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8.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13.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1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15.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charts/chartEx6.xml" ContentType="application/vnd.ms-office.chartex+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harts/style27.xml" ContentType="application/vnd.ms-office.chartstyle+xml"/>
  <Override PartName="/xl/charts/colors27.xml" ContentType="application/vnd.ms-office.chartcolorstyle+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DieseArbeitsmappe"/>
  <mc:AlternateContent xmlns:mc="http://schemas.openxmlformats.org/markup-compatibility/2006">
    <mc:Choice Requires="x15">
      <x15ac:absPath xmlns:x15ac="http://schemas.microsoft.com/office/spreadsheetml/2010/11/ac" url="G:\Meine Ablage\Masterthesis\03 Masterdoc\FINALE\"/>
    </mc:Choice>
  </mc:AlternateContent>
  <xr:revisionPtr revIDLastSave="0" documentId="13_ncr:1_{642860BC-7F40-403F-A861-BF543F62F507}" xr6:coauthVersionLast="47" xr6:coauthVersionMax="47" xr10:uidLastSave="{00000000-0000-0000-0000-000000000000}"/>
  <bookViews>
    <workbookView xWindow="-120" yWindow="-120" windowWidth="29040" windowHeight="15840" tabRatio="845" xr2:uid="{69E2D8A1-4737-471A-9DDE-955821A334C1}"/>
  </bookViews>
  <sheets>
    <sheet name="0 - Overview thesis" sheetId="9" r:id="rId1"/>
    <sheet name="1.1 - List of PFCs" sheetId="24" r:id="rId2"/>
    <sheet name="1.2 - PFCs Analysis" sheetId="23" r:id="rId3"/>
    <sheet name="2 - MB (V1)" sheetId="13" r:id="rId4"/>
    <sheet name="3.1 - Interviews" sheetId="14" r:id="rId5"/>
    <sheet name="3.2 - Guiding Questions" sheetId="32" r:id="rId6"/>
    <sheet name="3.3 - Interview Protocols" sheetId="5" r:id="rId7"/>
    <sheet name="3.4 - Preliminary Work Analysis" sheetId="7" r:id="rId8"/>
    <sheet name="3.5 - Content Analysis" sheetId="6" r:id="rId9"/>
    <sheet name="3.6 - Findings Content Analysis" sheetId="8" r:id="rId10"/>
    <sheet name="4.1 - MB (V2)" sheetId="31" r:id="rId11"/>
    <sheet name="4.2 - Legend MB" sheetId="22" r:id="rId12"/>
    <sheet name="5.1 - List of PCFCs" sheetId="25" r:id="rId13"/>
    <sheet name="5.2 - Database PCFCs" sheetId="26" r:id="rId14"/>
    <sheet name="5.3 - PCFCs General Analysis" sheetId="27" r:id="rId15"/>
    <sheet name="5.4 - PCFCs Correlations" sheetId="33" r:id="rId16"/>
    <sheet name="6.1 - User Survey" sheetId="16" r:id="rId17"/>
    <sheet name="6.2 - Evaluation of Responses" sheetId="34" r:id="rId18"/>
    <sheet name="6.3 - Survey Results" sheetId="30" r:id="rId19"/>
    <sheet name="7.1 - MB (V3)" sheetId="17" r:id="rId20"/>
    <sheet name="7.2 - PCFCs Scores" sheetId="29" r:id="rId21"/>
    <sheet name="8.1 - The Benchmark" sheetId="36" r:id="rId22"/>
    <sheet name="8.2 - Benchmark Analysis" sheetId="21" r:id="rId23"/>
    <sheet name="8.3 - Top Calculators" sheetId="20" r:id="rId24"/>
    <sheet name="9 - Scoring Calculator" sheetId="35" r:id="rId25"/>
  </sheets>
  <definedNames>
    <definedName name="_xlnm._FilterDatabase" localSheetId="1" hidden="1">'1.1 - List of PFCs'!$A$6:$O$72</definedName>
    <definedName name="_xlnm._FilterDatabase" localSheetId="2" hidden="1">'1.2 - PFCs Analysis'!$H$12:$I$12</definedName>
    <definedName name="_xlnm._FilterDatabase" localSheetId="12" hidden="1">'5.1 - List of PCFCs'!$A$6:$P$56</definedName>
    <definedName name="_xlnm._FilterDatabase" localSheetId="15" hidden="1">'5.4 - PCFCs Correlations'!$A$8:$D$8</definedName>
    <definedName name="_xlnm._FilterDatabase" localSheetId="20" hidden="1">'7.2 - PCFCs Scores'!$A$7:$AI$56</definedName>
    <definedName name="_Hlk520286728" localSheetId="1">'1.1 - List of PFCs'!#REF!</definedName>
    <definedName name="_Hlk520286728" localSheetId="12">'5.1 - List of PCFCs'!#REF!</definedName>
    <definedName name="_xlchart.v1.10" hidden="1">'1.2 - PFCs Analysis'!$H$13:$H$30</definedName>
    <definedName name="_xlchart.v1.11" hidden="1">'1.2 - PFCs Analysis'!$I$12</definedName>
    <definedName name="_xlchart.v1.12" hidden="1">'1.2 - PFCs Analysis'!$I$13:$I$30</definedName>
    <definedName name="_xlchart.v1.4" hidden="1">'1.2 - PFCs Analysis'!$E$82:$E$99</definedName>
    <definedName name="_xlchart.v1.5" hidden="1">'1.2 - PFCs Analysis'!$F$82:$F$99</definedName>
    <definedName name="_xlchart.v1.6" hidden="1">'1.2 - PFCs Analysis'!$E$59:$E$76</definedName>
    <definedName name="_xlchart.v1.7" hidden="1">'1.2 - PFCs Analysis'!$F$59:$F$76</definedName>
    <definedName name="_xlchart.v1.8" hidden="1">'1.2 - PFCs Analysis'!$E$36:$E$53</definedName>
    <definedName name="_xlchart.v1.9" hidden="1">'1.2 - PFCs Analysis'!$F$36:$F$53</definedName>
    <definedName name="_xlchart.v5.0" hidden="1">'1.2 - PFCs Analysis'!$H$12</definedName>
    <definedName name="_xlchart.v5.1" hidden="1">'1.2 - PFCs Analysis'!$H$13:$H$30</definedName>
    <definedName name="_xlchart.v5.13" hidden="1">'6.2 - Evaluation of Responses'!$J$301</definedName>
    <definedName name="_xlchart.v5.14" hidden="1">'6.2 - Evaluation of Responses'!$J$302:$J$316</definedName>
    <definedName name="_xlchart.v5.15" hidden="1">'6.2 - Evaluation of Responses'!$M$302:$M$316</definedName>
    <definedName name="_xlchart.v5.2" hidden="1">'1.2 - PFCs Analysis'!$I$12</definedName>
    <definedName name="_xlchart.v5.3" hidden="1">'1.2 - PFCs Analysis'!$I$13:$I$30</definedName>
    <definedName name="_xlnm.Print_Area" localSheetId="0">'0 - Overview thesis'!$A$1:$H$32</definedName>
    <definedName name="_xlnm.Print_Area" localSheetId="1">'1.1 - List of PFCs'!$A$1:$L$73</definedName>
    <definedName name="_xlnm.Print_Area" localSheetId="2">'1.2 - PFCs Analysis'!$A$1:$O$99</definedName>
    <definedName name="_xlnm.Print_Area" localSheetId="3">'2 - MB (V1)'!$A$1:$F$21</definedName>
    <definedName name="_xlnm.Print_Area" localSheetId="4">'3.1 - Interviews'!$A$1:$E$18</definedName>
    <definedName name="_xlnm.Print_Area" localSheetId="5">'3.2 - Guiding Questions'!$A$1:$E$33</definedName>
    <definedName name="_xlnm.Print_Area" localSheetId="6">'3.3 - Interview Protocols'!$A$1:$X$29</definedName>
    <definedName name="_xlnm.Print_Area" localSheetId="7">'3.4 - Preliminary Work Analysis'!$A$1:$H$31</definedName>
    <definedName name="_xlnm.Print_Area" localSheetId="8">'3.5 - Content Analysis'!$A$1:$S$165</definedName>
    <definedName name="_xlnm.Print_Area" localSheetId="9">'3.6 - Findings Content Analysis'!$A$1:$G$62</definedName>
    <definedName name="_xlnm.Print_Area" localSheetId="10">'4.1 - MB (V2)'!$A$1:$J$22</definedName>
    <definedName name="_xlnm.Print_Area" localSheetId="11">'4.2 - Legend MB'!$A$1:$D$74</definedName>
    <definedName name="_xlnm.Print_Area" localSheetId="12">'5.1 - List of PCFCs'!$A$1:$M$64</definedName>
    <definedName name="_xlnm.Print_Area" localSheetId="13">'5.2 - Database PCFCs'!$A$1:$BA$97</definedName>
    <definedName name="_xlnm.Print_Area" localSheetId="14">'5.3 - PCFCs General Analysis'!$A$1:$G$79</definedName>
    <definedName name="_xlnm.Print_Area" localSheetId="15">'5.4 - PCFCs Correlations'!$A$1:$H$24</definedName>
    <definedName name="_xlnm.Print_Area" localSheetId="16">'6.1 - User Survey'!$A$1:$G$36</definedName>
    <definedName name="_xlnm.Print_Area" localSheetId="17">'6.2 - Evaluation of Responses'!$A$1:$BO$380</definedName>
    <definedName name="_xlnm.Print_Area" localSheetId="18">'6.3 - Survey Results'!$A$1:$D$82</definedName>
    <definedName name="_xlnm.Print_Area" localSheetId="19">'7.1 - MB (V3)'!$A$1:$K$22</definedName>
    <definedName name="_xlnm.Print_Area" localSheetId="20">'7.2 - PCFCs Scores'!$A$1:$AI$56</definedName>
    <definedName name="_xlnm.Print_Area" localSheetId="21">'8.1 - The Benchmark'!$A$1:$P$22</definedName>
    <definedName name="_xlnm.Print_Area" localSheetId="22">'8.2 - Benchmark Analysis'!$A$1:$Q$69</definedName>
    <definedName name="_xlnm.Print_Area" localSheetId="23">'8.3 - Top Calculators'!$A$1:$N$69</definedName>
    <definedName name="_xlnm.Print_Area" localSheetId="24">'9 - Scoring Calculator'!$A$1:$E$40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03" i="34" l="1"/>
  <c r="L304" i="34"/>
  <c r="L305" i="34"/>
  <c r="L306" i="34"/>
  <c r="L307" i="34"/>
  <c r="L308" i="34"/>
  <c r="L309" i="34"/>
  <c r="L310" i="34"/>
  <c r="L311" i="34"/>
  <c r="L312" i="34"/>
  <c r="L313" i="34"/>
  <c r="L314" i="34"/>
  <c r="L315" i="34"/>
  <c r="L316" i="34"/>
  <c r="L302" i="34"/>
  <c r="H303" i="34"/>
  <c r="H304" i="34"/>
  <c r="H305" i="34"/>
  <c r="H306" i="34"/>
  <c r="H307" i="34"/>
  <c r="H302" i="34"/>
  <c r="D303" i="34"/>
  <c r="D304" i="34"/>
  <c r="D302" i="34"/>
  <c r="A1" i="8"/>
  <c r="S10" i="6" l="1"/>
  <c r="H64" i="20" l="1"/>
  <c r="J14" i="36" l="1"/>
  <c r="J15" i="36"/>
  <c r="A20" i="36"/>
  <c r="A17" i="36"/>
  <c r="A12" i="36"/>
  <c r="A9" i="36"/>
  <c r="E22" i="36"/>
  <c r="F22" i="36" s="1"/>
  <c r="E20" i="36"/>
  <c r="F20" i="36" s="1"/>
  <c r="E19" i="36"/>
  <c r="F19" i="36" s="1"/>
  <c r="E17" i="36"/>
  <c r="F17" i="36" s="1"/>
  <c r="C15" i="36"/>
  <c r="C14" i="36"/>
  <c r="E13" i="36"/>
  <c r="F13" i="36" s="1"/>
  <c r="E12" i="36"/>
  <c r="F12" i="36" s="1"/>
  <c r="B9" i="36"/>
  <c r="A1" i="36"/>
  <c r="H8" i="21"/>
  <c r="N8" i="21"/>
  <c r="K8" i="21"/>
  <c r="R296" i="34"/>
  <c r="K50" i="20"/>
  <c r="K41" i="20"/>
  <c r="K31" i="20"/>
  <c r="K22" i="20"/>
  <c r="G8" i="20"/>
  <c r="E29" i="35"/>
  <c r="E28" i="35"/>
  <c r="E27" i="35"/>
  <c r="E30" i="35" s="1"/>
  <c r="E23" i="35"/>
  <c r="E22" i="35"/>
  <c r="E21" i="35"/>
  <c r="E24" i="35" s="1"/>
  <c r="E17" i="35"/>
  <c r="E18" i="35" s="1"/>
  <c r="E16" i="35"/>
  <c r="E15" i="35"/>
  <c r="E11" i="35"/>
  <c r="E10" i="35"/>
  <c r="E9" i="35"/>
  <c r="D11" i="17"/>
  <c r="E11" i="17"/>
  <c r="F11" i="17"/>
  <c r="C11" i="17"/>
  <c r="N41" i="29" s="1"/>
  <c r="G15" i="17"/>
  <c r="A1" i="35"/>
  <c r="A1" i="21"/>
  <c r="F22" i="17"/>
  <c r="D7" i="29"/>
  <c r="L70" i="29"/>
  <c r="N73" i="29"/>
  <c r="N72" i="29"/>
  <c r="N71" i="29"/>
  <c r="N70" i="29"/>
  <c r="A19" i="17"/>
  <c r="A16" i="17"/>
  <c r="A13" i="17"/>
  <c r="A10" i="17"/>
  <c r="J18" i="17"/>
  <c r="I18" i="17"/>
  <c r="H18" i="17"/>
  <c r="G18" i="17"/>
  <c r="F18" i="17"/>
  <c r="E18" i="17"/>
  <c r="D18" i="17"/>
  <c r="C18" i="17"/>
  <c r="AB55" i="29" s="1"/>
  <c r="D17" i="17"/>
  <c r="E17" i="17"/>
  <c r="C17" i="17"/>
  <c r="F16" i="17"/>
  <c r="E16" i="17"/>
  <c r="D16" i="17"/>
  <c r="C16" i="17"/>
  <c r="F15" i="17"/>
  <c r="D15" i="17"/>
  <c r="E15" i="17"/>
  <c r="C15" i="17"/>
  <c r="G14" i="17"/>
  <c r="D14" i="17"/>
  <c r="E14" i="17"/>
  <c r="F14" i="17"/>
  <c r="C14" i="17"/>
  <c r="F13" i="17"/>
  <c r="E13" i="17"/>
  <c r="D13" i="17"/>
  <c r="C13" i="17"/>
  <c r="R51" i="29" s="1"/>
  <c r="E21" i="17"/>
  <c r="D21" i="17"/>
  <c r="C21" i="17"/>
  <c r="F20" i="17"/>
  <c r="E20" i="17"/>
  <c r="D20" i="17"/>
  <c r="C20" i="17"/>
  <c r="E19" i="17"/>
  <c r="D19" i="17"/>
  <c r="AD53" i="29" s="1"/>
  <c r="C19" i="17"/>
  <c r="AD33" i="29" s="1"/>
  <c r="E12" i="17"/>
  <c r="D12" i="17"/>
  <c r="C12" i="17"/>
  <c r="P12" i="29" s="1"/>
  <c r="F10" i="17"/>
  <c r="E10" i="17"/>
  <c r="D10" i="17"/>
  <c r="C10" i="17"/>
  <c r="B21" i="17"/>
  <c r="B20" i="17"/>
  <c r="B19" i="17"/>
  <c r="B18" i="17"/>
  <c r="B17" i="17"/>
  <c r="B16" i="17"/>
  <c r="B15" i="17"/>
  <c r="B14" i="17"/>
  <c r="B13" i="17"/>
  <c r="B12" i="17"/>
  <c r="B11" i="17"/>
  <c r="B10" i="17"/>
  <c r="AH296" i="34"/>
  <c r="BO296" i="34"/>
  <c r="S296" i="34"/>
  <c r="T296" i="34"/>
  <c r="U296" i="34"/>
  <c r="V296" i="34"/>
  <c r="W296" i="34"/>
  <c r="X296" i="34"/>
  <c r="Y296" i="34"/>
  <c r="Z296" i="34"/>
  <c r="AA296" i="34"/>
  <c r="AB296" i="34"/>
  <c r="AC296" i="34"/>
  <c r="AD296" i="34"/>
  <c r="AD298" i="34" s="1"/>
  <c r="AE296" i="34"/>
  <c r="AE298" i="34" s="1"/>
  <c r="AF296" i="34"/>
  <c r="AG296" i="34"/>
  <c r="AI296" i="34"/>
  <c r="AJ296" i="34"/>
  <c r="AK296" i="34"/>
  <c r="AL296" i="34"/>
  <c r="AM296" i="34"/>
  <c r="AN296" i="34"/>
  <c r="AO296" i="34"/>
  <c r="AP296" i="34"/>
  <c r="AQ296" i="34"/>
  <c r="AR296" i="34"/>
  <c r="AS296" i="34"/>
  <c r="AT296" i="34"/>
  <c r="AU296" i="34"/>
  <c r="AV296" i="34"/>
  <c r="AW296" i="34"/>
  <c r="AX296" i="34"/>
  <c r="AY296" i="34"/>
  <c r="AZ296" i="34"/>
  <c r="BA296" i="34"/>
  <c r="BB296" i="34"/>
  <c r="BC296" i="34"/>
  <c r="BD296" i="34"/>
  <c r="BE296" i="34"/>
  <c r="BF296" i="34"/>
  <c r="BG296" i="34"/>
  <c r="BH296" i="34"/>
  <c r="BI296" i="34"/>
  <c r="BJ296" i="34"/>
  <c r="BK296" i="34"/>
  <c r="BL296" i="34"/>
  <c r="BM296" i="34"/>
  <c r="BN296" i="34"/>
  <c r="S297" i="34"/>
  <c r="T297" i="34"/>
  <c r="T298" i="34" s="1"/>
  <c r="U297" i="34"/>
  <c r="U298" i="34" s="1"/>
  <c r="V297" i="34"/>
  <c r="W297" i="34"/>
  <c r="X297" i="34"/>
  <c r="X298" i="34" s="1"/>
  <c r="Y297" i="34"/>
  <c r="Z297" i="34"/>
  <c r="AA297" i="34"/>
  <c r="AB297" i="34"/>
  <c r="AC297" i="34"/>
  <c r="AD297" i="34"/>
  <c r="AE297" i="34"/>
  <c r="AF297" i="34"/>
  <c r="AG297" i="34"/>
  <c r="AH297" i="34"/>
  <c r="AI297" i="34"/>
  <c r="AJ297" i="34"/>
  <c r="AJ298" i="34" s="1"/>
  <c r="AK297" i="34"/>
  <c r="AL297" i="34"/>
  <c r="AM297" i="34"/>
  <c r="AM298" i="34" s="1"/>
  <c r="AN297" i="34"/>
  <c r="AN298" i="34" s="1"/>
  <c r="AO297" i="34"/>
  <c r="AP297" i="34"/>
  <c r="AQ297" i="34"/>
  <c r="AR297" i="34"/>
  <c r="AR298" i="34" s="1"/>
  <c r="AS297" i="34"/>
  <c r="AT297" i="34"/>
  <c r="AU297" i="34"/>
  <c r="AU298" i="34" s="1"/>
  <c r="AV297" i="34"/>
  <c r="AV298" i="34" s="1"/>
  <c r="AW297" i="34"/>
  <c r="AX297" i="34"/>
  <c r="AY297" i="34"/>
  <c r="AZ297" i="34"/>
  <c r="AZ298" i="34" s="1"/>
  <c r="BA297" i="34"/>
  <c r="BB297" i="34"/>
  <c r="BC297" i="34"/>
  <c r="BD297" i="34"/>
  <c r="BD298" i="34" s="1"/>
  <c r="BE297" i="34"/>
  <c r="BE298" i="34" s="1"/>
  <c r="BF297" i="34"/>
  <c r="BG297" i="34"/>
  <c r="BH297" i="34"/>
  <c r="BH298" i="34" s="1"/>
  <c r="BI297" i="34"/>
  <c r="BI298" i="34" s="1"/>
  <c r="BJ297" i="34"/>
  <c r="BK297" i="34"/>
  <c r="BL297" i="34"/>
  <c r="BL298" i="34" s="1"/>
  <c r="BM297" i="34"/>
  <c r="BN297" i="34"/>
  <c r="BO297" i="34"/>
  <c r="S298" i="34"/>
  <c r="V298" i="34"/>
  <c r="W298" i="34"/>
  <c r="Y298" i="34"/>
  <c r="AA298" i="34"/>
  <c r="AB298" i="34"/>
  <c r="AC298" i="34"/>
  <c r="AF298" i="34"/>
  <c r="AG298" i="34"/>
  <c r="AI298" i="34"/>
  <c r="AK298" i="34"/>
  <c r="AL298" i="34"/>
  <c r="AO298" i="34"/>
  <c r="AQ298" i="34"/>
  <c r="AS298" i="34"/>
  <c r="AT298" i="34"/>
  <c r="AW298" i="34"/>
  <c r="AY298" i="34"/>
  <c r="BA298" i="34"/>
  <c r="BB298" i="34"/>
  <c r="BC298" i="34"/>
  <c r="BJ298" i="34"/>
  <c r="BK298" i="34"/>
  <c r="R297" i="34"/>
  <c r="R298" i="34" s="1"/>
  <c r="M315" i="34"/>
  <c r="M302" i="34"/>
  <c r="U306" i="34"/>
  <c r="T306" i="34" s="1"/>
  <c r="U305" i="34"/>
  <c r="T305" i="34" s="1"/>
  <c r="U304" i="34"/>
  <c r="T304" i="34" s="1"/>
  <c r="U303" i="34"/>
  <c r="T303" i="34" s="1"/>
  <c r="V290" i="34"/>
  <c r="W290" i="34"/>
  <c r="X290" i="34"/>
  <c r="Y290" i="34"/>
  <c r="Z290" i="34"/>
  <c r="AA290" i="34"/>
  <c r="AB290" i="34"/>
  <c r="AC290" i="34"/>
  <c r="AD290" i="34"/>
  <c r="AE290" i="34"/>
  <c r="AF290" i="34"/>
  <c r="AG290" i="34"/>
  <c r="AH290" i="34"/>
  <c r="AI290" i="34"/>
  <c r="AJ290" i="34"/>
  <c r="AK290" i="34"/>
  <c r="AL290" i="34"/>
  <c r="AM290" i="34"/>
  <c r="AN290" i="34"/>
  <c r="AO290" i="34"/>
  <c r="AP290" i="34"/>
  <c r="AQ290" i="34"/>
  <c r="AR290" i="34"/>
  <c r="AS290" i="34"/>
  <c r="AT290" i="34"/>
  <c r="AU290" i="34"/>
  <c r="AV290" i="34"/>
  <c r="AW290" i="34"/>
  <c r="AX290" i="34"/>
  <c r="AY290" i="34"/>
  <c r="AZ290" i="34"/>
  <c r="BA290" i="34"/>
  <c r="BB290" i="34"/>
  <c r="BC290" i="34"/>
  <c r="BD290" i="34"/>
  <c r="BE290" i="34"/>
  <c r="BF290" i="34"/>
  <c r="BG290" i="34"/>
  <c r="BH290" i="34"/>
  <c r="BI290" i="34"/>
  <c r="BJ290" i="34"/>
  <c r="BK290" i="34"/>
  <c r="BL290" i="34"/>
  <c r="BM290" i="34"/>
  <c r="BN290" i="34"/>
  <c r="BO290" i="34"/>
  <c r="V289" i="34"/>
  <c r="W289" i="34"/>
  <c r="X289" i="34"/>
  <c r="Y289" i="34"/>
  <c r="Z289" i="34"/>
  <c r="AA289" i="34"/>
  <c r="AB289" i="34"/>
  <c r="AC289" i="34"/>
  <c r="AD289" i="34"/>
  <c r="AE289" i="34"/>
  <c r="AF289" i="34"/>
  <c r="AG289" i="34"/>
  <c r="AH289" i="34"/>
  <c r="AI289" i="34"/>
  <c r="AJ289" i="34"/>
  <c r="AK289" i="34"/>
  <c r="AL289" i="34"/>
  <c r="AM289" i="34"/>
  <c r="AN289" i="34"/>
  <c r="AO289" i="34"/>
  <c r="AP289" i="34"/>
  <c r="AQ289" i="34"/>
  <c r="AR289" i="34"/>
  <c r="AS289" i="34"/>
  <c r="AT289" i="34"/>
  <c r="AU289" i="34"/>
  <c r="AV289" i="34"/>
  <c r="AW289" i="34"/>
  <c r="AX289" i="34"/>
  <c r="AY289" i="34"/>
  <c r="AZ289" i="34"/>
  <c r="BA289" i="34"/>
  <c r="BB289" i="34"/>
  <c r="BC289" i="34"/>
  <c r="BD289" i="34"/>
  <c r="BE289" i="34"/>
  <c r="BF289" i="34"/>
  <c r="BG289" i="34"/>
  <c r="BH289" i="34"/>
  <c r="BI289" i="34"/>
  <c r="BJ289" i="34"/>
  <c r="BK289" i="34"/>
  <c r="BL289" i="34"/>
  <c r="BM289" i="34"/>
  <c r="BN289" i="34"/>
  <c r="BO289" i="34"/>
  <c r="A1" i="34"/>
  <c r="U290" i="34"/>
  <c r="T290" i="34"/>
  <c r="S290" i="34"/>
  <c r="R290" i="34"/>
  <c r="U289" i="34"/>
  <c r="T289" i="34"/>
  <c r="S289" i="34"/>
  <c r="R289" i="34"/>
  <c r="R293" i="34" s="1"/>
  <c r="E75" i="27"/>
  <c r="E74" i="27"/>
  <c r="E73" i="27"/>
  <c r="E72" i="27"/>
  <c r="A1" i="33"/>
  <c r="E77" i="27"/>
  <c r="F77" i="27" s="1"/>
  <c r="E78" i="27"/>
  <c r="F78" i="27" s="1"/>
  <c r="E79" i="27"/>
  <c r="F79" i="27" s="1"/>
  <c r="E65" i="27"/>
  <c r="F65" i="27" s="1"/>
  <c r="E66" i="27"/>
  <c r="F66" i="27" s="1"/>
  <c r="E64" i="27"/>
  <c r="F64" i="27" s="1"/>
  <c r="E61" i="27"/>
  <c r="F61" i="27" s="1"/>
  <c r="E50" i="27"/>
  <c r="F50" i="27" s="1"/>
  <c r="E54" i="27"/>
  <c r="F54" i="27" s="1"/>
  <c r="E55" i="27"/>
  <c r="F55" i="27" s="1"/>
  <c r="E56" i="27"/>
  <c r="F56" i="27" s="1"/>
  <c r="E57" i="27"/>
  <c r="F57" i="27" s="1"/>
  <c r="E58" i="27"/>
  <c r="F58" i="27" s="1"/>
  <c r="E59" i="27"/>
  <c r="F59" i="27" s="1"/>
  <c r="E60" i="27"/>
  <c r="F60" i="27" s="1"/>
  <c r="E47" i="27"/>
  <c r="F47" i="27" s="1"/>
  <c r="E48" i="27"/>
  <c r="F48" i="27" s="1"/>
  <c r="E26" i="27"/>
  <c r="F26" i="27" s="1"/>
  <c r="E27" i="27"/>
  <c r="F27" i="27" s="1"/>
  <c r="E28" i="27"/>
  <c r="F28" i="27" s="1"/>
  <c r="E30" i="27"/>
  <c r="F30" i="27" s="1"/>
  <c r="E31" i="27"/>
  <c r="F31" i="27" s="1"/>
  <c r="E32" i="27"/>
  <c r="F32" i="27" s="1"/>
  <c r="E33" i="27"/>
  <c r="F33" i="27" s="1"/>
  <c r="E34" i="27"/>
  <c r="F34" i="27" s="1"/>
  <c r="E25" i="27"/>
  <c r="F25" i="27" s="1"/>
  <c r="B9" i="27"/>
  <c r="A43" i="27"/>
  <c r="A23" i="27"/>
  <c r="A8" i="27"/>
  <c r="C36" i="27"/>
  <c r="C37" i="27"/>
  <c r="C21" i="31"/>
  <c r="R23" i="6"/>
  <c r="R24" i="6"/>
  <c r="R25" i="6"/>
  <c r="R26" i="6"/>
  <c r="R27" i="6"/>
  <c r="R28" i="6"/>
  <c r="R29" i="6"/>
  <c r="R30" i="6"/>
  <c r="R31" i="6"/>
  <c r="R22" i="6"/>
  <c r="R10" i="6"/>
  <c r="R9" i="6"/>
  <c r="P9" i="6"/>
  <c r="A1" i="32"/>
  <c r="H10" i="31"/>
  <c r="H22" i="31"/>
  <c r="F22" i="31"/>
  <c r="C22" i="31"/>
  <c r="B22" i="31"/>
  <c r="I21" i="31"/>
  <c r="G21" i="31"/>
  <c r="E21" i="31"/>
  <c r="B21" i="31"/>
  <c r="H20" i="31"/>
  <c r="F20" i="31"/>
  <c r="C20" i="31"/>
  <c r="B20" i="31"/>
  <c r="J18" i="31"/>
  <c r="I18" i="31"/>
  <c r="H18" i="31"/>
  <c r="G18" i="31"/>
  <c r="F18" i="31"/>
  <c r="E18" i="31"/>
  <c r="D18" i="31"/>
  <c r="C18" i="31"/>
  <c r="B18" i="31"/>
  <c r="H17" i="31"/>
  <c r="F17" i="31"/>
  <c r="C17" i="31"/>
  <c r="B17" i="31"/>
  <c r="I16" i="31"/>
  <c r="G16" i="31"/>
  <c r="E16" i="31"/>
  <c r="C16" i="31"/>
  <c r="B16" i="31"/>
  <c r="J14" i="31"/>
  <c r="H14" i="31"/>
  <c r="F14" i="31"/>
  <c r="D14" i="31"/>
  <c r="C14" i="31"/>
  <c r="B14" i="31"/>
  <c r="J13" i="31"/>
  <c r="H13" i="31"/>
  <c r="F13" i="31"/>
  <c r="D13" i="31"/>
  <c r="C13" i="31"/>
  <c r="B13" i="31"/>
  <c r="I12" i="31"/>
  <c r="G12" i="31"/>
  <c r="E12" i="31"/>
  <c r="C12" i="31"/>
  <c r="B12" i="31"/>
  <c r="F10" i="31"/>
  <c r="C10" i="31"/>
  <c r="I9" i="31"/>
  <c r="C9" i="31"/>
  <c r="B9" i="31"/>
  <c r="I8" i="31"/>
  <c r="G8" i="31"/>
  <c r="E8" i="31"/>
  <c r="C8" i="31"/>
  <c r="B8" i="31"/>
  <c r="A1" i="31"/>
  <c r="P49" i="29" l="1"/>
  <c r="T33" i="29"/>
  <c r="AH52" i="29"/>
  <c r="X52" i="29"/>
  <c r="E12" i="35"/>
  <c r="BG298" i="34"/>
  <c r="Z298" i="34"/>
  <c r="AP298" i="34"/>
  <c r="AF41" i="29"/>
  <c r="R27" i="29"/>
  <c r="V50" i="29"/>
  <c r="D22" i="35"/>
  <c r="BM298" i="34"/>
  <c r="N55" i="29"/>
  <c r="E32" i="35"/>
  <c r="Z42" i="29"/>
  <c r="L9" i="29"/>
  <c r="N45" i="29"/>
  <c r="AF45" i="29"/>
  <c r="R9" i="29"/>
  <c r="V33" i="29"/>
  <c r="V40" i="29"/>
  <c r="V26" i="29"/>
  <c r="P14" i="29"/>
  <c r="D17" i="35"/>
  <c r="R13" i="29"/>
  <c r="AD21" i="29"/>
  <c r="AB9" i="29"/>
  <c r="Z19" i="29"/>
  <c r="AH56" i="29"/>
  <c r="P48" i="29"/>
  <c r="R12" i="29"/>
  <c r="AF55" i="29"/>
  <c r="N24" i="29"/>
  <c r="AH22" i="29"/>
  <c r="T10" i="29"/>
  <c r="X56" i="29"/>
  <c r="AB40" i="29"/>
  <c r="AB32" i="29"/>
  <c r="AH30" i="29"/>
  <c r="D10" i="35"/>
  <c r="N28" i="29"/>
  <c r="P34" i="29"/>
  <c r="T51" i="29"/>
  <c r="AF24" i="29"/>
  <c r="AB56" i="29"/>
  <c r="AB38" i="29"/>
  <c r="AH21" i="29"/>
  <c r="N47" i="29"/>
  <c r="P46" i="29"/>
  <c r="AF46" i="29"/>
  <c r="V21" i="29"/>
  <c r="AB37" i="29"/>
  <c r="N11" i="29"/>
  <c r="R16" i="29"/>
  <c r="V8" i="29"/>
  <c r="AF28" i="29"/>
  <c r="AB54" i="29"/>
  <c r="AF47" i="29"/>
  <c r="AB53" i="29"/>
  <c r="P25" i="29"/>
  <c r="R54" i="29"/>
  <c r="V53" i="29"/>
  <c r="AF11" i="29"/>
  <c r="AB33" i="29"/>
  <c r="AD42" i="29"/>
  <c r="T44" i="29"/>
  <c r="X30" i="29"/>
  <c r="Z50" i="29"/>
  <c r="Z35" i="29"/>
  <c r="AB50" i="29"/>
  <c r="AB10" i="29"/>
  <c r="AB44" i="29"/>
  <c r="AB43" i="29"/>
  <c r="AB35" i="29"/>
  <c r="AB51" i="29"/>
  <c r="AD50" i="29"/>
  <c r="AD10" i="29"/>
  <c r="AD44" i="29"/>
  <c r="AD43" i="29"/>
  <c r="AD35" i="29"/>
  <c r="AD51" i="29"/>
  <c r="AH42" i="29"/>
  <c r="AH37" i="29"/>
  <c r="AH40" i="29"/>
  <c r="AH53" i="29"/>
  <c r="AH26" i="29"/>
  <c r="AH33" i="29"/>
  <c r="D23" i="35"/>
  <c r="L56" i="29"/>
  <c r="L53" i="29"/>
  <c r="L39" i="29"/>
  <c r="L21" i="29"/>
  <c r="L22" i="29"/>
  <c r="L13" i="29"/>
  <c r="N39" i="29"/>
  <c r="N15" i="29"/>
  <c r="N20" i="29"/>
  <c r="N31" i="29"/>
  <c r="N23" i="29"/>
  <c r="N18" i="29"/>
  <c r="P55" i="29"/>
  <c r="P24" i="29"/>
  <c r="P41" i="29"/>
  <c r="P28" i="29"/>
  <c r="P47" i="29"/>
  <c r="P11" i="29"/>
  <c r="P45" i="29"/>
  <c r="R25" i="29"/>
  <c r="R14" i="29"/>
  <c r="R49" i="29"/>
  <c r="R48" i="29"/>
  <c r="R34" i="29"/>
  <c r="R46" i="29"/>
  <c r="T16" i="29"/>
  <c r="T9" i="29"/>
  <c r="T54" i="29"/>
  <c r="T27" i="29"/>
  <c r="T13" i="29"/>
  <c r="T12" i="29"/>
  <c r="V32" i="29"/>
  <c r="V10" i="29"/>
  <c r="V44" i="29"/>
  <c r="V43" i="29"/>
  <c r="V35" i="29"/>
  <c r="V51" i="29"/>
  <c r="X50" i="29"/>
  <c r="X8" i="29"/>
  <c r="X40" i="29"/>
  <c r="X53" i="29"/>
  <c r="X26" i="29"/>
  <c r="X33" i="29"/>
  <c r="AF39" i="29"/>
  <c r="AF15" i="29"/>
  <c r="AF20" i="29"/>
  <c r="AF31" i="29"/>
  <c r="AF23" i="29"/>
  <c r="AF18" i="29"/>
  <c r="AH17" i="29"/>
  <c r="L44" i="29"/>
  <c r="L14" i="29"/>
  <c r="T32" i="29"/>
  <c r="X42" i="29"/>
  <c r="X22" i="29"/>
  <c r="Z15" i="29"/>
  <c r="Z18" i="29"/>
  <c r="AB27" i="29"/>
  <c r="AB13" i="29"/>
  <c r="AB12" i="29"/>
  <c r="AD32" i="29"/>
  <c r="AD9" i="29"/>
  <c r="AD54" i="29"/>
  <c r="AD27" i="29"/>
  <c r="AD13" i="29"/>
  <c r="AD12" i="29"/>
  <c r="AH50" i="29"/>
  <c r="AH10" i="29"/>
  <c r="AH44" i="29"/>
  <c r="AH43" i="29"/>
  <c r="AH35" i="29"/>
  <c r="AH51" i="29"/>
  <c r="D11" i="35"/>
  <c r="AD8" i="29"/>
  <c r="L52" i="29"/>
  <c r="L40" i="29"/>
  <c r="L33" i="29"/>
  <c r="L36" i="29"/>
  <c r="L23" i="29"/>
  <c r="L12" i="29"/>
  <c r="N17" i="29"/>
  <c r="N38" i="29"/>
  <c r="N29" i="29"/>
  <c r="N36" i="29"/>
  <c r="N19" i="29"/>
  <c r="N52" i="29"/>
  <c r="P39" i="29"/>
  <c r="P15" i="29"/>
  <c r="P20" i="29"/>
  <c r="P31" i="29"/>
  <c r="P23" i="29"/>
  <c r="P18" i="29"/>
  <c r="R55" i="29"/>
  <c r="R24" i="29"/>
  <c r="R41" i="29"/>
  <c r="R28" i="29"/>
  <c r="R47" i="29"/>
  <c r="R11" i="29"/>
  <c r="R45" i="29"/>
  <c r="T25" i="29"/>
  <c r="T14" i="29"/>
  <c r="T49" i="29"/>
  <c r="T48" i="29"/>
  <c r="T34" i="29"/>
  <c r="T46" i="29"/>
  <c r="V16" i="29"/>
  <c r="V9" i="29"/>
  <c r="V54" i="29"/>
  <c r="V27" i="29"/>
  <c r="V13" i="29"/>
  <c r="V12" i="29"/>
  <c r="G12" i="29" s="1"/>
  <c r="X32" i="29"/>
  <c r="X10" i="29"/>
  <c r="X44" i="29"/>
  <c r="X43" i="29"/>
  <c r="X35" i="29"/>
  <c r="X51" i="29"/>
  <c r="AF17" i="29"/>
  <c r="AF38" i="29"/>
  <c r="AF29" i="29"/>
  <c r="AF36" i="29"/>
  <c r="AF19" i="29"/>
  <c r="AF52" i="29"/>
  <c r="AD26" i="29"/>
  <c r="L35" i="29"/>
  <c r="Z41" i="29"/>
  <c r="Z51" i="29"/>
  <c r="AB16" i="29"/>
  <c r="AB14" i="29"/>
  <c r="AB49" i="29"/>
  <c r="AB48" i="29"/>
  <c r="AB34" i="29"/>
  <c r="AB46" i="29"/>
  <c r="AD16" i="29"/>
  <c r="AD14" i="29"/>
  <c r="AD49" i="29"/>
  <c r="AD48" i="29"/>
  <c r="AD34" i="29"/>
  <c r="AD46" i="29"/>
  <c r="AH32" i="29"/>
  <c r="AH9" i="29"/>
  <c r="AH54" i="29"/>
  <c r="AH27" i="29"/>
  <c r="AH13" i="29"/>
  <c r="AH12" i="29"/>
  <c r="D15" i="35"/>
  <c r="D27" i="35"/>
  <c r="L51" i="29"/>
  <c r="L42" i="29"/>
  <c r="L38" i="29"/>
  <c r="L29" i="29"/>
  <c r="L24" i="29"/>
  <c r="L17" i="29"/>
  <c r="N42" i="29"/>
  <c r="N37" i="29"/>
  <c r="N56" i="29"/>
  <c r="N30" i="29"/>
  <c r="N22" i="29"/>
  <c r="N21" i="29"/>
  <c r="P17" i="29"/>
  <c r="P38" i="29"/>
  <c r="P29" i="29"/>
  <c r="P36" i="29"/>
  <c r="P19" i="29"/>
  <c r="P52" i="29"/>
  <c r="R39" i="29"/>
  <c r="R15" i="29"/>
  <c r="R20" i="29"/>
  <c r="R31" i="29"/>
  <c r="R23" i="29"/>
  <c r="R18" i="29"/>
  <c r="T55" i="29"/>
  <c r="T24" i="29"/>
  <c r="T41" i="29"/>
  <c r="T28" i="29"/>
  <c r="T47" i="29"/>
  <c r="T11" i="29"/>
  <c r="T45" i="29"/>
  <c r="V25" i="29"/>
  <c r="V14" i="29"/>
  <c r="V49" i="29"/>
  <c r="V48" i="29"/>
  <c r="V34" i="29"/>
  <c r="V46" i="29"/>
  <c r="X16" i="29"/>
  <c r="X9" i="29"/>
  <c r="X54" i="29"/>
  <c r="X27" i="29"/>
  <c r="X13" i="29"/>
  <c r="X12" i="29"/>
  <c r="AF42" i="29"/>
  <c r="AF37" i="29"/>
  <c r="AF56" i="29"/>
  <c r="AF30" i="29"/>
  <c r="AF22" i="29"/>
  <c r="AF21" i="29"/>
  <c r="AB42" i="29"/>
  <c r="AD37" i="29"/>
  <c r="T35" i="29"/>
  <c r="X37" i="29"/>
  <c r="X21" i="29"/>
  <c r="Z12" i="29"/>
  <c r="Z20" i="29"/>
  <c r="Z46" i="29"/>
  <c r="AB25" i="29"/>
  <c r="AB41" i="29"/>
  <c r="AB28" i="29"/>
  <c r="AB47" i="29"/>
  <c r="AB11" i="29"/>
  <c r="AB45" i="29"/>
  <c r="AD25" i="29"/>
  <c r="AD41" i="29"/>
  <c r="AD28" i="29"/>
  <c r="AD47" i="29"/>
  <c r="AD11" i="29"/>
  <c r="AD45" i="29"/>
  <c r="AH16" i="29"/>
  <c r="AH14" i="29"/>
  <c r="AH49" i="29"/>
  <c r="AH48" i="29"/>
  <c r="AH34" i="29"/>
  <c r="AH46" i="29"/>
  <c r="D16" i="35"/>
  <c r="D18" i="35" s="1"/>
  <c r="D28" i="35"/>
  <c r="L54" i="29"/>
  <c r="L49" i="29"/>
  <c r="L37" i="29"/>
  <c r="L30" i="29"/>
  <c r="L19" i="29"/>
  <c r="L16" i="29"/>
  <c r="N50" i="29"/>
  <c r="N8" i="29"/>
  <c r="N40" i="29"/>
  <c r="N53" i="29"/>
  <c r="N26" i="29"/>
  <c r="N33" i="29"/>
  <c r="P42" i="29"/>
  <c r="P37" i="29"/>
  <c r="P56" i="29"/>
  <c r="P30" i="29"/>
  <c r="P22" i="29"/>
  <c r="P21" i="29"/>
  <c r="R17" i="29"/>
  <c r="R38" i="29"/>
  <c r="R29" i="29"/>
  <c r="R36" i="29"/>
  <c r="R19" i="29"/>
  <c r="R52" i="29"/>
  <c r="T39" i="29"/>
  <c r="T15" i="29"/>
  <c r="T20" i="29"/>
  <c r="T31" i="29"/>
  <c r="T23" i="29"/>
  <c r="T18" i="29"/>
  <c r="V55" i="29"/>
  <c r="V24" i="29"/>
  <c r="V41" i="29"/>
  <c r="V28" i="29"/>
  <c r="V47" i="29"/>
  <c r="V11" i="29"/>
  <c r="V45" i="29"/>
  <c r="X25" i="29"/>
  <c r="X14" i="29"/>
  <c r="X49" i="29"/>
  <c r="X48" i="29"/>
  <c r="X34" i="29"/>
  <c r="X46" i="29"/>
  <c r="AF50" i="29"/>
  <c r="AF8" i="29"/>
  <c r="AF40" i="29"/>
  <c r="AF53" i="29"/>
  <c r="AF26" i="29"/>
  <c r="AF33" i="29"/>
  <c r="AB26" i="29"/>
  <c r="AB8" i="29"/>
  <c r="L32" i="29"/>
  <c r="Z49" i="29"/>
  <c r="Z45" i="29"/>
  <c r="AB24" i="29"/>
  <c r="AB20" i="29"/>
  <c r="AB31" i="29"/>
  <c r="AB23" i="29"/>
  <c r="AB18" i="29"/>
  <c r="Z55" i="29"/>
  <c r="AD24" i="29"/>
  <c r="AD20" i="29"/>
  <c r="AD31" i="29"/>
  <c r="AD23" i="29"/>
  <c r="AD18" i="29"/>
  <c r="AD55" i="29"/>
  <c r="AH25" i="29"/>
  <c r="AH41" i="29"/>
  <c r="I41" i="29" s="1"/>
  <c r="AH28" i="29"/>
  <c r="AH47" i="29"/>
  <c r="AH11" i="29"/>
  <c r="AH45" i="29"/>
  <c r="D21" i="35"/>
  <c r="AH8" i="29"/>
  <c r="L50" i="29"/>
  <c r="L48" i="29"/>
  <c r="L34" i="29"/>
  <c r="L26" i="29"/>
  <c r="L20" i="29"/>
  <c r="L11" i="29"/>
  <c r="N32" i="29"/>
  <c r="N10" i="29"/>
  <c r="N44" i="29"/>
  <c r="N43" i="29"/>
  <c r="N35" i="29"/>
  <c r="N51" i="29"/>
  <c r="P50" i="29"/>
  <c r="P8" i="29"/>
  <c r="P40" i="29"/>
  <c r="P53" i="29"/>
  <c r="P26" i="29"/>
  <c r="P33" i="29"/>
  <c r="R42" i="29"/>
  <c r="R37" i="29"/>
  <c r="R56" i="29"/>
  <c r="R30" i="29"/>
  <c r="R22" i="29"/>
  <c r="R21" i="29"/>
  <c r="T17" i="29"/>
  <c r="T38" i="29"/>
  <c r="T29" i="29"/>
  <c r="T36" i="29"/>
  <c r="T19" i="29"/>
  <c r="T52" i="29"/>
  <c r="V39" i="29"/>
  <c r="V15" i="29"/>
  <c r="V20" i="29"/>
  <c r="V31" i="29"/>
  <c r="V23" i="29"/>
  <c r="V18" i="29"/>
  <c r="X55" i="29"/>
  <c r="X24" i="29"/>
  <c r="X41" i="29"/>
  <c r="X28" i="29"/>
  <c r="X47" i="29"/>
  <c r="X11" i="29"/>
  <c r="X45" i="29"/>
  <c r="AF32" i="29"/>
  <c r="AF10" i="29"/>
  <c r="AF44" i="29"/>
  <c r="AF43" i="29"/>
  <c r="AF35" i="29"/>
  <c r="AF51" i="29"/>
  <c r="AD40" i="29"/>
  <c r="AH38" i="29"/>
  <c r="T43" i="29"/>
  <c r="Z39" i="29"/>
  <c r="Z48" i="29"/>
  <c r="AB39" i="29"/>
  <c r="AB15" i="29"/>
  <c r="AB29" i="29"/>
  <c r="AB36" i="29"/>
  <c r="AB19" i="29"/>
  <c r="AB52" i="29"/>
  <c r="AD39" i="29"/>
  <c r="AD15" i="29"/>
  <c r="AD29" i="29"/>
  <c r="AD36" i="29"/>
  <c r="AD19" i="29"/>
  <c r="AD52" i="29"/>
  <c r="AH55" i="29"/>
  <c r="AH24" i="29"/>
  <c r="AH20" i="29"/>
  <c r="AH31" i="29"/>
  <c r="AH23" i="29"/>
  <c r="AH18" i="29"/>
  <c r="Z8" i="29"/>
  <c r="D29" i="35"/>
  <c r="L46" i="29"/>
  <c r="L41" i="29"/>
  <c r="L27" i="29"/>
  <c r="L31" i="29"/>
  <c r="L18" i="29"/>
  <c r="L10" i="29"/>
  <c r="N16" i="29"/>
  <c r="N9" i="29"/>
  <c r="N54" i="29"/>
  <c r="N27" i="29"/>
  <c r="N13" i="29"/>
  <c r="N12" i="29"/>
  <c r="P32" i="29"/>
  <c r="P10" i="29"/>
  <c r="P44" i="29"/>
  <c r="P43" i="29"/>
  <c r="P35" i="29"/>
  <c r="P51" i="29"/>
  <c r="R50" i="29"/>
  <c r="R8" i="29"/>
  <c r="R40" i="29"/>
  <c r="R53" i="29"/>
  <c r="R26" i="29"/>
  <c r="R33" i="29"/>
  <c r="G33" i="29" s="1"/>
  <c r="T42" i="29"/>
  <c r="T37" i="29"/>
  <c r="T56" i="29"/>
  <c r="T30" i="29"/>
  <c r="T22" i="29"/>
  <c r="T21" i="29"/>
  <c r="V17" i="29"/>
  <c r="V38" i="29"/>
  <c r="V29" i="29"/>
  <c r="V36" i="29"/>
  <c r="V19" i="29"/>
  <c r="V52" i="29"/>
  <c r="X39" i="29"/>
  <c r="X15" i="29"/>
  <c r="X20" i="29"/>
  <c r="X31" i="29"/>
  <c r="X23" i="29"/>
  <c r="X18" i="29"/>
  <c r="Z33" i="29"/>
  <c r="AF16" i="29"/>
  <c r="AF9" i="29"/>
  <c r="AF54" i="29"/>
  <c r="AF27" i="29"/>
  <c r="AF13" i="29"/>
  <c r="AF12" i="29"/>
  <c r="L55" i="29"/>
  <c r="L28" i="29"/>
  <c r="Z17" i="29"/>
  <c r="Z23" i="29"/>
  <c r="AB17" i="29"/>
  <c r="AB30" i="29"/>
  <c r="AB22" i="29"/>
  <c r="AB21" i="29"/>
  <c r="AD17" i="29"/>
  <c r="AD38" i="29"/>
  <c r="AD56" i="29"/>
  <c r="AD30" i="29"/>
  <c r="AD22" i="29"/>
  <c r="AH39" i="29"/>
  <c r="AH15" i="29"/>
  <c r="AH29" i="29"/>
  <c r="AH36" i="29"/>
  <c r="AH19" i="29"/>
  <c r="D9" i="35"/>
  <c r="L8" i="29"/>
  <c r="L45" i="29"/>
  <c r="L43" i="29"/>
  <c r="L47" i="29"/>
  <c r="L25" i="29"/>
  <c r="L15" i="29"/>
  <c r="N25" i="29"/>
  <c r="N14" i="29"/>
  <c r="N49" i="29"/>
  <c r="N48" i="29"/>
  <c r="N34" i="29"/>
  <c r="N46" i="29"/>
  <c r="P16" i="29"/>
  <c r="P9" i="29"/>
  <c r="P54" i="29"/>
  <c r="P27" i="29"/>
  <c r="P13" i="29"/>
  <c r="R32" i="29"/>
  <c r="R10" i="29"/>
  <c r="R44" i="29"/>
  <c r="R43" i="29"/>
  <c r="R35" i="29"/>
  <c r="T50" i="29"/>
  <c r="T8" i="29"/>
  <c r="T40" i="29"/>
  <c r="T53" i="29"/>
  <c r="T26" i="29"/>
  <c r="V42" i="29"/>
  <c r="V37" i="29"/>
  <c r="V56" i="29"/>
  <c r="V30" i="29"/>
  <c r="V22" i="29"/>
  <c r="X17" i="29"/>
  <c r="X38" i="29"/>
  <c r="X29" i="29"/>
  <c r="X36" i="29"/>
  <c r="X19" i="29"/>
  <c r="AF25" i="29"/>
  <c r="AF14" i="29"/>
  <c r="AF49" i="29"/>
  <c r="AF48" i="29"/>
  <c r="AF34" i="29"/>
  <c r="Z10" i="29"/>
  <c r="Z54" i="29"/>
  <c r="Z25" i="29"/>
  <c r="Z14" i="29"/>
  <c r="Z34" i="29"/>
  <c r="Z11" i="29"/>
  <c r="Z24" i="29"/>
  <c r="Z28" i="29"/>
  <c r="Z47" i="29"/>
  <c r="Z31" i="29"/>
  <c r="Z38" i="29"/>
  <c r="Z29" i="29"/>
  <c r="Z36" i="29"/>
  <c r="Z52" i="29"/>
  <c r="Z37" i="29"/>
  <c r="Z56" i="29"/>
  <c r="Z30" i="29"/>
  <c r="Z22" i="29"/>
  <c r="Z21" i="29"/>
  <c r="Z40" i="29"/>
  <c r="Z53" i="29"/>
  <c r="Z26" i="29"/>
  <c r="Z32" i="29"/>
  <c r="Z44" i="29"/>
  <c r="Z43" i="29"/>
  <c r="Z16" i="29"/>
  <c r="Z9" i="29"/>
  <c r="Z27" i="29"/>
  <c r="Z13" i="29"/>
  <c r="BN298" i="34"/>
  <c r="BF298" i="34"/>
  <c r="AX298" i="34"/>
  <c r="AH298" i="34"/>
  <c r="BO298" i="34"/>
  <c r="BN293" i="34"/>
  <c r="BF293" i="34"/>
  <c r="AP293" i="34"/>
  <c r="AH293" i="34"/>
  <c r="Z293" i="34"/>
  <c r="AG293" i="34"/>
  <c r="Y293" i="34"/>
  <c r="T293" i="34"/>
  <c r="BB293" i="34"/>
  <c r="AT293" i="34"/>
  <c r="AL293" i="34"/>
  <c r="AD293" i="34"/>
  <c r="V293" i="34"/>
  <c r="BM293" i="34"/>
  <c r="BE293" i="34"/>
  <c r="AW293" i="34"/>
  <c r="AO293" i="34"/>
  <c r="BL293" i="34"/>
  <c r="BD293" i="34"/>
  <c r="AV293" i="34"/>
  <c r="AN293" i="34"/>
  <c r="AF293" i="34"/>
  <c r="X293" i="34"/>
  <c r="S293" i="34"/>
  <c r="BK293" i="34"/>
  <c r="BC293" i="34"/>
  <c r="AU293" i="34"/>
  <c r="AM293" i="34"/>
  <c r="AE293" i="34"/>
  <c r="W293" i="34"/>
  <c r="BJ293" i="34"/>
  <c r="U293" i="34"/>
  <c r="BA293" i="34"/>
  <c r="AS293" i="34"/>
  <c r="AK293" i="34"/>
  <c r="AC293" i="34"/>
  <c r="BH293" i="34"/>
  <c r="AZ293" i="34"/>
  <c r="AR293" i="34"/>
  <c r="AJ293" i="34"/>
  <c r="AB293" i="34"/>
  <c r="BO293" i="34"/>
  <c r="BG293" i="34"/>
  <c r="AY293" i="34"/>
  <c r="AI293" i="34"/>
  <c r="AA293" i="34"/>
  <c r="BI293" i="34"/>
  <c r="AX293" i="34"/>
  <c r="AQ293" i="34"/>
  <c r="A1" i="30"/>
  <c r="C7" i="23"/>
  <c r="AH72" i="29"/>
  <c r="AH73" i="29"/>
  <c r="AH71" i="29"/>
  <c r="AF71" i="29"/>
  <c r="AF72" i="29"/>
  <c r="AF73" i="29"/>
  <c r="AF70" i="29"/>
  <c r="AD72" i="29"/>
  <c r="AD73" i="29"/>
  <c r="AD71" i="29"/>
  <c r="AB71" i="29"/>
  <c r="AG71" i="29"/>
  <c r="AG72" i="29"/>
  <c r="AG73" i="29"/>
  <c r="AE70" i="29"/>
  <c r="AE71" i="29"/>
  <c r="AE72" i="29"/>
  <c r="AE73" i="29"/>
  <c r="AC71" i="29"/>
  <c r="AC72" i="29"/>
  <c r="AC73" i="29"/>
  <c r="AB67" i="29"/>
  <c r="AB68" i="29"/>
  <c r="AB69" i="29"/>
  <c r="AB70" i="29"/>
  <c r="AB72" i="29"/>
  <c r="AB73" i="29"/>
  <c r="AB66" i="29"/>
  <c r="AA66" i="29"/>
  <c r="AA67" i="29"/>
  <c r="AA68" i="29"/>
  <c r="AA69" i="29"/>
  <c r="AA70" i="29"/>
  <c r="AA71" i="29"/>
  <c r="AA72" i="29"/>
  <c r="AA73" i="29"/>
  <c r="Z72" i="29"/>
  <c r="Z73" i="29"/>
  <c r="Z71" i="29"/>
  <c r="X71" i="29"/>
  <c r="Y71" i="29"/>
  <c r="Y72" i="29"/>
  <c r="Y73" i="29"/>
  <c r="X72" i="29"/>
  <c r="X73" i="29"/>
  <c r="X70" i="29"/>
  <c r="V70" i="29"/>
  <c r="V71" i="29"/>
  <c r="V72" i="29"/>
  <c r="V73" i="29"/>
  <c r="V69" i="29"/>
  <c r="T69" i="29"/>
  <c r="T70" i="29"/>
  <c r="T71" i="29"/>
  <c r="T72" i="29"/>
  <c r="T73" i="29"/>
  <c r="R71" i="29"/>
  <c r="R72" i="29"/>
  <c r="R73" i="29"/>
  <c r="R70" i="29"/>
  <c r="P70" i="29"/>
  <c r="P71" i="29"/>
  <c r="P72" i="29"/>
  <c r="W70" i="29"/>
  <c r="W71" i="29"/>
  <c r="W72" i="29"/>
  <c r="W73" i="29"/>
  <c r="U69" i="29"/>
  <c r="U70" i="29"/>
  <c r="U71" i="29"/>
  <c r="U72" i="29"/>
  <c r="U73" i="29"/>
  <c r="S69" i="29"/>
  <c r="S70" i="29"/>
  <c r="S71" i="29"/>
  <c r="S72" i="29"/>
  <c r="S73" i="29"/>
  <c r="Q71" i="29"/>
  <c r="Q72" i="29"/>
  <c r="Q73" i="29"/>
  <c r="Q70" i="29"/>
  <c r="O71" i="29"/>
  <c r="O72" i="29"/>
  <c r="O70" i="29"/>
  <c r="M71" i="29"/>
  <c r="M72" i="29"/>
  <c r="M73" i="29"/>
  <c r="M70" i="29"/>
  <c r="L71" i="29"/>
  <c r="L72" i="29"/>
  <c r="L73" i="29"/>
  <c r="K71" i="29"/>
  <c r="K72" i="29"/>
  <c r="K73" i="29"/>
  <c r="K70" i="29"/>
  <c r="A1" i="29"/>
  <c r="A1" i="27"/>
  <c r="O6" i="25"/>
  <c r="O7" i="25"/>
  <c r="P7" i="25"/>
  <c r="O8" i="25"/>
  <c r="P8" i="25"/>
  <c r="O9" i="25"/>
  <c r="O10" i="25" s="1"/>
  <c r="P9" i="25"/>
  <c r="P10" i="25" s="1"/>
  <c r="O11" i="25"/>
  <c r="P11" i="25"/>
  <c r="O12" i="25"/>
  <c r="P12" i="25"/>
  <c r="O13" i="25"/>
  <c r="P13" i="25"/>
  <c r="O14" i="25"/>
  <c r="P14" i="25"/>
  <c r="O15" i="25"/>
  <c r="P15" i="25"/>
  <c r="O16" i="25"/>
  <c r="P16" i="25"/>
  <c r="O17" i="25"/>
  <c r="O18" i="25"/>
  <c r="P18" i="25"/>
  <c r="O19" i="25"/>
  <c r="P19" i="25"/>
  <c r="O20" i="25"/>
  <c r="P20" i="25"/>
  <c r="O21" i="25"/>
  <c r="P21" i="25"/>
  <c r="O22" i="25"/>
  <c r="P22" i="25"/>
  <c r="O23" i="25"/>
  <c r="P23" i="25"/>
  <c r="O24" i="25"/>
  <c r="P24" i="25"/>
  <c r="O25" i="25"/>
  <c r="P25" i="25"/>
  <c r="O26" i="25"/>
  <c r="P26" i="25"/>
  <c r="O27" i="25"/>
  <c r="P27" i="25"/>
  <c r="O28" i="25"/>
  <c r="P28" i="25"/>
  <c r="O29" i="25"/>
  <c r="P29" i="25"/>
  <c r="O30" i="25"/>
  <c r="P30" i="25"/>
  <c r="O31" i="25"/>
  <c r="P31" i="25"/>
  <c r="O32" i="25"/>
  <c r="P32" i="25"/>
  <c r="O33" i="25"/>
  <c r="P33" i="25"/>
  <c r="O34" i="25"/>
  <c r="P34" i="25"/>
  <c r="O35" i="25"/>
  <c r="P35" i="25"/>
  <c r="O36" i="25"/>
  <c r="P36" i="25"/>
  <c r="O37" i="25"/>
  <c r="P37" i="25"/>
  <c r="O38" i="25"/>
  <c r="P38" i="25"/>
  <c r="O39" i="25"/>
  <c r="P39" i="25"/>
  <c r="O40" i="25"/>
  <c r="P40" i="25"/>
  <c r="O41" i="25"/>
  <c r="P41" i="25"/>
  <c r="O42" i="25"/>
  <c r="P42" i="25"/>
  <c r="O43" i="25"/>
  <c r="P43" i="25"/>
  <c r="O44" i="25"/>
  <c r="P44" i="25"/>
  <c r="O45" i="25"/>
  <c r="P45" i="25"/>
  <c r="O46" i="25"/>
  <c r="P46" i="25"/>
  <c r="O47" i="25"/>
  <c r="P47" i="25"/>
  <c r="O48" i="25"/>
  <c r="P48" i="25"/>
  <c r="O49" i="25"/>
  <c r="P49" i="25"/>
  <c r="O50" i="25"/>
  <c r="P50" i="25"/>
  <c r="O51" i="25"/>
  <c r="P51" i="25"/>
  <c r="O52" i="25"/>
  <c r="P52" i="25"/>
  <c r="O53" i="25"/>
  <c r="P53" i="25"/>
  <c r="O54" i="25"/>
  <c r="P54" i="25"/>
  <c r="O55" i="25"/>
  <c r="P55" i="25"/>
  <c r="O56" i="25"/>
  <c r="P56" i="25"/>
  <c r="O58" i="25"/>
  <c r="P58" i="25"/>
  <c r="O59" i="25"/>
  <c r="P59" i="25"/>
  <c r="O60" i="25"/>
  <c r="P60" i="25"/>
  <c r="O61" i="25"/>
  <c r="P61" i="25"/>
  <c r="O62" i="25"/>
  <c r="P62" i="25"/>
  <c r="C36" i="22"/>
  <c r="C35" i="22"/>
  <c r="BC37" i="26"/>
  <c r="BC30" i="26"/>
  <c r="BC31" i="26"/>
  <c r="BC32" i="26"/>
  <c r="BC33" i="26"/>
  <c r="BC35" i="26"/>
  <c r="BC36" i="26"/>
  <c r="BC38" i="26"/>
  <c r="BC39" i="26"/>
  <c r="BC41" i="26"/>
  <c r="BC42" i="26"/>
  <c r="BC43" i="26"/>
  <c r="BC44" i="26"/>
  <c r="BC45" i="26"/>
  <c r="BC46" i="26"/>
  <c r="BC47" i="26"/>
  <c r="BC48" i="26"/>
  <c r="BC49" i="26"/>
  <c r="BC50" i="26"/>
  <c r="BC60" i="26"/>
  <c r="BC61" i="26"/>
  <c r="BC63" i="26"/>
  <c r="BC67" i="26"/>
  <c r="BC68" i="26"/>
  <c r="BC69" i="26"/>
  <c r="BC70" i="26"/>
  <c r="BC71" i="26"/>
  <c r="BC72" i="26"/>
  <c r="BC73" i="26"/>
  <c r="BC74" i="26"/>
  <c r="BC77" i="26"/>
  <c r="BC78" i="26"/>
  <c r="BC79" i="26"/>
  <c r="BC87" i="26"/>
  <c r="BC88" i="26"/>
  <c r="BC89" i="26"/>
  <c r="AX85" i="26"/>
  <c r="AX84" i="26"/>
  <c r="AX83" i="26"/>
  <c r="AX82" i="26"/>
  <c r="N10" i="26"/>
  <c r="G10" i="26"/>
  <c r="D59" i="26"/>
  <c r="X85" i="26"/>
  <c r="X84" i="26"/>
  <c r="X83" i="26"/>
  <c r="X82" i="26"/>
  <c r="F54" i="26" a="1"/>
  <c r="F54" i="26" s="1"/>
  <c r="G54" i="26" a="1"/>
  <c r="G54" i="26" s="1"/>
  <c r="H54" i="26" a="1"/>
  <c r="H54" i="26" s="1"/>
  <c r="I54" i="26" a="1"/>
  <c r="I54" i="26" s="1"/>
  <c r="J54" i="26" a="1"/>
  <c r="J54" i="26" s="1"/>
  <c r="K54" i="26" a="1"/>
  <c r="K54" i="26" s="1"/>
  <c r="L54" i="26" a="1"/>
  <c r="L54" i="26" s="1"/>
  <c r="M54" i="26" a="1"/>
  <c r="M54" i="26" s="1"/>
  <c r="N54" i="26" a="1"/>
  <c r="N54" i="26" s="1"/>
  <c r="O54" i="26" a="1"/>
  <c r="O54" i="26" s="1"/>
  <c r="P54" i="26" a="1"/>
  <c r="P54" i="26" s="1"/>
  <c r="Q54" i="26" a="1"/>
  <c r="Q54" i="26" s="1"/>
  <c r="R54" i="26" a="1"/>
  <c r="R54" i="26" s="1"/>
  <c r="S54" i="26" a="1"/>
  <c r="S54" i="26" s="1"/>
  <c r="T54" i="26" a="1"/>
  <c r="T54" i="26" s="1"/>
  <c r="U54" i="26" a="1"/>
  <c r="U54" i="26" s="1"/>
  <c r="V54" i="26" a="1"/>
  <c r="V54" i="26" s="1"/>
  <c r="W54" i="26" a="1"/>
  <c r="W54" i="26" s="1"/>
  <c r="X54" i="26" a="1"/>
  <c r="X54" i="26" s="1"/>
  <c r="Y54" i="26" a="1"/>
  <c r="Y54" i="26" s="1"/>
  <c r="Z54" i="26" a="1"/>
  <c r="Z54" i="26" s="1"/>
  <c r="AA54" i="26" a="1"/>
  <c r="AA54" i="26" s="1"/>
  <c r="AB54" i="26" a="1"/>
  <c r="AB54" i="26" s="1"/>
  <c r="AC54" i="26" a="1"/>
  <c r="AC54" i="26" s="1"/>
  <c r="AD54" i="26" a="1"/>
  <c r="AD54" i="26" s="1"/>
  <c r="AE54" i="26" a="1"/>
  <c r="AE54" i="26" s="1"/>
  <c r="AF54" i="26" a="1"/>
  <c r="AF54" i="26" s="1"/>
  <c r="AG54" i="26" a="1"/>
  <c r="AG54" i="26" s="1"/>
  <c r="AH54" i="26" a="1"/>
  <c r="AH54" i="26" s="1"/>
  <c r="AI54" i="26" a="1"/>
  <c r="AI54" i="26" s="1"/>
  <c r="AJ54" i="26" a="1"/>
  <c r="AJ54" i="26" s="1"/>
  <c r="AK54" i="26" a="1"/>
  <c r="AK54" i="26" s="1"/>
  <c r="AL54" i="26" a="1"/>
  <c r="AL54" i="26" s="1"/>
  <c r="AM54" i="26" a="1"/>
  <c r="AM54" i="26" s="1"/>
  <c r="AN54" i="26" a="1"/>
  <c r="AN54" i="26" s="1"/>
  <c r="AO54" i="26" a="1"/>
  <c r="AO54" i="26" s="1"/>
  <c r="AP54" i="26" a="1"/>
  <c r="AP54" i="26" s="1"/>
  <c r="AQ54" i="26" a="1"/>
  <c r="AQ54" i="26" s="1"/>
  <c r="AR54" i="26" a="1"/>
  <c r="AR54" i="26" s="1"/>
  <c r="AS54" i="26" a="1"/>
  <c r="AS54" i="26" s="1"/>
  <c r="AT54" i="26" a="1"/>
  <c r="AT54" i="26" s="1"/>
  <c r="AU54" i="26" a="1"/>
  <c r="AU54" i="26" s="1"/>
  <c r="AV54" i="26" a="1"/>
  <c r="AV54" i="26" s="1"/>
  <c r="AW54" i="26" a="1"/>
  <c r="AW54" i="26" s="1"/>
  <c r="AX54" i="26" a="1"/>
  <c r="AX54" i="26" s="1"/>
  <c r="AY54" i="26" a="1"/>
  <c r="AY54" i="26" s="1"/>
  <c r="AZ54" i="26" a="1"/>
  <c r="AZ54" i="26" s="1"/>
  <c r="BA54" i="26" a="1"/>
  <c r="BA54" i="26" s="1"/>
  <c r="E54" i="26" a="1"/>
  <c r="E54" i="26" s="1"/>
  <c r="F53" i="26" a="1"/>
  <c r="F53" i="26" s="1"/>
  <c r="G53" i="26" a="1"/>
  <c r="G53" i="26" s="1"/>
  <c r="H53" i="26" a="1"/>
  <c r="H53" i="26" s="1"/>
  <c r="I53" i="26" a="1"/>
  <c r="I53" i="26" s="1"/>
  <c r="J53" i="26" a="1"/>
  <c r="J53" i="26" s="1"/>
  <c r="K53" i="26" a="1"/>
  <c r="K53" i="26" s="1"/>
  <c r="L53" i="26" a="1"/>
  <c r="L53" i="26" s="1"/>
  <c r="M53" i="26" a="1"/>
  <c r="M53" i="26" s="1"/>
  <c r="N53" i="26" a="1"/>
  <c r="N53" i="26" s="1"/>
  <c r="O53" i="26" a="1"/>
  <c r="O53" i="26" s="1"/>
  <c r="P53" i="26" a="1"/>
  <c r="P53" i="26" s="1"/>
  <c r="Q53" i="26" a="1"/>
  <c r="Q53" i="26" s="1"/>
  <c r="R53" i="26" a="1"/>
  <c r="R53" i="26" s="1"/>
  <c r="S53" i="26" a="1"/>
  <c r="S53" i="26" s="1"/>
  <c r="T53" i="26" a="1"/>
  <c r="T53" i="26" s="1"/>
  <c r="U53" i="26" a="1"/>
  <c r="U53" i="26" s="1"/>
  <c r="V53" i="26" a="1"/>
  <c r="V53" i="26" s="1"/>
  <c r="W53" i="26" a="1"/>
  <c r="W53" i="26" s="1"/>
  <c r="X53" i="26" a="1"/>
  <c r="X53" i="26" s="1"/>
  <c r="Y53" i="26" a="1"/>
  <c r="Y53" i="26" s="1"/>
  <c r="Z53" i="26" a="1"/>
  <c r="Z53" i="26" s="1"/>
  <c r="AA53" i="26" a="1"/>
  <c r="AA53" i="26" s="1"/>
  <c r="AB53" i="26" a="1"/>
  <c r="AB53" i="26" s="1"/>
  <c r="AC53" i="26" a="1"/>
  <c r="AC53" i="26" s="1"/>
  <c r="AD53" i="26" a="1"/>
  <c r="AD53" i="26" s="1"/>
  <c r="AE53" i="26" a="1"/>
  <c r="AE53" i="26" s="1"/>
  <c r="AF53" i="26" a="1"/>
  <c r="AF53" i="26" s="1"/>
  <c r="AG53" i="26" a="1"/>
  <c r="AG53" i="26" s="1"/>
  <c r="AH53" i="26" a="1"/>
  <c r="AH53" i="26" s="1"/>
  <c r="AI53" i="26" a="1"/>
  <c r="AI53" i="26" s="1"/>
  <c r="AJ53" i="26" a="1"/>
  <c r="AJ53" i="26" s="1"/>
  <c r="AK53" i="26" a="1"/>
  <c r="AK53" i="26" s="1"/>
  <c r="AL53" i="26" a="1"/>
  <c r="AL53" i="26" s="1"/>
  <c r="AM53" i="26" a="1"/>
  <c r="AM53" i="26" s="1"/>
  <c r="AN53" i="26" a="1"/>
  <c r="AN53" i="26" s="1"/>
  <c r="AO53" i="26" a="1"/>
  <c r="AO53" i="26" s="1"/>
  <c r="AP53" i="26" a="1"/>
  <c r="AP53" i="26" s="1"/>
  <c r="AQ53" i="26" a="1"/>
  <c r="AQ53" i="26" s="1"/>
  <c r="AR53" i="26" a="1"/>
  <c r="AR53" i="26" s="1"/>
  <c r="AS53" i="26" a="1"/>
  <c r="AS53" i="26" s="1"/>
  <c r="AT53" i="26" a="1"/>
  <c r="AT53" i="26" s="1"/>
  <c r="AU53" i="26" a="1"/>
  <c r="AU53" i="26" s="1"/>
  <c r="AV53" i="26" a="1"/>
  <c r="AV53" i="26" s="1"/>
  <c r="AW53" i="26" a="1"/>
  <c r="AW53" i="26" s="1"/>
  <c r="AX53" i="26" a="1"/>
  <c r="AX53" i="26" s="1"/>
  <c r="AY53" i="26" a="1"/>
  <c r="AY53" i="26" s="1"/>
  <c r="AZ53" i="26" a="1"/>
  <c r="AZ53" i="26" s="1"/>
  <c r="BA53" i="26" a="1"/>
  <c r="BA53" i="26" s="1"/>
  <c r="E53" i="26" a="1"/>
  <c r="E53" i="26" s="1"/>
  <c r="F55" i="26" a="1"/>
  <c r="F55" i="26" s="1"/>
  <c r="G55" i="26" a="1"/>
  <c r="G55" i="26" s="1"/>
  <c r="H55" i="26" a="1"/>
  <c r="H55" i="26" s="1"/>
  <c r="I55" i="26" a="1"/>
  <c r="I55" i="26" s="1"/>
  <c r="J55" i="26" a="1"/>
  <c r="J55" i="26" s="1"/>
  <c r="K55" i="26" a="1"/>
  <c r="K55" i="26" s="1"/>
  <c r="L55" i="26" a="1"/>
  <c r="L55" i="26" s="1"/>
  <c r="M55" i="26" a="1"/>
  <c r="M55" i="26" s="1"/>
  <c r="N55" i="26" a="1"/>
  <c r="N55" i="26" s="1"/>
  <c r="O55" i="26" a="1"/>
  <c r="O55" i="26" s="1"/>
  <c r="P55" i="26" a="1"/>
  <c r="P55" i="26" s="1"/>
  <c r="Q55" i="26" a="1"/>
  <c r="Q55" i="26" s="1"/>
  <c r="R55" i="26" a="1"/>
  <c r="R55" i="26" s="1"/>
  <c r="S55" i="26" a="1"/>
  <c r="S55" i="26" s="1"/>
  <c r="T55" i="26" a="1"/>
  <c r="T55" i="26" s="1"/>
  <c r="U55" i="26" a="1"/>
  <c r="U55" i="26" s="1"/>
  <c r="V55" i="26" a="1"/>
  <c r="V55" i="26" s="1"/>
  <c r="W55" i="26" a="1"/>
  <c r="W55" i="26" s="1"/>
  <c r="X55" i="26" a="1"/>
  <c r="X55" i="26" s="1"/>
  <c r="Y55" i="26" a="1"/>
  <c r="Y55" i="26" s="1"/>
  <c r="Z55" i="26" a="1"/>
  <c r="Z55" i="26" s="1"/>
  <c r="AA55" i="26" a="1"/>
  <c r="AA55" i="26" s="1"/>
  <c r="AB55" i="26" a="1"/>
  <c r="AB55" i="26" s="1"/>
  <c r="AC55" i="26" a="1"/>
  <c r="AC55" i="26" s="1"/>
  <c r="AD55" i="26" a="1"/>
  <c r="AD55" i="26" s="1"/>
  <c r="AE55" i="26" a="1"/>
  <c r="AE55" i="26" s="1"/>
  <c r="AF55" i="26" a="1"/>
  <c r="AF55" i="26" s="1"/>
  <c r="AG55" i="26" a="1"/>
  <c r="AG55" i="26" s="1"/>
  <c r="AH55" i="26" a="1"/>
  <c r="AH55" i="26" s="1"/>
  <c r="AI55" i="26" a="1"/>
  <c r="AI55" i="26" s="1"/>
  <c r="AJ55" i="26" a="1"/>
  <c r="AJ55" i="26" s="1"/>
  <c r="AK55" i="26" a="1"/>
  <c r="AK55" i="26" s="1"/>
  <c r="AL55" i="26" a="1"/>
  <c r="AL55" i="26" s="1"/>
  <c r="AM55" i="26" a="1"/>
  <c r="AM55" i="26" s="1"/>
  <c r="AN55" i="26" a="1"/>
  <c r="AN55" i="26" s="1"/>
  <c r="AO55" i="26" a="1"/>
  <c r="AO55" i="26" s="1"/>
  <c r="AP55" i="26" a="1"/>
  <c r="AP55" i="26" s="1"/>
  <c r="AQ55" i="26" a="1"/>
  <c r="AQ55" i="26" s="1"/>
  <c r="AR55" i="26" a="1"/>
  <c r="AR55" i="26" s="1"/>
  <c r="AS55" i="26" a="1"/>
  <c r="AS55" i="26" s="1"/>
  <c r="AT55" i="26" a="1"/>
  <c r="AT55" i="26" s="1"/>
  <c r="AU55" i="26" a="1"/>
  <c r="AU55" i="26" s="1"/>
  <c r="AV55" i="26" a="1"/>
  <c r="AV55" i="26" s="1"/>
  <c r="AW55" i="26" a="1"/>
  <c r="AW55" i="26" s="1"/>
  <c r="AX55" i="26" a="1"/>
  <c r="AX55" i="26" s="1"/>
  <c r="AY55" i="26" a="1"/>
  <c r="AY55" i="26" s="1"/>
  <c r="AZ55" i="26" a="1"/>
  <c r="AZ55" i="26" s="1"/>
  <c r="BA55" i="26" a="1"/>
  <c r="BA55" i="26" s="1"/>
  <c r="E55" i="26" a="1"/>
  <c r="E55" i="26" s="1"/>
  <c r="F51" i="26" a="1"/>
  <c r="F51" i="26" s="1"/>
  <c r="G51" i="26" a="1"/>
  <c r="G51" i="26" s="1"/>
  <c r="H51" i="26" a="1"/>
  <c r="H51" i="26" s="1"/>
  <c r="I51" i="26" a="1"/>
  <c r="I51" i="26" s="1"/>
  <c r="J51" i="26" a="1"/>
  <c r="J51" i="26" s="1"/>
  <c r="K51" i="26" a="1"/>
  <c r="K51" i="26" s="1"/>
  <c r="L51" i="26" a="1"/>
  <c r="L51" i="26" s="1"/>
  <c r="M51" i="26" a="1"/>
  <c r="M51" i="26" s="1"/>
  <c r="N51" i="26" a="1"/>
  <c r="N51" i="26" s="1"/>
  <c r="O51" i="26" a="1"/>
  <c r="O51" i="26" s="1"/>
  <c r="P51" i="26" a="1"/>
  <c r="P51" i="26" s="1"/>
  <c r="Q51" i="26" a="1"/>
  <c r="Q51" i="26" s="1"/>
  <c r="R51" i="26" a="1"/>
  <c r="R51" i="26" s="1"/>
  <c r="S51" i="26" a="1"/>
  <c r="S51" i="26" s="1"/>
  <c r="T51" i="26" a="1"/>
  <c r="T51" i="26" s="1"/>
  <c r="U51" i="26" a="1"/>
  <c r="U51" i="26" s="1"/>
  <c r="V51" i="26" a="1"/>
  <c r="V51" i="26" s="1"/>
  <c r="W51" i="26" a="1"/>
  <c r="W51" i="26" s="1"/>
  <c r="X51" i="26" a="1"/>
  <c r="X51" i="26" s="1"/>
  <c r="Y51" i="26" a="1"/>
  <c r="Y51" i="26" s="1"/>
  <c r="Z51" i="26" a="1"/>
  <c r="Z51" i="26" s="1"/>
  <c r="AA51" i="26" a="1"/>
  <c r="AA51" i="26" s="1"/>
  <c r="AB51" i="26" a="1"/>
  <c r="AB51" i="26" s="1"/>
  <c r="AC51" i="26" a="1"/>
  <c r="AC51" i="26" s="1"/>
  <c r="AD51" i="26" a="1"/>
  <c r="AD51" i="26" s="1"/>
  <c r="AE51" i="26" a="1"/>
  <c r="AE51" i="26" s="1"/>
  <c r="AF51" i="26" a="1"/>
  <c r="AF51" i="26" s="1"/>
  <c r="AG51" i="26" a="1"/>
  <c r="AG51" i="26" s="1"/>
  <c r="AH51" i="26" a="1"/>
  <c r="AH51" i="26" s="1"/>
  <c r="AI51" i="26" a="1"/>
  <c r="AI51" i="26" s="1"/>
  <c r="AJ51" i="26" a="1"/>
  <c r="AJ51" i="26" s="1"/>
  <c r="AK51" i="26" a="1"/>
  <c r="AK51" i="26" s="1"/>
  <c r="AL51" i="26" a="1"/>
  <c r="AL51" i="26" s="1"/>
  <c r="AM51" i="26" a="1"/>
  <c r="AM51" i="26" s="1"/>
  <c r="AN51" i="26" a="1"/>
  <c r="AN51" i="26" s="1"/>
  <c r="AO51" i="26" a="1"/>
  <c r="AO51" i="26" s="1"/>
  <c r="AP51" i="26" a="1"/>
  <c r="AP51" i="26" s="1"/>
  <c r="AQ51" i="26" a="1"/>
  <c r="AQ51" i="26" s="1"/>
  <c r="AR51" i="26" a="1"/>
  <c r="AR51" i="26" s="1"/>
  <c r="AS51" i="26" a="1"/>
  <c r="AS51" i="26" s="1"/>
  <c r="AT51" i="26" a="1"/>
  <c r="AT51" i="26" s="1"/>
  <c r="AU51" i="26" a="1"/>
  <c r="AU51" i="26" s="1"/>
  <c r="AV51" i="26" a="1"/>
  <c r="AV51" i="26" s="1"/>
  <c r="AW51" i="26" a="1"/>
  <c r="AW51" i="26" s="1"/>
  <c r="AX51" i="26" a="1"/>
  <c r="AX51" i="26" s="1"/>
  <c r="AY51" i="26" a="1"/>
  <c r="AY51" i="26" s="1"/>
  <c r="AZ51" i="26" a="1"/>
  <c r="AZ51" i="26" s="1"/>
  <c r="BA51" i="26" a="1"/>
  <c r="BA51" i="26" s="1"/>
  <c r="F52" i="26" a="1"/>
  <c r="F52" i="26" s="1"/>
  <c r="G52" i="26" a="1"/>
  <c r="G52" i="26" s="1"/>
  <c r="H52" i="26" a="1"/>
  <c r="H52" i="26" s="1"/>
  <c r="I52" i="26" a="1"/>
  <c r="I52" i="26" s="1"/>
  <c r="J52" i="26" a="1"/>
  <c r="J52" i="26" s="1"/>
  <c r="K52" i="26" a="1"/>
  <c r="K52" i="26" s="1"/>
  <c r="L52" i="26" a="1"/>
  <c r="L52" i="26" s="1"/>
  <c r="M52" i="26" a="1"/>
  <c r="M52" i="26" s="1"/>
  <c r="N52" i="26" a="1"/>
  <c r="N52" i="26" s="1"/>
  <c r="O52" i="26" a="1"/>
  <c r="O52" i="26" s="1"/>
  <c r="P52" i="26" a="1"/>
  <c r="P52" i="26" s="1"/>
  <c r="Q52" i="26" a="1"/>
  <c r="Q52" i="26" s="1"/>
  <c r="R52" i="26" a="1"/>
  <c r="R52" i="26" s="1"/>
  <c r="S52" i="26" a="1"/>
  <c r="S52" i="26" s="1"/>
  <c r="T52" i="26" a="1"/>
  <c r="T52" i="26" s="1"/>
  <c r="U52" i="26" a="1"/>
  <c r="U52" i="26" s="1"/>
  <c r="V52" i="26" a="1"/>
  <c r="V52" i="26" s="1"/>
  <c r="W52" i="26" a="1"/>
  <c r="W52" i="26" s="1"/>
  <c r="X52" i="26" a="1"/>
  <c r="X52" i="26" s="1"/>
  <c r="Y52" i="26" a="1"/>
  <c r="Y52" i="26" s="1"/>
  <c r="Z52" i="26" a="1"/>
  <c r="Z52" i="26" s="1"/>
  <c r="AA52" i="26" a="1"/>
  <c r="AA52" i="26" s="1"/>
  <c r="AB52" i="26" a="1"/>
  <c r="AB52" i="26" s="1"/>
  <c r="AC52" i="26" a="1"/>
  <c r="AC52" i="26" s="1"/>
  <c r="AD52" i="26" a="1"/>
  <c r="AD52" i="26" s="1"/>
  <c r="AE52" i="26" a="1"/>
  <c r="AE52" i="26" s="1"/>
  <c r="AF52" i="26" a="1"/>
  <c r="AF52" i="26" s="1"/>
  <c r="AG52" i="26" a="1"/>
  <c r="AG52" i="26" s="1"/>
  <c r="AH52" i="26" a="1"/>
  <c r="AH52" i="26" s="1"/>
  <c r="AI52" i="26" a="1"/>
  <c r="AI52" i="26" s="1"/>
  <c r="AJ52" i="26" a="1"/>
  <c r="AJ52" i="26" s="1"/>
  <c r="AK52" i="26" a="1"/>
  <c r="AK52" i="26" s="1"/>
  <c r="AL52" i="26" a="1"/>
  <c r="AL52" i="26" s="1"/>
  <c r="AM52" i="26" a="1"/>
  <c r="AM52" i="26" s="1"/>
  <c r="AN52" i="26" a="1"/>
  <c r="AN52" i="26" s="1"/>
  <c r="AO52" i="26" a="1"/>
  <c r="AO52" i="26" s="1"/>
  <c r="AP52" i="26" a="1"/>
  <c r="AP52" i="26" s="1"/>
  <c r="AQ52" i="26" a="1"/>
  <c r="AQ52" i="26" s="1"/>
  <c r="AR52" i="26" a="1"/>
  <c r="AR52" i="26" s="1"/>
  <c r="AS52" i="26" a="1"/>
  <c r="AS52" i="26" s="1"/>
  <c r="AT52" i="26" a="1"/>
  <c r="AT52" i="26" s="1"/>
  <c r="AU52" i="26" a="1"/>
  <c r="AU52" i="26" s="1"/>
  <c r="AV52" i="26" a="1"/>
  <c r="AV52" i="26" s="1"/>
  <c r="AW52" i="26" a="1"/>
  <c r="AW52" i="26" s="1"/>
  <c r="AX52" i="26" a="1"/>
  <c r="AX52" i="26" s="1"/>
  <c r="AY52" i="26" a="1"/>
  <c r="AY52" i="26" s="1"/>
  <c r="AZ52" i="26" a="1"/>
  <c r="AZ52" i="26" s="1"/>
  <c r="BA52" i="26" a="1"/>
  <c r="BA52" i="26" s="1"/>
  <c r="E51" i="26" a="1"/>
  <c r="E51" i="26" s="1"/>
  <c r="E52" i="26" a="1"/>
  <c r="E52" i="26" s="1"/>
  <c r="D52" i="26"/>
  <c r="C52" i="26"/>
  <c r="D53" i="26"/>
  <c r="D54" i="26"/>
  <c r="D55" i="26"/>
  <c r="D51" i="26"/>
  <c r="C53" i="26"/>
  <c r="C54" i="26"/>
  <c r="C55" i="26"/>
  <c r="C51" i="26"/>
  <c r="O85" i="26"/>
  <c r="P85" i="26"/>
  <c r="Q85" i="26"/>
  <c r="R85" i="26"/>
  <c r="S85" i="26"/>
  <c r="T85" i="26"/>
  <c r="U85" i="26"/>
  <c r="V85" i="26"/>
  <c r="W85" i="26"/>
  <c r="Y85" i="26"/>
  <c r="Z85" i="26"/>
  <c r="AA85" i="26"/>
  <c r="AB85" i="26"/>
  <c r="AC85" i="26"/>
  <c r="AD85" i="26"/>
  <c r="AE85" i="26"/>
  <c r="AF85" i="26"/>
  <c r="AG85" i="26"/>
  <c r="AH85" i="26"/>
  <c r="AI85" i="26"/>
  <c r="AJ85" i="26"/>
  <c r="AK85" i="26"/>
  <c r="AL85" i="26"/>
  <c r="AM85" i="26"/>
  <c r="AN85" i="26"/>
  <c r="AO85" i="26"/>
  <c r="AP85" i="26"/>
  <c r="AQ85" i="26"/>
  <c r="AR85" i="26"/>
  <c r="AS85" i="26"/>
  <c r="AT85" i="26"/>
  <c r="AU85" i="26"/>
  <c r="AV85" i="26"/>
  <c r="AW85" i="26"/>
  <c r="AY85" i="26"/>
  <c r="AZ85" i="26"/>
  <c r="BA85" i="26"/>
  <c r="F85" i="26"/>
  <c r="G85" i="26"/>
  <c r="H85" i="26"/>
  <c r="I85" i="26"/>
  <c r="J85" i="26"/>
  <c r="K85" i="26"/>
  <c r="L85" i="26"/>
  <c r="M85" i="26"/>
  <c r="N85" i="26"/>
  <c r="E85" i="26"/>
  <c r="J84" i="26"/>
  <c r="K84" i="26"/>
  <c r="L84" i="26"/>
  <c r="M84" i="26"/>
  <c r="N84" i="26"/>
  <c r="O84" i="26"/>
  <c r="P84" i="26"/>
  <c r="Q84" i="26"/>
  <c r="R84" i="26"/>
  <c r="S84" i="26"/>
  <c r="T84" i="26"/>
  <c r="U84" i="26"/>
  <c r="V84" i="26"/>
  <c r="W84" i="26"/>
  <c r="Y84" i="26"/>
  <c r="Z84" i="26"/>
  <c r="AA84" i="26"/>
  <c r="AB84" i="26"/>
  <c r="AC84" i="26"/>
  <c r="AD84" i="26"/>
  <c r="AE84" i="26"/>
  <c r="AF84" i="26"/>
  <c r="AG84" i="26"/>
  <c r="AH84" i="26"/>
  <c r="AI84" i="26"/>
  <c r="AJ84" i="26"/>
  <c r="AK84" i="26"/>
  <c r="AL84" i="26"/>
  <c r="AM84" i="26"/>
  <c r="AN84" i="26"/>
  <c r="AO84" i="26"/>
  <c r="AP84" i="26"/>
  <c r="AQ84" i="26"/>
  <c r="AR84" i="26"/>
  <c r="AS84" i="26"/>
  <c r="AT84" i="26"/>
  <c r="AU84" i="26"/>
  <c r="AV84" i="26"/>
  <c r="AW84" i="26"/>
  <c r="AY84" i="26"/>
  <c r="AZ84" i="26"/>
  <c r="BA84" i="26"/>
  <c r="F84" i="26"/>
  <c r="G84" i="26"/>
  <c r="H84" i="26"/>
  <c r="I84" i="26"/>
  <c r="E84" i="26"/>
  <c r="H83" i="26"/>
  <c r="I83" i="26"/>
  <c r="J83" i="26"/>
  <c r="K83" i="26"/>
  <c r="L83" i="26"/>
  <c r="M83" i="26"/>
  <c r="N83" i="26"/>
  <c r="O83" i="26"/>
  <c r="P83" i="26"/>
  <c r="Q83" i="26"/>
  <c r="R83" i="26"/>
  <c r="S83" i="26"/>
  <c r="T83" i="26"/>
  <c r="U83" i="26"/>
  <c r="V83" i="26"/>
  <c r="W83" i="26"/>
  <c r="Y83" i="26"/>
  <c r="Z83" i="26"/>
  <c r="AA83" i="26"/>
  <c r="AB83" i="26"/>
  <c r="AC83" i="26"/>
  <c r="AD83" i="26"/>
  <c r="AE83" i="26"/>
  <c r="AF83" i="26"/>
  <c r="AG83" i="26"/>
  <c r="AH83" i="26"/>
  <c r="AI83" i="26"/>
  <c r="AJ83" i="26"/>
  <c r="AK83" i="26"/>
  <c r="AL83" i="26"/>
  <c r="AM83" i="26"/>
  <c r="AN83" i="26"/>
  <c r="AO83" i="26"/>
  <c r="AP83" i="26"/>
  <c r="AQ83" i="26"/>
  <c r="AR83" i="26"/>
  <c r="AS83" i="26"/>
  <c r="AT83" i="26"/>
  <c r="AU83" i="26"/>
  <c r="AV83" i="26"/>
  <c r="AW83" i="26"/>
  <c r="AY83" i="26"/>
  <c r="AZ83" i="26"/>
  <c r="BA83" i="26"/>
  <c r="F83" i="26"/>
  <c r="G83" i="26"/>
  <c r="E83" i="26"/>
  <c r="F82" i="26"/>
  <c r="G82" i="26"/>
  <c r="H82" i="26"/>
  <c r="I82" i="26"/>
  <c r="J82" i="26"/>
  <c r="K82" i="26"/>
  <c r="L82" i="26"/>
  <c r="M82" i="26"/>
  <c r="N82" i="26"/>
  <c r="O82" i="26"/>
  <c r="P82" i="26"/>
  <c r="Q82" i="26"/>
  <c r="R82" i="26"/>
  <c r="S82" i="26"/>
  <c r="T82" i="26"/>
  <c r="U82" i="26"/>
  <c r="V82" i="26"/>
  <c r="W82" i="26"/>
  <c r="Y82" i="26"/>
  <c r="Z82" i="26"/>
  <c r="AA82" i="26"/>
  <c r="AB82" i="26"/>
  <c r="AC82" i="26"/>
  <c r="AD82" i="26"/>
  <c r="AE82" i="26"/>
  <c r="AF82" i="26"/>
  <c r="AG82" i="26"/>
  <c r="AH82" i="26"/>
  <c r="AI82" i="26"/>
  <c r="AJ82" i="26"/>
  <c r="AK82" i="26"/>
  <c r="AL82" i="26"/>
  <c r="AM82" i="26"/>
  <c r="AN82" i="26"/>
  <c r="AO82" i="26"/>
  <c r="AP82" i="26"/>
  <c r="AQ82" i="26"/>
  <c r="AR82" i="26"/>
  <c r="AS82" i="26"/>
  <c r="AT82" i="26"/>
  <c r="AU82" i="26"/>
  <c r="AV82" i="26"/>
  <c r="AW82" i="26"/>
  <c r="AY82" i="26"/>
  <c r="AZ82" i="26"/>
  <c r="BA82" i="26"/>
  <c r="E82" i="26"/>
  <c r="C83" i="26"/>
  <c r="D83" i="26"/>
  <c r="C84" i="26"/>
  <c r="D84" i="26"/>
  <c r="C85" i="26"/>
  <c r="D85" i="26"/>
  <c r="D82" i="26"/>
  <c r="C82" i="26"/>
  <c r="BD24" i="26"/>
  <c r="AD25" i="26" s="1"/>
  <c r="BD81" i="26"/>
  <c r="BE81" i="26"/>
  <c r="D26" i="26"/>
  <c r="D27" i="26"/>
  <c r="D25" i="26"/>
  <c r="BE24" i="26"/>
  <c r="X27" i="26" s="1"/>
  <c r="C25" i="26"/>
  <c r="C26" i="26"/>
  <c r="C27" i="26"/>
  <c r="G23" i="26"/>
  <c r="BE23" i="26" s="1"/>
  <c r="AX27" i="26" s="1"/>
  <c r="E16" i="36" l="1"/>
  <c r="F16" i="36" s="1"/>
  <c r="E21" i="36"/>
  <c r="F21" i="36" s="1"/>
  <c r="D12" i="35"/>
  <c r="G38" i="29"/>
  <c r="G51" i="29"/>
  <c r="I19" i="36"/>
  <c r="J19" i="36" s="1"/>
  <c r="I10" i="36"/>
  <c r="J10" i="36" s="1"/>
  <c r="I18" i="36"/>
  <c r="J18" i="36" s="1"/>
  <c r="I13" i="36"/>
  <c r="J13" i="36" s="1"/>
  <c r="I20" i="36"/>
  <c r="J20" i="36" s="1"/>
  <c r="I21" i="36"/>
  <c r="J21" i="36" s="1"/>
  <c r="I17" i="36"/>
  <c r="J17" i="36" s="1"/>
  <c r="I16" i="36"/>
  <c r="J16" i="36" s="1"/>
  <c r="I9" i="36"/>
  <c r="J9" i="36" s="1"/>
  <c r="I22" i="36"/>
  <c r="J22" i="36" s="1"/>
  <c r="I12" i="36"/>
  <c r="J12" i="36" s="1"/>
  <c r="I11" i="36"/>
  <c r="J11" i="36" s="1"/>
  <c r="G27" i="29"/>
  <c r="F55" i="29"/>
  <c r="G54" i="29"/>
  <c r="G25" i="29"/>
  <c r="I52" i="29"/>
  <c r="I48" i="29"/>
  <c r="F32" i="29"/>
  <c r="F18" i="29"/>
  <c r="F40" i="29"/>
  <c r="H56" i="29"/>
  <c r="I50" i="29"/>
  <c r="I10" i="29"/>
  <c r="H19" i="29"/>
  <c r="H35" i="29"/>
  <c r="G31" i="29"/>
  <c r="I53" i="29"/>
  <c r="F33" i="29"/>
  <c r="F44" i="29"/>
  <c r="G9" i="29"/>
  <c r="I22" i="29"/>
  <c r="G21" i="29"/>
  <c r="H30" i="29"/>
  <c r="I25" i="29"/>
  <c r="F47" i="29"/>
  <c r="H53" i="29"/>
  <c r="H36" i="29"/>
  <c r="H55" i="29"/>
  <c r="F56" i="29"/>
  <c r="H18" i="29"/>
  <c r="I32" i="29"/>
  <c r="H21" i="29"/>
  <c r="F19" i="29"/>
  <c r="H43" i="29"/>
  <c r="G10" i="29"/>
  <c r="F45" i="29"/>
  <c r="F10" i="29"/>
  <c r="I42" i="29"/>
  <c r="G44" i="29"/>
  <c r="I21" i="29"/>
  <c r="H27" i="29"/>
  <c r="I19" i="29"/>
  <c r="F28" i="29"/>
  <c r="H9" i="29"/>
  <c r="F9" i="29"/>
  <c r="I36" i="29"/>
  <c r="I17" i="29"/>
  <c r="I46" i="29"/>
  <c r="F31" i="29"/>
  <c r="H44" i="29"/>
  <c r="I12" i="29"/>
  <c r="I51" i="29"/>
  <c r="G23" i="29"/>
  <c r="H49" i="29"/>
  <c r="G45" i="29"/>
  <c r="F8" i="29"/>
  <c r="G29" i="29"/>
  <c r="I28" i="29"/>
  <c r="H46" i="29"/>
  <c r="F35" i="29"/>
  <c r="G14" i="29"/>
  <c r="H50" i="29"/>
  <c r="F34" i="29"/>
  <c r="H38" i="29"/>
  <c r="I34" i="29"/>
  <c r="G55" i="29"/>
  <c r="H29" i="29"/>
  <c r="I24" i="29"/>
  <c r="F26" i="29"/>
  <c r="I40" i="29"/>
  <c r="H12" i="29"/>
  <c r="F38" i="29"/>
  <c r="F52" i="29"/>
  <c r="G13" i="29"/>
  <c r="G42" i="29"/>
  <c r="F46" i="29"/>
  <c r="F30" i="29"/>
  <c r="F54" i="29"/>
  <c r="F25" i="29"/>
  <c r="I38" i="29"/>
  <c r="F48" i="29"/>
  <c r="I8" i="29"/>
  <c r="G22" i="29"/>
  <c r="I56" i="29"/>
  <c r="H48" i="29"/>
  <c r="G43" i="29"/>
  <c r="F51" i="29"/>
  <c r="H45" i="29"/>
  <c r="D39" i="29"/>
  <c r="F22" i="29"/>
  <c r="G24" i="29"/>
  <c r="F36" i="29"/>
  <c r="H42" i="29"/>
  <c r="G49" i="29"/>
  <c r="G16" i="29"/>
  <c r="F53" i="29"/>
  <c r="F42" i="29"/>
  <c r="I15" i="29"/>
  <c r="I39" i="29"/>
  <c r="H39" i="29"/>
  <c r="AF78" i="29"/>
  <c r="F23" i="29"/>
  <c r="G18" i="29"/>
  <c r="I47" i="29"/>
  <c r="D48" i="29"/>
  <c r="H28" i="29"/>
  <c r="F43" i="29"/>
  <c r="G11" i="29"/>
  <c r="G37" i="29"/>
  <c r="G36" i="29"/>
  <c r="G53" i="29"/>
  <c r="H34" i="29"/>
  <c r="H17" i="29"/>
  <c r="L77" i="29"/>
  <c r="I30" i="29"/>
  <c r="H23" i="29"/>
  <c r="I18" i="29"/>
  <c r="G39" i="29"/>
  <c r="H14" i="29"/>
  <c r="I23" i="29"/>
  <c r="AB80" i="29"/>
  <c r="G52" i="29"/>
  <c r="D30" i="35"/>
  <c r="G47" i="29"/>
  <c r="G20" i="29"/>
  <c r="F17" i="29"/>
  <c r="AF77" i="29"/>
  <c r="F50" i="29"/>
  <c r="G15" i="29"/>
  <c r="F21" i="29"/>
  <c r="F29" i="29"/>
  <c r="H47" i="29"/>
  <c r="D25" i="29"/>
  <c r="AB77" i="29"/>
  <c r="H20" i="29"/>
  <c r="V78" i="29"/>
  <c r="G26" i="29"/>
  <c r="F16" i="29"/>
  <c r="AB81" i="29"/>
  <c r="F37" i="29"/>
  <c r="H52" i="29"/>
  <c r="L78" i="29"/>
  <c r="AF79" i="29"/>
  <c r="G40" i="29"/>
  <c r="H41" i="29"/>
  <c r="D18" i="29"/>
  <c r="T79" i="29"/>
  <c r="I16" i="29"/>
  <c r="R76" i="29"/>
  <c r="I44" i="29"/>
  <c r="G30" i="29"/>
  <c r="P76" i="29"/>
  <c r="L76" i="29"/>
  <c r="I26" i="29"/>
  <c r="D49" i="29"/>
  <c r="V80" i="29"/>
  <c r="N77" i="29"/>
  <c r="I45" i="29"/>
  <c r="I37" i="29"/>
  <c r="D46" i="29"/>
  <c r="F24" i="29"/>
  <c r="I13" i="29"/>
  <c r="I49" i="29"/>
  <c r="AB78" i="29"/>
  <c r="I29" i="29"/>
  <c r="G28" i="29"/>
  <c r="D12" i="29"/>
  <c r="I27" i="29"/>
  <c r="H15" i="29"/>
  <c r="G32" i="29"/>
  <c r="G34" i="29"/>
  <c r="F15" i="29"/>
  <c r="D24" i="35"/>
  <c r="I35" i="29"/>
  <c r="G50" i="29"/>
  <c r="F13" i="29"/>
  <c r="F27" i="29"/>
  <c r="I20" i="29"/>
  <c r="G56" i="29"/>
  <c r="D20" i="29"/>
  <c r="AH78" i="29"/>
  <c r="I31" i="29"/>
  <c r="G19" i="29"/>
  <c r="D50" i="29"/>
  <c r="I11" i="29"/>
  <c r="D35" i="29"/>
  <c r="I14" i="29"/>
  <c r="D51" i="29"/>
  <c r="V79" i="29"/>
  <c r="G41" i="29"/>
  <c r="I54" i="29"/>
  <c r="X78" i="29"/>
  <c r="G48" i="29"/>
  <c r="F41" i="29"/>
  <c r="F39" i="29"/>
  <c r="I33" i="29"/>
  <c r="I43" i="29"/>
  <c r="AB82" i="29"/>
  <c r="AH77" i="29"/>
  <c r="P77" i="29"/>
  <c r="D23" i="29"/>
  <c r="X79" i="29"/>
  <c r="D26" i="29"/>
  <c r="H37" i="29"/>
  <c r="D24" i="29"/>
  <c r="D54" i="29"/>
  <c r="X76" i="29"/>
  <c r="AB79" i="29"/>
  <c r="H51" i="29"/>
  <c r="R79" i="29"/>
  <c r="G46" i="29"/>
  <c r="AB83" i="29"/>
  <c r="I9" i="29"/>
  <c r="AD78" i="29"/>
  <c r="D19" i="29"/>
  <c r="D15" i="29"/>
  <c r="F11" i="29"/>
  <c r="G17" i="29"/>
  <c r="H10" i="29"/>
  <c r="AF76" i="29"/>
  <c r="R78" i="29"/>
  <c r="V76" i="29"/>
  <c r="AD76" i="29"/>
  <c r="L79" i="29"/>
  <c r="H32" i="29"/>
  <c r="T78" i="29"/>
  <c r="D17" i="29"/>
  <c r="D45" i="29"/>
  <c r="H40" i="29"/>
  <c r="D11" i="29"/>
  <c r="AH76" i="29"/>
  <c r="P78" i="29"/>
  <c r="V77" i="29"/>
  <c r="D8" i="29"/>
  <c r="AB76" i="29"/>
  <c r="F12" i="29"/>
  <c r="G8" i="29"/>
  <c r="R77" i="29"/>
  <c r="F20" i="29"/>
  <c r="T77" i="29"/>
  <c r="D41" i="29"/>
  <c r="T80" i="29"/>
  <c r="D16" i="29"/>
  <c r="X77" i="29"/>
  <c r="AD77" i="29"/>
  <c r="G35" i="29"/>
  <c r="T76" i="29"/>
  <c r="H22" i="29"/>
  <c r="D31" i="29"/>
  <c r="N79" i="29"/>
  <c r="N76" i="29"/>
  <c r="E40" i="27"/>
  <c r="F40" i="27" s="1"/>
  <c r="E41" i="27"/>
  <c r="F41" i="27" s="1"/>
  <c r="E71" i="27"/>
  <c r="F71" i="27" s="1"/>
  <c r="E70" i="27"/>
  <c r="F70" i="27" s="1"/>
  <c r="E39" i="27"/>
  <c r="F39" i="27" s="1"/>
  <c r="E69" i="27"/>
  <c r="F69" i="27" s="1"/>
  <c r="E38" i="27"/>
  <c r="F38" i="27" s="1"/>
  <c r="E68" i="27"/>
  <c r="F68" i="27" s="1"/>
  <c r="E42" i="27"/>
  <c r="F42" i="27" s="1"/>
  <c r="F49" i="29"/>
  <c r="N78" i="29"/>
  <c r="F14" i="29"/>
  <c r="D42" i="29"/>
  <c r="D47" i="29"/>
  <c r="D28" i="29"/>
  <c r="D34" i="29"/>
  <c r="D36" i="29"/>
  <c r="D38" i="29"/>
  <c r="D30" i="29"/>
  <c r="D32" i="29"/>
  <c r="D21" i="29"/>
  <c r="H25" i="29"/>
  <c r="H11" i="29"/>
  <c r="H16" i="29"/>
  <c r="D9" i="29"/>
  <c r="H24" i="29"/>
  <c r="D40" i="29"/>
  <c r="D43" i="29"/>
  <c r="D29" i="29"/>
  <c r="D22" i="29"/>
  <c r="H8" i="29"/>
  <c r="Z78" i="29"/>
  <c r="D56" i="29"/>
  <c r="D14" i="29"/>
  <c r="H54" i="29"/>
  <c r="Z76" i="29"/>
  <c r="D52" i="29"/>
  <c r="H13" i="29"/>
  <c r="D27" i="29"/>
  <c r="D37" i="29"/>
  <c r="D44" i="29"/>
  <c r="D13" i="29"/>
  <c r="D10" i="29"/>
  <c r="H33" i="29"/>
  <c r="D33" i="29"/>
  <c r="H26" i="29"/>
  <c r="H31" i="29"/>
  <c r="D53" i="29"/>
  <c r="Z77" i="29"/>
  <c r="Z74" i="29"/>
  <c r="AH74" i="29"/>
  <c r="AF74" i="29"/>
  <c r="AD74" i="29"/>
  <c r="AB74" i="29"/>
  <c r="V74" i="29"/>
  <c r="X74" i="29"/>
  <c r="T74" i="29"/>
  <c r="R74" i="29"/>
  <c r="N74" i="29"/>
  <c r="L74" i="29"/>
  <c r="P74" i="29"/>
  <c r="BC53" i="26"/>
  <c r="BC54" i="26"/>
  <c r="BC82" i="26"/>
  <c r="BC85" i="26"/>
  <c r="BC52" i="26"/>
  <c r="BC84" i="26"/>
  <c r="BC51" i="26"/>
  <c r="BC83" i="26"/>
  <c r="BC55" i="26"/>
  <c r="X25" i="26"/>
  <c r="X26" i="26"/>
  <c r="BD23" i="26"/>
  <c r="BA27" i="26"/>
  <c r="T27" i="26"/>
  <c r="AA25" i="26"/>
  <c r="AV27" i="26"/>
  <c r="AB26" i="26"/>
  <c r="Z25" i="26"/>
  <c r="AP27" i="26"/>
  <c r="AF27" i="26"/>
  <c r="AB25" i="26"/>
  <c r="AS27" i="26"/>
  <c r="W25" i="26"/>
  <c r="Y25" i="26"/>
  <c r="M27" i="26"/>
  <c r="AN27" i="26"/>
  <c r="AE25" i="26"/>
  <c r="H27" i="26"/>
  <c r="AH27" i="26"/>
  <c r="AC25" i="26"/>
  <c r="E27" i="26"/>
  <c r="J27" i="26"/>
  <c r="AK27" i="26"/>
  <c r="Z27" i="26"/>
  <c r="AA26" i="26"/>
  <c r="O27" i="26"/>
  <c r="G27" i="26"/>
  <c r="AU27" i="26"/>
  <c r="AM27" i="26"/>
  <c r="V27" i="26"/>
  <c r="Y27" i="26"/>
  <c r="Z26" i="26"/>
  <c r="N27" i="26"/>
  <c r="F27" i="26"/>
  <c r="AT27" i="26"/>
  <c r="AL27" i="26"/>
  <c r="U27" i="26"/>
  <c r="W27" i="26"/>
  <c r="Y26" i="26"/>
  <c r="L27" i="26"/>
  <c r="AZ27" i="26"/>
  <c r="AR27" i="26"/>
  <c r="AJ27" i="26"/>
  <c r="S27" i="26"/>
  <c r="AD27" i="26"/>
  <c r="AE26" i="26"/>
  <c r="AE27" i="26"/>
  <c r="W26" i="26"/>
  <c r="K27" i="26"/>
  <c r="AY27" i="26"/>
  <c r="AQ27" i="26"/>
  <c r="AI27" i="26"/>
  <c r="R27" i="26"/>
  <c r="AC27" i="26"/>
  <c r="AD26" i="26"/>
  <c r="Q27" i="26"/>
  <c r="AB27" i="26"/>
  <c r="AC26" i="26"/>
  <c r="I27" i="26"/>
  <c r="AW27" i="26"/>
  <c r="AO27" i="26"/>
  <c r="AG27" i="26"/>
  <c r="P27" i="26"/>
  <c r="AA27" i="26"/>
  <c r="D72" i="26"/>
  <c r="C72" i="26"/>
  <c r="D88" i="26"/>
  <c r="C88" i="26"/>
  <c r="D89" i="26"/>
  <c r="D87" i="26"/>
  <c r="D36" i="26"/>
  <c r="D37" i="26"/>
  <c r="D38" i="26"/>
  <c r="D39" i="26"/>
  <c r="C36" i="26"/>
  <c r="C37" i="26"/>
  <c r="C38" i="26"/>
  <c r="C39" i="26"/>
  <c r="D21" i="26"/>
  <c r="C21" i="26"/>
  <c r="E11" i="36" l="1"/>
  <c r="F11" i="36" s="1"/>
  <c r="D32" i="35"/>
  <c r="D33" i="35" s="1"/>
  <c r="H12" i="21"/>
  <c r="H10" i="21"/>
  <c r="I10" i="21" s="1"/>
  <c r="H9" i="21"/>
  <c r="E10" i="21"/>
  <c r="F10" i="21" s="1"/>
  <c r="E9" i="21"/>
  <c r="E12" i="21"/>
  <c r="K10" i="21"/>
  <c r="L10" i="21" s="1"/>
  <c r="K9" i="21"/>
  <c r="K12" i="21"/>
  <c r="E22" i="27"/>
  <c r="F22" i="27" s="1"/>
  <c r="BC27" i="26"/>
  <c r="AX26" i="26"/>
  <c r="AX25" i="26"/>
  <c r="AE21" i="26"/>
  <c r="AD21" i="26"/>
  <c r="AH26" i="26"/>
  <c r="AI26" i="26"/>
  <c r="AU26" i="26"/>
  <c r="AT26" i="26"/>
  <c r="O26" i="26"/>
  <c r="Q26" i="26"/>
  <c r="AQ26" i="26"/>
  <c r="J26" i="26"/>
  <c r="K26" i="26"/>
  <c r="P26" i="26"/>
  <c r="AY26" i="26"/>
  <c r="R26" i="26"/>
  <c r="S26" i="26"/>
  <c r="N26" i="26"/>
  <c r="AW26" i="26"/>
  <c r="AF25" i="26"/>
  <c r="AJ26" i="26"/>
  <c r="AK26" i="26"/>
  <c r="AF26" i="26"/>
  <c r="V26" i="26"/>
  <c r="AS26" i="26"/>
  <c r="AZ26" i="26"/>
  <c r="BA26" i="26"/>
  <c r="U26" i="26"/>
  <c r="T26" i="26"/>
  <c r="AV26" i="26"/>
  <c r="AP26" i="26"/>
  <c r="AG26" i="26"/>
  <c r="M26" i="26"/>
  <c r="E26" i="26"/>
  <c r="I26" i="26"/>
  <c r="F26" i="26"/>
  <c r="AO26" i="26"/>
  <c r="AR26" i="26"/>
  <c r="L26" i="26"/>
  <c r="AN26" i="26"/>
  <c r="AM26" i="26"/>
  <c r="AL26" i="26"/>
  <c r="G26" i="26"/>
  <c r="H26" i="26"/>
  <c r="F25" i="26"/>
  <c r="N25" i="26"/>
  <c r="V25" i="26"/>
  <c r="AL25" i="26"/>
  <c r="AT25" i="26"/>
  <c r="E25" i="26"/>
  <c r="H25" i="26"/>
  <c r="P25" i="26"/>
  <c r="AN25" i="26"/>
  <c r="AV25" i="26"/>
  <c r="R25" i="26"/>
  <c r="AP25" i="26"/>
  <c r="S25" i="26"/>
  <c r="AI25" i="26"/>
  <c r="AY25" i="26"/>
  <c r="T25" i="26"/>
  <c r="AJ25" i="26"/>
  <c r="AR25" i="26"/>
  <c r="AS25" i="26"/>
  <c r="O25" i="26"/>
  <c r="AM25" i="26"/>
  <c r="AU25" i="26"/>
  <c r="AG25" i="26"/>
  <c r="I25" i="26"/>
  <c r="Q25" i="26"/>
  <c r="AO25" i="26"/>
  <c r="AW25" i="26"/>
  <c r="J25" i="26"/>
  <c r="AH25" i="26"/>
  <c r="K25" i="26"/>
  <c r="AQ25" i="26"/>
  <c r="L25" i="26"/>
  <c r="AZ25" i="26"/>
  <c r="M25" i="26"/>
  <c r="U25" i="26"/>
  <c r="AK25" i="26"/>
  <c r="BA25" i="26"/>
  <c r="G25" i="26"/>
  <c r="D67" i="26"/>
  <c r="C67" i="26"/>
  <c r="D70" i="26"/>
  <c r="D73" i="26"/>
  <c r="C73" i="26"/>
  <c r="D33" i="26"/>
  <c r="C33" i="26"/>
  <c r="C70" i="26"/>
  <c r="D74" i="26"/>
  <c r="C74" i="26"/>
  <c r="D61" i="26"/>
  <c r="C61" i="26"/>
  <c r="D60" i="26"/>
  <c r="D78" i="26"/>
  <c r="D79" i="26"/>
  <c r="D77" i="26"/>
  <c r="D69" i="26"/>
  <c r="D71" i="26"/>
  <c r="D68" i="26"/>
  <c r="C60" i="26"/>
  <c r="D63" i="26"/>
  <c r="D64" i="26"/>
  <c r="D65" i="26"/>
  <c r="D58" i="26"/>
  <c r="D32" i="26"/>
  <c r="D30" i="26"/>
  <c r="D35" i="26"/>
  <c r="D31" i="26"/>
  <c r="D19" i="26"/>
  <c r="D20" i="26"/>
  <c r="D18" i="26"/>
  <c r="D14" i="26"/>
  <c r="D15" i="26"/>
  <c r="D16" i="26"/>
  <c r="D13" i="26"/>
  <c r="C18" i="26"/>
  <c r="C19" i="26"/>
  <c r="C20" i="26"/>
  <c r="C30" i="26"/>
  <c r="C31" i="26"/>
  <c r="C32" i="26"/>
  <c r="C35" i="26"/>
  <c r="C58" i="26"/>
  <c r="C59" i="26"/>
  <c r="C63" i="26"/>
  <c r="C64" i="26"/>
  <c r="C65" i="26"/>
  <c r="C68" i="26"/>
  <c r="C69" i="26"/>
  <c r="C71" i="26"/>
  <c r="C77" i="26"/>
  <c r="C78" i="26"/>
  <c r="C79" i="26"/>
  <c r="C87" i="26"/>
  <c r="C89" i="26"/>
  <c r="C14" i="26"/>
  <c r="C15" i="26"/>
  <c r="C16" i="26"/>
  <c r="C13" i="26"/>
  <c r="B17" i="26"/>
  <c r="B22" i="26"/>
  <c r="B29" i="26"/>
  <c r="B40" i="26"/>
  <c r="B34" i="26"/>
  <c r="B57" i="26"/>
  <c r="B62" i="26"/>
  <c r="B66" i="26"/>
  <c r="B76" i="26"/>
  <c r="B80" i="26"/>
  <c r="B86" i="26"/>
  <c r="B12" i="26"/>
  <c r="A1" i="26"/>
  <c r="E57" i="26"/>
  <c r="F57" i="26"/>
  <c r="AB21" i="26"/>
  <c r="AC21" i="26"/>
  <c r="AF21" i="26"/>
  <c r="AG21" i="26"/>
  <c r="AH21" i="26"/>
  <c r="AI21" i="26"/>
  <c r="AJ21" i="26"/>
  <c r="AK21" i="26"/>
  <c r="AL21" i="26"/>
  <c r="AN21" i="26"/>
  <c r="AO21" i="26"/>
  <c r="AQ21" i="26"/>
  <c r="AS21" i="26"/>
  <c r="AT21" i="26"/>
  <c r="AV21" i="26"/>
  <c r="AW21" i="26"/>
  <c r="AX21" i="26"/>
  <c r="AY21" i="26"/>
  <c r="AZ21" i="26"/>
  <c r="BA21" i="26"/>
  <c r="A1" i="25"/>
  <c r="A1" i="23"/>
  <c r="A1" i="24"/>
  <c r="F99" i="23"/>
  <c r="F98" i="23"/>
  <c r="F96" i="23"/>
  <c r="F95" i="23"/>
  <c r="F94" i="23"/>
  <c r="F93" i="23"/>
  <c r="F97" i="23"/>
  <c r="F92" i="23"/>
  <c r="F91" i="23"/>
  <c r="F90" i="23"/>
  <c r="F89" i="23"/>
  <c r="F88" i="23"/>
  <c r="F87" i="23"/>
  <c r="F86" i="23"/>
  <c r="F85" i="23"/>
  <c r="F83" i="23"/>
  <c r="F84" i="23"/>
  <c r="C83" i="23"/>
  <c r="F82" i="23"/>
  <c r="C82" i="23"/>
  <c r="F76" i="23"/>
  <c r="F75" i="23"/>
  <c r="F74" i="23"/>
  <c r="F73" i="23"/>
  <c r="F72" i="23"/>
  <c r="F71" i="23"/>
  <c r="F70" i="23"/>
  <c r="F69" i="23"/>
  <c r="F68" i="23"/>
  <c r="F67" i="23"/>
  <c r="F66" i="23"/>
  <c r="F65" i="23"/>
  <c r="F64" i="23"/>
  <c r="F63" i="23"/>
  <c r="F62" i="23"/>
  <c r="F61" i="23"/>
  <c r="C61" i="23"/>
  <c r="F60" i="23"/>
  <c r="C60" i="23"/>
  <c r="F59" i="23"/>
  <c r="C59" i="23"/>
  <c r="F53" i="23"/>
  <c r="F52" i="23"/>
  <c r="F49" i="23"/>
  <c r="F51" i="23"/>
  <c r="F50" i="23"/>
  <c r="F48" i="23"/>
  <c r="F47" i="23"/>
  <c r="F46" i="23"/>
  <c r="F45" i="23"/>
  <c r="F44" i="23"/>
  <c r="F43" i="23"/>
  <c r="F42" i="23"/>
  <c r="F41" i="23"/>
  <c r="F40" i="23"/>
  <c r="F39" i="23"/>
  <c r="F38" i="23"/>
  <c r="C38" i="23"/>
  <c r="F37" i="23"/>
  <c r="C37" i="23"/>
  <c r="F36" i="23"/>
  <c r="C36" i="23"/>
  <c r="I30" i="23"/>
  <c r="I29" i="23"/>
  <c r="I28" i="23"/>
  <c r="I21" i="23"/>
  <c r="I27" i="23"/>
  <c r="I26" i="23"/>
  <c r="I25" i="23"/>
  <c r="I24" i="23"/>
  <c r="I23" i="23"/>
  <c r="I22" i="23"/>
  <c r="I20" i="23"/>
  <c r="I19" i="23"/>
  <c r="I18" i="23"/>
  <c r="I17" i="23"/>
  <c r="I16" i="23"/>
  <c r="I15" i="23"/>
  <c r="C15" i="23"/>
  <c r="I14" i="23"/>
  <c r="F14" i="23"/>
  <c r="C56" i="23" s="1"/>
  <c r="C14" i="23"/>
  <c r="I13" i="23"/>
  <c r="F13" i="23"/>
  <c r="C33" i="23" s="1"/>
  <c r="C13" i="23"/>
  <c r="C79" i="23" s="1"/>
  <c r="E12" i="23"/>
  <c r="B81" i="23" s="1"/>
  <c r="B12" i="23"/>
  <c r="B35" i="23" s="1"/>
  <c r="F12" i="21" l="1"/>
  <c r="C37" i="35"/>
  <c r="L12" i="21"/>
  <c r="C39" i="35"/>
  <c r="I12" i="21"/>
  <c r="C38" i="35"/>
  <c r="I9" i="21"/>
  <c r="H11" i="21"/>
  <c r="I11" i="21" s="1"/>
  <c r="L9" i="21"/>
  <c r="K11" i="21"/>
  <c r="L11" i="21" s="1"/>
  <c r="F9" i="21"/>
  <c r="E11" i="21"/>
  <c r="F11" i="21" s="1"/>
  <c r="E20" i="27"/>
  <c r="F20" i="27" s="1"/>
  <c r="E21" i="27"/>
  <c r="F21" i="27" s="1"/>
  <c r="BC26" i="26"/>
  <c r="BC25" i="26"/>
  <c r="F59" i="26"/>
  <c r="E46" i="27" s="1"/>
  <c r="F46" i="27" s="1"/>
  <c r="AR21" i="26"/>
  <c r="BC21" i="26" s="1"/>
  <c r="E58" i="26"/>
  <c r="E45" i="27" s="1"/>
  <c r="F45" i="27" s="1"/>
  <c r="E65" i="26"/>
  <c r="F65" i="26"/>
  <c r="F64" i="26"/>
  <c r="E64" i="26"/>
  <c r="AY20" i="26"/>
  <c r="AO20" i="26"/>
  <c r="AF20" i="26"/>
  <c r="X20" i="26"/>
  <c r="P20" i="26"/>
  <c r="F20" i="26"/>
  <c r="AX20" i="26"/>
  <c r="AN20" i="26"/>
  <c r="AE20" i="26"/>
  <c r="W20" i="26"/>
  <c r="O20" i="26"/>
  <c r="E20" i="26"/>
  <c r="AW20" i="26"/>
  <c r="AL20" i="26"/>
  <c r="AD20" i="26"/>
  <c r="V20" i="26"/>
  <c r="M20" i="26"/>
  <c r="AS20" i="26"/>
  <c r="AI20" i="26"/>
  <c r="S20" i="26"/>
  <c r="J20" i="26"/>
  <c r="AV20" i="26"/>
  <c r="AK20" i="26"/>
  <c r="AC20" i="26"/>
  <c r="U20" i="26"/>
  <c r="L20" i="26"/>
  <c r="AT20" i="26"/>
  <c r="AJ20" i="26"/>
  <c r="AB20" i="26"/>
  <c r="T20" i="26"/>
  <c r="K20" i="26"/>
  <c r="AA20" i="26"/>
  <c r="BA20" i="26"/>
  <c r="AR20" i="26"/>
  <c r="AH20" i="26"/>
  <c r="Z20" i="26"/>
  <c r="R20" i="26"/>
  <c r="I20" i="26"/>
  <c r="AZ20" i="26"/>
  <c r="AQ20" i="26"/>
  <c r="AG20" i="26"/>
  <c r="Y20" i="26"/>
  <c r="Q20" i="26"/>
  <c r="H20" i="26"/>
  <c r="AT19" i="26"/>
  <c r="AJ19" i="26"/>
  <c r="AB19" i="26"/>
  <c r="S19" i="26"/>
  <c r="I19" i="26"/>
  <c r="AS19" i="26"/>
  <c r="AI19" i="26"/>
  <c r="AA19" i="26"/>
  <c r="R19" i="26"/>
  <c r="H19" i="26"/>
  <c r="BA19" i="26"/>
  <c r="AR19" i="26"/>
  <c r="AH19" i="26"/>
  <c r="Z19" i="26"/>
  <c r="Q19" i="26"/>
  <c r="F19" i="26"/>
  <c r="AN19" i="26"/>
  <c r="AE19" i="26"/>
  <c r="V19" i="26"/>
  <c r="AZ19" i="26"/>
  <c r="AQ19" i="26"/>
  <c r="AG19" i="26"/>
  <c r="Y19" i="26"/>
  <c r="P19" i="26"/>
  <c r="E19" i="26"/>
  <c r="AY19" i="26"/>
  <c r="AO19" i="26"/>
  <c r="AF19" i="26"/>
  <c r="W19" i="26"/>
  <c r="O19" i="26"/>
  <c r="AX19" i="26"/>
  <c r="AW19" i="26"/>
  <c r="AL19" i="26"/>
  <c r="AD19" i="26"/>
  <c r="U19" i="26"/>
  <c r="L19" i="26"/>
  <c r="AV19" i="26"/>
  <c r="AK19" i="26"/>
  <c r="AC19" i="26"/>
  <c r="T19" i="26"/>
  <c r="J19" i="26"/>
  <c r="M19" i="26"/>
  <c r="BA13" i="26"/>
  <c r="AS13" i="26"/>
  <c r="AK13" i="26"/>
  <c r="AC13" i="26"/>
  <c r="U13" i="26"/>
  <c r="L13" i="26"/>
  <c r="F13" i="26"/>
  <c r="AZ13" i="26"/>
  <c r="AR13" i="26"/>
  <c r="AJ13" i="26"/>
  <c r="AB13" i="26"/>
  <c r="T13" i="26"/>
  <c r="K13" i="26"/>
  <c r="P13" i="26"/>
  <c r="AY13" i="26"/>
  <c r="AQ13" i="26"/>
  <c r="AI13" i="26"/>
  <c r="AA13" i="26"/>
  <c r="S13" i="26"/>
  <c r="J13" i="26"/>
  <c r="AV13" i="26"/>
  <c r="X13" i="26"/>
  <c r="AX13" i="26"/>
  <c r="AP13" i="26"/>
  <c r="AH13" i="26"/>
  <c r="Z13" i="26"/>
  <c r="R13" i="26"/>
  <c r="I13" i="26"/>
  <c r="AW13" i="26"/>
  <c r="AO13" i="26"/>
  <c r="AG13" i="26"/>
  <c r="Y13" i="26"/>
  <c r="Q13" i="26"/>
  <c r="H13" i="26"/>
  <c r="AN13" i="26"/>
  <c r="AU13" i="26"/>
  <c r="AM13" i="26"/>
  <c r="AE13" i="26"/>
  <c r="W13" i="26"/>
  <c r="O13" i="26"/>
  <c r="E13" i="26"/>
  <c r="AT13" i="26"/>
  <c r="AL13" i="26"/>
  <c r="AD13" i="26"/>
  <c r="V13" i="26"/>
  <c r="M13" i="26"/>
  <c r="AF13" i="26"/>
  <c r="AW18" i="26"/>
  <c r="AO18" i="26"/>
  <c r="AG18" i="26"/>
  <c r="Y18" i="26"/>
  <c r="Q18" i="26"/>
  <c r="H18" i="26"/>
  <c r="AJ18" i="26"/>
  <c r="AV18" i="26"/>
  <c r="AN18" i="26"/>
  <c r="AF18" i="26"/>
  <c r="X18" i="26"/>
  <c r="P18" i="26"/>
  <c r="F18" i="26"/>
  <c r="AB18" i="26"/>
  <c r="AU18" i="26"/>
  <c r="AM18" i="26"/>
  <c r="AE18" i="26"/>
  <c r="W18" i="26"/>
  <c r="O18" i="26"/>
  <c r="E18" i="26"/>
  <c r="AR18" i="26"/>
  <c r="T18" i="26"/>
  <c r="AT18" i="26"/>
  <c r="AL18" i="26"/>
  <c r="AD18" i="26"/>
  <c r="V18" i="26"/>
  <c r="M18" i="26"/>
  <c r="BA18" i="26"/>
  <c r="AS18" i="26"/>
  <c r="AK18" i="26"/>
  <c r="AC18" i="26"/>
  <c r="U18" i="26"/>
  <c r="L18" i="26"/>
  <c r="AZ18" i="26"/>
  <c r="K18" i="26"/>
  <c r="AY18" i="26"/>
  <c r="AQ18" i="26"/>
  <c r="AI18" i="26"/>
  <c r="AA18" i="26"/>
  <c r="S18" i="26"/>
  <c r="J18" i="26"/>
  <c r="AX18" i="26"/>
  <c r="AP18" i="26"/>
  <c r="AH18" i="26"/>
  <c r="Z18" i="26"/>
  <c r="R18" i="26"/>
  <c r="I18" i="26"/>
  <c r="AV16" i="26"/>
  <c r="AN16" i="26"/>
  <c r="AF16" i="26"/>
  <c r="X16" i="26"/>
  <c r="P16" i="26"/>
  <c r="F16" i="26"/>
  <c r="AU16" i="26"/>
  <c r="AM16" i="26"/>
  <c r="AE16" i="26"/>
  <c r="W16" i="26"/>
  <c r="O16" i="26"/>
  <c r="E16" i="26"/>
  <c r="AT16" i="26"/>
  <c r="AL16" i="26"/>
  <c r="AD16" i="26"/>
  <c r="V16" i="26"/>
  <c r="M16" i="26"/>
  <c r="AQ16" i="26"/>
  <c r="S16" i="26"/>
  <c r="BA16" i="26"/>
  <c r="AS16" i="26"/>
  <c r="AK16" i="26"/>
  <c r="AC16" i="26"/>
  <c r="U16" i="26"/>
  <c r="L16" i="26"/>
  <c r="AI16" i="26"/>
  <c r="AZ16" i="26"/>
  <c r="AR16" i="26"/>
  <c r="AJ16" i="26"/>
  <c r="AB16" i="26"/>
  <c r="T16" i="26"/>
  <c r="K16" i="26"/>
  <c r="AA16" i="26"/>
  <c r="J16" i="26"/>
  <c r="AX16" i="26"/>
  <c r="AP16" i="26"/>
  <c r="AH16" i="26"/>
  <c r="Z16" i="26"/>
  <c r="R16" i="26"/>
  <c r="I16" i="26"/>
  <c r="AY16" i="26"/>
  <c r="AW16" i="26"/>
  <c r="AO16" i="26"/>
  <c r="AG16" i="26"/>
  <c r="Y16" i="26"/>
  <c r="Q16" i="26"/>
  <c r="H16" i="26"/>
  <c r="AU15" i="26"/>
  <c r="AM15" i="26"/>
  <c r="AE15" i="26"/>
  <c r="W15" i="26"/>
  <c r="O15" i="26"/>
  <c r="E15" i="26"/>
  <c r="AT15" i="26"/>
  <c r="AL15" i="26"/>
  <c r="AD15" i="26"/>
  <c r="V15" i="26"/>
  <c r="M15" i="26"/>
  <c r="I15" i="26"/>
  <c r="BA15" i="26"/>
  <c r="AS15" i="26"/>
  <c r="AK15" i="26"/>
  <c r="AC15" i="26"/>
  <c r="U15" i="26"/>
  <c r="L15" i="26"/>
  <c r="AP15" i="26"/>
  <c r="R15" i="26"/>
  <c r="AZ15" i="26"/>
  <c r="AR15" i="26"/>
  <c r="AJ15" i="26"/>
  <c r="AB15" i="26"/>
  <c r="T15" i="26"/>
  <c r="K15" i="26"/>
  <c r="AY15" i="26"/>
  <c r="AQ15" i="26"/>
  <c r="AI15" i="26"/>
  <c r="AA15" i="26"/>
  <c r="S15" i="26"/>
  <c r="J15" i="26"/>
  <c r="AX15" i="26"/>
  <c r="AH15" i="26"/>
  <c r="AW15" i="26"/>
  <c r="AO15" i="26"/>
  <c r="AG15" i="26"/>
  <c r="Y15" i="26"/>
  <c r="Q15" i="26"/>
  <c r="H15" i="26"/>
  <c r="AV15" i="26"/>
  <c r="AN15" i="26"/>
  <c r="AF15" i="26"/>
  <c r="X15" i="26"/>
  <c r="P15" i="26"/>
  <c r="F15" i="26"/>
  <c r="Z15" i="26"/>
  <c r="AT14" i="26"/>
  <c r="AL14" i="26"/>
  <c r="AD14" i="26"/>
  <c r="V14" i="26"/>
  <c r="M14" i="26"/>
  <c r="AW14" i="26"/>
  <c r="BA14" i="26"/>
  <c r="AS14" i="26"/>
  <c r="AK14" i="26"/>
  <c r="AC14" i="26"/>
  <c r="U14" i="26"/>
  <c r="L14" i="26"/>
  <c r="AZ14" i="26"/>
  <c r="AR14" i="26"/>
  <c r="AJ14" i="26"/>
  <c r="AB14" i="26"/>
  <c r="T14" i="26"/>
  <c r="K14" i="26"/>
  <c r="Y14" i="26"/>
  <c r="AY14" i="26"/>
  <c r="AQ14" i="26"/>
  <c r="AI14" i="26"/>
  <c r="AA14" i="26"/>
  <c r="S14" i="26"/>
  <c r="J14" i="26"/>
  <c r="AG14" i="26"/>
  <c r="AX14" i="26"/>
  <c r="AP14" i="26"/>
  <c r="AH14" i="26"/>
  <c r="Z14" i="26"/>
  <c r="R14" i="26"/>
  <c r="I14" i="26"/>
  <c r="AO14" i="26"/>
  <c r="AV14" i="26"/>
  <c r="AN14" i="26"/>
  <c r="AF14" i="26"/>
  <c r="X14" i="26"/>
  <c r="P14" i="26"/>
  <c r="F14" i="26"/>
  <c r="Q14" i="26"/>
  <c r="AU14" i="26"/>
  <c r="AM14" i="26"/>
  <c r="AE14" i="26"/>
  <c r="W14" i="26"/>
  <c r="O14" i="26"/>
  <c r="E14" i="26"/>
  <c r="H14" i="26"/>
  <c r="B58" i="23"/>
  <c r="E10" i="36" l="1"/>
  <c r="F10" i="36" s="1"/>
  <c r="E18" i="36"/>
  <c r="F18" i="36" s="1"/>
  <c r="E9" i="36"/>
  <c r="F9" i="36" s="1"/>
  <c r="E51" i="27"/>
  <c r="F51" i="27" s="1"/>
  <c r="E15" i="27"/>
  <c r="F15" i="27" s="1"/>
  <c r="E18" i="27"/>
  <c r="F18" i="27" s="1"/>
  <c r="E12" i="27"/>
  <c r="F12" i="27" s="1"/>
  <c r="E13" i="27"/>
  <c r="F13" i="27" s="1"/>
  <c r="E11" i="27"/>
  <c r="F11" i="27" s="1"/>
  <c r="E10" i="27"/>
  <c r="F10" i="27" s="1"/>
  <c r="E16" i="27"/>
  <c r="F16" i="27" s="1"/>
  <c r="E52" i="27"/>
  <c r="F52" i="27" s="1"/>
  <c r="E17" i="27"/>
  <c r="F17" i="27" s="1"/>
  <c r="BC59" i="26"/>
  <c r="BC58" i="26"/>
  <c r="BC65" i="26"/>
  <c r="BC64" i="26"/>
  <c r="BC13" i="26"/>
  <c r="BC14" i="26"/>
  <c r="BC19" i="26"/>
  <c r="BC20" i="26"/>
  <c r="BC15" i="26"/>
  <c r="BC18" i="26"/>
  <c r="BC16" i="26"/>
  <c r="A1" i="22"/>
  <c r="R110" i="6"/>
  <c r="S110" i="6" s="1"/>
  <c r="P110" i="6"/>
  <c r="R103" i="6"/>
  <c r="S103" i="6" s="1"/>
  <c r="R104" i="6"/>
  <c r="S104" i="6" s="1"/>
  <c r="R105" i="6"/>
  <c r="S105" i="6" s="1"/>
  <c r="R106" i="6"/>
  <c r="S106" i="6" s="1"/>
  <c r="R107" i="6"/>
  <c r="S107" i="6" s="1"/>
  <c r="R108" i="6"/>
  <c r="S108" i="6" s="1"/>
  <c r="R109" i="6"/>
  <c r="S109" i="6" s="1"/>
  <c r="P104" i="6"/>
  <c r="P105" i="6"/>
  <c r="P106" i="6"/>
  <c r="P107" i="6"/>
  <c r="P108" i="6"/>
  <c r="P109" i="6"/>
  <c r="R117" i="6"/>
  <c r="S117" i="6" s="1"/>
  <c r="R116" i="6"/>
  <c r="S116" i="6" s="1"/>
  <c r="R115" i="6"/>
  <c r="S115" i="6" s="1"/>
  <c r="R118" i="6"/>
  <c r="S118" i="6" s="1"/>
  <c r="P117" i="6"/>
  <c r="P116" i="6"/>
  <c r="P115" i="6"/>
  <c r="P118" i="6"/>
  <c r="R146" i="6"/>
  <c r="S146" i="6" s="1"/>
  <c r="R147" i="6"/>
  <c r="S147" i="6" s="1"/>
  <c r="R148" i="6"/>
  <c r="S148" i="6" s="1"/>
  <c r="R149" i="6"/>
  <c r="S149" i="6" s="1"/>
  <c r="R150" i="6"/>
  <c r="S150" i="6" s="1"/>
  <c r="R151" i="6"/>
  <c r="S151" i="6" s="1"/>
  <c r="R152" i="6"/>
  <c r="S152" i="6" s="1"/>
  <c r="R153" i="6"/>
  <c r="S153" i="6" s="1"/>
  <c r="R154" i="6"/>
  <c r="S154" i="6" s="1"/>
  <c r="R155" i="6"/>
  <c r="S155" i="6" s="1"/>
  <c r="R156" i="6"/>
  <c r="S156" i="6" s="1"/>
  <c r="R157" i="6"/>
  <c r="S157" i="6" s="1"/>
  <c r="R158" i="6"/>
  <c r="S158" i="6" s="1"/>
  <c r="R159" i="6"/>
  <c r="S159" i="6" s="1"/>
  <c r="R160" i="6"/>
  <c r="S160" i="6" s="1"/>
  <c r="R161" i="6"/>
  <c r="S161" i="6" s="1"/>
  <c r="R162" i="6"/>
  <c r="S162" i="6" s="1"/>
  <c r="R163" i="6"/>
  <c r="S163" i="6" s="1"/>
  <c r="R164" i="6"/>
  <c r="S164" i="6" s="1"/>
  <c r="R145" i="6"/>
  <c r="S145" i="6" s="1"/>
  <c r="R139" i="6"/>
  <c r="S139" i="6" s="1"/>
  <c r="R140" i="6"/>
  <c r="S140" i="6" s="1"/>
  <c r="R141" i="6"/>
  <c r="S141" i="6" s="1"/>
  <c r="R138" i="6"/>
  <c r="S138" i="6" s="1"/>
  <c r="R123" i="6"/>
  <c r="S123" i="6" s="1"/>
  <c r="R124" i="6"/>
  <c r="S124" i="6" s="1"/>
  <c r="R125" i="6"/>
  <c r="S125" i="6" s="1"/>
  <c r="R126" i="6"/>
  <c r="S126" i="6" s="1"/>
  <c r="R127" i="6"/>
  <c r="S127" i="6" s="1"/>
  <c r="R128" i="6"/>
  <c r="S128" i="6" s="1"/>
  <c r="R129" i="6"/>
  <c r="S129" i="6" s="1"/>
  <c r="R130" i="6"/>
  <c r="S130" i="6" s="1"/>
  <c r="R131" i="6"/>
  <c r="S131" i="6" s="1"/>
  <c r="R132" i="6"/>
  <c r="S132" i="6" s="1"/>
  <c r="R133" i="6"/>
  <c r="S133" i="6" s="1"/>
  <c r="R134" i="6"/>
  <c r="S134" i="6" s="1"/>
  <c r="R122" i="6"/>
  <c r="S122" i="6" s="1"/>
  <c r="R114" i="6"/>
  <c r="S114" i="6" s="1"/>
  <c r="R102" i="6"/>
  <c r="S102" i="6" s="1"/>
  <c r="R97" i="6"/>
  <c r="S97" i="6" s="1"/>
  <c r="R91" i="6"/>
  <c r="S91" i="6" s="1"/>
  <c r="R98" i="6"/>
  <c r="S98" i="6" s="1"/>
  <c r="R96" i="6"/>
  <c r="S96" i="6" s="1"/>
  <c r="P96" i="6"/>
  <c r="P97" i="6"/>
  <c r="P98" i="6"/>
  <c r="P102" i="6"/>
  <c r="P103" i="6"/>
  <c r="P114" i="6"/>
  <c r="P122" i="6"/>
  <c r="P123" i="6"/>
  <c r="P124" i="6"/>
  <c r="P125" i="6"/>
  <c r="P126" i="6"/>
  <c r="P127" i="6"/>
  <c r="P128" i="6"/>
  <c r="P129" i="6"/>
  <c r="P130" i="6"/>
  <c r="P131" i="6"/>
  <c r="P132" i="6"/>
  <c r="P133" i="6"/>
  <c r="P134" i="6"/>
  <c r="P138" i="6"/>
  <c r="P139" i="6"/>
  <c r="P140" i="6"/>
  <c r="P141" i="6"/>
  <c r="P145" i="6"/>
  <c r="P146" i="6"/>
  <c r="P147" i="6"/>
  <c r="P148" i="6"/>
  <c r="P149" i="6"/>
  <c r="P150" i="6"/>
  <c r="P151" i="6"/>
  <c r="P152" i="6"/>
  <c r="P153" i="6"/>
  <c r="P154" i="6"/>
  <c r="P155" i="6"/>
  <c r="P156" i="6"/>
  <c r="P157" i="6"/>
  <c r="P158" i="6"/>
  <c r="P159" i="6"/>
  <c r="P160" i="6"/>
  <c r="P161" i="6"/>
  <c r="P162" i="6"/>
  <c r="P163" i="6"/>
  <c r="P164" i="6"/>
  <c r="B113" i="6"/>
  <c r="B46" i="8" s="1"/>
  <c r="B101" i="6"/>
  <c r="B42" i="8" s="1"/>
  <c r="A101" i="6"/>
  <c r="A42" i="8" s="1"/>
  <c r="A113" i="6"/>
  <c r="A46" i="8" s="1"/>
  <c r="B95" i="6"/>
  <c r="B39" i="8" s="1"/>
  <c r="A95" i="6"/>
  <c r="A39" i="8" s="1"/>
  <c r="B144" i="6"/>
  <c r="B61" i="8" s="1"/>
  <c r="A144" i="6"/>
  <c r="A61" i="8" s="1"/>
  <c r="B137" i="6"/>
  <c r="B58" i="8" s="1"/>
  <c r="A137" i="6"/>
  <c r="A58" i="8" s="1"/>
  <c r="A1" i="20"/>
  <c r="A1" i="17"/>
  <c r="A1" i="16"/>
  <c r="A1" i="6"/>
  <c r="A1" i="5"/>
  <c r="A1" i="7"/>
  <c r="A1" i="14"/>
  <c r="A1" i="13"/>
  <c r="A8" i="6"/>
  <c r="A12" i="8" s="1"/>
  <c r="A21" i="6"/>
  <c r="A16" i="8" s="1"/>
  <c r="A34" i="6"/>
  <c r="A20" i="8" s="1"/>
  <c r="A43" i="6"/>
  <c r="A24" i="8" s="1"/>
  <c r="A59" i="6"/>
  <c r="A28" i="8" s="1"/>
  <c r="A69" i="6"/>
  <c r="A32" i="8" s="1"/>
  <c r="A79" i="6"/>
  <c r="A35" i="8" s="1"/>
  <c r="A121" i="6"/>
  <c r="A50" i="8" s="1"/>
  <c r="B121" i="6"/>
  <c r="B50" i="8" s="1"/>
  <c r="B79" i="6"/>
  <c r="B35" i="8" s="1"/>
  <c r="B69" i="6"/>
  <c r="B32" i="8" s="1"/>
  <c r="B59" i="6"/>
  <c r="B28" i="8" s="1"/>
  <c r="B43" i="6"/>
  <c r="B24" i="8" s="1"/>
  <c r="B34" i="6"/>
  <c r="B20" i="8" s="1"/>
  <c r="B21" i="6"/>
  <c r="B16" i="8" s="1"/>
  <c r="B8" i="6"/>
  <c r="B12" i="8" s="1"/>
  <c r="R36" i="6"/>
  <c r="S36" i="6" s="1"/>
  <c r="R37" i="6"/>
  <c r="S37" i="6" s="1"/>
  <c r="R38" i="6"/>
  <c r="S38" i="6" s="1"/>
  <c r="R39" i="6"/>
  <c r="S39" i="6" s="1"/>
  <c r="R40" i="6"/>
  <c r="S40" i="6" s="1"/>
  <c r="R44" i="6"/>
  <c r="S44" i="6" s="1"/>
  <c r="R45" i="6"/>
  <c r="S45" i="6" s="1"/>
  <c r="R46" i="6"/>
  <c r="S46" i="6" s="1"/>
  <c r="R47" i="6"/>
  <c r="S47" i="6" s="1"/>
  <c r="R48" i="6"/>
  <c r="S48" i="6" s="1"/>
  <c r="R49" i="6"/>
  <c r="S49" i="6" s="1"/>
  <c r="R50" i="6"/>
  <c r="S50" i="6" s="1"/>
  <c r="R51" i="6"/>
  <c r="S51" i="6" s="1"/>
  <c r="R52" i="6"/>
  <c r="S52" i="6" s="1"/>
  <c r="R53" i="6"/>
  <c r="S53" i="6" s="1"/>
  <c r="R54" i="6"/>
  <c r="S54" i="6" s="1"/>
  <c r="R55" i="6"/>
  <c r="S55" i="6" s="1"/>
  <c r="R56" i="6"/>
  <c r="S56" i="6" s="1"/>
  <c r="R60" i="6"/>
  <c r="S60" i="6" s="1"/>
  <c r="R61" i="6"/>
  <c r="S61" i="6" s="1"/>
  <c r="R62" i="6"/>
  <c r="S62" i="6" s="1"/>
  <c r="R63" i="6"/>
  <c r="S63" i="6" s="1"/>
  <c r="R64" i="6"/>
  <c r="S64" i="6" s="1"/>
  <c r="R65" i="6"/>
  <c r="S65" i="6" s="1"/>
  <c r="R70" i="6"/>
  <c r="S70" i="6" s="1"/>
  <c r="R71" i="6"/>
  <c r="S71" i="6" s="1"/>
  <c r="R72" i="6"/>
  <c r="S72" i="6" s="1"/>
  <c r="R73" i="6"/>
  <c r="S73" i="6" s="1"/>
  <c r="R74" i="6"/>
  <c r="S74" i="6" s="1"/>
  <c r="R75" i="6"/>
  <c r="S75" i="6" s="1"/>
  <c r="R76" i="6"/>
  <c r="S76" i="6" s="1"/>
  <c r="R80" i="6"/>
  <c r="S80" i="6" s="1"/>
  <c r="R81" i="6"/>
  <c r="S81" i="6" s="1"/>
  <c r="R82" i="6"/>
  <c r="S82" i="6" s="1"/>
  <c r="R83" i="6"/>
  <c r="S83" i="6" s="1"/>
  <c r="R84" i="6"/>
  <c r="S84" i="6" s="1"/>
  <c r="R85" i="6"/>
  <c r="S85" i="6" s="1"/>
  <c r="R86" i="6"/>
  <c r="S86" i="6" s="1"/>
  <c r="R87" i="6"/>
  <c r="S87" i="6" s="1"/>
  <c r="R88" i="6"/>
  <c r="S88" i="6" s="1"/>
  <c r="R89" i="6"/>
  <c r="S89" i="6" s="1"/>
  <c r="R90" i="6"/>
  <c r="S90" i="6" s="1"/>
  <c r="P35" i="6"/>
  <c r="R35" i="6"/>
  <c r="S35" i="6" s="1"/>
  <c r="P44" i="6"/>
  <c r="P45" i="6"/>
  <c r="P46" i="6"/>
  <c r="P47" i="6"/>
  <c r="P48" i="6"/>
  <c r="P49" i="6"/>
  <c r="P50" i="6"/>
  <c r="P51" i="6"/>
  <c r="P52" i="6"/>
  <c r="P53" i="6"/>
  <c r="P54" i="6"/>
  <c r="P55" i="6"/>
  <c r="P56" i="6"/>
  <c r="P60" i="6"/>
  <c r="P61" i="6"/>
  <c r="P62" i="6"/>
  <c r="P63" i="6"/>
  <c r="P64" i="6"/>
  <c r="P65" i="6"/>
  <c r="P70" i="6"/>
  <c r="P71" i="6"/>
  <c r="P72" i="6"/>
  <c r="P73" i="6"/>
  <c r="P74" i="6"/>
  <c r="P75" i="6"/>
  <c r="P76" i="6"/>
  <c r="P80" i="6"/>
  <c r="P81" i="6"/>
  <c r="P82" i="6"/>
  <c r="P83" i="6"/>
  <c r="P84" i="6"/>
  <c r="P85" i="6"/>
  <c r="P86" i="6"/>
  <c r="P87" i="6"/>
  <c r="P88" i="6"/>
  <c r="P89" i="6"/>
  <c r="P90" i="6"/>
  <c r="P91" i="6"/>
  <c r="P36" i="6"/>
  <c r="P37" i="6"/>
  <c r="P38" i="6"/>
  <c r="P39" i="6"/>
  <c r="P40" i="6"/>
  <c r="S31" i="6"/>
  <c r="P31" i="6"/>
  <c r="S23" i="6"/>
  <c r="S24" i="6"/>
  <c r="S25" i="6"/>
  <c r="S26" i="6"/>
  <c r="S27" i="6"/>
  <c r="S28" i="6"/>
  <c r="S29" i="6"/>
  <c r="S30" i="6"/>
  <c r="S22" i="6"/>
  <c r="R18" i="6"/>
  <c r="S18" i="6" s="1"/>
  <c r="P23" i="6"/>
  <c r="P24" i="6"/>
  <c r="P25" i="6"/>
  <c r="P26" i="6"/>
  <c r="P27" i="6"/>
  <c r="P28" i="6"/>
  <c r="P29" i="6"/>
  <c r="P30" i="6"/>
  <c r="P22" i="6"/>
  <c r="R11" i="6"/>
  <c r="S11" i="6" s="1"/>
  <c r="R12" i="6"/>
  <c r="S12" i="6" s="1"/>
  <c r="R13" i="6"/>
  <c r="S13" i="6" s="1"/>
  <c r="R14" i="6"/>
  <c r="S14" i="6" s="1"/>
  <c r="R15" i="6"/>
  <c r="S15" i="6" s="1"/>
  <c r="R16" i="6"/>
  <c r="S16" i="6" s="1"/>
  <c r="R17" i="6"/>
  <c r="S17" i="6" s="1"/>
  <c r="S9" i="6"/>
  <c r="P10" i="6"/>
  <c r="P11" i="6"/>
  <c r="P12" i="6"/>
  <c r="P13" i="6"/>
  <c r="P14" i="6"/>
  <c r="P15" i="6"/>
  <c r="P16" i="6"/>
  <c r="P17" i="6"/>
  <c r="P18" i="6"/>
  <c r="P165" i="6" l="1"/>
  <c r="Q158" i="6" s="1"/>
  <c r="P135" i="6"/>
  <c r="Q123" i="6" s="1"/>
  <c r="P99" i="6"/>
  <c r="Q96" i="6" s="1"/>
  <c r="P142" i="6"/>
  <c r="Q138" i="6" s="1"/>
  <c r="P119" i="6"/>
  <c r="P111" i="6"/>
  <c r="Q105" i="6" s="1"/>
  <c r="P57" i="6"/>
  <c r="Q48" i="6" s="1"/>
  <c r="P41" i="6"/>
  <c r="P66" i="6"/>
  <c r="Q61" i="6" s="1"/>
  <c r="P92" i="6"/>
  <c r="P77" i="6"/>
  <c r="P32" i="6"/>
  <c r="Q22" i="6" s="1"/>
  <c r="P19" i="6"/>
  <c r="Q13" i="6" s="1"/>
  <c r="Q71" i="6" l="1"/>
  <c r="P93" i="6"/>
  <c r="Q35" i="6"/>
  <c r="P67" i="6"/>
  <c r="Q110" i="6"/>
  <c r="Q108" i="6"/>
  <c r="Q102" i="6"/>
  <c r="Q104" i="6"/>
  <c r="Q107" i="6"/>
  <c r="Q109" i="6"/>
  <c r="Q103" i="6"/>
  <c r="Q106" i="6"/>
  <c r="Q128" i="6"/>
  <c r="Q126" i="6"/>
  <c r="Q97" i="6"/>
  <c r="Q115" i="6"/>
  <c r="Q118" i="6"/>
  <c r="Q98" i="6"/>
  <c r="Q116" i="6"/>
  <c r="Q117" i="6"/>
  <c r="Q140" i="6"/>
  <c r="Q114" i="6"/>
  <c r="Q127" i="6"/>
  <c r="Q151" i="6"/>
  <c r="Q163" i="6"/>
  <c r="Q129" i="6"/>
  <c r="Q145" i="6"/>
  <c r="Q148" i="6"/>
  <c r="Q122" i="6"/>
  <c r="Q124" i="6"/>
  <c r="Q130" i="6"/>
  <c r="Q141" i="6"/>
  <c r="Q139" i="6"/>
  <c r="Q133" i="6"/>
  <c r="Q131" i="6"/>
  <c r="Q132" i="6"/>
  <c r="Q134" i="6"/>
  <c r="Q125" i="6"/>
  <c r="Q156" i="6"/>
  <c r="Q146" i="6"/>
  <c r="Q164" i="6"/>
  <c r="Q160" i="6"/>
  <c r="Q154" i="6"/>
  <c r="Q161" i="6"/>
  <c r="Q162" i="6"/>
  <c r="Q149" i="6"/>
  <c r="Q147" i="6"/>
  <c r="Q150" i="6"/>
  <c r="Q157" i="6"/>
  <c r="Q152" i="6"/>
  <c r="Q153" i="6"/>
  <c r="Q159" i="6"/>
  <c r="Q155" i="6"/>
  <c r="Q88" i="6"/>
  <c r="Q92" i="6"/>
  <c r="Q90" i="6"/>
  <c r="Q65" i="6"/>
  <c r="Q81" i="6"/>
  <c r="Q62" i="6"/>
  <c r="Q60" i="6"/>
  <c r="Q52" i="6"/>
  <c r="Q44" i="6"/>
  <c r="Q45" i="6"/>
  <c r="Q50" i="6"/>
  <c r="Q49" i="6"/>
  <c r="Q46" i="6"/>
  <c r="Q53" i="6"/>
  <c r="Q47" i="6"/>
  <c r="Q56" i="6"/>
  <c r="Q54" i="6"/>
  <c r="Q51" i="6"/>
  <c r="Q55" i="6"/>
  <c r="Q72" i="6"/>
  <c r="Q89" i="6"/>
  <c r="Q73" i="6"/>
  <c r="Q63" i="6"/>
  <c r="Q82" i="6"/>
  <c r="Q70" i="6"/>
  <c r="Q85" i="6"/>
  <c r="Q83" i="6"/>
  <c r="Q84" i="6"/>
  <c r="Q91" i="6"/>
  <c r="Q80" i="6"/>
  <c r="Q86" i="6"/>
  <c r="Q76" i="6"/>
  <c r="Q87" i="6"/>
  <c r="Q64" i="6"/>
  <c r="Q36" i="6"/>
  <c r="Q37" i="6"/>
  <c r="Q39" i="6"/>
  <c r="Q75" i="6"/>
  <c r="Q40" i="6"/>
  <c r="Q74" i="6"/>
  <c r="Q38" i="6"/>
  <c r="Q24" i="6"/>
  <c r="Q25" i="6"/>
  <c r="Q26" i="6"/>
  <c r="Q29" i="6"/>
  <c r="Q30" i="6"/>
  <c r="Q23" i="6"/>
  <c r="Q27" i="6"/>
  <c r="Q28" i="6"/>
  <c r="Q31" i="6"/>
  <c r="Q18" i="6"/>
  <c r="Q15" i="6"/>
  <c r="Q17" i="6"/>
  <c r="Q10" i="6"/>
  <c r="Q14" i="6"/>
  <c r="Q9" i="6"/>
  <c r="Q12" i="6"/>
  <c r="Q16" i="6"/>
  <c r="Q11" i="6"/>
  <c r="D55" i="29"/>
  <c r="I55" i="29"/>
  <c r="N9" i="21" l="1"/>
  <c r="N12" i="21"/>
  <c r="N10" i="21"/>
  <c r="O10" i="21" s="1"/>
  <c r="C8" i="29"/>
  <c r="B10" i="21"/>
  <c r="C10" i="21" s="1"/>
  <c r="B12" i="21"/>
  <c r="B9" i="21"/>
  <c r="C55" i="29"/>
  <c r="C45" i="29"/>
  <c r="C28" i="29"/>
  <c r="C24" i="29"/>
  <c r="C30" i="29"/>
  <c r="C38" i="29"/>
  <c r="C23" i="29"/>
  <c r="C22" i="29"/>
  <c r="C18" i="29"/>
  <c r="C41" i="29"/>
  <c r="C13" i="29"/>
  <c r="C35" i="29"/>
  <c r="C49" i="29"/>
  <c r="C47" i="29"/>
  <c r="C33" i="29"/>
  <c r="C43" i="29"/>
  <c r="C25" i="29"/>
  <c r="C11" i="29"/>
  <c r="C12" i="29"/>
  <c r="C16" i="29"/>
  <c r="C52" i="29"/>
  <c r="C32" i="29"/>
  <c r="C40" i="29"/>
  <c r="C44" i="29"/>
  <c r="C54" i="29"/>
  <c r="C19" i="29"/>
  <c r="C29" i="29"/>
  <c r="C46" i="29"/>
  <c r="C42" i="29"/>
  <c r="C56" i="29"/>
  <c r="C20" i="29"/>
  <c r="C48" i="29"/>
  <c r="C53" i="29"/>
  <c r="C21" i="29"/>
  <c r="C15" i="29"/>
  <c r="C17" i="29"/>
  <c r="C9" i="29"/>
  <c r="C50" i="29"/>
  <c r="C27" i="29"/>
  <c r="C31" i="29"/>
  <c r="C37" i="29"/>
  <c r="C39" i="29"/>
  <c r="C36" i="29"/>
  <c r="C34" i="29"/>
  <c r="C26" i="29"/>
  <c r="C51" i="29"/>
  <c r="C10" i="29"/>
  <c r="C14" i="29"/>
  <c r="C12" i="21" l="1"/>
  <c r="C36" i="35"/>
  <c r="O12" i="21"/>
  <c r="C40" i="35"/>
  <c r="O9" i="21"/>
  <c r="N11" i="21"/>
  <c r="O11" i="21" s="1"/>
  <c r="C9" i="21"/>
  <c r="B11" i="21"/>
  <c r="C11" i="2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tc={302C6F1F-0A05-486E-BA62-0C3BE67F9067}</author>
    <author>tc={F6544BC2-DD17-4D0A-A651-0A708521E11A}</author>
    <author>tc={0AA704FD-EE79-4A12-9ADD-6127D9FD1E8E}</author>
  </authors>
  <commentList>
    <comment ref="J6" authorId="0" shapeId="0" xr:uid="{302C6F1F-0A05-486E-BA62-0C3BE67F906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Im Rahmen des Calculators
Antwort:
    Was zählt hier rein? Reduction Plan? Oder jegliche Tipps?</t>
      </text>
    </comment>
    <comment ref="B58" authorId="1" shapeId="0" xr:uid="{F6544BC2-DD17-4D0A-A651-0A708521E11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Household Calculator is not accessable; Error; Page is not loading - tried several times on different days.</t>
      </text>
    </comment>
    <comment ref="G68" authorId="2" shapeId="0" xr:uid="{0AA704FD-EE79-4A12-9ADD-6127D9FD1E8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 owner found (no data on location); Homepage is hosted in the US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tc={ACD07A87-1184-442D-9B52-508ADA418F7A}</author>
  </authors>
  <commentList>
    <comment ref="H29" authorId="0" shapeId="0" xr:uid="{ACD07A87-1184-442D-9B52-508ADA418F7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SVI approved = Interviewee approved Sistrix Invisible Index as good KPI for category popularity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tc={822D3CCA-15E9-4FA7-9649-D51D280496BB}</author>
  </authors>
  <commentList>
    <comment ref="A10" authorId="0" shapeId="0" xr:uid="{822D3CCA-15E9-4FA7-9649-D51D280496B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Note: These are not the same codes as for the guiding questions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tc={FDE93EBC-0BC6-445B-BDD1-156F36E4D9F4}</author>
    <author>tc={D0380984-BBE0-4277-AE88-175406ABE072}</author>
    <author>tc={17A55EE0-D9E0-4272-A879-D44F9B6C7902}</author>
    <author>tc={0ACA8ED4-33D7-454C-AD4D-245829BC5524}</author>
    <author>tc={9ED22174-5D3F-4EE8-B038-04B41057D10E}</author>
    <author>tc={119CB559-8D19-4D58-AF93-24FB376498B7}</author>
  </authors>
  <commentList>
    <comment ref="E7" authorId="0" shapeId="0" xr:uid="{FDE93EBC-0BC6-445B-BDD1-156F36E4D9F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CE = Calculator Expert</t>
      </text>
    </comment>
    <comment ref="H7" authorId="1" shapeId="0" xr:uid="{D0380984-BBE0-4277-AE88-175406ABE07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 = Climate Psychologist</t>
      </text>
    </comment>
    <comment ref="I7" authorId="2" shapeId="0" xr:uid="{17A55EE0-D9E0-4272-A879-D44F9B6C790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 = Climate Designer</t>
      </text>
    </comment>
    <comment ref="J7" authorId="3" shapeId="0" xr:uid="{0ACA8ED4-33D7-454C-AD4D-245829BC552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CE = Calculator Expert</t>
      </text>
    </comment>
    <comment ref="L67" authorId="4" shapeId="0" xr:uid="{9ED22174-5D3F-4EE8-B038-04B41057D10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All questions were asked together in one context</t>
      </text>
    </comment>
    <comment ref="L93" authorId="5" shapeId="0" xr:uid="{119CB559-8D19-4D58-AF93-24FB376498B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Both questions were asked together in one context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tc={370E3F19-3407-4977-802E-0F5D661AA8FA}</author>
  </authors>
  <commentList>
    <comment ref="D32" authorId="0" shapeId="0" xr:uid="{370E3F19-3407-4977-802E-0F5D661AA8F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Paris Agreement / Dez 2015 -&gt; Time frame was chosen because "Paris" is to be seen as a flagship event regarding the subject matter.</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tc={B690AEA1-DF1A-4754-B43E-B517F8057EDE}</author>
    <author>tc={E1492679-02B8-4B52-8982-8DF0ACC84394}</author>
    <author>tc={581C2F1A-C032-40EE-BCFE-FD907D2DA614}</author>
    <author>tc={FAD73E99-D1B0-4E14-ABCA-F00A3944D5AE}</author>
    <author>tc={7B4136BB-E420-4FC5-BB61-98F9D5B7C8E8}</author>
    <author>tc={5640977E-F563-48B4-AE7D-02C11035C317}</author>
    <author>tc={A8168DB6-DF69-4F06-9FFE-A969478CE6BC}</author>
    <author>tc={BAB6FB09-4328-4C09-827C-FEBC4BAA6D27}</author>
    <author>tc={EABFBFFD-BCA5-4047-93E2-43F725967F34}</author>
  </authors>
  <commentList>
    <comment ref="F6" authorId="0" shapeId="0" xr:uid="{B690AEA1-DF1A-4754-B43E-B517F8057ED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Welche Kategorien machen Sinn/sind interessant?</t>
      </text>
    </comment>
    <comment ref="K6" authorId="1" shapeId="0" xr:uid="{E1492679-02B8-4B52-8982-8DF0ACC8439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Im Rahmen des Calculators
Antwort:
    Was zählt hier rein? Reduction Plan? Oder jegliche Tipps?</t>
      </text>
    </comment>
    <comment ref="O8" authorId="2" shapeId="0" xr:uid="{581C2F1A-C032-40EE-BCFE-FD907D2DA61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Privat person</t>
      </text>
    </comment>
    <comment ref="B58" authorId="3" shapeId="0" xr:uid="{FAD73E99-D1B0-4E14-ABCA-F00A3944D5A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Flash player needed; flash player is not working anymore (Adobe ended this service).</t>
      </text>
    </comment>
    <comment ref="B59" authorId="4" shapeId="0" xr:uid="{7B4136BB-E420-4FC5-BB61-98F9D5B7C8E8}">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Currently down - October 2021, when the research was done.</t>
      </text>
    </comment>
    <comment ref="B60" authorId="5" shapeId="0" xr:uid="{5640977E-F563-48B4-AE7D-02C11035C31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 available anymore.</t>
      </text>
    </comment>
    <comment ref="B61" authorId="6" shapeId="0" xr:uid="{A8168DB6-DF69-4F06-9FFE-A969478CE6B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Error message. Not available.</t>
      </text>
    </comment>
    <comment ref="B62" authorId="7" shapeId="0" xr:uid="{BAB6FB09-4328-4C09-827C-FEBC4BAA6D2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App not available for download.</t>
      </text>
    </comment>
    <comment ref="B63" authorId="8" shapeId="0" xr:uid="{EABFBFFD-BCA5-4047-93E2-43F725967F3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Household Calculator is not accessable; Error; Page is not loading - tried several times on different days.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tc={3A590BA7-E995-48CA-AAE2-281FD6514099}</author>
    <author>tc={37E81C44-29FF-417B-9393-708F89EEB894}</author>
    <author>tc={79C33894-92E7-4C42-A3F5-15CF30C56B97}</author>
    <author>tc={AE220345-2C3E-44FB-A8E9-85EC5E7886F7}</author>
    <author>tc={D995AF14-5B64-45DB-AD41-5F560DB9725C}</author>
    <author>tc={C8470ED4-96CD-4D96-B7EA-6BC37B9E878C}</author>
    <author>tc={1D7A9BB3-9772-472F-923A-CEA6FE887ED0}</author>
    <author>tc={96527DA5-B50C-4FA5-A0AE-9E89E81583B4}</author>
    <author>tc={2B60851C-E77C-4582-9F5D-3B058F32B4D5}</author>
    <author>tc={2ACFBB10-6746-474B-9085-5733F0EA333F}</author>
    <author>tc={54FA20D1-ECFE-49EF-BC28-79B8F2963336}</author>
    <author>tc={02623B2C-7F8F-41AF-9D87-3A515A4321E6}</author>
    <author>tc={AB16CDC6-4F69-44AA-81DB-E6717912FF4E}</author>
    <author>tc={25537B4B-59C5-4638-9C9B-185BB7598470}</author>
    <author>tc={97870E70-E3F2-46D1-B6EA-7C9E8E66B51E}</author>
    <author>tc={656EF17C-B111-4FCC-89B3-0182207D4C7A}</author>
    <author>tc={A8B8F397-FD85-4781-BF04-013E0A9F0DB9}</author>
    <author>tc={C2F088B5-375F-4EBB-B392-4D37484D9E7A}</author>
    <author>tc={9D8982B7-A5CE-4806-A42C-A7270D2114DF}</author>
    <author>tc={029712B3-BB43-41EE-A991-15D1D764D528}</author>
    <author>tc={3B0B38CC-F22D-423D-8DB4-D42265417CA9}</author>
    <author>tc={0AED7770-2269-4038-A423-40C30B1BAA5B}</author>
    <author>tc={907F867F-4371-4933-BCFF-7B4FD4A3FC8C}</author>
    <author>tc={5FCDB4F5-1ECE-4586-B718-548ED4B4A0E3}</author>
    <author>tc={46ADD497-4CEC-4BFA-AE2F-1A8140CAB8D4}</author>
    <author>tc={8A1DB649-5F8B-4B50-83B3-67E62853EB92}</author>
    <author>tc={9B449D3D-EF78-4455-BB1D-1B895FAF8C14}</author>
    <author>tc={D28C1157-478E-4025-B800-30C1C4006F94}</author>
    <author>tc={B569D4C9-46D3-4049-9CE6-D9DC2F9BBFAE}</author>
    <author>tc={0C476A77-AFC4-4712-ADF5-40BFAEDFE8A7}</author>
    <author>tc={907A63BC-4B10-4AF8-A7A8-7A2F17C36E0A}</author>
    <author>tc={5A13A929-4A0F-4E2D-913B-01EDE7F40079}</author>
    <author>tc={80C25411-87D1-43CA-9BA9-670358084504}</author>
    <author>tc={A7396F33-BEFA-46B9-9C7B-7F038F41FE11}</author>
    <author>tc={D0E2B757-0005-4208-9CF0-0869BE9DDB4A}</author>
    <author>tc={29F731E0-9CE5-4FB2-ABA5-CF4BE77B00DA}</author>
    <author>tc={6A8F115C-5C1C-4838-8F79-1894A25BAEBC}</author>
    <author>tc={C472ECEC-1381-4DD7-9956-A94A07634744}</author>
    <author>tc={947CC1A3-EDB6-405B-80DA-C2D8D37F41F1}</author>
    <author>tc={B34E6E0F-CCF3-498A-9C64-2AD6E3D7D5EC}</author>
    <author>tc={3508310A-6F63-4F94-8443-06B1B29779F3}</author>
    <author>tc={6B49E2C3-C160-4796-B895-F9B06B30AC47}</author>
    <author>tc={54492328-4071-42F6-9C02-ACEB06DEA385}</author>
    <author>tc={49A5DB49-EB80-4CE1-BB5B-861115B59AF0}</author>
    <author>tc={57A841CF-5BAF-4BE0-922B-99077B5F2B81}</author>
    <author>tc={31065442-DE06-47DE-BBFE-B29C90DDDAB4}</author>
    <author>tc={EB6BFC83-29FA-444F-AE52-9966BA3FB216}</author>
    <author>tc={E353B780-8164-4177-A0AE-951BE120F7F1}</author>
    <author>tc={96A9AEFE-36AB-41E4-B4E7-F13A1F6E6DED}</author>
    <author>tc={701C2CD5-E2CC-4C10-8C1C-F7CBDA60FB6C}</author>
    <author>tc={DC31DB3A-D5E1-487C-A2B0-396DD44FA4B0}</author>
    <author>tc={135B6B7F-8D5B-4134-A20A-650C8DFFCB06}</author>
    <author>tc={4AFB93C6-8F12-4AD3-AE99-38DF67B132B5}</author>
    <author>tc={C9B58A26-ECFF-4480-AD61-BAC2CBAEF4AD}</author>
    <author>tc={842FE151-D3D5-4A5A-92EB-48915E16CF19}</author>
    <author>tc={3A144A7E-1711-468C-A9E0-5709482C1060}</author>
    <author>tc={D86637A6-4B51-44B6-83EF-34956316B217}</author>
    <author>tc={9B59E949-6B5E-4533-A986-128C536FA69E}</author>
    <author>tc={A286F238-95B9-437A-AC37-D1135389DC07}</author>
  </authors>
  <commentList>
    <comment ref="C23" authorId="0" shapeId="0" xr:uid="{3A590BA7-E995-48CA-AAE2-281FD651409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Description: https://www.sistrix.com/support/sistrix-visibility-index-explanation-background-and-calculation/</t>
      </text>
    </comment>
    <comment ref="AG23" authorId="1" shapeId="0" xr:uid="{37E81C44-29FF-417B-9393-708F89EEB89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Country data-set: Australia; No NZ available in Sistrix</t>
      </text>
    </comment>
    <comment ref="AH23" authorId="2" shapeId="0" xr:uid="{79C33894-92E7-4C42-A3F5-15CF30C56B9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Country data-set: Australia; No NZ available in Sistrix</t>
      </text>
    </comment>
    <comment ref="W24" authorId="3" shapeId="0" xr:uid="{AE220345-2C3E-44FB-A8E9-85EC5E7886F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4,5/5 stars</t>
      </text>
    </comment>
    <comment ref="X24" authorId="4" shapeId="0" xr:uid="{D995AF14-5B64-45DB-AD41-5F560DB9725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4/5 stars</t>
      </text>
    </comment>
    <comment ref="Y24" authorId="5" shapeId="0" xr:uid="{C8470ED4-96CD-4D96-B7EA-6BC37B9E878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4,2/5</t>
      </text>
    </comment>
    <comment ref="Z24" authorId="6" shapeId="0" xr:uid="{1D7A9BB3-9772-472F-923A-CEA6FE887ED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4,1/5 stars</t>
      </text>
    </comment>
    <comment ref="AA24" authorId="7" shapeId="0" xr:uid="{96527DA5-B50C-4FA5-A0AE-9E89E81583B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4,2/5 stars</t>
      </text>
    </comment>
    <comment ref="AB24" authorId="8" shapeId="0" xr:uid="{2B60851C-E77C-4582-9F5D-3B058F32B4D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4,7/5 stars</t>
      </text>
    </comment>
    <comment ref="AC24" authorId="9" shapeId="0" xr:uid="{2ACFBB10-6746-474B-9085-5733F0EA333F}">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4,8/5 stars</t>
      </text>
    </comment>
    <comment ref="AD24" authorId="10" shapeId="0" xr:uid="{54FA20D1-ECFE-49EF-BC28-79B8F296333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4,4/5 stars</t>
      </text>
    </comment>
    <comment ref="AE24" authorId="11" shapeId="0" xr:uid="{02623B2C-7F8F-41AF-9D87-3A515A4321E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5/5 stars</t>
      </text>
    </comment>
    <comment ref="AI24" authorId="12" shapeId="0" xr:uid="{AB16CDC6-4F69-44AA-81DB-E6717912FF4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3,6/5 stars</t>
      </text>
    </comment>
    <comment ref="X32" authorId="13" shapeId="0" xr:uid="{25537B4B-59C5-4638-9C9B-185BB759847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https://www.notion.so/klimakompass-Quellen-und-Berechnungen-worldwatchers-c2647d3492404e2a9c27500613ccad84</t>
      </text>
    </comment>
    <comment ref="K33" authorId="14" shapeId="0" xr:uid="{97870E70-E3F2-46D1-B6EA-7C9E8E66B51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https://www.sparksustainability.com/carbon-donut-data</t>
      </text>
    </comment>
    <comment ref="AA33" authorId="15" shapeId="0" xr:uid="{656EF17C-B111-4FCC-89B3-0182207D4C7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https://codyo.app/datengrundlage/</t>
      </text>
    </comment>
    <comment ref="AW33" authorId="16" shapeId="0" xr:uid="{A8B8F397-FD85-4781-BF04-013E0A9F0DB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PDF document with all calculations available</t>
      </text>
    </comment>
    <comment ref="O36" authorId="17" shapeId="0" xr:uid="{C2F088B5-375F-4EBB-B392-4D37484D9E7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http://esu-services.ch/</t>
      </text>
    </comment>
    <comment ref="Q36" authorId="18" shapeId="0" xr:uid="{9D8982B7-A5CE-4806-A42C-A7270D2114DF}">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Available as download (PDF): https://footprintcalculator.henkel.com/de</t>
      </text>
    </comment>
    <comment ref="Y36" authorId="19" shapeId="0" xr:uid="{029712B3-BB43-41EE-A991-15D1D764D528}">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https://www.eevie.io/carbon-footprint-calculator</t>
      </text>
    </comment>
    <comment ref="AD38" authorId="20" shapeId="0" xr:uid="{3B0B38CC-F22D-423D-8DB4-D42265417CA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One specific mentioned source within the  Naturate App - "Die CO2-Bilanz des Bürgers" (UBA, 2007)</t>
      </text>
    </comment>
    <comment ref="F39" authorId="21" shapeId="0" xr:uid="{0AED7770-2269-4038-A423-40C30B1BAA5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https://www.industry.gov.au/data-and-publications/national-greenhouse-accounts-factors-2021</t>
      </text>
    </comment>
    <comment ref="G39" authorId="22" shapeId="0" xr:uid="{907F867F-4371-4933-BCFF-7B4FD4A3FC8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https://www.industry.gov.au/data-and-publications/national-greenhouse-accounts-factors-2021</t>
      </text>
    </comment>
    <comment ref="H39" authorId="23" shapeId="0" xr:uid="{5FCDB4F5-1ECE-4586-B718-548ED4B4A0E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https://calculator.carbonpositiveaustralia.org.au/</t>
      </text>
    </comment>
    <comment ref="J39" authorId="24" shapeId="0" xr:uid="{46ADD497-4CEC-4BFA-AE2F-1A8140CAB8D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https://www.saanich.ca/EN/main/community/sustainable-saanich/climate-change/carbon-fund-calculator/carbon-calculator-methodology.html</t>
      </text>
    </comment>
    <comment ref="K39" authorId="25" shapeId="0" xr:uid="{8A1DB649-5F8B-4B50-83B3-67E62853EB9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https://www.sparksustainability.com/carbon-donut-data</t>
      </text>
    </comment>
    <comment ref="M39" authorId="26" shapeId="0" xr:uid="{9B449D3D-EF78-4455-BB1D-1B895FAF8C1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https://uba.co2-rechner.de/de_DE/</t>
      </text>
    </comment>
    <comment ref="N39" authorId="27" shapeId="0" xr:uid="{D28C1157-478E-4025-B800-30C1C4006F9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https://uba.co2-rechner.de/de_DE/</t>
      </text>
    </comment>
    <comment ref="R39" authorId="28" shapeId="0" xr:uid="{B569D4C9-46D3-4049-9CE6-D9DC2F9BBFA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https://klimaohnegrenzen.de/privatpersonen/dokumentation-co2-rechner</t>
      </text>
    </comment>
    <comment ref="T39" authorId="29" shapeId="0" xr:uid="{0C476A77-AFC4-4712-ADF5-40BFAEDFE8A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Description: https://www.thankyounature.org/einzel-person</t>
      </text>
    </comment>
    <comment ref="U39" authorId="30" shapeId="0" xr:uid="{907A63BC-4B10-4AF8-A7A8-7A2F17C36E0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https://www.naturefund.de/wissen/co2_rechner/daten</t>
      </text>
    </comment>
    <comment ref="D41" authorId="31" shapeId="0" xr:uid="{5A13A929-4A0F-4E2D-913B-01EDE7F4007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And/or -&gt; Keep it simple; Trade off; Otherwise too complex</t>
      </text>
    </comment>
    <comment ref="BA45" authorId="32" shapeId="0" xr:uid="{80C25411-87D1-43CA-9BA9-67035808450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According to the results presentation Consumption and Public Emissions are factored in.</t>
      </text>
    </comment>
    <comment ref="AA46" authorId="33" shapeId="0" xr:uid="{A7396F33-BEFA-46B9-9C7B-7F038F41FE1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According to the method description, public emissions are considered</t>
      </text>
    </comment>
    <comment ref="AC46" authorId="34" shapeId="0" xr:uid="{D0E2B757-0005-4208-9CF0-0869BE9DDB4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According to Information indirect emissions such as public emissions are also included</t>
      </text>
    </comment>
    <comment ref="AJ46" authorId="35" shapeId="0" xr:uid="{29F731E0-9CE5-4FB2-ABA5-CF4BE77B00D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In PDF booklet described that these are factored in.</t>
      </text>
    </comment>
    <comment ref="AM46" authorId="36" shapeId="0" xr:uid="{6A8F115C-5C1C-4838-8F79-1894A25BAEB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 included in the "Free to Use Calculator"</t>
      </text>
    </comment>
    <comment ref="AY46" authorId="37" shapeId="0" xr:uid="{C472ECEC-1381-4DD7-9956-A94A0763474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According to its description of method public emissions are automatically added</t>
      </text>
    </comment>
    <comment ref="AJ47" authorId="38" shapeId="0" xr:uid="{947CC1A3-EDB6-405B-80DA-C2D8D37F41F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REAP PDF Booklet says waste is within public emissions factored in - household waste itself is not mentioned.</t>
      </text>
    </comment>
    <comment ref="AS47" authorId="39" shapeId="0" xr:uid="{B34E6E0F-CCF3-498A-9C64-2AD6E3D7D5E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Source "How we calculatate your carbon footprint": [..] It also includes emissions from your household waste and your water usage based on UK averages. [..]"</t>
      </text>
    </comment>
    <comment ref="AZ48" authorId="40" shapeId="0" xr:uid="{3508310A-6F63-4F94-8443-06B1B29779F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Water consumption for shower, bathing and doing the dishes.</t>
      </text>
    </comment>
    <comment ref="AI61" authorId="41" shapeId="0" xr:uid="{6B49E2C3-C160-4796-B895-F9B06B30AC4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The footprint is calculated for one month</t>
      </text>
    </comment>
    <comment ref="I63" authorId="42" shapeId="0" xr:uid="{54492328-4071-42F6-9C02-ACEB06DEA38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Reduction tips available if you pay for the climate abo/offset</t>
      </text>
    </comment>
    <comment ref="W63" authorId="43" shapeId="0" xr:uid="{49A5DB49-EB80-4CE1-BB5B-861115B59AF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Reduction measures are availbale after offset; no reduction tips for free</t>
      </text>
    </comment>
    <comment ref="AE63" authorId="44" shapeId="0" xr:uid="{57A841CF-5BAF-4BE0-922B-99077B5F2B8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On homepage it says, there are "individualized reduction measures" available; but not available in the app -&gt; Maybe after offset the measures are available?</t>
      </text>
    </comment>
    <comment ref="AG64" authorId="45" shapeId="0" xr:uid="{31065442-DE06-47DE-BBFE-B29C90DDDAB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PDF guide: https://www.carbonclick.com/wp-content/uploads/2020/02/CarbonClick_Tips.pdf</t>
      </text>
    </comment>
    <comment ref="AX64" authorId="46" shapeId="0" xr:uid="{EB6BFC83-29FA-444F-AE52-9966BA3FB21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Within blog articles</t>
      </text>
    </comment>
    <comment ref="M69" authorId="47" shapeId="0" xr:uid="{E353B780-8164-4177-A0AE-951BE120F7F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Option for saving the calculations</t>
      </text>
    </comment>
    <comment ref="N69" authorId="48" shapeId="0" xr:uid="{96A9AEFE-36AB-41E4-B4E7-F13A1F6E6DE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Option for saving the calculations</t>
      </text>
    </comment>
    <comment ref="P69" authorId="49" shapeId="0" xr:uid="{701C2CD5-E2CC-4C10-8C1C-F7CBDA60FB6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Option for saving the calculations</t>
      </text>
    </comment>
    <comment ref="AH71" authorId="50" shapeId="0" xr:uid="{DC31DB3A-D5E1-487C-A2B0-396DD44FA4B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For service is an account needed</t>
      </text>
    </comment>
    <comment ref="AJ73" authorId="51" shapeId="0" xr:uid="{135B6B7F-8D5B-4134-A20A-650C8DFFCB0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Option to start a group, in order to share the results and work towards a common goal.</t>
      </text>
    </comment>
    <comment ref="W74" authorId="52" shapeId="0" xr:uid="{4AFB93C6-8F12-4AD3-AE99-38DF67B132B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Based on information from homepage; No own proof, because need for offset to get there.</t>
      </text>
    </comment>
    <comment ref="AI74" authorId="53" shapeId="0" xr:uid="{C9B58A26-ECFF-4480-AD61-BAC2CBAEF4A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Tracking service includes personal GPS data for climate-friendly mobility options.</t>
      </text>
    </comment>
    <comment ref="T81" authorId="54" shapeId="0" xr:uid="{842FE151-D3D5-4A5A-92EB-48915E16CF1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Calculators says 14 - but that excludes detail questions per section</t>
      </text>
    </comment>
    <comment ref="AC89" authorId="55" shapeId="0" xr:uid="{3A144A7E-1711-468C-A9E0-5709482C106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For the individual calculation no account necessary. For the full service range (evaluation, reduction tips) account necessary.</t>
      </text>
    </comment>
    <comment ref="AM95" authorId="56" shapeId="0" xr:uid="{D86637A6-4B51-44B6-83EF-34956316B21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Calculation FAQs</t>
      </text>
    </comment>
    <comment ref="AJ96" authorId="57" shapeId="0" xr:uid="{9B59E949-6B5E-4533-A986-128C536FA69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Detailed booklet for download available</t>
      </text>
    </comment>
    <comment ref="AM96" authorId="58" shapeId="0" xr:uid="{A286F238-95B9-437A-AC37-D1135389DC0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Emission factors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tc={EB25D10D-6ABB-47C1-9F34-26CEAB10A575}</author>
  </authors>
  <commentList>
    <comment ref="D33" authorId="0" shapeId="0" xr:uid="{EB25D10D-6ABB-47C1-9F34-26CEAB10A57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Paris Agreement / Dez 2015 -&gt; Time frame was chosen because "Paris" is to be seen as a flagship event regarding the subject matter.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tc={FC472D5A-9AC8-4B2F-9696-BD5CA7DD8189}</author>
    <author>tc={46719063-9D94-4F16-A727-75B05900F1D9}</author>
    <author>tc={88ADEBF3-C8BF-451B-B320-6D475DE91DEB}</author>
    <author>tc={20E16459-1EA9-4EAA-A6C2-2D641F10DCEB}</author>
    <author>tc={2A68B57F-0AE1-4847-A9A3-27C8020A82D0}</author>
    <author>tc={E5E5B496-6C88-4B59-83BE-9A2F46B508EB}</author>
    <author>tc={08B27769-FC6B-41D4-81D7-4B12F906BDDA}</author>
  </authors>
  <commentList>
    <comment ref="A288" authorId="0" shapeId="0" xr:uid="{FC472D5A-9AC8-4B2F-9696-BD5CA7DD818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Due to the ordinal scale level, only a few statistical evaluations can be performed.</t>
      </text>
    </comment>
    <comment ref="A289" authorId="1" shapeId="0" xr:uid="{46719063-9D94-4F16-A727-75B05900F1D9}">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The sum of all given answers (scores).</t>
      </text>
    </comment>
    <comment ref="A290" authorId="2" shapeId="0" xr:uid="{88ADEBF3-C8BF-451B-B320-6D475DE91DE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The median or central value, is the point at which half of the measured values are below and half of the measured values are above.</t>
      </text>
    </comment>
    <comment ref="A293" authorId="3" shapeId="0" xr:uid="{20E16459-1EA9-4EAA-A6C2-2D641F10DCE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Note: From here on its reverse - Rank 4 = Least favored to rank 1 = Most favorit option</t>
      </text>
    </comment>
    <comment ref="A296" authorId="4" shapeId="0" xr:uid="{2A68B57F-0AE1-4847-A9A3-27C8020A82D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The 0.25 quartile corresponds to the value,
which is greater than or equal to 25% of all values.</t>
      </text>
    </comment>
    <comment ref="A297" authorId="5" shapeId="0" xr:uid="{E5E5B496-6C88-4B59-83BE-9A2F46B508E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The 0.75 quartile corresponds to the value, which is greater than or equal to 75% of all values.</t>
      </text>
    </comment>
    <comment ref="A298" authorId="6" shapeId="0" xr:uid="{08B27769-FC6B-41D4-81D7-4B12F906BDD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The interquartile range indicates how wide the interval is in which the median 50 % of the sample elements (responses) occur.</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<sst xmlns="http://schemas.openxmlformats.org/spreadsheetml/2006/main" count="5226" uniqueCount="1444">
  <si>
    <t>/</t>
  </si>
  <si>
    <t>General</t>
  </si>
  <si>
    <t>From your perspective, what is the purpose of footprint calculators?</t>
  </si>
  <si>
    <t>No.</t>
  </si>
  <si>
    <t>From your perspective, what are the main criteria of a "good" calculator?</t>
  </si>
  <si>
    <t>Where do you see strengths and weaknesses in footprint calculators? Where do you see potential for improvement?</t>
  </si>
  <si>
    <t>How do you assess the relevance of footprint calculators (trend - yesterday; today; tomorrow)?</t>
  </si>
  <si>
    <t>Where do you see similarities and differences in existing footprint calculators?</t>
  </si>
  <si>
    <t>Special</t>
  </si>
  <si>
    <t>Calculator Experts</t>
  </si>
  <si>
    <t>What feedback do you receive regarding [your] calculator (e.g. from users)?</t>
  </si>
  <si>
    <t>Climate psychology</t>
  </si>
  <si>
    <t>Design</t>
  </si>
  <si>
    <t>Morphological Box</t>
  </si>
  <si>
    <t>6.1</t>
  </si>
  <si>
    <t>7.2</t>
  </si>
  <si>
    <t>8.1</t>
  </si>
  <si>
    <t>6.2</t>
  </si>
  <si>
    <t>7.3</t>
  </si>
  <si>
    <t>6.3</t>
  </si>
  <si>
    <t>8.3</t>
  </si>
  <si>
    <t>7.1</t>
  </si>
  <si>
    <t xml:space="preserve">Two basic criteria:
1. valid calculation basis; as correct as possible (result should be correct, well-founded); calculation method must be correct, parameters are correct, transparency (as transparent as possible), corresponds to scientific standards; 
2. user-friendliness; quickly doable, without having to think much, intuitive; optional deepening (very important)/level concept (ex. people who want it rough, general questions and people who want it more detailed, detailed questions); 
--&gt;These two criteria are in conflict with each other; find compromise.
Positioning question -&gt; What is the purpose of the calculator?
</t>
  </si>
  <si>
    <t>Relevance increasing;
2017/2018 approx. 60,000 calculations/year; strong increase was observed in 2019; 2019 just under 1 million calculations/year; related to attention of climate protection topic; very popular tool for journalists; 2020 significant decrease due to Corona (approx. 350,000 calculations/year).
People's wish: Today I save CO2; Problem: "Today" you do not save CO2; Emissions are saved over life stages (home, commute, etc.); Emissions can only be saved to a limited extent in everyday life (Peanuts - e.g. shopping with packaging - small topic, which have great media attention); Emotional topics enjoy attention, but have only limited influence on overall footprint; 
Important communication tool for consumers; but problem of "correct" classification; very complex topic (e.g. when buying a shampoo, refrigerator, etc., the footprint calculator does not help me).</t>
  </si>
  <si>
    <t>No systematic processing of feedback due to lack of capacity</t>
  </si>
  <si>
    <t>CO2 calculator is the most valid calculator; 
since only one unit, this reduces the error rate; 
cf. water footprint - CO2 is always equally relevant and not "blue water"/"grey water"/"yellow water"/"green water"; 
ecological footprint methodologically inaccurate/problematic;
OFFTOPIC: UBA study "Big Points of Consumption" - Conclusion: Big Points of climate-friendly consumption coincide with Big Points of resource-conserving consumption; If you have the climate protection glasses on, you also have the factors of resource-conserving in view</t>
  </si>
  <si>
    <t>8.2</t>
  </si>
  <si>
    <t>Why does [your] calculator focus on CO2 footprint (and not ecological/water footprint)?</t>
  </si>
  <si>
    <t>Where do you see specific strengths/weaknesses of [your] calculator?</t>
  </si>
  <si>
    <t>The main purpose is: Users can get a picture of where they are emitting, where major pollution/emissions are occurring, where priorities for action [climate action] should be set;
Provide comparative figure for ranking (with average values; To target); 
Education tool/information tool;
Motivation tool (achieve climate goals)</t>
  </si>
  <si>
    <t>Protocol</t>
  </si>
  <si>
    <t>Methodological consistency/comprehensibility; Good mix of user-friendliness and depth of detail; Attractive presentation (users feel like calculating); Transparency; Timeliness of data/calculation, etc.</t>
  </si>
  <si>
    <t>Strengths: Tangible impact (ex. EinguterTaghat100Punkte - very simple concept, easy to understand); 
Weakness: Overload due to information overload; Too detailed - leads to bounce rates; Overload due to different calculators/results; Partially outdated - no current versions of calculators (ex. project has expired).
Potential for improvement: use user testing to analyze where people bounce; where is it too complex; where can it be simplified; link to goals [1.5 degree goal]; better representation of where am I, where do we need to go; reach broad masses; reach people with "large" footprint/motivate them to do calculations</t>
  </si>
  <si>
    <t>Similarities: Aim of education (but on different levels); make emissions of own actions transparent.
Differences: Many different calculators with different focus topics (e.g. flight vs. nutrition calculator; different presentation of results (e.g. earths); different approaches (e.g. EinguterTaghat100Punkte vs. UBA calculator)</t>
  </si>
  <si>
    <t>3 goals for the calculator (WWF);
1. increase credibility for WWF;
2. consumer/private awareness; Where are the biggest levers to reduce climate impact;
3. marketing tool; WWF members to get excited + motivated to donate [fundraising tool].
Clearly decided against purpose of "offsetting tool"; Background: offsetting cannot lead to a "net zero society" - also GreenWashing.</t>
  </si>
  <si>
    <t>Most important topics addressed [areas of life with greatest impact];
User-friendliness (can be completed within a few minutes);
User receives concrete recommendations for action [reduction measures];
Transparency about calculation etc./ background information regarding relevance of the individual topics [Why climate relevant?]</t>
  </si>
  <si>
    <t>Similarities: Calculators try to generate an overall picture; categories considered (nutrition, mobility, housing, consumption); similar questions.
Differences: framework conditions (to which country does the calculation refer; which time period); different comparison values; indicators (e.g. methodology of the ecological footprint or CO2 footprint); goals of the calculator (e.g. main goal compensation or main goal sensitization); message of the calculator/result presentation</t>
  </si>
  <si>
    <t>Controversial discussion; ex. BP and Shell also offered footprint calculators, as a distraction tool; 
Calculators contribute to overall awareness (Ex. People become aware that recycling is not the relevant issue, but rather meat consumption/flies);
Demand for calculators will increase; Current numbers confirm this; Significant increase in demand in the last two years; Increase at consumer and corporate level.</t>
  </si>
  <si>
    <t>No targeted surveys; user group primarily schoolchildren/students; user questions often relate to topics such as recycling, detergents, number of children; feedback mix of number of questions and accuracy is relatively good (some depth, good information content, but also not too long); feedback that reduction tips are still too few; result is often perceived as depressing (e.g. cf. number of planets - not possible to get to one planet); political measures missing - what can be achieved by this; questions regarding expenditure is misleading if focus is placed on quality; 
--&gt; Questions from users are mainly content-related</t>
  </si>
  <si>
    <t>Show people what their contribution to climate change is through their daily lifestyle; what emissions they cause; 
Showing what emissions are produced on a daily basis; what all has a climate relevance; 
Draw attention and responsibility to consumers; (--&gt;there would be more appropriate measures to bring other actors into focus)</t>
  </si>
  <si>
    <t>Questions are understandable and self-answerable/easy to answer; Ex. heating type, etc. - Answers often unknown to individuals; Calculation should not be too time consuming</t>
  </si>
  <si>
    <t>Strengths: Visual representation of own emissions; Individualized reduction tips;
Weaknesses: Calculator often far away from everyday life; Calculators are often very extensive -&gt;Demotivates users /Dilemma between accuracy and effort; Result seems arbitrary (e.g. results vary strongly; between applications with the same calculator - time gap; between applications with different calculators); Calculator only reaches "climate bubble".
Potential for improvement: community idea would be an improvement; start to include social component [see question 8 - criticism of calculators]</t>
  </si>
  <si>
    <t>Similarities: Feels like the different calculators are all very similar;
Differences: Different categories are considered; Boundaries of consideration vary; Preparation - dry scientific vs. visually exciting; Message of the calculator varies (horror messages/apocalyptic vs. positively motivating)</t>
  </si>
  <si>
    <t>Depends on social situation; Depends on political agenda - which topics are focused on; 
Currently: very liberal government, which focuses strongly on individuals -&gt; footprint calculators still have relevance; questionable what will be achieved;
If focus would be put on passing more laws/regulations etc. (for compliance with 1.5 degree target), then relevance of calculators would decrease, as irrelevant how people live (e.g. purchase - peppers vs. organic peppers)</t>
  </si>
  <si>
    <t>What should be paid special attention to in regard to "climate communication" (special features etc.)?</t>
  </si>
  <si>
    <t xml:space="preserve">How can individuals be motivated to reduce their personal footprint?
</t>
  </si>
  <si>
    <t>Critics on personal footprint calculators</t>
  </si>
  <si>
    <t>Consider everyday life of people; 
Adapt to broad masses; Recommend/establish realistic measures for broad masses, etc. (close to everyday life)</t>
  </si>
  <si>
    <t>Information deficit hypothesis --&gt;More knowledge does not automatically lead to more action; gap between knowledge and action (valuation gap); overemphasis on scientific information (cognitive) is not fruitful/target;
more emotional messages are also questionable; knowledge is already important; possibly mix of knowledge and emotions a good solution; 
People act out of habit -&gt; starting point for communication [RTI: similar to UX approach - draw possible link???].
Apocalyptic digressions -&gt; tends to be demotivating as people feel bad, have bad conscience etc., leads to displacement / Can work for skeptical people;
People who are already sensitized should rather get the feeling that there is still something to save/that they can still do something;
For broad masses -&gt; positive messages make sense; collective measures "If we all do this together now" / sense of community</t>
  </si>
  <si>
    <t>It does not make so much sense to address the individual, because of lack of influence --&gt;structural problem; 
People do not always decide rationally in everyday life; 
Social environment (work, leisure, friends, family, etc.) influences very much how people behave (e.g. people eat vegetarian/vegan at home, but then eat meat in the restaurant) --&gt; social adaptation // This social/cultural component is not reflected in the calculator at all;
Therefore it is questionable to what extent people really get ahead [climate friendly life] by the knowledge from the calculators;
Climate mathematics is only one topic (e.g. vacation - there are many reasons why people want to fly on vacation - to make cool vacations in the social environment "Hip/Inn" etc.). -&gt; climate motive not decisive to do without);
Calculators only reach "climate community";
footprint only has a cultural meaning in certain circles</t>
  </si>
  <si>
    <t>Popularity -&gt; How assessable? / Idea: Ask experts for assessment
Presentation of results -&gt; "dry" number of emissions at the end, says nothing to "normal people" -&gt; comparison to benchmark example Bäumer is super; makes influence tangible;
General feedback - very extensive and complete; very high level of detail - high effort - is it in proportion?;
Calculation Method, Quality of Calculations and Sources - change order or what is the difference? Make a category out of it</t>
  </si>
  <si>
    <t>What are "golden rules" (guidelines) in UX design of interactive web content (specifically: footprint calculators)?</t>
  </si>
  <si>
    <t>What should be particularly emphasized regarding "climate design" (special features etc.)?</t>
  </si>
  <si>
    <t>What would be useful design evaluation criteria?</t>
  </si>
  <si>
    <t>Show people the connection between their life and CO2 consumption (and its consequences); 
Very theoretical construct on individual; at the end as a result a number to be able to classify; comparison of CO2 emissions give; user should have a feeling at the end, where he stands and how calculate my actions [CO2 emissions]; 
Purpose depending on tool;
Educational tool; informational tool;
Link between impact of the individual, which he has on the environment and what he understands about it;
More than educational tools -&gt; education to action; action tool;
Not a motivational tool -&gt; motivation is a product of purpose (what is the core message of the tool?; use of calculator can also be demotivating).
Example WWF - calculator as fundraising tool
Compensation tool</t>
  </si>
  <si>
    <t>Different levels:
1) Content level (data accuracy).
- Calculation basis should be sound; verifiable (in best case open source);
- Holistic - e.g. do not only look at category flights, but give the possibility to look only at single areas, but still give a holistic overview;
--&gt; basis for seriousness of the calculator; user confidence
2) Functionality / Functioning Usability (Function) 
- Technically functional on different devices (motto specific adaptation);
- Possibility to track/observe data - long term;
"Design" level plays only a moderating role here; good design plays subordinate role; great design does nothing without levels 1 and 2</t>
  </si>
  <si>
    <t>Pessimistic attitude about relevance; footprint calculator is not the solution in the field of climate protection; need for solutions that are more integrated into everyday processes (e.g. shopping or parcel shipping - offer option for compensation directly); 
Calculator is additional work - data entry in calculator is step too much;
Emissions should be offset directly as they are consumed; 
Footprint calculators have their justification; Good that they exist for education; But for long-term climate friendly lifestyles not the solution - for that calculators are too complex and not intuitive; People want automation and intuitive things; Integrations necessary - offer possibility as a feature of calculator; 
For long-term climate protection and compensation, measures are necessary that are closer to everyday life; use existential processes/flows (e.g. people have to go shopping every week; but they don't have to use calculators); use people's intrinsic motivation</t>
  </si>
  <si>
    <t>Criteria for UX design: IT WORKS;
Basic rules can be found in various blocks;
Guiding questions to evaluate UX design: What elements are there? And why are they there? -&gt; No good answers = bad UX design;
UX design very individual; Generalization difficult; Dependent on many different factors; Target groups dependent; 
Therefore common procedure: User Testing
Level of Lost good indicator; Visual design; Jewelry has nothing to do in UX design; UX design attempt is to create as much understanding as possible with as few elements as possible; Content first - Design second; 
Possible two categories: 1) Design: colors, shapes, elements and 2) Content: presentation of content; 
look at elements; analyze input fields (how can user enter his data?); there should be no limitations or user should find himself and his input again (e.g. if ranges are offered X-Y km dangers; user input would be Z km -&gt; not possible to enter, very strong limitation, user does not feel belonging to any category)</t>
  </si>
  <si>
    <t>Already very extensive; 
Topic of the thesis is very broad; "the ideal computer" describes very many different aspects;
Partially very high level of detail in the categories; level of detail in the categories differs; 
Parameters for UX design difficult to define (as already discussed);
-&gt; finding out what value usability/UX design has for the user is already a very valuable insight</t>
  </si>
  <si>
    <t>Strength: Holism -&gt; prerequisite for acting sustainably (cf. analogy budget - goal: act within one's own CO2 budget); 
Weakness: Motivating users to gain/calculate -&gt; Intro of the calculator (hurdle to use the calculator - people must be open to it and admit where they currently stand); 
Effort use (time effort, data acquisition/access to data) --&gt; should be kept simple, any hurdle is an exit risk from the user; 
Systemic problem with data - data situation on footprints is not clear (ex. meat - different emission values per KG circulating) -&gt; causes confusion; lack of uniformity in standards in the field; different system boundaries used; transparency in data lacking;
--&gt; Weakness comes from the economy -&gt; the economy has to provide the data to the consumer; reason for poor quality of the data; (emission) data does not reach the consumer</t>
  </si>
  <si>
    <t>Two types of CO2 calculators:
- Those that are serious (e.g. 1guterTaghat100Points) / Private Carbon Footprint Realtime -&gt; analogy: household book / I keep my budget; true-cost aspects / tracking of emissions; compensation as an option, but not a prerequisite for full function of the calculator (tracking of emissions);
- Those who approach it larifari (e.g. climate - focus compensation payment via subscription) / profit-oriented / cf. indulgence trade</t>
  </si>
  <si>
    <t>Feels relevance has hardly increased in recent years (even though some new initiatives are entering the market; strongly commercially driven; start-up hype);
Hope that relevance will increase; 
Question is whether regulators [political level] will come to replace calculators with predefined central solution - ex. CO2 wallet (initiative change.org);
Estimation that relevance will increase for "serious" CO2 calculators.
Context: footprint calculator / climate compass</t>
  </si>
  <si>
    <t>Origin of WW: Material Footprint (Resource Footprint - SDG 12); impulse came from science (Wuppertal Institute);
Measures to reduce Material Footprint or CO2-Footprint are mostly congruent; argumentation Reduce your Material Footprint to save CO2, too complicated; therefore change and focus on CO2; AND CO2 is the leading topic;</t>
  </si>
  <si>
    <t>Holism; All 7 areas of life are mapped [cf. areas of KlimaKompass - living, nutrition, mobility, vacation, leisure, shopping, digital life]; 
Information content / level of detail / depth of information; 
Usability - How quickly can I get the information I want? -&gt; But plays a subordinate role; by depth of information;
Reliability of data; Data sources; Trustworthiness (valid data); Valid calculation concept;
Basic requirement: The thing runs</t>
  </si>
  <si>
    <t xml:space="preserve">Show users where they stand with their lifestyle in relation to available resources;
Ecological inventory of lifestyle </t>
  </si>
  <si>
    <t>To create an analysis tool and transparency about one's own CO2 consumption; to show where action is needed;
Everyone knows that we [society] emit too much CO2; the calculator makes it transparent exactly how much CO2 we are emitting now (too much);
Overview of one's own CO2 consumption and the different areas;
You can compare your own consumption; Knowledge tool, where can I save CO2 / reduce it in the future.</t>
  </si>
  <si>
    <t>Easy to use;
Not too time consuming;
Valid calculations / user has the feeling to trust the result, the calculations;
Result is as close as possible to actual consumption;
Reduction measures; where can I save?; run through concrete scenarios (e.g. how will my CO2 consumption change concretely if I change my diet; do without flights etc.);
Classification of the result / comparison; What does this number [footprint] mean? Where am I?</t>
  </si>
  <si>
    <t>Weaknesses: Data entry is often very tedious; data query does not match available info/user does not know
Strengths: valid footprint result at the end of the calculator</t>
  </si>
  <si>
    <t>Differences: in data collection - intuitive vs. difficult to understand/very specific data is requested; user journey - what happens to the value? Is there a comparison; reduction tips, thematic placement in context (ex. 1.5 degree target), etc.?
Similarities: Result at the end</t>
  </si>
  <si>
    <t>Upward trend;
The topic [climate change] is becoming more and more prevalent in society;
Exciting in the future: Which regulations will there be? Political regulations (e.g. a person may only consume X tons of CO2) -&gt; need for footprint calculators would increase significantly; calculator to track own consumption; or also possibility that some kind of reward system is introduced (benefits e.g. tax relief);
Exciting field, depends very much on what develops politically</t>
  </si>
  <si>
    <t>There are usability rules; usability guru: Shneiderman (sent after conversation) has defined guidelines (e.g. user should get feedback, error messages, etc.) -&gt; rather usability than UX.
Generally for UX design: How is the menu navigation; Do you see that all elements are clickable; How understandable is it?; UX writing - do you understand the text? Is there enough help; Is it always clear to the user where he is; Does the user know what the next step is/what he has to do next?
Specific to CO2 calculator: How can data entry be done; does everything have to be done manually; could there be any interfaces; automation possibilities (ex. what could the cell phone automatically track?; cell phone is always with you these days; would save some data entry). 
Goal of UX design: What is the user's task? And how do I enable the user to do it as efficiently as possible?
CO2 calculator -&gt; A lot with data entry; data entry takes a lot of time; consideration: How to make it faster and better without losing data quality; 
Experience -&gt; Calculation one thing; but what do I do with the calculation; what happens after/before; Intro - How do I make the user come to my tool/how can I show them a benefit of calculating their footprint; 
Very hard to define UX criteria at this "high level" to make tangible within this master thesis;
UX design evaluable at detailed level; calculators need to be looked at and tested in detail (ex. where do error messages appear etc.) - extremely time consuming</t>
  </si>
  <si>
    <t>In the sustainability field, people are motivated to do something; you don't have to motivate people to do something; climate is grateful topic ("people want to do something"); 
Communication topic - how do we want to address people (shock concept/catastrophe images -&gt; can lead to paralysis; feeling of powerlessness; "train has sailed anyway" vs. selling positively -&gt; question how positively can we sell the topic, because we have to act now); different strategies regarding addressing the topic
Topic footprint - balancing act between scientifically sound and easy to understand for users</t>
  </si>
  <si>
    <t>Data entry; How easy can the user enter his data? (Efficiency); 
BUT paired with quality; speed/efficiency is not related to having to enter less data but that data entry is easier; quality must not suffer because of speed; 
Completeness
Frustration level; Feeling "Finally I am done now" should be avoided; Can I also complete it or do I have to cancel it because I can't finish at all</t>
  </si>
  <si>
    <t>General feedback: Very good; Comprehensive; 
UX design -&gt; Idea: Criterion rather in the direction of "usability" align; UX very broad topic -&gt; difficult to define parameters here; Common procedure are user tests to evaluate UX; to evaluate the UX of computers is very complex - would probably fill a separate master thesis in terms of effort; X people (test) necessary to be able to make sound statements about the UX of computers; Even not feasible, because subjective evaluation and no objective evaluation possible; Guidelines are also spongy and not sufficiently concrete; 
The evaluation matrix already contains points that fall into UX: Accessibility has to do with UX (topic: How does the user get to the tool? Account, for example, is a hurdle) [RTI: User survey is also indirectly geared to UX; or asks what is important to users - experience??]; Input data is also suitable for UX; 
Level of detail - what level of detail do you want to map?; focus; overcategories useful; good basis Nielson Norman Group sound source for heuristics -&gt; even these heuristics are spongy and not clearly definable; 
UX definitely a challenge and a topic that reaches scientific limits; extremely time-consuming</t>
  </si>
  <si>
    <t>Educational aspect; what aspects are there in individual behavior that influence the personal carbon footprint.
Information aspect; individuals can find out how much CO2 they produce
Psychological effect; creating self-efficacy by knowing how to adjust one's own actions; counteracting the feeling of powerlessness (which many people feel in view of the magnitude of this challenge) by pointing out concrete measures for action.
Political dimension; problem of the climate crisis is individualized; the consumer must do something, show the consumer what he can/should do; this is to be regarded very critically, because consumers have very limited room for maneuver due to structural factors, which hinder a climate-neutral life.
Political education</t>
  </si>
  <si>
    <t>It is important that there are different areas of life;
Input information from the user should not be too coarse, but also not too fine-grained, because otherwise it leads to excessive demands; 
optimal would be the option that more data can be entered, if available to the user; otherwise possibility to select estimated values or areas (e.g. heating - if the type is not known, "I don't know" option should be offered)
Calculator should not be too complicated; all people should be able to understand/use the calculator, even without a scientific background
Use should not take too long; Half hour would be ok, 3 hours would be too long, then people would drop out; 
Intro/transparency; it should be apparent beforehand how much time the calculation takes; what documents are needed; give tips on how to get these documents/data (ex. mobility/ask for KM driven by car; usually a piece of information people don't know adhoc)
Footprint calculator should be relatively detailed, so that user gets the feeling that this is a valid result.
essential point for the quality of a calculator is the general communicative concept of the calculator</t>
  </si>
  <si>
    <t>Difficult question;
Weakness: If it is too inaccurate and the footprint is given much higher than realistic; 
User gets the feeling "to get a huge club around the head", because much worse than e.g. average value -&gt; Creates demotivation
Frustration is generated; when humans are already doing something for the climate and the footprint is still not reduced or is still too high.
Dilemma between accuracy and user-friendliness; fuzziness in order to reduce the time required by the user may lead to invalid results. 
Strength: Footprint calculators can be used to visualize very well where one's own improvement potentials are; depends on preparation of results; 
practical tips for options for action; individualized reduction tips would be optimal (e.g. nutrition - for mixed diet users, recommend vegetarian diet and provide recipes/link and information on why this does not lead to nutrient deficiencies)
There is a lot of potential in footprint calculators if done well. It's a nice gimmick, but it doesn't do much; at worst it frustrates people</t>
  </si>
  <si>
    <t>Differences: level of detail of the calculators; level of quality.
Mention example calculator: Greenpeace Youth "calculator" on Facebook; compare magazine self-test (compare Bravo test) - not as well-founded but easy to use; possibility to share the result directly on social media; leads to generation of reach and awareness -&gt; strength; but weakness in lack of accuracy; reduction tips 
Mention example calculator: UBA; change of calculator - old version was more accurate than new one (possibility to give estimated values); reduction tips.</t>
  </si>
  <si>
    <t>Hope that politics will stop focusing on consumers; therefore no increasing relevance of footprint calculators. 
On the other hand, estimation that the relevance of footprint calculators will increase, because more people will become aware of the climate issue and will feel stronger pressure to act, the more clearly the effects of climate change will be felt in our country;
Good entry point into the topic, is to deal with one's individual behavior -&gt; footprint calculator suitable tool for this; activism and political participation builds (afterwards) on it
One element of several strands we need</t>
  </si>
  <si>
    <t>Difficulty with the climate issue is that many people here do not (yet) feel affected; impression climate issue affects "only" distant regions and not us; slight change but noticeable in recent years due to extreme weather events - affectedness increases; 
in other areas strong direct impact noticeable (cf. Corona pandemic); thus people know why this is relevant for themselves; this is missing in climate crisis
Collective dimension;
there are only collective solutions; people can do something individually, but this is not sufficient; if politics does not decide on efficient measures, this can lead to disenchantment with politics and trigger a feeling of powerlessness (e.g. no matter how many letters to the editor I write, demos I attend, etc. the CDU does what it wants).
Climate crisis is a super complex topic, which can be overwhelming;
Important to manage expectations; don't make false promises, make realistic statements (e.g. "if you donate 5€, we will save the world for you"); don't raise naive hopes and communicate honestly how difficult this challenge is that we are facing.</t>
  </si>
  <si>
    <t>Evaluation matrix already has a comprehensive effect;
Possibly also include: Accessibility issue (different languages available, people with visual impairments, etc.);
No missing categories/aspects; 
Question: how to measure the category "popularity";
The own main points can already be found in the evaluation matrix</t>
  </si>
  <si>
    <t xml:space="preserve">Task 1: Opportunity for individuals to invest themselves in the topic - to engage with the topic through investment in time and content; to create good classification/understanding of own emissions; 
Motivational tool to get people involved in the topic; 
Super good start to activate an uninvolved person for the topic - to create impact [climate protection; compensation]; Enables personal measurement of emissions; Starting point for climate protection action
2. task: result gives clue to determine compensation performance [reduce footprint]; </t>
  </si>
  <si>
    <t>Users feel represented (i.e. at the end of the flow they do not have the feeling that their life is not represented -&gt; basic prerequisite for trust);
Calculator must not be too demanding; questions that are difficult to answer/require research (e.g. heating oil consumption of one's own heating system) lead to more precise results but also to higher drop-out rates -&gt; this leads to a lower overall impact; better a good estimate than an incorrect calculation.</t>
  </si>
  <si>
    <t>Strengths: compare to tracking - tracking relies on a lot of input, privacy issues, calculation still inaccurate; calculator (mostly one-time effort) - compare to less effort and relatively good estimation, more efficient.
Weaknesses: Complexity (wrong calculation instead of good estimation); One gets lost in detailed questions, which do not necessarily make the result more valid/sure, because they are only based on rough scientific theories; but in the process many users get lost (drop-outs), because too overwhelming; Too scientific approach not suitable to gain broad masses</t>
  </si>
  <si>
    <t>Similarities: most calculators work with gross simplifications (very rough assumptions); to make calculators workable/manageable, gross simplifications are made; it is not possible to produce a 100% accurate result (basic problem); each calculation makes only one good estimate; very large error margin (at least 20%); mostly similar categories (different wording)
Differences: number of questions (climate 9 questions vs. UBA 35 questions)/scope
OFFTOPIC: Climate app - 9 questions -&gt; questions with biggest impact; version 2 will have 9 questions + option to deep-dive with another 26 questions.</t>
  </si>
  <si>
    <t>No data to date, as start-up/young company;
Desire: Strongly increasing relevance; that everyone calculates their own footprint at least once a year.
Topic: political regulations (e.g. citizens have CO2 budget - tax incentives): assessment that will not happen in the near future; rather on product level - standards to be met; but not on consumer level.</t>
  </si>
  <si>
    <t>Very much feedback; unsolicited;
Functional and substantive in nature;
Criticism on the topic of compensation; Criticism on the topic of the organizational form For-Profit; A lot of criticism on these topics comes from the market; 
A lot of feedback on the app; desire for support in reducing own emissions (Reduce); 
A lot of feedback on the footprint calculator; the most common topics/questions are: Recycling/separation of waste (despite mini Impact), climate installations (primarily users from USA), solar installation (many wealthy users with Tesla and solar on roof), airplane (business/first class), gamer, Netflix, whirlpool/pool, motorboat, motorcycle -&gt; very many detailed questions / connection with social media posts (ex. post regarding emissions of streaming services / Seaspiracy has led to "fish questions") --&gt; trends distract from really important topics / emotional topics
OFFTOPIC: Climate is working on new communication strategy -&gt; From defensive counter-argumentation to proactive conversation (Owning the Conversation); service provider -&gt; customer is king - mantra -&gt; show user understanding etc.</t>
  </si>
  <si>
    <t>As a start-up convinced of strong focus; you want to activate people concretely for this topic [climate change]; therefore razor-sharp focus, since the topic of climate change is primarily about the avoidance/reduction of greenhouse gases; stand for clear message; outside of the CO2 footprint calculator, however, topics about CO2 emissions are also dealt with (e.g. blog)</t>
  </si>
  <si>
    <t>Popularity -&gt; wsl. difficult to evaluate; what is Popularity?
Calculation Method --&gt; difficult to define?; lack of transparency
Transparency of sources --&gt; mega important
Quality of Calculation --&gt; hard to define?; what is a "good" calculation?
Categories --&gt; rather unimportant; but exciting, if something with big impact is missing? (Missing Elements / e.g. climate has no question concerning heating despite big impact because "nerdy question")
All other criteria make a lot of sense, are super important;
Service Offer -&gt; strong CTA?;
UX -&gt; super important to motivate people, leads to low drop numbers</t>
  </si>
  <si>
    <t>Purpose of personal footprint calculators</t>
  </si>
  <si>
    <t>Main criteria of personal footprint calculators</t>
  </si>
  <si>
    <t>Strenghts and weaknesses of personal footprint calculators</t>
  </si>
  <si>
    <t>Similarities and differences in personal footprint calculators</t>
  </si>
  <si>
    <t>Relevance of personal footprint calculators</t>
  </si>
  <si>
    <t>Main Topic</t>
  </si>
  <si>
    <t>Categories</t>
  </si>
  <si>
    <t xml:space="preserve">1. you need it to compensate; to be able to compensate my lifestyle, I need to know my footprint -&gt;calculator; 
2. educational tool; playfully look where are the big points in consumption, how do I stand compared to others, where is my scope of action [for climate protection measures];
3. get suggestions where more can be done strategically in everyday life [climate protection measures] -&gt;very strongly desired by people; but implementation limited, since very strongly depends on preferences; what people imagine are rather small adjusting screws with little impact
</t>
  </si>
  <si>
    <t>Education about personal emissions;
Indicate comparative data;
Motivate to reduce emissions</t>
  </si>
  <si>
    <t>Offset tool; 
Education about personal emissions;
Indicate comparative data;
Support for personal climate action</t>
  </si>
  <si>
    <t>Generate credibility;
Create awareness about personal climate impact;
Education about personal emissions;
Marketing tool</t>
  </si>
  <si>
    <t>Create awareness about personal climate impact</t>
  </si>
  <si>
    <t>Research question</t>
  </si>
  <si>
    <t>Create awareness about personal climate impact;
Education about personal emissions;
Individualizing the climate crisis</t>
  </si>
  <si>
    <t>Create awareness about personal climate impact;
Education about personal emissions;
Indicate comparative data;
Support for personal climate action</t>
  </si>
  <si>
    <t>Education about personal emissions;
Create awareness about personal climate impact;
Create self-efficacy;
Individualizing the climate crisis;
Support for personal climate action</t>
  </si>
  <si>
    <t>Create awareness about personal climate impact;
Education about personal emissions;
Indicate comparative data;
Support for personal climate action;
Offset tool</t>
  </si>
  <si>
    <t>Create awareness about personal climate impact;
Motivate to reduce emissions;
Education about personal emissions;
Offset tool</t>
  </si>
  <si>
    <t>Support for personal climate action</t>
  </si>
  <si>
    <t>Offset tool</t>
  </si>
  <si>
    <t>Education about personal emissions</t>
  </si>
  <si>
    <t>Indicate comparative data</t>
  </si>
  <si>
    <t>x</t>
  </si>
  <si>
    <t>Motivate to reduce emissions</t>
  </si>
  <si>
    <t>Generate credibility</t>
  </si>
  <si>
    <t>Marketing tool</t>
  </si>
  <si>
    <t>Individualizing the climate crisis</t>
  </si>
  <si>
    <t>Create self-efficacy</t>
  </si>
  <si>
    <t>Total</t>
  </si>
  <si>
    <t>Calculations;
User-friendliness</t>
  </si>
  <si>
    <t>Calculations;
User-friendliness; 
Design; 
Transparency; 
Time effort</t>
  </si>
  <si>
    <t>Covered categories;
User-friendliness;
Reduction measures;
Transparency</t>
  </si>
  <si>
    <t>User-friendliness;
Time effort</t>
  </si>
  <si>
    <t>Covered categories;
User-friendliness;
Calculation;
Transparency</t>
  </si>
  <si>
    <t>User-friendliness;
Time effort;
Calculations;
Reduction measures;
Presentation of results</t>
  </si>
  <si>
    <t>Calculations</t>
  </si>
  <si>
    <t>User-friendliness</t>
  </si>
  <si>
    <t>Time effort</t>
  </si>
  <si>
    <t>Transparency</t>
  </si>
  <si>
    <t>Covered categories</t>
  </si>
  <si>
    <t>Reduction measures</t>
  </si>
  <si>
    <t>Presentation of results</t>
  </si>
  <si>
    <t>Covered categories;
User-friendliness;
Time-effort; 
Transparency;
Introduction;
Calculations;
Content concept</t>
  </si>
  <si>
    <t>Covered categories; 
User-friendliness;
Calculations;
Time-effort</t>
  </si>
  <si>
    <t>Introduction</t>
  </si>
  <si>
    <t>Content concept</t>
  </si>
  <si>
    <t>What is the purpose of footprint calculators?</t>
  </si>
  <si>
    <t xml:space="preserve">What are strengths in footprint calculators? </t>
  </si>
  <si>
    <t>STRENGTHS:
Instant results
WEAKNESSES:
Poor design;
Lack of actuality
Faulty calculations;
IMPROVEMENTS:</t>
  </si>
  <si>
    <t>STRENGTHS:
Tangible results; 
WEAKNESSES:
Information overload; 
High complexity;
Lack of actuality; 
IMPROVEMENTS:
User testing</t>
  </si>
  <si>
    <t>STRENGTHS:
Hollistic view;
Classification of results;
Tangible results
WEAKNESSES:
Broad reduction measures;
IMPROVEMENTS:
Individualized reduction measures; 
Include social aspect</t>
  </si>
  <si>
    <t xml:space="preserve">Weaknesses: Staying on is often missing --&gt; Journey after calculation, what happens after result?; Long-term is not addressed
Depending on the provider, a calculator is built into the journey - e.g. WWF to collect donations - after calculation, a call for donations follows; fundraising tool;
Compensation via carbon offset projects currently still equals donation; compensation as partial element of the solution; BUT emissions come again (recurring character) i.e. long-term nature must be considered and "one-time donations" is not the solution; e.g. offer account
Potential: calculator as modular principle - possibility to calculate total footprint step by step, depending on preference/interest/life phase; understand footprint as modular construction kit </t>
  </si>
  <si>
    <t>STRENGTHS:
Visual presentation of results; 
Individualized reduction measures
WEAKNESSES:
Demotivating;
Information overload; 
Lack of standards;
High complexity;
Low range
IMPROVEMENTS:
Community aspect;
Include social aspect</t>
  </si>
  <si>
    <t>STRENGTHS:
Hollistic view
WEAKNESSES:
Demotivating;
Extensive time effort; 
Tedious data entry;
Lack of standards;
Lack of transparency;
IMPROVEMENTS:</t>
  </si>
  <si>
    <t>STRENGTHS:
Tangible results
WEAKNESSES:
Tedious data entry
IMPROVEMENTS:</t>
  </si>
  <si>
    <t>Guiding question interview</t>
  </si>
  <si>
    <t>What are weaknesses in footprint calculators?</t>
  </si>
  <si>
    <t>Where is potential for improvement?</t>
  </si>
  <si>
    <t>3.1</t>
  </si>
  <si>
    <t>3.2</t>
  </si>
  <si>
    <t>3.3</t>
  </si>
  <si>
    <t>Instant results</t>
  </si>
  <si>
    <t>Lack of actuality</t>
  </si>
  <si>
    <t>Poor design</t>
  </si>
  <si>
    <t>Faulty calculations</t>
  </si>
  <si>
    <t>Tangible results</t>
  </si>
  <si>
    <t>Information overload</t>
  </si>
  <si>
    <t>High complexity</t>
  </si>
  <si>
    <t>User testing</t>
  </si>
  <si>
    <t>Classification of results</t>
  </si>
  <si>
    <t>Hollistic view</t>
  </si>
  <si>
    <t>Broad reduction measures</t>
  </si>
  <si>
    <t>Include social aspect</t>
  </si>
  <si>
    <t>Individualized reduction measures</t>
  </si>
  <si>
    <t>Visual presentation of results</t>
  </si>
  <si>
    <t>Demotivating</t>
  </si>
  <si>
    <t>Lack of standards</t>
  </si>
  <si>
    <t>Low range</t>
  </si>
  <si>
    <t>Community aspect</t>
  </si>
  <si>
    <t>Include long-term perspective</t>
  </si>
  <si>
    <t>One-time solution character</t>
  </si>
  <si>
    <t>STRENGTHS:
WEAKNESSES:
One-time solution character;
IMPROVEMENTS:
Modular concept;
Include long-term perspective</t>
  </si>
  <si>
    <t>Modular concept</t>
  </si>
  <si>
    <t>Extensive time effort</t>
  </si>
  <si>
    <t>Tedious data entry</t>
  </si>
  <si>
    <t>Lack of transparency</t>
  </si>
  <si>
    <t>STRENGTHS:
Visual presentation of results;
WEAKNESSES:
Faulty calculations;
Demotivating;
High complexity;
Extensive time effort;
IMPROVEMENTS:
Individualized reduction measures</t>
  </si>
  <si>
    <t>STRENGTHS:
WEAKNESSES:
High complexity;
Information overload;
Faulty calculations
IMPROVEMENTS:</t>
  </si>
  <si>
    <t>What are differences in existing footprint calculators?</t>
  </si>
  <si>
    <t>4.1</t>
  </si>
  <si>
    <t>4.2</t>
  </si>
  <si>
    <t>SIMILARITIES:
DIFFERENCES:</t>
  </si>
  <si>
    <t>SIMILARITIES:
Education purpose
DIFFERENCES:
Different categories</t>
  </si>
  <si>
    <t>SIMILARITIES:
Similar in general
DIFFERENCES:
Different categories;
System boundaries; 
Content concept</t>
  </si>
  <si>
    <t>SIMILARITIES:
DIFFERENCES:
Calculator purpose;
Level of quality</t>
  </si>
  <si>
    <t xml:space="preserve">SIMILARITIES:
Estimations based calculations;
Large error margin;
Similar categories
DIFFERENCES:
Number of questions; 
</t>
  </si>
  <si>
    <t>SIMILARITIES:
Holistic view;
Similar categories;
Similar questions
DIFFERENCES:
Calculation method;
Currency;
Calculator purpose;
Presentation of results</t>
  </si>
  <si>
    <t>Education purpose</t>
  </si>
  <si>
    <t>Different categories</t>
  </si>
  <si>
    <t>Similar questions</t>
  </si>
  <si>
    <t>Similar categories</t>
  </si>
  <si>
    <t>Holistic view</t>
  </si>
  <si>
    <t>Calculation method</t>
  </si>
  <si>
    <t>Currency</t>
  </si>
  <si>
    <t>Calculator purpose</t>
  </si>
  <si>
    <t>Similar in general</t>
  </si>
  <si>
    <t>System boundaries</t>
  </si>
  <si>
    <t>Level of quality</t>
  </si>
  <si>
    <t>Data entry</t>
  </si>
  <si>
    <t>Level of reduction measures</t>
  </si>
  <si>
    <t>SIMILARITIES:
DIFFERENCES:
Data entry; 
Presentation of results;
Content concept;
Level of reduction measures</t>
  </si>
  <si>
    <t>SIMILARITIES:
DIFFERENCES:
Level of detail;
Level of quality;
Level of reduction measures</t>
  </si>
  <si>
    <t>Level of detail</t>
  </si>
  <si>
    <t>Estimations based calculations</t>
  </si>
  <si>
    <t>Large error margin</t>
  </si>
  <si>
    <t>Number of questions</t>
  </si>
  <si>
    <t xml:space="preserve">GENERAL FEEDBACK:
Reduce scope;
GOOD:
Hollistic; 
Important areas are covered;
Good structure
MISSING ASPECTS:
Modular concept;
Motivational aspect;
Level of results;
Call-to-Action;
Competence gain;
</t>
  </si>
  <si>
    <t>Location of provider -&gt; only of limited significance, since people from other countries also access the computers (e.g. WWF computer is online in several languages).
Missing aspect: Political dimension; 
Comparison: What is being compared with? (With own country, best case, worst case);
Idea: For comparison/result presentation - prepare similar to energy efficiency label (A+ &lt;1 planet and average G/F --&gt; otherwise one has the feeling average is ok; through this visual preparation it would become clear that average is NOT ok); 
Interaction with the user, How the calculation embedded? (Storyline behind it); How is one introduced to the calculator? Is there an introduction?; Number of languages (Are there more languages available?); Individualization features (e.g. country query relevant for electricity mix or e.g. India - then question about cooling); 
Popularity -&gt; Idea: Ask the provider what share the computer page has in comparison to the overall homepage; may be very complex/difficult to implement; number of mentions in the media (TV, social media, etc.); 
Quality of Calculations -&gt; Even if sources (incl. studies etc.) are given, the individual numbers are difficult to validate; quasi trade secret (otherwise everyone could make such a calculator); research authors of the calculation in e.g. Research Gate (science score); was it reviewed? (wsl. difficult to research);
Method -&gt; Is this a scientifically recognized methodology (ex. IPCC 2013 100 years); Background databases - government recognized? WWF basis = UBA study, internationally recognized databases: EcoInvent, ESU database etc.; 
UX design -&gt; text length per page; shortest possible answers; cf. flash value from media industry (factor of number of words and word length in sentence); number of technical terms; target group dependent;
Data protection; Are group evaluations possible (e.g. households, school classes) -&gt; but very specific; Does one receive additional information; Query for demographic data; Tracking possibilities; Integration of social media; 
Infinite possibilities, very many details -&gt; challenge</t>
  </si>
  <si>
    <t>Description</t>
  </si>
  <si>
    <t>GENERAL FEEDBACK:
Popularity difficult to access; 
SVI approved;
High level of detail; 
Reduce scope;
Simplify matrix;
Combine calculation related categories
GOOD:
Hollistic;
Important areas are covered;
MISSING ASPECTS:</t>
  </si>
  <si>
    <t>Selection criterion</t>
  </si>
  <si>
    <t>Level of abstraction</t>
  </si>
  <si>
    <t>Coding unit</t>
  </si>
  <si>
    <t>Context unit</t>
  </si>
  <si>
    <t>Evaluation unit</t>
  </si>
  <si>
    <t>Purpose</t>
  </si>
  <si>
    <t>What are the main criteria of a footprint calculator?</t>
  </si>
  <si>
    <t>What are similarities in existing footprint calculators?</t>
  </si>
  <si>
    <t>Clear meaning-bearing elements in the protocols</t>
  </si>
  <si>
    <t>Further development MB</t>
  </si>
  <si>
    <t>Morphological Box - Version 1 (MB-V1)</t>
  </si>
  <si>
    <t>What is the relevance of footprint calculators?</t>
  </si>
  <si>
    <t>Input for introduction, discussion, outlook</t>
  </si>
  <si>
    <t>Why do footprint calculators focus on CO2?</t>
  </si>
  <si>
    <t>Purpose of question</t>
  </si>
  <si>
    <t>Master thesis "Benchmark analysis of personal (carbon) footprint calculators" by Friederike Tietze - TU Berlin - 2021</t>
  </si>
  <si>
    <t>Outcomes</t>
  </si>
  <si>
    <t>Guiding questions</t>
  </si>
  <si>
    <t>User survey</t>
  </si>
  <si>
    <t>Tool</t>
  </si>
  <si>
    <t>MORPHOLOGICAL BOX - VERSION 3</t>
  </si>
  <si>
    <t>GENERAL FEEDBACK:
Level of detail differs (different categories);
Simplify matrix;
UX difficult to access
GOOD:
Hollistic;
Important areas are covered;
Good structure;
MISSING ASPECTS:</t>
  </si>
  <si>
    <t>GENERAL FEEDBACK:
Location of provider subordinate role; 
Popularity difficult to access;
SVI approved;
Quality of calculations difficult to access (Calculation are trade secrets);
UX subordinate role;
UX difficult to access (target group dependent);
Big challenge (infinite possibilities) 
GOOD:
Hollistic;
Important areas are covered;
Good structure;
MISSING ASPECTS:
Political dimension;
Content concept;
Number of languages;
Level of individualization;
Method scientifically recognized; 
Background of data base;
Data protection;
Tracking possibilities;
Social media integration</t>
  </si>
  <si>
    <t>GENERAL FEEDBACK:
UX difficult to access;
Design subjective matter; 
UX subordinate role (traget group dependent; subjective matter)
GOOD:
Hollistic;
Important areas are covered;
Good presentation
MISSING ASPECTS:
More parameters type of calculator;
More parameters type of provider;
Accessibility - cost parameter;
Number of languages;
Target group calculator</t>
  </si>
  <si>
    <t>GENERAL FEEDBACK:
UX difficult to access (normally user testing); 
Many categories target UX;
Simplify matrix;
UX subordinate role
GOOD:
Hollistic;
Good structure;
MISSING ASPECTS:</t>
  </si>
  <si>
    <t>GENERAL FEEDBACK:
Popularity difficult to access;
GOOD:
Hollistic;
Important areas are covered;
MISSING ASPECTS:
Number of languages; 
Barrier-free</t>
  </si>
  <si>
    <t>Reduce scope</t>
  </si>
  <si>
    <t>Hollistic</t>
  </si>
  <si>
    <t>Good structure</t>
  </si>
  <si>
    <t>Important areas are covered</t>
  </si>
  <si>
    <t>Motivational aspect</t>
  </si>
  <si>
    <t>Level of results</t>
  </si>
  <si>
    <t>Call-to-Action</t>
  </si>
  <si>
    <t>Competence gain</t>
  </si>
  <si>
    <t>SVI approved</t>
  </si>
  <si>
    <t>UX subordinate role</t>
  </si>
  <si>
    <t>Simplify matrix</t>
  </si>
  <si>
    <t>Combine calculation related categories</t>
  </si>
  <si>
    <t>Level of individualization</t>
  </si>
  <si>
    <t>Target group of calculator</t>
  </si>
  <si>
    <t>Number of languages</t>
  </si>
  <si>
    <t>Political dimension</t>
  </si>
  <si>
    <t>Social media integration</t>
  </si>
  <si>
    <t>Data protection</t>
  </si>
  <si>
    <t>Background of data base</t>
  </si>
  <si>
    <t>Method scientifically recognized</t>
  </si>
  <si>
    <t>Popularity difficult to access</t>
  </si>
  <si>
    <t>Location of provider subordinate role</t>
  </si>
  <si>
    <t>Quality of calculations difficult to access</t>
  </si>
  <si>
    <t xml:space="preserve">Big challenge (infinite possibilities) </t>
  </si>
  <si>
    <t>UX difficult to access</t>
  </si>
  <si>
    <t>Target group dependent</t>
  </si>
  <si>
    <t>No info about user location</t>
  </si>
  <si>
    <t>High level of detail</t>
  </si>
  <si>
    <t>Level of detail differs</t>
  </si>
  <si>
    <t>Within the different categories</t>
  </si>
  <si>
    <t>Calculations are trade secrets</t>
  </si>
  <si>
    <t>Tracking possibilities</t>
  </si>
  <si>
    <t>More parameters type of calculator</t>
  </si>
  <si>
    <t>More parameters type of provider</t>
  </si>
  <si>
    <t>Accessibility - cost parameter</t>
  </si>
  <si>
    <t>Good presentation</t>
  </si>
  <si>
    <t>Target group dependent; Subjective matter; common method user testing</t>
  </si>
  <si>
    <t>Many categories target UX</t>
  </si>
  <si>
    <t>Barrier-free</t>
  </si>
  <si>
    <t>GENERAL FEEDBACK:
Popularity difficult to access;
Quality of calculations difficult to access;
Combine calculation categories;
UX super important category
GOOD:
Hollistic;
Important areas are covered;
Good structure;
MISSING ASPECTS:
Call-To-Action</t>
  </si>
  <si>
    <t>UX super important category</t>
  </si>
  <si>
    <t>Protocol to interview guiding question #1 of each interviewee</t>
  </si>
  <si>
    <t>All protocols to interview guiding question #1 of the conducted interviews</t>
  </si>
  <si>
    <t>Protocol to interview guiding question #2 of each interviewee</t>
  </si>
  <si>
    <t>All protocols to interview guiding question #2 of the conducted interviews</t>
  </si>
  <si>
    <t>Protocol to interview guiding question #3 of each interviewee</t>
  </si>
  <si>
    <t>All protocols to interview guiding question #3 of the conducted interviews</t>
  </si>
  <si>
    <t>Protocol to interview guiding question #4 of each interviewee</t>
  </si>
  <si>
    <t>All protocols to interview guiding question #4 of the conducted interviews</t>
  </si>
  <si>
    <t>Protocol to interview guiding question #5 of each interviewee</t>
  </si>
  <si>
    <t>All protocols to interview guiding question #5 of the conducted interviews</t>
  </si>
  <si>
    <t>Protocol to interview guiding question #9 of each interviewee</t>
  </si>
  <si>
    <t>All protocols to interview guiding question #9 of the conducted interviews</t>
  </si>
  <si>
    <t>Protocol to interview guiding question #8.1 of specific interviewees</t>
  </si>
  <si>
    <t>All protocols to interview guiding question #8.1 of the specific conducted interviews</t>
  </si>
  <si>
    <t>Protocol to interview guiding questions #6.3, #7.3 and #8.3 of specific interviewees</t>
  </si>
  <si>
    <t>All protocols to interview guiding questions #6.3, #7.3 and #8.3 of the specific conducted interviews</t>
  </si>
  <si>
    <t>Many different rules;
Target group dependent;
Common method user testing;
Very difficult to access</t>
  </si>
  <si>
    <t>Very difficult to access</t>
  </si>
  <si>
    <t>Many different rules</t>
  </si>
  <si>
    <t>Common method user testing</t>
  </si>
  <si>
    <t>Focus on usability</t>
  </si>
  <si>
    <t>Very time consuming</t>
  </si>
  <si>
    <t>Many different rules;
Target group dependent;
Common method user testing;
Very difficult to access;
Focus on usability;</t>
  </si>
  <si>
    <t xml:space="preserve">Most valid concept
</t>
  </si>
  <si>
    <t>Most valid concept</t>
  </si>
  <si>
    <t>Key impact on global warming;
Connection to personal consumption possible;
Mapping of Paris climate targets</t>
  </si>
  <si>
    <t>Mapping of Paris climate targets</t>
  </si>
  <si>
    <t>Key impact on global warming</t>
  </si>
  <si>
    <t>Connection to personal consumption possible</t>
  </si>
  <si>
    <t>Easier to understand compared to other concepts;
CO2 leading topic within society;
Scientifically approved</t>
  </si>
  <si>
    <t>Scientifically approved</t>
  </si>
  <si>
    <t>Easier to understand compared to other concepts</t>
  </si>
  <si>
    <t>CO2 leading topic within society</t>
  </si>
  <si>
    <t>Offers great focus</t>
  </si>
  <si>
    <t>General, overall purpose/aim/goal of personal footprint calculators</t>
  </si>
  <si>
    <t>Key criteria by which personal footprint calculators can be evaluated</t>
  </si>
  <si>
    <t>Generally valid strengths of personal footprint calculators</t>
  </si>
  <si>
    <t>Generally valid weaknesses of personal footprint calculators</t>
  </si>
  <si>
    <t>Generally valid similarities of personal footprint calculators</t>
  </si>
  <si>
    <t>Generally valid differences of personal footprint calculators</t>
  </si>
  <si>
    <t>Potential improvements for personal footprint calculators</t>
  </si>
  <si>
    <t>How can the UX of footprint calculators be accessed?</t>
  </si>
  <si>
    <t>Generally valid aspects to access the UX of personal footprint calculators</t>
  </si>
  <si>
    <t>Reasons for focusing on CO2</t>
  </si>
  <si>
    <t>Aspects and topics which can be applied to personal footprint calculators in general</t>
  </si>
  <si>
    <t>General statements for superordinate topic</t>
  </si>
  <si>
    <t>Statements about the superior motive</t>
  </si>
  <si>
    <t>General evaluative statements regarding the MB (V1)</t>
  </si>
  <si>
    <t>What is general feedback about the MB (V1)?</t>
  </si>
  <si>
    <t>What is good about the MB (V1)?</t>
  </si>
  <si>
    <t>Which aspects are missing in the MB (V1)?</t>
  </si>
  <si>
    <t>Positive statements regarding the MB (V1)</t>
  </si>
  <si>
    <t>Statements about missing aspects/topics/issues regarding the MB (V1)</t>
  </si>
  <si>
    <t>Aspects and topics which are related to MB (V1)</t>
  </si>
  <si>
    <t>Key Findings</t>
  </si>
  <si>
    <t>Research questions</t>
  </si>
  <si>
    <t>#</t>
  </si>
  <si>
    <t>➡</t>
  </si>
  <si>
    <t>Parameters</t>
  </si>
  <si>
    <t>Location of provider</t>
  </si>
  <si>
    <t>Country 1</t>
  </si>
  <si>
    <t>Country 2</t>
  </si>
  <si>
    <t>Country 3</t>
  </si>
  <si>
    <t>XXX</t>
  </si>
  <si>
    <t>Type of provider</t>
  </si>
  <si>
    <t>For-Profit</t>
  </si>
  <si>
    <t>Non-Profit</t>
  </si>
  <si>
    <t>Type of caluclator</t>
  </si>
  <si>
    <t>Online Tool</t>
  </si>
  <si>
    <t>App</t>
  </si>
  <si>
    <t>Excel-Sheet</t>
  </si>
  <si>
    <t>Popularity</t>
  </si>
  <si>
    <t>Accessibilty</t>
  </si>
  <si>
    <t>Free availbale</t>
  </si>
  <si>
    <t>Account needed</t>
  </si>
  <si>
    <t>No data</t>
  </si>
  <si>
    <t>Top-Down</t>
  </si>
  <si>
    <t>Bottom-Up</t>
  </si>
  <si>
    <t>Spent-based</t>
  </si>
  <si>
    <t>Mix of XXX</t>
  </si>
  <si>
    <t>Transparency of sources</t>
  </si>
  <si>
    <t>Basic information</t>
  </si>
  <si>
    <t>Quality of calculations</t>
  </si>
  <si>
    <t>Energy, Nutrition, Mobility, and Activities</t>
  </si>
  <si>
    <t>… + Public emissions</t>
  </si>
  <si>
    <t>Asked input data</t>
  </si>
  <si>
    <t>Excact numbers</t>
  </si>
  <si>
    <t>Estimations</t>
  </si>
  <si>
    <t>Both</t>
  </si>
  <si>
    <t>Time dimension</t>
  </si>
  <si>
    <t>Annually</t>
  </si>
  <si>
    <t>Monthly</t>
  </si>
  <si>
    <t>Annually or Monthly</t>
  </si>
  <si>
    <t>Length</t>
  </si>
  <si>
    <t>&lt; X questions</t>
  </si>
  <si>
    <t>X - X questions</t>
  </si>
  <si>
    <t>&gt; X questions</t>
  </si>
  <si>
    <t>Comparison to country-specific average</t>
  </si>
  <si>
    <t>Comparison to worldwide average</t>
  </si>
  <si>
    <t>Service offer</t>
  </si>
  <si>
    <t>Footprint calculation</t>
  </si>
  <si>
    <t>Footprint calculation + Reduction measures</t>
  </si>
  <si>
    <t>Footprint calculation + Offset</t>
  </si>
  <si>
    <t>Community</t>
  </si>
  <si>
    <t>User Experience (UX)</t>
  </si>
  <si>
    <t>Standard Set 
(Energy, Mobility, Nutrition, Consumption)</t>
  </si>
  <si>
    <t>Comparison to feasable benchmark e.g. trees</t>
  </si>
  <si>
    <t>Create awareness about personal climate impact; Education about personal emissions</t>
  </si>
  <si>
    <t>Differences:
Horizontal - Which areas of life are included (Categories).
Vertical - Depth of detail of the individual Categories
Superordinate topic: Scope and accuracy of the calculation</t>
  </si>
  <si>
    <t>Relevance on the rise; positive trend
Climate issue is becoming more and more relevant in society
Good entry point for learning about the topic of climate change</t>
  </si>
  <si>
    <t>Group 1: Bugs - situations in which the user has operating problems; technical difficulties.
Group 2: Things are missing: certain input options are missing (e.g. heating type)
Group 3: General feedback</t>
  </si>
  <si>
    <t>GENERAL FEEDBACK:
Popularity difficult to access;
Quality of calculations difficult to access;
Rename "Type of calculator"
GOOD:
Hollistic;
Important areas are covered;
Good structure;
MISSING ASPECTS:
Legend;
Gamification</t>
  </si>
  <si>
    <r>
      <rPr>
        <b/>
        <sz val="11"/>
        <color theme="1"/>
        <rFont val="Proxima Nova A"/>
        <scheme val="minor"/>
      </rPr>
      <t>This expert got MB-V2 --&gt; the answers are not included in analysis of question 9 (reason for this: the interview took place weeks later)</t>
    </r>
    <r>
      <rPr>
        <sz val="11"/>
        <color theme="1"/>
        <rFont val="Proxima Nova A"/>
        <family val="2"/>
        <scheme val="minor"/>
      </rPr>
      <t xml:space="preserve">
Ambiguities: Question of understanding - What does Quality of Calculations include? Can it be objectified?; Categories - Legend?
General: Very well structured; understandable; good scope
Terminological: Rename "Type of Calculator" Technology; Tool
Popularity Hard to define; Traffic hard to get
Location; Language subordinate role; purely informative
User-friendliness aspect Gamification - playful elements encourage user engagement
All central elements of footprint calculator are included; core elements are understood</t>
    </r>
  </si>
  <si>
    <t>Organizational / ClimatePartner (parent company) does CO2 calculation / competencies.
Focus - focus users on problem Global Warming; already super complex issue; impact would be weakened otherwise, high relevant topic within society</t>
  </si>
  <si>
    <t>Offer great focus;
CO2 leading topic in society;
Business decision</t>
  </si>
  <si>
    <t>Offers great focus;
CO2 leading topic in society;
Business decision</t>
  </si>
  <si>
    <t>Business decision</t>
  </si>
  <si>
    <t>High usability;
Questions can be answered well (people don't have to look anything up)</t>
  </si>
  <si>
    <t>Create awareness; 
Educate - Leads to relevant knowledge gain</t>
  </si>
  <si>
    <t>User friendliness</t>
  </si>
  <si>
    <t>Strengths:
Weaknesses:
Complexity - Trade off - between high usability vs. meaningfulness;
Clarity of questions (Understandable + Answerable).
Scope, relevance of questions (low impact on footprint -&gt; leads to drop-outs).</t>
  </si>
  <si>
    <t>STRENGTHS:
WEAKNESSES:
High complexity; 
Information overload; 
extensive time effort;
tedious data entry</t>
  </si>
  <si>
    <t>Different categories;
Level of detail;
Number of questions;
Level of quality; Calculation method</t>
  </si>
  <si>
    <t>Non-Profit / NGO</t>
  </si>
  <si>
    <t>Non-Profit / Government</t>
  </si>
  <si>
    <t>Supercategory</t>
  </si>
  <si>
    <t>Subcategory</t>
  </si>
  <si>
    <t>Type of calculator</t>
  </si>
  <si>
    <t>Web calculator</t>
  </si>
  <si>
    <t>App calculator</t>
  </si>
  <si>
    <t>Excel sheet calculator</t>
  </si>
  <si>
    <t>No sources</t>
  </si>
  <si>
    <t>Output</t>
  </si>
  <si>
    <t>No reduction measures</t>
  </si>
  <si>
    <t>General reduction measures</t>
  </si>
  <si>
    <t>Offset service</t>
  </si>
  <si>
    <t>Tracking service</t>
  </si>
  <si>
    <t>Scope</t>
  </si>
  <si>
    <t>Accessibility</t>
  </si>
  <si>
    <t>Online free available</t>
  </si>
  <si>
    <t>Obligatory account</t>
  </si>
  <si>
    <t>Private companies</t>
  </si>
  <si>
    <t>Non-governmental organizations</t>
  </si>
  <si>
    <t>Governmental organizations</t>
  </si>
  <si>
    <t>GENERAL OVERVIEW</t>
  </si>
  <si>
    <t>Region</t>
  </si>
  <si>
    <t>🔥</t>
  </si>
  <si>
    <t>Carbon Footprint</t>
  </si>
  <si>
    <t>Non-profit</t>
  </si>
  <si>
    <t>Germany</t>
  </si>
  <si>
    <t>🌎</t>
  </si>
  <si>
    <t>Ecological Footprint</t>
  </si>
  <si>
    <t>For-profit</t>
  </si>
  <si>
    <t>USA</t>
  </si>
  <si>
    <t>💧</t>
  </si>
  <si>
    <t>Water Footprint</t>
  </si>
  <si>
    <t>UK</t>
  </si>
  <si>
    <t>Australia</t>
  </si>
  <si>
    <t>Austria</t>
  </si>
  <si>
    <t>Global</t>
  </si>
  <si>
    <t>Netherlends</t>
  </si>
  <si>
    <t>New Zealand</t>
  </si>
  <si>
    <t>Switzerland</t>
  </si>
  <si>
    <t>Canada</t>
  </si>
  <si>
    <t>EU</t>
  </si>
  <si>
    <t>Finland</t>
  </si>
  <si>
    <t>France</t>
  </si>
  <si>
    <t>Hong Kong</t>
  </si>
  <si>
    <t>India</t>
  </si>
  <si>
    <t>Ireland</t>
  </si>
  <si>
    <t>Singapore</t>
  </si>
  <si>
    <t>Sweden</t>
  </si>
  <si>
    <t>Calculator</t>
  </si>
  <si>
    <t>Type of Footprint</t>
  </si>
  <si>
    <t>Provider</t>
  </si>
  <si>
    <t>Legal form</t>
  </si>
  <si>
    <t>Type of Organizaiton</t>
  </si>
  <si>
    <t>Non-/For-Profit</t>
  </si>
  <si>
    <t>Type</t>
  </si>
  <si>
    <t>Language(s)</t>
  </si>
  <si>
    <t>Reduction Measures</t>
  </si>
  <si>
    <t>Offset Offer</t>
  </si>
  <si>
    <t>Link</t>
  </si>
  <si>
    <t>Note</t>
  </si>
  <si>
    <t>Details Calculation</t>
  </si>
  <si>
    <t>Verlinked</t>
  </si>
  <si>
    <t>Carbonify</t>
  </si>
  <si>
    <t>Privat person</t>
  </si>
  <si>
    <t>English</t>
  </si>
  <si>
    <t>No</t>
  </si>
  <si>
    <t>http://www.carbonify.com/carbon-calculator.htm</t>
  </si>
  <si>
    <t>CarbonNeutral</t>
  </si>
  <si>
    <t>Carbon Neutral</t>
  </si>
  <si>
    <t>Private company</t>
  </si>
  <si>
    <t>Yes</t>
  </si>
  <si>
    <t>https://carbonneutral.com.au/carbon-calculator/</t>
  </si>
  <si>
    <t>Sign In</t>
  </si>
  <si>
    <t>Carbon Positive Australia by The Carbon Neutral Charitable Fund (CNCF)</t>
  </si>
  <si>
    <t>Charitable Fund</t>
  </si>
  <si>
    <t>https://calculator.carbonpositiveaustralia.org.au/</t>
  </si>
  <si>
    <t>"How did we caculate this?"</t>
  </si>
  <si>
    <t>The Australian Greenhouse Calculator (AGC)</t>
  </si>
  <si>
    <t>EPA Victoria (Environment Protection Authority)</t>
  </si>
  <si>
    <t>Authority</t>
  </si>
  <si>
    <t>https://apps.epa.vic.gov.au/AGC/home.html</t>
  </si>
  <si>
    <t>https://apps.epa.vic.gov.au/AGC/resources/docs/agc_assumptions_for_calculations-march_2011-v2.pdf</t>
  </si>
  <si>
    <t>Team Climate</t>
  </si>
  <si>
    <t>ReGreen GmbH</t>
  </si>
  <si>
    <t>GmbH</t>
  </si>
  <si>
    <t>Company</t>
  </si>
  <si>
    <t>https://www.teamclimate.com/de/calculator/food/diet</t>
  </si>
  <si>
    <t>Government</t>
  </si>
  <si>
    <t>https://www.saanich.ca/EN/main/community/sustainable-saanich/climate-change/carbon-fund-calculator.html</t>
  </si>
  <si>
    <t>Carbon Donut Calculator</t>
  </si>
  <si>
    <t>Spark Sustainability Ab</t>
  </si>
  <si>
    <t>Impact start-up</t>
  </si>
  <si>
    <t>https://www.sparksustainability.com/calculator</t>
  </si>
  <si>
    <t>ClimateSeed</t>
  </si>
  <si>
    <t>ClimateSeed SAS</t>
  </si>
  <si>
    <t>SAS</t>
  </si>
  <si>
    <t>English; Italian; French</t>
  </si>
  <si>
    <t>https://climateseed.com/footprint</t>
  </si>
  <si>
    <t>Umweltbundesamt</t>
  </si>
  <si>
    <t>English; German</t>
  </si>
  <si>
    <t>https://uba.co2-rechner.de/de_DE/</t>
  </si>
  <si>
    <t>Ausführliche und Kurze Version d. Rechners</t>
  </si>
  <si>
    <t>Stiftung</t>
  </si>
  <si>
    <t>German</t>
  </si>
  <si>
    <t>https://www.wwf.de/themen-projekte/klima-energie/wwf-klimarechner</t>
  </si>
  <si>
    <t>Inwiefern unterscheiden sich Rechner der Länder?</t>
  </si>
  <si>
    <t>KlimAktiv</t>
  </si>
  <si>
    <t>KlimAktiv (gemeinnützige Gesellschaft zur Förderung des Klimaschutzes mbH)</t>
  </si>
  <si>
    <t>gGmbH</t>
  </si>
  <si>
    <t>https://klimaktiv.co2-rechner.de/de_DE/</t>
  </si>
  <si>
    <t>Dienstleister - CO2-Rechner als Produkt
- Kunden siehe links</t>
  </si>
  <si>
    <t>Verlinked:
1) MoorFutures; 2) Freiburg; 3) Menschen für Menschen; 4) PrimaKlima; 5) Lfu (bayr.)</t>
  </si>
  <si>
    <t>Henkel AG &amp; Co. KGaA</t>
  </si>
  <si>
    <t>AG &amp; Co. KGaA</t>
  </si>
  <si>
    <t>https://www.henkel.de/nachhaltigkeit/initiativen-und-partnerschaften/fussabdruckrechner</t>
  </si>
  <si>
    <t>GfK</t>
  </si>
  <si>
    <t>GfK SE</t>
  </si>
  <si>
    <t>SE</t>
  </si>
  <si>
    <t>https://voice.gfk.com/de-home</t>
  </si>
  <si>
    <t>Marktforschungsinstitut</t>
  </si>
  <si>
    <t>Klima ohne Grenzen gemeinnützige GmbH</t>
  </si>
  <si>
    <t>https://klimaohnegrenzen.de/oekologischer-co2-fussabdruck</t>
  </si>
  <si>
    <t>https://klimaohnegrenzen.de/privatpersonen/dokumentation-co2-rechner</t>
  </si>
  <si>
    <t>ClimatePartner YOU</t>
  </si>
  <si>
    <t>English: German</t>
  </si>
  <si>
    <t>Wilderness International</t>
  </si>
  <si>
    <t>https://www.thankyounature.org/</t>
  </si>
  <si>
    <t>Naturefund e. V.</t>
  </si>
  <si>
    <t>e.V.</t>
  </si>
  <si>
    <t>Egnlish; German; Spanish</t>
  </si>
  <si>
    <t>https://www.naturefund.de/wissen/co2_rechner</t>
  </si>
  <si>
    <t>https://www.naturefund.de/wissen/co2_rechner/#calc-food</t>
  </si>
  <si>
    <t>https://www.naturefund.de/wissen/co2_rechner/daten</t>
  </si>
  <si>
    <t>KlimaManufaktur</t>
  </si>
  <si>
    <t>Die KlimaManufaktur</t>
  </si>
  <si>
    <t>Excel sheet</t>
  </si>
  <si>
    <t>https://www.die-klimamanufaktur.de/berechnung</t>
  </si>
  <si>
    <t>Klima</t>
  </si>
  <si>
    <t>Klima - Climate Labs GmbH</t>
  </si>
  <si>
    <t>https://klima.com/</t>
  </si>
  <si>
    <t>WorldWatchers GmbH</t>
  </si>
  <si>
    <t>No?</t>
  </si>
  <si>
    <t>https://www.worldwatchers.org/</t>
  </si>
  <si>
    <t>Zusammenarbeit mit dem Wuppertal Institut
https://www.startnext.com/worldwatchers</t>
  </si>
  <si>
    <t>Eevie</t>
  </si>
  <si>
    <t>Eevie GmbH</t>
  </si>
  <si>
    <t>https://www.eevie.io/</t>
  </si>
  <si>
    <t>Energybuddy</t>
  </si>
  <si>
    <t>coneva GmbH</t>
  </si>
  <si>
    <t>https://www.energybuddy.de/</t>
  </si>
  <si>
    <t>Codyo</t>
  </si>
  <si>
    <t>EWE Aktiengesellschaft</t>
  </si>
  <si>
    <t>AG</t>
  </si>
  <si>
    <t>https://codyo.app/</t>
  </si>
  <si>
    <t>Plan3t</t>
  </si>
  <si>
    <t>Plan3t GmbH</t>
  </si>
  <si>
    <t>https://plan3t.one/</t>
  </si>
  <si>
    <t>The mother nature app</t>
  </si>
  <si>
    <t>The mother nature GmbH</t>
  </si>
  <si>
    <t>https://themothernature.app/</t>
  </si>
  <si>
    <t>Allianz Global Investors GmbH</t>
  </si>
  <si>
    <t>https://www.allianzgi.com/en/our-firm/esg/carbon-footprint-calculator</t>
  </si>
  <si>
    <t>Irish Aid Development Education Unit</t>
  </si>
  <si>
    <t>https://www.foe.ie/justoneearth/carboncalculator/</t>
  </si>
  <si>
    <t>For Good</t>
  </si>
  <si>
    <t>For Good CVBA</t>
  </si>
  <si>
    <t>CVBA</t>
  </si>
  <si>
    <t>English; Dutch</t>
  </si>
  <si>
    <t>https://www.forgood.eco/en/home-2/</t>
  </si>
  <si>
    <t>CarbonClick Limited</t>
  </si>
  <si>
    <t>Ltd</t>
  </si>
  <si>
    <t>https://my.carbon.click/calculator?_ga=2.159880756.887052242.1623676770-353683301.1623676770</t>
  </si>
  <si>
    <t>Enviro-Mark Solutions Ltd</t>
  </si>
  <si>
    <t>https://calculator.toitu.co.nz/?calculator=household</t>
  </si>
  <si>
    <t>Capture</t>
  </si>
  <si>
    <t>Climate Technology Solutions Pte. Ltd.</t>
  </si>
  <si>
    <t>https://www.thecapture.club/</t>
  </si>
  <si>
    <t>Whole Footprint Calculations?</t>
  </si>
  <si>
    <t>REAP Petite</t>
  </si>
  <si>
    <t>Research area @ Stockholm Environment Institute</t>
  </si>
  <si>
    <t>Foundation registered under Swedish law</t>
  </si>
  <si>
    <t>https://reap-petite-uk-prod.herokuapp.com/</t>
  </si>
  <si>
    <t>Paper "Evaluating the Use of a Carbon Footprint Calculator" COMMUNITY</t>
  </si>
  <si>
    <t>https://reap-petite-uk-prod.herokuapp.com/static/downloads/REAP%20Petite%20Document.pdf</t>
  </si>
  <si>
    <t>MyClimate (gGmbH)</t>
  </si>
  <si>
    <t>English; German; French</t>
  </si>
  <si>
    <t>https://co2.myclimate.org/de/footprint_calculators/new</t>
  </si>
  <si>
    <t>https://www.myclimate.org/de/informieren/ueber-uns/berechnungsgrundlagen/</t>
  </si>
  <si>
    <t>WWF UK</t>
  </si>
  <si>
    <t>charity</t>
  </si>
  <si>
    <t>https://footprint.wwf.org.uk/#/</t>
  </si>
  <si>
    <t>1) http://www.scienceforthepeople.net/CapBld/foot/Efootcalc_front.htm</t>
  </si>
  <si>
    <t>Carbon Footprint Ltd</t>
  </si>
  <si>
    <t>English; German; Italian; French; Spanish uvm.</t>
  </si>
  <si>
    <t>https://www.carbonfootprint.com/calculator.aspx</t>
  </si>
  <si>
    <t>CarbonIndependent.org</t>
  </si>
  <si>
    <t>Privatperson ?</t>
  </si>
  <si>
    <t>https://www.carbonindependent.org/</t>
  </si>
  <si>
    <t>Mossy Earth</t>
  </si>
  <si>
    <t>Mossy Earth LTD</t>
  </si>
  <si>
    <t>https://mossy.earth/footprint</t>
  </si>
  <si>
    <t>https://mossy.earth/methodologies/carbon-footprint-calculator</t>
  </si>
  <si>
    <t>Foundation</t>
  </si>
  <si>
    <t>BP</t>
  </si>
  <si>
    <t>BP International Limited</t>
  </si>
  <si>
    <t>Public Limited Company</t>
  </si>
  <si>
    <t>https://www.knowyourcarbonfootprint.com/</t>
  </si>
  <si>
    <t>The Resurgence Trust Charity</t>
  </si>
  <si>
    <t>Charity</t>
  </si>
  <si>
    <t>https://www.resurgence.org/resources/carbon-calculator.html</t>
  </si>
  <si>
    <t>Bulb</t>
  </si>
  <si>
    <t>Bulb Energy Limited</t>
  </si>
  <si>
    <t>https://calculator.bulb.co.uk/</t>
  </si>
  <si>
    <t>The Nature Conservancy</t>
  </si>
  <si>
    <t>Charitable organization</t>
  </si>
  <si>
    <t>English; Spanish</t>
  </si>
  <si>
    <t>https://www.nature.org/en-us/get-involved/how-to-help/carbon-footprint-calculator/</t>
  </si>
  <si>
    <t>Wren</t>
  </si>
  <si>
    <t>For Profit (Project Wren Inc.)</t>
  </si>
  <si>
    <t>Public Benefit Corporation</t>
  </si>
  <si>
    <t>https://www.wren.co/calculator</t>
  </si>
  <si>
    <t>Conservation International</t>
  </si>
  <si>
    <t>nonprofit environmental organization</t>
  </si>
  <si>
    <t>https://www.conservation.org/carbon-footprint-calculator#/</t>
  </si>
  <si>
    <t>Offer: Myself, Entire household, an event, an single trip; Regional level: US Zip code</t>
  </si>
  <si>
    <t>United States Environmental Protection Agency (EPA)</t>
  </si>
  <si>
    <t>English; Spanish; Chinese; Vietnamese</t>
  </si>
  <si>
    <t>https://www3.epa.gov/carbon-footprint-calculator/</t>
  </si>
  <si>
    <t>Excel Sheet available</t>
  </si>
  <si>
    <t>8 Billion Trees</t>
  </si>
  <si>
    <t>LLC</t>
  </si>
  <si>
    <t>https://8billiontrees.com/carbon-offsets-credits/carbon-ecological-footprint-calculators/</t>
  </si>
  <si>
    <t>Livegreen</t>
  </si>
  <si>
    <t>LiveGreen</t>
  </si>
  <si>
    <t>Inc.</t>
  </si>
  <si>
    <t>https://livegreen.io/</t>
  </si>
  <si>
    <t>FreeTrial; in the process of becoming a certified B-Corporation</t>
  </si>
  <si>
    <t>Date from University of Oxford;  Berkely; EPA</t>
  </si>
  <si>
    <t>United Nations (UNFCC)</t>
  </si>
  <si>
    <t>English; French; Spanish</t>
  </si>
  <si>
    <t>https://offset.climateneutralnow.org/footprintcalc</t>
  </si>
  <si>
    <t>United Nations online platform for voluntary cancellation of certified emission reductions (CERs)</t>
  </si>
  <si>
    <t>Inquiry to Student Environmental Action (I2SEA)</t>
  </si>
  <si>
    <t>University</t>
  </si>
  <si>
    <t>https://depts.washington.edu/i2sea/iscfc/calculate.php</t>
  </si>
  <si>
    <t>Stand for Trees / Code REDD</t>
  </si>
  <si>
    <t>Non-profit organization</t>
  </si>
  <si>
    <t>English; Spanish; Portugues</t>
  </si>
  <si>
    <t>https://standfortrees.org/footprint-calculator/#calculator</t>
  </si>
  <si>
    <t>Bundesministerium für Klimaschutz, Umwelt, Energie, Mobilität, Innovation und Technologie (BMK)</t>
  </si>
  <si>
    <t>https://www.mein-fussabdruck.at/#start</t>
  </si>
  <si>
    <t>Global Footprint Network</t>
  </si>
  <si>
    <t>Non-Profit-Organisation</t>
  </si>
  <si>
    <t>Research Institutes and/or Public Policy Analysis (US); Foundation (Switzerland)</t>
  </si>
  <si>
    <t>English; German; Italian; Portugues; French uvm.</t>
  </si>
  <si>
    <t>https://www.footprintcalculator.org/</t>
  </si>
  <si>
    <t>Founder: Mathis Wackernagel - Begründer Ecological Footprint Concept in early 1990s</t>
  </si>
  <si>
    <t>Verlinked:
1) https://www.bridge47.org/resources/12/2018/ecological-footprint-calculator-earth-overshoot-day; 2) https://www.eusteps.eu/about/?cn-reloaded=1; 3) https://www.kpbcares.org/kpb-blog/2021/3/11/calculate-your-ecological-footprint; 4) https://www.worldpulse.com/community/resources/library/36810; 5) https://adropintheoceanshop.com/blogs/blog/whats-your-eco-footprint; 6) https://pollybarks.com/blog/calculate-ecological-footprint; 7) http://sustainablefootprint.org/about-this-project/how-do-we-calculate-the-ecological-footprint/; 8) https://www.gawler.sa.gov.au/services/sustainability/calculate-your-ecological-footprint; 9) http://www.scienceforthepeople.net/CapBld/foot/Efootcalc_front.htm</t>
  </si>
  <si>
    <t>Brot für die Welt</t>
  </si>
  <si>
    <t>https://www.fussabdruck.de/fussabdrucktest/#/start/index/</t>
  </si>
  <si>
    <t>Anthesis Consulting Group, LLC</t>
  </si>
  <si>
    <t>http://ecologicalfootprint.com/</t>
  </si>
  <si>
    <t>Ecological + carbon footprints</t>
  </si>
  <si>
    <t>Mein Ökologischer Rucksack</t>
  </si>
  <si>
    <t>Wuppertal Institut</t>
  </si>
  <si>
    <t>https://www.ressourcen-rechner.de/#</t>
  </si>
  <si>
    <t>Water footprint</t>
  </si>
  <si>
    <t>GRACE Communications Foundation (GRACE)</t>
  </si>
  <si>
    <t>https://www.watercalculator.org/</t>
  </si>
  <si>
    <t>Award-winning // https://winners.webbyawards.com/2021/websites-and-mobile-sites/general-websites-and-mobile-sites/sustainability-environment/169026/water-footprint-calculator</t>
  </si>
  <si>
    <t>Verlinked: 
1) https://www.smithtownny.gov/199/Water-Footprint-Calculator; 
2) https://www.h2ouse.net/water-footprint-calculator/; https://www.nationalgeographic.com/environment/article/water-conservation-tips; 3) https://www.pbs.org/wgbh/molecule-that-made-us/home/water-footprint/; 4) https://bifrostonline.org/water-footprint-calculator/; 5) https://wefnexus.org/2020/02/water-footprint-tool-calculate-your-water-footprint/; 6) Wyland National Mayors Challenge for Water Conservation; 7) FoodPrint.org; 8) Smithtown NY; 9) https://moonfarmer.com/work/water-footprint-calculator; 10) https://naaee.org/eepro/resources/lessons-understanding-our-water; 11) https://caritas.org.nz/system/files/Calculate%20your%20Water%20Footprint.pdf</t>
  </si>
  <si>
    <t>Water footprint network</t>
  </si>
  <si>
    <t>Non-profit foundation under Dutch law</t>
  </si>
  <si>
    <t>https://waterfootprint.org/en/resources/interactive-tools/personal-water-footprint-calculator/</t>
  </si>
  <si>
    <t>Verlinked: 
1) Iberdrola.com; 2) https://waterfootprint.org/en/resources/interactive-tools/personal-water-footprint-calculator/personal-calculator-extended/; 3) http://sustainablefootprint.org/calculate-your-own-waterfootprint/; 4) https://www.worldwaterday.org/stories/story/calculate-your-water-footprint; 5) http://www.beachapedia.org/Water_Footprint; 6) https://www.bbvaopenmind.com/en/science/environment/experiences-with-water-footprint-calculation/; 7) http://www.waterwise.co.za/site/water/water-footprint.html; 8) https://sustainability.uwo.ca/green_tips/calculate_your_water_footprint.html; 9) https://ecochain.com/knowledge/hidden-water-footprints-why-we-should-care/</t>
  </si>
  <si>
    <t>Aquapath project</t>
  </si>
  <si>
    <t>http://aquapath-project.eu/calculator-ge/calculator.html</t>
  </si>
  <si>
    <t>two-year European project ended in August 2016</t>
  </si>
  <si>
    <t>Wasserampel</t>
  </si>
  <si>
    <t>Weltfriedensdienst e.V.</t>
  </si>
  <si>
    <t>https://wfd.de/wasserampel/</t>
  </si>
  <si>
    <t>Easycalculation.com</t>
  </si>
  <si>
    <t>English; French; Spanish; German uvm.</t>
  </si>
  <si>
    <t>https://www.easycalculation.com/other/water-footprint-calculator.php</t>
  </si>
  <si>
    <t>Verlinked: https://www.activesustainability.com/sustainable-life/calculate-water-footprint/</t>
  </si>
  <si>
    <t>Jockey Club Water Initiative on Sustainability and Engagement (JC-WISE)</t>
  </si>
  <si>
    <t>http://www.jcwise.hk/calculator/home?lng=en-US</t>
  </si>
  <si>
    <t>Pentair Pelican</t>
  </si>
  <si>
    <t>PLC</t>
  </si>
  <si>
    <t>https://www.pelicanwater.com/education/water-footprint-calculator/</t>
  </si>
  <si>
    <t>Centre for Environment Energy&amp;Climate Change</t>
  </si>
  <si>
    <t>https://play.google.com/store/apps/details?id=com.towapp.waterfootprintcalculator&amp;hl=en_US&amp;gl=US</t>
  </si>
  <si>
    <t>Android</t>
  </si>
  <si>
    <t>Harpic - News18 Mission Paani</t>
  </si>
  <si>
    <t>https://www.news18.com/mission-paani/water-footprint/</t>
  </si>
  <si>
    <t>Number of Calculators</t>
  </si>
  <si>
    <t>Water Footprint ®calculator</t>
  </si>
  <si>
    <t>NGO</t>
  </si>
  <si>
    <t>Institut</t>
  </si>
  <si>
    <t>Location</t>
  </si>
  <si>
    <t>Non-Profit / Institute</t>
  </si>
  <si>
    <t>Mobility</t>
  </si>
  <si>
    <t>Travel</t>
  </si>
  <si>
    <t>Nutrition</t>
  </si>
  <si>
    <t>Sistrix Visability Index Score</t>
  </si>
  <si>
    <t>Living &amp; Energy</t>
  </si>
  <si>
    <t>Public emissions</t>
  </si>
  <si>
    <t>Other</t>
  </si>
  <si>
    <t>REPRESENTING STATUS QUO OCTOBER 2021</t>
  </si>
  <si>
    <t>Transparency of method</t>
  </si>
  <si>
    <t>Basic description</t>
  </si>
  <si>
    <t>Detailed description</t>
  </si>
  <si>
    <t>No sources are indicated.</t>
  </si>
  <si>
    <t>There is no description of the calculation method available.</t>
  </si>
  <si>
    <t>Credibility of sources</t>
  </si>
  <si>
    <t>General description of the underlying calculation method - basic concept is clear.</t>
  </si>
  <si>
    <t>Only the calculated value of the personal footprint is displayed - no context information.</t>
  </si>
  <si>
    <t>Personal footprint</t>
  </si>
  <si>
    <t>Waste</t>
  </si>
  <si>
    <t>Water</t>
  </si>
  <si>
    <t>Excel calculator</t>
  </si>
  <si>
    <t>Personal footprint analysis</t>
  </si>
  <si>
    <t>Every delimitable data query (input field) counts as a question.</t>
  </si>
  <si>
    <t>https://www.teamclimate.com/calculator/food/diet</t>
  </si>
  <si>
    <t>Leisure</t>
  </si>
  <si>
    <t>Consumption</t>
  </si>
  <si>
    <t>Notes</t>
  </si>
  <si>
    <t>Reduction tips are available if you sign up for a climate abo acount (paid)</t>
  </si>
  <si>
    <t>Offset available for businesses</t>
  </si>
  <si>
    <t>Predefined values</t>
  </si>
  <si>
    <t>Exact values</t>
  </si>
  <si>
    <t>Personal footprint + Context</t>
  </si>
  <si>
    <t>Personal footprint analysis + Context</t>
  </si>
  <si>
    <t>Offset + Tracking</t>
  </si>
  <si>
    <t>Offset + Tracking + Community</t>
  </si>
  <si>
    <t>Open-source method</t>
  </si>
  <si>
    <t>Tracking + Community</t>
  </si>
  <si>
    <t>No service</t>
  </si>
  <si>
    <t>Recognized current sources</t>
  </si>
  <si>
    <t>Cooperation with Wuppertal Institut für Klima, Umwelt, Energie</t>
  </si>
  <si>
    <t>Categories: Questions regarding bathroom (shower, bath, hairdryer, tooth brush etc.); detailed questions regarding drinks</t>
  </si>
  <si>
    <t>Option to chosse between short questionaire and long regarding flights</t>
  </si>
  <si>
    <t>Nutrition: no vegan option</t>
  </si>
  <si>
    <t>https://you.climatepartner.com/de/</t>
  </si>
  <si>
    <t>Option detailed questionaire electrinical devices</t>
  </si>
  <si>
    <t>The great majority of the questions are to be answered with exact quantities.</t>
  </si>
  <si>
    <t>Simple version of the calculator as web application available</t>
  </si>
  <si>
    <t>Reference values: German average 8.9 t CO2; as target: 2 degree target 2t CO2;
Option to add more information/questions later</t>
  </si>
  <si>
    <t>Non-specific sources</t>
  </si>
  <si>
    <t>Reference values: German average 12 t CO2; as target: 2 degree target 5t CO2;</t>
  </si>
  <si>
    <t>Description of method + sources</t>
  </si>
  <si>
    <t>Reference value: co2 goal 3 t CO2</t>
  </si>
  <si>
    <t>First estimation for the personal footprint based on 5 questions; option for more questions/details within the app leading to a total of 22 questions</t>
  </si>
  <si>
    <t>For basic calculation (5 questions) no account necessary. For the full service range (more detailed calculation, evaluation, reduction tips) account necessary.</t>
  </si>
  <si>
    <t>Indication of general sources. No specific reference or link provided (i.ex. only name of organization). No specific papers, articles, studies or data banks are named.</t>
  </si>
  <si>
    <t>The sources given are recognized (i.e. originate from credible organizations such as the government, institutes or NGOs) and uptodate. Minimum of one specific reference.</t>
  </si>
  <si>
    <t>Naturate</t>
  </si>
  <si>
    <t>company42 GmbH</t>
  </si>
  <si>
    <t>https://www.naturate.de/rechtliches</t>
  </si>
  <si>
    <t>https://www.nullify.app/</t>
  </si>
  <si>
    <t>Nullify</t>
  </si>
  <si>
    <t>Neutralizer GmbH</t>
  </si>
  <si>
    <t>https://www.naturate.de/</t>
  </si>
  <si>
    <t>Reference value - personal footprint from stars i.ex. Leonardo DiCaprio; Mark Zuckerberg, Bill Gates &amp; Emma Watson</t>
  </si>
  <si>
    <t>On the homepage "individualized reduction measures" are mentioned; but during the research no reduction measures where available (maybe because no offset was done)</t>
  </si>
  <si>
    <t>No account is required to calculate the personal carbon footprint.</t>
  </si>
  <si>
    <t>To calculate the personal footprint, a user account must be created.</t>
  </si>
  <si>
    <t>The personal footprint is calculated for one month.</t>
  </si>
  <si>
    <t>Detailed description of the calculation method - e.g. specific influences on the different categories are referred to.</t>
  </si>
  <si>
    <t>https://footprint.wwf.org.uk/#/methodology</t>
  </si>
  <si>
    <t>Consumption: Banking and finance</t>
  </si>
  <si>
    <t>Next to each category is a info section, describing the underlying calculation method incl. specific emission factors</t>
  </si>
  <si>
    <t>Email needed</t>
  </si>
  <si>
    <t>https://www.knowyourcarbonfootprint.com/BP_TN_Lifestyle_GHG_Emissions_Calculator_Methodology_Statement_03Mar2020.a9a76d7e.pdf</t>
  </si>
  <si>
    <t>https://www.resurgence.org/resources/quickcalc.html</t>
  </si>
  <si>
    <t>https://bulb.co.uk/carbon-calculator/calculating-carbon-emissions/</t>
  </si>
  <si>
    <t>https://pubs.acs.org/doi/10.1021/es4034364</t>
  </si>
  <si>
    <t xml:space="preserve">Offset + Community </t>
  </si>
  <si>
    <t>Recognized outdated sources</t>
  </si>
  <si>
    <t>Method: consumption based approach
Results: Available as carbon footprint AND ecological footprint
Beliefs: Questions regarding personal beliefs according climate change</t>
  </si>
  <si>
    <t>Beliefs: Questions regarding personal beliefs according climate change</t>
  </si>
  <si>
    <t>https://offset.climateneutralnow.org/howtooffset</t>
  </si>
  <si>
    <t>No questions regarding consumption</t>
  </si>
  <si>
    <t>https://depts.washington.edu/i2sea/docs/wwwi2sea/CalcDocumentation.pdf</t>
  </si>
  <si>
    <t>Main target group: students
Questions regarding the yard.</t>
  </si>
  <si>
    <t>NOT EVALUATED</t>
  </si>
  <si>
    <t>Number of  app ratings</t>
  </si>
  <si>
    <t>Number of app ratings in the appstore on 14/10/2021</t>
  </si>
  <si>
    <t>Same as UBA Rechner</t>
  </si>
  <si>
    <t xml:space="preserve">Income is queried;
</t>
  </si>
  <si>
    <t>Barrier-free;
Same as KlimAktiv</t>
  </si>
  <si>
    <t>Low Popularity</t>
  </si>
  <si>
    <t>Medium Popularity</t>
  </si>
  <si>
    <t>High Popularity</t>
  </si>
  <si>
    <t>Median</t>
  </si>
  <si>
    <t>Minimum amout</t>
  </si>
  <si>
    <t>Maximum amount</t>
  </si>
  <si>
    <t>11 - 30 Questions</t>
  </si>
  <si>
    <t>More than 60 Questions</t>
  </si>
  <si>
    <t>31 - 60 Questions</t>
  </si>
  <si>
    <t>Large Scope</t>
  </si>
  <si>
    <t>Extensive Scope</t>
  </si>
  <si>
    <t>Small Scope</t>
  </si>
  <si>
    <t>Medium Scope</t>
  </si>
  <si>
    <t>Up to 10 Questions</t>
  </si>
  <si>
    <t>True</t>
  </si>
  <si>
    <t>Basic category set</t>
  </si>
  <si>
    <t>Minimalistic category set</t>
  </si>
  <si>
    <t>Advanced category set</t>
  </si>
  <si>
    <t>Comprehensive category set</t>
  </si>
  <si>
    <t>Specified category set</t>
  </si>
  <si>
    <t>Scientific organizations</t>
  </si>
  <si>
    <t>Score (SVI or App ratings) &lt; Determined median</t>
  </si>
  <si>
    <t>Determined average &lt; Score (SVI or App ratings) &gt; 10</t>
  </si>
  <si>
    <t>Determined median &lt;= Score (SVI or App ratings) &gt;= Determined average</t>
  </si>
  <si>
    <t>A web version and an app version of the calculator is available.</t>
  </si>
  <si>
    <t>The calculator is implemented as a web application.</t>
  </si>
  <si>
    <t>The calculator is implemented as an application software for mobile devices (app).</t>
  </si>
  <si>
    <t>The calculator is implemented as an Excel sheet for download.</t>
  </si>
  <si>
    <t>Specific emission factors and estimations made are transparent within the description.</t>
  </si>
  <si>
    <t>The given sources are outdated (before 2015), but recognized (e.g. originate from credible organizations).</t>
  </si>
  <si>
    <t>As a minimum, the categories Living &amp; Energy, Mobility, Travel, Nutrition and Consumption are covered.</t>
  </si>
  <si>
    <r>
      <rPr>
        <i/>
        <sz val="11"/>
        <color theme="1"/>
        <rFont val="Proxima Nova A"/>
        <scheme val="minor"/>
      </rPr>
      <t>Basic category set</t>
    </r>
    <r>
      <rPr>
        <sz val="11"/>
        <color theme="1"/>
        <rFont val="Proxima Nova A"/>
        <family val="2"/>
        <scheme val="minor"/>
      </rPr>
      <t xml:space="preserve"> is NOT covered.</t>
    </r>
  </si>
  <si>
    <t>A detailed analysis of the personal footprint and its composition of the categories (i.ex. through graphs) is given.</t>
  </si>
  <si>
    <t>A detailed analysis plus a context is given.</t>
  </si>
  <si>
    <t>No reduction measures are given.</t>
  </si>
  <si>
    <t>General valid reduction measures are given.</t>
  </si>
  <si>
    <t>Reduction measures specifically customized to the user are given.</t>
  </si>
  <si>
    <t>No additional service is offered - just the calculation.</t>
  </si>
  <si>
    <t>Besides the footprint calculation, the user has the possibility to offset his or her personal footprint.</t>
  </si>
  <si>
    <t>Besides the footprint calculations, the user has the possibility of tracking his or her personal footprint. As a minimum requirement, to save his/her results for a later comparison.</t>
  </si>
  <si>
    <t>Besides the footprint calculations, a sharing option such as a social media integration and/or an option to invite friends and/or community challenges are offered.</t>
  </si>
  <si>
    <t>Offset and Tracking services are offered - see description above.</t>
  </si>
  <si>
    <t>Offset and Community services are offered - see description above.</t>
  </si>
  <si>
    <t>Tracking and Community services are offered - see description above.</t>
  </si>
  <si>
    <t>All services (Offset + Tracking + Community) are offered - see description above.</t>
  </si>
  <si>
    <t>Combination of the different data entry options - exact and predefined values.</t>
  </si>
  <si>
    <t>An email address has to be inserted in order to calculate the personal carbon footprint.</t>
  </si>
  <si>
    <t>Area covers electricity and/or heating.</t>
  </si>
  <si>
    <t>Area covers short-distance movement (e.g. public transport).</t>
  </si>
  <si>
    <t>Area covers long-distance movement (e.g. flights, trains, busses).</t>
  </si>
  <si>
    <t>Area covers forms of diet (mixed, vegetarian, vegan) and/or purchasing behavior (local, organic) and/or drinks.</t>
  </si>
  <si>
    <t>Area covers public services (e.g. construction, administration, infrastructure, education).</t>
  </si>
  <si>
    <t>Area covers shopping behavior (e.g. clothing items, electrical devices, furniture, cosmetics, services).</t>
  </si>
  <si>
    <t>Area covers household waste consumption (e.g.  garbage, plastics, paper, recycling) - not public.</t>
  </si>
  <si>
    <t>Area covers household water consumption - but not just shower/bathing behaviour.</t>
  </si>
  <si>
    <t>Area covers aspects such as smoking, pets, streaming and/or personal beliefs regarding climate change.</t>
  </si>
  <si>
    <t>Area covers aspects such as vacations, events, restaurant visits and/or sports (excluded from nutrition).</t>
  </si>
  <si>
    <t>The calculated value is put into context with average values (e.g. country specifics) and/or a tangible benchmark (i.ex. number of trees, planets).</t>
  </si>
  <si>
    <t>The answering of most questions is supported by predefined values (i.ex. averages) and auxiliary elements (i.ex. sliders, check boxes).</t>
  </si>
  <si>
    <t>For the URL of the providers landingpage (main domain) on 14/10/2021. Settings: country data-set = location of provider</t>
  </si>
  <si>
    <t>Carbon Positive Australia</t>
  </si>
  <si>
    <t>Henkel</t>
  </si>
  <si>
    <t>Klima ohne Grenzen</t>
  </si>
  <si>
    <t>Naturefund</t>
  </si>
  <si>
    <t>Klimakompass</t>
  </si>
  <si>
    <t>Just One Earth</t>
  </si>
  <si>
    <t>CarbonClick</t>
  </si>
  <si>
    <t>Toitū</t>
  </si>
  <si>
    <t>MyClimate</t>
  </si>
  <si>
    <t>CarbonIndependent</t>
  </si>
  <si>
    <t>EPA</t>
  </si>
  <si>
    <t>UN</t>
  </si>
  <si>
    <t>I2SEA</t>
  </si>
  <si>
    <t>Stand for Trees</t>
  </si>
  <si>
    <t>Carbon Neutral - Standard</t>
  </si>
  <si>
    <t>Carbon Neutral - Advanced</t>
  </si>
  <si>
    <t>UBA - CO2-Schnellcheck</t>
  </si>
  <si>
    <t>UBA - CO2-Bilanz</t>
  </si>
  <si>
    <t>WWF DE</t>
  </si>
  <si>
    <t>District of Saanich</t>
  </si>
  <si>
    <t>Same calculator as WWF CH;
Consumption - cosmetics</t>
  </si>
  <si>
    <t>Resurgence - Full calculator</t>
  </si>
  <si>
    <t>Resurgence - Quick Calculator</t>
  </si>
  <si>
    <t>Average</t>
  </si>
  <si>
    <t>Non-recognized sources</t>
  </si>
  <si>
    <t>The given sources originate from unknown organizations.</t>
  </si>
  <si>
    <t>Basic analystics</t>
  </si>
  <si>
    <t>Amount of calculators that are characterized by this parameter</t>
  </si>
  <si>
    <t>https://coolclimate.org/calculator</t>
  </si>
  <si>
    <t>CoolClimate</t>
  </si>
  <si>
    <t>CoolClimate Network</t>
  </si>
  <si>
    <t>University of California, Berkeley</t>
  </si>
  <si>
    <t>Household calculator does not work; page is not loading; error; many sources refer to this calculator.</t>
  </si>
  <si>
    <r>
      <rPr>
        <i/>
        <sz val="11"/>
        <color theme="1"/>
        <rFont val="Proxima Nova A"/>
        <scheme val="minor"/>
      </rPr>
      <t>Basic category set</t>
    </r>
    <r>
      <rPr>
        <sz val="11"/>
        <color theme="1"/>
        <rFont val="Proxima Nova A"/>
        <family val="2"/>
        <scheme val="minor"/>
      </rPr>
      <t xml:space="preserve"> is NOT covered, but a minimum of </t>
    </r>
    <r>
      <rPr>
        <b/>
        <sz val="11"/>
        <color theme="1"/>
        <rFont val="Proxima Nova A"/>
        <scheme val="minor"/>
      </rPr>
      <t>two</t>
    </r>
    <r>
      <rPr>
        <sz val="11"/>
        <color theme="1"/>
        <rFont val="Proxima Nova A"/>
        <family val="2"/>
        <scheme val="minor"/>
      </rPr>
      <t xml:space="preserve"> special categories.</t>
    </r>
  </si>
  <si>
    <r>
      <rPr>
        <i/>
        <sz val="11"/>
        <color theme="1"/>
        <rFont val="Proxima Nova A"/>
        <scheme val="minor"/>
      </rPr>
      <t>Basic category set</t>
    </r>
    <r>
      <rPr>
        <sz val="11"/>
        <color theme="1"/>
        <rFont val="Proxima Nova A"/>
        <family val="2"/>
        <scheme val="minor"/>
      </rPr>
      <t xml:space="preserve"> plus a minimum of </t>
    </r>
    <r>
      <rPr>
        <b/>
        <sz val="11"/>
        <color theme="1"/>
        <rFont val="Proxima Nova A"/>
        <scheme val="minor"/>
      </rPr>
      <t>two</t>
    </r>
    <r>
      <rPr>
        <sz val="11"/>
        <color theme="1"/>
        <rFont val="Proxima Nova A"/>
        <family val="2"/>
        <scheme val="minor"/>
      </rPr>
      <t xml:space="preserve"> special categories are covered.</t>
    </r>
  </si>
  <si>
    <t>Special category set</t>
  </si>
  <si>
    <t>Public emissions/Waste/Water/Leisure/Other</t>
  </si>
  <si>
    <t>Living &amp; Energy, Mobility, Travel, Nutrition and Consumption</t>
  </si>
  <si>
    <r>
      <rPr>
        <i/>
        <sz val="11"/>
        <color theme="1"/>
        <rFont val="Proxima Nova A"/>
        <scheme val="minor"/>
      </rPr>
      <t>Basic category set</t>
    </r>
    <r>
      <rPr>
        <sz val="11"/>
        <color theme="1"/>
        <rFont val="Proxima Nova A"/>
        <family val="2"/>
        <scheme val="minor"/>
      </rPr>
      <t xml:space="preserve"> plus a minimum of </t>
    </r>
    <r>
      <rPr>
        <b/>
        <sz val="11"/>
        <color theme="1"/>
        <rFont val="Proxima Nova A"/>
        <scheme val="minor"/>
      </rPr>
      <t>four</t>
    </r>
    <r>
      <rPr>
        <sz val="11"/>
        <color theme="1"/>
        <rFont val="Proxima Nova A"/>
        <family val="2"/>
        <scheme val="minor"/>
      </rPr>
      <t xml:space="preserve"> special categories are covered.</t>
    </r>
  </si>
  <si>
    <t>Score</t>
  </si>
  <si>
    <t xml:space="preserve">General </t>
  </si>
  <si>
    <t>Title</t>
  </si>
  <si>
    <t>Author</t>
  </si>
  <si>
    <t>Benchmark analysis of personal (carbon) footprint calulators</t>
  </si>
  <si>
    <t>Supervisor</t>
  </si>
  <si>
    <t>David Bossek</t>
  </si>
  <si>
    <t>Submission</t>
  </si>
  <si>
    <t>December 2021</t>
  </si>
  <si>
    <t>Content</t>
  </si>
  <si>
    <t>Navigation dashboard</t>
  </si>
  <si>
    <t>Tab</t>
  </si>
  <si>
    <t>Where to find?</t>
  </si>
  <si>
    <t>What to expect?</t>
  </si>
  <si>
    <t>Methodology Roadmap</t>
  </si>
  <si>
    <t>Friederike Tietze (tietze.friederike@gmail.com)</t>
  </si>
  <si>
    <r>
      <t>Sustainable Engineering (Institut für Technischen Umweltschutz)</t>
    </r>
    <r>
      <rPr>
        <sz val="11"/>
        <color theme="1"/>
        <rFont val="Proxima Nova A"/>
        <family val="2"/>
        <scheme val="minor"/>
      </rPr>
      <t xml:space="preserve">
Technische Universität Berlin
Straße des 17. Juni 135, D-10623 Berlin</t>
    </r>
  </si>
  <si>
    <t>Relevance of footprint calculators</t>
  </si>
  <si>
    <t>#1</t>
  </si>
  <si>
    <t>#2</t>
  </si>
  <si>
    <t>#3</t>
  </si>
  <si>
    <t>#4</t>
  </si>
  <si>
    <t>#5</t>
  </si>
  <si>
    <t>#6</t>
  </si>
  <si>
    <t>#7</t>
  </si>
  <si>
    <t>#8</t>
  </si>
  <si>
    <t>#9</t>
  </si>
  <si>
    <t>#10</t>
  </si>
  <si>
    <t>Expert</t>
  </si>
  <si>
    <t>Scores of the Personal Carbon Footprint Calculators (Applied Morphological Box - Version 3)</t>
  </si>
  <si>
    <t>URL</t>
  </si>
  <si>
    <t>Linked by</t>
  </si>
  <si>
    <t>Privatperson</t>
  </si>
  <si>
    <t>Project</t>
  </si>
  <si>
    <t>List of identified Personal Footprint Calculators (PFCs)</t>
  </si>
  <si>
    <t>Overview of all identified Personal Footprint Calculators (PFCs) including information about type of footprint, provider and region</t>
  </si>
  <si>
    <t xml:space="preserve">Results analysis of the found calculators (tables and graphs) including key findings 
</t>
  </si>
  <si>
    <t>Saanich City</t>
  </si>
  <si>
    <t>UBA</t>
  </si>
  <si>
    <t>Allianz Global</t>
  </si>
  <si>
    <t>Resurgence</t>
  </si>
  <si>
    <t>Conversation International</t>
  </si>
  <si>
    <t>BMK</t>
  </si>
  <si>
    <t>Anthesis Consulting</t>
  </si>
  <si>
    <t>Easycalculation</t>
  </si>
  <si>
    <t>Jockey Club</t>
  </si>
  <si>
    <t>News18</t>
  </si>
  <si>
    <t>Centre for Environment</t>
  </si>
  <si>
    <t>List of examined Personal Carbon Footprint Calculators (PCFCs)</t>
  </si>
  <si>
    <t>https://you.climatepartner.com/en/</t>
  </si>
  <si>
    <t>- A number of 66 personal footprint calculators from 19 different countries were identified.
- The majority (79 %) of the found calculators are Carbon Footprint Calculators. Water Footprint Calculators claim 14 % and Ecological Footprint Calculators 7 % of all found calculators.
- The share between Non-profit and For-profit providers is almost the same (52 % vs. 48 %), with slight dominance of Non-profit.
- The majority of detected calculators originate from the western world.The top three regions are: Germany (22), USA (13), UK (8). Only two calculators outside the Western World were identified (both in India).
BUT: Due to the "research location" (Germany) this result is likely to be biased - underlying influence of Google algorithm.</t>
  </si>
  <si>
    <t>- A number of 34 personal footprint calculators provided by Non-profit organizations from 14 different countries were identified.
- The majority of calculators provided by Non-profit organizations are Carbon Footprint Calculators (70 %). Followed by Water Footprint Calculators (18 %) and Ecological Footprint Calculators (12 %). 
- All of the detected footprint calculators provided by Non-profits originate from the Western World.The top two regions are: Germany (10) and USA (8).
BUT: Due to the "research location" (Germany) this result is likely to be biased - underlying influence of Google algorithm.</t>
  </si>
  <si>
    <t>- A number of 32 personal footprint calculators provided by For-profit organizations from 12 different countries were identified.
- The majority of calculators provided by For-profit organizations are Carbon Footprint Calculators (88 %). Followed by Water Footprint Calculators (9 %) and Ecological Footprint Calculators (1 %). 
- Except one calculator (India), all of the detected footprint calculators originate from the Western World.The top three regions are: Germany (12), UK (5) and USA (5).
BUT: Due to the "research location" (Germany) this result is likely to be biased - underlying influence of Google algorithm.</t>
  </si>
  <si>
    <t>- A number of 52 personal carbon footprint calculators from 15 different countries were identified.
- The share between Non-profit and For-profit providers is relatively similar (46 % vs. 54 %), with mild dominance of For-profit.
- All of the detected carbon footprint calculators originate from the Western World.The top three regions are: Germany (19), USA (9) and UK (7).
BUT: Due to the "research location" (Germany) this result is likely to be biased - underlying influence of Google algorithm.</t>
  </si>
  <si>
    <t>Detailed background 
information about calculations 
and emissions factors</t>
  </si>
  <si>
    <t>Country 4</t>
  </si>
  <si>
    <t>Country 5</t>
  </si>
  <si>
    <t>Footprint calculation + Reduction measures 
+ Offset</t>
  </si>
  <si>
    <t>Status quo of the Personal Footprint Calculator market</t>
  </si>
  <si>
    <t>Experts</t>
  </si>
  <si>
    <t>Contacted</t>
  </si>
  <si>
    <t>Interviews</t>
  </si>
  <si>
    <t>Format</t>
  </si>
  <si>
    <t>Duration</t>
  </si>
  <si>
    <t>Documentation</t>
  </si>
  <si>
    <t>Method for analysis</t>
  </si>
  <si>
    <t>Simultaneous protocol</t>
  </si>
  <si>
    <t>Realization</t>
  </si>
  <si>
    <t>Field of expertise</t>
  </si>
  <si>
    <t>Conducted interviews</t>
  </si>
  <si>
    <t>Details</t>
  </si>
  <si>
    <t>Morphological box version 2</t>
  </si>
  <si>
    <t>Validation and further development of the evaluation matrix (morphological box - version 1) for personal carbon footprint calculators</t>
  </si>
  <si>
    <t>10 interviews</t>
  </si>
  <si>
    <t>20 specifically selected experts</t>
  </si>
  <si>
    <t>Objective</t>
  </si>
  <si>
    <t>Aim</t>
  </si>
  <si>
    <t>Include relevant diverse point of views from experts of different fields to define the key criteria of personal carbon footprint calculators</t>
  </si>
  <si>
    <t>Interview #1 - Calculator Expert (Institut)</t>
  </si>
  <si>
    <t>Interview #2 - Calculator Expert (Institut)</t>
  </si>
  <si>
    <t>Category codes</t>
  </si>
  <si>
    <t>General questions</t>
  </si>
  <si>
    <t>Special questions</t>
  </si>
  <si>
    <t>Climate psychology and communication</t>
  </si>
  <si>
    <t>List of guiding questions</t>
  </si>
  <si>
    <t>Number</t>
  </si>
  <si>
    <t>Question</t>
  </si>
  <si>
    <t>Morphological box</t>
  </si>
  <si>
    <t>All experts</t>
  </si>
  <si>
    <t xml:space="preserve">Assessment of the morphological box (version 1) regarding criteria and possible parameters/characteristics </t>
  </si>
  <si>
    <t>What are "golden rules" (guidelines) within UX design of interactive web content (specifically: footprint calculators)?</t>
  </si>
  <si>
    <t>Experts for personal footprint accounting</t>
  </si>
  <si>
    <t>Experts for climate psychology 
and communication</t>
  </si>
  <si>
    <t>Experts for user experience 
and design</t>
  </si>
  <si>
    <t>All interviews were divided into three sections: 
1) General part
2) Special part
3) Assessment morphological box</t>
  </si>
  <si>
    <t>Concept</t>
  </si>
  <si>
    <t>The questions within the special part were adapted according to the expertise of the expert</t>
  </si>
  <si>
    <t>What is your general feedback about the morphological box (version 1)?</t>
  </si>
  <si>
    <t>What is good about the morphological box (version 1)?</t>
  </si>
  <si>
    <t>Which aspects are missing in the morphological box (version 1)?</t>
  </si>
  <si>
    <t>Assessment of the morphological box regarding criteria and possible parameters/characteristics
- What is your general feedback about the morphological box (version 1)?
- What is good about the morphological box (version 1)?
- Which aspects are missing in the morphological box (version 1)?</t>
  </si>
  <si>
    <t>Personal footprint accounting</t>
  </si>
  <si>
    <t>Interview #3 - Calculator Expert (NGO)</t>
  </si>
  <si>
    <t>Interview #4 - Climate Psychologist (University)</t>
  </si>
  <si>
    <t>Interviewee (Organization)</t>
  </si>
  <si>
    <t>User experience and design</t>
  </si>
  <si>
    <t>Interview #7 - Designer (Climate company)</t>
  </si>
  <si>
    <t>Interview #9 - Calculator Expert (Founder climate company)</t>
  </si>
  <si>
    <t>Interview #10 - Calculator Expert (Co-Founder climate company)</t>
  </si>
  <si>
    <t>Interview #6 - Calculator Expert (Founder climate company)</t>
  </si>
  <si>
    <t>Interview #5 - Designer (Climate company)</t>
  </si>
  <si>
    <t>Further development MB;
input for discussion, outlook</t>
  </si>
  <si>
    <t>Further descrption of the applied methodolgy</t>
  </si>
  <si>
    <t>From guiding questions to research questions</t>
  </si>
  <si>
    <t>Following steps</t>
  </si>
  <si>
    <t xml:space="preserve">The list of all guiding questions can be found in the next tab </t>
  </si>
  <si>
    <r>
      <t>The following</t>
    </r>
    <r>
      <rPr>
        <b/>
        <sz val="11"/>
        <color theme="1"/>
        <rFont val="Proxima Nova A"/>
        <scheme val="minor"/>
      </rPr>
      <t xml:space="preserve"> research questions</t>
    </r>
    <r>
      <rPr>
        <sz val="11"/>
        <color theme="1"/>
        <rFont val="Proxima Nova A"/>
        <scheme val="minor"/>
      </rPr>
      <t xml:space="preserve"> (cf. table left column) were derived from the guiding questions (cf. Tab 3.2 - Guiding questions). They are further condensed to the specific aspects sought. 
Due to subordinate relevance, not all guiding questions were evaluated according to this pretentious concept.</t>
    </r>
  </si>
  <si>
    <t xml:space="preserve">First draft of the evaluation matrix for personal carbon footprint calculators - morphological box version 1 (MB V1)
</t>
  </si>
  <si>
    <t xml:space="preserve">General information according the conducted expert interviews
</t>
  </si>
  <si>
    <t xml:space="preserve">Preliminary work for the content analysis
</t>
  </si>
  <si>
    <t xml:space="preserve">Interview protocols of all interviews as well as the determined category codes in context of the qualitative content analysis
</t>
  </si>
  <si>
    <t xml:space="preserve">Guiding questions for the interviews
</t>
  </si>
  <si>
    <t>Online via video teleconferencing software programs:
- Microsoft Teams
- Zoom</t>
  </si>
  <si>
    <t>Section</t>
  </si>
  <si>
    <r>
      <t xml:space="preserve">Based on the definitions presented in the following table, the protocols of all interviews were reviewed. According to these terms, the </t>
    </r>
    <r>
      <rPr>
        <b/>
        <sz val="11"/>
        <color theme="1"/>
        <rFont val="Proxima Nova A"/>
        <scheme val="minor"/>
      </rPr>
      <t>category codes</t>
    </r>
    <r>
      <rPr>
        <sz val="11"/>
        <color theme="1"/>
        <rFont val="Proxima Nova A"/>
        <scheme val="minor"/>
      </rPr>
      <t xml:space="preserve"> were formed (cf. Tab 3.3 - Interview Protocols).</t>
    </r>
  </si>
  <si>
    <t>The category "Popularity" is difficult to access, but from interest. The proposal of the Sistrix Visibilty Index as "Popularity KPI" was approved.</t>
  </si>
  <si>
    <t>Interviewee approved Sistrix Visibility Index as good KPI for category popularity</t>
  </si>
  <si>
    <t>The categories according the "Calculations" are difficult to determine and somehow related to each other.</t>
  </si>
  <si>
    <t>GENERAL FEEDBACK:
Combine calculation related categories;
Reduce scope;
Simplify matrix;
UX subordinate role;
SVI approved;
Location of provider subordinate role
GOOD:
Hollistic;
Important areas are covered;
Good structure;
MISSING ASPECTS:
Level of reduction measures;
Level of individualization;
Target group of calculator;</t>
  </si>
  <si>
    <t>The "UX" of a calculator is very difficult to access.</t>
  </si>
  <si>
    <t>CE</t>
  </si>
  <si>
    <t>P</t>
  </si>
  <si>
    <t>D</t>
  </si>
  <si>
    <t>A number of 20 different missing aspects were mentioned</t>
  </si>
  <si>
    <t>Regarding the basic structure of the MB, it was found that version 1 is too extensive and complex.</t>
  </si>
  <si>
    <t>The MB (V1) has a good and holistic structure while covering all important areas of personal footprint calculators</t>
  </si>
  <si>
    <t>Codes</t>
  </si>
  <si>
    <t>[%] of experts</t>
  </si>
  <si>
    <t>[%] of all codes</t>
  </si>
  <si>
    <t xml:space="preserve">- </t>
  </si>
  <si>
    <t>Personal carbon footprint calculators have many purposes, not one main purpose.</t>
  </si>
  <si>
    <t>Most mentions related to "User-friendliness" (33 %) and  "Calculations" (23 %).</t>
  </si>
  <si>
    <t>Attempt to include all the mentioned aspects as long as they do not contradict each other. Consider quantitative insights just second if in doubt.</t>
  </si>
  <si>
    <t>Aligning these main criteria with the categories from MB V1. In case of differences, adjust MB V2 accordingly.</t>
  </si>
  <si>
    <t>Aligning these strengths with the parameters from MB V1. In case of differences, adjust MB V2 accordingly.</t>
  </si>
  <si>
    <t>Aligning these weaknesses with the parameters from MB V1. In case of differences, adjust MB V2 accordingly.</t>
  </si>
  <si>
    <t>10 different main criteria were discovered.</t>
  </si>
  <si>
    <t>"Education about personal emissions" (26 %) and "Create awareness about personal climate impact" (23 %) were most frequently mentioned.</t>
  </si>
  <si>
    <t>10 different purposes were found.</t>
  </si>
  <si>
    <t>Due to the qualitative approach and therefore small sample of experts, the quantitative analysis provided few robust insights.</t>
  </si>
  <si>
    <t>6 different strengths were discovered.</t>
  </si>
  <si>
    <t>Relatively little input has been collected regarding strengths (10 codes in total within the strengths parts versus 30 codes within the main criteria as well as within the weaknesses part).</t>
  </si>
  <si>
    <t>13 different weaknesses were discovered.</t>
  </si>
  <si>
    <t>Significantly more weaknesses than strengths could be identified.</t>
  </si>
  <si>
    <t>6 different aspects regarding potential for improvement were discovered.</t>
  </si>
  <si>
    <t>Conclusions (regarding MB V2)</t>
  </si>
  <si>
    <t>Might be seen as an indication that there is dissatisfaction between experts regarding the current status quo of personal footprint calculators - potential for improvement is high.</t>
  </si>
  <si>
    <t>Aligning these aspects with the parameters from MB V1. In case of differences, adjust MB V2 accordingly.</t>
  </si>
  <si>
    <t>If you are interested in the detailed procedure of the development process of MB (V2), please have a look at the Miro board:</t>
  </si>
  <si>
    <t>Sum of codes of question 3.1, 3.2 and 3.3</t>
  </si>
  <si>
    <t>Sum of codes of question 4.1 and 4.2</t>
  </si>
  <si>
    <t>No further evidence for conclusion #6, since all three questions (3.1, 3.2 and 3.3) were asked in context.</t>
  </si>
  <si>
    <t>7 different aspects regarding simmilarities were discovered.</t>
  </si>
  <si>
    <t>12 different aspects regarding differences were discovered.</t>
  </si>
  <si>
    <t xml:space="preserve">Compared to "similarities" (8 codes), many more "differences" were mentioned (23 codes). </t>
  </si>
  <si>
    <t>Aligning these aspects with the MB V1. In case of differences, adjust MB V2 accordingly.</t>
  </si>
  <si>
    <t>Can be seen as further evidence of the high variance in footprint calculator offerings.</t>
  </si>
  <si>
    <t>Not analyzed</t>
  </si>
  <si>
    <t>4 experts for personal footprint accounting ("Calculator Experts") stated 9 different reasons for focusing on CO2.</t>
  </si>
  <si>
    <t>There are several reasons why personal footprint calculators focus on carbon - not just one.</t>
  </si>
  <si>
    <t>Both experts for user experience and design stated that UX is "very difficult to access".</t>
  </si>
  <si>
    <t>Both experts further agreed on the "common method user testing".</t>
  </si>
  <si>
    <t>The envisioned detailed consideration of the calculators UX is not feasible. A more generic approach regarding this section has to be taken within MB (V2).</t>
  </si>
  <si>
    <t>The execution of a scientific user testing is not feasible within the scope of this study with the available resources. Confirming conclusion #12.</t>
  </si>
  <si>
    <t xml:space="preserve">Confirming conclusion #12. </t>
  </si>
  <si>
    <t>Supercategories for simplification are to be inserted. Introduction of four supercategories (cf. visual scheme "Calculator house")</t>
  </si>
  <si>
    <t>75 % of experts agreed that "CO2 leading topic within society" is a reason for a carbon focus.</t>
  </si>
  <si>
    <t>Based on the key findings and conclusions presented here, the Morphological Box (version 1) was further developed and version 2 was created.</t>
  </si>
  <si>
    <t>The scope of the MB V2 has to be reduced, therefore reduction of the number of categories.</t>
  </si>
  <si>
    <t>The "level of detail" of the categories differs and is sometimes too high.</t>
  </si>
  <si>
    <t>The level of detail of the categories has to be adapted, therefore unifying the level of detail of the new/final categories.</t>
  </si>
  <si>
    <t>The specific calculations of the footprint calculators can not be considered in such detail. Therefore, combine categories regarding the calculations into one category (also effective for conclusion #2).</t>
  </si>
  <si>
    <t>Use the Sistrix Visibility Index as the KPI to access "Popularity".</t>
  </si>
  <si>
    <t>Retain basic concept and only implement changes of a substantive nature.</t>
  </si>
  <si>
    <t>Adjust MB V2 accordingly and integrate the mentioned missing aspects.</t>
  </si>
  <si>
    <t>App + Web version available</t>
  </si>
  <si>
    <t>Community service</t>
  </si>
  <si>
    <t>Combination of both</t>
  </si>
  <si>
    <t>ℹ Here is shown the second version of the developed evaluation matrix - the morphological box version 2 (MB V2).</t>
  </si>
  <si>
    <t>Small scope</t>
  </si>
  <si>
    <t>Medium scope</t>
  </si>
  <si>
    <t>Large scope</t>
  </si>
  <si>
    <t>Extensive scope</t>
  </si>
  <si>
    <t>ℹ Here is shown the legend of the MB (V2) including the detailed description of each parameter.</t>
  </si>
  <si>
    <t>Areas of expertises</t>
  </si>
  <si>
    <t>In order to gain in-depth knowledge, interviewees should be experts in one of the following areas: 
- Personal footprint accounting ("Calculator experts")
- Climate psychology and communication
- User experience (UX) and design</t>
  </si>
  <si>
    <t>9.a</t>
  </si>
  <si>
    <t>9.b</t>
  </si>
  <si>
    <t>9.c</t>
  </si>
  <si>
    <t>Approximately 30 minutes</t>
  </si>
  <si>
    <t xml:space="preserve">Content analysis based on determined category codes within the interview protocols
</t>
  </si>
  <si>
    <t xml:space="preserve">Key findings of the content analysis including conclusions
</t>
  </si>
  <si>
    <t xml:space="preserve">Second version of the evaluation matrix (morphological box - version 2)
</t>
  </si>
  <si>
    <t xml:space="preserve">Legend for the morphological box - version 2 including detailed description of each parameter
</t>
  </si>
  <si>
    <t xml:space="preserve">Overview of the Personal Carbon Footprint Calculators (PCFCs), that are part of the final benchmark analysis
</t>
  </si>
  <si>
    <t xml:space="preserve">Database of the characteristics of each Personal Carbon Footprint Calculator (PCFCs) regarding the categories of the MB (V2)
</t>
  </si>
  <si>
    <t>ℹ Here is shown the detailed database sheet with the characteristics of each PCFCs, that was part of the final benchmark analysis.</t>
  </si>
  <si>
    <t>PERSONAL CARBON FOOTPRINT CALCULATORS DETAILS (MORPHOLOGICAL BOX - VERSION 2 - WITH LEGEND)</t>
  </si>
  <si>
    <t>ℹ Here is shown the list of Personal Carbon Footprint Calculators (PCFCs), that were considered in detail within the benchmark analysis.</t>
  </si>
  <si>
    <t>Low popularity</t>
  </si>
  <si>
    <t>Medium popularity</t>
  </si>
  <si>
    <t>High popularity</t>
  </si>
  <si>
    <t>characterized by this parameter</t>
  </si>
  <si>
    <t>Number of PCFCs</t>
  </si>
  <si>
    <t>Share of PCFs</t>
  </si>
  <si>
    <t>in %</t>
  </si>
  <si>
    <t>Visual diagram</t>
  </si>
  <si>
    <t>General analysis of the characteristics of the PCFCs</t>
  </si>
  <si>
    <t>ℹ Here is shown the general analysis of the Personal Carbon Footprint Calculators' (PCFCs) characteristics.</t>
  </si>
  <si>
    <t>Further analysis of the characteristics of the PCFCs</t>
  </si>
  <si>
    <t>General analysis of the characteristics of the examined Personal Carbon Footprint Calculators (PCFCs)</t>
  </si>
  <si>
    <t xml:space="preserve">Detailed analysis of the characteristics of PCFCs including determined correlations
</t>
  </si>
  <si>
    <t>Maximum number of questions</t>
  </si>
  <si>
    <t>Minimum number of questions</t>
  </si>
  <si>
    <t>Mean value</t>
  </si>
  <si>
    <t>Contingency coefficient</t>
  </si>
  <si>
    <t>Approx. significance</t>
  </si>
  <si>
    <t>Service offer x Type of provider</t>
  </si>
  <si>
    <t>Type of provider x Scope</t>
  </si>
  <si>
    <t>Service offer x Scope</t>
  </si>
  <si>
    <t>Service offer x Type of calculator</t>
  </si>
  <si>
    <t>Scope x Categories</t>
  </si>
  <si>
    <t>Presentation of results x Data entry</t>
  </si>
  <si>
    <t>Presentation of results x Type of calculator</t>
  </si>
  <si>
    <t>Credibility of sources x Transparency of method</t>
  </si>
  <si>
    <t>Type of calculator x Accessibility</t>
  </si>
  <si>
    <t>Category A crossed Category B</t>
  </si>
  <si>
    <t>Note: All values are calculated by the software programm SPSS</t>
  </si>
  <si>
    <t>Inclusion of the user's perspective</t>
  </si>
  <si>
    <t>Develop a quantitative scale for the morphological box</t>
  </si>
  <si>
    <t>Online survey</t>
  </si>
  <si>
    <t>Easyfeedback.de</t>
  </si>
  <si>
    <t>Target group</t>
  </si>
  <si>
    <t>Potential users of personal footprint calculators</t>
  </si>
  <si>
    <t>Questionnaire</t>
  </si>
  <si>
    <t>Degree of standardization</t>
  </si>
  <si>
    <t>Fully standardized - i.e. every participant receives the exact same set of questions</t>
  </si>
  <si>
    <t>Types of questions</t>
  </si>
  <si>
    <t>Closed ranking questions</t>
  </si>
  <si>
    <t>16 questions</t>
  </si>
  <si>
    <t>26 days</t>
  </si>
  <si>
    <t>Language</t>
  </si>
  <si>
    <t>Which gender do you identify with?</t>
  </si>
  <si>
    <t>Part</t>
  </si>
  <si>
    <t>When are you born?</t>
  </si>
  <si>
    <t>Response options</t>
  </si>
  <si>
    <t>Where are you living?</t>
  </si>
  <si>
    <t>Have you ever used a personal (carbon) footprint calculator?</t>
  </si>
  <si>
    <t>Please rank the different ORGANIZATIONS according to your preferences.</t>
  </si>
  <si>
    <t>Female; Male; Divers</t>
  </si>
  <si>
    <t>After 2012; 1997-2012; 1981-1996; 1965-1980; 1946-1964; Before 1946</t>
  </si>
  <si>
    <t>Australia; Austria; Canada; Finland; France; Germany; Ireland; Netherlends; New Zealand; Singapore; Sweden; Switzerland; United Kingdom (UK); United States (U. S.); OTHER</t>
  </si>
  <si>
    <t>Yes; No</t>
  </si>
  <si>
    <t>Low Popularity
Medium Popularity
High Popularity</t>
  </si>
  <si>
    <t>Web calculator
App calculator
Excel sheet calculator
App + Web version available</t>
  </si>
  <si>
    <t>For-Profit
Non-Profit / NGO
Non-Profit / Institute
Non-Profit / Government</t>
  </si>
  <si>
    <t>Please rank the different TYPES OF CALCULATORS according to your preferences.</t>
  </si>
  <si>
    <t>Please rank the different options of the category POPULARITY according to your preferences.</t>
  </si>
  <si>
    <t>Exact values
Predefined values
Combination of both</t>
  </si>
  <si>
    <t>User-Friendliness</t>
  </si>
  <si>
    <t>Small Scope
Medium Scope
Large Scope
Extensive Scope</t>
  </si>
  <si>
    <t>Online free available
Email needed
Obligatory account</t>
  </si>
  <si>
    <t>No data
Basic description
Detailed description
Open-source method</t>
  </si>
  <si>
    <t>No sources
Non-specific sources
Non-recognized sources
Recognized outdated sources
Recognized current sources</t>
  </si>
  <si>
    <t>Minimalistic category set
Specified category set
Basic category set
Advanced category set
Comprehensive category set</t>
  </si>
  <si>
    <t>Personal footprint value
Personal footprint + Context
Personal footprint analysis
Personal footprint analysis + Context</t>
  </si>
  <si>
    <t>No reduction measures
General reduction measures
Individualized reduction measures</t>
  </si>
  <si>
    <t>No service
Offset service
Tracking service
Community service
Offset + Tracking
Offset + Community
Tracking + Community
Offset + Tracking + Community</t>
  </si>
  <si>
    <t>The survey questions</t>
  </si>
  <si>
    <t>Categories of the morphological box (version 2)</t>
  </si>
  <si>
    <t>Please rank the different options of the category DATA ENTRY according to your preferences.</t>
  </si>
  <si>
    <t>Please rank the different options of the category SCOPE according to your preferences.</t>
  </si>
  <si>
    <t>Please rank the different options of the category ACCESSIBILITY according to your preferences.</t>
  </si>
  <si>
    <t>Please rank the different options of the category TRANSPARENCY OF METHOD according to your preferences.</t>
  </si>
  <si>
    <t>Please rank the different options of the category CREDIBILITY OF SOURCES according to your preferences.</t>
  </si>
  <si>
    <t>Please rank the different options of covered CATEGORIES according to your preferences.</t>
  </si>
  <si>
    <t>Please rank the different options of the category PRESENTATION OF RESULTS according to your preferences.</t>
  </si>
  <si>
    <t>Please rank the different options of REDUCTION MEASURES according to your preferences.</t>
  </si>
  <si>
    <t>Please rank the different options of the category SERVICE OFFER according to your preferences.</t>
  </si>
  <si>
    <t xml:space="preserve">General information according the user survey as well as the survey questions
</t>
  </si>
  <si>
    <t>Q1</t>
  </si>
  <si>
    <t>Q2</t>
  </si>
  <si>
    <t>Q3</t>
  </si>
  <si>
    <t>Q4</t>
  </si>
  <si>
    <t>Q5</t>
  </si>
  <si>
    <t>Q6</t>
  </si>
  <si>
    <t>Q7</t>
  </si>
  <si>
    <t>Q8</t>
  </si>
  <si>
    <t>Q9</t>
  </si>
  <si>
    <t>Q10</t>
  </si>
  <si>
    <t>Q11</t>
  </si>
  <si>
    <t>Q12</t>
  </si>
  <si>
    <t>Q13</t>
  </si>
  <si>
    <t>Q14</t>
  </si>
  <si>
    <t>Q15</t>
  </si>
  <si>
    <t>Q16</t>
  </si>
  <si>
    <t>Gender</t>
  </si>
  <si>
    <t>Personal footprint value</t>
  </si>
  <si>
    <t xml:space="preserve">General reduction measures </t>
  </si>
  <si>
    <t>Offset + Community</t>
  </si>
  <si>
    <t>Spain</t>
  </si>
  <si>
    <t xml:space="preserve">Mexico City </t>
  </si>
  <si>
    <t>Hessen</t>
  </si>
  <si>
    <t>Female</t>
  </si>
  <si>
    <t>After 2012</t>
  </si>
  <si>
    <t>Male</t>
  </si>
  <si>
    <t>1997-2012</t>
  </si>
  <si>
    <t>Divers</t>
  </si>
  <si>
    <t>1981-1996</t>
  </si>
  <si>
    <t>1965-1980</t>
  </si>
  <si>
    <t>1946-1964</t>
  </si>
  <si>
    <t>Before 1946</t>
  </si>
  <si>
    <t>United Kingdom (UK)</t>
  </si>
  <si>
    <t>United States (U. S.)</t>
  </si>
  <si>
    <t>OTHER</t>
  </si>
  <si>
    <t>Evaluation of responses</t>
  </si>
  <si>
    <t>Sum</t>
  </si>
  <si>
    <t>Rank</t>
  </si>
  <si>
    <t>Survey results</t>
  </si>
  <si>
    <t>Voted rank</t>
  </si>
  <si>
    <t>Share</t>
  </si>
  <si>
    <t>Variable</t>
  </si>
  <si>
    <t>Code</t>
  </si>
  <si>
    <t>Frequency of shares</t>
  </si>
  <si>
    <t>Descriptive statistics</t>
  </si>
  <si>
    <t>Derived ranking</t>
  </si>
  <si>
    <t>Measures of dispersion</t>
  </si>
  <si>
    <t>Year of birth</t>
  </si>
  <si>
    <t>Prior use of PFCFs</t>
  </si>
  <si>
    <t>Based on the key findings and conclusions presented here, the Morphological Box (version 2) was extended by a quantitative scale</t>
  </si>
  <si>
    <t>ℹ Here are shown the responses from each of the 275 survey participants as well as the detailed evaluation of these responses (see down below and/or click the button).</t>
  </si>
  <si>
    <t>- Almost 78 % of the participants ranked "For-profit organizations" as their least favored type of provider.</t>
  </si>
  <si>
    <t>- In total, 275 participants from eleven different countries took part in the survey.</t>
  </si>
  <si>
    <t>- Among them were 165 women, 107 men and two people who see themselves as diverse.</t>
  </si>
  <si>
    <t>Sample</t>
  </si>
  <si>
    <t>- About 50% of the participants have already used a personal footprint calculator prior to the survey.</t>
  </si>
  <si>
    <t>- The participants were born between 1946 and 2021.</t>
  </si>
  <si>
    <t>- The majority of the participants (88 %) currently live in Germany.</t>
  </si>
  <si>
    <t>- On the other hand, 145 participants (53 %) agreed to rank "Non-profit / Institutes" as number 1.</t>
  </si>
  <si>
    <t>- The most favored option is therefore "Non-Profit / Institute". Followed by "Non-Profit / NGO", "Non-Profit / Government" and finally "For-Profit".</t>
  </si>
  <si>
    <t>Non-profit / Institute</t>
  </si>
  <si>
    <t>Non-profit / NGO</t>
  </si>
  <si>
    <t>Non-profit / Government</t>
  </si>
  <si>
    <t>- The Excel version was voted last by almost 85 %.</t>
  </si>
  <si>
    <t>- There is also consensus on the most preferred option: Over 60 % said that app + web is their favorite type of calculator.</t>
  </si>
  <si>
    <t>- Comparing web and app, the web calculator dominates among the participants in total.</t>
  </si>
  <si>
    <t>- The following order was obtained: High popularity, medium popularity and low popularity.</t>
  </si>
  <si>
    <t>- There was great unanimity, with 85 %, in the ranking of "Low popularity" as the most unpreferred option.</t>
  </si>
  <si>
    <t xml:space="preserve">- However, there was less consensus on the first two ranks. Just under 60 % of the participants shared the same view for both options. </t>
  </si>
  <si>
    <t>Key findings</t>
  </si>
  <si>
    <t>4 = Most favored option to 1 = Least favored option</t>
  </si>
  <si>
    <t>3 = Most favored option to 1 = Least favored option</t>
  </si>
  <si>
    <t>5 = Most favored option to 1 = Least favored option</t>
  </si>
  <si>
    <t>8 = Most favored option to 1 = Least favored option</t>
  </si>
  <si>
    <t>Legend</t>
  </si>
  <si>
    <t>1 = Female, 2 = Male, 3 = Divers</t>
  </si>
  <si>
    <t>1 = Yes, 2 = No</t>
  </si>
  <si>
    <t>See below for description of codes</t>
  </si>
  <si>
    <t>Note: From here on its reverse - Rank 4 = Least favored to rank 1 = Most favorit option</t>
  </si>
  <si>
    <t>Quantile 0,25</t>
  </si>
  <si>
    <t>Quantile 0,75</t>
  </si>
  <si>
    <t>Interquartile range</t>
  </si>
  <si>
    <t>- Over 60 % ranked "Extensive scope" last. Therefore, "Small scope" is ranked third, in contrast to the increasing scope trend within first and second rang.</t>
  </si>
  <si>
    <t>- The following order was obtained: Online free available, Email needed, Obligatory account.</t>
  </si>
  <si>
    <t>- The following order was obtained: Combination of both, Predefined values and Exact values.</t>
  </si>
  <si>
    <t>- The following order was obtained: Medium scope, Large scope, Small scope and Extensive scope.</t>
  </si>
  <si>
    <t>- Regarding the parameter "Predefine values", opinions vary. The assigned ranks 1 to 3 are almost equally distributed.</t>
  </si>
  <si>
    <t>- The following order was obtained: Open-source method, Detailed description, Basic description and No data.</t>
  </si>
  <si>
    <t>ℹ Here are shown the key findings of the conducted user survey based on the evaluation of responses.</t>
  </si>
  <si>
    <t>- The following order was obtained: Recognized current sources, Recognized outdated sources, Non-recognized sources, Non-specific sources and No sources.</t>
  </si>
  <si>
    <t>- The following order was obtained: Advanced category set, Comprehensive category set, Basic category set, Specified category set and Minimalistic category set.</t>
  </si>
  <si>
    <t xml:space="preserve">- Nearly everyone (89 %) agreed that "No data" was the least preferred option. </t>
  </si>
  <si>
    <t>- Especially for rank 1 (most favored) and 5 (least favored), there is great unanimity among the participants - both interquartile ranges are zero with a share of 82 %.</t>
  </si>
  <si>
    <t>- Except for the comprehensive consideration, participants prefer a more extensive consideration of categories (areas of life) over a reduced one.</t>
  </si>
  <si>
    <t>- Participants prefer open access over mandatory data entry.</t>
  </si>
  <si>
    <t>- The participants prefer a higher degree of transparency as well as detailedness.</t>
  </si>
  <si>
    <t>- The participants prefer a higher degree of recognition as well as up-to-dateness of the sources.</t>
  </si>
  <si>
    <t>- Participants prefer a higher profile over little.</t>
  </si>
  <si>
    <t>- The following ranking was calculated: 1. App + Web version available; 2. Web calculator; 3. App calculator; 4. Excel sheet calculator.</t>
  </si>
  <si>
    <t>- Participants prefer "Non-profit" organizations over "for-profit" ones.</t>
  </si>
  <si>
    <t xml:space="preserve">Super-
category </t>
  </si>
  <si>
    <t>- The participants want to have as much information about their footprint as possible.</t>
  </si>
  <si>
    <t>- The following order was obtained: Personal footprint analysis + Context, Personal footprint + Context, Personal footprint analysis and Personal footprint value.</t>
  </si>
  <si>
    <t>- With interquartile ranges of zero and one, the participants strongly agree on this point.</t>
  </si>
  <si>
    <t>- The participants want preferably personalized reduction tips.</t>
  </si>
  <si>
    <t>- The following order was obtained: Individualized reduction measures, General reduction measures, No reduction measures.</t>
  </si>
  <si>
    <t>- The following order was obtained: Offset + Tracking, Tracking service, Offset + Tracking + Community, Offset service, Offset + Community, Tracking + Community, Community service and No Service.</t>
  </si>
  <si>
    <t>- The "community service" seems to be of secondary preference in comparison.</t>
  </si>
  <si>
    <t>- There seems to be a tendency towards "Tracking service" after the first three ranks of voted service offer combinations all include "tracking". Followed by "Offset service".</t>
  </si>
  <si>
    <t>- With over 82% and up to 92%, the participants agree on all ranks in this context (interquartile ranges of zero).</t>
  </si>
  <si>
    <t>- The opinion of the participants regarding this category is highly unified. For all three parameters the interquartile range is zero.</t>
  </si>
  <si>
    <t>- The parameter "Comprehensive category set", which describes the most extensive observation with the most categories (areas of life) covered, was chosen in second place.</t>
  </si>
  <si>
    <t>Scoring factors</t>
  </si>
  <si>
    <r>
      <rPr>
        <sz val="11"/>
        <color theme="6" tint="0.59999389629810485"/>
        <rFont val="Proxima Nova A"/>
        <scheme val="minor"/>
      </rPr>
      <t>Sorted from the</t>
    </r>
    <r>
      <rPr>
        <b/>
        <sz val="11"/>
        <color theme="6" tint="0.59999389629810485"/>
        <rFont val="Proxima Nova A"/>
        <scheme val="minor"/>
      </rPr>
      <t xml:space="preserve"> Least favored option</t>
    </r>
    <r>
      <rPr>
        <sz val="11"/>
        <color theme="6" tint="0.59999389629810485"/>
        <rFont val="Proxima Nova A"/>
        <scheme val="minor"/>
      </rPr>
      <t xml:space="preserve"> (left) to the </t>
    </r>
    <r>
      <rPr>
        <b/>
        <sz val="11"/>
        <color theme="6" tint="0.59999389629810485"/>
        <rFont val="Proxima Nova A"/>
        <scheme val="minor"/>
      </rPr>
      <t>Favorit option</t>
    </r>
    <r>
      <rPr>
        <sz val="11"/>
        <color theme="6" tint="0.59999389629810485"/>
        <rFont val="Proxima Nova A"/>
        <scheme val="minor"/>
      </rPr>
      <t xml:space="preserve"> (right) by users</t>
    </r>
  </si>
  <si>
    <t>ℹ Here is shown the final version of the morphological box (MB V3) inlcuding the scoring factors for each parameter.</t>
  </si>
  <si>
    <t>Total score</t>
  </si>
  <si>
    <t>Score General</t>
  </si>
  <si>
    <t>Score Calculations</t>
  </si>
  <si>
    <t>Score Output</t>
  </si>
  <si>
    <t>Score User-friendliness</t>
  </si>
  <si>
    <t>Personal Carbon 
Footprint Calculator</t>
  </si>
  <si>
    <t>Ranking</t>
  </si>
  <si>
    <t>ℹ Here are shown the scores in total and per category for each Personal Carbon Footprint Calculator.</t>
  </si>
  <si>
    <t>Top ten Personal Carbon Footprint Calculators in total</t>
  </si>
  <si>
    <t>Maximum score</t>
  </si>
  <si>
    <t>Select characteristics via dropdown</t>
  </si>
  <si>
    <t>Scoring calculator</t>
  </si>
  <si>
    <t>ℹ Here you can calculate the score of your Personal Carbon Footprint Calculator.</t>
  </si>
  <si>
    <t>Scores</t>
  </si>
  <si>
    <t>Total score:</t>
  </si>
  <si>
    <t>User-
friendliness</t>
  </si>
  <si>
    <t>Score Output:</t>
  </si>
  <si>
    <t>Score User-friendliness:</t>
  </si>
  <si>
    <t>How does your Personal (Carbon) Footprint Calculator Score?</t>
  </si>
  <si>
    <t>https://www.notion.so/klimakompass-Quellen-und-Berechnungen-worldwatchers-c2647d3492404e2a9c27500613ccad84</t>
  </si>
  <si>
    <t>https://reap-petite-uk-prod.herokuapp.com/static/downloads/What%20is%20REAP%20Petite.pdf</t>
  </si>
  <si>
    <t>https://www.myclimate.org/fileadmin/user_upload/myclimate_-_home/01_Information/01_About_myclimate/10_Downloads/Documents/myclimate-Footprintrechner-DE-2021.pdf</t>
  </si>
  <si>
    <t>https://codyo.app/datengrundlage/</t>
  </si>
  <si>
    <t>https://www.thankyounature.org/einzel-person
Detailed sources availbale on request.</t>
  </si>
  <si>
    <t>https://footprintcalculator.henkel.com/de</t>
  </si>
  <si>
    <t>http://esu-services.ch/</t>
  </si>
  <si>
    <t>https://www.sparksustainability.com/carbon-donut-data</t>
  </si>
  <si>
    <t>https://www.saanich.ca/EN/main/community/sustainable-saanich/climate-change/carbon-fund-calculator/carbon-calculator-methodology.html</t>
  </si>
  <si>
    <t>https://www.industry.gov.au/data-and-publications/national-greenhouse-accounts-factors-2022</t>
  </si>
  <si>
    <t>https://www.industry.gov.au/data-and-publications/national-greenhouse-accounts-factors-2021</t>
  </si>
  <si>
    <t>https://mediamanager.sei.org/documents/Publications/Rethinking-development/SEI_Report_REAP_Documentation_2010.pdf</t>
  </si>
  <si>
    <t>https://www.carbonfootprint.com/international_electricity_factors.html</t>
  </si>
  <si>
    <t xml:space="preserve">https://www.carbonfootprint.com/calculatorfaqs.html
</t>
  </si>
  <si>
    <t>https://www.carbonindependent.org/18.html</t>
  </si>
  <si>
    <t xml:space="preserve">https://www.carbonindependent.org/25.html
</t>
  </si>
  <si>
    <t>https://www.carbonindependent.org/15.html</t>
  </si>
  <si>
    <t>Excel sheet with all calculations, assumptions and emission factors for download available ("Calculator in Excel")</t>
  </si>
  <si>
    <t>Validation of data</t>
  </si>
  <si>
    <t xml:space="preserve">Responses of the survey participants' responses as well as the evaluation of the derived data
</t>
  </si>
  <si>
    <t xml:space="preserve">Final version of the evaluation matrix including the quantitative scale - the morphological box version 3
</t>
  </si>
  <si>
    <t xml:space="preserve">All calculated evaluation scores for each of the examined personal carbon footprint calculators
</t>
  </si>
  <si>
    <t>Total rank</t>
  </si>
  <si>
    <t>Top six Personal Carbon Footprint Calculators in the category Calculations</t>
  </si>
  <si>
    <t>Top five Personal Carbon Footprint Calculators in the category Output</t>
  </si>
  <si>
    <t>Top ten Personal Carbon Footprint Calculators in the category User-friendliness</t>
  </si>
  <si>
    <t>Minimum score</t>
  </si>
  <si>
    <t>Average score</t>
  </si>
  <si>
    <t>Achievable amount</t>
  </si>
  <si>
    <t>General analysis of evaluation scores of all Personal Carbon Footprint Calculators</t>
  </si>
  <si>
    <t>Analysis of evaluation scores of "Non-profit / Government" (Type of provider parameter)</t>
  </si>
  <si>
    <t>Analysis of evaluation scores of "For-profit" (Type of provider parameter)</t>
  </si>
  <si>
    <t>Analysis of evaluation scores of "Non-profit / NGO" (Type of provider parameter)</t>
  </si>
  <si>
    <t>Analysis of evaluation scores of "Non-profit / Institute" (Type of provider parameter)</t>
  </si>
  <si>
    <t>Delta to all</t>
  </si>
  <si>
    <t>% of benchmark</t>
  </si>
  <si>
    <t>Delta between scores</t>
  </si>
  <si>
    <t>08/11</t>
  </si>
  <si>
    <t>47/50</t>
  </si>
  <si>
    <t>48/50</t>
  </si>
  <si>
    <t>49/50</t>
  </si>
  <si>
    <t>09/11</t>
  </si>
  <si>
    <t>10/11</t>
  </si>
  <si>
    <t>ℹ Here is shown the general analysis of the derived evaluation scores for the examined 49 Personal Carbon Footprint Calculators (for all PCFCs combined and per "Type of provider" - see below).</t>
  </si>
  <si>
    <t>Benchmark analysis - General part</t>
  </si>
  <si>
    <t>Benchmark analysis - The top calculators</t>
  </si>
  <si>
    <t xml:space="preserve">Presentation of the top calculators in total and the top calculators per category
</t>
  </si>
  <si>
    <t xml:space="preserve">General results of the benchmark analysis of all PCFCs combined as well as specific analysis for each type of provider
</t>
  </si>
  <si>
    <t xml:space="preserve">"Evaluation score calculator" - a tool to determine the score of your own personal carbon footprint calculator
</t>
  </si>
  <si>
    <t>ℹ Here is shown the characteristic of an "ideal" Personal Carbon Footprint Calculator (PCFCs) - the so-called benchmark.</t>
  </si>
  <si>
    <t>The Benchmark of Personal Carbon Footprint Calculators (PCFCs)</t>
  </si>
  <si>
    <t>Scoring Factor</t>
  </si>
  <si>
    <t>Share of PCFCs</t>
  </si>
  <si>
    <r>
      <rPr>
        <i/>
        <sz val="9"/>
        <color theme="1"/>
        <rFont val="Proxima Nova A"/>
        <scheme val="minor"/>
      </rPr>
      <t>Basic category set</t>
    </r>
    <r>
      <rPr>
        <sz val="9"/>
        <color theme="1"/>
        <rFont val="Proxima Nova A"/>
        <scheme val="minor"/>
      </rPr>
      <t xml:space="preserve"> plus a minimum of two special categories are covered.</t>
    </r>
  </si>
  <si>
    <t>Offset and Tracking services are offered.</t>
  </si>
  <si>
    <t>Top five Personal Carbon Footprint Calculators in the category General</t>
  </si>
  <si>
    <t>Average Score</t>
  </si>
  <si>
    <t>Fulfillment rate</t>
  </si>
  <si>
    <t>Share average score of maximum</t>
  </si>
  <si>
    <t>Out of the examined 49 PCFCs</t>
  </si>
  <si>
    <t>Of all 49 PCFCs</t>
  </si>
  <si>
    <t>Sum 50 points</t>
  </si>
  <si>
    <t xml:space="preserve">The characteristics of an "ideal" PCFC and the "fulfillment rate" of the examined 49 calculators
</t>
  </si>
  <si>
    <t>The characteristics of a benchmark personal carbon footprint calculator</t>
  </si>
  <si>
    <t>Benchmark Parameters</t>
  </si>
  <si>
    <t>Top five App Personal Carbon Footprint Calculators</t>
  </si>
  <si>
    <t>ℹ Here are shown the top Personal Carbon Footprint Calculators in total, per category and of App calculators.</t>
  </si>
  <si>
    <t>Goal</t>
  </si>
  <si>
    <t>- Evaluation matrix for personal carbon footprint calculators
- Definition of an "ideal" personal carbon footprint calculator (the benchmark)
- Analysis of the current market including the ranking of available calculators</t>
  </si>
  <si>
    <t>To ensure that the evaluation matrix represents a holistic perspective, a diverse distribution of expertise was taken into account:
- 2 interviews with experts from scientific institutes - calculator experts
- 1 interviews with an expert from an environmental NGO - calculator experts
- 3 interviews with founders of companies offering personal footprint calculators - calculator experts
- 2 interviews with climate psychologists
- 2 interviews with UX designers working at a climate company</t>
  </si>
  <si>
    <r>
      <t>Qualitative content analysis according to Mayring</t>
    </r>
    <r>
      <rPr>
        <vertAlign val="superscript"/>
        <sz val="11"/>
        <color theme="1"/>
        <rFont val="Proxima Nova A"/>
        <scheme val="minor"/>
      </rPr>
      <t>1</t>
    </r>
    <r>
      <rPr>
        <sz val="11"/>
        <color theme="1"/>
        <rFont val="Proxima Nova A"/>
        <family val="2"/>
        <scheme val="minor"/>
      </rPr>
      <t xml:space="preserve">
Summarized process:
1) Preparing the content material to be analyzed
2) Defining the selection criterion and abstraction level
3) Processing of material and formation of category codes
4) Analysis and interpretation</t>
    </r>
  </si>
  <si>
    <r>
      <t>1</t>
    </r>
    <r>
      <rPr>
        <sz val="8"/>
        <color theme="1"/>
        <rFont val="Proxima Nova A"/>
        <scheme val="minor"/>
      </rPr>
      <t xml:space="preserve"> Source: Mayring, P. Qualitative Inhaltsanalyse: Grundlagen und Techniken; 12., überarb. Aufl.; Beltz: Weinheim Basel, 2015; ISBN 978-3-407-25730-7.</t>
    </r>
  </si>
  <si>
    <t>Strength: Intermediate results (Ex. UBA - Indicates factors per question/category).
Weaknesses: Design (e.g. UBA - calculator is not a cash cow; limited resources/funding basis); further development of calculators (timeliness); calculation of consumption very inaccurate (roughest estimate; difficult to calculate; dilemma effort/yield - depending on lifestyle several tons difference; income dependent etc.); area of nutrition also difficult (but variance not so crucial - e.g. meat eaters 1.8 T vs. vegans 1.0 T); 
OFFTOPIC: Digital area is not really relevant; but Emotional topic (Instagram); Small share in relation to total footprint.</t>
  </si>
  <si>
    <t xml:space="preserve">Yesterday (before 2019): Nice-to-have; small circle;
Post 2019 - Users are still from climate bubble; Climate change affinity; Sensitized; Relatively good footprint vs. average; 
Future: relevance should increase; broad mass must be reached.
UBA average result: 7-8 tons CO2eq. </t>
  </si>
  <si>
    <t xml:space="preserve">Strength: Scope 1 to 3 considered; production and manufacturing of products considered and not just direct emissions;
Numbers are put in context; give comparability; 
Concrete indicator (CO2 - CO2 equivalents);
Potential for improvement: pick up people; Concrete recommendations for action; Status-quo: relatively abstract; Ex. Eat less meat/fly, but no concrete tips on how best to approach this; No tips on how to deal with social pressure (Ex. Smiled at if vegan diet); </t>
  </si>
  <si>
    <t>Past: Ecological Footprint calculator (Swiss guidelines, not according to Wackernagl); strong focus on agriculture - individuals have little influence on this; and no scientific background, but political;
Therefore switch to CO2, as global warming is biggest problem, which can be dealt with via consumption; mapping of Paris climate targets and how far away we are from "net zero"; 
OFFTOPIC: WWF calculator - there are ten different WWF footprint calculators (country offices); DACH region: WWF CH/WWF DE calculator; WWF UK; WWF Australia; and others</t>
  </si>
  <si>
    <t>Seems complete; good structure;
Presentation of Results -&gt; How are the recommendations [reduction measures] presented?; Already available in matrix; Individualized?
Popularity -&gt; user numbers are good KPI; but illusory to query/get information for all; idea: online tool; set relation to population?; cross-references ?; Sistrix Visability Index - good idea;
Target group of calculators / Location of provider unimportant due to unknown data on user location;
Calculation topic - the three categories "Method", "Transparency" and "Quality" are related; could be combined into one criterion; reduction of differentiation makes sense, as it will be a challenge to get this data (or this data will not be found for all calculators); these parameters influence the upper category "Calculation"; input possibly also fits into this; 
Currently very many categories/overloaded; high level of complexity; simplification or reduction of scope of MK would be useful;
UX - with UBA rather focus on data input less on design</t>
  </si>
  <si>
    <t>Feedback rather less related to calculation basis;
Predominant feedback: users often want more knowledge; detailed questions; 
Target group of calculators: users are already sensitized to the topic and have prior knowledge</t>
  </si>
  <si>
    <t>Pretty good presentation; Positive feedback; Already very holistic.
UX - How to rate; Impression, UX is difficult to rate;
Type of Calculator: add more parameters (ex. parameters web + app);
Type of Provider: private individual, research institute; Differentiate non-profit further (Ex. NGO and WI - Wuppertal Institute);
Accessibility - further parameter: Cost;
Language offer? - but rather subordinate role or no supporting role for status quo and evaluation 
UX design is a matter of taste; plays a subordinate role in evaluation;
due to scope etc. Do not focus on topic</t>
  </si>
  <si>
    <t>Very individual; 
Important for climate communication in general is: Pick up the individual where he or she "stands"; what values does the person have; what is an individual reason for this person to want to do that [climate protection]; people prefer to act on the basis of their own conviction and not if it is prescribed to them -&gt; problem with the climate issue; But also opportunity, because very versatile topic -&gt; for each person starting points available, why it is relevant to do something for climate protection;
It needs very specific campaigns based on values to motivate different people to find their reason to want to do something for the climate; to present the (CO2)-footprint calculator as a first step/start;
It is important not to lose people after this introduction, but to keep them in the loop and not to leave them alone with information; contact registered users again after a certain period of time (e.g. 6 months) (motivate to recalculate; compare; show further possibilities for reduction); create motivation to "keep at it".</t>
  </si>
  <si>
    <r>
      <t>Interview #8 - Climate Psychologist (</t>
    </r>
    <r>
      <rPr>
        <b/>
        <sz val="11"/>
        <rFont val="Proxima Nova A"/>
        <scheme val="minor"/>
      </rPr>
      <t>Psychologists for Future</t>
    </r>
    <r>
      <rPr>
        <b/>
        <sz val="11"/>
        <color theme="1"/>
        <rFont val="Proxima Nova A"/>
        <scheme val="minor"/>
      </rPr>
      <t>)</t>
    </r>
  </si>
  <si>
    <r>
      <rPr>
        <vertAlign val="superscript"/>
        <sz val="11"/>
        <color theme="1"/>
        <rFont val="Proxima Nova A"/>
        <scheme val="minor"/>
      </rPr>
      <t>2</t>
    </r>
    <r>
      <rPr>
        <sz val="11"/>
        <color theme="1"/>
        <rFont val="Proxima Nova A"/>
        <family val="2"/>
        <scheme val="minor"/>
      </rPr>
      <t xml:space="preserve"> Source: Mayring, P. Qualitative Inhaltsanalyse: Grundlagen und Techniken; 12., überarb. Aufl.; Beltz: Weinheim Basel, 2015; ISBN 978-3-407-25730-7; p. 86</t>
    </r>
  </si>
  <si>
    <r>
      <t xml:space="preserve">In the logic of the qualitative content analysis according to Mayring, the subject must first be determined in a theory-based manner (definition of </t>
    </r>
    <r>
      <rPr>
        <b/>
        <sz val="11"/>
        <color theme="1"/>
        <rFont val="Proxima Nova A"/>
        <scheme val="minor"/>
      </rPr>
      <t>selection criterion, level of abstaction, coding unit, context unit, evaluation unit</t>
    </r>
    <r>
      <rPr>
        <sz val="11"/>
        <color theme="1"/>
        <rFont val="Proxima Nova A"/>
        <scheme val="minor"/>
      </rPr>
      <t>). The table presented here is based on the process model of inductive category formation.</t>
    </r>
    <r>
      <rPr>
        <vertAlign val="superscript"/>
        <sz val="11"/>
        <color theme="1"/>
        <rFont val="Proxima Nova A"/>
        <scheme val="minor"/>
      </rPr>
      <t>2</t>
    </r>
  </si>
  <si>
    <t>Morphological box - Version 2 - including legend</t>
  </si>
  <si>
    <t>ℹ Here is shown general information about the user survey as well as the survey questions.</t>
  </si>
  <si>
    <t>Context information</t>
  </si>
  <si>
    <t>Total average score PCFCs</t>
  </si>
  <si>
    <t>General average score PCFCs</t>
  </si>
  <si>
    <t>Calculations average score PCFCs</t>
  </si>
  <si>
    <t>Output average score PCFCs</t>
  </si>
  <si>
    <t>User-friendliness average score PCFCs</t>
  </si>
  <si>
    <t>- Provide a holistic overview on the current state of the personal carbon footprint calculator market</t>
  </si>
  <si>
    <t>ℹ Here are shown significant correlations between the Personal Carbon Footprint Calculators' (PCFCs) characteristics.</t>
  </si>
  <si>
    <r>
      <rPr>
        <vertAlign val="superscript"/>
        <sz val="8"/>
        <color rgb="FF000000"/>
        <rFont val="Proxima Nova A"/>
      </rPr>
      <t>4</t>
    </r>
    <r>
      <rPr>
        <sz val="8"/>
        <color indexed="8"/>
        <rFont val="Proxima Nova A"/>
      </rPr>
      <t xml:space="preserve"> Source: Cohen, J. (1988). Statistical power analysis for the behavioral sciences (2nd ed.). Hillsdale, N.J.: L. Erlbaum Associates.; Ellis, P. D. (2010). The Essential Guide to Effect Sizes: Statistical Power, Meta-Analysis, and the Interpretation of Research Results (1st ed.). Cambridge University Press.</t>
    </r>
  </si>
  <si>
    <r>
      <rPr>
        <vertAlign val="superscript"/>
        <sz val="8"/>
        <color rgb="FF000000"/>
        <rFont val="Proxima Nova A"/>
      </rPr>
      <t>3</t>
    </r>
    <r>
      <rPr>
        <sz val="8"/>
        <color indexed="8"/>
        <rFont val="Proxima Nova A"/>
      </rPr>
      <t xml:space="preserve"> Source: Bortz, J.; Weber, R. Statistik für Human- und Sozialwissenschaftler: mit 242 Tabellen; Springer-Lehrbuch; 6., vollst. überarb. und aktualisierte Aufl.; Springer Medizin: Heidelberg, 2005; ISBN 978-3-540-21271-3, p. 234.</t>
    </r>
  </si>
  <si>
    <r>
      <rPr>
        <vertAlign val="superscript"/>
        <sz val="8"/>
        <color rgb="FF000000"/>
        <rFont val="Proxima Nova A"/>
      </rPr>
      <t>5</t>
    </r>
    <r>
      <rPr>
        <sz val="8"/>
        <color indexed="8"/>
        <rFont val="Proxima Nova A"/>
      </rPr>
      <t xml:space="preserve"> Source: Bortz, J.; Weber, R. Statistik für Human- und Sozialwissenschaftler: mit 242 Tabellen; Springer-Lehrbuch; 6., vollst. überarb. und aktualisierte Aufl.; Springer Medizin: Heidelberg, 2005; ISBN 978-3-540-21271-3, S. 114</t>
    </r>
  </si>
  <si>
    <r>
      <t xml:space="preserve">In order to get further insights cross-tabulations were created for each of the twelve categories in relation to the other eleven categories – leading to a total of 132 tables. 
Additionally, the following statistical measures were taken into account:
</t>
    </r>
    <r>
      <rPr>
        <i/>
        <sz val="11"/>
        <color theme="1"/>
        <rFont val="Proxima Nova A"/>
        <scheme val="minor"/>
      </rPr>
      <t>Contingency coefficient</t>
    </r>
    <r>
      <rPr>
        <sz val="11"/>
        <color theme="1"/>
        <rFont val="Proxima Nova A"/>
        <family val="2"/>
        <scheme val="minor"/>
      </rPr>
      <t xml:space="preserve"> = Best-known measure for characterizing the relationship between two nominally scaled characteristics; Values between 0 (no correlation) and close to 1 (strong correlation)</t>
    </r>
    <r>
      <rPr>
        <vertAlign val="superscript"/>
        <sz val="11"/>
        <color theme="1"/>
        <rFont val="Proxima Nova A"/>
        <scheme val="minor"/>
      </rPr>
      <t>3</t>
    </r>
    <r>
      <rPr>
        <sz val="11"/>
        <color theme="1"/>
        <rFont val="Proxima Nova A"/>
        <family val="2"/>
        <scheme val="minor"/>
      </rPr>
      <t xml:space="preserve">
</t>
    </r>
    <r>
      <rPr>
        <i/>
        <sz val="11"/>
        <color theme="1"/>
        <rFont val="Proxima Nova A"/>
        <scheme val="minor"/>
      </rPr>
      <t>Cramver's V</t>
    </r>
    <r>
      <rPr>
        <sz val="11"/>
        <color theme="1"/>
        <rFont val="Proxima Nova A"/>
        <family val="2"/>
        <scheme val="minor"/>
      </rPr>
      <t xml:space="preserve"> = Describes a small effect at a value of 0.1, a medium effect from 0.3 and a large effect size above 0.5</t>
    </r>
    <r>
      <rPr>
        <vertAlign val="superscript"/>
        <sz val="11"/>
        <color theme="1"/>
        <rFont val="Proxima Nova A"/>
        <scheme val="minor"/>
      </rPr>
      <t>4</t>
    </r>
    <r>
      <rPr>
        <sz val="11"/>
        <color theme="1"/>
        <rFont val="Proxima Nova A"/>
        <family val="2"/>
        <scheme val="minor"/>
      </rPr>
      <t xml:space="preserve">
</t>
    </r>
    <r>
      <rPr>
        <i/>
        <sz val="11"/>
        <color theme="1"/>
        <rFont val="Proxima Nova A"/>
        <scheme val="minor"/>
      </rPr>
      <t>Approx. significance</t>
    </r>
    <r>
      <rPr>
        <sz val="11"/>
        <color theme="1"/>
        <rFont val="Proxima Nova A"/>
        <family val="2"/>
        <scheme val="minor"/>
      </rPr>
      <t xml:space="preserve"> = For the so-called probability of error, a significance level of 5 % (or 0.05) was selected</t>
    </r>
    <r>
      <rPr>
        <vertAlign val="superscript"/>
        <sz val="11"/>
        <color theme="1"/>
        <rFont val="Proxima Nova A"/>
        <scheme val="minor"/>
      </rPr>
      <t xml:space="preserve">5
</t>
    </r>
    <r>
      <rPr>
        <sz val="11"/>
        <color theme="1"/>
        <rFont val="Proxima Nova A"/>
        <scheme val="minor"/>
      </rPr>
      <t xml:space="preserve">
➡ Due to the immense amount of data, only the identified significant correlations are shown below (Cramer's V &gt;= 0.3 and approx. signifiance &lt;0.05).</t>
    </r>
  </si>
  <si>
    <t>&lt;0.001</t>
  </si>
  <si>
    <t>Cramer's V</t>
  </si>
  <si>
    <t xml:space="preserve">- Nine statistically significant correlations between two different variables were found - including 10 of the 12 categories of the MB V2
- Four of the category pairs can be assumed to have a somewhat stronger correlation (contingency coefficient &gt; 0.6)
- Five of the category pairs can be assumed as moderatealy correlated with each other (contingency coefficient &gt; 0.4)
- Three among them are correlations with a large effect size (Cramer's V &gt;= 0.5) - all including the category "Service offer"
- Six among them are correlations with a medium effect size (Cramer's V &gt;= 0.3) </t>
  </si>
  <si>
    <r>
      <t>- The largest group of participants (69 %) comes from the g</t>
    </r>
    <r>
      <rPr>
        <sz val="11"/>
        <rFont val="Proxima Nova A"/>
        <scheme val="minor"/>
      </rPr>
      <t xml:space="preserve">eneration "Millenials" </t>
    </r>
    <r>
      <rPr>
        <sz val="11"/>
        <color theme="1"/>
        <rFont val="Proxima Nova A"/>
        <family val="2"/>
        <scheme val="minor"/>
      </rPr>
      <t>(year of birth 1981-1996).</t>
    </r>
  </si>
  <si>
    <t>Morphological box - Version 1</t>
  </si>
  <si>
    <t>Conducting the expert interviews (Qualitative research part)</t>
  </si>
  <si>
    <t>Guiding questions for the expert interviews (Qualitative research part)</t>
  </si>
  <si>
    <t>Content analysis - Interview protocols x Category codes</t>
  </si>
  <si>
    <t>Preliminary work for the content analysis (methodology)</t>
  </si>
  <si>
    <t>Analysis of the category codes within the content analysis</t>
  </si>
  <si>
    <t>Results analysis &amp; interpretation content analysis</t>
  </si>
  <si>
    <t>Morphological box - Version 2</t>
  </si>
  <si>
    <t>Combination of the different data entry options - exact and pre-defined values.</t>
  </si>
  <si>
    <t>The answering of most questions is supported by pre-defined values (i.ex. averages) and auxiliary elements (i.ex. sliders, check boxes).</t>
  </si>
  <si>
    <t>The calculator is implemented as application software for mobile devices (app).</t>
  </si>
  <si>
    <t>The calculator is implemented as web application.</t>
  </si>
  <si>
    <t>Pre-defined values</t>
  </si>
  <si>
    <t>Score General:</t>
  </si>
  <si>
    <t>Score Calculations:</t>
  </si>
  <si>
    <t xml:space="preserve">Key findings of the conducted user survey based on the evaluation of responses
</t>
  </si>
  <si>
    <t>SUPPLEMENTARY MATERIAL - OVERVIEW - MASTER THESIS "BENCHMARK ANALYSIS OF PERSONAL (CARBON) FOOTPRINT CALCULATORS"</t>
  </si>
  <si>
    <t>How is this operationalized?; 
Detailing options/individualization of use (user interest in quick variant or detail variant); or is there a quick and a detail variant; Detail result; Do I have to go through the calculator completely or can I also do only individual areas/parts of the calculator?
Animation to act; Do I only get the result at the end? Or is one also cognitively smarter?; Competence gain; 
1) Is the user motivated to act afterwards?; 2) Is the user smarter/competent afterwards?; 
--&gt;is not necessarily related; 
Evaluation matrix very extensive; possibly too long?; covers all important areas; good structure</t>
  </si>
  <si>
    <t>ℹ This excel file functions as supplementary material to the submitted paper and should provide more background information. Here you can find an overview of the conducted research, the process behind it as well as an introduction on how to navigate through this excel file.</t>
  </si>
  <si>
    <t>ℹ Here are shown the Personal Footprint Calculators identified in the literature and web research.</t>
  </si>
  <si>
    <t>ℹ Here are shown the results analysis of the identified Personal Footprint Calculators.</t>
  </si>
  <si>
    <t>ℹ Here is shown the first version of the developed evaluation matrix (morphological box - version 1).</t>
  </si>
  <si>
    <t>ℹ Here is shown general information about the conducted expert interviews.</t>
  </si>
  <si>
    <t>ℹ Here is shown the set of guiding questions for the conducted interviews.</t>
  </si>
  <si>
    <t>ℹ Here are shown the protocols of the conducted expert interviews as well as the defined category codes for the qualitative analysis based thereon.</t>
  </si>
  <si>
    <r>
      <t>ℹ Here is shown the methodology preliminary work for the content analysis according to Mayring</t>
    </r>
    <r>
      <rPr>
        <vertAlign val="superscript"/>
        <sz val="11"/>
        <color theme="1"/>
        <rFont val="Proxima Nova A"/>
        <scheme val="minor"/>
      </rPr>
      <t>2</t>
    </r>
    <r>
      <rPr>
        <sz val="11"/>
        <color theme="1"/>
        <rFont val="Proxima Nova A"/>
        <family val="2"/>
        <scheme val="minor"/>
      </rPr>
      <t>.</t>
    </r>
  </si>
  <si>
    <t>ℹ Here is shown the analysis of the determined category codes based on the interview protocols.</t>
  </si>
  <si>
    <t>ℹ Here are shown the key findings of the conducted content analysis and the conclusions/measures based on them.</t>
  </si>
  <si>
    <t>Morphological box - Version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</si>
</sst>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98">
    <font>
      <sz val="11"/>
      <color theme="1"/>
      <name val="Proxima Nova A"/>
      <family val="2"/>
      <scheme val="minor"/>
    </font>
    <font>
      <sz val="11"/>
      <color rgb="FFFF0000"/>
      <name val="Proxima Nova A"/>
      <scheme val="minor"/>
    </font>
    <font>
      <sz val="11"/>
      <color theme="1"/>
      <name val="Proxima Nova A"/>
      <family val="2"/>
      <scheme val="minor"/>
    </font>
    <font>
      <sz val="8"/>
      <name val="Proxima Nova A"/>
      <family val="2"/>
      <scheme val="minor"/>
    </font>
    <font>
      <b/>
      <sz val="11"/>
      <color theme="1"/>
      <name val="Proxima Nova A"/>
      <scheme val="minor"/>
    </font>
    <font>
      <b/>
      <sz val="11"/>
      <color theme="1"/>
      <name val="Proxima Nova A"/>
      <family val="2"/>
      <scheme val="minor"/>
    </font>
    <font>
      <sz val="11"/>
      <color theme="5"/>
      <name val="Proxima Nova A"/>
      <scheme val="minor"/>
    </font>
    <font>
      <b/>
      <sz val="11"/>
      <color theme="5"/>
      <name val="Proxima Nova A"/>
      <scheme val="minor"/>
    </font>
    <font>
      <b/>
      <sz val="14"/>
      <color theme="1"/>
      <name val="Proxima Nova A Black"/>
      <scheme val="major"/>
    </font>
    <font>
      <sz val="8"/>
      <color theme="1"/>
      <name val="Proxima Nova A"/>
      <scheme val="minor"/>
    </font>
    <font>
      <sz val="11"/>
      <name val="Proxima Nova A"/>
      <family val="2"/>
      <scheme val="minor"/>
    </font>
    <font>
      <b/>
      <sz val="11"/>
      <name val="Proxima Nova A"/>
      <scheme val="minor"/>
    </font>
    <font>
      <sz val="11"/>
      <color theme="1"/>
      <name val="Proxima Nova A"/>
      <scheme val="minor"/>
    </font>
    <font>
      <sz val="11"/>
      <name val="Proxima Nova A"/>
      <scheme val="minor"/>
    </font>
    <font>
      <sz val="9"/>
      <color theme="1"/>
      <name val="Proxima Nova A"/>
      <scheme val="minor"/>
    </font>
    <font>
      <sz val="9"/>
      <name val="Proxima Nova A"/>
      <scheme val="minor"/>
    </font>
    <font>
      <u/>
      <sz val="11"/>
      <color theme="10"/>
      <name val="Proxima Nova A"/>
      <family val="2"/>
      <scheme val="minor"/>
    </font>
    <font>
      <b/>
      <u/>
      <sz val="11"/>
      <color theme="10"/>
      <name val="Proxima Nova A"/>
      <scheme val="minor"/>
    </font>
    <font>
      <b/>
      <sz val="14"/>
      <color theme="1"/>
      <name val="Proxima Nova A"/>
      <family val="2"/>
      <scheme val="minor"/>
    </font>
    <font>
      <b/>
      <sz val="8"/>
      <color theme="1"/>
      <name val="Proxima Nova A"/>
      <scheme val="minor"/>
    </font>
    <font>
      <b/>
      <sz val="14"/>
      <color theme="1"/>
      <name val="Proxima Nova A"/>
      <scheme val="minor"/>
    </font>
    <font>
      <b/>
      <sz val="11"/>
      <color theme="4" tint="0.79998168889431442"/>
      <name val="Proxima Nova A"/>
      <scheme val="minor"/>
    </font>
    <font>
      <sz val="11"/>
      <color theme="4" tint="0.79998168889431442"/>
      <name val="Proxima Nova A"/>
      <scheme val="minor"/>
    </font>
    <font>
      <b/>
      <sz val="12"/>
      <color theme="1"/>
      <name val="Proxima Nova A"/>
      <scheme val="minor"/>
    </font>
    <font>
      <u/>
      <sz val="11"/>
      <color theme="10"/>
      <name val="Proxima Nova A"/>
      <scheme val="minor"/>
    </font>
    <font>
      <b/>
      <sz val="11"/>
      <color theme="6"/>
      <name val="Proxima Nova A"/>
      <family val="2"/>
      <scheme val="minor"/>
    </font>
    <font>
      <i/>
      <sz val="11"/>
      <color theme="1"/>
      <name val="Proxima Nova A"/>
      <scheme val="minor"/>
    </font>
    <font>
      <b/>
      <sz val="11"/>
      <color rgb="FFFF0000"/>
      <name val="Proxima Nova A"/>
      <scheme val="minor"/>
    </font>
    <font>
      <b/>
      <i/>
      <sz val="11"/>
      <color theme="1"/>
      <name val="Proxima Nova A"/>
      <scheme val="minor"/>
    </font>
    <font>
      <sz val="11"/>
      <color indexed="8"/>
      <name val="Proxima Nova A"/>
    </font>
    <font>
      <b/>
      <sz val="11"/>
      <color indexed="8"/>
      <name val="Proxima Nova A"/>
    </font>
    <font>
      <b/>
      <sz val="12"/>
      <color theme="5" tint="-0.499984740745262"/>
      <name val="Proxima Nova A"/>
      <scheme val="minor"/>
    </font>
    <font>
      <b/>
      <sz val="12"/>
      <color theme="8" tint="-0.499984740745262"/>
      <name val="Proxima Nova A"/>
      <scheme val="minor"/>
    </font>
    <font>
      <b/>
      <sz val="12"/>
      <color theme="9" tint="-0.499984740745262"/>
      <name val="Proxima Nova A"/>
      <scheme val="minor"/>
    </font>
    <font>
      <b/>
      <sz val="12"/>
      <color theme="4" tint="-0.499984740745262"/>
      <name val="Proxima Nova A"/>
      <scheme val="minor"/>
    </font>
    <font>
      <b/>
      <sz val="11"/>
      <color theme="2"/>
      <name val="Proxima Nova A"/>
      <scheme val="minor"/>
    </font>
    <font>
      <b/>
      <sz val="9"/>
      <color theme="1"/>
      <name val="Proxima Nova A"/>
      <scheme val="minor"/>
    </font>
    <font>
      <i/>
      <sz val="9"/>
      <color theme="1"/>
      <name val="Proxima Nova A"/>
      <scheme val="minor"/>
    </font>
    <font>
      <sz val="9"/>
      <color indexed="8"/>
      <name val="Proxima Nova A"/>
    </font>
    <font>
      <i/>
      <sz val="9"/>
      <name val="Proxima Nova A"/>
      <scheme val="minor"/>
    </font>
    <font>
      <i/>
      <sz val="11"/>
      <color indexed="8"/>
      <name val="Proxima Nova A"/>
    </font>
    <font>
      <sz val="11"/>
      <color indexed="8"/>
      <name val="Calibri"/>
      <family val="2"/>
    </font>
    <font>
      <sz val="11"/>
      <color indexed="8"/>
      <name val="Proxima Nova A"/>
      <scheme val="minor"/>
    </font>
    <font>
      <b/>
      <sz val="11"/>
      <color indexed="8"/>
      <name val="Proxima Nova A"/>
      <scheme val="minor"/>
    </font>
    <font>
      <i/>
      <sz val="9"/>
      <color indexed="8"/>
      <name val="Proxima Nova A"/>
      <scheme val="minor"/>
    </font>
    <font>
      <i/>
      <sz val="10"/>
      <color indexed="8"/>
      <name val="Proxima Nova A"/>
      <scheme val="minor"/>
    </font>
    <font>
      <b/>
      <sz val="11"/>
      <color theme="6" tint="-0.499984740745262"/>
      <name val="Proxima Nova A"/>
      <scheme val="minor"/>
    </font>
    <font>
      <sz val="11"/>
      <color theme="6" tint="-0.499984740745262"/>
      <name val="Proxima Nova A"/>
      <scheme val="minor"/>
    </font>
    <font>
      <b/>
      <sz val="11"/>
      <color theme="6" tint="0.59999389629810485"/>
      <name val="Proxima Nova A"/>
      <scheme val="minor"/>
    </font>
    <font>
      <sz val="11"/>
      <color theme="6" tint="0.59999389629810485"/>
      <name val="Proxima Nova A"/>
      <scheme val="minor"/>
    </font>
    <font>
      <sz val="11"/>
      <color theme="5" tint="-0.499984740745262"/>
      <name val="Proxima Nova A"/>
      <family val="2"/>
      <scheme val="minor"/>
    </font>
    <font>
      <sz val="11"/>
      <color theme="8" tint="-0.499984740745262"/>
      <name val="Proxima Nova A"/>
      <family val="2"/>
      <scheme val="minor"/>
    </font>
    <font>
      <i/>
      <sz val="11"/>
      <color theme="0" tint="-0.249977111117893"/>
      <name val="Proxima Nova A"/>
      <scheme val="minor"/>
    </font>
    <font>
      <sz val="11"/>
      <color theme="4" tint="0.79998168889431442"/>
      <name val="Proxima Nova A"/>
      <family val="2"/>
      <scheme val="minor"/>
    </font>
    <font>
      <sz val="11"/>
      <color theme="5" tint="0.79998168889431442"/>
      <name val="Proxima Nova A"/>
      <family val="2"/>
      <scheme val="minor"/>
    </font>
    <font>
      <sz val="11"/>
      <color theme="8" tint="0.79998168889431442"/>
      <name val="Proxima Nova A"/>
      <family val="2"/>
      <scheme val="minor"/>
    </font>
    <font>
      <i/>
      <sz val="11"/>
      <color theme="4" tint="-0.499984740745262"/>
      <name val="Proxima Nova A"/>
    </font>
    <font>
      <i/>
      <sz val="11"/>
      <color theme="6" tint="-0.499984740745262"/>
      <name val="Proxima Nova A"/>
    </font>
    <font>
      <i/>
      <sz val="11"/>
      <color theme="5" tint="-0.499984740745262"/>
      <name val="Proxima Nova A"/>
    </font>
    <font>
      <i/>
      <sz val="11"/>
      <color theme="8" tint="-0.499984740745262"/>
      <name val="Proxima Nova A"/>
    </font>
    <font>
      <i/>
      <sz val="11"/>
      <color theme="9" tint="-0.499984740745262"/>
      <name val="Proxima Nova A"/>
    </font>
    <font>
      <sz val="11"/>
      <color theme="4" tint="-0.499984740745262"/>
      <name val="Proxima Nova A"/>
      <family val="2"/>
      <scheme val="minor"/>
    </font>
    <font>
      <sz val="11"/>
      <color theme="9" tint="-0.499984740745262"/>
      <name val="Proxima Nova A"/>
      <family val="2"/>
      <scheme val="minor"/>
    </font>
    <font>
      <sz val="11"/>
      <color rgb="FFFF0000"/>
      <name val="Proxima Nova A"/>
      <family val="2"/>
      <scheme val="minor"/>
    </font>
    <font>
      <i/>
      <sz val="8"/>
      <color theme="1"/>
      <name val="Proxima Nova A"/>
      <scheme val="minor"/>
    </font>
    <font>
      <i/>
      <sz val="11"/>
      <color theme="4"/>
      <name val="Proxima Nova A"/>
      <scheme val="minor"/>
    </font>
    <font>
      <i/>
      <sz val="11"/>
      <color theme="4" tint="-0.499984740745262"/>
      <name val="Proxima Nova A"/>
      <scheme val="minor"/>
    </font>
    <font>
      <i/>
      <sz val="11"/>
      <color theme="4" tint="0.79998168889431442"/>
      <name val="Proxima Nova A"/>
      <scheme val="minor"/>
    </font>
    <font>
      <i/>
      <sz val="11"/>
      <color theme="5"/>
      <name val="Proxima Nova A"/>
      <scheme val="minor"/>
    </font>
    <font>
      <i/>
      <sz val="11"/>
      <color theme="5" tint="-0.499984740745262"/>
      <name val="Proxima Nova A"/>
      <scheme val="minor"/>
    </font>
    <font>
      <i/>
      <sz val="11"/>
      <color theme="5" tint="0.79998168889431442"/>
      <name val="Proxima Nova A"/>
      <scheme val="minor"/>
    </font>
    <font>
      <i/>
      <sz val="11"/>
      <color theme="8"/>
      <name val="Proxima Nova A"/>
      <scheme val="minor"/>
    </font>
    <font>
      <i/>
      <sz val="11"/>
      <color theme="8" tint="-0.499984740745262"/>
      <name val="Proxima Nova A"/>
      <scheme val="minor"/>
    </font>
    <font>
      <i/>
      <sz val="11"/>
      <color theme="8" tint="0.79998168889431442"/>
      <name val="Proxima Nova A"/>
      <scheme val="minor"/>
    </font>
    <font>
      <i/>
      <sz val="11"/>
      <color theme="9"/>
      <name val="Proxima Nova A"/>
      <scheme val="minor"/>
    </font>
    <font>
      <i/>
      <sz val="11"/>
      <color theme="9" tint="-0.499984740745262"/>
      <name val="Proxima Nova A"/>
      <scheme val="minor"/>
    </font>
    <font>
      <b/>
      <i/>
      <sz val="11"/>
      <color theme="6" tint="-0.499984740745262"/>
      <name val="Proxima Nova A"/>
      <scheme val="minor"/>
    </font>
    <font>
      <i/>
      <sz val="9"/>
      <color theme="6" tint="-0.499984740745262"/>
      <name val="Proxima Nova A"/>
      <scheme val="minor"/>
    </font>
    <font>
      <b/>
      <sz val="14"/>
      <color theme="4" tint="-0.499984740745262"/>
      <name val="Proxima Nova A Black"/>
      <scheme val="major"/>
    </font>
    <font>
      <sz val="11"/>
      <color theme="5" tint="-0.499984740745262"/>
      <name val="Proxima Nova A"/>
      <scheme val="minor"/>
    </font>
    <font>
      <sz val="11"/>
      <color theme="8" tint="-0.499984740745262"/>
      <name val="Proxima Nova A"/>
      <scheme val="minor"/>
    </font>
    <font>
      <b/>
      <sz val="11"/>
      <color theme="1" tint="0.249977111117893"/>
      <name val="Proxima Nova A"/>
      <scheme val="minor"/>
    </font>
    <font>
      <sz val="11"/>
      <color theme="1" tint="0.249977111117893"/>
      <name val="Proxima Nova A"/>
      <scheme val="minor"/>
    </font>
    <font>
      <sz val="11"/>
      <color theme="1" tint="0.249977111117893"/>
      <name val="Proxima Nova A"/>
      <family val="2"/>
      <scheme val="minor"/>
    </font>
    <font>
      <b/>
      <sz val="11"/>
      <color theme="1" tint="0.749992370372631"/>
      <name val="Proxima Nova A"/>
      <scheme val="minor"/>
    </font>
    <font>
      <i/>
      <sz val="11"/>
      <color theme="1" tint="0.499984740745262"/>
      <name val="Proxima Nova A"/>
      <scheme val="minor"/>
    </font>
    <font>
      <sz val="11"/>
      <color theme="6" tint="-0.499984740745262"/>
      <name val="Proxima Nova A"/>
      <family val="2"/>
      <scheme val="minor"/>
    </font>
    <font>
      <i/>
      <sz val="11"/>
      <color theme="6" tint="-0.499984740745262"/>
      <name val="Proxima Nova A"/>
      <scheme val="minor"/>
    </font>
    <font>
      <i/>
      <sz val="11"/>
      <color theme="9" tint="-0.249977111117893"/>
      <name val="Proxima Nova A"/>
      <scheme val="minor"/>
    </font>
    <font>
      <sz val="11"/>
      <color theme="9" tint="-0.249977111117893"/>
      <name val="Proxima Nova A"/>
      <scheme val="minor"/>
    </font>
    <font>
      <sz val="11"/>
      <color rgb="FF00B050"/>
      <name val="Proxima Nova A"/>
      <family val="2"/>
      <scheme val="minor"/>
    </font>
    <font>
      <sz val="9"/>
      <color theme="4"/>
      <name val="Proxima Nova A"/>
      <scheme val="minor"/>
    </font>
    <font>
      <vertAlign val="superscript"/>
      <sz val="11"/>
      <color theme="1"/>
      <name val="Proxima Nova A"/>
      <scheme val="minor"/>
    </font>
    <font>
      <vertAlign val="superscript"/>
      <sz val="11"/>
      <color theme="1"/>
      <name val="Proxima Nova A"/>
      <family val="2"/>
      <scheme val="minor"/>
    </font>
    <font>
      <vertAlign val="superscript"/>
      <sz val="8"/>
      <color theme="1"/>
      <name val="Proxima Nova A"/>
      <scheme val="minor"/>
    </font>
    <font>
      <sz val="8"/>
      <color indexed="8"/>
      <name val="Proxima Nova A"/>
    </font>
    <font>
      <vertAlign val="superscript"/>
      <sz val="8"/>
      <color rgb="FF000000"/>
      <name val="Proxima Nova A"/>
    </font>
    <font>
      <sz val="11"/>
      <color theme="9" tint="0.39997558519241921"/>
      <name val="Proxima Nova A"/>
      <family val="2"/>
      <scheme val="minor"/>
    </font>
  </fonts>
  <fills count="32">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4" tint="-0.49998474074526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8"/>
        <bgColor indexed="64"/>
      </patternFill>
    </fill>
    <fill>
      <patternFill patternType="solid">
        <fgColor theme="9"/>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1" tint="0.749992370372631"/>
        <bgColor indexed="64"/>
      </patternFill>
    </fill>
    <fill>
      <patternFill patternType="solid">
        <fgColor theme="6"/>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1" tint="0.89999084444715716"/>
        <bgColor indexed="64"/>
      </patternFill>
    </fill>
  </fills>
  <borders count="123">
    <border>
      <left/>
      <right/>
      <top/>
      <bottom/>
      <diagonal/>
    </border>
    <border>
      <left style="thin">
        <color theme="4"/>
      </left>
      <right style="thin">
        <color theme="4"/>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right style="thin">
        <color theme="4"/>
      </right>
      <top/>
      <bottom style="thin">
        <color theme="4"/>
      </bottom>
      <diagonal/>
    </border>
    <border>
      <left style="thin">
        <color theme="4"/>
      </left>
      <right style="thin">
        <color theme="4"/>
      </right>
      <top/>
      <bottom style="thin">
        <color theme="4"/>
      </bottom>
      <diagonal/>
    </border>
    <border>
      <left/>
      <right/>
      <top style="thin">
        <color theme="4"/>
      </top>
      <bottom style="thin">
        <color theme="4"/>
      </bottom>
      <diagonal/>
    </border>
    <border>
      <left style="thin">
        <color theme="0"/>
      </left>
      <right style="thin">
        <color theme="0"/>
      </right>
      <top style="thin">
        <color theme="0"/>
      </top>
      <bottom style="thin">
        <color theme="0"/>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ck">
        <color theme="0"/>
      </left>
      <right/>
      <top style="thin">
        <color theme="0"/>
      </top>
      <bottom style="thin">
        <color theme="0"/>
      </bottom>
      <diagonal/>
    </border>
    <border>
      <left style="thick">
        <color theme="0"/>
      </left>
      <right style="thin">
        <color theme="0"/>
      </right>
      <top style="thin">
        <color theme="0"/>
      </top>
      <bottom style="thin">
        <color theme="0"/>
      </bottom>
      <diagonal/>
    </border>
    <border>
      <left style="thick">
        <color theme="0"/>
      </left>
      <right/>
      <top/>
      <bottom/>
      <diagonal/>
    </border>
    <border>
      <left/>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style="thin">
        <color theme="0"/>
      </right>
      <top/>
      <bottom style="thin">
        <color theme="0"/>
      </bottom>
      <diagonal/>
    </border>
    <border>
      <left/>
      <right style="thin">
        <color theme="0"/>
      </right>
      <top style="thin">
        <color theme="0"/>
      </top>
      <bottom/>
      <diagonal/>
    </border>
    <border>
      <left/>
      <right style="thin">
        <color theme="0"/>
      </right>
      <top/>
      <bottom/>
      <diagonal/>
    </border>
    <border>
      <left style="thick">
        <color theme="0"/>
      </left>
      <right style="thin">
        <color theme="0"/>
      </right>
      <top/>
      <bottom/>
      <diagonal/>
    </border>
    <border>
      <left style="thin">
        <color theme="0"/>
      </left>
      <right style="thin">
        <color theme="0"/>
      </right>
      <top/>
      <bottom/>
      <diagonal/>
    </border>
    <border>
      <left/>
      <right/>
      <top style="thin">
        <color theme="0"/>
      </top>
      <bottom/>
      <diagonal/>
    </border>
    <border>
      <left style="thin">
        <color theme="0"/>
      </left>
      <right/>
      <top/>
      <bottom style="thin">
        <color theme="0"/>
      </bottom>
      <diagonal/>
    </border>
    <border>
      <left style="thin">
        <color theme="0"/>
      </left>
      <right/>
      <top/>
      <bottom/>
      <diagonal/>
    </border>
    <border>
      <left style="thin">
        <color theme="0"/>
      </left>
      <right/>
      <top style="thin">
        <color theme="0"/>
      </top>
      <bottom/>
      <diagonal/>
    </border>
    <border>
      <left style="thin">
        <color theme="4"/>
      </left>
      <right/>
      <top/>
      <bottom/>
      <diagonal/>
    </border>
    <border>
      <left style="medium">
        <color theme="9"/>
      </left>
      <right style="medium">
        <color theme="9"/>
      </right>
      <top style="medium">
        <color theme="9"/>
      </top>
      <bottom style="medium">
        <color theme="9"/>
      </bottom>
      <diagonal/>
    </border>
    <border>
      <left style="medium">
        <color theme="9"/>
      </left>
      <right/>
      <top/>
      <bottom/>
      <diagonal/>
    </border>
    <border>
      <left style="medium">
        <color theme="9"/>
      </left>
      <right/>
      <top/>
      <bottom style="medium">
        <color theme="9"/>
      </bottom>
      <diagonal/>
    </border>
    <border>
      <left style="medium">
        <color theme="8"/>
      </left>
      <right style="medium">
        <color theme="8"/>
      </right>
      <top style="medium">
        <color theme="8"/>
      </top>
      <bottom style="medium">
        <color theme="8"/>
      </bottom>
      <diagonal/>
    </border>
    <border>
      <left/>
      <right style="medium">
        <color theme="9"/>
      </right>
      <top/>
      <bottom/>
      <diagonal/>
    </border>
    <border>
      <left/>
      <right/>
      <top style="medium">
        <color theme="8"/>
      </top>
      <bottom/>
      <diagonal/>
    </border>
    <border>
      <left style="medium">
        <color theme="8"/>
      </left>
      <right/>
      <top/>
      <bottom/>
      <diagonal/>
    </border>
    <border>
      <left style="medium">
        <color theme="8"/>
      </left>
      <right/>
      <top/>
      <bottom style="medium">
        <color theme="8"/>
      </bottom>
      <diagonal/>
    </border>
    <border>
      <left style="medium">
        <color theme="5"/>
      </left>
      <right style="medium">
        <color theme="5"/>
      </right>
      <top style="medium">
        <color theme="5"/>
      </top>
      <bottom style="medium">
        <color theme="5"/>
      </bottom>
      <diagonal/>
    </border>
    <border>
      <left/>
      <right style="medium">
        <color theme="8"/>
      </right>
      <top/>
      <bottom/>
      <diagonal/>
    </border>
    <border>
      <left style="medium">
        <color theme="5"/>
      </left>
      <right/>
      <top/>
      <bottom/>
      <diagonal/>
    </border>
    <border>
      <left style="medium">
        <color theme="5"/>
      </left>
      <right/>
      <top/>
      <bottom style="medium">
        <color theme="5"/>
      </bottom>
      <diagonal/>
    </border>
    <border>
      <left/>
      <right style="medium">
        <color theme="5"/>
      </right>
      <top/>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thin">
        <color theme="4"/>
      </left>
      <right style="thin">
        <color theme="4"/>
      </right>
      <top/>
      <bottom/>
      <diagonal/>
    </border>
    <border>
      <left/>
      <right/>
      <top style="medium">
        <color theme="9"/>
      </top>
      <bottom style="medium">
        <color theme="9"/>
      </bottom>
      <diagonal/>
    </border>
    <border>
      <left/>
      <right style="thin">
        <color theme="9"/>
      </right>
      <top style="medium">
        <color theme="9"/>
      </top>
      <bottom style="medium">
        <color theme="9"/>
      </bottom>
      <diagonal/>
    </border>
    <border>
      <left style="thin">
        <color theme="9"/>
      </left>
      <right/>
      <top style="medium">
        <color theme="9"/>
      </top>
      <bottom style="medium">
        <color theme="9"/>
      </bottom>
      <diagonal/>
    </border>
    <border>
      <left style="thin">
        <color theme="9"/>
      </left>
      <right style="thin">
        <color theme="9"/>
      </right>
      <top style="medium">
        <color theme="9"/>
      </top>
      <bottom style="medium">
        <color theme="9"/>
      </bottom>
      <diagonal/>
    </border>
    <border>
      <left style="thin">
        <color theme="9"/>
      </left>
      <right style="medium">
        <color theme="9"/>
      </right>
      <top style="medium">
        <color theme="9"/>
      </top>
      <bottom style="medium">
        <color theme="9"/>
      </bottom>
      <diagonal/>
    </border>
    <border>
      <left/>
      <right style="thin">
        <color theme="8"/>
      </right>
      <top style="medium">
        <color theme="8"/>
      </top>
      <bottom style="medium">
        <color theme="8"/>
      </bottom>
      <diagonal/>
    </border>
    <border>
      <left style="thin">
        <color theme="8"/>
      </left>
      <right style="thin">
        <color theme="8"/>
      </right>
      <top style="medium">
        <color theme="8"/>
      </top>
      <bottom style="medium">
        <color theme="8"/>
      </bottom>
      <diagonal/>
    </border>
    <border>
      <left style="thin">
        <color theme="8"/>
      </left>
      <right style="medium">
        <color theme="8"/>
      </right>
      <top style="medium">
        <color theme="8"/>
      </top>
      <bottom style="medium">
        <color theme="8"/>
      </bottom>
      <diagonal/>
    </border>
    <border>
      <left/>
      <right/>
      <top style="medium">
        <color theme="8"/>
      </top>
      <bottom style="medium">
        <color theme="8"/>
      </bottom>
      <diagonal/>
    </border>
    <border>
      <left style="thin">
        <color theme="8"/>
      </left>
      <right/>
      <top style="medium">
        <color theme="8"/>
      </top>
      <bottom style="medium">
        <color theme="8"/>
      </bottom>
      <diagonal/>
    </border>
    <border>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theme="5"/>
      </left>
      <right style="medium">
        <color theme="5"/>
      </right>
      <top style="medium">
        <color theme="5"/>
      </top>
      <bottom style="medium">
        <color theme="5"/>
      </bottom>
      <diagonal/>
    </border>
    <border>
      <left style="thin">
        <color theme="5"/>
      </left>
      <right/>
      <top style="medium">
        <color theme="5"/>
      </top>
      <bottom style="medium">
        <color theme="5"/>
      </bottom>
      <diagonal/>
    </border>
    <border>
      <left style="medium">
        <color theme="4"/>
      </left>
      <right style="thin">
        <color theme="4"/>
      </right>
      <top style="medium">
        <color theme="4"/>
      </top>
      <bottom style="medium">
        <color theme="4"/>
      </bottom>
      <diagonal/>
    </border>
    <border>
      <left style="thin">
        <color theme="4"/>
      </left>
      <right style="thin">
        <color theme="4"/>
      </right>
      <top style="medium">
        <color theme="4"/>
      </top>
      <bottom style="medium">
        <color theme="4"/>
      </bottom>
      <diagonal/>
    </border>
    <border>
      <left style="thin">
        <color theme="4"/>
      </left>
      <right style="medium">
        <color theme="4"/>
      </right>
      <top style="medium">
        <color theme="4"/>
      </top>
      <bottom style="medium">
        <color theme="4"/>
      </bottom>
      <diagonal/>
    </border>
    <border>
      <left/>
      <right style="thin">
        <color theme="4"/>
      </right>
      <top style="medium">
        <color theme="4"/>
      </top>
      <bottom style="medium">
        <color theme="4"/>
      </bottom>
      <diagonal/>
    </border>
    <border>
      <left style="thin">
        <color theme="4"/>
      </left>
      <right/>
      <top style="medium">
        <color theme="4"/>
      </top>
      <bottom style="medium">
        <color theme="4"/>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style="thin">
        <color theme="8" tint="0.39997558519241921"/>
      </left>
      <right/>
      <top style="thin">
        <color theme="8" tint="0.39997558519241921"/>
      </top>
      <bottom/>
      <diagonal/>
    </border>
    <border>
      <left style="thin">
        <color theme="8" tint="0.39997558519241921"/>
      </left>
      <right/>
      <top/>
      <bottom style="thin">
        <color theme="8" tint="0.39997558519241921"/>
      </bottom>
      <diagonal/>
    </border>
    <border>
      <left style="thin">
        <color theme="8" tint="0.39997558519241921"/>
      </left>
      <right/>
      <top/>
      <bottom/>
      <diagonal/>
    </border>
    <border>
      <left/>
      <right style="thin">
        <color theme="8" tint="0.39997558519241921"/>
      </right>
      <top style="thin">
        <color theme="8" tint="0.39997558519241921"/>
      </top>
      <bottom/>
      <diagonal/>
    </border>
    <border>
      <left style="thin">
        <color theme="8" tint="0.39997558519241921"/>
      </left>
      <right style="thin">
        <color theme="8" tint="0.39997558519241921"/>
      </right>
      <top style="thin">
        <color theme="8" tint="0.39997558519241921"/>
      </top>
      <bottom/>
      <diagonal/>
    </border>
    <border>
      <left/>
      <right style="thin">
        <color theme="8" tint="0.39997558519241921"/>
      </right>
      <top/>
      <bottom style="thin">
        <color theme="8" tint="0.39997558519241921"/>
      </bottom>
      <diagonal/>
    </border>
    <border>
      <left style="thin">
        <color theme="8" tint="0.39997558519241921"/>
      </left>
      <right style="thin">
        <color theme="8" tint="0.39997558519241921"/>
      </right>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style="thin">
        <color theme="4"/>
      </left>
      <right style="medium">
        <color theme="4"/>
      </right>
      <top style="thin">
        <color theme="4"/>
      </top>
      <bottom style="thin">
        <color theme="4"/>
      </bottom>
      <diagonal/>
    </border>
    <border>
      <left style="medium">
        <color theme="4"/>
      </left>
      <right style="thin">
        <color theme="4"/>
      </right>
      <top style="thin">
        <color theme="4"/>
      </top>
      <bottom style="thin">
        <color theme="4"/>
      </bottom>
      <diagonal/>
    </border>
    <border>
      <left style="medium">
        <color theme="4"/>
      </left>
      <right/>
      <top style="thin">
        <color theme="4"/>
      </top>
      <bottom style="thin">
        <color theme="4"/>
      </bottom>
      <diagonal/>
    </border>
    <border>
      <left/>
      <right style="medium">
        <color theme="4"/>
      </right>
      <top/>
      <bottom/>
      <diagonal/>
    </border>
    <border>
      <left style="medium">
        <color theme="4"/>
      </left>
      <right/>
      <top/>
      <bottom style="thin">
        <color theme="4"/>
      </bottom>
      <diagonal/>
    </border>
    <border>
      <left style="thin">
        <color theme="4"/>
      </left>
      <right/>
      <top/>
      <bottom style="thin">
        <color theme="4"/>
      </bottom>
      <diagonal/>
    </border>
    <border>
      <left/>
      <right style="medium">
        <color theme="4"/>
      </right>
      <top style="thin">
        <color theme="4"/>
      </top>
      <bottom style="thin">
        <color theme="4"/>
      </bottom>
      <diagonal/>
    </border>
    <border>
      <left style="medium">
        <color theme="4"/>
      </left>
      <right style="thin">
        <color theme="4"/>
      </right>
      <top/>
      <bottom style="thin">
        <color theme="4"/>
      </bottom>
      <diagonal/>
    </border>
    <border>
      <left/>
      <right style="medium">
        <color theme="4"/>
      </right>
      <top/>
      <bottom style="thin">
        <color theme="4"/>
      </bottom>
      <diagonal/>
    </border>
    <border>
      <left/>
      <right style="thin">
        <color theme="4"/>
      </right>
      <top/>
      <bottom/>
      <diagonal/>
    </border>
    <border>
      <left style="medium">
        <color theme="4"/>
      </left>
      <right style="medium">
        <color theme="4"/>
      </right>
      <top style="medium">
        <color theme="4"/>
      </top>
      <bottom style="medium">
        <color theme="4"/>
      </bottom>
      <diagonal/>
    </border>
    <border>
      <left style="medium">
        <color theme="4"/>
      </left>
      <right style="medium">
        <color theme="4"/>
      </right>
      <top/>
      <bottom style="medium">
        <color theme="4"/>
      </bottom>
      <diagonal/>
    </border>
    <border>
      <left style="medium">
        <color theme="4"/>
      </left>
      <right style="medium">
        <color theme="4"/>
      </right>
      <top style="medium">
        <color theme="4"/>
      </top>
      <bottom/>
      <diagonal/>
    </border>
    <border>
      <left style="medium">
        <color theme="5"/>
      </left>
      <right/>
      <top style="medium">
        <color theme="5"/>
      </top>
      <bottom style="medium">
        <color theme="5"/>
      </bottom>
      <diagonal/>
    </border>
    <border>
      <left/>
      <right/>
      <top/>
      <bottom style="thin">
        <color indexed="64"/>
      </bottom>
      <diagonal/>
    </border>
    <border>
      <left/>
      <right/>
      <top/>
      <bottom style="medium">
        <color theme="4"/>
      </bottom>
      <diagonal/>
    </border>
    <border>
      <left style="medium">
        <color theme="5"/>
      </left>
      <right style="medium">
        <color theme="5"/>
      </right>
      <top style="medium">
        <color theme="5"/>
      </top>
      <bottom style="thin">
        <color theme="0"/>
      </bottom>
      <diagonal/>
    </border>
    <border>
      <left style="medium">
        <color theme="5"/>
      </left>
      <right style="medium">
        <color theme="5"/>
      </right>
      <top style="thin">
        <color theme="0"/>
      </top>
      <bottom style="thin">
        <color theme="0"/>
      </bottom>
      <diagonal/>
    </border>
    <border>
      <left style="medium">
        <color theme="5"/>
      </left>
      <right style="medium">
        <color theme="5"/>
      </right>
      <top style="thin">
        <color theme="0"/>
      </top>
      <bottom style="medium">
        <color theme="5"/>
      </bottom>
      <diagonal/>
    </border>
    <border>
      <left style="medium">
        <color theme="5"/>
      </left>
      <right style="medium">
        <color theme="5"/>
      </right>
      <top style="thin">
        <color theme="0"/>
      </top>
      <bottom/>
      <diagonal/>
    </border>
    <border>
      <left style="medium">
        <color rgb="FF00B050"/>
      </left>
      <right/>
      <top style="medium">
        <color rgb="FF00B050"/>
      </top>
      <bottom style="medium">
        <color rgb="FF00B050"/>
      </bottom>
      <diagonal/>
    </border>
    <border>
      <left/>
      <right/>
      <top style="medium">
        <color rgb="FF00B050"/>
      </top>
      <bottom style="medium">
        <color rgb="FF00B050"/>
      </bottom>
      <diagonal/>
    </border>
    <border>
      <left/>
      <right style="medium">
        <color rgb="FF00B050"/>
      </right>
      <top style="medium">
        <color rgb="FF00B050"/>
      </top>
      <bottom style="medium">
        <color rgb="FF00B050"/>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theme="0"/>
      </left>
      <right style="thin">
        <color theme="0"/>
      </right>
      <top/>
      <bottom style="thin">
        <color theme="0"/>
      </bottom>
      <diagonal/>
    </border>
    <border>
      <left style="medium">
        <color theme="0"/>
      </left>
      <right style="thin">
        <color theme="0"/>
      </right>
      <top/>
      <bottom/>
      <diagonal/>
    </border>
    <border>
      <left style="medium">
        <color theme="0"/>
      </left>
      <right/>
      <top/>
      <bottom/>
      <diagonal/>
    </border>
    <border>
      <left style="medium">
        <color theme="0"/>
      </left>
      <right/>
      <top/>
      <bottom style="thin">
        <color theme="0"/>
      </bottom>
      <diagonal/>
    </border>
    <border>
      <left style="medium">
        <color theme="0"/>
      </left>
      <right/>
      <top style="thin">
        <color theme="0"/>
      </top>
      <bottom/>
      <diagonal/>
    </border>
    <border>
      <left style="medium">
        <color theme="6"/>
      </left>
      <right style="thin">
        <color theme="0"/>
      </right>
      <top style="medium">
        <color theme="6"/>
      </top>
      <bottom/>
      <diagonal/>
    </border>
    <border>
      <left style="thin">
        <color theme="0"/>
      </left>
      <right style="medium">
        <color theme="6"/>
      </right>
      <top style="medium">
        <color theme="6"/>
      </top>
      <bottom/>
      <diagonal/>
    </border>
    <border>
      <left style="medium">
        <color theme="6"/>
      </left>
      <right style="thin">
        <color theme="0"/>
      </right>
      <top/>
      <bottom style="thin">
        <color theme="0"/>
      </bottom>
      <diagonal/>
    </border>
    <border>
      <left style="thin">
        <color theme="0"/>
      </left>
      <right style="medium">
        <color theme="6"/>
      </right>
      <top/>
      <bottom style="thin">
        <color theme="0"/>
      </bottom>
      <diagonal/>
    </border>
    <border>
      <left style="medium">
        <color theme="6"/>
      </left>
      <right style="thin">
        <color theme="0"/>
      </right>
      <top style="thin">
        <color theme="0"/>
      </top>
      <bottom style="thin">
        <color theme="0"/>
      </bottom>
      <diagonal/>
    </border>
    <border>
      <left style="thin">
        <color theme="0"/>
      </left>
      <right style="medium">
        <color theme="6"/>
      </right>
      <top style="thin">
        <color theme="0"/>
      </top>
      <bottom style="thin">
        <color theme="0"/>
      </bottom>
      <diagonal/>
    </border>
    <border>
      <left style="medium">
        <color theme="6"/>
      </left>
      <right style="thin">
        <color theme="0"/>
      </right>
      <top/>
      <bottom/>
      <diagonal/>
    </border>
    <border>
      <left style="thin">
        <color theme="0"/>
      </left>
      <right style="medium">
        <color theme="6"/>
      </right>
      <top/>
      <bottom/>
      <diagonal/>
    </border>
    <border>
      <left style="medium">
        <color theme="6"/>
      </left>
      <right style="thin">
        <color theme="0"/>
      </right>
      <top style="thin">
        <color theme="0"/>
      </top>
      <bottom style="medium">
        <color theme="6"/>
      </bottom>
      <diagonal/>
    </border>
    <border>
      <left style="thin">
        <color theme="0"/>
      </left>
      <right style="medium">
        <color theme="6"/>
      </right>
      <top style="thin">
        <color theme="0"/>
      </top>
      <bottom style="medium">
        <color theme="6"/>
      </bottom>
      <diagonal/>
    </border>
  </borders>
  <cellStyleXfs count="5">
    <xf numFmtId="0" fontId="0" fillId="0" borderId="0"/>
    <xf numFmtId="9" fontId="2" fillId="0" borderId="0" applyFont="0" applyFill="0" applyBorder="0" applyAlignment="0" applyProtection="0"/>
    <xf numFmtId="0" fontId="16" fillId="0" borderId="0" applyNumberFormat="0" applyFill="0" applyBorder="0" applyAlignment="0" applyProtection="0"/>
    <xf numFmtId="0" fontId="29" fillId="0" borderId="0" applyNumberFormat="0" applyFill="0" applyBorder="0" applyProtection="0"/>
    <xf numFmtId="0" fontId="41" fillId="0" borderId="0" applyFill="0" applyProtection="0"/>
  </cellStyleXfs>
  <cellXfs count="1714">
    <xf numFmtId="0" fontId="0" fillId="0" borderId="0" xfId="0"/>
    <xf numFmtId="0" fontId="0" fillId="0" borderId="0" xfId="0" applyAlignment="1">
      <alignment horizontal="left" vertical="top"/>
    </xf>
    <xf numFmtId="0" fontId="0" fillId="0" borderId="0" xfId="0" applyAlignment="1">
      <alignment horizontal="left" vertical="top" wrapText="1"/>
    </xf>
    <xf numFmtId="0" fontId="0" fillId="5" borderId="0" xfId="0" applyFill="1" applyAlignment="1">
      <alignment horizontal="center" vertical="top"/>
    </xf>
    <xf numFmtId="0" fontId="0" fillId="6" borderId="0" xfId="0" applyFill="1" applyAlignment="1">
      <alignment horizontal="center" vertical="top"/>
    </xf>
    <xf numFmtId="0" fontId="0" fillId="7" borderId="0" xfId="0" applyFill="1" applyAlignment="1">
      <alignment horizontal="center" vertical="top"/>
    </xf>
    <xf numFmtId="0" fontId="0" fillId="8" borderId="0" xfId="0" applyFill="1" applyAlignment="1">
      <alignment horizontal="center" vertical="top"/>
    </xf>
    <xf numFmtId="0" fontId="0" fillId="6" borderId="0" xfId="0" applyFill="1" applyAlignment="1">
      <alignment vertical="top" wrapText="1"/>
    </xf>
    <xf numFmtId="0" fontId="0" fillId="2" borderId="0" xfId="0" applyFill="1" applyBorder="1" applyAlignment="1">
      <alignment horizontal="center" vertical="top"/>
    </xf>
    <xf numFmtId="0" fontId="0" fillId="5" borderId="0" xfId="0" applyFill="1" applyAlignment="1">
      <alignment vertical="top" wrapText="1"/>
    </xf>
    <xf numFmtId="0" fontId="0" fillId="7" borderId="0" xfId="0" applyFill="1" applyAlignment="1">
      <alignment vertical="top" wrapText="1"/>
    </xf>
    <xf numFmtId="0" fontId="0" fillId="8" borderId="0" xfId="0" applyFill="1" applyAlignment="1">
      <alignment vertical="top" wrapText="1"/>
    </xf>
    <xf numFmtId="0" fontId="0" fillId="5" borderId="0" xfId="0" applyFill="1" applyAlignment="1">
      <alignment horizontal="center" vertical="top" wrapText="1"/>
    </xf>
    <xf numFmtId="0" fontId="0" fillId="6" borderId="0" xfId="0" applyFill="1" applyAlignment="1">
      <alignment horizontal="center" vertical="top" wrapText="1"/>
    </xf>
    <xf numFmtId="0" fontId="0" fillId="7" borderId="0" xfId="0" applyFill="1" applyAlignment="1">
      <alignment horizontal="center" vertical="top" wrapText="1"/>
    </xf>
    <xf numFmtId="0" fontId="0" fillId="8" borderId="0" xfId="0" applyFill="1" applyAlignment="1">
      <alignment horizontal="center" vertical="top" wrapText="1"/>
    </xf>
    <xf numFmtId="0" fontId="8" fillId="3" borderId="0" xfId="0" applyFont="1" applyFill="1" applyAlignment="1">
      <alignment horizontal="left" vertical="top"/>
    </xf>
    <xf numFmtId="0" fontId="5" fillId="3" borderId="0" xfId="0" applyFont="1" applyFill="1" applyAlignment="1">
      <alignment horizontal="left" vertical="top" wrapText="1"/>
    </xf>
    <xf numFmtId="0" fontId="5" fillId="3" borderId="0" xfId="0" applyFont="1" applyFill="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0" fillId="9" borderId="1" xfId="0" applyFill="1" applyBorder="1" applyAlignment="1">
      <alignment horizontal="left" vertical="top"/>
    </xf>
    <xf numFmtId="0" fontId="0" fillId="9" borderId="1" xfId="0" applyFill="1" applyBorder="1" applyAlignment="1">
      <alignment horizontal="left" vertical="top" wrapText="1"/>
    </xf>
    <xf numFmtId="0" fontId="5" fillId="3" borderId="1" xfId="0" applyFont="1" applyFill="1" applyBorder="1" applyAlignment="1">
      <alignment horizontal="center" vertical="top" wrapText="1"/>
    </xf>
    <xf numFmtId="0" fontId="8" fillId="3" borderId="0" xfId="0" applyFont="1" applyFill="1" applyAlignment="1">
      <alignment horizontal="left" vertical="top" wrapText="1"/>
    </xf>
    <xf numFmtId="0" fontId="0" fillId="0" borderId="0" xfId="0" applyAlignment="1">
      <alignment vertical="top" wrapText="1"/>
    </xf>
    <xf numFmtId="0" fontId="0" fillId="9" borderId="0" xfId="0" applyFill="1" applyAlignment="1">
      <alignment vertical="top" wrapText="1"/>
    </xf>
    <xf numFmtId="0" fontId="9" fillId="2" borderId="0" xfId="0" applyFont="1" applyFill="1" applyAlignment="1">
      <alignment horizontal="left" vertical="top"/>
    </xf>
    <xf numFmtId="0" fontId="9" fillId="2" borderId="0" xfId="0" applyFont="1" applyFill="1" applyAlignment="1">
      <alignment vertical="top" wrapText="1"/>
    </xf>
    <xf numFmtId="0" fontId="0" fillId="8" borderId="1" xfId="0" applyFill="1" applyBorder="1" applyAlignment="1">
      <alignment vertical="top"/>
    </xf>
    <xf numFmtId="0" fontId="0" fillId="8" borderId="1" xfId="0" applyFill="1" applyBorder="1" applyAlignment="1">
      <alignment horizontal="center" vertical="top"/>
    </xf>
    <xf numFmtId="0" fontId="0" fillId="5" borderId="0" xfId="0" applyFill="1" applyAlignment="1">
      <alignment horizontal="left" vertical="top" wrapText="1"/>
    </xf>
    <xf numFmtId="0" fontId="0" fillId="2" borderId="0" xfId="0" applyFill="1" applyBorder="1" applyAlignment="1">
      <alignment vertical="top"/>
    </xf>
    <xf numFmtId="0" fontId="0" fillId="2" borderId="0" xfId="0" applyFill="1" applyBorder="1" applyAlignment="1">
      <alignment vertical="top" wrapText="1"/>
    </xf>
    <xf numFmtId="0" fontId="0" fillId="5" borderId="0" xfId="0" applyFill="1" applyAlignment="1">
      <alignment vertical="top"/>
    </xf>
    <xf numFmtId="0" fontId="0" fillId="5" borderId="1" xfId="0" applyFill="1" applyBorder="1" applyAlignment="1">
      <alignment horizontal="center" vertical="top"/>
    </xf>
    <xf numFmtId="0" fontId="0" fillId="5" borderId="1" xfId="0" applyFill="1" applyBorder="1" applyAlignment="1">
      <alignment vertical="top"/>
    </xf>
    <xf numFmtId="9" fontId="0" fillId="5" borderId="1" xfId="1" applyFont="1" applyFill="1" applyBorder="1" applyAlignment="1">
      <alignment vertical="top"/>
    </xf>
    <xf numFmtId="0" fontId="0" fillId="5" borderId="1" xfId="0" applyFill="1" applyBorder="1" applyAlignment="1">
      <alignment vertical="top" wrapText="1"/>
    </xf>
    <xf numFmtId="9" fontId="2" fillId="5" borderId="1" xfId="1" applyFont="1" applyFill="1" applyBorder="1" applyAlignment="1">
      <alignment vertical="top"/>
    </xf>
    <xf numFmtId="0" fontId="0" fillId="5" borderId="0" xfId="0" applyFill="1" applyBorder="1" applyAlignment="1">
      <alignment horizontal="center" vertical="top"/>
    </xf>
    <xf numFmtId="0" fontId="0" fillId="6" borderId="0" xfId="0" applyFill="1" applyAlignment="1">
      <alignment vertical="top"/>
    </xf>
    <xf numFmtId="0" fontId="0" fillId="6" borderId="1" xfId="0" applyFill="1" applyBorder="1" applyAlignment="1">
      <alignment horizontal="center" vertical="top"/>
    </xf>
    <xf numFmtId="0" fontId="0" fillId="6" borderId="1" xfId="0" applyFill="1" applyBorder="1" applyAlignment="1">
      <alignment vertical="top"/>
    </xf>
    <xf numFmtId="9" fontId="0" fillId="6" borderId="1" xfId="1" applyFont="1" applyFill="1" applyBorder="1" applyAlignment="1">
      <alignment vertical="top"/>
    </xf>
    <xf numFmtId="0" fontId="0" fillId="6" borderId="1" xfId="0" applyFill="1" applyBorder="1" applyAlignment="1">
      <alignment horizontal="left" vertical="top"/>
    </xf>
    <xf numFmtId="0" fontId="0" fillId="6" borderId="0" xfId="0" applyFill="1" applyBorder="1" applyAlignment="1">
      <alignment horizontal="left" vertical="top"/>
    </xf>
    <xf numFmtId="0" fontId="0" fillId="6" borderId="0" xfId="0" applyFill="1" applyBorder="1" applyAlignment="1">
      <alignment horizontal="center" vertical="top"/>
    </xf>
    <xf numFmtId="0" fontId="0" fillId="7" borderId="1" xfId="0" applyFill="1" applyBorder="1" applyAlignment="1">
      <alignment horizontal="center" vertical="top"/>
    </xf>
    <xf numFmtId="0" fontId="0" fillId="7" borderId="1" xfId="0" applyFill="1" applyBorder="1" applyAlignment="1">
      <alignment vertical="top"/>
    </xf>
    <xf numFmtId="9" fontId="0" fillId="7" borderId="1" xfId="1" applyFont="1" applyFill="1" applyBorder="1" applyAlignment="1">
      <alignment vertical="top"/>
    </xf>
    <xf numFmtId="0" fontId="0" fillId="7" borderId="0" xfId="0" applyFill="1" applyAlignment="1">
      <alignment vertical="top"/>
    </xf>
    <xf numFmtId="0" fontId="0" fillId="7" borderId="1" xfId="0" applyFill="1" applyBorder="1" applyAlignment="1">
      <alignment horizontal="left" vertical="top"/>
    </xf>
    <xf numFmtId="0" fontId="0" fillId="7" borderId="0" xfId="0" applyFill="1" applyBorder="1" applyAlignment="1">
      <alignment horizontal="left" vertical="top"/>
    </xf>
    <xf numFmtId="0" fontId="0" fillId="7" borderId="0" xfId="0" applyFill="1" applyBorder="1" applyAlignment="1">
      <alignment horizontal="center" vertical="top"/>
    </xf>
    <xf numFmtId="0" fontId="0" fillId="8" borderId="0" xfId="0" applyFill="1" applyAlignment="1">
      <alignment vertical="top"/>
    </xf>
    <xf numFmtId="9" fontId="0" fillId="8" borderId="1" xfId="1" applyFont="1" applyFill="1" applyBorder="1" applyAlignment="1">
      <alignment vertical="top"/>
    </xf>
    <xf numFmtId="0" fontId="0" fillId="8" borderId="0" xfId="0" applyFill="1" applyBorder="1" applyAlignment="1">
      <alignment vertical="top"/>
    </xf>
    <xf numFmtId="0" fontId="0" fillId="8" borderId="0" xfId="0" applyFill="1" applyBorder="1" applyAlignment="1">
      <alignment horizontal="center" vertical="top"/>
    </xf>
    <xf numFmtId="0" fontId="0" fillId="5" borderId="0" xfId="0" applyFill="1" applyBorder="1" applyAlignment="1">
      <alignment vertical="top"/>
    </xf>
    <xf numFmtId="0" fontId="0" fillId="6" borderId="1" xfId="0" applyFill="1" applyBorder="1" applyAlignment="1">
      <alignment vertical="top" wrapText="1"/>
    </xf>
    <xf numFmtId="0" fontId="0" fillId="6" borderId="0" xfId="0" applyFill="1" applyBorder="1" applyAlignment="1">
      <alignment vertical="top"/>
    </xf>
    <xf numFmtId="0" fontId="0" fillId="7" borderId="0" xfId="0" applyFill="1" applyBorder="1" applyAlignment="1">
      <alignment vertical="top"/>
    </xf>
    <xf numFmtId="0" fontId="0" fillId="7" borderId="1" xfId="0" applyFill="1" applyBorder="1" applyAlignment="1">
      <alignment vertical="top" wrapText="1"/>
    </xf>
    <xf numFmtId="0" fontId="0" fillId="0" borderId="0" xfId="0" applyAlignment="1">
      <alignment vertical="top"/>
    </xf>
    <xf numFmtId="0" fontId="4" fillId="4" borderId="0" xfId="0" applyFont="1" applyFill="1" applyBorder="1" applyAlignment="1">
      <alignment vertical="top"/>
    </xf>
    <xf numFmtId="0" fontId="0" fillId="10" borderId="0" xfId="0" applyFill="1" applyAlignment="1">
      <alignment vertical="top" wrapText="1"/>
    </xf>
    <xf numFmtId="0" fontId="10" fillId="7" borderId="0" xfId="0" applyFont="1" applyFill="1" applyAlignment="1">
      <alignment vertical="top" wrapText="1"/>
    </xf>
    <xf numFmtId="0" fontId="10" fillId="7" borderId="0" xfId="0" applyFont="1" applyFill="1" applyAlignment="1">
      <alignment horizontal="left" vertical="top"/>
    </xf>
    <xf numFmtId="0" fontId="10" fillId="7" borderId="0" xfId="0" applyFont="1" applyFill="1" applyAlignment="1">
      <alignment vertical="top"/>
    </xf>
    <xf numFmtId="0" fontId="4" fillId="2" borderId="0" xfId="0" applyFont="1" applyFill="1" applyAlignment="1">
      <alignment vertical="center"/>
    </xf>
    <xf numFmtId="0" fontId="4" fillId="13" borderId="1" xfId="0" applyFont="1" applyFill="1" applyBorder="1" applyAlignment="1">
      <alignment vertical="center"/>
    </xf>
    <xf numFmtId="0" fontId="0" fillId="2" borderId="0" xfId="0" applyFill="1"/>
    <xf numFmtId="0" fontId="5" fillId="2" borderId="0" xfId="0" applyFont="1" applyFill="1" applyAlignment="1">
      <alignment horizontal="left" vertical="top" wrapText="1"/>
    </xf>
    <xf numFmtId="0" fontId="12" fillId="13" borderId="6" xfId="0" applyFont="1" applyFill="1" applyBorder="1" applyAlignment="1">
      <alignment vertical="center"/>
    </xf>
    <xf numFmtId="0" fontId="12" fillId="13" borderId="1" xfId="0" applyFont="1" applyFill="1" applyBorder="1" applyAlignment="1">
      <alignment vertical="center"/>
    </xf>
    <xf numFmtId="0" fontId="13" fillId="13" borderId="1" xfId="0" applyFont="1" applyFill="1" applyBorder="1" applyAlignment="1">
      <alignment vertical="center"/>
    </xf>
    <xf numFmtId="0" fontId="14" fillId="9" borderId="6" xfId="0" applyFont="1" applyFill="1" applyBorder="1" applyAlignment="1">
      <alignment horizontal="center" vertical="center"/>
    </xf>
    <xf numFmtId="0" fontId="14" fillId="9" borderId="1" xfId="0" applyFont="1" applyFill="1" applyBorder="1" applyAlignment="1">
      <alignment horizontal="center" vertical="center"/>
    </xf>
    <xf numFmtId="0" fontId="14" fillId="9" borderId="1" xfId="0" applyFont="1" applyFill="1" applyBorder="1" applyAlignment="1">
      <alignment horizontal="center" vertical="center" wrapText="1"/>
    </xf>
    <xf numFmtId="0" fontId="15" fillId="9" borderId="1" xfId="0" applyFont="1" applyFill="1" applyBorder="1" applyAlignment="1">
      <alignment horizontal="center" vertical="center" wrapText="1"/>
    </xf>
    <xf numFmtId="0" fontId="15" fillId="9" borderId="1" xfId="0" applyFont="1" applyFill="1" applyBorder="1" applyAlignment="1">
      <alignment horizontal="center" vertical="center"/>
    </xf>
    <xf numFmtId="17" fontId="14" fillId="9" borderId="1" xfId="0" quotePrefix="1" applyNumberFormat="1" applyFont="1" applyFill="1" applyBorder="1" applyAlignment="1">
      <alignment horizontal="center" vertical="center"/>
    </xf>
    <xf numFmtId="0" fontId="4" fillId="9" borderId="0" xfId="0" applyFont="1" applyFill="1" applyBorder="1" applyAlignment="1">
      <alignment horizontal="left" vertical="top"/>
    </xf>
    <xf numFmtId="0" fontId="12" fillId="9" borderId="0" xfId="0" applyFont="1" applyFill="1" applyBorder="1" applyAlignment="1">
      <alignment horizontal="left" vertical="top" wrapText="1"/>
    </xf>
    <xf numFmtId="0" fontId="12" fillId="9" borderId="0" xfId="0" applyFont="1" applyFill="1" applyBorder="1" applyAlignment="1">
      <alignment horizontal="left" vertical="top"/>
    </xf>
    <xf numFmtId="0" fontId="13" fillId="9" borderId="0" xfId="0" applyFont="1" applyFill="1" applyAlignment="1">
      <alignment horizontal="left" vertical="top"/>
    </xf>
    <xf numFmtId="0" fontId="18" fillId="3" borderId="1" xfId="0" applyFont="1" applyFill="1" applyBorder="1" applyAlignment="1">
      <alignment horizontal="left" vertical="top"/>
    </xf>
    <xf numFmtId="0" fontId="12" fillId="0" borderId="1" xfId="0" applyFont="1" applyBorder="1" applyAlignment="1">
      <alignment horizontal="left" vertical="top" wrapText="1"/>
    </xf>
    <xf numFmtId="0" fontId="4" fillId="3" borderId="0" xfId="0" applyFont="1" applyFill="1"/>
    <xf numFmtId="0" fontId="9" fillId="2" borderId="0" xfId="0" applyFont="1" applyFill="1" applyAlignment="1">
      <alignment horizontal="left" vertical="center" wrapText="1"/>
    </xf>
    <xf numFmtId="0" fontId="8" fillId="3" borderId="0" xfId="0" applyFont="1" applyFill="1" applyAlignment="1">
      <alignment horizontal="left" vertical="center" wrapText="1"/>
    </xf>
    <xf numFmtId="0" fontId="5" fillId="3" borderId="0" xfId="0" applyFont="1" applyFill="1" applyAlignment="1">
      <alignment horizontal="left" vertical="center" wrapText="1"/>
    </xf>
    <xf numFmtId="0" fontId="0" fillId="0" borderId="0" xfId="0" applyAlignment="1">
      <alignment horizontal="left" vertical="center"/>
    </xf>
    <xf numFmtId="0" fontId="4" fillId="13" borderId="0" xfId="0" applyFont="1" applyFill="1" applyAlignment="1">
      <alignment vertical="top"/>
    </xf>
    <xf numFmtId="0" fontId="4" fillId="0" borderId="0" xfId="0" applyFont="1" applyAlignment="1">
      <alignment vertical="top"/>
    </xf>
    <xf numFmtId="0" fontId="4" fillId="17" borderId="0" xfId="0" applyFont="1" applyFill="1" applyAlignment="1">
      <alignment vertical="top"/>
    </xf>
    <xf numFmtId="0" fontId="4" fillId="16" borderId="0" xfId="0" applyFont="1" applyFill="1" applyAlignment="1">
      <alignment vertical="top"/>
    </xf>
    <xf numFmtId="0" fontId="4" fillId="18" borderId="0" xfId="0" applyFont="1" applyFill="1" applyAlignment="1">
      <alignment vertical="top"/>
    </xf>
    <xf numFmtId="0" fontId="4" fillId="3" borderId="0" xfId="0" applyFont="1" applyFill="1" applyAlignment="1">
      <alignment vertical="top"/>
    </xf>
    <xf numFmtId="0" fontId="4" fillId="3" borderId="0" xfId="0" applyFont="1" applyFill="1" applyAlignment="1">
      <alignment horizontal="left" vertical="top"/>
    </xf>
    <xf numFmtId="0" fontId="4" fillId="3" borderId="0" xfId="0" applyFont="1" applyFill="1" applyAlignment="1">
      <alignment vertical="center"/>
    </xf>
    <xf numFmtId="0" fontId="4" fillId="0" borderId="0" xfId="0" applyFont="1" applyAlignment="1">
      <alignment vertical="center"/>
    </xf>
    <xf numFmtId="0" fontId="9" fillId="0" borderId="0" xfId="0" applyFont="1" applyFill="1" applyAlignment="1">
      <alignment vertical="top" wrapText="1"/>
    </xf>
    <xf numFmtId="0" fontId="19" fillId="0" borderId="0" xfId="0" applyFont="1" applyFill="1" applyAlignment="1">
      <alignment horizontal="left" vertical="top"/>
    </xf>
    <xf numFmtId="0" fontId="20" fillId="3" borderId="1" xfId="0" applyFont="1" applyFill="1" applyBorder="1" applyAlignment="1">
      <alignment horizontal="left" vertical="top"/>
    </xf>
    <xf numFmtId="0" fontId="20" fillId="3" borderId="0" xfId="0" applyFont="1" applyFill="1" applyAlignment="1">
      <alignment horizontal="left" vertical="top"/>
    </xf>
    <xf numFmtId="0" fontId="4" fillId="3" borderId="0" xfId="0" applyFont="1" applyFill="1" applyAlignment="1">
      <alignment horizontal="left" vertical="top" wrapText="1"/>
    </xf>
    <xf numFmtId="0" fontId="12" fillId="2" borderId="0" xfId="0" applyFont="1" applyFill="1"/>
    <xf numFmtId="0" fontId="21" fillId="20" borderId="0" xfId="0" applyFont="1" applyFill="1"/>
    <xf numFmtId="0" fontId="22" fillId="20" borderId="0" xfId="0" applyFont="1" applyFill="1"/>
    <xf numFmtId="0" fontId="12" fillId="20" borderId="0" xfId="0" applyFont="1" applyFill="1"/>
    <xf numFmtId="0" fontId="12" fillId="0" borderId="0" xfId="0" applyFont="1"/>
    <xf numFmtId="0" fontId="12" fillId="3" borderId="0" xfId="0" applyFont="1" applyFill="1"/>
    <xf numFmtId="0" fontId="4" fillId="2" borderId="0" xfId="0" applyFont="1" applyFill="1"/>
    <xf numFmtId="0" fontId="4" fillId="3" borderId="0" xfId="0" applyFont="1" applyFill="1" applyAlignment="1">
      <alignment horizontal="right"/>
    </xf>
    <xf numFmtId="0" fontId="12" fillId="3" borderId="0" xfId="0" applyFont="1" applyFill="1" applyAlignment="1">
      <alignment horizontal="right"/>
    </xf>
    <xf numFmtId="0" fontId="12" fillId="2" borderId="0" xfId="0" applyFont="1" applyFill="1" applyAlignment="1">
      <alignment horizontal="center" vertical="center"/>
    </xf>
    <xf numFmtId="0" fontId="12" fillId="14" borderId="9" xfId="0" applyFont="1" applyFill="1" applyBorder="1" applyAlignment="1">
      <alignment vertical="top" wrapText="1"/>
    </xf>
    <xf numFmtId="0" fontId="12" fillId="14" borderId="9" xfId="0" applyFont="1" applyFill="1" applyBorder="1"/>
    <xf numFmtId="0" fontId="12" fillId="2" borderId="0" xfId="0" applyFont="1" applyFill="1" applyAlignment="1">
      <alignment horizontal="right"/>
    </xf>
    <xf numFmtId="0" fontId="12" fillId="2" borderId="0" xfId="0" applyFont="1" applyFill="1" applyAlignment="1">
      <alignment horizontal="left" vertical="top"/>
    </xf>
    <xf numFmtId="0" fontId="12" fillId="2" borderId="0" xfId="0" applyFont="1" applyFill="1" applyAlignment="1">
      <alignment horizontal="left" vertical="top" wrapText="1"/>
    </xf>
    <xf numFmtId="0" fontId="23" fillId="3" borderId="8" xfId="0" applyFont="1" applyFill="1" applyBorder="1" applyAlignment="1">
      <alignment horizontal="center" vertical="center" wrapText="1"/>
    </xf>
    <xf numFmtId="0" fontId="23" fillId="3" borderId="8" xfId="0" applyFont="1" applyFill="1" applyBorder="1" applyAlignment="1">
      <alignment horizontal="left" vertical="center" wrapText="1"/>
    </xf>
    <xf numFmtId="0" fontId="23" fillId="3" borderId="8" xfId="0" applyFont="1" applyFill="1" applyBorder="1" applyAlignment="1">
      <alignment vertical="center" wrapText="1"/>
    </xf>
    <xf numFmtId="0" fontId="23" fillId="3" borderId="8" xfId="0" applyFont="1" applyFill="1" applyBorder="1" applyAlignment="1">
      <alignment vertical="center"/>
    </xf>
    <xf numFmtId="0" fontId="12" fillId="4" borderId="8" xfId="0" applyFont="1" applyFill="1" applyBorder="1" applyAlignment="1">
      <alignment horizontal="center" vertical="top" wrapText="1"/>
    </xf>
    <xf numFmtId="0" fontId="12" fillId="4" borderId="8" xfId="0" applyFont="1" applyFill="1" applyBorder="1" applyAlignment="1">
      <alignment horizontal="left" vertical="top" wrapText="1"/>
    </xf>
    <xf numFmtId="0" fontId="12" fillId="4" borderId="8" xfId="0" applyFont="1" applyFill="1" applyBorder="1" applyAlignment="1">
      <alignment vertical="top" wrapText="1"/>
    </xf>
    <xf numFmtId="0" fontId="24" fillId="4" borderId="8" xfId="2" applyFont="1" applyFill="1" applyBorder="1" applyAlignment="1">
      <alignment vertical="top" wrapText="1"/>
    </xf>
    <xf numFmtId="0" fontId="12" fillId="4" borderId="8" xfId="0" applyFont="1" applyFill="1" applyBorder="1" applyAlignment="1">
      <alignment vertical="top"/>
    </xf>
    <xf numFmtId="0" fontId="12" fillId="4" borderId="8" xfId="0" applyFont="1" applyFill="1" applyBorder="1" applyAlignment="1">
      <alignment horizontal="left" vertical="top"/>
    </xf>
    <xf numFmtId="0" fontId="4" fillId="4" borderId="8" xfId="0" applyFont="1" applyFill="1" applyBorder="1" applyAlignment="1">
      <alignment vertical="top" wrapText="1"/>
    </xf>
    <xf numFmtId="0" fontId="12" fillId="3" borderId="0" xfId="0" applyFont="1" applyFill="1" applyAlignment="1">
      <alignment horizontal="center" vertical="top" wrapText="1"/>
    </xf>
    <xf numFmtId="0" fontId="12" fillId="3" borderId="0" xfId="0" applyFont="1" applyFill="1" applyAlignment="1">
      <alignment horizontal="left" vertical="top" wrapText="1"/>
    </xf>
    <xf numFmtId="0" fontId="12" fillId="3" borderId="0" xfId="0" applyFont="1" applyFill="1" applyAlignment="1">
      <alignment vertical="top" wrapText="1"/>
    </xf>
    <xf numFmtId="0" fontId="12" fillId="3" borderId="0" xfId="0" applyFont="1" applyFill="1" applyAlignment="1">
      <alignment vertical="top"/>
    </xf>
    <xf numFmtId="0" fontId="4" fillId="2" borderId="0" xfId="0" applyFont="1" applyFill="1" applyAlignment="1">
      <alignment horizontal="center"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12" fillId="2" borderId="0" xfId="0" applyFont="1" applyFill="1" applyAlignment="1">
      <alignment vertical="top" wrapText="1"/>
    </xf>
    <xf numFmtId="0" fontId="12" fillId="2" borderId="0" xfId="0" applyFont="1" applyFill="1" applyAlignment="1">
      <alignment vertical="top"/>
    </xf>
    <xf numFmtId="0" fontId="12" fillId="2" borderId="0" xfId="0" applyFont="1" applyFill="1" applyAlignment="1">
      <alignment horizontal="center" vertical="top" wrapText="1"/>
    </xf>
    <xf numFmtId="0" fontId="23" fillId="3" borderId="11" xfId="0" applyFont="1" applyFill="1" applyBorder="1" applyAlignment="1">
      <alignment vertical="center" wrapText="1"/>
    </xf>
    <xf numFmtId="0" fontId="23" fillId="3" borderId="10" xfId="0" applyFont="1" applyFill="1" applyBorder="1" applyAlignment="1">
      <alignment horizontal="left" vertical="center" wrapText="1"/>
    </xf>
    <xf numFmtId="0" fontId="23" fillId="3" borderId="13" xfId="0" applyFont="1" applyFill="1" applyBorder="1" applyAlignment="1">
      <alignment vertical="center" wrapText="1"/>
    </xf>
    <xf numFmtId="0" fontId="23" fillId="3" borderId="14" xfId="0" applyFont="1" applyFill="1" applyBorder="1" applyAlignment="1">
      <alignment horizontal="left" vertical="center" wrapText="1"/>
    </xf>
    <xf numFmtId="0" fontId="12" fillId="4" borderId="10" xfId="0" applyFont="1" applyFill="1" applyBorder="1" applyAlignment="1">
      <alignment vertical="top" wrapText="1"/>
    </xf>
    <xf numFmtId="0" fontId="9" fillId="2" borderId="15" xfId="0" applyFont="1" applyFill="1" applyBorder="1" applyAlignment="1">
      <alignment vertical="top" wrapText="1"/>
    </xf>
    <xf numFmtId="0" fontId="12" fillId="4" borderId="14" xfId="0" applyFont="1" applyFill="1" applyBorder="1" applyAlignment="1">
      <alignment vertical="top" wrapText="1"/>
    </xf>
    <xf numFmtId="0" fontId="12" fillId="3" borderId="15" xfId="0" applyFont="1" applyFill="1" applyBorder="1" applyAlignment="1">
      <alignment vertical="top" wrapText="1"/>
    </xf>
    <xf numFmtId="0" fontId="4" fillId="2" borderId="15" xfId="0" applyFont="1" applyFill="1" applyBorder="1" applyAlignment="1">
      <alignment vertical="top" wrapText="1"/>
    </xf>
    <xf numFmtId="0" fontId="12" fillId="2" borderId="15" xfId="0" applyFont="1" applyFill="1" applyBorder="1" applyAlignment="1">
      <alignment vertical="top" wrapText="1"/>
    </xf>
    <xf numFmtId="0" fontId="4" fillId="2" borderId="15" xfId="0" applyFont="1" applyFill="1" applyBorder="1" applyAlignment="1">
      <alignment horizontal="left" vertical="top" wrapText="1"/>
    </xf>
    <xf numFmtId="0" fontId="4" fillId="3" borderId="0" xfId="0" applyFont="1" applyFill="1" applyBorder="1" applyAlignment="1">
      <alignment horizontal="left" vertical="top"/>
    </xf>
    <xf numFmtId="0" fontId="23" fillId="21" borderId="8" xfId="0" applyFont="1" applyFill="1" applyBorder="1" applyAlignment="1">
      <alignment horizontal="center" vertical="center" wrapText="1"/>
    </xf>
    <xf numFmtId="0" fontId="23" fillId="21" borderId="8" xfId="0" applyFont="1" applyFill="1" applyBorder="1" applyAlignment="1">
      <alignment horizontal="left" vertical="center" wrapText="1"/>
    </xf>
    <xf numFmtId="0" fontId="9" fillId="2" borderId="0" xfId="0" applyFont="1" applyFill="1" applyBorder="1" applyAlignment="1">
      <alignment vertical="top" wrapText="1"/>
    </xf>
    <xf numFmtId="0" fontId="12" fillId="4" borderId="12" xfId="0" applyFont="1" applyFill="1" applyBorder="1" applyAlignment="1">
      <alignment vertical="top" wrapText="1"/>
    </xf>
    <xf numFmtId="0" fontId="4" fillId="3" borderId="1" xfId="0" applyFont="1" applyFill="1" applyBorder="1" applyAlignment="1">
      <alignment horizontal="center" vertical="top" wrapText="1"/>
    </xf>
    <xf numFmtId="0" fontId="5" fillId="3" borderId="3" xfId="0" applyFont="1" applyFill="1" applyBorder="1" applyAlignment="1">
      <alignment horizontal="center" vertical="top" wrapText="1"/>
    </xf>
    <xf numFmtId="0" fontId="12" fillId="21" borderId="22" xfId="0" applyFont="1" applyFill="1" applyBorder="1" applyAlignment="1">
      <alignment horizontal="center" vertical="top" wrapText="1"/>
    </xf>
    <xf numFmtId="0" fontId="12" fillId="21" borderId="23" xfId="0" applyFont="1" applyFill="1" applyBorder="1" applyAlignment="1">
      <alignment horizontal="center" vertical="top" wrapText="1"/>
    </xf>
    <xf numFmtId="0" fontId="4" fillId="21" borderId="21" xfId="0" applyFont="1" applyFill="1" applyBorder="1" applyAlignment="1">
      <alignment horizontal="right" vertical="top" wrapText="1"/>
    </xf>
    <xf numFmtId="0" fontId="5" fillId="0" borderId="0" xfId="0" applyFont="1" applyFill="1" applyAlignment="1">
      <alignment horizontal="left" vertical="top"/>
    </xf>
    <xf numFmtId="0" fontId="25" fillId="3" borderId="3" xfId="0" applyFont="1" applyFill="1" applyBorder="1" applyAlignment="1">
      <alignment horizontal="center" vertical="top"/>
    </xf>
    <xf numFmtId="0" fontId="0" fillId="13" borderId="0" xfId="0" applyFill="1" applyAlignment="1">
      <alignment vertical="top"/>
    </xf>
    <xf numFmtId="0" fontId="0" fillId="14" borderId="0" xfId="0" applyFill="1" applyAlignment="1">
      <alignment vertical="top"/>
    </xf>
    <xf numFmtId="0" fontId="0" fillId="9" borderId="0" xfId="0" applyFill="1" applyAlignment="1">
      <alignment vertical="top"/>
    </xf>
    <xf numFmtId="0" fontId="0" fillId="17" borderId="0" xfId="0" applyFill="1" applyAlignment="1">
      <alignment vertical="top"/>
    </xf>
    <xf numFmtId="0" fontId="0" fillId="12" borderId="0" xfId="0" applyFill="1" applyAlignment="1">
      <alignment vertical="top"/>
    </xf>
    <xf numFmtId="0" fontId="0" fillId="16" borderId="0" xfId="0" applyFill="1" applyAlignment="1">
      <alignment vertical="top"/>
    </xf>
    <xf numFmtId="0" fontId="0" fillId="11" borderId="0" xfId="0" applyFill="1" applyAlignment="1">
      <alignment vertical="top"/>
    </xf>
    <xf numFmtId="0" fontId="0" fillId="18" borderId="0" xfId="0" applyFill="1" applyAlignment="1">
      <alignment vertical="top"/>
    </xf>
    <xf numFmtId="0" fontId="0" fillId="19" borderId="0" xfId="0" applyFill="1" applyAlignment="1">
      <alignment vertical="top"/>
    </xf>
    <xf numFmtId="0" fontId="0" fillId="0" borderId="0" xfId="0" applyFill="1" applyAlignment="1">
      <alignment vertical="top"/>
    </xf>
    <xf numFmtId="0" fontId="4" fillId="0" borderId="0" xfId="0" applyFont="1" applyFill="1" applyAlignment="1">
      <alignment vertical="top"/>
    </xf>
    <xf numFmtId="0" fontId="16" fillId="4" borderId="8" xfId="2" applyFill="1" applyBorder="1" applyAlignment="1">
      <alignment vertical="top" wrapText="1"/>
    </xf>
    <xf numFmtId="0" fontId="0" fillId="0" borderId="0" xfId="0" applyFill="1" applyBorder="1" applyAlignment="1">
      <alignment horizontal="center" vertical="top"/>
    </xf>
    <xf numFmtId="0" fontId="0" fillId="21" borderId="0" xfId="0" applyFill="1" applyBorder="1" applyAlignment="1">
      <alignment horizontal="center" vertical="top"/>
    </xf>
    <xf numFmtId="0" fontId="4" fillId="25" borderId="11" xfId="0" applyFont="1" applyFill="1" applyBorder="1" applyAlignment="1">
      <alignment vertical="top"/>
    </xf>
    <xf numFmtId="0" fontId="0" fillId="25" borderId="11" xfId="0" applyFill="1" applyBorder="1" applyAlignment="1">
      <alignment vertical="top"/>
    </xf>
    <xf numFmtId="0" fontId="4" fillId="3" borderId="11" xfId="0" applyFont="1" applyFill="1" applyBorder="1" applyAlignment="1">
      <alignment vertical="top"/>
    </xf>
    <xf numFmtId="0" fontId="0" fillId="3" borderId="12" xfId="0" applyFill="1" applyBorder="1" applyAlignment="1">
      <alignment vertical="top"/>
    </xf>
    <xf numFmtId="0" fontId="0" fillId="3" borderId="8" xfId="0" applyFill="1" applyBorder="1" applyAlignment="1">
      <alignment vertical="top"/>
    </xf>
    <xf numFmtId="0" fontId="0" fillId="3" borderId="12" xfId="0" applyFill="1" applyBorder="1" applyAlignment="1">
      <alignment horizontal="center" vertical="top"/>
    </xf>
    <xf numFmtId="0" fontId="0" fillId="3" borderId="8" xfId="0" applyFill="1" applyBorder="1" applyAlignment="1">
      <alignment horizontal="center" vertical="top"/>
    </xf>
    <xf numFmtId="0" fontId="4" fillId="13" borderId="0" xfId="0" applyFont="1" applyFill="1" applyBorder="1" applyAlignment="1">
      <alignment vertical="top"/>
    </xf>
    <xf numFmtId="0" fontId="0" fillId="13" borderId="19" xfId="0" applyFill="1" applyBorder="1" applyAlignment="1">
      <alignment vertical="top"/>
    </xf>
    <xf numFmtId="0" fontId="0" fillId="13" borderId="19" xfId="0" applyFill="1" applyBorder="1" applyAlignment="1">
      <alignment horizontal="center" vertical="top"/>
    </xf>
    <xf numFmtId="0" fontId="0" fillId="13" borderId="12" xfId="0" applyFill="1" applyBorder="1" applyAlignment="1">
      <alignment vertical="top"/>
    </xf>
    <xf numFmtId="0" fontId="0" fillId="13" borderId="20" xfId="0" applyFill="1" applyBorder="1" applyAlignment="1">
      <alignment vertical="top"/>
    </xf>
    <xf numFmtId="0" fontId="0" fillId="13" borderId="21" xfId="0" applyFill="1" applyBorder="1" applyAlignment="1">
      <alignment horizontal="center" vertical="top"/>
    </xf>
    <xf numFmtId="0" fontId="0" fillId="13" borderId="12" xfId="0" applyFill="1" applyBorder="1" applyAlignment="1">
      <alignment horizontal="center" vertical="top"/>
    </xf>
    <xf numFmtId="0" fontId="0" fillId="13" borderId="8" xfId="0" applyFill="1" applyBorder="1" applyAlignment="1">
      <alignment horizontal="center" vertical="top"/>
    </xf>
    <xf numFmtId="0" fontId="4" fillId="15" borderId="11" xfId="0" applyFont="1" applyFill="1" applyBorder="1" applyAlignment="1">
      <alignment vertical="top"/>
    </xf>
    <xf numFmtId="0" fontId="0" fillId="15" borderId="11" xfId="0" applyFill="1" applyBorder="1" applyAlignment="1">
      <alignment vertical="top"/>
    </xf>
    <xf numFmtId="0" fontId="0" fillId="15" borderId="11" xfId="0" applyFill="1" applyBorder="1" applyAlignment="1">
      <alignment horizontal="center" vertical="top"/>
    </xf>
    <xf numFmtId="0" fontId="4" fillId="17" borderId="11" xfId="0" applyFont="1" applyFill="1" applyBorder="1" applyAlignment="1">
      <alignment vertical="top"/>
    </xf>
    <xf numFmtId="0" fontId="0" fillId="17" borderId="12" xfId="0" applyFill="1" applyBorder="1" applyAlignment="1">
      <alignment vertical="top"/>
    </xf>
    <xf numFmtId="0" fontId="0" fillId="17" borderId="12" xfId="0" applyFill="1" applyBorder="1" applyAlignment="1">
      <alignment horizontal="center" vertical="top"/>
    </xf>
    <xf numFmtId="0" fontId="0" fillId="17" borderId="8" xfId="0" applyFill="1" applyBorder="1" applyAlignment="1">
      <alignment horizontal="center" vertical="top"/>
    </xf>
    <xf numFmtId="0" fontId="4" fillId="12" borderId="0" xfId="0" applyFont="1" applyFill="1" applyBorder="1" applyAlignment="1">
      <alignment vertical="top"/>
    </xf>
    <xf numFmtId="0" fontId="0" fillId="12" borderId="19" xfId="0" applyFill="1" applyBorder="1" applyAlignment="1">
      <alignment vertical="top"/>
    </xf>
    <xf numFmtId="0" fontId="0" fillId="12" borderId="18" xfId="0" applyFill="1" applyBorder="1" applyAlignment="1">
      <alignment vertical="top" wrapText="1"/>
    </xf>
    <xf numFmtId="0" fontId="0" fillId="12" borderId="19" xfId="0" applyFill="1" applyBorder="1" applyAlignment="1">
      <alignment horizontal="center" vertical="top"/>
    </xf>
    <xf numFmtId="0" fontId="0" fillId="12" borderId="18" xfId="0" applyFill="1" applyBorder="1" applyAlignment="1">
      <alignment horizontal="center" vertical="top"/>
    </xf>
    <xf numFmtId="0" fontId="0" fillId="12" borderId="8" xfId="0" applyFill="1" applyBorder="1" applyAlignment="1">
      <alignment horizontal="center" vertical="top"/>
    </xf>
    <xf numFmtId="0" fontId="0" fillId="12" borderId="12" xfId="0" applyFill="1" applyBorder="1" applyAlignment="1">
      <alignment vertical="top"/>
    </xf>
    <xf numFmtId="0" fontId="0" fillId="12" borderId="8" xfId="0" applyFill="1" applyBorder="1" applyAlignment="1">
      <alignment vertical="top" wrapText="1"/>
    </xf>
    <xf numFmtId="0" fontId="0" fillId="12" borderId="12" xfId="0" applyFill="1" applyBorder="1" applyAlignment="1">
      <alignment horizontal="center" vertical="top"/>
    </xf>
    <xf numFmtId="0" fontId="0" fillId="12" borderId="20" xfId="0" applyFill="1" applyBorder="1" applyAlignment="1">
      <alignment vertical="top"/>
    </xf>
    <xf numFmtId="0" fontId="0" fillId="12" borderId="17" xfId="0" applyFill="1" applyBorder="1" applyAlignment="1">
      <alignment vertical="top" wrapText="1"/>
    </xf>
    <xf numFmtId="0" fontId="0" fillId="12" borderId="20" xfId="0" applyFill="1" applyBorder="1" applyAlignment="1">
      <alignment horizontal="center" vertical="top"/>
    </xf>
    <xf numFmtId="0" fontId="0" fillId="12" borderId="17" xfId="0" applyFill="1" applyBorder="1" applyAlignment="1">
      <alignment horizontal="center" vertical="top"/>
    </xf>
    <xf numFmtId="0" fontId="0" fillId="0" borderId="16" xfId="0" applyFill="1" applyBorder="1" applyAlignment="1">
      <alignment vertical="top"/>
    </xf>
    <xf numFmtId="0" fontId="0" fillId="0" borderId="11" xfId="0" applyFill="1" applyBorder="1" applyAlignment="1">
      <alignment vertical="top"/>
    </xf>
    <xf numFmtId="0" fontId="4" fillId="23" borderId="11" xfId="0" applyFont="1" applyFill="1" applyBorder="1" applyAlignment="1">
      <alignment vertical="top"/>
    </xf>
    <xf numFmtId="0" fontId="0" fillId="23" borderId="11" xfId="0" applyFill="1" applyBorder="1" applyAlignment="1">
      <alignment vertical="top"/>
    </xf>
    <xf numFmtId="0" fontId="0" fillId="23" borderId="12" xfId="0" applyFill="1" applyBorder="1" applyAlignment="1">
      <alignment horizontal="center" vertical="top"/>
    </xf>
    <xf numFmtId="0" fontId="0" fillId="23" borderId="8" xfId="0" applyFill="1" applyBorder="1" applyAlignment="1">
      <alignment horizontal="center" vertical="top"/>
    </xf>
    <xf numFmtId="0" fontId="4" fillId="16" borderId="11" xfId="0" applyFont="1" applyFill="1" applyBorder="1" applyAlignment="1">
      <alignment vertical="top"/>
    </xf>
    <xf numFmtId="0" fontId="0" fillId="16" borderId="12" xfId="0" applyFill="1" applyBorder="1" applyAlignment="1">
      <alignment vertical="top"/>
    </xf>
    <xf numFmtId="0" fontId="0" fillId="16" borderId="19" xfId="0" applyFill="1" applyBorder="1" applyAlignment="1">
      <alignment horizontal="center" vertical="top"/>
    </xf>
    <xf numFmtId="0" fontId="0" fillId="16" borderId="18" xfId="0" applyFill="1" applyBorder="1" applyAlignment="1">
      <alignment horizontal="center" vertical="top"/>
    </xf>
    <xf numFmtId="0" fontId="4" fillId="11" borderId="0" xfId="0" applyFont="1" applyFill="1" applyBorder="1" applyAlignment="1">
      <alignment vertical="top"/>
    </xf>
    <xf numFmtId="0" fontId="0" fillId="11" borderId="19" xfId="0" applyFill="1" applyBorder="1" applyAlignment="1">
      <alignment vertical="top"/>
    </xf>
    <xf numFmtId="0" fontId="0" fillId="11" borderId="18" xfId="0" applyFill="1" applyBorder="1" applyAlignment="1">
      <alignment vertical="top" wrapText="1"/>
    </xf>
    <xf numFmtId="0" fontId="0" fillId="11" borderId="12" xfId="0" applyFill="1" applyBorder="1" applyAlignment="1">
      <alignment horizontal="center" vertical="top"/>
    </xf>
    <xf numFmtId="0" fontId="0" fillId="11" borderId="8" xfId="0" applyFill="1" applyBorder="1" applyAlignment="1">
      <alignment horizontal="center" vertical="top"/>
    </xf>
    <xf numFmtId="0" fontId="0" fillId="11" borderId="12" xfId="0" applyFill="1" applyBorder="1" applyAlignment="1">
      <alignment vertical="top"/>
    </xf>
    <xf numFmtId="0" fontId="0" fillId="11" borderId="20" xfId="0" applyFill="1" applyBorder="1" applyAlignment="1">
      <alignment vertical="top" wrapText="1"/>
    </xf>
    <xf numFmtId="0" fontId="0" fillId="11" borderId="20" xfId="0" applyFill="1" applyBorder="1" applyAlignment="1">
      <alignment horizontal="center" vertical="top"/>
    </xf>
    <xf numFmtId="0" fontId="0" fillId="11" borderId="17" xfId="0" applyFill="1" applyBorder="1" applyAlignment="1">
      <alignment horizontal="center" vertical="top"/>
    </xf>
    <xf numFmtId="0" fontId="0" fillId="16" borderId="12" xfId="0" applyFill="1" applyBorder="1" applyAlignment="1">
      <alignment horizontal="center" vertical="top"/>
    </xf>
    <xf numFmtId="0" fontId="0" fillId="16" borderId="8" xfId="0" applyFill="1" applyBorder="1" applyAlignment="1">
      <alignment horizontal="center" vertical="top"/>
    </xf>
    <xf numFmtId="0" fontId="0" fillId="11" borderId="19" xfId="0" applyFill="1" applyBorder="1" applyAlignment="1">
      <alignment horizontal="center" vertical="top"/>
    </xf>
    <xf numFmtId="0" fontId="0" fillId="11" borderId="18" xfId="0" applyFill="1" applyBorder="1" applyAlignment="1">
      <alignment horizontal="center" vertical="top"/>
    </xf>
    <xf numFmtId="0" fontId="0" fillId="11" borderId="20" xfId="0" applyFill="1" applyBorder="1" applyAlignment="1">
      <alignment vertical="top"/>
    </xf>
    <xf numFmtId="0" fontId="0" fillId="11" borderId="24" xfId="0" applyFill="1" applyBorder="1" applyAlignment="1">
      <alignment vertical="top" wrapText="1"/>
    </xf>
    <xf numFmtId="0" fontId="4" fillId="24" borderId="11" xfId="0" applyFont="1" applyFill="1" applyBorder="1" applyAlignment="1">
      <alignment vertical="top"/>
    </xf>
    <xf numFmtId="0" fontId="0" fillId="24" borderId="11" xfId="0" applyFill="1" applyBorder="1" applyAlignment="1">
      <alignment vertical="top"/>
    </xf>
    <xf numFmtId="0" fontId="0" fillId="24" borderId="12" xfId="0" applyFill="1" applyBorder="1" applyAlignment="1">
      <alignment horizontal="center" vertical="top"/>
    </xf>
    <xf numFmtId="0" fontId="0" fillId="24" borderId="8" xfId="0" applyFill="1" applyBorder="1" applyAlignment="1">
      <alignment horizontal="center" vertical="top"/>
    </xf>
    <xf numFmtId="0" fontId="4" fillId="18" borderId="16" xfId="0" applyFont="1" applyFill="1" applyBorder="1" applyAlignment="1">
      <alignment vertical="top"/>
    </xf>
    <xf numFmtId="0" fontId="0" fillId="18" borderId="19" xfId="0" applyFill="1" applyBorder="1" applyAlignment="1">
      <alignment vertical="top"/>
    </xf>
    <xf numFmtId="0" fontId="0" fillId="18" borderId="20" xfId="0" applyFill="1" applyBorder="1" applyAlignment="1">
      <alignment horizontal="center" vertical="top"/>
    </xf>
    <xf numFmtId="0" fontId="0" fillId="18" borderId="17" xfId="0" applyFill="1" applyBorder="1" applyAlignment="1">
      <alignment horizontal="center" vertical="top"/>
    </xf>
    <xf numFmtId="0" fontId="4" fillId="19" borderId="0" xfId="0" applyFont="1" applyFill="1" applyBorder="1" applyAlignment="1">
      <alignment vertical="top"/>
    </xf>
    <xf numFmtId="0" fontId="0" fillId="19" borderId="12" xfId="0" applyFill="1" applyBorder="1" applyAlignment="1">
      <alignment vertical="top"/>
    </xf>
    <xf numFmtId="0" fontId="0" fillId="19" borderId="8" xfId="0" applyFill="1" applyBorder="1" applyAlignment="1">
      <alignment vertical="top" wrapText="1"/>
    </xf>
    <xf numFmtId="0" fontId="0" fillId="19" borderId="12" xfId="0" applyFill="1" applyBorder="1" applyAlignment="1">
      <alignment horizontal="center" vertical="top"/>
    </xf>
    <xf numFmtId="0" fontId="0" fillId="19" borderId="8" xfId="0" applyFill="1" applyBorder="1" applyAlignment="1">
      <alignment horizontal="center" vertical="top"/>
    </xf>
    <xf numFmtId="0" fontId="0" fillId="19" borderId="20" xfId="0" applyFill="1" applyBorder="1" applyAlignment="1">
      <alignment vertical="top"/>
    </xf>
    <xf numFmtId="0" fontId="4" fillId="18" borderId="11" xfId="0" applyFont="1" applyFill="1" applyBorder="1" applyAlignment="1">
      <alignment vertical="top"/>
    </xf>
    <xf numFmtId="0" fontId="0" fillId="18" borderId="12" xfId="0" applyFill="1" applyBorder="1" applyAlignment="1">
      <alignment vertical="top"/>
    </xf>
    <xf numFmtId="0" fontId="0" fillId="19" borderId="19" xfId="0" applyFill="1" applyBorder="1" applyAlignment="1">
      <alignment vertical="top"/>
    </xf>
    <xf numFmtId="0" fontId="0" fillId="19" borderId="18" xfId="0" applyFill="1" applyBorder="1" applyAlignment="1">
      <alignment vertical="top" wrapText="1"/>
    </xf>
    <xf numFmtId="0" fontId="0" fillId="18" borderId="12" xfId="0" applyFill="1" applyBorder="1" applyAlignment="1">
      <alignment horizontal="center" vertical="top"/>
    </xf>
    <xf numFmtId="0" fontId="0" fillId="18" borderId="8" xfId="0" applyFill="1" applyBorder="1" applyAlignment="1">
      <alignment horizontal="center" vertical="top"/>
    </xf>
    <xf numFmtId="0" fontId="0" fillId="0" borderId="0" xfId="0" applyFill="1"/>
    <xf numFmtId="0" fontId="0" fillId="0" borderId="0" xfId="0" applyFill="1" applyBorder="1" applyAlignment="1">
      <alignment vertical="top"/>
    </xf>
    <xf numFmtId="0" fontId="4" fillId="3" borderId="8" xfId="0" applyFont="1" applyFill="1" applyBorder="1" applyAlignment="1">
      <alignment horizontal="center" vertical="top" wrapText="1"/>
    </xf>
    <xf numFmtId="0" fontId="4" fillId="3" borderId="8" xfId="0" applyFont="1" applyFill="1" applyBorder="1" applyAlignment="1">
      <alignment vertical="top" wrapText="1"/>
    </xf>
    <xf numFmtId="0" fontId="17" fillId="3" borderId="8" xfId="2" applyFont="1" applyFill="1" applyBorder="1" applyAlignment="1">
      <alignment vertical="top" wrapText="1"/>
    </xf>
    <xf numFmtId="0" fontId="4" fillId="3" borderId="10" xfId="0" applyFont="1" applyFill="1" applyBorder="1" applyAlignment="1">
      <alignment vertical="top" wrapText="1"/>
    </xf>
    <xf numFmtId="0" fontId="4" fillId="3" borderId="14" xfId="0" applyFont="1" applyFill="1" applyBorder="1" applyAlignment="1">
      <alignment vertical="top" wrapText="1"/>
    </xf>
    <xf numFmtId="0" fontId="4" fillId="3" borderId="8" xfId="0" applyFont="1" applyFill="1" applyBorder="1" applyAlignment="1">
      <alignment vertical="top"/>
    </xf>
    <xf numFmtId="0" fontId="0" fillId="13" borderId="16" xfId="0" applyFill="1" applyBorder="1" applyAlignment="1">
      <alignment horizontal="center" vertical="top"/>
    </xf>
    <xf numFmtId="0" fontId="0" fillId="3" borderId="10" xfId="0" applyFill="1" applyBorder="1" applyAlignment="1">
      <alignment horizontal="center" vertical="top"/>
    </xf>
    <xf numFmtId="0" fontId="0" fillId="13" borderId="10" xfId="0" applyFill="1" applyBorder="1" applyAlignment="1">
      <alignment horizontal="center" vertical="top"/>
    </xf>
    <xf numFmtId="0" fontId="0" fillId="13" borderId="11" xfId="0" applyFill="1" applyBorder="1" applyAlignment="1">
      <alignment horizontal="center" vertical="top"/>
    </xf>
    <xf numFmtId="0" fontId="12" fillId="21" borderId="26" xfId="0" applyFont="1" applyFill="1" applyBorder="1" applyAlignment="1">
      <alignment horizontal="center" vertical="top" wrapText="1"/>
    </xf>
    <xf numFmtId="0" fontId="0" fillId="17" borderId="10" xfId="0" applyFill="1" applyBorder="1" applyAlignment="1">
      <alignment horizontal="center" vertical="top"/>
    </xf>
    <xf numFmtId="0" fontId="0" fillId="12" borderId="25" xfId="0" applyFill="1" applyBorder="1" applyAlignment="1">
      <alignment horizontal="center" vertical="top"/>
    </xf>
    <xf numFmtId="0" fontId="0" fillId="12" borderId="10" xfId="0" applyFill="1" applyBorder="1" applyAlignment="1">
      <alignment horizontal="center" vertical="top"/>
    </xf>
    <xf numFmtId="0" fontId="0" fillId="12" borderId="27" xfId="0" applyFill="1" applyBorder="1" applyAlignment="1">
      <alignment horizontal="center" vertical="top"/>
    </xf>
    <xf numFmtId="0" fontId="0" fillId="23" borderId="10" xfId="0" applyFill="1" applyBorder="1" applyAlignment="1">
      <alignment horizontal="center" vertical="top"/>
    </xf>
    <xf numFmtId="0" fontId="0" fillId="16" borderId="25" xfId="0" applyFill="1" applyBorder="1" applyAlignment="1">
      <alignment horizontal="center" vertical="top"/>
    </xf>
    <xf numFmtId="0" fontId="0" fillId="11" borderId="10" xfId="0" applyFill="1" applyBorder="1" applyAlignment="1">
      <alignment horizontal="center" vertical="top"/>
    </xf>
    <xf numFmtId="0" fontId="0" fillId="11" borderId="27" xfId="0" applyFill="1" applyBorder="1" applyAlignment="1">
      <alignment horizontal="center" vertical="top"/>
    </xf>
    <xf numFmtId="0" fontId="0" fillId="16" borderId="10" xfId="0" applyFill="1" applyBorder="1" applyAlignment="1">
      <alignment horizontal="center" vertical="top"/>
    </xf>
    <xf numFmtId="0" fontId="0" fillId="11" borderId="25" xfId="0" applyFill="1" applyBorder="1" applyAlignment="1">
      <alignment horizontal="center" vertical="top"/>
    </xf>
    <xf numFmtId="0" fontId="0" fillId="24" borderId="10" xfId="0" applyFill="1" applyBorder="1" applyAlignment="1">
      <alignment horizontal="center" vertical="top"/>
    </xf>
    <xf numFmtId="0" fontId="0" fillId="18" borderId="27" xfId="0" applyFill="1" applyBorder="1" applyAlignment="1">
      <alignment horizontal="center" vertical="top"/>
    </xf>
    <xf numFmtId="0" fontId="0" fillId="19" borderId="10" xfId="0" applyFill="1" applyBorder="1" applyAlignment="1">
      <alignment horizontal="center" vertical="top"/>
    </xf>
    <xf numFmtId="0" fontId="0" fillId="18" borderId="10" xfId="0" applyFill="1" applyBorder="1" applyAlignment="1">
      <alignment horizontal="center" vertical="top"/>
    </xf>
    <xf numFmtId="0" fontId="0" fillId="19" borderId="11" xfId="0" applyFill="1" applyBorder="1" applyAlignment="1">
      <alignment horizontal="center" vertical="top"/>
    </xf>
    <xf numFmtId="0" fontId="5" fillId="0" borderId="0" xfId="0" applyFont="1" applyFill="1" applyAlignment="1">
      <alignment horizontal="left" vertical="top" wrapText="1"/>
    </xf>
    <xf numFmtId="0" fontId="4" fillId="0" borderId="0" xfId="0" applyFont="1" applyFill="1" applyAlignment="1">
      <alignment vertical="center"/>
    </xf>
    <xf numFmtId="0" fontId="0" fillId="4" borderId="19" xfId="0" applyFill="1" applyBorder="1" applyAlignment="1">
      <alignment vertical="top"/>
    </xf>
    <xf numFmtId="0" fontId="0" fillId="4" borderId="18" xfId="0" applyFill="1" applyBorder="1" applyAlignment="1">
      <alignment vertical="top" wrapText="1"/>
    </xf>
    <xf numFmtId="0" fontId="0" fillId="4" borderId="19" xfId="0" applyFill="1" applyBorder="1" applyAlignment="1">
      <alignment horizontal="center" vertical="top"/>
    </xf>
    <xf numFmtId="0" fontId="0" fillId="4" borderId="18" xfId="0" applyFill="1" applyBorder="1" applyAlignment="1">
      <alignment horizontal="center" vertical="top"/>
    </xf>
    <xf numFmtId="0" fontId="0" fillId="4" borderId="25" xfId="0" applyFill="1" applyBorder="1" applyAlignment="1">
      <alignment horizontal="center" vertical="top"/>
    </xf>
    <xf numFmtId="0" fontId="0" fillId="4" borderId="18" xfId="0" applyFill="1" applyBorder="1" applyAlignment="1">
      <alignment horizontal="right" vertical="top"/>
    </xf>
    <xf numFmtId="0" fontId="0" fillId="4" borderId="0" xfId="0" applyFill="1" applyAlignment="1">
      <alignment vertical="top"/>
    </xf>
    <xf numFmtId="0" fontId="0" fillId="8" borderId="19" xfId="0" applyFill="1" applyBorder="1" applyAlignment="1">
      <alignment vertical="top"/>
    </xf>
    <xf numFmtId="0" fontId="0" fillId="8" borderId="18" xfId="0" applyFill="1" applyBorder="1" applyAlignment="1">
      <alignment vertical="top" wrapText="1"/>
    </xf>
    <xf numFmtId="0" fontId="0" fillId="8" borderId="20" xfId="0" applyFill="1" applyBorder="1" applyAlignment="1">
      <alignment horizontal="center" vertical="top"/>
    </xf>
    <xf numFmtId="0" fontId="0" fillId="8" borderId="17" xfId="0" applyFill="1" applyBorder="1" applyAlignment="1">
      <alignment horizontal="center" vertical="top"/>
    </xf>
    <xf numFmtId="0" fontId="0" fillId="8" borderId="27" xfId="0" applyFill="1" applyBorder="1" applyAlignment="1">
      <alignment horizontal="center" vertical="top"/>
    </xf>
    <xf numFmtId="0" fontId="4" fillId="18" borderId="24" xfId="0" applyFont="1" applyFill="1" applyBorder="1" applyAlignment="1">
      <alignment vertical="top"/>
    </xf>
    <xf numFmtId="0" fontId="0" fillId="12" borderId="24" xfId="0" applyFill="1" applyBorder="1" applyAlignment="1">
      <alignment vertical="top"/>
    </xf>
    <xf numFmtId="0" fontId="0" fillId="12" borderId="24" xfId="0" applyFill="1" applyBorder="1" applyAlignment="1">
      <alignment vertical="top" wrapText="1"/>
    </xf>
    <xf numFmtId="0" fontId="4" fillId="7" borderId="0" xfId="0" applyFont="1" applyFill="1" applyBorder="1" applyAlignment="1">
      <alignment vertical="top"/>
    </xf>
    <xf numFmtId="0" fontId="0" fillId="7" borderId="19" xfId="0" applyFill="1" applyBorder="1" applyAlignment="1">
      <alignment horizontal="center" vertical="top"/>
    </xf>
    <xf numFmtId="0" fontId="0" fillId="7" borderId="18" xfId="0" applyFill="1" applyBorder="1" applyAlignment="1">
      <alignment horizontal="center" vertical="top"/>
    </xf>
    <xf numFmtId="0" fontId="0" fillId="7" borderId="25" xfId="0" applyFill="1" applyBorder="1" applyAlignment="1">
      <alignment horizontal="center" vertical="top"/>
    </xf>
    <xf numFmtId="0" fontId="0" fillId="7" borderId="12" xfId="0" applyFill="1" applyBorder="1" applyAlignment="1">
      <alignment horizontal="center" vertical="top"/>
    </xf>
    <xf numFmtId="0" fontId="0" fillId="7" borderId="8" xfId="0" applyFill="1" applyBorder="1" applyAlignment="1">
      <alignment horizontal="center" vertical="top"/>
    </xf>
    <xf numFmtId="0" fontId="0" fillId="7" borderId="10" xfId="0" applyFill="1" applyBorder="1" applyAlignment="1">
      <alignment horizontal="center" vertical="top"/>
    </xf>
    <xf numFmtId="0" fontId="0" fillId="7" borderId="20" xfId="0" applyFill="1" applyBorder="1" applyAlignment="1">
      <alignment horizontal="center" vertical="top"/>
    </xf>
    <xf numFmtId="0" fontId="0" fillId="7" borderId="17" xfId="0" applyFill="1" applyBorder="1" applyAlignment="1">
      <alignment horizontal="center" vertical="top"/>
    </xf>
    <xf numFmtId="0" fontId="0" fillId="7" borderId="27" xfId="0" applyFill="1" applyBorder="1" applyAlignment="1">
      <alignment horizontal="center" vertical="top"/>
    </xf>
    <xf numFmtId="0" fontId="0" fillId="26" borderId="19" xfId="0" applyFill="1" applyBorder="1" applyAlignment="1">
      <alignment horizontal="left" vertical="top"/>
    </xf>
    <xf numFmtId="0" fontId="0" fillId="26" borderId="12" xfId="0" applyFill="1" applyBorder="1" applyAlignment="1">
      <alignment horizontal="left" vertical="top"/>
    </xf>
    <xf numFmtId="0" fontId="12" fillId="26" borderId="0" xfId="0" applyFont="1" applyFill="1" applyBorder="1" applyAlignment="1">
      <alignment vertical="top"/>
    </xf>
    <xf numFmtId="0" fontId="26" fillId="26" borderId="0" xfId="0" applyFont="1" applyFill="1" applyBorder="1" applyAlignment="1">
      <alignment vertical="top"/>
    </xf>
    <xf numFmtId="0" fontId="0" fillId="26" borderId="8" xfId="0" applyFill="1" applyBorder="1" applyAlignment="1">
      <alignment vertical="top" wrapText="1"/>
    </xf>
    <xf numFmtId="0" fontId="12" fillId="7" borderId="0" xfId="0" applyFont="1" applyFill="1" applyAlignment="1">
      <alignment vertical="top" wrapText="1"/>
    </xf>
    <xf numFmtId="0" fontId="0" fillId="13" borderId="18" xfId="0" applyFill="1" applyBorder="1" applyAlignment="1">
      <alignment vertical="top" wrapText="1"/>
    </xf>
    <xf numFmtId="0" fontId="0" fillId="13" borderId="8" xfId="0" applyFill="1" applyBorder="1" applyAlignment="1">
      <alignment vertical="top" wrapText="1"/>
    </xf>
    <xf numFmtId="0" fontId="0" fillId="13" borderId="17" xfId="0" applyFill="1" applyBorder="1" applyAlignment="1">
      <alignment vertical="top" wrapText="1"/>
    </xf>
    <xf numFmtId="0" fontId="0" fillId="3" borderId="8" xfId="0" applyFill="1" applyBorder="1" applyAlignment="1">
      <alignment vertical="top" wrapText="1"/>
    </xf>
    <xf numFmtId="0" fontId="0" fillId="13" borderId="12" xfId="0" applyFill="1" applyBorder="1" applyAlignment="1">
      <alignment vertical="top" wrapText="1"/>
    </xf>
    <xf numFmtId="0" fontId="0" fillId="15" borderId="11" xfId="0" applyFill="1" applyBorder="1" applyAlignment="1">
      <alignment vertical="top" wrapText="1"/>
    </xf>
    <xf numFmtId="0" fontId="0" fillId="17" borderId="8" xfId="0" applyFill="1" applyBorder="1" applyAlignment="1">
      <alignment vertical="top" wrapText="1"/>
    </xf>
    <xf numFmtId="0" fontId="0" fillId="26" borderId="18" xfId="0" applyFill="1" applyBorder="1" applyAlignment="1">
      <alignment vertical="top" wrapText="1"/>
    </xf>
    <xf numFmtId="0" fontId="0" fillId="23" borderId="11" xfId="0" applyFill="1" applyBorder="1" applyAlignment="1">
      <alignment vertical="top" wrapText="1"/>
    </xf>
    <xf numFmtId="0" fontId="0" fillId="16" borderId="8" xfId="0" applyFill="1" applyBorder="1" applyAlignment="1">
      <alignment vertical="top" wrapText="1"/>
    </xf>
    <xf numFmtId="0" fontId="0" fillId="24" borderId="11" xfId="0" applyFill="1" applyBorder="1" applyAlignment="1">
      <alignment vertical="top" wrapText="1"/>
    </xf>
    <xf numFmtId="0" fontId="0" fillId="18" borderId="18" xfId="0" applyFill="1" applyBorder="1" applyAlignment="1">
      <alignment vertical="top" wrapText="1"/>
    </xf>
    <xf numFmtId="0" fontId="0" fillId="18" borderId="8" xfId="0" applyFill="1" applyBorder="1" applyAlignment="1">
      <alignment vertical="top" wrapText="1"/>
    </xf>
    <xf numFmtId="0" fontId="0" fillId="19" borderId="20" xfId="0" applyFill="1" applyBorder="1" applyAlignment="1">
      <alignment vertical="top" wrapText="1"/>
    </xf>
    <xf numFmtId="0" fontId="4" fillId="22" borderId="0" xfId="0" applyFont="1" applyFill="1" applyBorder="1" applyAlignment="1">
      <alignment horizontal="left" vertical="top" wrapText="1"/>
    </xf>
    <xf numFmtId="0" fontId="0" fillId="22" borderId="19" xfId="0" applyFill="1" applyBorder="1" applyAlignment="1">
      <alignment horizontal="left" vertical="top" wrapText="1"/>
    </xf>
    <xf numFmtId="0" fontId="0" fillId="22" borderId="18" xfId="0" applyFill="1" applyBorder="1" applyAlignment="1">
      <alignment horizontal="left" vertical="top" wrapText="1"/>
    </xf>
    <xf numFmtId="0" fontId="0" fillId="22" borderId="12" xfId="0" applyFill="1" applyBorder="1" applyAlignment="1">
      <alignment horizontal="left" vertical="top" wrapText="1"/>
    </xf>
    <xf numFmtId="0" fontId="0" fillId="22" borderId="8" xfId="0" applyFill="1" applyBorder="1" applyAlignment="1">
      <alignment horizontal="left" vertical="top" wrapText="1"/>
    </xf>
    <xf numFmtId="0" fontId="0" fillId="22" borderId="10" xfId="0" applyFill="1" applyBorder="1" applyAlignment="1">
      <alignment horizontal="left" vertical="top" wrapText="1"/>
    </xf>
    <xf numFmtId="0" fontId="0" fillId="0" borderId="0" xfId="0" applyFill="1" applyAlignment="1">
      <alignment horizontal="left" vertical="top" wrapText="1"/>
    </xf>
    <xf numFmtId="0" fontId="0" fillId="22" borderId="0" xfId="0" applyFill="1" applyAlignment="1">
      <alignment horizontal="left" vertical="top" wrapText="1"/>
    </xf>
    <xf numFmtId="0" fontId="4" fillId="22" borderId="22" xfId="0" applyFont="1" applyFill="1" applyBorder="1" applyAlignment="1">
      <alignment horizontal="left" vertical="center" wrapText="1"/>
    </xf>
    <xf numFmtId="0" fontId="4" fillId="22" borderId="23" xfId="0" applyFont="1" applyFill="1" applyBorder="1" applyAlignment="1">
      <alignment horizontal="left" vertical="center" wrapText="1"/>
    </xf>
    <xf numFmtId="0" fontId="12" fillId="22" borderId="23" xfId="0" applyFont="1" applyFill="1" applyBorder="1" applyAlignment="1">
      <alignment horizontal="center" vertical="center" wrapText="1"/>
    </xf>
    <xf numFmtId="0" fontId="12" fillId="22" borderId="26" xfId="0" applyFont="1" applyFill="1" applyBorder="1" applyAlignment="1">
      <alignment horizontal="center" vertical="center" wrapText="1"/>
    </xf>
    <xf numFmtId="0" fontId="0" fillId="0" borderId="0" xfId="0" applyFill="1" applyBorder="1" applyAlignment="1">
      <alignment horizontal="center" vertical="center"/>
    </xf>
    <xf numFmtId="0" fontId="24" fillId="22" borderId="8" xfId="2" applyFont="1" applyFill="1" applyBorder="1" applyAlignment="1">
      <alignment vertical="center" wrapText="1"/>
    </xf>
    <xf numFmtId="0" fontId="16" fillId="22" borderId="8" xfId="2" applyFill="1" applyBorder="1" applyAlignment="1">
      <alignment vertical="center" wrapText="1"/>
    </xf>
    <xf numFmtId="0" fontId="24" fillId="22" borderId="10" xfId="2" applyFont="1" applyFill="1" applyBorder="1" applyAlignment="1">
      <alignment vertical="center" wrapText="1"/>
    </xf>
    <xf numFmtId="0" fontId="12" fillId="22" borderId="22" xfId="0" applyFont="1" applyFill="1" applyBorder="1" applyAlignment="1">
      <alignment horizontal="center" vertical="center" wrapText="1"/>
    </xf>
    <xf numFmtId="0" fontId="4" fillId="22" borderId="21" xfId="0" applyFont="1" applyFill="1" applyBorder="1" applyAlignment="1">
      <alignment horizontal="right" vertical="center" wrapText="1"/>
    </xf>
    <xf numFmtId="0" fontId="4" fillId="0" borderId="0" xfId="0" applyFont="1" applyFill="1" applyBorder="1" applyAlignment="1">
      <alignment horizontal="center" vertical="center"/>
    </xf>
    <xf numFmtId="0" fontId="0" fillId="0" borderId="0" xfId="0" applyFill="1" applyAlignment="1">
      <alignment horizontal="right" vertical="top"/>
    </xf>
    <xf numFmtId="0" fontId="0" fillId="25" borderId="11" xfId="0" applyFill="1" applyBorder="1" applyAlignment="1">
      <alignment horizontal="right" vertical="top"/>
    </xf>
    <xf numFmtId="0" fontId="0" fillId="15" borderId="11" xfId="0" applyFill="1" applyBorder="1" applyAlignment="1">
      <alignment horizontal="right" vertical="top"/>
    </xf>
    <xf numFmtId="0" fontId="0" fillId="12" borderId="20" xfId="0" applyFill="1" applyBorder="1" applyAlignment="1">
      <alignment horizontal="right" vertical="top"/>
    </xf>
    <xf numFmtId="0" fontId="0" fillId="3" borderId="8" xfId="0" applyFill="1" applyBorder="1" applyAlignment="1">
      <alignment horizontal="right" vertical="top"/>
    </xf>
    <xf numFmtId="0" fontId="0" fillId="13" borderId="19" xfId="0" applyFill="1" applyBorder="1" applyAlignment="1">
      <alignment horizontal="right" vertical="top"/>
    </xf>
    <xf numFmtId="0" fontId="0" fillId="13" borderId="8" xfId="0" applyFill="1" applyBorder="1" applyAlignment="1">
      <alignment horizontal="right" vertical="top"/>
    </xf>
    <xf numFmtId="0" fontId="0" fillId="13" borderId="12" xfId="0" applyFill="1" applyBorder="1" applyAlignment="1">
      <alignment horizontal="right" vertical="top"/>
    </xf>
    <xf numFmtId="0" fontId="0" fillId="17" borderId="8" xfId="0" applyFill="1" applyBorder="1" applyAlignment="1">
      <alignment horizontal="right" vertical="top"/>
    </xf>
    <xf numFmtId="0" fontId="0" fillId="12" borderId="18" xfId="0" applyFill="1" applyBorder="1" applyAlignment="1">
      <alignment horizontal="right" vertical="top"/>
    </xf>
    <xf numFmtId="0" fontId="0" fillId="12" borderId="8" xfId="0" applyFill="1" applyBorder="1" applyAlignment="1">
      <alignment horizontal="right" vertical="top"/>
    </xf>
    <xf numFmtId="0" fontId="0" fillId="12" borderId="17" xfId="0" applyFill="1" applyBorder="1" applyAlignment="1">
      <alignment horizontal="right" vertical="top"/>
    </xf>
    <xf numFmtId="0" fontId="0" fillId="7" borderId="18" xfId="0" applyFill="1" applyBorder="1" applyAlignment="1">
      <alignment horizontal="right" vertical="top"/>
    </xf>
    <xf numFmtId="0" fontId="0" fillId="7" borderId="8" xfId="0" applyFill="1" applyBorder="1" applyAlignment="1">
      <alignment horizontal="right" vertical="top"/>
    </xf>
    <xf numFmtId="0" fontId="0" fillId="7" borderId="17" xfId="0" applyFill="1" applyBorder="1" applyAlignment="1">
      <alignment horizontal="right" vertical="top"/>
    </xf>
    <xf numFmtId="0" fontId="0" fillId="23" borderId="8" xfId="0" applyFill="1" applyBorder="1" applyAlignment="1">
      <alignment horizontal="right" vertical="top"/>
    </xf>
    <xf numFmtId="0" fontId="0" fillId="16" borderId="18" xfId="0" applyFill="1" applyBorder="1" applyAlignment="1">
      <alignment horizontal="right" vertical="top"/>
    </xf>
    <xf numFmtId="0" fontId="0" fillId="11" borderId="8" xfId="0" applyFill="1" applyBorder="1" applyAlignment="1">
      <alignment horizontal="right" vertical="top"/>
    </xf>
    <xf numFmtId="0" fontId="0" fillId="11" borderId="17" xfId="0" applyFill="1" applyBorder="1" applyAlignment="1">
      <alignment horizontal="right" vertical="top"/>
    </xf>
    <xf numFmtId="0" fontId="0" fillId="16" borderId="8" xfId="0" applyFill="1" applyBorder="1" applyAlignment="1">
      <alignment horizontal="right" vertical="top"/>
    </xf>
    <xf numFmtId="0" fontId="0" fillId="11" borderId="18" xfId="0" applyFill="1" applyBorder="1" applyAlignment="1">
      <alignment horizontal="right" vertical="top"/>
    </xf>
    <xf numFmtId="0" fontId="0" fillId="24" borderId="8" xfId="0" applyFill="1" applyBorder="1" applyAlignment="1">
      <alignment horizontal="right" vertical="top"/>
    </xf>
    <xf numFmtId="0" fontId="0" fillId="18" borderId="17" xfId="0" applyFill="1" applyBorder="1" applyAlignment="1">
      <alignment horizontal="right" vertical="top"/>
    </xf>
    <xf numFmtId="0" fontId="0" fillId="19" borderId="8" xfId="0" applyFill="1" applyBorder="1" applyAlignment="1">
      <alignment horizontal="right" vertical="top"/>
    </xf>
    <xf numFmtId="0" fontId="0" fillId="8" borderId="17" xfId="0" applyFill="1" applyBorder="1" applyAlignment="1">
      <alignment horizontal="right" vertical="top"/>
    </xf>
    <xf numFmtId="0" fontId="0" fillId="19" borderId="12" xfId="0" applyFill="1" applyBorder="1" applyAlignment="1">
      <alignment horizontal="right" vertical="top"/>
    </xf>
    <xf numFmtId="0" fontId="0" fillId="18" borderId="8" xfId="0" applyFill="1" applyBorder="1" applyAlignment="1">
      <alignment horizontal="right" vertical="top"/>
    </xf>
    <xf numFmtId="0" fontId="0" fillId="22" borderId="8" xfId="0" applyFill="1" applyBorder="1" applyAlignment="1">
      <alignment horizontal="right" vertical="top" wrapText="1"/>
    </xf>
    <xf numFmtId="0" fontId="4" fillId="3" borderId="8" xfId="0" applyFont="1" applyFill="1" applyBorder="1" applyAlignment="1">
      <alignment horizontal="right" vertical="top"/>
    </xf>
    <xf numFmtId="0" fontId="4" fillId="18" borderId="17" xfId="0" applyFont="1" applyFill="1" applyBorder="1" applyAlignment="1">
      <alignment horizontal="right" vertical="top"/>
    </xf>
    <xf numFmtId="0" fontId="12" fillId="22" borderId="0" xfId="0" applyFont="1" applyFill="1" applyBorder="1" applyAlignment="1">
      <alignment vertical="center" wrapText="1"/>
    </xf>
    <xf numFmtId="0" fontId="0" fillId="25" borderId="16" xfId="0" applyFill="1" applyBorder="1" applyAlignment="1">
      <alignment horizontal="right" vertical="top"/>
    </xf>
    <xf numFmtId="0" fontId="11" fillId="22" borderId="0" xfId="2" applyFont="1" applyFill="1" applyBorder="1" applyAlignment="1">
      <alignment vertical="center" wrapText="1"/>
    </xf>
    <xf numFmtId="0" fontId="0" fillId="2" borderId="0" xfId="0" applyFill="1" applyAlignment="1">
      <alignment vertical="top"/>
    </xf>
    <xf numFmtId="0" fontId="12" fillId="2" borderId="0" xfId="0" applyFont="1" applyFill="1" applyBorder="1" applyAlignment="1">
      <alignment horizontal="center" vertical="top" wrapText="1"/>
    </xf>
    <xf numFmtId="0" fontId="12" fillId="2" borderId="0" xfId="0" applyFont="1" applyFill="1" applyBorder="1" applyAlignment="1">
      <alignment horizontal="center" vertical="center" wrapText="1"/>
    </xf>
    <xf numFmtId="0" fontId="0" fillId="2" borderId="0" xfId="0" applyFill="1" applyBorder="1" applyAlignment="1">
      <alignment horizontal="left" vertical="top" wrapText="1"/>
    </xf>
    <xf numFmtId="0" fontId="5" fillId="2" borderId="0" xfId="0" applyFont="1" applyFill="1" applyBorder="1" applyAlignment="1">
      <alignment horizontal="left" vertical="top"/>
    </xf>
    <xf numFmtId="0" fontId="27" fillId="2" borderId="0" xfId="0" applyFont="1" applyFill="1" applyAlignment="1">
      <alignment vertical="top"/>
    </xf>
    <xf numFmtId="0" fontId="0" fillId="2" borderId="0" xfId="0" applyFill="1" applyAlignment="1">
      <alignment horizontal="right" vertical="top"/>
    </xf>
    <xf numFmtId="0" fontId="19" fillId="2" borderId="0" xfId="0" applyFont="1" applyFill="1" applyAlignment="1">
      <alignment horizontal="left" vertical="top"/>
    </xf>
    <xf numFmtId="0" fontId="19" fillId="2" borderId="0" xfId="0" applyFont="1" applyFill="1" applyAlignment="1">
      <alignment vertical="top" wrapText="1"/>
    </xf>
    <xf numFmtId="0" fontId="9" fillId="2" borderId="0" xfId="0" applyFont="1" applyFill="1" applyAlignment="1">
      <alignment horizontal="right" vertical="top" wrapText="1"/>
    </xf>
    <xf numFmtId="0" fontId="4" fillId="2" borderId="0" xfId="0" applyFont="1" applyFill="1" applyAlignment="1">
      <alignment vertical="top"/>
    </xf>
    <xf numFmtId="0" fontId="4" fillId="27" borderId="0" xfId="0" applyFont="1" applyFill="1" applyBorder="1" applyAlignment="1">
      <alignment vertical="top"/>
    </xf>
    <xf numFmtId="0" fontId="0" fillId="27" borderId="12" xfId="0" applyFill="1" applyBorder="1" applyAlignment="1">
      <alignment horizontal="left" vertical="top"/>
    </xf>
    <xf numFmtId="0" fontId="0" fillId="27" borderId="8" xfId="0" applyFill="1" applyBorder="1" applyAlignment="1">
      <alignment vertical="top" wrapText="1"/>
    </xf>
    <xf numFmtId="0" fontId="0" fillId="27" borderId="20" xfId="0" applyFill="1" applyBorder="1" applyAlignment="1">
      <alignment vertical="top"/>
    </xf>
    <xf numFmtId="0" fontId="0" fillId="27" borderId="17" xfId="0" applyFill="1" applyBorder="1" applyAlignment="1">
      <alignment vertical="top" wrapText="1"/>
    </xf>
    <xf numFmtId="0" fontId="12" fillId="27" borderId="0" xfId="0" applyFont="1" applyFill="1" applyBorder="1" applyAlignment="1">
      <alignment vertical="top" wrapText="1"/>
    </xf>
    <xf numFmtId="0" fontId="28" fillId="17" borderId="0" xfId="0" applyFont="1" applyFill="1" applyAlignment="1">
      <alignment vertical="top"/>
    </xf>
    <xf numFmtId="0" fontId="26" fillId="12" borderId="0" xfId="0" applyFont="1" applyFill="1" applyAlignment="1">
      <alignment vertical="top"/>
    </xf>
    <xf numFmtId="0" fontId="26" fillId="0" borderId="0" xfId="0" applyFont="1" applyFill="1" applyAlignment="1">
      <alignment vertical="top"/>
    </xf>
    <xf numFmtId="0" fontId="9" fillId="0" borderId="15" xfId="0" applyFont="1" applyFill="1" applyBorder="1" applyAlignment="1">
      <alignment vertical="top" wrapText="1"/>
    </xf>
    <xf numFmtId="0" fontId="4" fillId="0" borderId="15" xfId="0" applyFont="1" applyFill="1" applyBorder="1" applyAlignment="1">
      <alignment horizontal="left" vertical="top"/>
    </xf>
    <xf numFmtId="0" fontId="4" fillId="0" borderId="0" xfId="0" applyFont="1" applyFill="1" applyAlignment="1">
      <alignment horizontal="left" vertical="top"/>
    </xf>
    <xf numFmtId="0" fontId="23" fillId="0" borderId="14" xfId="0" applyFont="1" applyFill="1" applyBorder="1" applyAlignment="1">
      <alignment vertical="center"/>
    </xf>
    <xf numFmtId="0" fontId="23" fillId="0" borderId="8" xfId="0" applyFont="1" applyFill="1" applyBorder="1" applyAlignment="1">
      <alignment vertical="center"/>
    </xf>
    <xf numFmtId="0" fontId="12" fillId="0" borderId="14" xfId="0" applyFont="1" applyFill="1" applyBorder="1" applyAlignment="1">
      <alignment vertical="top"/>
    </xf>
    <xf numFmtId="0" fontId="12" fillId="0" borderId="8" xfId="0" applyFont="1" applyFill="1" applyBorder="1" applyAlignment="1">
      <alignment vertical="top"/>
    </xf>
    <xf numFmtId="0" fontId="4" fillId="0" borderId="14" xfId="0" applyFont="1" applyFill="1" applyBorder="1" applyAlignment="1">
      <alignment vertical="top"/>
    </xf>
    <xf numFmtId="0" fontId="4" fillId="0" borderId="8" xfId="0" applyFont="1" applyFill="1" applyBorder="1" applyAlignment="1">
      <alignment vertical="top"/>
    </xf>
    <xf numFmtId="0" fontId="12" fillId="0" borderId="15" xfId="0" applyFont="1" applyFill="1" applyBorder="1" applyAlignment="1">
      <alignment vertical="top"/>
    </xf>
    <xf numFmtId="0" fontId="12" fillId="0" borderId="0" xfId="0" applyFont="1" applyFill="1" applyAlignment="1">
      <alignment vertical="top"/>
    </xf>
    <xf numFmtId="0" fontId="0" fillId="2" borderId="0" xfId="0" applyFill="1" applyAlignment="1">
      <alignment horizontal="left" vertical="center"/>
    </xf>
    <xf numFmtId="0" fontId="26" fillId="2" borderId="0" xfId="0" applyFont="1" applyFill="1" applyBorder="1" applyAlignment="1">
      <alignment vertical="top"/>
    </xf>
    <xf numFmtId="0" fontId="4" fillId="2" borderId="0" xfId="0" applyFont="1" applyFill="1" applyBorder="1" applyAlignment="1">
      <alignment vertical="top"/>
    </xf>
    <xf numFmtId="0" fontId="5" fillId="2" borderId="0" xfId="0" applyFont="1" applyFill="1" applyBorder="1" applyAlignment="1">
      <alignment horizontal="center" vertical="top" wrapText="1"/>
    </xf>
    <xf numFmtId="0" fontId="7" fillId="2" borderId="0" xfId="0" applyFont="1" applyFill="1" applyBorder="1" applyAlignment="1">
      <alignment horizontal="left" vertical="top"/>
    </xf>
    <xf numFmtId="49" fontId="26" fillId="12" borderId="0" xfId="0" applyNumberFormat="1" applyFont="1" applyFill="1" applyAlignment="1">
      <alignment vertical="top" wrapText="1"/>
    </xf>
    <xf numFmtId="0" fontId="4" fillId="21" borderId="0" xfId="0" applyFont="1" applyFill="1" applyBorder="1" applyAlignment="1">
      <alignment horizontal="left" vertical="top" wrapText="1"/>
    </xf>
    <xf numFmtId="0" fontId="4" fillId="21" borderId="11" xfId="0" applyFont="1" applyFill="1" applyBorder="1" applyAlignment="1">
      <alignment vertical="top"/>
    </xf>
    <xf numFmtId="0" fontId="0" fillId="21" borderId="12" xfId="0" applyFill="1" applyBorder="1" applyAlignment="1">
      <alignment vertical="top"/>
    </xf>
    <xf numFmtId="0" fontId="0" fillId="21" borderId="8" xfId="0" applyFill="1" applyBorder="1" applyAlignment="1">
      <alignment vertical="top" wrapText="1"/>
    </xf>
    <xf numFmtId="0" fontId="0" fillId="21" borderId="12" xfId="0" applyFill="1" applyBorder="1" applyAlignment="1">
      <alignment horizontal="center" vertical="top"/>
    </xf>
    <xf numFmtId="0" fontId="0" fillId="21" borderId="8" xfId="0" applyFill="1" applyBorder="1" applyAlignment="1">
      <alignment horizontal="center" vertical="top"/>
    </xf>
    <xf numFmtId="0" fontId="0" fillId="21" borderId="10" xfId="0" applyFill="1" applyBorder="1" applyAlignment="1">
      <alignment horizontal="center" vertical="top"/>
    </xf>
    <xf numFmtId="0" fontId="0" fillId="21" borderId="8" xfId="0" applyFill="1" applyBorder="1" applyAlignment="1">
      <alignment horizontal="right" vertical="top"/>
    </xf>
    <xf numFmtId="0" fontId="29" fillId="0" borderId="0" xfId="3" applyNumberFormat="1" applyFill="1" applyBorder="1"/>
    <xf numFmtId="0" fontId="29" fillId="0" borderId="0" xfId="3" applyNumberFormat="1" applyFill="1" applyBorder="1" applyAlignment="1">
      <alignment horizontal="center"/>
    </xf>
    <xf numFmtId="0" fontId="29" fillId="0" borderId="0" xfId="3" applyNumberFormat="1" applyFill="1" applyBorder="1" applyAlignment="1">
      <alignment horizontal="right"/>
    </xf>
    <xf numFmtId="0" fontId="29" fillId="13" borderId="8" xfId="3" applyFill="1" applyBorder="1"/>
    <xf numFmtId="0" fontId="29" fillId="14" borderId="8" xfId="3" applyFill="1" applyBorder="1"/>
    <xf numFmtId="0" fontId="29" fillId="9" borderId="8" xfId="3" applyFill="1" applyBorder="1"/>
    <xf numFmtId="0" fontId="29" fillId="13" borderId="8" xfId="3" applyFill="1" applyBorder="1" applyAlignment="1">
      <alignment horizontal="center"/>
    </xf>
    <xf numFmtId="0" fontId="0" fillId="0" borderId="0" xfId="0" applyFill="1" applyBorder="1"/>
    <xf numFmtId="0" fontId="0" fillId="13" borderId="11" xfId="0" applyFill="1" applyBorder="1" applyAlignment="1">
      <alignment vertical="top"/>
    </xf>
    <xf numFmtId="0" fontId="0" fillId="7" borderId="0" xfId="0" applyFill="1"/>
    <xf numFmtId="0" fontId="0" fillId="7" borderId="16" xfId="0" applyFill="1" applyBorder="1"/>
    <xf numFmtId="0" fontId="0" fillId="7" borderId="11" xfId="0" applyFill="1" applyBorder="1" applyAlignment="1">
      <alignment wrapText="1"/>
    </xf>
    <xf numFmtId="0" fontId="0" fillId="5" borderId="11" xfId="0" applyFill="1" applyBorder="1"/>
    <xf numFmtId="0" fontId="0" fillId="6" borderId="11" xfId="0" applyFill="1" applyBorder="1"/>
    <xf numFmtId="0" fontId="0" fillId="8" borderId="11" xfId="0" applyFill="1" applyBorder="1"/>
    <xf numFmtId="0" fontId="0" fillId="7" borderId="11" xfId="0" applyFill="1" applyBorder="1"/>
    <xf numFmtId="0" fontId="10" fillId="7" borderId="0" xfId="0" applyFont="1" applyFill="1" applyAlignment="1">
      <alignment horizontal="left" vertical="top" wrapText="1"/>
    </xf>
    <xf numFmtId="0" fontId="4" fillId="3" borderId="0" xfId="0" applyFont="1" applyFill="1" applyAlignment="1">
      <alignment horizontal="left" vertical="center"/>
    </xf>
    <xf numFmtId="0" fontId="0" fillId="14" borderId="11" xfId="0" applyFill="1" applyBorder="1" applyAlignment="1">
      <alignment vertical="top"/>
    </xf>
    <xf numFmtId="0" fontId="26" fillId="9" borderId="16" xfId="0" applyFont="1" applyFill="1" applyBorder="1" applyAlignment="1">
      <alignment vertical="top"/>
    </xf>
    <xf numFmtId="0" fontId="0" fillId="13" borderId="16" xfId="0" applyFill="1" applyBorder="1" applyAlignment="1">
      <alignment vertical="top"/>
    </xf>
    <xf numFmtId="0" fontId="0" fillId="14" borderId="16" xfId="0" applyFill="1" applyBorder="1" applyAlignment="1">
      <alignment vertical="top"/>
    </xf>
    <xf numFmtId="0" fontId="4" fillId="3" borderId="16" xfId="0" applyFont="1" applyFill="1" applyBorder="1" applyAlignment="1">
      <alignment vertical="top"/>
    </xf>
    <xf numFmtId="0" fontId="0" fillId="3" borderId="16" xfId="0" applyFill="1" applyBorder="1" applyAlignment="1">
      <alignment vertical="top"/>
    </xf>
    <xf numFmtId="0" fontId="4" fillId="0" borderId="0" xfId="0" applyFont="1" applyFill="1" applyAlignment="1">
      <alignment horizontal="left" vertical="top" wrapText="1"/>
    </xf>
    <xf numFmtId="0" fontId="0" fillId="0" borderId="0" xfId="0" applyFill="1" applyAlignment="1">
      <alignment vertical="top" wrapText="1"/>
    </xf>
    <xf numFmtId="0" fontId="0" fillId="9" borderId="8" xfId="0" applyFill="1" applyBorder="1" applyAlignment="1">
      <alignment horizontal="left" vertical="top" wrapText="1"/>
    </xf>
    <xf numFmtId="0" fontId="0" fillId="9" borderId="8" xfId="0" applyFill="1" applyBorder="1" applyAlignment="1">
      <alignment vertical="top" wrapText="1"/>
    </xf>
    <xf numFmtId="0" fontId="0" fillId="14" borderId="8" xfId="0" applyFill="1" applyBorder="1" applyAlignment="1">
      <alignment horizontal="left" vertical="top" wrapText="1"/>
    </xf>
    <xf numFmtId="0" fontId="0" fillId="14" borderId="8" xfId="0" applyFill="1" applyBorder="1" applyAlignment="1">
      <alignment vertical="top" wrapText="1"/>
    </xf>
    <xf numFmtId="0" fontId="0" fillId="14" borderId="8" xfId="0" applyFill="1" applyBorder="1" applyAlignment="1">
      <alignment horizontal="left" vertical="top" wrapText="1" indent="1"/>
    </xf>
    <xf numFmtId="0" fontId="0" fillId="9" borderId="8" xfId="0" applyFill="1" applyBorder="1" applyAlignment="1">
      <alignment horizontal="left" vertical="top" wrapText="1" indent="1"/>
    </xf>
    <xf numFmtId="0" fontId="4" fillId="2" borderId="0" xfId="0" applyFont="1" applyFill="1" applyAlignment="1">
      <alignment vertical="center" wrapText="1"/>
    </xf>
    <xf numFmtId="0" fontId="0" fillId="7" borderId="0" xfId="0" applyFont="1" applyFill="1"/>
    <xf numFmtId="0" fontId="0" fillId="2" borderId="0" xfId="0" applyFont="1" applyFill="1"/>
    <xf numFmtId="0" fontId="0" fillId="0" borderId="0" xfId="0" applyFont="1" applyFill="1"/>
    <xf numFmtId="0" fontId="12" fillId="13" borderId="0" xfId="0" applyFont="1" applyFill="1" applyAlignment="1">
      <alignment horizontal="center" vertical="top"/>
    </xf>
    <xf numFmtId="0" fontId="12" fillId="13" borderId="0" xfId="0" applyFont="1" applyFill="1" applyAlignment="1">
      <alignment horizontal="right" vertical="top"/>
    </xf>
    <xf numFmtId="0" fontId="12" fillId="0" borderId="12" xfId="0" applyFont="1" applyFill="1" applyBorder="1" applyAlignment="1">
      <alignment vertical="top" wrapText="1"/>
    </xf>
    <xf numFmtId="0" fontId="12" fillId="0" borderId="8" xfId="0" applyFont="1" applyFill="1" applyBorder="1" applyAlignment="1">
      <alignment vertical="top" wrapText="1"/>
    </xf>
    <xf numFmtId="0" fontId="12" fillId="0" borderId="10" xfId="0" applyFont="1" applyFill="1" applyBorder="1" applyAlignment="1">
      <alignment vertical="top" wrapText="1"/>
    </xf>
    <xf numFmtId="0" fontId="12" fillId="0" borderId="14" xfId="0" applyFont="1" applyFill="1" applyBorder="1" applyAlignment="1">
      <alignment vertical="top" wrapText="1"/>
    </xf>
    <xf numFmtId="0" fontId="12" fillId="0" borderId="10" xfId="0" applyFont="1" applyFill="1" applyBorder="1" applyAlignment="1">
      <alignment vertical="top"/>
    </xf>
    <xf numFmtId="0" fontId="4" fillId="2" borderId="0" xfId="0" applyFont="1" applyFill="1" applyAlignment="1">
      <alignment horizontal="left" vertical="top"/>
    </xf>
    <xf numFmtId="0" fontId="4" fillId="15" borderId="0" xfId="0" applyFont="1" applyFill="1"/>
    <xf numFmtId="0" fontId="4" fillId="2" borderId="0" xfId="0" applyFont="1" applyFill="1" applyAlignment="1">
      <alignment horizontal="right"/>
    </xf>
    <xf numFmtId="0" fontId="0" fillId="7" borderId="16" xfId="0" applyFill="1" applyBorder="1" applyAlignment="1">
      <alignment vertical="top" wrapText="1"/>
    </xf>
    <xf numFmtId="0" fontId="0" fillId="7" borderId="11" xfId="0" applyFill="1" applyBorder="1" applyAlignment="1">
      <alignment vertical="top" wrapText="1"/>
    </xf>
    <xf numFmtId="0" fontId="0" fillId="5" borderId="11" xfId="0" applyFill="1" applyBorder="1" applyAlignment="1">
      <alignment vertical="top" wrapText="1"/>
    </xf>
    <xf numFmtId="0" fontId="0" fillId="6" borderId="11" xfId="0" applyFill="1" applyBorder="1" applyAlignment="1">
      <alignment vertical="top" wrapText="1"/>
    </xf>
    <xf numFmtId="0" fontId="0" fillId="8" borderId="11" xfId="0" applyFill="1" applyBorder="1" applyAlignment="1">
      <alignment vertical="top" wrapText="1"/>
    </xf>
    <xf numFmtId="0" fontId="12" fillId="14" borderId="11" xfId="0" applyFont="1" applyFill="1" applyBorder="1" applyAlignment="1">
      <alignment vertical="top" wrapText="1"/>
    </xf>
    <xf numFmtId="0" fontId="0" fillId="13" borderId="0" xfId="0" applyFill="1" applyBorder="1" applyAlignment="1">
      <alignment horizontal="left" vertical="top"/>
    </xf>
    <xf numFmtId="49" fontId="0" fillId="14" borderId="0" xfId="0" applyNumberFormat="1" applyFill="1" applyBorder="1" applyAlignment="1">
      <alignment vertical="top"/>
    </xf>
    <xf numFmtId="0" fontId="12" fillId="3" borderId="0" xfId="0" applyFont="1" applyFill="1" applyAlignment="1">
      <alignment horizontal="center" vertical="center"/>
    </xf>
    <xf numFmtId="0" fontId="4" fillId="2" borderId="0" xfId="0" applyFont="1" applyFill="1" applyBorder="1"/>
    <xf numFmtId="0" fontId="4" fillId="2" borderId="0" xfId="0" applyFont="1" applyFill="1" applyBorder="1" applyAlignment="1">
      <alignment horizontal="right"/>
    </xf>
    <xf numFmtId="0" fontId="12" fillId="2" borderId="0" xfId="0" applyFont="1" applyFill="1" applyBorder="1"/>
    <xf numFmtId="0" fontId="0" fillId="6" borderId="11" xfId="0" applyFill="1" applyBorder="1" applyAlignment="1">
      <alignment horizontal="center" vertical="center" wrapText="1"/>
    </xf>
    <xf numFmtId="0" fontId="0" fillId="6" borderId="11" xfId="0" applyFill="1" applyBorder="1" applyAlignment="1">
      <alignment vertical="center" wrapText="1"/>
    </xf>
    <xf numFmtId="0" fontId="4" fillId="16" borderId="0" xfId="0" applyFont="1" applyFill="1" applyBorder="1" applyAlignment="1">
      <alignment horizontal="center" vertical="top" wrapText="1"/>
    </xf>
    <xf numFmtId="0" fontId="4" fillId="18" borderId="0" xfId="0" applyFont="1" applyFill="1" applyBorder="1" applyAlignment="1">
      <alignment horizontal="center" vertical="top" wrapText="1"/>
    </xf>
    <xf numFmtId="0" fontId="4" fillId="18" borderId="33" xfId="0" applyFont="1" applyFill="1" applyBorder="1" applyAlignment="1">
      <alignment horizontal="center" vertical="top" wrapText="1"/>
    </xf>
    <xf numFmtId="0" fontId="4" fillId="16" borderId="38" xfId="0" applyFont="1" applyFill="1" applyBorder="1" applyAlignment="1">
      <alignment horizontal="center" vertical="top" wrapText="1"/>
    </xf>
    <xf numFmtId="0" fontId="4" fillId="17" borderId="0" xfId="0" applyFont="1" applyFill="1" applyBorder="1" applyAlignment="1">
      <alignment horizontal="center" vertical="top" wrapText="1"/>
    </xf>
    <xf numFmtId="0" fontId="4" fillId="17" borderId="41" xfId="0" applyFont="1" applyFill="1" applyBorder="1" applyAlignment="1">
      <alignment horizontal="center" vertical="top" wrapText="1"/>
    </xf>
    <xf numFmtId="0" fontId="4" fillId="13" borderId="43" xfId="0" applyFont="1" applyFill="1" applyBorder="1" applyAlignment="1">
      <alignment horizontal="left" vertical="top"/>
    </xf>
    <xf numFmtId="0" fontId="4" fillId="13" borderId="44" xfId="0" applyFont="1" applyFill="1" applyBorder="1" applyAlignment="1">
      <alignment horizontal="left" vertical="top"/>
    </xf>
    <xf numFmtId="0" fontId="35" fillId="3" borderId="48" xfId="0" applyFont="1" applyFill="1" applyBorder="1" applyAlignment="1">
      <alignment horizontal="center" vertical="center"/>
    </xf>
    <xf numFmtId="0" fontId="35" fillId="3" borderId="47" xfId="0" applyFont="1" applyFill="1" applyBorder="1" applyAlignment="1">
      <alignment horizontal="center" vertical="center"/>
    </xf>
    <xf numFmtId="0" fontId="0" fillId="14" borderId="16" xfId="0" applyFill="1" applyBorder="1" applyAlignment="1">
      <alignment vertical="top" wrapText="1"/>
    </xf>
    <xf numFmtId="0" fontId="0" fillId="13" borderId="0" xfId="0" applyFill="1" applyBorder="1" applyAlignment="1">
      <alignment vertical="top"/>
    </xf>
    <xf numFmtId="0" fontId="0" fillId="14" borderId="0" xfId="0" applyFill="1" applyBorder="1" applyAlignment="1">
      <alignment vertical="top" wrapText="1"/>
    </xf>
    <xf numFmtId="0" fontId="0" fillId="14" borderId="16" xfId="0" quotePrefix="1" applyFill="1" applyBorder="1" applyAlignment="1">
      <alignment vertical="top" wrapText="1"/>
    </xf>
    <xf numFmtId="0" fontId="0" fillId="14" borderId="0" xfId="0" quotePrefix="1" applyFill="1" applyBorder="1" applyAlignment="1">
      <alignment vertical="top" wrapText="1"/>
    </xf>
    <xf numFmtId="0" fontId="0" fillId="0" borderId="0" xfId="0" applyFill="1" applyAlignment="1">
      <alignment horizontal="left" vertical="top"/>
    </xf>
    <xf numFmtId="0" fontId="9" fillId="0" borderId="0" xfId="0" applyFont="1" applyFill="1" applyAlignment="1">
      <alignment horizontal="left" vertical="top"/>
    </xf>
    <xf numFmtId="0" fontId="0" fillId="7" borderId="1" xfId="0" applyFill="1" applyBorder="1" applyAlignment="1">
      <alignment horizontal="left" vertical="top" wrapText="1"/>
    </xf>
    <xf numFmtId="0" fontId="0" fillId="5" borderId="1" xfId="0" applyFill="1" applyBorder="1" applyAlignment="1">
      <alignment horizontal="left" vertical="top"/>
    </xf>
    <xf numFmtId="0" fontId="0" fillId="5" borderId="1" xfId="0" applyFill="1" applyBorder="1" applyAlignment="1">
      <alignment horizontal="left" vertical="top" wrapText="1"/>
    </xf>
    <xf numFmtId="0" fontId="0" fillId="6" borderId="1" xfId="0" applyFill="1" applyBorder="1" applyAlignment="1">
      <alignment horizontal="left" vertical="top" wrapText="1"/>
    </xf>
    <xf numFmtId="0" fontId="5" fillId="0" borderId="0" xfId="0" applyFont="1" applyAlignment="1">
      <alignment horizontal="left" vertical="top"/>
    </xf>
    <xf numFmtId="0" fontId="4" fillId="3" borderId="2" xfId="0" applyFont="1" applyFill="1" applyBorder="1" applyAlignment="1">
      <alignment vertical="top"/>
    </xf>
    <xf numFmtId="0" fontId="4" fillId="3" borderId="3" xfId="0" applyFont="1" applyFill="1" applyBorder="1" applyAlignment="1">
      <alignment vertical="top"/>
    </xf>
    <xf numFmtId="0" fontId="4" fillId="3" borderId="1" xfId="0" applyFont="1" applyFill="1" applyBorder="1" applyAlignment="1">
      <alignment horizontal="left" vertical="top"/>
    </xf>
    <xf numFmtId="0" fontId="4" fillId="3" borderId="1" xfId="0" applyFont="1" applyFill="1" applyBorder="1" applyAlignment="1">
      <alignment horizontal="left" vertical="top" wrapText="1"/>
    </xf>
    <xf numFmtId="0" fontId="4" fillId="3" borderId="2" xfId="0" applyFont="1" applyFill="1" applyBorder="1" applyAlignment="1">
      <alignment horizontal="left" vertical="top"/>
    </xf>
    <xf numFmtId="0" fontId="4" fillId="17" borderId="1" xfId="0" applyFont="1" applyFill="1" applyBorder="1" applyAlignment="1">
      <alignment horizontal="left" vertical="top"/>
    </xf>
    <xf numFmtId="0" fontId="0" fillId="17" borderId="1" xfId="0" applyFill="1" applyBorder="1" applyAlignment="1">
      <alignment horizontal="left" vertical="top"/>
    </xf>
    <xf numFmtId="0" fontId="0" fillId="17" borderId="1" xfId="0" applyFill="1" applyBorder="1" applyAlignment="1">
      <alignment horizontal="left" vertical="top" wrapText="1"/>
    </xf>
    <xf numFmtId="0" fontId="5" fillId="17" borderId="1" xfId="0" applyFont="1" applyFill="1" applyBorder="1" applyAlignment="1">
      <alignment horizontal="left" vertical="top"/>
    </xf>
    <xf numFmtId="0" fontId="5" fillId="26" borderId="1" xfId="0" applyFont="1" applyFill="1" applyBorder="1" applyAlignment="1">
      <alignment horizontal="left" vertical="top"/>
    </xf>
    <xf numFmtId="0" fontId="0" fillId="26" borderId="1" xfId="0" applyFill="1" applyBorder="1" applyAlignment="1">
      <alignment horizontal="left" vertical="top"/>
    </xf>
    <xf numFmtId="0" fontId="0" fillId="26" borderId="1" xfId="0" applyFill="1" applyBorder="1" applyAlignment="1">
      <alignment horizontal="left" vertical="top" wrapText="1"/>
    </xf>
    <xf numFmtId="0" fontId="5" fillId="16" borderId="1" xfId="0" applyFont="1" applyFill="1" applyBorder="1" applyAlignment="1">
      <alignment horizontal="left" vertical="top"/>
    </xf>
    <xf numFmtId="0" fontId="0" fillId="16" borderId="1" xfId="0" applyFill="1" applyBorder="1" applyAlignment="1">
      <alignment horizontal="left" vertical="top"/>
    </xf>
    <xf numFmtId="0" fontId="0" fillId="16" borderId="1" xfId="0" applyFill="1" applyBorder="1" applyAlignment="1">
      <alignment horizontal="left" vertical="top" wrapText="1"/>
    </xf>
    <xf numFmtId="0" fontId="0" fillId="7" borderId="0" xfId="0" applyFill="1" applyBorder="1" applyAlignment="1">
      <alignment horizontal="left" vertical="top" wrapText="1"/>
    </xf>
    <xf numFmtId="0" fontId="0" fillId="5" borderId="0" xfId="0" applyFill="1" applyBorder="1" applyAlignment="1">
      <alignment horizontal="left" vertical="top" wrapText="1"/>
    </xf>
    <xf numFmtId="0" fontId="0" fillId="6" borderId="0" xfId="0" applyFill="1" applyBorder="1" applyAlignment="1">
      <alignment horizontal="left" vertical="top" wrapText="1"/>
    </xf>
    <xf numFmtId="0" fontId="0" fillId="0" borderId="0" xfId="0" applyFill="1" applyBorder="1" applyAlignment="1">
      <alignment horizontal="left" vertical="top" wrapText="1"/>
    </xf>
    <xf numFmtId="0" fontId="0" fillId="26" borderId="0" xfId="0" applyFill="1" applyAlignment="1">
      <alignment vertical="top"/>
    </xf>
    <xf numFmtId="0" fontId="0" fillId="10" borderId="0" xfId="0" applyFill="1" applyAlignment="1">
      <alignment vertical="top"/>
    </xf>
    <xf numFmtId="0" fontId="4" fillId="26" borderId="0" xfId="0" applyFont="1" applyFill="1" applyAlignment="1">
      <alignment vertical="top"/>
    </xf>
    <xf numFmtId="0" fontId="4" fillId="0" borderId="16" xfId="0" applyFont="1" applyFill="1" applyBorder="1" applyAlignment="1">
      <alignment vertical="top"/>
    </xf>
    <xf numFmtId="0" fontId="0" fillId="0" borderId="11" xfId="0" applyFill="1" applyBorder="1" applyAlignment="1">
      <alignment vertical="top" wrapText="1"/>
    </xf>
    <xf numFmtId="0" fontId="0" fillId="23" borderId="0" xfId="0" applyFill="1" applyBorder="1" applyAlignment="1">
      <alignment horizontal="left" vertical="top" wrapText="1"/>
    </xf>
    <xf numFmtId="0" fontId="0" fillId="23" borderId="0" xfId="0" applyFill="1" applyAlignment="1">
      <alignment vertical="top"/>
    </xf>
    <xf numFmtId="0" fontId="4" fillId="23" borderId="0" xfId="0" applyFont="1" applyFill="1" applyBorder="1" applyAlignment="1">
      <alignment horizontal="left" vertical="top" wrapText="1"/>
    </xf>
    <xf numFmtId="0" fontId="9" fillId="2" borderId="0" xfId="0" applyFont="1" applyFill="1" applyAlignment="1">
      <alignment horizontal="left" vertical="top" wrapText="1"/>
    </xf>
    <xf numFmtId="0" fontId="4" fillId="3" borderId="16" xfId="0" applyFont="1" applyFill="1" applyBorder="1" applyAlignment="1">
      <alignment vertical="top" wrapText="1"/>
    </xf>
    <xf numFmtId="0" fontId="0" fillId="17" borderId="0" xfId="0" applyFill="1" applyAlignment="1">
      <alignment vertical="top" wrapText="1"/>
    </xf>
    <xf numFmtId="0" fontId="0" fillId="26" borderId="0" xfId="0" applyFill="1" applyAlignment="1">
      <alignment vertical="top" wrapText="1"/>
    </xf>
    <xf numFmtId="0" fontId="0" fillId="7" borderId="0" xfId="0" applyFill="1" applyAlignment="1">
      <alignment horizontal="left" vertical="top"/>
    </xf>
    <xf numFmtId="0" fontId="4" fillId="3" borderId="16" xfId="0" applyFont="1" applyFill="1" applyBorder="1" applyAlignment="1">
      <alignment horizontal="left" vertical="top"/>
    </xf>
    <xf numFmtId="0" fontId="0" fillId="17" borderId="0" xfId="0" applyFill="1" applyAlignment="1">
      <alignment horizontal="left" vertical="top"/>
    </xf>
    <xf numFmtId="0" fontId="0" fillId="26" borderId="0" xfId="0" applyFill="1" applyAlignment="1">
      <alignment horizontal="left" vertical="top"/>
    </xf>
    <xf numFmtId="0" fontId="0" fillId="10" borderId="0" xfId="0" applyFill="1" applyAlignment="1">
      <alignment horizontal="left" vertical="top"/>
    </xf>
    <xf numFmtId="0" fontId="0" fillId="5" borderId="0" xfId="0" applyFill="1" applyAlignment="1">
      <alignment horizontal="left" vertical="top"/>
    </xf>
    <xf numFmtId="0" fontId="4" fillId="12" borderId="0" xfId="0" applyFont="1" applyFill="1" applyAlignment="1">
      <alignment vertical="top"/>
    </xf>
    <xf numFmtId="0" fontId="0" fillId="12" borderId="0" xfId="0" applyFill="1" applyAlignment="1">
      <alignment vertical="top" wrapText="1"/>
    </xf>
    <xf numFmtId="0" fontId="0" fillId="12" borderId="0" xfId="0" applyFill="1" applyAlignment="1">
      <alignment horizontal="left" vertical="top"/>
    </xf>
    <xf numFmtId="0" fontId="4" fillId="11" borderId="0" xfId="0" applyFont="1" applyFill="1" applyBorder="1" applyAlignment="1">
      <alignment horizontal="left" vertical="top" wrapText="1"/>
    </xf>
    <xf numFmtId="0" fontId="0" fillId="11" borderId="0" xfId="0" applyFill="1" applyBorder="1" applyAlignment="1">
      <alignment horizontal="left" vertical="top" wrapText="1"/>
    </xf>
    <xf numFmtId="0" fontId="26" fillId="14" borderId="11" xfId="0" applyFont="1" applyFill="1" applyBorder="1" applyAlignment="1">
      <alignment vertical="top" wrapText="1"/>
    </xf>
    <xf numFmtId="0" fontId="26" fillId="14" borderId="11" xfId="0" applyFont="1" applyFill="1" applyBorder="1" applyAlignment="1">
      <alignment horizontal="left" vertical="top" wrapText="1"/>
    </xf>
    <xf numFmtId="0" fontId="26" fillId="0" borderId="0" xfId="0" applyFont="1" applyAlignment="1">
      <alignment vertical="top"/>
    </xf>
    <xf numFmtId="0" fontId="0" fillId="7" borderId="16" xfId="0" applyFill="1" applyBorder="1" applyAlignment="1">
      <alignment horizontal="left" vertical="top" wrapText="1"/>
    </xf>
    <xf numFmtId="0" fontId="0" fillId="7" borderId="11" xfId="0" applyFill="1" applyBorder="1" applyAlignment="1">
      <alignment horizontal="left" vertical="top"/>
    </xf>
    <xf numFmtId="0" fontId="0" fillId="7" borderId="11" xfId="0" applyFill="1" applyBorder="1" applyAlignment="1">
      <alignment horizontal="left" vertical="top" wrapText="1"/>
    </xf>
    <xf numFmtId="0" fontId="0" fillId="5" borderId="16" xfId="0" applyFill="1" applyBorder="1" applyAlignment="1">
      <alignment horizontal="left" vertical="top" wrapText="1"/>
    </xf>
    <xf numFmtId="0" fontId="0" fillId="5" borderId="11" xfId="0" applyFill="1" applyBorder="1" applyAlignment="1">
      <alignment horizontal="left" vertical="top" wrapText="1"/>
    </xf>
    <xf numFmtId="0" fontId="4" fillId="3" borderId="4" xfId="0" applyFont="1" applyFill="1" applyBorder="1" applyAlignment="1">
      <alignment horizontal="center" vertical="top"/>
    </xf>
    <xf numFmtId="0" fontId="4" fillId="3" borderId="3" xfId="0" applyFont="1" applyFill="1" applyBorder="1" applyAlignment="1">
      <alignment horizontal="left" vertical="top"/>
    </xf>
    <xf numFmtId="0" fontId="4" fillId="3" borderId="4" xfId="0" applyFont="1" applyFill="1" applyBorder="1" applyAlignment="1">
      <alignment horizontal="right" vertical="top"/>
    </xf>
    <xf numFmtId="0" fontId="4" fillId="3" borderId="4" xfId="0" applyFont="1" applyFill="1" applyBorder="1" applyAlignment="1">
      <alignment vertical="top"/>
    </xf>
    <xf numFmtId="0" fontId="4" fillId="3" borderId="5" xfId="0" applyFont="1" applyFill="1" applyBorder="1" applyAlignment="1">
      <alignment horizontal="right" vertical="top"/>
    </xf>
    <xf numFmtId="0" fontId="4" fillId="3" borderId="50" xfId="0" applyFont="1" applyFill="1" applyBorder="1" applyAlignment="1">
      <alignment horizontal="left" vertical="top"/>
    </xf>
    <xf numFmtId="0" fontId="4" fillId="3" borderId="50" xfId="0" applyFont="1" applyFill="1" applyBorder="1" applyAlignment="1">
      <alignment horizontal="left" vertical="top" wrapText="1"/>
    </xf>
    <xf numFmtId="0" fontId="4" fillId="0" borderId="0" xfId="0" applyFont="1" applyFill="1" applyBorder="1" applyAlignment="1">
      <alignment horizontal="left" vertical="top"/>
    </xf>
    <xf numFmtId="0" fontId="4"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4" fillId="0" borderId="0" xfId="0" applyFont="1" applyFill="1" applyBorder="1" applyAlignment="1">
      <alignment horizontal="center" vertical="top" wrapText="1"/>
    </xf>
    <xf numFmtId="0" fontId="4" fillId="10" borderId="16" xfId="0" applyFont="1" applyFill="1" applyBorder="1" applyAlignment="1">
      <alignment horizontal="left" vertical="top" wrapText="1"/>
    </xf>
    <xf numFmtId="0" fontId="4" fillId="10" borderId="11" xfId="0" applyFont="1" applyFill="1" applyBorder="1" applyAlignment="1">
      <alignment horizontal="left" vertical="top" wrapText="1"/>
    </xf>
    <xf numFmtId="0" fontId="4" fillId="10" borderId="16" xfId="0" applyFont="1" applyFill="1" applyBorder="1" applyAlignment="1">
      <alignment vertical="top" wrapText="1"/>
    </xf>
    <xf numFmtId="0" fontId="4" fillId="10" borderId="11" xfId="0" applyFont="1" applyFill="1" applyBorder="1" applyAlignment="1">
      <alignment vertical="top" wrapText="1"/>
    </xf>
    <xf numFmtId="0" fontId="0" fillId="0" borderId="0" xfId="0" applyFill="1" applyBorder="1" applyAlignment="1">
      <alignment vertical="top" wrapText="1"/>
    </xf>
    <xf numFmtId="0" fontId="12" fillId="0" borderId="0" xfId="0" applyFont="1" applyFill="1" applyAlignment="1">
      <alignment horizontal="left" vertical="top"/>
    </xf>
    <xf numFmtId="0" fontId="9" fillId="0" borderId="0" xfId="0" applyFont="1" applyFill="1" applyBorder="1" applyAlignment="1">
      <alignment vertical="top" wrapText="1"/>
    </xf>
    <xf numFmtId="0" fontId="5" fillId="0" borderId="0" xfId="0" applyFont="1" applyFill="1" applyBorder="1" applyAlignment="1">
      <alignment horizontal="left" vertical="top"/>
    </xf>
    <xf numFmtId="0" fontId="0" fillId="0" borderId="0" xfId="0" applyFont="1" applyFill="1" applyBorder="1"/>
    <xf numFmtId="0" fontId="12" fillId="0" borderId="0" xfId="0" applyFont="1" applyFill="1" applyAlignment="1">
      <alignment horizontal="left" vertical="top" wrapText="1"/>
    </xf>
    <xf numFmtId="0" fontId="4" fillId="0" borderId="0" xfId="0" applyFont="1" applyFill="1" applyBorder="1" applyAlignment="1">
      <alignment horizontal="center" vertical="top"/>
    </xf>
    <xf numFmtId="0" fontId="4" fillId="0" borderId="0" xfId="0" applyFont="1" applyFill="1" applyBorder="1" applyAlignment="1">
      <alignment vertical="top"/>
    </xf>
    <xf numFmtId="0" fontId="7" fillId="0" borderId="0" xfId="0" applyFont="1" applyFill="1" applyBorder="1" applyAlignment="1">
      <alignment horizontal="left" vertical="top"/>
    </xf>
    <xf numFmtId="0" fontId="10" fillId="0" borderId="0" xfId="0" applyFont="1" applyFill="1" applyAlignment="1">
      <alignment vertical="top"/>
    </xf>
    <xf numFmtId="0" fontId="7" fillId="0" borderId="0" xfId="0" applyFont="1" applyFill="1" applyAlignment="1">
      <alignment horizontal="left" vertical="top"/>
    </xf>
    <xf numFmtId="0" fontId="4" fillId="3" borderId="0" xfId="0" applyFont="1" applyFill="1" applyBorder="1" applyAlignment="1">
      <alignment horizontal="left" vertical="top" wrapText="1"/>
    </xf>
    <xf numFmtId="0" fontId="5" fillId="0" borderId="0" xfId="0" applyFont="1" applyFill="1" applyBorder="1" applyAlignment="1">
      <alignment horizontal="center" vertical="top" wrapText="1"/>
    </xf>
    <xf numFmtId="0" fontId="9" fillId="2" borderId="0" xfId="0" applyFont="1" applyFill="1" applyAlignment="1">
      <alignment horizontal="center" vertical="top" wrapText="1"/>
    </xf>
    <xf numFmtId="0" fontId="0" fillId="7" borderId="0" xfId="0" applyFont="1" applyFill="1" applyAlignment="1">
      <alignment vertical="top"/>
    </xf>
    <xf numFmtId="0" fontId="0" fillId="0" borderId="0" xfId="0" applyFont="1" applyFill="1" applyAlignment="1">
      <alignment vertical="top"/>
    </xf>
    <xf numFmtId="0" fontId="0" fillId="0" borderId="0" xfId="0" applyFont="1" applyFill="1" applyBorder="1" applyAlignment="1">
      <alignment vertical="top"/>
    </xf>
    <xf numFmtId="0" fontId="10" fillId="3" borderId="0" xfId="0" applyFont="1" applyFill="1" applyAlignment="1">
      <alignment horizontal="center" vertical="top" wrapText="1"/>
    </xf>
    <xf numFmtId="0" fontId="10" fillId="9" borderId="0" xfId="0" applyFont="1" applyFill="1" applyAlignment="1">
      <alignment horizontal="center" vertical="top" wrapText="1"/>
    </xf>
    <xf numFmtId="0" fontId="10" fillId="2" borderId="0" xfId="0" applyFont="1" applyFill="1" applyAlignment="1">
      <alignment vertical="top"/>
    </xf>
    <xf numFmtId="0" fontId="10" fillId="2" borderId="0" xfId="0" applyFont="1" applyFill="1" applyAlignment="1">
      <alignment vertical="top" wrapText="1"/>
    </xf>
    <xf numFmtId="0" fontId="10" fillId="2" borderId="0" xfId="0" applyFont="1" applyFill="1" applyAlignment="1">
      <alignment horizontal="center" vertical="top" wrapText="1"/>
    </xf>
    <xf numFmtId="0" fontId="0" fillId="12" borderId="0" xfId="0" applyFill="1" applyAlignment="1">
      <alignment horizontal="center" vertical="top" wrapText="1"/>
    </xf>
    <xf numFmtId="0" fontId="10" fillId="7" borderId="0" xfId="0" applyFont="1" applyFill="1" applyAlignment="1">
      <alignment horizontal="center" vertical="top"/>
    </xf>
    <xf numFmtId="0" fontId="10" fillId="7" borderId="0" xfId="0" applyFont="1" applyFill="1" applyAlignment="1">
      <alignment horizontal="center" vertical="top" wrapText="1"/>
    </xf>
    <xf numFmtId="0" fontId="0" fillId="10" borderId="0" xfId="0" applyFill="1" applyAlignment="1">
      <alignment horizontal="center" vertical="top" wrapText="1"/>
    </xf>
    <xf numFmtId="0" fontId="0" fillId="0" borderId="0" xfId="0" applyAlignment="1">
      <alignment horizontal="center" vertical="top" wrapText="1"/>
    </xf>
    <xf numFmtId="0" fontId="0" fillId="11" borderId="0" xfId="0" applyFill="1" applyAlignment="1">
      <alignment horizontal="center" vertical="top" wrapText="1"/>
    </xf>
    <xf numFmtId="0" fontId="0" fillId="11" borderId="0" xfId="0" applyFill="1" applyAlignment="1">
      <alignment vertical="top" wrapText="1"/>
    </xf>
    <xf numFmtId="0" fontId="5" fillId="3" borderId="1" xfId="0" applyFont="1" applyFill="1" applyBorder="1" applyAlignment="1">
      <alignment horizontal="left" vertical="top" wrapText="1"/>
    </xf>
    <xf numFmtId="0" fontId="0" fillId="2" borderId="0" xfId="0" applyFont="1" applyFill="1" applyAlignment="1">
      <alignment horizontal="left" vertical="top"/>
    </xf>
    <xf numFmtId="0" fontId="10" fillId="3" borderId="0" xfId="0" applyFont="1" applyFill="1" applyAlignment="1">
      <alignment horizontal="left" vertical="top" wrapText="1"/>
    </xf>
    <xf numFmtId="0" fontId="10" fillId="2" borderId="0" xfId="0" applyFont="1" applyFill="1" applyAlignment="1">
      <alignment horizontal="left" vertical="top" wrapText="1"/>
    </xf>
    <xf numFmtId="0" fontId="0" fillId="12" borderId="0" xfId="0" applyFill="1" applyAlignment="1">
      <alignment horizontal="left" vertical="top" wrapText="1"/>
    </xf>
    <xf numFmtId="0" fontId="0" fillId="10" borderId="0" xfId="0" applyFill="1" applyAlignment="1">
      <alignment horizontal="left" vertical="top" wrapText="1"/>
    </xf>
    <xf numFmtId="0" fontId="0" fillId="11" borderId="0" xfId="0" applyFill="1" applyAlignment="1">
      <alignment horizontal="left" vertical="top" wrapText="1"/>
    </xf>
    <xf numFmtId="0" fontId="0" fillId="6" borderId="0" xfId="0" applyFill="1" applyAlignment="1">
      <alignment horizontal="left" vertical="top" wrapText="1"/>
    </xf>
    <xf numFmtId="0" fontId="0" fillId="2" borderId="0" xfId="0" applyFont="1" applyFill="1" applyAlignment="1">
      <alignment vertical="top" wrapText="1"/>
    </xf>
    <xf numFmtId="0" fontId="11" fillId="3" borderId="0" xfId="0" applyFont="1" applyFill="1" applyAlignment="1">
      <alignment horizontal="left" vertical="top" wrapText="1"/>
    </xf>
    <xf numFmtId="0" fontId="0" fillId="7" borderId="0" xfId="0" applyFont="1" applyFill="1" applyAlignment="1">
      <alignment horizontal="left" vertical="top"/>
    </xf>
    <xf numFmtId="0" fontId="10" fillId="2" borderId="0" xfId="0" applyFont="1" applyFill="1" applyAlignment="1">
      <alignment horizontal="left" vertical="top"/>
    </xf>
    <xf numFmtId="0" fontId="0" fillId="11" borderId="0" xfId="0" applyFill="1" applyAlignment="1">
      <alignment horizontal="left" vertical="top"/>
    </xf>
    <xf numFmtId="0" fontId="0" fillId="6" borderId="0" xfId="0" applyFill="1" applyAlignment="1">
      <alignment horizontal="left" vertical="top"/>
    </xf>
    <xf numFmtId="0" fontId="13" fillId="7" borderId="0" xfId="0" applyFont="1" applyFill="1" applyAlignment="1">
      <alignment horizontal="left" vertical="top" wrapText="1"/>
    </xf>
    <xf numFmtId="0" fontId="12" fillId="6" borderId="0" xfId="0" applyFont="1" applyFill="1" applyAlignment="1">
      <alignment horizontal="left" vertical="top" wrapText="1"/>
    </xf>
    <xf numFmtId="0" fontId="0" fillId="19" borderId="0" xfId="0" applyFill="1" applyAlignment="1">
      <alignment horizontal="left" vertical="top"/>
    </xf>
    <xf numFmtId="0" fontId="0" fillId="19" borderId="0" xfId="0" applyFill="1" applyAlignment="1">
      <alignment vertical="top" wrapText="1"/>
    </xf>
    <xf numFmtId="0" fontId="0" fillId="19" borderId="0" xfId="0" applyFill="1" applyAlignment="1">
      <alignment horizontal="center" vertical="top" wrapText="1"/>
    </xf>
    <xf numFmtId="0" fontId="0" fillId="19" borderId="0" xfId="0" applyFill="1" applyAlignment="1">
      <alignment horizontal="left" vertical="top" wrapText="1"/>
    </xf>
    <xf numFmtId="0" fontId="0" fillId="8" borderId="0" xfId="0" applyFill="1" applyAlignment="1">
      <alignment horizontal="left" vertical="top"/>
    </xf>
    <xf numFmtId="0" fontId="0" fillId="8" borderId="0" xfId="0" applyFill="1" applyAlignment="1">
      <alignment horizontal="left" vertical="top" wrapText="1"/>
    </xf>
    <xf numFmtId="0" fontId="0" fillId="0" borderId="0" xfId="0" applyFill="1" applyAlignment="1">
      <alignment horizontal="center" vertical="top" wrapText="1"/>
    </xf>
    <xf numFmtId="0" fontId="26" fillId="13" borderId="0" xfId="0" applyFont="1" applyFill="1" applyAlignment="1">
      <alignment horizontal="right" vertical="top"/>
    </xf>
    <xf numFmtId="0" fontId="26" fillId="13" borderId="0" xfId="0" applyFont="1" applyFill="1" applyAlignment="1">
      <alignment horizontal="center" vertical="top"/>
    </xf>
    <xf numFmtId="0" fontId="0" fillId="5" borderId="1" xfId="0" applyNumberFormat="1" applyFill="1" applyBorder="1" applyAlignment="1">
      <alignment vertical="top"/>
    </xf>
    <xf numFmtId="0" fontId="0" fillId="5" borderId="1" xfId="1" applyNumberFormat="1" applyFont="1" applyFill="1" applyBorder="1" applyAlignment="1">
      <alignment vertical="top"/>
    </xf>
    <xf numFmtId="0" fontId="0" fillId="5" borderId="0" xfId="0" quotePrefix="1" applyFill="1" applyAlignment="1">
      <alignment vertical="top" wrapText="1"/>
    </xf>
    <xf numFmtId="9" fontId="0" fillId="5" borderId="0" xfId="1" applyFont="1" applyFill="1" applyBorder="1" applyAlignment="1">
      <alignment vertical="top"/>
    </xf>
    <xf numFmtId="0" fontId="26" fillId="5" borderId="1" xfId="0" applyFont="1" applyFill="1" applyBorder="1" applyAlignment="1">
      <alignment vertical="top"/>
    </xf>
    <xf numFmtId="0" fontId="0" fillId="4" borderId="0" xfId="0" applyFill="1" applyAlignment="1">
      <alignment horizontal="left" vertical="top" wrapText="1"/>
    </xf>
    <xf numFmtId="0" fontId="0" fillId="4" borderId="0" xfId="0" applyFill="1" applyAlignment="1">
      <alignment horizontal="left" vertical="top"/>
    </xf>
    <xf numFmtId="0" fontId="4" fillId="18" borderId="34" xfId="0" applyFont="1" applyFill="1" applyBorder="1" applyAlignment="1">
      <alignment horizontal="center" vertical="top" wrapText="1"/>
    </xf>
    <xf numFmtId="9" fontId="0" fillId="7" borderId="0" xfId="1" applyFont="1" applyFill="1" applyBorder="1" applyAlignment="1">
      <alignment vertical="top"/>
    </xf>
    <xf numFmtId="0" fontId="26" fillId="7" borderId="1" xfId="0" applyFont="1" applyFill="1" applyBorder="1" applyAlignment="1">
      <alignment vertical="top"/>
    </xf>
    <xf numFmtId="0" fontId="4" fillId="19" borderId="29" xfId="0" applyFont="1" applyFill="1" applyBorder="1" applyAlignment="1">
      <alignment horizontal="center" vertical="center" wrapText="1"/>
    </xf>
    <xf numFmtId="0" fontId="4" fillId="11" borderId="32" xfId="0" applyFont="1" applyFill="1" applyBorder="1" applyAlignment="1">
      <alignment horizontal="center" vertical="center" wrapText="1"/>
    </xf>
    <xf numFmtId="0" fontId="4" fillId="6" borderId="32" xfId="0" applyFont="1" applyFill="1" applyBorder="1" applyAlignment="1">
      <alignment horizontal="center" vertical="center" wrapText="1"/>
    </xf>
    <xf numFmtId="0" fontId="0" fillId="11" borderId="56" xfId="0" applyFill="1" applyBorder="1" applyAlignment="1">
      <alignment horizontal="center" vertical="center" wrapText="1"/>
    </xf>
    <xf numFmtId="0" fontId="0" fillId="11" borderId="57" xfId="0" applyFill="1" applyBorder="1" applyAlignment="1">
      <alignment horizontal="center" vertical="center" wrapText="1"/>
    </xf>
    <xf numFmtId="0" fontId="0" fillId="11" borderId="58" xfId="0" applyFill="1" applyBorder="1" applyAlignment="1">
      <alignment horizontal="center" vertical="center" wrapText="1"/>
    </xf>
    <xf numFmtId="0" fontId="4" fillId="12" borderId="37" xfId="0" applyFont="1" applyFill="1" applyBorder="1" applyAlignment="1">
      <alignment horizontal="center" vertical="center" wrapText="1"/>
    </xf>
    <xf numFmtId="0" fontId="4" fillId="7" borderId="37" xfId="0" applyFont="1" applyFill="1" applyBorder="1" applyAlignment="1">
      <alignment horizontal="center" vertical="center" wrapText="1"/>
    </xf>
    <xf numFmtId="0" fontId="0" fillId="7" borderId="61" xfId="0" applyFill="1" applyBorder="1" applyAlignment="1">
      <alignment horizontal="center" vertical="center" wrapText="1"/>
    </xf>
    <xf numFmtId="0" fontId="0" fillId="7" borderId="63" xfId="0" applyFill="1" applyBorder="1" applyAlignment="1">
      <alignment horizontal="center" vertical="center" wrapText="1"/>
    </xf>
    <xf numFmtId="0" fontId="0" fillId="12" borderId="61" xfId="0" applyFill="1" applyBorder="1" applyAlignment="1">
      <alignment horizontal="center" vertical="center" wrapText="1"/>
    </xf>
    <xf numFmtId="0" fontId="0" fillId="12" borderId="63" xfId="0" applyFill="1" applyBorder="1" applyAlignment="1">
      <alignment horizontal="center" vertical="center" wrapText="1"/>
    </xf>
    <xf numFmtId="0" fontId="4" fillId="14" borderId="47"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0" fillId="7" borderId="0" xfId="0" applyFont="1" applyFill="1" applyAlignment="1">
      <alignment horizontal="left"/>
    </xf>
    <xf numFmtId="0" fontId="29" fillId="0" borderId="0" xfId="3" applyNumberFormat="1" applyFill="1" applyBorder="1" applyAlignment="1">
      <alignment horizontal="left"/>
    </xf>
    <xf numFmtId="0" fontId="29" fillId="0" borderId="0" xfId="3" applyNumberFormat="1" applyFill="1" applyBorder="1" applyAlignment="1">
      <alignment vertical="center"/>
    </xf>
    <xf numFmtId="0" fontId="29" fillId="0" borderId="0" xfId="3" applyNumberFormat="1" applyFill="1" applyBorder="1" applyAlignment="1">
      <alignment horizontal="center" vertical="center"/>
    </xf>
    <xf numFmtId="0" fontId="29" fillId="0" borderId="0" xfId="3" applyNumberFormat="1" applyFill="1" applyBorder="1" applyAlignment="1">
      <alignment horizontal="right" vertical="center"/>
    </xf>
    <xf numFmtId="0" fontId="9" fillId="0" borderId="0" xfId="0" applyFont="1" applyFill="1" applyAlignment="1">
      <alignment horizontal="center" vertical="top"/>
    </xf>
    <xf numFmtId="0" fontId="5" fillId="3" borderId="0" xfId="0" applyFont="1" applyFill="1" applyAlignment="1">
      <alignment horizontal="center" vertical="top" wrapText="1"/>
    </xf>
    <xf numFmtId="0" fontId="12" fillId="0" borderId="0" xfId="0" applyFont="1" applyFill="1" applyAlignment="1">
      <alignment horizontal="center" vertical="top"/>
    </xf>
    <xf numFmtId="0" fontId="0" fillId="7" borderId="0" xfId="0" applyFont="1" applyFill="1" applyAlignment="1">
      <alignment horizontal="center"/>
    </xf>
    <xf numFmtId="0" fontId="4" fillId="3" borderId="0" xfId="0" applyFont="1" applyFill="1" applyAlignment="1">
      <alignment horizontal="center" vertical="center" wrapText="1"/>
    </xf>
    <xf numFmtId="9" fontId="9" fillId="0" borderId="0" xfId="1" applyFont="1" applyFill="1" applyAlignment="1">
      <alignment horizontal="center" vertical="top"/>
    </xf>
    <xf numFmtId="9" fontId="5" fillId="3" borderId="0" xfId="1" applyFont="1" applyFill="1" applyAlignment="1">
      <alignment horizontal="center" vertical="top" wrapText="1"/>
    </xf>
    <xf numFmtId="9" fontId="12" fillId="0" borderId="0" xfId="1" applyFont="1" applyFill="1" applyAlignment="1">
      <alignment horizontal="center" vertical="top"/>
    </xf>
    <xf numFmtId="9" fontId="0" fillId="7" borderId="0" xfId="1" applyFont="1" applyFill="1" applyAlignment="1">
      <alignment horizontal="center"/>
    </xf>
    <xf numFmtId="9" fontId="29" fillId="0" borderId="0" xfId="1" applyFont="1" applyFill="1" applyBorder="1" applyAlignment="1">
      <alignment horizontal="center"/>
    </xf>
    <xf numFmtId="0" fontId="0" fillId="12" borderId="0" xfId="0" applyFill="1" applyAlignment="1">
      <alignment vertical="center"/>
    </xf>
    <xf numFmtId="0" fontId="26" fillId="12" borderId="0" xfId="0" applyFont="1" applyFill="1" applyAlignment="1">
      <alignment vertical="center"/>
    </xf>
    <xf numFmtId="0" fontId="0" fillId="11" borderId="0" xfId="0" applyFill="1" applyAlignment="1">
      <alignment vertical="center"/>
    </xf>
    <xf numFmtId="0" fontId="0" fillId="19" borderId="0" xfId="0" applyFill="1" applyAlignment="1">
      <alignment vertical="center"/>
    </xf>
    <xf numFmtId="0" fontId="0" fillId="12" borderId="0" xfId="0" applyFill="1" applyAlignment="1">
      <alignment horizontal="center" vertical="center"/>
    </xf>
    <xf numFmtId="0" fontId="26" fillId="12" borderId="0" xfId="0" applyFont="1" applyFill="1" applyAlignment="1">
      <alignment horizontal="center" vertical="center"/>
    </xf>
    <xf numFmtId="0" fontId="0" fillId="11" borderId="0" xfId="0" applyFill="1" applyAlignment="1">
      <alignment horizontal="center" vertical="center"/>
    </xf>
    <xf numFmtId="0" fontId="0" fillId="19" borderId="0" xfId="0" applyFill="1" applyAlignment="1">
      <alignment horizontal="center" vertical="center"/>
    </xf>
    <xf numFmtId="0" fontId="0" fillId="9" borderId="16" xfId="0" applyFill="1" applyBorder="1" applyAlignment="1">
      <alignment horizontal="left" vertical="top"/>
    </xf>
    <xf numFmtId="0" fontId="0" fillId="9" borderId="11" xfId="0" applyFill="1" applyBorder="1" applyAlignment="1">
      <alignment horizontal="left" vertical="top"/>
    </xf>
    <xf numFmtId="0" fontId="0" fillId="14" borderId="16" xfId="0" applyFill="1" applyBorder="1" applyAlignment="1">
      <alignment horizontal="center" vertical="top"/>
    </xf>
    <xf numFmtId="0" fontId="0" fillId="14" borderId="16" xfId="0" applyFill="1" applyBorder="1" applyAlignment="1">
      <alignment horizontal="left" vertical="top"/>
    </xf>
    <xf numFmtId="0" fontId="0" fillId="14" borderId="11" xfId="0" applyFill="1" applyBorder="1" applyAlignment="1">
      <alignment horizontal="left" vertical="top"/>
    </xf>
    <xf numFmtId="0" fontId="4" fillId="13" borderId="16" xfId="0" applyFont="1" applyFill="1" applyBorder="1" applyAlignment="1">
      <alignment vertical="top"/>
    </xf>
    <xf numFmtId="0" fontId="12" fillId="3" borderId="16" xfId="0" applyFont="1" applyFill="1" applyBorder="1" applyAlignment="1">
      <alignment horizontal="center" vertical="top" wrapText="1"/>
    </xf>
    <xf numFmtId="0" fontId="0" fillId="13" borderId="11" xfId="0" applyFill="1" applyBorder="1" applyAlignment="1">
      <alignment horizontal="left" vertical="top"/>
    </xf>
    <xf numFmtId="0" fontId="0" fillId="17" borderId="11" xfId="0" applyFill="1" applyBorder="1" applyAlignment="1">
      <alignment horizontal="center" vertical="center"/>
    </xf>
    <xf numFmtId="0" fontId="0" fillId="17" borderId="11" xfId="0" applyFill="1" applyBorder="1" applyAlignment="1">
      <alignment horizontal="left" vertical="top"/>
    </xf>
    <xf numFmtId="0" fontId="0" fillId="12" borderId="11" xfId="0" applyFill="1" applyBorder="1" applyAlignment="1">
      <alignment horizontal="left" vertical="top"/>
    </xf>
    <xf numFmtId="0" fontId="0" fillId="7" borderId="24" xfId="0" applyFill="1" applyBorder="1" applyAlignment="1">
      <alignment horizontal="left" vertical="top" wrapText="1"/>
    </xf>
    <xf numFmtId="0" fontId="4" fillId="17" borderId="16" xfId="0" applyFont="1" applyFill="1" applyBorder="1" applyAlignment="1">
      <alignment vertical="top"/>
    </xf>
    <xf numFmtId="0" fontId="4" fillId="16" borderId="16" xfId="0" applyFont="1" applyFill="1" applyBorder="1" applyAlignment="1">
      <alignment vertical="top"/>
    </xf>
    <xf numFmtId="0" fontId="0" fillId="18" borderId="11" xfId="0" applyFill="1" applyBorder="1" applyAlignment="1">
      <alignment horizontal="center" vertical="center"/>
    </xf>
    <xf numFmtId="0" fontId="0" fillId="18" borderId="11" xfId="0" applyFill="1" applyBorder="1" applyAlignment="1">
      <alignment horizontal="left" vertical="top"/>
    </xf>
    <xf numFmtId="0" fontId="0" fillId="16" borderId="11" xfId="0" applyFill="1" applyBorder="1" applyAlignment="1">
      <alignment horizontal="center" vertical="center"/>
    </xf>
    <xf numFmtId="0" fontId="0" fillId="16" borderId="11" xfId="0" applyFill="1" applyBorder="1" applyAlignment="1">
      <alignment horizontal="left" vertical="top"/>
    </xf>
    <xf numFmtId="0" fontId="0" fillId="6" borderId="11" xfId="0" applyFill="1" applyBorder="1" applyAlignment="1">
      <alignment horizontal="left" vertical="top" wrapText="1"/>
    </xf>
    <xf numFmtId="0" fontId="0" fillId="8" borderId="11" xfId="0" applyFill="1" applyBorder="1" applyAlignment="1">
      <alignment horizontal="left" vertical="top" wrapText="1"/>
    </xf>
    <xf numFmtId="0" fontId="0" fillId="9" borderId="16" xfId="0" applyFill="1" applyBorder="1" applyAlignment="1">
      <alignment vertical="center"/>
    </xf>
    <xf numFmtId="0" fontId="0" fillId="9" borderId="16" xfId="0" applyFill="1" applyBorder="1" applyAlignment="1">
      <alignment horizontal="center" vertical="center"/>
    </xf>
    <xf numFmtId="0" fontId="0" fillId="9" borderId="11" xfId="0" applyFill="1" applyBorder="1" applyAlignment="1">
      <alignment vertical="center"/>
    </xf>
    <xf numFmtId="0" fontId="0" fillId="9" borderId="11" xfId="0" applyFill="1" applyBorder="1" applyAlignment="1">
      <alignment horizontal="center" vertical="center"/>
    </xf>
    <xf numFmtId="0" fontId="0" fillId="14" borderId="11" xfId="0" applyFill="1" applyBorder="1" applyAlignment="1">
      <alignment vertical="center"/>
    </xf>
    <xf numFmtId="0" fontId="0" fillId="14" borderId="11" xfId="0" applyFill="1" applyBorder="1" applyAlignment="1">
      <alignment horizontal="center" vertical="center"/>
    </xf>
    <xf numFmtId="0" fontId="0" fillId="17" borderId="11" xfId="0" applyFill="1" applyBorder="1" applyAlignment="1">
      <alignment vertical="center"/>
    </xf>
    <xf numFmtId="0" fontId="0" fillId="12" borderId="11" xfId="0" applyFill="1" applyBorder="1" applyAlignment="1">
      <alignment vertical="center"/>
    </xf>
    <xf numFmtId="0" fontId="0" fillId="12" borderId="11" xfId="0" applyFill="1" applyBorder="1" applyAlignment="1">
      <alignment horizontal="center" vertical="center"/>
    </xf>
    <xf numFmtId="0" fontId="0" fillId="7" borderId="11" xfId="0" applyFill="1" applyBorder="1" applyAlignment="1">
      <alignment vertical="center"/>
    </xf>
    <xf numFmtId="0" fontId="0" fillId="7" borderId="11" xfId="0" applyFill="1" applyBorder="1" applyAlignment="1">
      <alignment vertical="center" wrapText="1"/>
    </xf>
    <xf numFmtId="0" fontId="0" fillId="7" borderId="11" xfId="0" applyFill="1" applyBorder="1" applyAlignment="1">
      <alignment horizontal="center" vertical="center" wrapText="1"/>
    </xf>
    <xf numFmtId="0" fontId="0" fillId="7" borderId="24" xfId="0" applyFill="1" applyBorder="1" applyAlignment="1">
      <alignment vertical="center"/>
    </xf>
    <xf numFmtId="0" fontId="0" fillId="7" borderId="24" xfId="0" applyFill="1" applyBorder="1" applyAlignment="1">
      <alignment horizontal="center" vertical="center" wrapText="1"/>
    </xf>
    <xf numFmtId="0" fontId="0" fillId="7" borderId="24" xfId="0" applyFill="1" applyBorder="1" applyAlignment="1">
      <alignment vertical="center" wrapText="1"/>
    </xf>
    <xf numFmtId="49" fontId="26" fillId="12" borderId="0" xfId="0" applyNumberFormat="1" applyFont="1" applyFill="1" applyAlignment="1">
      <alignment vertical="center" wrapText="1"/>
    </xf>
    <xf numFmtId="0" fontId="12" fillId="7" borderId="11" xfId="0" applyFont="1" applyFill="1" applyBorder="1" applyAlignment="1">
      <alignment vertical="center" wrapText="1"/>
    </xf>
    <xf numFmtId="0" fontId="0" fillId="7" borderId="16" xfId="0" applyFill="1" applyBorder="1" applyAlignment="1">
      <alignment vertical="center"/>
    </xf>
    <xf numFmtId="0" fontId="12" fillId="7" borderId="16" xfId="0" applyFont="1" applyFill="1" applyBorder="1" applyAlignment="1">
      <alignment vertical="center" wrapText="1"/>
    </xf>
    <xf numFmtId="0" fontId="0" fillId="7" borderId="16" xfId="0" applyFill="1" applyBorder="1" applyAlignment="1">
      <alignment horizontal="center" vertical="center" wrapText="1"/>
    </xf>
    <xf numFmtId="0" fontId="0" fillId="16" borderId="11" xfId="0" applyFill="1" applyBorder="1" applyAlignment="1">
      <alignment vertical="center"/>
    </xf>
    <xf numFmtId="0" fontId="0" fillId="6" borderId="11" xfId="0" applyFill="1" applyBorder="1" applyAlignment="1">
      <alignment vertical="center"/>
    </xf>
    <xf numFmtId="0" fontId="0" fillId="18" borderId="11" xfId="0" applyFill="1" applyBorder="1" applyAlignment="1">
      <alignment vertical="center"/>
    </xf>
    <xf numFmtId="0" fontId="0" fillId="8" borderId="11" xfId="0" applyFill="1" applyBorder="1" applyAlignment="1">
      <alignment vertical="center"/>
    </xf>
    <xf numFmtId="0" fontId="0" fillId="8" borderId="11" xfId="0" applyFill="1" applyBorder="1" applyAlignment="1">
      <alignment vertical="center" wrapText="1"/>
    </xf>
    <xf numFmtId="0" fontId="0" fillId="8" borderId="11" xfId="0" applyFill="1" applyBorder="1" applyAlignment="1">
      <alignment horizontal="center" vertical="center" wrapText="1"/>
    </xf>
    <xf numFmtId="0" fontId="19" fillId="0" borderId="0" xfId="0" applyFont="1" applyFill="1" applyAlignment="1">
      <alignment horizontal="left" vertical="center"/>
    </xf>
    <xf numFmtId="0" fontId="4" fillId="0" borderId="0" xfId="0" applyFont="1" applyFill="1" applyAlignment="1">
      <alignment horizontal="left" vertical="center"/>
    </xf>
    <xf numFmtId="0" fontId="5" fillId="7" borderId="0" xfId="0" applyFont="1" applyFill="1" applyAlignment="1">
      <alignment horizontal="left" vertical="center"/>
    </xf>
    <xf numFmtId="0" fontId="4" fillId="3" borderId="16" xfId="0" applyFont="1" applyFill="1" applyBorder="1" applyAlignment="1">
      <alignment horizontal="left" vertical="center"/>
    </xf>
    <xf numFmtId="0" fontId="5" fillId="13" borderId="11" xfId="0" applyFont="1" applyFill="1" applyBorder="1" applyAlignment="1">
      <alignment horizontal="left" vertical="center"/>
    </xf>
    <xf numFmtId="0" fontId="5" fillId="14" borderId="0" xfId="0" applyFont="1" applyFill="1" applyAlignment="1">
      <alignment horizontal="left" vertical="center"/>
    </xf>
    <xf numFmtId="0" fontId="5" fillId="14" borderId="16" xfId="0" applyFont="1" applyFill="1" applyBorder="1" applyAlignment="1">
      <alignment horizontal="left" vertical="center"/>
    </xf>
    <xf numFmtId="0" fontId="5" fillId="17" borderId="11" xfId="0" applyFont="1" applyFill="1" applyBorder="1" applyAlignment="1">
      <alignment horizontal="left" vertical="center"/>
    </xf>
    <xf numFmtId="0" fontId="5" fillId="12" borderId="0" xfId="0" applyFont="1" applyFill="1" applyAlignment="1">
      <alignment horizontal="left" vertical="center"/>
    </xf>
    <xf numFmtId="0" fontId="5" fillId="12" borderId="24" xfId="0" applyFont="1" applyFill="1" applyBorder="1" applyAlignment="1">
      <alignment horizontal="left" vertical="center"/>
    </xf>
    <xf numFmtId="0" fontId="28" fillId="12" borderId="0" xfId="0" applyFont="1" applyFill="1" applyAlignment="1">
      <alignment horizontal="left" vertical="center"/>
    </xf>
    <xf numFmtId="0" fontId="5" fillId="12" borderId="16" xfId="0" applyFont="1" applyFill="1" applyBorder="1" applyAlignment="1">
      <alignment horizontal="left" vertical="center"/>
    </xf>
    <xf numFmtId="0" fontId="5" fillId="16" borderId="11" xfId="0" applyFont="1" applyFill="1" applyBorder="1" applyAlignment="1">
      <alignment horizontal="left" vertical="center"/>
    </xf>
    <xf numFmtId="0" fontId="5" fillId="11" borderId="0" xfId="0" applyFont="1" applyFill="1" applyAlignment="1">
      <alignment horizontal="left" vertical="center"/>
    </xf>
    <xf numFmtId="0" fontId="5" fillId="11" borderId="16" xfId="0" applyFont="1" applyFill="1" applyBorder="1" applyAlignment="1">
      <alignment horizontal="left" vertical="center"/>
    </xf>
    <xf numFmtId="0" fontId="5" fillId="18" borderId="11" xfId="0" applyFont="1" applyFill="1" applyBorder="1" applyAlignment="1">
      <alignment horizontal="left" vertical="center"/>
    </xf>
    <xf numFmtId="0" fontId="5" fillId="19" borderId="0" xfId="0" applyFont="1" applyFill="1" applyAlignment="1">
      <alignment horizontal="left" vertical="center"/>
    </xf>
    <xf numFmtId="0" fontId="5" fillId="19" borderId="16" xfId="0" applyFont="1" applyFill="1" applyBorder="1" applyAlignment="1">
      <alignment horizontal="left" vertical="center"/>
    </xf>
    <xf numFmtId="0" fontId="30" fillId="0" borderId="0" xfId="3" applyNumberFormat="1" applyFont="1" applyFill="1" applyBorder="1" applyAlignment="1">
      <alignment horizontal="left" vertical="center"/>
    </xf>
    <xf numFmtId="0" fontId="36" fillId="18" borderId="0" xfId="0" applyFont="1" applyFill="1" applyAlignment="1">
      <alignment vertical="top"/>
    </xf>
    <xf numFmtId="0" fontId="36" fillId="19" borderId="0" xfId="0" applyFont="1" applyFill="1" applyAlignment="1">
      <alignment horizontal="left" vertical="center"/>
    </xf>
    <xf numFmtId="0" fontId="37" fillId="8" borderId="11" xfId="0" applyFont="1" applyFill="1" applyBorder="1" applyAlignment="1">
      <alignment horizontal="left" vertical="center"/>
    </xf>
    <xf numFmtId="0" fontId="14" fillId="8" borderId="11" xfId="0" applyFont="1" applyFill="1" applyBorder="1" applyAlignment="1">
      <alignment vertical="center"/>
    </xf>
    <xf numFmtId="0" fontId="37" fillId="8" borderId="11" xfId="0" applyFont="1" applyFill="1" applyBorder="1" applyAlignment="1">
      <alignment horizontal="left" vertical="center" wrapText="1"/>
    </xf>
    <xf numFmtId="0" fontId="14" fillId="8" borderId="11" xfId="0" applyFont="1" applyFill="1" applyBorder="1" applyAlignment="1">
      <alignment horizontal="left" vertical="top" wrapText="1"/>
    </xf>
    <xf numFmtId="0" fontId="38" fillId="0" borderId="0" xfId="3" applyNumberFormat="1" applyFont="1" applyFill="1" applyBorder="1"/>
    <xf numFmtId="0" fontId="38" fillId="0" borderId="0" xfId="3" applyNumberFormat="1" applyFont="1" applyFill="1" applyBorder="1" applyAlignment="1">
      <alignment horizontal="center"/>
    </xf>
    <xf numFmtId="0" fontId="38" fillId="0" borderId="0" xfId="3" applyNumberFormat="1" applyFont="1" applyFill="1" applyBorder="1" applyAlignment="1">
      <alignment horizontal="right"/>
    </xf>
    <xf numFmtId="0" fontId="39" fillId="8" borderId="11" xfId="0" applyFont="1" applyFill="1" applyBorder="1" applyAlignment="1">
      <alignment horizontal="left" vertical="center"/>
    </xf>
    <xf numFmtId="0" fontId="15" fillId="8" borderId="11" xfId="0" applyFont="1" applyFill="1" applyBorder="1" applyAlignment="1">
      <alignment vertical="center"/>
    </xf>
    <xf numFmtId="2" fontId="39" fillId="8" borderId="11" xfId="0" applyNumberFormat="1" applyFont="1" applyFill="1" applyBorder="1" applyAlignment="1">
      <alignment horizontal="left" vertical="center" wrapText="1"/>
    </xf>
    <xf numFmtId="0" fontId="0" fillId="7" borderId="0" xfId="0" applyFont="1" applyFill="1" applyAlignment="1">
      <alignment horizontal="left" vertical="center"/>
    </xf>
    <xf numFmtId="0" fontId="29" fillId="0" borderId="0" xfId="1" applyNumberFormat="1" applyFont="1" applyFill="1" applyBorder="1" applyAlignment="1">
      <alignment horizontal="right"/>
    </xf>
    <xf numFmtId="0" fontId="9" fillId="0" borderId="0" xfId="1" applyNumberFormat="1" applyFont="1" applyFill="1" applyAlignment="1">
      <alignment horizontal="right" vertical="top"/>
    </xf>
    <xf numFmtId="0" fontId="5" fillId="3" borderId="0" xfId="1" applyNumberFormat="1" applyFont="1" applyFill="1" applyAlignment="1">
      <alignment horizontal="right" vertical="top" wrapText="1"/>
    </xf>
    <xf numFmtId="0" fontId="12" fillId="0" borderId="0" xfId="1" applyNumberFormat="1" applyFont="1" applyFill="1" applyAlignment="1">
      <alignment horizontal="right" vertical="top"/>
    </xf>
    <xf numFmtId="0" fontId="0" fillId="7" borderId="0" xfId="1" applyNumberFormat="1" applyFont="1" applyFill="1" applyAlignment="1">
      <alignment horizontal="right"/>
    </xf>
    <xf numFmtId="0" fontId="12" fillId="0" borderId="0" xfId="0" applyFont="1" applyFill="1" applyAlignment="1">
      <alignment horizontal="right" vertical="center"/>
    </xf>
    <xf numFmtId="0" fontId="9" fillId="0" borderId="0" xfId="0" applyFont="1" applyFill="1" applyAlignment="1">
      <alignment horizontal="right" vertical="center"/>
    </xf>
    <xf numFmtId="0" fontId="8" fillId="3" borderId="0" xfId="0" applyFont="1" applyFill="1" applyAlignment="1">
      <alignment horizontal="right" vertical="center" wrapText="1"/>
    </xf>
    <xf numFmtId="0" fontId="9" fillId="0" borderId="0" xfId="0" applyFont="1" applyFill="1" applyAlignment="1">
      <alignment horizontal="right" vertical="top"/>
    </xf>
    <xf numFmtId="0" fontId="5" fillId="3" borderId="0" xfId="0" applyFont="1" applyFill="1" applyAlignment="1">
      <alignment horizontal="right" vertical="top" wrapText="1"/>
    </xf>
    <xf numFmtId="0" fontId="12" fillId="0" borderId="0" xfId="0" applyFont="1" applyFill="1" applyAlignment="1">
      <alignment horizontal="right" vertical="top"/>
    </xf>
    <xf numFmtId="0" fontId="0" fillId="7" borderId="0" xfId="0" applyFont="1" applyFill="1" applyAlignment="1">
      <alignment horizontal="right"/>
    </xf>
    <xf numFmtId="0" fontId="30" fillId="3" borderId="1" xfId="3" applyNumberFormat="1" applyFont="1" applyFill="1" applyBorder="1" applyAlignment="1">
      <alignment horizontal="left" vertical="center"/>
    </xf>
    <xf numFmtId="0" fontId="40" fillId="0" borderId="0" xfId="3" applyNumberFormat="1" applyFont="1" applyFill="1" applyBorder="1"/>
    <xf numFmtId="0" fontId="0" fillId="15" borderId="0" xfId="0" applyFill="1"/>
    <xf numFmtId="0" fontId="0" fillId="6" borderId="72" xfId="0" applyFill="1" applyBorder="1" applyAlignment="1">
      <alignment vertical="top"/>
    </xf>
    <xf numFmtId="0" fontId="12" fillId="16" borderId="0" xfId="0" applyFont="1" applyFill="1" applyBorder="1" applyAlignment="1">
      <alignment vertical="top"/>
    </xf>
    <xf numFmtId="0" fontId="0" fillId="16" borderId="0" xfId="0" applyFill="1" applyBorder="1" applyAlignment="1">
      <alignment vertical="top" wrapText="1"/>
    </xf>
    <xf numFmtId="0" fontId="0" fillId="6" borderId="70" xfId="0" applyFill="1" applyBorder="1" applyAlignment="1">
      <alignment vertical="top" wrapText="1"/>
    </xf>
    <xf numFmtId="0" fontId="0" fillId="11" borderId="0" xfId="0" applyFill="1" applyBorder="1" applyAlignment="1">
      <alignment vertical="top"/>
    </xf>
    <xf numFmtId="0" fontId="0" fillId="11" borderId="0" xfId="0" applyFill="1" applyBorder="1" applyAlignment="1">
      <alignment horizontal="left" vertical="top" indent="1"/>
    </xf>
    <xf numFmtId="0" fontId="0" fillId="6" borderId="76" xfId="0" applyFill="1" applyBorder="1" applyAlignment="1">
      <alignment vertical="top"/>
    </xf>
    <xf numFmtId="0" fontId="0" fillId="6" borderId="77" xfId="0" applyFill="1" applyBorder="1" applyAlignment="1">
      <alignment vertical="top" wrapText="1"/>
    </xf>
    <xf numFmtId="0" fontId="0" fillId="6" borderId="78" xfId="0" applyFill="1" applyBorder="1" applyAlignment="1">
      <alignment vertical="top"/>
    </xf>
    <xf numFmtId="0" fontId="0" fillId="6" borderId="79" xfId="0" applyFill="1" applyBorder="1" applyAlignment="1">
      <alignment vertical="top" wrapText="1"/>
    </xf>
    <xf numFmtId="0" fontId="0" fillId="11" borderId="75" xfId="0" applyFill="1" applyBorder="1" applyAlignment="1">
      <alignment horizontal="left" vertical="top" indent="1"/>
    </xf>
    <xf numFmtId="0" fontId="0" fillId="11" borderId="74" xfId="0" applyFill="1" applyBorder="1" applyAlignment="1">
      <alignment horizontal="left" vertical="top" indent="1"/>
    </xf>
    <xf numFmtId="0" fontId="0" fillId="11" borderId="75" xfId="0" applyFill="1" applyBorder="1" applyAlignment="1">
      <alignment vertical="top"/>
    </xf>
    <xf numFmtId="0" fontId="0" fillId="11" borderId="74" xfId="0" applyFill="1" applyBorder="1" applyAlignment="1">
      <alignment vertical="top"/>
    </xf>
    <xf numFmtId="0" fontId="0" fillId="13" borderId="16" xfId="0" applyFill="1" applyBorder="1" applyAlignment="1">
      <alignment vertical="top" wrapText="1"/>
    </xf>
    <xf numFmtId="0" fontId="0" fillId="0" borderId="0" xfId="0" applyFill="1" applyBorder="1" applyAlignment="1">
      <alignment horizontal="left" vertical="top"/>
    </xf>
    <xf numFmtId="0" fontId="42" fillId="13" borderId="0" xfId="4" applyFont="1" applyFill="1" applyAlignment="1" applyProtection="1">
      <alignment wrapText="1"/>
    </xf>
    <xf numFmtId="0" fontId="43" fillId="13" borderId="0" xfId="4" applyFont="1" applyFill="1" applyAlignment="1" applyProtection="1">
      <alignment horizontal="center"/>
    </xf>
    <xf numFmtId="0" fontId="43" fillId="3" borderId="0" xfId="4" applyFont="1" applyFill="1" applyAlignment="1" applyProtection="1">
      <alignment horizontal="center"/>
    </xf>
    <xf numFmtId="0" fontId="42" fillId="13" borderId="0" xfId="4" applyFont="1" applyFill="1" applyAlignment="1" applyProtection="1">
      <alignment horizontal="center" wrapText="1"/>
    </xf>
    <xf numFmtId="0" fontId="42" fillId="4" borderId="1" xfId="4" applyFont="1" applyFill="1" applyBorder="1" applyAlignment="1" applyProtection="1">
      <alignment horizontal="center"/>
    </xf>
    <xf numFmtId="0" fontId="42" fillId="0" borderId="1" xfId="4" applyFont="1" applyFill="1" applyBorder="1" applyAlignment="1" applyProtection="1">
      <alignment horizontal="center"/>
    </xf>
    <xf numFmtId="0" fontId="42" fillId="0" borderId="2" xfId="4" applyFont="1" applyFill="1" applyBorder="1" applyAlignment="1" applyProtection="1">
      <alignment horizontal="center"/>
    </xf>
    <xf numFmtId="0" fontId="42" fillId="13" borderId="45" xfId="4" applyFont="1" applyFill="1" applyBorder="1" applyAlignment="1" applyProtection="1">
      <alignment horizontal="center" wrapText="1"/>
    </xf>
    <xf numFmtId="0" fontId="42" fillId="4" borderId="83" xfId="4" applyFont="1" applyFill="1" applyBorder="1" applyAlignment="1" applyProtection="1">
      <alignment horizontal="center"/>
    </xf>
    <xf numFmtId="0" fontId="42" fillId="0" borderId="45" xfId="4" applyFont="1" applyFill="1" applyBorder="1" applyAlignment="1" applyProtection="1">
      <alignment horizontal="center"/>
    </xf>
    <xf numFmtId="0" fontId="42" fillId="4" borderId="2" xfId="4" applyFont="1" applyFill="1" applyBorder="1" applyAlignment="1" applyProtection="1">
      <alignment horizontal="center"/>
    </xf>
    <xf numFmtId="0" fontId="42" fillId="0" borderId="83" xfId="4" applyFont="1" applyFill="1" applyBorder="1" applyAlignment="1" applyProtection="1">
      <alignment horizontal="center"/>
    </xf>
    <xf numFmtId="0" fontId="43" fillId="0" borderId="45" xfId="4" applyFont="1" applyFill="1" applyBorder="1" applyAlignment="1" applyProtection="1">
      <alignment horizontal="center"/>
    </xf>
    <xf numFmtId="0" fontId="42" fillId="0" borderId="84" xfId="4" applyFont="1" applyFill="1" applyBorder="1" applyAlignment="1" applyProtection="1">
      <alignment horizontal="center"/>
    </xf>
    <xf numFmtId="0" fontId="42" fillId="13" borderId="2" xfId="4" applyFont="1" applyFill="1" applyBorder="1" applyAlignment="1" applyProtection="1">
      <alignment horizontal="center"/>
    </xf>
    <xf numFmtId="0" fontId="9" fillId="2" borderId="0" xfId="0" applyFont="1" applyFill="1" applyBorder="1" applyAlignment="1">
      <alignment horizontal="left" vertical="top"/>
    </xf>
    <xf numFmtId="0" fontId="9" fillId="2" borderId="0" xfId="0" applyFont="1" applyFill="1" applyBorder="1" applyAlignment="1">
      <alignment horizontal="left" vertical="top" wrapText="1"/>
    </xf>
    <xf numFmtId="0" fontId="8" fillId="3" borderId="0" xfId="0" applyFont="1" applyFill="1" applyBorder="1" applyAlignment="1">
      <alignment horizontal="left" vertical="top"/>
    </xf>
    <xf numFmtId="0" fontId="8" fillId="3" borderId="0"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0" borderId="0" xfId="0" applyFont="1" applyFill="1" applyBorder="1" applyAlignment="1">
      <alignment horizontal="left" vertical="top" wrapText="1"/>
    </xf>
    <xf numFmtId="0" fontId="12" fillId="0" borderId="0" xfId="0" applyFont="1" applyFill="1" applyBorder="1" applyAlignment="1">
      <alignment horizontal="center" vertical="top"/>
    </xf>
    <xf numFmtId="0" fontId="9" fillId="0" borderId="0" xfId="0" applyFont="1" applyFill="1" applyBorder="1" applyAlignment="1">
      <alignment horizontal="left" vertical="top" wrapText="1"/>
    </xf>
    <xf numFmtId="0" fontId="42" fillId="0" borderId="45" xfId="4" applyFont="1" applyFill="1" applyBorder="1" applyAlignment="1" applyProtection="1">
      <alignment horizontal="center" wrapText="1"/>
    </xf>
    <xf numFmtId="0" fontId="42" fillId="0" borderId="0" xfId="4" applyFont="1" applyFill="1" applyBorder="1" applyAlignment="1" applyProtection="1">
      <alignment horizontal="center"/>
    </xf>
    <xf numFmtId="0" fontId="43" fillId="0" borderId="0" xfId="4" applyFont="1" applyFill="1" applyBorder="1" applyAlignment="1" applyProtection="1">
      <alignment horizontal="center"/>
    </xf>
    <xf numFmtId="0" fontId="42" fillId="0" borderId="0" xfId="4" applyFont="1" applyFill="1" applyBorder="1" applyAlignment="1" applyProtection="1">
      <alignment horizontal="center" wrapText="1"/>
    </xf>
    <xf numFmtId="0" fontId="42" fillId="0" borderId="45" xfId="4" applyFont="1" applyFill="1" applyBorder="1" applyAlignment="1" applyProtection="1">
      <alignment horizontal="center" vertical="center"/>
    </xf>
    <xf numFmtId="0" fontId="42" fillId="0" borderId="0" xfId="4" applyFont="1" applyFill="1" applyBorder="1" applyAlignment="1" applyProtection="1">
      <alignment horizontal="center" vertical="center"/>
    </xf>
    <xf numFmtId="1" fontId="42" fillId="4" borderId="1" xfId="4" applyNumberFormat="1" applyFont="1" applyFill="1" applyBorder="1" applyAlignment="1" applyProtection="1">
      <alignment horizontal="center" vertical="center"/>
    </xf>
    <xf numFmtId="1" fontId="42" fillId="0" borderId="1" xfId="4" applyNumberFormat="1" applyFont="1" applyFill="1" applyBorder="1" applyAlignment="1" applyProtection="1">
      <alignment horizontal="center" vertical="center"/>
    </xf>
    <xf numFmtId="164" fontId="42" fillId="4" borderId="1" xfId="4" applyNumberFormat="1" applyFont="1" applyFill="1" applyBorder="1" applyAlignment="1" applyProtection="1">
      <alignment horizontal="center" vertical="center"/>
    </xf>
    <xf numFmtId="164" fontId="42" fillId="0" borderId="1" xfId="4" applyNumberFormat="1" applyFont="1" applyFill="1" applyBorder="1" applyAlignment="1" applyProtection="1">
      <alignment horizontal="center" vertical="center"/>
    </xf>
    <xf numFmtId="1" fontId="42" fillId="0" borderId="2" xfId="4" applyNumberFormat="1" applyFont="1" applyFill="1" applyBorder="1" applyAlignment="1" applyProtection="1">
      <alignment horizontal="center" vertical="center"/>
    </xf>
    <xf numFmtId="164" fontId="42" fillId="0" borderId="2" xfId="4" applyNumberFormat="1" applyFont="1" applyFill="1" applyBorder="1" applyAlignment="1" applyProtection="1">
      <alignment horizontal="center" vertical="center"/>
    </xf>
    <xf numFmtId="1" fontId="42" fillId="4" borderId="2" xfId="4" applyNumberFormat="1" applyFont="1" applyFill="1" applyBorder="1" applyAlignment="1" applyProtection="1">
      <alignment horizontal="center" vertical="center"/>
    </xf>
    <xf numFmtId="164" fontId="42" fillId="4" borderId="2" xfId="4" applyNumberFormat="1" applyFont="1" applyFill="1" applyBorder="1" applyAlignment="1" applyProtection="1">
      <alignment horizontal="center" vertical="center"/>
    </xf>
    <xf numFmtId="1" fontId="42" fillId="0" borderId="83" xfId="4" applyNumberFormat="1" applyFont="1" applyFill="1" applyBorder="1" applyAlignment="1" applyProtection="1">
      <alignment horizontal="center" vertical="center"/>
    </xf>
    <xf numFmtId="164" fontId="42" fillId="0" borderId="83" xfId="4" applyNumberFormat="1" applyFont="1" applyFill="1" applyBorder="1" applyAlignment="1" applyProtection="1">
      <alignment horizontal="center" vertical="center"/>
    </xf>
    <xf numFmtId="1" fontId="42" fillId="4" borderId="83" xfId="4" applyNumberFormat="1" applyFont="1" applyFill="1" applyBorder="1" applyAlignment="1" applyProtection="1">
      <alignment horizontal="center" vertical="center"/>
    </xf>
    <xf numFmtId="164" fontId="42" fillId="4" borderId="83" xfId="4" applyNumberFormat="1" applyFont="1" applyFill="1" applyBorder="1" applyAlignment="1" applyProtection="1">
      <alignment horizontal="center" vertical="center"/>
    </xf>
    <xf numFmtId="164" fontId="42" fillId="0" borderId="84" xfId="4" applyNumberFormat="1" applyFont="1" applyFill="1" applyBorder="1" applyAlignment="1" applyProtection="1">
      <alignment horizontal="center" vertical="center"/>
    </xf>
    <xf numFmtId="1" fontId="42" fillId="4" borderId="84" xfId="4" applyNumberFormat="1" applyFont="1" applyFill="1" applyBorder="1" applyAlignment="1" applyProtection="1">
      <alignment horizontal="center" vertical="center"/>
    </xf>
    <xf numFmtId="164" fontId="42" fillId="4" borderId="84" xfId="4" applyNumberFormat="1" applyFont="1" applyFill="1" applyBorder="1" applyAlignment="1" applyProtection="1">
      <alignment horizontal="center" vertical="center"/>
    </xf>
    <xf numFmtId="165" fontId="42" fillId="4" borderId="2" xfId="4" applyNumberFormat="1" applyFont="1" applyFill="1" applyBorder="1" applyAlignment="1" applyProtection="1">
      <alignment horizontal="center" vertical="center"/>
    </xf>
    <xf numFmtId="164" fontId="43" fillId="4" borderId="84" xfId="4" applyNumberFormat="1" applyFont="1" applyFill="1" applyBorder="1" applyAlignment="1" applyProtection="1">
      <alignment horizontal="center" vertical="center"/>
    </xf>
    <xf numFmtId="164" fontId="43" fillId="0" borderId="84" xfId="4" applyNumberFormat="1" applyFont="1" applyFill="1" applyBorder="1" applyAlignment="1" applyProtection="1">
      <alignment horizontal="center" vertical="center"/>
    </xf>
    <xf numFmtId="164" fontId="43" fillId="4" borderId="83" xfId="4" applyNumberFormat="1" applyFont="1" applyFill="1" applyBorder="1" applyAlignment="1" applyProtection="1">
      <alignment horizontal="center" vertical="center"/>
    </xf>
    <xf numFmtId="164" fontId="43" fillId="4" borderId="2" xfId="4" applyNumberFormat="1" applyFont="1" applyFill="1" applyBorder="1" applyAlignment="1" applyProtection="1">
      <alignment horizontal="center" vertical="center"/>
    </xf>
    <xf numFmtId="164" fontId="43" fillId="0" borderId="83" xfId="4" applyNumberFormat="1" applyFont="1" applyFill="1" applyBorder="1" applyAlignment="1" applyProtection="1">
      <alignment horizontal="center" vertical="center"/>
    </xf>
    <xf numFmtId="164" fontId="43" fillId="0" borderId="1" xfId="4" applyNumberFormat="1" applyFont="1" applyFill="1" applyBorder="1" applyAlignment="1" applyProtection="1">
      <alignment horizontal="center" vertical="center"/>
    </xf>
    <xf numFmtId="164" fontId="43" fillId="0" borderId="2" xfId="4" applyNumberFormat="1" applyFont="1" applyFill="1" applyBorder="1" applyAlignment="1" applyProtection="1">
      <alignment horizontal="center" vertical="center"/>
    </xf>
    <xf numFmtId="164" fontId="43" fillId="4" borderId="1" xfId="4" applyNumberFormat="1" applyFont="1" applyFill="1" applyBorder="1" applyAlignment="1" applyProtection="1">
      <alignment horizontal="center" vertical="center"/>
    </xf>
    <xf numFmtId="0" fontId="43" fillId="0" borderId="45" xfId="4" applyFont="1" applyFill="1" applyBorder="1" applyAlignment="1" applyProtection="1">
      <alignment horizontal="center" vertical="center"/>
    </xf>
    <xf numFmtId="0" fontId="43" fillId="0" borderId="0" xfId="4" applyFont="1" applyFill="1" applyBorder="1" applyAlignment="1" applyProtection="1">
      <alignment horizontal="center" vertical="center"/>
    </xf>
    <xf numFmtId="1" fontId="42" fillId="0" borderId="7" xfId="4" applyNumberFormat="1" applyFont="1" applyFill="1" applyBorder="1" applyAlignment="1" applyProtection="1">
      <alignment horizontal="center" vertical="center"/>
    </xf>
    <xf numFmtId="1" fontId="42" fillId="4" borderId="7" xfId="4" applyNumberFormat="1" applyFont="1" applyFill="1" applyBorder="1" applyAlignment="1" applyProtection="1">
      <alignment horizontal="center" vertical="center"/>
    </xf>
    <xf numFmtId="164" fontId="43" fillId="4" borderId="88" xfId="4" applyNumberFormat="1" applyFont="1" applyFill="1" applyBorder="1" applyAlignment="1" applyProtection="1">
      <alignment horizontal="center" vertical="center"/>
    </xf>
    <xf numFmtId="1" fontId="42" fillId="4" borderId="89" xfId="4" applyNumberFormat="1" applyFont="1" applyFill="1" applyBorder="1" applyAlignment="1" applyProtection="1">
      <alignment horizontal="center" vertical="center"/>
    </xf>
    <xf numFmtId="1" fontId="42" fillId="4" borderId="87" xfId="4" applyNumberFormat="1" applyFont="1" applyFill="1" applyBorder="1" applyAlignment="1" applyProtection="1">
      <alignment horizontal="center" vertical="center"/>
    </xf>
    <xf numFmtId="1" fontId="42" fillId="4" borderId="6" xfId="4" applyNumberFormat="1" applyFont="1" applyFill="1" applyBorder="1" applyAlignment="1" applyProtection="1">
      <alignment horizontal="center" vertical="center"/>
    </xf>
    <xf numFmtId="1" fontId="42" fillId="0" borderId="89" xfId="4" applyNumberFormat="1" applyFont="1" applyFill="1" applyBorder="1" applyAlignment="1" applyProtection="1">
      <alignment horizontal="center" vertical="center"/>
    </xf>
    <xf numFmtId="1" fontId="42" fillId="0" borderId="6" xfId="4" applyNumberFormat="1" applyFont="1" applyFill="1" applyBorder="1" applyAlignment="1" applyProtection="1">
      <alignment horizontal="center" vertical="center"/>
    </xf>
    <xf numFmtId="1" fontId="42" fillId="0" borderId="87" xfId="4" applyNumberFormat="1" applyFont="1" applyFill="1" applyBorder="1" applyAlignment="1" applyProtection="1">
      <alignment horizontal="center" vertical="center"/>
    </xf>
    <xf numFmtId="0" fontId="43" fillId="28" borderId="0" xfId="4" applyFont="1" applyFill="1" applyBorder="1" applyAlignment="1" applyProtection="1">
      <alignment horizontal="center"/>
    </xf>
    <xf numFmtId="0" fontId="43" fillId="13" borderId="2" xfId="4" applyFont="1" applyFill="1" applyBorder="1" applyAlignment="1" applyProtection="1">
      <alignment horizontal="left" vertical="center" wrapText="1"/>
    </xf>
    <xf numFmtId="0" fontId="43" fillId="3" borderId="0" xfId="4" applyFont="1" applyFill="1" applyBorder="1" applyAlignment="1" applyProtection="1">
      <alignment horizontal="center"/>
    </xf>
    <xf numFmtId="164" fontId="42" fillId="4" borderId="83" xfId="4" applyNumberFormat="1" applyFont="1" applyFill="1" applyBorder="1" applyAlignment="1" applyProtection="1">
      <alignment horizontal="left" vertical="center"/>
    </xf>
    <xf numFmtId="10" fontId="42" fillId="4" borderId="1" xfId="1" applyNumberFormat="1" applyFont="1" applyFill="1" applyBorder="1" applyAlignment="1" applyProtection="1">
      <alignment horizontal="center" vertical="center"/>
    </xf>
    <xf numFmtId="164" fontId="43" fillId="4" borderId="84" xfId="4" applyNumberFormat="1" applyFont="1" applyFill="1" applyBorder="1" applyAlignment="1" applyProtection="1">
      <alignment horizontal="left" vertical="center"/>
    </xf>
    <xf numFmtId="164" fontId="43" fillId="4" borderId="7" xfId="4" applyNumberFormat="1" applyFont="1" applyFill="1" applyBorder="1" applyAlignment="1" applyProtection="1">
      <alignment horizontal="left" vertical="center"/>
    </xf>
    <xf numFmtId="164" fontId="43" fillId="4" borderId="7" xfId="4" applyNumberFormat="1" applyFont="1" applyFill="1" applyBorder="1" applyAlignment="1" applyProtection="1">
      <alignment horizontal="center" vertical="center"/>
    </xf>
    <xf numFmtId="1" fontId="42" fillId="0" borderId="82" xfId="4" applyNumberFormat="1" applyFont="1" applyFill="1" applyBorder="1" applyAlignment="1" applyProtection="1">
      <alignment horizontal="center" vertical="center"/>
    </xf>
    <xf numFmtId="164" fontId="42" fillId="0" borderId="82" xfId="4" applyNumberFormat="1" applyFont="1" applyFill="1" applyBorder="1" applyAlignment="1" applyProtection="1">
      <alignment horizontal="center" vertical="center"/>
    </xf>
    <xf numFmtId="164" fontId="43" fillId="0" borderId="82" xfId="4" applyNumberFormat="1" applyFont="1" applyFill="1" applyBorder="1" applyAlignment="1" applyProtection="1">
      <alignment horizontal="center" vertical="center"/>
    </xf>
    <xf numFmtId="164" fontId="42" fillId="4" borderId="7" xfId="4" applyNumberFormat="1" applyFont="1" applyFill="1" applyBorder="1" applyAlignment="1" applyProtection="1">
      <alignment horizontal="center" vertical="center"/>
    </xf>
    <xf numFmtId="164" fontId="42" fillId="0" borderId="7" xfId="4" applyNumberFormat="1" applyFont="1" applyFill="1" applyBorder="1" applyAlignment="1" applyProtection="1">
      <alignment horizontal="center" vertical="center"/>
    </xf>
    <xf numFmtId="10" fontId="42" fillId="4" borderId="7" xfId="1" applyNumberFormat="1" applyFont="1" applyFill="1" applyBorder="1" applyAlignment="1" applyProtection="1">
      <alignment horizontal="center" vertical="center"/>
    </xf>
    <xf numFmtId="164" fontId="42" fillId="13" borderId="83" xfId="4" applyNumberFormat="1" applyFont="1" applyFill="1" applyBorder="1" applyAlignment="1" applyProtection="1">
      <alignment horizontal="center"/>
    </xf>
    <xf numFmtId="164" fontId="42" fillId="13" borderId="2" xfId="4" applyNumberFormat="1" applyFont="1" applyFill="1" applyBorder="1" applyAlignment="1" applyProtection="1">
      <alignment horizontal="center"/>
    </xf>
    <xf numFmtId="164" fontId="42" fillId="13" borderId="1" xfId="4" applyNumberFormat="1" applyFont="1" applyFill="1" applyBorder="1" applyAlignment="1" applyProtection="1">
      <alignment horizontal="center"/>
    </xf>
    <xf numFmtId="0" fontId="43" fillId="28" borderId="0" xfId="4" applyFont="1" applyFill="1" applyBorder="1" applyAlignment="1" applyProtection="1">
      <alignment vertical="center"/>
    </xf>
    <xf numFmtId="164" fontId="43" fillId="0" borderId="83" xfId="4" applyNumberFormat="1" applyFont="1" applyFill="1" applyBorder="1" applyAlignment="1" applyProtection="1">
      <alignment horizontal="left" vertical="center"/>
    </xf>
    <xf numFmtId="164" fontId="43" fillId="0" borderId="1" xfId="4" applyNumberFormat="1" applyFont="1" applyFill="1" applyBorder="1" applyAlignment="1" applyProtection="1">
      <alignment horizontal="left" vertical="center"/>
    </xf>
    <xf numFmtId="0" fontId="42" fillId="4" borderId="7" xfId="4" applyFont="1" applyFill="1" applyBorder="1" applyAlignment="1" applyProtection="1">
      <alignment horizontal="center"/>
    </xf>
    <xf numFmtId="0" fontId="43" fillId="3" borderId="0" xfId="4" applyFont="1" applyFill="1" applyBorder="1" applyAlignment="1" applyProtection="1"/>
    <xf numFmtId="0" fontId="43" fillId="28" borderId="0" xfId="4" applyFont="1" applyFill="1" applyBorder="1" applyAlignment="1" applyProtection="1"/>
    <xf numFmtId="0" fontId="5" fillId="3" borderId="0" xfId="0" applyFont="1" applyFill="1" applyBorder="1" applyAlignment="1">
      <alignment vertical="top" wrapText="1"/>
    </xf>
    <xf numFmtId="0" fontId="12" fillId="0" borderId="0" xfId="0" applyFont="1" applyFill="1" applyBorder="1" applyAlignment="1">
      <alignment vertical="top"/>
    </xf>
    <xf numFmtId="0" fontId="42" fillId="4" borderId="1" xfId="4" applyFont="1" applyFill="1" applyBorder="1" applyAlignment="1" applyProtection="1"/>
    <xf numFmtId="0" fontId="42" fillId="0" borderId="0" xfId="4" applyFont="1" applyFill="1" applyBorder="1" applyAlignment="1" applyProtection="1"/>
    <xf numFmtId="164" fontId="42" fillId="4" borderId="1" xfId="4" applyNumberFormat="1" applyFont="1" applyFill="1" applyBorder="1" applyAlignment="1" applyProtection="1">
      <alignment vertical="center"/>
    </xf>
    <xf numFmtId="164" fontId="42" fillId="4" borderId="1" xfId="4" applyNumberFormat="1" applyFont="1" applyFill="1" applyBorder="1" applyAlignment="1" applyProtection="1">
      <alignment horizontal="left" vertical="center"/>
    </xf>
    <xf numFmtId="1" fontId="42" fillId="4" borderId="2" xfId="4" applyNumberFormat="1" applyFont="1" applyFill="1" applyBorder="1" applyAlignment="1" applyProtection="1">
      <alignment horizontal="left" vertical="center"/>
    </xf>
    <xf numFmtId="164" fontId="42" fillId="0" borderId="83" xfId="4" applyNumberFormat="1" applyFont="1" applyFill="1" applyBorder="1" applyAlignment="1" applyProtection="1">
      <alignment horizontal="left" vertical="center"/>
    </xf>
    <xf numFmtId="164" fontId="42" fillId="0" borderId="1" xfId="4" applyNumberFormat="1" applyFont="1" applyFill="1" applyBorder="1" applyAlignment="1" applyProtection="1">
      <alignment horizontal="left" vertical="center"/>
    </xf>
    <xf numFmtId="1" fontId="42" fillId="0" borderId="82" xfId="4" applyNumberFormat="1" applyFont="1" applyFill="1" applyBorder="1" applyAlignment="1" applyProtection="1">
      <alignment horizontal="left" vertical="center"/>
    </xf>
    <xf numFmtId="164" fontId="42" fillId="0" borderId="82" xfId="4" applyNumberFormat="1" applyFont="1" applyFill="1" applyBorder="1" applyAlignment="1" applyProtection="1">
      <alignment horizontal="left" vertical="center"/>
    </xf>
    <xf numFmtId="164" fontId="42" fillId="4" borderId="2" xfId="4" applyNumberFormat="1" applyFont="1" applyFill="1" applyBorder="1" applyAlignment="1" applyProtection="1">
      <alignment horizontal="left" vertical="center"/>
    </xf>
    <xf numFmtId="164" fontId="42" fillId="0" borderId="84" xfId="4" applyNumberFormat="1" applyFont="1" applyFill="1" applyBorder="1" applyAlignment="1" applyProtection="1">
      <alignment horizontal="left" vertical="center"/>
    </xf>
    <xf numFmtId="1" fontId="42" fillId="4" borderId="1" xfId="4" applyNumberFormat="1" applyFont="1" applyFill="1" applyBorder="1" applyAlignment="1" applyProtection="1">
      <alignment horizontal="left" vertical="center"/>
    </xf>
    <xf numFmtId="1" fontId="42" fillId="0" borderId="1" xfId="4" applyNumberFormat="1" applyFont="1" applyFill="1" applyBorder="1" applyAlignment="1" applyProtection="1">
      <alignment horizontal="left" vertical="center"/>
    </xf>
    <xf numFmtId="164" fontId="43" fillId="4" borderId="83" xfId="4" applyNumberFormat="1" applyFont="1" applyFill="1" applyBorder="1" applyAlignment="1" applyProtection="1">
      <alignment horizontal="left" vertical="center"/>
    </xf>
    <xf numFmtId="164" fontId="43" fillId="0" borderId="84" xfId="4" applyNumberFormat="1" applyFont="1" applyFill="1" applyBorder="1" applyAlignment="1" applyProtection="1">
      <alignment horizontal="left" vertical="center"/>
    </xf>
    <xf numFmtId="164" fontId="43" fillId="0" borderId="82" xfId="4" applyNumberFormat="1" applyFont="1" applyFill="1" applyBorder="1" applyAlignment="1" applyProtection="1">
      <alignment horizontal="left" vertical="center"/>
    </xf>
    <xf numFmtId="0" fontId="43" fillId="3" borderId="0" xfId="4" applyFont="1" applyFill="1" applyBorder="1" applyAlignment="1" applyProtection="1">
      <alignment vertical="center"/>
    </xf>
    <xf numFmtId="0" fontId="43" fillId="13" borderId="2" xfId="4" applyFont="1" applyFill="1" applyBorder="1" applyAlignment="1" applyProtection="1">
      <alignment horizontal="left"/>
    </xf>
    <xf numFmtId="164" fontId="42" fillId="13" borderId="83" xfId="4" applyNumberFormat="1" applyFont="1" applyFill="1" applyBorder="1" applyAlignment="1" applyProtection="1">
      <alignment horizontal="left"/>
    </xf>
    <xf numFmtId="164" fontId="42" fillId="13" borderId="1" xfId="4" applyNumberFormat="1" applyFont="1" applyFill="1" applyBorder="1" applyAlignment="1" applyProtection="1">
      <alignment horizontal="left"/>
    </xf>
    <xf numFmtId="165" fontId="42" fillId="13" borderId="2" xfId="4" applyNumberFormat="1" applyFont="1" applyFill="1" applyBorder="1" applyAlignment="1" applyProtection="1">
      <alignment horizontal="left"/>
    </xf>
    <xf numFmtId="164" fontId="42" fillId="13" borderId="82" xfId="4" applyNumberFormat="1" applyFont="1" applyFill="1" applyBorder="1" applyAlignment="1" applyProtection="1">
      <alignment horizontal="left"/>
    </xf>
    <xf numFmtId="164" fontId="42" fillId="13" borderId="2" xfId="4" applyNumberFormat="1" applyFont="1" applyFill="1" applyBorder="1" applyAlignment="1" applyProtection="1">
      <alignment horizontal="left"/>
    </xf>
    <xf numFmtId="0" fontId="42" fillId="13" borderId="87" xfId="4" applyFont="1" applyFill="1" applyBorder="1" applyAlignment="1" applyProtection="1">
      <alignment horizontal="left" vertical="center"/>
    </xf>
    <xf numFmtId="1" fontId="42" fillId="4" borderId="28" xfId="4" applyNumberFormat="1" applyFont="1" applyFill="1" applyBorder="1" applyAlignment="1" applyProtection="1">
      <alignment vertical="center"/>
    </xf>
    <xf numFmtId="1" fontId="42" fillId="4" borderId="0" xfId="4" applyNumberFormat="1" applyFont="1" applyFill="1" applyBorder="1" applyAlignment="1" applyProtection="1">
      <alignment vertical="center"/>
    </xf>
    <xf numFmtId="1" fontId="42" fillId="4" borderId="85" xfId="4" applyNumberFormat="1" applyFont="1" applyFill="1" applyBorder="1" applyAlignment="1" applyProtection="1">
      <alignment vertical="center"/>
    </xf>
    <xf numFmtId="1" fontId="42" fillId="0" borderId="45" xfId="4" applyNumberFormat="1" applyFont="1" applyFill="1" applyBorder="1" applyAlignment="1" applyProtection="1">
      <alignment vertical="center"/>
    </xf>
    <xf numFmtId="1" fontId="42" fillId="0" borderId="0" xfId="4" applyNumberFormat="1" applyFont="1" applyFill="1" applyBorder="1" applyAlignment="1" applyProtection="1">
      <alignment vertical="center"/>
    </xf>
    <xf numFmtId="1" fontId="42" fillId="0" borderId="85" xfId="4" applyNumberFormat="1" applyFont="1" applyFill="1" applyBorder="1" applyAlignment="1" applyProtection="1">
      <alignment vertical="center"/>
    </xf>
    <xf numFmtId="1" fontId="42" fillId="4" borderId="45" xfId="4" applyNumberFormat="1" applyFont="1" applyFill="1" applyBorder="1" applyAlignment="1" applyProtection="1">
      <alignment vertical="center"/>
    </xf>
    <xf numFmtId="0" fontId="0" fillId="3" borderId="0" xfId="0" applyFill="1"/>
    <xf numFmtId="0" fontId="0" fillId="14" borderId="0" xfId="0" applyFill="1"/>
    <xf numFmtId="0" fontId="0" fillId="9" borderId="0" xfId="0" quotePrefix="1" applyFill="1" applyAlignment="1">
      <alignment wrapText="1"/>
    </xf>
    <xf numFmtId="0" fontId="0" fillId="7" borderId="0" xfId="0" applyFont="1" applyFill="1" applyAlignment="1">
      <alignment horizontal="left" vertical="top" wrapText="1"/>
    </xf>
    <xf numFmtId="0" fontId="0" fillId="4" borderId="0" xfId="0" applyFill="1" applyAlignment="1">
      <alignment vertical="top" wrapText="1"/>
    </xf>
    <xf numFmtId="0" fontId="0" fillId="0" borderId="0" xfId="0" applyFill="1" applyAlignment="1">
      <alignment wrapText="1"/>
    </xf>
    <xf numFmtId="0" fontId="0" fillId="3" borderId="0" xfId="0" applyFill="1" applyAlignment="1">
      <alignment wrapText="1"/>
    </xf>
    <xf numFmtId="0" fontId="0" fillId="14" borderId="0" xfId="0" applyFill="1" applyAlignment="1">
      <alignment wrapText="1"/>
    </xf>
    <xf numFmtId="0" fontId="0" fillId="9" borderId="0" xfId="0" applyFill="1" applyAlignment="1">
      <alignment wrapText="1"/>
    </xf>
    <xf numFmtId="0" fontId="12" fillId="21" borderId="0" xfId="0" applyFont="1" applyFill="1" applyBorder="1" applyAlignment="1">
      <alignment horizontal="left" vertical="top"/>
    </xf>
    <xf numFmtId="0" fontId="4" fillId="21" borderId="0" xfId="0" applyFont="1" applyFill="1" applyBorder="1" applyAlignment="1">
      <alignment horizontal="left" vertical="top"/>
    </xf>
    <xf numFmtId="0" fontId="12" fillId="21" borderId="0" xfId="0" applyFont="1" applyFill="1" applyBorder="1" applyAlignment="1">
      <alignment horizontal="left" vertical="top" wrapText="1"/>
    </xf>
    <xf numFmtId="0" fontId="0" fillId="21" borderId="0" xfId="0" applyFill="1"/>
    <xf numFmtId="0" fontId="4" fillId="22" borderId="0" xfId="0" applyFont="1" applyFill="1" applyBorder="1" applyAlignment="1">
      <alignment horizontal="left" vertical="top"/>
    </xf>
    <xf numFmtId="0" fontId="0" fillId="22" borderId="0" xfId="0" applyFill="1"/>
    <xf numFmtId="0" fontId="12" fillId="29" borderId="0" xfId="0" quotePrefix="1" applyFont="1" applyFill="1" applyBorder="1" applyAlignment="1">
      <alignment horizontal="left" vertical="top" wrapText="1"/>
    </xf>
    <xf numFmtId="0" fontId="0" fillId="29" borderId="0" xfId="0" quotePrefix="1" applyFill="1" applyAlignment="1">
      <alignment wrapText="1"/>
    </xf>
    <xf numFmtId="0" fontId="0" fillId="29" borderId="0" xfId="0" applyFill="1"/>
    <xf numFmtId="0" fontId="0" fillId="29" borderId="0" xfId="0" applyFill="1" applyAlignment="1">
      <alignment wrapText="1"/>
    </xf>
    <xf numFmtId="10" fontId="6" fillId="4" borderId="1" xfId="1" applyNumberFormat="1" applyFont="1" applyFill="1" applyBorder="1" applyAlignment="1" applyProtection="1">
      <alignment horizontal="center" vertical="center"/>
    </xf>
    <xf numFmtId="0" fontId="0" fillId="18" borderId="0" xfId="0" applyFill="1"/>
    <xf numFmtId="0" fontId="0" fillId="18" borderId="0" xfId="0" quotePrefix="1" applyFill="1" applyAlignment="1">
      <alignment wrapText="1"/>
    </xf>
    <xf numFmtId="0" fontId="10" fillId="18" borderId="0" xfId="0" applyFont="1" applyFill="1"/>
    <xf numFmtId="0" fontId="0" fillId="19" borderId="0" xfId="0" applyFill="1"/>
    <xf numFmtId="0" fontId="0" fillId="19" borderId="0" xfId="0" applyFill="1" applyAlignment="1">
      <alignment wrapText="1"/>
    </xf>
    <xf numFmtId="0" fontId="0" fillId="8" borderId="0" xfId="0" applyFill="1" applyAlignment="1">
      <alignment wrapText="1"/>
    </xf>
    <xf numFmtId="0" fontId="0" fillId="8" borderId="0" xfId="0" applyFill="1"/>
    <xf numFmtId="0" fontId="0" fillId="17" borderId="0" xfId="0" applyFill="1"/>
    <xf numFmtId="0" fontId="0" fillId="17" borderId="0" xfId="0" applyFill="1" applyAlignment="1">
      <alignment wrapText="1"/>
    </xf>
    <xf numFmtId="0" fontId="0" fillId="12" borderId="0" xfId="0" applyFill="1"/>
    <xf numFmtId="0" fontId="0" fillId="12" borderId="0" xfId="0" applyFill="1" applyAlignment="1">
      <alignment wrapText="1"/>
    </xf>
    <xf numFmtId="0" fontId="0" fillId="7" borderId="0" xfId="0" applyFill="1" applyAlignment="1">
      <alignment wrapText="1"/>
    </xf>
    <xf numFmtId="0" fontId="0" fillId="16" borderId="0" xfId="0" applyFill="1"/>
    <xf numFmtId="0" fontId="0" fillId="16" borderId="0" xfId="0" applyFill="1" applyAlignment="1">
      <alignment wrapText="1"/>
    </xf>
    <xf numFmtId="0" fontId="0" fillId="11" borderId="0" xfId="0" applyFill="1"/>
    <xf numFmtId="0" fontId="0" fillId="11" borderId="0" xfId="0" applyFill="1" applyAlignment="1">
      <alignment wrapText="1"/>
    </xf>
    <xf numFmtId="0" fontId="0" fillId="6" borderId="0" xfId="0" applyFill="1" applyAlignment="1">
      <alignment wrapText="1"/>
    </xf>
    <xf numFmtId="0" fontId="0" fillId="6" borderId="0" xfId="0" applyFill="1"/>
    <xf numFmtId="0" fontId="0" fillId="8" borderId="0" xfId="0" quotePrefix="1" applyFill="1" applyAlignment="1">
      <alignment wrapText="1"/>
    </xf>
    <xf numFmtId="0" fontId="0" fillId="7" borderId="0" xfId="0" quotePrefix="1" applyFill="1" applyAlignment="1">
      <alignment wrapText="1"/>
    </xf>
    <xf numFmtId="0" fontId="0" fillId="6" borderId="0" xfId="0" quotePrefix="1" applyFill="1" applyAlignment="1">
      <alignment wrapText="1"/>
    </xf>
    <xf numFmtId="0" fontId="12" fillId="0" borderId="28" xfId="0" applyFont="1" applyFill="1" applyBorder="1" applyAlignment="1">
      <alignment horizontal="center" vertical="top"/>
    </xf>
    <xf numFmtId="0" fontId="44" fillId="0" borderId="45" xfId="4" applyFont="1" applyFill="1" applyBorder="1" applyAlignment="1" applyProtection="1">
      <alignment horizontal="center" wrapText="1"/>
    </xf>
    <xf numFmtId="0" fontId="44" fillId="0" borderId="0" xfId="4" applyFont="1" applyFill="1" applyBorder="1" applyAlignment="1" applyProtection="1">
      <alignment horizontal="center" wrapText="1"/>
    </xf>
    <xf numFmtId="0" fontId="43" fillId="3" borderId="28" xfId="4" applyFont="1" applyFill="1" applyBorder="1" applyAlignment="1" applyProtection="1">
      <alignment vertical="center"/>
    </xf>
    <xf numFmtId="0" fontId="43" fillId="3" borderId="91" xfId="4" applyFont="1" applyFill="1" applyBorder="1" applyAlignment="1" applyProtection="1"/>
    <xf numFmtId="0" fontId="42" fillId="17" borderId="87" xfId="4" applyFont="1" applyFill="1" applyBorder="1" applyAlignment="1" applyProtection="1">
      <alignment horizontal="left" vertical="center" wrapText="1"/>
    </xf>
    <xf numFmtId="1" fontId="43" fillId="17" borderId="89" xfId="4" applyNumberFormat="1" applyFont="1" applyFill="1" applyBorder="1" applyAlignment="1" applyProtection="1">
      <alignment horizontal="center" vertical="center"/>
    </xf>
    <xf numFmtId="1" fontId="43" fillId="17" borderId="6" xfId="4" applyNumberFormat="1" applyFont="1" applyFill="1" applyBorder="1" applyAlignment="1" applyProtection="1">
      <alignment horizontal="center" vertical="center"/>
    </xf>
    <xf numFmtId="1" fontId="43" fillId="17" borderId="86" xfId="4" applyNumberFormat="1" applyFont="1" applyFill="1" applyBorder="1" applyAlignment="1" applyProtection="1">
      <alignment horizontal="center" vertical="center"/>
    </xf>
    <xf numFmtId="1" fontId="43" fillId="17" borderId="5" xfId="4" applyNumberFormat="1" applyFont="1" applyFill="1" applyBorder="1" applyAlignment="1" applyProtection="1">
      <alignment horizontal="center" vertical="center"/>
    </xf>
    <xf numFmtId="0" fontId="44" fillId="13" borderId="0" xfId="4" applyFont="1" applyFill="1" applyAlignment="1" applyProtection="1">
      <alignment horizontal="right" wrapText="1"/>
    </xf>
    <xf numFmtId="0" fontId="43" fillId="13" borderId="87" xfId="4" applyFont="1" applyFill="1" applyBorder="1" applyAlignment="1" applyProtection="1">
      <alignment horizontal="left" vertical="center"/>
    </xf>
    <xf numFmtId="1" fontId="43" fillId="4" borderId="28" xfId="4" applyNumberFormat="1" applyFont="1" applyFill="1" applyBorder="1" applyAlignment="1" applyProtection="1">
      <alignment vertical="center"/>
    </xf>
    <xf numFmtId="1" fontId="43" fillId="4" borderId="0" xfId="4" applyNumberFormat="1" applyFont="1" applyFill="1" applyBorder="1" applyAlignment="1" applyProtection="1">
      <alignment vertical="center"/>
    </xf>
    <xf numFmtId="1" fontId="43" fillId="4" borderId="85" xfId="4" applyNumberFormat="1" applyFont="1" applyFill="1" applyBorder="1" applyAlignment="1" applyProtection="1">
      <alignment vertical="center"/>
    </xf>
    <xf numFmtId="1" fontId="43" fillId="0" borderId="45" xfId="4" applyNumberFormat="1" applyFont="1" applyFill="1" applyBorder="1" applyAlignment="1" applyProtection="1">
      <alignment vertical="center"/>
    </xf>
    <xf numFmtId="1" fontId="43" fillId="0" borderId="0" xfId="4" applyNumberFormat="1" applyFont="1" applyFill="1" applyBorder="1" applyAlignment="1" applyProtection="1">
      <alignment vertical="center"/>
    </xf>
    <xf numFmtId="1" fontId="43" fillId="0" borderId="85" xfId="4" applyNumberFormat="1" applyFont="1" applyFill="1" applyBorder="1" applyAlignment="1" applyProtection="1">
      <alignment vertical="center"/>
    </xf>
    <xf numFmtId="1" fontId="43" fillId="4" borderId="45" xfId="4" applyNumberFormat="1" applyFont="1" applyFill="1" applyBorder="1" applyAlignment="1" applyProtection="1">
      <alignment vertical="center"/>
    </xf>
    <xf numFmtId="1" fontId="27" fillId="4" borderId="89" xfId="4" applyNumberFormat="1" applyFont="1" applyFill="1" applyBorder="1" applyAlignment="1" applyProtection="1">
      <alignment horizontal="center" vertical="center"/>
    </xf>
    <xf numFmtId="1" fontId="43" fillId="4" borderId="6" xfId="4" applyNumberFormat="1" applyFont="1" applyFill="1" applyBorder="1" applyAlignment="1" applyProtection="1">
      <alignment horizontal="center" vertical="center"/>
    </xf>
    <xf numFmtId="1" fontId="43" fillId="4" borderId="87" xfId="4" applyNumberFormat="1" applyFont="1" applyFill="1" applyBorder="1" applyAlignment="1" applyProtection="1">
      <alignment horizontal="center" vertical="center"/>
    </xf>
    <xf numFmtId="1" fontId="43" fillId="0" borderId="89" xfId="4" applyNumberFormat="1" applyFont="1" applyFill="1" applyBorder="1" applyAlignment="1" applyProtection="1">
      <alignment horizontal="center" vertical="center"/>
    </xf>
    <xf numFmtId="1" fontId="43" fillId="0" borderId="6" xfId="4" applyNumberFormat="1" applyFont="1" applyFill="1" applyBorder="1" applyAlignment="1" applyProtection="1">
      <alignment horizontal="center" vertical="center"/>
    </xf>
    <xf numFmtId="1" fontId="27" fillId="0" borderId="6" xfId="4" applyNumberFormat="1" applyFont="1" applyFill="1" applyBorder="1" applyAlignment="1" applyProtection="1">
      <alignment horizontal="center" vertical="center"/>
    </xf>
    <xf numFmtId="1" fontId="43" fillId="0" borderId="87" xfId="4" applyNumberFormat="1" applyFont="1" applyFill="1" applyBorder="1" applyAlignment="1" applyProtection="1">
      <alignment horizontal="center" vertical="center"/>
    </xf>
    <xf numFmtId="1" fontId="43" fillId="4" borderId="89" xfId="4" applyNumberFormat="1" applyFont="1" applyFill="1" applyBorder="1" applyAlignment="1" applyProtection="1">
      <alignment horizontal="center" vertical="center"/>
    </xf>
    <xf numFmtId="1" fontId="27" fillId="0" borderId="89" xfId="4" applyNumberFormat="1" applyFont="1" applyFill="1" applyBorder="1" applyAlignment="1" applyProtection="1">
      <alignment horizontal="center" vertical="center"/>
    </xf>
    <xf numFmtId="1" fontId="27" fillId="0" borderId="87" xfId="4" applyNumberFormat="1" applyFont="1" applyFill="1" applyBorder="1" applyAlignment="1" applyProtection="1">
      <alignment horizontal="center" vertical="center"/>
    </xf>
    <xf numFmtId="1" fontId="27" fillId="4" borderId="6" xfId="4" applyNumberFormat="1" applyFont="1" applyFill="1" applyBorder="1" applyAlignment="1" applyProtection="1">
      <alignment horizontal="center" vertical="center"/>
    </xf>
    <xf numFmtId="1" fontId="27" fillId="4" borderId="87" xfId="4" applyNumberFormat="1" applyFont="1" applyFill="1" applyBorder="1" applyAlignment="1" applyProtection="1">
      <alignment horizontal="center" vertical="center"/>
    </xf>
    <xf numFmtId="0" fontId="0" fillId="3" borderId="0" xfId="0" applyFill="1" applyAlignment="1">
      <alignment horizontal="right" indent="1"/>
    </xf>
    <xf numFmtId="0" fontId="0" fillId="18" borderId="0" xfId="0" applyFill="1" applyAlignment="1">
      <alignment horizontal="right" indent="1"/>
    </xf>
    <xf numFmtId="0" fontId="0" fillId="17" borderId="0" xfId="0" applyFill="1" applyAlignment="1">
      <alignment horizontal="right" indent="1"/>
    </xf>
    <xf numFmtId="0" fontId="0" fillId="16" borderId="0" xfId="0" applyFill="1" applyAlignment="1">
      <alignment horizontal="right" indent="1"/>
    </xf>
    <xf numFmtId="0" fontId="4" fillId="3" borderId="0" xfId="0" applyFont="1" applyFill="1" applyBorder="1" applyAlignment="1">
      <alignment horizontal="left" vertical="center" wrapText="1"/>
    </xf>
    <xf numFmtId="0" fontId="4" fillId="3" borderId="0" xfId="0" applyFont="1" applyFill="1" applyBorder="1" applyAlignment="1">
      <alignment horizontal="lef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xf>
    <xf numFmtId="0" fontId="9" fillId="2" borderId="0" xfId="0" applyFont="1" applyFill="1" applyAlignment="1">
      <alignment horizontal="right" vertical="top" indent="1"/>
    </xf>
    <xf numFmtId="0" fontId="8" fillId="3" borderId="0" xfId="0" applyFont="1" applyFill="1" applyAlignment="1">
      <alignment horizontal="right" vertical="top" indent="1"/>
    </xf>
    <xf numFmtId="0" fontId="12" fillId="0" borderId="0" xfId="0" applyFont="1" applyFill="1" applyAlignment="1">
      <alignment horizontal="right" vertical="top" indent="1"/>
    </xf>
    <xf numFmtId="0" fontId="0" fillId="7" borderId="0" xfId="0" applyFont="1" applyFill="1" applyAlignment="1">
      <alignment horizontal="right" vertical="top" indent="1"/>
    </xf>
    <xf numFmtId="0" fontId="0" fillId="4" borderId="0" xfId="0" applyFill="1" applyAlignment="1">
      <alignment horizontal="right" vertical="top" indent="1"/>
    </xf>
    <xf numFmtId="0" fontId="12" fillId="2" borderId="0" xfId="0" applyFont="1" applyFill="1" applyAlignment="1">
      <alignment horizontal="right" vertical="top" indent="1"/>
    </xf>
    <xf numFmtId="0" fontId="4" fillId="3" borderId="0" xfId="0" applyFont="1" applyFill="1" applyBorder="1" applyAlignment="1">
      <alignment horizontal="right" vertical="center" wrapText="1" indent="1"/>
    </xf>
    <xf numFmtId="0" fontId="12" fillId="21" borderId="0" xfId="0" applyFont="1" applyFill="1" applyBorder="1" applyAlignment="1">
      <alignment horizontal="right" vertical="top" indent="1"/>
    </xf>
    <xf numFmtId="0" fontId="4" fillId="21" borderId="0" xfId="0" applyFont="1" applyFill="1" applyBorder="1" applyAlignment="1">
      <alignment horizontal="right" vertical="top" indent="1"/>
    </xf>
    <xf numFmtId="0" fontId="0" fillId="21" borderId="0" xfId="0" applyFill="1" applyAlignment="1">
      <alignment horizontal="right" indent="1"/>
    </xf>
    <xf numFmtId="0" fontId="10" fillId="18" borderId="0" xfId="0" applyFont="1" applyFill="1" applyAlignment="1">
      <alignment horizontal="right" indent="1"/>
    </xf>
    <xf numFmtId="0" fontId="0" fillId="0" borderId="0" xfId="0" applyFill="1" applyAlignment="1">
      <alignment horizontal="right" indent="1"/>
    </xf>
    <xf numFmtId="0" fontId="35" fillId="3" borderId="42" xfId="0" applyFont="1" applyFill="1" applyBorder="1" applyAlignment="1">
      <alignment horizontal="center" vertical="center"/>
    </xf>
    <xf numFmtId="0" fontId="35" fillId="3" borderId="43" xfId="0" applyFont="1" applyFill="1" applyBorder="1" applyAlignment="1">
      <alignment horizontal="center" vertical="center"/>
    </xf>
    <xf numFmtId="0" fontId="9" fillId="2" borderId="0" xfId="0" applyFont="1" applyFill="1" applyAlignment="1">
      <alignment horizontal="center" vertical="center" wrapText="1"/>
    </xf>
    <xf numFmtId="0" fontId="5" fillId="3" borderId="0" xfId="0" applyFont="1" applyFill="1" applyAlignment="1">
      <alignment horizontal="center" vertical="center" wrapText="1"/>
    </xf>
    <xf numFmtId="0" fontId="4" fillId="8" borderId="29" xfId="0" applyFont="1" applyFill="1" applyBorder="1" applyAlignment="1">
      <alignment horizontal="center" vertical="center" wrapText="1"/>
    </xf>
    <xf numFmtId="0" fontId="0" fillId="29" borderId="0" xfId="0" applyFill="1" applyAlignment="1">
      <alignment horizontal="center" vertical="center" wrapText="1"/>
    </xf>
    <xf numFmtId="0" fontId="0" fillId="9" borderId="92" xfId="0" applyFill="1" applyBorder="1" applyAlignment="1">
      <alignment horizontal="center" vertical="center" wrapText="1"/>
    </xf>
    <xf numFmtId="0" fontId="0" fillId="9" borderId="49" xfId="0" applyFill="1" applyBorder="1" applyAlignment="1">
      <alignment horizontal="center" vertical="center" wrapText="1"/>
    </xf>
    <xf numFmtId="0" fontId="0" fillId="14" borderId="93" xfId="0" applyFill="1" applyBorder="1" applyAlignment="1">
      <alignment horizontal="center" vertical="center" wrapText="1"/>
    </xf>
    <xf numFmtId="0" fontId="0" fillId="29" borderId="0" xfId="0" applyFill="1" applyBorder="1" applyAlignment="1">
      <alignment wrapText="1"/>
    </xf>
    <xf numFmtId="0" fontId="4" fillId="14" borderId="92" xfId="0" applyFont="1" applyFill="1" applyBorder="1" applyAlignment="1">
      <alignment horizontal="center" vertical="center" wrapText="1"/>
    </xf>
    <xf numFmtId="0" fontId="4" fillId="9" borderId="92" xfId="0" applyFont="1" applyFill="1" applyBorder="1" applyAlignment="1">
      <alignment horizontal="center" vertical="center" wrapText="1"/>
    </xf>
    <xf numFmtId="0" fontId="0" fillId="14" borderId="94" xfId="0" applyFill="1" applyBorder="1" applyAlignment="1">
      <alignment horizontal="center" vertical="center" wrapText="1"/>
    </xf>
    <xf numFmtId="0" fontId="0" fillId="14" borderId="44" xfId="0" applyFill="1" applyBorder="1" applyAlignment="1">
      <alignment horizontal="center" vertical="center" wrapText="1"/>
    </xf>
    <xf numFmtId="0" fontId="0" fillId="29" borderId="0" xfId="0" applyFill="1" applyBorder="1" applyAlignment="1">
      <alignment horizontal="center" vertical="center" wrapText="1"/>
    </xf>
    <xf numFmtId="0" fontId="4" fillId="12" borderId="95" xfId="0" applyFont="1" applyFill="1" applyBorder="1" applyAlignment="1">
      <alignment horizontal="center" vertical="center" wrapText="1"/>
    </xf>
    <xf numFmtId="0" fontId="4" fillId="7" borderId="95" xfId="0" applyFont="1" applyFill="1" applyBorder="1" applyAlignment="1">
      <alignment horizontal="center" vertical="center" wrapText="1"/>
    </xf>
    <xf numFmtId="0" fontId="0" fillId="12" borderId="37" xfId="0" applyFill="1" applyBorder="1" applyAlignment="1">
      <alignment horizontal="center" vertical="center" wrapText="1"/>
    </xf>
    <xf numFmtId="0" fontId="0" fillId="7" borderId="37" xfId="0" applyFill="1" applyBorder="1" applyAlignment="1">
      <alignment horizontal="center" vertical="center" wrapText="1"/>
    </xf>
    <xf numFmtId="0" fontId="0" fillId="11" borderId="32" xfId="0" applyFill="1" applyBorder="1" applyAlignment="1">
      <alignment horizontal="center" vertical="center" wrapText="1"/>
    </xf>
    <xf numFmtId="0" fontId="0" fillId="6" borderId="32" xfId="0" applyFill="1" applyBorder="1" applyAlignment="1">
      <alignment horizontal="center" vertical="center" wrapText="1"/>
    </xf>
    <xf numFmtId="0" fontId="0" fillId="19" borderId="29" xfId="0" applyFill="1" applyBorder="1" applyAlignment="1">
      <alignment horizontal="center" vertical="center" wrapText="1"/>
    </xf>
    <xf numFmtId="1" fontId="0" fillId="19" borderId="29" xfId="0" applyNumberFormat="1" applyFill="1" applyBorder="1" applyAlignment="1">
      <alignment horizontal="center" vertical="center" wrapText="1"/>
    </xf>
    <xf numFmtId="0" fontId="0" fillId="8" borderId="29" xfId="0" applyFill="1" applyBorder="1" applyAlignment="1">
      <alignment horizontal="center" vertical="center" wrapText="1"/>
    </xf>
    <xf numFmtId="0" fontId="46" fillId="28" borderId="43" xfId="0" applyFont="1" applyFill="1" applyBorder="1" applyAlignment="1">
      <alignment horizontal="center" vertical="center"/>
    </xf>
    <xf numFmtId="0" fontId="47" fillId="28" borderId="0" xfId="0" applyFont="1" applyFill="1" applyAlignment="1">
      <alignment horizontal="center" vertical="center"/>
    </xf>
    <xf numFmtId="0" fontId="29" fillId="14" borderId="8" xfId="3" applyFill="1" applyBorder="1" applyAlignment="1">
      <alignment horizontal="left"/>
    </xf>
    <xf numFmtId="0" fontId="29" fillId="8" borderId="8" xfId="3" applyFill="1" applyBorder="1"/>
    <xf numFmtId="0" fontId="29" fillId="11" borderId="8" xfId="3" applyFill="1" applyBorder="1"/>
    <xf numFmtId="0" fontId="29" fillId="6" borderId="8" xfId="3" applyFill="1" applyBorder="1"/>
    <xf numFmtId="0" fontId="29" fillId="7" borderId="8" xfId="3" applyFill="1" applyBorder="1"/>
    <xf numFmtId="49" fontId="30" fillId="3" borderId="8" xfId="3" applyNumberFormat="1" applyFont="1" applyFill="1" applyBorder="1" applyAlignment="1">
      <alignment horizontal="left" vertical="center"/>
    </xf>
    <xf numFmtId="49" fontId="30" fillId="17" borderId="8" xfId="3" applyNumberFormat="1" applyFont="1" applyFill="1" applyBorder="1" applyAlignment="1">
      <alignment vertical="center"/>
    </xf>
    <xf numFmtId="49" fontId="30" fillId="16" borderId="8" xfId="3" applyNumberFormat="1" applyFont="1" applyFill="1" applyBorder="1" applyAlignment="1">
      <alignment vertical="center"/>
    </xf>
    <xf numFmtId="0" fontId="8" fillId="3" borderId="0" xfId="0" applyFont="1" applyFill="1" applyAlignment="1">
      <alignment horizontal="center" vertical="top" wrapText="1"/>
    </xf>
    <xf numFmtId="49" fontId="30" fillId="18" borderId="8" xfId="3" applyNumberFormat="1" applyFont="1" applyFill="1" applyBorder="1" applyAlignment="1">
      <alignment horizontal="center" vertical="center" wrapText="1"/>
    </xf>
    <xf numFmtId="49" fontId="30" fillId="28" borderId="8" xfId="3" applyNumberFormat="1" applyFont="1" applyFill="1" applyBorder="1" applyAlignment="1">
      <alignment horizontal="center" vertical="center" wrapText="1"/>
    </xf>
    <xf numFmtId="49" fontId="30" fillId="3" borderId="8" xfId="3" applyNumberFormat="1" applyFont="1" applyFill="1" applyBorder="1" applyAlignment="1">
      <alignment horizontal="center" vertical="center" wrapText="1"/>
    </xf>
    <xf numFmtId="49" fontId="30" fillId="17" borderId="8" xfId="3" applyNumberFormat="1" applyFont="1" applyFill="1" applyBorder="1" applyAlignment="1">
      <alignment horizontal="center" vertical="center" wrapText="1"/>
    </xf>
    <xf numFmtId="49" fontId="30" fillId="16" borderId="8" xfId="3" applyNumberFormat="1" applyFont="1" applyFill="1" applyBorder="1" applyAlignment="1">
      <alignment horizontal="center" vertical="center" wrapText="1"/>
    </xf>
    <xf numFmtId="0" fontId="29" fillId="26" borderId="8" xfId="3" applyFill="1" applyBorder="1" applyAlignment="1">
      <alignment horizontal="center" wrapText="1"/>
    </xf>
    <xf numFmtId="0" fontId="29" fillId="14" borderId="8" xfId="3" applyFill="1" applyBorder="1" applyAlignment="1">
      <alignment horizontal="center" wrapText="1"/>
    </xf>
    <xf numFmtId="0" fontId="29" fillId="7" borderId="8" xfId="3" applyFill="1" applyBorder="1" applyAlignment="1">
      <alignment horizontal="center" wrapText="1"/>
    </xf>
    <xf numFmtId="0" fontId="29" fillId="6" borderId="8" xfId="3" applyFill="1" applyBorder="1" applyAlignment="1">
      <alignment horizontal="center" wrapText="1"/>
    </xf>
    <xf numFmtId="0" fontId="29" fillId="8" borderId="8" xfId="3" applyFill="1" applyBorder="1" applyAlignment="1">
      <alignment horizontal="center" wrapText="1"/>
    </xf>
    <xf numFmtId="0" fontId="29" fillId="0" borderId="0" xfId="3" applyNumberFormat="1" applyFill="1" applyBorder="1" applyAlignment="1">
      <alignment horizontal="center" wrapText="1"/>
    </xf>
    <xf numFmtId="0" fontId="29" fillId="12" borderId="8" xfId="3" applyFill="1" applyBorder="1"/>
    <xf numFmtId="49" fontId="30" fillId="13" borderId="8" xfId="3" applyNumberFormat="1" applyFont="1" applyFill="1" applyBorder="1" applyAlignment="1">
      <alignment vertical="center"/>
    </xf>
    <xf numFmtId="49" fontId="30" fillId="18" borderId="8" xfId="3" applyNumberFormat="1" applyFont="1" applyFill="1" applyBorder="1" applyAlignment="1">
      <alignment vertical="center"/>
    </xf>
    <xf numFmtId="0" fontId="29" fillId="19" borderId="8" xfId="3" applyFill="1" applyBorder="1"/>
    <xf numFmtId="49" fontId="30" fillId="0" borderId="8" xfId="3" applyNumberFormat="1" applyFont="1" applyFill="1" applyBorder="1" applyAlignment="1">
      <alignment horizontal="center" vertical="center" wrapText="1"/>
    </xf>
    <xf numFmtId="0" fontId="29" fillId="0" borderId="8" xfId="3" applyFill="1" applyBorder="1" applyAlignment="1">
      <alignment horizontal="center" wrapText="1"/>
    </xf>
    <xf numFmtId="49" fontId="30" fillId="3" borderId="8" xfId="3" applyNumberFormat="1" applyFont="1" applyFill="1" applyBorder="1" applyAlignment="1">
      <alignment vertical="center" wrapText="1"/>
    </xf>
    <xf numFmtId="0" fontId="29" fillId="7" borderId="8" xfId="3" applyFill="1" applyBorder="1" applyAlignment="1">
      <alignment horizontal="left"/>
    </xf>
    <xf numFmtId="49" fontId="30" fillId="13" borderId="8" xfId="3" applyNumberFormat="1" applyFont="1" applyFill="1" applyBorder="1" applyAlignment="1">
      <alignment horizontal="left" vertical="center"/>
    </xf>
    <xf numFmtId="0" fontId="29" fillId="9" borderId="8" xfId="3" applyFill="1" applyBorder="1" applyAlignment="1">
      <alignment horizontal="left"/>
    </xf>
    <xf numFmtId="49" fontId="30" fillId="17" borderId="8" xfId="3" applyNumberFormat="1" applyFont="1" applyFill="1" applyBorder="1" applyAlignment="1">
      <alignment horizontal="left" vertical="center"/>
    </xf>
    <xf numFmtId="0" fontId="29" fillId="12" borderId="8" xfId="3" applyFill="1" applyBorder="1" applyAlignment="1">
      <alignment horizontal="left"/>
    </xf>
    <xf numFmtId="0" fontId="52" fillId="29" borderId="0" xfId="0" applyFont="1" applyFill="1" applyAlignment="1">
      <alignment horizontal="center" vertical="center" wrapText="1"/>
    </xf>
    <xf numFmtId="0" fontId="52" fillId="29" borderId="0" xfId="0" applyFont="1" applyFill="1" applyBorder="1" applyAlignment="1">
      <alignment horizontal="center" vertical="center" wrapText="1"/>
    </xf>
    <xf numFmtId="0" fontId="30" fillId="0" borderId="0" xfId="3" applyNumberFormat="1" applyFont="1" applyFill="1" applyBorder="1" applyAlignment="1">
      <alignment vertical="center"/>
    </xf>
    <xf numFmtId="0" fontId="0" fillId="0" borderId="0" xfId="0" applyFont="1" applyFill="1" applyBorder="1" applyAlignment="1">
      <alignment horizontal="left" vertical="top"/>
    </xf>
    <xf numFmtId="49" fontId="30" fillId="18" borderId="8" xfId="3" applyNumberFormat="1" applyFont="1" applyFill="1" applyBorder="1" applyAlignment="1">
      <alignment horizontal="left" vertical="center"/>
    </xf>
    <xf numFmtId="0" fontId="29" fillId="8" borderId="8" xfId="3" applyFill="1" applyBorder="1" applyAlignment="1">
      <alignment horizontal="left"/>
    </xf>
    <xf numFmtId="0" fontId="29" fillId="19" borderId="8" xfId="3" applyFill="1" applyBorder="1" applyAlignment="1">
      <alignment horizontal="left"/>
    </xf>
    <xf numFmtId="49" fontId="30" fillId="16" borderId="8" xfId="3" applyNumberFormat="1" applyFont="1" applyFill="1" applyBorder="1" applyAlignment="1">
      <alignment horizontal="left" vertical="center"/>
    </xf>
    <xf numFmtId="0" fontId="29" fillId="11" borderId="8" xfId="3" applyFill="1" applyBorder="1" applyAlignment="1">
      <alignment horizontal="left"/>
    </xf>
    <xf numFmtId="0" fontId="29" fillId="6" borderId="8" xfId="3" applyFill="1" applyBorder="1" applyAlignment="1">
      <alignment horizontal="left"/>
    </xf>
    <xf numFmtId="0" fontId="0" fillId="13" borderId="0" xfId="0" applyFill="1"/>
    <xf numFmtId="0" fontId="0" fillId="24" borderId="0" xfId="0" applyFill="1"/>
    <xf numFmtId="0" fontId="0" fillId="23" borderId="0" xfId="0" applyFill="1"/>
    <xf numFmtId="0" fontId="37" fillId="26" borderId="0" xfId="0" applyFont="1" applyFill="1" applyAlignment="1">
      <alignment horizontal="left" vertical="center"/>
    </xf>
    <xf numFmtId="0" fontId="12" fillId="0" borderId="0" xfId="0" applyFont="1" applyFill="1"/>
    <xf numFmtId="0" fontId="37" fillId="3" borderId="0" xfId="0" applyFont="1" applyFill="1" applyAlignment="1">
      <alignment horizontal="center"/>
    </xf>
    <xf numFmtId="0" fontId="53" fillId="3" borderId="0" xfId="0" applyFont="1" applyFill="1" applyAlignment="1">
      <alignment horizontal="right"/>
    </xf>
    <xf numFmtId="0" fontId="0" fillId="0" borderId="0" xfId="0" applyAlignment="1">
      <alignment horizontal="left"/>
    </xf>
    <xf numFmtId="0" fontId="0" fillId="28" borderId="0" xfId="0" applyFill="1" applyAlignment="1">
      <alignment vertical="center"/>
    </xf>
    <xf numFmtId="0" fontId="46" fillId="28" borderId="0" xfId="0" applyFont="1" applyFill="1" applyAlignment="1">
      <alignment horizontal="right" vertical="center"/>
    </xf>
    <xf numFmtId="0" fontId="0" fillId="0" borderId="0" xfId="0" applyAlignment="1">
      <alignment vertical="center"/>
    </xf>
    <xf numFmtId="0" fontId="53" fillId="15" borderId="0" xfId="0" applyFont="1" applyFill="1" applyAlignment="1">
      <alignment horizontal="right"/>
    </xf>
    <xf numFmtId="0" fontId="54" fillId="15" borderId="0" xfId="0" applyFont="1" applyFill="1" applyAlignment="1">
      <alignment horizontal="right"/>
    </xf>
    <xf numFmtId="0" fontId="61" fillId="13" borderId="0" xfId="0" applyFont="1" applyFill="1" applyAlignment="1">
      <alignment horizontal="right"/>
    </xf>
    <xf numFmtId="0" fontId="50" fillId="17" borderId="0" xfId="0" applyFont="1" applyFill="1" applyAlignment="1">
      <alignment horizontal="right"/>
    </xf>
    <xf numFmtId="0" fontId="55" fillId="24" borderId="0" xfId="0" applyFont="1" applyFill="1" applyAlignment="1">
      <alignment horizontal="right"/>
    </xf>
    <xf numFmtId="0" fontId="54" fillId="23" borderId="0" xfId="0" applyFont="1" applyFill="1" applyAlignment="1">
      <alignment horizontal="right"/>
    </xf>
    <xf numFmtId="0" fontId="55" fillId="23" borderId="0" xfId="0" applyFont="1" applyFill="1" applyAlignment="1">
      <alignment horizontal="right"/>
    </xf>
    <xf numFmtId="0" fontId="51" fillId="16" borderId="0" xfId="0" applyFont="1" applyFill="1" applyAlignment="1">
      <alignment horizontal="right"/>
    </xf>
    <xf numFmtId="0" fontId="62" fillId="18" borderId="0" xfId="0" applyFont="1" applyFill="1" applyAlignment="1">
      <alignment horizontal="right"/>
    </xf>
    <xf numFmtId="0" fontId="12" fillId="0" borderId="0" xfId="0" applyFont="1" applyFill="1" applyAlignment="1">
      <alignment horizontal="center" vertical="top" wrapText="1"/>
    </xf>
    <xf numFmtId="0" fontId="0" fillId="0" borderId="0" xfId="0" applyFont="1" applyFill="1" applyAlignment="1">
      <alignment horizontal="center" vertical="top" wrapText="1"/>
    </xf>
    <xf numFmtId="0" fontId="37" fillId="26" borderId="0" xfId="0" applyFont="1" applyFill="1" applyAlignment="1">
      <alignment horizontal="center" vertical="center"/>
    </xf>
    <xf numFmtId="0" fontId="0" fillId="3" borderId="0" xfId="0" applyFill="1" applyAlignment="1">
      <alignment horizontal="center"/>
    </xf>
    <xf numFmtId="0" fontId="0" fillId="14" borderId="0" xfId="0" applyFill="1" applyAlignment="1">
      <alignment horizontal="center"/>
    </xf>
    <xf numFmtId="0" fontId="61" fillId="13" borderId="0" xfId="0" applyFont="1" applyFill="1" applyAlignment="1">
      <alignment horizontal="center"/>
    </xf>
    <xf numFmtId="0" fontId="53" fillId="3" borderId="0" xfId="0" applyFont="1" applyFill="1" applyAlignment="1">
      <alignment horizontal="center"/>
    </xf>
    <xf numFmtId="0" fontId="53" fillId="15" borderId="0" xfId="0" applyFont="1" applyFill="1" applyAlignment="1">
      <alignment horizontal="center"/>
    </xf>
    <xf numFmtId="0" fontId="0" fillId="12" borderId="0" xfId="0" applyFill="1" applyAlignment="1">
      <alignment horizontal="center"/>
    </xf>
    <xf numFmtId="0" fontId="50" fillId="17" borderId="0" xfId="0" applyFont="1" applyFill="1" applyAlignment="1">
      <alignment horizontal="center"/>
    </xf>
    <xf numFmtId="0" fontId="54" fillId="15" borderId="0" xfId="0" applyFont="1" applyFill="1" applyAlignment="1">
      <alignment horizontal="center"/>
    </xf>
    <xf numFmtId="0" fontId="54" fillId="23" borderId="0" xfId="0" applyFont="1" applyFill="1" applyAlignment="1">
      <alignment horizontal="center"/>
    </xf>
    <xf numFmtId="0" fontId="0" fillId="6" borderId="0" xfId="0" applyFill="1" applyAlignment="1">
      <alignment horizontal="center"/>
    </xf>
    <xf numFmtId="0" fontId="51" fillId="16" borderId="0" xfId="0" applyFont="1" applyFill="1" applyAlignment="1">
      <alignment horizontal="center"/>
    </xf>
    <xf numFmtId="0" fontId="55" fillId="23" borderId="0" xfId="0" applyFont="1" applyFill="1" applyAlignment="1">
      <alignment horizontal="center"/>
    </xf>
    <xf numFmtId="0" fontId="55" fillId="24" borderId="0" xfId="0" applyFont="1" applyFill="1" applyAlignment="1">
      <alignment horizontal="center"/>
    </xf>
    <xf numFmtId="0" fontId="0" fillId="8" borderId="0" xfId="0" applyFill="1" applyAlignment="1">
      <alignment horizontal="center"/>
    </xf>
    <xf numFmtId="0" fontId="62" fillId="18" borderId="0" xfId="0" applyFont="1" applyFill="1" applyAlignment="1">
      <alignment horizontal="center"/>
    </xf>
    <xf numFmtId="0" fontId="46" fillId="28" borderId="0" xfId="0" applyFont="1" applyFill="1" applyAlignment="1">
      <alignment horizontal="center" vertical="center"/>
    </xf>
    <xf numFmtId="0" fontId="0" fillId="0" borderId="0" xfId="0" applyAlignment="1">
      <alignment horizontal="center"/>
    </xf>
    <xf numFmtId="0" fontId="16" fillId="22" borderId="8" xfId="2" applyFill="1" applyBorder="1" applyAlignment="1">
      <alignment horizontal="left" vertical="top" wrapText="1"/>
    </xf>
    <xf numFmtId="0" fontId="16" fillId="22" borderId="12" xfId="2" applyFill="1" applyBorder="1" applyAlignment="1">
      <alignment horizontal="left" vertical="top" wrapText="1"/>
    </xf>
    <xf numFmtId="0" fontId="4" fillId="28" borderId="0" xfId="0" applyFont="1" applyFill="1" applyAlignment="1">
      <alignment vertical="center"/>
    </xf>
    <xf numFmtId="0" fontId="64" fillId="2" borderId="0" xfId="0" applyFont="1" applyFill="1" applyAlignment="1">
      <alignment horizontal="center" vertical="top" wrapText="1"/>
    </xf>
    <xf numFmtId="0" fontId="28" fillId="3" borderId="0" xfId="0" applyFont="1" applyFill="1" applyAlignment="1">
      <alignment horizontal="center" vertical="top" wrapText="1"/>
    </xf>
    <xf numFmtId="0" fontId="26" fillId="0" borderId="0" xfId="0" applyFont="1" applyFill="1" applyAlignment="1">
      <alignment horizontal="center" vertical="top" wrapText="1"/>
    </xf>
    <xf numFmtId="0" fontId="28" fillId="28" borderId="0" xfId="0" applyFont="1" applyFill="1" applyAlignment="1">
      <alignment vertical="center"/>
    </xf>
    <xf numFmtId="0" fontId="26" fillId="3" borderId="0" xfId="0" applyFont="1" applyFill="1" applyAlignment="1">
      <alignment horizontal="center"/>
    </xf>
    <xf numFmtId="0" fontId="65" fillId="14" borderId="0" xfId="0" applyFont="1" applyFill="1" applyAlignment="1">
      <alignment horizontal="center"/>
    </xf>
    <xf numFmtId="0" fontId="66" fillId="13" borderId="0" xfId="0" applyFont="1" applyFill="1" applyAlignment="1">
      <alignment horizontal="center"/>
    </xf>
    <xf numFmtId="0" fontId="67" fillId="3" borderId="0" xfId="0" applyFont="1" applyFill="1" applyAlignment="1">
      <alignment horizontal="center"/>
    </xf>
    <xf numFmtId="0" fontId="67" fillId="15" borderId="0" xfId="0" applyFont="1" applyFill="1" applyAlignment="1">
      <alignment horizontal="center"/>
    </xf>
    <xf numFmtId="0" fontId="68" fillId="12" borderId="0" xfId="0" applyFont="1" applyFill="1" applyAlignment="1">
      <alignment horizontal="center"/>
    </xf>
    <xf numFmtId="0" fontId="69" fillId="17" borderId="0" xfId="0" applyFont="1" applyFill="1" applyAlignment="1">
      <alignment horizontal="center"/>
    </xf>
    <xf numFmtId="0" fontId="70" fillId="15" borderId="0" xfId="0" applyFont="1" applyFill="1" applyAlignment="1">
      <alignment horizontal="center"/>
    </xf>
    <xf numFmtId="0" fontId="70" fillId="23" borderId="0" xfId="0" applyFont="1" applyFill="1" applyAlignment="1">
      <alignment horizontal="center"/>
    </xf>
    <xf numFmtId="0" fontId="71" fillId="6" borderId="0" xfId="0" applyFont="1" applyFill="1" applyAlignment="1">
      <alignment horizontal="center"/>
    </xf>
    <xf numFmtId="0" fontId="72" fillId="16" borderId="0" xfId="0" applyFont="1" applyFill="1" applyAlignment="1">
      <alignment horizontal="center"/>
    </xf>
    <xf numFmtId="0" fontId="73" fillId="23" borderId="0" xfId="0" applyFont="1" applyFill="1" applyAlignment="1">
      <alignment horizontal="center"/>
    </xf>
    <xf numFmtId="0" fontId="73" fillId="24" borderId="0" xfId="0" applyFont="1" applyFill="1" applyAlignment="1">
      <alignment horizontal="center"/>
    </xf>
    <xf numFmtId="0" fontId="74" fillId="8" borderId="0" xfId="0" applyFont="1" applyFill="1" applyAlignment="1">
      <alignment horizontal="center"/>
    </xf>
    <xf numFmtId="0" fontId="75" fillId="18" borderId="0" xfId="0" applyFont="1" applyFill="1" applyAlignment="1">
      <alignment horizontal="center"/>
    </xf>
    <xf numFmtId="0" fontId="76" fillId="28" borderId="0" xfId="0" applyFont="1" applyFill="1" applyAlignment="1">
      <alignment horizontal="center" vertical="center"/>
    </xf>
    <xf numFmtId="0" fontId="26" fillId="0" borderId="0" xfId="0" applyFont="1" applyAlignment="1">
      <alignment horizontal="center"/>
    </xf>
    <xf numFmtId="0" fontId="77" fillId="26" borderId="0" xfId="0" applyFont="1" applyFill="1" applyAlignment="1">
      <alignment horizontal="center" vertical="center"/>
    </xf>
    <xf numFmtId="0" fontId="29" fillId="22" borderId="0" xfId="3" applyNumberFormat="1" applyFill="1" applyBorder="1"/>
    <xf numFmtId="0" fontId="29" fillId="22" borderId="0" xfId="3" applyNumberFormat="1" applyFill="1" applyBorder="1" applyAlignment="1">
      <alignment horizontal="left"/>
    </xf>
    <xf numFmtId="0" fontId="29" fillId="29" borderId="0" xfId="3" applyNumberFormat="1" applyFill="1" applyBorder="1"/>
    <xf numFmtId="0" fontId="29" fillId="29" borderId="0" xfId="3" applyNumberFormat="1" applyFill="1" applyBorder="1" applyAlignment="1">
      <alignment horizontal="left"/>
    </xf>
    <xf numFmtId="0" fontId="29" fillId="29" borderId="96" xfId="3" applyNumberFormat="1" applyFill="1" applyBorder="1"/>
    <xf numFmtId="0" fontId="29" fillId="29" borderId="96" xfId="3" applyNumberFormat="1" applyFill="1" applyBorder="1" applyAlignment="1">
      <alignment horizontal="left"/>
    </xf>
    <xf numFmtId="0" fontId="0" fillId="0" borderId="0" xfId="0" applyFill="1" applyAlignment="1">
      <alignment horizontal="center" vertical="center"/>
    </xf>
    <xf numFmtId="0" fontId="35" fillId="3" borderId="46" xfId="0" applyFont="1" applyFill="1" applyBorder="1" applyAlignment="1">
      <alignment horizontal="center" vertical="center"/>
    </xf>
    <xf numFmtId="0" fontId="35" fillId="3" borderId="97" xfId="0" applyFont="1" applyFill="1" applyBorder="1" applyAlignment="1">
      <alignment horizontal="center" vertical="center"/>
    </xf>
    <xf numFmtId="0" fontId="5" fillId="3" borderId="48" xfId="0" applyFont="1" applyFill="1" applyBorder="1" applyAlignment="1">
      <alignment horizontal="center" vertical="center" wrapText="1"/>
    </xf>
    <xf numFmtId="0" fontId="5" fillId="3" borderId="49" xfId="0" applyFont="1" applyFill="1" applyBorder="1" applyAlignment="1">
      <alignment horizontal="center" vertical="center" wrapText="1"/>
    </xf>
    <xf numFmtId="0" fontId="78" fillId="3" borderId="47" xfId="0" applyFont="1" applyFill="1" applyBorder="1" applyAlignment="1">
      <alignment horizontal="left" vertical="top"/>
    </xf>
    <xf numFmtId="0" fontId="78" fillId="3" borderId="48" xfId="0" applyFont="1" applyFill="1" applyBorder="1" applyAlignment="1">
      <alignment horizontal="left" vertical="top" wrapText="1"/>
    </xf>
    <xf numFmtId="0" fontId="52" fillId="3" borderId="0" xfId="0" applyFont="1" applyFill="1" applyAlignment="1">
      <alignment horizontal="center" vertical="center" wrapText="1"/>
    </xf>
    <xf numFmtId="0" fontId="47" fillId="28" borderId="0" xfId="0" applyFont="1" applyFill="1" applyBorder="1" applyAlignment="1">
      <alignment horizontal="center" vertical="center"/>
    </xf>
    <xf numFmtId="0" fontId="48" fillId="3" borderId="48" xfId="0" applyFont="1" applyFill="1" applyBorder="1" applyAlignment="1">
      <alignment vertical="center"/>
    </xf>
    <xf numFmtId="0" fontId="48" fillId="0" borderId="0" xfId="0" applyFont="1" applyFill="1" applyBorder="1" applyAlignment="1">
      <alignment vertical="center"/>
    </xf>
    <xf numFmtId="0" fontId="0" fillId="29" borderId="0" xfId="0" applyFill="1" applyAlignment="1">
      <alignment horizontal="center" vertical="center"/>
    </xf>
    <xf numFmtId="0" fontId="52" fillId="29" borderId="0" xfId="0" applyFont="1" applyFill="1" applyAlignment="1">
      <alignment horizontal="center" vertical="center"/>
    </xf>
    <xf numFmtId="0" fontId="0" fillId="30" borderId="11" xfId="0" applyFill="1" applyBorder="1"/>
    <xf numFmtId="0" fontId="0" fillId="30" borderId="11" xfId="0" applyFill="1" applyBorder="1" applyAlignment="1">
      <alignment vertical="top" wrapText="1"/>
    </xf>
    <xf numFmtId="0" fontId="4" fillId="0" borderId="8" xfId="0" applyFont="1" applyFill="1" applyBorder="1" applyAlignment="1">
      <alignment vertical="top" wrapText="1"/>
    </xf>
    <xf numFmtId="0" fontId="12" fillId="0" borderId="0" xfId="0" applyFont="1" applyFill="1" applyAlignment="1">
      <alignment vertical="top" wrapText="1"/>
    </xf>
    <xf numFmtId="0" fontId="4" fillId="0" borderId="0" xfId="0" applyFont="1" applyFill="1" applyAlignment="1">
      <alignment vertical="top" wrapText="1"/>
    </xf>
    <xf numFmtId="0" fontId="12" fillId="22" borderId="8" xfId="0" applyFont="1" applyFill="1" applyBorder="1" applyAlignment="1">
      <alignment vertical="top" wrapText="1"/>
    </xf>
    <xf numFmtId="49" fontId="29" fillId="3" borderId="8" xfId="3" applyNumberFormat="1" applyFont="1" applyFill="1" applyBorder="1" applyAlignment="1">
      <alignment horizontal="left" vertical="center"/>
    </xf>
    <xf numFmtId="49" fontId="29" fillId="28" borderId="8" xfId="3" applyNumberFormat="1" applyFont="1" applyFill="1" applyBorder="1" applyAlignment="1">
      <alignment horizontal="center" vertical="center" wrapText="1"/>
    </xf>
    <xf numFmtId="49" fontId="29" fillId="3" borderId="8" xfId="3" applyNumberFormat="1" applyFont="1" applyFill="1" applyBorder="1" applyAlignment="1">
      <alignment horizontal="center" vertical="center" wrapText="1"/>
    </xf>
    <xf numFmtId="49" fontId="29" fillId="17" borderId="8" xfId="3" applyNumberFormat="1" applyFont="1" applyFill="1" applyBorder="1" applyAlignment="1">
      <alignment horizontal="center" vertical="center" wrapText="1"/>
    </xf>
    <xf numFmtId="49" fontId="29" fillId="16" borderId="8" xfId="3" applyNumberFormat="1" applyFont="1" applyFill="1" applyBorder="1" applyAlignment="1">
      <alignment horizontal="center" vertical="center" wrapText="1"/>
    </xf>
    <xf numFmtId="49" fontId="29" fillId="18" borderId="8" xfId="3" applyNumberFormat="1" applyFont="1" applyFill="1" applyBorder="1" applyAlignment="1">
      <alignment horizontal="center" vertical="center" wrapText="1"/>
    </xf>
    <xf numFmtId="0" fontId="12" fillId="0" borderId="0" xfId="0" applyFont="1" applyFill="1" applyAlignment="1">
      <alignment horizontal="left" vertical="top" indent="1"/>
    </xf>
    <xf numFmtId="0" fontId="0" fillId="7" borderId="0" xfId="0" applyFont="1" applyFill="1" applyAlignment="1">
      <alignment horizontal="left" vertical="top" indent="1"/>
    </xf>
    <xf numFmtId="0" fontId="26" fillId="0" borderId="0" xfId="0" applyFont="1"/>
    <xf numFmtId="49" fontId="29" fillId="3" borderId="8" xfId="3" applyNumberFormat="1" applyFont="1" applyFill="1" applyBorder="1" applyAlignment="1">
      <alignment horizontal="center" vertical="center"/>
    </xf>
    <xf numFmtId="49" fontId="29" fillId="21" borderId="8" xfId="3" applyNumberFormat="1" applyFont="1" applyFill="1" applyBorder="1" applyAlignment="1">
      <alignment horizontal="left" vertical="center"/>
    </xf>
    <xf numFmtId="49" fontId="40" fillId="3" borderId="17" xfId="3" applyNumberFormat="1" applyFont="1" applyFill="1" applyBorder="1" applyAlignment="1">
      <alignment horizontal="left" vertical="center"/>
    </xf>
    <xf numFmtId="49" fontId="40" fillId="21" borderId="17" xfId="3" applyNumberFormat="1" applyFont="1" applyFill="1" applyBorder="1" applyAlignment="1">
      <alignment horizontal="left" vertical="center"/>
    </xf>
    <xf numFmtId="49" fontId="57" fillId="28" borderId="17" xfId="3" applyNumberFormat="1" applyFont="1" applyFill="1" applyBorder="1" applyAlignment="1">
      <alignment horizontal="center" vertical="center" wrapText="1"/>
    </xf>
    <xf numFmtId="49" fontId="56" fillId="3" borderId="17" xfId="3" applyNumberFormat="1" applyFont="1" applyFill="1" applyBorder="1" applyAlignment="1">
      <alignment horizontal="center" vertical="center" wrapText="1"/>
    </xf>
    <xf numFmtId="49" fontId="58" fillId="17" borderId="17" xfId="3" applyNumberFormat="1" applyFont="1" applyFill="1" applyBorder="1" applyAlignment="1">
      <alignment horizontal="center" vertical="center" wrapText="1"/>
    </xf>
    <xf numFmtId="49" fontId="59" fillId="16" borderId="17" xfId="3" applyNumberFormat="1" applyFont="1" applyFill="1" applyBorder="1" applyAlignment="1">
      <alignment horizontal="center" vertical="center" wrapText="1"/>
    </xf>
    <xf numFmtId="49" fontId="60" fillId="18" borderId="17" xfId="3" applyNumberFormat="1" applyFont="1" applyFill="1" applyBorder="1" applyAlignment="1">
      <alignment horizontal="center" vertical="center" wrapText="1"/>
    </xf>
    <xf numFmtId="0" fontId="0" fillId="14" borderId="8" xfId="0" applyFill="1" applyBorder="1" applyAlignment="1">
      <alignment horizontal="left"/>
    </xf>
    <xf numFmtId="0" fontId="0" fillId="14" borderId="8" xfId="0" applyFill="1" applyBorder="1"/>
    <xf numFmtId="0" fontId="0" fillId="14" borderId="8" xfId="0" applyFill="1" applyBorder="1" applyAlignment="1">
      <alignment horizontal="center"/>
    </xf>
    <xf numFmtId="0" fontId="0" fillId="7" borderId="0" xfId="0" applyFont="1" applyFill="1" applyAlignment="1">
      <alignment horizontal="center" vertical="top" wrapText="1"/>
    </xf>
    <xf numFmtId="0" fontId="0" fillId="0" borderId="0" xfId="0" applyFont="1" applyFill="1" applyAlignment="1">
      <alignment horizontal="center" vertical="top"/>
    </xf>
    <xf numFmtId="0" fontId="0" fillId="10" borderId="8" xfId="0" applyFill="1" applyBorder="1" applyAlignment="1">
      <alignment horizontal="center"/>
    </xf>
    <xf numFmtId="0" fontId="0" fillId="12" borderId="8" xfId="0" applyFill="1" applyBorder="1" applyAlignment="1">
      <alignment horizontal="center"/>
    </xf>
    <xf numFmtId="0" fontId="0" fillId="11" borderId="8" xfId="0" applyFill="1" applyBorder="1" applyAlignment="1">
      <alignment horizontal="center"/>
    </xf>
    <xf numFmtId="0" fontId="0" fillId="19" borderId="8" xfId="0" applyFill="1" applyBorder="1" applyAlignment="1">
      <alignment horizontal="center"/>
    </xf>
    <xf numFmtId="0" fontId="12" fillId="0" borderId="0" xfId="0" applyFont="1" applyAlignment="1">
      <alignment horizontal="center"/>
    </xf>
    <xf numFmtId="49" fontId="40" fillId="3" borderId="17" xfId="3" applyNumberFormat="1" applyFont="1" applyFill="1" applyBorder="1" applyAlignment="1">
      <alignment horizontal="center" vertical="center"/>
    </xf>
    <xf numFmtId="0" fontId="12" fillId="22" borderId="10" xfId="0" applyFont="1" applyFill="1" applyBorder="1" applyAlignment="1">
      <alignment vertical="top" wrapText="1"/>
    </xf>
    <xf numFmtId="0" fontId="0" fillId="12" borderId="12" xfId="0" applyFill="1" applyBorder="1" applyAlignment="1">
      <alignment horizontal="center"/>
    </xf>
    <xf numFmtId="49" fontId="29" fillId="21" borderId="10" xfId="3" applyNumberFormat="1" applyFont="1" applyFill="1" applyBorder="1" applyAlignment="1">
      <alignment horizontal="left" vertical="center"/>
    </xf>
    <xf numFmtId="49" fontId="40" fillId="21" borderId="27" xfId="3" applyNumberFormat="1" applyFont="1" applyFill="1" applyBorder="1" applyAlignment="1">
      <alignment horizontal="left" vertical="center"/>
    </xf>
    <xf numFmtId="49" fontId="29" fillId="17" borderId="12" xfId="3" applyNumberFormat="1" applyFont="1" applyFill="1" applyBorder="1" applyAlignment="1">
      <alignment horizontal="center" vertical="center" wrapText="1"/>
    </xf>
    <xf numFmtId="49" fontId="58" fillId="17" borderId="20" xfId="3" applyNumberFormat="1" applyFont="1" applyFill="1" applyBorder="1" applyAlignment="1">
      <alignment horizontal="center" vertical="center" wrapText="1"/>
    </xf>
    <xf numFmtId="49" fontId="29" fillId="3" borderId="98" xfId="3" applyNumberFormat="1" applyFont="1" applyFill="1" applyBorder="1" applyAlignment="1">
      <alignment horizontal="center" vertical="center" wrapText="1"/>
    </xf>
    <xf numFmtId="0" fontId="0" fillId="14" borderId="99" xfId="0" applyFill="1" applyBorder="1" applyAlignment="1">
      <alignment horizontal="center"/>
    </xf>
    <xf numFmtId="0" fontId="0" fillId="14" borderId="100" xfId="0" applyFill="1" applyBorder="1" applyAlignment="1">
      <alignment horizontal="center"/>
    </xf>
    <xf numFmtId="49" fontId="56" fillId="3" borderId="101" xfId="3" applyNumberFormat="1" applyFont="1" applyFill="1" applyBorder="1" applyAlignment="1">
      <alignment horizontal="center" vertical="center" wrapText="1"/>
    </xf>
    <xf numFmtId="0" fontId="0" fillId="31" borderId="0" xfId="0" applyFill="1" applyAlignment="1">
      <alignment horizontal="left"/>
    </xf>
    <xf numFmtId="0" fontId="0" fillId="31" borderId="0" xfId="0" applyFill="1"/>
    <xf numFmtId="0" fontId="0" fillId="31" borderId="0" xfId="0" applyFill="1" applyAlignment="1">
      <alignment horizontal="center"/>
    </xf>
    <xf numFmtId="0" fontId="0" fillId="0" borderId="0" xfId="0" applyFill="1" applyAlignment="1">
      <alignment horizontal="center"/>
    </xf>
    <xf numFmtId="0" fontId="81" fillId="31" borderId="0" xfId="0" applyFont="1" applyFill="1" applyAlignment="1">
      <alignment horizontal="left"/>
    </xf>
    <xf numFmtId="49" fontId="29" fillId="3" borderId="10" xfId="3" applyNumberFormat="1" applyFont="1" applyFill="1" applyBorder="1" applyAlignment="1">
      <alignment horizontal="center" vertical="center" wrapText="1"/>
    </xf>
    <xf numFmtId="49" fontId="56" fillId="3" borderId="27" xfId="3" applyNumberFormat="1" applyFont="1" applyFill="1" applyBorder="1" applyAlignment="1">
      <alignment horizontal="center" vertical="center" wrapText="1"/>
    </xf>
    <xf numFmtId="0" fontId="0" fillId="14" borderId="10" xfId="0" applyFill="1" applyBorder="1" applyAlignment="1">
      <alignment horizontal="center"/>
    </xf>
    <xf numFmtId="49" fontId="29" fillId="16" borderId="12" xfId="3" applyNumberFormat="1" applyFont="1" applyFill="1" applyBorder="1" applyAlignment="1">
      <alignment horizontal="center" vertical="center" wrapText="1"/>
    </xf>
    <xf numFmtId="49" fontId="59" fillId="16" borderId="20" xfId="3" applyNumberFormat="1" applyFont="1" applyFill="1" applyBorder="1" applyAlignment="1">
      <alignment horizontal="center" vertical="center" wrapText="1"/>
    </xf>
    <xf numFmtId="0" fontId="0" fillId="11" borderId="12" xfId="0" applyFill="1" applyBorder="1" applyAlignment="1">
      <alignment horizontal="center"/>
    </xf>
    <xf numFmtId="49" fontId="29" fillId="17" borderId="98" xfId="3" applyNumberFormat="1" applyFont="1" applyFill="1" applyBorder="1" applyAlignment="1">
      <alignment horizontal="center" vertical="center" wrapText="1"/>
    </xf>
    <xf numFmtId="49" fontId="58" fillId="17" borderId="101" xfId="3" applyNumberFormat="1" applyFont="1" applyFill="1" applyBorder="1" applyAlignment="1">
      <alignment horizontal="center" vertical="center" wrapText="1"/>
    </xf>
    <xf numFmtId="0" fontId="0" fillId="12" borderId="99" xfId="0" applyFill="1" applyBorder="1" applyAlignment="1">
      <alignment horizontal="center"/>
    </xf>
    <xf numFmtId="0" fontId="0" fillId="12" borderId="100" xfId="0" applyFill="1" applyBorder="1" applyAlignment="1">
      <alignment horizontal="center"/>
    </xf>
    <xf numFmtId="49" fontId="29" fillId="16" borderId="11" xfId="3" applyNumberFormat="1" applyFont="1" applyFill="1" applyBorder="1" applyAlignment="1">
      <alignment horizontal="center" vertical="center" wrapText="1"/>
    </xf>
    <xf numFmtId="49" fontId="59" fillId="16" borderId="24" xfId="3" applyNumberFormat="1" applyFont="1" applyFill="1" applyBorder="1" applyAlignment="1">
      <alignment horizontal="center" vertical="center" wrapText="1"/>
    </xf>
    <xf numFmtId="0" fontId="0" fillId="11" borderId="11" xfId="0" applyFill="1" applyBorder="1" applyAlignment="1">
      <alignment horizontal="center"/>
    </xf>
    <xf numFmtId="49" fontId="29" fillId="28" borderId="12" xfId="3" applyNumberFormat="1" applyFont="1" applyFill="1" applyBorder="1" applyAlignment="1">
      <alignment horizontal="center" vertical="center" wrapText="1"/>
    </xf>
    <xf numFmtId="49" fontId="57" fillId="28" borderId="20" xfId="3" applyNumberFormat="1" applyFont="1" applyFill="1" applyBorder="1" applyAlignment="1">
      <alignment horizontal="center" vertical="center" wrapText="1"/>
    </xf>
    <xf numFmtId="49" fontId="29" fillId="18" borderId="98" xfId="3" applyNumberFormat="1" applyFont="1" applyFill="1" applyBorder="1" applyAlignment="1">
      <alignment horizontal="center" vertical="center" wrapText="1"/>
    </xf>
    <xf numFmtId="49" fontId="60" fillId="18" borderId="101" xfId="3" applyNumberFormat="1" applyFont="1" applyFill="1" applyBorder="1" applyAlignment="1">
      <alignment horizontal="center" vertical="center" wrapText="1"/>
    </xf>
    <xf numFmtId="0" fontId="0" fillId="19" borderId="99" xfId="0" applyFill="1" applyBorder="1" applyAlignment="1">
      <alignment horizontal="center"/>
    </xf>
    <xf numFmtId="0" fontId="0" fillId="19" borderId="100" xfId="0" applyFill="1" applyBorder="1" applyAlignment="1">
      <alignment horizontal="center"/>
    </xf>
    <xf numFmtId="49" fontId="29" fillId="18" borderId="12" xfId="3" applyNumberFormat="1" applyFont="1" applyFill="1" applyBorder="1" applyAlignment="1">
      <alignment horizontal="center" vertical="center" wrapText="1"/>
    </xf>
    <xf numFmtId="49" fontId="60" fillId="18" borderId="20" xfId="3" applyNumberFormat="1" applyFont="1" applyFill="1" applyBorder="1" applyAlignment="1">
      <alignment horizontal="center" vertical="center" wrapText="1"/>
    </xf>
    <xf numFmtId="0" fontId="0" fillId="19" borderId="12" xfId="0" applyFill="1" applyBorder="1" applyAlignment="1">
      <alignment horizontal="center"/>
    </xf>
    <xf numFmtId="49" fontId="29" fillId="16" borderId="98" xfId="3" applyNumberFormat="1" applyFont="1" applyFill="1" applyBorder="1" applyAlignment="1">
      <alignment horizontal="center" vertical="center" wrapText="1"/>
    </xf>
    <xf numFmtId="49" fontId="59" fillId="16" borderId="101" xfId="3" applyNumberFormat="1" applyFont="1" applyFill="1" applyBorder="1" applyAlignment="1">
      <alignment horizontal="center" vertical="center" wrapText="1"/>
    </xf>
    <xf numFmtId="0" fontId="0" fillId="11" borderId="99" xfId="0" applyFill="1" applyBorder="1" applyAlignment="1">
      <alignment horizontal="center"/>
    </xf>
    <xf numFmtId="0" fontId="0" fillId="11" borderId="100" xfId="0" applyFill="1" applyBorder="1" applyAlignment="1">
      <alignment horizontal="center"/>
    </xf>
    <xf numFmtId="49" fontId="29" fillId="17" borderId="10" xfId="3" applyNumberFormat="1" applyFont="1" applyFill="1" applyBorder="1" applyAlignment="1">
      <alignment horizontal="center" vertical="center" wrapText="1"/>
    </xf>
    <xf numFmtId="49" fontId="58" fillId="17" borderId="27" xfId="3" applyNumberFormat="1" applyFont="1" applyFill="1" applyBorder="1" applyAlignment="1">
      <alignment horizontal="center" vertical="center" wrapText="1"/>
    </xf>
    <xf numFmtId="0" fontId="0" fillId="7" borderId="10" xfId="0" applyFill="1" applyBorder="1" applyAlignment="1">
      <alignment horizontal="center"/>
    </xf>
    <xf numFmtId="0" fontId="0" fillId="14" borderId="18" xfId="0" applyFill="1" applyBorder="1" applyAlignment="1">
      <alignment horizontal="center"/>
    </xf>
    <xf numFmtId="0" fontId="0" fillId="14" borderId="18" xfId="0" applyFill="1" applyBorder="1"/>
    <xf numFmtId="0" fontId="0" fillId="14" borderId="18" xfId="0" applyFill="1" applyBorder="1" applyAlignment="1">
      <alignment horizontal="left"/>
    </xf>
    <xf numFmtId="0" fontId="12" fillId="22" borderId="18" xfId="0" applyFont="1" applyFill="1" applyBorder="1" applyAlignment="1">
      <alignment vertical="top" wrapText="1"/>
    </xf>
    <xf numFmtId="0" fontId="0" fillId="10" borderId="18" xfId="0" applyFill="1" applyBorder="1" applyAlignment="1">
      <alignment horizontal="center"/>
    </xf>
    <xf numFmtId="0" fontId="0" fillId="12" borderId="18" xfId="0" applyFill="1" applyBorder="1" applyAlignment="1">
      <alignment horizontal="center"/>
    </xf>
    <xf numFmtId="0" fontId="0" fillId="11" borderId="18" xfId="0" applyFill="1" applyBorder="1" applyAlignment="1">
      <alignment horizontal="center"/>
    </xf>
    <xf numFmtId="0" fontId="0" fillId="19" borderId="18" xfId="0" applyFill="1" applyBorder="1" applyAlignment="1">
      <alignment horizontal="center"/>
    </xf>
    <xf numFmtId="0" fontId="83" fillId="0" borderId="0" xfId="0" applyFont="1" applyFill="1"/>
    <xf numFmtId="166" fontId="0" fillId="0" borderId="0" xfId="1" applyNumberFormat="1" applyFont="1" applyFill="1"/>
    <xf numFmtId="0" fontId="82" fillId="0" borderId="0" xfId="0" applyFont="1" applyFill="1"/>
    <xf numFmtId="0" fontId="81" fillId="31" borderId="0" xfId="0" applyFont="1" applyFill="1" applyAlignment="1">
      <alignment vertical="center"/>
    </xf>
    <xf numFmtId="0" fontId="83" fillId="31" borderId="0" xfId="0" applyFont="1" applyFill="1" applyAlignment="1">
      <alignment vertical="center"/>
    </xf>
    <xf numFmtId="0" fontId="0" fillId="31" borderId="0" xfId="0" applyFill="1" applyAlignment="1">
      <alignment vertical="center"/>
    </xf>
    <xf numFmtId="0" fontId="85" fillId="31" borderId="16" xfId="0" applyFont="1" applyFill="1" applyBorder="1" applyAlignment="1">
      <alignment vertical="center"/>
    </xf>
    <xf numFmtId="0" fontId="85" fillId="26" borderId="16" xfId="0" applyFont="1" applyFill="1" applyBorder="1" applyAlignment="1">
      <alignment horizontal="left" vertical="center"/>
    </xf>
    <xf numFmtId="0" fontId="85" fillId="13" borderId="16" xfId="0" applyFont="1" applyFill="1" applyBorder="1" applyAlignment="1">
      <alignment horizontal="left" vertical="center"/>
    </xf>
    <xf numFmtId="0" fontId="85" fillId="17" borderId="16" xfId="0" applyFont="1" applyFill="1" applyBorder="1" applyAlignment="1">
      <alignment horizontal="left" vertical="center"/>
    </xf>
    <xf numFmtId="0" fontId="85" fillId="16" borderId="16" xfId="0" applyFont="1" applyFill="1" applyBorder="1" applyAlignment="1">
      <alignment horizontal="left" vertical="center"/>
    </xf>
    <xf numFmtId="0" fontId="85" fillId="18" borderId="16" xfId="0" applyFont="1" applyFill="1" applyBorder="1" applyAlignment="1">
      <alignment horizontal="left" vertical="center"/>
    </xf>
    <xf numFmtId="0" fontId="0" fillId="31" borderId="16" xfId="0" applyFill="1" applyBorder="1" applyAlignment="1">
      <alignment vertical="center"/>
    </xf>
    <xf numFmtId="0" fontId="0" fillId="5" borderId="16" xfId="0" applyFill="1" applyBorder="1" applyAlignment="1">
      <alignment horizontal="left" vertical="center"/>
    </xf>
    <xf numFmtId="0" fontId="0" fillId="9" borderId="16" xfId="0" applyFill="1" applyBorder="1" applyAlignment="1">
      <alignment horizontal="left" vertical="center"/>
    </xf>
    <xf numFmtId="0" fontId="0" fillId="7" borderId="16" xfId="0" applyFill="1" applyBorder="1" applyAlignment="1">
      <alignment horizontal="left" vertical="center"/>
    </xf>
    <xf numFmtId="0" fontId="0" fillId="6" borderId="16" xfId="0" applyFill="1" applyBorder="1" applyAlignment="1">
      <alignment horizontal="left" vertical="center"/>
    </xf>
    <xf numFmtId="0" fontId="0" fillId="8" borderId="16" xfId="0" applyFill="1" applyBorder="1" applyAlignment="1">
      <alignment horizontal="left" vertical="center"/>
    </xf>
    <xf numFmtId="0" fontId="0" fillId="31" borderId="11" xfId="0" applyFill="1" applyBorder="1" applyAlignment="1">
      <alignment vertical="center"/>
    </xf>
    <xf numFmtId="0" fontId="0" fillId="5" borderId="11" xfId="0" applyFill="1" applyBorder="1" applyAlignment="1">
      <alignment horizontal="left" vertical="center"/>
    </xf>
    <xf numFmtId="0" fontId="0" fillId="9" borderId="11" xfId="0" applyFill="1" applyBorder="1" applyAlignment="1">
      <alignment horizontal="left" vertical="center"/>
    </xf>
    <xf numFmtId="0" fontId="0" fillId="7" borderId="11" xfId="0" applyFill="1" applyBorder="1" applyAlignment="1">
      <alignment horizontal="left" vertical="center"/>
    </xf>
    <xf numFmtId="0" fontId="0" fillId="6" borderId="11" xfId="0" applyFill="1" applyBorder="1" applyAlignment="1">
      <alignment horizontal="left" vertical="center"/>
    </xf>
    <xf numFmtId="0" fontId="0" fillId="8" borderId="11" xfId="0" applyFill="1" applyBorder="1" applyAlignment="1">
      <alignment horizontal="left" vertical="center"/>
    </xf>
    <xf numFmtId="2" fontId="0" fillId="5" borderId="11" xfId="0" applyNumberFormat="1" applyFill="1" applyBorder="1" applyAlignment="1">
      <alignment horizontal="left" vertical="center"/>
    </xf>
    <xf numFmtId="2" fontId="0" fillId="9" borderId="11" xfId="0" applyNumberFormat="1" applyFill="1" applyBorder="1" applyAlignment="1">
      <alignment horizontal="left" vertical="center"/>
    </xf>
    <xf numFmtId="2" fontId="0" fillId="7" borderId="11" xfId="0" applyNumberFormat="1" applyFill="1" applyBorder="1" applyAlignment="1">
      <alignment horizontal="left" vertical="center"/>
    </xf>
    <xf numFmtId="2" fontId="0" fillId="6" borderId="11" xfId="0" applyNumberFormat="1" applyFill="1" applyBorder="1" applyAlignment="1">
      <alignment horizontal="left" vertical="center"/>
    </xf>
    <xf numFmtId="2" fontId="0" fillId="8" borderId="11" xfId="0" applyNumberFormat="1" applyFill="1" applyBorder="1" applyAlignment="1">
      <alignment horizontal="left" vertical="center"/>
    </xf>
    <xf numFmtId="0" fontId="0" fillId="0" borderId="0" xfId="0" applyFill="1" applyAlignment="1">
      <alignment vertical="center"/>
    </xf>
    <xf numFmtId="0" fontId="11" fillId="0" borderId="0" xfId="0" applyFont="1" applyFill="1" applyAlignment="1">
      <alignment horizontal="center" vertical="center"/>
    </xf>
    <xf numFmtId="0" fontId="85" fillId="0" borderId="16" xfId="0" applyFont="1" applyFill="1" applyBorder="1" applyAlignment="1">
      <alignment horizontal="center" vertical="center"/>
    </xf>
    <xf numFmtId="166" fontId="0" fillId="0" borderId="16" xfId="1" applyNumberFormat="1" applyFont="1" applyFill="1" applyBorder="1" applyAlignment="1">
      <alignment horizontal="center" vertical="center"/>
    </xf>
    <xf numFmtId="166" fontId="0" fillId="0" borderId="11" xfId="1" applyNumberFormat="1" applyFont="1" applyFill="1" applyBorder="1" applyAlignment="1">
      <alignment horizontal="center" vertical="center"/>
    </xf>
    <xf numFmtId="0" fontId="87" fillId="26" borderId="16" xfId="0" applyFont="1" applyFill="1" applyBorder="1" applyAlignment="1">
      <alignment horizontal="center" vertical="center"/>
    </xf>
    <xf numFmtId="0" fontId="66" fillId="13" borderId="16" xfId="0" applyFont="1" applyFill="1" applyBorder="1" applyAlignment="1">
      <alignment horizontal="center" vertical="center"/>
    </xf>
    <xf numFmtId="0" fontId="69" fillId="17" borderId="16" xfId="0" applyFont="1" applyFill="1" applyBorder="1" applyAlignment="1">
      <alignment horizontal="center" vertical="center"/>
    </xf>
    <xf numFmtId="0" fontId="72" fillId="16" borderId="16" xfId="0" applyFont="1" applyFill="1" applyBorder="1" applyAlignment="1">
      <alignment horizontal="center" vertical="center"/>
    </xf>
    <xf numFmtId="0" fontId="88" fillId="18" borderId="16" xfId="0" applyFont="1" applyFill="1" applyBorder="1" applyAlignment="1">
      <alignment horizontal="center" vertical="center"/>
    </xf>
    <xf numFmtId="0" fontId="0" fillId="5" borderId="16" xfId="0" applyFill="1" applyBorder="1" applyAlignment="1">
      <alignment horizontal="right" vertical="center"/>
    </xf>
    <xf numFmtId="0" fontId="0" fillId="9" borderId="16" xfId="0" applyFill="1" applyBorder="1" applyAlignment="1">
      <alignment horizontal="right" vertical="center"/>
    </xf>
    <xf numFmtId="0" fontId="0" fillId="7" borderId="16" xfId="0" applyFill="1" applyBorder="1" applyAlignment="1">
      <alignment horizontal="right" vertical="center"/>
    </xf>
    <xf numFmtId="0" fontId="0" fillId="6" borderId="16" xfId="0" applyFill="1" applyBorder="1" applyAlignment="1">
      <alignment horizontal="right" vertical="center"/>
    </xf>
    <xf numFmtId="0" fontId="0" fillId="8" borderId="16" xfId="0" applyFill="1" applyBorder="1" applyAlignment="1">
      <alignment horizontal="right" vertical="center"/>
    </xf>
    <xf numFmtId="0" fontId="0" fillId="5" borderId="11" xfId="0" applyFill="1" applyBorder="1" applyAlignment="1">
      <alignment horizontal="right" vertical="center"/>
    </xf>
    <xf numFmtId="0" fontId="0" fillId="9" borderId="11" xfId="0" applyFill="1" applyBorder="1" applyAlignment="1">
      <alignment horizontal="right" vertical="center"/>
    </xf>
    <xf numFmtId="0" fontId="0" fillId="7" borderId="11" xfId="0" applyFill="1" applyBorder="1" applyAlignment="1">
      <alignment horizontal="right" vertical="center"/>
    </xf>
    <xf numFmtId="0" fontId="0" fillId="6" borderId="11" xfId="0" applyFill="1" applyBorder="1" applyAlignment="1">
      <alignment horizontal="right" vertical="center"/>
    </xf>
    <xf numFmtId="0" fontId="0" fillId="8" borderId="11" xfId="0" applyFill="1" applyBorder="1" applyAlignment="1">
      <alignment horizontal="right" vertical="center"/>
    </xf>
    <xf numFmtId="2" fontId="0" fillId="9" borderId="11" xfId="0" applyNumberFormat="1" applyFill="1" applyBorder="1" applyAlignment="1">
      <alignment horizontal="right" vertical="center"/>
    </xf>
    <xf numFmtId="2" fontId="0" fillId="7" borderId="11" xfId="0" applyNumberFormat="1" applyFill="1" applyBorder="1" applyAlignment="1">
      <alignment horizontal="right" vertical="center"/>
    </xf>
    <xf numFmtId="2" fontId="0" fillId="6" borderId="11" xfId="0" applyNumberFormat="1" applyFill="1" applyBorder="1" applyAlignment="1">
      <alignment horizontal="right" vertical="center"/>
    </xf>
    <xf numFmtId="2" fontId="0" fillId="8" borderId="11" xfId="0" applyNumberFormat="1" applyFill="1" applyBorder="1" applyAlignment="1">
      <alignment horizontal="right" vertical="center"/>
    </xf>
    <xf numFmtId="49" fontId="85" fillId="13" borderId="16" xfId="0" applyNumberFormat="1" applyFont="1" applyFill="1" applyBorder="1" applyAlignment="1">
      <alignment horizontal="left" vertical="center"/>
    </xf>
    <xf numFmtId="10" fontId="0" fillId="7" borderId="11" xfId="1" applyNumberFormat="1" applyFont="1" applyFill="1" applyBorder="1" applyAlignment="1">
      <alignment horizontal="left" vertical="center"/>
    </xf>
    <xf numFmtId="10" fontId="79" fillId="7" borderId="16" xfId="1" applyNumberFormat="1" applyFont="1" applyFill="1" applyBorder="1" applyAlignment="1">
      <alignment horizontal="center" vertical="center"/>
    </xf>
    <xf numFmtId="10" fontId="0" fillId="0" borderId="0" xfId="0" applyNumberFormat="1"/>
    <xf numFmtId="10" fontId="0" fillId="5" borderId="16" xfId="1" applyNumberFormat="1" applyFont="1" applyFill="1" applyBorder="1" applyAlignment="1">
      <alignment horizontal="left" vertical="center"/>
    </xf>
    <xf numFmtId="10" fontId="0" fillId="5" borderId="11" xfId="1" applyNumberFormat="1" applyFont="1" applyFill="1" applyBorder="1" applyAlignment="1">
      <alignment horizontal="left" vertical="center"/>
    </xf>
    <xf numFmtId="10" fontId="0" fillId="9" borderId="16" xfId="1" applyNumberFormat="1" applyFont="1" applyFill="1" applyBorder="1" applyAlignment="1">
      <alignment horizontal="left" vertical="center"/>
    </xf>
    <xf numFmtId="10" fontId="0" fillId="9" borderId="11" xfId="1" applyNumberFormat="1" applyFont="1" applyFill="1" applyBorder="1" applyAlignment="1">
      <alignment horizontal="left" vertical="center"/>
    </xf>
    <xf numFmtId="10" fontId="0" fillId="7" borderId="16" xfId="1" applyNumberFormat="1" applyFont="1" applyFill="1" applyBorder="1" applyAlignment="1">
      <alignment horizontal="left" vertical="center"/>
    </xf>
    <xf numFmtId="10" fontId="0" fillId="6" borderId="16" xfId="1" applyNumberFormat="1" applyFont="1" applyFill="1" applyBorder="1" applyAlignment="1">
      <alignment horizontal="left" vertical="center"/>
    </xf>
    <xf numFmtId="10" fontId="0" fillId="6" borderId="11" xfId="1" applyNumberFormat="1" applyFont="1" applyFill="1" applyBorder="1" applyAlignment="1">
      <alignment horizontal="left" vertical="center"/>
    </xf>
    <xf numFmtId="10" fontId="0" fillId="8" borderId="16" xfId="1" applyNumberFormat="1" applyFont="1" applyFill="1" applyBorder="1" applyAlignment="1">
      <alignment horizontal="left" vertical="center"/>
    </xf>
    <xf numFmtId="10" fontId="0" fillId="8" borderId="11" xfId="1" applyNumberFormat="1" applyFont="1" applyFill="1" applyBorder="1" applyAlignment="1">
      <alignment horizontal="left" vertical="center"/>
    </xf>
    <xf numFmtId="10" fontId="89" fillId="8" borderId="16" xfId="1" applyNumberFormat="1" applyFont="1" applyFill="1" applyBorder="1" applyAlignment="1">
      <alignment horizontal="center" vertical="center"/>
    </xf>
    <xf numFmtId="10" fontId="80" fillId="6" borderId="16" xfId="1" applyNumberFormat="1" applyFont="1" applyFill="1" applyBorder="1" applyAlignment="1">
      <alignment horizontal="center" vertical="center"/>
    </xf>
    <xf numFmtId="10" fontId="86" fillId="5" borderId="16" xfId="1" applyNumberFormat="1" applyFont="1" applyFill="1" applyBorder="1" applyAlignment="1">
      <alignment horizontal="center" vertical="center"/>
    </xf>
    <xf numFmtId="2" fontId="0" fillId="9" borderId="11" xfId="1" applyNumberFormat="1" applyFont="1" applyFill="1" applyBorder="1" applyAlignment="1">
      <alignment horizontal="left" vertical="center"/>
    </xf>
    <xf numFmtId="1" fontId="0" fillId="9" borderId="16" xfId="1" applyNumberFormat="1" applyFont="1" applyFill="1" applyBorder="1" applyAlignment="1">
      <alignment horizontal="left" vertical="center"/>
    </xf>
    <xf numFmtId="1" fontId="0" fillId="9" borderId="11" xfId="1" applyNumberFormat="1" applyFont="1" applyFill="1" applyBorder="1" applyAlignment="1">
      <alignment horizontal="left" vertical="center"/>
    </xf>
    <xf numFmtId="1" fontId="0" fillId="7" borderId="16" xfId="0" applyNumberFormat="1" applyFill="1" applyBorder="1" applyAlignment="1">
      <alignment horizontal="left" vertical="center"/>
    </xf>
    <xf numFmtId="1" fontId="0" fillId="7" borderId="11" xfId="0" applyNumberFormat="1" applyFill="1" applyBorder="1" applyAlignment="1">
      <alignment horizontal="left" vertical="center"/>
    </xf>
    <xf numFmtId="1" fontId="0" fillId="6" borderId="16" xfId="0" applyNumberFormat="1" applyFill="1" applyBorder="1" applyAlignment="1">
      <alignment horizontal="left" vertical="center"/>
    </xf>
    <xf numFmtId="1" fontId="0" fillId="6" borderId="11" xfId="0" applyNumberFormat="1" applyFill="1" applyBorder="1" applyAlignment="1">
      <alignment horizontal="left" vertical="center"/>
    </xf>
    <xf numFmtId="1" fontId="0" fillId="8" borderId="16" xfId="0" applyNumberFormat="1" applyFill="1" applyBorder="1" applyAlignment="1">
      <alignment horizontal="left" vertical="center"/>
    </xf>
    <xf numFmtId="1" fontId="0" fillId="8" borderId="11" xfId="0" applyNumberFormat="1" applyFill="1" applyBorder="1" applyAlignment="1">
      <alignment horizontal="left" vertical="center"/>
    </xf>
    <xf numFmtId="0" fontId="0" fillId="5" borderId="24" xfId="0" applyFill="1" applyBorder="1" applyAlignment="1">
      <alignment horizontal="left" vertical="center"/>
    </xf>
    <xf numFmtId="10" fontId="0" fillId="5" borderId="24" xfId="1" applyNumberFormat="1" applyFont="1" applyFill="1" applyBorder="1" applyAlignment="1">
      <alignment horizontal="left" vertical="center"/>
    </xf>
    <xf numFmtId="10" fontId="86" fillId="5" borderId="0" xfId="1" applyNumberFormat="1" applyFont="1" applyFill="1" applyBorder="1" applyAlignment="1">
      <alignment horizontal="center" vertical="center"/>
    </xf>
    <xf numFmtId="1" fontId="0" fillId="9" borderId="24" xfId="1" applyNumberFormat="1" applyFont="1" applyFill="1" applyBorder="1" applyAlignment="1">
      <alignment horizontal="left" vertical="center"/>
    </xf>
    <xf numFmtId="10" fontId="0" fillId="9" borderId="24" xfId="1" applyNumberFormat="1" applyFont="1" applyFill="1" applyBorder="1" applyAlignment="1">
      <alignment horizontal="left" vertical="center"/>
    </xf>
    <xf numFmtId="1" fontId="0" fillId="7" borderId="24" xfId="0" applyNumberFormat="1" applyFill="1" applyBorder="1" applyAlignment="1">
      <alignment horizontal="left" vertical="center"/>
    </xf>
    <xf numFmtId="10" fontId="0" fillId="7" borderId="24" xfId="1" applyNumberFormat="1" applyFont="1" applyFill="1" applyBorder="1" applyAlignment="1">
      <alignment horizontal="left" vertical="center"/>
    </xf>
    <xf numFmtId="10" fontId="79" fillId="7" borderId="0" xfId="1" applyNumberFormat="1" applyFont="1" applyFill="1" applyBorder="1" applyAlignment="1">
      <alignment horizontal="center" vertical="center"/>
    </xf>
    <xf numFmtId="0" fontId="0" fillId="8" borderId="24" xfId="0" applyFill="1" applyBorder="1" applyAlignment="1">
      <alignment horizontal="left" vertical="center"/>
    </xf>
    <xf numFmtId="10" fontId="0" fillId="8" borderId="24" xfId="1" applyNumberFormat="1" applyFont="1" applyFill="1" applyBorder="1" applyAlignment="1">
      <alignment horizontal="left" vertical="center"/>
    </xf>
    <xf numFmtId="10" fontId="89" fillId="8" borderId="0" xfId="1" applyNumberFormat="1" applyFont="1" applyFill="1" applyBorder="1" applyAlignment="1">
      <alignment horizontal="center" vertical="center"/>
    </xf>
    <xf numFmtId="0" fontId="0" fillId="6" borderId="24" xfId="0" applyFill="1" applyBorder="1" applyAlignment="1">
      <alignment horizontal="left" vertical="center"/>
    </xf>
    <xf numFmtId="10" fontId="0" fillId="6" borderId="24" xfId="1" applyNumberFormat="1" applyFont="1" applyFill="1" applyBorder="1" applyAlignment="1">
      <alignment horizontal="left" vertical="center"/>
    </xf>
    <xf numFmtId="10" fontId="80" fillId="6" borderId="0" xfId="1" applyNumberFormat="1" applyFont="1" applyFill="1" applyBorder="1" applyAlignment="1">
      <alignment horizontal="center" vertical="center"/>
    </xf>
    <xf numFmtId="2" fontId="0" fillId="5" borderId="102" xfId="0" applyNumberFormat="1" applyFill="1" applyBorder="1" applyAlignment="1">
      <alignment horizontal="left" vertical="center"/>
    </xf>
    <xf numFmtId="10" fontId="0" fillId="5" borderId="103" xfId="1" applyNumberFormat="1" applyFont="1" applyFill="1" applyBorder="1" applyAlignment="1">
      <alignment horizontal="left" vertical="center"/>
    </xf>
    <xf numFmtId="10" fontId="86" fillId="5" borderId="104" xfId="1" applyNumberFormat="1" applyFont="1" applyFill="1" applyBorder="1" applyAlignment="1">
      <alignment horizontal="center" vertical="center"/>
    </xf>
    <xf numFmtId="2" fontId="0" fillId="9" borderId="102" xfId="1" applyNumberFormat="1" applyFont="1" applyFill="1" applyBorder="1" applyAlignment="1">
      <alignment horizontal="left" vertical="center"/>
    </xf>
    <xf numFmtId="10" fontId="0" fillId="9" borderId="103" xfId="1" applyNumberFormat="1" applyFont="1" applyFill="1" applyBorder="1" applyAlignment="1">
      <alignment horizontal="left" vertical="center"/>
    </xf>
    <xf numFmtId="2" fontId="0" fillId="7" borderId="102" xfId="0" applyNumberFormat="1" applyFill="1" applyBorder="1" applyAlignment="1">
      <alignment horizontal="left" vertical="center"/>
    </xf>
    <xf numFmtId="10" fontId="0" fillId="7" borderId="103" xfId="1" applyNumberFormat="1" applyFont="1" applyFill="1" applyBorder="1" applyAlignment="1">
      <alignment horizontal="left" vertical="center"/>
    </xf>
    <xf numFmtId="10" fontId="79" fillId="7" borderId="104" xfId="1" applyNumberFormat="1" applyFont="1" applyFill="1" applyBorder="1" applyAlignment="1">
      <alignment horizontal="center" vertical="center"/>
    </xf>
    <xf numFmtId="2" fontId="0" fillId="8" borderId="102" xfId="0" applyNumberFormat="1" applyFill="1" applyBorder="1" applyAlignment="1">
      <alignment horizontal="left" vertical="center"/>
    </xf>
    <xf numFmtId="10" fontId="0" fillId="8" borderId="103" xfId="1" applyNumberFormat="1" applyFont="1" applyFill="1" applyBorder="1" applyAlignment="1">
      <alignment horizontal="left" vertical="center"/>
    </xf>
    <xf numFmtId="10" fontId="89" fillId="8" borderId="104" xfId="1" applyNumberFormat="1" applyFont="1" applyFill="1" applyBorder="1" applyAlignment="1">
      <alignment horizontal="center" vertical="center"/>
    </xf>
    <xf numFmtId="2" fontId="0" fillId="5" borderId="105" xfId="0" applyNumberFormat="1" applyFill="1" applyBorder="1" applyAlignment="1">
      <alignment horizontal="left" vertical="center"/>
    </xf>
    <xf numFmtId="10" fontId="0" fillId="5" borderId="106" xfId="1" applyNumberFormat="1" applyFont="1" applyFill="1" applyBorder="1" applyAlignment="1">
      <alignment horizontal="left" vertical="center"/>
    </xf>
    <xf numFmtId="10" fontId="86" fillId="5" borderId="107" xfId="1" applyNumberFormat="1" applyFont="1" applyFill="1" applyBorder="1" applyAlignment="1">
      <alignment horizontal="center" vertical="center"/>
    </xf>
    <xf numFmtId="0" fontId="0" fillId="9" borderId="24" xfId="0" applyFill="1" applyBorder="1" applyAlignment="1">
      <alignment horizontal="left" vertical="center"/>
    </xf>
    <xf numFmtId="2" fontId="0" fillId="9" borderId="105" xfId="0" applyNumberFormat="1" applyFill="1" applyBorder="1" applyAlignment="1">
      <alignment horizontal="left" vertical="center"/>
    </xf>
    <xf numFmtId="10" fontId="0" fillId="9" borderId="106" xfId="1" applyNumberFormat="1" applyFont="1" applyFill="1" applyBorder="1" applyAlignment="1">
      <alignment horizontal="left" vertical="center"/>
    </xf>
    <xf numFmtId="0" fontId="0" fillId="7" borderId="24" xfId="0" applyFill="1" applyBorder="1" applyAlignment="1">
      <alignment horizontal="left" vertical="center"/>
    </xf>
    <xf numFmtId="2" fontId="0" fillId="7" borderId="105" xfId="0" applyNumberFormat="1" applyFill="1" applyBorder="1" applyAlignment="1">
      <alignment horizontal="left" vertical="center"/>
    </xf>
    <xf numFmtId="10" fontId="0" fillId="7" borderId="106" xfId="1" applyNumberFormat="1" applyFont="1" applyFill="1" applyBorder="1" applyAlignment="1">
      <alignment horizontal="left" vertical="center"/>
    </xf>
    <xf numFmtId="10" fontId="79" fillId="7" borderId="107" xfId="1" applyNumberFormat="1" applyFont="1" applyFill="1" applyBorder="1" applyAlignment="1">
      <alignment horizontal="center" vertical="center"/>
    </xf>
    <xf numFmtId="2" fontId="0" fillId="6" borderId="102" xfId="0" applyNumberFormat="1" applyFill="1" applyBorder="1" applyAlignment="1">
      <alignment horizontal="left" vertical="center"/>
    </xf>
    <xf numFmtId="10" fontId="0" fillId="6" borderId="103" xfId="1" applyNumberFormat="1" applyFont="1" applyFill="1" applyBorder="1" applyAlignment="1">
      <alignment horizontal="left" vertical="center"/>
    </xf>
    <xf numFmtId="10" fontId="89" fillId="6" borderId="104" xfId="1" applyNumberFormat="1" applyFont="1" applyFill="1" applyBorder="1" applyAlignment="1">
      <alignment horizontal="center" vertical="center"/>
    </xf>
    <xf numFmtId="1" fontId="0" fillId="8" borderId="24" xfId="0" applyNumberFormat="1" applyFill="1" applyBorder="1" applyAlignment="1">
      <alignment horizontal="left" vertical="center"/>
    </xf>
    <xf numFmtId="2" fontId="0" fillId="8" borderId="105" xfId="0" applyNumberFormat="1" applyFill="1" applyBorder="1" applyAlignment="1">
      <alignment horizontal="left" vertical="center"/>
    </xf>
    <xf numFmtId="10" fontId="0" fillId="8" borderId="106" xfId="1" applyNumberFormat="1" applyFont="1" applyFill="1" applyBorder="1" applyAlignment="1">
      <alignment horizontal="left" vertical="center"/>
    </xf>
    <xf numFmtId="10" fontId="89" fillId="8" borderId="107" xfId="1" applyNumberFormat="1" applyFont="1" applyFill="1" applyBorder="1" applyAlignment="1">
      <alignment horizontal="center" vertical="center"/>
    </xf>
    <xf numFmtId="1" fontId="0" fillId="6" borderId="24" xfId="0" applyNumberFormat="1" applyFill="1" applyBorder="1" applyAlignment="1">
      <alignment horizontal="left" vertical="center"/>
    </xf>
    <xf numFmtId="2" fontId="0" fillId="6" borderId="105" xfId="0" applyNumberFormat="1" applyFill="1" applyBorder="1" applyAlignment="1">
      <alignment horizontal="left" vertical="center"/>
    </xf>
    <xf numFmtId="10" fontId="0" fillId="6" borderId="106" xfId="1" applyNumberFormat="1" applyFont="1" applyFill="1" applyBorder="1" applyAlignment="1">
      <alignment horizontal="left" vertical="center"/>
    </xf>
    <xf numFmtId="10" fontId="80" fillId="6" borderId="107" xfId="1" applyNumberFormat="1" applyFont="1" applyFill="1" applyBorder="1" applyAlignment="1">
      <alignment horizontal="center" vertical="center"/>
    </xf>
    <xf numFmtId="10" fontId="61" fillId="9" borderId="16" xfId="1" applyNumberFormat="1" applyFont="1" applyFill="1" applyBorder="1" applyAlignment="1">
      <alignment horizontal="center" vertical="center"/>
    </xf>
    <xf numFmtId="10" fontId="61" fillId="9" borderId="0" xfId="1" applyNumberFormat="1" applyFont="1" applyFill="1" applyBorder="1" applyAlignment="1">
      <alignment horizontal="center" vertical="center"/>
    </xf>
    <xf numFmtId="10" fontId="61" fillId="9" borderId="107" xfId="1" applyNumberFormat="1" applyFont="1" applyFill="1" applyBorder="1" applyAlignment="1">
      <alignment horizontal="center" vertical="center"/>
    </xf>
    <xf numFmtId="10" fontId="61" fillId="9" borderId="104" xfId="1" applyNumberFormat="1" applyFont="1" applyFill="1" applyBorder="1" applyAlignment="1">
      <alignment horizontal="center" vertical="center"/>
    </xf>
    <xf numFmtId="0" fontId="9" fillId="0" borderId="0" xfId="0" applyFont="1" applyFill="1" applyAlignment="1">
      <alignment horizontal="left" vertical="top" wrapText="1"/>
    </xf>
    <xf numFmtId="0" fontId="0" fillId="7" borderId="0" xfId="0" applyFont="1" applyFill="1" applyAlignment="1">
      <alignment wrapText="1"/>
    </xf>
    <xf numFmtId="0" fontId="29" fillId="0" borderId="0" xfId="3" applyNumberFormat="1" applyFill="1" applyBorder="1" applyAlignment="1">
      <alignment wrapText="1"/>
    </xf>
    <xf numFmtId="0" fontId="29" fillId="0" borderId="0" xfId="3" applyNumberFormat="1" applyFill="1" applyBorder="1" applyAlignment="1">
      <alignment vertical="center" wrapText="1"/>
    </xf>
    <xf numFmtId="9" fontId="29" fillId="0" borderId="0" xfId="1" applyFont="1" applyFill="1" applyBorder="1" applyAlignment="1">
      <alignment horizontal="center" vertical="center"/>
    </xf>
    <xf numFmtId="0" fontId="5" fillId="14" borderId="12" xfId="0" applyFont="1" applyFill="1" applyBorder="1" applyAlignment="1">
      <alignment horizontal="left" vertical="center"/>
    </xf>
    <xf numFmtId="0" fontId="5" fillId="14" borderId="21" xfId="0" applyFont="1" applyFill="1" applyBorder="1" applyAlignment="1">
      <alignment horizontal="left" vertical="center"/>
    </xf>
    <xf numFmtId="0" fontId="5" fillId="12" borderId="20" xfId="0" applyFont="1" applyFill="1" applyBorder="1" applyAlignment="1">
      <alignment horizontal="left" vertical="center"/>
    </xf>
    <xf numFmtId="0" fontId="28" fillId="12" borderId="21" xfId="0" applyFont="1" applyFill="1" applyBorder="1" applyAlignment="1">
      <alignment horizontal="left" vertical="center"/>
    </xf>
    <xf numFmtId="0" fontId="5" fillId="11" borderId="20" xfId="0" applyFont="1" applyFill="1" applyBorder="1" applyAlignment="1">
      <alignment horizontal="left" vertical="center"/>
    </xf>
    <xf numFmtId="0" fontId="5" fillId="11" borderId="12" xfId="0" applyFont="1" applyFill="1" applyBorder="1" applyAlignment="1">
      <alignment horizontal="left" vertical="center"/>
    </xf>
    <xf numFmtId="0" fontId="5" fillId="19" borderId="20" xfId="0" applyFont="1" applyFill="1" applyBorder="1" applyAlignment="1">
      <alignment horizontal="left" vertical="center"/>
    </xf>
    <xf numFmtId="0" fontId="0" fillId="9" borderId="8" xfId="0" applyFill="1" applyBorder="1" applyAlignment="1">
      <alignment vertical="center"/>
    </xf>
    <xf numFmtId="0" fontId="0" fillId="7" borderId="8" xfId="0" applyFill="1" applyBorder="1" applyAlignment="1">
      <alignment vertical="center"/>
    </xf>
    <xf numFmtId="0" fontId="26" fillId="12" borderId="23" xfId="0" applyFont="1" applyFill="1" applyBorder="1" applyAlignment="1">
      <alignment vertical="center"/>
    </xf>
    <xf numFmtId="0" fontId="0" fillId="6" borderId="8" xfId="0" applyFill="1" applyBorder="1" applyAlignment="1">
      <alignment vertical="center"/>
    </xf>
    <xf numFmtId="0" fontId="0" fillId="8" borderId="8" xfId="0" applyFill="1" applyBorder="1" applyAlignment="1">
      <alignment vertical="center"/>
    </xf>
    <xf numFmtId="0" fontId="4" fillId="3" borderId="21" xfId="0" applyFont="1" applyFill="1" applyBorder="1" applyAlignment="1">
      <alignment horizontal="left" vertical="center"/>
    </xf>
    <xf numFmtId="0" fontId="4" fillId="3" borderId="19" xfId="0" applyFont="1" applyFill="1" applyBorder="1" applyAlignment="1">
      <alignment horizontal="left" vertical="center"/>
    </xf>
    <xf numFmtId="0" fontId="4" fillId="3" borderId="23" xfId="0" applyFont="1" applyFill="1" applyBorder="1" applyAlignment="1">
      <alignment vertical="center"/>
    </xf>
    <xf numFmtId="0" fontId="4" fillId="3" borderId="18" xfId="0" applyFont="1" applyFill="1" applyBorder="1" applyAlignment="1">
      <alignment vertical="top"/>
    </xf>
    <xf numFmtId="0" fontId="4" fillId="3" borderId="23" xfId="0" applyFont="1" applyFill="1" applyBorder="1" applyAlignment="1">
      <alignment horizontal="center" vertical="center" wrapText="1"/>
    </xf>
    <xf numFmtId="0" fontId="12" fillId="3" borderId="18" xfId="0" applyFont="1" applyFill="1" applyBorder="1" applyAlignment="1">
      <alignment horizontal="center" vertical="top" wrapText="1"/>
    </xf>
    <xf numFmtId="2" fontId="0" fillId="9" borderId="8" xfId="0" applyNumberFormat="1" applyFill="1" applyBorder="1" applyAlignment="1">
      <alignment horizontal="center" vertical="center"/>
    </xf>
    <xf numFmtId="2" fontId="0" fillId="7" borderId="8" xfId="0" applyNumberFormat="1" applyFill="1" applyBorder="1" applyAlignment="1">
      <alignment horizontal="center" vertical="center" wrapText="1"/>
    </xf>
    <xf numFmtId="2" fontId="26" fillId="12" borderId="23" xfId="0" applyNumberFormat="1" applyFont="1" applyFill="1" applyBorder="1" applyAlignment="1">
      <alignment horizontal="center" vertical="center"/>
    </xf>
    <xf numFmtId="2" fontId="0" fillId="6" borderId="8" xfId="0" applyNumberFormat="1" applyFill="1" applyBorder="1" applyAlignment="1">
      <alignment horizontal="center" vertical="center" wrapText="1"/>
    </xf>
    <xf numFmtId="2" fontId="0" fillId="8" borderId="8" xfId="0" applyNumberFormat="1" applyFill="1" applyBorder="1" applyAlignment="1">
      <alignment horizontal="center" vertical="center" wrapText="1"/>
    </xf>
    <xf numFmtId="0" fontId="4" fillId="3" borderId="26" xfId="0" applyFont="1" applyFill="1" applyBorder="1" applyAlignment="1">
      <alignment vertical="center" wrapText="1"/>
    </xf>
    <xf numFmtId="0" fontId="4" fillId="3" borderId="25" xfId="0" applyFont="1" applyFill="1" applyBorder="1" applyAlignment="1">
      <alignment vertical="top" wrapText="1"/>
    </xf>
    <xf numFmtId="0" fontId="14" fillId="9" borderId="10" xfId="0" applyFont="1" applyFill="1" applyBorder="1" applyAlignment="1">
      <alignment vertical="center" wrapText="1"/>
    </xf>
    <xf numFmtId="0" fontId="14" fillId="7" borderId="10" xfId="0" applyFont="1" applyFill="1" applyBorder="1" applyAlignment="1">
      <alignment vertical="center" wrapText="1"/>
    </xf>
    <xf numFmtId="49" fontId="37" fillId="12" borderId="26" xfId="0" applyNumberFormat="1" applyFont="1" applyFill="1" applyBorder="1" applyAlignment="1">
      <alignment vertical="center" wrapText="1"/>
    </xf>
    <xf numFmtId="0" fontId="37" fillId="12" borderId="26" xfId="0" applyFont="1" applyFill="1" applyBorder="1" applyAlignment="1">
      <alignment vertical="center" wrapText="1"/>
    </xf>
    <xf numFmtId="0" fontId="14" fillId="6" borderId="10" xfId="0" applyFont="1" applyFill="1" applyBorder="1" applyAlignment="1">
      <alignment vertical="center" wrapText="1"/>
    </xf>
    <xf numFmtId="0" fontId="14" fillId="8" borderId="10" xfId="0" applyFont="1" applyFill="1" applyBorder="1" applyAlignment="1">
      <alignment vertical="center" wrapText="1"/>
    </xf>
    <xf numFmtId="0" fontId="4" fillId="3" borderId="21" xfId="0" applyFont="1" applyFill="1" applyBorder="1" applyAlignment="1">
      <alignment horizontal="center" vertical="center" wrapText="1"/>
    </xf>
    <xf numFmtId="0" fontId="12" fillId="3" borderId="19" xfId="0" applyFont="1" applyFill="1" applyBorder="1" applyAlignment="1">
      <alignment horizontal="center" vertical="top" wrapText="1"/>
    </xf>
    <xf numFmtId="0" fontId="0" fillId="9" borderId="12" xfId="0" applyFill="1" applyBorder="1" applyAlignment="1">
      <alignment horizontal="center" vertical="center"/>
    </xf>
    <xf numFmtId="0" fontId="0" fillId="7" borderId="12" xfId="0" applyFill="1" applyBorder="1" applyAlignment="1">
      <alignment horizontal="center" vertical="center" wrapText="1"/>
    </xf>
    <xf numFmtId="0" fontId="26" fillId="12" borderId="21" xfId="0" applyFont="1" applyFill="1" applyBorder="1" applyAlignment="1">
      <alignment horizontal="center" vertical="center"/>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4" fillId="3" borderId="108" xfId="0" applyFont="1" applyFill="1" applyBorder="1" applyAlignment="1">
      <alignment vertical="top"/>
    </xf>
    <xf numFmtId="0" fontId="4" fillId="3" borderId="113" xfId="0" applyFont="1" applyFill="1" applyBorder="1" applyAlignment="1">
      <alignment horizontal="center" vertical="center" wrapText="1"/>
    </xf>
    <xf numFmtId="9" fontId="4" fillId="3" borderId="114" xfId="1" applyFont="1" applyFill="1" applyBorder="1" applyAlignment="1">
      <alignment horizontal="center" vertical="center"/>
    </xf>
    <xf numFmtId="0" fontId="12" fillId="3" borderId="115" xfId="0" applyFont="1" applyFill="1" applyBorder="1" applyAlignment="1">
      <alignment horizontal="center" vertical="top" wrapText="1"/>
    </xf>
    <xf numFmtId="9" fontId="12" fillId="3" borderId="116" xfId="1" applyFont="1" applyFill="1" applyBorder="1" applyAlignment="1">
      <alignment horizontal="center" vertical="top"/>
    </xf>
    <xf numFmtId="0" fontId="0" fillId="9" borderId="117" xfId="0" applyFill="1" applyBorder="1" applyAlignment="1">
      <alignment horizontal="center" vertical="center"/>
    </xf>
    <xf numFmtId="9" fontId="0" fillId="9" borderId="118" xfId="1" applyFont="1" applyFill="1" applyBorder="1" applyAlignment="1">
      <alignment horizontal="center" vertical="center"/>
    </xf>
    <xf numFmtId="0" fontId="0" fillId="7" borderId="117" xfId="0" applyFill="1" applyBorder="1" applyAlignment="1">
      <alignment horizontal="center" vertical="center" wrapText="1"/>
    </xf>
    <xf numFmtId="9" fontId="0" fillId="7" borderId="118" xfId="1" applyFont="1" applyFill="1" applyBorder="1" applyAlignment="1">
      <alignment horizontal="center" vertical="center" wrapText="1"/>
    </xf>
    <xf numFmtId="0" fontId="26" fillId="12" borderId="119" xfId="0" applyFont="1" applyFill="1" applyBorder="1" applyAlignment="1">
      <alignment horizontal="center" vertical="center"/>
    </xf>
    <xf numFmtId="0" fontId="26" fillId="12" borderId="120" xfId="0" applyFont="1" applyFill="1" applyBorder="1" applyAlignment="1">
      <alignment horizontal="center" vertical="center"/>
    </xf>
    <xf numFmtId="0" fontId="0" fillId="6" borderId="117" xfId="0" applyFill="1" applyBorder="1" applyAlignment="1">
      <alignment horizontal="center" vertical="center" wrapText="1"/>
    </xf>
    <xf numFmtId="9" fontId="0" fillId="6" borderId="118" xfId="1" applyFont="1" applyFill="1" applyBorder="1" applyAlignment="1">
      <alignment horizontal="center" vertical="center" wrapText="1"/>
    </xf>
    <xf numFmtId="0" fontId="0" fillId="8" borderId="117" xfId="0" applyFill="1" applyBorder="1" applyAlignment="1">
      <alignment horizontal="center" vertical="center" wrapText="1"/>
    </xf>
    <xf numFmtId="9" fontId="0" fillId="8" borderId="118" xfId="1" applyFont="1" applyFill="1" applyBorder="1" applyAlignment="1">
      <alignment horizontal="center" vertical="center" wrapText="1"/>
    </xf>
    <xf numFmtId="0" fontId="0" fillId="8" borderId="121" xfId="0" applyFill="1" applyBorder="1" applyAlignment="1">
      <alignment horizontal="center" vertical="center" wrapText="1"/>
    </xf>
    <xf numFmtId="9" fontId="0" fillId="8" borderId="122" xfId="1" applyFont="1" applyFill="1" applyBorder="1" applyAlignment="1">
      <alignment horizontal="center" vertical="center" wrapText="1"/>
    </xf>
    <xf numFmtId="0" fontId="4" fillId="3" borderId="109" xfId="0" applyFont="1" applyFill="1" applyBorder="1" applyAlignment="1">
      <alignment vertical="center"/>
    </xf>
    <xf numFmtId="0" fontId="8" fillId="3" borderId="0" xfId="0" applyFont="1" applyFill="1" applyBorder="1" applyAlignment="1">
      <alignment horizontal="left" vertical="center" wrapText="1"/>
    </xf>
    <xf numFmtId="0" fontId="5" fillId="3" borderId="0" xfId="0" applyFont="1" applyFill="1" applyBorder="1" applyAlignment="1">
      <alignment horizontal="center" vertical="top" wrapText="1"/>
    </xf>
    <xf numFmtId="9" fontId="5" fillId="3" borderId="0" xfId="1" applyFont="1" applyFill="1" applyBorder="1" applyAlignment="1">
      <alignment horizontal="center" vertical="top" wrapText="1"/>
    </xf>
    <xf numFmtId="9" fontId="4" fillId="3" borderId="26" xfId="1" applyFont="1" applyFill="1" applyBorder="1" applyAlignment="1">
      <alignment horizontal="center" vertical="center"/>
    </xf>
    <xf numFmtId="9" fontId="12" fillId="3" borderId="25" xfId="1" applyFont="1" applyFill="1" applyBorder="1" applyAlignment="1">
      <alignment horizontal="center" vertical="top" wrapText="1"/>
    </xf>
    <xf numFmtId="9" fontId="63" fillId="9" borderId="10" xfId="1" applyFont="1" applyFill="1" applyBorder="1" applyAlignment="1">
      <alignment horizontal="center" vertical="center"/>
    </xf>
    <xf numFmtId="9" fontId="0" fillId="9" borderId="10" xfId="1" applyFont="1" applyFill="1" applyBorder="1" applyAlignment="1">
      <alignment horizontal="center" vertical="center"/>
    </xf>
    <xf numFmtId="9" fontId="0" fillId="7" borderId="10" xfId="1" applyFont="1" applyFill="1" applyBorder="1" applyAlignment="1">
      <alignment horizontal="center" vertical="center" wrapText="1"/>
    </xf>
    <xf numFmtId="0" fontId="26" fillId="12" borderId="26" xfId="0" applyFont="1" applyFill="1" applyBorder="1" applyAlignment="1">
      <alignment horizontal="center" vertical="center"/>
    </xf>
    <xf numFmtId="9" fontId="90" fillId="6" borderId="10" xfId="1" applyFont="1" applyFill="1" applyBorder="1" applyAlignment="1">
      <alignment horizontal="center" vertical="center" wrapText="1"/>
    </xf>
    <xf numFmtId="9" fontId="0" fillId="6" borderId="10" xfId="1" applyFont="1" applyFill="1" applyBorder="1" applyAlignment="1">
      <alignment horizontal="center" vertical="center" wrapText="1"/>
    </xf>
    <xf numFmtId="9" fontId="0" fillId="8" borderId="10" xfId="1" applyFont="1" applyFill="1" applyBorder="1" applyAlignment="1">
      <alignment horizontal="center" vertical="center" wrapText="1"/>
    </xf>
    <xf numFmtId="0" fontId="0" fillId="8" borderId="17" xfId="0" applyFill="1" applyBorder="1" applyAlignment="1">
      <alignment vertical="center"/>
    </xf>
    <xf numFmtId="0" fontId="14" fillId="8" borderId="27" xfId="0" applyFont="1" applyFill="1" applyBorder="1" applyAlignment="1">
      <alignment vertical="center" wrapText="1"/>
    </xf>
    <xf numFmtId="0" fontId="0" fillId="8" borderId="20" xfId="0" applyFill="1" applyBorder="1" applyAlignment="1">
      <alignment horizontal="center" vertical="center" wrapText="1"/>
    </xf>
    <xf numFmtId="2" fontId="0" fillId="8" borderId="17" xfId="0" applyNumberFormat="1" applyFill="1" applyBorder="1" applyAlignment="1">
      <alignment horizontal="center" vertical="center" wrapText="1"/>
    </xf>
    <xf numFmtId="9" fontId="0" fillId="8" borderId="27" xfId="1" applyFont="1" applyFill="1" applyBorder="1" applyAlignment="1">
      <alignment horizontal="center" vertical="center" wrapText="1"/>
    </xf>
    <xf numFmtId="9" fontId="4" fillId="0" borderId="0" xfId="1" applyFont="1" applyFill="1" applyBorder="1" applyAlignment="1">
      <alignment horizontal="center" vertical="center"/>
    </xf>
    <xf numFmtId="9" fontId="12" fillId="0" borderId="16" xfId="1" applyFont="1" applyFill="1" applyBorder="1" applyAlignment="1">
      <alignment horizontal="center" vertical="top"/>
    </xf>
    <xf numFmtId="9" fontId="0" fillId="0" borderId="11" xfId="1" applyFont="1" applyFill="1" applyBorder="1" applyAlignment="1">
      <alignment horizontal="center" vertical="center"/>
    </xf>
    <xf numFmtId="9" fontId="0" fillId="0" borderId="11" xfId="1" applyFont="1" applyFill="1" applyBorder="1" applyAlignment="1">
      <alignment horizontal="center" vertical="center" wrapText="1"/>
    </xf>
    <xf numFmtId="0" fontId="26" fillId="0" borderId="0" xfId="0" applyFont="1" applyFill="1" applyBorder="1" applyAlignment="1">
      <alignment horizontal="center" vertical="center"/>
    </xf>
    <xf numFmtId="9" fontId="0" fillId="0" borderId="24" xfId="1" applyFont="1" applyFill="1" applyBorder="1" applyAlignment="1">
      <alignment horizontal="center" vertical="center" wrapText="1"/>
    </xf>
    <xf numFmtId="0" fontId="0" fillId="0" borderId="0" xfId="0" applyFill="1" applyAlignment="1">
      <alignment horizontal="left"/>
    </xf>
    <xf numFmtId="0" fontId="0" fillId="7" borderId="0" xfId="0" applyFont="1" applyFill="1" applyAlignment="1">
      <alignment horizontal="center" vertical="top"/>
    </xf>
    <xf numFmtId="2" fontId="4" fillId="5" borderId="11" xfId="0" applyNumberFormat="1" applyFont="1" applyFill="1" applyBorder="1" applyAlignment="1">
      <alignment horizontal="right" vertical="center"/>
    </xf>
    <xf numFmtId="0" fontId="29" fillId="11" borderId="8" xfId="3" applyFill="1" applyBorder="1" applyAlignment="1">
      <alignment horizontal="center" wrapText="1"/>
    </xf>
    <xf numFmtId="0" fontId="0" fillId="9" borderId="11" xfId="0" quotePrefix="1" applyFill="1" applyBorder="1" applyAlignment="1">
      <alignment horizontal="left" vertical="center"/>
    </xf>
    <xf numFmtId="0" fontId="91" fillId="9" borderId="1" xfId="0" applyFont="1" applyFill="1" applyBorder="1" applyAlignment="1">
      <alignment horizontal="center" vertical="center"/>
    </xf>
    <xf numFmtId="0" fontId="91" fillId="9" borderId="1" xfId="0" applyFont="1" applyFill="1" applyBorder="1" applyAlignment="1">
      <alignment horizontal="center" vertical="center" wrapText="1"/>
    </xf>
    <xf numFmtId="0" fontId="93" fillId="0" borderId="0" xfId="0" applyFont="1" applyAlignment="1">
      <alignment horizontal="left" vertical="top"/>
    </xf>
    <xf numFmtId="0" fontId="93" fillId="0" borderId="11" xfId="0" applyFont="1" applyFill="1" applyBorder="1" applyAlignment="1">
      <alignment horizontal="left" vertical="top" wrapText="1"/>
    </xf>
    <xf numFmtId="0" fontId="94" fillId="0" borderId="0" xfId="0" applyFont="1" applyAlignment="1">
      <alignment horizontal="left" vertical="top"/>
    </xf>
    <xf numFmtId="0" fontId="12" fillId="0" borderId="0" xfId="0" applyFont="1" applyAlignment="1">
      <alignment horizontal="left" vertical="top"/>
    </xf>
    <xf numFmtId="0" fontId="74" fillId="8" borderId="1" xfId="0" applyFont="1" applyFill="1" applyBorder="1" applyAlignment="1">
      <alignment vertical="top"/>
    </xf>
    <xf numFmtId="0" fontId="4" fillId="3" borderId="28" xfId="0" applyFont="1" applyFill="1" applyBorder="1" applyAlignment="1">
      <alignment horizontal="center" vertical="center" wrapText="1"/>
    </xf>
    <xf numFmtId="0" fontId="46" fillId="28" borderId="0" xfId="0" applyFont="1" applyFill="1" applyAlignment="1">
      <alignment horizontal="left" vertical="center"/>
    </xf>
    <xf numFmtId="0" fontId="47" fillId="28" borderId="0" xfId="0" applyFont="1" applyFill="1" applyAlignment="1">
      <alignment vertical="center"/>
    </xf>
    <xf numFmtId="0" fontId="87" fillId="28" borderId="0" xfId="0" applyFont="1" applyFill="1" applyAlignment="1">
      <alignment horizontal="center" vertical="center"/>
    </xf>
    <xf numFmtId="0" fontId="29" fillId="4" borderId="1" xfId="3" applyNumberFormat="1" applyFill="1" applyBorder="1" applyAlignment="1">
      <alignment vertical="center"/>
    </xf>
    <xf numFmtId="0" fontId="29" fillId="0" borderId="0" xfId="3" applyNumberFormat="1" applyFill="1" applyBorder="1" applyAlignment="1">
      <alignment horizontal="left" vertical="center"/>
    </xf>
    <xf numFmtId="0" fontId="30" fillId="3" borderId="1" xfId="3" applyNumberFormat="1" applyFont="1" applyFill="1" applyBorder="1" applyAlignment="1">
      <alignment vertical="center"/>
    </xf>
    <xf numFmtId="0" fontId="30" fillId="3" borderId="2" xfId="3" applyNumberFormat="1" applyFont="1" applyFill="1" applyBorder="1" applyAlignment="1">
      <alignment horizontal="left" vertical="center"/>
    </xf>
    <xf numFmtId="0" fontId="30" fillId="17" borderId="0" xfId="3" applyNumberFormat="1" applyFont="1" applyFill="1" applyBorder="1" applyAlignment="1">
      <alignment horizontal="left" vertical="center"/>
    </xf>
    <xf numFmtId="0" fontId="30" fillId="0" borderId="0" xfId="3" applyNumberFormat="1" applyFont="1" applyFill="1" applyBorder="1" applyAlignment="1">
      <alignment horizontal="center" vertical="center"/>
    </xf>
    <xf numFmtId="0" fontId="30" fillId="0" borderId="0" xfId="3" applyNumberFormat="1" applyFont="1" applyFill="1" applyBorder="1" applyAlignment="1">
      <alignment horizontal="right" vertical="center"/>
    </xf>
    <xf numFmtId="0" fontId="95" fillId="0" borderId="0" xfId="3" applyNumberFormat="1" applyFont="1" applyFill="1" applyBorder="1" applyAlignment="1">
      <alignment horizontal="left"/>
    </xf>
    <xf numFmtId="10" fontId="42" fillId="4" borderId="1" xfId="1" applyNumberFormat="1" applyFont="1" applyFill="1" applyBorder="1" applyAlignment="1" applyProtection="1">
      <alignment horizontal="left" vertical="center"/>
    </xf>
    <xf numFmtId="10" fontId="42" fillId="0" borderId="1" xfId="1" applyNumberFormat="1" applyFont="1" applyFill="1" applyBorder="1" applyAlignment="1" applyProtection="1">
      <alignment horizontal="left" vertical="center"/>
    </xf>
    <xf numFmtId="10" fontId="42" fillId="0" borderId="1" xfId="1" applyNumberFormat="1" applyFont="1" applyFill="1" applyBorder="1" applyAlignment="1" applyProtection="1">
      <alignment horizontal="center" vertical="center"/>
    </xf>
    <xf numFmtId="10" fontId="6" fillId="0" borderId="1" xfId="1" applyNumberFormat="1" applyFont="1" applyFill="1" applyBorder="1" applyAlignment="1" applyProtection="1">
      <alignment horizontal="center" vertical="center"/>
    </xf>
    <xf numFmtId="10" fontId="1" fillId="0" borderId="1" xfId="1" applyNumberFormat="1" applyFont="1" applyFill="1" applyBorder="1" applyAlignment="1" applyProtection="1">
      <alignment horizontal="center" vertical="center"/>
    </xf>
    <xf numFmtId="10" fontId="1" fillId="4" borderId="1" xfId="1" applyNumberFormat="1" applyFont="1" applyFill="1" applyBorder="1" applyAlignment="1" applyProtection="1">
      <alignment horizontal="center" vertical="center"/>
    </xf>
    <xf numFmtId="0" fontId="26" fillId="21" borderId="0" xfId="0" applyFont="1" applyFill="1"/>
    <xf numFmtId="2" fontId="26" fillId="22" borderId="0" xfId="0" applyNumberFormat="1" applyFont="1" applyFill="1" applyAlignment="1">
      <alignment horizontal="left" indent="4"/>
    </xf>
    <xf numFmtId="164" fontId="29" fillId="9" borderId="1" xfId="3" applyNumberFormat="1" applyFill="1" applyBorder="1" applyAlignment="1">
      <alignment horizontal="right" vertical="center"/>
    </xf>
    <xf numFmtId="0" fontId="29" fillId="9" borderId="1" xfId="3" applyNumberFormat="1" applyFill="1" applyBorder="1" applyAlignment="1">
      <alignment horizontal="right" vertical="center"/>
    </xf>
    <xf numFmtId="164" fontId="29" fillId="30" borderId="1" xfId="3" applyNumberFormat="1" applyFill="1" applyBorder="1" applyAlignment="1">
      <alignment horizontal="right" vertical="center"/>
    </xf>
    <xf numFmtId="0" fontId="29" fillId="30" borderId="1" xfId="3" applyNumberFormat="1" applyFill="1" applyBorder="1" applyAlignment="1">
      <alignment horizontal="right" vertical="center"/>
    </xf>
    <xf numFmtId="0" fontId="0" fillId="5" borderId="16" xfId="0" applyNumberFormat="1" applyFill="1" applyBorder="1" applyAlignment="1">
      <alignment horizontal="left" vertical="top"/>
    </xf>
    <xf numFmtId="0" fontId="0" fillId="5" borderId="11" xfId="0" applyNumberFormat="1" applyFill="1" applyBorder="1" applyAlignment="1">
      <alignment horizontal="left" vertical="top"/>
    </xf>
    <xf numFmtId="0" fontId="0" fillId="5" borderId="0" xfId="0" applyNumberFormat="1" applyFill="1" applyAlignment="1">
      <alignment horizontal="left" vertical="top"/>
    </xf>
    <xf numFmtId="0" fontId="97" fillId="8" borderId="0" xfId="0" applyFont="1" applyFill="1" applyAlignment="1">
      <alignment vertical="top" wrapText="1"/>
    </xf>
    <xf numFmtId="166" fontId="9" fillId="0" borderId="0" xfId="1" applyNumberFormat="1" applyFont="1" applyFill="1" applyAlignment="1">
      <alignment horizontal="center" vertical="top"/>
    </xf>
    <xf numFmtId="166" fontId="5" fillId="3" borderId="0" xfId="1" applyNumberFormat="1" applyFont="1" applyFill="1" applyAlignment="1">
      <alignment horizontal="center" vertical="top" wrapText="1"/>
    </xf>
    <xf numFmtId="166" fontId="12" fillId="0" borderId="0" xfId="1" applyNumberFormat="1" applyFont="1" applyFill="1" applyAlignment="1">
      <alignment horizontal="center" vertical="top"/>
    </xf>
    <xf numFmtId="166" fontId="0" fillId="7" borderId="0" xfId="1" applyNumberFormat="1" applyFont="1" applyFill="1" applyAlignment="1">
      <alignment horizontal="center"/>
    </xf>
    <xf numFmtId="166" fontId="4" fillId="3" borderId="0" xfId="1" applyNumberFormat="1" applyFont="1" applyFill="1" applyAlignment="1">
      <alignment horizontal="center" vertical="center"/>
    </xf>
    <xf numFmtId="166" fontId="12" fillId="3" borderId="16" xfId="1" applyNumberFormat="1" applyFont="1" applyFill="1" applyBorder="1" applyAlignment="1">
      <alignment horizontal="center" vertical="top"/>
    </xf>
    <xf numFmtId="166" fontId="0" fillId="13" borderId="11" xfId="1" applyNumberFormat="1" applyFont="1" applyFill="1" applyBorder="1" applyAlignment="1">
      <alignment horizontal="center" vertical="top"/>
    </xf>
    <xf numFmtId="166" fontId="0" fillId="14" borderId="16" xfId="1" applyNumberFormat="1" applyFont="1" applyFill="1" applyBorder="1" applyAlignment="1">
      <alignment horizontal="center" vertical="top"/>
    </xf>
    <xf numFmtId="166" fontId="0" fillId="9" borderId="16" xfId="1" applyNumberFormat="1" applyFont="1" applyFill="1" applyBorder="1" applyAlignment="1">
      <alignment horizontal="center" vertical="center"/>
    </xf>
    <xf numFmtId="166" fontId="0" fillId="9" borderId="11" xfId="1" applyNumberFormat="1" applyFont="1" applyFill="1" applyBorder="1" applyAlignment="1">
      <alignment horizontal="center" vertical="center"/>
    </xf>
    <xf numFmtId="166" fontId="0" fillId="14" borderId="11" xfId="1" applyNumberFormat="1" applyFont="1" applyFill="1" applyBorder="1" applyAlignment="1">
      <alignment horizontal="center" vertical="center"/>
    </xf>
    <xf numFmtId="166" fontId="0" fillId="17" borderId="11" xfId="1" applyNumberFormat="1" applyFont="1" applyFill="1" applyBorder="1" applyAlignment="1">
      <alignment horizontal="center" vertical="center"/>
    </xf>
    <xf numFmtId="166" fontId="0" fillId="12" borderId="11" xfId="1" applyNumberFormat="1" applyFont="1" applyFill="1" applyBorder="1" applyAlignment="1">
      <alignment horizontal="center" vertical="center"/>
    </xf>
    <xf numFmtId="166" fontId="0" fillId="7" borderId="11" xfId="1" applyNumberFormat="1" applyFont="1" applyFill="1" applyBorder="1" applyAlignment="1">
      <alignment horizontal="center" vertical="center" wrapText="1"/>
    </xf>
    <xf numFmtId="166" fontId="0" fillId="12" borderId="0" xfId="1" applyNumberFormat="1" applyFont="1" applyFill="1" applyAlignment="1">
      <alignment horizontal="center" vertical="center"/>
    </xf>
    <xf numFmtId="166" fontId="0" fillId="7" borderId="24" xfId="1" applyNumberFormat="1" applyFont="1" applyFill="1" applyBorder="1" applyAlignment="1">
      <alignment horizontal="center" vertical="center" wrapText="1"/>
    </xf>
    <xf numFmtId="166" fontId="26" fillId="12" borderId="0" xfId="0" applyNumberFormat="1" applyFont="1" applyFill="1" applyAlignment="1">
      <alignment horizontal="center" vertical="center"/>
    </xf>
    <xf numFmtId="166" fontId="0" fillId="7" borderId="16" xfId="1" applyNumberFormat="1" applyFont="1" applyFill="1" applyBorder="1" applyAlignment="1">
      <alignment horizontal="center" vertical="center" wrapText="1"/>
    </xf>
    <xf numFmtId="166" fontId="0" fillId="16" borderId="11" xfId="1" applyNumberFormat="1" applyFont="1" applyFill="1" applyBorder="1" applyAlignment="1">
      <alignment horizontal="center" vertical="center"/>
    </xf>
    <xf numFmtId="166" fontId="0" fillId="11" borderId="0" xfId="1" applyNumberFormat="1" applyFont="1" applyFill="1" applyAlignment="1">
      <alignment horizontal="center" vertical="center"/>
    </xf>
    <xf numFmtId="166" fontId="0" fillId="6" borderId="11" xfId="1" applyNumberFormat="1" applyFont="1" applyFill="1" applyBorder="1" applyAlignment="1">
      <alignment horizontal="center" vertical="center" wrapText="1"/>
    </xf>
    <xf numFmtId="166" fontId="0" fillId="18" borderId="11" xfId="1" applyNumberFormat="1" applyFont="1" applyFill="1" applyBorder="1" applyAlignment="1">
      <alignment horizontal="center" vertical="center"/>
    </xf>
    <xf numFmtId="166" fontId="0" fillId="19" borderId="0" xfId="1" applyNumberFormat="1" applyFont="1" applyFill="1" applyAlignment="1">
      <alignment horizontal="center" vertical="center"/>
    </xf>
    <xf numFmtId="166" fontId="0" fillId="8" borderId="11" xfId="1" applyNumberFormat="1" applyFont="1" applyFill="1" applyBorder="1" applyAlignment="1">
      <alignment horizontal="center" vertical="center" wrapText="1"/>
    </xf>
    <xf numFmtId="166" fontId="14" fillId="8" borderId="11" xfId="1" applyNumberFormat="1" applyFont="1" applyFill="1" applyBorder="1" applyAlignment="1">
      <alignment horizontal="center" vertical="center" wrapText="1"/>
    </xf>
    <xf numFmtId="166" fontId="29" fillId="0" borderId="0" xfId="1" applyNumberFormat="1" applyFont="1" applyFill="1" applyBorder="1" applyAlignment="1">
      <alignment horizontal="center"/>
    </xf>
    <xf numFmtId="0" fontId="0" fillId="14" borderId="0" xfId="0" applyFill="1" applyProtection="1">
      <protection locked="0"/>
    </xf>
    <xf numFmtId="0" fontId="0" fillId="12" borderId="0" xfId="0" applyFill="1" applyProtection="1">
      <protection locked="0"/>
    </xf>
    <xf numFmtId="0" fontId="0" fillId="6" borderId="0" xfId="0" applyFill="1" applyProtection="1">
      <protection locked="0"/>
    </xf>
    <xf numFmtId="0" fontId="0" fillId="8" borderId="0" xfId="0" applyFill="1" applyProtection="1">
      <protection locked="0"/>
    </xf>
    <xf numFmtId="0" fontId="56" fillId="3" borderId="8" xfId="3" applyNumberFormat="1" applyFont="1" applyFill="1" applyBorder="1" applyAlignment="1" applyProtection="1">
      <alignment horizontal="left" vertical="center"/>
    </xf>
    <xf numFmtId="0" fontId="56" fillId="3" borderId="8" xfId="3" applyNumberFormat="1" applyFont="1" applyFill="1" applyBorder="1" applyAlignment="1" applyProtection="1">
      <alignment vertical="center" wrapText="1"/>
    </xf>
    <xf numFmtId="0" fontId="56" fillId="28" borderId="8" xfId="3" applyNumberFormat="1" applyFont="1" applyFill="1" applyBorder="1" applyAlignment="1" applyProtection="1">
      <alignment horizontal="center" vertical="center" wrapText="1"/>
    </xf>
    <xf numFmtId="0" fontId="57" fillId="28" borderId="8" xfId="3" applyNumberFormat="1" applyFont="1" applyFill="1" applyBorder="1" applyAlignment="1" applyProtection="1">
      <alignment horizontal="center" vertical="center" wrapText="1"/>
    </xf>
    <xf numFmtId="0" fontId="56" fillId="0" borderId="8" xfId="3" applyNumberFormat="1" applyFont="1" applyFill="1" applyBorder="1" applyAlignment="1" applyProtection="1">
      <alignment horizontal="center" vertical="center" wrapText="1"/>
    </xf>
    <xf numFmtId="0" fontId="56" fillId="3" borderId="8" xfId="3" applyNumberFormat="1" applyFont="1" applyFill="1" applyBorder="1" applyAlignment="1" applyProtection="1">
      <alignment horizontal="center" vertical="center" wrapText="1"/>
    </xf>
    <xf numFmtId="0" fontId="58" fillId="17" borderId="8" xfId="3" applyNumberFormat="1" applyFont="1" applyFill="1" applyBorder="1" applyAlignment="1" applyProtection="1">
      <alignment horizontal="center" vertical="center" wrapText="1"/>
    </xf>
    <xf numFmtId="0" fontId="59" fillId="16" borderId="8" xfId="3" applyNumberFormat="1" applyFont="1" applyFill="1" applyBorder="1" applyAlignment="1" applyProtection="1">
      <alignment horizontal="center" vertical="center" wrapText="1"/>
    </xf>
    <xf numFmtId="0" fontId="60" fillId="18" borderId="8" xfId="3" applyNumberFormat="1" applyFont="1" applyFill="1" applyBorder="1" applyAlignment="1" applyProtection="1">
      <alignment horizontal="center" vertical="center" wrapText="1"/>
    </xf>
    <xf numFmtId="0" fontId="56" fillId="13" borderId="8" xfId="3" applyNumberFormat="1" applyFont="1" applyFill="1" applyBorder="1" applyAlignment="1" applyProtection="1">
      <alignment vertical="center"/>
    </xf>
    <xf numFmtId="0" fontId="56" fillId="13" borderId="8" xfId="3" applyNumberFormat="1" applyFont="1" applyFill="1" applyBorder="1" applyAlignment="1" applyProtection="1">
      <alignment horizontal="left" vertical="center"/>
    </xf>
    <xf numFmtId="0" fontId="56" fillId="17" borderId="8" xfId="3" applyNumberFormat="1" applyFont="1" applyFill="1" applyBorder="1" applyAlignment="1" applyProtection="1">
      <alignment vertical="center"/>
    </xf>
    <xf numFmtId="0" fontId="56" fillId="17" borderId="8" xfId="3" applyNumberFormat="1" applyFont="1" applyFill="1" applyBorder="1" applyAlignment="1" applyProtection="1">
      <alignment horizontal="left" vertical="center"/>
    </xf>
    <xf numFmtId="0" fontId="56" fillId="16" borderId="8" xfId="3" applyNumberFormat="1" applyFont="1" applyFill="1" applyBorder="1" applyAlignment="1" applyProtection="1">
      <alignment vertical="center"/>
    </xf>
    <xf numFmtId="0" fontId="56" fillId="16" borderId="8" xfId="3" applyNumberFormat="1" applyFont="1" applyFill="1" applyBorder="1" applyAlignment="1" applyProtection="1">
      <alignment horizontal="left" vertical="center"/>
    </xf>
    <xf numFmtId="0" fontId="56" fillId="18" borderId="8" xfId="3" applyNumberFormat="1" applyFont="1" applyFill="1" applyBorder="1" applyAlignment="1" applyProtection="1">
      <alignment vertical="center"/>
    </xf>
    <xf numFmtId="0" fontId="56" fillId="18" borderId="8" xfId="3" applyNumberFormat="1" applyFont="1" applyFill="1" applyBorder="1" applyAlignment="1" applyProtection="1">
      <alignment horizontal="left" vertical="center"/>
    </xf>
    <xf numFmtId="0" fontId="23" fillId="21" borderId="8" xfId="0" applyFont="1" applyFill="1" applyBorder="1" applyAlignment="1" applyProtection="1">
      <alignment horizontal="left" vertical="center" wrapText="1"/>
    </xf>
    <xf numFmtId="0" fontId="56" fillId="0" borderId="0" xfId="3" applyNumberFormat="1" applyFont="1" applyFill="1" applyBorder="1" applyAlignment="1" applyProtection="1">
      <alignment vertical="center"/>
    </xf>
    <xf numFmtId="0" fontId="12" fillId="12" borderId="0" xfId="0" quotePrefix="1" applyFont="1" applyFill="1" applyAlignment="1">
      <alignment horizontal="left" vertical="top" wrapText="1"/>
    </xf>
    <xf numFmtId="0" fontId="4" fillId="14" borderId="2" xfId="0" applyFont="1" applyFill="1" applyBorder="1" applyAlignment="1">
      <alignment horizontal="center" vertical="center"/>
    </xf>
    <xf numFmtId="0" fontId="4" fillId="14" borderId="7" xfId="0" applyFont="1" applyFill="1" applyBorder="1" applyAlignment="1">
      <alignment horizontal="center" vertical="center"/>
    </xf>
    <xf numFmtId="0" fontId="4" fillId="14" borderId="3" xfId="0" applyFont="1" applyFill="1" applyBorder="1" applyAlignment="1">
      <alignment horizontal="center" vertical="center"/>
    </xf>
    <xf numFmtId="0" fontId="4" fillId="3" borderId="2" xfId="0" applyFont="1" applyFill="1" applyBorder="1" applyAlignment="1">
      <alignment horizontal="left" vertical="top"/>
    </xf>
    <xf numFmtId="0" fontId="4" fillId="3" borderId="3" xfId="0" applyFont="1" applyFill="1" applyBorder="1" applyAlignment="1">
      <alignment horizontal="left" vertical="top"/>
    </xf>
    <xf numFmtId="0" fontId="12" fillId="5" borderId="16" xfId="0" applyFont="1" applyFill="1" applyBorder="1" applyAlignment="1">
      <alignment horizontal="left" vertical="top" wrapText="1"/>
    </xf>
    <xf numFmtId="0" fontId="12" fillId="5" borderId="11" xfId="0" applyFont="1" applyFill="1" applyBorder="1" applyAlignment="1">
      <alignment horizontal="left" vertical="top" wrapText="1"/>
    </xf>
    <xf numFmtId="0" fontId="12" fillId="5" borderId="0" xfId="0" applyFont="1" applyFill="1" applyBorder="1" applyAlignment="1">
      <alignment horizontal="left" vertical="top" wrapText="1"/>
    </xf>
    <xf numFmtId="0" fontId="26" fillId="5" borderId="2" xfId="0" applyFont="1" applyFill="1" applyBorder="1" applyAlignment="1">
      <alignment horizontal="left" vertical="top"/>
    </xf>
    <xf numFmtId="0" fontId="26" fillId="5" borderId="7" xfId="0" applyFont="1" applyFill="1" applyBorder="1" applyAlignment="1">
      <alignment horizontal="left" vertical="top"/>
    </xf>
    <xf numFmtId="0" fontId="26" fillId="5" borderId="3" xfId="0" applyFont="1" applyFill="1" applyBorder="1" applyAlignment="1">
      <alignment horizontal="left" vertical="top"/>
    </xf>
    <xf numFmtId="0" fontId="26" fillId="7" borderId="2" xfId="0" applyFont="1" applyFill="1" applyBorder="1" applyAlignment="1">
      <alignment horizontal="left" vertical="top"/>
    </xf>
    <xf numFmtId="0" fontId="26" fillId="7" borderId="7" xfId="0" applyFont="1" applyFill="1" applyBorder="1" applyAlignment="1">
      <alignment horizontal="left" vertical="top"/>
    </xf>
    <xf numFmtId="0" fontId="26" fillId="7" borderId="3" xfId="0" applyFont="1" applyFill="1" applyBorder="1" applyAlignment="1">
      <alignment horizontal="left" vertical="top"/>
    </xf>
    <xf numFmtId="0" fontId="7" fillId="0" borderId="0" xfId="0" applyFont="1" applyFill="1" applyBorder="1" applyAlignment="1">
      <alignment horizontal="left" vertical="top"/>
    </xf>
    <xf numFmtId="0" fontId="10" fillId="7" borderId="0" xfId="0" applyFont="1" applyFill="1" applyAlignment="1">
      <alignment horizontal="left" vertical="top" wrapText="1"/>
    </xf>
    <xf numFmtId="0" fontId="10" fillId="7" borderId="0" xfId="0" applyFont="1" applyFill="1" applyAlignment="1">
      <alignment horizontal="center" vertical="top"/>
    </xf>
    <xf numFmtId="0" fontId="10" fillId="7" borderId="0" xfId="0" applyFont="1" applyFill="1" applyAlignment="1">
      <alignment horizontal="left" vertical="top"/>
    </xf>
    <xf numFmtId="0" fontId="0" fillId="12" borderId="62" xfId="0" applyFill="1" applyBorder="1" applyAlignment="1">
      <alignment horizontal="center" vertical="center" wrapText="1"/>
    </xf>
    <xf numFmtId="0" fontId="35" fillId="3" borderId="48" xfId="0" applyFont="1" applyFill="1" applyBorder="1" applyAlignment="1">
      <alignment horizontal="center" vertical="center"/>
    </xf>
    <xf numFmtId="0" fontId="35" fillId="3" borderId="49" xfId="0" applyFont="1" applyFill="1" applyBorder="1" applyAlignment="1">
      <alignment horizontal="center" vertical="center"/>
    </xf>
    <xf numFmtId="0" fontId="0" fillId="7" borderId="62" xfId="0" applyFill="1" applyBorder="1" applyAlignment="1">
      <alignment horizontal="center" vertical="center" wrapText="1"/>
    </xf>
    <xf numFmtId="0" fontId="0" fillId="7" borderId="64" xfId="0" applyFill="1" applyBorder="1" applyAlignment="1">
      <alignment horizontal="center" vertical="center" wrapText="1"/>
    </xf>
    <xf numFmtId="0" fontId="0" fillId="7" borderId="61" xfId="0" applyFill="1" applyBorder="1" applyAlignment="1">
      <alignment horizontal="center" vertical="center" wrapText="1"/>
    </xf>
    <xf numFmtId="0" fontId="0" fillId="14" borderId="69" xfId="0" applyFill="1" applyBorder="1" applyAlignment="1">
      <alignment horizontal="center" vertical="center" wrapText="1"/>
    </xf>
    <xf numFmtId="0" fontId="0" fillId="14" borderId="48" xfId="0" applyFill="1" applyBorder="1" applyAlignment="1">
      <alignment horizontal="center" vertical="center" wrapText="1"/>
    </xf>
    <xf numFmtId="0" fontId="0" fillId="14" borderId="49" xfId="0" applyFill="1" applyBorder="1" applyAlignment="1">
      <alignment horizontal="center" vertical="center" wrapText="1"/>
    </xf>
    <xf numFmtId="0" fontId="0" fillId="14" borderId="47" xfId="0" applyFill="1" applyBorder="1" applyAlignment="1">
      <alignment horizontal="center" vertical="center" wrapText="1"/>
    </xf>
    <xf numFmtId="0" fontId="0" fillId="14" borderId="68" xfId="0" applyFill="1" applyBorder="1" applyAlignment="1">
      <alignment horizontal="center" vertical="center" wrapText="1"/>
    </xf>
    <xf numFmtId="0" fontId="0" fillId="9" borderId="66" xfId="0" applyFill="1" applyBorder="1" applyAlignment="1">
      <alignment horizontal="center" vertical="center" wrapText="1"/>
    </xf>
    <xf numFmtId="0" fontId="0" fillId="9" borderId="67" xfId="0" applyFill="1" applyBorder="1" applyAlignment="1">
      <alignment horizontal="center" vertical="center" wrapText="1"/>
    </xf>
    <xf numFmtId="0" fontId="0" fillId="12" borderId="63" xfId="0" applyFill="1" applyBorder="1" applyAlignment="1">
      <alignment horizontal="center" vertical="center" wrapText="1"/>
    </xf>
    <xf numFmtId="0" fontId="0" fillId="12" borderId="61" xfId="0" applyFill="1" applyBorder="1" applyAlignment="1">
      <alignment horizontal="center" vertical="center" wrapText="1"/>
    </xf>
    <xf numFmtId="0" fontId="0" fillId="14" borderId="66" xfId="0" applyFill="1" applyBorder="1" applyAlignment="1">
      <alignment horizontal="center" vertical="center" wrapText="1"/>
    </xf>
    <xf numFmtId="0" fontId="0" fillId="14" borderId="67" xfId="0" applyFill="1" applyBorder="1" applyAlignment="1">
      <alignment horizontal="center" vertical="center" wrapText="1"/>
    </xf>
    <xf numFmtId="0" fontId="0" fillId="14" borderId="65" xfId="0" applyFill="1" applyBorder="1" applyAlignment="1">
      <alignment horizontal="center" vertical="center" wrapText="1"/>
    </xf>
    <xf numFmtId="0" fontId="0" fillId="9" borderId="65" xfId="0" applyFill="1" applyBorder="1" applyAlignment="1">
      <alignment horizontal="center" vertical="center" wrapText="1"/>
    </xf>
    <xf numFmtId="0" fontId="0" fillId="6" borderId="57" xfId="0" applyFill="1" applyBorder="1" applyAlignment="1">
      <alignment horizontal="center" vertical="center" wrapText="1"/>
    </xf>
    <xf numFmtId="0" fontId="0" fillId="6" borderId="58" xfId="0" applyFill="1" applyBorder="1" applyAlignment="1">
      <alignment horizontal="center" vertical="center" wrapText="1"/>
    </xf>
    <xf numFmtId="0" fontId="0" fillId="11" borderId="57" xfId="0" applyFill="1" applyBorder="1" applyAlignment="1">
      <alignment horizontal="center" vertical="center" wrapText="1"/>
    </xf>
    <xf numFmtId="0" fontId="0" fillId="11" borderId="56" xfId="0" applyFill="1" applyBorder="1" applyAlignment="1">
      <alignment horizontal="center" vertical="center" wrapText="1"/>
    </xf>
    <xf numFmtId="0" fontId="0" fillId="11" borderId="58" xfId="0" applyFill="1" applyBorder="1" applyAlignment="1">
      <alignment horizontal="center" vertical="center" wrapText="1"/>
    </xf>
    <xf numFmtId="0" fontId="34" fillId="13" borderId="42" xfId="0" applyFont="1" applyFill="1" applyBorder="1" applyAlignment="1">
      <alignment horizontal="center" vertical="center" textRotation="90"/>
    </xf>
    <xf numFmtId="0" fontId="34" fillId="13" borderId="45" xfId="0" applyFont="1" applyFill="1" applyBorder="1" applyAlignment="1">
      <alignment horizontal="center" vertical="center" textRotation="90"/>
    </xf>
    <xf numFmtId="0" fontId="34" fillId="13" borderId="46" xfId="0" applyFont="1" applyFill="1" applyBorder="1" applyAlignment="1">
      <alignment horizontal="center" vertical="center" textRotation="90"/>
    </xf>
    <xf numFmtId="0" fontId="31" fillId="17" borderId="39" xfId="0" applyFont="1" applyFill="1" applyBorder="1" applyAlignment="1">
      <alignment horizontal="center" vertical="center" textRotation="90"/>
    </xf>
    <xf numFmtId="0" fontId="31" fillId="17" borderId="40" xfId="0" applyFont="1" applyFill="1" applyBorder="1" applyAlignment="1">
      <alignment horizontal="center" vertical="center" textRotation="90"/>
    </xf>
    <xf numFmtId="0" fontId="32" fillId="16" borderId="35" xfId="0" applyFont="1" applyFill="1" applyBorder="1" applyAlignment="1">
      <alignment horizontal="center" vertical="center" textRotation="90"/>
    </xf>
    <xf numFmtId="0" fontId="32" fillId="16" borderId="36" xfId="0" applyFont="1" applyFill="1" applyBorder="1" applyAlignment="1">
      <alignment horizontal="center" vertical="center" textRotation="90"/>
    </xf>
    <xf numFmtId="0" fontId="33" fillId="18" borderId="30" xfId="0" applyFont="1" applyFill="1" applyBorder="1" applyAlignment="1">
      <alignment horizontal="center" vertical="center" textRotation="90"/>
    </xf>
    <xf numFmtId="0" fontId="33" fillId="18" borderId="31" xfId="0" applyFont="1" applyFill="1" applyBorder="1" applyAlignment="1">
      <alignment horizontal="center" vertical="center" textRotation="90"/>
    </xf>
    <xf numFmtId="0" fontId="0" fillId="8" borderId="54" xfId="0" applyFill="1" applyBorder="1" applyAlignment="1">
      <alignment horizontal="center" vertical="center" wrapText="1"/>
    </xf>
    <xf numFmtId="0" fontId="0" fillId="8" borderId="55" xfId="0" applyFill="1" applyBorder="1" applyAlignment="1">
      <alignment horizontal="center" vertical="center" wrapText="1"/>
    </xf>
    <xf numFmtId="0" fontId="0" fillId="8" borderId="52" xfId="0" applyFill="1" applyBorder="1" applyAlignment="1">
      <alignment horizontal="center" vertical="center" wrapText="1"/>
    </xf>
    <xf numFmtId="0" fontId="0" fillId="19" borderId="51" xfId="0" applyFill="1" applyBorder="1" applyAlignment="1">
      <alignment horizontal="center" vertical="center" wrapText="1"/>
    </xf>
    <xf numFmtId="0" fontId="0" fillId="19" borderId="52" xfId="0" applyFill="1" applyBorder="1" applyAlignment="1">
      <alignment horizontal="center" vertical="center" wrapText="1"/>
    </xf>
    <xf numFmtId="0" fontId="0" fillId="19" borderId="53" xfId="0" applyFill="1" applyBorder="1" applyAlignment="1">
      <alignment horizontal="center" vertical="center" wrapText="1"/>
    </xf>
    <xf numFmtId="0" fontId="0" fillId="19" borderId="54" xfId="0" applyFill="1" applyBorder="1" applyAlignment="1">
      <alignment horizontal="center" vertical="center" wrapText="1"/>
    </xf>
    <xf numFmtId="0" fontId="0" fillId="19" borderId="55" xfId="0" applyFill="1" applyBorder="1" applyAlignment="1">
      <alignment horizontal="center" vertical="center" wrapText="1"/>
    </xf>
    <xf numFmtId="0" fontId="0" fillId="6" borderId="59" xfId="0" applyFill="1" applyBorder="1" applyAlignment="1">
      <alignment horizontal="center" vertical="center" wrapText="1"/>
    </xf>
    <xf numFmtId="0" fontId="0" fillId="6" borderId="56" xfId="0" applyFill="1" applyBorder="1" applyAlignment="1">
      <alignment horizontal="center" vertical="center" wrapText="1"/>
    </xf>
    <xf numFmtId="0" fontId="0" fillId="6" borderId="60" xfId="0" applyFill="1" applyBorder="1" applyAlignment="1">
      <alignment horizontal="center" vertical="center" wrapText="1"/>
    </xf>
    <xf numFmtId="0" fontId="4" fillId="21" borderId="26" xfId="0" applyFont="1" applyFill="1" applyBorder="1" applyAlignment="1">
      <alignment horizontal="center" vertical="top" wrapText="1"/>
    </xf>
    <xf numFmtId="0" fontId="4" fillId="21" borderId="0" xfId="0" applyFont="1" applyFill="1" applyBorder="1" applyAlignment="1">
      <alignment horizontal="center" vertical="top" wrapText="1"/>
    </xf>
    <xf numFmtId="0" fontId="4" fillId="21" borderId="21" xfId="0" applyFont="1" applyFill="1" applyBorder="1" applyAlignment="1">
      <alignment horizontal="center" vertical="top" wrapText="1"/>
    </xf>
    <xf numFmtId="0" fontId="4" fillId="22" borderId="23" xfId="0" applyFont="1" applyFill="1" applyBorder="1" applyAlignment="1">
      <alignment horizontal="right" wrapText="1"/>
    </xf>
    <xf numFmtId="0" fontId="4" fillId="22" borderId="18" xfId="0" applyFont="1" applyFill="1" applyBorder="1" applyAlignment="1">
      <alignment horizontal="right" wrapText="1"/>
    </xf>
    <xf numFmtId="0" fontId="29" fillId="7" borderId="0" xfId="3" quotePrefix="1" applyNumberFormat="1" applyFill="1" applyBorder="1" applyAlignment="1">
      <alignment horizontal="left" vertical="top" wrapText="1"/>
    </xf>
    <xf numFmtId="0" fontId="0" fillId="4" borderId="0" xfId="0" applyFill="1" applyAlignment="1">
      <alignment horizontal="left" vertical="top" wrapText="1"/>
    </xf>
    <xf numFmtId="0" fontId="0" fillId="11" borderId="73" xfId="0" applyFill="1" applyBorder="1" applyAlignment="1">
      <alignment horizontal="left" vertical="top" indent="1"/>
    </xf>
    <xf numFmtId="0" fontId="0" fillId="11" borderId="71" xfId="0" applyFill="1" applyBorder="1" applyAlignment="1">
      <alignment horizontal="left" vertical="top" indent="1"/>
    </xf>
    <xf numFmtId="0" fontId="0" fillId="11" borderId="72" xfId="0" applyFill="1" applyBorder="1" applyAlignment="1">
      <alignment horizontal="left" vertical="top" indent="1"/>
    </xf>
    <xf numFmtId="0" fontId="0" fillId="6" borderId="70" xfId="0" applyFill="1" applyBorder="1" applyAlignment="1">
      <alignment horizontal="left" vertical="top" wrapText="1"/>
    </xf>
    <xf numFmtId="0" fontId="0" fillId="6" borderId="77" xfId="0" applyFill="1" applyBorder="1" applyAlignment="1">
      <alignment horizontal="left" vertical="top" wrapText="1"/>
    </xf>
    <xf numFmtId="0" fontId="0" fillId="11" borderId="73" xfId="0" applyFill="1" applyBorder="1" applyAlignment="1">
      <alignment horizontal="left" vertical="top"/>
    </xf>
    <xf numFmtId="0" fontId="0" fillId="11" borderId="71" xfId="0" applyFill="1" applyBorder="1" applyAlignment="1">
      <alignment horizontal="left" vertical="top"/>
    </xf>
    <xf numFmtId="0" fontId="0" fillId="11" borderId="72" xfId="0" applyFill="1" applyBorder="1" applyAlignment="1">
      <alignment horizontal="left" vertical="top"/>
    </xf>
    <xf numFmtId="0" fontId="0" fillId="11" borderId="81" xfId="0" applyFill="1" applyBorder="1" applyAlignment="1">
      <alignment horizontal="left" vertical="top"/>
    </xf>
    <xf numFmtId="0" fontId="0" fillId="11" borderId="76" xfId="0" applyFill="1" applyBorder="1" applyAlignment="1">
      <alignment horizontal="left" vertical="top"/>
    </xf>
    <xf numFmtId="0" fontId="0" fillId="11" borderId="81" xfId="0" applyFill="1" applyBorder="1" applyAlignment="1">
      <alignment horizontal="left" vertical="top" indent="1"/>
    </xf>
    <xf numFmtId="0" fontId="0" fillId="11" borderId="76" xfId="0" applyFill="1" applyBorder="1" applyAlignment="1">
      <alignment horizontal="left" vertical="top" indent="1"/>
    </xf>
    <xf numFmtId="0" fontId="0" fillId="11" borderId="75" xfId="0" applyFill="1" applyBorder="1" applyAlignment="1">
      <alignment horizontal="left" vertical="top" indent="1"/>
    </xf>
    <xf numFmtId="0" fontId="0" fillId="11" borderId="80" xfId="0" applyFill="1" applyBorder="1" applyAlignment="1">
      <alignment horizontal="left" vertical="top" indent="1"/>
    </xf>
    <xf numFmtId="0" fontId="0" fillId="11" borderId="78" xfId="0" applyFill="1" applyBorder="1" applyAlignment="1">
      <alignment horizontal="left" vertical="top" indent="1"/>
    </xf>
    <xf numFmtId="0" fontId="0" fillId="6" borderId="79" xfId="0" applyFill="1" applyBorder="1" applyAlignment="1">
      <alignment horizontal="left" vertical="top" wrapText="1"/>
    </xf>
    <xf numFmtId="0" fontId="43" fillId="13" borderId="45" xfId="4" applyFont="1" applyFill="1" applyBorder="1" applyAlignment="1" applyProtection="1">
      <alignment horizontal="center"/>
    </xf>
    <xf numFmtId="0" fontId="43" fillId="13" borderId="0" xfId="4" applyFont="1" applyFill="1" applyBorder="1" applyAlignment="1" applyProtection="1">
      <alignment horizontal="center"/>
    </xf>
    <xf numFmtId="0" fontId="43" fillId="3" borderId="0" xfId="4" applyFont="1" applyFill="1" applyAlignment="1" applyProtection="1">
      <alignment horizontal="center"/>
    </xf>
    <xf numFmtId="0" fontId="43" fillId="28" borderId="0" xfId="4" applyFont="1" applyFill="1" applyBorder="1" applyAlignment="1" applyProtection="1">
      <alignment horizontal="center"/>
    </xf>
    <xf numFmtId="0" fontId="43" fillId="3" borderId="45" xfId="4" applyFont="1" applyFill="1" applyBorder="1" applyAlignment="1" applyProtection="1">
      <alignment horizontal="center"/>
    </xf>
    <xf numFmtId="0" fontId="43" fillId="3" borderId="0" xfId="4" applyFont="1" applyFill="1" applyBorder="1" applyAlignment="1" applyProtection="1">
      <alignment horizontal="center"/>
    </xf>
    <xf numFmtId="164" fontId="43" fillId="4" borderId="84" xfId="4" applyNumberFormat="1" applyFont="1" applyFill="1" applyBorder="1" applyAlignment="1" applyProtection="1">
      <alignment horizontal="left" vertical="center"/>
    </xf>
    <xf numFmtId="164" fontId="43" fillId="4" borderId="7" xfId="4" applyNumberFormat="1" applyFont="1" applyFill="1" applyBorder="1" applyAlignment="1" applyProtection="1">
      <alignment horizontal="left" vertical="center"/>
    </xf>
    <xf numFmtId="164" fontId="43" fillId="4" borderId="88" xfId="4" applyNumberFormat="1" applyFont="1" applyFill="1" applyBorder="1" applyAlignment="1" applyProtection="1">
      <alignment horizontal="left" vertical="center"/>
    </xf>
    <xf numFmtId="164" fontId="43" fillId="0" borderId="84" xfId="4" applyNumberFormat="1" applyFont="1" applyFill="1" applyBorder="1" applyAlignment="1" applyProtection="1">
      <alignment horizontal="left" vertical="center"/>
    </xf>
    <xf numFmtId="164" fontId="43" fillId="0" borderId="7" xfId="4" applyNumberFormat="1" applyFont="1" applyFill="1" applyBorder="1" applyAlignment="1" applyProtection="1">
      <alignment horizontal="left" vertical="center"/>
    </xf>
    <xf numFmtId="164" fontId="43" fillId="0" borderId="88" xfId="4" applyNumberFormat="1" applyFont="1" applyFill="1" applyBorder="1" applyAlignment="1" applyProtection="1">
      <alignment horizontal="left" vertical="center"/>
    </xf>
    <xf numFmtId="0" fontId="43" fillId="0" borderId="84" xfId="4" applyFont="1" applyFill="1" applyBorder="1" applyAlignment="1" applyProtection="1">
      <alignment horizontal="left"/>
    </xf>
    <xf numFmtId="0" fontId="43" fillId="0" borderId="7" xfId="4" applyFont="1" applyFill="1" applyBorder="1" applyAlignment="1" applyProtection="1">
      <alignment horizontal="left"/>
    </xf>
    <xf numFmtId="0" fontId="43" fillId="0" borderId="88" xfId="4" applyFont="1" applyFill="1" applyBorder="1" applyAlignment="1" applyProtection="1">
      <alignment horizontal="left"/>
    </xf>
    <xf numFmtId="1" fontId="43" fillId="4" borderId="84" xfId="4" applyNumberFormat="1" applyFont="1" applyFill="1" applyBorder="1" applyAlignment="1" applyProtection="1">
      <alignment horizontal="left" vertical="center"/>
    </xf>
    <xf numFmtId="1" fontId="43" fillId="4" borderId="7" xfId="4" applyNumberFormat="1" applyFont="1" applyFill="1" applyBorder="1" applyAlignment="1" applyProtection="1">
      <alignment horizontal="left" vertical="center"/>
    </xf>
    <xf numFmtId="1" fontId="43" fillId="4" borderId="88" xfId="4" applyNumberFormat="1" applyFont="1" applyFill="1" applyBorder="1" applyAlignment="1" applyProtection="1">
      <alignment horizontal="left" vertical="center"/>
    </xf>
    <xf numFmtId="164" fontId="43" fillId="0" borderId="84" xfId="4" applyNumberFormat="1" applyFont="1" applyFill="1" applyBorder="1" applyAlignment="1" applyProtection="1">
      <alignment horizontal="center" vertical="center"/>
    </xf>
    <xf numFmtId="164" fontId="43" fillId="0" borderId="7" xfId="4" applyNumberFormat="1" applyFont="1" applyFill="1" applyBorder="1" applyAlignment="1" applyProtection="1">
      <alignment horizontal="center" vertical="center"/>
    </xf>
    <xf numFmtId="164" fontId="43" fillId="0" borderId="88" xfId="4" applyNumberFormat="1" applyFont="1" applyFill="1" applyBorder="1" applyAlignment="1" applyProtection="1">
      <alignment horizontal="center" vertical="center"/>
    </xf>
    <xf numFmtId="0" fontId="44" fillId="13" borderId="86" xfId="4" applyFont="1" applyFill="1" applyBorder="1" applyAlignment="1" applyProtection="1">
      <alignment horizontal="center" wrapText="1"/>
    </xf>
    <xf numFmtId="0" fontId="44" fillId="13" borderId="4" xfId="4" applyFont="1" applyFill="1" applyBorder="1" applyAlignment="1" applyProtection="1">
      <alignment horizontal="center" wrapText="1"/>
    </xf>
    <xf numFmtId="0" fontId="44" fillId="13" borderId="90" xfId="4" applyFont="1" applyFill="1" applyBorder="1" applyAlignment="1" applyProtection="1">
      <alignment horizontal="center" wrapText="1"/>
    </xf>
    <xf numFmtId="164" fontId="43" fillId="0" borderId="84" xfId="4" applyNumberFormat="1" applyFont="1" applyFill="1" applyBorder="1" applyAlignment="1" applyProtection="1">
      <alignment horizontal="left" vertical="center" wrapText="1"/>
    </xf>
    <xf numFmtId="164" fontId="43" fillId="0" borderId="7" xfId="4" applyNumberFormat="1" applyFont="1" applyFill="1" applyBorder="1" applyAlignment="1" applyProtection="1">
      <alignment horizontal="left" vertical="center" wrapText="1"/>
    </xf>
    <xf numFmtId="164" fontId="43" fillId="0" borderId="88" xfId="4" applyNumberFormat="1" applyFont="1" applyFill="1" applyBorder="1" applyAlignment="1" applyProtection="1">
      <alignment horizontal="left" vertical="center" wrapText="1"/>
    </xf>
    <xf numFmtId="1" fontId="42" fillId="0" borderId="84" xfId="4" applyNumberFormat="1" applyFont="1" applyFill="1" applyBorder="1" applyAlignment="1" applyProtection="1">
      <alignment horizontal="center" vertical="center"/>
    </xf>
    <xf numFmtId="1" fontId="42" fillId="0" borderId="7" xfId="4" applyNumberFormat="1" applyFont="1" applyFill="1" applyBorder="1" applyAlignment="1" applyProtection="1">
      <alignment horizontal="center" vertical="center"/>
    </xf>
    <xf numFmtId="1" fontId="42" fillId="0" borderId="88" xfId="4" applyNumberFormat="1" applyFont="1" applyFill="1" applyBorder="1" applyAlignment="1" applyProtection="1">
      <alignment horizontal="center" vertical="center"/>
    </xf>
    <xf numFmtId="164" fontId="42" fillId="0" borderId="84" xfId="4" applyNumberFormat="1" applyFont="1" applyFill="1" applyBorder="1" applyAlignment="1" applyProtection="1">
      <alignment horizontal="center" vertical="center"/>
    </xf>
    <xf numFmtId="164" fontId="42" fillId="0" borderId="7" xfId="4" applyNumberFormat="1" applyFont="1" applyFill="1" applyBorder="1" applyAlignment="1" applyProtection="1">
      <alignment horizontal="center" vertical="center"/>
    </xf>
    <xf numFmtId="164" fontId="42" fillId="0" borderId="88" xfId="4" applyNumberFormat="1" applyFont="1" applyFill="1" applyBorder="1" applyAlignment="1" applyProtection="1">
      <alignment horizontal="center" vertical="center"/>
    </xf>
    <xf numFmtId="164" fontId="42" fillId="4" borderId="84" xfId="4" applyNumberFormat="1" applyFont="1" applyFill="1" applyBorder="1" applyAlignment="1" applyProtection="1">
      <alignment horizontal="center" vertical="center"/>
    </xf>
    <xf numFmtId="164" fontId="42" fillId="4" borderId="7" xfId="4" applyNumberFormat="1" applyFont="1" applyFill="1" applyBorder="1" applyAlignment="1" applyProtection="1">
      <alignment horizontal="center" vertical="center"/>
    </xf>
    <xf numFmtId="164" fontId="42" fillId="4" borderId="88" xfId="4" applyNumberFormat="1" applyFont="1" applyFill="1" applyBorder="1" applyAlignment="1" applyProtection="1">
      <alignment horizontal="center" vertical="center"/>
    </xf>
    <xf numFmtId="1" fontId="43" fillId="0" borderId="84" xfId="4" applyNumberFormat="1" applyFont="1" applyFill="1" applyBorder="1" applyAlignment="1" applyProtection="1">
      <alignment horizontal="left" vertical="center"/>
    </xf>
    <xf numFmtId="1" fontId="43" fillId="0" borderId="7" xfId="4" applyNumberFormat="1" applyFont="1" applyFill="1" applyBorder="1" applyAlignment="1" applyProtection="1">
      <alignment horizontal="left" vertical="center"/>
    </xf>
    <xf numFmtId="1" fontId="43" fillId="0" borderId="88" xfId="4" applyNumberFormat="1" applyFont="1" applyFill="1" applyBorder="1" applyAlignment="1" applyProtection="1">
      <alignment horizontal="left" vertical="center"/>
    </xf>
    <xf numFmtId="164" fontId="43" fillId="4" borderId="84" xfId="4" applyNumberFormat="1" applyFont="1" applyFill="1" applyBorder="1" applyAlignment="1" applyProtection="1">
      <alignment horizontal="center" vertical="center"/>
    </xf>
    <xf numFmtId="164" fontId="43" fillId="4" borderId="7" xfId="4" applyNumberFormat="1" applyFont="1" applyFill="1" applyBorder="1" applyAlignment="1" applyProtection="1">
      <alignment horizontal="center" vertical="center"/>
    </xf>
    <xf numFmtId="164" fontId="43" fillId="4" borderId="88" xfId="4" applyNumberFormat="1" applyFont="1" applyFill="1" applyBorder="1" applyAlignment="1" applyProtection="1">
      <alignment horizontal="center" vertical="center"/>
    </xf>
    <xf numFmtId="165" fontId="43" fillId="4" borderId="84" xfId="4" applyNumberFormat="1" applyFont="1" applyFill="1" applyBorder="1" applyAlignment="1" applyProtection="1">
      <alignment horizontal="left" vertical="center"/>
    </xf>
    <xf numFmtId="165" fontId="43" fillId="4" borderId="7" xfId="4" applyNumberFormat="1" applyFont="1" applyFill="1" applyBorder="1" applyAlignment="1" applyProtection="1">
      <alignment horizontal="left" vertical="center"/>
    </xf>
    <xf numFmtId="165" fontId="43" fillId="4" borderId="88" xfId="4" applyNumberFormat="1" applyFont="1" applyFill="1" applyBorder="1" applyAlignment="1" applyProtection="1">
      <alignment horizontal="left" vertical="center"/>
    </xf>
    <xf numFmtId="165" fontId="42" fillId="4" borderId="84" xfId="4" applyNumberFormat="1" applyFont="1" applyFill="1" applyBorder="1" applyAlignment="1" applyProtection="1">
      <alignment horizontal="center" vertical="center"/>
    </xf>
    <xf numFmtId="165" fontId="42" fillId="4" borderId="7" xfId="4" applyNumberFormat="1" applyFont="1" applyFill="1" applyBorder="1" applyAlignment="1" applyProtection="1">
      <alignment horizontal="center" vertical="center"/>
    </xf>
    <xf numFmtId="165" fontId="42" fillId="4" borderId="88" xfId="4" applyNumberFormat="1" applyFont="1" applyFill="1" applyBorder="1" applyAlignment="1" applyProtection="1">
      <alignment horizontal="center" vertical="center"/>
    </xf>
    <xf numFmtId="1" fontId="45" fillId="17" borderId="87" xfId="4" applyNumberFormat="1" applyFont="1" applyFill="1" applyBorder="1" applyAlignment="1" applyProtection="1">
      <alignment horizontal="left" vertical="center"/>
    </xf>
    <xf numFmtId="1" fontId="45" fillId="17" borderId="4" xfId="4" applyNumberFormat="1" applyFont="1" applyFill="1" applyBorder="1" applyAlignment="1" applyProtection="1">
      <alignment horizontal="left" vertical="center"/>
    </xf>
    <xf numFmtId="1" fontId="45" fillId="17" borderId="90" xfId="4" applyNumberFormat="1" applyFont="1" applyFill="1" applyBorder="1" applyAlignment="1" applyProtection="1">
      <alignment horizontal="left" vertical="center"/>
    </xf>
    <xf numFmtId="0" fontId="43" fillId="3" borderId="85" xfId="4" applyFont="1" applyFill="1" applyBorder="1" applyAlignment="1" applyProtection="1">
      <alignment horizontal="center"/>
    </xf>
    <xf numFmtId="0" fontId="43" fillId="13" borderId="85" xfId="4" applyFont="1" applyFill="1" applyBorder="1" applyAlignment="1" applyProtection="1">
      <alignment horizontal="center"/>
    </xf>
    <xf numFmtId="0" fontId="7" fillId="0" borderId="0" xfId="0" applyFont="1" applyFill="1" applyBorder="1" applyAlignment="1">
      <alignment horizontal="left" vertical="center"/>
    </xf>
    <xf numFmtId="0" fontId="35" fillId="3" borderId="97" xfId="0" applyFont="1" applyFill="1" applyBorder="1" applyAlignment="1">
      <alignment horizontal="center" vertical="center"/>
    </xf>
    <xf numFmtId="0" fontId="48" fillId="3" borderId="48" xfId="0" applyFont="1" applyFill="1" applyBorder="1" applyAlignment="1">
      <alignment horizontal="center" vertical="center"/>
    </xf>
    <xf numFmtId="0" fontId="4" fillId="13" borderId="110" xfId="0" applyFont="1" applyFill="1" applyBorder="1" applyAlignment="1">
      <alignment horizontal="center" vertical="center" textRotation="90"/>
    </xf>
    <xf numFmtId="0" fontId="4" fillId="13" borderId="111" xfId="0" applyFont="1" applyFill="1" applyBorder="1" applyAlignment="1">
      <alignment horizontal="center" vertical="center" textRotation="90"/>
    </xf>
    <xf numFmtId="0" fontId="4" fillId="17" borderId="110" xfId="0" applyFont="1" applyFill="1" applyBorder="1" applyAlignment="1">
      <alignment horizontal="center" vertical="center" textRotation="90"/>
    </xf>
    <xf numFmtId="0" fontId="4" fillId="16" borderId="112" xfId="0" applyFont="1" applyFill="1" applyBorder="1" applyAlignment="1">
      <alignment horizontal="center" vertical="center" textRotation="90"/>
    </xf>
    <xf numFmtId="0" fontId="4" fillId="16" borderId="110" xfId="0" applyFont="1" applyFill="1" applyBorder="1" applyAlignment="1">
      <alignment horizontal="center" vertical="center" textRotation="90"/>
    </xf>
    <xf numFmtId="0" fontId="4" fillId="18" borderId="112" xfId="0" applyFont="1" applyFill="1" applyBorder="1" applyAlignment="1">
      <alignment horizontal="center" vertical="center" textRotation="90" wrapText="1"/>
    </xf>
    <xf numFmtId="0" fontId="4" fillId="18" borderId="110" xfId="0" applyFont="1" applyFill="1" applyBorder="1" applyAlignment="1">
      <alignment horizontal="center" vertical="center" textRotation="90" wrapText="1"/>
    </xf>
    <xf numFmtId="0" fontId="11" fillId="26" borderId="0" xfId="0" applyFont="1" applyFill="1" applyAlignment="1">
      <alignment horizontal="center" vertical="center"/>
    </xf>
    <xf numFmtId="0" fontId="11" fillId="13" borderId="0" xfId="0" applyFont="1" applyFill="1" applyAlignment="1">
      <alignment horizontal="center" vertical="center"/>
    </xf>
    <xf numFmtId="0" fontId="11" fillId="17" borderId="0" xfId="0" applyFont="1" applyFill="1" applyAlignment="1">
      <alignment horizontal="center" vertical="center"/>
    </xf>
    <xf numFmtId="0" fontId="11" fillId="16" borderId="0" xfId="0" applyFont="1" applyFill="1" applyAlignment="1">
      <alignment horizontal="center" vertical="center"/>
    </xf>
    <xf numFmtId="0" fontId="11" fillId="18" borderId="0" xfId="0" applyFont="1" applyFill="1" applyAlignment="1">
      <alignment horizontal="center" vertical="center"/>
    </xf>
    <xf numFmtId="10" fontId="0" fillId="9" borderId="11" xfId="1" applyNumberFormat="1" applyFont="1" applyFill="1" applyBorder="1" applyAlignment="1">
      <alignment horizontal="center" vertical="center"/>
    </xf>
    <xf numFmtId="10" fontId="0" fillId="5" borderId="11" xfId="1" applyNumberFormat="1" applyFont="1" applyFill="1" applyBorder="1" applyAlignment="1">
      <alignment horizontal="center" vertical="center"/>
    </xf>
    <xf numFmtId="10" fontId="0" fillId="6" borderId="11" xfId="1" applyNumberFormat="1" applyFont="1" applyFill="1" applyBorder="1" applyAlignment="1">
      <alignment horizontal="center" vertical="center"/>
    </xf>
    <xf numFmtId="10" fontId="0" fillId="8" borderId="11" xfId="1" applyNumberFormat="1" applyFont="1" applyFill="1" applyBorder="1" applyAlignment="1">
      <alignment horizontal="center" vertical="center"/>
    </xf>
    <xf numFmtId="10" fontId="0" fillId="7" borderId="11" xfId="1" applyNumberFormat="1" applyFont="1" applyFill="1" applyBorder="1" applyAlignment="1">
      <alignment horizontal="center" vertical="center"/>
    </xf>
    <xf numFmtId="0" fontId="85" fillId="13" borderId="16" xfId="0" applyFont="1" applyFill="1" applyBorder="1" applyAlignment="1">
      <alignment horizontal="center" vertical="center"/>
    </xf>
    <xf numFmtId="0" fontId="85" fillId="17" borderId="16" xfId="0" applyFont="1" applyFill="1" applyBorder="1" applyAlignment="1">
      <alignment horizontal="center" vertical="center"/>
    </xf>
    <xf numFmtId="0" fontId="85" fillId="16" borderId="16" xfId="0" applyFont="1" applyFill="1" applyBorder="1" applyAlignment="1">
      <alignment horizontal="center" vertical="center"/>
    </xf>
    <xf numFmtId="0" fontId="85" fillId="18" borderId="16" xfId="0" applyFont="1" applyFill="1" applyBorder="1" applyAlignment="1">
      <alignment horizontal="center" vertical="center"/>
    </xf>
    <xf numFmtId="0" fontId="85" fillId="26" borderId="16" xfId="0" applyFont="1" applyFill="1" applyBorder="1" applyAlignment="1">
      <alignment horizontal="center" vertical="center"/>
    </xf>
    <xf numFmtId="0" fontId="84" fillId="31" borderId="0" xfId="0" applyFont="1" applyFill="1" applyAlignment="1">
      <alignment horizontal="center" vertical="center" textRotation="90"/>
    </xf>
    <xf numFmtId="0" fontId="84" fillId="31" borderId="0" xfId="0" applyFont="1" applyFill="1" applyBorder="1" applyAlignment="1">
      <alignment horizontal="center" vertical="center" textRotation="90"/>
    </xf>
    <xf numFmtId="0" fontId="26" fillId="22" borderId="0" xfId="0" applyFont="1" applyFill="1" applyAlignment="1">
      <alignment horizontal="left" indent="5"/>
    </xf>
    <xf numFmtId="0" fontId="53" fillId="15" borderId="0" xfId="0" applyFont="1" applyFill="1" applyAlignment="1">
      <alignment horizontal="center" vertical="center" textRotation="90"/>
    </xf>
    <xf numFmtId="0" fontId="53" fillId="3" borderId="0" xfId="0" applyFont="1" applyFill="1" applyAlignment="1">
      <alignment horizontal="center" vertical="center" textRotation="90"/>
    </xf>
    <xf numFmtId="0" fontId="53" fillId="23" borderId="0" xfId="0" applyFont="1" applyFill="1" applyAlignment="1">
      <alignment horizontal="center" vertical="center" textRotation="90"/>
    </xf>
    <xf numFmtId="0" fontId="55" fillId="24" borderId="0" xfId="0" applyFont="1" applyFill="1" applyAlignment="1">
      <alignment horizontal="center" vertical="center" textRotation="90" wrapText="1"/>
    </xf>
  </cellXfs>
  <cellStyles count="5">
    <cellStyle name="Link" xfId="2" builtinId="8"/>
    <cellStyle name="Prozent" xfId="1" builtinId="5"/>
    <cellStyle name="Standard" xfId="0" builtinId="0"/>
    <cellStyle name="Standard 2" xfId="3" xr:uid="{F476287C-B140-4016-BC7E-5F7A927C1DF9}"/>
    <cellStyle name="Standard 3" xfId="4" xr:uid="{E8BE744D-AABF-4335-86E4-23300751C6ED}"/>
  </cellStyles>
  <dxfs count="754">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7" tint="0.39994506668294322"/>
        </patternFill>
      </fill>
    </dxf>
    <dxf>
      <fill>
        <patternFill>
          <bgColor theme="9" tint="0.39994506668294322"/>
        </patternFill>
      </fill>
    </dxf>
    <dxf>
      <fill>
        <patternFill>
          <bgColor theme="9"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ill>
        <patternFill>
          <bgColor theme="8" tint="0.39994506668294322"/>
        </patternFill>
      </fill>
    </dxf>
    <dxf>
      <fill>
        <patternFill>
          <bgColor theme="6" tint="0.39994506668294322"/>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
      <font>
        <color theme="5" tint="-0.499984740745262"/>
      </font>
      <fill>
        <patternFill>
          <bgColor theme="5" tint="0.59996337778862885"/>
        </patternFill>
      </fill>
    </dxf>
    <dxf>
      <font>
        <color theme="7" tint="-0.499984740745262"/>
      </font>
      <fill>
        <patternFill>
          <bgColor theme="7" tint="0.59996337778862885"/>
        </patternFill>
      </fill>
    </dxf>
    <dxf>
      <font>
        <color theme="8" tint="-0.499984740745262"/>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r>
              <a:rPr lang="en-US" sz="1000"/>
              <a:t>Type of Footprint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endParaRPr lang="de-DE"/>
        </a:p>
      </c:txPr>
    </c:title>
    <c:autoTitleDeleted val="0"/>
    <c:plotArea>
      <c:layout/>
      <c:pieChart>
        <c:varyColors val="1"/>
        <c:ser>
          <c:idx val="0"/>
          <c:order val="0"/>
          <c:tx>
            <c:strRef>
              <c:f>'1.2 - PFCs Analysis'!$C$12</c:f>
              <c:strCache>
                <c:ptCount val="1"/>
                <c:pt idx="0">
                  <c:v>#</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7A9F-4ECA-BD3C-A3A62B0DA22D}"/>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7A9F-4ECA-BD3C-A3A62B0DA22D}"/>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7A9F-4ECA-BD3C-A3A62B0DA22D}"/>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 PFCs Analysis'!$B$13:$B$15</c:f>
              <c:strCache>
                <c:ptCount val="3"/>
                <c:pt idx="0">
                  <c:v>Carbon Footprint</c:v>
                </c:pt>
                <c:pt idx="1">
                  <c:v>Ecological Footprint</c:v>
                </c:pt>
                <c:pt idx="2">
                  <c:v>Water Footprint</c:v>
                </c:pt>
              </c:strCache>
            </c:strRef>
          </c:cat>
          <c:val>
            <c:numRef>
              <c:f>'1.2 - PFCs Analysis'!$C$13:$C$15</c:f>
              <c:numCache>
                <c:formatCode>General</c:formatCode>
                <c:ptCount val="3"/>
                <c:pt idx="0">
                  <c:v>52</c:v>
                </c:pt>
                <c:pt idx="1">
                  <c:v>5</c:v>
                </c:pt>
                <c:pt idx="2">
                  <c:v>9</c:v>
                </c:pt>
              </c:numCache>
            </c:numRef>
          </c:val>
          <c:extLst>
            <c:ext xmlns:c16="http://schemas.microsoft.com/office/drawing/2014/chart" uri="{C3380CC4-5D6E-409C-BE32-E72D297353CC}">
              <c16:uniqueId val="{00000006-7A9F-4ECA-BD3C-A3A62B0DA22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r>
              <a:rPr lang="en-US" sz="1000"/>
              <a:t>Non-/For-Profit</a:t>
            </a:r>
          </a:p>
        </c:rich>
      </c:tx>
      <c:overlay val="0"/>
      <c:spPr>
        <a:no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de-DE"/>
        </a:p>
      </c:txPr>
    </c:title>
    <c:autoTitleDeleted val="0"/>
    <c:plotArea>
      <c:layout/>
      <c:pieChart>
        <c:varyColors val="1"/>
        <c:ser>
          <c:idx val="0"/>
          <c:order val="0"/>
          <c:tx>
            <c:strRef>
              <c:f>'1.2 - PFCs Analysis'!$F$12</c:f>
              <c:strCache>
                <c:ptCount val="1"/>
                <c:pt idx="0">
                  <c:v>#</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1-BD29-4739-B03F-8BDB3A720C8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BD29-4739-B03F-8BDB3A720C85}"/>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de-DE"/>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 PFCs Analysis'!$E$13:$E$14</c:f>
              <c:strCache>
                <c:ptCount val="2"/>
                <c:pt idx="0">
                  <c:v>Non-profit</c:v>
                </c:pt>
                <c:pt idx="1">
                  <c:v>For-profit</c:v>
                </c:pt>
              </c:strCache>
            </c:strRef>
          </c:cat>
          <c:val>
            <c:numRef>
              <c:f>'1.2 - PFCs Analysis'!$F$13:$F$14</c:f>
              <c:numCache>
                <c:formatCode>General</c:formatCode>
                <c:ptCount val="2"/>
                <c:pt idx="0">
                  <c:v>34</c:v>
                </c:pt>
                <c:pt idx="1">
                  <c:v>32</c:v>
                </c:pt>
              </c:numCache>
            </c:numRef>
          </c:val>
          <c:extLst>
            <c:ext xmlns:c16="http://schemas.microsoft.com/office/drawing/2014/chart" uri="{C3380CC4-5D6E-409C-BE32-E72D297353CC}">
              <c16:uniqueId val="{00000004-BD29-4739-B03F-8BDB3A720C8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accent1"/>
      </a:solidFill>
      <a:round/>
    </a:ln>
    <a:effectLst/>
  </c:spPr>
  <c:txPr>
    <a:bodyPr/>
    <a:lstStyle/>
    <a:p>
      <a:pPr algn="ctr">
        <a:defRPr lang="en-US" sz="900" b="0" i="0" u="none" strike="noStrike" kern="1200" baseline="0">
          <a:solidFill>
            <a:schemeClr val="tx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r>
              <a:rPr lang="en-US" sz="1000"/>
              <a:t>Type of Footprint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endParaRPr lang="de-DE"/>
        </a:p>
      </c:txPr>
    </c:title>
    <c:autoTitleDeleted val="0"/>
    <c:plotArea>
      <c:layout/>
      <c:pieChart>
        <c:varyColors val="1"/>
        <c:ser>
          <c:idx val="0"/>
          <c:order val="0"/>
          <c:tx>
            <c:strRef>
              <c:f>'1.2 - PFCs Analysis'!$C$35</c:f>
              <c:strCache>
                <c:ptCount val="1"/>
                <c:pt idx="0">
                  <c:v>#</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894E-4E53-BC0C-2A55BD21D3F0}"/>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894E-4E53-BC0C-2A55BD21D3F0}"/>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894E-4E53-BC0C-2A55BD21D3F0}"/>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 PFCs Analysis'!$B$36:$B$38</c:f>
              <c:strCache>
                <c:ptCount val="3"/>
                <c:pt idx="0">
                  <c:v>Carbon Footprint</c:v>
                </c:pt>
                <c:pt idx="1">
                  <c:v>Ecological Footprint</c:v>
                </c:pt>
                <c:pt idx="2">
                  <c:v>Water Footprint</c:v>
                </c:pt>
              </c:strCache>
            </c:strRef>
          </c:cat>
          <c:val>
            <c:numRef>
              <c:f>'1.2 - PFCs Analysis'!$C$36:$C$38</c:f>
              <c:numCache>
                <c:formatCode>General</c:formatCode>
                <c:ptCount val="3"/>
                <c:pt idx="0">
                  <c:v>24</c:v>
                </c:pt>
                <c:pt idx="1">
                  <c:v>4</c:v>
                </c:pt>
                <c:pt idx="2">
                  <c:v>6</c:v>
                </c:pt>
              </c:numCache>
            </c:numRef>
          </c:val>
          <c:extLst>
            <c:ext xmlns:c16="http://schemas.microsoft.com/office/drawing/2014/chart" uri="{C3380CC4-5D6E-409C-BE32-E72D297353CC}">
              <c16:uniqueId val="{00000006-894E-4E53-BC0C-2A55BD21D3F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r>
              <a:rPr lang="en-US" sz="1000"/>
              <a:t>Type of Footprint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endParaRPr lang="de-DE"/>
        </a:p>
      </c:txPr>
    </c:title>
    <c:autoTitleDeleted val="0"/>
    <c:plotArea>
      <c:layout/>
      <c:pieChart>
        <c:varyColors val="1"/>
        <c:ser>
          <c:idx val="0"/>
          <c:order val="0"/>
          <c:tx>
            <c:strRef>
              <c:f>'1.2 - PFCs Analysis'!$C$58</c:f>
              <c:strCache>
                <c:ptCount val="1"/>
                <c:pt idx="0">
                  <c:v>#</c:v>
                </c:pt>
              </c:strCache>
            </c:strRef>
          </c:tx>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E7FA-477B-AEB0-67EA47B9727B}"/>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E7FA-477B-AEB0-67EA47B9727B}"/>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E7FA-477B-AEB0-67EA47B9727B}"/>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 PFCs Analysis'!$B$59:$B$61</c:f>
              <c:strCache>
                <c:ptCount val="3"/>
                <c:pt idx="0">
                  <c:v>Carbon Footprint</c:v>
                </c:pt>
                <c:pt idx="1">
                  <c:v>Ecological Footprint</c:v>
                </c:pt>
                <c:pt idx="2">
                  <c:v>Water Footprint</c:v>
                </c:pt>
              </c:strCache>
            </c:strRef>
          </c:cat>
          <c:val>
            <c:numRef>
              <c:f>'1.2 - PFCs Analysis'!$C$59:$C$61</c:f>
              <c:numCache>
                <c:formatCode>General</c:formatCode>
                <c:ptCount val="3"/>
                <c:pt idx="0">
                  <c:v>28</c:v>
                </c:pt>
                <c:pt idx="1">
                  <c:v>1</c:v>
                </c:pt>
                <c:pt idx="2">
                  <c:v>3</c:v>
                </c:pt>
              </c:numCache>
            </c:numRef>
          </c:val>
          <c:extLst>
            <c:ext xmlns:c16="http://schemas.microsoft.com/office/drawing/2014/chart" uri="{C3380CC4-5D6E-409C-BE32-E72D297353CC}">
              <c16:uniqueId val="{00000006-E7FA-477B-AEB0-67EA47B9727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r>
              <a:rPr lang="en-US" sz="1000"/>
              <a:t>Non-/For-Profit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endParaRPr lang="de-DE"/>
        </a:p>
      </c:txPr>
    </c:title>
    <c:autoTitleDeleted val="0"/>
    <c:plotArea>
      <c:layout/>
      <c:pieChart>
        <c:varyColors val="1"/>
        <c:ser>
          <c:idx val="0"/>
          <c:order val="0"/>
          <c:tx>
            <c:strRef>
              <c:f>'1.2 - PFCs Analysis'!$C$81</c:f>
              <c:strCache>
                <c:ptCount val="1"/>
                <c:pt idx="0">
                  <c:v>#</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1-F185-463E-BE4B-07814F1CE5B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185-463E-BE4B-07814F1CE5B8}"/>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 PFCs Analysis'!$B$82:$B$83</c:f>
              <c:strCache>
                <c:ptCount val="2"/>
                <c:pt idx="0">
                  <c:v>Non-profit</c:v>
                </c:pt>
                <c:pt idx="1">
                  <c:v>For-profit</c:v>
                </c:pt>
              </c:strCache>
            </c:strRef>
          </c:cat>
          <c:val>
            <c:numRef>
              <c:f>'1.2 - PFCs Analysis'!$C$82:$C$83</c:f>
              <c:numCache>
                <c:formatCode>General</c:formatCode>
                <c:ptCount val="2"/>
                <c:pt idx="0">
                  <c:v>24</c:v>
                </c:pt>
                <c:pt idx="1">
                  <c:v>28</c:v>
                </c:pt>
              </c:numCache>
            </c:numRef>
          </c:val>
          <c:extLst>
            <c:ext xmlns:c16="http://schemas.microsoft.com/office/drawing/2014/chart" uri="{C3380CC4-5D6E-409C-BE32-E72D297353CC}">
              <c16:uniqueId val="{00000004-F185-463E-BE4B-07814F1CE5B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r>
              <a:rPr lang="de-DE" sz="1000"/>
              <a:t>Region calculators</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dk1"/>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D0-4412-A81B-D1F3CBB5D7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D0-4412-A81B-D1F3CBB5D7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D0-4412-A81B-D1F3CBB5D7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D0-4412-A81B-D1F3CBB5D7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4D0-4412-A81B-D1F3CBB5D73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4D0-4412-A81B-D1F3CBB5D73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4D0-4412-A81B-D1F3CBB5D73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4D0-4412-A81B-D1F3CBB5D73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4D0-4412-A81B-D1F3CBB5D73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4D0-4412-A81B-D1F3CBB5D73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4D0-4412-A81B-D1F3CBB5D73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4D0-4412-A81B-D1F3CBB5D73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4D0-4412-A81B-D1F3CBB5D73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4D0-4412-A81B-D1F3CBB5D73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4D0-4412-A81B-D1F3CBB5D73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4D0-4412-A81B-D1F3CBB5D73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4D0-4412-A81B-D1F3CBB5D73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4D0-4412-A81B-D1F3CBB5D730}"/>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 PFCs Analysis'!$H$13:$H$30</c:f>
              <c:strCache>
                <c:ptCount val="18"/>
                <c:pt idx="0">
                  <c:v>Germany</c:v>
                </c:pt>
                <c:pt idx="1">
                  <c:v>USA</c:v>
                </c:pt>
                <c:pt idx="2">
                  <c:v>UK</c:v>
                </c:pt>
                <c:pt idx="3">
                  <c:v>Australia</c:v>
                </c:pt>
                <c:pt idx="4">
                  <c:v>Austria</c:v>
                </c:pt>
                <c:pt idx="5">
                  <c:v>Global</c:v>
                </c:pt>
                <c:pt idx="6">
                  <c:v>Netherlends</c:v>
                </c:pt>
                <c:pt idx="7">
                  <c:v>New Zealand</c:v>
                </c:pt>
                <c:pt idx="8">
                  <c:v>India</c:v>
                </c:pt>
                <c:pt idx="9">
                  <c:v>Switzerland</c:v>
                </c:pt>
                <c:pt idx="10">
                  <c:v>Canada</c:v>
                </c:pt>
                <c:pt idx="11">
                  <c:v>EU</c:v>
                </c:pt>
                <c:pt idx="12">
                  <c:v>Finland</c:v>
                </c:pt>
                <c:pt idx="13">
                  <c:v>France</c:v>
                </c:pt>
                <c:pt idx="14">
                  <c:v>Hong Kong</c:v>
                </c:pt>
                <c:pt idx="15">
                  <c:v>Ireland</c:v>
                </c:pt>
                <c:pt idx="16">
                  <c:v>Singapore</c:v>
                </c:pt>
                <c:pt idx="17">
                  <c:v>Sweden</c:v>
                </c:pt>
              </c:strCache>
            </c:strRef>
          </c:cat>
          <c:val>
            <c:numRef>
              <c:f>'1.2 - PFCs Analysis'!$I$13:$I$30</c:f>
              <c:numCache>
                <c:formatCode>General</c:formatCode>
                <c:ptCount val="18"/>
                <c:pt idx="0">
                  <c:v>22</c:v>
                </c:pt>
                <c:pt idx="1">
                  <c:v>13</c:v>
                </c:pt>
                <c:pt idx="2">
                  <c:v>8</c:v>
                </c:pt>
                <c:pt idx="3">
                  <c:v>4</c:v>
                </c:pt>
                <c:pt idx="4">
                  <c:v>2</c:v>
                </c:pt>
                <c:pt idx="5">
                  <c:v>2</c:v>
                </c:pt>
                <c:pt idx="6">
                  <c:v>2</c:v>
                </c:pt>
                <c:pt idx="7">
                  <c:v>2</c:v>
                </c:pt>
                <c:pt idx="8">
                  <c:v>2</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00-8943-45BB-934B-2B29A56F2C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lgn="ctr" rtl="0">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Type of calculator</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1"/>
            </a:solidFill>
            <a:ln>
              <a:noFill/>
            </a:ln>
            <a:effectLst/>
          </c:spPr>
          <c:invertIfNegative val="0"/>
          <c:cat>
            <c:strRef>
              <c:f>'5.3 - PCFCs General Analysis'!$C$15:$D$18</c:f>
              <c:strCache>
                <c:ptCount val="4"/>
                <c:pt idx="0">
                  <c:v>Web calculator</c:v>
                </c:pt>
                <c:pt idx="1">
                  <c:v>App calculator</c:v>
                </c:pt>
                <c:pt idx="2">
                  <c:v>Excel calculator</c:v>
                </c:pt>
                <c:pt idx="3">
                  <c:v>App + Web version available</c:v>
                </c:pt>
              </c:strCache>
            </c:strRef>
          </c:cat>
          <c:val>
            <c:numRef>
              <c:f>'5.3 - PCFCs General Analysis'!$E$15:$E$18</c:f>
              <c:numCache>
                <c:formatCode>General</c:formatCode>
                <c:ptCount val="4"/>
                <c:pt idx="0">
                  <c:v>37</c:v>
                </c:pt>
                <c:pt idx="1">
                  <c:v>9</c:v>
                </c:pt>
                <c:pt idx="2">
                  <c:v>1</c:v>
                </c:pt>
                <c:pt idx="3">
                  <c:v>2</c:v>
                </c:pt>
              </c:numCache>
            </c:numRef>
          </c:val>
          <c:extLst>
            <c:ext xmlns:c16="http://schemas.microsoft.com/office/drawing/2014/chart" uri="{C3380CC4-5D6E-409C-BE32-E72D297353CC}">
              <c16:uniqueId val="{00000000-9A58-4271-BEF7-2B82AFE64CD1}"/>
            </c:ext>
          </c:extLst>
        </c:ser>
        <c:dLbls>
          <c:showLegendKey val="0"/>
          <c:showVal val="0"/>
          <c:showCatName val="0"/>
          <c:showSerName val="0"/>
          <c:showPercent val="0"/>
          <c:showBubbleSize val="0"/>
        </c:dLbls>
        <c:gapWidth val="182"/>
        <c:axId val="1295137008"/>
        <c:axId val="1295123696"/>
      </c:barChart>
      <c:catAx>
        <c:axId val="129513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295123696"/>
        <c:crosses val="autoZero"/>
        <c:auto val="1"/>
        <c:lblAlgn val="ctr"/>
        <c:lblOffset val="100"/>
        <c:noMultiLvlLbl val="0"/>
      </c:catAx>
      <c:valAx>
        <c:axId val="1295123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29513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Type of provider</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1"/>
            </a:solidFill>
            <a:ln>
              <a:noFill/>
            </a:ln>
            <a:effectLst/>
          </c:spPr>
          <c:invertIfNegative val="0"/>
          <c:cat>
            <c:strRef>
              <c:f>'5.3 - PCFCs General Analysis'!$C$10:$D$13</c:f>
              <c:strCache>
                <c:ptCount val="4"/>
                <c:pt idx="0">
                  <c:v>For-profit</c:v>
                </c:pt>
                <c:pt idx="1">
                  <c:v>Non-profit / Institute</c:v>
                </c:pt>
                <c:pt idx="2">
                  <c:v>Non-profit / NGO</c:v>
                </c:pt>
                <c:pt idx="3">
                  <c:v>Non-profit / Government</c:v>
                </c:pt>
              </c:strCache>
            </c:strRef>
          </c:cat>
          <c:val>
            <c:numRef>
              <c:f>'5.3 - PCFCs General Analysis'!$E$10:$E$13</c:f>
              <c:numCache>
                <c:formatCode>General</c:formatCode>
                <c:ptCount val="4"/>
                <c:pt idx="0">
                  <c:v>25</c:v>
                </c:pt>
                <c:pt idx="1">
                  <c:v>3</c:v>
                </c:pt>
                <c:pt idx="2">
                  <c:v>16</c:v>
                </c:pt>
                <c:pt idx="3">
                  <c:v>5</c:v>
                </c:pt>
              </c:numCache>
            </c:numRef>
          </c:val>
          <c:extLst>
            <c:ext xmlns:c16="http://schemas.microsoft.com/office/drawing/2014/chart" uri="{C3380CC4-5D6E-409C-BE32-E72D297353CC}">
              <c16:uniqueId val="{00000000-1704-452D-8A13-C26EE11C525C}"/>
            </c:ext>
          </c:extLst>
        </c:ser>
        <c:dLbls>
          <c:showLegendKey val="0"/>
          <c:showVal val="0"/>
          <c:showCatName val="0"/>
          <c:showSerName val="0"/>
          <c:showPercent val="0"/>
          <c:showBubbleSize val="0"/>
        </c:dLbls>
        <c:gapWidth val="182"/>
        <c:axId val="1544645056"/>
        <c:axId val="1544645472"/>
      </c:barChart>
      <c:catAx>
        <c:axId val="154464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5472"/>
        <c:crosses val="autoZero"/>
        <c:auto val="1"/>
        <c:lblAlgn val="ctr"/>
        <c:lblOffset val="100"/>
        <c:noMultiLvlLbl val="0"/>
      </c:catAx>
      <c:valAx>
        <c:axId val="154464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5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Popularity</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1"/>
            </a:solidFill>
            <a:ln>
              <a:noFill/>
            </a:ln>
            <a:effectLst/>
          </c:spPr>
          <c:invertIfNegative val="0"/>
          <c:cat>
            <c:strRef>
              <c:f>'5.3 - PCFCs General Analysis'!$C$20:$D$22</c:f>
              <c:strCache>
                <c:ptCount val="3"/>
                <c:pt idx="0">
                  <c:v>Low popularity</c:v>
                </c:pt>
                <c:pt idx="1">
                  <c:v>Medium popularity</c:v>
                </c:pt>
                <c:pt idx="2">
                  <c:v>High popularity</c:v>
                </c:pt>
              </c:strCache>
            </c:strRef>
          </c:cat>
          <c:val>
            <c:numRef>
              <c:f>'5.3 - PCFCs General Analysis'!$E$20:$E$22</c:f>
              <c:numCache>
                <c:formatCode>General</c:formatCode>
                <c:ptCount val="3"/>
                <c:pt idx="0">
                  <c:v>24</c:v>
                </c:pt>
                <c:pt idx="1">
                  <c:v>16</c:v>
                </c:pt>
                <c:pt idx="2">
                  <c:v>9</c:v>
                </c:pt>
              </c:numCache>
            </c:numRef>
          </c:val>
          <c:extLst>
            <c:ext xmlns:c16="http://schemas.microsoft.com/office/drawing/2014/chart" uri="{C3380CC4-5D6E-409C-BE32-E72D297353CC}">
              <c16:uniqueId val="{00000000-AE53-416F-A24F-8CAF2F088B4A}"/>
            </c:ext>
          </c:extLst>
        </c:ser>
        <c:dLbls>
          <c:showLegendKey val="0"/>
          <c:showVal val="0"/>
          <c:showCatName val="0"/>
          <c:showSerName val="0"/>
          <c:showPercent val="0"/>
          <c:showBubbleSize val="0"/>
        </c:dLbls>
        <c:gapWidth val="182"/>
        <c:axId val="1216498816"/>
        <c:axId val="1216497984"/>
      </c:barChart>
      <c:catAx>
        <c:axId val="121649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216497984"/>
        <c:crosses val="autoZero"/>
        <c:auto val="1"/>
        <c:lblAlgn val="ctr"/>
        <c:lblOffset val="100"/>
        <c:noMultiLvlLbl val="0"/>
      </c:catAx>
      <c:valAx>
        <c:axId val="1216497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216498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Transparency of method</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2">
                <a:lumMod val="60000"/>
                <a:lumOff val="40000"/>
              </a:schemeClr>
            </a:solidFill>
            <a:ln>
              <a:noFill/>
            </a:ln>
            <a:effectLst/>
          </c:spPr>
          <c:invertIfNegative val="0"/>
          <c:cat>
            <c:strRef>
              <c:f>'5.3 - PCFCs General Analysis'!$C$25:$D$28</c:f>
              <c:strCache>
                <c:ptCount val="4"/>
                <c:pt idx="0">
                  <c:v>No data</c:v>
                </c:pt>
                <c:pt idx="1">
                  <c:v>Basic description</c:v>
                </c:pt>
                <c:pt idx="2">
                  <c:v>Detailed description</c:v>
                </c:pt>
                <c:pt idx="3">
                  <c:v>Open-source method</c:v>
                </c:pt>
              </c:strCache>
            </c:strRef>
          </c:cat>
          <c:val>
            <c:numRef>
              <c:f>'5.3 - PCFCs General Analysis'!$E$25:$E$28</c:f>
              <c:numCache>
                <c:formatCode>General</c:formatCode>
                <c:ptCount val="4"/>
                <c:pt idx="0">
                  <c:v>14</c:v>
                </c:pt>
                <c:pt idx="1">
                  <c:v>15</c:v>
                </c:pt>
                <c:pt idx="2">
                  <c:v>11</c:v>
                </c:pt>
                <c:pt idx="3">
                  <c:v>9</c:v>
                </c:pt>
              </c:numCache>
            </c:numRef>
          </c:val>
          <c:extLst>
            <c:ext xmlns:c16="http://schemas.microsoft.com/office/drawing/2014/chart" uri="{C3380CC4-5D6E-409C-BE32-E72D297353CC}">
              <c16:uniqueId val="{00000000-541C-4B6A-B9AB-09FBB613AB29}"/>
            </c:ext>
          </c:extLst>
        </c:ser>
        <c:dLbls>
          <c:showLegendKey val="0"/>
          <c:showVal val="0"/>
          <c:showCatName val="0"/>
          <c:showSerName val="0"/>
          <c:showPercent val="0"/>
          <c:showBubbleSize val="0"/>
        </c:dLbls>
        <c:gapWidth val="182"/>
        <c:axId val="307613216"/>
        <c:axId val="307606560"/>
      </c:barChart>
      <c:catAx>
        <c:axId val="30761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307606560"/>
        <c:crosses val="autoZero"/>
        <c:auto val="1"/>
        <c:lblAlgn val="ctr"/>
        <c:lblOffset val="100"/>
        <c:noMultiLvlLbl val="0"/>
      </c:catAx>
      <c:valAx>
        <c:axId val="30760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307613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60000"/>
          <a:lumOff val="40000"/>
        </a:schemeClr>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960" b="0" i="0" u="none" strike="noStrike" kern="1200" spc="0" baseline="0">
                <a:solidFill>
                  <a:sysClr val="windowText" lastClr="000000"/>
                </a:solidFill>
                <a:latin typeface="+mn-lt"/>
                <a:ea typeface="+mn-ea"/>
                <a:cs typeface="+mn-cs"/>
              </a:defRPr>
            </a:pPr>
            <a:r>
              <a:rPr lang="de-DE"/>
              <a:t>Credibility of sources</a:t>
            </a:r>
          </a:p>
        </c:rich>
      </c:tx>
      <c:overlay val="0"/>
      <c:spPr>
        <a:noFill/>
        <a:ln>
          <a:noFill/>
        </a:ln>
        <a:effectLst/>
      </c:spPr>
      <c:txPr>
        <a:bodyPr rot="0" spcFirstLastPara="1" vertOverflow="ellipsis" vert="horz" wrap="square" anchor="ctr" anchorCtr="1"/>
        <a:lstStyle/>
        <a:p>
          <a:pPr>
            <a:defRPr lang="en-US"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2">
                <a:lumMod val="60000"/>
                <a:lumOff val="40000"/>
              </a:schemeClr>
            </a:solidFill>
            <a:ln>
              <a:solidFill>
                <a:schemeClr val="accent2">
                  <a:lumMod val="60000"/>
                  <a:lumOff val="40000"/>
                </a:schemeClr>
              </a:solidFill>
            </a:ln>
            <a:effectLst/>
          </c:spPr>
          <c:invertIfNegative val="0"/>
          <c:cat>
            <c:strRef>
              <c:f>'5.3 - PCFCs General Analysis'!$C$30:$D$34</c:f>
              <c:strCache>
                <c:ptCount val="5"/>
                <c:pt idx="0">
                  <c:v>No sources</c:v>
                </c:pt>
                <c:pt idx="1">
                  <c:v>Non-specific sources</c:v>
                </c:pt>
                <c:pt idx="2">
                  <c:v>Non-recognized sources</c:v>
                </c:pt>
                <c:pt idx="3">
                  <c:v>Recognized outdated sources</c:v>
                </c:pt>
                <c:pt idx="4">
                  <c:v>Recognized current sources</c:v>
                </c:pt>
              </c:strCache>
            </c:strRef>
          </c:cat>
          <c:val>
            <c:numRef>
              <c:f>'5.3 - PCFCs General Analysis'!$E$30:$E$34</c:f>
              <c:numCache>
                <c:formatCode>General</c:formatCode>
                <c:ptCount val="5"/>
                <c:pt idx="0">
                  <c:v>9</c:v>
                </c:pt>
                <c:pt idx="1">
                  <c:v>14</c:v>
                </c:pt>
                <c:pt idx="2">
                  <c:v>0</c:v>
                </c:pt>
                <c:pt idx="3">
                  <c:v>6</c:v>
                </c:pt>
                <c:pt idx="4">
                  <c:v>20</c:v>
                </c:pt>
              </c:numCache>
            </c:numRef>
          </c:val>
          <c:extLst>
            <c:ext xmlns:c16="http://schemas.microsoft.com/office/drawing/2014/chart" uri="{C3380CC4-5D6E-409C-BE32-E72D297353CC}">
              <c16:uniqueId val="{00000000-7A20-486E-962D-DDD537103D51}"/>
            </c:ext>
          </c:extLst>
        </c:ser>
        <c:dLbls>
          <c:showLegendKey val="0"/>
          <c:showVal val="0"/>
          <c:showCatName val="0"/>
          <c:showSerName val="0"/>
          <c:showPercent val="0"/>
          <c:showBubbleSize val="0"/>
        </c:dLbls>
        <c:gapWidth val="182"/>
        <c:axId val="307600320"/>
        <c:axId val="307599072"/>
      </c:barChart>
      <c:catAx>
        <c:axId val="30760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mn-lt"/>
                <a:ea typeface="+mn-ea"/>
                <a:cs typeface="+mn-cs"/>
              </a:defRPr>
            </a:pPr>
            <a:endParaRPr lang="de-DE"/>
          </a:p>
        </c:txPr>
        <c:crossAx val="307599072"/>
        <c:crosses val="autoZero"/>
        <c:auto val="1"/>
        <c:lblAlgn val="ctr"/>
        <c:lblOffset val="100"/>
        <c:noMultiLvlLbl val="0"/>
      </c:catAx>
      <c:valAx>
        <c:axId val="307599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mn-lt"/>
                <a:ea typeface="+mn-ea"/>
                <a:cs typeface="+mn-cs"/>
              </a:defRPr>
            </a:pPr>
            <a:endParaRPr lang="de-DE"/>
          </a:p>
        </c:txPr>
        <c:crossAx val="307600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60000"/>
          <a:lumOff val="40000"/>
        </a:schemeClr>
      </a:solidFill>
      <a:round/>
    </a:ln>
    <a:effectLst/>
  </c:spPr>
  <c:txPr>
    <a:bodyPr/>
    <a:lstStyle/>
    <a:p>
      <a:pPr>
        <a:defRPr lang="en-US" sz="800" b="0" i="0" u="none" strike="noStrike" kern="1200" baseline="0">
          <a:solidFill>
            <a:sysClr val="windowText" lastClr="000000"/>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960" b="0" i="0" u="none" strike="noStrike" kern="1200" spc="0" baseline="0">
                <a:solidFill>
                  <a:sysClr val="windowText" lastClr="000000"/>
                </a:solidFill>
                <a:latin typeface="+mn-lt"/>
                <a:ea typeface="+mn-ea"/>
                <a:cs typeface="+mn-cs"/>
              </a:defRPr>
            </a:pPr>
            <a:r>
              <a:rPr lang="de-DE"/>
              <a:t>Categories</a:t>
            </a:r>
          </a:p>
        </c:rich>
      </c:tx>
      <c:overlay val="0"/>
      <c:spPr>
        <a:noFill/>
        <a:ln>
          <a:noFill/>
        </a:ln>
        <a:effectLst/>
      </c:spPr>
      <c:txPr>
        <a:bodyPr rot="0" spcFirstLastPara="1" vertOverflow="ellipsis" vert="horz" wrap="square" anchor="ctr" anchorCtr="1"/>
        <a:lstStyle/>
        <a:p>
          <a:pPr>
            <a:defRPr lang="en-US"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2">
                <a:lumMod val="60000"/>
                <a:lumOff val="40000"/>
              </a:schemeClr>
            </a:solidFill>
            <a:ln>
              <a:solidFill>
                <a:schemeClr val="accent2">
                  <a:lumMod val="60000"/>
                  <a:lumOff val="40000"/>
                </a:schemeClr>
              </a:solidFill>
            </a:ln>
            <a:effectLst/>
          </c:spPr>
          <c:invertIfNegative val="0"/>
          <c:cat>
            <c:strRef>
              <c:f>'5.3 - PCFCs General Analysis'!$C$38:$D$42</c:f>
              <c:strCache>
                <c:ptCount val="5"/>
                <c:pt idx="0">
                  <c:v>Minimalistic category set</c:v>
                </c:pt>
                <c:pt idx="1">
                  <c:v>Specified category set</c:v>
                </c:pt>
                <c:pt idx="2">
                  <c:v>Basic category set</c:v>
                </c:pt>
                <c:pt idx="3">
                  <c:v>Advanced category set</c:v>
                </c:pt>
                <c:pt idx="4">
                  <c:v>Comprehensive category set</c:v>
                </c:pt>
              </c:strCache>
            </c:strRef>
          </c:cat>
          <c:val>
            <c:numRef>
              <c:f>'5.3 - PCFCs General Analysis'!$E$38:$E$42</c:f>
              <c:numCache>
                <c:formatCode>General</c:formatCode>
                <c:ptCount val="5"/>
                <c:pt idx="0">
                  <c:v>5</c:v>
                </c:pt>
                <c:pt idx="1">
                  <c:v>8</c:v>
                </c:pt>
                <c:pt idx="2">
                  <c:v>11</c:v>
                </c:pt>
                <c:pt idx="3">
                  <c:v>23</c:v>
                </c:pt>
                <c:pt idx="4">
                  <c:v>2</c:v>
                </c:pt>
              </c:numCache>
            </c:numRef>
          </c:val>
          <c:extLst>
            <c:ext xmlns:c16="http://schemas.microsoft.com/office/drawing/2014/chart" uri="{C3380CC4-5D6E-409C-BE32-E72D297353CC}">
              <c16:uniqueId val="{00000000-581B-4F20-A9FE-062CEC9367FA}"/>
            </c:ext>
          </c:extLst>
        </c:ser>
        <c:dLbls>
          <c:showLegendKey val="0"/>
          <c:showVal val="0"/>
          <c:showCatName val="0"/>
          <c:showSerName val="0"/>
          <c:showPercent val="0"/>
          <c:showBubbleSize val="0"/>
        </c:dLbls>
        <c:gapWidth val="182"/>
        <c:axId val="307600320"/>
        <c:axId val="307599072"/>
      </c:barChart>
      <c:catAx>
        <c:axId val="30760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mn-lt"/>
                <a:ea typeface="+mn-ea"/>
                <a:cs typeface="+mn-cs"/>
              </a:defRPr>
            </a:pPr>
            <a:endParaRPr lang="de-DE"/>
          </a:p>
        </c:txPr>
        <c:crossAx val="307599072"/>
        <c:crosses val="autoZero"/>
        <c:auto val="1"/>
        <c:lblAlgn val="ctr"/>
        <c:lblOffset val="100"/>
        <c:noMultiLvlLbl val="0"/>
      </c:catAx>
      <c:valAx>
        <c:axId val="307599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mn-lt"/>
                <a:ea typeface="+mn-ea"/>
                <a:cs typeface="+mn-cs"/>
              </a:defRPr>
            </a:pPr>
            <a:endParaRPr lang="de-DE"/>
          </a:p>
        </c:txPr>
        <c:crossAx val="307600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2">
          <a:lumMod val="60000"/>
          <a:lumOff val="40000"/>
        </a:schemeClr>
      </a:solidFill>
      <a:round/>
    </a:ln>
    <a:effectLst/>
  </c:spPr>
  <c:txPr>
    <a:bodyPr/>
    <a:lstStyle/>
    <a:p>
      <a:pPr>
        <a:defRPr lang="en-US" sz="800" b="0" i="0" u="none" strike="noStrike" kern="1200" baseline="0">
          <a:solidFill>
            <a:sysClr val="windowText" lastClr="000000"/>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Presentation of results</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5">
                <a:lumMod val="60000"/>
                <a:lumOff val="40000"/>
              </a:schemeClr>
            </a:solidFill>
            <a:ln>
              <a:noFill/>
            </a:ln>
            <a:effectLst/>
          </c:spPr>
          <c:invertIfNegative val="0"/>
          <c:cat>
            <c:strRef>
              <c:f>'5.3 - PCFCs General Analysis'!$C$45:$D$48</c:f>
              <c:strCache>
                <c:ptCount val="4"/>
                <c:pt idx="0">
                  <c:v>Personal footprint</c:v>
                </c:pt>
                <c:pt idx="1">
                  <c:v>Personal footprint + Context</c:v>
                </c:pt>
                <c:pt idx="2">
                  <c:v>Personal footprint analysis</c:v>
                </c:pt>
                <c:pt idx="3">
                  <c:v>Personal footprint analysis + Context</c:v>
                </c:pt>
              </c:strCache>
            </c:strRef>
          </c:cat>
          <c:val>
            <c:numRef>
              <c:f>'5.3 - PCFCs General Analysis'!$E$45:$E$48</c:f>
              <c:numCache>
                <c:formatCode>General</c:formatCode>
                <c:ptCount val="4"/>
                <c:pt idx="0">
                  <c:v>0</c:v>
                </c:pt>
                <c:pt idx="1">
                  <c:v>4</c:v>
                </c:pt>
                <c:pt idx="2">
                  <c:v>4</c:v>
                </c:pt>
                <c:pt idx="3">
                  <c:v>41</c:v>
                </c:pt>
              </c:numCache>
            </c:numRef>
          </c:val>
          <c:extLst>
            <c:ext xmlns:c16="http://schemas.microsoft.com/office/drawing/2014/chart" uri="{C3380CC4-5D6E-409C-BE32-E72D297353CC}">
              <c16:uniqueId val="{00000000-0164-4567-92A5-F3EBE698847C}"/>
            </c:ext>
          </c:extLst>
        </c:ser>
        <c:dLbls>
          <c:showLegendKey val="0"/>
          <c:showVal val="0"/>
          <c:showCatName val="0"/>
          <c:showSerName val="0"/>
          <c:showPercent val="0"/>
          <c:showBubbleSize val="0"/>
        </c:dLbls>
        <c:gapWidth val="182"/>
        <c:axId val="1544642144"/>
        <c:axId val="1544642560"/>
      </c:barChart>
      <c:catAx>
        <c:axId val="154464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2560"/>
        <c:crosses val="autoZero"/>
        <c:auto val="1"/>
        <c:lblAlgn val="ctr"/>
        <c:lblOffset val="100"/>
        <c:noMultiLvlLbl val="0"/>
      </c:catAx>
      <c:valAx>
        <c:axId val="154464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5"/>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Reduction measures</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5">
                <a:lumMod val="60000"/>
                <a:lumOff val="40000"/>
              </a:schemeClr>
            </a:solidFill>
            <a:ln>
              <a:noFill/>
            </a:ln>
            <a:effectLst/>
          </c:spPr>
          <c:invertIfNegative val="0"/>
          <c:cat>
            <c:strRef>
              <c:f>'5.3 - PCFCs General Analysis'!$C$50:$D$52</c:f>
              <c:strCache>
                <c:ptCount val="3"/>
                <c:pt idx="0">
                  <c:v>No reduction measures</c:v>
                </c:pt>
                <c:pt idx="1">
                  <c:v>General reduction measures</c:v>
                </c:pt>
                <c:pt idx="2">
                  <c:v>Individualized reduction measures</c:v>
                </c:pt>
              </c:strCache>
            </c:strRef>
          </c:cat>
          <c:val>
            <c:numRef>
              <c:f>'5.3 - PCFCs General Analysis'!$E$50:$E$52</c:f>
              <c:numCache>
                <c:formatCode>General</c:formatCode>
                <c:ptCount val="3"/>
                <c:pt idx="0">
                  <c:v>17</c:v>
                </c:pt>
                <c:pt idx="1">
                  <c:v>21</c:v>
                </c:pt>
                <c:pt idx="2">
                  <c:v>11</c:v>
                </c:pt>
              </c:numCache>
            </c:numRef>
          </c:val>
          <c:extLst>
            <c:ext xmlns:c16="http://schemas.microsoft.com/office/drawing/2014/chart" uri="{C3380CC4-5D6E-409C-BE32-E72D297353CC}">
              <c16:uniqueId val="{00000000-C549-4020-BD48-73E481F38389}"/>
            </c:ext>
          </c:extLst>
        </c:ser>
        <c:dLbls>
          <c:showLegendKey val="0"/>
          <c:showVal val="0"/>
          <c:showCatName val="0"/>
          <c:showSerName val="0"/>
          <c:showPercent val="0"/>
          <c:showBubbleSize val="0"/>
        </c:dLbls>
        <c:gapWidth val="182"/>
        <c:axId val="1544642144"/>
        <c:axId val="1544642560"/>
      </c:barChart>
      <c:catAx>
        <c:axId val="154464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2560"/>
        <c:crosses val="autoZero"/>
        <c:auto val="1"/>
        <c:lblAlgn val="ctr"/>
        <c:lblOffset val="100"/>
        <c:noMultiLvlLbl val="0"/>
      </c:catAx>
      <c:valAx>
        <c:axId val="154464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5"/>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Service offer</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5">
                <a:lumMod val="60000"/>
                <a:lumOff val="40000"/>
              </a:schemeClr>
            </a:solidFill>
            <a:ln>
              <a:noFill/>
            </a:ln>
            <a:effectLst/>
          </c:spPr>
          <c:invertIfNegative val="0"/>
          <c:cat>
            <c:strRef>
              <c:f>'5.3 - PCFCs General Analysis'!$C$54:$D$61</c:f>
              <c:strCache>
                <c:ptCount val="8"/>
                <c:pt idx="0">
                  <c:v>No service</c:v>
                </c:pt>
                <c:pt idx="1">
                  <c:v>Offset service</c:v>
                </c:pt>
                <c:pt idx="2">
                  <c:v>Tracking service</c:v>
                </c:pt>
                <c:pt idx="3">
                  <c:v>Community service</c:v>
                </c:pt>
                <c:pt idx="4">
                  <c:v>Offset + Tracking</c:v>
                </c:pt>
                <c:pt idx="5">
                  <c:v>Offset + Community </c:v>
                </c:pt>
                <c:pt idx="6">
                  <c:v>Tracking + Community</c:v>
                </c:pt>
                <c:pt idx="7">
                  <c:v>Offset + Tracking + Community</c:v>
                </c:pt>
              </c:strCache>
            </c:strRef>
          </c:cat>
          <c:val>
            <c:numRef>
              <c:f>'5.3 - PCFCs General Analysis'!$E$54:$E$61</c:f>
              <c:numCache>
                <c:formatCode>General</c:formatCode>
                <c:ptCount val="8"/>
                <c:pt idx="0">
                  <c:v>3</c:v>
                </c:pt>
                <c:pt idx="1">
                  <c:v>11</c:v>
                </c:pt>
                <c:pt idx="2">
                  <c:v>6</c:v>
                </c:pt>
                <c:pt idx="3">
                  <c:v>5</c:v>
                </c:pt>
                <c:pt idx="4">
                  <c:v>8</c:v>
                </c:pt>
                <c:pt idx="5">
                  <c:v>3</c:v>
                </c:pt>
                <c:pt idx="6">
                  <c:v>6</c:v>
                </c:pt>
                <c:pt idx="7">
                  <c:v>7</c:v>
                </c:pt>
              </c:numCache>
            </c:numRef>
          </c:val>
          <c:extLst>
            <c:ext xmlns:c16="http://schemas.microsoft.com/office/drawing/2014/chart" uri="{C3380CC4-5D6E-409C-BE32-E72D297353CC}">
              <c16:uniqueId val="{00000000-75E6-4879-8447-C1B92DF71F34}"/>
            </c:ext>
          </c:extLst>
        </c:ser>
        <c:dLbls>
          <c:showLegendKey val="0"/>
          <c:showVal val="0"/>
          <c:showCatName val="0"/>
          <c:showSerName val="0"/>
          <c:showPercent val="0"/>
          <c:showBubbleSize val="0"/>
        </c:dLbls>
        <c:gapWidth val="182"/>
        <c:axId val="1544642144"/>
        <c:axId val="1544642560"/>
      </c:barChart>
      <c:catAx>
        <c:axId val="154464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2560"/>
        <c:crosses val="autoZero"/>
        <c:auto val="1"/>
        <c:lblAlgn val="ctr"/>
        <c:lblOffset val="100"/>
        <c:noMultiLvlLbl val="0"/>
      </c:catAx>
      <c:valAx>
        <c:axId val="154464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54464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5"/>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Data entry</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6">
                <a:lumMod val="60000"/>
                <a:lumOff val="40000"/>
              </a:schemeClr>
            </a:solidFill>
            <a:ln>
              <a:noFill/>
            </a:ln>
            <a:effectLst/>
          </c:spPr>
          <c:invertIfNegative val="0"/>
          <c:cat>
            <c:strRef>
              <c:f>'5.3 - PCFCs General Analysis'!$C$64:$D$66</c:f>
              <c:strCache>
                <c:ptCount val="3"/>
                <c:pt idx="0">
                  <c:v>Exact values</c:v>
                </c:pt>
                <c:pt idx="1">
                  <c:v>Predefined values</c:v>
                </c:pt>
                <c:pt idx="2">
                  <c:v>Combination of both</c:v>
                </c:pt>
              </c:strCache>
            </c:strRef>
          </c:cat>
          <c:val>
            <c:numRef>
              <c:f>'5.3 - PCFCs General Analysis'!$E$64:$E$66</c:f>
              <c:numCache>
                <c:formatCode>General</c:formatCode>
                <c:ptCount val="3"/>
                <c:pt idx="0">
                  <c:v>5</c:v>
                </c:pt>
                <c:pt idx="1">
                  <c:v>26</c:v>
                </c:pt>
                <c:pt idx="2">
                  <c:v>18</c:v>
                </c:pt>
              </c:numCache>
            </c:numRef>
          </c:val>
          <c:extLst>
            <c:ext xmlns:c16="http://schemas.microsoft.com/office/drawing/2014/chart" uri="{C3380CC4-5D6E-409C-BE32-E72D297353CC}">
              <c16:uniqueId val="{00000000-133B-4FD7-A6C3-9AF27422D835}"/>
            </c:ext>
          </c:extLst>
        </c:ser>
        <c:dLbls>
          <c:showLegendKey val="0"/>
          <c:showVal val="0"/>
          <c:showCatName val="0"/>
          <c:showSerName val="0"/>
          <c:showPercent val="0"/>
          <c:showBubbleSize val="0"/>
        </c:dLbls>
        <c:gapWidth val="182"/>
        <c:axId val="1861914160"/>
        <c:axId val="1861925392"/>
      </c:barChart>
      <c:catAx>
        <c:axId val="186191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861925392"/>
        <c:crosses val="autoZero"/>
        <c:auto val="1"/>
        <c:lblAlgn val="ctr"/>
        <c:lblOffset val="100"/>
        <c:noMultiLvlLbl val="0"/>
      </c:catAx>
      <c:valAx>
        <c:axId val="186192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861914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6">
          <a:lumMod val="60000"/>
          <a:lumOff val="40000"/>
        </a:schemeClr>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Scope</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6">
                <a:lumMod val="60000"/>
                <a:lumOff val="40000"/>
              </a:schemeClr>
            </a:solidFill>
            <a:ln>
              <a:noFill/>
            </a:ln>
            <a:effectLst/>
          </c:spPr>
          <c:invertIfNegative val="0"/>
          <c:cat>
            <c:strRef>
              <c:f>'5.3 - PCFCs General Analysis'!$C$68:$D$71</c:f>
              <c:strCache>
                <c:ptCount val="4"/>
                <c:pt idx="0">
                  <c:v>Small scope</c:v>
                </c:pt>
                <c:pt idx="1">
                  <c:v>Medium scope</c:v>
                </c:pt>
                <c:pt idx="2">
                  <c:v>Large scope</c:v>
                </c:pt>
                <c:pt idx="3">
                  <c:v>Extensive scope</c:v>
                </c:pt>
              </c:strCache>
            </c:strRef>
          </c:cat>
          <c:val>
            <c:numRef>
              <c:f>'5.3 - PCFCs General Analysis'!$E$68:$E$71</c:f>
              <c:numCache>
                <c:formatCode>General</c:formatCode>
                <c:ptCount val="4"/>
                <c:pt idx="0">
                  <c:v>6</c:v>
                </c:pt>
                <c:pt idx="1">
                  <c:v>30</c:v>
                </c:pt>
                <c:pt idx="2">
                  <c:v>8</c:v>
                </c:pt>
                <c:pt idx="3">
                  <c:v>5</c:v>
                </c:pt>
              </c:numCache>
            </c:numRef>
          </c:val>
          <c:extLst>
            <c:ext xmlns:c16="http://schemas.microsoft.com/office/drawing/2014/chart" uri="{C3380CC4-5D6E-409C-BE32-E72D297353CC}">
              <c16:uniqueId val="{00000000-F598-470E-A23C-655CAC9B04DF}"/>
            </c:ext>
          </c:extLst>
        </c:ser>
        <c:dLbls>
          <c:showLegendKey val="0"/>
          <c:showVal val="0"/>
          <c:showCatName val="0"/>
          <c:showSerName val="0"/>
          <c:showPercent val="0"/>
          <c:showBubbleSize val="0"/>
        </c:dLbls>
        <c:gapWidth val="182"/>
        <c:axId val="1861914160"/>
        <c:axId val="1861925392"/>
      </c:barChart>
      <c:catAx>
        <c:axId val="186191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861925392"/>
        <c:crosses val="autoZero"/>
        <c:auto val="1"/>
        <c:lblAlgn val="ctr"/>
        <c:lblOffset val="100"/>
        <c:noMultiLvlLbl val="0"/>
      </c:catAx>
      <c:valAx>
        <c:axId val="186192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861914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6">
          <a:lumMod val="60000"/>
          <a:lumOff val="40000"/>
        </a:schemeClr>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r>
              <a:rPr lang="de-DE"/>
              <a:t>Accessibility</a:t>
            </a:r>
          </a:p>
        </c:rich>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6">
                <a:lumMod val="60000"/>
                <a:lumOff val="40000"/>
              </a:schemeClr>
            </a:solidFill>
            <a:ln>
              <a:noFill/>
            </a:ln>
            <a:effectLst/>
          </c:spPr>
          <c:invertIfNegative val="0"/>
          <c:cat>
            <c:strRef>
              <c:f>'5.3 - PCFCs General Analysis'!$C$77:$D$79</c:f>
              <c:strCache>
                <c:ptCount val="3"/>
                <c:pt idx="0">
                  <c:v>Online free available</c:v>
                </c:pt>
                <c:pt idx="1">
                  <c:v>Email needed</c:v>
                </c:pt>
                <c:pt idx="2">
                  <c:v>Obligatory account</c:v>
                </c:pt>
              </c:strCache>
            </c:strRef>
          </c:cat>
          <c:val>
            <c:numRef>
              <c:f>'5.3 - PCFCs General Analysis'!$E$77:$E$79</c:f>
              <c:numCache>
                <c:formatCode>General</c:formatCode>
                <c:ptCount val="3"/>
                <c:pt idx="0">
                  <c:v>40</c:v>
                </c:pt>
                <c:pt idx="1">
                  <c:v>1</c:v>
                </c:pt>
                <c:pt idx="2">
                  <c:v>8</c:v>
                </c:pt>
              </c:numCache>
            </c:numRef>
          </c:val>
          <c:extLst>
            <c:ext xmlns:c16="http://schemas.microsoft.com/office/drawing/2014/chart" uri="{C3380CC4-5D6E-409C-BE32-E72D297353CC}">
              <c16:uniqueId val="{00000000-280E-4B4C-A11A-736C378AC8A6}"/>
            </c:ext>
          </c:extLst>
        </c:ser>
        <c:dLbls>
          <c:showLegendKey val="0"/>
          <c:showVal val="0"/>
          <c:showCatName val="0"/>
          <c:showSerName val="0"/>
          <c:showPercent val="0"/>
          <c:showBubbleSize val="0"/>
        </c:dLbls>
        <c:gapWidth val="182"/>
        <c:axId val="1861914160"/>
        <c:axId val="1861925392"/>
      </c:barChart>
      <c:catAx>
        <c:axId val="186191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861925392"/>
        <c:crosses val="autoZero"/>
        <c:auto val="1"/>
        <c:lblAlgn val="ctr"/>
        <c:lblOffset val="100"/>
        <c:noMultiLvlLbl val="0"/>
      </c:catAx>
      <c:valAx>
        <c:axId val="186192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861914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6">
          <a:lumMod val="60000"/>
          <a:lumOff val="40000"/>
        </a:schemeClr>
      </a:solid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r>
              <a:rPr lang="de-DE"/>
              <a:t>Gender</a:t>
            </a:r>
          </a:p>
        </c:rich>
      </c:tx>
      <c:overlay val="0"/>
      <c:spPr>
        <a:noFill/>
        <a:ln>
          <a:noFill/>
        </a:ln>
        <a:effectLst/>
      </c:spPr>
      <c:txPr>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CD-494C-A1E3-AD8869DE44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CD-494C-A1E3-AD8869DE44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CD-494C-A1E3-AD8869DE440A}"/>
              </c:ext>
            </c:extLst>
          </c:dPt>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'6.2 - Evaluation of Responses'!$B$302:$B$304</c:f>
              <c:strCache>
                <c:ptCount val="3"/>
                <c:pt idx="0">
                  <c:v>Female</c:v>
                </c:pt>
                <c:pt idx="1">
                  <c:v>Male</c:v>
                </c:pt>
                <c:pt idx="2">
                  <c:v>Divers</c:v>
                </c:pt>
              </c:strCache>
            </c:strRef>
          </c:cat>
          <c:val>
            <c:numRef>
              <c:f>'6.2 - Evaluation of Responses'!$E$302:$E$304</c:f>
              <c:numCache>
                <c:formatCode>0</c:formatCode>
                <c:ptCount val="3"/>
                <c:pt idx="0">
                  <c:v>165</c:v>
                </c:pt>
                <c:pt idx="1">
                  <c:v>107</c:v>
                </c:pt>
                <c:pt idx="2">
                  <c:v>3</c:v>
                </c:pt>
              </c:numCache>
            </c:numRef>
          </c:val>
          <c:extLst>
            <c:ext xmlns:c16="http://schemas.microsoft.com/office/drawing/2014/chart" uri="{C3380CC4-5D6E-409C-BE32-E72D297353CC}">
              <c16:uniqueId val="{00000000-5259-460B-BA9C-7A59834C4F5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accent1"/>
      </a:solidFill>
      <a:round/>
    </a:ln>
    <a:effectLst/>
  </c:spPr>
  <c:txPr>
    <a:bodyPr/>
    <a:lstStyle/>
    <a:p>
      <a:pPr>
        <a:defRPr sz="900">
          <a:solidFill>
            <a:sysClr val="windowText" lastClr="000000"/>
          </a:solidFill>
        </a:defRPr>
      </a:pPr>
      <a:endParaRPr lang="de-DE"/>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r>
              <a:rPr lang="de-DE"/>
              <a:t>Year of birth</a:t>
            </a:r>
          </a:p>
        </c:rich>
      </c:tx>
      <c:overlay val="0"/>
      <c:spPr>
        <a:noFill/>
        <a:ln>
          <a:noFill/>
        </a:ln>
        <a:effectLst/>
      </c:spPr>
      <c:txPr>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7B-4192-9E69-91130D6D4B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7B-4192-9E69-91130D6D4B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7B-4192-9E69-91130D6D4B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7B-4192-9E69-91130D6D4B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7B-4192-9E69-91130D6D4B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77B-4192-9E69-91130D6D4B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de-DE"/>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'6.2 - Evaluation of Responses'!$F$302:$F$307</c:f>
              <c:strCache>
                <c:ptCount val="6"/>
                <c:pt idx="0">
                  <c:v>After 2012</c:v>
                </c:pt>
                <c:pt idx="1">
                  <c:v>1997-2012</c:v>
                </c:pt>
                <c:pt idx="2">
                  <c:v>1981-1996</c:v>
                </c:pt>
                <c:pt idx="3">
                  <c:v>1965-1980</c:v>
                </c:pt>
                <c:pt idx="4">
                  <c:v>1946-1964</c:v>
                </c:pt>
                <c:pt idx="5">
                  <c:v>Before 1946</c:v>
                </c:pt>
              </c:strCache>
            </c:strRef>
          </c:cat>
          <c:val>
            <c:numRef>
              <c:f>'6.2 - Evaluation of Responses'!$I$302:$I$307</c:f>
              <c:numCache>
                <c:formatCode>0</c:formatCode>
                <c:ptCount val="6"/>
                <c:pt idx="0">
                  <c:v>0</c:v>
                </c:pt>
                <c:pt idx="1">
                  <c:v>48</c:v>
                </c:pt>
                <c:pt idx="2">
                  <c:v>190</c:v>
                </c:pt>
                <c:pt idx="3">
                  <c:v>31</c:v>
                </c:pt>
                <c:pt idx="4">
                  <c:v>5</c:v>
                </c:pt>
                <c:pt idx="5">
                  <c:v>1</c:v>
                </c:pt>
              </c:numCache>
            </c:numRef>
          </c:val>
          <c:extLst>
            <c:ext xmlns:c16="http://schemas.microsoft.com/office/drawing/2014/chart" uri="{C3380CC4-5D6E-409C-BE32-E72D297353CC}">
              <c16:uniqueId val="{00000000-1D20-4361-AA54-F8228565FB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accent1"/>
      </a:solidFill>
      <a:round/>
    </a:ln>
    <a:effectLst/>
  </c:spPr>
  <c:txPr>
    <a:bodyPr/>
    <a:lstStyle/>
    <a:p>
      <a:pPr>
        <a:defRPr sz="900">
          <a:solidFill>
            <a:sysClr val="windowText" lastClr="000000"/>
          </a:solidFill>
        </a:defRPr>
      </a:pPr>
      <a:endParaRPr lang="de-DE"/>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r>
              <a:rPr lang="de-DE"/>
              <a:t>Locations of survey participant</a:t>
            </a:r>
          </a:p>
        </c:rich>
      </c:tx>
      <c:overlay val="0"/>
      <c:spPr>
        <a:noFill/>
        <a:ln>
          <a:noFill/>
        </a:ln>
        <a:effectLst/>
      </c:spPr>
      <c:txPr>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'6.2 - Evaluation of Responses'!$J$302:$J$316</c:f>
              <c:strCache>
                <c:ptCount val="15"/>
                <c:pt idx="0">
                  <c:v>Australia</c:v>
                </c:pt>
                <c:pt idx="1">
                  <c:v>Austria</c:v>
                </c:pt>
                <c:pt idx="2">
                  <c:v>Canada</c:v>
                </c:pt>
                <c:pt idx="3">
                  <c:v>Finland</c:v>
                </c:pt>
                <c:pt idx="4">
                  <c:v>France</c:v>
                </c:pt>
                <c:pt idx="5">
                  <c:v>Germany</c:v>
                </c:pt>
                <c:pt idx="6">
                  <c:v>Ireland</c:v>
                </c:pt>
                <c:pt idx="7">
                  <c:v>Netherlends</c:v>
                </c:pt>
                <c:pt idx="8">
                  <c:v>New Zealand</c:v>
                </c:pt>
                <c:pt idx="9">
                  <c:v>Singapore</c:v>
                </c:pt>
                <c:pt idx="10">
                  <c:v>Sweden</c:v>
                </c:pt>
                <c:pt idx="11">
                  <c:v>Switzerland</c:v>
                </c:pt>
                <c:pt idx="12">
                  <c:v>United Kingdom (UK)</c:v>
                </c:pt>
                <c:pt idx="13">
                  <c:v>United States (U. S.)</c:v>
                </c:pt>
                <c:pt idx="14">
                  <c:v>OTHER</c:v>
                </c:pt>
              </c:strCache>
            </c:strRef>
          </c:cat>
          <c:val>
            <c:numRef>
              <c:f>'6.2 - Evaluation of Responses'!$M$302:$M$316</c:f>
              <c:numCache>
                <c:formatCode>0</c:formatCode>
                <c:ptCount val="15"/>
                <c:pt idx="0">
                  <c:v>0</c:v>
                </c:pt>
                <c:pt idx="1">
                  <c:v>12</c:v>
                </c:pt>
                <c:pt idx="2">
                  <c:v>0</c:v>
                </c:pt>
                <c:pt idx="3">
                  <c:v>1</c:v>
                </c:pt>
                <c:pt idx="4">
                  <c:v>2</c:v>
                </c:pt>
                <c:pt idx="5">
                  <c:v>242</c:v>
                </c:pt>
                <c:pt idx="6">
                  <c:v>1</c:v>
                </c:pt>
                <c:pt idx="7">
                  <c:v>2</c:v>
                </c:pt>
                <c:pt idx="8">
                  <c:v>0</c:v>
                </c:pt>
                <c:pt idx="9">
                  <c:v>0</c:v>
                </c:pt>
                <c:pt idx="10">
                  <c:v>0</c:v>
                </c:pt>
                <c:pt idx="11">
                  <c:v>5</c:v>
                </c:pt>
                <c:pt idx="12">
                  <c:v>4</c:v>
                </c:pt>
                <c:pt idx="13">
                  <c:v>3</c:v>
                </c:pt>
                <c:pt idx="14">
                  <c:v>3</c:v>
                </c:pt>
              </c:numCache>
            </c:numRef>
          </c:val>
          <c:extLst>
            <c:ext xmlns:c16="http://schemas.microsoft.com/office/drawing/2014/chart" uri="{C3380CC4-5D6E-409C-BE32-E72D297353CC}">
              <c16:uniqueId val="{00000000-AC8D-48C4-AB21-5FB3D5FE88AB}"/>
            </c:ext>
          </c:extLst>
        </c:ser>
        <c:dLbls>
          <c:showLegendKey val="0"/>
          <c:showVal val="0"/>
          <c:showCatName val="0"/>
          <c:showSerName val="0"/>
          <c:showPercent val="0"/>
          <c:showBubbleSize val="0"/>
        </c:dLbls>
        <c:gapWidth val="150"/>
        <c:axId val="680804016"/>
        <c:axId val="680806512"/>
      </c:barChart>
      <c:valAx>
        <c:axId val="6808065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680804016"/>
        <c:crosses val="autoZero"/>
        <c:crossBetween val="between"/>
      </c:valAx>
      <c:catAx>
        <c:axId val="680804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680806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sz="900">
          <a:solidFill>
            <a:sysClr val="windowText" lastClr="000000"/>
          </a:solidFill>
        </a:defRPr>
      </a:pPr>
      <a:endParaRPr lang="de-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r>
              <a:rPr lang="de-DE"/>
              <a:t>Prior use of PCFCs</a:t>
            </a:r>
          </a:p>
        </c:rich>
      </c:tx>
      <c:overlay val="0"/>
      <c:spPr>
        <a:noFill/>
        <a:ln>
          <a:noFill/>
        </a:ln>
        <a:effectLst/>
      </c:spPr>
      <c:txPr>
        <a:bodyPr rot="0" spcFirstLastPara="1" vertOverflow="ellipsis" vert="horz" wrap="square" anchor="ctr" anchorCtr="1"/>
        <a:lstStyle/>
        <a:p>
          <a:pPr>
            <a:defRPr sz="1080" b="0" i="0" u="none" strike="noStrike" kern="1200" spc="0" baseline="0">
              <a:solidFill>
                <a:sysClr val="windowText" lastClr="000000"/>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48-4081-9DDF-5710EE44CD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48-4081-9DDF-5710EE44CD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de-DE"/>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'6.2 - Evaluation of Responses'!$N$302:$N$303</c:f>
              <c:strCache>
                <c:ptCount val="2"/>
                <c:pt idx="0">
                  <c:v>Yes</c:v>
                </c:pt>
                <c:pt idx="1">
                  <c:v>No</c:v>
                </c:pt>
              </c:strCache>
            </c:strRef>
          </c:cat>
          <c:val>
            <c:numRef>
              <c:f>'6.2 - Evaluation of Responses'!$Q$302:$Q$303</c:f>
              <c:numCache>
                <c:formatCode>0</c:formatCode>
                <c:ptCount val="2"/>
                <c:pt idx="0">
                  <c:v>141</c:v>
                </c:pt>
                <c:pt idx="1">
                  <c:v>134</c:v>
                </c:pt>
              </c:numCache>
            </c:numRef>
          </c:val>
          <c:extLst>
            <c:ext xmlns:c16="http://schemas.microsoft.com/office/drawing/2014/chart" uri="{C3380CC4-5D6E-409C-BE32-E72D297353CC}">
              <c16:uniqueId val="{00000000-F962-4B06-BCC0-2073865FE0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accent1"/>
      </a:solidFill>
      <a:round/>
    </a:ln>
    <a:effectLst/>
  </c:spPr>
  <c:txPr>
    <a:bodyPr/>
    <a:lstStyle/>
    <a:p>
      <a:pPr>
        <a:defRPr sz="900">
          <a:solidFill>
            <a:sysClr val="windowText" lastClr="000000"/>
          </a:solidFill>
        </a:defRPr>
      </a:pPr>
      <a:endParaRPr lang="de-DE"/>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ysClr val="windowText" lastClr="000000"/>
                </a:solidFill>
                <a:latin typeface="+mn-lt"/>
                <a:ea typeface="+mn-ea"/>
                <a:cs typeface="+mn-cs"/>
              </a:defRPr>
            </a:pPr>
            <a:r>
              <a:rPr lang="de-DE" b="1"/>
              <a:t>Amount of PCFCs with benchmark characteristic per subcategory</a:t>
            </a:r>
          </a:p>
        </c:rich>
      </c:tx>
      <c:overlay val="0"/>
      <c:spPr>
        <a:noFill/>
        <a:ln>
          <a:noFill/>
        </a:ln>
        <a:effectLst/>
      </c:spPr>
      <c:txPr>
        <a:bodyPr rot="0" spcFirstLastPara="1" vertOverflow="ellipsis" vert="horz" wrap="square" anchor="ctr" anchorCtr="1"/>
        <a:lstStyle/>
        <a:p>
          <a:pPr>
            <a:defRPr sz="1080" b="1" i="0" u="none" strike="noStrike" kern="1200" spc="0" baseline="0">
              <a:solidFill>
                <a:sysClr val="windowText" lastClr="000000"/>
              </a:solidFill>
              <a:latin typeface="+mn-lt"/>
              <a:ea typeface="+mn-ea"/>
              <a:cs typeface="+mn-cs"/>
            </a:defRPr>
          </a:pPr>
          <a:endParaRPr lang="de-DE"/>
        </a:p>
      </c:txPr>
    </c:title>
    <c:autoTitleDeleted val="0"/>
    <c:plotArea>
      <c:layout/>
      <c:barChart>
        <c:barDir val="bar"/>
        <c:grouping val="clustered"/>
        <c:varyColors val="0"/>
        <c:ser>
          <c:idx val="0"/>
          <c:order val="0"/>
          <c:spPr>
            <a:solidFill>
              <a:schemeClr val="accent1"/>
            </a:solidFill>
            <a:ln>
              <a:noFill/>
            </a:ln>
            <a:effectLst/>
          </c:spPr>
          <c:invertIfNegative val="0"/>
          <c:dPt>
            <c:idx val="3"/>
            <c:invertIfNegative val="0"/>
            <c:bubble3D val="0"/>
            <c:spPr>
              <a:solidFill>
                <a:schemeClr val="accent2">
                  <a:lumMod val="60000"/>
                  <a:lumOff val="40000"/>
                </a:schemeClr>
              </a:solidFill>
              <a:ln>
                <a:solidFill>
                  <a:schemeClr val="accent2">
                    <a:lumMod val="60000"/>
                    <a:lumOff val="40000"/>
                  </a:schemeClr>
                </a:solidFill>
              </a:ln>
              <a:effectLst/>
            </c:spPr>
            <c:extLst>
              <c:ext xmlns:c16="http://schemas.microsoft.com/office/drawing/2014/chart" uri="{C3380CC4-5D6E-409C-BE32-E72D297353CC}">
                <c16:uniqueId val="{00000002-6392-4335-AF37-9330A70C1F72}"/>
              </c:ext>
            </c:extLst>
          </c:dPt>
          <c:dPt>
            <c:idx val="4"/>
            <c:invertIfNegative val="0"/>
            <c:bubble3D val="0"/>
            <c:spPr>
              <a:solidFill>
                <a:schemeClr val="accent2">
                  <a:lumMod val="60000"/>
                  <a:lumOff val="40000"/>
                </a:schemeClr>
              </a:solidFill>
              <a:ln>
                <a:solidFill>
                  <a:schemeClr val="accent2">
                    <a:lumMod val="60000"/>
                    <a:lumOff val="40000"/>
                  </a:schemeClr>
                </a:solidFill>
              </a:ln>
              <a:effectLst/>
            </c:spPr>
            <c:extLst>
              <c:ext xmlns:c16="http://schemas.microsoft.com/office/drawing/2014/chart" uri="{C3380CC4-5D6E-409C-BE32-E72D297353CC}">
                <c16:uniqueId val="{00000003-6392-4335-AF37-9330A70C1F72}"/>
              </c:ext>
            </c:extLst>
          </c:dPt>
          <c:dPt>
            <c:idx val="5"/>
            <c:invertIfNegative val="0"/>
            <c:bubble3D val="0"/>
            <c:spPr>
              <a:solidFill>
                <a:schemeClr val="accent2">
                  <a:lumMod val="60000"/>
                  <a:lumOff val="40000"/>
                </a:schemeClr>
              </a:solidFill>
              <a:ln>
                <a:solidFill>
                  <a:schemeClr val="accent2">
                    <a:lumMod val="60000"/>
                    <a:lumOff val="40000"/>
                  </a:schemeClr>
                </a:solidFill>
              </a:ln>
              <a:effectLst/>
            </c:spPr>
            <c:extLst>
              <c:ext xmlns:c16="http://schemas.microsoft.com/office/drawing/2014/chart" uri="{C3380CC4-5D6E-409C-BE32-E72D297353CC}">
                <c16:uniqueId val="{00000004-6392-4335-AF37-9330A70C1F72}"/>
              </c:ext>
            </c:extLst>
          </c:dPt>
          <c:dPt>
            <c:idx val="6"/>
            <c:invertIfNegative val="0"/>
            <c:bubble3D val="0"/>
            <c:spPr>
              <a:solidFill>
                <a:schemeClr val="accent5"/>
              </a:solidFill>
              <a:ln>
                <a:solidFill>
                  <a:schemeClr val="accent5">
                    <a:lumMod val="60000"/>
                    <a:lumOff val="40000"/>
                  </a:schemeClr>
                </a:solidFill>
              </a:ln>
              <a:effectLst/>
            </c:spPr>
            <c:extLst>
              <c:ext xmlns:c16="http://schemas.microsoft.com/office/drawing/2014/chart" uri="{C3380CC4-5D6E-409C-BE32-E72D297353CC}">
                <c16:uniqueId val="{00000005-6392-4335-AF37-9330A70C1F72}"/>
              </c:ext>
            </c:extLst>
          </c:dPt>
          <c:dPt>
            <c:idx val="7"/>
            <c:invertIfNegative val="0"/>
            <c:bubble3D val="0"/>
            <c:spPr>
              <a:solidFill>
                <a:schemeClr val="accent5"/>
              </a:solidFill>
              <a:ln>
                <a:solidFill>
                  <a:schemeClr val="accent5">
                    <a:lumMod val="60000"/>
                    <a:lumOff val="40000"/>
                  </a:schemeClr>
                </a:solidFill>
              </a:ln>
              <a:effectLst/>
            </c:spPr>
            <c:extLst>
              <c:ext xmlns:c16="http://schemas.microsoft.com/office/drawing/2014/chart" uri="{C3380CC4-5D6E-409C-BE32-E72D297353CC}">
                <c16:uniqueId val="{00000006-6392-4335-AF37-9330A70C1F72}"/>
              </c:ext>
            </c:extLst>
          </c:dPt>
          <c:dPt>
            <c:idx val="8"/>
            <c:invertIfNegative val="0"/>
            <c:bubble3D val="0"/>
            <c:spPr>
              <a:solidFill>
                <a:schemeClr val="accent5"/>
              </a:solidFill>
              <a:ln>
                <a:solidFill>
                  <a:schemeClr val="accent5">
                    <a:lumMod val="60000"/>
                    <a:lumOff val="40000"/>
                  </a:schemeClr>
                </a:solidFill>
              </a:ln>
              <a:effectLst/>
            </c:spPr>
            <c:extLst>
              <c:ext xmlns:c16="http://schemas.microsoft.com/office/drawing/2014/chart" uri="{C3380CC4-5D6E-409C-BE32-E72D297353CC}">
                <c16:uniqueId val="{00000007-6392-4335-AF37-9330A70C1F72}"/>
              </c:ext>
            </c:extLst>
          </c:dPt>
          <c:dPt>
            <c:idx val="9"/>
            <c:invertIfNegative val="0"/>
            <c:bubble3D val="0"/>
            <c:spPr>
              <a:solidFill>
                <a:schemeClr val="accent6">
                  <a:lumMod val="60000"/>
                  <a:lumOff val="40000"/>
                </a:schemeClr>
              </a:solidFill>
              <a:ln>
                <a:solidFill>
                  <a:schemeClr val="accent6">
                    <a:lumMod val="60000"/>
                    <a:lumOff val="40000"/>
                  </a:schemeClr>
                </a:solidFill>
              </a:ln>
              <a:effectLst/>
            </c:spPr>
            <c:extLst>
              <c:ext xmlns:c16="http://schemas.microsoft.com/office/drawing/2014/chart" uri="{C3380CC4-5D6E-409C-BE32-E72D297353CC}">
                <c16:uniqueId val="{00000008-6392-4335-AF37-9330A70C1F72}"/>
              </c:ext>
            </c:extLst>
          </c:dPt>
          <c:dPt>
            <c:idx val="10"/>
            <c:invertIfNegative val="0"/>
            <c:bubble3D val="0"/>
            <c:spPr>
              <a:solidFill>
                <a:schemeClr val="accent6">
                  <a:lumMod val="60000"/>
                  <a:lumOff val="40000"/>
                </a:schemeClr>
              </a:solidFill>
              <a:ln>
                <a:solidFill>
                  <a:schemeClr val="accent6">
                    <a:lumMod val="60000"/>
                    <a:lumOff val="40000"/>
                  </a:schemeClr>
                </a:solidFill>
              </a:ln>
              <a:effectLst/>
            </c:spPr>
            <c:extLst>
              <c:ext xmlns:c16="http://schemas.microsoft.com/office/drawing/2014/chart" uri="{C3380CC4-5D6E-409C-BE32-E72D297353CC}">
                <c16:uniqueId val="{00000009-6392-4335-AF37-9330A70C1F72}"/>
              </c:ext>
            </c:extLst>
          </c:dPt>
          <c:dPt>
            <c:idx val="11"/>
            <c:invertIfNegative val="0"/>
            <c:bubble3D val="0"/>
            <c:spPr>
              <a:solidFill>
                <a:schemeClr val="accent6">
                  <a:lumMod val="60000"/>
                  <a:lumOff val="40000"/>
                </a:schemeClr>
              </a:solidFill>
              <a:ln>
                <a:solidFill>
                  <a:schemeClr val="accent6">
                    <a:lumMod val="60000"/>
                    <a:lumOff val="40000"/>
                  </a:schemeClr>
                </a:solidFill>
              </a:ln>
              <a:effectLst/>
            </c:spPr>
            <c:extLst>
              <c:ext xmlns:c16="http://schemas.microsoft.com/office/drawing/2014/chart" uri="{C3380CC4-5D6E-409C-BE32-E72D297353CC}">
                <c16:uniqueId val="{0000000A-6392-4335-AF37-9330A70C1F72}"/>
              </c:ext>
            </c:extLst>
          </c:dPt>
          <c:dLbls>
            <c:dLbl>
              <c:idx val="0"/>
              <c:tx>
                <c:rich>
                  <a:bodyPr/>
                  <a:lstStyle/>
                  <a:p>
                    <a:fld id="{2CEA3902-8BAC-4051-BC35-A87565F5317A}" type="CELLRANGE">
                      <a:rPr lang="en-US"/>
                      <a:pPr/>
                      <a:t>[ZELLBEREICH]</a:t>
                    </a:fld>
                    <a:r>
                      <a:rPr lang="en-US" baseline="0"/>
                      <a:t>; </a:t>
                    </a:r>
                    <a:fld id="{457A5890-B75C-4082-B335-607B4C58FB1F}"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392-4335-AF37-9330A70C1F72}"/>
                </c:ext>
              </c:extLst>
            </c:dLbl>
            <c:dLbl>
              <c:idx val="1"/>
              <c:tx>
                <c:rich>
                  <a:bodyPr/>
                  <a:lstStyle/>
                  <a:p>
                    <a:fld id="{49F54FF1-35DC-42B7-B3A6-F47A4618B826}" type="CELLRANGE">
                      <a:rPr lang="en-US"/>
                      <a:pPr/>
                      <a:t>[ZELLBEREICH]</a:t>
                    </a:fld>
                    <a:r>
                      <a:rPr lang="en-US" baseline="0"/>
                      <a:t>; </a:t>
                    </a:r>
                    <a:fld id="{33BADFBE-DF89-4B4D-9A37-6CBB4881A0CD}"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392-4335-AF37-9330A70C1F72}"/>
                </c:ext>
              </c:extLst>
            </c:dLbl>
            <c:dLbl>
              <c:idx val="2"/>
              <c:tx>
                <c:rich>
                  <a:bodyPr/>
                  <a:lstStyle/>
                  <a:p>
                    <a:fld id="{13F4EF59-BF11-4B4F-A582-9350A58CE74A}" type="CELLRANGE">
                      <a:rPr lang="en-US"/>
                      <a:pPr/>
                      <a:t>[ZELLBEREICH]</a:t>
                    </a:fld>
                    <a:r>
                      <a:rPr lang="en-US" baseline="0"/>
                      <a:t>; </a:t>
                    </a:r>
                    <a:fld id="{5C592965-831D-4999-9C60-9D6791A7AC0B}"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392-4335-AF37-9330A70C1F72}"/>
                </c:ext>
              </c:extLst>
            </c:dLbl>
            <c:dLbl>
              <c:idx val="3"/>
              <c:tx>
                <c:rich>
                  <a:bodyPr/>
                  <a:lstStyle/>
                  <a:p>
                    <a:fld id="{8BB4C114-088B-43EB-A05C-577392D196AC}" type="CELLRANGE">
                      <a:rPr lang="en-US"/>
                      <a:pPr/>
                      <a:t>[ZELLBEREICH]</a:t>
                    </a:fld>
                    <a:r>
                      <a:rPr lang="en-US" baseline="0"/>
                      <a:t>; </a:t>
                    </a:r>
                    <a:fld id="{6685DF5D-3471-4C9D-BDB3-695482147924}"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392-4335-AF37-9330A70C1F72}"/>
                </c:ext>
              </c:extLst>
            </c:dLbl>
            <c:dLbl>
              <c:idx val="4"/>
              <c:tx>
                <c:rich>
                  <a:bodyPr/>
                  <a:lstStyle/>
                  <a:p>
                    <a:fld id="{B084601B-D823-4B5C-A0F2-281F9BEB77E4}" type="CELLRANGE">
                      <a:rPr lang="en-US"/>
                      <a:pPr/>
                      <a:t>[ZELLBEREICH]</a:t>
                    </a:fld>
                    <a:r>
                      <a:rPr lang="en-US" baseline="0"/>
                      <a:t>; </a:t>
                    </a:r>
                    <a:fld id="{F356685B-558C-4989-844C-A570A053BA36}"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392-4335-AF37-9330A70C1F72}"/>
                </c:ext>
              </c:extLst>
            </c:dLbl>
            <c:dLbl>
              <c:idx val="5"/>
              <c:tx>
                <c:rich>
                  <a:bodyPr/>
                  <a:lstStyle/>
                  <a:p>
                    <a:fld id="{E4298921-D324-4D86-9DBB-BE3F38B77E49}" type="CELLRANGE">
                      <a:rPr lang="en-US"/>
                      <a:pPr/>
                      <a:t>[ZELLBEREICH]</a:t>
                    </a:fld>
                    <a:r>
                      <a:rPr lang="en-US" baseline="0"/>
                      <a:t>; </a:t>
                    </a:r>
                    <a:fld id="{D57A06DE-8B71-429E-A466-AF55905C11BC}"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392-4335-AF37-9330A70C1F72}"/>
                </c:ext>
              </c:extLst>
            </c:dLbl>
            <c:dLbl>
              <c:idx val="6"/>
              <c:tx>
                <c:rich>
                  <a:bodyPr/>
                  <a:lstStyle/>
                  <a:p>
                    <a:fld id="{E5248F2F-D10F-4519-BBAC-3B83846B9B77}" type="CELLRANGE">
                      <a:rPr lang="en-US"/>
                      <a:pPr/>
                      <a:t>[ZELLBEREICH]</a:t>
                    </a:fld>
                    <a:r>
                      <a:rPr lang="en-US" baseline="0"/>
                      <a:t>; </a:t>
                    </a:r>
                    <a:fld id="{B6BADE1E-D228-4211-A3E3-D6E0A4B35E7C}"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392-4335-AF37-9330A70C1F72}"/>
                </c:ext>
              </c:extLst>
            </c:dLbl>
            <c:dLbl>
              <c:idx val="7"/>
              <c:tx>
                <c:rich>
                  <a:bodyPr/>
                  <a:lstStyle/>
                  <a:p>
                    <a:fld id="{04C2A0FD-ADB8-4CF4-9AE8-3F2D55517CCE}" type="CELLRANGE">
                      <a:rPr lang="en-US"/>
                      <a:pPr/>
                      <a:t>[ZELLBEREICH]</a:t>
                    </a:fld>
                    <a:r>
                      <a:rPr lang="en-US" baseline="0"/>
                      <a:t>; </a:t>
                    </a:r>
                    <a:fld id="{4ECF7D71-CEF4-4026-B792-877F60C69684}"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392-4335-AF37-9330A70C1F72}"/>
                </c:ext>
              </c:extLst>
            </c:dLbl>
            <c:dLbl>
              <c:idx val="8"/>
              <c:tx>
                <c:rich>
                  <a:bodyPr/>
                  <a:lstStyle/>
                  <a:p>
                    <a:fld id="{599E6A1E-40FE-4733-97B2-A68EEBB8093F}" type="CELLRANGE">
                      <a:rPr lang="en-US"/>
                      <a:pPr/>
                      <a:t>[ZELLBEREICH]</a:t>
                    </a:fld>
                    <a:r>
                      <a:rPr lang="en-US" baseline="0"/>
                      <a:t>; </a:t>
                    </a:r>
                    <a:fld id="{719E2442-E448-4E24-A8DA-6F6C3B158D95}"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392-4335-AF37-9330A70C1F72}"/>
                </c:ext>
              </c:extLst>
            </c:dLbl>
            <c:dLbl>
              <c:idx val="9"/>
              <c:tx>
                <c:rich>
                  <a:bodyPr/>
                  <a:lstStyle/>
                  <a:p>
                    <a:fld id="{B1E268D6-C0C0-47F7-A1AC-F312BD468EB3}" type="CELLRANGE">
                      <a:rPr lang="en-US"/>
                      <a:pPr/>
                      <a:t>[ZELLBEREICH]</a:t>
                    </a:fld>
                    <a:r>
                      <a:rPr lang="en-US" baseline="0"/>
                      <a:t>; </a:t>
                    </a:r>
                    <a:fld id="{41A180A7-3655-44E9-9D15-F64C16B4F83A}"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392-4335-AF37-9330A70C1F72}"/>
                </c:ext>
              </c:extLst>
            </c:dLbl>
            <c:dLbl>
              <c:idx val="10"/>
              <c:tx>
                <c:rich>
                  <a:bodyPr/>
                  <a:lstStyle/>
                  <a:p>
                    <a:fld id="{6E3E5000-446F-456A-A846-5B49BD81E5D8}" type="CELLRANGE">
                      <a:rPr lang="en-US"/>
                      <a:pPr/>
                      <a:t>[ZELLBEREICH]</a:t>
                    </a:fld>
                    <a:r>
                      <a:rPr lang="en-US" baseline="0"/>
                      <a:t>; </a:t>
                    </a:r>
                    <a:fld id="{58111BC3-80D6-42F2-852B-13C5D49F0972}"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392-4335-AF37-9330A70C1F72}"/>
                </c:ext>
              </c:extLst>
            </c:dLbl>
            <c:dLbl>
              <c:idx val="11"/>
              <c:tx>
                <c:rich>
                  <a:bodyPr/>
                  <a:lstStyle/>
                  <a:p>
                    <a:fld id="{3A383C94-EEAE-443C-BC11-3FC75E8D5EEF}" type="CELLRANGE">
                      <a:rPr lang="en-US"/>
                      <a:pPr/>
                      <a:t>[ZELLBEREICH]</a:t>
                    </a:fld>
                    <a:r>
                      <a:rPr lang="en-US" baseline="0"/>
                      <a:t>; </a:t>
                    </a:r>
                    <a:fld id="{8D0F06EA-27A9-427E-9B34-CE3D7739C603}" type="VALUE">
                      <a:rPr lang="en-US" baseline="0"/>
                      <a:pPr/>
                      <a:t>[WERT]</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392-4335-AF37-9330A70C1F72}"/>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multiLvlStrRef>
              <c:f>'8.1 - The Benchmark'!$B$9:$C$22</c:f>
              <c:multiLvlStrCache>
                <c:ptCount val="12"/>
                <c:lvl>
                  <c:pt idx="0">
                    <c:v>Non-profit / Institute</c:v>
                  </c:pt>
                  <c:pt idx="1">
                    <c:v>App + Web version available</c:v>
                  </c:pt>
                  <c:pt idx="2">
                    <c:v>High popularity</c:v>
                  </c:pt>
                  <c:pt idx="3">
                    <c:v>Open-source method</c:v>
                  </c:pt>
                  <c:pt idx="4">
                    <c:v>Recognized current sources</c:v>
                  </c:pt>
                  <c:pt idx="5">
                    <c:v>Advanced category set</c:v>
                  </c:pt>
                  <c:pt idx="6">
                    <c:v>Personal footprint analysis + Context</c:v>
                  </c:pt>
                  <c:pt idx="7">
                    <c:v>Individualized reduction measures</c:v>
                  </c:pt>
                  <c:pt idx="8">
                    <c:v>Offset + Tracking</c:v>
                  </c:pt>
                  <c:pt idx="9">
                    <c:v>Combination of both</c:v>
                  </c:pt>
                  <c:pt idx="10">
                    <c:v>Medium scope</c:v>
                  </c:pt>
                  <c:pt idx="11">
                    <c:v>Online free available</c:v>
                  </c:pt>
                </c:lvl>
                <c:lvl>
                  <c:pt idx="0">
                    <c:v>Type of provider</c:v>
                  </c:pt>
                  <c:pt idx="1">
                    <c:v>Type of calculator</c:v>
                  </c:pt>
                  <c:pt idx="2">
                    <c:v>Popularity</c:v>
                  </c:pt>
                  <c:pt idx="3">
                    <c:v>Transparency of method</c:v>
                  </c:pt>
                  <c:pt idx="4">
                    <c:v>Credibility of sources</c:v>
                  </c:pt>
                  <c:pt idx="5">
                    <c:v>Categories</c:v>
                  </c:pt>
                  <c:pt idx="6">
                    <c:v>Presentation of results</c:v>
                  </c:pt>
                  <c:pt idx="7">
                    <c:v>Reduction measures</c:v>
                  </c:pt>
                  <c:pt idx="8">
                    <c:v>Service offer</c:v>
                  </c:pt>
                  <c:pt idx="9">
                    <c:v>Data entry</c:v>
                  </c:pt>
                  <c:pt idx="10">
                    <c:v>Scope</c:v>
                  </c:pt>
                  <c:pt idx="11">
                    <c:v>Accessibility</c:v>
                  </c:pt>
                </c:lvl>
              </c:multiLvlStrCache>
            </c:multiLvlStrRef>
          </c:cat>
          <c:val>
            <c:numRef>
              <c:f>'8.1 - The Benchmark'!$E$9:$E$22</c:f>
              <c:numCache>
                <c:formatCode>General</c:formatCode>
                <c:ptCount val="12"/>
                <c:pt idx="0">
                  <c:v>3</c:v>
                </c:pt>
                <c:pt idx="1">
                  <c:v>2</c:v>
                </c:pt>
                <c:pt idx="2">
                  <c:v>9</c:v>
                </c:pt>
                <c:pt idx="3">
                  <c:v>9</c:v>
                </c:pt>
                <c:pt idx="4">
                  <c:v>20</c:v>
                </c:pt>
                <c:pt idx="5">
                  <c:v>23</c:v>
                </c:pt>
                <c:pt idx="6">
                  <c:v>41</c:v>
                </c:pt>
                <c:pt idx="7">
                  <c:v>11</c:v>
                </c:pt>
                <c:pt idx="8">
                  <c:v>8</c:v>
                </c:pt>
                <c:pt idx="9">
                  <c:v>18</c:v>
                </c:pt>
                <c:pt idx="10">
                  <c:v>30</c:v>
                </c:pt>
                <c:pt idx="11">
                  <c:v>40</c:v>
                </c:pt>
              </c:numCache>
            </c:numRef>
          </c:val>
          <c:extLst>
            <c:ext xmlns:c15="http://schemas.microsoft.com/office/drawing/2012/chart" uri="{02D57815-91ED-43cb-92C2-25804820EDAC}">
              <c15:datalabelsRange>
                <c15:f>'8.1 - The Benchmark'!$F$9:$F$22</c15:f>
                <c15:dlblRangeCache>
                  <c:ptCount val="12"/>
                  <c:pt idx="0">
                    <c:v>6%</c:v>
                  </c:pt>
                  <c:pt idx="1">
                    <c:v>4%</c:v>
                  </c:pt>
                  <c:pt idx="2">
                    <c:v>18%</c:v>
                  </c:pt>
                  <c:pt idx="3">
                    <c:v>18%</c:v>
                  </c:pt>
                  <c:pt idx="4">
                    <c:v>41%</c:v>
                  </c:pt>
                  <c:pt idx="5">
                    <c:v>47%</c:v>
                  </c:pt>
                  <c:pt idx="6">
                    <c:v>84%</c:v>
                  </c:pt>
                  <c:pt idx="7">
                    <c:v>22%</c:v>
                  </c:pt>
                  <c:pt idx="8">
                    <c:v>16%</c:v>
                  </c:pt>
                  <c:pt idx="9">
                    <c:v>37%</c:v>
                  </c:pt>
                  <c:pt idx="10">
                    <c:v>61%</c:v>
                  </c:pt>
                  <c:pt idx="11">
                    <c:v>82%</c:v>
                  </c:pt>
                </c15:dlblRangeCache>
              </c15:datalabelsRange>
            </c:ext>
            <c:ext xmlns:c16="http://schemas.microsoft.com/office/drawing/2014/chart" uri="{C3380CC4-5D6E-409C-BE32-E72D297353CC}">
              <c16:uniqueId val="{00000000-6392-4335-AF37-9330A70C1F72}"/>
            </c:ext>
          </c:extLst>
        </c:ser>
        <c:dLbls>
          <c:dLblPos val="outEnd"/>
          <c:showLegendKey val="0"/>
          <c:showVal val="1"/>
          <c:showCatName val="0"/>
          <c:showSerName val="0"/>
          <c:showPercent val="0"/>
          <c:showBubbleSize val="0"/>
        </c:dLbls>
        <c:gapWidth val="182"/>
        <c:axId val="554231024"/>
        <c:axId val="554216880"/>
      </c:barChart>
      <c:catAx>
        <c:axId val="554231024"/>
        <c:scaling>
          <c:orientation val="maxMin"/>
        </c:scaling>
        <c:delete val="0"/>
        <c:axPos val="l"/>
        <c:title>
          <c:tx>
            <c:rich>
              <a:bodyPr rot="-54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r>
                  <a:rPr lang="de-DE"/>
                  <a:t>Benchmark characteristic per subcategory</a:t>
                </a:r>
              </a:p>
            </c:rich>
          </c:tx>
          <c:overlay val="0"/>
          <c:spPr>
            <a:noFill/>
            <a:ln>
              <a:noFill/>
            </a:ln>
            <a:effectLst/>
          </c:spPr>
          <c:txPr>
            <a:bodyPr rot="-54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554216880"/>
        <c:crosses val="autoZero"/>
        <c:auto val="1"/>
        <c:lblAlgn val="ctr"/>
        <c:lblOffset val="100"/>
        <c:noMultiLvlLbl val="1"/>
      </c:catAx>
      <c:valAx>
        <c:axId val="554216880"/>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r>
                  <a:rPr lang="de-DE"/>
                  <a:t>Number of PCFCs with specific characteristic</a:t>
                </a:r>
              </a:p>
            </c:rich>
          </c:tx>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554231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sz="900">
          <a:solidFill>
            <a:sysClr val="windowText" lastClr="000000"/>
          </a:solidFill>
        </a:defRPr>
      </a:pPr>
      <a:endParaRPr lang="de-DE"/>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dk1"/>
                </a:solidFill>
                <a:latin typeface="+mn-lt"/>
                <a:ea typeface="+mn-ea"/>
                <a:cs typeface="+mn-cs"/>
              </a:defRPr>
            </a:pPr>
            <a:r>
              <a:rPr lang="de-DE" sz="1100" b="1"/>
              <a:t>Overview evaluation scores of all Personal Carbon Footprint Calculators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dk1"/>
              </a:solidFill>
              <a:latin typeface="+mn-lt"/>
              <a:ea typeface="+mn-ea"/>
              <a:cs typeface="+mn-cs"/>
            </a:defRPr>
          </a:pPr>
          <a:endParaRPr lang="de-DE"/>
        </a:p>
      </c:txPr>
    </c:title>
    <c:autoTitleDeleted val="0"/>
    <c:plotArea>
      <c:layout/>
      <c:barChart>
        <c:barDir val="col"/>
        <c:grouping val="stacked"/>
        <c:varyColors val="0"/>
        <c:ser>
          <c:idx val="0"/>
          <c:order val="0"/>
          <c:tx>
            <c:strRef>
              <c:f>'7.2 - PCFCs Scores'!$F$6</c:f>
              <c:strCache>
                <c:ptCount val="1"/>
                <c:pt idx="0">
                  <c:v>Score General</c:v>
                </c:pt>
              </c:strCache>
            </c:strRef>
          </c:tx>
          <c:spPr>
            <a:solidFill>
              <a:schemeClr val="accent1"/>
            </a:solidFill>
            <a:ln>
              <a:noFill/>
            </a:ln>
            <a:effectLst/>
          </c:spPr>
          <c:invertIfNegative val="0"/>
          <c:val>
            <c:numRef>
              <c:f>'7.2 - PCFCs Scores'!$F$8:$F$56</c:f>
              <c:numCache>
                <c:formatCode>General</c:formatCode>
                <c:ptCount val="49"/>
                <c:pt idx="0">
                  <c:v>7</c:v>
                </c:pt>
                <c:pt idx="1">
                  <c:v>7</c:v>
                </c:pt>
                <c:pt idx="2">
                  <c:v>5</c:v>
                </c:pt>
                <c:pt idx="3">
                  <c:v>8</c:v>
                </c:pt>
                <c:pt idx="4">
                  <c:v>7</c:v>
                </c:pt>
                <c:pt idx="5">
                  <c:v>7</c:v>
                </c:pt>
                <c:pt idx="6">
                  <c:v>6</c:v>
                </c:pt>
                <c:pt idx="7">
                  <c:v>6</c:v>
                </c:pt>
                <c:pt idx="8">
                  <c:v>8</c:v>
                </c:pt>
                <c:pt idx="9">
                  <c:v>8</c:v>
                </c:pt>
                <c:pt idx="10">
                  <c:v>8</c:v>
                </c:pt>
                <c:pt idx="11">
                  <c:v>7</c:v>
                </c:pt>
                <c:pt idx="12">
                  <c:v>8</c:v>
                </c:pt>
                <c:pt idx="13">
                  <c:v>6</c:v>
                </c:pt>
                <c:pt idx="14">
                  <c:v>7</c:v>
                </c:pt>
                <c:pt idx="15">
                  <c:v>8</c:v>
                </c:pt>
                <c:pt idx="16">
                  <c:v>9</c:v>
                </c:pt>
                <c:pt idx="17">
                  <c:v>6</c:v>
                </c:pt>
                <c:pt idx="18">
                  <c:v>7</c:v>
                </c:pt>
                <c:pt idx="19">
                  <c:v>7</c:v>
                </c:pt>
                <c:pt idx="20">
                  <c:v>4</c:v>
                </c:pt>
                <c:pt idx="21">
                  <c:v>9</c:v>
                </c:pt>
                <c:pt idx="22">
                  <c:v>4</c:v>
                </c:pt>
                <c:pt idx="23">
                  <c:v>6</c:v>
                </c:pt>
                <c:pt idx="24">
                  <c:v>8</c:v>
                </c:pt>
                <c:pt idx="25">
                  <c:v>7</c:v>
                </c:pt>
                <c:pt idx="26">
                  <c:v>9</c:v>
                </c:pt>
                <c:pt idx="27">
                  <c:v>6</c:v>
                </c:pt>
                <c:pt idx="28">
                  <c:v>5</c:v>
                </c:pt>
                <c:pt idx="29">
                  <c:v>8</c:v>
                </c:pt>
                <c:pt idx="30">
                  <c:v>8</c:v>
                </c:pt>
                <c:pt idx="31">
                  <c:v>7</c:v>
                </c:pt>
                <c:pt idx="32">
                  <c:v>5</c:v>
                </c:pt>
                <c:pt idx="33">
                  <c:v>9</c:v>
                </c:pt>
                <c:pt idx="34">
                  <c:v>7</c:v>
                </c:pt>
                <c:pt idx="35">
                  <c:v>4</c:v>
                </c:pt>
                <c:pt idx="36">
                  <c:v>5</c:v>
                </c:pt>
                <c:pt idx="37">
                  <c:v>5</c:v>
                </c:pt>
                <c:pt idx="38">
                  <c:v>5</c:v>
                </c:pt>
                <c:pt idx="39">
                  <c:v>3</c:v>
                </c:pt>
                <c:pt idx="40">
                  <c:v>6</c:v>
                </c:pt>
                <c:pt idx="41">
                  <c:v>5</c:v>
                </c:pt>
                <c:pt idx="42">
                  <c:v>5</c:v>
                </c:pt>
                <c:pt idx="43">
                  <c:v>5</c:v>
                </c:pt>
                <c:pt idx="44">
                  <c:v>5</c:v>
                </c:pt>
                <c:pt idx="45">
                  <c:v>4</c:v>
                </c:pt>
                <c:pt idx="46">
                  <c:v>9</c:v>
                </c:pt>
                <c:pt idx="47">
                  <c:v>7</c:v>
                </c:pt>
                <c:pt idx="48">
                  <c:v>4</c:v>
                </c:pt>
              </c:numCache>
            </c:numRef>
          </c:val>
          <c:extLst>
            <c:ext xmlns:c16="http://schemas.microsoft.com/office/drawing/2014/chart" uri="{C3380CC4-5D6E-409C-BE32-E72D297353CC}">
              <c16:uniqueId val="{00000000-7E77-40A1-8668-935BA19E35FA}"/>
            </c:ext>
          </c:extLst>
        </c:ser>
        <c:ser>
          <c:idx val="1"/>
          <c:order val="1"/>
          <c:tx>
            <c:strRef>
              <c:f>'7.2 - PCFCs Scores'!$G$6</c:f>
              <c:strCache>
                <c:ptCount val="1"/>
                <c:pt idx="0">
                  <c:v>Score Calculations</c:v>
                </c:pt>
              </c:strCache>
            </c:strRef>
          </c:tx>
          <c:spPr>
            <a:solidFill>
              <a:schemeClr val="accent2"/>
            </a:solidFill>
            <a:ln>
              <a:noFill/>
            </a:ln>
            <a:effectLst/>
          </c:spPr>
          <c:invertIfNegative val="0"/>
          <c:val>
            <c:numRef>
              <c:f>'7.2 - PCFCs Scores'!$G$8:$G$56</c:f>
              <c:numCache>
                <c:formatCode>General</c:formatCode>
                <c:ptCount val="49"/>
                <c:pt idx="0">
                  <c:v>14</c:v>
                </c:pt>
                <c:pt idx="1">
                  <c:v>14</c:v>
                </c:pt>
                <c:pt idx="2">
                  <c:v>14</c:v>
                </c:pt>
                <c:pt idx="3">
                  <c:v>13</c:v>
                </c:pt>
                <c:pt idx="4">
                  <c:v>10</c:v>
                </c:pt>
                <c:pt idx="5">
                  <c:v>13</c:v>
                </c:pt>
                <c:pt idx="6">
                  <c:v>11</c:v>
                </c:pt>
                <c:pt idx="7">
                  <c:v>14</c:v>
                </c:pt>
                <c:pt idx="8">
                  <c:v>13</c:v>
                </c:pt>
                <c:pt idx="9">
                  <c:v>13</c:v>
                </c:pt>
                <c:pt idx="10">
                  <c:v>8</c:v>
                </c:pt>
                <c:pt idx="11">
                  <c:v>12</c:v>
                </c:pt>
                <c:pt idx="12">
                  <c:v>13</c:v>
                </c:pt>
                <c:pt idx="13">
                  <c:v>14</c:v>
                </c:pt>
                <c:pt idx="14">
                  <c:v>9</c:v>
                </c:pt>
                <c:pt idx="15">
                  <c:v>9</c:v>
                </c:pt>
                <c:pt idx="16">
                  <c:v>8</c:v>
                </c:pt>
                <c:pt idx="17">
                  <c:v>7</c:v>
                </c:pt>
                <c:pt idx="18">
                  <c:v>10</c:v>
                </c:pt>
                <c:pt idx="19">
                  <c:v>13</c:v>
                </c:pt>
                <c:pt idx="20">
                  <c:v>9</c:v>
                </c:pt>
                <c:pt idx="21">
                  <c:v>12</c:v>
                </c:pt>
                <c:pt idx="22">
                  <c:v>14</c:v>
                </c:pt>
                <c:pt idx="23">
                  <c:v>9</c:v>
                </c:pt>
                <c:pt idx="24">
                  <c:v>9</c:v>
                </c:pt>
                <c:pt idx="25">
                  <c:v>10</c:v>
                </c:pt>
                <c:pt idx="26">
                  <c:v>8</c:v>
                </c:pt>
                <c:pt idx="27">
                  <c:v>5</c:v>
                </c:pt>
                <c:pt idx="28">
                  <c:v>6</c:v>
                </c:pt>
                <c:pt idx="29">
                  <c:v>11</c:v>
                </c:pt>
                <c:pt idx="30">
                  <c:v>9</c:v>
                </c:pt>
                <c:pt idx="31">
                  <c:v>7</c:v>
                </c:pt>
                <c:pt idx="32">
                  <c:v>4</c:v>
                </c:pt>
                <c:pt idx="33">
                  <c:v>8</c:v>
                </c:pt>
                <c:pt idx="34">
                  <c:v>6</c:v>
                </c:pt>
                <c:pt idx="35">
                  <c:v>7</c:v>
                </c:pt>
                <c:pt idx="36">
                  <c:v>5</c:v>
                </c:pt>
                <c:pt idx="37">
                  <c:v>9</c:v>
                </c:pt>
                <c:pt idx="38">
                  <c:v>9</c:v>
                </c:pt>
                <c:pt idx="39">
                  <c:v>5</c:v>
                </c:pt>
                <c:pt idx="40">
                  <c:v>6</c:v>
                </c:pt>
                <c:pt idx="41">
                  <c:v>5</c:v>
                </c:pt>
                <c:pt idx="42">
                  <c:v>7</c:v>
                </c:pt>
                <c:pt idx="43">
                  <c:v>7</c:v>
                </c:pt>
                <c:pt idx="44">
                  <c:v>7</c:v>
                </c:pt>
                <c:pt idx="45">
                  <c:v>8</c:v>
                </c:pt>
                <c:pt idx="46">
                  <c:v>5</c:v>
                </c:pt>
                <c:pt idx="47">
                  <c:v>8</c:v>
                </c:pt>
                <c:pt idx="48">
                  <c:v>4</c:v>
                </c:pt>
              </c:numCache>
            </c:numRef>
          </c:val>
          <c:extLst>
            <c:ext xmlns:c16="http://schemas.microsoft.com/office/drawing/2014/chart" uri="{C3380CC4-5D6E-409C-BE32-E72D297353CC}">
              <c16:uniqueId val="{00000001-7E77-40A1-8668-935BA19E35FA}"/>
            </c:ext>
          </c:extLst>
        </c:ser>
        <c:ser>
          <c:idx val="2"/>
          <c:order val="2"/>
          <c:tx>
            <c:strRef>
              <c:f>'7.2 - PCFCs Scores'!$H$6</c:f>
              <c:strCache>
                <c:ptCount val="1"/>
                <c:pt idx="0">
                  <c:v>Score Output</c:v>
                </c:pt>
              </c:strCache>
            </c:strRef>
          </c:tx>
          <c:spPr>
            <a:solidFill>
              <a:schemeClr val="accent5"/>
            </a:solidFill>
            <a:ln>
              <a:noFill/>
            </a:ln>
            <a:effectLst/>
          </c:spPr>
          <c:invertIfNegative val="0"/>
          <c:val>
            <c:numRef>
              <c:f>'7.2 - PCFCs Scores'!$H$8:$H$56</c:f>
              <c:numCache>
                <c:formatCode>General</c:formatCode>
                <c:ptCount val="49"/>
                <c:pt idx="0">
                  <c:v>14</c:v>
                </c:pt>
                <c:pt idx="1">
                  <c:v>13</c:v>
                </c:pt>
                <c:pt idx="2">
                  <c:v>15</c:v>
                </c:pt>
                <c:pt idx="3">
                  <c:v>13</c:v>
                </c:pt>
                <c:pt idx="4">
                  <c:v>13</c:v>
                </c:pt>
                <c:pt idx="5">
                  <c:v>13</c:v>
                </c:pt>
                <c:pt idx="6">
                  <c:v>14</c:v>
                </c:pt>
                <c:pt idx="7">
                  <c:v>10</c:v>
                </c:pt>
                <c:pt idx="8">
                  <c:v>10</c:v>
                </c:pt>
                <c:pt idx="9">
                  <c:v>12</c:v>
                </c:pt>
                <c:pt idx="10">
                  <c:v>12</c:v>
                </c:pt>
                <c:pt idx="11">
                  <c:v>10</c:v>
                </c:pt>
                <c:pt idx="12">
                  <c:v>10</c:v>
                </c:pt>
                <c:pt idx="13">
                  <c:v>10</c:v>
                </c:pt>
                <c:pt idx="14">
                  <c:v>12</c:v>
                </c:pt>
                <c:pt idx="15">
                  <c:v>10</c:v>
                </c:pt>
                <c:pt idx="16">
                  <c:v>10</c:v>
                </c:pt>
                <c:pt idx="17">
                  <c:v>15</c:v>
                </c:pt>
                <c:pt idx="18">
                  <c:v>9</c:v>
                </c:pt>
                <c:pt idx="19">
                  <c:v>9</c:v>
                </c:pt>
                <c:pt idx="20">
                  <c:v>13</c:v>
                </c:pt>
                <c:pt idx="21">
                  <c:v>10</c:v>
                </c:pt>
                <c:pt idx="22">
                  <c:v>9</c:v>
                </c:pt>
                <c:pt idx="23">
                  <c:v>12</c:v>
                </c:pt>
                <c:pt idx="24">
                  <c:v>9</c:v>
                </c:pt>
                <c:pt idx="25">
                  <c:v>8</c:v>
                </c:pt>
                <c:pt idx="26">
                  <c:v>8</c:v>
                </c:pt>
                <c:pt idx="27">
                  <c:v>12</c:v>
                </c:pt>
                <c:pt idx="28">
                  <c:v>13</c:v>
                </c:pt>
                <c:pt idx="29">
                  <c:v>7</c:v>
                </c:pt>
                <c:pt idx="30">
                  <c:v>7</c:v>
                </c:pt>
                <c:pt idx="31">
                  <c:v>10</c:v>
                </c:pt>
                <c:pt idx="32">
                  <c:v>14</c:v>
                </c:pt>
                <c:pt idx="33">
                  <c:v>7</c:v>
                </c:pt>
                <c:pt idx="34">
                  <c:v>9</c:v>
                </c:pt>
                <c:pt idx="35">
                  <c:v>12</c:v>
                </c:pt>
                <c:pt idx="36">
                  <c:v>11</c:v>
                </c:pt>
                <c:pt idx="37">
                  <c:v>8</c:v>
                </c:pt>
                <c:pt idx="38">
                  <c:v>11</c:v>
                </c:pt>
                <c:pt idx="39">
                  <c:v>12</c:v>
                </c:pt>
                <c:pt idx="40">
                  <c:v>11</c:v>
                </c:pt>
                <c:pt idx="41">
                  <c:v>13</c:v>
                </c:pt>
                <c:pt idx="42">
                  <c:v>9</c:v>
                </c:pt>
                <c:pt idx="43">
                  <c:v>9</c:v>
                </c:pt>
                <c:pt idx="44">
                  <c:v>8</c:v>
                </c:pt>
                <c:pt idx="45">
                  <c:v>10</c:v>
                </c:pt>
                <c:pt idx="46">
                  <c:v>7</c:v>
                </c:pt>
                <c:pt idx="47">
                  <c:v>6</c:v>
                </c:pt>
                <c:pt idx="48">
                  <c:v>13</c:v>
                </c:pt>
              </c:numCache>
            </c:numRef>
          </c:val>
          <c:extLst>
            <c:ext xmlns:c16="http://schemas.microsoft.com/office/drawing/2014/chart" uri="{C3380CC4-5D6E-409C-BE32-E72D297353CC}">
              <c16:uniqueId val="{00000002-7E77-40A1-8668-935BA19E35FA}"/>
            </c:ext>
          </c:extLst>
        </c:ser>
        <c:ser>
          <c:idx val="3"/>
          <c:order val="3"/>
          <c:tx>
            <c:strRef>
              <c:f>'7.2 - PCFCs Scores'!$I$6</c:f>
              <c:strCache>
                <c:ptCount val="1"/>
                <c:pt idx="0">
                  <c:v>Score User-friendliness</c:v>
                </c:pt>
              </c:strCache>
            </c:strRef>
          </c:tx>
          <c:spPr>
            <a:solidFill>
              <a:schemeClr val="accent6"/>
            </a:solidFill>
            <a:ln>
              <a:noFill/>
            </a:ln>
            <a:effectLst/>
          </c:spPr>
          <c:invertIfNegative val="0"/>
          <c:val>
            <c:numRef>
              <c:f>'7.2 - PCFCs Scores'!$I$8:$I$56</c:f>
              <c:numCache>
                <c:formatCode>General</c:formatCode>
                <c:ptCount val="49"/>
                <c:pt idx="0">
                  <c:v>9</c:v>
                </c:pt>
                <c:pt idx="1">
                  <c:v>9</c:v>
                </c:pt>
                <c:pt idx="2">
                  <c:v>8</c:v>
                </c:pt>
                <c:pt idx="3">
                  <c:v>7</c:v>
                </c:pt>
                <c:pt idx="4">
                  <c:v>10</c:v>
                </c:pt>
                <c:pt idx="5">
                  <c:v>7</c:v>
                </c:pt>
                <c:pt idx="6">
                  <c:v>9</c:v>
                </c:pt>
                <c:pt idx="7">
                  <c:v>10</c:v>
                </c:pt>
                <c:pt idx="8">
                  <c:v>9</c:v>
                </c:pt>
                <c:pt idx="9">
                  <c:v>7</c:v>
                </c:pt>
                <c:pt idx="10">
                  <c:v>10</c:v>
                </c:pt>
                <c:pt idx="11">
                  <c:v>9</c:v>
                </c:pt>
                <c:pt idx="12">
                  <c:v>7</c:v>
                </c:pt>
                <c:pt idx="13">
                  <c:v>7</c:v>
                </c:pt>
                <c:pt idx="14">
                  <c:v>9</c:v>
                </c:pt>
                <c:pt idx="15">
                  <c:v>10</c:v>
                </c:pt>
                <c:pt idx="16">
                  <c:v>10</c:v>
                </c:pt>
                <c:pt idx="17">
                  <c:v>9</c:v>
                </c:pt>
                <c:pt idx="18">
                  <c:v>10</c:v>
                </c:pt>
                <c:pt idx="19">
                  <c:v>7</c:v>
                </c:pt>
                <c:pt idx="20">
                  <c:v>9</c:v>
                </c:pt>
                <c:pt idx="21">
                  <c:v>4</c:v>
                </c:pt>
                <c:pt idx="22">
                  <c:v>7</c:v>
                </c:pt>
                <c:pt idx="23">
                  <c:v>7</c:v>
                </c:pt>
                <c:pt idx="24">
                  <c:v>8</c:v>
                </c:pt>
                <c:pt idx="25">
                  <c:v>8</c:v>
                </c:pt>
                <c:pt idx="26">
                  <c:v>8</c:v>
                </c:pt>
                <c:pt idx="27">
                  <c:v>10</c:v>
                </c:pt>
                <c:pt idx="28">
                  <c:v>9</c:v>
                </c:pt>
                <c:pt idx="29">
                  <c:v>7</c:v>
                </c:pt>
                <c:pt idx="30">
                  <c:v>9</c:v>
                </c:pt>
                <c:pt idx="31">
                  <c:v>9</c:v>
                </c:pt>
                <c:pt idx="32">
                  <c:v>9</c:v>
                </c:pt>
                <c:pt idx="33">
                  <c:v>8</c:v>
                </c:pt>
                <c:pt idx="34">
                  <c:v>10</c:v>
                </c:pt>
                <c:pt idx="35">
                  <c:v>8</c:v>
                </c:pt>
                <c:pt idx="36">
                  <c:v>10</c:v>
                </c:pt>
                <c:pt idx="37">
                  <c:v>8</c:v>
                </c:pt>
                <c:pt idx="38">
                  <c:v>5</c:v>
                </c:pt>
                <c:pt idx="39">
                  <c:v>10</c:v>
                </c:pt>
                <c:pt idx="40">
                  <c:v>7</c:v>
                </c:pt>
                <c:pt idx="41">
                  <c:v>7</c:v>
                </c:pt>
                <c:pt idx="42">
                  <c:v>9</c:v>
                </c:pt>
                <c:pt idx="43">
                  <c:v>8</c:v>
                </c:pt>
                <c:pt idx="44">
                  <c:v>9</c:v>
                </c:pt>
                <c:pt idx="45">
                  <c:v>7</c:v>
                </c:pt>
                <c:pt idx="46">
                  <c:v>8</c:v>
                </c:pt>
                <c:pt idx="47">
                  <c:v>6</c:v>
                </c:pt>
                <c:pt idx="48">
                  <c:v>5</c:v>
                </c:pt>
              </c:numCache>
            </c:numRef>
          </c:val>
          <c:extLst>
            <c:ext xmlns:c16="http://schemas.microsoft.com/office/drawing/2014/chart" uri="{C3380CC4-5D6E-409C-BE32-E72D297353CC}">
              <c16:uniqueId val="{00000003-7E77-40A1-8668-935BA19E35FA}"/>
            </c:ext>
          </c:extLst>
        </c:ser>
        <c:dLbls>
          <c:showLegendKey val="0"/>
          <c:showVal val="0"/>
          <c:showCatName val="0"/>
          <c:showSerName val="0"/>
          <c:showPercent val="0"/>
          <c:showBubbleSize val="0"/>
        </c:dLbls>
        <c:gapWidth val="150"/>
        <c:overlap val="100"/>
        <c:axId val="329646432"/>
        <c:axId val="329649760"/>
      </c:barChart>
      <c:catAx>
        <c:axId val="329646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de-DE"/>
                  <a:t>Rankings of the PCFCs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de-DE"/>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crossAx val="329649760"/>
        <c:crosses val="autoZero"/>
        <c:auto val="1"/>
        <c:lblAlgn val="ctr"/>
        <c:lblOffset val="100"/>
        <c:noMultiLvlLbl val="0"/>
      </c:catAx>
      <c:valAx>
        <c:axId val="329649760"/>
        <c:scaling>
          <c:orientation val="minMax"/>
        </c:scaling>
        <c:delete val="0"/>
        <c:axPos val="l"/>
        <c:majorGridlines>
          <c:spPr>
            <a:ln w="9525" cap="flat" cmpd="sng" algn="ctr">
              <a:solidFill>
                <a:schemeClr val="tx1">
                  <a:lumMod val="25000"/>
                  <a:lumOff val="7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de-DE"/>
                  <a:t>Total score of the PCFCs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crossAx val="3296464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de-DE"/>
    </a:p>
  </c:txPr>
  <c:printSettings>
    <c:headerFooter/>
    <c:pageMargins b="0.78740157499999996" l="0.7" r="0.7" t="0.78740157499999996"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strDim type="colorStr">
        <cx:f>_xlchart.v5.3</cx:f>
      </cx:strDim>
    </cx:data>
  </cx:chartData>
  <cx:chart>
    <cx:title pos="t" align="ctr" overlay="0">
      <cx:tx>
        <cx:txData>
          <cx:v>Region calculators</cx:v>
        </cx:txData>
      </cx:tx>
      <cx:txPr>
        <a:bodyPr spcFirstLastPara="1" vertOverflow="ellipsis" horzOverflow="overflow" wrap="square" lIns="0" tIns="0" rIns="0" bIns="0" anchor="ctr" anchorCtr="1"/>
        <a:lstStyle/>
        <a:p>
          <a:pPr algn="ctr" rtl="0">
            <a:defRPr lang="de-DE" sz="1000" b="0" i="0" u="none" strike="noStrike" kern="1200" baseline="0">
              <a:solidFill>
                <a:schemeClr val="tx1"/>
              </a:solidFill>
              <a:latin typeface="+mn-lt"/>
              <a:ea typeface="+mn-ea"/>
              <a:cs typeface="+mn-cs"/>
            </a:defRPr>
          </a:pPr>
          <a:r>
            <a:rPr lang="de-DE" sz="1000" b="0" i="0" u="none" strike="noStrike" kern="1200" baseline="0">
              <a:solidFill>
                <a:schemeClr val="tx1"/>
              </a:solidFill>
              <a:latin typeface="+mn-lt"/>
              <a:ea typeface="+mn-ea"/>
              <a:cs typeface="+mn-cs"/>
            </a:rPr>
            <a:t>Region calculators</a:t>
          </a:r>
        </a:p>
      </cx:txPr>
    </cx:title>
    <cx:plotArea>
      <cx:plotAreaRegion>
        <cx:series layoutId="regionMap" uniqueId="{E073764F-795F-4512-801C-77867287BCBE}">
          <cx:tx>
            <cx:txData>
              <cx:f>_xlchart.v5.2</cx:f>
              <cx:v>#</cx:v>
            </cx:txData>
          </cx:tx>
          <cx:dataId val="0"/>
          <cx:layoutPr>
            <cx:geography cultureLanguage="de-DE" cultureRegion="DE" attribution="Unterstützt von Bing">
              <cx:geoCache provider="{E9337A44-BEBE-4D9F-B70C-5C5E7DAFC167}">
                <cx:binary>7Hzpct02tvWruPL7wsFIAF3dtyogeSZNlmRZtv+wZEkGR3ACxwe5j/K9wH2xbytpJbbixHaXu9JV
1z8cVw4ODsE9rL322qT/fjv/7ba8v+mezVXp+r/dzv/4IfW++duPP/a36X110z+vstuu7uv3/vlt
Xf1Yv3+f3d7/eNfdTJmzP1JM+I+36U3n7+cf/vvv8Gv2vj6ub298Vrvz4b5bLu77ofT9n6x9cunZ
bT04/7Ddwi/944ery59+eHbvfOaXl0tz/48fPlr/4dmPT3/ld1d8VsKh/HAHe5l+LjATQlAtlSAi
oD88K2tn/7mMtH6OiWKYaiK5wjzQj9c+valg/6v77j5zmfX3zy79zY2/d8/G2j37qbrvsuLm8buf
OufPp7y5u+vu+/7ZP//+/O99dK+f/3rW1+Ev1gvrh9u9uvzZPj9+7J3//vuTD8BiTz75wIFPzfu5
paf+29531Y1b/sw2X+dDQZ5jzQgJZICpYBoHH/mQ4OdMYQq+5VyxgFNY/iV8fnFhdD94iPDyxt09
Lny5vz7a/MQ5H6099UQU//WeOL2fnr29v/ncnX+dNxBnz7USiiqmdQB/Y/axOyR+DpmkJaUa41+8
9aE7Tu+H/v7+c2f6dPZ8uPeJMz5ceuqL07d/vS/+dSD5Ovd8BzwoIr+Dt38r4O3dXfanpeDrPEjp
cyaoIAorEgRQvaAkfVCypH7OAhYoEWCpCQbYe0S1X+Du4TT37vGzL0e6x31P8urx46c5tT/963Nq
W9bvbso/u9UHy//7Kt3V0eeu/XEd/jOiIgBVmcSMBzjQjAnNP/I6os8FkVprpSQPAs6wfLz2U6LS
Pzv63/8HlAWIy236+KUvj4PfgOrJDz0JjD/83tNI2Zq/PlJ+Gnrf3ZTfMk0RFc8lVQRDNspAC0Y+
ppaE8edcA7lUQquAwTcfffGLwx6P9K/k6od7n7jlw6Wnnvjp6j/EE9/SD1w+F0piCdxdYCWVBjt/
AJeEPyccQ9owrjXhQjxxw//+T+/vu38xVz7a/MQRH639zhMv/3pPnN779L4r791d/xiZn0KJfy+E
Xk6ZX+EUnyHnX1dBefBcYUKBexIWSKKk+Cgk1HPKMFDXgHAG6cnlEyi9vE2n+2z9M6N8mp7+uvFJ
KPz6+dMwCHd/fRhsMvdtrR9wKFXQIZBAcQEV7Qku0uA5heZBw4JWlFPypOOG83z2QJ82/287n9j/
t4WnDtjs/3oHhDfu5u4b8scAqILkFEuGhca/68+QDp4/UEdopSmwSPE7yePos+f5tPkf9z0x/uPH
T00f/vTXmz6GgvjnStO/jzxuuht3e/+56385gQTQC+hD400D8TPsfdw20OdcQMceaNBRKAE9RT1e
+hc68nCc4l8sgx/ufeL9D5eeRsDm4q+PgB1ogc+O4D+P1vijEvjljoD+DVCNECkVFZpK+UQfeWAk
QUBAkRT8E/3bw4mKh1Nd/gT2+ePo/HQSfrz7iTM+Xnzqjh10M79vl37XP/1bW+mPSNMf3/tX0oHv
DPF3Kv3P0fNUwH+q5O67z+p0X+cJaHIf0gLaWyHJAwf4WMlFCrg6NLiCMsAwIHAYiNuH2uH+s0Tx
01nxuO9JPjx+/DQT9vFfnwmXMHO5aeruG1YIArpSIDQDavygzwr2scQAnSzQZgX9LMxBiNYU+tkP
jf/LiYbu8dNPIeWnzf/bzicO+G3hqQsut/8BLpju7/68O/+66AdippiCfoRD44FBxHnSqQbPJXwO
NZwGmGv1NPh/7iI+c6A/sP9DQ/Pzzqf2/3Xhd/b/D0iBj+Yr36oYfB8m/X5k+0XF4Lcm6lu54nuj
+OvQ/Is88IeK67dyyHcN+nds93PD71+eefgi932ozH4rj30XoZ8+fvJFrvhwWPzNXPF9Lv7kSaAv
csXjfPFbueH79BSewfoiy/+qSn8r03+X3b+iGjzKot/K+N9V34eHD78o8D+Wwb6VA77Lfp98HPSL
PPKhSvyt/PFdD/+XyvFnFbav0zy+K35fDEu/iWHfKgW+C35f12B/icL2deH/f0/y++OB6a9Pv0U3
/ib++fn+D7rrP199rCJPtv7JeOyfS/u7f/xAQOf+9aWBh1/4SNb+xMjpcdP9Te9hu4R5HZUUBqsM
JhKg2/7wbLp/WIF3C+BBvYdHSajE8DA0hpGrqzuf/uMH/vBegYQBPKMB+ecjKH09/LwUPGcSJHZ4
AIJJGNPD89OPt/eiLhdbu19t8c//f+aG6kWdOd/DCw3wbOgPz5pfvvhwUIkfnmaBazAGE0XN2cO8
sbm9uYABAnyf/FcOLzukap3zMLFFZTB21aYZZ7Oiqjd1Us1H85zHSlzTGYc+WZa9XVBqxHyUjGQM
gyDY1WXdbmUrAuM1ixbbv2VVyre8yUJWKndQQ26k7IewkSQNSdZkhq1iz21yZnFw4YdMRbWgrwZR
vsRBbXxKuzBNAxxPfq7M5IaNtYUZpiwLNcvOR16dz+tiI0upCotsOF7sdJMo70M6ucDMY/FWoWY1
/dTm4RE87CNeVBUJjFSdMIOuzVw1RVh0Tmzn4golvgtbSza0Hq7Lau1MN+r3ihIf5YH1e1+fOe7D
KnDkVOkgNTbRe5El2mjWrUY3+WQWrhvjpE93M64zo/UhJQMznb3q44ao7GLio3H6LK3abtPoIDA6
TVvD2ziVvj3pm/WixMtJEKSns6heVa5NtsQWr0k6grH8ax5MbYzGJRRBnkSFKDNTktyFBAWbrAuG
UODL2Yo1kkvntoVtoypJ3pFg1JHqpmPRSBUiptrI42GIUIpNbes68p3v4pKlSSimQEfBtCbGuaCP
OF2PmzGt99Rn1pRlaciQuV02FVGu5RpVTYnDUU322FfJli/lZDDLi3D1dWlGtZyPuCJRxtbjLEUk
qvydK5cmFB69Z6tdDJmHyvRFIaJu0ZMJWE2PZVYskPi5ilbrbrMsD8KlqPIoSUkk9DCHXVIUYdel
eViifo3ZfGjzxJlxpOteZ/iKVW6IikwNJqnJjvSuAg9pGiq/aDMGdt2OfY92WOldR+GXRB3SFY0b
vuSVoem+9pwbNfbeyFyhyLlqNMGg51OS5i/nRF9UXl7I1MuwrE0RKLifsRh3w7qzlBs9ShE2KBjA
B7I3o5Xnijq9YWtyqBmzux5eWTISuc5gr3W0lF2UVy4Na6bSWAXFfUL1sie2beM+zXiMSN1vXdaE
3msb+sLxDYK7N50fxYbx7gVm87SZaJEbXpRjOCv9tiqFD8fBkyu95tep7JdwSDIS62O+Ohlr1Xcm
Z3MbzXOXbhLCy/3ST+Es7RgO2rNDm9ExLOgYREkJ4WkoXW2E6qiYSv0mzVAfDjmPeFGjC82rxSzB
WoaiK+oNJE7omjaPRtaoqM07ONBoNxWetZlXa5BaSGwHNUWtmErTzqacFTFp3qeQOf3LJXBmoP58
GJTakiKPPCn7qMvYLaVOwIXGHQvyYre2OM6rJgyIDgwKZsC+CVXhlEyzqcuuN0O2xjVORtP7KTnS
jecG0bKPcaBMg9Ym6qek3tKCzZvWZ6GqUrMkzcW8dul1gIurHNwXBVVWbDucnQfdWEMGWmf0iq1p
a9gRFKe24LvZytI0g+i2SM25SZ2q42Rk22IdaJgXBYtrgMFAWBotsslNq+Rg2oyJ2CXF674kN6mu
yjhn1V2ZcRc5n8pwzrMJXIFoxPQh16iPaZKQMA+6Q6oCu5lHfLZ07cXYKhbidEpNIZOTNr/uWLMt
ujzfNzS9Y0F6NLZ+NWsD4Vq13ggxNqG0+UuKhsY0AA0maZkPMxWckorjzeCnSPl5ipwusl2Q5a94
zRKoCpBGSqHWLEV+k+S+PNAlpKTYDO3UnGZUhDJP0FE9Lhu4yWlPe3KWzxvNRogy1GeGdFoa7cdm
C2XhuiwoM2PBwkQnXeTYfDMkSocJPAljVG2v23Q9kJFmYY/Ti3momSmIzY6TNExEcyjy5shhGoRj
hqJ16LJNP7o2qludmLSZXFTZgR7mpDvCCnmDAaSV6pTxTf5CtFO1lU51YZmx3JQ+PQRpKnbS5QgQ
iJwksmGm5/Ka1BJtdZ1KyLWWhkFT7VeBwqyOh44ku7ItLKyQkypvWKTKMTsh1VkXtCpCyhXhQoJt
p9hBIc63OOlVmOE8pKLsX2XBteg6w8uSGoZbtx99sc1K7Td+scft4rOI5tzHk7PRwMRFPbbvcZt2
UeYzYooSH4/clabSxKwzelcLvUS2BCjN/ZY0QphO9BBIeniRDz9HVnmA9xsPFNdL6LrlDDkom1Tk
Z0HbmXaZdglaT61MxOXkj1WRDwefLxCulFZGyDn2PhcQQ6UOtfNwAApR08ylkWW3bFrGtlSgIuqx
zDfaeOLfMjsv8bpIu9e9TU3NqjNIB7WdE/be87IJB0TepEU2RYzXoe2b86xbY9IWY6RZnoR2mbZA
fLZFa33kLVNRtULlFv1aA9C/zjLeRsXYTYZlogoxSlOT5MxkeVrtmxWnEQAHUBEftkmujBvwUdq8
mYZ570uxIzXS2woDMgxKR3JgQzSsNDM+b8xU1leYdA4GmRAFaZZdpLXLDwsa240g6RAm2dZXto/W
rJlCCFbSqTirSH9OJ6PRvMa8ti9sm/tQ1BGphiveJGjD0mIbyPQdEz2OktbVYWGH1qRjW214w81i
i/mwcHEstbwCllWg/HpJ9Gwm8EAKPKLBBMUpkcDMxA0T5WxUMtzIHpfGqeNZyX43c7SbWrnvMrUv
mY+TrL0ZU3rcO1S/kH167GtyvXS5jsWYwbZC7ZvRy7iYkWG1O2WNH+LMkyOXAQZMiYPS6K0pFtWY
jieASbysw5EOebjMZzMdhrDyhEZjHhWAg9FSl3bny3ozTsGLoh1V6DNVGLbIbZsuHThI0c3MhXHz
EHUzKePBliqcBprt0Sg3UJQQUKUg3yVSvcLXKiiz3ThNaqeDajVFGydrho+FTfMom+yrLiHDJq/K
JJ6S5Q1wmNz0FhWmybPrFThQb5fSpInLd4jAwbPeAXl07+k4Xlo7TRvKlivc9108YYtNMb7Icr+G
A53BOXh6vU6VilnBUqPbxp8s07KYsrIi5iRdjlcIsIX69WAzieJJtL1hOeTlxAd8XM15sGOksieO
5kddWaYmWJOw7dJmU9hqAr5RynBJnQsR4uO2DLJTO1d0x3mdRlXeB9EI8ABNBDpp+2UIp3UIA5qI
MG0IQIhl+iJJipAP3Bvu7Cvv8JXHr3Bl7WGWe+1dvsmnEpmS98Yx3+xnklszkyIsXSAOpLe9Werm
Zd0Dg286pYFHomQD70VQqL5SRuW4dY3EWxToV9pOd2i2xzyfx00akO0462qfBiUUkNWxoxx1s2kD
tZ5S3hCDfH+GcLV1Vb+ptgk456xP+jOLljKc26rY9lFm+3LfD929bdRxVzeDgYdZCpMHN5XHyU72
ySVNp8TopYhqHOwWnAiTd+Iao4xBrXUvBKE8FA2pI7auQDac8Um5W0V5XbsEATtNMoM7Xkccj1tt
543U9XjG11ZB0BYnax6yzJdGrQC1rG95iEjab4qZdNAZEIC3qpp3imfLBrMjB8XdWCSP0gmQI0FQ
/Int6aHEfKuKLPTAyRjBLir4DOiYd2lIc4DHSTMEbYyA68jutuAZNmhdpzMHrUIWyDHMYamabLsr
+7LZ5unRgtkDIUYsSgIGWBLUBz6JPMybw9BNdj/pYYdo04Wd5IB7HoyWzirugSDHkCl5OI3p6xrv
g0q5je/rMeSue5+LujeZn4u9VE7HfKbvBamckWO9GN8Vx4EF6CsGDLi8mKG0kNmu8oYV3MWjXF7j
sZpMopJQDvUZ6tNhm+XrS+t6ZfSkU5Mt+cE/WEGn2YFkiTwqeL21zm2mlt16JF5WVC1RUsF5JdLX
PPfvihaq4UR2rJ2nHauS9w88u2v9+9KhFLCGZ0bUtIzqlIpI6t3AktkgTt1GqPxi9U2yoxMGKleD
Dbh6RdupNS4JDnKxo2mbETo2crlkk4sr3rfhotmLAr0fnH87t3afQ38QSEBz1rBTWR21y7xsVXVc
1mOxm1N/DOasj5Rz26qjYCXGbxB0yHGg1V7mlm/6iZ/Ryl4wCXx27MqQ9NON0ut7lczbIpvXsOzq
wEBHTsxQAwN3dTNBq1WGLQM+mGGoWXNfMRMgAaRwYVAk1rfliHaEozJeBnIYGJDwKW/3Y6GSbd5A
lnXJFep5Efsp7ww6GYshj1yHx9BLFuuR6NCx9qIH6hNZ35ylKVO7iaa7OpBQgrvBGfyGVQGchjVr
NGbg5VSK+3la4LqVBpuTSW7oJJdITysB0hNkplpSvx+rZgiXBl8MRE9HAtpa2w/jxskmTCq37meb
33WYrkZOdIxnmXJDFvRaifSszAeA0o5DKSrg18YW2iJ/3jE/7BLFj4s6OLVaDmcl66KEYBQ2ABih
egloqCOXSig4qwD6WXQoLixpYilUNI3TVTLnLup7F4Qu6KB567rArAt0xfmIi6MuEDymw3y3pF29
DUZ6SrwojqrGb+hoxxc9MPyzdnxJrDAZydHLCQIq5lneG87m20GqU8TJi77jRpyug58PDCXgVluT
YyozQNBkumAIXylf37Ium0zaAqYMAGfJuEN4zeJOdJddCcmjKnVbyw5YQXmFVg940w+vgMYUpqXA
HESq0iiQszJMS234LB8KvNpPuVsjtM5nQ42iOsPJVnF2g6DNYHTaibTZ5Zwgk+Bq05Xg1GrNDJLL
2SCQjMgyQUkU5YHhujHUDTysbZIfUbtdVw6dVZWsIFlA74pEf5ipaw6Wu2Y7D0VqiHTAbhkdtsDb
LoNE+zDpWxAMGIo7UryBtwea/dCkVZxnL9HE2c56dknrylhSJZFkcxX7sjj0gBI7NPeHFDfkJJ2P
5VyhU3uSywaO40YX40YfZ3PahFMnySY7rIlnkOj+vM1WcuKXYNMoaBxtpnsAuuKkzTpvVvA5qEft
Ht/ZNMk2Nj9aaErjTKFdkKI8YkSWMRdTHrsHpwSZEgZkqAewBg6vimoG+l0XYVY0YTo1J7jpjpgP
zvK6JSEu5HWxtKXJJcFQKNNlY+E9McNlTuJpTmMHjGuTugVIMTvmgTpmOX2lF2BSC0g23QBcfGwD
6A5yfQy9yL4HD2wCZHcK/qyC1CZZZQutxJIbyvjbJrAxQaU9DIMO05ZjI7oMKDfUOwP/hkI4YiAl
5ZxEZYt4iKfu9TrX1jRzlu/UGJbYJvtZbZDgO6STExv073vkTzguCeTaBO1b7bdcVqflMp6IrN2X
43xaTQ+oz9cBmqAGeqk8eW0zcHGWJEs4TsseXjV2+3xBR2Wgb4ZyOFn7pQ/beT4MJRwZQdsOcqeh
pLuu9nWCJGCZui9qYZrMNjGHRi+sMYguFdfbsiE20gXIf0KPRz2ZV5PX+UGRYg0lvIkctj3dQXt/
Nayn0C/uelWhiK8Z1PFRngfZfOgBrqIyR9Vm7dqzCQhwuGBgwpLMNBZ2jroUdZtW5zPIanBrCRRz
lHajEY5ceCVBkCvdu6Kgc5RmRWmKgly685xBONUyf6snv0kRPq+dEjvNR9AjEvVmtG7ZDFDjkqWb
YmgS+8jNOly7rjya0mKTwDPSZtXBjRD7iQ1v1ZDunBuuAmhDgKllh7wme1lVUbY2hutqioYeMnaC
El+QoAkJq6E7ZHcVNFLQm2Srfw16UWY6vMQ4nw9wvE2O69WMXEFXPL9Ty6ShegSx8AL0UYglaLRM
gkoauRGQNw2qMEDyBCExGS6KM4hXHVVqWwdDEKZooNse5a+XPn2/BL4yAyrvqiS7HnA7HIQS7xGX
BwTy25yT14UugESuSWd61Odm1jqJ5kZJaD0TseGDP6rKdTVVdqQaPxs7tqdj2mrTcjdtVNCn26ro
pCmhwOLBZqDkFRfSztz41R5YAXqhbprxDAM7Xme3sajsQiJYG/EZ+Eke4FB6wi8Gac+cgk6uacVo
RlL0YZ7ixHQqAT7Oo9GWedgofJPPiY0gZECYSMK+W4D+0ZcStbmZagCAjpdh6h3wLUWPfDFUIVpU
YAqR7sWaHYlRn5f1TA5cT7fFC1o695oBqQrSCwZyVNR0OInatLocvI6B3xf7YUle8QmQgSq+R65Y
QqvW3mjcgnJhmzV2fZFCObu2JD8P9DBGk1L1RohgP6WgN0Ohq45GPQL9rGuoWqU7JEK/HVb4zjrc
4rZ/RcckOaDQDaDtteQhPYP0Tkp3OaL1HR9YFQUF2KRKD0P6qg2OMUvwdmlRYpgYALt6cYL1+7nM
gtgi+roZF9DH0AQh3/LYeog9NYWMjigcZhRzCKpjCVIrygHmpCydUXmxgqri1p0fSJigqTdVt4cs
7qDhVW/gON0WnB9RUm/rBIg6szqWnOxZEdzpClKwxwYjAtrfkA2gSggCHGE68hbOB+/WHhOeVxFu
IZqLurldawCkjHoRZhMUTrLcFXZtQt2yC2IDbngzvG8rYJMTpdZkUmwntxzwvLZbMmJkitVxY5WA
X8xdPAv0Ml3ZiZXFkW9KAhRP3y2WxaMay207jUAVk3mXFQACMsXTedl19ABZXpmq5q8VyAunepHH
PuOzAUVniLUOCwLSYC/G9lANbdT7oAQ7u/OqmN7MXfs2AI0evWqHUKNp2vY5crve1WbNXozIZ4BU
yWme5Fe2Ahm1TNKIwSFAA39thyBKpXon2+WNnXNoDYrkqghejV4AfcfZGJciO658dt4PrI1HikGN
1O7EodlgkHNDD/+EgAGSB9k60Xddc5+kDNQVD7OCCqMH5SQaRHqVD3Vi6FTwMOneDCkdwpXiyFY9
iNOMF6EdJwvSBTlvPL5rQa+v4FU1Q1z2os63Hq3Hy4gv0i7ZzEl93XNRRuNQ4HANbDQTsrN1Z/cN
q03rJigOTlCIF5j4eDcdcbDGS14GVVSJkoF3DqAxvyzhlOWwyE2ft8zMaf+2mgX0D1IXptbQ2VTk
MDG9Hi1TcoByCsgwzb0psqzYFCTCS3c9YkcOnQZ6S2h2jlxwLopin7gH/8JLdAB+8ykIFGuo1qqM
aCDNnKUnBUMXtKqgVACchALEo7mo43wQ5+pyrsnwoK7dKESgT1neinw5qgB0RJFuBQfkctqC/S+n
tjHtyl6UZNo1FLp/YKJs4NsCpJu6EMrUQXvap1Gm7f0D/qzt+7ImcTdVAgYT0JCC7rIXpDuiULMI
02d1Qd8FaH054a6KRuI3M/wRvbBxnwXUjKdTDfBQVFu0jPWld/1ixtyOkbWnZbqbygqUFwuCB67e
l2opQtATjjNPEwOdZnmcKbjVye9UU+Ezuao3yahVbCdMw6Jn/S6H+kFBTbl0lEYrKGtbtsQoAMsj
tqRR4gu9X/RZwIcpSvNg2PAa/lm2oQZ9ygK5aUH4NaMhoAwc9Z1yRyNw9TlfFQiZy4scxn+T9u2+
wNXVmmB5oRy/6IS1cUn9ixZE8kOZodUMVe+2qVxPdZVKENblG4rn4aSrybYT6YlzzJlKwUBk7PM3
k4+DVmwBWGyEy5odVQrchJeXnRzZdSJACAnGIYl6MEY/4F0wpZdJi6tQd+JMNjZea8qPBz68mPsh
iDXtY9+3RZxUOt/aN6D4p6avE9AQYdYwFPO7lLfva0KxGfp5VyXTter6SDXsXrlxo5WD87fEhuuQ
ntq8HKJmzfcwayLH6+zfyL45KaaKxaWd364qOV7lBEQFNWc0r3agaRBQPGFq1/EuBH1t2am0qENf
z2d9D0JNJaZtQ9wYV7lIHiTTl7PT6YtmBoiZoaLvQNTGGC+Gg6B70aIZRjV1JDCFDC2OLDRtMIAN
dDwUlYj6tBNxmiURzEa5AgG8LK0KS83jblEESv3DeJXtJiwsTJ2ueIluFhh5kKG6R4nco4Xtyjnk
AkYcW4ynyVQMOFVTvkZ71rY2LgYpolUNoN+OJUjNEK8jTLveXdKAyyNUAJer2XRwZRt7t6amabIH
bsQ11Mk5mhBQygnKWwTF6MWYZyXYrGZv8uFYDjYW6VCdN9XkDJthr4XBLyuDKRQqPZFLcFEOqItr
//8pO5PmyHEtS/8itBHgiE0vOPmoOSRFaENTSJEgOAMkQJC/vo5nVb9Xr8y6rMosNyFFpLmTIO69
53wHFCjcy+QXRk3o+RbokpT8NZjxk3sbO0Z2z+pu5JDvWnUNemsxUgWvlbdEkGaa5Bj00s9UbffU
j9iXr4gtZLexAxFjnXmxmx+oF8Pek03e9TQpODXo2OZ5LSAhF1ZPS+6lrsOnnCI4tPuq7MkP20+O
/p32+kApd4WDKG+s/LRhJKHBqJvL0LwzSOvp6tcLZkGZYV+JUya8r22MD1NDTT5rfzyg3b6qUA5Y
+WFfhs141+MqngLpH5eQq1RzfBPUKpKT6iYn9NgDW+9YjzQ4BjDqjYlLpSp5XyXJSSbVDxom76FQ
V6onSMCseYB/lhoj+ucl9O57jd1Eu/WMPV/niaVhDrn2c4jW8BoFw90Y1A897mkhqW5gJYufagnQ
3FdBWnFyCkJx328JxHQyXzFeypMUkECMF/5aKVawNgwFuV1S1XafeHbinBmUlJX6T+ALvoNRMazV
4aHGxxqx/iVj+jyYHU94dOX1bPOIDFjgH2LtoVL5sAgq2XwNUrMiURIb0yqgFlD5Ak5jzkJeY5mZ
acbzbVB54vkUdsFpCL0+D7g7NN0z7Ip3vrA9rx0kt3gXDCYaZG9FI5HWyFak0wCxtu7HPqvgJmFC
RpuEKt2lvm5ZASfaK7HpHyn1r2x281Nf13/4k64fuLA/Bon5wmubDzwLNrOxfCFSVuk+R/zgwicS
EswvWKM+7ZLUYxsKl/XebZLIfHYQQwXcg6CWHNPD2MFhn6MntCF0HWiZhO3PrR4hZnK0Z5u/l2iq
44eIs5/wEnmxUO/qd/LZhI0pjPEgL7G9OQ+bd4LEuF2tLzoMrZOCwVj5j5yrY+LIL82xT2i4Vhkb
vCTFIPHkQcF+lCuavZb2WybxKGWy/kuu+8dSgSRZE/8jYr25RjFBcyeGT2v2sNidhmu0g5SAIjKf
VhRJh8srdvW180QeO26vkkxhCocylfXk/+RYGXPQvdUag6jkq8rlFM+FkEGH/TcnQQJLPjZevkaY
DogHP3qQLm1q8csfTyaBVDE35yh5mGUIyXiqRV5vW9kT9T14aMWaQKnUD5qpGO0ISa92W1lFw5C2
RKHQ1dWVoXbtti1iCWXAgzXdjVN9SdDF8GCuilZjdq42mmEscui6NlHEbsmDBoNnrKIy6X61beyd
OuU3B9NOL7oisLeHtco8w9N2wuxZQzNL1VxVWc22H35DaYbP13eRSvn4pYX5MdToZNHpjDnuBYXG
64XZzr2XOUKXPVtSWDlCw9VdADeEubTtoed5Ydifk2jU+eTggXcLed01ZEe1RoXbuggefD0W4FMg
cqR+tXzP/Ziuxo7QR9BYTcrJou31mKsFsntUedCNEr3AqexOVTtFB+bgqocHWJjYVZrFA1IiXzZl
9kPUzAcMg+yIUhjavvB01OZBIC5b+GSWfj1q3aLkDLPMyLIHGRq5/bDX9Z4ybryyE2IvKZ/PnSb0
4CiZoc9PR7IOX86RFePuxjMRTOh7jdBFHcIS3wZybj3elmMCzMbvbmREAOWxbjBcD8P0xXsZ5nVg
I2hDAIrsNkNPDkoKZCGd6TaXy817bOs8qAJ0wHGP9Zmg3YgwzwmQCFVA39e2WtIJPEIpneiyONyG
nLR/loiuZ7oHN3/vd7VjTbpxfxph8aTrEtI7125PfGnRkF9q113QAgMgkNGz5P4fW7UJfCx6Zst5
2Jspazqy5PuNQ1h6hXG9E/1DMsTfAHpcOVTvkhBcNUPOydS26bAtQanMadFzcl4YJGPf7hYGHZ9A
0LgIX008bKyqT6o3xabRFbka7Y3BI9kQ6P99C+85ht5gnMymm0EupjjdITLNfYw9R22/+Uizmnbb
Hbk1Jd3qrvtAvvZhZEXso/OqwY1tMPgxVZJ73AJ18U5TgJXGa1z73e7nrQ0HdLbYkwcaFLOqPuWe
NeOy3q0wynJuYc62/fZbVO7dxostGO+P9TSZYmwsSR3zTMGcY2nd+ebAFzqlcPJMNo9POqgd9Lvx
vIeBPLjuxoxYgDpTE7PMjtimXF9iHZV2i+YC7pDIhD+/16gGeVI1cDl9v3nq78ZsI8H0Eu4QgFvh
oHNAX3ZYBW0MOxwupi87Ahk++il6uJzdpMEA7M2xCTHUTAPIGcGMTJ355HBuct21G1an7k9coK+a
uyjfuFyyaZ2GQjFo2s+8mueXUb26iVzrvb4GptmLCTyZmB62pA8Phpi/oFmpYq8mqME+Gu22YWWz
Vd+9Dhgq/fra1hOUIhAfCraInXa0LoiT50274ea0GCHq+ieLQn2JO1R82qJNhkizhAwrcNiXiyJ9
sdk32lVLhnF4KRKHJd5QGZ7AR5zjw7B7aMfEjkUqEwjES/I8R/rZp/LStHGQGdTWIgBdAyUwxj5V
qpocdaP5HR8hUOL43bQW09O6TDCoKJQeTApQWMbmkVdkKynsvkzGcAV9uJBkDEShyNSm8FW73ONi
KKatEOAmcqjFOteFBFTx3DQtOtyA3rGIlDH88szujSi4xG0G6HeQMXuyctVQMAwElHq7UGxAdFSX
1ux3Qvt9tpkuPod1OMHt6J4VC6M8UfunZMN2qIe68Nr+Wrs1vAdjGAzDmq2d97Iavl7ho57AVS6p
iRqVLT7UGN3sdzsjwa3U2SzGxrcR9NXVshbz4p3bYLmIEe0DiIqbTdnYIqEVoBPMV3FPsCpuj1BA
oaiRsAWSWcvfvI/fqnWeUlIl6FvIePFE9zJN4q/NxG029pYVDZ3irDKgSHBjk4qtH6C0vgjRn4HC
RfYGH6Wy1XB1/PHTA/TlgtovmJhABoZ/Zr9dcjeyOSNV9zRXgzxoLKIW9R5KfnAXu7/GACIqWl4K
WY7ASR3VVuqmDVIXKQgcNa+h05xt6MaHqpNjGiW4+c147Lb+ebP20PKu7Nbmtwtmiholf0wzuFD0
qxn2DZv7kT2rsH6T7Vxd2ubeswHa3qixeUerkjVRcM9gq6SCSXpZPYuubbZhAcjhI+xdDgfXpnLk
Llt9CMtVBFwuajOO3TgdJzmkUaBReaPplSnM70MfvhhtjrGImxRwJuxYf+VFS4G5GKPPoi8jPg33
torAeGKEONQkLmbm84y2uAcJrdmlVSue/cg/N96TlribsKChEU0iPtTRfFGMAHvDh8yrZN1zmAOo
vrydQUTA1YVqL8pGBieYuebQRFt7Mah+NgBMVy3GxzpgDWYfhX3Ew892sLAeWsg8DLwgH5dPu9J7
HkLjrwf/yCIrChtB2gvWYcz7QLwO41pE0TmsxulgVwl+yHg9GLqpIMlOr83gY9E6W+gE/0rKEKOf
z+5N4+dTkgD2XPxfkerOIRhgoF9fm+eRwuvdwRuC6jyheYujMhAHFS0vkG6Hd0ahI4OynBMxn+bW
vAB2LFlS9YCbonesgDmr2/2bS/cYC/Ot4hbeg+fVJxdfJuy7dxjOSJB33hofQcl46A/Wu2aKsepr
TIkMRh0N9jbt+/59ldEZ3wJOOU6QA30JF3ppr4meUvQENodr8kAY/DUayOucwGxJDMTxbjhWovnd
7DaDNBochnFDd95QlUatj15myvcp5ie5Qvh0HPV+qDnIUcwZmYYilM+BckV3GxZM06BVhZcUaTcX
owaeHCcUGvnYPTEgZnu9qVO8TccNz8ORJhu2D8+dF//eThi9wW3cTK34s9UjerAdvAJMXszSvfc7
QqNEhjr3yD5mE5efEEjXS62fO+jO4VxH5bLXSQrF7ChwSkhBDMp4UAlwflHDDx6/JFsdpnGfPMYT
u9uUw9qmgbrupCm28K7q9kfVTfVhj6gPlBZzNXAGU0yiPs+1bzKyb69dsurCokdDwWXtXNobKiHj
z6ldcBdqe16hex/8SoUYKtmazxN82iUar2wLdLqquS2Mlznhflm5v3QjsYeQAvcm25xSstpyQU1v
MI0dYhr0BeDadJ766u5ms8bjnEXARfYdbbe7lbORDObHdHMjQ87TlTY6R/v3FKJ+5x4kaFgP8lLx
mtwPoPaOvgXQF3a/l/bWkkZuyRyvmqxGG5exIN5hQi17HlA8WLCPc40+hw/ekWj71PP4r9svuqZx
x9aaP465NhVjws41W9/4DjpklyJfhtY/7B0KxtQCZcLznSctikbSZ3T0/wCl3Q+DcwBm4s+GokWA
Xj2c4D4Cogu6JY9uVFBS83vo41nXrm1aVT7YeliPkc6Y3g9+JO1P2kzzbb/JR6zUzKvodR43mi59
sKWtWrAK+rmDsuXfyRHfI4GRMXQ58WB87ts8lQK0dGoq7006F6dKYf4Sbjj524RJNWRBaRmeFjmJ
uy6Zu3KlwY9KgnDdhfCzOWAXqOsjiFDmQ1sIyxZtM/rL+X4SPZyWKq5Q8c+tay5BEr0I7RXDHt1v
C8yBqlEGnrY51YBLj2A/8OV6NpVj4NFckeSAxjkGRdl9S3romG5PiwvKIAyA1+7OHZLhuCbcpC03
cYpQBSm9mB7dYL2D3yw/omrCRqGa4wRWMZPCrKkd4E2gL8cGoXJee/Nlo4YdYxWem7CBZ44GNK01
Z3kNL8px1pXaLi+h26Z0A/9f+uGGe4JkwKh0c5itfQeDdRQY4PZ5wBaxaei2NIe3SclXO0TqpJh4
6+Sgnyp8u9DOOYGKnLHWg5WX8E9WeSyfiEURoP18niu/2Ab4kxaoRbmw+7GNxRXL92kIW4Y5Pory
cOPluA7sOBk4yPAWvioOLRKzOM90FKk7tLNAIRoEJFa/zQCPwJ3hGDaWKBFltQf5AtRawZH5auLn
wPYfy9KxQygGOPnkyeAO5sA+9wzDy5bjWWdRcpQdJtt47jKe2LEQvA9QNiuQI/1J+mDIdHzqKzvd
m95OiIOQ+iB8ib08FiWPxgXjWPeMItYVU2SLTUynaJ/OdVyli2t+akZXQDsJSpna4MxD2k1d40U5
65a3RWIoARmxoZa4coRrMhpAZFPInmgwIoJg3xhM73cDZirm5s7fYKHeGmlI79G7ueEBuz45bq6B
nWOAG4wd4Vf0qZ69tag8eC+rjwoXqV+YM769bppOKgYp67HXaoAJLXvXAkHZc24MnOgalAGKCDqC
YFpAhe9RNvNxO64C+KDzgBVjgLyuE5woeHfk7A9tDAGUvwxE99mkTpjrKD7S+g3gGUCYKeiWQDSF
JDTMY8k2hnRLu15WP3ycyFB0McTdjf3wwc+kdHb0Pl7QGd4CO+iq9ADocQG8dEN81qR91CCPM9bh
WYqgePQhdqYF2KVo1o+l1dhLfRBc4HxTAqut8knw2EyKnRwLoQJUPjaqYX7xBvOuw6+2riFfCEfK
sftsE3HTLdRhauer5FyfpecgY4ntjjrxm3rttRrrtsCk8LtPJiwfYk7R7NoDHCIFianrs7GFVrO3
KJuj9pDBYKDCW4qtoI/YL2NBy1ZA4qPRD7GXfIz1DisNSQPQewBul32rQWlX4EjzsYlU7kPxL6eF
XfT+anwESkhVa0jR9+uS9CWSHvc4GBHA+pD8aVZTHxKGMXrfgcHUjHf5QvQlWmF9wYBfcn/8Jtsw
YOCbZB5CMISau7M87LTErBpsuXTVw+b70xHWUKjnN3RL7Ig9sIKXCLge5dnXs80qOhFUuQ6zuixq
ASTT0P0HM7e8ke9gla1sykZpvyBihUVXIzVDu1teQH/C//ZA8392exc9rUN/Suy+opRA2jWm/b2T
CjgJqX+F7smrA3aC+I1YDIotSsoFK2x6gHj6hlP9fzLGHmSifsletS9txJd0wzN2mFuYovRdrIhg
VRJjUpWUbKqDTEquy7UBP843uB7VvLo7DA41xlYpo7u48pKM9706ODnaPEThrsL+pKAy5KNoji0g
cbfOWNVtPBQhdMp82Xl9xHw2lBzDEFT1AQtyWu5Jj4aMehtYtESJtK98eVC+M5hvYpFB74QAa2eG
B550aRfh6g4rFOQd6DtSI+4w3yQOvi99KTY/zDGfYFV1DGBfsN44bnDALp7jHKPwCCnpd9QFUUEG
CWGlhkmmOPJXNPSW00CGO9lCOW+DALOiCjGMujYHtgAhTO3flfYphsoZHi33DnTpHoKuVTAFPX23
r2dRbzsqKbI+W1X09XwIqtvzkWiaRuswHXdY4j1h4uI75JYGasZy3UagSb9ZbfzDbCTUgHBusrDp
TRZMkJN9OtyLaoQ90YKTMvF1dP548RuYuLZa4TOpg+0x3Ne8aSF7aX5a162Er4mnydmuCKfmr4SA
R7QmbK/hrqpLgKW6yvhh0fG7YvFUqEjJ0ojbZDdj4TRN81YJZKMiJ19QU/AT0PuLIRNCN35fuKGG
mhnF2TKFGZuNuvgPFAJTdgv+rP3UH/VNUwrGl0QlO4iE/jvEIg2TrssHyjH2PWwb7R4FQS6gYgDK
aJMzKR9jbw0xz/CPmXT3nNdRiq0Abol5o5F+dJ03n0WMxIDwpq9AIlTSVPFLRdRxj9qm8FbPz/jO
u8JVBDENgaoeJMBzNy/8xtG1+bpCKdgUykvg9bhixLWQ9EV/F38H4VTqJXJZBwvmgHZ83IPqDmVs
H7k5VwEgw25Tt6wFQF7Pu3IFKxZDnMKmMZaQJfV54vW5pRjVgYkCNuYtZHWz9qkK3S8/6ZAlUtBV
6xEU+7I5euxCkrth4OeBfHsE2Kqw8KLj1g7PK0WpNgrtfBsiX8Dto/F5dxy2TiFc9tHDdP3h7Thh
Mn7q/ZrkVRtlDVlPTYVbzPhYSAdKDlkYuP1AHY9LsxKULote0Y3bVVj4gQN3HqKKHsx8sxXKMwQF
WKkLJU0JYxX1al5GdIlDfeTVUNZtf4Qkslw7uLNHtlVfooky8FIwVX33LZQfpcO+As31QYtH7ka3
a1D1XiyGsh3n+zHeQ5hi1t7psBN518G1oRZRrkR5d4y6OzTgr0LLx2kCdetBpcoWFd9yJDXkYzM+
KtnfBUsCKiAaGlAM8YGNL33jbfkWkUsEVAwhLvRQDliD07y+YkZDhypUCME+iDPjjUcUKZX958Mf
/yUU+zVOm5ai/o/XjP3jj//3x9jjv79f9vHPH97eUvbPP939v9eb/bd/6/BnvJ2IPP/Xv3QLNv/j
//XPQ3BveeJ/nBr2X+LJ/3oczP/ml//TYDOiwP//ZPNV/sZbyv5xsvi/p5pvh3r+HWsmMd4jE+Ik
aM688JZVRnj532PNhFK8uQLvTPMoaCacGR3grOj/yDUn/wcO2e3wcB9HjEdxGONXGJn/zjXfjhcN
As+LkJWmOPo4+d/kmnESPD7Af8o1h3jbV8zxSge85CYCroijS/8119wNPYAQ+Gfw+NjzHEMFgjPY
XawbV/CHfpxH+KTox+cqW73kqwojiIcrdGrKqCk0fLjMRoj6jPbD3GplwGqMpfV+kAMbi553z87q
JjUxnkK/0bYULUPDM0JT0+KPz+knbBoYeyJ+iZr9DBbJS6lk3WGNtl/w1jxYufFBIN2SPKY7c1O6
SPPR+FchmwYMGSxL7kmEPKXDnogcgpH2Q4T3Cyai3JcK49wm3qGCXpu4fzdSlD5Tl5jRTIahOuON
JgI6cDCkzE6s3KvSkzBLqI3vdoG0Lg0+DOJvqb/Ur5yBx97502jIH8fV7xgkdu+phzpxKm3BYgM9
uzf48um+IS0Jpfu+UcC3GvD6M5GnEZz4WbLtDWLNltdJ00HRq98hPq2nhX75wS3GBfdbLBpBsNz5
3Ssb6CuRoz4kNEzDfQqPO2Uv46TLjtSIoiz6I8TUl2rKPm3bA/m1uWMVuDWYnT6NKKYAoWH51T+3
zofbNffHRIO/WB09jHR7E3zLJrBlhdn2a9313/6MLMQqFW7rosAAgu8ftzXrYE9hkI+9fPa3cvex
f6r+eONfa898QPeLFmC0ggMy6/YNOYj5YRZPwSJBZkPd4B2CxD0UBhGbfPsQNAGHllKFZGvC9GVq
myODtV0MiC8I57p8XfjnIJIKmOt28dvtBSn/OmudQdZKa5Ui/zvkwu1XOiQqa0L/4tZE52BvMWFr
/9EcZsR3hnauwfJwCAw+WM3m3HVXEG8NbPt5QPZ0wkCHgnTzQLPBukPHhx9BggCSF2G9SLwWEF4m
LDE0yQ59iBBsgtkcph7XAuoI+XBLAKLWf1IzjAheReS0gqYAGl4wgLdu6bYcRNu0j6aMhvGPgQxP
gxMI+yOsVdhePs0Z8hvpukOfbMQTYQj8QvA3AEhBVEiMwn57bfYRFlOQtIUdhj81esEe3UzG1y3O
oOpDsDAP8Uge+TpgDcZVV6I3uaekPZHem/IleY0U+QA9jhgTYBmEKNcfd5VCd12T5I53AEQ1vQBq
QpHc48/RE7dgxNtouj9EDgZmVu9liHqcEtl+I+UG/CcJ/hqluqpOvK1YXNGGWYXUAp3KBrx0nRIY
jm3/YVUCCAAQf9efiAvioqrgTHG5lmqwLwHHPwDEgp0mgj2wQsUhAgTXFLoi9OvXDl+zVEH0Y2cF
U00x26mY47lcV/Hd74ODZFlVqUS3FQ/zRbf6AUDmMdJIjc4MrnE8INHjzVVuAqABgqQ9kADsGQij
DcSARx/BxNGuSZPuEY8kA/8cvrWL7xVyDl+w7M9eX59igD0en87rpo5qujkpsgFZ3dmXRrOhSBph
0jG5JC2sea7Qc7KkDnN2mKrlEg7D62JqP01wgkJcjS916z8mNPkyHQFlBuEcwfHn2y/t3HdHDhks
sRYcn3iv6fyzluJhbIYVaAp8cjni5AZGVqSu7Us42wRai34VyI72AdCLmQIUqW4JojC5WnRlduhH
uOD+16b0QTdTmCMBBeF7UYe+1iXU1uQAq+wXjPmxrBBDXRYgSAlytYh2AJpPcHjAtiKsEeyiNEGe
+Ag6m/Yt6shFr7NXbE3yvm++LpLVfsTo/rN6MyRXYPRiHh84uj1Mvw16udrdwdcsYSl4pV41olWb
u4TzaejW/tqs/S8E4+J0EuuzMTNAWJb8JJW+m0dXahZffTu/BMCFM00I5EEiXzCSXTHUXQdkj6Zo
R6CsAp1GoEuA5PvjdHDsI33VwhZxtyB+y38lXfPUVjcU+SoNjfK+31nqCCLWkw1+sJ4fRY2zEuZq
e1k2D7EfYORuWC4JR3huj4/1ao5zGLzMsEIwakOTdtunNy4hMKL9q5aY8RFd04n+ICN9xGT3E3nh
PrPY2kIozJj1nC6i6i9dwf806M23MC6BYcEAnDGXT6CBZuJ9VqF6aCo82Hb2/dK4cS7rcUHTPNp7
jJIqlcl0iFQCxXauH0f1Q3dPRK2XyD6oCLM576vPbbMlcyPK2IqUUQjYxM0A3uRY/UJHfp2AcsDk
i7MBArlnIpy0QP3HYQjutkFshYZ0HfhfNangQTt9sDHUopuY36y2KcOaPloBfX/szAcfGSv1OD4x
yVBf7Yvd2R2IFOTB5vg0jiNDFRP8QGKTudr6MA9a+N84dwO0ps1obD+5H9cv0WBOCC+lrRu+Y7xS
Bfrs8NHT4Q9V0HLDNfkx+qCe/76gsAMeNeSRGIRuQdDO57GzAv52uSXj/Yx1jjMP2JAG1me4tfJj
3/eL1yD80FMQkwk2G6JOQ09eug7O/drKe5AWybGxLg/Y9smhLGvG7tBmvK1Vc7fjaANk++CDOx2+
sAV0LBABGtqX3VZ3DjMKyF0PcVrUm/UQZKAgGqQ6kASKbMYIHjoSXkdACRH6bfgkRF0SQfFqpP3P
PCOBi9bdYtliGoSPoLyXHeki8LS4whSgth62FaIMxNnY12cDJjWF5QoJoX2A6vbIk+XY46AQ1W5O
Aov4CyckwE4mkBtiuYM69Wak+94jUKIYJgmCzMhLJQ7zgr+97b6zxzXqHoYeKawQezwdEKeExANM
PVebh1GqOROXvM3D+jaBRgRH4X2DcGkjiHrGWGRwcQDJ32vO7H2VKtTGKsR+sHhvMcGyRnTtxFrA
try5HQ6AA1IGwjDnIk3eB8NrG6y4A8nwStcZR4OM6FdGmzxhh3hwdTWl9Qysw0JLzPS4z5kDExVi
wwA8iFMQHFR4qw26LQTSpq0bETxBkGES6BGryH1XIpElXoPwliSIlsR7isR6n0kAW6nS489AAI+H
l3mhAfIFEURwdIrR72lUOzj79lnROYIu9bvrFGipAbRrhIu4sQalEIZomHg/h6g9Iu+LNjExFyno
j4W0773nP8Z43jXfHoRcg2eSMIjF7s2DVpEyiXM2OPoABroX8Rx3wUr8ihrgj+ssCz+q3m91w3T7
ZRfupQ7c2+0OKb2gkbVwYBB9y3VLfw4jpOeJ363aQ0QKx4joBM2CWbGNc90/1yum7mgzP0EvwSJY
4Ia4wMfZA8CChw76yo6uCXGuDk6iq5DobP09nRJ1JDue0NstGY07T32+4XgVSHzQ1JFnjrGo5Ttr
5u+bPhCCf0wsdkNkEkPkWrAAyMr+rENzrabwMi6/GWzz2KITaveovzB2QRQRKWC/tAFkt2SDzWc3
CE2xV79GMFMtMEoYpuYBggsyPM2vCnACxqQqjU4BE/qVj/nqN0j6dctp1c0NpmqRGe2R8dTDUXmI
Ezl76SrxXDcQOrtKuyxqBvjgPtBEZPqamjzHHlwZvoVnrACsFw4IKF6u4UbOUwVb0AfBnHEcHZAv
cFc6GNpXjB0ZLLP1Yif1G2jdh7PSHOsFIrdsLokW+iChMWHiQYx2inOBtsrrYgV6BEeKKNEDSACQ
ti/8bqoQeqdXuAYpmb1Mwq01FJJu6/u4TM2ZTugWRCOw3qCDlktTA0lowDngk6l9KcmArR+i8Rdc
eZnJ5XFiPpAz9FezA1mzU9zXoW+zfqZhIeI0HhaeNc0M0R9P32r5L6jqKgWlPqW7H5+R5rfryxjC
2QmwUVJSP9CAXok5Lxo3HVIRpoqh/1ZIfYTsaD14O4z9iZm54ACk1ZDH3YyndsFZNsjyZBId8mok
Rg6KMB5tnqV5jSV/VY0bsjla/o29M9mtHMm27L/UnAljY2wGNbl9K121LteEkFwu9o2xp319LXoE
KjPxCol684eMFEIKuXSdlzQ7ts/e6yBHW0REawq/OBuWQAPxKRsowZSA/MA4773ydGHitOy3YTZ/
aOBTac6hxW3xFf4yR4oC9iRbNScXcbl0h2JnYKcQ41QS8hpoCpLTbXHTe+ptNLZu0d0qHcXreCg+
Bb7bdS9HOsneq03oapc6LCK5piDhFPay/KLG6d9ger3EdH9WlfOM4+WlC7PPP2vw4Mw3OhQvvZOh
9kU0F5Pi6Nr86sYafHJ07BQ1beamCV/TWN9ckjH6ZzUV95otOe3HW14E15bHN1QhRWilu21eVY9q
Lt60Z6382dBHEV17/AabnBKiUECJvFNX1/HJ8tkmipJ+myrLzQj7CKYJKfq4BF1QlPNFpjzDE8tX
T4WXPWR9L68BsJJVYmD+18FG1tV3Y2Btk6yaTUgOV3foeX3C3j7fIif41ar6xY+aJ9+s5m06fbuO
1NvJpINFFpFSKok3g2M9abcfscR9YmX8gilD+MXyfxeRuM6pPhRjJQ7T0jNMVLSLsHH7tAKJ3dK+
MAbOVjrlKEnLbaKzFVr9m2mlj8JmG8qo0pAUu3R6ihKbmqcnlxun2t8TyRzXBa8Mf7i4Cuqa9TDo
91KSUDW8yLjW9MRAhDX7qqtfBkgBXUNIJ83LlNBv8YUrkdudqC3uHBpDRuC922enax/zYNN8EPX4
lLU6ZXJ6xq2zyxzOZmKaRzYThwghNCdL07qMzadMWiRbIusmZP/UxbS6e/rUtaQFOzpJdUjNT0PK
W4wxhg4QdygnOhqXCS0o91nEvEG9Pb47LTdJURh7b9hh7CHJlNsRTvYmPKZ1iFPIBcGzNPuTQt+F
7pJPaLkApuZS2JPzOspYbepRy3Un4t1k8x7P2om3lZrwJZTlfe6joqpJnZzM3ecdcqou22HnlTUh
qOmDw8a4tbrhGklsztavZnR3Q+gbb30Q3Y1JdbP8Mb1vPbaPTg3rpYES8d1jCqJuynN7PQmQEFL5
6dUajjR/6rcYYwYrfPwF9ee5quV8TvCZrhIptl0/YmN13GsZp8OhKogmFXMdwDLJv4Kh22q7xSk3
u97J7XqKbYx9/gkr0DqNyJNoI7m3w+Wl+uraiIMdBzdqY713xtE9mhhi6q8ikEQE5/pFZDXEC7kx
J+cjCnV2suieRIXFPh2VJ4wW+S3JIuwyufWapd1Zj6DpqglTDMLzDktCBX9hjI+xveOXYxXscdk5
aQ/+LT857vxOPrl9950l/z1jvyuLqxui8hpm99no6Di5YoXe/JTpmKB7MLUblfXRviqqU+RW32bw
1INYitzw1Y6MaaOEd+8N4SN1D+ZDY5fIUKx0qO3blOABHJrX2I+Mo8Lh2KYR5+WJrQqxfZ2FCEzC
5XYfqXa4Mvek5GkfKkop0irFQHSOOMM5JD67z2dgFzQnKR1H7HaZKo2NNcP8oU96jn2gLFb0OMPB
gLgja4Gz0m1OGk2dfNG0nkvOSZWvjpVvDxsn+mid4Nkz6xdaky8NRIKgGekDL/tZVTw6Yx+uRFy9
5S32v4Wjk3EcA67VtKBbQpdnCVf6R1RjWJtC61FkhJAbmvSXhoyC7MwHoWr0eren3gn96uDr25zL
ajHuQsETub1yWqiEPpQH3IPeL8PEFOhoFnW/lV/wMoQxjXuqC1EGT8XQXaquupVKrSM31wcdcrka
krRF2t3PJmmESY/zXvk315/OGshIa2gHh6f65ZkVa7AP6q/Wi2fPap/jBLCAtPSpNhMUmrbvT33A
dkHEbF/iiNat9jbLydYOCmhzH6FVSazf6Ydvr7D5EurtX91ZdgcFJ60wCaKPiqzzEkCP7Qbcn2O8
2mWySY0IOSSkk4N/9VWP7PiNSneTDPtVk+hqI4gfi8p/dD3oUCzzj1qb2FWUvNrR+IatdV3P8jdu
j3YV41zt7HHPDMtf1kwKL6ifjZIQAnX6az5YmP3t5KDzH4Aco0Npik2DTLO8lQJG1oqM6N6TPfti
0IEw0d46DWtU3vxlOWTaGajBqq/KXdn3KaYsGW3GfMBTjrEOUQ2mWmyaqxl7+SarAMbkmIlaVOat
dqt7zy2/p3S41Z46jjizTnXsapYebO29XvQbLV4jQQu/sS8TGa+t2wZ63U7Op+hHj2wwxLDOHG+A
Ge1jMCR7p+w/m7H8kfc0vGRheGi8nvkDEoWPiZQTUT7tct9cV6QIX2YTw8JYWahw/O4tKBcWJBO8
YnEbquCcF8C3LMyVEJ1uk6zDE1nRw+RqvW0cpKLUhDTnGrir4xLruvt7Aom4Vm6jdl1812oTgA/6
3Mof3QMNt7OJLoa9cLwRkksI6epLzzk30vjmjqIo9nEBsEUSReIZh/AX1fgQS+JdRF9eB3lNLfMW
5NMb6SljF0KoCDNIcr1r3YkQIxIDz/cKpXXdDy3Pulmdy9L8rOlYrWUEAwslJoSlZGLUM989o3uy
2vYnLWukGYcm8Jhnw77H4bfqBs2tCeBqRVbW2QNhuC7/Nw1OOb6qxoOr7P2cQxBL5/4mAprYY0fU
yL+zHf2qwtzaqjQ6GKn1AwLHrhi4EbKZJ7cYoSwseTXOKkc3iL/62Hs253OZLkHewqtBwHHKbYod
LIiS9yr8ydP24obDbsiQvccd3DNvky0qSueDOMlNUquxiZSt996sH0lxmnvehsG1IVYta5ZzM1WL
y6NCPa1CwgBVRfhWPDgeLTnfmc5p3tebwL8zcZaT37CoFXQOSaDFuM4RcH1tLOQ802D5SWnrbSCB
EbwqpmPaP7S1tW5JktfSvFRhav0q6Csm00NceOcxD4t1yXtpGRj1sHH8dPSApJ+826nqaCurY9tU
rzw9xnGOTlWBUuE17X6ImgdjWJbJtvqBNfciW5b5cKCKx1q7bnNvhACEv44GdlAb0SotpFo7qn/K
YpGfpa7sQ9o094OHT8MOQAm2gXHzqtrdRR2CdamzJcCg1v08fYr0MjRobX6L5q5V8da3mixAVv5w
x+I1Je+xz+SnIfCthMoKtkaAF6fCSquae8EmtNJt8hqHxe/CISmH7fYumUDQOXV+DWf0Fywy/sLj
y3B7EQIpBWy4lvc+UiNpzVZcfYGbtLUxN2OCu/p2JznCQGDIB2pgyqHOIesG7tXamjOHh9JyPg3P
h2XU39du/hKB5dz0vnzsbMntbhE3auhzreTMbgrpU67NKTuPmr1PNPXJrU3yrE5aYRKLk7Ppm/vk
d9WqpyEXdC8WCmoPNsF3aYJ5X17ghJzX2p3Q+m2wilNPQoIY6Sbu32ckx2RoSRCav76GKn2R9Xjr
lHlj6cCkmotHQYJ46EuFjiR70pT5u1D+VfUS60s3HayWUtw2iisOre9xwL3kDVuzJk7tpvQmMjff
likAE9teZ/FMptPEeEbs397VlX+yZjijfda9WbO6GgMSMm7A+UBMQK/LML4KK/lRUROfxoZvFFl+
inKxGigiwUxwoDWi4kig7avrH3XY/7Z7lqNI5yEt8+K1LMP56GKGh1QSr2I/f0D4ei9Y2FcDxnpa
3Tnk0eY9VRx+YAECF4BeRW0/XSKZ35vmrNHkWLFHjxCnIKY6UBgUYsTLD5FmBDaUjkQchNvRUzKS
rcXmtqHTREElp3sPTtxaq+RO5umX0cyUBuVMaG6eyZQkGAX74yChbwmHI8uigCDizMduMe93QU5v
HERWnLRnw0vVISHXFGt5s1v+6TliduN1iUbOU4W7OHavlQkeaPIVxJr+bhqg4Hiu/SsdKVQysK46
4+FSHk/fXBRURnP9A8n2mKAW7hHmvzP2HhRmY7yA9kJYCvFPp91oHXOz++mnSI6apO3ZLcb7rqTw
l+VT6NfjtlsLkmANnqTGPNKxobYnCeEjQx3m+UuZyTtEtHIb197BdSsL882FgzTWKdZ/ZP/qZ1/P
T1w2VvxoIOju4X8NiNEUst4GKWJHb6U/yFmX/ZiuiESUq2qUYFXc4bUAkoqLxsJvDnFORAdHhAIt
ovqO9VVUsX8RhW9wi9XbHJVwF6aIP0XITemzG7ZerC5D2riv/kjUrpPOW+Fm895qsKMYoFVUa9yL
umVHjfVXOYU7V9rZPujLgiBZ6R1xZ65rGIEUhQvwOi61yu9ngxgd8Sd/5dCRAIeNJtM1lH8kBTWx
k+6tplUCF3wTFxrrM3cPBl1xdES3cBlnsrc0gFdjmlu7TijKte6zcCW5iQltoK1ABdHGMeOtK/pk
JwZy/vTTfg6tPOXgKV5mRUi+rCHGdvt4NKY7jI28gm5+FcTz954x73W3ZJPmp1n6v5O2ifajOkQO
hS59inKV92zsJrpyUgzJLl0e+aZe0/Z/HTCijOXMc234MCxn0yPNQ9otjD7mDjOiG3lARCsAEelk
ZRsFjZsrIY4DXu6pDX4ZDX70ek6eRmxVnp9um746tGl1KhbdtLKW0DPsT2rC/FsQLt7W3vDWpPRu
a5W/p2X8XDicXGpE2BQ5iiD9RgKMhHY037FmABXpWJZsniUe7jfQzyg2YiNM8zNfSEFgFMGS1ZiP
HYM+kmdvgpyEzNwcy6wft8Zsvg2Vl8CFYCWrT7OOBKDUSOwoG1v/yPIOy80YUQMb42Dk/aNdpDlG
nWpbuQCa04AWphfE+wS+1NpsupfC7t5Qvg/NyA8tKC0DTlgoSQl8Xfdq+w5Pfl3jOpyfVDh+ZAX3
XVv3+64tUBy5b9JMngPZQX60OHlYqffVJAHhRP83TwiIzGJh8RTmtRycp6mA4uW2RJuzKHnBuoF4
SX4ifiwx2XIiwJQQ+RasYN7nlDUlipLVAIpPe9l9h9uVqva5T9T7YL+XrngyKuOX3VMWUwetQRne
ydpYQTowV4XFT5iC9ldLEMifElywDiGuFnLmgNKwJXTh/sYmq9bNovRBTjwrjyOODdRkiu8b26X0
asFRwatdbBpvpoGDPZTzhcJ7O8NyvuM+m73uLfOycLuQeLgnFXJoLV411MWKUg2uNB3u8VtXw1Og
23GnJRSj7Fx5Ng5M89APsjvZ08Yth5CjSRLu+4qVg+OeA4FjcXUJAjp7YpxfLnQpcgsZTUQijjar
Wl0QXh/g9iTN8Mhdcy4l4IMw5stRS3c3Lr9i+nO8kHKVBM6474vmNsB+W9th0a3dMevPkVGeA7A2
66xUu9weLrav+2e87qUKaOnPvj7BPr0Ug0e9pVt2PZ7klwAXgPZQuOFCMnf9iQg9PlhSCSfDasR9
JtwHB2DfJbOMehvNjtjMo1vt+mz018pK6n2QBqDNxMQBY6ACwIj40uqJ/rcbPzVRXL54+YAKK7ji
MVutKcfsmcNm9jyHw4fmib1YXZY9p1VYbVVg1DsrD7LnxFUfc2CiKGTDFxTJ5unPh6rWP1u/05c/
n3VGS+AOz+e6dOiiMczghQUWImU+ZlfTbtwHM+PC9fz+upL9QSnclZ60h9sIFeWc5/hzrZDYRWVh
0GjJBSOzpyWCsIovIROKN0HJKaKTBlCYWJmXvhwuxRzkl3Tufo5j2Z2cEPtOSrv6YBFBY0XpvCMX
A0faPKqnCOR5JOLyRj8Jz3s+7ptAqm0qTbWJiFWtSghve2xL2C3o512TJjw0ouWz5Uvd8m+mK49V
ZLmX3rP//noNXlAJwLnai6tD1hvxo0gqCFKhf9BNVtz9+YyaZ2YGAp2dEDcEqQfxRYPKvIpRPiWW
CYR/Zvv3yzDYR4Udblx3bF9ZgPxtrsn/tCW+zdz8kaqR9oQMAASa0QcGGntjYwF8HVzrUnE/L0+5
ZRLAhXKN0654zj1Bx93V72ZUtyhHRXu2tB1tlBPZewj0T+SSw3cZD866Axm/szsw375P2YNIXu08
bKf0B8HIcU2HJnOPfZU05zzm5JQj/9O+EvWqLfwGx0+UH208z3sZ2h9FZNCmBiXMjVhZO9OJ2fyF
Pnc00/ehI5pd25Hz9c32WCk6qkMgLSJrcIfSerCOdQKczYuwXJMB+54L99y2wDUXgeqeWsqDTxXC
Vc3qS9kDDjEcQ9wTczsWqY3OUtviVWmup5WbxZIzwM5I9fbk51drks17WxiXIJy+piB1bnMbNDcP
DkYBIXQC7f0j9seXGcgQvZI82dUCvlN7PzRziGQN41HaP1LLN57zcHjojbG4H/O3ECsTHcCguZb0
Nk+4qtY4uTwOANHKbpZjaQhWT3TDL0YgdPyxs58HJ98PKBRz6J642zkgaP8epQR/pDvlu9amYxPV
3nxx/VYzAcNGfTDTjpwTeeyqz/DkaGAA4QDSQkKAO3Ddc6z9dBh9o9rN7WytUco563nZuM/DNtji
tgX6sPR9Wd6dJ5r7vDAdP0YGdojUT6zD4t6nok6/OJp1GMGosaP6KWL5zp0y2CMObwaXHv4MTger
fE2gIhLYb0bZbEzo87gJzEvZZUzd6Jh0gatrN1mGhRO6CW6tXRTbTEpnE4gouBmJCo/aijEiTVm2
yTxp0Jxvh+eBsyCW06UJ4e4lkwmqKQF0DqqRUFVnbKIED1aR4OWzP6Y+bb/7hEBPia+4LSNWCBa6
u76HNZ02YbHrfQvHjEj0OY6DIzhNcoUupzUdP7jA8JB0HZxAYfQyzU14wnM33WRv9kcy1hP9wfGJ
Nym4IYlEVywboL+6uxmnzXNgpMYTacuYv2NdedEHISOJeznbRnVk3ZdhCVXNIVYZzNDesw7NdOiq
ZmWzTQ0xz47j4xpv0Z/v+wrGVCpguIVu9+DnRBgHpd+wLbj3YS8CcoORtXMsyKRhPjsnM6wQMk31
468X4iwJp4HMJ63zdTZH4oL4EuGVY7jH5Nvlro+T96aleUjEhFRYzpSCXY98ctdhVr4T8yd9DOO8
xC3x29CFX65BXAJ1CfByuSPtXRwN9UOKiJVg87yfPP8YYQ9bha3XHAeL3A7wrvxAhJneAWmeoTQe
a6fiYAybY/YyvQOVEZHFbin7TrP/E9SBQaRrXUjcCE4gSsRbCyGlGD7rmRoGvg49t+xnlnJOz0Id
nn2tnimrp1vWwmT88xI7Ewb4/7iC/0xNep7r3//7f/2q4B2D5/rNI1Ji6v3znxaPr+/+J1Pw/qP4
/HdP8PL9f1uCTfsfuJ88P5Ce7bqBY//fUUeG6f7DN21HLHPprcDzJUbivz3B/CkCOrhrJZKlHwTL
XPv2L08w/0m4MrD4GhhF7Ljef8cTHDiL5fefo46WVyX5x7VNizCYI31+07+OOuLU79v0fh+SFPqx
l2ZvhS44SDLmIeyGU9Cdg56wR6ec1zDOTrFvrCd8H3pB3In811RbFyulQpgDCKaoR3IyGZFU1C/G
nCyH/ulD4TWF3rseDGiVZly/wzDDL+MAWSU7AdyneZtC99yNAUR3FTymVkkXo4hR8HRB8LltToEh
mpO3fPjnp/EwsrKHi1+BZfmvb/nr+3JDHmpVA7dLF1xb9ezZFNYV+INuZzLOSYZY98YAk36piCH+
+eN/PrgWmNMAn+hW0RE7kHTdFYLjBsRqPW6YbcDDKPr59OdDgDX2FE/NTzUFn+m8S+ofYcwsh0l4
t1LGxm4E/XfqnQHUvZv8UpZDD9XfCuOttOB6+krFmyLhMIfTN6xO+AmrU5dAf7Fyg+0kRCgNlEsJ
7SRb/IvmadBCTIc///rnQwaaSSxjOvpg1mewE8naEyAhfDpRd119lVX+NYDtPnAUNh8i7FBQaEg8
2E+4zauT0eg3yBUeidvh4ItWniOxyi04zpZYeRVwzrkGDkWCDD+Cmd4hx9dXittXuw/Th1w2ByEr
DSOxPHghtJEKW4S7vAhbs+D1rfERk3Y4Dv0DOC5CEQX9UseINhpU6R7Vlw5GayGG0ePpnJitQbaP
YFPXdlBy1BqIjEMJwZGgU9Cp+Zuyzfrou7N/j9uKEVWtd28H6iFxZnefDVAO7EKTJI3EPh9IDwuR
WfTlOOcGdXNAlCWBijnW690fWSwB1afmMQkRl1LKXYAwJFqiaMBxaRNSo230gvxinbyZQw1jNJAS
aZPMaf5NLMi51oT0XNDE8J3fVc0Re476PWrbRebF8AqgehV67YOdjTjkNTwC8LkJBus53NQEurJK
OUc1YVRFRghI4Mot0NBnPPv1eaD+3yvlPKO+txfDZvBXZAXpp23FmA6pUTuD4TcOC8rJC9gQe+sl
8KbPkVDiPSFmXEWUjW0sPuewv09p/G6D+JerTXTpIZckNsk54XYF+SwJYT2k0xS/mkAzoREDkLIx
0IbM1vJL46NzU4oDhaikXS6z7cPbKuIXsPTIdKZ8dNmQKS+jdt2NnJYiGHqDxTvbDDDbS698KSwg
GIbleS8JjcG9cDxg+oTiaisqsLKSl0ort4ahDjQx43DTNkWymRqLqraJSWsDu7Aa7ARBrCGK8DPT
CqCBR7GXQyuW8NfxHvAzTZ6DdZdaR7PGrJUqH0BJaBwyl7kARWB9E3DeVX0bEhy0lt2c40VCHHBI
Ib30Q5jisenuyw6MpsTLgDINsYQbd6J7+IV/3UOfz3+krcNoLau8FhgKdpnhUBjZ86NPWmifmR7Q
jUnsfEHnL54iRvo43cXNxacSD/jv5TmhXX4oYn2AYAFKo70jfoj13bTO2o8ONCY4a/ppzJwJ/Irs
FLS9wk0Iqm1nlwiCuvKP4MsgBZDqWKW95W8GEXK1+jq5VPG9YRTLMQNNnIkDOXdM/j4LxmnEFRJT
2QZy17bElkUwkgkwg1cp+mJHxzQmkk+3ZhwK0LFVUW68prnzaSxABYDD5abenc52wU344q4B/bxl
HcmGF4FMfe3N+bksavUKSZ6sCE1xpwzPTMGrt3Nl3E2V90sgcOPbQTRjDoNx1B30Ez8RW067L01P
V3dSBAPwh4UJvhNz4i0qoCT2k0V2r/Ymgnf+tBVAxI4lFCA39qabq7oZdbzZqqHnwDnH86Z0jpPC
e2uDW7gGHVObND7uNMGzUBICfrRsuZ/bAbuXg15c2sbamqUATZCb26RuPGyOsJQn0iMrBTDrZHnx
i40XcmOC0Vhr04xOTZoeCv8yeo64l6om+D8ZN4LJD/HYMnzLCg4U5jBqXLe+0/N40YNRP0CY5ghd
My6twRnt1sXvcTq79NXxBXP96wkpvlyCXkZvqZ0u4YS5A29HmMTxDfpFsjHLJTKMyY5tDq8TCn6Q
3IylEzYPuKKYAbHx7Ibumck0NYeY3+SXpNhsoIyohfSRCs57o/T0Me+jAzQ17AARd3I/m8auqEKT
9i1mb6tpObRqNM0ypAsRRempgnZ3Qds6DZ5DeTvD5xQJcApbSWxYZJOxe0NlySC2uFxxRh95DamX
h0pMcj2mxn1E4XG0bALuedY/U49G67oAkS7NMGDrIYkqmWIxV+TLrfCaakTlLsiQQwyftuvoo/Ct
/Fp8j6oZrl5peUhakMr7sNyjhyR3bpXtEt//jBjoZHb1OU39x96S/nFwZAZ4l/4wrQEHeh2dCQIv
RcpNZVtwz7Ky7bamqRTzflA1zEb/VAplI0Kwu3pu+tTq3N+JiUQU6KgdAzUCwj0lLGs9vgyMWNwI
z3llrANxvlLQKTCiF7PQhz4yOTeZAHmSsX3EMZxvoVbqa2s0jEapsLfkyaXkdmtL78NkRTh45rPk
yWs8p3+Nksi4z2PxVE/+DztsHFqLgMFdb/6WrrJ2bkJvMKkBiqDiOEeGrO1w9TzngwxXCG2gIhNG
YJUSZkwhXlrs0qyOzNGzlsguz2RBlmSVO1ODCXYT54w9QrqvIZvPr9lM1zaldNhVLZASIOi1yJMH
sOv9PvdZEa222WMnjgiOpuuE8WPHnnrAANmErInvajLy+jBUcYk/gq0XY+JZQeU4J6OKt8BD1JKH
TbbznEJwsJqCw6t/qGV/7DHT7Tv1KfFr7exAfkhZeScMoOcO08KeFrvcowvuncZQp2kpp/CiN6cJ
4DRdZKnjHTkYXKLhMmcCs+CprjD3+ilNxlRreZppGJ5qo8k3UQPcxw4SZjoopsiknR8cfZtQT5Hs
53L6PcxAGPD+HocOxwDszYRGXpCtO+PBaWyNAMrvdeehJ9hZTtfIHl+g8BabuvDCDOFlKE9/PiSc
J09j0l4Gzw132fJZXqc1SEPixk4Foddy2sdimbeQeB35j6FNylO3fDAhvDg1B+I+Y9Cb19vXxvS9
DNG6h0iBr8L5MzY08+87GsGcO9Mzne27uO/uC9K+qB98yIg+RL36jCx8I3FSPONEVMTt6ow7aGVB
OD0iS4LUgngRL775vlcntNVmy0PEaE7d3CVjXDJeaXpF5yDDQYjbqGx5nsgNpYqsDQZOZLGhYVYE
UxyQzGAY+NBhU/8rjqbLwCYKODK016ZTHv58RrNy3Y9jt/Hy9Hvkbllzo7+qFA3DSKE5ZfWPNmWi
pkPWAnwqEZQYiyymG39jyXdTZgFrIgE8C+WXo/27gq+xGgXZKydubLi0Q7VJLNAFduRgnG9XxkxQ
XvVsTKg8INZDd9PzwGNIdO9UwWXqbV7EhNNxQ4VDIDzvulUn0qtosKDBuU03VFULE5itpaqQ5NBe
pMoxSXb6qKcMqceKTsgpKU6PXTt5BYPOWMnVIOxjpO8VBCI5MJsi6ynSTdv4znEN3edD+iIGMiRM
P+i21NN7UiduaU030mBXyfFjOwdUNK2CCPXdlZ2DcVw+q7qq10hV/AVMVe90xYtPdHQHLbAhq4m7
p8KnyzCWdu1lJyZ1MN1zaKitl7h6XVqPfj+QeGOEZyHBaJpin9I/XdP+ytcoetvSnT///IFMqGpj
ORNdZYzlW01gGxdH8j1UxjvMwQ+7htgtwdQ0hfnKuciijzNBHhDhhNOEG2GbsT9swUk9VVb6nXYs
vmbQEdYnqAkGaFMPlcX2wbw5Hy6b8hgBlSQaWESDjpEmPaMnHP9Iz8DdsGM5eNYLKqraN3bZyRsr
Dj/zwlnt6p3j5s9AC8BkAktZRwW/oFHg3muQGnbXwnnHbxmaLRTUbrpTCc1FbZssXJM8pFlP+9Fq
L0C26Wwul0palGBRfmLcHpP6CH0NcN3bjLU3hkwQLPylzmLMBSAeGe+s5VkJRXXEanhHdVttpvHX
cqH6ip+1/NWpGw+zZoRvxNRaJDeDDlcADpCMOiYI5jdOBZhJVp59vty9o+tMW3pfTftRTZy3tL18
sfrzfdYJPNtnZ7t7UwOLqucQe0DWtpvQwq1jWhm6pYelw5i2rr/veu7Fbqy+3HgJSMpWHjIkxLmB
duCMGGpzHhsS7B84vJhGZ9cgkQvjt2rEq6NYI+uC4pq+/65z3LuZyQsbD060MqFjA8JvGW7kf3QU
LGs7Ej0e8unSlOk3g92+/3xzqN2H2b1XfAF2aept8m1VePIQ1j55izg/m1da5c42YfLXCmhp1+Iv
ao1PfCc22jY/l2URX/hiAXS54rLnNgK7BdflWen4mwPBvM1Bq6FyH4OU0WOlm5za4dUR7bHAH7f9
H8Hr/0fwwn7wnxSv68fXB9ZP7pJ/Vcn+/KG/ZC8p/uEgW6F2kmP2kJzG38t0b8f+B6F0K/BNy7Us
4Qnmav+teC0JeWZtewyolahlWG54BX9LXmCj/yE5/zKTmyy86Szp+f/GfG/z31PwvmWzMJhk9Kn8
LX6ZK/5d8hoHBKMO+v9S0lGPRWSDL03qoH74vzXaM3tHSbomDH5rmayPRszqQgKVmBsrwTSpN2dS
t6ZfBiQ32ac7ff7LtfwbvfCv88dN1MJ/keSW1+e4pnR9n+sULOrcv78+ezFi6AzgxEh4BTIjR3J4
v9BrbJb62f5yE1wXFGl3rmN9aRojjJz74fXzKxSO08L3gUiUoFv44i/9FwxD9Lv6f7wy+V+vnONK
REf+B+Tgv4iFUvkikhOEzYj0wZ4x1RiYl3GiNvNpoMUcONJ1G2DP1Bzm8MxwymlnqS4DHkrwuuPI
faC1AU0uIEHXs/M6GBUInIjnIrNeE6SgwVe/FTH4XOEJMU3nIeqsB+h/2UbbtNEdWZ6j2Ii24biI
PE7+qzSvzMGu4cskC7nFVmubMrMSjIqa2GBIgH1ygqMjrjxgWyPeb849KyRZhiSZ9ktouvA+7DRg
AkTkQfjAJhBM3q4fO0j1hndJJxbEuCVg7xv2lbZFtxkn/Won/k23dAP/81sfLIPl/6nGLm89ZFY3
oOGGwOuBkfj3t56w60jUh1uzxk9P8t4QNI31gfNrTzCca6hm437u8bG3jr/NLP/TrJPhuQGnafWz
eyDGlpyn2fwZhMBt7H4pKscIdtl4BR79ZNcennpAKQcf5nBQRNb1/xB2JkuyIluW/ZcaFyIoPYOa
uPV94+bdnSC3C5S+B4Wvz4VFZUZGZMp7g0AMsOvhbgao6jl7r13mN1UzLJtU2VaV0uDJkY6ygKFG
5rA/GC9J00FPr/AOOLaO+gsp+6JKAYZ7aNg7w6qhIOQ7v2jztZmGK7qyhM1546kze6z3wUAgOyJ3
urf5AX89yEUXCSt4/oR1wPgB20mtXZcSMT395ajZ4zm3usPQ94+IFOPtgCx8zXLiPPa73qSRTB0b
bN1UEL84QoiczPRsN6N+rBO0K5ihcN3BwQNxxgLVRWyy8kbHXGbYwdBYaN3BCZujysQ9hO99yw3n
qg0AbBJa5i/tmP7IByaR4GmTTdjCttZjjZA55zOXHt0dd9ybRt8uIbwQAGrlFxSk6vqvLwHjf7sE
XFMXDk17yvLufP7n93uUh83/+z/i/6bEX1eep9JFQpDTyrbQY5WOOJvVo85TweAN4p3OZsFyescy
6y1MNNyDFY0xZjs+7HBqmtCM/BmUXdgGtHRgzvZgfzNcwzqnLN8aZH5wgvJ/c/EagEr+efEKj8eV
bfDkcul2/P03Z4bpaTFo/kVE0Qp8grPLcXluCBonphI7qs7aAbC1W+yEbgEPmH0L2IAOU1zRxKSf
3WeKuBQUANF8Cu6aXMUGj7k+x1pRDRayctR69vRA3EXJyqJ/3LqDiZ3CPyUYuxZ1QpX5X38fYr7l
/n5LetiSPV03dcNwaCr+/a+yNKGYznA1WcXZjJiZ1BMZHEOM49oi9SV0+mOkV1+sxeiBoxE3X8QE
IwwQ2d6y+nRB2+XfDBDmPED9/VdiNGRcdaFV8xD+Z8/GpDNeGWVJtNk41Gu4dsQ2TBMTO9Z4vjcd
57Imj8lfWksymoLYNnQx1O3SQm+gTXhocvSyegeDKh721QQhRDOKltjA4DAZFknOseWR5QaDObPz
TTxb1s2KDAGP+7CVkDYMTEoDwaI9MYT/7vP+H1eRZbjo5RA8WKYOreYfV5HTKVVT6WJ0Fq5ce1H1
SIhmSXu5jaPYh6FE0dyJW/4D92fnKL5US8BNPf6UVOkXCQ/zRViD4CXjy6I8FopSrf71NeH/jy+A
68FkmGY+gvQC9+/fr4lEdFRfXFZVYRxfECIbbzCQ+wW2o5sOKA2NKHJ4LR+gDwsSFXS9GfeaVNW6
a5Jox82PQBGbVFpazakq8/C1iGc/ZNeh4jBTcXOzb57QgD7aSY2zjHpnpPlbBPCYjfTBPYWyuk+e
P1a436EXOpF9bITI3jNQU4CUCwOofEn+ic2FELnOD9X5+VHOUseqciZC4ods1ZCPsyIQdx/q/ldP
3zzvgataY2mtww7MCpIKFKVGV/CRp806okG9pmENs93cB3rpXNArwpWvwqOYlWSFfs6l+aC5geLL
iW5xQ/kam79YZaQRaV7RvO41xDWnxtVuPKcPkz2CkhhhfGqjtdUGyl2k0b1aFDJeaqDHVwjXzYvj
dGejNSRWjjQ+e2M8LAB4xpsqt5qNl2D9g6qzQk/+Kuwa0emUbwwsBcvYrdb/+ks36Af8477zXBf9
BWUXVJGm7bn/eBSE+kDTJYSl4MxlY60N0xNaLXQBLXo35oLuHgOuu48Sw917afld60FEP4+nYUSH
AbXSe0vxdjdpueFT4Kxf8cfIQ+eCIDOS8uohXTsMNUDLpkC2lUXwXsrGLc9hZFj3pvRvz+NBGDqr
LnTU1szD7svLf7e9ZX3IJGaAiqm0IKiCTTAO2i4cM7WylUGWaBU2b57eTOs2IosvnHepStsblLj6
UiFSfotHN9pNdmEvnmeRyvX7AHHcohFFeauLZiNFZV+dOdlT+s49S1PnDhy7WVU1GtHnsTpWzt0h
DFTlMIGe78ArR4CFbkNXnk8+N36UX6He9KeA4EPuV/THlmfEZ5HI5FxoqG7DPD1M897z0PPkczdV
JAnUIQldkz59cxHGoSUmar5IBytY21Chj1Vg+EcYGunKzxg+4yEwTwWxOCNUC17qTnMlL91iOtkQ
nJTr5pvoXZLHewJKBGqx/7Y7qUBsi3pGPrR40tJAEU9WliOAoWGZeVn/VlPDPzSZz+cd2C/NNLlf
TLBYVKSIdcPAn0BKJpt4TlFPaAG6+NYp6gkUelEkjt40hptu9oOhc3SuWDNmU36zDlNfQqlkuH6x
VR0fWuRYB2SOPyUUVyLTnZQkrHQ4pXlrrhEyTRdmyd0qaxERe+YgV9k0P7b7MiIPjbzTbQwioRXv
kIerWw/gWNBPf+9Vqh0JviXdet6NiAIBt+cmBItKVIwwf/KpJKvRwqRTUoXdpAx14cLWcihCNFRX
sT9GN/Ju3J3ezvP5TgUUTSuBii0aSI0z7GPaep9iMvrXsav61yQWn46XucfnnhdRjUJer9E15h06
2dRo0QG7Y5XWYh0l1ryRo4b/QAlz99w1bF3bguLjweTm9quKk+KV96t4bpZY4s70tX4TzCRcM6mB
Koj6DbwMBn7QJc9zrhXfg8QqL8891Zq/NTfvT8+9mdZpQ1kgsCKktZJI7fTchBp9Cq+qtVNbM7sB
tTvDj+BMeL7B9vke8pMylmtxtXm++69/7M8/xvQbLr/muyN9cW4KPp6owZVjCD4eUTabICfXRYsM
843c4kVMttIqKOGtj64tTcySuXUefGWdW/1D1qlxeh6BlPGNqre2HaXrnvu6rJauSPUlTbN5IjKm
3jmPiruiw7quJ//c53YvCTkwnD1zrLMu7e6/7TZqJnnNG2081L0FCnjKiKSeN33JJS4HvipVDtYR
yyHw7OeZIJqIuLBsHk4OJotZYDaHPmjeqhFQ254DmVsnGJhMqfZOHJHqVeOc0BvTPP25a1NXDgiD
er4XSll5dod848xDoAub+Ba6dniw/OhQZfm6GkrzrUMQd4ZW8QFA1Xxr5j2Tvec5mwSm57lmfufz
XKd3f577X/7dfC6YCmthSEmSmSjHm4S3iMyfILbn7nNTJXwZLTi1dWyG0+15zOiJ6qUJwNzkv465
PqtzDFuvCBrjtc+tei+TUZ6RaR2fe88NWI1wmVND2KAfGXbgmkf66u5wg6F6xnE3HZ977XyoKusN
bHeGvyoEA5HlpIJ5yrjEdUlYzzSrNZvbkA7DrUTlcqlYID33HJisp3woQGM66oIoGiJIOYQLFmAJ
fuMfLDTci4pNFS6KwN91nZ6eMlEnN+p3L7WtT6dE7wD5RyDtJroORJcLDBlmqgGCq6xvY9RlFyZJ
xrGDFkP2LQ1gD1yU2dnTDovsJggKFCdm1S6KyWuvZq/aaza/Cg9535SwGv7z6MRCcZHXES7T+U3P
EzTmtX2RYuz9r7c9j9um/pZFvbV/Hv/zkOhhH1fIy6eoQ6BQR/Xek5X3WkTRSRVJcH7ujV7g49Ge
SFaxfPeVbMjiqAekF2KZoaEx0ZplYL6WteG9NqmKltI1MAXI6juoEO+EecVcN2Q2rKbYG99Ewbfn
u1W2oj07vvkR9p0MtgYeRHZhcmbbagw78h55s2WP2yaKSALMzPwYRa25SKPJW4Rl704USdxjGlrW
vmaNeUHTf7DMoDsYxTBelFGAPreZu5cekR/zIRry9gr6n0IqCvPAjwd7Z/J/fSBd79ZtQh4qVovh
YQ1BdeiUJFl2PluEnn1DqL98nsw6SjRGUR7sarJBePH+508jnemaZfWc6lwSdSFw0NF0HORxml91
ojnwcJlOaSG3UZtOlzrz61f0iUgKMiJ1qqpsXtvatm4jQrLn3vMdngFyKKAmsO35Ga/2PDQIrfh8
vuN5SEn1y7Gj6Pg8BPKYPMKEQPLnybJtfgeAJA+NslGmjuYxK8L8To6Ne6aeTzubvecmGcppk9ZM
FGG5/f9jWpdx2cus3/51zDSAAiKXvlZFynoZssUqqln3UKWibi/z6tE58zjVx4Sqs4enpHrg4o0j
hqTnEQV2hkQoxC2dR62jr/ijk74VryDWiFdOhLd7TtnLcup2UesQKMn+azxv8vi7zsrV9IdhHzn1
cMw8yfekdwF0+L4FYtOq6GyMNf5rkkyBFp6fRzzarqSDtDsbxvGtVvREY5vBYN4jxcG4Rs37c6cL
tE0phXbyAjzcnaXt6WClPD2ydA6BGNUm9GVJx9AeDxJ0hLKtr1RgdqxqBVhmiJCkBS89OWkn2E72
STTw9SsmXxCJsSgb8+b5quYJfWz5l0GB+y8no/zUhEJ8FCH+yir6dP3qdx+PQgGckuExUVlzs/Sq
55NrQ1xiNXiPv/btOMEzGfK1e1Hu7mMh20WnJ+EHSe5qHfpht459FX7UpaLV6+cG5BpmH6MB+ycp
beuFbnWyz4ZGe7VM0uejeUbiuFPwqttyBDLfrCv09hcfOxZ63qGHtVaQn8Age8fKt6Amx57AzlsF
pDL4bpxBolIE3ZeaOtVVOZ7UaL3RoyKyvBKwB1tN3Vt6LIqI+s41hyO+SAgInUfsIlHrmVmOO8Qd
xAZ5UAGMbLjF/BbnYfTrVaYT2QgKuTvWvV8cDKeyPjRRr4wEeGWVX8csGq9t0sqd5SNeRNm1Svn1
189JKtSnZVHFcKcIaCNzufMW/I3OIvNLejMqH9DFj1ivkOH4TF3K77WBkQmYcoQhuaEnmtQZuT5w
O/wyjk8Wfqm1VG22LaCTPf78ypp26I4FTm+M35G8uJl1CeT8v6M07ZAyh0nWa8qbiXlsGwdNewoG
mnisSmavWv/h6Fq8JDje2blhKoHfQZPUBse82MOvtPfHbxQx6NfOSWQ8liEwTuEmpjm61m0agUBr
7JtGWN2LBH7hGy0ft4lzdGVRX56H/Toryzd2nGzErjX5xf75gVERm87UBLmEhP1IfSO9W1W4fO4N
rSke5tZFPNo1rXML5n0kFQlepazCHYmjvu0onu1yQsCpTsQXYh5OOYiXR2hS8K39iGkw3cmrrxJz
ZQEhR2+dNKcmCz+mqIRClPvDt5EotM6VP6Y8M5eRFRgHagasp6GikMM+W/+DTlrYmaZh5+gVc87E
3IfWVB81i8BTEjFOrgjFJRycWxnF5pscH6qgfhmMTMuQfUri3Bh6X4zeKM+ZkVcodFztUAVFfHZ5
0CVtI/AHBNWyxRL24iove9Cgh/3aYhfQs/7+/LHMIJaaFoav8T6O+YppFXrnoBumtaOZ0d3Qh5ZC
XBSeUVd9xFokz34ab7IBNoQrBhNnJL+yD/JkVadtRuN5ipZJUkf7tmRVz5MZhszEH1MGZXRimYMF
sunWGKobVRZIfON+p2M5fehN+IF1A1E9VtMtMKh4PRIHvmm6svwIi4ZaFLFdR0lgyEJl/H2YX3mo
FvQVbEdYJ7KPVs9Jz0hi6NFpx7vznCwl06STYK5+wVJojk7Z3vRQijsKj3xVE2S6eu4GiezWIX33
ZUxrYjQGAtjmiVs2MognvUNlkXVTjnXUfnNElm+EcD5q0/Avhl37Fy3JKJBETbN47j5PBErE2ACa
n2Ve2u1GKwiWB4OuLWUTZpssFUhetU7jyjK7JT5I8TXUzrYsTOcXooovvE7qoBeYYxCDyyNDtIch
UcQfzFTijVlM2ooEwuRDYAVbuA34NhJh34zKnnjWg8VN9BBmu41wKrCRHrh6e9YbWb4OtK3DSZZ7
vS4odEdd/BB96t795kMnsu1ho1J5rfYt9rZDbSJODKt4VwXTfGWxIdB2WslRDxeYQ5go9vwQYgPx
9llozbxKs27Icu2bKPVyjW88p/XDMXif5R6Mv+x2IYnve8ZHebFhml1Egz5oMhh8TQQ3O+qBPz2J
e3gwDkiWdFbKMvxN/FTbO+QSpt02rU39WNY1tveI4BDXpvLTMhYMYIkB0sllG2RUViYC8goMlgNI
AlF59TFw0+b4fEXSR4fKDeNVmDRfRWH1V9ei0VGVgb7yHSrPVR8+nBICCLcIisxCmas26sfj0KVw
5gfndzjS7YCjQdg5Ck0frxGyE9ERzafrqQ4CJLTiVS6ctRqnLUrR8FoK0R01RNQLX8wMQdOqdjSx
7RXWHx5N84dEMk0zX2E9a928WSf9RKyY26h56ZsunbaRa9JBedA7KMezoXqPR/1HRDo2NuJgJCrB
Mw+IQF+LgAdZq7kzuyDbYe5rjyIruYLneVpitKd0olxY4hxilrTgsoyB9u/jmuEkQYdHG3agtNLg
Q0rbZmmmTvrSgPG6tGEZX5IM8n1dd9eKZs+LhUSECmtSbGzUFdA99GND8O3DwzywgNRIY6VNAIBj
KtrWtXwFXKaOKEgUy38+yr92/YmorDQq+VmJtpki7VSguf+l/vNFWPp/HplPhTZBaiIlWjHSPXVt
unZiJO0JfW7DR21Y5nXUCeiwUR9tAjopS+K1HczEKUOdy3dAAm4xENbFMhSlwaOXKHgDmyjCLLCI
LK0LZ9vj1dGomzy8sPsjDJM7K2nygVsDy1tl1Bt8qsBnuwIcpiHS10ar5M1i1ZRXlE+TGqW2G40L
ZjmAtHXSX4YkVYTw9XM5rw0PdmihP9cM7uHaWlfJz6ZOo2VIff3A7AZRRmygrK2k3Nq2NpyeG9TS
6qT5GRwc6snLVMtIqhyMI4nuxVUhj7m2JRodQ+4HL2a2KIppVdmI1ywX432ch+kFNSoR0gohJw43
DdZc1WL7coITDSfyG/RsfAk1QBtONONhPWK0Js0z6eTRNaWA0KdRtx4tsLCEqS9Uqxeo8qJTgcef
dFnPXYyt1SJ5qbq9EfcEk6n6rRAdrcLS7frfCRfQUQx6s425mBdW4ySbek5m9WxfW+YOJbxOeAfo
+dE6N/1wFXfWH3UdNytwdKCSqxeLp8CxdM0/WE2N2CMoMMLWf4vneGQpVbQbh8LlBgPVnldYvIKk
Itom9z9lmX55AQmXqaHO/kBuWNENvytqjJ/00Qj7Si8YK6MtelTm5DXYmCbx0fYU6j669dpumo9c
YYdRllVdaUuQBWb5d6mrVZnUFTzjDsC6j9Hay4Q4ZSkPnUEGCC0r/3PU+QmYAtQuacfuXLUQrEaW
AC91kWMwYblfZWiuYjGdxOChDvw1dXV611V2lUGOObjVCclmQStsIr8JbiHWCCQQxM5i5xqg1lML
hwI3iLZRCZ5ryeN9N9bVeLXctzLKLh0QTQw7CSu90Qn35Ik31+emb6pTmEDHC6TxScHlRwDR6IBd
mtAkZAQbbSgAMwzBeOiiPNs35Jcv+QDNDyRFzXJU2bhjMr8L4ybZDaMdPYpcbdvRVZ/aUI7bXuva
VVjTv4W5PG3R7+342vIPjet0Y/hy3I6eRdk3n1dRgWeerbnGVU0oPO2v0Q+yXSzmoFjcoQH+EZT/
wAHkKfQ9AkpVeDVVHR7onigWf12BXw63BMlh2QdNfb4YXFnEEa3t3PNuBlituYrpYGw3drJNFz0O
OrtuMyRF5oMY9Xqy7QMt0aiLxs/WwywhRc6kzsJGPSYZa6syXCI1ZJLG7/Tpdxcrqu2NnfZozzQn
q4gJpLmBmIqhqOtgofhwKUUBmcZMquJcjcXRhRZxKCK1ZlYsH8a8aQz54WgRxccwmeGPSQeMyI23
A2T+hRe0ABYjWEPOgNtSq7rmJ84BOM19h3lVE1sD4F3u+OGjnDd8wt+U6rVj1A/59s/poW/VDWo5
yWK777yNnlQ+2uoOYa1j4hu23oG6yxMqSIhZhp59KY94Ey33rwNJpxsQ+OPNqIdqBwzlR1eM5eG5
qcbe2gY+uZTWFF2emypNLg1Ilm1BWDi1jcxfp2WFWjqth03ouhdLZf4GGo7O6E9OqdtBQ9Dh4oKH
McPf1PQp1kUkgcl8aQjhnzSrvbOWY3zR7eCaCbS3BmW6pQzGfl/kVb/3dLdHWw3l1mABuchjggaI
vahf46rcUKWauahjgTN7cFY9sHba+W2HCER+JY2RkHucEmU0+vANUtyxeWOjyi/QARZ2tK9b/WIV
ibcvvC6D/yf6ddUYa+m05Vk6OnGsRbyWFgxuQ0lEOj7tv7gCu5OPJU9DJ1+nY0LD2MWSntiNc9Ib
OK3a1BbHiX7aJ6iLwpr9oNMJV160VX0Mqw5n3NYuvUNOnOhxNFmRiu6MEMfcxLbrIlDoi02pwcQ1
JcogRqJ8m0dxtItnUjqkjH5tWW28yvzkNSN4fG9lYFutyQHyjWY4FZO77yZ0t8WsLhlhib3IDDNe
jN0kTKbqO34aWHx7GWasEUfuItqgMQoQ34IBH5KiESTaS8SswQmqkzlgy6khUBwbPYXX1obeHr/1
MtFrf2s3NKMLuxI48yTmtXrcToolIEtxd19ENEK8QtxdJkr7sR5M2gewe8uoPvkeNycrnX3fgfnK
oxvsr/DY9yO4GgcbeSTTk2+Xr/RayXKVjdhoOabuweaLxkISCsmFlxbJTtgiB2gyLSvQA++uzayr
zAU5W7XBjJG/I7TpIidOU0N/VNod1MpwywI8SeQUf+UVSIU89D8GTIhaHyV3LM501yFIVFUXX3SH
hS7lz5BqK+VeqBjgMzzB6iZIj0FlY6Qb5pe+jkoG5SQfRuTup9DSDnHbahc11LOxJ96IRFiMRrV1
9E1BAISrwq0ImYl6RNmtrKkp793sHPYIXEv5IZAtfDCF6agzf515DdGY8hloqn0BTP45Wm7yY34x
VBgCzDiBBFJQFpnCUr97vvXuy+7henjTUFgOV/jVeHHknKiUboyg7w592g0Lw4iI3Qoa8kYrLXrU
jTUe3LD9yFv1xdO1QJTEtVYh+YImNaUH4lNB69mQkDdw2T/TwKXHEJsPvR3ss+ZhAUJ5K6HX6Txk
x6aiSSBqHXKQ9oKqXgDQUpP1OlSx2IatECuN6/tkJzAHULuUq5yVyQJ0D8VyvIuLjHhpVcCIepnp
onk0UvohZHOtYyA/WDxx417nh6sC97XVG29CwKANM5BBuEAUuDpCecNs6sAT59Y6gMC59AP07I32
E58UiaVaoV+tBiFQMXsdKRoTiz7K5BK48GNk7c6+8fHaGw7oPzAqOjEbJ+Dewzi274DrfiKPYljG
v7hDsCJeUztI92Ok4XrV3E1Dfi3fcLVwuRxPsNx/G0moA0dpc9jyORhSI112YyyWyOzLZZkOyDMa
pOujTRBP06Nfd7I5ZCdKodwWRbUm87NaTmjY7QRUU1wlxdYod1btlcusDiRC9urgtiLD0cOYp8S1
SxnU9Ch/95NanWG9/PDlCV1O/4Pr+IeqICHXfL4bLEPhzvTcfpcOhLwWWfZzCFilJU7cXJ6b1qX/
b+N8ibJ1pmXuV5grawODb56glOM3oGpEZRnvNVQnjQH7aAl6ZBjO/IcdUfzvGuS7rIoemV9Ya+Jg
BYRL92Z0Wva9Vtg6BytuTvnk0jPouePSUHcegHPSRYFt5RLSGl3HNVEMMvpywtS+5ZqT78s2J+bg
uc7HtLfOvaFE7wRhPQn8F32cR+HAIN45nq7F2LnfYZlATSwS7SPSswz8fF0/Eq0clrZLGmmnc5XC
MDs8l5A1JJHFCIoYaVKSX1uDxzqEIWYBrQkoWmr2z5qIr2tmTPGp6cZFLIX8BAS0EQSu/WDorhZp
RZu/TOUGMna9Z5QJt9ypE6W1flymfRK+t/P95ASu+pkIjEtxIvcjC4Mv6SlBuLviU5uC+4Cn7qjH
7Zdk5kbxjD4hoJhgpsUEBzM3CWSgjIjzuquPae2Ex4akHDH8MrXQf5Wp3225g0GSqPYNKUq26Zs2
fu/s3/xN5kfottA1eJ4wIQ6mFyPUIJhaluC3r7IzsS7NyZpktOxiGJ2ivfuO03zvB9QYDDpr1+Qi
Ir0s53f97Hs7O/J9o2TrU+RhoTdtsNqVRy0lBMkMxi327J8D9oCz07WAWHtz2Aak+VRqQg3SgFPP
mDmu80hQmpiF/kTB1Cf9wwv04VaoFL6andVfcxlPb33AN0H/S0RQkFy7fEnczDmOKmYkwPCAC8Wo
j8SpEYXU19ZXkI7tCyLmeu13atx1vruME7Gc1BsuJxtSiuOvMZNqK8jb3bkZwJfHk5yDnYN4o3vQ
r317KA8Oik70YPWiNLrwRtBKdW+cNbdOczVjIu9QKCxaR05fICLgmCT6rjUCa+W4ZCv0th8eBk+N
nxBt+IsaLqVRUS0T7qmoqSwQ93gznCTA+DeIY9Lg7dMqvrjGJQhUjyrnS5AH9QLcwPiSI2sA2Cwn
bCL2Jxn0ypy0nyqmg+/3ZO5RpNd3Yc/1GNR58Wgc5AgVE/EXx4jlrQ+MEzHO3rsnuR/7xul2LeGB
98DBXVwlotm3SqYrp4cvzHSLDmGCB7SliKussvxUDTnk0rZRVbdm+Rn0s0ojmX6UJExu6BbhpkDV
uE7MXjwMoD5Y0giLFYmBfzW4eHWlJKYCY+OXY/fT05gUThh3jlLq08Kroz9qSHi/AxuTjtE6PxD8
JwuplQiH5BxB1MpmH2Mlm3I5Y6189xbpU8u8o3dXrTUUm0RT6qaG5K2qo03WxfV75bACAS7q3txE
jUvYnkwh6sSnEZ9YZ2gHpNZUFepjiGV/zvxhFeqaax0yewT3koDIsrz+DQdK9pknExNxY6lPtX8s
GyIuowY9YknGx3uCUVSLefoT9nByGf1uTq/T09OiExOL5tbZ9p2vuUxWXoGT0ZtuhmH9JvUw3bMQ
oXMGYp1ehRzbpZUYUN38WUqbuwC16k8at+09htWzJ9MKeGOvfeuGwn7z8uIYBNjMosrMHiwp4qPw
ZhGYVB/jYFzMPFMnygz1gvyPZut4wFQaa/L20yysaIL8Hnni1E7CoVY5YtHxzZS6uDW9WHZsXcXU
vdG41na2kZjLZ5Ei1oeFKjw8NJ1/ifLYv9gkpB7//LAyA1wpfHL7tap3rM+8g5yrx4Iy3ELLCZzX
WD4fR8yLK6ds0x054Igu5W9pZ9ndzRuxInXA3RZ9KL6YUMWautgRam6bmSUN6fBhO21xK2T9kRWI
AMfc47voxEn1ZBzYfhJdfcKrwKYhDnDHTdlhh3TbPjhXVpct4z72bsR+VF8Fs7SXIsmLSyjBPBWj
RnMZ6B2lc0s/ooCflsQuagv+QYZiB5XaaDkH5YTWcswJP3KLOaAjZUgoTZqYTeFerXYKYVGSPtoW
kzhO4JjWSWBly8zV8tnEt0VXhgJgbiaNrTJuaXpCIdA/4truH7jCXnH/v0c9o1BKSeqkkUlBTbTS
yIsoiFrALV2lw5HpAwMOD1LJCkylqwwvNjpb/rC+VPk+tiQVdXxFh7KfYZWpieZWplvWgO0HeMQl
ApJsm2KF20EjemdKMv2YXxSxNj5f2PMRs03eny/mU57vmAfXR5frKDTLdt5KYj0Ta986kbaijWN9
uKN3iOEg/AwaDGkujjnX97WV1+hqb6+oRqlfjZLUT4d2eFBx90nZYvyWRR0cRTJkB00z/vBSpZYl
i6jNGKXiFWglJamsezOzvHjzz7LH+yMYABfQBot8+7ReQm6DiE3PnfCJ7PDcwP+hSqDHztmvyPJR
9sjIaKj6UFd/GBkdtwDVwb6fwZKWf3nOHvm8xcrEhLGETpIcWcAkx8Ky5oRweSbAo1pC2jJZKrv9
Y8ica91If9uA2yT2HIJtErYm0ANCRmQe/Zbhp6W34qNP/atR+O64wLHghUF3DgjzOccooBZRG4fo
Xt36RodlWHf9TANOfH87lSCGIIW6S53/0Y3aHHBdrUvMHRawlNK+dulY5nwhzHdWwkMeWNr58KWZ
j1nxh7wNXnOHlO04mXhGxiLzPph3492zmIDAkfM/OpiMiTm016SPooeweTaCN9hWnYB6oBxqhCT0
ngnPs/c+jYe18M364UidKV2U9t8cF+JWnVgUAlO1lM/qTTvGR6gMtPx05+TQcvtZat3vTAvLh2Xk
xsZzcRyb0dgxVk/tl50tyYUPvpjsk1PTZu16ogDypU0kxIc0exzIYWdEbtUWFEC4SWhqf+EMf6no
JYXpOkrab17vantdM+eo3/mlhAZ2GJTTwq60o6U3eOEJ1YY8xRTmT89dXeJqRH5yGaPqNPS+9T2F
4xBmaCUs+HBodKCCpbY8WK17t541HxmWYtsSq7olbvuHHFgGo0wesaY6eDfW06AkhoXkyiS2Pen4
Rv7cQJfit30eLPdTY6cbzS0lHZ20s+mb1+VOA/u2tkQ0fQVUFyZzjH6MY4KcRTJsJeNjYHg6lqG2
QV+JjZgJwtYxW+du0mi/lDTndOCM+SIo4R92OBLXg8X8KK+b7piiuqT0m5srUVT2e1Cl9VIbcuS7
dnCz5krzc9MaxOm8GCP5H6VTn6TP2t0w7n/V6Oa+Revidd9GqVfudFcalyZw72aZqf1z77nxXIpY
JEpREWtE8jJVg3y4wJ4f/0HZmTXHyazZ+q909D27SWYi+vRFzXOVSlJJ9g1h2TLzPCTw6/sBe2/3
98WJjnMuTABFyRqoJPN913rW0P+MW0PeE0IzDoIbjxa4dolD3QbDaDZMU4mNMeJG+QIAHDDH4Mc3
F4rdkth5fzVEdr9RFMW4ZC2h6POenM5RmGhWiCDQHDH3PzE/N7e57bzOR4lua+vExxJUdspTUejj
jwGuhl8Y1s+6pM/RwrOjVn/DIS72ghIa7W3dPOhOS3bQUOOf/7U7nXSlBQLZETt9qki39VAuVAdp
2nyYSO3LgG/hLizx0Gnuv5H6RBC47sQXMOs2izPs5qrwj1GelOkqJFSPlDqTOJc2rbZDW/gX3Yy2
8xAAx6F6QgFA8BGJOChs4MCPaYL5qCJ7jzXgs6IiF7ZoAT4c+tMIBRPli7Sary4+KFWR4qXQEgvY
vFGulLKuH2WBViq2RbBpc6V6VCXx1slAiRVj7RS1SXcUnLV+LTQ04rFQ7xncQlbZdrNNdUffB0GI
GtvArByXNYvugLHaD+3gy9/2YksLf53D8ETCXlBMlGJHXOdNaXXQv5k+s7jn3Fi0kBz6CSjvuIgv
By/btxou9Axd4CLrQISWrSMfTiXO8bSi1YqPyjJ+ZJaInwOrsPc93faNMFHfSsNibkAWY915yiLT
iEtBynqTKFyeImHZFxPqxHxUAA5/so0JHkT86cjPs6cJeCBn2z2ZTYWc2GGlfWzCflW13DkBfIEd
IYTyTr6N81QCUJkOpJ3Ke6X4SMVKs2cFwLmCxuRxBPS6aGkI1pse6DY3Svd7k9l6dAiqEFMzXPDd
qDty09QjER89s/aqs87E8Ch3N6/r62B/8AOkG9z3kyRBIBNlAm0tsdVg4bCZf6wNSq3LebAze5Kt
5r15GJz35s0A3MiOvHWFxWonC7V8L/AHzot0Bj1ywv913qDtGhj68JVgWJzWdHyZnAgcYjy01k6s
YkVUVKoNjHbQO0a3oM1PJh+16+iNzv9Pz6ibT9X4jMDX+ovSR74kg0kRoX6Jcs1fmQPa3Kbq7XM3
beY9L81+71Fn3HA7gfAKY/tAcBKpVZb4vffnXKnjPsjCZ18O8Vln7X6e97rKiSkPhgYibWv/58X5
/J/Lwuld8EyrtRdgHvnzQqam0VoLWIM2dd2f3Ba8Ax9X5cUPjOSmGeMxHSv/1e/s/CW1yOYmILym
hrDJCESjsRhp/lGxnGWhx/We6Kxhq1t++sxUFMNKZZg/PPlJ2dr7IGNu36lIn/ibultYYunVrYhk
CTJa5BPyid4sqY/UBy6OEJ9uphpQKuFkEWMiPipSmnsQYV91lpPrJoOXS9tAW6gSBDGR7cVp3vSu
+nuvbFht/3qBn47QXJ+ikkOAsUtjXk+K+hoCCr66ZutfTNrm1Bhrgh46VsWFNI8joUJbLCVrApBs
fzEo3oq1dvDVcccDXfq91xhwP5u0ggutsRJrOQTk1a00JuM9sfJLu28/Yn5RdExw7aWd7FZOE/AM
xsC16BKdCKS29y+azN9VtHgvvVdWd+mRO+S6zgvBoQv6d8WypTwK9BkN3LzxI3xYvN3B1NANb32g
pSdVKulpiBplq9AfnE/NG5MHH/4nroA+HKwLQQSbbIV+aP+1caNaIf0SYfLBloWmQ/iaTCmDvp8C
KHKM8Xp2BMv0z123aLOjzBNgxtMe0/NlhZtqNbSUpOfuYleZXxWrqG+FXuTPhiUPadJnp0IVgEdK
1Gl0m+ioKwcPvMeyS+Tw3veYlqQNw17JfXcnS+pEIdIJiCsgqzJEyr/3jOSaQB65icz/qudedq6m
1nueV+7KdU1W7yIZnouYADDUEkZgH+uBNMEyh+zGV1rZGQ5tVts/sizgc60lNPDVziM+x0D3p0A5
HctXW0nHD0UlqSGjOHs0XX1pTlX6P5s+HyCMNeN2PhUi/c7Q1rwq2PUBWVNa9PEr8aE2f3KHLvAB
I9Wq1Hez4sYFJ4QjuBrata4CHC/cUjmAOP+J3AfLqm8py9H19VeFYXOXuJ7Cn9/Vt4iGIDo52tEX
VfKZ5eKoRE78Z0fJh4N1jAzCSxftVFNyFToxAf1jcEsrzemcE0t2h7UFTKd5jyK9c4qpeOx1pUW9
gRSrbA2wNa56MsEgtYt5d97Y08l5T8V6cai5bj5lz9fRNsWnCkYllU75bHv33gbZOm9GM3huU5fk
jGlJx2ghlr0sWDJK2AdG2MWHkETWWwOkHApCp35vHMJDDON7C13bLr+FVuw8iBctDoUyVcyDwXnU
gdZskoDGcz8dpmNEai7tpkMG7YoFFb8oV3LXUNulaovO4Tx7ov7jL47wevbaf8+LoQqZz/7t8L9e
cm6q9D+n9/zrmr++47/O4fcqr/Ofzf961fYzv3xLP+u/X/SXr8z//vu7W31rvv3lYD2TDZ7azwnh
SR2l+ScjYLry//XF39TPl/8dCCogEPzbf/zPr//7fdMP8H/+/cSU/PMvBNH5Db/YCMAMBCpFQ8WK
aVgCpsE/8QjuP6ilqxrmMgEqjld55TceQdf/gSFYFdiCoRboVNT/RUcQ7j9MBN86fnHDcHAOm/8/
cAQdm+VfXG4235vAdezCYuD/M62/e9AdI44jSLv0LXkIwIbyAY9ApmL1ifMu7xdW/BnTHTgormgO
oe6etcJ2r9Lf16UJStLrCX53zfQ5nDad0+1RMoPP7MnxsVo3fkNuRMFEmBc6NM8oEnoIkeUlZfW0
Uqte36CoNg+O6AFDmtchHkgaCa0OXIgpT9J0PlRd6s8uNECj5vkk1YIGypC8WDHyf0eNH73ZZfQl
yY+gAEn/i6HtEiAhJreMTxuyleXolOLF7JhLVlb7hTqD+hJpEcpZz/O3ne6t8yYWO2o55UqkgXNT
IkFMWpbh0SN6g1XuoQYomM9Nr2Dqf9WG2Fmu0A4WpZpNoSdUul20MKYMnXXbjt3TiCF/T0hVuSgq
y1xqFvIzJM3dk9qUEtMoeTXh2KvE0PT2LjYG6MgV4r0m0vL3Ueg013Q45T5jPuN2eokY3LdWJ1q4
0vHEQfXrfVtZzT5Omc7rfrrxS8V/ZG5HkoabiinahDSzWrarGI/Gpqss60awBIiVykFT101tuhRR
TlSpH00KpE/kX4cohXUBu5IJS7IaCjs5QhOM932TfYul90PGanaLNaLrm1pbh73wvue9RavNwgOu
D4o46HlUXhOqtL5plE9xhVCcdIxNZnu7DMX5KiwReltupKxl2mKc0COeimlx11wC/BpngsQkvlwx
65CrUtj9TsQQqhMS/hxDmbF4L7Ig1ShR3Htj5FeIMO2abgeyrM4rnyTo9U2S9wqZqNUnvVOIrYkZ
bgCQOQsF9eUCWzEa3gEoXkTRhBEzI6Dc6r5Z/r7M/a+ONMeTOtCsT2n07CKwRfsB1SWihmKtIoRe
57ml32sVQQC16Ut2bUxteHOGbZuNwbU3zedW8ClIgchiK23Obmt0y97QwlVj+PaqqBS4N7FunmKb
vAMjH8JdxDPYwQN6iKTerm04Z4tW1rDLvcJaa6S4o4LUVkbruKsCYNiuHvyXvgnkPihUdCNpAyYS
z6LQUlCXijalPUyiG81aV06KJv1OJGIAdDDPbiP/cqrLlDhbaxVIWX6pNZB0dp+0tyiwxc1Li0+F
jIzVmNndojcDFa6t+5z334hKafaWoecQ7i6dStfPU310NDn4TM25N6FR73JBsJJLaHeRqvcWA9Xd
qYOvnUO+qWzz7mLT/L2IoI24UcQFTfUPS6/D+1joEuC6Z194cJIEW3TlTrXT8hYnytbt5LcOCfNd
M4R6y2OaVYFyJMTtxaC/uA3zssa5oD51doWkeSqhZhk5Y+SXUOiqjaPwUnuHX7g+zhuqAvURolS2
BPHSrf2wb/DfPAIT0rc3QvpWJuY3dZdqit3ONypaEr/LouO88Vr21JRaMK45aBedFx7pfqUr2eJ2
NQKNNunoM7kOqu5AqFOhqwstiMMNyDGKOLNjVcv95iiYq8znaBXTonH7k6W3wTMqYCoF8JAO82Fl
xshGUoG5JLLFroe5eVNMkCV5yK9CDQzs15q6hOQeAjVJlR2qf+NS+5jkAYK+tgGaONnnAjmVmcVH
vU5fUJFxCBpTPxvkLbemm24gr/1oex3gWCdxodpuJcYdTpujTinh7DQ0l+Y9MR3Oe7XSkCzRkNUR
2gy2kDkoz9de2BxRA+20LskQQnQg2KCp0LD10vDbBLLJqXcsdZr7W8WC+hfYbOphfI4Ko76ifpfL
EL7ZSReFteqHhKghemKnshkTGvst6aZep7/6tKvxODxys3df4jAmmqdXrY/a6DaIU14xu1W7cKrc
kuPo7nW7vBgqjJx4bM27jzQL2Umjn1QElDSb6RBaltldqrbrLr4vyTEf/cd8ZNh5u8Mh7i/mm0Np
nGFnmGWzUBkTkXs2/caBj/wMhwI/XcdbxYgWyZXBiJJ6ysOF8D4Kvm49pBTJp40+IDBpjOTAosA5
aw3m2Tg3nzo1h+5q6R0cSsd4mjeyIzszaWhRhuAUYfkD24WkrdzSClWLbN1yh8bCRyrIOTNEVN73
zbAWut8sxm5ID1K1h+eKTEv8hv59PlJN2GVYQ4utoaXjisIsDylKfYcUJAYhBXxCp04VTVSUzClf
UiNhbdN4ZO44XoxZQIb6O9rRdZ3I4u5yo1KSkgPIicjaARL4SUbv709AnGGclkH84iQ2frKecOYN
Zf4cZikxQY7lZctBS+Dgl3oHXK0dAFPXgQcTIb8PWGp//4cGSJNlDV4VTXFHl8NJhLLOVX3lGSLb
dEFs34hLGFcWrvsXnBo5ASuR/hZm4Jvi3hi+6fD1CGOi+eTe5g2yee8W5DeVVKTrfEYrzgPBiCcd
7eKppGG/bYriGwWjnkmI9KhEWVZQ3+QYkcwBJeEC7kTbjQEz9bSxkWvprU4SpPgAtBPQHAjj1dAI
5eETn7UWRii38yHpu/YirN3wNB8m2nB0B1K8oXucbAQSz/CmoQ6lHYmH0yGaCpalbU3CTpqLipTi
U2gZyt3gYbk0E6s/eLn5AkSvBzSoxA8Q8jui3qyn+YhFFtnkVvYSCTzrkbmZzyZppByVcLirMro3
vm9+hHlKUISdK091kqYHGpj+xtTt+EvSheu51W/Q/19qje5fhUawJcM7bYHprSUCLX/46DrM8hF6
uxNZcVhU/ZOPPG3TNH1yy8h+WAW0YV9YabqL3Fbll0Qz30fmWp8WWSV9SSWRqNcUMGDU72ifyz22
Dlqjbv3SoMTZ51WrroNy7L4Jwu7Usfuay0Ju/Kqxdq03ylPIoICMuV8ZfjW80+9s9jQirFVVuP17
LRiBHcc3zgB/mtfCHVbFGK8NunKHsOxTOjsSkc+8O29S+oBYcRVmDj4cUOJxw7WVV9QlqDWyPpuO
6VEzVyXJcxvTvb/mcUrpVSb+Z2ZAuoXjV4L8Tf33SYTamO3wlBpdfx8zi8hHU3mr0F7tkewZq6BX
/ffIrPn92v0Eh1aThx38dFKe1yrhjh734LNGP5EFvkLEOI7AZ71n7jEO8Q0DMloPv08+bYwIpyIe
SZEL3W6bF3gkAbXgaHPR7U+bKiy6W9kRf+n3erSbz+kpXHR8RfBhVOO77mPtJIK2feVTjWsNQYgF
VPjkOylg7umQntCwzvTa3c6a4LGgPG11/9c32bg6eT682+RdI9MRL3amKt+NwjuWrZv8VAdjTcA5
+bwDyJEuQHixYAJAQzNaDMj1aUAQuy20alPS2f+0e/2k+IG+UpKO0oLD0x85M5IZF/6hjVZEKTvz
gT76IOjrfsRFjay3Nmn5DbE8W01iLecX3C5eM+JXb9AQzMbWDwG9x4Um/RJFuehOERHfvw7zOq4u
HqWp+UVX6tWtiKPTfBTKWN7jplylsYzXpNg2gFcFRIVfW8sL2C/QkHKnxMcWUd3JRkfxa/Prmv9x
LDIc8uTeztcpSQOSA0wKEtfXvEFYiq2n8NfKEE4ye828Gl5lXee9JI1/pGVU76swsK7FtBEDYSPx
6Irpz5cxRnfDV7xwBK6V/gMQun8w/TJbC9sfvuK52UmYUa9dqHO+9tL17M+bZAt6SFslKC1tZ9o6
fJAKnFNhl+W3fmehVP9GInK1aUwdqJiw80cc9/v5ZVaCBAFrY3oSuF+e8KxR+ZneVw0YDTxUGvhu
GlTvrnkrFe8RTcUwMyGYpyncglxVimHxK2DX7rkAR+3oPZG8RRJCsg6d574woT8ljfguSIQ3RJq/
1QqBNgBaIJdW/obPMQ1ZSwx0jPNmVU8qR0tE2RqZRXDLHUNuAon0YT6MZBbe5j21y+8uoonDfDRv
qkpF4xCHX/+cCtRga1UyOFQCD5DdCfNhaTzyqyDPVyUJXg+QvdY6hyVL7Duvqjygl/RY7QOL5RtK
S1jlWlHszQRld6JX5N/Vem2v0gD54zhFZKEkqK/wDqjWlYiklSbYNRmPrUWrqsw8lI5ys01/b62W
5tLiaYBMqjqkTUguQEV23wJ9brD7dawIwspCQa1KjqQqCD1jxBkgt4DPPw9hWl/5gbLbvEGQmq1j
VJqrOqvQkmXeXpFOK6ml9dG5Q51+hkO2rGDIHudTf87PewoLTUkj8+JG2F1VpbjoRl7Crcc9vx8s
42tILfJqTXduZ/vrNCfq4IvkW9qQITge3c4fj/MeGtPxGHmlAZGPLKC/vTBfMm9MAbvNoAG4HnoH
v0AIR3VXBOOjQvh3NiaNy7xnTXvzYUIs0k6rxK8r5uurEqJYEuo9QWjUX2slFEirOdRyMz2yloKp
YGCsWvYDNdyWWMDaKftn4stuPsqhBcjcYlegx3pTc5W4i7qyzmYXpW8d/HArZGqqiGAgr8K/zFfp
dZ0cy2Ga2JhLI6udt5j26DLwQu0FeDP3a2XHT/ZQwTnPpEdEXB0urZHZvZ1QvR7iNnvv3ZaYFqX2
TpUpmjcZ7OR0ujFH1Chgz5fzodV69aoPPTy4hp29l2G4YYCMVwVT1u2YdsZL3Xytoy59oJaK7/Xo
bOcjsDva1Sr8l/moc6zmXA1ointfkFoxhPiBsog1VtIJmrwj+Z/zOqHuJNpfb3zDCFKsZOg5l2hC
MqBKXWYWky3ijT2gWYzxE1b9ZrL+uVk4+duWCrBmJB+VtxqLxPqgL5qvTNajUy5ZfxkshZZsxtSe
UOQlSZM6mteIYodX2kCMER1FmuRGnjaGl9RXXa+HXewJArinw6AYEQt3OV4+qDzGzk4676Am/nI0
xwjigWLeFQsK6KCM9R5bj3XPfNldRkM7zEeUvYHT+ZHNqjqOz1Iz4nOhd9/szhy3fBLj85/zASqv
dZ2NHvKchdlNNW8SK5moDt0nGXjP0nGKb1gmCyYq5fhi4Kf0yGtfV4FqQwMafFJ4tLdqQIecSW7C
UpAfAQ3yLQaFv8eeWKILTvz3WgLJhUPh0cQg94zW7Lip3AHZYF3JDTxtqnVGTmdtOje/MO/N54bK
PsiiSA+g/D5RhBUH/kb0fo2YfF2aHjttUKNTao1P8881/4Qma4qdDcpr/un/nJ/3UifhL58GyUmq
okdaGkNRd/14l/G8wmioB89a5rUH6OdLmfYDQqcivKRWfzQ6s7/PG6LCkrX0qolPVWpbo/VdEsL8
VF1khW2ti9Im76ZWSTCbNig5ySoCZL1Jud3P8wbpOAHkQd8uydGtzgktLWhW8JUhz9Lv6Lz1IFiR
l4brXG2Ru9c2b5VtnTTdYpyvsF0CmLUhM4Cj9e3ZpN88FOe4cJtzk2ctTmOavMi42NV8c0/qun+Y
ryyExlheNrhdqC7YiKePJclzvzbzIc1FCRnQy75JpEqbv10yX1zDiOaRxJPAEDK4wjgMDzDY7vNR
n2LAX8y7bY9dZDQGnnxcRglBbiNNgxPeKtaysYPmYOLFfqM1frRbTd41TYq7lQsKL+H45nmMYqNM
CWuYDrXIsEGkz9pC973R2/TF7kn0BRFkrObDPFC6sxP67zRl05d42jSS7Ka2je5arYPytJWrgn1/
mcKI3auZ8F/wJES73scX6HRTn6MncK1jjkEOTEW5oRs+GP/GUyO/Q3BNX5CAWfui6tUlucXRA7FS
OXlGBz7gVfwYiCXcqG2srmWt+PssrJSNpuHhanK6PKNOAzs9YL6AQufEzBN79922350etXkxaQvS
zPrC76vc2ANYLNa85dG3aNbrqWYtWofQF7qrLOCbfsWa1dqYIQJsBWHsqrKiqfjs57fUHhFI9JG2
j2rp7WMNQfpoLYaRUbEZkHggnEOA4RbVkzNF7cUgeQ4e36SCZ/cc7Zq4Ns4l2OBRqtYWWfAjxfqz
SG3Cn0k9IEg307O1mwSkLCguIkGF/3g0kcQbSIMN76dVqR79t+RrSh8rbukTYTnZleAxj3qAwSfL
9W1hUSfQuqJdZ0zqAL+gSZYBXqg60aNjH+foNmJ723is5EnNfA2jItnbLD5EFQEoavQvhWam75gN
xwUYxvEs3Y9s1INXs/gswzp978O6PLL6H7Cds74uPbU+NAb6BbUxxNYWqb0s0rQ/ptT9ovit0Zn/
VlpcbQm8BWoeWcfAucRZa1+YiP5EbspTCDLYmiTP/lCD1YDP/mYJ49U2h3CfUAM1ITVcgvxHSFbh
JXCbBvqDitWJFIwbf+D05jfkEI/llJDDw8O25Kqoq/Iahmp0j1xDW/aW9pDAltdNVUE0V7qLqzvJ
oaEUCfX5UGXdQFUWOQBBVnzimkueJf3C9Zm7TAicEg1ykRvPZqGNW9BD+iJM7HitNaTtlFnxrNTN
g45reKtMXdm4pc3wZNAG91KcfJURb4kRPaMOpgrbW6exqKkCYnXdqmX/TfiR+WQagLIgrT+FfCST
1H0rE4pfMu5OFejkW6S4HzKUDzXOVYpj3nCIgYmsK7X3qBnEP4uyT04Jyc5qreXLNrJLQO0TfS53
L6qLFd2Rcc9Nb92kW9Cz8T51qYV7NVZXXqMrmGzwKTgjK7tJbxJMWSBpzZd21b3oYM1INWGEJdLS
UPVjPsK9LEqsoTnOVxtcgV4U0AeinRfG/ZZ4dWcB3GSVejAwvXokfBJ0reR2Ci01vchEf0pr5Oej
akeYZJrHZFpFfF5uNJyQK6u2SWNntrHn8UDz3dWvSv5JXpazg+/+oIqIURBTguRBxXq8qheda39J
m0a9dX5owrz10LPlZQKsda8XSx0IDsKliB7LsnVHgUkRp2KnQt1JScMUJLtVQ3iMmH+QCR1Avk/I
xRg7PWUGk2U7qwnWLCPrFSoq7+g7JCM4ZD7UDAVdjCk+81EypHkNRCXMXyWsflhJmJOj8Uibwacj
5IGWitAAuSOOrwCT+BBaXyZF2VIEMOZEJrewKcS6DyyQ/KmNnlcqq0qHnJw7zHso+p6pvuxiPJpG
5pcL8JrBTURi00zZUnm9kqQz7MPM478V7SKbgkwoKtDz8eWuC/iNuWX8RK9P2WTMwkrX9DcFZYml
Y5SkZXbGQkblR02AOUEl9fiCw+WVanh8iQ1jfFFCnFoVwD9NDeNdLCSOoUi7Gam7YJTJT0n/RPF0
q9ftmmya8EmMeQDTmwaaEWd7ZocHdMTl2TFL9Wampnnt3VM+0BYzG+4s2prUGxplb0f5OeprlJ4w
121gc5ueInbo4KQx81UmCmWLWIV7yFIOTDTvTb9XC2KZ2iaHRzAymzLQo/bWz0RVu6uqMqUirqna
O7ThugqjPrmx5O6gnAfbs8WEUKuCyaz0faZNsNZHX6kPKZNiPu61g6Zc39Af09eR0R2D1uruuAV5
GKZ2uydip9jmdUJ/XjOe+zrur6NrDMsgdiE+uemqtNDcey35XiA0nrBhJ4FvrSkavlQBdQuahOQK
eQKD7OB/aUDqWRo1CeaL34JeYZKql8Mz+WlLV4p40+S9vcVF2pl696R7khBgphdFlLy5oSpRGxEc
VXZQZBANnCOaoIhgK+/all/UEMKUNZb6c2+8lEZuHsyMyPcG/fxbbkS7Md4h4e5QbpFH7yQSOWPp
v0rIwVvgJ6RDiXJYWlmhHnCADusWlU0LBvEL06KF55U/ENnweR3ICqoqsKWNTeN0qHaq1T6hza5I
Y03HvTKQ+VcSnmp2sGN1Rxz5rV7RLPZbpw1csOoZst269M4eFj6E31/hx/PEaHEzYCkR26IuxyUy
6DizrtIeJ+LKcEfnekpDouLLVGjbVm0x9/RWvBKm+mT1VYKPx8rX8YuapXiTeDA0HSMzaTOXtDG/
jBQ00sqib+kXhBHyzPETyEox4ndJcMgizgR4m5FMd+4MjC4MsYbLqscji0vKju/OdaAfVX6FbcWH
tV5XhLEhDaxgEISR+PA8molOLl/h6pKsN/xEuD9FHCU2KSP6Tu0M66SJbhWafnokBXMfYFtal2h2
dzXN8DPdQ7np+n64DQY+1D4T2YtBZ6OqlQdNFccfyiupwMQBmP4pVET8M+p5uJEkdcTgbYFLhrxv
KQzjiYJrVcveq97w35pW/6gS7+4Gn/VoOgCz+ue6sA6lpju3TCHuW/MK4mGQkj0GRYuXWv8pY3jd
Uom0l6HTgkUtyeQTliQSKvLDh66wVFXGXO7C6dBrY8Fwb61LHuvcCNk18cL0Ntgq+U91rG1zqMmg
pbCvD+UhqMUR8a8ONCwXK13BLxEE8aMqoN6Ew8OleX6sAzV6mNTOaL9F6tlLMd3nJUm+yA2LCwoh
LXHgglEmo0XbiksR+zoj7JgUazvQ1eV8Uib59LF2ATxM1wgvEhezwHTcqeGxZbRUDJyDddVuArBF
hzgXJwqszoVVUQlnLiNuoFfx1inmOfT7gcc5ZTrf6XpUd+x5kKAPIY34dW/oKb7fPtvldnBI9Vzb
J2m7dJPw2RnS9lDa4DuGlD6P1mIsbUB4DxUNXhs9vhrXJk8a8xHBzTNo+zFM7xOjXsaQX5OcNEtf
28k6d7ZFpz9ovYfH0imSjebn6YIJt33NneYn+kewH+DnhKnhSitLDHqTIb8lYeyE9oucbZ/snV6M
32ExOYXzbrTlTYudbKurHq7JQWmXqsHQCCCnPc4bs4Y7Feko7fK+qHduoCy9SLGuw0nTIShJn4xL
kua9A35p95DX/Hn1ukfY7NnD2amMAhBHfGWWQO1fV+R1rpLPewibqYr1Y7bxCtQhVq1fDXyRz0U5
XsqWp3cFOm9V215zzfUPMEvuNR5CANbx1HrXnFcqchB5kms4lRJySlc0XvRgV/V7LWu1J86A7ReI
qXe2Mwwnx8qfqci+AWbvNoNrHaoW4bPbqQNVmcLYZhAhl1WATM/1PW2BlE5ZOT1TGKZroE9MjBmx
bn/6tUJgs4wupb3ttfEzp+ZJr7W2lxr4lDV01nDjwb9sOvG1JsQsDnsiyWL0Cwkhoakf7UzVWBEC
4dGhrhj9NdShaVk+p0l8tIf8iZ58spfvhZ2tsh5UHmiEiMRxGmOhklKL5ZnfF09t5abHSPiXyNRv
o0JQRagFewc4y0rpQ+ju3kcUm+3WUWzysMCzrTNbUacQ1Ian4fcoTFPIL5ORKYCe1yjNdx06y9Lz
y3Ps2zDJqdt4BRNT0VN19KFVejwvjk0C/t4btBv8W2b+iotgtXoERHIs0yovVpmOAr/vFU4Z76lK
9GBoK0/62CJkCKK3WjRnPdQJrsSrRNBusRZxfi5T0ilSdUqcVB5DWCPcDoSzNq1kr1d6cizs+N5V
jCyeS80aH+RS9LbY9DSjGVLD9JKSOxqafbTCGgG/OiiqG46VTVdkX/JBRVze6S+mWaUXgEbbDh3p
nq7oKiBRiieKvfMzjPW63b8OijRPUUjGSeIR/SVZOK5SODnSNFnPaNBvIL9/9pr0rqKHeYmQtTPz
HrtCOV4lTFxDQ/PtMQgZuR+tai18HWI1vdHYvKHhsfY1AbbqQgZBsChyKpc2ybikBTjDAoLIzlKd
elNrPKBy3L8b1drLVL65SvusksQLl5JmX+9r6iqPyZhC7f2QadfdGUR+sIA7cf/qR0syP7ZFiMzH
jD7cRDuauSHubnvnG4CCAAZoUXcG66q8OLP01alT6ynDOCRIZhNn9GcbKw3ye2JPmWKOgttjSECn
bHPPHF5HjbyvRDc/bRDqizpm2WDSeM6pmi/D1BIYXo3vYsCIKBmuVwIQ9gVf+U5S+d7BUqJsXwGd
I2UR3Tw7IDxZCdn2M7DVR9+xxII3/L32DGXvNnW88hAyxEV+8E1VvU8tsq3jipNoS5Dbaf0WCxjz
0IMc5uVNtiWW86DlHeEMmfKWc+OFpqNualJq+kb4qxBT4Q5wFpUgvbU3aqJQ9wrQTMUWc0PXa9Ml
HdqJYcj8tm/GywCH/MLYrNA+Q2kRBW6yiLKyWnVxLveIfKeJjbP5b/bOY8luJNuyv9JW40aZA3DA
gcGbXK1DB8mYwJgU0Frjw94P9I/1AiKryGSXJe3Nu6wMeXFF8AoA7n7O3ms7bj08W2r87LZV+6Ut
m+sQfBNghO/s3CEC96ZJ+oylzPpVaQT5FmxudCETfO+1XbVJUAm+DHmGrTFsmKkP+MaSGHu0UX0c
Fc0YypgYJXVRXRW0nZXpRB/0xirPaRBcDNZwiMubdRoIl7DHrDtqGMQ2se6HNyqkLkoXu942Xp5/
ZBJ1ToF7P6fKeCsblP4pMIncKdTN0Prx5I2V2Gk2TJwxIjfCh+L76pbGtQEjLpP2QTje+GhQ0Nxa
/vBiDbiXe0f/BqWif0hqC+qC9MUXw5y2YB3MZ7s0NwSmrAFOI4vLRi6F5qg/8TtRMQliAqqnbi/C
Qr/UiulGEGrxrgMfeIz9oVwHMCSPupJ3BrmaF9tD/KJE822IwqfJjZxNj816T/5asw+5eB/H1KP0
PHiwL7XiYyihJQT0OvLS+QQ5h6IKq/4qY3Qzg4sIh1MxKHcLwPm1U+PWNhPzXIfdutSGktJY068a
o2oJAqw3Vc8KiUuPiHtrz3ouPzHzY+mfaHp+yuZNEzyXQOqsrLhVWAg2Ls4Eyq5woU2bQDNvzPS1
o8Ggre0O9J6IsIlVrfzXTWqbIZNYGFdo31el7jePPc0eUZwLqjX4XGhDiq9RN0bXyexXroRxQqiC
0dnDDsLM+KyNBMIKC5GZFhC6VujjIdCZUUJOumOInTCitv0e0t0Gq5KGxuZfm0b51SYnkGNdSyyz
rb3nwp1vCTX18UCRz1v3WfcwF/A+2dj+7gs9ASFQxZT+0pImXtnTxEiaJ7/stXVe5czLctrXExCo
1yZX26FoSyIcCQ+q7YwEi7B8Ldoov+817ZazqLFo1x0li6NKZ1LkZCEN2DbesKxPLtBqOoo1No5n
KpsXlheUM43pGCmPvtWM6R/XKURF3AweCafkOz84scVUiTkTEVF2bxM92Lr5UeYsKJTdDQ+ORoQW
5wYB8IqWrDdxgbfcaNf05ld3FAdVWerBjUZJWAYdfIpeR48YzvvRMVPGmiLeRFHWH1hq8gWUQ/zo
0E575Epjr2M6QPvWg0baDY67gxbg3gVVhp8dbfAa/nCPuhB76LLJUxTgeIhWoeXeS218rAOwg104
PNpIGo4uwIJ6xteE8RXK46ET5RnxEpMb1prrGm+bFD2wYEqGWQOwxM2QkmDx2HloHs41ZQJJxZxJ
B/kAJHsbcflitVr/kHUJMj0WVPsQNAM1ofLOKeMnhJh8XKAp04EqPzIFWgkhBdCNnmnihLb+zctE
dZMFKrD59wxMk8RYIfaUXZN95wr5kup0xeoi+KxFc0A4kdqQOo1zqAsDKaD1luez5EuaCTWPgqJW
c/ZdrUeG8weWmZFlljvtx6LatD1NmcynXO/k6rsZQ6z3qoBaTSA3RUGkocNSK5jzKwIcW91YYQ7z
IWT4dRWsqY5HdGWjP7DFq72uedqTmPTPk5c7l1wftaeJIsEW9aq5DU1HMBnzBxzLnnbx1fAG+sCp
1t23YIrWaTF8jO3YPAORStf9UL+FSBM2pceFNmaZKyVff0U509XTDWfviEzMfjWc0jxkQ0plrMDv
GPUjBK26IbQx9d8MyORrTXoWBObyQdVN9qEpzS91h8VUlP3VH7GFKLN4rIhInE9WI2NFWKDk64mH
2CZvYP35N5MGskdAGtFgMhUJJp4psbpuhG6bh07KbyGA/7Mf6ZfCMOIXjdhWjRzKocYIPhgd6xG/
dbehgayiGWGKChbq6GYYH4SwyJJMYVgOIFjWmYzbKzhqJjRl+Qd9bTqeAHKKyR5uLNNW+vDg+axf
KOh/ogfeHoy0P7sGiSzCcHb2VMz2t7y6aQUXlawWHKpUODjxS2o2XCKruoPcZD9bcyM4qnrg29pL
4qRkHZtFSWqBKG+6lpS7/AwgyFqJym8wXA32x8BsaQBMvn6LTfo/yuqweXtIbgIjG++4FtCwtqyj
S0gWWXXNbbDT5kbTqblpaXWtWQyeiFOpmMG33TrTI8mq8kDFkll+kAPiCbkWlO14Vem4cVtC5W2n
6jYyYTzRB+0TLlW1Dp3CvIW25hpIGg1AS5Zv79r2dWD4rIepXdet7q6zfo329o+woGs2gKmoYJpf
Eq5hNyCy1a5F17+aJfasNDzxOcRGfuiMSiAhm946rnDve1XPmxHFUykKuc4TLdzOXWBQpzgW1Tb+
MBrheDPsSd6m0pM3NWs+SWmuNyIOYKlw4q96B2V1akVPLKeocPcV5yjUkpPmqYdGg/OVpKQqUTek
JgCbcds1CtHq6LZHYcoPep7GN1UPxSXjYmMkORlxHaJD2qC7lCbtHDEF2rhsP/lB/V2kRbcPTABY
cdW0QE5NrsuV3m5R5PRbaR4zjcZ5IeNqyxLAZ9givnviYhLXLwl6ygPqz+bV8YmuH63yo+Whfq1G
3llZ0/KlNtacWugQtAHL7IFsMTw4ebmWaRgjWZHEcjArObdYm1eqot3KpBSmk753AJwBCwnBzzTh
W6zF5ZPJFVEF1T6FuUrSuRpALiCUYVnuvBSOF6wmKyq+93RTtII/QiveNei8NqH9XVVl9do2mgPf
zgVyCpQp0s1gm8jMIfLUeGiE2eyZprW0ggZgnNrn0WrTt0Q3qAEjF5Ngrh649H0OTKaQ+JrHW1kO
xUa5UXvNo2hnVkLuCXuxj1YdTbcc9cCmMTT5QfOGQ8M0VUjYyonXqrPtjDQvC1I/NBJQ8nDLTytP
mhN81UYqYWZVHXvX91dT1RWw3htCwM2MMNeNzLzo2QwNCNaSCzBK4nrFKZidNTVEz4PlDjsQKHyq
grSizqWkNyHB3pAcgHe9cx7jEiMyFyfJSukuCiuf8BjslFg3NihQ5UOhWv1Z9gncsn7MtpZs3jwW
GSFs45s9jAe/aCWMCtLI69ZsnrDQFSLXj55FR8ky3/TyQbTF+GQ1kf4QCH1jhMnwjBBmXPs1NdQi
doistwEpkP1cNdGtkaF60plRb0zgwtCVtPAU8l3QfIdS0aZMBwc+p0o1777Iwv7BB2ZbGM6IVFvd
cgrDmwUyJvp7rjaSLuOqG2d8aZ9tIzOERFEb2hOTE45a5G9rAi4PzVTBMIKgsVdUc7dDl2FVZEI+
CgB4U0T1MImSxwUyj5LBDvLuCZVKfGgLLLFY+FeJTUdMhvFFgU3Su/YW43S8p+WASzD5NITqoZ+/
PDOU6rlxzBhrgUOKcFepZ1dp/cmQaiu05OOo16d5Cn5naQJdN9q8vrZAh2jymZCXy5AIgBbkxkOc
HQl3I/AiHybsYnUAzzwG0om09Ml0RnfPOdB7BvO3mZ/BMfeUyio916iqVrT9PpWRYQJ3YH1EAXh8
QZYnHNzyFEAFITs8nbItXrv5YEsdlpoJw8kJT662mwzIStL6SH8Q8QYxTBsmqRu7ss1bGqoX1Z+L
nlIIiBrvwMwwv9reiD6aNevktf55ZEb+3NS08VIvoMyiFdWzXaTFWVZM8PKJ+jLXXpZOdOT7NG+O
lYz8VR4dFfrrZu0LjTVWZ1Cqyw5WipU99OurlViXyZjd0bl6jg3WcDla0VHuFBrWnSZHuI5uMT2P
bZTdCENCG8geUkh62yb1b2/reqF4XjYTJRyWKT1JgOumdnUahg7I1A6ptqFZDLGqRIbcljCBYznD
4WpiOy33KXPH/mpkMK/HhKioOr7GVjBuy5b5vWIi9NRoX5G51496TpS0jXf8OHYlZ/jrRAbrDTBY
8kzFIdkw8nxPcofw9exzTc3+2XBtIIIliabB/LbDWNqHgdUUQJF8M6rcOhjze/K6V/KOjN0kiCCh
h5dB2VMZk7tehAkcuqF5msIvRp/xbaiy2fVWUT/UjiFuoQYGLLgzUFjQRWpKEgQQWZdh+sxazmLu
wZdYenoyg5SRv8cyAMcdo450KbYyaoS+TRYVTnHO5MA6pmLSUIDiN50dFIeGgIfrmHRffbsMHywR
Hi18Xfealh4aPfc3XTLg1Pah/cPkeO6UdtAT8CZ2394Y3z4xdqhrEHYnk4CCe7ufxpequSsqPiR6
3Lu+ydrnmKB4Fi1oCsBZtc8ZjHUuwhi2pGtswtk/YhFaMP+aG12y5tKktrGB9T5mwFjS3NQO1kj5
BwdWd+9l8Fr7vL6Nof6EpWF41lFagA0ovgcZYdUmWpe6TKs7arsn2QZ038eYqzbuE2gy6aFIWu5K
0nuUCe2drWjPC8YQWESOxC3Cg1UtV20DIrx2Ru8IvsZ61k2zQXeD3cFJU+vZlg5g3QDVhS0CseEy
x2isl8MFwSMY4PkVnj+B3sj+AP9Aq3RCwMgQoz1bQ23f1Yy7CEIhJTraM5wyjQCtW43E5nnZIOzf
almhP/hW3W4iNDV7JZkThblz9crCf0kYPGlQ8bP4+UCIctpMLwZ9wTX9mIYpPuC3+a7JrJlXDbSt
9Gb6KI0eiKhNYGPWJ0fZ0ARHEZ6+SDvoYN1wNbUy7IDLfXFmUVvJQenYwRMOcoqjmcFY4ChG9q6F
65U5N4T/4j4IqQLXvniSzieMMP7L8gZt/NkxZp3H5ROSI/8ARmEVlDFX6zQWfPCu3VYt/uyq6cM1
YUEpCFPdfxkKTHnORAT8RFQPeEHieAWkTnIlHOaPA3Mtq2UpVNW9fxCtY67yrD9ngSOeIXDPtXiW
gBXsg/UU+FCs0q48j6IgyxFZIPyJXVMMVD/C3H2ITLD/hoGLrZAAvjvTvisN484YwKZDgMkzai+5
SW5HiDa2ZKa5gQDQ7kPP3KquCh+jbqpf6qC9mNpQcVT6zQt+uBdYPuYNjGfzEhSIrQNXpNflqW3q
YMIvB3lGt9K82AjH1pFUzWl5NIZWDl0qRyYyv9afP6nnWNqcWNa8kJtTbinPuYAeeZSCer4zRxb8
y2u7Pi/2BDMF2+UvR5mqD/T1yWec32IyltORPBqasvOfCvXGOdVD4hCTwa6DBxFkPunby5NLhomr
cowv729KV8WdrZfvnxX7vXefeMbx/S2lrDoHokmWPZyX/TMNGi2JxEACIZKOon5eHmo4hT3qqo/L
XkBhJwgy+375B1IvepKDgpw+v1OzNL8S2CHevy+sEaSWtA2k1/mNygpumpFG1mn5CjDvIpAosv64
vNQDvr/JqDMelq8AUBKAXtNO98ujaIf8HYaCdLc8CsdG23ktMKvlL5O5EB5EEbab5S8bTUE1Q5LW
jIbkFXlJc9e7hDRUZeptuDL2uAUKfZYrxPuhr7vXgXbZOnNG64j+M6NyoFUntAIJTfCqRC4FwM3p
WCclDiQcrHC7Bvn3azUwzbfDCajEvDuwwl6hp3HOQBehloiBHgFfCq5PH9wC7vwXnVF01RITc152
zdJlfmpFkDiHcQuadXzMe+1zo4ZzUEfR6f1SprsoF1TuH4b5XG+Y1mAwec6imgZWQVpVkUJl19Ax
etABKPln8qVPCAfOJo6uCmjCI75QcsGpe6S59CGV+PnDAOvGdapgqzcVaAZWxgHFg00wxYgNGsSF
QVrne1Ghpu0TQ5wcSlt4x7UIdoutvyD0rWksBfuJSjuVWveDOY8KQcCPhuSjWDHVMahajcmrZVNq
8/1K2y+7PF+uGXLn+lT0kFEKu4sSzmeHyqk7IQ1/PxggoTDpGbV9MB9WeRUytojk0hAnty31QW71
bvym2XydiHVZ1lQDHTVpqrNU3TcxMGCieV6LLkhPRiCMFxJq4YkybThNSU+husG3DcH9WybAEuez
5NXSU4okBYmrfj9iCFDQ4qdGlmc3o0hHSeaz5pR4aN243oOdWKmwFsc0i7DDlTy/K9+A4KAiVFO0
on7inolBo3or8dlRkEbNKPMd1RfrpWyMVeHI4Rj2Gq0eDuAVoRnerT3rRrThmCyY2TnPmWXKbdxJ
LrV9hehbUdVKGILjRj8akzqkDujAtqScyKD26qbCuo2T9cUh8W4/+oO1GpLxNEkvvIY1/35qiHHV
FLK8jJnbHN2EI76B4vMS2qxTx4RlTWVdEThd49H0P4VBth0UxHnqeoLpLHL9AKz5sZgMYz2Cxo5b
JktwWf2tmk8oZo7Dtss9RNMJbda6P9SDQvWpDz0AadRmmV3E62KMvjtZaxKKwHq0HWp3lWpc82My
dF51adMB9Rjigi76DoSz3kydjaZBc1sM3mbLIprAXhtnXW71H53KR5YB+24U0zMYoeOIVuOhYErL
P/XCCeXeamMkppG6KFxo8sGzR4VE9hihokA8hmwvDJoz5OdplbVSrpnpdkQDdAeTxtyLjW7lQXfD
fZERmDLY3VMSVuE1scue3ml/0N0xvNdyYJgT2CYcRBQHXes7TpP4FTRBfsQE4tEokfEr8V7RNoj1
c2w2wKi0JHm1C1HtxhiHiDmfI9XYR9s2h6AWMy29Yhj1V+aAIsShQglJqklf6US3K6P6MHFENxho
D6rRgofUauBmAkMe2zS/ppbo99UUmqvBGb5iuVWhcNaa7nz2CI6lZM+/zCr3Wlajfb/8w4AENmmE
lSRAj7qvfR+IYbPyIjLCMQBD9lZWBGunV4fe9vgp6Hc7t6rSi1eoeBHmsPACA43xrytfS+jXN/S6
f9hS3wrX/RBgb702KWUGi6B5JjArQYzTKwnGxJn3YhbPRBtjvquRBmSalnEdwmF6mkxBmlkyTkQP
DczXMrQd4XwBR/hmb13HsYmkEdmrFroNkqd4OmQJ7HLTrT45PV6ImvKt06eP6ZT2L+YwfJnIeLpW
IaiVKhq1W0wzEmzuyfac7s71tf555AihY2AjxX21TUWPvPHuunloSNFkXKMSIEHYaO0rSRNESeJH
nwWdJqUbGCVTD+QTDdV+JABj9f/JIQt/5DfkENf8O3DIvvo//50ln7Ov//iTJ3L8+l//mF/yjg7R
dP2fEhU55BBWCEqYOgnV/be6+a9/aMr4pzKFAOuoWzRKbQtCyJ/wEMf8JyelEopOp2XbUvyAh1ju
PxXzKAdMp3QYRv5H7BB3jmb/kUtvGTgFXEHdScIQ1g3dnskiXz4/hplf/9c/9P+d280ISifq0ch/
Smqf+S3Yo/NkRN221SDkZyVq2dVy57IRI3X49XIT7lVx/vGa5T5UD8X7n/jxksK2dwapdBfsv8Uh
FwML/CGDv2c2jji/36zTSZyjbMyBb5bj9n1XK8RZwTjD3To//NPN9xclttLW/ZyXFpZlhEEfw6Qj
RnVZNpYVdN37PvE2bbcyGA3SOBnPlE7IwdFrR10otLcMBVW/WV5TQnGmP+joxtEI7MOvf6fJeot/
bLA/2VM67iGnsSLn/b7jukN7pGobuqcF3r1sjKZDerbcDNG0N6uxlxU94j+fKOa9ogJR8f4cqwx3
Ldees1WMXL8M+xKJjpwRpIbtFBVvnoygq4TBMxJ9m+Gd5TSRcfmb3Q5vigrkY+PQVBw0gln9GH4q
jhvnBFzfRTZyXu6JrSk7/XS4378fK/8ra9P7PKQzxUFh/JU+Mx9DSlpK5/ChZQGx8JdjSFlWRNyE
0q82oExUx15ziudN3RomLVeARyfw7i3iKu5cdpdbYTpRrRd+TT/AKU7LxkhEcUpiH0j2sv/TzWXf
zQtUesi9t6k/CLhnWK1mLdG8aRkS7nI8AD1zlmNvWMQUNW1MtkB4SXtf7V1LuyRENtcrfxQbmSIL
HYT1FtGR0ml7fWToQ16ZCGtHdyV7oejPfKf9PDYxZd3IhZGTOh4qfhhUODWcC9EIDnyZf+0u94Hz
tfayMD4sez8e/PFczTKo/XrA+fuoOma0LHaWaMeT4TB6kZvCSfdjX2/pfK6X/feHlmeh6RlPXYEW
7f2p5vz6Hy9abv30nIblwxG6x1potqQl1KXXhKQbznqJGDqOFPLkuCHFEW1IAdScea8IVslgBHfj
1H+zK4ACTNcIi5qARCQD1c8fm1RF6qddpQrSrsZ6WC9P6SfWxV1QpFtbdhMLm6x5y1o/5mSla9hE
0jt184YaTbUmxXyOvgQ6pDKcdMHIDH7wMV9boFNYsxMA8veHruTa+9ern2NKw+biLKVjWpYDIurn
q183gMkZLDO56gbnrd37NRV1b87R3toYLJjiRm9+Tz07LibtQBAzkBycaEixtE3fm5/hO+Y32EUh
q6355pRTEqLw+fX9PrfYKyxoT/QN/DGsnoSZWZtR4AjxoEyhme8DGCNNzM2hNJHEGB2g2cp6LGka
Xk2W7a9BjGUsSW8ZuadIACMAuqmSPuENJtXINqTZzB4H6N9/M5b6D9+M0hXjgpiHqF/HBXMsc6yZ
IK1p2BIbpJElTCvTjLMG0v28BUdaXDoKupf3/eWm35E0hRhk75tg0UH7EKCoISaU5E7fygieYEgW
/TCKrwOReM8op889cSF3/kSxL+6YC7uwMFOt0E6VndIrX24OtO/owc734hYCr7I86/3mT08wM0ra
xjisKgjJa81pqls+RtWtw/Sj00mNKFGF1pkmVLdzHdXeQVQhnsZx/RccAe4hcL/F5QAScohkdgmK
GF33cjMUbYYhWtQ7kQfYAis/P/791+2KX75uKQz0YoZFD1tafOO/HIheBDUKQ457En3P9J9K0unH
phDan7sDMR24o/69vzynW+785envz1zuNC17B+kpO/x4ynLrlz8DtsN8/0dr3uzP/0pRwVcQjUnW
dqI1l3rOB4xiFhKS/gGhOa0VX3p9XrjqxHye6ipdW1qNDGx5JBqdeUnrhJgMlycNgF6Pyg4P7/ct
r543sixg5i6v+fFI48fhQStsxAnzn1HLn5mfreGw2UocHCsgOBOjuQGwqUr86bTs2/Odyy6npLHj
8k5jqJmaF3qhJw/Qq10il16ZuUPTMQmto6NPGYY63/iw3Frua4vp1SEVB1Q2Ed+2uS2byL1UeS8P
0Dfulj1tHgSWW3UIyu83x8WvQyvHhcPgqruGbZimcOcL2E/TswFBsYdtVp16HPgbJObGHKqio5/E
5U9Mi3m/3KeT/rwzzXZai4y+Suub+FkCd2DCY5XFrXWYFAUak6t5ryFPWH9/IIfVj2wFHnqHcaoH
0bufcv972rbaqQUDiyOMW4ThuNa6qE1Ozb8+0smOkzSyKEEEwXTUkcxgDMpZrQUGkFAXUrdcVxWB
gSzz1MlumY+M2sCTuvyDa1QuztLJxRBRuOe6hmpEBVVslt0fmwpxzvtTftzH3ME9V5ANaHd36Xix
ClrjeDg2SjnDJSHOmLc032zGWJO7wqvvhgkYUNGbfnAC8j5cMlHH+0KXbxVY1r2syw9W4Xrn2COI
JfV8G6Piv/eHsfzzkR/3RQF1YWW5KwuW6UaM4AzWToEFrfDInptRUIRbdbtCUHappHEsOoMLT1n2
xebvDxLT+uvFw3RsxyGgg/+xsdQMOvz5IGECqlWFY9U7ux4Jr5XT48i85STmTTVPvJZdf7hTXWse
45pQmYHsYXpz1Mw66DoKKTnN036VG4l7DQblXAfVuddlFzBGQHfZ3HUGVrJsMDYG584uV1VG7SSr
tmXEmlqKiF6VGp6CdnIPIY6gSzxijppA0BEC4JHs/Jtzw9T/08d2LNZNpu1w+WTN9fPHbpzcR0dL
Laausw75iuyfPH2iCqCqb6jFaUCUXEkV3Tk52usl02zZKI10s0mT6igwbP8bOBAk4g/dm6jq+tN4
ygj+PJLq4LxMQRuRWpURktIgG0xH4BhUSy6pb3+O9DBC08cBuByFWFPq33xKyULv5ynK8uMqJRyh
XMuSlj3/+D9dAUAHNp7BeyC6S9dgzsvwBoAiJJ2ww2NUunjv45a8wyDb+Z3BJXDe1X1nldJUvBV5
hTzGIKyGVuq4brP+oTdotUU+XbBU6XxLchJHqp20rOrGuVs2XD7OlsQMvewVCO6PqsD9H8I+p7nL
EgiUxM1skdJ4FSd/MJXRC7J+/TaJuzrcRaH7uYGz/RrUToTEo83WMV3DlV7MXb6UiVJQMiIU5m/m
c//pkHANqXNAmEoXLLn/+mXlBNxKzenpdvpMXtPML943Br4mCDJ5MePMu1PRo5qoXKBS3E0TWW2L
zLfPEPEgDSW2C3Yy8jaD2Tk09WN8Nj7y+6a+MCEjnt7Uy/vJ8qv7qDLm6Rq/irTydSHaj070Edb8
eGnjGr0wDLU15d+/P9t/nbPOB4RrUUuQ84DAkf/Laou+IHN0h8B1Dx7oHnJVYa0DWfbolwzqqG1S
XZZN5KNqb9CLU8361309egmq/Imx9vs0OZuDq28dR+XU7Cr66nrAep/s4C709mV6Y/5tyU1oV7hU
l0DwweAEgFfgoVO8qAxMRm8M+jbJy+5mYHDaeH4Gdtjv40tl59lmUMSJxrZbbNyyaQ+IXw3I/skB
2cbNl9420tDW/ebr+Q/nC4URk1PF1FHlm/PjP50v+DrajIIr+PaeT901owGjUY+39Yyg6BXceg0F
bOwOJF4qG3T2AAmMAOoPsVKBwMzZwuY0U4ZEzAHSwtXj6UVKCEzSWafQiTe15sgHXIcp3dcveVSo
p4FZBQbSE7plytxd3OzaUH+pEUSfUfQ0MHa0oxfUW2S3cDIyDMwq6HQwEcOnqLS2DilLXyQstB7C
zTc06rcSsukbzJGT1nzyZzs+oUu/GTSMXyb4HEbUfVxhGLorHOWoX76nqUCrXNEn33U+SqFkTNVO
1aO1JhjoDm5Z/1R45UMQx1gjpZEfqzQPTpopvvIZW+ZJnsdkaJAXWTvasc+HvZd3wS0Ik+BW1PUN
x9L3nhk38jNMdgGfAalnTkh10outPaTazbGmavf3v/1yLfypmLV8JjIZTIMrpWExdfrrbx9OelgZ
9NlIO67lupHOljZwyjTQMi9k6JAMiqBswJBzaRasPxObSztv3GRw1qYVkIthBSh/teF+qsrxnp6T
cdUoH5AxFSKuu/zYOK21neyqhQavn4V7IWUMx1XgD5ewKpMW1wE3aRYPoDXYoMTZR0M47IXbngaE
ElfynP1LT3hK2kcJq3lC5kIfeEVnWgd0sO25TkBKtMBsyIuS+WMd75aMUYKQyq1rIHAnFaQ761iY
Aq/p5486rOp5aYBEkEgW3SRFJzWDW4zZAgdtBZVL7/17g1LS+4YUyS8YF+LfXKHMeeD99Wcg6or/
O47Df375GVoKWoXGAb+L+bqGTZxSwsBu6hF1UpnH7osxdR8DVWm3HunRjbW5d9Ja5xLi6sS3O1w7
KhHHieHuCE/gjyk3JLGbbIZ/32rh1q9KUaqtZZDKMIEpgGkXXTDzEF1TjQBEzegq0rG9EsYRrJpM
3/Pz5hg8y4ffHHT/4dNS9dIF0y/Xoor7y5gjoTe29BDBGpsTjCWf+Dpcz/1FE1AtUEBBfiSCNP0+
+sHDmO2t1CxJ16GliFbzpE2aeYyq9hDAP7lW6threXqbbLvbNTBEjkyKt4CnMkpPdrs3YUCfo374
QDcMBVpJRDz15Go9dZ27hx4abUKFpZHyTXxGwhSfDZMIHbNMxvXoaywi5k3bSRr/KKfcEC/Rssl9
cClOUV7HiZAm3SzwKPTNeGeO4y7tqvjRL7hm9U53H4e1faCBHm9yO6Tj7PbNBnnGq25kpMxOOc4c
YkaOdqBRU7Pz8JbPDJis1HDoelHxmyNN/r9TQFfndOdLt6Vk5Wz89YQv6Mgy7fNKsnuMgwfI+Cwm
qz8EVJzH3E3Wbq2TvW0jKdOH4kuj6LGEprkuaNy5Mdf8DP7epsx1TMGF+lyYrICZ4JHK2okr1i5a
jk7q7Hq0Ya5Vsvr0xq2vifHYufci9ORZa8CTjnp0DGh6rexWtCdKPOsSZBFquMFcwxpVJr1vaCL1
ykxSvhr4LOgiMqJvgy//80ORq55SCMcJqrB/XS0aTdwV4IGqnbR13kD9EYxu+zmWoDo0g0CiRDgX
3/OjO90DB2YPjoMvy4me7LprL1XtbnyRHXCdx5T7yuCg0mURZONscN12O01ZQbldrMrCzl+sieA/
3J3+ZhDdBtfRHw2g9MMyECKGSU6KVi48qBOxkg8uRVXSa4uoWpG5Lo9mnNyPfatfkSIHTxS56z1S
4W0BlHSlgV95n1/1o/nmkSmwQ6xsnSBzWicMHOleDtoVgbZ5miybkEd9jKElaMZGMyDHgZZst2go
6F+QYvZY0Vh7nFACCLgf2KExIIzVNQ+T4jcTD+uXpfo8+Fi6pH9OR53r3q8TD7fA0Fy6GkyMAEac
NZB/51df08FKzmGLoDUPEGvI3qng/4TiaHriXCWyPdTKkqu0ncJ7q8JiUkYXgrj3BXq8XWK6BpUG
G6t2jMUhd9BWN1a8YTybaEN8omZkPmWcpF0m/0hzK8QECrHBdcINxPB2zxj0oSL+49QlCpoCuv4U
sFKwQ6N0YJnon7TS8da2XzL2p3/IAeIIWe5/gg6d0XfPU9YR24x7xY2gsEQSvpOXxudlY2iQ2pUy
5XoyWvs3XYXl6/plEFHSRivHYtxRXKj+emoHOeF2gLQ5tRubBWVvESFEDmLbghZACZ5+CEvt2+AQ
/dfrETNwMGB5pxoid6Ju3/MbG707iye5JOeExWf5q59EKNkAu1dGFu+wSiF79aoCa9C2Zsa38arK
+5iysECXih8KHeTK1IeA0ZojPWwGFF1xfW3Mzr9Wvs6v2hVfyK86//1JbM2j418+uGJeppMYgIBb
0gH85YNzNuXF0HEc2ZO107OxPQ99aR7LNrk2Mwmu0UjojHu3W9cjmVYm7TWGPEesx/9L2Zktx41r
2/aLGEGC/Wv2jVJK9bZfGLZcJtj37dffQcjbKnvvUxX3wQgCBNOSMpME1pprzAFsbYWcYW23pfmI
6mwGRbynBgHpZWheWxLdC+aFpNiQjpdQDM4ByDKxeDBKyKbSuyqHAUh8ZhfbbN0t2Cy7qaugznA/
bcvQqkinCfIo/vTGfyhexxl6+Eh+gr/OG/S7ex3jtxW/bLobkqjHwHfIH4EciSU/kXt2drIyl7SH
vwPAhA17JbfBWLDpGmsTv6o4Ptae34M1KqBu2NapywZcCSu3Pvzz39j7r4gJu0MH/3C+ro7NreeP
PZSYZgh5SHZ2Iexsz6r8S0lg+eJ0LK2CoS7XqsvKxMA3k0AjNXyTdRH3ahj3XkF53nKBatC+p2up
5cP2fYxS123J6pGCrDi/Xyxb1oFmdzsz7XNKWxkjJqXDVeK2jBtPcKFQfcHFWni9xLg0HB1YEtfE
F/madaf+ZkH3LFDi1lVvXaFEwqAIbbmy2YwSldXJNw4E0tRRN853iQec+2McShVwHNUHzPpD9NaA
PRUf8hxvaJSiFA63meaf2iBsL9LGKTa35/4lD7tvBaW8x5ocoryyheD5FdUTETO8XzQzdl+mvsfL
YCLcU2eB+zJ7UGuSXjQXxMAFvBgb6y8dl0UbCE5KecIpnx0CBk1aXDzLPpW+ZxBW6IsLspck2fMu
lbsYz4WVI1s5rljEGv9yUzHM/9r1UOBMut3FuZB1g/lnwscq81JDyBftpsmSl9Byd31bpa9mR0nV
qGnuDo9teLfVM4rDGt+IjKrYqQ6OZaqwOsG1Mc36q9XM/dpES32BwX1bjqV9CKgy3ppF4z+MlQsm
KOuGz/PQP00gtCgYqHinFxsmUA+3YW/YXxwZeYswLHwK27Teuhr4VMNGH4TN6KOkwInqGLDnS4/c
bLH3jRZV91DUdyw2d33XQ5/XMiuiJAqr2RJz01vDk/qBT3UIVTElowkHksCP+bz02C4lF6PpX6fF
HL43km/e6Hg3772BSp8mQS+luviU+mcdvClUEOYOHjGjKuupWJzMK8qXAPa899XuZA/G1qTne2VN
MYcPFq3U8LROPf1mWhobmNrWl7GxModJx8qQEMkK6wnkeWLnkTe9b8yBnA/lYF+0SDu3fK5/dBhV
OYnmfTPZI69aypwfY6rYttTOTzdtQGTKCpAMu9b45+VZMljqchl3/jeKfyi+zIL0kDUwR3ARJGWX
4NZTR5GzQ5kf3DgUYR6pXc1Pw+yPeBOl7j72RzJVbu9s7cYS93zX0w2cpHKpc3J5TE/F58oq30Cc
TG/EfI98HCgY7fjhIYpR0zKkG4Py378Cp3poJirAHbP7ljUS7cHoU8EcGfV4UkfJr6MxRFn9z3c4
PPD+fIygESEIorMPhnPjW39sS3KMq3toSsEWjScyZ0lNzEgd3D5LmuDWGmbHXDVRMu0cVkl8WAgF
bdJs0i6p9aCmDM4kj1XlPTUVYd+Pplq6vm82FJ63q49xOfvm2Zb1z7mqK0QUIN5YrlD9j9lDiaQR
10woxct1Hyf0EmJUFwoqpwDDnvtfjRV1f++qE2oMXI44lR164cX+IAupfjBs8RVpcXyocZ/b9fHE
KqFsr54QATaAaX3rWI2+UuOQfJy1mRnTmaIuyiQnHnJhTiHfrqin70NvnsicQYBe8Zl6k2ZY7NUm
XDUDxR4UQZR1coOybFyV5KAovKI7jsgYooa11QKwhTiDKs8i+JMIt7ZPyUjlP5bxBIOGAvrthPp3
hRyQYqLca4xVEE4vhfDzm34xiQ7aQruMVksuZmwf1FBrDB4a3YTnRQlLCWKRfxMO5mGyA/EFC4eJ
0ubKuLIDbA4N4QV4HJVx18c4cQIlL89kYr/KPGsOVaSDZ3MddoZ6ma9CC7LQ6PB8TjFQXMswMtZt
lGRvWf3kdYX1tW0r+HNDG8IoowQsNgvieSxPSWHh/zEkLQn7GkTxh1mHrpHjLUJ3LFeIlZuzsTTq
tJu3y2Zz6fepPA2RLN5NPoyaUu2OCr8NP6e/LsHOrE2sFUoMwSLrBstjwu/+rjV57DoOZQImljOu
hqLPoNypdOB3vh8acsiPMciI+R3iueA91em/zVGHaRIFcmOOhMOBIVRbNWhDjfyXb+V/P348wxSG
RcTNdB2Hhe3vi1qeldFS3uBvbVuft4as2YrNfYMZxhhu9Fx467gh/jgneX4lV4ZV9XI0BFtTBGKX
VmZ3sAcvOKsG4HOCP7rGgiGCtaHNAUtjdWiGoUxXpRgJ1/ZhcVKD6mgEdIwOA+CAle7ZlTWEvmgK
G589xwwf9dhdKnNt8aLXdbZxbAACBtUR+3++PbnLxvxvi1xhU5BgmY7AM4swLdqz3/8QKRa5wxiY
7rFD3FpMlLzKejvJ2t8XzUA1njJkGD3tZoQOtW6K+bbFLPdlNjobFAIYU9WN3RanB8+Ztu9n8yrf
UEFTHUe/J3Dtz4ASaq9+mCt5QgSQ36qe1vWk8310o8s58JrNw2TDaBeYQ23VmGqaomPbXkxU51L3
s6YqjL+If/1pYvE/ew3uAffV0jB70EeiBIDKet72lyzcS+xOv0VNHiJ0H3KIYIlxT9kGmm+zkd88
ffieDhiIZiJ/wnf6xhna8pLFyd6f8bRRDQre6epl82c3KNvTx7iTC3vrDgvaTTPi7T+/V6ZYdhy/
vVmknwx2jY6H0xhbzj9Wy+Am51roxgxieSqh+eDHWBCUblbqUJMlhwhT8hu7iIJtWaDik0tXjf05
3YuXQnYwWFhz4W28KkIpSWX8/prqSvUavVW56JYatBuLWI5klXmYsfM2lLJOjakGLA0IGHXI0qoB
BgHiNiozAq9c9jFuflyn5r2fWV515FVVL1+2wFrWx6egBCYYEM7OSGYZqxSbxs7oSQ+rrjrjOD44
9vSH6nAram6bpVFdLfWtY2IPV1OX7fvQx0nWM8EuGwfqwn5d8HE9ekdj09ax3Kiz6oR6TdWdRBms
bBcZlTpR9I7Obi3uT0VPnWft4g82lwOLvcj7XPSlf1e3hvsc5j/UqCs6mDRRSYnmMolog9xTZJ7t
VLe2Wm3lJzkOKL3lnbJBuFcxDhqlyJW+79FjEcpze3cb2UW6oRDevao5ZUOqxM5RMi/0ao+k37yi
drSDRC/u3rt/cK3n1swpJoSRjmcFxTOYNKrGW47cAWMCqrPw1BwyRNYx9ik5dZrnTATVJdeL+gK0
MgJrxSJ43aOO3KozqmkLBGgrdThOhrO3C/fL+9hkspk0RLuA43V5LyYeDoYUT/NUGE/9YjWOZuRB
9Uqk8uy59A6qLydTDd/noJLhQXUDblx7o230jeqK7jNglfTOKpxb2zBJMClUf4l/7B4zSmOlOP29
rvFwLFvrfU620BXUib/N6yKYB359lVQ839QlEH+Hgu4XJH7pQY8auVVdv5fzpicielBdCgrRStmW
RbUyk1EEbAydSj1/CPhNF0WDaiolQWiyIjpr8qkzyF/AHxseTGwk55co5YaX2ml3jCrDZj2UF3IT
dfYCbvWMTRnp32I5N4c+d9mFDMPPxghXCW4td38Mu9kRMo64HX+fPZavoiIBrK5fYMtSw5dwErF7
EZrpXmLjFFt8pVJrQKSvhtTJMO8mnMpskh2QQn6eLmTKp4xLLGqyLmrez6FlzhRr95KsB3KX8UKo
cHhvQtz3LpZdD3uX762IzEPF5+FI8ojfHCcfexHt85unhhttsDe4wrWcYGZhq60aaqnY/dfDfFTd
YLAqal/6XVO1erYOAqNlyY3NcmFjLQ/4i80GeeIjxUAOVaFPUWsFf+Vd+5dtIe8ztIHN30g1B4DD
/EwcZ9oJOM6Phed8YmeyNhUWf2kU4IHIb0e2F9cldYI3D/Hc0nycUGPqrDphFSicP64ochGeICUW
yVfh4/VeNeDDWD9J+GF4CyKaiWJvn+pQx3P5lZoNhEOTLG51t8aVFRx4g7Ps2SrMEvT/Inlcxuaq
cM4FWxuKzJfJyxg+76Qolt60XKqul4St/iUFAA3096cTOY/FmtP0HbJ+RJ/+fDppNsmVOhqC3Zgi
ekJgV74WIXU8si0euqZ3H4No3saZU7wmFHbduDVEGHCP5WsOd2zvkcbeyf69oD4Ci8BfGonYaxSG
1rFAqU1V13/G/LqwjnL5a6uheDnCH+E18lMK5Yf+/Zwa/nWNep2hdX9e82ucv4l1/Jj6a9wxB+uo
eqaJF0KqDeUKCTxseLLEKx3jugcv6fMHvxfjZmLbwUaarjphu+MVhJd/Q6w6f2D5B0Nl1g+qp2Y1
WYsaJrft9ccLzZJ9cpJRjKSmUFTytFQskKdMKvKaNH3YVed2abqkhxa/5CzVCeAe1dlrAkmEcJmY
SQd47FBspaVLSnihW1cwkY4qyG/NmXkDB+IlnkqUUuME0clAQnVUk/U2AA6vUzgdNC1WXFGEm5Vd
Bfd2l2CaiJ0paXLGYlx27t24q1bA+2wW93TViQGCRJdQp62uyuSY3BaWdXDdilhkTzkn5lX1fVd3
YMFHZM+GgxXZr6462S4zUo/03DIjtGNmxP/pQsOo79U0NeTN4s7C9vd+ZKVWu0aCcHPZyo28xgaL
Am9t9wtZ3lz2f++nGsv6eUoN1nk5Fns12AzzEySnL2lMuOfW71Ch2d19ODtGfuoRZvzL4tv8M8KM
QoxKFELqaPLZjSwVKX+XSJS2GSH2FP2uI8C+s/ldzu6vRs7apfMjeYLk5t8SgYWL4IZ3TQt4IktT
h0omF6mRA5ijcExUNe34l9kn0YsGup6q+gH+YItZOIl1lF9i2f75Jaz+HCn2jW92zkZbUmrBgM0k
CZVXqhu+J6N7BxEvOnjOQvxamjDEcKEsr+WMkg8+W/EvIeA/FbemayGPAZCEAALkKenD3/8INj+B
W5A93ZlNCSCl9mbs7BY9tnQstHMmVnl5jgw2LqwZZXhmHiANcavWuwuASlZZDpnFlLyHkCabZiRz
tZuZexWX8M2IBVlR9uQbJLmg2dtqPboacwyGUxy3wymMc8yqpUGEoEiek9EHRyXCv0InGPYjldk3
aaV/HmJcEELp9g+x15SrAvpr4Dbeg2GQ/OklGdnSvEGbDIFYsiUSBl/V2rzDIW3hm4k7W2geNuj5
JxlX5p3IjWd/bAD2A2W/GtYMbXRh0MsW55qxFHclOZdjHzpfqn6cLy7g5ou9NNTgt+uUnO9KsB1a
5U2gvcoee1nByvFUBXX4yWrGPTFJ99FkD8emFeLIMgxIn7y7qLytugj5OK47jRgvBJry16TbZ86g
vXZx4O3YeEAqs8PHBX2H0+kqNTXxOU3RZrGfijf/vKf5c0vDLY9wsmEhUjDxbEEq9vu773ppQwRw
andTrGe7wXOn8/SrcfD2WWMViB+JCEFHCvBsSNnrrYrmiNHNLwVMyCXQ8NEICVF9HP23kvjgGc1Q
AhQ8eGkTLDqatJK3c6CFt54J+xXGSfovj0GVsfjbHo1fiG+0tyTD0QA4SLp//4WoYR01d0AmWM8L
6jsTMYgsGhmFCRVEc4IsN3F2amxMILP4OliIrswfK8r1N5Xsgl2Nm96j2csOoi817I2fPRKEGKjS
7ZOjV8XTmhS7v4kiEB1/rOWdLP7BujfYGxqUL9w5LOpT++9zNEF20D3vVh11SG8ASnhUPiwnVJPD
6Fy7k+9uZ3WpjGdnHRGf3Gjk/G6Ht4YEDA4yznRlkeedeUvC+8HvCvjDUMSqPqserXZkA8qHBgJX
Bj2pYIMaoD7dqEPV9HgqrEVEXPFjbFlRkNXIY/tftszufwVfHXT8Dgk8m/ySa/2ZwyP0iMWcibhq
dkD4uOlDPGUECRMf3OvSlH4PSmu28nUZNuF93y4GkuV4ypZfTsc29eDOerFFK+DoEHwXtxbUlevI
2eTSDV4Q/3hnr42adVM5fKGDaNhKrPn0GN6fjoPgavLCNUKiGt4PYGHfBYmcgi+wR/cpjsNpT4Zl
3vheZRzCxteALXGvR6rhLgzKb+DtIVWoMdXY4JJ6v+tuVA94JoHMyskIiSTNNiRitS0SIS7wEvqt
q1fxOuJRdzNnqB9nSAVtBntSTyFz1AbuN3k2r6GTDQ+jaUDRBS2/6SYruhmqvntoFxMUAF+rUU+o
pMHCeVvnubVqjaDY9ZPDIwaZ0LwUlYUrv+31fTIBud+gOGVTMGmf//k+8T++VtT66QSG0Vvqju0v
b/Tf1ITGVGFjWTT1LvSqfbyIzo3QwR6mWTTpqo8Sqd5zn3mq+rg8DEl89tuhTleNdKuT+3EoRVyf
1GDp5TXLl3raaLGsQAWUcIGWI9U0mu/uAm8GMuJQBfd+opX23qd2crLKvXRKcQhrHrXTsg+YqbK/
g42Dxynesd0iT1bNaLjZzYBialVl1jmd9CMEwW/jhBXsqijqHkyH3t9gHNLfqK5Tb1sxOScEN9n5
o5kDzERI/VKxpKETDcyegv0Y4fsQmKdKGCalfcFqcHnDB5EVIG8wHob9af/L89r9c5lP9InFPQ9s
EsvI3Y0/3gmrtXR8t8KKUhYRnUBbE6+wg3xTgvjY2JoX3gem17MZtMUh8p3mok2S3KOT3Fpln+JM
izS7CRdDQUq6eTovg7VM09sCW4FNPPR4jZj5vIYZ3R90tgp3rU8JdcM995ntkA1JLy+jU9XxFzW8
HEy1N4R37dKQqCxvl6hjFxaXrq6ofp/D6YzvV3VXwrvA3Ht4EtU0PJludJpCcPyyc/Jtu1RYFEtZ
RafqKGadLPLC3tJOahQpw9k3neisyKR43ey9JocSCYH0Tg35EohEbIyv+M4bLsXxAEzHVkGWwH2q
7sfkX9e7rBhWoA9wWUTRfs1g9P/zt+a/1la8V3AQdYqaddtif/bHAhOsRheDsSp3mo3sxvGJdBmT
NTx1xRwetUpHB7p04zC8FJ53UC5n3CrEFucJ0r91AXWc9L+S/QizstGpjBlZs8+sbBG8l+1WNxLt
0Ukj7aDKB1UDWFk7jWZm7SKHsMeAGucBnbCPFK75JgFRNZNeHM157I9jyUZ2qSlOcjy9LL9+sXlb
WNC0m1TT5oPTU3LjAXgl+9v1Jx/jub81eYKRIjja/wyqOUEbHT3hzftoWT+OqrJvaVT3YywBRQ70
/decj9Npm/yQTdkd5RjDYxp5pjlt0e5SP2rXTeYDSrYwPelaoy92fkSakY+BGyX5pmBbtYXnqB8x
15T4pbGPYXsZ7Agug1pwWOkZeoyZoJ4HtxrwJoI8KPKnlgqI0jMenKRaBUX+5Z8/BYZSPv6+JvHY
YFi+S6G664g/5WhdPaWT23rAMuI8WLtRBx3MJQi+rUzvDCCiOYdpifacjQooxllS9t2xVe+rN7VG
Lryo3sVe9NQ4oGqNQo7c9nA0yBrYNDHCDJjIp8jv5Eni477cRVWDC1i3c6vkM4Gi8Rb8TrtLRqO7
5Bhjeemcce9a3jkwaacUtIPV6utIUJPeO+N8k2TFz0Z1M3O4IjHMDrIZmpvJyZobHqpXmJTR3hnz
CueINH0YDd9aJboVYURoGqfU8OFazuJb6+t42NXrSszxzWjUm7YcIO+zKj3QbOcGGnyaU2bOHSyt
UufkLPuJdjDCUzgbp4hU2rpIelhoGWXggR3tBRVpp5Dc+iaEUUT2C1ne2EdgbfPiyZOyOGsskm5q
UycHqcbJmOwNK8CsMEPB1UXL4mz5fBiIoD29zo74OeD7oGRffkf9CICLZo8Zk7ludTiBvWPm57Zt
KB5jw3ox8lDc9H2KX0UX7/BJkns+j0fMrhcGsIuanHjmyjOy/MQPSM0MxvEn+CTOYWZFEvHUO1tJ
iEtU7QL7SZY+KG/zWLcRATO3eZKV9gWMYHlRvXoW9abU8nkfBjJYa6x+9hrv8nmoPQLDDVtwMmb1
I7HJ9kIVa/04N7gJ22kMa2QmgbL2hkc8s1b1GFaP4SJZbWUDrdnsJzQAAVIjrTqZSxOxTzmprj9k
91Eue8SJ6dexFsZtnrjtUytfqJKbdnxQ45VWY4OnSj1Y1rvnXD/PUjpYzYWZYIlAg8Oj9i/Lyv9O
H1L64dpUOgnLcsig/ZE1i5uCSgQ5NDtv5AOLi+B0sixrPOmI8t+P1BihKOCn0eBvu+TkhH782IGm
5Dbtb+7mcPmeJTOcEvLlZ89JtwHPglMZzOEFDFsYetrJ1CusrPu2PQypdSqXCu9ykuneKvIne2aR
gNXc1XCBgae1OyOVKw8CJdNdjZ3JLnBaPjsBy7d/uZ9YrLtYbv3tjmIhZXCXvbphwA9eChh+X46h
DB3NwQcZzSoYc7SSwrTZ+AbZ3b5/b4zB2IcWAq7YMjHF9AJD2yQWuADP71Ig24ONPi20ssP7eRTk
L81Qi/PHS9TocobCd+/UkIU7E6ELzzwYZXEXN4Z1MqVo7uylaaq6uQMNfZeNjXXC16d9H/o1jr/X
Mp5CQPp9bDL7Q9dHxjEyZHCHPRL4JD1315ZVmVvV/TgxAdjXtV7jWy38O5EU9jEs+0e9N6k7WJre
DMUZ6HsMXHE5tCAMVKtx6q5aw/NIjSX6qS/jq9bjfTRJc8KdINcPqltk/lojl/7Cb13dgEhET456
5LMvpmqNYpayJ/z1XvoCQA7k0c9iLKdDOUqdmAavNlbEVJ3v+iTbR0207eOou5teiPEqTXoeHJst
MhWdekNmYDbaXqVdbtVJNZT3IlyXY5cf1ZibjgRveXTga8MF700m79shcy/qP7ChWe1NvyHXu8wI
HKt6nDd10OvI4ZMs3dgiqvbqxSIZm5dpsNlTMRNF3dYh1XKFhPdlJmdKEbFuP+p5jBk91aeboQmd
R2e06rvUGE8Yo6T1mtj81/81V11qivrb7Bkut99+ERJm4sWS3YM+d/F3KiOeLchML6EdDTubQvUT
/sDxlV1KsVYz+B17Y7DeQGub+Dqu/SzzrnM6zocG64mD6kZmARghn9Jvjgg3zeC1fwVG/G105uSl
wLt9m3PXuymXhh8Ee/vlBMGrb7EeA8GIQn1TJ1EL/Qp3RKxThoQFQdVvkrlP0UV0yUPQR8kD6q3X
PCiCs+qxie+vHVXeYWhgaYiXhe/NgH3t7JEE2FFrLfOV+wTLnHx216qrJ1R64NVd8SyQt+BAKixi
kSRcvX4B0ptNFf8Y+SGNWYCvcrpijULZOahumzS4o0UERQbwXOW6wZNhDN36FvEp8mOKQDAvx81O
dSHjI2fMePSqr5T6IrJSw8ZytLCRQJQIuPCPvqQEfI/PVbf6+N4mGrbCte1ZWAHa5zao7CuqH/G8
9BxwFFc7181nHrPv50Sdm+pcSdbt/Vw7mf8f16nX1JdX+afrlv9d/Q+//j/1k5HGK+90p/s62w8e
jK1vsBLg6JEPu0TQSYAVQOdF/2t9ad1hTd2g8Rbiw4fEyfOuoOuiUxAZ/Q40tfliJ/VVzWjG4rtr
VvXTWGnWfqrsxYFCRo8CbO5KzSj8/uTytP+Ee4K9Ncv6eY4G9sFWT2VbHePuyo3s3k58FIjslD9Z
c/uC6AQ03afAKwAl41/4DDLU+USBor7W5Djex5oNo9fPYGMtL+N0XvD+MpUljY+XoWyal7l8vExR
L/V7eu1jhpLpa+wI/+G1/JplnvqRPK14Wb5DvFajIS3MYrRGTmqa2Aw7jzLh+6++yeT9qAx0ahJV
uf0o4mgGR4KcalUgm15Fvi9vqig2n2vkkCuK2H521VnVbVwcYEgX98fcb8LjNJvonm1sjNYYdhP6
kFl/wIKzfVCNNa/NAcm9T+U03j2PNvenkzOR8gxLzXqsgYA86mxi9CooHgZIxY91lH2OezF/7Zup
Q9iY6Fe/loKyjUSC5uREMkTIP4X2MvdRdiicMdmTQ/Y/dT6Pw2WCpUGGqwaEj0hyL+95QsPGSrTS
FzV4c/eRUyTlBldB17l5Djy91AmqVlb2AE64hV93AL3AnVyLyU+D2/iq6dqPss+LB81vwbTNA+wA
PiyPSQMSVR+SZ21p4oG4qWfmIJdjejYek74I7tSELiek3cgY4vZyspgqyaLVq0Gj0dW0vMY0c48Z
phs34srzCx1CqDtvGA6sLGkaX/McGLvGSertK8fCU8Wuv8S4A+dO4rzZ6GSpie7Ne4n34TGwSIUR
iSmeRZx/VjMcOT6YWcuW1Omf5xlz+aKLxJfx11Foaz/U0K8DNUvag/jya+j94C6xIPPOmSefRwul
uxuSbyzL4dLmqF+spcuO09wXmMOwUe/K17YD4GxXoX9M4GTPtnnb5W299SuPeoe+WpKyNbZ7SR9d
ylxUxySNS+dWL0Oqr0jcZkg42vqSGfHPpozBshPNO3+MYwCF4/Yy42OsceYbRy/7Y595i2bi1/XR
kGn7MtF/cFsJKNahYcFobAe9qzea3f4c04JOO+QutmNqijoBcj+76Kk8fgypozL5NmSlcUdxnn9V
M3MneKnSKiTC4b72Q+yf/EB88mzpwFrm4VFiPn+NSPetc12L9iNFl9qqRg20bWP26+q0mpgKFxxO
1WMIUVqWtso8INdRkBwoffXfX4ayX5Z9aWshX77V/b675gDJ+Ix5t2Lppb/1RJwN6pxvJ91VN+Lm
njqv5r6fbr2ZRWaiCfIyTuL5dxXOClfckcGpDiSFYpHkV9U0tu+cA9u/0WcdWzxzbTWu8RTGTvNg
j/naWXqKtz9W2cGVo7iqXihxrx7rimei2xlPuQvdPPXTdK+6wiU6rAOigTZYfQ5CdJeVDTyWWOz4
VArthwNj/XuRoGcXffMZAThGWdms3fhNZt8kGqrTDO+CzyLMqUVjau3nf3UaGGqvB2SbRolz9KKq
vfraUr6eh/n3fJ96pGAswxQ74SfDyW0EgOoIKavqVsLcjzn1i1FRjxd1JMeJXM+vyRWbSvtkZNTe
azxr1BQK2XdWNbnnGlnubbk0QZ9hFKeXDiZBqJTVmDrKq84DDwcp+vdx1bUt+TIm+njsm8BGy7BM
+XilCR/0WzX2foKKo49XmrrQ2lXSFjvqgb9mxRj8NRnw3qPAfpv503H3z+JHSlFdam+ldwLA2aPF
hXfRj9X88uuiFnIrgQ77LchgIqiLPPByu46C6C13pO9mrYuXuChWZlhPn+AJFyc96csNOerpkw9j
cx1hBHDzP6aJZVr2+7RhlCYKYSQ/y7g7Ovkp68JXG4Aut16reZlNKtapyhje8BDEs6Oj9MCoICcn
efF9DGDhxBD3X7lpR5uuNG3SrF68d3V7PkPaSM9jDqHMnqPWQ2Pgdde4Sq/RUj6il82mwtXlG45y
9qr30vhxFBrmynXWny09625EWSEMrs36SSfPhJ2XbL7LQq58UTU/nLB51WUhXoci7TZ9Fsm7OLa0
nZOPh9hGjZ5XYvri2W86pYqfbIDxhykORnAOxfQlLr+r4UD6fwyTdsMqY5zbh8r3m63mDM3BCHQs
VFP9lrRbjRTfye7DMXouhZ198puYbaLAUVh1YceUhH+08baH8P1MvGyjru5D9fQxog2+JfknH9L9
2u9j3G0SM39oIqTiFvzf0xiXJu68w352G8y+KY67b7Xhwab67DVCRnOMyg6PdDd/NiBFoLWmHjHL
UTVbVD5gFGYY8V1UYDKbW+Iv1WvqvrNWeD/1FxNBuBr7aBCrJneatIEoTd1ZjbvLkBpHS420XdtV
+sqdMF6Jumj6VMrvITfqF7MZp5sqbUnRLMNdKLONwGqLAsFh+pRMb//nrDlwf75WNL2ZhtRecoGp
qImxxkFQ3XMfup7cO+wX1yjI+A/KMAX8Iu12994nGpStworYvTbO7n0V5O59NNX4swwGdggM9WZn
APjvwJlyLp+RnLnzfKO5c7k32GqfW6dvz/lgFnseoNO1lR2BK76lL4Fho1quCv/NGSJwFAEfd3aQ
23Ko3beMyrZV3xyQHGfPdTxqm0gvCsL+oX7s3aY8zKzXrs7cxRs7G9JPqaG/kN20fsTlnc2WG5cD
DIWGHIZKLoz2qBX6fx1Nv87+n/O03voEmKx5jKrutQPh/9BnsbjIIpDrUZC5ymMoZW2WWrfVXCb3
5uT9lVAo9nkSE8VhqT6dgy4OnyfDP6r5jmc5W7PxHL45VvG5pZjNDcMvpUvlbohTyo4KcO+xK4Zb
5A9bfAeSl2mOtJMVRfWmmWf3c6G3bzEo4XviyjaPRH9emUJ6n4cOH3PKvdNLGpARZi18Xy3zeeJl
W37U+dgKVAWierOkZn2msqWIvNsxbXk7gtAiw2piCqrGlibAB+UcBhVoKXrqpGM3P48a7LJWUWOn
BzX2LvxOo7ndZ23Tvr/yx3XqYmHC8kRCVKaQO6xyas4fDfec9v/uGuiwzvPSqCuKOLWPM0YxmR+9
ecOgX/iXPns2HERAVMl5Wrr4qDtrV9TeQZ3FTBiTtxkvG3XWBmK1q2sr36qusGLv4GlYTUsnT5/5
y8eohRO8ZdQrL/8H+Zm39141dMg8Exw8mTrZ8IvCpepqmZnmMntOqHcNSaXtgjApN9bYEd7MemOt
cTs/qG7VFPLS2cWL6ollRmrDO+g7Xz+rMV826TG3UtYyKh5qm82upijt+n5F1ckdFcEpVl4GkHQ/
0e8i3XkA1e1/wl8Kx2w+/FcXg4Z9rHVL3q0Tl2ZqAbATjHx2kwzPp6SYv5vsGdW3Bj7H3y5nMTZf
0dD+vFzz+ciTgSi3thHBM6j5emmRtG+ogQbYBYziRfT1cAyjRFvbSxeEgwVh2Qh36qxZ2+MmtsP5
oM72luauahyazups2bSfilzW2C78P8bOa0luXOnWT8QIenNb3nRXtZO9YUij2fTe8+nPxyyNqkdb
+49zgwASCXSrVE0CmSvXysePIxDq0kQhx68M741D6WpQuQGSJq0OM/Q0F7IJ+Q0DrVUAVTJfgZuE
s+CnGI7lNTQb1Vkg0XNYHgLYY1/Bl9UvOiEBMUeQqZ/ChJumLEKYKAfDgM6JzBaQoZEo7LdBOqYv
SRxSZaYoFO0tISdp5vlTl1fjiwzGLB/BV7nDQS6gQTn99I+sMEP3J/s0kqV4Qe/pdQh16LPBwYZH
zwvUbZSTlwdRYZmXAeqHhxy2q3c2hdcQGAy9XYu3yQd60ZdGJmp4FR4aw1qLXesrFdWg4DRUYf42
ttal61pYto02fwvKLNrkPmJDMlmpc3xMR6KFMjslmXXsbQRIzW6Iz+SanV2qFK9zZ8VnMSkdLODS
E9t96HtuW9yWifFPS0hkqwcKc/lq1296NGhf6qRFnkErkh2Rbu1LoPXnPrbLt3DMVbLQc7vOw0j7
0gUke6sJtWgI5v3ntFA+yXLNG9N1mdgNdygKXYoyGNZlG6fnZNaNT2pib4dST9+o1DKepmT+IC9z
Z4r0A9LHxJQXL1nkNjak4sur/r8XiRdqxOtoYccjif+zpLlbqAzuQ+lJwbP09DBIDramAR6j/Nmq
Cr6ld+f/e+1vW8kOv9kc3irbMmuqlddT4W/lvVrfuu7oztCqUAozZ6V+tHkbIpYkxtvUuwWZMcXr
vOrbjRiloXpiLh5vG8IQNOzzwn0pS2UDEjIIpq0FUeWqiSDCW03eoF6y0J0vrlftef6NhL2ynyax
N2YxHeyg+Otuvy0NO/7mB4fnmNFmwITKrhwu5AdlIEsdI1zAItAJkgrlh9W/diYz8K3TEtgPFtNt
P0OH+3YK9JcoCXiSt3xfEk9JkOej2GS1cCNOvvF4G8mENHVbHUmGGSQg8b3bHTLTCFubP6j4jA+m
7HF3sflw11UEIO7dj5Bu0/kIFppUINy9b6u508CkY7SoU8tu8hN68oWXJrdfBhu5rg5w8FYqA6VG
MGmQdvMduFuX+kHDqYJHhDae7/WDUGaUW1nUhimiaHXnXAlAZ78tQOWivRUcIk9dbqFPabb3TX79
FDvmMBPzWJ2KY6yp5i4uvfaxSv3PEVxLh9uoyLtHQ4+QnJJx5PD1KRJ2bZYZsUmTkVAeV7OagXxU
9Wxt5OP7afGuliWQyLr7KFa+3nYVm+wgLlHoVucwRf/z/oOlK7ONORkr8mMOItna2jSc7hwuv7Ov
+CqF50RHYMOhsabpP+XE18MDAvlomC5qvDILFYq7buHjgNiMGbHZTgYdnIwhvl2YEyjtuhll/ufm
EdB6dGh34jgEyUdQFADlYeB5jQr/ARREe/HdtHxtc0DpmrIAuHIEd9Z9+TbPcPHcJkcHSjNfDXae
ZRWvrZUPT5CAIvLDStnMH4puTW0m7L2LzU3ChTQ4+SiTsshXQDEo9ecWpPxBslqLvIi1AojzZUL1
+PhbRqtvrJtdfO/R91/+7/Zo//G9u0nvl/0eiBd75jq3vWV0+z10srdddo2qLH7gEFY/SxRmsJvn
P5hm141I5/TNs7iCM3gWk4wkcsP19U8LZS/Z+dfCrIdF8g97yTa/vO7bi6tlVbft/70XHDvRw79N
slD2+vUP6mfjq1stZ8olxvTLLJ4y+vUv+MN+/+vT+MNef/hH/a8PqB9VcGB2+M3ui73VIumttFBY
+16e7ezARKJuOW0qveU9J/nfMicWq1DMtR0ODjQ9OPRJXTwW0/Qmo5k81WudTzHowrC7nVArwn7b
DFkwdExRKSK691gSTB9XiorixkbPjYcm4dsoM8JTeJtoW8prOLbyMhP3tNX+WQmn/LwjbVStxJgv
M+4I0cSs9Q9aYatoLNunSG+9ZyeMaDpO90pW6VRD/WMb0QXdlqWWbcVFJqBtMmAzhwLrtmxZC9vw
ufRKtGeXUegSLawQodRb3X2WRXrLTQIE2fe7aaQ2aBdVgb0Wm6zsmoxCx6R0d3fbbL74AfwgbpBf
JR1lztObjCRV9Wskc0oDwGrxlNTRMqpyPb/+2/OW4urTlxbSlQxoTdpPXyPXiDaVMrtnDSos7hjR
W9p77+1JnFDsOSePkF7ElyZTc/hU4ZwLtCa+SINwbXLrBYCWtrDJluvfJxbnso44fVvmt3cLFrsM
oQSBcihMNn/cd3HzGn3dINBEiQu/yM0tSPuzQkqzIGGRwd3jqacZ+dgTz+jJ3gbcmH52xRrHmaKv
xQsVldkGhsuCm1UcAoR89DV4gQP/Qnc/LltFYnMCl6BKE5ubntruszRNmnrnCYKbDqjMP8Y8Q/zR
B4bk9606HKOcBzcV7RHHqWD2im2OOA4sA4v1Nie73LqpDzt22A6HltvCpS5hMhuAk1RGHTubrJ67
fQeyFEXBxrH3iZP9KLmuH27TY0uhkILkWV/olPCMQbGAdANEqWV1WyX+41yj2Alcd3Xbv/LMrWmM
Dn+QsHYW+hDtfKdHqnfh2BYbiNKfPcXUp2ZVqMnnJB6sA9o74UFXC8I6QZaZxMKG8Ao8BR4daCvv
JuqDw2tVj28d6sBH8RrR/TZXvQqxmjksLIcB+GW031FpaNcqfHiXoOE9aBlBd2uQckbYHkY8EvX/
mhBnV1MeEztKTzrVU9pKbJ5emGBAUZ9kD7Hcd2sQAjuqrvlxcGA3SkL1g9KoMDIuTVAo/rRCH/y7
Hin+/p1NuugTwwQ9JmsZeb+WyVApXGrm0e1edw0HaIeYtOBqoF1dOPq9AMIgYDb3Rtz0mMrqf9sd
9BS3PGW7td26NSnDvSb80hkSF1uV49qWOsDwVSaH8eckn8C0coLmW9pM61v+Qkex4LoMb6kOGVrK
/H4IJO798Le1PrMa+iWrlr/vE7m9+ZVksb6usi4+qEY4v+p6pp0d3tErmRXbkDbnBGWYq5goZDK3
KpKwW3gq59cwNDr0jKrj3T8bIJ/oYrWAd4YtB9NrIdThitT2XywC+NrKJuBzySqnuNi+l24gqiB8
HIwM7xNLT2bTAGIieyZftpHpPoizTSzGxef3df/eEIHkah3q49xtkkgxdpqZei64grbfaGOXbG/j
wKqm61weIs3KqKVZXOCn+ekiyR8rd4OtAcZ9rYFnJzKmNH+Fg+vuqjhsHuLJqG9NYBTxCtYFxH+r
ISRWZ1Ur3a7MT3OeO7tEd4cddDTGJx/qVCCPwfToRoN6dN24RviZaFCM5hrp29S6FAQfFjhc9D1Y
yumLktT37CaHKFDQidPNBMnbv/4/GFX+5NIZ47CDcfubalOMAUrJarj8/H5C1GekWErjhpGSo5w0
JJ/f2ckqZJsZdYdTXniPse2W3yiHUskQaMkHjUL7DSAUm+9ONe71CR27NG3yM8G+aY+SsHHVMl/f
ZD6p1b5f4Iy1kX0jG30JY/1NBddIlZ8Gb2XeWjuJzCN3R1qk6/1HzRmHT87T7bYOUcTjYFOZJrd0
WdPyZ7eLlqv9fU1RKsMn90JEbF5pfelfYvTaHqwIAB5lbj2Y5r55VYn4L4NbY1SvCjrFSzaB+SpA
pU6vIfIjLH6qAzjTEq98DlyjfaaIsyVFXhzkF40JdQOtCy0kTPkdzJHq8qY306MMLVCbsiia0va1
NMqDmIEx/1ykced+6OKEgtFUt86hMX4KWzd4maIifKmsft5VyBNtxCZNlGoxpfNGcrjboGs/Gd7o
Psqq2KX0DxjA9r6RH8IcrgehDscDm0uju6G2qUteNHdbm6r/mXtEc/UAsVCnD7JtlUE9T9wO8m1I
M4MHGRN4pxApJoE2dXkEM8Ti5JgZKM27k1FG0GsCad6+c1LDoOCPY/EXzzDjVVxwuPA22fi1Mcru
PJj9EG69KDnLEFkZ7jdm9wE+Ohiysip/ksbPtfwpM7ItwZzhUUxzbbWnYByeSyuqrEc7L6xdCM4N
NW93kzTaIbJQYMjCWt9BLzh9ddwPYPbTL2WeJgeClD/NefyhczqefjWk2o5KZDTTXqhJ6/jWqf7R
XoZ9p7gXuFwO4tH21xZF1lOra6Wz7sae3/23hnq5g5X02yEP9l2/c5zG+NsePlKmCeRmmPOrn9f5
VztH4Z6oLnKfIwKK2t/qaNSP0iicYW+90AuiDXKTSwVY2p6HFCQcVX3vH7i1R7wcjaRdXPcxfM7+
enLQBqAujINqCmUc9EX7PFeGdUV58FYmS9OAKEiNtA7Y/HwUmxLYC2FeBHeeC7fbg9N5G85B5tfO
rQ3UST1+U70OXsjG/CgCxfw6epwhqedHVyrLAQxEAOdlQax2HvJQKbXInQlaK2hVBJ68x3Qoyef/
Gk5NQAo/beLbbCyzMrRK5fE2/OUckZp8DoY4AL0b/F2oEfrE6oA4PDVSb51vhucpzucVVaram9s4
xZOnOkeZDDpMQdOtyrG1X8SUJdGPysiTRxm5LcQYLDnnqRptHJ6kJMfsQN2FXVo8OH2TpxvpwoI6
q6lxvs0GcY/iUqTyYkh4ZY91bMOoluQgbKpvcj7XAfut+8Ve9zBGpLAxpbkx8Dn4lB7n0oYtoaHY
L6O1TOWOZg0cX+eHlBqjNX973bENohqOoaxZ233mfSflv9K0zv7hNQjgmIZdkLKqSG7+8s1JxsHI
ZLjiCymR+aFUCVLmTfuQLzl0gExHAij9V5IHQLX8qX9SywQW09z1D3bs29fGJEGNoHX/7NsNSU5Q
WSvBVxm23qOrTvVti4jyBxnKbJvp+m3oAwNfjY1RPUY9SIlKT+odYoxwrHeD9jwTDkREKsr/Kvzm
ZBm+8elPHlloUfE29zn5B+Lj6fCJD4DcxDKQRuLhlp4FENrAQvXbhATQR+2jLOKQFBq3ffQw/LnA
ish3tnasUIK3pIdr3r6WBYEghGevfT7vqBDgGQ+dHrS8CMfEy1AZ4YCkms8h7f1+kWFk3mvTqu8W
jWjTKGl9LZfCdKuhFN2zQQ4lXtZvQqldr4L6v8dK2vQbWTMsZQAESY2t2KQqQGz3faBVCSg1xoWK
0RT0V2Neykb1T2GVj1ePIgt7VQUdULZieEQSfbzeJpTSuKTjw20RKqrDdTCc8GFM50MU1na0ncZG
OzZe+KWFNTTaGpoy7usEzmhxvq2z4V3aGh21ZrIzKDV+mkumbQPRRLhFKnS8irs0QachnUz1Y6pm
MB/zccg/UlUjxGrJ86D8wuck/0ijz5yVZjrZzSbO4ic2+QjEmVrSn363z1PGxrLu/lnd18kS2Sv/
Dp2yAmVv9GDqtf0Qdpr9EEwTgdr7WHp6YReryJ2qnQzHIKt++kTrMYO+gWNdfwTj8aoaFbkjEz6u
i700qRIqm4wC9fUkM2KUpgF0g6yRZ+xrlE0vddf3l9tqw/lSUtK2RkgOIh9Vjz7X3VNDmS8AyVp9
nFs+fzHPJKG3TYkKqwyJ4n/oklQhDTgrL2qQnsXcx2VO0TpSvnXtlpuwT5v1bNvGkx1m5lPfeNoD
NasnMZmLSey1l+2HJu0exS5NiUjC2hvHdk9WGGrbqJt3cAhRfd3UiGIrI19tWNyf77ZkzJrnbGnE
1jQQoYmLNEma9Gs38ZHxcIPKvixKgW9V1FJkozUqpdujfjbC0dp6cTF8nFLzY1UY9o8yhdIQOb4v
/9O1HOyPCpphP7iCEsNtf7oGBkSg912zwOk/Lq7Fsmv937uW7eAhLVmsLVAPTzqkyhun7vNtVRac
TRdbMUXtAVaCiWTMPzao1pvHCRVDY/EQN2miaoQ6Vikvle07T0YWBuexSF7G2XB2cYJ2ZwrTNHK8
hfbYVNU8QRNE15sGb22oebupO/8fY4agxqO4TzHoR2IB4168xfZudbewh8eeBhUbmTWA2Mu+qU7x
Uq/pO7I62tkmpPQTO+pYDwXlzMcx6E+qCzMJNIH5C8yfPmkNzVvLUCY0XUWF2ijLo9g44+QvqXbm
etg8O8uAEmUIFGAbWsmceKWBp230LlW24iITmaq8aKrHI2j5UV5B3RtUA7v7T0euddprYzLcfros
8k14B4ugnQ73nw5bwWrQkFBXvfAtHPT5UZraBC+zqgD3VuNCc7NM6HwI/Fc4i1IUFdi34TQG6m1J
3CjInM/hK/qn6mNjIyQJ/eiD1xnIkSEtMofziGQxjd154yUqyBOgnEk47F92G5VrNUocVAaJRUo4
L4/N/jxpoEMl8hf5XX/2M97dRhCnD6MS2g/68hyCwNF6N/Tz3ts4EbKW4vInv7utJt2gz4t0xbKd
NP3Sc2FXRFbNvkCeNKwswkwU4dnhazhExUNbjV9vcYolWDEvHgEHhZPYfnlA/Ry+eoHXHqMwQ4IK
TpgnMzeylRdm89eqBQasa3p6SSlCO1S90roQ0BIZX4HQRO/TgHnD8f6WQTNCYi0917bTKyX0OzS4
ioe7SXpzEf+nr0Lj8JvdHapurfjGM8TUYLcpyiEviXK7NQy7EiTQVQcadpgKKultr67WtWUDmLQS
68kOBuvJixV/Z2Zetab6Fa1KF4qaB7+Cy2NxkQYgYQx52bDX04BiHAM1Lr3kDis6ktFClmTEEZUX
vXHsUr0yNho8QRcVZ7GJWwhSEqqbyl1LKK1va/sY+c3b7xG3qPo6q3zLY+rrXgBrUHPXzPpHNGb9
9YDi8LO3FJJCb5I/QpiLwovfBHtVran5mbmgZ6b1Y+J5uhw52od7k6VB9wDSz9N3cXN1fUM9yyTn
U3UX6cgAUDJ96pcm8Bv+G6VrTxQ0Si/LUh2k+1LfKNMTdPk7J80+OoPBqZLw/7mpISIHvpjbP7uI
aZP1hWplYedCujTYR9UAsRefl9Y3yUe3C+y9Gxne3iCC/MHV0qtTB/13r+SamjXJ+FQh8Hr2XbiE
HNiKv6MUv8wHHqXfztxa54KEA9kmyvtAKQwQr1qUxbdf8n7qz95ArJs3I6bebn5O3t18BVn3MEya
tbjcJyBxLme1O6VKFJ9dH6Z4UIXx+T4Um71MSE+azJ8BQwAhJjwaGe2mkPFvTsNcP/tZnZ8JpQQv
fhr9rU4UYMpoXm77VFJoeT8/i2Xoe/Ucxd5nmbo5xVz04qlJN/c1kZGH66EOCGotu0oTa82RnHl0
kZFqe/bF14rdfSNqZJwDrIOfMqfZt2Qyr/XSSM9aDnTks8zbhDv6MCjPyWewbzqButq+RmboXKG4
bI8UKyHP8a/lE4SCGyefkI5dfG/LXcN4CqFkOP3czUGPMYrBgBgBYq1VBEHNpmjgfBImQWWaf3IK
Km6mPdyHJJTeRgTCohzGPDcw502u/jBjVXvISCY9zsQ4503hFtrG4kW2FUiO11j+JZ+nn0VjS5mI
67uf5tBPHxOu4Huee0udBxzKSVdwSGyK7zKSJnXQlltJd/J70GF6CK+KqzzeXaQX62GGZupMtbeG
YGk1N59NpbVe08ldTbVrPNvLqA9TZw2BPDCwZVi3ioVq6vCY92OzLsus2mUcIWKw7ail8ubzjrVl
MW4yBSCz3V8is3WexyByrhXP15uzxyXs7CbJX4lMJpHzzCUkhT2xeu396GPiQIm3UpMOdAGcA0I+
MC0jIRoQaoKcbwH1FHlG2oWCdb7Kwea2THyyUP3jsoWawMl9br6Wfqx83eOi2wKb92sdgbqlq5sK
KP3cOry3ybS4OxqPYy/39I14S+MHoNtvY7SuiMd0BceGZTNpHEplQE6Qv4B18hQ5XfLoUm5ycCYg
cMvIUJIE9SB6wdJMZDB4f41kf0LqPSEUx3h37AmvvhvGqOZAYx07gDL/5ScrcuRxeNPxcKwc3zor
xUJ1OCMATIkShUXmTgnN8QHR8vFB10K+cb+GeZgrOaBXO14Bj+xvjt4yLT6Uk2cdcOF/1li+aW3T
CUagVkUIciVbQlZX+VVxhdHLu7a6+mZD+H+yYS27SjM1MepuenIEkch/uNh6M4Ngs+O98M7YePpb
SFToRIn8n9eCvd0okL8n0SVu1HIzU5vxwQlz6PVhTfStWvlATe1j31nzU1nmnFumyAeula2kQNIe
MhtVnbR5rnqzPlbjUOw7J9be6lL/IR5UIp5Jo2Wfw8zrt1DTGGc7CxsiDbZjHmrfaw5/lEK4qSL0
i3BCTU4xXzkgx98JKcjMO+kE22kIt4ce749/O84xkhGVF0OFTh5nH7fWd2VROJDGXdQN7kPp9U1H
tQIy0b/Z774ePM57RKu/iykixk4uXFQTfm2n6wOQT0qsxZ77w6UZO7SUm1J7aqkJ3jSFn2xlSAma
9pRBFUYRZvXtbpJePU4okXM6DuGthEGsmPm8Aa/sy8xXn8QlyJZHALe7tQxlQs14JbiKsZHNjSnb
Z2gGA+7LlWMUx0/WIl8Pj914qdwc5N3S8GBLNsgDaxu1akt9JdPiaEzlKR9RZwud4OsUJtVeyEoz
x60OqjcRqYK/dFoUWCvhL80yv6cyaYHujaE1PnRl+Lkhq/RogY5988sw2BjzkB2qeO7fonGy90Xm
5BuZzeF4edRT/5tMVjweHzQl+qahcnHVFTu+mkszcCnj8W+X8AP8MyG9sZ7yQzzxty1Db4b3VHrh
qNgPM+9T2QSiM+D7slU3h3uIc8IH0AXWYxd/LvMpOLtoQZztpZHen2x/chnTjsrCeN7830vHDi74
XNe3QiVzZ5m5D6V3I52R6TvnjBDPZAsnjfTuE5la9wgQaxo6ocze94rVCa0lF5HUcDQsiNtUtziG
fQGaDfXV9ajOGWc2K1YO3VxlZ2gNsrP05mUG3sOd6YDh9jS7gbQWGsfKgXN2k+epfqHSbAnIZXXi
PED0A+lpmb9M2vSmkED8kjiasR2SpW51YEgwftWlXkWhXR+c0c9INtDdeS/5bO1bNEbO9dLEWT6V
Rxlbg4pkSacPu2jQo6MjQ3HSQttHN3Pxv3XrJv9o2Ml01LSKXF9a+uThh8QBbgC7GacaaNqrJoMB
2/LP4zIS091PhlZnpWvF7stzmbnHprS6jwAW+4MSLQVGjdl/0cG8uxxEvg2gQLetWiuLjIDxwuf+
lwe10resLXhXhGP6RK5ppeZN+DQ7PoX2qp7na2j8500QxA+3rGm7ZEgl3RkXHP9HlIJkJPaAK9qK
mqVi3RiOtjZshDmDxJ9eC7WZz9Tronqrep/jaEyuQDqs84TU9QqGwfYjwYWI9G2QkYNlmCDhsKup
AgEDn5pry52MXSpVWKpKEWWetYdsCv2L2KSXZdqnwPRgoA4BFTvLq8damsr03Kvljx/TbMhPdzvM
wMOD4rt7cUCZcjj2OmShZq14z4EPqDCGSoRAYTCs3GaAEHgpqm2jMIFpRflCQfkVFjnT2cxlZD9o
cLKQZfDnHS+McKMvZd9lYdQrNaSAyZpb/cPkg82Q4X227932QYYyK0O1pdqmK+wk/g81FBVVE7l/
sBR93khRp+tmA1T7eQz9LyWfRWR8HyO3vmp5l3zqD+MwF59szVS2KsdkXq1/zQ74IWGeAJxKPZI5
7+7UFC3JgJM+gCsfpgB2C4geS+hcoVNyvNa6MWCkwYDYVRBDXC4MGGFdWxw7hxnuHFgyrJTnXxCa
T2PshZTjUi0eWGX0AbwWpEyLLQiCEdXaf2alJ7bCV6iAcCh9TPTC52PWh/U0zuPOhQ8TgrcA+uQ6
nCPoahXG7o/ehIcvNOcajspWP7adtvN9s29XYsuoXWpRjPHqm48YNUvTjz2Ov9mH2kEdDlbRqlr1
MHHvjYVGoGzmZzT/kHvzMxXeOyd8BDyUbANU4ddKkEaPdqOQNVcNLTq1SUSAMa/7XZ6p6eucF/ZK
JT/x3VOirY/g0H88x3hsRy8GZ2CavEL4CZVL0Tm5yfYQk0R8jPUiXfdtmG+Ql4eOukxKaz+R2TE5
KJ+mNAJBZi/vPpdvxInKdlQL3OkyuFl+mCIjmYcVNTwDtyxTucZtq1xHJ/wc5TEsXstI7GGe2KeY
mytkowUky54VvwBmSFCxQ6teG8HQzE3VJ+vIfTPQvXiq8/4SqJZ2CBfa7sSquTxL910TFp9yj3vz
3TTNnDyBizlLacMZ5YH52oQ8W9xYGfaWGnXxNnSn5wYuiFO8zIoLdysCfGoIJqED59y6zhE6nwsh
0EklORaqlG7Mb+iZkExrdzwslWczUPxnOPSAhOjaVxmJPasiE5VGx1/DyOPf3Kx+7Ndqlfd78eur
xr/21DbzMHdfTQuS4jjMtJ05+eXneOp2BRn276ECtZsdmfNF8bz6kephZS3X+6R3Vwnfxi/NIvFs
QBl36tKsO1N78jlQ4HHLzNH4VsCb1UjqNJ0RjUVN7kcbpWSn/Cr4qMWmtpmA9VyTzuoOc1+a0BlH
aKyOxofGNJH+ESZh2LfiUwvSY3XLFXgTkbDfx/0yr5gLr3CSEAeT9cCX7W05+9lR8s6Rll5cbiXn
XEt4sdidr+/rmvRS50ToGbljcLqlm7RAf7WpRD62VWc7G8j8CA1XNhxU1QB0TxuyDfS+cPlyICPK
2BYANnXjsxkbaIxm8Y/eIMjVBlnyVivBtA8AZB6zeA42pcXlwlk00k0CzJzEYeo6yVh6OfnUn0YZ
SwMvfrwFz3OtKDifCtOtb8Aps1SLjaLF8SYfA7g3J/eqchFGUK5vQUWMyXwalkZ60ngGLPR2HPar
G/l2pRG07OAME07sgdqtG/l22/Agz51F6wriglFYCn7Z7m6ySuzLHkAFXKCC3a5cjjBZB9GeKpx7
MpbmNg7tBsrepP1L2I4qeCHylb7o5NzYjziOnHQ+wJ9GPnr75Fc9n90EcyxoFwRNnFLbmFM4XPu6
Ga7SQ5iem7/RKVuxBZWKJnquThP6tNGwvzuKtxcWf+VNkh9/sxNpeqzM3twH3vxU2OXXRstbLseB
8cEp86/FmEQQcAmdqwfDWhyMewT59CvZMWujhJHxBp4AFASaOPuh19Rd0MVQdpFf+Cq9nELyW+9u
K+82o0EGy1Ig6u5K7dlLxktg180nzyfX3zsQRcoQMhZowJMYCabMaj4Bolj0BLMe9XeGhg8oKnE/
em1WXgng/ZA1tWHzDKtdeyNOSLjF0JzxuJNho3WvGYD7UC+VSzvq8VM8qRkwieazjKTJm9wHCWhA
sKb03il3Te+ULo1HTpEXS7+nSIEEPmGunReXC/BE097MhQnPNdJkLbN5qFqXPFCfZXRbcEndpn8L
vazYwv04bE0YIZ86IDm7jGrnyQ+vgIweFTX29jXIfjiYafQ5Cg8axZmr0e4Sa0XQs7waajwem179
LOr0YqpyzzummvHVrtJiAxcqYnhZVQHvU4dLqmkPDQn8VzH1/oT4gOuGJ69NI+AkD9SNJPrWVavm
JA3S2PaeuzQ0KXl8cuvy01Cr/Q6UUHMTtoZZYHqqp+xDXmreqVu0rqXhxdVtA5SzeW78YytrSNvL
RD/KonlZKZMly4fM/6/lpEvqDbFIrskxdMFtDEG8NK4KkGtVhXOzyvgPh76BGVBv0Fo7XcDUzUHM
DtHNXgc/KfUEnQV9mw/jBZfQfzi3fpvoA2qlXeSuh6yBEVJuGHMTVf2DXD7knjEblcuTyO5XU0tc
rcySVWTl01Pl1BT95ToBb5vC4RV8/uGjVeaHdnIiRBz8/lM9cyK6pRKLmaJhK1WMTzaHl9AsrQ85
ZeDXSVf+FrM6EwgELmFsZ3Octloexht1ieHnsH0dKBb9gsID8JpwifXfJyD++yIjsYuugvRkFUqu
X2T0TkhhWS6T0KCsg6k9wGo8nCiNHk5tEPzsad34fuj1AxH6OHpx69nx0BgHWhTZ9eewnqpj6vfT
U9m/kcPqr46c6OwIeNhczbx+J5e3md28NWWOdC2Bx/oYVwGpyMIYdh2gHN5MZnyiTPUI/iA4D6gP
rloo1p+Kzv/sUmj5GaTktKcohT+81ovQ/9bbFeryIaWJSfuxAtJB3jT67BbedB7DsAW4zCoPnoJN
7wKknaLwzYBVbjPpY3+ex4Kc19JTl+Zuuw/TOvfK1X3MetfM9dXMYb/J22uilCWv+yr7qxmhhjan
8SvBrBgaQhewjZpwsONPPu0Uk2MrgIO4Cfq3pAVZ12WoaN1mYRF/yWxvJZNi0obokqRWdvEBMUFQ
bcV1tafIPa+fFbdtV7qBwJg7kCKVxgFXCA+7w8+cqv/EIFX/Arj21qjt8KEogN2MiFztHd2oT/5C
u1XGP2bXTj7Gjhfw2psXnExlfDLmbthnRu5tWy2Oth4Edpt+doKnutg08Kte7cZLSJnZk7ZLlDZf
d1MWPjldjlHt40/VqBSE8VggjZaaygkR8uflPzLf5jHvsrrOT94aPJ0SviDdVuyHrP0WADI6a7W5
b9zlay0pLGl+Tczy7S/9f7JcMQes88wKSW3NqVofetf6cXvbl035Fz8nOQ4aGDUKO/49rPJTW5kN
gm85Vc2OUluP1tJIL3FDi7x2pm6gn7HW6TCn80qMd8fezQ51CMpS7O9cYEN39mAnf6ixbiFIylbv
XHqtale1nem7+0xgkkEZZx6xbTp3K4LPCF6O5WEsEMGQkdFPbrG5TRiIAHGSKg4NiK4jD/z4YVL3
7Y0rGDw1DMId7BwxuqdihHmKLkxP48MYPdxGMhGZ0ydIMoBuQd/FMT/p/i6Ss2NX9Y/QqQk6xc74
gnjSsPf9yDpOpltcfR5eG2ROw6+G0xxlTRpXz0lZ8feGRGfqJ39X3dSTKPf7l8Rwf+TEUs5isoiu
XlzbPcpoiqvhxbehAWoQS9pWYxM/wyoNDld91uve32rkZzcytDlVrhTDSI7RItIRPXJAt57/H2Xn
teS2sa3hJ0IVcrglOeSQnCDJsmT7BuUteyPnjKc/HxZGA5qWXfvcdHWv0KA0JNBY4f+TZT4OuXLV
WvOkjP5DZtTR1yGenYvVDPzqy77be4FmXcgZN0cLkhww7RROqvCPrHQkWk3+NXFffSAlLl7R55ey
rY+WpZlnPwPhU9X88qwBPrgveogMgDGJn1VoICfvsbGjL5Pp1A/ZktSkfrZ9mn3XWdgfopbKGh/W
uOUlSoZ5eUPalpssaF6nMglXnbZY/aPpnXvlkdMswyWeEl49xXlxPMXlDk4ALHmYYhPOtDksnmSW
FwY5fFlTX1Y88W49X538Ikq/9aga3JSrLyzWZ81Sfh/ooO+D5Js2tBrF/VPyGlRudK1DmAfbzM6/
Umz5Km8BwOz94vBV+zmCFuYYBrF/BoigfaqhxTlo6QSHWMDdHaS56tmflP5rbgW7rh/sn3ug+l67
fvpVrAyz8R5jBxQ6WVq8VB9c2nnOsuwTioccrfw4OS1djJO3WpFurY92G37IAwDLYqKOZ7s145e8
CqIHZS6snzmUUfNZjvmfY/WZZ571Xzeefq7g7fuljsA9U8osXb3VUTXOhG/iF46Zb961HqXcp4Ni
8c5SID0ie2fO5dckz+LPNCvDzZHF1rG2eCBlM6ii9C7/p+xo/neq3nrRwJx8TqDVpaAORcMvUs2D
4rfZUk1QOsv64ri19ziOCd1Rqa4fqsnsX9OuV04L4yUBgKR8spNCPXoUiHzMPN8AXlz3vzpJ/Y0q
rOrPkLL3FZ1nVMltdUZ0MYJpgVUpOCPb9TRc+9EZrgpvUCSC57OsLGq3YCkNyrgCLPu7zbpedZmR
AK23qBpNA3omBCBAlquR7OKX4CM0g5dSewvRggz8msIXe3xV3Ch/lsUmDilNeAln0CWazNVPdwox
Ho1eP4wejH3usqVjVZlKNioKz3US9+DE621k7HmaPAPQa30Jirh5igI6dibikF9So6oebaOHnHLR
ekB6PZTx7J1EG7W1uwu4T1xF2zjuB71z9Q+NB2NaFBbJY+LwpSlBC08aPYSE+thagPJQGhQ6D15L
N2me5P1TUNbPHgBXAXDvkJ74HqUgVfSx07SIYAdDAmpwDLrly2qVW+VHgoPONcobmrdnBVhMpTHi
sxiLLy9BkH23pnncdjFIYj0MvW4f7AlUN25FYX6Cn77ckwFsn8m1Un+0hJjmIXUf4LyoH3yADH5y
AP7+MAX9A+l7cPsmiwxYOrj6WYwVXvUuhgqKXgl84ZNf0kANXsYfrVOF563fQk7Ki9y0+b8X+XZ4
fpdnQ1dfvdh9NBNTu8owNyFpnB8sAzPWeelxs91qZ7XGQsGE37xNbxw3YeyW+gPVdtlONlcL0Fsq
VYVteHn9luwDr1X2Ph7jbC+pBRnusfB/vBZTyVasyQxZqxksXSkB9iIKSPu6VrMbOst4trrGq0/T
6LQ7baBYRSOX++wnGu1eMhWjZDcGuU5lcZ1ebV70aAN/A9QLvujUF/0NPw8m6ZGGHaul9SppjhuA
3uYpMhr252Mx8sMVRa3WI4zQhXYuOO2+dpHzs1Rv1UnD48Ey15Xo3leiWyyl7AvU1NVSuj/fLeso
sx+osPAepCc3BFpuaqLxVfpvjXSojp4RegdR2lmWfQIUS3TrsCBnGzpwqdKqa/s9wON29JMoxSdx
jHSXe2Z+tQz3N26uP3WJoVDY37wNHO0IkjfPIs4V31aJR2vqLvbb5ihmemEANSR60IaHYwuLAUcn
CI7/GpC5X98EaEQl63wJ5fTCn3CjlyntHv4br7LVAjFGKKoCr7KpOOztY4vXmUizAZfps6tTOERT
ZOpFGQkqdVpKc0l/O63dgrZCxj3hMahPUBa/AwgJlNC2NBcsog2BSNEopkqT0IEjixYKMaaazadm
0J8O0tZtZEb4wTC/5YI9KCu1/LZ1aUt+Jyj+WLEJrTdradn+i/+dhD3W/j/ZkbRCp7nAYKi9e4yc
1qG0wXAoVmDWJZH7DK8K4O1pdtnkQ2XBrDjo3XA01GTcbcbbBtqyy+JL/CSjguL7xrnXuTtTJcqZ
OZn/ApVPuSebRZP3sszbkWLMZZZ5k/pY28mfdLrBPi6yFKZsaoXDS+4H0ZDsSj8MXoLOVD+l+QyB
VuXC9V0l2qd6UYRq9VQvK7FwTQiy0twHCGtxkIGUxq7syGX3Y+ru67Qf1yCI3eg/JwEkD0UJcQ5N
R3r/oFZGdXBVSBJ21OqAlejVZ5IUhHgLfTz2fkVhlmDTrFP+b+IVz0ZAbe5RbH6EdCPwNjbNTPui
o1Gt3Qcl/VjgQrbcWApjwUj8vprd2R4OTkATQUjGcb2vpI35wKuldZFbyI/gPL14avctBZkHuenc
3YNENpNievQL57OsMC0f4TJdSJidUE92Nzig4j1PHwwqlp7E+kebgnQLgeDUe+u9spEbohgmAjWa
jxDbUCBdq/TkOcnLVmC/iIpFtMbQl2WoDMmLmgEo6UdxS3t80j5NbfPHmt/T8vmx03TrVdJ7Js+S
A6iEvItDzUIndey9zks9UjZRpwbbmUg2sW123jGmdwB0JExlyNrp91lV3JMU4CfL314N6LGVpRTu
y0yGtTw/DSqi/5A53MjqCpgwxdQ4DwblC8hhHARsvv+yDIv0uAb935drjsChHfYUqCNgjC1/tclU
4k8yWJAXgy4Cs3tKGdEqs2nUgackeRGL0DCjF3qPzzRS+C9eMcI3tTSUcwQW4E0e++rVMGjJki/V
+9JJO//QAwa1hyYhfJXBmILoNQkICReObh3vFHkaZsfQIO91pxhAPyGEQRbjfSeF7qWdN5qAg76H
t+ymvZBwny8S3sokDiBxLBdFTALmXAzf0oXTVwYiK/U6k2Wgdt8KaH9Od3JZZqZaPUNtQSPcQOX2
j/zrqYj3U0JEh7KhYL8cQ745vnIYxnT6NbPS4UHTwXyi+TqFzyD/ny1c3z/YBczOZeA+K7NJfUpW
klrsG7j9fF3dlXlLr1c8pqTYazBGzQWuQAartoxr3VoHle6GVSRywGJ7/OgsrzWlfFqXm5tdWr/4
nUGDy1/dtAV3Adz4hIJPS33YHDa7wgzKh4Fsxl60omg094NL4eR5g2wtBpssdRZfVmTXZQkBZ3RZ
70QC2Ros+K68tq4KqCFpMxOZaH3PBPa33HtDfqaKET4rP9Sfa7vVnuusNabdXIEuBgbuXnUNZItC
B3sVTsBlrfVaeMpGKEiqnuDxQfSyhamqxr52YzoKF0MZxiKNpgXu5pdwLmoeI2wminXHdV3uNQ4w
D0Y1emd4KoNPtut/dssh/bUwLe9BH8eCCqoo/XUq8oNGsoU4ZBQ/cS8kRwtRwDFTy/RUFUGzL9pR
uY5abn+dAUBfwDNBxlWAKza+dGb+cXQoTNWjGG6BtJrPbl5FO5HJ4Idq+8EEmrYFUmCVa7b/zRtI
EoqBBkmga7kWDSiEkYQA2ypCGrU4L4H+/10mMwL/xJKkoFXWYui71pvhXaXrnfO2q06w8Aw56EnC
dfkWoJuy34d+jGmWJmwtSgnhyfK7bo32bRap9vtYUdou5ptYHNHJfpvu7/sNak4uwcihqnHfAqMS
HZVlojpRcJCp38KNBuHseaQUtTpuYdQf+W1ayKpu3awx4e1F1G1t0OImU9+MxgeX/MeurF2i+7Sm
1k/TMoB/UD9FZYlQ1mZCXIE6zOIoNqLeDGW5DrbyZepD4zgSMyWozaAHcG/LDGjxv8n+V7sQ3jCQ
MuyTbBe07h+zY7lHKlqy567h4LCTqQwmhYSFlk2n0vay500uM5HNtc/5OwseRXTvLyZtZAPfT/qS
hBzX2HxlNsglOU7t0thUrxbvHKTCwK5zp/lQGSmvCpQGAmHCjMIVr9jJVAayCmCsAB5cLNpN/kNj
2cZbCshEve36jzI9MMKdGlELtxmLr3gUhpZdrP4bh1BV2QN5M18hRtyNcdZfdCkB65YSsBT+4fIs
U7HRecofrIoKnHqAXIEW3FSFGxnLHsruHQ20xcPSlH3ZSPKEKU+GYuHM25Y/km1usouY3MkgilpS
CxnoRAsRn+rTSQ5399+vuV1OceviAeyCYecsKBiWYjwGGYjrVevmL1R5LFAKS71YNUMvuChuZYtN
11iPTTO6gIAuZotIdpLZotTCESSdemf3CSGgofcITCd2Gy1ItMm1gkf1bZoG4wwUNtyXYMWG9JA2
MWgKKvDiqjIB3x8WikbZTu7wuj2O08k20v+AMo3GqDkpW8vwZtmECk1FYf2w+ojeMXOQnRfEPPl8
SgSjqOK3NjAzf//gogV80QYYlH+RDOa0YI6YFFZQz49mXW//4m3He02qxFAGUw98BLG6vdaNAxzt
kHTrLC4VvdzJep2KfrZjs+Q5+t1esbo/WitOj6IV+Woi63qAjGK/Tpfd6Vdor6Mbn6dpjC6d5wSH
wPWrw7iEPPrRo4lQkRhHrekXIyeRJ5qu7gE1XCIgsgStcTq7KUfxRV5EdJOAnPlQaYN13QbLt6hW
75OvFMMEpzv5Py4pcbeu4iomHv4hBWyr/yaH9xL8CJ0u2WFOgMWOzJ7vgGPVp7ruKafVwzp+pe8d
Alr+Bw83Qo3Uw2NqAjIuNpBHxa/GMujkFp+DseL1E1+R24qrXoMkP633c7eyyBeRcdpvt23guJr1
ni+y9WkgU49WysMUK/H+7uEwF7zMaUVfHSa1HJ8MLgAeQGXvPLLCF3ChRg4V80jOB63FeTE/yJqq
AndXdEn8EC9qkd2oxXxUg/KUxuNvos0bqldK0EQFmylfQJtkRl3n2FBctCA0zdNU78Fa5CKaUySc
mmj12YmZDILoRC9ZvndNPYTxUKMSlI4QKDs0JbjKbNb14Ep+awEvXTQ308LNYeFbvcRBCUyIMlXa
tWOHZgdzaZxY4GbWmcjmLPIvI63nd/Jwcdi8ytHIaCJLwY3/q0JMNt+J3Ah5gb582C42WGX8SBPy
b1Lz06hLGs4efpH6IBpdBji4FplazL+IxSw1Q+92/yiTDcKlyoiY7s2e4jCloHtMWgzHFXBoHPvm
z606DYAWqv+VLmkYUvxjnwzzUQ3L6BcfBIddqRFdJvCQUzwQHpo8iX9RgsC8hF1jEwuIlZ/74quX
LkwEvDwsY8jxyF8G+hD+VJvUeJDVauOQV7T2ItgGWxxlTaL/zXtTi2zdfLNREt9dL7PJYvAYTgrN
/CKyaoh4H9bLeiOUZbt1LspU6frHybaPSulAQBZ4nXY1lhCxzGSA7ec3GHjmo8gHu/hud+Pyt+m7
02ovrtZf990uc2MjV2w96zdSVZTRLh/nZu8fuqzeYxcEtCj+pDsUXynK+Dmv9eA5JEe3dzO9/BXc
HBLotmY9mWNuf6bJ+lHkua/Qr+6O7gHCHmqBfhugNaFrmMJqhxf2BVml/NWP3Q+VCzAucA4NrLEa
lD+L3G46Z++Xw3C1mp9Sx0gOSh6rFxncoFEvUTYO2e5+LarNclMngHy8+Ww26x7bWswdIxrfNt7c
ty2D7bo35lUSuPuQDoZ9ACE6bC2xS7+nkR8Cu7FALUcmQznZzmVwqy5fhbIWTb1oZBZqcFrd+2xb
mG0HTMe2/uctxQZmFqqJVMIlm9921W2bm6vKR7mzWdWz7fVnEm+7LOj0S2rr+sXkVcvYy7RVdRsK
UGCNs9VArPLFSvTbUmaVqugXmcmw+om1r40Hs2uMR3ETUQPgBq/C7y4idBqrpsoOXkOVIkxvKdKU
ykyZSSWmzAqr0i7bcrUupXBz8/Flj1V3b7vtJ1tty83dmY1T1dcBddfUh25mgW6TxXfMfj9RTlPs
BqKlpOKGJrr6sQLdq9lr0dVeBhFq0VgVO1BvQdkXgU40+Zib/W83npsPdTrGm+G6/83OJV2KV0pT
DEpcxl/agNRW41Qf+DkXz/QUQ8tc85jcbeucHylxw0g5brIbG9kBtp51BzHxpERDpjLMPsWy3FV8
GFC4QNp0f2bdVJ3ctkmfyerRKLQ0Acqy1+a5PZB0TJ+Nmqf9mJ1loS2SyXE53ood7d4ZvYiGAgJy
OXFMRq1SVgXapu7u2kItnseIUPVgjdZ+++AyWz+9fJYlfOGmxtP2YW8+vJ9TShlHrbW/EU5NVXWH
PDtNw6Q/6ZD8NPk4VNA4Uyx+IPs5XbO6K6qdTGWgIHq6FptQ1qLZlbExXjejOx9Zro5gYk+roQgN
Iyir3Y37jfRuk9U/0DpCMmr/iw5048lYenqSmRoNGcylaNACBmhVlELGWQNgdCMUw3aR3Sk2mZhs
+4ep9tDOdBWUjptTLMFg1/PbQC9ysLBYsybUP9O0pHY7v4IcXWRT1lO6sZkDVDkeWhtqZ13OaT88
rdHPF3A3n2i4Wc55cozrur9AdG5LmuGsM8F723wcciguhA54osqH74KNt0yDoeVo2JfAnOZ1utoQ
w0xW8mAxEb/VxQTeu9kt1k0av1nf7xhlVTkdbVouxcZNsoqOv2VLgKZHmvDanz27ozEs1yiJjWqA
hIPemaEXLb3wZe66ea+ndJiGBmiqO2Fi7qfAso5EWloCtSbNFYFtgOoH49xT1oVYqXVLqnLov6yb
iKbNre6SG+OCEsnGcg1RlNmvJmg7AIYtu0QLS9+UVufYHgE4WIbeMyDYnqjcbiBZaHcivJlqTach
9emc0VSi84tPURRv3glvYgAD9hZ0AovQGF847mlXMRPlm//itl3UhFrtsQ2Sqzit/mJ9t33fghEN
u8GRQkGy6dlc6hcocHmi/HUgmaBfait4U1SZ+936311ESwWUyVNHfNa5bCe6W+mYmFfb6bWTsdzI
ixSa7R0U2dFV1jLbhk3myBNANKvPprKWjSavdKkBynab/EfbiOx/MLm53I+2cVNQVocu+a8ob4x/
PP3RFveeqjzNRFoPqb/zhi7ly/T9P+af/6NuLjnUdMrmbuns8hTEFTqfu4sFoUYKciFwEvb7QB8K
wm0tllNP2GQnU3EXdaQD779uJ2tRy2y7xLbPzb53VxSbO9ndpbSudI5WDcLD8jm3j/CPlxST9QOK
y83Vt8ut//67SzVk6sEYUBsziHaGYlaPkBTbV3uJN8zq2J9tawA8gtU2GJFGe5Ssxbh991D7CM1f
/VZrdSYMf1z1q0SsHKNfdw/0vKh3vCRQA+Jr0cP6VQ40Tj8ylaFYDifVMujyHZE1VOLfjdZ1XYQP
ejrUq+O07VG0URMeZadaKyx7v20qs3Un2eRm/54CGBsWrL1ROdQSxmSnZKhs7W327zKtCgHeFBtj
9P8nl/916zu7u+X/61Pe+d4tt61UOPz2UaSqBzsOjgS6aXJWe8CxMounBeDUBTBt+Y4KYBC0vZje
eJmKTQI21eM8eJ/nBNCrXT+lpLQXZxlsCzLhpgH2aZOtu5KL7mGq0t2D7KUEjg6BkVyhyf9LSCo/
5BFkD8vpUYZmOd+tlcAcw2rqcPQ/RdYtiirmzHOwrP9wbLausRHRkEtMc2v0tZfYbj33PlkkMCIW
pVioEuBtwDB5slGImShkJsjK4vXXLdc24nfF0OXzyRiyb+CjENBdBi1Rm2PT2L8A+w8PjpIT2BVF
mQ99dJQmg1VqKGG6+ojer65+BclRVxnhT8RblfOo9NMCLQx6VGg5pwRUixOASdlTR8DqKVAqYpJp
tqPYju+yyERLV92bichW9eB4yYM/2PpObLxJgXZ120x8tqU4znP5nyZJ3aPIE5UgVGdQ5D3EDhWK
hpd2Lxbpsq6cy6sK6PqLSyXZi8iDZuifFNC67+SiVC0XQrYI+qnNoXZ6S1ugWvVDQ8PJYTVcNnUs
66IGIYjAf80ZbekiUWx5JFm6Jii31HwBzEt+abO9M9tcrSx/hYuwPYV9WV2haq6uSvd9NtoBaFGQ
IX22q8w/ilbsNpMbWcsx2IUu2Bg1k37WRjnqeu+vS7UNrFdR2EWTgSSeT0dZbgqjMs9DqgdPm0h1
4vnJhdKRtOguKTT3IgEwmckggSpviVbJbFPc2QWmOwPwuRiKzZ3Lts22KweUkARgWNJkIO3khquU
R+FjHoDOei5tDQCjAWJ43QeQgrK7167SUyIO+XBUOs+8JBUFOnpB+9VOpjLA0UFd6vsghlQjvck2
v6KGWKaux3AvslwhK7bb1Nte9FZ/18g+1B8UlzI61zwCrjL4S1mC7aZvS5Hphl4fi2H6rzYZVg2M
Giai2Ox+JHt3+3fb9YqEvXnALteFuq47eE3kHgXWPcjK9qnMg2+yEvR3ulJebfD8QKgE9z3j7ZE3
cTVcgeITmhA+0O2+eot9oFE9qirWeBGHqoqjcxW3YJMk9vxTOsNr56TlCQq75KNPP+1r5OvEw+lQ
+hW8WmPfBA0fCz6dn90aaIAh135NEnc69iYoVWLGm8GuKMb6q9m0HXVWB83qodt+79eRRHMRTQQu
RTiExvdc8k1amXrh4KBmarUXoxvN36a855z9xg7OFkQrTzIY7zNda6J2R8E0HK4BZReLQhv0NgWX
6n3qZC2EA6Wr7luwTNpdUPOqeaOXaUg/xAVS932oW2G7E1kVzJxOxVytePiJcKZDfad3WgnwAPus
NmqXzmdrqCvq3GEmfPYqj0qUSOe7uuBd5b0dHanysVeAK5GtgFeJlfpPtA2ISIY70Cu6RGL4dml/
vUHI+v9s6pJAVg+tFv7eexnlW+Yw/Jy3aXGtfC+EnHCZylDb/Kpv1knfFVdyZu0ezmOq0t8NRSHL
0geiKaVfYe0XsdPBo09w6Rqh4Cim/a36XbEqyzuXCyheW40G/V2zD1toGUerYb5oJkt3aMemsetJ
vGVw6TytqM4/zYK3J4ayTwzW5FGDrnS3UpHMQmayDCvDyZw2BP+E16R06B4DbTynHQi9cJWsalmv
3Cdi/uYqu7wzpIg9kBrfaVP+xd52wPlLLbB5tHq8yGBavUd7SUOtNYWZScZ/1aKzG/XNYDMVGQQJ
WG4263ohmdQGkL3W7ajPe/P2LN0wH1ajf9zz7hLbcv1AABiO4Ax2KkwpwzmXV+bl9VhmMgzyMr2t
k3d1s7xC1/ImvKllli77yAxUIl6up/R3ILaMdX9xE+W21Z2XLDeTeIZaQSk6mEa9luDaUkig6iXV
BEtBgsycKCKqZZuad7LV7vnOJJns/q18wcj0QdmvG7WL+9xN5q6JQUaLjdDiR631HRgai+rWVq4y
/OqOS6paPoaYyBbbx5imzAYWZ3EW4RQDIRqZEcXdsrkI7z6cYWX6Q12BfFBbeWg8lFEMKLwJl8Zr
1tjtxffiaPhDpLQJUVtuWHRJmnY6HqAQb/XgVXTUZXUXzey986Q0YZ9RRgXqzcUvK+M5ogTiuS2B
yilpjF4JXBSqI4HeYgC0DOxZXX8WspZI6F1Wmy40QmhVuW0NgQUHdRRfwEfeWYSQy53h6M0Vjobm
qi2zbXmvFptIS0cYnYyIMlqVzN79fSaO+69J4EBwvdxmtjvMzZ0pk/uRbgXlbtN7RvkzuPXZCaz0
4Akk7eBJZnfLKOWZG7fd/JBGPvQKm43M/IEc42Hz8ShwNacJ1A82XT06zjz4bd4DR7lrOT227aBe
yPSpgDS0yqnxzJOsRN6/KzeZzH60JE4LsNum/pHNnUz23z7B5vvvsvVjaR2cDoZKgSllKDBNSjRX
ArkS5qXcCEQQ9UUkMkisOM6vdMrOq3gLALOJCynMS1/U1Ato9UXeEpw0ohUSmu2dIm8Y27vI9nJx
967RkgncpTmHypsXmZs3l+3FpnZD4+qqR5HIoCcpeGXguTkRL2J3wfAwzupzXiV06/5D4F0cJELP
3YXbFs0MJ/mHp1bxsz8C3ib/XrMaSJZXYb3Ktv8f0b7binz7P32XbyLYROuT3kEQBZi+etVT6Hr3
67RSg+os06FNn0LgbB5Hpx7pKVosR6eylD0Y+5RqVP53qV8uU6Ay7L0xFcO6U2gDQDsuBVjiCUdx
VJ2JTC4M97P/yNt+/Am+YgVs5LR7HJcaa5F1RvuQFHX6KquksaLnVPFfZAX1dvkc9vTOe5PzTPe0
8ywzUzGmC/TM7Oo5z7Adv8ndtKdZQksLGJTVvfPRM1RSOwsFcdZR3TooU/ukLUvuuJ9M3Uk/6LAh
fdEsdZfWdvdZ00f/pyBU4VTAKG1TOG6U8WdxSQcneNKS2eCFCiX1PeCtDmN9EK3pz49uR79/AbJj
v9Ma13kCScF5smPeSKOYdgYWIrZsu721EE1HFRjIMn7/sLmKYvOTmW4pxWOWWJ9kZS+bbmZ3tlri
QOqju493W5qRdklMSLoqOTI6ufI8RyDBWBWdWSHgqPkikmHQIL03KA44ii1QpvQLyRSoYdJTbQPy
yng0jLh9dSMHuAgvrD7CYhv6XbhvFXizLbX6PQlmDWqJjxnsYdbJDd32mKUgHNJZML3IkIKkBBNa
Qsy70xvtpEzddB0K7QLuuvXFLupzoPrFJ7Bm+DF0ULFH9hc3Da3Xbta+iI1CGeBVmUII03vN+jK6
XnlqTZ3SqWUH+E8p7G0V/1G11NcxmJNzviREZACvKgFPTHtSeY4+imiQ/MydCTX8bx6iCK35qXSc
Ds63d7ke9WA62wQgLbWv6WMscuvZtfmJ1QBQ9KnZHFYAAOnub/X20fb14UlAAJoFCSCtcvdxoncJ
XMYFE0CEmQvIuenSGb8hAxj57DwXmgHPVKGeKAeEsDwqqOmm/yG5ylAuMz+tKx0KFyhY7UwJ9u1I
IVT1bXIsEF7JAbnurHOg9PQrXVNdcJBpvKxlJurGCV0oHMWo4FUySTVldyMUo83HqnqI8e7XuRl8
boy8OG373l2rq2PvXGXGfmqTYjqa8TA9TInHISQd6YLmvkg+aE2EDop2NiD7yqglIpfPeyLTuSuM
y/16VYn0xuFmKipxtbSpfgADIdzd7Hfj3wAI/3ZBI32woAqgaNyfb4ZmeTyPjt5nFJejeVv/yOa7
7N9NTFh61v3/3c7zLWpS1msCP3DwdDhyfvQRZMNCA3nWSP2fjMZJj2mUGY828a4HN7IsqC+zgsI8
96WMrDdI4XBp0+nTXKOZCSystg8f09TMsKJjT9r0ZAa5ND1AMk0Sg1a2+GQtgPOR236saA95lpVW
9dGZJxJ1Y4vy3cIozD9Hc5gPdHGH1w2JU2Yi06nmAcLnXd1X3U9xafLe2LfT1S2Sid4+09p3/mPQ
ELmiOantdjLV2ujZNXvrEUjmILrAStPS250Xh3phrZqiprvohreT1TaYCznWPy5FwXcQiMy0p8Iw
WnqiwKEA5HCEqbUx6KIfnKudZ+Oz3rfBhY7na8/J8VUts+A1rUb9ZA4qLwHvMpkpMNZAev10J851
N3zQUsCRpKdy7bQs2sHeZyMdu+ta2jFhOqOCcOnhFMsxaI6hxxkdYOru7FvUhJOTftYpTATPdpmu
ay77bP12I04WKuZoGcQg5WDvZLp13kRiIUqR6aVSQlhZaFSefd9WFG3Vhk91Gnyx49+Jd9EZ5gbe
qzFr/kHxefP2uskBx3ZQ98mQtg9O2nYGffWe86KWdHmNpfckK7GL+ih+BETLOwBL553asZ8vlZly
gcdMaUkWNHOl8uTj7JRqlvugLTwP6UKpIYpBa/29ZfowtoShdo3LSrvKzKa1hLusGT1sMlFEacFf
KZFRBJkzntrSvJjmaMM/1QCFflICz/4QzHAj7Nwi/eKHbnAVGYwKNoVmdLASwDo4tqo99AKq4tgE
KHTf1mibGqBDs8kXgQvoWPyI6HHklzgBvfBcuyeSzXB0z/P0FS63f0wU3eSIxOZmnYywXe/vPMHs
TA5pYQSw3AFrQQly/qToSXGkTTmhcuO7TBQ1WBAtBfnYyGBFdfFkaAGVNmP6OAy+X+0MHxDoSaba
MjVLA/T1EVDDpWaraWZe0WW6DclSokUElTqtxUaWxgRYQOdRIOT2g7kb3DDlnhDEe86Mxr5IA/7c
74MBdBV58ve1zAyvmC9gA3BIbPTv6hLGnag0rMdQM5qLojIk1LQDTKF0zWXin3eR2SoUvViKMHQj
ul7X6Z27GEWy02Yv2/ErZ/vtckF4VAuC9H6dDBdJjslM/iwyC9/zgpviH2ViUrh9+JYXvHPZlj80
3C7/Q3XQuN6+MiuX4l5Pe1QcKlQCeDz38mcyzapwHmRaSeXd9ge9sZI/pmhqKaH74ZrkH98KUWVS
rrd8DYjmVMZ+W9shxSWcm86rtShWmzvHPDk2fuxcBztrYPuAdyEwgkdqlEfj6/tSSYKo/aRo5m+6
X9OsY6kxQUeXijDH8IgvMPQq3RLrOshDfxVOkQ407ZgQwvEbHoObeQ6+Rb2ulTrGSJxWe72PzaM7
VL/ntb9vpw66azrc+52xAOCv06qFPMEGkygFz/AsK4Vk1dPkJloP+zZTEcZ9mewdb/APo69UR2Aa
044c5uAre2nqlHZOmeX8+Y7WCBfepthaQTftBnAGPUv52DtOCf4w9Knj2FUPoeqOHzLN84nj0xKY
+zpoY/b0VZCDh8a3aKRb4IQ1QH00OlWe6qL8LuPOTG9rRz+IgA0bofnNbevySEXvcBkXeLR+GWQm
srvlZqLo7E1HDH76gqO27bDJgiZ96uv5C0TI3RNoM9BJLowjzTBG/4my9vPUm+NnG3S/Y9fHzh7E
9gK8G+XXgWftFWBGCgLigurHeGEIkfU2iM30bmhCswu0Sjzuq6oIP55UHi8fZeqoc/iRjoMzne8k
iBett4iiuvmDJ3/W1sWJQ7zhfWptF+o34mhNYegUO8W1cwTNPnmoQqLWPGqA2lzft2M/OIRNRjux
vF7LmzmHJAjV397Pl1f1VeddacCvVzBNOQHIw387BpiNejL0tHq8k69Am5vd3elBYB3uXETWRae8
NYCjc4xc3xtFNV3AHSk5RQbzBIxEXhGNXqSythfhqhfhNmQR6DSr5aoXU0f8nckcH5PaOohMNpro
TIGCdNlO1rLRzWcQjWrV5n5SoS8meN82M9UGS/bSXoqj27p5m20y38y6g6spKqlh3ueB/sIGJE/F
3IvPjVTWq0qsNDPGwc84dHK8UB4MV/vNdr34pFdu/UTtwV5XaAwm8U0NThWcc8oOZFU7jgJiQ6Xk
O5m2Sn5UtGC8utDYJBQMPPHW44Lez9FIhtjQFna3UT3I0s+j3tjFteldo4Sy+uW0tB6cSFVRo1pM
zj6h9iazKXElY1J9kCF1veg45sCDb7K8oDo3HykjVvVXEevl1z70uqexAUDEngP3IYLfg7LYoXkm
Cto8i0JmIiOTMVJD7vKrwuLOTG/HcYTYoT8NSvoCg6J9CpY2jkh6OfwUFK8m+8TBr2aLH8tzJZ3I
bC+2INrzA+KbLisZZKNlD5HDW9fvs6YzD43iB09g0GszDbYeuQdr+iQyCsGU5lmmfmHDeZ7kl6aD
8cjMiDPLIMs6ByqFQ9h/1kxB7lDLt+QlKrulJrxdK/oWgaQYbtZQRuuXdb3aipvsMuQTz1HwGudD
r/jfUtP+JesS7QsI7uW1Us1oH/4fY1+2JScObPtFrIWYeSWTnIea2i77Rct2dwsQ8wxff7cCt6nO
9rnnvGhJoZCqnOUEKWLH3qWpf+r10dvPbpWE0uu+WuCxvuQdGP9G9oc5oGicBiXI3ZCv53/QqAGR
1otMynnntgPCzMqdbGLUNFDFJM1B6MWbA9QLpOcniE5KlgUcAoFHGpKaIti5siCP2U8bkURAm+qn
beWMmAr7pZBuD2YDBvBLJupzp7hEe8UP5xCV6DqmaZr5nc0vuqpctpDawDYokOs3PhGVrmuWLf/n
Mc2U0Hp2DXG0jAEqBI0mwVasi7Cvkma7jCvXjSFwbTqQDFbznoaqtkHeDdtD1DXh9whFICgliKR5
Sqhrq2JOGlOzDGvFwPRhrNxp+GE50wzngBLU7eoHIVtU5dT8hWuWHrIOuaQlV/9vdMDvbBal8/NE
08Mma6qAEACPjk4xb+caNCC+bUF9Epn3HKdN6KFsqOsrjj6Uz0ChhMaxZ+YnT/PMOfzgOnmDtfXB
FrNpEwbtFqkP26rMrU8OwlDhhOvbrgYx1pNA2O8ZEhciSH2Aos26SZ6pyYZZCyruWPvVplVRuTUh
MxXmU+RugS/1Iexh87sdaxVK3KOwdaR2JxM14IhqQ1AEgG9tEB70HZTzZLGnwgNlHznbft4fLMd3
g7Gv9ADkNf2lVNG+JtUuLHO6Z1a6xacZ0VcVEmznAXy7kf7s0MjN05Of8z8y4YSWaU+XtlAHpg9d
IXgN/HPHg9rz+AmKhPOFmRVsOOXNF1815E7DetC+jG4Hwu1f9g87LnslHSh4IEEMSDTt/bDP4u+C
fyJMhhghv/XXWvzJQD931jT8aVKU9q0+6+/y4QcbN3CTISdO/7j1V0sdme0leDYRbxyu9eRO204f
DRSMSNDdkHGdgcqPsbEpjjHg4Du0hrkD02T7hGhEe2wcFgXgSGc+MHAwOsNwyjOzvcR+0T7h8t0+
NRneSMCUF1uyUWNm8XwrI3dZVDIcNINxABm8APp7v/q1kw4RYzFEQQzC1Kd1Yv05v+xulv/r56gJ
LQemqQYxBgquB0T1c/5XDkXj10Rj08GJ5Lifzaj/Y2qtN3DwZD+yzv2tQwLeZtsDq6Web9Kxd/4U
MdL1YK0Ub441xftoFiA+rgZ2dzlk35rR1IMoBXeEHatYtofoVFdH7S7Omu80Wu00pCbiJWouqIvg
erEtHQ6iJMXrxSd32NZRpm00vUaQfuX58iFvf/IsG4Xx/+L/Ig+yzcZ0N4xiOlpFXmxwxkh2FEim
4DKqcwDRsSG6NIN1lkxFFFcnI3E+kWkNTqMaOd8wz0QqTMWqaVYUXL83w2YJV48uGA9UHO7flJ00
rOb6iyrlRnr2H2ZPouFch9R7WLra1Po6BVHYahpjl+8jDalZpaGcGbOtdHa3C+nPmHH7Ngzd43Ah
/eHQ/CVnevVZydyeWWy+UDaiVqK+pcQB6jFDESfm65CawzG2UA60JDDaNEWCVsOhZgI/iAMGmCUC
mOeRDNPRKwADwHdMghFqm/fpBF0FYHwM1XATXCo4woP2WA1X8A8NCQZkN8m+d6rkAgSgfo9sEBc2
FWhWaTi5M7tTL+8hYWMjtOmKkt191eRl4wODVE+Nv4mjGGTEQL+WwCCgLtkszk0DOCRKpd/0nIk3
LR/lLWLVCx670WIa6uIoCyjTIcBVb+K+cEIIzQ+X0YH2IqkrRjKFhFYKLKbSaiQ7NRIoBKif4TwL
lvSTmQ1dYMbWcB774tP/P2FMieVJFbJVZRtt9KJoth94VlbhwMmFIKiXZfOWSFqIXYUaCebhPU6n
76KochREIEw9ZxFSzP8efrBpoCcWWm5uyUaNHAa5870BpOjq4DwkqTo910Noo8YXRSU4LtMEMnH+
3dc3vROByN9vJGikoES1Nm1ch37kgO3yl93WIGxVmUoceoSE9cNE3Sjtqg5wDppw06jd55o7BH49
VHcLdNCh4wIqxQ1Zgcg+dqt7UqZsF/e5tviQo+c2VYhq5Amvvkl/mfO03VRdPYe1eonVpdAvLK5R
t7OOqdeNwCQ3PeQ3Z5p2dAPuv9YYZfRjmMx8R9dFr7AYJBSyuENRL3JsODLYG6nizpZhIZNA18Sp
7vxDpE9bG9HSk4iG8WT+6tGQJsg2xC3AS+uYptcl6w6rjXqthA6Rrv/1YF79H36iPkTT8qvQinXZ
ugKMyP/8Kg8+NPzd70g2w+uco17fTenjH6oave/qAErMDscldNQ3jOntBuqWSBhD2+A1ygs8ekdW
B2Wkz69kqy0DRFWaRL1jo78OM6iXG3cqdzSpizwN6t4Dp7amp6+SNV9Zm0zfPBy4ggakR3dw8+mA
4VyszNAB6Cy/z1anHUw2RGBj+KcZuNGh6gyVbKuNepHZOwfD4j9Wuyjd6G6Vnn9D9ADiYgcltAAK
npg/aXbLn9qh18ASojNkhA0T3dotQ7xj2bYUraWhJCQbDk6RgQFDudNCSIlOlzqPLzm5kE0pzmX4
qg2J90eeZOmBQs1rJDr+FZO2PTyCewP8QyoiTXZyS0oJrmYaZ4WibbaFZ+N4B67YsU05agUBJxZ6
lD9R04KZ92SmzSd/MrLFRHZLXUgsxOoPHC85kCiCtgBKM/mnlDX5U+ok42nI8QmjwgcFhu5Yn/BE
BVwe1ebndPK/J1OZFRurBwh0nS0mSJJ1rhe6vMKxFeLN4HUi6eC18S0eI6WJWNxqi9SnP6hHQpFr
yfZhosnxNmos/onsw2hGO6uSAED8OnWspwvIyEhwGjeps00r4N7JpzTccTmeTA6bdzOPv3RTlJ2n
CnJZUNWok2CMjCkUJCpHUyPJO7RKRa5XDb5OF1BUAvWeqAc2qOFvrgIe5K4lwNscR1eowXViryYq
myPBzZJW7NdpL4WebZPeSwO0EzO4M5yt6ZTjeY7KvS1qH7pxHU5SvmVXWwcpUbAqOsZ8K+bykE+4
b06dOTpbHemCgzsABEjDvIj0GxtAPQph2XzXDnMPEWK1jhrr2Ll2f/tgThDcBNx72JisSI/4K0x3
fHejLag5QReg29eJFfwvMTT4/UfnK/eKcZP0Nl4cUBcLPtCBU5e4wtMWxMvchtLAb6fJSOThfY8g
HxdyZ+bZ1p2+elY5f5IV95BKy8qjXWj6i22UoKCYwQc3RWmxcZtY1bN2UwdYFcjAW0u/jKgJu7Rx
zBD2MMC976f4e/eVB8KsCECU1rFEMIITY+d3WX+pPA+YWDWx+LjKSDOd0xYnzzcRaoJptdOK39mg
FQc6uQpcBP8HZ/qReBxspzGqTg+/yvojqKd1wLp6Rv0Xa3oID0aO9hbrY2CCsfCcjEX2ZoLLLfSb
XA8N4GffZl/ElzFnOOUYpQP6xilwEF97de6WHsSxaxw0Tcj3pNIAKIZAk4P80Q4Sux/sUCMeAJLy
cyDHrbT8PGctRGubCDSCENrYI+BeH3BH/rQMmdfm52aGanoyZz+gMhMIJSFjAZalYt/+2Y17MB6V
5gzNNPBD7sbG7c7dKPszQBv90lttta8XHPkIMC0YBtSH15nZndxDYjZV8nc6gv1d1yChZbY2f7UT
5wmaZtPXwWDVluy2siPcudihmPvTzs1Ug4KNceB1ta+1prs6KgvftVp8bAyQ4pFqPNkSPj6TB5kM
lbbH3UcLaJIa4ffPFt4jj3tM0F+2HOiETip8WLhiAIOemzaBE/F+pyctGDqrLsnD2Ue1NYJVzdVX
jbkEClW3j0Hx0jn8HJkcq52hbvZ9Wv2dmYApUSNVL4/jcodSqT5A3Rb4n9dp6vlzHl0L/9GcKj7U
plPMz5AZKwJf99iOjKXdV9cPW6Vq/1TtT/uRD/WW1aIbo2trP+4/yigCrAIaO0uBwgMpnj1KlCok
Y7QH44AAO7YqYnisZ1icHuodaAhdon1VQkaJluSZBHQ38o5eBb4uEHJdcEFjV6FFxrUjtsdm7uoj
ol33tI4sUGyr6Z9dLgQiZOCJiJX7hzXkFCt4F7drsachCtSgjJEBvv0LOjsRStYp5yZkLRjXVrzs
6kM9aghY++Dy4LdsuPr8bmva5mEdDUVffoXccLnzM8kgeDpa6XnpJlGXIZpV+rhLl7q76dXU0m3U
u+6D1alMjgC5crCGPj2Xxdzvc724rab/bE9TDe28dNWeI1SwgVZRGy0/DgKrycwYZAr+2TuLXXsj
RFNvJq615xSle2UQJWV3Zp6b5juyIpkg+Mbvy1OJIsVDMY52GdAMNR/GiydZE7VJQvtBnHLe4DA/
b5bxOv+4/sNWbgf6L0sDAUipJxrYOyFeIHnT3DRgZW4GXvgs4JHsAtsQ0X6diZUPDeVg3uvZdo+0
oi7Nn2tpkulfyg5VlDS3rvZnzTkjvh+upuVHaU3GDriPfl0n6CdxG8VWEfL8sQEUtSI0OqfWe1YC
NDV7LsIQqhl/9Sro4VXB4gbocRXQPI2pF48gE4jG+L4uWbf54KZ+2Jj2iMKu0+tvYLa13EqvzDY0
uzjSNI1pn+U3Wdd09pBuAMHCC25GlbDPgCAnteZFmBkKngbCbtHW4XVzIdsi3qyjpOLQZsn3xLTL
PZcVu1qDJXaTy92jU3v5qynMH+A2yr9r9aAw/Q5wt6bNTj1PQJiFANk3MwEDHByg+oxzoWTsXJQ5
GO19YPIz/cdsT/ZbCkTiy2DH26bR7DcylUaz1SNwudJIzjpCiWZ6pZE7j+PG9Hp5rLXawTu51kJN
a/ywU8txcMqPotI2LY7+J3qJS5mnoR51YO6tovytT2IH1ZcO8DjqnW6DWfPFtt9pQP5xNvwwrNy5
0Dt/rKM0nBnU1cgDEWUIBPbGGNBmeJ9Cy9b1A2TAy8+mlyMipEHvDolH+xCjTvPYlwW/WYWJYII+
OJ8aW/+zmMbhb/+pkIP1d9c73xwwHS9rIddS3hNNOB/WMm+ct67rL2vxn5IHQIQgYqlQzzGSz+HA
MxGuqGfLAeoBl+sMZeAGJESrJrT8bHqmBe2IuvOktr+xPpmBniu+gqgs+g5lHJCh+mP8jAu5gedL
ZILBAxO1eE+aWnsDtaK5YbNev4Lywz+L0vorG5SKxpg07/lUWBcPqPlX3YR2doTA509fZTNaL8i6
oXpOG6961cSM6AF4sEJawHB6eEpkHdq8lZtC5zy0y7m7uKoZVDFVoQ6S1CMbd3K2mVTpFU0kng9V
BkuMThssffJC3vs4ZWN5XPeh3rq3HtnTMUbeEL9xCeJXJEd7PH1ijlBZGuPqRd0+7WUL9fSxvNDY
Vs6mkYsg6RqAk9WQbP9ZQ1OoJsUpy0aI5cNqtaYbe6i0tcaBePeIhw/VK+JMPbKtLH3M6kpI+7nv
D3by/d3SB5uVflGn1HMLIu8BwXQLYSOg34NBVrhBWb64GoUfQ20EDNnLePUhG4tSXPmBt/rfmNWI
fq3r/E/Il/IdNOVjQAd1EL5bOpCa2SRPInEhzqfus9RohfYV+MjskpqeAFzTkScwhP70cLV0rztF
Jb/p0MsJCuBGIZxYJjhd1c5hvY0YqYnAL41/zdI1BdrVkICITA////FNh1zrzkAS9Im+uUJrETwd
WQHGdUwmg2nthUxTAP/wkDD4wG5A0dx7oLCbza+l5Jvj//tGtm1xXJ4B+B7vNVml24I5ED3U2lMR
G5l9xZkhTOre3RfevPddz3+iRjdrEHe1/Is+jT9NJhBv99TqA3KALBgCG1rf7n1LAxe3Wkm+I6Rh
oMnsF8cCMobLbhOXKWi0DQ/JL1ATZF7chVTMRCVLVNHk23aFk6C+XU3UIzeXCqForOMxulRD6Qke
Yb0jwD0jGijQ8SREDDnB7Rv8SWSj6pr518RSTkK1NY5lJWHtQLk6GvJN5VT53Zciv4PBIr8PA2QO
WgEeetNNfCso1LRZgqM8z5Pv5IcILSa0rDbOWiuO61rqZao+R3r71bxsBG3ibWbP9oV2XH+qpmWv
McTvIA6K32G1T3PeBCazgQ/9NRH1XO61DKqGzNS1cyZLPxSyzVBWUmtg2oeNJmi4NmSjWbLRsNPK
aWOJzt+QDSVYWr1sQ+MaOkk/x+vCCiXbdVs1u99tDXalLiwzBr52CRC5VTrtu+Hp8YbP6fTWxn6H
WL+In00cAHdO7XtXSGXn0HqfwUWCIpYDZ/W9YNwNSrPPnyJmZ0/gY8mfnMY5m7i6X8hu42EbQg0J
glykZucrWnJh6ig4huJnuBhlazdhrQMwRuCIDoUyN/kP8hRve++GgqkJZKrAFKtR6YbAd7qLxgrU
W8N4mL+RjsqqmfJh+KC/QjPNjHgM/tXQXkGFeQHkzOxt4zifQBclEYnsy7HZmDaSzb1R6zeyUWOp
Wfw6vevIxUwOOZiQb6AGABEpGEKC1bbspvaoIgQKJVQzyRegxXjjIuuBSBDY0KiZK1+Wu+aUTHTV
tpJy1xe4AXhOmYJOuLNuqG5CVErwbywBdbIWS+u22mcO9KM04x9koknyp147i++mWrSayK0ozZ3r
OpBVUKGvTAXB6qgXS49s+OPsCwkKYJqkZvWloV8an42i/xMvovw4d1kBaT5zW+iJfAXV1gn0Ac5F
IM91QaS2PzSMPZFptVNPGyec48lvzqDsmTjgBKKZQWQVQIhqm3WNK8z+4Orm/7ZXU0lUkYLhdqtp
+XnBU842ipecKXmvLaS4xMgRNu0TL3sawfdscLC0TDLPnzpQXD5J1y125FfOOhLK5Fd09uIHWgR7
y7VJxeL+YcJY2THwxAMnxgMLRjWUVcg5hxCjotFY1xE9Bmh9XyRH7dYnIQGeFEZzN8RYmdtIL2zI
ibLu6OCRcvQgPIFyJmbdqZkVZ0ZtIu1aIRW4fZjQTO+boYvpSHaXVda9yFBL2+HbO5nfBqlp+8rC
CZYNXvMCNGD7oluyBvLc5nuyUSO0PyYp5DP4BSWI0Pb0UdAnFYl+vHA3OpKJPjeyVwOPAcOd/+ML
fsHFd0BBG3D10ocMhpuFdSeag1PH5meX6e9QWS+easNlb1BFRVSmNz/nda7tUUwP6ZPpqRsgemET
sTei29eFzRsEDekVkAGxn1vIpCzGhfibXKnJIo6M9wj1t2Vem4fuVOfN2bDN6JJJKEJGqAd8L7hv
byMh5bEo4vi9mhVovHRfdGOIn9te/kFeQALxfcIgqUxDsypmUNV1w7WXI95JWsqPLsstAFtKuV/O
2eqwDejQNcJB9kpnbc8yvVvWVjtp8A6q0mVbHCqR33J/uIE9GtTnTgVai/UsWdfVrO/oICgh7Lpj
up8H6wmylVpcvgT2pEMGklwBtQty4djH/5HhhbheiAlmdZmgmaANlb6Qy6z23/mSrYc2HS9Bdw7m
9ZJZZ7dFiNccQTFuN0ABItDj3nrTdG82hGgCyJR2+6mIvRtNUFO1Uh4QakoW53VFq5aBexNFGI6S
1MVO1NB6Lvwbrk9zY2x0QC7RGHGImgEUMJYSEmoWKSC6SuAwrkYGOXEydyO0Esm6jCEHuXO7KT6S
rcrKn7PLGvImow5F3RBhOcTpVXTPd+LkWNfZHWx0s34iW58nR9eYo9OHKN3SNRQN54BszpYc3SJG
1FX3Xg1c4rbS1eoj2H7Mz37n38eiZ899z+Srm5SLuXL15jRYI5g0lFc6lR8XZaN79+vMeOZtuSwS
WhEHECDIUn8PHqUNQ1j9CwrXusBpLA9kh0P5kiTRWzPr5RcIa9mhg3jzYVZu9tQFkM/VnwWSjBNO
t6PZ3qQ77wagNr9yMBCHg2szSJG3w6ecTT/tLsirUMSrb5vItk6davoM6g5Lz4vsj0M10T/YHoa/
XB62+j9sTy7I1jb4kXs7Gaw7NbrmWPe2xelM4lp1eJgQ5p9lV/W31QyhpOo01u4bmTpEQ+9OdXiQ
8JCpLPd1br+vfPALZ/zqV9dKKCQHNmhvJvydOOJLslGXGqPt+zagLjkOzF0cW/WtarS+289aGz3j
07dv1sw2Md7ez6MyUS8Gt7pA0OO+mjwzfsZ7CpKUv1ylbiEnIz1EFpSNmim2/A2uMsWOhvRTqmnw
wqIzMyQV+lRsUN1aHzoH5bZWc2p659wnXbH3Bk9c18atsgiR8g5XxDm2/hQZK/ZkKxwHl0NyrAv5
mdKXlKqkvGbSAFSq1zICOgGZT5oYNSA53DZFXS1Mna7hNdyUOKsmVR1BU1RlPZ0JIGQQphzxZcA0
n+G57oXcVH1thbFlMvMuvqpSsLzeu0Rx2UEEeHjpiuKQO052Rxg1v1NvGtP0/udqFOmQLTP67O/n
Bljm1URuQIH8cG0O3LTaiRryGFuknEEnBCIHNbGuikU0bqFrMW1XG/0CMp2GXd32YrNulaq1umPw
A2/sH0NmI4VOzgAWOWeIjRweNln+AVbXoZJtnI6NqtybVTWfZ7jara8kyt0LvzqYsvcOpdW89RGQ
odSI2J9xyCZMaU/4UUshS1eHyTiOTlSkOgJDDLUAViGfB6jPHaDWgFtnostnsjlGqlRnqnefpe1J
SutHoVxRgjJeJZcHu/GT5yaakudeuN1TWx8gutoJ4A5hz1wOVHgiN1nTI2YGxFpvTaBUj4rbWgxC
RSPS/DnHzecsrj85lec8l3bsPlXzk5V2bQIoA/7vA8/yxzIceOXsazPPN+Rb89x9rmthbnnZmyEN
aQKVsyPSpV56NEG2DPB1WmyLrmN30wE9cNs1LaQYMNQKm92jEo03dPO2Yam5tXOI6rAGxB61qp3I
uDCRxnQ8IFnUGGeo7BCZwwuwu94x9uYKEk0yzYygikVzBrZpPLCxPmhp2ZzBbwKEj6EuLDSmhvxa
bxzLZcnvpldbpj+XGUoRUkiBdBxxfY6M2VUodHnesp89EacjJrqNloFiBgWpmAUuD13yqSHMh9u2
ezQaQAyhkfUFpaHRaxnLz2L23ZOvjlz2LFEdgDq5eTTrq+2a3RhQl6nxUDGx8UzZhChKwgwZkZNE
lks1YHXSdtAAkyiN/MfWWOqvQONIR5YsjzY0ANASyPhfbjRMrAhJ9HhKcStE4KCE8H0ws6i/ZEXd
X6i3NqsNtHr5LpYZCiIBCcyN9G/gD3AwEY19HlRDPc3plJJvCUxgbsY2qgalFdoI8OBcpaeg81TG
paHxsryNMEVdmmrx2YDfoStDqg8UWrLPc0X3Vw0oLiEbszkKR6gq0FelgdSz9G46JfieGhnq7lfE
iyfjeQfRQwDoFPqCJhRuPoTkdrJl1ZxukjI2DjjhR6+43PErsMg3qmVuGPQ1kTkBdxefDuDdSgA7
jZ2zn4P/tBztNpwdE0q4ymZlGnDp+ZXe+76BEu7e79mT4Rq4CEegUABj+vSVJlwok0JtKd63jQea
O6koeyIE11Eyq7pFbPfuaw1cdDCbncBlPtLAPouAwWltprjzQI+pSqnIiGtjHOSM9Ui4lMW59MTH
prVi8HStxgefTC2Ze9cDvh04F1SjzafUdqdTVLUzOGowXG3Q7sAnQuNCFvc2QqnI7/xWm6wr81h4
38rc7a5tkXdXfZxwnaJxnSDA7tSgPs5HZJ9VgzdzfgX9LDD1EMPDYx4InTpCE43XnATyUiBlrtx0
7f3oFM9N3O88f4LEQ6w1rz1OCxCcTIYj2YAShySyhdRwNpVhCqHTq2w1CCSZMXSz/Q4gfF/aehxy
idP3CLXGOhvrGxBYAP91fRq0ppsedMYRVpxe1nAHhSlQOVefnNm8PkRAaFgpANA46ofJQyynAh0K
ssvZUNxRazNsmyrSt8Pk4g/sj4kd4r0/bOrCQZ2fZuXHNNPsFzv3xJYXcYoIQ+282Ikwnuf+jQbk
kADYHUpAL8K6r/CC98H6p+C6SWZn+E6pbqQQuh7OCHvLbJ9WU2bXoOZNocN7xF1sR/yh1EQSvLjL
uCm9t9wX8pQYWQIAAWqeoCDeKNqQn68lmXsALnj1G72kyM7yaDrEPjSbdDHgElNx6Agh6i0nPJqo
16bGN9tsrCNAB35o+uBrNXpNPkPSFO/FIjM2hhi+Im5bAoYix2fmWMOza+cmyB/TW8t884C6wGGT
60628xo9AxpBDGwPlnd+9DV+yupJ3ziW/+a7Wa9A7N89y9Xf8woUCb2hsT3EPdMXHssz9ITZNgcf
zlaJstwj1UxR098h7IBKOFYzwFRgSzSzPEsN9QN9wo6ZxrP3aQbEyI0cedXjLH1uhCuDyMCZGYQm
qFrJrUtR6eaHpoWWx4XjQ7cttz6vk+TLBONdkA1uBd0HEdIz1ffmv/WUI3msnrD0cKRn60RPzPUx
+zitvGvp3KxebqFVyvaG8JLbXGTyRj1qcNNFKYnsRairWXOogWJ17HyPZNR4LYZswDkX6KyWvoRS
feFIlrKuUQpnso7fyzxT6d2Zn6nxRgCHjtSFRjP45vXFHisPvk6iCpmfK4HzaTcm761evlFZaYPj
NsTuJLRXp4LvZdezM5WkUkP2ipv+xkNNaEi2XPnSBGpTzaPl1G9kHxtz8LcDNsnUJuSx7rRuUnn9
ttL99sUuGIo8BwgQQh9W+yMCwvoS58UUZGqIKmT/lGugD23sZEZaAxQ7gGaMqqGeBeQ2iMKSLFxt
sZ6nlwJVGGDK/OVIxmx00ktlTc8447h7mlzt1LN0PC61GqXMiMt1G1TO91uQcNgXmaDgVQdBYl76
Nfhu0FB1NPXw3f/b8zS2e7Djf/PQBjgJoKWpLOm+eNLI9+vadUnsmOHIUNlMFSNi6nGDyYsDkGzj
lUwfGlAmXcmj9LLDYgemaouMfb1dX7X4j4WEsZhKCDPj9atpaWYFuoXCn043zgMUqi0kBoafL2bN
TcJBgaxX05CNX+0xro/2CJ0nzobusFYKUpEh5H5/TlCAnGZpglag93PFUnlIRp8X/9mGJjw3SwEF
6H2oMCm2HXNlX6an40jEPF6FGCMw+iDxcFw8e02JuwLrmiN00M1zNPvmmXq4azn1rkRkFWxc9YFs
Dvgk6p2N/7KLT5/H+NAQ2NhQISYg5XqI8IcbLLWWD9WZZV5CF1yCn4SXMb+NlR8iHmifoBqE/yZU
rUl1m1lszUHaAEKKU9OLMIzyYPYTMnqA8UMNNWqAN4xdc1ejsvZIaQfuZeyyzJIaKo1p5t9+HzIV
NLvt1cGmcscj6md0fHuy7JR/7lF7u+u8vMjCFqCVEhn6K1NC0qQmnXhmeoR+GaCO5MJN0W90CWgn
+aQuRNaCyULwGa/N366ral9uhxpsllQvkrpWe01bdlwqQmiIR9FxKR+hIQ7ox0UzGmDV/zirtbQT
sLcBeHGDWYW4nXTKn3Qk16rZLW5koiYrKi/UW9vd0BDgvOyJekOZfvAle1KYELYCU5Orkjv0kS2f
t/pD0Iec1MiGl9oP+vDXj52Gi6v60zgNGHpcG3kun3+PoKt4naaCvU0V4PlCc+cDDV1oVEGjZo5D
GjJec4CNRkRzgQZ5szVdPg1DC/VwjMhjrnJoRfI7s2vEz+v4e5qWmwJvqC9zXw47kabpEX/c+Y2z
9I0cQICCO5hR+Xcrv9k9OHLXJAslU6gRwGhaKU5ba0ZlzDMgkSTXQs8ao0vSFBFKYSyACddxxEFJ
3nR/0qSmVXi3U/dxXNC6pEjzzajbAXCc4Gm25+EJ1YjlJkrS9MdsfGF4lP3p4oEWFLwC4aStCUCq
/eh1ZhaQAjighHRBS1LBLr6vFRLP1hRlIQpI3VOdF45UUarZexpRI6iwax1bCp5Nw0gfwHmPWqEN
JX5Yj9N561u4RPw3b0S21W3Ag3fNG42xL/Yg0EaxTa81l47Pr9MvKXNUHvTgfMrAcj+0g9ygfNBA
wKyG9IryIX1zxCMgRCifmV6kl0Gl2L05rTZ6I7Njp4amUbh7JvwEPOnIx8eFbd+irLnTyGBf7Njw
9omU090UVrQtTVZ+GVvv6mpC+yv36sPs5e7Xoo7HDYKk2s6HOjX2A99lCXrjw4hSPTxC43g8eAiP
BtVko36QjO6M4iMdx4kp4/CBgpOzjVnqbe2ua5+AIu2eKgN3hBylbRlrwkZDtkClTj80ndyPOtcu
pdEjmuV9LlnyGYKTyXvSxj0SL3Wyw9slfo9n5IFnQGhudtZmnyIkNYFDj98VN/w5A5xrQ25pOnVb
5qF4mmYTfzz0QjvbqWdt2Rw/417OLmBBZBcAgBGFcAiuTQaRxtVB+YDbAo/UZZ78OYihU1yWoHjj
Q4VrlhdfppBATQcjvoE0SbP+tEx2byxDPDkFQM6e3uZX6Gaaf5QlYvs0tHP945BmV2ddOa/DiJty
j5PjvC3Hun0p9XFAzcKsH3VTa178AUW93PpKc+AGbF7kIDhI40Tl3JwMcag4KkIwlPZvNje7s+gB
eqVh1Gn+85A5GxrFtd2/xRWoCmZUpiHR1b+NZpxuOjx0Dj+zzjZz8J/tV+aWeqwClV4MMokQNUvT
GYpOKI9E4SbCCcB8aRC+86Yw93kbRFB0vVJTOlV1RSig30Sga9ySTccvfJ1Usw7tnLnH3NSOZCcP
mnwYojTnCxR0OXSbsS95rHuQbwsutd3c4IN7mKAhz0qQeEKcbQSOtC2Tjcjt/CbizthqLJk/Z1GE
vKTN/3IdCPnhtvbdjwWidXnR3ScZfx2s6m1SL0FiYdNVr5BlDknyqQjJtk6A2fqIp1R+Wey6Hsp0
YEfwarDzbLdAHVN3GTeRcTZ1BxDoOVXUHHBRJlEp0cjHJY+rhwol2bxKT7TGYiINVYn3/2Psy7Yj
1bVsf2WP/Xw5JQkQcEed8xBE3zkaO23nC8PpdAKiF6L9+jtR5M7wzjpVdV8YLElgG0cIaa3Z+EUN
6QmAHL7WwOQsEyAz1joMUcRvg9ewZtXaIEaxTFkTf014uBRdVHyB1MWwhfAv9lVTe2GPj+FgVMd4
HFbSFvRUBQAfVg6Ki8Ro6MlIOT3Z0A3YDLmdYPf7V5s+w065gYHVSV9JuIW9YUFA5kjKuZIhLI6F
ottJcOUN6yYkzqABdzUhe7ekgCvuIdwY7kpYw67MJCnPWegQP6d5OyegAfr6wWB5eEpkhgqvA8ex
ijVYrwwuXnlTBLuZdO5NNmOjdhjLwjZbQBMOnBxtSKZH6X6FfxP4wFE2d4Wl5k1mhscmJXIngyBc
ooISfqkaC46UjH/n1YgVtWu+9tL7OTSNpYRfW4rl2jTUDuirTMp67laqXqhJBC6dyHiURNAYyWoT
LivTobHa4HM86n49lDE7WwGA/KAH3i/Rnbdxdg+39UxET57hfaRGm1/6Maa7vsHGyPWS+q2v1bL3
nPIZkiDFOvT6yXbVsl5H+VX3tyZ4lLgXdLDiVj2GMjg7zVi/jfAP8BM5rkRuKxBvxncOjctt2mf1
WYtpxgl7HwKOHJyUZGXZnYvkeQxfCeHl7lbHUUleGBPtHJKem6SW0cPotE0w94b1WAOBfIsGBWjm
kGcKH01MH3g7yUMxjF8YSYKL6vN8X8B22zeYSY+1O77rbIg+2EmGjylDJuueMIlTU81LFFDx4AH4
n4yAA+3+q0/V5A2nzzDTF7uhvOqgLNt009nmkyqo9TSkBjTmWxb/6J6VHdc/REN+VHCy+IKCbYT5
bXAPbWOnW6XGcSXhpHeOGjwtmsTsa9cCkDddBAbIeoQdxRueR+FXbcjPZhCBt5czlG9LA2a1lluD
suSChT6qXp70wW1jc5fDcbvwgsab6TYQjWJkTatqU3fuz3GQfpfQToNEwr1NDxZBBrvf0dnf2/Oy
I9Aap1BeqDJ50h1dQb6NsgQsDPoBG7sFbllAcPXq1SAu2HY2CfURVc1RJX1qpM1mJQC92HlE2YOo
kolMNhprwDSih0wmqO4QJ/jSKuvdtAryY/RztzC+RA2FOjtUoZERquvzqFKAwYdsZ9hhfdbtjOef
msA5K1FogTa1LjPUA517bQrTR5Gwh2A6JJEx7CkSfJ5dWHymh0HmEIk9jmqiHqfbbocUReMotTm+
z7j2Nji1I/ylXbsqOjDpPCvBnjjpjlXTImHMwUCDCgPdFHl8QSblZ9O9UxJ4UjuQEvFHszIgxvtr
DG2RIidIE64aO4PAcpB86Le03eBnVRmYpvoNrg8JvD+BDuPxVoctZCNPhJkzHemrKhh6rMDj+HxV
mUHG1UACAVrLsbsCDdxZlTTJNz0KSjOH2/VFH0ZUZvyiAraiIam6tXVyLZyUnfUAVNWzDRsxA3JQ
DFM/G+zUVyz9eUE6iA9RwnSeWdEkBjdJwH06LSd5wFvMJQH31XyFfu94yZSF/a5D0veoi30QBcDN
I+olwjoCr6b0xCI4F0EPrmRIlCtYj09hjDKcj9e55d++lNrpMZu+tJWbLdIcAmwwpweGQn9xqe4u
BeRB+9z0yz4IQOXKv5MGa038s+lx4Ck94uNOj8ggNMuAj9iDTm23sXlMnhy3Ork1hcchJgpQMFFA
KwvnVEblgOorg0TyrzY7KdOV9MIzc0e16pBUfrYURCEbJ/pmgt/nWxGxDlCQNo9hWUMU0qyjb6Vr
7CpI6fqRUt7WqAi2E6SOHwJm4Ds2bkSbxgtMOFbiww0F7ke8hwoWdtyXrEDuNCjPcgp0C+yzJBSz
EzB1K1L6cBQgF/PHyKzhQ5gQD0gi3j1COTteevhy+YE1ZN2ROjnUgQuzWSqjyza1MXTYG1iPY0wA
Ti8ZRVai7cDfiF9u2ZTYhmJIaINee1PCRAY0mtFg+K8x/pBLYAMow4Vj7fmUIB3rEnSsXPXWnkEd
LfMCc1tOkYNtbznXY/Ro4WJZ6IxvNr66SM+wstoOrM03KgVPzDGwDa1ksSCsh1rUFFYNWD76TB9I
2mN9VajWN5OqONLAhNb3KEHA5e6wRkYpn1MvNJ/gMPk5VBFkRe69EejfC9EMb00r21nnmOaJxsI6
ZUkfPvRQHrg3mVN7VdlXJLr6tUpdfqDcjJ6qbFkRlz3FXRI/FdmyngLYp46Xvn2q63zHjcQ92aNi
T6NR3CLWcvaU2+mn6FefkZjJ4wAWRAH0lDSNL+VQOg+8Q/6FJOFz20bN1qUtEr1TZ1eIAmIvsbUE
q/gba1w+B8zSOIPT/U6ccPhqW8aUherCg27nVfKetN7n9tED66/rvQ4TGYpn00PLw9y4AGw+ZxFh
T0PoBDoCeRM7l6nv10jdN0UM69cnghTYfhzcVds71FcuFkAhcGgvZC2lUi9jkw+7EmrA6OqHF0sl
FLIHdg1cPUIUPJKkfRlZ3O+SPBn9ME2GF2Zgy+LSMFyZtYENHlw3wK8CQmin4xGfj10JE2o4UUz9
n2LFoscUbz8498hXM06Kw/1AgPf4FIIQ8arCCJPo39uxo4rxsoBXoX5hIQHXgk08msjP/fUSu7fd
32JjD2FjJ+99C3ogr9KbPCeYfOug37ho4kZuYVFvXCO7eNRLrqjqCp9wnh4hYC0B8A75THewyPgG
R1ly4XiuOxKAsR9Mazj4pS9EYJ7UCEyhQqry0DX2zwMF5f4gJHa0oIMMy1SWBvz59FEPKnbFEJLb
BfpSaWIJZNTtbUrV027LRrHf6dP7AunTvPvptEo8DE2H7Ocy6j7ehh6MQyw4s4TuaxZ37aEQKHRl
kSVATCLhuppCr69DsF2Qs9C9PHYblFujr7pTUJEfrIFgceTno4CXmAP3q6lEoA+t1rgcJbK++Yjd
Z4fK7Uz3BApWT1YsooUOi1Y5wBgaYFRZpPc7qxXrkLXptXDz6Gjl5AgaXXr1UBW8BolyZjFelxvd
Zo+R2o9h8hXFgLldR+6l8wBfzFsYFhiVZz7zLJBLB3/FSoeg4oOwGg7Aa1jiBZrFMVxM3GofE2/N
aeE9EI8TB9NKWy2AY4TB8dR4P4DR+hQazJrHAur8pmE6h9hRDgAJsXs7S/ORQPgmceZdZcNPQXfr
gWknXjJoHPsiG9N9DaG9XRMyawlmfX2xIQPqp7Yt3mxubhyrsH4EWbuUrCq+DZOVbF71BBRos4Xq
sgac6ENiErpp7fZ0Vy+9o1EaUdjrzmh/8LDIRTLrCdyy29qV/AgwiABNE+k2UJbbczBOIJ6xrOzt
yMdzQ7EkKkIvXVfjCH2Aic0SYCJLaGo9aCKL4Xn1ahggynqnutACtmf47R+iiQyjR+RmFvg3OYdf
19/uZrF69VuvIzgIfCiS+XcYr0FRFCsyUy41hPfWMdrtIezLxR3aq88qSMzcxurQiBq1Bvai9eEP
BvoMVouzuIvJlSONf+pou3EbseusovzSOGO9DsI0WnVuYL24nuNXPbffeKiaOdYd4X6EhOw5dKSc
QYIoXHJk6Ob1lJ3SGSl9cDOxiaqo3dxTV2oSFdCduu0eTmNTpDQ29yY9TN+yk/SHzLD9Qyl74nWU
Mazn4OXizAIHFAcbRDB7FnlhtarthGD9M8VeIuUDrFytFXw41S10p+G6ozCyfK3gYTTTbY6+JB4o
w8aOh59v4SYk22A6+6YH6h+o76BqzjZIuz7fb6rbc9PKt/YYXm/31G3tIKBl0T0gKZJ9jUokLwAa
+t5YWEe0dmBfbdX0K6wD0k3fDsUZ9R9vRqtYfidqSxu7ekemrgHtLrcfTOiVbg0o6IBLRtonJ5Nf
w+lm2Njtu2ysXoIHY6m1S7Rqyei61VohR35XPfkkva2HYP7NgbxBem4WAVU960yIVN5i3QUoX+UP
o2evq3S4KvwNF0dFwaHosV52jJG8QlEp9Y3cyQ62O/TXCAqjun1ggIdEdWatoQBGX7EEKGiOJajk
D7JG0lzP7830JrjN+jqGMM3XOMI37f6KuL0NisSju5a6t8tubbzgy9Imwb6U05rAMFpfa8ZpVTda
ONBVmtsDtypkkzzlR0aB56al5cZR2ltgTp60oJweH+RpvDcisDYnfNH9cLcD0G2/hfe2XooIeNH0
yQ1WEEH0M1vV5MTLIj1iKQk/OAcCLfg/YfH366wbQp+Do7f/rb1KWXEsUqgjTJ16fFoGIZ3pU9uB
OJNnt7cOafXGIrM49YFlT45xYO9bM2W5n1SKATtXsVVvV95FOhS7mJTMb70lZOXmhZ3XmKPQm0I3
9zI4oC4iuLWUvbUoXBktjDct7dJNxQh9uIU9xHJv4nK/desxjmnXoD94xaI1YMeN9/8umkRloTDi
HA3DBUqcQh3KcIAx1G3ZpE+rz+IwbWCD5OETOV2hB+sOHeaF4TsQl9knlQm4jO5oDJHPhRuboJDg
zlaTPgyKu/uyyghQReW7lXX0EjYWuSQEKqOucJyVDsNI8nMEjtHUpw8m0NlLOMikcwB16IV40PJu
I+jsRtYo9yqCRioKpdlU+tYt+hAEFjbwkTM8hSixUehgEuhaBaJsd0aAdZ4+g7fjtBhkMJH0oEjs
60Z3GnPTUrvHnLJvlJWAnemyDYPvD/hxxbqDZfUGPmmAsgAPDFcdFHXuB932a1gkgG+welotoMQ3
+qRBkUN7pd091PSZbpMwpCICKAPdpJ3XtAebDl3l8PXYutd7OykV8OSA4BgkC6GVOQ7HDjaVX3pA
FijpgkcXEjuXHvnCYWrOGBifWCNBY2wKS9C6V27vtgujBDQqDoxuIyd+MTxn9mCIWteB1e7SSk0y
r3ppX7u8Mx545Kx0BNaXff37+MiBw68erztDyQOsUrzbeH3RND6Z7q+j+3hnTOJl1hawupky8rnX
lP0MgMF3jCUr3ZZZBDIeU69lgWMwaxjAVBAPorOWMMS6637gHYhUP5eBhb1VeW6hACSGn+k8vU79
FN+yAuAzQ7R0Gqr7b0vWEZCfBIV56KEq6MoAVFNsuAVx+NAWbYQd1d9j1UXlBrO0nCnK0X8fH7Qx
FtimwdfmlB2oaRgfQgtCQFPUp/g/zaZkTeqBI6fTCRUPnFMqwPEfM4hy6jY92FNZPyd9rxa6rXfp
oQBM76QUXm+F+4QHlJ97oCyw2DO+NKQCVrXHB1GHZIDMd8qHANxS9EZpzyHr1kXbIbMAoB1U+VNh
XkIMEcv+/V1vPtPTXxsCH+dBRO43dLFe402ddlaRfRuwdAXkKjLzvYAYe1dDln0604cAsOhbW5+T
fhV30eHe+d+O/XdDXK/ol1GTZADIeFi7NyXILjGp12VMkeWCAOS+I7lcJmUZXRoLWK3My+VLJGFb
0iv2YU1soCqDIzIQyJuxdunKimq29ToXIjJkeK1aFy7cUHKGcqJZP8ayeiJhEn8TCh5jZu5VpyJo
q30qDDnXHQFWDgXJhlcTRg/L2uQF2C1C3a90LUpgsYismaxJtTXsyb6ZhNnXvFQPygnrEMYhT2DK
wj0nz7/XjKjn2uNiHgVFfZKWoqu+N8gW+wEoyUXGNsw8FBRFzqAjHJGd6MCGtGoYgIex6jZlCKup
cmKrxQnBwTYrvKXAZdNt+pDWjyrHPAK+D8pwjTpDVDpcyHiQUMOKsQDPIU6zQJL3r/jeP9ociDCe
9AfSAS3jUMwqFet6uGHyfGWhpPUiWHkZij44l9BIxgfafdXN91EK0o8vzJIXY0yDM4+HYyQq8i6h
lffATeKdbP8aBDL8AqGk6sA87HX17p8iNzBHccbekM7s5inpxp3qyEcE/ufVCgakXGqvXwmDqCdu
eODrJtn7vxmQcWsySiXIoSPPtx9SF+zbDqmMvA2gejCFusPsBrJPM+/ZIAKmeEE/LAhW8GArE/ua
tZlzgL78pR4d6zo6uX3lVXsyCT6PpVaKIjDqWsMUN4LzjZvUM2jJRcCP4WBREe2ZDFwI4vbW/LcO
HeohenBrN4BK6Bj6HsU2NAEYrTjUkkGq6Z0kWnpdnj8q1NF3IUMeL0mc7LHimXUV1Nd9uiUTDCrf
nkj3us0g0bBgmYxQ4sP4++W3uw3cvI6wuzCb7JGKpr3GYoF1Y7Jvo3oJabFhk00benzYkr1u1yEg
CZhysx4MYfBv2lk1ZfX6mrVzzJOND3sea08N4M5vPc6UErzFtWueARKr1rpNXzfoNKEzZQx1nHpF
vLWB6ta30U1RPwnhwbZhXo45wGCVEUDCrwRCnQUFKgJReh4U0JsNtonfzRzydW337pBG+fkAIEto
AbQ0xgFdhhGVT6OZvBnASH0v63qH9Gf7wvsqW0AyS+5Rb1SQGhCngGPDOVoUYNQqUa/QekuhwfJq
E0+shxKVMx3GdbQUyOp9aWtlAZgK/pqYhkEd86WLnRTgw8E+uLYKfT0eNFM2+a2NRwN0sjOQ/t91
uyzhNipYTpaUCmz28x4wmXpsN/C6+HlmT22QR2w3UAX833rtaZy+C7GtQ1oxiLRM+aw6hyeGED2U
835lwcCSjyDTdo+7bwoczL1uaQSAPjkvw32mCnPmlak6FY6ydtjV8LlIePPt1XGC+psimTvHTodh
KVoAlZuCTK67rdoDOFUaTxC5dFcpU4BpjwqJSuHu8kE9DMiRn/TBjjLr5CbVnDqqRL7+r3Z8y0ws
V7tofW9DCrmC7mtr+a1khzIdXjWtL03DZ1Fw+8xQU3zwDAoV3YnW53VNCRJ5y7ZZO9rPKXvVzVZW
O+uU8W6hw+nqzEn5Gbsw+VCBuf/page//9arOrlP2Phql7R+Sp12CbR29dqXApYJScuWRuqVr12u
dhBHCCFTbQHvLkPoT0ztoqbKd0xUrvXloDYjVYvLK+E2ny4Hjn4H4YXwcaQ1VsVIHBSGA80SkqyS
wQxfXentrNQm1zpj5TGPKzCSp/a2MYt5bQb91nA666X+plszZ8i2HhIAcx3GgQMKgFeZxxGfayip
QFNMZzThqOkeRDlAkheP2seaxT1kw7i65zL1COmQlT0OYDxQa1YVbgmdSHbiUAraAdvz7FTWRIYQ
bblzLflc55Y853Ytz7opQFM1NY1OGczA+AGMqQE5wemGYufZEVgM+jQdA0zatH791KYHfopvp7rV
zhLp+u7gFDu7HmeFBUKFN3L2HjVz0g3xuzAr149RcT+GkEfaBxkIAaTO7NeaQlC/key9CJxh5qHo
d+aZUgAK1dEK5CvjUXEfNl8SYGFbnIGWC7EDBJwoTZX9lkFEcYhD+yUhyOcIFPIA0IhWjUezJ0bi
CxTxym+eC8X7IPKGU15UfJdwyFDqDnxaIgBv35w+lWCbTfwhrFHPQuEp6AFpwl4dy3Gv+EXkJsaX
cinq1nhRtLndIQtq7gdtNhzgAA0B2aCS4MTKo4OZdwUYPojzNizOVkOJoiLPyhS+MlNshygX3uIB
VdSVOcW3VSD8zQBI78HMayoX/K1gHB86kqUP4E5RrCBRRrh3ACqRPoigoTOZtj87rKQcH9Kp47cr
dEcYOOgoJYUAHSoP+lZurOhcQnNikzL6NBgGf6XA0M+heoOEFIo2zxZQNmbcOK9NV8qV6Ip4FWeu
89oOyAnCuu2LhEDyViqPzHW7VfUvpQrCS13l6RHkAz6T5QBemmF0a2JaxhqEt8Hv3Io+Go7HDlaQ
vOooUHZ/JYBDTV36UJreHo+fPBjKpI85RPdnhfDgCoaX5KZh7jDNjv2Bto634y4g7lN005sEZQCG
VOA13MK/j7NsozvA4vS5HkZ17LvYWscTT4WAzPNC8RGeZbLt9mwKUQYLlAeZCXi1gtwfAGE9NQNi
US+QqqrWOuw79xxxRy7h0tauMs2k0Zh+KK762Lp3uzajXbGKC9APOTRHgT7DViModzkBHoggPXfp
wL2C/L9THLA1pxtspa11UwX1EXNwuQB6M320OfxguTkGX2thHBwP0OSZHFZpWdandEAKFBRAECPb
QJ4yzy33XZnU89Ec4m8Bd7C+icdXw6U/195hLczT9BSGEHypIqJAh+C53A+hqIZ9aQN/V/R4vn0P
Qj1P8emdTrnp4qPXpRJF51zNKGuMs2K9tQk8MEg9AAueGQcK3ZXmNwGV3wxoGqimW48N1PkXDB4L
e2mE2b5ho7cQUeY8emmRz/pJPPZHDxnlD09GxYwZHMboEQBYfWl8ScPA+ALuX7stUnyIdAjnGmgZ
dsJc6jAxG2i/x021RN4k9RlJu4XhufGrMNy3rBLBSbTeeHJE/t1klngVSlULBzm2Nd4aCFElctpM
PDN8kOFmP1q+vtrrSncGlbDu0Dh589g7P8craapVXyZkqS+nJH2o8NK55p1kEE1B0YxfBiQcL1Hb
WpcWxjJGW/O9jqqwAE1mhEi0Do0GI3rXcvHCaqONvqrvHOiZWy6mhb/ugfW6NzcUJM6H2rFuN+/h
1iCzasmiCFJx1vgixm74SuLc9jkv2j0UBMkl/at9mNrdX+3T+MANhq890O5+r4af4xt8k1N4I22x
WJfzvlXwJbNcaG6bnfFF4C3iR7YV7fLpfwJ3vgvK/uOpkdXwpcSKa2otIJL0MATu7f/WD+2R5vgO
21CPeW5ckoCAxoABIHT4kgtosDLzmVEZ7EUTg5A0hXEZAPsFzRw4fyOUHugA/81FjRlMes64tb7I
bniBt0j57y5CyYNfA+qsc3cwVq0dQf9KZMZDW4Wm3+EF+LV02DLuRfMB5dOnsumz50bEEF1IkvSQ
FfG4E6kllnXC4ievr+KZiUL/R2Kms6Y0jIWdRyiRGI4N9WocbNXyPcBdIKWBYuIPLOV7L5RVNdfd
ZIoN4gDKD8BdbDG+9JDfuoyyA58UAM9v1tAvCGAnULRNjhJIxFdpwJqqybr+VNp5ujZNuwfGvqbH
rujYzAvE2U1z+ZA5ZriBoj1dF8ikPkAZO5pHJWcvCYWVFBnqHx1FgdfJivdB4MKAseaKEhdmCCSR
Z7SBFtFQh27kO2nvj5ibYEI1hYkDDbyqgblF155tJoszdP+I3ZzjJG3PJkxYT3kQYus1RVO7ILDT
MSuFRRpfW8SVj2DqycfaUmuIx1SnW9MIfLcBSNdGd0Yu/PkAsnLmutdycmwkSfhDd3LwXh6/6w6Y
tUrcINsFKthARVR9iWjerWtDOJO2C0yOuhpsCDW+5fC1hUIIDbbYWFgXCzti3e6NGdwN+jAFXtFK
NgBZQLlH9Y+3fBMhFtllZPwZlqq9hbdsVeSiUjcNtl2o2/RdNzftINimZKB7wZS3SFhvXBXHSsSq
KHj6GZtzE4KJpYcvmiXlV8+FcwSNig/YTxez2sXOObJMSFxQ+my0hnmZqC573V405fB1aPizl1v2
0qm7bD6kHjY/gn9t4N0Au7IgwZ6/9ZYdXEx2WP5KCL/jS2QSd7h6KrRmlkHYpRcEdu+5BwVvptod
hdYXSCXTqZrklocM9HKVGs2sLYJXXbO6l7A+YbR1T0KImoOw2vg6vI/+rUKmw2wabDLxefCnChur
K+hOitrXbDdNaCtbqCpPFXQkxY3amPfgPd74b7o7LLoGnuwT9S2fxrjTmI5mMBzmfeIjK2OOsyji
3kEfKgVvYCNx+gX21sFBEIlufdpQp95AMPv0qe12qqzugqx8svn9ZljQWqA55KGv752WQ3doxcKY
9PtNCO3AWbX60KL9+jAqOLlLNwKRwfRuAv+6vXLjRRGL/Hgf2kWw8ilzwTf6ZvqCzEQ210ntcqnb
WG0hiZpBSh78fg7u4/QI8KUKsA7CTtMxK+8naVD3WKkxxvN7/6eLoMRs+4VbW+AGNibW13WwK0mU
nSzPsmeglrTfOC0PJlQvvhgchZcBMllrSzbmk10mJz1AgdY5czFxn4I8g3CNGxjzuv0R0potmJm4
y14ylPkEgcEzH7cEILWtDu3Icn3qiR9lNSSzMhbmU0/y5KDDAF+ZR9qfkfYBVRbWWnMa59HrGAb1
DIpQ/OiYHRQYY3oMwBl77WTJl4qRbKXDpO1QJcHKhwSwJ709XHihhElR3x61fqxWDrIUsmPBJh6F
PelluJY/epMJkY7xu9sUWn39QMFbzsMUthWB4/OEAtM/tekDdar0IRTJsIx6L5jdO/QVWNomW+xA
L7o9ULk9a2Q+LFvseI7ctrcgjtBtP0W6SZ+NGZyKsmKugzjr1TFG4vSowy4TxqZEPUi330b86sST
YUv4KELK/VebPtODMdclcy+HsPy9TZ+lNexcDfwic1gD5DMOcdaVRlKSANLGM6TlAMN08pnHvfig
wZe3DjBW2Qblx/NEqrTnuge3SRa2JQCp9aB58ucf//Gv//yP9/7/hh/FqUBpvcjrf/0n4veiHCTU
SNRv4b8eIVpfZPqaX2P+fsW/Vh/F8S37qP/HQYf4XRZ18UP9Pmr6bX7dGT/95283f1NvfwsWuYrV
cG4+5HD5qJtU6d8Cf8c08v+3848PfZfHofz455/vRZPDU+PyEcZF/ufPrs33f/5JGdUP6vacpvv/
7Jz+zH/+uZFvyX8Z/vFWq3/+abn/QFnII47peNA1A/H7zz+6j6nHdP/hYXY3XZdwajN4vPz5R15I
FaHL+YfpuHi5mRTqmgSSdn/+URfN1MW8f2A4x6bKsz1AZTzrz7/+7L/9++7/zj/yJjsVcIyvpxub
/M8/UCGe/s/TH4YYMwkkGZnpQF6NmnTqf3+7xHmI8fT/gLmad2ZA8nmhGl9ZQXBqoUprjI59GN0G
30qZdskshkHkJpikRGXtnLse+SzoGySPZRE5s5q6O6eJioc2CIwlMYW5CW1mn5jwVmlqw4+OiWDR
kQ6TaBLkG2TSnBWQSNXFy5FPkRXEgoA+HMok/bCSGgW/oH2SykXRq3fUStiBtUHypX+ogRH24e1j
XdUAsdNsOI5B2LwglQ/hC8Bqa8qjYzg+xCal2zAgfO25MFqIk2BRFq7YYV8JpRoaZUdwmlYop3gb
M2kA/fFSerZrE1WlwIxnpAH5i/ZMPGWV/Ya9svjeZs1hpARJNBmA5p7yFXEVcrJEhRdqROHFtKi1
aPCqnifwWTrUxfBEk6AFQZJLQM2l+dbWmyT27K/A8+WY6fMnHgo5r6HAcUYS/Er7hO0aZmUrF1ab
PnPb7FxNnVx+pxFl4B401pbxAtoLJjC0oTcgOVzx16LNwpUFiLGZB3Qb4WMFAnsCKEUGAjlQuHwP
yBmUjlwx7wyTLrDb6xa5hLR7WfDymAUtslkmGGfUxqsirE7RCNpkAO6L38KnYsnD5hIWSq3x2YWQ
x6+DiJjaQqNMYRGUV6s4crfBgF99zQ2n3ubcAz+zhrCsSyqE1VhvIVTx2oq02STCbc+GhYoigZve
Cq8tunXz5DuD1NV5hEwTHNPzeMNQGz3rtiBgPwyIb2yxWjKPhisWHjxOzn1RXYvI6H34iwKdNpXk
wWvhyxSFgLXBE28FQacEYmUQKArdRiIRFl9pCPlQTAPAtk7litQDUBcfuLXRw5PKy9Q4U0j372GA
CmhIAWfO1MnAyZ8OLEkkFjeoKsZCYsuMktQj1H2CC+nf3Z7Wjz2IpyN3hitN7WXUmewMdK8EgMM4
QsuDA7gF8SmvKMI5AHDeoTNBeRpyESzD3nEPA0AE2wF6oPmkQOdCB+V2CKDDACwYynpx2q0oHK0O
rRONWEBW7AhQCDjwz6iksT2rnRSicoE5ByS82Q1xdsU0YqxMAKnmGdyp4czdD5tU4pGNJeuBMLXz
pRuKrduHySxvzPgQOdBsqBxeLSoQ7PFti+UqpAOZ00wuzLaHmBXbcc8MZlBtStdhNcKitDaWJdJV
JbMW1GiHGaob1apyVbriVoF6dszhkWE8214bzrwI6tHmyCH0WRe+6L1dYRX1shHlvi8ca0ccQ+xa
id1cHnlz4Y0RUpfK3MlOQkC965JrCNdm4AjeWy6CS1LjYgDNUIWUQ4G3qFeAbBEO8z71IGA3ANEL
DOAmF2xGVToTA5ibVgqNShePZyYiCourWeZCgqxmotwBZi52MXffefreEtFDjUDJfQkDnc4DQ66r
6sp3oI7mt63MDmn8EAXSO9E02kSAJ60hHQ8ISw+NRmp+JxIphQxAEqy/M5BdWzzJ/0fUmXW1qq1b
9BfRGpOaVyClSdRY+0JzuZQa5qSGX3971mnnnhe3utxqImF+xRh9IHRtHJb9WaaiehiH8hbz0h7l
v3fb2Wv0cOgRndWjVd68Jv/9J8ys7fHfx4kvJ0KnZfS/T/37fHH7in+f+883oyKIGTQ7+cHJiCH4
90Z4DYGPq4Jb7Gfy2BozKzflNP95byiMvAw6w3oVhuvDAdDl0b593ejK8jZcfhy5gMOJFK+jnQxQ
PYShCGzNbqzf///43z8bzson3dsn//3Lvzda1dkbXfPfMZ59YCGzNv/7t39fOqwf5tgQrrvgqxsd
S3tSBmpvEDg6qTVl8pxiAXoywryUdKqDkYTzOCfPXseZYZv08Dy1ybPZVHJHu4qC/Pbhav+uiJvO
AlR5dfWgOSI7QRo9SoA8wkrv/320akhwF2PXNBV/JWmDj4avHdkyJdxIeGAtJ/GnS+Sx7HOAoHar
hcWyFMRNatcE/sO2rUsm2Hm1r1LZHvoJ3ZzurDsTyvBFb+W9m2fP1pDfph5K36hRErdmGmGydK+6
JDnHyYafbsr4s9bFEnppv7NFqZ7yuD/as491tjSDrrXiUHe9NRJz07zM7iPrIqbB40EWjB87ly5M
y9OobdKXdbSeKVVfJqZshNWWkdtpD2273lMI0C6AaJbVecBdy/KhN4NxX2jFe9xW+Kdc/FlZ7Z9r
g3Qit2Gcrl8WOfNFSflj9uoqhNhNmr3vMmUERpGUYTm+FiZLM9GoP7zAXwpH31XCebYX69Kv3vOA
nGEuPD+wHPcODMmjZ1s41fKww2scyHm8UvNWwXDVmvZiDJxSupkGjqrePVt/n3NxNtJQudn9oGOT
G0LO5HdH78awrvR7krkfGUWz6K9IqVO7uJPHbu73mltvlefeYVV4z7RbomE8/iD6CTidI7RTZjQL
7a+Zo9z1ZfXAtOFO8errn21j3bhWuxty+1OMNClGm/30PPg5mPoOKUlXPZEwFMnS2tREKxTVsB1W
+7EctX1Szw+jU1/LlGjg5k+Xac+3b2P63i+WoheJdy7oY4zxmdMFrWBWozA0+pY8IeeO4hFhlnCG
q9kcrWrcC7CLfa4OdiueS63alZ46rgziy3XeEDBllVjq+LsYfYJ0snyzlAc3VAv1PocrlO1nfbo2
c/MI7qjO56/YWDmUWVRWuF9W7sWDtjyDevpOlHzW12FDPvDGn7QT6AqSaK1XnIIXTNK/JbqIrrkS
vhD1+nTMXAe7wTTb4JDII0sb528PKE+fN+PUPNkJ0aOqLddTZ+ubcmrvsyw5IgZDr9R7fwYxfTAZ
v7p8FQk+21Uuz/2U3Y9zep46Gj13E9vFnWevD6spHjJsNzLR/kxZ94C8XQKSXOX8GU/u0dXbahur
7AeVydVNyJyyLb7IWXGnVO90lLt8EPsbtKdxeo2/GtZ81liB4S+/MxwIxvWgimdjZdg9v+PK4L4i
qINKEXQmxm4n0zejb3zUPIN6bbxl+sxYiADKmfDjmdVMYBrl2TYZtdobwUYCh2y4TiTimtNLt/DS
itvy0Fj1D5qCAA7l7yi0d0NZVuijeQ5YcBQTREbEFsTSVh9Z474Vyd4yLzFYKj7FyYScB1qES65u
zEiwrtXLRMBb0cSfsX+bfiRzFZap81Cv5Ws1Oa8zrj8T1S0qc5zDnkuwvXVvSCsNG99jpOBkWC2x
VCG3DnHv7OM4O/ZmCnHCjStu8WsSyKWHed2FTWzzWGtEonOPyIdDfg5QJE5PRifvh3JBkph+Ny6P
Ls8+luQYa/aLodUvSwriD1YnykifKwmElKUZALl4qFmR+oRAZh9W1YjQWMpTlVO7ruPmBqQOYYBG
dqNe1sJ4N3Ljg/XSDp7DbzPOeYgN9mvM1Z/J5orX14VkKGCZflpiM9SKcHKLT8yq7rZb/ZNvVlfR
L6D1LEq1ogyQzdcow9iX5GW/sZz6MvEmSPzqG8HtluyEO9SNPOc+mirHv1apINzFZta7DMUZ+erV
UMm7bbUWsCx+YgEpC1Iiz01aPIsWjpKP87TuvSGsMjbMNQkjdpK+LI355PTcOkv0HzAK82CBZRE0
9XrSu+aN5oDbGjuTwCDTtKm6b6VPPrTBAitddYwNJtwDjdmtHDgZNmmmtjFFdEVP7VvS+/xlDJwh
paOilWiqDdY5zhFCtGID94GT/M39+IwJQQ8KNBih9EYniNkcZJSdzOt/MpzX4Wqot5WoeTKZNi1B
JUn9obf+u46mPFgaQgESycVm5FGZDQ/2yAUy6nRrfid+DJTJVtf8+17E/L7IYuXQL9MXzeeAYGTP
GKQJylp8AbeFHmAwiNKyfV0bBfQI+T2Yy88q192MUHfN0pfkZvty+uK6EL9Y0SO0rfjxl4HhDRrF
/HYSmQ2yuLQNiuHZ6p0PKJUv6zo1VGfWpvfEfm2S30queWAN2PPT+UfiPguqMX5ulAx9S/9KmJ8H
epa95RkZnfn74KUv02r8jLlx7bUh8phzBXCk3hZhvzgpFr7URnjK1lUo+T2lVHFtnZPdlOziXl0A
7X23bf7j6M6Dek8Ta++BxzNTak2vLe9h7qGjJ8sGBXLbZ+9dyjFu4QxCaXO70YNXy5Fo2mnOJeBl
Qcwre91z9L+u2bBPXAp190cX4tNjzx2o7B19zxTMvFh8a3pOU8HTgDyekbeb6i/IBJ+8fI20FmPN
6r1hjv0LKeVqaf3flYhJ6+oLdZCICyF2yjzyW9g+yAcjwxht3A8R/GjkH313MNv6ZNtrwH1l7w7q
WpJ7jdJo/ptOfihvTCyzI/HS1b+K7JvXB0qhqvzxyjYJ4rz7Dlydk21wncdh6K5GTr4T8UmhrNmn
40X/4YUISLZzeQ0ui3Ox1wrV5/RZxqhP1JqFvbJ/lewf9MU8rK3PZF97ErL/aWdE3Jkt/yTFY02P
TDfBq43O90Vi0F3T/MvjV0KG8z2v6jHpv/iBFyho52lyzpXhH6RMvmNXPtfFSa/EI2YBMNlqSTCW
c7JodsYfBcNGnmpv3W3OUHFeOFWueNkX7/RTo4lvyDdesQltDHAU66Q1we2pxikIzKx/7EsUO94S
GQM51U1zhpN6smJrg0fyQGz22b1dzopZRXYZEvMCwWTbFt2es3GuDnNT14FmnWwBtSY1Tu2IqGh5
WeeKhSzf0GzY/Zqt/WKJT8tSO9vNH3JzOTjavDdoUJem++7GfYVbCtS9TiM267txQiFBXuaIQgTh
BGQMlJhloJKRRfZzr01bCBMPlQ6wd/5FrvSn0dvzMmcntoicPYN38TSaFafamdw/kjX7YfLzwRmX
cBvU9BA0+ok1/1l35L7r5yUwWT7hn/FBTHnax2I1W7vQTmx0791REF6fcLTigw3ZPe963SKlPlHg
HfO9u6Zv/Vw9lFIjZ3mBJ3czgiAi2sSr/ti37XON4QY6/hSMrkPxZ+pXe53fWzZiAVT4KzJHBqqP
ZfGsSo9WcxE/bcL+O/d0L1DO8rT2XhxInJFs70kdzWP7z9yXLw1g69HVH0ezsskhzD84XyRfgkx0
7CNfmLvBW4q9REhqT1Ides2zNtkNkbZe6354GVvrOW7+9YF9qB9nTGgnZnAmkJ8sQezQmrs6Tc5T
kU+bdm1xy6vqrxbUi2tFEoRAlKhiS1VNhifn3q5MLC64saGMwoewSZeKfKVYbhd7eBOp8W6lPeFd
uznWx5NhbhavKrd1YXyuhlNuEhOjYA9oYW951VnHhcdssn1vJ8OM3PkzJ+toa7fmyU16bjdL9ydd
VjgYHRq+5WJmaXq36P4caNp6zxQgtHtxIROi3uXsMUeX2lu51CXjYhmRj+TgWdTVQz95+bmaap0X
6vCKQ0S++mN9ckrnBTWz+IS5HXYsME63AUoxzKGLMHajEWsRLXXncEajaVtbhgvC5JxkAHqp2CpH
7F7HsHFZ8qdDaYKmqYpAlAlKC47H61gSSqhU+tUU38wbq9AyZ3vvlHStt025dMrQUyTdjGnbbspZ
AFrUPnM7rxlgAlPi3+iqatxwlthVs+bt2TSv4aFTbrdDCYlz2WqeOYqL2NgKVeDvi88iK8uHHkV8
i+E80JJMZ4xUVpt1HLIwHZEKt2wiYLk+KhX24K52cmpfoLRvFkPbzeoRsboAToZH3Lw9VMjyN9AX
AlqryggyjHGWlcVeb9V9GffzpnebTyGdKsiGNlzrpmQ7nuWhXaoGeIWWROxnvrTYCkvrL8I57JA2
FvkuSUOZ18O2cxokH90m66wmEmM8bZyFJzOrLBqcVQuXeZTEtlTBZFMGGZ353A7COOGY0PeQZSBd
z/bRtl8BjOpIvOxNZifXlg33XmQeuWoqf1jy5iaFoiiaMCIeLeVuFvrKKGGzywK6O3TvZclwdh20
nzEbMXa21IqxuPS1LOjNSBHRimsv3OIO8uBRAt2CjS7UtmNnuhloxUmGTGbq+OKh6+TvrNiXAyOy
t0VF2hpC4UgX/g0yzqAp7/4WOdvYnI6gvGUR8GL+VCkkqsmj0Uwsj9ptKs8a7v5owiYc2mb8S7O4
3EYwV99CoEGsa7JzRPYjRfXLIq6BfHP020mPli+j8cotW1I7KIfszS9Swre7eNPN1brJRGscVcuU
ajSQlvgYAaiZxuOUYxLxBCq1dkwjxWg8zKfZoS7ytza50fSUDZhV6wHdrYssBwYCwLd6F6fDThZ1
d++L8bTEPVeaP71P3nqjow9oFVXAMukvtguWtqv8dVR3wBjKUYYDlNHlfO2HlUuvupicu2d4zz9Z
qbB8tQUIbvsgbwwS3xz/1sL/0L0Gc4+PT0J1zeNSoKNwpXpAPGQF/vCQ8aweHYtMxsEVH56kL35b
DYAyutEV0Zr3iCJu4TEZvGfVP9jZmGz7xYTBXuHqa4z4yzKoWcgyYJ1lFpKWYp3CDmYsjMeXgtji
aqmLt8ZY7hxvVEG7zjb1lr9Jlbtsk4Q/YKK+FT5/rA1rcjQ1nZMauYSTp6GflWs0D1MbmcNTQslw
VuuuT+prXi4/RUdGqHAjaORDKIzu6mFxuCaZa+3GpmBBrTGotv3qS5AnQ59ADKrtcHcoiP5l1DId
/MSuN5Xwkc+U9WO93Jb+J7Prz8VNhOPr7dGd0g+HQesmNwDl4GXWgt7V1YZY2t9BytdVENvhWwum
UvwqgRhB/FKzv+pCO9Yxmuq5uvBfb/arSEGzC0RtfLXd8FQP803LSVHtV/QIk19KBKKjhkDXuM8H
46138KQU63rrU++HAhpRyGOdQgvmNaeqwZBKGzDqtY9y3MAiGpCLcWhpxfxjSjcc/GnfQK1Lqne1
zO8dklIkimpBNBw0Ywp30Lt64/JKDoDKAze/CSpF89ajUYyKmY2jpvr3aiIiz7VGygqSNcBPmIGL
LmXngggNPK/a+jPYYUKtvY03vMx9W+9ER5nXZP2jMwgRSZ3IcOhzpzU3uJtELqUyt2TKK93j3ouU
wB9A8Oneb1df6Ssxn687ZxkOtW+dOSX2pW1tK8uK4pJq2o10f4SKKA5ePiIide9FPu+SXh4Mq38x
HezpvbcbyB5lDOP/wjZiGGqXH51+bsutcL1PrY5/WZR8T9oMPXe22WT3Z6sAqTWd28a8rrHY+VVy
yYhmu72P1jgsRnNv++Y57lB7S0TY8SQDrE1X6qO5BEBQOedZqb3vijul2a+TCyuW+mtg993S8RX2
H620k5vS54ITmMRvkDmFeQYMsHXYJRjsIZwUQyFHhlLefjDNewr70+1Xc9HWZjw+uzAJPpAX0bA/
QT3IbDPIeUFC9+EWgjd4yLg5xCX5RENZfWodAyrzkTkGi4xu76TWm545DFJF8+nGt9D67kFZY9ix
LQdO9UJhTUWxSVEqjhZ+EL37Xj1/Z8yPirlel/iHCaUPLyXzvGrq2VuaB9MzSM2wD8lKKqH8qO2K
MY1aQUOwjyLMqppoe4TVlUzJqeJJSXDqJg+axdwXc7ljjs4J6zxMTvG52Jza3viQW9xjR/eN0dA2
Nmy24fHFobxal79rMl4tk/N0wF0kjPvbj+u08lQ2y4PM5y13p4vTXOtYXceBF2rGA4p1pI4lWhKG
vRcny7CPzp/arH/LcV6xqqF0HYfxzyC/rCb7qAh5WsZFsM6S5mGYbp28XzgHc1xVaFgfbkeIVNZX
m2yRadg7GjlrBweyWNXph7gwIrcqdtbcb606rs/tzIAilhCvFo0kOjFiyV5tLyx53TS2f6hingvR
Ea4sOMhs65KYdE9GsmJoeCjHfKuvzmEW+Tlbohu9peJpKxOY6JX8Ha2DbonXpOv3HCXP0yurQpCJ
Q8BqbNuo8YB++UFjNaX04dA24DydaE5gZFvitrLcOMYIvCO5uG32ufrDFd74brbyfeNgzZrv2iq9
99r1e661Bx1/rL42d8p70CvzYmfTBx0cIXrcNVNJHhZXelp9YsC6pO4cCTutI8uVAcL3KrDUWhAA
p+59O35g4X3nUq6Z852h6s8mt54Lg5ZDWdPTMIhD0oP9cvPxAmHnwojz6K7Im/H8itE6S9JfyE+7
VBJuhJGWD9ytd0hACIZOtFPi5E9VhgvXOOVu/Wg41q3RA45urlXAObua7bX1NAhC0mc2YYnIyJcs
sHJv61j2XQWjj8CzB6vIv8fFvY/t5HG1i6cJQ/qcWI/V5D3rDuEGbuM8z2Z6r+MpLquGNlqdY11e
0Xac7Wb6Tk11EbTY3P6/SQTdF777UdjqvRTiVPI7pVxwMgEUOuQPnaQN98c/9uJxp9YJuoTbl8/H
hbVbp8orBTEBi/c1v2zLaeylQQxty5Wgn4ycGJF0zwvy2fPiS9FuNRcY5syeXg1H2+g/42w9ZsSA
p+0Q5frWT9MP5OyPGkNpXlrRoruvWO/wz+UPDrdWhxpSJ7mO1OhETFvLEEdR1r+uw0sMrXivfUC8
h1yhTtP6zo33AkbnBYP4YyOWpxyr2FqrnzhPOUB88TzW6+tY3GZAaygghBjT9Jy4yZPjcOmrTDzP
8fgOnSOwjY9hhs3hx1nKdC3feb72zQPtb0RrOWt3nZ8exSJxQ1Un4jIXUlKtUT5ZWEF2adkgMpyx
upC9MXd/bl83ONMdSudH5pAX3zpWCnJZXdkjnazcV3C63eG4ulwrTf7qTe4b7JaHzmuelzE7uUz6
mIp6Sb9JhXUoHJAWPIvFNN4Z0qak7cJWoyNsbWRa9mYsn0WhbW+/oT6YRwac9zTWb5RKketnJ086
e9riLuy70o6Sno6n6u8xKe27at5NqXEwTEoR71IO7rNlO0jAsy3W8C+cxsDvMvlEvMDD3FBWLvoB
XwiYVffREM6TD9IBw251v45x1EXtkiZhXuR/RjE9WMo4Oa2WIyBnQCWAlzZ4ZNhm+RtPA/eEC31T
FqTFNM24dVPjN4mpXRrd+tWHPD0nmLr2pXqbR78JZJtdplItoagfOt3tQ6vNjmXu5EcBwFYOnaBB
FwjCBN1S0nz3BGSFkE9McJVM07Ra22rWrsOTeUA9kkRrOX3WU+cG6p/sIMsf+pFomRhkQGD3VbuP
iw5JvCxetKbyQtxmXtCOvLfSSBzqkmqQTeE5zh+Ady4krVTqTg7yw/MnzJaU8VhO8p2o6cvwySZL
RlpN7Llhqupz3Aswscj6FKdEaBj4Reqbqa+XHfeHxo9weyVh1/jvpMacW7fzNn2VvnXki/cMqAHv
6JHjceASAs3QvnnrKAhJdWOuoHvlplKmFkwTb2wBZq+BdJc55RzJtPmW4rnIMF6anbQCRw5PHq52
wiL1cJlKYMlT8x3Hww4NYBJq5LMFlWpyDGChxS6C9txJmV0VdZDN1RwUbiJ5xoSGDQ218OhQ9uRo
5jhqliBhWRCNyalbGDTOeqtvY/eWr2tCJOJmxDJgkIesLhdICGs4xjYb6EmQ7Omvp6yiG6bq5wk5
JStwKzyCzYp4HyLKqbXnE4iXZlOCXcYnUu7Kb8Tyt8Qy8hQTidKZKxe1fkdpKqW/c6d173bGemcU
f13L/s6XvgP47euozZH/sVQFwNewdHCoiSoCU5wU+4+SHHtNvW1aNW6QCgNlMSkb0uo28PssV7ZB
VjXnGxjgXwgdHlIDFYjpf1QtHI987d58m6bcR/ZDky3Zu9RO1HjskTSywRy0uP10bWPqEzmZ7M/k
+kSzxkScQOT9ZCRcF13+2gFNjfoBPfdiUe4MqC1L2V8STb9zWq8IlmwRm7xpI2MhfGhYJcEODjfU
hmNPmt2mjseJ9j2xAy3O2oD+wOHE8yuIFt0G7G4IUIpavnY3wpczzbtDgaIRaMrVKTYaAOhbFaJh
i79O+s19sKZbdzXYILn6puv8M4Z8Sj0u1eOKlZwtRJeGU417S7FIdYZXX/kNwez+BfXLjuLg15TD
MXakecTonwHY6kJ+HwUlHd160xq7ioWKpK7QZ/MbvSPPjDUuYbxssABzhSRxHkgZP4Oevjb0hMwU
+pOWzX+zCuB97zFmW+u4CbGHL1GBuTy2/ZNq5tdceUm4MMI+L9pkHoqyfxttKGw1HUnrMPD3Oubn
5LmfRjs/1Xmt9lUMdSVHVzoTso4j1kvuwQxKMDy7xiqeSO2sCAc9FWmroSldH9qEfSkhpRta17fV
Xo/DoJnRUDYISMWVtqwKfX1m+2TaE7RAF70K94UAKTemqhw+Rm/EksZ+fPLAlWtiQHgk+mGDzG85
ZrL99cC7JF7LknuO9x0rGzmN+rci2zsv7cfas2KOcDz0jl1szUx7k0Zfb7iqftrKek1gt7Dl87e5
hG8wEh2RmOmylb760tiNs/5+n1Jr3qgl31qaPQe5kGOEnBhYp3VZPO2wFrP+PDUUX8B1Ew/KFQDM
YJ5yEWlyr3d0QH7efsXZz+AVV+x+vxI7RQCaZCKnhzkENMaLt3aXqetOZtVmECLp47WOVVgufBcx
AgqVXnGPyaiQPPMWE5yPe8XRTq6iezYr9xrTE+7cUR5juYwsFdk5qjKJNIjFZxkP95lnnwzV1azK
yKohNkAEvpWj0mPBNNupcxzG5K+Lsmnppm9YptmD5+afM8j7gb/Qxr+hoMpZ27E0h0o4b7ROMnLP
sgPs9TgcOvmEvHJl351XESm6RIwMmgVcGYEbMoy7eRC/VjefwWp1x4WisNDb4TJXN8Sj7h4KTzi0
oNTrMms+6i6XYaX7L204Uy8aSgNCtJQHz6guI5FRxJuHtdYds8zqXjWZ33gMYTeoBWor8aGYnDed
xTisnv1jZ2VfskqaTV05XzbduU+mbIviIGYaRy2MasI0k12pEo0fFF+wP7JKmzBsL6+6bV8TvOXY
zfuCYSR0IzMdHisTAk8NJnOjUoPsMUSeCcxRFr3Tb2XyjMXsTIryjQOg2Cn+r12jEzCWDO6FPh4U
SlzA11JP/BcxWZ7cOVkMa0DrA8W4ORDs7kKfrf0hscxNnMlvn40IfFnnqzJMkx6xfNGBwUX1moLn
T41dwiONvNohs5eT6d87XEHsXXVIup2LSz5zUE7Woubepi2hTbEbzpmXRQ2QNHfuuU5IzQ3a3pWc
hlRwzgxMo7phJ8ali3D3PKZmu+6B/0VVPSX7Zkj+tM1A3oKZHSnj/hJKV4txX+qd9WgjSGJRQp1N
9TUKZuAjGNMoWdjApc2KSaPm25BpHDfpzsOTi+GHp29Np+NgVCKsRi6LWsNG5dFHRGbTv1je/dRW
r0hhKZoaxt/ShVhQDITZ0X/dVZ3/0kvQclqiTj3pHyHzuCdPq35Q0E6oC5bszgdjoq3+jYcsXhow
/xKTqVu8O+tqbxufjaA7Gu6d78enxkiTLcauR6YojUoR4cXZiz0PPxbpMlBBKiQiWnu/enEYI2Z/
jo3vYpAp7bK6K4NFlGu4Zjb3f1u+c3YfeogDW8ThA+YnwS5qmPezjpxpjAEWrIOxcXwCj9ifvesm
mGFDJpBOvTLqS7PavcX6/OQ3NRIvmjQVNyd7mZ6EcNFd2XyneOQCbWJjwzQWWUHGKw43V3OX+v0j
owFx52osmmsZ9zu83N1+7Lr3xnb6PVtbi2FZwlVVr5Q5mhvYkoOP/jtWerHvnJp+gCXlYp1GH8WF
BGFOF6hvqDk/6zE7M0Bq77JyvtoG0QB11SFt9AsWTv6rbvCjQB21ODbw0gzd8G7daKgDGWBR1jmI
K9oqxEXL5M1f7mOPDYikWVV6e5k7F08i421G2CgcfakYfGnjycZIX7a2pFpVWHbm8mxBzTe1VLvr
RfZX850TkGMkOAmJlTZtZNMtJytPvvWYcZfuDM3Wz2s2OWhG4noA4+oXm6UoGJQicYVFGHM6UL7C
uQlslSaXFLEoW7kXNFPOxs7Mq5i+m44kq6IpHpge/7ZdsWvw5x3GbvxT6exRS8wskdvAlXLcXeZN
d1j3nxIbZaWP31+juC5qkjUwu/vRkNQPGC2ycKldkwcst+2Qf2jakkQ5cJIoncOu1xiz5y6pAWPa
ICQMYFluDT+tQnPeeDp3+HxWHadmm6KPSvepzF2MuQwDRgK3DIaCiXhIgCNsK4O5ZGPkn1Pn7cWY
I9gAEHS3Kn/nIHEATp//sdGWRdNKZVJgnonfM+5XQaIxPJ66cZvbThwSPTfvqdgfNN2K+mpNo6r1
9a3tLxhv0sUPWo+7r86jhze+z0bMLrEwNrRHQ1TUKfki1UTDgyPUai4lMrwoyS5LvYUx6YZygA/j
TVzZE+jMeVzhOPNEGcYJKorc9w1PwOzMNJDmtFOL+G697Mmyx5srEj3fEv9OTYEyrPDMyJmzN9vs
zpkDi9K7KbWmYl8YRZTWf2bThsCcMuZh+yuoovzPJb3TMVl+5wWR9+lk1JSdk+Iu0TgwfIblfmwL
m0OGOrcz0Wc5dpiZnvsVt9znyiNxfdNbKbsinM1SPS9koHHbzPWHTB/o4fpb7Uq53QvoDllFAdxp
iDjHNV9OSY8GrM61+cMl5he/vkg3iS/8wyjkW58W1l2R9eZ2RMQlEcpRCnQYkRZ3GT9L0yGVmI7m
qfGAQmJYY+E0DIzyY4aB2XXNfe9FVOxv5aIdy2RxTiXU7zuvZPHilWL9UsJhfrGs77PFkGYgY2rt
oaIOc9JEqWJJyQ5+vGQQqg1yWQ5k/nLmyJWYVCVZnNwi4DGo2ZwTzbppx8HLdk5tE7ea0MoOQNJR
Klttd3LLHuAaHL3qTHN0QwB0KRsJ2wkqoyC+wWdvBF9+/Vqn+O/apAt+2gHIEyY1lsnG+uWDmuiR
MARmMun3nAPadoodtc9XNABdzmxuymuLNc9/3/gt8uOxYuU8GE12JusV73El9xpUhvO/TyHIvCX5
LssmV6K5BXMonJ6Wv6KHzk9WZmfsXvOdvqgbYaMa6UO3eRYPb5pgupgSqbYvxDS8DSXzfz/X/YuX
T8Ubi5Pe6H9q7M33E1Fml4ZQwICeqYfyQxNDCAGrdKbnUjnTweq0/s5cbFPiNTT6u38fO7dPJqrm
k0MGw2cWcj5WVawddTXFG60amrdyVveViNVuorY91P30mcUjXbllZ7uhKKaD1wv5WDJbC9i2D26l
cyijlbr796aZfCJ3Jxu8oKjqx8Tfx61iMtHYL1XhtAhrcD50q4os9WGlNSyhicIdXcLZbQb/HM/N
CiIpORMzWpyM0U+OwMMjDX8Hu/A0cm8PDfyPuluF5HlLjP98hLMNhPDt83Phqv+8pzV2cdT1lEG0
qI6TbVfHf+8hnicHpdSzaPw/5s5sR1Jky9pPxBEYGMOtO7h7eMwZU0bcoMjMSubRAAOe/v/w+E9V
nZK6pb5oqS8ylD7Pxra91/pWYCLM3P4EbpmfG5igQ0yiRzB46lv2YOmh+t0oSupANPaLRztIykzt
g6Jm9A4z7pw0tBD7pvejTuYcMqn3W/nSNaJ+qX3mLPqKw1XHTqHyn3v7vNL0fPH6ZX1W+TfUgc7L
DJc2tKxNT199jErYL7iEwXzO4x6k2vcpTZ/biiKJIyO7/FyGtm9WhzqfUmRKmaRcwOTRNe2TWBeN
oQZxSyzMgR6cuz7F3pVvpTbEIFu8ZuyTzygD0KO447Ntsw5mIPU7LybcCG7Kc8/o8SqjKgGiEOfP
uHazxxYKeelQbeXbn2YeAEnQZ7+cZQ1+GKuOPZaTu7AZlHym8glnTyxRO9SY6ZvFBRfTzOjWtbcL
tpPloMUd+Neny4WMwA+NlvmDU7+jbPOee1H4zwFPUlQBKKF29p/zmIlpg2f7Rmt2q6TaP8Yd7ag0
k8OVK/P4OQiyIXJnZznYpR08p1VtHBG2d2HD6xsdmT6ONa/dkj74Hrs1nnOphjsj9V4up3xb9N8q
YCoGj9ugM3lcDBTWc/NLxMX8NLENpb4DpDy44v5yES7jcBbTE1lPLEDGmL3Q2e852jrm1Wh5GUIt
4fNGEAh/ubSj7du4HIqtmAKkG8biZeagfhqd1OOzSYuXPgiq675Dn3o5OfA21uZwK+eWdcssX2bA
yw+zO50vp1wcqE8j/eS6T4In5b/gQate6u6nLPheTBnbv2Vee7gj8E6Jn35Mu0S9FCTLe3luIdqs
jqNZDS/C6t4hLbZ3l1PdQH+Dkb53M3tSvXj8QnaMD42DC/qlk5LpHpTqDas1nC8nuyYlmybnYwgM
Nb70U8OA0wh6igbktVUy6JdhZvFvatq1l5PzvNRRExsZVD+pX+ZxlVHvOQ/m7JB4T8bSiwta8ZAP
TXKY82F58XN57Op4s5YcTDzbt0k/ExrQ8Uf5kHDTZrkmD5bUMOFzvoUYaOqqAQUP512uBv+s3Ftr
oo9/nddOaRcqod3or7szx9SOWhmr8K/7Q1jbHycaSfu/zmvKvrmiaUsP9s/H6GBnXYs5ffnrLLq+
8ra1SrZQ/37CcYrC0ki+ntvX891eR7tW+zWPs/u/zjINSmCE0zdL1yS3kwSmPecnV7f6zm+T4v7y
p1iT7N4FqZpnaOG+/iR+cI9dbReTuPF1lk3d+9CXD5fLWzm6IM3KZD9qC+RpVuDPG1f28Xr20UBI
TgINKO9Xhhk7nCzD8XJFz8XohZSui0ojqR+HRkadP1Jlbacuf2qaPmVSixu2O28Y4WE2SdHhYB75
ycG0/cHO+nHtzfbFXlCwqc4sj3RHnf3cDcGV36r7TkzOzyrzfjZ9op+JHVuPoFbkqV5Y5XxaHlvt
tN629BJDB17G/nLy8odR5oqiLTFvLycbkkN2yrBk9Nd5/7ie2RbvSbWFtW/3+XXhdvvLPV1OlrSY
+UJn1/+4D4OS4Tb3evdmyO7+ceu/TjrwJq8g09/849Z/PRKxK+kRmyPt5/98CvkSjBQk2vZYAgbU
939eLLp1YTde2SXsd1D71MRc83L5140w/XwiJbLcpr7tKqnezGXZOf3Qv8A40A+BW79czibEkOwP
ArzCy0nJISVkCwV5ZbtRG68fzOft+2wA7Q16wV6q4a0dSBk3xhr95nalxTKtozvEa3S5FGrGuEdb
kQDl5MqDcs4tbsFvRtY0T63kN7zdqGnM9bqweP6XGzmdkxwYq1XHy42wGbJtRu9z2xnr8CaYXvSy
Gl9KAx5GPlhfz70fan0Vt7QTLjfyVvwZeOuhcWw36l3jnX6ge+8VQ/U61N8uj1s0jX8bNEynLrcx
O4w7Zd5a0eUk0JYBuh8b+ctJ2ptnCMTzt3Suy6e6L06Xe+4ssDVIt+KdU58Q/zsNapefLtd8LIkV
2UDXvBeqnqKht6ungZjBb3b8rWmxhl2u4AryV7yUqMvLea3RinvPCNCSbbfebpNnhCqlhupPl2sw
H9a3WR0/gpaqni5nGX67MM4mvOpyXtat03WJVg6tEXdy+aNE+wtLcnx9ORUHROmBF3S+rvF1T5V/
5/nGExwe/2aYmXwx8gK+VabBZ4lvqe1V9e6mto1PMZUneBHjyxCk94s7BZ9r1hV7pKjeXTXzpnru
TOdlu2UQGFdpbVivXSVSxv+uOpqAsd6GqTpcrqAsTA5Vtho3ZTaw+wUgvQ3b/U+NoLyY++7ZITYY
M5tTkGUwjh9W+3K5fNV0RUQKdKMqAp9VjSbX5QIEdPRsVJ7D5QAoN/kJKrztHgnwSvSKptqf04Mz
muZVzwyEo379erk8AYi/gypl3Ntr4t20LUouWvDBZwY5bZrJZOzdpkWhziRW4G18jT1xvlyBomJC
DNKndzZqsDu4CRUtLd4X2nh3SZFaL34DFCYoAvdArJvxfQxAaots+Q6XCjMw2jfDXvJbVUzz3eTx
80YjZf8IYpSh87q8U/0yGMgbdfYzJB7MfntU1FwD+sSjksP6kjSmd/TsNDnFba22D+ap266QBnh2
3M41HhcFTrpNVyzZokSJPhIKhWrnB/sPZnhFb98VBiwgAxx3+PXo0ylfKu+z0gCQrECgiPF4b9B6
x18P7tLYXLJUvGGCtw9m15L1ni3DkzC7Py53ndbZj0WPQN38KYAk2ZIWsYryzSyC8+UKYHXkbsit
4UF103hNWnwRkdnWfmbF8+UKCSSlkNfNOD3tmaGP8/r11iwYkPDgeu8sGXakAkCASdbPjx4bGUR1
vC6ToyqaCP/FdBP7aFdOcVpEU7xQNn/dd+UBXQhSXX/zCG0+O36Rg7xf03cwWdHlLhoedJ/nTXxX
uZZ9Y2XE2MnYFz/cJuSdKX60riVDsmAMNlSpvDd93DeXW66qOGHBQ03e6fVQL6baFqLySdIi/3p6
QdB+xH5AeS3waWONL4453o5X/l1f7mIqPIFlzTAfkpwvOX2kBofUZHxY6a/LFQA5GHtSvzWgkDW/
Uy2d/csHR5zozimW8sOsXPwyTeKcTafsHm0DlczXC1vq+4mvAa6NXEYcde3rStZGx0af/2LPR/KV
btHPzeVcNMTpGVT+/m9X+tt/LzfySb++vvyPHpuVIL9AtWJ3bgD64s+7y/+Mk77c+9clf3t4OmvF
to08LMoVSXi55PLnn1f/ujyzkFt16bB8vYS/Pfrlgf72FL8eKYCgeMoD8+t5Xq7zzzv+evKXe7L4
1dDHzPPfakuu/+t5XP7XSKc9/69gNv5LgsbfARr/JYzj/yJmI/jvKBu4A9X4WX/+B2mDW3yBNgBj
2K7loMP0PM92bE/+G7RhBf8KAi9wWQRsz3QZnfwJ2jAs71+e5wvhezLwXAkA8E/ShiHcf8HtANnh
Ogw3MGj+z1AbFk/tb6QN35LS8yBK2cLxbNNyJSSQv5M2FHzSMWcztSsgWzMwGPWKGjT32v7dtCd4
Ayi4OsgfECp8z3+YhomQ4tK3iVVg2KNx9g+jWdzZNqiBKzlaaUxmUAx7w3FT7V47OqZ92Y2NVbz4
tek41+QA2tPJ6/JeXNccWhA7cmR6g2zh0zD1hmcTKx4mCLsQDQQpTBB7o1XTc9CO0rutlN/TErXs
zN9PY04QLqK1qgMgKenjCVWvci9KD/Qix2U8HnrSWC5yXTHaDoaUsOZUZkiJec9RmowYBaPVSdaZ
aKd48OguBVOBzqyo5oPZFGODW7ybfk1sN39CyDS+bynuCtekZiYOOT/Nv9v+MjZMhJ3GjNYeVgnb
MWexjhlF2C9DE8xxm68VlKnUZg/GHAO6UljQQkILq7NgJbRjLj1mFOggEAkW+ZPIJFtNR5jSO2Jy
yRhqqbznwmH0X3WpZv3WmIG6kaLAxoi9D/uiq9BMH0CwYxoCnFS/ByhYwGfkBsYrzRBRAS3HE//B
McArP5EDqvJG099uPzUTbXXu4sWv/5Bd62IVRfTYoTTm/sH3FYFeyHCle7uUzwyPC7Ju0hL1pK1j
O76qELy29DDGLt82u2ANHlrL0dZ7RZtAvGtrDojyrZMuPdT019JThepqPi10JpGsGXYPZLlY62F4
LbVqfpp+TIkVjCywVH985/Yes4fXzEqHUzxvxyeMtswynIKYub30ej2GQbWC8Lca07Rui6EukuMo
kerLyU2esOCNKH7heL8lynF/kd/OFCwhZvPEB5FVES+4YaLPGIgcEpQMEzJH4d0JVHXeXlcaH4EH
E2re+4jvmAmqDmVoi1YQ/RObsVt3ZjoMm2LgsNxYdCPuzNJyxtBzncE/+IsTPMMTWYLvc4ci8EnU
AbQn6s5meUMebEx0yA23Wgizt7Szd2tAmnudzwv5VSL1pyPpiUzwR8hL/mvWT/G0N0GpVtdFItPv
dFvYe2J6kyltwKrOX0pprfNV1XdjfT1XyfLHqCkOKIkEbZB4tyRGEZ9gm/Tt7zwBr3WnHLuRoQiM
EmFfAUAsrOUiX7Buwt8k/oaxPwaud8teTRWt42J3m75nGMxfi7RaiLbLrPIbosr6/kjXsBlPSwko
EPSYUtURsEppUpyPuDL2eOf0eCwCYgGP1J+OjIKObv99PS61fnLXnMq1Wx03u1YT4/QTE3cPE4rF
xmXYRkAtQTuV9NerkdJz+nBKFi70o+xY+f2XqwwB5qlfwQSE/GeFOMt88JikQur0+rrKH6ch6fpr
NnikK9Xc2/rOzA29C5jIheniNOo8j9YYUfWVqBlmvJtJWW/Y/yrFbbpzEqMyHiurSvPzIrPs0aFT
PJ7Wym0/Wi11dc4T8K0IE1ot0LVMqgn53VenmETq2iITJPFbTJyiIgKpFIun0N/MGAQBwcDbx/Hf
1VHg1zo+k0QZ25uKB3NzrnXbAs9Jzeapoy0cQyTuUVBs2a0PU0HbYOdt+6Ed0WIV1gOoSUGUIft6
c5WbggpNMToctRKNcdOPqRPwXvGDJQInJiImMBv0vg6u5PRELHhc3ToeDtHIWBu3OI1u1gARCEZ/
hSsFu1ifpddMXfzTQ7WWe2FvY3Ux/dO8tgZAQalxYFlohADp4uPJVDy6+DeYYn2zisYZX+qshEDY
D1qDU0vqmFdg9f13Wmtrv8dCY1eRpZoMvaJBm3kvg66BWkbziBdpMlaI0DKiGaPvbnwrtTc/lSAT
WQPTBQs5IpkiBe5ug+DQlgtJIlX94obd6s3vU9WhToPZkQ03cdPLN1NZzrPpJO0j+wropaVIuuBs
Wf5mPHU2bsaSGdMaVn5VbKqeglE7KhcR77uCpfXE54iv2zNlRkdTdazuR5splxeN2mPhVvGi66Nu
ehOAwFo2qJe7jknn/0pN9l+hz/4PVlviv6+2/ig/+1H9vdjabvBVbNmCssn0As8TgRMI9Jz/LraE
/S/LoyEeAPK41GFc8v+pZtLlIovaB+W5pKwyQY2xSG1UM2n9i4GbHXhbbWQ5jrT/J1QzD2zZf9Ra
xCpievClCIIAxJplOeZ/1lpdsOKA4XHCBodSNSMGfUIi7N3GjFN9L+g4ojrJyTfJLUmM+pEo4J9r
hg9Do2Lc5+AnBtGSTDIFCAjYyF+XCPzRIH/Edk/EokTC35I34c9PRg9gRGrj5NMxGeIBGrRLOzL4
Jmx/2sc2s2mQjbt4pVGoUKa7mzxolcaP0e6HKKl/ADs5z+sUkkI1HBlle6GrGihBePwVmakEb9rV
VlZgxRMXSYLO8TnCVMvNmM5BhS2JrBRD05r3LPUmgjw9oF/bQdl9RdwodrqCADN0OK77BdltYdKw
Sz7qLgCvnTDa9aZfHdAtNrhKNVedyMSpkfnR9nV8JBBY55HlbVjasQvJSfzFGOtl6dWDrn9o7Ds7
hEK2hUrSRokRpbqJoKRtC6cVDUgQ7a16Uxu+YdT2CfT9hKkCGbuYz2jXD6AvXgfXzQ6+sm8anIOD
6RyT1MQfBtOXfI/1rEyrjZx8YZJmkfWy/iwQRDJc/iMjECOcOuXsU5PUwBAhOUbSOLnSbfO2fSJl
Gf92QJ7vsHLkO9jh5z4hLiPx9IfjX9tCmJExvdbW+vs7MRHOwUwGf19PO7VU0djo39aMpXQe+/sG
yHfvu0AtxINOB8AhwA6igOWVQtQbGIR2KYNlSgVWp3a+fq0mEu4RJcHwBci1eMbzOvcYZ1F7Cnp8
lEyIXhokna5+Q3n5bW7i6xR7Fbhd/K6EoD/X1Yob1R3AWQI3qA37ee7rvW+rm7QiqGWUn2lcjCen
784ZxQFMSzK/fD3tW8AmyDaMB3vmswAgmEXtjNOGdTqIJfkq+bQrK/8WtfpDwswKHkNwnO+blVLJ
6LMsnLMeGYNOkG9l+c82JvfcJNUapfsPA7lltZhLOGrp3QxN9aOVLhZWkMOA0vDsY+9IOt1S1kxJ
OBP0FnsOw6KUR6dbe+Qnd+48dLRj1QT7OMA8WTrlXtka7+iGaUjGVz+uTQbc/O7KVL7bsf/d4tt2
zDpCQ1fMT77Vflpm3WD1/IklZFnyX0Dr6Lk5+A38YsSekj1TwQbANmyD74t/kwWCWEY3bqJESxyF
kzPjicJ8ghnvYMly+zqt46Oi7DXAvO2FTxxtu7xaUg/7Ppud44pggT76EfoV4lBBU1s1psBXLKn4
zexnJ4cUK2fGXLYwicNY3J/LVPgoulZYaR+Ll6FjGvV8rsc6iq1J3HXABncC6NShAa1m6s7GMnJu
8pawAmHBIEnRqZle9+ikh4HS4KEHbhY5kyYnFrSIPczWzWrVGNZrFUmsvrBrSjrOGgmdGuSjo7t+
t7IMEFGYH7rFxp6y6KNRpyT8uP4ToQ0o1O9HdC5Z0QHxN6KVFk+EdahQSXwPNuFmznMX5B2RN6vD
fA158aRozSESum58YwejSz+7tf+yDNAfGN//QHErz74sIsIG2HgJ/R15sXttrrG8ZslXoec7OEJT
jWrKHn3gjKS0Tflw08FWOy+IVqkk0QjbTh9CWGXWGCgRyiSjt2o8tgEUsxXNwH3Qd4dUJPlRVKS+
5QlMvoInBLcfs9v6W3bWetVac1i5NcTfOB8P3ebco5UFXCaPygGhmJEiPUT31aH8Kd667atLpsir
XIzPBME63Iv6WiGjp4M73kBlgsntkS3Wr+Mpr3RkumV/wFuOai0fjjh/6SSSfO1OR7wJN834KOO5
PfCB2GaDgD3+Q+P820+oZnYtJT0uOazHfhofLK4RIn68E1bqEQnrX6tFEhM+t7Qkkb/C6bO/+0FP
rny+xseDL12MPHn1bNrsuyzMpwErN7PELpSFi9oo/dknwkRhtSLc71kA2Wb4Gb83nVxhZkx3jp85
UdqvV4wo0N2ROLWbNJkkNj65g+g/spwWdoPX7Oj44xvD+belc1Q0SgLXYbvh82VyDXmQn3Rg702V
lAf88G+mbnkP0I13eQLVBNwUBywEe5b9mnTsM2IU/qWfQhWVxl0zifbbUv6ot/44SljGlsL6pjMD
R84hNVmEV7+ykOr0O/tH66GSVTjjjjqH4UJigN4nnRhxjTQn+hz3eADdh8Byf2VlhHkMTQMfNXP1
6ha9+KdaJ7F3mjgIqddJiM9ZGhzR3lcZZQDTitdOKfByAWbeDo2rgmoNgK4aQ/mDZkSxj/lt1Ou0
XAc5p6pj0OY2uLH6e+mR65iPASYk5B0yILACDNvOWRdFFgxixbgqboWovaOUzQMDYRCaqFhV7i8H
QnpYAdH/zErOP6rjmpfDjyLo3TCbS2jQdbVpB5pjjk25i9eEQy/WzB5WEbl6KB4pvG/aqW+vmg+D
L8C1tkjhtcvqvos7ue+EeZobusBjMD06cVI9oAE8klphHRMJh9lZ0p96gp5kGf4fOOlB25Tj2W5b
cZzYZ4k49450o9/jHmWNaHF4pmQYdjCrIgLV+GKa5PupqRgi7ZukAqYqjF3zwBFZnVes/pmFkV0p
fsCEzoZe0WFT1H+0eYowdaHvRLTRN729IGnG1TFhAr4HFXxvZtIifVJ2O9NNv+ejCpsUmCeHlF0X
QEKCsvh7jaHX6fJjEtbNlHFM9uogoQ/UnIN2am4rNw5nP/fPDjJVbIDWHGGoztk9lVjvRfwTZS54
htGbrmNgWnulERLUqBSARP5ivXvvY/ipqtpsVTHmHeGGwhvcMI67E72A1wav5FXXdS2+9eVstXq8
0zmsPrtxBvJJcM4pJ3fQV6rvlmaNZoM1b6piNzTwLvv+BAty7a6I/wY/WzoPPp4kqFtVzLuQ22Ew
CbHvZs3VVVtGLQQ+3EdVjgPahv1Pa4tnBmcT49Vki13hduzcDPM+FnhloAj0MDXYsxsOjO6543s+
VhE0QThDhDyAFqsVA5yJwq7aLh4d8Xsu4LEGMNbGXGHHqucrZ/PWOULOhyElKSEmRYgjb6rOlhGI
Q7641A1EJc+dyX6vPJe0LnexXJ4BYuLU95Z836QEBI0Lx3vxu7KQAAdrtxwc8xFVPLFsPgGfvkus
WQG6YrRnZhQ5kqUE+SBqcYzq3iz0zk/IA1EIF6dKFxENC0Bhvn01t/eQF+CEQPTa1USh780cc6FV
3KB+PLQrgr8gga8o14wfSH5r2lmD5D1LcRFLyJ0zhBgyEa+Z+IK9KdLzuqA0mHuH3WQnGoYI3ki0
aTkdfG+JZLdwgJyGnyqBLlcaaFBMMsJzp4TV0SmEyZ4AuUi3k6uysW2yamev8BjX9nnhOL+vvZOY
arwfNcXg3M+HZe3gm2xHGHzYvztDP+iiviFe9D5g1I+e9E7F7Q89OmVU9qE7furCWyN+4leGDfYK
4Q05L5XHx/Ud5ArxbvjETc1HDJMFUUwTBhkLq4Iln2bA1ACqbbSyoY/B2cMOGufPNZ6rk8yME6Yh
O6oDXoADF6Ts1o/Syqbr+dmB8x+2eZdi2JePLnPw1ger6K8OatdsedSeoXdEOKok2yRxOBWWAY94
Khnqj6MbEXaPRB9HBXg8fbAHyIuTWUe5O5d7s577KBto/Xmg8uPB7yGYDBB8UvCM9SAOml5g0MBh
Qum7YUq906zaUzr7V0aGGx0tOwkLW6hAcaynJA5LhUsqT5CS1A2CPKXcPT0+EnYpjSvDr89zI9Ru
SCyUECBqBd6DHRQPcZvRRTRUmR8GTCa2T8ZSUwwTWA0juyFC88pIaUPQqGffVCL/dgVy6DWjC5/W
iEBX5pxTFnlr70GViJ0jnRMd9igcjzPfOLTiy37KCBjaVMQ0zrD2TxmuqSq9W0GeZDNyMlsC+e+n
YbwFXw/LYz1AdlZR7Ht8O7zuo49zDOIQp/eZH2yJTmLfi7bfV3zVas9bbyZ/SY4kivyU3nqeGU3S
wsqaCLNgiW0Rk0CFPXoJjaG1wolWNfwT4ymTzVucFGNkBmsDlaX4kas5XLBls+wO3r6ovMge2Ibl
U3cck/6lkiRUJL4m4WEGHgG7Jg9XsrBDtmMFFAnYyTlkt9qhGxyrherPR/pfTVG3dvrbivFByGGm
WSesfY5sFw86QgzIEFDW0s+xB/Tp8HWs6s44odxO2fulG8xteK4ac74K6ge3V82J+itUqcXvQhhD
WD1LNh2hs0pqTze4m+f0sXUDeB6qx96wKYeNw5RhJ6vY04NE6Z7zkt99XZ3lnLwBqMj2aOu9yLXZ
AydkAVZmWYVkmt2jLu8on0JfrONx8CluYXuwi/WrkxW7R7ewCTWpyJ9pUz5xGMZaeL8MCfpZQted
LJTodlm8e5Cj4mR9Sqfl+xA3yc5qb5eaCAlR3EjfZOFcn50gfiXIt9+P6fDNNwN2d+DE+sk+L67d
cugNkGrVG2Nul2wJWLXs3lRigyH1jKOr86MarXKP3zGO+jDJ24JOPGV2MT5humLSYW7QmjEN9naV
JwfmM+cOI2dhp07IsoQHF7+Sz7EwL3H/IY/gd+pZ+ESNNSzRF6X+QkDR1qVTmvoanzIZNIimwm0S
hzjGea2C4dX10Mbj4FuZnI9XzdhgKQU52BgWeu0mIPoibz4HVOZMGWYio+0rZwYzy8Bkl0wVhxRr
fmlh1mCbBW6Io/fNxazGsvNdTzfg5qDK6unNY4fBq8uCkzl558avfvITYsPFJJ5WQbnbCnrUWptP
Pie+Jx74qqKAZ3Yk0KYFWdPe+hOHvxL0O2J6tOwG6xmbcwBQedFG8ISDiua6xp9kEhdvbBbnPAt2
GOnZmGQza4fOKQ1xtmAEfnZMNuQpAWNQodQtLTAMc1N1F2fIDuLS+W4Czr4iI+SXRTrNRoFOkcu3
J10TSqqGWpyY7jyxsBwl3fkjwIgdQhr5qFr8XnCcaH4YTDmgKz5zLJju/hAVGRCJXh6GJizK3LiV
fhFhiJpvcCVeG/nzhDcyyhoL2pkNn8ieeJme0RyH3Lk3XbaDaenLsE0mCFyl82hCGCp7m/DSscKD
awHHyTLw7gJ5o002uR6oemOsrlX32ODeO2+uHhVPdWRWxaOtq4fAL4BLDbwDmiMLJO0s0qOFNa1l
ETPIVSEfKcHzWetB7bwYXJZv2u9tEVQng8rtYErszaMI/mjdAW6q1Tf7ec6TCN+sdQ6mXxlqnrvV
sLDJF0mUO7cKkBd0guwj7uH3DnZyU471bTGuYDCxDtlN/lyxw9vphM3Tkt6SKnoXS/Fi1J4RpkXw
sipxHKHlsMKMFELU0WN7KGjZ7N2VNcXMvWBXi/w2j2dwhvS2zcRqYI5DVSCeJ7dYHJfN0WBgT6qt
39PUHWJs9E7RHCkkr3v29Os4vfPrAAjmdHj+ic+qHHKwEartGrIdD+rTWzDMDgUGWwuZU1Fct2j0
i8lyoz73Xn3Rn/oOKKNlTzR/7jdfnDQttHyzwJqH0Dle9zVwNbroE/sJJ2rk9GgTF39wcgPfqX/l
pLCSe5v1yCmxzk8M9hDk4MjrwcREsqkyuMNj1PhFqNEXgUTKXZzu9sCXc+2Jpq9vFqyl1RJjEeBJ
9FOY6BJXaGepUPjNqQFOvGbQgav27NN4PHmFelNDUOE8xReR1G2+r/Ac7olypk6gBYb5Qu6XJGfL
bmJlZBsNatXbDjbkktFM8R/ZwCKgdmihOHroD26TPPhZ1tzh5rouR6IYtdE/lu0QYaZ2b9cYD56g
gr52JW4A0a7X8LU6UTSHBBVMBhSgG4sT4m/oEBSS3B0TiRVDXsVzuh7ngK9yRVwkXI39TDjoXm6z
+DXrf2DsWw8zU3cOweITKO78JGf4rjmskUx3Tmi5zt00FGiBe7y5WsVA2vKa9JrWns7VstznoAx3
IsMARQL0Jp3NE5IpUuKKV7CLs6k/vY6UDXw3B0Vzl5ZwNUD7yyjKqU085X5CJJhugNv5czCE4rVt
K3ev3PleMyveB5LRTbpMVZi7ZFjDMSTzynulvT3dCgaVuK3KvRTGo8Pmam851YPFYZHn6e+ZkMtD
Lnjzx83yb9MvKUa2t8BscRCqJHQqvhFTgbnCvEVh1ZBVG7zSUSYAfqL5Bpdxz5ubXmWYCRvXVHzn
+o2RrlEFt9mJiR2bFHXHuMYDNxWfeZtcZMuQ60aCcbw+6Q4TXNOQY/cnK3JwZnyFU8uEyaxK9AEc
JcKSuZktlM/2w9Hw/RgJ5YkIDn1uxyHzbA6uuTr1cUqLMHGRuBM5fyDJZsJkzUfqFoq6ma/TXWsk
1+lEj4N8POdIsPwnURk3CU8n5Cv2xI3jMECRcJo0hJXSkWK3GDOIO3BCLjkQH4aqQLdXT51bGLdG
AqUoAdcrg9E8rLnzbUonusAB4KuuOmLRCgDydC79pG5k5Fdde16r7qRDXPXwYpoekwjkYc0EADeD
EYzOTzAdJh2JLBrCldwe6z0gqLZxdm1SJdFafC4TrNcia0VI3C0iAY7Au5QUKn/1V+wtyYEXpG5N
kwJb0Ok95pQt0bIJ+makG7j429vYGWS0CoBp1vIQz4AIbPqQLio5iaFqL9aNw8mube9uGfGb48eY
0lffGhhONETblWp8QHHBjm7Ag1Y3DwGVxD6bsJC5A2Ng5Cp4nMbjKJaNppjkO2nTLFP49/arjB/F
bD52j70z6iuDXiHwILkTZr2GKxS/KjFx7xjWr0DpZ589cant3wbFThWv+lY64kN4bkX8dejFU3AN
tw4sZsen3zWAVL1yOi/9/MOYu2/AKSWgXjilHak5x94xNoYwRWdvZXuXns9Bie91nY/4HuASElCW
RlVOK6SHRgumGzevqJ+Jog6Ycj8kYqbEsMVV7QCiSGc6bP0S7BHLrLcoDk5mRpATHAgf1f2z8IV5
9SAXymC2Wfcput6ySq6BU7LztyHhsOndt62HQ3z6rejewpEru5BmOgcxugPOkiEHSAqwKEYpWIjy
PPSngdZZlmYnq93IKA4m53k103MPwDvU0oelRlPdgO+7a0psop417zX7276yb9FpfMviTBxEIe8I
Ys/ALWl33zsLEXSxNg/k7FgHId424wHGuV1st+7ZL5sP39aUYy3NRo5766EP/HNLVMbJBnQBdMS4
cRNJB0l3rM9YG9e6P1LKTSx9g3PCoklHleoCdcs39LE7yZCZATVjoVZ1J1a5P8pBXE8O6BP4qylZ
idH6/zg6j+XWkW2JfhEi4M2UBAh6iRQpN0HIHBW8KXh8fS/24A3uiz6OAlG7cmeujJncdMMc/DFb
GAkt9x0RigsgFAMCN+RYRxVPKmbcJQa61vDPbf2mm8nE4lNd98ZP5hbKjj/HLI0stL29zFlwmCrv
BS6K5dYyKaRpxvRTaPlwGJx6bzPQcCZ6P2nr5FAsk9NQdHh57SrhPlIz/eU86XkyniFRknRP3Gjj
1XYc6CnipqJlnP8NvfR1yUHIUutUxh0OkaTeidFr+FKoG1PLtFev++3VwuPCS57WECsFMO3atfIo
SAfxlSjc5akKSaYKs1GJ7wXMgg4pnX8hbOoVd5RVkvxNy2+q/bTVN1i6dv5gXsqKsy3emq501qmL
Cle2Neen5O/uKTRl529OlnzJSFBLbix04iRcYic9tY6quryVpDEGypE20pK/kN2p7Sw8xa8sLEZ8
0+6Vx/dbzW1c0kqHWqvR71rzla5oRfdbDN+yIMAxUMntcn8QBAWdaauV9pfTDj/0YX5OVkc3Q68T
bQdA/o8o11M/z/KUenC7zRJg/aTENqrYUG+lrD/oxR0vXvZO3161VjSBJlTnE57qMsQ+A5mlSgJ8
+BF6u/69GLG14q1nhIXMQ8b6T21S5SahCcB0p1/gcznsdmM85ikVmo4GEm2oa2PDdoRX9xgXpymp
g37W33jiOLEkeFMP1m/6hcyD28i6CF37QbrjczA/5z59Ez2A6XSaVjFnngbV1x+oWIKs7+wolfJF
VeVHXifrikvBS/+wXTnJS6kX6bElULXvJVE5TyhnBHR2L0LciSxC1zUXFijxXxPbZWhB8qymlibq
ccDnpyxq6DTdv0q2VyMzz6VV3dOhAxbazjV7Ry8oDM3dG01xzcuGzG0t/tDHb4zGRNNKVjOuyZtt
wWXd9q7BGVCf+DeCTWK11+vGpigdVGox8xJWsk2bePLQkcinsTMUmVn+CNaNVUYVzxRR3ZIj/eFF
ROt6GmoLAT+zAxLd2pqRazsOFUMEjSRmR6SrQFroVQJd3uycdOD6Abd+Rj21kqcheUCelQgoFuDj
Q2Z95/lCVG2o50OescaFkJH4ngKxlFgjRaq4s3KImF5L+3yVxjNqYDBi5rnhwmIV2trXTvdI/iBp
6DHVVwpSyoEPxZeTtF4UlIuDo1E+Vs7zumpV35xML6hajrEpsSyoc1+9R5NqpIuRpRpXM2nn+dnJ
1VPu3ErHFKeWdvV9t5RPmeKquyquTkPPsJ1anJKB1g80dTRQmtBEQEss5SdiyxHeRGh22qrid+3N
7DgmrzafYM/Vwi67TR7XMF2L73iE8TaJXTwhE7I0mk5O2yL/RIGTvuf5K+B7pOpr3BtHdgZkFK/Q
5xrAbAWJ/L4p0BkwN3XWiGedkQUMdzo7LCpfM/HdQn6lKOERKPZrNrEaW/piXBXyKSo/RvuzAlAm
yuyMh4Nmhexl4oc6GPZ2kY9yzqnZErLeK5pyL4xxrWKiaZRU3/RQpNHDkUcBd7HyYl2+4j+CVXCG
6L0Z0uZZRejim7ZwnFk+Z/RH6dp/XglUJHPCx/9PY7c+IitCl23p9uryzu/V5hRP7dnxumaNkhPO
BqQo41+ncgLmJuFhwG3DrzeT2SObI9k1sPpdGbb6AHpf2ileKS3xic66VcYz4W9wubw+TfEzz3+N
Qf+3ABn6mSNopR6ODVGF1fCeDkeVZJMao+wKMCgex3eOKKsrn2UVvVt67rczvGBTIJW9asjT2Cko
r9njjhjxEKaTTkED/jgXF0mZrx3km6yEVDrG4EBVXqRkngEyK5YBAYXdBMzM7Efv93URtLG743l9
nmbxCoQr9OgfnauHZZ/roYIUiSIpAhVDZsolR76ZrCu78h3i+apj+dJo5U5t27VDyicr2dg0fz3p
4L7b6vrwOsc845QYPTqcNHvPSmljzfor6zi6G7j00XIOh0tuKE7yYU9sbIdsrVDXVTPdYj1700BF
Iahh+tLweM7Q2/BheEv0PKsXg1xXYWxjQel2DWwd7cmvWt4v3njpEHvMFnwgj10MRsd4wrnIBZAa
eHMOGUB4o9EHbmkbU5ypiubc8i3tbtMywkZnn+l1KC9zeUG3fzZqwif4FthX1s3BG26GzkMM+liv
tqXxQX59NZbvbnMpnDToHekT/gpVcL89Ne6kIFSmERCHK0XEoVWPwZKcDNt9zlhpcIlYeYiOihkB
jCZl2iPoAvuirXenZT8dsxff6Y1pfVkjXK6BhbCjvvSCfwIqIZkvzQsU7R3eD34khP/Rb0kqZyUs
BS0/2umyMsHKJemd1UeQjNT4YJuwCxU6299jVWCjcAsLYnI73BmA2UTy4zDWrQRZ7mUHzIFcMpt1
Hp3G6poM8U/PhYRfdBupU0mU7JCV5QHPSax/aBq/nE2Giw32yiUOAjnG3mYd452M4+5SG1wei+hU
mMJ8aTkTb/j/bmqTyXNduq5PKIW/1qQTlgTIZAB8aDtQXllbQitrPLnL+2G+IIANfO4daK4sP6b2
mJxNGC073MfhAnSE0JX1GYmvhYaah0iw0P9ueru5hLVSY0ioQ1zCKyKuB10ySYAPqNYo3vx1pyYO
40U9MjGxUbAIYraa+ZlMoH4LNXuvkJrWiWDGtoTKy73DQG7G7kXxBDL7gtfIrqaghpZk5jS+Kjww
ttr/OUv6NCKgb8AXKKslrvy6cdN9w9ukx1ITV+LQ3vNp+M3yZTfJL6PkSfdcvzCan36g+CfiWVlJ
RXAw6fdSagdcnmAQUqLa+RhtbF63HDIcEPBr/FqbN+kEe71mJWtghR+ppIlTE20WnGeEm7igXi4r
d4UNE0bvzRV5dBTV4lDAzwFuCM8JHSbzo/Kev8H8u2KgJGyrDUev7Fj4dRk3FIfCLG5vCssKunRd
DnVzxZWJ4oQWSKNIFgP4BGFWx7iwzduNhrEmd74FRxjGAwy0yXmbAP3ju1XYGesnhRA5Y++oxluu
sN817BbXo+QLtFylTYeBkoE+nveQ3n27Hr9bhOIpbQ80DDy3cvo37FnEvtYye7WLFnsxtRQjNgQS
w2smgyL+HqB1Ye23QpYxXDVN+iIkjc8x0XDXDa1KbPFhoCJbQadNuGEH7cjmHfez8dgPeScWBQ//
ExMeGJueJgTH3YhY9/mxrlwHL0z91rd0mc0T6VmFyTa/MJefNS4PlIKYHaaN2flqar5vU0HNUj8+
KkIIpRflR1ekmMYKOI3auRXppXLSTdHMFDD3sPttr9xBQrib8PRIN3OHKDnL2o2aUuRXfFVJ9aUv
9jc5eg5WBzGpC2DXm+uhArETRyoYEywgDlU8IL8gsSpHizPYoBmauoTSb6L+2CeDdsI+wd67G2k9
y823UnFfmkY7NXFPl4HEj1HlwNZnL1wI9iUYly1N4UfZU7ORaG+FlO0hp/J63RBeztA/oUlag0FM
ti2pS9Cyd0vM6xIOAegV7bWk1kyLb1jO7T3cr36t9yyR4oUlXe4N/Oy5iEGRxLZdtVwGBnwXA64p
IAlM/tIK4oqzjFxc2+8KfYcGubbUULjLAzXjz95lQgFUsuWWqi2/h91eTcV4Bckd7xvKNY9lWYNd
IxWeNtEE75CviaR/wX9A9aHB8XBA5014q9IDhX5DrfaTTbmBNs67UXPY/JvrUba+WmAJ489uxjey
Vj65iDBK0osxf+OJZuGubIh1rAxeFaODmdgpxk2e66tpsneNfG/fk+SqyhMMG7ye8OnWFiSwnhx0
RCFEQRpxb9rmRu/enGXbDp7fTaDbVViz2IxEf5qHj7SXG8EAljsUO1qsmdMlHMDgQw4k4bYC4cNo
KE2IOKk+XQ0VPuNCFQa2tpa8CQzacET65RKJtb3xk6K2j32RspUQMxZ+HTKYrQajTVrPi0i/sJHI
JZ1R2EHyfVP33mpJGQnb9kvRndccMmgENVnOzK1KRyXhxBo8MGdxLsls2CUBSIrxaAe75Ut2Uipw
9IaTu/tqzn40DJmB0ag8K3ZyLpv2gxi2DR/SOtt83/YSFuaampopKCbPL3rtOObp2XWM51laV6/N
byJaQjnrJwcHUFlhwrYeAN+oscM+/azcao/6+aEzaT/oTmYbmkDcTZ4tunpatVu19nKrF3UdtzmA
3me9d7YYsMgJ3wlXZtV31R4f5P+q22AaQEvj7HknPrwth2g/Jy5Zo25D/fC1Yk/GYb5ozgtYd4Kj
nKWJrzDqtSNEmeQmH8a48k/to6dMLIFmK35m6+si4/KqzX6FdjcoC70dGBdhk851iW38RVXkyWO/
12nmveZUpSP0lKGWreuR0av6mZI2QOHceO5zNRyUwX0ifMQdEW2+/64fLG90ziWia2Nh2dmBMBzf
Ox65XFxt5bkcplC1uo06wbYakDnoNk25fdUDi7y7pypBQlXPiEJOqpidoAyTYebgfF2WIlC7UI6P
3ppArfpQB3K88L/o2KrwrqmC+Cm/VPShqYjQMR5CuYEbLt7ODBUSzjojPr8Hta14vQaKyPgE6LlH
RJlGv1sU+qKQISBSj00w8pCw/FxLfAbcvZzNlEmsloGEwoYLEAfVSJxnYUSXzh3uXcNi6TF84Vsu
W2NbqtkufeSlPOgEqXyuBwra7RNKP/uH9uiqEn69DOLFDgXryjrfDabzMjjNGldmYLOupdacbHnB
WkQJu+YjmdkLYg9t7H9FQiYUnGtXsjFb1JyLM1hGNmdBnmUnNkU2W2qG08LCnpOb/3Jl2rfTE/Mx
KlV5NIWXMHnRK5twdVtoSGojrpb8kXV9zb1p04/1uUoBrQ5pkJS8GRftJeup6LLF0ICZwFFZdtYq
AaaVxoi0yQ+MjKA2wIU0eB08EmjPAs8l5XGnjtBtW9IRSisP0fQ1VCVeHUboVGPwkKUzUHmut8mG
wZdlt23H7tTIt9li6zPgq42bh9AJ33qhwjiSWy+1jNVIgsbXRX9Ie4zkxERWqiG1o1Lh3+Xg/M0z
RoY6PeeWe4sM5chNA9y090SfawvWY9HFnkl1IqCh4I3LI+fusUijvlVfxVLjrwmTD9OR4VbPFFmv
VHBmeVOv6lbzPTyWqYwwNwm/Lp9Rvrd8uVxNO2aS6aIc/xKJv7riyhs5qXqsQLNyi2YOKFPWdbMA
TwspSXXlP1OPfyiLuyoeT9qisaquHTYeWyt1/2IIwymL3E2sxBRQEs1W5PvSKE9DlL0vWrXDrrCe
UgQDJbX2gL3l1mybSzyoxxrePAGmQAw2O5+hvbZ4bwBP3u2BS5twoIvDPqYsT9srfU2rgorVNjFV
HJB6ga7nTRiGWXlG6oZA9ouQeCO94s0bPr383SH7p+E1yTzEv/HI23pDsNluXM71FswuS5xMvhNl
CxrWk3r82s4xIDb9hAftYSVzlOeevcOW1rAaUDI+07nX8GF3pwKlOWrloRDtLXfRFVSAUX7X/Bg9
zTPtyNg4U+XQQqB+CNRpunwPpskbLwGq4VrpJVvc37h7pdLNBFKnXJesWCvOV63C2cU1qbG5mn8x
9fPEm4+7m+JLpwk1Q3/VW0Rot/6EVB5kZrM1WUHYMmUT9zM5xj0vstBawAPCV4FU+W+kMZC3fseA
qZ0d4SDHbrooY1Un+NAf1Om8OCGuCzwz3lbLgBxqU6iNzkumie95OGRppG7xiO2hSPky5VaZT3mo
D5Sg0ADKun7V43WEw3dcIkpxE29+VtRsXjE+iYOi8aR22X4RBFWFyisMWjrZ09Bpo7v0FLrX+Z3N
kuuZGiuE4TO0F+ghFa8I1pr6jfftu5jo5nEjDcV0VJ5rKHcrCxdWR4MNIxFKSXwYq+5QlgtVOKO8
xALcV1rXJ64YO72org2p3IJncEXoblu46odimFybtR/IVeUq6mPs6xKcJvpJPm0oIjm4cftEmccS
TOcEOIkQ+svUz9tYnUOjqTdJhSNg0fE4JQdsz6ump6gLjw1+qY9ybt7GhlKvrld9xZl9gE+3fil3
hsEzZoAh7LrQ6Yw7/8fk05cbTdgBy0afnd6+ZbND4wvmlsp+9H84zbc+DvkBS+y189TApStgjuKd
qz5aHlx4G6l1Y2Y+2suvCxrWd2GNkul5osreXBG5ARTEqZ4CR14GukeybpOxwQBTJ/ilcPoXg53S
OFXqE5vzg2aVayv1jjKuP4Z4mbGv1Ackk5sAW9hL56mjGqxs7Ke6Hg4lHuPKfMivJE4jNnNekzEs
78ZHP8/UeZdlJHozmtck+8YP4KfAY7e0yvyuFr0LSxPvZ9X7aEIbpuwztmCcWq1xEC5vV8saqNBh
+2YPxqUoKqo0vTBNfrNaBrDYV1J9nbFJD8B1HZ0fPxdGNSaaZge9Wb9Uqrwu9XieWDGbXJw7L7ra
jbbCFkqKyJ9Ev+lMOi2gU6ZesW40bZ030dVgGJtqkMHyG5PUQKzahuNkjxtJ/NpUGRsz68stYhwW
mAbnbm0sfIDWm4ECVCAIG4pgt0/xzXAy+mNKUaNhC9+Lafo1kkOlxACG+ULyS/Z4KFpGy+g+CPXs
iTFsOT4y/eg6LPHWmRJRqmDtWpa6NDdSXBA9G7Nx7EyeV6kSD6TijJMwS2VAPD10I/5QqpYFLZ1K
JcNuaAM5GrfaoDPHBJ+Jkzye1F0S31MccWveBp2zT5hEahVHAoGnqPxrOuu8oAbNjzHSNq8lelWg
LdUumV/zxKTLQ6PTvrS2pva9RCRT5hEtzgLRTF96Msd0Ppn2pjSsg/Lo6s7bh62UFWU5xDdQv492
3OSiCIqc04vqZh8pcwGc0hd97N61Pjlq9lJt6n7JL8tMDGKKrjPrFqEuWzfybiJT/MhBVpixzMam
GoiXaHokQFm9mDOIS1a+QcpiP1IOsv9RO2UTDcSKXXjBCDuxElYRzSDTuO4fhY126xdJS6kQqSbc
v8vSfTkF3GWcjXu+1Yg8CdWIsXmwCW5jRet8kHGHEkXPEfp+pl7vEE0zUOu6e/c6e5NgM2wLK0RT
6MKO/wQC6CqGxDl6/fSe9+6+76LHwwjNuJ2Y2zSXZksVRqqMir1CJepDMm1/PAIuHjchGzZilGP9
o3CtKKxrQyfF0ObX+DUewBNHb1D8uJ+RcBGErSatfFx9R67Uo/7TedgXiGbt5AJAphy9oNeoOaBi
omS6Jl21WD0NdjxS3sH0MEz6ENPraT4xZjYYqzGjsfdzNmWvKL5woLBsqyx6NrUHuB3PFiiTLugV
T6E1CmmK4qw1qfBdR8V4mcBVe1zrQFaKwHOaFyd+aGEZfsjhd5xNkLD5Qhk7rO104AGmZqNfnO/Z
FT8F7aaGUuDQ5MTrdLsONOwn+GeZHHH+0ThcgLH18hjuEwsl16J/MOLl7jpHPhP2G9HLVGnW2qB3
wMTBk2XxO3BpXLN2ThUTi8tVvoTaRD1gbmT9Ls7tMzMdnjJ7jd0WJLXcFuCgEUN4DKnZNQQOJd2k
Y1uDYe7Uja8TTQkMg9sey1+/X7o9ZQ7T1a0bQJLTnbb0vZcsARNCzD0VN3zU5v9XIjZBZC63CGOl
Y0++PmEBtA3rm/fHfUgJX9Wfk+0GQ8Tli5hyksZhEo/gWR9FbF66npX8Gxs89asMrK5C6bfDRZj2
X9G1bKLd+FfiBGTb9lFW1RNYP9+NBPbsmK/JzDDuPUEXQO+qEcqYU2pTPxq2d40UsXWKcBIvMcDQ
bO/l3qk1CTgxTkZ6d5kt1DMDyk+R3mtbP8/ZrXXGFxhNvisppKsY9YdoPYz0XHbqQWMNPDfJvR7v
0vFr0LvCtZ5HS2y8Mn11FbLUOnFoU2mPMtee+kl7ypg1WiOGr9s3G5f3kSO+LfMUV4C8un8pjOok
l+Gk/8sKQPBIPi5bdZPVyXhXsAlI1k5jDsEedhzX9IabvU2iPlESRCHkqZJWo8TLqCNUJd5c45Ya
8p7pxUdUeEed3Yxa6aeM4k2WNKwp4iYL3LQ/AwsmhBS9ivxqj87OyTKfA3MXt9FvlWJ1cDTf6NmP
GdkLt38MOelthJa4qsBbr5WBlAQ7l7AgT29b6klr7TAjKDRcYsUFTj39W7lPBEbxgc32m4I8NMrK
Y2H5sNdbRwVqA2pZ9dSqBrzu/KmyKqLY9X5uk+3UUOOlZaGX4tSMDUFColkwdNvbrgOJ3MMWfDhp
qPYlQAfw7ZC6U7QqtW8gJ7ieITRu4q7aQMD2raLwF8s8am56EIVGdKp4FSMChapDLDGHNzTTo91a
X0XbPTzwAVSDa6TSehEjoXLj5oWz1Trw5ZXdYlaBLl2g+HCmBljDN1x1TyKSHJ04ygznJ6Ytkv15
9qJGUZjrAKO7dgtYWWuVLwf6E1YbPBfIwU67720k3pFVBV8NrXxFZeTBz28JLQxg0OPA4DohuJlN
1rDRWgep9wOa9HcGYwGC7Kps4h+Em11r5CfG/z8JczRIgCOs8oco20W3lj6hoenWsFP+hnQ5GZZx
nTEPYsoIa125Ud7r96kSqjXtGk510EFXFdqHIQgMNW6yS8FxidRkOhfDNtJdGvFE840j+AujxsaS
LPcs4gBKwmVXGYwryokuayhX+Webj1SQZM3LlHGYFawGs7H8J/rsParzf6Zb/bmT/DAjYott6xDB
4FXeijOQFjZn1zhe2Cux4EqIHRYC9Z64B2zW6SGdF9q2TxBm4+qtsJR9ko/4Z/k5IfcWlGSWEJQp
/FS2CnkCPy21ULETDA4t3xrQ7+dOjH9zZH8brJLa4WGkrtQXBf+F7BBesuhoOvp7ZFLsFyfzR5JV
x5kF4JjIPXwSErspHzw+9rTzF+NRo0v+jrfwyAmTIrzF1nry3grAsWT8yOhy+c2pO1xl6oFSONxu
mkNyTI8vzsPAi/dS8hlD5jnAimaycPheIUqzTqiIMM63nIkvrkBMc/aIX91hO1ztJW+HMflakEBb
cK8bPHlipRa5SmdMV690afw6NrK6pRalb794Wg0k0YA6T+slUe8VhHYf3/8RXeAVWXAtB+ZFXRAd
09cDQEVDgZmjtl+Nge/N2xZCWSl5vgXjta5q5eKMrp+6adjkc8D66Jo5AFxF+ZJVKhgxYmZjiW+d
Mhx2bdLsuEo7rl9XzVVmwE6V+Q1+lqy7dQ8yLZ3SHfAS0pX72oyutRnngf5YKVWc1kJ5wQFDcToR
shjWezBbDTZ5GTqR/tHAyn0oDFtrBq4WETLXCuvQOFurqn9IrZzJreFWyesv7lUvlddXQSceQ7VF
GZYX/UgptmkdXZb+t8Ve4I+lR7XaQ7nyGr6ZJLu80ru3yXCa4xzsekV/ng21r0uiX7zEa61fPpws
+mqR1aya1Q+u8QvZZEnWOyLnYxpYuAzjRKjpCFrkn4NsQU4T46wdUSZXvpZMw8Bww8byaBJym9fW
TlHw0rXu3mv1A6brYxPGl5NHWTjVtvX0d9228KqzulWyMuis6RKP1hMB+X3mYYOZy7XsH5ASFAtB
r6/mzveoD4pBZ41M6GUxq/tkYatrdcBDIrGw4DbEd5aIxdTk3nQmH3LqznvD4iKnPZMuk//fpr/d
/FN6BTb95tlraGLK5ZdOfUOc5Qyh1Zli+keVyK4pMEHWYsvoJjUFs1p/J2F2rR30GiOf927r3oVx
j5T0yVucYlXgc+7YElrVN1xYLn/EwfWFu4W2cdBymKTHzdQcvXx8MWmgHtwqLOkitvMRwH6z7lnt
lXp0S7hrEC2mX747EWknotLyNTDwYkllIzolwsOF3Vejx9MQZ5njdVQShiPC1sYl0RnNzBpFOFql
RGKFiT2ffO22ULJ9aacGsZLsU1U+E6TrxirCxPhit3eYxtF3H81bBgEFjxQqlcCaKy+2xPZkOE+P
McxUVw1Occ9Z3hCWpUTgXtJdH/MpzgWlNDisVRfx11KDnDdb4pTnmlqdldu334kSQ4uisThrbwk/
2VaN13Ztvzguv0MyHwv9tVleyEOsVdaI0sIGoSg3ofOPtsxf9pfULtTuhigt0cOiXTOGst3IMWTr
m1iaazVxV8RMCMZ1WMtzmgishNU2b6UGxLjraC+K8U51/a3izYYpxm/Iv+Q50q0+p7t4ecijGPSK
fjPn7kfn8UmX/ZV0+KYCFRmlFECXIvUTiCh5d87LHEUmZTHJ3mfxqFDy5vqi9nUwkueOUZ6jnkm0
pivAcgFNJbd8THeazt2+mm9EO7+70t6MGHfTKXlatO5SiT1nLkp98ayi9tjmgENhCoQFlYVVCSWx
ga7Bp/DiXUMgMcJqYC0tz5KDd57KiE1WFK8W4RFWf0g9EGLJJ7S0ZBYpGW2z3Y+Vdx20S7s8m5a+
HXuD6sd4o5x67zeHByonj/EMQNMDUfBgUWGuMCQG35zA8uyyGJWhrTUEip0vqUN3TC/UMt0tQ33v
HxXudtSHTf0R5/CYHuZUk66rdBmPEAT2zCcZHCNnSz/hzUDG7u3h2kd7rXq2Cv1qdUbgqo5Px8R6
ionU63godX7O7rLpi/48SVwP1lkx7B0Akh/WzJuiQ2JnJAfg/2oW+R4Y6HMDUqheIFxQWlTKf12H
apyyyCigN0MX35iPHWoubqWJr34kz82l3Jh0mnqR19b0MIYs6b4q1V4p3NEA3B2ZEF4SQpErNMwv
lwFaY9HZJu8LBTY9VDK/n4T3MBJ/YYDUuKmtx244Y8uF2JPaKKbkLGbFb+JykzJbaSpLiHkIyhyI
Esmyto2Ps2qroUlDJ/itBMlMXJfeOeVTcatm5UOjIk+R44ES75vCFdSjC3cpdllJGm/+6aVJk7B1
nHDIpXCYmE+s10bntZ9LMBrsREj3hRw7297FGG9Hh9Lei/pec1T0EY2q9KtVDktu3TgMQ7fuWrrW
cnMrZwyU8+jdjS7hbUtBLaNGXBkBcY8tVauJih0koipLYFTRi6PMmr/GVN48gy1MxqAixr1tLtue
q1cm6PlJGHdmKU+8rNedi2SfRZ0PUOneRfGnWczPNfqFwpcm1ounnAOxapVd5tXsz4ZdDB1s4kla
1WPOyiGyLzpiZiTQVtMKoQry7ohrQ+kC080jRAw8MpPqhkLXt1DNV9x1SbFr03bE2JAn9mUcLqVG
2CNrPQTS/Ah+aW+0RORzEkbYYc2Rx7Ccn2Ml/yJN+b7MMeCAxz8NrWguF54o2/yke4k4c1hU82rK
2bh1m5SN7Fxr6OGiPLWKcnRNsdKMDynevYZZJi2+PNqzkqw/yLn2E1UPGyRq3lHLd2lrT3PrbaYi
wNq9rrRjNA5ULdNBBjIU8tWvVMnEkmijNcnVLvTRYKQH2jbLfktp1UZ/FEo5KRRQs/HOPCJUesLH
gzL2SYO3QV0VLoKU4kGVIpUyo0G7sZIgY60uXrg1bGTOnFtFz+qgbGOurpnQGBg19yWPi1BJgesA
9QUaDC5EmVGpWrSkNyoAL11EYh63EeGGmnS63v6geVLe+8DlsPl9vIALk44QJewRgJXYPNVgnYmf
7PGXbl3sA3He8wg3z5H7D98aAjilSBmqHOLdzHBFq13SE2AzfdarHbu8Wf3TZlz9UQJ0i3ZQyt3r
XmxV7c01J4I2+KfSECkXZxHmqHxNuzvUv4chUzxPyOwN1oGV9Axq8WyfCcySrzG/9VIdUxBr0d1J
t6w3/iWMTGVWvajMvUmy7CDRhelUPKnLczq3e/D+v4pirDGcrse+e6cBZU/CU59xxJSlBZaE3nQ0
Ub8p1VeQIM9Z5Z2zLPUns767dHk2HIKKgrVc6J9ilgHf+WNv1IGdfIh2P5HzjDjiHq1BxHDi1FoX
881hVCrQj1Dxh5A1CSPgsJpJcAy04F4T8u743NYIHAHIx7092esERGwnWCm07X7GNe0O5Q6GK3HB
mB7Vf3nRh15Pb5n1q5JpKsTVkX8T0qlF9SlV2pgi9pm7XFxveFZloNvVVkR/Xt9zzNJZt3D2thtj
+BrTL4eiJcnXCs1F2AKrFlGJVOP3ezGHD2VW1kK2ALxjX1afRq4C/rlqcXO3s8e8aT0pGUG+bJu2
EuQE9kct5xtqWh6XO29n4CZZxaN6prwcK3MRlCrvLjN3xud0IittQBMcnNJnm3UEsB445eCrkghb
cuZDBOSA58j7ZIEBK/tVzU6CI5kSFTRZY21nLwoGodEEzlyhYBk0WFpDAKJgm463x1swcVbAwOc1
MN+Lk/9ywBOimBZwj39FVYYKq96h+Gv0CX9A7U9VdjPqZycl0fqXsO/UjQm3yqEqrx1X71T9du0t
qIN1bL509ExpnlxxNjLA3OzokmIw53RaQ5727fg+muhC9BKN9K+sO9mIjeQUwhb76KTT8DIassg2
+agyHVFxyKfSfmMu/BC9zX8p3VBP7BfOm3V3odNKYpojN5/X81taDn+6TZklsZXeB39CtR2qxdbI
f7h5iWw9kKlAjcDXyp6t6z71IbXu4+SeoRaEA5G2ozMSHhx79RxX1QUaqr3yRPMuh9j2hVW4r0Mz
/0fbee3Yjlxb9lcu9CwKQTLoGlcCenubO3f6zBciLU3Qe/Lre/BI96JKUld3PzQgqOrUScNNBsOs
NeeYX3oZEEiFoBiml7eydbxsoG32rnVRreXf48gAVj9xbw0hX6dk+o4BzYRaww/U2I3VuJSoPIYE
rBjIOhx4zBkvLyFoOqUdK9lnhk4yNwUyCirdp8BkvrBHUe+c/A6eUHGbJg9028cNLUoEs2UlyCur
U9gKjxaT6+h/AOQLoFbkzie16Xx6q7qdVn4b6iFP9z3y69R7NBApjhnHYZ/UU5zVOuUL33MWmfhJ
jBcwjxuqZZXgwJQtbW9f2WDD1AbqiEViCBM/oTaLEQUt+0gGZL12QOlMGwRUtIQbpJm5RNjIbQ/s
Y2C94E50450RQ+IoLzZ8CZ8iZH7tGc2aqe1Hy93oxragQcAklBRLYCjLsEHjlG8w87JRulY91cFL
zcG+tL7RFMuY1j22cLt7RCnqoXMFMWEo8uvQSMjHDIOf7e+rDLBSAAmiX9c2+vPqO0YeAsJwi3l0
aXk/ldZuSrAHCs1cWtDKqhm330MWrGaGmb2TULxHsakc9rjo4CqU2fOJNmA6RuYzeN9xfzbI5WjZ
6kRQ0b+a6lYr3ZV0P4Z+TX6mohqMp+RAySj2EAHqQAFcn2t78CtiNxMYBpIovbuiNREoCAowx6Df
u8y/aXXAvbLq63OMyaYdCWe6aafbsPsu9aP33Y0cePUDb8pSi/d58QJ8HwlWdJqzl/I6PjbVDVnj
S1KfMmRoxrgQcccsCtKo3GQd7xalSM7qixKagi+eAeItnOK1wsupjeAwTx7bbmJiNw11eyskOJSK
/Kwl0OlU2xx1c/uuKKlvIB2vFoKavxHcJP5NW0Dq1l9BHgCFWQS88XTK8BgCql1KDi0GoZc84eb9
18ihmOH3OAtFvtVTdg3ubCjf2SSZBdRt8mbtRPkKQ2dPqbPJMc7rd7b1FtTuqpdbD/bYpHgPWJC8
6cJBAkxeYZ5sfSvtq7qXuBHLCoEOG5ApPgA4wpswseYv4zbea6zSNA89zMeYr+iRQ8uhx4iuy0Ln
dxATZm9uTYq1hpSNZT2hPfDSlREbK4dbo/IXezbwEg80UPylkBawH43z5zlCz03eEhN3A9vEKryG
zikT9cmpOcOR+yW0Zdi9NtxlySJlMEkV/LPHq9c614AUxDGH9OUsWmDvLmKirHhG5kfNxW1uOhTk
qfWOUsAXrBAlu84eklg0x1XgRYYB0Zdbg4p+1G8ie+uziyzlri5oOKGB4ZAIeg2Lnc1guDb9ow+Y
oIKjlhZfWd7uE2wGvfU253BrbC2teBdMBLqXiE0QjqKHgYASQCiJNhndz3nAyJVLXpzKdy0tJmy1
y8h6d7hrhRGvivFdVHyo6S6r5AKcQVW3u1Y+dqzJQ8yY6X6QaaI0QYJLk4k+EPlG65gWqd2htaZT
adBGNVsFjgUEIuGwQXNwOpCL9PGnAWEVuVmoZl2L4zUzScQ7XGJnSGgwj+zSMBUZFKXDEHcE6jYv
fyBE+aHS53GNrdTK2IToSiy7DPkf3Rrea8ElKO0hC0EK9YGiwe6GFK+M9qPRbIAg43TbGxQM89VE
/bKguVNAntaMewueF+2IDdu7iIw9v8CHUvoZhCTElmlrSpBOWHUIEVvlXjVXIim4+iESAxkOLYFE
M2tjTM1tGSssUXxQugQrLdn3WaRtyyC4lVG2qnrhrQZKPmFAGiR67P4ZliWGz/ozTwr27VpZrHJl
RTdRK578e78wW1obsXgKFFGLSPofWo5ZR8vp7k3UyD3IwRmmEttULm06vKhmEQdYVc+G9VlZIYpg
nXUvpnBE0Rk9dzdpgP1OenzJOoko39maPNiWHhxnPkpFxXJ0hzXUqj3pQdhiaNqK7hgm16J7aTEy
+saNSe4Vm+bg3PpPKNEPIlRwUOq9TxXHRBvGUrd2JVVYHdugsNJnU4cMkjqhOv36P5NGrxo6/Sg5
wOl0yT0T/7HI5Y/K+3pFmKy/CkQVQjbUP4I+6DZWSQsp8CEgWb13J2yL3X1UfXkc+RZtVq/gQnfX
eXtGe4DwhE4szQZyhlZCKzEI2AhVHm3MMrx1TMWuPH5VNjqLQmJ0xHyHg7k11wzj9px6VJCcSpNv
MfSqKmLH46wUsWqLIJ+K+yrzafKwcjj4nhqH0tntWNAwEhUvYEN10xlxCwiwUmDR0U2NTBZ1Oi77
3AJs2GF3nLJngjde+mY85anx1TN8nzS8m1DkAkDNSXTUiuI2VrV8dso+XUtNkSMKYyvd9oynGIEP
nn+whDPScpwSpM6HtsUWJHBu1asaqRbvsGeOR0VgVmMyI+fhuZnK+zwZb0v25Zbk2bUnXQBpQ0kq
QheuOrFiCj7dRLzf0res+x9aWzdiuqsydc7SwIXtWH+M/tEuh7dmJEkz8a+h2Z4zi2dZJjQbHbqF
rveNcqdZBIjtcmWeSjO0Z8zJJbHkE4bRa8nBTjI1kE2IP+/csWNo+FAW9fMaJcCAAhsviYD8For+
dejqD4PkbwLXSK8VS4nVA2M0cgU6MQzWIO2PRmfdZwToxtl7jaiyLPnPHQs/lcJa+65ke+04Yw94
xRsc78DdF6zTVI2/0/hdy+9GcRc1Nz6514mwWciCvV48ZM5Hi8KwdInxEt1mzPb4HMzgvsTUgONv
ZYUxeEEiNtKzruhNoKMuAoRYOU0iZJvkGJvxghTlXWmpa8QijXMK4sVjQm3RI9O4EPSnQiSJpC73
W/Z4OZP8LHp3s5e+pvrftE+m9j3I5yngogAg2eKlQY4ZZ5LDzRdv+SEPTeRq2fYp5WwzKn1b4Sax
qugxhWY+xv2m878yVa7Thr3KSJ7JvO8PN35QE6tp7ckioRo53pggExZ5b25kYr3H0Z2pcwZlfQxQ
QBoFCgZFebxV025gWQVqz9EXEBGEknJsDokQ64o7Ow3Otp0D7SdhvUbOcJcNxY6khoidnv+ZN9lB
td1D7IBur840NFcd2qXCjZ9y46iDOHc5J8hIEIfnsNrvZPk6+q9Vnr12Ylg6Wnpf+ZBqXJp8mHuo
Eq2ya4pbPjGDpaciwptR5Ev7ruM4Ts8UBu11qqHFqYbodwyolf4UxdVLZMHnsgnOYvJ2wGKUH14a
rMhhvJS5fYBjs8xBXwdsWDXKXmaEi9htqSh0bBocFMwBXmFECL1D0b3bBNGedNJLrODgjSvhc7gw
5A2Bj0dJW17i8HSDG5vkWksn0F7hqm1XVaA9+XQ+jLLY5RyIQwBUpFmsHPQULQEjQH17QfUOpXQC
Ywdw8jmSVyurt5NOz6ldJfxPCy+9F8HW3bSZxlABd1vj6auJWuz11w7HXF73eDu2VkOxCaRmzdpu
WB2JXeMy3sKnYNnuVonnQPDlXGL4OIWR72a2fFI8gIxjrFXNwCRavpq31KYRaW9HaHp8NjmEc0zS
AnuVptW6q+ontvieFnJLjqlBsk3fHOb+O4F439wPGh8dO4XEx50wp+bhg5m+xvGbbuZBCR/lx1no
3S76+Qljk29mJagfYRCAnqfBnpunFClpIY+hZkDTZbAhIyGAah0GX1bbryHZAxwxUZ49Mv8vajc4
oxR/beL7PmELgo4R78etz5nFNobbluqAVPYV3utaC7Hd2T7mdPbrY07TFUVGxeoIBx5tCN1SQ73O
sqdW6Hvb8dfEIJz8OLud7ZPKvxYQHuH1Y07Q90hoV+4E6km8Z2rk9yLSFdr0EHVMB1N/AM33orMV
ijU0E8D1J+FsSiPdZp6Gpby+GyDMsaaUg7eg3ESZpKbBZYbU7MRxVkmL8GOAImB3nG3C8uqCyehG
YD3mlTTUBR6F/RYA4cob2s8wq+7nrZWO4GQZ+u2+xH/jaS3q8CIgOlesDMM+DJj/M1AAWnw0kOuC
yt8zuTBuACZqPt+d8v53Rxg655p3OINF6ITk/yAOgoySu3KfltbWQs/MGbNqqx+CTE5xUx+Vod/X
nAVG/xxkpFePq0Ek74SLbeTXEF5k3ezdob3JMliH2JMwkhJti1MvoWeDLswY98LS7mRHjJqnTjXm
iqQuIYoZC9OPG3be+T7rdyxaF0eXl0ZwoG0BkA735gQeQXXud8ghNmqfbaI2Y6B7sKEe8VHsIoQS
Tb0ZKIxaHCJt74sEZHhPdC61O2p6GaFVmVE8xv24I2abTFAHAxA23L1teNxqNe5qG0ykU70C6F80
E92ap0HsyOk4pLI8hnoOjcPcRNU1HtzneMzPpekt5Px84CJL90CghM+2ctCnizM7ZeaeDq+HS32L
rkmmNRfN7VeJ+xLmWzl9J2O66ehW2CEQhjj9jtvswWTwa7gbePHYqu+FgJKCNjoEcaPGejuKCQ11
e9AbBFqN9glT9RagUqOF95rCECb7g96ioQGDqXfRriMWCiziTZPYO51mdIBsFQPIOadOSbTZIqHr
HXN/yo0Zag9hD4DI6radNLCDYQmSCbL8cKlnt2lLzbBONliQ6HPBRzjoLALmd9DPeAkikykYaf5a
xY94CF3T2akCQhEeFccPH7ze29ZdedMVn25FJSvk1ed4UMLb6dTeoP4VsKM1m7umKElsA4IWt2u7
homi64vEHEkhjl+66VJRqM+N74r46dCGV6NmHQJz6tYIi0MjG7hxBRqFAYEs6zV6XqGKXca5RBXB
V5Cxs2bzQ7TJczDdkFb8bVUbwNfbJJpQhz1ZnQRYjmL5A4EGACH/dkpacM/+Vwz9JK9es/QjovuG
PZm00VUXZZcQPumRCv2OqJJlXKK733CQImNlGRVPvX4FLgVglXYN6iMjeHXG+cAVrO0PTZGoCfRH
oCsLknZL5AGH8Te2fG8le3SMjxh8oIfjfcwodabUQ6lj0/NjKbrJJ4q+2rhAuZfKhuL2myL6T6Zv
Ro6vNHaehQNJc3yp/O8601cNB2e/2Xn1hyqGrdayqRbijl2qTqMJDvfesZ8RapFeTJvfQ0PMtjdX
p7y6Tk5yp9n3vau9a/ZtMrRrGveLoEUY4/yozDpBqlngrizK4D1DJmu08VoUGjBhwNpavxiZpPzp
x2CZH5K9NaDdAdrDdntbyp8x1HCdansbG11qPJr5A8BKKH4aSlgfPCPNWtCOMImQF+b7jnMo3DXU
52S20Z7vcIJ45c1sc7N1fW0ymYVol5M0IyAGHl0dv4cGNPq0v0sD4lUchEU0ILRi4/e0FEbsdfZ9
nbG6ubdmYl1n31JWIkml5z6AhBB5vbGicgcG5jB8k+UcMc7UNhrqVYAlobWqlUBGt6AZCXdGbpBy
7VUgKPX1nxGgDM56eJErT6EsBFEOUXAXd2ch99UjjRbCX/Vk1125Un8Sx+FmwBXsxLdRckUIjvxU
Ky3KMU9+eIk7QHhfgopbsKFm2xNr3F2madurUxTid1s5b14+w7hec4R5bUXf0yjXWsVMd4BeuDeZ
aewfY/A2kv66hOBfs2K546nTSZYGsdzVjK1LGM3Neu/ezihIDepE93Ks4mMpvS34vaNbU0+yvpAD
MHjQ33tsDzRz0VUUJWv7yjvF/rjjvQq3pAtQoKkvsvvJNIFq4yxZ02BicfYwH0M97BZ9dSFSoQnq
o8OCXg5YZfuloV2asNgMjXbjHuPm0QbioYxHsvCWY+rs0eo76QHg4ipOdVpHx4qWY0pL1L1p+O1D
NXwKMyXvOTTqSz68ETO867UhuEEmka00UGV2W3nkqRIQOVbGIQpbQiMB8bIskNFSYJUlFyndjom1
FihYCG1vngKuBG8t5XnIUGO76igNwQlCx6Hi1NjpffbgeGiHRRmtJlVllymoxRVV3cqfKtgbWG7W
Vlx460DpAAulS87tSH2kJrtlQdxQvXKRFKBfWWoeSTU1Cu40sfD7w8YaAW89imKL57UBAM6MULuO
cRj04Ka1wY8NUNqYsjUZrcKgfG9Q3tF5T18M3Z82tbWHrRNt/ND8oSf03rZZfM6gUjPhBwcBHv3k
Q1KkeedxagS4jrrhEAH4Ojbg05CIF8U51Kx04RV1QluHY67pd8GzJTtYgHCJtr/+WDsgxyKvQBk6
/y3egJ0ej+Yd2Q3pA7p2m519jXjmM87RAuhdPF5AP9lH1Ug00VrG+2NRB7PmyA6nya6Kc8oeX4xw
D6FeEA6qoHE1zRRvMmtCrGzn+oocHHebjx4VjMy1jpSAvyI5Qo8z3TedlAa2V727FqbQjnURAkEk
H3lZkkYBX0yPYaGU1kdfJeLY0Fo6enn7kwHK3NStSFetHiMenXpcntCacH95w64qOEWMxlTv+pFe
3uB11s5z0ltvIGM+MS0YpW7gb8iLGpFSokgxUDd6MxSg64oS1W2ljnYdFzgdCofKi6kdkrbV+IDd
tTKHfJPW3SoKATyGc21OuKBVk2Y0DkQl2bsKHJ1KNfvo4F0YW8jJuWMdU2SyDMP6tszCHLMv/kn2
o6Bnov4CdNg9NBXVb18MEXsPg8ztMIhOYXRjkYZ6zNunyLWLEwhGo41QzZhmi7+VOpmeAcV29Ii6
gz8hfWvLcp8FO2hyuIEwG21kVr95UQdelQXXjsFGSkI4ly7ZSEtBL/J2aq/cOOsoquUQRdV+YgBD
6ISob7gUnlE9JUlmnS3xA9+ESSwvXpGZTyhgtNsa+CZbwIDOXmu4O7JHVznmoPOEaWfSNkr3PwdR
wMFsOEuGRU+iqGIqL/K3CKnVudL8nT5V6T6w8+9+pCKPXhtikB8d60E72A4mP9sv83VsyHUGe3XN
UZWympaobZN2B5Y2wnuLk+bDzAgFrbOwU+GRxh7MGzA4nuk/tWOOm1O1nGuJBFy07eihitpOfuvv
Go0dey6P5WTBtsf1RifeQoWV+uwMBoQQ4PqGSc2yQqgGYZXsQzwy2L76Mz5pDE+cGcp9lVAHk9lc
bo8wG/YOxo7EE1hE6MQTbkVGnL4RYvSxvlwCepU7xwC/kzqvzUzxdmcLo5zKB0srZ5ROZ26Hsn50
TcxscVpcoPvRNsgHAec4kycre6yhY+87G+EmBcZtnlBey8EvljkYvUCek1aMu8KigmR2kGLhwJOb
wCpKwgVzVSrpv2oAUqeJXZHdAokYAJxCM93QewOHOoYDVTsdGWiElrxElelLv3q22dDsRGit+tkI
G7Uc9lQazaEetG6DIb8xklkEw5QswjbcOL3RXrqw7i7Iij9lFav9BJojyIxzWsFxSTtCY50IlVfE
kuUmtxODYYFOy1umZNut6wiuoJe7n5bBjK5CfT45BmyVUsJ0UgdaNfAhWrL2PDskD1WbPoFto7OJ
bZ600WHjGj3+eyckvEPrn40wtmG2K7Hx2ociEuWNGUbfUsloK/CWomrVnFXdWgDZFIUKkQMBaCNn
N2JceVSYDz2nn1aGluM2jew7T6OJZs4lC9Jgo7qy14Zsv8qkox/dCcJ0dohf06WpiJ4VSMeyFP8+
qLJoM5D6wd7J4/VNW20tEu2LxAbKBQZeQmAVEcp6BCn1KADC+hDZRtN9MdoGuxCQ8b1v442l1LeI
DxpQrhOF9FXV0sDxSHHfyMZ4lCEhYL7XDwtLDF96ZEKMizIbNXf2OHEISyjUQjXiWWVBtdWms55y
XOsLpHpQmnBhk/tjth42/AI66S+mfdaWxyIc3t3aSTCNczypTOSr6WwOnfL+q2+D/EyvOT/H+s8Q
DO7B1wd7W0zOrT4odXBsULZaSz5eVVIH0s31CDx8EU2wfDsacOyMcXG3I+HgvjyOFL1OJWIEH3WI
X4v7kNL33mvUsiLefFsA6lnID8xL7mIe46XffylN/9Ry/WAG4IXd2i72Ez1q0uLeAmXdI/2wFHzy
0MEMZGvjHaIyefXKtzEwdtTxJOZPmG/BwJmtDXV7ERvVGidWD/Wx8tflbF4PBpamNt3qZmMDuxMH
nplYeyJLVi519qbMb/yiRLXO4rJ2aJ8bJmeXMG2JuYLHHPXIgqGeSQ4CVXcIbdgXKaI1J568TZB4
sOGlhqMccIypVE5OwlAvI0USsJ0f5kF+M1lguzQKW6jSatx/d6VmBjsNRZtTAPfPFZNvop1Qg766
DkHgeeItp6BIzpQiu6XpXSLPSo6l7tOQHMsSwwLpHpWAlaA924M8pFnuYrdyWAuCZgummaOA1q69
sfdBzqUFp9rKxSDSQtl0DI7h5D3j2xPNPvHQCjZvTeHIs8zJqalRrJEld1OSFYlbmY0Z6xOBilKk
1OODYJ1ohXZI/ejV0jucvgkzZ6TNdrHcgI9HK6camrewaX4Sy2EHnUmAwFm9EyM7Cw0H0hrkujLA
kdVefUgDVNp6UEdrj/O+zMJwI0z7uwic57gy1vx1uGTOd7e+QPWWpDouTtqzuEhfk8rtj1Pj3iHA
s7CvwRu1XQ/EusW71HY2PkQUgKQzTruG9uXoFiyeOBmlb9mLUg3gKqBx4FPBLe+6Nee/sPyioHRV
yQxQGgJr16ZY15RWSJgLTkFNEYdrCIH0c4S9NXtqqhSJZKj6264tmm2ojIe6UNY5I1IBxA1CWHjZ
gpIQPcZbdPln0Nbmox/Qee0tAMhtLT9gUun7vMZdPkyBd55mGXbP4cHqjF1S+ObRQqUT8ztOBcqT
peTriWsZm93IuoksOX0CSphuSpi/ONKCiyghP05q4tEU8HSN+kN42ksQEwOoIADaeVmhh6AOWZXD
pjTxb8QNokjqFkCmWxdIPnHg/KA1gZzNHV2HvU4gFhYmAsVjAPxmBO2L4z7oWY6OqzK1e/jKg7ap
XGuGt5kngSaETmuzgBrDSdrR99xCxGcNbXInioBEpna4sgcfx6ti9AD7xQAoLzr1k0WUkJwIQTbd
6MmlKgv5WLkw2XIAq5GhxeuR7c+LEm+hNQyvlO41UgVWIkd+ViVdeWgy1BLSMJ4wBdyX7Csvk4oO
FmeHG8D4N3R+ug1btUfU8iS5Geiw8porKkZnM9moAQBzA82znZpXy6YHUJ87Mz9NFnaKEfzq0hG2
zlk0MVFFa9Rj/cl8g6n6PozPXTPY5yZ2mhV796I0vrIhFecREYNu0b60RHCGHlEfLYhcul0it85t
oB8cDKIhOjsuzUcr8Y660AijR7XHIZNaoj4bErzHsU3nEmEPXXFUd5R5KGyK8uTYPlxEeHHA1r1D
EYh9p3FuQYfcro2ElahX5nEYGnWh07osNf+1gKyOHmc92bD0euhUi87T0DlHqOXgsHmdR7WCVLxb
Z+pQuEfBa9/76ckbryQTBuhI5mAUh0pTyoE8Vp6xklWDc1YLu31EAqkEiYXO64RZAI6P3r1igCfC
PjE3pEl+ZUKztk507Ei5yiSNnMYlI9Syaatn7Q/xKnhaIqpMHTrfzEayE7Uof3l8wCGM8pTCXMU7
6fdLZVZvvSs5YOQ+oLPgzXDHR9bObc1hfGePzF19CxLNbAh/IwkV8XkDv9ToMLj2daGdK7qG2aAG
GNf2PqlGZixEvcKd7m099y7pYKzAJTos4CMg3oZiPsASIp/YtQRZhYgJrhUC32Sftu6sjYhewzYw
Lw4Cp0ILAbZV+rjDuwahxOyfigZTZiSBy2SzztHVh70bA97N3LTf0ZP4agQFfQQiYKpj3V4pzD16
WN/RAQSaBChy1/Og8eCntdOcHL/dmBGXS/jAWbZGu51aK0bt6yGhiYtxp6W+jq3TpGFisedjKBO+
Jsxt1sabwrhH7Y6CBA3sQpXqA6E4HXrNI2Iu9S6Vpe7DCpmqySSzCu2E6IJKgAwcIAAaTtVuXc/6
MqyKMmaYwW8vvVPWRA75dWpVDsa0GmziHqhmHgOzKV4jNHnKKysOAUmOCMC7NTQNL/x+0DA5NA04
mIlMpqFCUUgldhXxPi/SbCZXqfCHlCPYJTEipcmB2Tvgxu37euuguytNeVMM9ZMINNJ9ivBqS7SJ
KpA0nNHsNs7QP7uQ9hs4sH1AP4VDELkWej1gtwr7DVpp7L1Zdapb9CuGXe/1yf6pILitgglXO4Wd
VeB1HVmWHFWGoV0MXmmsOc8g44yP/djA3gnzG6CQPpCFrRotTC54NnG6f5Ld5cEyzI+ME3PzZ0Fm
ARk/XbAO9Ttdc04F9kSsc6sKg9HKmRp0MdFBVm2/6ZkldySuUnsALBqMCCnhzTQrdMjDMpm83Z/z
JDaA6shpBecgWtUem4rCAWJtgSm30d/iSG0c1NIqes20u8JHmJJHNQGExoPn2/3u/0t86zn6rPI6
/2n+83eBrX/7z8/hf3zmxQhHPGz+9r/9qt99U/23Xz8k+M5X78377/6wZqw147X9rsa777pNml+/
4B9f+X/7l//x/eunPIzF91//9Jm3WTP/tABc+G9DW3Xj143i+v/x4//xbTfvKd/2P9u6qd6T6Ptf
vufvQa+67f5FCOm5nm2wZptS/lfQq2f/xRXkqzqW5Vqe6Vj/nfOqeX/RTQuEgg362rNcz+Wb6r8H
vWrS/AuZj7YQlmVJ3fMM4/8l6dUkMpZd5Rjk2f7rr3+yLRQduAlNUxquQ8HCcPj7z/c7loH6r3/S
/+yUUWnHzRg99zpYYTu69AaQz3i4Dr1xb7rVWg7eTkg8joLcTpliCeULVETdMI3wzXpnidi1BzCV
IyEhTgM/ZL8TVrhTkXcGb8yyZh5ohD7ViXuuVccL6b/WrsmWbnqfWu+cGQRaytY6mbW3i9XwGNv9
428eye3fP85/ZG16SyRGM1+3MP/dxyQUhuxUgCGGyTP97ccEpOBWlZ9Fz8rBVO10L3nGqqv0nn09
H4f+eD1EO8cdsSKE1hHEwTmIhiuhdzuZ+Dtp8lnhQQbsRFze1YXo+xc5QbCkb96nvNamPLp2+1JX
8qhKf9kjLRCmxYZPHhgcO3Ib13Xbvghf7gGFw77KPvvJpHcSrAIq4YHydlhVjgTRr1VAJhe6CXcE
s2Cf5vvoagAfKlYHSfc677FfcMFeuAt6eRAuZAoijgLN3cFdPkl3/EElulZ5yAfisqZ4LfHjiSDc
uam25pmcySndmZN6QODz4AaQAwSf125ATtLfaLEAttmtiCACZ9banax91mlPv/6bGdO1Rh8QDo+Z
m0GxDHe1so7ANiu09proV5oQP1VO3mac39ZphBJTeLs6LW5rQdyK010REp/ynPr75H11Kb7NgY1j
4e//D49cn0fu70a2qwuDV4hGHspN2+D9+u0jN618dAhw1B9lba0xFB1EE+2U6l9yMUe1sLpW38y9
JNgPVPLL4FnV4yPH0j1c+UfXQQwWO3vhdi99ZVFM8s95abPntfeAcx7V3NFFsxIU3m5yebaoDTnF
HhT00dwlppgD64EoKd6MHk4iT67yX1Vq7V02prlnHuaBIoBCEtyJr6W/wu88KsFdStifj/LgNvLo
wUuZMKjVtnXnjny9IrQL96X05hFQ3M6/LCCZnsonxCN7r1x0FTOjt4ou88gVI+sMT4sSEf6wkLqQ
e3YzmvBT/DA/cTfjz1xPIANoFz2PpaG13HFooBR6cjV6ZGIyKfLF69xDQzzF0a4ywQKYcXRxuEBz
HtkWP4jXZX6sWtmvenJ6pW0eVBPuMgTX+EevMY283uypOjJ0Bn85fy/IpXNsNc9V0R1qkd1WJsMu
4EPm1l72ExbkNry4ESzeLkweOlM9dBn9D2Xv+e1crtRe/3jEmL+PvLYtmJ6ejfPekJIZW+oEb/92
wGgko0Xj6EhAerycyJXne6g4LwmflzHi/prcQwLzfv1zfkHx8uQZtyAMd3nER+e5/ZoJa/6dtxRa
15qa2sP8UeeLrxLAIiq/zcz5NudbkRW3Hd9j0o2iWPrwx5+HheD3L4BNbjeLhGcKtELSM1lEfvt5
OjNCxU+m2SMVwF1PezyYkgdZMqs58lCX3leeMLvwmeaxJS3tlULboW/kep5pxEAlqbX2E8DnSreQ
JDFLa3Z4yYFgmkz5f3yx3nxzf/u2crFMzFKy7hmudPR/elu1wm6EEfv6Yx9NoBxFK17mdzYe2xf6
P/1GhYiuq3kGdVGu9VlVb6i92gy18K23qxKNpqcDwKTSVscWWdRhNHudi5m7geaP6sVzqQ3Z2unC
AsgWoXQcfryFKLHLmh52P7PjBlBgQ/7DyhCMMTZLZ3onr4gvnWiS5o3xI+Yuah9zL/s2ox7cQohn
bXySvvYqqpS6egIKpB9G+00qqt10t0BiVry+InIQbBMR5w78CNiobLWZ1MElhkSnpvzJg5aYe8ln
nQ7vKNTmhWh8R2uI33QM3lyDGXmcda1mOG2ngaOSFmef84QaF8OjZnP1UQAaJlIPDZ2Ehff+959d
+U+0Xz8LxJlJSRb5BIt4wYblTA8Dj73PFMDb6/azbsvikjEHAkGIavrek+3hpKet3Ud6gnmPqLUS
DS6q6Ice5c2h9uM3IkDeldW8RG1WsRTgFvnjgfEv0/g8MDhtu9JzbNM0xT+t3F1h+2ToaOIxaJnp
Yv+rtpiafXsvJpZRRvA8U/a5PMzLLv75KxXniyRKkG05qVP5La/BtWL2++PrMsS/DFhTt03LsXVD
snn75wGbpQaAZb/6+3UJs3sJUPBzjQf0mT+BxcxfR8xfw2MdewCpmbEH8yhhjjAC3F8LsJazuZD0
hTQWar7QtMLLH1/kv7l5sKcNx0WHpdNL9Obd3293d6knbU5mgj4F0xZY13lnJ8P4IoP0Yd53yEh7
cilHsVFlDybXlA/P8/VpLTO8CVIZD6FWysMfX9e/uXnU3BweJi+67Xj/fPO6QWru2E7tr+sSOeuy
oJrl6vb/4uxcm9pWli78h15Vje6jr0kIl0ACDuT2xcUmJ7IlW7IlW2Pp17/PkpMUGArvc6oo4gAh
sjTT073W6tWTEsOqklkEjsygRRDBUuTQc+4uSni0PgLGuo0v25hLrN0N7Av9M1OsQ4rksiM5ev06
w8O0kQccmzBKo9CkQZiYg/vHwOjaLzdDc0fv8qVbkSM4kuCajFEu4x7Hw+C+KYMEyD3TQlROoCPX
0ExU57wF7h8DPk/agCQNGQE9HRdKfiuOaBjGU+Oqa8YlXBRtxtiZKa3lJHToMPV1b8PCdfGkSOIj
yVEQPl+9SZSalNwIkCyLo8O0Pw/8ElSnvnMDvauKjO/W8aq9qOv6ofHcz9Ws9C6ZGdCfp4LvGXJ1
blbTn6ZfIOf2CMUuR7xaZPM5qQFTXsqVm52SeSLr2+Rf66n3pSF8MBfeXtVF/rURDgZBc+f6XXUB
ZAL0M3jfx8gz7SCkZuXuTeaS+3ZKehLnDAHa0HYUvt+0CEkGHxy1ML84b++iKdXGHIKnnENE1oG/
OIG/RAnCdsdsmB1VqRmn4zCo8ZGhO5FzK28B6vPeMnE1BZ0wAyEw9xjJlwvCMdHSvCttf2/z5XBa
Z1V/4lZQFFHAscJwC06DrcFnebPI3xPh+NldOzu1nUMTvmJSmV3w61p6PeoVSVI+J8g3m/oaI0zF
eHwO8z77ojxgMaUdx8zoY4J85uZEcK4l5uvY+mGNqUyMZ1IxQtNjcGwfdB/bIprUefVgevuznA33
bcqfXnplSozsdO6YVX0deVV2Uc66b0zcQIMydHcu5qq0qiAd7KkZVtx7Whdgr8LFqd1pvMGOw6aF
a6ffOGdARsZ8tp53UQfcj9bx/+cM3MXYgnFWdpn+rHdY6trCj97nK1nnb7bfXIh7beSIZ3XJ27Yb
t6FtnxxyRgcDddh9veBBlBGNYi7JPzkoTY634jYko3gDkMuFZRzFNdYxb0pGlGI77iP6SRl62ysD
WPObXc3/wcRovGGZKY/qjwddzPlXeUC3VbglTe5r1l3CBYQy23eGd960FJbKBsbs0ZuaXx29xVje
oZnfwZ9jTYahHKMUGb4w+4TDL1ZRiwFPmXn+w4unX0q7oBt6lf9A4M2gsmaWohji5pRd0zHiAyse
V5Lhk4iUmC511YWBfzz1cHRIM+bmGssTHVz2swj7+2YWI8hki9Uh/2m9nf1g7g27Z068jac4jQ9r
OOEorx86EuUrRhRnALWsoKrFmd4uCYgpOuR2SCZmxUZx0EJneeNPP8HR/upChqTnA6HJzmdnww6T
Cj2zlhqteijrfE7dw+21GAXzL7fIYrlRbUdmtM/nU/Yhp4ZhuhyMhEcnRm39kDTd/+X6eIsv5gaH
bN7YkEYfhoEUJox25v3rQXbMq5+mfhiCBaENgxgcwljl5Y8OqSrYmPXS39Z3dssSx4MPudRZvY4v
8iq9LFcUZOSnmGox5JnVWYZa4NQXfnGC4O29StQKaVFBIuvhIv76xUXPiwJsTfAB1QkaEywPkmhS
89DfzYL6zqw50j3gjsXuRtlWw/wMhyLL7Di5cI/+oDIyr3Y31mf5WNBm1+GCQOq2T7U5C6iIbR5N
bMpq5yxot4AkZXVtV/F5vquQ3iAR5MzAyv90GSfXfb2+Uire9tGknZInljWHSU+7OvcEtvZ9E/GW
GYHUzeefwqy7ef2tjwXywXPh8AMZSkCnojg4qIcqdDDGbTueC8vQLclsAhRcDTqFKe/Ux32uzq4Q
y1PycfjxjECMz62bnQnxKTGfUCKRknjgUHrpeQAivr2q8N0v7IwpBqy4llVFPfX6dScvPTJgrYQr
N5G1/sF68nJctkr8Se6IPVjcthCKoYdNzfikHJqJd8goqNC9ishDO2eNtzEO7c36k94cifBDtGEE
rxn6OxN45q1tAkJbVt6qWDiza9xgTDeUb82S9CT3CBidAvZWIS3AvdCW9mc0G36BH2CYv3I3PFx7
kqFIQrJIsyaubv1bahoSnaTCds6ADFhi7IZtb5b2yuAEgRMyUSTaVquPGBQUADQEoCXu7Aw4Y4Zf
1BCdGff8RWVwlFK+j2l7Fzerj9ax/lzCdFWdsIvpz3ROxZEOs/mFx/06P57ORSrODldK6Md+Si4X
mCQ5yNEZfbRchyv8tQyNM/mcNCkCJmnZC3hd5R6VMOCaCalCXfVgE8CADZAXK6i2KD+IPZiknZqE
+GNW1CL0MhuPfbFmCZXsjZl7Z6oN9SBHCIbU10Kp0i7Dn3j+qahwDAde4JGdpqy9cEo2UdSnWm9K
qMdkigSzLrzv3oYkcRmfeAV2+Gy042UsoOkLtwJq3aaEtIxdfnArirAz+bTwF3dtQGGUErI9NB1k
BWrobdf0IatDhu4j9EZRfDmmX6Ub7nPHMk1XnFx0t+C/tHxwEWbvqw4fvNXWJSfMPVycuKxfgDWB
SdUGxf4Oxza3CSkn1tw7l5AvRv29F3c3bUu3TmfLWw4ttMgtg6jAb++KliVZ5uXVLqIroApYWYxf
vWsbWuY8zi5cci7D0vxC8fqj8N2dv8IuELoCsSGP+JTIREqTUqpEO6rx2RJMYV5BtUVe5P6jAtm2
7AmXBPUPh2v2G+tkM2Uz+mBauNDvFj8XDv/N9kO7WGx/RVuaUkwvOGzOJzRQv3L1WDJsCi/PgEFN
9BtjCteW5FU5SR8dRhy8Ce/GIbV6nzeZw7SS1HrNl3BXuzIDWRmiIva3KTJhM2lY4SDV1RTUeWIc
AvdlSN43ba/dksOWBsLsZ74tPrdkuZZzMnfLhzql8nXGa3Fsm6EmQE/2zq7Tf2zB9m6j9GdL+vAW
WRKBnkUarRlo0LakVKXh4ZU+OaaQWEtrPukQplgRiasPplU0gBfWUFwrQwwzBl1EmoMMSFjO7E9v
o+SKA66cOVAo20LHF7dj7N/nOAHfRxCEfA2KF9u86xFSyOviU93xLej0BzeNLqGFPdQ/6+6tNWpR
zBjlhUgZ8GFgWUS44IHwLR/yevGAToxbxRYslVeVG65YRVaUe9/Dev6JuIk9r09F7ZM6jKGIAXf4
yfhTDURIzmk2Ta4b8lIvUEhCo1IOJBS8tV/NlttpXfozaoZfmDASDC2Pb1jgPp4vaEblOTENLCCy
FWsSjTziLhRINWjH6N5GtLhj/t9G5P8zJlBMr8qpT3ZVdN8i4TV2iQw8Te0V7dG3+JB8KfT0Bo/s
NpoB47Smc2hPF/MLO0smlA1o6Qr4aLhd6OSo3JyHzHH7NczX2++54WrSpWJ6ria4pQL0hsw9Wnjf
4U4xpl8Sjg0NbBik8B6sxxqY8XVmQHw3HT+Jr7+PxtL73qFmzBngTFv6cgPSpDe2IKHFUXj73a0W
/dtoQ0drF3Y3AozDBWeDMkXMZ3aXIdLON141MAsqN/47EmdqiYQsTZyIGJoxetgVvzlFYnHSWC2l
kHKkCr3vbZlMvLW3PqvKmfdhnhTLs1XBMAsS2/JhXHogmXcopoc37Wzzjdq1fFvPuZc4dJRvxxvj
xSzJNuIEyWd8owEl9Ap+XumFGxjc3vQF9nAZ8DBJAQb22F0x6WAohvuC2bbVjoiSM0H2rcjON03G
I6kq5JP/h8x63ZTRZnFX+jyFeskio6MhR6wCDFVGHun6AIPUNMyziVaU+AEC/bJkLb2eHoQvReiR
6zJxkEZJcpDWNGu0qN0uW9zldDVKsQOsMP8kTB216IVw2dLcprQoanGZBYkddb/ICwyzcYElXzCk
pivvi6BeW5PfZ+AmvGUDD5C3nLnrCBiD3I5jiVbBO+Eq8mgScFGWkGBrC3Yw/a7tg0i9ezPmcVN7
BKF6qcaPs9hYIKDYh7A4TF3LcF3282RxN0L0PbfZ+QvoHnQhLpngI3Zd9uwh0VimXV1buKLSxBNR
V1SRI7pNgU5bPEWgicIPWAcrBMSXdJjhawDbBNJWDpzHy+6bAKwWTcl6WH/tsOo5nmW8mI/iwcnb
Sck0E3sAxnQDzaI7BOZ3QiNcwmZwSt4AV2ar6xHfBoErs+Qc29bTEbMn0wBEPhEz5grArmEzhuKR
0CDZzjPq0pqHAj7fJNEHNA5Xoq1eX3C+rusgO6KGMLFN0wS8UAzw4/rGa3DU8TD334NI8AoQUhda
RGULmEzuLkLQInC2NkeFQNITc7N7CNE6/yFuoLPx5ZFr0iI/uKYU4AdmIPAzcMyDTTAMHqdUH5Z3
29Rer8v2nPt4IWBrBLPIxrS4taCFXJoGp1oE8MaxIXrYQM3OWmxv0Jec9wzw/V+uDSY6JnWPYt8X
dvW4HjTkFT1qynHdmvnqWshqlC5uVQtG5HzRyvxqKb/Mlvu0Lm7zZXdjGzYss0q8cv5J+2lgQBuM
75HgEb9QW5Dcwb2H5HYpjX1Pry1cmRRP+Ka8Kz1O8taIJezvHGJsfp7RkvuFKIha6GC0Ti9bH1g6
ILEZoAn68DNNBDdihIEwTlUo5WH5iYnrdxsshGPUQ1HRf8jL+gQ3lHfahm08BQdhs7WQMgumEW3A
3RaoHmHKowVbFUodc88PI1kzwMNBOjZ5edIa+DW0NJ1G/1BsVekU62ZqZhd90OY06/dp8PX1Rydd
wvNlRZWcpawubCQOSq8wZh5iEXB74Lpnb2rIxrcMIPzEYidqsmHtcG/W8Yc6rB+E1VmGoYg9HzdC
8zB41IsRLU1hS9tXctlmoB4j9wYnuqmBv9pTA+Ncr1mbM279sP1mcxAwO7/FWplAzS1NqaaISW0V
Q97u168bOMnHZJtUmJ78PGc2Q0P1sVs+lNP8DD6MPiLiRMoZmsbnWvOuo4b9w/fBLNgZ6Jzt7pJZ
87G3WNJ0vB1Uzm/o8vrULEiELGAODvENv6BM4b9BMimMTpQEth0wKNZg4S65bCB6tUA7Wl5Qkp/X
8WyOU8ritu3g3uP+nm72M2/BA+Lo0Wvdldcf0wuwdpKG0J0+M3wtooiDx9Q1PrlyUJR3EncoC7HF
9EqUt5g2ni5HVzIR++nK6Rk1LQsSCh0dRA2TJDprvEPcVZVrEZA10sUvukPMpUYzgb5jC21Qxycp
qEC3ASnwKd+S4rZaU6L8rvyxzDyGJL1wtKdQnTGHgwG6HxneR5EjjB0eQMO24IZrA8J895wEbEqg
lRsJqAy6hVFasUSqATvrfK51pU0GQwvFPPB+Oozejtzvl6Itsl+xywlye3sQbTuMWDENps2+laX9
an5mrYQRm92N6684HpC8sBAcq3KghyxfMY+Ikw379XwNfJTXN2Vl3rUsMrH7jpLfbb3veR8y2pkV
vwIigqKH1rkVu296XnuUVMBGbjX7NJDRSpihwCCSXhWwAsSAbkQB4fX3+gLllKRwdYbRT6hLWGVP
I2Q6cxvP0hR3JyFAPstO63nxWaeLNnrEiWaxWUKlc01qhIwPpXM++6SqXuoCpIEYYbblbUPk+x8u
DIYZPYhBP+Xbg8q8oz0tAUUpACkAIwQJTIEUC24ycJatiKYctcheP8DvnkkaoWRZUbXq3I0QRqiD
638BGbyQHqC8SrMoVOBMUn3/0aIdUmeXq8DO71T/jOko0RKQ5XzUowzuPeq/M8lJ6G0E2AGyHrMz
5QroDwQYCSApU44AlDoFOUWtPixoehGMknVIZROSB3n/U46ZImwD+wkQXaFVe3rxHkNJYfTD/U3V
ypbGAI0EaiK0BCMEEHG3qS9tzzYMCGs7wseMcIKGAKHMSdmC++u2R5GytPgyn02/tDOCJPtVyGbh
xefdEhEJqnAJTBRDAPS3p960uzmyRrIXzi+KYRsIvYkjq+8/ehZpH7u2obF+JJudDxbLGhnFXwDw
dpiftQinSosKAehSR1G+oI6xG3xCm/iSocjXwqW8ggWD8Os4tpm+eIHII0LSI7Rs6cEiTpcdQ+C9
aHYX4WsZ7dB3Y6ACHTOjOCU8UKEQUbzoaxF711LcqJxx2/qhjjlOEWG5rXAo4QWhREqMPuqL2cf5
LOXQpMIp2aIK/7CbSMqYxUGHP1/f/+6AUbmgwKKS9WujSpIqlBlQohLSqY6oZ1wAiYsJVBtzC/IW
CB/mCrMPzcW4rHuW75LbNe1/RdgEw9iHF8OaenNMyhEm5S0/oQppy/ogqZMmyW1Ufa4/wGDTgWzP
oi2FYkcoZ/GH5Y4G+mTMpQQ25HZ7E60Jiwt+zwpAEPVX56HKUCLkdahtKF5fXzbxC0+FvDyJOHZS
+ItD5dAQtn1vq8XizjmSmoLCasdsEmKeNAqWqsLgWQmmA3tGyOEsHakAJIFFhAnn4rMhWVUSYlZU
jp2EYewLkl39UyW7jiECb/FfP99rHLp3Y6ajIpm4SaF8ghDlzKwRCNMYks+6G2XqElQVLNWmB2mf
8mct5QubSLFVy6fsYC4KfG11CmiBSJskRZ+Co+pheiASTHWuhJum1FJKHdtiyUDX6khwjp8HQTQe
kYCoIKSFd0wsH228oaxyujT8/E6LVv8//Wt3o4qCU0M1SV4SHOGETIc6s1/dmoZhRKOaQR1Ga/et
XXPkc7SJg0x29gGbt++m9e/qADxmSf4MzK5iS/dXK1O7V+UtdhrIMwBjKGh3PrPgsvCjeCWJnixm
6SXGTTpmddy6afalZIwIeMUoXoMcY0GNSRo0hg53HeRtABTEHgM4667qeXSxr0moT6JjwtZY+/1p
HQeLH6Y+uinS7fBZZhG2yRq0M/8rpKinKwa4Z+5OT3nnLVBG2P+gJmL6FNEKDiuic0vbWN+HWj0t
E6QrNUwVfgbCBkYOHWlotCV6pOyj0p6VHccyvtpX0jlpG2M2cq/gXeOTmzAWNQnLU+bbXLS5vVLF
jcwSDQMxUnLFvIlOxvQZDITW/Il2rfUAojLQrTSPEf0H8WRAMdHkXCcFeDqDlX59jwbKOw7ulB+Y
lIkASKYp3A7zkhQjPzs101u96Txz+IXzhJT0UkKOJITOfwlsxcuN5QQwxrhyeJPtBt4Ogh4R8Nsm
zKAeoBgKEimSt9zkP+jqe/P6BY8SjIMLRrwapsBM1ljmZz09iwrnTLupZst9UOFodSVJLMInBRIl
g5J1jnpTBLbaCRZGyVqxkR5vqnkY9Sn0mAGszc8WBWO8gFzR9BhEA9KqtHhIawcomGA/R299YT7m
3j+SMyph13uW6BdQ+L3ee91e0SP0vY7QqCFhCVGtplX2c9TgKC+SqFj6TGlWpGN5/X689AATqEiC
DlRxag9xuyIs/HJIp4u7mtRGeLBgAeVGVngi5g5/5EMGAXNLhaVnGdHUqupZ+JvbcEQXqEsRo0sg
JhpJSYbXlbcFCciR630uscmQAIRobziuI1LOp89viImx60WW3LodEM/KgSdW19p9ZR1/EJWq8IaL
F67VnNFLjygFFthady/Siw7Ca6L5CNmfS8am0uQ4qPYCoJEBD6L+97NIANXBVTbrOXa+yTS5jUKl
5igq7QC6HAKqY7AFadpSqeT1lg54o/2PisHkoMXlBqC+nccPCQXsm0hMxqijiXYg2CMrgSMeiodh
8aCJB27F7JGRdq0ZZPgmNHQtzxqXvq8xKXzb1soBRafoGXl99eAVHhZ+KRKNHg5LxlM1dTCa4BhU
ZA60nCb9vSo1D09wLMjK9J3nQcrv3J2ptphozKmqK3oI39C/tYg3OAhjOlhwuhyrd56f/RlHFhl8
EBOIg1GF++jk6sLldLeDPr+lSwxWZ32ureiYIIxCCf0442byldQ9DHMLsHbc5vGYs48yZ0gWO0Pg
SnqsYEKHHrKCY2Kv5xVZxG6hzk+RsQXIKQ8ecVpUMNKrZner8F8OpBVU+yp8xs6GQSJAdMBsgD+Q
lLj73IYXOgZVQ2iDqFp8fYM8131wXVwTWZONMWlVn83jZDvMi35V18vdrTJKdQmQjp60zNRT/bDc
mOspXqnjRiajzJcUQKrYTXhh5kTx3n0auLkVwrvOTr+8fm1j28uT4ItjTOYz19kYoKznWvClSzdo
kKNbMdptReaWcY8c9U0GDkm2q2vEoAdRIAluHE/UiYFn9V0rwY9gPXDyvaSXBKDDFTT3yUGUuxra
JrjwAQBLRYLOPGFzR97As+gj5UNoaHtI/CihIH96c4vKrUVA+bdIUvF24sEvaC7I3TebJBNVvGba
3+vmlnOiZUERISAM5ynBCYr2JtjdFzT6hywQEeZDaH++fo3PFyZnW5DQnsExFyIy0dZ6vHW6irG0
q2ALsEudQUSvDcUjh1cLGF8aKnFkAip2xyhOadiWJKfp5lsVgGlmexHJ8aI2epZUcV0xYmM/TREf
E8EPriuI0DEn1fZWrUDtCp3GGnhsK/lCzL3wvgzd9lvUU+ow5LVdm/syIFmV0COHWxz7cciD+jL8
J8AKdFQG0itTYSnV1V+iivqqI7ekyVvpErZBn6IhOhEMNWcweNa1N7SZfpLkSun7QKNBNMSXOqm0
2CWaEay2yBcf4ix7//oziZ6FM9INetYQgPtBklDOHLz3YrObLaeL7e2YiEvWvKL7BdbL+bx3AATI
i7FYkMRDNaLIls0q+JZGTD5EDDR2OrFRMb7AjiK9lLJJok3V+6Fff5q5NaywuCa6VYQftjOsqswW
YS+6J5742H6ggmaEMYBZBQaUy8U/cyy21FmkUFSiZAdQu1WFqAovpPik3fyyY8XgkXWK8vW/DvTc
mSSK2UvgAhmi76d3piE5DnjY7e0fEK9dmPs25MkvACmmNEcPEGv9fZ5wkxQBmH5Mn8KNLi8FXhpV
WnNm05B6HZcqP2eZQNtYtqi1rM+L9GDDh3m8TaZxWe8fXLQjrWXUAa1L/QLbbtN9zDfzy7ztr6RM
wB55Mvc2n7NddxayIIXJHk+BaN/gnjwJo+CwKdAWaRD9NdG42h7t8KFB0x/MWzQMHCXRcMVHWZ5h
Acxnx9Sr5e8X/LVdwPbqi7zgw/xgFih/8nn/QvAhZbJZnrXf6+6h3l3xwd9o+NBYPBzYHFaf8AJn
9r79bu95wbf43Ca37XdYqv0P/v2sn+VIdFf6EffnBaq8Rx/R9mr/1xLPb0bR4LbJl9TUyCAivsbn
aHXF5/Y7n/iwmT672bv9x/4rfJG/8vnxB5YkfDEle81OkXG+q3ZX/IUajRd8pnL8/fkHU51o3Odj
+KE/OxyA9cGX+R380P6fDT94OX7ST+5/we52/2L/z/f/5vdnRrHxfn5Yhsu8M/ovKPNfjyTPj3c0
nX5kRZQJIDykyqo8nS0xsaCSZGA5FM3YkqZooT66fIZtoEk/K1poz9dRcNYyPgPd0rkLEZzqhNzB
VNFx9C9A6meAvEVrikGXNJ3wn8FBStQtu1VKcyupJa1RZTMfcT4d7+rza+fDfVQhoKXzANtSWCrq
PhApyS9LF5+rsaRrOAXi7bd/sZGfkRhcG7s44uBh6/DyaZxB1TilwqHHRicMFkfv1SYm2KMtPVQ8
nDIl2gMLyEM7X7sAAOJUzBv6gKgLdVorRuLgcX3keb50XQmHF019NAyzr59eVxVgRzVblrSzQb/r
umwNNdvPfggTHfNcmlUjKUPoaxJ+Xkc0/g72zOshfWDCdGr9C3r9pWeZkHePRWESR4cn1qpK410W
zW/LgnsExln3+dec8QO0aV2s6vJcdb3aH0VaKYUUY7pON5+TZHtWkLqpj0p6D/D5Y2fGs3umJhdO
4cCn5xhq6iDDCVddQ2fTavisU1NpZOnRelwCv045RaEx3dCduiD4KDRKtSm9Im/brseufvoFSSem
pPR2TY8BlmNm9SQu67rQKBoeJT13hyRNs7BZU3k5gxkRj5cb5L2Ork1aAw2mrLm/RlKBD5hdRJfr
iJgHSzg26KA8BAdS73fu0wuX/YwkL++84evCrS+NoV+NFkJb7/gTxDYE0czTnyZFgqibnm8lPKtn
+L0k5yMcSy4lqrD2GDyHobd6FkRTSbzpLaiGX1/CcXx4HFGnhRkGJrQuWf484D2bdFXkadj38FH+
Lwm587VFaOdgqBy58VWet4uJXQzDT+QG4QOG9HCcGRadhk7qzeZzOyBMc2FgOMuQIJRqMknR6StK
lBU9GTSSJ+8shi70jPrzD2UIaJjXFK79Zhe8n9ZteoasEEusarp+u6GkfNdNB+8Du5fikYbNvJeR
e3DTaPg2rXfLyXRgWFO4HmZfi8J2H8Ngs/oYptS1Qx+vrtB5IUvb0hFYpnTmhRldshnS8oIGDWvt
CnMpoPW0bnaX/0cp5qfb9br/bFHSvaEr4Rf97rjk9sOv1+/z8/auTKCCyaSwstR3B9CVRxtLvWui
HcsLEURKlbSe/SDhvbJJ9ZOWBev192qMbmPUembBskmFW8MfsDhgF3HQDclJoNvaEldjYRHhsd6u
McY/3QOjUCEhZ+JKzaG8vaE3ydqs330e4+ycuE+DfzRFE4YFKf1BcCNtl/00QOdlAGJWDvcOCkH8
lYp5CQUifwvqhnSbpFGjNTbv8s3wSzRc1eQ/dD5UKSo6+vISrAqPIUzh8+UMaWgiurfCOIF1PTgp
iqiGN8yb3eeSOi3K86+mQzCRAthoK6uoilqq1TXaLhBAwYbolE7nm4bwvLtj5vm122j1+pT+EMtt
AUEgaYqYuBEoawj2i9196bPKbLj55obqdDZPrrIOh+thCrlSwcXJV2gIQZwRBgzzePL6YhoprcfP
KaVZyMQ+xHkUg3WbA4qR7p++X1ThnGULLcFiYlteuXQv8Wo3MIvz7KclfjuaXlTR6smIlFLFYmes
f1UapUOvg+3ghZdC00Ci1gt3M3bsMdWKkoMuMQechHXPrSkRzjo18fGoKYdBvOYj/h1ShgDvw7WL
Fv4Dd6oRpTLchwq5bAFTgnxdyqOxaG6yn9WMMA7LEkblbbqmL2xGDYDaS2XMMGOoHOJP3FXfqqOj
giAdBTpl/qPx2JzNRurYcPtNxIIrOMAIl3/gQB1aUll4NfFA3VBqBnn97j9DXfd334INcu5HtMU/
PfW9LmgY5Gzmn42j3kOi0tb9ne4unoioeMnmEItJwNYapL+Is1rwDCxbbzgUx5ZXaZOSrr5g7sBl
tURWjt4aH7GJV0c3x4VtL12vH7BOUiOdIAqtp9c7dNEQQOPsV4sYXKHmIxXn3DfpjKL57l0bw3WO
rhvwRRmSFfgdRmqCN7Dw6bwEzr2Q4lG1676Bxd2MAN1RoOlZlpwidUiBGqTTJA5kB3s4LIgQ0SaJ
JsaHz5Q+CpcKuE7KYQ5DpQgI3X/lHgQVCJgEX6OPx8COxPn3AWPALzLsSH2WCPnqkad/iCJxdeQu
MPhwcmDDI/30qH4Lg6yK0nbjT5S/yHJCeXzXT3/loWVKbnoS22ak5pT3iTcx1e5eKJJY2w2GvGk3
8TYgiAaIHTWV2tVfv0T/GWKh5vAk8DksI6R5wRglH13jwKWhqp+ayYgiPaou95Vm7l/9LTP3r6kq
ebEvM/lsw1s+U0PuP+9/2BIvyzPK1f1fec1Hlv7jxQ/5ilFT7/CNDzenfFG/CkMYXpngVopUvrD/
9ftf/LeM5dcr66Pc5P9S7crdGj8oSfdlqDIQPnAwoFGYL/LC3fL6oAxVzURlua8/ecEHVWjUo0TI
m/GfA+f9/YE/pen459+ylBf62eZq/5W/JSp/3Vep+/pUxplMmFND8ljW7n/u7w/xYv9zfL3r9bvG
3bK74qv7OlZFKY998UDd+fejcbe8puLUx1x383j1GR2WBVoWqaXBnOqT7XWoBUs91MhbuoYx0dMj
44HuwQc+98tfU0C98ZnyGaps/8B4zUOSGdAehtD3/uARv7/Cmcov4xtc9OOlsf/RcsfAn3FJ7J89
v/YvfsGL3xDGb+hixs7WIojbt119/vvZu6v9Iy85MPbQw/6z21yxCgRA/H2w2JPz+s9j3T+fv595
IDxcPu+/8vcp/X1ignz1vY2eGi+ATOpbLaPxt/KCL/9ZOvvfwe/7+6Kd4uD657/gBdTg/jNgBAxi
WD3w1Asz4g9MjVqM8AWghEAMvuMV+j6ow/4zX+b134/9X9GxHF8Vh/UYZDkaAz774BKofA7q/iGe
raPCy9xEp5lY8JEzpKCJ6HWxPTC+hxychqI/Nb+k2HVAZy+yHgF4kkj8D3WirggOLvJBw+kcO0Rd
PbMMphiWdBP1eNiMTHMFnyuQFEG+aVFMIQGvN5iMLOHOEfmJJxt9A0DJCxQNXUjjRYXP0JHo+sIN
w6FBpRIyT9CIg+O0CFvcEbvpdlIvFreYrZ9vw/UvHf82RrtOjjTdJh+n8y+Mqzuvt0w7jdHMcc9s
g8KVbyuJx7v7CBf8jDnQ/UrQPwXsbw7OZ74W66Tp/aXjsjpKUygtCVZhOjggMeuCm5dxlp6lKC07
RxS5ID9E5aHcnC7IC6kNjrfMPr8upBj0lASc6NwyEM+n2UfK6IR+KNPtRFSbZCzqHRHPq8if4xXV
5rs7qSokfpRSSdmRyPQRuwGIVQJ5XKA04gxPcmhdF55xPgQlWfToAvfojOzyoMuGMt5OWhxcGSmI
XkychtA48H00yhxEVMIGi3umlCGYYZ6ocl3ZVSjrHD3CWI4FnbsMNbhuliTER5bas4ANe0qqj2YU
2JDy/AArqRjeVPjLeoPmQEo22GiaR2uTn9fr2a2aRyXgLbf+hWkYGAYrwgRv8KfFgw0gjpW2pYZE
CJApXB1T8D6raEdqN8OSD/qUFtdnZL5dlTmz0TYsOPQ1GtpBvx+oG12YLsq/pn55MZvFMUkbiRr4
MPcZloOFx4ydfpvP3oTL4SK3+G6JCQi8X6HHqOrcHKu8hWAcPGgAjlGIRjDBOfDpAhzEQG1q20xG
wB19oDZGWwFwwkrndOSOvdsQFiXdWiXuHGROuGWkP8uKJvM1GwUVmYQRqu4qSiSpL4+LW54V39xP
ZmpY1qOf0ExxCNoNAZ3AWA+uAZ5I0fFT2iuiU15ATgshi2J2DvWFijDtZDV8lJgx0LoGWyxRIBCo
2unH9ioYa7NhvSbY6RCqVUM1gTrQHAv1eGL8jG3R9VMUkVkEVMT00Dy9z0VBOtrT7jARTSbtnF38
Lot6dXhyksj2Z9SN0WRkW2RRcjgE0VNTj6KieL3/fgdl6MAIiIg0M1Cug4tCuBzV0129v6jfqiC3
4F5ikqVKuUWZg1PsJ1k1yk+nLGBLaNLXbVOTfrOhn88rgE6Pw8cvPfIswkchhPAFGUoPwLfOdtME
x6RqIrMEdR1raUqjpHNObT1ifWX7U+9C4MLo1DliOEtVsXz0+DEggiFahQ49QIN4aQz8kqo6hK14
EJhhidzjP36zu3AJwBOKtjwDZ5UdHoyqTCnrDrx1110yPRYnVzBhivHci050ZoxdcVizqjXLGrAQ
xkoi0BcgAMggr7c5BwoNuY6x3q5H1FbwmHHr0m2MVrhfIkwSTSsFpvQTStdaM0v3nCiw3GiWAL45
8qEALUJMx1/M/ygEXS5CIwpBE7vYUFvQNiFXJk6vvJp9Gpd3CHSAdiB1SDqptbWOOpRqdbK+2K4v
Gh6zoADBq4rU6gv1THej1hNFbyn/5exYMNmL3QHDQnkm9nSjYTjMilLgkJBbKqvdeolwvLnRgc+2
u6qYjS6xhk42r8ZF0cZXO0fC69AM0IBTGpS96HdHRyvgjKFl90n2dByYeOlIGyXzdDaibogPjzSP
Jqw6SZf1hD8mIxm9cN8Ytj7JF/RM8MbU9ad2TBX2okhcb8+E2agBR1FNb1qEukQY0pUf2YxKJQ8i
MTsQ86hATQcUIgebkbHIM9ozq32Eo1tReDOdkzeW+ESa9L4d+ntFYC1FqYG48XfiiqW4UeQ97nD4
8j0DxYHHxuowNIdUSZIA+NVpNdHDpWX1KtrRdyQvNVpRlWqWuClokZYVsJPyFEUwif60xLUClXNK
GdttcNXZ4qr0+l0LXji/AI5RrtgACuy56LEkum1QNU+0zLS/BWlq9fwh3bWxpb3BxIeuKV7PYCEi
fGHcEmkiSs1yBSO2xMdVm0W0k6y1jmcEz4GbUD1GKJdo6cEj5zDYdt5qt7+Xi7zuMYif30gNIVRM
eUqe5z9om/ailpEMpJ5qKSEbcAWBl0gR0mnp1dh3AEQeT49fCLUWy0cfTDiFjKCgeLr2qqqZxsFq
VU/amHRz5SOKnp7kOS4KdYetZcxDBwHbx0SuldN16ScMyyyhqBH1okRXn3K9hq4RMi85kDXRRKZw
YcUxAciaonSQM9C/QHSe7xzrkxlAmaEYsCBjT6+eyIRvBlYBSuhP9g0xEMg5iT0GwZIFaXer788x
BJx0lUDMGTaS6CyIaoFyEEzv9YU5Zu5Pt7NM9GiZw3IZFPoQp0tLBmMNTAocL0o9Eto6qjjqxe5d
3auZgkZHt2CYCV9svXhSx1B+v2+z9SE80ralNmkv6g1doeh3W7w6dLTkDfI21ENiRGp4DrFJ+scj
wkoDmFK1P8oacO47PQ6Z+w4RtWiFfx9g9KiIIvTrREjpSQ/RBsuXtpv3b1I8bZ1Hq3OJHpaR4+pG
5MS4kH2KGsKkpJK6VHUHGpjRskeeRNLf1BXHCC2YTPNmICFnyeu39YX9jjyAruiMRw5se1iQF9RB
2Wo2X4xRst3SdVgjcsZ4V3RLzUglbSQJyaOQMTxZ9k7HpQQD6sVUSjV60s7lCwZT2lmqYASf0+LI
439ptwc2JtGj4GTHP8v/t/HgN/6akQxEaJfPfgimNUukXz5FXigjMtYk/kcuQurkRZf1QOVEu86b
P0rj0WLrX1WdzzBvmuIpOZGKq9EfqYV4okfVXTNbp/DG2xl5MhcCeiCGpOsX6LWWH+RUwNiRW22c
CLfHkbdiWPOo98uyL6LcFI60GpQ4rNKvWRuehrLRC9FtHbfOfHYzdb2MP6CVn6aFBCuQp9c7LHFo
XSVxPlZ6tVN1nFyq3bSdp8B1ZH2OpBrJ3OhVF9G1ryZau0SsuCGDIbymuPGOHW2LoxWUAPfHG52L
U183GSp2VD7s4NOL80w2387whyE5Jj2FQCh9fN5ks2wDVHANjx/th6yvIsgv7c08IairS6IgTLJv
VM97MX0hc1SNU9SKaNi0T48f6GOZdHixmJnjEorQU9DD04uFy170abXiYlMcXNz8va0+5PP0cuyW
p3lLPVnljOs3dF0rMKkf649WQ5yZ2qKliVCGJ1lrueP3tLynlGxTHeqoQXE0pOV+imZ+35zHqT1R
1FVCpYRFD0eqTDUc6X3CrF4px8804NAww/b1mPGs9tITAuanKwJlRfxMIFMFQ75ZbNbTGxGCAgkk
zSx3mHYjk0cJDbdNjTMCnDnBAoOAMogmg9w2Rq8474sXkzAcuapD+EJXFdMEmSRkewb/saePgoGd
eJWUm+mNEuj6dyE7+l7tqFAwAXBI/NV4pAixSuqPswI/QJRxKwpt0jE43knDlLxiUR/rRNAqOFwl
jy5tNAp5FB8KZrhioVtPbxS8bANHzGoYPQt8BgrSe1MGrGahZrDA5TqeZMXwtvJbkBbSUwZj5S39
TypoKhxKpUqhkCg8dycTrVnSnm7ckTzwxWcM7uij00wACZKDENFtZVvhwmy8ZDVgilkpQzL9BvMr
ajItUHl6qIO4JozpLECL8GEUjlHo/Q9Co4wFZ2kehmZC8G8PBVBYM4JHLKvpzdjZHM+ZfsCaIyjQ
zPSeRo63KjBb6it1xOcWJ342jPwIdNiObf98T9VGVR0DRJ9lfOO1EVWjJJaY/llzTA15XxZphuhm
3/SpR6zVp2LWkQSoW3OdeafJLPtQr1F3U5n9KUPxf6etUiI8PA9gs3WmaquMST+PX7bsXonoDYGt
DLn/252j+8rELhKA/+fsXJvbxLI1/IeGKsRFwFfJzsWZdOJuJ+3pL6qu5AQB4iJAIPHrz/MuxT1j
5LJmuqrLncS5INjsvdZ7WzREQH/P35z2uN3FC/bde5NbC1azFMXz0hzJTRcIYPcWgYHIL1nx4hMZ
NIdjYSZn6YUqouRIXL3y7lwuRKp81uDSRWEhTGV2cdHYH7OckdX3yq9QxKMMCgLSFsfpV6edUHSh
NoCtUci/euAk6L85YfSLYCjSsz5dh1Iud31dE5p5SFU8fzjan9+wYQjHXVYV5/fZjWiUpJ3nDI1P
C/99zDwnzWaQzV0OYQnYZTfSFi8YmpUAFM3p3rWsAWa4ngNa1YLqHRcHrmJfMmE5w+xEw7E77tAt
qSS0vor9TI5QZ0B2LSkiDKHkbRFvgtzmli8At3VlpczZCFb5khqcejHA/0Uu5/MPPh2326rJNsl9
ESKeJ3xFhgF9LrERZm3b8vaJ0JeZVlQJwNtT3286ZzqX62aLC9hf17UI8WDCQQNGzKGtqQlH3L+p
agbudQxkhbtGbJ8ATE0OEH8vQEe1jAynJm8/Ur1aaZ0wohcKJ77G3phF8NnGr+siYpsKgbqQcd3P
71db9QxjGnmzdF1FhycZnYrAG51RBUzAiIFBIzHSI54l5rokmxyM5KYa3w/Z8b15y7nTccjc+wVO
BvaTmNmCLAOUMnQYQgi00SlIyTDOQS5AsCIUOOlCOXraPDj6iNmwICGXSmEXfT8yGXXqj//U9+XO
E/Dcl+PHuNz/YvQCf17GGyXQ+fVwV+17OhXlvGL2SRTseFXnMtdS2SPEI4WOgBEQKKqe36pqGW6Y
ZzixgR65JSiCzYiEu1Ae+NEv4OHB/IXpcs0y6KmedmEDxRZaZF/L/xWGJRUuZ6kwXpm5jAkixEiv
ykS3d+WVmDfLdt1oNAgsoACM53uBP5yaDI0fByUiTU0rUZUXKzUCPFHKKHX3umZTvhKKI1+8dFyK
bBPbJOXW69d0QZacrylhi/IIFGWHmt3LMpmybdhwLzn4+ij9v5waTJI0jGC/pikh4cR5bld89zbe
KJqQcZhPxaTSHVBF3cpUHU3EvhcPWZbbjJXXr/LFlxbpK8SmTxl5sbO3IbY30r25yhI8hE1SmRtd
D4yPm0fQUjq6P0wD3kMudOhayG9LRzykPVo3gKVqi5qJaun167pwH+nuhWYyAdT03DnS0DbeJown
N8buzrChSsF41LdpkX0sGHqu10B5p9pxg4iEG851yrq7zqMfZTeBLFP8NjIFAjgYQXFbc5V16nxN
Ro10Pt6M/tkFq3dO1J7WQtsTAkBNB/dCHvRPT1JDwAQ2FhsEwnjKijsSDaAAyvNxBvRyErJd9/le
dof6/Niv8K0ZST87cZkQGw+HsCMli0hX4VXqZp3sdJNUTPmgm5XB/LTvvi+d7Z24cOGScZe/YXDy
Z3kGfGbz7cLsrmHC3OvP5iKCTs8GsM9HdgmPiiLu+crGM+8S3b6L7x33n324fS9bb+vxkk80r5xH
siSbvJuWD1PXnbWJNCOywAvFYAb8xxYW3ShCCAH3EPyqQ1dtlJD76Uhuhg7U168bxx8XNjsJKKWR
5bqcnz7o6vMLj8ZuyL24ju4VWZ1W6e9jQMxxfiJwmJhMhS2IiZHDQJcv5eTo4DIAbFWfIP+gCkot
NDEq2g9rt7yrwxJ6OKV3p6TY49RJ0zvrvfC1ub3Ct9h7Ev9O0w7UsktVoTgp96jKI6HysGwAMK3R
79dpT/WhCK+gXwviCTr0nD+BfEF/6DVuNU/hHMjZk7fPtmYyTrDA+MTSJdJQM4+EuqnzDfL0D1UD
EqZ1ewJ+SIOqc8A38CXNWXIV4PxULtTJcCPiRuiaXP5x3T8qtJ8t4q0c8DlDKTrnaPYujfJQTyQ/
p9wqKo51NuWka+hssiKcWK0g5R8DXk8HRkfGzK8GbVNIMVLcLyJhpIdUwF+3qNf7BcJuiGsxXfL9
qYERaWO/p7gDg37QKhFrYfEgHDtdjWwQn3jsUeUA7tUdyDKB41LbSa4ofWjrEXmLPFh9sqViNVnG
ACPFe50xF2PIeLdlohWKULEY1srDShc8Bh6gGkBtEroB2iSinkYVU+aVJfpCbUelQkIiFn8Klrkc
u2q2ToRTI6KrZ0GC+mu0mtmFFBoEkxVzImikmviSrqdA5eabGpbxKcq00r6UXxVZXyCUvPK4VJmk
tGRDCsN5d5Ifo+OQH09sR9x9k3TQBNR70hsHWEdeFCAezjI5fIvqW9DAUQYI1s+Zk4AnE7QEB8fY
l99yIl0UdTGU3u52qnjVX7+HFxOsuFZQau4erzmeu7n8ZDpNwY75F5Fpv5WQqRwaFTAKXlKYjO5h
cVA4IMcKw4wenyB1paKIB7UqDR+Ksq8U6CFZhSoaJdyhnnqnxkLCEHUJChfTWCsTgWtlX83AeOmM
ZvGCxpFVGYFxzvbbaN97bp0OS95KFgNH3a4YYNFJAYKHckvIjZFKlHa7YFRqHQADLEnn1Zaji3ba
4d0QMZKwqq4JQl46pTQqLBIEFQFjzjbUqmXfiOtqeS8HWRwwfYOEKNVeWhJS1LsUMdryix13Njz9
iLfc+qN0vuQCAmEqKrlKaaivLtkX7xpJ7JxT0hV7c9VudaBrHQ/78F7iCj3uOmRvL91fxmJpdaHC
E6X3CTTwi/pbCJ8YhWasf9kxSFeG/+sqpPCFVxyydgH5GDNi7YLc871mN0RlF1ovnR5o3XrOlCOv
0JYBGur6ZboQiz819LBbin/Jin/iaWq+zYTNQWUOfApcfZCnMB8VK8qSK9ijzNvw8/Ai/fFe8oJT
nTwekpHfH92Qb/4vkUay8slsPQ4E+7CsXV+6apaPpQPtTvw/I2+F9b5LIc+I4CxU5oOR5EBmKP4Z
1HHEICCLlgZClJvTbZaOb68n/VzEFuvdJkYC6RHcGO/DbMEN9cg0joablwZEhXDzhPOq9z0rejjV
kUloqqBqizinXM037yR4l/tB6QT6XhdwwwHYERWQgc7+qYOaGHEj8LFSDyO8M/07U4cJA1DWGg0C
AhxLU2XPl13MRlb5IEKAG9cDSWygxqxSIRUCal9FoEe2xvNKxc82J6jL9LxI7JkfeZFC4tdoHtwj
ngiBqTxQQvUxQurpBy4VFm2oWenL6YcKdAcHhVVTSugh0FnGcOYuEMmEdmSD7ej1rfelnge1lRjC
BIgCYmN22TXtWbzfBvem4FzSJCtayAX7pVBimIRcRAM7vvw1SvHS4A/l1mot6VxXeS0K06/I7Wto
kax/5JG9fp0Xzj8tI7U7LuG/Goc6kyUgisqig+f496Tyf6xrPEP0uOOB5H6p7RpyoPBHmBxAr9EI
uEptZ45duqGYo1YaFeiRr5pkKqdszDhlTR16I7pAm4mAJHu3JCxB0jjB0MsapJpBIIHoSp+445Uh
3ughNRVIVU4ESXq9sLiY4MInTjgNQUXDJaKtubZ2cNqm6cYhuu8cdmVS8qT5lX9Iki0BH8Z58GnP
MSjS2lKsI4urSZlQET9SWIgnKerou+3iCArkeLFIEg21pZOSz1Xad6c+0+NKabBZotzV89nJy4Vs
KacjEzcrmZ0eu4aYVSkyu4Bi+PVHbZDF7E1CgwpXDV/JWTWv+fN9EbecUEuSrqZuHTs4oaygh700
FQUPXvVVgCBNe0nNWFTFEY0t+whTeNTbaJiXMCKNR+3I7WOYK1UtuiotbEXxC5Z1XdY2p5xJBX7O
solP/WMdwLyQKiJ5IWFbD/Wk4Q2YllU+xx4fuDtphF/yTn46OycBdqV1CpYA0RlCVUcjqfq1xpGm
W8B05frxPWGS1fKPZFtwjJWf5YiRXcfM2WTVaQfLidhQn9yXzid/am7rBfNBqIelkXZCijTV2A65
3Df5QLjqsIGxef3+v9TIIxWNOYVFHZPs+XxLaIuwzkhdp0RA0GqxiqTrikiUE0Z+LnfJ4h80MI6S
QcZzygLdjoA2wPoTqt4OsY2aHu3WyjZ3i+j9WKV/SCygRanEzCdMXOWFhNcaLqT7rDRetfhnATta
MIomn55IL5rSd00rBiXsuEz3ev3DW77MfPFBRkcCqSHM5+llU7I7kHPlUIMwlQTF3Yd4HJFG8OFK
YtfSI11Id2RB6cTX9nJuCUmKZBNlHoCik0AzyP//jpXy3S7BO5ojD9wMjPdMPtqoDyL3Ne9RATbG
vqgWYFiaoib7uilWyRuVvUGFRfmJd5Pk2ppScOwi2rxfDPlvEqsFTKhQnpleVY2hlr/B3bOqWIx6
AjZxQll2MbGr6hKVSCNuVOvaFEcEMT7RJor/VOEiNl4HpAoYAfGqXyVd0hxGtaJM8VprwETFLGhL
tET/mMO9CgzWJCuqAQBuujR26RhdonXnuxu5Aac96VcICUXQK/Vctn8NEdEfowhVmvWdspwl8Luu
fjUAb/5wxTaDwzOc05+HhvmT323QcgT3blvcDqfoU+M6HGkAypIExb0y6AgteMqYEn9Da4dWpwZR
Y36dqS/VRfxsL+MDDDS9c92jKEPyDbPHyoZiVvtxptKPX3RbtH3KVyl0sMIXF7Fx6C1/ffHaNPCL
z4e+C/UUZwak1PM312nTdOduPT6f0p9QpbgpwIg0c5AtCnwX0mDRL5gI3UZaOSavKPfAFLb0Izbn
WyixpKFj/iDmVHWkck9hFr9rrSgWUoVWheDOISdD60KbbZWiHPsvgiVewIAwl9ARUFRBnc/nJ0xR
nU9+GQYGLEpbNwaYncci+qdGlVqwPmWhkhI6EE+Rl4Ar3drEIZzjOraui0FegtQSCZYhAWEpQBef
32uftIYqI4rQmEugPRvTPS6BZNFzSq4g20RM2ttIiym0R9mp0tNpoJ0C8cX8inQgagGFK6JTdk29
E3IdSUrJdiBFwutL5AXCdYFIke3NJVqNIQozjJvF2C3yxdY3WEDx7U/HpaX6aa48ii7b1ATExgJO
xa7bTFAAQ0iZr+bjyc9hxwMSIhsaCWKeswsKx1SvbRI75oe+fvUXcavIrSRKJT/YpxVbzmOEhzDo
nDEdPKrA+jMzQv8kbJwjkTPJTJRVnXLgUCiLv2AXk0BfJYPwP0XCm1uKIH3piVTQCojTSW/vM2o2
pZWoblQw2rhl/y0WMUZ6xh3vCejNpx8aLyRCwhL6f2aZ28Q4gYTBechl10yQFR1pa8jY6Es2y8NX
kgdv5J3We6ktVeIlvUrKt52wSWFN/Tqxh/hh+kvFKNbXb9sLZPDz2zZ/6BucEU1MPoO2dO2xLiqw
NGF9nqjzIcWysXxzOLW/6EQuGvdDsOgoeUD6/tLYAQa/flHWWTzfrACnFqgSEKa5RGPOOo+h3NZR
UZy8e0lmJVjSRck/ZqoODoYnz3xdMuqJ7u1Odp8C+Ua65JBSOOFI8KAyiNUOmr2CwS7SpRjg2EHI
gLRIHCCvkI1cRmgjSE453jaIQ0dxDeXMcemO0Jt7xiaBJ6giFjqvGQnS5wnTVFVsos6B9YSbf1JL
pyRHccbXgZoXX9SQfgx1jr2ts9tTpdueorXw7iVJstiaFvHLAb4Tv77NQlJ1GbAPK6EMYI9zmuaX
5PpVsUMaw7IWqmBlJzO41bTYRCRrKGnaqh1pleSiSTn5XwxxF0V78XQJjuEQAtXDgfd8e0RX3Adx
E3vGS9rQG56uvYcED7Kvfuh6BmCoXedTKFfOGkzQMG2Pwpk1d0Iwh3GpKNacjZyC1wGxS3CHZYil
hzGeMUH689Ol3cdFnWct91lnJmYBjryP45IFo5YBGk+tgnhws75BGCNBeZSyRJqBindHquL2asP7
An6LEBoaTcKvhPN8pstCUnUktC1YGEHabPLP+3r51nVY0OHuIfKmd/2x/i0DN117jvMbc9k/jAXr
APmm4T7wEWotxAgUzf5DFmW/KmjUn8j1eP1FNoR79qiBdUC+PU4V3PazlZp7U7LYHJvFWUEmT5Ej
GIFU3w5CY+SE0MhEQV6dMA0n/n7ux52vYiml1DcxFO57HsEXwxopYc8DN7nFGrSrRUsiycepRBeP
3t88Uq9/jBfQRzh0uR85YDBIzb2Zwz4nPjAaF4aMUt7fWtAOHkh+Nw4REAWGtkv3bLSMtIcaJ5UQ
KMzWpDPQzBnUUFeuS4XE/PaiNSXCT6OYLpIWHIDSXbXcufcaF9V55Se38vD/ChAj+0i+wh7/9+Hw
qAVa7HGyEEgjsb7eHvX1KiwE9OX0uq9f20WSC+exolnp0SmosT/OwD0E+6cpco8UnIgz2mn/fvde
DauwmDjI3kmpr+pBjaE6D2HLgvEYe5et+ngfcE/hytQYQXVJnYDXdQPVi60LJlKdgjoBKV9UdKpB
UWl0DjAj0ZvKNo3TN77/26GZviJXu1JvvLQmfDYH3kPu/ZL/P9/FmKxOJPkpp/RMaXXrxVs3S2wo
iwQyI9OZtYOJf5DqCHDyVk4iZTuq+G93yfdp4b4dkuCP1++7YT+zNeGHpO+gnCAGCLr5+XXlZRYF
5WLjs2llRuBK9SGKXR5vUkNun0Bn9V/yoOqQ10ZmQ9J8wNWog+jN/uUe2XmFFbXfXAfCj5pvJFJL
hADw1EfiqakHyNxhj3sSZKjHVZEl4lVdvb6vMBVxxhLW6DCGW0JYlalehBuFI1XBkzNurToCYQjP
mByS/jlWxU6p95dv0+JE+UNC4nRuaUKA5pvJVaSNTDjj8tQ9BrvlB1VXomelv9D/pfvTHDSNOH79
Zr8AxC24bRFKJEZDkXYyq56qeN9N4abzrdKXhVae1MLbfO8S9rkiz3HcaRJfibqeNnlb726ruHwr
m8TTtiEcSrN8VFxL1CAtrbsFfnN4KegF4Bx+laZKSkWJa/UGKEh1H5U3pzKImHmuwZ24RZ+kD1VZ
M0pLoeVIW2naK4L7V9dh7ZfeADZ1rJms/iDB2PJ8pTnbYAyrmA+vB6XEta5lJATmAZetWB9H1iud
3eb+4PSxVD/UJgrfiDANq+39W6JWGem5LF4ABO9z4WjbHF3nMIbevcXiH1iyyeKHgCYxbMWRtkVE
Ucr0Bah6OEQaQ+dwX1di1UGQCMiyge5+yJnI1b++ZF4q3nBXqTNk56CAm901f1/Rhcc91Q9MVucX
b4DIsDIjcBdwSWUqDb7GhI3LmPyGAf8SwUz5frVpmaa2Yza6xnOCqoET2WQw/AP+kfbaLlpSMgHO
OnA0ruv1i3/pkS9RiYg/hovlzJk98l3jB/s8XphOvV7yjmU+wzW1a6g/BDoQTSV7mDRkkisagFeM
X8zIjn/S/JnUllcu7BIIWCzZ9pT4HrhkFcxkgcN2l1GtdT9P6Axd1h7FE2VauiwejCZWnhNdqvQa
MtqMpE0otzqi3pykHJb76/WLeoH34aKIg40wTSYgS7MjAjNT38RRuoDf4rHG3C30iFJX6wVRESTw
UBKQbTW8XRT7X3Rs2HbM+uyOCCpEWx+wJoyMid7up7s8jO+mtHZv8opALzu5AT1fv+wXHzKyAO4j
1TnPeVafD/2yWR4JWrSiTQlJZrjHCShaTiqymMgv6QTTBabgn/i2kijEephuBHxC011fv64X3xys
VWSJUE+67GrPFx+TaLNF7owu2VfQpcnxy75wGb6eg72lv1s8HASmaRiF3rMBdm70xnVSqBxgT/Vz
6KmVOhK0O/Ju0Ipx+hQMmaKBvJWQod1P/c2wrb5df+0vfKqUQ6rWPWnZAeAWs5sabU+nbbDvp3tN
LjXkvDoxzX2DikfjL+QMS9418eJz0g7v63Zk/vQBXy2aEI7HiDJTKhkT5IC0+0H57fWb+9JDR2Pv
UqpBr0u4Pru5CWFL4zJ3zyWuiGzCsNWUaVsaiT3ROa8ccFhBG/mqE6dmuJH8S6q8xJ1eF15auTIr
Z/TyBPQ51JF4gp5fl5N1O6+YtixGyD1FoUpCJ8qLUx+airjqCbcMeDeWnTed6/4pgFyNPGInDXFA
JQpRl5bIVxZEzQF8x1OIpzW9ccn1C7Zw4HrD7JOIa0id1TQyDVzoc4miXO2FppozkDhh1FD8Pa89
nkM4on4SWXyNYnlBhQEKHS/ZyVgrYJvz82GZjM3QsFAka9MHrR28/t7yJgs2Ny4LnVZe85Zkagkw
vT05+FX1CDcSAyKl1N/rh2OS6GiGMYsSNjS7NOKnhiyOMi6Naktoq+B/4cbShVtBX3BtnKlPcUNi
a6QFNJaG4l7Q8PC/R+fwbsXyf5OOtwQwms/BmcjGmzLHP95nRX+TdcQ9uYjBsJuetVbFwzIdP3uR
Q5YpIAI4vEXU+MGvJgNiSYBRYDe9KlF8oT3DWKuhgVzZpaCm7foYIpXEha52/khdDZV/SuqTiJ5B
M0I35IO1AHNE9KkPnyj0VzCVQvAmZ/MwbMZPER7R1994U1fM3iylmAOVLukX0Cc8f7OibjEGywqy
1uh94hHErqAzeFNvAdWeNHQaf6bOVo9U7JCYYQbP47Xcvv8r3hRMTLKKXTNtV83GY/jDtQPevGbP
r1YTjnjKKFVlS5i1NUPpZ3tUlNO9uCAJgNRn+AWiTc0+Em65dcHTGbxKD1LkjHNZ7t37ZbbpCB07
Eo9JVd3BAFPtWTOZk0SIPFIh2Clz7rxjdresD0iCgR6YnTxNmvyNIvi6teLS24rnVg2ay8ut7JDZ
R4HwWWz3/vF0Zu+hXzj03jPqEjczODTbvOoV4Zd6lSy4lPNM6h3xxeR2Psp7kHr7NQTrh652H/Zl
/8EvuFjVGflh2fzvILHH5UJ9AoIhPJibLujl2zhsN6ROcrOFcI4pV0sKi1QVNrdJik/KTjfC5830
h3qaSAowtQQtPVam69Kri3kmZNQwkjOCjEadIjj0+frlCQXB5kD/JwWP3IlaARrrIA+l0DpJQuMj
EZlA9sKHx5jqiuUsk2jKRIOnQVF1gw1ImlgtDOG9YrOGJU1TfkQ8ithcpsCBvuz1N/CFM5dPEBNa
EZIljxZwthCqgSj3zU65tj8j26W1fmLEOyzsysk0O72ulsI1DTTbFRAawFn8gGQW11m18BKg9QA2
iG5jWggy0XkxXTWNl7S+x86wxIrP7L80QAIyHR4lBBbzL7DbhMBHOAup9QdENwFNADuIpO1FjKvx
oJwG/o6ifBCgqzNrrGnxU4+1QmqP4VLK1xZG3aGNZndRxrbUhEaAVSgQHTbsqCJk+WBxNcKwuqZD
DYbSrTigvOG8HkbwoJazWmrOAT5WSIcyWZ28TVf5UL65fha+UIx6lPUU9RhCsCvPX4nJPZ28cUv2
RZpU3+KIoFN6trU2oEOck9Fz+mhvMYNtBZSMPW+n5hGZVBy48y/ExKcVgTCr2AvXlR/tud4F0nF6
fNJAhGzZfNurZ6YZ0mf7KUgmURpok3mJ5mc5wN82hgQAc3jaP8X74PHSeIKJGDLRLlqP4yH9XSGQ
T1SMxdKh+BC0KW5Scza0D2v+nIKuRNPofmh9SMsnfZ70N67molCKqXc1Hxs8tx9t1/0iUa7JnTSO
kiWNIHuSLWkjtCDeETGW6rc6BGCH0RERJWGkKydvCSglgRb7juWUIHaQO0TdCVO81qV3INCU9QRH
FeBnj7esHc1YN4vTPliuxe10e8RzipsQUqQgIj8BVUS07nnr9Di9iRDiK1Ffm5gOS0a1/hBQNUwI
1AG16cx/j6e9ja48b3oAkXzcyEHzjtDluh72peNQZyHljheC/s5DJgYfdrOfyLsKmHqpW69XT+3l
WJ1W8ow6bX678/J3qh6FJmgTROG09oP8U5htkIRCxfIuN2u69S96KHgnH8Xtd8yrSMvxJmrA5EBp
LSU4oNYdeHmn6po5yDRD85XIiyTvO+fixT4eJdNil5TN4b5Ng1VT/UtFvprjJzgtZ1ql41KFsyiY
i4D9mE+L8c+dNt9FUgpsDDx8RbhTJ4fqBOZaqj/Tl2AhkuxobJmdpnR/tYDuxEqkSqYmCFadR6Sa
ji5pNOIWWVdwcN88RcY5vfTvLMQKqRIpPIIU9WNaFZxIZ7mjHSPCMmVXgJliA6QaOq8Adegq3YzD
hESS4MDwzpREc2Mr3M1dtZze/8PZHUCZ99wGyaI0qlQQ9/9+4GD1IVVdZv4XMjnjaee6fdxbZy/h
h/LBxGzbUHRg1voIFsw7JvZbL+mTsMg9he+FlFSAuRI+Xrmuy0LZwyxNUCgcUcIwa6E7/+Hmn4be
zzfl8XA/tPv3fdF+jUVoHnNo3J+OU4iED8NiV67CuiWEkCsj/UXxGXF8/PM8FhY+iMPdv8pGv9CR
odklGAlpKWGmnIvPr67dZOPWScrekH4lrGqLs7ZTPAbmvrin1ZSPQ/i2iogasjnQOEZcKnJHOLCI
xLwdIIWvckCXJCUTtrlxyudEDzoHmZw2cLbFMPaYXXnT4+3H1HERfYPCeg1ksMfPz25JW6/wPxqw
qwJCQlZzmaPY/3vFjRIFkKpiRGStzZ5pfipx1zhdZ+iwjGQWFgbgodB+NbGmQWVH1VpTUxYw/PdJ
c6rWR+Q5nfL3K2vNHNWz/YaLchmBx9ArqN0ZhjmcOmd5ypadseeCjmQPk1FSzG7KkJVgWH4svJSA
IVgMwq8sXAQY2exiO9Q7Wfp7uj+txOwaz6TtFzRHfkUl5atqbPGtEV7LCElRa5KR5XAhOlsk3BEv
PLBLcxQ5KxVX+quVFiMNr/45RX+IIdWUcR2GJiph1ouJAkncMYMA7YxlmXFAB3uJiqBLQOZiUvSE
wgr1gljAxV/Co8mUh5ekRLfFe36WJlKP6FAcs/GjG2TAt2x0pUToaKG16x3dirlL/oPlxpOBt+w8
0tCL34qEGcLgZi2RUOkCjxVBm4oBkz5Cxq1cGhl0cBazCoHjuLwKqABlMBA8AURjAnFhheon3RTd
Kr/HXDfx34C2PPRM6A2Wi0h19uz9jQYmv7j79rwSlSsgGh941WwGEmrK3KQjQON/rTnECYRy7Yu0
Hgrf0ETk63ora1kvFqIsl0itkgi29Pm+kk/HPHOOuw4mYPFjHIHc4CgKH26c0t9VnN7w0U15Hh1s
odxMnZiz5PBYQ/CM0EGaAqRpuao6ZQA0TTu0hhK3hDRIr6TTT3b9uiNyHwruFLarLJqI0sYjQ+Or
E0sQkqAaVd3Vhq2qXQo726suB+zDKYg85Ae6LX/t9cmHbp99XrpevuqOv6bLfi0pjMZBynqtTmmi
VQ2Y0qFOoIIYzweVHX/vsXJaIPtT/KYpm/7z0IiHoWg2cXuv1D9J1ZQIYdJ/5FQrMSliMN2BRDKq
GziwB6kWJ4cxzpPHvswNNmZMErHX9xgLanz+ZEGh4AQDD46EWmDWmjpZ0DvlbsGliYMteLf7+ptM
QNoeKkITtAq1ZWiIukiAbgdRyq3rlO0qV0uBlklQNTf/iy5dQ4sFZirF2J2ArKHMFVGgTVPSCBut
iIjfcuxS5MY+7y+zHW9NeQB+qUrk9U9JeB0L9OJj0ruiPmCsKEFizxdwG++9pBu79ozNyn9HRjCu
JwzNrk9ZlXpZsjI0aSwxjMQZocZSKihkbPDz07o+eWyQGVRG3FMQ6b2sN3g1t23e37S7xluNDtnE
/piGNxTULbnS7G8B4U9F2vKHaiZBF7H6A9/pRLCzmxKVCebPX5bhF+LFW1s/MGaLdepQwFLdMc2G
Wrmpv9laj9gyfYeJu2kvFXex6NYmIKudXb4aI2oQDV8m5ZJfT4/+TXDckn3M2tuuwrIub4sdWvuu
iL53Lm9pjKiTeIrbuKSShEkIZEfbAzKLKykSsn6DeLNdyxtSRUjUi4AuebsP2E+BbR1phZd5te76
vF/ZyEygn5xRPf7R9ZmeMG7Q9jvueucc8rVPcMgqQKG0LhYkCB3Qn7cthwr/QLYOMA2NAx8rWDDc
3XHDe2/nf9qFq7SpY/pT2oaxpinFXPxFp0LdSC4uotjEVHlVrdsT62gauL3OnoOsxpS4Co6ncrWp
9v9X9/xzfgbvWLn6Qozq68vrBUEnkD8YOKQCEYVkAD9fXST/hO022O3v0wHmjG5Uh6SK1TQrOcQE
05xFC2ptUtxggsvk2NF7UTOsSFiPXipBZ/JnaMAmgZbEPeGbSNaDU6zaLc/OSVZyN6Yp/wx9jqLu
Armkf8KwOfqev8B1dlOFxCioTQYyiSbPXlHeNJrhbX56u52CT2qW5TA3R3KOE2koVwLCValOG+6o
bJLXo31ewHS5Z+QMuMh3YXIuEjyL4ORU08g9+6mYTzd8qJCF7R48PE1qhUpJ8yklOP111yzYBH8d
B+hXtTgawVK4hI1KdDAdYMulUpdw/3oEpbFesx0EoIliDCNTiDZ9RtuyHSZN3Q6NuXuVtjMe6m+a
7EQC6IcxQzmBPAiw8UHlvoRLOpIt8gxkbLoaN32p3AbdpKUO+LDk8IN5Pl9z/mHXj0Pjt2bnjEG+
JFlSM6q0GVlOg+j0dszW0lgVk7sq+tOd4hwN2sGeItuOemh1JhITCNPSz0UvSYqiJM/r5oXLDkXR
fkHIWxJy5Xgpn1/2sD3GTjY0LbU2agdFIVARqCY0s6SOhWTxtmn6X5KoR0z+TdqSMZT8Jrh1cBdJ
HaMVKWn262/xpYmQSzPvNiJA0OO5SIRo3qYM83pvcX4jout0wud5pOomZDRuMMcArsCdENSYjitw
Mvbbhkmu7vhQOotfOpdyssM9Cx7v1Aw1lBjCL92b1y/z8sSWQ5/kPZTYPP8LerbaFH3Z1Ke99XhF
o4SSjCNDVZXuaeyRCuGd3qm86CAZBeOJYDLVA1xOvT0Rldn8oS3I8Cl2VONy0hExfKxhCEhcaXZk
uHGJ8JPprt5s/tXC/irNV8bzCTD9KXbBgkiu1kwvPg0VJUKdIdDnjbYf7/LQ3e739/ymf44HIl4N
rqOPFYp/VvNTRNFsCySXXsLEwqMc6JSCEkzoCiUbrJDw+4jlr3tVLrlyHgaiKsY7yCIfzcM0/e0y
btq64yo5pWTilIRNftkn+beJggskdgGvFzu74BiJso3/pJTSKrFAcT5Eu4mvGCUucXtdH3HEMknA
6c+5/Nzvoy1zH8+7rATMTx5uad6sWoDnlPBJS8HwAJLoYgLI1Ha3HDU5wigZEV5fxN5LF4bIFkIP
ZWKCTHXW6Thlm3rH8tiAMfFoUev/KTg8TknJCpgenRMw0u3L6qbYMd5Jmb3Rds+kJcIG126+adYd
xQSqXOoSNYxBRiuAfqVZcS/ACeHL6y1yn0UKIlf1w+4GBVBF6MmC8QAlVkygY5qVBuXbBMH+Jl8M
/Cs5dUI8lRmEtN6N4VEyPHfHw3SYCcNcyZXipKI9/5aTk9VfLKY/030JGk7fqvi8aaCVLgbqwy52
oO0t4SR2fMo0yhXJdiK2kSHDBBiB46bk95A0j79MdaKCkIwXOiEH4qaxc9M/IWEITpSGzIrErhfy
mWipwAJLFZBAVe/GRVq8KZrEXecMP1kHGfobFuEXpvbdsDizFQMxm9tx2df3qXva3BQY2OpSteKJ
caIDR+xwQpNexxs2vLLg+O2wBIx4/KgwMSCNW2qmzg1TMmGp+eKR+9sp8ldtICAA7uolWpSupdaL
UWLxZIDS5U7tWADruuSSxxDT68jfcxwQQzpNsWfnHPqbGlKo63ia8aLcc1hhhfWYvdZWPI2g0HSP
LZNCWxSJHufbjrpSiURBrijthnuX7vjRGCPLnUQpLqlm02zvkcC0zM7ZeoXPqFyxaeNBGEYmGJ0e
9006HFyEgIdHKyjBwNw6/h5lNFwKghvZ11fRiQYnPsULojqK4V0wwhOOJ6RDS3KFI6wB+CEPzoe2
lrwpJLIBwNSfsGaLXak8egaCyIJVvhfi5oDnBtQ2U8u9irRQgwX/xrg7LD9PSZJ9qLMEb6Pf7G+y
LH4sy+7XMTpNKxJu47dVyK2LMkCZBSB4ER7/HGOn5BZwRfGBp4gbit8KQT+iRGYU9w4bZpLDGMvl
i4dhVQTV53zDc81p1phVmr5pIwTsxHok6km2iNLdiZkpdY6QcNvEtw7dPDA1Q1WrTbtnPgjQJXZz
J8PLzChF99108sfbfwyO36ejWzb36UItwoaln/J8booIWyjItzO4P/LF+AUf+P7GPcXfGdyCq/hQ
XLO8XrqDBCxqF+bkXkJDzxjKISjdvc8HPtMMqIKM+AWkSqfqm82gRBFjhB6mcQvkRgYm5xoC82A1
wGFfl1JdRgDqojD6UzCCx6L0fF7tkEo71v6U1HZRZmX8Cd49oWjS/cV4ubqEWRQcBfHpQbywAtFk
DRSrZRMCFGxPRewe2HZiNc3CcIsePxcpBgaZQS8J7rcIJ8ADRR/XGX6D6t8M3pjRz4k11gGkmm8g
SaqF34wCRHx7BdOA6ihwGfE1trPiQZF51jgAO+VaKdEx+a7uwdcvUJa/fizEF3SuYhFo0xPJdDlV
59XhMWn8jdfVRvXBRpIso2BXkP+a/QQ8SSqjgknhcag4Re4d2twCmVl3AlihPDNNJ8QP++OjUuPS
ggF39OVpQxEhxJK/Jw55Y4uG9Cmhh/Vu+iVIpj/cEKEzLlhBGkIUlSZqpQ/FROd2bPv5W8m78y17
n4Oml6YT5HfBtpw77FdSCqsNUMiP0CsZ7uTK0hCnLom+5wmbi05UyUqfNONPEJ/wz2wDlwADBxkt
Q47qcI0CsjKL9tB08aAj9ZJYLe0dYkNFOBmehW4hAkz9hx/syhQYgTvY5J/UD7oM5nn9Kb10dpN3
yPSdkCFgl9zMtC+RjG/q6ixwAR/qQhZZhZOVjVbMnSa7yk8AmvXFTOMJ/6eAVwkpuZqfcOIoseX1
C3upNFYQY8R1UVRc5BY7Y56wpzfVfR1ysCwxQhcnGnEYhrgaH+mUP9UDO2Uaxhy+jf9WXKtOnXpz
+q3YFRnhMz91NqRuZUF034f5F3Wabs7Oha9fELCAf/H4+iAK/Jf9TEOM1WgLoJOm45R6d6d0C+qA
np+X6/XPeaknSYARofOlyKE4u5i+svT6zDseynviWm4Pp4ybDUbCflF45WrE8j8BuFs+t7RSqCMt
m42a3bzgVHxusnHXNj853nwuquqjNKdKUFeumluA6KB0RLBafdMn/C/qP3Wnz7ppfQKyWoFMpDGd
C2Tbmlo167PyXneOAvtHgF4wHTjOtd0pdlg4x9Ps+NQnOECmdJB7ySm6CcgKflNtCBNcAZN0lUdw
vNdv9EvlfULTT5fN/D2s6LMmO+LlK/OTvzMZoVhIyQ20L4n1q4WW0F3LyigvbtyiEJHMUQws9zIG
qmOKSvxRmQY2wuHv8JGaDYhqj8qK6LFl4D8/YYbJbQ5J2+3uFS+n3VHhaGL80gloE07G1RSgmNg7
TBDr8MhYYJp8EWtaw202PEoy4O2GT+lpuLZRXJClXBy5t2SgYE4MfX+2nU9lM0LwhoXdvpqRWOY1
GRFAnmEJMu2kmyCU1JDkpy3TjQuXYgHtxIEjGuuMDCXO5n8XPcomh7WTQYYg4ND6z+9dNC6buFie
8ntK4UeZU6VAsB2DFt6Cm1IEHngr6iP1fcr6k+4g7B+1L2ug9ET32VSLuzBorkYaXSDWXBzEn9x8
zOhA+fL84qqN57dO4mzNJP6kVpGsXQ29uTkjNi/mTCmk8VQX75a7zdunA4dqF8Nf/2gGLl4kq00R
L3nx7u1xGV97ziJIn7/N0FVLDxsL1kO69dm1+m3dBI4TO5+DI2etzBZxjRa/I80Vr4VW4VOSpM0J
IinO5GHLI0NsEC9zal4H7F4AEJgIAG/KLEjcZTAcz29gexp9ryjd8PM44gOgNedcJLiFDFbqAOvm
dHFD7t/Bif/+NOJF20zjkFyXPrqnelhbSlSAuRj1qWw2VzYYs5X+x60jsipmFKopCiBgkHs9v0qH
h+z4rKO3brtJbwqvj9/WPlQDQ3ioT/Y0T8GCvkGbu/GAPfPkathzBoYwVwjthbvHuWXcL8VJ0KkP
3oOEWg4b3K3T97fTe3eiZDTFhFBSJlA+2tBwSp2OOgwAiaOhgY1j77D02p/uCTEU4nQV918fObM1
jKoOkXTKVs7+oUTKpzNQYSkCnE2Uw/QnFZdWLoIZCbFrfdJCsDpUXfGwi9u7xbg6VLv14dAQdPZl
qtMH8zRR5Q7MavAJw4iQychAq6xJ5aHlni5+P7yxv1YGWoZ4Wej5CTjdUrDZnZkX63dEk8HV67pN
L8SYOK04kqIZFQA28BNqN9OKQmYAXoQedQX6F80pPUGUyF4ve5CQkbGo4a5KjKrchHhHjiBVjvK3
LN834QEVJz0GcOiaNKi1HpEl0Ba05KYQCslTgp+tjzyxU1QCckd3yopDpHVXdO2Xutp8tTgbtPFt
AS6B44wSs+KfoIo3OxqgvKz92rMHBqFIFKH3OqopQY3Et8pyX9bELEGCyA5fJBA90K6n+lu5reHW
CaT8KeDsyIypjsWDRJky5xuoSoCNRtcZPXp1WPjcDK61TsXi6p0EhmFix/O1DuRxQti8pO5KMD7g
tf0LYIX9dUnELgpq5ABFWxwxRgxcB70DikwEAYy4647g+txXa7ilaWshSCoQhOuyUpK7n+9oXKqw
aZgchowxecDCFP+DsUWpUsQZVcFb5lcXheZNM7maiciyE/Cj88/5hus98PU8i5qvjJzm618/YJ41
P+Zr/CffOf/HzxhGvfBW7QbJkL751/Dz84/5bfYnzt/kK98//1hDrH39A/a687YjJYvqx1CTzBVy
y8hyt9RPYiw63+z/+g6/ukUupWnXfPWbm4WzZuC1e3zQV/2Gb4y55gfdqF9h0vX5azEQMw8B85FZ
53zVSJegsZ80mkX913/nodV//ZQfnCebn3/AZOrzLOyufThPqebr+T8yYvjBcNL0akZX8/X8KxPb
tMZWn7/yywy4bnua5PYh/ZyCVT6NvHa7h/OfENeikef6g+fx1/x9NFV8l4yx81d+yn8OtOFnfk0/
fBqKznM9D8bmF/7jOyRf8Vv+Gox9/kGMbSVlmpy+XjkLzE/577OAbDwdBrwdAV0wZOLcT1OFnr8f
nJJbvUm+C9gB7xTApaBLhPgLcEZqXRuzFZ9IV3VPtOqxC9xWRPsD8RqCggbgVNcvoa9zIEizbaV7
qMNMVHSxIMAxhS0Aq/iTKhvIpgV+K3ZNSuwbTSXixwRElWi+0/YP8ybUCwBORFCUbMyuSTPvh7ug
dVbWizHeXed0d+0BbKDz6K2LXXSDl6VaVxUUtuZW16P+glOWvCm2fLOeGNKWsD/rlwsfLBY71wkK
UrX/DnzW3XSDRdQzrwEIkCETWA26uvhWcIqui3Jfvyn6BBik7Q4fmnBzWAXL5XbVjsX4qUiFFi/U
Df0/a2fW3DaSZeE/1IjARiD5qsWSLVleyna7+gXhtrsAAiRAACS2Xz/fSZozFsgRPRXz0kvZZacA
ZOa9554lYjhfdMLeQrX7I/+GnapLuNi4BRDexCS6J8OugH8KhNVdhwZ7KAd7qN2WneZnrCrk121d
z5QkrM2EBCb50jXl92ALSQUv0DFwu/ttX3/tNnSW/VrRQ9XwjekFIHMI3hr3XLCuJ6QfOFTdC8B3
chOu+JO5RvnrV/zWYASEKirEgLCsQ2DY69IFMg6AWTC2pJMeGHPaP8HOsHufyTteR/VN0fJv8125
17bQLxJgWIgDNLkdv4VaEYN/jz/Oequmu+kve88t9bpymO475IX7aX2fb1tD4GleoUKk3S2Hb8A+
ONR2f5aV097RM+z/hClKtTmuyhvTrHav0QQADGcUoxsQxnQBKip2lO5Ss8XINd3BJWhJu3MMejQ3
A4uswMmLNvYAbtv6PlxDXy0MNOciL0D643V9BYeGB871cdXuF9F1niPycZZRcLWova827XXqQadX
/ORuySPJB17uFK+3ny5txmcXgPai+J1ox8icQ7Rh5fS/XABBMDQlo8ji0fpWqjdQyqB4QrKYkmWX
ZJvyAewD5mbCFGlOrZhEz0QIjiRkv+HQ/5xFycoWdFPuknTXmKXBxmLlv6ysLId1vI269ZOGESIb
9AVqlx3SjC3YmHLm4FrJlVkVELOxzxYi5PKU2N4GSNIwXJ7sGslCn51eWhepkcx6ADyZ6M/WtSPb
AmnD+skkdE8UHWIJStamhiXdI3wBxRLCRu3EDfdTVkw9e+CI0a0i2ZTYZRcXH3KvuhUNv4djp38m
YMZgfR6GcFMYshZFh2imeUoxUbLObnn/zt08VsAfcJGVC9dn+2sb+rLGzIG6zt1iZtUB+v+0FIKV
86HD70sGhLJmkKmdlDXStylTzebI/ZQFiRkvOrlGkRqtU9XdChSRm4C432IRik1vfUogTiprrvII
wq1/5keYDAc7GUAB2pXXAY65YhDoQxF1QcyzRVreD/vuquTiDpBH8szs5k+r9y9/2TNNl/1+Fljc
QMVdLDBlmstB8qxjRDTGk4VeXKzee3GEYXtI5SfkzjI4Ca1KkUjKQ1seU0yLbfCTClE9GUviwlNq
4tf101s9S8b3TpP58npneUt2vfrMkaZHgOmxJUL88r1zVvdtsCqSJ/VxQjgEiosI265WfCubu25r
6WOKhDcGzK+qQCLx67FdDQiv9dSjeNHPAHfys2zsrKQAPXqfkJ8Dv1DnlFwChVAKEJEDkbJaxCbf
NBHUqf0H6cRxp30j+yJJifWOrGDsIo97Jsc//MzATbT+Hk11OCf+luHO69aBz8+MRiJd0oFB3CWW
7Y9hvb7JhupV7Kb3q1UFn5L2iPG2uhyNb2WdGfqoT3Y4+yB7xtrrZlmvOE35zFBISAIjJKUcLzmh
zQg9p2ueoSlO7jZRsOp4ZiG8WTAAedelMDysnwUUCmspukSFB1s4hYlAOCH3BpTvVO7RWyp95ByS
yqB42V4r9EAnlprBy8k9MzuUn6sVZCZPnADLrOenVQ7u4lbbdYYSRqZ33Vche+HWTXhc/XcmbkzK
mRxCS9QsJg1hghC9IUuBg4ESLocmeewmMujFfUStK9WbtchF8NOiQBOfziqeCyayFM7WQ1ZG+RoK
QHAWSyHNDgeQiFn2kKEKV3PUoS5SVEV+OQlemNvsmGYXIUHG0wPq65wJGTfkaA1d4jxJi9h7HjpD
gQzI549hqtofYocojUBTEGYAjNRpk8XDCZ3gjcLH5dXahOjsLltFnbngAIThtoDkuzA2Zx9SkC0Y
zK8r50lXb7rlyYcAOPIhx5cmrIDk6Hw17VSpEZboDNfl+6Lh28HGaooVvwtuDUn65YPo3MEJtIU5
Op4tqHrniFzupstmz7j9XTtQOXLxpoaKGTtxrn7m5pWBKQRZUow1MdVkJSNLMJkHVav+xut2X/LC
e59mxF9SA15pkCCyUDwi+gz7u/16uthSnHnZgpeIIaOrgGv3/CsPmmZTrtYRJEOZTMHelyYkHSCu
cSHRizwI5UQy8sVAmpNmtxhx2cbfOR0YKPHr4ipcrhXOPUoga1JTFbUULOa2cFMRL/aUBsmTJJpu
MH3TLpSlZCFtGPeRGGEVAmcbksgnxmCbR820S2hMi22Z1NA2bkIJMMqDkgapQYeh0dplos+MbmfP
C4V7MAIAugDSnmtEugWYebDaPCr8TqcxGoY3ftI/jl3PrI+eW87JoBucXBlEBSjVCV5l5kl288KZ
ZJChm1PQzZSM3/izyuvadX4k26p4vdstrgNoQsGWruk3fF71ome7Hm9KlEsCNTAemO2pknpqOQxD
8aipkDw9xFNCgPA6LdChZ9ycXHqiBIsiqEtFA2lL8T7Eu3MUaP5lRVbL4I3VnK/hqMgxrlxT38c7
DnNFxb+86ebM7cODp96HI4prAsKm2YBjCoYO+mi/ekzX4Zp7GB5119FF9ZG7Ioh7+2+buZUSwHkz
RTx9damhW32vXKBQ/TSWXLigLdJB3W6ZydikAjynw1I9mGa1yLGL1IEeAAOob9TrQlm6rhp6UtFz
tUMOnJmKT7Utprt2RxfTZvzM4Yo+LcQd9Not6EVA/mjp1vSdXWne7BIGsUXu3kPLKWlbqABNrXbU
RCsEto3wP9ZgO6R4DboZlt5f0nG0U1G9Qrb+Ka2mv5qAX4HY/Fe+Kuo7ZzHBg8kxDyamLL3ptvSQ
FvCbKk2mxYkurvKgyW/QyMI48ehsg2FhXuc1qKas4UNv+quNmzWjTJE2Gv61DczH62hHKG7IqC3j
xnIbNWwpDKB47UJxT9fTXRUvQQ0ixGHK0On2/M2gotBL0AClIcqQrc8XDP5pY8tEnTGliPQgeD0+
swhFPqu/1uiEDDqJG+r6ahsCd68X+fc+Svwrz0M6Tq3DBVhMeJZW7KqmvTjZ889cg8gdGD5BzBDu
Pu+iTFZsM6Qfj6oqD8bHmgGxOQzTC139cvhkaqzOpd/wexL6CFAj3YoaEkjiID1lSoYX8hJWKAdq
K3iAzy59kcglcp7txKCSnbD2XrO95N00o9Qedghb1g9kgARwM/fr2bYhBVKxelQ7sp+SV/Vi3ds5
qjVrQyoVKqcedolKElumKBq35cMTl1MjmJy2cWjN96WzvHRrPp/0/lwdLD/5dmCxOGcgdvsKUUgy
0PGA4OlBW4e5KULyg6EYpSCuH69CQ1coJidqIkbX1k0TzerBRZPKFRcl9VaKFbjcYXDxnDkdIVPD
qI7QmnIjPb8mp2a9G9JtuLJpN0VND9F6EnngzaKiyJJLArZ0mS3zq20H4Zw7fsKnQ1xz8de7PnuE
W3gtayeJZHghn/jnasHfSDDjFnzGkPEIBMZaW8YP3K3ykOyXmerkW6nCdRcbmCQueZUQnF6L+Fa4
2/dyyNTUQr/XJmFAI7Vq8pFtZMwPja5cJ/goG6Z+I4Gfut/vLdWZrEmtMTr/u8VjrVcpsOdU6Rms
kncgtpDNbtDUgdZHSV5OzlGleZxVNjJCEt+n28GH1gxGh5OCIVoqw9eSK0jTLlqE5vGWr4L+OV4z
nco99oR0dPFIT8nURpTcpEreV9H6ekLY3LF+Ubobj0cb8ETFnhB7wVkwASCHzMoX2HZiWPyjC5Iq
NDkXgQosoHDdkrJLfvnCmfnA/vxe5RqnKHES0XRw/NJuBkG2yTPf568ZqPXVxgCzqHSSX2KKm4CE
kG7Q/eHGfL89ZqZqZ3BJVxiWBku0iLeWfgTBPtzDyMLQth0xsR0pAPhvlVcMmz9ruqX5zeXb/vyJ
IMqvH5H35M2B5Ga/9Ycl++xdW9DeD5Ap0v6rHR8yJTDYR7fwJbTWFLtwtcVHZyYbF0ipqNZWxLD/
M/Pj+HxpQHAPA/mZs+wDIrj34yZaPtnorjZ4hUoJtDKjgtY8Vl7FGhargrZdFU0tcqdP7ZavFWWF
TBDEnXZ2tIW74A+ERY85TPWXv4IZxennKmEvUPfSKlHyPf8K4p1btKshXkmx9qrqUVZA+BClPgSN
tuaBrFG7S+o2+3YDNiVFs+xqJwbeusAuW25Fzwlyx3WFCy6uALa5JdD98nU6KfYydbcHGBjEm+EA
ifhK8VIWGCI2QFiNV0pr15dqczGxKFCLoviKYuDNy/QQlZhCXyQkFWFFkFgaLL/0CooF9AgnUk34
SrW1pQ8XP8PGZ6Bo+u+fHyDhSLy3V4ri6iARqUoELbZTYElM9O9bHxhNaBCga0bZLTkYoKbFI1WZ
ItlDkhZFhRM5XcGDce2gQQdNwlhDBP7ucibnmSbToEIB55UxKLrM5y844CvcF5tm+aTOg/nHe1Gk
9MNZ10C4tjKz0fmmrXF0VlevEaDWxFTtNkflinrzAgPy7IeHPWu4BHxmTjpPQs5bGldgch46x46M
y+QxIZN7bV+9ZDu/xhpC2GZPjoE2h3BL2wdxpAvL/A0F5Wm9FKLUWvDVsTiayVmRESymuKvSbfIU
RpDpO/NPZagoy0lwuFXv8ndXaIask/2CGQJeHdb5YIHd6z57JyxHHObA7N82ZrjQJ8xmy9oYIcIi
dCKyt8XvZnaFV+EWx8J96Tx5Ta1Uu9twWH+axuWN5wd46XFMK+0It0fZa5lq8dHbJjdNkL1VKJYk
q32C+RtH32Lr3K3T8JvsSanxbl4+WM4ge1DJWCSaLYbMizkrZerLroNDwwbGnUXdeFuNn0V+g816
q/GC6k5U529EjNImlTjDchnozivcxaVmtyFfPFcd13b0ye93XPcvHTqi/l1Y8+le4c2DlRmBMcIj
n++VDvpqBnPfeXJriAlyMBOn8AjvCzauAtoRE+Gry1OWiZlWrc7XHg3s5GIJM6MjaBq9uugcwrh1
AeqS0XEhxaEoh1PCtOwyTW7mzWg/Dz+CobSAzaeMzvnnWyU+7IM8h6IKKKlAXRJyxHLWDJ2z7bZo
6bHEgUlW0d1m2r2Tuh0L+K9CwcUBS50dIzYavtY3P3o82ciF+lxUDBaAjWld/mxL86MZk/84UXsv
qFWsP00KZa8jzWm6HtEkUGMBkzsepyLtQcu4UtXNyy/szCHCJCJaEFQIaRG982wz5Nk6Cbp6kz0q
T0TlpByOUDq8MySzWBM02DW6YXuSXARO6BXIZtYSKnVKywqI2+3Cus4cIoyslPOu482dp800Zeb0
kbfO4bWjd7X+086VoKgjJHzUySpOwVr5EVdkb1fGDjrkcF/iswFyMKg58upiK3VugbhUx1gc8J3j
JPf8S6da9beNt8ht8QdNiq+dYYMIPFqhTAtUVQtw1/GL/ufGLNDKH33qiaTEe4i9iII9LK7K5OPL
D/DM9a/cmP9Z36w4baLNqg3wMH5oFsXVIm5AnECnRYjX9fA/b5caCgR62vb3U7+7Q0n8Vu40mGK+
skORGOYg7K0eaN0OeCDSyNZM3YA1o9XdLlaRCoS0EVyp/DOqrLDKWir95IuivMwIqwoAW31CvETY
D3jt1PzuiSzeGzWj+tytCdeK2emEU3DpI5oMRKLSVynmmPpi21doDjZQM/HoVNtYdNwztH1gzTuG
FjxW/QUvP9BzO0XcVHK0mPHCE5jtlBKaz3pcMlxamt3b5pVE0LKmEq3XpdPZLvZfYLfixEmTA8qs
UapGQtY0CcsG1cdy3/o7q4piimMhjpFNI/2lymucJsJnyN9aeFRV3lG1Z37a+LQAnYLohTELjFhW
2VU+rl5ZBJzWKo1Xb8f94o8L6zrtkyH9c7fiDwzf+CThuOkzf+Vm+0zgxxsC5h7kWyh1rCjQ2rsV
rvAayR4RWnei59HoiQtKI0LOvfLq5UXNolnt0W7thHxANnj/7gzJSdbVdux8s3rMpvRdVCRXSeRf
11F9t4jkR1FiY8DnxCzaiYG9ULj0HtWB1ZApJEmRGHKSCRN4CLoEes5n2XEIGNQVJjsSyfBUDatY
aNH6Q7ikC0x7TEgoa/TfwukUNSQfvLzkj1Fdu++XFz6NmZnf4acNoNABWeE1HESzi2zaF90+Xw6H
xsSaiya4njIY0eZXY+LuwRddVwQPdq+BK3ANDRJSBf5EfcCPQTKNpp2KK9Br6UZkDBz3kl8etJAj
Ux2QDiv8V6Tdy+/LanieQ9GY+eEkw+I5yECkZ2dskwcwgrPto8X+YVaYFWaYA61VzOuAwxBi/3TF
3uBHoWRTDASxbEWPLlO2RZLS62xpE+wo1HFsnOV9PeF51MG1LBYWkqVcdgBwwh3/ImLna76Dd5h0
oRGEFW8ySEcgdgDBHOhIIpav8rG/H8ItHQ84t99gdo+3iUEQ1zvJn6YwP6zfRIvCW+9Yu1+zexlx
OxnGIVPIC7cA/xrQtBtwzOASNTioWCURqYUGEbWgVzNBJqXSjKfkqSs3t0JNhBPmE8xHt8B6gV1t
RwZYmtl0+QzvzE6YiCztYggD8CRFu1VZEcOImMyl5jfQoXfyhqgg4BP51qv++Rty2tTdt1NrnuRh
ogumqsQwQV6icmIyf/CNvUt55JLwoLq80VReJYZsqNpu+CwTTRe/TKvIdV8baDSGkEGdBmkCLcm6
oS34PzuE/Vw61hoGhEgaqmnS5sl+hxLOJX7uJxPayySBQsSbdX1lHBX9mDaMFlG7qZBV9d2NsPsH
CloKkjwcrtY78zrGCQ90960llBFgfIyuctZ0qzXFrobbAvRUH7hrSkW1rgL2APB0yMiCTlrvo9Ii
KJlJMpoKqv39cu/fWbYCM01LDqbwRaONAYr1HKPH4/2Kd60qWp94jQjUQF5HFmNbLFpTwwI1xwm7
CuAc5TB6bg3Vdb+30KIN7sFFwoBBHGgxOASmWFUKcyjMNPjyQB0BUwrI7QcoijmGJiNqKIslowhA
YjVGrsNvavjpcDG3fhfcLyaiCqKmFZ1eyIKNMBDWidZAk9mKhCuF4Yi2Q9N1K0xMpm6Y62D6wvTG
Ci9BdA+5GkARKoahxMjOshowlQYGEreioYxpNiDDgoFwhMNRBJ9hACvoAnJAQbX8TX+JDVuZcDR0
Adh0SBO0QnDXjyb17oNdjYoO7oOszPh3/hGHxK6FPp9BDxLRo4rX2FGAQ7uNf7x83M10qYcDW5a/
jI2Bkk6E7mUPzkXcbvVo5+36u+otzxQUdcnRbH2fKGtsgdEsPrlN8B/Xw0iCkVwVrNKrcbm37m0v
r2qWsflzVbpFJLcUEPJ8i0/FOBDkHWaPfF5v2e/f5JwSMB5wa250WtEwpmkTsxRMTsekZAFq8yW4
tNUHFaElmO2QxNAFqRVV9wDx67qC7f/f0AkpOOmYf1Jz10EqQurwIKqVjG9f/pnOoJ5cKQxnfXmL
UKXMrsbGayavn7rk6TjjTMm01/EFlfBBCb8a04q9IeYjP9tnBaGKsWEDIcrN9wMCjrJv+X90ADs8
b2WZUjjpmcezteXGRYK92i+f3CUOTVR0cmtJkUzaTAUAdhlaKEtXH4IdL8kta4c3hLBONoosRX+D
a6G57/yoN26EcozhMPwAHZi/Vpph1FaBswLW4UpVXyxYp27MK3+7fTC8M8FNTG0syUgeFoqH0uzd
nmv00uMmxIl9us+pGl5+nzNv58MzI5E0kkoLZ3r767+srfNxLq6ygZ69pyKDqKZTRn2YdW0TxCNP
/2xDyebhe8IBrFO87YrbYsedtW/XV+N+/7odyTjijBL9iEPvTTFis7bgi+UWV4a9hnpCcfXP7AAq
ojgqoeki3DVKS6ePlwuNZSfZ258viEH+lst44M/QlELHknQaE76tNl4X6pU0MhqIWOCL33P5CZ2h
XJHwxlUG7TKmLTzB0sN1v257RiI6PnUbCaVOfW4EJE5Hk0UZDPeL6S+TD8ylGjQtoLPi8sNTUrai
juMAVo30rFPB5Ru3lIu5+7f2AB4kDCpRtPn+XA1YVi6pp2UZP2myou5Bl68CeXSu9A2UCiYoOtQ1
kVCZaq+ovP/cAHvKhkz+0r8BuZ7ZAxwW9NUQ7iBFzqHgcoP2KIU6YuenKgpsMq/IEZapKnNzBYjx
2bTgmnq9m3p6PXYbfgjqMA49yLD/gaz7SobUL2+CmYrNbgJueaqwJScb3KNZx9+NQTG2Y5rDUxs5
jIPXIm4cc9GklQUSeWM/a2KUeoI818ubbR086QtWdoTOZZlf4kVx14D9/y0oPSSIxWetsKPg0s2K
qhiiYoM6AUiaWt01iAB4dILP7JwkZYnUtKoA5AhYtHABkFipK9QEUpWeoFZNUi88ujPdKuuKAnxw
KUA5eZ+fbXkyGRCDhi4aF5o3VYF1hbsZ1xQ1Rf4kq0OeLD2AaFvIyXF+wTEFwkj/Nl2KrGGAKtLd
8ovp3P42ZCooWxG0Enn8owLLw4JoWlPYpFjsNcwRr0kDN7fx0C0fGZYi3TLUFC//ROdQTKTtBloc
fJIYmHv2E+Vmi7Vgun0y++lbgxLgamna8NoOz1Sf24t6TXdjBlRgEotanmUGw1FIMu4B7YqvRBV3
DzlfknzBx3oPQjGldPfKzWNjdo8Suen/HzgyuG8a4lc1FowZQT00nvl31/0ZH0YNmr8pPntCOvDy
T3yuenr2E88+f2ftrHfTbtha8q9GRL0HH1C51KSaFwEnOe1Pn1AMcl6ojahGEhw4zUS8EF0gRpT9
8prCM+fFr2uyTcYv91Kz8DKUl1X5VCXldyphRDc9aWdtuPMBK6mZqiCBOVmitXE7/lnvh3/squJr
WTrvU0Y4OELW9R1mPPjbYJbIWHPbQt6N2jfhVt9cgu+Lm/N/W7giPdDblUmQ61PIL1+ZxaA/Vb4f
zMhXi+7JRYtx1fZ42pisHKjT+upzsch2r6GEdPdrg9NPES7/dFjTu7wb6j9klh538BFyKt/rtAWa
awvEix2c55tmWa/fTwTLPeYpw7mXn9w5tI1SE2YtZZqKoVnVSbZBvcCGs3xSI6lyX9WGppNKQhHe
JhKIqjMxO6WpkB2BtMwpSKC67hgHzN/AkOz0alYGPVvYTMDcFEldJ7tVY/tC5XWJ5Vfl6T+hOdBC
MUs1ZKEJ9Wrj7mvTQGiQLdSeJpL+T0wP1SUGrxVRhWRIYhFT0CMhYb0YoIzswpwJgMK+mIEe0TvL
aRzVp1XM8QIZtGg0Yg4ntty3VA3aIRWXjdAHMTAmapVjft7feEcRYzQvDHEXBBt9fsZ0Rcq2x778
iZ/qVt64KqbkN61qUMlJknGE0EPUUEp0q1taRvHO2H9QI6mW7nIUzcyKwV6EDG8U+xVzyZx4CQQe
cYhbaKCPDiLGMXgn4wg7G+XhS2Viqbd0j5s6uE9q95XsNWW4JsqiHJLVUUl+HJOu9xuFtB7Lsy8I
AFmkhsjnfF6a+WA+R0gQB/vIt0zbkINRxak+bZWeNuwaz05LC6b0kgu1Gg/bXv+chOmVCiC48DpP
LkFFpVEgMun2meDND6ug8tuRlMnwXWmKm8zvvuiDXe6Ge8eU1r1ZzhU17MBNs8BLDLSLcrAs8tdN
5b623Tkf+8trOsUwWZMYDMS18B9wLJ5/YsEGZt7CNMV7gSii2Eh3bsdAFHpuTe1OxqTyEqyH+JbP
DixVVBWLKQF8FCmGudDoNU2EKPRZoV0xjWlTUb4qjUTa6A7S5mVw7PQMY/F0SuDgsjwg6On54svF
tG+S2g/t/E77o6/xJ0PSJJ8pV/GMAoyP5P8jM0p2etaMIQKflLz6N0b0Zz7BJY5vdJjqliBXP19Z
vB7CjR+t+0c5A8nwwFqBwFBSisQRUlL1b302ELhogHMImudpwfxSnuBvUHhP7kt6+2DBkmjLmbDM
GYBOXa6SdF+MkNcgbsnUyedQ7RvocTmhgp6IxyAgSOlkU+LuYdbuB/+uXpIySYUiM1Jn533Enuv1
ZWK3Nbh+vnHJSsCFhN3hC1LX6n+5zcvtEC1h5W0e4Su9ZSTIeGB5L78NbRQLaLKB8Xi8iZfbt70s
6kie0TRN6Zc9HYmdd1BWKadFmFmfiViJGFDNo53OY6MTZu3N3jefBX+AQcHYJUPxN9qFE4CTEQhJ
aUJtQ77TuUttwGWRbnZbc5gu/7xhRR+RHRQgBDNu0dQYuimDRJN6LNFwQiTBU1IP9bwazwcQckS+
cSiR4QIy0yuhTsig+7J78mlVy5pRoqGtYKYU4Cf1/A3koZ8Ql7bhuyWeuljREzKvrDowpAkslcEA
/Ct0vxAMmPxqHC+R2pGKKzwixVn6QGuDTWAt3ngdEhIJZ9aVKbBUFzEOUJ8oOz4LnJ2y7u1k1m80
hVDBmKNm0/mr4aPQezkL/IaIRAXr/HMDgF7QA9POnYz2nNrP/U1Utp/F/3C3yQ99TkGUvVlHq69F
t7UBhQegCiohjZGd4iB6EMppA6ndHkxWyUR4z5q2fL8K6lfldnOrirfEXiKn+lCXZyFVkGjVEJe7
K/slzX4QtHiaUAYxPMO5cUkeD/VUGn8k/GRFVCk8QgQRknqJRNVF3qvMGx6tgsBSzRiUhg2Aw4DD
CAWMOup+x6k+OH9qsCatmuAu8UUD2MoiSSizSPq3oli8zfYDh7rzpYn7z5L3/J1RcOwRJYayA00k
WJj9TH85CDj49plH/f4glafaWM0JBc/bDht1iaLBRfnT1GLqVq+GYv9v8VY6PCGUKTj5y4957F9o
Y09hzefrWsxqU8fEFW4B/vQwjLvrPNjeiXyjr0Ylp7vBjT8u/tXX0RcLuUonCwYuo32dPYegeVAK
uUDF0J4uXOWnZzudqMfBGVnLvjn3PBjXm34Iq+FBvb9odOmKMRHVvFpRjTB0gqYORGXQNzsh5jRX
9IewTml5bIn287BUxqVTYI46QBOTuwlCZqWmidp2oH8zc6svliOn9ybeuAiRQGXhj/nBrByJxy7d
cMn4b2WFLhStdw7rxtCA3k7hXnDqrC8gZMkjXQZww9rDCEoTJiRulrXFsRETi1tLdDRcBw0EI8DK
nkB6AViX+VmnTTLRd7/+ALMrbAp8Z+dX9YTPM3coV9iRLvAruGz6/VeBy5qkoOvn95m31sgAKtBl
mu+Zr5Y1RRRJXKvCK2aNe+53BUbfZpQPICQrIFRM3qSblr+WaAx9WP0zdErSiWiWZIW/GP+CTnDt
Lie8yJMvE06Nudl/7Uzy5cJHq0Lo+dH1bG0Wc/tlpxMRiR8r1+iDOJaWEaAXPoEDUYtqjRIcCmcz
Oy4iDIhsBhD1iU4rtT0hXum4CgI87wgDBEPVnSlJsGT/GtJqqO4klxZ+pvZ8tvB5DEu8WNUVjfzw
oMtDCOrR908AeNgSI0KxbNE2XnQY40NPkyFykoiNcUBPiZ/Eb/DNz+wg1KSIs5i9BLFvZlOErhq6
NNmVw0O5yW8W9fgIn/BWpuNHCCol6gU8zR6dGj7qA5QkwNp/IVmIKfCp7y7xzU5PJ7AGpsCYCYpq
OQ+cKotdsU/8+nBH6Ug/aF0hwh2p0HANPumB2bNTaWlUCCLCieRjjdxRM+gYutzQniK7sRbHUIgW
SOfnrOxBzkBi9FSyuO2K0YvB8JU4QhigVcRXiRhDVbHuHEmkdxF2EvjnbN6rxNTjE9m846zBCIzc
O6CRy/lTZ18rnTZsZIqzaD5eiNt1F2Se1z/oYBTfwhLNhDkLWYwY/8I3LUZq946yMYgwX24+iCRh
iRGL/K8ydKxPwsv799w28NmezK2W/mJJyfi8YCx3U+cNdeg8CqJIF/BfSGOxPGT6QIt4UmXrgrFE
CsokwUiCKNQnCux0Otw5LguXT2s73ii3NYizwhmsQ8av5wrMXnxfEg+4BL0g2X5uJR8eJo+2VwBD
cTkb8LIBcculFcQt2vpP7+WUEmHXt2dKHcHpyJfpTY5V8//DImef3bTdw5L1N96Dqm0BKCSpEOdZ
g39z25kFLUIIV0EuXG7B3btWzDO7QpXOFDJAwIuxY1jjNN7H3Cn+9RsX8svPkXLl+fvNe2zrk9U6
eGs5hBGVGIpgfXMhQwxZH8pFRN+dsAK+AezRDhiLHeEtGTjjGKJ7WtiP1m3ZBuxkp6NS46gRZU+M
Ad3hEjtMVFFiHlz4Tk+xF30PC2YPaImY0s0qt4ZUmKLvvNFWlCIxWVyDRB/Zw4mo4bYMVxm6axSn
terkCRjExlCqc1Rcl/OeTkeGOnUYqmowYuTM+fzZTnHuTH62TFDCRh914oTExOm00cDfJgU64Cuc
PKJxHPkntkJnGKCxp45sScbEYgpaYrSywwBHvukvPz+rwZzd06BpmuVDPYeoMPtUu2TLaC6MejKp
kIhi3IT9fDEGHIzg4mv4MC36XOMggg3TPEHs65lrK+EtdgnIdh4EN4aRybXbyDgKjSqeLAV6J5hU
KQq162rQ/4KuGO12H+qoC6/aYORDQNjJsGPj7ghi2m3L12WALVjjsydLn0Zn3233mEwtEaam/MG9
QzvCrofIDY8IqcNVv1SQQIDdejhBdQ3TzaeW6HZX6QB9vUaZx6fbYMrlppAtfC1CDL3U97BQqlO8
DLqv6bYeMfiGZsMBfV2tyUnC74bZu49m1RpVIVi8jXd5fBOvGDpnMiaM9n9G6phkG5jio3UboEOM
iR3oMsQQpDCryKocBKvBij+wh5BxHVS0+NKmVXjM3lkNsaoEY1bT3bTB794t0UOGxMagN06963g5
7m7+0S3ybr/IuBuIm/owUXa4m4vDn3P3T4hSwqUq91Dfz2rIYFy2rR8O7oMkd1lfv3aWS8RhnPVR
8WlXD0/NvnxzcAeC0zjIGACd/UTsCn4AMfsrD0jru8hgPHv/MDGGfiljhRPz4jwmWqcIPfdBxATV
jKoVJSbQIBtu41sFSDPq+EhlcStBVOggrgLKsom7jNkPHPFL++VczQ2rEtEQyiEPCH8GTTZw0dc9
BmC2GWv3EX5FCMNsLgwKZHtwwtIQTuVivnxljTw5HS1JAcSjo8LNKcIUARmnl5DoU4UOJw+OiVCn
iQMGJ5/BkyibcAR1elI/ubU3aXI7ppMFDBR8bmN2LL0Iw8rafDBteidShuAdEStF/m8LFp8M30TI
OJpvX759zr/dX9Y5O3Wa1YaOMHJS4lF5qxKA4pchvyEL+jEACRFtSrObYlsj0ExjUmF9Id43UgA0
oFAxxe7Lp6GFSeen4cKnm4JAQeEzV6xTKaI92CaHrsXv09dJ6380IzIWWLw+Xhr1jqkiQmvJ7kRU
l+pKwyILN9eX0lxPKWS8z1/XM7tJ4nYx7Bl5sAsEAHG7CdFNsZMQTbEHLxH4rnet70k0rColcXxA
2rfyUQyjsGMuLapYQeyo0C3RJeV6v0njW3KaPmqY1HOruBk3DwpjkduPUxwxlv+OcEY/E9A5vQyg
cDSnHBH+ZLIgLg/PWECwu4NUgzLQYi1Mv9MCbAgIXVQorVlYixRZIv+ostRJqPHgy+/egmmzdx9Q
RMCyQIKFjH7+TUIdq5YTjZ87YRDces3+odi4EZNd+MYiVrY1NxFJKhgWNysMP03pAF1AacTdhbHE
CHm6WCA2cn3uw7Ld1/eT4T4LBnwchHRy00BqL3CMbGOuMjPCnu5rLlDXhU5QlZz+Ch4oamwxrEFj
G4hYHjaGIFfsIfoA5ySY8X+k6eJrj1XwHxURpfw53B1pi096oo/AxXmyGrkc25Y0LUfXYYsXeNRP
T3C997r8PIZlYOwOkLPoXqYdPhsPMjvXKUShTp4ei11NNFf5PY11tJL/+SldIQcyrvjaGOm8M7t6
/WgIDHqXrrr8bbVNytehtxmu23hc8vQUAhMSbZJzz8JoRcxeYaLYrxWnEqBpacrt0ypznDdJHm3S
KzNlq1tnKSScXgtHHfemBIl2lng8DUl+M26czWONR8f9NthhvbFf/lAxD5F5vM7LtXsfb3i4eN5s
r1/+LGxG3uyzoM0gAwxtJkr1Ewx2uagWhQn379L9toPhT0YGVM6wI2UXWZtNz81AMwgEFiVSZ5mg
rbQdPmCyVF9lUfRNGiDTc08J2bQjDDIFTQnxQy5i8q0ZkDtoMIOpyddiw5xjz1ye5pPQhNdjOb63
UwEsCNQUBIBJothqvi82YaeAJokn7DeqIoN9YkPxoGE2OSSE3zgoz3T9RMwp1FTFI5OF5yUu+oIg
dd2VS9nNGBboCULNbesFmKhxPYNDFv3ulbtuLQZ59JzX4SP4TvptRW5MxIEA418IIj21HQEz520x
7wjg1/tzGW0zVYXr5mP+6O7ZNcUev1N2S8WFXPtv3Z00CUlX36erNe6lfWPuVqOTXI3eyntoU+z5
RARp3ax6FTb0jFIToBOtb3C5b2/znh3dhs36sSQ567pfLL9Y60+BUlile9+6ht3eLMZpdRWXV/V4
AQw+MxKA1we3nukuRyjG4c8ffJAFuy5i/v5WVuByrQsz3MrRYCgXxZKCmXFrFn48+TXbkNBDvZBA
YZEkjv4fZgXXDs9u1U0iAE4q4lWilOn+WvR9IFvcbbhDJoldSjNc/cY8TUue7TAmlgwGEO1y8p7E
lJmgisZkOeAAx6UPLGjTtzeEKNBxEpxxLY2K5e7K2BL+U6iU6oTMwk49vbKX5LHSEGKggjSGhjWR
3BOElOsvHwbn6ha6zAUsQdimHoaJz58+/nvp3oxB/9C3kGoABy0j9qd0Ufk36uh0nxr0KOkGFEkU
Y0C4Dkcq8eM7/EVyuuoL6zrTBTP1Va8J+ZPszNl2nMJsP+7q1nvQpE1WCu0EdUYZYTAnZZLek72k
ekrotIZabdVyXPKL0v0JMi9Rg768qHNtMIxA3iz3KUkkc7rGBFJeDzHv1X6qvNcOOuci9R+PiKU1
H8UHS+2hFGFaoJxUzI70LRc4BOEjHsDvp4X/pKhkcZLbiIFLdMkC61zhzFpx64Q0RRc+Zxx0fupN
K+RZiCAIAp9YE5NpG8B9DFdQic+YosBp35vG105VHWyKusVNv9rQOIovtvneUZjFjqzH8C92L2UZ
nF0nB24k/b0HHXT2opty3w1F2o0PmjxKExOuhw82TgCKqtYrZxwrDQL2UNHnonGy0NxwQM81cdYH
afl7+As6OWOU/GIhrXXM9zQ+9GwRNO0y+p1tlIxLctwsQcB0TMlbEBsDzazw9yPqDKo20j8MsEoG
x7AgZQar8t6Cc5StUvJMsvqSEu3lz/KU5MQEkv4N/JCtTJWvvfQLgsgf25T1zqX+pG7G3OYte5mT
fEWRBChAhQaTIyz8T20S30iBvKIpXrnvrfkyT3t/p4Wqn5M9o5PLpvpS3X/2nGF53KshlmxIB2Zr
HEdnE3nU/TqE+yL9p9A5ZqVvXCm3rMUCpr1tKgafzkNGTVCKBMHJF2UaFh87fr2ML7a/5w4amFcR
rs3IbeiEny8M2rrb44KwI1EZeHqJMzPwlg6avsfwdQDol4pZLA0sgVXJ9Hny5XDfS7NJRXcZKjhT
i0S/rmkGVXdU1G49jXt8a2CW0CSFOEQpG1T7IHU236V010BZ6zEbrkOinHXd2QaXJkejOWuFghTs
73xsvzyv2cfWRZwFztTsad5wydtk/6qC6rvOv7LK79cecjEgDJiu90WDk5ME4uos3VVy7ZXuk7va
2JwNx0WpJW86HB4uLPDMRmU/iBECDdFE0Qw/jQnkzAj+psNEaCLCtuii1nZiRSCvC11npHOkgxR9
RVG1EqZIOK4MENkEaHLzt8Zd2H9CRoSzYk3XZutq1mMK9RgIvTXgXsWIzwlcDT4yw+EaMvSW8lNr
Em6qGkZe0zH6XA2xreg9AO67fNWeGSk9X9gMYimDnTfuyon5IMCUhs6uLy8zKDSir5ZN93G392RZ
yDulXoHPamWBxwzMsIDxo/q3ggsWIAfOBItfunvPHCCsEuYLYgsJ7+ev1WndZOVlZngQ48pqoTBF
k/RRp5s1MAd/lPpaTba8iXQCSzMgckgDkCqbk8vQ+P+yLvkBcroxyJw9vcYQMJD1S9fyAMQ11z0r
Aoj1nGX0IGP1Qh5lOHppK/QF/AQi+xRBkwOZH6vTC9vg9FzjecWwuqBMw++bjxHKPsIua/A9bGoo
k+H1uVsaY8YI2GtZQEJm76o7tSYZdEuWIlKK+hjxti5zDa1W5/kdCv4JpZRXIC7kvI/BtbxKJ+5W
uzV7x/migtOOEBTfBjvOcJFjGkzSCJp0q6ZFm9VXYBPiCbVrkIDM8aqb0mmxj2QbAZy03PVSYMsM
T4Vgatbfcz943IWfLDltBR+IrXWj2kvT7ZaIiWuzIklXd7MNvme+FgdQLBFj3AWXQ6m1s2c/NiI5
aLSRbxgnm9mRSQTqmjYs9w4TUeh1crcQo0E1rSYpQoCrTm6hgCVcKRVJwjo5TSzTAPTPR68LWAPl
lQSHom0FIIqXkcxTl90YiX2IjhR/BGLOTiLi3XXcJllAIwxXOmVMcMgvmLiq+XLUhKWMvkPCLjVY
EyvdePDK6E+sNkxkOQY+NqmaRaqsUIUmvRtBJKje20tOQ2cQbBwNpMtmXBbTLsyv8MarItMu3Qfr
sstkN0RVfvRzl+RDrZbkiEdzhuPRpYUKW7AxXbx7m698YR+e3uUszpiYqb3kvKfj8Ljf9XvhCrI2
2XUEinGvp861HfAA/gn0NB4gNbWtyVAYIlIWWlLFu2urf4Vjy0/+GW3cJXD49KqEhUeOnbcURZ5u
/nntA3updfZdPVkOpeXY4gnTuxhI4lHQM7K1kZxQqEnF/XRMidNDK+FZdmgWlI/+G0FKp6NcLMwQ
YJGiBKEI+6Xn6yozl29z33gPLqNjIULSvUv7apm16NLklKn+SolPRKu+HYbdZ6XN6/yy+jDOL0VT
De/oUC+80NPFgcREyogDO4P5OzvwSyYizmKdw5vqOT448GUKJbGHfCZaWvaqZlTv4luT8uSwEiEc
Yv/BEn9UZx+kuQdRitrUv3Ulcey7bOIAN0dO3NlEx6kMvVScM0FmB8ufQHc5LaDdwBBp3mjDKhND
ui7b009MnFyUWkidNZlVZsHEGP/Ckzv93MDXELX5NKaeZ07waDNFbRKsRmYfh9Tgapv9i4oHdIfW
FCatOCsqLzTDEeNMNoDC7w9XJVcm2+Qyu/bMFU5HAq7GeIB7ko36/HPLlYs9DmmqvunOTuYasHvW
ZeWIyhzATfBo2yhhja7LECtoO3XH7UtY+G+ca2eeFzoHnCRh50NHmucal8wVhibZDJ9keql1iQlg
XZMx5CwWzIZZlw5jaxofdJ9lHFr09HJQIuNi+hbXQCGXXRBPSwt6uAUnutalCNHZ83KGGppy6Vq6
uNyPldty5LwKTpCUqefvVXlRbDnK2Joik2muFCTOn78xgzm3poWKCuGI5MPOWqaS8fyQOunw8F+s
netym9q2rZ+IKq4C/sqXxI5j5+JkJvmjykqOEReBBAgQT3++NhStbSMdK3vWqZo72/b0mkEwGKP3
1ttFciu/IBZWhPueLcwC58uxXRRlsGkxemD4kiBNFESoi6qZBTCTF4/7LGhwvPmbaS+6FXyiIHBP
N7LdxmuSVSbAKH475M1juILrBPBiiK1gl/4aXj0tuUSuEt9WPoCylz12dfx2a2fvmuXm0mTsBf+i
oPaB/GJkdVFAGPaUSVYu8iTdpt5gBMzyP28CgS37eXSCNa00PuKvHryrD8Jgs+ol2cJc6zwHdJJ+
jmQLB6sZbGmGqZpLT6+rC2x4ijk0cAVl9VtcU/JArjy4s8uuxCf0oicpRxkshmHZkHXCrEKsHsWW
hzPa3x55Kleeh9zhTfVLDPkq0DR7C52DAHB7BQiREQaUFtBK2QSxScwgbi8r9zZPOIeRAEQLhnSA
n0YrKocfpABqFeVsYgSxixgXAHKo1GBII6YcAZlUaIeSUamSGkqb8Qblzz4fMX6rq3p9V51kgf65
X9CQuWkgkmg4Jm8jXumOU9fDg3x3qo7ZPcYV0sgkeHirMTL+g4eGUyNJObrJw8BW5DkUQRS+dr74
LUDLJ0FBZZ40HnYHYYYPLte2uC4/gwpdhFF8NwNAt1zq6b21ZGSDdkGfkKFb9sfeVATy3IXNX8/X
rvNgzAR8ZvGykZWUCCGCulypLQRdCLoz5sH8+xKbPCvjBFUPKRMXbcoy0lllNdl1m09Cwl+/hcdU
aKRjeB47SBeZQNDKvbyFZYBxld3V1b3+LvWWKFg+r4vtZ+GjEUEbciiD1nuRN947GWZHAc7MS//d
bvAfkVD/n/Ob7LHlJ63CzAEPBcdQGO30UFqkYJDRqrr3U6kpZ5+Wy2RDOFx1KXOVvsYMBIVQbgGy
yPOwshm8gT2qy1SllvfPiC08b5moZjIjWIeXC8IgpYkd7XPuG8dHKYZgFEfApLi2IwSdbMNjsFmQ
chY3LEYILSkEPLZhTdCSLXeQV5Px63cZIhyIdiqJDiifrrFD3vEXZu1HRRuIFf6M9JZqwxCCvnzC
XWcThxiiOxHKp+meQpuFHmiQpApc5JumDj7tcveKcGfj3WHcjHeR6Yq1PEUM6kPvauGtzpVGp68P
bSOAPW/ylHNsNVkUN9Zs986ON/PKTT4Ksdc1iqAqKYls34XAGPuiaDnP7Rrv8D3NRXNVQ1bUBFLo
y3n4dnqQSXIJZZZgO44yzzNN4zOI2YvHrZMz4sbcSy5Ss092Q9GLol7EJdGNmxBLeQ4y1bpVq/+/
l7gYO3hCG5QV8Jdl0pEO21wcOjDkgrSrSDJePlzPaXADH0bfCMTJWc1zLEv+/EkuKt8Sjbr/k5W/
T0rlC/JOXTi2+kcBqD80/W6YHL5HKhz9ZJviF4Z91Cm/CweQSNV9LCrBp+YH/A4/2Meg6ovv0U/z
r/58wdfyhdC/ICSV78g85QcEo+7/V3yrX0HGQABp3yoeld8kgI7kre98w0/50/x0/MGVmW+JMeUL
/gY4CfqDmFSSSpvvJsWUyFO+N1+OP/iGf/ZRpwpCJeqUfFP+5EfUQgot/WH++PMNJ1eisNP9n4SY
moRTvrP1a/zD90TY6gt8OXswFP3q/ieYnY0/nv+Ar/nFfqds1DO7tbE9eo6n8Lxho1IXsz0yrTcE
h+eLccUBlmVd9ehX2DRXLR5o0WZYkpQBCaWvYEbmOyt9B3YBW3Hwtm9oETdk3rqJgpOZLzvYJ7ia
juAniu85fqJYfNxKVxcNmFrVdBku8Is4kCK8RkGpoMmU6QlkpKaB/8Eb0Gz6b5HrrOerOs8vdtmW
VHC60prs0poo0QY5+WVlw7AYFeMA5Qky6qL37qpIl+WRySo+ix+V5Lzks+LKRJsanos9EFeDizCc
0IaUrXG7ad46Q+195lNCcOvK8nvS1LubarezEUvwlyWW8O5sbbPMt93bvkl+2GuuF5+Pns6OEBY/
2BIqA2Jzs9h65c0i2TjJBacPFNdyXJHvCuvgc86RdJEsNut7LIbjjzZsBhPt18e/TdxTAxzVcF7N
I32V5DsbRgFWKX3kcP3MZuyBV528hfKiWSnHZSU3P37V72HJjMTg4E/5lOPYehGWYwv5Az4prsew
WAMZAhom8dL1r/N463+x7Sq+6zuY5A3e9PwXF7PLHNeWi76AgVpmY3dJVJKLRSyOFE2y6Un8WLZX
SWl9LwtYNHXHhzdJpyBwPzUWtNfMiCNa8svRIY22bgmcEN/ND1Gwr8v1VbSm8YXWHTnKFx2Zw/sz
aEBjWnewXdPqervqv7YLP57jSYTzXogxHcOjJzXMkoh2PVSjcsDIpRy84k23hFFRAuYpk/Ni3Hbp
XZiWNR+ASMl62S7f2CPBqNXaWl7who6k9LAs+kIkAFbOBeoDRMEJ9y7x+Fnt4Qmt//iiTNM5MhWH
gpZ7mS0gF3kN99JjxnAZtnhweH0LIaTiIr2Ba7IszQ7GNMVYSs6VFfwsa8ObcubdnJ5j5tXkqAU+
RL19lInihdYWxle/uout8SpbsQPMEHBRfh/G9j6gJQScm+FT2d4LHJEyRcxwHWJSWhwMO853Y0ej
Zl0cA1JZ0WJtYMc65J7vG0G32FjeGmswYCK5DBP8+A7tBz3PPtWM7TwhUdf2euSRFnmhM+e+WVlX
e79N9s62/WeRBvDIUhzW6X7oM86P7o/KUZp+Un3BXhkpgEscaUrXmdONKwc/aSBDWevlOfws4/KI
3yEjQOTOdIzb940b3Cy38UO53T5qBM5k7qtiQc+rEgzP9uWeG8URXIJY5yzuapN71wXwPDrL39uq
qUS2LVhImvuZUhTQqM8JeYZ/kaz3AWzqt6OE3oC2tvfaCynK5FAyLnF+B9hR5ae4RqN8W+3FuR6o
8usr0rgbvXbhWrHPHroCkS237FDqLwHcNRyXke8Mh9+DNqTf8R4Y71ubHUrFYIWtytwPkLuvsyvT
lv+paPaAz+6n4hLkpCKgRUE3ihrK1vHvv8NDDd75//4MFLEvP8M4LshJZtEhuYAhV0KRNAQEf/wp
BE0ifQ1DNNdU2o/4URqMSK9vwsPksiQEVQ1+FBIuKyxwn3SW80FN7th/GUkQ+pTuISzfiOFjQpnD
iGAXwSS5Qq+hY6mhU7VnEP8ZadAkAYkQJNI1ZI9PY62wU90X2l80uYIKupYpAL22IvdEGtLcXJ8n
xBU0I2NE44x/MXbVywTxIKIlozZkIDa5d6t1v3Os2eo+z2iLq+QfAVWCYEQmliuNQEdGxYypwd7x
tyC6nAJiCxr6x0RRg0NclJwze+WJ7Sgm0gGbNhfbHKqZSa/kWVHT2xEeEroLOa5ACp9QWox69Gzt
vuUQ2kDj2A9ZRENQgIDoL+JgSUkjXnOQOw/LXfUO+k4216X+q3vIlQaMXgH8SAGevvxZGs2CHssn
4xjYJ4C2JLYSXVn9km9vhIdK3snCBAbvnIAweMUgWXCyca8EUwYNcRnrqXs6D94ejavYxwFHXS4L
Q3bu56Szw+51G9oLZTRoU5/xAuv9JphU3UmyLX8tuv4Dh+618U8SlwN/Jc0BxSFaOynmsbMfCsDV
TFYuMBq3K2TKyK7P2iSf2Nyl8oMDgytf5AE3vFyPXmMt1u62ze4OPCL5rajLy9lLRGzTCSnLH5Ox
I5L2n4ygLsofzeYOZPj6HmlGei/3F5hNsACBmAHd4La9vKZwiO20TXz3w2zcXULFBFgDIyO3Ry7t
svzIR/qlPrSezPGtQFV6JWkmhfZKmEQTA9cbScFe9K7FEELhWSEeIiw+yTE3SVpS7sXqTVY8hMwi
yw2wU/C+NiufOGSJcnoHV7Mhf5DhSF7C/uYU0RMzAdywbWVRoClP2FDAZfztmtlqCmrzthIhkM+d
2S6AHquhGngW7uAaPdYjei/ZP4wJcLAIlcb1px7Ze1iXwpqybkPJn1QfVHmUxRYWNl8DCUijps3+
PNHHoNIvbjxUQrK2ZI/PiJ5Z3Msb3+3Qq7pZneE1BYoOyBNVKpVgXUA8KuG1yjk6rvqbMLEvRIxD
//4rSsh+2ZCQHKk14RZR3eYNGzJTCDIUfnWtc9OWS7OFa/E0LVXv/hcAjajSjQShIIACoq2MDHs4
2Bo7L7fJvMw+yh3CJy1NAU5aiADINMj7QzxBkk3QEAQkNm9iyQSIKa+nysZq3vvlVekilmSMrV5f
Rt/s9CUmcZiEDo9Ki0pm3cfexqUT+M/necoqXQInRYLqaUSMaox1sWZEQqU1XVNggNy6NJOSElPH
sNxWxI4RY0cL4oAf/sVEXMt/+pSAZAxIGBKMNkHxuyRHzhBYhImmzhu7VQghcwV0Bn2+eCuRboQ7
WGQXN1W7YxrIWsR9W9aCAkIMV5brQ8b0KHFuuUx+eCz2119hA1EeXyMwIdNS5szTDJIw95IVt8O+
S3IQ4B4CTw/5860aVlWOzY731Ab0hmRhJuJp9UvIOLMGOgyISP5AXQ77UqMcMUUqGzBEcYZRgnNB
t7jTnKepFr/tFbVonT0Y0yq7cb9jdv7LQvM3R/NWXRhL6nhFKzVSOLhN/ZtC98uo3ANe+6jCggu/
6wsVCYaYAzQZyekeo3flNhoyEbQMaUQ11YrwGbqsUiX7gdJD5ZDJQzeju5NIUbMubdnGxAZrJMUB
yq7EbrtvXneWquqeWgcRvBXcayK0VJOjpvS3cbqdbTkGiZgWiJgvNJiAwCHbsQHy/Rj0t8agZgWq
OEJ/owQzftfM9ZM2eywSujWnZcUjhe5wfeB8kWH5+YGYqWumCwI0Hg0xzWUUTv1VRzr4Zrek4zxU
Fzivo4SNOPww0q0Q/cxF9dbJE9nVh0XndBfu2r0Fvn3Q1ECQt4/KWO7v2piNE5ILs544b+NzENtX
WWtf6piyBw86bAoxBLhcJTOz1KZO3xgQIFuAnOb4L8McEUqZrUEoOeOsVXNXWzevvwdHALTDYJns
IhlDUfhhGflyRyXoro5bD6mEyoFmCUhJ0oXvidqp8pS3gBkDDxirccpYdjWTW42eUb2nsY/RpZ2l
Y/vT+aSuC80Nw0mmpnjrTdZOtxmKKsZ1+kGuCIqx0bGvcVRuWY99UAGWuzid2D8hOl0ZZUMu5q5N
rSrDHlBW8ch6NtJfzTq4lyFuUxJ4n6TWd1Xe6kLyeDGXg47IyIeJZyKRDnniStNV2rnEH+DJVxrF
9hEMEw9TK8bIZQK2DGFST6gPtt93fvDrL3zwjnBk3Qaabw48zj1o35PHk1e54xTqZPh7khTzlEDq
CAlaesoggG7Sza4ENolCXzkSHvN/KhTob5UFOtbxb7OUOJn/92sHBSx9AqwO+zh0tkaOXWUEzt41
JTQYaLdmeEGLa0BuaLUqUlTBaDMyMRuUjJpdySZZLY4pMM6Op/wT+w5WJBCyYgTNOANM1w5+AH6L
Bv+hd0mVhjvdzNjfc4khoMrJGEsBrvvhKFMMhKSiknIagzObmanCu5IcPRcWaCJqKYHYiLLwzzLM
14aK7I8eUY5E0s3qXpfE1KhdkwPCCGhjGHkNLSjDCW0esqPbe9UxMuPzaxGdeSYn3hvk0lTLpj7C
0/3lghkjH/nvkvNG741stsWZU6BElCN3R1fJAr89yLFMtUPkp04Wj4GJhknn3+VTe0yMhSNMRpXy
HAQvr6ns67Z14pISHvsqnQPim8lVW0mLKuFzzNMM/MFeKEriYa2oXqkdtkOZq53V+hoK7GTLB3aD
YzaTsRON0eS6Nn4wYCyVGahDJbyoU6ooBavoazz7Py59/1rUM5M+L9VCunokvBFKaPmr2lGsCZRT
Sh3CXHnlG92IvPU0djRZYJBK5Hj/380efEeOchp3i1gn7pq4FQrpDVPYf1Cbs4Zqk0Gv9i9hRAot
BiumS2jUtLElMWOWJawCAuS9FzLJF8iiSqlUJnsIo4tA6OZCLaTGtAoXEXVUVbJEUlbAsPnM4jux
WwF6AUrh2mnDPZ7c0A72S1lnZAkcPCj7GQ9bhE2qZh0m9kAhwCXK3slumbiyy/YZB8+aHRhnpxqM
ofZ3P/8iFW9KDmIPJaIPWgmvB8LF6RCkHlo2ivUmNQed0kjkcZ138I9NkrT6SF4OxdQv/BtZT1Vb
9EdQyvVc9FLL5/o8+ewoCdlcF3ApxknAl0fcvWy7GUDbuGcGbxH5DAq+SGhJh6l0bzEeoWLW8dSv
sJ/itJWYocJFyUZ1auKFqTZk8KYGHQbLLRTB95bdX0rcUEaMj632myp+41LHA+jwr3/9wZvi6OWb
5NoK9paaRsjCBO2s/cJBPuHtK71DkK+8ZhX5EpHzzs3kTdE0CJqYYaCbRphSCYRBFZ/OXLUtOsGV
tAsqcav+OOrEcLZmBGGC7bJ1C4KS6xCv2IXegjxVt0YeSpD2b8o+Ij+7+1jZPTpiamKJYgQ6SuQm
soW6HSXUqE9V76ojXlVxvxmfdJSXrv1UE+zz+v05sQMCXMA/MLSJKDjyQlssi4oRVs4OCAlTERIF
BpzaAQ/Filff21Z9q+Gmu3JvVsX4Uc/SnOB8aoUKnEf4T1RZXBcrD/MpcH572gVZS3e9r/4ErqA5
eS8PEO18Yly3NqBFWUffZJVlYW1gjjPUcZk/u127zJmM7SDcugq7wTb0NbLyPonpbNNkyIxFnFNj
b7OFByI0As65CJTsi1+EZ5OB+9Uehp8qlqPlnuvfEw5leLx65/BCVVO42VW3RV9ehjSvSv+oYVGf
N6c88kjFWY3QN1oAGkIcIKbahHHo4tQrPWLfYhpUZpY5/N7ETf6pl1/W4WIuwFHeYT7KGFmnGsWt
Z32PMuqEGZAYVDl1jhUGoUIXVFwaK9UeXMeHcLKlqEQ2IHq65B8a8of0wtr+jD8IC16Q1aqy37Tj
FiK4/RQmmoae1SUZHvX0lQUcoKREIq3xycvDL1tUQNweCeyyMzSkV6aBcx02UQA2kkNqRkwoi15Z
kw9lcu+ll2V0l6121x5JrSpIMaf4Qr4R5jzVR6vcfVa33BPG6pdQpKv1g1aziCsm5M3fMMPgAJVR
KQfng5lU0hV/s2v3qp+5PxVWoc7JJ2EqWfISozGya3QHaldVwnpx9/FfvJjP74JOjWfTjhDno13p
NySnId0Xa0rtj15MfRQRu5KEdgh+iPqC/5o6wnQrMSyUGkUr8Xw3aszVjp8O+wUT8QD+zaQtC7tg
B28qXz0Ye5Rx7c91lOqJkInInJvZUZQyT58B9GDUItC7G9vbwvawGWZ/U0HrKwFUwdqLuCnns253
V7UcvYCD+Kw86jXUHFE/q3GHBlu7DZV0h95AN1u4kZoewX3hlry1M3de62vyCbE6EqSr4xic/OWd
93ZeMTTrnM4GGl7b949ZXn5R01lY6TdrtH4eJOrSN+pC7Q0cjF35SyTd89nFp7Zo5VpyCMOKwbdr
cj3k0yzjTb4sjIYwyfC9wnG8x02O0wklDVt1gpCaFSiYRUUqaRS/oqj9pqGCuP1aCSUg7pn7dFy3
QLN+dl2TDrCe8W5iw1Uwd+E0zAD3eB0NE4vd2dRU0vRAkzQQI14dVRx/1TBBDbquy1icnRecn7ou
dVeKLwxEYnv5/Lo4bos2XK4ejE4DWr8K54SsLWkhxFzTMsTPCr4o5eqOjD7MZdRNK3lhP7TmOZ63
4j95XdT04jYxtzbN4bM3uhzdFC/KujD6VM0vjW1h+j/MNeFN0pcZsjVgTZ6xIWNb+N/GFN/4jALj
zHM8bsxc8qMg8jPoFids8kbXXbleelW0B1rUmClFqsE33jDqeE6YMJnrQmJChcSLSRMvTq21BgCl
Nj2/yxxP1BilMQqCF0TRjj5fjfTze0Uj2WxHG6B25KCKBSGSst1AEkoIdZOo3DDC2+A6X4K6jNZ3
bSdiEtd9/bnwSrzV/uhBWXBjMvtUFxzOZ5GGY8YaF+qzGVI/RTEc58nL6UUDyy3LVg+KtG46RrJy
iJDKN8kquih4gExZy6T8Jd8KcRZVhMrC+QA775mpHNOo4mVUvq9MaKBguAPPPqqdP8DkkpORJPfJ
lJodZSauBOpYDolxOq7Vxo9F+2bceW/VNmvbFHKYbeFk7jjeNcE9LyU4tbphxgNb016xWU3b+3Lh
keW13a9uE5dJIakJrXYpQUGSqxiTGXVYGkJkeMth+b3/bLL8ZnWf3Q1OFZLyjjOZHDypafJemWV5
OhuZeNoJykmH+07qJjv4e9tdf5DXkHZP8VgiOtzcin5HGcZ9icMJZZQ/PV8kwX2/KFH+oATqacBD
xCw9x78ZNNPOGjGtrP5khKq0l6Snd0CE3HbOm9lyAI5EVmLh1aQ2zcuSH7W92hhT2Y5IXpFPTDK2
6huZaAvpkAOAqpnzBdYxA4Q1qweFqMiJUUBN1mwYlF7eJUFuGs6KWZ48o1VQirUFasxBDWm8z2Aw
tSARc8/aGH1WvgQsQ2OqlICDraYO4pF9PgSQqofot/rrZpldcwXXVv0XlEFe/Onh/PzatQyfbQwZ
h45dDBFhbS3TdOxLNdzU9EYzTBtzAfWdYtNoY1c+iKyZTa/C9FpU6RB/UJEXXt9Ej1KoZX1M6gs0
HwbCjF+n11XE6RDaVXnHWNMkmapPEQVAyiOhjlr+ssY/DIYVkSq8RNtDNOKpKDlEvmOmaVgfs/KD
PJOSJQMTkppl3iy1qByoQmf3M/T7L1aGahRDP0O/6Ph3qDzUDAlE1oIzGtiz5fmpcgSliTImsCIB
N5muniJaOFm5ZLDLCjVaJtKBpZgzRz7urHLxMXOGCgkvgx7hvXrJjRyZHkJyZEWGvf4EjsTv+2Ap
RNIkecBrOjLHrpKw3SJ4f5B/PxvOrVnR2pEltpJW5ADIa6c101OODPCrLxp/aqmora0q67spLuW+
e/bmnXr1XBwa8UjBChFkYnLWjpu2R7Cs4cES61plb/kjhE/BsNVObCC8uUQfaEAFxACKCjzbgH3y
AXMziemETclwkCaHmpT0JTTo4rooHDcPqPlW5FP5sk3/X8uMdIN93OfQi3GXjyRQdZnVRRRXgOrU
xQLt0JKiuubBW8u3WNoS2g0GZFavueJ9nIhwQEVDyZFExjP16izarxU32RNgA6LKgoADqe1Ix9mU
67aZLVMy6pRngs5I83DZSjaFpIhUxmQR625FTvhb7j2aZKl3O0D9ry9FX09xekHsA44LfmuHs+lm
UC/L3iuClE2K3VAG1cInGItcibu16bz5LlOe6O77iN7D2qC/5vWQET2b9ad+6z71DhInXyHsPfb3
hucy235cd9a15W5DfghQQXkg5F9KQUi5T34BX8xlTI8C0/d2T8LctPcZdhETeJmvWK791vKW73RZ
yjvJMPh4/aMfk3hYJBz+HtqMGKR1Wnx7m5lfIBosTGirEHUV36Yc2lLEWQQs4Km/V4ly5kBVUMH7
nD3qY0IhAy0pM3XI2C07HdpfuVjWK4Dm1y/4yHKHVY3cgJXNNBg562zSLYzc6bIpHYt4RA5C3BWi
bgGrcfXoDzJRm11EXnLhy5HCZWYtlwXeQL+w/mn85sEolBmd1BaeAzXiCSLuziCYp/Y1fGbBhpk6
0jgY5smzE6/EFDpxlnWKXpS9gALGrwmcogL2WxID4QGwdFTCQInRuWeIfRTpaZw/bPt+LkKjZ3Rr
IkLBtnDPNYJHTqC6hRCEXSmVXajCk2I92xb1ZpfEawMJaLmTp/SoK22K/lu1ACcWIkWpJY83NRMS
ydu4J5lpjzYvuZVWmPHkOwalnIc0ZioRBXSrpPUAEjoGY+r89SrZHtkQrGlNYGQ5KLz0zLI40RQx
pyOHDAMF3Kymk6FwuaxjlNfZXUJGhEB5w+I/iCqXQ/JubFZPUvqr8YgYtfGyERcP+ieaHBiytTh3
o091RbwyYobEvvKSJmB2l9ttQZ6Ba8ZCVavzImS3kwmsnWGTjmcLtOc3VQMNtoGCU3mAWbiqYcwJ
Eq1MYl6opO8+qqPMkB3XDus2jFGe1cN5IOVES0AiN9ox+kqoRVM1T+YNWbvbLNiX5aSr4C+izwXZ
CsLS7EBrQc/b0MKYEyjmUIMNwwJiv5JXzl+YEpwaCtCzwSH30JyAfk96lXqVVJ3tZLxSIQgFRaRw
/QiLnKRM/vGpbubVbvgokB+qx4MatMLf3i6Rnl0a7CB4lE7VNHOaHsj4VoNMs+QVGwL2FTEgxGn0
nfl9mLg59lTGQynawI3paes45SuYT5qQm18ER9dEmEk19bfDWNi4JzIvPbB+VN3KTaVfQpqBp3Kh
1woVwm6OgZ7WgPiS/ZZ5lkPJCc6t4YSxW6QoEzdW2eeiDG3j5Wd3vbul8b7RELmhUBN5Qrg3/l1X
dgHezdxPQ07Z5PdieCXiLOg4ib/my+i38Y0gDY3y5f0quo4r65L8JOJ++CtEgRQnH4ggWGe3S2/w
zOYoUoawKJGqxMWWH4rBXvjFzqNwBSvUCETC0aQan5RJu3/1SS/ZacYIIiiARmF14xr0uYPnYLXW
V68abqyZe32YVqaQkNyOSoneWeNlGy2dgb8Z0ajXU+EtSxm9E6r6vIE7yR010nawVZnc+814nVbj
J8MO30HJ31LhyPzN3vIoxxA6IZchzx8NLZ3Se7MugmuBz2IAnx+JnDoIQFxgLUGLgWo1hRpCpx+6
ZbhAd6R8P59PlQkX37HgIOMbWiDQr0+HEIHc5/E+q1rtaI4BoIa6Oku7yH6SM4QALnESX983T5U+
cGKpEUHvAxgYk7NgXK6LzmtW2d2WKYzb7x4FVqq117RXAi29blLwyDSx5rwC57mI4u6bYfbwVmkC
r222DzjlYIiIzl7BtFPeSEVQE+m3229NuPrQu9BJoDto4NjHBZyZ/p+kp7UYhy9ql+SmJja7uO8m
ix23X1X2IeT6f4fXsyfz2eUXivvEpC0qVzNrKAtwhq093CzKmJoTNHQBydPafq6a7VXQ+DdZgcug
GlMnu+7bdTo/iD01W2Hef/UXAIg4JZNiFGuTkBkzNixUEVNKcAKV1qEno2Jc4fkOcZTTeU85oXPm
fTVjcEAa7ciGcgKfQfR6/Vz+y0op0JhfaS8a+wsGpDdRYAF7QgFgz7sqYcG4wP6MrU1jfxFpRvYd
vQca4QnWCMliThwUCdjhiybYhHgv60hSjYJoO8O8AVif3fL1RXmqZUU24GC9CyMaPtDk3PSivvT7
Tbjcz1JE2YL2KeDgQCXTqSnttWKAjKWQznOGPCZMgD4hI2laONqZ6zpmJbi+Imyo7nif8QWegBl1
AP0jGbO7tkUQXqRfbPiaxrCfIwdj3zcybojY9aj4qfQIm5IzszY1Eb80G7HkvrdIsgsrqM+8yqdK
eRBhDB65aS5Eqskpmc1W3abvKngJNa8olbFIGh6cdUPIw/wqqZY/dDhpah7NyOJu4FAwYxUxLwKg
UHmXjIvv4pE0s+EnO+jD6LJv/pV/28n9MYZFhHUUXOyj/hTYbrfKm4gZKRCM3O/o92/7nO2kQrnu
xT/tPPqsAWjPdiS6irFEILotJzwbCeTnpLNuyuXSmmubqIP0pt45X8888lM1EY+avFH8DGWK+/KR
4xpSt10I81Rmbv4SzQ/sQV6ihwgTOdUB8muPKm7krH3vg0SKCQVp5JMR4PBSwfj6sEqy6zPXdXIp
8rSFnDBynZpnjuuu3RElvh8C9H2F8GJpBjqRhUB2xx5Mm+OVybshWF9rB5AbjHg+fmJ9F4+hg3ou
AuxfDE5O1OIBaU+i86kFOuJweBhkugtYWhqFJlv6CRAn6QF8Is8kL1ANKb9FIy0AMlchIxgcDSPo
2OLreSb5kVMZPU8AWwIhPTNQxtQTICeswmxI1n56Jw6u4G5NQY0gKQ0/NeSPyHBUcLcxs1M/Njjz
2VD/Nlok5P3ZrnkbUjScF/kcmYzr2uAheKiR6BNAI1+usawpmpwyKTf5WIIV6Kc/5/Gal2EBaMPX
TvMf9Yp2IEcdQmZUC4kuKMZTbq0+iJRqAAT2QA2/Faii6kyUAEWEVAuK1nXwTru7iBna6aWcfX1R
nmAgubD1WZBqIGjHJsWERWpA29II3vfL4FYFQ1XAvwHaE/JkaIQ0m2JLqeJFyfQtt8XsYG+nqpUx
qPr2ZksjFPtMkRA3OApYJ0BV1CmxkJJZeyHLS3WSwlUJlz/D5z91+KD8VJY6eCGDkQkyXG6cPIqy
wDOrd0/vgi8kSc6w8ed+TBsk5NcQDcUt308QcpeAAkTAP4ziGYL5eTDy1Bpm6heF2BnB/AHSnayT
DSL0ZOvTtwNGqj+rWvoPEjzE3lUdqYsyajWZMtKPC5MxA0ngKq8iJ1dUPo/lQW33+qM/ddcij8Na
zOKQwbf2hGeoh5XjTeKubc/sk4b+gBmnUliMpySeRhpRaLgsrEAA7n65YhLKXqTi4y9LiRP7JH6+
NrFzAB7MJSfv1ug56RgtGEw2OVAdIVSqkpId9nTvDk5QGKv81tt1OK+bhharWF3XbvZVLZCOv/O2
qqfeekR9nCwxANwMd4+Xdyxz3HS1qDOYXFhhIWG/7rfk1gRYFUL39HbV52EYzNd9/avZLX5rgCqa
kCyYhGuZmwiKLBcglaViRZn9gBoas5qbLtthBMFYQdgBJkkirf3F5qWqYlKu8jFkgURtxB+T1yVb
JUEN2ARTExi/6ehAU/s+L3akejDJp8r0iQFWIHxeQV3C68UsUH/13l/VtwIQRHk2QUswXrVARX0u
N94bDPkvPMRm87A/63F/4lR/ftEmZPzZasWU1s6LBMBXfW+86K7q9lagp259wmI17NKYvVQMjWb4
KVcqzQe9bDcH8Xvo3PpeDkn/65cIUzfy05ihM2xANPtySYypn9SrnZYEZb9NNRTiIuDYzUMQDHfW
AMENgIItXO2wBMBqp3JXjz99mxU76EPrH/8fLmvSKnmLOqiHgo7kUEg2GWUv7RJjkFt5XdkUiVWS
XNktTK2Vf7vZZT92jf3JQFdwJzMC4P5Vm8DtolHCk5gKDYTo5e0qW+DsaMPt0n4okp2KR/EgxaqW
sblshVSJizl2cLwSDmmMzWEmabb4F23Ccf3DddEnUImr3pjWZmHR15k91qs79c99X4A+cZ8gJNkh
NLA1vtOwozTQ0jPUQEvPcH9dyEEK66uUVK8vrRNj9ZfXNFlaYekUno2v3Z2cWvuRfL4qwOTN5wvR
R7Qr9hGOeDQxXUSDzvBjhBU80iIYRNXqiWbh4LbR3gH99EBJVUMlZ1Fc0AvL19KAq4c8a+P3IZEG
R4/K87KgXURyPReb0SghpIgggCMZGIhhXaTzoMHgtGObkyNF5wATKXpTNcxfJEpocbzctxDekm8B
a8xnwDflGWSu3yZunRcwNDk0Xe5Dgp2LveoJXGMTALcTYU8qzAPtSLL7HK9Hzo0vYI1XopkLPN7b
sTInhQUgtPv1J3fi1BdOzwgPehRTs2mqXo17cu/01TNi4Vg8rhchVghLLATWzcdoYb3VOEEidWGD
GuJqx7JXcB7MdJnKaV/rn2vVTwxIubqZjD14/9wjAzdo+kVs9es/ozOpRABUS0iZGjjKkNtkaCYh
AeNo3+hJ5FApYz8zQ8LQTeClDB960tKN1PDPkSZM2WS/Ztbf9APHJwC4HLE3FFNYBFMbvNw7whxD
1HgtBJRmWTW35l6ySzHTXAHBAJ/mqAKP18BWxhmy1jpIZjM+x/mh7Ux/72RZom8x/QC7JkPSl9c1
eoMz4L1b3AMeEpa4jKObGueU90kBl8oj/TjKl85FES5t9BjF7jLaIkFuG8Jpre0GU6se1rWNdVGe
bnAjCqB7YoMZXiZ4gMyTHW9p4mQFUDhJnMm4bq6rsGrIx17vbpIeGUcl8xymr5s3VYfDTrdynux4
6b4nnDO6qdZJDVMbRbmf8keEz8RbyOi8OWtQVnkWtl2DtVPfIhzlP9atAL5HxXJ0FMdVyY/qOCrm
HpP+udUqGyyi+at2s7mdcYtzG+eicJUGb/MViHXCJefLhujkUWY/CDe7VoMSF6+pcR3411212Vy+
/radqMqYR0PdlgGTQJRJjV3veBMTO9p9FAVL/HVZ6WnckNuL96rp1dMKMBYSp/5Ru4Xcw4XhGnoX
rNj/Glb2gObAVKB3X2QNaEw6SCzbx3vudw75n2ZO9Pv1z3FsduDwORzAAV7JCPuISVnmWbSKq7wF
DAJyFxjUVNKucz6i+7WRHUpLrrNaZ6M2DO296sEPrA9Df3r9oo4dYSYXNVnc6E6TSObO9xLd+yEo
IwxUg/jIIplTQkjUZvhPWiY3ag1172bgs8zfCcnkBqYpCcALbOw16pB3eF1Z5LiKf6xDon1fNLea
TEhXeX4QZdgek5czxuxbJtTC16Y2yla3dtN+sY7v28SmiFhfyYTabBw2tsX03BLSmKOUyY6CL2D1
viFOD7SNTS6lAAD4aBebh6IElMlxPUGRkG88Bu67e01PJO8NVbxwvEi5LchQtbuGpufldO6JQiVG
VQ8IFwVEPEwlu9mQB2ECjmkYwUJ8zcAfkc0+rQDBMo2ZpH5kT5vP1mPGEI3R72C9egj6fC6tjaQK
msnkof+pq0l/ArFTryGWadQAzDG4+BfpMQ7t+fNrn2zgFt7ui25WkSqgFxVcgbkRFmM+Yz0mkTJG
NL7RpOL1a9RM+LZoomJ2b4IAO+QkfyHBOrF7c1GMbzBDo/ibug6Pq3oxrlecfiKImEglf7TntJ7z
BD6zKZw2+wGlGKG6m4bXtEW7Ag/cJ3uHMFVnTlTaQ7jZ3pRDdSNlp4Zs5x//qT0CuwJZy4C3QC+c
7HXdbJNVcP5oNwD8MWC71kBSy1cUUE0QFDkgxbbOaoRR7+wwfGNcwZGth4X73kv9j2e2CEHo01cM
b0E4eYKxyfqanH/LjbfqQofM5D/0DrWV9tL++V8phbh5wP/mupB7CSYScE3e/edmGN7ITEZWGMzK
PpRt+I/ioc9co/qdo2sUy5nUEcP0eHmN2RYLvXUzA6+TIZQKHUlyG0wecp+DgXdAMn5xU7XBqudV
eZxgR8eZyQSNcYokCOre+i3M0SVNL7Nry4LKxgbhof3vXdCamO7v9UvHkvvEtce4iansxSZ26nDW
dXkdtfGsMKiD3xh5nKHXquVMFriyed+9bUQ+3/JSiF24JTgiCb4u7M2VBlGiA+ToFGR9JSGrj6l4
Q5y7IOchGTGBdozDsUzuNeI0dibKYoPHnyMAMQYAaLfE6mUaDCkGlBJ6pxpxAXwdJgiiOokYuc57
fHfGG2WVVCvqDCNWiAHgAHph1pG+KKlsr0nUro6/eevmGztlAx8JW7+kpp1B4OiD1jWZoq7knEJ5
LBZDA6stwflbqLg80tWmCCGTdmVR9e/sZE3bIjMoNO+ApWLiiN2SxzJi7DjW2anV13QryhjBAjXU
tf2pxGia/g6900U+lh9Em86j8Pf/1LPAJB5GXQxhDMcdjaCG9VJzCWse2ubDMu2espJLFm10ZMZ1
ZhUcF7+KAxCZAtch4ZwvF7BFX1x29bi6V2snSwRD9BhRqdScWZhK6RyW361IawnyHrkuY1jyqNsk
8Wc52E/nU2pOgIh4zODHAwZCX+9MBwdZPvqpk4aFsfmQkZB8eKWcOWioclieKsr1KAVwikUpwqJu
bolETuLGv4DqjkFEeht4cqSczAi2mtoAeF4bVOUiYlPacc5g5KE3QYtRxDitZI1nG4c5JYAniXqG
juKXTOFwWDNnJhCWUsxkuWhsL1TR5n70Xshn5LXfLA+mpVLQNezGS+U8UMdM4ejV16eIgRqxFOPp
T0rCkh7YzaAc7k1UEspa4GMh8bpSW2nzCYwJ1YU+O5COfCNhE8ect6wxIkwgeiRsOrQauA2XGuqE
uHMbag2A9ML37tNiS44vhwg7RLVhHgp5TI1f1TIEQmmUQPz2Y55bj4VLEjtPFTFm4iMLSZKdgtj5
mlv7DnbfKZItKC0i6BtJdcHYcstirFkEFE86jcRC06K06BQxDpX0kP8RJGbNL5Ng95Tbw0+kUel8
5m/faFSinjMtipsiih7EwlappZTbYtM+rJcdNTE1fguexHkYglnoZZfKUhbPIpBol5bNt0FAUrAc
UBONMRo3TClBLvXaNGs4c9TWxpoZPf3+vrLjU40cdh553fVe9FZcW1Fb2bJ/d7vVL48xiESpgj0M
91MebyXy0GZ2mUUblh8QJe5MIcdKSBCLjOFkaiM8ywqE3jhPXYtzBFtHR2AwFPjxzElygtsG2Y4X
1ZnNIoUyTouHeFMW9PmLe9Vf2r2lkclHvqYWllB7WNi3/xGOIo6Cnp3giUPB6BWbx82uuRYBxFpz
1oF6nS/Yj6zcsfdTxg46fXRlbCo6DZ/hvNDeRzdP1oyYcfY6IBLKZDEsf1BLk88CMpdsYXYhnRLD
Vf4nQuZ0TouQIvKxnr7AaUNMWQSf9J6K/3EemDqB92D2zW7DIEXw1JQ2NG7qwI2GnUBgADqYjHIf
SwZUVKprqQR937hmMgVkV2mKvTJHx4fYD93SeTJmOpzLfzFGPXFyALQGOOjBKA9n9qSD85Ao0sUF
3r0Zh9PBabQrpb09cmIwcZTeJgK+lBmRSjNp4uQ/OvLvrcr6qqgGne1nTjSdWC9LMupAMKiYuA/8
/aYj1JAJWJquo/heeutEGaGAmlIN9SG2svtyDAyYd0oK69Fbvo8pGlRwi7+IGTLKaFUfvNzDA/Tc
c2Xtib2XbgCAzEeFyxEy2XutbtkM2ygvzYhX8IHsQ0UK1uhOsJO2WBs9ei6dumigXAmTQDKmYcal
6c1it7lW0RhCO/Ct8G67lM/MAK+NQSinTBchZzqPZR8l2fMGQbgkRou5Y0B60PTCITVm60bUS/gP
4jtWmfukZkYlQxjUPwu7+tG77H8hD1+5F1Bp5TEhsb6Pul34iPGbYOuX+NXoZzAx0Rki6VyCc1Xl
s9NDMJRTjt/8ko+GziPRpHO6XwZzt0Y5bWF4lVBJU1HnKXTCOJ19tNqRtDYU9ekvSXZk7tDAAFL6
NqAp3u9MmJbQ7Wn+1BZoam7GAeJJoizQYFl2JyZDnPGKxhTJ2nkK5Z+CwaEsLqxFeyHu4L66iN4u
OC7KsjYeujLDk1xJtimauAvGljY1ypu3o1V9UuumDlhGMNEAwqE8LfQtvb++TJpkzhTqyln+1uur
U0Z9gMhLVrD4+vorYixTJq+IuipGx7jUeWCeL/fCzm+9RdrJO4dur9midoK8BO3mdj/0omlh71Pe
NK78uUWEESoREQ+V0q1OQA6ffug8GZ4cQJJikFSPCahpRkxa/Qw4ME7A0Ve/+KjrCxtRFFyeR/Rl
H6uuvDePSZ4OHItCQuxo9UFTzCrn+dBm/l/Ozqy7bSOL1n+osVYRADG8iho927EdJy9YbjvGSAAE
QEy//n67ZN1rkV5S+nZ3kpYdySBQqDpnnz1oVCNmgw58k9Qforz9w2r74VF/uV/8Os94YDikaefV
jtw5B+ST5lKlrOAYbuqfPZwOG2mhLh9pvXX9oUxJEaeaaP1ag+SrO5d8Q2WK+M7aafX+NO6wu7cY
F1zQkFKkwxmizPMcxN8/EuQmoEnYGTEGfvxIvHIGIMoZ3NtHYjnE2KfaJpJJlhBHszrsXh8fSCh2
Popcy34AkTMBrjWm0YxEPA9zlLckO8uA2oeYXxvAymqzeA4UBv2zB1PSUdeRhj4cg2tx6yonLS7q
IX2dHii49SZPHv5FFaYF1KdUFTpqVMBG0ACFYqZHCliZpmiy2ye1ZWQrd1MWlgxJrsu9rOGpg8SA
m5LqmzYrNXciE1vMEV8Gf7/+UC8kGq9qoSVa3x6Slbx5pJcSxhTZ+rXbUPwUbIs1FDDhKlKp1CHu
KtQVqsSefk9+Q2LRJCPeMlTU0OU0NtAZm5o9cY7e3Eu+cGvEb/yBbaFWV+IvNfxiwDqEMKx1xZZD
+RxUsF2VBDOit+ZGTSF+xsJVy6rfNVHwUh4x+rpwgSfZUFSzia78L7givzmolSxvD2umW6d8DK/Z
u/k4OMw3pvhWd+yB73S/QWoTpdLWZocdhV5CCz6p2pFOQ0te+h34Gs/c3XOEjMMZ7gpbEJwBmr3H
Sz70y2k59nHM7PjnLuRzXghPJ/x56omGiFp8SAEemVyQD32RpunfmnlbDGomAcGHMCZK0EqzdtHP
qswZFIg61qU40/6LtvQ37R9ID9Jb3NeRq1lJ0i9V5Lj2eeY23uGNFJTC0psEa/0DfiYudp3MtcT0
V20hZ0NrUCDvV56z1Q0wJSzwCL93hx+fKyx+85y5NioBGmfO6VMas9NPIQlsQ2QhdTOyq6/Jd1W3
wvk1mVX7KYejHtGymT/Kq05iRbIUaagYadFJg059Em1R9kVdhpJBczc5xogHrrWpLlWl0fMY5G8g
aIAI5PjcV9iVzPIfr4ciPxov9ajQfS/9W5nUlvpAb4PD24syCz9Y66acw3zR25UB1wCb2QaVnSfF
5IVmN73s1/C77riYEHJoegDMoyz4MHpSemcVLdWzm4Uu7+RQ3cIgNxCC2TTO9KF1PbhQeovoTVot
F+Gh+LAtlzfqflR/ls0e1EkFyc+6R25T4fqpblPrY2GXCzVyv+ABstB0wIS5tz6HAsCO7oGhPfP6
/WYp065tGF5oreCu9vh2e1Xh1eWmOryR7qE6Fm/qoL/WSWGLAKiaE9L7i2igIG2xJ85w4SHl7T6j
gUgW3sMohsq/ISO7SZnfoSzHRrO5kA+RSlXbq+/vY9o9kaLL/gdFx//O0QO8JM4X6geNe3yKEo8r
NOgiG8I3PTpqMhk+yS9Sh9sEq1XloSZHfbYV1ncl0QiivFcCr0Ks41YZPHCIPo8MW1unx8shYBkT
6EpHjEjxlAA55mk1VWGIeQEIgjhdFkGh39S1SXZrXz1W04WIEzrcx3jGgJMyWPf+4TmoaWaAIS1p
My2k14AZyMQj5c5auwiAV2ERHewELTxRv3pYawwYrh5wRdU8z3NuaPLOVjwfEW2jnP0hRZ+KxLwC
QGCv0sQPNZ91Se5RxMqk0axsRUPviAooLr/4M7EoUwyx4r4/pF7v58i/rvNiwax4iF+U5VK98ghI
2fkjsrjWYEs3DN0b1LQ/nNT8MCHhLwKHiejaXDQbvK1j3A96tzSX09aJyFYBUveMEg0AOPxkNddN
Bk5cOOjzazchxJDEH5PyGvYe5li2WiIrwk8+dxVnS7gnjKUY0dQpqOKiiKAfbxBK9D6/vsK7plCC
89Luh4vGId9l2tM0ahhRp+h9a1DQ62PSgR2N6T9Fjb2ciA/GY0AfMiRLF6bv0aJEoZEPX6KGJTAO
QcnG/PDbeH05+emfJtFHA040JUtVeG9fFGj8jPJDuVHlgf04lMWFfySMeyr3H5GNEwE0leW1oJay
Jc7HV8ZRv9YY3AFar9TdTZRIyozxn43hZOq/7NIFF/COFBvrNumb+b2wTC9mEJwnHLzDiGgh51vM
xEHa91VIVgs7r7QjquX9Q72QXsGGxW7rj1tvZ1oH8+njchnif8jjmP4Y+qZ/M638nlQm3chdzobK
XIDpvyoS4nFqOoILEoV24MD1XbmvMuzpGIgcEcxHkWiQtCAqQ/u4JPspzQrMjSMqP62T6JAWd43P
swJyo6/n6tBT01n5NZMg1hP21tw9KwnBunplKhyO4OjE7+Cn3ZMq1Kysm06JGnVKiJIVHhVEJ61h
7l5mSQwAegzJp2KCcNXzTN9OnTRMPEHC4CK4EWJYlAlDOp/vv0pn9wfKz9eNxzofPeAEnw4JCjF9
bP2twUbGd6LoTkqbYnGr2xpHmAvmINnFMTG7Ixq2i7o5zrvZO/xjldaOJGp1sQtM81dHvtGqohKB
Av55wybcTVVbQ/xQt5WxulTrp8ADOxPq2Tnd4VLCjom8OMiBRK/TuYeXpupwBR+3Ew5UB/8H7AfO
pnyp3jVuPr/tOqkWihFNqaFpa4rmW1gQa0RzQgVfugMaSn3/TGDWZbr0YBR5e7ixn0TAI3olgkLx
fZ1w6bosSzYDP0QJn8Z+dRPlWp2B019FFZFPZaIHXASY4G5bMteUDeA3VMlTVdZ4eO8PN4SCtruw
heNR+g3zoZJP4cJeu3azllW5BqoJ99wU/8iOMw0Emzdt493sk7m6YqzAaGnZb28V0Rh1VXqdMvG6
KEu+q2cWck0aIcFjCQ+gzF14JwNFJOm18UUfhHBUuplYsxzlWiardI/16udsc6A6yWWU8+fDDP9g
XQxp0CdH2ZQbPmDBpjM2KlAMPznCbfrikB3/2YPsXHoBy7UM6gNzs+rPKS2ZWpVHaHdVlrzyG67O
HFmi93kxoFFYcfGliUj1mzETGYYvMP75zKE2pqmbL0rSnPkw0yfBK85EICvxhHyc1GWJc4lNVuS7
suUTNy6UGyHgjXsI/vb3prpyjmhAWWEMsXgbzIKU2Di8m6VPy2Wb7anZf9MLbrasV7aT4W4zt9nO
Y9DFrXGi6wJjosLhG9eGHZKsMHrKnofWH6CbFQ6/ltZsPjZsLOqc93015mT6ePGuH2OzGye8lZQS
FsRzftmV3kBu12SuwpYfWRteyt6A2SSDoSfgQuseXxvf5SlgT4MlvREZiDfDdyeHUMk4ukbASlbv
lkEcTSYEpHhor/oZNoB4OYIoGgirO5pNjiLmBd1UEsZ1YAc3i9Pstn4HZlFvueJx/joVrCo/Idiu
3x8ON3Qf5WUT61XTr9Gua+vVH64V3vNL6QZVgFZCDymehcJVgKhBwEL2z01mYEC65EW7Cf6cWk2L
W0z8Z22BDht7uvJ9IZ872vst0yL+ho0PG/DaQi7pkNv1Pk8iF4s63V4vKzbjI07wof/WbPbLZbJt
hqu8TkmDy3iBOh1yIYP8eiPt67D0u2I5RDfrhvgxhEzZzXE5RtBjD4YOlgyjatjsDuPYktimtQ1n
sKyhavVDmN+ZkDeULie4jLLZuzMLC1IEMFIHyl1jH0q+VuB+pXnL6eiRPkeSnLfwJw/VuLloh/KN
DGO9Pox3Tkhm98qtdQZuXF14vKvNvgfSbLObMNSqDVZ+rU8K4KF1vt2EYwFGOOY33TGJdtY+ZZjM
NcewQY/NJk68bXQ1p0tACAHveZEEPg737XhbH+C19VviC/wiHF9HIRF2Hk4oOzgwuBjH/XzXOwSM
XTYrmteG9uklnym4qOkwrpps3d96o/sxhOljn+uUjXOMl0vVbhkgreFFnpb7uxoY/NoJ5uTSSyk7
wn29vnNcpcnts+3txp0+u8PGuWwws73oIgTIXUR94FR9+8bv1n4XlscYY5bN4WYDiYWo26jdOTF8
sfLIW+QsbKVrT2ESHccv9iuWPCVH0ETMHHir/8NsY587M2dPn/AXbmnpzPrqy6j/MFVNed2HPTNs
l4cl1XXab6K7aVtG5B3N25f/qYseZ7CqCCGnmXJnvSAtijeRDL2TiLdggLNr9gOswgH1Qbf5MRnS
/1alGzbt+qNh/rODMBQ8R8HbnFWY0NYQ5gJRStl2pv4c+3hTNYOLMP3edN03fDApI8TtTn0W0AMv
SZFsGolIvQhS/dGiuxFxgn2LwixjboPNY1HG3+09E7Hi6X7KRjw/LvghqxC669KP0IicinW9Ganq
YQiwnQAaEIxxH0whV1f6vhTvO4umiRdLBJiXc4yDWyoWLD24H3BytRYmMhakP3+tDkFjUhkf+qRs
WB7OTO2IjH03H2qrk4JHchPhcKtRlJWsBNCRs/ZbW7o3xcq5Hzl/iWBract0l2nUfLlKvfWHjEad
Mv1biJOiEWUTLdZPlFLBzpAk1EEo9FF+RbKisU0do1Lg0U/yWgw5+61WWEoNCaBpZ5++nxsbeHRy
Q4nSRkeEfy739MzrLCPALD/UuUWpRU1QIx3BH7aGgkjJNG7XmF2u+MJ8+xLyq6TSYw1zRC5QhGr7
3r2piX0lNJTUUaknIqWCkCeRBMYVnlbafBO2mHXRWzdfd35FZrnM/uiAlbkicqKejMY0NtMCRvN6
9N4DIF6o51Tat6wj5KUlhZMdU+BVG01s2wtKJxx+RKCL6vi7EJgj8tzAHF9ZHolGIDYQoCDz0nLi
yWORR1Bz5KhqSP2lKsHmuOGZOFP5acYD40I9nngmCvaQP3caqajn6vg3e8Kk2NAwZ1EwEOPxaQtl
JblPupXufo7zV6vn3YjT0Xjs+DlOmuju058xHJZriEOkbo9ubkiO5DZxUhIrIVXSAjz9uKPzZjIi
XEF9PAx3H37FYziiWBkm4PIOJYE+XriqJu5WnYkLgawqBdmIUy9UqHSpUWWarAcitqikpEVOwnGI
nRw0Xds/U4jaIAA81ksh4j9ZIjrblHnYbzFXZtTUHDlCpkz9HAtJghqlqoszJA6MzYLjMC0dXFqI
x2g2DBcWgL8JY4MKsi/ihR79j8zSBXkI9Y1yNm9Ic7Jp1s+UpEzjbgkcUlT0BAzX/MoMAYnJQggz
0jEEnzDqH7PjTr6CGl9o0iIiSA2lQHRzqTnJyK13eiEV7Gc5ukN41Y3lOzuBhlohWac6RjWwHT4y
mvuLohMWnCBPP7Jzjg7WS8DKUIe2KOERRT9+ZGOQlAGxfpt3guI1NLFZNghchCAJdJRswnJ0IA3q
TktN7juYBrD9iF7lwYP9F0jcGbLFxBz+YUB/sPUZtZ5o8x0T59M6+SQvozntR9VizM05C977VFGs
mF6u1JNBwT0wW5mpsSWX1ByqqZK/eghJdNDjJ0Fa2gllmqJNz44hZM/M4DrvzE1WeK9kRaZRzPNp
n+fTf2hG1HncWmTKAfLTx7fXCcbWTKYuQZA4I+CfE8DLxKP6eCjHqzxk7WqEii/DTxZUdAR9E59F
Tt+baWQ+xqCSwenzzlb+2ZCd4ToOB2SCwCmnmjuZIFKb1yFHE28r4KG851UYKAtNPolAQju9ItJ7
CrM1DFMt9515cCTncZ3Tutt2KsgZZt8b3hPRQgTTCdeHLmIzcsSXtO+PUvh+GovJwUbMQE1TH+A1
c4CcxPBZXOPUJzZJrCayAUTa0ZtVLEzMmeSKgaDhk+xgNM/8n98JsHe47TgEuMB+sSqaXwYEheNN
TYai0D60psCKw0OtIY9tJZ32UpPw4alm35fEeEYbcJp+oq/bIgVgyqVALclJnk/9OR9mwaRFI4dX
BeMBlIknTL/COURVKnMkbbAaA0mSMwX3tM++45BrixbVBz1Mt52vstajFEX4Yjnf2genT0Ph/9db
BhJZAeLc+L0L+X0nj0thqja20cA0YlyvIWnSVNf9IXhmJrexysdHZQGfQ2ZvcQjplv+evN31tli6
5BhXr8pypbftLrND8S6kw5vuXUVRXrzoi+S73GrKnrk2bAOtwtQAZ4nZbnp+A3Yuc+hvoijIUH8S
d1Nblj8s9/CcBPciQGsva/b5W3+GGSd2i4xtfBrq8SjKKf64e86CeLk22+OXcoGqwDMWWxrhuyXK
2xP5qGfe/TnFmzfa8j2X06bO+KNyMCoB/UXtv1tX77uzLJznUOWpECyRJ6vf+IOL7r+4WjvGvBhe
y1etOyDjFS+bLlbbqZJ2RFLQU9Cv9zPHWIi5FCdmGuy/leKNRYs09jFmsVjCSBjO9J0P/UmnS+fg
KcZmJorrQwyXbPG0P3s1l6sECxkhazdSNSb3BM3ckCkBuJI/qypUH6XuzHvP6d57SLmefrssk+zs
2cfIcTbBBneE023HC+Y6gCV3f+KIQ6F4CT2ZMaJGTVGOgED4e5Aon5Ibf275nOgI7KP4tVikxqdw
mDYsZ8bivce8sfAFuL/pQ0yZZCuj1QM4LIsEqbC1BNKhvi03wRsd5w9cc5XbwuLtsKyIKRluou1l
szd3lZfdeFNCBBQAzXRQX3mcb/rgAH0WYEElmObdTvVNRiYqzR9+rXRuNIuzCwf6gRIaMWj7rGoC
3PPWenfntITpBuNhS0XI3oaUH3KRTZd7c3ZLmEYF8/SNP5frcNKHpPiSx8J+T4l2sq1VVZIPTQUT
TQZWJELa1CW2WNE75T1s5SIr0w2f+yo7Bxf6Ac2B6J5G3Wsz06rKBrWpEIw1E24OOlvF+rOGZPOS
XOqwksmoaK8iYDzzIc7rAliKIbNbCGvwr05l9l7mQf8pvf61Omk7ZyCi8bZs9zeqNcU9taO6dvrC
1y+EwWrPfhAjpXvY5nABZTQklpKt26F3fZcafKrohxV63wUwEfQKseOIhfr/M89HDIjgIIZ6x/CF
CczJsyg2y6Fv3OV9s4FDwZxXm7cM4+RDow1NYRg9sZ/sPFYb3mfrO9beZ1kD1MXwwenzV3Dhnpnn
W1Ohxy8n80/qAe4uREtQycfXNW5pYNyVPkTJbeomrS2uzuQUYwoN9UW91NC8DHkLpSd+iD/SbNY3
4CM2QErzKnFeVVuImyM1brmEE6O8kGZYLkD8vJUqHz448bbQfGkBTMGEWELB6QDulHZC3wDep8H8
UAyYdVd0gZ10/mpP9i0Yi2OKaLkqT8Q5kodHlHEMkKBs2ydr2NuB8cuHBOUChqbTru2y942/v3X7
8mY6ZjuE6egQabStg/TClq6IIEuUIXbEN9P3fjzsr0SElD+q+MISDugPsklvk+BIWMoedbQG7h15
U8guoJJ1yCTYZ1WsrBkeFO7yx9MvxW+KeI2rKeXg/tN1nabfrnlbLfjGeK8lxIuq5LusouRqZPFw
0Rm05amlnFIuU/pAa8MLN0RT3XERNwDGdfW/u6eSlhOgn9pIU0xJf7Ke1noAna0MQyF0PxJ+PDBt
bHA4cI+IkcJG/Dj5DIJwK76FJd3R4K2b+LuIIDI4l89JgVXO03fuNwUVoATqLklMPAiRp+1PNgcG
4zjzTvkBOnTu7WeRAgQkJxJ8YHNfQ+Z5nNtpC8eF7U1hpGoxWV/v0oG2XutqYvJrDiELg4EBZ7ea
w4azfRO9Hl32RRHXQlWFh+de2nOnMBfBBmF1ARElaIBOadF1E2yrw9YrX0c+UX5iZDExo0ld/2ga
nyknJRLcZtWrkx9nuzii8t4MnyDeM18D/M0pZMnJUnmi7WWF8zVii7lphus8j154zwbAng/WyXyF
xq27jkoBr8LH28zqeslsknxm6sxUuW6YCzSbLSnJfURnEbMb+AcRF1awTHEbU58SFx6bkLQGbrlS
bGxYg47mCYq9XTa0ekuT7hZvQ2QV2P+e91/G4iTuMpBJcbRUyhQMRhAFRn2wQa1VO/0rzY1gtNF7
jqZ5TlmHDCg+CXkasRv4m5NDNxw9pmVZM+OCxtShjOdP8mw3KWW69W6jvYrIrirBNyCmXfUKx2Td
WKTIEu8W1lAGgIdaSfCP3okCxrreW5sayTkhquDT74WNi3h8DsQxxJIYLgwrC8P5xw+oW9ejXx42
A+aBMOk1DknNV9ICsWSWo1vfQjVt/7Hu4yJQrZimRoZ9h6xE9UkWm9v6f0zO8R9BzYhlmTRTSwfU
1A41J8ivKgvpQ3xSFlRBidkkM6zJwNPHMVPIWBrBNMzETTzyLH0P8oTZbL75I4MeqIpXZhBZBQaR
BecoqVX1FnPY7gDq8fqP8DWkiKSuEqlXqpICeqtKk+fJ9OfgMfeKTQQ0BemtDKNP7hnvU8TZF70S
w7Ascb4XmaMP4dkmjJPFgBIzIF83fweZmS785gDADziku6BIKUW+NwOzFG40H7lVTU7XO8FD1oFn
OdIN1buYMI3UhGnkQ4AFr4rlbnusvhlsz5h75RQ8YGKwF9KGGyjClN4WOyNUsWuS8Pu93QVosAv3
zhJQYDzDzFYV/tCAdNW+ua6hK+zUkd/bNyioFI66CV/wF/F51WXni6+efGaA8G1sGN+LZF0kDPee
XpTnYIoWo+IQWZscKPb3f+nL4XI0zjpEm/9n8gCYbAWuCGzVsqUlt8zGg8Dc64k80odlBvtenZbg
ubUFJxIQqSD1p6/uPCeaq9ui0ATqgfqLl9/jx79i0pSVTmesHisKedG38a1Lx9YXw5UfIjMqUU7z
TNS6+DVj5jy5soEDdKfCgcqM4fU9JQLM3wZ6Yj4Af3FzYaizrEuQg5EaUNGE4I9ThwJWGaEtDGLW
/YPgDHAbm3FEqGCO1hInhf7iZnTa/WT++y8IlWewrz65jwwt1qfHePbxJy+yZMLZLRptZLpArmhC
bKWaER8AaxQCuCaMFbCPaFcOxgO786h9GLkQZnzaf5+Pcrdkw0ebmK5rG8n5AZEfaOLj6+qWKKjG
JBjBKxmwNBG1aeNoAOZTj/ao1Px0AyuAwa3xGK41AShPnzcDJCzO0GUdhl3SBB09fAz7ncCtT35w
YKgwpuv1NDOVJ54DZohGpCaHFzSVnFn+sF92wxjsd3UwlpeM+QLSyzl2zUFjgYHg+iTHDGxDYngS
XfSDKs0UtgwSB9EToJgoni1amuyGyf7bBh9QmE0cidY3o1mQje0Jf1eac86/qD3Aop1RzF7Ym6y5
bmwwPAuI/8dH8kkyoTSRD8dBAELLaeiHYKR7iDIm4qvOrepLMbsR8pmfg+qUJtXbr8klRc33aVR1
S3HcVKJPUMmqmjD18MX3mW/7ERszFtyHG4999xriIzN0WNO2Au8r8QgGbrWd3NUcbgK3wwMgYrhC
kCqd/KVv2CHrwfmr7tlAihTCytOv57k6XouB6EbaLcWRmpNF2qUh47oEWF7ZhHaBcpA1FXMkZTFO
cMIhoGqX1OBRAxVBISqHlH6gLeP5CLfgDIHlmmxoDTUZ7054AoN128UJkrneE4NSiOk/H/9AqeXd
mI7cjJnRFYgFw1HxPypWqZVxoEUW5SLMIeZ0W1geUn0jJixIsNn8iCZ5x6SHnjELnaOBA8HWHzBi
31ZXuFKO7DywitKNy9SohbXB4vgYrTDwhNE2vWuuU5qHnQn4yf3MipqGIsYwGYZoRvOP8wN8Mydb
IBZRtI0dZnArU2j6Z4pJ9I5sRhDZYphHpcZgTSVMrgXg9g+HW8PYi6B0FuHq8a+uFQfLyE9dwePG
2PkrjTQjE5MlJfSPFy17O1K9NrXogKChu3HDJQsxLifcpFPWVLhCUHlmqZzvZ6jOfOieMIjUUZ3s
5F05OG41YC5a0iDREL/WTi6djA06wk/OLpeUf4qvnALOAQYZhv1Czu7J9gxxniXb/+b8k5KB9txj
HhIB4Tzez2Cc0dO1U05CMc1UAECDaKsxQKPs/nYkSfWoekAuwGVJBXCgahLXQtWPBqpCNULUWh0c
g6dvmmX6P95spR1lrIKtLrI4Own+5XAeEdo4q89Ns52U6kDmtCbhIGAA54NsSmshQYu6KogK74qo
52gM76YZXguMxx+KIlFcgj3XIPnabEVsm7AGuZQZmTw1ND2wbENymK3yWn6dgLSaLkwB1hEllVAl
ojYSywsZwxUG4GrMGLmphvG0t/ZARhe6dx5ehgq1UCFt0xDJdPsXEtDz9STthtULbkOPPuDxc3Py
0HFyD3NfmQ09JA/2MygnChsfS8oHUFLGF0r4mhoAtWK5w+xyN7WuHU514XP+ruePjJ4R5XiABB4x
PKz9x9dVx0i226OXvUldNox63SASypoVb5Co+WR6nWhKI5vSCPooY7p3liMCon0AMWHDATbnrlYc
GdZwLRoWIHWhN9FQwbWCqXPpx87eEhAw9oOfRoJbM0zMUuCVkVM2fGGcUdz5B35Y7+yhu9bzV4UF
NJB9YSiZXX7sDldD3ua7sKMOkuR0aniEfs12EjkQrPpg+CJiqCcZLZtIcYlpiw+jzWy+xl0UXaGJ
a56NrTl9pCAalHlmiz0uODaMkce3rsN6lN04wXFSOkrGpuKGPFgISOSohk4QfSr8TuOwVPQOJixs
EapEBZP+i1Ls7EjBA01mRuwShJq7HHWPL8w7Bsu0J+wCJS880hTXol3aVvF1udBxmhWyj5wL15Gq
xDK+Ix8aM/oxb+cHSr6oFw9Gsyh6mN/2HiSn0u2zm3LGItKBfGQMmy5Au0P7IqJnTaeSI7DbHZ30
TdMgJjUsmd6bQfec5L1p6cWM432IDvzREbMTpUiA6Ts4ofUL1XijgsCvE6YcKBKWcbjEsu2TWbL8
qujilCZXbRBSCtgSvNVboJS0PRj8UvnJfUlpa/3SmhGiLhXNhVOwKMuCIw9xY+PjEAu6ZBx9b4oc
qRxZ1mYLw6xvmduVvpPfRa3tIs3xJnLNV2tNknLGXjdpYW6MWgazgdLGrGq4TEdVe1sYtGXpT1c+
vTl3In+bThyAPfMXe0fAKiCPuuw80oikPuTVg36MuOQKxiq3afIeBw7zoVzYqxIzLzCI68N1z7lD
P8hHSHM3IVJsf3yZLmuBiJkrgI1MfwPh5CZaeNfQ2GS35jADLgxgfZt2QNjHj/OPPL/02MGnrFec
VY6bHpIC52w0Gi7ZNdz6GVZVOqDXC1QElu29AYet86BYBv9NO8QKK8exrCz8idPYq+hMU3+Cc7dQ
ujE4xcxEVFfLsff3VXIdJH7yyespMEbiey5BFrC7y4f5lTdoV4tgm045lNzJUE46CwMpJykN2xs1
n5Ov8fGi3ufzZ6ZGcP+c8vijwHoTwh0n8kWIxwCqpe0+vh4ObfPHNh6OL1ZvWbjELvf+WjMc73ZO
wR0SZahp4D2vSf5m6QM8bMPsRSjWfpe04+4/0Kaixu0856W1WQ6pJ8zwHLSoKuHXA5E3kSoT3pPh
hiKHOinuwhJu5DIfjpZLpp5PVYQGFJK0HtLk7mjSj2K8WadsTgHxFyIyjNkyXtiAbHlI0dpfSQm1
zM4f8xTeO9jIDi1CASMbMZg8o//ckO4sV1UXDzxHSYo3ANOik0Gzw3Ip6rZY31Fvmaq4E1nKE89Y
6Ljgf2ltZQ+sCDXrjhUmu4bbs7MBVPi8KIZGBqny6/EZamozbPAC1ubYSDQwwdeS3QFr96OcdeQk
KedIQR7ybNB0zjrpKEQmhRh4ZLFTbMm9USQnjMWhUf/sda1qdmJT+xcjp989SNKoZRMnDelpvt04
544Xdz52MeA6lpJwzP4+rOsrd/DfC9VSq+sjoZ5yhsEySYo5oSYeioxBqBWv7IARU9gRXxvVJB11
moa726C7Ll3nlQR51u6EOe3TZdnvzoNtQCoK6WU+nnCnF++4bTwcoGa/I5AKjAibghRABIo2l9gs
yETCma1REyg7W+89XuhSXkVlwOYbkDS+y8M5BGzwprf91unveGVAa1s6wzI7ZO/TI2+cOovdnvbq
ZVCS0T7OG1jwxefe9cHpMgr3Mhu/9DOler8c8QMqOFKwRaC2SGB58kRhVcgoTT5E2/E9lvAQW1su
zIvT4YopAuOhkevvBye9tK2PiO/OUtFrcD6BORKzgyv9x2ihpsggL+z35TWhHN2rouKb05rDsFnc
HwaGiWbONQjsDl+Vhgwj5As2UrFPvq8eNlBbuL+ew9Y4t4bjh6Uasvyefi5naRm8YLxWVBAGjJVh
5snugAURvOYoXN5pGJsSvGM5MIsm2wJO5A8CKKfkHUWLS9bpTxU4fvha6l4xCARgW/UYC8pCWqK6
P3OV52UO2l6MIpgsRcTrnNqth/sBcuc+Wj5apyS99nn7Mg2rDwJwj0f//eIbdDWM4AX6wqbr8/jO
TP0nS6JgfBlBgVRFy4yfUXF0R6TpB8GwXqKSb8TqSTQeTuh/5+B31vVzm/Hdhi2zQVHLqOFkH+tQ
WRzdmLxakQeOJvzsBtFLXbycbERtU7ukoaFi5B48izXCq9L92423RbU1PifaFNJwcjCEOFmLJeny
v1P7KQZmPdZm3n3+79ShSPtpNyfXJAWGSYle5iGmCdw4hndW88vN1GSnLET7UDQOX2Mgomst4GqZ
AeV0C5QGjqx8JwXFPLMY1KacXHcEvgcdD5gTw7GTe7luD94QtThOiNRoQcwIWi7c3WZki5ctfAqO
DUhk80kYc6V75nm0xtRGt0g5EAtoCooOnaZOlBQZxjkjdQLDyaev1bYuj69VYn83ihle8J9T1X+Y
O1U2Vfvo5dQiRewLDL3K9ThSNdZoTgL0PZ2LxsULGyZ28AAviYQqL3G0QMC0Za+IGOWCHqOsSivY
eIpt6xcXeNYrY+IwqD/NPiuQ/G1T8kFp5aaM709HXlfJIqJuBRjcctbnNKzRiJanw3/hIusxPOvH
5U8CoDP6J+cz29qXMt+3n+koKJHSHhHF4LCjeXB4S5qQF1CdkD2tjGAalZB5gxBCgiyoUCicwrYE
PAYugic0Hapv/ZQNdyYrcPwFiLyb3P5w23ThCmVt43/s80N2Y4rF/1QDJiCzPRZvvZG6Lk+G4+5Y
zB3dcbE3aCnwXyyHebjE9Dx/U3Tr16iitY4cQJ16LFJUxIhVbrtNGrxonE1145OFfJMaqT78CkAo
Qz0CskfNdnTWlwSTRndWu/d8H+ueLsxAYn4IjJQTnHGbU5NfxCCEBh6W/LUd3WcI+fGhFc9Li1Qk
IS3Sh17bT6CJs+BkQNBX8KWxaxMzXl5uacdfGcZd5JcJD/gXwRqnxQStNodwBMECXInG+6Q/C9su
z7p2ruXB+kKeucpS0bWWmArI2Kinz+djvury5fMcZ6+1zctAlDoW5+T51fO2WmdEULX/mJwqsWYL
L+80PqFexxDqz7Z+pUIuSihgUomjAL76FfyGeZ12GDFkNSTVTZGLGUJF8HSsE0TGf2ALq8YVkd6P
4DvjpaO5lcblE8DrQ12r1AuR7H2qHtkHaXubmDqJJyVLDbGrkYFam24Y2J8UJ6RYEb/ESK8evzQx
Q1/ROETcEUYoq6cQXFQcqqf3kbPxLbcmIl6AU5DKjwGHDshfUC0HW7ZDEvY8Lo5pCUJsBcVYA89r
AHzIlxNQXMv7J5U6ZwmSV+ciAmITc6SssVbxqm/+RiSBnhEZYxlNIAsB8Zqze6zG4tkYYMtQ/XX7
Q69uAIo5uY3nAlWcjCLXCFSL+i18o3Sgwbi3UCg+6UgQny/aaHPaM462oosVE50NbFKC/0RAmqbp
vTijPuKWaKZbgqX+qWfEJ883zWnledoXzsVUcAoNH+fRXy9W1yWshEfIySWcT36HVXK8HrOIHwyJ
dwsqJJ6fdRtibWhhyYbb8vkYClvvrCM9kGiPrJnowB8ANSTCDk9KBxPSpuo8MXOE+mL4oTOwIZ1A
bgBNgixGGbZHOooSiEG0XB2UCN/vA6DMyOgGFp60EZDVNBQWTqtwZhEv6TrfrtA9hQWKaWjJB5rV
yiFDtxAGgY0nt0NTeEp1xQlLU6PuSwkdtWrZ59uwM1c+niMJ1kCGhMqItncCM3n5UBxM44ZvtFuo
pZ0mLLVINolmfHlgT0cDrbGtEF3uB50Rs4+X/iy0njf05wTDWmnyBDu2fNn7ecb56+n35MxG4PRC
TyDOIgmP7YHZzUtlgIt36bB3XbRx8Ie+QK/7JfUg1xBniEe8MGmAUHw9psb8EGFcr7zxOd78Feii
AVqXobI82LUxlLwgRuZSyFinha8lQWB0KKDIylKLtk6vgRxIWmaP2oM0Oawh51B+VNxymMzlMyOC
syMnpHonbjIKPbwSwzO0GxJP5dXthjB2+KdRr5gczOmgEqcrlGKMACyfz8txrxa5g9EnLYRhKi0J
hZwItQw71nQfgj1pWdnxtOagzxZDZ72GLlZdBvmLuIVw0Y83sW4fN3nSI1X89XyUwgYjGd4PRssi
HOLrqXiMIBjfLpN7k8KmQbj0w/asxfrVKbBp4sGE9cVh+fD08rGszUf7FYciQw1Y4WjvMOo46YbC
KF7rNa/ZZv2pfhFt6fJMwTQcd3akuk7/Oe33lEl0R+aYfDeI1S9l0eT7WJOFAsZSYMEpQcXo85ZP
vXe3jhoOLbwdXgRE6R+Bv8qVvXmKGFhi6vqjYVp4G+F6sYsidJ/UF/nLJgPTZJr5A0ujDdCk+RFt
iUuwpU+IYdZl02zcneccp5suD/oXdYLA1aaujAUYVjkGiPInICunAASb8T24WNyhuNWAay3VVQNM
pi4laeEBDHfus0EB2tkf30lEM/hB45GJ1pKrfPysi2aTBWao2jfbTfoXcPi1BSc4odX0WBOhdYOs
bfPSHlaYJ2ob11SFHfaLjWL7aRZVS2z+9GP+zVsTykoFxDw2mJSHJxe3BtsxOS7+QkQpExiLP4uf
LYa/TAI1CinFcRdmpIK2YVMT2VIgujUZEwtIaJhafPk5Ow05Lbhurf32g3jtT1/v2cAtdJGDbqEF
GsJBgcFOl+WYmXCi9PgoFwV/3b9izBZQEXHmC7gDoXoB1/wqOkCpgYYvIpIdR4gruNav9ubwQlou
GQ4+fWVnBDo85igf8ZizCB2WLI8f89guwXE/lfRYcN1lkCl+rfLeo9x8LSdh+mv6pwytykT4Bx4l
KoJlvGw735I5irQNGPZehM0e7SeSNIX9UFb1ULpJQr6SY6AUXpJK6UAHCNZvQb7mhevAj4qCQgLT
WgqJNriVe83Tn/KM18qnxHgfrjd3H1brqZvUGnvH4zrs13t3c0SgKSFaco63xTx7vU3vph4Fn74R
zKDyUeViJ2UFQKMQ0n/hvaxO99FLxq7P9dCpE40Y+FsV+b9Uhbz6XZ8OAc0hokqpf+VCSMX1QVzz
TV/+se5dVrKKeWolcEvmth/FGD6W5mYfFNdyZQvL9etKd//8hm8Jn6fXF3J1UOTBLDmhHl9fmG1m
dH0lCENPiU1xJ1arTK3/b5kuRj+rVCW4Kld/C9FEJy6Fq2iIoPnftKLLSuXFCjUX0ry8XzXl1jDZ
wgwIhKS+KqDCCgaGg/BRtLsRaFrAlG0a+KFhysYXkmr8zOo42+rUrxBJukFfzjqxx94vT8Hp9/hj
AHt+EHQmRWlE5k+6P3ztt8NHy9WlCLDB65DD9QEALWGxILaBq3w7hd5lTeRywWN63ljJmsg9fgTg
ThEgj8FPjKs8oZuQue4d4yE25J/TuVACW4M5mF66MKxFvpUL1tdbmHr5LLruR4sRN5jLsTRGr/zY
odvR0ihd3HbG8I+nb96ZURsyXfziI4Ii9LfANj6/3LxuqrMgbz1DscimS2OjilxLZMKbpt9jqSH1
n3xg7DQTTfXkwcJAkcz2LAVIwxuXMH/1Md31s8W7dJbpvc3xjKdPIc1PX25fQjMGLghxFngelz/f
HfgIMQxiA5LmqnY4WeX5MSb5ceYjqG0t8DijlRbzmc2LvIvlqwYqdn92/Du1A8p80u4gk93axYxn
xi7peZxMp9jjRw8DAnHTFjjCsDxPamEvCZschiCPHlGwXMP8iCzPn6r13ls+2Uq3Dtu/4oP509L5
0HFJQIRTyj9mKF+qL1Hd1SFE6XK8c4BL/3reZtkCI6dXGpKXTmwI/phnpt/leDxsvOW4fa+0+NFY
e+pmaL4JnLMgH7FxlGZfNdwuux00gVu/j63hrZTyvZd8F1It/ZA/Y5jQafmgPECJY5uULXwAye5o
comNvTITinqOdkRhH4Rv4pnx/cFL7/+Qdq5NapvZ2v5DW1UCCSS+2u7YseP2IXbGmS9UDhOBBAgE
SMCv39f14M64BW/jnbcqk3ESz0QtPYe17nUfcKV6V4yz93n8ZUIo7Gi7B03L7ip6B44vGoHz8cRz
sbR0lS0QMSAJvEt20x+S5vBO03dBUCdCQZyVEkDGQEIkId+kH2v4BfSs3NCCPogflXfoL+iKULbp
b7aH8MoL4lSK4uDeEnAHJrvnKQ0yCZo+g2pDmg+/aQXsCXT74sYOvbxkqJAmpNqlOOORw9vr4dtD
yhaNDuUHJTS1XIqOzkkpe7jFnUMXXONqcG3HlStKi48ZDsYwTV34Wu53GyYsW84R4gkCg7fif6hH
gqomZaTWTUGFbi1lgvRt4pL3TX+dMULIBhh6j5kkJL2duqkYxVJivbGXHrfly+OxvvvbJQOwDdbl
fT6of5AAYxdrQWqn52FoY6Sr/223ypDfc/FczPQleukP27sny/1gcMy36eFNu+6eHdITJwRYxZS2
IKeyOvK6te9Qa9rBR3vm7WlEhO0SoPPz43bzk/GiZk3XOBCGtFeBqslcxOtN7k+mXoS2SWah5hDb
DriRv4YB81zSbz5mOePI+1DR4P2ElpHPCjAmrqQLhcCZNaafsoNDsmrpdMnexkLtnStWSbQTIN9U
xukbjg7o0MIgMoeViYazcMm5yDETL3gWk2swUCni419KtSumrJb/5YgjByde05Tixfij1htlDUZ9
IL7KOI5U9g13RpfhJU2Im+KcRMWCJsZm3qSz8Zv94m10Kv5tlSDlDMrHu2iEyGcDxX+0+1I2sPe+
DioyaB9P7xyGEZfrDYonn4A3h3bhQul42GyaqJ5v30rgi5lMdx1Qkx7MSIatIb3bfF5/qnMpgwoT
AiRDgR/daqS9YKTD2YAaMqiC0BF2CW+L/y3WMK+DDhzmvoeSmy1OZTcx+pjsoleEKMK/P3y2ONWz
XFkTzBT8z3kYdquARyA6VUswLtoeHA+D2wSsaKbkxIfSTjDqiYktdwi+LYu381X8bJlu3oThn90a
SjM1ixT1n4QTOjwnCtiI/u8fmOPd8PiX8lbVLt18nDyHkPOrSH7CGayeSrUbhI4PTj09CfSD99iP
t5iq1dXs31XCQW2p6pXu68mR40xHqDEwvkH4+kB+qo6QAbjodENnKgE5BGLbCft7j0Z9ORUWfEd/
cFkB5o72VD4F35He/m0OLe+vGcQMaRBa8AB+N/jgeIjiMAP/Am0QTQJXizhifMITQq1e8N7cUrge
6venEZ0kHyUQA2+swyvHXsrNisIMWQjDx94Jnkw6jLPmcYYRMgQBsP6vF+Vr05XCvUbkeQoBV1rD
dgdWzMxHgli5BtNwiicg2TD5u/FgV94btD8aFyQadDD96VhJBxeVh5QHi6TnMjGBU/lWgcpDMk+d
xsSOLMJoVIvY3emIJ/7gJe8TALj7HEI+GAjcprCFkWzvUB6NhjhTDEDXmHT0QAI8KaZRi0vS/WFe
vi9XyReFjB6PGgA4IZFNYnkh6xWHv+fHcflifmrvU47AYggEjMIgOEfRq2za4vnkOH6V1LiNslkN
jqtOSPJAgE8CuQfY5lyGbbL84+mXHC61Rz8Hmjxo3WMI3hO+fl8PwpikRhi5jwOLeLNbNXfTvEH9
RP0z4fOv0Qcpl5Ivo4uD4ZMdRtg4p2X33RanO5gkxZKD1eiZXEeshouR4uW0/nk9qP5TTCHdb0sq
GyzuMab9JG82/NyZonXw8XSBfWn2udpHkPsRF2gRIPVeXxkdc9V7uoWjhTgXe6HEZ/Xpt3AJ+bDQ
vGDBUTTU6BtANZNmst9kmx2+MbSbQ0475gxB+ZYB6upejVY2BMmO8z8dL5zp30jluxE/7owLhM/E
/8mXcIbQ6zs9xvr0+eb3G496sSuQboE0ojFitgpQ1Vt4ZbnM4rwrdmhV1WEB0mnW4jUg5OA3cqfA
ZIGMQhQJvAlYjRSm7FH+Gn8K3jgjLCcRcYSzH0ezxk2qhPWNErVWYunEvsGkwTD3phndgFITB4iP
lx1DelA2OFvopNhIvVormiTFcrjKsd1lO2hDjGh7G3vv/eEgIAQT1aOP62bz9pS3d6Fp+jrBc8xd
J+m7fHp4mU52z0MmBHNQtdeBmwwjTYjFm65bTn+1qZI0wfj1k7VAEMsH9xM+E5/q6Q+UXpynEJhG
2BfAR+HcAuJ8/KOt1pN8M2s2bg9OA2SUfpuKtJVoXpAsR7eQsbHM78NUzOPT+ZYkg4JZtHeWV7mY
t9d3xeEf7D4grXMlx3+VaKd30f5FkBPKtJjAP5J4o8+uIybPPm2bQpFK+ytCrjFdfuLfAvVLV9iQ
sDEF/6Dc6+ienG8ZceHU+3YLfKE543IRnMTaT6skItZ6b6Te7DlEl+N7srHfap5iC1aV2atiOXsO
reW1Mn4XAYalgGPDmtKNZgWI10g4IeAUU3I/9RRWNhxDHIlOkmFXWCpzScX5y4eQZ51SHcA9BN+W
iJcW8/zOAjQh86JEYqzg33qhnlL58JN/Zztx0Rn1fuo+/FYdE4LlVtP7jh456M2Gkx/xy2GmT1NK
HsZ2NPyJYRrqk+NrrR6mo/kHVFhYbttUuAEfRD1e/U+v0kvkx6fLQdUg/Y/iUR+BRwG1WkaH9fA+
FJ8MDml9X3eLBCEW2IT9QyhKGG5qaKblWJBvnU3itu0H0zMkIIQFzAt1vvj0I4Yk0P4ZwR4iowT2
GbupV5ickul0UGZ5GsK+fIGh13HQLyhYEAdUt3/Yudfj9at42P5kaRmPsVqjEbfj0Q3KsX7UJm9H
I4ZHcFfy7ep9dFr9vJ+sflDs3khXKVFUTLAXnuXNB/dEEFTB/7LFsAG98YNdFP68ewotggeg11Hf
9KGXdLRFeBtP79kY0BDZD1SmGaedjaci5ABRABMVuFkIZTCee1Os+Q+iSqOkFI0a/VBVWu/Rp7l8
kEZ9LqbVS4LnCAJAQUPf5kbX5Cn4mSvrx0/16R/mEt/ih6H/RxnGtclIp7+54+7YrpfD0X1x4trk
6hRXETvRvbDjUAnEYfZvh8mMgl+75oBvnZg5RNGvWQcRcnFL6HrBqfPQoazBummSUaH15VHJHiPt
qkujcKXrsxNPGMwVW9qrLdwHGMwK12smr8EcA3cBBdhY/pC/A3pC0+q5/PTLulJnEFs3gNkN3Kpw
q/ey4IRGO4xZd/cV8W5K4kKSGde0TXtYsuAj1YqOy46Arkshtb4NKUoikW3JiAKDVMt3Roc64rcy
zG6arFxO9Zkdc/wM0wkVIh+u/6zJPFvPhi1T/VgsGMcjOEoyKM1f9ICIpzCZjQ6rMDxj2eK2zfK1
jYT7OT7tX22G+/tzNsYRAkOZme/6ThPQG29VYKZ3UEhV5BlF2Qf9JZhssn29bvb5PbIH3LN4OooJ
x3WaMajsFQqp9+19VzdwxLkh0GONIOSu9HFAfO396Jc/TbE6xFTTGBp1WIH6B7ni6ecNk+z+8wK4
Mi8C1Mxwm318H7a7w3Q3PozG4WYIjTzopcYErs5gMMMqMCFJkOfMUYK+kzD51i7qKwKueUGaAukc
KI85vzp6A+U8pv/mdMId8w1vwu0G+xetn3CFdLgTyOmMAKVd4Gv53J83CM5twLfj5n21GLyhQf9B
HkAo1l2C0NCcTZz5LMKw3GnyUSxz7bGz8f6LcwD/T9zc5xnt4fOqwMWD9fxQVx9HCaTPRYA7YpIo
rD6C4mDERTME54hxPzw7GtH9r0RzMFlFBv8/UVqudnWGOZZvREMCy9oAHIHxnCpICmNAgRrlMvWj
z+Vh8/SXuzBi4VCBXvzfL9fbEyucazJc3bM3AYjIVvErr4f1dvvLIVm8loCNjOmTSHqKm5c6nbCp
QclqgjTDRIITWangbFpjYyLTHBgF5VGxwKYKsQE8SW6oquC18npDTujty/9Kifrox+iVJqtmuMdj
PRuFQMXQ60FuYuO8rkZwQLTiG0tEQNff1Zw7OPM6zhbQE5vVhVecxfHJjffrv/hiZ2BAQlIMM5/4
Qmo8HyANn0TUzhmep4jfQ7+JKRqqPWTPmH8BhWvJIfAYLBSEtGTyPhyQIocdNHsJk66lYr9+uW9m
u2dK2ZK10CIuKkQM3abhXbsK4TOcrxuQ8L6q7dStm9H6RHcSaqqvNsJ44n+BcnNn1/KgoNTjSADZ
qZR9vrvlTBLQ3vMWzfhaIcUpQ0a8bhSji0FwSURGnBwAjX0ud5zdR5rgMSBO70GySg7PZpvi3m1l
ruxDSOT2iGKimyEuCGRU2ox4h7xee4iT43WOlwPNMIvDjj1kCXLcng5EGJxznYDonHB7oHoM/LNC
NhvjgTlC9kKe00W7FW2Oq91ylIdwIZIxmP7NOqwRMSqjJY/BfQ0c647MWeQ7grDpZa2cR6DhoYxV
wB1SQjn1n17TV1eFqH3mCJ7Ipl7Dfko2ybCcnqZnEsRXu2HcGf6l9ZvsUyMQ44g9xqoI/BFmRq4K
4UljpbIFJep3zDuuNCjABxl+zdD2+FWvDIXnvK+nlJYhz4j5esCNx4f5c+Y890BVzzZsNIzPf1Pv
FFpMjL3rOoL6uvkhjNd5wRmnRUgAvslqvfriGC2BRlD7w5fuPV8zOa6zYpBv7m0RwymlYzkOgE4k
gguNfEbvO68mJ21dSac1g1yHPMFTSiLw7croQnbmLcA7g7uAP+EIGPDx/X3KJ8Nts4jSe5XSbIjf
092AcF8oNxswQBO4Gala13uzBZMz3OPC6ATqkGeALa1Fk/o5SYWsxnchaJczSsuKIKRBjut97VjE
btY+Pt5DbtceSq1u3FBLU7hIy3MHNsQ+mCftKEPExvAxr8FNdfpcrJbvv8Po9VrhxWybbE8YhoNR
f2mXi+1gUI3RGlBABpq4sFlFPlANZcFBgoOFcJ7ExHFjPL7dUoBQV/jBVM2pmH2gFTbMkBxatmX1
qQUM/w4uxrV7D6wz5OHi2NwPEi4Hc0SwY7I3PQjThckFWLcymNf2iSuD6gmLDVHMCglTOKEHFDu6
o2qJ/VAa3j6iw5vqX3zAsKMsh8oNh7Z3SDTJopqk0+oUlNoW24FwjwxMTzHDzmWPOCM6m6WDzTH/
pPUhb4yZz2SEKcYPDthKYlxPLWE8Yk8tpcgMUW4C3gQiHTyykVXHVLle8jZmdTb6aR4f3x+Hg3sh
JefWMpnDe+CO96OZuBl21zQN5F2xNBEm52T5BGMWV58z0DCjapkF3JzNXpD/2XJUS6PM/caP1Ycr
2uP8QCFbkfL0AZjsvWBFIGkPgMqOy2d5inAvosClPdm2eIAxBeuOzjuJJQD1ROV6eCZ9yEpYAZAF
bg7J8sWWZ3W75cvsz3zHNJJtGbhQFD7+gFKJgmn0mq2XHKgbYpcn1jE2CEI7yfyP4JdOubYiIta6
wjj0kxlbGtTJ3Yg2WuB25hvezES/giZAH7LXRUBEW+kx/w1HptzMoclkcROCIu1+UAO8l8cTQ+wt
yL2PyWpNGcQGX0rAAl0oghMdJ6azHHUlqw76aTZmjaNQuA0BXjvLc7F16jpu6UFwJfvmIbMSm6MJ
7sJvnH8pb2TY/mrcLMj9NefUdI2meJ8PC/o0OFzb9GPHCFnv/BVqXHzV3gyTTXMXLeNbQJgoUm/n
8WRyFDEGgWbUm/q3zCuKfHci1Q/Oef7AzymmIErY6FO0cda+flAVWDqkEXx+UPIHJoZvzeKypeF6
unRIvUgung3GS/Dlw+mu1yhGk1N0jDY1jWLHbF4LOy6UsO6NQgbGkK9iaB/KMbUdryV/nDBqV6fY
EJBbTPjs0GKU7vimEZ6ijgJwcckHFIkJsMN8YTJa7CDbNC3AHi7QE1E6yKkOlkNE8XLcPO+mIM3U
TmF8CnFcnfDtIzHxyOv/8MHZBkYG6ybvHYmrOss29dTUyIhtSUqB0z9nMoJZVUqiHpO0E3WTpp12
yyYx6JddHYzQwL0BDtuWCzCwpwnriF/ESYs3RMHFm3Cse7OK/aSzFqLs6n663uyf1TWUXS4iBH9I
xb48/UEvOe4cY3SQsDKJGaF66H3Q1XBxSEgboqTh4AizaHQHjoIVVao7z+mjK9reGh3JjlmYwD7O
5zV+4ku9YzCgAMc/8dbDFcmbePoJR1eudGIWJbRSFGLh0ztNGrZC0lD232u7bFKfZYRPGt7weAo9
ZBvQnyCMAB5GIP1OWokrJEhd7BrZCqrDJJZ2Q0SJfLlAwyJhTzaQK9BoJyUhx3L7ct+Nf3Y2mEZ4
xVHzGMtcMPoO3F58BUuwDxVl6ZwZgbIKkh1OZftF9mFZ/qfbNc/mq+ZVm6IuZKd4T1rtuEjsyYV0
n35NV88z1C647hOBi+q+95pOk3kzOw4L7mvmMWaBbsnbDAK52VkzojOy4F21pb93xTlvw2XVFJUz
V4iOiMbkxnNdOc3wQ0ZoOJHVCbn28WWQcfXuCiTuXO7ckCUsviWiFspLudVidQKfNs7OAUWMjamH
3IXcmdBx2DhEg2KdkeV/6rD4Dx5uQNgNxy3UZPyXHj/caTYnsOCUbj7s6vrdaly9NOHEqWWIbyBc
m7r659N+wzQE+Alib6h5YcvFAyTYsE0DnM0E5zYmf63AoDdjFEIesCao/Wc71tSdk+HhJ68BzHY/
G11tTZ8uhn/ViSx1JB0tviWBsSGlZnvEVILAYuk36hbiEzNICPf+WoyihnnQMXcSp7K0ELG3/giU
ZbDcClKwmsmoZsQKrpFhIuzkX9aMfWlLrKwXi01zOjo8A+V+A1ECniWuqvlqA5EkBrvEWSiArIzL
jEsuKWCe/m6XRG047ZC08YZiBaPQ6V2RzWIOUFziV2vZ7EmsvLA+kiOacTLT3m+5ASy9nMt07Fcj
pfQsKTrKHqoQqw91YCbdVCU/QeB6af211sWOnYFGnFwqyGsk6zTTGayK05vxMiWZZvWunQ0XYUga
5jW8kGaEcVs5uOU0dQXxnlAHcPDRpGP8G3CUb4oUkITdYReVRejrap4Nk3CKELTv2nApIH0gnuj+
gWnen5Id8C18z+H3OYWRPCl+1ucyEAKZIhxXs89d2dw9/T2uHD48J7M77g/4uwimHu8jsDcoHUuC
iAMrmsPnASdWim/ygupcz+Ng9w/SoTo3uL6B3mUcAKEvvnl3XApRwL7MaiGYElbJsP9cDT4yCELS
nLuDigKqu91VfUQPSF+s7UgoySEiWIH6yrqYLIeGe4JkVsmdjqxOUJ1ua02v8Fz4N7M5yE0bqpPt
vbO23sd4yQzT+yAKhs0SIr4gzMl4cj3nswhvaebS2hQcKVJ5lx3IshI5iVqrefYuyv7q2JRqEbSO
0M5d6psVoZxdi2o9CE85C3idvJX9GGYjrBINnU3MMVEj+GGAnahVPtEZU7WRKBymORB7vwuzCMjp
42pqwsgRliG1dzxgpPp4zbTRfhbv2wJbgAfChfNFcis26e7zJp3+1KEMc25S4x3PeB1+KKeMIS7C
aKIvzvXc5IF6z9Hnx7TECsQ1xk9LXCD38whoXz7p4bMkQkkIvi3NN6xlPAKz8u3u1DxPF786XegS
ZNQE5aR745FhiJZwimKMV3PCq9SlQBrmKc7xWYzGPRwz4JXTHoMaijshXfUtwb1f8svu+NmBBCR1
hAmgEMSce7owynmdEd75rGQWZBpUEMMqCvmOQLlLnIECCkEWA3B0jCgsHr/sKG/3g8Ogyu/l/GtK
FN7d15bM1DZbcX86zw+Ra9trUYYQh2INzwBIA8mnD44gke8tgjyGiYFKbGg31lsETQaTHuLWKBxw
QU5B+Snnv66hO5WwEydQaPh32xU7yeum+w/hDbIGbCO3PFMIMWDK7tltd4zyGlUrzqP4QlvRxAUU
MZislrV+0RNT+NvveHzZHvCO6Q+Y9ynF7NsBRMsCYvB2wAyDCizQbLisdUqVOhQkoBxw4zh9RoRF
R8jW+GOz3r84pEewbJJ3vKr8ab2kBYZFCbyVmtngw2GLmy6sZtnI8RC1juxptEiYE30RIHGEFnxo
q3MyejNvvyjQ0Z4+EFEoUYxaV+8liNTh7h4wJMBcuFufA6OZ84CkWeg67QedZaJp+2G/Wf1I2ftZ
udKJAYddnHWs2I8M52ROQYA6+ulVERxR+qsCSIwemBYcp5deLVsOpvOiAMAOXeYDgGDnaJ+edrN/
K7avGdA51wpyeMYZK9wWXaGWBHm7fJZR4Khhk+OKwR5Gu0S3hGUP8+nBR2HbIdRS0VfBvLBvdT2l
TNDCqKlBD46jLfRcfPAhBnqThhk9ZbSgp+nD1YDebwZzUs/Qomk/nPiOcu+i1nSIPUaP4AnApQzQ
77TadGgulCBEI72yZER6u3y8urMQKIFswM0Tr36845PVZtFEWZO/cVjerbFUSccUcijMR9OXy270
ToG5mJ5DrLhE+ZhXMPS8hAJtD12pFEOHvKLtmk5KrB4eaW2m+WL/CoyP8xminkqRFI8JD7TgiM6E
4zbgdq0WyuGu5ZzWYzZXfzjQHpbjNu+yJowIPSrkpBRTnGMOi08FmUdOWBwXKWEy08RAWDeG9P92
WJbPZujcwoiFEpfIcQxxF2/a0f5Gx3MRK4FFCaMBWWVIxEByehc70VYcdjSen1x5wdAcyp3/3a0p
2pGKhUG5FfN88qc7HaTrtetNmJPJwp0O/aHxbDiPT2c1R4YFQIvvTQYp5+nddq14o2LTsQ7z3hxZ
2OOVcopHh3ZEQvlPujXsk+jzcUo0cMe4SvdGq2ZxWalMaZXEwGI1nhXLP4JaYrdfPxuWI0jky/vb
lJmr33yMiQMecjiHAnc/frQWDjd1EjhmHBFxz3fekgbzwnZmnXevT/mcewtYGQgx5IrskjdSK2c5
Kukk4Yvr9iTdX2BIJEolhnqY29ywy0G8elFiojBPyhi49s0CyiPx8vBncvbSHP0Ddis7XOJ0yG2b
6v60/K3KqFAqPJLCpqNDcwar+3CswF0Xz/SQvcwBHxxx60MRkpY6aIWWHGLeZnHIGRWFKMHPZUfe
WAweC4+OXn4MKgUoYLzvAZOu3hs/dUU2nx/z+0W1fVEW61chBtaICqLk4iFMLw5Ji6bZ8sf1pHjp
+/4bfpOh+1UGfxtJCA3vxaPRBFHPk+KHO8vjR2uiYjaZovmiyUCzOuUxoBl7pyPUJIa0+Fcdw9Zg
fixNtcbbKa7wlOBs7xKqORjGwohKamx3jX6zcguNEVb6GXqiEmnp06/zkl5lbYPlF4IBGHaYWj5+
Zs6zMmP9TrB4rRDuc2Ph7ykAFVI9vuYdyxh0COdZ4BjAOqdp2jfr4YoedPqr8jz5cwLPquxkdK82
t3Dni+wSlIwDjDdhLdG3A4v3n3W+n6+I8mIWVXCQtvDsfbl2HiYl7ublh2Z6+I8/gMoumYBOFdIt
00VBaunSQE42pR5w4vyWMiJqoicSNgNHVl9tCWUqs+xP1BQ6rxED0oDb00/asPE66R7ZAYMvErD+
LNP0jzNHEgBYMhzVvLqjbsUpO2m/CBCfTrDxNZ7VdP5/kn1cT3k+7rg98TyHT17BNz6wJ1BvUQ5G
MVy0EUEJmnD0PnASLbLdmrLfRWlToptNCGmGxxs47574OHOQcgA9lJYSovgbh1luIn9e5UbWbqtB
9HoRsaOAVasxu17ygsw/x6dGgzz95Jd82zH9JT7tCSQ1iJ99DjSWL4tyixgiYCjyuMJOX8W/xQUf
K//hUGNxMG1eBLc/nrWO4eQzLZXLsoWbLz1Noa1j7YSP/PTjDfsvVnkhpmTAmSD1vN/eSDs77Efb
Db7LYYjkpEHdowvOK196qnwmMjZ/pOL+KLbZAcdaLzvJJSn4/RbPBUjrz1NiyFTtWfM63VXoat3l
JOw7IMV+p5UD2DEfAUznEIUL3OtoMiDe4SKu1/f5zFkpuxqXwoqSs6bqkPYXdjq3OC7cwbRc2Zqa
Wik3CutlWN2eNF84Dakj5Y1iqA7nHZOrfj24bzm96UYC+7Q4oNIQT4xj3EEdz8XkP6ry861KpQxw
YXA7wFUcsU/NIFHetdcQ2/rO4krvx3zL38OTx/LY2zawnXjT+vXIq3Wc5xv37HIupdFBs4c4iG5O
MD9roGw+vXQuiLbhR02JoE1RDwFLubS+Qc1O3TQrZxEBvbKZt1PEoER6KD0JBGAO0HSyJIiDcpxm
UnJbfYSVQYBgCA2GYX1bMnuhzvKZcOrBvwUwlyuhd3mVA0aKOXlaIZPdAVgyXL7ajeKP3qkKvWVS
xyoby4QivHkjq1pSRUGwuQx8W7SQsz1tPx+qE+LU2YsHhYSSTG0DTrR4mirJHs9Oqw9tfeuSuCgW
GXSjD+WSwN0NGVxfl5Qs1+BIa2ZgDo/TGVrH7WIE25tpHiKCh0G+ROEQSzDiBXO2VRvcFdUQnKBY
i6fdfsMXAh6eDEgYGAH+iq69bsxvvnqUHIcJ5pZNgBKkfUO0a7GIGn80LN1dmGbkR+f7347EGIIH
dWTTtD/WSBoMkmlwcuCQM62bw0JGgVnpjlQFhOr95Jeg5qHrc3jiYRLvx/8iTupHPMXHz7IKl6Oz
ngO+ZwHpBXHo0+v6YlaHMz3tHHy5lP9ojf34J0yGTUcSUcv8cVIzOpwA9tP/alTksE4OkuSyYAt4
ZKqfLtCmBHMaVAae2NYQEopd5vLfbNJuk58vLpbwmBojQkhiXtfHmspyfijwEW4Ci6vGODwEsBRD
UDw3IS34axEnHVr/zqOjL84TkntMN7IsC9xndobThtvY661H7LdoTb2GgxZN0UouR5tnyXj/viMl
g9YGaAFk2D3Z7VAgJ8XbZYl1fDT9Eane9lkwu6Qi6+jfha+deyjeur2crz8ifpcsZCw6cFN8/LGb
Qzxv1umaj42NQdCakP9hDpxmgxUzPbNBlHRWJXlRUzhC5d2mHb3alLP/CO0EtY7Vg904oMbTa/EC
WQ8f+ZvH651nUTEclflmtDkTrYCC0iOsCM61AhWMUJaP18FqdeoarmTAg21KYixzeotuX51Uve94
Nv/d39ZkPhtpjojdRJCgxj1+dRa307JKNgEpYLKL//V4sVRs8yE+cAusAZKkfx0pOE/I8qspHtrb
uOH3jZCvQPr5M2/aH6a119zyk3BhNOL33XiF/Qqn/5i9L0wts9kjAdnc5ztIqcvZ/ndu7k/WzpNF
+5EG4FOwbifao4shB9gFyB/OiD1U43QbCbjoVnpPNOl1AKtiSo+1g98ojVAxiCVhOomJjmgNZhgw
UnSgJseDjfkwPpSDElP/PquIH6yN06qQ1ksYdbZs3x1H+4/79JbVB9qEa1+aGamFLOqavrXyajWL
Wft5c98dGXziA/upqgBGmYq9+PYXW0IftqQdV/5x/gV/5jfxRzF4mxN56e/n79W/1b+d/xF//vsX
KZgD/6z9g98XL8GjoVm9tXxfveDPvT8K/Iy7t1vuCU5dMMJf+W/+xvlv84t07z/kj/MvCL7m1xiC
puu3vCH+nNef+EU3e4GKkP91/vL8S/789y/yiX/z/Gd+Ecra5i1/nXEPTF4WhG37F3Qb3GmrBWcU
huwv+DW/OP+dpuDv/xG1KEv8O/zl+df84u8/eJH8mlfLn59e+xeZ2q601L4pFXcC0Hu8RVf7Mdy5
/WF5fzoeTz+sxyfk9CNWVssYd8zsqSMga7/cvsdtqnq2zBpG2NNnziX4XQSjIC4z1agqB5/i4yEY
c2hqKdQTtskcgB8yUjvHSwObiRJTbUKzbjT3Fyz28EMARSDQZqKCdVHvhyjm6Xg3OGHBwouOyYt9
gQf27g6v5cnzbs11p242mJLHcN+4U8LgiSh5Mw6kYeBg8We9XP26XVessIhTKK2GFelBCUAsxl9i
zIKu5Ne+S5aEGom5tWYLNQuMEfl/jMrVH1mG4Ha7Ovx0HM6fP/2drh7zaB/G1BypvOz+iQCQfliP
12ywcfSLQkBbfSXdih5NoXImJ3VTR9Kc+YYId7fAL4zoXQzj8c4BELJFvD1wuYDcwvv/78P1j6tk
lWSL9fRwuo8775v8B1K04ZXygMyD78gsl2BIIKiV9deEKCtpQ30N0WAciKk4DSEtShhzcWOdGIa0
eC6nOzgDgAryttVenjRZXZEqcBvXuuzM3Avf/Bj9diUrRgiAm/W50+X91iVRsTU4TMLVxQgHBiJ1
NmuImhxzHKQMYWwRFdufsnT1Rf8GleW6FoUB0YrfNeQ2C/rGcArRiyG6sn1YreOfF4ccmtn2Yz0B
GO+iXyaH9btBm788bfTWxBr9eTvnvbVUQCUyhRc31pTbon89Y/EWI6TF0ZKl1ds2tM8n/CX4eVMm
19ipKoyLaQzSlRFEaCANxNsWovdW5LT1RNq2jHwCaB+ej9X29FNdQM3nxfTfp+p9hdUuXZ42x2YV
xvGr4fDVYg8Ahv+fTl05d243I42IWVudUQr4ai0GXU8O0PXZPiuRsBWCsKo51K48vJsMp5+eftDr
W5J0mfGQEofAvX7ZUK8hJ41mm/tZOvwSrYYEOjNmZMk4Ig8qNPgWy9Hq8yYCsKdpxEzbVO16BY1/
jpxHRj5FoSzgG4927csi3SY6Ygjni8Lg8ZfNTlE3gsaX3GsooJA9HTKawfXbvtDpPPwuZP/MG8Fo
Arkb3EMRl2GmQcQFDe//65nQBTx+pibuYNXPCwpV0OlA2lzEv0mtCCDlWj9P6H9DjtAwxZtMfhF0
1OfEwgXFLkFN+HzceKo+SuRqw1YYgAjxHrhA76lO0TrejcuaNnrDHrdbrYZmmIgRCp7CYihEr3PW
mpoMTTHiLSFv1KaaezzggrfTX6/WVN88Wl/k0kZ5Oq+mHEf4B/5pEVjYeGwn48Bl5x/S+EIpA/LU
MMm2g0nm5y5ZpEaZ8hrhSmiaFtW8QubIkv+ffntX9+q3j9g/QXbZrhxzCwWrACcB+YYBBXNhioAf
nOSKt2qFvk2ZF7PeQ18MPpgvMAvSDLfogKjGZjJghiMaKKVY3feNJ3XF98+6b5+0d6pE8302Xc6i
4b0+MXVM1hrE002e/bKsVnS8o49CP4GUepxiegW6iagmZJTUYP4AEPNZ9WoxHLyWJCLuf/v+uYTL
XIsjoBFJhozZBo93SLk4dLtNPGogSfF85JXL56YKe+mAKhhy8e/VbEtsL8fotiO3DuYULTCMJI+S
DH3K0y/u6ik3Tuh8B/iRIVzsPVRDMi7szNU2XIpSaeJZ/Nuga3BO2vwYlEksQGskERtrwfDi4vQj
zIEXsxUheMQFGNl5m314ieXxwrBODcQ8Cr++Q1E7WRd1dpQHTmVQNSVFTxwMK5WFyd4Sh5NtBoP4
nf2wnEtZid7UEveDeJli1uskaFkmK4hIWN+a3tlgdLfjZ3oYTtnDQ4D5Dseoa4fQNz/HqHcIlRPm
OfPd/nj2N2cCEAo7jqDC4T8VJlQyBtPUrcx+bfI6Qn3UBDpMMzFKW54HglDwx+F4dwqsta8YGIyA
O51UFFpmi+hWA331+SEcMqxkVkkEx+OFm+zWm2iFwPLekCKQI8ia6/g3xdhnfIlhZcnxHTIyxtRG
LT5xDJrC4JrBRRTHfyVIKW6TL66gpKyQb56st3pP631dNlXClmq8BCfBvanYk1zCIFobmYcB0IMn
joIeFUzFgHg6NHk6wNweqlx/LsZUzCOTEYPeHmpTlsRfJFXlVmdrY74cYFE9wVCbBbb/XP895tKs
TN1C6xPIg+fQNk8/JluWNimjt3UlVx8sM29c5gRJvb2ipiHoYrSabwVvGTfCVlEu5E2obi/kAKA4
C2G2XQ4VIX37ACM9FF06vt0Okrh6GWacw9C6EPIjanq8xKLBkfSevAJKArKSH9ENBn91A5ARfCjd
Jq401HFwNuAeDskYR/kdGFaZtqnwhU44qKj/D2PJ26f31SYItgE2zuwDXP36d2FTYuh8wgc01DcD
wo2hQ8t207Cpmo4+worT//vO+ouBwusg9YRliC3/y9y3CoFJlDilHgzmVZzyTp2VS1t0n1IagsA2
wBZadUuS3nS4v3rcf/tT9O7JhMCxms/MXFwDGh0LFsW/glRw030Bav7o8aks2amCXBmYFm+J2t2d
sQ92jQqUMBZObt5F186Zbx+ud0626aKeNIc5zCMWgbQ324Jgp76YhuSVmAmtxDF9UcCjfnV0LQ4R
XHtQ55XQ9rKbfihXNw1jAAX+TJ+H4Z9/M/EgJ3yazIbkU+zXg1dz8dfd/p1N+W4/Y5MygmQX+5kd
2dqP5wWYyHb+rj12Lyb76u0o27xwdvR/v7u55Thj8vF4yDCm/77yQZOc2pgKcl3+J58PP8b4tISi
ghGRoi+JmzUKnW3Tvqzz7scqWr53FmcIi5IUu26tm7/Dgt6DpFeQffts/RalLZLdZFHmh0At1OJd
SD0/QngYMJrfGDhLOUndUE0YIdcQRug/RYNVNBiTcjogWDPD5jt8Oa8stEcP1zsFk0UBmWAE5l9t
QIRJNvu3d4bH4APMorsIjIzP8T55g433u+HOsQ7qDIbLZT68L9v25W0XjGsrDfgHxI5UhxzKQO+L
Nl3cdJDsuTfYnoF689V5Ry2FdOyg5P0adCTM4DjYI/rv008JeHlLXHQNsGbaR0sJlsiD9cPTTwvu
2fmR5m7SNndNO/g9HvLi0g1coOkZn/LhPJ9TpuoO8OyI42L+us5OiGkwjd3RBOhtvxoinEUpL2Yo
dfR2VXCtbeFpM+lLqBHYub3L5LhdD9JT293XHYw2bt+gxAdIC7a4+jnCl9mNk9Wz1aAIaJqMwP1y
8Ha4Sz4oswugJgNsHzAwmXmtt7uWq5+bREnrb4vci9t4XWzwh6iOgZovT7SY8JBD0nnYBB2Hh4xs
EwKqOVx2AEoPF1kADnaCCQ9s+9sv8P/xXHC/VO2ijepzQpImYrqIsNi7zpkYvd1rbwmhDzGGYp6/
TzcN5lV0T+s9+UjruyAMx1p4hQ+I7Cl5zTcOvGv7lh7l7+fqkYDK6QCP/1nS3cs0h9MDINnddyfK
qkX+Pj8SSujEAPhFHbvz/BoDaqDcULzwzaVqJ8gG/sljwUgEoQZvA3d5vN5OoyZfL6ajs++jQUvy
tlSU6PFh46kPSUhM/qpsEwn1zvK5nHq1+fQXbYiffq6LDAXAD+Dy/z5Xr2SJZtTGq9m+O+Pm9Hay
st2wamRFsFIkF0UHXIRrlGpO79YY/D6QDZm8azIBYB2iQIAqQWnA+FGZmY06+KTnllTZ2/VzKKb6
tweGLlgiUKpy5PTr58N2PZxu0+q+ag5QOeJjfLcaUS/hf1n8q6Fi+iGfEFWezlbH51soxz/m6XZ9
15ZE5RZxusCPzKSIOUHCXUM8+AhlY73cL34tuvL4PJ1ES9LuiFnCeWv+PN43iIWhpxfdZvOi2qIW
7naDxd0W6JTJQpXTWhEMXIxKImjijhynrtr+UCxXyU/ht5DolpIpSMIEjnQfHY+QUPrhiEXu81NF
SRfNs+lvETGrL/F3Xry68Y3dihdvChI0LC4iZGFmPF57hGTns2Kzie9l3U/LwfvhavEhpV4qxvFf
6Rz/niLC4A6z/WMx+Twd7VGtnVFqHAVe68AhFyrDNzHw/KLDvxR1Z8N18uw77rcrc0QJLTCNB/o6
9inQUTWZ5tWkHtIJnwefnszxnAHhZIoLHiwiezYomqHENzUAXjn8GHSFBC4zbZ/Mx28Xi5jBbPb8
dqd+rTwGZxjkeGNy+8Ivf/w2mZOXVTtcHAPiENI5IfKHAt/dHAwLcJDAYmWbLXEZojQOucEQ4DDQ
DUJanr9sWUz6mdz41NbmF5/674eDP/z44U5rVAi7/eYIxkUbTuehJgugnXnD8llgBqGBqdb8PZrL
okGCCiyQE3CsdXfwW6Ger3YAm6YzL6e/aJIt1K+6RCilqscfb3dO128ThsaQcLnk0OQ/fu4IITbI
cHIITbpzLSeQaQvaz5jlHBIIxIQ9k7iczhs1cRDBxxL6tVQfxa3fcctdXYxqNgjKo4buS/KjBQEe
KONg9iCMQ35P/Hg0f7ebdL/Pl4vPu3aHzxw1KuEHMZOeB+mP0rW4Wb3n2P146iZ/ei6efRD+0XUH
uWJArUpPPMp61WC5jIrddplyxS352BF1DH41D36RClGLBhomWJfCkS6e/KJLgGxWphl/6Q8ZQqvB
lZ5eiCH7u78Qv32u3i5JFqOE8PPDuUp1lzhcqjfIzsG2Auuej5xvyPZipqYsz/HEtosY+RDA+BXY
dpfbIksdtUcRPQqeWBEhkFjKBq10jfdbtP1kcLBJq/b5wb+EttkyKPhUgD82yeqXZkPMF9IpLf1R
+L1z4lgR8Rk8oDV9kHxYYgEnryNorHLa6++wZbmG88I9BfRBTIxIbdDbp9loXq1KIp3P3h1rKjkI
oI6nBX8eQCmrOmknGqZrWe1wK7Q+5FR/BxHLT3LxyYb4FXAfOGPuVXTRcrbYtpOKUgDGSb6grf7G
fkIKuUs96LMWYOUMOOWV2iaGaIyahF3c3rUb9ZZ4ejldPR+wqGNkBJMUC/beszX5ar+iDBgEt6/q
xBKK2I+opVwqwegSfaEWPiytT+G5APG6uPykAsxWUUg0GtzKDL3+HWG7YNuhvVxgTn/T9q+i1Tje
7yaDQG8K1urEhFo6mWddmQPo2fCwVhVnONHyobSDbxp+w3c01ldqYKxZkZZOeGegsT0EJ8PxLtvv
17vwJXV+UeD4oHY6TxFQqDumxjVb0HuLzSm+/e/tGR583b/jlPcU760wBCPENPlYGIL1n2sOXzUh
ri9c7Q4SDNsoSF6qy+UnzRFyAjwlqclmrkrmu8xJTUm1v2rnjP+zfwIoMSTNhyx7ao0kXPfffkFq
XMIhDpDm6GMElOqWWZ+oIuWhqKLkucBpX+MnJ+m+wvFSREnS4dlNlKgZqvf/+5KHa58zXyd6g5ux
V9+23WFTnNIUTR8PtV7s3yaDFSwOPtB++Xa2HvwcBNBM5s1H8QMGOR2YQDAiQ5ThxOU28/Xakv/2
ufpIf7mbrrojRpx46XKqm/zAZMXGz4+o3k+3IKcUXtVsgS9phI7/AUuH6vrPuisKG+pjShmySi7K
h2W0rSnAOR4weFktFq8P5fEuLYZ/BZocdAZ9D8RrhK0Dcxt7PDu/+oBZOZKf02Jzd9rn7258wytH
Kp0xl7OcOECR3u0MoWo9rsfbw9lEkRvQXPH8CBiMgNjGvdpQJ3rEM2nSLNN1FdiiMUZp8m1xWLK0
+QemW3R+Y0zTYHxlQwrtca/k4voB2+VIDOIICQLVDtkBjJ0Km9f56vdjvWU/0ix76TLydj8u48Xd
uBy9jXY0DQnVhRFLN97ZlcMLmTHtSjbOUkzL+vMaHK3qbL6kEpgwvTIJARmsLiqOQPUVqrj9fajg
X1wBNCDP6yABP7BsFRY2za2K5toVxPOEASg8akaAj0vU7DQYRE0DT3nUjp9HOBGgIWOUyClxqOLX
0GXgYWJpTIp42dWkQvOAzI/3+fgOad/rBmWMxrLfUaNeWWQqXPBtQKIDLth7YUkKz6trdjBFQ1Yf
L2oC840xw2s+2zvH8IbSdqyieHP8Ld+R2Bx3cGudcHZ7LMtacuC4jawEv+PxrrQkeRJUwkyP+Z69
7jNK6jzdDzTns4Qm3MinymMOe8oJOVI1nt/FevqrtCgbzgZHwtBygIo0M/qk//MCE7HCRxj8Dy/F
ixk7MdKr2aLchVGraqbiK1U6xUxfxoKySser8Yz6hnG2G1NF24PlKlq2v6Qx/qPnGtNloLDKKegf
L7DVLi6H22gbh2gQB5W2GoGl32HwPSPCEBhGPbxa1LSZfy42s99N/asm67f76teWodJtbdoVXBct
MgcYzkzcjjhE9B6rWm3Lw2YeBSsFZUIhaEGLWnhyaHsrQJIO+yWPsyD1Rgf4cH9vR131XEf65hDd
77BePFc+AAoz/RBdb7cQrXA+PC4yUtR/JpYCk+Oi1jtzs325H+7rbEzkAOvtfzk7s+amsXUN/6FW
lWzJGm7tDBBI04wN3KjYsFnWYMmah19/nne54RCTE+99qtLBhHSyrDV9wzvAwMkj0rYfQlIW+glP
2c7vZj1ej5vMfWZrO5IhEQlua0HpLRcG7szjgXmA7Hryc2YCulWIaeRh2dIhg9Hhv1RDh1znz32z
fz0AlS1b93uTrZat5xLdIcdjJfJ0IA2RUi6JuFAc85Z4eTFkbXnn1HiLXlhLv+etDx7C+SXtIVYU
JIcitkUKpVy2l4sups4syeSZnocDVlQQP1mQ2z7eP3AHkzqf7FpfCdQKP+VineKRIAKwHPSZgCMB
CtZvcNHO79Bvj3Ortap43lJSpMjvI4vjU2xQO1RRhJqLBgEUYTBOPTz6PvhD/r9aPgyKSBA+M5qC
xBMPV3q2Rl2MICOHlAxNlINBgrVWvwtqow8wSeNSmUxIAR3w0UBPCv9OtWZ1ggq4lKWX+B2PcI18
ipwbeiugtOWTczaurBzyVdwNNmzer+s/0bP/G1V/ijrVX/t18Kr0zY17hJeOcIw9IFDJlH+ofApl
A6oCiZfSTzlQJOnprXCIPL3gfhNaUKaBNloEO4bLEUrU2RiHmvh8XyR/5hl+jO0dSMNrez8yzOhI
YcxQd+KulJgb4hYfpdCc86h8r7kzY/lcePIxw25DzGG/+kscRa9l3wkVcjmhtHN5dkpIGgZsJJJl
JLxnpxpX6aaKpvLA80LiBUEIqws+gdpkruFuQmNFrp/aiVwMx6T4Vx5Pb6HS4UCIa4lF3AGqkdqN
FqhiI8txneiII9z2I+v0Yg5HNYVaD0gtDspKYgSP6Hcbt7q5MAe66H97T8jfIjpI9EQl+eEcLP6S
b8JkOAkuuxHwAwne5g7ywLxGYU3iDFLXOpnCEDkJR4Qk1Y8yr1DspwOKFo0AhRQCvM2lpDl+5HAi
UueWI2whuXHPIgK8JfvEabPgT2Q3wa7hziyeyM/PvHDX7+CC8ILPJ2rIif/B60ickGp9f/rMi6qD
5LR/Vk33fMDsgAgifkdOYww57X9e64UlgpxIHz95HyfGh/WejW450GF4nD7/pHf8yvlYPvM3Y8kd
bUNH5Hb5fKJ+/O+ffHGYqZJcNbw3epyQQPh8InyU0z3EDv7K8c9rmBx6bb/Ca17w+dePE+fj6UXy
CDWTVERhTwAfCzTNWcOHktw+6SazsUB90EnPx957qfQNz6evQhNJMFXyHmIfGwShJdfXchMoKsoP
yxeKbDcqzOnmkEKCaVFRNkCUpB2Q8p/CODS7JFIorw6oXs+sewjVK4thmQPaQdHzy3xvJNke2QGS
I7SwZwS2zkLhsl93G7+oPaugyvKxoECYRu47GEl8SJ/g5/JibZ0+Iu/drwtK1VPWTr6mAzQBhNdC
Oi2tE9+I16elFX3h5c8Plpi+6ye7iBW3NdNOX7AfrDletJ9gGPGtrDJesPx4LUkGVlCH/BOKcVrZ
fPB7We28gN6kv0ryQ53Lf5Y4v+q00E/jO33mG04jO73Q61ED5Dedvq5tkOsX//qCoZy+aMf2YEec
xvRzU/AirykcaQ/wgs+uA6bPsqNOn1n+/DObg387bRQ+s23QTYGBKNLU6YPv+/WF3Uo/PrF/qvZe
+4dN8nMLnbhRpy3EVnHG3XdtrDVimNpnpw3EN502EC/YPae/nl5Eqb7H/axvtN912l2nz15/z7/z
mZWyfNZAQIrxBx9sXUbDNma8+urPAfFi+cwnftqvn09/5bfwRf0uu6v54umX/nzxYyz8eRoCv59/
5DWj4OPpXf9I0wrQ3JqOlZBAKB2ehTZe0LTFat/mr6plaXfWhVu3cWWoc+2Hj+6GK4rGrtROVG32
QxXPAYyiGsAeeu91BBBUnVU4X5xLxjmPXcZo5VK/hYFCz+q8y9Ksi76s2w1dXJ9LJ+yfj3HxQjoh
PkrWGSWlhdKNdHql2yMWuYyxDKInNKuBShL0gCixXodK2VQPE1JISBIhrMxo3rSw+CVIMRYZukUn
gEQT8ENRxVed5TKB87FHTi7HLwFgIoHUs0furOMUtxf/AApNnCDSNwqdo2/+NrX5bBVi0dH9UexU
6KNb2Eo3EAKJLvjD6MhBmPFCDmzhLWehgoJclHaB6+DvcXYFNzOQcS8vCjs4U5q/ox7VMbMQexMr
uiQ/0jyw8ifyp1yx/Ek0zYpMXR5pVK+ssitPzlYhhUOWPoIqMei6COYh1rgkFoWI0vKRbnZpuGLg
2424zPh19RUZE9zga21jATDYUDRnnPoSF+Y3iVqC04AIGoIT+nW83bPAKBv9eYz5uQTzyxf5o+dI
lgluK5lai6XBHSNHihF18OVjdOxuzIr58BOQ1Sg/oAcppLiJXE7w8trqDnPhNYf13SZcfZcedbgP
3mi+FGHL1UqL1aTdp7Zv3sp6oMRq4KTNjSY19avLRf9HkBxkU6RU6Mvxn/9bvbjxvEM3VngIY/2a
1au/y+ZjP2NzCArLZDghRJBa/ATRKxWRZXxmjjgnS0yk7cFzRPv3BON/uyvRriE6E+/fWfr1RF+A
IlKJkAsGE8u/EYFGMPOSnP0j4wd0DFqd0h/K2YiwPoxevTGo11PSMH4K8dIUNwsOePg5a6J+WBFJ
cl9qAFp1pEvPrTwb6ER3Hjiw6Q8bgHgcb+9k9FKO3Gt62s4KZzk7K4QgMQq8F3O08+og+5yom5HT
cqEZS6n34ejLPf5O/j4hNiRmbnsMDtntLfmExVmw46VsLvaj5UgM4TeDsi0yOrY6grprSWOSJXUR
lmdR0b/sdA0sJmkl3AYUSDfu/LH2CQFcH7X3glNYrRllf1KYj2oWRJWhgwezPFffKiDyoz4gVQMV
qUXltKctbVsJXFvw45rKhvZ+BLPOBP8IMmo61GA2B44qs6d5g0iU8P0S0vHJPHMQQeJ02V4FoqvS
9FU2L+0OIYg0XQ08AI9mi+tjpiGx3zCYv1wu5J4XtE5PRC4q+AZB+LLQwF86Pg5pau1WbYKFM8o7
EX3onDPOLVDvliSBalnSQkcj/VqMKnVhlef9VCqjTybufx56L1QlUfvAyXqAPPD4LpazNkpEz+dP
xEzOaNr7kOsfLiznGNXrZpOkr6VjG9EpltSiFQNjrIKiquGvuzCfSDGhyqIIcDeO9LBEHvnH0EUT
ZnJEIGjECxWi/+enAQiwURTYbsYDM+vC0LaAPe5FNb10P9GzeCdgoR8BoxfARsaAAx4qdtn+aEyj
9HBXTVThEYrVUa50gvuCuwCeihxJCwpN3HCyhhLFUOaequFot1/mLNl6w8PHhpY8pz7G5RCWfiuK
lw0335B4TPJqT4SdFOn10CHEkgekwuuFiy8E1N46H6ziX75HMQYDEu9Ket4ZtozUSngc4RJ9cz1Q
ZKOhfrEE9OGzdtjlIZedky79bbbswyuTSsRatGC0DZwq6V5M3rzFOMPbmVWe31RRvN+5KZVsfwKQ
Pomu3ZX71+OmR83BXYrrMdzPu7prs+187Hyksarikx/h+TcEk3s9VH70PHfr4qXypzCAGUwLLrkK
abxfCAys0vVTz+0sMAiDAMRLnCWI+lH/WCE34csKLm9seCClC+qYq/W/NyOIODA6eVp3z49N4m17
ROrGqXxVYhoksIto8TrP1JILxemU6KljOLtxYlRZUawkGio7XcqCDTQHog7iHi1SHUlRB3s85g7w
OmysjliZZ8sXVZkjvW9UGnLwBlFjmB3wNaMzuzdt1e5vJboj+ntrUJNaifpB4Gf1sbrpi6lwNKCU
KKsSqX61ffjNrZDJEIMYVclvq03713Fj8Ns+fBUeUxaMKKRDqJQ4/yhhEn0F5IjgBTaGREpL4hon
uUUktVAVsF4EqB6EU/+v/b4zW5wN3kjRV2porsfvM50TbSNv+qIjMjvG34RQaLiI/7vIn9NOGwFN
PC4n8P/nqI6lhwfaxGluvaPyElQHs6ZqeLsnMKgGufeVxAEy40Lc2/q+qGurk1lYBafjHeVoHJUF
36pA/OkBnnsrnAZoO8oon0aUJR4ecIufFavsgLt11FCn99OMbDtnNNvab8015Pe/o1W13EYHzmcx
UbyBPnzTsJvaiPlHunzrQazY5RMGoQg4U6qfoA6YjX/TpuChhvX3tgs2b3Mnwvhl46FCti+v8s4/
7vIKoc+kc6+jIzNShfopKBy2CbNc4XQN9puLOfI1XVxQ3jyTOwHm2C4jmGppkTfcEx67ux2nL1V7
+LqCdL1Ngg0uFBLGjCDFlGE1QG29qFlzrspnHxyKgRAj1vDHiJ3OHlxZO13ROulr3dNjEeJX1gW3
thtP6UbsNtvMUrsP4L08MeUzMaZkRCE4XvBTclOyb1ZLOdtDDgT/Ie303EcD0Zvvs6L72wOl//SU
/x8j30BhEGqGRvT5yPduX2+iBeVzQuWQelFIYb3af1a3yx1OFHoZCaMq9KZC6UGbUbvYXiRd9K3a
oH9I61dyx9rNSszb4FTszkhORFj571vTpyeOmB1hamjtQB6OO0sSL2u7Or9XXUkCkwry/Al8DaGL
6sJKnMRqGBKz69L5jepgApcrmhGVMK2xPyj2z59+no8Enygz/jKus+BzadvCXdfR4V6XqSAZeYnt
Q8ACENKT48mGzNTqBHZToqbGhZ7bqWUOIU6ySsnFkF7zeH6ZAMmg6kClEbXosyL7kkzzakL+7LUE
OauQU3gjZjfjIQF08/n92AsUKIwNZ0vrS43F+aRWlFynLKOYiVZunLfEhEqghJ+W1N6w58ySsujT
j/K812KnmDIJgTJFdBTezoB53rwURQ3n4aVI4hLnJ7P4aNYpFkvoXBooQJZmA8EtWs1ffgC7XBnN
umGDagDdwHHD0SHpdqdCPpI+wmVJsvNs6bdxnk152K6cNFvGBYF0HDOEqSTkkxy8wkTxnX/cpK74
XtAPT1CmEzI5OoADGMFKMtgKc1ebSf0DuRLB1EpTEFpKBuJySmJ7K+fLgpiMVIL234qg7+E2Kjf7
Id+X3Xifo1l35x6RkfZrfHRg4uRzTjxVH2baLHN5J6EVBHiO26gdP7ojBg2VzylhuI6q6pC99Z2V
C0X1kN+Ua5PunEYQrSQxV9iDmfci/C6SJ6qDN9RAzNW4GZqXeRUfCY65FQbCvNZVLlzEN24Z0jQ7
TN5LmwqtWF4tyfJ13qB/UipAiIjRzLCOnttAWOgvvyO6iGqWpptyzLZHHUOKOvLle5tADVDjBXJH
Sd5dDMia0Q33hpVH0MfPco/IdI318n1xiWEkCzJK3RA3obE0n6MFQoHI3f5MHNge6UvnQYTcDOU4
J+FKcbPoW3mgKemhe1jWSPtVmM3sljTwb6ZZBfp+ettUkK7NWETXVckN5K+hJUQHFTeDEu/eehPv
vIlA1+vhNVzYSrp/zqaZCj1ZMVwcJfRnLUH8JA59PgH8aif8F3GbEvCjisi5/AZdP+pB4uKoX6lA
TEioEYCMk+2f749v/ZATfq3HzhKRaKlCXzFfS9R4tg53hzdG4AEvwo/Oi5HaWb8O+xyaS6WmGw6I
Zb2semQIo4qY3s2S486vNXF5hXSxcV2QWij0t5v4W1XVPPo6Lm5NnQQv/BhiZxVRZsnX4AkK2B3w
kXCSTxDLQh8SPa0YOSqzSvMrpyGuBC3q7fzMQ9qw50YpqFmM+9X3KKY6WPPvxCHvciCm22px9vBx
KZlFEYHsigVvWvevgxsVN1mHdGvVQGthkfg4BYQjsH6pE2nhiLRbtTXvZkN83G/Wy7N1vu4A0RIz
53XTEcbH6Yvx2MKgOLg5x2+WX+ULEX07jB/zno3XLvwGd48OH6IdbBdwMRh01Vd2XeEKz+9zOQT5
iTylhRgpC3nr+RSYKzPhThDj7Z65h/AKbR/SsBqdTnKYD6Yl/EKcv6XJWrKZAjoxbsC+Q0yOcfgs
WpeO6s6vQrP1Wn44aowBoFlG4x8PX7OMvdPARLsO+83xvpmw8sxhXnvSL+IqRBzjeCjejKhbXi2m
6NA+YDIoI+U3xlU+K76DSzDpFjwot8rdK/BvALwibKW8hYjQ6dP4Zomib17I02pWc74rEzWm06ZG
dRtWFlqntAmG+tmy8sfrMmaahMXJ0e7eNimjXVdVgSiZC18TEDEmM2zKcDV5z5d41b5p4mxBj3f+
YkDIYGXljddP78Rzs8TTkoZ0Fq/ptv6OcQ3raeSXU1oJm+HT3pQ8YS6MI/UB/GPF1xs9FMMAKs+b
/U1yHK/hn7u4PnJwiRmkIoAECFA2Rdys47gTRKsBr6u0TYEuoegHEb61H2XIqAtIBowNNBj9edlO
/bEYEjlO5AmklALi8yxtGNK1Mx+ABEKwsqxSi2xxi4ydJrdEggqro6A/94geUtcYVwiZl2Q5Rbja
Bun+Re84N4qCwgM5hCRyymKGv9bb1qQTOJ/KCQno+FJY9Fi4BpBjs0EqDvQZlJeH958z1mFuxv36
pS4oIRxHB7EXOd3locTw2VxwASHnyEhB8kz++iRzqntZVWaZ6VxWGzrvnmqZkIGBI6RhQbh2rie8
+OPstXnpnmxb4IpFFFVNTVXEyQC4gGBScVNcT8VxgosqXm9po8jETrYfssISeVuoKR+UnARL/JwY
nbhYYB6/BOYHyignyaOMup265q3VAKJu/RpSwhtVj8R89CbU2wnzRBAt18mHpzfEOTvFvlMKfy7T
EIA+2pxfTe20j+u5JcoDMin4UV6BMc046s0GURBWt7oCSqHEanWNsxsx6a7oUow4fFUbFBwOVNww
AzNpial3SPebpjGUTnliVRvOHp92mRDH0raO8BG1Ug9CH0vSoTMUHm2gJX6Jj8GPQzUMkHt88G+r
/R6vTKgLoDGkfSWicRUSGZRIe2MKsEMMyt2pJD9AXJSeweVq/KNrFJ87RCxC2globjxco55XT/ti
fTzeW9UUdHSEJ7VlA2jH1sdQvR96nDpAxbexhDHNHCmIU7H1/7H3eHrmHtv2KHWpnUY5VOIpD8eV
+VSRgzFav1SqI3SfnEfldaBdb1ZMEGzTzeTvmsFbY+DNxdedlEBUtlFzKnGOt72f3FrR2xRBROA4
GYpO4hZ4DnctZYTLgCPLbTiLhlCm5APbQ47X8/OK8mi+Im6jws7AVVV3A65Xg/mm1RMACyvO4FgU
X62mdVJ8bcAMaYa1+f4DCJ6e1PmAaBURHjLDmOOcPUmo5lOTb1xwEWQQbgXyST6snEIC1MjUytqQ
semlMqS2iqg+0uAWBUm4dJ2OC+ysp2eYI+e3gUFUlVywGqf0hM42Z7gZ3HpzWHf3/jh6L6O9XDUX
KkB+53i7IeNKVtMiqlbdFQFzfNfueeUt6jxQiLWRlHahvWUPnvkQelFFSRUh0PCgMMqxMTMs4HzV
7tqFbKCd++N1niHa3sUG5QGu/ryQeEHnjIR8yfp1MxIiOAWX+qwi1cHvb12XuyZHJfVWhqgywjVV
vtnlGWHShuG6MyXTKuS+iTlGdZa4h6oGOkHgVwwdOQ2GJDvbkFsKNEflR4vsT4mmA+FBmcFHblFL
eGbC6msbEkG3PagnD8bcpJg+bOe7qo48AJNhTJhH+NCP/W2+ULvyg+Kr31N3j1zu8tr5VLGwr6oj
DDm4K05MEMrlnmMWwzm0j8yyLdviz9ykxF7T9CVbgMOl0mFeEUGOoVMjvkgcVy1EaP6RZMJt1CSc
Cc9zv3Cvog2ZDP/Aj10TOMhgUpet7xwqe6oPxTG6Vt2hOtSQ7IDo3LYHfrS/kMcgUrzf2XTE5CPv
2XC4+Tn1nrypMeUYXmdls4M9v7p213QljxMZHwEYnGyFmx15mlwSTzl3S6iWt2a9pVtN5Hzkx7cB
rUQ/ICMPiyjYZWEacp1J3DLwfCpiqiPuqSfLqLNqh+Sq7DbFbdZH6QsiC9ZGxHuLUsm6VmoQh3C/
qxU87zEjNl3W/P+Vn72zukw1TyU6HPe3w9H3bpuOAFi0/ac3yDnxnctrLR+OGFQ9t/XvUlvelFZD
SV6lFL9KnA9yUFLVJ8JTq81ZlZEJgVDIqREXnnLl3282y5VlAtPVAyX4jrbpnUiVvsjf7Tr6pmwj
7yBfgbaUeYefEtPKaspPCOcDvVsiLdAg6v+oYt1s8KPKaDmFEIlLuJmGoDf1tkOj9AzFLELkl6sp
/OSFdDB0hHnuJSDhuSKUfRLQKHFyIIMR7PThZQAxpjx0q1wy4nRtVOpfZWvcXVAutm1X2dtPRB60
XYVssdE9uec7E7EcfGzSfnhFSjd+6MarBRLv07N16vw+PGdpuwqUiZ8XngjnfJamn5pufegX/Orb
+soP9u6LaObEajfe8i1fLTGxNRUQhM+PO3L0GRUC0rhqXqrXkBzH91anIGzo0FdFCrU3y/5kwRbk
S1mDxIDb7qI1NqNVl4/0eEnexjhzvsDaL/9tY7c8S9q7yilzi56xBYHhOCFRcMSHz3cCThCPU2cM
+a3u6tjRdzEj4HlOvbafJnzqxs2HvPNqauI1aeGYzkz2xAirr07qtNcYEpZbjGhvWa3TzeABaZcv
jOvSKQtj8rElYPeM08DXg5oMky4rdfa0BDtCjaP1uQuXNYrlpFwYw7Khaci0+MaQLOYVWrh5y/OZ
vfx1sO7/7Veb/d/yW8g2bL0ypKc31IwiD7m324qfM27mGmIa78lKbk3kyePIqhxbLOyNM1Yv2pSy
TMop7wZHunkF3Ktmz0nb8MPKwD9ex0ivA/sjmzMjx7WpObaiefSejxMnDKcxXSYH6NSakxgnkf77
aFhRJi+/SvnE7VViNQwlAhb9zG2OfCqD6GObz1+6lgpX47pcLB4xnhoJa/JKU3JKB5y0MnaJBk4O
43L5YMCdoOuJ8G8+Uofab16NyeRuq9QrbiPjvzGHpnph0N3ZOTPyqQiG2hwfqj83XZ42LiVzLjLS
jWmLCMUR7HXHO+454LODuUHQI76xIt+5BAlGL/ngLqpYxCR5JpBUhgc7VHkfxwc1kJL6kQtSZkvH
n79i0Xvd+lSSeIYsjyFqr0nB1oADuT2angyeaQlonhDmMlXfAR8fd+F4qG99DFCxriTkMtRWnYzE
HpMeJDRQpaNryve7gPyjsHavIIzSJhVoqmUq29a+AU6flu4EZSMyjFKda9TQIkSimLHgE/Vk2kBe
EgGJ11WxcYIrpRRSjXYXhg8mor6NqgOO3oGpb9vepNdtwfHtOzUPVOeDt6dxDAx9vmt7CmZVyJOO
MLu+IpH3Xvk+d0vXzfvtvg2+jQaN1jZwi2U7RkyNyOhjUs3PKUXkO0D9/k3VBEAu5mz/usq5Rk2e
x3dR2jUfj2Pufh2aIaQoOfW3FbD0t/6oznCcoKHS06eqXOB4Jmmvs1jvG7XDndfG41Xgt8t2KvK/
aUFRVZvZ49k05bvIHz4ueT3sBgeqh1OjrXjUPjG8o5OcNAfdFjMGSmzEJu6RO42oo77NfUoWFLUD
ABsqEjrsSLd3DL1x3Ikjw49UfTPfd9RVgvJ9u3TEjUHJ/65+myGnIqyitt8n32TeMe6PLSKwhEwA
716ZgX9uC4AmY/k1T7U/YmIk98iPpUPP+utqhhUky4vWlQgw8fQumllKS6hS1mEh41zjTFIdjzUW
l9QsirSivU55iZwLEZaZzN5AlwB4q7JSwwLOvYjIBWPSWxU6vJTjRb7deY8hsZ+xr9s6/oapyAdT
8JchW1iIQonJxDyDlewJJFMyript0batEwZYuM+o5FFfWhhqBd/HzCX7olx7r9yijm6jkUljLaYy
IOR9YBZzky9x9Of+4CyvmsMyf63qqSNY6MP6X+M62PeEQTSmzWG1Wx8oxbopb91stHazvn5rulVt
dmFdpBTYivymUSjiuJS/VtXwLJzib966yD5K18FPKRD6zcKYWMTL0e2uqoiH4fYse0wc413mUT53
kMIbEloyKmEuDgU+wsL5zo2J88qa/cTwEfpbEPXLadmrVJ53rIbx0HnAYZriTRju65vNIcaFMt2s
X9PKYe5NSDPUjM7yDFRSizDDhNXDPvGfOdWR2HGhCocjVJye2t+u472pAmKp3CC06hGRVr6CwYq/
zXErQ+Hir7FcUVqtEknKY79Rc8Q1RWluwpq92Eio323IpHgLnwimEezp8dt1WZJhRiXc33M2DhN1
QB4OBVgjOXwbzKaEb5O3+QZ1u90No4rgORulwnRPRE1bOwwTlmZpSDNXBfLuW/uDPA6LHZtwb9hC
6+SAZ0lWEl1HhNhrshOwMmj2rhWnehEJKYx3nKQc9S7o0Kn6adohu3cm/CZxXqO8E1FHXQztpalk
EQMNuW3LoXpP/MyKnMznclVF12PNuuYQ8Z4PFWekvf4AtlVk4do68jNdISJKF/o2mNbL1ThxoXOu
YmLhlxxxJm5T6o+J/45uPulHXjpdduU35FjhMHjPPa+vXixJnEIv4sl6y3F+zvvNPu77eXW18pb6
LjfELUQxi9k1OReMOYJ+TBZ+2OANDv5FFaJHUzHv0qTqrxti7RtKd8kr3iBpDVUKNkvufXXQgAFA
tPZui7kbtwfePt4YXLbNzLIm7W9AAFCXc4PpvTMQEQ1JywzvTbH8Kz4E/l9Oqx+QlDFBAv+weG3x
MjyM7czWxig8YadlR/28nkEuR59juQm5Q5uIw/GP5hg09Uxy+RIWe3g1OJwcAnf9UXZhvVkl+/Gl
Qc6RhdpzXO0pCmUNp6St9/7RpD45Sdr0L/04+eCXpDJVykG0TonNkF/xBk7WBn+s7TDuu2ur2e+P
y/c/mo23zvtmGZBM5SyuFt4CvfpKwJ76ttzEyZfQIwj5o+xrDjSvGl6CbC63xRwnzzKaNABpQFSN
pruuQp6JwI51lLbfazehCr/WrTPnMxwlTqccOMCVobTDt/GAtMfHRfnAioCu2qy+2+ygwgns2pR8
3fYrxAxzmyn4O1TjoNkQGjmQd66qPT7eHpgKLwmq7bIc8ldNX/YvkHngkg/Qq4LmlJ7+h0F9syjO
1/c+Ek+YenGf7M30soyn4cUfA5F45RfH8WVcV4fdUEfxtljhKrI3m/JC++mRggvsdrIjLxL+i3X2
MDlY4ipzQE8AfAHUIBGMPHe/aI1QkbuTqpn4nhYahFpPlSJ11Eu3ERCmtFUv1jVs9fQ8D8B0jrJj
jPHfb7z2sj7Q3GBJI2mEZKqS0igFxEC6JrxlA7vGSZIPGUBJ4TmkjCGPDwGhfESB0Yl4ocxNjHxx
R4DwqkZTTe53W2VE1dZ+DS0G21SHPhfV7KaWvqRgIELIS5hBroeWCp6CVAiI7UrcOvFbtQpgtL1V
Jat63McpQI1YPYi8mxsKkaAiBQmymlAbKmbQyQSpFeJRyIEqJQKxJjcJGFtkCSG5fgqtjx91UAMi
ihGKt3m5nm6VCn57sj7NT5EbYJadpYHNKu+S1TpzX5se+AMz7Rc8sA4oiciG0JdkkjRyFFu4BuU3
15ms3pDgnhb6OPNgGauTgFkHviGLdb2xHzbdoiLYrgK1dwHQlD5b8JnwNB6VawS0JDSsVaQKmarY
KnnrZJBgjlRC247yI24mOmncWDUFBPVGYNSJyXZrXfn/cKikw6IMWyK6EiMUjiWn87wvONSC5+FM
oC5CZ2PibyUzqhlaEuj7MWmY519CRJzzGJRkB0jJ+OSuOPmtzpHNIUdFO8/z6qUww60/PMuz7JvV
sSCeEvlCxDCkg26W2Xv/w0hTZDDolX9ZuAaII6t+hTzP08n1I1XqNacM2zyQMBBl4Yd7vNwc9904
9PlLGavbTop8NA+YSlABmcFf9gcfewR1P0GnAuI1c/G1ADUAObv4q6mn97ZMfVkX6PfiKtk+ZHkM
zwBmUa5+ODCvm7NimRjYGIyvgyn8kMZr4kjkn/2WE9IYc+e2ECCRiBPJQjtrRMICi4mCliEeN4Cw
Bnm+cBw8/cweQcY+HNrZuej4RcTJgyOniH5S8hfRL0qptG4Gkk6aOwnnCuAh+Zho1UtoNBIemJ0k
PRWVMi0JEDCMFI6t5uzIjqAaJAMPF/knq6o1cMTQ3bfsSla9CAXtgGa1R21OYMlmRGoTurc5HL6K
piznVSGT5Famxoe+J43itxhC3kraXux6dRP/X+2Ohw/lfCHlbliN7lK90yIXAFWe0OMRpghkQAPt
RYxfvTGLAj1AMhI8EgdbwUAa2JEiEf0HMB+h8x8ebR7IqXWMcLMujt88qxF13ffeTBsm0/VNk+lk
/AT3G1F2ZTTiKqPZjJwH+uJtwM0dtM192jf3/gqAsiCOIkm4MixZdx9Fx5HxJ06bJRVRsEkdUUIz
kFcK6Sn8fYl8ukBa/73EBWeJD2IRYRfPdREZOy/tL/GmNUOXOq8FCjY9QHSIpwJUVdwO4kRFhoqK
j7iQ+s1aML/Ks2YSVFCtkez1QpnuXJBAI+NKpgvDQSJi7Fm/y3FyZ07jLECRpCDSCm4txH4N/oud
WB0GOiQpKspoih9AxM/ZO0UL6tiVaMbqIpQd8tM79ZHTzSeAgZ4OeYl6728iDvu6jvuk32BXzG0u
PQLuNbfBFMTe/uxe7lP1iSPsu7HzeU836Z0uaJ0g6sGFXDFqWjw9Lmv3/HBRMi46R0AgvXCFmMrD
w60MZsCGrZP9jGQU+ErbT1oJIqrKMc5dDqhl8Xd8PAXjAgn/TtrsIz4W7T9dJbfLaKp2O8shEBIc
prw/OJ+ssg9QAgv5XIb3aDGfRCqhFkeGqCYCl68AuKrB0x9501jIiExT0m5pUOGR3OzSEbRTnKON
g5aKANkh6mJ6HILIWVsMSFkZRW9uUZ/MgXzw6Qf12KLahMCJAt0BETfowwfltX5TxoBTXhoXXTEa
lYisXNtOMhLhAuLm1Hf9Rqucqwm1IGt3xAnE7nyVcXz+91JZWugPxnR2/JfOcCwYawrzjy0oUcZ/
jvkI9wRNkLwHBHxX01q+UNUCNpgQukSo2FphQOcRC+DpZ3UuIPHbuM5O4GwsswOlgPLN2FK1px05
UhbaAhS981HhsAbj6jzHyR34/veqkgrSnxyi5/VE54/Os6of9iLNKLRhryuRaUkSCrNeRtOlyf39
iveZV3x1iedJZixx5xcaUZbHbtUd2+keDaVy1w60oh2CIeEJ1UCl90ADtUREeLyyqmP0/dVjyieA
U/3yXXBrgX4uX2aPPUpGFqzdMIpo7J7L7HlTUy4j1fR7KbS56wJe0wZMNegFg8cWYLo7K4c29B/3
c/q2iXxAXMwzcy0qY+sSf1r5sem9lWFC9EQWapKbd4bx6vKatKDaswMlAFDNWceYY3q+D/eJM4Mf
GcPUf63bV3AMVd8kQLHqs2eNlEEI6+RMp4NPB3KUrigtY5GuxyzUTOX0b8eueV4tzZ9u90lgdwXe
Vcj74nAeZwLscQaQwobT6UTvl+aHS8SsmFy1LlGeBWXS1nOL8JvPr6WY/17xvC7MozM/QxrwL089
y6HSJwXcQgoIDa5redCPwuJcYI6FpyspDdl/y0JIuiYhOVwGZmQ48CT/I1OZR6c+FuLaI9MEen22
i7y566IpHKnAK+mNoXaCu4woB0teVdRdH1n9dkVgRrI/Qo4WM2yEElkxw7pGpAaZR5QvrYw8pIcQ
UVZq93BT4vmLEqOn9/0j4SjCugCuMdDjXIKq8nDuw3UCSDZsF2xvUISxPZzkG2f5fVQC+VUChxar
AFHqKkuzMtofX5kuAuUH9wKvFPUxW0RbKDN/VBbrwtIyIdGS6TXxxKUkURKqkEA+BaydHEEUbMvs
TqGbbiGp9VoHJQ5m7crFJWNFlyysyB34PglHSByWsvuzjEeWgVyV5qO4tgOC85cOF634sx0RusDP
CZGwAVp7Z6zNbBMZVIeT+d7gy1gFLEmSmiXqn3VUnsxIIgZb3xoDJSpxD++L9vDZa5a75XCqJSCo
/NfTM/XY2sJkPnBXa8QoAfSezVQTUoYLN8782p1RAQEwZflfXP3qLGszWuYk8u8iS4tKZM3bkdAR
5VVSMwqdpKWmEEU0QIVPIcKM0sjK0JR9eryPhU8Y2sKM8b1NsEIS5+HK8ooiBqN2IDncjK992iWS
HW5XYLRAK+Ye1B8SUq0iXHp2St/FJtEN/IONbvdxDdD0wsB+D+r9kBVPwWJFITA8VwbwiqM3eJ6z
ul/K43ZTO1cS2m3nhGpwfm1jO2IlxUla7kvycXCLF1JliFppchMdUH+Rpq2NdC5aFTw6zytAgDh5
UVShrX723FB0G7w+SIHeBG8kPpofgFah5yR8gUI87UpJTwkDJ4sAFx8q9djHjDIK865rzsImpI0l
+0GVKDwcHC2fAJTThef5yE3M8/zfAZ8tzKHwnKGd8uylsoowd57H7fpaIADpiUUeOxx5CztAQClR
CQFvBle5kJniiaurLog6JIXWF462R2C3zDOKhzjnEXRBwX74IJsgH0zY0w7VJm4P5BIACfOQed7T
EYOrC0ownUBLszx9Kqgi3AI3/6RSUZVAfFkgw8BHG5PhaqwoHcVYo5Anh2oPD4evLQRrHUhS5hD7
GFkwYKwni7pMtHfKWU8/6nPdCKI09j6qeiSkoBp+21OlFwzdsMSwyY+VuXF9GvOmyIEbtJzcvgMs
KoejddWCY9tm49HZdX702d+oxNwB/M8hP+DOR7ZwoAYQdcIAjfGHZZ9M9FEreOBhCUaCPky15oaF
EfhRih1RCibIXZzZ4OVMX8hkNEYoau/vOKzau9KlpGIJIOFYmBsvoIdUAju5KZEY3OrphBfdJB9B
qZEAyWaE6B77wfObtlxM3xIdeveKV6uR//ZQD1UyMOkBvrTy2IXOoPDTRwLS/hWS2eir4k7NZUa2
dpPPvF8DuU2eBlzJp9yX75XaqgpoFnMjsZJ8fN2smtvNstwpBbU12jj+YJrhtSWecolNnLsIEEBa
qQ8vutpBzkmUOj0JuhVblbl0JWgrC0wmTQWn4BEr4VftWWLBHgz+p9fLI8XDh0/prDQLdafnBF57
9yuoL01MWxA6knCydmtys7cU2zO23qr7SzUjEfykS2oTIUpAoUcSBCZpAJP09NBsUPnwitXQ4HpF
XBD4HJ8FnZs+yFZBZMo/046wz5JPad3jMEs1MNqLIyTOd5smq60raWVKFZgariWikdGRbIA8bGV2
sqyEblkgcZiOVLcBqZfCJtdGBj9tiGdp86kUb4FuStnzOqM7AzzgDo66D5RY5d1NN9+NhElX1me2
TTZ0rSXNkSMVAaLnyncoMjdYRIsGtMfomP48BDBS3AOHW0ZXdBwAHADBgQgyse55smvcT/z2FmsC
qESCwNFGWrbOwNYwGdSfqE5LwHCr75kDTKesiGdLbLeyGXoY8o07CcMAjHnj12CLpE9hoR90GL+G
KS1n9FGGI6QYj95CONFvm7Dp2P7hoMFSDs1y+NMvwX55BuyhnwLte3oCPd1DT03gGU7UW1VF1URL
acW+/JDoURR0wYl0h44E2Vh5Wwkw4YRVo1DNzPUBiFkPUOnh0TVZs9HwO8sD0IxiGApuna+Aw5Fi
CqwtwJj4sUoOFoptNgeivvD0u/k/liOXGKIFhMLnmu3NkEauadkpUY9XjTE5CBiwSLhI98Ozpkvc
XbQCUOUvR3CbDU34cYD7RmX+vZI6C5/IZpQBFLGqEWyYIo6jef2nP5OG6iyKxMLXezXriUhIejBi
Go0dbds8gR9X4XVx62+65qXrsSAsK9qfJQ62AFCN8Mm9Sub++uAdmh1tdvBWgdpLAFosuBRJnwwH
FO4qSimoFqW7IaeP2s7cDcBqYsBrhpa9AVSQ/Q9nZ7bcNpKt6xc6iAAxJm41y5Ily227XH2DcKna
IAEQIDEDT3++P7VdxyIVYu9z0V3dtsrGkMhc658W5RGrEeETJFR6gemgvIkR21ypLR4HfGzZtPjX
Jtzh/JIGWuiMOEh3YN1rHA37PW0/w7CQHXJ/Y4IIJNiy32Ud4ldfxjyX1V25rPim4aBxIHDPli1/
h1wq77+9N2pNbSb/vL1D26jjJBOXGATEv4BcEKZtfemab2ExWjgx7foKvFSBpOxQTE5IXzpg8YWK
02aIYECJT6lF36AdX1/ZQRU85OuwScvkpQhhLfOoCLdvR4JO1NOEjD4il1IJOayTRwWMoFf+rtEK
NnKOrVoQeFvxvuR4rV0ghVV06+2RP6RudqnWSwW1eDEddrVHkc8uDs/7zGyP89bpvufxfDm73fmu
3JOIUF3JCmIQF2KLRIKUUpCJFKNn1wfp+uGtaBrJzaXRrPvoedP29wu/r6CQGBoiW6ffrBFJASyq
4BYkhWoj4vmLSEh5w8eQPZtnGzv0rcTOn/Y3r95wzPBwmZWhAHW+2yMBarVeR9vFDZlgwnb5Mja8
HCtyHOgaaDfwT2UY+4KQmKme5TfGDLRTQ90sbNoICRDlQQCDRvwcG04BaQoyIv9VJqA16pRhgSYN
EZfIIMelllg+xiXI6giumRkMiu6Oz9g16D7bILwb1yibcekI8sHf21vZE+QAyxEXM/t7kKLmt4bX
eIa5d2v+xZwIBlSTBMOZDeIszUrbI44cJ6m5JhZHsn1IiuqH24PASKKROQQGZ+I3dTCRG86OxNVb
IYTBBI3CgNyQmuWErSFbq5Lr9rtLU8kCGSKVyibJhIKOz79D4zTOkLPCcwGMufICYbdVfKGA5Ork
ltOs08GjZhzJbLlbe85w1gfOdI59Fj2PWLPKYxezH1W77b67FSwp7nf+vhVX1hUCbqjV9hyC4BE+
BxKK0AAI57wYzOY2mAf3KgYKvWij6UdVoLqMty3i15CRhGnozWdztq3BGerdZR6Gn4GMzeVQEcLi
9+hkMB+s+NPYcd0arjhHYHmmqBMZFYA30BtOvPSAho1ymbsgcw/ZnV5anKPXpz7uONGJ8TaxzlUm
hExcilX82FE0uzH+7MxUgZKUs/PWXzOjEwkHIoKN6NTJetygsqxFOpDIQeB9fIA+VFPZRF3aRB+R
ZN5pN6td9NWYl/QahHahib/FnEeeUPnllzNKcS3GYc7IwD+ZyoJ/kwUNGyCGXWeUNOat4SCjqP6f
N5ExsAXnVyXoh5FjRgEt7uRfaJBPm/FWs5Eag3QXiBtcb4i0lVKSs/ZVpf3/7OH/764P8YJ4btJ1
XCAjEOAjFNKU81cRnupzAa7uxAEqN1wcoK0MdPkASUr7lTVZVqz/wumoHfqozvnturzXbSTHYpI4
I+YcyRvcHcpKjzcCQasvFbfRnaVb7PECAVuQVIWSQEA44umrdqK8YSfUBGHhGk5dPUOhoRSAmX3/
AXrHfbiWTRDzMgzX6+r3f0fEu90y0vNFzFun9wAwQND6VCUB00oYmSkhkqaBUiHjtuCYL/INWuLl
QbSqS+vautGHatM9JfnwQ5evFEFXczqUEmh74IEgKkB+8cBynpKLdCKZJHjzFuLQVc9O+IDt+n67
BaaAOf5qbUo7XDXw2KB12FnebeZkZHkLRhdbKZujojUUFSZgqdY8XX5d08RtlCa0jho1bEWcd3T6
sr8MzGCY2Dd9Eus45jSJRMPM7IuSr1bmOdn+RigM2f0EVGQt6CyKHOHy+j07WJnCdvQQBko4YmOp
GDSNYwjOo71//62+Xdr89kgOlt/iudWG/JCtneyu+Q3qcWWvgE5GJK7bhc7LJq4yYJwmWHfG2C1F
PtqRmphvBwKZ4t78feLC3tylwMxjmaYDSNvXy82vpjodNws1l3YpjZzXexBj5PJBBuBNiikOyK/m
5HuEJ718eR9QXBP+dMG/Qktizigccnwdp2r6N/wpfBDGYKUlbQxY/gAAqrbrJGMycELmCyUXIR1C
TFFccR6s0ELuMQIymUxp3GIhbBo3WSd6fMVIElPLyvKNvUgbDsVjPvEI9YiOtpaEFB6QCpAMCwX+
ttwHzBC73doYO5/GkITXNi+tuTqkttT8eVrjCBSGbU+srE3JojCTH9XqVIRz0EEiLj9pdArf/Bh/
u7oD8KDKO1MvUbFjhCzBXxKI55ggIM8oVKhTt/vt7aZf3UzEK+XjN8HxFSJq28lnC47qFedEG6lQ
8lWJYWANyL3TgGk7phEvgNR0AllRGdDbo7VRqHVN6ok0dZnTEdgwU18EfKo6FyJzLiGRvETqMmx0
kqIyXdgCzf8TlZsV7Fb6dosQJx1oQKGpxgQWVWc5nIyt/hQdRUTR7bJuzhUNtDCD20brtumJo/zt
JfjbMzw4yuN+G++cZDR2vmtQGdgQMk3og4t1/Fkueb3df1L/oHwV362VJ9GfwEVp+bT62nz7MZqH
2xMr8K13jLAlZl50FIfk7rz+iIG1ugxdx4rzgr0Ta7k0LoWPJQhViKg+2Qmk1BRQz6CbR7E3/5jQ
/kd4c1qp8mbbxAdrPKgD4v4OA3L90tvXnGZgylCSui4ZwaUJkRPXKuFQcIrSl1oKfTOtKmxQ5NyN
sXs7roXq8vNQ6lnB/08wSi7xg9RSfZJ89rZ/zasPe3/3IWP0jJUcZQS01ng7CWW2tBzlRJ1RFQFC
aOZYvkueusS/1nR2FUfEWdjhA6qabKgg3dbI5MNqAAqe2Je1o2n4l/pR1SeSWAhUgzHh1fN6h4lR
QICRZI+L6RcsLl5GHKWgep0yp6WatnI83HCIdw2DECdB6B72yU1ZO8sQ9iArISkBO7F0KM4UQ6Hz
U/ECglKzgQAgnXUDcjLHTb91GeU/VL+ksyMppb+ye1/IEkKJ2ejNSA2u6I8YVabC5ZusuBQErjdj
50jR3GTz+t9mIATPoyn6J8GLlOlpHXx1tmkvY9OtFGtBQ6ugaqrO/P+0WXzVDlSthBdXKZ1DuI/Q
DuPHB02pAwQcJF8qdlZfTTVQYllVEHsolsmsgRqhBHOtV9TXTsNadiMKf7em1+0EZvNzen8yqL+4
WEz5LPpEB4A4vRiNriIpWlfpZlxFfCqW4s3t1sT4SgFDiRM7rH2YwdrVaxK7nkRX9H5Ki5Wv/CsC
bTbnFrvUGKmigHlHJzpivKdpxeOD99JlkrDQmEGoC4RksEP3WoHKELUH0rmGzcJifZE12+TPtsd9
gpBrw+hZOja4Z/3YCGjpkIkkhxx8CDSCgmOKLfGbsujVJQEYm+WpTYfVxypbgyzJwUSS5jlJWDYq
OLkCG/1mRbEefGyQEgoVYzA8X1KCNGmx5/XVDOR75sdrTCKbvYcjJB3PhmHnfs+dpvw0bKrN9RgD
cA0NHWKT0n+8v9u9kS3EXGdNk6U8NiQXHRQETj6sxq3vxk9ZUj0rJbjtwzvrj1ISdesA3UEuCxWx
gdMa5wK/Z0XqBKGZGv8zGH2662/SvmdRcQYRpitNn+ZANRzYPsFpWvT7Yn22ab1zfU4y6yvhTVqE
01MXrAzt4Jsmf5DhLwRqMDzncMBXPvRJ6kBX2vS5eoWyiY4x2OMurevsD9VjLZOfxhVFAnMgSBLe
nlnZMMg/LrPv9tfQOmk3Cpb0W53XbKrLo8AjKSyVtSt1gg5X6VQour/qgMpW5magTFHk9oDWY6io
OAGj/Aq4kE06Z+sUJLS7IBbxBHnw1rH66p4Pjq282Rh21CiwOosRvaibQunZYV2wFgZnTwD/oswP
jH4P7hapHu9pCyoVUQhoNMZAxpc98zfhVdNtr06stDeaxhCbAeGfMZN5YMBfn6t+VPsLBp/6Y7tH
kMQi0MBU7bN9Md/2ISAtTS26t4vWb21nrrS9ufevCR/YnI0bfJJcvLQUrXW19zCm0OM6eb3NeAtm
aF+MXkBcgA0uagbijv9y9i8Fg6Xh3r+rN9L5mBpKvR/wBTG9zRz0Ij7x0dHWZC5QP4W0vh8KamXE
Lt7qX/l4JrK3nhAawoYKZLRdOipSbb/bIbzfpGjZYK6tModSL+am37/Et9olkgMRRVJPI5I8yrbc
OGxmHM/3wkk049RKqu3IO7pziikyHS617vVVi+FTvCHGr2tbTqu/o9g6ffIeXRffpovANQ4Yxcfz
OxJtVqticGqzfdSj+8cOQ6oNHQqlPo8TmbxacQXW8M+v0iPqSNI3JZmMKoL/QuF8qHSB0qL+C2Pt
IOBNNr/8txYk36Qm8edic18kyd/tDJipIA4CqWAFVAYO4KO1QPyROCBUVpcF8Jti+bMGKGhkD2no
kZH1uBO5QiWxYjJPjB1INDMg0ECz6+zw1aCOblYszwbhzP/ylesWPALr6UPpo9jgX39rJCDAd+cO
H3mCKILNr22pYRHF1Axb15I0NWdZvPsuYXNAnlMU7R+iVX3Rugjd/Rdk6zSgBQh90N7ZC4OxtwIY
UjgPNgFnXHWx2S2RHQ7uJjxbEwLfuhUZZjhiv2QFAEfRKN86gZ1fYnyMrUt8IsGGnMWG3g4eHrhW
jrWWGQkK18kCzv2IT25WZET0ecw9l20NdDtQXNrIQKkLIdXWLGhT59oNGwTztjnoe5q4cSJQ2nhA
pFbi6aaAKnK64WfyMVviSXNIOIJ8pDqULCgFGUHsFz1ZlTqhkpiC91BKLsK/C0PNSG4XQOiSYO6z
f0G25nJFqVQVfJaaR2uCHz3+ErOhdLGbtV1rcY1R1G2hfccN9H1REzZTNJjnwPXG/9Qq9ZYNTyso
JtIL5BBuMy5cWnsTdcSl7FmeBenNmCKYjqAguTzB85bjObxunenHIGDcBiBkHsbIZaO/r8ix3pOL
njd+eWMjDOwMwCDznLus75MPJSlfTAZYtWdtBf9sfNDzbE0dpvrfzig0bLXX6t20zoZZxH/Fe8xm
JBhmxrOYpCW2TEO0gfIza9VEyibI/LBEGEh9YzwAuTKcv2/L6ntOIgCQDUUUtq2qo7Yad4owdMkN
KHKFCeb8r7HEQF5vQb1NRWFXlM4a5ySPN+OPirNwdd7F1U+bzYwcclxdTnVzT7pli91m+st05g94
JMR2NfRkWz+bFckUeSqkPh7NvbfpP7ld+6NuEAN2TX2WjsPlsEyf44GFGDeU93WAcNbAreQjQT0N
8XnUGDDvbrmribdY7761mOTOAwdixNpiWz4ByMY9IT1r8jVsXItfsLrqjrcR5KzENlZmRlFiB+8T
xmDg33YL2JwhhUxUP+FXw/6m3bJGakc/P29yejOWaQv2fxnkPA7XyXHYklOIqa93CQ8Cx9ZwjVY1
ZObCoNYl68CdBhicBPdmGylvYt36TDuo9kRAQcmH/WaNdH8eH00LN5jlsKCBP/8MVhnWOsOKW4Mk
uFW19UEllXSQ8xtEQJbXxTpInpBfYaBe5bhZ+3IixnRHusG4Xj4VC2ICAgCf2jkLmXWpt9Zssqus
JJKA2S7cWDjFG/iG5SePGvvukKfUXMNyvtmBxvsen0E9klPv+JhF7CZbhLWkS5V8X1VDLABVAFHx
/EwTDsk9Udr1lVNAILkT4QcMFcmuisgloLHhh52aErxhgzh3gU/u47V2Bdmbly0F+7jjEhi5ycwA
5tUWYR6eBUn5twJ1Ww6hy2Cz7P52McPfV2m3e/AZiHLe+AoDGrGgS84QS1h0YpM/hMq0l3KqGxxd
VH7hYX5XVUejcdJl9wiGdBlMFHmRRFxo04sZ9R7adBWyKt11iKqD1BwMt+SV2QhTpLSKGFQw5GkV
7eGEG1o2/CH4GEBBUaLHtnD67RQd4pJ8lqSrRfY/2iG7ufdTIG3boZzFEWE1mfAWgqGzPeICK6tF
yGfzBsG2X7JSpDtEXDoRO4OfBICEyAtw6dLpnqthxdeYPjRJTAgrYazUUZLKNsCSihDTM1GkhB8Q
C0a3cTqg8EiZqLtER0ddjeAKeuzgoHW2Fcn/3jRb44nNrylGPl7lykqT6OKYrA1qk1Z2JrE1Msdo
WKeUqFZWpDBZFJRxi3sVmC/DNqC6y+/gZdlMT9ddRyWrvWbPc10YIkVVHsiMqiIsHAI/ZtYu1wMp
UrTom4nN0LKRq1cgVzWmj1NBphhoTLAuP9TD/q7tcMKteREeAkp27oFMxQpFkGQ376/tI+3J4TUe
IOlVngf7XRLNT8rpli9EzntW241lwEKCCVI6OgLH3BHlEJJ7wSm4y2/kdpDAQXiqTfWhF7cJifCF
xWb+Khu1UKhio+kxhNr+YxBC1bzmz6HvkzCznimMlA0JYWLVggGQDFliZKeNX8WW2FQcBFBitYOg
I+8MOAS/mlOApDKH3A4rQypXOKh4LGjOiJE2QcaPAkA8hIyHg4oUDWBQGSnYV1HtFq/Q7AegmHlx
v+73vRXYDrRAaiM1r0r2HQp+QBhNY0cGhBThNN59ZBfSa8C4wQYjUTCmv9d15EAdMXQMH3mw3U0N
SkVutxY2CSdMnlp91Xcp10vketdzSjA6HYQIAgQQ0vAJAX9/ZRwOU2Zf4c/yI3oZiZWPGIycXw67
vf8yR1i2aTej4Gk7iNGQ7U/xmSZAWBWqgnIwFKloUwksBT87AlApxlu8VxbGsQZ2zQ1KS2J96THs
N1nCHKGvE/elN2VpBijwuk++abdCWcpsBpmQPG04hNazx8rXE+9RwKUvcKXWwGnq1eIxv0Mb9vbB
pvFlESRw1EU7TVe1m2S/PGki8FiAZsAw5d7ma9i3ozJA7iT21Gi0tqDusBofuVIiVi65aJpEAiZg
B41ozuqYb58ZmvP4IlYCjS3y/nvsoiFkD5Ca24a7Ru5ltVl/9IEx6vFJgM5py83RECTdGY5u7o2t
iRT2g7XWJJNJR29ZnopYOfdMZe8AoPZYLjLlLSIlcbf0Y8hUSGxACqQ0P4Rja1YcjLf2JmEw8tzZ
vjWmu6KHJJENO8T2+f1VaD0gh68B36iRmB8bZHhwsQ6d/oL3HxIZNFu6AzvnKEaZrsFNsiRrOiYo
qZ3h1oL7amiT0nMVeeASAa+vpmh9lOA61YLP6hGVSOD3RKlUHuVzzk+/f9kWMD2+7IgkTUAxQooP
+HCn23YYVWbGGuISsQmb2fi97lAIt6gmpY8ZAYFekrdYV1QdBCezRRkBKm0ARECxkDWU/Tacug1T
NKQ93hXopxiLbM7yE+46setOfo8UCzJg4YuhrZSby1VmE/YlW1+1hAQGC17LlmOlQ0Q3ppx9JN3m
E/1Bo65mael0pB8UI9FEDn+oh8tpIteBeiqW8ZJUuPFyYQKHD2VyosR6e02ixSWQlKFlq8O5AE6T
jNmGPfnhl5vfTh1CVfgcDPICKoIX+TvRkddjWZPoI+YOtEKzxBEqxZiG0X/u2EKgzIcRYbNgC2Qz
MfHEPrbG99/vURCjviGKLvJFCKNF3n/QXiNVz9sNhfOLlTJhWeJmDmL6akEqGK90hEoiI25DegHN
YLbKTuWT2qRhdhApMzXuwtqgOfLansAqO0wNxlouNNMSWxfpzdHgLt3yY5GcUGbHHp8N2O840AdI
HkAD8vmfwe0YzJC/32jCkk5KJZvkPjERRE68/xyOfA56DiHJGx7SD/55JJwhiLsNt2Nxn6XpQ71s
Hy3NrSTZlDIZ5ZmEzOu0ukIOfUWCDXl8mFuE3YjYa3uoDwSRhjnB0ju4e9BqiTyJMNF2rwwM6XKH
zXzmk4Ci7V9+RLlzcux8pyMSIsGIhx8udSYfLbq+EHX/64M4T4m7qEnrfbDRuBz8wvAUApKU2bVj
nCfVbEqJFlpPuMdVUcHbtXQ/9/VM2xwMBAds2apmDgYQfol1TEgT6zagDyKrLOdPqz3K4gGAZZ3Q
MJv1Hp20qtOFce5tT92SDF/l29dOK0ll4JTPGoewNIxPWOWX0vQIW0Yo+ElJx/IxZVs6JawtPnyN
/AEv1pvVTwlqyIW0xth5y6iCfWw9I+IHYrzRKnWkoxbP9P4SeaNyZ4kwcw9kFPoDkdDrJ8pR3W3K
VQcNDcWn6ZvBFnsOB6pITxV78iUqh0awuT1xSKPlm8aglet7ZtoWOjFS0e6kh1PycIV6YiDXRTZp
zT15/4LfgEsB9GKNCCSBi8s+MEEtTpglkx8zJw6zuNJ6gG0/cDx9thkeC8cgzkLmwROcw4YrTeUC
Awt7J0mvrVQ4/1U//u+vixhNHCdq9PxkdSDnzQEeymzRmYK3V0chQxiuBaG5bAqKXde3Zj+tEroS
hvIXhSLZrJR0Ct04XSjapJWDT4YdkEdmTdFHzytHXo/8fo4IDmWHFjIfRJ+lckH0eTs2nGraBOUa
k2JINb98m9YGQ0KFVe9kExNhaeWksLLzXhoCkSkdxYOPSL1QLVBh4dSFZyXM4bLeyfSgjCIyOKTk
eakgQYT3X0azfdbRsGrTi6bfP+pUIPnySnEjoVM9dV76QTLwCjBe5FHD7izO1km3zw2CZLtbMjDM
JkafeIWqVo4eVawmFthYyQ6vv4V83693XdKDeKMHoeS/IJdoelKGuR6RnUmIlvqfxBqMk7+kYCYj
hgxhlepC9SExlNn7F3ekaGYgAd7h0ERg8YnBHvP64qq4KYq4L6sHG4CtL1Vzj9wBiAMFIrA8E9D4
XDO/QD8+fRPCHdA8j6wsHWIC5xUiIP0MjkYXFBd5G2Imtx4+jUN7ofpEWkQRR2Ph/Lnp8qti610v
3HK7Du7Spb6p43+rrVFAe7VGLatbPe1lO/7EuVWgF3aj2A8k9Hh9q05ek2OfOECutHeSdygJQR5p
+Vhd+XRgiEaEBFgUniwbMlNTwUYuLEx7MuH+Od10vHld0MQhw6cM8s3DYPam5VMl7WP7oPUhblET
i6OKWL9NCuuJFAczl4sCkBFOV1LOBxkdVL1+XO2S22nr32q4ohIw3l8ab10Xio2VIraYO0Tm0uvn
5TfhtPGWJLkrYnyKXJMUv5K2Wwi4w9pAa6dGXRNrRBZKSi3ticl8zdr4Wyf3aQbpzetSConL9F26
GeO/vq6hRzQakLb+oK1a8z1tGSYAAQqADUTKLjROdAE2I0VnCS9SBmQVUvrqpRo4XR8eiV00XRae
0ujcI1jGWt9/A+UaFzNLTtAmvBAKlKT7HMzJk/p5pGiYZOkPyQ88Y5+/tZ9L1INOxHusYChgCGnQ
QA2rLHJVOUzA5Nm2+EIo6p10RYGSTKVKBkfBBSCn04yvcKZSzxbYcrA/CBUqLMIRSO4I0Iyw5hC2
NQ/jpuW8bT7Ii63jQXWGVZjiJ1W5rGJzoAXwKzZGgE2oFLSV2mgldCZATsVCU9D/q18dmB3TMO+T
XEAG5uhhIpJCgaDKI0feKKt8jG9Dh48dVsEhZR2HGS38NH3x5+iu2X20oAFjaWKoPfTJl+kKQDcK
+DtaurMTS1lL9dUWTK3KMUrkhEoS7zB0oOtK4Gsn2z7MO5853dPTere+873lVntZwcD53ISfCIH+
JPMXldzXjLj1Xb39AOX+KD8iIytPfF7HJRLX5BHbsaLeJNMsOgDhlqxxd2T97+wyluJMkZ6axyCx
PebXMw1IJAn7yohp5MULa5Y8xKaLYLk28/SjbQFLgnr10d1ubtWZD834pNg9vYH3H+Lxkb/yQnry
JEbNFfD1HXTli0/ZP3oDwmAm8LQxnI4GdiOH0+xo1XMKJ5TYKnC5EdaRlrzGO7GK6ICJbV4A0BcO
aprzuE+ekk1wrVZF04RU7qnxUY2rfdh+NhX7M0ikZIuqvAkT/ZTNyWfrr0V2ZEpzy5nyLyWq1Slx
HrF0qRvOSxKQC6yJmplig8dACBRns5DRJ7rdBhhK9M/m4YSnl5sdsnqw3jD2sRcQesmkjUPyHX47
LHxv4t3uShI/Y2zTZgv9oYgJyG3iwyvYIa8312MBgCZkq7BTqERmVPILNWLJNOE02+6Dsyxd3MuR
ouUCmXN1XpXkKcMMkhZOHuv0wxJmfsCTJfwUFzWIjmINX/5fYJVvgJjk4X6UgRVPWM1OMsBHpwOF
rhn3N0GNL7mBPc3i8THwJnNuElYW/AuObQcBbhaw/TCDDM4Uf8/5y0g+Dxhb9Ys87m5AdG7NoCKT
amKCS1JyEDQNIW8MFFsL4CB9zwwdt+wRVMvANNighZGQQCLSxvHL7Dq1l+eIz1JkqeQ1t52HrWqN
+RElJsPFFtg1i+ykCoVeYeFxO3yLW7/ffPC65EGGNXK+u7L6sM3JkTJ7EkAUqjyMXL3EhXmiAPgN
zHi9n7yHuIW2fYGDHBw6eQ08V4GM1NP22YQDKey9C9gJFWe9LHBOeFArRhhyi3ia2ksfD9FZPMJQ
xntmkg1M2EAzAwfU5vRoFdR1y1dyg9bBPa+z6lnAt51D5gTZl12fyKfLVGEOU5FG7kqDaHfwgM3C
ahlURtvhwWNtEasdH9MWR5Kzg4MkADm/GEZoRr9XZi4fflzq5Khwdi4a5RTTiucoqqWn+JkPiCEG
h+t7f1vwjspbtgXS/gN6FDdQBfP6OHZaJsD1XpM8KI1BX9SIC0QRphYVAZHRUWRVlhwaEmSrO8YF
9zlbss9hOj01gX+pt1pO/R8EQqE+CKznyu0Zocy2MKxL3J8AAdSbIhiGkBT2Jf/r/fs4ijqgOFyR
7oT+N1aFGB1ub92WhOZwCO7lmeccQL8txZC04DWqBxunG+HIVdWByO3SeGzT2CUlTW8J9NCtQcki
OeAgLAr+Q+SIVOI2+NPHz1q75OUbkbr0PySuQtByIrtr9APqdIeZoiF98djqvtXeqM0RUJzveXun
LTzHUI6MFBFeRnzxIFurg1rKn6baafYSWHHTZqSFw1shtkcTv/QSfyluiwafO2i98bmQAAO4CEYh
rKMCrSnyLcfigFzF05maAL09ARAiZBgR8SzkXnPiJcXSAJdm5A+Sv+z913iULcV9MEUCl4gPALFK
7B3/VoTl26abTYb2i+0SSwA8RbluPlUhxmW9NSWoahdWldLEjG0GjbNuEH5NfissJljTXM422n9Y
OKOteZd9N2n6VXpNzSNtFzokh7fvMQprR7NKnpIsJ8q9sQCeXAaUn5xj5KTQkrMXrxfzLwzc362P
gGwX6jBsgRyQmoOpoQuKhJP7qSiVcD6iw6NKU9ekA60ic16DWQUC4OZ6dMbwvAo39/EOtYiAsQG/
xvsP8o36JDC092gJ1SMSLfb6u47d2N8P2eB+kspJ8g0l1mSTx5A3wppEZNIWCb7RVLB6nH/qGIaK
Pm83tCjOcKHx53r7IhD8mK1MJE7T2IXMF443+v0rfqOX5YoTXNmMLmQK6RHHQdaWk88BgRkFtkQc
Ugot8rrtrZeG5yO56ipY1Cy0O0gtvb2AuXBs6bxChsFhqFV2JhKJPbi4gQbR2OliZ4D+cMDkzp/6
Ig3BXoUE7YSWqkqUaFtRAVDKjI+AY66L4AvG+yvtHvpiraad+vj9mz0y37HOf79Z76Bxd9xuu27K
OQAYwpep/Qgbt6qxLMFAAc5sNPlD7W3rUEsk9fDoRx3KeVh7aColpVnVH+2RY/IPu3qyitqgBKCk
BEfEANoi0M2CD0CXpyvKt+6BYeAYAwjz4Us91Fg0A+Xueh+z5dJhaqKRunLtOuNIV8KSU4euueDE
x1y/QA7w1cwGNxrsNS58chNDqGRSspDhFPk4hNGViO5xYISVAiniVsH1Ir0W2YTffxFv1HrShxDs
5AIgh0l8cP4tASt5ylfdR5kVpB8yVXdf11lDzCWu2JS70smALFoeU+0dbS5FAL+HPJeDBhqD4z9X
9QOWp+SyX2FawhclWTCEwxQJmwajFWW6G5kbbJr4b5E+ouXGpbq2hf8EQ+T8ZTSeS1uIcpiEny7Z
5irv2/vGO9UU2GX2utINXU4OdKbeKmTbPTg1iXLh3PSKvY28tNLCQsMv2CIEFdmxnLwDBQUI+nbL
+YcXOB9Tb3WfbZDOcJGWrOC4XML5h1Jp0v/spujP91/SsV5mxWUmKseREVOkHODRVTxDKwxL91G9
SzZI1sWs73pi2I9yBoFl7rKAbyfPH6OmPN+uBzK4AfIhNIQqJE52ycSNG9E049zRsqNBc4o7YZpj
GtyzKV3GRXJN8j/2MVA7iWjJF2bw7Qp8pELlTn6Pm8Z/i65R16ym8r84z4+YDFpconZtSiUfxuFi
dEp3X3ZRsNzL06wsLxVjghqDbPtFNHU0obQ0VCwGRkPqW7emP+Dk+yAOuNhR/NrUVj4ad83Ot07P
/dn5d9j1f7gDlYvxqk9i7UdlH3KOycgSrPnktNPrk9NordOBG55A0oN1xvBUxO0eAcmAlbrx3471
pW7TfbOEW+vPGlPpEjdgk3UN87IjxEDRZCpPNFeRg9IttswzQgNZxOxlMjzZbFlyH18SBKCExZo6
M34jIckpmzvvVjMhNV3t/dV35B5Y8VaAqgxrEJAVb+jrix8q32eQR1zcm7EDvF8UKIw4lvE2yixU
srxbWNEmhBCFsDVBc6xYQfMeahO9gUII423wVDn7q4om4v0rjHVaHD5eGlZCAOD2EpLqXl8h7iDG
zPTZ+NGESJpJrSD+2Fa1CyWdWLFq2/xVbkck99BiAy+fuM0POl9Vwgm4NAs7H0eQNCxti3+TmH6b
5WiHPcfOcqcKmG/J6rTgA/RC9GIEuRBPwmQ74C8gYGm9hWDhQf4idDGq/txvQ5k6MViz2ekAVuaH
zqb9vrht/fKrEv2UHs3miWAGLXLs38l9qXQZfW1BSQsic7aLUJMCVQGgQhtqZlmRWoygfKSCLV68
uHJrSCugStXmdlDwN+3J1AU7dPbomYccHTFSEziegz3J8dMuRx+7fNTpJ/CHYSFXQYD9kPrkrA3R
2Iojlv4qzPvLstgTk0XCGENPgeyJ14g4SoTK2SmL2Iy/68db+EeL2POvWesBHPAv45/YFCvpYAtT
+8HcNTKQgJG0p4l4sweNx+khzZVQUxt3TtWur1qmBTN33wUh5nvUtY0KCz9wfzpZebVquxuRkxbF
B2NdmMAsp3pOF6SwBBvkfjLV62iyrz4tjIVINUHRFCb7euHGHua43QRvB9ZGKUQ8BV5MJ+1Q0hKp
TG0tW4Z4eTsEigO4X/49p531LJkVdTxsroLJN+v+CmfCrQDYkQCigNx55UW+1Enrm23gXEZBTpQS
bQ+9g6tWB7pSc+sVNKoEmozp1CoJ2zRFdkaJOIOz8j0XI495XzbPs+v9PTRaWdF9HhFpvY0+w3i8
wKQnn81b207MdIwAex+0B1Xx62eTj07BvtgtH9Wy2vJK6lWYa9uZi39y2fY7dkw4QilnMgaCFKvq
c1CPOEs5Dhs063xCTeL8XIrlhI7gDSCftjMKQiwRAZqzQ0N/5QTlhtpz+SRzqOp1UU7gIVgDgMNH
/B+KctWZazaQmzSaqhkkDbNefhdIgFTbpToVMGn/4tdfZkRIHJZVREiqaQ6Yjyre+utVM4fW7aWv
UwtImSh6eIIz4yjYn0399o+Ag+OX/rdezT+dcvm2rvb/CXB92DF6IenEQ5J/EA8vh6tS1cSLaFI6
FonHbZneFqP/UTKc9/f0UPvH4V0o0EXVdcw2c7C/5P16vaq62f0k/KJFihQ3SDOYH4oOgsiVHJSQ
KPO/im6TnbklTDfuvYIu3TVgOBg+3BXFQNb1+4tsdmsafV4MzjLQSCrwolecFZIxt9/Vf427bkEQ
mEgLkfMTtRRWgBvMQQw266eiAaVDNbe/KOBYJVughhmvx7X7yIaiuXMp+1DT+rfjZvczi/PhsuYn
z4oewK+wrXuefvM9ekglO8UzOWkqF5XTbE0+qvGlhI4zENNc7dv7z/KNpRqzPkl+TFY+WN3hcCFN
Zl07Uzt81CerQT6BS0Oc8FyJnst6NkdY7gI9pgaiKKHe5mJs0GcQnmdzb1EbNyinT1zX6vglowOn
IiI6GJiCpM6Db7yDuc7rgWmE9LxUaGCwfpiLXQFeyOWSkMWlnlqXF1DkOBfG9XXSlvWlv06jmzEj
TD1g8PdF2/JmGOd2DrPVnrNxEPcZmvYzSQk5eYOC2/chvpAes4w+AZMwYMvaq6VecwuQx2DFkbID
Bg0MpgTGGf7ZqBCI91DACSFwSCuzi3aLsQR7yk+3AgloXdbYaBgNFpj97sGOcHRbEBCZqhmRSoQM
sykv85GERYtuFuPyY6y5Qpu5tHQClge8ESBvtPboouoIvBeNFVPX3PmnSXflfRHUnA80tpJd+gl1
iCaPxAX9MvME2gmoNEsZxWnrroSi3WaLLrU/XuZ5iKRBGYs2dMr41XgWuU2KUYkDMG4AV7MJKxUT
utCl9/pCZqRrSuIW+TBOXIyzZP/O4ZickMYVYdPSAPDHMUs7ZxwagxuAkPGt/Yz3IOhOTEUSj2H7
YRn672kx5Ge4NNvLximZJe2iTF2i5SIP+CMWkmXy0MO1l/H3kn2KblAjmscSqV6+Q1NEvtLZ+wvO
atxebSqEBKP1o2hZxegGbADob3V4PDulqRLm/9mW+lfECayVKnC16Uo4yQZmWHrTF6UWKFVDyFHR
wwMwMQY7Lxk6GoWEOGlNXysmS76DBF+KrcmofBXn7zAyVbXbYIIz8gBQdbODohqQyE3/ZMTlzwXD
yPs3eKw9fX2Dh1owwOaWlbisXtzNDEwUJmH1EOqPUE6pZA9IUbX6vYauPSvIYGs9nrVQbpH0Ki8F
8bYdCj6nq54X6rwLrQGrZ6aIG06e9kdRRtixw4jNPhIIEawO802raAVMtdvNn6TmtN2tgzUEAb6A
DymZpM6ZQ//Sb6YrTeqoSSeTicMdi8sGDE//nm0ZcQ7XoVI44tsQa84Qbr5Lf6rkTGk+6gywSVKE
jJnwQ3+elDm8RnUdmR/z+qsaXcl9JCGWdVsO4sxI2h3eqyRXu4Wo4VKIt7g5BeOfjkE83rB5GgjP
DBpi7K+Uh6/3xap0d8Uymf2DgG1pcSVQl2Jd0wNalpKmWIlN/TXjReJZ7EAfbRg4rIUobqWPvb+8
jlkGJEAIPTiT2baRVxygqku/j5KtF1NaYMsVQITt/aN6Ju2pAzs5gYnsDO4GqUXSXwbtijmmvCsq
6yldXfplw5ETM+wAgAxpCF8hTk3oTRUhbks9PnLNAp/VCqklUiukWZPCgQZp2BQunSbfIGolhLmW
vihf2IVlgPgv/DBHnSW+hlUcx37im4hspINayt+thhU+x9I27koL0HKUnlt4y9iAjLk8BHyoEbW6
Fbq8WJLHUtF9Zv5JuOxNRLIZ6/8mad2njtG9p9Uux+y2z9uNZIBIkJbgIXu9YPxg9LZMk/StSsvE
09c2Hr4rrkWfShBS2SitPSMht8ZqpSCMIG6/tdEfbZn8rVAwm/mrjaHQ04QTP7eYS2ARZn01rPuR
Y2+jl0QwebHHqzlOP+qeSkc7oNqH1qBVB0Wx8Q10L5Jyugu8Y1YvP8eAs3KuyNmvnvQa1a3pJBMs
3YQ46SQAFeSpXktaMZ9Rrj4RC06DUe79hWwX6quDgOdFKjhMmbQL/I/XzytP4Rl32USUlA92m6Pu
pGTEIOmdrYv9k+0mCoBp1MdFxbmGnOSDoQaSItDsVSzo2yt7HK4Q/iqcOBdk4zcbbsRivBrkh9aE
yaA3dYvaneopSAA+wQzwSTFmmG5Zo1mLUAUGYsFiTycL2SD0124t1Ir+rsfMiRnI95xv6uoHhmDw
VIOz3ANyGVCNK15OHZkMbJKrNl1yUTIW2MpgHMRgZ2CzN8sw/xB4aONo+CnZE60RJ6CgJ8BcPac7
ciyxQ54el3O8n4EaRYyHQIHhIzOy+8pv567vbJqJGqP6rH0jaMsv6pWspByhhXo4w2wvklu/ZqjI
rWpSgixcU8KABR7JSnZajHXcKnE16BuYVgb3G3qH/feCvXrswz57sF54S5IO4KmInjQ+ThZJ13DY
W7SQHk6ANsQhGEx7vkrDu8SPbmx8ocb8qrPL8E0C49pUBFX1jMT9vMpnXJ9QLYzFkjrcydyf769m
9gqW6+vlDP1L2ESQ+FBe2LIOlnPjr2d3P+W4SFoI9pT6UamGLd0z6TdU0JE/w3G2tw2erLZkTDki
MxJAFlxbvlh3dPooxLOrYodioKc8q/36ednDU2gjsbpSzYppiSu5GD2ffIMVXcOO3NWWvwiROES+
EZ0nFuolxazZuTemIZnczbv+zs60DyLrdAaZJvip1Yxb2ipmBRPRZ1Lp0xmFiEfL8p7kfAZXJqJE
FVPSujRs9RYHcB3TnGlieVZQeWaGghOulGNk138PWpz1BdDE2KR/ruOtudg560/YeTuuC/jXBq5i
jgDlThlb7IZsxsWcBJRyBnIQTjMY2bebcgTxqIvsXPO3imj5EROR0vSk9dvS1W9pNBCDfS0iqr6i
4ksU9hCoNs9qbfwwzHKwmB6b8YjvXLU2eGLJVtgY9pMiJi/ILQvSnWtlpNYEQfiQXHQipECPLgPD
nRDVeMYtLiV+4ybnLxm3AEQz3UOFFkNQZ1YSfFCksMQC48lx+PpiYuYgxr2Bydsftv9yqrE9+z8N
CURmguq5DwK1EBsEKooohac9obQ6znHwWYwRMiu4eZ/S7GAx+pg9JmedMIAOKJLwXib51M+Fu/5c
tO6/NFytKODQ0TdqYAdHqVNyrkMBWusMFLG06/+XszNtbhpL2/AfelUla/fXOAshQIAJ3cAXFw3T
krXa2qVf/173EckQm4p7ptrlVozjyDo65zzLvcjVTwB/EpiPkvJQTd50qKizPNormfoPVXMghaao
pZhc+G2bzMJQNWA15xg0uKvthwzkkJHsoZmt0YEG+klFrgphKhkOGlSLsTuIp1de2bAi01NpCUBo
C9u5CvD9h4MffghW1p/it2o3mwfNCPeucQmYaRdrUZX8tzCF5/nEJxbBIJ0JuoDZYrJDg/j4uqbT
0Le55coKE9AShA3DYzTYc0ozRtE6YGgFsIt26KPJoW3ff6jp+6cR+TuNhZfXHdCqp+uO72KExflA
B+Wknq87fW07I55/CzhcSij0ZhhdZJ955hGvdMDz8mjyV5H7wDMPu9CzR2Lc/2tkGf3KG6scoR/E
B/7zzI+8zvOvB3pPjRp4Dj5bn7888yc4ePpDvInP//U5+ra8QL1Kn4awU+YADR7pcF1yO3JCejYP
WgliJ/A/fua5gctLUBrr4XX6UQe7S44Nzr8gxAXc9IoPiyBIpul1fs2n0lPn15aP5zixLsv75TV+
fflAfuSYZ29LBjY86HO7t/JMVjm9M4AUVSY8dCUt8Blv7egGxgAHcf2fR1OTrd5UDUS6t8tBaj94
67845lHml6t5E/4tnpJtbS/4Td7HqzyHROccj/qxppjFzyRT/AA8i4OnBwvLRRq+68sME47vy8tP
76rHDa8vv2H1bznQwxy43c8TUliz/NqQXKpJwQ/LB/DMMb/x9HnmA/RHOOC5xkoi1vHRATcAr5y7
p39zS8s2ivIQpjGr8KjbNfdUaiN2AYAHrACSBSahHDKACKqV0WElTIE1Tid/IFUhbxlS2trQaZBg
CTf9uL9We6dGPKHkUrIUgZn/8fI5/iaccvDoQSIHrBDpyXEallLS6bvA2r0R0VfqSAbv5LA7ZAjd
wiy1aaULJ2Eil5/pvDpPjymsPDD+ARfgdDkgJxOnzkFMSjim58uB24Vom09N+a6No7f1FFyJWoOL
PdeQZZ0OmbpBoooqZK5GVPFpXokuUjU+Prn06QDKKaU+Dwg68XYxNADR46ARBzQ0j8eVeL9drRsi
DYZHgGUpG3jQ9y4WsC8XjbKMmiaSYBhs+FH9z3b44idHuUAtNfVY6Zu/PKInqnRcNlcWiKqGQks6
zjPTyoW5mrq7N6AtDItCibUg9XKeUc/Mdki8vHa6iHfAioF3CbJsmgw74rchgtZFKN8m2W3ZzH+o
v6OFKZbSFPeoBD6GntIG0DYpeCnPGKJ2o1hVGh9U33DdmahHt3yagm2hzKQ1PBP/9n132c3j/XkC
z2ngCled3tcKsBuILHAoz++Y3m7cgQZQgUamaq1kndSrlIsZ7AJ4fRHTDaJJ25oZHeTYJZCxNECR
lW8UI9GX2KUhva/ktSh2ZXmu9HFaWeNMAbvTpKMr4TtGDuGXFAYNvW166GuqvIyQ+st2Ji4gmuaU
ZBLHuwl9F1gWCE/DXaaxFoHBWrh27uuydr/kYXxrDJDUkSSmESRJSYHqKFbKrXW+wC70zrO8wJw0
gLIVJGVYMMc3fd6N/ToOLEMNjWoK/jL+lPctfvOqZ0oDYGkUUrbExFi8f7Wplcio4bNYUZyDfxkK
/PF5AYig4Aexgf7Z0ULRxwc/cwK8KxUimtA/B88CGkIxXVQi3MB5xd13I/nLXbgo5JEtp+TbinUz
b42wPJR66F6CwFCKucrgDEc2oBB89MgwmDtor9rJ8FkkZwOxwP2t8ceHOB9vFSzKzCvhosyue2s6
OWqDSt1czBstS6amAc0r24MSkM03NUY5FYurN0ACBrPxSQRg2RuEGdmPVgqlq1NfvvaG9q3Qj7Pq
Wuc1EU77o0K80uJiOUOeE3mE51Onhicy7sKRkMGHqDCwTED7RQpIbg/XqAuaai94OZUoKmbz4CuK
4Fuv0o+RX96JTjTDteiR0BGW9L9d0QIfR0/OC4yAupDHrW3Ix6ONfhYywnS1cIi4Vq+mA7JkYMdU
c+2BStPCeMKKgMz/tZk5mIrYSjzlrjLtDzd40d/GBRUN1TpFom8SavQF9wAtfynx25kHiw//EJ/U
Kx76D6ExAR1Jp3qPTD2NGYC5oYmvvkrWkk71jL7j1RvK++/TPHgHh/j25e9/Ip5KBiQsNqsF3x/6
5FFoXNfuHpkuNI6MgiH7jfpucYO1itw+iT++6Tb1kKUaqOKw7F0ZO2N+lmrAgHSd/HcgjPyheqfQ
DObuY84Q7JnmEDEHROwHqZFIJ9l3w8PFKvmhAlwoBy91bF7+Uqf3XBAAphHSWjxEsFrP7zleSbI+
2Q8wVimNUOWVwkjWU/+lRqvAQ7KM4n1JHidrwx9RD44aAJlgcnSfPsh7XCm+DADlDHPm/E7WO50f
m5aDgyEByPoIzYjbHx3emjBavF7JWZo6EwSzAfMJIawwOQbwwJqHKLrJ/1JAENj2pGQCanRqQpzn
QZ9uc5yXwg5syAj3aD09v259A8rLUX4UJKhiTLgh0NxY0wtU5aMBaqQYxFTEMc9r0HyUtJJ6S8bp
FWn2kGsmbIrSUFP1Y9OuV/G7M9fvJIDTeaqOTKAUuACoj86zHlIUTdbkcU37CWLWh6Jubp22uZVx
ZratHmI/2gjSIPc7zT/5QcRD9KqInT9ztIhNrQ6j8hC5hDPndjy2jhPASxTXlzhBmO7n55aiNTIF
QR7c2bE0CgAHButXzYALgK7dXnALWrKmPgfKRXVWNXNUlRMR0KW07e7K7+d7BCfESQd3Wd+BfkHh
HajkMYi0l9MZG51zB3CfGtNMGS0Ui4jmMItTibphNgPJl6o/ZazVJlvLW0RwgKzHUC/eU2OPEozz
rBqcgkiWwxqnn+iQrt/xdRCpPODUhwB+NlO0AalG4W7I0tthRefO2CRFEbYB80rkoJaAmykKW4Ow
qElV20u3VJhc1kAPlm00QtIRt0PxlL0t8WiLwB0bjSMmLszJghPTO5cWxoo11V4B3lVhjFNi7ayp
frl7uFQ9ncILcdClgGJgqf0EEJ2aQPHv6sDJyb+62md002N0BqsKmCJyx8Kf43PUgJ2DALajEuYV
lMhIuyCDhh1GmDD+L6hyR1eWY1QNqWnWPt+Oq0fXvgzmuxqZJ4Rexj//65sMmK3WN+591OlOsI6t
rqez7zDmgBmIVpQH6EiOVmphSXfW3GTqCzzSJVQAEhBYqdXC84H+HZyzpjwRZuMmC12dETOUcDkS
wvTX8DOxtw4zoL03cDukKLKQm23wqu/DCihjx1aqpM9DNybCGHvo8TOjodDAKQcx677WAlyvIYiB
UUYC9pNkBErn3Abx+9Okxr/yYFWRnB5N0t6eSE33UYPkVXiZ1J8fQeSq9SsEkxSJEQxHh4LGDDEo
EmpBi3tIZaTu0j17yFixnliXldPcHuz23DpyvMYJgislKZJUNPlw03x+JcFS7yZrHLp7bcxKUHH9
owrOLGUPEFFTAoQDqOALeXxJwkjofJGBtAjXNPrKkYipYmqFQ/f5v70BXcg/mLNhWO6q3ne0U7jQ
qmtnb7X32sHgCoHFX6LiDEhEA/NbnbjKhW1D/1rsDihNnyniXgtwsISbYiaR8718Yif+lVy2kLOi
pgseC4T2UVWXzGe3qvd+a5pMKtF61BsM3rAkriHOjEJmqGCvAiYSfr/u8uAGhqB6gGTWBtfMrmZM
zTRp0tG9aAfvTzE0ZH6gXqBB0xPGG22n2aKVbFlYfYbn6EEnFRS+DWVU4hUCMzogx/Qgi+L4PuuD
iQoPZT4o1cJIyBVcGcdiwAySmdNVxiyiQkYjWriOHrUFVSik1S523ctX+URUz5wXyBRfJRS6uUcJ
m1vndokfKhOYVCOW5d4QQLilfDIEanfAkR8ggsrZAW32+wrqOjgzgTnBIdhcSET1re25y3WideXQ
/3bZGjmvNf8db3FuhmzBZJXTnQBMaoEL8CvJRBXGRHIWJoGC07/Bs70v+3CT2OubdvJeBXYMkKu/
7rrhdmu1X6U1IwyFePMa9PPaLr8ZWppg4GWxw0JngUXo+fzu97XTrdu1fUcX5V7+JhLmXkje0Hsr
KMED254xy7BnivcYZUhGwCB/6aP2EfLXZWTdWv65tPe3p+azv9igKNZRdDy61HfmQ2o7k1EgtTNU
JgG5PNbGJCCpGo4SIW3Oqo1FaINdSDhLelmSL1B8er6Q76rM8ms+rvFFXABnKobXpnL3/Jql7jCU
WyeeUIYFazIBLRMYzEu6m72fgwOjSFFOn4CEvjIgqTi+9SeqHb1ToI4o38U9N+cAtmGzqHVHGKkO
7vYPUYFEDVQCHRXMaw9pM/FHRIZFhU9u1+6OSEHTyZ3J2Ma1l1wkKfQj1jahkNB6NJF5iCqaENH/
9YSjSSuZPgAexOXh0b5KDWZl+ftgvBM50SBtwBqJHinCt4dOozJOLQTKFgzxFWUJoYolFhHi3SID
gZfP6YQtotHAhQvBHQg/Ibnb89EIgVs5Teet7rRDaamV7JQqI5ptKj+bzNkuqIxBvhgSUp0G4iI1
PjDbn4St0JKgyDfz0BEFIKBVVLW+RYoKzSxWsPNpzkmNVSceuZwyobDvUtZ7fuLu0K26IcznpS4N
Lp3u+ibDYVHwIDhi90KaxAHSWEDrTYTOyqrbO8YdQ4wILV9iiKZAAV6+qL+beyyo4Jdsj/MLTth6
QZRN+OyOb2J4sqqZRzXpdx6+EXvKFFLBxatkx/y7kiWs8JSPirsq+vRsbWlwbsU/qStyzcjMYXWh
x++R4xyFI/Nsr4dVuethkwXAEKnlU57TeRnTOoVLwGEkoyKcVFnb3/Nm/hLLLcIFnjZS+qAApX6K
cctWZ1hEVU0wyc1lF31gnbs/NYxHq8WzUz5eLZLIiWfo+RDjqAK4/WdjH2yg+SpMo6isUgZ6F3C2
SLMD+AQNSCH4xQ0yXzE1C5UzFLQYbDHRKJj17+d5Qae7KduAgng3tKFSIIb9/H7sD6Gz6w91g+vP
6m9NblMim+hR7sJbo7/MOQ6ulLq768GnzEJ6bdiXbFH/0MROC8qziwcjmYCDFgSYE8gNR+ONyMfB
DZDHRTaGNBvKUTYyucFDaIwFg4kL1n/CYnOdbDAlCAqYpZ/w3qj1/7cTgxPy/TBaOxHhHeXY5xep
tOu+jJvAhnsJIo9QSPRHoSeVU8cZSAPW5mYb0QpdsK7CIz02kgyUVbgHQTBfPrHTiFMnhkEnBiUE
H9Exj8Hdj7HnziG7JawiFXPIdK6qCbyyWnJicjUrKlAsb6Dtf3g5xr7B7qYYReHfkUXbcfij9qPi
oi0JAEZAIGh3SBAethZ2BrqmqUTT6ulbuSNvTQug1IQ5X7yYv6EWQg1m9OUvdZog8aVkJQZ3BLoP
LhzPr3aaVtmK+uRytSV9HvvxVwkwSIHOZEiml0+hGoqFB1pBUhxDH32svOrzIwpVFEZpwVVZdtsF
++uXz/GkdIn09yqgbsnSRHMRnM3zc1TxorTc2ME3wH8NdfbVPksQ+J4+OenBvSy8jML3FhhF/tmj
FC/XMRHQIgSvmxItmwkN+TUgHen6CYggoJ945o51eOsP1Z3uGZlsCu9Xg5lUslKS0YTgraUNY0j2
qtC+/LVOipf6WjBJApfKIDhJ4yj2SwrtFm2eE8dy6aWUAM0BkT/udtm22GwFUFvJlvGkRv1W7oji
wCBRq9akiUVkS+sRKyJf7RIXiO728gmeWJpxggBn4IiCmmEAjuUsuF/KcUJV4cGeRhCniWByiOxU
VL2QkLVVQZFNVcTdCVMbYiioJBtRILTMDfMxdvhnGa1GWAFDSgQxsPtuI4ZPIvQxSrF5sR1uqlps
CKPvGVVQXArsFmIfLzRv7+Y3jZ9U15VwR6oxC/LZuMapBDGIktrMgqNaQykw6g3AmgBPMIOpVMmd
GpjNugy8i1zyv6uymQDBHl43mR9sSpvCUt+iYDzPnn3h+sPuDY7WJTtUvL52hYWsR2DooUXx/x80
gLUrHS28NJsoo4D3hLPoHO1a4b4Nx2qOyGF21OXUG9J6ouhEfK2F+LMjAlVpWK2wOCFOSYFUiY1P
Oz9F7kJb6suDfhozQUiIKGv6Af1fNoWjmIn7vOnKxp/vMKX5F4jQq6hiUcDH3EP8ccjmfzXxDilu
9vvS+0hP55MIjLwHzTPYBUCi1aIrG7q1QJrOnNtJyRXRTtgrmB1B8QQGfbQ11HXpIprUwnNir1Js
QpsNHTYWXkquEomJKVcrX1HLXGme8nrt7QbswUIm8ZfzO8Nv9nVok3Db2BMgiNmr4yx5bim4Zu6w
BCDs67vd/t3hkH+IiumuQo1cWxa15DeKPTSOWQceSvso2b3IoOe566fxJRWvX8/paNF0c66JFdgD
dihUCX/SAVX2imyARqbVik6C4AWPVQUajKp5VOVwqdh8puV5PiY3qdvz257TIiNmQedGQ+Hv+WLu
Rl3UNt44gMCk0qGYnLK52TzZdBCsuqmcCVks9nyJ3FYoW2mHfGtQhVIEluIInopo+Iw3Xky7Yquq
NswfFtB7Km0fpdgRHQpEv1BIHZHco201BOV325EHDdUr/UF7xxLloNf1qBAp0oApZQ8oP2E2dIsL
za32PANZ8SlSy7cce9rv9hR9bNCAuJJYsBi8WCi2l5EV/hA4WNFSE/RXrJavEXn6I7JYqA7wlkw3
cJgK510Efu+V1/KaLBZqa/ut6nf1xtqec6b43T0QKIdEhJeLjb3J82ttrfyk8NxivhPGBEkhJLGo
2Ku0JK1UPCbvRbTTTSD6uEpLXrdOLx9VDWUCJezg+TT3RCnJAY1JRTFCXwEcABiY52c2Z7u28P1+
ObNBTqYiBhj/ZHEBUEFL3OJ9v0KGkTMUiiHeU1ZmcRQQwwhIwzgRQ2iBOwEtBKGtuvdjy7vygdwW
OxDwhen0NVb7WaYrNXAfmAl/nFmaTioWfCF6kC6615TwuI7Pv5C1Tvqm2+cjisvETZa6pcAx6uSr
JD5VxGtkn1aBZBkmcEYx858YpULs84KeIMmSpFgQjhzQHQNg0KPA+/IZnigQcckp8ajtBx4bd/aj
BaEuq9maUdczrQTVzNSL9K3oo+WTYO6gZ5BtGClMZUmyrDbq8ABHVG8W8ciwbunSR1F3vXO2wOXw
sWF2qVRhHc4iXBR6Hq0UrKhEGQFREgX8o7uXstJYDJMzGq6LwCJZTO8qXm2vuafyjWZsuCJssysZ
m0DiYR1J7csoQARUkllYkvAexPUAUITs/m3+rrbcd00xfpNzhnJpcT2US+sul5aVKB5nLvtpfhXY
SIMSYPsysDmGpIZ+7tMF7mykj+AV0aKut90NINZ3HlQhtagX3W7gxh7uVqTJBou2o/aG8FPs4lGK
rqh0RFWnEkxHyIE6odgD3QOtR0IYynAUhc6ct26H51df540OD9feZYIdJwZjnhT+oWevxX4d8Abw
fA/lnXiHDjVNkQHf0ComIuiImHSjyMBG7kfwMV+NNg0UqoUlfboAnjngHZFFZPyifo8/7u/9rdNc
/A/MDscLnBApW6qHVDCwQXg+D90dy/QAx/mBk72SabwhHIJC4RxfP6a0AtsoxTYrOLaigizI4tDo
VkOJOH85f7MU42SBzifFTGIXvvXz80oP67HZWvHwRpwY7VuPoYvsT1Q2014D/EMW6VdG+4vzEsbH
xUVcXWwx6FJA4C8Ps5HFOBpmF04ZksSrNSd3HOPPmV2upnme7sXGoaXyejcUlPGBA0zKZYcPwCCv
BA/Q+kui8tpwHJFb0vRrgKAakRHKBvF6eJNFW6CUSOb2kn2jHEhdUrjlhukl+Vwxa9SaUZLQiGgw
rw4foQhvpAsRwaSkNk/dngJcBDhUQVsf0Iw2yHH8U6StoX8QUV3i9XOfvZ3rr2EGVK8Pf6hyrtaw
ghczWdAmFb5DYCIFWiGEKde3vvyf23VgXQ7jdF/Biz6sVld1wH2bf3j52v6mYCB9bIJCtIMI8p2j
uinU7HDiH/o3YThe6boJFitFjZ6lSnBX4y7rUy49sCMfUkLr1ZX6U/I4UBgrXqhCf2G/VCbIwCW1
XX+bjIf/aKw4yWUcIGPDNxS8V43UYJg3L38Xc65H9wnFIcqpvvpA7nHonTZNDu97vXtvkDayfFRU
ZtiHItFECbx4VY4GC20wQBDxgdUtwbAD8qqBp6V8BfRnogo3BqJzJE2/9N/8EiggmjxG0yM60FyQ
p4o4C/0ErZeV7R+0rrVvnHwVBNKctQTMKSgcTcW0duZiytem4aphiXb2N0kFL1pvqBImtBAagLWS
JxE/V0Q58O+Ut1F8megBwDtXzcOoLmogVRgv0euVDsXLF/60FUI8YTZttBIQXT5mBroOVpL7ZMCM
EPz3IsGXdBcwj2N48ewWKQZXoDURumRO6UugUScJBaVDFf0j9TlNR6xlo8a5y7CqCWUNqxovHE2o
EoSXLNJ13INctFryba3WXg8sFKqrymuEzETiaAhgRXrvRBhDQhmsB1ZLmANnvrRwW8dDBLggRAMO
zXTq0M+HqOz24y4+7Ic3kqHIwGLCJcLHAhVUAPACcHd29+c01JeiLsZeSV3H/cPYwojFiz5bHGPK
Sh2IaBxzWTBp+fd0poGCtp2Wicohf7UPd5U1fTVLBhBPaVie71P/buGnPy2ALrVM4t2jDSmsdtl+
Kr3kPdvog2HBgtlf9MUFEaIQMsMPI5+OJyRrqfErBxO0Tg1AtSXDHNSz+z/k0mCq3JWLXZoH5/R4
o0wBN9V5h+fKI6/ALgmuaZOzMV0J/rfcPGxMHTcGAOfmUL6XZ9rjzT8zu89Lk/2m/gDbAaxmiHcI
2Krj+oO1Pgz22GSF4Sc6pSQn0chHikkWHdsieFOwyCnQkB6QMX+RKZWvDnUEooRNUtwibsvz8GVT
kjm6LYEIh8imCZd2MpZun/qrpC8P77OBDQ8MpSQwTZ+BSWd4Duoz2N2mQbBOWqZKXqKY/LMX9wlB
AIp4EvMUPZ589cEe2LI8D+EJgg+iGVO2DlcIDZ/d6U8bOwAR16itUOhFfxQpo6M5tXXyqg3t+V7o
KOW/DdpW1bDjZoz/VFYtK0J2+SubC4i0NPEe1VSh9uUDrqWvKLrLoLZe2S7LR0unB+6OSP7GX5HK
j7gILy8Ev0lawESAWSVXxJnzJHp2I2twExT47ocVV3OL6CigYhUHbAetYLJ9ldrFjRNJ3yYyNjkL
Rl3yW5PimwkmWK6NfiUlanXzBPSs4YX+AxD0aYVK2Tb1dO448i0jqvprTbcMV2nXlvO9VN4ENpLP
Y1SwOUolSgo/EmHK1hIpjor3ohY3kwf+2fuoqEYBqIbfJdA/s4OfUMzxl2LCo9nIsEEaOAZAWy6g
9XHnrl5Vte/ewOlEeqi33I0h3MZtWWw8hP3Rqtnu33oHz73JfFB84t3CkCF13cmoeud2N/gw0LWI
CQGinBjOdgofq8s4xT0VIq6RpSFjxEJ4S+mWmUJxc0JXFHmE7Jomm9r2oAATJMgjRz68iUfhrA7m
j0gZ4T66ko12yG8hCb3fDAPdeMAn2ALjdBPDzbzw0qK5zoNdepGT514YcW5FP/YO1moUwKul48pV
X1GjQQ5BYt7EE639d+rz0VEFZq9prfgyrGC61zZDAbMzQmQa6+56jUObEY5wZyrDLg3YC9BlsFbc
VXzhRng812tKzHN7XsHudNN7PkBHO4Wb5VOB9mj9PrKCdzBHPsZt8lUOibVgk0Ux/1EVCTpY8J+h
cImpISGtbEtpB+hThhpbdEAKFYKBABKP/gcijwtpLC+guCDDl9totCODo7EQSTcnIi42YRoEqFXR
fipnTEBqmvX4oVEbMJUVYZKtCviPdgLVA+KaanTIugAf1RMoM5opj5HomRaqHOOs+evLi8HJ1sBu
IPtC8iiSKPwkjy5QbxdI6PilbLBoHTy2T8nt1KdSNUs5aMUEF71A1i6Km7U1ZC0dHdR0NL3UK0Hi
6IyzlH+c5tO/UbUVOR/WKx5HQWVdgHIaR3ukfQsn3CbnkdAFt6EKjNrGjYCxVBpYcSuEcFS+FuJe
MZvGSNuH9NilLjeUEzpM0NQ8WitmmWZfzoAqCZIt8JoKYjJoNIIQGKBVEcwF1nYKTJiX1HSGKH7L
OEgwMRWaXYr30vgyzsoEGl4AKIP3KOBQg2zYk3MBjnmUfrQxTRPSRdgobfT/Ay6KMhSiF2CVkfEE
GXUc49V+B624caY3Kk7qKqmLaoAGZLyCtkoNWwLSWtIFgJAfl4o24jNK9099u/OlSYMd+3WT13kB
FwF843lsmeHxPhlTyk86a3hQt1H+jTYGWVVKFQ/5ZCgiZO50ew+dhCKvJHgIoehOjQdh0uOQerWk
SE2NhD1REZ5Cbr3BOMiAoFDQKjNXQ9BXLULK2CqWGI1vy0WkCRl1mmlGL1KqPj1Qj367SSdxVDta
LQA+iefRq/wsIafcKd5gK/FW0qbGtq4FXf0PQojTm1wFzhXGW0RmJE/69192t7JPXaSL2uFBl0QU
ecHeDW7Fp4JLj/UOXwRkSlmu4lyuNyRwGRAVD6VlUsWNSnKaj2JhqHecs977q/STynCPeDfNk/9B
z0mjCkEJZ2CiCUSyj+qz87ZILOjh+b0JdxFYqTxpPxACaQiH+nucM+eQlDDdAdYW9rzPwHVZUJh7
ymbJfknewer0ExIQ1fdYfiq8HrHYidOkuagegVx3FdtlNTHz6O8xYycnwfpVvCCBz+hs/ZAClLJL
objiBElthC61cqaZ/X6LRsymj7KHENUbV0ZFokRJleDl9fQERQlslkK12CkhmDO6MkfDuXVpGttJ
DhyK9A6jRmVZgv9pPTJmcxKO3BHmEsbqJp7C+eNhiCjIkg+r2oLqlDDmqk3pvgsmD0He4vYfsC20
tv86KznXNRwQQlffCRzAqEfnOubbfRGG3PMRbBRFr6igKWJVW1LlXzm+qXBtNiggPWqVCtIjpxra
uvcyvTxz/VSzOz6nEGQsiF0YFyiDPj+n2vXzPeta9b7ri9fTWGHSzbWTBCq1MtV5VCw19T2huGEi
6RpWQ31R9NsHjbzK0DrPpaAFyZU8XFm1JC3/h1RU1xBLDqDGQD5IAI7GO4XEEowHS1pY7EOsaMLx
ZTZpH40eoeAjGKCGzcYOIXFQtU6X1VZsKWpWwPTqgszg5Qt5goTQiXFSEhfD+SQ8Rj+7RdB0u7bK
38ceqQk8VqX64rFWtsp/MQgCsBja8OQ3rpBj8PPvSpTr1fS6t7N3wulrl7UC7Bz8cx6tJkl/PtIs
eDTpUeZB7AINkecjHXq7LKPzezBqcBUVO/E8tXOrqiz5xTimsUpdwiwWRPqS6tFrMqyIa0UE8T3k
OJxZaP7mxKkq10ibGa7srU12r1Kf6NT2AJEU7bBtMG0O3vBFKLXOn6/r4LO7940U8+Aj2cpdLaO6
Odq97iv3Xyw0t4KC1wB22T1mHIuEJCNbpwOqcFCrtKa2rBp1oYTQ6wmZjCcs7HvXO9cSMyLiRxcN
NU07lDkg+LLjjTRNurHx5nz4pFK8wbVLiVkEFtnpDBEElpHK7Rq5ZjDl1QR1hBM07KkVJ18TwgPF
q2gcqB467MM3UI1eqY2p/5uIIeS+jZ2/RYgxis3b6Vsk1x5TPBXtBFLskM9/y7ZeubZUylXL6gtw
oGS24qIrL+f9i1kwm7D+qNSxFHZIbziOoK7go6WJgCfGZnEQoTIJHlu3QrVdJq3qR5K7i0sWG64u
vNYHkp/oQjEMEk0X+tAhZUdEXltrvwo+JpQmptFJGT1NzXy0sbQbGS0aiou6fP+gDHpSng4dfFDX
cLGBJEoj4ThkXR/cMV8lzfsBqxxETcwzGhYc8zACKHrZKJ6gVLIcH2uYPMqn6HX3rd4mPDDDZNRG
nqRGnsRHnuRGOIizbrOImfDMz/sxvUD+ANjW8CBxkQ4LVrZN+nfNl+hbNUr8hA9aDp60UPRB/LoR
RVnUSvQJMSkpHsDBA++OpofiQ+ejPflTAYXPWc5Dz/sCeTm9bXksn0sgr08cpH/Cu5fHcsyz/p7R
SVnewCs/NVIUpFLlIYHeXSKMsjz4sRppkEUkTT8lUpAcqRyKFI+qKU1Cz2eDNArv4PlJNYUD3RnI
oQBn/PUZMROUPZIr/l9X1oW0TTgyuiSGSfWkl/KVXyTK4vGqDKRxsvzA8yJhshzUw8Pyy4uEia3f
kofyooCy/AovPf0Kr/DO5XVetL+aJ7XNOOBf3DVNI1Yfcx9xB/FOCbmMD/pcnr/aX59UVvSSOS1+
VX+Dr6P/IbDy+I1+fmYHQ1e1BH3Plzcg92QnJ4en5Oi7LPEchke9ceDoWdqgYvJeAibirns5LKcp
/lPKhNrBJb8m/OmwXhSq5R8ifptt4425A8QmpULAZh7LroqS8Tq+F/hInUVV1OsVBb6fnUWj606X
p0cjja0edREPL24okEIdv/zFTmRMyWLQF0EnEnVBmqEnbZt8t6/jQ8u2TnsvVcUU/W0ZMttbaOdi
Syv28ypiX5gW+gfRwlVgU68vD9O70C/hSOErTP4cTYD7WJ1UujKQdKBDggYbXy7KnF4gIgvq94Zj
MQyfwvzS33YoHLP00sYWexja6X0R9rdS9+hpIltVt1HMs0rH+yRtUNoCzwjO1BCtkPR++YKsj4ss
XBAw9yE5AGlMRKXu+U5eJ8S5O3IlGlQUElneSLV1lzoPy/OTXtOvCx13MGvH8szrRrjJ5OxUxr+x
Nvzn6WlZ+fVAy8Xj8sRa8esDTQZ+jFpoHTfLmqFsXD+whpjVAXGlZeVojKbS8sy6IJUko5ikvYYJ
M5Fm3S2TioWCuaNJZZ6fTSUz0Ze5u0yrs5MJZdjjuFjXGPaAgI2Ex6vjawzaCu9AoIk/lwD+HBdX
11eiWjyWPSX6xiGX7ivXnFeWB8d6iau8vKofuPb2V0T9kEM3o2B/ZT3RrsjvP302x4vcFgf86vIB
5tP44EepradR1BksG1V5jwyW/sKyygN2ZaYbnS0G5teR45gRYlyXZ43il8enKv7ODrAIYi3PDN4y
iowfq/3TgxdZ4Plx/rq8ZsIQbBzbt/zcfFl+bxl0npcdw3rdrm6bL/wwf2UrfNwmOHjaLDhAB4uP
6CfpXfHM+HM7LJvG073AHbGs2nrlF1ksrcj829M+gEzWP709TlrJmoLAOKnBsi4hrnx0e6R147dp
39ON+xDDGjdhB0PHg1FZxlPDY24TDpapuYwq4/nr8DLIywO1Mw40urpLED7T8JOnaxYWOAVcrX43
RzXSikJ+RgUcaDzZ8yvsbvgB2Ybn0zbrcWbWMPM+E5qgfWZpl9ds3WmQOea5Cv96OuaAceOZEfr1
eRk8RmgZuWU6M1rLyM1mBzZPjwO1zG22UcaN0TPv+M9YPs73Xyc7/8qPPzdnjpq2uJiyt9lfL6+p
AMlOHKHMmMIfiDSqlDWPGrZ1hRAgfPrxwXMSCmBYUbyuZ9jdPgR9UDHbe2sLAr+Ns/eBE2GCnh7A
vQVkknLvEsIY+F5+kzkACEY0JKUbVh3Q8Gx2iHJ6FW0Kb8ClKNqjl29tEV+p5/XuXbxDLsvrecpi
60fWeSjqF/QqTPsgo3qzCfL2RzG1/0YnLLq1CzGCUXQmNMfWepAswVZYpWkXonrSrUnZwpRwMF+B
/3QwV8WvEI19o5A5yP9tJTw2sg3YqCLaKf+tSrIuw5pTiNdj/Ya6OehFVD/R2kX3fxIqojm0tyh0
xnhjqV2CwYYnjag44IpUKd5XWYg6QybsmpfQrgiFhafE/SnbgoiBR3Ifpyh/2YnlvQpt6W5aBWyS
VY6WZ0FrjiTmEyCyw01FBYW0RmhUr8/QGPGJwBJgDHhNbLyszr94WYnfKmdgh1x79RZYvkGEjvv3
mQR8h8EDcu/G/iu5W+F0tf3QFIDuGhtzwi1ofkRZTYLk7QNA+/or9ijLiULCDSixm9pfRBKLdQv+
t+luXl2Psf0l3iPSUEEI5k1bFHfAbA85XhhUmWKK0EOCFt/6RzozQLNL3WwPCQJa/EXVIr0Qtu4e
j8Sy+9uycyQmSl4zSFadjYBow457BuNGFrQE1o21m7eXRpUY+aj0MpUZrSCftoUqgaszH/Z8Fy/x
cc7do3qCXO2fzWwFl/ZuN9/0K248KxFl1Nu1VzPWsBdhhmUCzMVme+FOePJeWCtaRmEHP6DaY+hb
7Sdsf7My+x7VXQEmPakv0ySvrpvann8Mhyi6jUe0dma6WVXJLRNtB7QcKLFk1pfBVXuMqkGj1lIc
IOawjjCXyEJs+ejMcKvAaGoQz7pom+5T2LTRVeQxMbJGpro0+AE/luxAXBzjmWqwV+y/3pTRP0jw
OpCpTtVxF6VF/3kmM6f0yeoXMGLAC5A8IxkP+TJRQW2yRle72O2umqjkC3RI5s7BfnxTQeNAGnb/
XqRpYxQSFkjQ1hN3r6y/Uhdx3DKl82dqq26pyiVGPR+jti+u5sJac1vbVv9unpkHKZ+5qeq6uaZz
4+JivdrSrGUeDbBAuP2ZnISiYAubHu9WKKMxBQNhKLYBbuNduLIu+9GJqI2zGngokMb7VC3gKX5H
49HbAVmMxuQ2H+P44xwkNlJ2fdFMV05UrJIbJ99Wa0FFd/4Dbi3wQuw09NIf8veIySe7fYBj0zop
UTDug5CKaB7O12G3nrdXeZpFB5rj0JLAnjQHh07pdnfHFcv/zYQP8EwZoah4+ZQjlp1YYbgBJt7Y
V11utcGVs+Lj8aFy8xW9y+7wr3gK4k+p36zfQGdCVrOa1tghzOFH9MzXb/o46i5dbDE26sWFO4Zu
nqIf9qj+Kz0nBKTUne0B0o+CAbU+mfi2zT9WaYNBatSNf/WHsnmP5RNiU4ggU3U5HGiRHcLd9bZL
iupit+6beONuG86oXtEUHYbc/ljjO/ajpKd13UwAs8LpsOeGp+3JTJxvmog/Hfks3snwtYmT9Drr
8fCosEVBgXKffk6HBmzJzs42Je24i2ZFM7nz3Ye4aLaUyWgl2pFORmpc3oijcjS2l27Hn8sitImh
QTevqmFsSMWYhNHWdm+RmYCZ3dH7bJDtiv2RKYdnxWvq5dzYuE0bwlHkYyuUAf2mhFk2MULMoQf5
Ykft4IBIwORI5Vl9720+ZzCU6+qvvKoewE4w5aZktan8/CEqWZKC1cG6L/yAjXP7Y2DzwEEsTW/j
rfrnh75GX77A8PrAP5Qj5L01zVTEiMpNHvbxxT4vvtmHXfqub/BimbfdZ3rZCKXT3NxI8QTYs2QU
uWh01VmNYla1OGj2eCwUu6s6qtK7dp1XH/rK/rviiiKVik5PNjX9K+Ax1LjkApcVEtNpwNlRJM0y
1HyGVdICWCMMGiKR3uwO6hauxGjTHhgGVEGxj8Gn2+6xo4kz9qzKc93LAXogLiO8hWI/RvARa0k0
crOxCu03ZJfNHZ4oAK1K+9sQhznZKztgb88s8hY3hXsAB7w9xOi8teNVP67eraL+3jmkd3E/vMUN
0LvQyKUHJ9nsdyOaPyxbn6p436CZFqKeyClFK2gctsfuZ09Fi60Mfx6FODZIRzY4W7EE7Dr5EIGQ
iFtMMLwDXwvRPLvgnUxUCOfIOYMYADS9x9Jtog0WAWJGAR/PyIFdsMpZlNDkovw95VfVCppZtZP+
dM5aa0d1/t7IDBlbwwHIQDUwNODsXOSPcF3B+knD0YBEuYxHtfrWAZrRoALsGhFzq+eEbHtfXnZ2
/81o/9HoIZQptJDF3FaCScLa56cK6vyencW04GvfGjeBFX7vg2qjeAOWMjegV+JRH6+JqJiugCwl
mjRYsNOalC8V5fZwpZO0DzUi64dxv0n6lSIDtvR0jQn87LjNxmeXYYf9HHfKDxS2FNwmXoXSQ6KL
0a6j27SljHEIsLPjz2RbYoMo5pKzhBL+VA6wihovJFH44j2/E0/YNgdQAVVVtnoEl1w1qtm0vW4+
IAdDa6EpUbmuo4G6KpHQ0PLBMOGJf3rkVivQujaKcwPDXI0DMynYx9e6j4UZbdYyBu+4NaOO9aPi
egAvYFKgzMi7cFra2NuMkG3mH+C3TLS81cyzhFepnL+jhNpGsK3qq6DMCOWxnZDTslfFCSxv7h3i
HhNdIPi0RXgZ0ITNFVwE3Ne6Jn6VXYu/xj5AoDYRqDRFjd5TShCYRfrTNhJYob6Oz9fZJ+GlLfOk
YUdcC+7Uf7WzKi5izz0DpIJT45KK2Tmst/EfxZiFr0B9xqgNskHHLgEEjjc4t7U4KdNw41K1xBuV
JWfVfN/eEqp+ZTn+5nXsjVktiyg7RLM6YS3xEn59H1k5moIYWXsHoGgOlSkzhTreWtncRUCrXLZ4
ZqqdwlRmuXA/NAlyX7LgzmJcpOKu3b9j+ebrH7hBBzoFl+gRsw82mgPdJEMpL7+yC1TxfYJF26ba
jm4igCEkwrKCGipnhzA+AfhkivB79oKhjq4ajzZrws2eOQgoRm2S3oJZbbH64mJ7loIP3oG+3O51
hTbObb+d/4538Z9ux8JeSfpju+u+d3aMjh8S8T5RYtQobrV4qkecpdQRsPucdTNhm4o7NGr23BwC
ozcY1V6abpe8siisczeiTgqyiCDczrWSxquUDI2pAZbvE8gbFmILUzbYRlnLXhR7wiDRlDGrwbKq
RNp+Y1q9qcscIUTENBzwi+RqBTz0iEZQJpN5K1GVes7GhEDzTD0DXLWav9Db8FlACK/kjSC8DkQa
Eh1sUzYIaLyNLS6nscTDFNTejd/sili1Aw1ZsxGodxfmDIMsSeItA/P/NJ1Zk5y6EoR/ERFi6QZe
p2fxzHjf7RfCy7EAAQIEqOHX3680cV9OeDmeboRUysrKyspzhotOWNtH7DgxbPTwioGyoyQZ1Kee
jKhFhC0uU5pxyaan/tKwKsW1Z7v1ghb5KzkRKd0oA4nFgujm4oyMTciqv7oDYhDv8GKRin+h7Puc
dnW7cPyLhRNiBm5KTMBcLWAA8wfpenSeFEFK5NcOWJv7GW+WVvJ0PFdRc8lP2y24HhkTSmppysNw
t7iWf/NefrZ8kCjo/CzgWXUlgzV1+yyjUouFIx8CsV1lsh66Z06Yv+2i7UovlVV0z5JvWDFw8y1x
yFZg+zDnxDn8UV9stUYcI9BAeVCg2Aybev9BJTe+FDKLTQQcRvISTYqLN6xkSTRaPdpr2r5pZTie
mWQv1BxdTRLDrhDXPYqYQQ6PqptLnv8BvuqpUNV/NjXJxRyozuSush3HoxgBu01fH5e9z+bHXE37
JS5qfT/IbAlax/8Gp71sAGi8NOJkXfrDGhBIPnKiM81ROWiWHmY86tSGAu5lup9ikUWUSaj56TUN
276JwBxnto+WUQ3CSA8taZM3SfTsR94i3rTlfY03ziVCM8TzMmADC0EOAlug6GXS+2RJPOHBtZdv
R2Ut24/uLngDMBqHoYb8DtD1N5v4yUKEo1oSRIH9TtkjMZYr6LTnH9VKck35nFMolrQ6oWHbVwgf
lefuK3odX9TIcsPHszkUsZDR3sT/DcSYl9hej4ReOqpuYtI8Bj01YI9eRn7AYvuyV6/SSKa/ST0w
Z6PaGV/BqAUdMc4qhSED4bSOjanRtDOdgubQlYl3DKUY77bST6/SRsaJzLy7AHalBBcOXDsTm48B
46ZsAlMrv4x316m8P5o9ufeKaKzbDBrAxCz4wO5+2WWzbGGZ6egdzwNa+S7ayuyKVL9mPKC0Bpqe
t8ml+dcZ3qE7OlDNUDy6BIV4QZqj5tPpkwPE3zFqlp9hgD2e0RY3znAn2pTA4fB4BcjwD04rtwrC
jKKSa6pneokr2o5B2ytIJ6/OXHxc8bo6krc8fEnDfG8fR3S/747iTEf/1U3v1NmcXjlEMG3Nwtom
+t0rmDUsIrKNefIVrzKsjS2QR8nHy7yWgsl7tBIUGVbw+/BUXHE8Lgi4LiahD9QLI5GZFM4KSKTR
Kzug8ERRi0vMzcvlLwfJSve73VmxpQJPn+p1YgAsyL9FGAmKkoUWDCbNcKwCC9tIArSLfQlgFmxO
dHHVD1WRWVgHANGdnI9cYAIQhYucaQ+EGO5wbueJOMi2JglQuC9M5sqINp7BF1Nxt0XwCGKQJaYw
24I5RxDHZjE6okk2cNgNGechzECk3ako+gXRF0hUidB1YAL6sBfcN7wonRCkySh5OIn5/PuAXbHd
+VO0fAtzBvX4iNOuc3bIiYAW8hGcMzHqjJhHqGVqcQpKEr6J3k2Wg0FMoUe6UPR7SCdn4blS93T6
5DYge7RS540I+aWdHlwj4Ez4L22z9cFcOVE6l9fX88mYL2CaOXLw7Rm5L2QeIO3M8fNnFjnLruPb
qDnPD6VZpG40n9kRDSE/5TjbSpLwmhhedBLc+yR7BDviHNUvDCrkYjIH1/Huz5/X1v12W4kUyv7B
sOd73cTt/TEuHMGdy6PdqcmHWYybhbExWmS7zZq8IY0HAK8EobnLsvsAD3TC6zwdKd5kFddVjzZc
YiqC5y8i1aKTHO7wLNYQo3zJBSFfw8GUGo61vAPhSaRHPpiiAr0hnnoOmDuETMxYZ9VEf23OqrqR
tl2VjseDXVb74chJl7NN2KTT5t4H6Gzxm2WaAxlCUEFvhAfpTQ90p85QK9Ug303D9gtKCkDGqM8h
xRP/HT3jeqojMglX0SVsJFx28j1kfWUSYWbBY+YgiINZ4G8IkRniZUohqCgi8u/CceIGTlC2yLHL
ZdVr/qNKeaf8X5mj8ggHxi/oi8fkB1vB/HWOBCUcBXswf2wWaHbCrlpp4fZmCY2ygs5u6aNuV4Bz
I8PgCxrgScpuGBRj7uvsbG6EUtvEtYSLqziJK6iP/5lIMmvpOscP5DgNG02QbLgjJWnLnLghybec
eXwZo8SIJVKkFkhZ86xFyvt0iCsbgRl8oHT8oTtTr3K/ElswrHHwwpkifGQV/xkqciQmE1W3UeLV
PdAcnjIHntiIWb1FVf1d5vPKFdD8kp0XNOB0YrMhlLzrha2DkCdhLJwfnmwcogoDIhwMlCf/e+UP
vrrt5au1si3bAnw7ZRen+/yVngCKkg+pM6DKy5xfU+buyaKvJfAKu9kWMYUEn9CLTCwKeUsxAGXl
KATurFhl9yrAhWZW60X6Q5H3/uN9u0sIEW5FNILzyvQXPZnjjePx4LgcTS3/cCZTyNkaM9d12MNi
KWpV9NVescMshFed2B5mlc/cwQW6cZjigrgFFbrh+IWKWr627DFZxhecJbECeoHInEY/XA0gxRiZ
n8LV4k/VBDhvLGtot/rBMT+30PsXBPPZvenmBTsOTmxWEctCRoQ2+PRqv8as47W50m0q6yh3rd4k
+kgIVixyAH5BAnQmFcgazW1KQ6mcYJeBSLKUuGS8Pn3WsfNgm6VwPf3hOK7fm3K3xNj+3OGXAoEY
y56q2NbHLptOQdRswJhI0ek+cXR6MpJwUZEnLvRqxv/msoUoMURHmeJMjwyOyTIoruG824EjJ+PL
kA1AL5MAEIv5AFrML/og7s9gGmdnuCjxxmGs1wjlRDplKkNfAv5gt51Ovo3L9DWM+7XZxnuouBgZ
vCvSQaKc3arkg8NIDZeD1f3UZ0isSEFXtGm03nTT9t67A5CRSC5FdzEcKJULBP4HH71dNdNr92rn
zmdHP9id4gFwYTb/dEe6AC8M0QIDiPMeu4LxXRk/kdfpv4eQny9sP9JlLglFLPT6ACKKDa0wLtR7
vkodwY87nRk1JJSuyfbCIfIrAR2yiNcgwVYudWlQaFKWXrfuTbZLxt5wl5hNkrUOEkYfwlA1/Edt
3JC4afg7Na/He7Uf5/9UVP51q1x3sjRhj0tMUCvIpsghOnQaOVqSwDMFQ8mYxETicUgEjQ3IauPH
EjPVvT0XGEAriAWfLOf3EncKI4HxxMeFGXAi0pSMzCQn4AuuNz5OqneaucC3RULF8grNenBhZOpf
V+nfsKUX0xq+2HQ036ATrr8NrJVhJqieUdifhDSQOobzefrOxsP161gX/0XZiZeyckGKySZMHLUh
NN4XlCZCv/D/K9PRT3PtEzLAdF+BLuW8P9E0yxKethmNNY+eMRuCa6ukiSDnIgJbkZcEKsTzEJe4
p5jUdloRV+iJiBrOCP9A0afwOtwHwuVlyfBHjx2vbvH7N3taTughznnCR9R6+aQRxnBgj1+mYPn5
I4K4UGJgOYiZjA2vVySbdBaEES+VQCvOJk8T3Sxqe1W7DNMo9okjKCZM4DM0at0jk85+2zjrfnh/
Td76M1CHDm7egXi4EJGLUgorDZU63umly4ceI7S+gv6jU1cLkYB86taUEFlOUu4wdVq6QMwaUYpN
5A0LfuJKYJeNGNoHCk5aLd26JJokbV7/GVPwnDaWAFrjEGBAc0BykWC6K3QTr4PEY6/AkgwZ4F1J
FQZUCkPNRYg7aHE3lGtL89KoPrq4PH/TFfM1QnSJhRMZYIMyEXCbE/cBzmmFSB2JHTNLaCf5C5mW
4yaGOQvp5msy3GwU1/OU1A0XC9qSovyNG0kH8pqjaDvmoTA+lePefC426pZh4qDtiRssnmKhG/rI
d7aWGvlPNrD3i7aHcGHP0dfJoviZ9CfQjllOMFfRafpUJKRceKjH5mZYh39Kc3OYA9IwAylkkaFr
rGdAWbYQ3cL9aDj03AN79ezNvH+S9ysKYkEkAA7YWpNLTQ1yHekjuxaqgJNYj398TwZuchFvA+Zs
JywfFOGtEBu2kufvHTWhGBSgr+SuKH+h0CGE/MwUnkGqqptcYDkHh5KhjvuQQ2V46QdugDhF3qMB
mUREf6vjRj331/7n2uK8V+DGQWoiuUxOIuHJ4d+FV6+I/2P9swhjESWVR+/L3Sh06At3R+e93RMM
yAiVTK71Z9oRLTAJSB0Kc2KHYKxEDoHVhXiGFYATHYZr0Nnni+BEDwGDnvyXi4i9wCIOktCgjLKG
1uBfZNhYDbw2nYIyzDRQoOBHjW8ChK+t+dOKEW8KptIn794LXEwwp73ZaRO4kA1+0Sb6Sni46hEj
ARY7Nz0PYADGWfafOS/+MrnF3ceHmHVZNT4ET/mei92pIvscmvyCL1JI1lTLwQ/jJJmojtEbwb+g
yPyMW4jkFkX6TsDI62Le0DZucAy97KeSmr80K7F17Ac3x+ljoB18RbR4iQPg+awGkmcdl5yy3B4k
SaRLOYI7Kc0UNQs5N/ZfeU2JzonQ3jvBQx/sHclrAmiW6pM/V55Nl9hnKmRArhGjOWrVoPt3fuLg
Wpry9RmCWuihYmH5ZeuFYBDG9Ii9BLiue3hRG5xgAdTIqRKrAhmiJp0FOApHz/h6AGTmxr+l6H2l
GeQ8c7uuffvJr0ZoZRbDnBPzy9qyh0c8sX/xK4aTotdED8w4pqcnsF64Q8EarsubuHP2omIhHiRj
qLVFNrjEn7jhzx9GnS8/6Yw9/1blsjpyr6VKH4DE7SdxFrInwJyATLMJqdnKkdEDi1PLxakhmvFP
8DE0mlnoy9ybG7USacKd42ey42wkwLhiHWn5otRE1RU4A46C3y2QKvDGYCKF6LMJkxVCokRvCi4V
e4r4/dZMDjpi4jUBXKl1JrKOMBiceECx67nyewrXQG2F4mHmwsmP6081pudvsIH6b0GN8AXgMoXk
/A1xBw1u6XIViiRnZRFdR79oGUD8sZCzv9yJFR8XXh0h8vNEgvjp7PKGS1Qiqb3GxLfrCZmH69u3
MqBc2hxk1qddOLgdV6vdIUTHyEpns7+1FpKH2a7kw0pegniXy6wYG/MLNcEeKFPYr9rAi0uXSaBi
r2JS0s8If4alo3HikFhAm6G3ZYOW55y6j6o+5Wj7ecviU0WZ7ofrMGvMkBpeBtz+/3aj8M+dxA66
JK9Y0cAl2ULy7xA8SlIlxkFSWjzv7kONKKS9qHqteH9pFHcPuo0xUdF2Pb/XRwxTjqKenCa0XLmp
o/StRsf8X4gCO9Kama1wg2wCzBhbGmmt47faF7zgzOyf6LVwUKLZwculPukm1sIMY3Z3zBjhQuH6
1b9jF8TsF5nIKM4dHG1KoCcmaQwTOC5t9c/QdSBNqbyRRwxNqBsk9Oke0GzA/s69P3KOcR5R8LPj
bJkc0/856N9F/An8gZoCsl55NSRMn18cyfKU/nq2pksg+J3Zf1HA+VkEVArDrq4c5pdrAlSHxgpo
Ixyk6mj71S6GcTS1uQ9js2gfCANYe7xHjDiYV6KnCV0INReiJD1ZLoCW5NoQDPIBzibbOF6BmHaJ
FFxqIdtW6phM4yaWdPwc1oPij7AFCdmJx1CUHJl940ZyHWnuNA2hOsAkPBj+GWb+XYYjyW/zOTeg
spcs6prGK8Pu0p23xRYJO9UswNhQuXAVVDGnmA/XhEw6PXlbIPBiwcI43qjOjx0CtIWyRibzpFwj
YFyJCXrEe3YnHoWb/CyxwwMmQR6015HI0EdlHddpkaz+4ucduFplJ8IttcLQ0jLv1BPgzzLdlU8+
Q0yUMXPu1p64pKXcnG18FUMTMBhE1FUzbIyhp/K+iFkD6SvSTJqHP5EVoT0Zak7wilQ11NxTMQNV
fcgWoLX040at4AJ8VPzA4WBzkwogb2E0YhtRseY+NwmF/SIFJ0GK/AscYsYIJ19I/ZZq3Z2emMcs
tsmqSTBLTQ73Mds5y9KGGMibuUnLm1j3UHA0GukrWE8Rh/Q0jidSIURriiZZvHY3+ANQ8WcbKbKG
HgIgJU++i5ZleApcoEvQUKjo+qWoAaJ49kAWzURi6Kvsks5j/aRO1QafrQ8k1rpgAE2GreVtQVo4
cbym4z3L0v0IxH4QPKgKgE1qTA7fsE1CMYTjtuU30Vol6LfButIjXHiAgl+gGpGsU7khOjzpXXKz
HUSENuF5zlFI0GUsoU+Ag6IrxjCEmsrcd7ViOMBkDG7RbuC637O37VR9gi1fntSyX1/rVuXEc7WX
dLAw+1BHMiFtlr1P9zyYRUJtyovv13i4nVQJCqwh1rMMnsKdTU5p1jePepUUOt7sB+hTl5O072vC
JLGTjp9cV2r9xO7x7YP4TmQerAy94S6d0T8QXtg7ppxAPKn8L7YP/KIgLpgFGkrN7GZdlwcezOfk
D1wS3Ru42+xP5F45t1i2nT+znOy1mmhjrJRqhRU2W5t74nnta0rfw/4JNct2n6QVGZ4KRSRcbRaM
lRDqfDhNY0Wxhisr/TSp4VCMdBrz+LbwSCaKE6tnFkqftATAlKH+Hobm7lS6T9uSex4/ewwTvosz
VgLUQFCRwkV+LiEVsDcq4/WLaqAc8BA8WNRr3Kf3yYkrFxaXg05nv5qutNEgwjzRe5qccoSSW2Ll
wMKW6InIG2Z2RzmlkkA+pFH7ub126/NcSU1zTn3+cUiTnOgL9/c4ttGVlkzKuWmA/4w6ogrTynUQ
V2a9deve/8fSHA8ZhO9FHfMW4+hKFZvPLD1oNCmOj1nCmwhlgAiDHRSa9s+mqNwGUths3NTRiYPI
uAoC/ND/aUfMgHHj0o7xSJum0J5LX7CbqbaEH2Nyn9ysquy/ktoj9NCE1mJYrj8LGih+uVVmobuW
es+Bz2Y2EYPsvtjnPHYgzi7mz2CX37qoaB6zUZh3ix0w3DXRBUfOu/yw6zOzz571vp+FbljulAxw
ycTXQYh30S0gnUJvOZ1FEsQuKRgUfnO05K7E2p8mosroGdQmRWe7gPJCsYrCOFhYmu0lNaOhDyYU
rZ24e6sIct3T5Qi1C9VqDFFOawnFC3dxiORJpBnTHFtNPRWKQUhYybPIpqjJNRQLReCDtEMnCAHQ
JgkiofyN7vXSrOnxoNFlXOyhlptlahvonO5znaRnscJgi9R0FqIQRT7SACkoQh7Afzuh3fNoVLKS
hHokpSm28o062DDcKMzMKQtkivzLISE0210Cfdk6tG1F+s+ICbnNppk2RkER03B+7+FXGKS+dits
HZoKrKpx5Th8hY8X0EUNpnwbWGfBP/T5wVDNFRMf1LFVH30Xixkc5K0n9r8FqUDfADoGOOhMf9lp
xXk8XxWG4+gwYYyFNNVchuYQ7kxSeRz0kKXK5LJiXeMHi17wVmVytYxc5kVTNM+ITzikTChCXGKf
izMNdQN6Tqsc2SaJ+6vMAepg2j9jxUeAQQFA3b2+QsXRHjNDGqGWc08wVYCKRcOJqPXEbe0m/ZdA
vfwBqoh4lY72xv62ZQKgGmr10ZQJTLDJ+vd6XWdEQbPGncanj65EKWm7Ov1hlmJ7mzVCwJMRFFaw
cT3uzQPKMfMvy+dFMeoBJTOFDfWxTmL/eRhVwlwlyYLA4K98buGuVpRyMncp7Bz6+zjCUcNVQAIo
TimAL7ihEeywnMaPQ5nNb8wmzzXn9qtSIpi/TjVmyZxlgj13+NL0PzN7TB90SlBzE1Xns/Dmg5T1
T2wnHckpwyTEkvbAVXCigqkpl99PKs+/CcHoRBYp4IIpKcOCWYxj2YoljX85EWy7HNUqAyZ+ZTK+
zewsijnEW5eWeIXhB+KUKns1bGBK3W8fdE3ucUj6J36oeoA8biO8FGr2Hz3SWHWP/GfAbTAtaR0d
oMjnul+paffmPiUlu8hSMJZUZE7sbVoCyE5EIW5WdlNmeHgSIbQBPRe7P6E6MUBgKW5Lg5e2FD3w
DuGSl5JrwuMHnZjGpv8mdVIMI+zfURpvQo2WHt4vdplJKujFwh9Psk1R/2Q4rD+o5Lyia6ueYnXG
JOX6axhIWFSMS2IoBZZyu8KeKJQH3LAEw/GK7TtPXzPPdaveocOKf9lTAdHZ5M0z3CK3P1yZIxxr
wie71+nW/jbo3Smr85Hd+Vo+5rFnYlg7ytA7jqkkCkHuU4iSXEELsIsovOudZw2CMA6JgigSBltq
kSduraJPT59CMShTgGIAlJeV4BYIzJ0ojVzKjwuaQHEPxiSleBN8bFvUcgVR1ebgateS1EhCLHOK
/VkUSSIpk8rjtvAaWqrXNxv/ROjTGyjh5A2QjfIiLbXplf1WzNypuDuUIiPjLVLWUEwuddwld7NB
U4A3PUWlle/S7pzpNk26VzI5wdOpDykhygy4ZKF6pLoEsCfEwFdmVZH8cfFAhSK5WuhUgxoxguSz
GVdc0NDknACmwq2MJJLTIk46jnzCWNnqbAaim2jyMoJLkDig2CNS4mPz4M8kpaweenKhG0Dp64PN
OCZ64SmHfL4ds2X6jUaYuglZIedCNGUUz7YG+aTgZeymorcNAeEDxd4JPpo7xSGECDumaADH5E/1
jc93aCw2JyoRfgxiwHt39OsPf+LT2KYEkLL0lzniRFnHds7gclNeL9AKBTGVQ6yDQdz7P3MGcqmd
E6w7UQUxfAhXRGRk06C+G+wkyBjRy7palPlI2d3C2MRNuM2suPJaDyBMYABkYGwAiEFhkZPI3OQz
x35gwsiMBxc6oPEGRR9foxaGosyL/eHYFbLUtftzKg51MzPM62PI9Pbcrc/KrXxKRdj2p2v7xi50
UBC7+fJLYt4WdRQxVgWpp8LmussQNsd1U9wGiaiHYyarYFuHNCJrIQgFChQxWYDNpTEAlRAjuIAu
dXtsF78mMWCg2oEhA3oX7nDej/Owd8ExrZfSeCeyJKm9Xgk43KgY5O5jcL7C6bL9j3LFL/E6n89Q
5qEtPzmnZIwr3AyXPrNrUBRpuCod4bBlJwhbkwoXLqJRzMb/MtSOAQYai/AFfSEBiUYFlGfdw1W3
PfoeKHnhTTV2ZqT6cr0HS/SWAZ2iyJc562YWynPQYKCqAkvX2JKYK0CWOuACxSyyky7cL4NHP8si
XKCxcOjVPSIWa2VBMqjTANWps7HxVi5mayhri7QRxxuHQ0i6/InB1V8H+uU/t7mUh6kBAuIAM30p
ZgQzBW+fMPyhkYv1bC7ReIwfm3losJMcYGSJgIHJs7j+hSxWiFUdkTwXllqclsR6Pz1v6CPJuHgP
zsICiuyyQHYCIsAOLt2+uArFFilJdtPs+be16n97xiWpksDA5BVU0h6uShoq8CPl3IhWxs+huIgH
0bn2tJNNx4PPIVkNrrjohrhD9Ik34g8eXFsefOIKETkpDQuApYLVR3QAksPANzuI7VIFLDxvwCho
E71AYe8EOQzgZLWxIgvhLkfnBn+Cnj2OinsM8PnEiMNnzzA9NPslzIkRixnxRXAjpRubCa8Zcxhf
ykWSLdJ6JVIrAreK2aDIct0TJiSo1BDe3mp7QqcxDfdHzKpEsKs3A8f6/sjo3Mgp+l0GB5ydMAi8
VT5JH6vM1HeWnO2SMwBI6vitlec44MR9af+gFFK37cIf4cfxJkh6bMwjhNwUlcf7MM4jG4lc4EcU
j2ASKQ15YVtEnGR6LOB0Ime4aj+7EqmHinkbp6NububaIcSAe82IKdKvYldq3ZJzijwToEf0b7P0
nfNQshnKJrQmPIOLkWu2XNThohLLUwg3YUFkNmr/uTl8eZvAORAlRQjeghyOhJcvowrVlc2vgAiv
dAFdi2yHoRwkPkpKkzWP4YuI6gFsPnEy6K+lc9HStlM0FE4kyw7j8si8ESprPCVQZZfs/yCTtAAU
KRy8COLIPpHm8zNLs5pLHnVcCdwaLGU+foOvJrnQHGePahARHO046Wuf9wNp3dhemHzD9UBnYyaq
z1F2bHvwmg9ukvBIJmO/8JTk8Kb62kpVKc+RJ7uGpfNef4lKXlTYecNJZnPxSAc4o+ioyEzQ+oz+
AKJt549hFop0YuuM2Cb6c9NQz5We3qggSOm6ByLUC9kXvxh4oQUUKNwGnUYHSDCZ1tO9K3cMY7F+
DuIMo1G9hCpzcYVbXBwDwmfzHLW8UlDtdJtKVdia499e90/n0b02+MJAHsEmhksrLfs/6jqs6C7G
57wAWM9cJGjGyPOd4/DJLoNT/cdgCcvgVHQwuv+cJTGdY9VXsgfI4kjEirMgWJoa4Ix2RA01z6Mi
Ul35bIYpUJBAb2vOPM/gOfS5ZoMFVtDlZDhtwm/ZYdNte5R/8466cz5godTa7bLpcX9hy8J1GO1j
CdzbyteBdDyY5YRRDT5LTCRHCzsSl/MkOX/bYNTfy+gNPTKpPFCiPcVxHMqNqFKos+YDP7cF5poz
fCiVKlI9PEoIalCn9rz/k1QKWIpVimDd0U7/zU3mEJALQblc4aGWK5jasfGNblkwDrfUuMl/DuJi
Vev0Um07f5uSHhQJybJy4rvr0ULjjk48IMFeqLS/qHfRA7tSYoCCez5Q3oaekfb6Kzt3fzCUK7Cl
E6ZUGFvo+POtnauE7mVJryPwtp5BIEjV3dNLbUKk2HT0cdWKVDJUN2ahDUl5qUAIyLQzrGMpkR/d
BVVT9An43hSZPIf4jVna7lgonkhfcTMSBRp9ZHTsjHCLepYtTDiha50MUXwfTYocm6HD1hMoxL7B
nEfiksJaUp2ISaFCYFbhHgfuMIA2n4FMGmGjcABoCItUQAH1BJEEYv6JbojEUozxs5HvKYE7y6BF
TEUyALMGJzWAcjJVowdjSRAHcFIlpGUDZoGMaKAGUc7Rc7YzGozbhbVK5QtitRhp9z1nZhS5DFmg
WsHSL4xqy44TOywF63ZjywMmWPpr8fDjauNavA2dgcVo1C3+yRjbVcSN7QqqoFqgbrc4+hrMMrce
nRbSQbG9JF1o6SYNqZ6ZKRCf1xaIMU3QJcmPjctUbJYQbUkHDqc9i8fpdi7IwpGURDdzQxQERrBK
EQ/CN/s+yA1xwGDi0QSwacGW89pPD0dPwp5KKlbIwxUUaXjbjNguUn5rR9iUrUiq+7YaRhpe2WfN
gukTfvqUisG121WifGqoHK9dcSfOUGhwgR70LTwWDTceVOeGGJ/Q4lrOSm6r5SkdYrCT1H3cUPwN
Sr2Q7Uv54ehJPI5jRT3Uigar1dp0FyDO9TUUCfRWxAUS9Y4HTrvlkXKsu4QrMS3523SAZHCjJCq0
Ft1EDaz9NkHQIlekUcFfv2DXDe7MT1gGC4QQhl6NCv0THp1IExKSOIRa7XckrtRlUWPpWJRn0XBc
XJcy6D4RCZ6iKkktF6U0g6k/ZtyYdwHSmZZdkGE+8mCHeUaKAbijLkNa20saitcUDwrIyNmtGWUH
tNwjTcGUet0B9SSEV9g5/TzUN1PpuKiuvbvMdGsH6ZweQe4jFWt6iamgS0lGLs+OTPREsD7O3ONH
MX5Y8F99wEEMdC5tHPihgU6goH1KqcnR7nZn6A2B0NI/VUcJqB9ASSt8PfsGvp4+xocAsYqSfNab
0Rp4KGP+FZEQ5cKXgc7/4cKMOAZZH0+LWV1/8vS4ZaCs3Om/duMiDTU17qFfZAXSSMg9NxARZSGg
mPoHUxWGgZ8cE0kFRPyhDOGddGn8pkoO6wuMmNYEQU6H0VQurAivMSSCMlUydMPokeer56J/tdVJ
icySd+xPMCledqpxxv5WK7S/yml1oamXpytr/7YN/rhoIqEGUH0NDIiS1jA9Cl858unAGvqs8nq4
hetFIlQAId1VUC48QUge+DmYHbgfOLlshCKLsuk4c+VHlrAiyS9CBEEiSAQguzjYo7RlECmbfR9u
G2VRRzeA4+H6K6B056eJypvkIajB4WT9d+nM0pQe73RMPqA60jBrOJimRB/ucxHQDHCdngCCBoI0
BGXJN+RVXK0p31cpEkzDpBhhSNwBrY+qg8MDC3kFDAfPXqGAnJI6gyhzC0jw11CPyWXK9X4zd/10
y/30DyaAv1wj9yT9eJoOMDppKb6EPqQ0oChOuD5B6yIRLtn9BWk7xXuqCSJe3eTNj3yRWn6nMVr0
LSuBEgP3AZNyL9C4YHGjfnALN1HQaYieNZOhwMve9vftfqb8jYU5dyq8Rbpy5GdHMAtZF5W1nR6V
JX39gkKn7UdRzf9JOxFu9xj+QYWEjnrlJfk4eBCSAogUUXa6bDjeSz9WQcH2FXU5ZPSaS1bEIiHN
Cpe+XiiNGXWS+hsBQT7a4nWPny+4Xq/SQ6Ng/UNZTBcZ7CIRHV9VikLnGovKJfomKxCEimCH8i1K
RonHaYaLAHSJarfvrlvwXK3Q33F2ia5i3JZuLL0mDaEv1GFzgSsxMjfa3pUbqUNHX/P29DG8jNon
78nrkJDxuo+y/a8s8rd9HKOL4Lp8rQa+XgC6lJlpTvXTzvDTcf3hdtSSOMYJqka4XdMMZezEW4jh
XmzrU4qH3LMFHUcyWLjopWyAQR6MBex2kQm6QetRHYN6N+XDCaWgANIcxVZm+Id0gELZUXHSDU8R
WhINhr5PkN8IbUnphBtquQBfIdcyj4dLVu4kkt1QPIyy+kNsNjqIcyIIdUrp2kUqKj9JNh6NBOG8
uDOpnZ3l+qYLlyZ67iLH3LmAajI62UP7UTBQILtnd4pHKFSS/F+y/Xse23f1T5WCeDyefuwNyroT
sRVBYIaEOKo5hxwgU0o1rAHFqhreWSxm9cHEh5EAqWL4W+kMB1KXpFTC3za8xeEq8Amf05C16QPb
2pm/yxRljlL4AVGvmYbMq8AMUho1w0Bt8RcIDhG0vX/NdtacwWxE/eraXdI9LmDRYGCQM1NEQup0
m12pG3NN8pVRmNf+u1hIkZpAutONSXP3V5TmNPHO3Dx4k9IOg+bYoER28/i+3fdfxyiuAh0LG7oT
Qm8auRZIVrRzL0LGWJgT6E1COFA5YDB10nDgQOgsqWhQAichpcbHDInI3VaBEZh2LpSfRJGRzRG0
cPRs+M/MpvRvfU/9TBDhi0Zmgz8IO94sdFvSnfcqCNBkxIY79Ra1PGXAioCjYkhshNCKBG26UIYT
Lpf0GwMJQIeEH97VI5JcChK8UGlyCuQ3yqkvIviGO1rKp2vS9z+OLk7+6CvSlGjb2zeZtn/AJBW3
ikTzhNlhfuXWPMhvghpvS3GUTHnRKGJJPKWukaDF3nJssiFfvPfV7SaPNfdc0wHntS20VatgOy09
S5d5Ylnp01KvInH4lqle6SFBMUO5q1f+KD+B6zBJz26iinCXU6REOQjYpR2HvJsCwbEN63OwaKBZ
F5JVOvtEHK0dfHEq2fBAZkbPt+SWELNuGKlAjISbbJCyOLQNSY6CnKMnbsPXklrfLZdIgxtKvd8s
nUZ8KF0L5sxfWJTY1M9of6ZX39yrpkbVl7IHxGBfumskhgWFC610v1RG2prt+idz1XtyN3e9pdjI
Dk6Y+2oo688j40KwJk0e2lLgoqOHIhyPuT5/KslusytnqJV2qa3feJ49/gpWI37jbQ1+I7kLmUQJ
YKa6gLY8Ib3BXELeE0P3RAAsuMOehGwL1WkBnmpuNPkU2DRaOA8ppE/Kt6RPHNkK1WHSWohS/Gp4
Qvq90HJyB5E/zjeR4lLVCb/a4cIMEQfrYn4isAKSTeSL4c7CjwXyihBkwRH4knw3mwVGzHAkuJ+R
nl0BPWpm3qqTxj210tsVlCz6DNvhO47LQctpo5vTQzP55DZ0xIuT6Vl8+1eJzz2dMD6Wi96C9NTG
Rf+Ci6Q7QiXjezfQmqG2/xc1aZFkDc5yabkNXBRxCNNd8qqs/EpyCXddgQM9gz5wefAIREmlRMrt
1foBZPcRAwdY7cBgi+gG2np/pJZBLjTQuwuVAcGHbjX0VPdosICMnPWdve8cwO1wBFqT4xtTIuKH
WEDmPfJ2BZ2Yg6VA6JwyEIedl1Zo+mtyG5oY/poOv1boPZgdvvXKiXEMINaMr0OewNPIWOQgepS+
G9n5EmMZbwe6GSEELdZ+CLnxE4BUozEQgcKVDIny+pfg2oOOi6jG4FmUb9lrW8NR6IWMCoEC6fmZ
TNcnkkdJBVuI8dDJrU+IW14k01S5OGQS+ApuaHgCAqcXVxzAfXszUja52Zw7PYQWIK4/HrgiELqV
HUaJrnkLSuHupSnyTisIfNUg64l66tFzI+KntaGcragRt/na8f36+0zPb2V3kLlRB5RpINL4HUpj
VJbrG5IcoIT/Qikl/xgZ3ClaJm5khI9oFiDBHXLTCr4MrduHoLaJ2k08tvHNdW5/47mMiMbw5y/h
UmNrpD21ZIgQ8I/sa92z5aLkVF3i5kxf+SGgzHEELMOqJMcmCsPav5GWuGICeckYHEYVi0Ez7y3o
tQKLIEkfvgrqo3RjZhuw7khOH49I7pcT6bRLuIqD0NzvBEb4ObIpkQEozD/uPD2adNY29pGxNHw/
qIeM9IZvNt7VixohZj1zEiXtj/lhc8/CZzlhde2mjgdeLf6ddHf6gW67k+7/tiOiD495vLuys4yS
vUsrmIuEMCA3u9WKVDprQTMFfbH050oNPRKaQcTinhxLcZAUYICDJFU2OuZfMepNX67jEt1j15Lf
CsRSVhyKZLhpcJlihCU/kDcNlcZFW5OUzGZ5LDqDqiGYiQh3kzl2uGsPmaXsWINi4SUWNaCo4Y2Z
RPZRopmDKdxFecbdsNxBs2Pd3CWme6qKxXKN8oLCFJSspyTD3Gty2QoJF/V6VpCGMswPKL/yc6Gi
/Ew4pYFd4aaj+FjXSBluZCGKHG4+1HeR3KA8UCkq3EnuOTqN6bOF4SBtp4Vrtc94ODtakfhL1eUw
0Dw6TY70xXS8TRltmV65O2mgn1+j4+DIbhB0ac4T5gKLj5R/sCUs/LxygZlJDoNQQ2JqSWecxUSe
2iySeFprOP9moj/KMdmgQ5sb2jVEW+rPGusdkYzkKRWTg+oBqSzqRLlb9ut0M65z+dFMI7076n80
nddy3Eiyhp8IEQWg4G6bbHpKIkVJ1Nwg5AjvTQF4+vNl9Z6bjZlZSiTRqKzM36VHY4YNPka1BUqr
QxexH/7bJ6UIJSjbOLjK8xDiSoCVKfPC3zrh6amBGpw5nEo9Sw0WMnRCnYpoGp1JpdEW+SKhKZb5
D+KM7tHgxjtVOPz+QkTzqmleG+3BL1Ut75UUPh7kqy1amYPIw+rW9VJUf7j/9YeajzKgS3MDQO4J
sLppMl4ISEFLRa6i5Gd0+EOn9tJmMfh+0Ba3pRv/3eslPVfFELCrgH2Wwg0eC9/ST5bhrkXtdD3u
opGppV3qWhaB9sX+IHDksEXD56HYgh+WUrFhWjkaxC7iHLWeas9RQu5ox333AC4A3jBw1xqXh88P
d2cXL0Cf0gkGfGaV0ejzAHSoC8CrBQ/MfpbkL0pjEkuQNJBEVoRMME30aDmjmJVhIrLGoUIxXdCc
+wqrFdvSxveNRVHfpojRwnr4rFblkNKdaZiQnqQYdXB5yKx2JCikLUMurQI+NK59pnsspR82k0Bc
85AAnUhzpPeWUIquJIjLONINSW3AhgtcK0/Poi3dzB2oEe7C7rdfSs1VVcY0a6XHHrGZgt3yPaoo
A7hfa2TjxFkxdPU5xiYmCdQE/PaOPBV9HDexQTMS7xQe6wCF5QLvw51OfixvPHXQwzsHwl3NzNNV
LZrnooOgNuJ2iKSpCFB2EKlBUADol1xSgjWYSaa2Q2K7d5OQzIU5y1Bv8bDStseUBMSLvGmZ5Pgz
vqpQRCKS0YPo6082MN5rBPgvauVkVh3qhK7Nfd7d0ay3Fmu2qma0VykzP9+YZW9MCAfHo8PxjreQ
Z8QkMkGAMivIv+kUZpuwM/IDatqAuMVqH4Pohkh9eSEqRBckJ8j1SywYXWQ4XLvr0n+NgafvK5+n
YZ3gl4CJKen/2r91Yo3dxGCH/7NyKObSmHZRnn/PshDuOq/LjQahDPBomZbM6aZbNKV52uiiQLis
6hM8mossEl/hDuYClwyyJJkrlyRC7g/0HcQUy0EjIIYiJ/Fjype7g/lNhc3wuXJI48o6rh9HSYVN
+NpqGQcWP6Pv1KzZIgGKLi4LBGvHFCiSHD6vkW9zSelpUOWyXoNeAO6UIVRQKes/Ag7saBHpNGLw
YkfEu4ABEwFC9/DGBncsaFpXid5n4KaYqAVwLRROsCQEMAPFVCUZMQMLxr8+C/MvqxNtZOOM/FXW
vS0REbFDN41S8Ve3oDqfBrV+mnwynogZpO0B3ke4zdzsCRZsPTcbtHHNv02tDAy4zgGVBdqmw45w
h1KwmMstwQd+/bGOUqV8Lvdjkx/SoFJsU64duFOw+YnThHSXp6L4nhfetRbjQCZyZ2kuLaBmRqpm
LJmX0+IT7r5JB3IIB8LECUrjaS4viXY4Bgptm+vsqcSkel6UMyC5UdMtfTjjGv3ZzSHPxNlgWw7W
HZ/8oasZUrAhxIPQDDtsEEI44A1xYdujhp49edGb3JW5YMMbfScqOc0MSA+Q1UuBhNo3KJ76/X6a
3elV9o6LIIYe2EdsFh8I6xDDI2DwuC84MwQHkoHyrwpAoEisMw1UEbEQ2YhSgeR/utygSN7HmPdt
AtXhx+IgW7kdd52kw2Ah+ZweWfvJ24/pDdUGVwN5mHxuIiuxbRgSNARYoM7ZQT00KdFLk9j8igDf
UwlEKLFnSs2YxcSzJb3xT0okloAg2ZlSh2P7rYOKkDFpvduLSouiGjn7L3G2WhPvJf2uN+/TCsZS
8SxvuABBW5ie7fkq5sg7wcsVzFWsQZeh1DqxDGMQElQ8XeuqknO/+iEiHRBjsw/TBADLq6QTufZI
b5gQ1dBPwKIU6V/xvMZ05C964t0yorkXSvi2A9y565Ae3QzhcHwKi4Rmz+e6rphybxgSuAF2aAU4
Js4jGjDefbionjcM429cOQGj2WH+2dwk0RiYdPFQfZbtfewzQnNNITfSAMwYXbkzV+Gb+xGMrXbH
d5T3VKoAgNLI0rOl6buvabC9xcf2ahJwXdZjdwTQM+XI9Mal9tHN2IItBCbhWhhysZqqg3aad+OX
DcfSGXBFZpb9XucUjCyS+QIM46ZqeAdt/47uEGWRw8QWr1IwczhMKIwPEXkrdgj6F5Ee6xYaSBzd
71SFMcS6xEUBnfzhzJxx2cEKYQiYe8jdba9BaNVHgn+rjfocR1xesQvGzAdBzyx1PI1Qo4d0XBR4
DmIqdwjU9pWa5vcshd9nYPiFgwzYVGARvWJDXELoBFmqamUWXcawUBFxcl1NLcmJjMLACPniXOca
PlM+HDHYZgTR3lmxgL18cdFxsaU8d2gKekjJ67SitakmjsO1B0+uWjFjcfX9RAIU32SJAHwKZIwh
AmoW571T4PshMlQkJqhwq4w4ImJvWXAIU73TYhB1jqnKz1r07cmeMpcDEwBt/50yQNxsQxlCCOVf
zvBwS9wVRev4fyTcetSJU/X4spmFVhtlHJEqIOmkUDHG3Hu6lecu4ILqUUQgQH2zTRaXN7DELtwS
cwIKjuB7dzREZEscG+gsyw9EVIuYvwQdQyOh6p4g+HQISeAlIYgxDPsnEDNAQFqXX+2w1YWMHCsu
L73JYGHFaNZ52AN5IxDQ/IgCtUbgnhf82bFwNwOVhbt5pW83Zxzh62OfAVAoJMZwrHTfq7qhM5Xu
C7E+yTfJO7mttOEp6SXGBcresOpclwHxhBc71i61W3Az3UXei5GsfourZxXfEpubPlvax96B6M0p
JePkfeoUH6w9hrHLU44n8CSoWbA4CgdeZc41kyjJfprbfmJp1Q9dYEJfqQumpGciXY/ReZ8YXEJu
lSnIy8cYEhNxh1glQxlyGiSjG/jalKjhvoMT5zrnWwOC4+qRhDccWsej6kl6RHpV3luZa9aDo0Rk
O/GucWDq/0eRyPB9Z6Zi3Gt4vDKiSACAZaotiNCNVCszU+BQcIL3zDJTbgAZ9PpgwGyv0rzA9mOx
KbWG5WhyhowP224D+mjnKEWSqWFTKUlDoGKOO8P9uCBzcfmkTc5LdtHZtLR2VaCxd8kj3XlKhIuQ
0brxOakQ2Bq2HwIKiAtrDc1dR6Ccyfn8tCdHqpVLeZf3NqrfyK9gylaNIKQkwaz00jrlgiL7DsI6
gL0Xm261I2bC18h/bzRQJGMpPAOdgPYd/FyKgjGxdPBWhFrkrPHL2nBe7bS/q15SK0u+Gg8i94RF
yCd/6UH9KUdEEaR3GeLwc2+2+n082vU7ghYm1iHjs0ZTQGG9xJBqHw6thUtUGkFVSelBywnQJFFT
mFbi25l447OPwtWkgjKOgFSal/82DjXsQQJMn/CBmJnPiFPJaGmk4ZV4l6Hp3+DTKQUh0H9WsVNe
t5Izd1T+H0koVDOdppUl2LlfDFR2FXcWbv5tkKsfQbhgBckBYJCRcC+gMz/jsQAszEUfNdG3xyWZ
d8Fm/l3kDaW09/LfQQJQSwzFjsOco85dXtxbqSo+sYeSq2hu2mdr8o9dbj8UIjF3qvKZIETjsFIJ
w0G9Uw9Q79tucuqOL7JqLTtECS3iQ1XDEYk3UHngwCjriILBkGg1eNy6DCeM4lkiCU5R4TyFZvs7
caVRMgj+EKRICenqCcVeyG3TTmjBjfCvJB7fxSOhpNCIqKbndx0w3VdGCAtBKeHc8UV0MdZJvMJc
AiIP4QnpjjXoFzhvSrg32ABESkbLK5G50n07cpJkgSpdPWaLmqwysmiGL8kwmlubw5V5IOs2+g6U
Cs2qxczZIWL7fglMzWDXAQckeHKFOA3hbjdwO+t5tHFq0tnYtlAaKeRMXBupdLbhwb436XFtsAEw
toDF0JCQy1CB3NrcckB8Nv+TfGjaafJsKNvf09H9HQewMtPEy8SHLZcT/AfgqO2gpoDhAAwfhA0s
lZsTcJarAZ0BxXqXBwDTgWZX8J70+JayLyQt/UZSEhEKJU9J6rMkREhduYV6li750V/fk4tgYo5l
e7dNJDGGK3K18Qi5A+u5bKipHZouqYd7hYKo3gikwBOZLVBDoBlEKk9Kg6HLIDmo7nuXAHjw6Dnd
HLAvnG4yzYFYK9vS9xqZvbTXNpgEh8M7OjsGVUUp7xr7jHkJQK/T67aEPVgbKfkbQhpZ30bvDrgJ
c/04eVgZCHuZPHxF8GkkE+0P/E3e+ah77D8O3UlisvppzDHyoprkJ54LeW+iuHjvTArocQCJIfqU
GMeVItYCc4PgmP85mVxwEbMGxyuo6whW5ocHwNQOiczvOz8lobc8lBG77omGE/kEdubQZdgDAcFe
nXJyCGJ/4nbEhuPDfhELRvVcoZ3BnkMil7gINAcFkwoql6npr4LK50KsJdKWICTMm1KjfOmMkAWe
4fegPZYlIfeZEqRg3eiWHNhzlvKxrCPwPytvCL6bJAcrHXECWwgEtoFVXxXtPkEVROXPCJs4jkxz
IVdLjL3kemKkfWoak9+ktUrBatPpF++l/+IrRz26axXfA/sln5TnifWa68wGbOlOfr4BfsqCt5Iv
AOK5vXWMgiQrWIK9JuPcmuGlWHYlvTPbxsAfDOacAZ2NCz99hW7cQbkxhf+mw59eGeEQfUZSZuPk
yK7yoAUtT3d9nWlmEEp+h3c/K6HWt5aql68eSgfqUtYzV6CSwAx3lPj1fI9y2tqoTPlzkvmjByQa
5NYwTImol+efPGCBC29N5eL2SXJ8jOIaMzKxXuIzSqGox8smSpz4wX2BzZtInZkhrcQSSzMJo+TW
REuPlC6T0y3svGo3YVKn8rIiJaZbAFRABp3hSs58Dkg88YIqsEHcaILCZ0hMoZilIDC60exzoit+
MeJ5kwd9BJy1baZXzRwC4vym7O7HjOGoS2X6EdG05eGsBBvzpgzVMrWHaDWb4KmKJUJCcoYsVVQp
kKSpIBKXoRZ6iuhblAU0RZKIFks2/k4/MTjkzBXxDlY66YJcPiEtNxRpo+Hx0XK8V1pmx44WJwYN
sfGTSfJ98nmpxbMn5oTGTearZSKQR7h51Qi4IckpF3V4yhxBtg/jgFDGmQHviqttfbFJ/V3UD3e6
QCyiXZcvycFhyVxQdxYM6BRvr+3HoKDe2Cpb3+ZzfVzjEB45ZZLHKEL6zpW2NudFJXxhY9mU1A/B
8tM2ffXCqMHIjwzM6pICUUO66Xezg9SLhhBXOaRXLy2+sPjgbIiJWVVAR8CXpsi6r8jk0LfdwWbK
aiRSVCdIpbIMvUhQxh4StV49lseortLszRkiYgXsSzimTCWZKHxqTg95X3yHkCQPspRIYxD1qKmI
+UFNqQSdqA4wzSmQ0VpiFO3rK2CNzfDCHSheU48OByaPJlOz6knoAZAmRCWgOkKugwD8psWH4Ux5
V+KC6wsn5jtWq78Hl5fjcq+CVaKDljt/bETQsIE4gZJyq3Uiz1T4gPGwP1pZIbsqNXGugi1InLFy
uJ0kNIY2nSkKOavVfEvOB7AHExaRZtgZ3mix3Kc6rEZgTloXFCwl4Xfts7MM3YdjduzG2B1J+Lyy
mL4dO7B/00RglmExqvA4Be+B+OTYQ8BMylBKeWw4zxxRdGAXKlZrPkLL6jQIjWNuOqinMTLNqa7b
KgNlO8D9oaNfItYcXM3ZnN6qMH6W2z4OZizVxKcmRDgjBoG8SEnbY5okAYqz0QqRblNaD0Z84t7Q
d0x0fFgAIM0woAI4Y5popbNvVuhTounQn0oTvYeEiGWIR7kqjr9WF9whif8xeUyaGsO5QMX7LcPb
QAfBsMJk0o6ULnm9VSzVZUQ4hqMouFNGqsN4gFsRWVJ/IZJOWn0ZqTQHIqEKZr0UBxLVm2XOz160
Dv8RyQSZ1XH/+OtcnILe/ZfBuhMEL1oQse1hVAyeRxWUOKskTUJySapI/LapJJmQoSZ7fTjLNmCr
4WRZIkTXHvPCIuS3EgmJ9OXsZmGSJpohk50X0EJWC2WxjqpG+lzBWFG8EBSMmFbFpRHzbqNVZ+QV
VZbkntpmqupEzUKFtEEh4jxkYHFvSp0ujD28FJdNpnwXK25UDAtgmL8k5LiLyPznUwFt8ESexYeH
n43/jOoa+NaOkBi+PvgWDE40thbZRdYC5sbsfwKEgkxEhRXiWoyg6jBY8IFroBYbVpWk+7dtW37h
L3vHWMBHe8CFEMEV34yLhIVU3fEX6RkPQl6BeKJkmoT5EA7xOGfwWQzwdOqEfTGB4h++Heng0fWS
qzdVEp+wg/nYGdLuX5h8dmo4I6fv0r+2QlN6VGqJGuPixLbby2nIR2YzWQFB6j7Xy0LDa73Ol8Ir
AYg2fys+mE6suMD4PB6PSwmggatP5tXJwIYEgncIqTqF0pOPyKUP4im1EVqrYeNuzM8iNFY3ysXV
yFsoRpyuEUY9J1fSeqpJYptKelXCZf+zoaxmlsNcC3Atbriqif+2AwOVnEAkaJh6SCvxaNOmgFyv
DIRZem7tcAQTBdgRxV1/D4WABKCRFokQWPyBmNkhVBH0iWeELa4oyPhRxKKYZAB1DUizxfUnzHEY
ql7aXFj8kXtXxyS44YsBEfmIZg71BYRjY8lpH/vXpjDmyo+28cbjvuhZ53FdoRbB7OUIzcRJNUP9
x3LX8cJI4JTuRzTwk4hfAsLXPRXOyv3iifheIi+Qq/A/hPoox381hKsxosGsKnxgdv1sikyqolbz
IqOhK3HkA5RNZ+tY6kCAnnMzYfAKyMmOWyqhbeyrRp5aWv9Za3TRo3gcYNI/bPQMYRL5A+E92JIT
WneWijAkLyjM4pJNoSh/cILGLWzqwQtuvaoKK8+1mon1Ydr8mbR1cdd7ycJCQ2GIyoQ+mvB7tCw5
j7VL058+Z32CiTyDszMxhExUOS2ZMhTPqcdYZ0/ZEY3u9cLWqduV9QqjpEIRksp4angsq9DKEaTK
rePE3p+qX/z7cjvoCTx+NfvW4RlJbqJRaGJhwfXIyI4JCgXm3tFr54MhMBNf5MooE2diNOr5p0js
gNbE4xN+cJUuJPcxCvvxqQnXfTm1EmHI1nXZTtaESARWV8Z4wxsRUyABEP2EuKmKSxBsG8oy4Dcv
hio9J5V5SNIpzK/Ec3MNHznTHsqbFinvRZuiLyDKRxiiRpdyegiKrKgbXLEzQZ0AL9o7R7RAt4fM
/gzpz5PbdTfEOPP6pFhLygYnihOTmaqAPmAWOXK6gizOfAWoj9CWqrkiNlMp47TTZMH9nKqRfcZy
FFBHdgVU6sRJltVfWQKlKBRp1RL5gtoLwcEO4IwdIjjtOsN8VKAGjRtaDzyQrFzAZHmzDLPvU/4D
/6PjwgHgEIHRikMJ1nn/UUWb+ytf+jn54nPqf1aIhr5QN2j1cpfSuTr5A7a96Eu07/6PELtNQxo9
Cj1Jv7Lli9wMDC0Usi5RvE7iIINr/nBSrPglyTc3Tg2dXmmk4bI0iQ3F3Ll4kGKHxRi7OCVcCT3z
64Dbwd351AlLtpcRSBUffQWg1e1gQkqzYGl2/c/jyCXke5Jmq46PUZw8ZY1kaWya5THagEHBXPlv
AynEqC3/RCmPc21QotvEPAWOzX5ktkEvNNxW9Rq3fCdrZFQJT9TXFMJq4QWHJ44xj8hWFcRfGXwu
UlmpfYzaHFHAlowAN0oZz9yKZiDi6NZNbk7hvC7ky0/Jw0EkqOPwXC6RHuMcnJr5AED2CPJzew52
w8ecrMutXknrUDSnL13T7veoPWr4eozldLINA+iQHK8d6z9usGGz8SVcv+kG2RNq/7Pp8SuYkOnG
zHKdaTcD1vJjXMdSYXdONzMVL6GhIoVcxZZEySpFRhHlY0ebwNos9C+Ar1PXvQi00C/s79uSNb4e
ha6sViBX8vE+nJIu4RAke+qheJ0Gl0U2kWbl7IhF/IFxkT3QhlrP4Sg3/uhYgWO5LdxN3VEuW/Hz
Iu6ar6GIRVxJtUESzf8xEXRRpvGKxZHOkboM7VGZ6CFL4u6h0g06mq51ubnSoAeK3pGFklApYzws
x5siZImPyTC74XAsWmZYP/1F3OMUXy2RRtBY+OEcXrVG619zu8yoaWmcMKq0Xf9G2ImLrHMqu98r
Fu76vOnF/ZfsvfMPh/JRng6aw7PLe/E5W7nhIuIxR5Gxypa2dQFBPuqm+w3q4QGusM3gqotSjjhb
4w7nKoTr+VS0XLdYlegYTmXWOrhtykPh3i0DUBrfPdwYWb/T/1gPHmI0DuPL0WwFlZV8jNKjno5Z
CHzbgoH8i2J+f3aab8XTCC157+C9+rYOecXCHB7oSGyrGRsGiI0fFl8pkuAZSNSRAhBW3nNL9jGf
fX9Oc385k0tbP6pGTrJitCMCqoEtgAi/yWQHgQWKJhX0fHhl9BDP3DFI3g+uIB7LF7Ou3X8Z6+of
j0EWVbX1guekbElHiUmg/EeSNZCPmomeuO5KPXYQCryNJkA6MU0tiaOt48VsL3OP7mkoOdsM2TNV
NwTD6VreaOOViDORkTN5QE0XlS6vSkLsghNjWYwHjE0tfHhMWyWQLvGsBdp5XM/EimzddN6dof65
b0X7M4OzvJl8N/gK2MTl5KptYMWmwQ5EHwQgau/FyYFRoxVBGxCC7LRk39wxo+qzL56i2GMfQkVJ
BMoZB7rhpIyfFCIwtFnMmNbbTKYaOHiH+LtK4C+mvuemEEcT6EX5jH0MdiPfuv/QC6n3bKeqTCGN
k7gW2wQQNy1hFPcFF5M4tulPYT5WaSq8LLqWVI9gG/UXwqrG1570RXIrJp02VwuL9CgwSDWuzRHC
resmbrbTGtJds3guLfg6eHwkkP4Te8a6b10jVeXgNq6Cjp+ppdwcviCWqV99xvkaUYgmHA2IVkhj
Atsu6SHXnjETO198Lm2OdykpRPhXsbSq9zWv35hDj1cT8a/cXvwjsDWXvvwqpp87hI8K9YfgQQzv
jvliw4AiT+0nHHZ0FgH+hAxhdUF2wuH9QSuAfg8yMMmX9jkoXfdhV2r9ikgpf2sTtz/1Jo9laWmT
LKKOR03YMHnYxtYLXPfUlIo4IpqZuBi1oo1Otq/CvP1WhnVnDN1h/cHrv79i2nJ/VS5TGx09uMc8
2ZypSN+ZtSaXN5pBhpodM8yW8pPisdy/MiKibTmO6ddkJLuGjuBT7DJVQdUy0Gf8E+Lu6S1AF0bU
RBiXv6dCz7fjvrWnnA+T5QXIeaeo+ZK10i6SyVtVYuWcQdumhHgCu6lLdjvarKaLjhMHEU+PtoiI
IWLaxFutev1qyIWpItbpMIUMGLRSSdlwmvCLccEi8ZKA53v8KbsEg9uGOBm9uu8Jc8jFcR4jsv9F
rB9qigViSpbY/UjGcrkpTbnddr2XfY+3FVDR7/KXoi3KBzLkJ8pFj7euS+YB+VFOUkQ2mRKHeFEf
LyvezYc+8FD2JKjcbehQot3o+RiD+XXyaWuOHFWQaeKFWzkBPyJ/naGZNSpfJAnpn7jqrKeNGOiF
CJhN/Z7JUX0EaAAb7GnQWdSASK+g9nVw3V8uSj0UTNcXasdP+IsD+lSLWJC6kA44iJDsYEUnKU5m
GjDU6K7r0+IqjFT9CDdA82o3SBaAQ5f891kAe8JwNqT32E9352kCxvwVGxQcOAPS8k8lyjKgG+ps
ncS0ByEpP3EPQlaVFEcbHtvxLP5kHZ5gF2tzyolk6t4Y9hJmVXrWF5VxQDaEEE8+TibUmsBFMsDr
UFKzeFG0yx/GciqgipVAVzuXsVZ1fuUp0w30Fxvpok3OQSKkHndgo6/tDjd0LW/a8P0hcbNvQGNE
Eas8d5jVCBr/HEf4ZiC2WZCmYobINGOmHAm9vtYaxgIZBKhmTAjoJUljEaHvSHeFCiNnw593dK9+
WuKxJrOZYsorV01C5W4iBs5FOeKGrUYCxUu2m2L7vvDo0WBIUJODuyNrhvbZDEX6Y1plJ1/O3WxG
dASVN4zfUV/FMLrCR0oGKQF8tOJOOdxKXqwEpD3EG13nFPBLVE49fI6zthpOa73o5y1tE95KBOFA
+9JiI+Sddvoe7DmGsEOz+vxXJDO3ahBZSG12xsz1SCqGAn5DsrH2r1XAaYgr4Q69DLaUYG6HJq7b
uOuqPSwekaS8VYqwxcxPdc5Kxpr7d2b/GrfbkH39X26RKMYlnbVbW4j/iZiJGwlwoDkTGNgk3xku
kaF29nRjT9VwctzEdJw7dyZhK38SllB8biNE1KhiKY8967aqeXxyUswRmOXvdCDiQSPamU2YCFxX
5G8AMGPyEHctjZmydiG5WuMDA7iBsmAkLaEHyUaUbQYW1sxyaRiZf8EOTXOeg6P9lFUBCahGqF8D
P2lNBlXOAeRzZgRoza8AIAW6TugFCYhHQB6THQLjJctCWsn1sYHUAr1dErc0XGBSN88kv361Kfjq
QDE0AyuFUlQ70Q5k0b31bY0OMwrS14I4GiEIAFVRQYnBeyBmhvoMfBRAEkaSDInEACxoxX1sY3zE
krSGtKCjAKZiJrKLNuy/GRaWsTZuBgFCn4FEEbA9+q638Cla+OVszJ9dp2GXn8giDsKOyAohNsJZ
RY66DtMNmJhwA0rRvGK0gClCnM8yZqEFbYg6a3stkU/FAQ8l1gJJ50BdyTTB8xWfkKEjjyxIGjGQ
GB+NF6mbsH6ESTKYE1Evi2Q1GXEknF9ymwxKPn5TcUHPsgZDqEhJGoZYolOm56SR47+NUxafgdJJ
NFBwt4cgYtjAT1G553dJjIHnKEA+15IG/rDYuiLSYV1Ew8awiyUFaSygkigXgIIyV6YNkruqgRFs
2uQ1TuZ7pdRPxcJUTjk3VlrDnGhRekaSzxXG7e84ZCxRKzXukonc5csjKidAq1quPQoKqCHD+FSC
0WAhpHcI5Pdgkv/Klev0N8qZUX2nlFaoSAKgRb5GuFNBjMvOqduc9RkLnD5XfiN2BH51+KrwlDsl
/MvEr23TRDlgrEOFq92+I0nioE9kGJMQk5lndgg457ipXbJahHANxUHYSryKSLGrTW0cyJ6QO4cU
k0K+YoMN5a9Cku8BxgA0cSEYjo4+GIYTDumNg7wNNotzaeqV481iFmBGgLD44IQOTuddh6spKbI8
ivjYJ2BpXqFLUlPl8ggzOkd2EBUbMNQG0YHtAaGai6A/q4Fi1V6QduZWvst5Jyzxal5j4gD8kLqO
3uKuU4LwEu7KTc/8FUiXP7JR7VEdshxUlkRamoQJAdciFPKrHBmlMxEY1Oo9bgWc5dfBnhD+h4pt
OgsEdzGssY/DA+FAlkW6KwUa0QWGXGQApzR0M7RkFQfEEzloGTX/KlFtz3TTBIaSWIqABuXxvL1Q
1mM21PLGEhBGPZM4nTYA/DjW/dcUsagReqV/ZnPz9luloAh+8RlNWYm/ybQPh2zuiZQkuCTSBUaE
4WoB5GidbNhbVoCl9MGD2PVFCIWihfCWlZuNZQA7CSaCSeRgEtYVabU907IiTAeHqQ7Qe5MjbK8K
AN0YlI+0E4ppDFYtZDalLOHzwTzrnFY7iDssx11zbI9Rj9jNxAUBUmi5sUrJNKF28035LW/pKMrk
qiWCgL/J6r1o2XgHDOXMul4ncghvBcGIR4n8xo0BZMiPGRG6fEtMwE+6V3W9J4N/LmDogNL5VxNC
TZGGc9k/mkdecdWqfvxTyeZ2yw4jtOju7TZMBap+1hrPJWYWhp8CnVGTNtu5WKP2ZhQ9a0Z+MNJn
NoA5HVXqEhWRkaZLRcqQaVklOudeIvrtE4EbfZbFRKPEyEUNzo6ez8IuK8Gp/WIta8ojsuaSVM62
bNCXFetkaLpvrHcbENGwGYY2Giko1ODNELjZXbEGNGYV20QuvKt1vko8c7Wmz/EKGk8DnVBcAVGx
fdN8CyQvbKH2+XT59QJRIri/CFyElWIO1pVVZjHpaZ9vZVdwaxJJHwl/RbIx8xpOHEk02hUK7h02
2m6DsKlcmAiB5cU5h1iXPwHydS47oBeXSN15mABN4qg7V5Hct0FIswtqOmI9z1qeRRdooGDDz2cZ
M4lYFPQSerkgXRHUyZl7c1WPIZHAyD/Etz6RIwhcyWNJJIDJQdo5sflPFF6RS6RDgGVs3AW1J52Y
kiW8r3hxoRN5vPJqm8B/sHm8lqgEE3yxmSZ7RVbCotpP0jqfCtDgB5aLuXjNN76+kFY5wVDCZKPP
RewntyHhneBCa/C9PATM3tC4yl5o3UCV2jg5Q/NLh4DlQPz1ounUKqQyiwk9gy6/qaaR13QgERov
0o6O7PiQTHnGexr6ncdiV/vRUnPIZBEFfceDDykjOTXSVCbMrWkN7DJRzqQvh3H2UfVR5uxnYjVz
CIipLSKT7Ao2PZg62LEXhTOm0fWl7ECy/GP0Po05HK5d0Q5miMzbEP8RAnrpCmGywQUG689DVmHI
O8Dn3br8tQd+53FZ3nWD7d8qf+ntAcRIogWop1L4/OiW1bb9skQhZwOXfqXIKi/kxrMWtg07ibU3
2EAxWdiHZh5JmYjiM+wEdvsXdJW9CD9bnpVgcAqB0NDe30HN/q0B7mKhDo/EZtJ1gUCpDW82+RqP
EqXImWmCO9Ts3T10d3J1+N5RnGzelTUg2pxdvCH4RxQlAHvHqxlZV9iBu1K7ZOmVSyC4xeroRz4O
B93NmHBBHXSTWKW5BRGI/S33ImCOAgvtkvJt9NF6dnRIVTHyGeXDdm1NVTi4eUdDiEYPfDceOLdT
wF9oowes2nJaqWFj2HooKtmdZgVkEr5XedQ88Syami0dlxjiGSodOT6nMGGitW00MekI1kTysIhH
A3ErEf/8Er7Hi6fz2LytI3D0hcnaaUis9ZurazyNfLMTBiDwLpBmYB1mqyiH38B2B+Q5w6k6PK0r
2QVgd7mvBmUDyDciStGR2vcmY2MqqIqcv1pzY8HYkdpOXLlU8HVHzOcMYvfwKGQV195bvBPXlvL1
WSwGuaXA4Y48t+YdLHNGnhIRGUAKY36N0c8GuyEPRjnPhh67BYXcPxvlaKUYNqrSqiVVIOY4xlmS
D9DGj6A4Y0mBkDW5R0QTDMn+bfR8epuA9/oQ2vySmZRK2y5KfxsuCVtP38h2jSeKIQg4veUTmk/v
ujkAnQokMegWO/3BQW2vnYGH0XrwVYfLpwqt3X+K5AhbFYLdLGFzbm2Ag4XsR1YYWNy9zaSdqvWr
jZ61y8jtw484VCSKwTmKpFgUniZKp/OqafZGUVocAd8YvT3AgZMzE3JHkPYERYoxTSdIYWAzEb+k
tIRy9XaRgKEB03c7ON9thqof8fbokpxB6xkER8mYE3b3YSVcmPwkUtd82c6LhkiSIHDiLW7+dhhw
YBv+Z/hUcO1yuMwG9mN3Fl0CU4WgY4IenxTLBLQYReJI+oe1mh7qtU0fiEFgQmZRmJHoxjKkDfRi
RGCUfAs4koj4nxPwiUmG1ZjLayKHeCrpGIj9QwfREiVHtAdCFBpl/gc1AcQQINESPJhebreMPS1m
ZpywvKV4lducTuKo6Z6FpMFi9kcP3ods1pumhjc34buaGtWLnomYUpGHyMFu5ax5gRDWkRsNGEyF
04/w+dydvXwtZ58BQzToQlAbqHvQ4qveLfVp8/J/sSyytdanbBNnccRXlhLhpht4cxjBP7Hav03e
+r4iwGOdM2ewhXUtc3OTGyqa36bN9UGIv91nS9AWVGHJiwyhQU1U9Zvl3t14ZBY1oOr0wmg6IdBv
dYhuPjs4AjrkT40HuzlH3ndnl/4F25Pw2Q48ritZbnQbqD5JhmArtJ9w7UwRhKQf5J9VA2lEdjYf
Dqk7st+5zofkvNFtIvjJSONmO4eNZEJ2zUiAx+tkF13hJHuX+ReQ0w9BI0SmDg3Oj8jPP/VoJqzu
oeXivGjtJWNGa/DBOAPcU4IU430A1eFBd1RwNBI8EV1KFG3PmbNeWq1p0i9pcjkHI2M7BBJbZKY8
RQrhwsZxnjkxhhRMNiz6/pyetnJC08yLznsOnmYbEjojHpfsn5TF2DqQ9k2ymUew/Ttf9q7a3o4d
wiyd7cWPNpN1QUIxhFNO1QUQLtCa8I7Z3bM4AxkRxPwjiQTTLPJfxTmx8cA2L1R6OL3yW6lCP7ay
SLY0dM5RLGVKBF3OyqUZScqsAlpE3sNppwKYzxGaqHv0xi5SWB7eKKvvDtTSmk3PsScUH8Yg1aAL
Ma6QqqAat3Z3zyVULRSoduGlltcEUyKfcywGlZyZj01rDnnSPX0AYbTgjRhln2xL3JKWQflEkLVB
ibCnWBN2xkNFb/Sh94DvENJyXuSBvhhWRNhZtdL0SDQTSA/pj3NT/dPk0QLOd+j79CgcZcTWKpj2
3gtYwUA0niRGW6VNRYm/yXop4qxpOAWeu5ynhTmh2WNBa9v3o6Vpblnz5NQAhCk8TyRmNdEjMW36
D3b9Q+exY3IKKEFqqTVEfhQgVc+Knq8mNYUmSUhqgIJ4lnCVHkHCws9lHNZGBnwEvgNnIPt/eTlo
0+S16fSBIK1FUaKSBVJSbldx7nQHmHCHYBxZNci2JO3aQsxrvJ4aBNGQ9RHauh52x+U7Qj5Pn9Qw
/+a7gk8Y1K4S+sOZxuHEYIP9VL9a4KAbrZKGzl4OMyAAYoxE1kWgs0PWUDlMyJWI4iVl24YGra75
13cj2G+jRrzf8CqmpAHeQDNsJbOLp0Txic8LSHQlrow1KERCiAVZItrtwIYh/Gen688TY6T2UVaY
DiPyAtoKgfNhW+1WlHXi3TAOPFLVo+GaWlF6yHIWlVOvN/bEktBhYzxtGAKHG65aTKutLBZT7Ni4
nCCJC+XEEiAjIsYMKSm0wkJ1pAcxkTgORpJNpeCuUnBL6d7EU6WzH1Mmt4xkw/kux9UKkNTMOjrn
EFKr4u9Tidgni5WHtQrDBr6KjooZoCJvFoQtZ82YE9/ZFhhsne+GssSwbJTyzjOyD5EkfbADnpEt
WqrgKrKBLRVGaVHLFhhUQWwYCACee5SwGfsrXoEA2Z1V8gLx4ZDWyVVWFTF/QJg8U9M/qTV8rTAp
qkFUajJkYhtk9xJ4qKW6dSHFZAE67TjMP6yLAc0FxJZYI2xgNEwrQGgpOR4JyShImQmdPgxpTqQ/
jjHyAMv3dNAO2HnDe51yCe5ikyYRAXEPXaBEpnYgV7DlABB2vzLLp4bXaCJfuzqYMStyclA9SaM5
MKnLHklzEIsZR2LviPh1bCeI9k/Jsfps86lhCeipKetobIUZEAdfJrKcXs4K9wZRI0SilCSMU0PQ
2TNUUQVc+cwqNDKWSxAJk9qgUxF5hzZ1wtobxCHIJk8syTuTmxpQaPn8NWanI+sGzoSO+ay7Lv8M
z0beToqsci7vXUy2J98LvuYC3JAkxviwUmeLfh6vGnToV3HMrGI8qGFaHFoC+jGRCxDK8yaQsU08
lIu0y2XMIVcB/Ykz0DTAdOSkJPm8pXHRfunYjIqNSEFu1fObuBts7ETmSNDOLsexLrbfOIyXR5yc
tSwhoW+itaU1BNhEciypR1CT4tAyARIzszH6qtl8i8THqimfNBQ8yYpiSa8C4FMLjTrg0BIoXdof
LEQ/4zIlLI8oIDe4n1gZJDAUQlRIFpL+qag7YJaNJVMDJGZVCovI1G3DMJydsxIJnsuiX6YYhcPM
HNIDevK2sA2pawCYjo2/tpQfY7S0SIqsRQGo3tuY6xUTnu/RPDkphRUyjniS/2PpTJbbNpco/ESo
AjFjS4kabUuyHUX2huXrxCAAYp4IPP39TjObVAZHIoF/6D59hsIvpBHo9yNEsfuNJFa6VR4KCl/6
awTBBoEz7G7u/BgthsNJ9ASEjh+XGq/+Qr8Az44+3NVcegYCR/TGrO+cN/drFIb7+KzbV+zHIeG/
Dmeo78zZsXzwt/K7lGExBr5DhMYJpvgvOm8GyeCHchvZVSDyQF+sVH/B2kWnwLEGmoMLIRK24O4B
rzdmb2xPd1Z5ecyYbYHrMYwMFmiuDOoGOfUZmyLYcZskvvBhacWxlX2h/ri3xp8Zye+hQsfEHAuv
mHGrbs+Vf+KwwqfYHfkRJkddmOTylvlQg2KFhojVjoMFTJszJyA4H0isMkfLE+BXGpenm55BAWrO
rnvgrcN0kA2w2WAFEfo8g7fQ4v1ZCPZ8MBcASLPOc1JyySs/z4/m/L4NlidrnocJgLgpNng4O0Ls
dCxBVaAfPOKeUgZ/eUd8qh1Mg0gq5uSWFMmdfhV5VT4APHxFNfHZ4IxgiqkaXHzScaMZZIo1Reh1
14SXk88wWxbKBm5OCGUUY8kAY3ZjGoWlJ2vz3ILAOIiiBds2PhuAY31gdbOEbY5MOOQP1yOhziyT
kok5N1wJJlANx0kSgexY3CsQHn0fU2XM8/HDOstiPkRH0rjhIZa7G/xQSFIjBzdw/Av2qjEUVK7g
jDvmvrxQ5eH8QSNypCJQgXnlsp55B5G/Xg4d6kmEk9DriiP6Fq623a865HAn8vc7SDM/yKUH27DG
rcFHAe84lhuY8Fhdses9thqTO64Ij/dbFvizX0FVBzM1pG0gA0KGwhUS35n3iGItgjrFy9c1A+Fq
ui8duDnGScsUqIfsmYWyUwtBnKgpCGXM2oQ8Lg64ZWYil4FNqcA27Qg6yeCh2IAJzFiokIUZXqzU
hngs3RIPC/AqQ35z0LXkrcDnwrSM2aEfmS5ylsA5p+aXjSHJv4ynaw6jCUpOMtCRLEdS23odZMMM
IV1RWEZob3qMj43/3UQigXfcxQGDO9fDXacQjhzpL3nw1dwgVcqYB1LMXTB4qr2E5QagOOQ3Mwsb
tgZW9ynH4LSgQDA8rEnpnCGvMOGJWUQGPHHVRf/KDYpM+eY9j730Pp+bCzfWADy6MtFccLT4cH22
PdY0kN17BZ2jIaYu2BB+jzoIlzA8tM0ufltSweWSKyxSwgQujWqANhiCCWRjeYbGFxZ/MGAZwGVq
yuIlIn+uIVvXUBBTELglcKqtLlemCEFFjXodso0UT1Y1M5Sb4Q/q+bmYZXThFcESggjlTC9UuPas
AVrchF+DsfwbTQf3j9LWNYSExkNVXHGjX44cgQlbMdi4RhGolp/OZNLchvOY7cNh227ck64Y95Sx
Zlbcd46eygcAbTyamaTBpf2wpRoAoB0AWVDM1cyThgvoezPsji/ujtjX4bxC2nK27adctn+xaqlG
WiqMIOLox6NJs9AEsl5K/DlBR/mTzVUNtGHIQPPvsKiHCEJq0GOeCqc+8JihGzqUlFRLqL9QCdMN
QZnQH5XBSzBxVtgNCL2n3o9+jKRCvk/BDmZuDK9ubgP/3idv5cFuJDc/Qj6BasXsjpU/+sCMVIwB
ujHGqNBWzHSAVjl4oFM4Xu6w2X4xhcegM0dqmPg/W6wGfsSSBt4PC4vLpVluMDNc590eCR9i1LyB
/3pEw4iZEogF4gMH9eQ+T6byrqsqtWzMrJkSSriloRsXW1PEn9hogNmQQ+n/Ls/e7vxjx1RvP5f/
uWEpt24egupTyMzwdlZaHMpAzhfFf2XnEd5vBvHq3pd0fomm5PN8YdI2JyyAHhgNEiMzvmUgs7EJ
iCg2dBpDNmqrXAKwnFK7WVnmUN6gjsS0gzZhNjYqwuh7TaIwRcf3sLswWFyD9rYPztNN6rjVXexF
UG77lo4vQRbGSfxmLDgLhTKnYCwyzq8gnO3fy+wXv5NWg3xitIaFgrwUGU74ceb3cH8UFnrU5leI
V+kFX2MDYkrxytLK9TgQbQw9Zn+Z337WEkWOguXrQpa12Z0NAAIvZuZwPSIcKjuJxBJwJlTWgGJK
JyCw1kFv0v+Y+f9EVCWpi2TYXAatChCwfLVlRKu6ncAGsX9+HGLOvasfhQwCgLHrR8jPwb4oh+cR
39mvmD5ypnpqdjb+vfHtOx59jyEKtk3gjAXe2WAz3LApjBC8ckBoEk3YQDYZTuAIjzn6oawo+w2B
UWC4xXo6cGhKVpthhGQJAISqODbHv8Tj4yy15vSFMBVkJwlGF7jg+dtzJqdZa8fKRnPmGC6Eu0GO
WcZKGp8JkUi65uhgnc0jOVRgT+PPVMOj2tgULh9xtO0XaffuEwwCQFo3tm9Ws2CYmxQvWFGCXAUg
YTDLb51NLPqIL5bl2XIT1h6ZqasSijUo4CyjVrP5oPri5cxZoRFHUwiEifBKIwqdhr7DSPo6mek0
1eQgPpQh1VvmtrDTVyS0NjqyMttZqariCk8ptwUL5TkAk8Q4YDFuBUVX8oBNno0BIuPyLNNNKuwQ
Og7CFh+0YsGvP0j5xoOD8ssIB1O0u9znW8ckX+CpSJL3zUQsz8I6EPs9SxmkuSXdGYNkyqgV+JFR
zR9zvyTcxOwMAm+gFznG41NWAaVD1oLftVEgQkNxH051W1FKccL0IibQcmstkjnIJXjJo+0lxhpn
Bk1AHs3gF/wMHiu+bcEQ/e0mmPMJR8D2CHOLePJfloss83bMvCWUpDegiAL/d4P69FY6Kr9OlFOZ
Z3gdp5WRNOD7NM/6YU/xcb58OdXuRNQiJU3pbs170lOYlcSpZQkFRkH8rwPnCQrzW9xhN7Q4NIP6
T0MKe6U8Uh4jpp84hqjzsa+g+a/q/tMM/48Dj5tsGbhjOQjR6Ifcu2UUdN+UwpKkCvgb8xcK3e9D
3zJkPHIijXq6J84KWcFdw5XgF6MSyV+IEPzNZ+FQG7mdM6aX7CWESghwuRSaFgsc6g4caL4FF6I8
3ZDhiLl9ZQ5LwkKBrZPDYRNdzbi8gY39Y/HIJQm4mL8TiSJXNjfUiSOfDoa0oJoS2rkjBa36SQr+
NzOmGxS2JaZLi6lXLy1yTE/vMsm4USzb4nMY42CCV82ZDYmNA9Y+A/r/nkfkHhkFICNnuB8cf1zi
sqfbpdWlo2ZT4zwttj9llkJ4MLEGP0YBCCULaUqlw2aiLMWiFZ6IqZ+yE5cklYH/kjCzou+n7B9w
BX0suKbuTiEEPC6uNzxBGRQNKPtLN8b0bsB3WHZIEdiaewFRCzqeayHKVI8S4FxwOzpdtduHp5Bi
pCYHhziUHwuI9ucEi2VUp5C8mtoH3eGLyZYrw5IGw09b91S0Cb6vn4zeSZYhrdiogQMf8QtUwgE4
jBt6rrOf9Sl8TZ3L6jLiWdHNrMd4lrCHx4OLYFbQslRtdeJsgQ03m0nB2NKJXbqGfJvjOy3MS6Gh
lkl9l0iqpN38hiadmRyyh4dGOe+QdbPbS01QX7/U8RcqXmg3SGlAPI815kP8plJiG3FUTHtswWNY
6bFPocoziqM8yppyPIj4aUY9CXIUcEaul6RAwAKZyH8sixjoj6o1KyhYMdWAnFTIEUCJIthRMRZI
wm9h6FJqVqh8h030zQpne3OS9BfZBQRq1y/QESLKfxpc7ic3+3vZAmAB6PJ7m10YyEU5AFV0x9eg
j/1g/YAtSMJmhvnWyjcXWjFK78DjZCVAlppzRWKMKli0I1YOHtgHniU74AxIa8EN2ZkTsxA+GKwo
1pXwjmY+50ykoMWPiD920SNR2Fy204GLvIKPPdEjim9OE5F8LBtFjzmVAoCsD17nOlDlj1FOGQIx
uan4n+fYeemr+GNIcUd0a2oXMm/DFUoHiHfSwG2KcHO6q3LdQuCtK6AhMy7vbVi68N2mq0sPxyEJ
+fw0oiBZrG1s9SALZZu6AFm8uB4nvrs7ncD8lcQc7JhuyJP4Ab38VzfFvjI5oc4NZi3tUOZxbnF5
T1JmBhIRDnWbYqdLbbfGzreIbvl5cdG5XCiCypCizJndPzQeCIx0BNNuKIoaIhFK6tN+PZ08Bkac
cqRhPl0jrXTB1OFlummd7ie8suMDzth0umdVv3JI42SEXKYYiWZCJskm+DNEa/uZ6pQBUsSjKxvk
Yw4n680paSqsi7CEtcxNgcfq2ywsuMnZliUq6yu4RpDUwnqUT3CFL5zCbYJZVgI9Nz5GZNw0rObM
5xnadZxx11d7G9nSlIFeVMiRM289/8ADtnme+9y73zkzISkp5NkhwXik6YfpdxPUXD4zBe8iC3LT
/LgtVRHNGhfEbxM4cewxgeq5r3SnBg3QkmWRLxjPZ4zm942rPgCbZ453kDb8fSCEaXkpGsSo++7G
z6S5Vbat/RQbNkJuoP2G5WO5OvgkwP8izlTnbzCF+F7wEKibi8+mxKKUCG/9NHduhoDZDBNocLQf
JkuhwmX4HOto8Tislot+zawibhRdaeMt4glNI7Qy/tKBissgLBhOR2Su4GuMuYX9sIkTXKmHFcw5
GSAziKR7Tf8xozf5hjU4fN7KjA+PYnT3/H98X3Y1TFPoHsxYzRSUymdz+K1DBhKbXWRxgsXznrBG
Stzj9LasDHMMgGK4hTOfYKdlBtWUmBOZI/ZGKPtMokZ+Ep9ZojJzbSvg1zoT3y+PS9qUqb12NQy+
/5De9SE6BfZqfCxXeSdpnnythxTYcQZYMTNfYz+RbQxME6vLdo+fCbjkFNC30JQBo3pAAkCahKeE
swpVJCKpB2OAXz/oSdeoAkxAaljMQPQYnUE6tpEdqSAflg/ZU2jud9UZxSl0CsBQOjASKPjLgtoa
Ihmr2EeJpodGTxbLahvjhdPTNJJ2ETRdcYg1kQEIftpCXmavlKm6Ugul8J3WITI53HUQN7UdT85u
d4v7x9N/GZBsRLKIYplS9TFnqCOGCAPSf5y43e1PA5RzmE/AmlTkyEkobssBor0s1EtiUm6LEnEW
lQSOn/Xtsay6G4+b9nFOeU61x44x3hRKGQSEMlHwa7ghTS8cGf0SxvFswITtiuyCm1wLJV3Cjz7P
Brw4qN4JIHKea8VdrvcIMP4JTmzmuBNIP98d1/Ff7JM2KjLeCEmpDIthaCXhRIk7AOw3LTCHEaUS
8gNwP8KFxuo2OWKZpSZkfdKNlYSCqRkUfItfODMJAAfmelc4+YCclGIQONUglaRizRmagrSHGg8K
5LU7WBZIUcHGzXsGiODb1bcT0Qy3aI+aJ3oNfoWLORfScJRW8iY1gJ5e5+PaLqay5l8CPMpg+3WU
khX7I6hFMggbqGk6Myh9kSr8uX6JnW4V61XMZUtDgABjcChp8IX1hvg2kC0lP94xsUH+3v7OJsHC
1Dp0KTiUpzD4gTdeLZYmwVrNVOrWf6IOcG+3XNyYgWt2Xjl6YwegOfBU9KXcKzSMnIGEOJiErBb3
tZDfKpq1V0NifaTnt/Ek+JTGCEtSHLtkVGBkdzfhpWkXW7WDWIWJ0Y7ygUcFeK8NtcjmaMAShykn
wFIIzz3BLK7ThnNnvJV5QMi76EDRgMpphWQmsXcpO+MFhHVe6t9GWTHDUuZajPwEU1mnvewQGS1E
Dj2UKUKMJAu757I7YhsLWxzM5q4HbcCdD258v00fcci96o2Y5wSn4aNoAD3mXgZuafYyxklwM6fZ
R5nQxxmdHxMjWJctp1lCeDysS5Y3wnGcB3jfZEeivqxUHUsBiyqWmUikJkyvb4MK/TRX3KI2AaeK
PH0vk8vIzIwDdIWKp1l7S2gsg8+3rV26b3FNY9qjxr1FCZsi1eWM942rgPXWAQs/auI0+OqMAEuM
2slBQk595YoS6QXRn+5jtlIj2X4lAchtgvpy6fj4sLDQ/EkAnHVU640zo2mJWL29S01fIKu5mZW7
N+NCBGoPTFDOEZ3+hSIuXeMfWM2gE144DrbjGN0TJBpiA8oEZj5FnzbjTlTV79qCZ8cQySKViK+L
t9UOgbKLId3yF7kIy8smr7Ua2e5DLLDWwg0LD1x0m9Atxy5uALDJ8ptChuu8RkqOHqHCMtHr4x03
3qY7JzoUbv5u1AmOneYunJvoEKWDgns8wteSlJpsqHD+I+EivoV8ASNZQc7zyqwnu/D9DDFoJhcu
at3pDufHEORHvnAJ3XxD1obfYoK6aGzz94tHmKLvMYr16bfvIFL8EO8xq9hNcAo4/eYt+eKr6Q1S
4JtiB7rbZzSpp3XXHsZj/1dMjPltm2aQtndMd+ozY9QaxAyw0H1cCzR8kG/iQ7+yqJx55LhffHhN
mvWApDPHwJj1kWqNoBjMChgvAMgxdIXtfMEEFV7LdG+PrW7ppGvqyG9QG4DNki6jjzvhCw0fXuXb
qSMYdPXeLEYyGC/eW4LzNiyY+W0G3NuPcFgPcPSme6fltOs3WpTZpVwZAoAK0ctRLoKY+Myki0Aj
vZmbBbh5ui8mvrFNvN0zyeZUQ5f/bZfauwEQ9ijPCX6GIIN9lZN3G8jmWfjTUbS380CMszvQKVo9
E+RgZSYUWIS1RuOHqEVA+rhR9e76HFRL7/5XQvYbZgVMM35p0QVobhm0RSvNuOqk+DIAhZJi85as
/PDhyA3mwvaE4cEZ2GwBsWcb6uc8BbV0GFK6Ilm5NX9Bu8CQMjXkivXrd9hWOQUvrLwwasxOFaLB
gqcHyZ1i73JcXgit4MJP9QxGVonpG4wUlEWwDYisOgzzCM4UMkojwXV+QG1GD8hc1rwil4x/Cnp2
a+BW+CzDL/xOQgvOzH2Yf0NYBENLprdwTriwtLuWDsbIItUG6QDuV2FKf6OsQJTlht47FU1yuyTq
5xbZRWlzDh6VCFANw4AMqDOu87W6OQ8d3U68Jh8YJhAVihzzqTnmI9hUuUNBPlQ4PSORQUbCUJkJ
2CA6RBlXp3G/jnP4sMaRf2h2HdbAEmxgLlv9C6wLxwsAYpEu7fQdmbH/EsxYjicT7W9Ac0QFrW2q
DC2x/RpxgJJJ6qiTroSM6zxwaf8tbwtslNuO9UrhxuZyMei8MTqNsQkwNnIAGZp/oag/L5MIzu3u
bsi9yyuyyRCXRV7hfGyjV0NQh4DjEP4MKy/kaLVrppZxnNDxJhzoIo5r/r6bl+0AvA9NSjCxutZl
InAicdgTGEdBlVhwxMZJnElZjmpZmtarEnVZMA3og6i+nf2pB6nEqXFoOGYXZH48EZApbB2J+xIz
mVlOCXKhhnDk1J4t7LkGmXKPw/wgZLlRliwpL0QzQPP/DH0yOLgxYKSN7y1MdxnAgpOO6tNp2JDz
yCer8Up8TDKpozYLQSNMDn1BUIfbc0mOgrlSNim3l9NiD7Qg2I71p2NVRwDxBNBSNtwXGxV5LF7E
tmPDl225vUZonPz9EWuHR2NfxAUlQ7xgC9hsIHGhxHOleGIhR1bCHAQv2Ig+wBOF2wMBbCihaIj4
DxhfMg7W6k+Q+T2o0yH6hkFHNjnP2QjaiXndEwJbqlvF8JlPhBtDogBeKAmAMCZCKc1p1lHqzR41
oK/cPVxdQWeM/uNr9CKt3qQCrWJs76afeyVxF6pEDBrv5WkpoxdTzzW8lgdl9TDShMGe1dur49Gk
O3WLOIzO+tD7XPk2cOphLRzmCIlVDarFe8bercSyyaOZKDN+/hIDGltQLF0kIyx0kAm5KogMOKWo
83/OGzMjJuH0WFQFMAe3XwammDdMpqzhuc5fMMv76LGya+Ah3/rktd3NFd9TvHHnzM+0pKL4hIV8
ndGkZD3XXaA4G4tA0NCW2oQzSmh56qz37sT8MxFtIX2QN6B7pCCThdPVFJd6DV/PXxkeZvCamDmv
qu9X8X20HRFI0zlh5o33LRtziSj0LOFowTGTZpglx5h9e63S4PkogNCsS2FYv1bejn3tUBUv58mj
Pq7KPZnUb3U4lc8mnKsrB8Q2A//AgnDxRFk/4UxuTkyJDHKGkdU1VLiTduqspyV8TqBZwKeDDK6s
L6jv4TMJCDSlEUAHfTQ21aCYGD9i1coHXAiGAg2RJwyokOkKzKQEsJIvg22KoRZGtLmwtzSUDArR
uWRHs42cQjGskftNSMHcL8WLvDw4vDjejVPaeDWJvnD7bQVyQ3/EzGjJpuO4SACGYSHxizDSZXEj
uXicwRgSYmQYrQkXKwf2sg+ufcN8qLytfeg2sJ/Tu4LGn1k9Hmwe45dlUT+neVXGaf50Rc2UZAN/
6rtSqWnxOTl7Wr9YOUfb0oRIeZL+Jj22/yKz+WlU83lZ3nqHJ2kbeTnBlFZOb026IUARLaAv9KeG
CXNDyYj/C8sbkwQUZOq9nbn63SMe60lLXTqcc02KCwymI1Kz45nnZplMfYcuBOkMzFxW/tKzKgy9
QEoqkgB9YRDyRRMYwhCwxHB3FCdxoQm2vKDyvIjo4LQPbszTzmgOb4KUZekRcLSfCBg/lDuGidg2
8IAZWvDCjzREtE84+cGvpeQvE2onrHWuCB0kGnPlqiime+pdwWg6sNg4YBkuBc/iMzCBD/xnIxsR
YjsB4SX05GELnx2//u0TwMwY/vKXL4Gjf+ERbV1SHIib/VJOaIpwe309B5fgb5SY4DSy7aTLYrDM
wMcccdyGYZqJOYyXGYH45VDdcIvHZsjToBwn0x1K1IlQlyJ4HpKoxXQ1vNz4SPxhtYSPQcszkI3Y
tYA6R7u7hPwSZrP9/wYiTnjUWidrlHwxMrAO/KwA2LVzEF/ST+566T9M11q4zPfd1v/U5yzylQVT
7bsZB5r9vGBUy7PMAqhxzYr1Z5kUoKRzf/k5NIv/krWsfrgBTPCk0cbctXkmyQ9gXr4DkCRlqMgj
sQTKAQN90nKDh2ZVA3cS+ttQcEGcojg683iTAnRilsav1xSmrrmjNy94XnH3OpBKqQkMphrAy6gt
Qlpdn08HgM9IkAWARQUzn0NciO7eEljsjOgO/eYYf15h6WJxy87ou+H8yul8LO8KhQ4EVdff5+cq
vmd7BvlDwv6iVCkLro18YShJrDflf05VoSF8k+kFiDWXJZ9XomPX/VSW/TtF+4tRdIYsyr+gdsq/
obXuqMDU0islMZltlsrMr+WfroFXR7kk9zLI7iiB3BFgmCJRkROE5Bpajj719BBc+K/w58lVVrLl
0gmOxYj1hU0Eddal2FlinVQxNi5Gv4FHyhPeAbK7C5f5lYgs2cl5rLJ9fPRxAe64qQtCQe7jYMGm
gbv5MkGgzabkbhfvToitw3i6qc9saur7lEPvBBblgINC3xqcZ7dHzwcOlAPAuMdfXue0T3nV7RDE
cbej1ubYw7bmboC9vq+xFuPU5M3WKGv30maCcdzFTfN1m3jVPR0ZOBOVjAUd1jMHRVPO7sFQP56u
+zAVW/UNVC7Cc4Db/ZrU6tEwmB3iugNBD8bgrzLWc/ZYsDYbYdjf3Nm4ejhz+zcVo7SrrDZmaNCE
2QsBNv+4LXBRuRMg5YwfFvJinmWwKaJXgooB4sJ4+7b0DJ+wNrpTuoLBL8PM68bdrv1S+2hJoHGj
ImMcDSkHZYk4Nsa2yYgRZl6GqDKgqEvgQe47jwOsOh5DBiX0elIMM2/6kyQjSNr8sVzkTCc5uZsS
BoARpAzsNL06sg1nGQpERNoddmQH3qMRBRU9SkcUUobIQaiJJh7eyC4kBW2+gaDfDrdcDQGEBGaO
RfhpnsLhMXQk7TyW6ZMmqghbQDN7HkMmhXtN1Uc7wHRhY3T96EcAf00e8abK+fJLUW5LXf+ChDWi
ZmD9WSZUthzf+4CKWfxXM1XituLTRdquKz8QeGB9JG+vNfJqzNSaRh/JyKIYwuLEVQ5t3nl2cAd/
ZH4CVLFDHj3LjHgugSRy35lAcPzptt/kroiULQS8GHIGsU5I/2PX7tzwUOtOZdsFBgQCIEyp+OZu
z7Xg+ISd6kqLeUM3xlXxq75528Zj/hh7+GJR/3IU4dgCH6lG/kt0ABfwHLivQUd8HZQqvJNOThjf
FmSmPAUnmrRmOuYfnN2vJAPSO8GGQlY5QE6x+NpkhATkujgexSG8e27iEu0afwfjtn2cibN58GER
3s4UXj1JVc+xONZt1az3MG8CyKsMlJYFGM8O7drlbPOW1YPLWmaHginX0+ZQhmdjsryY2d2Ajc8N
jLR/+jN4b3vBBajeOniXlx05cGO8XfMRDFhUBPCb+XWaVSOUxtl4Ac0OWLVYtbJcHqjfUnU26PJf
cAYYnyhjZswOJ2pdB2OVpOTlDQ28eXjYPL0OBCXYdjgbxW7w14DvOAM+yvqrusyfAM84tYevpiz1
RYrVhWMOmdmFGg1FH2J/DFw9YBS/j/5dWgT2VvZp8GujU2PcXNUBmY6nFteCfiKzcg+Xj7pgx+/b
Jh6nD67a3qzZiC9ChTvJ3unYirgtvme1tikmKodmhBMSF1RTvscgAB62/zSXwEe0bWCqcwUe4DBT
eiK3h+CgI4uHkJrLO0HSy+e5iNxfJYWUAaWBY6pgScGKNLkzK8WhZF42hMAgQ+t330yweLzg+4f9
E4MXxoRcEtJoSxuPOzCZFvgAjOwd2rAGm8U7dJQIYhIHa4MCB4y/zhCpD1jwkkdeDeKvLtMZ6jaQ
m/k9Ie7fgOK2uZL3Dqz6ULRnOcc2G4ZFcBHqRzck/rwhTBwhieTFlCxZxbEjUgQUPZa1CzM5WKXZ
uNBubS7VeH8R3BlE3tucqEsVtkjPfP4BWoqD3ZHpnOuL0YD3IBUZ7yBumaf0UFgKSqR7/8hGdkf+
hN3WQ8WfcDOyKpKU+9LJablAQTC/ESAU1Cx6P3Sjm8rvXolA5IkcZf/kyqkP6iyYc00h2aZQC5U0
3MLg3Z93x/E56QjicWsOEZpKAA8Hrm1KHOBdvYX8gDpieqXMmKCFlYZSev48bKfmf0mvJRccM45g
LIUCyeMCCqKHIGBOlowUc8llvfwMWsa9xhI2/Q4oEQbAxPmEq+ff4bC6/IBEzqvN0s+uUFMDuRpM
BQ4q/GwGTCIcxR74I6x/efSox6RFD18HxtSP7lZhDCXnV6VKWHCEFc3XyWjF2ymdJPnChbYBcLBu
Gc5ChVSLsuxkuhDw00kxkaxTOzfneEyp7dBuEYxVugClA/fqvXGESk90Z+6fmZ5qOB25fqCAZaRG
KBd4KegAKiBrN+yooGi/92GS/dJ36/GKvD+FHiaA4vmQY8M1deqgTckkx242pij3BtHhdoduXpa4
RmXfcTszboToAsDZ5KBsxhWF0vId2mL3Uo8UeHGjHg6qwm3cjeHIPsRAiY4cfn3LwKfAyrvw2D3l
jvPH0kyNHeV29Fs+OW5mpjg7zOKTQEtuSILv5cgVRTPGwwPU+ZuQgOXzNRl8VG87cckOMHoOvYvO
lOOe8z1Y0/QhlgI9JqgDmhdrs2AYsPcLjgRmy/lzctyxXxkx+j8CRRNVR1D29UTJJIKK8UAXLuUD
vPSEOg61tdXp9uuguwHhj7ja+smcHkLoN/dLOyefIZT6FZhSywWVRV+3ja+ap+GONtLZPQcl9RTd
GscaZJtfdUPEVlxFdQJuRxOIV5C7j2rspR2y2aUS+Uf0+E3qA1PUQKP5Y4XFUOjsabpRNoWWCnNm
L2FCwRUYLiCqyijetu5bMk9AlczrD4ka3CWKyCAFueSVQIsgWA710gjV2U40GhVI7a2o8AnYl7wc
oIWxxkP6k2YSwDIhAXf9M/ePwOGgxC4YYOhAZjYgXkiVZHU8BHUG4RW7iKD5Dabh6aeGu5b8lgP0
5GyhDS4KE0z+IHELYBlMrshSXlQKlD2lEOZe7h0kium27sKcjHDY+NkuxxY8qmiaT2ItiaSnuHuU
T4yCxQEYToQMLNxMuANx8ws8HtoQZ0uKruwCS5rIG85nBBkGWKIKdz94F3ToFkWwrXhaJlHRvi8t
tkwck1/J0+V4CTlellxKyEb8ZQ1jZ7zeDm47JveqVUxUOgQwnM335GqmjlC7uw+91n+e0wmD+ZRP
yIwTvsYw3TigWN9itiSGWxCJXKAdN+Rb+Re32iP+xAdQ+cLZiDIMBTfFJFcfHmJ8byltkxqHsGTV
EAJYiBrBfy6poT4N+GZq+N24akRIczxMWfDvMR3pmtSREJ9AeFolbOWUgK+XwZOZZywtFkklenH0
FNpVC4XcsHPxVygz7iiXAwQ3O3iT/HB+imCcpdGJj5swFFauErcBbgp9+MZ13fBaA2IMjCNPFU4V
CtQGOYPOv6NWatbLG3xyqECzeBxg9DBaeTPAafRLERi9KWotGAVMheq/I6C0UT+SdP4zqlMEeDXb
x2yjMCp9R3nKdLpmqKAEG74W983GgW4+IUlE36B5uAUjD9hwu2f+kHggmc8L7bd8OqR8MkauDAlM
piBZGoKA767LUGcYpeyDE8u6ZAK2JNhtkMrNQiyAqgNGnUwy+YbmFz/E4aNbMBU5klcl1geUdJhf
8pC58hAFrnOKXRi14iMWtE7+TZ8p8dvXsrz8lYh6JzX7kAKJIIXnnO7kxMEWcgHXNYk1Bzh9U9jo
BZZ7VJ32dDKixmEN4irBWJyyC7XDZkc8g3pXoVCZw+WyjOKEnqiTFOy4aIZkoEDgMRXdpcXupu0y
5IpMWmzibndT4tTTs91X8ItoGKVwp1pNFsC3hYZEimNslRinF7zT3XyM92c/ea+4iWU9gsPtNcI2
HZduH3sNpNTyAxYhGJQ8w4aYo2bxOE3sGUikc4XlI+7gwVOyHMgr+Z/8AgY9T0PMiWBCfENsbGcg
29Ltwx3FMA21iINdiNF/XE5n6GSUPniWADf3ggOlZ4bPiDg40jtdgeUXjwPOQrVMqwWj1ftiM5UE
DwCs9P740pYmyFT2fUBlN4fgNBSyL3wXoZmszyyZUMvOzLTMeCLbUZulFBsleK5oIIOGx8Zrt2wi
twDZOJ4xBOp2x4ixlqR7ylOlV9vuhVlnmGzcDxFlV+Ck75LDNGnwaZiQ8S3Ya8ihoKzP5C/meJgY
ZUamc+4JxmmOiFupwdYYGv6bTe3wSo9Oi8vlnjHsO2xMTgCyaEA2MRfjijoE3KplCMrGNTJOFhqj
dCSg7MRtuBlZuwbaUgRFMDEmm1S2cH3Yw4L6qiULdxzkggWCysoFtyCHBMhUmmb98UD42NAT2qFg
JwZ2zO8WLdCegCrL/wZEJYZ+7mSiyJnjitprzju2i+Vgd9XqAq8clhPvZcD8iBm/SAGiTAn8kwu/
No/FBpt/T1V8TyJ4Ko2OG6RAd0HEO4QjQEHViZ504XxKchV4O1YJUTjg0SfdLSQ4lD5cXJElliOA
B3qr0+E4+v1NJJMnnlFy7ZX5GkNxLvZd5JU3XZ28QJhmC+j1u7WWqEeSCICs60PZnTmlzGNXZvbB
xBIyroLSk1CLH99n/HiwWs2KR2vLbGZPs0CLoJ8HSodbZ8QGErHccPQh4SdenflGzlUGgTemkWnW
00uSsk5JIfrRdypyQxQv7F85efJlYI9CfGsi8AQ35WfoX5erjk4WXy2GTZ8y3upF27JK36bMOFrO
XzDHYshUcd8VUGO+zLTMjwRXwCWaC7pdoavGHypkDr/pddKnfWceRtPYUxjWIt32I18y5vPwvqmv
dgxLcK5hhluIx4xuEcojuAxTJlgk7OUyoIk2K766n/6XF9W7PEbKkPJNxq8QVRLg9bT926hoZsgi
52uJe52REmDOqVpLGhgqz9NDnC5/1Q4SkKSByzDM8XhAc3mLV3q6j2WYia9syAiT2QlB5MSFXi6v
fu28WxPqphgFhtybiN6MOKHpl47FZhRsKurUQKSEPt+Gp0MPbkJFzAVSRtLLZaw5RC8s/AbKW8Oa
+sRRRtFMDdak05t5/FhYSbbpALpg/WkK6kaoGp1ETT/uvG9y/JkjqllLMMMYMb+6yZ/r8J+5pyos
ubR52GzsqxeMvB5wiqPzk4qyzEBSCJ7GEJAONllEClLGnuLoNir0wmtesZfnsNRwDMSebA6YVGUo
jQSC2xK0GbYE56+L8tFNoWiZC4dOwnt8DX9eo4dmbploIqfqOIzfbJ0H7awbBbZD0/HZLKsRzjp1
AyUrzlm6eLX+7O/KHSQaHKCv7b/8IZLjhJ8p1DdMO1haRuREjU7NB2MekifT3IWBzLWoJ/6K/c1z
9aibGNugcReZKeBDndn8v+L64kAvY0hhQaO+eC7Kdl16mb8yOsD0BHCUMwyjPlBhvtwH6pwcx1qm
G26IuV8WV8W3wUcRq2ov6XZ/hgxVTFxpG/gSFO4wD5T10XLiS55WH9zCP2eE9PJwsyH+hCblpykI
tM4hJGHUA4BPYY77GGImRHMs1KFn0nrG89xar4bUC6LkKN+twy1rDkNMMT7ZyM+OMXRHVFxaV8ro
cpsdHtYe6E/i1a8zzqFBR0xyDm0rq+NPiUKYLJ3cBgRXwticvifTsSTYOpSnBQj5xgCm7FnDZNiB
PBVcCJtIGroU/YHHRnznyrwdYHkrhy+GvpUjNkQ4P+MvpN1kNmJurpZ4BVVdIeLPuFPdrPgjo5DN
P4tikrSwFfsz2yaLeNci3xvnJnCxdzdvAcbe34uArvcSZ/GdQyoWLGGQVaF0XKi/a5dvbxry7MJQ
Y8jhZSqeo5B3IbMs5jw7AEdq/b/dlQwbhD9viCqHuw0LEFmoAp4yDZcjBjJp//5aCvnTWzPSMcNc
vbcGMahIx9BsfOn5DtoV2SxuoiwxdecOMQ31JpgIcTiu3D0HHzpeBmDybSXR6E9wIbXuQiNqfOWV
2t9dlg9zf8S8GIJvqjdYoJRpcqWbAntxkouHnmquu8BbZtx/E+dYxeiVDiU/3S7YFJbsngPxldSt
78EA6gBmcH7YnQpvX8eAnoNLQRfRLOU31co62lSEYZHS4z1WItu/YzypHhE7KjL8KOrgeZYXfr+R
eodovsUDgYIqwMHIEbzNMWxPjPgL/E1HPniVt9ttdVpStkrivxBLjjsazQbq6ORQzcVDHgVEKQ5U
y5pwXy/mI3zsQKmtuY4DrUwwDh7qJKPLk+TxsaahgKr0lPEZnwlgZu5+CkF9mwAXY4k7dON7r8O4
/M/dYLMhdF8f5cdvEuZEgSZBz3YXNzurEX13iDjcC2Wyq6zarGYMr9wI96I7XMrbhAk3SAolAjz8
kW8kcB+ypGGeCpZsRkotXhr/umej+kgNRe8wI28zH9Hw3ibgBN40Oy6swENglXBsKDGE7/wnGy6I
iOj8Z/3wGTFiyhcpF2iZR0axgx98ZQLKimjJwsW/4cpcGKC4UP1Uv50mAkthzdFvrcTIt7+TlLeC
WRFAmZxfBnkRXzVDPff8rM7PAFdnQRaAA8R/iUIcm3HI/VKQI3LLMO+PU0MpihqfT9gVn/1cB/el
voexeb2NLHSBtDbWKbcnOA/U917TAy35ksCYO3O+BFujtYN162Oeexj95dWdJgVlUgQH3vGH3Twz
Kpr6osPRT9+Dhfl5Hjxppm2KPLcB40wUwVRG/Koy52M2PpshmNnpSkWC7MaORkWGHsr13ooTg4bZ
Z0tGU9btL8FSH8zMrjhylW21olha4V30DYBk3C5YxCMmd0kqhvj5B9bPS61A0TIGL6xQPF894xqA
qxgu4a0I+HXH8TenQCnzKJ6ubFP9jf2T7fh5JZNB90KpwuG7xWJezsvbsJEaB413H48ch3bLBsoY
semhi0nVwXi/Orvqpvoz87CMgYFLI82XlIIN17SiPcz8mKrsgykZ0FJsQKb6UlYCsg1C4zZ5yQjj
NzRSN6LlZbj4jxhFx5/hhBZSgDpEe+zrE9d6AfTXM/Iqe8oIa60xCYCcGlGwWP9ZVuoCMwKjxaBj
N6GBEwXXnf8CTQDL09R9SFm3xgEOHIp1g1RdhvzyySHq7Wd2QvjUKBpJrGxrx+RmYgJ0NOH4m0P4
/DQjRyv0vbdYoCKlY9oRP7Vzv801T7AmbI2z+Pgy+8Dezsa/+j9PZ7bcNpZs0S9CBIiZr5rlSYPl
slwvCLfdAgGQAIiD+evv2smO+9Ad3VW2RAJnyNy5B3qJ+c6cDm2xeqFqToqXT4VL+Kpdtz37R+Ec
i1oXpDxGkr3cTItqc74qrkPIW5Xt1C4M5hCkZeQUGVBvZgemHJwjToQLKWyiIXZS8lKpvUhp4BBk
UgtTbWE3SRaHLDndAapUxJUR67Yf5Gak4iQM+IDoEfldbGRrMHhq7IoSN8kzagm5b6tFhHeK52OH
BUxAcQEZOrxGZEQVGIHdN8XxTTKCaszKz1axux1iDhnW+KNmPzs2JoZ5BPgwvcKbkb4EAU2d0UEX
Q3C8J4P3fiocPNg+pgiW99fAn77oOzATRX3FkEocDowIEBdzjREYCoSD5zmIMVNcy/gz7n+GKcjc
s5yyVMCIGIbRvn7zcSF1JXx7zyfqLSspvfshh/PZxGZ7RwnEvgwgeFwFS89on+8rXn27gG7TMmJ1
a55v7aIeVBIa69+tEHIhkxSuOTAOb7iGuUaZSm0eQciAAoQoAiRIutsCUoAUbBQWaoXaBWpNUZ7e
IpbUnTxASIT9b+Xy7p7/LF8ibEG5WLLikdnxhSzdKJiw3ao3WWdpVm0TL/RXlOjcMjPBMOSDxK8g
iczkITSaAAzw5ke9Y9uY2eIFwsrxkNItJAWUzRQybkA34J+345R15Kff+xP434GbsF3FClNSRyN/
S4vpM02gv+dAXLb0dfPmjyiZ06uKovXqsC/BFkcyDzkaDvQBuiARieuo+jWdkQmYoQX0ImxwJCYM
dDs7efStE5soCpMby1Gq2QmpT92RrjyvcGTB0TsAFcfUuwNz83mELxedlxfcf9Bo0XHtsZ7RvQZJ
44cJurKQVyFjwoxxxA3gOlBHcKLqgLF+a3GrEQxqVCAV9AtJcbdVbBVSS2inBVSMwJkKz0aIybNP
PDQa0O0INwBHgRTHZFLESBP1Js1+ZZa/p7nLgRIujlqreE3CSCL6Ue1BfNO3z37Cp2lX1gwGjk8p
IJmH3pB2jKEYCJ3ng5/WAylaPQUT4Vp8TQEjaKrfkbizgo5QOaqelxo2VJ1EeOMCKQ5SmjJ0RIVq
emu0wtRQPXNmW6OwxIfbChQH/2j+OosI4gthpkhaGbQrSgEo/LaiYKIz+ltEa4E3dj5coY74TEIj
mKHaN+Mb1NjE3WLoyVB5z9Uo96xWZivmUWPubuBVKHdrDf/1kv0BQBeAGMJvCbunOIhXps63UEyl
Jo1QgsUZ5d2lnDFZt8InPdKLsvl43ISB4mzKxYeW5dl4I1PFe6vUobcet+acMs/zY1p6LoQDNRz9
Wy2Sejsx0yFAgrdf0vMwuroM85oKnrT3nM08vgH4m5Apjtn4VfSdIobCYLd5D4AUYTXYi3PoxXxq
el6ARi4eWcpt4/6rB0J6tRFdCJJeyWKOMGOurBBWFqkdDChlwwjlgl0wH58sWpqsPcrsTq3hDqMs
DN0f8Gun4VKUjZEQqXiIyRMJxgs5i6IC06+1OA23UN/ih1RgJ6YutPJKlCtqBLszaOaN7PIapVz2
pwNR0pKowDfERQ9vSg3VI5GvhQzBMEVBNbKS55PKAg57pGu37ch9CWWJx96hhBzzvwXC3zpm/0Fq
/ytGQwYV6z7rKBVIVTp+kdcwSAjvXhQ0mP68O83ogLYRZuH9C2lSAfHN+gOuwA+tcDnv+UyvIEAI
qYdSpQSoCGEJQ9kzYCIqCR877LpWbir1a1GDPAUw5mJR5zNQAbcHnTReIqMLeNMQZLM9u1fiQN1F
SIlf3MjiM2FxseW/2pEtXS/h5wJlgDRKH+Z1QBvEJEs1C+xsZsksRNfBukZLTyglcn71STiTyOxS
JiOkCSP/x1QXNqImFLz66aTpqkk7IvdChf7K6LOmk+G8mg/MpbMa8BJ20ezr4Yo6d4kL85bf1nDa
aeONIEviC1+QsdP0sul43aiSoMEjK5eZy9xBhZjZDLBHFqQksX6zerskZkJAqkHw2d+HSqcBmtCo
sfB5MX6Ot10DCDZDDbkt9z3Ra3K8SGseloTgVcGSrsialEmylYLuwA3uHfDn6zvtzbPGYSEzCpKM
K8B1d7c7u/uUfXK3OWHd+G6A7tD4hVyB4liLEGuAC2QKPiS5C4iTl98gbe8gPLDU4QQAk7COG6Zl
WwSxqU/pO0IGRoDMVFQxB5IdVMUZ72pfvs4zNyAGTJBgmxzcyIZa4O9wF/lt/ZFWAnCvLVH1hCPb
rxoQp8FpofugEjIyCY+GigBVreGOPZtM/g42AzHXU4PqrROKaG9F3FmRk68f1lUPyTRdLX3KdawM
V01wigzKKKy520s8rARjdcWrQQP3D7N6BmcFvyMllInERT2onX7qDpqeW1h1vh6em3gKhSO4sAg0
cspYOC5mp9EV8i8bAp6W5Lb0vTM8NoBtVVGeT7TbPtsFV3YeY87xgscxUR0Q+uBJ0ox4BSfdsf3T
TMmXyqfaJ6XvTYiT29GPGZ0XY1JUKDVzFhk5zgB8854Lsupq4i/Ykhm/CfokN9iW8gMmgrNcO6R3
7XIqATAFZhDEiKUmEbaOIlD2oikKbmaz9a2YA33F9zafOD/m9U0D9yXV2YcXyCTkLIpujViSkhxz
DvDxPXdG07PQtVQOwxhfHf3pWyjpseeTYV63f4o9wrmeDBzOfs4aM6WeO8nWQoEfMtiE0FbvwJ60
bWBTvLszFk3WhLgjTF/tQledv5ZYY/GcNTaS9IapWsfa4krLT3FNHsHCPzswWMNrYECnxGfEAGPK
QV98ny/jj9X+25SwDKuUc4xZGQ3/gSmi39BBZOHyW4aMZ7+g+C0OTE+AywQ0hXsGZFFGcWewN9MB
d4vjDG1rKwRHbM0sYM1wbLKW5I41Q47hoOd4LjBT4D0xszkEzEyPA4eLaGvtRlWlFznv2z+XYPie
H8bqQt3DijlRQBQeNQWFHfdgosGFkMCIGF+l0wABODw7uATQtxUpiJeCaWTwlkFu9gOAXWFFvMR3
53jCoF1cBUwnB95DFMVfwjhfb4Y4Tq8L/HPNsBWOPSMEsXixo6M2Xmnm5z1vUp4UxQCg0JMxASuW
bWCW5BsBFLoNzNvHLYAlELSeLAvIRrSutomUbrEd0CX1NCWjvnDfCHjBZRuUiKELXZ60zhzneEMA
UTLM0lczpB+rwPcgOJ/o/lnfCCv5DphoWHFm70RQiYX2zMfDvwyIKIZLFqVNtCx7R+W38WrN+xJG
N4gGJk7pjsGFdLN+AlPEI6CUyTVnhBugvU4llSwhnxASjgI/9qzwRheLWTczDkCBrKPIP9JctyfQ
V+RDvPIIy0+FOxoPxiayctFtK3y0J6/9Ox4xDIMd0yzL+3Ku6eKOuPHhx3ZZNdT3YsYAag88FeZv
DHgcsxo/8PffqTsImVx1TyzFzyJSjSFLbB+KAEliVM+OBaBZEgxbFAnKSp9F+pURaBvK9j7O/7Z4
gdvzw90WM4EeIomMDjgPf/ijYOiQD7MAwC0ttunpl8hZZ8aWa+ULLddY0CFetAy0tRijk6QBZ/j2
ysn0Js6LaQfTroKX9z9kuYZnZTD93FMdtXI/JFpNFDA0MdbwWR8vI8esUsZtzl/wj9zpbfGzyuFr
WZEaolG8rkR30AwsFYpHFcPuTVgYeLm9mG75ohbRmIMRJ8UI6i1sozjyoSrg2ygxKOQtRn52zC9F
d7zBOji7qlKuma1i5ViEK2cFdeCZel4Gz6aG0H2Pt73WJ5uz7ngmagPSjrWcDQyIGHX4MqnmeSBI
IVuVO1Pma8pUpuaAip3C6ac85J81eEQT00dHAjcYkJzPa+ewyzkizVct86nVGnhZPA8mgPOizsCO
95R16HfwiNzCSQHFrfAc7nRiQeBIiw4NvGeNX70VUV5c+O6zDz8WwCD6BN+MiZ6sZ6WFKCi96RkA
948wNgosb+YUwo0QByLX3hqdN76c5N2BPeOtgCsrDZb4RBTxEe0Le2bTtoWLdODV8JEEhRWyoiUb
CUG3dpDVDZUAOKT/b9sZjffm8RFcz21iJ7E8Kc2qZsYHAZpk8IHciKeYCVOwTqMEDZElATyiD4NS
zJgpW0SZVcE0h1wcMYfIxpCmKAPsTeSkQg3+R+l4pVqx+TT8zlrIRkoFtYExDTuWqfRrPXzJa4+k
xQeW80dNw0NsqOoFyQmg73CZdfRwWQlaZMAV+hpsnTlfe06uTIFFs9TKbmax+gMwIbMMJtUObBpt
5MZMFpgnBMXRzxe+x7l6j6MXB2Cjq4h8IzA4TnpJe5kYUwc6HqJJBFM4HR5N/p3m+iZwrwfqFYt1
mYiCmFOWksdspaPy2XZ8IJSNEFRiHZVanIXHv5AnszR4IghktJwIdHCr1689cYuGIQecl1PlIcAD
c4lonRVGYOQ97GuA00VHMqeLduB/bSV0BnwJXvwkBx4jKIPhhVypGurdzAPNM40ffk6wtwbqf2Fz
Gy2CIjbvoxMVCoJ9SlSM5tEAgWyisLxEz6H55WDFyThifAenUgO1I6iUeTHgGMb+zzFNazNaHgUL
uIjwIylOYFlqKVZvMjOTb6/LaAEv/cCJf1UfOHRInk+p9ThkMcKlahPvw64W6UIKx6e3MCfANBoc
Wf37co51C89xhuSFkkM1kPy9o4joiwqj2KvNV8Wt+IQ2oz7LMnpSsA3EfE98DICjKn9AgY/0eR//
iDI6psuEJmJ5mKAkKxE6WpuGdAXiwIF+gQr3zYC/zMfMrfWY09iadGv0aoKLCwrewFfoHTQYMU2Q
qTLr08i12JixCatS6xghZL27JKhQ4ByT+j9VEDKYwepN/E7LYBLFxqWyQ8uKn0QO/VswC4Hqw6Fw
5oSvQlSmRkzwlaZnsi3LXHX4GqCo/lXTqdxE2KvdO9mhmBmsCtlUqQz2bOTHHZaQow0CAILbIxxh
3WQRr1o8SGQXuMJuVKPZwtpt92y+bNSJpVs2o9uuexpzJIfA11OGL3SumZ/AUSoB5gMty45aiOl6
rlqBJspICOZ8mB14Dge+iSG1mrxbFMN25NVNJ1YCWQuvrWMm2xLZhkklX1KxEBfsSdQIzX8wscfO
anifZm3qUe+2LxBcDV3CEb/2/RfSvl6QAfHx8VOuF3pihQngfI6DurRN/siqJzD0VVK3Q+jBRy03
x3nOUi2a4meE84jPqKBS5ireN7SHIH8cVHxTorK5Krg9LtDTAA0tGuivMN39awIZrTwnn5uF+g+/
JS4zNF43XquEA8qSdOX60icsnHA4ekpgSKqm4vgNiO076zTlZ9MbzPJfoGZMQyBXeEqF/PnDlPXP
hvGu1rZMr8sq/ic7c1qYg8JUoRHqScW7XG1N/CXJ5xCRX+pAY3nzAQXLtCcszttPz0x/mSFwIrBL
YZ5zSeTcIKTUoa1lxFR2z0yQePtyPWJ7p97h70bu+00KBH+xkpBlhglzxLXkzzLy1jDokslQqjST
W97Atyfl+I/yRHum73hHU+JCKb7BBx4ZUp4h+kh4jb2YPf2O6oNyiZ0vSUiG4eh16tU/Vk1SS+7I
XTMEXzdsuO8MUZhAYK4tFS+E8YQbkF/+StfT7dLu7617MVK2tJ0igdSVClXWuckJ/JJ9UYv70p4p
l2zTmFt8iNvKp7DiPA5HYRXYOTV75mEIuBiKoR/iVKBCxaT2fI/g9qkvt98klnPv6Mjyu/zvvPHo
jDUxE0t8na75tc0ojBTSiK1YA4pQrvB70ezrliCZZ6biJS6ilPnlv1CkITMdm+ciZmRpsEK2QP7V
GSlfulmJD0x+H2rEfVAeWXbacoTcctNs0JezY+dfnQ4JfSl60hvrYO0Z63VlLcsTRTz3dcTBLg8A
PAhf5phbOm1534aLpydlbtXcFBZLNs1MlMJVyDl8NCJGyS8J/Oj0QaO7fDHHHJiXP4ASmcYogaXR
SECrORQuIMumdmSRpYoN25jIzoV+tKcIqwSgqMl3473pKvsdu4Tz87cLYxwo1hz/BICUypg3Cjim
bKvTI8fUPnvtiRODXxCEt6C5H9VhKa/DrniGZ0sb2DI/KFJFv8QKitVd0XpAI+FICbdBCA1FsC5G
HNmJqaAFYiTOyip+hKcM1f+E2bHh9rMPUaaCj2B2ARzK4GEDWkpXdZCvKvhUWc8RKReSbU89wU1O
AxwgbJt5Uw9lXSbfvFGPTpC8Q9Z0dyEKR9gnzCs/TvNDVHxczRCb7goU9FwhsFtgw6zf2wl9uvlx
1B7M7Ay8jOAZ6+b4Q/7DhcALFb3AMYhg8OndtwpErl2sZhRoQtxVOAl8maGg1WX6mPFemIGjoAl1
BxcNdEo8HgCXPf6ev+lY79mGTZcW5CThxpaz8qwzw6wA8WfOJBdJOkMJy9azQmphFVLasBGYhmEt
qFZjPV57o/uFoj6Bi53/MiqJl9BA96C4UAMwA7ipHb8PwOmjznEw0W8T8bQPBYfIV0EeMlnHuZ62
bNw0YPEqKcXM0fI1+Uk6diKQKQMz5pZpSCPF2ovypAmiT+brY5C/R1I0VQLoR5Gpxe8g5tYnoNlN
NkkGOPkFYxzIgrjeMdmvKL3zfvezJE5akNp7glz5eiRbkKskx61igKgnqmZmIkqhvJt6g5bYmYum
1EKllDflcv4Ylq/sbCMNK7+rOHEcQG2C7mVy1JHZdAQwAvyL5SM51De+6yAdxLchijtMgX6lTnIA
j2otmlo4gt2zsSL9nXD9rtrBjQJdUtkxy1C6wFSYckfVfwAWhIpyPkzIjm1WZoCrxyOIzoenCk7+
fbMy4904vF44jNF0eagFYMFRX6sjx9CQG0syezpGoASZPaCOByvaMzzwmY3RXqo5VqtAcBJlCCWB
hPXiNHLQY4OsUag/YhXuO3plgdSYOiFMW3mtW9fvn4fTPN4xRiFEFX2g6mc/mR8AK3hxPq0AjgLu
MlhAUPHbJK7eQTPdCQ2AuDHRymCj1agfVwH4xUoNsekT6oT3SMkSl6yB0f8tJ1uHEBIXQOoJGWZa
GjnMFxRWK8XOfIjeGcJQ3MjEf2RjXO40GjXrXoqWq8FsbQwDMZ4o3LX2ZZ5pBbn1PJxODUz0UarD
OA++ZilWxCU9FughMlia25EAjJpCAHKXQT6ClvSnPa56eUEZN9Fi1axPwGouu912VHnTAVvYkPcU
6luFQMaPeD2zR3A6sxRIvDZBNHTGzUAVkT+yOvwolJIl+1bH+42aeDmPnxGaMFGkXHQDLcJCJc3I
9q/PrAbwP79Jq/2Xo+947SEP1HXpXwzY6+skwquJIDwZiDH4pCpsIUZrum0RZ5q5Kg0FvTKQXwid
PuUoP3D4kTQERi+3t5YpAg7YykQV2UJSiU7IqkRUgukBvmnDujwiNe1EV0JJZYFO8y7GDRlWFkID
OiCcPfdD9dli6/ELfMAaB9B6ogKsuMQKILjbmlwNGroe/0wBE2Ymb6eHWS+vbHXaSNDm4qktqSPb
BIueOtTy9frqq8mhdL7b/GED6733VslNGo7XKgc9Nj3QvAL46iZ2e4RhKMs+ihF4kjQqsrXC9tmt
zBoC1r0WnWupa2qQeGZ9EpufGFxmrG2zfFGzaS0k7Io/p2DhRI3IVKlkDTDEqGa342m4nmZ8Zwzx
klWibTlYPSyfE3sZ0PlPu3HKYdUAuCblvNWRDfm0aaHmL+BMPa4/bEotCnLosNrRORQdeW07VF1b
DhnDSHtmOjMz2v7KSPkJzuJH7eb0Fa0zTwE+XjYf6b/CiEM1RL1Zbxs37qwtpOlLIVbeniJMQyOh
G5WHItdyP2GVfKQxQhm8yvOHlIgZThe0+HyqJysWDOlTDc2+eh7z/e9kPrEMfEhYR4YoxnNIkdo+
egmFzJ6mihRsUEowPLfjjssitQP+8Y3DP3neekgXDaMS4KMz5FnNpsdkpBSLenAdtiyZ8B11OV/C
9fwMrFCZfQC8uCNTX2gZrFXR/TtufJ8qxXauwwOKoQWzzYpnjZCSz9XwawkH/8cPq0sj56GX96PX
TWqTEMaIl0JBkFewkD7vzGkdtZR7vQKkUpzVUN1m2IsxF2EETRzhAS62hgVEdP/bnqR9EqDrGhGs
vOndO3Nk8pialE3a7LghEHAwEx1R3jQBxqJ9Lwpfyc25Arb5CYx64GsIFz2NsAnLJMsBt6LflMMS
MgEEGCcanppUr3sXHv9Hx6kX/pfL0TvNaXt/uV36jvAtQjKB/JitYrQMNpVwS6N/BjL1yydripDY
8/hS6gJ7q6mIb34vCGMGU+Ghw8YELqdkV+CPv3krc4Iao2yMRmBF03ME3i9y3J+pcHi6IQ/bbnnr
GnoOLzHkdU3LWUk8DoE9vcykRBDrZ79/pzykKlh5tD3xVv9JRfdRVQy9AmYJgpKoftvkswwfHrZM
TCtWbPEnHI7+TeWzFo5cghs0kxvrES1K0lhP3sJMoSHHmCwwolh9IrUZRsGGoAikJ7aMFM0VaHCB
mJGvyF/K6GHSN9plsbIooPrwvOIdU1QtBCEZxlmcS+6xqFjm/2YNuWdFioONFYpUJg9bzOeZY/xz
8OPVYLLHKeCmR4NsJfgU4rI5hfF3w2AMOICyVD35Hb1lC4qMbuJaBrR+Dv5RYNwL1O/uCTD/zKkz
YmEkSW9d5FctNE3smMY9+dXczaLHqTMRBS1lSEf8U/6PeHOyVPZSKvzQAUKIH3msdqheXVc/TD4T
HBx4YMtWaNMKUVGOb0XMig6V2byxksEu+WmUDfS3a7M9NysPzcBO66DIRQA67Ohc7UQ0J9dpxvjG
6soi1ByA00/zgJ5qAOyPg/zI8BeKP5hyTv6Rl1Eh7IcBt8JiN8PjXAI4L3MNaDy/VNLdpVmS4abH
hWXRsxbKFWHMpzn6E9XGH/K21+8uTBC6t/4HcmWQXw4PQlQiBmuAOYr+NP5ILxiNSpg1u3L6nnmx
2479l0YR058dC5uRTAW5DwF0WAI6T5KctzlO9DMH18Dhp9HC/tRlX/b9cLr1Bp5xiCf2NVFK6+0R
2fk32gR4DDFqD/pXmtgOQ5lmoZME6cSGtYcvmQ20foai8/wZBpwk6IlAQ4TrFUOGCNwxDF7i6vip
ovyXAZ6gRbW2yQBJsgSh8fkbCA7O7edxjZcbjr7wrm285bufnM/f53SZc2RHzJ4ilCfwBzH2co4y
RoyQS08wwZtiMJMyxXtI69lBdpYndn9GLTjFWM9tIqiSMq2XsO8pqSfvZQPX/LDhRnriVjIeRVXB
/vVyyJzVEZLvnksn4yM/zCoS55pvTVFDPBVcpR3/mAEg2uO+R8wBXxKgP52+0UXSeimPSoe8WByc
At5nZhT+a4RHzU9EpKh60iNl0naQg4A1OWcgaAF8ZtkapawlSwzP0KxQpiKM2fEyIj8kqLY6C2nA
w2iTOy197GPR0krZkCraiXWKBxi+rtRqMJq/UQUi2z4dPJ45AySJQ8JfFOfkvRUY8vfVwok8BXg1
UNo9+BVHaESUO/yG93qlsCr6OnzLcJJ4L6KwR+V6bI6vrkT8qaJdAgQ/pq4BkCywt6TD2zaWY3tK
5hshmThUfCJQiCbrwLNNEx10OyGlM21JH+pgzPFfs6KhSNgNzZHGW8MHy45LHTunHYgoU42AhJiJ
JDlo6CA4sOsJV7V0ObwVnajukf1e3hTW9UDQ9emtIGgBIJEX4WdcnwiqmawMHZN9hmu9ihoEugx0
aY0LFtsN9i+fLiT/KQv+wH8FQPWFq1D4yeoGwFj1jKnn3Z6vwgT133Y8g/2srGmqFyC1A5CHTXeF
+Ups057pM9KKLYGRChMRriV/5DuAKNOXZxgaADgltx2hip8hjq+fpvQ4XQ/HZXrwS25psgqmb74X
x9+JTN4dUeJAXMIoBlQ50M9Tg0JhL+OgLAifMvGT/QxDNiLt8pf63J6hvlQLXK+oSFIGKlxWyEhe
SUbTxCLn3Bh9eqJ1O+EySqNNa3mDCxjYt2JseUbYSogDoEcabdxXfkzKWZHzUQvqMfB0LtlQnZhI
qzni0TkeATUqDPRdDFgQ5fwwF5E7mUJCkpPi63538JliUXFcItP2RBNBzgDZziC1kGP2ETFI52nS
Mddod677I6WGP7HUasfqdzO7cF6gNBmbs0ggaNktTtVffpYS0K3CANRimNa48YLl5si/vKIEgWba
DTNhg+n7HhU5iELE63O7f2fv+EbvAdQa+V8YFjIZVqrrnFdv6xI+5Ok5IiKIKcfI+mv3SvxJcH/i
yT6Zg58IV1DMhkeUejS3J9r5CVAUTSQeOrCPUZkKbIMtd6Y6zClATu3jVHMbEfTD1kVddK1DJtOZ
PqfAwW2m8K9B63SkuINQdbjaH+Jf4XT6CefidwQlk8zLLrt3Y4wfF28sG+XzmWyOtpkHr3AkIjZm
4B/hlVqeiJFuIyro6z4BXTEacRExCFy4OCcgSi0um4OQ2vBCpBLb/iy3JiYzUO35K95EfZkVtMcg
zk0GsVSfEBM/Gnc0R+hV9l+nDOxZdiTmIy0jjL7c/ex25ek6QntjxNQFMfjNYaohFh7Zbb68/dxS
PohGK5DPLoxsAiAKpZoZwRQRmf+TitSq1jfbDWC4QuFVdJHo+uEdqEHRcr1llcbu6PaY03IhRpo/
pOSfAvSjgcH0xUi5etgWPuGDlN7hLM3ROUD1MAppgXcOl438YyN2e1vWbwxV6fhHitpwl32QHy+T
eR3SDE1kG2g8MbFebDIhS0tCz6iAxfE0Lrj6qItTAFiwzRlBOvhUOCTMBwpQ6iCgpzOfVoSqi1ky
ZlQFLs84Eoi2I3pejt5qjtDwoIoCGNHRZ2keEIB/mNcBboZ/YNNQLE8sInQjEG/NdUvSEyNWDHAU
r/BzpOYXTYDJJlnzPeml7XK8ZnPLDAF9KNYywB8RLkrGk5IPLsDgnmldBI8WPj3WYpzWfGX6XfId
GMJxdUqcZ1mOpGRTcf/rzgAMBDSTn+YIR8mSILq7TItnElJJjtAQktdkNhSEu/HENwaQ2Yn0Egu+
5Rp6yzoawGIjqkFMj9SnAEjRMOLcCF42D88Qy1f8n1QUp9nDhTwEY12dPVwaUMlEcbMncFHOwL5l
UIvg01obM8GhXGvx5l6O1NMNdkPWMmofNjjTX0eJ/6cpqYFShVLi/gNunuJC4vlsdC+mPFRORMox
edFIx5S/8UjO70agTOthQqpVYeL1AXcaIkLrHxHSrU9cTc9DuI63OC7Vn4qOd1yQP7O49LnLS7R4
K5de6caPoMdg21Lp8XjgYMBMDPyocs/YQr9NJx49hX7wyxaeEaloaJPneQH5NHFvMyHe6wt1UaI1
VVIWcxjRHWJMNekSNLjZEDEbP8yZl+F5STHDacgax8iCfBiWfiQqW88aj0CWW1odCA1sC0II4JcN
XJMM+3mIEy/I6fdpzevyaKVjALSlSRTvsa5BGSpsJDWkkFZaKqEohPubBRjdqnWqlFtlX8a6eJio
kAFc+BnJG0u7l5XbEaGctKcuAe6p+GJ6oIQlwYzyZHyT4/mk++CSXHwSMksAhAcBIGN4LbtXtdXw
f4mvG1bkSCf/i1swK4hCTKYjrGNfcIHijD9o2jQF3c8MFuVDQwRq3zbLTUWg14OLlx9JcpyvuFx/
XjLmRrCmcz9u12NS9WwXrAZSJXPIwgFmQwJOw9CHg2z7fI69/DuDI45ueZ1pAovukS5PIQqIFUGZ
4mPwNYr5s9lEUoXv+AQO6+5PE0//PcujVz8U0sIICeEFE5Jpg8poTm/kJHNyMOWoTkhap8bLf299
w1lned0he/eMfThOU2PBe4b3gP8xFWOK51MfTLBOjBmCJc57NaPpaho6cuxdkuEphy4MqAvIwNDt
8NyOQzZeb8dmeCRKc49jTDVzf651cAG8/IkIOnYlEwSZw4TRmpG5whrpC5qMPpb834OcAEAHYqLY
rP+PlXR9Gn6q4Yg/ehDc0MQU7WMK9+CFLsT7VYlVsgcYxNoKuch0CIsfGI+1/6BhHB4NvDe03JTT
sHkAZ+czCgsUGk3Z7692NX5sxQSUjnEVmmE4QxgyhdtjhqXsfXRgA9epOBF07S9lEgMSHtb4ybwk
C19uXAm+XIa9WQOOZBXsW3HdYusVi1yGNHC0dBY3c6CiwwS1IzmkKVzwa1hngmAzVCf/+rsIGySl
Z2UTqErWqdzEIURJB9UHfHZEdVMiSztBmX6glmab3ockx7HUdmTqU9SdJP0l0Kxgjo9P4IiCJVpl
f4fleR+V291uzUi0P8CsxGrrV5ZCco1UWskJlPMcUFXMumKMCU0grevHBIJEaSYW8aJpTeitKEdW
XRI1iH8xchDMJY8CeJ2M1hm6/wQT4bFydKopNjU3VY8CwWshcDU+64tJyPFmXcf1oqCwQNosJeTT
qmWzrjWPbNRDx9e0z6erYS2p55Rg2AYUe87gJxjGzKOpniZq7GwjmanoOI6KRBPPA2d+5mN0sD+f
vmLXvN2KxIFTCWJXCePwygz+mIqvN24P/XE0B/u7c599q2YqkVO1ZJ/Py3wkmiUF7J8/DfX+Ph0L
D3MGHhfJWBSsDI5pObB39dv4sZUszYu+2Li53ahXLL6c1MD+C1bXmDtSqv/3EgUkq+51rN7XzOfI
VJaeN6BSnxK6GYwc5seCFPNPfgrZGcVJk90zqHmTZBJ/ErABkT+zloOg2NEt18c4wY+mCCYPQ9np
7N21iSL3Rs8NT+diTBjxDDN3W73rZkr1Ig8WVhWQxgljO0xZxuiHi13yHyJYSMpa4vLbLpiD2348
r3+y4/6EMLeh6C25rB+Rz8Q5XD2gmqBb7nbkI93k25AEV6s77XoYaWOwhlfdtKBQwC6I6j8rxs9z
ww2yY+kcv6T86ffxjL/ybVIuZ/w6k/AAApTv9qg1qKLuXJHqESv0Gt88HgFyoRKv+nR+ohHec7qv
HuOcvkieu3H0/wVQGfD+xuYfWxQ4/figpG3+xFiJoRwGBOT4UhnCsMPBcD8ASdk0qSt/FLP7bzHJ
GRCTqFu3qPhAxyECdVgmX2xw388QLB3zUxpdTjFLCfW98LXY69rd0a2s7T29OegraI75ryNKnvEf
iBjx0x+ZxsIdqYJS2XpseIxkORA8qSAnVKYH4+2HbOza493SZVFNQ/IyYoGTO7oeNnSs+g6O8+5b
eyC3wwRl6Jlus2h6b1c4nvxuUX8u9NWDeIALBUl7Ztep/9DIyuJdzHGjXaDZoUHQCSDvEGvVFQ0k
uVfWaxDnncBxYl6a4wmaXanrkA1m+N5zGnL+0uH0XyjE6D6wQP0uAQ/zGxz3ETZAjOrY80ghz085
Q4a7BEnPY59TEGArQPJHClW3lXmmCbmypIXZ33I3fapjedXHYQluApRoqv8aef6j25DUR6u83QPe
hfGrjBUHM+vwKcLY6SHvBv++HIktZyR4+IScjeY5Scpv2arCc0CkCoWOsitfjg/RjgqBES2npzHn
3EhdajFKaLVxIUn46klz6r8lp71HD4SRrsZTGnzXFU9Egxckj/FnM5lh3M18U2qW7KR/WcH5bPv9
8p2aI8Glmf+bBSdcEBEh0CvL9ALtxSzlFyI8nB3HDbNJPyOXwKdoL0KCpp2GLZj/mU/PHG7BSxZV
rE8GNz6xM7DnqKbmxCcpEcNC/qGMr9IBdw/I4VTcVOriyNaHer6B6cztWB+bW0em1cH/6uMzAt+D
TtpvoLz6J7VgDI7MtuckhCWnRNogGtFBiP9+4FgtzmyVFrT6AbQfSBsgBz9BUSsZUjrZR7pK0Nxo
u35ks8jmX6UdIiSe1EgtKG46GdbeZxymqNM6IfhtwOsOGW0patnvITV2+Cn6qPQe6gGX7GghE20O
qTwDCnB3YonIOoXIIKXSntfgD6NqbgJPVVvPwYtEJgUPrqYvfqX7MCgPLy0jvs9FlGAUP7mKHmU/
86dHmlnUJHhBHUBpauU14WH/Yz5r3LXh/uAzJGM8hqJClHaQN4obOWqrcq4K5QoAqqIq5MuoTw1J
UQEVK78VA5+DG5+KLcBLKCpQHC5xxCrqAEjmgWoDA2L6qIGhzqAIkPC8r2lR9Z3aWSIFP6D5LoqY
GdIJoLHEIISRqiNaUjS6E93YSVNZeoG6k66Lyoo1UTxEM3xgzU2MuwSBvr5zkF1uzUyvzur0xh+h
mdNnmz5zpqT5RKmZvtalGIrKwtS3sycZxWSploxVjeTqWnhw4l0jp7yIjWSPa6Ni6IYgnNLOxDxs
4H9AKZYWftAMnDFXQeWJsINuV5m+c7B+m7v2sV697sn0N7h0/IXDxEnLpANCDnV8TgOI/yYX5WHx
b4IUg0PHGYGrn+TLjU43FsGcMUlsMR//OucL7eHE4tCowyopmV7M7BUeKxHpmpNjxuYCKsCiQ8ge
stUyJJbmtV/sqZ0jsivvqYd2v80llHRPah3JXDUF80NWX8vhcYtUG3hVeDQTHQg+Rypbk3Rjm0GZ
rxBo/CzxO5MX5pylkCnp6DNEQSTtAWv6Z9pz4xHH5ym4GuAtMxwa+WswfkoCNIXvarwUzaxDF4bA
5AF7LztykHD5AHMNQreOsHKjnJWFHJ48zXrgx1Igk0a5O8lt6EBHyLEEC6PuB85zMmjvEHdzfIoS
iX6LUnhm6QRi8GwSma1gkvWBuWJ0pA6GZQvML8IHlGm4w0EPfhjQv3HR0uV1+LQR/NW/t3IKZ2r8
JOHKvEj5BsLlEOndYNuDlAWGxBRVX50GLYz6ONhUGRQSgPkIc5E8YMnLYYoKCgByo1SbzsNjsfGH
ohjJQ8MlJVzDK1jtUi1FHfihwZgGS16ywwNm7g0bC64nK4TNIeLBtJ9PXwe/O8Hw49k2kYqC0+O5
8NK75sgvmID4/jQVFcLWAONvfcx/HfmgoYy/vQ6+ig2NZoZc9NlArjgj7e8yxxZRwqfbiaer2DkZ
QkSnMHg5jt30s4oO6ws+lLStk2yBMbjzPttdHKjFRMdqBTVjKDTx0kSQZ/ESRQz+qebjXdQ/Ntza
YCAsCwwHzxBml/9OCZ94EzBZ4FmL7QwtjY+vg6HiZoZqhsgmdDCy3pYLCcoHzBtTmK93JGF8wL36
t4HmhUCQhYq7o0iJvLOUL+KDUD3KZsIIqsbRrUv2rdW6fok7g3FxfWCBW2KDKW2lkTazqnZWp6Og
Ubs3Mo4TLgQOiBKu4s25WL9nij0RddIcD6T4kYQJvHn/aS5pJnEfAGLTTCOS50h90obruY43Bb5O
Ma8uy5nN7ndQmDgAZAJFysa7QVXQDuHnMHw16lCHVAuTS/zreUIwYN5N0hvy6zTsgG4LJrhxO/p8
54sMlepJ/wTlLBOFI4fP/wo3YBIaDp5AwmlWd/q/bGZJ8gDCyHHVSH1P+T9AYzOhxAFhyes0g3/V
0mlEQ4qz01kfjrgV7HqIAkZOqnWuRk4Z0BG1vOIOBqa0XOCOaAjYfdH+xQXxY33gl+tbQgbg0mi5
b0GCD88rru3g6OLjzBhMeAKU9jF0nLUF4c/FMxfgnOXIG5SPzYp7EgfBJGs2fjTTl9qHQxoFjAoF
lZhlX7ajTq0D0PjCkRlXzDTetFTvF6dZWGHSl7SRwM2FQsQ7simJ9x5uoJTiSIfEXFuzvksD0a3R
xEfd6Y8hfcoL8z26pmqkFjSQojKBR09KkoikKqtMNGeDWcCnD1D4RFMqrlx5Ztc1pCKmuU9Y8AM5
yYnJlIQz0jqwGH40VzyVHaZa8PMwivFXLSJbBfD8/CNzaWRfxT/1xp/IDkwXTZpn2sGR9IEr2HjA
BHqIuLxuf+1JRTWPPjszVqBEgMGgMC5zWgpogemNMXqbYs7eIcw4V1sqIQ2zajyzX0VRz4aF6cwC
smjJMeZNTmYI5e8ZiS6WJSV2qSxz1xFJY/JU/D9AViUzMtoZ5dse1ID43uyMKVDAwrZ+2NhSTlpP
osseZnynHvo1qQCdK5QVB2wesIwCTMN68UMgpDsjWYESyNXBvSUSiTEgsWigNuU6kysF5m5nyr8e
ZYTY0xzJ+CiAxkJ5ZXSRlVolGhHW7IQM2iHrRpCqc8okKgmTmlMOpGjHLsZTbcHtgGPXIcniroA3
R1getRf6LdIb4GjSERCw4gesnjSszldlW91RI0CCcQmRL3Lq79j7/lmOWsR/3dedCIqklYBFcgc4
DwbwCe9AaO4MmenQisOAlCHmMkKnBmOXnRz1CMccJZreikBpbiM1XAXH2eyfCCJHNHVBExjFUXlR
w+d9nH6F6HN8he1G+QjahK0TyxFogZksGk8ydG+sgrLNZtJvrG5pe/Z4qGtQbYaORsos4J4+aw9f
8jtbGs2Zif2HGfRypGX3FpE0R4yDzFWLXnNbOFYX6Bv+Tk86o7CZYzSw8vMBYKcR0uYzkhHFHo7o
E8f0XJX/FG0YYG7N12o7Ogr3fyydx3LdWg5Fv4hVzGEqXeWcbNkTlsMzcyYPw9f3AtSzfm1bupcB
B9jYwWWs1I5qPoI3J3OaG8wQCVZNeXapNFS2VGQrnljR7S0zGNNyIrsugCrptQFiMNPa+I28qv5p
nImc4ypx5ABJoQu/ga34T0wEpCddG5jtZGTzbEeAQmbBjAD9TvFo9QupB0G+3CVBmH6ayJnuSP/A
eKymQbUnuXCiSITajFk0YKTkfEwBc/nossPXyuqJr694pbIXFCwXHNrm2EBQIYlrONozLklSOWvj
P9Lj8p7S62gwkyxvpoXHUQhu7faAiZ7oJil0a9I0HLAls1EjG4+Qn6jtsxI7It8Jf482DDXbGUZs
i+K/x0hZK3fAcVBR2kKx1WhtOiBAU4paS+cj74Ks/9RBFVa9EtiyGEhOLRmVAaJs322I3qNjeoxb
nmqIM9BPbUmPRbPlDbhQ4RZVXCgpPssoEP6B3dYquzw9ItpuuzeYzZ+6hbG0hRKnNM8WCyzPpajM
VYwUE0OBLEax5/LkKuc+Qo6xLkh8wrGMX4vGh64vNpiZkVOxo+goY9DGJuIqzkQ0UcOnFuWfwAgw
oeIr/QZHggGxlU9AgXKyVdgQfJEaVLMvhgNqdmV5QFu8ZtC/YplcFp7+L72CQpRUhyqSha0wVSiD
sTgo/xRREytS1HIOMIFyhQHtkV43QgtAA6lWU7FLcS0gUfo2LTPbcTptgjYoHNR16MNQCh1qibIr
I0YIWerTMsNKVGxOxdD2lC0/uhKotrJgXZMzD7ghW8pRFvsBxJaswZ2864LyQT2ScJxl2NxkmSs2
TdqbVMTjEuezM2ZZM4qmOnBfxGlDguPE7p3SQcOMZ644YalYCV82Rk8hQn/p3XIebVk2a7+DzJ1B
1ObeWxuNgz3RrtsBAm/6djTTGMBf+4xdlBoSQ+IUiTDqaHoL+H+cIQRPYALHCrgiTC9kbO0yuqEx
Wd8V1hZGUxWbD7t3KRgHq3q/5wfyVWm5Av66X8wdziQpU8fEp8IuqvsWw0V4nEw03YogakJlwZNy
8OEJ1f2oNmYHZjOmjWnmw7DPYA2NnoE7KzBAgYlxR2N1Q2p1+AZllpl8GFiBFJmNd/7YB2fTxk/M
xGwzPiBsZEG/49bltW9+JmrqmS7ra9dpoOx0xf7bnood33BgCeTeMfsPX4wvx/Byc2t8SSLn5XCm
C+zER5abW/BGgUFIwCKHLpkZrxxhGGHTdbU2i3AVIByRP3EPKMc0xSsBJ4DpvOto6io4YrdVSqje
VO2c4y1NBmD3elKTSQmbg7hAeRDUxJ+3n1FHJrnDo/FQeRnXVP0EcGqiNlRU+iFZxvLMzdz5YNma
HK/aZItlAoA6D8lSLndqMFSFsHmmjK6hGsCY2bZxV0TWOYUxkZcp+4KpYWkU+zTaKizE8fZhKqXp
mJFCMC/80se8m+PirQdX/oH1bf/+BQtI6LX+SzHgi+CkXikRfXLAfVQYrzCXv+Xhs241iJQhU4uL
nA/rc9B1242m0HkDicRVzOsG8z7EBYnlUeRBOWhFiKTmv1Mh+XpRh2CT5pXb8hWGYzkyGvVF8ihp
PhAdRvfRiK9TC52LfRSCFSjp2A20AYvHNkC74rnkD7Wp4Z60ZQagtXwjhyF4w84aympf2K/WRjwS
73L5az0iwK0IZrq87srpMyL8FNkfovbjuZJElGljRwVtciLQkjmaje7x/JVglYP7iPGoAXfyfPlE
hFiwgRFdPJ9H5dWmktpHmMZJw9rbDLTVhEwuc5neGHgNNxYkcMgmDvudxH/VRC0/ZIWrNoWHxNsb
LKgRElJqVa275uw5VzcCVYi8O0REjA2ejDA9wLgnYksRtXi1KE9KKJTV0j5jFSWNjvRazcRxLHp0
glzoH8Tw2Q9QGPn1BvQUSovXysPdcuZmsfguiwi+WygNkNsesBht/pt6u/tWNfLwWRyIKympl2rn
qspg1Qi3mzCNEo8CCUGAoQ9Ql5oJjUXiZOyNJ0FNdL58eUWqApcW8TB8lDjzqCaklWEotQKVbnJm
ikRCjlaFLu2JKhoHQOTK7VWRbOXJyeGKbntgQJ1SQN8vf62x2e5XBvcH4GmQrbF5iWH5XMLxIkmt
anzZoGCIzwKI5vgLMXZYNq0Txzz4L/pKyrSXMISPTVpAo6FfjGcejbIjXKNkil3PuO5YgEbz57FM
+cs679k3olUI+amRAWgToArvwo6332vdl/jjIqdCeQ6Cg1/A1eRyVazDzr8rLFgl7LhtFwm7k0Wn
yGFfaaXF9u4F1nHHvkHIqPRsJdYGj15KDJcmDsLFhMUNfuHxMiQ4AexN31/HpgqQGRbQu/hY1TcM
DquLNuMVsabeta9aL0B1RQ9/S3+LBhjclk6CuVOpJ4RCX+m+ePLl6cH7k8QE7AQwiMcHiARzXMZ8
prmir84i2lc/tm0ydXiBxRoc5bJ3k4HtP6xNI1Qq072M2+7dKLvP1PAvISjsb+aIZduWlW+08itt
uh8Qrt1PJIBsQCxeMmy/TUclHx3sOalf/kU74sVRzriOM+rKniUgGNHzP+gAmZZ5CaW/tlKqRSSC
H4PcGkkthL1qjv6qQHLF5OW9OGyXFoBXBAofNQUe+ugyTqurzsQFvYoQ3N2zdIovxCVcGeW6j0NM
U97Dr6sfIglN8tqjfBA+snIBOjSsvGsFsBmpwN6tVw/JrXrlRUeIzqFKv30pbESQ3O7jfnOIg9rh
Y2WpTAucxTa6yuTvV3w7QyUPd/vcR259Ns8rCdkTY5JlEJCouXFbTP2jGj+q3Q+RKxqXa3XUwxFw
6YWtF822GBGoP3ibUVRK9ES3Fu3JKQqIedfI+JZi8GI5/DkqWYsHbQ6Pcyad8LzlGWUzL3amLn2c
8kaOHK3LuBsioRaKjqymoEIRkZ4fwISuzfYIIO5UKoMopGC2uLIi7qXrPojYUVGbmrd2Ezh7ZgRH
FsIP5HuQMo8TCF0qew1BTW3AyrN2oXxHC9eqhIJ0sob2rzy2puKQiVDMXRn40ZqliVlz+UQPDwU/
EviBsy7bSYmC83SD4fEtCChsYOrZrywRSEXMblYXWVERebh7eAtyG3EPigocQSN2dWy2eaysBqvx
cR23+2OXTwHJ7QovCnLGGlhSfkc57ko0LWP2U3k32O93L7oswkIMdLvcMYflgYXRc8+bNFw5TgdH
hF3cBXyr444dNX6qgeBAbF+ALgJAnoPTU2aoai6WuywEDSP2gY0VDKcpkdxwPO1voVVA6Slh49gu
b4l7RO2FCxvzb0cQEnEMBB+tPMzPtnGIdiFZl52+j5xaHKarJvKxbWbEmLo1+QoGssNILlBF9Aew
278V8a7dSGfjSGMrKj3wLxbPYYFnM5shGwO5nwSYtKfaydILvLVLLkUA8JWErJLmiGYvT3uM0TFC
ciCIxomcEYRVsPV8SeYMun/Ac67+HysG42vNyaMGUF8TBUz0Sy/iFVbr2EikhgaPbYN9uRoCyoJX
1lMdcjBdXIoBc5yA7sQ144O/cxApohWWQXNTYdFEPzZgAYItwL91B8DRboRIYbZjO2eivXDEkD4F
0Ua+OB1dhUCfEozEgypZe4TcZ3nGq4IJ4A/Urfy7gRW8hZ+tKyMjHghZha2Q6LO6BTy3kl1zKyjo
Lk5ODpFFcQckZi+8+AxiAx/4cLefnSPE3QNz4cwHUl8d+iMiKsqbDLIFaw3Ut+li9W9NMrB/gJmI
59X+IQY/OsxD87sSBtq5OJp340TAXyITAV3ySe08bQMbcx3ULSLpPioGz5OmMq9NSrraRoFdl+0l
He3lLE1NeNeQVXhTpGEC3ZevOrRMVAu+ETbgyPvQo9hOe1hivmNqZvKIA3yUtJL84D/9+tFvx3/V
KLcbyA1DNgHpEy4MzG3WonLXdfyzRvHvlIQiHyooQ2YcXmZ4H5HNTSHHOeQpLVbveceLARsOiEqw
OunX+cMrInshpNcwUdH1AZiK46bsCapdgFqCMHXDhWpT8Fbe8tXjfttWx941sfuHCgDtfaXpwvuR
VkW3kHQZ8ENoGinRrikvNYgYYR3ZL0TZnfu7lAMMpgkdDL6R6p5etxEt6ijqA094+vwhXFADmmbj
UaAv9Yrd8ElrvYlB9I8Go3ZrmNpb6jwh0g69TmlD9xTGhxq/eJAyL5WZB0/hpZRAexaE1t0IeDBu
qGPGHUVbaWioJxbit1YVZB/2wRU1dXmLM1l0k6zT85BuLaa3fD+MbOLHcQfcGAt6kwkKoLEoykiJ
3sdFhAkIIdCTNGwc+/yppVpgGmeiV0g76bVX7Pl3PQnU463dvOybvolfKc07pVjcNbl9OzFXYK8R
0+69N0HKGi1MF7wcBgDHKk1X66OOwKoYZclIeOGFtcqh08pgjKkYwF0EuU25NIJZWIdpT5huth+e
AITiMsMJVD5pPZbCrugGCyWxr6BGGCLvzg78NVBPcq9Sw+CzhClP23hwu10eYIDi7tt6MMDhvQC3
ZmOUFX/lqSSZC8S8Gt5VhMfCMsKvh5tkl8A29kJ2yBqAXqqUPG7Y84v3CXx3ujn8C2Fl8muw3Ykx
Z7IHyBJiwirO5dbKSa/h8CvTlvIExU1dReBCAFfuCIbvbCUc3t5p4UhpYv934RS/vxKG+gAjUJYy
TNt/fY8aLK7KXYzgmrAhO4bynvM7df0D7zyb5VMG9KojWv0wmc3ZMEPzyan6TQuUUQKvEV75U+EE
uyEZU4wqMDz7JKiFypJRWdQYRQOzFP8XuT6cxOq8jxoaZNapyGK46tbAwxUHKJMyTuQz9esU0aw4
FrMr2D9UKC3/QyidRNKy3d08Nnp4duHX8s+PqamYUWJm5nEBvlTqJT/4WHifOjTE2ohnKw0IcBMD
j90+exEDlTByvBpOo4/Mkz/jb0aJ5DOPNO/2IfqMXPKe7IWBQVj0EjygLnbTDsCR7WL132BoGus6
QhI+dJntJ1IOREjnb/S95AeA+4nC17e4A5MIVHBXYYsg53mG+8aT0gMmm2ZJaSu40n1202zzQ+p/
dlY9EFfwk+YnPLM38JrN2T8PYy5t+YJCKuB63Cn3gxhMnoXgBjpDfZtF83Ch5tToeByIZdS4rqRQ
Tgk/qVv1qW3/kJz5oD07ZhQrxVxQHRINzlPPHOd5VfwFtAUjYqjocg5CsXEE/gJvBMi/kBU2cmfw
Fw8s0jg+PQRjc9zi+9eKxqPs/0w1mil7A5XpaqZpcRwUGYvSadV5ClsrACuRmYIHcG3EaVlT4NW+
CwyCM3NrW74LMFApVg5xCIK2bmSG2RtWStJYiGNbtpfvUU8XLstOnZ7EzEr50VMSYoRNSdIbiYLx
E74sx25Q865CAwe5BKAF7qk8dLqOY7wPy8ygHyLQjxcnOvlj9FsH9C+Nv4TFqkmQdLeKSOt0/KW+
Tli4qbObcjsEm5hyiphhC3Kn2XulvC4qZIhwhKKcc994f7/ajK7FGxafwkvlewpVEmmmfCmKmyL/
bIN8OhqqpDaIYlnhL4YfLa4cX0kpKcA5UYsIE+LPKhZpzSAqJsXLShwUUO9As14lSW+gGtgHaFo8
F/Q8dAUotntuycSm8GLqeVGrmXvNU0En5nKH6E3ZsZd4AG9wEk/AIVnPsSWvOfrwf36JYGCP298y
lRshd6s4vXIAlY+MO6cCVTy952tr7jrchAH91bcPNV7/vhYkSGfMb1cCCqHp5DGCzkq14kBsczu9
qzFjjpkVbSzgfV+WPPLQ+mg20aiCHIidmaSoyGpxIjOHkx5G05GKUExSCNWu4GDLeVU6Tvh9ZvV+
l7e+W4jUYr8dU7vxIJ+gatFW3HK87qcZedF0g8ZOBOYoPtaQ96zfVTMx0UsEoOba+AmlpISPczku
Rfr/Be8YEf3O0Mu8fUBDO2snHBQJdLEJR97N8Tdi2/l25KixxiBo/sPviZ2Vqn4P3vDWHUpzzkLD
vZxNNz+aChoV3zQOT8UyrA/ewQiXF0N1vXWQ/Hlb97ejJxkXBKv5z0rxJj2q6jDnJXY1d8I4smZe
KQZeOTatzoaEnQ3TGXzcjkxtnqqWjMuLEZPruwDhF9kiifGXW7/xnfhkFt7A8zLsjmf0qLlzEWFn
cOu5TuVeb0E2vDsHOuKzNpYo49YisTCKh+CbMRQJq4bTQXfDOYwVRIJZjYAZrg1V2piJQophuA8z
C6G1PTNWKe5Pg4ZYqjflg7pvskSko9sq8clEhUjaFdxBTzYLGRgOiCBjlbfZ9mnMZj84b715vGeX
G716GyU/8gZ3uCxbZhqvFBDCZQwb+61KTmPqht8NIvOHhIHoPKmL/kask6IaahL52V/C2eiAasPK
p/yFUHy5MqPJ35GuF2+t1FNMq/mWKahD22Q/LXy7aPTwKudRA6aZqX7awlkp/8CzeZxLxL638MoB
E71tD0D0MNDM+N/SBe44tJlV+ibpEaWZiZCH3kQSmUaSIU9GwPESFQYOyLEN44tXruGVGlMiocNQ
WkK66iaqvjm+1QJIVOa1zhZ4fwzUk8u5IWpUTctZJZcz8zj1S4kVEG1/5FNkxoTG7ki5IXFhXvel
3X+YcXtdN+wPPMT917Re4NA2jJGIjFFY+Pt83BnOjoFXtTg4hS1yx8rQrdnp5/P8R8XwR0r3r68i
X63LLkaU6a9RFvICjJTDcom284M2+sFq+B1jL3m3SE2E+yp0PDFI5wFC5dZzeJb9jIgF5zCJEZVA
4cmw6LJ4PM5G9hvP7gM9UfXYHjnHx2hx6/BSqi63tElI27Xb70Rc4aoUQSOBXLS8+USX3HeJSGw8
hrkSr1VMBg3puVZWrA/ZzOsfRZJxslGjDyO9VjvJ1nghlzzeGQyL3iYoJU2tP7oJl6A7oUhfKkoW
FVF+kQzSPMDk+Kp7A2i7kD+KYfvMtuZ5NMXFJhwxGwr2uYpehQNDutD/hTemY1Z1CJgaMcTIAfsU
rOBp/r4eBlZHi5ZFrE2io1r+Sd6HZnofu098krgniYR8HYToI6SYNaVZ8TbGTnuTTSWGuOrEXorq
dUxY9kTgqEM8YTNepN+9HsbkhikfCWmgJFRbM9PylIgYPVck7mSiveueXoGjDMV9HCBo1/S3yaex
xbYcXTCPoe/DmRHnZD0Mx4nsFtHEVA0GAbXQNgKUdQEnNdAv/xVySfRlpANtAThnHn313i0dSefh
EfieMUe8l9OUIaikVRg3YDT9GJxptJeCw8tmBWQez6AIXEttTNuU6gCFacE1Rb7Bwq53oVmsWru+
9tyqOOHS35+OZvsQOLm1OQHx82LCEwIfYCS26gvvJaExIZYdoEqex9ag7ezyQZvKMeb36TxGWSif
DsnaNouffUSSagKNni5MfVdJGbRSGlnDEPrlgIydlj8FFzhCIJ6POKK9XUp31HAoeza7joh8gMuj
QJQL8Y2P1BRPVsqQPdA23cfrmJyMyABHWI7PkYwc0Gn2G0tE/WXjvyVuhsSNbSCqYzbBab2jqjSf
Ldq6sx63pC+7M7FxNSNXaWTZfa9gozrNmyV0gBXtOTwPj6G5N2m5fSPRIrmMLBaGJOkw2g7H/v/C
P2asmc9boohPLayii5LuGLhNnMePXo5NmtmbZugQ2/mh+VX2nELGZWArM9Y8mi2kGxt1O0dOh6FQ
juxfD/cx5YYfOSX1KJr5hgrPnLdDQCrBT+Qush6pk+6btwmQ1oAjqHxn6Jb0yqn2v3zz7knReY1B
jAox5MmXz2MWKHZDSdwG1HurRX0v/7+xqNBWgZ/cCtpzmgTq5t6xDyGWU6z4yVVYTxSb90jsHbED
48BP5/oZauHA41tZ281GO8EKiwUBNAAQNDGw/LL3DJgkZfFtdiBoSUAZj+XT67Kf44FbPjksGMlJ
Hhs0Bx7igSObMZAmm1b5Vu0uDzd4VYcWchvATb3gRkl+/EvWsUo3gG02015ZHj+mYkd/PaX0cAoi
TPlCD0T60NnYTR7MFdEdxkI9FccrSBHSkPLBNOZeWzNIDncdaShqi64XtnTlkMp49DTJXTviWKwX
dSFlAAdHaGj41OBZAssDSLQ6IfWnLUtZyNewzS9IaqvP1QI59mA7q3WpGtuUsoguE/AFz2dIM2IF
HNWJ/z7B7/2NFQSEb29CubGj62BtzM4KKoMdS5YpwdDPJHPPv0KeifuMBTRbThgKUyTsiony6MOH
uYoCmnTiTqBzwDiFeMSACB+UVgMqFLI6rtcIseQyquORoLq6hLMgnbznlf4/rPk52AzInXW25R3K
8JmH8iLpWhIKA8wTWnGkaG8y6+D1AUhrWvLOAJgG3LBOMID/IMdnPQZ9BM0DZzKvPAFvZKHHCY+I
bQNPQauoF9iVgx3D4IHAnrPNhUnh27AqI5w28WpPQPCpY363rnCE+9nZz/0qbF6yAJcHO4ac3bEr
/wSmA27eWGCv5QzluY/9a7univAvpxyaF1SvwMV8I2gAi9MZR/sIY3lExbiL1XgC6DyZcWVu7Bzp
ne7x1bq7W8RsiUiRq5UEl3MKKjG5PINoDYRd1h7Tq4baZDsHUXzwkLY0ZtrFeAezlaQ6TLAozg6X
o/uwBPHxpNwSb/uozrR6O6wevecc3Ngrz5eQNRWOlZEkm2URWTR/yrKGgmDVf6Kc/8GO8i/ig5Nm
UnHRPuOASUHU1aaglSsPoifYlt1gF+uzsWKVjcPD13slKR6GrczdiEDp5K88F6UHa8cvGDM8hEVQ
o9BRChak/gHtPEzPlNP+Ub+IGlOsWOGQTd6zMWAc8yWBWClcejrzD5JbPSJEUKhi88ilEKIloSJh
geSxPHyIF859XTCSSSlRlO5xYSGJo/nmpADkaVn1iWyusjhpLRgHoFvmJVrQ1qOzt3EYBP4Svb9v
XmIC0ICImMQUOfdHGshRbpN6VklG09qCLceQ59Yq+26lwT0CKrpSPoNP4u55W7qwvkSDq0G7Sjov
+/BGvVzssrjWiUaKoWj8UWv8NTxAmiJ1gD95bbo+wR3GhaXyOBE6a30/AnYUHl45F+BGgMShYDn0
mTTg4yNQ4Rv0G2h+Lhq7Dda9RHCUNiJ/XyZm/1Vd7fTUzA4U+aZ+92HF89wxwmZsCUVm99nVIMEZ
u7tL5u9/sDfgGk7z8oOQXbrsqIRL4tT2az6OtX02u3b9namWC+tVpnWw/2OyGzeqObY2ECvbFGbQ
AZuQPB/+c+yA3stdAA9ghC8OAqq7c9tgyc99xwEyc7OPMjwWXH18ksJOVu7FFj2J+LiMnrVCdUAd
mZygn3s7qa1WiaOeWNuXETOFYsZItMBGJaZodKlzpmFa8GbOvrT2ZOPSRFdKnp4KWRZjUm8ZwdEb
nn3ZafJCCCis5t4+O2bkZpAQkWbsp5xzDU8AVgejgDLtVIfPcmDfYlkC8UKmmrGBJunjLrELQIb3
44u1MKxHh8/sWTX799LYIca/SbP8sAL/FlrxvxbttmXk8HCtbyVGFnSCLEz7dvmhR7gIgwfq9nXM
gfbAEQU3wZera6+MigdINKghXSdkgfXJxB27KUCScYA915b0Q2pspbiuxy/QvbcFrIuYQR7jAFsQ
FQCghgBQAfrlusErzaAI8RAiTm4zBhfyS3GYkR2wGPeQZMViViCGrJZN9aqCO4YjKSN6Kw6QKE/s
V2xkPGAh/LQsgT6K/8W487JNjrTzpJXRrzfFLToTjsUaFYTX+7clBhJWw06GMQYn/ZJOBRuZB/0i
5M6sZ0w66AZw2JxmkNJ1YuGJRyWVDoenMzsU6rIjpkzY+8GRBLh2cG1eeePjsaJINCn8XegtbwfW
tWzRkwf1j+LApRC62FJ6m/zKjnuJWXxUC0O76P4oEVb9IjQNyJsYS1FzQMZjd0G8ELV7yZYZIY2P
fDhpt3emifiCZdN8QcDodN53Tn+RHEl2pd5j9LTchYmtWYYcpu1byiI0pNOehP+1o8XPHaStF/Kk
WMdzOWnvECl6jqD/PZYCWE53eJMSK8pHjFKuq8LaaHU/46EuAKLQ4tQMP9WWEkmCgZhAKLz7HYcd
bzQRgTbdJ1gwTt2AZVR5k8uwnVFgsgnyi9+W+TXL9+a/Y5deW/ItokBuoN0vpyoTy5iN/dsX1NTi
pEL0DTs5CTFbYGJg4oHLmldu9Ut7ROmNV2RQKCw0OjAO+E1GvAr8zeFOUgbnCRA1APpU03wh9Xkk
cfyL+rF+hm/4V3UpdGD5legqlP9SEpt8UZII2+Gmelaa4FVGhdWSB5SDjzgF4EbDJehKwZyF2RpL
wISQmdeFHar6jUkq8JTI6lneduyHy2s/y5hfXTFQ2IdrckY4xxaeZYu+Ve0oCJRDlUJpvbRZkBxb
vfwg7Th6s5K49E9RmgWUIVlpi/wPZ1ascrdfqk0tHQpTFQtpNuU1kPxGSYXykviafPMcEIhxhZ0q
oDiaU/HOjDEWl+e9nWihM8M7p31r0tT++RINoBU4lCIq4E1C/qxsbT/gZmQ++FYmHXPDJZDw9JJA
Svg5CBU0fUx0+qiWqNt4i/Gi6Mm7Io6R8Ka15HMAaPFi4ecB55RmovKIzpZQCkz/KB+HuHS0YOlA
WtvZPFmvTFjI18mhFuXxly/RgOAxRdhkC6k0Q1BxVR14CHptch2N8Ay9QXgKfZR9KB1iRJywrsk1
mv3ifAXs4gCQ5BYnmF7llmXINvmuvKuRvOlkAGIdPe/ftQrazHYnhM6k/sm4fhTshUUt2DH1t2I1
xYLMP5PU2S9IOqek+V5bXWIgEj6xE4ywW8QfvuJWxwW1VTa4XxueInT/TAtZk0Kn17XBSr4JoiKa
a4TYZ/A94JbK55VvkB38D7/JfyIqeqfJFni6u8oMy2M0lsDZ4ky5GtojW0zIWedHa8jcw3R9MeWI
RX2Cj868UVrKaFG4HMh64du1G7eFHhR8ErZ858bXujuMUijEdk2Bg1AEfr+7/9ZUsGHRLo8QJFUw
+hUnShAoJlFsiGPE+ie5W/6x4sY74oER+uXTwkH26IbdX/RHMPPTGfYecuv3yd2yR7gxzdt60OB0
C6ImGKIylqHKL/HqzgKeFNvm+IsJbjxFQq4AtVix9kHZsX94vbS9HldXjI3Qsgu4ywc/CHY54Rd7
r5Z1XS5YvI+tzICnFcZwbErc0P+gicku9TWUvPGPGD4OTrGydJI4e39caSqHmSKCrlj5zRUFAfcd
1tU2V1PFmGImLoJxxXokfczGFRQUDVCxdZnjEHBg715m3yvXG7/ra0pQGda+iHRObRWxL18jrOnk
ZbNH1EBHsF60tWz8S/4a+9FXzbWQGCtocXwOI4zfFLJLNfB1u2r17v01355gNgWcgjAiP6LUZ1gb
Cd22XLzMDxnR/IiX18DXEmjrmHiarZr/smpqgFppii1UZFXDkxKXUXI/ZoB56sUOt3O7b6cuuTUz
f33qYM7mAg4bZgevoPKiqoX/i/0qPgEs+OQmlpoIMvNKa5RsNbI8WsfgNsqhBMlRWE0cIxt0Z9/l
1DI825i+xuIQLw95jLfwijUe56HkMHC1+G3IgHqJf8VT7N7fuuWmApK/DKMDIJ27PapZnzgucZT8
YG79dxhp53oK8oiQaJTAEZNC/ZxYcUI0okWodlkXiqYwjvn/YlBTGn8gtwxbysmWbIPaX856e/gv
7vlusUyuUwZWVa2f4kMrf48LxcpHX831BQua5w7jVlFJ8iQ8Aap9xtA+b1gFIpNd+X02Ue4nqKCi
+x5lA0r1Hicu0NhQ462GV594KNzEY6Yu6XnGDozCAQSQaPHMwlBD3Umk4/SwXim95ZOJhynDOP8i
XybynLIuWQ6yQfZKNzkLWobhKaByZwU3RZSZFTSNK5iq6FdSURU6csBTBWOLX+kVwB4Wq/RbfWDj
uX+WYMwpgg+hjHMNiv6Kuta0SXbK2YhUT2hj8TzCMhyBS+JFKn5PAwXh7J8ZxvbMOdLfdsyPiTf6
HZbMCFxLrF/s3cnAB0q7gx5fTy8VBrUzH3nH8NQJA5cFY/gqhJrO5bW387y8y6A8XJWztT72Tdh+
U92wOD/qljSjRUxr1NqJi9XyODx1WXBrWIly8YBDNOkCOQ58KlBAECwam1y23JjaWKReQOPmWkBi
Ndf+SmnyS4JTpcG8UGxIK7VnPqe1Z68NIoV7OI8xNCDOqf/sPUec56DdlbMCP76JcA4EsQQy4GyP
mgbGNDvEY2XfRcgMEgl+l5chJRIn33FPHsaVhxUrAlYfO71B5qNuaHq4ATEdYEag8hWAFpMOjyqh
SfR3kbRmlny8/CBNYUZHQ0OPctvsNGCrJa+pg5/fgYrpUrYjF544Tst7LxJLDRkqmTLofukU/ZBq
70fr9hsCJK0pJxHWzM2SnY3DGlxBt9uBFSuKLeqP4w53H8gv2Mr+svpgtOmIeCtUxS3VmeA/jG3E
tx5XKqwyeuLYxeENyysoj7bzN9kSeluEHuBBfI2J9IXfEaQS5Bc9vmICKthiSYfdHSy8na0/oTXr
zTREKeRXTroSJdzpYP8tlsmxxd+XKBnS7oXcip5bojCNKLGsusJ9i7ck4S2JB05aybwqG/4SsIY4
e7d/+O3MZgsa5q/V/0ZNJgygfzDZ4D5aJJNBPEMoVKEPWfvoXqZu8rX4do5wpbl6SjMwjG4Zhy10
PAJkUH2Q5APIYDKM3qOSgik09a9wrpROEr3fdD4Exd/0iJ9BvzpYGaZ/JB+Rxl4ulKY4s7hNT9rj
0DNzkLtL/UOHLzvg4eAEwvNpZEosaxrFGEsAIod52GR4FgRIQDTtZeyGk02Kg0hMu+DIEfYnLyhi
0LAQT4eZVFrcqOnY1FAXRTrrrXTfLBTA1FMeiQyxEwVrDy8qL3wlpQlqwRx4V6NkELV4nr3BWuCE
chio/GmBAAKeQRARTOu1q18jR6gS1KsVGerpcGVMrbnFjYtVcLP5v62pwr6QuAlCkHm+7R2kFcZG
BNOetqelPF3CT+ZPWmfZe0zmOVcmiaXc96Q79zeP2hIwdaxL9n1FL2GTj0Z3koA00k+D7eIQv1DH
xWcrCh32YCVmLuxLG1DVbkGe28NDCpfMnDmu8wHR+4fo1GKXNxXRC1tm0ZQdGz2fTHfYLvJyLjwF
1UFKZyRdqAw4Ih4CcmDFilu2REu0Ge3bkrCRJFKuObc5kL9OPI3ikMSi1RMQweVXqK5GBysvkPlX
ugMWETx2C9nuaJTaiHkrzuQxdvh6sBncR3+TL5Ac/9QVtOJohXbCJcMLlvF8JOKmjaz1m5gtQuLD
WmcQjmMwHqdwJ0HHO9b6xxGRLCAZdyiM4N5A/VQJowS5qhstq2XuapZ9j2PuAG6n93qkknvCQcrr
bSHOOTF28ra3+0LOeUvBRxLqsHGuaA8v7J2ZAH7mp0rTyxTjQZv6+eW0yaJMkr7LYsKg2RlAWw++
3AqeRwvBNSWl2tCNH+/pnn8wsaB+EeHXFPArNKxXzOxXl9Ri8fVXsFkepO8rYrFzLUH+IV4EeE5M
EtQcMpi10qkAVrLb40rHi/kcPaYurEmYmAPuhbJ8vAQ8jz9bXRo72EtcdzizoOXwdKsk5dgG0wbM
IdocWvWZZVOeqWaEs5VgI5XhVfIwAwM8XD9YPJAlpEPbBkl9xTechShkrYr7xyj1EwUgR1lIMcNP
LMZuSkKb6Bw0m1bGUPrmfx357pXLvCv0DzyLOc9mCgOB9xBZWvqacUruw6L727bgg+R9VQWN6QoX
lW0vVUUd2K2kSW73anF+ByPHd0HM0XmcAFGPy/JZjnAa1VdJveXoTKiuEG9Y0v07Nk4pMfMUOZUZ
+XX6ldWrQqAfLfpaj+2Z59AX2DlOGBjlIZFWdBRijGnE61A6C/2ZlPFjljYj5y/CD/1r2+Grpm52
oPkkREupKdhZq9UOQ5TdyMhtpdQYGYY1Ji5oP5cx/CXtmT8NT1PhPYi1SFcDZ8JhYoPPk5hzv/XA
1+OuFcfVQzDMkSefaJIXVPUQR/dmet5MHrAV2C3MTqWLLPkidk4NNaC7HKys/EOSwwQqlCNI32qN
LlI8TJMGIZqy+Uioq1ZMg6/7ISVeyJfWiAV9XOPG786KYGH1tTB1+yXTy+FwFiqg62ecNw5FAnEx
pCM6Sm0+9VJFNscxQpUAVbkMOZJDzT3m0Q2QGI2rG7whEkF0IYYlHrTKtmDVvfDKTiOwy4glo9jH
rzm+shOj8bS9SGOjbfjqQZHSZtmOeS5a2k21dO1CITC7ouqWzIOvxnqwf7V2OjxEtF6skr3gLYob
WC2z0/38el1FsDoKWc6QHuk7PN305tjSWO2zRULghR4FtrN9EG0GKuQQzziJHEAcrJN8/Ul+vcXC
3L89RHWpOKYsVrVKxqshQTz9oQnLJuaDRhL7K9ossfs5bPm1Yjyh56bfYJ+ik64mLay2IVmQzeEp
DlhKSPIiTRVfTL6dSHxlHPdzyrwS0CSGRlfJcTosGKzyuIwEmUQLz+HERpEenDc6jpgjJCmOCHBA
kEVO6lxcWnCjPi18xFNYWvitdwtDldBISzqc0a/Dp2pJm5ORaE7w0u5jcFrC7jqrja69jXeGXm69
UMQ0izjqxoZHM3PjBOyFuVBNHkCyhLkmT8xOz7FaS3I70Z6esnCP2GvSwR6UCoOuDd+w8LVa+KwC
D33ZfYuTtNoCdjk3WucHe91w8gVIVDSnOhjIZ9GiSs6DK72CBIKODK459bpKg9e4aZpnv0m6xyng
5LUBCa+AzZ6gRYrvKxMasmNrkNKQ88gqqjAVdLKQ4ylnIOj4khIyIiUes6TTWoFGiCzNARmZWYs2
7JFqx2leLZw6SOtFdIuQKoa3GgTMDbiWMcXIpAUW+Y5ykaonnAelL8r+TUIiYTrRX3jFtZ6a2sUp
zsVmi8aNRcMXgG9jaGOwESHDjrxLRieJ5VJnGw0oEGhX7UUqjyoZe8zgcX1gANRv+Uu22Bso34yM
Ht4fqWT5DAc6amfZIuZkllytBrYXhoyBPzNplgwHTROBpA2YrzLbW/t2PiymDk4p6jmaSlTaMURc
P/zpe1NPYzZ483yWbK4L5YJR5wfFnpq8Yr90Efcu9gQxlLaLbqMJmOY1/A/7Z/4cu5rDwpaAR5hl
A2F6qOBe6pKefFpdRLZOCGNwB5+Bn7jjS+lKa2whhZiOoPzlh5UL/Xs/tkdyYsFqejo18hjih242
0/PqSxUbPBngap40ykt3U0xZHJzjwMXdjOA+S5eCQRQ/F/w6/LmGjUeci4N//MEPq0oopqPcxIlh
0B+mEEN4HoRqg+xC6vDvKQUesl321oKYVHAnb7ux6tliZfUTjBfB3PlHrNTKO2Pq427Olh3mDAcl
aZn5C4NVVZ25iRUFYi16MOJ7tneDyIYNlt/Fb745hld8KvFaDPhVfHpMrTLa27gWGfXG9a1Srtxk
0uAt26i+8SJg7s4plzHWTAg0TwikGS1z412wKih3YWWDceUbpIIDEM8GS74hEQoODy5my5kXwtE0
THsCoFyV/yPpPJbjxpIo+kWIgDdbFquKRhRFynG0QahFCd4++K+fk8nNxHSrRVYBz2TevGYMux/H
gY/eaiLYRP0cQIcP67tMK1JF5q0hbArquT64Ljv1MYsBlw8qLN4xw9b607KQyhH13YLNaO79HmKP
LMiOyyjKUEW28yBeksfvxTG8rZrhWXqTlFXDhyxA7sMS5kcetJmQBYTR4PvfsdBx4EiQPD/clHET
/LA7FpjV29n3qXSPh9npw6espi+oRhASFrGsQsKwDkoiYwjr48TADoFhoE1T3nr0yIUsgwCnXONS
haFb5q/JmaG2d50l+nPH/3kcbnoPyETk4E6XnO1r92IzqDjbITdghvf+/wxVH4I20LE4WLErXA+0
v11vkgcKJWoByK/3TItpKUfBP8QzTXZJdiqssPuVFvwJ7m2AANGEqurooSGgHGZAH4Lu46LlQqTc
vPJ3tsFKMmE7U401dPr2ssOeqg5/H2+Cxg9eD0zwvsfbFKCiTYKvSDzUvrsAD6AmiOvQvFY9PS8i
buET19UfDnDAE7dHXCa/0U6i/gnUEqWOOaCjwIi/3dzYOlkrR1bmy11QTf8mN+DKDzCEkYO4GoO1
w7gRBjSDwrNtO4DLE8uSgOjoNg75H78NzG917gWgZCuXHvlOm2zY1rEQmYELaxkhfmI4nEVM3gYW
rTZjJpVOKHDwvOVMvVLzpSAdvDsUuvW1tnAIpFTcniE799/iRMxF0whNa8lT90P+BwbfhmciQyFu
q/ynL/YX5M2iYY7lbeEgTP3dTlDjg9QxT7Dhy69xRU1oOwr54WaD11YzwXzNWmO/VSNjKJ320JTM
j4QBEjMoWIsZSgI1Fv6jy7ptJBfGdvnsJn7z1KCFmCHpmf0ngxcYG1gjY6B9kIXHKMW2sDtxoSyy
KUmJcd1ux74BqComhfizcW3/XpI0MmZctf0mUpTmpu0rGGR1uATPc1SdDdDVzUju9Q8DuelqF8Z9
WnZqEsx9MdzFVh/hHz3OV4wyvCvG4t3j0TH8E/nngzUCCDVx4yxnv00OVl9uuX8ULTakU5yXZO9+
UbCH/y1ZGkQIm4rKPR0FLoSo4Jp7H644xioWyB9HFKuXeEQRwmRO9Lp6cfaDSC/qG/TJDD5TaWy5
oHhcBQU2cGvy2fabIhMD/X9+jaXDYsenGRHhhdRGKpJZDOvQws/LZ4iyQomYQZUCB1y5LVeCTuwC
6Trg7E6qx2OZkyMVOXn3X9l4ErUTMAruRy80jwkP3H9q92Ky70ZOrl8UyDANLaICCJIKzTWyoCsc
6NTvjkIS35Yu8KkWXfFoozqKC7SnU7hh7y7hS3sefJ/XGmmTyo4alJhlyu0e4Gt6qSNEmDBtqTEz
CrwWM3ap5Q8XSF2bPTw+mpv5iJjOCdJTxTKfEpNuGZfiH0/zFsLftVikz4TSvpXDCOAJBESbRPsJ
BATDAtELyM7dwbyO9pwrwpZBsmAtCq8vEWYBIOq0+fAnkIkysDbocRZCvdv+S+Wxxg5L5vLYJNx4
A8ugbBnLHklE8qr0uiWv71anypU0rp50ognAAAYkIPFNRnd6UPRmrXwUogIJ+vgHgNlKKSPcz6r8
zPWTvDdTuUanmZfzF+HE8BxtcwTDRRBwdV+TaejBaXbNUuZaSIQoyHBPF9eeEZdQsvQsl0QUmka5
eXVU0g34ikcYcNwMe2sFwCDFAfudhvPA3ekahTwmsKPwS2fR5BSTD0Nb+kIPTRD+eZj268RCYY8y
lVc8eqBAZhSBv3idEDWG+43AJVHKBIIgRxDkgYJOptK4JsC4YdNZNd0GqGf/+cAwsb49bMd2Mezj
LqRLY4Bo+HkaeMY5eW/EChVL1k9ljI0PDaIO6V3OpjjhQrPrhRtgoHfk8uRg5RDCnvMlOhx4/6Rr
fPUqVr3H27rUeVM9bI5tXeyNguRDmZRIzyzV7EewtZyc9oHkqQ9fW89xX1YaPIQazJZkwsagGjkl
6xpgDBD1pJnTPpyAkyZBCfkhruhHGHEAhtT1N5jmlLNG3r8E3ZoyffeQvS30F3cQIDDIPoTcFfBW
/YF+LzvgEsQbadWwbk2zAtbPQPQVWXMnkkOZYrYSjwCZielLjH0ZTxXQCd5kN2HawzT+h4NHNYtW
piER5XdsqMeg9/TnSCJgSyIz9boeQ34a1c2TsFm0hP5AaeB9XrvO/af2MZpAJXnUauJAKiLlDlMU
3APWM8NTiEgIbsoUSGrxeMw6sy4HqHEsGXjiES3EGnCD+54Mx2QcbCdsCATwySfQGq7inq8PS4tX
L3nxcUqRxSStODmYEEkcMmTKljUMWdY+SfwwBrE/ZKpyjDTe9kQNivTePpU4tN8KpECtxih472h7
XQYca448yJ5k8AIVkukDRy1+d9pCaUIVLQu0ko5bI3Kn+lOyRdM5cun5mH/Wr3hV4YYvxBcYQQwM
SXU8SWeG3Qn9pIShCWdDcSwLM2/WL4MY4XaK2PrwENap4yRVM0ejw0ZTcY2yV8eQjz1GfDKOUFiO
FXg6sTdUO3j20wEzr5DGTchdZQI6uUgykMydOmzFlDuqHfZh5MeISRUzZ5SpHZODwxa1BDmKqlQY
c167h2H3ubU5cNu69OjrjukZqwiBAtm3ZmWPofY5mGljjShkE8sqhxOrshsJFCKoO+7X7xq1KhO8
Ktj7pyyE36XQN55PgDuiFRrTJ3VhimHHMaAWi2/57B8xleQIryXehT76hg63oHO2Q27LAlioWQp+
WdKRUhpAA3cldoxuAFwWhp49CvumxVu/5mdZuxBKZBCgR7AEvphNRlk7Z4+SfVuXiNO0+XOAtoPf
/5mjnm83AemL7E8kcLDCubCQnmNuQlopQ2ugfyrVCafohpZKuAd+i7q1ohdUL1uv5s0sVjidhmNo
me5QxJdwNh7XgQkUrfyzTWAHSCiYY0VbRmvr1v9jzkRqIQU89iHbf/gdQP/qqGU7JhAQSutXD53V
tS0QBsP7eV6Q3Hwb64ESK807pi3F4N97ielevNY2v8sVLrs1wi0vd8Q92CbYj1wN7a3FMcpISIRw
OFGpG2wM8I0C7H9ofHfwT0aAekpLTIfebu1MyRX5FWH0Rwo1EG8XPMOPfybE3bsLRfTI1PULbkpv
4lBiALlvzcGGH8XeQjT6siiEghYfPHwNqhEEb80yH293NoxNsN4XyYvUOBMJ9+G2RY8fMSOFnIlv
GBsvwnvmBb3HI4FpgJDCUQd3oN2XwwBdDd5EBzdTZxhYGgmiZxZb3Htb/G3c0hleA+BVRhQFEAps
DXH8woka04OUAUGLmTmg55o+H9iXvCrTvsV44V1lCW2I6s1bxKCghv/mW6wecQkHO3QtWbUgw6II
Fq7bCj/hkWErBOhQ6O7QhM5qMKoJaaT9cLoAu5ajEISY7kQS4qO6hwhI9Obg12Cew2WVzeX2vOx8
XtUXGD96V687Ch1zQTvh3UrpQ5YFX0jg+6rD3FxNx/CAdk7lyLGr97AKLajAt09xzuRKzU/9eEZV
a+MxaMTPTqbbajLZDXIEis6iTPk0GmXp+Swqq/Mp9pqYWckkiLI6X460JxmjZ+Q+uMEJxE08SgAg
i6oix5pvgmvYmPhft0ycgMS6aDxdyWPlNfxTTybEPnDIRHk+Slx1dMgZV+GyIJEhEUldl7FjXIK3
AwPVUZg7AbWQRdbaifAVHEdEXtrW8X6BCFJg+MRaUC+KA/+LEuUkTCGpSiBTrTSFQE+CMcgQqSvd
fx9fQzhca8IfIrsFjhl5mEvCAc0Uh0Pr4IT2Z6DRaqItZYjMGQdtCPWGqL4wxQWFNOcISTpOM5w9
miHp8gQjonJuo42ZAvE+iFBUsA/fihEJyn+JGLdyLr6RpEYMUoDdiC2POhxGLJKNrA6M06PWLj2R
gjXcDgsOLDphpjAlPAL+GKZL0914LB8hQmKjo+pfpqP7VyECeRsER0XTRyG8xAsmB7gDYGgjjl1c
L8xtYwgHpViDRzaxIQc34h0gkHebEyyTnPMixTxnyKED4jmIfU9uD1/bTgZyiRhZhQvE0AGHq1Ey
50jYgbteytqvuFlLt/uiVkaoBrM7z8KfmfKHQJ+ZqodsSzRo4Se7kaUTvfNbeLmhFHrCe18gpiuY
TNnMR2DLouBi23h83Mh1qddSxo9WFjmsnJip3sKI+luZxq5/GgfqBJ05wk9mVDdwVx3U/qdo4uku
KadZWSJaU4KRtchSmhjujsuC6wNcn5sPxQV5eFSsWMJ0vGh5RGSEUst5s41dPHIy8mMO5OJ3i4Xn
Uxui5IRJMl8//h2426UceWuwGPMH+Fy41I8FfU4+JFcDnUCChvgDGhZG4Vxoayo+QqKTUjaAVyBd
tHZyTIONvM+iRfedoVIv+SKkuSwFJa7jXhaHD3jk5VbdLjauTwRiwbBP0eN6iB8/9CmE2THDygE3
VMAdL0zTcEBJHxbXRZg0LtRiHmZC6sm4hMw1rRITCDAci5sXqg0gu9VRcEtBDSvNg9CJRRA6egQm
AQcwtl9Q0FzaLDXZ9evZZoYK2VzN0piUUSVB+lI9lqTKRnWD2CcRo8iBJDIT8GqIDJFzbHobd94+
BgPYqBBBRwYL1hisYg/7vW8rJtA3Bw4UnFrRe3dw5EKmRgxRYjtejeYdxAFIhmZHFdiwc5HtdOJM
G3IGwLwF8EwXjNi5qZGsvK2NpLDEhXexMccQINrIoLCS+rFrgdLV150eG15/1ZNgg5ATqIIDr50t
93u8g96uBLXdrNKPuPgCYhC9pxwalMmKS+PQi0mJC63B3lssUUIB8aqQaRm89p9QdEgCoZ9QAQtV
I3NNK3sloIGQOSZXyKbY8sSWVFaEvQ9H0gp31e74trgkHFcXlsYlXRfwkhZ9lcgY8RLxYW9jSU24
wh+QcLGMlzYQB0X8LrEvFLWh5SFljCtxL8dSp6fQHWFRMK6EzpEVgHc99t4V79eugCqFbtC6QstP
OEAO9eGlXbG4TM8wiXCs6UMca8R6AfLFL81pIySHQrz33+xWoEEUB10MbAenDsKJGCZI40W0CNzj
gDUv/gXQ1anDMja4t7ZsrtFB5KQexFYJYx/xzYtMl0XZqTfcscxvFqS5H/rdxK1ojHr3aeW0xYWB
JamTiQ5TkfKgMudRQKAR/1wJrhWDa9VXLFJA23L4YwkJO4MeVSed8YzT0Ih2Dmh1Xf/ywieSqheq
L1SQJNUYTgyGYiBhDY93cURxk3OfW6nrXQtI15yQaUGgA271UeZQU2Dn9eIlPLMFN2Mt00c0xA8E
kX7zDkpdvOG9CTouwzs16dA6V6Zj2ldbTlBftQXQKwUCEaID6HCCriptRX5G2XH98YM4DVgoaw+o
oGIaoSmtIZNQsuKNA4uNDb8/2LY0H9H4gNE5vDgOZZoILsCDOS3BDrAvACTlmgSJwi0YCJGBF5Ax
+vThq5fjMjP2I7BuF1rFTRoM0AVhAGi4k5Bz7ET0QhPEsBZqmdKb7H7/bpXBeW04pjg2uN1zmiMF
KvTTojwFrZXGjj4MQYXP2VP2UPIXcVTXB8EroDL0pYB3KNrQ+qGHm9gj+DGOGcwZOgKE6ziskH/L
kDBuQEgVHxb65ToyrSagXLmOaxjiO0oVrjoZnRfaFjirTPNxjqDRykTb3PARhRxOkuwTUiw2qRiT
mJ6CXtRnVYYKirigP1nPv87E+97WTb0Rwk0QdwlrmPYEL9v1CfAByx1S4/2cjeJxj/uh8qWAEsay
e2335lY3UiYporAjGfvwUy++DyrQ9fDFsEsHjJI8I9TCOX411BE4wzGqIK3nBgHIexVSQ9mOMPlC
1ODw0VlPnAMqtVKihmxoaXoQ89A4qEEbcsAjAZsSxxjp2qjaGfvJwNFHPfeEuyO/pub7iRGPqTH9
EcVzNHHhyzkSO2LeiIm/H1u4m4bLd5oxsmUkeGbgVcUd9ihJSt4TImNJSALBlxQdMo5hECJfvTV4
LXMZIbgaZxDclqcodPHEJLdUnDzu3Qq+ippq/dB0qMBqK4WMxMqQo68kR0C1GAUlDlrdiKnBBsHG
wkdIxrELO6Yrt5c1wJ6LdL6XLmF1oTsAQBe7exzqcXOjCMomImTxKlpTjzvnAOOw0zT8WeEfe2eA
1aGXAZwaR7CmNvyk7aOof1uHvlAbbavGVEIxbH+BNRwjCK5KynO1gkESBVw7Upoy4+bmwfLcFrqC
8OjJGf622h7+P4VYmFkxcvSeUa7v1t90bh8r4eqAQGFSgHU/Bm9m8otbg5xH4h+ok/HYgoxqH3xr
mX2TKQfdkbUUZfwewZQEn8okOrnK6Ql1JVUdh7FObUmucB+LMK0eDuFXqNGoZguIlZVyhqjJGcYN
GHkyJEhPDoZ7AC5stgyB2EctHS8r6be49WlMM10i3FHX4cJwuUNNCM4H+A0nRpA4+2DGHvscQCaD
GWPiig84Pn4cSR02KnEqrGEJjsbCpoWzRXmA1pYH2sGrYMoBzj9z2ds72EbmgnLZoc2VkdqYMU88
rL3l/7nFguSs7nkZucxPfHwVuc4LbzlD0uHgs5D31LI4QjRvNm3opQoi3sCeMhOUKZRqQaqOOWaI
PkU8iqoG6kAL/1nIaWBwVHNwtDmGftrlQKQfAgyQIHJsUhq2WKhxrte6N6m1fEJuQxeyoazLTPYz
YugdnBwvrqAYG4tiKEqXz37BSKUiXfxij0xqY88vf6+dVz4hIaLcapkirYaRvqh5/FHObPHPFmsU
TJp+2xiTQfcIX+2Fj2pn/A9kfCzBcZy9MysEQRPRCdF9YwdnH+NZfsy6ARGDvpPDbYkxU9iD8Cd4
hH9Za9u5J/EKiJb2mrn4wiQs3xNMayBvmoXOKp4CTPa2mbhy7uwYINMbvtq/4sEBAM6oNFiQLtHs
aQMVt2MGpTiHziSNT2W8MFBGnjAMz2RyAahGHgzZBDxynU34JXY3+Fb8fn/z8c7mRjx//GM28hk7
liaudjuE/5AWTnhJNE/Oucfl8kkZLvE6wOXo8cRmwoVZxp79FD4zZG77zvcmRsuisDGuQ4SS0BM+
4s0BVlhiXIUal2xW6B0Ofkfj0XMURdlPVMY7hVIGRQGoBnUZ6Ajr3rezn0bcejsToBpu2Z9ZSYnB
LJx9Ajz5Vf+OqWTbGdEYWSKIGQnc7EZKzNUCthZbL3uHREFWzXJh7/9cZ3HwSEGNzJCioW1Yr0G4
v3gVx5FQRXWHAM9gZuwwo185yUhhAk3V513BLvkQGvkh4JWgxzK1h5UsR70FhUKojhiEbPf1aDHY
jpFkCKmHwvQXmaEwric+vz+hdfVJ8pTSFevJYA6/Z+Xxjvvu74WL5BJme/vf0YjF50zvdjhoniMf
04oECAJakTCJiSXI+j/q2qmFiw0RWwU8mZuXXysoiteMe++3BifhhSCRVuubkmohEP6rGk5uRB+C
DvAd1awJ81HesMkCcFwkd01hipuhw6JnhWtEk8GcGal0fuUVrzfuHPySNYCBmfD15MuQl2QfbFJy
iSlrS8K9N1QMkDrY1hwyVcnLrSa6eY0XiilrpUQnCoxpKmG6qofKcPi553BlGTS81sXGQaUIcfV0
uao/TgXxkq/gHz1CSaeol+F1xzTjkX/iBfYY8AesAEMMKnoRTlQr5Eg7fFpTUlj8u1Gs5fEBoHrD
cvGMpNM+hcMkbhTuOQ339DrUkPBNKM2l2C7aK0Ovg0+kpXLBQoYgkwthF8xFkaLSVryfn7taEap7
0YRnO5V0hHGZlVLifqSJ5P6jOhJW8Fj4aVlxU48kv8Y8M09y81jD/xYOTYaUzJDxigWcjblTy41G
Qq+fyHB4jytVG+f2P+qUgTLCgSKYo8sZCUucaJnMCHvUBve9W+Sd+RXtTQZNi+kKvymCgQX5vZof
UXcmF1ohRrwZlOZjx241WgXRluII92MGs+pMfjgwW0AtaXDQQnJNtxR1Vkp62UIlq9MwCiueVIis
PQCFHXtkaHnRO6fNI+1LAE9EG+PYPVau/6qhGCWuLh+iGWA9qs2MS8pOJGDSJdMAcRRFmUW5I3FL
AheL/iqWgZdmlyhOAibWf6bJghfk0dUR2QY6FWLKy99mg438TnunD9OfEw/4ks80o/KocC0Vngll
xzoLilnbuF1DSqJ8lxDvWZq3en5TuDtmWo8mFuYABkQ8l8bMn110XJB8YHNrRnXSHe4d4ubhwYJP
ospCKxFhQS6GXyJoUWNkaSQOh24K2SFXPhivVHbqx1HF4/7XaqLTsiLlRBWf3ZX0Qs+I7WPWGHyU
XgT3vCzGoGJZygLxHshE4+Qr0HCpwc2C+5Za+kCBF4IIHb4vUr2NcpDAdVo1fDWvviOrk1vizgDu
YSy/jG8MWXAHyaY3dKegu4JOSWGKVCM5FeG5qKL2ajIXSpG49K1QasTnXaIjoiF6jZEB3FYDjhUA
ozTQkgkUV6QFc8tJ+NSE37ZG5a5HuDz5PiZmfkK6NBIUMhL63X1hRvu/g1Fs621w40GR8bagY1Mf
dlJ7eFChlMgeW1KtJeKCfMxq4dA2PS+M6xd1shDcGTE8ClVb7Th0ujlRuSlSWU0MMsGnadhEixlD
5sRP/rnZiDXwk4m6KoYzVe7QgfriWXE05bOJ5lBLNnzUODME4omnOfxPOJZMs5H9d+On3l3GxwMe
ACo5ydys2SUyFTBJyWyFeuN+23wSbMYQByaerh9juDTCXLlfqKR44cFwbkmDx50L/Az7CfYoLlCM
3V386jwjgfB823Ll+rAX+BxlSLG22iLkkllN18vLlkEax7GEwvNk+UGA01n5jbkkXOaRUllHCAhN
GbSKExeQdgyGIpsFyjeR3/JMDAgGM9YTWYj3Pl7ZGhPNtOhfOzAQFJRW9b88pOSyMK1BK8iugPli
HmKHnnh2S/KQ6t2lOwODGsbiaRqD/5UTHUJkcwB1qbuDgjnTyXLxbbN7Ehoqhn6MLeMnRbM17n0U
D2knbwgahIp/Y2GcBRrJ7jgMfl5HTrMqOq9PxpIkYwwUGFIQAkFNDHGsy6P1G4y17Lvu0rlow3MK
F++hKLb/wN6++qGVh7fkC3pYaeHFb46R2usghJewD8nQ5sWKjFbnI6TkMAIlwxSpKf0SLQ6ZQOhR
UWBh/QOvgS8wM9NEkMUwrub0NRHk9jSF31+AD2XQ6a5bOHivtSn/mmOHnJnu/rewd3ENGyiqv3Yz
4K1toUvqCtofZDuIkOvuL7QmKIfSFxqREONhyGAuxtnYpj//Yhx2hO2zvPwA9LQdGAV0MSau0tWo
czqsAtjLNJLi2WbGDS6ebH+Xd84t9BaRqeMTQAilBwSrlQGhxDYcwianIsZFCl+He4YmmDJtCyo0
ABb6BuYJdurff5h5eBDnTQMcIScr0bQxkyX+CQEcy8+TfRuOTHn98lUD3SVuSaOy9Aw3PruISvXk
Y/sFm4IyYfNfTc4HZeyVrRiBRBz6OuYXboLOO3XzQmDCPszhD0WRoNFawGKGwkrGc4Y/hB+E6Qfd
PV9i+6GxFTJp8BDhY1JP63TEJCy06NGuuq6VfkcKFWPDRMhwKJWtHAB9dWD5t7AAMqCVaEYbb9PA
UKxJ+Ya3KOV4lTGPnQRmAOOhVOWvqwy5RlkUchOsE7xJ3Kdp/BjQX7iu1mdVQVCHZrRVLB43Df3H
fGgBagE1j4JbQypSGUWsLp1gyd4aecKdx3x8gnN100wLtTPpphetjT94Dxslqhm27zgngGHHGRxO
LWrtKvQ4Wq2d0y6FHj3uNV5lpSvSJ9pj6MfjPD5jC/fSRf4DLovYerfl8E5KWPWHK4TJQ8ytH8RV
8ivBVQz8fhFn+56Cw2/g5y2iw4KNsP0QG5YyxMrQAtk7j0PbncEwbcoKgBcdvtFHTn/U5kOJP9Bs
zH09t59Vzm06HjM/By6jqAu08yKxBG5573L6pdzLMd7+SqKgcaWX4uleAHDo6F3epfKOI5mLdwEO
tL0QTaDIQY2Qsru0+vcq8LkepQHaqb+rsByQR4nO36aJMDhzIhain4HWrTllWo5WXgTRlMUC/lbj
DTTBsFa9uqrOhMyKxRR05TWKKLpnbnkIclT+GVvSH0iE6op2fRJg7s7GWYm5BeUtFyJ9mrh5GBLI
aINptG23ahiF00SveOzeVkLbQpSPMqak3hQT3hgWJH4+PjzFI2EnKpEbJsYjyuz3LITfPVEAxyD2
H8FLVEdUMAVlvsji7YWiv7IgoppofOwOEDS7YHgMxD5JG5VAgl9cmjj4wZj+b8fG3yPjE26fSxJ5
YxM+l8mzI5bmltA1CF/7wdmVCcqToPPRzjABN6ggdwOK8D1VxFkmsLmIf0LUW1HsHRF0M/XJwPds
uDsGFkeJ/OzGo5yQkRBU2Iatc9gMZMHVlWz+z+yLDA6l5iv5b6OBtmD0EH3kRfZeBFZy6w8C3OLx
jA9Y+MsquVTGmWQdxOjb874dr8S5l2/tAIhvkWHwMdhv/W16QqwSnSzymcF7hKqlc7NjSZ+tsLXf
LIjNz51X578aIiGU3FLOAC5LDHYCUPysQ5xywDED92wvRClopVQyCqaqi4dmXFSR/4pTA7d/KWi5
6NY8d8m/MX15h7FPuRRw0Y8OPyaXg2nisUSTlIIyrJVRkBJhaHXU7HIhnvzZqi3Cu9LauXD3fu/s
I2DxXeOBglYDcYi8EQYowXddIMG/2LNFC7PXXBBS/H2PUnY/CFSRkNKSLwFO0Yf7YoBdHkpL+k1U
umAQZqB/ikbehzcX1Z8qKrrL6oU0uPp+2DDkl8t3YBaFZIW+SXzqNJqt9eCikAxT36RMiCDELa+Z
x02EKJR6OCeChXQ/8NaNkvRYyX1BPwp6RsFzgV1gI0uQTNKYOg9BO8kpFlegNTIUQU7Z3zpY/F8R
Wn0zPlVOFhlQkjwQgR+pzhmiAwkBbzEK6wk4J2rtfwYlYH5rJtZRVTg7N7lF3rNeItSt9slNTUtS
TVM8mbF1nw6rqW6m1vlFhQXE2Yij9wDWyxz2r1lKkDAbUtKtD6Cjxt+jzTdQ3hdESfSuHdwQBvBE
tizAcNHIwTnWcNJYak6+2S/GoMCsIhkQIf/B8In6m8OIJ26zv5APMCMuvMkwSGZZZQb8ZcwRw6g9
TdZyX2SZjIwYcLKrqRF17hgvoD0erOarv3CptQcq5Wi2Fpa39c8UAiWK0SUnEYRtyKKgRT5uh+3G
MJJsgZesAOKJ2U3Yxn4zYug4JtB7Cd1+rYlhvGl3P+f0SZ9o1bnvSL26lDGEsR10VsTaGYMQlh1S
0JnjA0kbOSBqjCHKvg8SdyuORS3NJ26Pw1XmB5K8LCcvA/Xfa8XvjYRMn/T4PEYrRNqjGybnatWz
97LwdtH6erkYqdUt79JLMZUgaHfLxms6VkN+63FsVY9tgxviZwgxKwIoXFzTcwIkNNxPVhPkn5kE
BdeoiA9gfAov1vzchu1lIfc5OzlB2WTnKWxHcxOVCxMbrzbirxh62KeUwpLu4rD845MH/7lKmRH6
AQG5GS5AFP4lM+yI3rTzpMgODLft4ZDwsfbVccv4rzrNTrLfpMeRwK1cmVDYM91Y8wWj0hex6obQ
DRdnx4JddKNdTJWnuVkMchgMZ0TctZtwmVIhIXjF/C8Dk8YaRVSqYt3SplNPGhMj/hkURPkylQ/U
X9JgtJGRTWStzz4Dblg44kqLoOQpHtjSAsn4DSMFscirAJ6OCBN/cU6eEuvXmlsNEZccwQmKglPu
5aj+FsxNy1XYFuibH0fEdEqaUxc5zwUiCsMcrrdjw3/mxPGZRS9j+0dtR6Nt+97GfMZRQvqoevDU
Fp9NnFae2oGNIlpKE6GrFf/SKKc3Wjw+PzxhvuC85T9HWaGwNe3PLs9dHIJRZbj4JKg/KRj/swZz
eYQJK4m3S/k/CxQABonsUfFc90AcPjh65YaLFbYBJ60WRZ4oc32dGaJkHmcMLZgCiAOLz9hRhgXq
zh+TN3pbRsA1Hmg0WvMOY7Icom+UcHsQW2Fey4nz006j9yzJCP5mr3UuTC2sa/haYgsQiO8nA6YR
+0o+wbcyCpfP3sER0koinR4h5Wh555K9fVMOgEHRxPENscdHgoLfOe5GVu6av8aBm81UUUhDHvT0
G8i64X/U+5jKElsyAq2IHKyt1xell4oJ6oJxZhvFdwBb4k0LglhPffY8ET53wcSbng879ysBBjgB
DjyyUnNKhVugZlvRsX4H9qAok5tt3ISQlSTvyYizEplczHm4mT3DX+RKhPlDUIT6hJXHFMDkKt1f
o0vl+HF9ch7cWS6/bpxkshTT446Utji2AJ+4rK5K1ikxjmxB5lOly3815hTOB9p/WCf0qqsHVA33
UFOo2gHbL19MXCQqRQar2SKCcHFLg/3GiKKXdEoRKkW5LE7JHF5wetUk967r/sisFEoVrGeZQO2C
lLtQDVRGaR0D6Dl4K2NGGfTWXv+EAJMmlhCAe4IF8QZLhHWFDfz93qcou+1syRB6zmYHCkNniOUf
AIawb9W8gHh3rl6SKbgu2movrqGfG+8B6ILKkpKDX+9ktfWUTM6AMEyszAdSpJHAAzI3NHzgEDFM
f6HDgs5e1BkIEux0bhNaLqG10Y1ToFY9IRugTBjsW492gQIHo9OF0BiwvAUHWHQNnDAcoHwbhgYU
X/L+IwP9bFyxTDxYq1gt0SVjlxWfV1cO/oN1bgZhaBbMFrgwXpaSR1nONLmW3fwR9miZMJ5WtXKT
hX9TB+jA2BWW3dRAy0SfFkODYWCNQ1UKtyGrYF19UF4aSWQBD2BUwWDVjuN3s9JwfuzCwS8vYRHd
rxGTMz8LzW/V2FSGNbkWvLAuzH4l8xidAJym/3XEZ5LLmAQVpRQDD4zSkScAPmNsRwoiQFZkyzvy
/Yi6pomE5RlBhbqKSLR05+O93O3w50h06PnAdYNjB78RxUYJZXpeRH4BDYN5AucfJ4OUhmH+fKQA
OXCDKFcLakhmonDlEx+mFD81F5qLqLqAHXivE980q9g2dssp7EhVgN71auPUcNvWHGSiuHYMRmnw
P9XvqvVYvGgeIIAlvCy/pvQXswtHYPwceVIYLQd2GfVanKIVF7NjYMljLV/degUrPAZWVCMAKP2C
sMvMJw0/VTPKZq+9jpXfP1kbS7k0VsKrrco3i/r7ri040qzAtA/qoFeG8PAAlh4W/N0fIjtecphq
wkwwlO4RyD0bkcq2lWRa1Y8YuHLlDdF8ww80HUDgmLRggiAFdcYUH4oGx4sKiNqhxeWLAlksTVRn
P2bJu3YSlsei91KovuKI5yVyKR58czEc9TPOgwxrpIpPAB2YawKlCY0G1VNJ+NOJOgXEHP135Nre
s+hZjCUYtdfjmyeIQ4RhIjZ7yR1OZzuzBfqPI+VzqEhdFYrOHDSPk1M8hLNP2e1VYBi0xWPDbimd
HkBLT88FrBLrzd8f2puIzV9unGnKeiaBqf/M74yvlsWrVFcB2wKYKWs+Y+lzumEwBjENkkk1ha/L
jHuZDE2ULKSdWZnV/TcDl/0rfQuwAx0cdphcGCXcC2JyAO6invUK4+S46fvEuc33N1y/cbaueT4y
wOaq3H+iuZxuGt42xd86YAzKZ2xdUVYgcjAr55B+aZ/u9NKK+5EaSfqQ5c9K2kArzdKeuIEDBsEx
ip9nkzUeU3DWoaKsWLzAUCfs4LGqAFZkzOf38ha0uGWMzz9y6leU5GcXMuRD2jXOoxqWqfKDcEjM
gT0Gr9nAVJ+S+bjZ02C6GeioxdzuWHleFTq/01ojk/w46RekxuRsLJ8l45h0tU+dFUMvgAR9a6D8
nAXk6TxuBxlo+gbCJUlWd9VOZx0zByAXLzgDG4d0uXTXqhrsdq7CuOZOqhzYXYilaEg6SAkqgs2i
7o+fsEEg70PLMNKYZ/xhNk5wJd06uDMOU+os4DVmIw5+7JrtP8KKAWvFnQ/CMb0KYilscZmJVMwv
6zl6jsKqxtwEr5xuh16qsnPxEpOiOzNcjWZCgFUNWL7ZxZS/0Mjxs6jM15CKooNmdLNO4ijnUr4g
N/KYf6EXPat5pBL545mBfEfGzd8MK9xzXMj4vSqfjUvnov+FMJ90D/oOwnve+BycKMfrkxCFup4T
3GHtkrF3VT0+H2visESRi5c0nurhkDdqYaa+Cys3BvYOBcoizuCqlDmlhRNvjHN+A4loxXPkxKR3
RrjAJyHZkdJP+BlZXn3LImLs5qX87WbTTxMuOCflJoa6AnapyONqzy+YjzN+FOuYzjeYFLYCzCDO
/i4esgbrqdt1ogZTfBGGrL7RLtpgx5MLfLHBkiHne1i1w85gGo+uRsWzNsBrJcK0qgnNg11ISbqD
25CP7f1jGeBLYI1kdlkrnecsNzYYAkySTaYp6g4elzjpNNnwjHz6HUYHDTD7BcB+eeOah07TABZ2
BTQ6XJWIq0K2gksYMiUyIw3tAdSq8BRFPGsDecm4clJB4MY2KIE6kjHeOvhXjGbLexwGUOg3oFGk
87A7ChFyw7V8WMURY+yYdxwLxxruLbg7r9QS0t95PjO/yjl+26M8euR2J/IfQlp0aDGQMZRGvQaH
f3LDfGbmwikTD/xo02yQcbApJAoSsKsTxbjgR2aj4ILA9UFRWGBcbCNoXxEzTWn94BLPsq3zgzAU
8TeGGc6U8HD+oRSGeKsUCxQTOOA0VkJ+48GC8fghA0wTWdQYGtIV59QRlctW7WwG+2B+wZ06HLBC
QcIaKl+DjvOqDXeM/IhtIC4QIYZZdWp9OpxoufCGAdlzUldHaNJQETnp1JkJMgy+XaLT77L6G2NG
SkLZn3BXIgAUjg8gvjHrgh9lLobfDZBxW4N6qWF962HIbacieLAY98msZWw5ADF3Lb9iSPgdpfCX
xTBLjDoZOefM/5aJpYt10RdO2++qYy4z8a5ONAsF41TeXz+Ff6E3Mwbfsv3rUvj+bV1X/Qd8hoHk
t49pnyOqhZYF3xUQ0lfK7Lu4JvEM304++cZMYEV1fTuYAEik8J8x7eOzHewzURV1rr8+xyN+IzZ6
uYO5F3NjguolIcUD9UW2y78rKhNemnId/ocEgIDKeBEYz6sbCLJxNV2SA4FvN3PFd7DoOTthv8ch
TRZUvhPaE14g3WRmUSPYUc9opG9yTDB0QENFXrAsqmRnXo08+LiLfVa4nay/cZfjBmN8gzx06F8H
r0EuLoZE0IXwBmpmJ6bpgJzekiCGyADd45Dbr5qdqDqhBQ9uIJrSu+RT7fzCOQoaKpa1DyjuWPYi
KlM1a7dw1WHqDC6bZr+ka8M2l8da+v3tuPc7VGwWujuF+81exQkmpxz/ajVHhUZfHlPvxqNVPKoO
oeHHjhgsqoGkerJwrEF1aCSGQZhhMp6Ie44gOxu7/xRrqbk/QS9AYwOOW96BXEf/AH7QsLfcsvQJ
TNTxbeKx0oXNbfJg1fQEsUhpvQqg3m2d9gz6bK6Y1VEz1TL6qIXaNfZf1AEmDvfftg1dy+MGU0mO
eu2LjaUmt/KXKTR9+vOYuZI6KvqlKA4l7k6Qjc7jXOnWTG6u8CaJOfOYWV2C9c1bHBdRCnCfsuBw
eYfvSVjXjS+uX6qzFxnjtcIZ5IdCvIQpvZUGVaVYoyMgJT0zJYaXaF/pCaRgmIDE/A2ui5xr8ab3
BF9WY5hMgPFjOSN5GgsWy0D7cUqntb9AQf8/YWe2G7eWpOtXKdQ1iebMxYPTfaExZadsSc7t6YZw
yWXOXJynpz9fLNUBetcGXBcNdG3Zcia5hog//uFzWwG3D5OQJaQ+jX0o6CXe9zem8DGcZRRuxXtb
0XoYA2MDNpQkROI4LB/aqTFYOJrH0IuaE3MoQSJYdoqa5kagtVLLkb4Jp0X2vbZFtlsR0K24xU+r
G1DrKmpSI/CCBPh1dQrOiBjNUSXV32qPkNfwErhG2/5NVKl7gn1HXunPpgspocO/w3wOutAO5cmw
Vw12I5FBA0QBxD70csYfKNG0NoOjOW0l2C3yD6IAwHzWg3k/0CWUb86zFdUdmjoAAEesU50ZcDmP
+5rh2vigXHQCPPh3hKNz76T0hW9rgfmxuMwJ40hP+ClV+L7A0P8p4FLWgQq28mVWH7/EkbzLW71L
CIjxCEwxaOkCDQknqr0PBiNBBvqERSEUNknNFU0cP3uVsBSTUWkmAlkIIieZk1laXIBUkRV2HED0
HRzOCRiLQOtiZqMW/CQCV3bfMH8NVpaN2EMfS34yqQLMxev7tGuje9v1/gneht5H8FURYRj7sbx7
MpfHunENOSMemGsE+Uh6NjuUA6mg2yxbHNTaAqrM0bvDV5A4GBAbHwgcgim8NEfmnzdM+ho61eQh
FBob+0ri2FA2w5yWTBTdMhTJeiZYAlvFaB/8BD9Cj0vdiKSdkjuStplJ9MglFy/CwikpiFacnxn2
IPHdxV9QietUB3fkgFClmQIalnSrh49NtXpnMy41zUFRK6Qfodv8Q00YNqAVgFt+LF/bgh4PCJ3b
VLbVmzFhz69aK3/iUBDzcnHypLTFrX9aifkZxnogW3FE135LXJEP/NAD3w8IT4l5EMlCVDovvhi3
LUP9Pt63EjKSkFEBmO5tTc9shkU+oiLReZEglZ4orRgxiLuzMSSQGa2c2Nh+QfGZxeVYeJqoivEc
YAXiHtQ9GpNpBdL8JRhVxlXH4dai+mZwjgHMgernM7qM+tvQZQlnSkIAwOCKKArjPgJhF+y5HwfD
d0OeGvODm64KvWsmcRfjTCfiDgGcADa/C45mh4DoYmI4THN9HqcxBbbqgNcEBkkA+mOK9YzoO4jP
1FqoF7+pCfAlrgGXghatdw7uKBYMauGlLphlLtI3KH/7geEdA5GCu9skbS02RxF232Q89OxWCMvZ
dTuk4bVJuEB29euY1E+RD6iCRkiQsGFgH0tTarWEt804bq0X7IlvuTOgijnpNX7d1bXFmMl1mn3b
LtlBbbM7n9beuzjGsDcub8NjfOoy/5bY2eLBsouitzn88OrnfIWQwl84HhCgWDFE3Lkutuoys3Kv
CepBfJej74WzPYVn63BbreLSd4jMxC8dYQZE5QeLwxp776kv8KdNOZhaarKWRT9sFCHWEdpkv7vF
dikZ4lzVPRRbqdg5tcsbL2LitMzlVZgeBBSNPQshPmPOjcMsahOeIpNzQnIhU0f8nUBcAchjg5Fr
y/R21qz/HhzdcAmkhEZywBHYzCSI7Z14NbX31jCGJVX0FpFvQ0WURGebdC/roJPAg9Nf8BukprLr
i6kDwdd+8U1xoZjmfbnoJXy3riFj6BAWynxnHTtxjMkULpeM0DwkvNs/nEMhv13A3N7s/2Ys0tUh
zYrMtKu6Dm6iLq7QbbIehoQgd6z8jfjSGAAcefTwpvdIuM4z/OuJOYZbWDOBlBNSTbBVxNgSj/fp
NgwwNkrY2lGJhBZR81xeLPwwyIDP9HIBuPyBfvhrRinR5gBFVus6auOL8l3I8hIWhEFpFVRda1H7
WvphyzNwWN1yeMQtN4Pq4LBYmOdOfr8V86VSRMBtuAfj6W+VsYrwripnHhyfgfiKq8Bmjp0tdxbD
lz4d4Wpd1iD7wtjqHivY48ryMfWIarvyn1XAg8xoZSjq5VUBgYokyoqxNiCbT0+4FoihggOvwOTp
IHcary2kqnkS0lhdsgpfiZBjUyysg5jLz7gfHV3y6Nuo6qE5Ipnmxia8j0/GOQHrnl0Cx/LZso9w
ilJvnC5jxYQvSAG88OCC0y9aInsDyJYghywXLC+CZFHQpCkb+vfqil8pFtBQUjjssxAGdM48TqWC
RDR8IeOo5nhY02jFuC/OqfQySPRvmue2Gs9V0n83Bfc0hsVTScAiPYhaMJoX00AbBlHmQDrDt+sx
gDhOH8q4Z8W6+M6KnXJuwEKmS9AdAyRloGkOEA9NofhiYOjGglM3A1rme5lKGDxCL/RZBfpMa4ib
qm8D/roizpKunK5YQqVgpt+aoXjsV9mDW5T6ymrXvvDD0R0vVc5lgiGn8H147Y6K7G0eLxn1OGUP
1KmV9EHJrDDCxayBXDNw3jhwxu4sMJk13FdvvDgscKMkArj7pXuOBocDC54HFAhhtQQHM0esWlAf
UBdOQoXsZHybyjChjh6A+LE8Qu1n1jX9Be+YckEkKSv8RPO8eCc/DM9YhLXiLKIKgCMzf5chl+Qh
KCJjz9DIfe4FjlWxSDQ+ZgTUOJjcuSsdNz2VYeAGJdoPq8RqLe5xkbjAu4az0zHRkpZndajqVC5N
+cwZJ6o9M0ahAMSrPSiY6fdrdCcsnVEC0xXJUWZgJ8W9SQKgjyVGYUNUZzJlVMlljZP98xb2OOks
K7+hABE2WnQTvmD4k0aYj27xwSIOnSlisY4ErnA4BZQx1POwdTtcD3t0aZadznVIeTFeaOyRnCH3
sd1f4gBEdQbtU5gHVuymXRlE/CF5D6IfY+78NnqrBtak5Uew6Is5HS4ByPk1p+43GTkHXr0/WG2I
1XYNR/eS9fLmJGsZRIs2hjUsZiFODtcE4Qfzg5GXZch/SEnbd1Ug1xZOJ6jJvYmPKHpyGUG3ftHf
eZhO0WrB8bMOD0xwGdPxspY7Mq2JaXJQcBvTsjK/kL6g2rAk8pxfJINUV8SMhEBkVBR6YucZDbuA
HsLyLnuuEAFFxKmO1kNTU4DWv2lxI0QtCEf71f4HRMV/Hvjt8V7lgB9orGFYlVdWuSg1e1E3XfQu
naMw8KCZfxzx2OMQ4w/XpIFeoWCuQJrobBZZJxjuAtngMkdMKqdHOfO3jPs9dg8/ZcAl3aATAYDE
G+W1E8JAE+eRg8EXwu3xjwXN+hvuREEFJNUH75k3YbwKpFRl249xEE4lJzKenRxUWVle8K2kI+t5
yOZmtOiC6jFZWC6rUqds43gqRUXc5x+ZVL1YQHtYt80162Bev8KElwKGUY014FxZOGExP5vlRUL5
BTMeehGxezEAQuBzJQxeMDlwI+ZnuE2ksXc8vbLhfOE3D1l0jO2MrJfxFOZJCyUhp2U8c8oboyCx
fjNmVLhsqHvOjW6NujmanivxK1Yhe5nvcz+Cm+Phyt8XC3Tw2/SnuFE5ZCpgmZd9WfKZio1VZ8ad
NkFoSIHL/YsVR7gM51OYPQfFDDGYrSb+tEZ2EiScbmJGZWLQaM4hWUB5WSN4wVuI3xDFm0SJBUjD
gVu/4BkAHJeUItYqIPYtDcwsHzUhR1lTBulV4zAY0VD6buSiQ67+bRUIauwI2qL5YkV9DQoJXZfR
ALpQKlMOtoxpIij69dLx3gyJP0u42g/ykTKbb5zFUgwtACJYgTGj0htT9QOt7hKiUgVoasiw75j0
ETIKZiHD6IiIW5jfIqbnivQLzknMR072FJ1N/q+RIRgzFHTxv8oNq42wfeG42m8sPwl8vRRH+qRS
/k0OM2EpU4W1jBZOWCQu1xbTbhyrCp0+YfvMVTULh4W5vXOwHaEhBwKfODKUADglGpSQjyuvsk9Y
YMkMFIRR4/KMFjjA1h9HaR8LP45XYF26UwdypOhWRfZ4HHyJsaUgwbbnFT0MrCqmNKXUKwKMGMUP
5XZ/1XS4kJp4Kn4/SZKM5W4ORHwPJj9pQRJxax3+NPf+PiRPyL/xWwZswjOLuwrPcXXiXC1SPgGk
8/GgkVxFom/qT9sW0Z1DFE5INUaB2LtJ7/vdB7InfgTYa56wjeFEEnU/0w423sbHdsT0yQkFa265
q52YEVU5yxQbp6TS0fmzDAUN/NY6eBKMg/dhRIKCkJ2eaE0+W/A/1iKr/eaDDsG/CIjh5qOAu6lQ
g8p96siAPXNX73VtqfkMQipdGMKB7SrtGzRWu8a/VRWfW9/fmVCG77JNvypXNlEmGsBddisTrmEY
GzoYr7g3efb/2quMUzEEQs86Q7wAYB55iFM/BLG/8e0TBBZEJX2s7b6hZI2nu6qAI0U0ErNslxdK
xBNMKJSHQu4HEOLcR/Q22l7eNB+yvvi4FnyoEgK/tMIcbjxd5PvedmTZ9mjAh8pHiWzy6nlGZqPO
rC0ZhgNWAGR5jEwT+S8Y7BA7yFtYWatmzLzMzc3xQE3xC4JUdXf0lXvtOsk3p0x5Owdp2lnhgaEJ
s8SRWEfjNahWeFLB0rzDtjy9rWp+W4Ans5leOCHjHZMyxJSDNvn/20iIH9iVwmL92kFud7MeAu9J
1swuSKHTw1Db+BNGl00oKLhgCbE93qSPyZgX11x32QAnZxTPn1HTTYz4EVyLTEJv8AGwWsANbeFZ
7MS+X0H6TK+2vvpcbex5Y5Yd8CivYyzdwRai5FaIiHTmIgrm9JDkYmMdYBIuG/BWk+6A0+QHLrcZ
rT8MXZM8j5AXb4Ge30Xq4mXQPBVxLjCJA0PAK9WCk1UhC8M6tiZPRsyJHiuX81x1DBnextcrD8fI
/jIn++6t6ku/g2HBdmBqJk6NJLssyEEOz15QtIuxKkMg5UFapgtB29tLBQ+nx+DVtCJetLu6mx5N
2IXMODK/frVsLooNmwX3k1oBPTET5GpiOVsL/lRBB4Puk5JoCcx2w/cm/3OsiYm3fG+Pqy6Pjk9i
r48+9+mIgbmsgfsqwUHq+KSwDEPwTqErVfbgUKDYAbduMHA/oKLgcvSH0qN/2udPqwSjOQkLGP4M
GnKkkcLH3XtmAflAewMAwggfTzaoaWBW1hAVfgRCNn1aJ853ejf+Ph6pJJfBGQPktsB7ezcOl+mT
ienBvexkbJAkqcUEOBhalrC7DNJmHK8sO0nAsca+QiyRn4JJJp4JJ78JS1EhnYqgvhI852/sHGOf
4ewc57GLpgzghtVbxz8tQkg8z051eXZCuhgjqYD8PVzludCO+Ecp1G7RF05cFltp86HS8tzFTXc1
dcsfI30Kp5TQu33aKhOu8UaMwvmnXakVzeAKI4PsKgx8WjquWavt9IroSBVnhdPPmlC/jXThbEne
qmPTlrLmKNw4OsW2zvzCMeKgRJj5C+MQ6O928GAd9uFFQNXlWYFKQMelXu/yjxZy45VAyig/rw13
YIFAxZNfN4Ns+GPkx3oI63N9OPO1O/q4XJf0gC2KVwBIYbNloHU6eSBzSvHqk5Rgm7wrz0ZZLT6A
jos+xmptOxvHamvORgYvEjWTCEeWFLPbQQQCsOViSSdYoJXikkNVK4oua+mrIpp8j6Cxmdw+Yg64
f5BSET8p/gxpcLZKHe91gOnAJ65yqlKZVAND+6W+9zOmrby3pcNnZ2o+Za4wc+xtw4AIUbIYpLMZ
QCgcrlW5o8dFBTTpNoCSeHApfB8w7OUhI0UCkhT3sFTc3ND0AUJgXblLO7uRFFWynplxCwFJeKOc
JOb0JWZnvpry+jNzHHzsQ2TEwmVngJndYc7yYxQu4VrSfq1CZTDHnIDO7cYEqpojICjx7NVUjUWj
8+t+dXu4SqDReseZTEXcx6hP+J8QSfGKqF/XnTcE34lZc8Y97XtkfYKuHBF7dUzhKqJ9bj0elESM
Run++fCCjQKQCkOQDqGxjmsZM0+dr+2CJKFqxwnJoHFDwuIVQYm0kpsOkxc3q35A86Go3xjpOpyU
99xh24Vo8wmGM6M+f2C2cQzyP0MIGSXd9oNYXa0KlwqxSTFk7nbkGl8nTtDxiH8KyRBVMjlo1PGT
HOQTnprlEn9pRZUArQe0mntXsMvMwUxIdGZxLaVFiQLSwk9rQAO6Fp9k0u9krC/IxVQfdYQUYpGR
J5YohqnmuO2TnmmpV5fBRLDAdqUXP14s35n6NUjj9MVpogcfpwvqNlmROMpkTd3U04s2WZlcUzCK
xLqZd66F6CjFRDtWFzGdNaJ0XTagQhss3WJbT6yBFbNC9oWJf6D4zcFZWR1IkB7mxo1vpecVpHzT
Q9BcbbXPhCmCdKijmBFnDOHbapHbVmzckSJcIPuA/mnJwUYZ49xaMG1T1qKtX9xDx5AY7sdqHR8t
vNOcVjU6fqaQFZHldmMcOKdUO1eeXT3Dg3ot/MR+B3qKhxk0Ff+98RGV5tHIb9aGgWE2kPJ38AJF
bGluZfDOpWF9KAQqSgOgIjRaAXtzactX9lG3ufp5CKtv9bao6wVyLl96mum28whNYDM3zxUShMot
kJnIC9sB6dmNhNbDU3AaWOq0mjpfs2nsz44wfFZCz4A3kcGKJEUowvdODs29PKBaiolVphZafhis
jo/4+YzAnL7FiR5ixoEWQQx8gA4eh/a4Z4xli1NT9lalDX+fHtXgtWvNm7fKGsb6rDBzMhp47XUc
AsL7h7yI/WdYzd+cHsKMbkDN4s0uHg6Hja1b0kow5KSwYkwqhCXqe7yhlRRW2/ajr7bkutEd0zRb
1oPIwPS6AwfRzAMPTsO0VEN3TnUbX3teuVztZD5edTkyupSqW57usA5YX2xtdeajnrJsZ0YlM0y6
6ipMxYUOFddSvxa6/uQ5CU+RynuJfN2dx527GbNQ9rha7jDOAs+XGRmGapxqrBgcwNhv1PUhIezl
rs9OK5cD+lCJrSHfHqyyg/EimStOANJvbPfmvXt/eG35LFwsIp6LW9xg8msv1yxhlhoS7wwrsLnE
tgmbSK79GTKGb/dcKjzsKpBWALZFEIO8SFE7UMqAKTAPDA5sHi0b6Spm/Q1OAi7sQZnaEHL/yGa/
WAui4XwvsuYM394/m3p3dLunt8o+FR5lzBNZfPjVsHKwZ8ioB+TrxBklujjhIKT4acjcbHhUpkwC
8U5ZU4VdDUsan+RLDHeAgj8uOrqdqjoLNwmygb43xF6OCLeBBBUhrEQbrBLYLMI13ailsgG89Qic
oLBt3ZwRGsya0rGrX9adIxsNufdhzVkeozStBjwknYqSAX4/sg9K8wFFym1p2okEalxZy6A39bpH
ac81wVvIGfmUHTf/QPzG27Ak5cZEiwWROub8RaOnPtCHUH0zznzLyIZNe6Jj4zcAO9uEcqe5u1Tn
rKEQ09v4AettwF/BpGk/c2jrBz8c2VBZh1HbqiTWL5L2XUwwoGHSdkg4cMJjpVk+iLi8db1Z3YQN
Yix/E7mb4Kf0VftSjppHRXn04NhwhMyyHDXHuUAZYo7DSSfjRlaBhGCblkHl0Uu8q+6LMwrKXJAc
OMyUaybdxoRFxQVb056pq8wV4zBGckSSqTP4WKw2qA38gWJDp7oiUYUNKRdIZ2BCvNxlmlefSQZD
dxiQpskLeMZn8tWGUolJCoW8XUn1ohGfsxdN1L3hZyE7cDY2kMW163XcfOxMooipkIbbaPFfQ5IO
rlw3jkF1ZrfFD7ZszlXRhQjeKU/IKhRyCvDIWpN+cOQireXtYKDGvmB6kZ9k9oWly0dU5+ztscV3
ZZCrqQ2CdEla1tVK+QoMC2kCZIACqK+HjjgHHJWBHVEnotrsidKIKo3hC3KXB11zHzgLoSy1aGl3
yvmgVi1KWZZ9VkqgYI3k15t+9iNpzipkI+kF15VS8VaQWn3OQj/6LvNlXFOyz4w1IQaI4azhugob
4TiEbYrXY8kEHPKdITy8WQ8n4Zn8+O8yq0Iuym9O/HfGwgz2p36Q7zEcHKfL6HnPawF11MyQ3lLR
Z3Yt2UEfsxVW/CjuCwsDpdGDiJYtexSQNiszKGpEpmLMwcCAo344UCmdZcSV6ciF8MPQ92KcN4UC
w40VY1G2+/ocQKGrQkHmEoAvffzionOTpkG8es4wFxDoSngB8QBYJfwihilglFsfNGeF4BJbQfnq
GDvgkSw90gYF2/LxHypdP+VFdZS6YygZQ5s9vstGCVVl0z3gWhKBpbm5j7k+Wy9A8EhstdBmD/bx
iMXzjZgKG9s6E2Rl9kfQM5k1mWfGbKMFbA+gbJ7KoubtOct2crrgZWW4BQLFc1EFbhsrarXbtWY+
CKSGxr/hp0oRA4pFBdXpJAdtDeCLrdvHt/BnVI4wXFl9wVq/Zkzhz9UGY8GK+27ABq9uOfkwVanI
+QVdXHcGF5Zto5jvxqE5j1DmwMT5FhNdZFWKa5U4c8JgEMVPi/oVldlPOdBMnUeJP0TOXtictAdX
luKw57LDmG4B2E9QNBhJNljMeKegWWG6Ge3XtTNR1x40TS2vveqr4Xr81gsLSMh1pv+QC6oaqAwl
Bo1KkqQtxYDBqNMMOI0zJPzflMGjFOWInR5pK2jUSJ4zHqe+kLtxGRnh7MIvhi500o2MXid59WJ7
GIbfY0Y/V1u0vw4MkVCb4C2DjSeqD+y3ZdsFEa0UYxFuFGjGbj4VnIZUDdnMeGaNXpCYibk3gGCC
ws+yK0aQIUKQcxWBScRhMd1vYfhKG8IT9acSPlH0NMZMFEPkeI4eqCwZbZnoZaaQVCm0AM6G8Qpq
aVMbZOKwvcINvFmBOqHhdq/EOzJxEo55BsiE7keAP9EaG2OBlQ0MYqGG9wThfXck6dHID5UYyJuQ
Wk0sz50pm42XrtqP8D1Sku+cT4CHWDqtcxsQTcGj1T2sLXsHImAlgJcF+z+XFGtSE+JqJhaQ+XB3
9IDlxhr/nGCD6kmv94dEeOkaxbE9JiOmCPmAEgbyNVrm5dHfWWF2aL7PIt6kWJ6ikQBPSX3cdh1c
WWhXGDnlX7Ig/caN/LlCf8N6hKhzIKJH1Yu5D5w6vC3aV4RdSJk98g9NYw5pUj9V29TeIoD65Rcc
0GSenK0lXdscjybvvFIA3EPGPl70HMUxgFbu/VgdSNOkQacnsUf+UKGsv6w2933mS5YZGnFnlhqF
cT5J7NL6hbBB8UcZILnTHMFCD1G3nN05UrhwpyNzRWwkDhsorQr5/4BDqK16OADMSgk22fif6UG+
XlaXSB+9vs0BesJ03iGQ+Gxb9lMZsUkEDbDneBhsINxzltVAKzVUapmiVhMyOkxb9ndWvLpTgScG
lfAu4xbJaAs8whgbeERGQLX6NR4eFXPvYXKmelkjEp8BhNG/cNRhaG35wBIOG4lrT3xBGF2BTsLC
XloqM5mmcfixqDzAPiONK5wfg588Lg2NJuIz+EQb57wFCSlkfOej6xbkTuysHXER1rTaXKNQSkwR
RWUp9H+2A4Ru9jFoKTEs7EP7M+/0YvJw5CRdNh09GemcEPtxbgT5JrcidzDFx8RVsbJFLlfjSOhG
PkxAluiAVxD1MW3HzEHMn5oon9tRoANGr5Y9lBGHYeyekQvD9ZIG4OD1+gw7jGlh5skX8VHW2Ufr
yhdBt+ZwG10hk0VGvIPYIyv8l7GF8QjSCd0q45t6Cn3ncM+kfoFPNS0u1Sy764A6MW4rfAjCs5Hm
wQnjRw7ei1bb97NqWsVfWpiGVLYbfXHI9aAkkuGhvKMskEE05zasXGS8DoQTcuC2H/Bjpeqk/hRi
hlU2nR8miOPOhJJSYDHv44bwYSRU4AKMrgkMWhlDyoRn9LAp0AonYhoueNQggug8ERxLm2v5KRLo
lbnLmdEDzClOoTNr6akVgaEds2fFnEnC/8x4EJEmoFi5HfjEIrM8Yy29365F8ROM7HV1WSBzMj94
LbpgwUHGQtxmfGF+ZUy+YdRxlK04Kou2zxiImXGzUTwNI9D55nzpYRZUVXxHGFZxNY9peU3p1Jzn
ekfHhczqlvqezpgoV9ZvhKkG7pIGCTVP0TqyAyXAFnK3T4h76OyhVVHSMWQBy1MDa4k50r0hqMYM
oQ0NwxrahiKxAWtbW/BfUYW1NHclq8VfvYPnbDOihMckzNGqZHPFRC/2uReDao7wqhlxfMXdAnsr
n4rVTMf5FxtnT/aCArQArArikFhyKmk1tk9WafvHFA9NdWZy+FVIqZKCXi4s80rJJlXAAyudwNmp
bUhyeBv6EFs0PVYLXyyBQ89LXoCNdL1wccKKu84QEJxAGWabYKeQ25pGgTEkl8ibkUJZCxg4EEOK
7SV/G3/qazmNg5XSyGIzDQFMRyqrTZoNYBTjyG4hzW2SRK/6rGuUuhKuZu9cVqa/j6cZSeWax5ht
EoTHfVlNaPr24hTEIJoEAuEZdivEHs7ed5kjtzNpr5ZdFni+YS0qmxY2gsdUXhM/Sk/SNzUBl4fi
yfK0gpWyogox35LMwgwT+GohLs4ETECNIPZc95yBOeIRvUOXh7v9dSxwqcsibMzewoDHnSrVGOHo
HZcbqkbYB17IaxNDVTP5OGaOrhXm3aPT0fr5BSh7PjTOa6yjiTXn+nh1Hp33mHk8HGFTr5u+N++L
2v4rq1qe7VqPKF4973GsQDHoERh73snAFUQ63cZxH9xHnOi5ywvhN8PXxVKDjSqGScRpMWUUd2Zj
3xw1k/dITJS0YWAxsBsE4QNREPcF5ridOO2SeKgYfhiza+OZ4/jMvmYEZ2cPiivJtl+t+GAyUdbu
QIpr03+ssHaACS5kEZyi7mAhUQ9JX9YnmAyDpA3udtyU7fqU4U9ISFX7avdMdWNm3QBfWV7MasvH
x2rhvIChVn41BurlHOvPMUQEzF1lnsa2mRugXP0IKNU9osH18IPkiAtqSuRhFnjGs9Wd3+NjxbQP
GEcxmBByrtUm+JVFcIgfHaiPTC8QQWCMZEZGFPh16K1wKh/NZGVRBLAHYGE0Fgx64iltPqyJaCPj
8EyRSMYR7lTchc0w00j3HyChM1DnSDLyLjXSNFsQtfvaTZYJfxZezkgLZYYSlUfzvOwkAyDihq8w
3Rphj5h1wAULboOE322wRHp2VCIuV9cHjQpaoU8mgvjReCmvHB6C4oyF5xXF9MEMpIzfcbsBBPPB
fU0Q5Fo/4yxHM41yyeAfFt8t6RGgxc+OzNI5kc2tHHisAGege8a48tZOBbtNFF0r6p6vuuA3DgWT
vmyq4mfUMvw0x8015vNCL6Mxpu2dGl2X8bNCPC95VFUMa02bU7KiBdE6zF5UwS12YIhf2dybEDzf
2bQ+j07BJFgLq67ceydRM39yQpZT0dzdGCre4Ud95rm7TWonuk9OA8mDFd8LncygLzFt+py66bNo
p64X3UY3fD2vRSUoR4vOdPeBG25e23TQ28UhBUaSqWScsXIHWK03TLAwyu2iXFZRlja0HUbqsXIG
UsOJByEfuYxpeKVnsriAuE1UB7u0xvAEDa+Z0y2+hjw6zOuFU4lDAYVlFz0YDuJRLEuycJTAWoFZ
tKCIQGAr40p0dlQxlVA401T5Kg9WhGOteI1+rHT4/sAM+u9/+6//+b+v2//J/kmjVe+gTH9r5+YJ
J59p/O+/R87f/4bZmPznh5///Xel4iDA1piZVuA7iedFLj9//fFStBl/2oVlx0ylx3nyiRkaQ4nq
NtiIUVrC91mqkXUxpMhoAvb1jon7TTaHCAJ5VJB+ZRxvMqmyDs/tiiW/5K9T3t90PgWavsfJi9tm
wV2SZgAn3vlu7VpM6MJbnSEGkXUs5zb/LcvxC5rgjuCMPkz8dgmyXB/WXZ0WiMvMMN4PhPeKOlm2
im5Djn4aXRyubR3ewld7KgsZR+Ely3N2WvFC4DhnFj1UznMbKRzHo4fDk+EYgzYzuP79Y/TDvzzG
KEhUEKlQJU4cO//2GI+NkUeH8dkfHQ4RM6wXHpgDVs6wirHZCQ0ikanFSY3VrRztQlbljHsKxI1O
2gAI4LfjhBt5BRnaBbBNOAACCctBEjj2klWUf9SbOlVriYcdNrEHXVMTcoMxS4m2H2VenOIdLjcl
nORE/f77uV7yH76g/+d10sIIBzNy16dgDG87uLl2j/sxEB7bH8iWqRd5lywPB4L0iKRO5iJCeMkk
oXIjGQAFvVPiA77SB2AiR00KkogO72sbjd+6vb+VRSWPIkvg943d07GgPyvvXeUz2+qw832vV/fk
EGnsuM6PIq3PaW3D9eNUk3OAoRItckg5sAAXb0zdgkxEpjI00YNGiMeallcifGsNLix9wRis2XX1
PoADqDcCZajqFG5smb08I7G9D3IuKZi1P6SqkhFsFg/noWnOQwK1g9JZyEWC+jsDPw8Bj6WTECQZ
cvHdOC945dLGi7pjWIP3QtjSHqu6pUYkZFmNNE3Kx2AfCxliLIzRfiue7CXO4SW4fd/MZx2sGMGc
1phWXcwhfQZjYsSiCTIrSIeVvCv5GFt4FjO6IeEXodBY1EJMOC9lYbkhG8c39CRLL57gXlDttYv9
WXichAqfHB5uhn7YcSjpR9AJV50got8vK70XWDaetzJ/4jfvUU/mfALbOzv/fokpWUF/OonCEKJz
mHCTsYHCUFbgn06ioImD3sNGuyIyK6Qk5pPL5WGinOWt9XDY2FggG7eSsSBqBeEuC7etwYK77w86
5pSM4+pikpQwSYcg+NIm0btNw+dmcSC0vEiJLotMihI1sym1kFhRZxqdpfi7y78kv2UMeDagSk4F
JYieEbdpqsFkeQ7D7iaPID8EOK/jHajAFMVv6qPqqe/wXz0dUHdLB5sTClRZHaRNQnimb0U58tGA
k/L7bFwOOcqM+wkLUCLmMBzyX1TOEeD6JNUsd3JMClUrOPCPn0MmrPgWEF4Ay+L9yALAkunEoP/z
WPonWulbPVJSELhkAow4F3//mty/HARh6GKxEjgMfZQTeHKh/K/XZHtt5LnljPKi3q9w+Pzsb9Mn
p2dzkUtv5PQz+4+rsAJ5EL68ThbSGvBNxHAX/y0uXKe9xw32e8nlcOAc8fsPGHp/XUe+F4UuBNIY
pksc/fkD+vYYRJmvtychg8saIrzuDlnNR5wVHirowqYoFogAC7V7kSKhWcZtiGmywzGC3Xo1woTh
IDayQiWdoeJ2Q2qbzs+wCB6risNaWEJvtr/ENTk5J3TBhoOBJGgfENR1mKFBa/jZLCU/u6mEXC4X
WHejJwJsiVJyWTDwlJ0YzMIuXwXIMDca1ZGcAHYHCtNmkIQhzf7+KbnyFP5tt/lh6McYzCN750n9
+SnRYmMAs9OwOiV9u5ewtnP8HGksEAEIX0TQ8XHOTxnGoDLOoW+7f1t6nDHkOMgO+w+fKf7LZ1Ke
E6nEd3CeCqPg3y7Rwc6GHFvJ4yIaYunwpD7STvgOFyqorKLMQ1euGZbp4EV1nFNyZnGWyUMr0ZyX
JMtBYnn/+8/ly7/752elkjhi3UObjZMkkMv/fy35MnG3CIttBEZgwMKPGGMmAxpKiVecpC5DNsDo
lCMqK2JinLz7fDWfWXHWZhFgDeQS+qwTUM6TKHSk//cHTHjc/UR5xGmUfZQqSG0K92roGzPeSAc1
YYchnvpP7z7460mbYPTkqzAMvNAFQ/zz9/Fd1xkDPbuU5SAYwqOoUmojvEi+ryuU+Y4G95CBnzOB
nzu8sHfGNm099KseSQZiV1HSbUBumQrO5Bxw84rFUTDgPzmA4gQRQ8mxAtbMYMHBZxGdz558HiE7
PYw9zfEagq4TdkkVsTIVCtIaI9mlOa6Rz/xqWyBoKujxZoCATdAcfRM5QiIz3yj6os1+3+7CBU8f
Y+Y8v3/drnz9P7/uJPKS2ANx542H/r+VOmi9E7qmbUc5BfaJs9YotqqS9jjA9t1oUUCGCMt6kNNt
HPm/CbkGtVkQoL8X1Yy9cETnIDJ0mL//cJgv/HWXJBFumr7igCNu0Qv+/PYOjaTHndLjD6NPUjhW
CHZkOEDOQjiF4VVXwb9yA7KGiI4gZiyaws+sSkrNDZ6VcR1ydoJPnQlE0g/sf4RJRLUGB61yGKlL
Ho12ebEQmFiYGJUr8mbXCLxSc3SuuxlnMtdDHypwfbvnH8sCpoucunLryslebQCici+IUN5A/uWI
HRbR5C2upnj7QiIPNrylpZIkMjN9NpFZa8w8DICDdQQRCySDwl6SdOUd6Cb7PhL3I8bgxE8Aoo/U
My7YvsZ4R4mxQSyWrmvHN2GMhTIerpxL1+tKlhNBPWqLHoIeGNmoYp0G7NAMRCpFw6cawUTITwAo
I4HIBcQyURvGTyZDxnhrpnPczQwq4WKAnGBlDQMqmCUghrAsAfRb3D6uy5W50wLMXyWQGLJIKAAx
KG619dNDGUqCmEQTZYacRbOa2XChA2Ztd4w9oIul4DejrPwMyQcu3EAa4lyAnpQyTX0NOprvN+XY
LiOajk9vcnAlhdYuZ/YP+nkpQwYZt+N1hspCJz/sEC8puwRNHRwAmWCRjySxQCi0kg/i1kp4FDBF
x4OIcfQ0AmbFx+fU5SKzByCVxbOPmzSpiFUkkv1dyQmJIF8UPR7gyOLT9EPix5KHO/IQWomxv13U
v1jsOmAcaSaRlAHQ1nu+JDT/S4Yc5LpqB5zONNVygpOC0ZkNAOxG62t0FGb+FhQAiGOxf8I0loXa
CBLbSw7JisMFc2scdyjxmyaw76I+PaAz7OlHgyE7sJWxrAaEDTnhMhPflrMF+Ou/jNhCpmsqrbBf
waD7TYEpYl0D7kuchJm1Gf2DMCxYOr+EVyehsR037UM5a+y9dNUDgfnlXSXPppIpnxHHjn30YAjV
Qp+AbP3LbD/wkupmIFGHhzcFmMfOA1u0YfEdhXQjOBgZejJ+ZTP8K6QaDp9diirCk9t32U5lFY5+
gf9a+mP0g5c2ri5e7laUnDeiDW83RjkxxGNQnF9DH1ZXHWjcN10dv6io/zBM52zDHVKkH3ELGIfT
Ahw+jUphC5Jf9pwxtRdeGdA9JTDEvJuSUxAkX1joUj+vPENDLkL+wqhVsCYRQjIhoAiHNgHsLRyA
wJV3P4umLZbB5EJ1UbCuDFZmGEom3XEtoeW0+y98x4m6EwdEQzhYq5GoxpV+7f3IJJP5Jb4nqvGQ
J89Jet3l+S9MWKvraV9/CLvHgaZnWAfArrAMCfp4r3IbvwIZfgcFoU/QtRixzJjGOg4/GDfct7Oe
VWnYMaYF1+Jj73jbD+HcCLPSXth6VYmnLDxzvGs84NljLGE2jdx9Am0E8OLhUMjsT+xBshGinsgA
Ie0SzALxXeGBfl1CRbtBZhlAkjeGPTyQIEZAMyGR2CBiubKJIANfH4QFGZ+bLIdPLON1fdCa4nQh
bLALw2Dox0i1edw7OfEEOte3akfPpMnyNlwFiHAkI1KSSxKg/n+MnemS20a2rV9IiEgAielvFWuS
VCoNVbKtPwi11QIxkwAIEHj6+61k33PaksM6EQ612tZAAjnsvfYaMlZOmRX3nQFq56TkpIH7cBOW
tvisM5JJBtMgeaYaBpivvZCelGAybN2kAkJwSvuOyIlvIHD34GPZMRpOHU4VM1Hlyg5TjFNScGDW
G+SGFyaATK9IWJhI1fhP2Wsn5s6WGaxnySiYe/54JiwAtgZ0dCFHG+iEJp+/Ot0omiAZ0CY35r4S
cKiMZ3tiKNyNQEeH8kBmJl3ZlvLB5eY3D4CZSySkGT7hoGDiTZbOzv4ni5ffOpQi0CE4uWQZ64zA
KrkpHptnXLlYqKi+uEqUl8YB9EGOWy6B1AaUSSKc9QkSULWLYwPAXpRcdTDnyADmUiLYeDkimJXW
Q4dy39NZJvKvvhxQjG2crJezlUuOlbok+NT3RvVT2UG76DnS5eTpTqsjbLOBhT5OGtzWjAKxwSZK
WxFyxYnwIUzc83ukd+WnOT8dUMzh31ixbJxrJNw8hvGU085cK4vL37qlJDKqwIHAYMh1yTL2kkfZ
GlrCrxGMSm4E66rfU8HZE7P2cRWyAieQshEWycwQNx39/qXgsAUKt695e2ST+RBINT/WTAX0/EPv
gcyPGMk7RnPta0p1gO3AfPd70fBba5IGb0jTOL1xwV8SUrt8TwWK25a0MCSU4DCYkuGbZEdMC1QM
pIxnie+k/Bn5ND20HNzxlUKFgdct1hTPZBL+oRU0Ar+UPgTLAAT9WgVjYfESFIVsVnQCRzT3J0No
J8jBYB4rnib6eDivu72HOyhtIlxrzHlvbMhoU7xY5skMsTx4eJvChRL/9DveO8VtHWvOCMUH+zKu
shzjiQ7nrQe33ftVHryW7S6sut4vL0PYvxeBe9nzLzUyxSKBz5PO1fVwrj5L1VRk6DSZR14r5M3U
+bct0hABYgiHX0lEJQv+EViIxM0QbJ/qS3yW+QheRnGFaJs5/p5yIlWgc8HVuizs5UUJ6u6AWBaW
G5bBHCYLPLMxBAly/OuKT+IyLetJ9XnNjna/zCuTE6y7gLPbR6uWQxsHjkKKQL22CxUg5VIc5437
o2j5c+U87mohJlbqIETsGReujIXJyAsTI7a2UBOXRc8Ym3mjIIN5qNIdAkk4HRNWP6fzS+9zqOp3
u3xG3dfg5W/SusdpWaqscVEF0q2wLGM+RgrLOo2YzTl/ckjLzmRAe5WxOI/gwB3G4JhNgPbUHPiF
KcfTg80pO2okrcCrHGCWPwTrRVr24Ps8nez92XTbg5uSOKm8HGSMDPiA++vbBcYeb2nhnqQyvPMW
+h5QXAh3cKmUZ8nC/6aqqpv4W1IZaNBLTw+jB63TRsXVGoRob8jVgTTS/CnSpgTOYcZzlMtIdm7/
vbfxkRkdHrO6YyX6bd4nQ/IB0/EPKDeIREGDRWUiOqUL2XRyNx1d8idT26qWchhJNsdQY7ec0CVh
6ZFI+C9ae21lF0zkTMfru04MjDsX0a0/zy1rzMUp68QLkicAHC2CB/VmClhhkOfJK1QpyuDZgZ+F
D4BCDg/ifV4ysezMuRqZPbNvxiz5lozMEUKWHlXMd2ZLX5OMmWWlI0FSwbrLvxEkSck2M17yelqP
HrYUeGyFrhAZmFYuumJC7D6LYDamSmKGCX/nOEJVyKPkyb51ao56o/NMxfbbWAHQib4bDP8pzzjX
Sgb6Gy+Jnc8FxBYDsHW7yfE++kHoq0x71BcYTgOcyaR4t+03UixQJ7ozDPinsCD4qzooerEllvMs
PfUlgRQ1n6Rb2GE1z4yJP0OIoJBAVSPOHwz3iNyRM5/MGC2ACaUrdnkQi8XSSmcqs3J50zU58kuA
o0XnQNICfzaw5SQLcpuxanhyzsA1TWj0mC2X14233WzAcpX+KsccCYHkoea+d7adjuyKvznau4ER
OrNtydLx54378y3mcevDEtV0PglkG63UsIMRhYcEIX4zldlQUoLjI5ddn2ro7sU5S0EOlhfy1RCw
QLDeIZOkH0IpfPGAx3J6l6XxvxYyZRNx+jzsbHEqO2m77S9E6xqL6DDn4GU6RejS1jbvIay9r/eI
a5BofyZe+nuNH8m1hnAbtsq7ELsHwiTocsMDZ3WZnd6dEdeCU6iKcrFGKXUbKCRbhEIFhi2ZkKpI
MB6mxWWOKD/uJMf0nXErfkUSbM8t6rPDYm6DoFO08zPnJ9Y/JQ9Z/n5XUX1orrL9ubnvR07pwihr
kc6dqc70VIN039L2cDDUECUcRNVQMRUNogYFqZiB1jCtpADWudbSdzJWV/OJERaIM/HWg2xBDrrc
8GiDT4frOO6SXw0CyJ1XwiGChYL6KGTITWFP+vDAA3fmSsAT0f0s/aysdpwRXBplj7bguhTrTQ4T
ymBWhhK8pu/JmaYiPHBx6iuGBzypgWrxpN4n8Q5mLgFYWE0ga3C13XZ1nlC/DSu7GhYq42NMEhnq
cybNLGF6aGowcqm5vmps91lTtYeJttPTwIvhAlcMAwfHu3GRP5NehAkwGirm6t/YB4UcstxbhUfn
ggXbjuOV5CMZpo4t9Cl+N88K6gm0W0zUCrzKXOaqaVh0F+uJkCfN2c2vmPgNBoLnJRIwPLx3GhMx
vkYZu9uVq7JHt0Kwm7tcxRTMOZLqmTJOrFRZLgxMTGgHYcwhKMDGAVMD/J+vo7Bv8IeTaVIBcdx6
0/qQ8th2py2/xX8Xr1FcJmzJdcomOJ+4fhQwOIoZAZSEpXsfKzZzDvo3aC65DDMKpFN7eoEL8tWZ
hs3C17B5o9yhktTnESrlAoWhBvEkOXYYITw5sZPuDBspQA6OBqRpygGfij8EfhwPMvCoGGSPR2C1
C6nU4wB0arnCrN+Z3skZtnKmKWNgibwwljSElcKz7wjVdBxTYoHRyOe8q7FmaoIRFc5EMADo3zm7
GlVTMpxIEzFBWWzk8GJ+MlCqQfZByXaSzI7xG+9Jbl3wFO8Mzul9wbrplZQJ1ZtvFXNSUlF7jKKp
HHzKcedju1hNFDk48QDhX83sT9xRnV7BKIecvgOp2Zj+C6MGNqSHUK2IRSAr+ENgHcvCDpYP+1tz
fdFMO7gboJWU6ygZbweZWyTUrpDLqRAFf5kYoCaFn5maLIdAdr5Bac8anFi4YUeXB38HPOlAPZtH
hLqOSYUvJ5UtLlXfexufgVlO3B9ejfWUyjKCGG8WP4KcACYBawUKADrMW4Olj5Oe1secilnLvFKL
aFVLHVhBgmj7LiPGBk6XN5/35B4QLjJibQxwsr4UrbiloFCu8EMzGfKXsjf7PV4mBj57nSLPZIv3
wHVEP1GLJHeH2WNElR2vILR+0LNO93rdMSWuO8lqH8k8EbkX+hC8zBsZn8Ao/Nqn3h9FnQcfOJ8n
ykP+cice7hfF0YZsERvwhiFlYxeiP5gZKlgQCyTl1ne+RpBEkGN+NyWlPtjN4vNiXdyV82DA7Yua
9AxV12N+1yLxq+Fm3dKQM6CEcvlHgssAjT1LCm9R6ekJxcQRln0rz0S82DF7zqlwZemlo208ta/H
01RzV/LygUY2fOYZqgHh4FZ/gPjUn9CBM67h5jHqzA1vQR56yzaE3HLbb/7UDDeHfClorpkIG1oC
LwR72ecxs99a5/BIpXRCXEGAC9XHgSN2CgkDXDgAkoa+tjPIMuoYlxboCF2krlmOi1tLCWZ7rAdM
jX8OGhX2EBuSt4cYKxRcAkHpjmwv1tIKfZJbcbu7xFKE8pxB6SFzI3kY0x1LCgfjlo+hsUUL4Njp
jKOY+6OY4B249NvF50K5+B6LXyu1B7gyvrULEz1VSQ7mVxPO/PG183vWwe0MBmJZo1rG7sI8zYFr
CFssmp2MdBRnB6rMlMvLPLDMF8uWB4qF+lCL0MhtDoCvgrRYKESBnPmqElmqixoxYEfQl6O3xSwG
jeEVbG9E/XEGvM4E8potIVdixvQ8LvzFdksv3hVN5RXKRqytYUPsLk2Z5TqWnYHDF0PGt20wfiiL
nHGk+AZ4SoyqRoP9O+AAku34FXWQPY4xYLLIKhj8AxBUlC8pWQRXuMhxJDAA+OSIqUQboVqQa6YP
Dmy8NfrMrB5DtJw/01itf0ZrXYf+JQPIPvAvRuioKUgqgxT5RsuJa2zVER2QiBQWlbTrYLRBFq5c
tTlQsgjCpDYN8DhGpCrd/XSjDaga0E0keqFsLOU8/mghx9IjAEA7yU+tgxVgcofDRvUxVVa3LZv8
Hoew+ntxiF47zwbOfTx+fD1AHzzS7Pk6uFx/wzPsDuYAO2nm92AHxUU0UvDXTKlcgjxDdTjvClQw
KZjlElMemp4hkrTU/V4JZxjEIFI4xu9T7g1aFx6NxVlQC6dvtOUljyq89s+aSE/4HHiYjC1lkSPJ
pYGwlYFzDPpBvVu9eXnGqZtZAxpBiOBseyi74oUQECdfD4xQH5cBQFnjjKUF4vAWVnILz/NM47xg
1n7N2UBNtfn758IE++ce1zgakyy53ydL+1g38ArK5jlKTIkAkbnUuKhKA4XZGnu88uOJXo5lgV0s
MnKHn3ecgfrGywn8AkI99tCc/rT6Lggi0JtRMrxqe4YqcIKE9jDd7XMuxQK9x3UNYYAgS9ww9Gdp
97jyp1ghVBr8iq7d7eHA9OXMGwiJetBmWUJKT7d1Lr5SyhsOWBnglXiu0owevG63L80fWK5R6cZs
NBsCmTtLd3MiJwbrkR1eT4QCpXz4gwqvo5CZGGt7m+IwrVt39PkFxWntP7ikA6fKDqL8XVu3R2Yo
aOhQMV5V+/puLJEaLhnWl6jjsCnXwIkRcsEiwkKbEmPhg8vsqBAn3V2VYJm6G6hkmHAU2M7faNpL
JjzBl73wWAUoL5hvELXNGWEKfG0xHuODxkznV7nl5IwnMexhgHX+DcLh57TTuplx9t24110gVG8n
/Hy4BNOcutVaPHyKjfUHu5Jehcm9XTnP7Z4MU2d4m55izAHpXP4FRZL6JSCLpDqZP8/kxrwrYmmr
KnAvXAJTzO1A+6nbxzEeX6c5fXNhdGZPHBfEYxK/AwiRRuhyRt1UkHP4zB6pdbXuGGx72XiBuPPK
lQtHPlXhQas88CV6CABmZOKFc5GtocYknOF7rjMYP1d2oKLBX40ngxOWlFVhK20BFmEOrMzt8ETI
GWzGGK1WMXkZiGscVwEnMnXiktoNsz/IyUWvA53ZMTppzpIjC9WQsoCRIJlGRkGH3LvazHwrXOqR
buuxFyU6B5zQAedWHAadgZI9YS5bbNDBxHxmqMZXy0oPLos9QWyF1yaxyLKntTQGm14SCaRBx4ke
9JSbD/se7XkHvztQvfXzFaeN8M86HnU6K+St7bH0R7nIzZJtQ4+HowcygnyQVby3GAT0PEc4/jxl
qVCWGHFWJNSi5U2aiRsytfpB96zZOMCLqUMgNU/9B6EA/cDX7IlxfFlHLOdSn0bP8XvxcgOtEK6/
wN4dC/pm95OS6sEQcHIjJsj5EBJ7BGsARKpdH3IEKG+P2bLe9GdovXXC6sNiD0PGkFPAVKJpR7IZ
XuiRTIsFNDyh7JYENT6Dr18y8O/qVMmlzNbkn8LFoQnf6HGxoz1tdwg7gYrpWZ0YvjaC/2MhB7QH
IhUBpYLOTvxQdyjhOF72r9v8uP98zKOjqPxPpjxzqXHHUq3h/+Z45zVnad+g6e07IOBixYWCxMnL
uUfo7J/pacV4gUhVam7cYbma8BDopbOgi3wN/Y5DETzrGkAhvEYFhHQZWdbVxhzdBZg7v3JGeahh
UTTDD+HQ4TvYs26wVbSEkNfIvWtIyUZqXRu+b11x6mISVMKM4lOZCAzVSRE6Bt0ZHWOf4HLLzJPe
b3JCWUJFSwZRmRWZeE8veko+LkM9knoMNXlDQ3ujbwMI+rsDaw9dcPzsEd7LZKDt3sAVp1jX7KAO
2HJqZ9k7EGWy+6mr212zmkdDko1wSmek1cdYPsOdVXQTky95Q6cr3ljp6YSKewpTvh3D7nfWOTtB
o7h3GSOUw7x4tv+xfW5SBuV9xTkesSfQHEFkenEIq23b8K17TwA2Kb2hzg8AXhPwvPS6i8PKJj7y
zFKImbwPIEgnBckEgIUY1jrDPEvDRN2kVbSntGBMJ5opvMn19YLbElw1lo9zHykS9mavaR+g4ffT
OcoxLaTyXhQ+Z7GnxyK4vr7twVqAMiDDjXA2YddzPtcYml8BVXPvEu133Ze8NW7qE04j/XvGbUyj
oynY1S0nLUa43y8WakxhxhMG/g1nPaAQTwt6O/2jaqN9cf5MLYFCh+3bZxZLGg6uejMzdnt8GefC
tCwsoFFSAKw86HgLzpMlWj6C+GEAw7517iypMNPTBzWGGlWMFqjXzkAm+Ac8jzMz8/TEvMDncsbb
42X2Gi5cNmvhk4MznnRpyHPWTut3rjtsGQJ44QX3r1n5VcvCIW4UAJO2OeXdmYb0AicGKhpPYHs8
cMZAMTYsHAwcUjLjG3H8uXHuqCQwc/LWOFc6jdqSqkryz6T4SXXtbIVZ0xydClJbMp2fOs2s2lEr
3WK2jLjB++N3V6jpLS8L42OwTXvUrATdyHVN0Jak/cueT+v827XgeMroQycip088F21tA9h33Yd9
DpOuYVYTh2r8mMDJDV9EINj1HBqtDFN8TNvhRqr6AdbmRkUG7r7HQrY6TG+joRXDRlge58824lOc
932KS9I67MgnYDYKfuziKozyeloRJ2XlQbEOk6iHsXSQvgSe7sWML0J4Rg8HanDiBHFVE0xbXDkh
SbrOP+OmgznT3HS9AjrlhT57LKZQyQDbom1HqPk0DN8Jd+PMcVfRlv4eJuH2NHdBxTfLeS0Yimdv
0W/j7aHHVR5VQaBTJIp+Yis4MFdYMrkiX0XtLLphjwoUnqfTQ6eCHNjkmrnJtaBeiKkvDmgfRjlb
OcwjDYEVHKlK5EDHYRErxBlsimowLlRQuOVkrzkZoZcctvCBYToP2YIvQG3ZWUzdnvDeZWyxp5G9
SCV7/qZx0aXQiaqS59WfNREx4OCZDvaNNdv323s3cEtDdb1WU74jF3gRyNsN7ci1c66l6nRp106u
yHmI+A5F4phTWhMwzTndctAlgt/mnk+UIh5Mz6hWvQMfxnrMnn1Eu8vMUjcVRAzoU6OsgGRl4pBm
pAT4o5VEpNqFSswjVpRMmz0dbru8OFMzF561EFSVkhnrdh6ZFQripUafzVc3jcUA9LeJps6tCwV2
XR/COeUVJQ+HfRpAuU6tQLCnkVLv1n1oaeq9WTWOhjauAgCr1aiPVWL3MxDdgePfZUeAjZJj15hv
BF/YJ45KnmSg04qArzFn2iZeMNWMyJSCXi66sbJ9Zuj0PJ6nGf43IIgqqrGyH4lEfbMETPRmAo0o
mWBiu7TZ8UC8z4LGV2JM91tRK43rxQIWM4X04ZKJEhdP6Xr+SmJtTv6hnj1stUGHw3IClttwK6kp
TzlIWAIO6ShOhOfUM1VlSRTnwN/q8gaHgyDxkVMaw8H238kGJlnhinu9jSCHIb7aVxteAFiZcqRz
iH6RN13I/tZoQAQH0/Ll+7K9hbr5LGaytNabx5NQ4cDNDURcMoE6qjpf8s/zQq+0QeMiehQxPA1v
F9Bgj9zzDDY51/BVw2mR0ywphH0uGxrAM6sBRQVr003PKW96gOk3cslSaQnUsDIHBe7D16GjMweU
4Su4zBsMRYEeTfgGOshXu6ceGnPhNL2cqHlxdSP7ccn4x4TRgTfxu90sTE50aKjJOWuZN5D7Gb6+
GCujNsEenN1v2QL02J8tM9mYs7rG6+ZqnGSyPND3ViucshbGORc5oXZfupKHKRIzpkkya4TuWeWM
kdV5zvIME2TV5UH/ZfOk5jsSp8S7KiJ/v0MwsFBSoPzw+TC+6X87H7sNZhed04xjvqn47I7Ij5rp
czXyaLuMCduew2NmSdbrDD2bUrLaeA/jfvp9YnJ91UZIpfQyBBqZkYcQziQBkVqH3QexHtiCMvQW
FlJMIFCaLCRUHhgIsnwS6rNw02EIB2nWbYfZTHjtnbkpqsi3uj/XT1WUraiyug9I9mbGfsDUi1Yb
haaIvc7nye6RtY0L54hThrsJDSb22e3/fDRnqevv7xPkz0/cFswWC56Yp5QhP6jNTZOsJDg1c/aW
WTRQ0HFoSJbDP22YYNR5KCDfAcrW3+0ewA+tMU+b6lGKtcPhHN5Ox3iPNTYLTp5kyPFTTSg5BYie
lIKTFqKRsNDwYIczZ3eV0v3MDHABS/CEDhU/z24gl5BjouOjoxfP3sr8ostZ8INCsKqMZw94aD7u
j0X1sNdO8AwnuFwUAK80m6K5q3psWwnGrK67COMjL/LKTwMpVJ/c7GeQfx2UG1g7ogpNQ/N+a+jd
QiWaYtkx37vdjEcbiYbyGyn6Pvt0yiPPXA1tRlovoZ1Y3XKWITohn4lhEOYjM/c+ueOQ8TBteuMH
W/fOADjsXMEBJHafdty3zpS8rNIV8nIxX5dBl9PZMkBApeXACPp6HIqBMnQeuYPJWzVXhhodwgdT
uiyR8owSF9BWD6HgVVgVX9xO18gyPpfQibpbN83dVnXWJ/qsKgOc2jcH1uIZ9MyRZoaSeZfv81EO
ZvV3W8/BRTAtKyuIAsbPluAMnugwoCUz1DS6peRHovBdF5tVtBi3hjh3iOSkg0Me7XUzAeZSBuEN
pUmZXNSl8lN63DZKwTDt71weBpE6PDX2ej1QMvacK0RwsRlJXH9yTG4qZ6luZrlBybsPbj7EuYCb
D9AWGar4mF7X9yyqFOGOyBNIAL5UNc/ZhbsSG8lNzdC9KqRGzISrFByTOsyWlTPzzL4FNdF9QjTF
H/3I59+zx91kiME3D245BI/zgYJLRzduVix7nBI013IXfDoz9KAdesS1nIHJGWsY9/cPIKvg5WiN
QIjrZCK2RXmTXl6en1nd/QPOEPlTIsSlA5RMI0offMrouikjiYCBxUcfxTQCNW0NcnZFxZYycQA4
9oFnvZwS3yl8w2TqXlcSDw6YBhIKqULXqHpg13xi8M4048A9grGAJmrM5PDw8Xe44MY7hhjp3aGO
P+dj/lE+mKFwUL3wbc98yqHtcAr0oraY7+M4qAOYXu/rJIKAIxVmtYLMAlNRdO/xCIZ8WqHJ1egU
qvr2nlxDKs+uPT7Udq0Y0+g+c4GpxG3e03Pi8p3RbFbODxlFayV23lZTym3x24Qng/t7+uj1+mj9
9C1cY/8WT3qAiT3mNRURdFRnfLnxzG4jrpvfzFns+k7JZ5xPIjpr1ooMsDYcmPFfYueL8UbBjhHY
yFvA0iTcXWgmJ+HxFBo37pTmEwCrTb87/7dB2Z8W2ZjCnaFH8cDVfcsmzX1+N1d2rCQ0ovN1l3ZM
BqgP3LeWqY+mGERk0+9BZ9KNDncV6O/IScm053cQha8YabPRuDtDYg9ky7OQmjjiP3nlOCdJG4TX
pyL9yI1Y73Bfn5iYbsdrVwcZq94HPMjVHc5PFvtzTLemTylNCIAZjnqwWF2St6PJSJ/osiBwYXiS
dRMTh3s3jyx43deOl7SpU1gCEg+6SDOZgI1X52wpb1Z1U/AGkOVS8s7ApRsZnNg8lHvqwaZhLbJc
IP1WPmd+ItDO5QmLzDaGVGV7bj30hSUtj8IrW2T0RNnT8rrRNWwtehJkC1LFmxCrLDhZ4zWP69O4
HBiVMx0RjUVOnG4ctOHb5dhNetCVh/iTah4CSfA17ABUMJ7n5HYmoS27TShrjfscJrBh+KSjCvBp
xAJJtc+G/BZYRJRbO/B+kDV5O8qcCJIG0owTf5KcusZVFe5ZYZMyZ5dd/sUV3nToVUGzJRJEcdrR
MoYHmz7oITPdA2sLe5EzhD2mAAv4gzM/S9Q/0EDfwaV8Ni0O/QkGm2xKNoV3VPMV8iDrCiX34AZA
KS4QmLxdb8gi/4AEztxayNqmwWNVgt8tRw2vDHMKLVrEW7DgGKi4PbBpshAm3bdqK3KqU2Zp3p7Z
Ww+R8zoMBcdE+ghnLEIiSkW+U5ewKn0OxD6ixCw2mz4qL8+Fmzt7Jvk5O2MuMx22O9VvujWSkgY0
of3VEGvzuIKl4rYnXnqfMnawCdcp6MzjMvNxpVDtPeQSAT4cNXcX/dpXxm4cZiGo9UI0w0phd2Ru
1FUw7MOOA2DYWIi0bPP1Eo0ZSWv0hakFWQfYxxjfw7mtWgVwIPMUl1zifth2BCX5vO8xxMO2qiOa
yuRbdWLF6625M0NRY6Nn3yQSz4b06fQWy42XcKwCAqyvoc4BNipKCx4lvf3MAGDGdhtvPGFTDAIF
kJqavi2gBDdIOskGhFJQrYglDb859HmDY4AvOOPGajdjZwN1CNShOH9w43a3RcOFT2yxgqyEqYjN
m1pxiWTbiJj4RjWyd0Rrjr0GCxGrFHvkkXXSR3RzjqBqYlTplZj0YDMNU0CpJyZl/auRQyICxH/i
wrFnLiGZcylHdTjw5BsetCOrYbzAHCXj41F6mdE7fEhmHMfbjQaRSUTJLgHfz9P3Y34iTzm6Lvvi
X660qDzuHqngyL4BWuoh44o2OiB10fx5SFmq+A7Q8WgLzCmIg4dwmr8MIidcOudz59JZCuzBzaRJ
i6GWSXvRkQ17YQnw1CqLLwP9hW1EKG1bNg2VH9gxoJL4cc6+3ZlozjNToq5B9N7SomyM1oCeofQb
S4Exy0WpKrNHTJ4G3z+m3HPOUAkuB2Y5iCRFpxWw4uIXHKRj2wP3NyTPcIRP6nqBDkgG56QiBbAf
ou1Fw9kDFkibh9IJZA2c7QwxQlkOskBDvQGgcMZXwTtxlDZtP71oMOU8w/uzzkefxOJxdK0GeCFn
2GXyUSXgCFpJcFPYTH2tYiuZ30EWoTyh3H9jEJax/FjoAu4UYrUckRa4QaLL5INfi9041h3Z4QBz
tNleDFFADs9zKRAwvi88Ff31SDE56thHlX+iXtnO34oUt/Vu7mBdRYftJZ0YMcu4WKEtusCk7xo8
bk/cdgrSJE7r+KKBn/JEBp838GqrWJNVSaCJ01IiIuvQmI97+wa3piIL8cKcXszMBYHz45dxYBO9
Cte83IpDeiTqAGmxZq1OoXQhcdM1Fz2nlkgGxIZsczYM6ZmvKcRijF47Zw/1jGLP2ZWW5RVR2VHS
bLQTBgKU9TmLNNrvF24oCDf8QB6sy2z1WXZUGzh9qdUuWq97MLJG94JxbvpDyZi+5lBykmeTPdL9
AlIiOn81J7LDho/4suSaroHfXS8954aj0uJSxhlzblcUcdl9p3jgVxWHXdpGex4rODR/F7/4Ir+S
B5vrXBcUzsthCMBGs+rei5ihDWQqJCWnTFLRw2Lk0sV4ldb8Icf1JcWyDVhRnpnMCdMQGXi7c60U
zKnf+zF6i6iMctkQNvxqOx3mavZg1o4JBw/HL2wPrJ44Mh+RTmMCmHNPO6GNQK1X3mSwMcoBXRzN
yFmSkQEBo++ohgLiIo6wyEiwcMYla6vibKzKl7Hp8w9BEH4K2vaTSCwOCZY04DJDxyu8INP2ap2y
j+2pAJNA9dRv2WcMlL85WLnvPPubwFgoAc0t5uZ/pm2D+5xjUQkuhpwJlarjkBmZL7s6wykyVfYW
KKEp+zRfXbE0pk+tHtKaZ6Bhoi5yMn1pZ+Uyw3zvjcOuChQnIHTQHWlu9xy53A8yQhjFMnKoRaBf
gKzZEcoBDDKMGkGWUMVA6IL0U6qk8fhoTqBXsMrovri4hUg5Hu88MTT1Ws4wPM0WGGQcdNh6ojpL
oC2o7D0E4JkxCAbmYKJXl1ndXh3PdXiVaGib5hwBCpqUmHEpqdCGg0pmjBWmxX4KB/Z17XMHFDlk
Vld8QwgVZxNBovjks1IQJ5ZXR3VALhNFIdEFTlBSrPw/yniusxNXZMJlNMP5qq9IRhrfzzmXGi6S
JZqK+CPFDtq1fYD3IWQqFN/blRsQLUdolahVWfQxYmD+LFfsDZGPW+ZUdDvhCfNJKEJDZeLiJmr0
NsSBMslHMYPjN/NPSOLbTCYmaXoIDHK6ANeaKdc2SaEJgC+7dKQRZrIjtY4leNQM+s4dTuFlLRi1
o7BYEWPR3H2o0WfcmDVM35Gysh9QhxclO5Al7IypG4QWyjOX5rISvG5bjsAkioJDgZXvC9k3MMKY
yOBOohUXE0YPgYXrsyqWxz6CgI1wRNdbdWBWw8V6QC7ClqRtYmzpxR/NiTvB57d11KEdhAERmZdA
hWtWop6Ykm8Faff0ZZIPs2+tP5BLXsCNGmO8eI+swlcbgQ/p5J2aF7OemfIdmVwsfGux2jcg9W6m
zO+cdLWQoVl6CLapzbh5MJRe2uhmiahQnS+reNjb8fhndMr+gMoMYljy+C3zIop6kWHXEv1CNQsG
Rx/g6Fw19E3oWvJ6HkrPlHFj65f0jEefHHH6jqM4rbmmi3PxW0iIEgQ+2uGaISm6jhcZfweUcIf6
BT7C+lrBBAlMzuuuHd92YdwB22JiCFS0S6cIa6k1WCuPGI6XVFka2hIy+3g1nFt0IIDtz86rqR5h
lRUdN+WQEUSORYj4oMJ2IZ9iX9XFhBVW58wnyFJTlAlCkrhgryprse9rjHlOT5ThjlSORjd4xMYN
R00MNpQkSJwWvUCAv9yzqxXEyrMS5Y0l+0z9jLO809MPPaoQlzJbm5KGZpajb8cSls5Fb0CH29LT
hGdsH0h+kEh9ZquiFOIAzvaXth96P1K69/hRdx6w3rqSzMcBW58hBzmnvBbUSBH2rzriNpu13Vcv
RKlwkiSsPOd7yNjpt1rgQTec8ifZu257ZAcpGwn7rz0GzdnRa6ATVi9uDOoG7FA+mc90cBItm0Al
uZqxQdr2Wc7d+J0l+xBd3MCly/2sEHhda6k3v4B0PHGxZ2dkfXH3osGEY/laigqGWQ6vIJIMBzI0
29NaxAG+6sKzz0jDEPiSxTJh6HpEWPjCmEX9M38oZ0XHxt4JuyD8pT/6UZT4LybElb2USdqJujBt
IYQx7+eXQ7dOKaJwvOGil1FKF7/VllTLyj3HTstRlJJfpPvOASEqihhQUf44E5NQuFUNUWTMefMO
pRBlzm1viGAYj+G/FnRNhQbYf9EOmif6HuSKJFrmgd3HtcGWt3zSEd2X1AddFuzzCPfbF0d7kDnU
OCCQ2EOoFd5iMNipvfYXbhL2Zx8Q6eSzIEp9P7Q20X//L9cGnvf+cCqi4LmWBQvmdg44KHC5OB7e
S4tHh/Fa/wsR6UEcV17OrTwGlxq1ZoR3SJbdSwuvLwNYA2Uqf20wDMPA7InpKDZ8DJPkjDHgN0s6
7hirIWFD9OJN02sNEvs2OLnE4es+mRAhcAMN3NNrd7e1NX5vcCAqehlZufyzT0AkG5YfTAz48gZ+
aBjZKAl+8HiAPoNTHsnKb/XtC4tFF/xb51uBD1ByzHZN0T1iD3EjtzrG6gwhwU0wFGTho4iChjhS
p5eMrlLyLZEF9cm/tPc5Ie8gQ+Br7ZysuFjOCwRfeiRyocaKcwFaREqX4DgmAq68HjecM9e/DL1k
mucmXdWysxuORduy0zSiCtEbQZGcB/shGYv3w4CVFfCv5+E6kke/8BryfzKxSdPQaKeYBDPC+Me1
UZ3PYpX4Hak4GOiozVg87EYiio46eeCuocw4wgCtsscMMB+c9h6zrYf6RDsf2hu9WOmyMA98Wk/j
p6K8/efXl/20ePUBM5DPIAj8JE1/eH2EdU1obvPsXYoP/jWuKPnV1B4XQkipJ1xGWFHmrFB8GznM
zRsJvlzccoiuF08o7n4cbdjTVFaeEbaqM1u1pxyTEqVPiuIoE/4+Yo5tj+cP/YDtQrUy5CZBhyEX
FNg6Zjkry5zsu68ODNFRdjFOqDmLnUhWj8yoZkJQAeEEDe/tPs/oFMLqU39QwyF2eI/NNGO7MgT0
nQJoEP3xybm0MhVcoX0BHRqCMylIaXKU9khZu6IDBWBKz2KiDkkJZYT5kMYunMAwK2SmqQEj6Bxc
Bt0exGZAwsJ/d2c78RfEeFuODKrwmiCc4rDvPxaJAYyqqA1Hn9JJpHy41N9zj4tyjLhD6oNAupix
hSwuHQo3DKFCGLzP+RyVvy/lWNxu4mOCBTPaO6MYCidNu37p1eL/5PbBQvCDAOIuiqjQ/LhSwyTI
EUvWPXdi/CB+npwfkQc8LgszvBqzNTyqxK5wkoGG6SVzZCTm9xLehxACtmi+HWDa/PMC/dvPhQdJ
xhmDe1D8ow1UWBTkYjNNeis8jNvrhZPoASzxDUONN/K4kqoSf5c7Y2b6YniFkOUT2rL/v290awxY
J/3z54p/8jVKs8yQSMjQNE4im+m//9epjyS3LJsm3N7K800yGdk7upNe5S3wJl49qD25m3PcwQyE
YbMsMMR4iBgxmoqVKqxuscC/F0yEgG3u6PK2j6OnJU4/2f7fysd2SLusx9x1gaoG6rSsvrhLUAiK
hKXGidCiB3MClD2CgUM/urZx+8HZrWH5s1RMoebu/ekUfGpDRmDQRMSBgGB+72zYYFVIxaPIBI10
+w7kaFBdKrN+zOMchL3k3DYRoOWe9S97aOcPkDSUi15PX4OR1K+f88/vP/OzMImMjaAYhLzcvz7n
2RwBac9RwXkI9QoIVBaHqgT1BERYV1j1yPsFC72Rv5GzbOSjyqhQF59z/+Ju+ef3/7N5D58rhbar
D2X4iD94NXXNRCxGGadIRLF5CbjF8fxzNzneVoq9kzVZ4TGc5MZWvvm5DT7S3d2NBxIKRgDULHgX
1lj3/MqY7G8eWWAjbh2fXRPg5/9jQRLXydHHReFxIfrIFSQ516sUCEBKTt6DTeedNwdfZCExspfz
Ce/SLP7kTXiASdYbYQoW8Zr/+aH9bHCVgZPFsZ8GNgC+/9F4a2szph8NPt09ToSyTLMdmZmUP1JL
yyZPB02NudYokEgGm7oqVTVI9a+bEj+WGzmVStPmiO3S3MobyRbQSpfuvWqfmdqB6F5Eg1isqDQI
8V2UYaXma//8lYKfPLvwEUx8E6VYcmLmlPywDuapKgJsOopHcDHUFNQ/AAUCyBnO3hr8TRdSZUyA
sIK/X/c85PwHWTnaE9T8AGmGem9cA7mBbmRB6lUqpH9Zifx4vuPkFBtrU5pt42Mg+oObk0fKu9nn
Z3yFtY+2+GGpL+eVzvfCBy/ETkWWNE4y0POE0QErwi/kew1khXsePpC/rB+DX32uH57fRk1ZNMPc
vnP1IzkBsLkxu8J9sUIHYQo0Jkl2H5vg+pgCyzr6dAvKYiNsM+OZmQQq6xHhiKmeIW48DRPyY1ZQ
B9tjeEwH7nBphPVktaqr+Jc2Xr/6Bj+cUEM+E8AzxJcnK78RqgRIcdxSK7cCN2O68vYZy8raT+e0
xXBRx/E2bQzXohs92V9bqcZ/+7ki7vOEf3xouX89OfHFLjBqJgu2tkh+c9DRZVR++IbGyUAhLshF
BqcUlh7B4FuIJr5bGRg8Hue2eFuPlB3WwBZybNIL6VTRFkUO4TidIHfVJez4dIR5hFSQ8ifxjujL
qVGA159dzeTI9cUp/8MoCmNkTCiWQx2LTuVHb51TbuHB0rdERRGtB/U447+FZ+A5L6KaNMH0+8hU
wrU7yxS9dTMOhopcchp36cJVu01UOp8iq57nEM69cyarJsbyJSQl+MhUb8qK3pJg/ChuQQpPf7ec
KUPnsH4eEgYsrxJk0HvE9c27iwKyYiliZPGLI/CnjkD7ME7JebYpDRMlxF/fyjCOGR8qn5/lg2zH
BggdCJlOUEowoUai9bkT7j+mb/WBTrCkHtsq9D/7+w5C8ravbwhBufs/3Lfm75YNF4dvZG7JyfbD
cq7aIq6GsuneLeuj+VLX9/wvP7qf/tf/gnrzT+Hzmf/zk5EQIPdv+MnlnxR+5L3lSbdUyTv9O5o5
bE75P//zo1xPOfzQ3SyPl5+MJD4vj5d/7OmRf8bl2ZaMeXFSItDlftn/6bYSw/MSZ7K7H/5h2y/7
3eXHNLvjHx0E7if82DW7fnwEuOLn/EgDOq+Pmhy6H/m//Jxfw4+Xn3uz/uvln6Hgv2KjvuMn5ov7
f/pp3/zvj5gYwIjY/eKS+ft3ErOTAwzfYOX8ddFsqX9kirxdjhgV5/ACP5T+epcsFD6WQhNtlXyf
nZhKF6m65QJAkBKA+xLwk/9Vx6ySj8S69+hgr+V9pexKeOh3yfn8MuXnP5uiuFGO6j9/gb9b9QkT
iDALkiBJqQD++gVQHw5k03EWOY89j3lIxG1DFScdg1M8jnYm4BruSoj3KcEvDIgYUeoOIltdRana
e+hfX0MqAMeD++eP+BOMw8aE92PxOeT8pXD64SN2+XgqGbMQB15Er5ekfBJo0XsgWQpdR/V0rysn
nTkWxwqKSjGALOC2agG+/h9l57UcN5at6VepqHv0gTcTpzti0jLpRVGubhAqGXi74Z9+vgVWTYsp
Bdkd0a2SRIlCAht7r/Wv3yh8SknXu5A+xB8wkGYUOYL1I0RjdWLzhq3h3329nKlSkyxg1BhPHOWs
l9mvtMkLPugyu2thEnn0NxbuXTgfBDfiwzvE8uIDBigkxlzKy5//J6NW+fzkcdAGMsYzKR+fPyLA
Sy8Lg6B/zDyeQoAxqw5hgOZFioOMuYtMjcQUVT4gZPkbqbYEI17dh7HYlayCl69pdcD8EVwCUdPB
PODeeL7Hyjl7Ji0LovIWEomwILoTf3NfB/gBQlAAI9II2KSPrj7emEtLM7je7HL8aCu4Owm/VpSJ
sIbEN1cn9U6KLim2xDlZPF5KHzAJI2oJBKgSYHtAF2ltBLBsK9p/NtnB9y9e/lw/NQ98LoxJcXi1
DZAh4pqe32sG6C0xD4iD7QlMt04uugLq3oIXPaXuGPlX40KKDep5odFg0y+pUKK3W98FwLGUMnnR
eRdwb3/50oJzz1YuzaP9p6X1fEPnoHp+aXDSgJXrXL+Xekwh4Ikw20SkSXPDMxgQb0ndrmrnSpyM
xZg21/29l8R7EPyPch5jn8IMyaH89l3gOWoxeXLSHstAWI6AFR4kKpu2eK8sGBfMmbJYQufBxXhi
YgcM0P8ofasdM6IR712hHIk5nthQkw4DYow/MHx1+UNSBIqTvWCMsmQrvMr/PkdlyQqSqksMEVA3
8V+AFzRksh3KOs7QPzFboPZggWctRtL009nEImePpJ6+EpLaU2WO+y9m6Wg9rmcXOhuVsbnMx749
iC+1pEvIfiyWkauutox60prBF8l/wJlb1l1Hszjp4VY8s0sPiz3aGqGhygf5D7bdn84NHqbtOgC0
Dk+Ut/r5w2z7AcqH6+i4TXNTRLvEVG+MaafwpGeEdK9I7BwhGKyiPErTrCxvs8RBiQkfDbEKUUzv
Xgd1TOlAz95rD6AcryAHSqzjn61/a+G997ntGJE8mUIzYWQZcID5kAbHGWIBOC3jkk/S1WOXd1Jl
fym7KhPhgx5YVwNdjJiPlzEJ3RgNJFhU2J170MLX3ghu2S+ulj0oMFwDEMpcX5kfoJ60z5NYZw5x
tU4tafURgOG2De0Fnyv5B+XtEPBYoAD0hjeuY3wUwJdo8tW2Sjk11luzCd0N930x/hdJGunENKgY
5K/cHRh3g08rO9CZ0UWKycaaYwx8X3WAPqMLXA6kHmXsEJZQhYAXMJf3S3ZCjgw55EWaV6GE4mDF
qoNXRs5TIi31Eo1Q6p06h9ra8mCzSOIULD3aUHkDAlXsDY3ho+5ybLXvKjW8YQR09IiWktJTLMKU
IQRLdsmQap5GhlMSshvqHwYakUuWaM5uS4NF9uulHIMZrCkbm2aZDapC5OYiWcBbu1J8Q5NzEut5
GVpIvymv4lNXxAeA6sF068KPaAvY99b2YeKb1LIinhq9NMa5n/yo1XDIg1kk61taL5Qge2nzhPUt
T6kaAbBSgOgg5feHw6IzIGMPG8sZTi+G3s6re/svVgvYuMNbF+ChZljy9R9WyxB0tTMmk3E1NONj
7BXvqsF6jDxF8AMsBJVc+0t/JQpwuQEiSYKDnW8SI9jU43SSGYUc9O303/ephrm6Ods6cyCWwtlh
6jVel5p6bVwpH5/aQLvKFiY20/RGvIEwr/qAbO0kj3YkMiKrkdHQb0n3v1YlHK4lFhVCvHv5xFl9
pJ9vBib4CfCSa7oWoNr5dXURk/Opphak8PgbdZZlvh7ieLYwoOYmAfEwIl3zvV2QPmK55URY+2iQ
QEiqF3JgWxz8HseOVInCF104Tl4vln5RmJiGaRmu5VIpesZ6wP/wkJdwtKfe9HWc4zFk0nuYIusR
yYYgRnJ+Vd/n8wgFJHJuJPrMcp1kYyw6miEQc1AUDD6kha3QpcNcrqpeR9MqDBn+tY2QZlTOKAzC
sZwao+XD92Zvofrz8C7er7xVWSbwYi9XSqz85JXnIvf9/Lk4Jp/QdhkMUYY+X8it0XURsWjdG6/P
7gxDRHddciGnnJwetk1VyGEosJaP4e1G5K0SKidzAalxszS+kPmAvLMem5Qn8TnwQV9/Gs6vrhSr
M0463NTxmzxrWYfQtkbiiQ1qpCdjIUk2s1UP7W48yGtu1bCdxdtQ9goBwIQzQpZbtZ+beRMWAeRF
ntqE9ckCnF2P9nW7WOEuw+t/RT7giEAfG6E0ZAmLzuIhibORzOajmkgMsLPKeprwrsmRIMZfRxEO
MGH6Y4QHZPN85N0SxqBqkFlr3tcBWJlsdSO9sWP4bAgH1XY2Qyb1+nghp66d44qWtjDHXn60P7dj
himHGV0+D5e25wwMLJGQVgY5dbfrWBL/WKnOpJb2I+8Ex+AgTY2m4g/xTPHFZVue2tZjsTZkK2gZ
U7cAbWkaIjpOgleu7+c9lOszXY+GBC2xbZ/VLZodY5qPVmgF/cXfthKbU91lqbnuA7bl3218lnTM
i0aLyjjllAACpJDnoYb0jYKviwmeEApeuTRptc/eCrZRtk9UvSaS/fO15gdFrjB1wmCGSb43fJQ2
Eb4i/DUKTyEeyTCbhu6pjKScFD/7qEWW7OFouF6YDCUg7zavDeNXZP/84myAaNK25IU9f2WZxbiz
i6DkSoRDY119yWZoBgFblJQPUU89KpwEi4q+lTNZ9PnMBuQgyIbwZgjbO0NNR32yd1VDBFdNRU9M
h3Qo4t4j9QdU9yNEGhhMeKUR1iOqU8C1Oyc0H2QFrfU9nJ4qpwPDmAWPiDs/ofsikkJGM2pyTrId
SNqMjO+FTyi1/qocWqdYFfB/At2d/UMIDfqEZSkIRdax2UgNL5rvjCPAUAhQTciyNUuA5NmU7C3P
HQ649uwE+JfwEAkHEDRY/utlYt4I6yAlUoHgs7j159LlOKyokhgpVCnuyiQeKpd8QqgYEnokFVDW
PL68htby9vwxOQ6HHu0ooPy6n/1weqSpOxl4WPc3o+EiXgNbp4hc54g6OWjMD+RG+ybNkcvJJ15t
oA/oJj4KcVhkJvZMO0bmwEok4HjRYTCI1h64lDIYAFG2m3U4yjfw2XjZtfdRT3NEv0HysX5QScgA
mtpNfscgKjEIMHznajg7nzJHebw8YrGlksUsm4CmlzuxKK/oayLEN2qWnd4HIAShYdQkzQzw1Se7
jnfZSEJKDCmD5CeP9k5geQ/qbOrTfMMd91t4GEh1pIuT441M1B3t/mEt0iitWzgybQKJ1ApECsan
KaUjQd1HoI8nCdFyz6R9wN3oQhbzy8/oFy26SWNC5+k6Lima+lkf3Ma9Y7XjOEMfQgX8V8yaFLzr
PJe5ItzajzLfk6UoxW5UyBCVgpciGWP7ozjBiabgP8jmkO35bP2QnWKTY0WZiebhrGIa0I601WLq
hNwyJosCSImSXZW11m1lVwxJqEYCLIBot3WaOJlBrCtDBmhLML6tS/3D2uSKathu8y/hWH0M87Cn
I8CZNhZOK8Z3hLtjZwlqIiNgyR2RZyCAuWQawYpGcVC6w62ELXviBvHyE7DXSvn5x7T4TWasPADf
9vSzUwpel2POtZs+FO1D0jveVp/EtrNkYq7H5CNoEiDoAuhzLCsbYiuOsNE7G1HN+2JuHsvZ+TSk
wP56j4rQyoQrbFXLUbyH/TzEd8gTC5vog+/0LGYTJ0lF2tNqMpeJjNlHHwKvirzhbMaqcZ2SSNzj
RYXg9E7vvCXhvlszzRknwp0+d8v9aMJTXZUTfhJ+toxkw2YSWhuacBiFdbGrtezStdoTHVr5vh2u
XGXqR6MfPySNu+u770OfHlwb7GQ/LzYC4z46EYQbXVgR/h1S5ZXiXLcM4u/QMbvBLbL9CHkxf9DK
vq02WseXWylXvDFdjlCJ22ijKbyWpBS2cYayqYsvx87A6sDIEzhU3AYxohfX9ol6+mKwghnb6oa4
lAonRHZ86LgD+h/R4IJ34oXmT+KzF8PsVDHACTpy/gSkWh9vBA+o0IGgY69uToiLJeTdOjIL+Z7h
8k9nijx5nEE2/UWooPieSGXvC/U4C6v4DWC2TnHmj3d2mpNv7uPQgRWECkI4Qjqll98TzqoSdAGk
mmCnXZaoRDWcdWwNY4cQimPk4UeKUzgeR/kAe67L5jvfX9QlMPO7LhjDw2JrJrICVV6OIQpq3cTu
sWrFr01E/DwpVgvVKk4GXNXM3bYnfh87TADISV73rjMUnjNQeOAlJSc7hV0Mq7J64zvkwcNmxwhE
J8CAYSaf0qaWQ0iLgEeM71cnVsm0v9C9hLM2KSyaZw9qrWMTqNBDDvFL/FDXgJbV2FA8x8YCZqju
yqQrj/NtKWoCT5ylGMl9H50JJ6zZGd+LWyFMM5YQushKh6EvZ7nyXfUwWvhUruE9a3KCZ0CmEuN3
SasDILDAJxz76JOVrnyY8iZYN4bCAUExhESUMaHwCymRIw9Rd6GHjAq3IYV/L6HFeHPhi4iUo8Tj
IrIwpYSczMyvQUdR2Rha+C2karuAdd1A3bhIZuBOPbSKbxk6FCSKZX7d9clyCBAvbVXg4BvbCvtb
iXBCNFgwpUFFfQyiswKWc2V1OiTz4D1bh7Wtc7j7Q1qkJH/Cx7IT3T/hDBxv7ZA/ptKIcNdwct7i
OcmJjoMhjmYsTAsLBfa8vQ7Qv8H1xrrO0+XQDsslOgw4wik03apFbsFM93FVmGMahYeHE+Mw3PL5
4DOgyWp9hT+bOJO5rMwx1MVrDbJxZNBzrB4vUdwD8WUVC6nKkA+xMuo9LhzFoeGNJfsKX3mJ4Iy0
GmWLrCpQR0huZEdtV58oTJzqbahKa5s0PS6LAVwz2+DTe2hK5epWC67M5dsiNSCsROyEetyZRh8b
nwi5HcV71F9BPyfLKMcLjfsheVtifjLB44/wv963YVU/VgW/J5BrNDCVLSVEYs0ByJTQ4IBMMADV
1WXtmIS+jKZx6Rm8e1bPVL4id46OBQUpqDGKDNytV5G758WexDF7D5ZB0bcGUKbyKVdfi1U+w8k1
v111sWWKApDQYbX3bCyKF89FpxpieCe5zTg9wNQbDCx11vtC743aZqCbTitCJNgKgJeUAGYN5pyp
weYSscXraAxXujx60EikJON+alvcB1jrq+OJahBuL2LqnFr8MEhfkWFFiGuohe5LHHKEyRwVInEh
sbi1ZItrmUF7LZgS6iHcWcPhpiXi+pBOvH4SAIHLOjcFdPzCt9GrjYHYXMvJqS8CGUj0lF/zhSr2
/NOqSpO+T9niDOywZodOWPQTuferb2e08O2gY9+3DU8dARZsRHHO5v0iJhtDjbmdECCK0SWmuMgo
kTBHrpXerCNuCSYeyVTmpcQn125d1kXRQJuUXX41ArURKewUnT/sP/ZDzR/xPbB4AVue686KmGxK
yEg5872XkPnDwvHaBjA5YeGBrrfOShD1At4RMgngOZpIwlcTR7jI5bZtEbeJu4dEFAIEoCo3oeuE
Sy/OBgzuF/DoxeYgaE1ersXipBjwY3qnzWy+GKkjMUidWs2LlmQPquMuS1I66wJPnILb+loJ8lOh
ZTF7si0GYvC82A2fQyALit66cAb9XiiZhCKR9kwHNEndwSQDRHVl8Ipv6WpaO9HWjO7DWncxEJD8
eFXU9xLAu+ZK5EQ+EpS5mh5OHMZM/oTL7Vd4wTHpHDUcsxhO/E1nsQfkPjDrWjAjLhFMi8pfQ08F
VU8RFbOAe8n9K2GapYQkyZ95+Qas057zEozBGwMEnhnUobNu1zMhRKStrt5IpS1AqnQdopmSHGEd
ru7aXNCdkLz3lJQtClqRGauFzhNjBvEZPkY165DoZvn0ul+gZLUffIzmVr2sDLVaSLBC6pZADh/t
G1s0Ux4gaBtT4wGGkgwihMctCiphSK3sB6r+9NXgUfOcs81QwjJ03QyoPIVAd/bQNatRdtbl41sB
lYUpleWYoNdfVk2jQl2J99RXwSJwNT3KwK4w25skKz8xV70QYBdLu9UsVABeGWdbefVlyvJ7QbgF
Ppd+aEUngNBkeOoZsH/hPrz87FbG7vNnt5J/oKVZnsfg4hy/IxIJ9mpc30nXKL2/rE1hUEIEf+92
xR9r6JDEb69doWQL0XSRTn6ZQeWUSar0CCK4sDMmowMuhEQ0+cL3pGG/IyVuJ3CHaDzkuYp1s0+i
tAwf6JPWkZe4eMkkR5/tO3zxPtgeYiHUSWK0AIC4l2ya1T8kAR5h2lZRO+1WNzMlJF78U3jUbISk
89zTjWAUxRvlS7XOa2UTNuhrzR+2Oxecp5TvHokbwnldVxQ5QK2BPJruXrwgZLuiU7inhP4oCKBH
uL0sIs0J3798462f2zMXDBJ2j6+j2aWwf75rtFnvZZqXZrdMQyVe8E6mg2uOwMjhtNqVC8dA0mAz
ykbI7SEjHKyKlHHlI79RPqFitFm4ulB2Alas02sAcFlc1lxcGjGxSyBKsgmg6/ieGUwyeFkkhG/1
thLe7gCXqAWXHOz47uUPuMJvz1dWIOM729WRNNCYncFzxDCmYVkwYxUda1Yw6BpJO0YXLAHdsqCg
de5tcRYQcu4Kckh4S/o0LRJihIqgfbDkV1pKwtJE3i7ij9XSi8BVe8Gcg8j2dQwRikUame2pQ1hf
Ac7Pp5JmRkwkBF0WZkhJ3vuahMm+mg4MUxmsvfypfwGawr/hVbIZnujY8Z21ozjkNPFE1sWdnKry
8HzCJEV9B3cNzJak7pEMD0WCvMACommU+dqI7ICrpw6U9G1LQZQWqaaAUq8vvV8MVoOAUaVtwe8F
Ef+J86dZued0ERgADBO/YAvOuD6D/7Jn26wK2bMFspeENjl7hJUi3ooMz7YrNm0gfyQeWFhmKSbJ
Q8FTlGHK64PVFZY/W0Y/Xuz5RovsIulRaRpvREUtg087V1cKVtPfFNqxgWHAEpMkzcjm8IMJKoeq
LDHFPASc8soWC0pBp1YVdcVyY73rLvsLS0icRrGgO5V6egqi/I0vlk4r+QaizQKw1ozlnT+Fe3y/
duv0Fve4V5aNHJE/fUq2AfYDDmDPPduGtYnyLS5DqE9/H6Fk9644O6NuGTBUcFDEk0y8DdfhiYBI
EP1SGBGtLbXlayD2Ovd/dk3CPET3Ezg2pB/zvK5JG8Ars3bHRyF5+Aq0FhR4NSp3QncTONXbVWez
UutBUoWyjM09PSbrGWq9DAZNt9y3vneQjCVvlLKZYfPLt86XfeTZZZIcbPI/Ju8+wrqfKElJWILD
e9WdLA5544QzWeXOpQgOVU8JBv3ErljVqPvG9gm9rNBf+APV+kCtjMTmNIIY2jiuCVotAetdh3kZ
CwbDRVpdXoUES+aR2btMpcX6TsbpGfN434ZaHM10yIy6ZSINNiqTHjkaBbYWjkg2EjtZJLC8AlrG
9FFMTPEBpaz3IboG1kPT10fOVJoViAwYFsq8XdDqqsAFUH4i7OS12oG8XBbJXcqWadlsIMyv5PAQ
wZhEPgPhXka4ZAllPkv7j+IRBpf11jOKBXsQTmXcoMDAhuQO6e3N0++IR6oMQRY+98sPx/yJKCQP
Bw4Tugwby/GV2P0DiN0WXoJoXn96ONJjkasLGDkxdBiEzGGSZWxBqMnIE8yBp1lH4iS+6k4gcsj5
BV/9YVVmdxROS/rowZ8oRVCaQjdrxVD75Wv2fr5mTmafc9lh3cBvleHOD9esmbozBno+0cpzZURH
bJVVE5KJdPbJ45ZgHABRydzVZaKjT9VVFBEcqRd0h3iS/KEPNTjR0PO0RYiFrQimOauRZgkitrrx
K2amOwNv34euy0LYK4kD5RIYRECsleMsVlt08vahsqh3vGict0FUZvcrUL6msZSp894XwXxmCNSF
c9jqNh25jHEqU6zNwom9GXPAdSEa4G/VIm2lkXa7Xuvu9YZ+rKRLxFVwnTLSaUpoG3+HhM00WY44
egBd+RwDOijwqhui8aPBxxdTZtgiGEkx1EzTSt+tPfEKuw+99qkOmvAEo/MaE9xs2w7ixkVU8ssP
62cE3gfchsujM32GHHBOEkrbzhh14uPv7JmzlgJCtn4ZpgNtHDizDvJOjtjWZLhdSqkq4NTfRCuv
4PNLXLsH+X4ZOHFfubqfugRmbDbXB6/K4Af/rBpYYmwxa7Tpd1JMhoP3mGhQqbB+V4n3kDncSKmi
K1MAID26i0i3XydZEKvWwRIjsLar7kV3WhT6TVWrP16+wvWs/3H3DAzISgZNB3QU2hnj7ApRuuqV
HeLvXQX4EKz5KWtetK/hBBN5MlDFe/BYEbAGRgUsQAgvyQfslnwM5J6ryj8Ht1n9IDRw3Z3pqnxv
NovDrosP8DgKktxiSKaJXIfpjN8V/dMUyleSAz3zWDot+7rGiWGgiWe1BSj3lGgx4cGS4WlLRhNG
4Fkrno8CuKEo7E6VEvNgSfhSI6BBVII9MG4FvMvl0AdrQnTPn5UIvZZjgmw07DxSAeq9KvB3U1uY
kAtb72F9C0oEugDC/GHRWrYGqHTmwIoquo9iFOybKIca1J+rYXMWEIhR4Bqk8MElvw0Cw5os0CV/
NOn0vXWRp3gSYqaBTKmcmYEQdrWKiyUk59PLz/GnuhMyEaQzFNYIeJByOGfPUePfj/GM7R//rjsV
D4Q0IcgKZMlK75aJi6Hd049Jk4BPue8O76S3Yq5yE5GVxkAcGg9QgYjhXqeK/PSqBpjXkzLNC2G7
sIyCs0ss3SafutYtH6OFY7KmITBxJpUgJh0YWSTvDMxkrKhMLgphw9rnYyZJljS4EgjBah8AvjFU
/zWPJaANpqG3ZA8RNOdskoe6ZtSscuzuZLAr1cMYQV9BhIlz1EVgLO9Xl3JhhwhvzSb1QgrhkJCE
fgpuC3vaw/V6FzvLR2k8ZNw4MNdmyb3SsJ/xDAM4GTrdIrUpd1NGe2d3McW6PbD6QQcEZt5ZkT4G
wxZG26Vw6+weiRZKmEjrtswSjqoRBjb/B6d9aozolHM2lGbcrQvwf75M/yf6JjrEOapK9a//5ddf
MEVvkyjuzn75r5vkS1up6nv3v/LX/v8fe/6X/vV/e9W1n/Pkc/nbpm+/fe5/q77/9rb73CVYD39R
53/32bfiX/zrinafu8/PfrEvu6Sb3/Tf2vnhm+rzbv1nuXb5k//pF3/7tn6Xx7n+9s/fv1R92cl3
i/BZ+f2vL52+/vN3Wbn/8+O3/+trt58L/truW9+pL3H+ufx6/pe+fVbdP383nH+wzny0/gGjY8rW
338bv8kXnH9wmLlw3OBW67aBnPX338qKKRxf4u+IJNL3kV87Atn8/puqevmS7f3D9ChVQDosB0qh
6fz+97U9e2z/foy/lX2B/VTZqX/+bj7vRJD9IT3yDdvmuiADO+cN7OKFRW11S7Lt7e4QhLkZHwb6
e7xf+2GnFmYNWytVu7yfa8bE/XJMcx+EFk7wfWToJ6uwDk1qquQQ5O6N1YTU3kYaXxPk1GDPW5vM
I/ill4QZlOjxK3MddbdgpbPrUOLvycc7/XDz//qAP34gS4CUf59w6wfyOOMo5xzHZe4iX/+hnPNG
laWazATK2vusLXZ4FcgPTh0QbghbQjykltnLrmZTU7ugC4frMKrG63DJ9M3gpcOePK2LBKP9VEXD
I7b0813YqOsuLvPNnIf2sTacZNctg7c1q9i/thiLX7u27l83X4r6oond6mC4SJWKpGq2oVkc46Fc
Xukgz4A8+ZiWaGd007QhuQE+PP+YkAM7m4TxahvUTPSbutHa/VQVX1sCco9I/IYt1kDk+xJWzyDR
PjrNXG+NILLeoelo77ohv7bKYrrppvjCqIP5NsFw8C2u7Neps9xBvjQu+kKb7lOvaHdu7ebhJp7K
4pSHCzczhKjTNO2p90Ntpyd6/GftHEv75JphJCCThqAiJDF4bp1NU+nf6iEyPnUpxkJWzTB5nKKd
40IrV7epR8szjEHlbnItveg9a9oPZjdcwXW8qglJQQlWOjt2OvdqCgOse1EjfaT3cw+5So3D+sup
nCHohblzS3yJf+WLm3O+9FvTqrVTZrkf+kSvzY1JDvmJ1/FWm5Nlq3WUjeFsZ9cOSWRPPySGOr68
Hlevk+frkZ7CdiyROUEMtc4eVGerWsFXqLaT1RWH1tKz67zO+eeTIce650Lvcy/aFCmuR66X7400
xalCs6nyk9S6iPFYL2bdo3Wqqttm7qODj8vmgx421s2gXKA+TTEuYg0kmhZs6V+TU2n2yX4Ghd/4
CfChl1nLwcv9/OkMeHYE/Piqncmc1zXIukbHDt5oW7iFPF+D9ViPy6CpdJvrVnthW1HdbCbRvCZe
eIwxC7ryptY7TrZX4Msdzv4Otde0MWLLvdRUV2/rOly2tp00AYd/tZtMXhZ4Hx+LOQ5vdZCF68lU
+XWgza+IiFY2zNlT8UzDxzqCR0Mbcdb0UQXnTTNr6bYOcOrDeAlINM3fE01ubcrRv6q7OQDzgKpB
nHJ05UzRtibXavvK4hCc56fLMAFeTFs3LIb5z++gmsap6/WUIWDbBMdOaAn2nHdXxmi/S7Fruw4D
s7iO5WczlfJRlfWHOKk9Hrn3NnDexNpA5CaMxMv1Z5MTh08/i1yvp990fWazfXtttEmzG1yeT0+C
wbHgIHzto8gE5Pyj2K7LxuS4QWCdex+o0vVms6Y07rV63ndTNlx11oPEPF6uv+jlpV5/tlRVCy9b
zReJrJF//7BgcXo1p4HaYLRKhpOcFXkb7bWxvSrt2icYIntlH/3VQuCN59wTUQzAxdlCqHvSkObM
KrY4r+5KLVKEEBjZDr8yePCDoe/yKP1atEZwKkLNPrr2dwLXXzmzDNkDzu4d1QH0VqT4dJDnmzma
497NSV3awnh3DksTfXH8zNiZpets2Of16yAykVEnZrwJm+Tei5mjv7wSz6p1eZdtXXeA/Xym0sxD
zu7DMCfkf2ZtjuAaam1sdCSf4CF5kwB+YNEWEoGi/nRJND/OuCJfJYqAMQsPvaa0NlNSv53KeELj
Em7NJhpgmFV4LRVBn70C//3iVtm6Z3mANS6lj3uu/istdCpmPeXbWOtZ4Zrl3bTEA1yaStZI31w3
3hAQidTb13Hxtq2M+BUK/Honnj8s1gn/tOPYwOk4JT1/Zz3NyMrGNKvt0l4YxFW9Za6/jW0ds/6s
+UTmmQk2MzbY3qt3sxubexIvzZPj9DjRF8a1p7LykEFT2IRloF938OgwKzLjvR5O1T5gl90sjqM2
aYdloWq9PQC3fTId1R0c5+DWQcU4x+034VxP+/VAL4bZE93TBzOzYcG5i31rtp62SSZA3HUbntxO
vcKFPIOLZcF4FB8IREWO6f+EJGS48FZdOFeElVzGjbeYlHujfhsrT7+1vO4mmOPh5PT5JR7Iaj+7
+iN2itY7w5ivcPjPL72BgDGziIYDh0B0o3cA3MmEHqnL9W2SxMErB7F0dM8fGwMag1MYAJFJ1Tny
scy6HU8cj08FU9foydEdzei6tRjB+GnwcezcbcBtvMV54vvLb9dz6vrTvWKHoQZkn7ctqeZ/rEnd
ImSkZ/cVBOkehXk6agk8Bi0CaeyLRy6Zl0nPxtfe6V98ZMbWiDVQljL7OQcJutCYaAsi+WfF4+Fz
2af+IapBtqcg6cnna/XrliyBnT0H+7y35l1E0MRVkuuwNuJmaxWquCTgYNlNyrqQfuStuhrytn3l
NP5FIeGheWU2GtCBUCydjUM6IkK6qeb+xJ6p/zniJBlBTWrM3n2HgxBZPk78kE2FEp9UfEwlcLTV
hmM/NOmM9WDlbM3C6Q55svxZE9J6M/VtcddnCv5AGHZv4dUQGA877r9+qsw7Abk5QOBsn29FjeET
sxO6BfcJg9woGdINJhY3qmucXWuiclny0X+t5vqpYoAbTi9JzcV2bfLT50up91Lc0LiFgLOku2fG
p77pu0vyGd4EcbRLUExvC68yNkTGbH1xMiN+8jL0dXybfG8mHiO/7/T0LamSfwaZ6jheSPMpwo8W
lrmbrtGOfUgYSAr8l4WxjuGG88p76LLoz19FIpLBcCkaHZvdwzt7HVIeTxeQBbTBbL69mH37TTtl
NXMX7dAvKee9H4fbMI6POV4dN4NG6i7m1w+M86ZI7aKlMXcg77pVlHvbWfKdqynJ1A6i/UC21q6Z
w+s4hisYMwU5JGV+X3dWunVcn4Q5fygPRtS+WYiR3zgD9NnKCG6oq6GPlflB2do3p94NWLjuAfLs
7VJlV1nQPZQQwx+U7XMbTaLifGfYlSfyES8RZDL5CeN+081mt8fGo2OS9L7Vij2RSN1V75j5xtUh
yXJwSNzJbREm6gp6x+CGXHFlm/tkAJwc68XaNpYgTt2yEfNjxdy/bG1zY9XxN1VbB2SSxgbnbXqu
yGv2+NB+J0nEPnppeZejjFTBvA8Q8Y21hlzyHTGz6u0bWjkSOBic73nrmaAzJIVOY5DXshQnzDRn
qLPYFuTB5wiHvA3lhrsbdBfNdphdxKgwMcPTMhBX9yN++9oeeaKDrfy+wMDulPPPQp6boFcY95Nm
12/LbY5Cx0rfYBvsQaa01A4T7w+WPkTbfnbVPmu1QzwVh75K7pFXmNvEIHXGCBuHBB4tQUhSXw5V
MW3T/o1yx35bG1Cf8xYmelga2P6Zek9OAahvVNc9R2BB19gNey2YPqTF/OcUTwNZvfApSUkdebTs
st5nUGccInJzP2VOuZshc5LMmGzyybEO6nIJsubKNLXbKc9MTKimDWrJcDOXlbmfS+1LNk7XYVdN
d2RJzOSLGdu2mf8kJjzZaca4jfPc23h9uundeFvQ3eGXmCW7PtXqbVd+7kIKt1lbwl1d9PvJDOMT
Yo67nnG92L43hBzZgC2UNUjOlX9Z96el1Qn0bUrWdRxfJUmWbqF0Z7E1HZQWfO3dprib6q7YWHAP
j6z/njCNst725mUbGZd9iD0oM55vQe4/FHOQb8hkuuqv/C6D0prN2C0OBoYOfIMO8pbZObD7h+bP
uHY2zhSOl4v+zXXmcpeYWb7Nszg7RBNLvMjtD01UOjhUwwK1y2BrsvZOo+MQD7Cbphyf4tJRB2cp
2k1hOdKsqguHsUJkD+4mxtloV5T1lyjl3ge8yRvmg5Ls4jIrxur6YHC3LxN42l0ftXu759uQtBJs
50kbicsrv0DivwhkVlYbhXl0+v6yNnnLTeqVAzMMMrjyYTmG3WJvm1Il26bN7H2HlcJFQtJmi4uj
Yj8JZqPY93tHxeZFo7pjsxjLsfayt32B/08cF9YuPxUmMJXGtPjYT8WpzYjJnE1/uEgmt8L+cax2
eWyRbwqBc0NeVbVVNullxvi18FJj0xOIHFcIkmp3My/efshYaZMZv897rPE9t2p31HnFJZv9vMt1
ZwIDgDiajox420Hbt64RbeZAf2uVukOBohnbxTCrXRHn+LQVyIjtL2EXNJvW/QpWaGxhBT8iA9C2
ueMzaCoy94K8842WIMwacp5MWLVvMzYYnCI8HYLHJ3xX3AMOg3+6fDSztqO9E9hQ13DIJDEOX0zo
E3uKzUfSKeOrjCmimxg6axSvwXA+WVUcXqdacwiAcjaTZc2HUVf51rTTep8QBbkp9DDehUb3NQCB
qIsi2kFgLjdwetogu+yT/NGsTkkcfSqscCRUwyPbCKqgX+qEp0mSTFCTHG7nu5SWd58GI5mXLRPW
zs7fhwxCSbK2PrYWP9FYuEUwXOtIBC+qqvvSyU5R8XqSnM1QviXodRqzHVWIs0/m+vNcp8Mmqcf+
GoeAPxzVF4d4XP6I4+9xmjXQXhAMNMotuJFDcj8r7b5oR6GpN+W2CWAlehPyhKCBqFnb927dN9s0
5wBhaDNft7F5wvg7vaS5nzadk/acC8mDMvTrsPSDvds6H7t09u54vuyDy7SbYmBJz8k+YqBCINP4
KccV4k2dYyNkSRazxgC8Ff/SHl/I3TjoHxZz9jamkdM9DMs2dJDq5+g93Dg8pjF4y6Jlb/VVDKLn
fxRJOR984MwmvosfqUa/FZ6v3kzKue7CFgumxDh4Q2PuzZ6hHV6sLKec+VFUVAXJu227McCA6CiC
aJNXnrlzFwxYo8ku8FI1lx1Kmw+D88YKpmPh6Dg75ZBDYk+d2qrn3agVzqo4TCSZT+XmZG8nlIBb
r0mGDZGD5p4Agi8xyioyvgr0Rt4fjkZydKwGUMLroke6FJtme6kqJ9wzp9Gd8s52MxNUMGcGXltv
wPcAFTV3N8/J51qWRtObG070auP0uvMpjqxNY5nJKTD66z5N24PlRLcclac2tDd1Z0dbZ4w+xkab
7nJUGnuyRu4cu7wp3NG5Djz/M+2Ks+v7rN0103iZt8jilKPfsk0VD2oMKVa5rpbMEsNsr+tC+xD7
4SPN9qkGE+ePeQcrsHZdJhnQkwHptV22rT1uO/LVdpbFDLJOqHmrwb4o6zo5gRjeGLlTHFyvJNQN
vgcKgepotGCoS+X9P5LOa7ltJIiiX4Qq5PCKwCiJEhXtF5QVjDgABnnw9XvofViWaa9tmgB6um/f
sLcy/auBbxEG9GurhbhEFJ4V5m35PiqpkRTAz1Mr/hitfjGNYE3yedjnTkbOZvOnsdV8HFttimq5
NSExnX1HICA6Afj8S5Ia2JcIYfiJvRVlzMJ7Z3jrcMnyllCDWpl7W2pzgoz4S009++E1MCOhPO9g
AhXzIJuvjpjng82jdFfUbRB6t3tUV+ahndo/pva3Hmc/EgMJ5bWaLTxakPqtfT2A/fpXGtT7zUg5
V0f2WuuWh8HtU9aTI54IB0os664rTOsXJx6RunNJGyFnrOZKngWXIYZWMB5boYVTw+8F6Us6a2Fh
pokd04d3xkNGNJ/93D4TOwiPw598FhweKDOejUmGlL3+aCzjmVDshXS1fZbtaEeyzTr0cI4cs/wp
bPPg1BohSq+r7mA5bB1Upyhvyjfw4bITUWd+5FC1Q9N5LIo0HnPUlgRtOjHilyDJM8q8Xp3xMMTd
vWwpd2vkZF56ZW2vQrsMyeseD3LlDlZNkD+aqAYhgKSJNJo5aZxlPw5+EE70JGzy22gyTHUwe7un
682+Rss1YqsUhyyTl6bW+1D56R192u9yEVbiDt29lS3krk4G2FJ9RO0wxbjRPwjci6N15poOSNwI
GKDvHGMht/fJVoelc/XQWMe/k719BmXu0aJqZ2exsLD+k4qq2q9kCierPSYcY24yWctjo2n2ndbl
ydp5F1KBBU9a/txPOjvhOnJLIpWFQwKkJgPrnSnxxYQoBDPeOneWm8VKd/fLlpRe/UsEOd0Vm+9Q
W8p7azX3Qveme29Ifzm3R6I2jQeKKXytQtvCzslM5qLxcZ5Elgy9e20Cct4qv321C1PiBTlHWB8/
ItHx48lBadr7RK13G31SKHsa7QWFM0VWw9LEUlfDBKpQhb7Eqn0U/hAcS9NidrKd9AQFVwuw9S/R
ZAhljc/a2qBF04ZDVjsmq7UySCyy1Alp0C+tcXAnodNlEinl9m5KAgpVDhQyKnXxd2JeX2vB0wFT
RD6UQz3HuTNjTWJ47bMxoEkeu13/COhrhiMxWYkyxt3Cf6vei9jTtpfFtj8RE18s6Equ0Z/lOB1T
VF7RgJdg6FDmjWH8m8nI1cufgWqtDw9N5TDW0A/i3b6ve0FQi37Hlv7AVPJo+13YyRenzPLQtZew
Hop9o6ehW6rzIozfYGK3Du1PYNhTWL1Zs/ekKnqfuTmahHhG09jRwVvaVRX5PfRhFHt9HSu32wjr
3h4QDQV7BDCEu1TVMW3cJzqd4knSV01Ix05DOr4zlBCXUO00RqmwzshJWpf0NFvE7hJWe8Jrknkt
qG4NPQT8fPjdl9LiPlLeDoFnBBT+sjin2qmtxKpdEVsoC17Qup9TdFuRSH0zVOlmhbdPShJ1dgx4
pmczj5epQm3lpHzetH0v+nTnKvOam8ZdU+71pnisbdMIO7Zr7ah/562FmY2RxSQKVRHkquzQGARE
gthxRv9i2WpH1dSm4ezkr8sMeQYLTjsjSnSSXhtp9o9eOZ+6vvZhjhAuNEprRUC1hmnQ4LiswyGU
gbztv5+EU2CzVszJZhPKNzTvdZW+8mQQtevqvwrP/7QnJ65M88PmmxV0YrnQbiSx8tXN0odFGwmr
KB4HWn/w7/aQN/ayd5FJZu/MlqqXv6dN/Sq67mkc3Zrdfh/7oy0x+CDBlsGoIBBbhFuxvdWB/S4q
8152nkmaaF9QSJ0sIYjA66Vxr1JPhpttHA2dAbibqkhACyQ4cBg4LS8wLTn8ai0H3Cz6/SYrAnCa
rg6FOYU0CvpJM1OTHHkDtOJmqxF1zq7Y+uwILeIlxbe/NZYgcjNBXJWZ/22KVMVau70pM0BOivrP
N4NrZ4m9MrAP8vPuDpqlf+LM3dnmYD6YDTxJV8vcuKHpc9st0meYz0FX/5HkEBhbWiZQ/X5KzUqE
xb1DnUtbm+iG/MsjOzTmvH5QnqTxnWq2pBmjR8oooFVBVK9tx6dGtqaCYi+sZ4w3Bpww3WcL9+9J
iDZycz0LJ/KSIhJx1kivOwJZNhodMejHvCiuahj/FPM9R7dLrgTixTQ7du362yxJT6zKUkZ5G5ya
Xrur+ibetPw37qnykJuI0GciRBj4xonFT39sbfcqhckYR6vfHQLb8xOmTr68ajl42TnNB5ZyWb4j
ddLDGdUworoprn4FoJSZ3rNip3xwbyo+5ZF/KYeiihyKjFAVmuZqzd9t1ON7IdHl3aCYxE2bno3t
do8+o4ukqsh8NC3kvuA2/PlYNRX+XpVCxLmsbm4Z81PlmsvBrCovIvqiofEjJwpzoipUDjNt3WCF
0qU3zFybH+35kDu5Hq9EvZ1hH3r2cLLmlFXJnNxsRBiBSdLTzPk4zGSrAy+zL4avZY4/aU+3ZKf6
ZVrIAe7z937t6eIGF4msz0uAgCt2au+nrWSiXTdQ3X2XmmUoQTUm39HDwCqW0PXncAw6pLmL14Zr
fcs5mk85zKy9HNvjoqa4clRLq2TUpMaJHvYxtxG5MsTOllZ6mLb2b2306yl3kYb6jAtqyL1kze1f
dskWeDP4nuv0TQLBR950UxLdgtDy+han1nHX45tKD3cYddcOp7medn4zeqdUDTtPLMGRlE/8NIev
dbFwvy9hpa3GwvduuntZDI92iixJ84xdysUJC818L6pF3+MMbcXToqnE/fZ7WYcSBv1uqPDls2eI
eKT87ZTm5XesFD+0tQ9i3S662HcynCVs/0V2TZw6LNVE/6nwoAsJ6S2jtCwEyucmDmaPw21dGWd6
86aXP8obhtSMy30uBHiGP1WhA8qCiJYBdb6ri3I329p1gPUnqeynerHBJW5jZ9B/Bxlg3+Slvy0r
38+1SRZC7X43A5wFPL2qcCqzJ1lmb/Xqw29EKRdOKweV8AjqHtbpt5ZOFCLjqFy1R4JJGUjf8m28
n9r65u15Zpf1SU+TRUVXvXWNPI+i5upMXEIrR0nBZhKT4LvlNwtlxl8HM0bsEpKur/Iwd42BJrsz
o5Ui5QUtnrfIOku/+wQzID+jAUfxbmbmreIQ1SClyl5DSir9NIIJfJ+ny7QrHDYE9eTT71EUlYlA
CFFueeM8MOh1k6A7hU5TV6/DJhKrYhJ2uuao5G126IFIzaLbGULzomLZTqvrINVcDDDebTB3kpkj
0L09ZOUgytdOS3K7o/FNNz80+lhYoH+1owlkFlYfdnSkc6qzwMBui/hjZKUbXF/d0jDJNJ7rwMhO
xU0IkM1TT4oiDd86b2+Ll/8dXfsdfGQ/OuZv9KETQ6E7EvHO4zMbGoJlJ+A8Ed91Nu99F+DOI1ea
xNWcDIQFONTM4XDZP9RUCZTIRYOtY150JtZa6fi+OSYjj3yblvapadjXcntgd1SGYptsGkfnirYa
YHUYjk0672VuX4sm/dHU0oZ93XihY2a7Xpv8KDfHU6N8Gp2MLkcHt6gtQo56scIrQfmd5CNo1+16
SHtiT+q5ybpO18WQ+T4w5ItFUumJUS87zzAG+865oeljGil7OpPRjY2wNKvIqC0giEK7uOt9YXqA
SLUQSZkWyTI1HQtAbUscRQOzKA//CIsbc1wGLE6BJxdIquGNoq0F17XZYqnaq4bs+7gWv/omz++y
ZkjcUe7NVaQUiCWnkqiTqLT3oHp35cukYDvVm/3kGQsgix5urdMexbK+Q/BporRX7RGP27hfrWNh
4VOAhdIHM2UZuXPesinoX2VvhQWhT+SejPdbqn1axGaFPeKHbdSXSF9KUj8H/BmKzOt3OBoeas8i
sSs/gIlL5vHxVTKN4Yw3nLx2FpSFeYfRKgXP1MFPpBkF83uAauXUl6CFWRt3HshfOelHMQYMlUG6
r3UE46YNnwGviHvWMTfdNM9U7ZkPYze+W33+bTrmHLmW5nB3WO6xqJ3YWZfizlIT30r+oInhGbFL
pAXwm8rt1XLa+8CsufyptT1s7SAJZF9zFG0G1ub2w+AZa2KJlKzbxQ1Cx4Ox0LrdV6MUmu6w2nmp
A7PErZ1QhcYsq9jR5RjW0m7uppVWTwfXbYwZ4ozDsqCZi12tb8PemKc71/y12lKP0DaPiLY3e1c3
22VsbohkoH2N9ApSQMjbROuHYqqXqJtvDZNsgrAOas5iCSn+HuMWDt6MNYogujDXA26Vbp0QaJdn
ra8u41ZnJPtQiBjKWfAHOkF6th4yll61CqgH67SE6sLoLRqNJRK7UYJw2S5XS5jn9RrW9vwKlrWE
ae8oglYMD5WA+NJy/irZjE+azfqtNTsmCcyxQrey9Ui78CjSJyngde5ff8GDxXVLgee5EUTFpxLb
d8sViCSpa6H0QWqLWxaa7axHwjn37bK9eK0GHDSPRzs1nbCeuStM3F3izcSCu2cuGMcUwwf9j5k2
G5igkfI4lWdgTHqkhgOYPNZYUw3bCEjP4drN16xTO30x2gMxw1is3CQgwOM9K6iFR3ao91UNmoig
qSagfMwjjY07BJzhHtgCQ0x9+dSCIdsX+XayTO4p5dkyWltbS9AwfTNYUa1ti1S7UtuXwfrNmlo8
q8yJs5yzaiCF4UaCqlikOOabC+o7m9FCKGOUoehIQHP9ozK66yRH/p+6PvWkcjij98UhApIw5+rs
mdl3sPSv2BI7x8LUTjADid2dsGHvflwUWWbQvhNTG2t5+jb05fegab8tReiQlqbtzh3OavUmokqG
2xcJ68kenW2X+9BhOOckpZnRu2sA/lrHysLUAOjKFC1ctytnlowTSpUdhiFs1GxxNrY8Ws3VTSCA
/GkkU4KZ3a8udxyBcVFatPYLUbM8v0o8TAY0IEQnHOhXl1kk6rhT5/EF2eouz6vgRFUjZDn/i1vF
tZa3HXrDGOinpsHGY/jpNeN+SDO5g8/9WsjxJDf9rmu4QLVJZJUPDSrNt+9aPXi9kNzpE0efMHAv
1kWSud07DxL9QP2T3Qa21ZT0BRkHH8EYTWz4N07Orna6MZo9VhbkCLqx0duv4zrRZTZUJI7qEZs0
DBx+tqEco3RyvxVoRNqVNzDUut+m6rHD23ln5dq+2Xz4NCWgY28B942tc9et645gneAOQ7MgNiQf
vVnf51GyQBzzLDIn+GGCRyWyJlw6Zi/B/O+71ro3kXYHwvKyF3fNTpjFmEeSxT3Z8e9IX4B2nln4
t7t0Ma7pZH9MKZW54zsAbTzhFUa+Th2WytJxbCJJQy3Wg77+9rzWilxDs8MlSON5ToLa4ZOTuM6i
2Oh1lGOaDro67rGa/7LVyDwMdt/59ttoOg9murknFhnHlKchKluIjlV5WL0yuyt6MYTq1qr2G1+y
O1IwxHBBkvDXtyhSrWYMcbqMV8dKaq1J2YfM72PP8+1CjFny/CX3Jx4OXknYHH0iuw1AGp+RySuH
qNioimKtqpjaEuDnv/RRK/osDgY9WV2gTiSVgSudiKtaspVYdoZNDI/uDHYsS/+5c3uAFjxAcq+f
opKwmbhIZYBWyiMII7OueDkRf8t51uWcl6hE9cQRw3u6N4f892Boy94uRvq/al52ZZFjg5SKZ7la
W2wDdxEJDAyxVmnkOt2bVXkiClzBEdBqXSg1bwmrT7MPaIo6io2m4F/U03qTtKqwkEIeZckyH+YT
96c77ZxgNZIU7IqGpn9szKFJRgsTaTJH3kFc7b1JhAo4oVclBgN4lLbfNZjxYQA0xgalzkKz63bb
LTFQm0KzABIvW269UZsveKt4sfIALwWkZ8YGndu/Mf94tHSxLXoO3IB2heImAUPmD/RzSMQ8zSGk
tPx2N7YHTrcs4dCJM1gQrWLvcyAzHG8Z21LWckdS2M6dYE9VjwUfZZkjfGjk2cb5nXVjlbGr9vPE
kDpSRVzkuOhfaqiPMLmJVy8ZhaYyzokDCB1rTJw6RVC1ARaPC9QLTFLZRkuCKR22T4P9lzwtM6lr
ye9yD2YbHKd16ROCNY2ojNXAODsx04bmSSxLE6mZpIh0qVlipKFja17YtQMLnEHtZKXhrNqDXag8
VnV5QkXN4teqLpSDuMJwO9LbTfDdcVcOUAO8CSKG3R5KGxw4C/a9o73bw/jlgDYDEgQbK07tI2Ms
Eb7/NmnpxW/SCQ6UvhNILxJokHRUaGETuWZuVHdYwk4BbAcSHe9yjtsCif+BufJcNPYDYKIKAzr8
iO+UgNYyLtT0tbJNbsCwFvVtjFSR3mRwWFeHhRujLbrG2y773qyzJVzwAIrkJj/abXpLS7Lc+uJv
GZjvnlJgcWb75gZyOcq2MiJN3tJSDBGj/Hpe0r6NvDxlaiu8SLY5nsEahkS3W2jyjhC371eSEiLT
1U88dEU0ziWPS1sPZDoM7zcZttWblxVsHMnYW2pna5xSjCNcdWgEVvoEkQYJMCiRHQitbopS1ylP
EAJ41D3vroTdA/CE77o/Ps80nvifoOqeqyAB+Pj1R/e1SDH17fH7aUO9m+HyEw5UEJKtXPmn6LGn
x79gDl10HLCPJth6tvnE6g5vptxnbmpWbLryyo7zfPtwlGBUav2v+WZo4GTzcSWIWs5j7BjDez+k
RlIX9kdHFUnMkZqUyvQiUzMuGaMz46muez+eGcRLo2U8nA/0xVlRv6eD6E5++7dn9o82+aKLDepg
2bzqM6aTBXpk3XBfjED7gCZ36mYzCHtkhXFDgFgyr2iRfbE+KcJMzF4nNnICqpvr9V5wy8zyZa7p
Ttjxwp2vECvwdUZoJMPKfgLkck8p+rZQZUOGK1Qfp6bKgWzwN/Onn1EtUBnK4GqWoGZWLY4GfmvQ
LMb9hmyQBEvxXJr9D/Z4esyGIOk9e583gA7DoMudqLjdWuBe+G6HYHD7fbY6LoBkyRGNyjDYtidP
zdy1TeUm5vLHqUyR6Fp7Nmoc1YKK/rRV5S/Ur09z2rbkwzZ4T6b2AV/qOhrUv9EGJ882VZQdO/Ks
3r6t4iANqP7Z0K+yqn87TX8Yh+Z1EFXM1GFRjtOzgjkdBT3fH+ayedjjbf5vJxVOhhccOzG/eewE
gIrEykG5UA4ZB1YoiyG2/0d0MLhs6fpeJ2M+l81TSnxpaBjyj9sBJLYNBDXH6SOnsPqkwaU0XMzt
y8zx+fV0chBoo4Qd5VP3XLpz0pXQPASDQMoEoBnXPvUOJVgvnYZL27eyLsReembMcxSnxqQV31Vj
ziGoAscChisR7PHHbXjqViYg17t3GvEIDw5Wj8mo2quQGWCfT94+yHWZTKN72HR2JYqGq0mLj7Ib
mBjBrQLE5dHieU1SW9g+eL8ng/msN7Y/jrcTaf9FWNAadsaI/rIi5nVZ15ipM4uMEjy71vDA6DEU
rVgcyjm4m9IRY7gb59XWiJ5avbOVtc/lwD4/AHQIx7S6d4BLDrZbnIRdMC50Vo2dvIXxVgcZqt+X
Fh+tnWf8GyqYPfx9XZOd7TnbVxifwuSQb3Ph9kmucZzpUbVxQDgeAdrZ7J2G7ruwFXLXmS3i4OCP
xhax8XQV5dharFMNwNDpPnQ6PnNl5KGDlUloUGniYp5hcgz9niR5RKlp/+Taqx6CSO80aPh8yZeh
xU3RnUDthvaPGkuDrQ91rC7z18mdtRNncBX3iGNwVw5nkO9+ENa90njOHJCRrvbh9fsvJmq5yrga
SztSWkZuORP4s8Woje3xT56nZaS5y8fYcK1nzvaBeXLnNuWfqxA+rZpnXTulRW5q9SBjw8esT6/b
UkKDeINf2oqAIWJGb6Pt9K0uknZommTCCqGY0jtyPqPZYnvU+/ahDhQ9jqVhKjd4YY4peVIEOhPn
9JugyAY2Cw2KHMfPbIGOBC2M2/Xbm4GE+tGzHzbGnWIo79x8OdGI6zfbLifJ6+KtKvFVC/DkczTj
Z6l0lvOLuUabn/0dtW5D+wIhzg4aihjHaalUiqK2/VBG+aNjVdR7482RroGjWPd/wXrcub5KvTxV
K/2f7XOOB7q7a31IClvQALCw/Qz1qfk1ec2TjQ2RS+ZQMknWB1XN4+jYaTIbr5vvx660prPb1Xtn
hlFhZAHrGhMK3sSkboqlRkFh/uipwr9hi1yVDKk9AJzaz4Wi/hRtFs/O9DaV9YesaB/YG7x01abB
QYIhvSKDA48BsaW9yF0v2zvlL8tT9c53q9/eCqWkANEDY3jT/Y6lD8U7Nj3KpuixHsb8IWoco+fP
AFZo2cTTbNVV1Jn1obeKL6d5/Glhb04lRm2jAxVussr32arV45RAZl7P6WisaKE9Eq0C+d5vRD4A
bxNo5Qr4hBAJTGHd6EdW3DFG3R6Rv13RfRgVoqmtnB6zGZTew3avkvPzKhcjXq15juERDWGjDVzH
4Ulfu50StwKmVXXst9NPSkht6ELoOQ6+tdeLgQoJlSw2lfoVbPpZx8DC58Pcr4Uw8ZDzfk2W2e2n
Tp1w09gb67ff2th85+mn3Oxp3wQtsbub9ZAJy0+WGX23NtDXz724mqqn+1NfAXIfMHUu3M2AYPUt
eut53OE0qEdrLm3cNdI+bt1gjNZJw85VXz+NPL1tPNSfRSfmfYNeGQGr7Tg3FTnE9FfIXRKtHOZH
NT+1ej8mVuqlISqML2OUb3r9WbiY0FnuPFHxFBSGZQS/YS8lWjh2JZSB1oA6NW1hcdvgAcQVZ8NL
6z2KHGjYkog9h4taOiQsskB3k8DqjllgfmrGWJ0G3d8eG7fRH2crf2oN4w2LqfxO1UvzvDrbyySc
mhWYbsPaXE5i6LWjEaBNyJfyYgTOABIMQycrWfMIMZxkD2K7ptZlypfnSi9RWWPuoOfjEwai+83Z
uhiXYjZdqJ1SJ5cPW9XfFSbn9+wEGLK6OYK/DloeQ82uN+j0epmDjFs7IZ3paII/gevCLHY8MFJs
dNlMzZKgIKz+1kW4l9W2PKItngwNbNTOVMaiXZKEwYVFdjiQg6Ue4CtXTwNZziysz0RV2+c8GPqo
0Ev61+1dk0Bmeq4yLjkUrdQFl03X7cejLV9L7Tlvq7t5zOnXfVBdv8BmwSkh9XjefbMtWtQWUDAq
x7nWaxlgTAY9YgLNn1XWHzdvQMNfbAIvAN/l8J4Bquz1snrqdz0Z96uJYHEqt/dhCSSierB3tOPH
sTA/e2+Luz41D66vnVsJwmqVtRUhYfrj6MjkPIhtkVyy6wQo3Gu4TRYCOmBzJ7cWD0u9yDEx+Jpn
Crz06gv+bTY1uNRDWjHsFm8GiI8wP9MEgPC4WVUe9ZeVlvhk+MV4croZd03fvyA1uGGuBU6XDhgn
UUltSSVd0gsG4/DApT+Cg+QxHqfTfbOOBB/l8F1sETZesG9zhZmJ0yDlsw+Ert3r2Ppdpk0enMV7
GqeOrq+yKjJi+p0xbpde6/VzocQUeiDy9JXpSXSrF6cFe/VOJhawF4CCS5FwRPBcpr9XVY0ncRB9
T85F9iLH4GpxJIXtGICvsvbop+0gtwy2gHIeG0ucO3M8GvCvVKkuPplwaTqoPZo8eQzwfAzHynnH
FppFktvCudPq6iCD29qBs0/4UyK6wno1TAlLxWvyv1W3s/HpBrYUYY0k4bystGrzIv4uQYGhcYlw
0oR3gnukhl/KKB/7VZoHQyt2jQebtFgkvBRaq1gQVBrlYLSdRuj3tEBMDpz0a92206RE/tjma8Vj
kbuHSe09vtkfvzeumN6GRboNV4Ol73WyxpIbzLSwSeetxRkfrQKquJO22tnMdMjebcalrlCHdiLV
8bhzh/tOz/fL0BmP0+3l/5+3vMfOm9S5t3xkOfbssHTupruyLQ/Z1jZAw2v+7Mggfw5GDc2paxZ7
6XkYd6g2N0LPFO1D1zL6GEQ87JzbW2/Vs502g/5RgDSTR01RVYPqnrptPfx7GT3AIt/OgL1ZBN11
02uDxyMOSflwIZdkhStodVc46J29oJVY/eyMX8L2hhTtD1Yo6cO/dzXkvTkV2dMy6tF4k8VU6XLh
ALcfCrCSF3/p8CtxJ3f/7xcLO2uOpXNvNjYZOWvvPI/u1j5PNgsL3mQdR7OQ1UNVFnGDrvRqWalx
1bv6bOPQSOJgXh9TfEKiXAz2voGfAVnVWR/7Z9GzDV0KFeajR2et8uYXMPjLvEgvnro02E0ae0u2
rXlkUv6PnPvA2/9U7tDVSszqVXEz2VnPw22n+e+lWhTbTYnpWDmY0T9Fpr7Y/Z26vfx7++9FTPa9
7m2svPQJbBDXXFc4wSkY0TKH/8RjUmqsob30q1tU/2T+cl2neprSoH8ieSjYlwuyL/OXMvXLhoFw
B5//Y8WQhnolpxPW3MVHgQ3x4I8zPI0hf1R0jgn/7mHnOkt9diz2hVbefS6NXT1IlB2vg9F/Trd3
ntqCeHUDjIW3hanZy98Ee4Xz3PopdHLffYKvffuVfy9ywIuvrqd32LnfOiy2FzUB0hi+a73JGn+P
kdXfY90tw94d9Nc02+po9qHboS5qdzagwA20eGvxRAsHRHTRus6ksvT4aG7BpQFQuIAe2Bf74hlt
cEEsN5JQzpqqlziIoO6yzm7eW+fVnb793AJCdgAuPFO+FCpvHwyvbx+GqcR3dwrOoj+OQwY7U+X5
DrO24frvZajaU7N2YNT4vV9XkiV60y8SkY4OGi7N/oXjBkpA9RuRoLZr0LL+/9MV/Z0HY8zR9Kfe
qM3HQgFGBevWRDOM6HgLeKbgZ42RJW1uGIQYkQbo+Oq3XhNp+AS9dRhsh3kFXQZbHtjj2Z1sRPUR
pCeMUvCfx5r9reya/jgjnLlqW3FGJLgAbGssVLy1O9ZE0cnAKa+al3q7fLJWVoQd3SNLUs4EqDRw
Qpeoyod3w2mCv+C0/YKAadHJvaHFnM+3tgDLbHzEGMmXSyXdH8AKOw7sYQgXoyGO4fak0W85z4An
tW1Mz14pukvbrTv6Z+OsQQeSGKXxw38vVmUjRlc1ooeyCvZr+q7lvvnMlJ+/mquPzFtPL2TQNDsx
LnNS+6iXcROyjnZzyfPl25ZmdsbmZkq8YRSnrh2/dJ1dTzXQHWIzYJl3anoRgTvdNCq08t4od2bf
KkzYnPLOXMe98OzHgRMV41CMjvnzhoM9LdMzzMBQy81dbQfZ/b+XSjX5/z9q2uW71ZEduINBWFAl
i0+0WfBKqa1XYZXGaR7Xgebcyh5rEES2438W+DPfetBQSoF1nl1oiXvX0Oc9itjy8K8Om54vcNqG
At3rtb1rEH8nWpE9ZP3sXFF7Zo8w+H9WyCsPWMcHxNjnOw0C39kj9AOt5ewyT3h7OlWx1xTzW7HO
MF5bPd3/Kw7LrSpsCxeR1fvOgJHj6ADsqDP6J8/pq2heg+GEXQD80rJ/MxsHElNAQ4/xUvGR6nmx
k7lc9po7Fx9e4f9y6lbsnMFkfOvUcMb0esA2iB/lstilaAIeM8Z9dtXdL8/Lxz10e3sXeHAPB4WL
SOWzR5zGRYevaInrvxfLs9812LHnf+/QEfE4Z3lcUvr+/x9QMWx7X/saUotNKqf2g4Zz3ugNFzut
h4tbaP4hreyfTjYnTbRfossn1tZF8Trm680DYb72WraGJr/lrCHBj/2+XOkOAIaWTrc+dZuNglcb
3/9xdV7LbSvbFv0iVKGR8UoSzFRO1gtKsi3k3N0IX38HfOqGug9HZXl77yOTRPcKc47pJgjo66xA
xN4504NTtMudntnMmGHz6aZzvwvLSUdd7vyUVljuUs1CcetOqDtiWVLp+r23xQuW3vo2ZsLO0m5P
jOXALNe+a01t3ur1i1Uwq9r8+94Z63SPRc/+z7dhpeo9e03A5avvXS8tSCyatLN2V9OV3z5hSsvR
4HTxAXQRCKo+QLGzUjsmnBjPFkLoDQFArN9WU7Kerezy749o5ZfXzEOlwseh8d6Znb4TVjF8N0Hz
0ohLzhLg5tkqfbadThxt3yi3oQ/y0UZotAbnJdt/pxyaCfQU/T4E3l206ZMl6/JoI6c5Zn244hrs
YuMPD2NazhcG5QSdJcM4XP/zy3Ei5kpMNp7IFP2ZKsRb5c/iuKTDtBMNNbmIhRHVFZritnTFW2kE
nLScm4VNiVWbxSEc/CcWEzkuMHaHUBHL9yH02RWVrI4zN4+o97znmTHNHeq/Wxj37YHz2tkmVqEe
SEI4jyY3gpbjsdRuQz6TkUa2+cvMe3X3IHkw7jzunF3Q9t+5tIyDsQzTtgsCdU1HPHNgmhYWROrk
h9ObHXb1sSgxWAurfEUQQuDJQ27Mzqau54VRrELtR8MZ2TU27ZDH70Ep8WYMLvNdyQZ79hUSmSHt
zhUr/VFQEjej9RcAMitdzzYvqOHNS8m6YxBOdaeNqdrkC5VJkfcna0Jv5xmeOBC7k13/fbGM+gLd
cjrkHDEsd+JhP+v8Q5Q9txxaOKa3zP2pH8Wlbhmsm+wqjdSJSqxPW46mvz3OmsNCNmLuFlwgrnu/
2B3bZ8u4tNoMNkNZxlFvok63IJI8zgExxeZ4o16dDrY3RjnaZOL6HN46zjkbde6oRP7aF3INAxK/
ysQdt4bpo8NjzetPaBHHTMYRFvD2hkfAhHfcQkVc2uGug6PHWmcuXtJxHaWVwr2rFTpbw5jea0Yj
37Vj/ecX6+8Y4A/peLBqYOwT+wUN4BF1V/hSptOTwn6GWB2tpFzGEjgKzjyf5JLNUFnWa+jxd+iK
+BmR/H7+6N22/WizmgQouumt17bzx+SYJ41dNEWFtGDqDMZbn/vvikj4I13AdKO+nQ5L1qsNWdGA
IsT6EMvSfZ7ExA0pzo47GE/F4L852MboIP1n28sqBjbsIipB+hY2vV9Dzuwz08mL9Cx530p8cHwK
n/99wa1C5i98SnhNAfpC0hE3/694/FdB/vs9JJM+goO/nRbtI25O3IhkSkDgDI5ekRV72Y9yb0/0
rQQQvqWrsjgUvMpcIvE1k8K396kFdMJbGwDNcXEHS+7bEg1v64os+Pclntmzz+G0tbU93k9z7+1z
hyYonDv3gYyAKgob6yKEn1762dfHNUB+WzPXY79UyeO8HlmCdBqyvTcuBoZzasrrqDR9CHu0uzRJ
xS1EoxPDjfnMl+GY9rwtETuX4VgO9bzLEKB/dkKcvLIIX6shX061yr5rt7lZObewqbW4twKD5XXK
ACOX8x0e2PAwTwvrr9oyo9JT8zYOMm5Av0tO/yrL1kin+xzoAQ/byP/xGpnioY9/APIg74JxiDfJ
mjFWITs6SZNRq6VmSSOEyWfuW0qwFYZEbtpRi9Q5VgbK2QEg6k2SAnNzu25vOt18/vedKNQZ8Ghx
m7tnRjT+Q66s+NHwjecJ8baVhT47gIVFopuLh75KkygslLfr1m///V6ouTJGvZqS55W3VbaduKhc
8kvala/WmkHXsdAigoovjec155GfIE2D7jrIeyPtKO5QY1xmJQWqJ1egZQ2mS9iygO1gZ+2CWNkn
NEN89tt4Gjatmut3Xh724c38meWkBLtlWZ9iPbIM9Vgmj97qDvMaFxGs9F9yb7w2TPQ+aXws9BSa
2UqJVAjwV3LLzCIfSSxK0xuxSdiBxuwXqNeHigB6xJpmdZBiJAfA8obn1rR4Ygtl7dwWgZDRBNU1
a53zhOeOnWRwlYtX+ERo2Ok+G8DCu/VY3S/DJcY5+WZ3WLtLPX8ONuYukgfmU+pOzqPXhq8ZtlXI
A0uImVl5d+9VGCKaEC6Lx8X1xhsz47tZZtjVlTeWJMb4f1Ek1ntlJ9YFQ9sHQiQkG6XOYcBWtKtr
qK07LOZmhrR5Akmsd31Q4mQVtuXtK/cuVMny1yldtt9Tkt3xqkjW4515xAL7UPtOchNdXO+XWNRR
gy5jn3qlf+lwmDCqCRem/7z4tmRbH862ui/YSN37On9yRqW+mja+E3PRfrpCc5ETZvY0wQbcF+U8
X+uY0UQcuNYhmRGwpLI1D1CC0e6Mobr/9yvoPPo+DZcXbGjjuekYd/peDhNgPffA2I7Xqv+Is8K5
6xgBHl1P/yQ53/2bBfz7fT2a7iFNPTzPc03oSIOcyWzYS/MZgvSByqceMOr99z8yRh1GJsgUnO2+
dXYQ4v0joxjrCfPvV3Zm6wMkhrehTebL/35ZdPt/vx0KlyZSQe/5zx/JUEdBpR02//uj/ftJvXVN
kqaIbf79AwW0divEnF/GLr50zaI/hc05VWCwYtlTZIfEW9JL3Mv5qryeFT9uHhRQ8+NSxtNjtXTk
Iqr0PpaakKLlq+lk95hY/PPJdnkpjWr77w+66ejyCbbguPhWcQ6A0G3t9KFjUX8lAqi9ZoR/Y1z8
n+8rFIChVxL3UU1fIvDxLnT98ChDppuTHlqUuSiwlnSJwPH9MYXzkmbYbzXX6D6zxhP47F/oZDDr
O2hTAtP0t7mDNd7O93ycOaVDt9h0VpbtGR6cDM9+JsvGTZJHZaX6ZTCmz4wVhexjVILdPuFCu4Ei
/WDdbhzSKZKt79xCL08OQI2CrWPtFOvqbesUxrEqJ/EyWxrfGwvkrnJQxk2ltyd+8kp/s5ZiOW1Z
US8nMfLKB07zOdYT3Cj6jjVGC0G514vNlMjvJi7HpzpXLqnu5cm0yiDaVgaCapQ7GT4eA7hsQ7UY
BoihzWyJCcBt42s49bTbVQH5j+8QUh0x3L7FhLFv4Ye4uzGjcB3HFsZs8tAOWMVbkRo7i7lf2qnl
0mKsq8xsrzpEleYEhaH30yFy2uC+8xZoNwQLh/5CUBzrQNdmP5j3Z8ZsP7bJQpvkuWkDdP+trUrB
mT/tZqnQUPqy2NnJ1LH47ydaCm8vnSnEgOPbOxBKW8k8bovx1dqWaHH6PdUNUvQUb7nBQjsvz2Wa
NYzAMHOlMMGVqC7pwJSysqohaq3uWCfFt6+GhwqXtJGH94ndvWc4hB/NobrJUN8Ct/O32mNmxRWG
H8JoTh3DB0ACaJVUvOlnHPvI0jWqLXN8JaUNg9KADMiijtoN5dhe88U9sz0lEQ2B4Nqsb81uHl9o
HB8SyHrr9IyJujk+O6R/sSPIMPMYoSmPE9VHMl3dHBUTFtTgki3cWC7wX6svZbT0DvI+Vdq3Invv
m+qtWwLmEnCMtx0Z3kNmXmsvSZ66jsVuzfaGcdKFOfS9ivELNCIYz0HFdY5LBrojfHWO7vXTaW/i
VOpdTL7JkS7GjLpG/O3cg+ciJZsGaV+bqj4tXc1KG95V5Jvtw1AhiTYSeYuH/nczZF8G9satSsb6
6KYu2XeMDBAsT8SS9d73lBOeNOq+j/Q89vjPcmtHcCUK4I7GpvoNAveiWsJMcC3SjSYxtoYUWUBV
8GlcrICI+x9Pz3+54BkZWO7f9qurgo+JKRleKGbv/ezdSnPMdkWMjArzK7eRs2DW6nJaYo+f0vyV
JNAzcAo8KBYmaOerT9CfMwrPMSKmjiI/6actgqL4hGAlMjr1p1Nm+8jylP/gPF9QfmwpkwLMAB17
oo5kvPUTBGT5bHS9f1Il6s1au5eexx+1beKCWxjnSm9IK8C7rViXiA6SZiFmNOOIQlan8mswWo9T
QSTHnHW/dD3nW1sAHXFkrHZodJtdrPa1FQR3sBPZPSoPT5cV7q3W/B1KRhqshumvRhK0RKGPWO+r
/UKKq+rFXcobGRlVmm8DoCK4LeApKHf4KjpwhMjY0bws771FMES1eh/fdO2SEWcQq26OrROFqn52
R3c4VXlyV+gOoopuSat1WJH7BatA5qm7tnQ4F/WzsGJ7a4zeromnD0eqS6irw9g3Jz1UXP+yEmhA
dL+ZcoypMRqCPET9ZQbjDI/AMB6TkyPT6pCR8cpKclqApaU/MXapM5KpeqcGDMPBWBNYYtqnwkTe
QdNGGM5g75NRwpOQ2HpL+yWdFoP9qLe3mh4FTWqpyJs05leTJj9z960T3rQ2Dt5UsamTY8ZgKH7o
WhGvrh/iX1I2JnSrd3PwYsRUxc+QNnCshwPOv/BtHlW1SWq8XiQDbb1QfYYm7dkQXhzPkcdkwABM
BDmexJBLPDMkOlGPpL1kOYskPZUj0gIh4E5MPuXH1NcmwIAUhdKMwhuQ9SWIxy9EMwXqXeextdtt
MhJnhr0GF4LFzg5XSbyJZQD5z8iishroXLEFKORX82Qhk7K7/FhadonzjAMRlRcCQHzLObIBjjFO
DKpLLwNZW/GB8OlJeEhm/ANzIi9SurcZiOvNUnqfzyJKLPWmQ5t5oMHf1mnBRHTNXVyMzk747rS3
aquG75TheFxH+rphN1QONk7vkU2uV0o6ZBZ3W44LPB7UE2gr8copFEpeUpxT3XZXlncfctaXuY6N
vSHbr4BdTFdz1q134q5gxG3gNmWP3SdI/Eaa519VkT8WKT40tQQGNcG3dDwWOG3Q7PxWfccjyutq
ri9szQ/zODzbQXZ2jKTaadfp9rM84zRFUTozeYYREl7CXr0Ulf9BQDkoUf3SDl2K1MVFSVT6rIlk
+xgsixUtBtsoXbU/ZVxGeW7EUSG0xUG364wZt2GP0YKR0LGqIQ6wLKamm9flCG1Ok/n3cvQ17snO
3AfFqqPIPaAOlhAPLvLYjYNRZclICPDyae+7Fi4GJz+EjcAHy7FMc29wK+H0TBKagbqLrC4uLyL7
M9socQwcHbo2gifhW2zgsX00i8l33kPFybvLRmFfQijGSEQw9ePL3M/ujBCOgrkO6XF6RK2VZKXq
oKhHnt/bUesl72WKhjYJXjODqnRidsZjEk+nOuFNoRwbJralTWp89iXlZB7iDHYK+y/hNySltymw
9fxCqettzTRF/A31luvvaeh6OtoMzwSBS8DDEIHBajUZyLAIQG+eBV2HIDhVUSY6khPHhGcRZHxQ
gvAxxvfG7fr3wapfSuU8p8pgna0B/NaGjWc0uU8rsXCTzRdVo2B2c3bowSxvtVO1N+pRFx9jOBAl
tLqG3ANa3XVZ+m2POSUHhB3AHSqm5G++W3NpHzuBQU/mGuZHkrECqBlklnUV6bU/tmMJX8ELIinQ
x7vW9B1m4qmQ8k67gzgl9vTZwzpWxJoc/VR8es8WWLQHfwpRPXiwjOhJuXnE44LcfOd37qNRWJup
WlzWsiAqsqvVLsW5I1EY6UIWEVHIFjl2V0c99spUmQ+wWY7tl/R6457LGPelCwsgXTZs9GgL2t47
oDpH+fYA0tXaIVvmpIjfWjle5s53znCiu20lht88Sn908VEEso9KA8BxMgJQgHl9VyLixCq3zWOt
eBgGHMAWw96K+O2NS2B46Jc7gbZ55wTK5CmcXFxrNcuJ8MeqjfdqwPvfO8O8nZx4xT6xDtIuI1q8
juFOWQo7zTBcM5WpXe8pEjls/aM5DS4lWqbW1gAETLbvY4Ke3RhQWClC4aR1WGrzeXQ5prw4DlYY
kB9lmOLx81Ov2UGP90Zs7QJZGcps+2AgzAu9CUUyhDEUafW+KWrn0jr5lzC4PsH2LDMtimN+SAvM
Re7cx3n6hiM637srnMd0hl06FEeOfoRkHkshB7Oa4WL0mvdOFYKTbIIzQ0yBMXAEOZ/0+4xweZRQ
6XkOuVclxogtze/vdgmQXvRsmLPA+kIuKDa6VuQhpz4GLFiHHgTwcoyCnF2kYaINnvTTWPJketUs
NlRHAeyCLHwN3S03VUtxjCgw/dKli5Q5129jXB6J1J5OZaM/g0FuiaPkpLcguaxrJynRnMeVc0L6
U20YxUKcJrC2Vb9AWq7GSf7O/hIzEdHWpR7gE/VWizANcSfYtIVzuLEPlV7ik86WZ/QviO6y8CMP
jB9ZL6R5ZgH4GajXcY7go82DX7NX0HJVT16criraDPNXUZ56u7zX4fDDcPc15fTEjBjH++7St41x
7TzQE2X7C1j2UbvLMdQh/A5XiW3VUnmY05NuF7kfquZcZmRrqDk7wJIWeywAJNvCGyILRrz5qfeV
oTLclXHK4EO/qgU8aZvYPZoEZhtqTZFaELEmbY8Fpi9hHM/NV2lj4Byx+48wUNoUgvbrgiy/nhEm
zsY5qE9GF4iD4zcWPpHmffbFY4dnRKOtvMil+IC9J+g8WGSG89JvrM7lrRQNHjm8c0zpl531uUDu
4y5ElBwUvEdpcCNN+r4zPKwsXvtKDbOPDcnmzQ94bHnnonp6hZw1rry+L3QC1pOT6e/EwMFr+sgo
M5sDnBPyVGqvB5gQDztzrYktt7Uf/Tr4FQwVysThPiNqeNtVMj40hs8OozQ/vemPyVw5F957LrC/
2mHw3TftDuzuP7bVy9ipVSubEFo4yhNuQ5YH45q67a2PwhANmhbVqOxTYM7PABQ2wG4fYu7aLQFu
jPElSbxe8uziIEbOBUhQFIio6VRaiURxJrRuN9qju28omksf6omToHPtdX9QJQ/gMuN3QHqKpzDH
SSIxLmnykTZa+j9iCc6zKp9Va2FlGdw7hbpAMFXEAp2AiQPyDXjHu3oXXq+9Ytu0ybnkQGDQHRou
NX6I0tdqFNb5xtlrQROjiqYjjJB0YNE+GwEOO+xlbN9R9PXMZqncTPgEAgmTZUMtaTIkWMwOvVyP
u6BC8o/htwqhjhgxVtZxumBd2fHu/8pC+DOTyr8M1R3iBLqgjyGNxcIrS8HIr2jodIaCul2+6XDl
Jo4X/v2+PHsMetUu4Q3ZBuj0Ddy3bvY1SnwnRXZOh/5TdvQrvjEgSi2L3xB+gk0Lca7t0rtQXnm4
D75qflkK5xZb1IcsKL/CUtArStSyatkvPSJ3dhXf1dSdk0JdB0fJzTToGxQMamSre14Mcp0IWd0m
Qr8nuFE2cx7/ZMt0LFLOpoAoJw+fMXTxje+372Po3GKLgj0lNZYi9aq0k+ydcVjP5t9+mkW6vS7G
s9kzKrKsmqIeUflUPLVjeC3t+LxoYJ2ual4G13+rBsQ+y0Tpuv7UXSlfPYAIFeOk7DfjcQ9pkgX1
yWje2om2pnNeDSXxHDaMSyxzPIhQD2w69AF0CCujRDYIYDZyYv9BoM1TOs/jjvvhDDk86pxTSJ2U
8O4SE2Mbx1kub6Lq673JPYl3z64eZ/Z1PPlR2+lqM68HCGSYnFLB2di9SXIxioR9i7Meph0MNqLV
aR/cVyPF+ckIbRNKC543J/ZVgbW0a7iGvkmVNndMJqvVE1Zi7bw5hpQbStt+K5OWwbPfPkwhWtSu
U19tarwzFej2cTOZ7FztP57/gmIf4IDiXcJ4IaL1tKhhj4EOT/qtwju32qhqVLqpMxwZp96jJ/qz
6m0SiBL72nZB4xlIHH2dRNQbFuIJjIz95L0tSr2g7wCY5tcvvqiuZRrfJx33kW9+2+mPT5T0TpEM
tEmr9K5gDQyE5IPt9bit8rvRUlc4Fq+2aWyWcfK2ls/jhOFonc+Ev40eE2fe43frcRfDrbVYUAbQ
59jJ+YIwmkBkjzYeIGYL4yGYzW/Hky8TboeF3iRnZmw4zVOawE4p0hTVbg1hw+yr78AYwuNYu8Qc
uOLbyFjNFGycd+7M3zQcnT+MYdpNbOMiivN+oyoaR589DR+lkJehGblvqEBr4ymtuQTR6DSRTTuw
EWIB5Z1hRtTbShoZGuH4wzJxKCQ9hpnWd6MYufU9deO5rPVNd87RqEi9KMNT4DM7b8dfVW/eW8gk
d8gl78BZPNhq3jFZenFCnHEZHBHa5TpqXYLNKs+gNhRwAK2g4uwDHbIdPJaUXo1US9rW/o8FizEi
IBIZeolyWc1ud6DMtBbkJ77o7zIPpJifqONcUr1TQ854mdtwK+bPFTFje8ymvQklI8Xjy5LUfzCq
MBzNNeazUlDgsN+XALocWF8UY+Vfd3G/RClfaOpgMYz5Dm7pNe4HDMYGTh6P5g+vbg8hhE+9wZh2
U1U8Zia4pXmI3buSpqhhfwFgrRU2r75vMDPzD7jzQrwdD6Vp/Cz1UwHB8jA6iIuDMWOeKunyWiN/
zJEQzAEhboOnN507O7uhth/8tv7NsqDduTp9TpAvJoDJOYSySC5psgmDxD4NcFbywX/vVfHZot+b
WWjuKt+6iZlls0JlM94yLLvjCEgIvlIY9Q3oGyKaduaEHjjDjg1iDiLk3MZUPOnLELrO1qx5EBvt
U814T5blplGvoDSkQfZGPmNxkY3b7sMMPqg5+kwTu/ssjPXGTqqZ9GQ+kCVxHmOMo2MGQEJq4W82
oC3/+aORusc6lOmtcyvekpj7OIvHHTQ9NjZzuXXGOJoWnjkKhtMSJuyTjICdYaHezapJrqipQFhR
vUAaFCvvx50sZ9OxKu9948FDeXBGZr2iKQdOcZWFWzt8y5hIReBMCGVdeT1d+Cvtkd3SODDKnty/
qPiJU+R23fG071EYbc3FbPdG2w5bb2HYuYQYyzXbJIAThJL7ffjlmKgjiECGvd5hFkcxDdwWoiX2
vYgzHl4OotMyrjI4aNz1+LCOltDHDhfStvBjTNbmdQksgrx9e5N44SFFU8GP7Y9oimy9xhFsaugM
ECQomhH7cPSRInVzh/G9sinkVYXmHTMIpuyCWcCcMdrqgvAPoiewMF1/oRutz1UzvzD4a5mJWlfQ
u7/aema93Z9aMeuHpjfOo7h1PDvlELhbuZiw7dbHdVDhdDaVHblCcd+o9C0xz7EjX8eJT39fduun
9y61qjc3BZMmB79HjmzCriyy4IbHR28EzqSI4uutkaMJh3beu97ykTgWkwUv3mvlPvkiQdtH+oWu
QIEGpj4vhnkxgv6uNrS7CU32x/lMy2Uypc5GLBkzJfaMtZmAnvSh8szvWNNTc1ydeQTQgjrqJlTz
ZJlWc610cqQ3rzaMAO5Fl3+5dsdmjKREsDiP2BPa9aeVDDrPBVKFSIaJyYfV3zUs5O7gH6eYm43v
vqa2CYMIMVLIhZttpl4AxoJl6s6vox9IUmWhI9FU5NBgdoNFkafKhIPay52dq9ybh7sAuGbDHNl7
6V+NvF79PMEEvLq6mgolkKHId8RLEfWhy3Z3Anme+IBPqqI85qXcr//rh+Iu7wLrVmDS3y1FgfYY
mQrmdusRcViA0H36JCbBZf+4BwEWESE3UUrybFsui0oiaYEszZynhVtGo+wZuRiQu7qB5iQu9vRu
B/S0D+5i/NR5EzUWSE8umxz/nb8uEdJLFfyStZGd+gHkFyifjWUk0EF9FPZ2Gt5Qw6cslnmnGYnu
LQ+fBAHPWD4rk1cuMOvHhXz7rRkECxUsfu42ZRjhJx1Nt0LPjqHC3mvyleJF3s34pNzabEGLDe8N
bPkozlZpkXGW0r9Y0xQlPX9J08SCkAtjOXeDjb7UOgS+TB6DgHaxyyixcu76L8e176dE0eTqR3DU
/Sm1g4uxVr2A0Ze9xmK+MeT4EE5ZGZEzfcSLpO4yPlp5x2RdS0jeiZmehCN+5gV5jXD1djJMya3a
XhNTMiTyoAmHTBosuS2a5I9H9BwMPJApDs/7rpH9N3IQhnM5C6zl4jiBe1ZYqYOkfhCh/b4CpQl4
cgS3ju3401bepURMbV2+HBYpjnoo3oYgMT+oABM8GPFD71nqjjZ+vNYkze3KvnhjqWveCrLWz+EK
EHLGZ9ttv6oR++fU/4FUQ4K4JHbFZdrDPo+FQZImV0d9WKUwrk7a3QBGe4d8SNkqtC2Ht1VEZsER
HM64MPwFy1iRIZ3J4a7PH41meZMOxDPlKHt3omXLXtvNrX4ypSxOdaF3kp0OnS3YIVSzy2GarSYy
CeriXNmmCcE7wwSUAYrnpSn7v3ata2wlY7qylHBMQvSLAjN8yWCdDF3FHeQY/dEMcE6gKonCkcpO
O85zmzmHzPHDfTdlh5CxYzs37n0JqeOZZwtw7PDRGyiZSwamIrJQSobN34lj3zIZXbhCsAkc6Q+U
oRBG1hPna8wauUtcNqGgBkDufheqe2tJGbb1t9+adwNm52Tuqg8PdBvt2Ej/6jSaPXe3fNkJkwUn
24NUmreW1BPjEH22YAhfCvctlV5+dpPG23ZgV7YSf9mUMxEB71riEAXkMcOImrHGSEZNQSuibOij
aeYYMefE34k0fXTz/BkMuXfoPYSeE4aIUjLQ9BO81V3fv3vjkO54Oak7i/ZidKu2tb0Meeo8jwlc
hNVZ45h5RMjZj0Et59HURdZCwHw3HBrLv2/68G5MGAgLPduXTDsLYb4W82HQNlAXElBlsn+ZpEP9
KYv8MN6Hi12fdNP8GkszEmK07rAwWzvzH+rSpbbT4FkwKu04rkDB4mk6tAPOkqTqHopQNW9QKj+T
nbABZ9IGIYBlyJy0CzeDek19IplTPlH02d9eAndKrs11ylGZCtJ0PCu9CQDnW+mPW+tMHhbNxQwi
zMPEIdnxo8LL7jOXwsHtRbLl8v5beP5n3OUPhWjq/cwyAo5q9yKYvCFyKLdwD06JyY6NGoC2x7bA
u4SRQcXOXGY6syDx+hc/XqECMzYFCADQZQYk+fPOlbODax2whWEV+8npX7zyb9CNzj1zNYXMMltK
7kEEgLfRDB4Qzl5dO+v2Q/2nNUN3P6hVSsNRUlHmYeTjNHObhm1K2TIHjh/yUX5OiXitXY8RJK1v
WfhXAz9aAtC0G9iXTgmjauohEJHsKDgbd+7wiWQFhzhq/N046j8KmE9kVeUbQtsJ7A+Pl6WL14UU
KCh527jE5Tm15bFrRo2XlYo5mcujVOV97gVm1Ler1ApZCYhnVXCg2AOvUIZuheq43Zt1fhrBS1Xu
EOOO8V7aUe3Y73/SiPxOFCXsMnhyb1rzoSfkG705vAmbvYUv3btpIN54md6dVd84dOHv2Gv+OqvY
wneg1/bMQMze1Ix2YFNQ//w0S/+sF/LJfcYrbQl/Gh5OBiHwB50+VkEVLBvB7eibxr5h4+g5zgOR
aY3ZZQfXoUQP2s8KbdUWklPLQzNX7Rc6+d9IVvf9DIrU5C9r9iLYWPWIRtIIXiZH/Kq08Ud0zjkL
XXnT06Fukyffn4786XuDrmNXxzkMNCubInS6txb+O58a14AbweIiEcYLyJlwuxjTPugxqYyaLLfW
3GPRuaJBwejMgguNe8UoDCKzRolgy/qnGtexj0QqENg/sbb/kCDaw5vTLD/2Xg/aOx1CZ0cCanPq
DfEnLBDQmgHa/M5epl25mOMpRwwQ/s2rJ3wJn4VdDox3Ls3IkjYo5/zYYRRkigQKbKI5cKjxJtO7
Ab7ViF27fjlDsjBZ85DDURcfcekxauLI3gDI+ZkMJLx2NRZbJO0vfmZ+OKxeEDw4916Zc3mzJc9T
UKbYUlLyI+bpABJm0yRb9DP3qV1su/an8Y9wsbO96Ivf5DWyUu4UUorF76NQuh0LQBrsAIo+w/F0
Ow82UPSCHlgBCjE8B31FPb+ahXnRaJgXBvOHNMSSZgFlSZB3I6rL/rD0umAPxSJvmMZ2NILfHflU
ADTxmSWS36HUBPvyLOB0tBP0oV6tI13H3+fVSH2avvde8EQ8xH6Zg/Rkyfa+RmGi+XNbP2ZLmgAs
8JqOJzBPP7n3Jz6EC/IQenRogCOHQQ4YLQjfgAgP1zjlBBe9iPdx6DyIjiLD6vXFCglhCLLufsEq
ss9GhHAh1nrPaHemTjl+SaSxS//LdB9RtZ4rf3qfM+R8DdaLTcZqhb1514PIRvtxSP1ulyQ50EEP
KgVyamCUBaS/dRGm/NUbR1qiFeQXLMeyzn84TjXr4MiVfAZyNdqH1MFqWmfAtYaSxt7G/azSZeeO
kKtjGiFo/KsOTn8PgGtrHDJc4/FnUeOx8NEIW0QhnXWyo/0PIyn5ET2NFSa2f0ozIQugm98MxYvY
IR0HMPQaigl/a9PX7IAa/oPBfJQjweklZaNGcTKNM5LEhKUtiu5dgi3lOk/l0VfHVoQFuwF7M7QF
eKVCmRGdXoIcQvwXc2e25CqWZulXKcvrJgqBAMmsMi/2ZhaaZ93IJLkEaAA0IISevj9OZKZFZFVX
d5v1Raef9HB3Me7xH9a/1hoMKSWE6etlX64oJiVI8fTybXtkghRKK6qCXrr+sy2IcFHP29dbW8Wv
vtSf6dZNta06q8aEsV6PvNcBQ2ietZ8Ledwyjn2iNh9hEYEMah3mQvI7YTduGVK3EgO/IOedWlN0
7gdlAWK24NmzVg2YqNQ3evs+rstKczJqSkdfZP/gzAiSTP+G16+hOu0a1jmqr18tdVZs4xJzPanc
+nPf3ePnzU+BF5p3xjlm9V7folOgNlj9ZzYkZXsPv2m+60JkTHV65nWS7pGy+dUXutPzWT/Uql77
Vg2XUotxUL0vHVIAX7tl1uOH9oY6jBBBfjcuvadxC7aDp3rtjLXq26seRtw3KO1yKHS92o/iWvaK
wpjAD/2ctBuSn9p6sB1+34TJK7NxmQEXYHRGudGF66eFFHinlWmO2lKz3iNHa02hcDDLWEmoPbh5
udE2vA9mSnFT5DcGw/KFDs4tkqZWHuPJ+9yp+O52qq9dPd+GXWhKF3/62TO0zPLeVDE7CsNd6Epj
MbXDhtIOXQetB5EvZBMUO8pXCib/pRYepPpdAfA4G1RP6gCfIe3WlYqi8TmxMIlRB8Ref/u3mzFl
1ScDT47DaD/UIAO9LDpmC/Y86LwuW/JUeZaGdx0XTAXwJdpwgJaJtnnwkM5bJYirtNJWr6WAs9K+
F2NQgGXepsXb/mI30ieD5PLc9sz0sjg/P+H5hoi8dYMSFmIHpDXS2bVD4vBzvu1hMnM/77d3qW+T
FMh6J1H87pVYRGl88mHnDrtSN5GVydSGY4pK6m5Vu5CsQQv8IYadteF3MT+n57XdPz/g2X4DG3xs
s9Tbbq/jKofCTmUe2K20c2zFRVS1Ex1O6mtg6Pkuhx4cZXfqo3LqU6QF+kF7tQ7WVqugzLoQDnm5
aauwgIa/NedTWtA3FvGpc8mm1y9ZskeTVNcxdYxPd9FN0v3WQApHb4Gu636YFZl6Rt+nTEG6sN4g
3wBh2ZnehHGdnDhL40VpUUCJr6KAr6GQ0EewALKp99lgoVD7T52lDWMbSpeHSlDaRNSJCsyoiutp
1U6pEkp23RjM7vdyg1MzcRIEkzwLAx6VNNPegrp9mS3A+HXHDKsLVePP1qev5vceTImgc8CnlqSM
/3vhsV/q5H/SskOi0bI6pt4IESIC1og6H3awlcZIPLf+B1GZt/IrUZ5hTc26jOO63f3uapDWgrL4
Xo7S0UA9m90euaqH0/qaO8yEt18z+ce4IdNX0cpXLwWk0kXrkJRuYFYo3/Ta8Muwm1CMorwI3yuF
yixPp8ZDUSfQ0pqsyY+8r6ttCKmQEqHYPwNGeiNsXF/aoywmXpvlMAbB3rIwznpOJgdodgGAUSTZ
Z6i0y0zmauvuk9F6DgvL+V0bNn1RFBVriGOLdn0ZV1sQcfdubfW31EY6/33j6f9JjM9SsXktKL51
rW3q/yoQrTOwQeMoYOfad7MR1rGcbV52w2eHZD1UP9D9qzDmfB92XTyBPBR6182A0mJg1uHjAkWJ
TkIPLFzsXpQETwxRP6ndU//xuCCYEcNopKbt4FwgznH+EDTVnwDVZJkXhX2HMGlslHcKplsfr3tr
t3t6fkUEuLLIq97i7qxTKzaY3s74Xn7ubgeC7P+N/lqr+58kvy0CKKqqa1ojZGm2/2X0gFmEokUH
qouaFxU1udka5dukd34pydIg7U28MCavdyMnX1Ays3pck2P1/AAOSnHX1Wt6J3SV4SYpECM7oKlr
1qasHlygbqEKKKaqqjTAphI7/CUh/YVfDKRqmCA541Mo/xwnJt+0J/Rv7RyKkQvqNhGWxU5/ZPvn
o1pBytwQAz41+/Oo7tTukskptfO86rbA9L3Qcbu9TLurPkvvW+et2UtpmW4DT3RiMOyirbO56oWW
T6/neIrXjvNHkCfSExVCKZY+kVpFHMJtdcWHgYxfgVFxYFbCuiPS0WpOLCu4zIrzVQ0A/TcKNhTx
FJcnnHfQ09xekBzV25c6JJ78DT5vA2Mkzyp5x09upJnfZB9gDvyWMTHqAuPv1tH28P52hwYw1y6a
CP1tUoc3xB/8ewvtZkP/dEECx5u8nZy097vjfjqwZT2vgOzihuE909Av/yXIer20LzAuv6F6UZQW
ZXet1uChYos9YGiCX6WpV/J/6UzedQhSawsJgm1ZphD+d0afLWQ+UB7kg8QggQOZ675GEqx2zYaD
PoEDh3qDVvTr2yczW9Gtq07qq5WseTgoyktWVb2ab5+FaVdXuIB+Cazf8/e2l792SPIMNBBQPqJf
qUcap7uDbBWTvAauWjyAI3yfrlYwOZ3Y0tR9CXWJbN+tvo5M64AsEHh47TkkQ96xq8QIgdMZvVbx
BZFtPrNR8tbA+JTtvZVXFoY9uZi6SegRVv/R60/Le73Vj/2GnWz8fRxgTI0YnzdEC7JvX9Piwune
AQtAJwjVW35Pxre3ukzz9AK3C/RGSQNaeDSmM/k92C1hyux3THBv6ocE5lN/zC7fe0M6WTyJQ8I+
Dm3Ifa2yhFzOn8G9qYX+1kChLwoiioRchJao2tx8wjlfg7m2vwmci4b+fQYwmmWj5xvS6IKKYvth
nVWc3LcBcp+CwW27IrUSVxfqAe4X99fi9+9/0ux+/u0/+P2QF/UDO+n1L7/+bZbf+PcfzTn/PObP
Z/ytnx4e0AueXv/tUd4xH+xux+e/HvSnK3P3vz+dvXvt/vRLo1Lxqsfl8VFPjs/y+vr1FPExb478
P/3w346/rjKri+Nf/3LIy+zVXC1O8+wvf/8o+GFPVE1KzbpoVv/7H2/y9yOat/jrX2Zltv+3IHse
r/+LU4+75+uvfzGM3yjTMbsd0MgaS6jB8lkd//5Jq1HCRZ3TVDVDb27HlvVK/voXzfxN62i6CexB
R2GobfLRMy//8ZHeNlVVRUFU71Ae9Zd/POLo9z3/9w6kXf7++x812Vtw0PxZXVPHozZauqa2CZfq
qtnV/2wcIMX1zsibte0eDLl2V7izlSv69nCzeYoJWXpBLYJ3d350YdmxW8kx4cKRLhTXEDCUC3hc
+AJ74aBjvABaxnJpbnyKPQUxI9ewT2dZylouKqdyZqa3WlFL4ZheEig+xqVt2RQ026h+uQu0/sR5
VtgP9ypj+yeTOFuCrBuUuqUP9ZbdsoEqctnYXazuYva14TgUexijBfNIxPZ4MbZ4fndYio4DGYIY
n+V03oM9VmwuYnH6OOFAaGIxGNRiRfGXJNZrc6WvC2Wx7A9xSXiXzcumxtgmQs1lS6dfcmfTUVyc
ZP8qudrCEGN0a0Sva69qHz5cz36KzXjFjxe7t+rDAcvBmz4ACzkbDo8tcVjztOIjvEkQBHex74TG
Sl+hW3M4Q522ogY7iKU8CwjQRS180mVi1Z8FG0uMp/Z41bdrIQdiehOrxY3H7g8TuVp1hT1MecgV
DWQPe6ps8ZGLYS02w1Gw6Yoh3YeNztdm78Ik1Bzbv/gU2HAgmHYni2IxUh1F7LmGJvvgk3hhd4W6
kphBKCk4fbW/0yZ34cZi0hVc9ePexHDfX7nDYW84IzPKlz90g9mGLtnkoj8EjiSwi70hwBuBLJ6I
YehuhAeIMDXfdV10Z61A6SWROuZ5D6pnbh4rw6caSR2qLVEPCz8BZHOW7RH6He11AeO//0KyI/cg
1HDA5MqumwteP9h8AzwT2Vv17jx1ImexOE6+YrZXHdQacIVk5bwB0BkzZ+B0xBIZCKlKnsvJHSp1
FNP52thjDyDZIHkdBSLRlw/cYvdTygWe0JXuT+3Huh2oP5QZFYx2XHg/lwCHPUBpP52AZIxMhmc6
tmmbrph5h7eje9TROlDmejC9cvBFOsdYtGxAbtz9LkeHXEL1JmjBJz01QqZEDEbkPUQmw8FydpcB
GSFZDCq3HTz81Lt4ZtAZ4TnasZNLlGoi01bRDxfANuXZRYhMJO5bUF3BVdM+cWWHzLwza/4w84Kb
xPftv33y4hx/zCVwKnvW5eYTAHeCQeHdAiD3jmmnUhsqi60LE0nfXOOiNnyH81kqiuApZqYMYiEo
shZPGaB+IiTFOeLFWiFvcjJ5iePZ/nC9Y+xsbQ79CjrIEv1VKibB0HsLFg4m+gJ8l7Q3+9mwmRio
iojmEXlWJDlFYh+f9vItgrbklnTzmSZO5QFmS4Zivxly/SEDkknlKXIZpWLTNAn5XGdiygP+hTh4
I9p7NnnKzCZHw+sNe32G9WQC3l70WdwU0fzUticXHmr9ct5ydIThrbn55MgvI56HVurYh8NFxs6I
wKCYxLzpKBNL8mjOqwdPMr2BPgMnjZrW//3VP2LyFt4O+0DCMCOj5WHSjJfs15kTThE3uYzlHFlY
MYp/zfsONx4AbBMRlQjCcDycfpl666v4yB0k6MHdRvdUbH3yy+f97e18Mv+9ZQSdeTuaYbgifCFo
k48Y8q+yHdC+rCcD3FVBSKLHQHn34H5Yag7tua+YBiyW1KSJzWpI68XiLSvbFKPLPO9//esw9VPW
LzQVmM2sCCScad2me+iatlDo6pvceixRT96G4XsVR8tbEpQVbQZ7K4R33MnEXPf4gP8vH8JL5Wxk
cgBpAbEc0MRgpERKy6wV+3SKaleX6+US3EuzWjZN2PQBg0PCxGyTuZHAnkTuqgJQkaykZYeET+Ta
iY6sToREhJieej+SWb4VS6g7xR4UsVh+ZQR/jVBsBLBZ0SAAk1NiquJQ2SB7aXhdHtaRd+TVRk7z
pM5DnuVC9qZSyEoMlp7YxdIfLZdhIj5OW+y4vFhnwuIF4ah1EsdPufjP0/npPVx70/sBk8HO+EPZ
n5uIUw9RPv5wYdlVJTtRztYEk7dEaSFAG9Fb1IvaaYfbPkuih2ykv5WnxXVOzqHyp4VYD+a1+Bkc
iKfapb0LT6desyqXbE+W+PmpxNQfV/ZSdR9SZ+O8O7YSNK+a0lI/FBaJ9XSsCqqHPYhI7SuPOy/m
cBE5ZK0+G93RnZTR3hHzByVYGb0DBsA2JCfDxi55WcgPHbY2ggVCRmIw6IVOJI6O48vl4CV37IjQ
sfNO08rVw1APY5tBLU87+XZ+LnTxWfgk5VzFrtxlZQ98sr3y6VO/JOZljzCMbB5yMYYPhBZ62CcA
TzYqE0yMEyuFJXr9UybHp95i3Ov33NVmMw5D4cixX8if4UX0f2j78ZY3Xq0WqDCLkyZOYXh1Up6D
QIFEWrDjF3Nl9jiom2sbrkxxPqIO9SZwPs7CNzO5GD56Xe/az4dwx+5g0eyDK6L25SxIMXv3rksZ
hBZBsTn8rgHknLT+efM5wnO0rlf1mtpOY9Neocsy1GKYXJ2fRcnj/CCjhZFUYDf5tb9lEwN4exfF
5jG2jh/v0f94HZ/Ey4W3HRRibjJ7j1CC8NWMc+RcJPKU8isBYgkZS7MZeTuMMNr6h54tbAyDwYXO
Q4iTZXjuLzKv5M++ncllJXqnUvRj++XVdiXCZRQ5X3F4iygcS2/ihNMoET3fXkvH8ZghkRyFA9/u
8dwszz9jAjoM20qofjdgkGFT0W1AXJh3KGTam7dNYkPQ9I0xCDO0yB1mTfNsPXrL//mDcf1fWKo6
Adr/wlK1rBYmccfE+G1jFP8xjLXtXK9JaaCDASQBeMJl0op7tTK4mos8WVoFpsl5krldF45L58pe
gkVkw08WaRtkU/ArEaQbf3udICeljooEy+vdfjD9myXgwsLmbr0PoxVjhaGO8rm9bjZuiA/7Lf/B
bO+9fz4utmqoi8rJw+LwGRYu+8iCn/2tWzgEut23ZK1Pnef8RmFoz/pGyO8hgupq7EOqc3HeQeoX
s+HHbXaNdEJaKfUbm6B09o1R0yyx5Pd65eQ80ldaWHvvCJ4fuy2zAA5ju/Iqx7A/bhdTQj197A1c
xr0Nqkt0tFjNSNVjbzWmNpsByyh72TEVWGT9ZosfHod7d7gJTElIQ8xmjQkF9xCLEsbccOO6vb7b
7/eHwbCfC7f51me3ZaVxvtyw57J/0uW3UJUJbzMc7ocbk1MxYbATsTCfwhNi2Hfvgs9i4QbDxrhB
b07O9u4KhmSO29fOcDMczlYz9mN35g25Dzd1J3xjYwyCyX7PNpYLm33p2Q+Gm68/28xclnKl9wSm
6NcTGE+j7S5jTMoOrdG4JyVfGw27MHOxEL2t2xbGmDLiRYqfrMqCzSxgA+PruBwNueWEmwT9Pv5C
gC0buLNAHISD/RGJoRvx9u7KdodB0GxGE/7rBJjyGD7NgdiYvwyVoY6x/YoWq/5qxfDHNNH6b4wK
QyCJBh5m3Nps/W+ATegySGwvsbFmyF6tq0nLplNAO4vFZzS1G+QThti+v9+QJt8RWTCxWm4iRT8L
qQJnK6fT0939jKqxy+5dMxh0vhc2mCRfiZSfrUSt6NpPxukw7wi4NZY39+0lYleL+ZodJKS2bGEi
eMFSvCjFGKfsBBeJcOYDJ3Qmg5AwHv/gRw4MCQDCybzTlolOcA8PLAvQ1JGAYSkEYcdcdxaP9aWH
to5LxEK2otRnUXafshoYtDPsruJqB0MXK7zyaHH36gZpGAAJZpKd3eHk42NMYj4kjFZsqrP7wZ5g
Q4YxH4PKQ8x8/8YQkU936zZT8NiYz6TKdE8Lmr9idys7ZfcSB0tajuEcklqoAT3NocFxMrsxiYYM
3tVw6O4DzEBcE8SFeDJsZLnZtJgLs9lTuBsac4J/NmscXywhJgFOZM9ldx0irCYYk8He7Q+xoFui
zxxY4Lxt9hNvdpdctj/b927iB1fNxdUKmFNMNLwobj2jNZwFg5b3w6r0JuKIi4TzF9bzi/OUMx7i
bfOQG2ZP/8mkZRSmojEe/NWmz6bGVGl8rknzTpMh93Zdl62w1wxKbGo8zuGEqzaGzySRe2b5Hjd3
5a5WLpM9mE1E6DujwHVn+81wYTeO2Ww42yyY9H1mIH/HTeCLZcLFqN/rNp4zIjtctxnfE6web8Bb
uTTeXdIz3nAGS7zdNGXKVG7M501b6jgPbhAc+65r40bjUPJId167mfgfn9skTBm38YWfYj/B2ZgE
Hn0U7DecxrrDFFtPGCSkUYVuz/idyDEdxKIR0Da4/023sS1GvClLpthk+P3N0cEsWet2IhN31Fl3
HQTR5TLl2OYz3FuJh7yvUHBjkjYXJEbPQ+HYM/gS9wh9G6YoCNr+KyidHoXvTZ/jB0lQC80i/sE3
OHhbGyFU9wxeXxYU0UM//iLkgP+X9yF4vbPUlvYTL3iTbnQwX1C1bp4mGSeobSW419aypISq0Swe
xBxCLo88o8Y6epakzm5zzPLtj/lTjZQdSwUbUio/k8I3p6ULhblGRWYhjXG5erqfCVDMCUlhsQr2
sz3d1vRe87ZeFEtwSfbaCxgRs2bpHRFpOMThaOllYr3zGj/z4LD/FyJ0xMSj5QOO8UZeVIiImTCZ
TJbL5WHtRZHHzxj0jUc2CY4j72w3xwajiYdzNYoO/ICf4mIvYDYouJaCaxxGDJDGuZrwOM1sZf56
U2fwxdDwBBebzOhgFndLBjTtkc60JANs6Q3kFH/Xw92dHYPGEeTMaBDxP7yyFiaPJ3nEtQg8L/CC
xk1yvJThyR8mk8jxvPUA+9+LQrmL1mE04wFGkecdI4d2cZbz6dSJlmsnjCZiHfHjYB2O1tSECZqD
vyjSo1EEGz8mrjPhHjhsiYNFShxG7rB3J4yTyBn4PXvADycZDQYYTFE0yUR4cga4H+v5lb0jEw4m
qW2P1xwgl0vHX6+dXSijXUd4gh8Hc0cOOIb1eOR4juD+ipeOBu2VMl4uIxy2QYTP4w3EwFnv5NJz
ohEq247zddZR6AzWQgyk36I5WnL+dZaRN3IUGlpEg29TgCEvIwIctE+HS+8Gg4+Di8I/vq3PPDt/
kSN86uacJZ6LiktlHjJm+Qi3jYI14aEnxw+4mVyzOa0ZV53mzTh7e0hHj8Hy45i8qLNuAgAYSxP8
phHYGXaShwjXXNHlo3VYuZy1ZH2m//FNYHqQI/4ecb+1x690K/q5viXxrYHCCZwvr7F+o0wITnci
r7FU2QMODN2bZMoy5x1vcDjyCoRJxOFDdATOZbzDNxZyhWfEgDkSfCBOwDzi9tE8zOQJA7U39seD
5o12uB88RsErDbCXR2vGc0FMCE9zR+eODkfuFjQ22IyQDjP/MGnTdQNEoKTzcuhJkvJiF+LE0gyl
CzO6XI4qt3m1CeKiWI5qAF2KwG89QBrkQtcqPmwWZ7tZhRJ3ORqNDIdVypmG47nDi9Dia66vS35j
2oU8L3ZkFzMkwhVdz5tFaungyU+nfuiMlkLgKa8Z+6NRs9qSPJUX5+4tI0Zo6obOdCvHEDsKGjNq
AlO0aeIeHDlnrHpMwcbsdJoP8XRbIhicMRCccBQEw1kwYdg49IBzmLAFxGJIU0xcJpczmjBM1i0G
O0+8ftAEdAGNyGib07ZeuJ4PLnbI2Jwu126kCdadZXMg/GdMKBK7krPpfNof13957U2Y7MFyt6Yd
vaWzvMnj8SItGR2AnErFifsOho8tHebweh6F2DDrteZuud9WhPPcRvyU8cvS03GroOjKLwwXN0mi
Tf1CTuzEa1ZE2pbhVmLS8OSF2K1fwuG/gx2gLvvrKYsJ3UfnM2K3gpYGtSR5cOI07Kme57HnefOY
l9qFXVy0pvMYILkk4tIEQiZsw7QoAH6/GcIXyRLJNTxvGQ7qnj9N3VjuDBnC7OUj5ICPG+pECwBS
wbiowxW/AIjQYS+9hRVkN6ZLZbRyaqFpKz4Dg8gIMAaID0U5e006eINfR2PoPgSv8Nnpcsd6RvSP
r1vAi5UkP6m7EiPoMETTNjotNH+OgDCKcthxz1wHdzhSTon/2l1m2SLrFb2slzJoQfb1mIfMoy9H
zxVbwQtMiERSByLwvU/gIJq45Jk25EthStc2j4HqKAc0a2U+jG2/eTzL69BVBAyZgRHjnPce1yKM
ZbhbN9eIcU0TgQcm8doX5AUsYf+wkQ5b8/cG3rj6EVppWA6zcSQOSMyLnfdgsHoeS00TrSnt6dju
2VzyzSoZnsbtPuEVeBGbYP84YdE+AaQQK4R3ZO9K/I3aw4iIdeOhuHtsGVwj7mnhuGLfjslA6GL1
JgS8qCSW8ckidAJyR8g162AT1oCtbqyGJDjCN5HLFQhc8XI3X5cAZtX4vg+bpEhH/izgR46nt8JO
ycyK1/wcqj2Elx00guQJwcJN4Sm2w6+LwWjAwvSybcWu/R7kHrV4zx/ec3gOE+a/p1KaAw/SHIZY
nuR4w0P1VIIkYO488IsomaOrdoWLPGSEuaeEOEcTQaDjoNfw/HwIRncKj4pTjKnE5o4nuDm85tjE
id3WiJHY91WfW6bDRz/nZIiapo8Nmkk4vk3UcNr0O9hqEWECugSf9CD3V3eiOCBcCFuRtKAH8EZx
M9seDPzulpb2reDHP6V8MkW3W/wsTv6cBWFMxRmdTluwLHFv0kEr+MkjvnrwW+BqoPnCQJoSFh9w
B74oRPMrEjqnaWqfexT7eJr/6td+nIhu0LXvrBGUmQXNKMI8silnxfNrYq9v/9KH93jSGRHsHGJ/
AQS8j5F2sqvd01HsJLj3jeF79bIRWni53WBKIKBpGG5WkeDyXzKsiXvkNrjkyWPwGjShl0XpqIti
dtYZZQZOJ+MGKSBcsMWZ+BJBFFUOMc1/Vj2KGUTIhMeA/7ofAt+Ni8aSbgm8H8JTGOaK2GCnDxUG
IkP/1GNo9dXQVifWzJ6S8fA6clWJ8U9JgqKJHzVJsIop8/O2FwvuLp7+iWAjZTchABGf+GtozoGg
toBVSfzAiGRVh2lG6/HkD4Z3Ts6K5mwuNv3p/fycuFjNa51Ib4mfHvk3Rm9/YQSJNz51beZlczAi
xk20p4ntGY3b/+v8JnbZdhBS6n/X1RZqO9ladxzLtoZZ8EJ2m4Bm6+cDJHz2zG3q6pfd6BzhwgLC
ylbw7C/R/rjU8kYlEnSJ7nN3TmxjdlvADEe+zVcn3dl79c7xObdIkgnYUPE/MYIRFIydVikesY1Y
Y0GG4Ny7PXtdP3dN9+EytUgRlr3UJiwWIUbYu3o+iUR7y+hgLErFprEYmPrIsF8uDeIn3stte4ge
e5RwDcqmxhKmjDpQ4sNVCX7Frv4fpNH/P8x9a4bxh8hck1v/U9p7Se76nD9+dtl1lxHD+z2f3iTN
f534e9JbN34jm9y1VAtxOMuy9PY/kt56+zfARCS8+buhdRF+/GfSW9d+MwxNa6OxDdWgRdL8n0lv
vfUbwCtIvbhk9/eP/i+S3ka7yWn/ARAHkElrqYZhmaZmagYSfX+OJL7v10+WJR2AfY97caCyqVo+
n7UJtFB7BPEDHU8kNmMgkeon1O8fpd+9WtR3f9OfN2Keo29pqNSIvR/7L+/v3VvKLTQAJlOmpml+
JykzSiySONcpZbpA2mNS72xSNW7pIFrN59cQ5j1+UKSG1HMCT+8nbKEZwFaTqTANfavDZVsf4YnK
gI+Au0L5JAULasxvyMJBp9Wl0k6HpuCS7up3eTTrbK1cUcmwPs6zbvW6907/YjItOucJkrMjIKPT
yyU9alAfmNfY/5Rs2/csuhQEnyGVOVfl/FOcZyqIW4o2jKiqS6qsdLk1S9Qai36exwuABcH7pfbR
vBnkzy5JxULZ3AoKF5O4tWm18shETFnCotKnvOgmz1VrCZeoU3UoHrWeZNDbhKHL17BlbAk8nYsd
8h7zktbTOqzDVcc1EEQDPQ5w+2xNblkRtb7viXLG8lCIql/TyFLrVQpBc9Yhm6Xl7ucJXT91P9TL
7K9lAffX2VXKOvqmZ/8co9h4SXX0hTTSw50XdiG0q9J6Eycy28fL9wWFxmWMIK3Xzg6pvuuYqwQ+
R4DKwRXpdLMqfVCVEFzHwaVCXks/++gAoxhyQV/FnDL8QTYZs8/75annyxiFCfeblZGRUhKQpAPY
7jUoOyA8AL28B+0ZWY+Xk55hDE2pBkElSKJWg1w1t3i3HQN+sW079fKzPv98kijTKaAx9QtqD40A
bmVfrDooL5afprdV53ydJB1q2M5w5d++e0j1gye6Zt208NqdT1Bd6tAA1g3X0C69qKt7ckNeB1Y9
ImTgoQJKRZ3UOgcwWSxQc0O/6eYB6hpaN+L4FFlXRhyUMYBp5fksqI5uRa83JtkNpUK4k7sCVtSz
jfJX6anUNYB0nquFBqNKlwqUF1hs6NjSdVKoPmSQnvmgSE57Ui32aoVgiUPoALbUPhgHpdWZwLoc
JsoXpIUSj60uG7aiGf7XUNaWrs4en6oX5/e+opCEVj/PLsj+mujCC5U1mPBXhnp132BOAUztS6jK
qA7N3ftVmVCp6rcQrpSoeh2/FNTf3tbk+TX7lXFb16+2/0ofM+TPYopd83UrsxrazmGnpYeflrW5
dahMTN7ddWl+gvi6HXdUKrQSKoDj+BE+y6cXw+O3zS+nz+X286DwGZIF1JVQats8rHLw6TwA0pkZ
fIZWG6aO/Dwub9cRkG8HuWTYvIykg0Kz/qNvc6/7ee60vO61tunYqu4QwnU/M2pIa2o9XlDbdotI
g3CubOugyvJ375cidNbREPwx7vNvdh9cvlnwsK7+t8iYF9eRXmsFipMAF9B/JUJ9u8fT7hYSGgXG
uICVIR6iQLm+djohUgTTd9z2U/C18pNZ9+Cxre+jJxotUfFQxuAu1QV4uG6ApNAgb1EfV5/TZdKw
/zzfn2cUs3AhmnKJ/ftX2w50qiXcUlNgpaTAPx+DfHyPIEzF/6uykal2ch+gMFbe9usDEl6lBu/x
ykuzl1ns+sn9Ms/OlHRsb9RKavGNSinVq7TXh6j2jSRHU97feWHNPl7Nikh5+KVdkySr6ppC0PO6
a176EA6w7iqv9fXFldq3HMEvGGJdZvKHQvNnU/5l5uuLkaELw7oAlb5pW8kFNbC8b77esShQXhRb
w+yVyGrBx6GGLLX9CrC6SGBUfH+7Zr9s46W9v/qBEiFK+ZWPn1vlw3nd3wMLRo4u2krv+7nVu90+
N6gE0vX5DcEsBFEQMuRfWJ5bc7SSr0GX0Rl16y7IJy0fZLd4TuJrZHWS/ut5B7kOf1Y3obQaylLD
vXZvh9ZLHVTdt6e06l2G5hr6RBcbBDYmGwBD8C7aqdtsE4V6g73va+fpeXU1Ae6iYbs6f/UfCi2n
VqbNO5/H+AWHS3VGly67bSowscm3u49f5zOs9e+eBQkuMXqIWYblxcQNvd60flUpafRNLrpot9se
xW4XH+VnyDaMM8z15w+L4j2lpOs5qLkppBXf9aN8fKnagDoBknaNHaGqwCp2z0vmAnTu7wcSi9QX
vzucaLXRrnmU6RAqNAtjH5ZiaYG0PsH3YrnvK/R1X0ozUJqLG8rS/NM3k88KbgavfjF3rlf1VFDz
BuPXc6Vkb7t4Gza6DdBmnJWu335ceD1jCvOY6tWIVrHMFxlUQcZOQXcF5ROttJXbfUkDDl4vzbGS
YnLZAji6XTRb777h3oTvwYLZHv5IzFizMmSuUJCXtEsI8T/KTtvGWPppe9K+oy+5hdekpIPf522o
WRmBtecX9dPbovs/mTuT5biVLMF+kZc5ZmAbiDkYnCdxAxNFEXA45hn4+j5gVmVmmVWbde168Wii
yCeJEYDjjudU+XUFXsJuPc+T85zB0tgQtFg7WQ9QBDNuMG7C3ZyuLMx2splKYig2WRqeV+bUA49X
5BQjE/BRK0x4l+adrdSf2jB4hfqSVLU2vzufoeHOoF1UW9XdPCVq25XisQUsdCPNYGT8rUntGwat
y1ubDRh2zDP/bXIi1jkDPZ7GarJfmMuOL50TvSdQEQ7VMjvn1GbOfBXI1mIzqXG97Fhx5mINxB24
BhrGg3E0lHyoTQBTM+djmsv3uU2d8/8+sP5/Gz79n6dY/z8Mv411QPT/PnV6/Z39HtW/h90//8M/
w+7AcH1TOqZrmKxVENf+Y9aU2NolIHckBkeLi+qfQbcI/sMiErcCW6LmMNdf/TPqFob3H+v3/i9C
7fX//rdImyemtY6w+oZhBkxYS9f/75F2jLfEi/EWbxIEd7BTyvJZ+KvAupioT41+8Vz3UM9Lhtp/
vqhW9MPEhhfID7FyP/7zQ8FlflWOCw3LERyk//yCXn+VsIl6tox6OXqtvJ3T2DqmLvL1JS5v+3o5
dKUzvsuGvc225nb++TSrgRUV2qhvjbp1n90kZUUrn94TPeqT1y9iuwIy/u29+h+GGEx/fTf/+wvi
s04iHcOTlm3Ynr++YP++iyPM2rIEe5u6Fi8JIOhLOhD6N20WbTP2l8/p+iFrEwtUon7Awiw3cLx6
QHDlSJ0wvWO5K9qmgzoByXorrYpRQC/9CyZjG0cZHg3bXu9Hyk5doIhdsw8I6y+py/mGk+9p7tqb
0gtYdiq+65bVp6wpGSyagwdOsCHjnDMrCNgs652CNOuJQgzGdw0HqJD1Lro6uxmreNNoa5WCl4xZ
TLu6SXeqIbAxMd4EwjjAWWF6c5jwS1VgNmabOCsechCRVgQxqb9MYsmOjtMWIQdhu0sBhm9V158m
E6Xo4pMZaTg/c90/AwsFCMI4o9nsloDVeSezNNLAYzMmrMvZBAMReAPwiqwgEtpG/OAQBHZGKT69
TjKB2l8ag9CNHWScXdAA58Qfd3lv08U0Bh67pXdgMyFlsXr02KlBnzGhhe58vTVE/NU3Nt8Nq3Y3
E4hJ+93G9Fyt4UeT9qwQC05gR0V3biT+qNwC71P+TvWdTPNzmmbs/gC9DqcMTxlXojPfptF8xjSx
S832fu4KkC16llt8r/3qhNPZq+UKiiNRnxzLmoQQXz0mFLB2qjjHTscGhVEwANCjFcqjJ3ZFWlbR
m6Pf+/pGMl7EZix24CoAosqq92Zy02U7gEfxUu+P4VBfXtx055IAc7GssHTDeRmxx20A0C7EMw6U
lxGp0UheKHmWYTcKR3Bnm8oJjJ1vUopEJMG2Q3SNW3afUrBwYRWUoaineNf4ibfhPNiJUU0nI+Lv
QwVYYLwyH71Z3DmSAp6hsj5UUTUfZzu5tSA84eUIcYs/GvXsA9EGUAmKuo+ym3S0QJ5xJZCyesfC
IluumscgjqxT0BXBBkXQlfBM7lAaTgd2g9SKpqFzY8YBB8il6hNKbxkhXT8YA66/5peCJ6p1e7Kt
ed851p3wpV7j7mtb6orCUjDvoqDsw2pMd4VrD79qPLiLUBvw8zkG4/6aIiAg1kqdbQxBkU2CLbQP
dBdLd6OWu2iBDsEuzrw1WuvOXowJTFb2lVltvrVTmrltGd0vyjhBsX608fRsVAcOwm+OhcnCB0Su
L3CHDGKPajn5Vv08EKcAZ7lg0WGBn04zy6ZgDzouo4UbnZ01uj3tyJZ0cK2TBO2PZijRUS/Z5F38
gItpIFjLnGDNW6sHAp59628T1SFp60O8lpdZGkyQDw6FAfbDdadf4hyBZ28yzu7wBzsOIU3Z4Qtk
Q/rMWhpCWWdpQyYX40meTSFue0t/Cq8UYZT0A2zL8sZuVuKct/hHdq9fcdtsFv5RV38en/opvYs9
v9o7RNv8s81N5IlzbM/PWpiUNuwVE18Rg+iORc45XDynuYmifgcVns5Ibf7J++piRvJ7zFXBorO8
Nqp/GtmC4s+Kz9nk2EeJaBvCJKNYRpSsVs3fRm0F58Yc/wzAyw/Kch4A6HLwjoUKS9/wmEeuLDiA
ecz8lVNFbGLGEcQUuzgaQ3HNUiu4wBO01hfkv77qFpa5XSCKwbfim4OisHkjFCu4+QIhD2cL6LIB
5BrL5fCjzLi8cdZfuXZKFdVpmQi12l+lM5PBjToO4SkH+6jyWKqwP5t6YuxKYZZGDg4T7ZYEpLmb
raW5+/kVJKtNyzm3sQ3TYJaTL/7rg0edwu+EeyjHmbFzHd8iLuquS0STwjXNZ3bhaGBiFjz/fAod
pdwtUSL3P5/WTfxSrmWQxKcOVJW1+Vy2eXPtVfX58xlCK/G4CudNM2CfbmjJ/KeIMkmaxPtByU8X
A1Y4Fmz4zeVQnJFEFeefX/3rU8PIi7NqTXurRUes78O/FG5zqTIzO5SifmpAX/ECRc4ZG20Yl63z
10/iD50P9qvnmxjc2ry7Wiy+bl3d06HJguaYTfW0SZXNAzNZbueELmIKFyd3/eot6oJ339Xld8t8
a8ZqvMq/TAXuMikH/2mSTrk3Ve1CXneLG1k6Ao+AMR4s7pRt7VVoW+FWfzlk+J2Rf0Mh+9Mm5fia
A6zflVFcndnfPGVt1p8jbhMi/1lTigi2dkWeCIoakrlNd4Fly6NNPj5Q2SLniKtHQ8V/AQKKG4dF
5aqvX/J5MJ9RbaVhlFblk2gca2d39nKNC8EeKWhzcu7k5GdC3QZFjUcYyudTF1AiUYYyPxL+1smc
N6xSv3Aa1h/TZ+B4GIXy/ot87Y2t28cprvSJvXuK9qn4Mw7tn2YKsodCzd6+Gz1o0zBnSFti9+Bm
SYAwQ/aHyWO6xc5yXikkrLtCufe66yHEpOXvAQ41iDqMahMQ1HCKzejsWq7JUoXnvCOQOHgqbv/w
Zsr1mm0fKtXHwO96sQ06v90rHGNTF9u3vn1bOlV2sHD2euPM288LZYgOqlHjiDOlEAeAARLAitIk
MznSuIKsrfZdHvv3Y+8z1x3l+tAJ3WzdChCWgBn6CIDN38Yfvlss90s+JxiLE/N2WWOVUVXf8PL8
rQyqepu8ZXE1bs1pZEgbvhRwtjYH8whOsM+87LSkrnXOI2Wjw2yY9O7Ht7wVv1orpa9hDXZ1Thx1
hKcGNSozACA57iNK2rq23Gupy5dxLKrnuJpO1FllIZrbCldYPY0wgKdvx89ehEUIVPYCES9E+DDn
KKNcPl6SP6wairvSVcnBGllFwbtoH92heq3gzd2UTcghEp9RvzQsg0b6lhIDbcJcESQoGGFTQOmh
pA7BPx2iXUpxjiloo6yX3Vjb4JaX8W6UQMYNCRt6WK6LUuoW88CTchx97LMvf/FbIAgtJYXYJ6jo
2BUZzQWeSXMYJpJWYOty35oLGWqu3/yhbreuU98VtTvvIwB2XO+3mNKsuybzf3eV2xxLLUgEMHRk
bMNt0q6ZdkWsGNefBKfxwwSdcWvYFc3rccYwHujHgEcoBa0KfWrG2ZDHTwakj7t8CuZ9CzeO2lvt
345Xv/fyC0ikp1jAnGUNbj0Sx3tjIjgrffudosaA3SpRD10RvZlw7rDV8kwFhC0R4fBhgGEQNFV8
yuzPCqLyum9uPneSTeQ4VcyY+ao688a9VWuZSUWWszFqv7kBqJ2d+jG9AXwv7irfH/Zod/A3uXCJ
2qTtL9ZiDk+oOuH7jf4vsF8MFFRR//TzQXksfPvqMg5dcBUWkrBsNJ+sAQy1Kaz72Mn97bTklAIW
tauAm94jqq2fssTxdmA4611j5+PjMl+cWXQPK4M4H8r0BpomARmH9a2bVp/Aj0Icpd19JCUgrLwP
tujVCFsBTAGlqL2Hcv1g1cWyTwM33pLIU9ptRXrkgh6vkRiQpPlVzrMvhdWTDRfWS29h2XQvvkW0
larkHdqVujhuCfwVM/h7Qs9kayvpnH6+KhC3KzOYn/wpm+4xHL3/fJdb5fahF8TcsTRlOMelQ5l3
wLMhdHkL1ErHBQjl9RM7kjsPdMx5iJzsKtWYXWHJZtd815dJejXX3/j53SYqjRHVLt9V24azB8Cz
2p/+6/tdA4L3Pz7/x/eUM0tqI+Wqn+/5x5d//uR//T8qAmtPmfvy81teNJsX3+fqSQm8ms71LtX6
4edTdowH0NoFSDu/RdH885Wf70nShd7jf35T6v/j25ue21bUHbto6w8padzMTTzfBDpLjM3P7yFE
KG/9gj229Qvdk2NEUJSsobjPBh1dwE7cpKYu7n8+IBFhFxOF4mmERpHGfveSFxTsFDjAn88GbVqg
BA6121lTGORXawEUUTtlv5YjwyRQRIqe96iU6z/FkjESx7cffj4zIIKGYohGWhN80eb8PrmrZT1e
Px2GYV51z1qRPk38xUSiWXflToGt6UdoC+OzX9Po8RZaX1CJYkOyRuch8OZqoMdko3dEMWIE+Ucz
M3nTWE9lbz8gz4BpEtstAfACLt3o91MsPwczpbMPydWRlGHbDwlMhoT/WCXmOxRYezt0yW06NqDt
qV/T5fLdv7M9ZlSeIZB6bcGJG0XnDshyWa5E1wYvhh95rInJKNm4NpcQQcO5T2CHdvwrpaejw6JT
KHWYzsue+mQ716daoM/pBcvzRsdwzmRa+DBQzxS98FB509ROitvIEjOzHsldoZ6h/Vq7NGodQFWS
dbcFKmPaftOd4MTso7PX1zeaphFHrg0NqI0vVJnZ4BuDp8yHeFTkHAlxN56iscYO1R7Gxlx2Xte5
uyY27h01OBsQdE9dcZZd+8hT59Q74xvsoa9SmJ+2qnfpCredTeqH3RSfptLfVX0Pb1BGN7LODqKj
Camh1+6SGVGNZeRk7OpmJgPcx1F/gb9bsptOx2JZEVypGV0aCxYq7Midkin9NUIfAxcMvKb2RWfZ
h19r5m/TcaNywZiDK6ALxw1zHR3TgpXztpQEEYKotu/pLtWV7neRXm696SubxPsQke/MVIei5SOa
JFb6ZDdaMQpD4xfU8K9lmDfqnq1+tvf9iiJ682HAIzo0ubU19fLXTMu/Qg1fbtW8GO1EV6a8g037
1/QEDjvidrx5L5FqfsVVcllKa9rPZg+1rsaZ4/aPDg3GY0D4vUEbf+smDA/kPjcsPJJT7tNYioqR
hcmpXk/V3dhyVVv99BFp9RXHIzuwpoe+0T5oQBdGzR3SJXO6px39l4h/Y0jvhv8el5jKiuMEpx7C
5bK07zoxLnUsmc4A29Lpjik4mklw35Rzcojo5cgpUNj3gVDdAdHQY2ay+0Lrkz3Errhb0nIbFJIi
ePmxuAoFVU2RwIjQ8S5u/JYGlRvS2eTFoB+ZPw8Q0siJa5qzy4Frd7iMpDWXnmrDPu87H5YwDj2j
7KBgeMl3LgKYa3hMFFLRbdX7sLLqv1S7WJFOSyLTDkdPlXq/pKuuEV2KTWt7c2jMLk9G3e+D/tET
S/GWM71pWOoAt+wrzvS7mvt7iH4TaxLZKcu9JHTiZ3Shmwr7VCimJuNHraO90wDo6EV70fRbw0QD
nOk9dJSyhZPqcyflrfw0O8LbisXadgZaU7r3cl6OtW3yPrGRtEk0rOvF+Tbq5iyqYtiYbon+xQHl
qVqqcKUNJ9Iy/8p18Fs0lKbEoQIoV0lRU7Dau4O37DWNe4KRXZZm22GRd5m+R0rX7ZP8F3Hudw2T
d+uUwWMWHTHao7Xqsx1dF8DomKs50QtxxmT0ktTLExgxmrU9YS7pYGjr2ATzJmCY6h4JxNw8U8DP
LsLq7paiMqkAiGvWxQqLm1m/ebze1pK+WGCzt1U5r5F74t7aR9/QE3Ud92vm9nM5BcOaUhpUreRo
FnV8yRZmAXPr2OfFHWyOfjsDQDmAfrlxSnFRNfsqsumMrfIn9qJ6eW90gXcopurbj1cMK8DUfdaa
BO7whL3Yeh35uQwoybs8Mxlhrwybp2sAfL1lZM1p+MlAe1Qqdw+V573qsknAKYWqtD8CxzTOY+En
D1qhe0eyyZCjT+Fw5UjZdvnQ5KR+i2gfsUMWBCkTCwpbOxd8udEMYNG+DLPxXEWUjSczA7Yfm3u7
aPQej30C7e1X7uSPmVGUb4Bwb/qJxwZCm1eJkHkIqD72ObLIbjGZjWAjfSoQ9iVTMhDPsxZsWya9
0ZhJhODeoZA94I/ZGhbossAGZpc11XeNGjjMFmufN6b/pLs4NA3n2akECXJaPs6jyfJoTyEzH4u3
bm2h1ZrbtPTAKyz92XPN6hXxHc9QPzpXcme5y7tIxaXIYc6ACpl2wdSPYVeoW0oPHy2/g5UM7C0Z
P11S0ULBb/qdNRaMskLlekg8Kmstt/wwIovpBkbIRp6Riw6OAVzxEBYrdV10aACwMkhYrynSgzP9
Qdw+YryTTv2sk5wp1li7lN6W17F90liqN54XFHt4OJtGQsd0Wx4ftXEqYt+52i45w6yT3TpYEM4S
1linCT9cIvwlsbeiUiauKkj5Y434d+B5Re+PB7/N9FgGOi2qBqprlXxMXfelpa+dcynvJzQtqCOp
kdgBqgu7WnY/VEnHS25l1T4vyn6jgusdmp6cpmnTNbqH8EmVkKd731nQ+DpSY1CIQftSBhnMYb8E
WM+yJvDE0O/6owjq6ZgUEBuFJ09znWK/0s2H0MsnkxPMfibOSfRWfpgB5ewNNXEKU7OLmYPiWEsY
9GNidDSy+9adnzozjXfaNR9S1JHhlBry4o2A5dH21WnBLmydB0fhes95Tqu9Gx46tNhTL5/k6MfH
LD15aAcQsUscvEa7T1zepd5mbjZoktt8DKgGmQlFkyrZLf5UojlmBi8Xr13KWlLqsgkvpzfPa+1w
XOq3QgQfFNkEcBr1POHJ3qvehXTQvNliYChYgY0G0xTO2v2k4rqBI1Yj9uPFt1J9jobx0ZvG+pgE
zubo9E1zm61/MNVDxoO4DGbI89ByKH8ZTrK3GItNM24al0xoqJU8yD5l4avwX4x0ZLl7tn8x0THd
c+NFtRMAh4zyECTVPquHY1rJhwy99C63PIYX/eqzNx1qiSY5Oh1TWzd8b+a+u7X5NUBP38SyO8nc
Tg5Q3G45iJJr37SPNTpPaqCQOKfLUMTBTZKnX6PkRK0a48Gd5UtgMl0ioGyFA2dy6ES9t8dGZ2wa
l+6B65+aYHIfJh/zV7xWVQDzZcFrrkj0Pc74sp/vVfAhMh5qkTVtx8FmB3hQzCNrg0cQrBFA7Fue
4fdDScFBUjMpVIrOqwjQ0HHpHOG4vXTJSHV5Q0kqIx7rvgK/YY4hMCnfJdMvXbTyumjvN2aKPxZQ
Ys3Okrt8iMJ4aOfGDF1Fe30gqawW41BiG5YL0b9yuODntrkrOqZJ+sT9Q2agQvdSJrZCoCZmiP/u
xsOYUgk8TEnZ4mREJVZy9XOIVCWeePmrHYFP5cYHGLgJXbOcwkZ7p7SR/Zk2OLP0SHuO4Puu1uzJ
fRRbz5S0qUNz1GeJucv94A+cw9+D3zxYNKACzw81vhoC66OdCXRiFaFBVr8UE1GVWKjepSW1xXYK
vqkd5+uUHsFPyKNWMHZX6rNdfDRBY4RR7YptG1fp3RxHh2rgWSHJULf2QuLhTVDlxs6mZqn1nS+2
PaKyTV/IO9C88Jb4UerJeqPFSDdJrOFyzOPe9ejG7M2WIVSmKL6X2PVZ93IvmhrQFmdZRAufeW1P
W9Yubgfy1MjhsdYTGgUa56YNQX/Yc4B13KaNDNFbXQ1jYvR+UMwjdMWuMD0WSVACqC/XbeZrPYBP
88vuQcaXarT9XdsavOtqfYdUnpEX3tR2BBdfrT/ZJ5zDRq2lI7NtODh2U9MQ5IKT3jRm/5mUMt9W
lqNCm1SgW/OpZG0QlIV56wkqBT48RrqFZ6nrMZw0Qr2owVYzVEzpUzssuuA35QqEdBklfFs+tvT+
cWON1klRidxIgiNNPkDvrD7oeqb1gBPo0mCpTwemoPJ6YQZb9ck+F9FNGc9FiJUNp/HM2QVocqvM
kn321XoVNA7779RviOBxDAwEkRvfmmaywpsZ79xKYcey3auPyOhPkP3VucySc8Fpjpe0PzeVSnCg
5vlWLhweHjw0xYha2Zd0zsph2Cb4sncNjpGgQeHnD9ef6xewGB1Dar2bOpmpYvCAqYxvyZKrcl5m
KJQbMfvYPiyGHzKne+ko+TCXEp8Ybf00x+i58mp/F6fjS7lwr/pF3m6jyX5U8WhcjTxn98c8WSUG
3QbnFneA1LQg5ePi6IcM6eyxseNumxfeZzwHL1kqKE072CQ1mGCrOxRa3MySuHZmSt/Wz7P2DEp7
rbeNlvQ9Henh8RqpFetNAapS4H7zIAsT5fzOI3YHlIPvt/tsndK6N0vXIq+u5XYqJxqxVFGHoXe3
E2DKQD0rH3UZPWU3bFzUQM4rRKvsVo0URK36Oyh47uCu2yZDfogl4keDo8JU8arkrh88eVPX2XKs
mOLZO3J5rvH/7Acd7/s0/hKOW98mY72bAutP1XRtSCZXnYzPMU1/Aw38XAaX7feFCaBmSH+RVNqh
OUBKcN2eqZ+GF8gS+E9Jge8KahmL6N7IsT8tTE40tmdg7Q5U6UBah6YcfjMsQEHThUdfu+qWsvXG
sbHkmlD5t53N+xc5iE5tdOVhQ0YTTlZ2LTCBbxxp0WyUQ3D++TDwDItcP0ZIOSMIrs9WwLDqkqJA
dNiRGUkHU2ZCRxQWm4KOp+f37mEsJeyHPr6rEvm+uIgtzEYfPHv57KNN7abXOZb6rLLuw7fiSz36
8pyPB5tS3R4PPXNieu+JKtq2mh+AtusfBHvXlIG4U7OYZJGpxZRr+xAXyNYTZx4RqebHYOr8UOFD
OCnad4tNY3aKjqUxbftm5raIuETSOKCyEMTvczJZB9lW4ujFxwC7z4YntjqYPR/GoXxieG3vR4Y+
9L78okxwtCn5IG7oXmJj4mksaQt7E4CQbn2bOrHl2L3zye54slM+cIzlis8C8K5wb/y2YVPQPniu
QfLoI4te8h2RaH2SeEtxbIWBzc8w5vYHTOQMvmbxounv2PQdDkmHkDFq3F9W2TaYF4e9a7Vq51dr
6dtO3pvpRVDWuWuLNLlXDFxvgiw79qR/ZIhQRiEDPg423dkJuWAoT7k7PC7L+F3QdOvJyXdjPH41
3nCrVKp3cbXwB5CeFCXtc+3Z46FsyPvwZYy73nTvC5dYw+OkGHMXiJSbsmVFhtGSv++ZdqxoRwT0
G7myoqi8xIPFc8HhMS5y7+SbEbVd3CcB0p7JqP64ziKPeoCku1jjNk4EmYH5twlqAC416pLZdY65
IQ1oAo3aMuv80VsxO2NTx84YP/NiZHd1kIlVmjBvQSQSrLEI0bnmpq+jUzoJ/p19QGEl4EjR/m3S
onNNJrvYNoFxXVJcU8aw6F1hUEN1Iw/YeQ2HPlqK3+NIW/puZLrs3VrnUHiYuhQUCGT9YScFIOwy
jRkbLqA01+OTQa0006dadvrSiMwLjdrbkN7wag6NweSax1BJHFDJKtBlDP4d7mx2x0Jr7M2dU6QM
KfNQeTLi9lWRmZ7ok84oeigmxHQkbwrjG8l1ssMP+57lqDeS4YXpXLEB3dk07vRYxzyda13sVOxT
MGI+t3GWd4YDbJSIxkpe1zivGZvwHfMijf4PY3vNNjY/R+irx6x2WExSdnwAzsmTcWx/1y141qw1
4EcPH07kvCwVg9xMiVyiaQXF1y5rSpSnNjonVeeR+OL7OfOSH+NiUPgcSTJcVCiUp7aAUyGgYUdh
KSy60UkMbm1M2Bd3qR7izw2rZOjDYPL8m5ziyzQxlCQ1OkOTGc/Sw4GrtEGYP2TbecjcfSXnfmNH
1m1gIpNYHOAaGXqiIs5u2rL7FUygY608cM8yJoyVMZYP00yYjWcRSlVlz/jkcTDa8iI0hiBqXPnG
reLkvWw5D/WN7VcMDSDy8pwUnsUAN0ND8kTfkyI7hSquaHW2xBuhV/RnMluIMExxbSxZVGuR9z5r
RnWTEq+TWrALLxmjRzirw3S2vNC0h2fkPogrM9EcdCcoUfrk1PVYXM0YXVWCg2RuDZinPiAy+mlH
5hxfdZvmB7fKPlF0puHATMi0WgntXl3JhR9itYgdDz1STzCHoexrOmz7UkTFdnAMQV9FX3Xg3QBA
DAenZQVpb1VE8iUa9cV0c1D/C7LK+sUKdmWeg9ywKGNaNOIYB8qtc1pOL9Kf+OEHgr/ZD2aCCrG3
BvZHiCGZxgmSAzbZb0ZMH3EEzk9WhUop6RD9eRabD7Tx86xWu0gErDxVXblrERnAkV/nnYhJqfiF
Qw4nIMmH7hpXxUdOFraRAfnx4tZIiOwhDuWqXjS7i48C4BgP8trPw1tf1A9RHUQHIct213Z/s9Fg
NW9A5zvR/AzEo6t9rl8akxNJ3CbCwOprs7g4o9GFpalx5UXgVITFTkJqg9MYqGxnhn9XKvdzyBIK
VWnu73s6jcQ2rfmQkTfSr4jbne2Li4ny79h49SXDx5PJmg1cx322pgwK+8Sil8BFEXv8KWPQCAKb
dD+Cg8qWDB6ZcXKmpTqQClBsNZKwG3uaAQvBgaDho0SWfLZxf4NDcsModHHLZM0lCYQ4IjEndWYU
Z4Zt+1xOYOwXGvVbc3Rpuuv0YrNBYrnWuJMyfUorjsQ2rntMue3ecDz7jjvtw1PViCOAJbMqLtpw
WKjySQbrKpvG86sfudnOHDtaNWSrKJFXwxKiNrP3j9rzD+B1ByqlOW9c4LuHAOj5xip/VaVzatOC
Llxmfo8CMCth6JbyiQ6b3qlJIexgr7H+XimxWEc9GneDKhiq1xaF5L5OIUcjcshp0SFY/poWD4+j
9o+jaIBqTCXz7iJ+wxv6oUk0dinh6hbVymnGisPGid56ihKE6OzvYi5GHBI2LFyuuFAa80WbA5Ju
aLIsljhfOebWSVFFoqEozUUdc/3Q+K11wyDkznaj7mDl7PHQrWJv3Qr0LXfZV485IF00zfgpJg2o
HMJQ3ZP/eUZ0iDhC6PUShrn6EsX6bkypiU65s8eeGeyMUVCXE8Zfi4ooFUTWNT0f2DgObI7Me8Nl
NbfvsAErzdKJ7TAaBC5S+ta8zk8EIVdGdenZEKx5ptk2XLCmPVcDT5mmoqXNzBXuPAafDRaSuNWq
Qz2CoXRjkhDV8CRg2otdJWqgzOuITVNSW8hr1z07Qtxn1p7dpDBLNLumc+TeD7Y8epPUW1YADkUq
xZZwH/fcODPm3Oi3st7W9kD1SPJXWw7DhNQf2Fltmwemz1vVMN9ZkDswxsBkIec46gvKwZSurSF9
LQFYFf4OydiAlXbxoVLb6sER1dEQAz3sqG5CZ06qp0iMe/plhyWiGTVHDFLLwXyP4vJxYnbIinS9
y0zvuYc2Twj/0S5xyxEdUEHplzMVpNKuT51GI5PZBfe26yEPdeLf6SQ5m80X7eL18aQL0brE/z6p
PRx5jV+2ZXnKjkiJTKJ/uxdX2PDDdl4GvS2XdlNOeNDKVi/7rpfbOvFjUqPgfUGuPaXfdb28gr0e
Dx2TBFgWNM9lMiO3wM8SYYxMVFqSEaVPSVSXu6KfxCkX3aXNGXRtGRxfioGINc5Y/kKaXvRRe7A6
V0HHt3/Flk/waZr7XH9a2mC9oW3uLYu4GBsOhlkZkO6OZcj230U09fPYw2Au2t/ObP6y+3e3ZLfB
Xnc8LHrW5O8WUKo8f6xnaaJupk8gUuLGaKivwfLREl5toT4HB4OpOYPa1zGavK/KxE5t+qHhqn5f
WmzQWBWrGEj36oodLbYBhDTqfeP15OCGtLbdrO/7xKP7yHDEzhsKyh9Bu2+I+/SQTdu085gxHMrx
ZFrF3vIqpgsy49USN16lxoNyKZD4TvdtEHpimmBxa3IODUMhcxchnK+oPDTGn2iRw1GRE6xNaL8F
4UQJ5sgalRUag/ydT9lTwVT/0YQTb0pqcTn69B2RzYSyIThxK48sMu7chAu4kYc0yNunpBZMgkwW
AHXWG0Hul9E5l/2ROBAXZ3/2qaNzfQw0UZgh6ZU/0NC8b7OcsYaIgoqPoFZQeZT+8PV/qDuT7baR
LA2/Sr0A6mAels1RFElRoixL1gbHU2KeZzx9fxF0ibIqO7Nq2QvjICIuIMkkEBH3/kNtAmXhPwYE
98kvUrhu8wjtrFoOLanGMLnL9LnEH7CBRTm/jg7zU20+tsxcKXCKVW6xzHAAka+UXO8XXqaSGzIt
FbZz6DTPIFlYS2GkvW1ypjI3TTYdReGUhc8iC/DeTef5tRvIhkz8hSsdvCrmhegddLm7CbIcCn7V
PNSoas8pcON01A/wada10RW3E950TH6VxROsITKFNIJDCXOAYlgl/Vmz8ifdxg+tcYdbpz0YPYiW
qErSW9doX2qMp+4qx36M9XoTaizogsErNmZIweJ7M2MM4rCJXxTZMNywLT1oaUz976hYWIzPVMax
Y+XdrjrGjW9nZ3UMeWCD7WSlzaL3wA37jv5a5dUmLONpY41xy4oyPEL8yUi16RVLm5LpB5K4Yhk8
7GGtk6cud5Pno6U2Wtnes5gfyeAeGkVVbr1Sg/c/FysFsdsp137mKG+OLGJcBx8YJX+IgH5ulXK2
dlhWwcgC4Bqm5TmMKnYzJLiMHvSiHeY7Bw/M3YAdBG6nME4xpbktikgADK2bVidvpmWPscuaD7DD
LTiKP4zYNZbU6uyNA0xnC5sGGdlkyM92ruCRTYJdc5XnyqXAE1LnX44de5ConhZKMqDeOqtLqijz
GgpLs7FLnQUr02WDOXALRp4CDP88wEt+7d9WLZMntLSdp7AAy3HdUXX9dUqAgU8mym3JCLhs8IbH
sGzulbl61LWAApZhfm+oNeg4mq5wvtlrxXjOrBK0DCasudsxFXjdazexyfSNNftywGGt9b32m09Q
pD9PXp+uKcytLb2n4MWWiz08UMASff4Q0lSmoz1FqUFRq11RMwu6LUJ4dvswh/Mh0KYCSBp+AJkK
b4EyCjxV95tP2lPYqwVTaZF3IvVg+9HRHJnxwpFHKHLRugxCZznxtukn71Oi1doa0fltayQ7/I6d
JVVNVj4gDUmqmDmKAiOwKaXU1JshNIuFVqu4snloLsyGhzFSroulebmzS1BQcVT0q6h3kbweRhQb
DJRNKi+uqf4On+LuxSgwrkk0q90GBv6IhosIQxftAre6mZNavzOx/6shxlJWzlZNOC3TiVQSH1Xm
guA0nswOF9l0jG5iEzm8OmY/2wX3FDN6XiUs8J12BlZrNfssTn9g9IMuQiD2llqIdiXlMQibG1DF
35p+F7QwIGABMyEngz5uMepdTVX9bdKHZwCc3V7keyPK2L6PA2jbt3gYAeeo/a5dmzH8t6mNhkU1
6S+G3W9TPRjWScEex25JYqiaVm/Eu2aUVUEFE0YP27HbVNUPve+wY8cEWs+Mcqkp+cx6kVKAXo9b
7It/1Jb3QE70IY1jKnGWtq3yeOPqHaUkuB/gk5XVf8+a+nM+1G8a//8Zser/kaq/biJD8H9Tqz7/
rH9GeRS0P//x2H792v7M/9EX+T/+J/tZR8nX95QreaML5Uqx7X8iSoDWgWfCz3MdqFUXypXm6P80
ESvwfgkd2DB9fsn7O8gZWKbDFkR3JRnrl7a/5v7Tw2RDw/RZdzTP0Z3/inul8ee94xqZtsvdVeEh
oDvo+sPO+J1rlGpxnWtDgiG1URzxvoVbXqX6qoTmudV6W38aTIqt2Vx7Wzmquop2GdXr3LiMplC+
L6N/dq28lQz+s2s17ytLPwTL+7IiH8YBCVcez2sbU6Zq74jDh744mMt/BSrNwc7b8SYw5/pwPaSl
974ZUfPfF8mNV3nGc1Cm2QF/BQBEoklhgmTfEDpbJmrzWXfaH0neDqdgxMRRgLedOt4k4FJfrRLz
FLBaz30wbiwvblu4N85sgoed/f00Vf5entml5+9zP7DrxbWd+DDI+x65k0kN1viy4xlYG6TKoKxq
+zHVnGqjma62l23sUU4Kha1vIJTjmyk2gezhfHRIxSFkpblMVZgxHwZkUx5sOFeIOCQKGzpxWt54
wgZEjqUkktZUCmMcbqZ+MxqzexeLSlSALTupQM7mkZQG9tBo/lAibIzms6dWyn2bFskWo6JiMQrI
5RV36TukB60S1dW25VWJLH9ms9iuAo/leQs5Af/ugALTo1ZEzVrvMVWrhctJCJaapEbzxJ4Pl/hQ
tfoz0OjmdsST17aac6em7Zm/g5wRgIVLnxwQz8rCi+JgJ5v2rAfnv7pI3ii1IBfWRSGsQmFQWVE3
7Qc3eX+QfaXujO8GZB/Q7adfn7lrQCPsb0xtSE+1EYWPvq9Y28a0ofqYNjrqKG0w5zWs3kkTbIGy
GXtIkGjyYG8IvqaK7liM2evcnUnPjaxsLCUJn5OUkuYwev2+zKnDFEzoSGU0bAnFWfp21kCzvvRd
zxz8RTDvDgEVpjWATCe3tl4IU2wp27glWtsg8wLyewDL+5ksI26Z4aMzJjl+lX11A7rWPZcNUNRe
oewdjsO6RRzitfUnbYURcnS0WJkdmMUF33jyKWYDVcywBtTYWqmwwDy/2MDPwA9oCgGmOnVxN4lD
5bDZHoFKb+RA7U4AVeWwErbWwkVlhe0QWMz0VcfpMoQzVkmQ0yu7FCy8MVFTbllrv/J48ge9NWsI
NQ8NJSaQFvuZ8nVFpd/U9qzISSNiRdSCa5mBZYvOy3jcaN9AEIc3DnIp6yJU7GXXK7G7tRTK3dl4
xD3buAMsTq3BSefPfQr+EyJ7AMDDDVrwbFYJesNKpntvtsbLITdXXBG97wlG6uJVPW99k1AAzMvR
1Kdt6gTRQ+EXeF5NdfY9GhBcibvx2WrqO/BY20S8R+SBt56/t8R7RDYz+TK5tvkAYZORtXZqLUaB
Q8uOYW06K6YbXO999WA3uv0jjMCIwax6pqpOvsvy4wPOtdkx8rxfoX0+H2JkEJ7fzY1/QmVFdvvD
7OKpHmI9Fikr22bCUsXs847J6mgZdV07dH8mlOB2lLvZ3+tokICbs4vbNsGcGvVSTj+2P4a+a//b
6cdrmwn4tNKO5tokj/TUVcG5sqbxlFHCeSqEckSDLQF4t3UqPmZ50OzZBDueJYec5bPsQhUmpGgh
QlxxxajUcEZF3PWytyuu/ZY+B9jZ/mc/o8rrYwWb8hF2Hxsw9vcPkV5DZSPDtoL7Vn4Nkv42GI3g
cwZec2e6frYJahdkxL6NguRrkxXNpo0K9wY35uazomS7LE6oPLSPYzDn94rdWucs7I6CZf0yWVZ4
M9u2CRaz7V4w6sYmo27CE37JwU0dUDdm6Y8WNQXB195vkC9Q1fHQ43/6mCXVPbaa4WvjjuFazWb8
JiIrf547rFJEf+fF+FK1sb6FWBO+au2JTJjz4k+5ctPDkV3L7qA3dy3ApqeAOukeulKy8ocAYVw9
vixhf/Ol+kfeZfdFlLfCpNDVP377HMfgjWdiy8cKh6/i79++OWYvAd88+hFricHen6krVpP51VRn
bBMmnTVD6RvnbnaZyovpFXKYvVQC2M9zMxnnMFCeMaDXN9pQsOlL/eRQG2pCEab+dSb7FDe7B1cY
3Hzol7Ej+jDNQsZdh8FY3WNdxv/4n9xO9qkNvKCwe3Ass8DCshsOaptZhwS9JpjGc/DS2vHJEQ83
paf7yjbVZxmqh+av0H6G/PYWWjip86MgjYuFoPZs+1Ox1tgArfDCDACGKaaCMsy92w07HsnNEJsx
6ALO1BQ46SIAm3E5+330Y5zIDo4JkGx57XW0cBvtVq87c+nmnnpQpvn9gXTCLjbseveh/xqbgOk7
yKZtAVcbM5+S00SR6xpyvVb2WUV+0od0vJGXykHZ//Ey4UWnJPoA2iHZ+HM6fWLyRLDO1eoXm80c
eGR3+BaUsCLh0gGmB44eARlB2QKIQGt5Nby8rEZZPQegBmlVFw5tb63ZC4ynKKqeSKvHJ020xJhs
Abq+tP7z62bxE97ucr0u4CfI1tvY9eeJsWvr7Tez8hSSM+S6RaxFIXpcgbkcLR1BPscMjrJPnl0P
FLsZCFJzaWvjr7g/Cw5H37/563nEEVprVy02k72TYWBJ6iEUYSK84nx4kBElUXQw9MqPKIafMNfu
A3IG8bFJfHJf4olmSfAdRTX3gaVPdKze+l36m7f+fsZ9FaLqJONH5Gbexct+I3C+p/7XqPbOXpvO
SFC6mXbw3761lzPRp84NfAh0whZe2IAekd8xOSwP8tsmz2QgsyNZAMPkjrLzcnOX9MSymkN1pRQs
iquUfE7ee/leWv8BX1K3oQoLRjbV3E0fWsz9ZAuGnvVowCddwIgs9pH1OrcgI3y8xdOqxfBQH0pM
hpPsO6VrMDn2+JqxTF5fI2zrB6zZpnftnWOQ9ms1m0XWtV0af7Ma+CBrIT9FsdnVdUtF6cP4+CmW
3VQ4vIPcHwqpa/LUllaRfhS7yELbpp2ufJKNJAFYVMJnjmxIhdPXPnP2fhMHR6BvrArfmqWPETkr
Y/8y6oFtePBABUBcubHmSj8YJkp2TUl6xRJnhuiTZ7LvOlqA+95e4+TZEA1nLZ+jw+AAv3BMfdy0
VY2DKOWTy0EOFJ03sin8V58MmZlkofkwUFrwzAHlc50mOuVtZLQM9JLJ+xsbX/vfnxSHzaHp6p4p
tVqEtMi7BVdg9ZFCAtj4YeWAyJsIyCnGzb8OdhPxTZXttjVZHZaIT7RRI7ydEXATXVXOB5NGPXbL
kWXeKZT27xJKPbERNkdz6sw7XRxkfwStAFIx5K8PA3IUnjA7Wz1at52ntLtijhwMhIse8W09e6lG
9A2swmpO0pjVEGeivzDt6eYSm8RmcoJNve/NXn+a9cK7d5xoXw+l8WSA37kXY5XqvhtrRMs0h09F
kWLeRgZ/1wxlvJdnQpThcpa+nV1Hr2fB4MQUQpt6+9dvMTRt/u015kI0N23LVYGZIafz+4cTOqGf
xpNa/0Cdbm7MtVMi4RtCUErd6r5Uxn4nW5cuyqXzos473H0MDMPTS1tEy/EYJMXt4NS7KXeVo5GF
Vk/Svnh3GzkgYyMbAn1bDODVyzoGKTsrX7AqPxfgmSGNHIKphb5WB8b9CLXjdfDLYJm2CMGo4QzT
FpjEEcpZvIMHX+1cOzSOCZMm1dq4fjSyHIHbBs69uGOYUHngjia13bNrhPXWVHAEaYcq+26q6hYG
MwKNfeavZ8UZbrXU9u9lRFrbwx3ZzXjRyq+r+C6OZqceHPmdHaoJoWsKfpvubeQaWOhdujKCPl/m
g9E8eGMBNHgMH83KCx91EESryCPhL/veItoRZU1t9M9woeoHaC05dHUflWPRlH1R6mSbymPt58gd
Z/DWztmpPchA2ad4MZLpWtw8yIHrvTK5cc11MPuN0t6aFZDc1s3vumBkPyzOHD0r7qhJYUpbBRAf
fuuXEXJQXClDrxdZ4spaXPl2Wxkh+2WYHo2X28quD5f/ftvGK/5mzv7gGcrb3tJt07UwE6U4pFvG
hzmbaqwaUy3xvydTvtI0x0Zjc67Yoats0yHLZnvZrCwoslaNBE0xsxGkWs7wh8AYzRhneQmXQaMI
kpHXcHlL2ZS3BCB+SnUDJHjcTneRiXfzokXw8K7cy555MIS9tOh2ytjfBIM6UgBsKn1xHXcsHZkN
J022sxZNd5fhX3fRyCKBLcusdRFADHCRCOiVrj5ocSH4f+JUHhol9fdZsJYNdcBc+F3wNWwSI6Hq
4q+OKVlZcjvZdTlF1JAJyDH8jd+kxbHJ82lTsmbnd++Lo+yTB4vMwggBmxh3cA4gweqdHbbhr75r
YIhh+eUOss8DRHrRXfu/t18fFHTFN8BT4TaJ/T9vKPQIfn/dBd4cW17ZKt+SJlm35C4wAasx2taK
blzJOeI6l7i9N965r7IjyktC5ZwyQTJfJTPAexkv++TZHM3jXf+dN4m4q5ilLvf6/f6XHxrFzh8O
X4JkzJoHtBabh945h6pZ3V/WDGLhwBb82hO4WXJfxgezg2PM5/KQtPBNPKUPVo1ZmNsAYuJjjkrS
HiYJZrNidNRGlKi5wPR5D8guMq5cALgzRalwK9c2ipcI7DYal7IZZJAn9VQrblSxDAoBylxGZeb9
Oioz73JUFcEfrtUSNX+iOJxhDD7+Acc8uxe4+ctBCfofoNu0neySgx3iajtKzX9kwjWa8tO8QmHH
4C/JirzbxEaw6sXKMe7BoE36ZJ3APnR7p7HKtdX4wWvjKMvaDw3ophhVBlWx9ccuXDG5hI99ZYSP
UAfXXoCsgewao7FgIVuGq8GKmeO6QYcs12FZBrl2aSFWfKpMz4USwVlpBWjR2HO6uw6MiWceKwXT
NRF27Zc36docnt3bALnCeWGoCouNyDfnPXRZshsJqzlEUu5Vxf4OuXN8mSjrbKAcTYAGy+nF74qT
jSjIOQnDv3kROr/L25nCjA6SId7JmkPZBq/m3x8DbN/dGg7t+G2syfSri3xE6s42R+vIOu2hgDZa
Lh3gWEYfevs5VvtH0rYNEDJ4Y7IpD335CVGS6iwbKNB0K9NxfIDmxIdabh2D2HqQrc7P+8c+8v9I
0qrb671S3pFb/ZW1miZlXSDQuZc5rEuuKnW9cBOi67a8xkGZ58HyOn8NExVtlFu5CMs8VspJCaJM
rruK35tConTVOsBgHN06GmnxKJP78lAm2X3Q1+WdbPl8BOvUwK78Ug2Ia/saX4AVhlfVmrdmPBor
eZbZo/upmuoDckzTq+yHRW3eeq3vfmrd8mO/Magsh+IItRNNBZr8Nys5S1TFWDIGRS5UzMVnCg7K
NlQ8u03DJL/5+2fqVrB9psYuvjUgW5GF8+tdm3V3MQBKRHnzcDwGRT0e5VkBE2tn180d+znoFDJY
NLPBj6eFZ5xTNXWOnoDol54X3rbKgPBnPNuoVmTjIzMLtoRoOn91snGfdGXDAisF54Igww9nQmgs
V607nZzgkSQ+ag6qi1Eo22N0uVVXyHlP+X3uIB3qzNsu8wFy9LqQ+s6xic0nCIyzmHquBzuMmgOK
J2TB3gZ6oLsqgD7QjWi8eSzv2nPR27vcr28yHUqUEYfFaipNKOapYjy3tnvwda88d+k0nOMWpawm
Tz6Xzslx5uTAr5Ic5Jk8uHM9NYu4b/dFk2o3sq/2kO3W9QDfZ7ltpvD0KS0bUKwieyQ30XJvfm3K
Prnvfou9hIkLbKVc+4gj7OBPTPvrYe7BaGRpdpNlrX5jGEGJHeFbyKXthBSsbH/eWfFgnmYbH6E8
q46GaMkuFM2rvdqOR9niHfOrvy9UnDFildr/W58MoYbzqnUoDQzkeOtvMdBoMPqjvTNym+1XOQVf
MgNVLXKX076YsvxZQ/RA9hfwBnZIVoFRIyMlWA/komzNO5lZbj9oZvskVJ++WCRINok3+ttcAcNc
6FM4g2WtRkCe/TjYj7lRRE9AKWXCymw02ZD5IzN0QzEiG6kIC/p3YQFGLLEXrv/6kTJUiuAfHine
jUgUocrFysH+qAI6wj0uvXw2vmUhz4tjqu5BHhR3jjfVlMLOe+szwxaco04i/BKDSrJ64Mmz3iJk
7IemjLdUCGhpxp/kVO0juuLTbdwjni0PkwX7zmQlcu2yowZYZaXnNxVMvUtYaNjJxoY2uJR9xpDg
Ol951Ub1XFQDkBzbaag6fILzAm3CKKnoimY5m/VN0roh2w6a8ZRTDywQn5BNUCwgfVXzKFtJOBef
AjRoRKQ8QEy58YF/3EPR+R6rWb7PbJLOnTnixiL2LJPYgHzoU0Ufihzv4659ikXl+lJr+3BdZ7go
Aw2o/MxK8KVLsuRz0/fKWtMBwegwJ482UMJVaiXqF3UOdjAm7B+/hyYOs48pQq0KZl00jsPWrUEZ
+UUf3rniUEFdPaBuAhUtDe/ABQPvlKOyPbjjHZs9c6fUOgxu2ef1VnhXK0m7NMIpByb6dl2l6Ih0
wmQ/oHCYnoy5fZ0dT/0MFRywd0ZyTDbrcoBolIT5WjYbTAPWhjsg0CKDUx/tEXR49rIZKNWLY4Xd
yQY8+TkEsOMa1k9ktikmWob1OFlVdEQJ/EXOYrKL2tye/W10cgroBEFins2poM4pN2RaNqvgjsgl
XXdq122ZHNUr8kYf9muKrxa7UYuQ+Z6R4Vi13RTfVpG5C0dVaIK7lNynZm+IQwDEm4IhZ3BPCt52
3uraJc9kmIyQTXlQW6fZ+77WbKm6QwALOuDrEBPWoPEiELEFOinzNB+TIfA/e9MpdProRfUtfz/7
OSxQ0dS9zFw5tprtZLNoc8jTmn+O6/iL39hfE21yVoHtj7deWGSQl1MooP30Kvsj0a+b6p/2O+TU
byPFwCZNlENH2wMuLJqyJiqroXLgWja99nVze1PO6k5pVOPoq2GxYfJTKXrTvB68t6avWvj3VNgs
yNGA3AfgQTFcg6pF7Gznl5VxjD0hZwVRCu0Mwz2ObMMBqA/VFxIHcEpD29+jWuM/lVgnaGNUfTET
xdzGeoqYwgxxtNLNY8TM/uiaoXe5fBZhHy7P0DWT/SyVMICI4kNUuco7+INRIH0QZ46BBAQwCVYC
2qmZNT4HWlPutEtrZpXodkDtne4pGn0HSLBYJoQUG1eA++t1H1PAkn2WrcUn3XnyuuK3sNx6SQZ2
PosQ8dMHE+wiyT0A1B6wM1ShIHMaXfioepUvBiuBffB7+/TXM4RmiYzB+0UXgtWuZ3tAFQ2E2NhV
/r7ownoiR7KiL19L3wT9x/prr0KNQAw60jhezm3fsva9U6pLPYQvasmhS4Acuhxqq9zGA2A/ip/V
ts9ymBxiB1aKpst3cy23XH4BW6RQmnQtN2R2X/wajfusePB4VCV+QeIZ5FnXdE+AuqPdtf8KhRj+
NSjjJSbiGuapw1M8N+cCwcw5T6KnJB7BgWfzi66lPFNRppDiqqcX5EZGyMVjeJd4wyVMgQNyzEZF
RyiB+hqrCyj1lgaZTTRl33Ul9KGicQ3+sJz60LzemXkqulQxrjfVx/7QAs49QTK9k3XJLBoeNFC3
z2ZtVYAj0/bgKYl3UIIpXCMckL00Rn0XNST4O5kgzoM2OPvMpQutbKuTabH2HXS0Y8UfjZpjdiNU
C9ayKcN0oEyHEt3VRYEhBWntMbu/fpeDKXvqS7RnL19mwy7HGwP0LGpSfN3loRVnoV08dUOBc9tb
/zVW3vPy0ChWcblfXMCTbeawRsc5Tc5kojWol5BXSs+Kz/KgZ9HrnJnTXrb8QXPv/eRFNuQ1oePD
90aJE7AM1/zZfcY8Uf9miWUJCfcPD5Che2RlABkBq/+3XUsyJk3mQ0J9bUM9uyUvFx5T0wuOYzNl
yCt43spqrLxZyc4/G5YDbWl9aRoToo3YaLbeqbOD/iwbCcICKx25RHRNGVPGTjuq/ni+bHKTRP1Z
FZg39LVr3aAXHi39cbRQ4vQETLsqi9VQT/ZNFXfPEVsf0NEhAJ559k6WOWgO+UPj2YX9dCv7bJEu
iCeFWhyGNLIFR6YTWDuwTUNf8gYsisZc5L5nPrgh5APxS2U6mQc1sRE/EXtnH+WLB0rVcP0CdIdF
RI0C0rLI02InmwDz3VsUZ/iKiVEMTkww/ZAuoObnh9IcVy2rpTu7nCZMVlsSilqI9FPQ4UgWul1u
r+QQ0PlXr3TNm8kL5mUQBKh3T9hPBOOonSEL9KuZ5M45SKZ+NYqzWPQVvqsfISKwbHcSzWOOjCil
p+G9FerNyRCHpqK+JPvZ9N3L1hzBug1jb+/aiXM/K/0X+epoimDeIOUCSr4egn3XxvYuzP2HNh2b
o4SstQib7EIPMXFbvNLlQcn8hyRxmqNsXSMk5E1e9XYPGREFIyZqPPGL63tRvux0rcGyxP/xoVs2
nV4Pj6SqZOP6ypTvRznmdz+uL0t5VpnHvnFr+05MVqUbJweDWt0t+0bAMDjEQDAvAMu46Ui+D1uL
EQD75y40+0XWVsXXKmvvvdT0/7Dbb30O42OhaOUahRT9R9Nqrzn0pC+IFwXLnILHLVwBwNmK4Rwn
PXaOsdM6WA00xS7Xkgc3yY15FYo+OZC7jzaKqqzmFbEBHwOc7Xo92F5TcyOEPtQAj3wLHtwgNL+/
naRBfOmJ/3UihlrNOSlhn+xtxHiPCnIb6F/XpBY7nA7YitDpaSA4V7AWyk0+ONFDFFvWLcwdpHu7
Vk2XjWkFK0VNvI1cHPD2qR/i6ZQq7rYCxHa4vv8c/jc2rPcgasr1Qt+c29BV1o4GzHKIkvQT8S+a
b3bfuggBgl6j2GOZXnPrqBCNqpoakoP2k4woOiGoUNfJMes65872TQgPlaPv4H4z6bqetS/Zue5r
cZDN6wEZiu1gpOHu2tXZCWLLMH7nz1rddFsS3muSb+GdTjXyfqSSfe8qMeKA8CK3vWMqPh4pMdKq
la0u5bApAqMxjNl5BBQyq3jrRqm3MHrD28ZpPd+iOZ0fUoTzoAfVfHlwsUHx33eeK8f6Ps5W/rNE
pcPxgPEtZlQflKoevyUKWAq9a/zVRFJ84fZF/YirDGIBuv2QNm71WKCeuFa7JNnIQSNqnRN0X0TQ
GJRdgZajrEhCciebipoOeyuAPZwNSVuSp0kR/0CHYq5wpCkt8LibqlGzdZRRDglTiitY6lFDkaey
Ux4SMXw5UxG1WpQ5xZdrjGzyurW3rjkqt4kfItM1mnV0CwvvBRkQ7+SjOHXqxVmlR8oS8vm0lgND
Uow3fh1g9J7NzjLxI14r7ji9QL9jJ+M8lz0ij8FYNkskKhZVZsbzZzQBoPFZenyWh0B56vzKv1dI
Op9bKx/32lS/XseNGoGboRz1lexDGvKrW4wxCwVnmKAtIliLNnD5tbUg/nu4vh2iQXXuNG3ChlTg
K/8kogxUbTOU5ovB9uwckP802GQ8yVZsBe9aYoyVBiVnEVnAfru2xNhk28lP1OHAfBddfN+Bmbs8
bxVSWUhh69jzviGY86bf+yaAPb/M7qZWUz5bbrOs67n/5CtNf1a1fJemhfLZzK3xUBkwsQcRFZfI
k8VViIGdGE3jsFnB2QVdXAIhkJhmvUhTJPYwHhU/TR56hDq2tR//+g1wPMm26BxAQktc4zDO+rnL
HGRj8ilK171NqVcb3OYsD9RL70aoyuvWb06WzMDVDRUyTAFI3otl5aUznaxi2+uUUv0gZgqzBZVT
iMqWQmfWm9GCixGVEj3X7mtoqFnZZQA+4ChCVUfxtn0JN+ImKlR9TY68WYAuTX82gMu0wv/pZMIP
2W7bJyv1gOxr3XwYS03bOzgN4UNS68rqAuZJo1vPnvsnNXDq2z5Az+mt3xyN+Igaz7csyIwzk89S
TY1fmRZMlZZeNJRnmXeJfedF633/kpfRSYLiGFcVt3KwR1ZiRSEu3cpmZNjtNo7QspB3s6d6unV0
xVlYrt9seq2ISWl61Ir92jqo2JKdYEWjQeK34TeevYceEf4n02ACKyECbdQIY7tJVLjYTW+bWol+
OCl0VF7B3aM/B8q2C6fpBhRSf4YijO2rCIkTsi2gQF7TQeET6UPAa3rW/00O3PyTxaSjOo7mGibf
JkP7sBtDLiYP0KtNXyMc+XAL6e41QygstnpyC80cd0zqHWfZVzoNYilV2m1lUw7MBjYgv181KtrN
VHit8mjZ/QJJRnf0oEuZ3fUEbEX2YKiBviYbBSTAMdpmLw9+ZlWbwlK/Qt1u9nngjDDEHb3Zq+Ig
Q2TTzFuuk6fXi99dI+8zTvWXv9m9SnBH8a5koDvMQ7B/wEGbINk+/n81tdqEQ2YMX/Q+zzZZALvL
EOsJTRzkGY55TOuR2p4x7op3si8Siwos/xigDtBsHcWIF7KzQ+vxmOmGc0hQZwRNHrAZtbXTh7Ne
T/VLH8KWv87++7gBYmprBfNW1iktAMGL0CSxJrfFshmYcbKXe2jZTMwxfteUo9fg67UtrgrwyH8L
vjaDpuYHpQouwpguHlwcck7ulNxkAt0hD+TrjWXmGcaWBGz4mOKierIdY2nqavWtTiYFJ8W8fYCn
od+UCZvI0DUT9gWGgZB+b/9I/EXDp/0DcwhlkUFNvy01Xsl2iasliuP5SzDxylfgSW5lE725Twqq
IA+5TjEOdN6d4RnZS5QWDaRMaICXZjyjbTn40xGtrOmzkf+Mszl/GdI83xsmelzyXjANolXhqs2t
HIVVCiEwrwGMqiPbCX4DeTM1i4KN/A0uTdP7VLh9/tBh6nBueowrg9Bao5sR7TqAdasaJwVKGqV/
H8UCI5tU0Tceji/IPhiPhhobO1R9w01jxfWr63xTWif89uFCv9Oe//r7j3vvh80nKSpbd8CCWLqq
m64ER71Dps0Gb03Fs7PP9sha5LOpueamCWM0/4MUMbnO3ytYP+3DvnoIg8Dcypbsp7LmIHsoRmUb
Ng2Zd2BgN8NgZrvJjtnjQUPNlo7eaQvHn5ud0VuI/lR2eV/Y3TKo0+ksu/JiRHJMyduVbMoBU/ce
7boDMCguciDnHJpwfpIteRh9BFNS9BU2PZBffJngLTlz40Bv9xETjYFKssgMocS3Ke6uifk84q5I
AmV6AkkX7CohRhL2PRRXwE4zGjeOC42UJ/vyyMtHOWqLrWnW+6BT9QXKHhn0+rk5mRS9LocyMfUF
djHpu4FQhMgrHHGFDM5L+5tm+BjDeyX8uD7oKE55SbVv385qOSLbFHpdpANc5/tYegC+RaAyqnet
at9/yAPI5rUvwp0bFNtB9hRMR8dryqDFT4Qqm4+UoJuHtzBAlM9B7L+avPtPstW1p9Qs3KdM97MH
1QlPlJ2Uz+iLjXtVNdF4szrlMySlaGuTam1Qlu3PEHDyM+/q+KHhA0GIw3pUYg5VOKAjVcbVXvZl
pbct2mza4ovS7xVf6fZKMfV7L9XdEiHAf7Xl2TXGFdGyybbvLiTJrPfaeHPZxKGIqN6GfvkkYRQS
OCHPTBRZFmPhgTSf8HBYBKSSr3H/S9p5LTeOZO32iRABb27pvSjK1w2ijAreezz9WUiqixrNdP8z
cW4QSAdQFJHI3PszRgYDDDeEkeWBot8p6HTPzZIVlDYVxUGuPeMu1fP7CdG7G0oDz8Yaef5j2bqz
L93Coh5mV3acPLr6PqpK/04c0r6MTvZwFgWigYSdiSw/Z406btMR5bSZaEH6heSTrhC2nYY6/Jj2
dh0emXFC5EKsWZx18VmUcjNKyF8E02wUXsQhiUlxjfCrWF78VafnPmv5HK/aqPWPaTn8qtxWQzUk
t0UJBVvtKZTGTyVybtdSlajoi0Tup7YWUtSC0Guy8HJz3Bl+KO/EWd314/VM1MHD1JDQxUw+aOJi
ZxnIt2uZUCmzGpQYrueKDk8R1jf60uS8t3YxDNs+aeKDaqNdU0iDe2q6ZFxKpDovWZIHCz3166fU
QJvM7chb9G3wHrKf/GmkCj9njGdgs4czvQ3YdFRliaanl3jQO5pDUkj2D9OvfrtoZb+mDlrmeq4k
T9nkverakJH+eULVvjJ3bQ1EFZtHJlUmU5q/wKsiEyXwrqisJ792ZZjihK+7vClgCIbxToSvewmm
ai7L8U68ekUrRi8frbKC0ppovY0VregkbhsVI7D/NP42wFdBGBtlidBqWvTgWmofgft/pQ+YDZB7
NsMtXi0iiGWHTnfQ1QABp6DpnvISp2/PMbsn6POzBrCrJOFSiv7iy2gH4663sAURRSKF8tL2tIFJ
klbTQ0LCLeriONZK9mLg6FYMWBA0Ru0svdo3N3B/irXRquZTMxoXsRFEdhQZNwDPD2FnGJvKQ6/T
q0PrSWq1SwBVauMZvr7RerROqyx9M9BQXgQsc4+6lqoISyFr4GRm+5xU5rOIcv/pmlTpR1erdZVr
V9vpX7IuR9OqVq2jbkNLXigx3Kkwa/a147OmawbPPqqkYI9a3eF0kYwXk4fyh6wV75bfo2qYJw1C
Ju74AmsNSqRptk89MjasedTmIcZhdlE0BClkqW6XduHrd2mK2wLAYP/klrm87hu9Ppidbm1UqXd2
jm0lO3QyEaLsOnlvF0W2GUzIgAiJBeumz61THmJqZdrDeFaBBZMC7JoL4m7xZKBYP1YlouqpmnbP
TFzarEl65TVAJhbURCd9s8bxlb+k/MkC4GiNhfVudMlKx2hl55G02RQdf06rp/HdkA3FfZoXP/pQ
U94UT0e811OKXVRBhFTibibqk75GlxtsG9Ydlvzme8bGj20fzZ67nod7OzpDiJ5oN8KUqoI5Sa3o
J4YEk0t08z4UNs5PZpM/YUHgrVRD0vZ1kXpHG3ecSYnMe4k687lzxuZdirD2bAx9hfwPdvLsaeYZ
fgOXJHO1ldbIWB2DZmVC9DCvLpFdqhKUGGJfS34YxYigeVnvowwFZyvK7T2Jf+t6EEWTLTlrEMOf
VDCtvWIpWOaJUznBaYRZhDHXU2c61eox3UfBp8uIzshndnNLzmJkVZwKoSm5PLlyoO4aBDdWHqjF
RwCPKS8cPX3X/LcOTZCfqFpis1Wm8r1ajOlGCnV7o0ueepZ8m0evsAoU1Mq5GJPa9m8s/bKnPNHR
xuGntzc0mNn4SSJYr/g94ehS5rWIORKz4UMgVh/TQZtWKaK+bMYHkJ8fVbd6spIPotS5KqSIOKiu
1/jbOnERcYceV+pEAyZgBraxgCzkPTYo8ZzqxD6rUug/iirTqHcVyeQ7eaqynTKBQImAuGgMDTsB
TkYyQBQddSAeZ651Sw6redWjWFknJy0e6zuzluqH2g/2uEoQxlKw8CgUnNXaKaoFdTqctapT3RWa
1jyojfepG1p7v8bEedEia9jkhOkSB7EyhJMxe+oNsGviIIpJNPD/M4wUpSFTO7tK5p3DYAc1l3il
qJI64xtKVfVH3WjyoAMDKJailVVGvv/n9wlxhn9doNsQRmxQnqRWeTgVRZ4wb58W6IWWYkgYTq7f
NWK++Yq5Nt91KI+ZxN3ui+lFPjrOGtrmR2lqu5WmNtGznl7r/b/0/Pdxomc1XfPPHf6MCyKUHzHg
GRHZckmnuE1HesU5yFULZtI2h5OoEYcBUNRaCnHH/dJQmTG7ABEoRnhTXjhluvNxxT2CZwwvPODZ
ySjdjSiJg14FxpqJosQZyO8iEIh2M0e5b1j7qYLGomXDAWzwoxgCdxdo4X2Qhg5Gu1SJMykgXdN4
eALfGohulSsM2/F0dRBDTEb17E2r1iEp8gXmwwWwk9QAvxnKe9YP6NEk6g8c1uLHQLHfx1r1n0ql
7VZD6mIB40bGSdc1H8SwV23zrEMwDxsewhjGxcqT/CHK03WUmNmLmeIrZmDYOxPFHrwis5ZRr8o+
zV+GUcX8Q9mZWd6cpDhNFsSkVPD3KJkvlA7TKCRBR6UCMlpJ0palBNJJCSTY9TCO3w0162ZD1NaY
Uwb2U5OrF41k68+kJYXSZ1BCgAaZm1gjk/4fehC/zBa1q6hriDzKaswRhDXVJEG+eMyXCZb0z7zL
fk1Wd++q+tbUTXWOYRbrG9cqscXQc4PoTWycuzhTdiGRkiWkC+NVzqWVj1bVT0WKP3rw6eXdRDpb
ompXHatcx3YkiViCT5BfQurNPC7ZK6s5IBcwp4Fkd/srRA6PUu8QDP0BRzKMeiqyKDX67Cz6QgPl
jk797Sn6iTBz9KOEFzzD2sl9sfMinbMojR6HNkB1iz/mHAdOvUqBjh8NPxk2fQ2UZQhaf1KJzTaZ
ndlHwo3xCqUp1P2aSZRBI6E8IE1crViDj0etQKgrUzNt68nS8Irs1NzKe4eYuVsee/gHuBhQr7vV
uNB8BEPFxNXjBHPrhnK7MaunGUwaUq5WGx/dIvQ3k8j5zas9etH5ChFRKN885A6WsWn7hzosMGxQ
InfuQdD7oaA84snmz0CWkR2tIwdklKPuKnyf+LC4yURZckrMyPyJdOR7KnXlo1UU+f+19DW+yAow
VTkIaal4ltqyoUN3+9epqu4jxYqbbHgCreNcSv3Z1homXuQydkbrwBiIo+ItCcJ8Zkp1c9d2hYZJ
oIK0BvURgsYt2rD4BNtzLe+jrdiIiGJQGZ+LotXM6n0R5PfOaMcHVwm6lV/2+SUuo8ksxlDftGS8
DwQu17G36F0WvyusCzSEs14kKJ7zpFOSLcmf33VdyXtJxsg6b/LhG4ZQlwrFoIdyqvcB4y88XRu+
tYcidDNcFgm9ix19Fo3yCjFhD9cc3qwiLkCCqz8Gam5szdjS6zVmJemsMLRwjZkxK0uI4+Qq7RTP
RRFMtxA/BS3dHqww9VggyX13EGWUIruD1xsNWYk+/Nogupi5yRDRsXbwXkzs/qnWsUWa0IUCewjL
PT5MVegxVvd+buGhM+KxCflSPtpWXeCwNG2GZDlHAiTof9UBzFXVM35bdnEJXVt6RVDAmEdhqZxH
yOrM/6gy34YHLpgxMZxv7jrcNDz9dxkg160N3l2jYy9nBX16V0ErmGWemb6WZVCvbMtM1lJZpa++
Zb41rt6dg2IMHhxos6J6cFJ7g3gCEj/ToHRg96erpXvQfbl+CbKNrrnJq5PlmL6awD5EsZeGB/g3
d+EkCJSW7skKsbzxujredwqCvqLeS707QHXFo1YPi9QZFexn85Ve1yzBWckfAI9/PtzqZKvulnpW
ajPR5dYgiiBFOzyykAxLu2pY9GoS3ztF6ixZbsi8KAPMt8OkOHjFkG0jloW7BOTCHpfVYqOFTYNG
SKKsZK+FSxEitT4kYX+JY8ed58j3PkV15s56RWleZR8F0QRZ5u+qO+WA8+y9zCuUaF2M7kZjbRuT
XPzkLdJEHlZzckYSxrXqn40XPGjtmIa/W8AUW5ExQ40Ug6UmupenbFpmB9j1mNG9aCOjc23TJlL8
nzaRk/v3cU5U+ou2S9Ure8DRAxzlMsffCAQm3FgNB2ofctbEka49zNqw78uBuvKLbB4mXwaW8d5v
mIpb382CN2IhChNFH51iJ9Z2MtI2qyRUrQe7JIsdIM3yHiIJayOhUCqFPBvVVLrYypitaxYDux6X
9JNXsN4s1Hh4y/DGChwMDCs50tDIJj5A4NP7DeQ0SXXtN1YLbxnJ5RerwU28sJvxDjnPYTNqar7V
3EZHjC72MQ+Jg1XsV8peK5XgKNdFvAT0Fb1oXfyMDkDzDspl1US6/134PeTm4J8hRjDTFKm/8cpW
u7fwN2NbrBo/rO4bS2boBnGqdcdA0BTMPu/2U36ym/gKogFE0MeZrgw9+gYYvsuDYZ5xgXorc6d/
be1hWFmpTqxxwmXVir6QG8l5HOKuOMBrCubIhgavTRYCV+PnsRFFZ8QXuvK6S+nW9X2XRQ/q1Asn
qXiT1AOiNFOR4B2RT8n/iY5ncyKfwFeRQ0a6gaRGfIfJNAfE8v+ArYamXeDC1t2JKiu1gk2JODm5
Am0fRz2EC89y1npeMTMg1reolKZ5xNYVI7yy7b7VXn4f8uvwZqhT48c7GSWG+X7QWu9HPSoQ+71A
f5LH03VhIEU/maif3VrXXvJaGSf7M38pio6DSruEpPj+2sqfhYmBefrndbr5b+8+E61aWPQg+BVH
RrXtX999SjdCkTYL6bFDIRBsE1LnCKu2d3KXRLuqK90VdMns0c1YluhqghYtuECv5iG+9R3gNW6H
6MSygO5Bnj7mBca8eaaZt+4JusrXS8cQXHfXvtOljYlNUrm1Or8StVMEUmdxHO9rIr7vZa3s+iaL
vtVViz1bHaZnjJfUTca+Y+NlSnjG64s1mJR53xIY2R6LcjGo7ayIKCg4jRHchDrNBLmRBI8W/j/q
lJ33Ebx6RDF0JpgJou1PaYjGr23TOFAu1v8hKwNkjm/4UybPhvija2gYyCZa8UirfCH/EL5xdeCE
1qNGancRNUOUv0wu7kDMojVAsWpvyx3cTHFaTmaD9XS4tqT64MxFZRdXZCJHjCi8xABJao5HgXMR
cBhx9gUT86XYdQa2AWNt6hvIUmgDNS162JNLuaVgMpXabbNXpMI61JHZLiukNZ6QKvEw9+ELT/ID
YgzGLzEokQIGWWGzkjH/vg6qIsQrZd/Wnqw4Z6kf36lq7v9qum5pI4LszwoPZ7YBMAzsvu9WbY6v
joIuO1wW4yIPEbTYKDCPdahLG/iH8jaSI/9oABdY6dhy7xxff/ZdAmoxIBvMkA1nDz40XEnJ2D1i
WwffCJr+uwu8GVeE9xI8HniPNnzqIsdYBk75MYhAeHAdxLa1+DNoEEiBEqmuMlaD66BwutO0bbre
yVWl7lF2TVIkAIDWuMMlyxRgZ/A81t53xbCVQ4dW6W7MQ6SXpygjotv5sup7b6NPMchCk5FWLgbn
GoNEXgpfxmB8ymNj0cngNyVJMV/z9nc14dzrpu5XJfGUjW2E1lRdaGF29vToNbESF3k0uLpVpb4g
Y+ieRJU4iKKTxCsC7+HhS71eqeq8SbpymQ6XqNGGvT8JIJIBgUw8nd0Ooi7ysGuI0gMzlN2yb5Mf
UpT+ZxhgGwdliiBbJnha1U7Ng9qa6pNoHRrZOJTOg1f21VZNIu0lGp0VSTrzQe4t/770u4d4IoFl
euVslCQyF9KIna3UoAeU5WW66Yi/L8RTq9hDunEGu7kWRWti5ltXGdZGXv82pq1ZD1B/RRjHpIqi
FCrHAvznxc1+YRcmHSpnsI5igesrq8CSi+N1zavaZj0SnVcxclJrljMR6m6dHKKeVvmgq1mqscv0
FsgV+Ic89JMHA+fLT/Uju74+NZKHqb/RJM6brh7iAYR/UsOxjRp/qYtPhGzvlqW/vei0Vt6Yo8E/
IPHHWVLX9rGO/OwJJ/ql2GcOaZNvE+LD8y5Sm4eh9/N1bmuYjU+JQjdKtFmCf94h4it7ScNzLivD
M+izx+u6HawXJmKaJK9YG1tYyqO0brf4arphXbwadXT2plhnG+Y7E8Pmty7qQ4DiTnBXuIGLeHFV
rQPP0S9xGqszG6zKrxpvy6j6ncJ1eEuzC8FgnDv+nEjS15rPTehqp+Hsc5+0qHFrhdwnUg5gX6Yc
kUW4dfo5pRUpIzVQvJVobaFJFtnwA8HhdGCv7vLvxJEvq09xYEWHxsgCtNcq661JSkSaa+VnkjXy
zFGi8T5mkQQQ0LRXcdA5T0ndPooeZRKwYQ3ipzqPC+yI0mCrxE1xaabgm+hhITyRG+1wzJnTFnXf
VHfldOhkyDSyjxC5rfgD+3ozpNIyNUSirfAp6YOTpsbFWbx8MkoMyM/iZzy13Uq15n0q/RnnuvwQ
//nt7yDa/W9vnwluQ+ZHIVH371pImiFVkif3w+Po7EpJ6ZptkIBJchy9XeDgbu4FMUKceY3LBkiH
47QIK6T6UVF3V02K7A/kFHj4xCb2hd7bZM/lx8hCd99kqloPeh2uTDclKjxBiwXIOJw0buoMfaIC
wlqAqNHeZGZ9tnTnOcUt5E6UZK+faWn4iJtbdVbM1N0xb2Ojk1rGG4zrXxZAufvcqaRTNLb9LIFh
dhocqSAG0d/7uM5D/mt+GSjVvuGENmEX2uEl1JpgHpTxORq87pSFsNADrHpPJX4jm1Dpqm3J7jRh
D7kcmqJ96FV5PMRB800Z1fZhKFJ1HiLnvzIdsgp4DQS/HBNPcL67TaSE0qZw6x9DiQ5coic534en
LTrFKb8rPO2pmlsv+qC7mHOZ6dos8ubeN/NjDJT3LcYmWuSV5BpdoqHL/LMVFved5Ifbvg/MvZvC
RREHXp8gFDGYZJ0JT2jiVbW/O5X3LRmaoHBe/cxFaFOTy71tDfUdKTFepU0wLDUDLf4ycvW7ktlp
3rk4LdsdiIIZrG1Um5rIutiufKcBg/uOPVKJrWaWzlwrxzJlHFaZbL/4Rtr+sO0At56urJbYyYdr
s5QxQ5Qx+HZMM5iVut/+9KDDl17R+bNGe2xR/P9ttNI9m+JNTXYeg18YC0Okzutawegp8e01jsDO
PuurfmPa0s4ds3SpDLDY4wobCtDVLyPeDasWXNwqcxt24Gl9p+bg9ypAhz+aqDvbJFvfSTkRs8Hh
ADMne4VcUI0qdgWUG7YfHf6iBaa4S0BbiHGJ98N7cSgKWcGnCAjfVBVJGPgGCcZAuZEpx84a4B90
+Wtv5+fCTPNHULmPSunEd4goyU+ZpDxnnmKd1DCvjoNRniECAOlPwpAt3HsoN+lBDryLA69761lJ
oEPEzvSDRADaWY6+mbx1JlHjvJHLlShi535n52wPTbXtTo1Z9zNPStM3HYeDRSk3/l51miMwTRv8
MypigkHjO5wVaDZFuY/D1NB91ItG1OnRbBJdRBm1sW+SleFb5A5PZEbSuyIOn1idVKehx/yQ5RNe
yF3VPss2MzXQ8GRNkOQX793uPrFb7dj31saIddTkEdQioKcDQZ8a5cHt7tvesnbY/P4gx0iPDoWE
rROgS3YtByji4g6KU6fbp+0yJ7L8zDIG52DL4bU2FU0NPx/ZwX8xRZ95FTj5gH1DJSH/Ymrp/npq
6Q3bJFZc+BtPtZHHC8pWpbnfnfLOd3ZpNZyLITTu7ASTcrT7dUf7lXUKK7ywxpTLaM9jjXa+mtnl
qgzexhKgb8hOZ2jC6nenP3S21T1Vke8cCneEO1zE0CqiBhIJ/rJnJPzcjdwFuOfxOJ8xl8/P6XRm
6coZI9JiL6pEY5tVybrDNx7XBHoAbkpOklL+iEgJZ5VlPJaR3G67yiznomjhd0jkLfoeSqn5iLZw
d8F+eh5PpTyDsRl4bYMFcS8dsIaRWIfjXSDO4khr161vfr9V3brd+jowikltcPc/Iy2z2oPi/V24
ub3riyrc2o3rQAntk02gK96xC4Jq7ZdadCKVOKy0XMPO2C6tJSYZyNpjCe/wZt5kSZbs0SOudz6P
/6YJMvugoZS6UjGYvOsLfKlcwB8X3GSQntY7+TGP78sSR5/YHpN7dK3DTauX5RYjwfpuCJqAuFdc
vuFNfZQLnvQoBlugpNW3sMTUFqRectZIu24AUsmbNm+ieZGp0O2Iom4xkw6RgpOmV0ZXzG1LU76b
bCxUuTTf7TzBVM7AfYio4LnTMLkzwvy3DqnMZy5881o+YedH2RnDj2ZTDvXJ5lFaR6rdrXsDrIxs
4ROT4/z7IhvVD9VMwt+peQSlicACD/PZJPf8Zvno8Re4oV2Qe8GDNa6zg92XeyckJ+h6UnWGYdTM
04pMQJH1cz8r43fZZ5vlpKxJTNxPVtALs/04asZRBUey8J1OedW74UgMxCZR6ShM2atKNovvgW+M
S9weix1hSuuSVt073AomSrL27Igr8z6pmnCvBR5Kfkk7nHBxY/tiGD9CJfegZdTDRvHrZm1iIPKE
ZNF9A0r3pwNMbqakyXAZEr0DYV7KqzJtmxfCEyRI6BFMC2e7yJJ7tasycADVRra8eGuNjrlVxjA7
8L+M1oNcm3eOXjgLLD+Rq+pDZzOowXBIc+D4feC4j4auV2er7HcRzNRO62Y45pKi6Ov4GCDAtyaD
XC8FuMvju1yYXVBsBfSrQdgcpIhdI2oF9Ktq7FmDpumjLLfpRXYzQqa1sTfKFv8Gve22TaN4y9FW
0jeIGO9kXfozrhL6OdP8X8E05xqRM8tbKZ8HWN/dYfxpbtugHdZ9G6UXT+0c4pVN9dPEUhmVYuVd
ImVRyIH1VMj6uFSU6M0eynyRpZpzTqYDBPtupob8UF1TwgOSQJCyGEsrX/pu6ZxFR8cx9bUd6s7s
VoeyG/wWg4lluoroFhu9ebav175eLDaVtQeqoe3Gl0Hy/KWd5elR8ggAwg9k/dxq8cEJnW/YCDvH
QGN/7VcPo6YFc3VUEax1YLljW2I5tnLMIajMR/S1gZ4giu/ElbpN23i4y6dDsEmHJF2xOQ42OTuF
hW426gtyp9+1su9/k5/DKo2wpcduG6/GZFbhAbjsiH0zXcbeuJMwvvZ1ybjvmUc28oANNH6HypMZ
etbGjaQUkcaU51WJX8HMxHgoVSy45Hw4jC7okUQzrBXeyBhfGxFmXvJgHbKiaVqUlJoHI7OSjai7
HZTK/qtLZavE1SzgX6xGUCSsqhe76qpZaunBc4uo+6JNDO0cOT5bVLAQ4LnXoTZCEYCQAL4HIchO
xS9vDOpjV2psAYlQPSTkmWaFqvdbUackmjlrxxpSsWSfQy2w3slF4YIwr13Pvngaq+RAlb/LkjTs
QJ6OO12CaTJz0U4Ohik0UUgdC8HoVcLa562T8dnBAKWfgMs2AXB/Byq9ReZMM/GRweHMBENv+AEJ
SS8JDnLep9tgTHkecmzFCgtvI8133MtgdRfP9I5woz1MQUOJAEvUrF2lzO6Jp0FJlgosjxT8VkeT
VROU2vLJzIbw2BPXIBRSl09RntknJ9If+f2Yj+MAmwc6+F8McWtSi7lRwQp2cYuiJQEsCOKiISwq
91TnP0XB9H15mVkdtnJWOZ4jpLFmmlL3MBO08XytQ+1jrcY22Iupi2hgt4BGCuZVU03ehdFcNlIW
wJNqWu9YxaFp4o+zGKfEJbKRBjJfXVWTh6XP9ZSZiN9VLGOezZvwiEkKauIy1O5EcdyjOPAzcLYN
TCsNbZGjUZq8AJLwvi4knC8zpkVWsNa9MmJM4/LNbI3SsO5FXW1nOzXCGykLbRWBKZhdTWyShe9R
g5NTNFWK4UTWScPYajDmmut79/gUlevBGmJctjvSAd4IG22YQgh3IFjx9pJ1XtMgN51chYsT6m8t
pL6j3/4atIxEazPkK8cmcJsHkbWbLJx34kyJkM+5VoqyONTWiSzvsGqboF4SNiVFkcOE7KT4zY38
6BtmApMiilQ/M98r8zp0vQewKMES+0D3zpT5UeBpwuaKBHxTAt5vDF4tU1EcOkcFVWs4RAfgtdGk
9pa5S7uF1MXqWasugV5BbJRNpFewbyUrGaKcLDtlvHVNtYO/oUjYbeFHTLTBwKN0lLR7cSh8KIGs
tnCv8eSPurJuGhI2arHt41K/9usU5URCzzxEmeGscrSHF42l6Ls6INLioGH9qPhmdemqbiYjgvuo
W+3SiWTpflqou02lvGggVg8ECNxr0ciTBJfRLlwlah6WaO3igJEj/79GgikmF5v9tN0wwzmg63Y8
awE7Zr2/N1DSwLEwHteG49r7qJSe/TCLLh0MSb0pq0dvGErMdGxIT7Vyyj2pfHS0zpi3aFQzw1LE
hcVdKy2hGbd2T0YGqArqlntKQ/OXMo7hi5eE5TaQfTJCjhe9mLBllnpXBRvRCiMC7U5fz0Gv0IrN
BCq3kfQg27p84f0BjIXq3mrhLfqZOTPZaO4taQQw2BraxtCqeIGKiAljKqoQbAI9Bg/cfEoIJeBf
YcsL4vq0DrKyzjNe71JkGYRYfPQ7gYliSMVY3Ga9da7kzfI6tgF0xtueON/UmRUermwjyHjRiqFg
sNKHsbgWgWnxwhp6eSU6p11MfhNXx2ur7GHMWzYExq5j+95dWCS016Kz1tbqovRt3COnDxmbVYO+
RYLR3lSUA1yhipaUkPgTotGX8LGvcdN29I1hOe1di/T9KgnG/GBHe9AnwaOEl6cid4+SYrWPSdk/
w6Jyjpme9puihbwpaX1319RI0AWtA3dICsxrXa18L0b01K5VLWIFJ51ksyvn6NziRKgDNPd3eKR3
d+IaaRng5WbiOGen/Tyx0o4lXmAtgE/He8+D+A3r7WdKcOp7nvvqDJSHcZe4RrgJentX12Nybozo
qZEj7wU+srrDwgLFa6f3XsqorlfE2oeVaAU8gFVvETs70Zrp5UNSZe3ZC2ztufleFYm3wUhWXuSd
UaIYYpaLCt7qugpJcuJpgQySk+MOsgwN66/TeDrVlaRQ5586fDrVEyVfRQPhA8+4uJAwn03+vAfc
uhdgTb1njV/bvRvj7jCVJKPT70JvuIhSOKZIoKbdT1HCQ9uAvh0UpFsL/3ks0Q6ye3J04qphPWor
F2TKIjQl7W5w5Y+DLm0tqfPubtUs+PNd7HpPotOtPtYbZekPZIq/NGQetpmFC1vg1ll0IR7BXgcd
s+7P7dyWDaNRKsoTfPhV0NXDGzbb7mKsATUPSiofZZVwF9jphY3WC/z30p8HkwuKOOCr9HEW4xzM
453yDrdwRhGtyp+zOEucZd9CKPnSIDqL1q6RvE+tkH2wXzG7iqgEsdfrVavKnsXVCHCvgVRMgGUY
0x1yYR+HkKXCLp4O4uzWcOt3a/jS77/ocrv8CCA+monr38aJ4q3P7U7/RZcvl7qN/dtP+bd3u32C
W5cvl6+8CZj3pfnLnW6XuX2YL5e5dfnfvo+/vcw/30kME59SaYcC6/ngcvsTRP2t+Le3+Nsut4Yv
X8T/fqnbn/HlUrcv7H+625dP8D+N/efv5W8v9c+fFHkHPB9dLZsjEMLSLpgeQ3H4h/KnJlJRjEpj
+2PUtdzoUXa9yrV8HfBp2H+8g6gUl/o86u8/0e2utz4yeedxeWv5fKX/3/uzmWHr3ekhq/PbHa9X
vd7ndt/Ptf+/973e8fNfIu5ew4Ewiq5d3e56+1Rf6m7Frx/0b4eIhk8f/XYJ0RJP//IvdaLhv6j7
L7r875cCU98sBhx+Zno4VKem961lCSJ+Lop+O0kG6GkFcodWMFrGXC5sdyHZVaau4wpTv6p0WFFO
zaJjP3hg4gCvHCCplzs1w7NpIZq9dqnrsXME8wuDTlS1oxPvJxt7IOG5ulYHzVroJJXm8P7mpBmA
Xk52bVczN+HrJizd4Owh6SlOsZLHdfdm9KZaHwNvVTcrONfVQlSOq/i7G1TSVkfyeZ4mSbQmJ0U8
Sk6yC6jMjV6k9QmxpfQiEX05GE59Fm2iV8GTu3LMsl9AC08vopsaYSXmE2zZiS6qK7NESlmaclXR
Ic4zMFx6qMxuF/ov767a7dkyVJcg6n+4szOgvKS6P7xUIwKX2t1xBIk1YLqN4ZkoYzbpz/vY+Wi+
Neh/upi6RJesp0vWfQwTY8VB9HP+XMUoIh9/cci7Sg6jRStDsgDiVByIEiJSeit/6hTZ9hH05bD+
NAbk6V/dP9Uirhjb816TO2T60PDH5c08tUpgncRZjHdF26bN8Us9C6JgwfqU39CXAX3tH9rIQ63h
r2uIHuKQs71FBcps17c6cebHVruBBvn+pV5cJK/sfZmP5k40iior7laJPHTbArw9mEnyhBg5GXxF
1jw1S+daLxpFvTi7HYDXmXtRHIUAnji1Saa4ZfgxVgyr9MBdBFpZ43mW9CsgAO08CEfVmaGvV51n
hUKQBFMjiV8tEGrCdma/Cp2sPneeXJ9LJbd2Vms/iqpbPfJbj0ZS2+w16CoOCXDklal77XyYRoq6
6z3ElW6V4j625Q3X+4gGOR9fk6zEM3qi6YozdKDuP/i6X6i7iPA5+ezadj0XnF3B3kUWFrRDvXDQ
5fTJ4e7kWtNidM2LBHPrQjI5dyW5/JfzWtHwpBbd3bps+32tqObMq1rchkPtgzsdSY1jE92AHX07
aHmFWCfRfFH1qctX5rVo90IbOvanrprkdmK4IGIjXzAL0PnHOI2Yta5BlMam2tz7EygCh0j5W5Kh
DjQ5adx6+KaiIBrcJXN1+wX0EyWAz1ei0prcQuG/GgRAFtkfbBCaRv+PtitrblRpsr+ICPblFdAu
WZbtbrv7hejlXvadoih+/ZxKfI3b3d8yETMvBJWZVciyJKjMk+ecKjtG5UhmAPFNeUhRRQVx5T8E
eSBkL6ErN4wLaV5DfNIybkA1bIkD1IJvwHrSgzqu6W+SoWCbDl0WJqB6TwIgBSvAQcos5JHX3Rou
uhvZNGljaOqG5BBytFsak/vDOpOaXXsWxYfR7vl5VK3x7HFUiH0aZ2ChP7n6Xc3qqQoXB5JPwANM
DvueQNwGhXsoaatK3ITrCqzKXtf6YEvkepF+98Fsq6myU/Tpxt5UQt/dV15VRLtoDpBD0N7dYZbb
DkqApyWGxu9mLjcZHqVqEAP0FKDDD/y4CiqmZZE+c/SF7SopNkeH4u1MkKjcOib3yPNlxgc7DbGD
HndA/r/0nEkleRP7XcVDE3NppsplPVRR/zo048FngImcyUn2Ze6Ibpwgnrt5s05DVj0Kx6bVgoXt
FtriFdqgOMgATSNNAQLW2o3i9F8Mwcr4OFQOP1dZhY1p2reHbC7aQ24UrvrALeQO1MmtAorpZGBO
rQrCAzKaoeqGPOQdmdxErwM8jHLQg/SaWgaeboOveHLmPW5z2hXNrPqVzkrogOpzyi6rXYd0m1QF
B3cRQj0VoFpfmxpr5+Blo8UPxvWAtB7+EqC+w1QBifXiTk0PVJVvV6PoXl5yqhWUZHC19QUkXdWf
x95crvbOXhUt0DHQxeOzfpiLtN0hT60+eqwEUaUS2T91yHkkrOTf3aHiQYem/vvoLTY1nPlDLHde
OlymaMGnHGsoAbAe5GgQtUc6qYr3Bvia+OJu7RQZSSAdXm01GqvqqYXCjpyxTKZ1eCKTem3i+r30
dOAx00Ja0Z6SPYV8nCLXRmttCtZ3zCBvbbVhoTvOZF+BWa82bg+iYfzr7J92gj4RLW+/JXYGXg+r
L65tl0P7F2KGWwt9Lk8US3Qtv8aq42yhTAPog6J3iu9ouCVRz0AP1QM0w+QYShixaoBXjbzUbUBe
xwXQgbw0t2aoQ6qeYXpdEGGdwESd3O+knhTy9c5Ra4GfWofkbaUSFXnLGqoynQlAU6+B5ddjvhkV
aNRBMfVKZ6tjtSXSCwSHtrMzdCtQHB042JgXB3o3fs6o8M2co4i6TqBLfFiJLiHAdgJGaCxMweu1
C/migL7qLy1gTYZjNhtbAI6X2lP2BX1QkINRv8R4A1AsTEE1zJn2pbU0gKwa8Shqjv48JS9QCY+1
L06lOih+qtElLmYVAoj4wMrptGo1VN1hQr73v1s1mnRwYygK9H3w8HiwuGvttGhEZzbwWT74w8Zz
qqfxc9LMh7hFtn9ws/mpbutgksRo6J+r73QG2ahYRqFpEc/ONjRmyOvleos/BUuSl5ZEVx4/kzc1
1XdLVqJCoRhruEP9EyWFAhUGrwaC3mEPKgjHD8xN7C3EruzPypze0X14jSgA/Dw0qWNtk94C6bIJ
dirud7PV7ug5ec5S42Q6VfDhWRlNlXgCn1XVOFnZq/fVRp607955xITbj788qqPgszfq/jGX8o1G
UYBFx+yPg8oVfvc2RFE0vtBhrpwDmqObi61Azw4L1ftec9MHOngAeDQ5sHg0AreFfmnN4WSMJgRg
SlFOu5LxET+ymDDj+//glMUQSP2tXQ0qOojEDOqxGZhzoRChR/zOdufdOkG353yPX1B01dMEtDJb
wQD69CVmue6cX5u6TpZFDNA7XhOBwie9CgcwfMi2R5ZPsXQAaroIgW3iW1MuPytuE0xQRXhUilDN
wO1as54/irjTg5RD+JZsExC3Z6CifnqS75VMbW2CKqhUL440caDTt3ln4ylSDhts+h4M64V8FG5m
6CP1SrTsDGpkHkUZfQF3CD95ccxPIpqAQqdTOuDnXVGga/EW8DGqffNQDA2jeohbn8agOks3ujWP
y5prTFlnIgrW2bSu1YnX17EsQeOmdJ5U3sW7DyF2r+KOGnufEquDkgrzzKM7Kimwg7OKUzqsY/JT
JLkdUGW9RtLYXiMXF4WiICECLQbPCAXRGnS2XhLaBIoR/PFqFIk9agLWQSATVb2frg4IBsNs0vIN
DUcvgW00puvozo7PwUGx/eCIePEzQb3l8NFeT8ekKbVTV3WFDTkVLDK5j7po+F2sxwPASaWz9bCz
vIHUvvOjbuYHGtIhZ+6Dao7ZmUZtlmk3Zk1hBQGhay1HnhnHNzRmrlNasHBcGLP2kejnNPDYAJYB
r/ymof07DcDxMuMrooPsj6bLC09mwrd9WgKn1HYB4D381jlq8ohGAOAqo0c6GJk9AEFkRcdC2twe
QNV5ViDuIoeo1rNrFevH1vReJ+gjIAwWhATJhFa0cuPMI2hjZTywt9V5rJ2/13i0BgLeZUPdTga0
YyuCeEzEnobz0DCA0ew0oKHiFsZD1Xwu8+L1amBFapG+tJ2DUQw5UDe1gaSNK3XLwCWa4S/L4hAU
61Ask7a0tgAiXsfmwUCjHLj6ERDJAIqiIR2M1M6Ao6nj8INjHUK7xdwmlg2M4GdDc6GTI4wYUiku
ik0TeOwtAB/DgffzFlV4UNe7aXJTU9fPRFP+5qW5JiR5KLYw3PiR5qO5/+N8ikhATrtErFd4uz45
1zUACgaXL0DoHqj+t1YCDq+8g4Seb6N55+IqwwadGTGIBCz+oxuy+JhJjLVP0cxOnUAkxnRPhwGs
qZcm6kFrP4j7ykaTR5lF5Y5eEyimIclgdedl5KKM1ivW5Of0drx56dWVf/AWSIm9m8vkXC7fukrN
rT1q1TE6nAq03uRNdwRcMHuYAIB9mJKgSGXBX1pqNfOO9lT9Ta4lqIvYpmjddLPOiXld+GKMX9ch
B8iM/x/XWa89/efXw8ZZDQwLDGVtYRnnutd3Y6ZbhyEy8LxVjKNxFi2WwaNXYZwL28iOE1qAIQtp
nMnEybvEUHiLppyNNnjoJZFTKJLWpqEyQT0ibGMQPg15KzZkJPdyRQqf0IS0QfNV56dumr/+SjcC
OB+/MQ2xhybGBup3qRkgqWEe07a0AN3Gb/4Q45YHiQmMPfp9Jz9yOcLdNO0w7F+fa6IpPSDLp9zh
CxJfXVa426keIBf2ZlOlA/p36Mzp9MVegXkHYskyBLLkL6NuNQeaTyaaoOHjE+KTAloUOZ8cfCzd
s60LZZuVE/o5eHMGVqI9z5rVnP80JAeFCLBa292M1tr/HEsrFWn8zbHBiNbZj41iKAGdmQCtLGeV
tDWFAvG/N++/j4MerAJUMJKZbrH5wI1FQx0wXqVKAZiVz3FkokOXjPE7Ge4C0IIiMkDbVsYXzYnR
fIb6smmWwDhPpgEAc/ZoSHNUsvwosJcOaGi1aL0HR5ICAPNcP+sakvDIAoFwVAbjiX5ZY8YzzX3m
JI8xmpWeccjxtTXxHAOFC7uE3tuubpyHPrKhJrkO0RxyGGMQmuyU3lu8McjKbpltWmdQhE/3M2hS
LGGwE0jQxH1k4tCnCliw21QPnbHBj9eU2fl5dl8n0Cw6uEaxTKURzZ+sPNs4gNKEjdsWyHUysau1
1Lg1aLTasAZ5MtOyIKknbZFiDkFT2/0SQg6BBXwws1XHRhd/sdjSjkgNGzeQmh7VLFEvGhvcNKif
BXrCboN0CTYoF82e9oPheCmEtEtxzBX97yXSRLMW0OlmHdA11xdTxOD6zgCLaYBhP5G9GLwhaCHx
sVuWWl8MuekFZk6xvJB1ufpZ83LnUGV6DMIEbOwMubN0U2XcA+qPvi0FW3p/NWpiBu6W9osUDsw3
IkFav8SsS6yO1bYuA7WfzJ/xPYXW/fQZKbRnNFQqT0MtrF3NzGY/lF3xpMzgLAPw8cevAVMKwYsu
RlqGqICEij4ZA0ReRAaoJrYR2m35fmjKIQWTl4LXIXk/zK1twNMHYKwDzizjUubAA02R+wJ8qxYd
Yw106WjiActX1ygCaZrMvCC3a1woup+GMO8MfqqHv4vaMo8JKJ5O6CTFv6pVoFOJztC6A4kYrNAx
n05ICZFXyBA6o0PXo0lq8Xwc2+lgHO3xByTNbPRFyzhajsZIIjG0QrfHTMSga4/zsUQbNA7GrCXK
fmqRsJ9xHwlGq63cv4vCLE9AAzdIfaZleeqBiApyJ9ICmtS7hbdJGUvxbFU5inmBVjO61rlAB6BU
SJdDsEaJq5dEDCLk3qvXUsfuNkMa4IIGvGfsOusXVmazr9Vp9MwY4EjaWIvnqE0t3xv66jlyIDtY
17EHFYVe8RULPbvMQEcTygbeUYM67dKnbWZZtAw1onoAW8274eqlvrr/dm5RxGngcGzJB9n9aTDA
Y4wu1fCs4DkXW7KdoHwGFLtAzfDE43ZDtgmQyzlc3HJKOdbappMrmGjo2nia3m3cTmn2oE9xNzna
dr/oefa5R4vBTR1b/crLtvDJXpWjGZYqYOSeBPWi/RmPZtpLNLfDEW9AD6WSMv+C7rbe72MvugMW
cH5olOFG9lgv220RmRYSY7hI2g9bZgJONIBn8zn9aiTZ9JPPMeQK8LN2G5th3kP9pN2rZhk/YDsI
DL1d2T/Tr/oA/hOKBL2ZuNkZaGFen6zBN4nOJ2g6hqCwKNAD9SY/T0a0GhQbIZziAjSec61aRQmU
2MLd7O0srpAqJVv6drZ6l7Nsqi+sAjlWGtu3BE+vB3wWjTs6oIndvLOyCKqNUA70PzhoKLLo1jSl
e6DYNQI878iEWcCcjkX8AHK/6lHrimwTqYD91z0axzKlaQJrdIofw5QFsymmrzHUxTZzl7+P6GWJ
5N9GEE9UkaVBmSZQE40VNHxUoNrcgd2mxLdIUZNrJDccfeI5oaWCE2wRUU5oc+LIbQj5oxj9DUpq
nTxwhrLQkw7yeoWLL03RXYTSdGgKkXuad9Pk2qgBT6e+uwxSalcfkfA1Wq95EAAmHrir6NtpbpTP
yGAtEQaafvxSgHjIztASVaE+rEm+daiAf0PpWTuBWXd4AI+iuAP3+d6o8LIDtRb11hI6DymWDoZa
fAOFnXaiUcvSGT2V4x587v09NpfBOHcoS0YQcyOh3KFHHq42kB2Z+0F8cvQqpBZo0KNiOww5lZC6
nF3d0XzXttULGhSDItFG5TGNhNiAdb+20SkDWlw6JLaqHhVLHoA1L/ErglNga00dLQXse4nfRlQK
pIfCZU/7vzqtYohAdmiHRd9rK6ZbKn+vQfZloYZTWNjWo3Gh+muOhmq7SnrOwN1C3a+FVqBw9mT/
qPpJIVVmTKdCJKY/g4UjpEByrEvRWZz3u+xtqQ9huXtVPK3s0x0oV/QsHEorHAa7ureaAhtNM892
nT4UYa+n2GmqBRrnmQqdUbP7zpvS2+qjOkOKAPrUpF1NtsEb52BSpv5Gjn9pU+VcdPihNXWNoSlF
1/OAiUkLqfC4EkQvZct3dcwE6kXbiPNPVLVc3At39O/nS3nTNCBJt3BOs5rZ27Fmn9w0BPmlb+lT
ceFiHJNNrqDV06l+G+ayy7jiyNAV47Cj0VvoIHuRO3l4s9OKNCI7RbzFk92UAklv8XRJCvW+2i0I
mBrJWk2HuonsTT92s7/a6EzyZ1702gONLcVYLngJ0a//Om9wOZqCKJLnLaS0eO5s6jZ/H7OuOIB4
bYdq1E8oH9jHtrXulveDhmC9Qls03oD1L0KVbQkjk1s5qAK8TV2G5PlgQ8b3WxR3ra/pXN30A37Z
iF2g6Y2fANSP1xjQYmBYNZ84CPq4Lc+mCZ5QiqJJTjyCfUEyFPw+aejzy2upREs1KH2bFdrdmlxA
QwryzH7e2NOFxjHkcbajQCmRbIqMeR+IrusNfq2cZTa5kRPWUFlE/g3YawPEQ9lfJipvB6USxj0d
5mF0Qof38Wa1dWivQwlRjf2yUk1siyHVzqVwGB2QrQbfaoecdzVFYHCUwmGJnRsQo/5KAe/MbNS2
oLMtA7KtayAnB9xT7zjLGuSwK8276DEeNeWl2Nv1gAIqtvNs8o8OPHP8QOl1PKyLtx6+Bo3J8OHz
9D0YlEAJI2nVQGrY3Qy9Rp+1Y177CgKvEIfsbjKATBRAh8x5b6JQORFgZWuZ+Ota6/K/riXq4cVL
M+3o6onv2Narikym1VC81yL2qmsz1CBF0mfPPDC1GB7GsfTuxzKROSpoyfAY+qqRiuhljMQVavGV
9hrtoB3nvsZW5mP0ej2aocr1ySbMybufsD6NWKM9p2XyPOWpc5s4Hvfa3EgONKTWHW92TuhC6y/U
w1NmXnzLtBMNKCgBMz16Gc2nVPb9kB3R0S4fgZrqLDSDBQzSeaHW45tDMygGHcivl1qXkpdykMSF
7DZejDbUyS3q0Ocn11DReXXmuEzpycqWGlXbWE0AsgBO/z4px7tuLsSJTHRowOq0gyi2DjJHhCHz
CC75DHGqBfBArjjtsZ3MzIGSMGS397SVyOkWR6d0AIdjFA6apvm0TSEbbUvobLWtMz7YaAETVT9f
dWu2SdAACsgQ+MLekYahWdQ5dGoBJQZJJ4Z211fCsFp0G8vSQZE5Qlxwq6B/ctvJAumcN+UWbQb5
tpXV1NUrYv3HpAFBg5JeGqBPydl8gMnTkLwNSo6Ld4XJE5weVdpkmfvBsSwlvfmMTzK0DZHdQhcR
NI0+zw2YuiINjP7uqFmfI6Z/hSBTdSUnG3QfJHn6U1t23oPQkx2ZkxJCfAZHH+6kp/bnqVb7Q6U2
eUheK+6VTexlqKPJC0TQPl4usCw5OR8ugGLiuwukbu9uQWUK1CvaXIazleQBhki70LC0AOgTmh4U
+XgEgad7ZpFIw95K0+8tGjlmHfynEIIzt1yvbZBa1PmnSeluFAAApQOyi9i4rjMhD5h8bzVsgr3I
fCnm0tpC3AUfKwus9cVUgh9GYlZGCXZZD2SrILwC3ttqt9q9tOPbFkBJ5LkgDvZhKg0VAlPKuejT
hV7U28LiIUvxYbJY3DU+k/oUdLBrhkQVnXYZIFiDPKxusok5TsKZIxFEjo9LLOs0HQrFyEKHht7Z
5/XA2dgfxwbQpTd7DDTS2ZhAtBf+c4qWw3Hu38XUQzrt8sH7PsZTfQeuZP3SKVsagBoaMs82HscX
e1vuyE4WOhvkHJ73+gXPNqs5hqAkOO1QZP1l0XfrrfZfFo0hiDVWfeo6gY7OKbmnoA2IFbn2bpry
r8sWhQon8vBh/4FG4ReIfgFPK53Al+nbNJuQLf411pGrtUn6ddkBkXfZz4wtDwFock+ZUbZI6VTd
Y1+ggU9VZjSjlK0DHuHWeRI2OtNBWPM3JOzcTxp+P5HD06LznHXdSTcAhIR+kfGI95z7iTKoP5Xh
Sjpfco7V6q9zIk2Jzn2cQpo7r8VG4yIQZY1dMTLaXwf8PvsjSFyuXT+CzkONsftKyvlr74D7AXyR
Iih6cDk6XNQhKirZFdDj6WC7QtnpTl/fXM1rsfNBH5bhgW5ZkoeJlN9PY6+/fJikDZ0CtlWzvg0d
eA9coTsHk3uihOoEHiDRH9Q529yqjM95N90Vwi1+5EaOTko8vT2AX7NDjykiEkU1Pnd8vKP82Z8i
3tb4lxFoYnODCl3AocvyT+ClKO8J6MA2Kqpbny3Rd2gAS54IUFEnqn2cwLG1wBzKxgDUE2oYW2MC
exUD3+6uMaoxqGsTatsSCZFV6bIozR9CWlQALUmLEoYCjZ3OsijTBNtkEC0BtBiPKarD72O1rc7Q
NsAOBOJky5BE6ok3VoMJuRMwrMjHHbJLU5ep1ZmWeFuHTBD0DJxM0fA2g77fBugRjVcg+YjPs63n
114K6bEkqX6wBIipwfO+ilmNwgIbrSXCGtTRTwDS8YC029p9hgaqt3wq6AD6a90UGhyQkROUP12N
FniwIXOpYOtCs1G0aX0dnA/yhhzbYT3NSK+JsryWDbhESdectdkEQNXvjs5WsJeQjhgZtWVGPnr4
FEtHnDXmWTfAQ3yZkKoq617tH1/zO9xwyu2EAjXp3YXRKNRvQ/4MpdDyBzJ9apB6Yr7TgG86o4Ed
FGGvAdWYbrpCAZ5PydydGNjWUgfnZIvIckKkS/JtBSJFoIygMU/uVNGdU4q/B/RD0Kss0Hp3KHQ0
sdNfBpj1xgD6/5lNYPpY7eDG2ZhFnjz/Id6Wdj31aiAbe3CR1aD3KPIO31KZk6Sx6sadj7KxBUE7
5C68Rpt80y4HSMa2xnOPyks3IAmJ5MBd0rHGJ5ZN8KyA0koB3yENTdv895NazQQ4rxIXJKlq0N/K
gwKeSsALoZ8xzP/YpCODTBkUYThgT6q9EWA3bjS3PWe9ELdEHqrJ2vRNDXZ3OaIDAP9m2uOhU1q8
kqlXhloxjUDpCD4OIPsgiRyfVlM2deWJj+oXMtHBZl59cFV9WGb2aZccqs76CxI97ATuT8gYsSkf
IQ5aswBE6BZqTLxBvl0ayUORdLaE09iMy7+qQlWBl8mnM7ZM2qadR+4T1lLj6L7Bczk8NKYYOqMD
WNLAW5CfVzPoewHgbBh7ndD1kNhuZ/Wa6w6kjJTBc/CbrOh451gXbUQbu2GWG+KpHxPkUS3vpqvA
ciVTA/ZQW1NO5Jy5qqKhEkLr5HVB/7SHaHUUkNfFreZiC+cbOovFkwUu6EfIAdRd17Gg7pRry8Et
RpG1he7sVlTqgdbRO3x1eouLDXn1nvGjhn5XsGHiFQHHkd1nenOkZSkCSEgQ9intA43SCkSU2HK2
Z1oNOSsGEvtWgEbLht6oCT08SxuxDZsT/VOEZlYUPFLQREGJdM/xQT4YoNG9oCsbP81d3Dy1IMfw
VQ5lthpvWoSETwy5oD5U42zas7gC4ELmVLGd1oI0TVqw4mFY6nVi+EAz5BfclMDX0photlFMJ8yG
TAuKqPwlMHEgAhC15VatWqgAyxKcIktwkSzNFcgBeeM03JGJnHYPAhvVM/mWIshhMxA50XyyrYto
FgNGt2R3ZFd7hUOSBppZ6NfXzh1rq32TRLdoVkxQfxGlVVzqILLSwJE6R9mPEvdykKtIT9J7OIUW
TL61oR3skxHczQin0yUU1JXVhjGUpSBPHXrec1IP4rqmAIRioi0gSpU9JQ7IkfbmBCHsvgvxA2vc
k6PQe9S8a+0ZBBnF0anrCj98nr4zS+bdNQN0DUorhaBCNM+B2jnZ88Dd2nfmMvrWuu0d50jI+9P8
tcGGD+9qPaCDZGz/ys3ys8Xz6itT8K9F/7L4hP1AGSZV0d/YWCMhYFraxU2meS9ihx1b1eNQ5dV/
u3I9me+vbMkrK0lz14gaeZa6+Iqi/fsrjyz/nDWlGmSVOV7ntNqCxAxs3LOp7MxaKN8Mjs+5x3Id
ZNiduwHFv3dGz/94RB1d2xk8U+9zEJoFTt82L1bPniVoG/P/BrURKp1z/k3RFPU5Hp081PGlv4+L
SNmhfzs7pnnWX6YhmzeWN9dPThKBMDoxte8Q0nh9GRpehhLF8XdmIAn44WWI2fvtZaSmW//yMjo8
2FwMPCcHbML3ueWQr0ARonwCFWx9Mwb8rMiR6ak4AMtXOaK6IxOetvrQ6w22oyFNT2ZglWg4GNMy
HX3dTh/IqWgMQI85SJGd2UzD0UgsCMRr5Q1bLQATBusRegLW4xjLJAxEkE5k6+JYon4l1xVIjh+B
MCpvdvQ6HZJgqCemFrIJJlPPbDBfD708ywF/t5UR6FI5stNxRm6lMJA4lR6Q80C1R1MPKlgqQ9J1
MDVkF1ACmc9gg4WmnvqDzFAXhVSMjCKdGoqqZiHOTave8NwSBWnTgA9TcLM7j5JBhQ76MI54PgYZ
dAr6x8PqgDQCotW3aDF1m3qI9pDrZIGB/NmBindFDu4rMEy4IEMFzpq84Lz2DlT4K/UZcrwu6GXt
KNoswIGZJ4kfRdzd1anWGSHpvWvSCE0Fd0fC7iQWT2fk1cHi5g/S2w7AzjA+QHUdJGHXOTGedGKp
lSNhq09EYUs+OVp9MlJ9i/x1HgSGl8jG6Aw0kgEWFnFLbPIBHEr0CLg8DZJxShvohMiHRSqV02GJ
NgcDXb4oza8HTyhiIxo8/fLE3memYgCkkIqvAHaFTeHlzyLtGrT6wU4ctHnqgcmiLRa7KyTDmBuJ
r9K+xmu6+Rce3zh+w5B7mSRjOx2GXEe3CGcp0m2wrd5YxpXOMAPsQLvFqiiTu1jDjWsYODothDO9
eF4Uh5NR6keq7jj1/TyL/vlDFHcyWVs8FtjB3xT805hho3Dhpo4ZulWCAqcUZuVGP91agX8plTVG
HXs2Kq9NhuLcClM1HsGys1Fwv4FmisXOSoH9GinV6IWGxzk9QROR1LGB7EsFaHrSn8g7FNZRgLbi
IY4Tk9Yg8whp0XNSYg1a0kAeDHikvPTLpM6hYMWSx0a0Leh3AFRqjTR5rEHcD7IWN5gnsM8GrTFC
0zCKnG1r2q/eHNtqmkqmP82XEeR00GC3saBJg96Bzhka+af0C4G5U5vtGX9Kv3CWq1bSnck7y8o4
eVEdR3ACfvPVS98mGiaO/n7un4Lpu4ZftfzMT1XqTEFle8qTEovfzsSkv9r429mHOCWDlvvUd9Ou
r3LjlEwuSHfkhxY4iAfRTOLRGgfj1DBRQNUQH84OdN8Gdi/v7PRhjv6J5xm4QOex5ra6aWwHCSKQ
mJzmPtFPQh/sEJLwhk+21fGnIXIJeuvTvNVtVLMdDgkUsj84NLl+gTtuOLgGJL4ULbnSoayLJ/Sv
OkA8/mOiM/C6eQE45YtNTXqZZGyyHrQptgsKtF+j0wRg98L+vpoNEafrFUqnfr2CYwG7JVnjvECP
k2JDM9ZgWykfY14eFAUsm+heyvy2nLLtAJVPaMm5+mGY1fZOlZVeJSm9k8oAMZCVXtxp+4ceOSfI
LLTQbZUR5Ch786Chh2yZhPZiFvYQNxPaHN1BjnTwlcJrvgwNypGWXianMhqbZ+iRLfZOQKUIgkTm
ps279kuDZ1VNq+sHo4rAVlQKII2lfZTT0QEVr9NbSK4+xjb7DJGLOoT2Xv7IVaRb6IxsXNqEtNHZ
/02cUiO9UKngmp6mRAs8YwbdvvxFs3bzKIYXU0/ESajALJM1L0otmDh+UZrEgH7Fhs0gwfYgwqOA
IG/b9Zm2I6GL2THuLK1WH/Jyyu/TXv9JZopyU1fdVaYpXmSU6jk7owQeplbMRzxrVifNwo8A6vHW
I9nqJAknNDneDMuwHjMINYcOUNc7iqAJpkC6UwrAPpJNThhtsLcueQBXj1OA+PINWLuTZ8Clu0M0
dvomkakvB3ZrsN7ba2yLvsr4P9n5XEB9to38ZErYXV5xd5vrY72pq6T8BBpDYw9dSi9IoqH8xJMO
TctO7PiKh2E2R0hKNKDHpGDNAJ/PWPI7cuZNNj/kICGL8ejEobMVlnGtP+mMpzfuDHw/5rarIg1n
D8cGN8vC51ocHUxjp1l9P/4kh1KD7upU6tNwXMIh2we9GYhQAT3VgoVlbqY7M63Z8xDak8mfVaUf
IDg1FT4N44ZJhklF3dAQqqQNxBXQykLDcoKCWWzxR1SmvZvL7AuZ8e6CoSgGyL3JOyzpQgWthBDM
nryOJr5Gphi2eYH93Xq7RXakEH6KDAm0AN7dhuluu958o2kjm3rfBZAvIQUWOGfIvCz3apqoIwed
ggzpbILdHXtIjW9HWWUr2TQ8pHO0HVgSX8nEVBd6x0n3k3xkWiettl8nDdPcnjTGf1L8/3ZSyoAW
A9sDXhrrXeRJnenqZTGgHk3Pjfa76OKTkuFp87GKhvqpyqO/NfnU1Tpd6rt4mLyATtBYhvavQ/Ku
wchY9Zd1yHN0nGlF3IaecohM2Vk8Ge58j1FMfcbjH0eGU1U+L+z2AZAQPbDKRL+5uia2kJXuziCC
G4+8h1iO57j9FfllI1QAmPg0txDSEHXbfXfb5NBrwNv6NeDc4CeAUGhpfIfyTvJi644e5Ci3LUuO
iqR9dKrXJfkMwBLj1uuSaCk/x/jspkPPX5RaH0HNiDOBHjwfOgf8pepxTTrj0vbHuNqYQRPrgbA0
mIYy2ZI2WIS0ysV2QHHRgjh5Q8OOdRAKhyInKYWRZlhT6s7lzU7SYjYSGLgZ5xmeBS9uBdlgHydm
hPuPD6mO5eS969/EqAD8HMc5NbYxM1iYzE50SD1PvDiQs2a8bj73Wp1dCjBE+xN0PV4oLE1z5QCO
YOhsmo7f6KO3z3I92iVoVgzRmGxuUt7gf90UMwuNuoDuB43FYDLQipjmZoKoEHRB7XljqM4OWKaf
kSXiA/HWA3Q1XOnszb6ayD5b2hJPFPdksiRgZIIdd9X4QHYykfM/2j+sj8/4u9fz6/r0Oj1CdLyt
zXVr66GrbasptokP5D+HEUS2QmdXVuXgfW+5i9JFlX3vDCfKN8C2I//TMZCMyAlLjDFnEHrJHKjC
ZPiV/n2p1fK23DI9A6WvPZVQCJdqCGZtyU9R3wSe5hZbspF2AgPz6R0vVN8YdfBi41ZqmLF2QGlU
XXBj3C1M3+pddnHAMv8pbY3XG3DWvIYtMDIZ5g01u4A1xP6U/xM2D9Nvq/0aRtPrKMa/2Man35ix
MYYC03VoLGjSG61zS/vUvAHtydE/jA96rZ6LAcwWFNmbxrC3bcMFV6KOTYmM7+YUVIdJB65bihGK
ZftdDzSdjhrLEiOvAPZl690V1HAJL3g0n0EbcU/RtOzk4XfLWIpDaj8dJweoFTNSyn0BHczPaoOS
RORE8YWGoPrbdeWQPipQpHsshREK2eOaF4aOrqe+9mk4z5qxBxmzuniLKQEQZqqqPXlpyQSCGxca
yiVFAU4+WrICvU7B4uFixRFoURQPyYok0ClvIg99VwImDjm4M+VSWNzM0MRL4y0NtTzhJ12FZtHY
JtVTjLrRo1ksqRQK6FpQPq/T+75VA89hG20woFIYZ95tatGqpku10IaPoJ1wBgCN2Qj2h98juDuc
ugm3+g8RQE4hLS5LHn9Yw8H+PZxSA/rweGYp9Q2QOEip2IaJ4yxp98dM2RKR/mL7H9a+azlyXVn2
ixhBb17b+1bLjvTCGI2htyAIkF9/EkUtUWv27HPiRtwXBlEogN1SkwSqsjKnfpDqg2S/acEC65Sa
sXUaG1kJE6ymyIM1J4+aSJlMTULYEKYmFs5kmjE1n4MIrUNenyZqkevnQBPlCKc4Qil1alZXnmdH
yA96D4AGew+eaT6jjKs9gyTWg2R5468R35Zr6uw8LTgPCFl1qpNMZZlfKi83wUqL0VnipGuU1Lcb
Gu7rzMBOtH2fRqtBkNLYAt6f3JFJ93ssqkD8vKVPIHufH2PoAS+ol+YwkYMrdbO/kUnUGiqIhJft
6CNAXbs5OKarAwDyzycC6Q9Uv7R7snR6AdWn8T1Mk35PATgGgtzt2PB6CuCJxOoueNHeqJN+ZMjG
QvQ9jW/0A4uzDmUf/x7Oirpexa4J+uYy8/cJ3gPA7vr7LmiKR8dMy8cC6yRLZvIaNRZ+445pLx0z
ZjvqBEJ63FkgSljSgM/heF4VIHEdvLXvVunFsh4INGHiJbQCpHcE+w747rMGSeVWyOQdNLjfXQ59
HxCNBPsihhqjl+fGGwZSPw0cas1fOSlAM+VK01Nz7ygIvqE1ww5pcUNBL9gNeWFnEdZtvvHBWiAg
g/SNZ4kFttMcGYxcKUkpKRdlB7LW/GL/tz9yhmczaGO+R+myBIQ1A1JBRf7+iAHWXlIvrQQJjbnj
S7CwpUigJ8CqWSZ4hvd9BS4NEd6g4hXeXANZFiyPg20PGdsbOAIQ83dR+iX84EQeZpgad5J/HwfH
SZd5ELuKPvxX6Ak3XTqKHbhVU5IvzUFTOk0LzT51haY3EbzlUO8OexS9qZ0dnksuZPyibk/N1tRX
MVhhnxLsPLBs+U83elX0DhS0g6L7q1ujZiMg86eb2sdMs5GdLqpxm80Xpdl4D0blPhMATkCYbNuN
WXaELlh+LAzN3g5AIVxjUQHGXhn+Aw8Rum5Mp3o1k/g1iUX9q0mhd5d5Ml5YEhDoNq5+8aB5HbS4
fC2aMoU0TuY9DCZu5lqL8ysEKj6u0hjy61VcO0nXyIO1oD9+ayz9gzUGStPiCMwWccR8MUMbcqKV
+ZuNBikKDj8yILER+OscsbcHiMRUBwcpGwjzOPYD2SL2rRN2fy8MvA4CB7LD7QgurNkf0leANDId
q9TWaG/T4aXvRoiWVvadM0j3YKnFqgvsxsbIhhRp7JFdkWyXQLv+2ziJx5PRUp7p2j5I5vs/q0w/
6WA5mU8815gswT8n//Kp0mB4TrrmjdbItFqmhfLQQ2yehfqe7CLwr7HlA/uQj688guzAHN6lMLCy
2ybEzm032lDlwSCe6whKFZCKMFYJ8oyQnEvHixUyfUkOTvCcdY29jEsUq7csypds1KPNmDj2RQPi
djoYgRmfAmav+yJEeIs6yEVAbmlZ4ibbkK1H/d9Kd5IIwnScXXsBupDOyeSmKhn+fk2lIQDJhgMW
jcM3sOd6kKh0tANXTdPcNIH0XmqQ1xwdH+p9sRK9N4rRW3IGCv/R00owYdW/6sHS3tSJn9UfJwb4
cTMGQRDHQHaxNHLjufG7bhVzZl+FAW2BrE2KAxIGYHQIx2Bdm1BFSI2wXOY1yHciJU9XqjPuA+0N
IA/auoGkXyp1Y/3ffciRDmkKtpNYec+T0VlcfC/LLsB2yzrRlrOv4vHO1MYTyZBlqTncqT7aYVJf
a+LXojann33/2zjwoYDlXtpvLWQZFiA+ih9iK/Q3gw+MjQCN4dlMg2TNG2Y8Vxr/XlQSauYJePCw
qvsBumdrIdUgzfxnEMC38oyCnhTMmpr+PEo5DYKs6jSorRDQAtxEC/vsmDSOtsxHkS4Rc8qOUShB
0k49XZgOH6fUNWY6AihOMR4siQRaqcoqKw2F4IkB4XVogSWnIASDhlaw9l6z03pZ1Sx+Gwpx9RzU
ei168b1nfvcLJVO/Y9/xn73cAg+zL+1r5ukZdJ9YfMBftj5ng2Wume17D2bKXpIw2o4qf0QHUQ0B
sDUx6sapnVtIF2eOPBiUgfri89kd+/FwoFanQ3G+G4JxS5CgSkKnvG8R0ZsQQgo+BEqWv9uYCwYK
EqUmZ/KTn2MJdUTzkd9/nc9psUb3s+4E/g2Up+ietpojLL2tP4IlHZgbFaQpbYACK8cFVZlCR6sD
DQqh7bSebWMaXAztrcG2+5D4QY1dsq5J/A2j1dSUonCvgyhSVO4mAcIFIE5K1IE6wGQXLiynjLdf
vLFaXrVD3p9nZ8dTxN5Z/fDFDULuyVo6RQsu8BcQxARnVtWOtegQD9gHVvhSm2Z4GRj2LSvA7zeu
BQayyQU1V+MiTUINT5ehWAFPBFGD+fkkzbwGmfWaHkwd2e2B25cy74qVUM7UE+bIwC10BoBgyibn
Px5+NHthWgbIFlGWrtgOXUWPGJkl6jLpVCfiw7mLjMJIbaD6gM1QQ0gD74tf3BtVvCJHJzFQHmTV
nrU3bTHZphmsod61kGmz40VRF5CbMAz7LsnGZuckXb4vLWe4jhCChEZc2rxKyD16WqT98kWzcyvT
e+u8Qi5pUOGmzU7kBphHAj5cLUw5DSp090xPBLvsdogRudOgELi2uyAd1iYU+haFqlRwVaUCHWrZ
LBG0Cs6WLQzgatTWHlwbMeivUHoAQsYPP+yawFzC6gZ4c4R8Fp+D9SoRW+ijQd4Y6ZwrMMPyWmSi
OZsuFOqZWbgQ3wEFip60w6EK9Bu1XGWiM/CW5DvuqvIENZQmoY5Si7KNXgN+54Vt+TFLkOfdyuSI
pCaGHybr0sZGU2YmCAnnSyG3hE8DBM2OZpNDugvTlF0YSBXWvi+SNd1Rlbqt9KR8gJKbeaJWGwbd
uWw4eP/QR4eg0cXaBeJinVbBhw2Vq7ew0vzpXkRVbXmuR+tK/nQrgjyeraNYNOt5IhGyOwuyxWea
B8Fh0G8MXoogEyhVasV/ZWTJbyZS787pId7NQrDWk525jrc0WsM8tlEpn8w03naDb7zmwoCSddkO
W3LLkELPDWzs27E3D/9t2tHU6oUrQMNF0xahKA8WwQJbjVs7VA2G68IZuw2xkFEzRWz9SzNWTaIs
09smXM+9oUBQQi9/R3gtPPXQFDqwDN+SmnaMaHnl+ihEUL2pozgi4xq4RNXUU2APmaLppyZSBsk5
q7tsakaD0M9Rrf2aZkLG45JG5XdqRcxxLn2nP3vjOD51JeuuGnTEqC82rPiuzYML9UkgF+/awQJn
AK4IRo3mhgXWLgTBylOijRowRcOG+oreNO5dEAbSOO7w9mHokiX11WOUPLrF7xq/vK1IgXXnYdk/
iKLMQMuV90dXkTsBNmztUtOuoaUDvqjJBdU0jeU4N2qlZW4CA5gYG2r2BjDcZRZcqEWDSizQFwgQ
9Edq0pSez29elj4OivYk79vsXlNR27KO7S0WGD3kbuJ6L1G7fyEXJGXiCzQo9vOArmD6FoUAQFCo
SejAi4RNk0RF0+8tQJcXYJgIkMqu3UXaBEAz17atLUzNiSGyxYKVzcfwrs6r8A7VkvkugbzRQief
xkSZXVnzC/XSgZyHQxlE7t3klLV4uLT4DUzzZgGYknQni3bzoPlapbqMkYLCNshKZ4WCK2BIgkg3
jw7+OJ9rgUIkQGtT+8vbXyZDvuYeguB1p29Tnvc7F9VCD1Hs/IzTsfhR6gEyB171VIAu7W8OWes9
BUNVTw548fa7esCmS82QY7N074FHZpG40LQvjag+e7lmvZhsM4ZF8lI3srnIJAJOW5l5KeJtBuD4
Bsko62Ue9NHEaj1FJGscq+P0ZpRmgHskiSuU90Ee6cuBhwC8xf0AlV90tOrdSmeQefcu2PAklgxW
ZAlME+ucrKq2YV5CDc+xA8i65mztMDN9YgWWgkkXdT8rxKo007Z/M6Sxam9IX50OQY0c+GzstDm2
h1h+H4y6RbGdGh5C7GYaPvp6+4SUR79Oc6z2W4WFcBU+grU2Xpcev1DL08GmMHYZWxqDAXyH6uW+
+OiNIpTLN04FxJQa+jk+8GW50QMwmCagsEYsAIXwvapRyS3QquAGeUDe3gdXFPYCvWfqb1w8Un8I
breVaQXjkQbmamBHxS2jfGzyZDh4qqyi6fzy4qgzakZuiPs07E/GCK1tsHCAn7GpxIncyGPUomrb
cZDF7gE+4kvfKRpkPAdtqg0I87RaJIYu7ozery/AvmhAsyJ16oq6wu+zVuKk/4ywoiy4gRAQHOa5
/cNjPjvSy4m3SXCBDNq2i/GmX7Zm1G/ApNeu5qWeGuCKvDuSSYCmb6P7FkDSCI+y1JVvYV7vQbyj
/TIc4wTh0vGVgVlg6aHe/wreLG3ncL3fobwUqE01yHNQt5jqzX6UcXUdQ7tcZEMZn3NVlZolgEcL
SAJNrU+7w5ySrQpRHEoLXIozyQxgodD10bgHdlW9PFBHjp/Xuspt5PjNEEquXB/ODRjSXvjvWhj8
JTJlBI5csKIFTWC9MPB/bVJDyA05gbX1Y4zpNvaL8cOO8p1oyuTGGyt+MAsLwPhcB31VmyYPOava
E544r9Q5xnF9BkX1uZRufrKGLF9BGRcCi6oZcLwBF3RKh1BL8QhTPYPM0ONBuFMJ9bhrMvbOOyBx
+c0evOaSAz+66PpA/xa3UltVjVnuqZkhYwF1TPGUGWoLBpztIgYzzLcwbSSwFbq/92I/PaLq1F1i
ObTgGWPPYxHFZ10bAhDoAgYAIdlupVV+dKhUU7kx5aZHTXxGvBKaaFGLZBhQWCtQ2cQHan66GWo2
gMXAjUaggrF9R2UHGLbq6nvgIqauIuap3gogrbh/kUFZnVAR564+PZCSQAlAKsTSVR5hB0p58oAm
UfU9aj7mIA8NinPgIgJHMh5I+n2HZNp6bFADIqvGuEcpvXGfs2DTIkp5JY8iSS0gDgK5QHQKPLte
6o4LPG2GPTnbFmqy2dACc4WhNKJVcyIc2a7tSozFsna1jeydVxOaWvsMdEyLTjHDOGNYH6kJkRrr
yeHsoxnJIdkkKFVeyYa5u7qEYBjt1V186x2rRLKijTz1UpN267Oz3YnwiKBOuqCsVmd3oApOy36T
tL4GkHLBD8y2/KMO1NaUHctCUHJJZFhpANkpddYOMtkOwABNM80D/pwTkSKoEq6yGMseMwfQLS76
7C7I8EaTo3drwhImYAiO0vTfZlOfupBEsAuxjLqcp0svLtgq1bpsM7XraFSc5Ym1n9pGiJdvU5UX
mqIq3OxukBz7QzUYeLtp/hwltiCpk4c8ORaRyE5Y7XwcRj8F2OfPdlzVYF5vj2SnEV0YWKBR1Ylq
xrp4Cmw+9iEEgz3UUlqhZi7I5qgO/PurZQlQ1HqmAaEzhNGRRgXSLk6Kh9EZnEfJAJMZkitnmvNI
Fksb96CP4HdMmXpLbxZpzb0jeZTISKxaBiW0VmtdrKhQKskacEjR0BhSsgcUYwULaqIk1rj8H1fy
rIbfJYC4tMjCBzx3UCk9NsWxU4dEWmjzIS6AGRqLI51Rd2VzCXJiS4K38XNMRO7UT571WIPP589T
6tfavllDSivZ2nmUrUg3fF+o6rAav5OV2erizAHAPzt5nq1y3bSO0q1+sTDjJ0Pwj0OU2vxENtcH
v55j50fqHJUHB1sD4mifLtQjUUEHSmfwqhXabU5Tjb0XH/WheWWfleU20gxkojQVHbQOFJXKi1rk
SgPHuJsGThmtf+aap//3XGT/vOI8l/nPFWlmsyytI2qx8fjEw6jJUHlLCF7/s4ntjvmUdniszL1Y
TnxtUi8S4nFutmfb0cRZmizc49V26MwUiB2yTac+ACr71DAOZKND6daoZ1YHlBmApPQl7rCDAG8X
84YnDfB7P9Ve6q6p3kvLf/HxQ3gHFfR0AjzpdPKvLj2U3jOkMg6qu1Qj/48p/r/7QAIMVV7g7147
3HFOjXTtBRE9FHEeb1ro1E7sEJYHZZe61p1Lh6/8bPqPyWhaL38bFPpmO7FD/OcgmdbWS2TZyUmU
KL7khSbv6NAlXg6tzOVsGRGIu3MTtSDPYiX6qis2y7I2tkaCPaorjOHL0JwvtbCpwmnK3gBXhy5V
UEJdQcX07powNrZZCCJYstnIUC7azitBDVrW6x419fvQY/nzoI3bsjEBalV23cqC2S6i6sPugbFt
3wBf9+xU2EN+2mf/f9urBvVrlL2aEl8qewXKS2gyD1OyrAFt7YkH7eOcP8t7s9n2ji+Xc/5MIIWJ
KGzib+akGLej1zyy5ZFMkz1eViEqyijnNmphdoqt+nG+NMcDZ9s08bCcp2nD/uvU1DEY+TQ1TaSD
yvmOu+ZyNFAhyNwRgcEckJRLXrvuUmtZgToAGV6mHjyhhj3qWp4KZSO/1gyhoAgEyZZmmMbSBJ+z
CLD7oKBJTfp5wPJ0mmk2zXM2SbbF+8Y7UidwYPepk/NTjzL+lSw8rLjVQmZaeeDFVw82UrPK5INn
elflA6i6VJOWK04ZIdcmwuxINtcHwQFA4VfqnNzUvC5S4ZvZVpq/52m1wf86LQ0KNASzUsEy7KOw
DKJpezBaUycdus9pQ4atwlBjVSU7zdnXHVZ2tJ7xI+AgqEnrGWq6fi9QiITUxNykXtSy4X7JTn6E
XU+PCuJtKMfvQYctUeTp/QmE4ljjUdtTRjqjQxKWkIjN2i0NDcGyjteGGkLteYawAsG/1bf3f9in
mb9cZMiDZOH5pdggxNHvpRc9mHavv3kQYg1CJ/lR8LRftjL1LxD87U6g8UA54VAF343mTA4OVImX
lQdO+UbW9bmEjsiKOtytBY2pdyg7Nyu3Eck5iKPiEo/AHiC1lfxwzce+NsbvForSV9CxLdWyOdwi
RYzYA4NwJ965w1uh22yRZFZ0V5aufaEObAFQW6E6NJTYTR21Bv7l0EQdhWwOnhGDWtFRECjJxD3Z
ROcAZTf0w32DyODGijRxDfPYvBqtfmNqUZsilUQt0WnxRgNjPhSBIfIYeZ55QFRlT0Utc6ELNaHu
7BxAfj51kj/Z6TAgtXRwEnf3p11NC3Zo7VAZ3e6Lv7LTBbJRi48oyJk6/xiO6l3kj3Uxfby53obc
AIksj2Odb+dpTWDqz6kvlo3G5Nl1kdCRwORf+xCvaxSaJfcsCwD7raDYINugXBq2Ub94rEUZn2jz
N98HCkCI8keQgTypdPlvbperLCs86IfeIxmUYpeSs2UdWOFvpM4A486zd5n8RI1e82RzPqxjPBpP
jV5WRwPZ1c3o21hUgnxgERV+98Myo6U25sVvcHA/c2ewXwJNIriPyPvF1XR9X9ko3fewJ7ulpd8v
Racbb4Pd74Vr5L91bzzwIWjeANqEQBfYDz3OFrHoxwfdLNNtaDfZofFYdrX9OFoZQS/egKTfDnWW
/9KH+BvP0+G5F3LA7tMoT4HB7RPu7Grt9V714nGEA5Wr1Y37xPPjY9MmzrKOUg4KbIcdE98YHzpm
PICnw3mDRjPUnEK7O0E/rL4HTds72fFlEJXpG3EuQVt3a1kMIHXir7QAxXUgwIwuWlEm58aIsdm3
rP69ddZumpQ/AK6BTJZyMJk7bFFDGa9TMyvvUPxS3lUhCrwQcKgRr3eKOwPaa/6iLvCJx/xKJtRw
achMi8CKF1KrdpHWpRuhQB/4V2s308+TBcLG4mCp997UEaJaYAyrO2rFblidCzM+z4PyCm/9IU5A
4vk5UYmE8Qo3U7rRCCKCBfXHxOTjxQZbFH77g8jeRsXHWWd8OHbFonQU5dtE/DYdyYcOX9q1jMYj
A9aVG/4BEjYLxwWLR5VblwmzMEIaA8GBdEMYh6g02RkFGs/USSY3Ns6m1X/4MyDckSaLnKPW+s6S
6Cjsqv1WJbZxbyJodvqLvW/Kr/bU7L45OfvwbwAAWhJ7BX4334IwNe9lhGqqKZJVhj374HdFEuTk
ueAGJUwClaoV4F/o2g7cE6F9hz9M9dRDkmnXoYR70w2W8W3EgzfiXvyOVxjoU1imnQbujFeoVPsg
ykBBshqJnG71JNVIViEwFLn1NJIcnBBFYDTSAqLiylOIjnv/jKRr6h4gijTSiX39GwP4iByw0kPt
RbQuota+B0I83eCfEZxEloBvGOLVO4tZNfICsQW1cK5Dj9oCvaplZj8gXbQZam+MUJMYr8HRZfxI
bVQWAjGbPjujLlaBKcxrJSJt2499d3Cbbjghzw7xca9q7hs85lGe15evWEY8hhnAvYv4fuQtGMNq
r1aqIvYr0/Ry+bfPNnLrPz5bVOtfPluiaRDZVbVfVLoVS1YsmRV3h6k4SzWBmu8OVPbFTO0edSRs
X4ssEwtEVkEhR+E6v/WatZWAMWAyukjbrn0ZawuksUvsWjtvIyFmtoxliL86GVmV4B0dOadRqXhJ
dSi57m1YBLFzr5ZbS3rlQQMk5CxcLs90RgeeVmAoC113NXc0TfieMD1cFK0nN1YaWXvfq+N7f1Al
bQOofoE8OaHEs34hj8G2TOQ3rSdU/4gl9Nijg8SjxJrT+l9i/NMpOY1wohSAlybORsgY236w0Q0I
7jqejxqUMF83ClbMLNYtjA7IwB6woEfXAUTazsZv5BbqoDl16hoRuB57jSTpukun3PoItXxq+N/c
JO78bQkoImSsPP7UFsUWpdzI6+HO25hOPG4L1RR5vUyhG/KSlY1+yEwXsuPaqL/qjvw1pIF/h0Sz
vIJNGxXryt8yAnfJuIfMlZq24OWW/IfU+5i2Qtx4NxaobAe1Nhh2Nz4wY0tkF5M9bW2pWetpup82
vqoXFRvJlyZimck+bXRkohtUl/oEXI0Sp18YRu+sgzLQTw6hXfGS6N0NyjPuPq4IdZpj1CFOk49m
d0KRCeglChBVnyDQGZqbqEZReeVJsaF+Omhe8j11a3MrS5OjhgWHpIz6c8WaCqX8uQMGGd+VCzIm
FfvwsVzOlzVjyP4qb+rgXiTBfwmlhaxG8hZa6/zMRQgwIfSlll0FiUaRAc2P1D1OsfLqNmB86xY+
QpNyQcZW9dCZD6TMvmq862yvDRPUH1Mvt1ZGDaChxMrAwWv8yOhGwy0Un7vMxj1Hp7H/UFt5CoUz
xM3pgBxVLhDS/afdgV+oBK8/Wb6MpPaYJQY0y5c01zwGQkIIxauDWXjW2pa5m19AD9ZtdHCBX2oj
tM46fzIU3IsOZKazMRbW0k2Hcp1gpeJhDxL6pzEqluSSkW0Iyhb6PbG9nmdoE/0Ju5MYNH0+Lxca
VMkOgTrQWZQ5XQkmBRdG7OeCNVm7sbUB31VejmdD6ZwNO/Ihk+1U/4ymKec2+VCzqgrHXs49ruFV
K8OFoGQrkDASZfJxSBGNbFEvj3Yu/QaEQ9GvyZZTD7k7rVdt+kL7TRHIL0HKLEmg8hODPL0Dmv2E
vePXaOYfwU0a7DvRk5Zoz0BBW2dTAz+gsOIBSvFDem6GvAT3EtduKEIzl00Xm4jx5NECjJHlTxll
a4AUS2A/EgjXOGH8i6fNexW53bd2QN5ec2P9HgseH9yTTMf/scr2eGn1YMFpUc3vZWsXL1fcD06J
v0UqhtN0qllcOxgt1lRl1qCSSPXQwRVAZg2gxZPYDXaJiaI90GG8Anh5g1hn++CPdXBCsWC7JLvG
Qb5YtXFzzUJrvAscifWLGhCDKwAZo8o52qgvfvQryOkKvXyKqrFdSDDynegwCK046eow26jJBWdL
Jzc31QhAuCjZmblR9RQABXvP/HCpm20MXMuqdcv8yZFd9YTIK+CNNb8nx6jKL0BJ+VdqtWn7U5bN
ME0CvTrQquYx7kM1Z6U2tHgQiT0189EZV8AC2Vtqdn6N9CAC3BtqDknIsBtr/ZWlLgqu0GSP7Ia1
pF5k4rVDU4Hegnp9t0/OXYcVKvXq0myvCBncqBNL12RRO4O+KzTNGsG2nLUoyGgPHRYHCCUVWXjG
bys805km6m/gyxY706iccWE2YY8A/AAmeKPAxrCAMrM6o0MEVYBDmOAwN//mNw+jEeRCw+bm//tU
8yX/mOqPTzBf4w8/6vCY4PveeAhjiCxrUAmpFnQ6H0D84awqq5YLCCXkx7nDS0BJ31TFP0OoPXf7
asa5SWd/XiDvkJE0PLAc/u/TxM3nB6Or0CeZjPNVyei2jV0tXNu4jTzB3k19iHkINScXOqUhdZ2+
QHmz2WtWUt11kIZ0kAo6lYqxkw714AAFooX1cjCtD5ugszTbaBA1Og/qDgA2mrNNyzPUSnyOpRFV
CrSc9MzzbB911G6POZ5EdNW5YwC9jnBFdin9GCtzHvfuOquTYDld8XNiRKlQuA0Ob0HXznmJXXJj
pKtpKhoc89fcE/F1mirnRr2OE62ZXAItuFggIdqCYYIfXK7zw3Tm5f3H2V9s5CJ928txY2McHcrP
s9nmqmnmWaljtjVgCV2mNu540LsF93XvgZsqBpM6NUMnC+65CQltkZnXWHk0kFfbxZ3TL6mzsf3g
vkK8pWiEfp4GCQ6lQBTxIPIFiGjJWXn1LesCmpTmZz06F83V65829y6xh5MSFj9M2clLcnAzBXq4
91r5RIB0gqFHCouOSMBkn03kQfaiGa+oMl/oAzYEuZPegUDPvqVJ6l3wQFpTiw7aCDbn3Op+9kOU
IdPXAZFXBw1b+m4IFgOviI5tbqv9fOO+dp9nWWp82Oisz233NY6HfKFXhfc69UZb3QgeMs6zm+M4
2Q281+6JdeORTBCHyG4dgPjXEM8yqObJaElufX+LQcZ0R1506Fq2y6xKnKklkzS7tWX1UnklmDTU
zGSSDJwVrmZG+9nWV1a79FM925ILdeS8QNFFhSIestGccQM50aizs9V81cjj1jaTYKCe54us3Nx7
hgRey/DxgdNq9I+2291oGH0l4CIaKJXWX2Y3GtDwptNHmL9Chh2lAPvXZTaVYXsnAy8+zZ+Me2Gy
MECTiJpU/MHIl7ltuNA01/vyrRozBIzUBF0VudAhGMEBwgxmTN+KJvX6AKJ7RcGX82X1rvR3WgPc
+vxN+7bXDrovvs1/OARIwfvP8/386WTpBNcqeqW5pv9hIGsVdR2uU3Os7QMYNoQqphF7z4RIglYV
8nvKukczL7LHFJKNB0/XgdBVdujZWVrVXUaswwH+9NmmA5XR3i9q+4mD6I6cdNc0lp2rt+fEcrSV
5lTFgkOA76GXxrPohvIsVMutg3EDrAiYk5vAeGhd2d75IL3q/Mx4IFNvgNorKqLkSDbZR/WuSCp9
OQ1wzOhBGpuQcwNMnIDoYV3dp3uaHJy42QFREWNBTRoQ4MeiuYa8kakfEUrMZd9uaXJUmxSn1Cp/
USd9XC0xjkjhRtfp6p0lgDZL3DVN5nuZuOh2fSF/OgRp+r3KPONELYnl4Tb0zB50IvhCoyajG5Aq
K+okUwWJzIXdhvJAzWysrZ2XIFhHLvQRBCrj9PGBDJoHjZegGfUdfQDQeuiHiEtsJbGnEsmLnlj9
bbQ9fleP4mcoguAbpN2HNRQBh10k0Yy5tgLpFjCaaRCc6raAAh8qqL+Bp9AGJW7RHes+AXTNvE3m
Hgp8vGnAF4IYzfJjxw0Ktd2E05ux+RlSH8e+rBdfgHpWyiAmblj3Gj52HYUvlL+O9PKdM1491kiy
7TiDxA+itMGjcqDUNtaA7zZ70xDkfE8dACAzYf/OrPza5YP5ytNugB6oWd5cK+m3fmPKQ9i4GeIU
mQ7WQFs+ZgOUcUsIdP5Qw6FRav9OMNwrEAzGTzTchFaOn0auoyRB1ZEnvgZmCyND8Vkey2doVIDL
GfbZTajq8zzwkEZEQG1yc1F7T26ojviYbVBu82xJ+iMkogNIHg+g+UZ5h7Yohp+FFwNdGpgvkB1u
AEo0ih2TXfbc9PbJq434HfU8+bIGPPrCPVM/V8aA1Jo1JO+fI0UOMQoaWbkRYNuWpa+0NEWCKCrz
ZzorIzebzsRfbH/zi3RDx3Ozzr/k2TTXGo5gBtt9yepNOTZneNCc0d1Tem3q9ZAlWztagzKTzxwd
OdMsecN2ZJdpvihHJHYvdV/XWxf0Ay9mUU98Vm7uG+vM8ts9UEgQ582ric8Ka2nY0w4E2magPSt/
H3EyVKkBpuAMFXiUzVqYa4WdX8ZuAB7sJs7+S1ssU74IEx4egwyyI4DKZNWlGB0kXAyxog7kCatL
Ag1Ba5WOcgUMVXic3cLBiTdDlHtLaaOaUwCoceRF3z/GwizXYCmTm6k5gojNdlt8JNPrH7kwRhC4
5ifqpIPwQBiGoq4btWg2mRkfs9mG+JgtsrRo0/OyQ8TLN7MFcWZBfugkfKO9UIvpOdulQdEuqUkH
BHlBzBmxi90EAGwqDwYCsaWtpETI9pc5Jg814N9z/O0qVgPt17oH92Q82PWDlhlH4mYIoU66y1Br
tZbqpoBGX6Ji0eLaQLT7wRbjUYf46xoPR+8Ysyhedv5on1hWWc866NIn2jpeVgewUNarCKi5b+QW
5o19MvRo65tVj6J6953uGMYgXNEgZnHrdL07dlHvr/QoS955ca4aK3jrM9Cujt2YHPQiLx/UQOr/
H8K+rDlOZFv3r+zYz4c4CSSQ3LjnPtQ8q6okWZZfCNluk0zJPP76++Uq9S7Z7tPtcBDkBCWqgMy1
vqFKcnjoWIAL2VHibpMUx3Fry/0eIuAjZdN/Rba0n3fcl+dEmCbMXCeojNr5BBPl5L2vA0eWFnaM
amEiedpBoRfaH5wtBtqzsVTtVSsQLsDerVXv2fLNaQa4uAvQhPQGophtuK4B6F07DUdStsWTqME0
Avr+3rT28Zy5lB5S61ov7fZlyGZc1C6CrvRdprKLL3CW0x5cZ8dnzpcUWrswU+y/WNPA5m0S9/DS
C/tN43bGhiHT+dCDEj5HXm56LYfhQBravoJ6Z5T3X1iZwg4S/Aujj7MnBeo9qNvYC6sCtqF4JD8Z
cfted2+lPcVYvexVBWUgjgclKBrZjj5y4KbpwS2rt9sn1n+KW0Dsi3pkst3AsSB+9rPikOeG/xRD
8GmHJ4q+C/vxi65PGd4WlpR853qQSvm5fkIiY5abdbnB4284YsI/HCfH7eEPzfN1YhXRrGQDTAio
xZPRNGtKR67zfoSvmQEfBOHroJYu3uu8JB03wLZVl05vagjrI3uBOipSw70ur716VQZWNyeUG+Hd
sAa+eNwNtoRvu9cbXjytGbDDs5RkWu/OVr5dXZBbq5eqxdMjNEzrQSWOsYz0XuiO73tU91etAJZC
PgdYyXWMX89OIHWwqieveK4q9d1GlPF7VNYrBOL6L2YWJAvgp8ZTKwQie2Zer1TquXNLTcYsEJl5
EKSIQIFiKjuIyGGeE+6oijaejiLTHtIU8HItJhjRAry6ir0WbGVNuCMQF9VBAAD+N7Z7RCAnP/n6
8ata69WaGraJuYNHcmEMyZYzA2+JMoEHeleHHGY6Zvw9wF0hLNd5K3wZL0zHyU5+wsReTnm9HFrV
gusNvjjcPL/zOvsx5l3zJGTUrIMgz7Zh5sApTR+Mekw2HNej2nlDaD9eBN6kFh4T4wYSgoRRp42v
VLkMPMdaUrEHee/qvnfgtrN2swxw8bF5nFQAan8SZVvkNEAwhMPDBc4g73WldzSCeKuku/wrz4rA
xqtWN046Fe8pyRaALPbGI6JruAp9FBYL4v4nSF1tkOu18AqDyxOEFKuLRDDmVkdFagC6vdnYc8OD
AELHO+sZNPBux61Ca1MLhA8rWEPciy4EFHFd7WNsh0BIC9efJ1phHFatn9y6Ch89p0kP3ZgEc1L0
dv+sb3M7PeS2tmdCBH4JLd8UpoTFDLet+RV6Gy0w/1Z69lp3hNYLvojUibpHJioIDulH7Sjf+3YS
isa21cqrNCFe3QZIZGFtOH3hDM48Qzu+wC7mvZ6AGNDIvNVT/0nFwTI0JnAMmibZ8D6SKyQ5kNcT
E56LyJVD3QakkCRNN2aSNZ+ph2wivo5hzjfDZCub36TnG4MN678sk/A88mVgyTjC31gupOGkW8P9
jC5pW30sUisi/v2Wrn8Z9b+1/jL23rnThyqF0a6ncNr1I5KusEIv9wMiACtVmfajAiQMNsdq+p4H
D8XQB3/YU/nDdoR4blMTK8twCA5AgVe3MW1WGEs1gqlE9xsbebWODZkj9qTnQK2e8PR6k/qTPWfs
7c6ZvvOqC4hJbLMS5j4czOvezWoYFI/tOxP73g+eDJibd9kzZzXD77SvoE2T2avUAbg4SsriCBK8
WgL2VH6qPPMbURsN9xseW8n3+xgWTXJhBM5r6+LLJNYaEMbl6l7066FcwR5ZrlIvDA/OCOqVM7wQ
+j3PO1jTyWA8CS76g9ViIROVgflWJ7cO9vDIBnOGbEEJhAhuiRwzTISFeXEgG5pMFx1dpFa7A7eT
WrFWtJ6p9a/GJq5E5iJTEFA11AnTBMwrYUBrlYPYly3DVFPX95ULwYCxeS1bkds/2sQTV/jRLqBw
G2YXGWoCQxsdoNTt8G8KHOIFZDX4g1HA9W80vOQ5TPNqCSep6QjKV7pzi8RdT0Vun+24cOad48rX
zlLXLM35DxD7gW/02++y/HO4J1vAN7rEgpA/3hXQR/ARivGzg9N0AdADwye6/ane4spde0V1cx/y
Rys7g9u9VwrGSHdDoqyQzdppJcRwJxgS3RvMgsPwwzhDwQZKVAVQ+wiuzEon6vdUbMb8vUjUQ7wd
PraOPxepNWagh/2vY/MJGJ1SZQtI2x6c2lNbX0+wgEaEI5soM3mkMm10lyCf1DZOvOhgYvJJegZx
2/8ROLk8u/3Ar2xKTiSGYKveXgM2Gq+o15hNf4ClF54xt731omprtNFrSNFLz1z/cyzoV9x6qbpw
V62o7SUilAAIDxV7iWxow+G+Di5K1tDjxsP/CI4MclBBJxF06e3jBKg4zBFr+9rkdTPPTTV8jn37
rfO95A+rbDBc56GctMRSiSXfXR9Gq0PoMBiyhbinwxraKP2INElnRsfANN5SI+C3CWWXmNkhj+Ub
TdNogSDAcp0Ju0t2NFnzOX6DIMMXS1LzIl2vdgjSo1HhVaGVv6i+GVpQO3Q978X83pXqYdOZ4sXg
lzMI9k5rkGayFw/24soU8msWgAbtQYvtFKeyPwkQqAE1aOTXGNYADoP2huVFwfrnkYkZTWeV2S8K
M5sjJJjUEbNedcQKJN44g/FJ2FG0t+NoFVpZ+ZimcXd2Ew+Alh7OoANiLvMqYGxDrUbnNIcwFF9u
rWx0v9cgf+wxOcKqxeUGLC8RIaO+tIFw3crplfFApaj03cW///Xf/+//fhv+T/hHfgaMNMzVv1Sb
nfNINfX//Ntl//5Xcavefv+ff3Nf2MJxODQsHB/qI64r0P7t7YokOHqb/yUb6I3Bjch65HVePzbW
AgYE2fdYBSG4aWGJ0K3PN7avVRXApL82yQgabtt635E6R/pcfeuMxW0dG/Yy2YOxsk5ohtU7TrcB
1MxJT+4ks7UgXTnYpfKZHMtofXMZTKLmpzJ4xCcJIMx9mhEnTrxANiaDQQiUiWgTJsHHOupcZumC
4Te+gz0x0LN646hsONp6M8RNtcrx0IMi05+tadV+hph+tnE6hhm7k7kV8Eiiu3WhsdSZDgA3BTb7
+0vPrd8vvetyF78sx0EO2uU/X3rI4+VGX3vuY9NH4wZJ4BCoKXNaZtwoX6sESRM9negn8KBLwasz
9XDBeQJVmwEm9te9KhUYu0yKD8fpmZbZsIcWZsXGznFq+ZpGlbWI7aQ/erDE3JcFdDJG5KY+TRB9
xuV1v+uu0J8Gxlt3ZQGcRsJ0PNBtZlbjQytje8e5hWcuKA3eP/wuffvXi8MZor64OhzQENdxnZ8v
Ti+SUgA6rx5vk3S3cMDLz/knZCjyCxxluwuo+s/0OIxqZazokUdF3QtwLXUZC3gVW9J/Qwy4XbpO
pqCahgeTVDXMGhyn+Wy11dHTc0S8FK8qZvmLYxSwDCp6dB1zvq+9szTy6gyg/QoJe+cx12r6JbRt
IXeQBHuqg2RYsm4K6D9SKw2oomHlaF1+RM3gWltFHLw9O5sjOBVvJ09BtT9QoDwOATQz7D6p5nUA
FqFsHuFd7zz+0peb59q1tgLOHb9M7clhzmodf6cbyX5u6kKwk3oEPTD9ZQeTR39UvZ89NXqDSGFR
OTEEwFDIIrebdaAe7jK/UE9Wa1Yrw5zyJbXS6L5Pb6NziPc+3OKNvLDY0uJN8kFcvms8/VQ2mxU1
lBaT//CL4P5PvwiHMWHivwPHbA80ZM/Wt9OHJxWeLNYIKZnw0cErCvZxbDj1JuSViWcYlZ9Mv7be
aBLGjW44hE4wnAzpY4pmVLCCjJMjucreXGLJPPZmD0u7lV8UxazRbm8RQIDw3iljmMsk5Z4GUQMV
/9e628FClgTruhZA2Yy2SDdeP5l7xoW5pz0+JHY5U9EItBUSRWzDRby9N//W51bBq3b9D8+enx/7
+mJCAMrlzBW+BSE63/35YiayYmaaseDqDfWIVGzmz0zwF85WZPgAfWfmskt99ZozZ0lzXepRVRIs
vZ73ULiF8CzSiIUA97grNjXyDPo5W+mn64cNSEbHroWXGzpQNTw+EHQyJcJp4aTmVWJC3tVi2cX0
k2hGwRZqYJnx3oDsTIQoAWTdDd6qeVwU0LIJ/PTiAufy91fF9377idncY45nWpDcZdz+5apgRsVD
1aTulcEu92hrwwxImySAsGmXW9JEDd04XgzFJXKndPFBejmHoQHJJVMd9PNAjBWQkidp5cAbgYMb
3GZRV7EBLe6snhMUMHcgzwEr5HDvaMRgHK69tvBe7r1qF+g0j8G6sdehoSKIIYoRGeGGiq2u6wUY
SnK0f6ujfoUONd06635UN9YCU21uvFZa3nvmhRN/xGMYviJWGEOpyy231BKV8NgKKthwUeuH3j6v
axjkcv8gW0v/BMYv+DkVq9iqp41yAFTR9SwfXDwjEFSEagpW/BDsFwDjO2LW1f7waGkCSQEiMlK3
WCnpkm7rRzgopQ3CcrAIk6GCvHNvBluYexentokgMz81wV5k3udUtc2VqnK8uhYpchgrKlKDmYJC
xcy3v/+NWM5vt44Pvw3fhLmA73CswnX7h+fQ6DO87ka7vEpp6qizeonrKvqqeoAOg8FlZ2R+IsDz
AACGvp78WkARA/n94LVAWmkF31SoZHhu9PTzSL/qGBYw48HPjAgcV2ixuH1cISYFuVoqimhayqKd
HjvpQVUkVKtIO+IVuZEfIRMLqKkuYoXRbISnVW50MasgPloKZ9hQEUSj90NSEVbIywhQs6Ww8Ssn
RlAUWPUymtzmA/UabHHMjKrqRhxCoGraphxUtxv12skgJAEnMPNGvYbbXP4Q2M4H6nURDvWy7bP2
dgo6zwhiDnDfVuK9WpbXXlzLDx+SDvzXASSeV7u14BTOWHYAQsF7MsNyG8jCfIWqSLPCMzVYU7c4
hv55gVxX3wjgnTqsIKje5c3b/bB2OCECrIfTYYs2DxGKLw51yyfgRmHdOJadfILmOgc+B9G6yqu3
Y42MAGgF3hzqF9F3TJ/ULJvK4DnpJmsRGEP6oIAN3bR5Z23pSE6DDOD9SD3LwqtfDCAnwyerC4a5
BdM4BKfBTRZ6Q/VO1YzL2rHbuelO73XUQP0GjLIZs2/HENEaJlb1gwgRQVG8zb5AAH5HzpBN3Oyd
YfJfAWJ057E3SvAnYJ/qNZW5GSIE7E3LtvEJRPZFRPWuDtQzyAzJA8Pj8DJiYQTPCxhcO3n3hDxX
CDu7MH/Ks6mGTUDRranolmm7rTsAx6kIE2b7XNdsFbd2fkGE3VzkLPWuVpmnD6z01uY4eFeqGqKg
WQRWMK1sXWfxsoZzx6170KfqZBVqS8FamAZB3TB1txQwkpQh03XN4AEb3TEQwjFZEpBuezWUeYkq
B0G9vN7aQVX+6KzkzY4nAc5rHcyxTOfn0rTrNU9rA3igCXINYHGuiqjNr391nDTZDllRrhGw6JZl
B0s8FRXXQrNRAIOES7Imoigjh2ljnSrcUqijjQPjAOrrTnhKiahETn4YP4s8X0xjPj7HCQgaonRN
5FqwYsfsloOgkeNFqsUNnbRYgFg07PqqqZCB67s+OdZxXs5rk/kX6JPKtS2KCI4z+XhILETnAUn0
Hl0LiQI3l+IrOFXLNAv5j7D1912DjAwNBxzAv/BQRmsAmqbV3z8J7V/flpg1cGYzvBhc0zTxTPn5
QYgwVNlYg9HBMN5EiLUPkF4iygDkps6+bM0NpMIQEaG6Dt5RsumepsYtYXgDlXzXK8xL3CnMB/oy
+5bjVwlwGX+59wCGP0SiOog2npZYIZ2VFiKrWP90/pJEVVptYEt7sHCEMe48rOvsNo+wgT6et3xM
Tq1srDM1MGRAzn9/Gcxf56X6MjgM8wb9z3Vphf3hfeANA3DegrWnd0y752smKW55BudjiHghDGBb
E/Qy7zd9GtoLPtjlrw8DGlGkAPnT3S8L6NkhUxbP//4jc/OXeY5nClMIfHMCDw/+28oTTFMTRoNR
fLpN6KfAq6CEHkZfEBNOdVAeajvJuvQDtv6zmt7xlQko1e/VIXQbb9XMbqMvsNq4967jxls4Uamg
0bSkMGfm+dGz5UDLJU+Xo6whHIyUx0IlprwaYfm+ByMEvuhb0DxUaPLFqPfu/RQs8v5hOU7rh3sk
xME7HctgjoWF7fqcofzzz7kfpyGqJifZjAGoXs7chilLN8Fq28NEEwEk79pPPQx1NeGkb5MzQG/V
p3uPwOAT8kPWMOvDAK6NFqgM0TDAyklCYDrFOwcs0Fw+Oiwrd71upSJtQiSCR3cID5IzeFX9Z7zq
nQQ8YdP8yvr93/8GLB1d+PnPxc0rPKiEcMvzwMn6+c8F1SIbkckKNzcOl13MbxEZxPb9oxUqJC6h
oVLpTTKFNXTAUd+NCpw2CFTPEhcqjmHbQZiPeQhbh5a9HqHlLLFeAHX3Q/neTpwwUf3Drxlfkq2j
AR/+GIdZ+Et837YQ4eFC/BrFYnD1zb1I1uu0TfiuhV34HEghINh6J/wcZT4k8AA8F14FpiQfohnV
AwHkraDFiAR0pORnn+UpzI4c92Qi5/CcIS9K3VTuqH0oEXahYu5AlrqOewZRxwiz5aEpdsiYfQXY
Kv6RFSdMGvFGUqGNjFQgXrXU8ByRwfbKg7RZZawsD03aeTskkft1U/HpDG52uMCj3HrRx+maIPox
Te/HsQwoPbpIJhbFyQwlXiBQkOxOANofRZjkOwt3t6nDQy0UqML2OBnPFXQ3TtSLqqk4tuW0Afv5
jeqpihppM3ZlsDAx7Z/fzkCVtT5kbQ7drFUqXFPdh5MJr1m3Y1zvP9RlncoODSsXTl/Cb5KG0Kkc
kL/WVlplH+uoj+FUufZA6xCw+P1Tw4oaa0LB/DVmWuU2ZFBBTMEcg4ujCX6mSNUCbD/LOcSFhXB9
YgaQyWuNbk/lXOThvAnNCLPbcZkGtQtXtSkZ5xBQxhvFbbJHr5XeceLBg8slSrqqTQNzVjfMgVeI
kyF/E/K9wbMf9x69w35ABNvDo50nmC9iJBJx3rbxYLNMx/D1gSCcDtGC1jlSD56WyQaxcQSgdSPV
2QlfInQlz7czZf64ysZxWtyOEWHGG0/xg1etozqBUpweZ9VCLU3f9Ja3I+RBebHhb3k/qGdO0QJE
z2JNR+VTEZyiNNwJhzn5HHRAOFIUwbhJ2e08TRjwA6xbXqg7HWdAWn/WQEhzR8VACq5ZO8B16o9A
mzKEnkbqWgcaFYrQ2FQFvhP6VFRnW6AjINd9ov4RjyDOEZhyQddmHIIvdl5HBwFtODxjupUlOb9C
6JFf7QlSWPCT8JeN60g1H4xkBseW7EJdgDGwQWGDG2lkWfnSinmz9juoCdfpW9qn6WqYeLTlhlV8
SqcAExAvfQMCsl64TW7t4To6XI2u+2qWQfIGXBSmEqoxTyL0kwfMTt0ZNSh3+NGVnnGJgjw5THWT
LugEiIzvhYYz5t14glQfZOwHfBV0kjR4ygvfhvrqkK7TovfXNTeKz7Deno+sClZWWoNa6iONYzT7
Pi6Re2gRDJzj6RJvzcRj4FjjkiHyyGbFELFyHuAhFpihulCr6UbdwsXKf01FafjAM8F49XaoCr/h
EjGak/Bb9ghDjGgVWAjkUbFUFXsApXFz69sM4GfDKiBfBbX9jY7mFZ6xhsmuM8cq3Hy0jIFfM3tP
bbcaBSZEBsTb7aMKo1E7rFlgtaI/uZ1ifQUREdCGarw0EY99/8w6JhojWbemz9HmjB9srt4/c++K
B8CJ1e0z65/DCtoG+ZLOmjpAsE+eh0y6PoHe0OdGvLm/fa6/+8w0aKiN3z5zmFQQ7Efe7aFRw6o3
EmfdVv62QG4OHLS2ALDD6DC1oN0xbSvAVpETKSLP2fjUIowcbEWVwtbt1rMBqSN2RAjXNo0L0cfo
gaheBZF4SWwJI2mqY5AXlQfavdUWncVmgNoFykgWMsILwE4e47oEn6OCyhumIOkjeJfpY5nBkbL3
L9QBoAF7yUClWlKxYIl1xWDqSEPgACYWvezViupqgWRxG81hhTpu8y6dvw/DcWvZAJfTltDdtrr0
kYVO8zCa7vreIyvHFn9mm2/oWO3U+EdcEdXNy6LYUz8aWoUD7NjYUG+pTg2sP4w8fp3Kqd0Ku0wX
iOzGa94Mzo4lKjuGQ4WZ+rAIVLEVSQ57K6ayWSqL8Q85rVLl1T/GdPqGFbT1SeRILsRVoIAJh/Dd
VHMsLK0mvAwBdGRUZ2VfLFMgV4xBAMxipdNYb7FjQ4i/mbIrnXkYc2cXx4O7hTTguhAu5IWsyds3
sfzD7q0SaVID4paucI4R3horXoQm2HSwzB6T0p+zAJgHo16WHMIcKVAWbyJkJ0ho6/QnojZiwEWO
ARSQkZV/N9rwWwln18/uwJI578fgsYY+5QI2DAy0j+n93GDxF7tfzhu1obiADwHanJT9J6CEQXA2
gSj46Xyw6AafL6+LlT8WUDCH+vmqggbIIkhhoaM6ExPusTPfQMybBZ1Vv/o1qPYSqnEbhljGJ5+7
uzLTR618cy4mGB3ZQ2c+qChBLodGIhYZyHJ8DHyz2Hkwk17SgEytJysWX0AtSWGQ09dbwPTF0+S7
Z2qf3BgxXbPsT7JAeB7sRvid6zNlfgihL+494bZrtgOTyaq0quBLUK1uA23RLa12yncmQ4QLJn+f
bx8EqNmZoXDhEiwIjhbyN/NcHxDApV0eterTJOS4sUAFX2VN274mxTijDoYNfh68+7I9xJfKqy9g
PkWnqh2Qt2vMGs4hMBAHFwqYC2ownHrl46n50gqbrwWkStcyGYyXnOOb1+eExF25mKRIkcIF4gce
yeXtcuUwVp8B7xJeXQMONYE2EaYRVQzEDwJJr83khuthKqoNXEjGT1MOnxV9oZMMugoQwMyO7mT4
gODF1mzCK+kZyarncoSDRwQ8wSYPE9iG3RLfyH470E5APMtF6lILwVCDGXqPxgBzTv02rYzYuRZ6
I1LM7Uo7Npb0+oz8Dg3im3SH+vZCLbJoWufQ/ZnTIOrVAb07Yjp5pJI7tD5cN3q8hvPcWmOaa+7A
oJp5QMU8p9wwLklY7M2gC18GL8fFAdnzFousKhMwJ5YNS2p1szBdGEjdbSn4CCTpj7QQ7EQlfUQL
KIpnpY8IeToIqyN+6ZQ4759k8VTCbxKkkAOwp+LQOh1mp105WJveax8s3QCuG0hkH5qNodjgoe9u
pyKGhx1wWeIQONafu6N04bIzDd9D80vPQ4h9t12GIJhvJ3PpyWYu8I5clzbjyRx2jGurE/apBt/k
OlVMHu2MPbx3VgYSfkObLW5lC/FCMDTLBk43+mC1gg8piy9p5KdXpMYR8Jf+H62bos1qRba0mho/
MzpRzfNvbdGYSyDR2RJ4ZxtKXG78koaGu8wMP4exDYplD0n2QCbFgYqDbW2AQcMsKg+cRzUVy3xU
yUsoK2QytKkXJtLJC9wSxLpiwXtrnA7JAopN45ZaO+a98VxWDzTUCJeTzcBYSMvijODLM50nU7zc
0YfK9PFBGf/rD0WtGaKP9KEMKHxispCU62Cc2IFQnje8py4qJMBnAVYyN7EA6nKTEfiADA2NAAF2
3ckjMYH7gW6d6JiR7uRk2bQom3CJJf0csKT4ETiQ6dkG2j1pwA6mEutzTNGgxk4lYdpbe2LJrZQW
48EO8/5MbUHjP0CvSzxQyQrZYwlpyVsJqMqXdvDME7WpMPtqSie6qYYzOMwjN8L74+0UrEpnuDeC
A2mDQ2C1mil/BCBEf7igzaFZYKZiT60K7/mZmXHkaagV/u+4p1IgbduQPbuen84zdmzcKtkiNZY/
Ta4XrxODmQsqhilrjqIKPnvMjfArhk9pOEJtjBpZg1Pldu3vVG3kT0PS5SsVI0RPrX1gZ4d6xBPt
NraBTopIn6hrpiBVjkA9Ju76pLLtuyUcH1Jk33EgHwoMO6D/06qvT6kNa4E0ycwF8uv1ySnh8wtQ
DnZjCYzFCMeG1a2ylD6ayto8x1nHtwg9jLCE08dgAIJkdva56uV2mIBRhziiejT9PjuVkTwxwzRy
gEUnLNhMG3ZCutWJ6mYfjECcBVmZP1IdjK6+OJkFIJauivwepvF6ITTSAUYTrAUrr/H0xfjBBHQq
kDB3pCKNsIqVTDp2pRpTYq43OmmyojY5Jv0ZYZBbd+rRDzC8bgtEkqgoEPaEcH93nbzhC6RymgNV
NwZgjfiBdjsqhnXJwTQCXYCKtOkr68lu0vRIZ/In0CsivL1AWcIHpQ1zFvDeWOCHkp57PrClzdpu
iSdNuVJN7i1oYJebxrX/4/bX1qU/LUaQzQHLw1Gm2LYekjReW3JUj9TdUUjMWmyy3j++CDnWQM6L
n8Bvag6+KPj44RzOTlD29mz7nHgamW2I3b2K9pLBWwHJNxypdKuC4QbShsOwBqH2fTh0/m1Ax8du
DqWDrSwGb5ly8BxGoGDPXSyy2yaohTZcCHZ+m0NmJqshdzcM6r2f7bf9qvVg7OfLIlr0SWgekc9u
jkACZotkSOW3YEth5ns7493fttN4vJozLP7SfIUsl7cokSLatw24+eSOfi+SiM69COoQ5Gd0Z9AU
0RnT7+d7K42tActcVD4btgIZrIfaNn9QStgVEhJtVeWuKSWMWdtxhBHBtcEslHoFsfc89tArDrPe
X908lCzzuWuj5uJzv7ykdvqJkDBFHIqVVxT+qsWrEynZ2eiCVgmScb6+62ylRpUdJJYtSRLJAiig
P7uQxlYyyHIBKZxhOfZ5Ms48X52hexhvCSB1qyOYlDs09eJm7gbPbwBEigEK6C4TuGgQUpYTB2RX
gTgD3T/7mVphMQaDY/g6pEkfroYQcbrC6KGmaVo5O8rEX5rIjp1tvRmhfnEOs+LraFXJjkpUL1rr
fSjV0Ya5xrAYsWh7cGxoHUcQp96PXt09OUlbL5tS1qteF7lhels3DqM5teY89h/Kiu+okaqKrlv4
NjMvVIJfDuR5xyzfw4P949GYuYrCyr3AKbu5GsmxtVR/MbX9eZ8hhe4HDZtRG9W5oQEbq6hHQEj3
pzo/OTZVax26ODvdB7rjwGZU/GWgrRykxTEIfLAeYYrp/Uw0IM5UsMktIdKTwjwBogsmQlihtzEM
Ze1V0Lu/7WGGvzK9AOivBtEjRNIQpdAsBMAD+rJzDlRqB8PZwxjjjUq0AeR/nMdwOl/bWQ+h7k6E
1w7xVD2YDhNEjaHv7mjR1QlUt/URG+k4h7435NWVAEmlCh6Q0yeL/qQYstYLLl0BCVRcPtrEVbVP
bds4UmnswaMdevMTlSqv7w5VLqZ1iszZIQolHCX1JvnPnhP57bpJylfqkZrlew8qjmk6d3gRw5aQ
N5CgBQlogmXtzIda9qkvU/+B6YZMN+QcYFYIwoKmn/f+A8jG7yPAdv0xFRboOk667TREwTYnfuFQ
v5ys+pppmIKHR/umLhBGoQ5U12sxIANY2NugOjf4xfNXyju6zjB3EysCWFrxE216f4ANGzx0Vx0M
lbCgR4MUGug86hYO/uJgI6RG/agV4MKnDq5sG1LWUr4LSxRX7ElYyzehsT+jBirrViMIvwHzCf69
hJeQ8nvr8b4XGqNcFLrOCNHKE/9j673fkDsHmN18lX1fviI4i3QIvv4T8q7WtUQ2kuoreNAjbFYX
GzZE5avEMikbCvdT12LCAwlOLLl1/X24gkvNvgI0+9xYUKyZ4OP0goUEBND1XqXraI/qqJX69V0l
f20Vfv8+Nq+Cau730lobkw2SXCMhkgQl/h0AKEuqutfTXu424bEVvF77TjI98TQ4GjDp+K53AJns
aQem8Lcar4KT782KPMA30cat3BmVeU4DrCEi+uZot/YnmPWIsUeABN+pqzfUYE+W3Pl/jhD4S083
KpAH4xZgPOxpYeVDs+5FaT7hqzTWfRqqBRXTGkhjB2GbGRXrIcEyDTOFsIqsdm4b1qrv4xjYIQz1
gXCclbjz9kZjm0904CouEVjVReniwL5CrD1AhBc6waM4Q2BsWUhrOPmaHJQMsAhlTrjowHpCKjto
uP0CxTBIGiZZMTf9lL8YrkK01lAleG6l/VIV9evo2Ok5RPzz6S8GGebIFiq33KOCrbZhxAnmSosw
BOoSd8wiop1+WuCN5W5c23VWmWGp9QiMN+LjePlS0a45Vlb65UvFBn6q8ymT5WUcU76zUt+YQwZq
/MwgmjTvWic7IOTSvQCTpjg8E6iXLLgBupk/fPYFRHsh+JQd7M6gXjT4r3rZBrggynQloiFJ98KN
Ix2haNr301Lxl9OiV532+ao0enOB/GF2um9iG3pwBTveazIT7/EZMFnzqnKKAzXAXUSdQH5vDwzC
vp9VhnsZ75lnuIS5m2wsnVWCzOfnrqoXqcYsxR5MDMKiEYcYSrAPQwfL8xuYCSODKk6e07J5H2kG
2W0kdUj/M7K0Mvs2ktBOsJi8jHmzieBV8Var9QDBqh8VnChnZdG5zw5UOpZ510fHqjSSfWUM1sp3
3PwRkRbktryOf2undkajknx8beUUvTQIxi+AKpMnyZFaNR3E70CCTa7/n7Lz2o3ciNLwExFgDrfs
3C11K1uaG2LGM2Yxh2J++v1Ysi3DMBa7NwQrkB1Z4Zw/pDISm7jImx/J6KPyQOYsi5hRtVq+L0nQ
oNkixQ25yOHkt9UHi/5i20w2sSiMl9B7mv1vLDjB1PbJH6vRSQbr7aMsDG8TVU7yYHSRefT9zD1W
lkGSCPw9Nr3j9GG7FTY2zK2GFn30TAi94QTXqDGqlwEKwabGI+RoBFX1opOqgu4ZLJvaFvXLOI/6
rcMtkeeuelE9nMk/xsucP6gqtw3kJvV9cVL9l3hwDk1h5FvVShC/uyKP9qheSlX5YtpitdM/qlIn
rAC+ET4m6t5J0mp7F09lpGF5M25sVYBg62+q71QV7bVIHBjfiWZhppMUL4SurkNeVt+sBIy0jaTP
ufV9sLULpA5pVN/maEbNs7f5U+Dl8V7rP1R3zQCbNPks7FURXQav6saPyuqbI856cq+q8THddnZa
wKUozFNlimanbjpozrniYXxxyw5KnmWfwJBlT1ll49tjA+6W3oA/VTVETIUNczXR5Ke6A2Uk5gGS
VzlmGzdu+yMqXhoJ0rX8f7z481brq/3nDYwYF9C0q1BfWRUbOpj96Fm8pgZiZL1RO6GqL41p2dbx
aH12a8vpH906P/9nN5fF0klnnXw/J8oSnCTizyTrglB6Bn4J3WL/puO8W6IH/abrgbi5biPCZR1E
WR8MhwBuxk4V3cYhD0+g4E4VI+t1iN3uTVitfZ2KOCONyc0G14FM3CNxmA6hS87/d9jsW90sCU4A
bLqkRhB8sy3c5LBO1J8Qaxn2U9Zplyho+gvkbn9vJbX2mM4Ivgk43t+cob+a6volQwZqTNqfdYlF
xeR1IwqteA/XUVBevXruT8hYz8c0kt2tmDVUhbEieSNB9KtIB/FHrB8d0+J9NIb56uf+hBsNz562
kszStDEOMAP6cycW3FqH0tklaH++6OtAwe59+qG5Ei1rYmL4RQ7HzNKj46y18baTpvVaJp1/rBuC
EKo4Ayk7ZlqWfhYxObWOZiCzz+IY85QWWJ9t9Sq1X3N9IltulSXzK8XOSSeKbvXZ2SNdfWwwUvxs
ddu4O3pEhD6vFZXHOi8XWA2u19Yu2RM5G9g/ru8Kek+BbZw2fLYWDkTS3tdRoVxbg6BOjrGhzZ+t
eRBph3gw9M/WJU+jAyl2yBjrnVuPRAiW4NZnq2Pg9OyYCI6rW4lEtw56h46qKjK3GYell8gWrNeW
07gcTCfCNGV9XWMwpwP2bVC1ZnmSft0do7l8xXtomkJYlvJeHfh5/zxLrZsnl+nu3z1UNwHlNSSR
lx9UUdaYDJfCwTRptY8sbNO/D5YOnFEd3Zh8LQ9xFDfZNzHip6pS9VOHuEp/eAnIUlVSja6G/mRf
jPt0vf6ra5oTi8pTcmFfdeqsM/UXs8TS9OveEmfWiy+cs0wiZjzVLUrh3DZo5WzVjY2CwSdMYI8X
sKwvXy8WVdiPNFr1kLEh/8frQ+GQiByV6U71/Xoxz8xOji/ru6/6PtaKM9rVb+qVv+6dlKa/ITBm
fN7De448A6roareiDlqC04oIcMmeV1bZX9V5LpwuVGUTq4y/Tx1Saei3IDlgacVWB2Bx93mqunZ1
roWiw49Ptfwvt+vy5GBGMamF9SXn9T5u3LMrUmV71nwkRgJzZ6Q+azN0cIPRCE5NzL9cFV0n89g3
ieped4L4rcXDTdUbk2+dmlZnGQv46t2QUMFcCdwZlLP9WhANUPVZEUynRUyQA9XNseUhRwKukBgI
C1qDVIA61F0a3LXrQRW7zmn2egRRXNWNTUOSmhx/HeqmbhOZSr371Ou8+yyX2z6wlguTsE1sbG1w
I2/YEfhiXslK1tmqo2oxEmwb195ivfarXp0FkfHnZar4eW0bO2e7QnP1R5PLwzyb2h2Qhty3i3t1
mO0Ewar1oM5UXULCaAsOut38qwGpcQiI67Wqc6oNh1mvq/O/6lUPdSlp8mjfslz+fMX/ejF1rdEG
PwggrpE5Qr/5GM17fbVHnNcDuK4/D7UyUMyhlZzcWN+1qvjVZ7RifaMH2ngwpZeGjuEkGEq38cmr
i/wwijh/S6LsUVFKFhml/C26f/YIAKP/7z0irem289IhDxugIBr0HcGrLi7vTN3b2RZeu19VXp4i
jvBV/rqiNbP+aFXNPfSY4k7Vf3b2Zt3bDgWOdk7fdw9ozcNssXHsmIidBKT7Wu+ILVUVNrPTPXxW
1qU8AOhbhVypq9aDbPNkxx5b36rbfDYYHv4xGWrai77aOK3eTpM265s8j/rNV13qC8/7LFfKu+mr
yTCQUw3VlaryH+2qLCVaGP+63X92nNZ3oFrUQd3RNfw/676KPHVM7KqPXzY4wuwzCGjbgIzLFNbx
XN9PuDGS2aka/dLATdEtQVG19JE0+23ctXAr+ZX3qtJt3dUUZLbSbdaifWqN8qlJdMYSM/FOfpAR
Lhnb7NH031WbqgFxmh49Io+brzrXwccjKWHTGZnTPgmwAk/Vk+quDrkVsGzXfe/zNVSdLfQU0RAh
j2blj0ej0MHAFEV+TzAuv5fEPo4CFYgmqoyR/67PUbWoPmA5O/DYAzrOa2/VAHfS2FeDhWRYkZvn
yskG+RIVGP46DVZ4gR8/F04yfRgFmPXWKTry0A2mdHkMQKKU83luINWzcIwfENLEoFGDgZmxdQ7H
wp5/QrTfQEIZ4zDvR7BGVgBmyUZQIE/6Fy0iiTdYLdIdHtLbep6lJ21dd8FdqnbWNE8vtQRMnrgo
6xt+dvq8E0anBFciBB97Hr+8KK/RUiCi2tUXyzHJ43pzXpMd+qusztRBJrI62tJC7CmO792/D4TW
4L5PDGtF4psH3ZcfqvGr/l99l6kRK7btP+/xdanI/OGMJ99O3furXp191S21n9wlyGav7+Bfr/RV
p95MtiC97ONC+HdXv7STQ+OWCG3FjrxHGBajei+29pNfyF2bLuD3i8fAg8ipVZ3/UpfmQ4390k0n
kfoie2MJF6/LL8NYBC9L1MstcReP74BWW47u3mL5vzPXYrB66S4aEBx1p3RoDXxjxHfV6CAV9BTx
uLDmvmszp8aGLeZRx3udY7TK2ZKBAsugyuoUmfTxDKJ15X1MwWsR4fOdT+NVlaByPhelPt4+S8Im
sOVPD58l1zsWS6U/qlKQESFx0Q0oLe838OfQhsduuamDCRB2V0aWDkSBurKx/2xoQVRiueL7u053
eheG/9qCqEoYM0Idv+7QoBNwS2NxKPMEM/q/7ww5PtiVFujLABNO6E6FvUN7zH3oAN082JWXHmfb
g1k21EBL1oNFVOS+wHrejNiNsCqlrrfig9UuE8tTSqpvmthm2LoJdHXsfR56TJNSbbrTk3ncFkS2
fqDC0xjujxalva2eFeadpdXedR5Iq6mGBrY5vp36xzA6cDiX7heELP8wy646F5g1IAL4dZoCzz6T
1pXLJo3N6twZLt5dkxadsHQg5gyh0nXa+kUMwMCZ4dsTwb36pWCBc2ixwt6q1gJy4X07Fm8Eo/Nu
049L6PeJfKrXpCoqM0voeLg4DnGAKQAMKWxF+lI/SyNaPg9ZOf6z+ENb3AKhXy2+EBWCl7KeRUsl
/lFUDf+qy9d+tV9iQasuMZZux9jiHFvgQJMQZDzmQuw8obewYpP00XBamDCNbH7IwX0JJt16yfrJ
PmaeHe3zeoh+06ARTEBpfjQLkqPlMHfXVC+s+4ls56Zpp/I2JUKXhziGiVaC8kIPY4xOhszwipRm
9GCuB3ZNzXVciWwp4f4dGFgW6XLENYZG1Y0p+hfh6/Ss7qEOwk0Agcd7aKng0oS94G2OlKFtzd+s
ukZpk0Q6rlB9ekgGEOHR4Ihrio7DtWoEmq8ycolEUPxqEGuxsDugTxYmTF8Nmus09xrATa8pUc4t
pfduxRFay6L1Li7E4t/G/oe7Vkd4QJ36NThIlqAJQTDHRwOuKwpYo4Y7qqvdQR62d2NckPhZG1Sd
anUMtrmItdMHOGyzQYMw1IrFuwUdCHHfs5Mf+pw/yabRXmqgXUe52OY+b0rtvXS0jeow47C97ZvM
vlNXRiVQHWW9gs3IU2Ho5Hf/tILonJzZLrNuqeuYNyKS4z4uNBxE/q5TZ20qms0aztjPwTzAIWRn
NMyTzx+Ta9XBaXPzGlQvqmBVDBBhAejvNFXeT6+d+2zHujvf2TD4tl9XNev1sVUPoZwj76Aa1FuJ
wD5g4RMjMr+6YntQ8bVeircZz/fbUBtxSEKfgHO7zAevkd5OdfMjUgSuHTDvrq3/76ucIWlee8yX
NMscHhAnGh5gIyD1YeGTTCbp7qu+T0oSxcvisx2km2rIcl2/I8R6Uhepej4vog/duIa4POtGtpsI
++i7v+mO/q5EddLggO6A90uLJfL9hl+/eVJzt0MAvs6KRXeSOEYdQWZZN6eWf17NN/oOevgPK+5/
cbv4/lPnTykAeqs0jXBwcUoiDD2/pAFVQzdMtzLP9K2ZG4CBpX8/G6iqKUWqdDAPsZ7496qk6tcq
1StYRHT4TPyaZQXgz3bFcz2b0aNWPAEShvKyHhYsmbZpMyV7VQQuutooN/OhSReELf3+ThrdfHOW
AiFLsu4bKFXLSTUm3jTvcWEud6oVv9vpUpT48KjWtkDRawbHpRpVFUwLoLb2fFMlJyLGEMm7iO1N
aW5Xv+l8tdMYAJRucwDpG1X88qv+NLpR5WntIxut2yhPa93zJ7jRxvzs+8h2mhpGpix5l2cNVg+b
iel1XkuqSjfNN2Ri83vVX/KXPWATz6yz9vCBET0OwiaAz80CyBSIbIAUM7HRMZMr9lgsASdGnzp/
nHWX1aOd3JOX0re8ofERWTuThW3IuPk4tUMNuNLMNnMx47enDbgE9O9x5wQP2dllsHn04Hbn80y2
NS+8g010fe97gbu3q/y9TmsNkL6rbQTpySPp2BNCwMljEDG4G3AUv/kEuu0OhWbDtC00Luzpqs40
B7hRUyPgaLr8rKk2Fti316vocbAh/sQsTSiWyBlT8qhHuB3LyN76lUkUN1uR5EdvepyDdUUUIO0b
8/pIYMzV2TLbZfNqJrC8kc848/xPITC23ysk9p5q3YpPsV98BEP8XaRxcIgSIzhmkUZsi+0ws2TC
v2h5dZI5P7grmsGX0yltaz4r+jl+gk2x7YQzclIPNUzEvUD2IItAnzfGS28Z3wLD9EMdRNjW7iOi
nZoXthYJIn0G+DPG/WYYeXqIEpR4TnXYdqEZoj8EgY78OXnC0FwEBCASETtAzx7E03qSWzIdu3Hs
mZf1PL1MwBZDUXX3PeH4mIj9z8wpkZhtrG4XV0azrzutCEcbgKmZDxt0JQE6JR+G2y/fu6Y/4F94
kotzs+pWvwQSbCuT07ALkrYMjWT+I+q/tyXqy+x9fyGFzXchP1AZPKRB+dtQACYx6x4qbvVkglYL
xxZzeVP7LS6zjdM2TCtNh/2YsL/n5Tu6X3uLb6YMMM2bPPlLZ5mwdew32ADNGcgxuxPMXkI7HQgZ
aNq4MZcyB2DlfDMTcwHwzZoySCqxocMHZNJdXTLBzgVmU02dXRMXZPUSk7dzMjwKpqo/gBb9ro1l
+dJHfzRI6B4gob1qREdZJyzXeiKAVCSr4NSUM3ks3lY3zCt4TD7J0qDKRHgBiOT4K0/j9mrMFmZo
+Us/DMar5Z0HEJQbLRIvBryQbYWywXZiDCDiaZ+wF7/ay3SuhI4TV1Zcxw7PJwOKzG7J+DFI9A6H
BDzpOYlPQdPtPBPzxKhqscixx8feSFoWn11zSFxEB4ehfwD6sbXbeQSFbJ+NytdCPUkKkHb9s7dU
JCznatn2UdmeRTqe2h5sLlJLpGaBr2u9fhxHOGaVXQJ8BdeFbD3Z/sTDQqUmTdT1uMUNuDIkkXv1
PWDOuOaIvnEPXZ+gnZnoGxcEpEB64bgs8BhsLIBCIyqNM9tyfzP2Gkv3qD0Rww7tpptBcejnNBDw
w5smMXfN3MhznyGcflOnDby3PPxH22LqVJSVOxyk3p+qmkAX6EiuUncxVPPnDWI8gtLIDItpGQ+Q
PUrYznYbYvU+oaOxyLMIEnPv9PpNN+vmDJB84QlLfOxS2B9v5QzIpDfnX8xVLjSZJXiUYlWTZ2UQ
MvvFZ9dEXKGMN1Ht4UGV+z+f8HP6SH02cLPXJGFp/jBd71lEfWiS0zvFcFV3Xjr8Xkt+HhEsD7Xt
IuBbo91MBr4qV5HsIbi1eZagH4zxqiteymRpdnkPELntfxUemiUAdT1kU+t6t2iJfxva6FQsvvYc
IfAbzcnFsPrX0umqPcolH12Zazsvkvx4CDui/jPc664YSOGTqDZk9SyT4Vvc2h1Khol7yFwSKvXY
76OhLTe83+xSFNMhSPhCihrNFrNwhvum4ssycvFSjOT1zYatSyQOWVrsFwLKR1fIu6KokPbJqtex
1jdi9YbBpxKbKDzTyGhm+66K7toaVYmMh1E3hoc6Mt4T0yNUI9uLzn5j0y/DsIO56Jw1UxPE7DP7
lAtELtqu+UMYVRXiSW3p7R+o9KThZKdYk8scw9T4sSst44hCbxv3zhYF5MqTz3ou3hpbT8LAmtj6
+sU18dx431oj+sIx2NQ2KE6mwSIh87P3rg2WsM/8eePJu7rLQ9+d3VAEJYbvRe3vK9I91x7IYhvL
7lo6PdFc5EgQU4OH1QkdTUrZvxLTT0MxOO9WFcPIIuR0E3pwHHM0T3x5rrT5V+Chf+UEH85YYP9p
jaeSzFOYCNLFTM7TZnaA81Vm4G8IQ09Hdl452TXUbPKiuaRjxxjsT/Ye8wwz7FenTys33iB0T2BX
2zt79oNtWg94Z2SQU8WYXtRhEE56ITt6yYvWhTrsFsB4h2c/g2BBZCksXC3su/aP1HLenHH+vTU7
cmCJfQcY+1LDQvRm4oi26zdbdBB+k5iN7rwyf0FW3LlOTPdh1+btsY5l8VDM4PC0pH8U/RLafZHv
ChZ1WxNiFqJYKQ5fxgiWtnA3vYGzcmMKC0EgPzu2hR/fYUsTofZjJZclKJxTxErtLJLMOKejBUMz
KZdLlWbjsUQE+Q5ouHUwhJjvh6SIWcxCawUe0+yHEWNEck3Grk4z76Ho4mQXt/dND63HFi7JVAwg
0c5gSVw2+BwmiP9uVhTkpst08uY2kHhHCOfFtQLsAhfRvEp5HDQXv4Ey9V87kvab1nN61PYTNIZ7
YEDWjCUTEvn6b0vDzslohupda8iJBlk3nWrHdrZQXmXYMVy+Tw5MnwReyzu04g5wMtgHcKq4/vXC
emcCw1kRqtb75PY9Hr5Cx1vTwT+DuMh7jCBKyLA+vhNPZ8OWNcO7EURDWICSeg8cpJCcxW/f44oh
Ah3D5h0K2YSoNhJvsWadMRw0r+hPBgQkvGiriqlYzGupwSKakvely+oNvCQbTHfc7Rt7YpK17XPi
sieOYnu4doi4XiWf9TL57R7AGXtlJqBtHRRQLXPPuWetTUQpeNCWVnvpMr6y0d4MLu8SiaEMKe9p
RCMZUZg+ttYoKGo+QKOA/cY46LmTbWxcION7Xdckxinyuz/kpJjRBoHjXz2T05n3A3oiW5BC7gY3
LCscDCu/Nc7ohbPIrF1GCDi0nOFgVlmAJ3k67pf6OmTNfOxlGl0XPouWundgFl/zJBIPBFL7EE0q
pqxW029IoaPoVy4Prj0zYVftvCGQALoO5W4SU+xk9SHtN5AZur21mqD2ZbqBEZ/d3LGvTsGC0yrS
jniw1Mu3qq/wGamWQ4Mr326ugzfAwdu+HVOILzz/0QLid258wUdxwYZgONwtoLU9dxdlSRxGOYFW
2aKDIzjdpymUIRGh8WWM+YOrZVdzHbrjnMCVW/Tttkc7VEOHjYlbQHwgIIAWa+Rs+qDwQr2oSEQy
PXRp5D6NdUBQ3Sn2srfqcKwIalRB7G8zDOBCSWZ5J5Pa3c5+O5wR6nDvU2Gk/OkWcAuScJlhM6CW
LKFvXpXelVYDSNe6m5Gm2w3OnF7gdjQHFv4O7+yGblpzNFDMEJqMLh2PKuJQ9e+2t/QYsQnnOCBF
kyQpIeTZM3ZdF1WHKhb5xk5fpWs0D/E8mSERtW+M3mSYRzGfSycc5qEOExlrN7eW/XVyJy0sSdff
SzGKDZrNfHA9OCdYb5QVYZ6sax+IdgNu6AH+VC0KlKWDgbZnGCjTo3kZIkrr60Z2hd645y8xXTtJ
thEbxeAcRz6OqYV/j5D7YYi1PBx8/WYT0NlZ7jyHRqedu6B6FcL17spO+9VO/FCTY1j3dt2UOzln
P6UFfqdFVBznnIeqb9O7fBinUEtnL5xwGeiY91GFYFrR3eKMkXe0myPcg8QAU7qPIkzXkO4QnvbL
nuzxYkfAt6Y62ST95Gyk4H/S12Zx1sQABdQiMDpP1cmfB5xB/Kq5Q3PsqrdsqSygIhaWiCaWG4Bl
WZGJwr20U4Cjy8TiyWgHeYBku0smDcpaI5Zj4eQSaGX90snqUdMBvCGwLQ+elB+GyM2N1Ro2T1jO
wxfYt6WfYMkt8cmPcS1aY6L9kGQ75KBZwcfGvNXZfdRBIs5wlHSyV8s3KS2wciwLtjwUcCjwWd8s
04T7UB985FFph503EOtApmnK0YaW7o1U6XSdABmiWST3uR+/eYjV7KbAxM1U5Ltlil02wwNf0DCI
vRtH+k54+RuGQNO2IWS2Q3JV3+UJaMJKixFaMeu7ckIPS0ZMUYVrW6GHJNxeSwdv0xVptxFRciAG
l58zpHdd3XQvrPHvMLvskDFPHyzD0A41D1IYzQ85AI6xSMWjZD8bOySaLZ+8iYBX0jWSHavemqz0
2dnVVjwdito1tikAm1D4yMmmt1hMDssbOWwKEJJbx8sek0BcXMdvdx0SueStC30/QMc7Lp4ewPhF
5IQxHCrNkBX7HuH3pXcr5LxSvBjQU99Hs76Tnt+G0JXzfRQ4jCSRiHeoPH0Y6O7sml6Oz0ZBWKiA
fdOYJlZfQYBnqYXwVxOl0xbzx2d+Kp8Yi/+d8Ge+FxpOF7O19XIwMjFBOdD6XoujSYugnRkVwHwm
8ZYQn4HnutHABgJq79rNwJJi3zgomDcoQYAOr7qnJofCZZEIDMj5txMI+nyy51BnJW33WIMx/vxA
ZmG8iDR/1KJm2Qy6Ed0LaX24Nnn4ZajPaZ+JUzkzXNsacK6KbEbtXTx2mVBPL3jvbg1c6DZNY6CI
VEVQ5yJwSpk8d2YJyGvK0XSMmzBCYPWga+xZhsZpPw/OAgrCrgqskVznMQqyZQ9HEzOMDEJqv2js
1KciBQgQNCcsL/vzNIrhrM6+DrFr9+ciBToFp4aZ2iPcDr79MJe5f+DHrc9Wrtdnl3jXvluq64zY
7xlJpOWcFmzaAnhJG3U3vyMZ0OfToSHBiAzNheiFHxLqvwojaM9ZU761fkEApbTH9rgkBVvkAFaz
n8/IEvfzebR6tMw9iReuaxRF6Dios5ilfRq01RCvPkzzUp6ZRUo2QVO0c/rqzU1ABXRDXHF/Qi0S
n93CrjZaUiXspfzorA4sX1mHJtnVIey+jzS9PS99i17W6BxahsNzq2dgFxOWpWHTVi9p1v0uu7L/
/K7UmfqaksVB+3yOFh/ll14cotWNUu0z1Jm/FldrPn7vbVuXE2+agztF49mNXyE11Qx0OwOpf3YX
ZGUDL32zyrg0NlJvslPXLSTcl60xZo+GFqS42fPBSL45yFCiBMEKXsoo2jBIrW+guQ2VvGYawwUS
upskm6MiTPQoOix5cxxlg7BCiStimpzGDl6ixmINGOxkndU7QMyDvLC3vJK2q/GrsPxlo06lkdRs
fyMrTDpAlEiFQP9+qcqArdVoE6/BkOoM0ME8Czjmm9qDx9b88Jf8B3EXn282QkNuMB2f3TFlPLCw
QU3ESf1WtTlV53Y9qKI62Ih58Ddff8r/ao4wov9H79EL5H4eBcHF8mDU4waz5Q82J/1G2qjC7VzN
RmCkzI5DUwQkdegQ1/h/V36KWPoctkELPlN4DZA7DgOIv/38U+ApQQZwMrTuLsr75JRrBXLutx6b
wH2fDI9lVN9ljANnVLJxSKuL78jJxQTKJTStHo/ZxbxJtOEJh2v+zstaLQQYTTohTpenqClKxu6l
2Btj/OiRFYuKZ3zXX1vdtw7DGibQHac4TzEykW1rXmYDa5sDRATvuW95hoPBBy9ZVC+BokFiP1DG
ECmH8aRVbsaj489XMSPI5niaZNVEnDFAvKEZ8nOkC3S5O41lFWSsC1/NCS0YzQkXss6hNgHS8i0z
zILYfkbxqKzr7BxUy09+bPxpAK2e7LHEW9NMu21Ciswcu+A6isU6EFSuYY1tUrYQW6eV1U0vIDUO
bKM2Iq/TsM/j6uakZJwRskK0vzxAtF+2ZGECeiH4bE0o2+JxY/pL9g7qv71EZWpvsEQut1JbmrsM
4QzLqLS3mmF2702tf8rxJXrEO5OctLN0v0+ZOHhLh/d8Zz97nqgOPALlMSKO/laVEYoJqfa9j+x6
gzztAGJU5FdNZ98jg2FX54n4HtfJK5GkDQ7c9scQi0cEUb1fhSCexrxglpp7yyOWL2WcNmGrY9tm
S/cHkXmfWABjlKd3/ZFgyROpQTgufQPRimjJtopldjJRnN96hb0cUTFdDgupgy0oTWu7aJ3csXzc
VvWYHvRmjXcERKRKIq2d6N0rQH/sCsXwVMInsdIq+Yi02oUJTjLBfM5qvVrJK8lOt9zlSY76RyeN
93LsGtTJIUyS7ScPg1dL6qcBOkBjuUVzOXsUaVZAbs1mBqldNxf5pSnq8eKs0bsZqO9otc0xGFrt
FevrnQgsQqow9rZRn++mOI1fQQr+EBhN3dutqb1YuqNhn6GPO78vQDY6VbLP28n/aIlft4EPtl5G
84XAZ7zNbeSUBjLIRxT5tz5K7t9lMFobL/OMGzsA69TWiTxIuGfPid3BeicT/qtFPtgJ0p8thsSs
pw3rMajyevUesY+BNYhHq4kIbWii/D2vfyErkJAjTepwad3gGbRxtI8TD8Jws+CxtWTLjRDDz9ns
TsssuudRdv5jj7BFUoJnxmi6PaAEznCk8t85b/asct4ZubQ8/Cp/NqueqlKV1UF1/7r6q+4/b6Ga
3SVS4zxiZdopJvIJ+2M1Nf48rUbsjlVZnan5Zkh0OqnyP06/2r+6qzp1+Feduo+qm42u3Fp6PYXs
7XK038qyZlJdT3WPJQzh1L9qrcFmQbC25xqQ3R1+bH+WPy/9PIqZNKDmaPs4E81ZHep1mh3tCvEx
Vbbl/FcZ9WpWkUN6V81m/OQYOo+DX1gbQETxk6qrC5fRPbXHg6pTBx1uup6M0d1nVeFmDzHD2NdF
Hc6NJxs1/8861VDKpSW/s2odrzf/rEs1GRrGoJ++6thxbhCzt26VnRu7xK/jg1MjNV5pjXPVa1u/
RkWQMPVN3ffWN94KgMjPpq5N5yUSxc7FgOixmhe2T/EcIvFWfSQgLg4pBpBHEiOwlmEnYrK3Ncxg
2A5tTiwlKu/dapB3dpoffObYC06eLJGWLD/BHDtkbPkvJZKtB8RdXss2967QD/WdxraLYSV278du
Slnh6/fZ1J0RQykuuPcKLHUAcoOiWnZWYLiYnhTox1XLd+EhO8kXHTwT0L8vu1b/QG+t3IrRLXf6
YjyQbu7ZYvbINFbZtJGoGx7stiLToyPIZJgQ5Vh6b7Nh0F8bbwQw2mUrm4JIUo4/FBZUsfWe1j8t
2Ut2ygAa+9h5W0a73hZw557yBJGCeqp+EMufL6qqjc3+GuTFSZXUAaJwvJdQv7eqv6rrevM1cIb2
TpWGpFrIME33XTcH4NQ6sa2KbHwqRVRCg03GnRaP45OqSyoWu4CjrqoU4Mp5SZriFzI0f3ZYJqSq
iUqCQVnvoQ6F+UcyOuJR3Saol+SkY10YfnUYeuwebK3NT6qu4bm967ToGkhy+HO1RS8xfjCWQsfE
M5v3nh+v4QmGbVUXO8ljUZJBVVVONYC6zavf1biuqpJxmTd6bZgHVUxnWT3NRMU/71BigW0CVFKY
VwVyBQ76kNapd0wl4yuSLX+Bbj+7yIX1uRH99lX/736E+EvgkJa5V/f76jgYyfNENo6dTTFuUHCq
7pEMtE/WtOrnNMkUqjp1GCq9uu/WQ5xqwDnNeVk1n6Dm/N3w1dnIFu9Ym/rDV5U6m/+HsfNalhPZ
1vUTEYE3t+WrpndSt26IltTCe8/Tn49Bn4Vi7l479g1BJgmzJiRJ5hi/Sf3iYatz4+xv1auZ/dSR
t3PrJn4odFLGIWa9695WZystIILau0kLhQzT2iwPqvSi6IBhWh3V8bg0MUNRs/YjIBB09JkznKSo
hUWGG0IH79qxmo/Q9xeQzxIrXBpHQ5hd4jAEVL0Uh7ArcQwGZ4JUE2uv0P4wvBR8W2ESYV6KJkn1
i96A3G+Hzv4Y83q4hAozNjmajk1yaetyOgQmXPm+tZ2bXzMpsROic6qihYikpfa70+cswbzwi5Ss
TEveljyBlCLXt98N00Ilqc1epKroAmYTWTnfSxHElLnHw/HPCp2Hgz5W3rsV9QqSYJFytDzPfdeY
Gl3UnEmdFAukXtBfY5IjjQ2Gi2cYDHdy0AfR8f5Vp1v3+2EyeK/K8lldLpq0THdbz8vvpSG2xMzp
pg5nJIwLd1I38OU5hg0qVB7rey8qe0g0fPJG+bDJt8nVHZ9w55LGaXvoInvD1ueLkzan0OlTsJ9B
dM5RC3kPhpeyrLOTp2AMnQ6L7uVgvxEksEj+at2xAJX1oSQ90alU/doFCV/3Kc8+LG2cmOczymEa
kzIXN5y7OYLujI5o+tErI8kWz/+CHDQWHCPiz15nnqVUlUP97hhXRsfoaONl6YAKujm67kHfSpCi
zv3woxmJZKUVKSloNPpFywNnH5ITWKJ8zr4H6XKMUrM7EcZaYmMu0/nsbeqMfG/qWXDx9APio+6z
vfjByEZPL4apPBl5/bXTFax43Gp64kcjw1GMxKtT1i6KAS0yJnm8D+wSqqGOhiCqWcVfbd4/+36l
vuNkKIibXW16/ltGXCupmKurSsX9mTTQRctG9sJljmEX5kOQB+lapY1+dFOM/jVu0h+l7RqXBhuL
x9BCH25iinuXVdkfzL2bH64ZPvZjpv2NzcYp8RqLxdJTM807JuQ5Oey2BS5hJTsPceWvwYK/DvN6
F+CN8WHGzTUCyPtDyxCGU55TbExedbu4Q5k3PxUacdpcifOjO8QlSe/oK5O+6ty7EBnC1gvRp0/a
Z7MvagIBdvSjDv9Sg9k+e422oPNz9zCpxAjzOCwwznYJ2qogY+1Zf5njIX8funhhF6bhTYpphd4o
oIl7mPf2s99N5KG6oYKrYYzPUW0u/LK4OYEKji9NhUaIpeQX7J4wcUjt+kLQrz6aC62clbnxytSf
Pz+TgyRBcQAEdYwVEv0ktdJdrLcRwRt7Z+ovuA6+BjMjkMFQewp8vcDtOwf1pWjlh+60aNZm+YvF
au2jn13tpW30kxxD+tS76/DQ3o32z47B+cMMHe8tK5HnxyLjo7eMCRdtTJiXYyNCcMSacTVdSip6
i69VT+R+KfUki19znHilhB5w+dp4ySn0S+ujLSrMdvPsLMc6z1JfHL++rKXSrF7aYb6aaqIia6Ff
kiqdH7Nl06rD3Ry3OuEaSmXX9KfeVWy0jHT7cdQ1hzXvlO2I6KAZIJXGciS2+MZMU3aX6bX9qA4a
R/2pnY9mFPUI1i5lOSQbEpjYPPWPUlgvlVWNRVK1IIyaDeFl6DPCkk2IYZpr1SGEIZTDpFgsf4Ak
gM3ZC+yZrAVwIopjq9N6dtX52oXT+1qUI1pd9rfISh6ztP/DLOLimhHxeuz76p8NCpjOEV+5av/p
wKB644POT9natoajGbtm1KodAHKkRZarRC3BoFGPEQww/eDJSNzxFPaQKbVUDZ54kyAJ2P083S8e
RlIn7VysgZ6k6FbmM4w7ogzL+Vv9XDXIF9W2gi5jUDOV87VDOPkhjFM2edzmAIyhWA5pSRJ5qYtM
Rk+EgALgHHb7nln5R+lX4aOUPG/yF2gljuTLwaGNlbMy2DEL6bx7V+1cf7Dx/QAx0gJ6oUUFLJXF
8ZsUwpocE3r1870UtRYoB2S89CzFcsrjqz94IIeXM5HxzJ7mIVr/sFTZ1rSP6jR4lZKVDYRYBzRR
pBjh/X60zSUQvZwe2lZ5g4th76SY6o71XEPBlZL8vjbQL6md1c/y27MF5zVasYKf5vK7F2DRpGvl
UYol5vJ0zRy3G/ltdoYMUowQ1FKSq0V+/5yWhHhJLJNas7Rc3StVU99skgUEkqeKsdosmotqkxkK
MP/8cMZi2sVB4PwFgPiuZg9POt6nxpp/Ebf4MhEJ/bPsoIuQlA/f8PnmU8/UcIdHZ/kIgiO9lIXt
31pjDu98X4ku5CHzS4GI55OexV9S5Nl+tpPzak74tTtu+TPPChvL5WS8aSWmxm4M+obYT/TzSiK+
IYLPwkAL3PgxHfMYJE4Q3JEiPcfj/G7PubFDjhP4RpnaD+3cFfMuqzS6N29qn2ZPslFsO30iGopE
tv+Xg8Ljvk9goLtDRT4tqHoAV0DP4dCpaGx2sFi8drwDLD9f66b6jm2mcrW0bHq3uopuNz5r+MF/
wXftRz67exL0KHeX/im0w7+rLkueojhCtzZ1lBM0ffVLacUak9b2pLm6/RHaZ1Ji6VdjnoeToUTx
0VXSu0DxfjBdV29mHf1tRsX3bgxN0juVc9FAjJJlczHOQmhsrOMUBSbID15oJN8GkkTpZLlAkSqS
lQ4vdlKN3kEPSS9VAAFei+JMRD4m5YfpeZvHmL+gTkyWQPtazYF3sTwynwDf02MVIo9pOoCVBrDw
TdP799Y3F9b345Brr4ba3CCiVzuyUMFJLYiIWchdEngZifeqzM1rx3gax286jifGS9Ha7mXKOuQP
RwDK9Z44o3LRFPJqcJqqE9x5HXkQ37j9AOqhPqZEwA7oK9mH3M4XH9n5yucRiU07+LPK3Ppt1vlo
U6U/OSTuAXc7IRFTNoo5hvejF/+YckwXxwHtXKwWf83QYMpW93ADDJq91YftC8lb7WxVVngLrJyo
fFS6hyBXjS8gP78PVlz+MlHBJBf0d9R1FeTvkGB9USIOMbTdTkWk7opz3/CqFlr0XIFSkZJsKqvV
ThDnCY4tLWTjlzpIl9G78yGrvCKjogH7iy9gI44xXgxPvWaqbxOp1aOnk+uWooWQ4mMWowW/HOxB
F74NBmTs0e7vpcqAfXB2Irs6NG6ivXm90YLyBEC0lKRKMywE39o0uckJy9fnavBlZu4SXQrNX9Q+
y+5t8oG0mlH5IiU8qYJj6vpY6CwHR1Y25Kvbm5Q8XeveIiUFIeAgSS91Oh4h197LbVg0nCAbJiUn
Xg3sRZcTAleZjkmVqKARaMGsOn7udLIPy0Fl2YwDgT8F0sBVWhDqHm5+gQrUdsnATW+Irybrb86i
odhH3vQ2xYQ7JkvT3xofa7S8Dm9pFvKlK9r4l93a6Eozd3p1Qvs1HX6WeOK+E9PcT4Y1Yk2SG+/l
WP4IE4Qm5BghWnWPOKV3ATFqvtsafoZK7w1HaZsbenCrsKnZy9FBJdOD/bp19s1nvvclYJh6ym5e
yAwCKlr0KhvEUYpjlfjFMflPnT5F2S6oPMS7bT16nYIRlJfvof1tntMwMt7cojPekllh0AfTcpVi
rHjdVZuBh0gTbbCNNz5gk5NFa/u8IY08otJ6sZfTq6A+AXf3EUSH21YpnfMqmyRuGO2aYbw6Qey8
tmijP46xAs1cB4BWmAHsaBxpztKYiGD4gpYcaxq/zfegfpsjN2g8Amz+53p196vIFP8Isx9gFLYp
r3DpdCzumm4tSl1r1oda43smJUxMi/NcAbBbi7rPWXN29gFuPEnVaMyk87pYxdajCt6kbpr9m5bz
YkipbpX+0lp1QQv+qGx6e3oqAYc8rFWwIHG0Gryd4eTRs+PymrdoZ9mTbu7I7ZIpNobgVTaeGp7V
wpgfpTT6bvMY1e650NMo2c/NEgWuK2cnR4uIr3xq6YTOmiQ+bXWGl/ztqSofvb5sXrQIVtnfDt6i
Y6O+yoZ+hIJHT7Z6q/PN4aOO1PEeRR/1tQ/8+L7W7D+2BgnrFJQ3mua81bnYlbXjetGmHxCsQEZo
b432dK9H8XM7etkj38DskRT6rYcEcZMSRpm2upNdLw1ftdZsr7/VyWlWU3yvWz84aGWVAfLJnRfZ
uDVRQgdCAAx16kpVAaRLLqYeDgkc1bc69ss3PykJr3lxdJa6LMqJVcZAzMO8KPdT5as7+r5/lcam
gUdrgUqxYQL/KVXssFKG2WPQRfVbPZevLYHCB/Re67ciQeTWDBV/r0IHxethuHM6s+cGcDAEPnUg
kQpSSrPrN3Wq46cmdq9yUKrwGdMI3jfeVZuG8nEyxzu7Dnue52B8NOZQ3ryx7kAFTUH2UAflMS+P
ijqUh6Zx6oNmBTPAI785mYrhPPQJFI2495PFfuyIj9vXxvAL+PD9vV/2D1YfoNgekpOCl/Dd7+KT
FSJ4kFisdApmAF6pVZcxsn/Obg6Crb6qfQBzQgnBdKu9fmiZg+wbZh+5h7+Qnu1mUML7MVIgkvp8
zSXbBz4Gdr0JBl1VhhuIiQ+tdqJzwAeBALcKJB2Qct/rd+qM1lyrKQbJBdhJrnJOR/0L6y4GG9AL
h9JQH7MuvWJGrdxXXQk9th/ca9ZDgDOMj7gZYpZ/Lutk0J5ZH7pvc2Zpt4mMNvGOlmCiUeyyfGrh
TO3UESdd1IlJ3064AXhln+zamW8ki+EHtX/RwsZ7XkT4JkgM9lSZ8B4D495sYvWkYIyyK6Iv8zy/
kxE6RK1Wngq7de/6DDcYAgHsbptpQAHeNqo7RMu+grAYcaFr+1PphPi46rr/2Oc/uUx4Q27F2KH7
POwd0yBzWyjafcZcNbNG9cVIufJQZfOdheBsEAISyRQsFxMdTt6UXBptqG9159dH7COHQ+M4wX3q
1vNBbfWvwYh/AIip7hjMUDTUuXyxgH+8VLr5ocRRdclQa7xHJhFcCd+UY9o47X1ZFERJ9AH+1uzv
g2rq7wESXLoaQca2TvZ5XZ69bPSuuTFVh5R5A0srM9wZuGnt6767WNWCCAw67WgOdnICIPwdqaa/
FjPRi0mWfM/d6vfA4bo96mxE8Og3dqMA10va9k5ji04CcC20JFixdwZfe8OGbaN+rxJ9gldn1ncD
QIOrsgQ8jOZFZtTaMq1mikI36siDpCHCLHmCZEQ0tOqHnv3V28pjmsLzRRxln8YvoJd/za5R3ci/
qXwJkxrNNfU2FZX2asLwMOn2pHvtekjA3zjV3sjD6L7Lq+AWjMwwMo33dwrx5Um7Erm9Yem9ZUbI
yunRpHCiD4x6mWAmxFDtqq7PoT19d03VvR/dpN0TCmxDQqEr2AFvNXJLtnMN+hBHiAAyjZZjWlbU
S6TkK0SAfD/E0c8mK3HJjswL3/I+AbGCvFV94ob+qlMsYkbC8GQfMOVoK+uZwIi+i0GXHfy4efPc
Bo6Z2+D+phrFNawZB2PF3M9D3+zLjphAnT+jaare91Gk3bfLxjExrHQgYab5LtQD/2h2IPVCTWeF
ojgdY6/VHIMkcfeAsk5REfxUyDygxBChKEQo40dvDeWXFllzPtqXLsfGznHhNOkBORB1hJ7qMT1+
CBqAPPMLK5J2T96zKs1HbM2zHW4AH2mshvx5x1og1IcJcvHT6BFgr/VuIiscvCKswuezrUAo+WoH
Dt+M70eQlztss5hVsCjsEhUOj9kSvJ7T4GR7i/ps1f8MXD9DoMwA3ujqKSAGMwd46J/DGatGHcL8
rtOgMrV/D5AGI2C/x8YDzlfbDlFnZ2fmrbpHaLo4qkUHQrlTMGDRVAX5SPRigsAnsVC6b1M1vY6h
3dwTasz2czchipa1T7CXX4k0NzsLPfmrN+mgQHXfujq2e1P83rspie/erAWnU8XdX43r3ZcRw6zZ
KAxjaVVdZhSWsFD9NgBEPVdd9w3vAwNOsB0clTKZHga8iu4dgsfFQiAOUv0tddw78A8Ts+zR5w4O
30ZW7UQ3AuBLcXzUjc7fNQUkiiyuCFS0gUnWrbQulVsVOyux2zPQ9QJQnGcBuuFjcILMfHNyklJ6
geYW0rFvpdW5RHkK7ZDE8bmcWvPc15X3R+q9w2Xq1Nb/Mdv1Ac4731JvgcgoPyKj3+dWFtz0McAf
sVKbAyt179IDPDtb4EDBnZCSUnwWbx2Ee8cqCHqo5oE544M3WsNzOqBR5FBCTCY5tmbwnmeKfbdt
qqFw1qLNzP9q11DEsPl6tHzmjt5ggWN0M4Celeed/MD39qGH+prG0LdnybzT1YBX0TeNu7mOSZsy
+/iZ5voxD5Lpps7INyEU9aLFwd/W4hAFVece3WLpjKzO+BAvm0U8x8xH7V416/Zl6NvpsY2XkZuS
VwbtSx0x1a3q9FwGjhruU4fHCCbsqrSsP7o+ZeZhRV+SVEfn0CyeLWO0T2Mesf5eNr77MHsdPLRW
i49N95I6TXILWR7cUt+JDkYBAQA2dnRn2eaLHhiwN7yRHoXd4wDiivhefByU+mXGoJLAHouzbhE4
07KLYMDsJSMNVRhYomktXlcgMP+zUTryRT3apoWHXYYRIqnllyA1xsxrCbPg1+Age74kApRZP+o+
tq4YbsGRwAzUg2Md9KCxpmCYWHH6nEto5B5B6SsdtbhrzOlZDecRaodvH0ZUafbTUkSmYNr3Jg/L
TF2AZk6YwivpkJ6cNdBFnlncgci4DBOMFOBKj53ZvSgt/k+5GScHHRPNeS+YuXAh8Fvgz47OMOVw
Cmb3cUw1jalglz15pOZucVN9mYEbfeC1Adqw+CscovRDzXGJ8dqfbuHTuSVK4CyhgnrWWemkdCjH
c7UH2Ux8wgBYecrBl9ZogGOvVspWAezpgxSY6ty8yWVwrXyP6iC/ZnHJkD12zgHDbuAhpBQAwRXz
vkAxLXIKm/fC3psMeQ+DBqW3BiiA/9pwShr+HpIj/kNMgPWSzOGXECk4xEdPE9ZyB8cZIbgveCMA
2odE4+mi/5sq+7Svf7Guae/aITvXY81nElRg4mBprSaQhFp4nHV9dcI/i7w0viIhjyLn+KongXVJ
B+V1Jgiw0FvVc2UuxgPxN7UzLrE3hmTrD148e9cwsh5jUmn7VEdWqVVzhP8MEOP2nWvq072Wxu+j
yio1rAJkFEMow4tJU+Wja5M0/D2gQF9WBYggq7uTTcIbLFdpr8IR6fSrGxztDdiuizS2MrEQMBmn
tQVXn6d9cyhS23uGBeA8qdP7DILv2QCMYOdBc6ri5GvJxAD5yghoZUkyVYpzqmfM+coMgKainJPO
DZk/GSnwF+uQB52xr8qiv8COKN47s24uI2yRvRT1xGnAG9cWfqFK88B0mf+n7eyDXgY/J1uZzkWc
zncIfzz3M2Bv07WTpwApl6eg0Woyw0hhOr2THq3ars4lNHAjgJ2hJEjMZfy8hanhDkgFOyFJxiLY
OfOYHVlFPxnEORjFD1n21IWAxf7K7XdMy9prtmBmygVXF4KwuJrOU7TgRmtjUq8AI8IFSSqbSY++
KIrhH+P/VEm9NM+W166+lQH31Wuh0+2yImUrQM9GBzmt1VVw8E8TjpAXK3yPG5AC/tvYBOkpgM5r
twbcomF8Q6gcdUM871ZdDcEICW4oM1kwuLGDkvciuCEHOj+FJDl+n9wmuIHLsuYjk1V+iezKG21V
cMkuspvMRJBgYfHvDXUB2tdtdRSESuU8LZBC5rLZreiBWwcNXg/+LlG0JY5AbQAW60hW5U9HyQ+J
GuCQ+9PsB1DMy41rlivK3oZPtLVEnY8CVZTKcc6m7CItI6flziCLGPxzfrtcRFppoTrtbCdLD/Ir
E7SmScAifLa4+p2DRj2Lwojj7SG5D1cwnD+65fmNZuRcctSoJQcsm0Tuv+zGLJFJaWF8J8Usq85h
qej4zyy/KQf3GeCdcZE/KT8D5+UwqgbESfrq6JXlTzkvHQM45stjXJ+wVApeKvfJulgLaXSrG0u9
OyO1gicToI8V+yu9AdotGepxSsejqtd/CR5YNgMw6q6GX0c8FcmRrBpszIgqJ2WMd5ujJL1XnFeo
Bt96mItHrwl5ojYSoqc2ad7k2duJ+zQQ9znNtcGwbg0RentM3UlvFbfUYfnXhmi2bQ8N7LAOhLoJ
DvK45GnIXonHZ7KTXekFVqj75JW7nVf0+Q1fRw/0mewuG4gI9A3lXOH1ztgyJDNABGDOWA1jBPrb
rpzt4EgBEtk18tu6O6c9aCg7usjfG5uGGHVziNvk6zzqN7lz612CWrorrHQ6yL2Wu5K0Bev/VkN8
ZcEAyDORM2RP6tbuIGXZGCmOIU0XAtFE9HHoXuXBr11Tbs3WG+RITeRzV4FhP8itkB+p9zX3pw0K
fU8EnVmuVX1vF9sQ5C7X+2vmTj8DvDJOGbMBet2bVuUtTNvwlM8QnVt9etWXoUM+21lsO+c5mEEC
Y8e3U6FzooTboCdkJXnxP/7wb79BdrG9guyuh/racn16qMngUNob+kGGAPm+d8iNX2wAWeNrCpd3
vbkrnOK3t+Y3UMXnO2iQxisiWJNzczLCXJuPsRt+U7pMPW53mEHwpjsulO5tcFH75wwTy5P8lt6v
nlJ7Vk9oNPbzvsnC+3bQFWAeyzi0vNZypuz91zqvK2eEA8LkID2hj9MTUxiWLktH0EeknUw41lv3
WRrY1UwDU98PSLBdpAePnTVcptxiWVIdc2fA+MhdwJX/9e/aRXr1Q7DCXm4AV1gAKVvfm+MHV18A
jEZh14u8DcPbMixLT5LiVlcQ/VlGJEufnaPvVAOYlfTZCRTGSGkvm+1t/a2LrrtyfK684eI15l56
wnoKtgJn5UvbkCCQsZAFe3NGofu6veFbX5Y6KQZLL1T7/tQA0juHTnSSY6Z0dmmxnf+5C0pZnprs
redIed39dFyKn+rWbltWtv3P0IOtHAn+1LwGcOV2KfCYIgXk1tsgnJcPh+5BNA10FqqTfsKHgjw9
8wJ54oOtYwzqPOVz++IwN2B9eK8TsZjVAo/t5CUHlDLU3Z21YFXnsXzJB7c7mebMVKLR1YMaFMRu
egRmdiR4T8I7mPLFLtKch/oQROWTg3nx9uDlr0pxfZ22slRu3eTTKcWQtpce+0HpjLKpl+Fa9vQE
+pIZw3mSuy8XKcAzTmBW6Ha9D61+L28JrHZqZfe32sE1/sgtRJRk3TLhGnyEVPenLVyKkBvWxUp6
JQ4ONSRe8A1jon9EPXB3ZEyOco9lI489XqYnCOWyRp7S7/mk37zYyE7qPN4lZolAmdddZJDRGLVb
OLsl6rmHsAjWL4DR/oSUn13lgvLkZY+Rvl3YMHY0/JwH7xmzOHfFLPuJ/ebjeXbKpUdsg4Gqqc6V
87bfp7ejdugniPfbXSwzh5E0WT4zmZtZB9+CLiSkEngBf4BLNpiJe8iPShNya1BODHRRRs06rjpm
MtkCr1udJ9e5TgBzyOeeoUeiURzZ+wzHsHV2ta6iIi0oyLnp2joIw6V+rI3EOMn15Xf5djReW/1p
NvL2pJrGizzV7dHKXt51P2JjinZjUaD0D4X8nwXaNnAo8u2X8jqxY3la4kjD8gGM/1HL7Bx2fpsP
DwiymxegadVNWDtD1FU3+sKvMsyy9fnKk9jGmO3B8IH+O4WeaU5efbAgSCOL4Rg4nBS8BC4j+AGF
wGPJLZMnI906UIk9WsCD/QLfkP8M5tJgG9G3J7l26GW8327CdlT2pMn/finmaiPspYdtqJcfI8V1
Lr6VZW+tnCNsP5jQIswgE12lsy8qHovSRP7sOuWSXRw2edXWXfLa/8Dq1w+l/M7fZhnruWXu7oEF
3JMQxB6DD73MX0mOELqW12QukIPZB5P5Da0V4slhn1yKJgzVozRfd/3lCxoBBumCdJ3HSU+VGd22
2eqmOSPloKEUqQETWyZh8u9smxUlKeXf5rLrry/nESbOw1ig69az3wBPP9lkqeY9er0FSajvrvwQ
s77prq5eZVomkzrZk8166WVaKEUSQWheBxBAtsbSZCvK3rbZHuNWt/2NT+dG+UeHUAdjGGOmDJwd
QID8ImV587jjCcv45fj64+dSK3aRMqi/TSPlEa49b/4rgGh/le4aoaQLaHp5BmHXIbkhPeXfd+Xs
dagClNNc3DI9fKaCBDBFtiXcJ06IEDzk6HZgWwPKAdls7aQ4+D8Grc6v669fevJK9tjemXU+s3Zm
qfX0vCN/8p/3TvbWVrL7uSwnrVf9rdXnP/D5LEUjsdHa79qM1KyMK9vsQc79t7qtiRxd59myu23k
eWxF2ZPz/utVf1vOSGtp+OlP/Vvdp6t++kvBMuBjNFd3IYy+5RXHw5lcRTWva1V54WVDKAVyJjQi
Fu9LmG3bbHVzhico9DvaVK3B7tpIhlu5+Nb0tyOy65sBCCFS8GuPlpdF3pPtZdleqv9at50m7520
+7e6/+ul/DlfyP1FDNpvPLg4tDGtXebC8uHaNutKdiv/Fqv4t+af6tb1xHLZ9S/IdT61Wf/CkHj3
mjL8Ujsv3MvQIGtQ2du+0TKGbEXZ2yZkW+NPdZ+K0s7vEQzof2g1kghJYUPk4+Uk9870Vrrwuiu1
Up4JZbOszqrspHvF2za8A6aCNr6VlXmhkUtZRn7mQgERJSuz3DV05AdWO+9leCD6jyRrgzLwP3S1
ddCwVWIIMroU5QwJE/G3w78Nt1tXcGTRv7XZusFW96m7SFGOjkGTErJwYXoN6mweOkdP572sfxMA
BoSLkvE9aIfotL7xclO2zTqsbmW5Xf+1KAe2V1eKAYGUf4ZvKX+6gtTNWQJ2Qkt4jbbBfp1Yr8fl
+WxnNniVsHjLrhaBEWOJkPy2ctyaybmykYnBVpS9T+1kEN3qfvvH5cinUwavUo6z8QAq8LmGSoFr
gLQgUm5oIDmWD1eJI177JkOXnyVZdpE7UyZ9nl1m1dk1mWNd5GXfnuj67v8WzPxtqrA1lT15vFHR
E9FbG61BrtxB9MSII2RSdLSyh9krSceg5qJNj/KKrnFK6QHjrMfNH/Ii/xPVqtXgiHU2qZOG5GCe
Z9cEiWBY4pDWZFM3ZCt3W9m3AgX9s9DalYvusDNbGJAxIG+RD0vXgrOp+3fC2bZIAEQq2jVyV+W5
1BlUJr0q3ssYnonwyfXlAc8tojvtGs/8dPvlpv72iNal63rXZc0iu+trHpGcnD1zOspdlj+7beQH
bEW5sZ/q1lWdHPlM5txayuHtX9LDUN/bWOvtsDHEKi7I/S9dEY9nAyHAow5jliLUMwRIiys+kxy1
dHJnhoNMz3LU84B56kmCd1MdvEVadtaWa6hJnT2UQd3upNXcZeNFmUvzoPYZIL1hKHZNxKsuGy9z
zb3tAfDUwBTdp4l7UqPQyo9IBmG4zMr+SFQS1PDkXBs9aJ7gZJFrRjQW4nnm4F4Uq/epP74viPbX
ABnYV/g39QHVuBFVDopSlyF4lCWkJ+oRFYjYrtLX2HNQFjS7hylGC8EBtnDSye2fPcufn9Oq+QHf
8dKbWvllzE1ctVL/W14yJa/xgb/5gQpSPGvee2+2/vKI1pPZ9QMSDlqLOs4w7IKmrr/WM5heluTl
h66m9h5FHeBVEbJdarHYApiEkufcqtBvUtVDhUQwylAlOG6MGKvHcTlCKAkzgQFHgTDRzk1hl4/z
lFSPsiebrCgcdM/yHGFhgvBWEQeHskJ+yJ+GP02SZ+dWXaT8MrUysCNBieOwBIB3rs/KLS5iVK9V
CJ+Gj5GoioLhoc0KMEFeO7Aebgr3BlKD9JpHsL1F9Wvqp+h5WDYQXaJnX02+IaupXKWqzDDpRncR
Va4C4TPDIlvjBM8NatjPKpnQ51TRtP00jgErCA7Etge0KrW5lzmWonjI7qZh6B61pPOe5mVTZ8D2
bPoW7GpabAdCPUv3WungijaQnTEnzObGUUcXxv97SqL5cS2B5kD516HPbedXkeU9oTIT7auw3aF7
ahwdzTIP09TkaLwBpi8MzbzZDlBnYK3aQbf1pN1hBY8MBg7gpReW9xVUu/tm2WxF+uc5KYihDkgb
2XDTSv2Wz2Zq7DXT0G6yKabg/1cWfaXsJw+WuxemBJsRNXjvfQCjrj32fyZD/odBKh1cOHR/3i0T
PjPIRNAKRYVKTD//Tbrza5gn+p9Tk4BWQBDnPRgzYNfoYD3NGrlka0qsu8rN+5vex+0lTePikUeg
Qflv1ddmVOhcWWo+qEb/XqMa9OBGydNgVw3UV6V+jXsSRw5ij0cpygFSoR/Ir+fHetz1GHfspqV5
rKWY8sVguZbzyGBT5SjQbhkzDr+dbOXfnHQ27+RSdWNqj44XXiCH4dSZIYt24oNTHbZf0AbJrzCc
k/W6tTG3T03XHnMVWZu9j8VyH2RvGBXOBO2LhrWybd5BtGhe4Z73j4SOr1LCaLd9xbQOMlQ2Ita0
tJA6xyg/n5S476qLHheugQC1of0QsVh2FRh09+in9ff1QFi5TFE7kQMOShZXZDAT0GzcCt1U2jNi
m9peinJ7slRdPlUOmLDl/tjjCNClWiZ68dkef63/Tprk/tkuajhny/1DdRpEXjZ5+NPTZ8bBRDlF
dmVTBTMM960svW1skZD8rVIOy5EOcsdheAI4AwIvGHbgurBUKCsGJb3+o66D8NLbQ4DGe1h9K8uT
HI+HsD6lOqpN1aw4BKwVF7dw4oHXJoiC+27ZDAm6J67hn3870PcpdjJfAt+Oj1AY4rtyzPAwXDay
J3Umq2wsG2wU1WItavAb/C8N5ZS19XZ2N2IO+H85JXUH8BWqdv58mbYrELl9GR9LlWjg/tOvk9by
R6ai1Jv7tF14FKQdTauFAYsi5UO0bHIEJh6kOPk+ioWRP0BeV2OC68vhUkW5fLc1kj0c9O748HXk
kTk5domqhGXl4YkxKcrN+WIBxUdZSo5+OlWK8odbVEcvDkLg66ny1347I9PNY1cC0Ph8YPlVUxlD
dnyZC/uPFHtSkEuzm961U5XeuWME4ERDebPLyDOqZCuOSRFqb2oZDveuXn/PQ019G+xCfdPD+rFj
gH0kNw3TBdFBvn69gf6XU7f6nQ205IubcSmSOeVDiprBl//H2Hktx4qs3faJiMAk7paivFHVktcN
oSVp4b3n6f8B6t7q3bFPxLkhcEWVECbzyznHDEvpGT+yf7dsFIV/9vLIuC7bUAqvEwx1v7J5z6F6
intFPChemD8q8X7ZhXdOei/XNfbLS1Al46nzleQ8zBPgfmrviLhi1qgnh2c2arx5cdkHoykDOZ71
Jcc96aUWtUucS8lTaldwtBWtWS2LWlf3O43UVLcQOkR8x9Db7hcxVqCL9EFdhxgqn+qOWAQZv952
9lc+IQUrXCP1xG4gMvNaGMMDEpr2VS/eJ6u2nnXJag5pEYJOMtT2tZ4QUsimnl2B6MDSDbo/vmk0
r0i2VHeKSBE3au9BQXwGw7bp0XsyFwXNeiIaFr/w36uwRf618V/rVN1EFZtOp6K3qzV5bQWEOTN/
SCXdONRJO8Lc7vIHFcf0L6LfnWWjhIztAQXGM05e+bysMrya8QWrL7bL4gBNYq/YY7xaFqvIEteJ
UbplaTli28tnGdabiiP66I8TuoRcD7RjBSsGW3TlQWEzsjNF96h10eKB9QQtuy693jwsW7rGs9dC
6XWuO9JOJo8nD8CY8KmTy26Fxyc8LItmKBvIFMLuuCwaBBGRA6l6p2VxksZ3i3f+ZVkau/TK8zq7
ahH6Hm/wd0HYS7ckbeRz6GEjDjziqvqsvCL0WYOd6G6F3TzGUSMfESv0N1VtuFUiqPJlbJ2WHZb1
cBE3hVSll2XVMhFQjkIDA0PVqgSu5qTHpoZ/W3aPsKNdM3Gr63xjtVZJYGG1BmNeHI3RzI9hi1lu
hgUXR0lmUrelBWZWHt3I7oCOG2F9FygmUeCj/gAhLHmV9dJew80sdssiHh0k9Wr+VIgBJKXWoSWY
d1O60XNg+qGqyQbSleUGoXiZvKKiTrfY8c2NytjHq6Frx8yS9HsRpOa5iHUEFvNuzSh/jagl97za
lDPNOoU0IuaseTIpibeiglej3/173c8uy5wuNV9lpyrb//V5tUEA0xrRXTVM9WWQSuTSuQX6DlWX
4E30lcneoxh646k2B/hAmZqf0kAzIBuXCYq4fnruSuu27DpoyakKNfulqjPZtapIPyeFTQBLVUFL
gQv7iB3pQwJ+tY7ylYVs6CQX3FTWEL23CgIxXbPqO1u0/kEyzHgbJoF8D1WlcpbDm9OLXNj1R8u4
ETIiEcFhHLUdNdsC6m6h32wD5ji3uwnYUsmcOK1yyLgwqk4Fz9STUQRu56nRoQJO/teG732WzcXP
WnwkiJ/B+Lvy5MuRu2wP0D2elqNFpsVKo8ROWJpi/724bFZtJR423Nrh956+ot50Eetb2ejxbv8c
QjfF0UBefjADXVonSq4SS9WbOx29756sm/qkaMLcGHE6XkdyXNyuketH7kYZ6Y9lvtF2vsHmkf7U
9oPVxzRJh1zf3O6NJhcfeBKBRQqe81x93LRpbGJS8ad1VZbVJVKbaie0sj+EVqOT7usVxBK0Jnws
xKo8+HBmqgVYLK/zXiN/eIxDIX1JKC2/vyjNFFBxuf45Jv17IEnmi2LUKbRjZboPDNjgNFH8OyzU
1jadoeKy5CXHLon0LeWA5M7CCoTGudapn/EgM7wpeOUB/Ib5UPpUfXKQUSfRwqYRHvuW+EohI6tt
9+ATzVE3v7oWzTKc4vrBbugTtl2p3KHbaJHnkLCE78p0Ka553k5VNTKoBnNGGsgJaXFKmx6XOdOs
GAIEgXBuY7Au5Nf8UszefsgS+0UZI+ksOtvmHIDvrYKkOiyLrQZ5LjOjdq9GHWAqhXbZvi2QuuW1
ZT/6GNKdsg/kc1cW3mNYTa+q7quXZWmaFeCmqt8tu9qKeQwV3bsuS0Hnb5ukSH6JXPUevYmxxFyv
7wvNNB+97eCl5mvEq3LbDHKzNZvef8vVbdVXxluBIovInLLa9X6fvxBzt+r00PpFP/JEyEN+qTwJ
eL6PeaPtAsX5XjdvCHNGnEnWnZ0swxbY0chNBHhNC7WvJe5QB6YWmH77+LNDrVWaWxqtvumJFLy0
84QLY3RrspHdZXHZwIBtfqkn0raIrD4iduKb/bZE3UDgqEPtLr9o88QAxXu0JO2cmeX0iyrAS1uE
49sYzkKPBj8HHCiQe4n6Ek39+DZUob4a5vXhvP6/97dALv3s71kex0Getqp9C+Db38f/Wf//Ov5/
7798r1r2OLdtsRaZHq16Ouy3oh+rm2oKdWvM68BlVLdlQ0bn93vdsgugyPpWzOv+9VnenOCsJHsb
qbwTl4k+uy3tspY3XBnpX+tk4qPtTGx+dls2DpFtO1WF38Av7qS00TFM4vkalKr31yb3utvBsXHT
Qcnvlskg+H/l3ZPqKHW5VoNYPvklRjweUssChHb51MyTZdHQJEz338tp6XZ012A9/r11Wf+zuHxi
WQfb7piFCNp+Vn0f6Wc54aE3DdZdwel674j/gEhmv8b4mbioimxve3hJ1cH8NRqd/a4BoKNaaPd3
umUROBrDW8kTOWT0FTcxxuN9XUgbTbWnZ4gM/bblqAvw9Alb1n75jiBFzteVjX4mCdu+eK3CQNd8
bMIr7lTO2iO6EZ3UAU3bqHUzHNQqgNk9B+4siTrf4Tp6kGPOpfO1bFgmHazutYXICid6Z+5FIgrg
Oo13S81YugGIbl11ZxMjFk8TTBcNdgwQclM4NEHwxURDtZXKtNvS+QOLr/0pRfMGYqR/DiOS4OO2
6e7CulN2ctSke29IxCXwVTIxpGJ6SoLkD6LD9A8fDoiDP0hCQMci+vdGnsxWG1r/UuZ1fcvniSbT
PAxycInzDpo6W5FqJBt6U1yUBF88yGR53dt5e1n2X3Yj4GlNaORIABpwmnjOZEcyT5ZsF998YB3k
qtXJFegQARE6wWhaKw8bctCqi+638bbEWnOOU0wV2iCmk2mhLMYdbxzNtA/3OSjjoy1CfU/ZIz/Y
49Qf0nIY9pIcFsdUywn28brwFNceiKfetE5xMZL1WlEkCdvY20RNI5PAIFcby84HjK5AlwFAdVfG
J4p1EpntzYP2BDcY7SBPHNRAZdfdTy1RP4Q7Dw+hDh65FU7XBhSl/Fx+rBmDXgWDrD0NlgXLG+7p
M9kznVOG43D2yKECQZ0lbjkGISQs+HG8mzB8eMn0O66ttUce2Quj1zVcm3D22k/hPVrSP6EhT7+l
WPtN4Rd7ue5TKPctdZM2vJy9Xmy7+QhWRH4HOrCCiIeBDpUxAulEYvI7R5eotuLdRmtAFzDtj7BR
h2tFkPpM45+ArlVnWx9bUMjcAfSMil1aK4BkgPcNlwhaC43yYZcJKXzwJNu8mApu2iUIPhAdljvd
63dd0o8vwqDvpCj+g5VzpyhjloMNkIeXEAHg2i/6brd8So3ifaX1yiEzld6llpgfcARFdFVnZbBu
E8jhNc73KjECRFx2Web+sdKYtywr/73lZ/chXfiEfMHPcZZ1ZWnhQ2MAb5WSGHjRi4Yox0Zqn1oC
LA+DJ6fgKzglKbxt6pY9To95EaKdvR6bnJzLeVEVI6Yloef7ZdFLKsXBnRg5hDxgkjNMOgXzRM0C
8p4KMRbHwY5LEiyYWyY/+yxzyzqSxtm7VpEo9RlqrP+Pz00AowoM6v917GXxH19tkiOwpyXk/GPd
z0eW7x/CYjqkyUs9BsEDz1zPySNT36se3oou0+5l2/S2Wh9Iqynj32zaeXQ1yny3LC0fEpp937Sp
fdZ1aQe6aLrYbY2lsMma524wS0frTf+98aUHDEX2p1CUTWbxOIADvvKVTA3ZAShvm0Z/KGbcQQeJ
fpdhFfHaqZuXOe5+FettcabOfZSBuJ8xCpTnTCmDDTjTyYmFXJ5/NixbaWD9tZ8gkidvzJXcPiGR
Ibl5PsLykWXHn8XOGEzH7CvGLP/zJf86tDTE+IVU7ylBowowc/6SnwMsi0kv7xj8ig6u1UvmqR18
AoiIDiXxReoCLCSqeRWQHK+JMT99lRyFgQis73U4fYlUSqydSangbMoEl0QyqP/vxXkdSd39OZwn
yzokmMqaXDRGQeatPxuW/ZZ1ZSWnG9GTCrAsNoaWrUOwMG4bjZT3y+p3iHHBzuXqVfFH7G9dMT6Z
BZ32aqy9+2zKOhepWHdT2wgapjmkd5YGVCUC4nYe9a7f5ahqITiGaPaJrdrriQ0TZH6K96YcXrJE
Ljcpfd2rDGuXigHV60SvJArrefrIrwtW1Lyt59iAgKJPQryRKfri1YnxUejeQaaQ6UPCwdcUVzFN
6ce8aAzwfRQZGNBo/wyjffKyLP/Q6uhdElSpeVoioEc1pOsdaVgC1IIO0jOd0v7Rq/oapjkdiGXr
YAbFMUixAi5bMyI8T1431c6yNUqClMxLmHLL1rExkkslibd4PhIjHtldUpX3y7ZIWNScAC3RJg/v
ikaWLhFJQsz7+hTeLXPLRE7910mVy/3PqmWONNTAjcjx+f7Uz1bZTM1txECUs6wz6wDcpFXjOwUO
uvrZ7+d75D491yI3Dt6ksu8UkUqFE+l+iO2CISKPwRMlUY621SpHGR8VnvVQ2SYTqJhlwzIZLKhB
K2nep5Kksdz8fEbxpI9iKiDb/ecw/9hFNyM8ZMvBf47WEdOx6syxcL+Pu2z2koiv+MeekyFJK+Kw
hKsZNkaw+fBSX2ERxMH6jw8uG76/cvmBQSp7G1uIp+912vILfr58tGMuQc9s5X0dNO7//Jt+9v7r
uMpn6sNt+P4N81lY5v7xY+cf9/2bli3fX9oW6V0E2BWr+FZvLPmYz7stO3iiosyzzC5blsm4nP5l
Vlgt6Ib+t82I0Flq+w2tDeLUhvpcx2G5qgiw8EOsZn6dvet5PcLQQ9PYyXsj8KatabdfyHJHNwGs
KIcfnRoTHSkM8ihs+GB23+6DpPmsUs/e0GY6WiBMw1INXcUYZ5St/WFIRGRHrSNVPMgBzQpw+JZN
jbEm3cqq4if6mTtMeI+i7myn47aD6zE+VF6JuLh9VPyBg2Hzg4gdXzq5PpkR/ssS1RMFnXVCdSsX
6nuQ9yeJUc8xJxJxBMFQzAN+ucSgQ4zfd4ePmG6qHR9DSblVTSxd5Ygub0Ge0bX0joK2CPFy86p+
6LBJJfH5e51CiIsz5X26//mUTyXPTSuQS+SmStdlAx6092bCcVU2HVbO6b4u7+tE9NeehlBjVrDQ
M7rk/YRkBHhZxA/xH6WCkBUScog9KFsTskMzOANWU2GjN9STS6cMJIDNkzHxblWPjz/Nj6bf66j+
meRUi1d4zIaNmsMaW9ZlEBi2EylrFEz/XtdONCRAmqrbkhS93NK9u3SegKOwC7O8Nga4pqSBizPQ
hrlO8yRMtGJnjeboLIs8QbRrBI0Cw1D9vepnfW2I51BvtMOyypJKFS7ZMBEXWufrZd0y0VRPZZgI
ZuOyyz82QMzTxvr7i5fVupozvjvm2X754mWdF/SOYTea24wVI9bzj1w2hrGcHXUDAOG8SqesfjFN
ye39ILrlxTrHEHxtFCW8MWb+ZwhLb98r2hkQeXIaCKu6LhNrgvUP1krf/KxLxi4jxA0yfyxLkYSl
0dPIvG4PsR7rV4r9+vdn29BYT7lH+lHQ1KRoWXTavISMoUkvrO33MglJ5abKE7FC58v2oNDV49x4
jmrrbrJpHXRTyVhR2YqrbcfSnR4e/XlBC6O/JoNevbZULQ+jSOZuIX4f0v8QZvzsN8RQjpKJR+9y
IFPODbIrwiuBd+2lyEf3+4qaitBHa9w4UJHru7xK/ZugSHZTo/y+8PzhuOy2TGiSqQ6xQMVuWVz2
VaCsu3qJcnz51LIOR0WCJSE+04cbVrbs29ck0+wrXO7poGntm+9VUELm9aqZdiRJRY4XWTj/l90g
YO4ZuQ/Oyx60/K5yqGjHcOL6y8ew2Um+bVwxi5pXEsTKtRJYZBkMk3ldNigNcE+5YHBmWVw2AEwR
lzKhwUjyhgQ5NmgYSta0VRfy/I07/fSzb0DtlDCz2twmahltrBHFBDjL4FbghnCJZ4nXmgkZbWU2
pbfRbA1yOPyWG6jn8CaaGm+oFlM/GKiHWlpCqNCcZbJMaLtMpGWR5qlOA62NwicOTyIsxJtJfR7g
4b/m5kX4es9ZQ5Yf2Ro2+rs5WsUjHPqwzBHXnDJ+fWhml1A7SxiXuWXSL0LJeUKnFuHkshJ0bbu1
VUa8hwjgSz4+BN/Cq1nnLdPsrl5kdaLM0tCLnY0PPxPayFgdluV0cT10In0Ws/GonZ001fwTyCbC
eWQs/iO9BOwGDZKiANzdwzJRy2aYCDiqZv7Gf2bVxP4IYxUGRp2BfVw2d92EQ3SZjcDOgPyPI4Y5
AOczaAdl7/uMWSMRJDGckcgyGEJczuL3ZmAvx7kqs4V9QtwBDjPsC2ItjZqExa79Glvx6UGLSPJy
OxD/5erKvU+u4yFvuxeT03oMiQPbNIp4C0Zhr4dZVRtzmNw+8sRJ18vf+3O2l7nlP8AYVrAWPudK
IiXtKLeqW8W+2DUEtR0MLS/2Bp2EuIwqR5LbbS+Mx4S/WtcHHPqYOmT+w1wCSkWb3AJIP0m6G1WY
mGdTWjYrrs35n7XMpUAb1iVYEN67nXKoIVv4pcFAl1ZA4ouT4fSPE4NFmfNm2DUIRVNZSVLqUe+n
4FYG+odIA2mt6ae8r4ZDHRj990QT4XDw1PnMpeNbqqjlActvebCzEuj4MptZdqesl9klenWZWyax
6ZWonWxoGLN2Pp/jWAqtxKBDo+N/XliFbWb7MAUEMHtE5z9zmSx/8M9im2qQZRRyM73ZwzTNGsXl
dOSL53SZbSYKXllqju7Pf2a5Tn8Wlzlb6Ym3wsDLwzuHE8hEm2V/PxO9FcG2FfoxnrX3y3WwTMJ5
sWeIYzOF9WlZVXg64Q6+RWtkiTXolkQDQ+r4/3Z5/itR6or0US3DAza7xr5nzVbt9zGQL0zynNOZ
D1EKYgyWybIYhVCIlVD6U9Gk7I8EQzbOVJsdqShSNBxNK3c1YrqafBgdPyVaNyCf2pWtkl6MKntb
aj+fdjI8KMUM1qU9Qm5sTuAcVvqRofO1mnb4RuNzmpeBA6OMgdKpCE4GWpiz77Urxttrpx/TS6rw
isjsUndtKKtHuWxWPDIKhtCpLBZluwc3MHdtJ/mG+17dTT0JQoZFJq353FRNthEMwqBibzuyWGp/
EzYEUYrMkbqU8RFkgi4vXB4a0Z1QFWM1KqO09qSGWJhO3cD+B083PWoi2WdFQf2OSKKwFq9lX5JZ
OCYb8EvhWsfolzftKfAr2eHliDM5yHO3xpARtCfAr+hJIoZ0JZmhVz+iqIKXagWULdz05ZwR3Wio
cClRMDi9mgq1J9/Yqt0CREVtUWvshj+1yYmxOpuoFD4/dfbJH+NoFRKw5WWRDNeUiNJQoVzdyYBv
tQg6PqGZZfcn8nBkyyipVsOkW1sP1o1UNLtGDTgJcOhCYXCmRYBXvO4Fupj+ybbm0iVBkLTH6k+T
V/f8bFEU2DGmsc/irSaNGIEl9P5tL21pUUwrxh/faDwHa2vEv19IRgybCJmONdH2FHhzLPBoyDf5
w/3MHnexdRtAIO0Y8ZRPiGlJz7BIYJAz/tEFLl08860PMNjyLZmsrVbAnML1FEh/Go9smWo4z1eQ
GhnNOQmmL52Nq6zmRVnSyZZM75Kr7UeZQkdSuUVXSt8R1jT2jDcGJok5ciRcCqKnPK5JwDXwieHg
dhPKCZrAFD7FcrIymhkpAmvZGdTm2eN94UJ5dchlJh80ZQjH4ruM0g5hQkzdClXOCNFLP7eltEn9
2ruNENen0vpdJKTq+bL/PnbSprHoCPZK584NwM7QgiNauY1uB58SHFYnH8gmVobpxS4pWFCAVKQv
k4hEuEZauNcUKnl2JN8gLlgrbUxcL+geRsXaEISLfCRAiiUJmdFWekhS/BGXSruZyqF1xyApNpL1
FEhZ5uhR6q2rJKM+02Ub3ZDy0xRwwL6hMhgqyp0/RA1oynHfyu/0/IOVPZrduq3u65io1oq8Lur5
a8MuXpWmA88CIMnSCD1uuicUuRqwoyhYkeKZOrQGldUEf9WxCUx1mnFIncgMdrqQZKcD2WVE4gmQ
WCkQSYL5SmgflbKbRaSvWBBDZaXdKZqvs2189u3u3fPLCqhT/hlNL5MaA19Lgg/Eualbq49EKD52
6CUZdYGW2h9tkKnz2EYztJZLrW0YW5OSGSJgw1P/UL4BYWK8Rr1+yQcG7RP7JFR2S5X+rMm0/nmm
R+uO1OGmqE/e1BIgm41b4nkN0mWzYDf+JjmbevVDnLVvSkugvNyMVxHR8m+nGdebUwgkGp2BPsET
OgMy2aIZBmzoc02sqrwFCBa9d5wkpyoIBZY0aV8MNLICoZSrZsu5l93EpOBPpMBRKzZVqns3sg2b
NUM70WoozUdjSF0ta3kQSGBok+SFjPvEVWwGvOuqCZ26Tp/Ri2JybOhDD3FIXhLqTaMiSHjOiUUZ
PaxrKXkC5n8DnWY59XNnQKArwxjffb+3QvUzl+LPNFQ/6lIjLLCCzC/Th6LCvc36dtxYKYMFoYKW
3UrQEQWj/6JQBR1SYH/9mN/LUXkp50JVNs4DsV9abRK90PODA6SydSccuHfVepCM2e5c3HVB5IS5
QbVkFuqW/rDPFV4KKRohA3gfrBeemoa/ipR9lYZ3JkIMp0jySxrnf1LN3Jel8V6HdLwGcQ2sJHWF
nOwQqlAP8hryWnoPX73VHxrSzHxQ1W6JAn3dahFEnr6LXUMijV6VmtGR9GxwPU36sCAbBV6HED3U
1oJQKbUxje04VA/EvDEMnYotVYCtPlHJDLLHbJA3glTvjRUY6IfRrIQ6l5mUv9hyHh26lR9YM0Ps
V6cF0MaTp3FqEhf+zENQTR/5YDyr+XjrjJWaGuXG8IfzBJozNiDP1eRPKoZxzsFYW3kNZzBXGVET
9T72PGTaxrYPJdcKybp/HcPizfaTB6NoT4OBplHun4Im2dVocOKBayJq6g1INtA03SkAHIigDTBa
lehuXNADlypXq7g/ocrrya6s854i7ggzDj400ACyK3z9bWyGN7KpU8dMpMfaAmTThOprncYfPTg9
rRxe8Zd9IdtFF6ttpy7ctyJ9GLGRrxI5/1W0wMtDOExdjKKa83EvCBHb5gwDoPnTqB3V05YBSGBq
9d5v2xuZRmQIWtTH+8b8qkUNmoI3LBnbRL1nAuQvAGVHEj2Rl3IGtik5qU12i0HzOMrU62th29vB
sPevaQ2gD9rQPh/0Bt5+jFh+RB4RkKNJGvuRUIz8gm8YCZ8JNl3ljiw8KjtUhRv9Q06bUyz3Ly0/
iq7fc4gIA9Jn8mRX0pEn3z3issJpW5NT718UkulzXd02Ub8bcm9T7+o+29ScFh4S9PwZOxwcxvZC
2v89KGCzuIRUqXYNeWpyTbDYYJ/iHNZnq8WMp2SbPuTu7S3vK0mIUI7Rp2VD9Wy0zUm1m2trJSvy
HG5F47/pKf1GLGREN/TJq4mnHj5p3q0YmiHlQRD9OXFtMCIANj6j2VApPS2aYW1pMgLjdivoZ+xt
est5eiF6tKIdEMrUqrhd2mejoag8JdbgwOG5S6KhdkoTIqAsEBxpqf+QG8lX0QyVkzZJ75Z2S2Ik
psMqkPedbP8yNRqRYwA5O/O7o1bTyi5a761tuO+mVt0YwLzNujtrVO8gp8QuiDtDShgNLT1Qomin
QO4+wyBE6ORTQtOoHVadxkk2OY1Enkw80JXUbVXTxvBvWU4X9amb3tcpjKguluSNqsFsqKvwFwHw
jQfbnhccLcmb/SkPbXtSAJHRG9N3ltc8SGIEu2m3b6KBND5KIbqX9q2q7Y3fgRStQzKK7dh2E0oE
FQMcCcJ4N5Mlbh4aYaWIVqVPRaCV5ZSKdbxLp87aEzL5bIbAe3iDt13xqTS0jcee2zOHrxOFJyHl
JMz1MBQjLpcy/KXw+HFxJ6FqIr9nCsuTH+Z/CBkNHKG0DCtpj15tEVSS/VYg11lThUtCIRHMCy3y
ObNz65dHg8ai32SXzmbQkHwRUFdnDERPtLWfLAYtVro/Z0Wow8eo0wOIrW64WDavGmN0Y6udEwZ5
mxsESEU1HNXyOVZL7o5+ZVSTfKd36UBjPIkdYdEGMxJ0G374p6Oe3Rz1fCZk6QO8t6F/1PN+raj6
QMOK0IzQhO1gtFepH4p9KMVXzadBTiZtpurZVqMyVZZTT4M26LaYtLXaSF0KQo9G4P+GbwU7NUaz
FygldwAXjfSHot97mMd7z9AGkoEbRisvaQHGDMS9cBLUtrtJ9yu3hohp99EqmvRz1dpoU9svXToQ
tXwKCWbNKEIDfER7FxdrrIzXqBNiI2flK5CFQ5tNEJ/zGdH8VgqCqwdbwayfB4+FMGkJoYGyKBI4
pezT7sxDMJNI0DNri2hJJxrS7FeRgbnHGHGF6O9RCwKy60cy2w11I7TxQZWNUxlxBwac4VgQKsGo
5Jduep2bNBCH03WgGNvQGN6m4YBy5jFBkeqQC1KuU4XzRJT4BScGspGJ/rqBV6kZ5xK8/ixB5pu1
bSvoIS9qfZSUjUHgkWPr0r3IxaYDcDs/pHIHDipWqBEB9Xamy5H+EfNgk7Qj6MDXLtB+q4Y0bjy1
A5aMhRSiId3TJAFvR4tQt7n6cwnvAA0TYhMD/Cu08ZswgJEUa380o8kcY6Dcr0NN4rlJCVEHL6jK
t9CSVahyphuTcupINleJqavvFFy+yFAujl3MqLXKwP1IVFGsKr8A9qUuUhkMlJriynGuzx9Yh9SI
XVVlYN+Kt0KHS6sMw85UOot2QFSsQM3V0FOal0gpwVE3Rynkassr4dRJ8RglGXYk4wAY051y2s99
Y5PqS5HCMZJg25M4DrVzuhhI2AvxOSr2R5FOkYuQreAybW9m1r+adf8BSXQ3jePKUJW3fAh1aMk9
iF7MF95Q6fBJ+mzFOIhciPsuNm9tbWHLiNJzZ7UMoJQyA9n2a6Q3JNqn2oPX/GqFDKobhigJYiTu
yKbnDkF2TnRxEorBres35DkxjlHJ5l1Br6PLs94NQvlK4Mij2pGKabfZxg/GX4Gnd2gBzRsDKgS4
RB7M5unFsn9ZhoRIRJ1ZfGkzrJomooFNAxN8ne9Gau6OUGyJOXe6qmW8IdhKRXbOkkeweTaDnd6O
a3JVFYG2HiKFnlinsKsaZmtJNbSVdah9gJ0U/dAukA1ut2hOMnPdl/KLlCQMtbTq1htg7g0eYXgJ
GLTSbFd+13wEJdJ7XdvTvqizhAZGbzo6rUp6X/2dHO9pSetQhxNSqkJ7peSdwdeQh5DY0spDm5uV
mrKyrOhzNIOXgHHKcWzTldTBBoxsddyb43MuwmTtqdtEMCCd4UPFg+qvDXJgctG+xJk/V6jp+XsR
/zXbqFa8EBgrqRQqreTVSdsIE+loxI/DwNtbJ9V7U/Q0OTqjYZiwZng4ICTaNm0Yyp+FR0ZGHBSX
xg82GkEiG3scjkWs/k4kDLtBBPl95g2VzQeKpEcGxPONhEbFKbnj17Zk0je0uZX6vr5k48aGAjyO
lNvRc5WuF/vQ2XJsgSVOhIRRrajG+5d41ELC8DP3kpNsSkDNo4JkIU9n6CmsdwGADQfRkulUufrZ
a2CnkkfFMLOtnytvpiLtzGmgfmKj5tGKzzwHdQqv+xPezDst6n5TqsFlAjkM2TeOV6TBQiGY7qqA
CNfrwNuUWxHDYfaOJAbpd/eHfMuLZxOxHPKMUgg6TzvzyVaG41gBI4EzR5a8Vt11lXjP+GeBRLmF
sa1upTlyOSjGU6LLUN/DrN2EIf00mbZ/UfRP3KPIQBDVz49DY13545bPMQre+oBvgz2xQo+xokou
CVjbJ4ykntOXHuqhT3t4Li3tmdr2g5m2tDYRpuoTijOiq7FOHJPYppvKI8rTaPBybyKypdZbVshr
XmVDfSsVtFQpmgkKtr9yTp6T9dpNSmJKhkJ76Ri3VPy+c0n/mXkqtn8KdPHgT8ZOSWigC59QPp5O
tAAg7dGHtVTYrWWrITSGJEzB6moH/q344sHrMfLT46wcgu6WCHpqRoWfJuqJRRHyS1AR1DCqOXlQ
/QMA0mSDhusamd2JYQWMflJyEYnfuHQCT/1Mbh21e+Xdz6x3s62fapkLM9afyL64V43MFT45hUQA
QwEnSHY81BV3C7YuFOK7WpNf2kb/LZkddWWUbrVGdl0kU4yJeP+bU6jhmOj2ZXuJSzjgPACQwc3w
ZuXVmzuvluSfJkiFILVPsWpMFO7qj6IcNqUpPSVEEjtmoPWrPqfhLeuoGTyuFloxbZbbWMWF7Ogi
OeRe8zsTWCiCdgJKifypau/NRBy11KhXqtTSpsqQ38sAqodIklwx5/O2trLGCk4UfZR/BGmwA1xx
qMJgI8f65//RdV7LjTJr2z4iqshhVxIKVnLWzOxQ9thDDk1q4Oj/Czzr9VrvV/8OJaBBCZru506R
W1OnqkEBSVIlSjHe6WN1SW0CRWuRHaqeyNROrXxY4W+p1kAX1UnotmI/SQGekxb+W1BgHGz5fIRj
F12duIAkLE+FouHvZGvRCtFjII3HoEVCEQR/pkJ51okSGuwyelbSX3gmFtakr5VQhY0l9cuI99jG
aLXfTtcedC9+KiXIOgrAjzaYf+wo+zVq/S0t0FWTtoD7Vcl3juVlTOW5TKDnBeEbQ4g3glWjlVP2
W6saf3XVrMtTeZAruQcjcCrxHtdh2zE2nyuVww4UL9oYI6VZNdYJgNepJkS/PItEirQpTnlGnFJp
PeauNEHQlZ9TKE+qwELaK846XbjpuLu2LN11LjG5K1o/lvGPOKvN9R9hVb8tI3sPqgqupV4+5Lg1
tk5O52LXpC1ZLfZ4x6mQfkB+PCwntNpadURn9KQrPeR0lL+oLPajxJYwIhs0SVSKel3RczXCOZ9M
Y6OCqeLBFaIFKeRaXbfTkJCUGKfbKXSOKCjfbFP8yqbp2uPzBaxmn7lDbnaKW5vSbbyihIPphju9
TtaO7CAcK6RFJdMF8dIdrrXTTliGb2FvwPNHI48yW7s6d1c/qf2eTAdc9KGBD26HyTpfqjK8x8Gh
eONQT1kZjOi4iouzkb12ZrohQPW+jtofUQ8EPl+C00jEFMQSdRvaXCjoJy5TFuyoiP8InPZC5fYa
YJTPLAEdWiY0nxSiY2bmT22k/8wH22SiFzGsRU/lerg8mS0PxiJ+WqgCoUpRhuJxtWc29kSo9o+q
TX4z+31GBdoesM0nU3kKNuhefljVqa6CnwwP4GNEDFECCvUnBSCn1ghb6UYr9d1c38MyoqyXjAZD
BhGSD6mcSqdSLsw1b0NObXfqnC152cWmtGzJnH7wtvmEFc1kZum+qM9FqQAQcALfTZXfzHtXI1oI
Mw7c/TAp6CZzLCsJyQoHN7zrY8mkEecEsH1lXSUWscWjtRubXLtTMhAsgRIBJMJhouZGKvIMbTeO
njggj4tX9UgG06AZ+aMyNpjGO2mzW1a/tmFDn3BfNlmwcZBwYMRf6TyrWsLGnbwky2BOfxp+uGaM
GTcBFrYzjGvhjYfSQZKOyOmXTR1ZM+GfOkan7Pk+20ljoNqZAZU+TOyZ2rxOWd3sekboteQZ1tcU
IOP2iXzht67NZmUXT59JkQdT672dE/xxyOxcj5n2Bo+MZ00D3S1RzZCc4+yn0mGoWhoM7W2pfQaF
y03DCDsPgncjMbs1JSJ3g22A6RmYOKsF38mmW3LFXSznIVukHCMHDl/g/I48/XffQN8e6YSDLjjg
xIxBOhWr1tNvXorpt7WtRuUs5reLZwTGsKFPSZzvPfcV/zxsDwuSJaZi3Y/JaVLtx7y6VonZr5JM
PhUh6HPmuoe6MilpOtdUR03uuB/1YGHiH4r70coekhk68JScsuFQH001lOumNrgjPFLgUZXdkY9R
bEQoBjD8dsPgWnJbG4eiNwnUsZi97Y0wMjGbgNmh2jgSaE6FJ2pqODg0hrWfWNW1TvofQz4HLQ5J
vwuM/I+Mp+bc4rQRUt5WLWbKRujxgB0N8AHD8L1I/RGPztkL/+iNASZbk4fmMuGsYrege0yecvka
GDHuQi5ztCg0whUS69XQ4uUwlMPa9RLmzo4lV2CquyRWtVvq0VvjHcvslhLLkJMPpcVHs6P6Yvfm
hTn2s63mtyZ3M1+pzRiiRfgDjxEk7K6+Q82kriF60A3OpEOH2CEqhxSpuvVc9vR7HbG6zn+sz2jr
pBAMaaXpjiBTjtKPBljYVnXttwklfy4pVQY94AoWKkjcQdxlOzCHU8hdcovMXae2raFo6p+1DENA
1cDypS8raFUUrKzqI00E3i+F3GcjdWYts7yDbh7avO1WYwgw1UwUnxwnfeso8vG0KZVVAemhycro
ECb9PIDWf1pIXFZUK0PsTob6Xs1zgBXdei9n6Cn4JaiwrLVUYezanhpqltBk67sQaWDHYOQhsLkq
i5JiZ6eiO+kvPfq6NRyVyvcKC5f0EdjDnhNrOkHFL546CV7GBYMzQrqrI1wqGN6thjrtHgSZ6ZuG
eKPZkP9IXf4cWmKdddRtBhw1NElZk7FUdUh6geMHT4RImMFadLF6bqW6zRlTrkYH5XQ8kVhuqlev
Mo2dqXZii0PkYRKJs7LTwo90AlumkIdDGJrNUVJvT10I7kk6vNoFJFO1fQE14/8vJqg/VGSDuEnu
spKyOvNWfGoTm+iVfosXAy4SoohPrQN+KmqK9pUxKIhi8YPMvNyfWoOHsWx+YNHjF9Y8/iyRxk39
wUrpSbO4fC3sydg7egmb2SzHO7OZMaEaOg3xG3D4nLRmXJuRJ452wzcjLgtFmgiwGwqB3GhMs2zr
Nc/qfO1oRbDGcqWAy4nqtUrWRLYVGEDNt+Q1G3iLdOQWNrLaWpumOecpiJNlJrfW5rcNtNbeJ3EK
gYnbHpnPa23zjYXFW6InohIT2nRrQDK2298sz4JYnOYnrD6HY1g+qJRQuKKKVcC/4kdpg913UzPd
4721atwSNNKDOjPKcsB6fNutynUS9nuTiTvxwjkRq51Z7ACLDTxitl5/LiPCW9DKvqm22T7meuD3
yXgzJKrL3ulfmgCtJzSgelcQREMX3V6HeKKR8sckJYiyTvheGXa3cdzuLgRDpXDo6RijhCNlc7v6
wL+Zn2hM7nu1UwifdlHA9C6xGwXCBFHBp9Wp0OmEjXQkbBZcyVaA3Ro3Eqr/6myOLd3NUOgHjErK
iWGFxTVnVtrHEFpvqv6nH6YPrGcIt8Ao3BL3U2OrOOME1KGDN8y3ONrU7a2aoaAAMsS9pkFkQt1D
kf1FgjHbpPgkUe83kfLTq03X77SawLU4Lc8gf46fTS7peCaYDrDXWtUY6TDPQdzLiJV57Q5jH3ON
J0a64bF9SIxgvLMDFWyDqY9ZQMlxwnLYKnjBw0N+apVM3dbuPR4XDAzV8bUftP3UqFSFh/ql7UFE
bNmu9bBo1oP0NAaK2cSnD89R0/7MbCAy44/ex/cus30mwTwV+36AasR0oBsAoCNPYcy+r9GNX0Py
SJSSMGvCnTayUT7qsv9phOR6ZcE57eBWmt2HdCnoVwkleNiVzy1FAfLePHx/C5vih/HSB0wPE9wb
fAQ6b8qsXouc8Tg4RBfkSfKgmBXu+dbIJTdV5aqEirLReuZ8zuyJ31TFp2rI97ZXGbHYcq/R9+xm
021ZZu9wN0ivxP0UvJeZse7Uj3yjhKsqSii/WNkuwgIXsuEmVZJ9rhLoXAfGvWi85K5suLYNsQn5
kVdj5UEPBATXhGf5USvlpXJ9A/bsxh1M0ja6t3EsrzxhE0bBxsqskM/VZQEPpNqOySzYbZl3ENoG
QX6qPhJEVkwVkidd9YJ1JCi9RqUV84rCSRaW3bWwUeYqv6m1y19KuAd9VbF2Mi99A8w2DcVvx5m9
WUymRnUDsa7nX9HUaRd6U3ON54VF9S2HSXu3bLIzQZQRlYcqtfm2zRxBEwz7HPojnFydvpRgdVfx
cPGv+3FTCfrhoNKeky5OuA7UW4O9xEbTdWcdGnvXtq2NOXm3MI5MVG7UtMsml34dMJHJJTqIZFUP
pTiIoXnunWra6YkR+32dXQYoY2DHoHNGnYkdNw/Bxm6X4iM8gNWCxDGEo49FpY9NBdVh36ib7tJX
7mNW8IMWU7bKK62+tF5bkeG9dXnouxWeLC3wBq5j1zoYKfJTZmyj4V12Gi7iDrB80mmvhg2zsGp+
VQInFxRdDIVy36udaw4itqkms1kzaPUDpIM9ECueOXPQhvxM6nET2H1LfOFdWnfDFuNvmIvBxZvC
c2gzV2Fatk31KlpLJaUeo8k7jfwBBjnDJ10u5lGOe68Z9YPoUsowdviajeCfJs+lEAfpWhn/DOQH
J4GhXWLL6DdtkYdbJSMZQWjuH8eCo5m3r0PbBysTG+S1M6prpxnpn43pwxzcfW0Qk538cWwu0CnP
fosBba3qtIz9FEKMijE8SqN6qVPIFC0Xl948o+M4ejUMnzCI/CCucfHo9JXjmb9nxQkDcdxJGk83
1oHunHSY1xn4i9+H9sGD8nOHUPFFm2PGw0oBbS/5ARzzo8kQW6IjKim+bofAxdQmyZ49G5xad8go
wgvkzi7Ha2+AHlhm8DO6h4FCr7IO5OR3OtT9vj6PXZrtoGUcxj64EheC9IVaRKoNUHUczhmO4y0v
rM96Gs6m2V0ZpWJbHB3TgBZcnQqEoGabmh1X9zw6A0e52klkMpxtcionxl5Y7UEbyEHPhydlnLRz
BxdIhwe8LeN9XjPEbT3jU0+NblXYzU0p24k6V8rDgN9NR5kpID3VbnRswdKoub3pZtueNMJik8gd
t0rbeptmKteeGXG1xA8ZzgzrkL6+rHfYKh3gTPIoT1UdfX/1K7OJEwsGg8Rp5TO0urfUTN/bOpq4
+vWdFPwvZkx4IXnrW3tqfoUGRcgkmeX0CQiaQcaTXrrh2sSijAoDiK3Fz9zX/RbiEz3sXdImL/z/
j857XdXeJqReQJmWon/jqStFMq2yws+hGR4b3fmssvbmjs0TKESw1hMFn3yH4CwPRykRMB0wtZm9
A46qkBpsm1CyiTxwV10+Cab8KqizExhHjNLetUC6a1HAE5vRrKJFns9MLdsQu3PoBxvzh7vRGHcO
d1ARlrucjjuwlR9GF//B3Kyg8iyGXalCa0P+HtWfhdPcyJmiGl2UV2FutYAnJ3067srePjd73I+L
dz114aYPfufGUOpUsyKXAd1pNcfPKCMEu0D7cPRPAE3XjybvPEBJ2xQa1ghQr2Ohwun1orvBmrRV
EkfnqlRIrTTyk41aLS1EvmtHS/WhzVmMLuS6K+ydJocQt7FKEMEiHnVOjMMat39q3tVMSkMUnaQ7
RgivPdHSw+/GKvmMSjGbTrUHo1D43qRymjZVHIa3TMLmDLRRvmpT5B2pbKyHhuxx14o1f3CK56iq
742OIAhsqvkY8UbmcF1dquXova2znTIVEsDl63hUCa4y0hOeeg/QvzH9GyoQqwEQYyDcCebUTrRK
5cvq2k6qdizyfisLJdyIlEFZ1ezLQmPcSk04LmL+vaHw3Wg6xzkdUBCJwler9i50CW4PVWIXYBxp
ntL4XqYgV+5/ZEPt133DEKAN7xWNQb8syo8QQE8khFF6oRJvlFF/s1txNdV2n3vZ6Lca492sTW3q
QQZioQxHlkDet6HxXpnH0KDXJCfQAQ7748FxKE0LmXvvfZKR8kbxyxTuKwjKbiAGDk3L0WBSGoUM
I4ZQvyJYuUZSvcayg+2hHaowy7ca5QE7t+8H3ZupPAxHK0GQ4gjXtar1WzPEzzAsGY7iQ2W1PUKN
wr4Uk/EUGMmjSZ+ydZ1ul9bTzqu0u4AnOWLRdVcCkBFN6ScJ1UgSO5O4XuliMDbQKFlzQwY7FbyY
JqdqjpY7LqPd2Gtbp20ZlVBs9MgsWFVKdjKH+iNI+o+0AatIppUmHjPRddw0SP6C8oce2R/xYH12
fYlfv74x1KzaYX4PXjZirCCYtdvROyVZAPuqqCmeKVejnJ4jy3lNnGGv6sZBRAxVlVY/Yb+D3MOE
o9PxQLQat1ud/mim4gu14oGBNUTvmVtL8IRV5XtdYBuYvpuGSQ5beqCo+2A7VOKytrxNgbepx8nc
Ra324pHDKoT3M+pmRnwcnRQJkQKiHSkQ+XCycnJPS50Cd+6+qLi4dUF5xfCoh3nVP4meWkwbIoYt
HfuMcIxAu6B6zBEyrLxpPBWdt4knixQlmoCYnAx8UoBZ3a3l1o+Glb/VDVlliurgtQ8hTe2fPZPy
suEhK7DcJ9lqDNisDV0uCDQeCdBwzZeUgE7kJtiLWUb9VqjdRoGlKkgNHWL9amsOmaH4BibU3Lsq
2M+PPHCB21Sk1sqMCrTpSH0CYT0Io7lY9eCuwRqZdhNat1KEcZ91duMXcHqkC/NxaI96BxocAqfU
ym+cHIh6pLa6kjUOkvBSdYe/VoKXZ5nGvNQ5UIKnb4y1iufatOu07jVXKYHhijQr0ncKwu7GsxmU
MFCUqFVmGBA/qRjbCTUcKQ4w+g2aX8LVtl1tnjrHwQ+lIhkypc/G0MIpKWh27VlWZnvWyrg7U4CY
gPWksoc+IleNUg2HvDGrx8RU0kem1fPrZUPZoH/Ep4jHph3gBRlEobauLbXZ/d1NQ2XofWINxXXZ
BB0AHMIyf36fJJFhQj/uDr41NdUjdRjxCF3sqVIx71g2GcS7XoSn7r8azK0yAky3fNpo830iCumo
9KWuHJZ2kK2Hh0EQXz+fdVmgLdlHCCqBrflky7bGbto1DDsLG5f/bMtid61h6nNdWuDdNcJ2SSho
W6m8mkP/d8Hc7sE1C3n3r+0mYwOsdCSA1n/aa8LGxcI8gZPql+/NGdFqlxCG0XLSZXtWjkRPRdY9
c5FtpYvgPiHT81kEEKfKSrZ3y6rtlemcATf58ZB0z14dZkddUEssQtnx5GjdBzIQ1hnym3ZdOMNZ
qnS+y6Fj7TXrELLeYVlNMi/ZIWwwN18nDgN5IquQotn8tnWG61yqfTVd3sr1qhuoi3le3knGRDZO
gRtSkKC57ES+ZzqtrJfVGOXpWXr6Sy4UPoeqXg2hNU/LeTSOpJRRi9NyIquA1CcKL9gue9vEWo9w
elHVZOXDsrAyUW/TmlsLq6woWnd2ideFzJv1shtGc/nAG8b7mgxmevG5TR5PEawrQK3v86TNODAf
KHYUKfRt2xrxlRJ7tC3lkN0Dwc/Mgap6wKLO2ZRh3D+mWGpuGlwVnsZa2OsA9c0zY696HUo7e22p
vnHfWfIWTfjZOZnl/CgGq1hlSlf+Muvqk1BZ5JJ1cXP7JP89VAWywcT4KCaI7Jlb/mkHRhQ5mAoI
R7nu1YqOY1Lvg4ERzao+Ua2CkpvjQmPaCfQDookZ7vS0nspdBBbyCRBxNNpJfGS18+DA8H+PZfLT
LaL6TWVOwOit8X7qYLerNMnGbVyFRKN4mnggTB5fzcyhC5oDl5dtYVohqZwUBj+9EA/LDi3UHDqJ
oPKX1WVHHVMcSsJMYbjDqb7aVeHg21DMNstqO5+gdHTX7wcXR71/3oOs5xL6NDiaJUUZrafaUbeK
oeFCPLdZzu+BCe4GYfVfH3XZUTRBtysaMK2lyXL+QVHh+fcReH8p4LOhSN9PfUpcJBDolbSgfN8J
KyEStIrO3GaK3ypD8oSJQbyuNav9lWfKRbcqGYIRP0xuEP0RufUGwdu7SVt3iUBukc1KJ6Oq4omj
UpTG0dGlu2Xy2nP/5zq4uNH/kEH/wyqxcoksH/UAf9CUTg+FU9k/B1sv12Eop0dPi8utZ+fY7eRN
fwe7392R2hxciTVtNoZI1VcYhQmGSdG9UNPHYtL1i1HlGC0YtgSaAAvs0khcuHAAisIyvaRMnXYG
XgvnNDWzXSdwSckKAK48leM5tYx2ZxSwCgoT8L8ztfysdaO+w9kmPGuebu+4UZxTmiIEKOlwucvu
Ckgnuwpp/96wkuiB0QhDOs2xf4fZHb4S9kfLPHzVtOH4uDSNrUmhKvOfpkPf/Kupgcz5USXje9e3
Fr1vlz7BnkpOZJ/tZIC3KW7LlDOWbRQ8d72oZORL4kI3Va2C+gXyIdcbkpWTYPL1eJIPy4J4WWdt
YCexXVa1uZ3Wo8QNjcraVXRtBHcn1LJx9QkPeiyGr+OihKKyqwf1HSD4x0SaH0ZVVPrh+t+3lYft
DTolZoPuviRFBY6lRAyMLuHBwFV4A2ln8JdtsnSDB0b3cPRx3AQTot2yzZHGRo7YMy1rMgryCxZl
+2VtORH6NG+fkJ4HnZlzLAvLtAKCm7mHvrfB56yBcm390P3TDvxjo2Ntd102VZ5bYOlW78uaCPUh
y9qNqkvYFRRQ2q2SmPx3xEFGPmpE9JjKlFLL0purw2MBIsC8kdpkuv5ab0SNAR913K+WyyrG+ZSa
5sX3KZYdpRW2VxtIHc9pFxsY2Vy1YFT3S+G+UDI+BBfm/2djaNnqXtEo8S8HLg2XxbIDHSpw8Hzw
NFXQx1PPPoTzBFREtXHpqf9cw1xAa8E18BdVwwaQxyrv9QqjCmtCj1N2AI6GU3wWeuk9xCHCG09Q
T1+25473hN2H+uTNw10hkMUoUUf7ojyWFa5Q1kjadDAWwl+2dxEzItlVN1AcB3OigXjVBOgyt4ic
1SKpHBuHq2m1vGxHkkuLocfK3FKOy6Y6Sdm7rH+9XLZ+7+89hGtZrvz51/Zl9V/bLN3VDrlIfelS
QyX3ajxG+vh3oarNQ9zxXScTvngeOdYPLUF8oFZp9QvQ7sMyK/tNcYrXVtPag2kb5s7Vksj3cgPX
DzzgX81SAz5D4VHoLv1pqOHLVGfxjcRLQo3pMGFlKH5jjEcXl61gTIwNrHD6v2K4jELkn2OFqWfX
6D9Cq1FhkJYuM3ap3MnbXtd6bEVVoPuVKo1wH+QFU+sWaZer52+Vp/0kn1x5xDC7PBY6NoOxM0FI
GLqtyKvs1quAaKOSaVsFCdcvO1hzgtzvbn0dVneaqLOtikDsUHZh/uqO44FiZPGmSaNE9RQExzzq
k8fADP8sbzfpLv+gGMqrU+b9JQhBGYb5gPlzwKAE00rgBhZ2aO6wk3xPsCQ9LwujGLqzMDvotZaL
xYHCLF1AkDwbemwOq6UNWs75JTRtNHDm8e/qP6dYmudVdcvzrNx/nzozoAWbSt/6nUAaMAzTAd8W
77KsFSkCNKfH9n5ZTWpYLNBTD9JtLg6AYHtoqIDADlPjdSmU+jb24KpJYYqfzgRuHQ9Z81Zm+Q2a
h/xNRPO5Yzz62fQ2kqwiJMG+nFali0xgpTCRn8vRXoi+JR9gyLihOcvtc3TiLTrl2VyudAQOc7pW
rWKipXfL6veONFNycpDhWfaUu6/xq9ITI25gSH1y7Uh426aC4isHuzlERne3rC2LpYk1t1tWxawu
MmVIvax1HuJBVQ6Fi64rR6XOLL3HREFHfLWJ591Lm1oJ1HWWUROtLYs2PFZ/M6VX7r4O0bVsXeuh
df1qzP900UiWsGrLeUAwxEn+eY+v42WQ11xZvEcDpeA4VK3crlt42I9hmhePwTzliNUars4/29ym
azcpJTCoO1jCoVzR72vVdU9CT+oTWpYbc2LrWUVWhd+YfV81DpayCXxyhwvxtOy0cLXfwAOp9moF
T7DtjWpXOPBds9YIX+KgdPyqxxxBTwZ0VMg7Cc/pkboNuf08ZbBsvDJUPrfga8Fn0TMkNerWes45
lw9BNj0NlhFtqiRDQART4Ilqpj9wrnvDMqynqQ4onDo6M0xEdszNMXU3zDZZLXsdA6RzbJ3gBDyP
wWgcZ5eqseuLA2MNCL2O34WT39VFYr3WRuWgqQixA5ny+FYpFBDmBs7/HgmW2lBUd6N3+CJfR9r0
WOtqbPR7sCUq7o7InmWGQgkDz/ghCQJ8o7S2BCLJnJ0cbf2Y8IyADpN3INpJeaJ/a3djrjoXk9/H
d9LUeCgz4u9iVXGeh9myCD/elRCmu2u6YBpX+ZzB0DmjdgbqzChc4ro1bypg8J+refHVrq3NkmwL
5e8Ry552HElIlmZABCHidjBuH0Zi92gbXfRU2XhWxBi9+cvqsqCB6djdIyP7WQWE8dB3g2UbDTST
ciAVEHkIvM4kmbYPj3aR1WcZydxP86x91ePk9/JXa8af2JLRR8K1SjF9JOhiPsbFquhozsdkDjWF
OjGb18mY4QMZfJrF1zGFl2kr3c3/HiNseClpVhyRVHlHrR29I5An+JbUASREUoTblGdDTRo2u4pl
179fMgg2NkoXb7NB5B0hBSY6PlJ1Vw3fHpdnctTHEBOGlaW6LIt5w/eizWICgGG9Pk8Iaf1uIHG9
iQfjVBZ66sdWotwQyV8lV+GHFff3ZiONG7qFAli8+T9Ng7y7LkNXMxruKy/+2/RfZzUnlYz1UqSU
Ed/0ujBe1KCunsP+v1bi/k3rbf1rj+b9155/H1N5ldw1dQAJZRI9yeKNOvCMRfEPIKqa/vIy1TAE
iOdF5SU4TLpXFd+uY53O87XlZYEHrUKm6v9uXdZxhq/vJoOStTcqd4UVHpGMmLsMqPgOVF65W7Yj
fKd4umzU8sHFF3luDejnFaulVWdrnbVfGjTL1uXlshCuBVbmdMmqwjnjb/tlz6iFvzqvjo4j/fx9
yK2xzwYKc1ouivug0Ir75RWj0NcWMPXue/sQhNreNQDul0P/ty1s079tW7x7V3gcdNgOu+F5WVgY
fXId5abviBzvkrZD+728/G7TjMAd/26z7LZVC7OWnmCZGJph+Kxg/n4silalPj2/1BUYX8urZdGE
PLugJ0Wr72297o7i/L2e2lO6TXJ8zJaDkTji1PSv81CuBKRpGpvuygUj+69zMHBy1sU4qPBrKrRa
2PX1XnyPkUFxH6pRcS+y0UEjHhgbb9Tz/96xb3sM/L63VobhbEBajc1y4LLAWrm4b/b13HLZ0Ej4
YTZDjh06jZykmdsE3HgmDEGsllWkTOWuMXBaWlZ1E8moglbztKzGdrzhAak/V56u36e5+bxsljHe
ra1JhlwyFuOt0YB6mUI4h2WvYqlXkjSnB4KyzaemmL5O7WVmd5RJV+GnxEEgHqOPrxDz0fljaRlu
gqWlGBdJrtJND0gm+b+f1pw/LcOwaAuSNNy+P+1yypRPmzcYNAtU+rvFCT3ncbFtyxBe9GyW/uWO
Pvupf6+KJkKJ5kGhWfYuO6Yho2df1jO1+JlpWbFf1sZcHOkqkfhkmu8ljHWRBcbxPd5uw6ahnu0P
jTNCZYrydYBRwaVkKER0UmABP9TYZy2tvw50jAjutHDnXI/43lKa+B6+WcjUQj6k5F+cMJA/dsrg
3lSdtx+9AdWR592LPn1p5s2Fh86mToHT2y51b0NrJGsK8fFp2dvaCZkYY/oaarCnW5OInUEq7q1G
NLYt6mTYLkfpuqQc2SXJxVMy73VKTstbukqvnnB6BQGc3ypIEoDculB2y+qYjj8ncmfxsGqq5yYM
/OUtvRZsTJtIvu76TH81UY2lsXtuMwPEQ1URFxNkdSYp2zlLYYG9JJodwAs1n8YxM7Eb+mf3oMBh
+D5kmqaRThSLfYtHq2GhOon6pzDq+ieCligdZpBDg5BVLG8IkJHj23cLrQteZGJk56U9qSfNzugR
Wi6r9XzCGcWdz7UcI+vcWuMp4u08w9q13VhfhwK9PQMAqPa1wt2qYpLZGXb4ET10UV9+kOGUwxMM
56wBE7Xt1LoI/WXyYtnNu2coxUca6NBfbPHD0C3htzgTnqhG2udq0gQZSJ7zK1HEZmkqXHA+Xaru
45SRDTeqMU8Sq5aPU+X1q+X9bESKWW+Lt6CCqqiIgcGYklrHBlGlX8a2e4M4cF6aton+s3dVNIi6
rfGhqOgs36EMpFg7zKP+8x1S5lBf36HMGVMt36FGNfQSF+Id+m6/DURqbjM1nfaQA/KNjrHHy7La
12mx0SNVfzHb5u/eyQuN/1pVU13sAY3yLWpncBJDSV5VctI36qjWF8jw8iC0tNljm4yPqBJnGwff
vB/j2N+gQJt/3ObYZMr02Qq6CUzIEwTlHD15QX1pqGeWHYYL0ijeZC6iHX5ZOfZ3maxOVOaIjJpf
/Wu1w+SZmGGzXTMPoLUQckQdQQx00Ob2JdMMPxiU+ARs5K4z6q7+sl24OlwghM7FybBKv2wlkRFh
xxGGFxP84g3u1wnkwXBMUrW0OV7PcdSTacIFnddEEsLiKevxa2dfR5pf1z2OBPOOpcmy1+v18giA
gIt+AkCFE9g2q0PrbFLfPNvzYlmNMmkfJ8Ill7Vl+9JCy8GPAH0cnKmLBOn7fKwsyTiKrHwbkXqz
XgzYUbq+VBj9P8UhhMlGg2exGKE7U/Nie276BJwefW2vMmfdaXrzC7cN1Ob9B27jPMOgvzyElRns
Q6yDdm6UFU+pBORoFbX/MKS6xgC6e1Nxbdpg46hdsE4lAa3L4u0glOa1VrWXsE4lljoEZY2Fd7MS
MlQSzUlPXSUkGSDGiGv/GN4zx0CMXYQPyMrlydBb+8GaF6YOb9EqH8YktmdHse4MBfOI/g+uZW2m
9UGfGFZ8t++aJt6qLVO2ZdtyWB/Bwh/jLt8tq8sONa4/sa237r6bOTCpnKbMr4g37YdMBM31/zF3
ZtttK2mWfpVc57pxCoEhAPSqkxecRw20LFu+wbJlG/M848H6BfrF+gPkPLZkl1xZV50DF0HSpAgC
gYj/3/vbdqssv78AsgxTs3B4/P42lW4V23rE1Df/o/mJpgn6VRT7LpYL3mh+TNRpT9h1kOznzTZz
5SYNctQQKtk4jme+s1nSHTsHEcC8WQ2Dv4ZUo+7mTSvK3ta0u24wU7lvcKhvqrox3+WDh4HNuYg+
NM60LkDwe+pXZFjqNixzljTzY/NNEKTVCc8VtmVeq46ZvnHHMt/XbfqAFhjrueNqK6Ha4aUbUvPG
0D411BYwzhBXsQdjhuV1ejIrs+iiGoG6UukOrefHnp5w8wd90MRx3gKlaN446af55fMjgSnUPZPW
H98njDMVVUStrEurbTGS1tWDh4fq6T1YXCDXLsYHzC/2snToTIe0/sU0AAXwXt9833Ldp615rOqh
XHx/rn229fe/mwe5v185/zt6Tt0braNXPQ2Af7/y6fOm5ybgzi/+ndN7qB+9bu91Q3TG2Ridzci9
NMnQ7sCxROfvj8/3nh4rehpmHcoGXv794bRkpF/M29XYPsYewnzyGc5uYmbn+d58UxUDTBUtbggQ
+9cTrlCD/odtwwp2meolh7Ajh/Lpbb6/Q1spw1qEE7tvev/5Zn4vJgXt4o9//Mc///Ox/9/el+wm
iwcvS/+BW/Emg6dV/fWHFH/8I396eP/5rz8s1I2OdAxb01UVE6kpJM8/frwEqcerxf9K1dp3wz53
HtVQM+WH3u3xK0xLr3ZVFrX61kTX/XbAgMb9ebFGXczprzUZ4RRHevHgTlNmf5pGJ9OEGpvZnUPp
7xDNc+1Ua1suMMhr55fMN3ZS2Mu0RO9bLJSgc5ioEBIQb7wwMq7K0dSfbpJRXBkMrQd6w+xraEnG
Far8fKsIr1l8f938BD03AjSzAGRyHlAUNdNdkdrd2UyT/jzf0/++N70CckrKNA7dqc/S5OxqYl8H
TXabB0hpXWP4YctJ1b3pO8Pm9T1vOi/3vGXoUhq2Y+q2pem2/XzPB+aAjs8LrM8lMa5nqSXZVdeo
8RXpFtN93NsV/Y3pkWJtDiSTIdvoQYdMN98eDksHbGBRuWeF5uYqMVQT4E1f3TqBVYJQ4LHelSZy
UrX1cfX9aztvysciLhvSZ/z7Arn+dUA3/F7V7uOobt7qmKYuEVru+VG7qcOzcLEYzpuxoKnS6wrw
/OnfmHgP1l5clZj3G/MerUW8HK00Ps7Ppln0w/v3+Q/vr+jqvmtKjJauIPXUdWtgHVV7pvr8+o52
9J92tBQqx7ll2ALLl2E839GNndpMWL30CxWRDl4M+2/ew17isFNNUBYY+6Dlzfv4+9NdBha1StPD
0+v8qsEpDEf04BtjeaKsgx824oBL5NAQmjk92NqTfni+67rGdNfSvr0qN+WXtmDeVXi5s4dZpa9b
ux4/1vViqKiHjwTEbNREa/ZNYth3pitu5ucTVjlUzLUcJ6crr0rwxsuqtcePbhXd9dSY7xgDXrxh
jPzgojo6QsNlH8MtHc3+prUs/9R0+XneAhI43Hx7vL0h5xkCX5un7qLVIT8ic9FXrvH9JfzT2kif
/qmmGOVqZH6yy0JUHj7oEBD2QX9R3eJu6IUg4K2llmTX03fxlPeWtR4aU31Qof/vEAvJp005BFcp
HtY3uk1IUJCZCYGp/Otfvev0z0sdFsJ8aPzHs+GvmofDxywfysDz6xeb/zwHj2VWoQD4z+mf/f2y
5//on3dZwv9efcl/+UbP3peP//bnrT7WH59trNM6qIfb5ks5XL5UTVz/axyfXvnfffIfX+Z3uRvy
L3/98Zg19EV5N0At6R/fnprGfaExGv19nZje/9uTVx8T/t3xSxp8/On1Xz5W9V9/GOJP25GWZQtV
ShtZIKdb92V6Rtf/dIRQHdWmlsj1xGJESyGf+X/9Yf6p6rqhqTzlqExgNc7BCpMOTynGn5ZmMBnn
cUFclDDMP/71xb9dwJ5+sl9f0KaT+fv1zJQo1jS61zZ/gG04qmY+P9lVtw4qFVY6sjBJQGidXlis
f/phZ/zioqlp09j8/VMsHSGkQ96DowlGFBML+/NP8fqk15IRohhN45YGHhWnYTW2YfTeqt1OrOi7
txtwHsZHJXdL6tcNzqxVb6pJc+87hlMh4bXGt6Vh4HGrAjRvk/DNs1GMlXx6gYU9Kia2VBujV0PX
l7IqyxeKSBDqG5YxmAWWDab/S9qJhoNcVCWSK+9h9V+33eQHbXgz0B2RCjv8K6idSj85ihsq7RKb
L2I6G0ZSvkyUTHhLLBdSvteSgYo8uxYfbZk5wbvBRueFW8abXF7d+BGa4qbzFLQkhZHtwHlcG8Rn
wogMQ2fVto6V7Io2r6uFUResa2mOorRE4ekSVOwyem0MQifbI1QICAddZFHaRiAgO80DG9K1pXLT
JqC/Q2BK3iA/mHYFOqY1lHByPQVKWjmPdNEk0tewcgos/QESqRh6WSC65hOWSaXUVhHIFZAwMTpt
axPn4WDddJ6kUNR06IyBb6AlI2ml7culnlitefR9k3jBwPUS3DhkJ/lLCqx1QUhiOnYVdhwDz37R
Wrp3oFBeme8SPCnIJ3SwLuWh0TN71isVYy1Yc5klbthSlFa9p2mIfa51MsNfkd9Kv2WwGwdYTxx6
SDCzEfyMG2rS2oK2sLzPGBmC28LHc3edVnwU9XHMa5gJEyP9bLgR79K5qrZr4g5DTGWoyrVwBioz
1OwIKXZL0TgL2gEW3UQQU1V6hY0mzZpNUmOe1tatLHuZrzQHlN7Wl7BpbnuhIOc4pWVnDu/rVKKn
0fx2+OA4psLkwEJrcdsWsQ9+MUxbbdm6YsC6VFPf3oXIz2l3ysEw4WS4Zha/MRULMwCWdtwWLUvZ
HhKYa6XwcwvWguSieDIWJGBYaRs6R1VRqgh3TYoanlkgl78OCw6V1aFLuoMhR2M4Y9aneKWRDZDC
mM4NZyPNFEhoP4SU1oJ2UO11WDV5d122OrQA2IshQYtGr8rrTFNtct/bHOqA2uqtuo7KtNPWSMEK
3MPYqfD5eTBc6L7B6sSt7RitdWvopkXr3SIHbyfxLLW0dmCnrssBpcQO327k3TSx2WYosS1OQ424
SzRzMokGXsMptlPNSgafdaDu5r2ORBTHGVE1ckcgKe+D8crOsOooo1tcnF6nKzbqpm/hEixBE0hv
GlAYL/Px3LpZ5J4C8FmTTW1o1QXKpiw4a6Wouzv0/lhJSdAWwS4SIRUTQQ25hnTjDF8JocyKK01T
GV8I0YM4YzQyhvkpIfPRSpTQiRpPwSu3YIXZaOSottI6RtTBkscWwR7AyBhPmvfRc4aBRG4SZbWH
vBlaC3OBCZfAFHTuF2UmFCO4NyDphqJBzwj1pHqMEi9APodQrwUYpkW5WtCQos1dbwxBweU6KGnJ
rKj4piqr22CybUUIDw5jVEv30jo2wucV1E40T19CEF0J+ZUuo8PD6wP5tLj5PozbQlhSwpUQ0xwc
R+DLi4VXRYougSxQqKZjE7pA2Tp1+DJkLgk4WWr9ZrElnl+cnj5PF1wIhSakMI1pMfbDYstT1aLp
AHstmi78lFXdVaf3lKwpZuEhLnGAeeDnCgoNpEIsily9p+h44sw7qH5w9/pXt37x1bkkq7pFP0Yw
O37+pww491onSUOMiFYFXljpPlDdx+cxDKNO0gCsW1LvCJJ5/WM19VefaxogALg4C8ec/q4fdgFV
JqXOLcQPaiXJ7Ak3Y9k6Sz1O3wYQ2ThBl0OFo1vAFeyvx/KmsL+mSbSy4IFrOuWtlsiHJoE+lIZr
vetWBEbevv4n/vQj2YIrumZbwlQFhJcX13YqYxRwJklGjUBu4/raZwsd2W8OhV99iCFtQ2qOxnHw
cvd7oea0pu0HMM9RfLASA7i0ff17TDOdZwc33wOTrWSGYjFbsV7saWSvdYyoD606pbAtFCkdwbpl
7TC06+vXP+oX34avIQyLk8jBzvbioyKXFjlW5IDjGnO8HfZLiVT93/8+fIg9TSOlxUr2xe/i4Oru
SDAAD9jX3tbsMVUqMCMPXqVG/5OPwnVAwqyBhEh7cZ7qLWA14vWgdZiYHpGvWp8icu1f32m/+H0c
Hbe2YU67TVNfzFQ9UJJZQYA0Qes+foMxZDiFCivXzkSc+82H/fwLaULXdWmpdCdtGh7PT7vCbrC9
jxxvWLn0e9Bw6rmz+uQ3Z/f0Oz8/5DTGlOnEcXR9OhKef0pqRFYW5BxybtlfJ3mXLVVckDhY80vk
wVhQUJPsX9+Lv/pIA7esoXFdlqwhnn8kYHXNMxIaV26TkGYh9k0qlpUGNyQaOKt85e71z/v5V9N0
6jYT+Z0hjIHs+efpNYltue/4mN67B1NvHjSzvE+r9DdXpl99jCmhl6DcZoIpX+zJqiGWW1IdmtTk
xKPFaHYgU/RDnq7QUpOU+fq3+ulCyEcYprB0HbeJwyLq+bdyVNjCkI1wdBeWinPLSJnaOTpivSQA
PtDbgf3m9U8U0zd4eaxIZmB8PcPgKHhxRNY50yDV5/DHUoFL2I89kmoMM0SNjLymWqAUcs2V6Rb0
kS0DHqqCcDjbRbFnO3dO0TPJ9wtCC2FeiPb8+h/3q72PMs+2+AUcjWvk892RiYIkb5+DSh9KvTwh
gzGCpV5y7UL7XnXB6vWPe76aZFrgCJMWk8Vggxb8p4tBz4iMd2XaFQJIY59RVUlH753Zj0cZtbcC
w3UxGKfXP/SnEWH6yak7Go7NqfrT5aHNQKUXJhOAYoSeJAZpXTpF1S7zp3wrYdw8/aAvSiovNv87
tZPtl2yqPFQvCyz/H5ZOuBz8sKN/Kp3cfym/YOD06i/VP47/9/9wj+1H/8diyvwOT8UU8ed05OsO
0w0GFWjBnCVPxRTF/lPqqu6oQPs0XeoIjv+upkj1T9vgF1MFxTKVpQN/0bdqiuFQg9Ewp3MRlhoe
df3fKabMF+7vJylaeDrUhmXalDEsG4TANJv7YbbGsimQBLp3kGeyr6avU9Lsa5ZI0VoTC6zP2NmJ
VsK7P9/0apjv0EGhw9dqIklavzvkeWZC4w8+4SNsfnOZpgHxbBCZ/j5JpYfdZuHY4/rGjvjx74si
acepm8F8z9saK3ibLhNdveoY6G6GHCKCq1fudt6cbzJNh1iWKu+LjtVKEFBzKMUUNJdPwNQCBufc
49AMSbpAnRPAh6VnFdJ//wCp7jaPzW2CrR6ooZrclUOKHzZ2kOW0FsmF/aPXVeo+k5V5CKWq7v1E
Z4JaJ2oLU5rCTWFi6TeD4BO0FuigaZVtyDT+NCv8IT90rYZLxsODRshEB+gmBU1E+WMLuyi51xzl
RpbV5AelX7y1hoFUtUairCzziJipJDpmY6fs7aihve770XWBX4LQEfEhCmXwKcwBPKSFhbGm4++m
sXkv4Cy+ge20wiHQHgNcTyvEydF9MtkqNR9vVl6rAlgN9LqM6coJZVNy1w2EhJsNC6pv362kzgRW
Ct9AGDcf9MLobygnDUHgHYymHLZ5I51bp0X63LfOhsqN8kkxNC41ZfPFkOKratBzsEXurseu3vuW
HmxyW9x4lpPjSUCtC9cjuUtUL7obmByBGfWHyFhQ7/FXrcyC/SjLZON13iUDt8eP4F18px52wtf8
nazlXWy3421hACwnHApwe5anONHAJFdOjZDRIxqHSOCbOlH6G/ICgGNMkmvqfuTIBeKOulJ8wEWI
83zapKyWXC+U2rnWpj4ZXBr3WpbK01ajKsPJV8k3GrwDcrMkWw4Z2Favb5Qt0G7mTvyyQQ5hQUv3
I4BUaY/j27Aay63BVXeVETHBKvwqGr3qer5BjUqThPjQvvI6gqQZSQ451PJd0uA5lA28y2HKFo7H
WlspJAQuTSIbFpaw7oy+I6DaGPqbKKTlbCJpyMbePhuT54N1FtAdEvn2ipd/qYUNT6zG1LS0ImzU
duUGn0VOLnat2u/DOkLT6sYrdH/WG6bMbyI8L9f5gRpXeRrUojrx84wHpdN3CmStpMiZ7SmLDmtW
BFoF/gBkq1YAoF61Go6N2tXvGjscdzhyU23TFfI2Nab+PXeUsBsflGGKEgFInVS1iniXoSQwCEmu
8oGqTdBjzYQ4Vm1mLXnernH7F7ezOl0mYYyKOD17hVLfaO5I6OFTa0fCRfG0C9fV6jj/drEXfpbB
21FN3JM6/ZgpD4ROREh6U13ZeW4d9VSeq9pQT810g48cFpXlkiIhEuXo+sO4pXs/rDIKNijCyvhj
2OacyWVxRzrZEWs61HBFVd/2NUh6WwnDj8Dbb/DK+59+uMx8u9D+2MnVfh4LLWe6ZOgsX3WL0s7z
sdCN2kEOVlcua4IlTwOt5ZPn46ua9F1Gfx1ZQXjtapr51msvSqkr94Wdv8tZg2zFLeBZ55pCsn3t
GQ7JBEmqbTHbUw1QxvhxsLw3UOLMt3bsQpqxoJ73tg+HtOvPVpwsXv8iwng+H5pGdQoyLPGYjFKZ
oFjy/JuMgYwa6jAlnkWi1pMmPNBvHHZYxNNy4ar6tjCz8VSaobjRIddugBhi529V7zzKzAFm3nDx
kW341svtALJ6qK39yr2J9ME7l4leEZRUi7UAHb4AOxfuMZDAfWnBhVaRgMAdpPplvidCA2ixs6ob
eG41OYxvfS7JaDo92ALhQOCrO3xIc2hHmhq8qRqUZavS/hAzAlsUgW/nG1WRzlEvXGfhwyc4G23j
3HbK8Jiksfa+ZCxV1fAh9QPxIPLKJkY7x1udyfB9H3wsm8Ba1kXYXRNkAZXQT537Bt3VUhc1NbOp
fDYyjsLuHZv7Lp/cUkFSQFuOP7WhndxYqZrsKwOnuyHuS0s7Npo038Ud8RYqsUpYiJaSIAGNkRmD
vpZgxUEGsPS7OiPGyvUPIEEsIGD9dJmxIcLrxFWuCQAF4tI2SnV2QZqGcLipPHYLGznbtQ0Fvcxh
7ymBq+HAxAzrDE1yO1IgWMmAYk9rJSC31GY4mLYtFqoFkvvJyAbeSxHHIm20T0NQNsvQUowVJWyN
pDRPX6dBkNx00z2FQZ5rvhfjEGrHlWdjjs7CsLouuoloCv9/YcAtvfGbxDpYqW1tvDLNr9RKcG8K
XS+cXZs4pCaqaIn0OGesja9VJSrvwdDsBxkoF90aQ1x9FglzQWIAotGhOOm+DRzN63bguMRdHhMQ
qxGftnKa7Ki4lnFjY/7adSkqpzG0f7NOmOuDz6djzHR0U2WhwCluv5yONSwScr2idUF40BaoOsjw
QbGhGbflvsGwSQSHUZ6MnIpimdl7VQU6bdBG2VmV64N6EdY0EEfvfd18kKYOLMMtHyTCinch3Lmw
8fq3hjv01xIIJz8a5WbtYGlm/0FLofBIoCRrirBvzBakSZdLuVEAFIaRbD41grPHHmBvMPW41TRv
PHm6lq6cVj64ubw2W9vfoeMIDq8PFvpPYwUTYN1huDMt26Hx+GLUo9BfAAP1aGWBf8pw+D6kIKmH
vMOeR7DpNqg1tHDCw8oiolXcxfpRHWxn1RSj3AwiDU8qcZcbXTV3VqDZ+y60xTEyY32vMsu+VboI
0KLZpY9cGbeFD4uGi1txilH5rsIM6D/5pecAl83abSsJbcQm5qYk5ATJ4iE3a/foOQpOGa+cqP4U
8qNc0Q+1L+3frOeY3DMsPjs6pEr3lJGTBqik7PdiV9CBMzsJz2c5tTX0+liE0DJR8Odrpn3AaLLI
vGrK7AHip73EGs0Bb+vNtnSGGygw3mqe+qathbxj2rS1YjgGutKvHA+Alc2scZ8XWX3pS++sUTtf
9rVQ7uWkDClJITrPmxO/yzC0e0RmxgnEBtmgaGhX/5JDhDnEmQR8hyz9DWEa3xcPSOc/JrXK8Wa5
GwvjH6zMxMD8BaxNn1RfBjPBBLctS6n8gUbUl0ZIVC2GRTJwCUwpH+Ww7BvPPw1DpMGBcY0rW9nO
c526VD7rjTvs5hG5GGCCQe3LVlHrfilyXHxrIfMAoL/uHuebVOnHTctkEOUjmDI7JZwoIoLvXWSv
yUl+k5CC/lWnSj/ISnzOc3mbVc06TMP4oTeAw2TNIEhA68F52mm0b1okT20bpMdExQJEhGxySQxQ
63bnXEZxAAwXXvAm0J3CrEA0qxJeQlpcm1YpVLIE/eDYFhbROCpz3oqeKFEfXuOdHFJnF13nG2DQ
mFrFVh/fJjEBWEYCfjgfo3gTWCQcV157N1hVe9dQZQgG4nFVvDJeFca7WKK6tWq13ZaEbgMnCpnY
gkPZOiqttHmT8Lg1PRxxrWaDsq2hzwu9K5DKk2NgKd5tX3/NlFBdmxocXAyx9NWe/kYrKfmJ7Ta/
yWyScWcVyIBMf+V1GgTbBCFrknWfI5KYsHvE7ulpuJXMkw3vPN+Eef7o+lBcFfIH9qCW2ivBNIcp
ul2TfeZagHFT56Zt3Pd6NNyrZljeq55P9TH0HsxIuWrN9kTL4RoFW3YXmPwEHVGpwOuqR8U0u/eB
V9yqXizfNGn1QfhWujb9BP70fHDN2/SwrhmLIT7N3882e8SV00EocgO+MEZNicvg1hqqVUTR6hhM
N/M9roWgFcZywr8p1obImmLvRGQHDk23VmSVUeOJqoVOZMCZjqI3mbjaZV4GGhBHG+d2TB6eAhIb
3tfkoIvKd6a301XF+xKO1gFwya2DE/haUazomhQFWp+9u+jna1bDcbwfIqEt4EUay6yvYLhOGrrG
D7q1jKeJLLoADqdsrJaqRxSqUdfRDqCmAp4v35OTAs7PiDaZk6k3T78M2erQX2hGYwI0SNfLS+Vg
1xgIFQzAS0Ur8htfU9TdGAT3g1VclIwVC3mLHSXSglRcDi55EKxTj6Wb4jONOJ3SwR1W86YsbHnb
Rg0N4yABMylgWoksVA51FIlTFerAYFMRTmkxDLeYIs+iJvxPKm9B+7ejBYN+qluGy9evMT9fdqkr
U2ZhLkpJhdr2i/mo5/kt/0eHNZIWfSHKc2kojX01Oqq1KplqhXQX91JkzrWLlANIasABAlBibbF2
WUew0i8lkomLgT/d0BKsdEw7F6JMyAhMivOk8LKkWV1caFOL3i3yB1OVe3QszS0RXLt5qULAd7qj
+IxhOpAfYjPw9xVR0KAdYzRt0FQX8UFOc86wB9BDpCeMNsAN54qcxfPgiuh3O+Wn5QY7RTB3F8xD
kJHKqb74Q2moiora1UpmjVU+9ktRWxWCeG6C0TEOg3szTGNYT5jkXjgwYpkMkNHh+NpeSNO/jav+
UIS18aaEHdnEcXBryPYwi03n59mHuy6pD8y67C1F0Og0cDW2zOqmQxgDNa1GLr2NFMISjYrYhUVl
lcpVs4pqWouVq/sYgVUXq0e2LmqshqEHFiZw5Y0Zqsm9jgN2Fer6VZ2Y+VH2IjmCnBy3lWpHv6ms
67+4KlvMTUyDRjOzlJclKqHi0dCn/YQWUP00+PA0B/iHrCL74BKrOHmlx9zd6cmPGkTOtbdhQd/F
OChJG3SUVC4ckZDUOHk9AlmiJ0RQuif8ZFFOHIm2FV97O0RewECz7pDGbLgQexsjzcMjfBx5ZRTM
zRqDU9WziZwAeNjpSfV2dosoOb3vxMcompOeO/lx4qi3uXx1PfFz5W+Wdtrzoj8rO0JR6D7RVuOo
oUL54qBpUzOMBCD7pdlKfZPVfXZySUQc0IXwA3OD8gpaf6G8a+38s2q7VAp0ezjGNJtuoYIl5cLG
dIR+ybQ9OmUNlFPU8foqkWZ99nRiQ7rc3XcyqU6t0te/mYCLuT39Yo7lUK1nBk6FVaMN/vyoxzFn
8BtMK75SHddhHwbH+aboqm/3vj9mtiUQnRwQ1w75MIxDE+9e05hXZWqUt5XwjA2I2GSZhHj4/YCh
YpalavyqhzZMb3rRm290/bOURXmZN8hqGknVcqvdvCkHSWJFCbqMcma2L3RwgCuKA4Qrl/3OxS53
bSMWWqEeta9Hpoyn3O+vLEKLT0kdABw1XAWOs41ZaQx28yQhJTR9DrxBwqb4lz5iSD5EYacQUNjc
x0qXe4ue3r0PRS6J5dtKj6z3zRSIB5ZhuNXJDNqQYKWu87IINknusBzpvWXnafqhHcT7cexYT9m9
tsNUX57q/rpovOGYcrnbKo7xcZ75eOSO3gb7eVKkF1a4FLrSrAUEhovRJZ8GiIdHZGPEyc60+2g4
tjY3HnNP0q60/rboVfWUdE6zyRif4Wg0yZ3QvKuut7YK+Ahn18Ce4LcpyaPD37vgQiswgdRAaRQl
lqtaVkDfCBaeC002ygxfozinjmoEHtnnkg/VjhIkJbe3SVcGe09tQEZNJSTIXMEeJY+zfCoPktC8
leCAtUqpQGqoym3G0UA4W1G9L+TwQaeyutOamN0S+sFwSERYnuebriPAHih/vEAOVhFkR/rrInMZ
TEXD1HyMjUcdXV6yZAXeLtNQAsSlxmmR7qCjx/MlR1GyZ+YJWc4cYn9lWHl/SsxixSJOPTLvxxeo
F/4GByRq/7CJdk5ccfJbur1KbERSqq5UFw3xjdv1zXWSEQH0+qVVf95pmwaESbE5CRUsyxH0VZ+f
TyNHJSkCXOwrbEzHPNcQCDfKCkme/8bMY26c27K31xC+s2gC/qdHLSqyK6bs0WHsq+p6HtmNaTih
RqisSqPwVqCNIAXXMHu4qh/HRry1+9G+tIW8j1pn+JBnuFb8vspOMbjrHDzDhZBhWDLBGk8kUyZh
kGxC034TEBl6BKgyHF//4to0UDwfSKQ1KYEYQnTTZC35/Iu7ShpFhHUC7whBOC6qVHD7NMJ5X5wu
Te+cfOius7E5qlnfE/cIeEi4rE0Tmb0bwjQ9emP2oUVscUMkqXZpPHMlEsj7TqDl2/na7weOdW6k
9vX1v9143nOffjR0vpMGFjGoyX9e/O2d0kEQq4jn7frxI8ABIiAjEgFbdVNT7Dr4gwrAPSCqJCI9
9jZNqVzVfkcwRwCoGi+oSxEPBwyKrxpEp++fh6q4mw+A0LVNDuJOPcSeqR7mezDGhq1P9Lu7n4vO
/dAO0JPii1ENwa1eRvdKZ6WrsvLlO9tLWGCXN37l5Pd4CkD7TntXCYhQA8xtTumH5i5wEjI0xuSa
JJWB/taaS3d1tPS6OqrTPa2Ous3r+0yf9snz35vDG8IJrVyN2dvLOWRrdIEctIhI8YS4skPgu+MB
eda7SPGqHapFucJA6d7O9zxMsPjdwZGQ0gUYoENHyET8yvIsCvNt99UW3UNa9+4VMQ/u1ZDXGjmf
zDxjyGxvYtJH0TPKO0nHesVUGUBVMlQLoZcbMTbh56Iys0Wu+8ZG8yXTCacpb4RMSgC9JMDqITLS
wYV0+/oe+MW1H2Wjo6J6sjTnZ6dR5+WWZ05WsoxJ/CKLtGXYKiTz+YUgQBvS75jq0aafrHLaZIQT
WEm2BNlR9uxD5zQE4fu5UNf6lkEADxMhv4uarRlEV6Zbhkfr75tICcKjMrj3r38D+VOtCZE60hk6
oVTC0cC+OO5D22jrxCBi2IxbZiJlYL/v/T5ARms+0OX/gKqGwqCupxcM0dklzNVFnvX1TdmG2SUz
NMgOCcF3OqQNCZf8ZFeq3JqW1S7cNoguNJfkSg6tsXYdwl3JV8+Wc9ehi/JoGwr3k2InArhonR1i
YziGphO+6Qv3o9mybBAUrf1er05W6m8rW09WXVeJg6/J6gKsAcM4+fNButOcynqQ9pQP2lTlddLW
E1Ygv/So97fIN4vl0yhUsbjxIhVkjU6SBh78nDC76WSqR/lIgSs6zTcWiYeLnvDNdSU0ZTefxbjm
84egT98j3e62KZTII41kgWPcpipHQPhvTi7x0xybH2YS/OOmYamlmi9mZUHvR74h8wRqJXFa1OAg
zurevh+6x3bKIaHJXr61ff3R6voPHWLKTRwIb5Vbrf7OJbhLcUGc5mTaRRYz4CEs9B1io2qrBfVv
xn1zko49GwdQeTD1pXpHs8a0XvrtXFmMeUotfyl8zjoULcu57OaNArjWtIlhLNt2DX2cKgjECenM
Z7MCFffEIpkAJbWPYw65zlvddFgb5wFxZVEhtiwhIbkV6PlbU8mWxHiHN10b2BQE1GVqpco5NDxr
O47R13nLVoSzUFLYdIC+qmutq5wrmEPitvPEvhszheb2grIcUNWwM65lljWMWzJmsC/Lc9kPwTIS
Xbssp92YZ9Sa4zgVdPTY7KTxlmQN9axOqV6Koq1fPxd/7nZN+9FmOcX6UzVQUT6/fmoVE2ucSDEH
1XTBjhGxUMnIQcWb/rnJtGSneBKzQ+l2IBgQoIWWy+RCBZOEk+Aua1yFcC0cgpZT7KrEUPZzFSo0
jwRYcnKPCIJ1ZGeXEHrv/ttlxKPAn0KuWabZoO/+/W+EhJK2OV0v/vvyG4Eu95OuAPD7NI/vaqJz
0njdjD6dfbqwS2JnIGYzD9rHEf7eaOyGD/zUyzi59YM4WJe6T5xVPpIu3Kvmg5llR1slmt60Gn89
T0Z9wJYeOv2n4YuFCHaLd9X4O1n1z5MbC3OQYUyVeR0/0Ms+BXHzjkswAkl5dfhg9FSg45Yka0+6
/ZU6sb+dyPMeM/CwLQ4TGO3lwnMacVRyC09oxA7vehDOgXmfenq5sobMuqaLgKkeTDKU/fgEtCrl
24nwN+enZkxV8ucn6KzHwkXEddr8qY1KZ5FkMPLpl15iN7SujOg01x/kPYcSeLwhPTZ9sVPqxN8m
vfOR2HDjivhWuercivgq1ylvOyt8Q3kWg0Jo38ZEzd5Qbsxw6ZjpMXACuWlxgl1yaKFbNzZZDEwk
HzcW/Uowji35WtXtYJEMEenpWYY7vYDh52uu3HIlFKuW/Jk9NZFqOa9s9KbubnpD20yVDWLoTu1Q
lNueuGytLORZo6N37rXW24EucU9KOFZnixjpIWOyaPaD/H+Enddy3NiWbb8IEfDmFQmkN/RGLwiy
JMK7DY+vvwNg3a5zVB2tl4xMklLQJDaWmXPMU6DEqFm63guYriZaOJ6LtDd9gFMzlPlovMDqPw+x
ol3zwkzvuzAgFVcyntrlwUnhJMQJGh/xOS3feGNm0yYUUbmzS8YsecJ3tg6DjAgK+mirmZdh/dPJ
B3jAYJLtcoJafX6twE36x3F5MLJIRsjD0GQerBnUJdDLZHko1MD2olG/2Hlg0BYx/5hyTdoWUlBu
Bi3qb8gSduIn2RrS2SqLeIPghTljX++DUkovFK2qX0HOf8oHMHxRhxYFxK+fDEPqzm19loLeOQZM
lL8fKgBae2nKz8gAFoS3Lu6qipAHS4/LUxLIoBfnqbrNE3Z4MOrOIernvV7r2S1OwpfWKboz81pj
oL8p0uRtSkvViw11sTtksDPKxKsJJ3uXxynbq6zZQQR2xXstdPJ1cElkM9Ak3ak3qbB/rQvdchIu
aRTsWBRR7+duopmecZ+w+jQIcH6cl1uvHajmS5cFYiNXE2bh7apsaYvJ3GVLYmbEyn2/zhlRUBJB
ryf3WdpFJ858b+yhXlbUJHvFzIxXIIkvMhoTd6yt2l+rEUZdEwkJKaWAAwbBX53YoU4MWCx67ARa
eVDi4igvN3tHtb2iNq9rI/l3N+kOSX8bQlt/AADUX9tKJ508Ht+wbGXntsm6U2IqTyXwXU9KbMF8
v6v3BQTDjcjwJpXLmie0IcGGuG+xxoYgNo32M+0bYIk5SXSogArPZkG1X98g3UKKz0q3ViBNkVUb
PUphPNxD3aX0He4LAopSH4LD51gQfwFzM3mSOsYbvSn96Bc+JB6v+hKmzYOxICObBuscDDnSJA25
F+wOwvrI3e9rfYWrgHm+PMJAVTLlZDDFP82AR107CvUjdbv0mBFQHDvO9FaCTvq/7yHG0i7/9+G1
jBnpNCz2f+hqf2unC0dlXqjIGRnW5Px1EoHc/WzG53JoYWrELMlTQ0UWwrMwjCtP1B0WN5MtO7Jm
570F7slYUrsDBiMQhs4EXGBf9NZ+tDP4VZQkW+hxd1iG5edw6sNLT5XO4piWfOm31RoItaKS06Ar
k8oMZiaHmhiijWNWyRFz8TsRK42nzoJZWOuY1zknQzGyIQfT+D/2YWu8kYtrbzBRHSzHLl/IJVmR
KbpQ0p1h3n3fHSs5GzG2ZVyFPav39Vm2PJMIDv+/f6mr2v/3X6qD4ROvp0O58fsElw0zc0e5pGSb
mZ966+oH+J9xCqxljmvqYBhl5xwtKrVCSK+aMVn7RgpISLHFqB2NjNufzE1cNiFd8xFoMggvcHSW
sMYYbBZ1T05ERajGH77zf9/LLAdB96KQ5FYmr03pf8zoK4Ihcq2aMkoHTKRVJ4MPwIZHJsG1W1R2
XVP5RC1NaoLJbtEJMYAiSmOdsxZN2+8bx3gPrEY7BAXxqJ5D9MNBziRANPAeoAT8YRyk/FtwulZz
OC8oGmxTl397A4tWk+SkoQgqe0t/Ri29bkzU+/UZEbcdApf52tZCfo2DQfaBXc4nkqIaiET4DgD/
xqcGjcS1Xh4mrUXa0lrq5iGRjf4FHUD+gDJzP4n0mtQUIgpy+A3I+emulskyrdTqiO3W3CwikUIR
xqlrZWxtRP7dGWNebNePYfUkvQ+ig6dP+OjiqJ02Q5suSWDi3NS0XLt1C1ahkVrwj61ZX6Oqsu9t
kKl2OM4PcVAdweu2rxOpAl4JXfpYdX1/DeOsv7IuYNORc8Atr9aPYz9NdpklkP9lAENkBRT0elFa
/cA+sBbKIWZIheojrl97QRBj4jQ+IB/w7ougoTL0Gkx1idQTiOCG68a5C9Qq8b4L2zh80Fg8u6ER
JFsdSQmQpmw4N6N5G0MWjWwhCte0pOo9C3rSVPLkjk2Y8djMLKvbkVTmteVTrytpI5UU8kNCPCwr
sKJu+WUPQMDRCXxfQRgf2HoskItvtIJJt0NgUyPv5T4x/yYhFdlbR9fHj5RQ3+d1zl2CMMKbQTJU
yhr7QY7L6CFLpj8pSn7v0ExadY35BKAIkBHcg/67syiQUIz5gDcmzbqbhJv6nd1f5zLWDa6W+lIp
4XgUSmPtUR9zGIbGnVr1+jYwzXmb0TI8W2HwMiWNfTDVPiUPjJ2rLFTzpAfHQW+235V4FqYPy6vM
sN2oL6r3meQF3ZAGCPMSCehGB8bXTB2fzVr8h90da7rf7hP8jBrS/8U2Y+qm9Tt7BH3YFHDlZJgN
KtOjKfGi0OCeZ7Q5P1aff3J1kpm6CtqkrvCHKcebWRR3uJYhKJYdUQBCjfIdSQDAj62QyGl56COU
T/CMu6DWXpkfo6CQHyrAljvywa0HncWyVCTbdbgLE5rhblMsTaYudo5KAuuqKY5wFe9E2QenYMFF
zrox7PVWgYZXZZtOGYKzUCr5ydFQcOlAX+qRdHC9HgaGe8bJtEIGJ8iI125uJEXVRUzV7uFT5HeY
ZCOi4tHSumSuueo8dxfinpgSZmn9bujI9gjibIg1Kz9QQBTIFPiyWkvSq9lan9k4xFf08OJqNMnP
tuluU5kPDykScZ95pnE063K+tR2FnZ7d29L8mOtJehjwdD8xcLZ3RaYQ5EGBOtLaPxodyjUt0tq9
YhdPVhfXN3xFhIg1Zn4f6HBAM7WMNJJxZrIr4ookj9pKt3FkJG/kZR4SkuE+MkVWicoq2o3jQYsO
fvWlxGJGFD9AaAKyeV5HZhSV7AwifuRlQ0Fub8RyT3c2g8n6Cbtz9Q6g4AFmvj+sBJMpGqM/NOz2
ctn85110ecuZKLUwu1j/i6gzLHG/L3DhzeBkT51RvtdBMB6asUN/x8JnYzMi4jcYbh3kTV/FOB6J
CmtPTq2UlAupsQF10dxKAkmP6BHtrdWkzZORh5dBcw6zolSvpXBIisZZfC8tuxayss1zTV3q9ZYF
3zy3TypR7Ttgv2yH04XS0BjWU0BgJFGAtbGtmf/vS10BY6CIE9Eg0+lbmVJBaxSFMx07DvqUEO2n
iJnpo1KQIbZAb0bcMzuhKl9ZzWYoy0rpZWYzeECa2RJjjEhKH8cLsdIcnXM0nKokiR4G4cD7zpT5
I5cJXkdo9iyMGD2nnSzDWhCIB9AC2oWbm3VgjQFKYAknSKQ0uO8Ey0JMheBg4tSLMRg8lwlvEEeM
9WU9inlojiyVeVCwE7V53z9liRTdjeRmBsZJUPRD2KsEDQwvkwV59Ifi4/cNB39wWgFTRZaHf+1f
ky5HDGGIPxVagyTaCwzBZhc2cuKnY6vfd13zsyW6z9eKFDsXPWRj5dJB02feqnMJ6Jw0UhkJapcf
Qo3vkPymH/mcpbtwAe3MUvGRV7V1RzWcbpQgKP5gLWFe8ftqanHn6svE2jGYMIEV+e/7gKzQckgd
PAjUST/gseabOpqS+2Z5wNQ2HQZ5JHxMzZN7jaDTezHF6Rml3G39ivVDYCbYvKN5cbPFfD9qCRgD
soR29tLw0ytoB2ew/lpfTUpwnpiV7pwuqBjSkcBQ64/dfAjbSbvTxNuw/PnXXIvJKe2jcTPErZqL
yzrtXoffv43BGW8Sv8JtbqvLtniKWRBZhTiEqrSLpa4/WR2gUimNcmoqChoSn+e9NgIysVvJekFa
9jMZLPFF9GsbB5KbJRAwrdEytk2Wmi+JDr6nZ2zP1zR7laxo6K+26WXdnQA4cKi0+YPhonaH5Fe7
yxsIFDlr5kMBKQOxfQuCc2ZlsY5IQrS5upqw84Ib6iJuX67oeXYr/COkeFk1DUlv35N35MWpRZVN
b3bik8jvgpDxbacHB+ITDvhmtFeirZ6gEXzFHWxXxAF/FU16V7Dc/B5fh1OMpwAIHKw3becQQChl
TbRdpVaBKTZWVEAxVARokoWIPM9R60sw1Ha60dRu4vTTZ5VgVWQU/UZpZXhFL2+6VIRPqiDgUadZ
8fPU0A9oUVOfYzb1tM7qUfg474adDnfAtG/S0KW+aMUZlhlTDXuX81Y8ZakMVZIMzcdItn7JvX7P
wosAHTt+SE0T0oqjq5uRdeY+miz4gJWRHmrJwN9EkjkIpsafTbJkB2tZ7feMDfreQCTXJvktiThi
5XEpfxuD2VY5Vsc+M8uLlDSGW0hW96xWjQa/k7y91ozuWT6Oh6HJu83ANfxsOkl4VnOb9OLlpU1R
C9PiAOcgQYA1BsOxNclqXR80uZMPFQHb5ABDRmbNx0y4JEl8eTktD4GalJTuKokOUurhlhA3FKvK
zuqz0QsklKN9NdBfxvdyTIvloJe4hk4rrvYUN9/PChm4lRKlvb9+1lq+RJhFAWCX22otm5c00PW3
pOxHr5e19BpOmrInlzc+EY9Tbhs51+9jySRrSo3SV5Ez66ZtNV5mxbkDxJu5BR3VTu+64BL0JAqm
zYuVdGdH66pP0+rDTR073a3vEvPM9iH32nwsP3GKuIrF/JIwWkinRjSfkBugZKXDfSkqju8lf1Am
TsNMwyf4G+lDo3NfGgZxykNUFAQkx1dsXA/U7jtTZIBNAw2sS2nNPrrFc9sL60kQFvRkVnb0oKSG
eMj4Xe9HgapmfRk4jCqAtOku1Tlx3RmLjnB+6OxUeVwfEpG9YCKqLusrB3PUloAXw4vr+hHXbXaE
TEjSq6zUvt5WwzWJJMaCy8NUsyyZK7U7kiZv7aOYxD3me/VTTwRcjF6iqPKw8Aat6s7fTzuVnhzA
hGvRAB3IyyB524Z3r/TPsjDkQ90LlQthYHpSguaUKvmkLzOTNp/lUzUWE1mdksFjkDgIq2cLcwIk
IbIdpGvEKmhb1oSTYQKyL+sDA2YCHuC02NmHkyte3SX1FyvNO7mow/cgB8C6qHaDeNxL6Kg9TOrK
dUZ5dO3mkbRxNx9gUiit2vv9UrfptVmehUr8LSs6q6EnYHZbTY+gp/Inc6A9rTq9OpUZBGgnYn4k
MvYg5Aq0Oxr66VkrRMMB0yHkQF3yPHdEKya63G/Ja/iqZ+tDB9SCewDrddFSZsyEHG90Lkk14gpN
peh5ojXVFOmOhGDap/CAmi15NzDwJdix8iC9dYPVHceUYHA5c3xiBb0udlj4qLPs6mXPsKWCZKCU
o+6GNRgNmdxKsg5J0qSlJ66kPjp2ACXrwMjshduZ5TWddkxCc/DJWCOQWhX7PpMfq7j7S3aSfdLa
zd7RzMnVyireNnYLW7jMO0ZnH3OY+rWwZlCEJm7mcvCd+ZBPxYc2xwMNKOge8FYomDdWUl2KTCNo
2xg/jIk8xogZ6wHTHcbSOdB3QGY00pXniQRkz846zuma4f/Yl7+YFNK0VKSM48J4BezNlqSJbno5
fshkFrpSGp56ykU3G6jJsHbyREK2nj1rBAzvgnXkUo2neAI51ce8/evyZzuO8lGmCXCLVGv8qWMa
22okq+q1g5WMLaej0Zk4F22WM4+c5NjHU5e65NopXqUEKKAe8Ehyi2wCqm30Nj5J9sqmKrXqmnHG
u70jy64p68/QE5oNE5t5O6Cx9NTGTxWWU2FZIzcH4YNb8DTq/Ude48cxLePVnGoVia1+n0TtL67B
T6Pfd/pt0JDLatMWwXm69By6K0tCcQn7gr9BlkeORA3eVeZNoZ76Y4pjqZIK+Lt2cIza+dyFdXIp
C8yC02S9xBKCpoLZtOCG6DVGf4HetwCezP7MmC1jY9xrRrVti8ZXouxUCRRRDaGqrj4Y0kYaDWOZ
4gPwebTi2T70M/fH6ZfZjKcUNH9g2PGujcSXEjKPZUNxDtIk8AKLjFRwC34VoBudnfbGnlZz+1Z7
GdocMI3e3fOL59amtLKbMrSVg4HAJ9V1agsllDp2G0dhDGHx7vBqfDHx2HYbvdVorgaGgWmf/Ghh
xNdOOeP5CqqNFKHTDZLTVDwPajQdM1OF+W6oCfyBmZ/NVAliE+2mY3oGkcf54bRfoALyTZnJD4VN
3FmWmB9tZ9cIpCJ1w3GvLcPNeG+arauxy4ox2tgtygCt/BWz8PWlGWtWHfN2wB/C8WMrMQTUFn1r
E1FByNKvMameyrD4AMTgVV36JRxt3s/BHf3Fnius2GehWh5R2x1MuXzTwl7fJCZ5OhQGnBf4SEsa
ydbUkHc/JGC6XcJY+PJ2cKe+RzjA5GnmWoT1NO2QWu2SGqX01IqQ1M1K27asBN2uxK8gLAlZVKP1
h7J4s+0Jk8RCIyoMyL3pmBJU1En7ECAxf1LTC+aiQAHMcCa3t1rf3vog/RrI5GBL0TJeG+ODOS3I
SkqHjdVhZpiwP5aZuqcC4l3WAU9X1YJvDgibOWkX24oyT5fn4yAKHDONNWyEpt3ZTLiWpRD3Wx/c
mey3lv0WoRPZJKp1rPPwBgZkdsVQ9VuyQ3c5261tbjrBZm6CejOl9WGkhwI2Kh/1uvoxJ+gSTNVX
1JrjXn1MHQb4nd7ts7l6q2DNuwmCCmpe+RQihufQFDR7XcKqxSHZsgme4f95DrcqL9bQzGXDkRzz
+thXjHymNkGKXjIHWZjfeMota4eIwk1Ti9q6Y+zFZgsXNnyJkHrXkr8SaYuekExefpvlrJt7rcu8
cUTkQVTpq51o6aZ2hq1eVuFerVXhB+lboyONSWfO66AheUYZyIaqDD8d5nCjOY257zXE1gJWe9WY
G0kL4H5lszgNk3qMZPYQQOpwWCKSGhO8XmWKr6wO697TI2DKTVV/BVbtEIbLhLSY7J9jPfQXOBWH
Oom2U6I8Aqsi91crvtKQlEFatthMNjI4t0NX2V43wCbX7ZehKbkPRXigiVSU/GBuwbSxhLaC2fQU
jI5+rtYfpUH4eRrDx9dHZDI0vl7eIAusMj3gLJJh/zsUbWrzEivovIxeWuDkZDhOabjLxmwRT5b3
Xc0aT7V3YW6Sz2zFv2aSQN1RKKabkHBMnTvcnKj6asvkljRwpqIOD1iSbjNHfSk6e3bboMDyWVJT
SLho0iHgTMm1ejuSSeWJLt04g3Okdht3SRl+xlN2wcZ5HwXTXWrrd9QQT2AN8ScOxrPBGdi1Wr4x
m/A4FIjkuyFEbuJ8KIQMbBztTSGTV5HCfW8Hr1XDzwif6Vkq2Yxr3HhYrjtckj0h1Yb5l1HY5j6x
op9x3fpGnXYHFQ9BWzfZwXaCY2Eaj1GIzM0eLcZkocoxyzEY50f+pA9mqT3ippDPsJ7PMfbvFCNo
ibVSEeQZc6BNTXuPrmiXDF9NXB1NvZsunPfGg9mijs3lgkgi7IImARKHkiiI0YpfZa3eTWGCV7ra
5X1EqFaTXEgsPQ24WJV2R6mmmsmiysiHDRErONIJ6Mhz5UcEy8ANRj+W5X7T9iGZfloOamZoWlev
awdiO+YUOf5FfWn4aIpvKoVwO/Ntt/qXZVGdMj+o71g/wadkvC1ywZvNmD5VfBCQ8UfIfREbFqlW
OI97bRvRCvLpqc62jGGmPQfWrp6j1xqp0EZqLAcvn7Etg9Rh+BBpe2x2SDJza8ftmoqLO4/KWsyr
vNpUX0STvVsjDM9hZHyZyDAekuY9tyk4jK6tPNKw+Wtp5GMO7DKHjuNi1gi8j7hR58LTAm1fjc64
CUmjWAr+d0snNg1pt2/ZE7OBXEFUoASsMPHJVU24CVgUVl0e+OrU9O6CAHTLMvzq2/RBTjbTrM6b
np2xzxkN8lRBmClnxbQdMyIVWOucQz0803oS/cu+J45NFwMkc7iBxsPkSOsKA6c+ob6mZqjMvhD+
jrFKA4SCev29RB3nrEbi6All/Ndchj+4ZCO/MQSZohAEwbAzQksWYTekMQTH1lbfB7GJlEzlxE+B
l24K7aTEvzTyMmKr3pi2ODodJWsYzNqO0Tm7CvQSzAGj46DVr8iG2bqY/ONIXVjCMxFlwcQYxeae
I5d/RewPXYs2zLX6x5iVkYta9aTK/S/RdzgXQ9snk5chcuKHtUmgem28OTNljSWTxhNImiupVkyq
NkMwkcuPBsbt3lYwswZ2Dq6SdZxWVB7YzJDKudd8aAwbPaVHD4cK0LYlKZ6VoL7ln8CSU/3OlwfS
WmOlZALQi+2cz9Y2wQYTMrXbDlbTYHKoDkWTG+4olX8FmPnChveosuS0yMncumau7OfGMOlqqXui
tP3qJIW1yyztIJMoLlTotirCG0ew5ZrmjwXfoOHJ9icZfUGdZu1jKwsZj1xvuuvLcvlYUHOEFYcy
lqP73DDVp9FsMX0M5h+Wjda/9iYOcDHVws5gwzH6l6JZEmyCAxSqXNGLP7Gv7E2qqVQV7VAcVwFI
RmjJA5gu1GmRXzVtck6TYtpje+Snw8AgiD4ilA5RlmSZnuQoV5Uh3ZYzsHzMmhZ3GzRdEkIcbUue
RnMUGj+4umQOrC/r4P+vIgbnHGSpcoql8akqJecazXgZIW/G7rdHsTO73CVmVOHaIPG7noG5qF6m
2eGjMQZwMOQqhfONVoCp9X1JdvJGyuTkIFWteZdy87G7vNpFuLpc8ria+ytEEplcWDAck9Dfxbo4
wbpY7UQX6YeRqO2dngp1XxnSO0KE8dp11XtUGwYT6uHNqnpyBJrs7wdSmi5xq5l/UJgpv080LRZB
bKcxkJsA/0GL/fdEcwpbwTRC1t0KrwxxVziwHIuf1ejdoTXsHdAMFJyauEqqlHkDG6FFiYvOfq4N
vG9SRglm7hHH/EEarPxuC0K3iVaR61V1LOTkv+s3U7QBTkalS+tF8E6HcK1gUvZqWAK1CwTjYzgG
uPvMvDvqLBu/9WtJQ0p5L9PDpmg//7D0V36fXvMtwSZDvEbDiWT799U5GyzTinDfMeBFO8KiSb/2
sLb9IsBFbs3Dkzw0f8mKdUwzcTey+7hocqxtyBv5o+sfLu1vuxNLx4kEJ424AMW09BVH/R97fEKY
onAaoUKnEmtJWYzXnr/DQMB32y5oEjH3RxGSct/LzYndtn4KlczcOlmk39sZ1BeZwyyD9+HlsUz4
Sec0hCIgUli2L2pOOKiqKz+MdkDFNFmRb5RGc/tezRBa3CB6SEkvARaDt6gJeu3ZmqmV1peZpLzY
1pAvxpRwy6mAS3he7GdBZW97zXz9266BBMQwka+vccN1X+O5IRxg3yDxd+10Yb/ZWJDlLOKtqSzZ
twTqrl9LHzFQjBW23wx95QsJCIGeO5uQLdan0/UwabCz7ebMybdkmRV+YnSLIjmf/Kpe0MsT47Bv
CBOmKfsypZ1zk5eHvEs1xJOYcI363silezXJsauSYlMilF+kHqFqP5rcdkWhPWMfTph7+qWoCMZZ
LbaxmuIYwCJJQnAW7eUmvljDzBwXp7Exay1aO0V5ss3uQUe9cgWzrTxR+qDwnPIT6BDbw6ZAGrVs
y1sD3P4uD9hXBoMx+ZLclm5AK0BPCr5nVgpUdkuAaIybrCW76ZbLbtGF4lkpsVvTTDnnJE2UfSUL
ULJay0bRkC52E0U3wRR3+30oz7YGZjmTrLvIcTzbjLUT2Flt11OlFFb7KyO38kAYhn0Hriw+ohvn
PcfNdkOaIXigpmUIpWtDc5lDaE9tWJwbuyKVScx/P4vOrRSdZw3GEgFsORIx9FHnwKxm8okR+8da
zN6iMw5cPhhiQ6V42K6P6HfLByeFRjQk+EnaIhn2VjTmO9J8f0xYIW96P0leFxn6EfiMcayLqMYB
rR30kHfWPF5Qbhn7PiKCtWWlQ1MXqxg/WL5LQSW2tlPYB22ysSM3JLhL09DCwjSIzyCBeScAFT6L
dg4Z2Nf5DjV7uqyESc57ADIyP7DZFWwuwEbEaLK/L7rlmaRP9xPhQ/v1QwqhGFJrDS+jk7zNValv
SQ8DWVTK5aUVNVEuLSZYvBkIgmL2IUYN1nrKA5QSEq6vTRzNmCIno72rl4cht4/fsK8giJnZD+kA
iTFv77PMeInrRyIcQkrPmrmoE1cqplFtus6TNRI+yFYsJVMUy7gCFYuHSSLSoQSeDshElzEx89BB
NUTqMN2tr2SD6i9YdBYRMKnFWMIaKLiuz7hzmIcykB/txkQIHjhPKftGgPZdtJ8N811dzanicWqo
/3srt3xZziUYnLV2GgozO+FBJ6REI6VOtUrlE9/blHr9NIBM19K7HF7KQ6MVEhWyPt/I9e0g32Or
Cy5sG5oT3ninctu2hx6VZwW/wjw+MLbf1YuHTbVNcDT5xAiupN/19Lplg5okIQh+grPYuRJ/Yai9
DEiN+x0OxPAW9D+scJ6OsYHMloECFd/6GpdV6Q5T93N1o+ZOhfpHS42LKDUcYXpvXLm/woPI6ABN
S5h+o8t32C2n40px66Xtt2jCqEFI90heHiaDPk9k94WmP39/Dt3ij3BVs+bj7JlCnbyMUptZVmxs
B51B4fLvxKjn9+N0ly1wBIsucxubBiPN5WU6FdEFPVzmiXRSCKiV20vG9FNvLOWpF0b2WBe/JiPn
YFrWHO34UwTxBAm4bLZd00h/BQVN8NQ7twq1+xVDab0NRghWybJdE/E4nbVK/6XYHSNvLnkp2CN4
YW4zTOK+tLLqJtm8c6eHfz4q2Wp0qTiK60/GB/DNCygRSaMcitUDmjbkRelRtatw++21cnQ2yKnf
IVB3b7idXAvF+g926hHop8fUyGMPliCRItMY+7HSdttAnhL/PwJbm7b01SKXdoU+gNCeEUrM3Wjj
PO+JizfJ5P2+7oIR8IpWjcwelyuw7GFsMGglMXxNf2npCo4sZ855bSFhrG1sMwF4/VXIpA/gRQ1b
YlS+hAdBEBrLnWLwixwnotvxWZJu4CxUMB6s/3nm6Bok76YH9xYW6iXJnHDHqrUg21LT0F23AsXr
GKfqeQkPDtRwP0rJHSlV6blcHlIVS59qV9tEtMyfuZM/VWQ33Ewk9PD5WMEAUDET9orsB77wtG7G
3rbvJsn8clrQX0FYDmcWwsT/aqrsri/XTzRB+2Rj09kTURwAcIqU9GzDixHRJF3Qf4pNlFPifIcN
0R5GOwlxcTYh24Z52z03cPA3laI1t+/7H8Y8mYjOf36oOq0jty8APZIBolxGDp3JXZ+q3QsNlZ/N
iXaWMyN8iUvnp92H2uFbPNRiYiMLQnoOu0r5XJ7IqZbdAnIFvMLG1hCa3XMrOvQ1RrXrCMjSFr3i
wEBidjWmoBtpMKnMinCGVEXiItLn8hPzJhpMWWb2liSiupVfQv8ZDUi62rhX9ong4ulnh36cCt8H
/HDpC2d+IgRCZ4aUVOlWr7P5gntf9WVAwz5YaOAGsmBssRReUZeM3kjQNjLzdB93QUaIKtuBdDLs
U653Npqn6TlQa6+T6uJocpUjGP3n6eQwEatl6+3b+LB6IIZcN44higZO6qYhhnI9zRrZiRhl2o4f
SobYEcMNv3/RNK2q8EbSpptefdRJrrywr5kPU8sdfTw1odTcGQrkFJBNiZ8ZOo2uUqoDR7dM+GfR
hi6Ce/bW2XUZNJKe2+iM5pWlPlrZLymOsG2/5Bxla86RjAzSrSNMC1IlCNSGaOciYnLO5lqKU8gr
pxxXuVk5ZP02smtX4XDMFiRKNIxESMg11SRm12+8yz+gl9Z6D+zXqU9tNHU2806Zo3x9mZktk4pU
x0wwZ4rkpngCd2bA+gRBleUlZI0fQyX9tZrAESdP33ZwQjXGkxxnL2mvKmfFovfUHfBBSzHXTFr6
QEDDtiHLjERxTlizxzdO7vihalghrS9jYY33jjL3+woXlZJl+VutyF/xiIPj++3B3Iru3MhGkhAy
FqSKfYXQQFhqZQWnOi1Hd6ZQV2JhHEXFQKy3pUsQSwnyyHL60WYSN1xHobwd7O3KCSmzBrZgHqXf
Lwd9EPtY1RlczGH1SJbLpzMK+1UB55VTxx3XB4IfpeMU96+diLQLOC4ii4PwVx1p01vIDZR3cafu
jKqa3qwYi7scqwgK+Cr4LZ+leokSQiWIAvW/beI9VoUfdA2MWwJuXLTN+sHBhLqVUcs+h1P7HM2M
jnEboSEww/qW1MOB+CZWK3meviDk2ehq59y3ICf2s9rPu6okvyCA/sVhYJ4FJsprqDgRovrovs6y
6iAm4SOWUy6V2SqXDGfOZX2ZFPwthqz+QMxY3Iq4K6CaVlTLGmPr9eX6Cam5r1eK02T3+2kwg40W
Tvlfc7dplFz9nMfxl8DsvUL2kMi+2LROD0k+1lcKNM1lQZpAk1xEjEDear9uTA1eQin2lamXbjuZ
MugvEnREO81+nQ4awgdYadK1LMxiSxXHXlIAwiwsnNxzqR65UL/7J6qCxpf1SdkEUlpeUZfpu8Ai
TzVoyp5UwhLRbRgOl7Kr2l0ZysOFuqrdRdJobVNl/GvmKrtQFs+btFXFR+lEN4Ur6rmPM4WNhsp4
NKMzgJ35FC0BsfkSFfuNy8rN3OsKmZdLcbZ+1liiYoGlStsOHbaPb7RfKnvQmuSNvUix+bNgqX5V
AqG+sCrz9FyMj6IcO6LyGCotNJiTvXQ4aO7AezbpcX21ftwaU62GDcSXGP88tdFvgBJb/k0rf4Sm
Ix/NqbU9hP6T62RWeFofrOVZmWAv2qxPY9n4/f9f/4/aaX5JwwCJbTEbrLaDKpUCbyx1wNkL7uD/
kXVey40j27b9IkTAm1d6K5GypXpBVJWq4RIeiQTw9XcA7Hv6mofNICntaokCMnOtNeeYdQZuAU7l
Qz060t5sXd99zr3Mvxlgv5bBfTcxFdC6aOsn5OSF84OTD8Wa0muV52X9ksYpTfg2/h2WTrUS0tqO
YBV2+gy4ifLq34flJUdHte5Kc6AtEBJdaIp7l+va0Xa1Zp12lXZG4h9tIXz3e3Zn6x0PUEQFW249
LcivHMvKp9R21ToFCrYtpppIjlQ6ZKuC5Y5sa/yZee6Re2d8d/LqgCVQ4lU1LNr9BMHHWeh++x3C
Ha/rPh3AQ1E+1ofB9vU15a7zSuTUe6bXAbFLwZ3BYnxZ6CPcBXumdFz7Bum4zRyCS5TX+GTnHVOL
OrjN/yuEe3MzaziVUah9SKP9sJNAe/aBalybKP8VIp5ivO1+23b6DzFb8XuGamDX1a5xsvpd4HnD
u9ffbDupPgsIeE9xn7zx0W5JivP+Vi3lwswRmXzz2XUyfRdW2EDI1JFrMBstAD4VvDnEHW1zkaGY
mJWClhGIw2gMOtjIgTY6FXFcVxRMET3XrMpBYc6DTWVWP2ywxftuRn+ItgVxlsX+dtHMT5AozqNi
qMFALn+z8mGYA7ZAwuWM75PByf90igICSNB7pzl/qrj5jEVGUYQbkEJSkT4h8vo1gq/4woaAnrdW
+h4fRvITEOlCmFjexqQEXSIAxxQ6/buVRT/UoLRnWsv2+4MsYtBnOjLeso9+mbyQcAXZQNsv7gpk
7xtDhO3NQxt2oucI+jTCnUyPNHxx46D8QI7cs9fa1FRJEX9xW4TEyHsl63kXrNySqUajhgzGBakB
GqqgX/GoDr6q9Q+9o1VgcvxYR1X1T+Ro+nMp+QSWZyD3ot2Eue2ZYpv3Kp0qPIP0CEWKlRV8wa9W
C0DeCu+bwQyat6A26VFn3SEttathlfGzlQ7oY7yeQmBs130gOWBi7Tplkn/MJxWQOXMdHZxZ8J52
ENgaVmQiVeO9bcJDkY6R7rMGZYIzW5M7YyN7O710Qog9Q9BfXKsgbo24p9UgdgSCnGYL+EdGfv2q
G6b+zPIcf5gene7EArW4fBWY9W9VOsUlYp7jz8d1hnH6JRqMirkAs70soD4K4qHbZ/zTdBUSY7vo
DbXxhRFf8jriVtqkbpkfUb7PIJECI8c+tqp+T5gzH3LRhduxGtP96DvyUEAQeR/o1hmUfL8hb2Lf
KMb8WdfH64Acc4fWbzqWpXJPUcWhrfTNXTEilzcnu7pW3mBvB7bC1zCI/RWd4x9pFldP/nw9iPl6
IPy8f8WbgGsyweUMpyXwbSpBu/PuZuZptw4n55h0KTVcO0De5v/jBvnhv9PdcsQrzOrcL2jmNkPg
V6cDnhYVJcXaJEoeE4eZnpO+t1/MUENRXWZvhANCokmChuQsZlIrUZQmRCSnPNRD96tpg+YtCKQ4
2Kxpe6r8Q8x07FkGOecho6j+xvzJUnIQtaxfmXkY7e2qLXZDGTMF0VLxnTsbP0dbm9j5rxbd1SYI
gvwygRN6ysAJrp0gyz//3bB1/4r0UXt2CbH2YORR7yeZ+1pMVvgaBcZbznZ9Jeqqv5alra18/wJx
ZPjUiPO9uC7otTps9A/MepvOkB8LSbsNc7Uh0WozWrnxOsbdi2wd/81L+0uSe+IjbA1WgNZ4iWt5
d2ZUjciHbh1a47bG2PvWe3LtB315nhOWUM82qGTLToMMWJjiHNmolTUnda6GG3frJNOxAs9cTV0L
DmWj9oqZTk2riD4XjNnOSUasuEW1W15aC222V/bmd0ms3TUwswg6v+WilixLQMClz7U6BVtQJPV1
qDu5YW3lRDwnk/I3UXutkYBiCzphDhz63WJn67PsjwcX1kkhaqajxZ0JvnWF1Qt7KbPgBaJJxs93
7vc9zbNJv1RG1x+npHkb5FNaobPDPfREE7c9RoNen3gRL+9O8inKKvedhkAKm8WrsHrb8RVCdvUx
sfxqgnXDrWSyzaqIce3YOp9GAAnErv1+E/kDqvF0utR9rm+kmRkbYWfBrkD14DA97EHWT6b1iVUA
73XhabvUJXm86/ltDYVcNjWTb+RPiBvJcka7+rI8cBfoOGvtchcSafYSPKFfC/GHuNtlS+jdqri3
jQ7m3tY2ic1OPg5+NgLB4l9XdfunGQFdtY3bHUzDG3AA9McWihY5hVgpe2J/9pwMmbJx7lkemCFm
HCSlu11e4rg+DS1kK2kpvM+L8Xkwo1suzJ3Er/9qkIa6GDNanan64iEq9bR5YsQgCktdpwa15VjH
wWYxaCdu7py6BeHuqD67QkciW5kT+rEOnPQlUoU4PX4s9Cs2t3gJIcpvkvWSVVtxWW78pgKXsJCe
qdgyWpvznZ2PeXZp4TvrCnXWBFWCo6nC8SOz6+OprWXZVRgQc0LFcluTL3SIktx8+IVYauWmGivf
Pt4N+nrx2poa+ilmQ5TKbJXH5ymvgF+OcqbvLw9Bamhbhx9+/d97HQitq6jiXaPTQqW5zhCgB/G5
cZLB3pj52Owc9tUNC3rHwSatz/lgNhs65b+rzoovS9RBb7fViakDyQ/zaK8wJMGTQ1zvSx/pzVwt
WamFYiJJ641lxcWlCQJKgrnSH6wGepod/8McJORUEcLMnozwzW41U66zkUyIxR81mUT84UEtN8vL
zpiyA9D/cOXGYbOzpOoxV0tCBJqqOaEUYV0f++JeqTQ8lak5wg2P+t9U1dspM90fmKfaXTePwYrY
YTOci1vFhfh/PLRmf8sNpvxTq/8RnR3+1dM/ijjelh3qJJtsU7EonxODEwzAztWE542dHGvUbhpG
9uehTA4wVeI7OaQPgpCPfP21a3GACQSrkAaQ9WSajrjDRb9DM3V5gIB719sZaiPG96zlR360N93M
Tm7LIVM6PxzhiVvnNN2zYhTM7hed/fms77kqBUI0v/73aQWzN4MafI388tpOo/4kS0OusrENTonU
GR1gxcSwFgEFxYdDdxFy0nNRt3sDFtCpban6lhK3HnV0XkrLLgy7XuNmDLixL7iO22cAG2RxTL39
D+MHlHGFjC+DrJNL1oS//aKhIpUtMY6eYa+yA+kH5t868F89TZ/eO7val7r8u/z5SDPVX0i5Xblz
x3W+ru9BxSobb6whRddVae7ZC9rutwEze9VGqfiEcWlyoXjZSZEKsUk9Ri/z1CEj1uBm5ua5b02K
A3RwazwG0JD8rkdTSDpkmFNXtX55Xnq/JDEwiNH4bQW6+0tbMHF3sij+IpEZaEJt2ecQpu1rF1Bf
ulF71wnkuuR99Gnwe3xwXGeoiz9teaVP62Eo8w8R6hJqIFxOX/yJ/SD9DgUI6zHTPhMrnbY2ogGU
rk791ECMd9vkbYFLq9r+nXjDCF0dnVNWVs55quFo+kYXPhWhT5Dl6PQvhagcqOlT/5HqdDS7omCa
ISyxRaVXnz0PRMl8Dlz2s8Z5rztDvZPMRwBhMJ8aEuvd7q/YZ0nqGL+ZpQ8s7bX5iqKbTnytin1r
F/umAxJli445mBfMURZIv9b9pFAKz28uX44Mx7+UtD5W9tThf/6f5JrlWYlCx/MlcMXa0cQ3ks5c
q7STMtmwqSjmR0xg9Fzmd10V+7uplR+ZGdbXwtYxXg1sKm7TInaZXy5fGHWzHlatW9fXtnaCU+mL
7fLV/74lUwxzm0F7V5AdbyNA1KNWIBItUEHdlvd8a5BX/ox7UD+EwOjgGFI9qvZkhMqLmsX2y7O8
+2L60xE6ETAoKH1fXlqBPVAbK+Q5iESQbqHJjBjGvwvI58c2pg1fDdo38xXUe0nlwS7IIrSebnzW
AjO//PeACbJB0u59Lw3HKNdngDFE9Vqdx9Iyz8ojbtkZXZl9mrElnxXHhk3nw/JeVhOnbAFGlWje
9UEe+zZp1yLiIonj9HsxzBVtah2TDO44iEQQqfhf98s+JKWTXZQw0dnKK9YosXUtSeptHh8L4OyX
ZoaAxGM34BgzFYJIVoUAkVD72cWDf+jNU2fn5tphUf8aNPtWDsXEL/HJmnIig4+xLPXKaxKwUKuR
3vqgy19R6XSHrAzNoyf7o3JMb91QOZzIC5XbOGBEoY+dWFtt13z5kYCSobubyZ0pXdpU3X0JDGZ2
D+AYxVeloGx7Q3pVRtD8QvvCvVAb0TVl7705Gp+5UFZ4tIgD2i7il4nqZ0UwmWRAOE+yqA8xjFjM
+dBueXSOhgk1VN2e0wAboAwVjPkWxC2pfs/E+dr7wIM2uuydSwPcVD5uG6v8o/VacK5c/yxTBmx0
UJ0z0+Xfoq1HJia8qggEwixi189G8itMmgG7ThCsce2d9Llt2oxhtcXkxdhQMhQg4bT8rZX8irUq
/9Ld/kfC6nhnbUx3tYPRkfa/vGr2to6KVWKiRn8kR0wuTV7UAJx+5n107GLmwfGfanweguboLez3
Vi+BAAJktAQxqXMnY4HbERa9klbrfUVOITc97o9Lo1F8GKM9rJ0yeR8GJfePYbcUfXIurZPMG/ej
G6FWIOQJSHgyzwAwnCOKUmbgdMfOrGx013Ng1K0Jx37+r4UlG/SY08DOZqje8l7q/GGfHGBT5PFT
iy5lrcYeBmoZz8yietvwz+6i1HHe5m7zEekPpJL5ZTKG2dVJOfNZ7W7sED3ggq0Q3s66RTqe9osi
d/l5/qrviehstZxRmL0bryUglqALkh8BBrpjOqBuYwRhnhLMsxsH7lzmetl7oFS+t+u8OjKcdO8k
+UyrIsSG7kb2AUiWsRa98rdJ42vZ1vLBr/Sas1XS+tRmj3UwPyzPet9KET2b2YUh3gfSjeneem52
qx0rwhYdRl9aERfbQjiXkMbRtTBCcMsgfb8CHMtrRZTIueuD5F0nCQJbpnFaZA4Pz7XumeOBbc3i
6JaOtz7Wbkx7tA+zGb+GPAvfmzBlHBFJUopx2QUuN4+oin8LPXIIk/V/B+ql56gVybDHD/Pe+mNs
rIASqWPhDnfwQn6jJyvGvQqiYMSBYh7+Lc96t/4pfQZXS7tu8ozoydXPg6s9LUQcJiurdIqnFccC
51JlwxFvR7ORc2xXDOwh9ozi3hm6cezm2TP9YfDaU/EuXVwvyAR+qpo4rCY0pv2C1Ui9DsqqMUGA
KQrM/4OO89FOBwNEUlLOUTI3aTQTNwHrZaTVJSLKaKovSaGf/TpEU+lAbSV3OmBdrprsUnRc1FVn
HlyCtk8thXg9w/iWr+VIli5V3T4ROm9J6qFwYkXQUUghajn5LSEEnS/jvdBQMrJxvvlGCIJ/gcMm
vjWtvceszAObUXp5tNX8/kcaG6yI/m9tFC94jSCdW86RiCicpC3RC7kZ/bXAhuyQRwwrpxrHJ73u
kCOkWZWi8o3so1UTCUYG9qrX8vgUFNnJIIxiXDWaYR4zPf63OvX8Se0fl8ojPoDkhYTeAuXOKIZ2
Z01WtOnSylvbzIYYk5rcoZLBOX6V3SIDjLCvvsyvLPIUbo/fS9K/uLuRfm8HEgycGA7zUifRhB/2
S12r3IhwK1OPN/E8lbfo611Cq/E2NlimdRhyPmEgn1wwfQNbm+cmYfWmlWPxmQVti8iBKHqMB9Y2
niLtGMr0TSgua6dVu6gzrPMyVPcj2jARzIVjVWVvhWh+jiCQngnRpgVS6eVNY1xI6di2B4wJ+dmt
XETtjXXXCjP+0boapT3VwiQYKs4+gkWGFTZBsq66DtNLXP+uTNqnNpXgG/OjV2HE5THgTLW38hBV
FM3R/cIr1gVxdAsEoTtU80C/mkCF8XNscN7JHypRL48vT/DGhOZjA6s8bWVNXnsEHvaI+us87QO5
friPETzbUGHc1nS/MVih1DlGQSj2tTFzmmabIKTzmpiidtpqXhd8qIFUEkK1/M5EMG+0t1K/kPY+
XK1yWUhB2z0o0cgSgkc97ion3td8EpsJp+0mzfToYBTZh4gT7Yl2j7PWyincajZ6ZNUzZlJk6Woa
Uv7eRIblI3Z6oo/xoYs2v1W+dvMLNZ5o6iAWUVX9ZYJIXy0PcSm97SP7ASPmSFvsIXpAk0UkDmef
VTzrQ8faMY4Ls18FTIhCZpOk24T0Lxq/NK62tmcHKJ9a1zw6NADxAVBDMvttnKjca6G0cZrpp2X6
4OhApBivZhE8gGWs0ef9gPXZH/cZwoxt0tX1psEMgv0DRZCVxFsVhUTNMFB/tGJqJETHuPGeOsQ/
P0JvFFB9+s3jJoL7lqZ2jP+wsj7jko5spfmEmTjm+Aqbfm83E3k0AgfRMorQMRQkZQSwSdG81HLn
U2l5+h0LlCg9cXBexZxwYfCHyE13Hdc8qu+uPePabs+tUzmbqOYU4bRud1keYl3/aTIS4UiOiZ/F
NeuOiYX0LgmRcpfqSko8Q/wxJ4xvkU/qqTsam7Rh6TMoUOoZW+SM1Y7pm+Buy+3nINChDzXufbm1
wtZmZyzUcxtuPAeqnCfDuTKbL8i/vkzVd1TAHHYMTUGC8ydsFACvHtdYpGvpKrewCLB7Wms5tyQi
MxeHVqD4rlmuVx1C5PNkVdYhaYDqqGFC1UtNdnR0r71rMeqV5aVRYaBbon/iKDYuSQfFA5LSqm2U
+4E24Egzni5wPW4WQkNLHbLVGA/e6V+ZeK75bKqG3ynL5Z6Ppm2CZ8/IGaIvqkTh9i+yDoL/4yV/
AO0B3lF5KWgScdZVglCzsnfT89TU/yxXaIn0iqmGojVWpGRYNJEiicSHLFHe68aXcxxAFx7TUd+K
WauzABboeclDnrywAZCPxzrMxNqi0efjQPVNsj6CIQ5uUKD/0JTZqwhdixfE3jmt5G/TDaFvzKcm
FbF/CQGdmbS88pL2InphuLrTauu7c/CwpLb1v4VrWWZfZMJAs2hMRs0CMCE/NXz9pLbwUqUJ9Aw7
z8kYbIx01ffirSpoyBKJ5RwHt+h3eWjIz37It4wcs7e4LcQrYAXQV6gfYtp8D+lUmsno/Lgz8ln3
LRXcBcsnFieed+p/D6gkE69qoVlHS5GhaczE8cYALRdVQ0qvXryqsIt/a9Gs/+6t2bTk96fEcjBG
T+aH13A4K4KANEnPGsCxctz972GRMywvC2W/a3PEnRHV+J5nxAsxWtGbBGy9T+qeHd+W7i422Wa9
FATBwlOYzHLVtiStLWAFLGjBtvFZMYhqImBNFObT2GCqVmgQOzoMh1SWya43Ie/OS1IQ5866SNJ4
GxPHhQ+iqUDGg3VA91nVGwLaJkqDeajMWnGusrDct1AQv7L6rQnLcleWg2DYkrwaXqn9tUActFTa
K6OwEVYgtKKXPzeptNBKNSaQKSICG6eF1kc+NlSLu2aWIcQw3v3KYNuo8OdHkGcPSdEVe1PY2nvf
B/e0sw20E0VJgR8H+GDaCMqtV9h7yohn4pSQffc2vFOidKatE/flPnBj+60Ov6q21//Cf/we+KM/
aUiHObm29boA/PW+PCOOtqGbgeD66Ji1WkXzCEW6rEGNPd5F7vavXscS4YjsxqWqIYhkSBsN7o+m
CszDQrWKzfyOyGE8PnRkNSoL7vjoDLjDgUBojj+nDImpPmgBjg3pPUm3cOgCrk34gewHsX6EsKFt
sjL9intJ1Gno1z98r/EvHianxh3x57oVaErOI7ul6WR7k3dQOrhsN+KGtGF37hCwVzeyQ9BbUzd4
uOnXcWUIOGWotCJyjqI+7baLZovUcLFbnkWWJ3aK4ek6qqefvSuHa+2LZB/GGUyFNGYk2jevYYXe
bGxBFtEN8U6kQ5n7UVhgtwsGFQA3jXuZp8Y9M4GIsNhZYWfuW0yu65bd4pgEBNQuC1AyeL9k40Jy
ZL7/kgf21ZvKPzqhes8pkUEIfjNulwLRd2Z74aGT9ms3pdpZxH2Ow5t/UBdB+QP/xJ/SZtxNVsQ6
zrz4JcEmtWdAfzZRFR5I16mp8JKbKZyeOFjxvZApe9f+BVLOOQyUsYgAySPUOBfDNMnyP1nvH/Dd
ZD/CUCK5GZryVBH7S8ntREx/aAx0zvRL6mGC5g4AXjYMIJrr2F6ZGSadB2rHJ9CnSJsb/KNrb/fm
u9CydNNamndkeJ4T1JDb6wHQBPmSsmIUjgBkM1mBc3BlM77Sgd5lGaoqE+zNRTmiuyUVxjKdCJUt
yhTrXUvIDs7jH5h9SJNV1dNS27PAU0SpV634q2Y1UW7MP5qX06eVHi1lS9uDVXyNRJu9CaFzY84W
msfS50rzfWmJ1yIlzShEUbG0xEnMXePa3xt6LY8y6fwPNxu3KMTHn26ExBJxm3bUpPVHw+HGBFi3
b27kNxuT3MEzh6j4zeaDIPjxpkdm9pmL5KPK0+Fr6poUSkM6vdq+aLf9mOzCXp683rGBkls/HZQp
NKG7+IkVM36SodFRwLrlvtBLGK6Y+VBx5/1bnCFwAGvzY5CIvnQ2u40eTE/sEy/1UNNKwMt8zyMf
dbDn9XtpOcmrgBxA5XA1CShZjwFRF1GhfS2y+kefYKwqHcthjzRY5vnOH4cnGor5DgU42bXSx06Q
tsS2TEO9HoLOu7kgjddihF5T55gsc9T/V0tr7Ltopu/lb1H+z/uKUR2WuIQJQEQA85JWgR7xnKQK
Up+hLpYb/rI7iIwi9K0n3cRXpBv4j3MHEWPh9nT4uDo2nDrRtZLA0dPeRa8CuNliVpig0f2RErW8
TnNcUraLQ2EAMby1Y/NTiw3aR0njxheIGv4w/nCI+ur7Uh36rkv3lWkSIYDu7EnSCUqr/Kkekm6r
bDjG47xZWDmtUnTZZLokpnkcevNXLECLmzW3J8rA4gc04gnM/KfhdDbAXUJOldMVH1EwYeClfYVz
pyhfDOTLq0yYw6kvQZVZVdFe0jC/p2Hb3Ma2ri+ezNuNhhB3o9XC32bB4JwsCu/1kIRQoGme7xvP
9rZV0KJvcN1Po/abC82S9jKYldgxnSe3OPi7OFes2b6SA1lbcfmEZ4yrISa/PQl/Yls61nirU+sD
DWx11wV5ZqYZ/HFAaB7CCN3h0gf5ry3Sm9qu0rXL5FT0JwdrL4zaoB9Jw0jrwRFiV57nGAKluhdV
nwEuxpRGV6v71jtVK5RA36Zag9ezzst8Oiwt+ShFdJvCo4woB5L5tCjKxj6O4aDWfukOu3LqWUbn
ziYRDXJt+iWunUTctNiLvwAS2Soj+kZr/32SFVvdyKKPVOvkc4wLEE+gpPpD9EaQ8sqggXRPx+4r
8Of2VoBkMwpT//I4laN2nUM6vHKV1LYFMMpRO5cxxm6IS/HackoNrOipmnPcyUaoLs00cVKdXxrk
Nx0mptsb7wjmqC6gtQqiVIfQRBBJiLDcQ/tv3pjjM/zM7fKvpb2MbPbrhx/nsRbZCetcaoX6pRd5
vqnAQL9ZYfnmZYwakJb89PyYQ11Gl6auEU30WfW6fDRI4LYI8o6sne29pydHepT4YHpnvU/WbNXu
JReclsw6mk7uWazQPJNL8tby19l6muvvCCnA3wvq/pIQwG4HcXFbLBOUJOEhm7ADZ1aCtjgtegRH
hfOqdc5RtP3wTN6h8+q6nsf8WUck3QJV6TAv3MrCRmNDd1hnnn8c82S8caz3Nl3vBFiVOpgz7Hd7
z/OZ9Lv4+Rslx/tjdBbiy91EZTNcO0HzC9VDs+fs4e44d4/bxWQBLubfl7Kb5Pt0WwLeDIFyLp2Y
P8Rz5ksaFdnsLMcrlKODwMNGX4O8+Yvv2jkcStK/oyqijuQL63zR9SJtqtd+knAYnTu9iK2sVYLR
7pxaGOJJk35AplvagU9qcT/ppuL3DsnxDE0PNY5gANZGHpx6O/1p+fHV6Ufrm033Su7LxvZK67J4
JcOaLNJm8p+sBs9hUYxAE2DujR7De2J0/RdNp3yrHFZHGR3zR1UdoTzyLdfhP1iebBWndx3/DQJ7
vd8WuY3wieHTx+NZinxpWd4Ns8lWVVQinhSN+5Jx4H8wm5efQxBzsKHHNfUJf7vaUM6Z2Vpz7KL6
rSz1rUKrSsiVO21Y7ZLvaupxGde9OnlEa9P0DFgw+vKHCb11m3cMdpcuNSfIzePzkb5NiNS88xhp
hGyI3eQ0GOGuMer2Y0IIevSboeUY7pjrRAFFS8166zpR+LepzZdK996iaqzf7EB8EzOV/cIS9a2G
GiiBob40Nz+xu9mf6Uh6LaNGZvJDnK5jL91AXhD33oppYo8BJp1u0PdF6TrQnwigmwHhYTaI5x41
IG5b+BQGe9aObJF/1JyGHMSNfQjaAHZPmt/MYULIT4X96JrpUSG52BMbakXYf0ZU48gjXx6GV1/e
KssXq9idxAflNJ9cUTTPEpziwUxnxgo4N42D92sdhM0pIlx8Vc8SvuW9qP/rlWQctY73odfC3jHp
+4iwnOHIq63PwCRBXje19GIsYVl1liMDTWCXJMj2Ns48FIJaOh4eawux1ul1wez71N973PvnqPSH
1bxZ/1HqK5QRB7txIn5gTYUygT6o0L7kZk+n1sjM18Gje58J5ZEpSBM+ARAGnR2PgT5D7qlsEC7O
nyWosWcfrcq5r9p4q5fK/Nmn3kpKUe6phlHazwR9z4UfM4RWf7CWbQI7mVVG1suYl/raCvvsGDWv
+Oit9zCCV5Qxo95gQfL2TZRS1SdjdrF9flej8OTdbhQzJLu6TqLQNmGlcC8ZvhhPj6chw+It7Tpo
psALm6T5Ro0Gvqgu9h2wVTznzGrnNVM3R4lt5MmTlf5UM8rfKwI8Lo8PUHmI+r0U4WWJTvjhDHLq
9tK4lr2t5ocFx67g1+jWIaATc/x/BPiZqRfbh85xisenXMuQzQew/v+bJXVMPAgHY5IzW55yOZAu
zCEVsT+DO9m+5FZK5VT5ciVIAjo/fjLQr6twliAtvps2nsDlxnq/8ZfmtdAh95Dfd1Cx8FYRuO2L
bYvokDHLfDxbCiHcLi0n4qq9x35snE0Ol9C/wfwua1tQINGK43FuW1anJZgg1MFTRREUrdTIUVvU
Pa1cF1rXFIcRMOopX1ExOb9DhHwBu+l7X6kf4PTgqxeRt13afMu604dmu6kH7/fkYBXpHem8WKUQ
az8r2ets6ylJdX2tu0yQSgvTgoFMqMWFAeJ1ql6s3AKMZ8xoinDUonURWN86bLFTHmXdJs3bZC+s
pqV/mLUXQUgwdTYw1MQ0wjX/uPbUYg3mbE2VT3PhrJVu/nd+UpBN8XfMujN7UrG8839/SYNQt3zP
8s20vxj7knteGi4fyFS4tygWdDSZim+RcbYsD1jerVIbLnhbkGbRhPriksL2C4TtOfBT75meWMVM
w9O+SMfjMPafAX555s2m+NTb+uWzr5HsltJmfHZmWC1K/fZiQc19Rw0YEx/ax1e8UuG5K8qfIfXy
eXlIE5PIMPRAxJ/axz6uMG/VoX3ECUMvsuPk3iBZeM88EFKdy1qvkTJ2XV6CPPoRDvA0t43L8Y2Q
3eLLTkP0WcgnR10Lj2KWjeDQlKsxBexmK2VdKhOxR9rYai8kKJxgVvy3ef8hZB68NCppNrne+gev
l5/pVA2nzPBT2iW6/gKpj7w5mubmsHUbUlzpwIoTF2QGs60hscBBf0Gjdis7chaWbrLnpWAn8Ixz
PQJFhIptkQZmcQFXa0K/GMabvZ3Tjw5/jlZPgh6aZWtd09zY9031T4BD7ueoKSzbJBM/bKbSNSKG
vTTUUKt5G+BN9Re6q39Cwc+ihHrRGxjMscLkgQ0TRjv2sTrJ34f5hdbz9vINkXLSx7P/vlWv5PBs
tcWwwW5Vf2Im3qRzfk3Qme5WNIOAGSQa2ndqExn0cXEKKAgs5GSSdUAP3IX7kRc9K/T/91ra1fa1
zU3zXWbPmgzkxrM669Z4I8yCePpTjjrrRaXpNy8r25MGkWkH3AmiH4Phw6ArsZLtHOHYSCKqDNrS
sroKPZ7mPN1oW0oOucBI00+99uoVwUPjNanz9DNOyE62GAX5ZlejjS1PdRBlnxXhlQDPAMgs3xXW
xW8Z+sW+UpCa7IBIUGPeQJaHLozeKq6cc5T1/75VWd0LYXnhWQQTVWZsR3ecGNll+f7Mw/Xw8IZ1
MZcjeYDylSxgIDQd+SPmhLg/U0+u6/QIdeDJ5z5TSc492cae3+NA+FM1ApRJMwAcxNrLfJy2XUbT
hxEnukNVN2rdu7iOICH1r2WLhsd0Wm6Vodkt0o/loUv9/OZbOAbTPBt3hfz1mDiquI9XY9X535Co
bDrJf+sUnRcflXqr0eCulG4mB21AXxLMD5qyyHt1ItoxOKeygiNDNRrPSW55R5OeJDGAaDmU7L2f
2URyGmiUj8YcBhq6vbHNcWOf9BruP9K1WSPnpR66P9c9EyxN16hTwXp5iXWPCI58NMEoBc2uTMV0
HgRNQdTHJUMMt/3SKjnxZ0g3nIHvpZ+qW5AWTLkTOjEgqEgSZyVqzAJTJglby/Gytc14m8bE5did
qS7Ls3h56bI1mH1+p3vuvBjkiNiR2HfBS1vrFkUMD71VTWe3PvkMe9a1VVLbWHN6K47pe4bfdd/E
kUL6VRpfY38zJ9f/mToTkxf33gE0uv4vxs5rR3Ily7K/0rjvrKZRGdnoWw90uhah5QsRGYJaa379
LHre6a6qBnoGSDjCIzKEC5rZOWfvtSXTfQw0GH/coU7CzfWTSliH20lB1JuUFSnoiM6rOp5d1Unz
jaanI5iPpjhkxoQlOXWo9o1zVPbCQ7/PVMfQF7DQ4hQbRkZFjashAntLFFvuCjLvV1FpJeQVdca8
7rHyVwZLZptl1n1BmPgmrCv90Pj+dLa0GrdgrM/P0MU+NENRvhuD10jS+IWc/qnRBZ2KHGsxjvsX
pwA4MWTOzdhZI97NZZgdOLA/Rrlvseu6YmGWj1JM+3JBIcStybSVScpUl1TLjPkvCklB9Hjh82uS
3FV9iJvDJIFs0iqaVlbfpoeokZDVh3Sd0Kh40I0m3wYluHCqtV8iSvAjdDTY2mzSD3NpNLe/O0Ol
Zrn9PIOKgKSD/Y1Qtna5SwCm48m00LdtQDq7pvXVEXczzx5o2R0WUnUHoFTdNIUIvTSiV+1bRn4L
ijWCewPNyUj6+iPKzb054PfrmGBti7zMt9MQjHu0WdatOjXRqhdW9RWDZaxzlGVO6pxgP8E1HKNi
j3fP3qr5ZB5Fe78Y5D/qSfW9Gc3AcVQRU03avG8k0iw1YTxHFlzUlZgt5Ng+aEFwo+f6+MYuNdU2
uualaEZYWB/wEuKltwPnptI1HvjyUSuNz6wHXz9bp8UI+AyX/hh2oX0H6MF8okUVFDiWcJLV9OR8
bZUORFnmXZ9vAmFF50Ro016DywGPdJq2ousL9zqKRh+lnwaENL/B9IRGbYYxKG5G8nqi8P4aBsyc
jNO333uKGVWYDvrg8XqjIpjFeflwvSNxwuHhEcYmqJbpYgY/Tha92ASJNrnGVKAOofXNSAEV6fof
3bYa9VpHUU10iP5m1ZH+Upei2CnMtdmJuavThF8lpqMe48o/wfqXKGuRzrI3wgaq9oEy0ZYxfl03
Zfi/6qlSp9ydlKn7LTDs+sVSiF3ZtRZP7NUKO02Vf8xZAtQl+gOs63NSOcbN2M/VrpdtulYC6a+u
03slkeZRxihSrk+ZZpFwYjSh5xgj2QpzcMalXp3q6eYal4yTRz8XY3W83qMwAtB6xTH9PtdKvTYI
k+O7JrLGMfQlxeZqXLd6RLmE9r1livZ+nUqGi3Y0VTBfQG3FKFnqxrbLO7qxy66cYiu00uyhhlzW
zCpxj2CYN37mXLrJcE5TH8e7ybabfS6Uyqu0nlE1XaSqKoOX3iJEKDLAFJJJaN8Twbu+Op4iPdh0
fVuemzS6VeZR7mJFBVXlN61naDPDqlBYbAJW8fP7LoyXZeBOJEReOBdAj8hbOx1ZZtiZ299HmkL0
D9dGN5xEe0UoSv+70U3wMA9kjuiy09UZ9Dq7MAnaAjW/K/HJUBfzIGkTEiWbn2IUXicFKhj92+VD
m/7vyV9umKzbWz1tnnvHZ3IhY5zDjhFAWavKt0YM1J15ctNqDbVGWgdH2mz4sfRZ8aAzrFKb2MFx
KTOylJC0Ysp0ukn0tG1oyze1GVe7qVW6bSMLSLhJfhu1Ru6WcjJ2GIeeLHsZTCttSIYBbF2BELnG
jJZHjGenLi0NV28hSqAOWCbU3ex7kIzKmqlX1tgvv8VgUxSm67AaLTcYgv11BiBaVIU4txAQibkQ
61xJkRMOxnkpAZRCLT8jW7kPrNb/EP4zhcwZWU/8ZWrtB/7g+CmVUbBlsBR5v7c0ZwYi3jccsxoK
1U8uqtsQl+YzP/fQzkOx6itZP6XTAKdBra1vA8ekxE83M9/0cvZCPFztVB+vNz20+d8fEef4QItx
3hbUCebZBkZ9cgqTxrkTLakpiwOkHPrnjjfI7lrumklpbJIQvCtPyw+eA3FrFF2M98uWx8nSX2It
ME+GBnLAmLUKvdHwF3Cf4AQiMzmC/n5aUDnQzheFc3O9QejjbzELDm42+n997vqFSaaYZhFmrLpw
eGflQb8uq/yY5GNwuRa7hUTBKkxMtkPkXWdHo5aYd1GK4XgRh1fp8NyEwkBH7dBWdCz9eP1I7czH
CQ5LvSa9wj4mRSRX+GrFi5aG3y0IyW+q1xWOEi835xH3Itak2ETRiHJ/AOi6WJ39yExW19+pdyAj
mxQMEL993fWMT/I8kmgLoBb/bu10E8kkYZq9F4srlloAe03eaMcqG2FbhBmgkTk74i8iWvj6ISsZ
ky/1AM9WP/ewYujFNKerPKyy84m6yBjXpLUCwpSJBUIxnBZmrsTc1YzrkVLGgAk3QHVebhotPDZ4
+Y8MGEPildo232ADoj/Y6QqvVEpiM5bHKZObAajkRYZde4BDTV+96i/T8qlwAZgHrJpeO+tELtZQ
sZT6VEX9dGqWm75LlxuzcSuSutajOdXsdgwYcsP8MIRSuIXKbhtE8BtV4nKORTOz6ShcVNdM7khF
8EtZd6tlRn9kBMesd2noREnnr9QabVZCO+MBZo4bLasIhrDghEziIyCoZHO999+fV8RI5oGQLhId
3HClvZRbkw5It0xs9L4MHRT65p8j8d9JWcvPng/CmM/gKDfZyjJIh7etlmX3igzursKg2u8bYoQ5
yaBNyIgvqV9VpEe0jT9HQCUrmy75Rc1noDZc7XpvFJqLxK9cj06ADGd51dp4clwiSAg1LDLzBso0
Q9NlJKqhklw1PVn3V2qeEicmQ7QVeF/ScPKBirIiSS+U+oRiQ7wUaITc0iox+eL/gjNeAYAWyAuC
joLDmunGVMzrjoNDGeiI3BszvTiLwW7uY8Fgk/f/nrbtApwWjP/pjz4VDmudH5WozDoWPIgvyiWX
/Zkxgv88UvsSj+mPSPajzVUjbk/1fZDSZLkKDK0h3+dg40tnfIXB6HuQab8CW6kOyQLcAbpOS2/K
gVfZ5BI6QsnOlqKcSgYUD5UMPyoh7N/3hIogw8aaTpOMLyZhNJ6Rdj1f711veiRy5kyi7vWezATA
4BwIthnB1UrT8a4cqx9B6zqOCbigDUJKGI1GFZx93kvnHCoIwipO/O+ch1flEg+RKQM3xMogR1CE
W/lo0VektJOYmtO3NBKfwS8BGYaYyfCVZrfRoJ1p85ZTWcr72jSOlXwbdMwwXrxw81tzsOhLMijo
Y+YPLFhM9rIcRZdq3s2zre4Nw3nBWppijyMFgKPncG7t7BXdun3Af5VtdOat7jj2wdZasuLtKqtv
53asb7te/X8l3cn/gTY0bM0BRCENQyX/8F8DraJRaDQyeLNo1URKVVjuGzhl5xrd5m0qn6JlpjIz
BThqfbqK8+Q1gjt+tCfbOueZr7uZcHbDErByXfRLcN87zHo6EZ18rlNSMPX1pfDJUg9MOqbXjwpj
ZL6CDva3I2skJvK3QwsR0QyqD3lvN8oMExUGRWNQ4q2m9Le/++ipP3ilYbioustffZExmZ5G5r15
0dHDR4gULzfTEswn7UQeAGT9g57Yt+jimDEBu1hyGGXZcczejfypg/lAu7bkhLj40tqAMRZdN/02
awFXNRJdf2zcwuxO1hQSxm98UTL6lgsvPl+XaMAa6BFvmlWVsIf96RF1hNcOmb5uwlLdtpBirjFB
//45/kfwXUDynoIib/7+n9z/LMqpZprZ/svdvz8WGf/+c/me//o///wdfz9Hn3XRFD/t//q/tt/F
5SP7bv71P/3TT+a3//XXeR/txz/dWSOebqc7nMfT/XfTpe31r+BxLP/z//eL//Z9/SmPU/n95x+f
RQcVkp+G+zb/468v7b/+/EPTgGD++z/+/L++uDyAP/94+AyH72j+H9/x/dG0f/4h1L8ZvNktR7d1
jUwtg7Ct4Xv5ivk3B1Kk6ZCHaKmmpi1fwQzfhn/+Yci/2aqp65CX+CbNWFKbmwKlEV8y/2ZrJlem
TZ2kO6ql/fF//7J/egX/+xX9t7zLbgs0WQ0PxRD/HDwpVWHpqKn4MyBXkqD0rwHQeoRcSyAZwGuH
W5McQ9dui9AzZz5Ku+4yK79aYKR0fbAIpER/uRnU8dXsU6316iUyHpmMz5eKQbLLdE4Akjch/luI
RbX7uEVVaeaZV5NCukYcgq9Ytb/seMRQnISugVG/t/zduHCCK3Wd9zoQt1Z7bfoZyGzZbfEexq4y
TjWYc1lsU3VGR5IOudvZi/ugXtJ+yB53RQZ/yehm/OMzcwoQyiazomVCiosaCnUPrG+V5XgpolEb
NxpqpqV5hstfuS0RLuxmRpiuXU27yiJKvgEt2KWgdqAVbXolUTxz8iFfVlgCBpi4EOCyp7xv+kPV
LAT5KcXogz9IqRDJ0Vmq3aOmJVjGY4Boc5ChtHRI0vWxSIOw88bZuGf0/l1WPmd6fFPryXhkRdBW
Oj57qyStWFt8fFYaf3Pu+8QZ3x4i4w2npMCEsnRo4Fy39qG3rOhhELayLhejucHuL1tYIWjegkOp
JL+6qhQ7ux9esU0sYtiJ7BBy55ymvmmzmL8t1ZyVSZhs1TXP5LG8hYtA1OJJx2oEDJ1JBZQeUJsl
/btQFR79pQvyoHqtGgOuvXaGbZM0mxCletDJkyk/Iq3Xj9McPQSVBu8lcc4qbd6lW6cCWI+9gRH4
xlLGdh3WJZIFe3ji5B+tDJxSrjqAlJz10bWGJRuHiG2N2EUcXfNNovW7ziqgugA+nBwLcHT4y6ih
hybYcirQTsi9/GMWaxuHVZAIh00msAqkQQ5WvNRJv9DDJ19U0Q6IHy94JC7MFh5JZtPWkAo3ZhBM
6+AV1C+eLL3h2EJSgl0TlYxeAp7i+G5nDVECYS/XhpYcOE8WYO1VsN9MC24VeiUtScJMPh1U7pHJ
Id3A9CIDzW0y7FwIn9epP110NdxVhk+04QDjMxk1dMC1HW71ITfW/fBSdlKQnWGGyNtjCdZuIvil
0R4EahzSUtVLwz4vYsNc4xngLxiM3l3ODVGaZEQ3UZ9opGxvqrp/iYi7XkUS3ALt6UtjvkpjfJgN
Uz+2hUMbiSOMGcjPDHJgiyNsO+HDD0EpcGihTaORibMKZvhmOq3EI4KvO1UJ3yv4qzPk07ZRn+md
+qdIRds29ZumzIdjOEOBZYh/GfKp3ZktaRU8deXKegV1jqYJsNoqx0DimbDhyBJs7d2wH+cBhzsU
xIixGKdThHakL+RnTRo7kSUbKZli2tIs1vB1tzARp7sMBguPigwaQNFeWN9DOXJFEy+1HaAuy/T1
lQoZi8aFtWULffNVklkVPATkLB+ZufU7oy3vZNx8w+Ng/FkxfyzNudyIFhBSazAfqxVeyno6CYWe
IO+0lseMcLTJi3NqY8Ck2i7nEdiBxXjP1D0ftd7WF1sdPPWGHELDE/pXWTIbUgkvPOJ8hucAvAnF
MmsIdhdYIKrNohjU5qrCCL3GoLwfpf+Llo3n9Ea7d2zrKTaKS2Yq0w6T+oXgV2bFbbFv1DDjOVub
Cl4K0xvxa36UnbLWbNreUhv8tcmSFWCf3S3exNrI13XdktJUtujnIn1JJu9eYOf9CvkW+vSNWwQ3
1F4Vl71jby0zu5nVyPFC0b4jZys8lh76FQ2DJadngbV9E8rqKuR4btKgp3/C1AqdDg3eeKd22jMy
igzS9oFME4veFII3Z8IdZI0TSDx4h6MVm2uRTaWLC2hlDbxsotXinez0L8n5h/Wv8oiiW0t/CA+8
w0I8RmvEl6Y3GanqybF4MTr/LkjIHtFkQ+bFeIhARyWSBwMSAB+sLW6RyuSbsJgYU6V97QEZBQUu
b2t04tvQ+QaEV29HQT9Ck/OHo8p+nTr1AapwT3MPPVTdjyhBSXJrM6+ikedNkX3IpYxueku5RX3X
rDC7pu7cdgdrIOkcw1K0kWnirw045qHScgRke/TT8mjyCYc3w3pqDPRntd+ivJ3XOp8uTNyiBT24
VI8clnE4A6nCoJRG0ZRDclBIhaQA6DWSeAzaCT5nQaBrpYtXx3MsTK5mDRIyDSCgZ7W5VZsJxaPE
BhsgV2dYijiyspw3q/qk5XmYgv6Ma1u59/PhvVZA3pU6duWo1tsHpm8o2h37ZM6O6/A1+lzNwZjB
ofjT1takIJ4laL2xFMyVmvbVNhn09LLxVJ/9t0mVewSTX8v1rrG5oGHsYa744TZJIk+J1MAdhfGY
2bRnpwAUs5IM3tIt2cTLuCJQCs7IEd6dhrLaL/TnAsaiS5+9pEs9ECszk5TU6DbBql470bTIYJaS
6Mm7iomJ2xY0GxvB1cxAcaUltqfFJZM0FPOv8I+3siYFUL4AX4S8FZMDWpdgIfFsXSZBsO64PDAo
jisssflemTF4p7n5MdfDJjfoYoWD+p0QC0IzxGt9e/CA9wMbp0lLxalt1Sgga0eQ/qANzyGgoMOk
EcZja/W3WQFMGrJrQ+eHMfgdSNtdz32nzMli4wPczLNH7YSSZsSnT5wIw2k2qVWI/xKibvyLPuau
LmZlp9W6f8GDcFSXXAIB7MlDwbnIXQiukCaQ2rbdEiLVPU4G0F11pvuC32iFvKtZIbdry8w/a5zI
bGFkZNEE1hbsz05Thn7DWtPQNjP3WaH02yGaH6ZgfCM9cawabKmTQbggaWv8ZlIZBhiVhg93fhxU
scUde4AvBY1dfiCVikCfNptBceWCQLSHGlqC+tT0cHfaITqEjdatl7Rr9j1c6VY8hNssFbezecbu
s2zs1akyiby0S+1sZ/atM4WmKxx8t6T0ok+c+D0FYG5h6GiVcbDNAJisZYPMWgcb7b2JJ+dYOdGH
UGCi8HhDT2o7M1N/kVAxruqZfTiFGbwJ5YeZY5EayoTkhw5xx6iOB82eThZjzJ09lfSSpgqfCe48
jYmP1DeaVjZHul7IBWBT4UsmZIQ8XBoOxamCqEj/nHk20XMjaXHu0LPeSwxoWztbcLHqgLozKHt3
PPGbb7kWWWJLtGscrYwbCvBtk7VeEjUlue8O9gxkqSQNkysl2+i+TtXHvlcYWRsDwki4g1OWAtbI
MYQYfXNbzohvGtjyg1L9xFAE7yV2ss00k8SS0xsy+jC944wXMcibmk0dcimFCQTDU0iHFGdZwVFc
H77CaKYuF19g9ZqFrfMCOzVnnNUxuhweyKBp9hpWWB9zvUHI6Uuk9A9AHuCDieUqTUPloPYTGhgL
14BoP8XStpPZoXTMt8pGg9bHCJB17RJHJrJ7BCQo+fR+zYgZ/tAsThaqgomrAW1kXnsWdu+ttA7Y
0da5ETyZQ154g8V36VYfrKNc35VpxLCBrdLw3y1CFDyhNaNH6YPWliDtZAQ7R28y9tDg6oRm8rme
Cjsh/upoG3i6+hGXO8oV5M+8otCMS9MwtxxGM2Z/CwfStz/oC5boA9T8SNNLWxeC8NbSdGjbU1ef
jAgpY5AN1s6ayWGU9eSZjh2Ciima+6o073HqdMes4xmCFUweBXbDsz7MRxrP9p1yac1sX1bQoBYe
ZT8U3XY0hztE4l6QSnkcQfCi4lDXvj5PuyTWP1UOir0kBsxSvmmFbs2sRp0eFR+ir6pD3eQ3jZpO
CErp6oX5L1lZ3TZWnds6aLIdcvkPu7P6jTDMdjt2Eygr0j6XBscwE+DVdTOoHQW7q32YsyBAeQsT
nVMJggcV9wyWJhoK7EuEQvllfClT8dCn9OZlCMAmEFReuDIPM0dwOxbNHkEBtskuwO+ouJE0vpZy
sauLY2V49pQPdyi7VIqkjopG+MpOxb9OnkfDVal/VUwjLpbgDIR3QbQzTraU0dcQta0X4a5fhZp4
y3ibE2SJNtTuFYkjRHMrgavT7niw6S5krngKVFitAUbliZwtvj+BFU6MTTckt3Wh7gpkZzirUIGA
4EHskM5PNW+joFeZNKvqcwhl1vPzAB8rm1NH0ezqduasZ0kzWQKECcjRQvK5q1L/vTbxeTXMOXKz
ZxwOlRZaKDVO3lP+hQg/dI0TQcrP6WlxBRj0o27Qt6KfiTYw12ZDDmOXxz9g13Q7Pup9ciIxtOAc
Y7dui7qdLC3iKi1UW2FAWUdyjxdOU7Ot6+HQcZI7wJeNgfyPEZP7VI4vnYo8dr7TUpa92vDU0UF6
Q41I3exFIpBERpIN0WTFTWbJbO/r7dFkUI/vUrs1iVrddFrUutiE6hPzgGeyCXn2GxQp7DOrMhmI
ZTN5X2iz/1YZQXVqO2IogZfg1gdMQ5I1+1N5o49quB99kxakdW+r4UuUDRRRhtyUi1i9ABe4xNvr
FJNpCMrNHpVVmsYHyx6k2yv256ioCjsJk/A5XzyN6ZcS9L1rmxXhuHW7n2re6HVq70jCAWusPgWS
EwKeilVfN6U7Igtyh4HIi4Qnp7Qjg8mGSWeVS3ZdFCyTlYLkRa2Tz6YOY/Qo+8n8FsoSZtfe5MEq
UXKXVsi4Nc0BpJCiEBkYzNip0vjY1cZNUZkG6QXqa5114NrpA4pQcqbqrB/FZilxUquC1xy+Ap5c
1XmhbixzxBsa3E45u7Rqna3cQfFTjSujJ5kQIpeTTjF2cPIeKgIsGGkeEWa8J9l943zneL7qZsDj
3bHiASFxSwxa67yYv2JCa/apTaYnjCekeIZpU/T3+059cnrU37b+A7AfoGEdugwnf4xk0rexzvYc
dtmq4WjEakATux5ONlzffCCM1qktRjMjng4LpETrPPJ0z65lgX4WdtUQ556eDdz768KPWzcYdaRq
c3xjAwQlH+9+IJvNMduzBqobU9nXZIg3XbEfO3PGCkGaMiKkmU7E5B/oVm7KrP2c1OzD0Ur0KG4e
t4Iru3yHlX1biDja2oFXmdptUSpeGSobramP0xIVZykqzSnnh0oaSGKLEjT3I/LDpmxNCPQD1+VP
21iEO8FO9BSbqUtWzG6wBEn6EU1M1QLTBQkpT15SSIguavmLpMzIA2aPCkIuV2Wz1hlubIbZ/xH+
9Nlk8Xs1IOksrMcceh8VKAAFK9xzTiw3/VDDVIg5LSnkBQaBL9Yz4X881sRiN0CRDCcn3aURS3Bk
kSQ2KWG604bwlBgrkpcpevPoybEjotwiZXT1LH3uQydcj0P/ZQVz6sEJwRzavOuNPnipVp1GMlSw
dZqbuiGMmz6hQijqqeos60Q/rKDlyFfFU69U77Vh3wZtfnYUTMixjqhVa/HBYQFaNeSSkZCO7Tcx
PtMc8n2mdydDtW77JTqDsQsvs6PVG/zVfWrcVNpXOpWPo6Lh2QuLtdVOBiz9ySPfgEZLQJIkS0Ke
iZxIje4RADO24TqlKtIDBfO8sZ0m+i9GGrKd1vF+GBjMaqAvZ7t6xK3XAIZFu5KV6W1qyXe2XYJR
xoA+E9CbwQxuylYj/iYk5dOqCXA0q9TN9iFGRYJYKbkZDHHsIhkS1E8XACiVfbNH1+KN6gpwl0Cu
lz53BslpSjd/mD5hmZmOqagwtzCVMdFKB1sjbu7U6aHNg9lOsGCuyyA+QsdtD+0AyDKfs3Uh2/fQ
qKctgau6m+u8/lJPKIE1/xey5FuyPo257B7qjKmHPhoZ/QSY5G2SWruEMJ9Vj2Ch98WwmiNJJJpR
UBIEPyPbf5SlB5lE92HT2duRSUVqUx4AC9iH7PnEk2EBsHtaSppa473zb5Ei+sgGaDtVZvGjs1tv
419Vqs1w7dBF6UjbOh/yO9oYrSqcU8AyhZH0Jpv7k5N2b6gasNAqkjVXiq2VP8ZVOx9Aimgyz89J
fLQIT1nDOx5Wpqq/ziOmjWFcxqJ1ji1yGH5aRb6jRL4nT4cGX/eQ02/16OuIaH7JEAkmJTRTg8mU
KkuGXq197/jV1tCd4XbpDblIxU1PAzgpgBWck5zNZ1AbCZTDWGHShAGpzVw0XG6laYvVmE7oE8Zq
zUJHDDS5Pp6eBo+p0mQrWvDBIR/Az9l4aGdO6L6Np9+PiphiE4ewEmtih8f4Lhpe4Md6RYuJjRZ4
v3qj6ofjKYvh+r4STVJ5bUI0u6oTGZdmNAKm8EIoRHzKK0KxCMphd+kgMwJqcwswcR0I25sgodg2
WgPlRkgGJnHaxVpAEaWmk71n+lge0yV6d9a6fNeqRNj1S4NQM4Z1Dft1k4E9crty3ZQ+rmHVJGAe
YjZUGGhzfnM/l+GjcKKjVrWgnXLFWImgyLwlFCZAqCJ0Rs12MFBnxvW2GRKOOkH5bPvVZ0Z85yzA
8kzAtpuQGn0qsh2jhLOsaN5rkcHF3hvnItsgUXml/cPIoLrvllDlXDorJESkXDbhm0VDDd3YfB8R
+uKS5aSt7RvOKhEHOmMTDuLdErSqZvC2LicHT85EcAZZP6+yUH9FZ0mFewYTmzzKJQCt4LgzIJvm
3fQzjvixCRF87YT/MCGi81IFFM2sLjFX9gY717osCepVOpsTp7qZneaQi3PQWNrNPGbI4SJevR47
eNaYF5+maNkiKmtj+UNei6dWLGiW3frUZMoLwDLCkUFEUqZGu6x+zWb7HYHiB2RIOAdV7alK/1Z1
DoybDFfeYLMdi6qlOpSHMbe+ER126Hp6kxNkOGyi6AkcHOez7kLZvqRIhQc6nmSpmmhwlLmNYV80
hxkb0npmPyY6MWRaq9LZHgb03Sn+XzRcnDWFPa44J5HBmq+C0CGCOk3vG4Szx6CHQlPIGmkuR5Ur
pI6MyA3+N5WXs3wQgXYQZfgqWnla6D+uQ3ZxfqwWPWc+2EdlArapWu26T+MvIBTygelt53b5MLg1
3SNgKJbHa0v7K17Ybe3wiwZaZ6RryZ7hp3F1wv0fuL5S0wvI42QrB/kc9RU/ImDvs1nS8vk9Hmtc
7dNwE1Ql8EXRPeMQUtlpR0QAXNLsB1a9KmI6SqrSLcBhJgJ9+VylJeY8LXxuQNJTSzTJPYjFJzx+
v8YfNZQbdPDBTo2eSkfPoP4TMTMLOApTZhcb4kHur2rtGiLBxlT7hXjboo3pXupWjw4KxeBam2Pi
iQflZYrGYzC2i1qavKh8ke2QkjScy5qVTSf/2zeHDHwcQajkWNB/UWihG0E3vhLmyKgr+igI7SP8
+3tuYKPx7mBk7yveHFXvaJs9Wl/ZqWzEJurLXYmWZFsJH0b0RVB9eknV9HfQjgtMG75yBsm30gue
kjjBrJ7og+XWtLHckjkaGfD6c90Pm8mEZTj7+zArvhNn9CnMeF8Njm97WS1UKhdo69Ano72ML74k
YUSpButA3DWdnihZp2GFnrpLjX2TZ/Mq/0CpghZiAPU2fYyFj/vUFr/QsLB0kbQo0CMwNkKNhoFO
QJkeVUqSZmcNzSahwjLo1pRimSGJ6YfeDVGmZnHwKcVXWkxfWFWriVABesyRAKZhaWRulFZ1Rmn4
kIa0+ZAle/oE1o1++bNR1J9JmaPJLQodIQ0NlooMA/I0OackYwlZizV3tJJnP50e9H6R8Ma0GK2B
NQgYuGRqc1ca/Y0s88eay9F1/IISE3XvQWegemMg2d2UmuAIhmglQXLS9743ZbNYmaXk5WIPJoQB
fWfpv/UKnXiwa4RC91m1Npkn5VxMI6e0SAAGVI2vaLmCwdYOrHq5h69m9roMREQq9yH501s0jI9a
BkuFrKkXXZbVqvpJ9PI+hOWZk3XA0mgGK5HIX0P5FS+NP1T6TRglyOLye9lb9PvzCzGz2OtPWpHe
l2P23VvNJm8L5j+d/yYKA9OEZPSpk5KiWoNwJ7187ByALdHcYVvS7RMR5sJ1gv65scx1JfOz9UYB
oqm72re/O0FXgUJ5yu/7yvysrILDug/bYtw71gRnKdm1IeGeeW186liBdQuIFw43DgcNhPCoM155
SxOvxxNb014yL60qunXUFx84aluvLuyLKNeGo+ArqS9dO/8SU+iVakyAB4zZDHJhOmNZnqzbcc5v
Gwt3VOmw/GKD3QNREJcBBxdmLmyffbgBhBTtErNWbv3lQULN2oLlZusAvMlqVM7P0j+MfUl2bNab
tLCZeo+lOh2waL31mFDnuI8PLXllE63Kc8cfulWzeM8AEcOwDM+G3bypTk0yFSVGMwBXUyD+ey2z
ISr7qNjgs/ACY6gRVAfNDvEpx/jGpDXCs6TSLzvWtZ0fmyQwaPn7xUrRS4tIhgLQfdMIShfZHCxA
9ivDNGqvqSqF7heJEsWHDRxtU+nVY4wsX7VmA/SS2mzIcKD8pC3nJhoJGyp2kj2DoGORGIDqaSPG
MbKsee1EHIhCU+1cvPSHehpvQIbcGeoC8eAsDo66ux2s/m0G4dECBDdDEpuLcuQEpHNhgOnoZ0Yq
KQTMtgX9UAzS51CDu1wzsVWpwcUY5/VUKPM61AWTPpOgiRpwhFtnxSVXDXEqYrRlQSC7w0RWJEcF
Tlv0D3Ylqr6VGrLNN1gWwIcBfG/FOggYejsY6GK9fVJD/8BhSt2oCpjpZoRH4NfjLuulgowh1Tgj
hogmp+6I8GFiMeJ6mtgacJMgYh87CGWpqq/igXd4UjL/9ENfuji1nnARMTlIakiRME4djQKyGkcv
smEtBlrPfAHIQ6oydK0GLK+FTRoPdTVVDPHpZAvHWOiK4AKCzuJ4r2wKO3uI1LR2a8id1M84lQTw
By8y1V+jmRdrPWdGythe7nhT7HSU3BuSUs4AN4ODwkLCKXtnTJnYLOICOYflWhQVMrGuek4n+RBG
7eOsSIy1ZvgregF0wZQVdCTN2rHxApWaO01+GRrDIVlGmeuE2pvZ1PuZdcqHnsTItykPyCKsL6H8
JIVK5ksdTVzkX5rpvDAvSJgBze9dYwdrqf8f9s5jOXYly7I/VEiDdmDYCISk1mICIy8vIR3aob6+
FoKV9e5Lyy6rnveEFgzJCCLgfs7Ze20XHx1JCipmpJMsu8SosNwMzp099XtLTRBGenhC1UhoOHDj
dzdjO6gKC+vKMH7N8puMw99uMT0ZLOqLPYAbiD5q9hdLzqjRbYiAHtYoGAA3BDd09zjMOQwMZFPM
gJ6lW384i5Qnq5O/kVadcDNgSVQE8yWatfB+eDe6VZHkNdC+zujCps0LbRmqXCt+Bkn+nDvicVXq
B3NuuFAPp6NoLQSgcZYEGZ2nAKlKfNQzjQW99eCSw28qzZ7/GctXZFifyiNKNnd/+/Zib3MoAVqC
VdD0mRQydfQUHHp7bffPfG7lVGx1B303VUvo505GIWTrBDHqDFuXfEcKB6Ulzc7eAyrWDCaH4OI+
OjneX3zBa+h8GsxxDPe7xfaTTMxFGmky1CbYIMv21eo9aRwR2GXM7L/pUYtV0ZFts3fgQ38fLL6i
CM6ZzvqMRW2G8GOXbRoIJIFlYlIX1ikjnKaf5m/Nbz5x+NBjUux8h1g3rkYYN3BVfsvKfMePWdI3
oefqI20v6YxZxNHTf/lUZXRHo+hKi3K5n+uOXh2Df1jWm9xUClTLBilrehA6SaTKj0At5rhOK+4c
uRjlZT0R053+igVa6skoCfqEjJboZXF5/sG+q7jshjbfTI5u00qStHZVC1S3T36bCfObpa0zCiVk
yn2q3k0nJvSJ9LrUN0MzNX77JjglPQLq5CjuaJPGjsGIRD2CmjgJj/TRmZNBU1kY1wBzP0YowLXy
spElI/PoY4XLEFeFlrdyPnRlBaKJHpIKmmDZTuxMQG5YfF/TKRyd/DnrTc4fs3prXLFbBvpLw/ys
hFSYCMaH0rSzu45/ONXPLdEuy/1YV9eRTFFJF422Kyzv3h4q1hwTSE4xczbGhk7MnqOonNuY/iup
bEszrjxnrJmTYoipSnHtDAMJTcC2g5wWQJW76a0Z050eHMJVIR8u29RD8tA2+YWp5S+oirLT1HQK
7evCcF5QjAFWRslqC/pErb+EemulIXX3YXAISlowgeSu9TUql46pjMmpHYni4iQ8aNNVNUPBhar9
kDbFpk1Je28ln9qgKIfc+QWXPl8O8qUOkCbNlFhOkrU5KfvOC7k+LCa2/lBYOhN49ljHpqPxARgq
c0ryNpkn4fV3ZaAZrUn7JD58FGWW3bTyRZvgWtGSifQ2TOT8Fen0kUAeBHidna3CwpChAG205kpv
E7UdDBwUDGZuhzIF6ipQ8i7MXBX2tMAAGJok6Q1f8uK9hagBxT3a1YV+B9MOe4Klb2WrDUfSIawN
xyjfaH20D7AJPkCUYTw07xsJccux047G9FBuMadFxF22B1dvhhdnHeXnRGr4erwanKb8Ym7qbTw3
t5Sn3/CY0r2fQsegz02LCm8P54fkxet6czeWC15J5aEmi/qtiVhLgMcq14QXqOYDFP0QxhKDDzV9
SouicRTFOxo46xAt1VM/XUsDdmjeqHRPrAaYRK/8UP2sU1jOH1B+Cwg/s7WpcfCkNRkEGsJjM+sY
gtMw3mhrWW+QVCWG8Z2RSr5TPVEpWOeuTNZUHexEIGpGppD7cOr28pDVWGTSXn9Ws/d7anv7ZFi+
uR1DQXZ4IDU0WRIyxMaWUN3aLLnqquXNlg7tgEiMp2HU6kNVplo4DI/22kFOy0sN4QhOgJnxVM8Z
JG9KRqVkInUVJ7qWaVlEm0HQny78C6x8KT7Oigav857hAkCZ4Srg6kEDnowMzeymw/+76Qfn2zGN
K40shoPRFmD3Smo0R78Y0ms7K2r2IJ6H5bIIG6O/6/yB/28xH1TUo91ax+j/QZZes/TAeoK+QZYD
qO6rZNhJesQD4110Tu5Lknv7ohro3o3wmCx91wjrMfPLyyVe6J4PHOzTOkDN2zetQW7xH0pkS7a4
9INiFxXHVFAGr8yaAbSZYvsHpZzpnx6/KVo4zshQydXST+gtD9Irbk1PzIHv8b+0UnkCUY1QhwpR
MVUPMk9Q9SQxDeHpzoTjcMrLNx3CyOb/K4X/N0ph/3/SCf+fMq6Kjz9lwtz9RyRs2v/QPeLbPGS9
uiUMnVt+RMKG8Q/IRLpAJewAtjrf8l8iYc3+hyXYgOm66+i6aYOh+W+VsGZ4/2Cn87fH/T/IhG2B
4rn+EYSvCmhP9zgv6CZJg7ZtC3THgtv/iLWfS9tWc+bthMPB0s02bHRCBwIIY2PgKjmxZHsouFgH
uaF4LyzEiWVLB6m25gtHErTgKKDVKAzkRbf6jWoFnom9MEk7XHX+Ma2+JNEtZ0qvZobYTWCj53W/
6UbyC1c704WMm9/wUcetRyRQEbhLBLcsTetA0E4IG/fRjVJEWP/9Q6o4CUvTpyfrpfXJrsu8IP1o
VWv9XGYS88+rm5H+id9OqOhLaz41g5pPjK3NrZYWv8CfOifbU84pgdpUpfqtQ344HdtmS+aKQGdo
kvaXZA6yYhzfQTaQ9OfqzL9Bhu8TVKT8sdayS7dR2mmb7qrHBhSMubxxq8nYwbqf0fsQBxBYA9NF
vZU3s56jFLL823liql1ZbGjtwv400/y5j/M1gQAdXIWZyEv0j1HJG3o3Tpipq7g3nzGTLzQHmjFM
LXnU6oR8d6N6zx0wGHEEodyIBh3pWX5JTCx6zbF692lNIPQ8aagTy5nuEoPz2C6uB7vZEUsUdpn+
ahERto0hpUzxZS8EMoamDD5nwZa09pMnpnT3RId5NCoZMmlmeR1h/A1W4xHAP7RT9ex+lgRTUWJW
JeSUBas3asWYKnQCpMXwDeNUBN5gA/Ko3JAy+InaNwK4mGwY2DDIsGlTmMizyKzH21slZYhp9y5a
5Yl91GVHWhKBSw4Kszyi4RcLN1n5pOHfr/KYlZsBIECnHerC78EmkjbGUYjskU8aNZC9WTz5bHf6
Rzom1FTyqXGGV3QK1J4+/x1rVfZAA52z24G8b9Nd8WwFBP+RARwn6eJGUixEMv8N5PhDNN5VNBFI
5NrPuqDQGnmXrr9czlGZhI2yaqxPpyEBnc3E7LdGtLWYOu0CWfGpaolHtP1yW+VUeo3FvK3ortiI
JRtFt7+ocnNH6K6LcM0i/MqTpJayRPSZHjg4jmMprs2Wsa1ewMWK0/c+ooU92gzFS917d7HS3iEw
rQlL9pvxs3GLu7kkiaxAORcuvrCDmXVUB8qwjEW9jyuA6SYfFrFSNLkoPBKqY295XRin5VSDbDRf
VbVwoJe62JuVU5xQyEFpt4817I0ld6enQfe8Kw48t4zyUGt16PmDnodMFJdHcCzsfJKDNo/LXZTp
RF51GycT9ppEzElAmqgCpbA+M4XHl8YVFhmHzUatyou44UeLUh5tpLqLTA8dGJqjBEjLBmCdjWIj
/nThSOyofuMjO64Hy39UJC9+p4X2HJl6txWx7C5cY1dbfrFLXI+sHUxdKAfJr9WVtolsdsYWtqFj
rNMxZ6WPZ5VvZ+/dSW3zwUcJ6M0FXZ0pOuhWMvItbGZ6ovqLa8efs9XA9tJapCIwz/c2TsATYLs9
ndVka2UcP3mb1/vJQh2c+DXOUP43g2NW9J3TaL/+7eA8bXpQowJ25rPH1/XxgiRZwHOmCXK/Ka51
5h+Oyoqj6d04DlZquEub2YuZwORtezO2KSlL5rLWQSktqOKtb1AXU3N91So7ZkAQT36Le3kRzbQr
LUokwuHMV2J0Qj8tJDMnA+bBMKItz7w30m0OOaEuT5hUlwurtGm6JH29723gIx7fTDAinMD5zqH4
SQ4C5AuSb+c1sTmPuO1hsNAXQQonKXOeSBWojO8UktbG0KdvP4FMF9kL7Tj0dreLxxelyYZTr26R
9alEMw9TzWjW05zoWg+rufCuiznXrnW0oNfat0aKzrWALFKbOzMioGwStTj2QwLJsRj0my71XueC
8Z6MxgnwRNM+zgvDg6WIGmrFR4cgtl8QSAiej2vtTpQRsSkOdCdD0wj9yli36vhxaMV0H2kXaPK6
D78D+NPrHO7G5BNhltDcTBzzcim79r2zoS/lWl6eSC4ontNe21lYvo4ZvmHURu6496wcy6pfd9dR
WzWbVjXuR58x2MRmTnE7wYyc0Amg3Sc2CJ0RgCSw3dI6LrTi7tq836fM1G4EMVsbk1DxQw586MHr
k/S6MPNr32AyJQ3YKAgXJFnv/JgVa6K3RPOWaDVCVZteAypAz5DB2pVJ6qbdGPXOTAVkzmSkPhor
40KZ6lrZglKgRlraOBGKR4cYvE7QJSj6FjcNft1ULYSHD4oYoJSNZ+z0IRyDaGdLg5VTT9+LZTCx
SS9vTl5coJ2ZP9J8k8BX31RoivZ/bLL+y/L0p8XJXrcmf25dfHZV8HwxObJ7IsAXL9WfWxcUn05G
NC7I+cQN43qit9Obb/q6JzZxowgvirel9yvpxhvFq9ttBKfO72bOJ7WLyk0vd05dPvs5uqsIfhX5
Uu2qflp+ecaKyaHTBIS4fZ+saE/+2vPgil/AEfP1vPvb7md1NeIx3dUr5h8VLcfw1PLJAPUqaZ80
sR/GcwzyAyPBfrBGwHaeqI9QGaygF8t8H1tkmka2wp0rUMSgTmLsnVb84wyr/dm4/83h9+eHBb7B
+/vHZei2j0vMcQ0+Ktum1/X3j4vEA0ArHuHlscVaspRHGft3XTXKgJWD76Wi4MYty/y5jwoWMO1u
qarHWEI81eQH1gjE03ZbkcpXoqk2mcRLILQUpbYy+rCsu1D5HbkqRsLkF2TdQCQZKldDGDmWx5Ve
hZxXNtBgPMBPmigRITntL5+5nEXSJQWYm8KKI3l4SDsih8yHoc/uZ1jLYaN/cLJhgtm0T/nIFkEt
6YN1lMKOr4ChwES2ZrKiGTQKkjDHOLmdUH2FPWUzPomirgO3GcrAEYS84MjdtZwshJn0u8pMrrzR
ul7cxjoy7bN0FC5mT7kvtOlLSUs/qaZ5woCaBgMKi1DahAEqGAw9Ygbfa+7ibHipB/YQUTb+nsHK
MGvKwzbWb5OhAL1atFsbzDAfb3JlqpVF0Hl5AOj3rVLfugWMkU+6CYf8lsH6vVfidSJnJDOmX4RB
fQFrFJusNp4mZnunzpT3mSIEJbd+mdUryUkz2rRt6Y8XVmGn15WLgyMjWGfLuMokvoE+3nU3glGO
O3pkMmEAEnTUuNfnH6MyUQrCURPDKo88X/dzn3pBRRfRpjs/A8Nkg62zYjjbatTpSjeLaT9NsLjN
3OLMOTeM/pr1ed2qqA5zV32en+z8R/38EeuN5IeVV1l588ff8XPRjYvbWXTz8fyon5erpV5uZs0Y
OBJ4az+v0Rucupq2pYmzPuFfT32+j++Q50HGwbE6v9HzH/RzEVnqBkZk/PN+zo91C8MMB7xmqxCo
vrai5rmHEnWoGlFdD/FEIPh6/c+vHWPKGM7M+bfz9ed7nH+Vpn1LIrfOSvvP+/91t96X1zOkh9P5
qvOPJRYZ3zFDu5jNqj2NwnwzDeDkem+QUthMyH/ADOrSZ0ygxYdJKWuTD+nvzhj8XWX4XVg4JJaL
vf4QO52+NRY8d1GPQ412PJEG7jFyS4NlaTosxbCFO4WCgWRSTzGmH8iiGgYOYHbMcW3ca33V7r2U
WKB2mbNN7pmvcrSxX+YA730kc13OJqcErlonyMOs9HFAFRco8uUhi22AyY8EqtMTxsHGl9LJNjTA
in01DO2miNuPXKNp1Nhd2GmRjat9YmSBVgjs4bGqx4r5RUf864iFI09p9LYvROA8ObYsQqmVd0vX
XJqN+iZlhKHzS68Z/Q7pWc5eGjtVjDAiLZarurefC2YDlSS7FHL1nugzQQwWE6yilaGn4QEsEnXb
Mb9J1/jjyhDdIZ3UZ99SkWZiz/7gNonNO91CMxo3sNz0AfeHa2vfrryffTmEUDjYlVpEthaGMW3N
VD5MrqSnNkYLcbJMkRDBZQHmnCQpkLUmkURMuZ4WJEJoTb4JxIRsL1CjWz2nEBHl8y1BCHRlW5w0
9WuapIBkAIMpRkYso68OiqseEh3HBEL+cnzSRHoFdJ64HN1+TSUbdqEhmsl9xMVah6NJVvF71YBK
NEw6XHlpNKGpYSwg8P7TWPxrc4h3+A8iwEkJFjLrU0+MG0apTUs73bPFFGZu/dnktR/0Ji3UOivv
WOgfXJK0aP8yeenkWwdJ3rY15sdr1nbnsJWNGHCIlkDjSmBmamPP23Vsa2gkavduDLXRrfp5sxoS
2ADBVHVjxcibVOHAkUi0oNbNobwCQ8NZMurb3RSBKhhaNKDpbNAdXlmAHqMt056f8w7uL2qE78Xs
2xPCvyN2gK0JePaAmTm+sDhrWykExpYBdk0lysi0iEcBaR9vKQpQXDpd/zZBdQU49ggLo9y4qHRD
2WPzYJ74uyajii+cNQXzkhXgd1awrXNVdznqhDkFuAHnAfgcXzSaFE/NsM2qbggxSPaoWxaUQk36
xlJn7bopvp8dw9mlo/+KrfqGUCs2o7mqN2WTlzvA8NiXlSRZo2FOlMYZbrENa4n+lPrJTpHaGysr
P0UTS2lajbeWUb4jCCpvvNQlrEG8C/OmbhgKdJB96bAD56UZ7VQ3JW2VoyUgarFP3+ZkwYQVMomd
STaVifsOxxOJM8ztN+WIsSj2zENc41CjyMSQ/0mZRAZjggaJGd3MvYmyzxNb7RKKE10tD1VRfq3K
hu3U62WIABrqqYlCPXZofIpp+IpHiy1ZBRIfj0cbkBZwmjEkE5lIs7vJ6m+75bMZD4Wap6t61FDV
ad5HNCNvmOzhMMnq7KSEiugPly6wky0zqimsO5xzBbQuhM7Vz6Xzr51jWkfNORgj8nzyqERQetZr
0bhvbmKR2Zov0V6OHdSNHLGlMqYK+w9dI/CqFWkxqyM+qbn4c/v54vmm8z3Pl853/7nn+fe/7vNz
5fn2v+6en1/or+f4eXg8frakcyLPbcrT+YcixJ1BM2GEp5+LOTl2f950vpeFJmTZ/PGA/+HaUmLD
BQ/DK/zxsP/dY/94gEQye1RY9gxyAwjJiuRJ5xA6qd5k+3L+HYkDr3S+fTxfe7741/1/bv/Xu/71
VP/3u59vOb/cvz7bv/39j1c/P/u/e/hf102d2E2118Bzt8pTsv7AXi2YMK/v74+LRtetmv/12gU9
6MK43vWOLUpQGISnidkwad9cUo3TnrrzDyeFJH2+eL7yfLNR2C6M/L8/ho049/zrTufH1Ocrzxf/
euLzpX+9+Y/n/OM1/u0Ln68UM2ClwMYKazA8++efe770r1f+PPW0aMzw0IcaR1XKB0Vvm0wS8Srm
sgsdYzaxSLf3E+VTqNuFg6UEIsJkXioPGUIZe9ZVgVQN+i4BMrVgNGcnGwFTu+qzbatb1FVkVtGM
YVacbUYpAAbon/2EncCly2cslEMZlkZQRO+osp6w3V6j7koYMDdWUEkTm5e09gtm4A0pNWHCFnqP
syKvCixRxfA2gnXf9RA4qJ+XRy+z9y6iPhcmxqboYS9rncC6F/XfRmd2J6Ul14mGcryfqQ18A3Ey
m4uCMewm9dCoY3qYfae+sCLG1yrmtDmsDUkjgnRMZIMVIaEDTEsJk5rJzp2zjpfKt3Cv2aFrHU2d
tdlCIo+OI6AP+56ZURmP95Vqom3m/bL1hhOsaPbJ0E7U5+J7GKxXxG/FWhQe0/HDcvElzrE779G+
gT8nTIIusdlu7OJACi0KNw/hL71cgH8F0t6SAOJfpTWEkArDMb6zU+crZ8pXsHyHHai9YLKAvy0G
HdK22sY1miXpJ02I8OZGmuTz+D49g9HXTqpileqF8bvSFzK6tYvE1X9Vne/vIt//bfnqF7qwW4um
nZnEl1aC0k5LGNJCJkHwRm3W2/i7NKeXeyjLQREh7Sdcvt42aSZYVoZ31080tOKQZj0U0gFqzaOh
5y1/i4523yA2ykFESZt8g4XbPhJKy3zdbveydCTVQdcifPLSkzcN4IPM/qKNW32fU2iYaMEuykV3
LmZMuKbu7tlRXnNfay8KizoFwQQ5BhaJMkV0Qq2EG2VGbdEUrbWlsbtslhwEU0vmPAkscYFry22C
KQEDqWS9Mr5ZdCvz0Fm0i+VgHAwf1nx9mSp5icIgDvJu8hEYpM22i+mYROit8VjAgAUIkrFk5l/6
3HjorWsspih5JdtJRppckb8o0D90xvV5l1vM/ETRPuZp/zQxpz51xTrB7iACLxP47sRDXDkTWqcR
3TLP7hai4Htmj/gPoItnONmlmC5Lfc370knU6xZ3l3Y9oXfkBk8U7UFt1g5bZm5cejXsK476LMrk
na0QdMT6VfEFSindWJqO+rWI1hTNL8z6v2tI9Ieki28YaN5PeYxyitUcIbedBpGkh23nyXWBOioE
9nxwnJl0M73fI9+NNploaaKCUqn8jpiNG/TR9VaY9Xacc7k1gccyMWEFkmWIaIPw7EJsrHnZT2Ks
bs25v1FRZh4Mzb0hOX28aeBWQARDKFpvPDfXD5re6esB8TaYNrxT96IiVBBCHy5q8uE52NhyI9RL
iEJCrA6XksGxYLe3dWApBk6vqHkTHd9t7odDQ5eGLYgZ2oX36RYLzaJheVjtpDY5kAE9JmRQVvWa
FMlFar0pqpOQgr4icMrg0KCkWJjYEjA57hY77Y9Gc4OxOsM0NeNm8ZeNp0/Emyiv33fm6pEqOKv6
Rcmr9nTzCYggbDgY/OzgWjLd9k3EeQcB8Eyoz2AyiTHr1t5hmXPRclSP1qevMOOdn0VGiw4BkSO3
m7JjwgmU4R4xGvrKhsOn0yZo8mCS4oBymObZdzLKomtnolFMbl+D8p0YFDZvw2XBP6pvvJMp/Xlb
Os28dUUCnh3qclDX/eU4xjinEYQVCF6wA6ZyN5ODsWXTztwIMcpIOEzYVdDR2wJhF4vqPhPEReDn
oP/lZvoxT8Y7zNWIMGINzrONUVQxFQxsH68UsqxpY5wgCeoHKlkW0PEiciNClDRkjKpMXzSLDojv
T21g3CsSqfbssVF7adR1Vq8Tme3SfIvmXpzSltosSUTYxGj3JLaawnmfYPXfksL2hrGFFJxemzbT
DOiIZtCKGCoe9JyxS2X3zYHMjzXBB6mTiPFpldBzQr2kErIcfN9+k332MGsreNKgC5Lqhg3hcIJ+
eRvlmAgHkL4Puum8dfqtSgnLzVGY790e8rH9uiz2g6G7JLFzqh+RU0L2a+SrqL4yfYIFMRaPvRnd
N26vBU6MtKjMU2x5Ls4FBFDZlQ85JB7rXZUbV4Ne6ls7AOusAlIDo22MAtwulvYYSRlYyvm0BILI
tu+xX4L86GfzCaqRtYumLt7LmpzNgVjSseEYiLSYSfDk83F1SD7MJt/FDGsQpXTZhXS9ryg15gPA
WUz2oBLcRuuOBNbmwVIV9U5hHbclIlGb0JdD/KTHFWjxOb6MTL/cT+sJvzS8x7KzsVbbbsn8Da+L
7jP8cip4rCzgBzPjhFVr5jOGcoTslXZafeSBqTFUW0qGiLFh32upvMizCuFQmeE4mdMKlRT2k6zH
MNvb7GoS6x5crgNsEE2y04J5ke24JRz9RmuNh6WbwIFW8Z7C/y0p2gz1CNoWA2SAPschQuX5dXiB
PYX4W3bRA40VPMxJvTfG6FM3zeNgEwM4IM6CMRKTuz5xes4laEbEGxvs13cqSW5y53cyCRGqfETR
bDgv+MxLNgqRe0xq5JuCBj5UvF+5MndW7cgDCS4irGwiLkqNIwwUpHVZuoaJ640uXHOj2fjUymH1
cRYu3rCBkKGiGI4TDdXUS5ydTK3XoUn2kXIuLbIRTpqu88YQVlWFhg6V8R1i/vaSV/Mg33sPcuQV
S5finHNhIGkSdRGz2ITabPbbFZ3uf7l89SdpVrctXPjtoOn2piHaxJ0d7+jM3lOcsr7RMKT+n7wC
WlhDSTGC4hmqfO9qy0Crctwx6B32DN8IUl461Ggwn0Plvo2Msy+rDj9gPsSwp7HqjuXbwDCnLZEJ
WU10q9eGx0BbWJAzpXESZcWS3kVwfVv/xKC428/k7m3VdDdl+YLBELWezwaW9byH19t85UWhkemZ
hGBJ2PP2SxOqli5BX7lH6TBOjpDu+cNz3CZdaKXR9BBX5j3hiWGpGticy5RdVCQfIGFKQC3VxQ0R
sMQfjIUWDALiwyJQovPtcfrRJZSkfVKjydRFQ4EML+tamS2A0aG4yO2qD0W9kn/sMeVP0h/xA9eh
kVrNobMZOY3srwzx5UEE3kTDUG4cY1IXTp5BbnWRvRqm92roXLCUmjFjFdOWXSms0FFDHTjf2vSF
6IHTvkoQY2xo4FabSdLtwOZ9sHx8CDGZL1lSPLS6jgRDf/cc3kG5NGRbi52Ks3rLWm2TKLRNC0AO
LklJW1Y/AvVizEukVE5R+qITZpP42iGxtV+FwMU+RNQ6a5OEqnz29jrg+M1Y8s9GNlnv5+nOdlGZ
d3WvcC4YqPf9uCctrgzL3njQ0T8fBSFFAg3ERrYEr5X4r3ayGODg5uOl5pkk5cVtmAMIYjeR0MAL
yg7jwBjHaJB964r0UlbJmt3PhZWYaB9c+yK2gaWZajjB5yIQuZxvOR03F2rVERCBUAdDO6+mejgz
8p3DT/Hfwsjlj23GvHha8JuN7Gab6WuE/UpniLhm13AF8kJSsPVCnvz4Pa2GB6sQMUeBd0oX9F6z
iQ9cdcS5WU9eOaGIABxH0YknBnO7j++O9n1YVpB3MzqJzP4NbZca9Q2LTrVPMDajvGGrQTERFHVz
YY/NEMDXfSVV7nYyepqC6wl0xIHvZOZdnjOIs3XxoPndZTm7cHSzmnJp3JP6jQytWQIGpyU2rzXe
V4gnBMnfkV6FaWyQYOCmEOMkMC94enSs1+zJHq3tBEaNzgmmj+qj8KQIZmgRW5f3tvENed/a6c1s
tvewwaAK+FVxasYtEfVEqcul2BHqHDL0xOks6++6s58rwbzJfHadwSZbpaqDtnU3oyVeokR+zq7Y
A81/QLfqAI2H1OuJWwXdYWNhYu3YF83TWwwdNzSt9DeZfddYt1abxJzthkLtIagv22IkOXb+akzG
3aTXvOau8Rw53Qvb8dJk3zgJbCW6RwwtBE+G/eMmmwivqw163D3q8sovoR7E4mHBZjR42h05Ru4O
vuLv1nhhKCFo6A1WSDv+Ku3ZG85q9SxhFQmNy4wtEMcOMpdpdlpYT1cVed14Tp3NUKpphwrfDONo
2Lk0p0/j3N+VhXpV2FNW1gEu1OJr8q171dLEaw0AzZnvv/iMCEqQvt+omoJ5lvBMKIPK3n637PFF
ILpvwHoE7W1f2P4WmaXktLxcYVzDmD8MN3qMXW5srPrk4ZDJBb5FQq9XZi/wAPr7DhIsEBu5JySy
gPOjDyMWQTKMsqOyO0qmUg4HA+8CoIQW8hdSAky4+yHKMJ8BPzJqrDTJloib8UQE9xH/eroxbNIf
3Gq8K3tTXWqfBkyiqyzfOW2+nEY/trfoXn9RrOLKx8pi4hYEuuDfZiBujWohMCHTT32CvimxGWM0
xbEq1O9uaptdq8kGnpeatuXC0gMNCKpdtnOkr++UD9fcLh22E2731CuapTIRx8nLdmOkv3bJxNhO
A1A5ohBhxoX6Kuq7q6yg+246d7NsplCzPayiJcf6GKtVa1MfIORhk6UnfEgMR+EPMATb0os4Us1W
eKySBCoKajnGnqUoL5k4OKFkP7yJnXZXa2D9GhvWnqYbWIjoHoyuS+5HfyhR8iN2zmXoJMZjbwt9
Hw/VW5l0aSicgzZoV3acfiEP+nSErxAll/f12sMchmnnARAEu7QzJijMImb3pHQfTCEC3Q3bamdZ
5mPqLl9J0sDx9mWYwvffRAwkA5vjBo8Uwj+jR7VDaOHWrRE2u7LaNl4GWMhXL7SvObI9Gagrk4Dp
XSeSZKtMR9uqxJh2c2+/VhktZloH3+QeHmoyHjmh9jYO0mGD8oTKGtcV6xA79gUkEqMjQiRwsmtx
oTZoW0CTJSShK1TC5NXlpo8UGbYS5+gjxg4onSNjprQqTHTJqIf6VednVd5l5qphO3U+4/1KB6Ee
M2xd+xWlt7zFhHEcJsfYMJLh/G0OTwsOaeAZ76bLvqbpZuqAbxrB7eWc06uynXVEbfgorzlizTnP
SOBmMpyyCa3WtKImt44O4/zQ0YkBKxxmWt04Rnh8Hu2quFALHXRLtP59rL/G1X2baUg5aOKwb4OA
h4KL0p5WYhMBPJDDr1RSxMxmcsc5s9tOmrpmI+BR2U3vrbIABk76Sx7XH1N+jz7tOp2rX5jGEXUM
ImcTrT8b7pDvNCke2sbFXVAQNjVgabuO0SZhnqPGJSp2x6tV0XS0n6c6f+2iwQunmZ7nMuzzdEZt
jMQ9XBqG2u2HY4xmaLU4tQ3qFxQT/Z1kDsaOl+PIij6Y95DrWJsPApzmJO7kWB/JoCL8RL+OKB0R
fsb3qD52AOTazeAsqF9kftOWLoqSiLA89BNIB5ucFQRTQTK8IuXmM1v6ObTJNW7idfOOHywo3V4G
gyW+6GZAFNOpCk3nJFoNuOxyK8f+V6argyaa40zYZOCn4pRUcuXYgnviLO4oP91L2e7Isr3xXHd1
/pi/mOMD36q+Z9dddsNQXUYz3+aR4f0uKzDXTlsjdtHz2/UzGFG0HeIqoeDFLPKaNmDLkM90TQ/j
DyXaVvfaHbVRk1V3glBgM6bIbunpjCOK+6UOl2nY4oHft4bzONooLmyV0hD9T6LOqylyZV2iv0gR
8ua1vQOaxg4visGMvFQquSr9+rvEOXHuSwewBzZ0t1RVX2autJsDniHoATPJPExISwXlk5mIHbtr
bEatXfGd/9yZpmaDuzIsT+DsqvsaMv3mLDHfqmdHB5BmXtk1PLmaKVRD1pea2WwVJtZLM0fm6fdB
deyOfz9ifGee0iF6skKn2TlJ5DF80NZ0yGFQ1coI13Qo4tLsC3lgCHBIirQ9pSnK/krVHHIbZCLu
enyR54Zpqz/BtMsrmybOhkioh7J1aPLpGHJR4IhbII/Z75A9aWN4e7PCddEGT1T3hQC4onsUwoQU
WmqdhqxGlGt9iivQYpwIgUaaHu9AMWkUPQN3bR4tAs7vf/JR5pZfKTzLOEhhdcDxWNNLRe54kXIq
0olyIY2pxrPAdxbc2IGgdapRB39R2f00FruuAzPHc3uoWzToXCaXFuA+rJMdxTWkzrMAKUmkB/y9
FDDau7R3czab9P62k91s6RkLVyWbXXYJNNRmAGgNhn+4TRZcT11zoJM+fP1BvyT+MF99WCe6v/Ra
+HAodHrQbnIylb0M4RiKNmJttNiT7JpkjNRMiV1IdVvbcKko9Z2QFdtCpptKtYMEBo2vjIYTTmCf
oZomYmMOF7a2iH4kKbDoMEEiIDasrEz8SWjyOoF/G/AIUA7NfAn2mjVgW2haAZsY3RyoDDjasve5
eM0cp3KJbSeEVxnrZ/DQ71nOMpPkNKNIM9/AP85XozaBEbFRsELrZW7tTQAGZBys9xDWg2Hbm56X
YO8p+/T7s38fQm7Y//1//X7OjkKeDMrPE9Kz++FXUVkekriVjO3ECWiLPPn/UTBCixFF435zIrv/
/frvv6fkRZ7sKMv2vkCptQN1TnnnYd61om19GBdNDWdAfVL/++j3axUcxFbZwT50QXH4WVmvGXDy
27QdLR2G+d+Pfr/miZ70uiCQlznZ3jIzqmOX3HGunGOD73cT5e7fLjNviqsCjuFMGByO18IAiNZg
/8S6Hz4JAzWbkFqhU9Jb7irqvXgfTvAWqIe5p6uyvlNhxK2xxBqcd+ZTEDH5TeiPHXO49owqzqwp
3PVVVRC2anfDVH2a0v7xlEg3UpyZ0WKnHVsBrcQhgJt+8AS+dKl+SlK5yBAJc5Dgx0uw1biN95oE
zdO6SY0nd76vpHOdhpkZS/pqz82DFY1PvfQvjll/4+DjmzMsmVGNz5azR92ZGyu0kQjFIQATzoxN
PRV2fU7lhN+Vd13UqD/R7Efb0ewGdnDWQ9sOlzKbCy5YRGejG1ZBJK8iye7HAkyFif9sHrzbkGTP
aV9uVABBgcH0tmeasLfQ4pEkyN97CbdG59aZ4xUQ2SntxvMUtxTK8LRtk4lwYnovJ5seALpm9kFN
jwPMx7ADc23VQLaqlDKski3ECEkm0wnBNyJOI4nA2ZLvGVKTMvKTKYxDpFrUfpgb5gzpEcome7E/
3RBjWUk68/T7kI65dXRc69aV5kMKOmRxl8ZUgJhjctH29EM9JuTlxn5OjfRrcrynGv/Hus97CzDl
NfGK7xl5bSsc52BUnFOT+t0al5OUEdhk1x2WlTm8S/M2ZTkJ1xQAAUit173RPvUuHN8iBWFOBrnw
upr59TDspJ8wplbeGmrdAw2UT8ZkUxxk38FZeZGu/ardfxW680HU6V7guWbQ7FDL3XLstgGmOYHL
gQbq/VoN02Nn8J6dHJgOCu9XGQoq6fpxU+RdzfDKu+PJYhOGj4CbuLlNBaMgSOMM/t2drkFuGCo6
CB38YboVk+Y85rI2rl1hg8hiE8ddUmJ2Im9e7AuSzZRlPYwm0V3fZtLKxCNZyYJoqMu7pQpsGkf1
JRrrWx+ka7hGBygA5CK7lmheyXqixJGses5usISKvJIlBnc7GNkgji4PNQSI30//8zUcdiYZbb6Y
0SW/sVr/J2nDZG13T2ZMngysTLEN2vGfa9pLrL44UWgcgFF0LpRr7FuAwUMT5NnFPFS6SY4GzgaS
HjRA98lprsW1kQKwdMpmmrJKOLME1tqwfc0FXpSim2GQl9bJldmTtNpbhVXY8yFxERwgc5J+pWlI
H3oiGR2BnveYnxSlec1gE4jRWk2aTRRJ+m+Bjx+fqQn+2YRt1uZ3SQARLZLFZgTDH7CAjrnxjS+f
X85z30LoiMT/mzW2PzonBqpVZzwkxECzA63LF4JwGdwR5i9zCFovyoGSiYbtP26q4DK4LQbXMMi4
rgkdZJBKWK/iddUEJgmCGRzTqP8YZTC+GAl+SQbp27JCxdKaYcv/L1thX2X7vrXZN5eLT3eBkQ2c
wdZUZ7FLGAk+pvbjGEhss5H3wuAQjFAAbXga1Sf+pXoXp3V0ylPg+yl6CV7RnWjabM99au8UgCQr
PdK/B4Ja1sluNBnfIcBa3By4a0aEKdh9en6zzWOLRELcX1M3N46TYxzheVrwyecj5UoV1yNgWVpP
ncsQIJvNoX/KdXb2mPAb7HWOVnHi0GMebWE3a2ZP86YU0dIn2fq72Bofmd9H+9myfnQYD/SWh2KL
sY9VgG6Dvh6gM1kGcqxpUe8jOZOZ4CbKPiIGI9hJ9LrRkBjCHyFClM+h3MJx4vgqrXzN8YpkJN3Q
Prkcal7Dx3R29xKezopCpvaYT95nH4kXI3QPCEPs2hwqq6cje7VL6hGk6Wi611q8WBn7hSw1v4EW
sF1tV/2TLOxr2bBiEuAHyUYDnIkYAXf6fTQ5K08nHCFrtvpcGTUEkuLoBwLbNUOFGWR7MP/U3vQk
fW7YbezgEpm+q/FPUsU//mS8po5m2C/AKdTVd0yoG6p/tKW9+aPa0in9SOHoa9UihUYoI279164K
9N+JmU1I2qnIfnwnONFEte4jyYAgvteyMfYheEMIqGBJSeN0fgV/WV1alwFJjUK1ggR8yYCr1xA3
ZMvPwxRgI31UnQmsyMs/a6OGOwQpbX4y8uAOsWSls+XoE3y6GODMhIBm6p/p7D2T4bzkY8VIRyZM
HbqNjwef3Ez67SbOZ0MIfGzqnjpe7a5AQ0Jj9LFHZoGPNL4TrUeHcKLfOri1Rjw95dH03kifKdO4
Y/7DET56RI+huSabnuBGP4w4JRyuLeouo1fas65+1O1YUbdREz+afnFbUtnMVxgulcjwQXNSgd3z
poZxr6vkBm/xGawi+L6LDD/iVj1y4yppwCZ7zkndgl8/2+xhpQeDKXmcUNG2QeVBeew518oEZEvl
wkppgCq2e2duAb4m5IOm+jP3yxe/jWhso/kdOv+muWN/+jCX3nmcKFZG1OwJ11Y+1LMkwHThVvOT
s5CMrbDE5dedawXU1HP+VgV7l2Ho4VGFEd+IqG3gGuAXYq/ccuSuBC64JYXVKkTLHq0ZcSMzd0UT
HSPL3xWgRNYRbVfrQCaH0Ie56LojCgGMbD/HAQykAYAp0DoSHPX75D118/gB1j6CrJCtvCpFEMvl
Z1CYwbprkm1lGj+jAzi8KReWyphc67D4bPbx8hMHl5MA7QuOdvAH1v5i5JjQBhpgK/OVS465C6Hl
WHq88kP/kU0562ky7F17eO8L/6tWtb91Wh1u255rCUoWOX1C8rsySE8aQmeZ9+3e6wRbqYJQwZTe
6sRkXbNwXujwSxQIxLBx91gEPzKB8zKNOUsWjLF042NcFTBN8h40hI2ayqommF5s4dOtgwQEWsTB
2hx2UT8+ZEyh2s6xTini2MJkYO82xHvDVR8uNtoTQb9Do9xzzdgUrFCbH5wErzGAjS9iBA/xdLTj
4EkH9fcAdHZl9tV7rxCDuLpX0h5IQNLOvuqIprHNukbDTPVEsQEsBxDdgO8PK4GQtv2TzoLvzlnL
6aLYFMTOCEG9UAjPWGn0DxBaqlVGY/GG9WTmqvuTmYDaeJEaSWFJaCM/RO620nRJzKF9wRYUW/BQ
eLFyoj2G9Qov5mtCop0AKxLBHhZwP7GAsDw7lYGxQU3tyYpjNANuKzJH+++L+I0p4LAxzPYzqb2f
2f7KjeQfa/df37vkERNkS+cPvKsvacXFXRbjjay2D8IQDElnIJOSwfGTk5/Y/0zv0VP4AaSE5B9f
ozm45Wi8eGKMR5O+Y6qgIK4W7cGw82vV6QfXrkGASiwRTHdaVCo0DeZeuFggV4/JwbIpTjaq51AY
+7Iz/gahilciQpwd/JuqG56/cKVjUPAYp/aiUO+gST50lH6jqTMiiC6dIHX0ST63X/uv43LgcNed
f68jjDgcJNjo5+xeSjafbtS27DwRYYF3WW2yVaZ2d+YU31Mqi73SRdUicEQalln0buy5E9V9u64l
BfNT78yXMFl2deYBytIrLCT3XMTmnmQfL0/LjQfYO0Vt1UOf4SVDfTCXrRJYaQs/yWy58yYc4fWW
Irc2tuXd+RlgAlUal8LxGEg+9CmrNMcbXxFFE88Gibj13LEHnHq9VyglPmXdK0NQ35HJ9Dm3zZMs
5D0tJo9EM/Zy8Dk7WCfFNZJIsjpR6CSHcaqe54nlORjB23jWKwVi/9jy/IjU5m3iqr+aSuqp4jmk
LvLqlw46SYEIpFJS+jN3hkrza8IHp7SiUOdYf+jc/8j89n2q5Mc4dTO7ap6gIiZOkjrBgd6Ix5Yp
X5oHP2UKl7hHMWde9eHgLFnpvnlRHcf3MdoDvS93TH0Oqc9Px8RwU9N9GrRvARiJwUDByhmfRmF/
Khu+wzEH9njf2ajiXVDJs5D5rYdu5SrQPw0S1Ziwtg5C3FqGcoz4LI4K9S6YRrmN4/rTrfs9W7xu
m7f2lUohmkSz8LnhPN5ShrXN4uJlMuqDVeoPLlFwJDE7PvNR1lnLvi76ijLksoBqu3G+B/rYrUTd
xwcj6XeLmztIMfvlO98VD3UIn9kQa9dtMES4xGh2BJUOVjfhYLCYoHhx/GVx8+vM8AvIP5E1Ungd
YyG7SUhz5OpfNtCAWvB8dbZ40FX2ie5wrcrhlNT6nVjjlikjo6Mgexm50aFsT1Qu+rxMRM5T54Ij
5KeOfMz955TA6YZ9m7uqin2kQ7rtErYSqn2xC1LbLXDXAUMgpVrlt404jU9AHBxizW4XvTtx+hEm
1adnWQ+TYN+VknJWDIVmfOm9n+6Xp9KS+kknXbcN4+ioxLDp3UWI0MmLG7F4sgltongvW/4aBt1n
BxMXE7dX1PYODx927KR5macCzQY3Hq/crmPS2eDYg4ixshK2K6TPnTF4FL5z6p2eERrdWK29M/EG
xKq/UD05rt2wffq9CoF0sZ/Pmfqb9luP4bIYujOU+m3vWe9tVFKJi2myNSbudP7jnKYvXU4NVIn+
J0cmR17cLCh67qxNX5DiZlDW1eXWmxEZtKf/Ef4461yPyLQJx/1eYcsiaK4oqsZC+SE7unaAwRpr
07ufFTaTThl/fFdhzfLyi0oKk9BYoBn4t/qEK1qfujzs8EJa/+ZaAgwtYQ7OwhHn34esHpiKDEyx
cBHRdUXnyjq1ESJ6FeLCB2q2LrVNCrQV4LikfY8FtN73U5ed/dHKzgI0x7mtGnKtPphaSRcley7e
PL8f/k6gSF+t2EiTBgPsse67HIKV4mBr9vWxtFvzEHtZcvF6zzgnPh+NOTsRKxFHNpHG3tPq6IBM
4/TcRtGJDafH1c3UZOaefGSGTtQpwMvyOyXrubyRv3j4/RQ4KprPFGdbf8hDrIs++CqjYo2e8nqj
OyzyuVfwMMYKtx1Fy9PyNTAzqP+/H/7+GzcH3p1DViM0QfJF1csba4B5uDiffx9ERVwFQhZO8N/P
M2/tU1F0pl9encPF6ZL2HKK6QG31GBXnLM1ZPn4/7KvyxvJMGtDDxY/3B/P+7xQuiYFZVtU1jwka
hXZ4x35SKnejbUivmvrEW2TTr6pSYwu+8i9dtPH974PowV2OrtcuUNFXAYsfGiVPFYYyAtHujR6Y
kYvyWPdlc+YiZXO7cPh+P2U/eUm70j52/WScqYPdOEmY30cSDAO9V/k2glp+UZaP/7CVl2CerqLv
PzXSvB0OzYnsUv6UQglu7ZRsQgftEDczdJtCfleD+Wq6mAajv7g4aZhAFMdSOezN3oxOwfLqlqbx
rCF7V5NJLMz9psp7eZfr3Szt+k/uVHusN8FHlAqKYPvwywlVijsyYCjlVuT4m107tptYENASqG0b
ldoJZ5Lg1bJgvoqGU3yQUI6VpbBMs7rLgWcE92FLeVNSUKomqQcfBK+vrRbNrDTFaZoj9kK/H/pe
uAAzyu1gxrTF/O+fWMu/C/D3rCY25Fyd85cZ9ckuUB9JXJEj60IL48p06Adh3TUdHoZ0kM7292WO
ZzDPWcNN02mKCAqfT3S/TY5aofjmPuYwEeNkcbCsrDxxrZJZMjlhcswsjF4UY2u0PAcB0Z7d1LU4
9zO57J/AGjpZ+mTDgyAl/e6Nw3QQafGVJMza4IpvvBDvB9GY5ehRsMZ25RZpbbq39INTQgmIJX2H
MdiiU8L2MptiDs55diPjuU3LSO/9rIBYWgOdSsnPKYbEK8/hOGVS1TCH2cHJ2vpQBOEdL7l5qLlw
UiHw4dg0+9qKfueIfe6JFChV5DwpkicgwI5I/onepwl8tsVBbzKz7lqKmK2jH18m+tiwDA10nNom
76mwcjejzUzN4g7+2zI/I4edg6ZftS3w4C7RF8mh+Wgk9kpXqCjz7EMvLZK3oGjit0k376aNkJX0
uifaZMwHpPEWIwz5ySSX/n4K90nZOE9Fj4WtYgOwwkh5CHi2H70Kt4DZtlcjVn9E/jZVbXOaWi96
JJL2HXWCkjx2Mg2wpBOGXjEqKkMSZgGtKWkex7108pg2mD6D2UqJaOsZDPqQYiVIUYpoM6ej9q++
C7EbcB9XBzlRsxS4JkYxMhl7x87e6G1/LJT/sYS0M4UI6OQK23tp39iSG2sQCt7OVFRwTYLWEQtD
eQQfrio+B87mG+WbxBb7JXUvPHGXGVRHaaaAB2pygBNIjnL0o384lbrRWeHeDf0UHi2Xb9JVFZzd
wKo2g/4OUrd9GzJzPnat3JYF3iWia/0LZxX7bIdYTZjB9S+gpFJwDc86tD/kAr7AvNjfqEFfF647
P1fLA768ow0Vn2GhakC4mPkrfrNL0xC6TJz2zgkn44TUbGzKWk5E6qLsgZHPFXpLfIv8q4t//KwM
UunAfrOdB8EDSywmZ937xh5phluNoz+LGT8qFVD+vnNJV05CvYd+TNKcdw0+fHEAn4k4sNQnjJUp
vrpZgYrZyyq1/rld906LKt9h+AucvPIuTBG2yu76gzHjx/QFlhtY/dlz5bj3QEjCI4fWUxiBqDYd
96vPnS+NjETOQF2BNHaXYtBPbVlEZ7iSXIg8B2Vhv3IOSegcsKe9G+X6kXzIW1uMQEV043Hv9Rlh
6aTYehNBDIsivVvEFumXUMBa+R5VZFMLn1Ni0DnP8Ww8Ni1KcaIptYwFok/cuxczxQoQdZH5jJ74
bWP15X1CljKLdmOWTH9goV6Ix3V3KjtVunAYfBry3OL2lpUXP8aGNZ87n7vEPD73odLvcxfdTaLK
z9wp6H0K623kw19QZttdLZ8zgyddd2vUGdqtKc3XxrS3szBDku1AtG0LKxnnD6Y0M04/to3ZPWYA
6sMch4r0xUKUpqdBjjdcXD9Dl8tLE5KOM2pNC8WZcHu+GcMq34Z1CD8HODlpYG08ZfX8EFN8Vmsr
vXG2tuDnuKRM4ZJuWUub1aDokneXmETYyuBidlwSTcEhq214n0+j/+Vpv7gbSVg6ShfrksjxFaIg
x6aeVLqMPwxhF9c5wUxZ2GgmDuQycCb4QVqGmYZecvMVNk+8BujrzXjRufMgwUyva9ts95GIDqj0
xatNj0MuOSirzL+b0C75nQckt9EtDnX2nSdwQMbui9NGsvWwI+7S5C1vJOSjPkO8KaviuZ1z6Hrs
bKMgGO9bXp4D50Nzj9Ixs/qT7ii84wzg77X2fdbYBOOv2wv/rRkQyVuna9Z4ZAk9DIW6uVkitxyA
qYvCDLZyY0jgAxMq/MyoY07AGLbMiChj00/5czZicLGlieGiMHPVFU05oJ0IzXKkeoga/wKb01ob
dmCTsVL2JZRk+fuQ6EqYkpfvPdCCQuK8N0IEHS9Auu87/nRCBlBxyu+MFp6z7bnOTk7DNwiw7F72
Krv3GIikEzzwNtH3OBz9XcDRcsdY5FRxmWMvdwKmAQoJBEAFXvB+C2SONcW8KxojOSWUccAlBPBf
eAbEC0AXo9GHFx/L4mqsp2orzOrSkY9hfO1QKUlt4jZYJncS/9C6yNkaO3TzWZk30HQ0WdeJ6l2a
6ze/D1LbD6bZpLsF1Tg14HS4+YZfgxisNz+pOSiFYEW84avL9amckQr7rk8pjb8jHdEcZ2vwv0e/
uYtlviEeUV1+X1/bjMSGoD4I1chlXjsx5wogdmkm5hve5FxK3iumnheZ/PEC+rcqMh3rKjfeqjo2
9nGX7bOGIswhoSExiM1xh42N4qsicrZBGX+23XMCpOaA6Zg/Cp7PprXcfyZznJNjgwXEhOvoD6Gc
HUG/u2700ovd6m5bLZxRHJPU0YEvkwPOT8qd2DeKaNN6CK94gQ0cfPXBLWyoWgIBRTIMmBw7eCL+
8pTWFlQgb4r2dZDn3HjJbgz2+FZbjf0CftQhH0LtW2JufpcRN3JZ91zDAJFakzJWjrhhgMJdKAvv
ZA54NyHPgWBsTWvn0YW7b7I+XWd0v9IUMPm7OdM4cevpuYgJi0tn8t6jvHysgtzb5VPtbJu2aQ+Z
RBml6b7IPf8vGuawlVm48SFRCMc24GnTfE4MdwNMVB5MTKp1VD/ZJSGUIff954Erlxk+ztLK0tts
RoOKBgx0ypn3BjsCJFzrIYKcdqIPcq+Xl8/OOzgEg0YL5GQ7+BSdWsFf1KKnGpZXMv91UVq2LVBo
ylxhY/kivRVxT1MCSsOGNLdzckG4rbkCO2CHQ3T1uBkMod+dU3P8mIrskQLaDp6DrC70LVCtwnCW
RIuBL3Rp6KTbxdw58VufD4pkGifMXEdXU8dH1OuWxizhHdzYRKibLHkIMcgSLsfLCuiE2AuBpCBm
IW6L5UdN+PFVGJxQBLt9F9rnfggFdtPqNk8qJ9uDzSOeXBzfUnJQJk6e93FyU7PArJbHa/KoDDqY
ThwiwvwZiw2uizb5E8cQnEcbNrbW8LUYvAc9I+2giwAT5eKYMldjd20eLIatGxugB+8aWjHx7oAJ
AFG6obZBHdGsjceCks+dAYqisz4bYYp/ti3+FHH7huHbeJpa9znFKPbjTNWucmlcqxjn37lT8RXF
uf9amAT3vUoP92WegYTiSVuRH7f2FjOdWxrObNa7Jvv2y8ekLYafcSa5Py1rctdFN6NjvzK1Mjyb
ufB3khHVmu/+x0UrL5GTA4SoA+Lliqz43OTpsajzK2mxnTMEwdXpwz8+QybilZ4DdyQprh66cF7q
GKx8Y5/ZQnh3IKWmTYUbgN3x5F4d/5qzKP2Z2rpAaWZCye4VQSJycdqyexytSKDIYqrNC1oCefJ3
48SrwC7QvXqIvuhIUNqL2v7xEf82/YjxgpOzQ2E2Lh7bolPHSN/mEXRYI/vo0PXVd8WEHL6EMW9a
p0rWWVtFa7wUik3UAJdiir1302K9SSKXkXLQ6LMMxb+i6Ch8DsCphah/aFH2NaWqyiTbtes09XK/
q65QxdYIrX9+3nP3CSkg6v7g5ClIi2e4WHqDXroUYoBdv1UJ3hxBtGxVtxXd63q6Sl0HJ8uhNgNx
0mIfpm45kaTN7w3Zb8yHsPOy3TxBoxhhIW6wUbJTqrm1ieZnphtr00DHyrjhjr0aT7NJIke0w0Mc
c/MRCYtFOuevHIjGi4yIXdWERqGAOBs198+2gPiHW45pToFJh7EBjlcP6y+E2aUeiuL3ftwxNiP8
WtMpZrnYssw4sI6e6Vw4UoWvcfRRDBwq2NumR5z6jMl4r3Rdn6OKskxkUQkDt/Tru/QWTkh1xHTk
kdKXzqviI1OEaWPOjXWLUy8768Xab1l2c9f/rSYAGHEerT3PcVfEJQAGedNzV3lsPI1GvjQiPYdm
E2CDxTNshMplWmXV12RdERjFPs+q5EZ7v5iCa9zMDwa14Y8NbpJcDuVTpscQ9TO9ZZHs70AXvdRq
BHZpDze0q4VwjFUmKYx5TwrsLaR07sozA8J4QUXqflwFQcmnNvIEcsJx6Dx/q6jHjaKGnJ4g9tVj
LYpJ5y3P6NpIfO/eSqxhw6qdXygScMnV0T1UdL775E/dEunK9rlFnkF4kVoPaeyfiqaIoTX4xtFm
TrkaFXy1qUv+UCa8ML3VWaeOutb8hGJpaJYitY5JYxxnenS3kbC7P613i2ERPWY18kan5Hcw1cm5
qzmcMRxIW9ZlYdPXlYRSHKx62tmlyUZyKL5kkcfnOEuZ4IBbXtUVtsMO298a7hv0mqGayISCUc5N
81b0E6IEWTrXCC9Vo3lNyP3CkKgI/za3eWh/8p53BBmO6qcWCTNKkeJq1Q5vdoYjVTFjPzctjOtk
HXfYf0+mYzd725RIPc29MFx9c+EzbWktOeQMJyFvPoFdN9AuZXapC0wEniVuob14zPuKsD9KPfFk
VK2uuK8d69/Qzj7lndTNIXyQMKm5joTCzzWmyqSnxPwhLjjcqWh6nHCexXQ77ZxKH/IggfkZsQyL
QAUHEzPwypeWfOxD/MiN1dZrsMJi3UIUPtCVBvGS1Cp6WMd2M6/mDZxzXhn2BHmc3SCAPQnTDbdu
gRNzHsHBFMrYwYrcd70LeaxmTxsjO05kJKACCdLjGN42eqBtmpNdzDcxrwfeXnOLWNVkfx6QGcic
Yk7H85ydG9bUoy+ATwtrz+WBu6JpuVLm7qdkKLdxHavfxpRZJpm7a7Ki2LY2hVK5B6goqUiUoJm1
eAnxpa5Tk2b7iRtt0zcHh7770SHnQjILxMpgf0VKCZyS86tjlBjOI6aEg4EjgFRDiwRKhQ7yIF7v
1Ib8V3+UTcclFxtHv6muJuVPzK2CvbCOQNlXzhTA5l56hpr5MlSz+zh2cqeLlLN/oDew+dJL4sVP
vbLbYzSU96qAYjrNBP8pK6Pkb14SDyTMV4Nu44dZJEtzI00tcsDmxcZs3YTpvxh6OB5fhJt733et
jTAAaNeFeWFyYG/70PJpDVInMQ5i59UoYNoP7Z3lOOG6FAUJNIM5iEu/meOoapfKD04zdJypwzTp
C/1QT2ZFe2nZYuznAFCxTTip5RzHsj11cXmBska5Kw5Ia+gssoTOR6uM5hwrXksHoO/Rteq/rteM
d2SzB1oyGtpyDdhuTKLHS4YF56KK7N5RkhK65bOo2dcY385xwIEfZhwpJwZa8NijAQ+w6rsj7Rgh
rxaZ9KiL9a4vWrl8a7wNKNtbJaADN1q4TFijFF4p6NZLFWZXGwDVzg1n5HdwqPdOliSbNNHyAPbt
IbXDtywKy7vBju6JK4mLD06NmZLlbm3f5fTVlvRc/524WB77yX3Cr/OglH4BuLa0ypSXuM+Xicmr
qObiuS6M9GrUauvbZXERafc0l6V6HJfVtEjPNLoukcIcJJrP+VbpaNvVkQuzfzqHEi+3zudjW4MW
iJGUD4BxOYikFCZ1LJkFKSyjl+RSpvajMaLg7Mugh0EbuNz9aF4u8oC8emsd80KMu9lKQQtT4Tc7
YXEoHDw+Q29steZ0Ylv+lzSZfZPhyncOC/Q6Rn6kPwCPJ1U8ztnX1l1hqvBMQWOdWnDAsNKklBTU
VmpiQvM5lJdLmfbYcQotNDYzIX/QP0EGN12wtcasI21Jj7OknzWaGsKjEuwcSqXoBVMtzv90C8db
IQh8Z1NoPaYGAjOv5l00ih3ZfpCg8laW055KJodA27aicmfvaw5TdYBbqLeg+A2lvlQGSp2YfLFT
nrj1LQVnth/F24FbMT5Q85hFjN4yyJ+6pzYpD8tbQKNBOhL98/L4M53N7t6RA5SDcrzLR85jeZbc
ZU7znjCt4P+bye3o5BPMVZtcKjirzLOnXTHTzdQT1cDMHWRX023MOyNAFplNuLJIPXS/N31a7iBB
UZoeT/rMKX2pLnPxN9EsTGbMqLdlHVzQnc29URCXDmpFjgqf8mNpkvhU8YSaBFoMYiJiMqAy8Mp/
09baO1Xfnh2fDVjh+ZSG0E64aUIHJBZpuW2PJrpqnF6cGbnfwwUw95ZBFDeNqQukLKmlGmExYXNA
OTcaHCuFTCc54dzzZ+igOssxIPkk5+VwlECxLm02aqDzuPZTxvYr38a9bFf+Wsuw2rG4ue/5LZND
vTVcDlrUp7sAUNlXNprDbMq0CLsUikHNs37STEKKZioWbz7naLyk7K3IAnYWQc0OwuTaYlnacCJ+
EYVRriFoRbssf1Fh3z10Fj1lXgIieBwQzqF3Mxxl4CGLl7rFRej35M7xTm+kcrCQ1yXtd14wkRSu
zf2sKeSM3S/weGixJHRCC3ml8pCtzYqGt567XSot5zhgQMY5lJWPgylfZ6v/UzocelBHwvz/2Duz
5biRLNv+Sls9N6odg8MBs1v9EPNABhUcRb3ASInCPM/4+rsQmdWSmCqp673T0mikOEQEAnD4OWfv
tdPDENn72um9Z7eXDgOHKjy5Bdk4ha/fGCjBEN1J65Od4jNWOd8An5IyBhrNGTB9EzCIuLFQ9Tuh
qs6G40H0TMtwnVljw81Gb6ajmj/EYRntpeFg+q6fY27iO2eKxQmG5XRSDKiMzve2ISqpYlFP3AyG
aWIhD7Xgyk7Thw7/HkjRPLwyXTM5krHDVBFM7/yBeYj1x2fMRH30CzOroheqXdnsGFFBeXAPnHbn
KO55QYc+mOgc3LalandhUp5dYrwZmBRfhd8Fq5wWK0ALQLCB1PBM1pBQPBkP1xibV0xt83tRMELJ
k6+pO42QdSsHN0zKacb+kQuoBLgFhxU9lJYviMMAv1ENezeu9Q+Ggog3/ykv3dD2TY7c9z/ZYfm5
GkNvU1Y6W1LPc9ZyKQ1Nu+5aRUygaZZbqvUV8Xj1gUBMeYwJH9pKfXoCkeJfpVN2Smk37qYaM4Y+
f1BIn1dMnvJlHcjoePmghPulL33BbMPrDwzop13FEfKdbjjwNPbZOJHNxaYuSFENxMVTEXrgHrVw
C9SJOPeBqFWfzKmhtyg9U8Kgpuo2Hm8cwrKXwqPH5NUgLPwWXxoi52NCqhqnZb212/w1EtEnVCH0
PmjmdaEcVnNi3sLpndVk0/kMmWEFWVku7UEyFZerpDGrjTYBeIEdHYV4N0tfw7aL8mExb+Jsy3oJ
QG72SfJY9Ja7Eg5qTavHmF6idBI2nt2hkfTvWH4g6ZsYIJu+LzfSItqm/RzVFfalfFv6+EVlmz7S
fEc1kiMDSOGVLyoXBZWYEOpoV15CeugAPnBZ+FsCStAaae7O0BUjR98+1AGb/CLm6OTic0LoXRj1
C8FIiHqyvVIBItACH8zE+DMQKCS9Qc2pwkvsNxo+02ctFum2FTbxZU7FGoKoLTRdYrkm41SE3XXt
mZCCk0fLrLiujf65JC+rLyz83chU2MRGc4h5/To6yNzjhD4Cj0Ra8HOJdnyB5q1YTK5+V6GRgeKq
Ds2oP3MWyTVPbytj5y2sKwagdvnJ6xDvsg7AlS6OSHyKdWJ9ln74kETOsFb73KZpnhL6hajz3pqT
3lMLOJMnbTYf3i7P1SfPtXApk7KqKXFP3wmLdA09w0eJ0pbqVoPPyV3cw9szALK+mRAZUa6APZn1
n3Id0NNAonTKZnNRoypYE6SijcRs+5IlLkwABlmkl9pOxkBXCw4hSfcEQkPoQZjveBK9EowMz2Hu
mPr9sQk+xOBVW/dpdDEw+diIF63NrnPQbiNo6LcWde1ysrCx+CRQxaZ6dCcNMET4iFx9Wlij9QGQ
2QcsJFtgNx/dcY6nQxpLXshDWahPIOmXZaM5JN8yqDYd6rIW/a2OFbLGvRuFGJ1BkDCmw3GMsvpF
11qWgalf9XE5IYLBPx/qZ19UKHmAVw3kvq9Nwqsj4wuGMdSAISQgJhFXrE83SUJsJTXwMtPjamlb
zdayjIcqZZeZHScyaLHnmdzhZ4C7X23LsThLibAiT4u91qKkgkewmGAGg/xpYIbReTZqFPbsc+4z
spVT72XQB/w6DZ1qp3xucx1VESJ4Mly8dV6hVxNGct9o3pOdFE+GFz5XWXTrCWz62PKYSvqgABom
qpFMVgkwCuoSQAfaxz4xvs5qFD35rJJGbPpeLYvIvx4BThIwG9yYgwVwtvbXeW1fG3ac76JcHIbe
/5zE5kudYg6K/ehKa6JT1tt3GGJRpKT9E6KZHQPjx84f72L4tA6efydmP6UKRUlVwvVwggdnACbS
Vxj9jHl2akMVip6HxolWdY0/eaDsrDKPBOrZWUex/VQ3ygfAoB/K2HlIc5BQAr+IPtVLdjtqGSB4
3wxT+cz0/LbKh20cu5gJHUR5vpKEBbCRtWZ5uovpogaINCfEjnn5tSryl9Htt3ZJRTDq4knRYUFb
JqZmB1XK2/ksi0mAdiQgY76ZYCOlkHks96tqIhp4Oij+dkAHNTAmCKOamFrCWiWoGp+gcmxuhGKm
MLEbuCleUPloWuKHuKodkn6YnkxJfTVKqhzXNAQS35ssMq5JzRyXcWjsnAj8We4jrkOiYa1dHz9J
iNEIMWHxqbGHXVkbwypPqpsUIJybh8xdaJCtvVufLPNdWoT3GWwnKn+UhG458kaAUMaOJ+moqxhk
g6r6aqtJ9A4pfed1I/MXQtbopC1JHyiUYm4RwbmaJMWfOjspotKkxfqcAjKhoqQ6k9E6I01t4Rus
otr41g/EhBBoBAmvW6VunW4d4rO7ENld5zC0pknAvtRdD3mkzlhy10ND3mzaxcmV5c1Yuim/rxPu
EkPwVo/acLBqbvwiwBuIrxYrPQeDHFxeaHLjexW2lY61mRiCDULYdZGmd4bplOdahPRCqmbtBAzN
teylkR9ErvVPOidPIuk3Yjd8Iwl4F/V0Klpz3lK8dSVXQgkG1vRzVmB0LCQ/crNYlqy421ovy4Uo
bVSTZns0feM+0d1baGG8IbQGQafJK0/UzkYvxmTFgRlgDIsh31/mlbquP0Z1gImOGTYDA0MHOWo3
Omkbnv4G1J0pdD7OI+EFrdfJoRyP73uBdrqvnIdCfnAK65l2nbdOJ46lT2hZPhFUoI/xzaCwJI8a
/vhJhzkd0UikbK0nzvg4Q8gjWGJ164SEuWyHYcGd4nNc8j7RLzvFWVxS6GcROON1Z7Phoh/xIFw2
+FHqPeZkeyCsrM6OZ9zinEHcbcNjkf0N48jnuEpGOPGgwUr/S+fTcHRGTtYGT0LZvk3uoiLYa6nV
YlpLpqAES8y5VSisiy59RYrERTHo54gQl7wr9v6Ew4l2mXWo5w+XzyYUPzg6tWey3+RazY7GaLZb
suetDsQ1ImS7fAoIkE+/fevymXNxQV4+sAsbilnXEcEB9WYY6OWzrNf//Ozyb+++/NmPfPu3yw+j
sciIaP/nX3n3b6T/wNCZMlJ5Jw9Pwyxe+/Yh9I3vv7x84/Jv8Y/f+PZzcVjNjuH5z6SXT79969d/
9t3Dv/u1f/PPXp7ed7/z7YlHSgZ/Pr9vj/jHP757yG+/8+3F/ssf+eMvXH7wX/7Mu9f/7a9evuGE
sl4nQf0Fe9rbQNz0epThukcSuqvSgWlgCv+dFJBlZFZPTlLlm3Ycq2Vj2MZqFOvLKXb5ICvgBNPc
8B/TL/TEhl2T1rvezPtDk7xweeXYM0GtGGRaH7wW73Gpl+tyMB8TKtRDVgfmpm+1W4gcb4UzBZs6
Z5PUTnSNBubhy7BGhuhWGYufC8cvLPLDtw9h0vXLyQkwHIh4W6DZ2tW0Z9jt5ghvIZ+QlrxNzGTj
COgt4A89tljqVBnxnTaY40b2FfeaNLO3bVVZ2+TjYClrJwOxCjoj2aLdv+7Ctjz0fXx2caOD4EBl
Z802dpGl2S5MAQUM+kduAekmi8hsd2sfgOVlrbPnZioIkIoIYoER82BhPdrTB6Jwxc2uzR8kOXwM
Ke2UDq3XHLzp7GuBCcgNfZ74dLl4Jin/vEDhNNFzERq+pQq4FFsFbI7TbIVE2UFI1uVTU4diIHFB
O23zGhYeFmElUA0GBKLakdGRZYTNcSStiHH+I+Ngmp0xsgtwLG5BieUUaMoElPo+BeYyPIdmg8Qp
jjZEchLFTfeq0NdBqT1OGEOWNOs/tC3srabAHdFFW7g2vHttOlOZ2MoCZ+GW2F2lek/o8nymGISv
aFP0UqKsmauQq5BajuTUGCL6dd+27bZLmhRjzz4W3s4j2mjRhJN11R/tIsQS4vrUR+mxB7h6iOet
nwK5skIFzNhEpz7jHpylSFUBhTE+DYb7Js3RDmoG2ZzSv9afvc5/kfiQkec7n5WfLBOL+GVu6Ey/
POmsCoNw8DDrbjgZu5UFLjeuenllkXLvD7PJkz713jGHrwNuKg7OVweRMmPE6ODJiOJBC16TznrQ
h+gTLd9P+Fgoupk0xH1DMx6a6GIUJSsu3BkGDOHSb1AM1br+wSS7RLfDXSG6W1sfnyZ7+BKI/CkC
6xl13FznbQmI0McSSreRTLvUchB1Zt1TnEZXUZyd8qm8p+9uXgExuPbbboXqKlqlBtN9EWWolNAU
A5ABMkLjKtrXxyTzg7WNW5WsWJ3cHJcBZyY/Gz1wrs6hNKaCO6psg6prBA8wMJuSvXPoY8LRI38k
DdlxTx6gzEWZU3pFxpOteckqRhKy1MwBDXd3prDAqmIUexEbD72mo1Spsw8SX2QZqDeP5mNcJGTN
449ah32/myLosMgtwbek8q4iz2FbGKwqvbZO7PRc9exduxavEyP4HW433JwEbWqV+aIB16PjdmtH
1Y3ed8Fd9EaQzpOhRbgBu/rOsUCdejFaGkxrMVuAznmQY9jw5rtvuQnlqnxAzHOIhf6UG+x/cZ28
gGMlAaHsniPB5W0j+AT3gCjdxQxIDAxifMhfCkQSXaZTxLZlng/ZaxtsxVI4/uPYGGJdi2BbS5Sx
IIlsdo/BxiAvHPMqT9j3rAONHPJt8y8mu42ADq+0VgZ7ETwzh0ZIupQtizPG160seMexqU7Q5pch
YXF5FwJw8z/YcQNoZjz6xeeUBYj0ubE4Mlw7pAMqdz8cTnZIS95hT7Wmj7GyqiGgST6ENExMkhfA
hI3TdVSwo1agioqBZ+Kb+TLBBQIVJX4eeUuWCXILRxekvrtXRZVucrJORpcKhYvC3xpajeYzvqnt
0V5S45xcmWlAFDpr6SG6Y0LTM3bpXoVjJXu9U0/xGJyD4MW2wxsaMIt6tmhBQe5J+NGDDLjOsM9b
a++FxjnyApONg3OTZKQNBJW1HOriht3WwcW/TamdPZTj8GmAg4uu2zrEiPAhaxFZqIdPvuYtrYYG
sKjrU1NF61w0n6uAyUnDCcKuD5B0rSfQZpzmyhyHp7pM7UPjgjNhxpsATKTzCr4Iy2ZqvEyTl+1S
1IELY3Z/W4n+JjKo2ey3p3Oeus/TvN3tKOVXxBBduQEKjgQIq3CuKuOLZ7lPBSi7G0MU1zHikYUI
9K1LWhxvebLEfrKDhRrvpzF4bEKAWUPx7EhcVz25XNw50s0k40/oGjVAP+M1K3basmHFlHRsXfM5
nKZpCeq27p4LnyBCbuNIkPzPrQFijurqqQ1tBCHbriHWwIKivXCyianOaYyREIPp46ZofVBB81LP
/fRqTD8zSnl1cvOrsAvsu3P/MojVAQPkLsjsp7IbH91aXtmzsrqoMQ7kRvF5mgjAqfAN4FHY6XnW
brqxhMRBrmliz8tlTuBCRueAxFfCLWyV4n+Y1gggKPLK7DwQqIDO/JhK88n2EOrpVskkv3zS84aM
CVGCtPG8o3Qe28i6N0crADrY3kqGscCz7S8uud2awMDr9jHVix69gBdNd0z0mPmLa/KMVkOJIluf
LBP/I5uDwj8gB7mKay4mbpvnsHKPu7orsnPgUGM1Ax3jbmJ6kyUkmUxEGuuOj5lBHczOP5EIvvXb
cNUUTPUrFyyqPd6kIiAMorRCZDxf4yDA58UpN2QeBIU5qIg2WZl6AJBklswyq1tfEiBszYmURhUc
SnTCWKuTbVV7YFlbqI6Y62FG9iSI++otDwiEMLCqjGE1buvycx1SHHGzPOWOSvAAB5sgHR4w4INb
TUB0RN7XdrDkjvHkrqzCo9U5X6HKksmrd/vKCzYj8yDmRZdutJkuLtle//VDXlV9CS79nBcj6ZFB
8+7L/77PU/7/f/Pv/M/P/Pgb/30dfq7yOv/a/PKntm/56SV9q9//0A9/mUf/89mtXpqXH75YXxJi
z+1bNd6+1W3S/DNwdf7J/+03/+Ptf5Mzq0vyWf/r+7//5+/NL+Aff7t+GfOmefs+avbyG3+EzVry
76YQIN+E0oVF2heBaH+EzfIdAc7JwjluEuRiS/tv//HPsFnd+LutI6fEnqSkQTYYz6DO2yb4x980
3fy7EEggXFfppm5aSv3tn8/tz4C2P940/y3/SWCbKX9MIAO3bytbNwlVcoUEaMWz+D6wTVcaYsMA
xJ6bGxtZPsmMTJWhVHsnRwbbxR3e1fG265PHyBqQ4GGnoq+4SFAPL43nPg3TxYJ1jbgQQhfqjcl9
1B+3IyRXA7WyrZxDkPr6Qi9BMGYPrs4WyI7Tr8EYnXWDXRmY4tApzrk6h3b7+bs34mcv7l28Gi/O
ge9pKazmFhMRa/7+55fbMPPrf/xN/08y03Qn8oD5ssPddYKRo0dST3oVhNHZy8yNP2FMW0VJjU2V
zIOK/uV0F2jlfRpTJVTRg9Yr0p5AZgQJnVD9iul6433QB9qATr/UQdBV8s41jkrTl82cw5ht2Dev
EHrf4Lj9UONPGhtUqKpeqHx2qf4mQo6o4u/j9v54gUpypsCItYR8F7dXYpfyJ25zC+oaOrow0Ua1
Rwl5PZruIQutbZGAIB0wKf/6yBriJw8sGYTphoK8wXj/xyPLPEwvMO9g0DYfiSugH0gsaO0d+wHD
Tfc40e8OLSIG83GD/IRNqTiK1L/Gjk08r1wYMxwqIVWyPfUWtoHy7tfPz/7p83NM6M0WF59jkdb8
/Ts/0Bal305GTq4oOuvhY5mN21Qc+ia4luN4NSjzONjDSQxpitpt4yh5DRZ7K6ovRkf2ZkefeGgO
UfsxwXMcjsm2BT7cm+3HuCk/MrI486omD2MmOPpdMQPezL3gbqwK857q7ATW3kVHvdCL5tlokTmP
aMPLQHvSO+ZlUbQ1MKIHabKsauvQGeo4MBRUYK2HjTjlhXlrAmMgCYLsCmG/kG31VKXpTSSZbnpq
g4VvYWn9ybWTGxE+//rgURL/5N11dAtCrGJRYFn48egJB1JbFvfuwp1K7NjqTA+VuZ1CKgxiEjZF
Y722wjprXfjARvpzFHif3NH66PfdDV1lMy/uuXc+SAJd5bSfhEKVoV81sfHakDtrNIROsXUQpg8X
yfrE4HILkMNJrJ2HjnMe3kcCRZAjNw1eft8ejxYmo6Tp0CwH9/Q1UhLucGOAHvZXhTvdB3b3EsXB
Q6cD2KYrN4A1IFsIWzx5j9gHF30y3dt5BF2cpUtoz07rbPz81e3TVTXnZAbddV/ma6HJDRreE9DE
Q22HdzGnqtfgCL0SvtrZorhyrewskmCf+s8a2VmyNk6xB0Cex7jVc/sL3ZQl0QErGC3LGjm3TvRX
4+kn0bf7Mu+QL9lLupqtoCct5kFCfLCjbm83Ds47/bXpE75m1z4OO4Uv1hCYiOrrvm9vwtreBVW4
KT+qqmPimm8Q5V53er3tm/q6nsTSxMinHHvVwOJ0vPwqD8djprnbBoarNeUbXN3hysfSZZPIEqDF
GEQJ0StfpqG7w3hydMLxJoKN4CTY5FpIBY2+f5v64tqMqlNoRdseLLPVUDs2ZXuthc6LUXovLgI0
YtFUeNYC42ow0qeWMVVkrOgct4sgpyOoA+Lr9au8BGI+aGvTi7eYHNapT9uz79dJUu80L78Je/8B
Df3KTa6Grj2kQbxKo3IHM3rtY8F4S9v8QyTkZmrUHsv4Y2T7X7NW7bzk1irkBk2nc290+QdPVnfR
YG3ZgN4Rur0OTJhjHX6fToozWS34A7CxatEX1UF2Z/1Rbry2dfe+sa2nSn/wC+ucSgivk7ONh+CL
3crtOOqbWQuWKaTrgN4ZuKn7spSnCJiN6oarYoq/ALz8ONGKmwznfpxXXXQsalL7jm27ZZ8sdF2S
vLDaAEM1plfu4J9weMRgqqKP9FB0zhEtXRiUWoSkYAqPFhFAg0XLFQ+37ionXrcqczSjiC6m7Zja
pwjoB/z5K117KJxgyVjmnm7AK7mDdyDKGIdIRvsjrTqjhgFM1lxrwoTESKyROQO3Hi3PYzNaSPLT
VyaqqNptLsTyLjaTtd8Gr4ZVntNA2xmxdz+44SvW4EVmpmu3iV5FZJ+ARZWQEl58z7kv7PbaBDor
R/1clSCLXFmf/CDdtHMGscM6jDJpWSTBNnXyu8oxSQX1DpMdP3QkqnM+Zshms1KtBzeGhcOEcyxn
OxvT5a92Wb6BtL8rs37OyCGe1dc4cbmvOkPEdXtfaPEtLaZYex0IF9Aq60wM+hUV63VNw5BuxV2d
Wo9IrmylYfkxcM4efedkuc2TE7pnkghWIYS7hYBrSmdskWTlxzwMvkCJAz4JSSGSVQulodt5qjgi
Y7n3zfDrUMKTzpEM+B76UCv/kNQ9Ng2dqIHkUx4kV3YuTykNPdphJMjfmS2jXd8Qj/Ho3aeusRWA
wnLF8JSh84oZ7mz3ZCthsc+KmLcu0Bt9dQis3gR19gq4Jl6xbcHMQbUK2xulk3NUjoskuXTI/yPf
ZumZxLti/euUtRURrgkxTfEq0AGiApGvqx2AlHRRG9bZEApba/RVIg0QhX2PbJU2oHxlsLwHybLX
GoVSHlxnFGtYvbSDgY5n6Th4hKjn6ujRtIFDOv0uJxLFp92ikeFg01hS0yYA4JQzQQWUcpdYT7Vi
NDtV18xBIRckK6Hsg0eCTxc2j5ae7qTf7Q0KfWT6N/SGEGoitY0tTFaD8zRm3lcMyqtGlWeSoNAr
+OvoetDz28Iv12ipxkX6AimS7ap2o485CYLuWrMJhDUROo3Aw3sH3xbpTxOp62kHZ0FGu7CHqcUI
kcSZM/H1yyF5BrK6Q7S/rgxxcPsRvx4aLdntJpOIHJmcjc49zokQHUq6stavJNjCInR2nRfvQ2ML
nm5ru7C4Cxw23nBvJPYHEnwPDfeBX9+h9Xcxy5d9H4WDbgOtYWzvvNvYpgVqSsR38N8iJk7146xz
8bobAqFJBpxW9BwWY0RwIEox0ZHD0DAZOFvitdfurTpAZkI9Q8nzf7Xh/VhQ433O26yZK018ttn3
lZ5iZ/SvS0Ou9KZ6e3n/C39Whubfqd54/wxXEprNm/jPytC0/85XSgkDLQtVy1x//lkZ6g5FowEP
2RYuNyS2aP9TGFIzmtKVtuAHHF2Zjvnv1IXGj3Whor60Ldo2hm7hgmMfPVce35VOWPDAmgQw6Lsg
yiBV+wZzfbS0yqXvq0yFd4mkLzkyr4V3mGQoSsaGZvyI2mzTO8TUDnSVE9amJe2N8CDZL1uTu21t
cgtsRKzoweoHNtfZ2sCMvjLT/IPM6vV3x/snFaDBofquQLq8jLm6tWzTFKSRX+qY715GJfy0R3xr
A0FBShbGwwIEoEHI1t4ikWRdFiLfs7T2mDzJJ6tz/QR2ZFuRTrnU3QqFKAZLuOkPluzzfVv6oIVH
pfZuScQETx0BEgkReWQu+ZPhb8LU9Z89eQ6laRhK8vF9deficCbTgAHPMAr9pArDYgsXfQr12oDl
eYysGAmuqdUL+qSKGNmaTmwfbrvU3kWE9Bx/fSzNuZj8lu1+OZYOBYHlCEoOWhDvWgWBqdnAZQDm
mCUEgSErdn3njYdM09GHNntHL4e9ObRbssygLSt1TiLiP1ObD2VNDgvt8FjVdyCI6AAq7dRLXKmN
1pLT4lguYTqAInqIlFDSeYHoAf3dILJ+pfkYpoZpO7U5lHWKOPxUV53U3GNDpt2vX+Sl3/H+RXLl
2bRX5vx6691539A6iMx4LuRSpFO9130qAvxHodK+TqKX7EvwB1TuBFAlp6Gtmls5IB2i327cihHi
L6CZPUEy9RL91etvntyPVe0f74Dr0hNS0qbqNt4t+6qqMr8bSuaiRYJBSyOuYj5UlxMiZtAH7hDF
dx3sDTe6abm5/u6M/MkpAG2MfpSJIojc+Xd59WUu4PtbvVwIiZsZttPKLOjkOkG2tovBWEIA6hHk
xaj8ui75483tQDcw0EiWvzkYPxapl4NBKhDvlZSuPi9XP65QSM6Kps/R1I+WLY9GGmcMRuJlW9jZ
lcx3NkKtfZQSzgEiCeJlUawgaCNIni/5wTE9uI7B747PX69YmnIWfQeeDjgu8e7sKSrOZrNEoNqo
Kdl2ykHArZ8CW3tJBbsrvzAlVZZ3bGPMKz04CjSkNMbCyd+BS/rtNuHyeD+ezQo7mW3r0pHYL+x3
J4yTFwgvekwEvmpoL4hmXc2s2NaCS1bdYNXbQHnQCTYIkQZ4FaW74RbHhBCSDZeztxjmRa4i3W7L
NNEACwChjmScYCmgRIQedQl+D6DCFDWlfy2hES8DDO57k2FBb5ZksE415RbzxD2x5PneAAFt03FY
pAMIpMg5D2BC9yQ3JcuokXj+8TvrwSjJCbFBxeCDrxgRrzxg6NtmFE+CCCGVI9MdTOuo1wUxO0Pz
cDn1wBDoO3zf4WoywDDQdz1Ckb21kvzFxL/Y9OEuSyNxLOb3vxcIxyitUJLndONdpdGvLDUiR2Jr
eVlEx6A6Cfl1ykt5LELb3WILQFf/OdMreWyzkgC9otiqHAN2Htv7JiFJUI91LHNj+GSqItyWebUO
CR6/RaIAZFS2JVEbKGdjYkBtj0N6uWxNLMAUR0sCN52VjDsN9zSuJSAkGaFjhXMGNILzz9rYneJ+
1ZTchmqDiywD1hek5c41ik8qd80N4HLy4jIimlL78TfX2s/Oa9eQbDW5Dzpo93681sKpzo1UZH/e
iXrmLJqHFMFL7ByHJyR83UnXQa8OcqRs9tIKmnSRwn62z51Z3Pzm2cw3mvdnteuwNiMvoPMp361C
1DpdKxFnMc3tPTgIzi1vwdcoRd8wTBCbXarQreJ6w/gfbkfEDmBNvGV7z1TVyrN90cKf7BPb+d22
/K/rszIEGaps60yasc68qfput+F6uYmQY4SDFysMoZ67zM0eVLnA82Jjl9VBvkCxS9cibDYYLPL9
r4/MvLy8OzAG6zMRqihSTeeyofju8Ymt6f7YMETzvsrzjaM0p2mDFvVOL6DlST2i59pVBjxxztBf
P/hPtivcF7gzGZahC2EY7xY/+vzhCJ2Zk0QXFO0VMmBpU7qNwIWKTKc+9L3r1nLKVUz46aYo1aNN
vFjUveaI236zW9HfNTHn+wP7Vt3hfKWaNEz17px1ycilgaD9uV0JTTvcYgoPt3HlveIyGjZG4Fb4
4bFe+0MW3uTp62RDM513V52FRMBD31PPt3ORxCdNp3FVSm4ylw0xhqOr3HAZ0OZuc6p91C4YhnfF
/ADmIFANeZq1u/yttmNgiI8QfJTF2B0MFN4FBdLUAB29xH7irgvNHFdTRkgkPho4A+NEF1FpDI6D
ONyqPn4ktWyRofT74DYiRUhIdnGA/bRi24siFJNbB5l8E2SoEygO+vXIbuoK4sQqdUYaDRWJq3ju
lRDT8bIQ22301fXwCuXYu1YW5M6FjekDd0U+HtqInU1u4hlSctvgFr2uffe66nNCTlXIJF07OmkR
nC/PGKM8G6LSp4PHvXjwSoItAmTcmXgy2EqdvY4qfm4rdSWggHbA5JybweayfZ48ElBLhw6L8KfH
oXbnqLidiT1/HyfQc4FSiKvQxpk638w144CPvdz50BCqTj/hvIHfRZluo+Xv9Hv2nkiFYVTgFg8P
Y5f2K4baMRRHM9leln1mwuI0JBYJjVYQNA+0iqB+NfwJYGYAvPmjjsMOxil6eWw87Q7xKc0O2kER
M8CHnIfJU29tmEOwGVC+gk8wt9HeuPWjGpIfTY4ccydZO8ljHlLU2IN1mkxWa4J+rnPLDjZaBrTf
56azIpcYf9/UqWWbRO1GA7e4ikq6QIURfaqK+GgIvz3Ii4ylIO+gbrMK63A5caOm7VFF9cOURS1o
5y+X/XhuG3I9aW+FwaSDRCuMcp0nDrOCoQh191C0GmTkgp2a0bSPQlX5qc3YdpSGfvrNQvDXXSJQ
MDrbzEEtk4bau0IhwYRHXIdhoTOgLY35Zbb3ch1JVBid3oAMrexVZENG6P0ZpTqXAHGUYsXzpP67
NXmeVbxbEy1TOvOkikJ2Hpf+uCa3RusFU0DgFbxaOwuyG9L8xM5vGppYxJYTUjpfd/M9NS9gteG0
fKkMQ/5uPfrZQXFcpaidqCv+UsyJtnfaqKGgvrxblQGKMnAntlmETqMQKtD5EK3B7JTy7Xw5JFNu
LG2tMf/9Eme+dbI/5YY+l/bvNoXl1Ax4dSYSYecDX7h5s8ZoRrj6fNOgKbA3azCF3jC5y46oIBwD
cg+pczxMFdrkRlYnR1HlZaPcEEjwb587BBg4kkPkMjenn/Hj22WlCBrayWIlmbeezGvC7eUNIt0I
Qy2mYLbNBTspgucHA3H1/L4JhBRjzsH89XOZz4wfzxy6MkJa0qY94zjmuzPHDADCjBlPJR8HB451
6JKHk7vbqktMfGbcRS9v068fVP9rWUM3iDGNsCVucu6oPx4A1ZgN9pyGIIJyjHcMApJrtvjFcwRe
Z0MS4C1qgy9RCkzJdsVng5xZ5E0Nd3S82hGKzj7vrQ+/eU7zQf/xSLgcCDpLgsqGse+7N6WUQ1QM
lmsyt/00mKk8hFa7hqkONTUCqhC65O2ERogWHRZwTUhx0X/xWkicFiOYlQ8paubOLC/L6q+f2k+a
Eq7FXt5giEmP5y8NHkRAMykUERDMofoK18ptLfZYE1KaA4rOryqTdTi2BjJf95omlI9LlVOG2HAS
laaS+NgOS00avSqirta5N7YrfbCuEnvG8VkojAirIXcvJLsZNLC2zZI7p3HDj8ofZpgzfPwIpHoW
J+lu1DyUfgmmSAeY8K9f5082V7xOl/90FjMbzciPp0XAqUa5iNI0L4onkqK+qBThPE0KzEAFRPLC
g91bt5AQatmbyzSWj1XZoVr0kB0llvrNtfHT486uik7k3CakUfnj84nbrrU6s+e4d85VByp6d1lN
4MtEHC1wX1WqP4KLOuKB5r5UTHvhynaZh9x7ybkxGPM2czyDQ/Qieykf6syu0oNtP+XmKpHFPvcc
QdJgAxlG3ZgenTmFrFQJbZfjk0uS9rXRSG27XAmEZNKGk1n+m6Xyr/tpOodIR4jKotlivi80bL2p
UzJ/kPci4j7aSt1bWbVVIcaSGNrqpRZESkamiZD3v37D50X43SUndYfqHSGQTSf43fsNYbbyojCm
DzW39Nz55LyUEZfHVHForYQd4txh5/q7ffz7h0ZV5HKCuaZSDkIj+90+3mszqq7ARldpNHQOBoxt
6NlXTvr/2TuP5ca5NNs+0ak48MCU3ovyUk4QylT+8B44ME/fC8jq6qp7K6Ki5z3JSEoURZEg8Jm9
145+E3hfIIpn0iMTGhtnbiXiLC2OaaU9lrFlrvR5NjiGKmHkwLalkdWXq8j/6cvJ+Q9PdNZO/ctr
xBAK8oJJnsksX+KV+tdjUCvzDu8qVnnA2rTThtPsa2ekpu8HC+v60FzbRmNfOVKyLU9rxCSHRz08
+81DqRPs0jvjGiTgg8/04YHt2nPpEKhUuRKtoBbsE8zR2n8qj3SUX//fE7cQfekS+ZPNpe7/HRNh
A8tdt04MCmM92+bNFde+C3oBDHBuKrEz6hBemAp241vSifxixNZ+6MNoJ+1NhaCZtRwgktLM450m
R7Hm+jDCvIxfCr2C1uVhQ1KN9Wxq9Rm6AItFkgw2c42O7hs1cGZsgWw5uBX2ynThyfnTg+WK5OxZ
3yRIzBbt8DdcynXvwY/L4vG1U7huSZ5+URRpKTXx6A7HOqQ9aIbhVRPM+sI6/CvosQeOzZOll3ss
n58Md66jCAyovTBmrDRurlnQkPCnjg0AhWNtFBcyT97H1jAvQ+fYF9sdsTngVn+fYs5lI0yDdde3
n7NSy9ROxAVOpB2WGOJxuT+Pffklx2i82JPZPytVagwfYiLDC/MJr0V6sFpjE9TtgxsH5WUkFXAF
AZLTPK7xsYoiNqYFTs0yeIjNcPhV5sam5rO1RjNn3jvK43VaO0+BA+FkmS8m9jqajOIGf3IT9AFt
Vmhvmsqrz6xIfxXYb9cFqLWNM89qAGxBADUqD+G8C8ChxRso4s6459Wr8krrvNQ1hVXwME7w/Gca
BPTmcS+KLmOV3/0Wzvi2fOr1GHiVYLI7M0Wuyw86ugfWrJKvegHWTTkemEFQPvtJtx9CR35DX3VP
GUfZKq6zv4DovOLAHsG8sM5hfoC4r/IvpqX6WQYCACyMSBLFhBJn4iJGkRCgSyOcJf0pN5D/Tj5c
ALtDC8tMSx5092I5YbG1jDL9mJ9m7xT5Niuw50obb+Vy04xQw8RJ/6eMa0BHrqfMUghSqGxRN1gn
BEOsCoxngizaVyJ4SRVrJqKXrZL4hAHdoBshBGn79srnuElN9U6Qk8s1MNkpcgZugakPJzX9wrBZ
X0RQV6tZ30InKp/p/+uj8oLd0kkOKfxuy9MPgODzx+UMtrzgtg641NR8ezvGau+BoiHOj9FI2Ro3
C1r6No+55iZD3a6XvjmR7KjsnK6zdNzmCB7trOcgfMOWGJ9JbULNeJ2cR87S8oDh2N0WOgdRD22C
LNNsR7OF59vXhrNGXHkVh0wR5n8qjdAfN0Htk84lSt2gT4IvZdCmAvxHqatdRhDdmHuyYNf0Itlm
Qr9BHAu3AFVCIPzMDA2m3xRqzjbxiDuvtByJR65RoYyN0R0H/af0QO0KT7PeAjZ1QTmsp76Lfoes
tYMAiuNgNI9uHmUXEIq/zKx9MJndEEKYf9pO4iBK8h89jwFHJO+DEcCRs89aZGiHKFbRPod1v9Um
42GpRqOxqgmDQz/VwdZeLfeIDfczSg2TcxbzsFFyFHmB8Yq7BWBiQ5Nd6PZ4DCxlE3EgQG5XHN/0
/Q2Uz3Vnpd/BNNdqAZUXSefMz3Q86V62t+BzzW23kcPUakRjbksPRX3kmg9AMaD0gDG9RHEBj3Rl
OLxk5tR7O8POP3JU7Pt2qr6gKmBZMofD8jGfnPHIKDfY8TC/LFe2p25G7ArHRqIRdBeZ5r9g8LYE
AgBzXv4aW4TuGYsW6RAtfF/ZJtNeMgreL0dNN2rrGjPYXs+tfINXCgambl0LaCCHZsCbDJMIJWny
mfkGVE9XMiUuPW9nz4RCExUBlKsoQo2gzOKtCUxOLli99RB7/XIuGEyMslYBRkivLiI28r1LUbp8
ywtYbMaeJKmQD8MmUfGb49fVEXax3Diir5gXCUiAAn5uBpJpV2AZ2jFF0ak8kEuCanHHfTCUGJLC
8NprWrDVfWg2Js+blCBAfsSrH8IH0A3mQyEiwMPFtKvZE95Iwd1xQc3O+EBoFgS6qxB2z2ieCQZV
d2E9dKmbXAo5TOtCkglfjGl2GwBsLrfiXDYkwEUd0fQFHK88eo7Lg8QZsjGnjkhL8l5M33b3dllz
PLHnZSXw3Ovo8kyVdTQhab8LgACuc2sSqxT4/VYLQDkEQ0Jn/ZsU0AQy4nzSsKLi6Mazz8uCzhNV
xDL39XQ0KxP1fhGnxN3jiIo6uoMqSYq7yb5VgJLZK8yOzGJwamBDby6m2/1gbrMu8jJ67gEgrsw4
w3Ou+1tXwq8crba4GBNztwxjHMrnt8kCRx5b6SlMqLimOEEhFdvFMQpOLcHp+mCaO4Ze2m2qQkLu
NPdepllhrcMsE9sAXjkvQT9ejfxDTXW0FyOn1qBnTTNV2b1owDYs57l583AsAhqFIuzA+iGKGSZI
gU0rNpGhQAuVGuYww93FZXFQVWEdlua2InwwgN21GcXksgnqs7UYy+li+PKuAa0iZtu/m4AeVypt
yvlzrpC8olnDlKdDkWBZUkXFVaoIJEzG2ySG9lrXCsV1AcgyzqdHOYFqM3WDcVybPJPUDshQB1LQ
89nCF9I8GwIhXESXgT7g5wTtchrIzCqhGXmmvu4C8k87pyzXgYHQKUK8t7Frrp9ipD+yGDsPbUmu
Zyv0XedYv5dzf1BDwtbqSXsOgCPm8ScburLtzNM0XyeKqIKYrCXElzAaavxw449MyXgXeFYxPkbq
X/Tmq15OP1MLlz5Rhe4zzfzZa+Qv2YjyRcS5fgk1K7t3/W4pB8i3w5ArZHgSQnH5E9bZ8kGE2ICS
63mtE1G5JlPQPGhcgAeRbZcJyLL6X55H79BMDRlD0ODq4sBAydAkxwKvG/AzllTz6Fkp92SlJijV
lPQ97I7IXHnLS2tLt2AxrCY3UgWohNDdV7SLuYVSi6fAWVZT8DjJr0QdZ487xljeAa+3g6KUgWiK
xWrLZGY9Fd92LR3MtC4So7H+OWk6AksC+LbxwDg9s2Gg+1MEyy1KDloMkm45CAKaM9afGuCxZQbP
a3SwStCHddzd2wz1nZbNDqFhFDfdIANqeqppp/9slXWTaUee4lLtGtR+laO8DaydwzKJX4qJMRm8
NSBYtZ5rEa4VLPbc6bjcYYr1o+1TiyVxARJmIGXxzzFQxm8D+Po/72fYqfBMGXqrQzUcDNr/uUTd
M+LHFju1KHjnixYjGdZH5oSLNsfyKDbgszZifvmXq0CZmMQPKyTPBQlJmTnseHvyYzu5yQrk5bl2
jPjgMg1Z3tombo5whOyNyYG/mVz4JlYzbCpXIxjDbvu9R8+D9cD8GtJun1hjc0ua5MXLG3JW8ihg
0WCAnJSgNmMhbvhHdujtiyPXcvIeUWGuJvPvc/T5pfST4RibLFo8NqoN8qK1CV34zakHENLVN+5U
bQPkArqsoaWILaa3sQirM4ayIEHbEs5o1GVqryj+oeZbHyaug2OgcvC+Hl1fV5vM7V3zR9w4T+T4
yR0GwK/lRxLdOowJOKVoWUZ7nKJTI0JcZIXNgRjF7LRUXXSMWPrAdGBMzH66OqSvFkbYPtKT/K6S
iVaShnN5RM1ts3PuBEeef3v1IZMyBizACtsJnVEYN6ssM2rQqnMxN78tbizTY3xEzoyvM5/dhSFr
jjFo8sc29jcQCT3C+G5maJz7UHXg7OI7vnoOCO2BxiXBW9nQyCj/Ateej9siI+hNMCVMYzayh3+2
HIrVlJJWKwaK7LhGCUXEkZsn16ZPDuha8xuJYnNWaLVXpd5DBi3misHf4FT6YQ5eRhppwIqOxVhM
7hG6TmwB01AoykyPFEGL5Gp3DN77Kn5m/GIdYVY6fy/zRBf0hyT0OZScyyLACTtAnt7UPMhXf8Ym
QVY5TVal9lQ3JD0nKaVirB8q3zcpOOr5Wlelx7xRT6pUBYk+zYdd+XJukZ4yQl+ewR+WN7Jf977s
Nuhw3dvSek/+0OPjZo1da8Je92aTrXPlHAN36E9kg12WaxBNhdzkabbvK5gjpcaKVIQRhNV5Swsa
GcFmCGUyVx9l67o78qMJeYM/so96+DF2MUO+51OvgsC/N/0W8TqG9Ljwqx0INfbeyrY21Wx89RJ4
Ktiud5n+UgxMiYoYfrxwGnV3WopdayCVZlS75cmL3gqP7KGWQyUZzBM9ND5tdoqH5dexQmWyOdYN
5QsW2hBCU6m0Yh03+l21rDbn2rMsOmyKvlnsBptpB7KHn4NlqZeg9K4BaZZhGuf3KUS/O98amsC5
VlXC9V3oWzK7bSCpyCPwi5XrgSiGs2UnpwprGEJib4eqRiIU0VzoTURp+lTt2+Wpu2EnjiH6fwCC
uQ8pFfW4ZfTiLev5E/S43nRVBnWqk2RGjOmpd4R1gmh59UVS3JLEuCnPKU/UAEqrylNt1Q9FWnG/
KDh2mVIvep/layV/jRJyzFDtlhPqcmkvqUnBB2EimLVprgL3PAED1JrHZcmqiu6x5PgKRteBzcCJ
IbAKsYI6B9N97rUbZsXXKPWOS0NO6tBH78VIKUhBX+6+XJOCmvor60nNwDIQbIn6UsDihqdl7Mlk
5e8nJITsD70Yf9Fc5RSDHCIu3RQfHbwT4dpu2HKItEvg9KaX5XWjbN2rDrPH8qv4dDW07E2yw5sj
sHXCSGzM+IR+94LG3UOx7JMi7oa/4HYO0FyJQQVF3+ABN+zt0ukWiicKp/CzkdYTwznttrwKRqT/
7iQFjcuSbAUPAZ1HRnMh+SSwxtQ/C8xEjBajo3CGS1Y2zjWatAqXN1sYh7Rq0Bv2KSpCY92NgXvN
SUfR8+ApoG0lRzJj00mdCXjSuMO65LiOMnLPTWBrJi3ifD68NlVK1QASwm6AhbOB/jMsG2e5YqQz
PExezbp5HR2USRax84SiZMEPyy28g09BXOt5uqbZCPa06Ew9sSDsEIMS+VzpzdlJlLWNNbJtwni8
xww1gB93EBCSDmuuCcAzatEDSEWqQtFbMLHt+CUe64fJDKNzrrSvqYb2A6/LX0l3/DJUq9FFBfYt
ryvy2C3ATIJzEzm6YBCqunnxy6/UZkLjoYG9IEthqUAe+2mCrWdGjn7WKKV2qVU94fuqDm6Zql3V
o8k3c7G3fVoM2gnnMxklgVVGvbUHhEUEh5X4wdXatWVMpC4aicSaPvSIrhn8vosRmXdCGnPiWBD3
J/q3z6p0usdgwBVo6e/RrGQKJyfi5FpD46pRl2eEEi2lDqVkm5k7WlfMDHMNUQijv8TgMIFGUBT9
KfVmWp2szC8KsOLImzGdur67idmdxhCxeaEkI+Ar2wRNGzxGnoOLPHfsq5RNeSCOIjgTYm2cpMcc
voZXmYGLB8O3r1Rw5RhPbkgttavtIE1Cv0j0UVi+xII8zLQic2UsjbvUKshcQXzRN77Mz4WDXbLr
ovE1QapRI7GvmyR8Amb2U5GIsQqBN66S6iVMmvbWF+QCz3YLkor6Mja2VPr6Ngz9Y1+70ZW4Ltqw
+MWWBR/+MNJgp+uoGmBPam4EzEkb/4q16EFUKfGDOhKoTn9P8MKhW7gWhnHK7BrFGJgI+N6jvSnz
gKmt2W4MDYupB1qzE9kvPlcF6IMlOHrbY9Dmc0NehhN5OLE6otbwc9KlTJTjox5dtP6nbfAsRQu2
L5OzwW/sf1v8lbwt3o2kv196lNtrjEdQ8weTy3SO28TPi/CclyI4x1Vj7Ul3f5siwmv6yn/NID/j
+z6mqfNKsC/Ti0jR93thgGc+I7qm5kRK2FXnBod4gpllaeZ9smuXcsCQL20ePtoacLDuGFL7c6bm
woQTLtuaJgOQtAxN/ODYzXXdv8c1m2SLXmdfYo5eh7Y3bOPoqNfK2MZxTbdb2HCzWoOdYUierm0y
+2QQAgpakVQSdPWxIjj2LI9uM083K5hzQZ0VF5RJHwXv2NpJKiDFgi4zLqoP16+ALJvRC+Ef004f
sB5MenrtzXVlBvXRIePbRZLD+sZ/rkWTgN9fNYFL4lxpfkPeeBkD4ZxiL8cPPP+z3Ox1TLSFcAhS
GTkeSdw7G1Mmn+ZIdekq42G5FXcMK5P2EEWNf60NdR5J6nF5UWWtsNrSgNLSqI8+7GY2Xl5s7Kyx
17UoOWmSoDvVTJ5bu12hMCc9DEPVyjd0XCoR1zvyzLukecli3+cFPrsGkN184JLbVvy4lfzUg0+j
bh5rrpLB3CqGbdHtW4wetWl36773wlVqGGqbyBYOEPl52YyuVXV51GydhDTnW8gfQ5bWO7NlZmDB
uu1qwfmrpZiMbII9JEwCswF+Rp7jax913dpNU5e0LGIcrSnY5gyZcBozMbfiJ6cHusPimP2zJ+du
8EnJgOLJMcUmN0tSXGfADak6DzAcZeTDMQATz0UHf4vf6k+ahjmqkY0J/JCwO1bFckWmdHjpOAoT
S7UbGRh3r2nLbYbVk/tUx9RmCdcNNyOJxFnW+UvkwJciZJx02PG7VzG8baTHVeJHu7aW3yoO3kvT
eDc40STpJLhgxlCoYGYbGnhas4PHkvRHvCr5msgKdJ426MpEyVNKxiDIXGKVR4IizCyZ+QzSPU9u
/OrJjMA46j4ARRunYklBfbcKJmlu6dXQUdEwpDHKp+mr1wwUNyYyaafkRI/FFXSwHw4X04yuLhF7
sgdmjOZr7aQVhe/0PPjBffKbcMcscJ9Vpw5z1RX99xuIBBAU4Bg2FqfAKsi1bWOyshHuR8TfSECB
S+lRgsHxSVIcovGlrSDkJJn+3HvaL89J7V1vwGT13OK3LipYWq27i0ikO2aGd66rGIRe2cDfLN50
M/j2Y+wGgcaSA53h+ID8X+zDXNxa6bp7QjSBJFWM/XlG52FoCY41yW7SLeOht13Wpr5PWkN4gKUv
8LRqv9zwJ5LS5DJORC0noEr11jmUGgZb32NGEMjudLLHuD7bU3+ejKl+cAOgnGaHv7IwOZLm6Ore
fTALpmYTMVUHQnU3rkbuDCrfn57f+deqVu+4imrSzPtE60l7Z1+auEOzyVLeKtZ3xYMnm2tAKt7e
Haud7uSskbyvYUQWXhS/LasXhy5i4i0ZhK1UfasZ0m76rjWQW5FXyPVtpSrCdsasWYuJWFGr/SF9
NIZ1WL2k5MsciKKoVwaG2qgrORbKfDqCbSp22TCuRYSjwA7FcfQsnNW+c6a+rx5tE4doHcag/ry8
2ypPjJs414x7F1n2Wbaw7udbUVAZd5MK5Yyt9qTT6/b1Z693J4e6d20CI6RX5/KuWw7xPABwoMr7
G5lV2s719qGnla9KEmpK2Bp7vVi162bke35X9VxzFSu9yv+rEVzgavCzXti9MqI+tgIlcWI1JD0o
HduiTMjPs0mLGNNKPJZVvedjbZy42D46fZMeenLOEGZX4YtqmmaDDunakYgNsmBVxsq+a1Pq3F29
h9AVuPvlS4lE5O3ods0oyzawv4W8s4J8OjhyZ3M6o9+/i2zQ7gMv5KqeyB/RsmgjQrNdQz6jJO84
BxuI6S5wvO1noj1EmopDPAc5magUMa+nDWfNrHvOFBEWNhj1A8CcYiMQGG0xUnRrn//unYBwLNJF
6RivZhESMj6MP+IxBQjnvzfkmm/tzkcPI0YOVvlmT/qXgVDsGte8KiDjwGBlfb5CIlIcoS5Et454
10NRmq9cp9XJ0fpN2trTZeqaHkARGb+QVcefAWwtrtXAHbJGPwyF8Z6QIXKudq7Z6qfln1SQbIPm
cIO8r95ZjYOfP6qaq+P09t4r1Ie0ezZVSQYRhb3X/P8Y+e82G0HkLGRxDygGBt2pxV8shjNUVsyg
oycAzTA5SPXh3CPeDACIUjcmwaatOI6S3uYwseFndpz/bfBISyaiMf/qOVQqahg+BX4LTb6sjnqQ
iaN5MRUyZ5d9HGsuQjoUMzhPue5z9hBNDBMjgxR5z0yuEoD41hgiHTL5Uy4ksC97jzFLiexV4Gsh
HOXRyEit8uzq2Pb1k0bog30OIcNvKQkkPVz+CMX+XdVDsvGD8AO+aL6pYmyu5E8DD+MPhpGZeNSZ
hSJJPkxeHE+AjfRJWvcJk7Dctd7r8bY7Jx6haiFJi6upSx6guaIdCCZIFsSLmZnb7xQDZVKCjFtl
oh4x7YyWb0rgLme5WPUDZ6MxA/7EWjHaltTQOcFQdDD6k52Vnx7jdmZQrG5I5iIw03iwCWbi8l9d
XC929iPk/TzREQgRKcZmSq3t0Pw0w1TbtQKxZy5cZCUtz87yXQpxPFHwiAY0OIP49qvpEwj/xkZB
tM27WUSKUBUc4kh2MthA5omgijMmf8o0fnRGGJzYejx7Ut1jw+gOfmdcnAx+GP41fy9V9xUP4biy
Jq5jdtw80L9uh1F3toGNRrKy3J8M2l5NWTI5SgoKJERXLCex2bNcfyb+8R465oAvdddbsfNGxLvl
qSeGkT7SAf+lHyKxVQUE9NZsfziwL1aS1FgzaS923P6SqY1dlLWhI7p6zeb3fXC9H7L1n7CVqXUg
5K5uybkEzgjLLJsvh1x9/JSlZZ+vixQqKJct9oT1umy4TIi8hO/GAMtuQQ8STYZfrMUvyH+8iNrQ
lRS6VPR3FxzcWujRccJFYQqg47VG2nxHV0w2pDq2ttr0DP2a5t2s+6+GQcq6gEhTxDU9nq7tUg+r
tEPfFhYHPQg+WxxiG+Blr0UUvSDhe0qLkOyn5CMrrXZDm/sbb/u3Q11s248GcPOVMXniFRP2eZpC
1muOzThFbrpBX0UJYbGRzBnYuW687sgR5+mEAROIyfsw8/SzsbGqV2byEKF5nvo2PmteCewjK0Aa
hgp+l/gpNWAIke1c4j75QeBoimiFNQyvm5dDZ8+S99BKnzyKOIQcY7eyI4+IDGxY+yYnWJjwCazw
OvANn6lgw9p9Vbs9MuBy/Hah+k2gnNPkXvjec+ao7yq2v6ssJU+j5TweZOgkYx+LICJHShpOf8H0
WOlj/4Q82DxIa3b5TDhJIBsYyMj7sT0iZOif6Hu0e1jC3cbeldEHyWA/tJQNg5P1T8tdwlj/hZZT
4dbhS37RwaH0yGaff3z5EqJ5tdUGt8B5Pf+KSPoX2B3mdfmuV2RcaDXtx5/fAMI63RSdZ+7+3O7C
du1kTXn/8+heQhpEOs/g//Hw+TBX0sQXHpavaXRaT427iaPQPpKmhgTJ4IOdagwPiE/RGSMNQ/Nd
GfCNLWMgP5AT0UDBzon4V8fnLvPrfUFIINEDec1sxU1+e1O50gJMgDAxDlLzzmaeH0eUK23/oTvy
JyLIfRUjukGu/jlFwWPeQ/9IgB8UNu+6Dz1kU4v4vWrFpTKY4KYaJIYwYpiVTCP62X7t1sVfiaje
s9ASG9EmMzI6fQDrv+51wz2UDmxldt4/XGJLtpwgnR48gg7X4uzeiONAijNFN8dz7s5gDbdch2BY
UbVqunbVhhYKYPvkz1SPUY07vHgTr8Vbc6skV+9hcr7N7G6LwqN1IpFeGf5b7BdoHU3/jK5Gs5lV
QMygElNoB6CdNvQvJrthg1VipzF1N1XBLCo42GL4MZGvto+eiVnPVsTqgkQiRaevHbFDgV1tMo1l
cnOuXAJRuvIUTeq9chId3619t1jkkhmFTzSX5SrVnV1YoNq0Q0DQbpySYTLJv1IbvsEM3CC/pEEd
EZKwQTEM1h4t5yWNAMO36U+4Cx75bXRKbQgagejdvXBjPjquOrLyyPadlRMQOQsRJcprgyIR5qP+
W2aoAWrkb+u6y56rBALFBGIELGsBdnIkm8KWyco0ois1/qE3vXsfkeBa1MU+4Y1g4dB+hg2f0RmE
MRXBvTGJsqgzVDeupp9yPdvkuQs1qORyTDzJ1jFaRqLZaDGlSE+gOMdHy0iOVsUqNqCsSdruy6ch
KBu8EMwF2TBo3d2aCHBI44KqvieHEDLCwZMTrhGBx6LI0vmyRpulip+I4eKNNTjxlkjwSzq6wGSq
gGut0fI6BuKHUsHPWFRiG7bx7AmiHZcDgPCiJXLXo+NJguyJixC4kM5FRwRqszYs/xSQB5bE3qPE
KM1JjHcbxfkpKLJh29cV0av5Axd295mQDRgPsLyxAIo1OzNFDa8/CQUslmOyBPwcERIk97kE+9im
w4ttgz8kcVVR8YcJi5q4on+s1wO2CGU9kpj14Zf4LNoLZa9cFantrBO3fYWQJTeM8FSV/ZJCTdsg
0vaktT6UrQf2EtgiOMRiQ1riWvkMHLBB9mugJY893KAdA9YNphXUitOLYGQYlzZlSgejVOQUlhkT
/bAbyy2xC8EuAnS4MlMEgpa+TSE8evl4MuQE3H9oPyde5IqozFXShSydBo5crhn4tjE9xoMOuGRg
5JUOxGWFg4PkAhp5FwcPhJJWjyocwNvW+aqr2mvvZdqOPSC6lX5yqNKnbRa1kHVItG2mWb0REmsc
wk48Ys05l1Jw5iCNY0aotD/LDqjnx+QbPhwX7y/PuzTVWK3gwJpcZvlmLULoL0CF6yH4hlJUl9aR
KTXiP4vgOIk+YeVE/pvA2s97IY5e6LQbve5v8ZzUplXQvWSKJiJF8CsNi0ukBFOLbp31icAAh7Ik
jpM76Kwv1+PUgrtIX/kcLyMAFvBEq9hcx9T1B9Mw6k0mM3whUfpRVeyIMQ8iI8gf0XvTOmdcc3Vr
eFV1d8BW85duTIx8MrqGumc6gaxCczdZnX0mVfSmGeI3Ti3dCkKeUfWbLLMxeTSBnD/JDIxskclH
8ARfWuyg+3DqfuM7LaVPb/lrpdeHEj8+vaezdgWYfEO2pBwRrqURMwhVxiHBK5sYdwdwZprzaLGq
tbK2/wTJI9NhM1GFukKc2PNu+2SKfzhp8xtrGnbo2OOUmNbnwLS1G/HPt4HU9NNyS/E7jxh0qWOp
GaGlkn416fEqH/acYhF0MjPZRiL5HXfqBha6PfYdgh5/ssdtZkJsLAqb6JwiBwWF2svKjnrRe0c9
dUl16iQlW1psnZpNDNPO4NDN58c00s8kwTyHrn5rU3ksJgsIcKQbLLesJ9tQXzhSCd/Uh8d26jZN
E92dAPEauC9vVydvGdJbWjKN3FKfcVSDn5ZGi6uR5hNBQOO44hPGFIkE1QIGwzkN2IDUBYJiguuf
8hSrV8xlYCTmJDLQ2md+f8cvNm1B2pPj3WH54qtewuNa9PqrLJw+fRelbFV+9RQq+VDO+Tcan2nh
fxKWC5aM5bMYd1nxV8zmsOcsR05A8G6EgjEeecpR/1yzQhhij4EA5rddYowvFMnbLpJYq8q62dhK
1w5C4wqDhr3cFq1gZZ2lw9nEzw0hmGzE0H92A5s0QmO+bEzDiEer9Z+D0Zn2s5F548w3kd0lsKrc
vWR6uWoqFlPDfAjlMlVkxIF2I1HJvoya964ZQfO8/APU47vyRXDRJwnBqhuMQxjxmi7f1J2mea7T
YMMK2L4v9wibOY5T5awQ58cIRK3uJlDS5dY0f8n2WVDiBROH5Wtp1Bhn7g+fdH605Wut1dNVqOT6
56cGcM22hep2ubn8o0PEkjJ9+vsd8G6FHVm4dWxnm8YkgzmAUNcyKHnxkEegyqhdQsom50UE1Yc+
1tmv+Q5F31QvWgPsJ0BA8J/vQJz0Pz2Cl3lfav4VugAD++9+BQoeU07lv7tDO9l/nsPyJP/NI/zr
Hf7nSXbE9G7bIa4gzWXlQ2gP78XgVjRXYXdJ0SUhHdXrN7dR7hGvg8aigO/y3iBZsM0E3mxZv6ly
lrXCodwt33W9gGBPusNjDkWKdL0+ZdWXwiGrAYbBoDZVNEYEEDEdscfmr0LLd2R1rYTT6iBjeagJ
JTgJ00e7ttnQMWpaxdMcec1Q9BCMWfet9fGrFdvVV2JY7PMKu/2wc/RKAV7/186yLPajbvhcIs/Z
ZKaQ98r04x3SsfY2WByatsJ0ZkinxJqo1GtLUsxZdYwhUuGoVw3V6SXHmLZavuuhmL5yScTeOt+Z
qWx5qwzz06sj9Vr7k3qwavm43JJObNyHiKDSDDLjVMv2mBbmcANOMNwSh8UP2gmcgaadwkqYv7j8
Q+ThJcu6T43m4I1TapiH5MuX3jGz0WFXSV19kurFUqMv6jszZvPObv97+Tp/rNjgu5uOxXw3/V2i
hPyU1IXHtiK/Q6Re+eeHtXGq70NBEdplTrwZwg0SSu+Jv7rfdlLrbyXZnQfXJ2Cc5G+Ec7n+mqjx
rKM0acphI6YW4XFDHrzbRR9ZOqXPU+XXG+Jhru7chvg6lVUQpdtUcXIkmDc7x78bXUZrdwjVS14k
O30OC4XYmZ4QyGxVxkMHaHo9mRzyYhzpqVDKxtZGt6uSVw7JEwq4nE9j8R7oBlWD35Oli1dUc9hc
+W5g7IO6/JwC/4/D8/9wT/8B94T+4p9cPDNq+F9QwLffXfP7d/qVf/8z8mn5oT/MJ6E59t9IPpt9
UxhXJJbc/4Y+abb1NxyPHnydf+Cg/hsHbJh/MyDgOCQ5wjO1YZH+g/okLPk3PEqzA8Y2pDvbSv43
2Cdtgfj8j+8Ia5kGHW4mu+Lk1yQ6g3/11HSjLvWez9VPr2CV6XSNuFUti+aIufKacLWzYLvyUPRp
/OIWzIO7uHf21XzTsQqiVK00XHvYsl+AlkVPtk4JMX9z+Sez2m9VW/Ly5/6kXW19aBPb5WYtC3B5
4MT/6QdaTvr/Rdh5JceObEt2Kj0BmCGg8cvUkimof2DkEdAaATX6XgDrVd063fbuTxqQySOSUDv2
dl+O1uE2/wCppWA0fCXcZ2gZ17UeKgsjKWr69CYARav9mXluQb5sfQJ9Y5C00MS3wJuyZElc3GpJ
Ka82dhpKR7oAVEwtDZWfVZYSYyGDv34UM5e2VdWda6baxgxhPAYsQYB3Z+rqe1f6zc6mwl7Mu73b
pidfM37mWuxQTCRIn33TRhlDKOBo9wpwj2lz3pdD8K83TS5nwBTmlJ6ZHpSSNmqtmKn6yDiWxTYg
lGM5WjDB5835BTPRcHS0lP9hbsFz+PePREGf5HT/3UUmnU2tpZsQF82rVyX1xtPxdPS6nb9Ymn9E
dRN89SXKb6odKsCotE+eXY90I/jACKIt5QfBMdiBNj5Ym41v5wgrY3c//0AyuuXC9pWXpDCSx4jq
dhJJ8uXouNPtL6ND7nSkJWgyRSj198dh1fJkA4uLSOhkRLX8NVVGNG27+kkjrWPt6n50qEKpnQRc
tCULReUVTfbVd7ryv7jUZ/jzP2e6g0LEUVV84TYPvOmc/+NMH8nZwqautx/ELa9UiHqrWvrqTi1T
pqMECRDYGQSnzOt+xDKqUdRXwYm2OS3+EhB2KursQoxXduGMota0H0EnMO5qnHrL5LBduAFaXMwv
xWuYaydNdvrVCOPmadRiHv8O+IeKEUBlW7hc0qTJFp1LS7XL9RA9eVJfBTqwlUFBdeoyg7Iv6VBP
O04pV8mganRy8tdkKBzMMA2RDTqLRrLN107tlx+6KWnIj0NzLuLQPyC03v3Hbe3y/Uv6P5lEIB5m
Dahs/d8mZX53UFd0VnWY/B0ITOIPtkY5wpRNA/IarCTTz3mt3ivV0Z5xib1qEROmkEz6hxz7yJuu
tvTD1NFdp0WpPSRNYt7DwJRHqxM/OtGbd7MOu1VQ1ywynCFgYGU0V1LojS22NP80v4C51I6tngwH
MxA33yQRnF4iIi89Zm0FCsba9GGsPLVCexU9sP12ZG3u44CJH/73b2782xQO+gbmIrdoyAY02HW8
mf++P3akLFQ2I+BPkgXA0waM9nxpB1/pQORHIdU3w5vkq3Gqb/1QPY44vu64YJKoTd5wcBgH6fdX
H7kA+JFifPA6Y7gMafjXS9WSk1eklx7e6hIVPxewm7wTmey/itQjhBRHzQlzP5Mwk7EEeT+3soom
+6V37yfJpqOU1bIasnJP+fwFwqn6nDamUmTeyElQqkm4PvJfMO/Q5Mqlj1Rl46tKf1dHJw2W//sv
jOfY//MrgyDIxFHlkWebtv0nqKsaCPo0bKl/0sx7SLrafMJFL9ataIkymXZDlmTbkPYWA0xSVJm/
JMSPDDlBniLaAs5Krnn0OoiIkGelP0vX7o58Ul//fqsRI5hOcmcBhobpNnGqKl3mllDX2ZMhI+3u
q+J3nCgxAZGccoByvLUeer9do+KETVl5qz4Kdx/jE5k3RnXtsExuOc3JfdYYZOfGb5AO722hj686
wOelnjOeDyhvYSJXDxWzqk1TNfpU7O9xDUHgRWwDXKrhGiym5SrZddZmEtqeRHUNIuRFXjE5aJNG
nociBo48xXViGauOajmmS3WyY6iK+mLbjYKJ2uuQo/jBuxZpeH1GWz+Gaj4+Sy1fDYB633naFdvE
E0fhtd4KwKmyTeM2uFaWgtwiUIo7+aRH8pwTstSVR82Gm76sWjLESymoqe1LmvfeLzBf68qy+89E
MiqKZSIeKcyZQUhtI7OkwMThylPP+mcFF997agoG7zhzlFtM0MpDDrNbZZz32w7t742/35k28gdD
7cyfrFs+nLT3MI7KkCxYlcSTVo77uJhScpMchhiBu45U43VoqMFd2qnAyunschszbA8COGpKzhFv
Ul7bqClWtLXeGAaVBze0q6uHlhk5cl8yQFa5VWQWYaYp2IgNUavRLoLNsyY2aItcNLtUepM90b3H
nKNFzrYrA+QJzPvoIBfPKCLLI8e03OZmWU6Be39tqSogGrRSGCG69GgEo34gTnpX97J+5NyoHyHT
uQvaDsaGIEB6Es54z3urvXHy7GuJh19WHZ2AEKeKrfKrNhjTH6qRuwhC1G6n+9Xw1hovJljsPghM
QrU6TmkH6u2eGGsy9xS5QTecHJC3jIcCicxGFrp5IQ8hpEvh+a+9NxURhIjTVPVN+OqNngRLUlQ3
iqV7h8DmZd4yWjfe6F7wOu/FdlhslVbXdy5Qdmb48mAxYjgoRZSu8Q5C/1bHeFxpaFOWWRddEm2M
nsLYKw9ZheojtGtxr/P0ozWChRkM9KKRby70v7dqYCzf7xlE2DlNZ75ISt+VlXvJvic89j547o+i
64aXAKwoSmwpnqzaFk+l0t+gjqtnY9oDkoDXrHD03fwTMbx6Gs/Q3JgBP6p1agXIRgifXXmCeAtU
wdpK6lJd1OhIH81A4xjVZXv2Ir9V7hVjzqOhjb7+QL+8OWY0Bk0tMk5ZXhfxyjO77WB15TFQnf4S
mtlwobQYwEuM6Sqed0O6ykmW1jSSGCsjkNCOKdFMr3r4WY5F/oJEg/zZUSHtIBuUBxsBMfG38CWM
8pwyv/owEhVxcSTDQ0Gj/Gl6n2ba+vvgdZUZnELLr68tmibsepW9doSDZpUHkkXLH4NFOJCQVAJU
XzgdIstRINiO+7Qm/LcuD6lfvppR3G8jiuCFp3XJDZrVNZ0e0nVediykSavqich8bE1JM7ZfcJv6
rdRu/GF0AlxhmFhElmnq0mzViAUtE/5N2g70NUtXfwXqRPhY7GXHebeiOz94Ct6Bomh2whyIE7I8
/WJOVHxf1VpylVB/o6J0toGpawxMCuYQcZzc2jrD1lL4TCuyUEVyKbILhKponUjB2jYts4tDObqM
At/cGMLBWBS3Dgt0Br4oprap9F+VVGgpifCGeeFEKs6WQhLYVKIgKnYJP7eVg11hT4yHqNwPPa4Z
NFs6hMCMdp2oW9SF5B2eZtNDVKJ/80J7n5i80+LA8Cy1ZhKoGS/4ihdtNJTvyFNz4gtQwfS5oBfR
Jx74r4SrJbNU3MJavhxolW9jUy1vwLO17+VH0qwaM33hwvfvPba3dWUWNtzuWnvv6x3i0+FDi1qi
29MevULxS8Ffs9Fd6nk/c/RnOZb3dHCSH1Wm+A9xXsl7pVnGMlGcDaLk9ELq0Amcg3aQYZ9eRrO1
N6OhNWtbYlmUU19MKdGoEvS7cnLqVNlQmPd1fk1A09RrY7BsijkTE5nhUbsDbkNt2NuFXCbVxOJB
v33R8ve40LOfeQj4lThfeSfeGvnTUJ7UCXLFzfyvOm4u5toBi3aDvhgvTvoY5CYM/Z7coSYg4l2f
lpMw7tIn4acfnNrGQhoGQXR2q79W/UDidS2DY1A2zStp1LG4ZAKVmzMU1pIZUIcRvyyuSUhr2XIc
eQH9SEWp2S9O5obPfkMkiujDalubVvikpdWPJoyZGHXeBvThg9Za2nMKU/UkQ8TC/+x2026E8f3B
SRFgk2P8C3ma8jwaKKZspLmnzOjFrrE7FDZNKKIDE3pxaCrCqYm+csT3vlW3qDM5DRatmccPCIUl
1HBU6dbkxMpFFUGBC4Yd9HwfuYPxy9YVyusw0Y61MD6GofQOY41hMKro1ife6B3ml2ja6sYuxtAg
mK3qngJSjX92WRhquoQ2p5/TsShWbpmiLe4TgYPSCq61Jd4jG4rLB92KKt53TmVvMgMxb5nDYxlz
1cZPYThPjFTfmo7ZGlLeT6tMUXb6ExOhqo6x5XH3t9OneHpxC5p4PTOWQvVJPURQ4jjxh5826t1K
xmnCZHCV51X7Idt3JCnm2dFyZUnHlCV3Yv2AYZlwxZBA0HPjwCtnRVsz7Id7Qq0K4oUfUbHo5HJI
31RPiFVm2R9Za/jLqCt41GuDuNVF7h7+2E2QAuupZZRf6JxurB36SzLdtpWOkTlRjof5rfkl16NP
JDE3z5isUWGE4bQjXFNBnkx0X6avRlwb63HAezd0PTNyX2lvUSvfmT4EV8X1xKooJgBON8LoNZF5
oOokNCLFKCqJzn3lF3pLGXSuGf8S5VJh6QmQJZ71aaiLl3OdkLRN+PU2zVq+kpWOxillmi77bDpz
okyex4RnbNIikzMIiEz0AYGWTXR2oY1dhNQXCB+PI79otZXLHJvJDnhS3/Tt7Vgxn8k9eH+Vk0zJ
3+AcICvwV0HWQd3OoLQ1ytXY5dy6KIMIm7cN2DOIr7e+2zIJQU5G8ht/Qeb458GJup9dqPCcHLuf
6Ai+N4b/eWf+yBlo1LT8Y40t1b3eV+USlWGyG/TxYLNOvUFizG4lVgGPJOpX22w+56+Qm7rDINsE
ZVlUwV2Vbf8YZc6SR556jEUpjimWDtojvfbUZ2bJmNqOH6uccIe4dYePxmZuzv/U3yt58VtRlHzN
mZL0VzHdUuWAwT4w6xcjba8KRfdCit6/syRi9iik9dPpX/UialY2ijfS6ex74drRyUL3eK/bZNcL
pqiQGexLlFUVXmy2erVTFgh5iZDGLTem0bjPRgzmRekN26KFIuB2jn/656Vhvb7A83FGFCTXQ2O0
r41SHNzEK+B7g+xM3XLp+IXzbnIIVhXBPPBpp3JOtcv2s0ds7o6t957FCNvIJWD9ZuM1WLoJPQqE
Wto6YvQOkilzeE63oXL1W38TmF15+T6dHLynXxrr6IVJvO6ZOBUIgtNJVOTa1jZs7gKpget9ug6Q
3xCZ27pyiRDi3LXMmg1NQwuR9On4V6Ei8xat+9SWc8JE4m0DXZZEscdVFthPtb5nKggig4AL/HoG
58TYJD/zaaWfTI8J4k2spasDcsCyi90lto1978MEZ+qtXvwgb1cslFji+g0gKCIkHvs2249BYV7B
CMREPgCpVEOVHhajsanbxQTsUmaIRXwrs37iDHAKDxNzlMPlgOBLHg3eJFLPHh3P5bwZu+Ej0THz
eR0o4agbUWnNV9DglKSCjPFX57nVNVRrIu0jciH9mg7a0mLIsTOLOtuKr7YIB1ZUab5JkrjfDDxd
TqPKOmlenMwV2dBGx+max0Fl/zR1VHHztxe5GyJdR/0g50Mp9P5oMylypMW8NHfUVQGp4BpodvtU
9NH4YNqDu9e8yQGlo+iTpR7cw6SZOgO4MkTkY6krhbb2KvAF0D9Awyje5Msskk2JKBiX5nQMDB1J
3ght/qTlA3q7rhvfcyvEAzhE1AtKu5UWYSCCxMQDBerwloTrjnUgvADjpTTUailKsz5Q2wUMMuRl
xpH4RFru5uvAzECsZmOCXuRZsQ204JgHz8VPHFYssr3mZFtmfYN/YR+7TLlKNWlu81th19yjKBQp
v6esuacj00PbULWVCpbrUtcM7DcuT7NV4+u/JXlS8Gqm4A6FiE9kbGVVHUgpt9aBqVZnfwKLRNMW
DE+oODFJHorjcajCtUezbvm9QPq+uswY9Baydx31RAzDwLQp/dRB0FzFi61O/IRwCLDIduUtNmK5
EzZAzfmtmNbcioX+sAaO56+doMngn5nTY8BzVhZKkDeAQpuBlsLQCpVkpGxdisrbzyfWaLikALni
pRKIbAxOHszNqnsfc+vgp0yrPDGFkcpQO8V+k15LmB0PDU4boHdxsRkTM8RsxToBFeXCUOw8Xik6
V22Hw0RjOvgjC/qLCWfy8v2h3ivNJobcrzlxcZ0vc47Z997gdc3JdYufZL3uyEOOPhlsTFG8bnUL
jdRcK6nbYOMr06OvvnWO6qNCgUorvVJ/bSylXKGRT7eBPQYXUYTXOiWSuE58VASDZp7hbXfK3W4E
/gd7PJoat0GhjPRD581Yt4ptqV6MsFO/b8h9vMUy5/7w0NcsYrxtKGrayejmNxgaIPqGigcS5fsI
8se9ZTAV0AaPwrwf3gxbPwkN+lLtIa5gJe39YtInGq38pZLuQ8wDLiRrMEgCx/d9CDvZEW7N2RZH
4bACAk7GSjVtRb5xFJoKKqiR1TrRNf9JrzFUZ3Wo/Ez8nR+b3i+1RWZYkzn7rJrJc+aN2sPYJsYJ
V+W401KYKaJw/Uc39JF/QTp7FiUSUgyrxXYo8mA3bLNRej8QrdOJttEuK4Y57JG9QNtNcloglP4I
hrslehBrh9IqmYLVuknipD8bpDhvMzxFZQL3Wrfowsc8o6Bpfn0vaL8Pfh85xsUsVcLG6wk7hOTo
yRm99mqmBaKRHvUv2rooicQhTTE70kDrL5Y25EtTdOULJzSWuzwNfoDw2WR5AWsIbx6MjGD4VWXm
Rxzk/ZtS0g3PbaO5BRX3DSHd7KR5VLlAEJQtYXycUUFab2K9Bxsy3X/L0FUfVDXLHnNZ9I/p9EE0
fRBIIkhUxckeM+F1j3Ym/vXB9CfaTP3rT2wrs6ad18l0aehu+ZFYjLsT1EvHhDvh2fApGm3f0776
DqmMFD9ELhpGp0PzKEwEVXqcqMwF+AY9t8KKa/KHo2NFiSclnK7dcV0qGMwlDb+8Ms5IU9MlChbr
HW0sczAz+6UHEGuYm7ySkB6u0syNTrnlW4e0kQ7CndB8HhgM00N5pjbpqkMWTst7AsKzSe3rR8qL
koeTJDXC/VbyY4JjrtM3IuNKheKvGPm1SsxV5/XmsVWzeO/pxLmDWDp7SWiczVSWJ9P2iflqW7PB
vzd0h1gaS45zux58YB3rgbEb0b1B+8A3DJ5pq0UYCcfmTBsU74OWxzu8NeXZNWw6OrC708xX93Uw
LCKf6r5wy3FnAf98qiL1WrXO+Fnwty9q15bcZwPtnOA8WhBqLpdgzZJjlrZ7JeKuYAGwaXYICDEq
zxc958ret8rgDFSZDlQHX0gkYY7eTI2X+N7JckY+hoGKkSM5pNbPPBjqfRZ7wbFryi+SQvobGU/z
+V+OR3z4xhMcIFz3LOktyhlGIvz3jPFNx3d3iIqYPr3WY9GvvS8oCd8bERtzeYyOwXoWZHE5SLiU
oK4AfSbVkxkqyVo6x0SM6jEDB8Xympexz6ztd5HbZVnCqCd0ViEiEHqyavUOVQOlvfJO4RdurbyX
a2va5em9QtCdvsSgyfZVA7Fr/rFIkK1NGY78ULc5CMCw+pZJR+fb6rvwPUpGj0h7mtThU1hIWimF
eIfugC7YG/fMkcR6/jVA6EO7Oe3izhu2UG4rnDawNEic3mlB1x2ZAtjOg0zJN0dXi2VZb7PL/CPR
YFxHl/DqXJb2pROo4g0IK2fKd3lvs+IoRsd5UxK13CRRoq7nXY4hMiEzveG3tx6FgEM0v4+xsliZ
bZlsOlY7qR0rVxVrwqngOqtS07vOb+VlhC/Cd90HrW+86/wBEmKVxwNhclHlr2hu2dfGje1rBa/u
oSxcACQ9780fwHGjRRybp3kPRNDIQ+7dNqTYSeGRe8ji+KoUgXkOSKcH6Tr1hmE948GcBh/f5fP3
edkJXwcJZ/drvxPGGdUqy4Mwpy727Yg0Q5MnrD36b3HsXUfCHCgWWMhCVMFN2mFjWMRJVT3lKkLa
WK+UnT149NvBCCEB6+MaSh8y3EzTrE1Slx+NSetsOi7zy3wMHB13f0CyqzHckZLTO5cFy73y0hbG
FucBlo18wNOr6bUZk0KW3obEUY9FEbEgGq0EYNy0Hw3gKur4P9/SpFPSOresde5K9464MSz19Mmf
XjIzoEzQR//I1AUVZ2J5e6esfhZ4Sj6nDSOovjd84zdnQvKzeXELXf1lmy2Gj6AeqEshZYRRcCDS
nSVDXdznsmPUs+X3gxk5fbpyCvtzHAYQm11VYJi12o8ORtBejWMoXlnwFmveRGwgWh4iWdQzGVGi
G03VT6epOS0fhFdhGRaA0hSDoW2dm/t5q9M0Y98pxjNr/XIxTt4YesJyV3eeT/4QQ68sE+MyC2pz
Gesiq5ddkj4Tx5ctSSdEDTqtQMG5Ogu3sur9vGt2JPp4C5A77m8fy8m8Ef7PhgLoRokaHv/U25Ao
k/imGN272bbqoQACc0tSBHtj+TF/BFb0HFqFg2iO2XELqF7LYRd+j3KtqEs2zcydnMbLbu1nu9Kn
jkCE4OLN5IYGKXBfhKaL6oG3hjgvjgBN6RT68VYryG5uc9e/2SoKa0R642dfdPVD5XvWRXR9e4Ss
C56SsQOWg4MQSnLnzqNx3unP4ajpr4k7iC0Ts3zhj80elXHwNbWaSjDk75k90lBW7AqWYKdjJMPe
00TLwBvrm0oM1Q3ImNzCyAgX824r1hicuMkrCStv6VvJuVDbdTutn/hvkJag5BFx0oPaQBlqOGt0
1b1GWUnYfF31R6+1cF0zFdj6xPQ+enpmL5UCL7DRZEfpKW80ef30OgpEr72gP0X1YuUDC4MYU7Bt
WfWiSeMro08UFkG/r6Rk7Ni0ir7GHIrMzWZZOr/YTeud6wF1r5eM+Bzt1mS96GKWNXUEKTFaE1bd
CkoSZgLI18P4ZolyrWaWc57fwsDd7xBb73rTus1n2XzmoU2+0LTLzr4mWbvhnVxTQeHRLUrlxISz
fcW/Og0JRukA5w9wNQd1VKyRuOd3Jw9sHKF++qVHgtW1of8WKfHJ+r5FvvccF37EKY8rb74zZMaw
xaIzwW+zZl9PrW4R77xMG1eJafZ7zzLlHv/Gz3oab4aWB3Zq7snUWTwwKnWfnHlsmYbw0OjQXiCD
VseuzKplG5TBIlLzyf3UFCjlU0QZUkY8yET6VKAVLKburOKZyQEH8MTg0nAEWFjDSfsEfShZPZ50
vVZPWjmGaOuQniegea2N7YBlHB0t+kHzLLpZEM8lWcc5z7cevprLfX8GjzrzX5ZUSkl7wx73heUc
5p5QYrXGuimCZvmtNUlxTsIuNC5piyXTSwvUxFUJIIvB38py3AvggfCikBUDy8qqX+ctPDvNkj8w
nvv8gTA266sxsWozfb0MfTmsvifE1H5Xz4ntlTn/3hTN3FhhgFFZVzhizO+CBT6NfZjKo0/b9SXz
aTHgElehbcb+QoEGVeducdbqqxt4kkePST9Zq33lmFeEcxTjQLAFbDYzBuU+v1SVULf/ZR5v/Jua
7LJIN4mn0hxyBR1EWOYf2o0kjAZpdmr2GRfTxCav+lMdFsDPRLPqEbkAjdVe6ACk71ktwRIikpre
CXvma30KxKBrMnPlN71+sHx3POm5pSJMoDWfRKHPnVYipAY7BD+zB6KA1PORK4YkXOHtNSeF0DiN
WBmENQ+obqwl0Ys/hsSLj3T1/noxymYgMT3KQKCN2dEZ1aUnxubUEuD52EwvsVK0O026Pyx6Jo9R
pzM2Tc/hSLuYwWTxwn3noPtx+OXo+Hnw9xtnP+6fFZyKGNh0ZKjTC5YGYkp9Qoy0MDK+3xMAJDdO
D0+QMZy1meOsyO5JD3XgWoh2eKgNbZZtvzsnfWNrtBfmg+8XPEv6FgibVpBX51k0GRTFxchq/WYx
mV0U1UThg9j/y6gzZO0I9VVrCPdT3koTltWX7/Y98OLEe3RouBNp0Cj33BHZ0c6MdNPCRl5Xhdu/
Vdrm++JVaFC9U1fvMq20f00bIdj7X51V7xQlC39Gol5FSTXsXZlT52lOO26jsb27nVuuWnPERmzF
AIVNqzslFaHiij2y6HZV6M5UQMsCe8kbBrRbQU84rkkWHjKfJWwdvBROysCL2cfG4b95xjSiPhgY
kNrheUzS7Cp7GPqLahhoOb9UU9Mv8QzjGMY+5MLp9hT24e8oaUOCYR35OA4ubWBVey64LT5WlXmr
6rz9Lye/8+e5T0El6PohUTZ4hJNV9G/1jlW5WSHQ93wq0xkz9Zk8O0vXZmYO37up7JsbwpSPWrxP
gq7nptKChc1VekEnh3+AvSYNupd5q+biWdgk+Oy8tG72Yux+zb0XDZ/SqirxTW/CkeFQQAArGTza
F7cVHXObIe4uSPe1SCx5TAflV6Mq+tYM4B+hsTbPCabErSid6mgGXzV8rbp7DXuPI4gejPPIQCmo
evkW/l6xYCESq9Tg2H8UVTKYP5qhkxxEXOaw65JgX+i4QJeJ6w35qtZ0RggudRP65/pRCV33YKdk
CGhY0Yh0dAjqbLTneTesfIdlqIbgQEQrWBrMXKERlAS/4a0TZijOjV/ZDxZ4E/BImbt1AaSt62bM
J7kC2q8afo/zFOSs4sq+Mu+2MXI3tUNrlQAg/G8pFaYxHb5/JH2u0BCtACuYAgkEa3pj4q7/R/6V
KnIn8aVRf0ZGmNXvkV+LfePL8VGlApyyBmiJiQy2ht/s42lmNr+Ef2/Nu8RbfD+cjKwjv90P76TG
+Euj10q4eY6GKxcEjpGLBAvWXN/4tGJXagUJ2TZaB0YKW+7fWyAAw23jcmhlxKw669DrLSQrQeYY
8dRc0ib8apz/wO9+MToHuYFacDFlDSLTUAv9V0A33bpJZbtG3OO/al0Pa4Yih3U7n+ah/gR06U0C
zdt8P6o8hfWSTIzHWcsUj3jLoaGu4k5n7U+u6Wc0cm1HvfLqxQhFiWljkh/G0aQueph/AIVPtrIr
twXK0lvM+ht67tNVm5bN0kwj5/b3XpzrNjN7KkgPYwM+hP+f6EMd7Re6D877pAVBjVS+tIH327N8
EuIZS+3m606iGroUmMrnKxM254rg7XFv1XO3IwzFkSdvtGAOVD70fnEv89Y75GUhwuW8WSggQiOn
H6DYQmCgFPWZU2fKvbDC8rGkujx+37W/Z7C+G6wruNkNJtS7NqGosfYB+SPiQ475TW9QCqiFvDVm
WEGRIJaQ+3mZHEf6QkUHis110zvCNvURjztVYoDqrh903KDYF+rOaX7xrX/T/JTPnoLd0/JVCLE2
6PTBwWyYcUG9BKp4BcbYbr6HLkZfxvsskdHKz2R1xSJ01wqiqcRW1XP5pqgzUg0aItxRCImBUnPc
vB57meweQx7jVMmcOrNuoBjBCUQM1B/TmrT3KnLitRf6iK+5F0tuk2SJeYd5j+5TcWD1jNyKCFPb
RqJNN15ciM+SmKPF+AkoggMbldmNtPjqIHyESoElSQiq+D6sCh/UaWSmE/33gBCuu5Ov9GAqNtQE
2PVPLiCNs45OKJhWmUBIs6eoqbFu4XPg0tB58sC5IBIub27zS1KfHPoT1xCl5A3H6+9Qd0Bq0PHY
K61vMDFIlKUQgfeSWOa7hzJt+93PYt2a8a1tBzBqED7Vve8uOpA331vj9F4yfeooTfj0x8/VY+Pu
BmBbK0EjGG0afVReRBYta1ybt/kts2/u0HPt8/xZWgmQL6WnHQryBJ4t+O8L8r+V7bzLHaoBx1Uw
ou3701w72DgRV24OmGLeNXD9rjCkNrAH0R7Mn/6zK6qKaZapUkKQRdyzILkIUGaXuhqjXeqAs/3n
PU/Y+dlmQhGmpn2ZX3RiI1HBDYdcpkeYpm5Bu0PJYSNR7vWR2t5bLDm72iujRRlY+kZRrHIxV1T5
IKtJtH6eS675rflFY/a6HH1C9TrD85GcJMEbSwbNyh90utsoj/pk8rHozyapa+t5d8QMVj+gNF4M
rmSM3SoRzG7ljYkah8qOd1KNmHE1xfhaKpfKeVQ0QXuzaQz1KKer3quxAiqMzNd1aGprG4XVXo56
9Bh0iQtvgmkAZ2uxGaa2Bws4OiAVERDLBorNoXPcbM8tOFyRlz58mHaxU3RLPCNS75FpRSRFGtC6
pvUrz6jmRsJtvO6RgqHFYsSBMh+eaMjgNIk7/t5CwqQAmnCNpeZdW12s0trxzvOeFbbEqo7pRgDF
8+M6+fRNFQ5ezxU8bdE+EkwhGrv8EuR/4XvgSmTMQ8k/GtahnnbHadeedgEepE8hqxh7FK9KrBWv
fYvKJcT+dA5Lr97HJHJugIHX/HGS/v45SGlXoHGq+Rd1lFsI4gaGqppaKss3JWqhmU1LQCbq1fUw
y2jB41YLC23a1sAFtXKn0MHvk7U1yTCN3GBjZipThenTriDINPH1t/kmPb/E9jI0Gvc679iRuQu0
Ifq+CeUMpgCfDc8uQLa94xj+ykShYvlt+AQwEfFMFESb+Zt7nlOu6iiPNvOjhbSIYjWs4rb0NrOS
nERBbpxphLqo1x+NMQoeZpUk4XbuKlUbBA5FcZhpKGU9VNukIAZFiej4SCVJd4EkHru3PoJJe1vK
5h0/bHmKw6h88BQcGz22SqBe2b2IDON3WUYPXGXaT7iQBIqa2tbT826heNWPvmfl/lANNpGNRgu6
fBp2Fw6TXhvVNRV1gHzX4eve/9zqzXADH6BYxi4oOmPQyz9/pK6ALiHf2UVaSLqFVhDCM2kDUcxw
QVC+rxTaSnBvA7lrGCpsYZLHV4tpNFJLt/74fopQ8V+B/r3OjwHpRtAZdXSsnedZtzLo9qjLVgJN
/Stmfr5EGbRnt6+DfZDjOB4ZVy2H0U5gTYU97GI/fg8r+eSaBqexxY1ez5TfREu9VXGT7jxmoWvV
GnVoLcqwmyfQmjqeUgIi6fjH9Z6bbHkK47ajNZ9ZT4Ih4AMxAd6XFXhnJyX9ZpZUUNfFO7eAVl7R
Unak4PpNNdYDBkaXRAE5ljdxR+JjmQVLgdhzI6KU/C67yf8ve2e23DiXZed38T3KAA5Gh90R5jyT
EjVQukFkppSYgYN5ePr+gPy7uqsc7g7fOyqCRVLKKpEEz9ln77W+dQF7HbN/GckmjKGVu/Rl1oWd
oDuh7ArOaoMDhS+EZqz7ItXR5gqkoZNqL2TOvgrLoDnQEcpeMh+LnhLp696Bd0DWeILMMQpuqi6L
E6one19PUID5Op8rFiUvIRiShU1pRGSVFSd7tS2LY+U2P8bCHSALIZwWADafKPpRLOtYBZyeWGNZ
uGuFN3g9u0yEXfLaNGidfMWAqJKRfLIHq3qG2vbZ+PnwmblA45OkU0/u9LxR94cGwp2HUYGEdJ2l
vzPKM18IFgMK+MjKnHsxln80bPAMGth2AmzmVDKpQakdioyGuJN4x/kpD0XGcUglKMlexxWKlHDZ
GzHgxcpTn40BnG8VvceWoqZLQ2bqpjIDXPtaIjZx3OJQtQayA3t3OPpJq14Vf0yXYho3I9cFNZFn
r4YLHK9NA7aMuPjIQ8NY9Q1IzyIf/A8NokUYi3cnVUgFmXZCKwipHWpRHxLPImDLcrx9ooBc9GR+
n8fUldECCg0tarhJyDRkGvkjlu0ATiiW4dQdHePGvc73yH8g0bpVEYEJST8ADZ+bEekFjMGCbcjN
/NAGirEIXAIm5h8osv4ZFF1DG8utqjvxI3idB7Y6WivmHRZ3eFbo7c/LuK8DI0ObMPUup1JY4yG0
1GYzL2ajx8c9/1Q4nU/dgzBWNPmXHZfKta3z9h5o7r6phXwwD3J2WokboTckD6saKxso33MUtOZb
Gn/OT3MAio+iJ76ymv5Rl4BgbazMPDS97SMsYzPXfGBvXDngsrZ0QjLydWgK511Zfs73IGBXy8DT
2pMqyl1vDdBH5rMfj8o4livy6IID7qJ6VWmh+Tzf83vLfFa9pF75Wl5RcyEEHopJwYifal/lGRQO
NeiOlZW6izJrhqswAv8cSl51LqrgZ0bhmGfmXimj8ufQuwyVwuALbBDdIGfSqkeyW/dBjZ3Dicxl
7cvbHxlcS7T1LjFBP4jMVIH85fHLGKj9qUu8/Dn+NEUNlX7Sc5i+9RNDgA/dbFSwaSPm6SHDj1o0
vvUB6Rxj32WnP8dzBDR0rBy7hJ2Lnp2GHgMePSexBNfeSmScfmuQWmLAxe6RnB44nfLJQHyXq0O8
GWM5LE3mpnc7jMiFGWADTQf0WXorEqXbdo1lTmK0cTu2fUVKH0KnLiYrfb5X01cn7zvv9x3k433t
heMGF3/2nhjFadZbgvnDX9zqNuEdIc3df/y1Sf4VNMVXVBTltp38P3UfkIsA92UBsSF+RiWisNHf
TQe9VQrGetsEdscSwYRnvjDnh77UkEpo9qSzGTyGCaMB5CHKAoziQUMIml5ap/lmTPGok/0B5SMB
90kmpkV9OpgvTTWW+yymv9ViYXwJsHqeFUf+rGxQKHUR9lvaDclpvnFNLTnZ0818b35ODN22JdV4
7/p5dyK/qsXI6bV/7gXm0UWUwtjVMXfgxcr7YAB8Rt2U/mql/owMwX51Y19f6YH5ljmJs8IjNU2z
HHkGWAtTZeo/ZqiYh8J9VWF9XYTvhE8Qae58M8V7BJhuV1ZE0Bvu1a/b8kcwgYAzxfySMCNoduCn
UTVOwkRFDgcA9jbZtXy5XBwYUeQVADB3AWirS1e6r/MC9vdHosalX6SldefS/qyUrn23zL5cVXXY
XPUA+VznOoghx8sATYoBVJxXq8bX35M/dXXV2eZhTiKgcbpL6DAi+nXEhSmIcamdo6nRvNPUdth3
ZfZkauAgVRdgsBFP3yKn6T0INVvK2uQl19VDN+17Ar3Wps/UcuukOgK9PNiOvcwXtZdoZ/zk2c4g
BGUrCmYTUKHJE66Dn6EpcH8qV3Van50WH6xF4PRyfrXzw7oKBdRZ8w1Upk9asoPaPVY/UhikTBhY
4P4MAHVF7W/gSlauWY23am6TOUxFUUH3X1gFzb9a+7r3ZVq8mlbU2rqvSYlu/R59HJltTa54fLwc
aHzSmQ9zPzENwQupJl14tXBPwh3C5ymgZJ6OmGMKQdkH+xQw+FyZbNJPiBarJ92vdgCc9fP81EBu
B2IUi4zkqfkWQnNfKdZAZih1M8xbw/mgeVhfYqHkK+EoLu1xY3wDFbUSYad9wD4pt54NRN5WRvUD
p9jabhK0TwGdh0YjDmAIf6ce5i2UEs2LsHCDjIbRbOcfytC9924wLqOkC/58MCR87SwVOLTGHOzk
oXVbVrmSblXNdJnpuxlJgNVwCnzNfA3JlylxCn6klV7vDA0S9PywAkOTQXl9YikKdixrn26ETcEu
IExZTe5fsII0K8jl+ofv6DskVZzj6/oj9srgrWqR4LIcP3EVYhjhu7A0Ta//kPBAApFTEXbNFuRd
+xtk2mfUNbB4XPsaW218Q/3xVQ92/+CbkmwMQ2pbS8rhYbrjpaCJRS8b0S3LX3Bve4T+RcNvzA+N
sSyvsFj+PAomDxjOlb9+A0W/e/AcuGBmmaY3w0hXjGV8ZGdJgouhoEjOO2k8sy0bzzId8R809e3P
I5Hku9FzmAEYKapiAnJ2RUaZVlK5HApROk9lOflJzKz96Trxu1Fp9QukV2tnVbRH0J/XGxoHxhob
I9cSiUNfIwVOXrpwwgo8b15uRL+ykV6FWRrBW+GQf2sy+KM4HN5jaYQXz6O05DRUs8BK7EZuDKnT
VxBwu/pbkBTag+8lZNk8q59YHZSNYrOf6uhLj5FN8GEgG6JrGxViUATIF6tX+KWpoOag1nxaTIBX
yNmLs66MGJCs0lm1VAW6q6XXotfxFkEOol00qM/zDeC+DOITDLEOoehzm3GdmDm7B1L0pNQUVhfm
KwVpR1fyNxoOg0G4sqfn5h/wOa8zpQ5OWBW3//6/2mIFWMch/v75ObTN6rPCKMJE+XMtq/ZYh3pz
6RBZ7oaWgWE8u/68oj+MWYcbvczajTNa1rYS5OPpxD8lwfnPnejf7vAj+J/6L9cr92HpbfVEL26z
c0QKdtVSjt5u3gXAAYY7j/ymxqJMnJf7Pi+alRtZzX72lVC7XQs3NVaOmcakaDjpnx1c6ZsfuZl4
+6rgg0pkQQMtc2lKdDnqtbJDL88jh6toQ0e+WuCF7hhxsg+W9PgQWp6TzqNAmp8PeDMDXWd4rjKa
KjW5n0sAoy+xd5rIrxKr47ATb6pRlR+A13tWXZ9Ce3rY4lciq+4dg7991woweBo5DycmM8OtRCJG
VMS3bFvtSRu0/AxIsYYCxrkxw6Pi6b978IBXGXfJi12JTWC34QPoLZM+SLKr+WGNsGAJYDY4FoUL
vyqxw10ZYvi3QRHOw1cjwNrpG/1+1jvF+AbOXa7E+/mvyWZG8DSaouffrkfbaXeWm3+S383JSwW9
CViguhqVG339/c6YN1c/qmtwAz9gu/zTT//h1+Z/OP3OGDEYJAm7vtDuCHeV3gyreT/KCLDcUQ8O
K2vkNRqJWe6GqL0hUig/Ow83LVFD2r32LOIoG6mc6aOFewvxKjYEEDvYBRGoIIYvnnTN/pHFoc4w
f3BX2IWKD4qy7xLx4a1FOXczhfZ7/lhiSR1QqYq595Ik/cDBPn1YWUitogbqtpL8ERV0rtN8L5dM
8v6v9+bfQ+WcranJbrZiFIeyN4nLCxx/ozdFfAfIFyylLfVPBLBnn6PuFd4IPTdGKYFeD6+WTGL4
y/m4tTS/e+PEiRvYaH5qTK0XRmxwkA2M4DT5WHGi+VYRbyuCsx6kkS4zJxt/xB3VeRli5RSOnj13
lmR9T0J1naRmQVws4lpG8s0zxhsYNSyVa1oM3oc/uMipreanCzAcV5moznjuwERNzt7aB0idAaL8
SLzgXE5tcUmI0vxMPwYwtxK/v6SaVh0GvFXb1qNBQnxZuYaSm+CHi7RTZoruYHNk3IoqSxkRDJia
GIm+u1bzjaG7+1Y9SIlTg8Jpm4tZlfUna0287PzQeS6iEJzbgCYBuqpx0acbJYxRdaEBJ5jQv49V
xx5g9788FaJQRcPy3HeKd+Q4OK6rtuv2Y5NVsOZ8Cvc2Io45ZxYnWSeFjW/ZaIKCzClGpVZluDgX
XMqGtGP7miRYoatgUmibnegGTu+oWlaiH+tVM2AM4bAZH7PcMu8ikWIrEO9Muox2+WcE9Uesq0RW
90BmhJGZdgZyLW3Z9TENeDpmV4/JcGgzzq9rlMIt6YdPvjuQQGLYMCont4sRsbwUmdOdi7zrz52M
P5wkrzdOZCcjtRrsaQdgL6j3oiVdQjFKPCVmf6sgMl3/HAscRi64nVqK/7lT4avCP2spuRKDFq/H
6czDcCvlm+HKg6UkD5ol0QL+XkgEfLFL7NS7EIIIKC6te++i5xyfR8vczz8wREEPrpLpfgS1t4Kw
1l4jr8/2phvmu0Rq9i2vjxWJNWuVDxkpV8AO4mfXDoqWRiZ9p+KtbOwnPFVInXT9rk3DnL8/aoXO
tTgfb+jgw95MCzlserwcuwAhoo6KfRXTPgGI3zMy7UlBKOaR6Wjl9SrEi/cTkyEcx6FWIf7DSjWU
GnhClo5PaDaApgbmvSoOdpNZzyUpIH/G217+AKXTkz2X8wKc5lnYvnxnBcwORE6TLMIy9E6USL1g
AISV1mkUegTzQHF2J88+5flm6E2+MKjWiCgfkAnlyl+vQS1BvNCc+lnO5IzAR29hu3IXGTJ9pbNV
ea14jWsAy4VsrmSa0C+znF//uaJE/GOaNVPXKb0ISYmmubZDdPA/CUrSoHFjxmf6l6NRTNhaf1Z9
Xf1yuWPEQP7tAuG+1t4YiTmPVuG6jEbNXisaDsgqhAbfKfuQ0+YDvjmZhYl3V8wuuZFK+aOnmfCg
4Fp2hfWhm9NAzqagqqvkHA/hf7zpEhFv5hf2/ylX/wXlCtjLf/+X//mr/x/+d/5/MK7+d+J/l+F3
9h8JV/yDP3wrTfsblCrTYK7FfxHJzk+676r+X/9Ncf5m2QJWjOpYFheLrpEq/xffSth/g1xl6yo8
LD5D5El/x1tpzt9csOrQrVSdOZftaP8vdCvL/OfIeH36s0yH/ysDhcBEu/pHhUAh+Q+KjIPw/S9h
EovVZM8p333GSw1ZZoSfXWo6vIXe9CesJpM6v6w3REIhYLQGqnXHSpfjENE2R9hG/J8HSeVuTdaV
elo9+AYCtEAIV9kjMRBNomK/wNbCVU3A7JBdFNhRa4goHFO9esIhM3G2vQbGfdotGf+uI8ckolHX
voKhsLaOUbhn1fPpLpT5Z9TI+hyVu5EOO1TYeIo9UZOLpnvJRRFkFNlABLewSuPLiFGbbNKfXq2m
m1aT3TF1iUJWE3nxB7FPfFc7+FERnxv3PYmYb6PiPETmMG7iivHGgJ3yEpShwlxSr6Hfpv5F7ay9
zGBT6HAtRS27S5AaMA+lxfxnkpEVzStSiGTf9tpFr40VqcnFxD/W12Mw9pf5xmnc/kIfYFxYwiEH
Q9fPqdMqe6MA97xqcgK0ulGv1kBffwe+7e/mRTktGG7O93yddhwndrFAbz0RbHmTopqB4WJ+K4Ks
tPhxDT8YeD0xVayVMYhwMkVePYZOZ5FwBpvfeq+p5ForyBRJYk42CQilpVm31lmXyV8380MJq7CP
w/gEP9Y+ieA1tTPlXMBqG+kmQFiWZkLYyfRkPN2Qx7swCsaWdT6SZjwMchsjLlzkVWUcWkSZIRPA
M8Zuwt6me9p0T6JU6Pt8XLvgU8g1GZTzkDnKeb4336geOeOO2a0MWfnr2h4IR2sxGp8RenxFiuXv
hDqlOq1jzX+aX6Ad885z0SHM01zvHE03872eayPOhH+c/95xunDGQsQwOXUUiUDeCgKl4mr957HP
69uViglsI8l+NKVL4DsquGUb9v3ToDTkE5swWwZPFKu69FDcNCEjOyHqq6PRUVPxH++dnoGCJRGX
suGFPyIOA206EV5phLmCswhBDMEx8JHJMlAKDiq4u0Xb1e69mY7b+GrTsxX62SHEvrkVQdsdpGe8
YqtNcaRQCdax+Lak1X4r5E3hjyWaxI63DHUWWmdnP4MeHFnhQZpySxpiVu721FBm+6wiqyLQvYD0
wXQQEpcHhsiIOgx9aUtoTWKvDcsFzuBFNFssWh9ZiAK4uQSaUcAGh2OcTK8DX+UtSmFlUBVFMGNd
5g0eg1HKdHeNuyg+U20GBzKX203T+mujpTfOcJ5NWvrFU6foZ99KaSI0bv6LQ8bC7e+NmUU+VMf6
OcwUGHp2dTCM0cL65tlXUSmUw5iRcmjcHLZSi+I6nXLs1XBfuabCdBTJO/PN/KerQuJtqux3nWc3
JnoEDvTekz6xtntblU+DlxfbylDlspuec7TKgUKEkCJW4t9S5KBv8Z+cvBGxg6rF9o5JUb7RGZb6
rune24bCKx4h1GfObwxg9wlf9eLC9u59GmrkgingUibySsbQe6D9ExoU+aLqfoW6N+yHwMYOyiJG
viCTIqFwTnfqwbtXpggXHFkgClrlbz0h3qYYi4cfuukKcsfPBHULQVLEXjgTZ8Z8ZJbWb5tJwQUr
ZSVpKK/xEP0OInUZDlwLjl3/ClPZH1rPu5WuDYQ1KIMdxe+xUYbxMWnv19KxrdPcyfdOZcO4FSji
8Dn0Eg1Nnby1UfVipuS3WaK3njTyQfZ+Hdyi0c9Xmcz6V1tN3zKCTtZB4denwWrvIh/Sm+jt62Cq
JkOMabnRaM0EhJbtFflSj96Hm6Xl0QvqG6TV4Mkx2/NgqwQgqOQKFMQKkJ2ag0fZyz4xH1H0Oto/
QwSlmBkL84RQQW00awHIfHioESAZd7xlQ1vuHSfVLmXDgrjqoNs88hAoVj3kn0RBc6XzpalTeR9H
Iowwta+kL6NjlrXDm+ryqOUzcYUdYrJBokFUWbAGQdw8ACKoXKGddXbCrHzVOpNPs0r2hWSIoiJa
IFhHsfiD+XNcA164T6T9MAjnTHcReW2YOqtaj3Z24lZrmRjkv+ukbg6RlFNi+rAMfV9DOaE6Dy0p
v9KORqGq6IRHuQ5moTS7zy+mgc/Eex7dcIGh+bLr/kHF+SY6N38KUZns6DWxlyn5a9xL7UHtaG46
RtfMSoT2aGP12U2yW2cqzilP6WxbvmQ+qfM1DHMhT2Xon9n90lVHHu9StMx608pT3i2RL3DcaHyJ
E7bboWpPGCmh5eqO/+qY5kaLSYPjjXGPo2UPQGcvudPm2wLh5eSb9ghuQTMN177a+HbIeA579sIG
hXIedUu/6ghu1ZL10lK7C7L8abjp9vs44K9TeufbnLuoPlEhyFfirZExoQgIcXiplXHXxoH1KCe+
oCkU6BI04RIzrh+Gy2bsJYjcM9Vut+gM21WoD1vEvsrDTUkAGtW8W1vtazF/ann3yynwARSkp9MO
dLq9X47nPPRbJsHixSoZbLfcW+vVT0Nzkods0m/BKP3YDv3Z8XUDzIZ5jVi6HvjVJ5Z69tJDJtmI
6c/vRfqaDWX7xDdmFzSlONtZSAxp3TxEV2VbaebdxqOTTwOCSSahXD9gPXS3rO7ks+YNt8KNfw+A
R3ZxFHy6pf+lhrAaApkkK1Vvvoe06Z6McadXChyILt0puoJSKynGp7hlgjKC3Jr+aq+v6m3p24T2
NB2rdaI/Si/4UVoZ+rio3dAlci9uWN6syi8fIz6grZaaAGwAVS06V7ffSQYRHJ1JZS+S9AHj2bwC
GMAR290o8z7hXmGCM6ts7bvV0nN1cyHQgT5qjjbrXGGAjrxpI6dvTzD1IGXunFH22Av8nPbOHsrk
qejqN+zfaugW73o5MuojvX3T4JPY2abfrBns4xxOSyrBnv00JXh373qHYTo8jXqQwR6hC5cQiPMo
FFRA/ZC+9Yz4OW0yNh4crpOocl+Fi1cty98mLuraGpCoZNlkc+1scKKoTRl4EJsrB209/y8HLVh2
PYi+Ak3Tt7knlVedixaeVv9IoCfte4k1dETCYliF8Z521EAi7I81wciHTNHbaRXL1DYhP1U5jFZT
7POGGMICPv0DlzQUDv5OtaL5HuZGesoZyS3twcHZKbPnkqJ56uyT5eUNv8cOoqSHtmbJGURZiTFu
d0Uw0xOjF6spQbaL9slVgLqKlu0izepTjd/vvVNVdaWw8y6cTO1WXU7YEeJGRlAVl71pBe4RZTeM
zREYCIw/uqBvSnfMxjo6V6LTyOcsYA4xOe2NMV2opYN4Qg2PiRGkm4L4xFchxpVvC9jwhXVXrLC6
dZH4IA/R2ZtpXqxUiwWASQ7pw7JIkfYTYwo7brywKaLN7ikFjNZeKgEASc+auk1u6qFgKO1lK9E3
m3gRV56SFgfViywEwJRL7I1bM/ZgQipas8T/1m5Gtf6MiFt8tCGRa/R/0k3na5vA8sMXFTPFgqaZ
OAc4fN7tZNnFunF0B8q6MU3DszvQ/25Yet4LdjH6Pba6Hdy75wYw2lifDQTQ16hUs1c3I4PDdN9o
+IhbR9F4FCYyHDF9WlqI2jMeiaLR6A6ttFCkB72taE06RM1ATTgQniae2adZl4mDpHfX7QuNstI0
mGFwgcA+0d32nW88bydHD7ch7/bPZ6Po37AT42u/SWO9eKv0l6zv1XfTR3AeIuuEvUzc5LSFuAG6
2CGhuklJINiocMw2ujq8oMd1b6ZuFovWiMMLTiDFKd6HAQKE05Gega62ZtO8JIEN6LDVkouLm44K
cJRbdYpziUswuC7pGwAjDfKKI/wisEHWYVsZzDopatwwwuGCmR8lq7nyOuc9FtKg0le/FV+mS71/
KgLCvkarv9SV8qsiwfkKePCn1ngs9nAmzkNDNoXNV3yhqSaEec+q1tqYlrtmMDGm69h0U79x14Pe
6vuBYeHCx/bus7AUuh6/BnRTaQcGx84wvjXifXamQvp8ODYdwzaDKNIAbUWVoAzmLNAs0s++ISe5
lARhSSLoCTrlN6tzYQv5TBT6CZxZd0bXs0L59cup6uw9S4sn3/TMJbnpDWwb/zOoSCintxxtpaTp
k/ewEoRTiJ06Wm+5tBmmMJ9aVTEfNBpLmCiTRNZYRMNEYu+rz1QhFYncZ0H0bv8Ix2iJ0QIWzn2+
CWwGX5mnnAC/9ctIOOpuqOE0qYxI1lIblDteCQe/svZDVzwcNZy6wG/4P3VbCbc4uwM8QJrE9p5z
aZr50VVC9Pwt7M+IaBLiO8SqYRiKicy+qI3xOyLseM3JwzsUFb9U6cAPOOctAkYZpF7Txa2O0F1P
EnoCHJ00/MH29RkxpXsOh0w/JnF7JfcXH2Algx+Z1h06VzVeVQGVJVbVbShEN+ssP005UpyCLImd
+FNHhM0RnajEOq6Z1tTVg9TUkU4vOPmVy4Sgj/viGhEcpsiqADyZGFurUbonEReveCVJ3JDd2TRS
ruRoqRDceyzyYpMPhoXDNE9xaE22JD6COiBd2wUBKGvcn1EgjxkDoSg+W/ga10HH6MlXx30X9s81
IvSlqQzPkeneMoaV7ERzcLx1Iz3eukGsQHACA20ZTgEHsxyrI1wOH6iBkFTFbWVmirV0J+OsSqvw
2TQQ+cRRBnKxxq06YoXeKKXm3Eq+69ErL5ehmgHC2rSfkPzvkAN99aZLggFFjGc3rOVWiAK/IRRJ
FDENcIfhfV0QEFLgNaXRvwqcsVpWnTgiK9HBFhicjyxaBdYf9VzmQYysu2bcm43z3qW1PGWhRvzN
aKNkmIQsAIpXTgEllAGxRzaPQW5JFuwlhvdeAZmOg/Ymw+KttrDFTI3L9YBu9pO5wVplJP7m5BUj
gzIflgjMiCMakvoOAPxImgOm2hL0CySGZmtnbX9zW/mxqbusfYLU6ywsxff3w+Qwai02pAgcIcbZ
ZRCk5aoeCuX47zfSaFecyLutCkRsoQzelVeBWJYvxU5XAnulmSkZum25NexueBGtxVDehBMRuBt1
CtFth+gsOvUrKS1A7vDLMlUe+x3esPoZkxhLJYlYYx5GW853iPjbMCgORWPIPzfVdA9SnL/U00pb
DnmFbFXupH32svDeSoIEk7C8hGQXmNOc3csPelNjzU0VOKdDmsmD2glz2xfWuqJJB6F81Xtds8Kw
0C2s0SoOdTgdMBNxLE3Cp0L/rWDYudbC/uBU0clDgraMWg5AFWy4vHA+Qkx5RhZyKJAP0bOqjiTP
rJmsG/uoDestvj2WczSzqyEK70QYfpPLnLFcaepJt40rNLGpe9YX7JExk2dieTZ4AGN2N6mdurFF
YRUnX2OdQYsiCO1eZINJj94Z6HVVS7tAPt9q4oWyYM0apP5Kq4lpUsnuqXe0b6uHxGX5/asgBQR6
ljc8m0nzBHOJybV+DrKhehsJ7yAeIxcvylCqG2JIhoPEUH9J+N7UdYZ1yNYZvUbBCw5G0JV5/nAF
+0QTWe6Rajq8+BqwEsTOLedflalDiTDSqwXhwcFJR95+NJzo3cFjtKCzVp7hCpen0fbStU/C+QOs
1UlXMehC3Kyfhjz7SOm2vipNW66QaG0NQ4tOOOXwwOGhQk0xxms+BEMxXzFQKdch+G6L+uw1ZfOL
89EP161I/mpVZ1N2DBzjvNvHGZCvOHAhpHtwJrWYYLjRz5LLUI+XbjoWGM1IAFCCzrSiKblE0WAx
v8eCQ2PWRgFpTOZpZvQu03KOpDpOF5TKuRs8d5TFTaS6SL7DA4z4bMsK75DMp2jryOvepWyZM6gC
t5Htb8ELqM9mUR5S1d/LhsxTpybLs3WsX7WBrq+lInTAq90xodpbQdrgyq5cxFXRypgaOh3I7Z0H
OC0YW1iOcVWukNGYi9G0fg1Vot9ytGVLtw+f+O6HyxaUFdWB862ImNKDRsMrKok+yY5tRHdHZuRu
WV6VPzPJ5sxSiHOUq8cOYfzKkZrAWDfIc0UGLS6cKUOLZiSW9DqJ9WdpiaNdpT9bzNCbAdHjQo8H
cQyC5NR2+pePEOCZgeUbkip7V9c2yayBi9IgocfpKc29T7t320O2ABWDwzthmiq06NE3d0bJXMpJ
yRYn10njWIQ2PyYOgh4Bcch7VZq3IVHSW0zEOVqgaNV60DZNkFQ9hzKszuO1M9ltMI+vdNQUg955
V8rWb8rQaMN5AdIwENY+zaxV6uXuNg7teMlhzDwFwu5fg0yuhWnvQmUgea4eYReN/d5IrK0W6ukl
082XvLQS9tTsg9HbJghkeSt8heRQsycc0vH3Ro1/uCb0eKH3NvgUMCWKW2TrrmTtwSD2bJQiOVpW
sh+l7azziMpKjZU3NlP7EpbdXY/zM7mcct0MZMFGFf1frT7rVfJujA1cVC48L9L9XegZD1bvt1yM
0MnLXK60mths32/AHefefgQ0G1VS3EgkWFHRZMeGTjk9ObSyKSgdowIgoCbunTbt2Xa4HNixf9l9
2y8Ho57QjCRSePIL6itpfXmirQjSq9cqgFo0IX67VetfWCAC2Km+sop02jpKnPBxiRvPgCJWU/SF
t7BAhaiECoVdIIgWUEkaqvt2kRj5yv/RFygWW/pSqZGgGNGLexhZNTh+dlUtVA7Mj2nrZrA7xUmh
ut9VCF6WMX7Y3jc+G7vetr0D+jtxDDrU5OBBpul3gz5+W5QZfheRguRD1rK/Q8SymzSEQxmbBAbm
fuSve8GfJAzWeDC2GGDT3tj22FsvSkVenEXuAjyGdmODtHYtQAr4pk97kG3UnywkqHob/anq924n
gh3PUOBMKNAguZqdM5yk7ryqsTaQsxBydIPecZXiZ2179bWSRKGVDRnLRTFeTJkE90IX4go6d81M
P9s0cY32nBX5CvYHR950DxU34dZxfHVLQy4izx7OfIbpSlZg/3JoN4fRTSB6+wlBEJYzrosL3HCb
8HewZVlf7Vqc1gutz9ujAfX7z41jGeRiwj1e8ion0EGUb82muMWG9wjBXJX6L7Qo9aZQDeWoVyWZ
Yt0IUL8owpXOG4nqn6h1MozXvt79VmPfuepRmaIt6BIkR114JAHizee93MYNJMjBf+GfHlMuN80l
bsVkS2Rb7Ez7jbfUXDuQanAu0BTNknRZttlTGA7esrSh2Lj0Yg4Aqe6EOC0zkev7tPQxS/sM9xmn
LSLNAlJntzga4qw/BM6/3aOTMGxTBZ6PqzgQkAr3kuXZugz6Ai0kTyU5ZWoth0Nelc2GXttTmxR7
reUAbkmx15nbgYVumEYhMGcRBbedTQ+dgIJpHBOJ9c7g4XQz/yCIMHmKxOkRcILWbuRFFj48wZSq
qIwjlfpXD6mO1ejN60KyGIc3+gTFglNb/GYo5SIfc1SYgUsae6Xx4wK9bbOUnMBfxirWtyPIpnUK
k/SmWdm1NMYaRaa1VprpKiT85g1dbLczFIQHwfRQt7pyW3c5k4ZWB3OCOeXFyyO5T8PvUaHsiEnA
eBN8P7e5AgG1ZCe7Qa46JLK/1yMYGy/4rhLvuWnEz6o3/HehZ48sgRZtK/6mToJ+869cncdy3MoW
Zb8IEQkPTFGF8pYUnSYImSt4l7CJr+8Fvh509ARB6uldkVUo5DF7r13gfNoOYJLOiIHCjL38v8aO
L7pOddqCzrxnqC867d3GooLLAnaDZTK9nGf1GKsFZzLywauM4BKlguoSUwn4s7g8m/q41UfLQadn
4Yxu3GByeqJl1T9kRjGwDPVGO+bwe+u/WR+mx96ZSNjigKR0+4pFJmmf1xhcT/WB0dj/IYQmi1JW
//S6pshZsKx3MQGgM0QSkrIsUINYc8fB3rIfivZD5C9UNAPyUPcrBfmW9EwfEwulXu7WvzsEUjEW
M7EUx7pKmHE3sb5vG+EEZt0nNwjyW3weAqu38jDhLVS8WX8S2RwfJ4JAA+vd4Be+z27+p8HR7WqK
UD9YoBxANUnjkPt71ytudfwRV9kev2V5EoPzNmSWef++6G5KQ1g/OIaP5aIUWjPTuNe1tey6VTc4
7SVwvkdaEVE8oxECbVGWN19b4zLFeC98s7601rjvsm7eS98k4jZWE26ohs2LNjLe9/A5zeNwjF3A
cW5iwBAy9f9dEmbjeFBJSmyKFkeKTROor39lLIlG9Z1qR4DxV9aTQG0TuX5nq1HtJkCZiKEdca58
98WyuIm8S7qGPkctz8ms8FefMeBYKDVWhJKTwmfbSSABPB+yzvXu2Yq5+r60SYTrYLTE1jJ170zT
cxFNn+CQc+DqmlLcAZp9xO2gHb+/+76A8Rf3xSRUnbH1JS3zQOmzOMeJf+dxDsxDdARedwsDSf5F
2EJVgD8cbPDUzndcYM61rlxcHGD7q5zuKBqEfHjrRRMN6n0IhlD1yE6vLYSSKct+o+vsjTuLqz0B
KWys6oGX95bGjdozV7IDNTGpkAPpFhRBxjkFdSQ0ZT/MljrE9rwmHIl4ejRzvrBxhMdWOYm86RNx
wroRYlzDzD26wD6M/oyj7v+9fP9ZjpyQ3DgChI0+o2pQxTP39OSlyKNHJKjGh8kDSI5niQ06Xou4
iwid6z0aUqf6HCQIHeVWJPsh9X1zsbtboqo/q2VbmkV+AsATbz1XZ3wPXgq7JJAWnUrz0+usIB4y
7S0VQ3vItAY4CfAycuOzz9gE4m37tdhTcPCtO39YTmY9qGuzVyY/6/aNXArpvEA3aY8QxvWtT0jO
J+TGdjPwODh/f7vYP9EaM0XpIQa2g57cPI9/YzBV/Ol3stzlzUKGR1HEn1LYf8rEtO9QwgS98eic
uDOIUU6iD0gjMJE0MisXdisfrS+bbd0VLvoxa3ooE3k1fN8TGraTO6KUIoRTGFfPiIyrYA69jSVJ
r8IH7wlQEJkXE466S6tTzv6HxdT6ZaG11Skql7PLeuVVjjpC9SZODgmy+DfNqO5NCRYQG7R1NNsJ
BZhhjQ97mclYpVzeNiT8/ZbrpWVmsCnnEtGmZp65P1vUjPTWWEvm3yXiZs2Px/e0qdV+6qEk2nFR
hLNN9aUjroePaA2n0p2x6dUWbFnodTdvNj5mrxRvbMv689JbxzlN3kYIo29gf9V9yqzn93eiW1HC
0iXvvKXqaCqVHPFMUiyPEdt0G9nCZA0bVG9uKEl6pxbskr2hnPzqjrokEQzaa28gwBIWmdBxI/yF
ZaYFoTmrrFPEARmUNc2bV8z37y4Y/9snXFx+tDTiKVc7oEe67DQqu3qYWIM2dZKGbhO177IGJeo1
sDspGdqnmZa/klqSnWZFP1h9att01E9NHo8baRdATrG58ZR2+11lcCyabAxRwf4ovGS+ZJb92sgC
LFTd/YP7SEqBp+aNsGrBkMe5arbD5GV8z9W+woV2oaRgcKGaP5DG7AuLdhLilu5VSpyrXsPhUfxg
LQn+f0kYUeoPulItrBGVB/Nc/oW3h1/N5tHYZfFeKViVppFlzyoGq85/fsNYfDrQJHhANKS+jYTz
JscVcTjJIlR5j04uNRluVx7ycPNZNMZtyeP84uIpACvtsZnCY+isIgrH8XJuHnM5RJ7YKVY3ZiKe
VgJqQeny1Y/IKppZqIfjKIvLbEwg1VKr3VXFpLMhLwPEV96BNrjB18WeHwFDfHXWi8KfdBRDiSSo
Gc5DXf9e+hHYm8NDabasdxbtYzix8dSE/tv1eJRhZB0wgQG9yYrfbW3oJzCV5qOasB375nGBy3Xp
vYUPLLomKN4C2lv8BzKy2/otGNSyxVqs5Vsd/wM9D+qM0lpuvbWSS5yGXOsGR+C3WGeA3rEpi2m+
5K69sSMmB3JeV/7F9HNEQEqgd4m4ZcYLUePjjtAjsWYLhwJkIcy4bZU1Jj7r/qu2teVkNO57/OEK
7ehx+G3rNWau1yCE1hnbBVU1B6ePT+iseLCP287hFDHFvLNQmh5jo/9LeO7yGD/deJtP2sT/dfwD
12Ta1Xw+wxK4zDAREVp21cmVDORKM+k22C1Z55XTq3BY7Po5U0Y6/CBhlzUl5o+5tTGcRvR3fYSh
LxaTi551PZjrgSbbUvmJfiH0U553Ns5l2VLn6yTtCnxkDFuWIUzK/LOXVnpotcUOi0jFYVrk9G0t
uYV+Tq4ENnC6p2Qk5GJybliUOtKduvTFcEXI+JJnVIzOPFdFTIlcPlKWIZtxmMxAOO7NFYkZtm3x
Lw/dbo2WiPmtGK8zHirSbWkBF0cO5m1qnV3dN8juGlfejJoGi2na07B2uvrKVGFu4pL9Qkv5V0Dq
XVExr8iePqnbvNd5dfzqzxR900sdE3PV6wlroTWjI26P6IZYIWWlwDFFOCtTnXPKyzbo6S4fX1oi
ozGsr4N/jqAx1q5OJRgULQEjetK9mD2jpNefXcdm1ZtwfnRN/7BHj8lUpoglm7u1X3B/ABp/Qytk
nEXkMN2roqdj/lAuu0tZeayD27YOW5OFDns77RYZBEP0+lZjNOY2DRKN3rv0sHN2cxwxQSeqBx6N
sWnZv/qCGPnYluKIrOmiIfW/OyaZXRyJRmsaT91c5M2Gncp2jMAD4Gjxo01a6Lx0WVu4EERSVbV5
Mqv2C2vOsvMaCZkcn7Zm64gATMTPUQAbMwZn2U0HnXyzZqrEkWkyed+6V+LXK+awHEmKJWIbRyaC
E63dWWxdN2SPUFSNUbpP0dDs9KT73Wjqs6iH5SDByBtpHrOBHgie9M0zeS+wfyua78WX9daduVFt
/C7MTYtwiF+dyaxxhxtIGk0iQJuuVu/TOAbsYQo+M1n0KNtCrgKZkrUAjVSZpjs1i42PoG6HbLoK
ZMdNW42IbpwE9GqW7FwT4rejN+JQdFpotRUFcZneTA6JE/nDX3LwxQ5j1l5N6iut+/Je2PqWqJ07
6z1yzbNfuoX9gfW/3CQdakPwQ+NWpZ086c5/qbKtC3ft1kAXtG+xz7IkQdPUQW4XUpg7XBQUdJrj
77zUMDdR6b7FS9edAF2/o5akRaH9LTMwy1B9IbxkaCS1zdhqXyShohUdqz8ln6FgTJYXG/14wm/s
lM0PHu/XclbkDhv3PknrF8xogWoecVy5m5K7YDebZhJYc14GteD2rYfp1sreCNI8AUY65q8EHqWN
obMcLIJet/41reGfysFFToiaUC/iBN83doh6YUjjdKDkDIa9CG8l2SFkPSXsqPYoUttqPnsLmr2+
vjoefuNaT+tjanTvXS54MrZutkvacUe0+55eBCJQRVK77Wqk+YHLhC62hiDbvwpm5a3aKoVadBZd
toHCHxBTEJ3HeLrhyk03krMQ2OBt4InPcE8GsbEOAF3S4YS4JJ1HuqUbMfnBsx5BVXR85uwAcAKR
TeqSJR4//wDopW5/kmKHiLzBvhN3zx5qQ1h6FjN1ZVH262Ygc788RDNtU2Xrx6yH1QTmU4ajgU26
Wm5+AoyR+yrbRwYjG15YKLRt2AzJNqtMuTNXk1FcrAabPLBB2hxqc8Y38hgjZLWOP9/bfjW+sqfa
ZzNgya4/EKyLli/WrJ81K5AabMJaarWBaebo9wzOA5MTlp/Rfe9dthEd73WL6WtjJGy5KVn1LCXb
zaxuUMxjUiCzjeW33qmsC1xnc9iM5d/Mdy9yqU7EUR8atJLb1RC9LbsXbRnTXetkXwoscJe3Jwck
MdsI6py4opQsuW+uti/+kIixzT3/bjokm8UFW5hiX7XTBVExu9y62JSqgLnybsajuXHs7D9SPrjG
4zAyH9KTjRa7+a4Asplh6g1qN01C0z8NQzmHVklmmFPbd9JHBk1c4ra8JdF0nMgxDzyLRssuMrJX
jXWiJl8WXEPgMezQ1nFJMZDEY8eQH/Z3KAQrZOzzG9y/yElrlvsi3sUwgrZ2BiuljRBZN3BcRCvT
YDHyhlJrigLkB8eGrQUHeEdmISRT+NUEMA2ogekEERAjHWYcsrMJ3KFILMgEKwuq1+hqlBOjY+Ao
sdYVgW/NzJ0VeP6sTN6FN5as6L2dbrLznWsEaYqMdYallh4Ct9ee3XqZh6ZCf1ykJz/Vf5YIvhBm
W16CfrfdlTxp774OLnfRc3NTdSN2F2J6jQtEEW0/ddoIswHit2fONjEDDd6PIir3rg31WPoesNlS
MHOorOaH3uCi1llpmRJobd/SemIPfnx/ZflQnu1GXb+/myrl3jObx7hnHSDD3hDMOpckm7kTM5J8
A2LU9V02VenDmlxeYc6pZP2uTN9nWSfkQ83ZXp9kuiP59r/CTLS9DlAhAFIhL8ZADphhq0OhkIMW
iW8FSzbYB9OdJgg+hvWMTSaay4gxbsa+j9tdD7wsalgJpgdtXalhiSFIGAXCj8YDO4hpm1dcb0g4
kc7B7soLwdQAEvLNN61NTKC42L9tFmqF0mVaMbpWvq29hNSTOWdPPSu6AEyXdzm3MxajvES5WlK1
ZSzm3dH2AIrTDslm1oLIs2SIBLY+oTZEXuhhmCztB6sxC/cJ5ARrKItQ0nKjyM2hz/B4FM50nmly
zmjXttY4i61EFLvp56K4q15/h5o97zxPvnhaVQWL+yyJIdvTprP2pTq/K2w5O0bGCvV0Mj0XneFB
bsT+3iYQ7mvOzqkjtzVwgk8cjJ9w6i6ZI6eLZIw3pSHy4PpHpbfFlowUSiCeH9taISlihUmW1wKt
0UtRyxDTdSHshw0XtAh9rq7udLGinF6nj4ORuIDdxMg0aKUW3bv1MnWKaG3YzyF8CnbvHY8rd7U4
tL1X3fR++E94UXys8a/D6kqeKS7PMPP17kBUB4XimE/vzlodkmWGgCPD1Lufm8Hfe2gWzugpurO+
XpTZfUxDTmpZHLEU0OpXB7hCZpCyVEG92zGKhLrl+JeU7Z9k+b5F0rAchiYyQenWbwopPJmx3DiZ
0tuDmTHVr7yLjeSNnXiHf4+XzjshUzX3dgd6Skbjcs5S9L+xx21b5dPP1uSBopEIckajstgtgWz+
+BX1zodTdv4PuEOfkxHp1xScgKwiZOWERPMy1kMQRdEHmpT4nifDQJicsSscaa7Q9oRUNyO+e+uF
NswDfYKxOGuQPsUTZ5ChrOlHHC24yt3h8f0dH+UsaGyHsyWpd7YZDzdzvXx/9X2ZmuyWO2lxaiS6
s17UKI7cEqUyu180YsZwwbhA2KueL4BJIN/onVqOZo0o6dsH3Zv4BiL03vgj6AJ8Pfogxj00bI6l
uQFIQ5C9fjXVwSd860tX8dGcE+vNXXXAJCkHxoipuFvsfZb3zxGZgolT8KNmXIYJXdu6yiieOiPp
H+WE1CpxiuZort/KonigA6hZc9SPvnKnY1SPyS3RZtRqWvdZ2K46JUzLTooZ2QkmphcmVpRSAE+8
CH4x3Bq/UhsDhRhSR7cjvsj75ROz8IN/qCDqyrX2EX3PrezbV6C9ZdiSEXvsHCmuo9VHd9FX6Ih3
qlwQYdpxQ4eDCXEiVuOSQNwYJRQTdxEgrDyt2SLaTq/JSvlneVKVgcrOfeU7r0y4n0coFNOvxkYh
Ew8Eng4+FUhP1Poq1nCsRTycmPgQ1UV70SJ5tvQpufuE7h1sycMsoeN+Fegq6hFU33SJS1z90kGL
oqkcLNagtAQRjiA+MJLZudDS//uVi8LgOBMP0eXxfP6+oKeaz0naFdsqnQJtqQFZrlw6vITzffIt
8j+z7lnZnQRVl/3MJJ+Qb+u2TxQu//E2lVhj2J7SEPYTq0GeKEk7gMxLNDusI0NQYAFOiL1lz7wU
zFFZLgwkJtIPWgOASwwkUnQd/hX11TNDO8v18v3V94X+c1z3T7yE9NVvHKT1tfZ57PjEPscTEgKm
lpi550YFYxCSFD/tHC/TVtxRPJ291AbtM/2hAAZdZufzq9HnPGbScevQUu1wKfXvPSGDsR8Xmxm1
z7FbuXZlNkKsyPzs8D9u0Pf3scZNnq+pJU3eF/i15HDrbRRa63eDl7wXLaE7m+Kj6roFe1CygFdh
jCh6Toti/bPv/2H0Y7XFiOlt/Rm7IXDIYtvN7XI28JGCcZqIlx5vjtTl0zItSind3hNo4D+rtv4j
RDE8oGQ+4mY2TzyEzJNd28NuID830AxpvkCvivZtzAyOtxqwkKXTK45IANkyAOC7Zj4zBI1HzmY2
COeMp6q42nIurhqnxz6P4z8MA/JrQmcUaB0aNo/wztSO7764pyPZfY6FmhiVbBHM6J4DrzC9S6Ni
Y58UFgcVxuKjjrgzcKdZnGx4Ghgm3OllveegLJkPV92/jxSE6OY1KueDoZt3M1/895F2+0Cho2/7
BCE9Ythb47b1vWyzW1R6zul/302dfzO7YOwngZ/bn0tKB9Pfzmi/SI3y5VNkbklhtGlzB6eDb72w
ozE3+chL1CXg0b65A82yyB01EWfWCqb4vug5YMrvy8D0e2OjoyULV/jXSRKL5Ux4e6p+rb7Msj/M
HbWlLZTca7R/N4IfupuLbixTzMKk080o3vvvIUN6/P5ZRWkL6IV6GtoqIyXOoXhaMNSfsmS6DaAk
WdasvAe1XnoDV7KbvfoCC6DBZBHuU8UKsuHEA+6jaK69nTPL8sis3D6Xg9Ydc2mFLTYKTsf+TrvJ
2tVrwLdNvr/pqgbFTt0C75oHYrzHFALnqt7nTGNU2ZZs4GdGcx7zvkU2zV97kiwnyPUp+gk56Ti9
xaPasCoTV6E5Ftah1thxv/sBH7KRxaNHlo1F1vk3WsxuICm4PVYfCGXXpiyMU7Vevr9q1EEb3Pnp
G9X80oLqFUxuH9F6l4wWiwpTaZCj6H53aDv/1NqgE6sh25A7dw4WgfuNzO4pSAs/PnTE8500+9PV
/faHvoLVl+hj6sLccUFTaA2i8EpuxtHN3xiRg3NwwdNpJQbLHndGkKQeqBxa160yMvfKu+5e4X/T
YGvqj9sVSJS1LPtZoLOr7enVQ7GdpiJ7IdXDUm37bBF9kdibIJ1zIgUsVDcPY9/iX4ARTjgEyQT0
uWNYlvn0wqcoR/DdxjdP5WwV2dUetXiaXsTUZyEDhxsSIe0aednNK1jI45Cr3nCRsuGqgSu7c/OL
2E+FGEssz4TOOQOiBZhw3ucSf5edAB5DiTi6jvpy3eRawJAggzj65cz1HdeS/jGXroDEwyytcpmK
9O30mi6VgQgZCPCYe8kurqT7EalXK5OPbzhVw7BtMw1JuDjKuBnplD7mAVR7ftDAE3wJ0tRh2FTT
12h4VTC3712mmleRYHzLWAF9p/J+lw4u/ZHeAJ8ZGOywAyq7y7q4OsSFvIJguDNIxHkI5vRG5HN8
I3wPSlMjl32raCjGzoDThIHsUI+aIAPb6Q+9tkawoWE6oF0kB2KYJ5g6f1tk3XtS3utd0tNVIsn6
pfOYCNI5Y8Xo5fVGEg2GBpUYlyG7NGUYpUnyYGLioxMFXJCWU3H3Imoxo0Sq1fHuZujmJsIzd5Hy
btnisQma5AlJObKoUd9T9TQvVI68Fkv/0oux/IVMxseQ1INojuYwYZR/9+BnbXpzqs7yPbEc/WPx
6rd+6O0NIMSIRcI0v7bZxExpdvytY9UuM3VIgYXrE5tRRO66J2TknC2ENUn9xkBcp+FL0Qj7ewlU
75cpaVEc5I/nlN1OaJjAUeUkAe2xmTvRDYO/Gjsof6vN+LsQR+2CBcCYXkq5MAFB7XugGaDAyM2n
3yvxJWvGPaPuiMBNxbJlm5nhKZL1deDnQ+dUeI9k9u8Ifev9ECPZ6Ua8maW7oDattXev9K0DkuFt
DEwvbBegK4Uc/htWLm+SRQEH2P/eCROuNa6q/yafQdPQG8XJS10yXlbK1v/3Z3xcp6s1as+S2DIR
eQz0RHvFoze+KKyPgbTypzBJx0xzMKRT1iennGkMW3+m3ESHJ4eYF+GqWZ+6SpwT08UjA/WWsoNy
bBiHfmdb0NH13KiBpS84wBIeollRfcyMj+vBnO5JZm0yyDdIBhsX3VdUHaKocQIIqC9W17gfi4lJ
z7P57KLITVEhNtXJwA0aNL7l37R5mn8BvIDJn2eP2uC9WhJ9PA34djw+7MBKeieQrtfsUrM2N99F
nDXMHwiU3LPtkdNSxLnGCcV+o0+pGO25XI+5r7zvrDO3cvkSacZnr2YgYGzEOCNHKzsIa9mz9ZrO
oDUwcxe4itx89vbfXVjWQpUQs/tLnwwoid5CG5+6W5YlDX+LX2dhEQ6mP35APM0O1jQbbH2zXTmw
DbdchB7EqmHJK819oiM+j3UdsKIPjANRE0fWhIBXuGGRlOHsOzMgEnGotYoZLyzvQKLw4iC3ndOQ
LqyNd83sLk/LAjsSm2hU6Jd/ezL2jxTZ2aksTIfy+a/WVPqW1WPE2gW7XsockiEWM6X0Z1bhkCSh
RhgHZyCEh2y8iEyJk2wI/YqY4m3526E52sA8yNkK7YwQwc7V95qv0kcmJ+fViJr3TCRnSLPg5MTV
b2vCxnF2BPCY4NeE3Sorj5kYDw4NgZ8Bah7klSyHMTCZpSKdZMds9avH1gUhjo6uiua/cxKniGJy
/aUG7E5dV9GmsGv3lbFdOjdMPT4CGKY9xuHNUYykLSwFXOPBbbIdy/aW39z5L08McmE9Wz5RDeMU
JLXmp5835xFz4j8Osx3hV3uhVXdDvvD0hLboN8hq012qPCc02dJ/6qbYgx9o/siIdNUcOBbxdoaz
g6iO2ZJxYaL9w9LeH8RsxlvkDAiIpXsldEpdWi8h+qBgSZw9qCR3LtWLCcfKB94f8XFMuyH95YjU
CVRfEiOs/A4pE7+FYLpB3ZNrBzr5DSfCOU3ZuylWAFWFbLVckp+IOiL6HwzR2r8k8kUYtZMDfsYF
tcMzDQNZUW3NyVheI/STzxaJCjft8lrowj05eQwpvPe0gA11d2xZXwRF3bJhLpx5L7g1t8MqgULM
357wreG7tiHHNjt93cVI98ysGxE0CWYMMDTy3tnh5UlqUZOlMZQb5qJEmIKhGZ3o71jb4qA1jn+j
oSZwGBlUOMteXOyM5N+m6bd1OZPkItru0S9ZfK7t+T/WfJ8eqP8w7pLyDdRNoDtkyc0iPwydyeFo
lwBdYogKQzeQ22JCBB3yk6bGy7yejThd8pOVO2Sj1y8txfKZTiCj8kQ6o1XLf2UpoJky2W2gX6LZ
a0MGz7/YtsqNYGMC2fNNFtGuK2N/6+aT2MSFRrJzqtfrA4zs76TeiNH9XcRwDtuyuHgFmoalhVba
NBI4keJoTuQAzIgzn5HlZi79/TQKNN+LfIva6DUx5MTw1Ig2vAhInqcbDFFtZ0dYrGXi7FrAR8yq
nJ/DgtVdxrVxihRwdkeDz+vPWxL84LbHA/yylPXy2OFSYi2uzHFbSveBTPBRjSxUpKrHXWWW9TbV
2a93LbVbTuLURh+Xzyxnx8Pk6ocWmzM83G4KDX96dUcEc4n3e006K1FwEFgT31od1QpmnzsG23Tb
z8P4btpxBE95ms4jf2vbVhMUBt63QIjM+Zn3419ptdxbDpMrNN2/q4R3DUXjLm47f4MDdeNTXJea
Fu3w4UHUUQ3Oxo4YFAzGmySfLjootk3Tkjylkc4ByMY7jCOSaDBNWY1qcxqKUxchJxQDn2K1XuS/
yklfs87iDgUaDuH1ajYaVjOlJ0Bxu/Fns8T7RXzKtqi/pmHQtq2X9qcxH5u30Y3QR1o7FFnTO6qZ
h2EQRtqBVLklItKPxVBG+yIdsicJhfXGUC+D0Ronx/gegCPSRqzNrmNJj6ksFEtG0QSm45AsJs0Z
nZ66eiQJ57jBXnWQJ6gMxENhd1/5vWcmcWqzpJr1QfPKLBwn2MFQs/Uh3eR1HJ0cI47ssV0IL+xt
e69BsP7IYNHytPdchr6V88Eyu98qp7mB35Whk5fNnTw2gMwMIBUASIq84s/E9OqlhDmMq4RXVpn6
ixiBbVbNUlwXi/27rP8qGBB3QAAsbDG3TgtIwsi/olNI93GzigJJggMKAjtgYOq4cTyGb9QH2wlX
9JimcmvFg3VEevg6pjGmz2R4jZmRhOBKELoWHWoMD1qEu9y12WIqqCbEo332WngeywpCRBmDGG6I
rJDoZQHMeK7rDMEGj09kgVRZMqxGdKJC+V+Lmn90HC83uLjmJXWnfZrz2MJZdmyRwp38xHhPB7fF
xpGCbJhH/wT0z0OEeZjcFhcTQje0Lbhbs3L+mKEb6/XvqZ4w8MRrcGfn8sO4C32YlW6qpflruYhk
PKvQkYpb2ZMNjn0RgwjGckJpzItycVbNJSTMc9Nn/gWdP0+EMSHrRuXtbV4WeiGZDoFliXsll4In
86/M5ZxLYI9JEsqDEsFEwNa2uSYLHDprvpiko1w8ZzDDCSVJAPejPydLCh6COL28V8YJI6uHfrFm
HJzHbUDkSUjxU52slS08a4lz4fTS0cppC3VWe2Cfo/a9TUdLb3P+vnBK8lXLeALt1bnoSflDncge
8K9eVP4txzwa6gNuPrhj5gU0eRMMRumFZm9riFFJBBPDMxNiOKV1W52xn0WngkBPOwnnQvUnWzez
PW/VH45i76xG5Z3RFEnDmUiM2DmxZZ/6YgSmWfpREA0Vg/b1Z4MknG+ccm31mIxXemHvezxMR0cf
38s1ZKF0/enBkwjug3waVqUdOy/5lznGeHcXnts5uMCxxpdd6ltnKuDOqo6grPVS0WswspRNIKcu
PROVRn4BKPPEzDKGZe6fRFisu6bBJWhNNi2jPdrmdFLoHpq8Y4Ke2FskgAjQmYGzBUT0YVZ/e9fl
lVLx37ktjwWyYaaP2YfL4jHx/P1QFTmK/wJ+kQbmZcxQTFCXsQEy2N/G6yLFjoNmZthaR85jIhwc
GA0RF1aOdXkhll5Dt7RvhP6GfsLdFk4/nFpq8MD4SBod7fmgnce8Wi6x6SKupnveuPl/+EfwKih1
tEqyqKnNp00L7c1HDB1SEpSb0kQAlzRoFXzD24wePIOufeojyaN1TkOzDAhSc578LEDMH1m+TIG0
U2/Tas8Fx8BmHuurj2WXSdlgnPwyK0MAwZBLCsdAkJmd3IpcFJ1W8UZkwmzZuKlsDF1pBUbbLbNg
SVqydPwdbAAaKctmorF+ZDorS2/tn2Hgresi75bW47BXc63v6yaDCbTgTCzHBfHDj5kkio3QXWKp
YY/4NRJnPioWKRiIhmgrE4bIM0pdvBqONU4BHPdozzieiI+0V3c8ikkYJx7ZlcSdsJGEqge59kiE
+tNpeGonHSgah+gP/NHDL6WDbhrz5k8PRnljrFgovZP57fsr0WY/VbuMh1QeHKLZzrVuBBiuIM15
Cqr/gvk7E7iuCp5pLi8r2j4w/eS8dds1ZMFiTnTqDbxJZmJdHKTBVnvPFw0OR+Z98HuGBFS6J26a
94lcSpZxiGVTesfTaAiIWrtirr/NDCTIR8Ux7zrEIr6iVMGZLas4PWB6u+TApRBUMBZPSZlGV6U+
jVT7sIs8O8aE+mJKhKCjeoYJEyy8vmj/AYRlvqn6P04ujU1DEzLSKQQoPhCI2t69isfXWPOIEkCz
uSddb4/D+iW3WTCvUrjMG46AR+xwRjkI4j+jCC5WUzuT4Jp3J+B0f5L9Ut2iFkR+re+8Vl1AnkUB
cmW3oMRfp0Ph4P3VKl+GKtGyXVZo5KNjR061ThySMJvkETCU4l6IIgxQMrj5yCuPfcpCoTX+gOjK
NyzgkIRbSN4nduhgXuZDlKNQB2S6N5t1ll0RL2wJZh/abDx6RfQ6G24Nm7r3JP97CxYCqbso8fUV
PjqQdPlhV3p6NJvuKxniF9NO/g5ZJ7akgTb4hsdkS1AshtpNl8T3EXk6Y2d6aad5IpigRhi2NZtF
rWq13xIvf9mtIfZSf8aUa7EBxI8Yo76wAT3VTWjouTpFoiMXOCUTNXN+6RojWThSOfuBYG212dXK
Rz2JOWhnRhgKeXkgz8Mwj3dFSAUoKrsPNXb2izYY95zpOkE1OCs9fEujyalgoBse1yBeRMFK2QMf
pCG+Q+C2gy4H2danHyt2cle5X/3/Ye88liNXsmz7K89q/FAGDcegJqEVtQxOYCQzE1q6wyG+/i3w
Drqq2qye9bwneUneFBEIwP34OXuvTbU3q5M9JEg+6Vbfm4FJXmkqHqbKVRCZ7WEzG/ICW4MJLWZp
lH7Ma2kMRGk/P9nDG1l66m5w1Hbgzj0ROvE78XznVHdLIeI6Z23ylGnGsNuIIR6ROD41N5GNRbqE
1qR46szsmioyL1hT9ZpUJCyC7ZLQ0DW7NpiQRjNZulSRg+vRZWgOORLX4EFHefaEwoSpaGA8Y1eA
hTNbw651228ZtsMuZ4jDTsixsR9+5cQM73s77GBlmAzrmuTeMuT91CEVVKmkNaORzSBLjjehgTvW
hiFb/9VGrrJFsDQlqHOWfW5Wfu6yJfDDZhTIL6o7vEBMYyG2bqzGWqZxi7jTpaPeu2rrdpJ8vbil
25uLkTaea68gXIe30bLKavJQoRIkX5EesSfATvUnygjE9AYyIxWvYURk26IL9DEI44cINPqUkYBU
LxG2jaWubV9ajDkVNujlF2Ew7s4gDSHR9MDXIo7xfDA6Y9yhCyG0fCOq6gG0s/0oS5Ouj/nOeK8g
biw+WiVBUXUYNZvKbikaGPJv/NBn7AUW76EqcCiSqNFtJmkcazdpnvGTEfHKtIRrt+4GnvFhOexM
4g03Y7Hqi9C6twPyZfKupBEwoY2dyOo7Wa4Mz04TPuUDoFt2rGNqsHdEBqkTmQfshCbJrcKtvGam
wYzdbkAvu93zUGqizwqM/AMkZaMpP4Rl9zgJMUB7SOSQ6DJWw+S4lm7PPMUCB94CUNzSsPjT10uG
tlfKJ17kpcqZk1gpikX/STkeSxHgt2zB9UV001UUnkxjfEfouodNhuEdpAdYfn9NdGi/CyOeuyjL
7TtcWX8cOiXMwbFIRngTbcV7woI5rdzUeRhdX9FLtfJNVMVrYBf5nRF20PQbVJm2ApLVj9weyCxX
0lTmPXheECARedDIKk9Imt2699eu1vXWnrv8KOnRr5HLqiLLjjBlvscGEAiSNhwtmn0+SY1+0ws4
iLKW43ZkP13HPstKY71V0ZsT+cHuB7At/bhcwUuE2W7qg3Ljel9jLagb08N23/QbbfTdJSE6c9WS
SrlxMZifcr8+jJB+V0M5AubrhhtVAQC2TfN55ry+mc1Br5AfLFBc5e1tnOOs0vz+vEDxkQl6xVEP
jTt0SFNmaTlHQ7VVul8nk05fEiN9Gh2wL5QgERgtpNhl00UHah4Ivr5j7waitlbWsg+nHokaOBBM
lKEnwitv6ZcWWK7G+0gX5d2iWtrxvmlhSSZ6DGzFZpSldarnkIlVmahdkyTvo3bYkeYc9zfr4CgE
q5bp7tDJrdXQWdu6wFBVhoqJsms/47dad0wgdxEizBvTi9Fl+qgYONOvnDBzz/10jjTJrlzkm3lI
ninWHxkePrsFZX0/Cha40N15htGCo00STt6tuQaTPW8gGgruWh+xQ0W00K0rsTcEqEpr78vjGDaZ
/XGG+mfFpLMNGXKGyDNKtvPe33rOwGm8tF9+amEyf6ytGNWSqEnNP+qIfkHbtptWQbFaOuKo7/LX
EfteQfd8DanexxJ5MGsOvm2EyNujj93XpNQRBfz2jS65IXg1qU+4QE790PE2B/9UcxPvQxyOy+uA
pvY7aCdQntq+VEMNy61s6D8JuNzVURIpshoYKHJAAhWmBWny8zy/6BzpCeo9rK5+7+/SUmC9tOL5
FLuCEQO+p4AMJw5Pyb0Y1BP5bkhYW/O1LsOlBM7928Z5nifKWbeF8RSnJDGoIn6b2EEWS7B76sCy
Y17zDtiQOJxigXLo4j8ZOaVbrFFjDQmTIvolzsrlsj87g0dlNIpT4rLMQqlSAIUg2BQsl1ukLeR4
ReocBD60/swggS4tDjymNxAK2o/Wt2uk4QtTR0zfsDX9HcFcEUYZ9SSsPjmqcApusPRsJRmWx8Il
7Rvoor1PzZocjyYIVvRiaWZwQVRciHNSBvrQxy1dcwHnyHBPA2SjvdX2aAeN+Ktvrp3R/25mN392
a2/vaXteYT86c7hLDhLyAQlueHPagvhOk7b8vUmHeaJTcFZuGq5mJuFJUTofQUdbcVrVXZIgc0Xj
VDaCQJUWwl/N0qygV1Fc+s8mHiHG/+IVlWmI1BZfodecOggFHxV2tbROT6091L/TRF9Cwm4BNel7
hYXzjsX2y5udW5IDvVujhy0lc9tY+fjkrZ512JDtn9lw5a1WxTOEQHfyvMeeprYcfYyysCM3P6fE
AdGFMafixit/e0MdvCijwIdXjVB6XNaajiyDGxLgmUfzcb11kBHpOSUnv4BmOJj39RhYWEaj5hLb
ot4BvKg5g9TggwJ0T8lCFZBVh5IIABKkghayCdpqDKTezhBj8ezV8Y6j+4uYDCoAO4+p81rjjqHX
Ociyb3qK+kEJflMfU6Ww3ZCgnjH+SH4zE3sNltRMBovWwSPAhK5Eje+XMN5D04/qsaBVnmu2FPq2
/WOBWGs3MKe02D+qujU5jNAu0O6gtpHZc86kEXCay7wp4etMNGkqgRW9KuXp55dYenTcfr6s0ZOd
ROc2u1LTxFLVbK9jjBSonUvamOhwDbloYFtfN6ef72vGpgfsMDuHtAi0tWa81TUn8p9/UwYTXI3l
X58iRPCyBg+HJxXRBoLxn6/wFaEO/fl+8FRu4hrkf/31064htcKNkfJndmwgauMXL0qiw4ipfHRt
/5RIWkvsvUdXKP/UJRqbYTzG6w6p9cmOA9QXcui475bvf75qOtvdS4+ZcTsOJ9pd4+nnq59fgHZm
5ap3LVxDgQvkDRIdHdBj25nRa2io6jZFggACX3pvLk78XRojRXDyROCeRIYPNVmuJrLHb9wyKt/o
i3oYs9+SaohvjKBZtu00eLO1i4dZpZsOrdY+KDvx5tdATKLWuZODIl12hAqT6Yhme2u+5YLxQtv5
n1XSZGtVztab6dmMWtyULsnybeuKPwGdv7s21eVzYCNlqj5HLDtvHo3JCwZ4Fsvl25L22q5Loo51
JLDf6OlkK6SrRzkO5dlJIvmaZa8/PclCuzbwZmw2Px3Lbo5D7ESxtaqbcf7rAkSZ80f0dCAB+2YX
J6CAlvr3FHvpG/uZdTtX+GAA8j91vaPv3cylIFG0L5O2zN488DfbNvWIkgmkj99sNLHiJzSvQ0ct
BzYgNXjtXrPh+edqpzk2dcIumbQtF9/BoLRFV2Tu8QykZqPfaEn/sot6vNOFWb80CzVraZgaI7wk
gGThFvyZWgufE0rOhA3/iNNvpqq0jzgMsndiD4DdoVAb2jq9p3T8Cnsd3UiDsyQxlfleC2Sm3mLy
dD34N4Ffpnd124nnIES3t/zcpgkweCNDKToFGzIdyvfZGTHNJaU8/3yb0so0Z+c1kardVjhs1gAc
gpVujOAdQw6EEJURUxUM7nvBjIefptJG5KPjvQxwVwxdzR49FEeaUAkZDHgeaanoK2f/09ymEBST
9KqEBaTD9Kd1rEBJjDjO132izni5zKfeyabbvoVO5WdKvOczB1fLcARAEl+84/2vpGu++Uk5nNMh
sKkx6vDdQKewbqvUuXigDdfICGxKn/qQpw0at4Iknrm3j0kweIcxj9WWFgfRqTlBEk3fzDtw4sd2
hs0UB35zb7vFp72YYwcC49Zul34I7QPODav4Iw0JQ/Ds9L1M7QMmyXuqpmmLboZPPdHpNaUlvu5L
muHuSIszVmdgcMVaYJOFDuPfoTgFoNDhrwin6kCjgeaKgpdQ69/SyOSmruf5NMO3QTwV+bc0rzG1
DYRy6Mp5b0tBmyhjYpI5nv1uteJb1ROeZl7jY+bLx7gfjBeoWJu+yKj2LFqjtl0gJnDyEHhBanKg
RpTMmHrLHfMkGajedqHBwDYyQSKhsconWM/59udax7MrNzPuH1yjXPoy2nSqKR7lUN1RS3cXocyQ
Jq7nPkem2nRMEyEzhf6x9XlwA6TGgZGHV2wScj2l44J9DWnBtvGjqEYGnt7yPLXFcItlpXrEMvSC
FWG6JjOPQ4tCEHmaRpxqKOOd3WwtZ8xFZKVlF1YCRv/Lz9vWgAtij/Ji1nH5GpEd9fPzxCaWpZvB
dzosCnku2/c5TX9mPQHMj1ckTOXFM2q5/nlnVkfJnpGWfLFcJ3ilrY24CDl3OSZvjfGYmjLaGqzj
B6fu1HVAY+h3bXASYUm7zQ2fVJDjkJ2GkA5tRICBKUGJTzybqdk2j5EpXn9+rsjcoKqwqlPidNVb
iSMsRgt4NYlP0Qkjmtht+m08Txo0WNlxzpmGnS77Y+o18UtP3/rsFWO4Tpc/xDCAcaJs/LOW+U3m
6OrRjqKbAL7+Om4982xrjj+DiPUBq+R4rXGCG84Wy3z0IkvPPRi0Q/GfJfPVqfN7npEKoZEHtKRx
HtNJ/5o5bduU3ZNbM9UgLXklBAf2fn6cJHAm5gKksEwDoZRN1gOYRIHG+uOsjb6lG+F3L/Ktg/j/
XqDwQGtP45hE14KG87zz8F1AbTb7fef0TzW5UauA1jyjq6l+rGCMmrdJNj8ReNc++RAxN5XZqpPw
Wa6s7LY1YjBvTtY/5IqFXiT2Q96xaOtR/oI47F1zemaO5LMzJB3psSKscnT7CRs154MUlyQr+M5s
URBIHT3SaFHA8kDu9MuHp5excT+H8tZPY/8Bl9hVgqbam8te6jTc4467qHMgcbDriWtm/IlVXbyX
bPjH3rSq7c+PzaS/r4q2fwJ1ImDjVPD860+arOk1mopm7YzMFuNMBy8FL88mxP0aJt4WGku4jcWI
I2pJsZ7jg1v0MOIZ6LBsBPMx64n+tqByvaP4xsmxXHvbRpxhLTaolm1zdDmY17ELpCY23ke6e4dI
TcYWfkqEv75/TzIafXPvj/eJk/yaS3VHI5thNaIWWGtAIrD5wW5pcuI4+GoXEja3giKwxvxTX9sY
i/icMwAs3bG+Gsb0VFpe+6iGITlFPmwZTjIHlMYUJzZ3XQI6yhHdwTSs6jp4WG6MC3wb2vFt62I8
qp9aCSeO6OpDYiXYzWU4X6c+IuE+b59U3+mblhn8Omz1fKV9Ad1QV4gvsa88OVBWf35/PSiifoZk
w2K2KRIasC0+ada/d1KCkYHAQcBfVky5uR3tiv6DMM13bODtOmKopVPrbAeOONQV928YiqM3nkqH
FlDq8CT3rZw3zjhAxvQcEqNa/vJ4GWPy5BgJluG+fm2HVx2AM6iZj54QzpHORvb7NexRc1JigaT5
bGIP2YBJeDoegGepS85HmU8eEXwDWoT21ahSqmzIHz+/c9LeU1y0UKjFc6nNr6wC3DKhTa/TTu9G
Iz9zGkAMkE6/pizZzIGfX7Rm1m2QXkPq87m2IwT/Q/3meOW4SzKptimRESufdhjlGsRK7bRXMc20
EzLCWkAkfKcpaoW4sJ6Yo/MkS5WdO4+twc3WPSP7zQjtkrGufxgnQ29j9jJvtnjnGdaMlMe5aFV3
QE7mbBsoZ3SUKMODghFpEnJcDmWNLQvxzzqFi0oAI6OipsN4YQiBVYxtXOEm7DUXV9ShOINidZ59
Zz79PFFBjh9LiOir0SEa2jLfl1GVHQ3pzvSgtxbaaZwPt7M3YnScRQcOO3r2UrhbaSLWbCMpXW8n
OKd5+9JUUj2KYhnXWpzSzdGyrlHYPGRxxT0WBiSBo5pdEFkDh+ODJf1Xv0eLyBCeiqXAeNB1R5fq
Fl1D7B9InN8Oy/TAtRO9TaeAREp3XXUDOkY6DZz6UrkdunFceVF+jt2ACTAcCOKJH2t61UKN+QXm
7yvP+h5d2xu2zjeQFTP6K0RYYTXL2wjMykr1VD5lR7ypwbS/Mp1unTY5LfiJJZppz0tUG2R/GH8o
8SATiZZtUtB1HzxgorjfQFe08sVJmo0Usfmk3Jpn02SA0OfRusCcCljG6faTaeb7rDXlFmEOO7Bq
95ygB6aDpnksJ6CtksqYozZWfHfIAOHk0QcHuVusdORz+OOEKaO5dXOvPOYW4t3lGguZFteuSL8S
7AJ434sTop8bV2Hq4Kk+ZTNG5CBHGeGJDQ1I/F0Aq2EB+mjwlz/uXroSf2ikl/4dM8PUfrGUQelt
eKc4Qleei94l9AoaIQ7sHFQvh1mn914CPvNoaWWEcnxrhqjeRk7G+wBd/pYEsLD5qHJq30Pidvkq
JbYVjDi65goCXIxfkQd2GbKQgafRbQKSkKxG3uJQGO+SmcfAJaaCpltlsKWyLNrMcT9cz8KDs5i2
JxbP2TcypldQEKT1woDe2cUSGijdI58EQHAaInjIyB69R0xW3SQ+FXlmVuGHsqzXOM8rUik4uZgs
41tiTcplMT4op9UsAWLcVH7z3lmmZCdzihubz8fIEB0mM70xr6dUwgBMNojhJisZ1ngaWIyELP94
yuBgYhfdoch0h1/YxOBAFvim6msAhSZ1IV3gWz7rC4MjeKPejBnqNuR8iPhBkJ6TKLGbjQpHMXDd
WwJ5/pTAlE+G8p9j/MoPDRd5FUTVTWuxFgWDdM6ird0zzHcJHV2fWjDHH2Epsm1nTunJSnN5ZIuq
Nqrivm+SdpWWY3tfaoLeJ++GJow+gKbqnhafP0u3PyTNra0NnggAVIfOLVtqeWLAYLCTTd3LnZk9
lxVCVz85N2EAr8n7oAcyweDgX4l7YjoB00b0yvfRnJIJ9KqKQXNrdphk69q+qReTWcCfuLEGdoAh
NkiiTDYFwdN77r9pRTFmrpskI7SMvwBt/hOsvUOUlOllcjDeEY9CPhKbp0zAcUQNmbOU66te9PqY
uf0fRq4ETBJFAaBAMvWtDyFV/HoA87BKemI/2shizTK/2SLWhscYrZAoiXsiXk1q25Dxwaohb52e
efGJY1TdoTeEY6zN50WQli61RI9YT80FxjHOl3PkVh9zT8pcwPy/9NkSJg3Ua0zkqTFDFmeb7hNs
JKOmz+l2HMR6zQIFWtQnN+REc4rrEBq/Mo7qO6b24Cx6xJRjFa67tgKmYYj8E0DVgdE2ZGwgwKDf
qpx6oS8O7CIni0QksGcRxH7jEcy2vu2E7FcGpwOwmqgQpvnRb6V10+rYRlnGV4Mbgc7aaGzJOKqh
3cwGLkynSj2m62zzjM2ZxPjVQVtjtLGQLNH5M3DjJ355FQlKGCyl9cFI1Zss7HAX2LyglEly7cqj
S2bpM7k2hMAZ6oGiX+4Gmm54amDE9qhwZTp82vOwyCJORh47sMCm33W0mZgqEwYMYJdmTcKUgYgT
/j1uW2wQnIxba2AFy+qNUdAktpiZ3pDGi6J6kWk2oK9uqmSo9o6nqy0IWuRrFOoGA5c9/kYkxUP+
+PPuQrSCywLpVHo4G/kI/NJnRuMEBN3LoUW/UliPTZjD2mxinM3LUkv7DhhwtyaDSp+FrripBY2F
n38CJ9SDcpy1MAx1n8+Tfz815nfnZ/XVIXiDxtJKhE52HIuBGF/K0hr/NYc8g6JyOZjbgLNXP+fu
/zoi5qjDzmY2Ewx5nkjeO8JNSbdhRvHf13LYBDDormObs+SIxrvtuoUMHKNUW24r00IgOZRU2KY1
FPvRbuKrFxtnmF/z08DwFGdNVO2rFKv0T2EF8fxQGkjMe89D/WFBh0mAxsXixHMd3XjF/VThZR/H
yNpkemMa5ZlOXbANtX+hykddreoNhjjrQLx2vW+64KJYPs+j4Bte1lH332nFlINVs1/Fics96hi4
kRBOwn7vEYjUwY+zFE1LYfKmVE8iFJiRuufnRlCmGCm7nlHFKa4mbgiLdk+dIHuNkvZWBdkfKH3M
wwmDxl1vPc56cPFZ/I5oPhzIJdpNE3l+yoZt3ZOJQb62PsRhB2RL0yBmXyILd431Pl33HUrYMKr/
5D0HR5oUqwmB0j5JjGrPUA0XczysOyiFYpFlVbQEtOJS6VCg03T4lhYXnzjiYGjb5dYlMBFO4XYW
jrvLq/zqE/C7NRjLrRTZY0ts9kM7BGRlUzPhKDdOESKernyaM8n9x1CLThaXzGjQB3k+a54a+Ysy
irogCeShM4oO5RbtkMrH6JkbltqlXOQDIIXMmngIcLkBA+mQzpuBz6iL7dbHG7UBlMtrKFD4sEs5
yKBncekAszAMqQn6CSqOWXN9rNS0r1XKKpAJSGvR49i4m7EHfdMXQ3hmN3iBd429xpooZiuSYryU
IymopW1Ml+rqgCGrWhZru5hQcICZXoPy2QjvzhjycZu1cbNrjBGbiv+OjONxrKuNmUPd8Owh3yTH
OPcRgjAAn/OEkZLd38zLJMgsO/huomkQDKt19iFUBA6lcqvlKIs01kYVlS0TMyR5CXXGmsBSZ/Wh
0TfiALSZtybNC+6WwSFytxCnIfQ+Ncg5itfgwNB/HoInN55RGCxTsNqpF4OptwobeRjL7F7n8wNu
vFcK740JNthT9YfrYmOu4+hGT/mx62/oLG1bglGEBYfSLTjbjPk3VkgIH2kMMaMku1IZu9bOLBp3
+ONLnlwTPGiIHHNlFwUe0fY+6r5IK6j2vTnSklyy5Gt1QDtXbp3Rm3YyYTgRcp4eIoSaJOOEJmxi
r+12Q4FdTqtvUaE9rEbnEy34r5Hdt3EydErYIZmi3FfZGSx/fUwy9eYgxScTeeFhsl+jZyatq2zP
RjZrdF0hohhFI076ajy1HLN5MKAAW+U0XapqPKYWV8uLBueYjHStM+xyEDxNZ4NAjZwzm3Kd9zCu
GhVsPdGfazi3s2N1N1mVouU3MCVYBYHnhX4sLcZN5I+tmzQF8kwbc9UM4VY7yfKyyNVtNVLCGWIV
nBavDZf+RfA+usWXO/sXjM205Ix3Kshe1zYci+mThVKuFBqnDUSFccXs9N1F2oh0Kt4CnJu5mclJ
LSyCQAeahSZ2HOY9NeFZ896W7t4OhhoRNDcTrD0KTDlu4mGiN+5HFsMzXNKoa8n7mpto19nljSbL
6OTA82S5RMzM+ooGnVfvNw0S0eVDjtGJdxwmet9HDe7Px5E8QILSHmLWeWPM/pQesHyUkCeEx69O
akU05RjFxOzq/RXfQLdup68hNQBy55JblEyB3LO3UsV/VFrR6U6mYA08iRJPJM9lFCPuRA2z84lI
X6EMnxBnzQ9Nmj8PQ7XToKH3rqR9rB1kYTQGjbWpjJbidw849omQakJpabBuaoUVbKaMy25ibdFg
w7M5+sVJF8SFkVN84SwGZlSYtPUQnm1SBeUpagPWUBsZfIRrMZyEyTDYg/Ves295tIstQ98H9Aj2
sm1/d4HRrfMYJA1xSqoxkYx2zC0yqtjZDxHtqhsAIhuCuhgo+NWq8t1vArq6Vdb9ZqYJzskChSTG
9jWMvL3jO2sq0GdB2q8MCDdxnS+QZr158SkIWgc9pDt6O880qVrhFm5MSXaZSo52hz4+bb4DtCfo
SnGlRhMWh8g4hq35UIfAQ2IG7C4VZ1A6Lx0YGYbg50ZMzzkOAY+7iDuYPUWXQIQzWYYMjswMjlcJ
utCdXgG5iSJ7bzwqQ2uwwLSlCPGF+iwHWXNarRpkDu5vz0ggn3qrxjKNnU0XYQ2G/9w68zGeEzJt
SdPzO1RcbOzNGhKjmH8VsfdUjNMv3JMdQepMrNBaYzOFX09r/9shX2p1aAJBaQqBgFmlf9sD3hTk
gXMRMZe00IZWKO6njL4onS+KARLzWDwSjO8zc8H5a3K8axH2nznIOzeKfxu65G+y0B+nDm9Fv3gj
Xgl0HM4GvDEW5/nD8Vn23WW4CX+CmU+9dxm2X0I/IAQIsawyZANgv463ZvyFWqQFMICjFu6Wu/L6
5AOoG5tZRkbvxLS2t3uMrXO5oRsid84g4Au80n5ap27YoAnGcWolIbchAbmm3Wf72S9PjU0MPP7C
R5Ii1iVRgese+pJndd5mmqO72Ft6riJ8NEvaz4LJO7vk4LRrhYSmvLdzrOvaX8hMO7ILT4kW30yY
7hpRyRtadtOxKK0zDx2SeZrwXvOL3wF3DgZ9Yu9miQ2qERkEcypMVrqvsbbHgwRfp22/X6U8lRxs
jeiS5FsRI3ifRFxu3BwckxC0DOrBuGQFhqcSETHTlorc1g1XCA+aQYIcRprSENPB8UkmyKAYE/f8
nedOsXlIBLGL/xv0WykEwf+foF/L9P9T1C9tzV999yn/Oer354/8FfZrCOfvluMGjoczy7UtEXj/
lfYb/t1Z4npdxwTZRWwvmdCcZlXyj79Zwd9dJIWWafnC9QLTIYJX4v1Y/pf99xBFBahV0w8dBzzr
/yTt1yU2uGEQFNfV8dc//uZ5HtLFgLBh26Mk9Vn1/jXr1xXkxyc5xiRC/va9yllWFvg56QrjXo7h
oYrDg2zSbVYGO53VlyjqzjqMDm6J0D68Q6350PT5XW+ld8DMXxmFrqdQ38A2h8S1zaAXmvhsRHZf
LkkNc/rWD/qKVv/RYSWPin4ryuijsearG0Ldy7svQsD3QTdvCZPfSabtVvWaev0+b5JtFbBul8VD
mCKrdSyoRb9R6P3Tp3f/1zv/P1Vf3tdppeQ//ib+2wVxPD6vAI+pC0PZCYN/vSBpIAdbuUxk02nh
1HRBcZk1EVZmA8/YJAEiKkiLGNzHSZnxzU+qu+m12QKKvMVzGLDOxWxyuUW2m67vkqp7He3JuGYm
6+dco6cLClJeDAUSqM8EqUTK3psJzJ3JtO6CaCRH1ouDVY6O6dHKdzR6hxO4G+wjf0C46qOwrPsi
64eznbrrySIvd5zC59F3I1QQ0wj9PbUf3VNBzl/SGMfIZ4mcJa6NBQqLiaXiRJoPzobgZuNUaBhu
GRAuIsuTzeRGtPOU7NexplQ0ux6+X+9bj6WfomrPjPDmBxdBaAGHZZ+ulWVdZJGTKBer8NSatJsj
2SF8aJtdP7vdbTD6elEm0iYJ2Dj8BrFaX8Tl3WzNn0kqxcX2pwZraJrD8tLWndbzL2802Dsi67Oe
1DuU4woAhNFeDEru43/+tN0lyvpfbn/H832mjGxFpkUaMU9n8/1JVGzMvWH9X5l0TpnEdHn8VDaU
Vh/AdiEpEkoLYKWcdyORW7RzkJDa9ZUWQEfmUvkR9oR7FENDg8E1jxWTUHav+AzR7KksghdZ9PI+
wfGwImiGQUU3/9bLF3UqaPNqSHa2DJ/EYLpbq2THCmIbaF7sP6ZRbOxxkrYbibEeTWKxa2h/sj2z
cckUQSaS0b1r1sAHZ4v6soKX85+viC3++xUJwMex/Pz8Z1l5/vmKsHPYdC/TZG9kpCaKIZYce6Hr
GZ5E9iSm9Rim4Z75mrqkkjRVO3S/8bZj7lgNuBqCYhGGQ/WtcEA0RC6qEeuQ9mz5BoPXuqC9gXXS
vXSGFW2jsgyPA3vqZEYnr+NORqS5+c9vaMlM/9ePGDK6awr61qYXIj79t4/YrylXQbJ5FEWaFOvx
DEYmPkaoxyD7uBvibx1OJinBVZhm1/2IZTgfD2ORwWPIclrSIB52Uzi9S5S7F0tBkzBp2Vlkf6z/
80u1vWVv+fcX64S2azohr5ep2b8tx5WEtet3sbMr43zTOPmTypeExrS983liUBXZ+mzNtUGk3vIl
xSDKgICktZHIlHOZieKUNB7qPaVOnPTiLXQ1KCCVIbdZAYDZtqaj39ncchBUMP6uMFEAsMG2ntbh
A0NH4iZi89AnU73xqrvAjp+GJaAnwYq5d8i+yaI/yLqM5cCKyp4juqWOWZdm24bxVCVNcBErs7Zf
bGfageSPiSt8iSbosqOFVXoGmQMmGqzqkAlcscUMkK9l/pXJQ5jZ7/Esvkw/eGoYGqO9ZKaKVPgp
yYaXLkX6aKTRs/Z/NaUHwVO+R5W7SXo8dWnEkgaBOghu+oFmcpSNL/L37MHv9bF1pYEHfV4567ZE
LJCVQwWD7cshWS2v4gtXD5HUTLxuo5OvmB47LnkD4T/39Gjqr0TWO1ECqa4r70EOkmlTrO77JCLW
17UOgm7JCr8k8kr302wJXtHpcLSc4joLUBKtD8dTjRUR2OQ53gc4ZbLxvU17+yvKjHRl5M5X12Z/
dB18+hCZEzPCOz/fNQi/Th3m1gmi6x0ajDu3NT8jM9pUS++stCcK9iEGfqjHdE3E9cXxaufGDxlg
ms74TCqxwZRJfjTAAzkBd/Qr4RwajQ2ET315dO6Y4pAO1eka2doKQz3pRJaacSik5Jk2G81qdB7m
DkG5XZsbs+GQnDkpiWpZLC4MuKKdSAqIignJZTPjxYL95ZzbHR5p81PJ5KmK5u6UV5aDnTlWO9B/
N0k2PZiIcJnqYIhWA5Vw8tBGAxnbtvEutfWobcIUah5MhUHLdY3yETsszh7zrkwezJHSP0SmJ9rx
Hts9nRYF/DIp2uI49c6NyI9D5SEZVfg1p3HEDOUN3irn/jBjNBRC/VJpm+85rm7HzEQ4hWF73fgG
0AnSwQkdF+YKWTR/WKmMjnn60AZocb0+noBFZC+ZKn5Vji83KgZRF6n2T1TGOyxEzro51l307pHF
Rv/lvWkazZAgPSFI26OoROgbEQgiabrD9PzSHaX8NGXxmrgM/FwxlFVHtITIhiAd6INvkFPDTg/I
9ZlwG4b516SNXedEiIpU+IkA4sEOSWBVVborg6uVF9WlYcTl0pOH/lCbcMyqdZvU7MVltZ4T8yFP
bU5h1S4oJF4W9Lg33rKme8V3lVbQp7si4yfZjg448VSym2jR/D/mzmQ5ciTLsr9SUntEQRWDAi1V
ubDZjMbJODm5gXDEPM/4+j5gZHZ7UJIembGqRTLDI0gHzQxQ1ffevef2TME9F0lR3Kqt4yK9qPOj
lkzXJlLRte3WVzIt8M4kOIgt86ZTObJs5vR7NE6HWI3tgaEiDlNUsHpf3ZQCq8dYYGElK8yPd6lo
wrNRpnQqkxJBhjTfoARwuVb86BAnrrWMTEsf22VWXUFAgAcuqVnjnNB4XKNXdn+ne/gcm3F8qrzx
GofjXZEGwIC6i2BiVq6q4tHykucBfQURLuSOKF0R5NukePbQ78NsIaig3YWu5q0MYlyXhMKDCjP3
bVyRcRdDiqgwvCkOjRuvCDd5ibuqtYhIVQ5eO2PwH00vuomN8MmXUL/TLt6XRlPs8km/IwBMu4gb
48pkFr1IW6wnQPhNpyesLfKv1dw0oxjOASciBsMT0l6BEhLbxCBrYEqNtet56UYvimYjORRSZEKG
dgzccS64l9Lx4HUp/7y0afpmM45dS8ynMcEf2TzIll+9jNq3wJpOltT8ZQ8iVoDgSQ2937bWQHdN
CTwiKGKpUxrWhoyIy27iuEkY05h56M2A1khTHuQ4havcx6U20E7KCuYn+KJ8epB9hh11PZnhNVGJ
b0wKo0WZNmt35foE4/Vdv/R6AjOjucCm8p23gOrADLlf07qhgm/0cy+09wxnKhiD8ImJNvxwnWpL
NNprAmsZYRFAY/w5N/HQXGktom8wN2CfujxfEFdAVGHUrnuv2ZrgGpFQKxDGHgTa3voRGA6tlxEQ
c6WrZ588Y5m7L9Ng9pA3BHKKNHCgP4MkMJL6lg4K0bS8g73wiEu03+pCnsW6d4zc7uSTj4b8mlYl
KyLGbi+8tkyA/P4U7Qtr2nh0E8+1+CnLyXaLOWqvB2C3q37gPZWg30sxLD1EwjD695ZufmjtcHD1
ZNUJ3BsTy+2ku8+MG0mpas4T3X6JezD0nJv2Xch3SBZa3ypMfFWxteHczHC6e6zCNV5j+AVBcO3T
KIYJhvSZNEEMzHeDfexxQC5yeIqc59G9NER0mUZy283cca3/ABN5G9n5sbM0DFsZeVx0kHHVYV5W
WcxTq1918i305s4pWUdwl54rf1z3tf9RhUQFQkQBtshjubRs0haH2IZt1rR80GGzgxW4p3wbRv2u
hGK3GDrtJmk6FkW7Y/oJHaOLYD+m7nLqsQ13Qr9z09JbIjUNln3+MSTInJ2QRmxkt6y9abw0Ehf/
L4RvUWSgSLzyUNrxm4VMJojSm5pOiCpfVBndijQ8ZBJgNXYRIPSgvJT94H24mLdY2J0UDJYeLlw9
+9A1PKb5HAnJt67t3ltoeXAckoJkK4m3WeXR+rO7W/E8kcztnzTsfEzYN7ayOZeBXcdShCoCoTI1
3aar6SwZMcQv/9VwE2Y8EtI2iURLrEQN41+sNzLqt15ffNhZ9EzHgHBTrFAWxiRZxBu3VCb+MZ2e
qp+daieaEURr5FGvCNELzV03NKy1DkFoavePjGwe6ri7idM8RjiNglEPHsqKTiKpbhGRomyE+aIv
9Cv4RJwgmp1hkF8P0I4dWLINSItINEWbzQCHs/Lt9iEU470qMUb44ehDPMKeB2iiSfXuSrThQR89
dyV0tk6wyXTea/upcfiT0zHg0zHP6mOxkj5Fiz75D4PWgJoz3bNGMg6qyoOmX+hV5XJSzDcK0RTq
qZJ+rYbAzKKJmkfdnm3oZNvTexSDu4/KdtfPeblmdTbILmAgBo2gaqW9pg5/hv0Jo1iK2zKu8DLV
/r62vKVoUwYPlX6n9xodtqx9CMgXJ75YrNBcy8sxeWjbit+ybLee4Z/QY1c4Ywdu9fzk4HETWXtu
x16ytF0ON42bo+2R+R79AZro8cVV1pVb4mlBcj2Lz9W5rKeb0QX9IjPBHQ4abWEpa9Uplhb6q5zo
tGI3f2D0SC/tXH7Utr5HXWSSF1IJXK6vqPycXQQSTsuHge50dCKV8mxo6WqGU0AqUgheSm+2Qb2f
BLHmpsD35sSuvyCzgKlG5p/j47mdUm1lT7g5I8QOTW1sydFa9QVGz0pIaJ94iuEyMkgHyqkX6t72
idLzlnGH7iUuuRetWfc7QO7RxJmR4eW3S+QPdfPk+GgR6yiDpsaI3giNl1TC8oCz0yzzOHsqiDwn
ticKp25jdYyEyBp9tvTMAbBp7kjN1pd2ghYw1249+pqphqS/51F3BnLBUOjcxMRpe8THBCHCLMhF
OLjuEBm/US7dlah5Fwgf1hlmrWKL2+ghDgLOnyPr2wDoV7HZyVJeFTUcO2jy7DwgagSwmpWZIpxt
BzSOzvAiC154OtBrTcPqfVk5yEAJk3wKJecDXOpF+d7V1i6LbPbDngDIxo0xCNTVlVXDirLF0xRE
BwbuS78nOGpWG0u7pFExLmJR/ojN+ANZb7WoYsg1nJsQLDCj9MJ3BHL3CWUfT3s/p+S8pTNK3i5w
bsPUJE0PNuPOyYIfWQR6MQpM3hOynZrmFXkuWvD0YrQD1qyKDr/ftoRvgTqLI9xCADAbF1gxOR3P
hgL7n4WXWdrM2YI3efTkE0uzTNvxBvzzgUl8aoZPqjWeiIHa2m77ZgfiqW7mQEQqHHySqQMFPwEV
UJvPicrekWIv0rK6RJTnrYl3jXeujo4Fo/0yHhmgdz7eEw0/eO3NGX+Jde0Upr4c1XQBwYtkags2
uEEoEs1tb9OkRFaKwMbfnh7Q0UmyqINzXUEjMMrqKk3rveCssigc8ZJkCHIT557TmmJy7s9pUiDo
e3648aaXIc7XuOe33sB0qmNXXmrU5mPI/tCBlP9cT3pK4KXDGXjKAa7kMfe3gMkVpMcwSFMyCvn4
u6xFaQG2xaMHZUZUVAJnr28U5gIfHu7dJvyg/Hsm8aVm3YqPCFMwdLskvpjZhq4qLJUxvoo1FLRJ
zfSa/zWKoqpPi7sc65IxkwGlHG+tVAM3FfcfOeHWbRo8UHcfO4HK1Rf6aR7ENdgGN3ES3kJxxP1q
bZ3Ugmhq9IcoR4c55YAOHPwHpjWaHNiRKPqR2MYJZ37wpuMmJBmobqsRqaTvgDN5wWiRYXDKf8C2
unbRla1XHRYVMmUk+VBkNzQKfXj//Pmmd6o6RiCIV118WcgGhzjyA2zu9is2/XsEEgRB17wwKrMV
i8VZpNqRSAoWT8FEMLeLTS6T+wHnMIMJ60LazQKK/lyFhNfYWG4bkZor+P17pzFvAkeGCNcCJsOc
HdKCpyBNTYb07PO+cZG2yNKUPIx0ESnyCL8WaXQ72faVK+NLT2p3OtazRQb+wvMjsJWuYlRDxljv
kyIj7vM8OKWT+1rnBA6g6djVZbTnMb2k3/4Sa5ZYoJNSTn3pmzhW+QhAGZ6lQJU2LZLJBVKTQJbn
jbiJx9wj95n0xcjcTRGaPFunYmPMnpDonl07E4cbCwTaGMfX2Y0qGRcJ4r0EHJkuHw7z9TpuI7Jp
TghCXyrAsWiU14OvwVKmyANG99HJKFvhoKNN2rQPI4DWXV+UEH6zt7oC7SBJQUejGRKZYVylTkwt
9+b3KBCZtu47IqoPrLTHNJpeOibbS7alm9wS+NPt9Dqdmvu2LBG5y3JlCPtGKusFz/0qnF7jCXmL
S+LjUo3hhzY5SDFJFwiH/DWKg0dmf7cRIIddCmcSeRLeHAUH0ruL6ZQNWXphCeeuHw0swc8Novyl
C7On9IMt46tVHsR7hQXCInCDE435EEzDD2+4Q6QNs0VLUNFj7pONvpnHgYhG8bocB8c+xL3PFuzA
wNDfc1l8BK2ikmn7I832RzZ8EPBIrnluwe5lXsORrdnao8/Tl/Ovo647SjNklsw9E0ByWQSx995Z
8RxWX94gfb+OUnljDAQjtfUg19La1Lb5Yoe5T2CcPAYhW22p6utxpjyPlCxEyC7DzHjJiVrva4je
ZncvpHxF9cKyT2pe+PB5aS0ZDslYQJwyxoMb9Y9x1QF55zwwvHQwRRYkaC4iv7siAsoiVXG8bxyE
ZGhOKH+7Hw1Ki3FEDjs19S6qx2NjEE+ZByOC8aRaGR0rf5Ie+4qRZtubS91X747Ot6RGzMSvrZlH
A3915I9IwTVtnBeDZFqTtiW74UaO/QetfXBfdEtokIB5Tvx21TfGxQgsk/CwbFzIlMdQud21+zjm
aK5iiQo3Q5u3znKbBi6Am7GzoRc4WFus+nFQOT4MDgbFeDTIx2UjU8D+AlTyun+dQz2BKODQM/LG
gh74QF8lGtXGniUUIW9e5aOTtvzg3ENy07Y2nZq2R+uK+7yASbCYjGFThajfKeQ2eL72yJo3nUl4
ryQmJ0dIPXnjhdMY7i7SxytvIKqhqdb4GB+qsEB5OzybReOupGPeJUZ6LGO5rWcjS084YdXq6M/c
y4yDEaB0f+/3Tzqu6J2py/sM6+ZCKG3jkkuzK228n1mCqDRy4xXykGFrmOE9g2iCMRo/XbcJHrHY
HopNM+FwyUwB8knCfq0ycbR0FDuDY163Cu6tM6kzxLQMSaxWu4eZSakxqRuWQ2h/ft7eTp4gumx8
dhqH3FC/bU6pI+gFfRSJG5APPI08lFcI0vlUvJh9oA6CXUfOKTGmInqAoANEH0QX6i/8XsXIy/UA
Sa3o1LQ7o3WTne0Yc42FHWyJQeZtyuZeQB7QjdNnNwG5JdmVH221mHqcAz/nkNIob0sdcACQK30L
SKS8LXIkN25QrNWQp2B/S+2ZfRe5Xxq9+ew+AtLUXiXKJ0+dU/JQnFe+Fx0TAr9OKda8Y+dEN87K
SxiM4QR3QRzgFsgnyyLAg0OHKtIL3xv693jsCB3CHIzaHKWR04y73hfRYUQhSORR8eJSpNNhaPQT
HQZng740BPqfuMduHOlnJn1w50g6sMMUGuhVkn4dXJYRg6Ze4DpTeT9dl50Y8V60BGTEkXadaKa1
ULW03zz2G238/TtRDfRXYjr5wZDu6VNpm8nT2vvQ0S9ZWtJX3dEgiQJMs6uRFg3u8q1fAqokq+VM
94gXLEsboQj5eUfk/e6hpldOqwXl1/zl858CANkkTyJo7ug69n5BAoNO4/V32r6AjKAbgOzq9GTk
bXoRzyTnzy/K7ECc9+2ZW9XprtMkDtC0F6eimaqzuo4+cDLLU2xojy1Bn0cCb1nXUB3uKyPkpmJ9
PBeBuPn80+eX0Qou3c7/gCehAf1j56SiLs/oLDAX1HVBcNP8pS5uKvRpO7136ttsjJ9lXyAMExpu
q6aJF0w7veukHYOdiudbm9cCzz2/oQfJZE0PIqjnElc8purlmKHPwu01wUcGcW7pDlROoHMSyMVE
FpFZ8fTMnJUqbvu1hgZryUitO8T+yda2ubypCCu5gESur8sYxVTgc0jjNEdWcq8G1KiYWFyZXqF0
lCdc5fhH8N5gEXY3SY4LjTiLt7AKRnTZnDix84VndYlfVKhF6E31qdQq40xV8onZC0jRCWX1kOuX
Du1sQ4cb2QU46pQcoh1h6t1yUka+thPygTz0pgdBk1vN0DxyDd197Focr4JkS0cKNg2ayQvQW8pp
yuNY034tkLmRdA+BmEDQggf7pIVDEy6ddGzWSYi8Z2TJxITgHdCqkAlGpFuSszYHqIfzwaqvuDe9
VQLEzhRBDEKxdS6saUcg7Zxiax8+UX2tghRep4GLa4T1krIaGHQ57ksao2fID5ztYBW3n9h5Th3w
JOrhQk4QiXxfw/SipHbRWSOkHCPb9b0ndxHhVIQXObvJcacL3QS002EoxE8YblQO5aSb6KN94rmt
tPwI+MRwUSiCnCRscQFIYGu4IRnHcXhGltu+Nxpa82Vz4QFEvEgyLV0pPzHXKefkYiYM+9bV5yOH
pb49Lyt4FTTRcPezUx5YpfZalGbrkDEG+afJieN/uQ3mAA8VlCjW+wiN9xxHkLglrOFp3OWOCVwy
wwZV9TAEia2NzgemrCMdzDOoSQenkd4jzSwSq6hJCw1d9AhyauXVgPfp23QXbt7cO1Wg3cIjeOe9
zs+mPr9vbNvam8Okrgx2kr3hsOsXw9EvPP2F+JbHSVU5+cNeuhITQS5MFLRDXdWM4Rx64E5OH9Kb
v6BJwoBBOdOOeFJcLdV2YxjF159fMA29CnbwCWhkYBjRtYtv40JwA+eFWx17O1r7gwnkK4YjwmT2
0JVLsxwgt/nOIzbTBiDVXTS4EjGCdhlVtGnxFBxnneexjhBgec4Mg6iYknQgn7d9XYgrgt4v06G6
4KlgUe9BfEsXbX2BlY0DKEvuQM9lKkxCS0OjveLuQNSHyB25rk1FH5GbXRv9scfbg2pBmMRDh3OA
j7vs54w2a2iOWsqAWAeN1klzvA5H+rnmBSy78MO+tM0624Nb/sSm4F63/EPpZd4BJs1KUH9tbSFu
A7i97P6cNL3Is9dlH5AiJwuxZV5DvehN1o6Iyo9WlK8FTaONafTdkkraPkSVeSNdxFqpPOllp22p
8/d1op0zeLiMwaSQaxmtg6ioSdYIpk2+Z4Brb8EWFsumRhI3q7/xh6boHpiAmtxuGCjIiTJDuSlr
NzzBQVuao8EjaIijgQFlGeZFD5PQCKkeyNaLCUeIC1HD0yrbg5HzELnDXvm0d1RlsVLV4abpE/9s
ssUVz13FdArr6RDgaCrq8CmnX7ENuoi876i+8uBOLXStN1dR35yEF+NKTg6Hhtt/1UfiHit2uman
Xoy+urEN47JqQGL4UYOrnkN2FBirIS0z0FY0k0wGUFw/2pfleadxruLZ7NOYjkxbHFKt3UbkZxs4
jdaGzhi5C8frKasZmLnrqFYpR10FVEI/61FPcsKFFOLn1G8GreHSek8kzeqAMALp479BWHKkUL63
NR32W97RdpO2cQTCyIjX7IvTkKZPCeTduArc97qKbs3Idx9c3FFYegaG3l4MaK4dqp1PRkDfN912
kuCzyoRWcYQ38UjsZ7UqAcl3Zl8d60JvN7UhlpMJ9tFuB3ttt3Q/Sz9ZCdCqBDSkcgFJI30AjwtS
16lLuOmI3SNfv8ADbL7PuT0h3bc8j73bLBkMsq4RREY5XZNqqutz0ySYx3S2Lcdhpnlu+GMCZucr
h4h1gd1RZB9FhMwiLGx9ZcGxq9uueOflPkyxMO/7xjwV3CkYI6YJI7ZH65S+kShcuRVS91DZBvQX
jX6gFT2d02ZFy22wngyJv0y92tyFftjt3T6mZ1A2/TWss3UjSsZn2E3OZzaal47TuQ3Fd3LGg1ml
Gedc26Ik7RZMXbJ1TaZlMym10lqtX4VlfTJwkS1IAIQDDP9pUUcEAdu0HDnDOq+pG7/HScMpMwIf
wuO8TzH9bXt36Nbj4J2NAftal1KowP8zD8pz9wllBv027dpOu42jUMaU0KRZvL1V247limACmgWG
e+cM/WXnNtuqUu2OhC5os5IjqTL0rd+M5WUeeNGSDHsE0UO3NSJnWOsdlpw0NkNQk/SqRes+F0ED
xN3gOGU4zdJLmEe3CWE1g/GGH/xg0d3cEbq+dVX6auvZpkqGvT7lN45dPyOgzj1KosBYaGRJw8QZ
dgox6qL+DKohUWQTsArTF/TTDaZFThZFkWxKmDZnsHThB3K+4iEKlzgHHfAZdXStKjicXscByRwy
6AKsTFUA4ptWKI8g/veqXplu/wBvgDavGYrtNCcPRbR36P4/9vSl4fdw3AoLP+PNuLbJZToWruYs
53Rc+ssh4hgaAQ3DkFIQFj0YLksbIi/b205Rrx9aE+xT3/rn7ZBkoNvWBYqarejcYMe8Bwf2lG7N
dLboInnF45HvS736cFwr29HCfpJzkF2go1tAP8DJvipvsGoAWbHm3ZqMvjS5j616/2mqDHx6+jio
iUGmHcmG7WP87u/apLlIVcY4JHVWcSo2rMjFKSN+Z5nBOF06ZStPqT5uOmhJ23DQnFVWwzbp4vFG
BRGG41g/1vRM9vM5uH8Tbn4oY3zkVj/z97IN786ZlmdwOlJaDabZbhLbRO4URJcj7TioWHl9YUxw
ZeMehEOESUYFGSImJ7PJacp3fjuV/G27osxeB5OGq65fmjSKna7gzbEz5ldOdrC7eiZ8Ox9dSbyn
jIxD6WoUO/4VIyZyITDjrSTreC7bbqnnULa6eaKrm/4hSIf7jyYhF7owpUVGppvTHnAxFCJCXwiX
ETIZW9xqxFY/5t0Ic2vR5o3HNsN0aRpxLAbIjRfNmAZXORgdMANTu7MoFpe5FaTI08PrOmfGWRdt
ssotQgOrxsp4jK2nqAwfrRD5Aa1DDxpQdq/pDfId+tE0bxZ5Tf0ZY3E2Ga1t9FTbePWEOb5XH5UM
GcTr1kU/USjTLPDofDf+O+tQt+cEqlam8sjwDq90h7Z1RzPC8LI7v+4MhI8hy2pCb1CUIPfYqw2Z
vtUcaKIGrWU/1tdqdup0c++qQdi+UpGLgdSw1qpjCJVLDscgG04Bzoi8AsuBWSJdYPWkx+czPdAD
EmdY/lXkC879EcptPycPweyYE+dIMO7GgMOj426aXFsJpGCq9259xKsdgVzLjid6Nc9/41LivkpW
Vgf3s8wRC0bDUxqfk+bwWHgl/hKjIzvPKMBLtNEloGncVU/0MB9CvSlQ+dwI4Q5IOawzoPO4RjgV
3xD/DCcKJI7gUEB4e3/w0vYWezrykKF8tAbJ9NtLNn2LglPDg7OrAJduhxYm3jxLYsoa7AyXrqtP
+ZSIApM7rA+6Ks5ZL2W3adPizUH+STOvyXFFyx8V1uSkG25L+NZLkXom+3C4ckkQOid22TxggN3T
QE7PIFFFh4rYIeQRJroAS9tyqKuWc9F6rApuUkv047ktneCGbMtr23vU9KA/zzHRJhELRIcyKxU1
ZhGuqJd7bjAmI567VPbcidLYxXLg244PFrah3m5wSbXevg8A1AcqeTQ7RmjCzJhGBm9OtmuSDYxa
+FDmm6un133DpCeOnYfSe5AJObBmXVproRFEi2mXUSGjtihQ+Mjdo2Kwv6xHpjqmPuDpFFfMNqM1
fCtuEL/YZ7Vxk0PUvArnDyTJcuBsJPBSq4rH1kLFbyrzMc4BOE8RQxAOgx8AITecPvaGrzg81RFy
tlYms9oXZpaL1YJdAyi9ZZ+hKoO7z8kwHRwmqKj6A+KSFxzlGXEM3YJl54B3BzEAPYlA80+GPiBB
iXGvZcT5+AY59KQ128qnXxLN4zvpTQs6TGzwGNfOuEH2kdEO+6Do9jp41y0dxSms93XLXNOqVHkB
Aa5iZGN3J5d2Jp12b9U5AZlALcdAgyOMKtqXpEZxGtYoMsrokSkGWAi7uUMZTJc/LaEgtSCWzFvl
OHgXjVf8NdcEfM1G4eAcPel7aHiceWLqUbp+zLDEJikVmkErI7/ylIADYiXSf+QYAJ3IIDmzagjL
jkrkw5VJS58wjAKBG5KcRalHF7UGC7tLzT2g8XwbTASw+d3JnsxNX4w/RoJHFpH6Meb+aznx9qhc
fNBCeupbITFnJcmZe6UjRrNyW/4YHBADvYLegnkQEKxmKOhD9aGE4b7kr8QJH7fMLLPigtBrb1UD
LY5hzK8nw9rN5TPoo+mu7vOB46VOtzth/hzXz4Ud6ZelwmFfOQPdcyI1qO6Iya2L9M3BL35dz+o8
Hkek1zSDkGiSiWlor63O8dyGPAaeRkewVwt02UK8qV6eisSmq2FidfPyfDwOHLRWsmSzIMknXhLH
3p8HsXbZVZ61H8OW022X0uZElS0wUa81xDeLYmqqc7+l5RW41yz/xi409eDGcjtIF6hjmU3wawF0
60Nd4z2qSXVuhuiyqJr3XJSPsSEuYomeRR/MtV5QVUASeRWjDXnagRMcPhrSG26ZoHvUV1snC4ke
G8t6Veh40J1aDGsCKY1D1uMYZIu/ocQJr9pMwtjt+73RlaiBwlhdTm58qqy8hINIsEcSLnXw7mtA
dqQj6RYisKJ5yQNC1PLefRiVLo4FOKBNLwHsuWiRJh0SW2s6xKeL9IAd9CUMmJH5WgVajYnzAf7M
WVhk2tIY3R9E0kwb1OI3ofTx7wCm2jDK7SHBFlS8ltOND6i5iCXOt5/K3/96Hf6P/56zl86Gi/pv
/82fX/NirEI/aL788W+3OZzm9L/nn/l/3/PHn/jbefha5XX+0fzyu7bv+cVz+l5//aY//M1c/e+/
3eq5ef7DH9aftpjr9r0aT+8156rP34LXMX/nv/of/+P9XzPX4JVRLhr0//r5In//4flV/M9/Hp+L
JnhO/miw+ceP/e6ycfTfpEWxZ7n/sNL8w2Sj3N9cw3RsBT/D4f9mdfjfPTaG/puD9MB0pW1aFIo2
To+/e2z4TxauGAEwiqOWJMrs3/HYCOuPqm5NCtZ/9KOf//5nd4HrGtjlSm0rhSiRThbxYqCazeJw
nxV9T/8ngPAGvAG7nzmKR8FAfuFop5YTaDmQ+c1zp4fRqxencM+N/FEI/6xOB1CvDq1A+RSaN0bX
hltwXpKFHBVViiB1utXk+AP9IxPXWbDhTqjLasRWDR5avybVrTaCi5x06oFopryKAjS17kWLsIt9
I94mDBTZYjMU6GNNG6FDylmRPVLMvu+2YP/+AE1ApR4evW58omezK8xgwod5K2ubZCCaCgTKQCkl
+q+JulNWIaAT1Y+gtl+Hxnwc9fC9dQOUny2QEikfaMbvWkoZyMwvYJsGvItk55HDvNVb0thRPdZl
t8yL4GYo+S1qx6ZrwKg7JSTCVNUpT8St7/diNVrVO82kUzGWhxpEx6H3Q2chBxyycTmh1HURKodY
/Bc+hgz0J/ZmpNgFoYC2MRWIbUL/LQyBUgAXoIabUVszCsYrZ8k7LVkMiAd0zgSG2g2zX0BHoIfh
+4q9HRtbTVfBXexOSzwSjyzAqBxJSUtUdZGF0G3KDECMdOIAA/HY7HIbb/dISNOgN7dqYvaMN4AA
6cLPjS3JOvU2bMPhGFhNuCtrqDzg7FYj3MrLya8sjkaURpHxSqU+p8Yg9BE+QonBYCzjecYqRHyZ
IP1ya3AAzPNh3yQ+OvCxzNb4NOID7eVyZ8ZkcS6a2P4IEFR00ehe/Ptr27+2cP3zFfB/47IljF+t
WPvsLXzP/rBgzT/w+1rlYu3T2WmRsylqIdNmRerf6+Z//tN2fpO6YbqOg//D4B+x3vxjrbJ+s3SB
5Q+nguGa1k9+QPs3RfEHWURJZbJAuPLfWatmM8z/90P9vlIp5c6/1M+un64Ihahy0e/qQM+2MgiK
Mz2pFWro2Px9r/vDVvezw8785hKz8einxZAzbhgxoB92sg0jRtUEaeEjTv/E7vPdC/hi22sdEhla
Efe7RmbNtdGm1mMEheHMofO3++nD/Pte/fML+O4S8yr/0wvQRBIC4oj6XWmK8SKeZDVux9i2GDHC
TPjx64t89y59cSuNTJQnGlFcJMipaMwwCmgKmXrxZ6/iuwvM//6nV1FUGThV22CGSmA7q3+Xhbdh
QKbgnxjJvvv7ufF//vtdGXbgcQe1bqyAhYWkrPEhkPbw+6ry7V00f57/7EbFM/vzXx9BRR0RVat1
VVOeHeokQsqj9Kp+6qppQFgqeo9DqGiIOvj1J/Ldx/7FEOemE3C0mKFBWiHWvqSWLAm3g/YgUDtY
6k8tid+8sC/OLwSh3Fp+Rv9hLFClFeGEwZ2yJn/69cv45o2zvjzhCohBEbmjvW5FYeIT0pRzajQ4
LsfRARi21dRkV4t0LIvTry/4zY1gfXneOTEXnZov2CWuGg550HotRXgbhOtfX+Cfna5Ys6wvj7wT
Tr2ObNtaOwkIvztaFAY1FEm3HnFeRumM1NQ1zNebX19OzJ/EP7n1vp7mCpXWNCnBv7S+z9zMkc7W
YO5FGAzx0o+oV+CjjGbPoKEdlcagTncARWq+I9Pjr3+F717xl8UhgZHRJRia1tCorKVR5R9Bx7AW
DRBGA/9PnNDffW5fFoichxU6e2OR+1WrHz699PVo6MmfLKLfvYQvy0PiRKFdG5WF9zIM33WqnWNd
I9vSMeri52iAV/z6vfr24/qyUuSkrpA8aVlrzScxicjpe2nNQlJ8XsvJleTe+a1P7hpeTpn2d3Nt
/usrf/cGflkwqqSPikLSbKJjOE3rSlSRT4/QJWL2r13gy1IhB184Y0Kr0tZ9Og1xHKeQxq2UjvRf
usAnNOCnPUJGI7HFdTHHcY3KvmpycHA3SjMBSf/6At8sRuaXtaFGZK/3g8UDpDxz23MgTzA1BAyh
0ogeotYPwQ6IsfEnl/vmEzG/rBRuHgMHhe24zZF+wHWuRAFWNkzzbvvr1/PNHmHOd/tPb5hh5p7T
4y3YNk0rG+BceaYTwiCSYV2ETf9ne/d3l/ny/JcEcHgGGZHbQsbTbVyN6JiKprqqUQdf/rVXMr+F
P70SrM+O6DFSb6U2hEhHyiA+c0G5O4S/OZQqv77Kdx/Il1UgcPwidlThbKuEASBUF/3SpUBM/toZ
xPz66HsYaHiH7G2rSgn7MxrMRxur9PrXv/13H8OXB7zF5agc3ba3XcLHgBUTczXixAScJdXxr6/x
3Tv05RlvQyMbkzGa9ZtdDKuK2SCTHTif05+8R9+8COPLeSB2CTJxh/kjKCvD3ZRBS7p36BRtc4i1
JCv/2ntlfHnSlRyNWmiDTT5hOiEMmYiCHF3jHEJz8teOhMaXpzt1O0zurc/DZwoKZMu3++IaywaU
Z6OcE54aAsvVNS06w97/pU/H+PK8K9AgLqQBte2wkCbbwBpFs8qGRDP+2jZpzJ/aT48hYOrSbmjp
bAXRzqh3ZItiuHBbj3F6KjugoIxkwz+52DersfHlmR995AophvytlXaF2ugtg/xjwnyowzSlQlq9
Vqf0I+5wMTz++g2c77J/cpYyviwAyeB7Kp96b0s9G4gLiOtT/VrLCTmpNlW5fY3CPPFZ54gTPOqR
LOSP8f9ydmbNkbpsFP9EVimg4m1vZl9nJpncWJP/ZBBXRHH79O/pucrwxraq71JdKVDgAYTznB9c
PPzH09UvRBe1JogJjrwhz50kLoHh2aWsINshCNXudOlLWw/bQ8OH0lk2pIli6uJl9jModx0cnrJi
ikU7GfGiHDaUF2zmlX834iyguiW4N8kATSe+vxLgS+9ozSCwDPFVPUgWqzBBenowRx9qHIdmZYJa
2MgRa/4oNEUy7JiFMTtC2uBYCxtiXlRPDq9xA1kmZuW7ZeE1/vqVfIoE42nQLDLBYuHO2VvGG+cI
dRMr09NS6dbc0VBRZY4TRjHO9ODVZpBMB/Wp1FN7XmwRa6ZoZTP5ZNQ87gDuJJcs7Aj50SjKpotK
GvCayBwo8Z8q55as9MzCzE6suYMOYH/ChiGIA47rYhiFRB7sQqCf/OgnTI0rw2uplmOLfuoX+GXk
jQnwcZCKIt8HHUyUKyXILvVgfn86jpY6x5okYIfhArs1znFrRBcTGfS7Qvnh4bzSrTkgwLWxM2KB
iDMiIQbEUfkOIAVy5sCy9gj4iqq5JxEKpG2OWHAAFwXEIOc9uhXaXqAqOM2KOZahMz8OfUXorhcO
7tzPKv+vpc6nvk0zg1RxPQGvlsCgx3Fpc8D3ADuvaTxrS0AV7LS6HKV38OvdshKr2eTmycq4XJp8
PSukOVCovA/Rr17e7uiAlAdnvC1L8cqi/Bk3vUhrCA6hGrekDFe2AwsLqGcFeYYscjiytuhslf10
j4x6YUZwhplqYFwqGqRYFStVLYSdd/z9U9dUiQ+hn+cM8eD4H/i8zfsD65CnEXeALaw04ULceVZo
U6QtV1meDDFFgD9FHXLgYd6Yr3xhHLv5i6X/eDL++Q26CpPfMAdD7DFQcBGAb06e3wwKdlmUJa/A
GBk4Mmcrg22pa6wo97oSgsw5g9Oo70MOpKm/EzOBfs+Uu6SGE5ICVu28qLFCHit+ksO7sYubOoNP
rIbn1TZMRyTXny5/qeutqEdKZ5s7M86fOE4vrqAnR+5qWUPIUOXVymq10POutajj4NaBGwoI1dqI
oX1OPJGLG2Wq4uOsV3Ct0M892TeiJ7CrglhuW0zztzBUETSzkAaermHpDazoh0ddzsA56eHFnOKA
tjUEwj3cqp4ufWHT89e+61P0USQeAuvL+z0UAz/FET3Xt9G9arOrTvnZebOvbVgGaal2nBYo1r+v
wAjEY34frL3CUgMdf//8Cj5P4GDv9ftoQO4HOZbent9AVnDDaF0lEArh2eF+Co/A6UEomM1yJNHD
hy9b6Yald7CCOmU+8iGIizMcRj6QewKYOAPw5XQfLxVuhXE+lshYFCictxwCdZbCt3II0qvTpS/M
R7bf5gjr6gQoJTw60Rcs0s+4Dy9hSTwfgJF4aUP42ZxTEY+sUC5ThZQ36po9biqQp+HeZXnz4I8Z
EDL0IpDlymnxwnLLj1qOz+OpnYG1Q+ognKGld6DAisCUAiwXGBvlzgXkyXvk2D+WcMlvoCU879Ws
GHcTX9Mpdbr9aOCmVGYxzyCoAyfoF8u95xAyytP1fD0SeGQt60jOGJECYsw+gw8IgIqAehsNVuHp
0r+ezqGF/rfhQpoh89uBeL5mTnAQDrLlwSoK7zEXFiuDbekFjr9/inX49pOKhTB6gGVI3W6cucyL
7TymEOuffoevRzOwFv9WQJoxKo0SfeznE9wwtR8cgK1BX7DZg3F35N+WEy/j05UtvY0V9Z5MiK7H
0sQiaQvkV7fers2zaX+69KXusMLe6ERRMcFptovoWwtEwdgCQ1FxZ6Wplsq3Vu+xnTJ45yNVHQK0
O8y6P2kiHnNVPp5+/K9XJsAE/+0JWOKWoVeFXYyrT0CAB0gse1gg9FxcRXlGzxuz3Ap2ScAChju4
Aw1nhpQyd5fIJ5qV53UBt+IapdeQuaD0RiR7FRoQ4opr5amV/dlCD3ArnDHvAquuubMHv+ZGsjsf
fv1aTSuxtlT68fdPsQZiuKMjbkBllD4SEWG7hHO6+y4YX0538FL5VixDLjKoFp8vewLXr6pNnuXk
vRC/vD5d/EJwcSuSlfRLDxgQBzRWvgvGaNcj9+F00UtLBLcCFyZewsHGbIpZMrsxHXFBnydg2cxe
XYDZlMk4TOC1zHRX3wIEKXbMwELkdOVLcWGFNdxpDODvukNybJbcTVNR7cohIhfIHg4Pihdm5bts
qR4rvA3QH26R1CaGYgMZ2Xm/YQTvqgjgSU3056yXCa0gT7iEYlpqEw+9OiYxzfdlCeP+kKgHsDFX
umthJIRWjEfAK0jllF3MvewD4D55hWk+fDj9BgujOLRCnHSk052GAazohzuvFfd07q+VGZ/OK94K
8RkYxCxJcxO7WsHcrIbxxFC/FQ0/8/GtIGcDA7+LonzuDA9Q4B+GrL6Cr/TKHLIwiEIrxushgbUs
rLSx4XAee7cBL4SP+L6H0WTrws7kdCMd2/r/P8B5aIW65ykVzg7BNIu278BaEH39PQm9nWiaOwPX
m9PVLHW1FfVOig89XaOtcoNtdALOJG0PSZnuTxe/NEytwGYKvjMjrpb29dxfaODFmL/SC0sPboWy
Qo5GUAMNG1N4G6sjKwubtBkA0bMe3JbayaIbUzhzYCKvn12kA43Rx3kFW4ELIKdWc45+9Wr+C/zS
O3hUXZxXtBW2pulzsBiDLp7azPsGgRqB5Ji2u9OlLwzIwIpaDqFk5hbI2/SS+zxlAFAV4G2pOHTd
R9KS84Z9cOzuTwu0IJ1w4Ezm7DEfP86eh0TQ4BfotIDzAF6jnOK8gRlYQYxR3zSFi52YPw9qiztW
pNj34bAyO/89xvwiegMrennbhx3ze2c/HuDOcJm+MrbBOYR4g03cdN/vqz3y1IpHDZzpbu18cyEi
AiuUU5E2rEknuA82sBl05ZsvkKldO8n76QGwVL4VywNubyf4zbZ7yLAvJG6WdomTPYE8u+Zuv1SB
FdLaGBeX2qiAF/4DV9U7xDK3PIjOWxZsbR0EuxMSq6J2r0v6gKS8dySu37ahv1L8wlRnK+m8QYaU
jl4XRwNld0Htt5CgIs/9dOMvLDq2jA6cgr7Ad4+zp7PpYFJs3kPwi8Ay+A6AVLsSfAsdYGvnxsjA
LDfCBBISFwRMN4fCDM4Wei52Ckb6a7u9pWqOv3+KcTWULMGdZBcLpn45oNEOfv3qJsXKR9ZS8VZo
95S6OqBoqopJ3EUdl2RQa+sNNXO30htLVVjhjcRuWIBEI77jSHqj5/Atk8Mt/La+n+7spaFkRTIo
Li4LUwqT7obeahjQ7yXjMj5d+NKzW2FshD4msPT4xPWREunqSw7ybDHMK+rHpWe3gxhue5OgZRsT
JANtiaZv0Yhsy7Oe3Za8TamX4biva2M29dcpUtPqob5v+nIlhBeCzBa8EVwuQ/HvwNZ6SJ5SmNwB
n/YNzqXNtkmaeX/6HZYqsVbp2h+qqGeopIHRyhaOoxeci59BXf52qvxwuo6/1zRfrD+21M0o0uap
N2jYqtRx2UJy7XtkQvaq/5sO3g1YfdGuEuklrsRyEGSBy5aueoajEjjYCVDKpx9jYaix4++fAn1w
KGZcZtBdKblvO//JYeG3NqI/ziveCvRuoAAOB/CyTxwKayL/dlTq0i3XDk0XNjzMCvIeqNMgK5iO
kaSM04iRbvukfQQ9HHRYLm9bMIhPv8dCyNhCODkz4HgADIzh07bN2XQHmOZ5u2RmBfvggB4KtRCM
ZWAeBovcMMhgRK/AS4dP0NrRwVI3WyHv53Cmy2sfDTV1Dw4m2SJlL47Kv53VPLYGboT8GMm0cJmF
1qm9KCe4FkEdTFcaf+HhbembIKmPvQyBhy3zXoYse0Ke4J45amWMLvStLXtD1pfK4Z/axj5AUMMe
h2fATwtc3Ocrz78wndgiN5bCxc/wQsfz6DzKknwrGvUAkkmMbLr96Q5YaqLj75/CuJDwnCEdqmiT
/rbh4rY24wV4liufLUvFH5vuc/Ec3oUNcLWxpuF/bs+x5+eke/TEIFfWpKUarEiGc5nr9xID1MCK
At463rVo4D2MTIszX8FasMsxcboRmKpYM9gtUcAHk9S9T3X0+7wesMK408wYFqEHMKHCgQbAg7SK
OXznThe/NIasAI4GUcDhXegYOa8/oPF/arR6Dnpxr4D7OKsKW4gGaQXAqiTXMVLLt35e4LO9gY/s
0SiV709XsdDLtgYNJ7odsNdOE7cBfwlEcDNBcFHkzet5xVvrdjKyMhcqw5KKtoL7I6wphM9h8srW
CFNLL3Dsnk+BAEhyA2MieNzl0fh9HOdHTWD75UTfT7/AMZ6+2BPYijPXxcdh5btNzHkRSPhfwLrY
gSvo8+nij0DEL8u34jjLIiTYZRMev1Hf57B80Ly5lU77DtPRYe/WwXcJkyX47MKfNstDGDpFHdJu
m+zM97OivM/8ICk5beI50mQL5N5dP4g1IfZS41kRbhyY6fpj3cTCn1PYkIcUYNcPHvX5ykq9VIEV
4myq3QhaBRgcqrZTMVLRGyCCEgZuy+n+WarACvIpN4brMlExblRcsctH2IVsTBTCB/90BQuziK1H
80risiFyVJwlw2+cXN6MQdcCqZIBJuGqw+lKFmLElqWF4IDBTdlVMfAd3305gToetHpL8V2/8hpL
NVhx3gEfMAEFhYOtea4++nmcrryZ5L9AbazW9C9LdViRPkod6GFEU9VpVsNPXu9UTp7Gwlu5RFvo
a1t/VpB6KJ3QqBh5pOpial1A1Ys6XVntlko//v5pnurhkTSpYjh2tD+/uLAouGAhh23C6S5eKt6K
YzhUK59M6OKoSpr2EBq498Mqvw7WviKXBqoVy7iThm2agt8XDysQEXCkqTX/XlfVL18gP//0Wyx1
sRXPYV4SJAdoDCPWPUvRPqbd/BLxNj5d/FIjWdEskmmgRSGaOKwi4IwGIKIYW7tAXijcFpg15RRy
B65TyNVw9JsD8w2Atsr+vOFjy8tU16UZULx1DEuwLU50XdAGgmB/Vru4VvTCWhZKlwKF8xpWVKLy
L/NqVTp4vMH7YgW1hWWNHCGK5fCVybJJOt8FQNgNDIxAlKNPgWuovnbSJHBBJg359NCGSaguGzib
qK3HjM8vTUNyDx5XUTJMMbKr6LAbhinTv0YelNmuwnk3Fsq8q7LLckgE4Gsj0hJjZ85S/4G2OW5e
I7in9W9ul+fyOUpqHzgpvw05HB0DuOoNY+TJfeDTtoLrO2PJQ8cCJ3t3RZCb30UVpjjJy7umvAtw
ROBtgIQMp+uOdtWwH5Qep53S8Ft5ikagCyG0Thp98Co6mQscw87iYoAxR4V0DNhcAuGXZNFlDThv
8mTGMfWuXWBnExwyGMqrM7vzGF2fpppyZAZPDusoB9fqmxocMx8m1NvTY2UhRN3j8P9UOHSsMNtr
ChUXQfbWj9V95ImrJJTnbRhdax7rcYUEPBaeHdAKzDLFVVhHMRyXz5tgXGsW83vIq0DbUDGJYESW
OBFsa8bsNxwoVhaRpeaxZjDtChrAzkrhaCWDjgRTGB2ctyDT385rfmsKy5B33lehi2hy3Qh6b6eA
P+4oL2ralWdNNaEtr0sD6cKuKmjjENc8lzPo3vj60+zp9Asc55T/nw7+GiR9Hj+6FH3fqx5zzQjw
KOTS2TW2vEA1jZpcTlQ2N8Zzz7qnhd3iv2O1qSRoNXOExkKu/MbPmx+6aoBHSczKy3zd2zAX+bcC
V2qYoXBVxzAShuQmmvz6kkCS/RPnI6u2E0uVHH//FHFeJb3ZoRizgSj9cZ86Un0AcDP+Dh280kpg
HMP3q245/v6pEgBHYYafdugWVvyBYv3Kd0BwPN3lX28dQltKp8yg+2YKa3wp18G3SpXmNZ+d+nfJ
pgEwDlr/OV3P0tCygrv3mxmWUbhdBQ5zBrBDSLiEQn1IYI89U1hIScefNiPi5dfpCpcazQr2QVWF
544C2xVev5naDMDmyfNWfLjV/9sjCmac2SywKNOp09vIgHkDS3Y3PuvRbVHd4MICwZc48arqAmBl
XuXXXd66P84rnf/77GCpiRwWfpjFKxNepRV13/CRO62E9UKz22K6EB7dc9liKwqOXXFpKp7hPh20
p9PPvjBabS0doYWJ5HGB4yW/AokEJIr+jcrph+nA1Tpdx9Ib2CGt4Xg64uM4dqaKfqRI4/iYS1N2
KwG3VPzx90/B7BNQ7NMsx1drEPYOgAyVtwWlY/BXdB4LsrfQltQhBT1JgB6vYii2uvxBVtPEQXWr
iNoNLTB4oi3BpAt7cgg6rCdXPJj0dJU6wGOcOQasWNeAmLomw65yAIGbb50ywxlimVZwnD6vi6zY
Dlw642MEk1ZCdVbe5GPLcUgyNjCZPa8CK75n12gkwJMqptST2IYM2cBwxMP6aGWQLawbtqQuaOdS
VwQVtEK+tvB0T2fzgjSY/856fltMV3TAdURmrmL4LrXbUdA/c+evPfvCCLbFdKKZvbYF0yDuXXYo
CGzySbuyQ1uI7/D4+6fgKB3HFQN8geJ5gJwYFhZxlZLHIAXBVpDv57WNFd9dCqdRD8mLceRzCquJ
foAli65WwnupY63wHuDIXVXo21iC73oDVs14BGeDCcBTsjL6l6qg/zZSm7GqZvAVjbFfuwv7+ToJ
SJyatbuFpe61oleMuOEMdI32yRwQNBOA4wqlzjtFCEMrdIc8ADonp/Btr1sZT+BjfAPhrr9IQ1Od
Z50Vhlb0smiE5ULlltgkVxmkUPwi8chzM83njSBbSgdctBBJJNFCLB1ueBe5cIbvycPp8bnQvYG1
Ph+ZCP3gYfXPaIrU7chn/nyZdhmbdkPh1OGf09UsdPPRhvRzqMGmKuEBFZikA8dRm7GKOPCSjhvV
u9MVLL3H/8WyhHlmJMuYFOapqD24bLqw40z2p4v3jiPmi12xLayDKQ0IwCCXIYe+3XEnuvCq/qFh
5R7e6tsGnsi1z24nmvxx62aDLO6VepdeywrwKuPcyaGl3Lcz9YDt6sShnxz1XKV+dV6A21q7QsLu
1CVtAR/ORB28VhaxKkHl7KTPz+wcK8jVfETblFUBpkvxX90U18SB2ndK5pXD/6VWssLcTHDUMhMe
HJt+nm6R/6/eZOjr+7mIgGI4PQSWKrHiHIZUSQIfoiKedfjuF/klSE/PKptWdlILEWLL62D0jqt0
JPIiHb2GIbluaPotNN2akmHhi8iW10nSVlWaHLuAgijCjGquprR7zQbgu4rcCTZJVbKVEXWMuS9i
xRbb1SQz46zxKp72bjMJCrkpNRIlPfiRwV5p7WNyqcWskI+COQSeEVt+b+i8aScNtK8bHpCmXUl3
WOhx//j7p/0B7wfAsDPgy8DynQA+ouy+VURvZ9g/nNnrVnxPgcRNw9AA6+2Jsb7KXM+9A7LJX8vY
+OvG8lVfWMt3wCgZg8BgWCHLoUQWb+P68IKBdysSVTy/P6Sjqo/839HN40yD63NbZjytXzwfOYeq
EGpbhsx5CsXIcdU1QRnY7cM0copXVRNvOAxqSOHb7Gfjf7Rk7BpU7O5qkmmPPElgLqM5SoEAcUvJ
5m+phwSxRw2Mz3QPoJYRd5lKnXlHSydtb2lNgcOCp3rdr2xMlzrQmnf8OWjI0UwApCdco/VRHh3p
YOXFwNzs5axZwbemnhRAin7u+zzuMv9Hm7g7jL/H3JnOHILWpIOP2Qk85SGP6dyqTUHYZTN3r1Gz
9vG0MC3YikCYIJVibsccxxVVQZA/NOluHwEsoHdz2TjzVYhMeX7ZRk52nloC9sD/RpXXwEKcAcWI
M2kn2LN8KA6iKQ9BgEv1DilSK2vCwiRk2+GlONrzqKZ53Chg02FvjQmITFeqqg7B0K5d2i6MMFso
6LlCmlybPA4KI5+hWWf3SB4cf42Z56wcwi5VYc1CbhKFggADuG9BNAp2UzF2/E/LQDe4kAPSRVdm
oqX2smYiaCWE6QN4DgmJ25GD8UcAGjMkDMhy5mTL+9ULrKUzA1sZKFKc2yS6gNc3jNz5K2TSYGtR
IMAAXdPqMvf4Hhqgu06vHaB9ffEU2gpBwOk8HElUeTyD5pp66Q4OSBugVLczsCyjV+5J0RxGQH7O
mhNs1WBIk5zPRRjtYEcUdpcRANiHmkeQIgSiL9yVAb40LqypwUfZgYQ3zm6sjboZa8m2jamrhwI7
7N3pF1lYYW3pIDzsADSbcIUWhn53CKQnthJ8m5WP16XSrYmglzgwpcZLwbWmHATkSW5BS/tz3qNb
HxxuoLwCmOZk5/Xyyk3ohtXBSsMvPbe17zj6xLbI3kl288yQMoUdOXibp596oU9tR7wJ/o2yhbfv
LpfkWgPoHjUPOjtvNbQd8KCjdMGDgH+qyobmCvmJ2WGUzpMossN5T2/tNRI/hFMvdaLdaGDxzCsF
pLXj+vvCST9O17A0ddiedvA9BnAA5kNxVekPIptX5CfewcjiUY/0AN7y/dinwDpM3Uep1sbpwsxo
G90JQIecHn7ucTGR4tDXyXjlNZgdWyq8LS5i+MpEvzBLUSugnWnEFVKpJfxV6bWm7Dbpk5uBDnsf
uCQIUW4w7uZNZc7zJw1tTeGYuY0B0Cza4TzKGQ7VMXMFDp8gZJ7urIU4sQWFKaS6TcGqCBfhwY3o
/cPkNz/PK9qK7ikdR1EKbOyKzsC/wFSYygv/6XThC/1gu9n1yJCYa1Enu1KFP5Ih3Dr9K2/fSpxV
0Io89ZPZynJNTLPUSNbqPsMjrO07JXF6Ldxdl07mT6KraE13tzChkGO1nz5hIsi9WQgM9w4sJdC1
Oi9tDg4oUQY0WGdluVt6BSvsTVAlVdjQCDnn82bMH0E0Wyl5QRMZEvLv47Ng9mCPJ9LYmxzaX5d5
VtJfYTBCJAL9hL5KJ5CcIPAgNQyW5xGsqaHTdbMPkZjb/QIcRrO4wwZdn3fXQKzd/ug0Hjx5uuPn
mu7EZd5XpTwAM6Kc89ZEYs0BlZRdwD2QWUw0O/4Vz6tpPMC7Hlnqpwf3wobfVhnqLjdznyizNzVs
SPOkf5AJEOuJ/gAk+GCatRTOhUnTFhpiy+hTRUvUo7IUeyz3Ns8A5myNc1GycEWYvlSJNQ2osGdt
0qGS3gz5xik9cLvBOJ29l8hrV1bNpTqOv3+KIJYaeOIYJANkZD5U1fzQiv41DPwPHKa8n+6ThQCy
5YZ1zrnr0qQD+BlAN+448BECwPpwXunWFCD4lLvMobDgQYLups61uCtC2v04XfrCBGMb3YFIrKgX
NKDjHuFLMkigSesib5ty4F1PV7HUPNYkIPXg1bib7vYJXA++K6nhoxa4c7iy5zpuN784Ifl74vup
g2eQ6pvO9LC31higpgUTwPVvieQXlWIXleAvabiWPLj0KlZ4I/2bzoBft3sZeeXBd6tqi/PdNVfI
hdi2dYd0IHQu8q7dN7XY+55/xyik1lHbAPmNfLVs+n26Q5bqsTbuZmhg0xdOoFp6xZMMxEMZpteF
au5ZOz0fE4JWpv+leo6/f+oZPzeBQxv0zOB59xpXyLiGeioGB0xdEGwnuSYOWugVW5fozKpskoLC
3Qu5TLsI+XxbTPJrTncLEWI73c1IPUlkr9t9qMi7LNgjrC7+1Eqs7BqXHv74+6dGSsu0rGvFzN6P
0nDjEAbt/pzU+9NdvTD72SK8wgPyNa/xeVYnxqT7SZsJ7remlOVhCkihD0wrsgYYWNh42ZK8pKcJ
8zK8SjHovaz9a3ATbnFm+IpV/8Dr5A/v+aUa1xIelqqzFnOVJmHXBaiuk/pqarqbiLrX1fTh+28c
Mr1tnvILDmndeS1phX6eYaLhwCntuRr1BsA4LFi66Te8Iw9tmaxcaX892ADK+nc0RPB+6Erf1/s+
N/2hTDnZSCcsbsTkDWdFZWB74U0lDYJZo4c8nA1skLDw38yym1Kk90PQv3tNveZR+HX4B7Zmb05L
Ntc4+dpHUdFsckddlbmbIWtI3Idd8adq+pUP+q8HeWBr96pwCruQJ2ov8z7dKOaDODcDNqyDHmTM
0V2Jpa8jFaTEf/smYazQHjDNe9k16bYQuYd7kcysrJJ/jWv/fx0LImsiMN40J0YLnKRAYxzmuP2c
6CEX9XBEed4MA7LIc2d88dl4ifTmu0iy5gAbWr3xGv/Q+aN75vig1mtSVGWgIt+nTfcnoBzU3kw9
i8a7VTBqDJrzsvwDIOH+mfhwhYGLgimKALT2N1Hv/FcX1bfTsfr1liCIrJkh9wjgjrQJD01gyi1r
hmoTDX5ykbSlue5nYX5AQU7ivEzSszZpgS3x8wpoH2d4CYIbPhb+tgXEtr4OvKLiKxPDwuCzVX6q
5QbfLio68JTv6xaAZ/e8DWZg++XBULDpJoKie0LiGWT3KGx3pzti6amtHQAQPTJJwwbNcrQA4wKp
SmVjzjOnDGx9H+x4kFQy1Ww3InvAr/KbSqsHoFxXInLp4a14d30Ix2gJLjn8Og6jT+5ZJR9Pt8vf
z6gvgp0f6/y06vtw0Uo1rRjs6PkHKQb/NwgC5sokSfRUt/0rHbKfRum7QM9TDLipuWiqLn/KYZ60
N2XqbsaprjdeAaJyQdkjjQKyyaJ8zcVyYUa1VYGV8pqsMHWIq5Yqey2aAveEszdDsew1VwwGI8+n
22GpHmsOkE6uGB+S4FAqB1x4Zqbqgxhk8lyIch7S2w47odXDCAB10bpftbo1L4QTSao+a4p92o4D
GOGAJRZE7WsfiVYtYOe+h1GaNkjl26aaRCHb0Hye8FXhKpYQaBO7BmyTulBBWh6UJ7IcrrhN0noX
bSGD5o3SAVJNfPRnXb6ZtBj0gBwTSb3rKAU17K5vk8ELALRlYQOdoD+o4jtDslH9rfYqPW56AoYV
/ItcuMPCsdJt1Lb3OkB2D9OsvFDsgIEdAA5kUY0Pj0TWzmYMeXZFc9ptoQ9Q3/0QmLKimPVPXc/s
D6ARyPgO58YJr+GTXibAjYMFuYmq0auvYE+WXqkhcG+nKuqQmjrJER+BZVQ6bVz5CZNvA/eUc1VV
GRMGeHItryDJCuKhYkVs3FTfk3bC7WIuocWfeZoDHVJS+AbX4VQecNprxDYbB3HwnZltJJOXRRrN
rykSA14qD5jXURyKoLqsufaPIRbRbSGHcdwBDVtuASbnG27cbRGwPSWRvIQRVg9Qd0vApuW7XPm/
lZ5uUmQMbb1wvKVDcwCHe94n/RBPfRE3JGp2bq+9reThtnXBWO+m4gkA9a1ufpP2OquHZlOP7ZbB
whokvmv484JNcYga8M+b4mqcnuB0s628DNkl12WNFRe+4Gm+kQbemUONlcvAQD1/Y3MR58Rttwao
5LZ9F1hzSviPQmZ6r9n8HpjfrZf9BlTjnTrvSAK7nRtyN3IFBnu1nQb30BVoKxiJGWiU1Fvf/8YX
ZjA+DeRZT/oK/kobreUloN+HAnThYPreRmqXzu0N738MIr1Dm98iieTSH8t3nbf+pgR7PtWT3Phy
fkA2C4jikNFvOwg4xqKWT9D9wvErCeqLMUJi8uj07Z3XdWzLaVLfpUQkMQTZtMD5bASjQhxuzC6i
w0VSs8iwLcWppO6mCC3fqt00N9Ed2tbdDFj28BK4r61r9h+dyGVbjc9ZZgJQyv2rUhc3ycS2YUbv
+rQ4uBO/JUn/U/fie5b2HzTwCziXqx1SCHMk6A7I0nXSFzKJb6ZrH/wZY65p6Ibj1mxfFel7Pfu/
vMp5YRF7b+fotgjltp6Ga+OOu9Qh3wcawIK7nLaum7r7sElfORx0kCO9y0l3VwDgvm3L/j9nyNoN
AHh7JptdYp5LLrCBPAgFI6jeR7L7RC9c2f7II++ZSrpjSoebqVZPdIafcDTe+uTFC8IDkBr7MfNv
KhLiZolF3/uhuI3c4kmADDNl400R8r2vesBOmp1T5riBuKRBdHA8765ISwWj8/auhR9R2uqdSN3L
2s0u4HCxl4ZfDN4Yw77kWqTVpsm860Z098gcErta1nuTikvwLLcylz8Rb5u5SO6FmF4St90BZ7id
vZ/RFD3k/XhwgnADgd12woKPeTCFBq7C31kU3SkUfcR+e9U9q+uLbgatMld7CDsfTOscTKDuBMYU
cPR7sJf2A3ghXhtlO22KeyH1hSk+wuA/QvMfyJuKK4CtcQ6wD3L/iiTtNtDshcgUn7jphpaXKpLP
hJNLVwE6JPBdBTZFTODbu0Pq4g2Y54ccWKdNI9GnXA/FTTv46cYQ/j552YH39QM1SEFUPX2Hcy5O
3fg7UepuPiJNxv5KeNXNFMmDBidiU7rVcJwyvoGH9lAN84VIyHM5Yi0lUNYjrQWTQDFf4mMFw45E
Ys/c8AHLEsxiBp9uauqrQ2Dc5CJMAXaNAiRxqLbcR1S/Rzx7linbSkHxdtVvt5uvs57sa1eMW92W
36aCXMEL5Zk78nn05Zuu9KMXVhoDx20vxBx0Ylt145zsjSHVN5PhpmoDEU740BHOnrNxjPgmHCrz
XHly2gG7i3GS62LbSaSXT8lvf9J6W8GoJNjif0393JeT88A8A59r2dRQn2aOhxmgdFvk1ac8D2PJ
aPrCSuBftsSPakAm0gJ09sBHK/6IBrBpN0hngO+7zFhYIhdfJd2G0858Y31f/SgjAXdcj2Hy3c0w
YsMEkapyH7SuLIAS0XN3rXF98ZDAVJfupwRKpCu/DopfHNfprzzE+VytNb1jrHNuyVizbTIU2Gz1
zSiqQzsaDZtfL8LGx5+9PC4dv/tFHejIw4nJn/AWJmILqXf9WlepOfoFsG3az9VNMki+ncqyukwJ
StyRsXCrS1o0xt+V/6Puy5YlxbUsfyUt37klEJKgrfI+AD4fP/MQES/YmYJJAoEACb6+l+fNquqM
unGzu61f2iwt0iL8uB93HEl7r72GHN6oB14vc3ylVe43n9xjZrr3axU+uCIGgyWQnqTJqD39alzp
XvM8aJ+jZiTYT3R4cJi4nmEFuLiNRn3wuUg9+1lvdHyGGu5Lo2LvNAqENm5G0zOsxdmLp0yaCMpT
sLjoMfQ7ts3HCd99LccYu/4UPFdBVH9d87LD+pI4Wh9GY7rDKPzqYVgZeS8KWFcgoat09GpWcf+9
UIaSDSK8pq/QkLnPStVDltuiyVbZ0sPg8fC6qVzwQYM51PgeabcvfLJcV/gWvzUgPMFwbhyuZ+S+
vufEjuHt2sp4Z3CE3aqQ9/dw+2gfFtUje32KByzWkEdtOnYc6GDuBrLPOxcd1rLwkzlU0UuFl8Jy
FgMqjNCsTwaMjfoYBVwc+rqvMuQYfRv80LSbxtGK33fxUH29ROIFCQGi+j56wbQ1U2yCw2iQv3Ez
waPYZXLGkd0vYYcFGMYtjrAllDfcdWbjIXXurrTMflGR755CQ8RjN/rqiNkB21Zta3d6LKstHNOD
PYJ5l2vsrPMrn73BIDrE1lkzjtE+LPCelgXMt0sUehrHkXfHFshRFl6DCixwFbHReN6S4kCcnwbn
t3XW1QubMUSCQu5qLWfFUrGGzXdLfHXLarPAy34uT6214oughUq9svRTEDRpapnf4rf0OOrQK5YR
0l0bCp+tT7bC57lMYR8v4OFh+34Yrqso9F26tgP26MVJqu/rpXdeCt1d/za5OSI0QZUZfRniOHyR
VU7Kc49w6QLCZGTxvbVwtK4yhFb6Io1I4c+HxlUB27gWpVCeuBVBMHsHTfeyWaHv8pJ1dvqWgTls
Et8J2MGnnMFjbAtbe8xpy4YURSJ0afPvEjeq9RIiV9kXcKwU0zxtFqUBZh5kaMdp2OgAPi5KWtC3
4hIbxG0FszKVNryJtxwOPmnHnVVDimBCz8xpr71ySsKQBQFK45beV3UdfJO0eGDwF0rHovdytKZ9
/oAcsnlOGM059j4r1KNzQdGiVIyKoj8UObi9Ky8ZSp3cq/yNYMvopQTFuDzRlg46m7AL3rdDkVdX
tm5YGrvVDVu1OL2kiIQm3itKo2k5E1XEwS6OmAjqFOqkNryKhI2nz2lCyuWDbTxIN6xvxvjYBtYf
QpCSYL68pnOg4upUyakRd12IkOUu0d04mSs7B8sZe0y0bIOq9uXGVsqLj/1kmZchDZSSe9uXFh5o
uNhfNUDHCNVkMBNE4430CUEP9ZwWDbWYC0hVvxbu0vRZEUTxLlR92yUV3LbWhLRB+0Ia1CCZK3Nk
gSvpVpaZEKWlIij5Qexsq/g6htvdkrW5Zuu5HpCPdjvXoZs24YIQ802Em9HhmrvCbRoVLSIrLR2a
fZvDHThburb6hIBlqvda+XX/gu9mgesM8j+nlFYlmdIcC35OSW9hwVYQg0rMB7cSDFwEhTaYjs48
30IoLEwK0XNHT2EwRnLfQrIyZYjTW8NrZHGKN2labD56qctu02ruqWTWkN9vrZ1nBiZM04yvfWCI
JklhqR8j3Ihx+V4NPTyRkH6jlvYBWu5uOUNxY6K0DzovRJJj6ceHChrv4bFZCcx2L66l7dvkt/1w
KJpgvYZYowAGF+bNI4kqXd7HGpKjW2LbFUF8+eTYGGYGd69/LPqhph8NaEvlqeY9XXaaq9nbE+rs
8lSHNAy+gtwcxh++bfJrv5u9I9hT63ssfZgoWIiOCxLmoIMhVN0eEbs4r3u4kdIvElAfhvOIZuN3
rXByvS4q3U/7Kgcn6jYgZI2f62IxPrtku4og7YTfOJ7UJDZNEitu5qOPiMwOu7jmaDkxJwvj67ar
sJuknl5IlJU9binUwR0YwauAO8JV3S1r8FA6MpgU2qdw3bQ4PCMsJPzW+VQ1Js4zHJF5mUI3Ayvw
2lPaP5KLo8Be17VenssyrnVatHBuqJNmGbTYyVqH+mCkMmM2TzxCJSkjKsoVIT/I9H3PZzU9CvDZ
eVrmI9K2CgF3iTSgPXcncHUFXA5HuXqbpVLhYwHLfop7LYzXnWwbKtAaF8SlBS7z9Az3UIbTChCO
rMBkalbMli3MZuzjgoT3IUcvMwrXJv6qLcAUy/NqbZI6l5dlZKeZsmdkUQ7oiBHC3TT3NZmMj0Rm
fdncJq8fybRlcZCPr8Qbg9olow375mSdKUqZOAQ6x3sYQgCnczBaKK4Zdk55HxeT5WcbUmfujMTd
fZjH1ca7ScGqOOttkC9XFIGwt3ApLcxjp3UO0HzBUJbCMQTH8HtZhYqf1rmLyDUghCHftqEX9Me+
mEIZoeuSo60T62iEe7wqKnnjU2jADw6Ew+HcWT5WUFAjqRQ8q3hJejvE/sGnsRlvmOm99jWoXCSv
uKQGKEVbKll+aDsM3dUERoAE83sp1ufc8+vxTjaKldeQJdb0AGMZLs/TECC5etNMRHLoFDyaf65I
3nFoT4Z5epsRqV2hSIj8sD6W9bhcbhZFgyIBGX0mG6NhApLM49IGD60XR0caKNofMACdgzPRFQKx
08H3GpzBoMLbrFcCJlfILLGf6DAV9kVEe446UdBAU+yuVSDfm0B19i7UEbJUi6iS/gMD1E6+Y+GU
wYF5Idq5ccD+8FZEYOvWiWi6pnqbQUH2cMTRvnE2Nb0Ih4PvzWR9g69xOR5yXY7BTbta4++QTOxu
RTe2BwPEfL5CEcfLb3TueP5CBkbHF+IWsHOR7O5NuOiWFiuwEb1qWJEmJffXgSR923rqJhLj6j48
ZEpS8C38FoLALI/bislU2GLipypvg+WtGYQujiONID4AWAdX1aTAd9VsW1kV0Scbp9x/RDOUu+2M
Ymi+Jb4XeY/EBFF+7JWsh3NcsWbNxFyS9k5CZ48qH3Q1pLEkhkNOEJ3rdRLEJrD8lGvWWbI6lkYm
ht7A+blHDmNuiJIYtJGId0mEc3ZGY4xYPlSFFBBXuC+Y5e3eRXEfZrwsvSZrSaTzN8m1RctKHVE9
Ws6+DOIEMRFOgwjIR96A6VRr/8T8Kpxv/JbAN3zVZRQ/Oh3ATCvym3J89GgX4bYTxAPXruJlDeNa
RlcAYI0w60nLrvMcUBo2SIyFiqbGD7DQDGcMDPFeLuTGpjj3yEjWjygdgkInYS1MfISPWj1i+t5e
doJiAK7FU8RXcroZSB7oFFkWU/NSN5j9q6t2yoclTkiEG+9ZY6HR56EeFgpwhuBkoKmQtCMvcIha
JM2KUTAgTYLPEuoKQjQAKm8e1LxrHFbDV0YGO28D0Ug/xVlr3NHrirHeMEwtrmIUNHZMqN+q+RhJ
G1VdqrjCfNCCZTVmNPL9ae+ZZWUnjBIFeyI01hNJJpn78z1sb+tRpdbAeeQq9PpLmqEymi8vjUUt
ZFOVyxoTR7ogin6H8xvHTjtioHHTBzyn55IWsb31g3qpQURhppQgclBsqCaZW90U27guscdDP1SM
33IlzVhvmWqruk1yGPOgFY061bIukWW9tEPqGd5ECR9D25M0NNwzfqJWwL9o8ZvJFy/5qmh0xBmv
yDXSjsy4VR2bGnwnAThkD4ISEbxN3oQyMgmXgbQf8VxGdZvWNTraPGHKwV4DnbWl7HUA8SS0SU49
esG0WBc2ZQJB3iQPYiVl9YEE3IuwoBwjxtpEGlQDOulp3a7b0l+Zv0V0cFXfWS+KJeIA+RCTlJp5
GZ/RBK/TNRQ61M/82LH44EMC7r5XkIKpm6COOw7nlcaE7kurvVwPW6xduZ5wcHUjKsOIDd95Dk0l
LO9GrNN92Qrrn7vai8iz67xYPDesiQ9hN7WIC1RWfC3Rj8+vzdBWIqtdxyDOccNao6YWOaDWfJob
ZOYNk8tmhTv4hVu4Gz9HFkv1S6RBiZWZB8R4RHpHLGd7B65q0z2vM6xmkxEyDpXGOZXB9QI0mHSo
9WCXvY1qVxX3hQIAexqd4OrgFCl74L1coZ8JA1UET9wWiw6TuFnykCXOSGljFCa6yXdDQHUEzVBt
Jj9dZ42vIINC0nkn3bK6T5dZXw4HvwpK+sR41MlqBz1SHhbJzCrZZ65WDT+wYSzppi/X2A5ZD4Bc
FQmFaBcu6nVQgEOsu85sFyJ4u23R0b7DvNI7Ykuo8/dWNWW5Wfsld1HSiqGVzzEGCOqwdH1+1RUB
ei88dD8EC8au6G+ARt8tUspkaPAMiNiLCeAjUUOwGQp0SsdeO8RzA9oIMHIep9Gau4ACeCxPi45p
hcBQfIH50UTxUIsUCUnCbJHd4cq3Cr+ewMU+mKb83paItcRw3Nb9EdoQvezh3kifaAuB6jlknSy+
TT3R6nmgUb1uXUyaKSviUJADCYDFIkK59Kvrygw9TLtJ3ZXnQfh5cANJmg9dLemw6SFva62hD0ma
qQwLusHty4KDywPCvzBSI+624GSZrkkTOu9L549zX6VOAAv9bn0tF+T5zDIsd8LOrPzi7NyvV03Z
NWPmOw2mSaJ4NVUmLarGhsdBXdQ6QHqQnjl3wuFg7XK/ynrklITfXNCpKbXdgLQLbMowaEhKbOLl
47z20fScwyEn+uzG0jZ4WVQL5M2juu2WNO7Qgy0Ak5GOfu30haEe127wzhAfGWDGeui0+hKtHS1v
cjAO4ifRdi6vkAXBMK7InB2xf+5hhzSpXSdLJGAtuljtXU1JEN9BkrN2ewyehPgalXGhqo3H+yY/
2dXjXblplsKqeePBT59fjRZakWiLzWZZh5QwqYZDXUOTlyyURQ9LxBDokLSWT+LJq2djt0UOXd2d
jaa2+RrA3itO86qUzU2PnOHoCfBmgduI2TVCLZqjw3J3vB694UEbStvvrDXIS3F+IUkKCYMydYKy
KW8/VpDs+FW7ijr4Psh1gsiZIDrnOWzc1F0tgVX+0zzzhhxXPbpxrztwRXF/67DXJ/SdcCinkkzF
c7Dmrdm0OUFe6wTgI7gN0RJ2IgHKQsUJMuBFby2Fb+a27BCL1SfeHLXtAdMgjlqBzRhhiSSUeVMd
ajPy5X2e44qbpBPG+Y+eKbppX4ZWgD6BDp/jVm7LIt8vYStqnG0eXOWeYAsTt4DEWdgcu5K6GSgU
VtZTHBGpdOrFnBTtAQMOlQPuXuLxmFdU0ISuDPLGMgdKfcdIp1Hd95HKKXAFFogKCdFhU7fBxoDH
ati1nIiN7XmJCwwEt6aEM2K4ZaKS7sVTC0SSSemPtJu2qK5mHMjdyv3mW1kaWWPGPxe0OddLXhQ3
i/KNXYCBw8tkTmhZcAW8xzRE19t4WAuJIQxKBkgAAd92Gnh8qWvo6FFLTdGNjOPaigNGfLrj6Upr
MZismOOJLAngvWiqN1aEU/QI5aVSOGaHcGqetYchyy2Kg6G/q4c6jz79kcfzA2sqyp5Kn7XkUS9T
499HZAw8B7NNGCi8wU0ydw7zY4UDDrGzWGU0I4yP0cnq2RVYz03Er/xwrfo7oid4/UhsVnYjpZE9
WkhCcpI2rZ7MaamipT6LAIj4Xc60dS/LpMsaiJMJAapNKgKGZUYoqRQjYn5cJYis6YVcwq7KMlzJ
R+RfuHX7ErxmAUgxXwbAyNLDDCoKJr3vacXCbYAQMfsWGxvW27GN8/DU580MmFlTw+x8ADhexNV+
4YTlyQiXeh+9AGCwIR20uSDwcoHUAzcHZl1HQL3hdF4QENAWNy1occ0VrOyn6LkffFiLhU4t3aaf
xtFu4KfUtpu2WcgVEFhyX2OvkEk8YCaVVb7nvilvRAPrLNpJdMc8+My9tXigwPgQZrAooFNxde8V
oZrRUgSBxdyt9WkSYK7ZnoqKzYcQ9d8Cf6spbHYW93mPsQzI1keUdlSeliBqzBGbMMXeyPNgzPhi
Mfh0gfbQ4cmCsay5VHu3Q4A95zpGHxvfakWqfEZBBXPb4mZlaKHVFVxw+IKYA02WlaQIQ+DeU2AL
96Yl7jN02yOOoWuPkUimEcqALsPoxuaJJyqNHIvLfSrTGZEAV1FXrvSy+UQosaeaAPTmsIlNSYzP
iNCRln/MMi7IHWr3sNxKzJpeYgnR4E0BwKvbsjnWNgNe3GIOOSxtiPmLCQK4VeYBQOekg7JBAy9g
lY+qXTorvsWsbNYnwCJoZswCwmq4xHZ+LHyqLyk/3W1cxHhPoamFva5X0UZ7Cs5xdY2Jt2jSucXb
2a3U5GbX1KJnVw3H50moRZF3X7a+tyS5Wg3ZYwiMNHRdmVYkhbT2i/bCXJ6bPvdfBik4+rfaeH1S
B/kU3PjdSORVP5Rhe9sRKuodFHYDwF8FdPQ6j0uaY/pTdfqjgXsyOiMHE4J911cNlCJ97y1noFta
7sRYMH7rOZQaKeuFxSyFogXVWcfgKp2CEKggg82pj024Yfwh1IJ8BaioalR4mueJtCiXs8kDRTGZ
m4bgiJ3XuE4hsV8ewqjru3QVdG3S3KA+ShbcpeSwxDl7AVgPc4oy9FDDo/z2vS1rOIoz0vvzl1YY
1IelxnhDJNwsJU5io2oW7KbOdfahgSdRkVRSwpgz7NFsbUuIesQda6PS28EZE+u1cjVyrteKVm/r
6pzeoE3LScIgBCP7Vo56fce2VecpD/GJN6js4vkEgzE/2BQNAgTPeWfw797Sq698GU2zyRnWjSQK
YCwoEQRTWuF5GKOWBmndBPVjvMGx4UQG898JZXU/hmd8a02ZKpzMH6H04TeMsSYS72vOmiCFp93S
ptjectDEFOr6NAjEUB+XmE3iu7N9cJp4KXCutBUgANBEFn4XzdgNsz60QZlFwBfmE3PcFZnpUPhu
uqUKTyHc6oGdNd06neFmjaSRiRLeAYkPmj5KZbsqizeMlvQgfMldIlCem0ccPEGdlQOX4Y0eMPlI
ZQwWL0kUnkAA0Rv6uJohFKkKlC32rPPIWyQ78xVnAfW3ocQYOYWh4dRs6Fjo0+TASci60XMyBRYR
32Bkp7zE+mv9OWnRqaQpNQbDK6asH4gqsSoTHBGnGPeg7CTQ/qOU2JWxgDNqNxuCwZ0nenJPFeRU
4LmwHnQAfyAIEpMW7hRXU8AXAtYUtr9NuOazzOg4+mE29MP4bSzzpt5Sil1xJ7gXfJQO4TKYVlvD
6900ordMYUYQy9MAJ2oIsy1oV1lRTF6wUdauaNDQ6p2gBJ67g194y9vQhigDlqWvMdDu5VreYI+X
xbHzSxxt1g+UyDyKUVPCIydH3C+idTeereB0prwGkzlkoc3neIDBoMqGsh7Wb6VowKqCu8EnLxzY
A0kPtrFKfZBLx9cJ4F908cBBpIhDOgS47NOMGRnsyovhcW5iwo95s3bAf1blpUNtxAzsPaL8ATx1
YGodkqFbBM/00ardV8/hXEo81JBmSQpemfzKadPrZ9eDyx4lgPtju/EVQ2uZDBFfKw9NM+CVOmE4
jMc1AWxsVJuA5zKBQ27J1PXxpnUhL78aNi3giHZ+51c9LCOwPa/ZUGDEliOWRsyenw20bOblLxh/
v6sD/xnH6geeNEcdp7rWyM24LfYgsO7jbfBMNgFPw02wQ82XhAm4x7smm9P8FJyiPRq+TfiuU9zh
8Jz7C/LeT4jUP1qmMUlnZwzeRl58IREuQHmaMYj617S1n3F1f3RM62BsG+eVEFsf62zDMTFFOk5X
YUiJXK+k9Lh5wbDWP0R+DzZ8iVWiW9DsLdxaukRgnr4fGxB7YW711+/pcoH/yYX/0WgNFqkID1xA
ekVXHJitHKOwvO1wQKCjDVDCJzbuV7aHKyKstOaxEFMKyLeMU4Bk3fQXV+YnhL4fLdkKt46YkA9i
22E3lllVcncWOdgKOI/DPUajPDr86+/gZ1/wD+zMoTeLCSnl27Uoe/EAB5laZb4CjLtvqm6wfyFR
+wkJ9Me0U4CQfaxswLY8KoJshNXWpq909X/5IX7gWuuBzQZmLGw7CwVE13+O+kIlQi9/oXf82UX6
gV859nDm0EUO6S6ylRKQwQ55XF/Da+mvrBJ+dnl+YFSO4DljVsfZNgr7DejOIAdAQfAXN9PPXvyH
rSR3cwUfwgokLACpSTTMeYItff6LHeInr/6jL1vQaIrBM65NsCqeiDFGfu3a/QWx9Sfahx9t2fjg
KwulC26bUsTBh2mry1nPF7gP+SgXwPqboI/YQ/3I9PW/XhA/+zw/cK0j5jBFFgpaAN+BlzUt4WkS
E73/16/+uyDwn2wvP+afinqhfF6KcDvVeS82hvRxl8ICnjUfXLU4aPM+KsakibUJbryyWuuvvllJ
DkOdmhanMqx18RiG/VBlYdlZr/jH1/hv7+5/FJ/d7T/egvn7v+Pv751ehqooxx/++vfHTuG/f788
5z9/5s/P+Pvus7t+VZ/mxx/603Pwun/83ux1fP3TXzbtWI3L3fQ5LPefZpLj76+Pd3j5yf/dB3/5
/P1VHhf9+duv7wBtx8urFZiV//rHQ4eP334NLsfNv/2vr//Hg5cP8NuvD6/tL2eg1m333570+WrG
3371g78xP/KjGIRsDCciH5u0/fzjkZCEKA7gGMFBqr1IWdoOtfVvv4b0b+CKxD76axqEAf7/6y+m
m/54KIKECnw8TDWFoGH463+8uT99Pf/1df3STuoW5LLR/Pbr70fBf91IAp8uimEV5HOY6gj63yy9
4bcEa3ILiBhk5pP0F4zNG3YQ/G1l8REgqb9B3Zmomqyooeerevn0whHKwRkdNy/JVsFLz5vZroB0
2G9lFtaj3j4OBb2ZK7XvHDRNwyfq1A3Yqy99HL/3wg37Zk1hh7mnqmKJQHuVQbSRIS/sXRWvlvfv
JZKNsqF5WEyExhQ0wNSsw9XYoMvKucN00c+sQy4ymAUYLGjMX8DqygIVQLMuBDCGveY+DBKJ+C5A
Jq/mWO3BKj91l4qRL1u0tSrNB7GkmPl8qzx/Hz/CDfzsCoht+kFi7kB2iEbcLpD42OkUgIPKOEpf
0KozzvQdYIBMVCT7/db5f716ztX7gH7r+/jj8vnTivv/aY1dQhl/vsaSaWiq9vWX7av58yq7PO0f
qyz4W0hYiJVEYb7CGBDi/1hlHrusv9jHegoFpz7q+/9cZj77G8E6wqOgJQtGLiq8P5ZZjBf0fRJD
YAZSCBPQbP4fLLMQc8Y/FYRMsEj4jMZRjDcX0OjHwrBGBKLXoM+dWPyO4mxKo5bBzllVRTrqCD5v
A+aAaAVAaOvIVTtidu/7TzAqhbiBlg6jFc5AA+BF1hO+JyNaJbjQHIgLT2iuZGKqySVBaD5CDM0Z
RY9aR8OSLSJo08IrYoi7ZnBuYtecBNzJ8OrHaaBvQazADYQ3MDTbAXLd2fQSNvOYdn7PU5hSgwUQ
F94tDGEwBBnjZMDoZRfR9mOpfZYyKvYK+suTKdr9HLAHHawnIUY/zeu+T7oBbR24so8NZQQ6mZIn
fAC/GC5ScDim9bbROdzw1JKf1uXESm+51o+YcFwAwCBdQljludyqPerkMjEyNmkbvznrFwneSg0G
JHO76iIgEdG2B31jHy3HmYBPO4tgg8HVK2gkzxXHp+TzdVcFuMDU3JTGP2N6Zo+9y/UZ1nb3dTRt
3Tqwa2g5LtgNlwcOaNcPU/geAbEvqwslta9T0+QKrvFRDCqId8prTNJ5jqk4wUmZYgu6nqyzpwiV
zEoWfkbwQzqJ5auBtVERw9+s0Qvwehcj7EMcCLgOSd/N0Q7hUVlf0DMvZ/4BSszk5ffwqjUgJYJy
Tdy5inqJEXqzpNDjJD5vMW7UBkRoO19chLurRrSfmNyDGBPRCHyXsUsYBDKYXn0HvYdsQSbaB6R8
1OuDasflWADdgHggKq/hWYrESR/tqNmPs8ezOXebYAwgT+HBW8z9M/J3DhrCk6KvQkyesBkXDLPN
WvJ9VbMPZ7orED4hFRD0cVpItWNUv1VwxN/X4D8nS42U8d6bbxtvBZd+lGEKKqVMgY6GoJPiuKht
/D3XQYbctLRA5ZKtBHfQwhXwiBa4ZzvhdOiH4Os68E1rSnMs88clIG4L0hDfDqUpM4yG4CUUNkAH
AMt/QUxTNBiWgvotcSXaZxGoPcKwuyp3ySLn8q4b17OToDANkQDMKQi6+QGKLxCatZJfQUwGCFpG
7zHVYLYU7mmqRQsYLnqpiXflzwuq1bA0SWgnUK/a1zY26gCT5CNtPb2pu6q/KfW8FXH4PWDzgnXv
xM5CeJMCVRg3nrjHR622BeYqwAUgb6Nzu+1iQMZx1OF90zrjtpmxxMospBIKFDPC/NN/JP6QwZV1
2EEfMGZ9XqfTQjcSY8ljoYIpyVn3FWPcr1bJNhvb8mmtZZ2sjnKMb02eSScf3IiInDEnL37uX4W6
+ZzQmm7Eal5zg5UwzUdvRSJPXx750FNYPvcvswevZ2MbkpiOwoG0MtuibYa9WsMqUcJcQDcJ+6M2
BQh848WK7jQbbp1Xoc91EBIlcgqxlIphWzFMYDlxMJRECKyqS0RYd4C9u2JnAsa2Ovde2qo7NYN6
HASAy9jsOgXy/u9/GMa9zRSar6OJn7UU+ab1xjUDjQJ1CVnKBDqWYBP1PMPIY8iCuZAJbbt1G9ri
bsUI5DjDAho3mgxSFJl70bePPTZtBECV28VOr1PeTdB5xC8eODiguIiNQDVA5AX+AcUbQ5vbaezr
q4kuZh837Npw3x5BfimC7kKUmjJjoCz5/V/HXJyRNAWMnVd3dbkAlWNgUzEbHbs6MkdFD5hT2my1
dE2rcJxP45TU9WiP5hKo1NfgVDST7I9zNfVHBmwBQl31ZQRzJgE7C+9oMFPaN0DxdaHH48WQWzNW
ZlKA7YfhywsFgxqks2o3IZMC16BBeUSBc/vNhGxEv83ioKiyel2zwHRk5wK88jCaj8nXj5hK4LJ0
ANDjwL5BZ7WkUMYjedil1Upe14g8A50GX20B7y2EGW7dsTOkn13GWxh+VFGD+fCMwXAk3o1H8g31
cLu6ZgrTgXJ/Z6b2G461GfY2c3+FsUMMhAq3N3KoPtuuLLZYWusdudD2LyMtjBaStVPLbinGKzTU
mKPr+nsbo5Ebw2E6gkqJP8J23Mo2fypFUV/Bf3Xe5OF4NRLv4GiBJC7xqGGusekoGM6CE3EIFnZs
2v/J0ZksR4osUfSLMCOY2QI5S6lZJdUGK6lUDMEYQDB8fZ/sjZ7Z67JqdSZEuF+/97j6V2YT+Tkm
iJiZWpUU4TpH1swEahyaH8/zu8ust7OF3ngwvU8MctmxF5MbdQPperwuJKuGHrNdHWCm8wT18sxJ
yrjILNHH9WJ/z8ozj65dPQDXKeOKBiBa8brFQxZt9dhERBl/pOU+tbVrna1mfTYCed6M/txsWJyz
xamicqDy1oj6h2awD4Zm4JJh/LcN14uldSyEWngIzmanHoBMTBjImemwNomDBvaL25co9VtFjqcf
7dgby2zn2SazJnzKNY5NhvC2W0VjYD+y3YLeYCfdm2RuLad0WH5jb+2iorF3lDmvddr+XpqdI7sR
H842Y1u7IxMgY5DIJ9ZW+EAwUUcZNOLXNk92YC6RdLaLtG4XeNWdNwiVFeXJaARHI1yvleGSq8rS
WKyOEbEaur7U3fhN+/qCRXO+eDhuo82WbYw9gyMfGvKoinesPlj/BkUdP7qJJ2fyLxsLx+t8iYdq
tHdGuT3qJd+OrufcUyP+7lu6Zs8vko0npzdwgOXB52jn0aLbPqkCxGHDK5pk4TX2GaDuLd71XceZ
SYymjegQtkOu8+8q7LzI8fN8z6qyfa7gvAYY2tqPhc14O9mv+21cg50M0j2W7Sevreqd00xBjN6f
4L2S953U/l0lm2vnGrfp4CFd0hqzG4mSRrzXGhM5iyyIwtySh7APrrVnFJFBvoxkqXGQWf2HJ+eQ
b8HdNviPWNATNam32VxOguUFxUxkkigO2KIwVjl5Otf92GoynzXDTLMPvFh3A6GhVVwNuqfJqqzj
xiPkGMPjqGYerrxdE49teVGhhr+9u1wETyFDzZfWT/8Ib+SCau+WmXWx6yXs3cPcztguVrRM5qJG
1Amba2N9DvpaPYZYOJOVT9DqCzJBLlEos5H5wSleLWzlcWqKcO9ODpveNPoVO0nIpajhxV/8iuk4
5YCa1zuvHu3bjewSGTWxCst2PJBxL6NQqDFerJtxAlvt2C3ffVu2SD01bvJ5v3h9c8GhIa5mxcU/
4J3mCsfnJ/SCZaLxrkqWy64cGv5jjenBrcxPsap856n6mcladjS2IZnV2lLLyiXWdu/semKQlKZ9
fsVzII+Bcr9xu7d3AXHAUizlPTORcIkDCByn1Cvv2jY3r///KKiSfLvBAqM5LPBpBUmt5nhqbAZE
3mgnQZldLDYgnI0lb6/sdWquosJwMTF0MpzXdire7WIRj+XzCAY68rEExpkOMGV/GjiL+MLsxzQI
38bVEcc+oL1gS+awE2nW7ESYL/cLl7ns7b29qWe7sscrXcWF9TLBlQP7AwO6eYBLc+cOGNrmyUts
x/Z34eiZZ5UxKJtX1T9QNJHGJfPDTDRpORnEnK/n6bYkb83xQWfp5u+knzGhmkws5BZmydmYhrOf
TypuoQTGtjYoPZ4sw9qOPedAEgoLCx5Oyqat07PXMNZuO89m35TmfiVWamlOgG3dh06gEjNMY7yE
06MbOqzzZeLoUGcYWjwYdZjMXUZSmHOmO5Ku+wubgEJ6LIh0ky5vlBWxpMshLjzv01DfEOV3ekoD
/o9fkpj3rrEEnVPu3DKsJ7HxGnRe8E3BURNoYRt83lL4LUfiimdJtJBBFE58jN+/04CpR8EvoSh/
I/eWHC2b3w1b4MwcK6jXICQQu9k5oWmesqAXiaFwYCyyiCuCLsgjyCykWD5Q2BNVsuJ5Xcu/nktC
LkW7W2g6dE4VHaxi1y7Ws6OblzRtUELCFUnE5RCXhk00wDzqKbtoeywiqZiNaJ9vxnNfcpJkUTv6
L26vRCQrK8n8lsAZb7eSDgHo/m84L4fZGOJaeTkXzyz3WnnNrgzzU2lkl8JYTsT3xJmpMKptyibn
YnaZMptv05SVpOX9k020LGbScsn5FCrTeGlFloy5fpJWW8T9lhWx7jV2jkCfSlBwski92JaVpiSv
H8RtKu7VzwrPPoxY68Wqzd9zbkchVqh4ZWpjUKvePrDmaJJazJftsdAlzijFvjK3P5Lxf/VcWp1l
CpakMMKndMjuckbuamlOvRk+lhuljlXzxckrR5hNzJaSq+8zXuX0wd1qmbhl+2s164tcLY8XgjVu
FAlnzWVXg+LPIYNFNR3KASmZ4XHzbFVwkZ1bVM1MsZWpnJfbtyLsYM8TVYpVWLu0VlOsx/l3YfOR
rDxWGZpArEt16daFc1TwlnB3Mjo7ToYJxWB965vqKJf0I5+zn9Ani5URVCiaXWjJNOZ+mC9aYS5b
vowS3cDMdsZISTGY2RNn1LNBb8TF1UP41FdFZpay0t5RANxpX7MMXXEnkNm6LM7PVgwHISTVyPqF
tbpPSHly71pKR17V3oPSNnc6KJ/dPuARle9G96nv1nW7L3yBwpz2yarbL9ONnGb7kr794oXsjmkr
yn3nwxDFL8ybB1xh1KcQFtS6xxxo7YyGsHzqrWVsTfmV0/BlZOWBxMghOu/PRC8YijfQAn8BYsi4
tPGgyGI4iuy6rQHeV1TOZCyqMyul4spckD82540NqL+zOUPXgOUWam83CefFn6czR/e/dSmubmAe
y9H+xgj2ttC7NKOFfw0eZmyXkg8ra0XUbdtDCB0TcuyL54Z/PcZEkOSJNzSq3rN4LIhY8DhGBg9z
PemXrood4tIuKx4JWE/My7s6cevfRHauuA/P+qdayiqeLqaD89ab8cCsy6M2tt+c1BzbgftSMNHZ
dW0jIsF17xvLxWvpR1U1PucLtzm7KYEHgCKy4I/2qruXdWlESs9FnG/FU8FekMxp7/253vbhah0H
Y92VM78opvG4KoEKlpZ+LtKwitkFher0yZHrH+c8vXNapyfqvcbjhogQBumLSjM7Yq6w7Th4L26H
X2s5o5t9Ywy4L3KS3zjbfrNG/RmbQUTO8VLNDuWvCChX6/lksiZLGSnPU4W4MzVJoLzflpMmZTod
G2P9t2TF20JwVeD9im7dPM7eBnePfvbclYVhjPZNGAx4r0gZBakfl8q+EINWIUZsvozrYqTFWWeJ
rbOXtTGLIyGJP6JdDtLs7Yd1+VZjat/RZ5IH+scT3V1Ga0jc6bP29fkGjz3KYL4q7XFJCFIGk831
qVznbQo1bd2i79tpgx6c1eRs57n65awR5pIiXoXI9oyZzH3bAd+ogvJjhnB7LVXHu4LvxKsK581w
+jq2xmK6UhJ9zF1YJynosohgeLW3c/vRcbjsrLBRpzwNFcdLcb+t/iNu/afcVBErI2ZMUU9Oq70r
W27VPtO2epjb6WHMEMtSg05+45tabAW3pjSOBid3b+FXb77ZlXXLyh+mfjjD+b3H+iCw6Zc2w+Hm
OPf4keaOQx8rO0u1lIPRyf5hfmwnBHHtRLg/bDZiQU+A9ERxvNr21Uvz64xxXvntcKPbTyw5QpWC
pX5ZBCoDDXIt291A1L5X0xf4mCmivPinjPre6/xrYWIV77ziFw7kfRmszzrzHkehHtrR+mfRt9YN
XZOVhcvBmA2m1tnOl/N3k81vTqkvYrq9E+7EsB+sCuUGs4syLizzx1rbdy/DFZ+qu9QT2a4b2xeM
RnGtXRsDJil1jIxdFibWZJp4wMwkJV7yAAab4ggOn1HQLjhqTo9eNZxZJKeOap07Mt60pnW3ygs0
huzBNFGqnNV1vsz22eBp4fgemkuDjSXqSlxruE9cnDzZcBZjxUZZAqw8M+qCrJ9fO23kSVjxryQq
W772tcUuEbe49tlgxGLSf/3S704QuDXpuyIhBH9qhNl8tSH1qlquq8AUPDcDUl3ms+c5aJ+HKctP
TeNvh6nwgmTIfxAY78QIDqb5kiNOq2koklV4z+XkPznelSDbv20izDcuLKuErjDl4WMbmqCGasyW
8wUN5mWUHTRit7gLs/VcdRYAjwEfErmQTP0Tsx1w9GCcJ4CZuL7428KXDAFB7W6G4dhaGmKPgCdK
QU7P38IIokFB9flNHPf3gi0imlBsW9JIBEnmJwIK8tQZz4F3aVLx5Y8utb+pj1KGzg4lrMEEGbjA
QPRzQzAvNuSA0aDp4nIbT649DTuHTl2yeRqNBoWAcG2wmU+N2ZkxNBwHM/Ty2Ypyu/ZSixvQZtlP
1tzB1kgfBqyXvazPZnpXByMReq33JYtUjl6bnfgt+tjSAp1Ou7FtptVxxNiSWOvKg4H/bLzdA2O4
OryphPgwhBZR51c3X1Mfi2VF7cKumBQF6bKabD3NS47V2qOluylXBB+XZ6uQv4Z1wue/obmTAHyg
Y3yblpAISI5/tNt4ZTYFwnmLezwmh1RNFx9g0IG+Y0BDJ94ReDlImhlOlp2SLXSH7rCZJzLYeKbz
jhsR+FCiGYpBEtZ8lHP+2Hu8OqmkXSo6eUT+/ocd6dFju82QlvOD9IB4luZDXwz1h02u78B2GsAl
sFvuvWw7ibQ6LMSVgTV9ZtNAMrmMDSWzQ21m9xb58EPgzA+s1SVraMPsk1Nx8stMHkWKppOlvhtV
N9VsWzuivgCANtJXEWbZ3cD3EZnzWKBsGs/rmLKBPMeOFuqJ6FJaU//0KuSFtr+21nktQ0M8CN0v
fEjkQWeVJ7w/AYpR36Epta9NUP3RThk8BA2bTfEBivs0sPML+S0SSrb7jZbuPNuIJX2ak5QK7Ox9
6cLPqfAj7LNh3z37xOUjNy9uq4sqG6ctH3TVOdmxqzv3KNHGlx61/MtsELwN+bRod33yR6KlbvUH
8sbHaIUbOZdzbxtkInXxOwhgrBD8TK9NEPxz1ACKfeVJxl9/qot1S5x22HbEdY44In+AHomzAJGU
uB4CzhQcVDkVP1i0LxNBgc9JBXPCi9ZdUDsTS/UveHj5BvJw3I+BR+DXMLeo3boAAwdoB1agJau1
YdGfVpS7dTjQMdLbN+5P0czm2Vh9I5bmwB9v0nRXO+qjNPrmzBLA5kzq2T2kbnWorXatIvAfMrE3
SlV/TWFa4fY7EmWKPSvDUWkLL0mrWlCcsTnVkCY5rEVDUBiIBCNTqR1ABVQIKE3hOiWSkQGh9d7c
B/2L0XkAWhyaRZ0x38iSYOOfVjydESqPFXkWGoBcxW9rMn5ngfnErtzYb1h3T1m/Rr4/n4hEHian
fihN1SchJGS+tqpOHJUdSzW8u2F4CaO5E5JJxM3oKSjdF5NdVZmvd/VkqQid5dnznL8YqT4Go0z8
Bid7l4cLyVcWCpkNIwKIjSe3yM5L5cd9U7/Wg1PtbHbSRxXt2HNvTn9wjf8qZKeiW5rG8lATWOJi
4hI1KQdRYbXLDenL1E/IKz8QGADWcqCcF0nlkK9lXsAhAGl8t+UD5mUc5nxMSDBoRcegUkESTLzO
bUYY1FvSpDVsksMk39kdwflZZK16GvSnM23rZziwuBk1Um/dNc1teew5OVU/lQ9zj1gpGD5VrnNH
dORfyWCxgYW0dwBIMy8RnIZ+AHBKdSesC08CUY8pX3tUHWiNhgCIJv22k5ak/S4o02xvOvTrLeTW
ymveNB85b8DRCd23NNDpPQbcH+L38wELw4obGDMCg9JEB92+2fIA31xz6BvbT7Z0+JTOjhOAHrsu
vDhwjATb07+R9NxRyxbl9KZ9B6m5K1aQSG45tnFu9/fcRU0s4XFxPfPRbwHjUS9UT7M9+bs5Vczr
iuEyh/eO4RsnJIynaQvZ6uXK9kzkTiZm5diR0Tt01NQ7t7vkAGvOOWSdE21l0J/Nyv6qbydCavP4
dRjG7Zz54ZaROM9K9QRDeoy3BVnKrgRpX/+DGEkTTz21Qz6fJ63/Ca9+EfhIw2WpI9v1OraQDjoh
7v6WDYUbF+VwdVPUjrnEYU5AQsQ0jd9rx1dw2/rDfl3a9HVMUt9QcTU69V4Kfci0eJ5KdFhRqkMK
wiUveiQAXOAPdJKlc2tyuRHq1uN3GzEu3SxF86oPNmZVmGgM5iS4JshB/KZ9iDc+neOwmaOxGMyd
LInhZ5JK0c1ybkn+N0dz9AbnRx9Hpkhtm4YMcPR3KoY7N90acFr2d4mh/0Kf/wPOd+VFDkUSNlom
BSuMdhqvc9za2aMnfHnPcXpfBezLMTaupRUXZZxT7EUUKt/5iKMVgEB1KRCruoXqLaO0RSDPkyIw
WqLI01+qLyYJygbMUG/n0cCVW2IOTowBXuXW2y/jxpVSBttwI7m+YcYRd+2W0o1v8pqa6r42xHub
hxOgf/svMMog9qSPOwatxisT9HJ1TO2iTfT4w2ebMzYEqFcz0jpW2vzOVf04VR5+eGygJ5NlcRYD
r17aw9dSNxyYvh5fmW69krnnqbS5DSYyXTy3fMaO7fY7vbovzs1yl9eAanxd37oD4nhFNzzMxXnt
8iFW+PR2PmfHtTEEh+oGFO+WPwTVg8498YbvgrmK5lvSRt2eAqxwM+qls94Ntx9TX6T7IEz/Lm7P
IIEayOlRNm24Wp4w/8hqvbCD14pdTbvl+mUCwuWhXTy2CWNFt63OvDrVr1E8WoRC9m43UNqx6RN0
kPD3WICRzoEn7zibVjJbvwuJ1EhJyQ9a4ks4UV2ON6uOzukpJRF9i4RkZGVyjjvPO7p+EMZ+nv7p
yDFG3uROjMxWnvLAfdq6aYpIE6aR6ZOYReoLY3PM270I7S/du+o8lDMl3TgkDGl+Zrl9jDbgkLkx
/nW4vlGTIBH205RMLDNm9rHvFGv8VlsTa2/NMCKAru/c0vyl/TUAQAERwGj0L+Xaxd6IHS9dYz0M
9YGvgUDT69Su6c50nxy2kMCENJO8GnihfWadC+8zrO949LPifq6X9Vm5qt0bPRNVey7ubRvRxy45
5oMl6JNN1+B+2m+gtu7d2Nb1Par3p8WEpJs6Rp4z+dQ2Z+bmzxSNaa6rDzew7uetCwlooHTOuGW3
okIXpi64Su6azLRp6HGIwuQxgSe0FvTF+tdIGgJe12TtiMsAbh6vzWZXIMSxInXNcoaOERmrbs59
Ou09sTRHstPdIV+6i2+6tO1y8FhY+NcKjPLshkZOaCwHWGRXpz4LCFezCs8K/JPCHI/quFI0U4uz
gEBPtGCWfGhC+a/JdYJZcXoaA/kLUAAw1SFg2rha4xGHhDmnhBUmSEGEPgOI/PBKytv4fA7MeWcT
k+F5gVN4a9AHjQ5bFjI/LbMlE98kQbsN2/CLCQJPp/2pinw4bpaNaDhQ5Kp6PI6N32LuWLPzTOkL
60M/tB4x9tHk3miGfuKPdrQ64EFj22+2Q2i+Cl9sh8DPjmnI52ItYAQYBUEVnPGcgq9KTe+7h89y
r2PANcGd4/nhXR+4v5qpMyIJjoaZflcliz0DrhtWuADC5KZjVLmDDOcx6mkj4iPWXXFHxNs9l8Xp
VsGeJ8JdsfY0ft/aao7Z6L0A97qJpFwUg5Hvlg7ckhPU3c5MmVzU/u/NtRZyKegnTT/l+6591L4s
X/7/oXrgCdgXHwlyOcmWl3dmPTp3crYvHnHufbZVf/Uq0Uz5nKN8XsYnq3IxxZnk+2wpDo3DesUb
u1JKdR5BBB1AnuUxgzaxF7PDXIMx79hsw6Ug8zCVuRlbtUsqwe+rJ3Yo6Ws/hImre3nf+vkphzMR
96UzH2rXl6fRYRIX/oa+mu67IOgYWOb10/8/DJM5nTjbW25egs1DoyrSnSsaQKnCuFjNDPnIIHMK
RQScAJ50FtumyLy1fmxVaJ9wicASz5U45OF6qCZ8QTbpHFDY0ARtNhSVIgPKCqCATGjdkbs3aTl1
/ZR586t0mBKuRWbE9aLki6MBRy30jrZciN7b72ITeHBuapptyvDqFdUdXFqcJtw6fqWnN4wzu7ZU
n8U6B5cKCFgS6OnsQxyKMF2QnBuaQ9vKKRp5FhTrI3dlB//Takb3sHUYFUMER9Mu5qM5M9p1xgCc
I4KMGgx9Fb2dPUHUlBBeWfZlCW1GwLZ0ZhQoROG3NIrh7JrCRXzpmVE5fFeTon+StYn9al2QBEQa
YNwYv4sAYJqfG92TI/wDMR6PiJ+yYxkM+sCDsz0zzYDhecvf8SgRFe9iGDz1aWPoEE8mf3Ww3Igh
6w7qib2znOyr4xe6m6aN9QSV9awXxkm+0V6WNcPLWQhCwPb4nG65H7fLSrcg7fUZOoRxqrriSKzy
cRGL99ALCqvO1MmWiYJfHVQXrC/U/63ZzeWCQAB4iDKR+7EMiZEXJMSSzNu5fDbTlD8uqPphI/aD
Tyi+cb31Vj1IRqKoTl3Wv+RBq95U/9hrdS68JdijCX8uYrCjRRVeUjBQPvnFyuCAsbpumKivTXYw
Ldc4+tIj31hmbWyH8tkZaPbXUnq7oT+PbSDvOdmijrhSjHlfx5423zuPKUprVFtMzB8QAbVvYnIE
1jC786amBg0kJqoJskKazeO9wVAzGehWopoensTnBTUnXrEoBDdDwqpShmydvhMwZxGwaFYaB7Ad
ZQXOoll89Fv7h0Tyim9XAMTrhuAShAWcSfpqs+xVUoHFvjKSJLfCnJzFs79qNN2ErHrcm07FRizY
Xo1vvE6QuhMOMBX1a/kxEl/cz8w2GX9BW1BcNRV9LWyOF9k3WGjcr8Gf3zs/C3a5YJhj+csYO5YH
pxTdqB1uCGjH/1cX/WfB3RqlVdoATkNal4Z/SsvWB0667LcbJWB2m4udl+X+xjuOQBDHuCDyg26M
Z+F3aMZWwFua9ijRrqYg3U5133IS5g9OTYhYNDwfiq6ndQP7vvaBJUjT3tUbM5Cgyo29KDHqWWV3
kzFhIRPir8/B9mMH1nAqOk+y7MQraS92wp6RPgIrRDxCSKD6i+zKF3uX5U31NhYxSzkp/0b1OJTK
iuXSfojVDQ+ZQbjCSS+ORxzSAG6WGKbfXwRV7iql3BldyDQc0AV2SLBwjWlcFrgo+4HYGPafhS19
l7yrwJnJ9xRaaOSmBE166BxswjtufGOUt9UJqGl6X0wvVcUkltTLGs+qMCMHdE7sdIUf+077JJuW
ujB/bEoW7NBr/xKL3Lt1+1V4FtKdu68EJRPbOb8qqNbHGXPFEccq3bvqraNZln8o4d+8ZV0e1kzf
d41IAkFKfPJ8NBNTvDOHAGMn9xaNxKsTvrM6d0x8nE6PLdCkvdEATmFKzMCitI4OxhfGYR5Wx+qU
F3aGnIX43mVDyHhNoPzx8VE7kgXMPvGM9bugXvW+sZh/zre/bg2DkzIHNt7w0oX8hWUT7PSWp5hT
Saou2BViHxpJ1PWZPhYSnS6lF9o1YKUfem6RMNf49iYijPM87EYPCXCc2IcmrAcCfER6Cy4gRCcs
PKrcl5Bg7VEiVoT4Vsl88y93gbeq5zx13gfl0NSRRN3nnEfULVMXhVb9XGfrUTtuvydcTAIbJATj
aYv3uPT2IBawqaX5XcZYuur1M3WgjQumXEikAoLU5QiSSrt/4nCW/SlorSt/gFbMFcspKEIknPGj
Tsc8aYNqYoL7lTX8alIWZzX67/D0tl2JGBo3kh+2dP9Qh9PCDNVJEmALZ+dvASDhKIqUVxagQkCW
3/XYoTvf7k51WlvmtxYZuj0oRHEgibuExhu6wh9QDzqBfPezOGwl3fj1c0xjDuXTWDYlkBO+fKwY
h0WEx5RQsph1m4TDjWToyV9kezvUd7NKCGqWr6G/HiihLkGqX1myjE1xGf+wU+e1LWcoe8RWYy5U
5vk4OTka2Znt4dWFDi00mgEOzSnSowsvVjgXeCJPirDoBe78ltSympIw3ZaEdJyANPYuHbSF0GKw
sKoqcdmXF/U087zQD6vhy5fFYpBufAbFwlynXcOzUVa/tw4edtch5hdkP9n3PW7HtNuaWITBshvG
xo15dnfB4ujvWUPXbByArCrF5fWZ99nHUG7NfmpdTFJlg1zEhm2n5F6p6+KG4hw/nbqqLxjokg5c
MPNY3SWuwxvobH7shHO267OKx1oM6FgpAKEt99zEoRaM18Urd/hkmmRitL9jh+FLWOgTweH2GLB/
A3AUKDca5j24AX3MJgCDFEcz91K/N2tfJcvmPGbKaRLM3HPfMPYWhURJsLy3YtERolaiJ4eYuu+k
u3Tb9u6gsIVyPaH4o9RVdXMxumK3+HKMi9Xy4817zUf3YzS78zRqQn02iJahbb4qj+Eib6auz/ir
Xge5XEDcI+LPHI4K6szeA3bKDKK/6f3dFntB9Q7SISXn2OMdg+stqvpguf7vts4uvWc2+FUqi0sl
jz1gY/g/Qie2IMYe1wCgWXAbB23Q3cKXdGYqPZWkiJ2F+cIcMBjYxmDjGAfYXNnqUmzLYYPBwX1r
m1GHmvMAYB8DwPw9QJC+TYpS7BcGF0TRPzp++NZtNf/9ZXNHXYNcBY49EW9Dh3dT5VgN7AarxBSA
IQNzV1023tSoo5Ej20oNn/XHyn7euvTasVscXpbA4JzhsFoC78cJWXFYgCrbqQXCKslrtMg2x6s+
mocxw37eYn2tgz3MaRW52sqSmi3lNy5qxoqR9Gv16/8F3ASTbhYboP9jPbMjG5P5cxhIdgZ1hmYE
2OE+AVJveznlu27z/bh00xNr/HYs+WQs7aIAk4phVsXbitLyz1uzf0jyVAa423EelnsNiV90X9oq
vbOj3Chv82rH6AgkqzAOKwQD4CA2MLLxr5yaIMrrpM4mF4MNzPS2mR8cRvdRnVcnp4ZTIEc81O5E
Le777b1a2F8JMdHe5li5pZP0XnWu5wLrX8Bj2DMXjChr2v1c5p8sYP7uvHLehXO/JhbeKxSycder
+dSY90NNBdExl6dXrNXbolOS2fa7pfJ173rzNVz99Uhtl0xC+YcAYnhRtQ+p57FZHOYep0d6XhfS
DdAXIstnTp8yiZoqBx9aSK88i9s4n9aP+Cedg3tHVv7vuMg+akqIdOLpts0ZFIDeDviVYweq2jkr
wXOUghafIS0Ca1ih3kznraxBgafOAWzpi+rrAIIsd4byMsrv7jeqMrtJWnHqySkFPoU3BUxwc3qc
2nHUe7Nxnk34M7FX5Hihcu+23eA5Nes3l+pfrMUDK073hfzTGfLXlDNmFV7xgvSyJbovgXDp2+24
BheiLyxf2DSGws3jEA5+TZV4Bh30YtbGMbNBQQTe+oiFLPFs3lz4Tzg9MBDpLsUcLd/WWS57SdX5
Z8avkTvzYzNxkhctl9asGEQ0npc018yyHhvhsixhxHGq/aqPObQnsiDkUiuQ3xlSSmDfHOhuc1g5
CKy6/pv26rhohuX01gbkmBg8Jo5e8efGn1srsPVe9cvr1rPR9vHQYj1ZzCdK4kOjbJbdG+oUBts1
yIn0h+YG4ZAqaGiHGMjfq2Z+H9gzJrqJ1ys/u9wANhHcNaAGA17jULSxH3qc+n9ys35WF6oJshJj
nYwAxRr+8KJVkQlJ196Kl60dj0gjYyx1hYXS/YIU9L0u2xN11DtAqjs6qaiR2ce28aIDpo3ztvhX
ue4p8NCPODomTEU98CIvT58yf3pXC4/L/dgNb2ZePQkQJdIC16GeLbDU4SwwqZRbFBj9a6EQXBgs
eJn86/vLDWLQx05e37cp21M603svvPowgrZLLXZNuIxANuOMwfuhZd60GGF+BFeLpJWGiVmcWsu7
KyrZ8V0vtOc/NMUw5oz1SAGe7xqtGN55fUzJmMXyb67dJ2RHnhLOXK9EE8nyLMmt+oRrN0Oarhg7
s28HR3Uorm7ufWAkZfATOskEVyR2i+LYWsbd3LmK+UjwiPUB4PS6/jAsey3mJrvr9br3K2+6iWsv
7twDujYUt7r+0ZJ+QYnl3TPIZYv+0ebC3Qc4FeTq3dBuEPVS69JrEMzB8K4bpEzNQHOf8pfMLAK9
azxQIxVvcWX9x955LVdupF32idABJPztAY539KZuEGSxCO8SHk8/C9QfMyW2RhVzPzcKdUslkodA
5mf2XjveZJEBjk9/LhPjbOpg+iqG8rEiDknqV9lwoy+kocRkOu4K7CQq7kV6UsDb6izr9TBF3NNx
CL5zzI4OajFwdQm2L+7XLq8G6j4KlnjkJ4cZtwrsOeeksYGQQGqx8trZmcNUHifAoHuH+9RJxLMl
O3Ubk/Zp4PfFNBKv01iJvUFotm8GmeMb6MNutLxh0Fbvi9yMt3or1A2k44sIWMuNk5aBn04W1HIu
fGVGTWp0zJnZbyVWWh0s096Oys2s6u4Daz4iWEL5Ac0ug7cQ3ah1AsszlfJaqflAo0db1UYV/oUG
RRXzDxPqMhEKxnNdlc3CYO48I+6zYzOgB0ycH6QQtNSAqrZRI01ychh3cPN+AJI8FqZ9T5HR7vqK
yNf0QZusSz8m8a7QXgYGmL40MbUpkNDXaU/Kh+lo6mNSIu0QnW+H1byh+Es2tlKcUY9eeZA2UUbr
WHXq/djNjEXb1zSwWp//1nYonLPKhNSqQZYoSTAz+q3Phgv9LReD6r82QLKXZAypWtlG6kxn2k4/
RSV+laBnzy+gKiI9PU+akRMX3jzjERuYFOj58esv+JwsdlZp5pUt3Qz0Zh6QMIRXNVHBPJt6sxMa
9Ys7HqrE/NGOJf9MyR6cOVuQqD1tQHOWJSDRVE/xqiFdZcHGlogiiXUzSmT9BKBBXmG5UCSDmGUM
Ma9lnNMsTeo5qYcfsBBRsplsxaIIhMOgrzRRHUaLjCUsKB+BTvSJ3PYJd1COr3gVM2aG2B14JMEc
aXYR1BfmR8kGH3sAjKP4Y4gXdXXKdkG0DdBvcVD6WG6tMLzve7NA9zR86EbGLJq+hsP4oxT2azXk
GzeeL9TtGwYWbIrZhmsEpbosEWRivrEZ96lHdkqEBlZq9xluD4/Yo8yj0T4AuzzFC5Vo6gDV18LD
obNs7eYdMN2G97fmsUR0HdD4FUqINNVlvZVjtnPRsW2rBqfhkNHuL0Y6IVm3V/BO53guN0WrvxlT
dtcnNuTtkt+REk7rEFibA6OqBJ5fyZCQ9nntQhVaNXaWehawnVVjMnAVyB2D3NoyNsONELziv7qg
Tzy1aAcdMtN448Oku3PaCsIXO+awCp8Dq35RnPiJthfM4tYR460+Nw/tXO/LqH8YVGMHj4a72MxQ
/mol5zXo3nwAEa/KAgiyQgIRob/n2qTokYc0Rx5oZeajndCDau89uvUe5YpXxT9V1f7RsjFAaqjs
6B63esaMFIS94usTYYSNuMgseSOzMtko6UDwJhF//iB0JqpsEExCIq7g8X4qStSQRvQ810g/anW+
yyOElVa7ClRBQqzgcx+17JSmTMFRvHMAhoiEUK4hpcCTECcoFBv3HIsmZKqSzYdEMEwuOYO6XL60
PSEylU7HR1gDikHD9KSkDUlb/BK9tWxcRnvNRv6d52cnRPfY9e5zBziNGpZ0D7K7D6rxItmDCkuh
lKnAHOa4EUxnQltgkzlga37jylMoaez7FKQt8EH2b2gRDK26jZE2Z6TCY9+BKsem78mKjkY1nWAO
Hg0JblTynJezxh6rwD+G0rQPQLgLtvRc/IR1RWgMknu3LF/aqj6bLRrSpfArq/IjIWW6a63r8qgH
XWJ4OFAy+hntmesxcJU3p0e8jip+1bnuTRzHN5Ej3ihpzkG1gKK0+BrzzbaJlaNQbV8Sd+CPDIXH
w1BzuSANVWKfbCAvGhpkfqzxyZ43V1PP8RVwFmnOwP4pfa+P+jXsDT+cd3ScP0dreEVzHHUo04Ei
hX5QkUcuNYfOheM0RemAD43Vr2RFVb8WrHlTF+11E3N2luUGvcSN04j7KBkfJfI6pg6XPEg9LZqG
K9QtPxyPsHlueSiYXIYVEz6/MjnxdSVRN0Y+P5kD/XY43i8gM/Sh+DQyNNk+EQXrAcluaTQ0RtMY
wGdq78Ar80pLIMGsTom263raJxWNusV5HXGXNuHFUJO1pUixs/BVUMl8hGIqKA0oEXMl2et5eGva
IaFeA/TR/rGvUK2BkXhsK3komvFt8XuWKfatagR7r2fvYH1aD4ZVgA6JuFV3ml8UyZUQzxgvVDdb
WzSAfms5XrBw4/LFIzyiVEl+WfPi4UMggZhkm+N2atIq9TjJzbWFcy7BUIK1M/emOaQvtXY8IXtJ
WQDHu103Gqz5mUKByhp91a2BXU8Bm7CybCRLJpLLeDF+Da7D137WTKjMWTK+BoUkfdpZWxRl1PQr
u5GkHZTpLi/q+6Ko9naNESssJD7lKHrLBuZnisYENT2YY/vcWeyRZc0rV90Zoj9UErEmzfQ48K+l
6wSdsG9Mc8ZVo7wFuv0aMBXzhaq/4g4l8QS0pKL2p2zW37So/2FFeHhY2b3Nbnh2C6y8QrC6dOBv
GnHTY/eOH3IdiiKUGzBfzrCF3PsUzFRxzqflKsyOnWJrLGV7pOrXtgPh36lYH1ASTvIpGZf+I3xq
LegQw+SFOuD6bkS6AyPwUvApQnT2GrO/H8f0xEB+r0f9p9rH84qrE9ktHvwh2gHQvYCTpYgrgyOJ
dAjAcYcnUXip7XgXQKJk2ki4iHZPPfbLVcqHHF2smTCQsYJ2h8kB5Qnfa9TBO5TKrzpM75XWQGQl
nky1fx1624tzcFG22oY7omRkqnr4mFgQy/5a6xqKVxo72IeFr5jmvc2gmCWX5hmadvxyjsZh/Rkp
eY/GI75jTPHJWU0IhrpmQfMTrwhE2xCYqSKqlETQCOXskqG7PNrUVx8hb0bF11wVBZ7zmXhPygo0
31qLIXhiU5RjiFmG9WWgv2sjiSBDxHg7QgbvRXIYN4F8xx57UuyGrZUunmGFyJXqwoC3FM9Jo7Xq
DuLUmsg7GncmGh6bZc7gFWLaSqSkBvdqYvHV0elA+P6hslxr1B/9zPOvA6IlKNWPm+49TLNPQ+h7
0SFzxrHtBaWfj+N6Dn+FIrZe8atEPjTzO17is8lRdUgzjUbYDJaR6sCFwvKlFZR0U/NqSFRLhKRg
lkcczY7FayWdfRzPHr4rmm+ME5asIoqV6ZknHlhaN70ottwJmf4SRvLWhwLVVoN6nwQReoYmr3QG
Dz2rMjEdzLhbsWzaGeb8YEDvcYoPErKOafKctNc+4/fpDNU7R9QjStdnh1leF/T3YT58lgVlJHZv
ygcktGFoZ1srTpRjJ7Ob2alfXbfb2lWQ7zWjfo1ixBZDxcK7aK0JG3KytBqWRzTzWzQCck9/sW2K
j22fo7RcJ3oN/dzOR36+QvUN9IrrVsGsr7/ZdLVmNjxoUXJTKn3g1eugPnFVuRtCLvYTmla7zPp1
Kem9uRAQEIUan3DGdK9sAIsiciPqBjGDVT+BYXJp1xD6JjGq68Dd6dOwT4d1OAK81OpDCibbzuO9
SjYUvoN5p3Y/5nE61ZFzCCKyIbsqXQ9D+qE0MM2McC0WG3MHEmzFCZ6sDGiPYIxtjFba2OCtz30H
A6eX9BDh5oVrWVZUHC7FmKcr82c/N6VfjqPwMIHDqR8x+RlaW3kNQmRtFqSvmHN0FGqOhjqguMbm
2iUIiJyqsveQF5LV2S5jZ2+mEfxKwAjcfJCr2glmp+VQ1w7m1h8t3fCUmuQSaJsfuKvC0zC4186O
r/W0wPjLX32Cm8huUC/kDg5Hdk9e10zj1kiNJ9aRzPlDKmp3tH6CuC59iVe4bQSDnnzEvAw5lVU+
gjdwH/06NBhTAylk24oYymOyjkMqmFiLthKOAlpYh7LW0GTg50Su7CcmiElW8ignUb4ja4uEaQDr
mWxspm49Qr0u2oHMTqnflGwFmzRaS0f+zK3wVvB6YnCJ0gNzp43Qh03FepTajFsmMQ4KtqFVjVUc
275+I7OdUXNGBv1nnJrPSqCz6fk0ExOezlOFGZhYJI1Jj9vxADQp3yL0VxJBr5Flt16SZwptXOuB
eSdotXBeLJ0lPsFziCL1H2GevtWWQJ/m9NvJfLVIK/BzNZEc2vxXuommJLuvzPqpBkq3FnXx2JQh
qgnbQc9tu3iz6MF0CYChZ/Su47CRRFn7+czpXL511GmZzkUV8SwHkbgD8uhugkI5wJu4G4oWBDnn
1lAGYKSXAQuoyJ21pIBwNm/zThXrgc0BuJJztxyBeZFQuRr6T0tkqc/g66PMkx1FJuBhRgULn7pk
hluYG72a7JVgRctP+CpFyLp5St0tmWePLQNNEk6Uyzg716ptftau8zCXOMBSu6u8osRH0M8oBrvO
fGbnK2il58cI19odEoeueHGCPHzJAoETY4620E3WDJk1Romr2tbqxzLlO0FAhv3dVmp8HCT/9V1R
b+iX8LpRackgp4NqU5Uon6Hayig8OAGKPie3ydUbURcZMts0Fas8uNnaepjZLMYpF5vO7lhjm0bO
abFWrfrZsAsmq1P0E9Hf2mnr5y9S0P9HKv0BW6a5YI7+70glfCDFrzdlxe78rfudXPb15/5iKhFF
+R9Lt0wNdBnRAzYAo/8NVdKs/6Drci3HMbkSNVPATPwfdpkm/mM5Knq8v5BKtsU30vzFLtPU/wBi
MjiDNBNOrQNv6f8FqsTX+I2xaWL/doRh6TYKFY1Zg/mNq9jFGvhP7DtQAzcUIR+I56arpAVCF/7B
GIiWuGYc73Q/nElcAiutTwtrHshIRCxMaMSbvlbQiZO0vq2S8LXVbKQRHcYaMcfWGd3EIes6i9hU
LHomJAEP322CFc/RNx2AYLhiZeXNKuNHo570a4TMfcZfgYsrNHdz6OIMMO7yaa0qnXZTd2+BdHok
LmhkA7Zyugmp2EEq/ieM5XfUFJ8LIhxHmHw6hkY0KZ/bb7HmqTTJbGqiK+I5Kj8V826Wj4xPZPMO
zH8rxJl0z95HHMD6L65ue/YtukMMeiLMFukCk+U8drRNWVj5mpAHzddVI9kbCHhsNt0ns1I/KiKq
TtUUvOGJqRhECk59B+efi/6sDvrkRMw04sVZj/b5VkK58EhTnRAHU8BUE4Y7G/Su1OsRi/q7hQ8x
Zke2yvmNe3OHMUbEc+zT/jt+yaJt0xlcMU5TXd2ARYxOco5sCESJCAj3bPcXDnkmrFJQfNv1c1Uw
mnU61Jmt8icI5t+5rl/PnCFUArwR8BgO6Lm/f7aiTuGyW8olwBq6HeRd4+TlJQTFYLSqtjdHnXh2
OSJkrp8aDLZojPVnxVIfuORXWV2xO1YjhJuj4oPD4kw3zXRLUDmXvM34K8k12litgE5PitMmlsnZ
QD0Du47ttAw7Ft0xF7UNj3BZ1XLEJnnJWK8D+EKqs0FJszJm0Wxd3s8botvI1GTD0BrNk8HL8hfs
8W+sx9/hgeLvkMu/PgxDg2WmWrqwsav+/cNwbX0Csa1csiFZ27UV+LNVO76Vfhot/n8jkvoKkdG0
cqbbcDIeqyHYgFKH+DNOPlLLFEgGSrZqE8eZS7WdvyvRVPrEPFYIe7LPOqFMGx0K6SSIx/Vv593/
kBB//+a1fzg9jAV5iLhXM1RX/3Z69LOmMHlwL0leB1eNRbc7tn40kKtBSiPipsWagg6sa5lpoG49
GhH+O5d/aTU3zc9//2a+jqr/g2H8+iRNobp8hBaHGe/v3z9Ji5zRxqAwFDVbAcfEHwlYGy8VJgVK
kQDNT5gD93Kz8l4daVWAiV/rrH4bE3vpJ8vkkYP9hnH4NgoUtq2WfbZaG/xLMw+3HeRlNKHWyTWV
yw0zq7F+II3yJXZEvLazKmD5DqoDf+2I9pFBL5P7Zq7Vs15EwT6xqGxp+99hCgerPHOqfT0iVQhM
B4eFy6uGKcjZsEy9AdGLwo1wjYun6fqwI+sWthacxFOXPeCcOjJA2/37J6dzm3y/BPCP2zrIG7h/
PNZ//+TSifbEkMalgTuyIYMI0QRWuV465s4ZUEBhiVbNEcSDAolgZPnnFcklV2S9NaN+9CzmwrCv
zilOAW+eAnIDkspkmUWZ1pwsXsDZEvaBVMVNAuDsYIcMMUUWj1TMiyyDOEcsI4D1DLXfMw8f1Hvq
U+hrkvkFh2oN4oxn+t9/aG0B+n57XGxVxYYHChS4qPHth26KyQHqoV4ykpC3Wo93X9W2eOKJH9as
cW1HcbWZrF1g14fmWvSq9YdjUFtejv/6BjSqA8sxdV2Yy8v12xXTLAoYIiEvnCxM/Lrkk2hjSzFy
hq45nst+YL+kAAFUH/jk2ItyonFw/+lz0P/hAOLs0VTdMDVqlK+H47dvQw0zGyyXeomQyULZj9et
8Yva1rmNF7O30smzaFAUD5V1B/uEDM/UOLRNSL6sGtpegCnQi2Vv7gjYK04aSd4F82yegOekQcUN
7Cf3bDkvyHviyJUSS6dClus8T4bn4qdZuTQXvH7hW81oJw7YmHVhSz7IQrZBtJX/4WO3/+nn1YRr
mwtI0tWXGu/3jz3SYaQomXqp4/GG9W2FELgsSBLdVkyuL+hTRkafPerBwrmtDwOtr+cQ0+ubiLPJ
3zvUSj0yc+WF/jppK5Vjb6TbSgGxYMTLLq5A8KBmH03bOFtVNrdaAVUG9e3PtKb7KJi+rFu21wer
onsOMkHpPkMxMaptYWtwzVnMqZNxl+TRBJusuqlUOJJtTevmYMGjkTPROZc9i1gSRJBVu0RSogPD
S1jqM3CuMV23NbQQpLxBB98ujQjMxbeI3K8KEcDoFi1yGMfkQCUghFx9Q3SjvI3tW8Zi8dlpLvaD
61ytEBl/FbiXpjXKDZDXCtn8dip5jTMySynkuvRPt+E/XCg2O+el+NV5+axvoOwI7EsIN+hCZ9bs
oNKwGNDKH4Xd4w4TnBozwY3MoZnDtrHqIXvx7cQ8kNrENkgizaqrakOo61MSZ/keQ6c3ZH28MWSL
BFzofqboHONO33qNm/2BTP512X1/n83lAF1Kao0i7e8PVjI4ikEOyMUU0RuVhzz1M5CPHj50YA8O
7KXpwdGA/MaIXZsOvxpL8IZ/1qZbpPOwuEoeDDKWn8sOK+FY52wJgSOSe3lV2iQhKxeLlZTaLiEP
BOVuPntcSOYKoW6Jpc52d2LINDTzDRNtMS9/Elfcv5+a/3BT0HQYC3sVD4WtfXt5jNASUyCrC4w/
wQPQklGtJLhCpreqTu/+/Wv904tKd6ThbOV8+uI3//6iVpkTDLUsLinZhxvyrz8Vlzrn37/GfxUN
xtJ98cJwGLD3Vb8fwnkp1MEV4pJKDFBSsO5ElOduRyM+CDyZS2ye4yPLoQY0fJQluHSoHdIGG7kp
TkpGOY0wc51DFVwbJRgu+GsqiHovHDAKhehoUx05Q5kcDZtN1IRRaQ4yWALGvQLCI1DI5aym+GZK
OsxvWl3jVCmpx5f6TfKgMfW9dqzy2HiVVHQ5/8LYVI8R7RGLCabyiXSd7dy5+MzQO65tPT+hJfN0
JjF3VcSO6xz0DU2FWfZ/OEnNvyPhqd8dx+HqtGkclzDz773jXGkho6v64iryoQmN8GgFS8CvJgn2
bpRtY6uK77LF8Co9LjyDaBgPvduTDkqUBFnttATKOaquEuEm9hHqzi2MpwykU6luapLUmdb7ekXv
NydExcN62ygGvxs7iF3EBLEggtZ5rmxoR2hxVJZQsbKJectDsyWHUW+3Gfm+Kw0hxtEsq1s817Gv
VQHDPaW2tiXv3EZLcdo1c5buGjXhjmPCL+32tZTUjUHonmAmhOuZQyWOUNW80kXbx1E4H30VIVGa
67vEEubx359JLqNvlcHywRpU/i5rQnqT7/UYHsd5toW82ITKkUokUIIBgZhztLxk190MVq0i/hv/
uot1k4VtkGoaBrritlfNRWHPTyrxbIBNNMx1bAb2nklUBbEbO4TJNBJJ/96x9W2UdMlZEiReRch9
54bFRojnblWgD8VDWsWXxOzPQq/Fep6hK7iGtgeTkJ8SAzJNbBAhZ7nnGVMzYlCprdPMhvBL5+9X
Mad0z64SUT+cltF5L9CPMXBtJ38wx0s6HUTD6Hp0iaHtrBhLV4TfoYY4nObC2qWt9cuxKzCxeD/D
GUavxn+r7tz52HNJabPiMs5sspsMaBrWf0rvTYW+H3kuIL5U8uOEph9WSIU6hDHs+Trsb9HIu2fG
5B2FxUWYTnyKkvLntLRcuHMuU8+raJbxXTkVLu8yXr1BQ/E65NEJztdPUm7wXREhOJI7ddAOUWHp
h0YdX5aRMU3FLyMJURS3SEUnrlZJOOaBwXZsac6JUD5472H0QHRVerHnKMTQBMmNQwkVcdJvex0i
Ctmd88Y28hHjTqR4gLrdfVGqPiuG/Grm1WclFPY9hThXOSKA0DaPU9NuiwERn1E1F6v/kGBBva9K
MUzxuv77w2l+vwGWZ9M1aFZVR2X49P2GJubHmJ0qvxBcPeychlOTfd24VXNIgAItFJYY01xZKfW7
IyN8Rrr5EKhLUItcTAeW0/nsBjEchHgrcbyWiY5du6/dk770um2uqGwU2itQtnQzgQF2beuDrtc+
LKZ6RTGDS5Sz3NJalw9K3+csz08Oy+ao68e9TRZ3npMBJAS4M+b3re/SFq5RIePGSuz7gIibFVJl
SMr0H7GbvbpYMpmLMO3ujfgXmMYz5HwEr3BRNg7wwQ7J5mrGRuArSj+uVVLI+G1U8fbfP1jt+1SE
D9bFWUghrgFat7/3I3GnRKYulXPbaUgQuyT36r53fHNKHE+1U2hfPYuYR3Vqz6xM/lB4ad/nXctX
Nxl42Yah6cwjl8v4ty6ARBI9UEznPEp4/pF8tLTsqAEuXomIm575M36GxNouZA0slRB3c36lDUgd
YBC/BpcZ0yT0K5ZpB5CRftCwb/zh8/mH28Zl4mkLpp+Cx+9bvwb+sAYo7J6HyEWOpX84aYdMoBzf
hpZvpczV2xCTWD1arxNwAx9jzUCBjO3U5NiZQqJpQgSxwcUNrOIPNyHN4n8d2TAGCaKwKCOALojv
XZRlqxmuUHBhjbuhRgxWNQbHB1PpAR2xXm/zhHkA9BN2ccG0jwB5kq1Hp6Fxt0iFHWibwAZDjhqX
DnTZJjwXZes8peMbZm2NVkOWfpJkA/ur3M9c51TNQ7CehhpJTyWtpw4O3NZF94ff2LCeLJfF/Di1
1i4MR5Bs9OPIIHERT0gZjwkE4Kcs4QV0ZK+c8F9qlarfRW2NebECdfT1P40IT4mK2J8eBWegOYvb
qe2GB7e6jqr7mGtFdT8DwdkPCjNSzNbmq2Ozg8eI/T7jwIyJckdOFEcbVywhmjOLzS6rxoOWgy81
c3cTWUx7i5mFVyYmT9FGG9bTmWImOGrulG+dKb50c4tiL1eOkWJM3GJyLSdj4a7q8J2VqNg0WNsR
csARcC92525Y6JzdWglumoF0Rsewhl3X1DtoLMldxIoOf3miHSwjqp4wgVUr2U1Yi1HePlXt8KD0
yXmkvH9pUZwYk0PqFyEcm8xIp21YxNF2yoh7Q2d3Fzrar14SI5BqOTqnwNeceTsTZelFC0dRr3GV
pSVWdVviu1iikg1/ksV0MkJxlzp4h5xuPmiRxPahz/VWFAqajzHXtrMSbAsrMbGQjT8cLfmll4Pw
MWbgmwzS28k6uqBMbrhKMRpKewXPied9sMFaq8FhbAw0k8lOH8UNZup1FptyrSuMqfHoYa01AYWm
vZ/o1b0a02mwXP+INLw+AncRhUG5H0xxbQ0A0xUYbxRtxqdlG/LawaNRhu6TpSPhpHZ55SxTSQBp
bzNH3rkNT5c+58/1nDxSqgp4JQWNsGH9LHX73hmmj3JurzAAA4SSTOgAiB9GEqNWvc5nxhV8h3CO
MX8P/aX/UTXBjyLtOH9yYx3Ow09rAMfUp2gpE+chxZIX2N1VcUhkNQL7FGT6ptWC1960AD2jpxgo
lLWudACJhpdo6JBG4qHB53V2zeRZusk7l/pzlFinjFK/mJR1KC1IaAvOb2zm+4xhvBnK9zGGJzVI
3BugDn6MqkFtZMcBruLpKeZBwohDk+rOrJJ7WzkY6I13uYJ/QUe9Izsn9RsijxUcpX5ileiDEbqt
I9tpMTO68z6MGJVKWZwNmc9boXTPyoiulBMQ+AuxpWsrw+ZkLisT8oYrL1VY7k6Qr+xmNC/uRrpw
3AQWI9hQ9km1eXOSusvho30MitlfWpNPsnf2TqcpHrgAmGm6HxuDvnHKOdzYXYZKEwaghxryviTV
W4t0GAIOdmFch6spiIAuQCft9faUlqhtNIpPv0+vWiXU00i5n43kcA5N5eUwJuCrpJfamKpj7cLw
UMzcT50oX7sdW3k0EoZLuxMyuz6yW4XYGL707Hd9O45ecWTwatb5tWB2AaV79mxNL5kjYQtwqfUL
xQHfYHV+UqNqS8oM9b+jV76cAQwNc7BJCYFUTSzvLeFd+KbHaydRpDcQrmujJnC0xJs57SGeAvQZ
Vn0dfSgQfdHId+cuoXMYyOXOJnXrhs9OiFoEKx4qeoDJUQGJHq3yaQjQX0DhwYmZmUdFb9/MtlvT
eb+I9C63WGTFiFRsBZbhLHNsqFL9HCLj1Z2xNyHNWrJBqH679DEGuAHiJpt9a8ayApqLURsyqqFx
px0zy/uQPGKUUNwjKixjEZY/sQLZXlepQGNIdeakfw6qZNioPY9SOHVe4Dav5DB8oJUB4dtknpKr
6zmIb/sG7Scaqp5PWTViIJ6YzOI0fUbZBYJXwbPXl2wVLJU0Ru0FMkWy7iLJLYC1rUAqsQq/MozC
UVw1iYeDmAbccVm6NkjEXRUlalm7tYxdPCLb1xQ4qfU7AyUWJ0b0c45Jn9BLcG56GL7GbThsJqP6
LBkR75EZbxo9SJdN9oehy/MI7xB9k8a7S2m7CtURkbOmkP2dJwfNukqjj3DfFt4cgB9bz6l4VNvM
RGqir8fmTVg1SctBmG8hKBxLmIuHAN7nvG6JFNmkSX3PKhSIHkEWyD/ykQ5GRY0zciC7ubabFnww
kSoYR6CNLDzYW5e4peV0IFgcNebkGBjLcaguvLUv6NrXXyjAy0MXwsyCisxcLBbzwY35JdtvE/Bg
5v0sPPShpQQwI5R4aQo56+sPNZWDTvjrb7/+S2k7PjOetNfJQk36+ouKzHOGgUS6OLqI7RAH5ex9
/RMjc4pDk71JUPdrVVYv0GGcJTUmpGDEToJ5NxL8PN3atjAoWPfRJD9b63bqtEugpfcp9RBjZb7+
rI/7vOcZHfIK1WY7iQMgRHEg9P1JTWW7GYV47czWpiU0aOqU6NTgX2xi7VmMYEpmh6jw3Lh8feJu
PuYHa4RiLvgDdWk+4PFn+gX7akLOqRFXSgZErdyL5SWfIuCckrPTn53YeI01y2vwCAyU54dhrI9U
WvPdpLnzlkRIb44XDnhZVGt2UmwrmXT248hsLbHVMxXBcyaYcroW/nMM/SuCLczVjGaH2qBi9Fax
ZrWH3rjgp1zr6vRQ2x3epG2SVk9u28UXEjmQkDuT5+hASmzr0aLrJCjcRfWr2C9ZTskZ2dVd10Ij
dZLgU5FF8chue76OunbtFbLkmcfeVM6sefWEddDWzReCUajcVfGUZ3p0kzQn26hdDHehTyoOkM4O
1alq6CDJJARauIDZmWq3hC5slWs3w7jdNO+Qdfk5gXWNgwaHXq9ghhHMo4fBSW0dZZ/b9SbOeyob
4tEQfIbY+sJwONa5eVG0btgQjrNlb/5qtZAEVCWIbpmuBcfW1G4wZUW31RSe5Kw3Pkbo9zq+ScLE
ODGtzHYWd3gPHIlntiP7pG4fVQIjtsZPrc8e0O+kG6UddsTKNvsgtJ9VmHKsKxXbH/QPBPqzHxIb
tMvMxN21Ezuyio5mZEH82OcN2L2ip784TZ1NC5wewthmGIbrpy2GS8fvXIud7iy7hpkozyQn/3Cx
qEnnRAqflHWCqVmpTTy9R6ygJI0vf2e3AnWewXiYZ7zZJg4XFTiqZ6fQjmaDlzkr55EZxta2ccpg
rHqLdYHFVk3Q/vaRsirm+mWGN+UkWeHpCBuwCOHf1sP5gO9D2bd6vi+mrtqG+njvTsUOlBgBK7T/
q5mVdRlXplcE+q8kUrMjYYmHkfPmihT4l94T3tOHLmN53ULsrjErjEAuGurwWDnA+nUzJrasNqpz
3aWHppSc4FN9r6Il9nGe9Jhy4ruY4NYDqd0QsWZsC2SxR+dBBT89p/EJsXHgp3YtUGpmzjGF9jQ5
7fPAvOMQ6fk5V3FP5NGmlua7VN66Pk0uajRc+N/ByYEZCVDvNYm74ZxDmg1nzCvpHN3hagWYzQDq
YjD9R4Cr+oMdVeuhrPt9J9tVI8LqqoPU67l/QCHOrb2ZG+VgT+a4KzsRY+oVBONJfl54lu5da8c/
2YjCGk8CfJpjlZ20kS0QnLpoqp0NRih54bdYrso917bhkcCtIkZsntCUAVNCHZvHQ7NjYDj6SKAP
Ykjsi+jFNaM/OBWkeqPho6x2qLJZxyKzH1X10lT8/2aDLaLsghiRP1ML1VKuVgvpXSHzmyZL7XxK
k2ug2eWaFy3dN87wjsLnyA2GoE6nVqSaIBNCm3X80vEly10SFfIOG5cJxzLplB50QOUTkWE99rhn
ofIxY0jN9KRUzO8YJZ9AZCAYb+P7YpDdPsObTU4oB3iJPiREaIiMXWylYbzE/UgwjJr/wDLQHGyA
ewrg1CZsrLtI6QC3OTeI24NrbNiniCwNlIZ6epmIO4cHctDrysVhN9+1JqBDt8kW0ib+VJwARl13
B/S8BRjavlnSfqwNyU4Lqpx5sd4JyPjAFm+sdpmu/S/2zmPJcWTbsl+ENmgxpdZkaDGBpaiE1sIB
fH0veGRWZFZXv9vPrIdvQiMkGQwScD9n77XpxE62Vb1mA/gRX2mPudkrK6IXuNaoastVSQP/k99D
I4meEiFI9qngjFdatYr53ixguTBQVapkS5K3vSIcMOYG4IZHK+2BnnAbILbFV28eTh4IH+4XSg6E
ZPHviXyju4Q9SmsqSPeYAOfgw+al1iA+MhtGMT1xvUdkG7yFPfeY7k6t/PrLpN5ikXeHnkjjRdAl
P5KYgoDHzw/QcDku1bD6rvHXb1VD54Ldgc02e+dbBAItEUDkmwQ/hWWNTz3/Sn6+NToMLbhasDqY
fxQ7Uyv0l6AlM96Kjr3DxKtk1mTnw5GRzLhRQjzymTbup4TrXg3MirQv3N1wR6Ak1g5gfqD7uMUu
VP63EbHxm0IvXkcb4RFc6JQM7eKaOQjNVT33TkR1dEsNIXfkvhPvUp+EyiwydYa1MnkHqvTqNrWI
ZQLaN+C9bspDWlEGHUYz2ZZMjZni+cUxVKuNPXTBtrXyh4QpLoRnewe1L1hEAmNR29T+Drz8jNgV
+bFtLNwPpnhM5+KwMQC9qXRu1xFXkmVMcMPGn/ldsBPeXCNQj0MWXxBjvxpOr+4C23nUSffY8C1F
100x4KKjcVk2peJdqXCf4jK/oMqOXtwGbITBH69T+9ma80WBdkFkquFDwPAhxKC49/uhZoYR5kC4
SbP8kTD0exiAm2CNhn+ngDOHHhnfxV5CwEcJfLR16aBmgXGYL0VZm/LXu629jUzthtpuOpWowAsn
vhpE2a2SLDQPpKssqWCA9gcXhGDcT05cCCmbk6y08dSOuDUvh8FQj9A1bZUvdhvYK2Tx+Ro/PL7j
doJZpBDFl3QUQ/I0fKM4nZ46tXsJYKKtrRJRviDH8OROaOQtt18nJskHVjuLeJMGciElXfzDhFx4
dwKSQcIla5z0cG8KspiqiJAvwzoOiX9ufNU78lmu+zyiUArVCgG6d/CmGIaaEv+VDXEyj/SxDaCO
ecSXs27rBqE16XdHo65fnTGMyJdQIPpUzaaOkrvGSqOdmo5iU1ch8Wkoa1sbSDr2bFyuI2KiieHe
yiSXYJnlvgIn28FJQXg8FpJebEc4zFE/XQI3UNZ67zKjH9sMfJi6U11IJ5pm3JmRKFbugEm27KKt
OTr2mXbCfeI4L31sHJGuUQJT2NTaSgqo3uarQFRGM54EjdD1wCBjM4XWrXTKL0wYsjU3WXU7obNd
Zu7XnuCobbBH7h5dauRAjRVQtQ0D6+hbX3Gb0zqdBeuhSZJgyEi7hAngxfa7x/ds27Xxiwp9Afwv
KNmoDU9W/gzX1ztRo7kEDdNg5EekMoUBtvwEVDNaeGs3f/jI5xXk87gDmdkZqnGmEcukj/qeQwlu
RTmZmwG+KTARzd5MjVfbFtQtrQaZoyfIIwlXvjukywpO8kYFB1ulvnZAyLbWOlgTnadn70G/bAze
u5Jp5ywuHs0kDE5mnn1vPc3Z6f0r43rvpCLfwApjNjPiUDC9SH50tv6jDrC8Bxq+I6vWcZOB9RKk
lbWh79Lv9PbwfP2VlY/k1xeHoCvpe9red2wuuN24W28xJjBznpR21sX76zJ5HbQWDA8OqH2dBk9O
SHeUIV1yTrTgu5aOz0geF4PZqXxt9UeznQjiADjFbBacQYgNMIaBuyIm8aKWwTcNot4qDblXBNQ/
bxoyp06jrSzKa0N42qhnN2YUmLML/ZFS1CIOrOLg4+tblqkPexsR1l5lVKCKARuuQmYNRbaY+x/r
ozDAfq1qJ6fSuqekftJKhnVKdWzy3NzBAIaTNij1NrF65xqoNDAwXQKGmwpv21gEUSiTYq5MkVkz
BTw+4L4hKUajntiYJ68/qtzJ7+K9QtVp2TCSOyp4z7kdht6KKgE32kgcR7V+oHbYImilIC0Mu11r
LXAfB7TS7NKqL1FXPxMy6W8CWyFDoLHuxiSCFTMWJ/2UopI8V1yUdlOLnwCjzQ1UoMCzAqyE5umw
pEnibm0cW6WOuL8whq8Ts6tVjPMC16i6Fl3c7ZGU3ppMwe4mQHTrGbF6viq0o3FoS7RFftmUG7sQ
9x1w/6UCsI/8Rkjio/mo1GCo+bWRR9cPzzP6ZZP0vJhqojFNubDnxhePDtUu95QnAXhxoRqZ/xD0
WJPqKblGFffHsHYgObXkVeHXurcBxGBWV8eDi3UxJcZqZdcZbYQUYEkypfeVpzQPbuMwP/Jb9Rrh
oCQMxz0Vmv7ErxsVyiHRa/VrV7nuEowuhHruDK4Rj8SXMXPr/Si8gotr+PkciQiDjdnkFVURe8N9
BGZhPw5rYOWw7EEYUkIR36fc0PmaFtFFZfiF71trN9mIoi8XTKK80sLbyE0rKR3j2HKjXQy2Wu7G
RiHcrSPWU4HaSvtVJ+mCJDthOhYi4ejiD+EBqW+69AzlL2PimjkmobtviOiqFdPd6AoFsQD6OOTJ
CZPAmG9SJqJgLpJ0TcUJMa4lIMa6NrrK2D66DMTvOss4A/2aP9X2kVCaRTuE0QYnDhbHgbJXDY2I
24O21LuekDXia1auWyGd1sebR3dg6waMmqYR1poT4XLWCIRVM2KjcT61azNQxFXL+ntz9F4jkK+X
IHyI88HeB0FEt3luqU2KZRyynNfRrf4l7Ig3agrMdLp57Mkf25UGROPcEYuq7Sx6ESFuJvQPCwQB
+lJpaP2pQbuJtAFuOs3AUZ2Ib0BuRsgMRWG7sQRfyZ6czch5SqzROMCHQE8jpjuVWNltamrWiuAo
XEXeykn6/F4D3VyE/rFRn5reti5Ibhf0FboDmuN4WdMydFv6FJGgPNbhjUa+0PEzIT8vteHeMAYK
9OpO9ypwwEX9PAg6vmqGHj6IfH0d+S4j3wR6dewQI9lkAAMq5pOnrtTvx2nCm+227r0xhKekTG8C
e8Da0JQYujM5Qi0zqVvW5y9oh+xVp9r6fdHOGQIeYDGM84tCj/GWNDB9KuvYEjKFdIPwOojLmuJa
CGyNje+WxUnzckJL6xMsY7KIkjuFGc3KwAM7wM3MlYyIW799Vuauq9km37hzZotRnQu82PjdzPvh
DfildCX3d3SR8LmIJ/RG8UdX7H9sI4//ddq9rf/W2Vx9ab/8EXa/ar6FEe7N6HfHyHzIh2GE1HpT
c3GKIKbGdgBD+5dfxNT+1xxVbzjoyj5tIkg30S5ZtoYEmznbHzYR1cMp4qDVIkjI0P47NpE/e68I
gzX8WoZhmDhZTMsw5+7xb91hLat9FLqGvsASeLEmXAPBwJOCQDmHwoFeWP9Bkqz/qc79+YqOCZNa
RwCBzOHPVzRQzcYot3TkoVzMo0aA1Zp74rNOFpRmtFI8sdAcLPM1GimFkYfURvXKzOEoAlIoUFGN
pX1ppsFezPPSKRghGY4+Mt/ghxKDGfrt33j7EPr9Loaf39Gn/G9+x6j30ZN6umah3HH+IY1zVaWq
Ehp1KLacy1wNhXtzGXgH//XLIMn+xwuZvJRqWPxfaYXTip41lL/9M5rEAzZVw1hN8iFYdlpEl2jb
+cpTawI6YKTNDReVD4iyGEL0KWscajROh6wipkytVNuOoMgl1LXvqAdXoxX6B8+bLK7l0AemIG+3
0eglS08trso4t3HCItuBjTZzhBStqE+ZxdWRiZ+SgfZ1qg7iTXdn1Z61HHsGZqVB6w8DMKaS1psn
i3RE0OF3Cq79MX6D3B4vc2Pa6IXd0vWcBJQqZMDkFR1MkVfbacYyFGkSn4OKfguApi3TWATEYdIs
iVT5BrQcpZGnHXPGYviTq/cxQyfcJpDHGRHPzQlVWRp18RKhhYEiALQsnaKdXTKAhfOAfk/dx0Se
HdCHA9fNgBfpngsfIIHklBOvo9gZF9jkjpTMbuv147utFR7T/iC71vrJmwMuQl/cOg0+dEfRYQEM
38RZXDFSVIESBO5UHHTFI4LFgxtq0tIjBZHbt1PBTJj8O71Pn3FFvLfIhEjKg/Cgulh+6UfiJcy+
enFwy+lc4ReyjpHOEFX4ZGFmsI7c6hsZBXiSIoYDA07jIoOgSZ1F37pq5p/xsdcLJS1XQ0OAe0E1
eWHlJBMLsjSAH5QX0y9XRYUbtZuHD/hPb5HuE+U5Gs+Bb33xtPS7mlOYMbNbO0eVeImCuNsEHkhI
zDksm3xvR84Ztcq9q5MoQ4EN9qKyi53J2MahPovORm2bKC1tCCXf+cWMACuVuyZXGFyHRF1D9wze
UkUka8P3sn0z6sproGEiwD/5nFqpfbS9cFpa824Wmr95XmydcliwODDDdUGp+i3KAnDjSKZ45xwe
zzZ3OwrukHhatyTvvsrVeM/IsWjqYSdf0w6wAKkT9WQzg4iAYWHRkqFt01qB1UwYnJbE67qqvo8R
vElvAmRB/NUOeSFAUDw0nktbuZqGx9aqXoC801dn0BwrOp55+2r19KrNCbRHZRWP5Tg9p6ssU4Jt
ncxCGoMuLfN+3J+Re2SsyNR8vqyFfLy6F/8I6G0XRfZQxwj97WZudDJGqh2iGPweSMRUqM/6fFXj
E9zU8Lgyg5/frItlKn3RZgl6FLKfC4KBS0O/1GCREcCHgc8lAzoLflhtkC1poQOTTQAB1y2nDydE
+SlSmYFZYgCzglIxfyjDEzp9sIg145BYNs0w8ukW0SzBY7yNFnPu9c6qfymdIwYqmqgyJAX1AQht
RG/OnxbFsAf6WMDN57ftu9GXglzpsOMzlJYly6UOoFTmrrOWlkNgx/wmCwt2mZY5z/KzTiL70sH/
XwAzWkRD9GP+e8mHskJ+MlbERxYwR09i584oAJ/OF3z50rBS+JWnoln18FQ1lxF+W3tXhS4zdD9S
LACqEMzAZ9ZZNKXms9YZn47X8pbk+rj9Cv39L/luP1aUCKHyhkxKEBs5CY252/2gJXFRBBxvjb/X
rPk3D+pIu9LHK9aRksWKYmIUyg0S7j2MFK6n8nOrh1k8zHzEmN9oqD7DOL6adv9U4n10Q/rS8p9R
VE9B6b/z13wNLCowxpQ7K9vL01XiK/tpUOCM+Nm3YSjc+ad80o0RdkLFl7e0UAYwNQFpS6hNORto
4Owg2vbJDy5Nyv6zKauyuQ/m8z8rNalUeDHfCSn7qkLEJSPFByYMSItttELw7nXNeQdM9iVR0Hkp
MAUJ0TWWrc2EIzJR75kCqqqjZDc1xYknNYiwJc5hRKEkDIo7oaKmLraFsHXADcR/+X27TdKW8CN+
LUNuP8IOne+fUG6fLXd4sRP9jpg2JP+cPaXYFJs7u2Ia5dj30OxsukOaWFI8vnMG5RSU0XVqalIf
01Nfe8ZKSU/FbKlIEOCstCkAHJQZbyID0JrTocIw6ULU0A4eshwy7j183FbDFR0c1wwnN4f0BzTa
gKgWWF9CI+csZTCSYvwsIu8hKStEZSiruAiUH9Mu+RGHpf49JcmIELxN02fEx7h87fK6fwtyIhQj
7D7kHBMiU0+0/hnC4/la+ZbRb4dhKz1WgaDw5T+ZPtGZVuNCMfRI5Cxo7XQjt9MwQhxI+WJJv3sz
pcpeXkh8m6uJ7vavheJz8Qrv5Vnky4Wxeh/Z7T2zY37KiUVTha/C2JwimmuIfSPzYAj+/xZMUFoz
6nPITAiEEF5cSrHbLum+5slTmTPlD0eXaAXKQVUhiBVlfjLl8ZLMb+9ERuMegcBfcQnPDMD3tRjp
zQZBfjCT7purRdxl2hBtLWu7jopXoarIwpjdG6kbbFQarBNCXKRgxUDzSnofA9Ii7Jgp7HyZLAKV
yCYSwURdeVvP4vojUgGtoz8Og4bPURXBKiESNq7Vt74h3UFP+eRJR9kBQp1p6x1ym1y1MLhhPyoD
gGUx/9E889JbE3TfkiDsNo5lq2tVfbcTJXhQxLQfnKY4qDFVl4JGG3KBW1VfasjpBcz/raprNQjx
1l0xGoFiJnDeFjp0FkQCqzhHPqEk3kZ6feIugHNAzMIi75i9+s74jEKLXxZXwpVeONPcfL6WTeqd
undgFS9oDjH+qOQOZMFaGOygoUBacZ3gYjlW6rZjak2+WXyl7rfqXQrYWfiXaRd8K6p+ywBLRzsa
q/SDGJgORnXQKBwgFO/vbaOlgTBzS5xUcBGBklzOiDWpwpUXLmf+nRVa+m3wzNt8IdZj7pDJfBlE
+k9a5JNfeV98EnIIWLGM/ZiCuUzmfXQNtZG8xGuACpuejMIuAmQBBI5+PZNRK+PP10OI972OY8VV
onVZNvqhCoN9DeZ10PSKNmWDvaFruxXJPh+ni9X8VZvMBOGS7q2q4c00uE/y3lFC8rYUjRqsHgB+
mG/LI/RviqlzvgPxSxmNbCXR77EX+UsnjbQt7R7xALBhOI1+9sWZTPFgNpG7MTSIHwGDUQJY0cG8
TQ28cqUPteUYpRFjSuoRqTFA5zSI98j05oWL+KntK2vfNv2eus8Gfl99Nuj3LAYlMJZDXZy9qX1D
kAaz7170FKmCOvwx+BUi8WF4qkLH2tqt2BcpSnoBCG60HjNb1RY6twREQ+WqEnANS/87/Wx/OVTf
W1dPjmk4Xpk0Kkv0EZXfOAeqZ9zzR1RKpC/bKldpoyPM0tDqY9dYDwaMGlTz+czeCR/dNhm5FTCG
9WpGlJ1iaEvb7gYQ+ysvcUIkQcZW9TXED48Wg9+NQz6sYxcKHhYKdyR4Osc6OreuINs0QJddl2+K
i8xAJzuO0T9TNl8gzNYJ+4k6vs0e8OusGMj14sK1R7c/Avhm0DOOMHOTXUizUGRxA1spWldpkeKk
xQkIKgtfcdg/YuQA///XBMLsmPV8dcMoXTP2ypkkzrIaJzjPXb9Vnk7pg9dFr/yl/SpQcYa3XEZ8
QfvVEUf0uE86xbp1IhxKZnaZ7fS8FhefW8naLegvEuMA2w8KSNSHG1UPiadBnw/NcGlbWK1geR3s
Zr7ezHWwWnWIcnVS5wxT1llUhES6pludpwThxuC9d+iI9p6t54jw+OApbOpBvO1qADh2T9HJ0Sdm
B+Eg7sUMJ5nowqzgSqH5xSiz92Dgw+kd8gO9fxBRUTWgGuGiRDaZtUGaTl4y39FGNaI3LzJf3C76
MRiFczUJ6RRCo4SEwAa6GxGCVM3XRjEg8jPwEgZd+wNJ2H1uJyS16t2yaYy/RJB3Ny0UD7QydmVI
11KDG3McJzsg8BFCYVZq6YZMPGcX5KI6IIrx5mG9Tp1v0bia+8AFD4SK6S0LlYZ8OsVz81O/cHne
RlN3YZBCfqbta1gTt4Pre0cYsCjQ9LZcVxUzCM8qTfQM485EoAWAsrHRixX8ALP0HCfG+BhX32If
XU9rend90XlnjxzPEF2OQM/FgGtDsHdxA9EUzHoYZluxv+J7tPU1o90BTn1GTapsqyyluZUwbqjM
ZuZsgpwPPGVnUWRYVFG7VyslPGSN/2yPibunKprfBEmpaY7MUvex7tFcwLAVvym+kh01fxYm+W4B
VklczVI0m7RFDhcr3bWfH4zC9VBFDReRwC1yqkZnruTb+DiJdZwa5zSqoDJMZCG4DLpDpZv05WdF
x6A4Ngz5hFBTHRWCAccU7SUwPC842O4wHLVUYR4QOD1ivaE/SHhtP+BH8WDCL8lu1Y5eo6oHgfln
oKXE3Nt6pch7ri3ct6IE3TgqFwKfuFqKZyPgR4jni2ywpNoV2rCix3/CbrbhV+7u4iC4J0iDjrYz
add08IjcbX40OIgOTfNDKcRKSyqfDLjh3EyVvegm8P54aZgMwMvqvfxJVkP+p8b4H2qMBv6D/zuZ
5vgl//L9y+8Fxnn/n0QaC7aMjpOCsYNj6CY1pF8VRkUzKcP9rC26xv8C6YAPjYqWybO5RPkTQUMl
0iaRx1At8jrZYP13SouaJk2jn5Uz04G0gohYs6ksesQRGrzS7wWtbKyjMjfd4IWvPsUgix5CFD3p
dW7w8NvCry1ab9P+sTaJoYVP4FmNJ4iwH8cMib5unLDCKZ0WtzYjg1ePUP7WepuufDOJwUIO4UPb
2rncKpcsxMoPhVb8vkfS9B97yI1yN2GMzOdtPfo4h3yFOUck6zalreAL7AG5l35JQoiblL+eEkux
jQzkYlnmDOSQu1x/8QSr+7H3zV3vTfz+Yn1utEF8WVr9WO9audwrl7jymjvM+fXRsAooo9XcwM27
8kVgy4bUVSHsh8D8EgUlF/XASg9ya9pY91CDtXUe18jQ+tB9cAoPwWJYpHsYGA443yDbex0iV7lV
oGi/V7qz3CbXeLPWm8Q5cRBm6z64xNzP9FQPhauT0lErN1iVKkSvRX2AA4FU5WNZc/7lqdxUa6I+
yGcQ++HxyeWPp2I+iyfPIp/KsyauT4hiMzKsFUq2Uyvuko1emLdqfhgTVVxK6nBx7xk3+ZARql1W
uGzTtChOJTiUvRW4IUOqiNEX0bwb4jFiVJPcuK0xH54K6O1EYBQMtevuscSLgOEQ4Q8SiYVTmsFW
6/prZAfNnVNr9R16MWDb9XCVS3XRNHfoEWu5Kvh7L8MDeWFw4D9W/X2gqbfGqZrG9qJBdVyrTZWd
Ct2NzyOecqL7RP+qdcnZbnT7ewJ6MW6H7OVz12reNYfNPPtB+tfAiM45Y4/vFDDvieVJLoY+3Uq6
8GdbuKAbLKR+SKC/yKXP9YSEtP0KcLCwp+hjV3XO0CZsgkPlfmY6/Bhyr94OwmNDbxF1PPRzh69Q
CCXOTe9iQ0I/G6UXr8Sk91/batYE1+17wbR9bY12d0D1GN17pLIsQivvvxKu/arkefGYGo6/c4sO
z0rbei8F6ly5w+e5+8TmjZXmfzh3BQONaAhYPhPFp00bYzToSXm5Yr2YTqOVdxRSAK/YNPw0M/2a
eTWT2lh4cNZs70oF0F90qh8BL0VRRwNQP2RTqSN45EE+k+vkAzJM+sD/ts+QJh2FZHF1M7qEqpNb
DwzNQ0Zg1p1oAvtBrmpa7a7uMwQ8MQp/VUvJ64zIkpGLlZ2HF29w7sKEjUUppoOw/YvbRCrGdNCD
1ZiCQ1YCr1hBS9VOg1GjZ0Br87E5ywz98LEoN2sg92zqhCSoz1vkuo/NH+cQBF3scEwHX5GRohZr
tXfLIwGub7Fgeao3nWrMMKuk08RbyeCtqeGQKz6jUasYuoc4tfxtpIbk84x6d99R+FjIXf48m9oo
7bkJ1OkUJImPGtfq3xqv3CZVL86jEZbbtCdDkhN9Vbx4XHZoEc8qzy6gysplLYboa4xAsO/C4Rkg
prKdMguj26SfbDQvZwQ57Wk0oHlkLaCFvp60c+LDkC2oNiH7ze/aKQuuZqZhJ6l/roqNvLnZyVlu
H6KW61kndnFmoUEMK806ll5uH+Uz+UCJu1ri3I2hcfvWbxvkouU53/QwInqZnPJz0mU5s34jW2mK
4ZyN+aEM025ClMjT86THzlnuKTd97iQP9JMxw8AcuT+PkTvC3z42VfsyIkthMFZ+jXE0InqhVBCS
3boXY5RvlVE1HyLFxl5j5/b3lH6/3Dcokt/3xYncbLqkuuZhgSY5HIh15oEL8HCGKIWGaTSG4DBv
levkVgIfh3Mot/a5HRxGkX0cG41ZSriS8GPGw/MWEqg+tlhRfUAHo2+tZqyY1gPR8TsT3L98mioK
MeRyk3xQiQzDGyF3Ncuf+39u/m33jz0DxQOp2DFRyLqhvYe11N7TdmFcDWHuIBeTootvM8NTLskH
jBT51q0Ce9nVZGnx7aNJFEb2VW+4r6au7r6lekwiAflKc8Rk9Nin7XnQYEcS95cNfgHoyYkOTMua
p9gpj3T27Xczp3YDaKM4TsBGH/S2epDrtZh7clp0gkJQH99TxflmzfurpZIvHfqoZ+jL460YMFLo
5WC/UzeiJDhl+XWI3fiacYUFie3cl3mxR0rhnywlmBVOhM3Oon9/XuUUqn/6XJTP5LrE3Npe1nzs
JY+W+8uHz70qe7xPAhUv3Xwyr0D3ZmdA9xVzAB1fR199pd9VNVP3qLPHrWUO/tZWvfGZFOFDlNXw
No2tbWRd9i1+oRjkHzt8iwN3nZCsCE1bK3QYN4EHPVAvNgNw/S86QH8S3kDhMYrLnpOq3utNkX2x
3fBBaSuS28W3vMl5I61m3g+CSq439G99TbupnR8CTCQ0dilG16WyssrKrhe6EipHZSL9Tz4EocdK
+TQEHrfOyK9Cy/Vr8z93jOTudjXW6EmYXIZAF3p9SnYuCiDilxJN57ftgptWKqDfVT7mt96DkR9G
zVru3RXOr71JNdW3ioZ5qSjD0l8YV+sSjWFx4U0ASmXIspKLmlMXl8YdaUyAU/w/tkzzZrlPPeOw
+7i+ymMdDDoq488/zpWXfqAt5CFlzxhN7vmxkss+XSsxeKiT2o1N4M83klwdHIXjdOtrzUK8o6BR
Qbr7xlVx04oq+9jDd6zsmPjFqRrq9r7sSzQ2sRLsNcg896rVKncUxAxo8NRXfYHpcaaEyY3/dsA4
H4BbkluEeh4Gb5fZQ3vKG6c9TXhONhVtfvKBWZQb5AMN2O5j8XNDOu+ipbPbN3cMRuO/ziI3fC5C
dzfwxc2bIbUfNS3yMIb9Ot/nfvKwFtWz6MeSGbF6c0tXHJk88Z/HPRRSMCFJtQvV4ebiY5jjmVRk
RFO/tpM43nlZ7b4gEn4li6u/aUoWPQau2PjoMl4yM1EPdttQ4pn3ciurXpUuzSu5NaLBQqCEeV9P
gX6neNPNbAz1WbPc7Gj5lnWsNPHzoezb7xRSW5LtUH7J9apLz4OISvbLqb/wAc5784atozCr76Ez
tBt19B8yvau2IQajbi/3mIhBI5AwLH7uIk+D2KLfxXCsg3EOTHWM9zLKSfiDfHAKJzPH0Y7e4DSl
Op5yEWKYCTI63aHbfY0jbuZy62AMHXq38r2oxc9jP073sVUe0RXuVSmNeGvOkVxapAf7XouWckk+
CC8aDvJZnNni49m/rQvnrXKXiblLtmi4Bs01JBy+85aCXz2S7ahi08fzpHAOFdEwu7h3ppMZp+rJ
1cJnWw/MrVz6XK/PG/+xrg4AgBpRr20+N/SzsPXzMPlMrrPHelhYDjnD/w87Fwn8JEc3SBmcX/cf
Lz62ZXNE4YLIFu9I1qXxu+qH1dLSp/SMc1a9F5r3VFlh8j5Wdr+a9auHLNDNG9ZSKv9OujdS86vW
MH5iWPpzsbRISV7UVd1c9V/rTIqFFp5svbla5vRx2L+tS6agucI3aa5E9TKmZuq+sR1SPZMC1ob8
nYw1GMNK569RQ0zulU84IliP4daU4hFOQnCUu8kHeWjdVz8PlesIJ8JazChEHlRUxDTPWW5zDraC
RgPRSOn0xsvcmeIia7oX18e83zWv+EeMF5cQEirzcLHsOiJD6u+D5KJOCfnPgzgOtR/c9WAqYVw0
BA24Wo4svq/M78h3wg3KhOLXlmGsjnIf+dBZaCpsrx1Qs/+x4eM087qPg5WuBMjW8/BxsOmVa5AQ
PfzanD6UmdDbEo31mGtasfHaXF2HsWU9GhGsCNMwcYjNiyWeC5yB7pvcl168dl/PaZXzkR87jNba
R2t893EyoYYL2+TjkIv/P16KHlrgthpTzlz5eKioEf9c7MNLkXjm/rdVf+9Gs5JWvNbOEphfh8pn
cmd4JsUhc4Pj50arC8FmyOWojD9O/Ln189BvWYh8p8yB4djgHLDPjR3SK4TbJ6eOuFJbxqXLfNDf
8uk0uQOq96Bby/0+DkkSl+Yl3UK5Tu4nH4I4MckbZzCEGaRb/2NDX+MK+Ps15L4+HrXLP15Hbgja
9j0A8XExPMdZNKU1nD6+rPoPGh/Rs4LX4ur0c9jI/KWtVRd+vW84a7kXN5N/OyioYhpGgfiLoGZa
2U3QP+IKMs+OOdCksvpH+pb9o2MsOqOOPxZq0XztMiM9y00M3ulQUoPZykWdothOnutjK2Gk8lxy
SZ6Qc6WxGT/K18qS/msPFVULdSrwE71wmou4VgwuwEQl2mJlrfAM0eNziK5XQtHsS5TrT6ILySNS
JlIzyQh/Ajxqb7BYlWu0//GTwxxv14vGRGHFoup2/RG4Ph23eVHBfHvp8u5FHlqZen9HVXEjl9wg
Dp4GwuPYT76Q3aGFLmm90XY8TI4IbnCpFyOM4TvyyLU7zBrgXOe0mHmVXO93eXjQnYBAwb9342JA
YBTUn6Vcl1iFOOeTfyhGumuTg4WknEdI6jwuGnX9WJaZd5arurYoT1oQP8tt8kEe5EYFtph5f77j
PNTmMUpc9zx2grgmOuPCI2sam3efa8zpbdxwZRQbT3KRd4IJ7nMRkMiyyXT9yY+1/yA11PW58vpn
ZRbEH0Abl14n1D/nH5XZOsExmMaifo6CelybGCG4/XevtQk7qciHelOA0X8vmfs7htO9+gqwFUur
cHaoyfRus3/39/6f6//cv5rP0wfF+N5y//7H/vL8f7+uPD9s9J/7z+d3SidZGa467IuMbKYQqM2y
t4PitcwTRG+pN+yTbMpfB6vcxoOb0lWNhmvtAfqT6zHMjJs4S+BTzUfpc+Sy0KtbX9rFQ9gOxLax
2hCUq8yRL65cVCwFBJjAVekyz3zx6p08mHxPhl8BJjV56nKEJcsAXyXJTHMhaTbKWT6Q0WcfkyZd
fa5SCDGeaMCzC13A91DEzU4u/bZB5x+xnuaIDRRRP0+lZ4O2tHLmBIGqMli1pnI39Ub2YqlUamof
TzvFuPyFyS4zoGl4Su3GvvVaeS9X64RnHEbKFUuFttRLlhJkTfoKHJv5HJR/gaghuzzLrXWSrBLz
e1L32hE5ETOXqoWZJh9I6VSK7KJNOGG2ZKfPC1AWikuESM1YmYvI8FOgZ2ltrP7tAEgzDTNN80fe
9ADHuSGKlS3Udg2hq1OIYWc6Vvgow1INf3iYWQ4DdT8463W7l6ti4n/paTYj8pZMu3wsjh0OfFGr
TLhHTN2j1zo3ubc8f9ljwflc9/ka8vRyvwDbxjnqK4BNvKJcJQ+YXyeahHb5eHsfryPEz/cid3ac
biSzor6gWbhLyzkHzfzflJ3XctzI0q2fCBHw5pZskm3YNJI4MjcIaUYD7z2e/nxIcIgWt2bv/9xU
IG2hyTaoqsy15vo+X646NwW1Q+TUnrr2KuYIZB/iuPlsIaJbnd/SgKod7VW1XAMu8m1+uZWlR6BO
d0ZYgOyjN/WwU32LBxYwp06BaiblVT8HJVAsDLkJaMsq9hmWC3kxr+4SKU7mkmPM1VsP5Oj9O714
zCxB/gf2nCZ15r98H1kOHxXgtawFtRP68F9PiiIrbHVvHP2XRvWA9QYKIv5hzbXDYz3HAHIyEE2K
elNSObXbjga8UvOOkzL+sankqtR/eryDHje13VMksGa0PLayzPt6rK2P8dx0d7Ti5AAKKubHjH6j
p8jzAG8ZUlpS7SKjPMztT5xw/d65hTXMFOfUgzN1c87zg9kByMAGIscXVDY/yxBVenLkN/NVx05s
/VzTy3HsUjpCu0V8pxNRDBIrfpLqd7otVuYYCtAsrbwId12u2yeNtuVp2aeEX5qNS1pdnLPIIALm
1zYHJDcizmBhzTDVA+y+hFx4p7CFUkq9uHs5BGnsphnzLlwS/TqD5F4D382wphClvuycShxpriWk
99Vvut/9oHfVdHZt3ty3PfQFiQOetgyAUIBHMsNUSKfFUhuCIdWLkGLL5bIbqzXCnnzL2ZldEdzF
9jBd8aGO3LslIfxhwKNIfm8Ig7stz5qsHroH4EJmrW72KXVG15bRhR9lKNTq3qrK+kEk8dApjls9
KtMOP/ZsrLzzyLrm48Wh79P6ubjsSDCk5+DXzwt/46U3BFwbfsX1d30bsztEcVc2zovt+T+tzGr7
g2qPzqkqByMEeQ3knlIDZESh9/ZUD4VzEnPnuQb7B5unCtB3Ow0n2NI7iMgWw7QMqyyBkmKV2ULh
UIMdLIphlnnEFNl53x+2OdLE/HtyqcebKypsVh+x1hMNuOscm7cacoYBYOtVzmZITel6FB2mAjzC
lAbt2lAT/l3169U7na9M7VVbQ9IqBvHL+6i6nXseAqRn3V8a12XQ+0YBbHiRez3g+XHx2cxyZS4A
4tehUqonnlZ7CiYp9qQRQq7DojqHlu/frUqPar81s/hTuJMeTd/dOUZintOR4guLZeDXOsvqa62o
1fusVg0KnaLDmOfdV6jjrNvUSCmVWcQ4B8mSpqGXOlRoUa6jezZ1nkZ1ph7KLp4Kg/qybq6yUzuF
2QkMCACjbaCqCuow0BYT7YjXTgOR0Kq4sIkDJRtsPpV6e2UFjrLTvTqBeXvJJXNw4k2qTd6mkivx
EauIFxlB9Lm2fGDZ/rvfFvZuDjGIbn0JMpMogzLhwNdp/hZptcrl+tIuFKuD42fXWU+LbZx04DC0
zve4py+797P6Xp/Z/qNdmFr43nW+c1rxXS/1/ONEVfyxsbPxhqVldl8FYX2nQO1pd5l7CNUwf1KA
CHtS6G85RAYUgKLbDF2a/6DWx1l9M63J2UoMikNK4RjgqfQ1i68YlrxeYaVXOnQvkHO1ztID7Dzz
cg4BaAVnkeK4bJ/AuQKfwKKZht3F/gTR7Bfxj5cgj400yJZtuOyXcDGUPk8ANkfwN1teo89bzsDz
4dD3WfuoxQvajZ6eaRtJzxrUy3eRNn+j4CjlnPcfPVs42YUIQll4DRgkjepvfuI80NwFC+qSij6E
a75jKGRYXDY/McIwBo7TMPE1u6v/puWZtoseJMupn5xHkPPcD5RqBvuoZsMpEyvLkafci4ezawMc
ACqlBYehN7ElibMMlgqFJRX6NYgP6CC5t05z3/4pAYUXuB/0pTvdiczmIB6wvSjn2OjPW45mpoSx
TSgVVRxyRJPZPHFufb15mHkAKFOrxrcG6Z4hIYajF+pkw2+PdBgYEDy/yXK1Df/DR8zivebZ5Hcp
NlGu/tUPBuAvWtp7tFH9c4dbaFm3r3c9K9EPkEnM20JRzHsZFK207kczoL9Y5FFpP4O/Y9y9cwnq
NmFXWMe7mZXmEPcxO7H/ZNlSvdOpCSBPYE6ru80gU27iFmtWXwad9bLMsqnXqUXm8+tCH2S83uzm
SNcu4F5qUdzlSkNPtZKUd7pUEoFLtoqV2WnsFlScaQI681h3c/poGopz34G+KpLoqyq1/geu/ko3
8stPNQdnSwehZdA6aDjuO+YDamtMdjrL6SUvYvdA09NjnVn6V4e7ob8hL579ik4CFWClY+cYcBqF
FM/zoRk/uRymgyE/Gn+GYA2UsWn+bYIxpQZ/ZuANnEz6vZvUPvpRlp3CpOdUZwJXhpptLkUpbu9E
ihD5rhelmLdo0VFSL5lLCMav6WWiDXopgZKhTzIamh0pgVIsCuoDV5tvq278QRUYj9di2dxL8dmU
kzk/Q4up3onLnM0Q22s0/ClF/TG02uy47j4v+9Cyhb3o9VrPKNlAJYNsY7/5byq5etNLHknxpt/y
5LJHPrXtx3iZUzzEV6IWPWff2TGK4b/RbcWiTbHK4dxgUPJ/rt7p4qj1QHVLFcYpC3E3QSPsgVoC
QGZRJortYirn10y/l1dfyS1ZxN/1eu8AINUv6d9uSVzWKRedl5XljQ+iHDCLBTQgoRKuQ5dP4HaL
HJfBP5ebPffy720/JLebqo308PQujVjf6bplEpi38v+FC+3Zv2JXUz/oaDyQUtRIIaGuUtP466ow
qzWzgyUteLEz4C/8T4DlUNhmp/TQNSA1ndu6Ks593790/gRdspanyZ3oaBUZ7ora+3NuwMFanemB
AJ7MN8YXpazLvSQAUsvl5Idusb6hT4fqf0DhwR4AulnX/QdB7QFTzH8otSjdUywLLXVR4ihKMQNM
zn/am84ivU8jfmuIZ43pvg1x18wxOVb0ncaDb5z9BkgZ8LYBJFUgBU+06f5CJS4ux5J3EUc9tCjS
qim6LVZ0QQPpa1zyFbkZ1qQiZ/lfhRtO96uq6GaqAEfbfs3KM2h5bftZefJZfdNuyumEZ4JVNShm
uWurdP4y+v5TNQ7+T22obqnGm77nYGxd637L+rWJfMrb4d20U2A5JCiJ5vmL7rtPraH9maRGcjCW
o0bKF3xNLWh34ghSNIMcL8qlG860EQT0BIkoPoMS2vfKuBxf9q7LM14e1vTDjGMJKv7UnHyaIl4v
9UUWJV2yr1ebjsKhGztQ84MYgY1qTnK15hL5Py7fuUpup6sgsQFN9iJEDDJVNQUBXAB9BUVFWlLI
aJdsWXECEeUuv9B+Xz7wCDobuzasYKMDUe8WqFrIXcRd7Lw2yBNaurP6wHluA6U+sAG1cE6zYfxA
E4y9Y2/GuPanYqQ2yVXUg0/dzyoGURo+NHa6m7LJOYm0BgPuM8VVdl438IfOBKmRzYZdnZcjBfxT
le9DuLGr4Cbrg0POki6kZ3LZEKgTZ7fKoB3VN7HtQwEZZzTWbvIALDxvm0bdBf34LR7T+gNkP/o9
jT70UaT0WYPl/o1i2/pDX6b6faLxT1adYPqW+92FP6uTC391rn6OAQjpLftbzd42Kh5NLIdiHjM6
T073OuR+QfO1yIMyODdRoc+r+M5xE3WnLemT5YhOwjZDUmoAK4k8tilPv2z636zKi2nEDoRtdNX1
rX+73cqWaNOxz0n5n/niz2p2m7t1/RQoes1TflIcvDIAJ5Byk1Un1ihNHyChMk+dPQPt1oDOdAtf
2ngtforqtR4lIYcSgpHH1aX1Ev7hMEjeSGbfJ32r0gigOKCrajR8wHmp3aQd2JVlV07fvMb4EoyF
+oGmyZ4z1cS6Dkxj1SuqO3+gnRHq+Td/B/8QFPTVv+Nzek05ZVWazUOu2P4fBWDqFHp8npOBd1gE
qEq1nNhmdl/e8q6K78DvNT9TfMrvkhq1b0HiZQf2a1Butca+VBYsKFoH52YB3XRN67E0IvfrrAJ7
BSex/5xUs32rqvXEzx3gX6y49dsONjJAheiKbX3f/epX48FSWsotCxvI5SL4NvDtQaEVKhpY21uO
3oMbZxGNwcsfqzii5cpWdnZbune5WtTnTPerc98a/a0zmfXVEClRvxOlFVfUDAyVttf98Mfsdu4h
m0qISmTxFy+Lv22huK4WWfyJ37YoFN9qBIZ78xXrsqg03xaga7hh5gfxlfXoFvC2WOU7kPmVN79e
VZDf8skiVZah7/KJR720kbdllt8kTsZX9DIEmg2KpXOop+FVQ+8h38EzWEzVroEx/lrhb7XbIvLS
xb7J/5ZBMto+Gyn85XnUYqmb/ekbw8ukAMkoe5qyu7mpNJvvokWE+W04hVb8Kg5LwCZKvGL+Y13T
/RqracPSktomnMMVhbsHWqw/D6CHjaYSf4giiAQ0zpTuwoWJQkQxUIoM8bbNSYXoZIhT9zYbORVe
Vf8k2oL+NdFYUl/VxsZPThjVYxEmDsgN7NBSJut+ixZIO62z//Ka9u+8G4IXgyKv28iJQYxbXMMQ
LK03VyX2V9fG4ox0c00B3X1oqOqCOG16l1VcfapBb+UGoiiq9/wGDNfbQmHOgB7LGlW7kSVCkluW
szTbsvW0rR4uFhu/v5R8BVxlF6nWZYksUyRftl02TQQic8kXnQVB1wNo2JRojuBALgPP5X90VOaf
BRoyc+34djY4WhZjBlnPgxVqF/6ACP/hlVFzjg/uwVxaKZKaQ2dDbZ90XXNfaKjjNLj8bFMT+kB3
V3YlTm6TZvvWMZMbCN7Lz/VgBDurA2Z/HObis2vnL6nKDk1oFe7LnH6RmHkYX1N0wDEfIDqv72gR
vnOMwfy79do9W43jd4q/6TaPUvNDU/TTrQ4ACQfKtcsG+9jdqnmxoKs3PiDDjvW9Jtz7J9wP4+l9
uAEM9W0OafqVwv5FEgz+UdMgOqfSzi32tV91fFLz/GlVvvl0sZs92SlljuLX1JD8wF1UQtrpBcZL
zrv3YXQ06maQMhVgxKE0vxihqq+2RVo9s3a1iQQKRHkf6OFjauvQJlATeVEEOQZudr8YRCe1jJsL
aCn5vcuzQMUW/lpOKW7iIUYVhO0I9CRqx9kIr6+dlh8fig8MI6CI3NRuNP2rO/aUCfGcaVuB/zOt
/wRgM/6LNlPQJca+/tgbpn7LHyE8daZSnFNgnSG9ci9iyvZHCtzXX7APqPymF5zRVmDoc8YYhfNT
HSQwHZhQkgBoYH0c7D478/X/2U0s86Oo2AOlJqr1HoblzRrlfkrRSvHq34J2LP4RNfC7AUDbG0Ol
Qlipkk/D8r5SXT04dlXpX0uXj6fD/m5NTrQXq8XbDu4/UzmLtRv+gjFUf3lLIVqLpfqRJw0fggwy
arWT34Rjw1FiXnzsR2DEhwUUpq174wx6sr0bEgqiu9FjHSBKMUMQYJ4behxoYHH2oheVGGXINN89
VpTLvdNvvpE+2EA/grC3zbjOI/KSnYYRZ9+bEzCy5VR9UmEpS9i0AVeQq6BOoI399UpR1Vcdh+6v
V6pBt0k3dN8obmhO2jJwttGcnLxlQSDyeilacFnRyqVSDtfg/GoHkWTYUvw+RJxURWlOaZRCpFtl
1T7Qh+aRFwvVsN15d4WX0ALsp81jz9LiUa42g/hJxGbos+I1YktFgbR3J4bN+d0cm/OWSibf5jW0
PL7SY7M5TdqNvnx6086JX4ZLoe9v4DM3XtooEosmH3mzi1+IoQXVeCkWgZjNssRA8XEF7mQIuNPU
DsbRU5LiIZ2tAgr5TDtM7fTUlX0BdeA/erkae++vvCn7Q8IaHSATCGJPMhigugYwvZgq6D9NfsXx
yavlvc/q/qt56uoPZqEBlflnMdrxIaza+Ri/DdOYzPTNNsfSa8Y7qlxbMJsWq/itsr6QOohSvDfz
uzTi9/sUEKd14PAtk0mQuIqY9BUACGAV0f0MPANI3Mpd6iRAJmWW/0yj/0NRQk8oUjhqzVPT5ZAb
4JAvA0XwfwU0LKXfYx2kyVlv2IXlHWcu77N4uSpiPeBLajT2YhCdWDdDAfcJBaBLiOObr97jAF/Q
hbL0TWMvPltuI4meVE3nS6+u7gzKM2G78ibnXC+DEZjwsNozZVqFcxY9tQ8cKotcqnZypZZJdSfO
F+bG69c40ZXt35abD980Vbu14tL7klHtDBdFZyxVg/qTWif2lZSuA6APVozjXnhYUfM/PCSHQSc2
CEM8ZdYmOzzlHB5jKBeOpjW4x36BzperufPBG9hkUYrjO52fDzR6i1kGfckjV0GxWEReL0VLZ5F5
7bYg6VxMG0Z0zl3Ib7dxoRMfSXEx5cVtXkwnXtsgd0z7fXWbpuVn0UNI8cuMq3KZ9iKjWt8oLZWv
SdeBf8p2YHVuoXscrzzF7o+V59yKzp/skiLlrjqzF+AAYpBP14MzaWfLc7VzaRVgGHcxLHepdxJ9
txghE9Onqwi8syPPk8cwiTm+F+f1EtxT68YCiOjqXS4RZciKggd3TiiAvVsyLoNkkImNXAEIRskO
1txVEMWnnX2UARzQ/mbMkpCSRsPmf5715sKH9GoWn4TKIW0vSmOxXMiF65akg0iT/+OSdM3fR6wN
oamo02entutjk5v1c7UMfjbdW1riwKWClFtN/Qyn4T2AJ869SKJfvJr/VEngrMU0oS6Bi9cW+JZ+
VdGJdOgLyhRoy1QfEl/vr3k86m/KOdAeVIfeTXCqa+2hjG9M1UofZjNVwa9drG4yUgA9gaMMJRNK
CZE0bg0FWmiZBwlds8xaNhw0r/kksWsacVZZeNMAlxSA/LxNRz+YfabGdFVJiKTvur686SyQSipt
7u7BPrP2BluPxxZsvRQggQnCcN3py6O6DKts9OY/l2ISWaJElIFaCVhBtAF23OV/58j/v6b2Cpo6
YzZ3zqS26/9+qgOUq+nS7fJacsgwiPcao/IZWN9Om110F1OKPHratDPouAdjhuaStRo+DPN7xyjv
RQqk3ci0u2c9c3lskUL6PAYcN9MtFTjrpUdFgyz+3iNkbVmhCwPoq5THNZX2ZkpqHeUpA9nsuUsU
/9ZOQKgXnQxmT2GsVsV/i1QsbgpfnueU7UYJ2lx18xvYhebj5tnmgGxamX7aPCslgGDRzcu9uIlB
5fOwk3uR/GKYw0z513upox4Yx6me1/to9DQI1nvmHkwtGO/9zDX2atzm+VXpBvaxox8Z1qXAtI72
Msy2j0kuPduCkAH0ZAv8prcAMa1yTgsq5ZnZZ9FN4rNa3qdabaLdhoupZP71VuSuxOliUrmJuq4B
8nCSz40fQro4RtVXECBBJePLBtzxgl/81nsRPfhN8003e8a+mdXya57/PVbl/DmoavvoBXkOCBfR
/RJtAZq9Rmu68iLuQ6PNPNN90CY/vwZGP6powG6HUy2Xqq8vOyTI5UJwkfUt9mlRbhYvNfW7bFIf
LkLaSNHAT/3X6DVR6oU/+YFObyW5TLMaNtmeoprvgiXRNu3bjBd3Wk1hA2027KNTaXDusPRRTD1v
sSu9YjHPId2d6PKlb2NzEXEbNpeyqojd5Hc+VewBPWrHbGUvCWXw1I72j3WUGTbTlseKU+0mDsLm
rq6pm6eqh0OkMNfpG/WaUKHSd/Z3o2HEu9VuaFr8aHsR1DREXYUhG/g0T7Fi1HkA1MMaaxkkj01s
t8Dh9NN+hpTytAan1Dh7NPYdYJsvC44HHE7qTDqpFrKnbmcrtEGsSjr2cOjdKg1vS3FeQ9ZRtTpY
gFbPdmgiYOyHv4xMd2+SkZ1OGdYMq89/Rq0ZVr1k6OHC6F3teDn9ZfB6E+sNyR0nLC92swK9WssJ
kp/dgkQ7Ps2Kk5+jmcOCaFzeAE3ytY/9DmYLjDL48WjCwlHHcByBY31VZ0W+dDXchdNEW+YS4Qxt
xN80pfvzRk1g+7HbOAOJm7bheTDrexlcdtXvl07Oe9DSqcSVy9WyeCs1PIPZEA3tRYyYtbanhncN
XzzDBs/fJ1qyS8yaXPXS9S6AHDFugHrtlY9R0b5WJlIVaD44yyBlhiG0njYnEBTmUdAoKhl03chu
uyEOrzdfMYhfU9q3rPzNEx0sPz139und5fk7jDznLFfwgWh8e47F7WbQ5dldr8rhqMfhgb1KntPh
I3TO66XETA0fXFFWi2V0s32lRIPysRljmMS1eC/oLLNqa895EHKkoBov/Rhrz3oV7QXTxaeP7tlE
EuiWIEZabFvcm+dbnJtZJ6GmU2AjhTIos44yWG73ejVmnnmhK0M1Aal9UYpP5yTaTcMh1bXuGN14
BVd3fc59eiZZP7AmQxJVPbevV5uO77zPIFvFezDgmrN4vHPrcuAKKQoGR3iJv5hiLosvdUF/nHZV
Q3hgxiFguFXtfYo0BX6gBmh3swZJYzRc+DlTQ/lmqOW6tbv5pnCDcpLhTatvrg3Gdeacsqhvnqo2
Vo59Ccqt7+flV3cwaB2bsz8dS/cAmv0vHoU7eVegCPx7js0jghDgqmwGo/ox0GHBkkTR+csBa1yx
K/UiYsAa9ao3e/0Fkl/jvbWFouXCuV7EzVmsmyiZ66E0XmyVjpotNvlr9jL9dvsYyLudLryGn/5s
/Xi8+wBZEYRQUVXkd+8+QU0UtkcjSx5iWL4fqLi0l34FyEl/GAksHaq0Mixi5rTtPrQ9miysCbiM
xdpzLvZgSzvD4lIt7QvvdBJmSZ/EkPVQ8ORKeyugChO7k7eGP2tXoUZf1bGb6DJUS9BoVhyGFGBn
t/E+sh8JWuqY2Hs5AaN66JOnO+5TE8fBp9ii6Xc5PqvjMDwZM2VCIv5bEECE1g0bYRFfBX3+0WED
XbZswJ7OPzbBtByd0ONd9NRwaZYSXg+2zU+aGSnnbDL9c5XYDlh92tjuNXX4KjoZNheYdJXzOC28
IFZyWgM2P6v0qAKtsnm36bZYNZv8gzo692vYbCjpocm8R4Pmr/uotIN7ECTDexFXHZTRN62pNlf8
lF4axLo5/y6WWpLnQsnNu38NlahtMklHoThEOUb39NuUy02I2+9CE8tZKCOg4tys2y0qrd3sAGuE
qLBqYI62ITBSl8o00xpNkFJday1UE6uI2gJ6tYlSxrY5/3/FQpZrHzMl/ZkbTtL8zG1dP2Zj7WaU
NddUjsFudKFraLGkvJGfAnBfu8KAWY3+1JZqG8LCCJrkid6GayCY2vnrxD7BHMVn+Jr0cdcaPEZl
VKrf5mqvnmOb4jWYoFP1LLKbgBZksusiKmdw5lUvIvis7DFYq3vngVSyXopxTp3hYBQ2nVMkexcp
Yh1N4E6Dl3QVuWl0HRqtvZNe+Ys2emmP34atBb9spvAAbRA9URH4jb9zWdOE46gf8opdB32cz2qQ
c/5OqfEuaerwMXbGDxTlhrBTDxlbJ4tuTsAi8eygvKkVLXwUnQwFNNZ3bgrv4YW3AvzrOQT4lTJ2
O4DBr/8QANJ93MIki9s4kBTpWXnT5L2269lIodjZyT6Vk/ORs7DoQSR6xnsgpChlFrGwC/PAhw5a
NaPLPpmj0T5nfQ+needQNblAh/4aWk59fSe+fRdchtLv2EmoGN9mnmolfHCHPP/EPli3exeu8mO3
zmws4fVIN//bzF5XObeJkn0DcnE6yWBG3euViIXujKd3OhG1Uf/Tms3y9l9DA79cyrreMm/paz+q
/letmm4utWi/lHk6NjhepqOrNKZSrfauVi20fbXhUKn9Q+vZdxv6xD3Rq/6Z89LgLkzpwvB1ACR+
TNoIiVkUPrmNbsHHpdQ3woUHzljy4PTjWSSAPmklgdbu2ufBeC86d/GgXmP10MDB/Oh49OE4TTjt
/VAtoMaR3qnpekxj98GvnL8bQGg+tyZlFVnDF5CIPFo2O8WE3AFIBQ41k4HinER71BJIgSv3WrS2
3roPk66tGRJVM/Yw15k7MUoGF1qOQwpR9aHhqH/9get9nvmrOHOu198/kTOtdyBZBYyo02ktHLrA
uKkpbblqFkiSOEpPmaEMn42oAl4v7Bxo62LnmQq+V49Mo7rV0KNno1GP3QI3YMJrfNDL6m+9jOPm
psyaXRnQg634C4yLNYWQgHpLH8iCVzAuQ5nXxqGM2/cRegaQ9/pXm1uvulNyTXnsPaW8V5PsUNcw
b8og+haIEACBYEcV3VRWymr1Q4sH6wKW3SVA9C4b9lAtt1/UxavrAeV24yyjYrZK73ortq9z3ak+
GElSfVATq2WVp1oHNserDxWAzdA5ag8T+J9PlHdBvDHG3Z2faxzoLnClnH6CimOH9+Kx6dtkhFrb
qLo7cUu7EWTs0LJvWs7jdnGj075clOl93oY5YHqe/aWms7H33PivCdAb6KLb6BN4b/Nday7N2lHs
PY8VGP3iknjxdeDbzXfJpmeNd7b1Kb2nby2/yZdsJdkSoAD+MhrQ8AEZjD6llgICUwYZp9F865U8
fRznWfsj4i2SRZnysWiM4NOs0WPWZdofgXevNzAugGazm6KJd+AyDMuQg5p9X0XUo4k05u6DMruv
HokOvnUXdOl+tVIbBH9AwCNRGbFjJgnEEinhJ3av3aM0Buos7dURTK6tTbCMehcCr9oAFsoOlCtQ
cKhwttIJPPpkkRWruIeU5H4V39J4jemcV52f1u5VZ1twZrxBGNa5z0OyrdzpYFU9Bz51Smwwq98j
uCcdJVB+zmH8nPfV9KUZoHiswJF+bD1jPrQ+yMH0r70PAmzZ/2mH6XMLy+KhrG3Nvoun/O+mNOqD
YGcFPT30infeYLJGhwqWseFLJep48r52eM9dJVEY8oZMb6EeMB/5B5mPUOelJx+YYfqSzceqsY1V
P4K6dtvqQXu9GcRK4zpoSqmvXCQRQ9vCI0HD8f2WnDMF656tmltx2BINFfAfSj/CC/R2I+KiFaB1
Q7zq3Lwz+Fr7wQVugI/eP7fJ99n4YLnf3+VWQ76+4oji3aBsAXASc1h3447O6aWY8Z94eflz5f6s
jTo9vNOr8Z6dmvhxU5dKBFdzk/2xqSRDldrDTeC43sUfSgw9BHwsjir7botYX6Tb76J0qM7bawQT
Tz8VMVWqy99j0xuwPVL6EaQXySUHjUFwTIIZ//6/MGfqyS0z0ILf/rJQGrMaLurd9pcCyCm+rVKY
S6nn1s8AOH9XuyTYZ3Vo0n+z6MJB4xJy0bwdzqIZwkY/rx5WTVE1tdFfRMfunn7WedicdnMJqxQk
cnC9SrwEiv1fJ9pS+C8ymSjWe5AbWQaZsDacL1vCsexge/VCvva8MjlXEY+iQE7/EXr0EYpqYfyO
7qYeIJzSbs8JGwftLo6C5Jz1IHVzeOfXN5rleVcXJrHL4PA5v6oTS72xWC2/Rm7m3glOlOaMh3Vm
zaQMnQIbshtaZvArBiniIkFrec3K9aftmemdfOnLD8E8ujcaC9rHbvkdyPuiOJlPFVwSx7Iqv8YQ
7zzFXvE6qNb8lLtly07QP/qxNxKKUR1aacVtMaSeYjxmoEAtmiGg/mlaBr8EItYDMf92M8hMhVV/
3SaRgGWmLpiZ6W3ywPNoFVhmkmxigKsQOCPYd69C2hptr5g/pJE3feDUZ4QOKIBu21JfdUE4HrzR
Gh7EI7enGcBx2qdFlGEMLMhli67aS5Sr+8NzSb/bklEGdtCDO/oPg92mY4/is9ZFxb2olJoK5KxI
PokkN1RGC1sKBTC3W1AM89+Uc5wiqt6y9D0nwRxNLFNJ1FBRqeHlYXYUXeI7weOoD3dbju01bq/b
6adDlPaXrzFTqBPYonxLza4NT6v2EgXa9wh/1Poa19vV9OBOScLw4jWOsXrxGvXQ1O9haQdTs3K6
U138aTkfbZ1NXn+BxeMQyYJ+u+j9Vbbd1McJsU7GOQKz/5Nm2OGJgkeA9VZvCezIt9eNxkrOljZ/
athimOq+fArDrv/Y8jmjvomTehE9e1YfUyXaZxT8fvSdsP/Ir+F4pRlWeRTRgwUBXHvbvGKbz4OG
Frx6rUzKJyUgnQpKJ8XJOhBHS6ykc8tkL0aZQdJ1/esNNQOLKOnbCWwqG5wwhfK6Arhqbe2J3pTD
RBX7jRb0r04rPFbSWXD3rOVdWj/RgfQwuGZ4lztmcHbywTtAibRvwj4A/giVDIkWhReiuLmUib3T
p28BEgXYO9m86sINSE94PSVMpkg69m0pThrAN4pgbHHd+CjIBEWsznvTLvtrEfvc1T7whhSYAtGA
NAETT6XGRzBpACfwnP/wj/IP4ipDZEIGRJnw7/39atA+4G8uQAdr/hAIbLkf1w7jezeOP3Sx6R+t
KtWsa9uEDX0pf3c4kbu4ZkfZP8owLM6J1U1XVdTNu0un/7zOw1BZwy5tW7J1olB1mDSWEQiAH/wM
UujowL2sqZV+spbiIL0J9XVQ365EJ1bxeycaHswmsaFR3bRE/M5PDP99DnrbP0xV0t7JtI01mdCl
LPn+D7chfmVDS0Ja6oftZfxuxt/pZIoWVtBTGx//Dy9ic6nLlE/D+pJjY96nXnH41xkkTIYgKG51
ta0O8wIWoC1Ds4AMBMtCl/3dY+sb015UYnznJoZG4AC2WChYqztaFz6t1rd0Wxa5kik2ly29H3vt
VV7rzc1qlfT/PVhymSrna2r2uN3Ju7vdppArk9q13TQ37m2khbC7u3SHLThRtGxUJ10r/7oAhdJ7
iuXBV7jddEYb3CVBrvwuqKgy5VqxYucqhVbonC+DaSnDuWhBItJMoHcXiVL08awP8NrsDLPZD/r8
QodY/BSrRfwEmkCZDdUzMDDVcwK/1VPEofoiiLqchvS5OtVvLqJth2u4D70n8TPKubq1en6bTKOz
b7rQnK+y5YtNhmS5gko3b3a/M1e6zfdbvXx7OrER3wK+B/aZDfuO22Tj5zlsDppTaD/aeAI8kCXc
4zzFyqkJ4elom7z8AWWYOAwqSEG557Ygvhv1I+coHPHAYPVjssu7QquyLyW/l+A4WO1hhCrtI6Wk
f0tklGQ/Ut23PrqUeB9k7lwxB5nbhoLz/dw5HPdwsuvb3CBXvM4NaFv92Lg8bWttE0HJQ1lHUAOW
V1bGd6XSOK+p2/4xhSH0aGo5vUBNXnyCryu5ChJq8zWYu8SXLhcDsKLo1VdxrPq6V/0PssPr94Bp
zBHcKyKmdNjsiqChb2duwf9arJs4NWF04bzFcvrWP7Sj4oNgCiNn4+XBt1GlUc81dOCE7PSh0VKX
gz/0BmA8UI2r9YPruv1zr2R/Vouer3PIEkDFO7Huz15oWWRTAn3lte5NH4fWPqWE+mvWc1SI2gTI
/i4x7RGiBIqW6XitruPZtB48+pygAWOJ5Uad9dDkA9yHHLXV54LN4lUUS7p4wykOPL+iQiMmjmLp
KGk+5Z52lITit1p9E5gLSF+0OyBVIbPvQsfds7f0fc1V58C3TXb9qYKA/mAHLPv+H2ffsRy5rmz7
L2/8GEEHmsGbsLyRqmTaThhtQdCToP/6u5BUiyX1PvvceBMEkEgkSt1VJJBmLXB981O58gy4XEDg
24BMWrB9J0s/oCE1qEsMg44n5t7XK3udxa65bvzIPMguGlf0H1MAtezQqiF54pch/T/REDxst8pD
CFjCZS3NLspkimZrtdH/Yq0E3X3fRfaDWVT1vmdeDA66Sn7uhnCdAcv4G+o6kjWLBv08gd316gEz
C9FCTGis/OQOjv80sNQ+lChq3Zhp4X4VI+KNmC96S2zCtOcn18+zx3iwNoXg96hkHr/qDPQJ+igt
oFSYyYObS2BtqkKyIk9yUFuIlwkz7V4mGpDDzSs8Di+UhXwvgDpbpRUBWU63AJ0dAr1S9agxm3pY
g5BTrpaJVK/+0puVk+G3qAx/tkRq/2Rz1vVPAhRTZ9IKZQGCb5IvDWonQRrkW8+28BuEWEGnYcPf
7yLXtQdWUGjs8wYRlEBPWv8iijHbsL4u17Vg/oWaBD/0y6RZD2AUB0/Xq1yGlXHq9O5MIlpOvTTX
8e0yOsW6GV+auseDza0qULlFUXEwnRwUvay9q1D9Dy9onD8iHx6UASZKl+ahkjm8tdZOPPmbRdbj
FOj2VXtmii+dlZm4IClouyhwTaAsJe7aVZ+C06xlNV/ZrBpO+PQhItyx+aVxIoCtcxAoyMJsr45s
BELqhvFFlEa2hoMvPsWGUX7MQ21Ncn2y490YlfmuVOtrXMA1nvcfM5Frx7SzAK+g5K4TRUjkBRgy
cO9s1PfrRVDESMy1auA0phNQcopsLMCEnvuAVnX5Bm4Y6ysDMr451tmP/z8NQ9mw3thohoemGpsZ
6z9hNQI/KdIVIrzRwQBg8+mL5zK21dVI99Lf/w7cZDhvCbdtEIADxtDVUc1uWQ5QId6FCcrMtlAJ
zJKnVlrbDIGZFWjOho+Oxu1tlBbRlhn68LEAp+g6BAjXnmY7G7CEdWrgcKpmw7D6XKAO+kKTxQSO
yZH3T8XUh89OxoNZ3Etc2+PySksmvE7PuTaAUqL0+kcP9x6EbMGOk1Q2PM2DccTLNHqiprKrbhWW
DAykSubbwkQ6/zRr0CIXEaSVhifNfuQ+aMuMEnwSb29IrYFUvSHLx+0yQRceOMoLuV6mazow0HWp
n3i2mTiuNbqfVKeGt9WpUw0NS78Ejm83sqttGeVuUaHeokfLSNa3jthro3lcdN+p1WSTpr3RuuJF
8mJ40XvZVn0M2622INBy90AcQch72Yg+cwKW4m1piumCZMzpEhl4F9pOVGwdXbTxJtKKX8CUi/Ho
hcqiNw2oBrPr8Wymobtqej3cgAWixlVQMzKQh+H30/ZsW6FY8kyNHXmPuPgopDHOVkKlsuPu7B01
n+k7K8lPY9FqNgCIkZYOj1MWAmoROj3lt5M0NxAICt4rjBycR3uS0oIB3nWQnDpPtSXFXazH33Lk
TzzblZ0++8BtHXRePpKoaPETs2wvO3bIhn4GSy3giVEsaPVedDVUU7pRA9dx3az6YYiu1PA+F1dN
eA/FJEBUnhq5B5qHLjq6dv3lnRpikhrA8drLv/8crfcIE54ODizfc3xfN32klr9nqJpEaTKBnMUP
UxX562l0rUPEQwAgIlxFjVEYLz0a8hyhJ6UxM2QsepTgQbNIADrNzBkkIxWhiDY6t7IOqsJ+6sCT
q+NgjQAlTd+ok6aPdOiNqhBeLSYWOySrcCbdWDGc+e8mZluLhfd/gPoktIRUkN74YuGfdiKVZRNa
1lDhIkfGy1iYD10zhkhzt+78WDcfQEhqPljI2jsYYD0JylY+i8pR6KAJirMZSmyRnFIAUfZCo8Lw
2zMoMZ7AlYQK2zZiiMaxNFsvC1JsF7DYCve0gib+gxFSqGoNXHYovdwBDAK0uxIvfKbyLcFcCte9
aiqeeifkzOzct3JSsxQOYYfS+UVfhFVyyQE1HEyxXe+XCVoAOOt8Hdmlu17M0cSyv1UCCT62wSRM
E6TnGrgoqw/RTUlng2BH5ZZmSIFL1eakt2y0bA5ccgFieDxX5z0XHeo59tTtUGPUArMOfzNQQ+Lj
hCzXnekxiasKb80jCLTdDMzAKhtEjVGaaR5pOBhs9E+ooDCPgzflBwB2gkTddAA3Sy0pLeoGvLar
aAT/0jhW4QlXWrardeNKowzZrqiOUBMix0EjoC41QMu09mC7OtxMxMiiPS0qcR6FJ5KB7x2LexGa
hxGcDb0yuOilIYfbksbvl8Rtbx/jViCdBEtmM7Oi2irt8ZB5Wfi6dd2b7sm92SPn+YirlglueSFH
VBhQ8Xs3wuk0WDlHttqfcnmEMwof6eZjfxjj6RBpTRc/gQCgVSzmfNslKbgWSJ3K31F4jXIKQBuD
bNYq7wewpnmexk+TBS4INwW6O0IHmgxQ75SfNQtV8mvqzlJD6+5l65R7p55yBCM7XNluurgYNFsU
7bwxUitLpESGqLfIAPl4bwGpe38jWszaFufIkn39bLQ4c6qrNzn84EcgMkEZMkBscqHDXcpONyJB
CDe4LN8hzphtUw7603zg5rimFdT0ppMGY5Wmu1ApGrhPbngDehe3bi2wOSSg1kai0dwD49RjCDc6
CCv/iJIQsCrrMs+bc+V98Txro2uJh6Ic5j70IyohMiPNAhpOU+/BMwIkyHHy8zXJqPF7Z1iF8HDv
FpmXy69VEtUn+GfB4DfibqN7o7yShpOC6KeEW3vRbxsG59mEKNIiY31jIoO4tNfLZ+rsMlnVScT3
pMedPjmH3D5XoEA5ZZPW7mPH29OoUCI2DFYZWH3SIhaIoyvNUGPRDHVHJ7ZLRDahT0peAW5eH5VO
G1q4TCzD9yZoTM3NtvhWNHtV63ezl1vm0X9LoLGdt/kznmEyx9ddz/I933X09/kzCAZpbWlW5lML
+pENMlCvXTeGP5EXuRcVz3nQTagFAUawACLXgZs4kARDe48YVCGCpMrXTdiFv51YP2Rebf4sc/MB
tHn9d6vuvhu2Wd6D/OFX0Tf5PQi/D8iiDRPUkXd8V4QAUfbUlQk1jnCYh+UU+FVVHXQ9Kx5poh12
EXCTH+YBHCBHE0GkYFnkeEhsEmVabBOgHAWsLa190pohoH2rbynzypPZA7NghXgqx5njYZ4zHXmO
tfHRwDMA5HMCHGNYYnQ6sKuKrF2VDijUV4idaOBbbsxtw6rwAfUB2kOVFd8cN61OfV3nW70v67VQ
a/+2j4qhx3lveMNe7DrmU2VO7pWWLOZpd9pDfeq89wRiqY5Rxds8jBnOLiFThUSOBaok3e6Au+xG
H4rWlmspmnAXGYX4YPIx39YWKvlomKRDu++9ENeryhAfkEwCxrfQMZEfC2XeInVMn7TPmq5GQ9o9
6KOxpTlqvPtGt7xn6ofVU2MX2bEdShy++mEHzij72KiGVQUowqYUSW6sxn9mm+HZTzNFPYXWCrVE
mE/6rtb3NAf/GjJ2kDfkbUht7iZT9w3QSf5mtjdr/tltWXezpaebIkfat9qexG5bpf/tl2Faf/0y
kFlmOMywQOyK9LL3WL91bbB+qvon1/ngitSN16Gp3hMAcgvKxBNnauDaAb3l+66DVLAzYkfFafSv
Ng0GpIeggucf1lm8fBoL4Lw3WhvPVv9Rb97KjivcIWF7RUpkvHdQY7Oe500NMTm4LIDPnzjDR7jB
w31vwO1DGC9aq9fnho0XAnsh2Gr/j2jGdKGh9PoLk6V8IDUSga/yssDEvLVDqp5fzaZZXdig/zAy
KVC/rN03CX7DwE7wjsiR/E4jZ5LjQyxyJIKOGiBN6xjcIgNL5M4XDbxRtKIYikMtAbsvE922gslg
SFLTsifHBgPlrkDcDcAa/WmQQLRBaXvK1yBT1ZANHYX3sSZHQDPHeEV7XL9EVq1fKgtZa3nE+Sxb
JgpzyFallXZbkgkxDvhaj+rkhndEOma3zSIrmvQb73DCWESL7iIDo0hyllzBi7UmHqhgJGm3iyLY
KrLTv9+v4HP967vrm4w5+NLazLb/eqoniIDipFCVTyXVGOBweYpGaZ9xd7DP1AMH4O2QJoD7+q1t
Qds2j5SuiCcBDNLXtYUGOi14sW5E78zFII8DdaXhgMO+d5DVpczovEMyNi9sHL7T8C6q8s+N1Nhz
q5n+IxN9oLORPeMIzZ4BULl1hCweSOTb8L8JoxrONASkmbuqga+1pyGSj5st4N77jdRq51nPB/vA
K7gSyVLHLLFtQn3Qso1rCgSvUc51FKqhHjVwKdhHQKWxI3CyUeJC3WWGeiQjxWUdmcGDMc2DxcSy
7p0ZUMRVG1QLidn+YsskC7TOaFyQ1GSDvPNVPD7NkTE+4Cw1j0ZPXztRa4KNHZNNn2T3VlVeaMQp
O8BuYqSYR8MpVfkADR7pgGYE0SbN+mWFxFYHjnlVK2501jeZFXw/jBpSizzepeM6+WTmoGIhBWpK
npt3OIwjA8noi70ttc8kH5sai3Rq7T4v1iLHO2tZRz1aRz0UIPy3Z/Nf7jw8k+HYMG2QljJmz1nB
P74hUM7l//s/xv8F2DS4Cx1LPo1scgMnRsJdU5bhXd6n0ynvLNQH6siTfJVTjxp9MHFD9li+W2SL
nl9G7U7XENleZsnwMnQjfTNlaX16J6cdJ3i2VMgdjx2192KYeqHZTgjYmvPksn75sKXBsiBxxn/5
dANQqG7+4mUtbaE+nVMCpXnZf/kQnZjKtcbal09HS5dPATz+6TQNxppEQ6XhbIMTXxr53w6oxnS/
uYiLboDUU+Hy6iZPXdF9n7rR+6anGdxmjuZerdAWZ88GR7A7yW7tuPWwcV3eDFtgu9pr4A8gwcsu
CvHDn0AgqCFlq6f3om+O4jxrVuoV2ZbRpuLcPTi6baSfSKYJ2Qdh6cmN2/uV+DEK0Jm4wG4MUBJd
aw8oK6s3+lg6uNSwai95/X3QQJsiiym7b1VDwxHV4Sg/EA+LiOTN4Gf3yPt0j1KyPYlQWwGiS+r6
qZ+fjbBb0eidSSlxf+JyQ3OL2UWL958i1JmDxQhA0Hld91su7fHOr9rxLsSP6U6UGghtuyrdVsVU
lzuaGXjzSx/YtAu1HhDKUmTwTifmePEaANORStqICdiSZT6s03bcaD2wY5GdXv7RthGzBfjIHdK9
a5A2mLm7+W+vmndgsZ6BHyIqpVxbx/0Br5t3FCLTWAA5CGApTwBKbs/IZkcZoiUPPu4FuF4V/dlB
sVEb0NiNc3QLG7RqkQ2wrEWJevif6c+zjqdWzsstZ4+nqTzQaJEva+cNyGoT4u7/flcyu6hT7/Vz
lj2K3zkDGk/keb/dIvSfU90YtxmrpqOu+d69hQzkNciPwq8yBauHBI94DFVbH1B1WHnjFleIF1Vd
K3AIsZLwq5HVmz7MnJ/wQQmW6SpzwV0vOIJJF8ZXfzPjAiq0e+rlLLZnTRoSdGDaIcXgRbMjfMFF
K9T8+5c0pg6kyBstj0vw8KKIgRpmRncFCgbuaeSwqUPVs1PMGpGtR0+Vpp3faRRaWKziscyK1T/M
0g5IQUsKwMX9ZZ3WFrbC6XK8BLCYH2zQhCUrDlKoo29x3OS1iD+6esMfk4y7m7i2piDygQuGB8kp
nYCEHIocLj819BTidTHwqZ7HN12E9YRY18DqB8tjcST1AeiGxgN150YMcuUnqFmmYRv8+zffMt2/
TlnMRxak6bsmbtEGOL1wCrt5C/WpV0hgc5dPtlF4x5AVNlBzRmOdRE0Oz2xiXqhpjWI6576zjfA6
u8xqRqmFuyKbmsCKuyLZDG7crzsGfyYtCcP2ZTFqE3Mgs8h2vxikWbURPGN/bcQT5Hy8LqdFtBmo
ipqAhrXzPW7r7kx+ZfI/43FbnBK8mEhEzY2j3cjtnGYXX/VMbU3j19mbFdYUg8fGMuMVUwASFmiH
cV9TXfjPnWOhGup5jsKToJlMB7ivHnk3sxPBRwCMwzk2hElBC2cpLR8JmWKxmUzFBx6j2g/VLsUd
NePgKwIiu9mGeqTF8wwO/Bx8c/6eVFpSHlxcRGhc6vxXbxegZta6XS9YimgYqlMb1cw1qaqwVU02
sQA3iJKbRYisoAbYc30OnAk39Kcdlf1YKWJK/SDlHQ0zL14h9ct/HgBd/mAhcQhca6gVQuDlmPVA
qCQtsqH1Up9txDK5tTFNySppLP+5dFEeOgP1WgM4UmvF20INMbOUaVRvIpYjd1xNLGwtTtWMIO5T
VC8Ly4vBQnsVhhKYtCjL24wVXhhD6+DWQqvLV9vvjNGQlsRqq3dWgcGPrUjnpqltMH+jwKV0gLJM
f3E5hl9El1oXzjTzIx6V9M+CUn52z2sJYg5VUTXpSAvQpc3WSNLPLloTSeQyeV/51OVfWJii2K4s
m2cdfFdIauqTaxRr2lZ3Y3mGn5QdIsNLDj3Are5SxES3IGngD1ZXVOt0ypsPdtmaiAsl9dfEcJ8b
UAP/4g0osVJktgeDHwLGrhW/fbjK4Hg4C6CLnKjiI4s5ElJruIzm+g7wftgBfmDxgWpAmFt5D20G
dC2QqtMC0XVyj+SGGJlIkFEDkOkfyMSxErDGu8WuK8ZxTSyEke0JBGHkuCaOwtJsboe5Wbtb0xfZ
rgt7+RyWgJNHHtaPMPc+I8RvP7OiCnfG4CX7twp9+QUQjdapJsZs3QU7Ng5n4s6Kv9+IIgUqOQD/
IbBbOG9Z/L3jHI6KUc/ju3H8TvMxELjxbwPSaXoegPLel8CHn58iKuwVEdM9jf9Mzs+Km/gbJgBu
+7Jqec7QIuQu28DinoAglWjTViDDBvnloHsMgJuYnxmgT84OAFcqJBEfE5pIlA7N5rrON6BIdnDY
QCEGcnSyAURN8BfRuqnpPP2Oul4DSspQt7eujerASHP0Dzn+aYOs8PLfG9+R2e9uKGMUuuXTh7iz
4EuwsuwuZaUHUt5Y2xqZDaci/sGBoWyh/LSW1ZYQ1c0aLk/WnfmkuJ8XDPYaD6R1bVRsZQzI6lx3
Zb8xMjDZIHKlA5FFgSsuzaSAEGmIPLkpEOCgWFfWML0o/uOam/mbLhlx2vq3tNwemNHpbwQPJ7BL
gSXjpKcSPJ+WFqUnLexQdq6E1JBMRk3trqhbURc0QhfwCIC7vvUBilK1v4mSb9R8YW7zRAPShwdK
1nOTr7RCNhmOUko2K0USXTmUHA74JkA4R83Q/Lze84R2yHCLGJ1Mnm9n/KJEdk4O4BbFChwT2XBK
7d99OXnIG+CKLtivraNmmAJc9C7cuKgVBjxlmlZlQNNpnO9kLLqjB4JzfKsLL0OGhZGs4Qm37jwV
bUHFlDsGNNZb0D7qIkKunhzqXV5Y3Snl7TrtW29ELBC3grkbla6FdADcfuZxTAq4kyOAW2p5EDpG
HiDpI1pZY9RfWni9LtTTGQDoJ4b0Zhr6eDU58Dfkv7kHtx7pAUsAbBk5G6/dWBvHWYW0EZTYAsRw
ANvKH3sk18YrGILG+0XcZHiFVeUP4Zjdze5mjUsPytfAHDLwwGiSKqAU9TiNyntbFFfKWqfU+DbK
noy4du7mnPfecDYgKhg3NCxcoMzWUXUlVVr0qk+i1HKdTTi6AyhRkQdP+sq+Qwx/Vlo8AVb6xXby
apt0kXhc4KRtO9V3U4vN1WiM3SrytQHJZYh8U9Pz7jghC+puHoGG4t6pEQxVChTa1orc2QGgtEIB
059F/8lQVWT+Ha2C+382hOOss7aQ6LFpQ743hoEhHCdfIOiUKGxydkcgcgRBp0Rl5dt32mj/xMMO
n04Bz8W6tvOUJimRhbf2rLHatBbujPPFoExwvk2RBEqXBWoqqQPUPaxmEcGMk1yBIawkgP+3Wje5
XmAUYXaXgBubLC3rU2WzUnoztDrZQwrjtnEsrdiA7edly2UdqShTZGW+oZAZ+mjv9JSpKeQf+sK+
9+OyO7lJu6naHNiUxQjOrdT0yoB1hQ9MKYQbT1YcAp6XurOUFtFYrRwGoFrOEzeLXqwY3kFHecyJ
KQ52fDVRaBOm3q63uz7CxePPWDd7VLNIOM0viYGzIio83d0sjFh7HjIbhHNl8iE1WXscVVlx1uio
Tx7B2tp701x8DJLll5Ll1MNBHr9nba5WXiZio95zaXTnReQxYE5ZrfutVsvtEckJcBGbzcrXvGpL
25i5jisRiMqCVscbpEEVy5l6rSN7fLhcbr1OTwKaYGaP6zVNz127wIPNjuEGJaFsewB5O/q+VmYW
W9R7JxvtRm5DZVoAoQy5i3EPlBIbMCcbC7GQk5f72dV1DXwwgOz9EH2ySd9qOEXY7Kexis46MAID
y8zcnyV/CuNQ/rASKwfqcmzhSVQiyMkzG9honvtYx6wHRrzlvKoiMpojlXfb+Eie94Ooqdy1ZNt4
lM33oXLlOmwMfgeIb3Hvl4W3sviY/XijABYGJJY4xuWl+ijuXBNPi2T6jBR70MjW0c8CmSTb0tIG
61MZJT/BwuRuPYZczrXlWnI9FvCjknIY2kCpel1HijTKFJUs+JD/zHZLV1nMUnfc9vFmit0ReCfZ
dKVexn8CsLK80IAapO0C88Ot5Y4rrVnV75J9H8V4FajlUztM19Hx5ZU9LqZI3RBtjzrASe4XTU+4
yS6HZwsXjxRQ5zpwspHIAOwOtUHVdjXyr+FICgCN0B06MQwIeqMAwVWUtNTAtfLSm3wvLYNl5t10
NxlXdVLfvZPT8P3axepij2ShD2+0mRTGSsvdOzxfEErDmSwMbNPQV1FfAU0RyHnAahwmFwi/uRPM
Y0RConsUs+E2rdQH17KuMsJjX5mgETWLmdmsnsgXM62lOYBsADCKrqCYO6D41ArOh+DWmzcjDylV
jgL+IZh2uGxnTRqpdW4nnwbZdftIefrw+YA1onrAiB/v4hpw1mGHYj2aIBnNUqMpj2CCaN66aap2
tRh4p5fzjCFp2u3Xy9rFQOeV4FHMPzmJRBAmzM29ZEX2yHo9e0Sd+wppAemVRGBstE5xC0zXiAVl
7GxAp+JdaiRRPqnClF02wavlWCBjrS0RPeG8u3HsxruQaNGgBSR7tbFo5H3zYuNVg2z80y6k8a+7
lC3S08yiL5Hrphf3bht9sVGRuadRh/R+oIOpCWSJzRO14QJ4vDW9bTG1+gpM2Mb65loyX0dkk+rg
MWHGer6YgPEiKDwRZ+J+qmNvx6NmF5lIPgJXux2vkaocbrSM8S/I798mID79ABhGvH5zW1M/suhL
GFXWasjD4dSNTv6piAEPruQ9j0vwIfF4Xm5ME+JCde9fAJrqPLhe+4HMZn2abBnA5Xe06nUX17RB
+Zh7YCFQu3dWa62mN7uQnHbB5Xlj+v4BRQlfpqxNHsNOJMCZ9bVNiyvsmobzxBQhbUofQGukVAAx
cbX7yD833g/wrbArSYc2MUHKln2JUDoJv96rnXk88LQNoqrUD07fOBvNR4VIIqNrprnGc9604uh4
WbvB0zX/FhsDHiQh/zIOeocE2nDataFlf0bmbEAKetNXG2AT5se0aNtn5mcPLA6zbwAnnVZZW5Z3
GjcGfMdbiVRFTIwauGMnT7evwgd2nt0lG6uAl6GaZP7t7ccw4FDbkFx9DOXjPmd9329tjx/jtJ8u
Lv7bnpjfN+scKYS7edjr0UkkTAY0BJ9UiHPpU+TG7JEkdWwj1ySrmgMNJeoi93Dx9CsalomwH3Bj
nEckGhkId3QdnCEGC1jfJ/eWaqintT9Hn4dnGuB8+yJGwDC51wbAWY69fVjkpEaN7HSAjzo96H+U
7rv1GiB8VkJ2/nqZWPS0DGf2ETHe1WIZBfoDqiQMoO27jvl72WhR0fB7PI4S2A306SJn1Oc/R0ur
6F7sFk0B0Kg7Gc6ozfmYywMQcsH1C6bIaLWMbfsHeJ8a5AAXpYbTmpa6xrbT2hrHLYUqyboBJFFG
ba9JSI0dS8/Y+rhzJ0W8ARIQat1xbP2o8XDT82L8Gro2LpJK7r6Rcw9y0pcW3PXDCM+OWgQQwvGr
64wDghVyOHh5Mxsj+bLodZMcd7dTysZqJ1TFvm2VB8kc49ypyn8SDaGsNrgxNmuhQAJI1kdVdT9w
POfjCRCDJBPlaKBEw/RnS6TsZj1OyaNIgsTzDNAcKqtqjygZjPO8TBmVIq82qCfDHupTUOPXenUP
bFGkrUPE+DTh64PKvwgRevCMdL+Q9ogQBOv8h9ZxngpHOJ/LyJ22VumWO22CVla0AKKwDVQ5TGB8
Ec2dn4CAhZ7fMsuGfTvkxcoYDcQNkAp5Jxo3uacn+fvZaCzfz3ZIGVkhnqKSov9YrqR/tvMiPft9
22yMCbm3neJRGRXBCvVE/qUJeXRpxfAirjqEBBdV0uLpyDfp5Lqr1m90kIyNAty7wCbpAzzrH2wc
q/aOotT1m2wSu8GAM8Kz4RNUejfKrpi+NG3ubFOcF05EdFFwF3x4HfwKB8aNNSMKDCKtuOl2WvwT
TCDGFg6l7gzuoe6sV4Wx1Z2W46QLPzxNDGMTNvPYC7MmXyeO/THOqnFHSwYBzFN+KN0W7OqZ/QP5
2T2gM5l1b4FEGcQvozz1aYqnhQnaS+l7e5zF+mujmgHfsF2kO+D9VEOaQCgrx+EyWCTU8+HxDYwk
MnfLBMz2e9/A28HBw3WH3BxAigzp2shdUG7lIg7wa5IxuE3XjfCiJADMgzHJFBLUOKN8Bnm1NfyX
XtGnPEgyd1c7jfmrTsrz4PvFz7S0H6pO874XQ/7ZzkHaU9TuL7uv86+OgYKJprN8fBsBMlrzUa5C
LQm3vd/Ezx5ybckpSqMJlU4SVZkfXufIf7qMXueU5v9uXS1E4MhcnhBuAlTnFKEuRMIlhWR70Boo
fr0IF61VlTn8bsqtkORJ57/IkQwe/Ue5Bwz7xQ6ztfd2yL7BfTAwDvFOs8WFShbZ2Mb4qYoL1UK6
avR2jvv8QniGpKlGy7rESC5UB2mOLL6quXTorbOBPMrVhCzy1agZyac66fMA8Gb1dzyuT0kqAOHf
RhuQmQKtagKQWldkxo/MB+6RPVWf8dYrV5rG+ieE6OEaS8Hq3ItHy2i8z0k9+CstS8urZdc5YOfH
8dCkXnvfI7S2jpt4+liE+S8H753fAEgKo+43a7LfuKm3H7vQd9dmnWb3/AFfdxy+BmZddSRirrLC
dD5JZ/ymHta/QeGL6lxECdKkfZhYawGqmFUrFyjdj1NXd9vY9rMz6IRCnD+sWzvMjt1Pft6/2jG6
AXYqeGMMF8k2k2imfdSiOBq0k+4X3vcpOCLRi5WMg2/+yzK79P5d793sf7RHeiiMBZBY59Qbz/aA
eVn4KeqRgOTKQ+N2uMzWCkG2rtnLLA2XWa0agfWUeOFKTCBTO8BvXx+rGpnudPtFeTFgnRN87RH2
3xGvOTVw+H9AjbB2WqjOnfaOD4mGB7LiU3fM9s5tptM8UjngGXCMD1IgVehmDTeMDa81RLlfadQL
3U1XtJ2jltFE16UfWiSY35gT7pm2I2O1wzuU6CPXyQY5ewNY+oOBFMrAGgz7on/h+J5dPAP4+iTw
nLQ71D37XscdivxJ1ub4/iGYP66zSGrJRnjF7xG42YehqcNk82LDnWLhBq/rZ9Vlaa+hGtSZmgP+
ouREja0c5w650zn46040XqYn7sDRHgIn2pgKa08Ti17eSO8orYDEs+o7jcUS9RbrZOSdrOvtGu6R
prs6UbUmBwy+1CKIaz48i95lW7+LqyO3vfyC2Iq7Sqeh+RZp1Zo8MFnDkOLtTv1zkQgAPIHLnnIZ
ER4rElTG/8mNrHKOyKFdO/M0pTbSLGjkkzP1Wkp/XMaRMI45QhzAYDM+5xXyh6jHrfKlJ1SvLwbj
M/WWWbCvGp/f6S1WclEeQTn50wXY5yrLTBPHcQ3vXvLOhOTQsXmkrdpeM2eHzuzlQfAEhbEcAVfX
AEHw2AA+r8hQdsTUkGR2aTtgHfxAkgrVbbNYr2okgE7gLKWJHlH5ihnyjtb4KdyZkae92KFVgyNc
ZYcGosufkQkwPGsPRKLWp24aVD34B0WlOZsOFQjnLG60k54ZEco47PG5zBGy6HzD+KU9lIoZeFlT
D6m7AS6hPOY9qFhVHkhZd1PgCsc90HDCS/g8eXhmjyrBA/D3t7MoXkDqrZteKC/YyrpnvM+NEziD
Qf3YNvjOqCGlBFOT69ONiBZJaBm6rZ+W7GGlVTXdreitLVcmyHuKDAM5TACOrgHFO6W8ulbw5tAI
B+55RJDmXl7PI6ag0N9qvo5o7lUTER9vHZsFv5d1edWnVjy7DatPUQgMSz/Kpq9K3hRCPPu5+Bh5
UbobUMlxX2jypRlbBKXhjQUWbM81PVhmHOYAiBHscatFtizWpADaIYuzeZYmgGTh40YFftVtKhM/
WLTxTHjZD5WX/Xb03+xUJLE8ANLwKUPa231uGnIlhpht5mEzgDlbTdiiZ/uQyx/v5DQs8T6O4Pc6
c8ZLIDT4w15hnV5ju8EZXmhNQEM8z8Yr9VJx8TsgTZEkYhCPFr4OcoRnaFEdtXTYo0gOvlGlcjOB
EypP0s0Lj2DZpB9ixaA1M2HB83dfsNw/Rko2ETsWg6z2wHd3w6D1KgMzhwdEUeMrM5FfCdrOk+sw
+UhN4/tAK+w71AS+yiy7+OileQGnOULtbxeRyDSsl0US34OTzB2kLKwLBKNXeYksAfznIH957rqx
BpzVLEcW4CJEGSsQin3gLeF0ioTp10abkgczzeWelA1XvEy+GxpGpx146W9JTsvn3d6ZWzYXlGFN
mjefgzZA+OfBxy1wm5ZsQK0r1z0PBeSMrTXL8bc2nJnPBbj8jmUq/4ey79qOGwe2/SKuxQAS5Gvn
qG4FW7JeuDw+M8wRBNPXn42iJPb0eObc+4IFVELLlthgoWpv8JCppWnYyVMCDsu+yAFNXIn6TWqe
PBtxl79Y9mivBj7eug4+gL3IFXxV4zWR4n9ahq6CgYv2xeWDuUr6NNvSUuot6gGZGJDShtYCXu5D
E5qPtKJBz3/6mh89o8QJepxrAdT4GSyv2EewWATty++CGQ7qJntNw+vdiIIc9AigSgG/GboMUVlW
qSpgWqcMN5i26xtbj1XICH8paFZonrYZKjz0b5xHdIbg6SiQLuGBd5wikl4aKLbpeJNtfF4HSPGA
7GsYBAif7AhY3VqeoYjPBbYYGkOBQegWmDI1ZRF7ikyQlIgONTgoFIasUZCJ+KJmR9uvgH6BVdAZ
VntwGjQU8tCsFiU65c9kXIZZHW2ZbiKlGwdyPW0z7YBWFcUOKNmm7ov6MGaJ2R5q9AbsZWDv572m
vXEUytaRNPxFnANr36jti1mqdnigGcmF4emKSwvM9TSQRldqnv2PxBX3sQWBuQTVnPJQA5nNS5Ry
hIugxmsuSKNhOIeSHDTXBS8OwKjItnFXagsWcOQa1RAHXXr1pXsqdccGKsSnSAN+2rZD4+uCLGYH
HzSsqHv3DrOoSFp9F4cuaFrCLLuJy93gvYzT6OCnjuUCSAWwuZ05/GWqbYJMyepBhqCYc/N9m3fM
XaQ48h4k4IQpPMWjD+AGQb1we9RT0pIUGbAFjoM7PI5JglAkcxuOPA7uqbdzgCwQ2tGL7WPTONFy
HNJ2S1e9ZVfjSYtW5CkX5gPJ+AJA+CUeN3jcklYtyZaui9GrMjlMFrQcPDZZkBnFmEN+xbC74SUx
ff17ZyF32goWfudtAhg0JvWryHttg3R3cCpy0R4ivc13NqBaH9D8lK874fJn3MUjl6Br7IeiPwY1
eveeZEmxcFzRb4woZtdOXb2EZWRvjWDApSbdx8gCV/B2Ltd1FVoNukPKM+dDdpq0hgvuUoqAJmHc
3mgFvEsN5BiGj7cua+itDS5exeVmMHGaH2TqbwJvxPXt0L85btWBkixsUSGE1Ao+izzRkmYkqx3v
XKBhDqBrgdugvAd205QMe+XcFlG406v8aXa7MclE2R0L1IcI3NMiUYT6Ml3oxVVPGlBQSB7+odf2
S4yu8BeZeNk+rhu5aZuq/WEEIbjyilVVRd5jW4X5SyfDE3dx+czQ9f8SZcxBCswodqTMBkCIDw2A
j+K+AAbEEIZXK0NAWimHL3eyt5oRAPhVUu5CpN6RhEcRbhXzowu8hyfcELjXOLa+m6ORvIVNbGxr
GWtrWkYmaumSvMofWrMH+mtrLZgyK1DFcbQ4stZ0XAeICGDGzBA7WEBxOXHmHFs8aa9tXbWoe0rc
c6CBW4JkBRqTr+i3RSZSIOtPS1IMGp5PACV/z5RFr1Xhvk7jd00VelIxZ1BGoP6zqWzUHAfngMd/
zZZUCUpWQdqBOUBDLiwfS8EAigJXUk9OA2pBvPUUhiLOBjSjoaKgv98lHyzkLQLgbJx7Km7SbPx1
qyEO+ujYfS3TlgOd3MxbPJqgiLUoPlZxURWLyTpyPqcJss7bui9fuRu7uwIEOqtEIcGbgSPBF47s
eaSWuMn52YxCXsrCC17z75ojitegDYGCZsR/kocW6PwmQF5qciVUANIOOp8CBKyp1z4QO5ejwnWJ
0XXkLrXeTLejxx+B4VgdhRpIS8OdbPIgDX6B8NoxW05CFatGQfcsn1x4wg7ATHC3oYWmo6WLh2Gx
8IY+PNoWsp5j2RvrSVgVuDdDN1ybfhjcekxz8pss3B6gqTrIALboiz1+yObgpL6VTtFRqRkeKcq0
5uqDzJ9GNBZyEsrmxp/UtCbN5EhC8vZp0+lHkI4unGWGRFgYI/vZKqh8GYKC0B1MB3Rs/cNEJUgy
3waGLfCYj5NMDIA/iYA1v2qUG/n+m1uXC3YkC7LtNe4iD+twALFhMxo8V3OO6Bh5mEVkq3Yld+C8
6EdQPk/PRHr0UQqannwNgCAtXUMnt3okznJSUpKaZqSwS3vc2DwKp5T1rCDfeTn7xmguRKIw2Y55
DsTIuz3m8AmeZHuUN6Mm6vMpPnnQvnduiSNd3IIiOTkHmD/4nYwBTO8ond3dp/OFg88ze9EWNa/A
boAbwunLxC/7jUA51alRVxBjEPUX19lN9wuoFwKCjufLFYqAE5CA4swNZGOrw7f53pMFtHRnMZuQ
X8libWkLkNTSl1cIOKpFBnrQLS1poG86Hyw3i8RLkJJX334Ft/mxzSu+MJzu4njBCBQRJ7vMg6vF
KNEIdX87y2g2OKJHwRhoXGdFByb4izHG+bqPEh9gC1iSlhSlxEue54BX5s4jRdUKyqnzb3fyUWf2
acyH1RxD6/D9joa1RzYG5QOFHaOjVXbphQVlDTZZf5X60r+Ah9a/0MyXzbDGRaG2HPRuzNaZpj/j
Jx4Ps10pqvFYV94ptF5Z2ow9P1QCWUAnbEAU6ANt/zwPhrQBVWukGm7pcTrbkgYgOO4uQJGEn9kf
xmFhB7iUBo/25Aws/w8/8nBH+avswCtiGOi8ByGotS5D9KgBgKo8tXiM23vmtMWJ1k7WaEuULxpL
1PcWp1khDQ3O85rUnjCbA7P0ZRmMaM9DTVS+sp0SjaythxyiLwbc6qAY6yhHoPfsaEqDF1n6Pha4
DlSGjebDkKazCc1QYPYZwmqTii9n/WzOOg2aGCxkKLZiezKZrG/cSTriewMQd+oTkftkBbbx5EjC
YdSvQ+jgm4YM5y00lJN6O1pPP1WAI42BerltxnFQ0fSqw8tr7zhHGjQ9dg+p+UpK9E3XaAXCHyXA
45SJMIPP6aRLdb/YBJb5F6ntdhgB4a0sR5etuxz/QVacVCdbDerFZBokjoxuVHaHO3mFmuwbs8lB
yXqU0S4Cx5X0dnO6i+m46VlKP9m5PGNHAbBFMAAYeLcLQT56BCka3rSD7kAKGmY7WmaoV6tQkAi/
OzVLCzQzDXW1JAXFm0LfGc7OZDMva/w+p0iaAMHwb5/qJgp5kJ7cMhQMrEYjPbEAxdZt2g1vkQmw
gShv+kMko+HNrF6FVqSvMagdTl5ap+iDgBjpqQ8rjj/b0wgo2KVwcV62axH+AGtkB84UIKf6Ga+f
eYE7WSVnEmCugLcEq5paZllxsnk5PCdBVz2kSEotAhAw/UiHtFglCdj+eCj1t8ScxIChig6t7fcr
sgLwVw2GKlYue7+tloZni9MwdN9GP0dnTRs3gHDHQHIa0rC5XZJM93EiV+/js9m/2joV+i/rBhRq
aisaaAfa63eyNu/jnRzjx38NefeRil431kgatotZobM4X2Upjr/jcwlopgNACeIjDXXr41kru/hI
MzSXWzsH3KWk9OWnGS2lXzUFyuAhvHMj2e9cZrtYY+LDuQdy0M4uo2mTu3jzMh5Q2KqBiFVvdO/Q
drV3oNmgljSr8VQER4BaT9M7Pfnwyrv11pFGWsRGZa3uFGRsWjipo3P9c0OyuVtOW/27+Y2e9wDV
1dEmv0Z9P8CTcA28KBTPbUt9BWCywZkZ8DrVkaQhCgWm2aT/7TpXkZrKAvAOuSfU0xAYijOXHCie
B0azQ+fsUo0jg83R0SwFIMwdYQMfGty4wblxO7ypfWkmQ9KYhQfABRN4WeRDMhrAKg1FmvvJFhAY
8SJugJEY4Ft1gc7LyN0aWrGv0Hp8bLzWQjMr8/+h5lX61IQ+6piSAb2ZtWg3kXo1n880qCaIlgMo
Iqd39lmR612wRJutPinSRqAsO2KujydtZW2KoBBoagcnAyg/39Dg7T8i34V6lTTDF3qlGUtakoKj
iAVImo67sRPNm+zwDfDuV2N9JDOSi/7kN1X0SIs4GdjJrPxLX2vozBrzWNum5QhqF7ULmei61axM
34unsFFbFqjoHnKAzOkXHyi6APNC9wL+E9p1lzjuulIEAQArAUyv5T1rhcaeSfRlXygDW2i39khi
A3BhALecCvZlzyO/fqAV2ZsW/rPTbtqi4L1JWwxJCURX7nWX2B4EMq3SR0dJ465Yn1iosupG40gD
ED/NIxKx3bLRMmc5K24MRW3FwYpUN9LZSUdf+NFqPXQvRQPoQOoSnE8Gmq7OTd1a5xZ0WwuWeiUa
g2zAi30paIlbXufkl8+0IPvZimZ+2Icb/J6AUMryf431qG3o+nAGTpkgVeZrSEJc4X5/KD2N7eZb
yMlu9isUxAMf+E6aDRoQKg13dA6Kj1AM0yft8WbaW321ChNPW+B41h71aEjtE3np5dgvkfhPkHEF
pjOOUwrODoyc/hEJADB80NQIrzwB0RopWQruxtVsRzP0LqHA4ssXDqXAP1uTJ9kGGda+2FYA0zon
evmQ5bUA7n8GeHbklNCfOTTrzrJAK2Y6zU4r5O0saiI5yYKv2Z3d8HffzpB4pcjbn9WoAyQis3yc
wHVkHj0JlDe98/62rh2VOEpzFO2RfdRaS3TcERpJyZFirXGLSCut6nHLFYfZelpyG9nBERQ+QOxF
1UgUoNqzSOWeUEpyEAwdpBM0iwm0REGdgCoIBJl4W/AVaUmk4dxJ4cii0+UUjjBPirEHViHHv04l
Ym2PoqK3Gl3dHMThsQd2n9pbZmmlrweFKa2rgRR9pW/Qt+IA8d7+EH35k8Esn2OQohlx8viAFfX6
qj3M7bRpHozAhSqy72Fn11tqfr3rjaUlKWY3kimvQQ/E9k5+045Ldpzr5xZFVjsK4vHqu1kr9B7V
2DvZ0nSOYgY4GmWiR9L/pmEuTU1V2xPsqQWOhpumOlq7991yU+fcrKOZCpTnVbCfOuomG67681K0
mk7E3P/dhM//AdLlmroJGkRA2Omm7Zl3LfhVWhkdqgTDpwnoCPWCwzrwjL/KumfvaoLUJ3uPLfYX
Mrr2S6L3wwpQQ/ke7w7WU9izDPDY4ENs6voS9GH/fWycaqN19baqynI5M9FMeMm4EPxgpnGi2lk1
YQpGub8jMN/x1sx2PpBb1wae2svW4yBZbDx3UzVu/sCI05imnAFtiRnthwZlE+jLUzZctZxHNSBG
I9ajwgBko0QFmuAxe3J6+1eoKEkn6tHqtfYAq0QLM0M7hxlU/EBLdNDIDcrr0nVhANq3aIEBlBoi
v1YlF5tmQO8cKgOQvwh0YFKUAFYyTdbgusytz//9P+fY9xBVAPQGeI8HJGDXw+XKHbxaFfEixiU3
yPIK0z11Gi5mQJhcbjJwi72WmYamIDTyWIkAo5FrAp5OLxywInEX5cCCP01gZTnwYI6oZH2SVKNg
joF7bG3xGCZmcPVClJ7TzKxHdGRQKxXwMK+uGkhho+6JARfaa5GTXfgp9ul4nS9J6TRDgn+JKnq1
gXKC+zi1BG2Tdqgc+eirIFwKpI6AJbtAoXp/BV5Is+Vtqy1cG3C8C+Av80vc7knpqyv1QN2O64UN
hCxUuu4mM3ITHf5DgBkBKs0wEs6Fa5Pb7GsqNzuvmh1vS0Svm8L7P0AtPN37x3+L5wAuHeznLvds
+/4PykX6SgO/evCcN3G7i9QbPpc1BsFAHjlN1XrW2LF6z0uKPSlnOS2ZBxS3xewGql2swbKFcZrP
ummLwgC8QWzpKFD72vzWi+xt9RF+H8VyvTTakEGJuvNtpNXTT4C2BLZ3QQ+ejaZ/Ebj/fEyi9meS
JtUP2XXZ2qxRTU3LEDfJPlghOyvID3qnARxLWQEnM0EHbKhdgpqls3dcmQA7U941R62O7+H1Hjf6
xmIMA29LVG0To1sT5HttcHG0VnXYswLclcgU5sZplhcWQ6l444kVyWjQ6hHEIRKX9EaGCnCSTft4
KM6f7VJc5e+zEQeJmaSOtLku9q7t6adZXql9ygxokjNLXWv6Fe0DnBvsQ5+zx3X4YgDa3bRPUz0D
a7h6CAxkIhW+ys/I5M+qC+TFTRKxz5Cr2OiGm72L+BfpGxsdaIY/PEobv1cKfCZQg6gzc2m6ur0l
WRKY6UVZENEuiSplgV/ZDwtND0Aa1MhdPybjIrFd4D8RYKcl/8QWw3WC60Se7hx4wwMjAFA3HbQt
+nnQLq5wPAlyk2UBWIJyrdhMGJ4KyLPRzL/iQbMOZEHyz7CTxMLzP476hzkM6gg/Qs84oXPoOc7f
Q5Mc7+axAaBIN2pHVFfTqDGU9IK6FdzsTbRvosg4TaJJLRumn2jAOTE8ddWeFqUNcBe8C5pr7kbp
qUNnVBiBFgNH6QTXi0qkZvbX7E7mI31w9ATwTz6tZgOSMdmCGZ6mNAx12RwyQDUCcsrbibHT32tA
mET+UL+Xsh2XuKiwrmkVZTuhgSrIRZv8JQAN0QrtD+kbbltejKFEo20OBD8Q5qbbDo0QQF3QnW+j
KJwNepX0deaG/NugmXKD1jl/0gob9EaNNpQbzYcxLvrsdV0yfUO+voZr+8Hu+pUNtBkzDbKzVZrp
uYkZQw+qmpJwbJi7FHh5XFlhlU0y0lZ1AkOyka6/Bed0ctBVmDnWNFNuHS+bnZXZz7OSwjVjZ30E
QSk+yAbrpfw1AAl13SA5ctFj4YO6OTdeizHXcE3bWhcaksGUF1ykTwZkK1EQvx85+2kJ03MWZDam
LF0DLSZf3QgbiStRLRTJjmwQ3TunFpomksxdFXnQH1Ke59+sVjtQN0w2BO4KpZs9gHD0/FuGNIqF
V7oj2peKlSfEuBqszDsWoe9cBUpJFqLroz+CfnzTxxI1AFLX92i6izdjK7N3r0X1vTIgzxE/9eSp
DfjOQh1phNrb/g14je7kGeJ9cBOZeD4oTzIgz1LGcsPA6uIKFCkvMqGh4ags93LIwisNVokqZA6a
g1qkIl9baOUA4xG4LmcTmuHdRCUYjQc8WBFJiDDfDoALB8jwCDqmyabQ/6jH1Ny3ih6BRGmVdsfG
8c8kmj5FGtv2EughHAWZn3Z+wBMcG1gdmDunAClSPTqatnQaVz/WRmqAtQJpqAUoH9CNVSoBSUnv
lPE6MTu5n0WT9f168iYphUjz9EkqsjsSjQAIX6OWBQckDqQQSw2VU7rLAeTby1mGkndxpOF3Ml3B
iqCE5lgH3N+ib2gop3jkMQcdOVKos+y/45F2NqZ975ZJPL4l+FY6lWWMp9/opAYgilz9hJNsfMgy
b00rklvdoE9KkunKjGbSiJMDILjWvt0vonDjpqCCLfEuc+yTJJxmJHOUgmam50fF4k79O5c7GUdH
XbEobbdaRoNhLElNESnWyPUYb/1A6MYlZ3OkwVOw4WAAM1QTPoS0JpjweTlbI7+eoAAmTlZkh84x
61DiEP2Ot59fVhh2z8Ly8ZeAdlFQ4FXZG7DMUYHJkNLyGKC70xRFadHgPDkoA9/GY5ICStu3rsxF
4XZcdO2vXrsahnT+h0wbFAvcmHJessk0ScN7UzMBAlAMSOfMtNIFcgMRnupGCIwSlCDRrARX5Vrr
C215pwBuKds7FX8hW3DlZKBdUL6m94oWZ/88iYaoewC86XjoQZh2swOZzjtkErdqs4xmtEM6eC+z
fP5c2MUEqdCZdNxOc9A9/P1nyEQYLP0ceNqbqgSRLwClzqrf9kDgRoSMNCh4JJr5KZ+Us2g2AwfG
pCTTWU62fw9LyjIFLArNvpQT9tLs+hVyFs2uymsc/ODQ6qigxT1idsKXHjr1NZTcFIonrGP8gt62
5EXwqEJXG9ASSA5co0vZN/0Zd3TeEtWF1TGIVYEHTe/XRLhTe4oGiFS0dn2urxlIptCI+EkVNDPz
kGyi8HEdmeyZHa+DpDX1b+RXo6t+AerbONozK/wD1S19Ei2bCNkJOs70KEQ7BYa2TFE9fZjOP3QU
mrVcRLpcuJ432UxHKPF1OqIIidtoW6st3QVrQ7Hp49J6zQExAMDbqDpHo2m9jki94vr7NXIF/i9Q
trggKzcqg+3vnEiLK5jfOfnKyVQ7jQzndul2HUqzPwkcBSorD45frHuioiWFbyg+R9LYaLyJVSYh
AbBnsOXI+AMGCrx/wsFBK4rlgWY0iETDn+G8plmsDGvWQBPE47bwYr4lv0l2MyXzu5CZ2TeH+7jT
ehqnKLOrEK6ZApn7N5+EQiehizx/mHurLBH+Q22ZV600QVUkfNtakAwMRWjBKa1sMiHZpABQxbEv
+sMs6sVBy0Bsi/qCxl+O3GyPRWn6yNkC5Q7d4DFgd4OgO1YkJH2vjNLSF/6SVEaY2ytzCNsHK+u2
eViEwcI0SrxkaT5ax8pxib8UQL0xdJGbvskjVMdf3bBAi7YNJvbEAipwGTj+3o/87DDa9u3wO5lA
Ky46MYwPO1rObqS4k3k4/aAGAymiOwW53e0xm0x7FObJ12xtA17C+hCbcX2wkIIExYlaT1MR8upQ
4ACRLshgNqXlLONak+hLUuuhHn9MpyBkdR/kxspsvW1XaDZqFXhwBW5jsUeeLFhIOjspGSkSK8Y3
QQXShZrOdkrhaiX6lCNj4dCZrVGKzLKBtNYAuo0CoBkdmZpuHA9BCLDhINVQsYFr5QvyVhe82Rs/
7NocUBCoZY9N07fbOkv7gz4k6RnopOPaALLeS8wdPDvy3P4FklB8qaGhj+nds9kGfwkU7+7Qkody
UslxA4UmqF9j2sb7aUka4Gv/jPOhupXFYM+q7bzfx1434uJK9TN4rnh164KhpwzxSBThze7SpOLb
aNfahz/JvFY+i2jIDmRLA0ieBQi+rcc6480kL6r88N95OGb+A8AX2TfD5LbHwHnuOab+dxTT2Mk6
GxyM9RNvmao00pKHHqfgB8E1cM0C6WrVqqXdl425sqs83fA+4KhgYSPAkZWK9JUdlzutNf6gCKwq
pLnyMoMdRgf1XGgc0qfYXc5wP555wGhYd539J1P9y7rJrlzU4cFUKy1KGLKimDVF1m9Td6hQVucH
1oI0ZFOaztVEIu8wKUjmt02/dUb8/RZcojb0K7QsvqOB14uzs1GPq84xkh+DVzrroq7HQw2Ij8ci
AWTBqFvBryCKDzyKTHTBZsBpZr6xR5Vr9RQEvJgsiiG44tlSfK8dKwe2QRrjZcxscF3I9gPH+yLh
tMwD4bloZTKcNTNCJW/vHElJciDTAT4R5JTt2VszVgOdkORk0cYeLuz4xhk1cTYiq/dWyPUCiXIQ
coN7J+D4FCUepzz2tG3rBUA2V8L5sUkzL3oXbeqcaVF/GVCkPBvl5s6+GsFnQtGmLUnt6D/mIGCC
/aYb/otblewh5b71wMNL1fXu2VGSWQzwYhQpFsB+uZEpe7IbxOREEWhAOwd7GIDEuIqVE8mYlbw1
Q57uSUkiOIKAxT3Togwa95BExZFWtGNQA7GGzKXla+aCNLV1vxt9JtoN1wYfu5EpKT4/Yhj6Hdqp
siRBSU+AHOgXrVqSu39ksi1wAAdqnBfI8jEzpgVJgMYFOJEeGFy0pKFs0NRsGCMyNf8SJ0J3xKWO
8BKuoBc4KqqjtH2wDUc+ILPSPlS13uzNhj9LkLQYC9LSYNRlvk4YyujJDl/An2pD9/C8C+1wO8cK
G4EMpeuma3ANucdkaodsvLheGQFQ4AjVagK0ou5JWhslWsGFnQJzTkFnTSBXhYK+mqYkpcFJ81vL
m0CG3gJMg4ntbEwbUOxWooUAFVwpkPCsdzrF4ZUKSDj1lPUiyd1RkA6FJKvxvP4yJfF8IiwAjFys
Mm9hpX+GY2zgwNkXjX7iKWBi0vKjRoGqFcBHaJ/QKQJcQbO3F15Zy41rZQm6NaAAssG6rUqAyA2i
QqfpqB+poLPS8/xQOPyNVlPhp+WZPwrUR+E1hFU12jxRQ/iSLmluKkFUhK9GOrhnw/G7F18A0ckW
6bDLq2RX4o3zwirUSOpxdjWBigjsGJDpgig6YRs764wnEbvGE+4mLHANPZJkAMHBFpAg45KWlTJI
mfHDbNPoRCLTyMXJzMJXHo4WeE+YZMvWHOWWtGg+MNbWCDqfzNXCrQXYn6mc0lNlkXNt5FRo2eh4
dGq5vbsvnaSCyTnC7EcKGqYITE8fjSiwd7kX/bRc3P8mQN584l02rIwScIG0jJSstodllyXltc/6
4Um2oP0CBom1ICXJsgqc6U1c9HsgX2lAIujDRSpTEBaooYvkx8wWfZHiZflzPdvEX9azizRAMTXF
uVPPNnME13bLw9jH5nrggOl3Cx818oPeLAPkn8NlWKE37mYtapFtZdo16KBW+nlddEP9yBQJzxwD
kAj1o7CqZKOjmHmtpUB0l874DUiiSBa07ghUKpa/R2P2BL7Q5jlLjfrEMgUQpeT4WH9p4Lh/DHIv
fqg9tNmQvHGQ80yRNroABV278EqiABFdk+8D/h9Qvu91Zz11wH9lBj9Z2OWn/z6DGEj83107mbhw
ApmC54Kp1+LsHkrdcFTTs5PKp74WyOdyrh1KNfQm80HKQmuJnh1U7W4yb9AOJGLo2csX9+vJZ9JN
88FOgDD75UaztHXhO+lpK2mwfo5/5zJFo03J+35NGvL55+4UvavAreP0zUYDOPom8OtgobnSALQk
wAg/plleBmeS0iC9Qtt4jH2PahOpRAY4qaMByLngTNPGKeAZZrG3HbP4gVzSUgb14+Rd4j5kcNrN
VAnQVns3s/pjk2W4Vv1cUeEA3uTfbRlll5ZnxhpdtMXOCurhrZf1oawL/Rn4LsWlDfFHQHIyq7/M
Bk0cTBRWP+M4dGtmmckS1ETIUdBTNGEonPaq8sTUwzZWVWGhGrQOyMlKrlWG2JkozUSHNX7ziyTM
DhbYWBcN3e3SGmC3wWL6Q5nXZE5/GQYYxSYfWpKCZLj7Dxb0tzTHpli0JEWVgYZ86P40zaEFY2ga
Pke1LB7BTrZoLQfN8mHX6Csb0Fkb4mdOlNbIOtQGRdDGSku+AUfaN6lAIGhWwbNlJdFu6JsOfAlY
+qYZ4JpMHIvGwZe6EvVDKHe8M8slKUnG2+ghsy3tTCIUY9s7fHsBTp9CdmzZo1jayIx8WfK8f0VN
gLkOJDq6gtLoX3naIoeWxvKBOaJ+wi/PuhiDvYUL8Dd04qQbM+7zg1dH9SMwj0b8r+JX4v/NIg2c
cDcITT/luP1LQM/5FgM0bG2WLWrxY1ecUOFfr9EX175Ghf7IFOqnmxaTaWSIcJ336a0pntmTaalQ
P5WpBNrlYMlXFOIZG8epu3AZ5QMD79Pf12FfoGctLA8aDmdLwOuaj+YQONvA5CM6qt0E/ZNZtgKm
c/IDGbJz6XD2ZwuMy8qU1bs5MLYs7SK6xprl7aSw5c6IFMBM4LZLge7Un6nrbuq6yXYOiqZXQY1i
5NC0Q9Ao5Ea5d9JsRzJbFf3TzFIzWurUIkBCGpw2+MMCpvWGTEgEEknAytiAiAS3MzoCABS1J4I1
AlLoff1TRr/+85rUZEgyAMkl+yZw3XPEJd56162tA6Wp89WvQJNe3KSynoGvvDfV33QQ82pXaOWI
OzOvf8PtFsrRu+jGjCkzH3xVN2aAXEedzBCtA3xx7gYdKAiRxfk3zgp755h4Nx/1wv0WAVsS/yR9
v0KLufut0VJji7Ohv6oGw/2mN6BfkGUh1uSrJ4m+sUXrrMk3D2rUA4MBY0ParMAxRFQZGLiVr+3g
aOuhYmxLWrSSOKuhA2wnLWuQxq0cHYURqdeWa6sEc2MTN8j/s0jdpqmrANPQP6cl6JvQbaZuBArN
WInU13ZkToaTz707rWPV4hGjvBs5eMAHE1NuSry2aogsK98g8RdOBLeksASq22/WJESBuFgQGwth
clh5t2lN27jQCvTiclsBS32Z9D3w0JS2+dL2SmuA9/2Gw6WI2k3Vg2xk9reUBRIieC59RU8tN3gW
SXfr//f9iREmYpG9KdHE4hb6FgU08jVsc9wmo/EdSfSxea3Ssx344ntWjcMl67WfJG0YMCfM2GEr
WqKNLAaiUOzsJ59ofOpb6V/HXDgvDPCoFDnx+DJsAlEk+ww0R5WimMjL+mMoRIx0MAeJyKzAeyAI
KWittQ1QaMi8N4sPy4yHyWk2pyWZzLKgssHRk+JINNTsB7UqZCZAtOPMz7e0dF35VEiFzmV39lVZ
UduDB3DMG6vQEZPVELr2FfwNUyyycmMkBiLPG96+rL5i9aqFgnYkK1r+04qccze89EO3dVRd6fyL
RnzKv5O1GcrCrDoBxcjXbyX9kk6/ryQU9Ks7612Py5Uv8d1CYSfLKLVSFN8mzqJDpewzShmfUGBp
nYtQH5/RxorXvzBzVqRsRm5f23xchRJNWWhgkjpADPE9TNouRMkJXreCZReqW0krqVDckIJ9XoWy
gX28GlHUuiXjKrHtU+Z0P6ZQaltRJuxsO/m/bzsplYVENvFma567II0aNG36IWgHtX1bAOvYLhN5
INfffYa2HH+QPVdxv358tyujhyIw91IVCveCyyPNhFr+t6wL0WmPAyb67JTb/5fv7/YoBf4OyiTL
13ebO1TPTC6V26MCSGvQKMVjHJt4E12RJwufkAR4zpjrvI16riNfPJbbvnCBG1HlCV5tPQuc2XiE
6ng5faIBhXHJ0mRRvGuiGLeUogoPFhCozyUbw6c6BEsW06JNrVYkQhYI74SJzwCEiyBp1GroOymj
lRfs8tgBjJzdVltwO/JfZdv8WYRO8zZkokDe1h2eNQ+fI0/z6mI1NjiAUf197Az0G/UjSp0bXOA+
uA6+OGTaZE/CxjuzzGr+Pe51wMYbQfzH2HunGmDvweL/2q/wi/E5yqJk3UQV2HxtCYhQdR/mixGP
PZoC0v0XgOLSjefw8kgDyWlm5eGn3aymGf+ynmIJK+rXJZrjTVB2Lo0iTK+OGdo7UGsbOxSdlFeZ
W+ZSVoV4BwXZHt923p9FNZ6qmvU/wKWnLUNQeF/wEyZ7fexA7quHwbbu8g1ulLwLDYaqam5tzVz/
L2FXst02Dmz/5a0fzyEIjou3oebJsh3PG57ETkiCIMF5+vp3WXJbanU6veEBCgVQcSQSqLp1LyQS
Heyb/jYwJvEbGKocaMD/ZS+7INj/fY1gCkJGXp3PuyzqDxKlrIdharkSqkZ5Y34ghWN2c7KRS+Sx
caVL50N2gYAG0Ne0CvLgW6uaEMGYOnnQWNMWcDuv7gHsQwvTvc72uB9Q8XVeffok5JI5DDj4r89D
MzK693mFr2lJUILYBcfeASA73Gj6GN7Q5db2a4HTeonuZrMSW4pZ6EJKRrfN57wGw50urODWabv8
GAK4Sz2y41sb3BpWt/QY1ClASORoPk4sMcAmhrEhP7rYeK7NuA6u/rrK4ANpz2KJA4MzO/vE3TBu
+lETIHbB3WjA6FHX4QXe8tSj9Q0n85no6yPdnD5GIaNnS4zh7uTmVsPa1KFkkHTQvfJbJ5A3mXnP
UJuD70h4edH6bNO4EKW8srsJaiJywbG/miZkVqOjhNeBrKVqPRSsf61CiwJuYC/LMLb98wCYpLpV
nQbmYWSA742ZKW6kbnaHSCXaTNQJ/6GbH55ZBm+lzdTCKYN0h4p249ZNhOEPHTN+AEu2F1VrPcme
p6sA5D3rRmXqQeftazStoLQS1KK9xLGqF90GxZ9gcK5b+QIK51U+FL9wKLnnoPC4jQvUCYgWYvNj
ZYzLcOqSre/ZsJIjAiFtb5m35Kyxoj0UIllRj1tAlLGOgxdRtsEW2PzPy+BxK5sQ/sGWRsyvYeoa
5RCu4sG8vZoGJNq/rDLGKP1EyQzuctE8LZbpJphQ/z6VRnqaRM20D+8E8F1L8tO5+umOsl+EwdBu
gZ9vt850gRQbjgbUBM87mjQuqEle1Kdxap2nn3zOw2fvi5HTmhd3Ot+ZZl7f6LwctWw+/oRAox04
dzI27cW5Ou1U0NbV0vQtZQynkWwqdbuoaktMLzycfU6lbmSMWI7itn8fP9+IWrQG/7rPeZSNoBM0
wfQ9K2qggfMB3z7DLKONVEysuNDTJwhwgslIpO9/9Bi0UZ48hrx8NPEKWheJh6rWoWrfmOPdG27b
fhNhHew8ELXOkbNs3/hYPVWm7t6HBY7ajlVaM7LniXwbKlHcQ87M3Ve21s9ondGuPpTl8LskACdz
BlXKk50pC5SuaSbvBja+Anuf+qCaK7d0cb5av7M5mdng+zP5JEn+/h+RQGb/IxBo2q5honYMNKX4
ZFdyogKweC8YGu8Ou4F6D211cYAYhjhQCwwrn60U4CUJ6cQ12f/VzVDvcijBtzQtIXVeQWs8NQSI
S7GQkmW1rQvkG6be2X61GkMV4EpV7NfJDapxnU8u52nMFvo8y0AMdzVw7lKLTd/eNBr1xcVngfpK
NgNaI5+7vZGvOGo/5ycubBVaC9FPL3Sj7u8lBOYKZu3owkKt26RavmCQITiZpFVmKHeeXJLUSlEp
/zWk4rDexWzOITWPyG4eDjtZZx2+KVOTLpFqolXGtIexzT9NZC8CcxVZLN6W2JeAoYJbxaHWoCdu
Ag1HPbr0GsoF5jl2dShWK3/iLd+sJAShDjRaNToY06jPoYQBtU8o3ZwW7FVSroRAhXgw5O9DnebH
Vqbqec2dMH9O8Lo7isB477pRPZt1Fm6gDT5AlQWDBTdQzdRCRJ66Jf/25y+j6fzju+joCEbbpuXY
qIjQr4qLVGGP4QD47J0rHDk+tbWrbW0DhTikAllq2FbgGKZWZ1uYetCegHjk58hJLnKEGGXSuMah
UgZDYB280Qh2dr5lBuOx11N5/N0ABOnLtSjLHIcmRH5DD9FiulC3o+ivNY1cDRshTvBgzns526H9
FqImLo82HbI4N810yZFKQQlBr6+oCz7mcvnnv591XZxl6A63DIaKVcczLd27+i1beWfHnTmad3bo
3SX4ThxKkG3u7LJBkmuqVJbT45ouDcPfDQwkclYmPF5AbJU9dU4DsYdQ+xlgN+Ky0IRqNHipIjOP
vmlV4C6NVre3rRX3BycF85Zrou7zAsd2wp8RFM3kIOnzCZ92hqsRmM1xonodZ3x97TeaRgh8Nbdm
EVc94GvAAAShyHZulOPZkWvQAjakeMqa+Gdcm8FPLX+MhFl91CBtB6leMkAuJR+XrsDh4s9/WBwI
rr+ZjDvMm76aHoQwXfuqeEpGcdaXAMHc2cVTK0Ryg+1BsY0jsPXHOUK+STkEvlPm7g9U2IMIG39E
GQZPVZE3z26PmJ+jJ0AsA3XgJ33g7s1YR5w7yEA3n1jyjWx0ufA5NQv9tbHGbwEKL5BfgzY4aoxx
nNDYE8o0orWy7WqFRJL73LQpoOGTPDgqqmfYlgT7DGTNRxfyJX6W8l8QClKrJBmUMROWM2zdcBy2
XBUDdj+50a7tqU9GuuDg6kJBt0aWgmefU0ARV6RA88GxSYMST8tpIadCLfzM60K5wNeP+27TVLus
rG8KbmtHhjpEwL9rHuP8kLULIGyDdFGmDCmywD44iMOCaUsCpeR1ag1QZOWfXLqhgFhiiEISWod8
WBGss1obcfuag5sC9asHPWjbRS6GeMZczg50oYGTjwJdnm8WQbU8D599qFUWIT65q3ZXdup6fZ1u
y87e0JpkoossIyAbdTvUF3nRayiaw82vfMiGTc3oo/QGFNSTS9l2bFN3yYfr6CaUb2oLxRJluOMj
ZNuRxFcPURgoX/Si+QlSGCdOmw+QxXLf0qJyp8DQr8nZqAO+iHSi3vugh0TNtupcKL8HvIU2EbAr
QZHXh4l8cYHaXzXz8rE+hAnX05WHv8Qa7JyPQVfXxlYbWr6P2PbUGxP1EcfRa+HFCSp5jA5pTzEc
qxzUpkHbx3exDjUwj2s6SjmrBHEsK3+AzmI7k1CWeTLtBoJhpTceNKu1l4MW1KsmM/i+5GxY90jr
7iACbG9Mp/c2uVTpTthiOmTIn6HRNj4EXtT2fEF+H+zSUdrrwG78NYKvv1Drc59aKGBBAp6aNOlq
+GwzQRGOzdS0WmYGQvrnoeuFLlwvmhezTs3raecFLz75qXkeuvi85496cZeLpqB/L029uOGFw0WT
1jrfJSnH+PNPdTZe3Ppi5sU/67cf6LwyyG7dzZ8fr8y5rk01kA0w8MpnuOD5eg2Jw0sxbWIgk+8k
qKL9pmpqG1DXTGwt3XzME6EfTzY8mqNVXyiwUMagll/UUaLPHWGzecbibuMmKM5GmYsph5kFIuhb
yP/axxhHrixg+L20+JFoWg/IxzRIF6Xx+JYHHZhEWxAKfNl5gCeNFDhxkG2M4gJ1TjqCgOkQF+uz
Y5mnfB9wvgrS6R42Snx9lRigsEEID1/V7CkMY7SUq55Ayi5mKRjMn6LIAxzG6asnRFw+PF7OieD7
lIlq03xu4bkHOIxX3tFAP9kgE6ktNEItAAyUz02jhKoUZau6MvqcQ+5EBn62Xa2DYkptQX74CVqz
1k6LhZ2l/aFQQKc3TlDMAfbqDhcX1fWnLrkgKVfMzWkGudDcsQOkz69r9rmC5yR2d7EOTeymtS8m
tjrCUuW0eFBp4UzzWFrFqwLBRRCagJkE2Z3A77gCRxowwEcNMUJcem9tAglEdrqQPcoVdtmlvpGG
5pq+G2TxnjHvZ8RMFDxpuVibiaGDbrPUbxSi4TeuivkuEOPyyk7dwMQ/EUTy7Zwm0KWeplIrNBi2
d3qw0zsUl0K+J0bJbRSAADkaNGiRKrw5Aeb1MydDd7qkkN4aJ40P7XCyUvNiCFk8iGvHAB+SsRPG
4KsOJZwaMPb3VQFhFjA89ltgqdl967ZAgQ6gBa6SMZ2VNbQVKg9MDae+LYtZbYbtLc3teiQNC2gt
+EWRAJwkjfI/MK3OPw6RhgGCYJ1jh+TahmtdbTyRBwDBTJZat9Yw9CBwbqHWtCcpWi+oq7kBKDgy
5aBjUaVhQQU4EwgjgYqFbK0ZLjPgn1GKwgdMFn27YYClbEjLlDRVa845OAr7d9I8JTu1UKkPdks9
iCBfONocmUCo2IBuHbw/DGSiy0J0PwDs/4vK58TwQ9xA7sSSQC26nFh/zv2zT4aYNxiMsXuINXE7
TjKFsabdGHGR3LKpF6JHY4ZV80fNjo5GrIvT2NSrTNNauY4YZ1pie3hGaR001UtAMtNSLErb7B+y
zDF8PAHr78oq9mODTCmIsaEbFbe/QLDyzDMo8gQ6MEsIgTT3GguS5djn2p7FpVj/+WFsXhekG4Zh
u65te9MJTHecq/9LEOygILEO2rvMbgDj8KM+QO1KyxaBKxpogEhnk4ZeCU3TrDzKnI9zZqXyybM0
6XtelX8wt5m1kBMKfQ42Z9XHw/dIKds3yt7+FjLkmdmg/3AcyGPprkA9iOdxMNmKBo+dobP3+PlU
xTzJInwrQrU1bZVj1+yk9v7kBI2HFvyhyDtqnfddxeZCJlK9hg3HMV/UwdYztOoWGCrsRTTkxvOk
b+enIpByopNA/qXfF9Hyoi6EO09//ity45+vNNMxOY6z4IfUUch5dZb1wj4cy9KM7yoB6rSqAONw
4/T3gUpREWCF9dHrmn5XyfF9sOt3yzb5L1COK/BmpOK9dkPxnAcIuQdmlRy7QvfWdqoH696txFF3
835uQ6r4ucNU/Lk937ELvg50912zjOaVRR64MurI2xSlY7y03rKxVfMqOxVtvLZoFuSVyP6x7gyJ
QIcBdWADB+S0t/ub0IyQw1f6iIKcOJ9nXp49pNCWvcnz5q7qvPSBiz59KFx9UfdaeEc9W+oSCV7e
bJrJw8MjeeUgozOnCdqooECkqjtajCY41lQbAPIwCPvguT1hlHVLlTcpqvpAK8FPGGLCFLMoz+ad
cvUTPpl8aUADhdo0wY1Xw4DHnW1ZyR12BsldIvV5j7c/hP7cPpwVSXIrJMoXaFA2TXKXhhBm0Q3k
ZhCehYvmicA3UM25EtMw+dhOi1rXwEuWvBqHEFmKEWCKwJ2EM+BDtzNcMCW5Hm9mp3VcxFrWQaRA
GDf50A0HvQy2IOB5OX2aaKzzQ5WWqIJt+ttPNv0kcddmXgDmUCrsRBoDRPfMCm7yqUem8+V3ttPc
r2moUwx2tiuDHY91falszfGFNLzHWLUzM89BI9i7fKODAGxeD07/Eg8A8yrQOBzILY9AVTXZo1Tn
G2io4CuR9tsz9JeAwSeMr+ngYGlo3XcaBb9zbS+dIE5AvZA/q9j4QLSH32VNinIAUzUzKoee7BzI
+9/Z0zr8rT1wICvC2hKqKelfpL86jyHgEibHE8EvaMBQfNnmU1kOdmT+kJTeeoxchbKcqU98vloK
jK0Jaa6TzYkihXR5Gc9Rd/0BVTTtJev4HoKf6qemjTdgHu9eUiHBH23VAMFXboTgnlUvs7jQH8Le
SHxwaiNQbBhvTdw5j55slF8GrffeufG8r6JJ4qqKIFoXe99DD2e5MR2SB4kk5KIMlHGo9QoswG3Q
rz3PjY8CRShzFxGnTeqUL2mGAgYow9s7MVFrUotsbqhQUd7pHIfFvwbs1MiRiZqmnJrkSf2LdYYC
ClCDneMp++VYFijEAIZ1JiiYGU1xzbIKEOKkJl3qDMqUibJRBq2XWTSvdPMZBMb1Mh5Ha9s3rrWN
C2lvqZsoKAciPvpXX2gM/XZyOnl+zYlohIznYerWVo30W/VascxbsykIGYzWe1Km2ZFikB+xDNLn
GKmyo+eBvWbyMDoeQQer6ucUxOSJO8xxftZOEU4X80FRlX7OH2wzQzKvz4+BSpAbP5g2xL5ahB1j
yPWEIF2gi6lbDIfFIvzsJ1P5XpYrGGk8v/I8z7waPg/QEtQ9LzuqYJj9+U2EwN917Iq7QBFPuzPw
9ujGdVTQA4s9UG+ivYvisECko7BBeSRl8QPsO/NiUjTqefZQp473PBbJMBejpUGx01jhBRaCQwIX
0y3eFMi3No40Pk1ktyqU+FVGl82vBmSTh1ski+6v7C7UoI7Q+5r3HrRbaI061hc8MtYAvuKYp1C4
FoBl6AXC9M2yA/Z5Rd3E6Z89Vnm3JhfNfeboN5FXFi9tBLTgKNNxQd0iKmvfxan3xmjC9hGPzhnZ
K0hebYcmAW3nYBUvRQ+CiCTP7R2NWmKWY2v7XDdRA37jaNUKfIGzeez2dyIWYtUbA1SDwK2h70Ta
3ghQQt6mnvi8NFDa823WdOvCVtLzU9Z5G/A6/yCXky1yzDe3zGMwGU0uCbRT16isq305rXVeUFrN
wSlUsmau/hC3NuDZkXYf22Z5qJNcAvUqnVctRsY2d0C2ghz3cJcI6zs3Ivc1RBXh3EHp4rYb8Thy
QbFTjKPzCjY3a+kG9RKw0252Dp7XIdiuKGIeSoT1bDa2K+qeB8iZRlsgQFY0cLUAQqOpn4oY6WcE
kTexMd7UU1kw/sZs30x8KtQ9tdrcRlWarhZnGw1Ukx+16NLLvl8bkBKqFglYr+87MRb32O2pTTDF
+91mAOtt33TtrNRTY3XqW2k7czPIM5I3il3atUpvQU0JsT3U44AT2uHAktZRtmNhaa1P3bY21b5E
5AAE05MT9anlBRIBTbeAPJxTTPzT0/DJM2LNuC7yaPQ9zrRFEMnupbecFQF7k5EZOAi20V1RiHY7
Cr30Ww9sPdhc4H9QaM4NtBgYMjUIE0CrKf7h9nIVSZTAAe9UriqAaNden8knVY57chjbMAULAoSL
zzNjPRTfUGyJ82eIQ1DLo1+sql6yVgYvgWxLkH5a/L50wIsJsGJ74LVbbnQ3lBvkE82DmY58UYMc
5lvrgFLT6oriNUY8omhx6ODeQzcaw0pFwt2gOGFuNWP2UoYAuo55OaxQxlu9JIAsWa7efG8Rw5zr
iqU7PSoZ4M/Is5Zp871XI/d1FIog5hG2M7x/sU+b0Nq1yCNj7pq9uPFK8ECjjmobt9LLdoin1yXC
ATQWV0VozGuzv3VclDBZEThQoKWneUAvxCnwK9pxhOL39xbKmLOOG81NZYD9v0pRZYPIt/Hd0Ybb
LDC0B4nK5U07qmxpaZ7+5oi9ZlXGd+EC+hnUswzlAaDHwu/qpCfhtCJclIas/AgcNc0tjcgW6tdv
dlCKXRJV8G+zzF7zkSH2jNfvrMPJo4MS3Qpn13FK2DrVdqhjrfrQI1C6aqBJnjUsqUEL00j7G43j
IAbXxk5vqzEN/RSIKLuPARgTlvWgZ+NHLl0JaTtpPwDw38/y0E02p0EgvBZAl3oLqB3ZD4y76Sar
ym7mTc5WrKnD2DO86dBzzDK5t8FzQTPJBFzon+/kenja01r6v92JVotBuftvdzo5SECFv/5NUBz7
sFCPKrmtL40cIrrmdNFQonBqBeCFBYfv1KfLqX92GlGje+GuhlkzVPGFhWZdeIG9dnaishOl9WCj
lmKhJp1pHG1QXZiET3XhhNu/22XMtcceO7bf2SuQ4m55HmULVobv+IpqfmQXkERxA6waaC+qxjnP
q+J+LyY7KEshhV3FryAJG35nj4a2v6+A9D75Nzi+MIClAKvXIzOcpdiT+7GOwpIGashgnTJCuWQm
QzyI+qxrmn3TZXi5UTMkCZ66lyjqVvmSbDxL5OewHG0sYpUxqNLjy3mnAXKnS8mDclFAZQv0BhD1
IdvJhzR6TndMx+g7pOST1emzkGeJGCxuhirRVVYF9yeIMN5MVYh645IAxWSji5zgx+fuhU3Gq7DT
qk0KVSCQkL5VSpQ4q3nViwudrhGHRJTDFuYNnnzKJ7tZp3zhGoVYp3pZv3ilgxM1omV1XbW3QOB9
R6a8flEG8JYBM4MlTSra8UX2gw1xZiO/Z4N9zJsqRt1fnS2VkOOOLq7ohnWHnwT1ogIQrqRJUbXV
QxUc5UQ5DGQF5Rb6bsc/J5IxKzwQobVaMj9NIqPLKwgu0Hp4i+crC4mwofMzV76xkeVHq+oY0oYQ
7QJnBQ8XLeiPZ1LPUiiZYvh8wRHOw1mtyqHzVJnhIlQtm4s6b8HtUVnhokOCcqZAVDwPJjxSguqN
VeFmexf4VHPhQXx4yyEJZC5oGEXoKGvWrq2tzMMHcqAJbu8g3JOO9SKoPWulO1V7pzvmL8hU9G9S
huVMH7T6QOQnTVaqeQdE7NyO3PI49M5bYTXaE5D78datoOVC3Rq0EAvADFEDCQXPp4aDzyJQJigm
JmdrlMfWy9K7YYy9R2gzW5MTLZiF1hv1aEFLz+wZdQ3g+k4LUlfLwSoI0XSfFiXTtKhCpexd37fe
Y2be0J3//ik7D7s2WvTqU1IXurji4lPqHAWkKHc4LWgiA1rk4fPfP2UcjcEsidMW8l04nousfu8S
OS7pxE5nfLJT6z9sfXE99Twfz1wIOFkWMgaeGkBmgoq2hhWocGh6FOQOobmTRY/E/teoJrtJjTIV
2nxmZm3+2jm2uSmqwJkXSVm8iib/BRgs3sbxMNyKHBl4sE2/5o305tgY8g1113g0fk5tA4Hz6TQV
x4FfViP7W/CidRtwEOdr/AHY9nwZUWu0zYvWshdkxE8Swg3UjGpdlVDq+sufMUCDgxphUb2NOZg7
qpmngdAR0sdAmGa+Quh3506aQ0mFn8EeT3+IBIDHP1yGEmWoxeBlqz5zyqOJUqU1WGjxnYigYO0D
nVcd8yIt1p0E2Uo0cUr0o8SI6q16jSq55NNIs8lboFgdD2Phnxxpib5zRnBaRFDz7RDcyhPjTmZ5
8dw1HapfgEaJbWYvhG7KDcSHLuxiBMoasE25sSf7iDMsDr3Dm5zs5N/YcbEFBNb1iQa3Rl1UbGh8
Q0S5Z2bcAY87oO8mfpsvFyLK5QkUF7issXPwUa0LCYI5GNXZSriVPXcFc+fYC9W3dcTrW9AfVIeJ
rzHwYsMDbhEDbg0FECTv9bXkFbgqYybLuVNBXTXu832dqhRvqKnZ5jWIkmzk6MhmDhmGC/xZ5xee
UTDskZse1zSsRhtVidPka+/Wlc0MgeBsHmaAnvg0ftGkSTSdKaAdBuOHqdUWcObDMDPHoVlTd3SG
HOllS/epmykbGQj3zXas+v7KH7tp65veOp/+yEHHMxT5FchOjXYTbqQ3jMcwMTVQZUdHxb3xSCa6
uCaKa1zUffpnG7mMhg0wL9jh5jRwnoanY+Dja+stz7Z0WrTP2GMDrtzteaW6V/rRAJ8KpOPDm/NC
ZWy7+xih8bOJWqHDJSTg+cd5abJbNuKaIyvrGXXHGAh/KM3hcTz01nBahUbohrydIIu12azJRmvR
J8yHeOOA/Xd/Xt7VU+0mwunr689CntIGa1ZsDhd/KVpag9jTCpnIEQwx4GrQy9DbilQClIzCwu/2
yDZtF0NNFFRms6YKx48412Kfa4DAMAfa2Q6Av7eRi0LErtLAuojcw74y6mIZGUiWKLcrZqqIx1e9
4fdFNXQh8rg+Kn9jkBDZgNGI3H4BM8EAlASz7lqhjKXdOZCAzlvIlvV5vdIAR73tyySeZzhqsdzs
V2kLcSXT6ATzqVn16cr2pNpd2JLJZwA7up5n5o7cyomCjOwIe+dLHUIhOFWOM88FFTYSSIOf5pX2
yqT1FvQ1ex9FtVXOMIY+AhGIPxUm1MTDXzWwHCBTaqNtAIL696DN3jwc3N5q0Dyi+i0ybkpwDugT
uYejZTnQlHHj10TNQcaEwu1Mv9GSsdg6BThErOnSKN36r9wguw4/magwN02Gn5Fh8H8kQmwrCkfT
Seo7t9AeifGfGP2rieGfWjIOBfivBwvphKnMB1Qvu7Pf72znuZ6ZlLsgRdma+igBcH3s3TI4fPXa
qacl6UeBoN5pbOqlZTVAILbGbaekpAG0/Rz5f748pSwzvdkDnf4+kroDOCjWqmH8aEJBZVazVF/Y
EJlz9+FQOItq+vAXMM8zwPNkjFmog7E81xYisBvo4mjJIeoc62401QckONgdVIATH7udfD8gxrKo
eRc9tgZeP3WFV2z01iSa/jNPm9wXBaiUdLOMl5Uwgl2Ypu5/BAvtfyT/zClfBbVZi1kes92rrBV4
iWKhVW1+V4E+wMMuLtP1b1XL3iIxpu/C1V/HpmMPFv4dqy5rxZqlUffwJwecHcTNoPNin3WoZAIM
rMEPEy9WUqWm1yU3a5QTJ269PNsKoKM2edHcpjaq4rJUgfQlFvwxAyu5n4LNGoX1hnHqnkfBJ2f7
wBpN4bj6VtP2vamJ+xj52HvXNYJNGlk56CvQpYHAHO05cqB8cbZpnfrB66LYkSmoyxAVEjOkCBAI
9zIL2es+tsEsiVagjzA2X/3zcFnV91EWoZIQAke7Pwd0Tf4PMKIFFKJtg3rddDyIu1/9J0W1KQQb
i/Y20RGlNSbeprwBvi1QBdhWGz1xgbqK11HN8UMqGigWnocDOUYcOIOK7RG6mENoFtT3Vd7Ne6G3
36LOlvcDe0XMqv3WBFn7rcZfcmaVSbumLmO9tTMqD+xi06gNNZBvIJoG8XDkHWhWonJ3KSr9CYkm
4ZNJZWl6b1gv1KH7DFV/uWqEV+tcMrAQRRJfFFXXRe1XOFjtgUIt99QS04iXJvfCSoIV9U5+NIX6
5Od0+ZuK2hJPWW1Y5hLUnDkiN68GN4GAltUzsonNtkr1AXkvl72G2vBusVLe8SIqjsOI4ITZNexV
9B2fldB+2YGXQz4mPFvTOrSsjnqsVdA+Otm2MxJtXIoRahyDMLO9piEXVsp2U4Hvjh3IRpcMBzy8
CSbij8n5NI9GaHKmuFb50+ws8RoIJU/L5iJz1qMDQedB9hCzRaxwUHXjI7ym3WplY+1UiP9FGnDT
H+GIUjYjrqIlzyy+8UzBv/1mYsW4tbOGGtH/nHdvXvfuxZ5vFWN8Q3VqxSTLAfCet+4cFFeda9do
AMzV4KWV+LVeDfx9ERq0vSa4XqTkVrJTbvLGcVDrUbL+3IyoVsRmGgGtaXM82dvJ3k1292/2sz9w
thf+Rmfqz/mIJI/mSG0hW++0ztmf1rdTM8LHTpFXt6w8nYdmtsIzYQBhHp6KSyJWcr9GIrMbNkSa
lNQtqJ4bjlB6uDcjN3+u+mhY9pIbmyzKo/s05JUf91b6/uXhOSjbJY8AgZz7jEGehDzAI7hHVPEP
aygu5mEv9yLwnA09IlG7Vh2plfbZE6q1nE3HtDZaTF05ufVdB+qkL5cLGz1Uv6YpTYJlz8VJfBFg
HwU9HcuKkvlJRROS0PlcoMhsEZLKptSK9FiY98SwRKKaTdynt8HkFk1usu6tA2j3QqwovAHQ3Xq4
GZRXa9+KzA7X4LzwcLoac23r/v1ius4BqN9qdbabGVCtIEoMwUUDXomtXUhQ3FbbqASjhk8UzITH
DyYeF5vonslIfWq56tANrX2AyFvAWXJTjha/EdjrgcnOC825Y5TJnIx0AYYZI1DastoyuQkFWPDI
jtw1SPGmCZK367aJcfevNDydydnALSRGgbMo/VObzKmlpQAudM7iz2f4IQdxb9mCzCRicqq4HMpm
PnLdRuo6LixQ4aJfaC2kfI1A81FaBNJySIKADKTt/dHV3IWRKIjwUZ+G2mEoD9TCs7DZuV4/i2mU
BsDK/zlKXdSD3pd2AGh9ArhkPP3wp0vG26miO+j0GeoBgzkZua3imzb3cBF+h20inv+W9GOBrdcM
QGHwzCJ6RkpZbDQzsBCoekVdHai1nYGfoB9BXeo+4IcgkHUJskCQqZwvCM4X8yywklmofQ3Xsgbh
SjHitEme1D+1RnNaI0sftDYsVx6IRLcDwCtMIcbuQNwp5Ht9qA3sN2KAJKmJYJ6aq4KNMwMq8Cgp
PY+Xihv7AjVHfh60+uJiHKDuv+YrGd870ZCtL4Zp4kUfWUi/A0v/TlpUtTrdAhQrxunD0B2h8ths
Q89E1vVr6dOnbEHJvXI6+/VqBnVz+ocgoRkujKwMZ0MFpB/ntuFDQoEd6cL1JjiI0vTrPjdOJrIn
jhFuihRnnfNAObnYdaUWowJthKuPpg08HoxO5qEqZGgB255WRrVo4f959+L8o8bHdnWPc9MybNvU
2XW9WS/txKiAJLoFoREqlyHee+QAfK07y+1wkLQhupaN3jwxK/GUegB3SFRN/AwhVYoitl9D2zzj
qBG+GCyU867BEzDkUTKTCVJD5lDLg5hYhnsOiYTKe9J7t75pegc/yslsdaZAieigltSlSfHPTzbk
alNMB4jBKXZ1LJ3bcjoyfPVoLGrB3D6NKZdFS2yqUOGFTMWRLl5lvGJb0G5iruxtUKf9DuFm6CyA
mgc5mwbqJzaYVBNWiw+lfqLWMf/BetODTk4+3MSjN6AqmA8L4G+1Z3yf963nig8tLAF61OyHhg8P
gx1l/R2KdruNxQYQGceA2gVuylDLNep7L/P0/VUX/JvjfyAEjetDgmk7Ls4GLreBtzENIjh9/36P
YuPq//6H/W/AenzFsa946EFuAUEAto+6DmotvOuXjTei4LuPi1e95osw09mj3QxyD926bqa1cHMm
KJIE5uwweDoHXxPbW/m4cfr0/0n7kiVLcSXKf+k9ZszDojd3HmOOjIzaYDkiBgECBIiv7yMnKsiK
l/WqnvVGJne5xM3IewHJj59ji69m0uBddkQddDA6m97t7WfuXsCm3b4C43BCGqV+jsZ0OBWlD5W9
yQr/4ftp2R/3q9gBocwHsmhgR7Mix/xAzwqleT+pYpk8BXWzdWT6JEMnBfFU2T0mpnPAIWnwIkFQ
d7KlC8QQBHZfEtBrbzoI+JxoNA3TY9oo8Ti2KPg0QXhAUc3UTQcVg83wSYLh8K51Jn5JvFJuzNRk
X51gWlXcdV+DKhE7lEq2xzFBNYiRik8UUJk4InEgGXkHJRK+6QqodtRjjg0Mrx6c0C8f2oIlh6Ay
q/Xiw8FCtvbNvj5QCA2oPltHrlXc2QVr9ixoLQjNorgEkiDfKKAqSgUmocpaRdBGukShSO0dAA/j
DlzubIUb0tCtQCH3AsJzgKrK0H8FG+kWr71IgZkQEglsSMx5jQo/+Saoj7S/7N1pG0adPI7cK06C
jaAiGU+5/mGqqcrwdcBhCpmB1ZS7SNXFnui/RdKCaNUHfxckB/1PqN3w8IB+UaguOtv4x8Zj/hUF
cUm9ZQ6w3rFmQE79+NsQ5SW2Ye1daoHb0gPz3qquc/OpnYxw01equW1Q+bw3WBCd5JRO5wTHBPuA
p/zOyo1zYgMHlDQiuwxqI02vv0i/HS7UQw3pW498YC/A0blrQ6Yg4h1YN6Ds8N/vmy7hbjUNKqSD
vv/f/+NirxfiJ6eLdU3cOP8Dl9uORaeqirMnwDz4uSw8+xo48lCTaCCZKgNvKouhERiXmXPlbXfg
I2/vc1RM3SZJtUYlQn9X8XDcVpXb3yU5/s+oR75fRlsfsp9NH647m0ePRdVtXY2sgjSJukwK+DVb
my24ufYtIMg7GpWtqtciAD0rjSpTnjl3+QPKeQEgUEBBx9w6talt3TSuzx6LfMgPdSX7te9I9sia
Ul18EX6NRbkqepM/x7Lx7wsruSCBYnzKzZpdcsMLVmQWXiv3Nvgnt2Q2SBeh9CmdjmSydPghSsOF
xgGm6hWhMhSe5rrSocZ57n0N9Gh3rGLNi1rLLT0RgH/N16E3hWefvmFDuwZYnT8PKg1uu8b/QlH+
2GJ3rSd5VreaoGjZHdtgcPMrwCuPpQvm5SQGHTYkWcUJ+ygIKFp29dnCz99RDZjfTBsgJ5xmQqQt
qD9XE0BZZjy0OzPsUUbsYW9yRrmqd7b6FAcM7VTVIPgCSXlsRZxtlvGqtL7ZWQ0wvRX1zblLvD20
31CKrv/XozRo7oM8/GLxABpc76549L6g+B2v18T0Vhr2bNIkCnt3qdFFIQPOVHLwkYRgCq97dayh
DIsiRlyBgqekBM2H4iD40hesgHbfSZC5QU6zgkJN2H+PDE+sVJsnzybQThDCK5qrTJg8IYM27qEJ
VN43MVNQdU3D11wWNyGvrZ+gZgAAi5Xfco7CiYAbMYRscIzmYp8DbNFYnEvcpncTgBMPXiAAj8H3
90shvGOeucEL88sT/pfdK+sK7yrrAD1tjmYZrLCPjrbk8xNAzZNxsPDCHG79ybE++2MmcC6eOZpZ
fHgYf9YxcunQrfK+g51zPTmD/6URng0uO3e8dRhPT/hwkLpHjv2JYkuWiZUIbPAQDm5zMXVTN6Hs
Vr0hcZyBm1GTmdmerDlkAqphKJN8vI9DSP2C2tjejdyRG/ql0O/D7vjabER4B54bcd/R9w0qXdPb
Vg30G9t4KvrrslcznKjZgehgWNOuTaibbPCcrQSq4IUJCDXpL6ObY29lR0YFoZt6PBptHaJew67K
fZiIZjdfx/NS8xj0OTTLEhC6dKCv3SSimB44cnuuIZ7oSV24r3XIFwOMZeKJXpwQRiMQW24vPuf6
B5NGwR+R8QBWOWgAtAwCS+MkfrouNtgTaIqioPzkcSm/eA2A2nGeFa9F/EnaF6eb/HUk8vrgxyAs
G3kT7yyBmEFm06fKSuWm8iz7dpgUjidLJz9BCDi9IhcQbtM+7h5lhaIiKMilX1ocjetvV90X+X2t
jxdZwUHr+qelzPxU8ciECtSEp4M+tbTB5rkN44RtUm06Oge4DExhwTZ4niBj2Osd+xJNgTSlAJFA
molxOyALeIKUJkjMdS8RfbOZNN8zHUNwTfK8MDbPpxLSPPs5lITJHxZ2ucY/0F0ZA27pvRyS45AE
5uvPKBym19Ec0qMt+LA1WG295oW4n5wqfWzD1LyCSRs0XTq4aBK29lQ1XnEwVjzixgAdR8RDxHzc
hkWdr4I88QB4RwqE2axeTxNIHtrxk+GV/nfWQqjKEknyCAi2ve97VR197LXKyuzORuYWkIBKgmuS
AeFGPfIN2pdqH/XIl4YQCUW9x/2/iP3vaxqD+PWKtJ6RGZ84ZygG0czhfqqG2xSiuLOlecFdJuxD
XkKTl3zUgMaQbSxNz7X4cG5852jpatRSoPKlTGtQgyP7MqKMJ8Y28QCgcXKwc2d64l302g7QOv3H
gAKAVXDfrPzSzr7jxPbIBHJS4IoExsgK8otd8fhqJqLcqCzrvhiQ+u4Nnn0PGuQyJ7xl3ZfVAMKv
AUUXI6/Sp4iDbqR1mHvbxaa3sprOw8YD2cqUl9VzyRIHt0s3P5JpFqO/KcBquEeyon7mRZzh5l0k
Oxp1uT/tPSjBbmjUjyEO1uMQd12mYMSquB8jm4pHYY13avzmRoWE/Fh9hRzAqo+5/x2a2CgdiHP/
sQJWdz+Cj/hIsVEO2YgAWN0PsTUg6Y9Cx/Y6NopE8A88Cf7HPSiOzx0PSoqeFYZ+5JkfqvllZ6Vm
xKT9OD/bkM3e15Br3ZmeZE8CcIMV5EjyHyr7hgKy5hvUZfAHL93qfswB0QdYBBVcYhT3meiydSCD
7lvY/DFPQckLtEhz49HjHQgTRq89OXh03LjhlG/Srsn+CPv2QLGGKm8VfrRfxxSSbGETNo/WaHkH
UB0ccsuCUg8o003w63+BttRTb1nlU1yjpifCNnFLfhu6zYVVfhmkYngSlv1RRsEF7PXsPMSjuwVl
bHZnuM1bD1krdzskRnpX5q67VbqXxK+V7QCO0dnZltgY8d2VqwZcBkgdeu6TzVvoNabqczrgdJXC
JmbKf3i9jf66p/SsCNVSUNgysbV0TGzBPlSd2UgjQ6moQjkMwPtI2fsn1NH4J+pZ773F1+EjJCgD
OPwudglb5v9PPoCrkTaAjkmiSwln7eZIVwySTQrLMiueVNnFuw9+iiDfPI3sWZ+Zuss4LTNrNuvF
+tyMofTx50UKEoyexZxl8tWLsq4De3hpJpsSyfFT/dcmxxvDaWhDgGj0QNdOHvZM7zE0AqYb/zh2
z4v7wywaIB/1gGqGXPNi/+28JSQEFcsq60a1o4PUPMzbbQbK43U1Jjhn9QXqCQPwkpQN/wdOc12l
+JdMs4d9EZTf/cDB2YRt+eZHkg53nOywcpvgrrQcHOeOm7L3+PesjBO80ycCbOqFd4CydX4YY696
sH3gtEGTgXsUbm5c8O9q6kEi7V4JIJp0GXYNjTTvOMZu0pgx4AiAHAVFCkBGRfY2UBgQRKIBVmOA
2fFwh1TB1CJhy3PzCA7BFvSGvDWRbqmCO2+cgju3LcMDa8B1sfhE0xnXVE1boN+lsaI4KGvuXLtw
rmRRE0AubmUrYaHcIA7uaH4BQqztxGS4oRBHX8KRRjBfgnwU1wf9faLJ9afC2uWGFT4mCTPuooYB
Ij06L31uBYfBAMcDmZnBJkhyj/GJzP+chOq2blUW4beF1hsytCrIvTtUYhaXKug/QzAI8GZQPuJ4
Fsc/Au9mG+ECQ4siheBzLtYDqvheFTjgQGsypls6PEL5/TdgjqK7KuYcidwKtXr6UIlma7I6EGo4
7qaJhLpWngGgallnzw5eOFfcB+R6gMIhOMPcn2ET3ftdnr1OlgFGa265d5AMdve94Pwkw+RtOs49
36ZPQfOQ5fzKSmRowOp3b5lRcj+mQfGc5RaU7eFOu15dkX9qVvPG10m9vZjAbUKjTZC4UNBAlTWN
dnF37+g1+j/XAApoFadDhHplzwcnkCPNTW/1wEdqriO8i6HEgYuguhlEjS+NK5KNB3TFfhZ0R60U
KF2hc6IFyKHdyJ9GAC5Xo3K6S+tIVGei+BJlE0W5o5ACR+VnjlsVxIkRDA6y7tHG5kYbFC+SCqfD
qG0/xlnSG4+tGw47mY35fI4X9ODpjlpgp0URXGyjLNf0XxF4SbGGGqZxGaZhesK/5Ej/waBKSfaa
OWFPp4J6umv27g2rxhPVj1CJSZPpTBMgFJul4oTFaQlBvxf6M1CAI0Ix/1XmQhRiewpL923q0IB3
xZ/a/mh4+QjSETS2y8qTmPhR+vLNRf5BmzlL8ff2O1ATuTjbR7nTtKc/hFXyHklAVJXQn6RpDHbv
gpqULIpw4/HeDMfuhiyaztNIzdN5L/tjg+3EKgr77RRGJy6r/jGCWvltLiBoJpijPtcGkAZAgxcH
TxdgQmLyXNahfKxQlnLLRAyJPjefPnMIUf5tWCIYKCn09Eavhu1GoeIY3yTmJHxXoSTw7EkhwnUW
1+CzMYekhu43uh/t1k1ZvaIJcxevFs+5VM68yOyjmXndQ+OUur9MItsvwZ3og/ZUef518iEbBYaj
cBd0yMF5uqGeXUMMye+q8DRa+X7xQwACqredSro1b+NsS3HIWSMXQ/NQJTJeHZ2QwOpjkMJPIWS7
YLTaSOR0gM3AlnCT5qyCZtc47uOYf1+0fkSKIyJwpIMUXb/608AgzXIlWjs/kY+adtw7vOjvZyOO
s/PfrSOT790UNy+BPeF3bpjWOQ/r5lMLFgKAD8Srhpgd8mjkO0+bOGe+dTsjfQTXTXkzlGAkG1RQ
vy7TQ7wlPkKsbZ/I8gfPAwWkP2Sh62QANF7xHILUNlKri009itEzIAU67SiO/Lnl+yvwuqvNYCO7
kBtx/Ei9rm6Mude892qWs+MU+yDETfIS7Get2OMNxXnBF2dP+sJ+ZNtrVL2Y17Gewhs5TQWIinFe
7Qn34sg2B4475PNMCE84Lyx/GkcQNepP/+HfsZg0ais/PYxgCyqm2j4Bqm6fohScvOuqKfHiUeTI
HE59nOJsDuOz04tdDFGspSHDs/024X2Z0MnAjjx234lHkkgrG2TtV3Y2truFW5LYKT+YkmV3bgA9
bAMVKqMEkxw1Ldjz5h6Z0m6rY6D66wf/h1hX1xUxFDbuUGn16/ywad2DJ/rubmhVtc69wYFYUB4/
OW28p9toJ2O+DxsZ7+huG5U2MMG+fIIYVXbl0AGd78LL9DQY4icUO+1Z/KUMrfGBMG8B3guMunhu
dTbrT4OQcjBywMye/wwDCuvzWIdbQEdQyu+Gn4pA8XsLqJQHHAMo6OCCbIpMampDNeuwK2Kd6+0e
yIdJo4/jDcCqkZcb3Hjd1ylO/jP2qTIH9oiqpPySkj+wcVReON0mwVs8VCWAlrk0ELFvcQ8ccc4b
J/UmsZN6bWjTVKnGm4W3NYWQj+LctsCUxeb2S4wN8Jk8tOi8nF7+g2++Gpg4UQUNeunVhBr5A/Ik
6kxNk0+gblxsm6gcF9uw1FukApRzl/rTDxpc/PMKUVytcSz9BblZyPmWsnvou7R7UKjsWEWZV53I
lGZQ3bkoOSaLGgjkif2HWY7f/pEzYPDN1YAHOaAaeZrvfSTLtmrEjluUae7dWM6wS41xOBld06kT
MvBb8GXW95lfho+6aAXpFef53bJ7354tqM3gX/yrtYz9b/MqKUxknQyQAZl2+jmAVjFz+pcus/i1
YGA7IXcLbP0W9QPQrNdR3hQ9QL1W3mPn1D/4eXelKLy0hgfT6wwkYRAFTsoUSAHWIBMzL+2adf/i
GvHb0ihnLB5tQ41n5fPuZtANFO9jcFpAyb5IhGnhzVw/yfuwvakgqyespDpqoVp7H3VIbzVBdqWI
OThOCnlWUbQrJ6DLN/NcMQU4bLdSyBsz0wZ+eYQoi2XY60JOFi6g16brlyA9mi89X+H9ghTChwZ4
RuEYe7z27ZMk8XFAx9N7wYZHDzQAKHoOo0Nkxd5GWa37Mji9ua6h8neCgqzzUoOQnCZBHTu9L3sb
9PSffewLDlYXHIIQZfr4H1XhucfGe27wi4mQaZ4mVKVqZ0JdX9gXAF6qtzlL+Mc1ZruMWbR203EE
exTWoDWp5xQcMOll+jLy/qnmCy4h1JuXpe483vRBdzZRsBkVN1HsGvuFXTXV1ATEw/rBRwMffO/z
hWZQoAhqAP9+SMIMHPeB49yFY12vQaSS7Mm0gW65qxK/QnIU2FTyUWNlqrxGUXpAlg8c1uRLQvto
2zy8jAG+hKuoKt6WolWEhQoQBT4LL6qcnWTgqesTlt33QqSoLieqghAoUssCVYxuIu67ZyAF5gjy
axmvG7fAH1tPoob8afpNTIl3u7j71Li4QzReFldtQvsZQELUiOjlaUDJEqSAGav3y3XNWngbiMJW
W1BQiGTt6M/rTcDMLGvR58Wvrl0tvnzIvHOW+vfLP6uvApTqdSifzLqXuB6KV1uiNM9mDhKU2vRl
vTbZMH2y6so9d8B3rUPtr7suXCErNF497DOeaixB/nzq8r0AdeGOprN6gF5AHTyikCjARsx3V+RH
na6/dhN3ONZ9vDKccbg1cJx4i1rsZg1CLr6LhxC+94EOTNIrqxfGngZCPUq9enCevRKi5Ess+VMf
eREICV4++KGaCgrC6GZxJ1Mqr9LVyrj4GPN19WfBLSU5R6K7sUdbXm0H3D2gloDmQPtrQ74gTN98
obOR5eCefxda/WZmqICokKHYLcsuYajUttqPVx2QD9k3bHr9cIkPpqK5tCpHSmwDUWEfaFR89nFq
wxND8c3ogtkGiN5sJZk53lFDdC0T+AvaolI3i99sUMKPQtsJPwzEEjlLjrTvx/ncRaYHzIMlRE8s
/8KAM0OpjMqT3WAVcpUoBYoo2278Czjx3pox4aIHZt46juBmONIAzZ6jZ7sXKADrhq8kzGNMkfOA
cwoyGBg7H9vGa7Y2Koa25GvH2gV/2hxAnlJOEN+yDXNL8S7uyQ8CpeRa+6c2wWJYJHm3qroRIrFh
nB/SEXxxrtkUuJ+hiEVYLd5+AaGAqCsaruPE1CCBPxj1jnytDwwj9mmYnOjJUB+EjdPUFDoNNnb5
qxboSzfm+Xlp7L+aNBDFfX4Wrf9ZyqTdLa5llhVHKEfRYYuPen+7HM1Ygmku66BlGUjgRluzxBtP
D5FFsFj1exmAmge7BuATegNUExBLKNel1zb3bek292B1ffORSQPk65odKLQOTRpcJ3OKT5ZuqtiB
KBZ1qXHGHEINqSPi09xdhubQMkh8bPpU+LbAL1Fqks1eL09zcBe3D9Jsd9xzUayGZyq+tZ5zAdAL
B2/UrdMU3DkiNe7xHl6DlyYFRikE4d5q7urwRIHgxEei9JRBLMvrC4xm2IPs7AHHD1SLR03HQgjw
yvDQ2D5K9shHdXtU0ffXEPKTK4Bq4N5K/YfIYNgEqclCNl1Y4JOHSb1Km9T7nfkvpjkjtzi4WIYX
GVePfelYhw6btZswHIxNY5n1M1B+uI9ANfGb7TR4aoA0b9VnHBQRavxqhMC1Kq+3ngYvqLaWhCBF
JHkNgc42PCijBAGjXgnFmPUzlHNBrFlUkKfv8XCBwpl7qbvxrQFVhb1N20CtyEejAcBu9YbsUgd2
YLlZNarwdqZh4f/JzwIXeB0R1ptRajUn0K+RRQO0xNjWKQL/uvjsNMygOQANJBwT2Arb3HR1Yl4Y
T/qz0f4sS1QIrMhFjdlVGQQ52M4ycMNO49q8kH+Oy7UNDjFMYcigR+CFO5HPg1ZueqLIHMcoMUaP
+dp3G3lKO4a9LwrbhxM24+AQ8cquO7RJMpyATokdSLMpHaDH/sNLDjnJwDpTwLLMEj9AetxaUyT0
TvK1CpHRlm7ZgrslauamH+ybbkIV5wc/mQWOoUrIgV+XePJ7XtZdQleuP/jJhOo5UlSp8zBbLYSa
q96FNtYar/jllRlTN4JnGUiuo1Gp/ozKvFtgH4d9nNX9OdQN9ZwGdfA7gC7krzaNQz3stpUoKPTM
tI5BwIo5FEgLJkh/xutlIRrx+yqC8tCfE6MC1EMripm7NJMiQysA6VdQdPMTIO6wZ0UZ/w09CibJ
msPkDyBecSrAmfTzw3ONc+sovh5ir93GiexBecnzvaGEAEiM9Y8Fq6cHhe8n93FeSJ4Cr4ip24ID
RptxGmcXoOG/kwXYDMJqgXQ7XpJmCxjeeUEycfY/nlEI+bmPIUoJGBMDfwDIXL0SdK2ObsikZkjA
PhLqkBFlhMNmHtF0rDQy5ngfVsTruiyxTFzWXkaXCywrjKO+Fcxr609CMUpfelkhN63PY+dYe2IN
CscUVId4y1oYgT4QBBF9EMWyEUS9OnZx0SwyqUdhZL7Hkp+WzPGzO70dofoSojZV2j7h1Ac4xilk
AOLE0Xl04/oxCOqnkohD3v2VpepHHR/YHphhRob6UB8JeX+q1l3t7psWWxgs1YFHDT13yCW+0oZd
rxaberOTxpc5ZE7KEWA5N8Ht8L4YDfjj6LytU+sRGp6di01OCs+d0TqEhj1/psX/8ePQp52X8Ub8
KszIcVEGmFnCQh8yXcTaT7z+ZFIDHN06NoV5XFzU+0UagOw2c8R5VgZY7GXOohagF2zl4K8N87OB
G/unSEVbbpbea9DHzk4Y3NqTmULHk1eu89IaPDl5HZgIyK/s4tOE99CH1sySG/x9whX5y7ICoQpE
KK9hYNkPrEqebC/zX4MQAIlWPysGy7oJwWJ0U0+JdZN25vfaK/tDgvtgALx1aZ0c6Hr7OmL2Sd/t
UDlcKuz+fdOGuOefK2RrK2bTW5hb2uZ28g2cmem5ODpEDou6HeoEmswaT3zAedyKrgu0nYIIqvw2
acphaXZg/ESeLLj0hpeeUwihnFVu1+AgerfJWWYV3j6pSw0Nz5FkY0ch1lmqNPzj366xLOQkOFlz
TIDnywLUHpOhVjlOxbYAvlVroENiCIsMqPLwfft1KPHKFremc83zyFGgFmDmOYUgHUWIqXKv1KMQ
6vWKvy1FJjVlfZ/an6gSs+vbm5qp4kqVm3Vrs1vUHm1pjBqBp9ehVKDyXHytkv66Y4ztF99fF4KS
zHC1Sn8PxBsYxnKkrgBgPg99lJ/9HrmbNXWlEatqRV0aD2WTn6cI0DlP8WijuGfiIG/4tfmffEhI
vM2lad1JqRjP/vcV/8ViNWQTOWBn+BC0GqjST35T9tcu6OSuYilKxvLYv+9iKVepLucVbQ6+K294
4VUpd35s2uDosnD+ZUPLHTzT7JS2Sf+Ux3G5SyCZvk0bD2aVpKg9FuOKRk3QD91HUbYdwQHzRA3U
OY7IOmR3FG9aDaBmNvbSNOjhNWFerc2j7pjwGMxzZQfSpwDECOfJgFYz9RYTAAIJzeQ03ZLPDuz2
bOqmlODQFOm1VV5xQ40PCVfk0B/qsENujlxNVqywa/Uvs6/PmyNKXZxT5NR4uwtLFGIFVnomuZRf
9FFGY685b07kr7Ts1TLIyhDKDW1krVPQgyYyYF/bXEFrPmnL27AYxbVEEd0a98v0K5iutmXbF59l
WeI57ecQ2ghx/MpydUMBQYoNEc2MgeRNI1Nca80SUPVQKm6H4gveRasbplh1o3QvcCp1fEsFA/3j
GatOgjQf/NfgddL/Gxe8+oOACdoo8hIVKtpPbv5IlpHC1RFr1C+BgwrrdeJM/eaXobgbxSGrsodK
J6KpyRIANcfW8/eUnF4GqNdbzY8wbPLDbGlqwXmWWdQ3Tht86YxczoOZdnngIofEM1L3ra8UHppZ
dCq9oH3qPSfQUhb+Vom+fQLkHozOKVMrGi0gznKPW81asWLq1sBg3oS1nd3GZdU9ub4Y184YhAeK
Nb2i3wtgjjdISuLMRbBjAliuWE0ts8+k6f7RZk1QHHHwD054CP0scRO4vd8U4WnEjWqwRPg5u8SV
meO52vXVk50LXTFSsrUuabsuDQeBzWxKHLaewS06Ryz+j7E9WO363N1zF1+H34X9i2u5HTKSYBuC
vvvkjSt3Eul2kSj6rbzRInf0YVjoFWy9Ag0YNf0ZQSkFfOEIDezUbF5ypDPALOoH0aVte6jPlB4y
/i3fQjnHhaj7VMSXuQuqnPhCdm5B9tRIo1MU4s15Q5PfwsPpB5Tr8/1s0orzsJ5MPStkzlokotrQ
gkFs1RcT3D2RPVQrVO7k5w7brgo8aLhZ29LLzuS09IiiIHLScOFNP6wqD3TFD27/v13il9XmLsWm
4LrfoJ652EHm/BOVughmRyiRFvzCutJ4qNv2U64rkns+/tb/m3hap3pfp3Cm5ijA0AmO7XGjMw7P
KDXykEsaNsRJ/24RJz1X0zxGnPRk/XUekBMfVlnm6bFibzTJtFxjuaIeXWL19RfrfYw+TQCgSG+X
YOhntdg4uSFXWSuCGKV5gp+lbiyvzLJdpyBSNZoTP1MvlIWH0oH3oKAcFYgUpqtPA0EL6ozVEm6C
0ghlsmO1CbuhvVZOL3c5MAVAdfP2Sj7qja3fXqnXqqQ5Gw02gnqCrxvqBaJQ4zzNFNPZgQbdcfYt
q1CvSUAZy0sUUH4YWK5BHyPgEdL2+mMsAzSDrvn+MZoIlHF9LVG6NJnuyWo9YR6o61A3kpELCYKu
fvPSkN8bKdBmXuOegmIEVI263mQ24PsEdcJ6rMJxTVPDxvAgyadXmRc0QytfoaLWA+0KK+/6MOcH
3ihQlqs6hMyUdqLqF9R9BhhwQMR1Ry7cjt/iyKSGRlkDWobQZufFT2tGocSaVlvO82lUx3Jk2c7x
hKuQC/vDP6+vY+N+CkLICL3FLfP9OioOlmf1K7rqMvAeu/iXNXPcsLe2loQ1VnZuN9uBKuXB340v
QBnU234upI/1ycAvttJpk7GIN4CNbPHPUWc3lepMvdkcJ0irLiOGBVYuS7S4HWmO61xo4mvdkPk7
H4UMrnqeObTfYz9MJZPm03J54ss9ONQimR3zOilWBqjGsPfyr2HZMEBu2K/NL74hSo7MCecIN5sg
RAidXNyb8ev0HO+x4pV5B+bjLVVvUxPaVb5q0tI+z76hh2AiXlFQwQz5DoPExlGXKUKD6/r15orE
og0JWkDDbV1dkj8C7Bt/XcbrGpLLb+QyKjbczcDK6raEbvHeHxt5Ce2sOaZ5Ex/D3nDOVta5e2WB
dLkHw/G2iqrh3u5tYANKHjyxNAS5Zzj0nys3T8ESk8mvqs9vOjXYPzsIkdvBOAJ3OHzyDS1ObSb8
ZA3m+E0Y41czDIbXNMFhegleC1AKBtGa4TM8sFp12+VjAfWn6YACMX8sMNiDOdMt3j4WCNJDgA9t
1DCBq+nI88Z/cC1dSz/YF0gt+g9d6vgPQotMWjUqGguO27aXJfY9z55ojKIynI9sc5DWbSmABlwx
bsAam91RRIJKqYPhVu2aLkI+5g3PdouiGIrHu2x4mgJgGWgNipCokFv5I+SRyewkFNVTnK4uV/HK
MNnEVQrNTf1xldXY95H9iGS4QrmBAjcGSIPZi61i7MMz855plguTgXe4j5FoxzMfFB9Gy/fvEa7s
izUqz6LdEBY9MOpQK8LxOepZqFdBZRmwDmGsyUR+vp0HljiJsrx/oDaygCf/iA8OAPoHSthxMQiB
kw8Yc3zrQFeMDcJd42UHZaLA3A6LYdWzovgCxcS7SQEw6gsQKk9ZyIATnDZ2xNMfcWB+7kVhviLb
GK5EJJ2noOmnjZzc5o6DqQgAeRSl5Uwh1zTG1dEO17nI2IEAkMCprrK6SF+CNOPngvnJhvxNYyJf
kPvujYIsCSTbi0dC+phVHGyt1oZKIg6TuM991Dlz9RqhgLPDceFXCVmvjQFANX7vqrodMy9dN3qA
29MZcLHpUwlGQOyVzJNVgOwHQBIfqdSuvA0M5zYzSv8pHEX31PN1oQ3y9C674Dg3vq3awHuK0vZB
DtNqEKx88s2kuCmq+pEsqV22sjfI7Tb3uBfwpyFPgcjwmX1snK58moqi25uoc9/QhCBv1C5TTXou
Jq+6KVxnAKbY41sfL//OJjLy6gZCBsO60E6HT1+qsPzZ5i7jcsVB4LXqVW+szK4xDzZhk7yjQCns
Q61xR27s+IdM1OHK1EglaijeKyfz0JkMWCZxri1ePfAJhyoKKUCPB2tUHWaAGuc4ltMExNSQmeSa
gBjoCexFGxvdslc/ZSVReagDJz1Aox/m/a05L0XTaD3UQv+MzB/S0mxykCS3vSo4WZHh/9IsPuTM
ffA9/rcQmvsv4v5FSAjmlj02sJd/Ebtctp3w2F7N9l8/6YdlxHCxutE5BRZYsUCV3J2pR03u25DM
1Q31yFcrN9oVLX9eXB+mLgMfplIcHvc4bF1W9hLQvQTW9z7NmCbDRWmH5o9juqHe/4+vqaONA2GJ
owi6/1gOCkk+6LqzYWsF5rBuJIv+6Hu89VRj/EP6DBojTfUaovZ8049yvHVHix9xe60PhZn6d6WS
N3xoL7nX76DoA/qttAbyWRianokdosnwwWXH8H2X2oOxOQrCdrtagBneKfwz+MhKqJt4D0XC+q/C
U18Ubnh/RCWDiIWM8we8tYz/j7Mra5ITZ7a/iAgQIOC1qH3p6tVt+4WY8TeD2Pf119+jpN0q13i+
e+M+WCFlpgTuqgIpl3O2AUL0YGP72Tigrr24SRhdxm93UjWkXqelmj/gMbZ2RSvGFc0UoDoaVx/z
AYYGuQXEWz9pG4MjMDEIvgFwJcrsgHJ3pDqjPn/mODC8A8exOuvYivokJivXcv/GDpcvtWiGE7p+
YKKSIpGFayhWDtY9PvGd3bTlmzYCRCCxMm+DqGXxZjiOseuANrHMbQr+UcdGcwGfHZ/AdQmucznX
8OBVCiwH/g45F0AYER6M/Hs+594Py7Cv4BKP3hNbpNsZRZRHeLtcPF2tEtgslvvDmLZTmCc/un60
/LLt7Yey0UHyDPDWNXxdPl6cI16rQJP1dLx34Dj1HhEfzB6EKzZKBPY/D8CWYlPnSfZAVqQM9C6R
L9/xoGRah3RAL8UmIgVZ2CPZZRXeypzx3Cc7Wk5i5Z+8gr+qqW7My0cR7+zEBfEUPJ4M7hYcW8b5
0nuWhQ3fPDQb7I9AkyGF1HRaPozrtrIBwAvSkvVUZXhGuf2ADb+Tdtt7S+CrvgruGfvFEOUR6xo1
OSeys4CXe2Glbu172+bStd4OxdoWa4FK7a8gPMSXl7UdyBLq6WvGQBGcRl1yoiHP1h4vxFfdFM5p
KsoO2ZYl+D9qDpSRqE+OzYACYbzPC9RnBgkgk1C2auG2w3Yy/8iBe+1z2+uuyrYquw9bgP4Z740w
DgvIAjhT4nWTDsCmkKXuDNnwxxEJyMlFn8rz6A5/RODPBks7GidvP5o+1G6HpCU7MvndkBRkwrXE
PkSowR07gA4ABC5Izj3HQdnNv2QSOT2F0xeRc9mtTVCikUWaj0BeR5rw6HhAelpprhc/icCJ197g
hhdqeAKsuLVh6uXWcnvknzVTG+7KKgkOom9cZFSBGhJpkwkgBFnbn1AQWAWAg0DXrTQESJVqGZeF
yza6g3slzSIk+5sxirM7hFZnBMkMVvcoi0iccydQH2ZmqPS4EXpW64CkDWqtZyDdgYuE71wnYAeD
eS+UbYwjSPtcOah8qoPO2HT0rkcm/qVD9e2FTEJvmM5ygkkbB2VM2knDDjWvjaPKAx+SCo7eBCBb
sVEEG5UbTj2yYwUgWJBQV4yrqkc+ae1yH/H84lTK4gvVkIxRAcbv1Kjv+7AOnA4MTsWM4mS5gjJG
tOM0YHu9u5PfL5rJq99Mi/Rsmw5D8pi3wNDvwSlXoqMNoJizADuAT37pCBAu/v1pI1WDw433DLha
TrV1e8tdLRmVff13nFhATVKM96S4S6m8y7z8nBvqQbGlESVt3qyC4D7S73DkMB6sWauOcAyMJ2pK
MxlPaWx+DKcCSWFJKTZ3chrSBLK9G6qVanCCVCtSgwTeH3sNfFvyYohBfFyChr+TKRNeTn7IeHFs
5G8t7gA5FjtImadhLn+EUx8BYY7GS3esjL9Z1fZbkukj27tNNOxFj7rSGzpKGiN/pjoB5OKDmPJ3
MjYgLuW8/c5STaxNr9uM3G7x2ED9gipRSEAysWl7x7lXkJ0yBhDPpolDE56LX+ZrSYwXeCRXqVB+
tKyi5iJkVIOhMGvBFu0OqeEjla05O4nRnKcyYFszCP4ikWoAM9ac1ZB6tpzQlJrYoFwAOe1yEaVQ
w7u5M7I1ANgZolhOLkCXVcYko6FShDhJrQBP123yvNLWcTc7xxp1pQdjSPotE1WPTUh9snsn/VFn
OI0AXdF96nIwWAeu121xEOzfmVOeGlnlTxZIrB/2Hz8gIwevzmfCMKUKL1nD/5ow3FMC8V3eMWUR
Uxpyk4h6A7hT9xT0oXfy4A870dABKRLQCD81Afx/hwFoTcqEZlCDhOZ8V3jgaYe7lvvMAIdGG3vY
d0+g5kRNjv2O/8rFtFj0n8Yb/2xBk/EqUJyys8x8OIADOX1KrRR5utLC0v7qkIT4J1wPgc9bOGqi
oQmOLOz7dZGL7G0qHW3PPMPyaRgDlvHUxDYDnLeevrEkGi9TGf6HlKD/TB8bFxEsOdML2+ilMzmg
G9vsjUQF0JxTEygCGjDUEx682vBXXiJZymiVI3YhQ5rtWlkE6WaedhBGAoR6qR0yQAnxuffxGgRz
k8xMBKd5uO0Rpl4vOYpD332MKfUQCDANgs/u9w+UTM9F8hdVjyGYOO4nRAPhCvhZUaY1KHXQnMDZ
kowaPlpXpI4EZxpFIquuhavdlKHdLURmIM0LbhYasPuzF2IQoNDkSC7P51XEkvwRJAEeDr08uA59
XJ+WIbxIAfIsqw+bmvVw50ob28sA418S3mfd9+9TOkxfB9T9I880fS1q3X6YkxFZUFLeFHqz0aZm
Bg0ChtNPM+GU9oPoxu/wZvenstOxzUqq4iGyApzrs9g8pqN9ILklkgjEMYn33oD/9NTxHHStRgFG
Vlk/G9sO22Z93y7AUbok0UgAH74AR9VxcigB0vbsjUn1khvZjupoe5QIAnyq8ZaiW1pDRKzdjsNc
vJteEvuxZ4mjgeIz7HKLbK0gVLjRDLu87r4EgQWHFMGnLJCv1DVK4NlMyK8XKahfwDA4PlIz5gUg
+AEkbSXTo7DRkBjU0CA5aOFNuDFFNeUOBTwRPFs/7Rhi0FfLWiaR2LaBfVt7w4NTzt25ATGZFk3t
Efh33ZlE+Ejw7XfxE4hdDw9wGsMjMe/0Nv9Cozs7JSMFLZVofeTnrQ3vqlzPCkeEhkm9dNUcr0uW
W/iHjboMXV6L0y+09nJfdItqGeG85rFXiQC5zmWugys5f4z0KrmAgrV9buNJXCbbeuz1FOVPsgnC
odoUUd1saMi53Txnony0rfBjEkO+20VwtkyqYyBEc6/3VoP0xFNjS3c89Ur4eUH47DyYA0KxJA81
MwY9GZmMZlEt8wTQS37pfk5SKwZuI3mkA+z+5LI3U8hGGQ60Ll0iSTiyjDJzdyNbumSOAl3cjJrZ
IZCOiH+AoH3SHnCcRzWWmZi+gcPnMgSbjwnmKGhNGeujodKS8f9zLiCJHNS6FXuGVJ3NSLGQWEIZ
obQB8KhSuEAEE5Rw2jSo/0Dp2kYhECsFWQs5mWT/qihlJUUzAxQtQqiuRgXagETMDZWRZheGYhcA
d/FmU2uJfrS7vH824TpEEWsU/Rm6WrxCtjPcEw3ez3YtPieOqeH8ERVhu0wsUCz+aDbuq67t4qIB
V3WBEowhdsJhTeN+ErupzabjrIcIZ6MUt0NGueyyRvwn4qGOGkMpSz2tXwu5BIiOUQsZ9flmMVyE
n4sbM1By+8apfbqWuqqyy5HNisp9/HeKWcelpI9nxwfvrw6MbidqTC9Atn+c9OUmiRExrHmiI7AE
ipGTTSrqMgHsnW0LgPCoBTT3MqT5KDiaNV+txwcdpz69KMsNRzruijSLUBn1yKE93SziRREmwSe1
K+AM2pPhzXXJnIR6FffbYZy/jwLRQSZzwqjXRQgAKhlDCsrssORAIiVXw17OV8PfmZDs/2BHdyGv
CALjf1wxK8MCAWN5NRvkCX5ni3iDOlL9wrNvNaopFtBnU+Lo09AAWgqYRjxwAEqtUtAkz/qqJDzX
NQb2oMYHQxtqOUULJIfYOhB8HzWE1ud8Qvop2Z0JDVHismalYy7zO6SVL0CAyjYp7W6dWr23R8U3
GEKN+blGwOCi63gxpqbGvoFJTvhAi5wk0bn23HTRM8nnzK42yVDXhykLNYDx70jsVkO/d1rAPWXI
cfkGELZThBPDaxI6/RnfRPjladW6G1bwqIVXFz6ipzk2kdmEq8G5isoc7gyoxK6jdxQ9LfbuGLS7
Blxr20IuqwOnDtGv+EsyBynq5Zt0PRf4OWt2CfjHpM62Uxlpa3dy8pfAqpEhbi2D0ciLF6sVw7rW
KmtLBgJbxCtK1PaNNRcvJEoYuCXyTnP3NDTiZDg7Jv9GI2pySffholznREvOs+keChuIo6QtxqF6
LAvsIFPvW+4CUnomEBbRAIwebCzldhk7EQrRMlYDYZXliEq0JXYtcD09EcZKC/zlZHTElcBWQglC
DJBVBdMiF+f6NB9JT/IkAeGOTCTekmxBeJEXYcj68ZWMLoTH4zqFs9QuUdGQBHNwAlxQcKJha8yS
O5xaUi167iUbrdZnYEb8nHM3kYbMbKedboevfTshmigb8M/ZcNYgjQVwGs2GA7D4QxZaMTC0F70p
k7Y7rX2nibrwLJRjkR78J9PK0zpv3WSDdXTxZlmaGdX9xwxnkRzYZeiShmy8ArCZi/BGf9ONwE9j
+mopF2RdqAPg70K33DUXSEuts6tVjylyOp30MsuGemoI4moLgHfIXSK7sufmsKKuANKZqwfZcVFo
wb6vQBqillOLUA+JfuAb6JKrHqegNpfXitwXFnr5+c7y7ppkr5alXgyE3TEHTzxzeTuvGm9ykDUy
WHvEfd9oZFuFcxls3ULkMRv/Djj2Ok7adx/GpHaBv0kzFuM6mS7YBQKmoX1GKkm5ouBtqtuXrkrd
L7mwra0uuu5AFmUIkhk6y35aWPlkbZ2C3VrQeRjbgUscW879GrqG+Kk97shnnzqMr51abw40BA/a
2rDm5q0KY/vCJWQ3ycH/xFGD7wLwWJ43dBCt35n1Uu5ZcPz/m5klV6PptNqvFx3GsF0uCmzAj4uq
e6PF5UXJrNYQVDBd8CIkTTquAqOYnuLJEAByLfEjtSvn3bG9QxslGbzlcAKOqQea6E8LngK7qcpC
d02JyjXLgUTB4dxTGcgjg5ccdNrAgZRUNNQEQDrXc3N+pFnTCJqVQY+/KoMMf6r/ZaGRpagNbwH9
ZzN3PmS6LrH5wIPGZdMlvuid5oUk/ZjlvqYBIZJY0JQ9EZ+RiVEs9n1rnESYzvtk7lpJb2KuG/wP
/uiLP+i7wpFJ4kcg9H34FwMt0yZfWPWHAceBuwAOjFcNSBxASODZtAGc0wKe9Ufhzkfe1Nq7G87a
JrEL46jnRf04ZyBCJQtQD/hTlwTPYC5+TM04Ppcm0I/ojum/osXFrscG+ZFEyMAFoTkyfLYiAKVS
iPj/xklQSRs4mXUSHeDVV2pMQmpMewiAgNwZKyWjntbKKdT93TzQgtjYTYJYEoAC4O5EBgr72xub
ek+UWwvvlqTl8jItPmR8+Eoi5PvKQL0TmA+OYf+Nk0K9J6KuhbMrLPOEjFkKKhhsccItPbVBX4Fn
vnqy34yLGjTXcfRAL4jlEd9kzj9fEAMDXZY9eMfSMH0gj4sHldbFp0SgCNUxAeKg/cwLk3bAyApR
lSBldQEmQ4TcKrz9/Q5vSv2hCcBrEfMh2hq1KAGh7XTJJffGbTj0zXGRxS0q7xswMg4JsBYWGfKx
062GozBSxszH/w6fjRjoP9DhPNM1dN10PIfpuneP626JFgBWYxte+x6Jibmj9aukQE5Yxni2aaXf
PzNDTdtyoJnixeEx39Gmcm2C7g/u/pFp56VLetuykAYp7N5fhB7Dtn3U3LygsuQdpQlQSoDKFfjX
1IFusKM1YrmJr2bcLbCkItyt5dWgx7VccQlRu4839Zx9u+tZZp9/Ew1c3zmoA+61TZW/jFGebpkm
tJM2WwHSR8q631aS7ISEpVYi/SAJV6RVchpSYxnjtaky9sgmMFQm8/eh8sTOarm5szXP/eZYG3h/
7NUkGhzDrBK1zDJ1jPLHRP4MUBfjmSQmx1YQoMBwz0mDzAXrYSIyc0W5aYMkHrG67i97CiPAZqYl
YG9H3fE1BIA3JKyyOroC8zO6Inxo7ARSZvEghmyxTus0uuhN55Ns9Dw4o9IEcEDIonmgBjXVlj8D
xn+D9JiSreDu/9Cg8BIuU6c7zaQga91rpkNS1C+LDB/d9EAz4EMLfBSCOev7ZVzAIqRJgkwYUYFJ
VCubPeCUw4feKz+aGge7oGsQeIUkCnEkRQQaXXkuXUnH3rosxUEkyJXHxvgtbqvhCDQMd41Y+PTd
Gp2j3ujFG3DNhmM0AA+QmJCkvPewQ24Q/t8RyZ1rodgYHlT9iFgomDL1AqiIAwCtSFuGdfBUsGGl
24H2zFCwoecDOwStM62dUI98XqIKYRtHAAzh2ABRdEwYJQJjZl6bAMxoUZwriyZad8CFyigAA3qo
Nft07jJfSzP7ICTH+dhFA3AhmnZLw8kI5z1z8LEWQ2O/Mn0azqgFRkaWHAJOMX8aNX2x1SLMT6du
1SCu+0wGA4u/9qUeXGgxulRWtuD90p0LscdRM3nhHK87BHy5vU5Qf+s3QDC4IlOhvboMESdgrBxJ
pLMBXEkaUAJPIOBbZLZggH2WTQE+vhNCDUcS5R2ecGMbZfvA032iy8sSpFjpU2pcy9CYUAk45xsg
yHKQwYK6gTuWvjKGFLVTSKt7D3pzPnMJhO/kADGfc6DIG8h8LHzXHG+0ttTSXH0E3ySw88d3/Lnn
MyGFq7nuwAa8dS220ow8TXaosgXwWO85GztgiOK0EtCKGrh7i0tRTAUyj+E9I21YWtEu4jZgM2Ix
75w8AiyVFutfgsw+OrKuRUcxny9YNTzowYgau6gefaqEmRpjz8cpf+/aLEMWfD9vl7NJJA8s9Cqi
xko15LE1oH3ZmK18fNLRxTSnBwc01nsbgbQD0gwvqjBn4gwxayrD0UHWdEAi4qJV5TnlkCQgWLO8
8FLJCO0s8OXpOgAxNCgLv5ry4UG9sooQSg/7rWOnubVoSdGhAjlwkemlbEkeGDWAYDjqjmmoGlHk
FgDbcAnpdT6IAjh+wdy3rPA1BvCyhqgiZDMU+ha4RfzQo6jl3BOjhJSXRj3kAPhAN3OyfmNn2rxS
Nh6RS6gx8t5AmMu01s/hAFuPoOR7Me0IrmamA+sCI2osu/2zadz5jExhbAEDe97mUf0f0WVvTtTj
LcubSMcBj1qqhYVMMxGP05sEGG9dHpxdDd+A2MzHNwNlXPAq6OMb4kofvVnKWiStHtuEuVtVGKfq
5NJwnAGHIUvqlLo3O2BSjxo+S6m4qa2zA6ChfZirmSh2x1fBYpvZiMCUE4NibI5Ev4lz0N+kc1Mx
1LNJoVRXc/IdWJh8T6LEMvEgRzV1ehaBtVZm1AtQJWDEuKD8vlDTZPVLORT1Ppaijh5epFDfwk+T
5bumvntkN6Depe56oDjnDjuCsoMdM9nrOo1nYK1Ct1Fd0rciMRF3bH+jnyPiLpKr3HSXtW6WVcsU
WX4NI65t7690M52sge197LHQPviVPog4hEADpZ87Z3pD6j/fKRH1qCG+IZq6aKfh3lZMgAGxRQYS
Qw1QxBpg6x6aMUfwJ/neACDojQ1D94i/2StJEVD1wPeZhYDX4sV7NVvpJnKrdE9a3QEZ+IACdXhz
kVruec8MbHQrge0Czrc4FtMBeTkMA7n8cXRiMAzIIzRplR2zZ5w8UJQCFt082Yi4xiMoI99scM0J
q6T6dQg6Oum5Da4sRkWkL41bh6crsKfayaWMkSXNg6hwDyBysRBZ4unmg0EQNBdilght/jCBaplw
OwjUg2A8iMNbWKLZsLjAY43UHxggQFTESlCRkBoF/aFkuj24q8HIm81C960WX8YoOb5dZxHSQtjn
osTNRuR7spMQGReTdqwdR0MCBnokq+PoXSutFvmGkCMe92ExMivIAezxz2nWVGk5Eg9hedNVa6s1
+rYW+JUTnTbeS6ickhtOJNFtYmMaDnne6shwlvtR1SxClvBnPUzqnSm6ZmWKqdwoSL47/D2lUJh8
vzMZGqRWJfAtRh0ACxvNftWMPj+PyZSBgxfDLBbeYxk5uxIsUL2f9n8hg7580e0JmdJW+CWqgd9P
ls1kRYhza2A+lxNBvFNtAFY8451R81czTpq9bcXhOo3n6ZpwcYjGCdgISNkbLpGeIGkyisrtlAP3
dJANsrfiCYEKdOsErzNSkzU1vOljlI0bbyFobk+ODjcqwPWMt8Ax/3AaBswIe9hpox1/Z3FTrpFo
Xz54BRwBldu+V2DMlkWwHNUb6KnmRmZOnj8kdujboWXfG9/YfS4APNnbpX53jYkH+Pmpy/3ORi0N
TrwfH+UidYF6Xfw9wIUtzxmI8Jd+PHTDJXPb7Ck6Ltw6ZQgIgFl8DzpWbkYgvJz6orWvlgHyZtOs
URGpJaXfdgBYTSW2KkpV2H5qMjCpSrhV2VCPmtmNp2alxjSNGTbSGH/O+N20O1kZh48J8KauYTbk
pwoEhD7jlfUOnKNwEzi5vtdAMvFeT9kXc0gMuDW04hUMa7j9Rlw70AfsEglg6aYOkDFlj5oGyErr
0WT9gpG5QGES3KVCulTzFnWn7djoIIfvc6kbRE095RF8IqiTEcP06EanDimjT+Uw1U8/JTSwm7J5
ahGHlTYkGaTh9DGLBiT2MkfZ/LKOF7tvXm/VIZOnDrzZk867EmXs0M/laXKmB0OKlBwEvGwd5KW1
7nDKRvVA6F0KFragzZk5kO4t8+Bht4wUcgAqUtCUhh4qHHCCbM23dtLzRUsBV9LyFOTSpI1R51V6
gK2RrNLxWKYHbgjXXw4MyHA5VM0EkLrYSecvGgC81wCEsK9sNKylsZh4QqUxaAs+5R7YBy9WKXyy
UvKxzb1dMiVALJPTlSLuhO1PUWNuGjfne1ZoX9vAZGLrBHV8crPCzt5GzmofUIq4FxqXaZr7kxPk
SbIHOUCFYle9O46u5aQrIwKo4ZAGxWYMOdLG7CBcAX4LoMWjJg5BbSPh2AakWJCM4n1oQbZrhma/
duWQ4VGzKXKGkiMnFu9xCfgitxDZhYbaiEc10r1eTHBHvwygwq1BYREZr8JAzT9g4Hq2LmKkddYZ
yo/73hG+J/3/9Wh4876V8QDpEscOpI7dDXVxY9xcrEi/mJIqJq8/da3QyVauZUWbSc7v4AtzN7Q0
qQXQapDRVcabgA/Y2FX5FJ4EWGW4f991ycBLnfC0dCskdh0cxP5/b8ks7d2bIqcwn7VwzIH7IJC6
lIdwfs56r/nYihfJunWY6aNU0zyV+vPUCCBizSa/cjB5fR+wpYbvsprh9NCrLfhY2jMDU8kRtcPz
LsB59FHPQCmYhfPwriX9Dx0JXn9hHZ5VSHF11m0E6qoIdIKGzBiQowHJk2o0sQTlb4Ao0WUpTISo
zR73CKBgOaRqGTCNWCvUokUHklnInnpyQbbZlMZ1hv8pxY4Q0XGB93jRmNqRmmVMqptxZyEDfbXo
LMaZ3yf4tpFVCw/aSdkrGU1XigL0ywc3EYAr2OYBUC9T3dg2kiuQuXG3MQXYlWfN7r/8Rj4EfXB1
wqTaJZSUKiQm6DQH9gnocPaJhjcaGs/5ts0AQUNmUZC/TFaISqVPe5L/dubP6R0cIzcXsI3huQGJ
MXfAAi30FZC/+Tk0C/oBg1bK0+0SuBQQ2va8A2uOd2BjbIGZLOHh0dDyLVVBl2Xf7abKfOCG+1EY
DaC77ERNMZe8WJEdqUlIQ+qRTIygUMVngTlUF009atzeFr4zVrlY12MO5OCVV0/xOh7j6ERNNTQf
vTtZMHJxAnUcQudVUaK9Myd9ynRkn9sBwNXlOjeGy0yvjr8WqIiV5AOT64HDIcOOHuVxd9ThRjKm
W+GOw6JQj/6hjP+O4hF8jsgvuqJO07tm2Wxc5BqZ1h3buMYOSKItwNteX5omqEd4dDEGEN7aavBC
u5GRDWnNwS38OQKjbluAjH7VDhUmkr7X3HTvmOk7GU4MHMMIBPyh0mtHHpblau7yEeAgj6HRFYir
yXxeZUL5uS587yfqqYZkyxT8XrZtm0UHYBPf5SeRYEk8qsvAPY7efcYT5RKxwPkT4Do/UPLqnqhJ
efvRu5dFmg3oBlSMK7v8V+N/n0vL6/0RT3AU0MnRna09eekmDIpueWrQL3x5MixPCfrdZ/KBYtCz
hQzq7aD13lE9DsiATG+fLUv/7pHihOCjqlPESYEAC983FWEvXW4x1CLm1oFkXpLFqHCgwm36q7o9
0nFyzn6AG3TauRnYJxW5V6zrlW/A6bHjMzjBSCFSvjfBh/dAIjFz75IH9RFehz7xaRGQpfqlCS42
U5JiogAa7OmJG+wGmZcIxHkZdTX4hbTAPgN1TNu/uVpnPWam9hzKhEjDAhfBlLioS3SreFPEZhh2
V80GMQg5Insx/KgquLzI8eiBksUG+k57IyMzckRKedvAeaZE1PuUkxWJqJFrK3s1KWdwkEX10eS9
vaV49l1Qm8LWxeTMZ8/Z3UXaSafC3BVvxRZnOwDI/xqWV3ak8FDjvKILhkYUHazG+YJ/xmucFNYG
W4loy+UwROk2IGKH0idtI6zmwZiAF+x0xmsP2sLXCdQs0pIkI+ePIHP1Hmhy1k2RP4GW8yDcVn9s
DHBIVQJvoE4fNlTAGiM9+OzGISgFcWZt/LYB3mKgv1A5a9PFiKJVFfgaZSUsnGPx1s7qY8xLfbPk
lC78fRy48KtM2BMADVHcjvuzLyojVVjDoqAEVK+yy0OqmzKeH4CkTVTapk0HlOW4bbAmodAd4JdS
t4utAKAPsKxADLf0ZoQMtY3S3CxEQqDDj4ehdhdeBkXOoHgj7mQF9+p16QKSnhS5PBhRjxqdDkZq
TMwOSMK4nUJap0v52gWgw9qJ69w9WEGHVLeQAW9f0mLmMrm/jFhmXxClLbfYDCSrirgySc9tDtdK
j0fsotIBcAakATl1KCbP2NKsQpuS1TLmkq/YChFumBIk9eKcE54c2uoBog1bPTVmHtw2q0VHYjIY
Qfp30r8j7Y4fQ9o4qnlcTl6m0QRQuv2FJIxoGwago9zSA6enp0wUPxmZbR09Svy8UVh6UPp16WTb
2DP7k2hDwAGPXf1CjZdEb6ndZxcaNZPr7po6MH0aMmnWwxtlmLPzRCIQIItNU6EKUWsjBKLA8HwF
AcOWlLPB4ctEbuGqE6w8kIwuqsNNzPppG8LjCI+vsMbzFHjc2to9R72pBa9cm7gWXNXQ5CLX8nXY
xqB50AHrJWU3iqrrUCxsiOmcl0EH4g5Rr0lWpyGiZbG7cpC2/hUctY8e6qae27HunzKrf0HtS/EV
7xO+azXgPSXZnGOnYOKnFfTVgza2+lshBmxdMLuovAnUvQDboCFOeDgoiFmclqGoV1Hkll+SdLIv
wYjaLVottCbE+sMw39NQ3gIy5cGV60zzNrQ4qgxlk5cDio96lNqD840vCg3OA8RNUhRCNxyxPGkS
c8tkq8XajMt1UQQjjqIxhGqduTFWtj6Ki5OlbFmalFmY91vQUDmrrnViZ42ideOh07KXaR4MPB/k
iJaymyY/zEX0ThciBS3FwLs5se5aWN2mCqL4Ypb4rA3ZBCg5PY6p9kSiAdTi4LB0keLY4l2yVnbU
s7riz742pkMEpNVrBx/yFTDe/QNDDgUZKLnWevNuEA3yZaStWigGcafvBsLYKmPSft6cCMaHEZXA
ezNg9Qnwix8NfPgyw+hzTD1lY4xw/rkgFlAiZUsyBKdu17uzI+2djBYIKxcfHUoAwZ38c4Hf2Vm2
3R+KGuyKsvhDa2x7k/QyJZNcv2q8OIoBgGiDcTwBSa/Er6Y54Mn6h4zsWuy21lrcN09kTGupudPn
9ZTsv68XIyfSRwQTZV7ghubshkaLCLW4bZancAy2RJxFgG0LsRgpYkvbLmaScUwxcPXg/FWz1FTq
/aqkJQ033I+1Vx5VNLHIBxCH5Trc5L9GGLFjqjrgkYGPrTTYXmmXiCONURB+O5mVPcqOSCPnIf+I
7RHWq7s1yXjo/A1G26YCWGHsXYbIqUBQ1gfA8ZEAA7EEE6BeVOrgHsRDCqDft3JSUpO5MZAC7qYp
NS1Fk0kWoIBpFQQtUos+r6GMuby4GpoEQkDjf708ypS0AaEwZXUzSy11dxu/u3jrjh4qpxkSzX+9
DWXszKMBbsJf7/xuqO7U8JLHOSm6nVqPbNVfgxQkK+iv+K/qRH4MFj4GmjEDAQNHt2Zl9YBfbOX5
0YxGwJfSWGOtBehOKaXmZmyQ1WKr1Z3uZ5PZ+MxC0A8F6sHHhGXM5dpBrAEqdZlGAmfkpdhSV10c
27pqlJSjcsqy+jJlsiqcS6fR2QQZvrxOPj9U8dy/moY7+QAadPCdxHBKUJjGWAV2QzlMUtacwdES
AaxK61+tyItf4IgnHTVysbpvQWYF6CZg7A6ThG3oCvOJmpkH7zqSjk9KFEvWbTuMr9qkmU8Dr6rH
mP2t9A72Qdi3po9KVLdafZhbD8iQof6xMgP27BbHLhSsyXXIGFhg/TobXA/BS9wBKSzX5StAD/R7
koH8oAK1I3kaPTCSTiiRqeDzi8A15+JVvYy7PLJOZmDBAQaEtWqlxiSMWG+ePDFq0KTrsiib042I
TKgx5ArUW4zJaJ5Ca/fhLzI8z1yFxRe7nj1s8ArsO5BPAQ6W0R6RXFkMxoqDm22D47t7thJelEcX
uBhbQGqEqKpiRvaSGstsfQb+pQaiizXg6gAqP4Hk5yzwVj27LXM3WScxDTTtQ6a0+ZDF/YoMw3AG
loNjIiUGaVP9ioxi5DaUa8vrizMy12mFRVujLH5lWiPfdLSH7V38X/SwB7G43L3S7hYACJXMkeXm
CoWK2cZoUS637JlJH7SROGCn8VCmRfBotIg61mW2jKxuDh6nBo/gSmcoyJMW1JgGMmsMD/tsJUs8
hjrRyjJ8muY6rvfoaGNyZEP8F4nI1urxtbeZ5i8jeQXqhW2y4X3Gfn6LwbvkrtR7LhuBx9u12MjS
a4/ec85ohL6h4Vmg3pv2pyyaQLjQJ56NsKptg7iy4SDkivJ6RWMzMtAdbe3s5XKDQUPS9LJaQquZ
ufKQQ7jl6ZQ/9mBuRRlV62wRwkW2olX2gPHf5jEzvtnmUPk8MppnPhjNdp6K5uzZnXksy1Lf6XWj
H5CBO/l81HeUl7Mk51SZ7c+ZqaMaFrk6YJxsrkYx31hE8ID7o7SgCZ8WYcMTv52BZK1SOTgbQuR1
ycwPSgfx9CBC1k8ybMnmI/NDJorcWMZmAGBYa3pQ6+AUM4JamyqvARzBfAPUVCd3mD8ae0wAX6rG
k8O6ExK1ycz8tL2ZZSLarkXEUToiW3fTtRZYDaLIOLc2yDX1bDySiBoQGSBfQDaa5SAji+xKEAoe
SqM/3siWLrA8s91QIuH3CYe2P+gEnP0Pad/VHDeudfuLWMUcXjuqg6S2NbbseWE5DQlmghm//i5s
SEK7Rz7fOXVfUMBOZLdaJMLea9UgOyuT5RDgd+zdk+x3RVIkrP84S7QwaQxUD3BcDvibdSaK07wp
3YJEAAStAe8P5KkW4xayN8cIjCFX9Z5IzsEqkvXIAA3AB6KqRYcIfJ9VGc2oNxYGikQDczxHqHE8
TVb6myyppzNp4z4e8ZBAQz0BikpUF7nThoage8QfVxu26ael5vW5mYNm2ESYHa0yBh5eQ4LtFFhM
guJoAhGZlZj3ceXJyVJj7oCq5oOK2mIPduAEeNeFxY+G7/G/wb+jDLoHB+bi7Wu7ZwgEuO0G080F
dEgtkLetZp8hlwqZgEDlJm1SA8h6taAk+A48Ux8ZDfENvqjJBnXZFhC6EndDiggEGHcviQxYsiDd
WMJgBUixOFB3CmdscWFjal6lNrCw1ZhUOZI2SyzcexDAdcMuGasMDNpoYvzkAT3tdvWKxsPQxj7O
RkrzMJj+itRxXODoi8sXuupqz+Ux9gAPQgmGVRtM5yLeviQaypxDv/MqJFRIxZLjwRuU3XUy4quC
3BWkxxwXHfALW2efIkPFD4v4ZAFAZWcnZbZK0whZ1iTkMk/hdhwLJCqQJk+wGUQ+NNQK7XwjU7Em
x102qWfzRjyh5EqyyPD6KUrtnRfk5ZGxJTp7Vt9yFBGgaymIXUk10Nj29koDkhZ7XA2WL7am2dvg
UnRYq/wTB9OtoUP1oAxBTYmN6FUQDPWWNvPV7r3auKfNftX9l86w4niPb+f4LyM5W7OKecFpm+wK
7hxlPvGdzuKI5Helh1iKugBYx5YtKTDJxzdNicde06JLljRWGSLSu2a+C9Y5Ya9vFNq4DICM4L0k
uBHXA8Agv7s5FheGbSHp7ToBjvS5yX7MOdCGr/WkqUDri70kHDvSEzoIcGTkLNYX9UBWT+2bBD16
nrde94wV9LTXT2n9nL+RRbm1noIRh2EFTpA7ewI2Q2s1m4knvFqRkJr/dWxKVDnt/n/FsCTWHBnR
LeRTc4f9PyxNYmM4aRaUG04V0v4XsqHslnWTZ5YiZSGCFe1Gvf9Jhvf3SzzFzSKZXsqixL5v7x1o
+1Nvli4x4Cqb0Ou3WgFkq9cN1Xc3T2lv9Vbjzi1op/iw7MJqLA5R3oSnQDatbwRXzXsyxpAbiCo8
4Ab9yfg/xxtDtht50AEI+vViM4hJ5tJuv09V/rGVREi1bKgX2MD5pF4T2SAXd+1grWUoKQf70Y2h
WSD7c4yTA8mpoXgWcSrRGDQn7QEshkcdinoFsOh3fCgGFJgDqr2zN0weyVYex3ztChkoxPtn4nm2
LUhDRqpL4EB5ic30a3sZhL056UBXgZUPUuRRfZkil8tnosBrETjsHeBMfmMFY5IgrCki8cIdRmMi
BRvr52ouAR8h2cWU31X3XT/Sk7MnqsVba3IxYEQNRzAsoYB92bAIWfwEOk5w4wo6nEcSmZwE1EyE
OI6UxRE0E9QnMbkBss3YTrP/g0QEOk5yZa3tVGSUD6Zsp6X/iukX2UNY48hZ3xPF1C6zfOleDHkC
jCUazn6pm7RO9dKlMTXILwAhCWlioNeeaJzMprGtZvbjxq6qbSDOaGEJrNH9CyqJ5biXAAghj0PP
wocO7Kdy0LoRgPWoF5bxbhqxdCCFFflmsMoKHP4FBYiXSFjG4AKyeuF1+D/x3Qao7zVwfZJm3NDN
ZU2QpDv1kSKOLPwV3a6+If2RqHf1idVHJPO8nG2kjyIoGZVIW3yZegclNpCNMT+N4FgAFTzrULXs
5ngnogpbacy5m/szScnSNdLitDCgrq5JCMIaJJKDXU5wFDyDHnk6lW68gDUZU7go5fjvoUman8TD
vi5A/K6EeopHU7+2nH3A32XR9taRxm34re9qcTbqol0LlDhuGOq8TrM8281Db8SO+tuYetQ4Awf3
TgQgZKnUDbkJ6Xsj08PKn6stCEJRLvlmBy5unHAFPVJ7fXMct0Vm+iXSfFsknQZF+AzAiGq80AQQ
hUQ98hAaSdKDdTmV5Wet64IQDtzamLMB15OEIYvzU57ZAJAZPOyzsxzwuji4UIYZGZIQ24ZAYlmc
F8MBtNrbeAFBYQiA2DswKF+uylcmWR2mQeJ+N9Fy8jAJHg41wN0+yzei7cuvohqPde34P5Gb+dmu
rOnzaOXednR9+wQQc/M+HRcTRHgAuEYtaaXWWjXOkGsUTC3YI+PlQa+/Zncwzxa2Vsyi4uc0se2N
i6q5z0Va/GMjgeSfpgU2PZDd8D3+3RnT+FwOFd/kQz8+9nNlYeIPbFEuyhRER/UmmUew7r1DDgZA
6um+xfn1ekwtScyHxTCqe14JxMiltf1JqW8Vb0RfTWlMa7oIBXz3SvIi+j7Uhd8C0JCi0H3QUJGS
qVuQhpW8iFarCJLHTMfS90G3qn3JhGTaRGtvPhddiMmvTCtur/b2nejIOp4yfvvANNRaChqjruIg
fCwU3z6Vvpj6M7T02d4udPW30bH0rV59WzqQ/rBAhgaNEZdgp2+IHAlyS1CJhgxaKco1goYC0yC8
DdVVOtUfgUf9grRBfjfgIEBqwYmejww5wKbcixGUpsj+RtGhBDFoR7sddzT2qDLod5t/qckyicJ7
S8ZRLiRD/SdKGCnm7zbIpotPAQiNQGESqfIQVQ8yoeaoWD7ONhbeukJESHEXN/a+9IdydVtnUvAS
AHh5gJ0j8nfAE22aCzAsnDaaARrQFJjiAENb3c/VB6MuNWTUlkhjoXtLsgwVUdQl9VDmH03w1+xi
CwV8noRWtuWMnno3MiPzeiQlShsAyw773uuRdIaRtqMhEsVeQtHw/0fmgpJzw7HzhGXm/JKTDGha
45gu30miUo4NqdQWHCAq3ZVHUiBzJu9AKZAkvEQi/lt+M87Y0/NVDCcDQ8XU4Ht1JPkTZ7zdR3P6
IRxjSasi2aNUl9RX0mlEIS/ek7GxjQBVvGLj1kXa92PaAKojScrSXQV187VBvfmBZKSlJo7teuOj
2HRzo8hEP9+V2JNaaWPqGY6sUXq5ggV44yz02yb9MJdMbAkP1UhA57Yq6uiHid2sHcnmLhhOg0Rb
pd6NDEDP8FB+YQMq5HlxcSQRLdh/5xMyjRakgm9pHHhOvBfdOKRbUYDq6FZ/Ox67odqJzk4+xaKL
t4E1tHfu1LRfgSAMCpEFIBG12ZwqFIatq9Fpv4IhZEIdk2M+cJBMfwRM6kccLIYPQdjO07IzphoZ
0tgFDPZV4ZanzIs2JjbKDzSqgB2ETBupWEoUqE+eHdQrpZLCSQpJQzIcdsSYF/nmfDckw14NSWNU
bXUy7PzVmxyvohuAig1QH4eYwm3Aa94GAHy6iV4Y2OKhq6nIpGd0TWVKdydqPB5Fl5RbdREZ8yq8
ctX3TEbqztRHlBfVn1B+Hxmm1wcVInUYztc7TFCMsUf+sAIRJbDfQuKJRnnEkNKd1jvSUEMKENth
pVMGKXD1JBipVnelz1YN+LB2yoY0PIu/tNwJdnoPmHq044skczym4g7PrrcdY70VfLV3XLMFPymt
InPtfaPQF3gvbAy+slVjJvPGjMArqckfge3/q3UcY0vyWw5JbUfqG189pB6RVVJPBhXyAXAj10yW
2pZkONRGkqdWaz+SRWb2xKc6OYe55z6B4aBFagFv9hOVX5aedXLKClDIPC+4zFXZ4t80Oo6x9cFC
tvi9mbZbVMgb9bYbgLAUJSlWLISn4ItWqVNJwkNNKUlxtJ0xIptqhVzlEZRifG0tqbD4txz4kxFA
uo7qWZCF4ulqCCKpJ3BU4DDLYBdCCh5dABauNGiwwhQGITGkt/jCagx+oUNYRdWdhjimnlvWf4+o
cENdHupRB1QYvC7ZAJMWb1iYTZubtZznmpfCFsZRy4EG4pziFPMA6d6ylu/sEdk0SYkjQot2mx25
8WyX03zk2RPJTSJUQOm6nwHuFNnVZQJOiymWNVN2bmwKsPGsqVIqrfl8Tz1VUpVyCfgq1VRsdVVn
pYqvfvemAizyJm0aFOX6Zdlq8LHZGQ74RVsxPwCgoL/4srGNutmMzTJsLRdFD6vEBvUegK6QKZH1
F2rIOGbAAuyssTtoRR6MLtLSC1ceEsKXDBMWAuLBBPKMjw0R2hWRzey6QEPPgNJHMmNeOqyAne8R
s9pjCATpu7RFrjSSkhYkqPXgJ21KscL+ByAu/b6+MNCzSGDL0DOqGCAsmbkaAYsFSgFYFPEIyMth
tvcsAw4ryebESraOiSRyB4lb9yzog/sQPATbQGIrLMBFFeD98IBKxPHn67KsOTdpgaHZ+/V6Ak7I
vZHlqwUo4GyFQvyXnpRN4Aq74G+dYZEImOOeODeTqSywMMVYN9Hs8wAgzhCSWqDIZWUnYbnRsnet
Q4bHKSBl+XEpbHCPL8a0t4HZ+4mGmL1Ne2v0gbcotShbna+GpHUWwT81P3TwXFYw002UQVyuRVeF
6sZSfJWYC8t7JJubOyupvJkc3/2cUw9iVVBfzGrJpaf1tGKYQrxRAfB8eW/9QLIqBjsU2M8v77Mv
v/qrlUMAHCAxRYeh7IOH0XGCB5cw8kCtsO7lkGSkjcKM3yPfYkVy7UDDCEhjctfd2JEi8brRAVxN
ad15Hvt5Y0wxpwSHEvkEhFh56aXG1k8ErO/9uLAWzyEQv7klUiSxXZU+4Gy3MFex7JoRqrOb+nPK
ivTBcyJ3QgIysiMbkR9IFqHu4cUB82J37baLtyFhEIne2ujQJaZna8xuqjV9x7RAUt/KlDRAtxij
55svXy2nSBtCS1+3XldpY6tLa8BhG8qCzBoJGpw29hksQcEJHDmgajMBmZwiBS+RDfVGqzd3lc3w
zyq1Vt9MD9rOBGLOuuibCDkBUJCH1kZpfXQw5TySXAce8k7srKwcUR7loLgYZIi9PLAlcmx1RCKH
ChOAxm92V7KrrvJ+jUVhMlGjGoOcu/blInU+4YRqWebOXvdVkN/xxgA+bxaWl1421AM819c4yYoj
jVDZXV1cZFzf2S0Dyf2bGSmmuf1qLHjRDWwuLyRqIgaIaWkrrOavePGTg3qK6xLamSP3sqsDZ6vf
BPRAp4ae72Ri9akrGTQm9bIgRaVeKFOC6itRvahfhPIKZK4vQEO6Ct7qj6IJH3PDwATLDgHCH09R
vVLjFHQY93nj2GJVG+CEamr/lJkclihLBYSJVId2mwKmzuk3NCSFcnGGKT95Vb+7DkbXYQ6Oq5eU
i/1VtCUYUbcQ/cOav2kmczWtamimQ9Mf13FQy3I1/yFbGidBjB/W+OPKxMuwCdUiDxT1SUVvYid3
bvxVHmLvt6YnfibfDalsphkcGFlf70GqB9y4Nzn1SGY6yaOJ43ITyaHhOcp6e80ksGwim2EEzkzu
8hLQ1xg6OK29UvAAy3OSUTOCaumRB1N9pxUUhXy1ojKQL6z8buKTNSAZv0xxDgJZwMInm37iLjLR
0ICb3gUuq1OdOvNfygHwfKdONmSL1SOyk2lMGhNnASug3eQ7UmtDPQzqAC56TD1qjIAPW+EmnQqo
FdpYOSfR8hNcON52CmJxpAbf/YStVTkG4PdYAhIHhNNTYKPrMFvIP86rwYsKpq7ZdquRo5jzSq2c
BhVa+lNU7UTh9PDq8qRR7reXv7Ef6MbIlZog3gHtvDnGksMyUMyXSMQ5RpIv82rs2cW8B33fScnC
G3NyJx/qkZp6WuHmIEnDaTTiYlIDjAnqKql2Qp47KhVd+y+d1JbVUbKuamQDL5QY9+c0NqWnxLhJ
ePxYtRN+18iLIxedMPduAt1EwWsvGAAuWpwAPPG8NHhhIkdlPJuS/ZmYnqkhumfqkSIGrMyRt8v6
Rv6eLYUbUzvcgALHWP0x5o3v2+2AFKI6o4q0NwYg9OUhO2Nne5p31HXnIjt3pXMGa1J/57NqYrLW
la3NTiwbgWRIsKZKn8WaOhznSfMAZwnZZrKSAoBdUQZgKkcYH3Q4L8LvGTwiK1ZarXVwJ8daIc01
BrbLhP01JPE5m6BB4YAa3zyCUuuvwnaC89Vzi55K5IYyNWetH1zUA8FecK966acrV21Grp1ZOkhT
gK26LD0M1bVfrqhvRFng5BEbFXhxGHiYrtt0Me6roLpupilzj77gd1ruDWksVjTm3vQBq4Tm8J4r
7w1rw5nwkd7zW0wyBqKJowMXbxYLQx7DygnMDwZKdA7aVV22l0FZO1wHPXPUP2Aj0gamTeHb9hEV
d/ZxtlAoiNpBdJWqTAZg5HhOF2wXLDXugrbc2qHXOYBPgxGpqXflE86DGZ20StmjgnaVtF0atWCg
thzUWSQgIE+wYDq13rgFfEyN7EU0bR9WDzR8U5KpllOPlED02t7IKQYp8SJRyht3A2xmqzkcOLJM
g1XuROyS9mHysQIj/dn3lkeT1elHJRJ1v1+MDrwD0oIag80CCwggKuJQ8MWO+dZlSS0HbNIw6/K8
uUTWtNJOubXEhynLsaB3eJ6vgdPWbO1uKQEM8xrEHvC2RpmPdyA/UlhpsArsOruM42jiWZJX0wja
bpn0iBTK8yjJAwzsZd1VZvWBRktXNM6OtA6xCrRu162nNOuwb/3q4hnjGN474bxzUKh4UIbKpw9Z
tVm41+66OAFLRekFFws1/Je6RzkNKLS6LcmUop3KO8PDPFjLatfOAKqQHbRojvoA+BoeCjln8UBy
EtmAaAX1nMMPibxMAMQrawLOnvxlmNNc4KHQz/ukBHnKSpc62FKDw7J5T4ZXam8xf/MxDZGg3OdN
2svAN1UVpNXR6DIqJGmsEkvMq/ILGYFsdNRX6xp3SXftWeYMVrff6zak43XEpl+FRtIhU+kN8Axb
NCD1xjOZoMu0AsjXzn1lYxfid4Q0GqKo+gmFR/GBRrWYsFcOCDvkIQLBf0vC3KjEXady2O1i8AAD
m2De69YPUe+HR1dC5SGDfgLZtGiVrPJAFLJCPpuyc9ssOpIXNe/ISfQWl+xJpOOSTA3pioBLBIrS
Cbtj9Qm8i+YjNRGyyR+HHfWtuH+ROuDAOoXR/KANSWmP6bAH3ja2Md4iCOnlT4PA28SyNzeKDpVq
eA5ly15HJw8Dm34NgEdPOOFu73kfbhanTp+E0SDfrR6mIw07E7C/5Tj9TF0zfSIR0CiRBmfY1xZF
KX6SEoQ/yVNnI2GGYpBXymvv9GZBZrxOLz2qRRuAgIzAgDt4BZ5F1LSx/dLTMjbyFJgdSNEhWfdm
cmNct3G1a1gNBNq3eDqo6F1J1M2AaB0gt5N8dShtp31xVH51e2Ken19y/QuWDAcAzeNdQS8M2WSy
ASMEoMVICB5svGviBkmO4JVXI1J4SGPDW//NUcep5TuKFCS7CtbpuDhHbJ31jSk5XRmpC5XBI+Og
lAM1r3M0UUZxTJvXnpZZgBjZcGsAL4800QruD1GphKS5Uf9PMh2V3PIxif+r0BaYBCYjRRJxAxAO
hnzolMWf3dLvD/VomtvS6x76pm3O4E05EzZOEE7z5W0EMEc1IhidNMFzuiiRJ2ezqa4Pqg4WuEEn
f7TZIQLJHImuymebzvmWgyKyzU8MK2MkmeE5l5gAn2qM+kAj/Uaml7Hljh5S0VukrL2+2fWL/k1J
ohv3P4Y1Y3HA/6nRH+Ik6vauWFAVJBtrRH2QkA0Ns2T+NaeFtaWRiS0GJachmZEDDf8LWeIWLRBV
ZPiXCzkYk6OOo69ue5ieCCADgeBpRu4OKEOiooiB6+Na6WaRst50wI+Ec4rgRM3iD/U+6spPWoR8
RjvdqAjU1aq8QkGSSIZlo2VX5hNfrH5H10Ha+qZ1QuxNm4B4zxkScxRsCWGQaOySK5ySG6gTbaNd
qDdG8V3lBPUdWZDoxpVkBHvS3kClaJd3bd5Ck/bmDvjgo2LXcb8RfEvgjJhYUpeaCthTwcLONKib
sBlRPev7Z9UdHM43c4XqMO1BvdswDDSVNdY52uzWwprBU/BeKLpc64mnWpLudVGT3y/DiENXkXxt
UKzD9o4rcsAforHTJd3Yo5lsamzo3EeFNQPZN6yXCTQDcCyD+Su3kYpH1tqPlFr2hVWYe5HwKg6N
YzEsYPDCTGJdB257nDgz/OcCdLp1HokzS/HsWLx++CQcHE7ioDj+BdQ/rESKXwULu5WXRsVfjQjr
XQcAZ2TYm/0+mZkAdqJRoIQH4FBb8PQUQLoubcAe9eAaBwbuN792AQWGdHkwOiQ82KqxtI69DHm6
bp1tyryLH5AnHz9QjxkZiq2QwLYjWVc3Htg3G8zDqhqQgtpQaQYAXZV8eOAygBJRBAPnMTs1prDL
hBkjRVBCHYctWzDrgb9Z3gddiC0AS980PNr7ZsfOoErrQGGOYjULiCPnmT3fLkNpBZmjtBCnTrML
BNwJS1q9BB3spcKaMV1WAU9QRiFnFjQXGOpun2MS80gibGaJfW4G3lpPL1Kg2xRVB/pbOZUgCx2D
vGSMTFrQiIcV0IDlVSxH8gsKnKDdJMBlA7OONlBMSE6pc5QYR422/d1MW2DFnAMMCQUcQzQCWwus
zjukbgyodmaeQGXvHO5Mw2kBVuXN010B3JB91Xh3/iKsIzXdLKJZjU2nQXZh34UWAFgZA5LCm5W2
J/WVpeqSnlTaknqRMzXhSQudFu8VYCQlwT6x/TtycYTrr/wWqL767CdcqqU/67E+2AKgEdI/SaNO
jbqlybeFhfQOdUw0luC5Hnm8AYggdjSCMn7QTYOjhPts+UKSpapQ/7vMyIO3+9bYk7DzQWO0GjJQ
VgI9Ll7FSfkwxNXRl6CO1OAg178a3sj6Aq/Y/2xCHkvWA9lRR70JQ0P37ZpjXPCD0QTK4Y/hiwSF
RXyuwTIkd/zAJ+MeubwhGtqYmVUrraEeqcmQhtQw6ayHpEVSC5y14Y2fOWIne/TMv7XFTSi+mNgh
1Hfjdd88B1twlKGrq6p8y14VC7I5VPWVKrrq5tbf20H7k/J1lUzpO44kZy4GMCZRLVcP2ARQBOE8
uSFglNEYOLb66hQwQzW2GCYUfm5I6Gb4pe9wPgUWcUmdmhlFYO0CWVSqrMgLOHXB6spexRvaZZfb
mE5PDXAfgEhdokwMp09F3Y4PqTyboqFlm6DOxhxxSzLSajvH7D+yzhZgCX11pd5SAtRksBIVUisp
hr7gwP0EmYh1uQcTqH8e86KKdjwLQjCyLnuRZ0O7QSWOf1Zdv8nFql2Ys7Vm32keJgmwZoL8Ok6X
GfkZeFatrB601ORDITnrUYK+jB+v/nRDJqxwq//IV7+pK5UXsa++EMheavFeW9MfXQW5+VFc+agf
WO0BgtpKlmjDJVqKW1SAXfEX/ssL/WCnhqTx/Xw+Uy+WMCs0LJISL7O6ABHJm4xMeInll4qYMEDJ
tOxvsrCApzugjhxX0h5tjzqrPjZno8TrzKwOpkTQSfHU6TOjP6rfCf0OAIeN0sgMmg5JaMern8ki
XWic43a2KYi2Y/A2opDR7JM1cmHYflnibo0zYIwNHCccgHkE9nEa24xb8gT/42RFXbIerWl4qGJv
kzhO9sHhXfZhStLsA8/wkRrrMjE+JECDNPcAQzfvSUemZjh9iWczPiqLYTQXvLPN5Y5iUIOkdhz4
Rt28U9fiWENsOZIl1MUM/CUe4jRa2Y0NhijUOmDnNOBIl0vARShlQd9BIYfUI1nTYuNjcZbTjRkp
TenVF+68n3Lz+x9jkCKfRLxipvngZeWA78FA5p4zs3pj5DO4BG/GS5H/DNkgzrPfDpdONPe2xDIV
cjRzjqkd2CG72FI6n6fmOcc3CupKa9jnBf6dhwg/2H0QCh49Fp2FVLYEZAHGImQ5r3tGwnh4h3ku
sN9jifpNDdJ8zLOIs2IXT+AJBiUEXzlt49xFlCUCaOhi7wDOZm3QGLDd/WPpPAdsBma172Pvc0zd
v8o65FtNhzu3M2qQ5vGRRJ7N/HOBjU0aEa9uZc/uzhl6rCUkry41vucFeCL4yCCwLUw6lqLZDcir
u/QyZYpNZo85NoYkQ2JUcinH4KlMJ7zwpZxEgwvOx8S3/iJTJZLKGvkKa8cY8VrsojxcidCLH/M1
GYzznF4MgxX3GePb3rHrYzA092aD360TFddNnCV8NwIUdnWjsKSdFQGglwHLa6u1pKAh6G+eHceO
7yhwOAf9VfTeveeead7fiuXNgPrl3vFB4Vig+HzJWQBO5j74AJSk3Yja3wcamaUQjzF4bYFK02dr
Fic4hR2Mn2Tvcy/4MFhjssdCT56LwJ0UfQ9S2Cafhl2Frf8M/9pgTloKMzuSC/gSsG7wA28bZyPe
n67Tekdq5jAF9qsQHvBn0SMZb8J/kOU1b21thjolYLdLO+1GvRvfmyGZ6DDa94+hQrMIsYYvc4Dj
Ri2gFqnERjfTNK5BmjAcWF6jfpoUUeW50R2V5fjY2axXJHWpW3dIxraH6nMyIV+56hiKmWTxtqrW
pi41HFuMWYzzLariJhGWiPU9FvjtZkAVyqpF8VG07J0Ehct4e7H2azDMQIIygUPcCbP5GpXNLyDC
WBeBJ+VlKuN/SGyZnr9Jhsk/eLVTfB23UWiWB2SzIHcCpDKbmleSpsV1ngFMf++NIv8YtYv10enr
Ux+3znOecwaKVcDMekHdfopAiij8wjovRWieUVFpqh7JgtyeTmb0Q+vsmLfbKLIsUDR11cVunpEW
Db4dmasYCzS243XbWeBxRjJqsL755YjJ2zcA4zqkywiWCzfBqhMNCkhAD6PHczUpE/ASQZG/Gb5j
okXUyyyW3vN0fIlMkSaUmYsGICYAWOhlM0gsBY9QF2isuv7E/+Fc0ktSJe8g6TnIUvuQrMJZpeR8
vijfBMDTSCmpt47NgfsqXMxWugjlDTb+Y4DxvvjNQx4BrwAIzGRiSTsf5y9brBTtrSFzFgGWUVpP
Vdub47asjzRhByzMjE1VUe7Lfr6e66cgGtyLyZxXaqJ/Nb2nLpmPTbUyo/mDAYQKcFMC+9cIIvAT
29OeQIBJxFA1vmsy0W1oSIquyH8M2PjaLt2Sbken7nZDXlnPwLg72gsvfxTTiOM1ETgfyjSLD/+3
BUBm6rVrWmLv5q51okZ0qa16/1k2CPaEQ//2ytWKjR+uEZqAw2UvVVO/F1hhGf/ZHsf58zLG7hZc
0s4pCa1fqkQ2ij12nFpZhWwDqBBrKf+sG5R94W+4LNjKmVFVcBYdqM4hurEAcva1zJkY8nWSrtoP
qTkDb8SYLwvgUPZd4vmrXg5JAbqN6gJ0ChokRlvHyMDAqWqVRtkd0Mb/wqngk/2GJj56tY9UDwM1
7m8y6qWTi4M/2/AA4/4KPU69oerXNaic7sGdBWDooI2AI1mwy0hDEacrhyNxnYm0Ps+AID5XXl/j
RCDd5FJEcqQhVcXmqotlVrAyQUq5ifoIKjLNmtwAaJNvcbA1jEgETAF0OEhIb9WTj/6roVS0RZxu
gs4NlXHNBUANydpr6wxZAr+H4HJIstC0AVk7yJCj70YgopPdK2lLobSDWQJV4wWkyI+B3Ul7e2rf
8Y/wyXqf8GZrUe8JGjUm0LkRt+v3jCdur8OhaL90GU4mos56jgrXnzY1Y+muTOIJyELNcrqhoeC5
QPVqBcpi1Ax50UqNyVK0qATf4exHgFvXXI62X/yMyiV+QgJ+f2currXvwrT8NMb15yzJyh+oq//J
5vjPBigxANpw4e2reNyP3oAaHNfK0nM32iiykb0kCXOkFr2NSWhy8LnmgTNsbxQz61PAw6Ihu5ki
0njMsb5A5vB+7LrhbkzDYziZ2JtrwZSsjvTVmA721ek9neYbrdk7a+risAB4C9RV2QGqK0+AelPm
FCi3sUd+x2SZMaYobw6qO1i9dTeUMaY/yTA+AQ8RuBwgpQepPLAnOzGC5Dx3t6T059Z5jBxvT8ok
hX2Vu+CuxW/+SLIqsoJD3YUOtk6g9THlspt0e7WmjjOsxIWPjJMzHrgWiG/C9FM67ohbgAZDvSPe
gVeNKTHcXwek8QWwFioGzsWg6lGwhOw+tE1gOYAJxylMEgFMhcqcqMCpwNZxdhjHLt/WwolXFmqA
QAQHEl+AUwdPo8A5mIeymZUn8blpuEiE8GFJcc4mtdT0bz2tILtoKAAq/p9dKD5z0wOv6hEZnsny
JQtzbMjy+oHh6PWhC5G4AJiSyj1JBUBCcWTegu5SqScsKk8FFDmYHfZNlOSrAEizJ6f4RWWuuupV
IQdptKFXsytwIVKSG+EP0RCbA6OM5gTrBlOn+9tkjUEs98ZyeO94yJC6Nrg6dNLOCc7H7oPsSGdO
IAf8IfoMgKkSJ0NDWlRZv/VMpzxokUa5iApblnTVywjem9/cSMYjz1ybkeMCGK6d5lQiKvAPQsJE
OkPzbRqQ4Rtgnztd+0l3PczE8M1ahA/WKfwe1m/GbQWIShCOcO3f2Dn7EBeo8mL2YYwArrz0Q/23
7fxKhyD9vgiwTdusDU4DEl4ug4nc4drp0u9TnHxNgbnw5GKv/hB9aPk4IDMLvGNln2UXGxvGBZ40
TyQyhPWPV3cgW5GiHmVZuwmHBUgoxNAAmLK2Jws2uFf2nWHGOy9GVlgIHqXT1C7dNpiT52kM+LnL
LfOjCLrqzMr8S+1FS7kenMZbx0hK2VtJan1Mgb/wEWcSpJtcBtgoWWlPntQAEv3Z8aN5XYftXSCr
n0AkbZ2op4fmkqBq0LW87Y1CD7XxxIr6mILBiTLBsQ+y4KT0r8wOQIzxOuJVM9dIPZH/FkmzJixN
SunQeR1Z4q58B+DaOqNEmyXcWY1dYUqygQUkD0DwFiJ6HGVjA0gB0MfG0ZewCSSfsf97im3jRCIt
bxMzBgfbMG1IFi2+uRcgCp0/5GZkH1EvFmyZVZjHEHhsl9mO3VUv/PJH7Kd7btbdfTjgka1oFsBz
3G9iHyywRJZAXArvUSuQVpsslSXWfY7sMY0KlBAMEI17F39pbK5L2CXbCDZDZ4Nf942uVKMCaZlC
DtLjMPNf/DRAEPWAkSvzCEfz4HEvuyRRvxOZOT5ha3x8EoBjksjM8WGWMj9ExrmX+2KltFLG5n7v
gkj2kUSljUR3zIfmLQ2Lnnt4DPPmrk+xQd3F5kdqxoj3O3DGTZs+rc1yXVntQ4MKx/uxbq2Pg+sA
Ydrl7MqjjexybQHR6o4CYCGVfpAxF09Y6y40vybhZG+C1DFOLJ7yizeX/mpCmcR3I05xXOd2n40y
w4RBNOwOkPTWp6zuL2QAGkCxSs3WvVRuNJy6QiTbygzT7x0KbWUECr3MLNrM3SDwPX03CsYu6tmS
RN/+OGLRt7bo2WUZUjyj4Gc5/fcQaA27rgGbJiBca+xEyUkRjanxl3gOzwBVeRCl5+xJ1g49pXDy
bRe71XMx/UUc34mTimPqOwzgKtHyJQiCYj1UQXeewSj/7IZXVswLYTWw5YudojpMW/XNJxIj63Y5
Nm6aKStR5S9WZQT2osAsd7MlRlAgM5Srt3P6FNuO/f84+7Ilt3Ul2185cZ6b0QQnkB3d90HUUFJJ
qtGusl8Y5eGQBMF55tffhWS5qK3t475xX2AikYDkkkQCmSvXOhfteNB5KKN1qZjtcfSkQ+h8bO30
dNzprXxbjqjXB11ymcL8woXOrhDTxv5OC4+RErxAfgYxDHlHnUKpX7ACQq1IsYKfTjksA3pRo8oM
sY5dwiXjq0CUK4GyxzEHdIZ1mwUbfAX/nVDHixL34csVhJgmJKjSxEsJFK9Rn6epB0LKIQS7NBiN
V1drXbhrU+QjyOYcaN6yNhIx2RrFcNiOyqJf2WEb34NMzEX6ui390bHEG+SOXuopLZ6CFCpbGXMY
4AywJ2O+E51rf3YBtbgxwMmzlVDGfpta3506/SuY9+xto/PiBjJE5guiJGsahyJgvNEQJD50WZU8
927zSOtZYQry2C5NT1llOfdar2G/o17I0GvUOId2fI/i2UOWdiB5mpC4totifE2b2tmAcTS+8axk
euWlfmtMQfFUNtZwh7po5Lcj891trPr4hrp/ddOl/WBV6Rp7gC2CkvZzO0TFGQGDdtawjwPkT8M+
C/f0FbXgBllRBhBul6+t2NSenKz6HGWT/VZwiCt7ljTv+rpPT6OHWykN2JG8aapGvLjl5O1ScJrv
RhDNvoSDtSEHUcQJaiCL6QhilfreypFAHsfEfgPK9y1GgfWTYYr6UDtIp5PdQSkiwDlvYao5m8Iu
+L6xSu3JHprPARLtUYan+QAlusfGmga/cAFLjz8E7sckudV7aCCQqcmi9lzghiSEAR2NrEIyvMPn
6yeQP06QuMcCKQSMLxZAlOz/ZQFaPmia+hxbclsrDuq4wb46dcdboNLzU6tMZKcuNaJEOWjDh9xf
bHS1+I2TrI6DDu3eau0GQX9YNpmQWuf5mvab1Hy4cNJWdUhtddmdfvggjjccciv6V5g4CNt+bMRp
Sx6Tpg/tyWkPTsNLl65mn2UHH8og9js+ROvFkeZZTgDZrTn/Y2igNOAZ6oVDty43kaqosVRFjVBX
thrgGhSnaIBsNLoM9KrAhmzLAEAc7zPCmCuop0hwKqutHMA/KhAyzIT7AnKHh0Sr3PuqTlDdqmJK
xoAIT6+x1ySPvM3vPCKn2hUohH01NQcVzLFWrYPAMnbQgNn3dTJBZLgLtHXiRnwTgUczxZ64WKfc
je6rMmGPXZ7F+7EugRshb0AhS2B52vwQtpb+GGpiOKu1wjFDHqvI6q2rgrVLOHeO6QrD3LIBkevg
Y5RHDRiNFsfRzs5OC7wbmVyrF342ICDqWEjRx0qslK4sfHkaZIwWM4QbgOio03Rct9ht+wMqiCZk
S35NwwxU0CHHpCRNIamMcloa7IbqfUalRmiYBpx0en0/PmDfztb4PKwzMSQBc2OuI1tL1jge/6JN
IkokZF+qGBzC5DZzKiXK2bUTuSbjxQw4j3YgZ2fWx+L8XhCdlvumNtodTuDYuInp3k0t719N/8bd
0FYg426DauvhB9ie3myXaa8VCp/9tOnD5xDbPMiLO9OdLWMcItrCRr13Uh90SDncTEaBMoi0cjdd
kndbu0yRPE0Y5EOUhgiIrNx9oQWbxUR2agaLD83qot90Ex6i6WkxEfMyzY10lIUB8TagpBwo+1Dq
8RnvXH5qtQRqUXb/Omii3nOrctbtUPWvOtieQQMtppMO3aFP7oBUq3JLuQ0VIuFCJkJLh9fc9VCC
qFkV4neodNsHTh74OVgXTiIHSFaPcbNrawZWKmB/XZkl+0CvUNZBLtRoIkTwv0xMv3Zqq9vRPPBr
qpu7o6+j3jjnlve5jHC/d1s8NQ1Vyywn3Fupy1Sl89Kl0Vw5B8pZV85Xc2k0SpI1OFuQyS046B/m
NgLq5dd17+Qf1ynUOxzdABbGa9ktNaYK/S7dxXY5j6wfk+fX+Ns4OYkKR54xSm6jLDRPbOgQP9TD
aOcxEKBgVwQjNa6iwJUARzZsNixWglwkBURNJJL3kPL9zcym54h9otIcD8tfSxKkI8XhewS6HrLt
NijP6GUWF1QTx5vQQtlPbwe5z8Geh6wClDtkEXV3QjV9i2y+F4LDmAaoQcVPd5clYBGPCre9uZoR
j+JV4LG/v5oQIjXuZjgYL2vQldZX2yAe+yP1aoHE5irmycpBSOC8+GYGA0IICJwmVqz5qkGMDBS9
2M/OXbIFMlU8vcpIwxfe2MA1HHL0H2pZoe5lEJBE7pDEs2igNbyntouqI5lQfS3WXhyCn6Zy+Ma0
kEwCKU9+Ql4EN1O6XBrW6jsmtfywmOiKq3vwbBP65So04KnRJLuJEcN59IIOv32tQkZYHexwfun2
aYq9DOQ0Icbjed2aoZzzns5+OoL3GyfiUAeAiOuTxcLsLp28fdS1UJu9Wkovym7f5Ya3agb8PNLE
cHZpHdwAAxQ9QWQxerIaB2Ec6PXsSssB3L9O4zupubPHGH5BJZwjwT0VBCDyK6AZBvGbALxNugPo
fK4HR+pnEp9f64XdhroGFFK1LQ2P2ASvEdotfeq6WYSJXE1cZvN8+G5ZWnWzQBIJzOgZBj69JM93
eJgCnJI2utj1HFU5Yx5pM1yxDqGalffyNW4knhWdNK0zznzW2fbSfwFQVt9Qb7Gn3RDv8Wv4orPa
OhuqCaALewpLnn7Oefs5QdILMKDVQNqYuWt+qrAzeA0abfINIx4fQJzh4T8XTLetsHtoBWTatsLM
B5QZ47w75uZrNtSfhygq1TpdNThfJs14opAC8AgvpdUHW+otzaLsSLbCy5xZIvLKpWy86/kO0Kkt
KFXpKOcg8dSv5uNeJbRVVgFaQiPLERBBOu4HEIJRMhz1nWEBDmkjLrYoq6E4lR0hTbxLDVBWaFXq
7mZZiBH18SFUWtegWO+enTFhJ5GOr3oeB42PJ4h0smdSkwC6A4wveXGied5k/n6ZzlVaUpUn9zyp
+5uYRdMOuafqk9FW0A9NkDfQxE+WWM7T7OB0eIw4CPHpptgxr/pOOu+c4CEkCk9q79TQyIcfmWqA
w9ZTWtl4GpR5GUFyQ1j3pmoyNv60QMCz77lp3pM9aHN3XcSTtl5sY45Hpmfik0XwQAtWehro9y7q
mDGp5xYsVsMuFnJt8GwO2EFAGdqY+KaZYu/QG7Z7oKvqN93FhfxAQfk+Y5mWi3pVRaa+X3x5X70g
b1tucRzXAbb960ssfvSKS5eurt4Fzb3yGyAAtzK7KvcdRbDY1MhipZnrbC3VhW5aPzc0SrbFBZ8Z
+G4qxQi4OMYj+DJpBZpSN1O9xwcLMZLBnW5GrRj3emUDX+I13ab2dAjZWdjFmKaMvnFh3LQ8hHSt
5QFv5zL7O6STods0cPNTiXe69qSnnWklUIeOe9kJSFV4WbcxAH47e5FMb+jO7wSeAPh7+kR3fmpy
ayy2dh5U61lBkSsoM2TKAUmzoz7xh8hcmVqc35O3WWfJsgAToFvTwDNsayC4chrI3+E/HWVjf1oT
vQY1F4QnYcG/Gq3k50QL2SOk29vSjJ6oKXAM3NjCMjYCcKYn7EHruyJ7yzPpYDeKfc+6CcAqP/dH
G6TsA+iaDtANxTi4E1dj4gR3bhxrDyPHu3CbCXX/ZfAgWiN4cHNo72YmsjLUpQFvSqe1rG1vQ7Os
ios71EjqgOQh7xodA4/LWxyHj2Zu13f10L43uWvLjZcm27DN2ZGX7rjuPOG+Df1D3Zfpdw9E73jH
WXv2rAAyDAbeexoBG8i4LLcDd3GbdzwcUANeOf4CXwO9GHLJhEmjJgMww5vGal9Ovfk+AG3bdEbC
Gf3Itvg4PuulgX2EwW9R76GAXrLhtw7eVLfPHLBSU9+C9sh6bFnt5zWQyF2Hsk4efC3MBDGPSeEI
SaaPrirIrO7BY3YKpfgBYeXqU9kF1VabRhfh8gJcen0p1w4P+6+Z7LaaCJwfytW2nHJ2jbt8AkZM
2AdktrpzL8BJ4ID49aUY9GTnJWO2lZNhvkweIijTlIsTjeLTTDPP+bxMSnQ7v5+mIkIhsiLcA++c
V6xao+luEQc6pmDUBGL/w9Your65f+k/Xw9gMLiNUmjimW5lH3v8xvxYTOn3MvnER9d4MyZs2fM4
G469YMNZghPLL0FTv9WTCHTFKifkKUpzu8vxJqgfqGwRXUFeFALgAxv8ZcCljNLSp6vrJYoyHLds
Kr/jrxKhKB00OktDNk+R4Ia1dNd4Br+P0oDQ44eoa6Ib5ooRaf/WRlIHjCTHdiwgOVUCdUA27Jve
B+hqIm+6zEc8VVI7geJ4F4MorMyQv1TK8ciRVA8KiTrbLKUvv9iwNRb7hjlIZy0+NJy7qXa2sxCo
pmB4AmfTuC36AInNJBEnrXRLKDZp8WfhiJ+VqjnRjOfO0uofBWrQVsBijU8Q5Bm3xpBlt0mCvDKw
/Z8Mra9PIxJ/y1uTUTablndGpsJx9x62bed//uM//89/fx/+K/yZ3+dyDPPsH1mb3uPjber/+SfT
3X/+o5jt+x//809AGaHLY3ncxb8mJMAtNf797THOQuX+H5GsqixrcvOcAvm6I6odotVhptzqDDWO
i4mYd5buzL4TQ6cF9/ItT5p4JuQhjyuyn87zQPDKLAPoviA52g54DmJkFn08TpMjYsz4mOkSIg4J
cGHwoS41kLpI/DbRH+LRsvwc+co3aJT7+PM7P0boB63SQiueNeSgtnpty4ORjs2daSW4JxigfyPp
H81GdB9nvfBmVtSjPk6W4Y2k7OXSnxX4sJMJVqETRzckjjcGm8lbz88/ESZiW2i6Ds2IAoBE6leq
Pzqp3a8BltaOCW5uKLp8yFzXeIgjSKFXI7+jnpnGw13XtD4PkTDwO1C63aJs/HnxN/vEvoHOIkq+
ySWto3SbOkG+pgWogcaQWBvDUG/rj9fRIWi+MiIe7uel48x6BMmZPNLSOrPic+/FYKjyoifKL3Rl
fpbYyZ6oJwqdQe0HqQse9Ln/528a1//2RQO61AVewPEszgzT+esXrZJ2OCahN511boS3pKPkVEMR
zeJLs7pSjuq+OEZ4ZR6G8swtmHSzdu5HHcuj9V999KkI6i1qMnF3IwpDHY/XfTM24SoYjfSeGA1p
IGmG76AOM/dIF0CuaYzZZsSXaquFq1SM/FumHmRGYxWnCNL1J4+ZeC8AXgLeaG9njm87auOzU+7z
ASVZu9AEM11Yu9a6AXv41gSvEaq9SqH5lG0CKygg6ZRaqiwJRdExvXMk0ixzD3zC064KZXmEcGh5
bgyABekwp05vuZmVPkRGm/n49uGhjyzNfRnVGLXi99HQ/vrnjwo//evPCgI/uBmYAHx4YB7lavzi
ptB12pCnljucAcsM/GFyj9wztCejrN3j5FqFX3Qh+4JDqLlC6W5xbs2keHQM7RPZg0gTmyk3pz2i
hMZrpB2svmVfUNLX34yxEWzIy8Hx0ykl34Rt3dxYsqjvMuBONirR6lNXeFN9F6mmTczLgQKVead2
Qga5YsIX6okbQPluk4VFeDOKwnzpY/ASegDbZLVTfNJbcDUqr7EaNGjFYFLQTq8srBuUBieAT+m4
76w1s/J82vLmnosIbOSl65q5x4Dp/Ze21QK/5r15F7tVtIfiHP78OM3eM1aidqycpq95FO8LdfPP
M/tojdlGaBHGe7d+9JwoWeVuww7UZd5o3Q1ph8Ao8Oh+5abhDsUsASSdCm2vCY6IeWy8jkUgvqkL
8PEm32Jc9MqiLsjyMZTp0+KDoR3LZHlLp8WloXMjIhF8DeWe3KcBE7ea7Z+/PRa3rr89puMAoQAZ
BdPAU4UeORffntFIeBJGtjhrQNz5peNaJ9sY8ZPyoL3cmOzHoAqSyESDZKduJvT01oz0zZWdutRE
fdeseZtr87q/82tYsh90VJTk6pWXqfQK4wCRIJ6wlys7vQeeud1BFOHOboV7MFWjp8iNofLH4YdB
G3BJQ/MlWalPV+CYcA+L7dqHlluG6QrFhjchqntvZB894edkbN9f798udfEmlrWulr5+ZXKkdzev
Tu7L+05BMJuq117sF37LqyzLLLZBiz85XVNvA3x0By9JIAhHl9QIaCcdcLzTD4uNrq5syK4PYFRQ
S1Bz0acl5j4vYzA0NQhD/W6N39noZQAGxC79ajgCSd2q1KpsyzzgG1ge/ATmDulIb/rcyAp8FFbR
n5xh4gfAMaHpx7X4CWkA8CQCMfBdSafIxgp+soK9gTd1+uy4/a9JapNSFkO3bQp+wh5egouUyczn
WT2h/gUBOy3TonPS2ydG9/NRjeZt8j6adkVMo8gUR080YWqjy/nkEWO+joTctneTeDsAVnHkhin9
vAN1dhXjKT4YCeS3WGs8t60JyFFRfsH+MN4lJmq2+5EXX4zMuXEGxp5p+ugC22Art2W6h/8zTUcW
K4LIMs51M9COabq3hqg4/q8fGLsZc0cjLjO2Jc/adWfl8lWvuzOvDecHEq0PTEv6FwvEPJs+sxpw
SmfuMTXNaJPWhnz1hmZxLQUkK5rI/eSWhXX2ag5Cnga8n6oneWCCaGlCsNAZme4DFF9uyI9GqEH5
GGrSMePKPkFr3NfHatoYPbD42hg2c5ZryZwtCa7esbEjTbEpUUmyOX9Gfp0JJF4biPe5NOMqOabm
4gkDAQ4t2pFUYJJqKJykyw7ptWbF7HBTN7E4kC0vPJS+0UDBJ22P54YDbZbJKwC8URXFpV2yA13Z
qktXy0Cr6o87qj+mS/K2qGyYnFBKjQriZWZbymI1ejUA1t7UbXnafLfVrqtk/XszdTFUlaivI8ZX
rVolfrmMD7kEsiEFPiZTFRTU1Ko0oqJ6C+oPgKytjEB3NomCryyOqCDU9iEC7/P/mP7zsYvNjYMb
x6yVmKo/yPxHY+J9hP5SwKMwXzQKFda1+W3WyPemDDwwSy99Gh4NBVYlI/Uh7mJssBGMV/PI/88a
82pOXW2FppvJyU0LibAxiGg1z/PuESvtDwz7083IAOYAUmNHAGryKPFbuTdc0PGQhw4CzVVRZeka
yAD7CMrVfe917Z561HjKvnRRTNgeyrACzhWVgoUV5qgP0YfNaLZluSKuEydux9u5T5dRaWfFli6p
SZHn1svc3II8ts33ZKPV6CoOCgUZV6vbIPdFmNVpjlmNQ7mogZV5oJHldWgOwtQVAH69JvyqZ/me
YJYjKAT2JYeGOKE0ydZvazvQn+ja1nG6I3dXEZyjBurSPay72ncCWfigjfYcY9V23Y+JmXgl7Nd3
VKIYT6Afoy5TSGezttJNo0Yn1aVRQ8h8RxWMYxqk4CY3/jB3caa5rm0c8lC6qwplvreJ+p5ZiMhD
PRpZfFT8KKteTBlSY6hD9KkvUV2Jei41RI0w0m7ThzaShMqTbH0Wh8mW+rTo4j1PCfpu/eetGdPZ
9dbMclEFaBgOdBuZZzpq63axNeN6pDkISxgnwLdEs3e/6OLV5KW/oEuvQKkL2PTfuiA3rO3VIpGB
X20TQDs46O4QW8pPnS4b1D+73jHx+oe0HZpHMrVGkW/stm431KWB30zKgvGBHKip1SSuJi0LfUzq
ra5cYcMu52NfYYF9LpfuNzr/pVCSAG36FEUr3IfLPRmZgZu+GLoOxXGpq4Wbv8l44Gnj4X556EnU
g+DwGSHh6dKArtqWW6LAAy1Dvi5xf1gFx44gH1/yEDQKBjhBHkyQfG+TsA2PNTgJoY/ZWDsxmfZd
h7M7QKzM+RQOY4UUXO9+ax2QSyOIHAJh7668fufhhHGLMkEItC65SCkSb23VOCFGuR0OqyVBOfcb
AzlfNTGG+Pafv0De3w6GlutYjqs7OuOofTGuokUiyJsSP93uFHog/QlNVPiuyqlEzWsufdMM0dXK
FCrU3M1A+4WKEzB9FxBSk6m1JiM1Gn6ZOsJLU7CGcGvtBzkzN9w2J2ySwOO3ogSWaMGh3GbT5FMX
sq/ADKmGvJcB/BGaO3JZBsiPZixLRUq6Sy/s7GtQ50h6ohLlqY81yCu7MYTGHAcFVCjK8gPdRv1Z
+gpGhOLGRtrOr1X4tf2QTKErsqHOJNk5Wv5EUiqL/Xe+Fy4yMLZd300rMY6xP9apfiwcy/1cmz8d
hfuT0CY9ZBwZu2bkwyt5VVGvH1GI4322s5+W8ipHQOZCGwk58sJRTNGaYi3ywlpkXrxoEq3FwLV1
/PM3g1n29a0FqWKHmYxb3IUePbuKGRggjGwjz2pP1lS7/qSYtamJBIOkoAOOnMVGV+k4+KBgEedo
CCAzQX4MT7kLP5zA0ntejQhI1eLcunG471urXuWFTJ/wW6c0O6XPXZyk/dgQzo5swObrR96Jr3Pm
fXKqF60ytSP5NgwUPBIf/5p8q6wsn7Lj7NlHoee3VWXO67TY4h1r0XxxEwAo/TFOX10O1mhaR2+N
aVcajQaWG16t89Gq9zXo0gFsZt5+5FryGXGWXV4a49e+jS7tBcqjyO4V2aVd+Qs9mb4Gcvyi2fVT
Y1tnlJ43jziHBvcuy19ihItenZrnO8U+uJWsKV/N0Dq9g6KEaQE2Fv7IQdpwItyN6k1hGJwIlPMx
Zk+N8emjR5Ccj97HPFAIXqxCa37MA9tCcKJeFor5FdIEwM4wBIhVLfXvJku4/+nt0Zv9eAvk+fH2
Jrf2h6xFQZjktpKdNwoOwVhXu9O6PoUSs108hThVIXTXFE+Z7rzbltHlivy0rjb/l9+Cdx3qVEF1
1+ac4VaJ8Id99VNoe4Dzw7SXp4KjYow1Hbb5lIGa01KgLtsZVjNBCOFXfsr0SmTJ7eGoTRUyEKg+
8UGa5TxrWpic8Mv6GQrbfrZGN3honGHNmXSePdWgrBuaHGP6SA4eL78L3SlPc29A0XnXNvmeXJH6
BKYxYuGWusxIxo1h9V/AUyJXYDM0H9qsNR+quk53Q6QBVqts1DRR6a2Tirebxaa1QeKPEec727bf
/QDx/WG0nn1oTY5AMyCtOxmExZlmpXWWPuTYBqlXIQsiceUJoM3bZQWzk+FheUeJbUeAKITZYdJR
CprXtX2PUrtexUoFouHZ9Da2wO/VgXzxRBzfVF2c78pCN15loPvkAJVsYz3YqDoYEGp5NF18bWiA
luSur2kRAtGrLJB8/7/cFc3ru6LBDEfXDcu0LAu1Abr6qlxsuMouDgeIMGnHyAab+lJEYiPLZyPX
MwtWL/almOTKBnnuZu26IUpYUMW2itJwuqBzXYp5ohziBLpnjfPoMkCcsUYKSQSauwyYAOGwFY3Y
sWxQBlrfN4RcznUgnxIBrFStLi2gW7eeFY4rGtYQZEx2dAm56X1ghOEB76076B72A2muFa8FOKD8
PLazbd525xy37h+hXV1dqKFBFPWPaWquhgZYJjX0Fx/kROTKtIfypto4XlncEV2rSzuHck2WuUP2
asOwTb/7iwWINbGqdQVcyL3Gz1Tpe6q4rqjJJocdBZiOGmKzQlwWzCQJN76VucZvLvzUNA6Q86Zj
UetPLtDIrKrYpo9RBGWO+4XHJi6KtlkRPRLx2iyNqu6c+mLbKbxAUFTRk91DTw/bO8BcVQ+KFTcB
4jz4JbcOylGhzCwlpAx7YPirFV1SkykjXbnuBNIL0Tqb64FufPrzF9wxr576BuO4wdkOKteYadrX
mQKnnsDmxwEGyMIcESIUtH/qc+u1EIZT+49QoZLPMTiRntuMoZbWFvZtY7bpcyIKoB1FaYPvBF1d
gyIFMJgpAE8OCitaTzFiNggqCKl7gIMk5Y6SONRAlj05RqW4pX08pXnIrhf5HoUMyfCgSxHs7LjV
mkJR6Wwi7cfQ4LaEu99baAukd4E+RuHiR5dGcWB/az6SxMkvjzkfTB5gIX6Iceab8zDgBWJAZyKl
RJkb18zYsffky0Axv85sGVTHuvdR0Qzs2GK09FBy8+dPAZH1v30MHn7TnsGYx8B//LfkmmPaLrb8
iJR0iTWhDBHM5JMfJl0dgRdRL1GhE9rD93LUxbnCkfrJkOkGXK2Q9QEE6UkrIhNHsbZD9qXE1iVm
0yb3QvdRZKiZHzJuQqKgdh+TQuuOCTZToL/sMn/ySgE1RM+4IedMB+0gmH5uuqQcMr/qxnRdZGGw
nQKdPxbStLeAanP9bYoz/cGaumYLArz2ZooD7GZBnlEjf/k1iooGoegBkfGqH19RS7aSOKPN9sVf
Isaz2P/qT+tkbfKjdyGgQfWsOrSGdxYiQ75NtaxLn4azFIx9dmcE0PEdimMo0NhjBkGpyUEjtH6f
53JHJhpc3AyJmyYQ3/AzYhRvu62b3Oa9rQPNiMZEMc25zfXnosq7fS9FsbMzE8fUMJyalSf1+ujS
5dBIsWvH6m3uQuPpIZ/KcDtKUPuvNEQUDtnk6QccF3BleTBS/+LywnW+vHCYp6kFlqXmqTQS1S0E
XkqgJouS3cZx+6UbI3PbiAY8TsaooaURgCHZ7UV/dldz6KoyQdPQ48a1mbs0fV4EAqWg5SpWf/7q
O9cPWDDaWbaL9ATHlsvSjasHLKANHbMl6h2qIYsmICZRgwfVtAIqv8z6JD6u8jF6ty1X/9Yvtyx8
NnHQPWTBM84N8suUoibPiztjm0z9+NUtP+XOIL8wZY6R7t5qkVmeuiQDo3seBtBZc3HaKKzms9Xp
gGahKDDoovjAcEhYC1VJaFTuNze2jeQk9XK8syfcPv0wgOQl18LqFKYQqPZYa94H4KA/d+AUQKYT
L+3lBYioQU5/36JQ62KAZkCL633GaIHSlGYAVZ2uwg4DE1h/5hkBdO6/SiGwFNIbf/5MPE/l8i9B
JY5hMk93OeIENnNc5ypM0Nh615tOPp5GCXSPASFuxMliN7+lZkxkAUUqNLIBamhFlyNrN0MGPSVy
0dK2uHWg8fQ+76I/e6vZ5Ll06yBotlagRatU8W/GyOtucl7md2Jg+R1dNRxSfXkUyPXVwATuu21U
4ARNA4naMdAVCAwBlMVRHOHVX0tJtV40BvFBmMPTsjp5eNC5PWbmtL1YQ810cHg+t+lucadlaE7V
Z34K6nQoZCfsVmTDcC6LNEbWKceTykmB2VI2adTSWOHUUgLADUhaypCGytPR/DHY8aoSlgXRpexJ
7zvntbCBkIE8yXA/9Ci7qCEFuGFhcIt8b22uqyr/Kvoe9dwO7kC733SRYRlvoLaKnSGAJ742Qn0q
Sgu2GzxDx/7S0cGmqaq+naYHaT0kFnetaYDQB980gM7uZg8wh7BdW0z6Kh0C+NKEj1mT2067BnRk
52mmHzDN75wq2CDYgFDQyLI1gYnAP40oGuGNqL8Mz1AlabbOVsOprF2BE3MCgSnoUEEx4+Vrl+ri
5lkuL28LJEe/1Gnn+QYwviduAL6FDFS17uJp+NYaa8Iqt8pBVw5Q7A32TITuLSE+ITPJt6jUwENx
UMiuBQs6A0Qn6J4CyI6MsQLSUnPhGH0MLyJu4MnEOsKSKI+HaJqfqXxHGEYvWjRBEoB61gSTalpK
DM0uKMa8MUJ55w0mf5RVFkOiBkUNY4YH8zDKcjOU/bQZe+E+kosxvZh4fK9i27oxbdN+ClxLW9c5
CihKMPk8RUh2Hvui/goCLSiJZh1Sn1ncrkXpOIisoGAvliDfAyXDdBic7p5MkQddoVWR8uZgeewB
t74JeTwO1jjReo/LLLoaW1eAOyx5vrK3NTRFUP736WJJkA2g2KNxP9OLFiSgVeGGs29l9kq2eRH1
viBU1O31xPpiRyHYpOoaEB2LlW+dqh5c3IAklnvXCr55pRfuJIQLVrbK6NWqng1qCqib0wIAjjTH
v7KTB9mSeMz8zgOHI6fSODJGqtyuY5DIVHPJ+WJ0nuw07/PImaYBKsV9EOxlqBWOQaFQZ9/M0IaY
RNrqn5qoG9ZI62h3/dAOu6ET0DHOcYYFtVi5E8iA3g/hUK+tJgg/l24P6a+sYN+kY9yABCiOVm0p
VonstZ9eZr4mfey9jtlQ+U6SlmcUQoK2ESzTeWBU+3Y0X4gxmpqldGP00q2ONMGR7F0dgNm3AumY
r2VNtVkqN+Zhq632PLBfZr9lPbVK1nbvq9jJtih3lNPW8QRCBSkP5i63Xe88AdtLgxalyUvn0sOp
suAcJu1+yYtrHx5k++salSqLKYzihw0lEcQuklvgfxGGB9pZT0xU3qVczjaCQfNugFo8BF5WVje6
IMlUvJW9aWxQMSMPmpuyo9dIkFfOw4EirlTD6QDuLAmGcJ2nJ1YrOewkNeJbUyD+Q+ojaQX9T1E7
RypnzQMoGfZaLLAdRSksNTQgDJCYRyES9FPfIwj+XhX7y5jTb8DIwJGviFRn9tTlHNnrwYtZj6hf
XZh7f5H0IsrkZe5LPNjV7mLezMU6YiJTE2dvQHvTFYTnQPfSxdFjk4CVsYyy51Y1vGQvkTCGk4nt
53NjIaiv6T2qZswme66YTA86a0AJoXwb2UaPZRMD4olBmvDX6VqMUoo4BDzf6OUmAOnQTesO4yvY
krayHfTnoNXrM54CDWi5YGfKzVVuverWlb2NvUR/RkW1n5qyP4J7EwQCuja+IgYgFaucdxPJZF5R
qBULJ3hfkez0wuSmpUBbSXDAIjzWPYs4UiXmxQvT7PCUIFqwsnhYvBhhUO142zkb6vLS7PxAACNC
XTfxTmDNMR5ojTwN12QebQHGBrWG8bFGnOP4W2nOupS5hnofRB4oBtHmYOzAQ382LXYE4kyfBSiV
JtsclxhSwNdsW77M3QkC8KXTg38Zkce7wtyngd2ds4rrkB8Oh7ObTMYh1FvEhzXHkXdjg+8yijuH
3f9l7LqaG8eZ7S9CFUgQDK9UlizLltPYL6wJOwRzjr/+HrS8I4937+z3wiKABmUrkED3CWYDpMEy
LYYYZO0+XGFdAVcW1UGTr3fCEx1McJy3ZcNSv8pUESzdbMI7aW57d3iP8JoMROs8sb9C/S3cXZo0
F9ZqxhLYIDxkdXQfZepy0Zh1w67HTZ7Crv3UnNufiRVbwMjAx7IGd2MD4yUsR0IYke/AZX3sQb27
DVhS3F4GvLgvF73pomgNDPEH63IJkErQlVA8JHDxJzvzi3U5DdHEX9HUMpvqULuBu/dWAoqwH+jr
9PN878XDqzmN9Kv1IKE8lKcLN51+1/YSrnPQdo3kU9gUbFm3NsDugK5Pyo8aqwOAZhRb14i645Tr
iihDsZISGiLu+oUN6vc6oQpmbjSXmGviA8KD8wYJGNgJaAx9omH2n4TwC3c4QAyp3l2V7+msBWRJ
8zX2kMu9B4tseizAPzzHXQLzLrT6Tk6Pg4yPQZoMJ+qyWzNc8LEOgTHBYAB06ApLNXtFo3Nco07Z
5j9KmRSQu0n616afsNaWPDwURec997JYtHLqX+OCeZsWleM1hcVueIN7cviY2F16RGE8uYQxr4kW
Y9uX2N0F9kOSQ9Myxxe45I6zT9K4O4eV8dRPHBJN4GadORJUR4c7NyluOudcH1hV8VXRy2h17TPN
5myGUt5QROqCPZLD/xjYz8Ngcvk0Orx9dI1XavSQFHxQIAxQS+IzeQCmFKrpyn6KlBGcgetaXiLd
pj/jjoRfdmA/YhdYJdD2iMBBKFmEralb5BA5N8H0pj1kwlGoDXELO7UOm09TBpOMoBDuE3YVT1eJ
hyJM8DQisbHBgWp3sCU5CDgStFj0GpXYABgx+1ChvEPNPX+OCyNGeQEYVRgRs7Ns28Qn3EkS2HcC
AMvnEGpul4hySsOHqq3+5wj9KoGEK56Z8HI1gbrmQ/mZw7S7gc1Q30IGSI3DWiZjCLYiHuJLFJCm
Va/G+M5SGaiJyo3vut3YtOxEvXQock+suIlF9/uFdPwUwxE1qiDOrluXuDiQGwYtYr/Dr6dYTbH9
mnap2tNlL3F2XOwHw365RJRRKvxsYLCSABv3/U8c6h5yo/oCkBZ5/xMvbbYvuoidrpcDbkGs6pGj
KEgTmN1uCv1HmekYLsPeqTas6N8cA4+qEtblT7rFq+pDK1GsuW0y03yy5HgZa4JePBVW82/zfo1B
tanwo5jtOungO9cO32Kvxx5At2BYH27dANxvao6yeM5clIrqaZUHSNRNWjWqbwroqwd1uek1HXmS
E35HHnv0qJZZq/lb0mT1TasH4zB9v+BldLBWkWfhQiUfFjlEITd2iftIYk8XldGr3qjbxFg4l9EN
KZJSfyWg5cALrlYkQkp9c5+OB2YPdxR27f81PQ0YSIhZOazdcUjgRD+z12E238+ufZ/OylmFbzMU
5C4z3Lo5OVlzaOfSghfwZD6DqwNvCjaewWlF1mZ8cerUfNaP/rtS8YdOx0BgSBxSaH74th3nx1QZ
zQrY7vpcmOMNJLStF9jRObtJhdiRam1jNrvp0ggA06ImWjd2PHbnrO5Bw4U+t8WjMlgQJ2rEfx48
hX0LaIFyg8WFPVWLPNlODkQ1kaICO4S3R1v/YQP3AMWy1dm2SvYUdxvqjVUtoWTCTtRqoPF9owS4
/dRMec+3JW7IS2q2YWas8OYXl6m5LFHhiEq+d2TtbpmNTSa0dEzhg8CABUUDkYcRQt4e2N3zCIEe
mCNSsxajd6tM768o8cYt7nngXsHUZN97kNUa6mY4CfCtTzHom5uSw7K6033XgQkfIUzHoWZ67aOz
tBqapQER0OWnAZcP9WJy23RNA9dRYfVaoRnJBHpJGqBXQ+Xum5d01Y76I9uZj643zys5vQYAauG7
7eQ3dNbA4a316TTsMKI8FFZ8K8iShTF7E5Su0UnDdIhpmE77TCIxl/dsKXgBOClEshu3kltqhcOU
QNNJ37upLUbHO4Rz6Ed6gEZTqKf9B5DLdLzPGTbhYbfrcik96YE39SnD5riesoZyio68Lkb/gqIa
4GuJBV6+vmKm2gKS+xUfbgkyNYFuqZ263q4B2f8zCVAie92iOA4DgTBbBinIu1edbeRKUPlS3689
dHYNDaBs7/oU5qnvTlMuYgkNqslUp7B1wsfShRTtPEIRAO7W6hG1Kg7Z/AngAT06W17wANCHHqIO
iL8itcEaa0/h3G1S3NNi/Ls6HE4b3m3V2kdq0Sx4AR97b06B4hCGP4RxCCMDfOXlkAf7Gkr0Tw08
TJfYIEfbVjdhRQrGtQVhPQo24Gu/FfkkF9QcOVAGkT2Ci6iDy8asTnMe311iG+BHYFLp4wYSDosu
xVMMNdQzvcxsZE+SBcMthfYGfrN47CcHuo6tbL+BYgtgOzMs6LVmCh6p4XL6vUmjwJGZl1FWOx+D
QUn/2Py3uVUB9YKkh015wLG0h/3PQzhU8uBFTn2PhFhzr7tkpuQhwa7invpLbl66vLZZ5mUCLpPp
QO0Nsh3eaQhhmu7q1XnSeadZH1RUwIZjdH9SwLUfe7UeMuVBtqaBy0V+zb8GqwbqGuPMu+UFFuoC
ZpMM8RvJd1IXmGV71tTFiYCiSTMBOJ3Kdn2NB1zijVpVHRv3ogWpUOfhbOKtE7OHOOpBD7x4CrlY
MIR19o2C8tbw1j32PouuUNlJdqX+4hTTWwOtQ7x93XSComJ2atPI8HON6WmRFL0M0IwI4vYfZsC7
fQJULbORg1N8Q7q7SG9gseU9guJiPrX5h8bfIxRWsS2F/T1nbKIzMAYe/HUABZ/kIF6MeCr2VYIE
EBnxYENQbE3RyOQYz/wLPf5pZQA28JrZPDhRKwfdaEUHatKAjqAlAC0SwEwwkOXhak9NOgPBHohC
WjT8uhy9AmQE3y9HwRG+6Cc3wH1D4pdsqx6/SmW4u6610wWeHO6jE1fzMRPjV2qJPoOGpMVnqPY6
wS5iU/TYs55jgaUBPLppJVl5Ulhc5GUHnGAyR8dUwAZAoB7zyEKzXE5ZNmz6ikWPcw3fiBjkWp+m
iiTLb6ZpXEKKrjiECpChqhzggMLikppTYCLLwvI82/y5/mFQ1fu3+odjO4aHqjgkZUzgbT8VpUQZ
lwayF3hIh6zcCxNbF7dkP7yArdnQQ4AFmqljB9yh5jGDUG5BbWAWYGxhQ/wdt4evFvPCN8vC9wu1
Lfnc8BiZhpzJh6ln8zIHzuq+rPpwXbpNdxuPwQz5fjvGw7vqdmE1h3vDs/oDnCHibT9yC7vPvFtP
jBV3AMCGK1GrdgFIMpAFWG4unHrsX1zAl4GLMctvMg2P0EWdQr/ozrwtI+gMDuGq8jK4K9jgbgi9
5DICTf5zmieUvItlEkzF/dT2+TqqyvnICmZs1Wg0KFcO0FeZR2NjhTGDJBAKEWaCVXfainBnS2ke
wPH2fCOozWdrdKKtI1qGtRWaIwewO+lGCY9bNGF5D7oskmYHanqeeLbKyjxRK3Y7H2qj1qNd98lD
reI1dYeiLm9ncE8vLzAUxh4eo1b1TUoL8id+a0LTECVn1Jm6BDINGhTXebH0C3uuDgRCa341B4W0
K5KMD0GQ3XdjNr6k4wAaSzeDxuJE7o0Ja6IVEJnJFxQHbg2js38gwXUP2MPwEmBXsOoh/XoDDQvn
xo5SYyk0/HOoh42ZVfndlPDsToAOA3rFBEtsG3kAsICzO+ZBZ1XAJ2VDTQr+FReLqttwFkQw/orH
FctRzzMlnHuoaUFKAxwn4OCvowSLd3kN/R4WJTf03FEWW4iwVA/U6rBMvbbsOVyWcNE5uAm3gM5M
LtK8iYWnHTbALqS3h/xmbIS9HMcs/8qN/zkiLt0exNjS+7drxHy2/gMpIYzP2DzbAx4BJWNhGyBh
uI4uXX4AZPEAJGlW4cK1GKAqeRVWIPGFKDGSVezG3UWLoTEhyHBRWaDhiwQDTTIMwXNoXkB7gdo0
Ezv8DgpNv8QaQCKPFi3w4ctAhPzg6gM2lPOBmsCAAbROp9RJwwnwBEs7t6H5pQNt4SGGTq8TP13n
OtmzWAVNkzQEVR3pnBkkcZ+wtl0kgDGPkn5LTWgL5ndjMom9jqsozk6n/I7iBmSQt5dOioHWzuMF
oxsBHr5wB71FCKafBFQdRVMvTCNsj1CPBfImGS79U4RqA/XPhhzudTwBXo3W+Niv44GgfVNYiG/t
MjeOrB6NI51pGaCj6lbeOGUfuuFQOyOZGnn9TmX1LYWGLIDhoXDuAC+7H+1odIAVbN1Thmrp0oEC
wpKadCi7JtuGbDrA3z1/RClrXiI5lSIzPqBpot4Xe4Hnq0pkjwKbPchFyIWtY2kCMH5PSIHax+v0
pHLTDcVPqWI7aJa+TzcUkh8uaFO7ru5hmNHBNQNib8ss7ZoDByNgQnEcq6ioli1EXKwXCutHj00+
S4xg8gV2oVgIQ3mfJtPhQxCWqZeLUR9d6xpHV3Ur84X6De40OxZaN7wvjBLK1qw5XA8iLtsPTUlN
PlZIGprLaxidUewlQl/k01QK+fwaFKOa0F3JPFF+n5u89K8TW2o3LEYvXZiGpkhhUQMrBexeu3OS
uAKUDt77lcu7c6MPsC8qFtyZky01aaDo4J7RqjNN0m4O21LIwJ/NsL/0waHEAuphTnYUzySU7mVz
GXMrIMNjR9wKrEbhP9M0XxNT7ANp1aHvcuwVc6/7EXIgMDvYZzyHphxBp476U1R5xXbGIniDP3sb
2tiSAKeloeEFe+Mgg8/6aVCUwU/PDNzHrM7mdY41LLY9CB2EyxZ2ZQdvUI1Z0YPDhR1Ji4JpPZTi
CQoX0y2v3S+91ZtPdgLlaqwjvlzHRk9+qbhrPjGzhMTC35H/Mk9H4vEMflqjNqFjoZjjRNMxhkQq
yIyQ2aO+64DUo9R0IfEMg8MAYllgo2Gvpid3IXNXVV3XK2Zk7hqYOGdf5dUA2iVotBzKLs9Na3xt
mzL4q4tKXyWW9d2DwiCIIkX0EAj7lPfDk3KhFupPrMOKQR+UIZp9NKKQ7X8+pXEQ7pp9QuOXSVXY
XmZep3+IodMIEiB/XunJz08Th1uWbYIS49mGA9b7Jz5VP9kS4kpuc9PCHk6YrtrnRhf5F40Rahfz
+He7yrCsLvX4hDrRPQmLiDQat6DG+rUpwgs72GWTc9vXDpwoU3CHLfheQ7bfqxYsGjysHRlosIvW
kuvrzghCN8pPEsbwiAaHLgviCDpvyXDZSgE6UNxBKxQbJfso4hrVE+0k9kkJEWYH03rKRHkhFLlX
jcQrwSiAjR+c6ppdE1v88Of38h8pDQfZeQAPhGE7HC4nxqcnswmVHANCfNnNu66bkUD/6fIMc0P8
9HIvC9ZQW/Bcf5qhOuP20/tTih5dqK/s7cGBvMaJRJcCVwU3CR5oPkk/hGaSrKeyQVZMCzY1noBu
DLaAt5PXz8//nJRBnGcxqLHYDhoSGpggnw8sLHalVhCiPtmw+tInG8gI0UAofovr9NxrX1uaNaTA
FLzTQIx227XjIB/phdkZ2M7wNq9G1w/x/rxmeQIMmXBdVFrb6jxU8zP1d1kql8hO5nvZZMWL15WL
oQvsV6PR/xhymhtqcj5jFyujF0/xah8BE7ak6frleGak5z5R6vJyFF+ncImil8sC4G///MHiQfIp
WeVwG7KWnmtIAQLLPzSGkr6yLQfE8huvHvzZsxbvmjuxGZ1GNEmhh34O3v/ThS/e4iLMQxH6GvQb
opn45cQnHUGtoQIuHJ/zAcvpYg8t8mRtAvH1BXLuWxv7oO+Cw1vBdsPqPh5rRBSN1vTKv9iK38+q
au6HMoLlgqm29MUB85rjVzvjFeMSUu+wkYCBppXsqAkVtQ+TjDDeFoIxH2z5dh0HGpH9+6ExwEXy
qRPm0dlWtsPx3+KufRXPjwBnWvYbilCDH2mvm9i2xLbK5y/UuhLwDQduOEoPYs31BZ4QxS11XcNo
5ozBS38g7keARHy3uyW7DXfuNA6W1beorokbXopxWUER49ucXAIawJ0Xyq7qW+WAOPOnADuoyt3s
ecsI1Aiebf/8rfoHxtARBuSEJOmMWJaQn24XOfI37eQa6gDjHdTT/CHq91mXGM+t5fhuzLtHJynm
hyA2l6oU/HmYYMZqVvm3IK74c1uPHsAKOXRQ9BwvAwvUdZIaZrOInaosWOIV4u3lihLMZi7nEZY7
mKs3njwI+OnXy/HAWYoRZqdXkHpUjPPSg47y6tqXeqZ9gjob9Vxx6yk3P4bSAIU2w4Iqvf0AkUZp
gYaKn08Ja5TcgrtjX/IGvFvgEuzKem173MPiAf8LCnPUC5UJ6zbskYse4MXxAii3sZ0N6DrTaPr7
JUrHuFyiM0a6hKEvHFn8/RI0hzcOv1wi1OiI61+RuPXPmQfh7oqHAl3uznRtgIIIKHWFUCnPTPFw
smBkrjFX1wFTJf+RiHH1d+BjHsbBc9kFGl54hm1yQIV/3+zZlbLsuZybPfJN4IHoFGqnN/zQ98Hm
Xudbm9+bwKO+j8qciw/BTW198zjEgOLSylct5+k6DDz54LEAEv9W8gIKt3yATJ58gLLK0ZEtpCB1
F2w23+NpMAF89xi30Qu1fsXnWGbcXi5Y1QMsgibodRd2Z8CfIIi2RGQxUwaw1ijeWmi5nGp9oH5R
5w31U2uQaXnr9dFCtG6+dgYzeahmbGeS2ARXCogNgJKDn9kE3RAO25Wg1+YzWeI8mCxxV4ndIzXR
OXyPAm23yeCEoG+HEHWxp/hVZNM5h6HgzyZ9U0Wc/TXiJuxL0cTPKfizy9SDvBes3cKdsh12B6uL
L23JHKgMBPGaR9zZFP3ofEnBSGP5mDyGsc3+4yMXnwkprgEGquVY0rRN75948GQcLGPOUaFyexdp
oIkdOwMshVS1fDXlLoNvJ/quh6DTGm9W9OPaRWcMKf+lCeLEciim5wG+Rn/1XgDfXRT+fa9slm1s
Bz+m2ngLwla9miNWKMAvWw9zBJOxpmuSU81cuem7MT2otowPkxIZkv+ATBb/cS9EWvHTFx10W8Ed
fAEF6LdYPH36oidS9EiJFvXBAmvwBlQNZ9sB1bprwyK8HV2pV+dG+8g8ZHKh0RN/4zCtq6qyQ16s
jJeombHveQbakNkAT2gKxpe8a6pTbpf1dppcF4Y8TnUEp84CuqGbH0bcMf0oM5GqnJGvoiupDpsH
uHP/NReZglKPdJ+nUJZLgbf4jpuDszH7uN8jGWeC+xZla7vp5DlIYAwWABD75jrGSWYS0m0mu+vd
QP300uybUly+wGYsWNAlIujy1yf8EnvYO4zTpgDbeXG1HGNm9Ye+RruSUTDFlVEGwK2E3Rlo/u6i
qhUQFeNQn4FRlHNt3gdWUp9t3Mp3CYdPKo2pcXJv0xFZMHyU5bNCpQMQ6an/ivfgVPXAffmG9xQY
kYPvyYQyeuP2P6A2/DWo8D3BdjpauKgT3UIrP16oLHq7Lh6LpgcAwUzeaClJa8ffu/IE2LMCcv6b
UNWLouL4Lv5+FosE9MaxqED+MXD2YXSFfRuwMGY9NGfaRuoWBL8/tGiMNpV5Ma8sHUmbyl/zGr3F
1GM0j8ZKtP63eb+u8mseXQVUBm/ndWJc1dE0HRyDjYcy56k/d6V56QtBhoW96t8Hirs26Yz6+hSC
3sjrbgcY7FSgHOB6RTqmkOrozdUlbqp+uNyZdtwZ87MD4tkmUqpBFgHNfvbycwKVwYVy53ZLfa3u
w0/A98ysvKMu5IfKQ2Q136nVhTGYANzgGyjcIR0Swk5DZ67oYFKyik4blBg3HfLE2GDpPFc68yOn
YWp3hgJcfWoieCnoBNf1GnQWJmDHQaAp2ligne2QWkc6EVjgow2S0wEa53Iva3XhAxZ9Ek67tiv5
upygX5B4Ai5NTlvuJlFAaCx002OXlw/Kgv9DKtzw4RpBfZmOAKD4geLpgPvOv14jdopbZL2eOhlF
34Rolk48Wl9g/y3Xg2vJbVkbyVMZ5PcUoOCQ5o8GkvZ57EBLkLXREga76ltltEvQ1KwvWWTa2NNA
PQaLDzAiwy5YI+VWYBWJpmGF0UMG7IVbZ4Cg6y7cFd8jaJD6fo+ga0yWLJYAn9e3NbcfgBmFuoYR
IYUYt/VdDDzNwhqF+w3uXEhRQPjXbcA3Bk+nhPna+B5bTkrejG22jdJ6XEwO1uRW2m5ZEbK/SssC
UjSoXluvVcsxl9OpATdlhypgtTW9Ek55etKgJ7Ugt8EHsj3bADzjg0mSx4JlO57b8ktvp8EmkaNa
10gyQjxxfptm5kDb3C7vXWa9UDeocQyYRlg/wFjq5KXDIhWVc2/GzL5vC+nsy0L+qKE8GEO8ogZe
H1qigRu7OwUG2msCpxQT6l+ZNe8MA+jkFOYUr7w2fxRpKe5Y2TfIF/TIeOkwyK/LpYD04w7MwgiT
8znpX/68mjesz5kUF6I0Er9Nz5EmpGk+iwYGMoBPoWnEh9brBaQdjEE7Uah0BXMzCKKgbLVy1eh+
t5Mg8WurMZ95C8J/aCTjnfAUWHXCag7B3OOAJMZGG3HftVYK24AZZTYza56sDgVCKMfnC5BMmien
n/sD6s/cT3SzcgDFreUQ+14etk8t78ZbrLtfaKqbt/ld4YZHmsksye6D1gODEhM7rtyHfPjRopqz
bJRyluUoCjBNcOjmsDz00YDE17VtZhF4Tdc2k+0Nt5OhhqCF6o1Fr1UvumjM7lrbzDZgAjCf+q4H
M6n3oo1L1JIQS4cPsTBdv61S9gr3LM+P6wgUn6w11VolceCjasknLCsntrxYyEEYXBwq3G/JFY5k
Ia8WA9Skw4zKyoGBXH7togmfYilMwl11KceUMz+oDfduMsSxKYzixsXagcEsDg5JoCO40E7RbRsQ
gxXuG9P7HCfo2LZiCfxrOvydfliUxhE5+TVd7DIHm8NF6Ijp1uOhd0cDUHmOfB7lAqCss9WCT8AJ
nTAgg9vaw/niVkd9Odg0S5lBs+9DZzcMoATbDJkDjWfQOAdA9y9zr13UXwXa1jt2zP9QyaUdyccd
i4t1HBawUAU2UUL+h0DTAEZcKNopPjhZBg50hWQyUsgZ9qmqghZqHp07TRQvmLZ7ziEdp7x5eSE9
w04dM/78u7Q+76DArDSg/8o9VLQ5PGA/LSzjSMoSCTIoFzk8vZkAccBXFQc6uzazotJGVyVSbHoU
d5pu7blljfL6BD8FkMhva1hkU+t6cO3uPosU7Kp1FB1iUFYXdYzybZQJZJoHZpfbHJwjP+rhnJJU
Hgq4qdahq9vR3HoJiJoliJpr4lqRDyqdXQlWlsX/DtEa/jT64aD7BiXOf37f9JvzaUnuOVBIspHR
NFyJ5ejnd65pghE8o7ba5zbWvxL3UrkKbD4cGw0Txe4k9KnZZkCGihoyxMJG2rzV0NAc1sp+Ai7o
sgbD3od4mjoWcYtCvcgObl6rI3WhAAcEN7XtjJ15Mrr3qgy8zWT2+aqWHXs2+QRFB1jJ76jJHJ74
iTWBBa5HU/iclJ5bP1ZNOZ+hp721lcuQDeXgthS4M1LTjb5zWPltLVWni7gBQcKGVPSpACxjchrQ
JWrZP+JHtohUx+4pIOzLBuYuVX+gQdCAoYabtuOaRmcjMcDQyqArkTMfBMXiBby8YF2juL8m0oQT
2Pmii3Ezp1HsHfZRmdbnMMmtByt3VsSlwO0MZpE6IQI3YHFQIEguoFfBrO8ofP6IhxJOFx5M0SYi
5NcvcVrbZ+IXCYiIrPoAIr9VJ5Z2myqNI34ObWECC5WrO1UMWExNInwtcnBJJoDgdgAmqlcG+r/Z
Z/FL00fGoaxNY0HTkTlQiyKrIyzIuvQJGNQ1/A71xpCF234I8HMdAEixBjghzCwLtl00pFAQhxb1
RZ7MaJJXdyqz/QXrD8nPyI9tN/Zr5pUbkFMmgAqsew7L1jOfQvOOteMbdcOyrF9bUQpemOYZ95l9
L6IwwqIVUaob3wY92cmsfk3X6tS0CZB0xh5Ls6+a1FowbTautB+52S4tC18makAlO11aQ19vqMma
KT8C5vqUcBseRWPHvg6DaG8CbXXeGXwlbahqz1OM3bGWdajKqLi1Y+MMoUP8+gOXLXuUa+8TrQjB
vYL2P/POG3LQhZqy30wDHE8id7plkuXQa49GCyq+w3Mwy/GODgy2kHdFYm/hq+TeXMKySAAg36pp
lY7wPypEJKMQi//q2cF+d50HMIqCva79OtTRX4UXJ/cwVoGrCLgvvjU2zqvFoSwZWmBstyJtH9yo
uYOToPMaBQbEmeqg22Vj1EOO+YkuE8WFt2HCHtfUDAXefc9wn1qAyQ6JY8EPYwJzTeFG6SN54BnI
BFfeevDy75dm2JYKnpOQjin8NmyNndEpMPJSNeERbRiPouu9bRQE8wKeqsaj2yh+NAvvlVrW6LUP
qnxiMSKpBz+7GzhimCeaLK1U+mlezftLeCZrWOr1CwtF1hWHZfy51FQJAySUGqr1R+ridjje5Lx4
RDqMQ5A6McIVTfDsCnaTjvUcTrL3kTXAq4R5dCrNGTWrFHoNNOAUoThNoPueeCM+Dph6BmMwo/o0
4zpQ60slWuKhicuV6dWq28EIaqMSx12HZVzcFgX/x1n8a3S00x5vdmEnxwmw6wWW8MjxB80zmAdw
2KpMyCEldXhAzh4lMKQ18QEnBnZKpfrhsL9A5g7+UqgL9H3yPkcUIOCjMhdiEVdb8ENtMEe6HJZh
1nVO0ibf+6kJ9kOA9HDropwDVr2zY25tgwMGg9VGm6a0roJggj2+XCOsMrTveRR8jqjl3K+Aj/9Z
j/AlUuYAEw9pOe26a5AUcYzpAYg945SA9HLs7BrOMJ3kr03Y4M7TlcNxwq7oQQTzHetz6K0H+bSy
4SWzVQOa3hLOOuOryUS8cw3AeWkyNl/30EkPHwY23g1AYqzTRnTgG3n2Q2jgI68cKX7Y6ZHeprQB
UA1rBfmUeQoeYcOIPZzi7QHFqOU0Ttsa3x7s75AF7fWhgcUZjFvlHXV5XVUsAcNtNpTpBAhtOkwO
tDDkYHx3PCdeWUAP+hf+cSG2o63NzUZwk7mBdIeD3OT2QlUOoLMBiYGt9KAGCKA+lKF+WYFc2l04
arSudg6BmyUYTWJI1207N/h7hnh+BtcS8AcNk2LB2YDJ6iOpg+biweym90ZUPwRDrZ3RuFl9K5tB
VHAsctL5OeqK8jnPwN+RnVBHMOvES11AQi60nvtcjrd2D6lP6nagtAIRrCRbD2IY8VcreIsI3OLs
cppus9wwl6C5xUtqWrqPzujQWtPdkHjejqeR9sLRo8rNgn0dRvtLXw1K206CI7w1Amlg9Yu9dKTM
xxa1gseODRkqBF635m0M0pUNgUAd0MAKfOmAHX1TgC1z14PTO44xnsas6h6GbOhW4Klho9wF49Yw
nUirOw43IJ9weNW1xX3VMNgZwBfpGfLBGZ7zMGqfNUEvbnKYywH+5VpZ/DNM2TODaPerlcbpIksL
rL6mMQBoCouGKCkHrAcZ2wKm0j/yBrzXgSVySaPQi8zhOB8lPo0mrPLOYY/Elp7a64NyxF0fosIB
jagB/rLI4na4bR2TVB7Svk7Ok7YHthiIrVUDNQFqXgZcuJzTBOqjgzlDLws1oFtqjSlcCF1jiHzU
LaGmCwADkvlh9ZgaFnSIQDANytncOnkBJ1pNMLWM9q9CvhhKBg9ubnurDApBN0hEBXtsHOCTXRvy
HnjLemEVRfMW590N/F+snwZ4Ml2dqe8DQPo+s0Jrb0T2d8la+eB8K7DEfaBzLxzSBSD/2c7RQ300
DruoLaCrqZvlwLsF79gIZRl4eA2O2S/KEvvQ6yKYFrxW3cGZzYWSbZiD3xyWoInDe/n9LELfAMgp
AAYxYLV0do37fTSyasu3VN9snKqxtm3KTldvHzojHx+y9YGaodjVjtyGGWzToroGhnOswRlLRPZb
uw8aZ9UIvLYHu9XZO7qgmh69Abtu0LXDo53MRbOMoECzq23nCC+R70YQ1y+jnB9Fy4uHAu/3IcHC
bXkRBsK3hA+43c+tgTpsZqglLGHj3QAYwgKgltDD16BQb1YHwuzTWJlfZydo2wcIZcPVyesyCNmg
ei/Cqd3OpSt8WBoAPd8JYLXgRCOgPonhS6r22kfmQTSHYugSbgQTtFAbkVexDSi+RpV7FarQQoJI
IFyptjZc6JZ1kFmHrF1m2uuo1He0Tt/APjVp4NpXjoCx5ka/a+DlDj3wgT15AIOTBpJsIHbcRyLc
D8CUXfuDCRLJ135X5Vt6y67xnoQUSoNbMzQmTySkGgYQznCrYUddJKv6q39EAXZHXSbEkNZc55Sg
HBYj+dCGMOAxk3tDml/7eKpeYdqXruo0rHcJZZ2a9ZDCvgJr4mzvMj4vRx2FTXLsj2D91DV092Vt
lEh3G8ldl8ZfkQmDkGuNzQUnYOvYCt/IVH8gvDyNUhMfCuSfdfB1NNXBk54rNAafmkNQt4sAn8eC
FqZx00CMNlGohul16ox6y4EWptQsOJDn9u4icAbh2NQv8sw7pCGScXUBAZSoghAElG3lYdYHatKh
zKvSbydvXqWAG9T+dYQCaUoa4pEbZ4WFlaEoeY09FwxnXySQP0fmMd8BGnRpZ1gyEjYBDM/j/1F2
XstxI0uYfiJEwJvb9o5NK5GaG4TMGXjv8fT7IVuj1ihmI3ZvEKisKpCiulFVmb8xoziGBhsYL7ZN
MXzBKPRRE58WENBGRqGeUm3KuHrCbScbn29bpUR1F3uuOX8oSZNv4S7qbwC42pWq9N73LkzXNqvZ
3wb4LLU0xy9th23m2FjxM2X3cQ9tpcMouviKV7JFohzPAwBkWMRNF1udom9VNA0bqhWLZnlU4vnz
z4CmvETxEH+bzeZfA/TkZZxt3iqelyNyUeRvYdI/yqdSNfAR+I+41iNPwuemODc6/1HLePnUa0rT
bUKXlabw3bnRoZS50WVQhjPZZ+Tnl4KPVIKWkJEW0PPFA+pXc17gWYnVeNebEl2XdfnD6GccYail
fkP2e6UuaD6IyS2owK547RRl2MMk745eGeSHKchs2PNWbWO512qmdSrd/PeVXU+HXd6o+vm+2Mva
n3AAQp66+CxxIzD+Wfah0uprlvJ0K0/KnbTiBWxOK3n/uHPP9g7H0u29cvRHTF5E9q9x0pTBf8bY
YqIrA9+5APx0nCvlKxvR5vGmSZEtsclw/zM2LHord1GLuCrUvW+89jmfnN714m8tG1WwbvYPaxqR
yBln7zWw22RvJguR0tbNRzwC5rXllkert4ynDBzPJp+q9gkONKuonSCxgtbtCQiPwpF0Sh6VFGZC
ATfkDREgB+Xxqf2rLfTnOlq20Jr1c0+SN8G5M/v4WzfxLwvDwfk0zunn0TcR5xrTbi8Q+bDFhaLB
2WcvO0NpSq/sDe9NAdA3sfdz8P/X3PuT5Qfd54b//jXk5/IndK+3jWdD0hDwX4NazwKbAFqBm6Wp
j/kD1LE/kBQ3yMVIZmcNCnvcCCrDA/tynsz20DSK9TZrpMyqrnyercl6a2zUYnLXGy/d0hnPSP70
7awepImWNy/psRy3MtjrA/No+iX6f8tcbci8h7TlDb602jh3X1J/XMlM+VGLRfMAP/en97DtvHnL
cT6wOMnLnZvaX8veTE9OX3Lqt9Ra2SaV4q19yQLYRjI9YK63a3rVOoFbstaZ1cD9W3ZemWPYkHbz
4kGxm+jzwG/Vu6iDkJKzj2lib25/PRb752YabDhAAS9Dw3HsU+jzExJ9jl/zog3Wg+tE26J0y55E
JiNT78G0kVUog3GP3UXyhPlJs8E6NP9Mla5YlC6q76g97wZAKBBJumjjAEL9UXgjmouhnrzHlRJs
LPxqn0anD/dL0eI8aEZ0lme6Pb7ejeI5l9xP4FjbZJ1Gt9OPWkUmh0r7/AoZoUKigy+Mhk1mqBfD
c+bN/tpqtbODVMfVrHBy0/WyRIOO3Je4uMlFMzFYXdhgSlhWn7zEPtZ9kD8LC31QESmEYfUsTPNB
M299CGhXu6iF04FSZbBNbSs7z4GpP9u2ka+kSFd77g/4S/6L0QTlyXEGqsluW35VNPwcKP+pDQQd
VHWejaLVbl8pFCXYhy5N+eBLc5pUmsvye2/KVwoFRHejhm21K2JMsxegpTgjVpH97BvIZt59Elmb
YOBM4eXmzrgMXUIazCJIv97PiUtIJpIyLB9rLfrUKRD8bLsewrXeFPGeM9m/2hFviZXSUz1T4n3e
TOTf8unnza/I7zdKoXoxW2ZkAMz5gRQsTjQ6SDBFDa7y68pvIyHywNdA9pC+xoilef83ouVHwssN
POp+qJDNFfrAZDKdDQaW9rYNEKafBw3bOT2dN6RkrOE22Vygp01cb+egH24/UR66hGo46bdRv0Iy
8f4HCqNqK6Fw+W+qFBW0azWuOW4Z7ywRWB6SHTxIE5GqT2Tx7Ccfp0cIvOlOwthNROdNCmXmsbW1
5bdNXmaAcS8T79YDYCB3seBMXuSSIuy67mDn7O4xIPdPUZg7wH6ZlYdx8aiNpEH4GgB+DnVlPVJI
2GfVGL562OM+op+6pMmgWEjOpyvSZxjWfODnsjlkC39VSKydM/6M3WmuRlyTnBpFKLJhq2MomP/M
JGgpcdRf2vhJ0lD1mFm3cDam9Rf43hKW0STzXEkBqNCZI0370Sw8567Ewlitm7MSKNlX6DMeqbJp
RGKt4f+OU/hD6XnhySui7GBG9vxYOWq/MVGH/dwsEKpeseyrriZ/w8cyrxOifCTEfGcvzT7zMS4I
FEU96oP7ak5U96RDLrNvpps0Ud/cwpufvTpZo2CfcNBELxo2auWdbidIbfD2vWW5tyMjspPB5pYJ
4TyzE+CsljjewcaSdyVNudjp/DN2h6yHef0zJpBdct5o3CddeKhV0wKfSNG/8qz4RS6+Gm8QB1Qf
by0F0awmNJ+lhfVd8tIOpGjHAdXOe8zI0Y+p+BqkVEV3UdxizbtcoK//vOsh3QeR9RCZIHcQyaBT
hzS3dz2McO5jUy+iuy8pBOTLoywzHtfpkC472UXOLM/T8RJDESoXNbSpMQbM6Zvya2xWwVE0zJqi
ZFwW5urWiUDmSTBJJnvXW5V28JwoPpglmxZtVutXty/q1xHfdqNEUyfluPRqRBzBfJJ1W+msHB9l
E1XZSqdMAoAcra3GiI4yAtFGAy3kZffy65GZ63/WR/Ds9vIDlOWH8t9zKaocTrAeqSsHsYBNFba1
s65IkZ+dJujai6GE6dnN8X+lmkpULhKUSUZRQr5z/DxJDiBJ1GOKXnwGCzKNdnWUtdvIxEh1Nqk9
Jpb/vzKz3i1TBUlqjfZGKePg2gYqSmS9Q4bLVfoXNwsBGrbkM+yhXHcL5cOcnHe9zYv3qoIeKJNy
82CTHJ0MWFkNzmhP8UgtQi5qx/euUFHsJCJ9JqfKbZaigOOSNPhtqIaUrF/U2vX+iDANvG3oDFDU
lrF+YAGS1jI8gwAzvxY9gpgLAnRMx99av/oEDjrp5g+2QezqO74+TdLrb3CZZ2TGp/hhxO7wNCsF
UmmmMjxbRdSttazO/8o0/VKogfa3CkoBYqb1TYUNtoJ3DFAuStPdXMUFdhR9dw66wdjFHUDKsXbD
tWfqw9fGKg++Y8+fcKR5d3q3Wxc1ey9yz9arWcTxCdVepPeWplza5Nn1FP1FGvfxQamYr/oyPtLI
TkjvbHivja5mD6Cpt3OT+I/moqxnFQAmtDTEfHVpinheRf1mwBD7UUJ+CsisibOQWsbiOfofvdXS
e/O3W57ezD2V/KL5mpK23dUJoNCsnj68bNZ/4LVzKslmfykAtqxcIDQrg7LnoXZ6tAfz+lOS+cZT
oFTJWx3gD7qEG+zPz4rfD2u7jox3N7T9Dbk+i+UArjO1poqtChDkd4gFZBW0euBNm7sHMbaz0o+i
HJz3Wsm1E18mUJyL3101YC6ftW7zyNvSfAYD/W5b5Qce7O+emcwfhQ0hAb+Rl84HVgEt+0eFbdeH
NzoZPrGwrPsibFZpZrS7ub9memi/yNuVYi8aK2atH6SZOUGIYcFsrgYjtF6LwrZeGZ8PO2ra1UOi
s4c9NX2abZKmiVd6CgZX/pFqCVtBAQi2lz9BSUJ0VXW5erWsQf0czVcJU8X00R9iEhSencMCOkw7
b75won6q9B7OJ8J0+ZNpVtPK4Rh0SGHeQJpxIb4vYxZOxBpDFesmoB4psQ0ZSx32d0g6fwz33IU/
Ae2BPpbHW2Gmtms+EeAsUNSKvs2xApkpUIqX0qNUl5mUsSTDHKwUPw++pQrfXvTH9ROpzPpFJgY6
9UYnz6NjU7v1ywsZfapRS10KII1xgJ4PylaqUGY1eKuWfdXBtmbr2Qp3lvBszJJkmt8/3PJxJc3C
nIYHOc3OdmduynmeYH1mBf6AXOSOw3KyjozI2N5jFRDp33otpyDxs8y4d8hgmessvdIhFwoMP8fd
e+9PVu3waPQkUaJi+HD1jm+QH2OCF5jAqOI6jl4bvxouSWmuzVrrVkpm1jdAejab5gqxRaoTCz7d
qV30+pZeeXdJ894rg/8f5iK/Cb7sXkUNebl3KYg1V05cIcol6wGY9E7KqzKuc13lOOCZLC1ckxJc
5prnOF9clMo8Q615dsf1zQrZVVEVSbD5qmfLuOYFZZ+0U3CEajLnH7aLEF/GjhKfW1D5V0bLH49j
4dTQdoqeLM0YJ58FydRkc4t5O5hFaXpdwae3bN2zhr7sDfHU6BnGv2k7HXStRne7Lb+Ueo43DP5G
K9vVyhcpKiMxb6zA6kAVXFJ56OHbO29gqyu9fG2OUUMpRaQ+HUPvNjm2MWvR+pSYv4h8ysVd7iLb
jA+NYzxPU+WTuvHQUy7tx87PPA5skH3u8arXq34nQV8di13ia8n8edSLxy6vfKSYMSgwAt6Ppa9d
dI4Cr26NJzC2bagumCYlhUCx4LT40YOwRWB1ZntnAUsJI+TOICmb6rR8Py+WU+UH0+2j1R8JYskh
S6xw3Q+qW/H+nlu+jx1bC0ghycsN2O7+cQidnwlvn+34Y83/xu375rBFsnZ23DnkBBD3t0q8qOpS
/TQlZffc1mr53AztZwmXJLQ3cCEOcTchl6e2RvbauEH/5BXpzhad4ThEu7qYHHuptbLe8Vbc13bU
brSOUyIisY7lHD8yBII+1UXMHof3cZR5Iy7JmYGWN80241U4wjB/0Ch7oGyLnl9SVNFDqRbrUhuh
+6plFjx6uqNcS3/65ALnOd5DCCEGj77j9Bu+qMNGhkmvdBjDzMZbGz6ZQHZAmiyDZciAqpH8GBkL
ciMgU8qFQ4O16uzUgm5I8zatWdrF0vNb8NcvKQ/N+eh1COzYSemeS1txznPaOudnub0HpflfsT+G
mJat86VE3eve4f569D32x/PYoY8HTvWXqHf8FcrC5k+p41vGKVXNDEUEbys5pVvslm6S8WFkmLeu
W1DYPTKHev02XISSb3PuGav7zyHVPe0Q8FZXTT9q7GKGYA/hwH7hFQkrp6y776DVyCyxr7SRIFGr
Gc80H+3StsiNh6jRMrCT7AvrqgzeoYYdFG22gP2V6VumxxuBPM1Z6j+YvIJW0qwnwzvEGbloaY5V
m2yr3uMws+Cj8j6bSPTE9iWpQ+cU4Ge8DRBHO8vFVREUD5wsQVyfjsEOkBGR4O32NihNSfvLrTNO
1Rkxg5/Tb91up+30sQg2LL4mlKh/Dk5O2yUbiELzTo5J0tHpzUsD9/oioTAJTKC/9vo+qR3YAMmD
ZjN8joCiXGRVDGKSGKimZWvFXGpY93Yn9Sppl2lBQQyzmyuHl40kiMO6m/YSv+eLZSzqk9laHv3H
86Um5tYxOXDK9Xsysxqnh6rehdC9SXAklnacFe/vsa6mp1uscZDSC5UUdXwwCHKZrPkaLpa7cV0i
hZDK1bLGZJ1kXrsdFh2FW5CXG5IKy0XP2nVICvosrdvE20Ad09Jec79KK4gAhRhZH6zbnPTIQ4O1
7qoOXGub2U4UbqPeHm1rY6ooEv8bWCBggpwV/DSoNfJR1Oh+G5LrSnEoLO1vYM7THlsyf1/z0v6M
Cskp6Jzwm4pQyzrUq+Gq+mNwNaZ+XHtJFX2jLn6A/p+/F1kRk7PxnmzND9kDIRSFjYv3ZCgRFZbB
e5PQ1B/awkveJOIk2RWAwPQoXYDBu1U/ZOpZOi2VU3WW4GIovY1l1zuMDuat9GoNdjkVOohr6a14
QV2wug5XtwcbRyATpe88z+OobEc7ay6wXDAxCsynsi/HM6It6BuBo72M7uJjLO2+4nH1UrhkOdwn
SgJsBVdcdS9tV+VUaxVGaSAHTO7OQOlnVZPaP05uZ33O0SZfKXzIAbLQjPvukAfq+KLwH/OJ/yx2
sITrKJ4enbH4IFlofU68xjt1MWg06QzDLN2XVWttpRl1XbkJIjU5uiFSckkcc1xUk12Ce8xWMCkt
2iBX9LTBt4BXCRZKnx9On+u2Wyw4qu5sRg1+kfDlf2PBL01OiWuAlPX5HrdDkalbeqssTLYzyGv2
2f/MzXqrPBrqeO5BhlO9ibrp523vJhOFwrE9ACM7SquFqVwcb2PYpZ5vaWxj7sZdYAfNs+8m8b4t
ew7wTUAy894GHWFcfc9YK0vlXMrncsmMND5htL6/l9Ul3qWWvy77wN/MJBweWzDN5sDZax3hWnoK
TLwOkk73n+Xi6r6xLZrS3ES/YmFKCr5vavUgQ6SjrcJT3M9U6ZdhcVzYhy5r/4dm1TboTPVFLkrA
yRqj3gwQhTtn60nx9yNlu6v0+pXlHR0t6Vf3GW0KuAz9A7SMq0R7GSZIuEPRbeNAj89RrH2SPdmd
cv0b21qCvJcuThY3hz/GWZ3lbsF7VCu18Ejf6O5YbWol1dd3VWUAePR0uvNxA1oXmJ0eK9NzH53F
0aKOQs75szmsraUpMel13fBvKILF8R4ncQf/J/bWMoDFlvKGOl5RMtM4p+blNVea9DTUassRvE1e
7ATZ5bHs5m/qFG7yYvT/52XTJ0/Lrcehn4y1HNxkY6gDLdvEZo9KgAq09N5xDCnPPk2Vd9EAnJCg
8qyD2Q7mFdc1bzO5ef8ppeC8GtFt+66hkwZwF80T9BP3VNmbb52i4+HdZeOb0kXYTtcQC83YajAr
DGc0FNl2xSgXCtLWKvlrood1SyWgZ4HkP7JtaxA8IxUCUObDUfdLNT+5qtGtXY2tV4cWc37Cwoq1
dqCCro4f0ghZoS5DEzmrKiOVg3ql3gIyx302L/uWw0Xud+usjQEkLcGxgmG5Ue+39VA4Z7lIEJ7F
wa8i5SCh29Pk9jbxdhuQENOj+cFGaLJe/fYwK8OetBvDeqMvWVgE3Pp1wEq2lVSsxOQuyrAN1cdx
3Uru9payrdPveqyjFW11w9YZm+mL2wUo5Ib5d9aHYF2mbvoE+i85/8eI0UmDtZ6M6dNCujz7+myv
9arNryOCC091nSosakYAeoqmXNQRjSEtMV70KDZvIYnPvb/SNY988684SfdxBUOiO8iIqkiuerLY
pS3C9GPyYKlDchOol4hc3HS2V5VSazubz6K3QUDW2FO6KVdzno/eps3Gv26HnhiRcFgxJTsskzsp
gCjBf7TtfvK3tw1JxxFuk7T+p4nl4La0YEtfZpvbKpN5KBuP3Y9QxYy7R/BgpansL4EaHfnqGif2
R7WxkXM677SjusQ0ZQ601T0roDOYN5dxuh/2ZxmyzJCnREZWGbc8wq8n34/9/37S7UcYCixSnR9d
lBm+9qz6OsgclPbC9GoMOB8iX9TcVn04Tie16q3PIf4qe7Xv9L3Xp9F77yTHbnJRh9KrZ8O39WuU
ZB+35GQ/6NfYiH9r5ayDE1W9g+EFPRzfCi3y2AybrYrZ56rWbfgBSWlUlyl/vOEeRsda+9HMtlJ8
0FLeF7c29lMYUHW/+m+YCMvSf44XxASEp+LJ16+uYc64B8hVzsdyXDbD3Nsj5f0moa6r5y3lkZw/
CdKrEaBTNCsg4Movco9JUyAXEsM3Ai2sXxgNq7WNlcTkF7jPdZoOrTVxCpxxuDq1OMjtkzQadnJG
BBn/Vza7AOD5h70EpfecTSkY5Rsyo9A5ZtdAD4SPUJH2PEAEXDh9gMa0WdOvoIqfh6UloUn5Ebi+
8iINXvJgk+aivNEf0jAxN2GdJXtl0WWptf7izjHpe3Qzf1sgEFm0HmI8j2UduC8cgYeOnD3wFvuj
o21eYiRVB9adl8JM7efRNZ9Cp48+aOGO50+kUlov+rALiwU4b9zLooT7nmFVF0UfldJol6jVqZMt
c/qohcYQBepBeinps3LyZL98u9XRWmcwkwen+cBSVtnjvKy9WUb/BShb9p2vyV8DQJG3GYrrASOz
GceN7mu+7MA0Py1WY8vpWzZkHVWYxNHMF0Bgzls3kehfdm2WD2s7idwvMgd9NuM0OHNz27XpVRju
jdZzb7s2MmvIf5Z6eeT1G7D96+Baof7LhxqEQTewLxgDUpjtglXIojy5ot/9uV9afor4o56kaFMp
+bI3qvaRWYTP0pkiDbsqirq+SDMhHb4esFk9yIMMRxkW+zCYaHmB/W4KKkRehzrb7VUwOnhf/Xq5
Ql5Td4pLNen+FjWqsL5E/O+DyDKf7nGncKmxNtaDhOQt3fSGs2GNLx7CufqaxbmxB3dQPLANShLO
vHhtjLr5LiP8pcMXD/iRg+KGXZWzDvv0q8/hYH/rkIFy6ROOvUHsvCMVi3ro7QkyOQiLr6GTNqSE
M+DMQQbZXzen/Fj5gNXBuy6HNt/MnwdoktjVLufE0Uyfa5A7bOcpqbseRWmvcs+onOM73ywesbdb
AAPlVhlHZnRBgc4dl04sZO9jJh0rZidi7XL79Fy76vyIT4y397IsOxRNWr95zvQVubvse2jMH/XU
4m4M6n4BDvw2QGRqqnL88NM0fxm8LNnmjomhxnKRuwlOJ289LQofYBTGU9ZfIFcFuA/8oH5AJjof
P7RcqbauD17U1Pj8FE6ZbBQt1b96MAPKUot/4MwOwtMrtWeSA8nRLlSk2HOlJJOg/K17nf8U+SAL
PSf4HKBk+grkOL1YLaLvaqyjQsypNcEOs0Eyk/fXYI0nCoFXiSE7hdPsr4vTDZeoq7Aj/RWSYa2n
NBuvQNRbOgxkeiBT7G2zqzCZypPvafS1x2nih1Yt37LRj18VjRpFgK3GUaP88YTrBKphLjjryu4f
cNkqX2HcH73lpZFj8HLUURDYSJO0e42yo6+fpVn1X+O4nz7naBw8+NzCQWMSJAMcTzDL2csopODe
baPXnsLEZgPhzO9+XPYUbZQOpRzuqDj0tzuEH94H1TV2ErdEHf8+xMN1qFwpxdSfs3BIzl2E92GQ
lYdKBKtRb7NWMMT/1c5JK2yiHuhxN5jQ/HtPWwmmMzTC+WxZCxp+gYfemwIPlcHSW2WBwT4n+iT8
9hhjhJjtGkdaSOXJMPVHvyD3Lp1yCf8ZIS0TNbajbag/R4Rp2x2SMQZ+FMzf3KQazo5tNS9K2JtX
NbL2nZq2LxICClDvqtJuN/fYMqns7E3fvOuL3UBvdl9I4aRPEPvtt6zJsarHdiBVcgREMcRZK61p
vJsw57Z6OMKQDDVnHxdjs+ObWaAk04Y7TUXv7mbhF0DXwGtkiS6ZCRDIDBJDaLmL4RnYWIHs6xg3
txHB0s/I/8x7HH2HrTSL5ZVcZVZ7lKZdgXdAxW263ga70yokG/4G6yF6mTrlpPl98F5zArnw+rJW
nj8ftKr/7huJgqcH/Mdu8tSNUnj+XgiPvRKhqiXNhQ4pzXHWjNWsqzjBncsqfblvuOQOQXNcTwZr
3skGzhSvwntPROqA2jjFnLQO811X5Nq5yjbzHAxfbd8ft7xV2lMRo0DipdHfslkzDSSQ1ShwnzGr
jc6YgcXbvGejXuM44pJ1UGP1c2dl2lXB5JWamWe825Tk94ObU7cT0EyZIDg3Df5Fmkyy+9LdRX4D
VWA5kSmhYlxj1I+kdT+k+YvbcWGxZbrFlsJarI2wRqgg+sgpH+3AYi0XcMeQbEzMG27kANtT8rVu
B+Gxq76W6MXtS+yRHhS19mdcgbglX96u+7pPt11iKA8S0wsD15iSut8BjYH3n81l9H2M4iRbO+uG
M5aZwc51gh66WochkleS6ZRblRQWMGwu/dLzX7Gho+KQmtPLH2NLeYoE/exSVrULNB+/cIwmKItM
Ktn1LE4uto5zYayfsCiGAWlVOK71jnWJ9SR/KvNhVeXDdJVWKiGl0Le2VQYbibXetGSRepbCjrxt
0QTVeZRE7b0twSSY+TfJ7W1QVBtr3i4tMHjmBBqUnxXIwp/PkGCV7KpsGh/LzlFWZdFkv1VQdT2p
LpRkTnIsl3M4ibQBMXbHW8lij+lnjlfk5b54S/je7IIu3wRoVa3vHbf1PkR46R9ws2fm0bar1PFP
QHm0ANHvlxvo/IYyF/x5Upd8IJaJYH3NnLpZH8bblAO2U6ycwZqQ6kui7e8bVtm19gk4yDp1o600
7xcHDRLF6f2ziuKAs8qS3DqpZfwyh0n9gCERZ111XE6445OntT+0yXGPdx+ZVsH3I3XQ2pVhYPSn
p6QxHWxRfs6cB7s/msC8vL1WuMmXwC5IGM5RsU0CtjGOH77nmavtgRDYe39wzM+Kn54EuZixAVsD
esCIxx6T6zRirCWCJGqSHNn4zlsljJO9G/ftuTNmdd1OzvgRNmx0IeUN50HR+w/MGiyleMOTY1/q
0fDkjfBfF2ptopBZzQdww8LHnT3taSjy4mXx5WKpTmfeh4i+fla89huCZO0e1YN6L+YCF9Puhr/s
JahXTb0XY4EvEsxGrHcqH36tNljtA4xoBaYcWAekkRo2vwB8wrGtP9mturuBHhCD3w9qZNyaVV6c
na6OX+Hf3GoIGaceNLfMk1QMYrvyn53rvbwwNmZ/YosRg5tmFV7DPMDPtXDrrYxvDHPEk16srCIq
QJhZ2KeZhO+9QCp39/OgFFKlWS0pnhBNU8GI3X+kzkduA7hIBdVM5UM6FnyYvwDFJESaX3u0gnBz
nyQQM3lQj7PCRhega+JyJqrCoUk+Y60dvED5uK3d4TztYvCCj7Js15XR7Z0g8Na3NX1Z7OP/ywjZ
CVRjkV7YNFxucOMcf+7Sm566SU9fpiR7lrBNBWnfYlK3Gwo0Lxb2+kYEPKZFaBuqi9FhjdPHgEok
Mi/CJkqD14XEMhbv3NXUhyQYPwcLWdP1o2ibV5l+VIFufnT9w9xB9ayVsDuUaBHvpFlY/aVK8uhN
nzAz8zILFvMyuwMNDOdFra8du6iX5all+CWv2wxLdF7Ru1Kpy0MbOOwvYfvtxa+xc3oVcVPkqaRp
jkX5rLd49JQO3G1gRi8uJh5XcXNsrfY8CJkEvVADSxc8TGzPHY9FzCHR0ll6U31Kt9XSRJ9jOutd
XK+kV6vU+KXkcCadcqljZHU4uT9Kiw8CeFqEs/TZ0C5dm07n1PGNq1uVpNzCCvZVEf8tIUufQSPY
0mFlX3A/DY8Tvj74OyhvQRAV1Sd43NXa35ddOf0F+LraD53Z7Y3E6P7y9wGr6F/Usqr9rCJ3J1ES
WkH/vxlha7t0vGZXtJHzDJsXMVi/Dp7itCgPVlQAK1T583ecNS4oO7GFH5Ng1zQqfMGlo7eb4SJ3
AA7gHEj7dlvZ9Sl19Pho60OA0vwy+z4HVQsjWxwKhjB2ntXO+CGIGifx85XrBoiSuXV+5j0bbAWD
Y7k7wx2Kr4CntW1sGcWpAUB66i10ttENR853AZAjAbtqo6r+Nrb6CFEp9R8nczSPPtYfe1gzxquM
Lbur3+Eh6asWbgZJ5l60zMaiMxvWWHeMFwvdiouxXOwZbedd4/rtCmgf0JzWCptr6uH+poVsb3qr
H3s0LCCmqR6edcqc6hf27DaSCwpIAKc5s8HHqEs6jHJqztZy8WvjFJGf3Ec+2a+169fxuVBmzcXu
jFvLD1u0MOukPjQ9Cq34qJ7JUSNuI7eWl3YsXnPdHimF/pa9NzSnO0+avrql8ZPFJzHUSjL6cvur
++6RSE2eY6S0UziLWTAjQeaZ4QE4xEdmWBVGJv9cOOU240rak0fZNu2p2Fj970Mwd65vM6p2ytZu
zN7yt2n3Z8HBynYZdYTOSdFviwEEIwIHENyoMCQ1k+IoIJtOMsupl+UHGShBf4EP3yA6y2hVdfOj
sWSqpVcuw9Dlhxr5mJV06KF1rAF6nyZV7a/DcnEDIyajXnrbFAGP671D7vywOCUNp1XpDEMFS8Nl
WKsq9tlS0GBYWhKX8dLsNNaoOUCESprS4VYhX8sQml8N4u0Rjv9n/CVQ2mvq8FEuEs8tyNEl/kFg
5f7doarFwUpKbI6XDhksd0ZcZlcrv+Z4tpm3Tok7U36A74k5YWoc/sjjyhEi7dSPlIrEQVpyuZ85
umD6wAbP3Y8lGYQ304uy9S2Tgj/ss9s4ySaYreiqJGVwSVy/3JISmz/4mp/cxo9+aB1HJsCixRtF
VIwN4ybGFGDSnztv1FcyBBFQsjDa/FWeRiK2XrezX+yLwNE2qC8pn7Q5xnm86eIfVWitoUZToWmB
UeF3a3w1M0DwlW0or2hOYDtQ1BMJEdU4KqPH0lga2WOqFvMCXzwGIfu9ONfcs1BC2kmggtHvzc6t
gaEsZzUZDI3v9+Zca+OqSq3+hDSWtg4seGLYxq2FrQLwkPON1YVvth9E+wAYzInXQ3TSA6qL05hR
Duq6s2VjUGssF7lztT47pzOH/DwZrlXX/4xLZ90Z6a5WqV1I894r8wMN3YCGWvTu3nt/yq8fWHPc
7NiXv9o2FjON03ZHPDCCL3WNikUyvGcs42e/a+y1hC3eFewhvPoBRrD1Btxkby0SMN6IIw1AcFBd
y2w3jd6UVg1fmgqtC9PBP9VZhlkFYgnuFD5KPkSSG/fMyP9DTIbk+qwcndJG0ZhUyi1PMnTP4Rxr
VNKgkVgNH+hiPFHRYc9tx+wZ2QOkuz+SyXrhrpO00x7u8TxFZG+pTsoOPrCUHcW76jQncVdt3KR2
DkXoPvRJCsgcPiq8qHrhReUdeopWWo6720jdstGwG5HAQC1zeqrs9plkTnsWapdc8jxPtjrevZs7
54sacnYxMe2QSTeiV8FUc5kqsftUDXOHTZzwDuB89nOa9N7HLT+1VctDieTMWTh1pR8iTRsn5YM0
619NIR4lXvKzV5q/9S6cYXHTuc+VwWpmFw/CUroPTrSy287qxL9u8QZ22RIrfbj1FgNga/NbI9zj
24QxuBtToiPxwPE9MbXz/TI3of57k98ChMCvMVlBygj79++zdKhzH23ypnIgBKrUKJ5DffRPJgzm
DTog019xMDyoHULTTVzXezmq/nFylcNvuCCZpFcudpOl27b1UF371dHLUfneloEyua0NJGJA2yJU
iehAvfisYVvnHzhEPEtL4mK6Js37iN5on6cRzMPq3iHjlFn3D701Pv8fys5rOW5lWdOvcmJfD2Lg
zcScuWjLbrLpJUq6QcgswXuPp58PCS61ls6ZHTE3CFRVFsgm0UBV5m9+M2yTkGrCsDVMnRPZoFdB
q9sLbp3XHV+MJmlJxNEkY4v9rFO9SksOSDNSGpkxypZZbdGGl+Ua1wi5Brog79eQiOUa159yvcb1
pyzXgJzi3E6l+Zeaa8Grl7ofbEAQF1zhwteogmA/9XN1kMEIrOwtNiH4Ii2j0qeA1CyobTxLl8cu
dzun0Xzql4ga9TsyZsByZbQKi+axWkwPf02HG3JsLOiBC0s7rfa+lYc/kYmg7oSF+Uc11kyK1K16
XyhTybbLmwAZlfMDX0YqsV6mvcXz/NkjZXg2kQKpvjUBJMOUarfhvLmFSXrL9acvlUEVf54SXNbR
PG3nGDWxeUCqh35H8elPm/JWRRaEWxrNAM3w84NgwtIY3qehaTjnCsaMPNg/2jLu2oO3FWyZmQfP
oenEO9Aso7Xxq2w8T2XwZPoFX5w+6nnElf4jn0H9MDgpO+XaNrZpU0ffbM/iud/bbwpWqsd06Iqb
LLbCj+xkLxLQAu7fshPGfgzLHYx7gpPTwlBx+TdduhCDMsSxnH3qevVHN57fhql1fnSGfYrNovns
KN2085dQzc7m26nzfwsVrdB/hvLKjM4duY+Cm/LOLdpyr/ql9mmABJFobfzDdYwA1nGXvyI+Nxxd
f45OsIzMJxA6KCEtIWXibtLQGb/ms5Wy/BnCexaCIbmiT42Z51vqOID1rL74ojShd4tY9/icqW55
CSvlweLN/yxdCnYMu9Kxo8PfE/I9EDz1QUZBLiItUwA/L3o1Zwc3WsqG6qtxI8OmYefsP76uUxVP
C0FWYVMjg0GLpkpDjfqAyn500816BqpAix+auueZkKS9etc2KGgvfZg/9OY6rHr4QFZejo1xEyk8
C7mFQ6M3jz2iou8xUaaqrPYqbqnrRPkxSo80h4LRTogw3Z2rqtCFyTCd7ClBtnzQ2Jcv2aWkNctd
ldvDXvEX1GGusl51gZf7VZA/+CUGgrFXtI8oPoV8XbwOxyeaE2ymR0Ry9COqroCvpflrIMHrWoFL
g5PnErb0B2qELm0G8yR2XQiJKjfQXe5YZ7nSGtc3oBub3AVc33deeqgm1z9r6uyfO1ShYMEvbXTT
L0NaN6xOfvVFRvUeKNES99twReVQ2cvQ9VD4hmptvSbJly9QCicnYmVfJo6K87VuuWc70PvkLoRJ
5nOTH3nYYz1PCoNEBC/67aTHAHQVw7nIWaTZPipM88u1PzUHeOchT4xLi0vxJkuz8WgnuTHv4qVT
06Z1irR+GxgUN9xYnj8cZUSuOHTshOyCOjbJsxhhlG1WjB3+7+F4WXvS3BjWNhCP3Oku0zKWSrSM
yaEHwsiYzLv2unNXsl/09q2bIniqWBRZsYp/bpUqQBjoYBQwkgDOIR/sB0oES3lpK2r/UtajvdjL
qM8qCkO3xeh8bUKEP7ZsNCZwo017jIedZHIkf4NfqHs0cGXaSNKnFD81FEEeprZrbyWkXXI/Vte6
xywP1d/kXOUqS2xbpu+xkNhv+SzeZWyTBgcwOznLL6Nbg3ZPJecUN776LF2DBeOMt44Ju5Bfd0Aj
5dnEkiqxS6w4l67AAVDiAmndXGdRhv3emD/ydqaAo6f+U92En7x2Uj+T3PB31mCjYjZ1xacs/lD0
gfa5bzSeqQ3kJEwntc8kORBbTKvXfCznOy0y2q3M9o2COglcufs87R5GFzWGYbOi5cjVcmMGjntm
C61stIXbAo3yvSk+i9emjF6DxZTRifBATOsZMmY5G8csbVVK0x2Ib7hjXxWz2fMm9P9S4glx8zn/
VAYBoiFDSvUt6a3TiErKtpgBSszsVc79aNWXKIFnHPSW82qnRbNJdC/+gWTAxjEL82cca4/OoFSf
c83TthU2VxCqHPXoeGjjO1YDH98JujNvPuUUpGb751kCXu/c14Fy+vdxLJeKw4DMFG7dWv2ECjLs
vm+jgDpbP10aYVmOF9b7Biv+oLEMxKtQKgbzdV6LXuuxad27Dsvj3/BM1i/2k5b4d+Uy47qhXfFQ
y0DKG+fgpd7y3/LL8AO8xUOoB9bPNMRQlQr3Vwtt4m1vddVzW0T2QQ2t5haybH6XV0p20Mhtvcy+
a21UkwzTMt0B+7yn4pQfVBvSxw9c1Z9t/CiK2bNOdu5PEPpopghcblIKAfes7mpktRd88VIlux60
oXsJWgfw/dJfpqZ/yDzT3ToBKA8LKN+6KL82ZbkvzSoJo4vIDlybv41ShL7I6l9G+0L9+c6FbRyF
ereTef4+d03v7KTQWG7kNF3awzSiQSGnfha771EBujnnpGSzFBvz04AZSQ5pm77BCv0zoA37UAzD
izPMiDcsB3NMWOTLqWq6753XYekbFOOzXrY6Rh5/T2vtCJa+GWC2WLMqOaMDgm+pN7e3Y9LaD5WS
QgEfrex75LBJUCvz3nP0b8BwtQfXVJCAdCGd2ZATbcCsdA4DW7cgsd1DPZb6g/TJwZqDe9dmT25V
Jd+belT0e9t+kqj2VyhKxBCHzfnLdbYMtpZDebGyn4uuJkH6N+wrafFQyZP2boWbSXOJyLB1bgvE
b+BpgQBdDrLbXDeefppTSOvjg/RdQ/KSytjm2kYaGr4XTJ69BFaIYFMinjwkwXxwkW5amGddhWno
5kW2HxK/RlY+ifdXt2qwI95DP8/nvMyVW3SFIOTEOPbdmFpgQrPk8ftXhoPTIBju0C/LajMs8G05
/Nb+7VSGnEIvzuMi+zQC2/GGYVeYfvxt8ZHoFaAplgueEuuDClZq0pwwRM6Po6Zrr2bf/5AIx4ER
hFj8pxxEyj4vC53MZ97dO5qmbDWdpb5iKQDTnDTfwnEr7yC31292sjg8wdAyBu0cZ/wlpPlfoyJo
BJ+QSn2PihYpWYmiLlfdgTmWa0m3P1jaGbeREEF9Ln2NqrrHFBrbKYmG+FkBYIXVgRZ+c3MAODbV
ddao0XxGQaTd90lrfa0/qEESfTOMBHlg3XDP5ryrI3b70G+hxTlxB19vYd7JIVJaiNmp4u2vfeTY
YOgt0dKHRC+4RAmM+9Tf+0XiHMfC//D/1DbPexWotw//8KprLmcIuQaXVSE9qtCMkZh4QRV1Q1Df
GsimI+6UGgMwIfLT4cFZ8tPAzMlPm5Kllo5Q0thRCY4do0lnhwEtGveSsU6W5PU6wdE1KLWxrgOj
rnL9DhHBo9J36o1W6xOQ2iVdjkAUOfIO1BlaSTUajbVl38AuY30zTp94EcWnGXXJfaAiUOhVCV5h
bZ7eowc73o+NR47C6I/hgPy9aIaIJMi176pV0lr+e5yESPA1TvokWPomNglk/xaw2DXmev3rteIB
G8Mya3WKiegXCTFMOGRzosW7NoeiLU0ZWMljla6ql+jbNdSs/GwzWkF26Ca2u9C+YvvWxYhj4ytW
u7eBCN9Kn5zJQcUvqznIqRFpfP2u4YGeF/VGhjQvTLtFUu0vlinVIVwq53JIpFIup4jQMX1aNN1A
fL7y0qjwfCXwt5i68Ym5TpczmSJnv+atU9gEvP8YJxu/FyOvDnaB3L9yKyOK5ZwX/IHc4tK1jjor
6na58WFQOOcM4tN636/jfLEasvD41ThG29z2PQmA309H23gqIy8/6mgG3UqMEWaFfienWmhn52CM
ZhYbk1N7/FXCrNnUvR7eDVGLus6vM5d1sAKV7vRHfywzrnHXubHHfVsNSyrx11WucUpAzhE5ln+I
VeQzUiCLeIWaNl10iBXHO+iN8lz8ErT4TesCvSjC2QiO217ekCHfiN2fDJ0Og6hbct8rN0cIOokA
LzsNv4wBwOteOl3sKPbv6u1Q18tto0AzaIM+v5FCJWqF1jE08CaR5lBM6YVE5DdrzvrXoPTjV/aE
MiQHpdLevGE2L9KSa0W+8qq6mrHv+lh5s6tiG4M0/wJrOj6Mk4V/J3hMjCj0I2RTaxMtm84wnsH0
xuxGeWip99LXL1tSBSTEDkfkYR/JbnRedqMZu9EEwV5cypfNbtlpHeBZomXe9OvSHm9wLAmskz5q
5oMc+AD2pux7bpSlz9Eq82FuA+vB88296VVoEPyKTZHZuG3N8fbaJWdGSgrM6Tssn5dYIDIlxllW
v4OFB0QSxJe+RQdu2qHJM17k0MaBdZeXWs+OWI82IgdPlbq/MQAmkxHAlq7PtGwX2+N0kmZsem9j
lwWPkRM3H5XiHC7udLWbdSDvnCr6YrsRucYMbeYpoZjbGz2Ydq9jpWa2Du9bDlMd/xyi1DhLS/rL
ydsmucsubpmEGqBzT8Zh31hWi5+YDnsl1ApkzZbpMoGa8XiIdGQXZYbb9hQtk9Bi65/2YXWqc/TB
Nvg9Y5a+HNa2AZ/cUmCQA6nM052MrKfJHBassCvzYFXhjwRjSTYpS19E0MEsc523FtoSgACW7Kuo
vQa6Ve2aGPG0a9/V7UD0YSWkWkJmO+Mec8fnkOzZOXZhoYqkN7jED+BU0pegmMO7DBNDpBzR5/7V
nzrIbP03/ahshXdhm9yXY4CqmgNZt3P1vYjBXgViG6msStv0fA03Nd57Cgj44HiNlNk+i/Ad5AGX
XJDKXlo4mR64Sb3dmjnfG2aCsRWNHtgGVCxS85v0iU5PLyI/tQ+215z0O7uu9F1cTuYZG4HvReCV
X0OrXE/iv09+DS0neIFVX6VHt/IvlvOl9IdLuyAU07puH5eWoBnzf7R+jWXQM7c+f6fTClQw8vGn
gjo+PqSLslcRo0Y7xeYnwTJEro3HZn4jaouxjuQi0JquXhjkfgpY/5e44t/dEiPREkC6X6LHYSB/
+l8vIJHNCD7BKfKfdTKzcjWhILpmmd6ofYkLhzZNt3JmGgGjawxuE6myle4mT8ybYlCgqxCuM5lM
SYrbKnZ77xf8baIEXQ/Xq0sfBDvESLNPk9/W5wg10J0U09pIB2RYIaHd4dH4oqvlRfrDMVPACCUh
twg1N9Nw7hofIXx2//19bY/U8Zf+JOjrnTFX7RmhZOXTD+k0Qn5jitxHlOFjiIssbFlLY2VhsQ9Z
QC1vhf5BuvMJSkgC/Xn9vPKLrh9MTtc/y/WDrH8aDeH+rWPwgSSoR5lpr1VNvsmGaGg382DWd0bc
uNrB8KoPylSrRzeMmru0ZHdio5zPOv+ACor1gjsyWueG52xAz1gnXLrNl6mGoJ47drmV0TaC4NCV
exL6tldvEaRCAPxuQmD8TrN8c+v7jbWtDRXV4F8D12aaB3OzwVllvnEC7RzgZ2xvy3wKbv/dqYto
PmjmIS424Pzn89ztpcte+uVMLiFnlY7wKRqdSAPNaHK/81+a6ACCTrmTSqNUICOjt09oiX8xzYEt
lgz0hovsZFAa+7WzSOJHs2wxtAWNW+1Q6N3k8S7P8GmakcIwNyHCzQ/xPH7jowenZkzTh2o5WHyV
HjS1Rk/BWiznl6bTWmC1C3xM9glgPgoVDjXgKTZwBTb9739Mpqxgg8lB7zEBwL+RUblMNXpb+Q2k
i5TNCT0L9c7w9PDWKOzFxkJ77MdC8zeub+46xQ/vW2mm+Zxuy6RMj0Xmq48mIoiPSEhZYBnZ+fXL
PJmc5q5/j5zOe5fMLcv2a+oM5VnC5OCS/9jDI9F21z7qqetvAUpm4Ux5H8emRqvXM/JjvFRtanQT
0vKL9GK48qvXsPXiS6Ki6yu9XRktsbPeK09YmdebpkDgpRkH/UvZ15fWCcAyFAj34yab/dVHoBBA
ofof804vd3HsKg+R3Xt43XX1OaxV587Ra3AXOA+8yJXMhhVl2qdVE4GYBUkdLiWTBJuag6m46Svb
m3SxhrF+tMW8zbvZ+joorBS8LB4fmkV0N4r7b+3IRrG2dRRRTRsUnxGVT2nRIX4UoXC1FARxXUHa
bYmQ5q8IacmkITHUXZNHjw2mKOujoVT8j2Y7Z098/YanKAnXR4Pe4o1QR6p1kI3yWNofzazKnyLg
oX9EoVxl4X6E+0IWp6zGlmd5mAXPWpI3aLXQki5jeaxTPHnuer/+rT/rUcBqBswGhsVUcJoCe9gN
djde0BceL16Ghmse2SQ8UZzc4zI0hhjsOU9dYBTr/uS6AfltQxJnFq5JshlZT7NkMWuhrL3xcI7f
THDfH2uXvJ0KgW4vMqJm0pNB5l276IyadZcgkhDORxxUx31uaNbNsGh1x+NXbRyNt8idjbPdawUA
KPzkQpt3iJu0JQVEzXmKTAA+i59cm1igBAbl1bDBVxjkiZ4SfVHycUkBalngP6l85FX3NEWhyJ9/
ILrwHhl76XskykLAV02yjoI5waHCbdUfzbzTSTdcVt7DSnHQPg52k1/wUoMZIUyIlf+gfQz9KMcF
BYc8RPcugilQzS9x4VQPLnsJf1O6Fe8J1lvHFaKgdIEF3mrJ261atXGsHJH7BIXh2emdsJfA4+NO
RfLiOTJT7ZTZw3yAUZa9kay5s0uLPac4daFqQF6wKN4yCMV3EDrUZ26E4q4vnLdACPGYsVhb5BGa
o4zaljo//5BTOZCwrUBQJc62bxJKF4lavZGmgQlZK3exCeBikwxzvsW1Z957SlLc917nbAe1X4Q1
qPXmJHIeYTuG95phRltZ+yXt/D6gU+24H1g7b83ajDCFXfRkiwr1/dzXXqjUlBtkqJ0f7UDSv0jb
bwoMum0fZVQgg9A8FdpcHCPWejtYmfNOy4fh1lTHciePFzOpnvTAcF6kv2V/Q9KHgvOvfjCWF5TF
6u+umeZvZdEr+al1KFI5aptfAEsjnLbI+ZGJyy9jDQ5Mygb9tLEQjrkHKOLfKixvBcf1J9xrGQxc
WOcLEeaK9IoGrzyjKJGhcLUfFm6V2lCSNXKvxAg1j2/GMrVvGqOBF4z0HBoy1Hpear9E3msYtXvH
te1LaVAaVVrIvxgxHq2u6N6ws+iPNRpIy73TfHQMIK3FnD+COxg2/ZQWO7jtJlB1W3vTqu/NrKJV
5zXWTRaME1U8mgaaSiSM3adiEZGq/b7aaGMEGHyZ3UQIE1lQYd5JuxEkFCgq3c2aZVWt/L29kn55
fL+3f4vXDbW70bPB2I5tOSEIGYPFAJK+63W055yuCA6JU9uHCcPNj0asUYbgTXySUXIMCcrtuXWR
USc2b4w+KZ+zwbER2r6RIEhXzqNWVQ/SMuxoAlMdUvVbrp/1NTnWFO3dHF5EZzkdtg1e9qJ+B6Da
v/TLwcyRt9TRqTpKs6/dGWR28UVaMsVtojfHVANc1IgHwtQfY2QWd1HhGTe4f1EFXepwlVFAn0jC
aiv1OumTOtzg2UAW0Ii/9itKqB2WFOhqyyixMponAG+XWOnKUx/MbTWx+edvvgU5/6HKxwljVvAM
eAzHa9OO8ISicjCCyM/9e6tsPkoJggqlf+8q5UcpV7ih58mYVCusJdIhUtBH/8285SoS6RcQVy3q
Y4dIzY6yfJRFo6+gWO/YYXwny8zQD4Ojl4/jTkZZlaaPs/E26FgKL0LKciiRtb742nC8Jvxs9Pik
a8334QXhYWXeH/3aQ8EmKdKbVC/e/IWZlobmcNO3YwwKEt6aFQIhb0KtJvNJE4Ls3myi/jU3o/7R
wlKiij6z+PH/coe/EqAbPzIFt6VwtsoX7PCMQwSO/ZYNEEpvgbU4V6TNR98uv3vxNO/cwG62yIIX
wFdxb411zT46IjoDfvwfbRlPl/Eu1fkKV9BF/qa/znVfbISQV4Vd84yHCk+fcrpIV60UyCvG+osQ
+OQQLJVX0pDowi48v/Xw/zmpDCk2jsLGVcMHr5j5dbLY2cdN555c0TvQO7fdvTN0e0DcByf22N0V
bQVwZVI+WHCoJf9ru7Z5QlVn2jUTaxbMGKL5Yx2CDkxJDO1E/kTk6VbhvX7aUaPFbdk2rCNM+hfb
LJxLtAh0yRm8KefSVjz8w7Kd9n8MSMhAnQX/JmcnrTzDpS4dEQlJJ9Peh8iz7YVAIf7CnnlAcKQB
4QPfQiu1m4Zy4VnDMG3aXCFiY+6fvKCMzgL6mmVUTgVKRhoAcP/4j9H1CsuIzJNLDU6s7k1sX1nt
O7ykVAUsv1P1mX5n9N9HXu6IyJP5ZGXBYt6Q0yVR2moFUoBsMhpAm9qmCaCHZ/2k79abSdqjZ+i7
AgC3eryOrzfTkPT3q+BFNnpwTzSEPIK+VW7jWVMPXWIGzyreo3BxjebzYLjPsahG8/dLCkv96Tv9
ZxVp4k9pmMPvrqPgKcU+7zgOznAzWvr3eexeWkFSNXaDuQjN9Xtoxbp12+nDS1Qq27nVVx2BFQ86
8vfa8L/k2Sr7LFeJo3uca9cN19qXJli2sNqpERg3AF8Gzeswjupbt+P5abxRrNPxzMg7ICWe8YYJ
rnqIjMY4yGjtYrNlhhawEasDo22WaCp0XoRynIndwGI3bWpTeGu3OMfKf1/6+jqON4YNTF6ahuq8
h0hTDnKVI1Di4Uab1UQ91qH9ZfbG4h31yifRyH8l2yrJxl2VImSFRnUbHIUELofryLVPzgahiMup
1mGQgNgxNKZIO+uDc4pDuFiOa/ylK+pdUtnBjzwBAgODE6RZ8q1PFf2LXeVoDPR58rkOoMLPLagx
rQFqBGMs/hj4SPmNJLZfh1L3tnaXQtXUWW6kKTuqOeSxmJXjveZZ2T0FMMqvdWB+TXv3mGYLmg8i
ftTV6tfeY12uZ439DHBpPFT8wrfFxDPerikJi+VZq3TJSdHHG9Ejky45ZIt70NUUbY1dzIQkbjCN
7NSnyY1omklXpUwfw8Htoc50/csEVbZLsJ32FmtHCE/J3g99UAJLE0Z5/JCG/dmnjIDwFqhpSskK
udPM7l/Q86tPvrYUlZcrlWRB2Ccai8sHkFftF9D1CnkNKkevNjEYvIPp5p+vsFc5+y0u4b5qEd+Y
P5IxMZYdnhc6gEiV8Em2dEmPXB58NW6HZUcofTrClbo7h0/SxY2KxGDGq08GJwTV7yDYfkRSNX+N
nHwm7QRvvo94X7k6brYTaxbhQ+U4s2zBSFQnw1Oz1wj863GcjWynqINy0Cu72BZK4BXwviLtDond
gz8HwXnt89P6Je8H48HZlIZZIPyTWVho2JQDlzWcbWg/86oYQDca8+NgWX9JN9Uyj6e0o5+MvAhf
+6o6/mFDbEUaTJtghsO71K3lgBxOfz+GCba41nuX9GdloB+62ki3/PN7IGqLRY1DzuhOZMBWdy1X
rXGYIc22FZWwwIp4itt5vukQd6B+DrO+LOpLNzvBI0/B8LFeDmYReVvTAlwgA9InoxHYenVBdyzx
cgk7UHlAGOD4/7hGUqjfxsLTTjJRBg19+IAkn3Gj9TBxChcHP6nLrIfMQhZjkdCQQ2I3DsAS53Tt
krNr7Ueag6X/rP1nKMP5zbrD08JkPubB6G5WhLk2TtFjbu5sjMaaPRoxCEAu0b3THN8tOw02MOCu
c+tlaAL7JQo/tY0/PEtPmg8j6IpmuJGxoJzys1K6JMIDEJbrHgrs83y4Qj7yaOL2v7YF6vEbOKRt
8o8UnYLjNUQfsVvG+iY9iSEeOpAWUPQXxGzRqwmKAEu+UL2Tsdx3xt1Uzs1RRiMX1foonJDbBTj+
qlhqdT9F2jq1nrR6kzULFnoMzC06EjnFm8WTxSanccrc5K8QXYxmTyoHQH6sXNa/IcaZ+3RG27Qu
NJv6M0CdFMzjYxmU9X0Ma/0K55F+lU8CB41YD1WQ32LJhPwW6y/muNfYqRx/AvEGfozElFHcw8Ue
j8qkFCwPSelqfva9CcbqsTbj7hkc5YN0R3X8HiW4B30uf48y9AfpDqlS+Ije7cKqMZD1Gb2z7uNB
yvLWAD9RNlsy3uWXoDHvsgTjvrYfdoauxN/Dwp35ckTha5Z07h4vwmJbT6hLombbPtuoNp7CzmsW
q4nmWQ4jL1dWHb16hDOC12rsQoxE+foxXtDsnW2ba73NjtmIx+Y830jRTepnUoPrAK6O6Hddu2fT
D/BH7t8k6NpfRE661zCv2l0Heqy2/y5qVo0PIa4s3J0PqmKLAhIGiAMeC+uZFk33OMQ+pxZyudd+
GdTZh9z63OahuTgwSJ8cYhfOaOfoP9nbdg+5A1KxtGF1kWd6G9V+viU9k2zx4CjfqhFdUFuJMNuw
m+INhpy7cVIzu5PRYDYPnjbFT12KJqe1Sws/2UuKZh7CH1ZY+SfhfwinZIZ9ebAcz9qud6QbKPYF
3sY6QULSEedlBdlizI4xk8pt37nIWaQU7mUINPSb4tm9TMsZiQf399HY/Ei+KdhiUm9+QolkJ343
PmvVXVCP7t2oVfqD65O5F7r5qGAMWGvJh8HFDcNvWusQANHe2n3rnMDRmdtAafyjH/CC5LXQ3g1Y
Kcu7Vd6ZUTR/QIkuv0jLWPyXtRFeobxfjcWdmd9AxuTgYngFPEtcTYaE9Htthcc+74yndjnYrpdj
kK3ap2DmDbptMvOuAe57WZuecqIM6D9KrFXw8vCt4SDTC6CdT3MZBreWNn57D48WP2vSlluta9ke
kJOa9lqNbLQ/LVdPFV/dym8gs+2qf5sMHQOKpUSZkSDbOm0Z7K/VSalJXpvXENdJSHzKCFAbKgFS
73S1RttNc6UvSbbeqN7CdHhijUBGup7OmGiXP2et/dqWIxpIlekjy5+YiICVC1YBP87IrjLKrxBK
8twon6H4Vtuyc0BJecWdNg81ToOkeW0WVdZxnpw/K9rTUES7JOAhKN+p6wHuyivbxOosXfJNdQL+
mob/Q3oo8CBiGNSY+umzV2yks3aU3eD5iGEZI6yrfPa9mz6tL8aig4ica9Vv1tN12MCUsud+QBVk
CYdBTpUuRjE7KJ3wwZjDeqMopX40EHB8GNDpMzfzhKJVbCi4xy2da+ByZlD9PSt6/vRbsJw2FkKP
c9JerrGOq1g3jet8EEiTQJjiLHC3AzXnbS6QJwS+4lsZlsMKaxKE03XOb7Coa/jaKdeU8KxBvpsP
9hUH4R+27OMjsr4o+I4/1GWXH6NxiUgTuYb7EfsQGVjjkr/j3GqObgx1/DH8kgduuVkuGoXzixIZ
P0wgjUcZjEVbWE6nSE/v2lbdXGP/mO+EWF5ZZY5b2K8LT3F40tDZu2ucXnnAwUSeUVd+WhdW46a0
/PLmOtCwujiW4BY20tc53vxQJRe51wvYJNh5Tc8+FVrrbNQKTa17rnFvLo52mGt3//qP//l//vf3
8X8FfxWPRcoLP/+PvMseC8Trm//8l2396z/Ktfv04z//Zemey3bGsXQdNS3XNHWV8e9fn1HIIVr7
H4CixyIK8vQMtjvbW1EChc7lS77kRiWDLplzA4Yu6Wr9ZcTppdHT8VXn7X3CNczdY7M+f5UD5Up3
T4pCO8V5Pb16Vo28zkJp1bQUhf9yutd88OH1MCKNa8bqV9RPn8ex02/0ZLbhsw3QGs7o55lnBO1u
S4e8Hvbli6sAPuEbrOn9g52rio7VXx7coQ55oKRNGQl33DVDF4w+dgEVDHAtj3qwEkszSpFbUnGK
cAor3pKKiHGs4JBM6KMDK0uPwB2StS+aooutcP9LRFHN9v2I8/F1EgjS7EYulKY4z//7/4ar//O/
YaiqhzQ72RrLtQyN/8c//xtpYpB2AXdxThNwPpMV1I+pW9cUDLVmh9tuuZc+OeAfoV3KJl670JGD
tdUBv9bNJt5RcUXfJa2GB/g0/XrAkCMHK1rw3gVYjbhLGg6glDvtOEVDE+3bpvqBbu/uXeajdBv3
XmnHYBuqZJcRxYLeeG1TaKCCNQfNQ72cyYBekR+QPjd3ACJ0Ld560rnOLq1WRzHgmFqGDxWZDeO6
xcxRzJiL9w2n0vKuTzXjfcOJXGAM6qg+S6hMmsyGTWfYGWd5BcKpaE7XS659XDKtPftRWnLJrhjj
gzTR84sfUCxa96xyXbkkWGlj/TFySU9XfDTe2PTqfIFu/v2/2lCNP/7Xmuc4fOVIExsWyHH1j2+e
orgGZmN5eBOVqnYeU5e8fYM7hJ6iAYyDgbtrwwk8j1+QrpP21KU23JgXfYqt+84sMcxr8M/dImlV
79e2FynNnYewmxN1f8fUDf+FMUYv18hL5z4E/X1Ta9lAJj3xXicv+YJN3vzdmLNXTJS8DxMiZQdD
6frTXAX2E896nmFup34P2hZuQNh89kMqhTMZyVusdHyEHxqMO+dh/o7cXDtM0Xfbt71tVnf5ve6P
OI1zv0OxsWoohZD8TH5aEjT2xrMG5XFO8hRReqQ9TC99QRo1OBuQ4R7koNakG8I8aRAnnV04tNC3
pE9GRz3qDl1nBNu679vF9pB5YUE2Al+7y9qXjwvzstf1UzCM/S4Zkoi3f4rGta+35KG49eGno4Yj
B52cQmOzrZXW7AzjxbbG26vgtYV0Hv7KPL3Xi4wuZeaGRcT+ehGrQAMDCEK8XjitqupEDizDTTDW
SA7idMDjXaOMFGvlfZbiSzQkeontSVXel0tfCxud15xr/xW2UXyzRsuI2cZvvtMBC5G5ywyZJk0Y
uQ/KAJBPutaLyKlWOCetbw2IKgYXlj65iqcbHws7Olp9HN/2M4CF8ddBtwskDVCUB0tMGf2PAWmG
QQuLpgJWLE2ZcY0zbcU4ZejW/tF/bXYonTkebmb/3fTBnmCNZQAgZYLT6fMuDJGsvdK81NrZuUqY
3QbI0VIoF4LYQhtbBvxl4Nq1ksqsS+ayhVS/KEU2fu2iyto0TTk+aGZqXurK7bcyMGfzPeL0+QfH
mqtT3KYJenJl9hXhTBnHIL7baKVxoyI6ck8Ssr13RocD4Pe9CSp/ay1NF0CEiQg9JW0V4MTBCkCW
72SOWuUPBl7ZJ9N1dW0j4VbEjhyU03I56VjH/Kq2T6bdPq5Bcg28CPIDbE53I9E9/O0bNsZk/8no
xi9lf+PoGO+VnX7XkGNGyd81nxIDASEtWhsxWfuL0aUnGeqWILvny0ehL8P9jKb0mey/KC3CRpam
DJiLojNeGimpbeKkTyf7gYv9kK/Xk4uWWsAybYHsLD9dYocYpFrQPtXGbIFENuZLGSA8ZQMBmcha
hoqOmkMH1Q6/2RkL27gyHnpfNR7krMrMeWPr7nSMkKWzgYIw7KnFofm/lJ3Xcty6tq6fiFXM4bZz
kFrdkpV8w7JlT0Yw56ffH9Fabk3vfVbVucEkBgCqp9wigTH+MDrm3TXmKHFzl7KBl4PXWF9ToIB0
C2xI/gA5VFuDDokY9wfZ/fJTUpIjQ1IdhvkHy7iYenij3ezL5gHYmeNFPpIP7MJf1xjwzvv//orQ
Xe+vV4Suuq6HX5tjeVya1rxd+LI543mvOySxjC3GHzPiK7W1dDPUZlu8+ft4KPsDMlz+2VQQI236
UnyYqrotsTZ6q0xeJWU+fZ1Bqmd4KwQmZlmleTwPKKCX3YAGu1vDBZ5ZeVPYtEs5KkWn5ejUwhS2
MtX4MtlzUPTlT+vsTkqzqaM+4k3kQgFPxmJ+xrrox5SDfonnZjAARMV4de9kLIyql6iv9OPg2j8T
6JwHJI31y7VRlS0O7PFJ9uR0eSXvoyUNA8xAcMc+s8stjtqs9W54YVstphit6FLR5nciqu/1qBK8
Xs79IIVB83+OoNLoTfrXCfN8eedpvr1cJLvySsZkt2Xvufb9AMuaPz8BpQzes19+2P/rXpbeXygh
qNvb/a6fbl7w9cPf/j/yMKt3jaEdbx/ruuQ2RX6uVMR7XQDxiz3bv+eYZCwGzRHvLl50S9g2/RFE
ovMyeiDJ2dijLjMOG22mpkiVpS/aS1fVJZ5wKATPR7xbg6yfsRwtt+TMD5FFDtxuMXioU2z+GrG6
Gv/NNnCWLfz+s90ZH6ha+PtRL3B9gwRTYZSlq0tHmV3gJjMlHyWaBbJ/Xd64b+REit0Yq8MGxSqE
u7rfSas417DbJ9nKLm1/K7Te6BaTSHDyDQfFu4v6Mt90M/lDduM5Jq+uM+2i8O8ajXpha1fmUb5Z
aqdEXD7Uttf3jOQbW60OjDzS9d/+qA6fI/OLRs6JLKNeVq2FZB/7rq3ROPitGnH6arvOth1z84ft
Oe4S28PgHivd4FzGZIULXEh/+LBMe9RvnhprwBIBq7y1jPNXGrR99cPCBGsdlpm1Tw0z+ZYoAr/E
KVhPFeUhjsEzMT3BKk8N2hqMBlJp16DLX9axQ/NGxnBWN0+N4XN0GiPVW/AorGFnEpTDZeyBMfGA
5S/M63+GqE22RaX4R9eo40NS5uQmOrWi0pdVGyCmyYUHfrEC91E/560wsIfQk++2KF/ALGH2MaQr
bP6G4xDij9oqinayM516+ZCzlfNU/XSNCY6ki6jv9jFP/2PTlp8D1XxlZpjIQ27k2yfnyaBcRyXp
I4hwHSnbMDjF8Z10qA1QEld9KzzpMVw3MLPKRnaBMUJRqvJoO/G8Pknn2pA39d6Pg055uibmNc9s
gPTUZwmWHBKlWiVxVh8Nlnyb4xK5JONxnZ//+6Nec735aPflIE4aTLNVB1CfZnEYsOy/jn5qn6cc
0jt9M7QUin3gfnutqQMqQiCKbIrWPxCyWtVdnP62rfh3Yjbtc2yGsLJLgSBfnmr3Lmj5leKO/duU
ZifeiL+mie0IeoLNaqSc84ovR7RGXVXsZNd0OEeFFDfIezJqhOYqw/nvqdB67dEEUS/DYW2Wd2Zv
m8jY8a9aDGLa1+P3QGvtZ80dunMbGYh1q8Urxqv+3uiRiYjnjG+oFLgtpWqyk6NFF73qylOLYNyT
dEHUlIdm6MNHGWnKAtXigW82AnJZThnlOqgOpdiFARhvT08TwKT/aYZieC35w966CaoGQeHG10ED
7Tb+dv705bBchusIwrVG4KxLK7cWpuZNp8yrzWXthvlzPwqxFJPlvpBT0NFOTidMSMCFFFjufFea
/kMFSPgzF+pTi5nqLx4cx1D1o39Ar210dYjRQ3AAw7EvixcxgLxBFS+NmlYL/Dr6VxcJOiipLZz8
XHlE0Govw1gqhICXlRfVqu+6ruvzrWVPqBz4QtvPsWzqSITqCEAtrCRPOO1slULzP9AvJ/+aTvEF
Ypm3i1Fw3qkuqSK3NFR0LVqkwTXkwMX/muoOIl7YmgnOfZ4PO+Gv+U4IXV7eWodMtNPD5vPW/5qK
mpH1LWjdj2iq1LtQtONaBeD2rGTGP7lX2r+t/gXHi+xX3pKxi1M1fYIy1S2KKXoeQoPsl6N7e7aC
ybfcQpUxmgzgZmaafuvwojmBGH9QTUy4sAsNd7USFOcCON1SB3m3rYcWUoTS382pq6PsOVo4Woui
6O5s0RhbapvvaaqoL4BTf1g4c/+2sfpyq9D8yKqcg3bVRk9mXLqbVhXOIcxxA7NsoEnZvAjbqx/O
vAho4aIY+s9FfdDZq7RBT1iCFBJkMZGBz+6vPVh1ey+c8FqdgQ//nqEnGFtFSnkeDUVjc9rdX8F3
f7pXbF7YFDBVwPmqCHuDPy90pTvlkVZcTIpR2rZVOgEfqHT421DtBx/p2GPniDsZSo2uogSR1uMa
jIi3jFrFJstBIydnDt/QVKSIZPZp7Sx6pQoOeguDGsL3RR5wezc/qFZA8WQOKQoE8ZCHz+3wawbo
uNUuJeHbIm30zHUVtMZKxtQmXSWDgYR73d6rpm896HMjr0q9sfnbq40leSptN2gwJOSTIGoCDtGD
gwN0UYVPrh6WFyNCHXN+VsgmtVNt5XlkWOWCwC2Li494zW2GvIfIc2vdCdhsnvbNRbvuUA42ljey
2zTioRvqh5qvaLv0wnVbWsk3OWbayXOLtsxJ9pwK6XycwPaNr5XnNi78tRqU2irrG5Rx0RniRUGm
fX/tN9m7NSXueTSVGFyPOR3jznq/jt3WytEUo4DH23oZA6A1PqDvs1Ah8Ywje+I+5yPH8IwfmyQq
tw0mbodpMmYXHmrTGValr1NpvcgvKErqS/XPImGo5aOfgr5HE+yh1IU42YWCOrdvPspGuHG+mpSM
7bnVVietTZOX0OVIhgXBUz2U4QvY63ZMXkSoqE+91iw5ICYvWTA2lwnzO7lABSfwYPOegMCHwDAi
WnjdF0gKTogcyW5BrvlYFckv2RvmGb2VC1RIyuAYW9TN8FLeNC4o0wHV+AtZx3iJoaLzYcV7+ewa
MlTXjcrqHrNJV7Zyqt3a4XVqnhfuhzft2gYGvek7T/UsVQhrP4Qa77ZbydLKgB4Bwtfaq+i8HL11
BdpJXyfPa9GXuk85qx+rjgO7oG7ybhh+suQRjOdbVFRPnJnPMq5oQ7+u3Aw6Nljdd4xb0UuN12qe
I8mJ2tSyHMPqx5ArO4y59X9KbAFxg7B+1EmpLLKhdB4Hrxo31hDrR2cGirUD/n9RkO4i30p38rhl
un63olojdvIwBsGoXw3V+DmaUoteZZQEYJXryWrM8G2EXWs8D5lIdsrQfe16c7dSXf05t5rP0VtX
ri3wlXnKC16Ofeiy6xFUTOwQhiDGFO9RV26Dsh9/gU//Pfqp8833QnsT5TmFg6oC29JS4RSIJfyM
+99ypp4iKznl1AsylIm2Xs3uvzKL8kDSDkvxNmqWxdyVsQA87vXqv8cKyuJTwJGVXYaN/zoIXBW9
2GA7zZeuZZfLPhuwlq+HkAJqGt3LK9kIYDtrZ2z0ldrPMhA6ihZqlr/1JSaJeIV266bQ8jcHrMki
LikBC1FFL4aBxvA8LUAX7ZDWnbvsxuSdk0ujPPVloW0stOU5vljD9yai2qCACTrphZqj+MOAFPpW
wUGiVad8DkABKBdS7FsO3FbIAc8ipzOZ4hKSgH+EQLpnc+aeZM+Ha7Tzgy5eyq5slLp5Yev4MvKY
X1Sh+EdKIvOANE+SWyib3g0BlbfR/havo+ScOyAoVMVU1orq6N9QqsoXqWqTdlyNWu7/tixfLKLO
dL+pSjesjWhjitw+e51nIoUUKm/48Txqbe/84w2/SqzVftm2my4qflfPyuDgcOaSA84Na9jr2NhB
N2wPlsjEfRSELntSMb3Bjbu7ou37AnRZnrziUFUutcg+GGGBiEReZB9Tl++aEVQOb7D7wuxBuZhJ
fx6L1P/eaZq68LHTfc5xQF6N7EfOYoDhoDf6a42ez1k2VVfiCZGW1fIWk1cThgqTAM58iw9Wq60z
4Kqr8s96OWpGRxxm+gdMrmNvAXvCm3nkC3b7+lJTChSJPC/9KdTeOKIFOj36EbRwxSTjZtjTowyp
A8rflh50G9mVA2WkL1q8/M7aPK2Ka3tnmSRNaiPskAvmOSRaIIdFrJ5VzmdHzwduGQNZ+xl+C62s
+xkNkbVSDNc5hkNZnHsTNdkeCtdPtbfvB99WD1Valxsz9vGokdqi10v4bfGuGpHK+suURdqz3BRL
r8NSxvQqQ2qkQbILlOzYIgO5zoDi3Sth6SzHFC2GKSnmUtGfPuhTYEMOmP8SiMdCeNQo2tyOX9FW
xp409R4zb1SfauwdePfFr6hlBvdOh4WR7DqJRr22Tut1NmbJK77iFOGh8+KOxWTdML5jmNk9yEHH
okY+KOxu4vCSwfBaqBihPme1OsADVvJzwuZsOw46/q2Zlh4Q41B3aVfgfBHb1lpTx+ZRTKGKO6MY
XjsVpKo61sWHYma7eHBISKcpJaKin6UWxYM+asUPW6TDYggj8zmqlXzV551zniwP5kDfq3fThApv
H7jhnn+59j7O2cRDhbcvcWg7y8Hw9mVb1sijh/VdIFSKJfPVrXF8p9yg2Vguaq/DXQ6Dt4bqTpyt
Os5b6rZjv3vtF62aA2GcJ8lgmebZqpqDnBiau7pKvwVqwe/GV51HNfTsxw5xs0j0HGQo9z9OjtEd
Eyv5R/Zk09SVBUsL4KOcH2dRc/KN9DpfUXLnscdYFZrdEG0hbaNF4RbDoY7LcaWWan7IVLN7s+pd
MnPCakvP997QZOtOMsfy6AcSlNnFiUW+bAZr3Pj4MS04O+Tv2sB+r7VhBg6wLt8inKvm8IQQPn6x
6JRdu2rzT9D53bmbFIOnUvWLHFfxbreC6mYdd/ugqfP3zloDylbfMqNCvhoW0kqGK78RC7NzNOr2
6njJk/4taVXcwwe3v3MRyF5PYaftBEfxN9/HC4ci/DN/Xhh2JuSA7XKy3nrHFSvdQYIXgQX7bUS0
wQ3yt7JT86MLkQ2BMsK1D3OpNWGsRAn0oiFT0rWPycbLwMv+pUBf7GJPJS7khEitx3c6Z6uF7LqT
H++yMA+uC6I6QvmdV/9Ojsp5NtWhLTmrBoz29BaF4XCMB53v19wkZbbIgjY/U/ZyLnaLaWSIvvpt
QlGBSnIK2IO3mE8OczO6nVilCVWspQb3CCFPUIjyLnIi7PZ/cpQfD7In46FZrTIdv7bGNNOVEdp9
tvKDvIf3ZiN1D5dZW49p2i9MWx8yrKf87k7LyDpsUFHeadY04E5FbNL8UbleyjV+DFFKjsi7yase
0GksOMFE7tCeAwE9eVTC/rthCZLQZRaegl7zz5lm4hw8DzgRXzJHUyB11GF3Iav0j4Ek13dXFO1S
95XkvnIL5VJF+s/rjWYJXVU84dKZhu506jKIDU6M14GYBmpDIO70hbyMi+ZlBgjvv8QCRVgH3Q1Q
i2EtejWDvcIDOlxZjm6u5LLA6NyNV8FtlBKoGsZuWi3CB6mf+iekWk7wYNVFfZFxleypnCVDk1Vr
lNchOiF+k7Mdr7WFXk/wIdy0eKpUKz0aOoLNrqPFAJus/EVTLNQf5WSHZDIs/mbphG1SIDWrI1Up
urMcFYUToJFYJuvQaPInEcbpo2k+XqeCl/8Zjf0r2oTF9ScLo2pPZoQNxfyD5R2qvPj8MNcbapG4
fhjZlU0eV18+UJUG9Q5CBkbe84+Ud/r3h2qd9i5ogvsp9JIzUvTpOVZNNg+ks8B+Q2P6E29rjUK0
8IvNbcClmH6Kcop/8zQZT1M1hi/vzngSHomlrmPVAAeZQwxd0Dninqz3Yw5bCeBExbaTfFC0k6Mw
zfwHrGehqzfHPOurA3VcLKvwIl1baIuZe1FWwzqMQzLAYFlXfh5GG6mFJpuB6tmqxA7jSyz1NPwD
8Avd5KENpBATjcocqk1jVPWL3ehPpRNEv8xIA+cbZWRXcPMQbHcOnhtHZ8DS7KvnGT3/Q0Wufmg1
GWlLb9oHTyfJQTk32kS2rrzksXGu4h5hest9tchKPndY/2xsUVUbPTLOJVLJkGAL/LPx43nLIuuM
Cq3/uzKqjZI1w4/ehj+ns6W4aGnpb8dUjHu5KPYx3U71aXpLWSTdirum2MDeGr8sEkbkb/t5UYam
1kMfqVDH50V/fpIzohqwakYzfUcCSlvrSoIWn87fegl9BjeLRHz0AfKe/3XGyAwkyf7ve8APTz+Q
8L3eA/75arKD9N4v34dUEWfZ6LC8zyVE4VUOTXkttMR1eWe04QPT4qllvy/niVB4SweBqSSmctsO
7srMm/RFSUW0yBRN+x2nB5GZxj+W5r42Vu6/WpOK3osJUlkDpLfTlLLby9XOn9XevFpVU/3Pas+F
TjeS9uDxh+9yazsLyZvNigjs9mSkZy2wppMckGnsYlD5zuJqIqF0Shtb69ChBNtICpz+WEcoaib6
JrTqZKdqTfLuus/yyFINbGDybKaJjE7ybn8N/2u2PMfI2XGv2Yu+Lt/boLHMPc/T7K6ZGzOfhUo9
hz1pnc80b48DU8Djg/1dkj5qcW1sqX5Y23I+oU5a/uGoPME7s9OfEZX80tPpJfABwZBx0p1nyl5Y
tcNHpjx5HEXAjWjFs4fq0MQZ4jUIEh0ztzG/dts+TdYUC4adHEVHinp5D/IIzeYnvc22ne7Zr5Gh
jQfE2Kh5pzF5y8HWlv38eSWBX3L3ZaM2UbNrNAMZP20Wfy8Mmwrd3L8x/fUiq9HoYfdqBW1M+jC1
SHB5MUT3HKV9y3ySIXsc80WVi+II2MB6UkWH4cC/F8B+XPXSqd4KKyTz6mRV5si+m6E63QV+2MHk
Rq5Ufq8b8dQbqfUD8Oy0arDHRUuo7k58AXhjhOIdh68Zvg0hj7QFtEHDGzYyZamjs3DBhWkRjwVv
zNuoq+rR2ob8tdUo/3CSaodt2xjFW9n234C1VZdBqMrFdfzzYBbFG5hjimCKYq3lLJ3j0aKDdXeq
zQSeIFoSx340VnLQzixlrzouaKf5jkmqUACg0HOUo87F42aHUpunkyU8FNRIr03J5ilb3Ppabn+O
VDDHF/A8xZrDv3O4rcvq0CUjNJz0DMFRlJXtPQrh1WPHCejiiUcf3Z9HGUlhE+0yJ4+XsisHpjBA
GCCL9J2MySbLN5DxMaZJ4J8Ltx2XvSjzYDmhcrrHEKVYgCqPLrLpXcRa+qx8iN2gCMgS1f2DrrP5
kl3UqPMN0L98qZq1tTIiC60SPTKHRVx4zb1syjxr76e5CAlW65cM+cXU3H+Z5/hxdMxLgNbzXDkl
JZezjyFHx7nmHjgpTqhEJ757kI375+rvETk9tMd0icoowlnzRBmTV9fZY9Qa2wB1XyPIoyOUuOgo
r/6v7v9XzIs7pCkcK17d7gdDHKopxAJFjP29bEhJ9Pf5DDEvwFTynHXXt0HvzzQZG1VsRlPALHK+
XAm7Bvlpean2ZXwnEAaUc+XS3gr+4OupqRvrwag0gMKmehcYk78CqoJxdgTty64jtV04UYeIn6Jr
XMsJ5AeD6wSzpDT9KWiV+c09BxvxGKlKcjHrxwAV8QQpP1XsfdVWF7qJqnnMe7/ABHAbjbWxdlsn
fEOsmlp15aGMTSL1FRPbmj/MtyrQ4rtcn5OVYRG9dTnYQBWAxl52/Xa4SxU0JlogoZc+0Z4s0YiX
2gT5NwARzajL2BVAK9m1sMC1F36rvKHGqe1lzOnd/gGuGJONYq9Q5jjKnoxDOBMnAx9QaXsZRWV4
nAbEsmW3rVx3VaiutWOjalCCVL95QJLPOR4HuaOutDF1T22XI6WJ8ZGPwET9WOFYQnoIas0qQvxV
nxVyv5CihG2ox0tSda9tp1iwSPvgcVJ9qAANsHg3eMyiNHjE3jNEAlz8kuP9PKlsk3TTubCq5Qw5
EMYnT7sUsfNMxrI4u3ofvOTDk+Ss6Fjtnmo1T8nuUtAc1SbfjdjirGXXmxMR4CCsK8FlvoVjq3AL
IP6s8V7MV2Zram9KMlx3T+g9AKscux9DbZRLK5ryiz8ECmX2ZthHuhE9JH8W4WV9XZSDzZCLDNI6
GTuv+QUg3xgCdUPdC8VF9owUDE4DSY16KO8Uy4Veq5opyMJ5gYxlVfRlwQi2uMH9MLlvTfHcBPGH
mOUHq8TvljbIyPvAbK0LqaxfRamP35G+xkZUQX2jq0310obGbzlfb7RqGRiUtyacNi+li/m5HAhV
TDyLoR7utagoZhO1EH6Mb96HmettNGkvNjfZECBS3FJnnJ3FbnHZra287xDJyJoVXmQYbv97TgRC
F22oHla3LVyUfLmfwKFy/0kVG1zt5zg1L+pgire2t+e8ETvlUkPR3O16dS8iRZwCJ+SQp8X+s2ih
TrqTW/9uVDbIpvnPv1c7lRleV4e2+XV11wTVglPHuJJJGGyG8lOEe8UJVp2+VDCLXHVtB7FcpmPK
JrTXAHk+GnQIl2PpOw/I50DTFtC92TBRUjdC3tN6XXzzBus0Yq4Hqot07FTdpaGnvVfzwqmZKAQ6
zufCsB27sxdzbB1cLz/m+EgvK8lmD8eQT4LUTk8Ken/d+0k2xRxr59h1f8hv+NqVg/gNe/vAjPu1
na2BIztn266AVcR4f956rbsCVu6ek0HUFzTd6guR0Whf6z4qHoDixg+cLcTCCKrxjdQciiZ2z0Fv
7rY+poNk3p/kND+napibJkLEuIksAwQxJUTNEvxuQ2Ps72QZxPh3V47ij9TfDUkWrHWj5Q0gzJdR
LZJn6r3sLEGL75IsDr8VmfEhLcTFML0Ypf45QVdsyHuRsVasoL6U1LLOY/NkVyiy3yJd+HSV85Dj
9ORQrbX+1uhHZeFGDtNtEkNRF2a7dP5NWGr3GSuiItvJrv9nnozpkUr2qjwhxO0+Rm166AuK37KH
SY6yq4aIV2CD3PrS6t33yRfiTo7qTl0gk6WTzrW7Ec4MO+dOHbW97MqNtOyGDqO3rhzN7M0V82IY
+tkKdXD8/JijU4FsnrH8MiSvQq9SjiJodmRqm1mepeRRHYe7gpfMLrL94Zun5d/bMERSMXXfs8ab
vskJah9GKMjAAuGYd52Qav576fafE+Qdwl5PFrML4d3/njUoZbjj1Pl5G4efY6DO+vHnNrcJ8oPU
ovquG6J44mRlb6pasSpytZN/xJuBk5lugdew2X4dZTAZ9E2RWeX+r7gclLHrMtn3XX07ZSikbluh
aRdNAC6HaK0sjKF23gsPapfQcZb1OozA2Fq+9aTk/ztASFc99y+qjul4nubA0DEsSCKqrbv/RoOC
28psWyusPe+6aRdizjAtPU1kh5rTx3i9TPlnoGYyR0mcdvsCVo2mt8HGxNxhrQ2l960O/bk2MoEQ
UG2T5B6xsMnyu3oosgUVKe+bwB2RjKF1aB0sMZZiAbbL/SZnRlN0dDSMTfV5Yt24GUob0DblIOJ6
FpUp19zJLrUTZU1SSlnLydGAtYsbuO8Omr5LaA32N8seObo0ZNll17Aoe8F52pRdRYlxnqHxYZs8
TLHBphdlyQseUflJ9rBHD5eRbsaHth3hJJIqP5iBN+wHElurEDndXduDUvLivFzxK0JLo0GTSFS8
t/Mp9q6jeuDZsP7aYi8nT4Wx1FxM13L0yvZtMzXPHaLrKzsqBAVnup6KNTafK4XEK5pn8BnBJuxb
hKnnUT1t/U0u+pJzD13FUPztECTDKtbUCEYemplk/eJ7Z27YK8f3k616h9FrV7KHTNpnXE67xTgc
AvNLOE64Tv67zdX8XjZ2lBfXq1tM0/TzEDnO7hYi4YSH2dzIGFKRcHp4BpHA+NeAHFVGP0LZIqoO
pDGs/TXmIz7qBcBbJyt5iuB432dp4AP6hkm8MWKg8TL4ZeTW7yHKe44dwGZj3a253sEQs/iz2Z61
Qf8cnXIXOaMA1xF9EurjiI5SaeaPspPwsNuOoTkuZVedJ6R2+aFh/nGUIVl3y63kYs02KDKUoVSx
giRJ0X2ONU0YnvOuWBV8wch2PtjQJe6CsO8fSUcBihfwSWRXNompgy6qnGiPemj/aNsc6ITAUXle
IBtktZBd4l2O/hMxyD/9YxQVv61hwkF8DunYQp9KXBNlT95nQPhh7ThxvpYxxGVIEReWtxH5dO8g
cHQvoqJ9DCurukM84ln2ClcF5oU9NvxYhLlkTDaIRe07ZABOstdAzj16SfVTzpch7EzA7VfOi5H0
FI1Ut/7emb+UvjXeBiWY8PwDcCtgV/Nt1+E5l676nDqDsRo0PVy1rvhuVblywEs22zp5Miwz0RYI
0IXtUpu0c9SzU1CMiWxZU6nvnRbda67wniI8r3D3mX6AAa+3FQw4fkg/rVEy6XbDUIcIN2TYPw7N
gRwCzjdDvFOzwL4PLD/eDmyq8VjqnFPlGc95hRaD23DE8PgQnlan+xrvqrXXwxjsK7EtbbO+U7J7
XEvEfNzyOkwPND5Rb++0NN4kRpHs4tKKgZGnqHEE46IYJ2goWWhfVB/Xa0NVhkMWRlQkXe2ldIbm
BxLNPF8KUz0VSmkBqgnYB7lFsDWdSls3Q2o+gMpdFqMePMoGkQR1PwFy4Ob/iYG0TNZVYVVAMP8T
6z2c5UMl9fc4uYfXtUFtkGJI07OcpgJlu6O6/XBbpJZKz7PHb9FB/s+iBPLlUtOceCtjI6pjd37o
HTsTjMbCqMfyQEkU8xvZz2fkhezLxlaAygYjrtsoyqWLa6tjFnfQkIA4JEqnqWvZ1zuzOMgrKOdM
nebxWq6S0c+lajEsfEH9R76J5EsqiH205edGxm7dW+yvebF8l8nh6+Vt/HYL/lidzxfe9VKIDmE6
CDW4px6GuvlsogALjmRuYscK04Xsy2EZlFe32G0giSrEi27Df9/itvpzJnrn2xJm39Ivo0UfWO5F
QT70KUq7PSoRv4APTg9qhz+M2QX6qgbkAzxd+E9TKoqFQhbnt2X+LoIB0EOPzSxP8fDCc9DcFV5d
wAQLzUvXC9wwoyb5lbm72NDi36UYOrSufPGkNEW9zbXU3BtKqkPQRKvPBej7Ix6d1aRin2Z5QNQD
BA1WFtqQR2Mq0mfchfYW7hLvYdpFGzeoQP31WKixgHpxEAfPWstfZlvHPxvqgM96J9aOKQzKnWnz
nkzJemhN5bmvp3IXKdaiGZz+aOPDckSEPz1W5loXzbj30mwuuZLxIFGZrQy78naWnu2jKTb2bYDQ
Axiy8ljYxtsMepAP9njOO7ocBFf+M2/PcSvsBuU0RYve44qCHb/QxzgqdiHKYyfSppigmCmOTNO4
zYo+3rpiWo1KU69LMRfGiwZxI8BlWyMIVApgIKb53iT7UUGQx4EWi6iBm+KFHj8qldbuzJEdjh+T
6AeDbf9EbH8X5xTjwyHs79oEKCbvlaVQsATTRuf3FMQX01NMagjx0uyT5xTBih8csdZx4NYL0tLp
KS+C/uQjK7lEO0/5kbvK0Y/a7MVGW3iXoeO3nRyO8B1ANq+iru5G7UcBJmExuFV3garp7tMxHjax
rykvIA5O4P/LO0jZ2Ur4mbnEsaQ6AoBP39RxzVNQW06CLwy6cd7KCiH4lnq+rcshO6YuxWynzB84
K2LF3ATpstYNc6VRSnroNNNbDWiQenax6mvb2LaR6Z1sXX0D94cGRYOkYolZyT6mXLYMA/2XYw/J
AYExKGjmk8tjzEny7NDF4KmVQp0xdUGxzw3DRQs0KkkxFerOVsTB7EttWdvFwovSZuXpWbnKkUw+
OXaUHmw2dNA+FkpTLjzVBjc2uP5rWyL62QjPeYr3EftKZMLI81cemxNLkO6NgH6qrrEd4/HZaMvs
KdtbfXTpGhuDbWRt8BYAnxOSd9rYScVWflLcdSXYhY36AwbFysE3aqo7YgDaNxP/BOJJsReT/lSr
uzYeLrodw6S+KLhiLUYxRjzuk/YOAkvgx3v/dxuP2qbGTfQgm9Kr0tWIfd6Yu/ECcZzmUBZovJfC
Q74rS3aWYm4qM9XttZ2U7bLo7HeVCY6OFVAfPrETajalPuQH2eheVFyvZFcp7PzgzY3sBjjc8hj/
M/uv4ZQMHTX/fmFwpjxUs08gR7sxu/brLP8ZWj+d0uJ7EDpL/On0Qy5S/TCZocURnf1tCs2wKfwF
gOXvuElh9c5TBFAwFsKQibxpKS9BPT/belhswmIwDn1sGwdnhKYJaWQA/7b3k8hb5GFHhqTHACwW
yjayKLEvPJc75FWxjOOWt34Fhrh0EaLGgWN0kM3xkIVe8owHaMTj3YgpUw/iYvcq3291oepjsq8q
O9OWQypeHOFgaTZ/AlhptqcW+7F5LotsOHhBPxyUufHUVVqG6C7mXXbw50a+a+TV/1B2XktuI9u2
/SJEwJtXEvS2rEp6QUhqCd4n7NffgaT2ru4+58aN+9AIIgGwq0okkLnWnGNCwYkw8VDCXNmhovnD
AP1MTYbuSBGIELjlVW/1P6umfCWBw17VaspfoF4esVTlrN3EE4HguIaP+RBs5zi9gi5Xjs0S/ig3
QQxWRMlMyv4pdL92Olgxv5j899PM+t1CzbsRlFmOwzQXRyZAnZL1x1YvzINpIfCwtZw1mkM3rze6
YmOqHTQUsKLH0su/GWVrbQo1mWhmlIIUlbp4DzWvOfItxWfHH9YclZOdEOTZTdiFPGcnf7EIMtm6
qHL0H7E+H+NazEdLQIyifA47zK2O1CvqI3N5d+ckMROSQj2mS45c3lTd48/05434M8lXWVH3j1cp
vOeDMFj3BWA8kOPr+TosXTSkajNvW9t6MsocZl7oAdFXovYoN65at8cuxZpFZAfaSkwaq6osVxjT
22MeB99Ie3pqavSAVViLdaJrPiq0k9t0KzVwT5o1HsM4f05qVGgGOpBDHzbHuqAsrznW18ZWgksy
9vNaJMVTmeQjqSbaD6jxwM7b4ZTTroUGH4LFtAsXtwdwWRtJQqqK5zptQ9+2mRE1VdZuY7DSa3y6
dF5rE5gWuknEi++THuRbEC+JDxyg2YQWmRRKPISs/HAJKxVfODPbFoH7PVUogFu2eJnKavTHKnS5
xAvWja5HK3sW2TZiZY+Ba3iJHLqr49SjQl8KYEtzNbVsAtMd4FLo6shBdRbffuKspoUPISx9oxGd
sAWXg9qKZZXPlwovoNtYe7TI6rb1BJMDy202kRfxkMifEH2SkakOuKPD0dpjQLp5oa80VYi7he+E
FhTjDt6Qwf961KHG8fsk0Uy9c9RWIXd8goN1fsuOuQxVpjy4Z2kInjXzlF0YZ/cxscTetcXZDhT7
lEbVIeGZdYyDeNflieBP2TtgDohQzYgSWxHHlW+auZw32ETIOlPCaxrn1TptGnXDvdXeEEuNzMvJ
3smFVDd2grkoUWpSjUaIBnGUbQZPJ7Ae5OImdcP33MQ9N9D4CR0xXnnY3fgONaciInra6c/LY3WF
6f6rCgnPj2nprAvXQDvCrNt3VYdupaZ9612s8kI00RHh9tpq7IlY5BZGTR+nG6cTne+F9bWJ4kMR
GSgEPPNGQCxmodIzcdlk+tptkZJ3Wbvj+wmfuC2f9LLCodC0G/6x5r3t5tYus/vNOOgtLhizWdFE
4kOd2ycrivl3VZLkeTb4yOnGYaZ4uGUxcV1m/+c2hp2WTWN50IyepUGv0qtkNp7OE9L9jgc9nY31
UIE2tKBlnTI1/p1MXY5WfyEn9RCqqcsSKmiSrKaCD0KqS+ZpysPPG25hOjkrS5khRaB+P2fdvZ2J
9lIrfn8xpX9ZVV1sNFcxLopF6i8VmN+emcDOypo3FlOnudVhd1uYlgdXvSUJsITKm3e64l3MLCrX
qSa8o6Uhea80ODJp4m5TqOZX4V3GUAvhSEfxi1OMAcufzNq7Su/41JAsLD/inpguTD/WZ7rteUct
hnYeLYVsLwguWKoJ4qBEdq3rRrnNFnlZSHv1sp6OStbNO8zV38pS01cu0+L7MLyVWUaWw0DaNBM+
bcM8alg3jXW2s8jaA7SH8qo1P8eJ6QowjuDE0+iaZFa9n8Yb2DxrZWHV3jWWk5zsTKU9Hl0cr2/9
gs5w01fuLRpJnTAakezEgCLJoAa/SoLUudSzyl1/7mwc1qZGzBczqqHPXT/0cn0tOqNaaQjgtmPl
rWCkOc84jjRU8qXfe7mzPLgtTPxOva578pfCmiBLSlsgbtHsYbwCN9pZyw+VXKO+uNNwgTMYBi1I
EoivqcfnJLdpTSppHNLqc+xNNx9hpfHrYyyeazdaKzP+fECRxUp3KctpZu/Plfc+pTqPaABwu3Cu
tsRjftOxe/nBTLs21lCFllWc3coRrSF66HWojoL/X4HMv7Cq9RAhRwD9ma4HSjfraXDG45Brdz3s
mm3O4/mWewWuCgvHEA+B6B6G5Ruhlmdwd9eO8vIVcuxEuBiNvmrYBm7vPZlWv8smnj91XhsbW1VB
idZxfpuUyVh5Y7f8PkxFi9qeto1aviD8bzeuUXd+qXTf0yIXW9utSHzKUVwYIdl+aQQizjBHVIGs
nPiHYLEfzOqAVqmEeVfFAzZxvIap+zaXpvLqJcodnfRJhyp/ofTRb3U1YQFkt8NVi8TWTSvtFC17
nYiHq50bw1VVQutok8KC35kz4gi1M3eIdYbjc84VDEqefo2jWb/muNf8FtzQWu5y0z6OU9ISOtKO
6Nbn+iM00VeLqm4/qmoYVp3RdR8jTv6VZxv9BzXdHuFkOH6EPLNX+BhxQ7IiWcWAYD60YuqQO9Dc
9Oa0Q9DaGx9tZ2PW5gP9YRJKBzKkcT6QS7UrAILuB9MPVj84m/1RaADQTWozFWr/D9Y7fKIaoX1J
2hnRq2FGX5YYgZUR5P17FUUw/+EJvDWxgrCT8NOmq99snMVroQrrNeoKA9RGWL3GOXflyaZv5nhB
sR/bFgIQLJRnLHCsAE0zRIFxwRkcQ6xDoW1pyMrmxtFvnj3U21DHDYobkUCeuJkuXhKbuyQT07l0
mmFvEg99ospeH4TTascOWT5kT6KFXcQD+KvcYK9MGfl4dpLtp6E2jgIx5SbP7XWdWM4BH6Hjk7PA
j4T7GE5Jm21ErLKMjbunbFJ3ZdjmdxTazV6AhFv8HxbspeK1SQl1TObqS4nd2UckpK5Lk9yxwjzZ
sXkmWUxjFaT97FvjHdXu78JWKLww+Vf1+pAyf0AEnPtjjZtiZCHeRXzB52j4s+lT5Vjws6yMyfV8
Oqdny4vGXeNM7xALB98K7OW+N5rbeAD0UmV5fWJ1skoK7BWao437AsDYeoQDuHINfVxPxP6unWUp
kVjGcDCH/Nn0vrqOqr8VyvQr6lmZm3xeI2XfKWFya7KCxYTnfATYE1eVZXVvbojzC1c84qGm3iYh
JV2l0ZGdKwaL8VZc+3hwt6FX6CvHnohNpX7b62es9TCIFhhD4qYfGvpxv/byg+VRWzd6bqhxHkXb
HHQoSM74eaLdvtKy6L1yWowHK2OY0dt0xypWtH2kxE88uPzBTMa1NkEJ0tXmN+hlzW5KtCHiNwXZ
gae5QOWmxvHKCk3rmM9av5mLriCDvTlFupPuykD7YPSOa7wFnSVeLEU5Z062tSr0kwqTwEfXZlhW
jVn5RgGAJSVISAqCLiXQYtv0WbzTza96mRtb7o+vdV8Uaz1PhkvHB562oxH6gMp3Ttekp9xAqDpU
Ay5Je3gbs9rehUEgiK7pv6ltSUnBzDezHXHvG4P+ElMasIMW4h6u1w1d+q+5JfADGd1bGEwxCo9V
NuPz6xooDUrMk0mpqk0pNGeTOTz46w4GQ0QuDIadDYaO6LV1t3VGeGSp9h7xNoCdPPM6Vx19XQgv
SeTN95KZtJ30PxUdBJnmppApA1A6tvOS6z9Gh6IZvXBmnGP39cmJMvcvD09aQogBSlaME0V4DFot
xeg0kuk9zN4TTEf7KPTpVzMVxi4dlj9I7Da3yYH2t25jip5wfW+hF+vboZjbY0tWIaI5cLfDUivI
63agVESJIm/WIrXH5qbqKh/w2GPdUU0sOYqKVHAE1d2BiXC/m+RheaTB9ERua5twvhx4vMHfjsl3
0XP1aMb5tLOd32kdNIe+U+ibNO5axYZyNEi2J50Ha5pWqfaegJx1hTt9XYF21aLE3hnTJqWJ9Qzz
5prBEF3HokPGVcCmHWk/vmFdJSOnx7NUpJtBYA1X0oKbJWoh6jc7pbCdn2FC75+IUh4E5ezbc0kN
PyBpIwbzrFKEWqWtwTq/Gk5VJPyu7+6016oVoZZ4UDUEprbRPXVzbiAPqUyMZGIThYcohJNjZKTG
TqlZg6FY8iHzNN9MaILAqEXPZcbzCqaZQjbw5NkCBJFlwONrAj8Iotcuhz6rO0fR99pbl72qqHIg
L4TNtSuHXyY9310/18m+ViPaZxrPtxlpE/lmG6yaxrockTkoynQNPBA/VdO+xUFDZy74HQxF8aoG
/XfWdx0A8nY7hcFCtOa7WFXp1SbK5UBIbrj2bHsD0ucr63DY13k3bzonYLHbut9IC832s0K2jZH0
tI6MYF7ltROuiN7hc9W8p6Ydsn5qfzUD8VNOMr9aVbpNi4+6jMzvQS0udlMTZwH3Np++hHlermCO
E205lc8kZnVbJ3aejTH7UhakwMft13TU3oJO/Coy5qld+F2Np99u3BTMKLyOzkEY0peL1ZOrQT6y
4kNbdzvV7ubvdQyXLSDgV896ElDrVSkopSiFVm+12hCbxCrw4cd/CVLWaFyV4jL00ClzNUsQC9aw
PL1ho8Vt6yv6kT5CnpLUnFvB73bRZlkORgKwz+q976i88cmNHcKQMzSoUH/xIDP76JFseLPjsLYO
vqliMPzKmtxVl8/fMv4wxM2zHunuZW142zGvonswmhaKuWvp2X7MwvnDaceDZQ/BysQ4t4N//Ka4
eXxbbKS7JFB4RAlvTzna2/Hg/a4AtSlVIzwUQVA+h036E97juHI1su51Qzn9cLhBMH1wymNIq28F
mp84Za/P1u7IDX7PrDs9pKl5HVxmXiUltXVJZCUlhQJxrGrwlSAkojaqwo/hoHH7Z0EVo7/ZzpRc
fFU3QbiV5niVrwxBudXBkaYOJb6SoOmx8DTxE/nlh7CtnL1t28q6TCrlapT8qg55MxaxNHyEM+Na
x5N1oS1VrJggKe/ehGDOytJ5mS8p78asYlcP7WyvW210V5IywWga2WCKvUy7IYtuqat4lLXDZG42
9iT4PxFVLl5QEsDyzrqzCAN6POksQFuUKJH+xGDlKdL2PrqoPXdhc86ys5vYWHiwsq5LZw4uePZ9
YUcwb+sh+aViFGO2HlH700CPknQWmxgKa9IPoomGFPULhcyJxFpJsU4T5s1pSnEzSUdz6bn1qSPZ
aiWVPWpCofrzZHlU7jKhXFsJ8W8ZhdylMdwTPRQ2uR+r0bDNx8C72Vr5ZzME8A5QrXwO64ZG6OOM
ckzMs0x0/3NqoxB8n0zYViCmw+XudFqFVAq5QeJHx+8wfbTg+GmtubepwZfYTGAhlmF5lu0yhSAf
7XGWyzLrNreW+6xb/UUOA5K6Oh6dvxSPHFGQzZNkzXQDfNcsTU/MPll3Oo1KlhYqWXlQkmvk0HIG
5SIShOTu8h5Gqh+w7Ec8qi3nLjd6/qsmlOwGcZxniMq/CYqB+Ph5Qu7AWJxZdm2YciFSMTN33EWj
FgJyWC6hsUrOGJAJeUlRzZVvJymNJDv5YFY1vVRiao4qZZcH2lULLg1U829ONLXbGs7wQbPCiYzY
/sJnb/4eTepAWUg1L4XWipsjBmclD2Ai+XCr9tKNCDomj1SJrE3pTyJw3ile8qXvvWg3JypNohHF
ZFBExbsRNx8y/C+JUfHNZv+11Jlq4SDuzlnwhRsffhyoAmvb7nBkJnqf0g4Q2ywznas8GpZdc7Gy
9pLqQZdiJgrSneapJFstfAYT5P8VFc9rr9q+gjzzuV6UUyUIa7knfQXL3tSk+rN0IPz3zD8aK9s3
3XTyE2HcoEtD41pSLR4xFrMlSIfLQXRNulbs/wwux/8VfZGMdnxY8gRlAjlqXfv0SCgnz6zdUUJ/
kQfwH5bUGHFLnR6B5eUcYwd/BHTXg+ucH5xszSnWUdsYpz/Y4P/swqsmY8d2tm2zdxzXuwckFGwN
fdbW3rIrN9jU0uNU5r8+h8IYTC++8TUkDlOB1MK5JPtunKbKEWv+58qxVaOVW3TWgU56cFep/N9n
l0od+dLVVp4nD0D2c1kLU4b5nhiYQKooH5/SPNYvw9wLP6eC6utRk9w0TUtu8tUYG6Dw3ale/evA
ZM/FObWyrRwf5rQ3H6e0rMHrAjmRfBPR9J25CvoZ6KYaxpTXePvPjWKrwq/wj6y6bvwlCfTFOFub
yu1b8IsLrn7Sx1WNA+cij9ZRsLYdpX8t51Z9crvkGi9npdT7j2HfIIxBscsqzps2Jf78bT2At5fh
ZqKgdBpbCnO+JeuMoAgS600rvshd/j5nvVO7J7k38Xi0h3ct67WnGtmIHGxFU16SFpaAzFdjQTQc
jDYK/W5M1PdoKnqKfHTYTNf+qXvEk+RtX/MPin4F0FT+mkZTjn4GGrheEZY1RMZHWaLXleeq7kw1
qYvdrTzXMvI/l/ZLKIq8lKXln0v73npcmoxl/uoIy6aF7Djbx7lUTTDCNzQhl6Zx7XTaK9EE6c1z
x1u57HlVrL3O+QbifPzYyQv1jVtUdpWH2LRrAHrNQV6sd0iqpkGoG3k0LqL0iKdRWUUdTryQEuHN
MdrrUA/ZR55rEfJf4fKFCMUZOWOzmeax/1LxSXNBevz1z1NtV/9zaq+69b9OHabuCoO1TvdxVCGf
68L6jo7ORi5U/qUumS3WPIUb1sDTYegwgnW/gcmFX6se/FXBnMaXJ8mLA0Kk73hc7btlZn+7GJ/p
dJCnNaxDLbJSPq+W76njAF/Jq62Gil1fp8o6GBGptVBN91oceHc3Urr1ENBfrmd9Z1Pp/jXqxtWb
y/hrA91h8da0N5WwvRXZ8fRRltQStR8ojsyDvpa7U67EzxYxoHKP+4j10qfDSADWjI87VGjhJk42
v6fZDctZCyrRqPdmqGa4VnUIz3IQmwmuLiIzVgZpGY8Tp8Ykum0QPMMxOa7CrojPzeDlr8qQqRuR
CGUjd4tWw68cooLRkzF/BUbjvrjYH5YdeYJZUaWj33eeirY9WipJPLhu5g8RMvFuG1M/yge0jcW5
FeILT5IaIZ7Q7yqr+0KblSuCfeMt6ZN3nlYKzl32lmOE1irXmFzLQ01guB+m1or/gl/1PH/VRy1g
am8EVPd7kydYph6ndo52ZNOZz9ZEWEemdO1Pg5uMVrT3qpWRrcl4Nx0/5K6brgrdjwZakzSaKdfm
jxcKVEDCeWiF/I9zVKLLtpXwSHRyBnXft5Te28XlRjikulfrKvcnr6hOj/+VaS9cRPJsDIpEMqNo
NsMfuObCixwqoOJuKJeg8Vu+yLotEdP2jAubCxYD0zO0HsJIowUaLr7F2mKLz9vi7KUivEOTJTmp
jNofY+cCUomy99Lq3B0NdmtnC696L/LiQk2z/dE6yAAKU3FvbdbUZ8EC2a9NrzsVPVYAaZQhQqvf
t1r23Hc5FXKn+j1Yxb7Um/q3Sr3sny+Wc+TIyIvBwS6uhGDwHBJq/RyA+AHk4QR3ZPLrCgSeUOkp
pEjEVvJjMPWJ7SdD1B3k7j9Pw37257Sx/dBj78sgrCHaqGNKQJUyQwUbB2olCivghZogVfzylSNC
xzc1FeQMSAef7kFzABzvEW5a6E//esWP92fMKIbq5HpRdg+VcDuz7npuc11/W/ZaQy2fsZbo2Mt1
slU7BDYR8xyFsGbTeWXSY4EnR2FTLu6LqJnOeYTuxuDzehFuoOxlmI6mk3MdA4Dc8qhDo9Jhtr1Q
EtrK0J1YhaibKqqRXgo1IioHwOO0EvjLdu3EfQfyA86nohIxIgs0fcg1hLpXhpGlTuTSYofKnJ8B
RyUr2tJ2NU0wJN0J+Ruv5IZ1zbi1K2gj5n/HPo+OLZ5GlSXZTo5VpCI/3sAYe/tixGcirHXIJANU
iDiMn/O5mk7C3pu1oFrcDDSr0Tv3K76epGLrekAiQWEdkdfg8mBIbvoWjCbykuTamPN0/DxXvlLn
efSn5Wkvd5EyefvOKYkaKN3gqTDarTawAOyWvZiO95XIRRqB7MkNhpXqYNgUwj7H0FYVYA3ZyKvk
AZeSzUot8homCdeCfshuTl9s3KGkxtUbN35c9XkGs3UQ8HypXpVqvm67jjVXMygQTmvtOTPB/ADk
2Qt5NMIhvsl1hTxDlrH5enm/VI/6W4p8O1McUFidc0ZTe1PG2cG3UDhPmabgC05jRAjLrjwwElHL
hUGysbJOJGslCjxS+3Dbh8SE08Q0A3Al5niWZ3vLe9lPGQvcx1vGRWyscU2kWyyiSimc62D2fGus
9P++x9wH8QK1FPnsiJUpPpcl6X27VHEivy2BZrTMCX1nhNTgO0Bq6CsSLZbrQf3YjLlY85TtT5/j
Ax2A3q+qJZbSM0r+NJwsyomGxud1gdk4uyrXv30OyVePt0k2trmNmia8C/3X5/pMjhBm/liedW0Y
3vP8dyapoXNBnIVlh4Q8o95QxEbXYP1Y0aD4MhkDeuKBmmOwJ9Rvpm6vk3CainrbmhMg72U3jQMi
eGKtvlaaHn6Z3C1RGMYXA9fMGaB3s5sEUA+J7uKB/fq4ETxipUNrFPDh3be81O3zI9fOsqZDn42w
jpeocxQHfPepVvmaGcYvM6VrPwmHfBcv3t64MeM7SR6bWJp57YXVgivpz1GjTpJ7wCdUnptlUG96
z+j+5nBEbtVvtRCThnQ4tovNUb6SG3lvb/KveTg5G4Va93HUDP0iMlfBZwVIM8+jb9K3JNDqME/r
f6ZDT2UgDuznhLrZDkTcSbRJ4Ifc3V9MQJGHMUSqli4W6HExrgljXSATfJEj1PGLtc3q9wAB9xiX
ofFOQW8Ip/FHYozAUfn9Lm0BzKehWU9bbrGLMC90wulvJ/RiVi5mSLdIbSbx3MKdWBeWSd00DPv0
kF877Mi32TVZPKJC+JlSUMb7EX2DqlhtqDn1J8wUka+MBPUGwIKYnWjNS8Skfu/NNq3dSbPfps56
ruYxPbuCNXiiD+1Nd7p+IYupO3NJf5eb/+2AHMstKIt0yO2tW3jwNQ1VrCJ1WpbJ7Mox+UpulGlW
z1loqgjNC+72NLPek0WP7tj/iadNVW2tVHF8l5m2Y9+JY+yg5pJnyDGHsIe1tcjKFSf4GprG9C3o
s2vTRsOrEubxCdfa6GM4nL/BI36Mu4tAJG2VP+Mu54vlfHsZz5fxBHrqIXcEKAsvTFaIwJxrBVz3
3cy+YJoxvkRDbEEIAMjqZAr+UL0naxo6385adtXRe1KrsJjfqXnYPvHc2NFk+KNehy9EJXoZ7KCG
yrnocCgeUNN4CGOUUYR0dV37jClupqpXAay19O8lGeLPTZs7fxsXufoYj1WuH3p06XZhE2jieWuy
odSvrkJ0+zK71geB1jEcvuVGDRxGL4e72an9frIbZU+gPaFjjsX/3YASk9pJe0PhZR9z17pCOR5I
yBvBlhqAD+QYjTcm0EZbQbpQUyIYzEr5y+CTJV4dQ1jP+sAkrevEw12KMEM9TaqSrOXyNMuDZtvM
ncnfinUorT/Ic0WWn+Wuk7tbzWq8C1HxLxrfxXNbeYkvc8lBOjBzoiVbpLSUACjSaCqH8E0tnSc3
reMfqj4uaQWjddOyMv7jFMPhNe1DXRgbFkGE8jhkiK3VzKxWMGGUg6a6ybPcNN7ZUg3kU02ZPnde
UJ1srf8hD8khyxFLqwPLiYzOjnTAOSSdRtxhxvwux2QaN6aaH5pWu3hPQK54KSDeeJyoZkBZGS4u
rYhKJdn2MTaXeAWiOD6WKr7nMNWsp89Xc165fjRW1lPIFNYnVmA+JlN+jTUrB5riAdzWncTHnF3c
Ez39s/GwBFRKaF/l+IKkXeteEwDsYkYaJ6n2NPVAC6LMqLeB6RlfvEUYv9xxPs/IwvHPGUbZmF/S
snycodNkWZWteurzArW1dIzbf9uykh62mpenSJk79UzoT+uoVK0CkttnYwoPYdd/bWbLuELWNK9J
UXGApOdfoGO6fR0LYh7c/hd8mP7SEs8obEMpN5mi9GuXVRS0Ah2M5RLSKDQCSbQc9mHS4BhzDONO
Prd515fNFBCemFQ8lkVMEg68IoQznd7gyOA8uYlFHWwL1wQGs1whxwJlNHGuF8fMDJBBgqNgeRlQ
6t25C5OQ6hM/reIoq3xSg7Mck4hCiS2s2lFsKE1Pazmmk7Ni5rZZ/0h78d2NSdVTYv4eGREHIeww
AF954MtdhY41xSiTe7sVAaidlfLY6oSdN4Dh1hgcSLJsicu5xQF56DLgk4YFTYG6d/ePw80I4h0U
X44/Gy+17m3kHEFJ+vbpc+yzalsu57X9IiuVZVtSLv7sf84t5HV91ZDmo2ruXd67NE+5WtPsXMzl
TlZ6g4mXsuL7JO9mkxXd5FF5bhRV5l4EAu4sMgX0KTRgK685RyZeYLnJl90UBd4aEObgfx4Y7bx9
nKL147zpO+gAgz50oLGmTRd4zVOUKrQQHrfMqI7pHbfMpQ1CnY7I04vXuTTsLR5KxzeW9Ththfoy
Ne3XblnIt8smr+eV1bYVBD/OjzSyBlAl7RK9U3DvoPuPABPc5zn780qOJcvYuIwlg1VuRySIP+sW
TXDrjdHRqr3ohRjR+owA/Wtej9GLY4nrYKkkXA8D90wSiaeLSqOhH5SQj1qAAhRX8bZelvaa49qg
ViJyAv65K6GwWPydzTTS1/QEfoteSVd0J/qnbiENs5oCtgRkx5e7CV7xF5ABdDoyAGuLVf5PsrqJ
6sIT2dyR6MuXykLz5tOoIvp3eRDLRzJ5NBym7/+Lqaezos72PdZm91YrUfqGwOkBR7DsipDBiXg0
b8nX7mj8bSxFo9u5sBLIv3hcJLTu/+uiKSy0U98sv2AN8EXOLUOkRAe5K8Gv5Jv82ZVHo+kfuylB
OI+TU11BGRUm73lj1n7lwkyExT992GW7yuJmflcVy8GfhO5EGeN8a2pzeMgVVpdeZTTP5UiBRvMg
r5okIv8oWWLyiCF/s8ITqphg86zy2ZuYGXjLAQ/zqkImjvwRZ3jPV3IYPuRPWPazenVmTORYFN7g
gf/72MSZUTOShxg7NDOtlu5LhSnRrAqs+nIyP0QhIve5Vw+SwSXP6Unc/l/H3KWRI0+Jelvs+gGd
Y+TPsQaNOa9v1Djcm7V0oeSrNKaIXSRo8/51gIT1Swec5PQ5XqI0O5lTss9hZshaqqygWkZ7hLhL
W2Ep2yYpyjIo38NeFmoT3e326HiMtbxgUjrtlk/GcS7S6gjRe1hrWQoe3Q6jg6UI66UIdO3AugW+
HA3nl7K0rRdIp5Wa16CBGOG5/SNBuBfCJfgR2wR3ESATDQBC1bjwLjS4s0uWDLXvFPRRhPz8C52/
8TKXtas6vtDZBNvFnpzKynGRqo9xOTTKr+s/x+Rp8qr/voc8d0BZ9XgjMDobdDh31LUod+Pi58Ay
fDVaoqHxOYQnPpvzJjcJzljO6F3j9qiJNZrY4EobL3ITl814CZeN3KX2vUss5OcjGtCViYgcCOKx
anMUKcPUPPXL/TBAJRcN091cgHtymBE3d6a7WA7/Z8So3R1wBsrE2JyYIRFotH7UX9SqMvYOtsyV
LM/IKozcjFaAVSfpjsHkfdGGKTpVJgW9IvYecRSyC6g7mR/QHL/Kx4fcxNikMqv9MyQfPf+98LFc
XXZbvT0KvUGYlivjfWzq6a63JfZANBVbOWYP2nTHdoD9JhUs55bzHm1bB2WNAQLuqjc/xonsiDhi
wl6rGjkjcXlkXRVvZA1qGde64s946mTxBof1/O2f58vxnFn+HY1cskoj9SyyyHwZw167KBO6eVn1
thUTQp/nZGcAcPqbysTyUTRv6GEDuxm3sgo+19S9FCLuRIGcUtQQz/y+PSLWiq6PPUssdUEbpriy
zIXcOnt+3KpbVbxBPVafQGaSs/r5iko4YPN6M5JKSUVyGtbzqKkfcVZ81RI9+W33X9UuWyQeyOSK
LDG+DzoKjmy07Ne2KxW/JFblqiho9cbZSxalgUE/NazRpvcISVycrr/5ZVLWa6WdXtp5RqrWa9Z7
5CXBlhgLTPFylxQV3+vc9iCPmoMDazl39Utdldb7on2v8sZ77t1If+0JTpQXoVTNb3lofZPX4H+a
j2rVd2sL38bVi2A1OnlwZSlb+/1AWm6rBwjm5aAqILgnaXOTe3IDy48y2nKFa4ynOumV4+e4OeY6
DWl0Eg1aeQvZ+DZekubr2PJu8lVI+kw8sej7HLeE4ezJBk1Wcgx5qHfTlo18k9pt6GWE8Z3y9FQz
DVy0J0qW7T9Rw7l6SidXPY2uVu/g+X80jQuoaxrM5pwoGZaKXumacxd6j8PpQFPSl2NmgmF3G6Lm
8Kepr8CH+IOumsdOCShEJr2anh4vs+Xl0HvpSb6SG2tA0rx+7IfjzDd4OekxSjqB5jTmMZhtftzZ
O9VLb18+Q5DBEaYUP/3Pkccjp/rdx1PyNBFXGa05We7Jp8r/43KFZv0+TgUBDW0T3bwMIG0y07mV
u42iRRQVOYCJpjomJrocc7bCPW2R1ZwDsi/mgQTgx7Vl2iIa0ufd52XyQKbCpbSjfE2c6ogQXR3v
cmNEVJ8HCFFiuU98jltdeKD54ZxDZVF8hCGEyM9L5cnyUidJ3+VV03Irkq/+e6lDBweEWgonUl7q
Cm06lHzjmNZ5BiVxxaFrkCSHx66ilbeA5B65ZwnNfOYnByjlqSFN1sp8LpcNqQldxSxdnuUinSMB
IdLX8pg8CwXfy//h7LyWHNeVNf1EjKA3t/IqSeVt3zDa0nvPp58PYK1Wr957zpyYGxYBJORKIoHM
30ARcM+ypaJBf1L1DgijmC1nJdb0K4MhSerBPA5SZq924Oa1yBhJ+SRSkukT+lFyTPZgVgEN6P8n
Pu0HH4ZtNB4cADtbexisnS782GzfnSC1lH82r6MyWI6qItgVwdfR61xNeLkprg4eqTKsnTW3+stf
c6/N6/OGAUjpSnf2schWV6nKHrDVVo1MRzuTk+/aFqplMZhTBjTfPzde415cIadgxpZ1g7VYsjJk
srr0qniN/M50GFDffTCdb4aR5wfNpSIlFSO16QsaR8p7lwR/dkfh1w6zwfdrtFSjDMKvf0XL7rH/
CvPCX6LN0DW2aBjyjRY6z7FbvMHReaxKT6gTRdVLAD9Adttdol+Qfa1WbVeWb2DDnf3kew3WQ13x
pmShvV4eI/vi1Dg8m4haxUhp8G1vTZgWVmvGt9h14BgxaNaLObNqRey++GmlT1LlM9f0lz4I6/cq
Ssh3l0Nyr5CBPdQkhI/O79na79l2OeY/3fEpTwvzl5gdI0b2HgekGefSSe4zaGuHoXc+ZwcaNEe/
LZ80a8Avxw/BMDr++OFomDCZuvqzgbXHpRa9/BHTqFmrvR9cyb4o6Ia+tyNGR4MK0GewKGI0JLpu
NTNX9qigezetCSbLiY15H5pGe6eyzdo0bZI+J9ObB8xsFWtt/AMVgRWgV+WrEynBRmQ9b/NeN0+Y
GHbbpAyLd9NtT27jAzfErAqNqvEZSZtyX+GFDXsZO5EYNAFQyCQ+2sCsqdmV4SlOsCMRSKdUi5x7
MMH6/XgT4T+HBpLX0q2Xz6EzF6elD1nefj03/Fjk6DLTRNekGBAPSeS8aoRdZAfoWSoXV4nML4Gn
/ZIn+KktJ2BSfmmqanwRJ//rGDF9FrP+9Tj/Of13jDpl294Ig0fLd3rU1cJ3LR7YM6NR+dywy0LC
O36ULTuBJRQ7dn5j6nH+TAaZZQN0sY3rj/0FwHmyMRIsmoQnY+H23ZPvQNIUV4SYst3T7zGKzcuY
xOLJMY15svV7HvIb4FPGqDhZWZXsc58UEmgK88Wem1u5KZtLP1yXOEvcJZRXLgUyZesALcJvKuoj
5GaaVyTLVrNgH6bFCN6iIPkaizPQs59nsk+OyjhkD/6H0eujkNSBvBRO7XGCNI4mh/bRew4JUz2q
D2Y0aB+N8VDFavsehop59CeeWUZVU/eGV3tEXkLvb4MUGqLsp3DToGJZ62cdx+znFn7W4HkRSlG1
9ugNmG7bRdfcW3qtIDuYq1gbqOVHUGqoguDv1BS9skWmd956XVkfZI2ZesdxqEm09rgK3FV9lS2l
6BBo3RImK9YijGW28TTb2OfUCJ4sYbOHOHTiZmtVCQ0Bwyz2BVrP//ez/znOTTX1ZPr+2mmMYk8u
43//SI2KfXuISBGygc1dg6/IukFtbVe0DdZaKQzFVTPhZyEhFkGY9Xv5/vWwvVd6pXpMh7S7R1zx
m6u57dmoqHMaaqOd4ep+kwUeWcQJVPsYagaUQVHzKQWz1QBhspPlHsQbu1UI2GoPVQGopqnmO1lm
k2hVeQb6uriF5mPjh9H9OSrd6mWc1pjbqUddWFhpeZpF1lixkvEi245CDkCFJ7ZLnYKEKP5VB+yc
g4s8FP4cXEiVrNXAQ5Hmd/9AgvugGTWVjag5z2IxWsl1aREfekWzT7JLHrS271usz9Vg4xTYOToO
UFNM2uonU+MzI42B3l6ll/daF7bQS2rnmwL5pVd8+0c/Pem5/ig/V9jD5Ma8eFo+5sjS7tjOdY9F
D6QIssD3StfnVW53ggYGXtrbXWvwTawLHyLtlyy8y6K9CutfX/lqnawruwAzW/5TxL/GYCqMR3Xh
nWWpHiO/ZuOrib23/P5F7xzjda5rfQvGET/VkkvREDUGhXVdeQeGdsLZMvuquUiHljB3kHnM1lZh
NXfuEDnTc/tsVQOqKKHPQti01WDfIDm6lpKBUjxQ9qVVPq77KdxB8+/O6jQX1iXpK0iksryDKgKU
N3YEB2POapb0nnEvD4Nfd3ez+T0b4egv/eiivub66MKjL8wlShWrTqMAUnbta9rYPRQUu4vql9S8
U/WBr7uRWOEhDJsSJiUCeYY4yGE5EAk4uQrHal0ilbmXvl5Np2sH3QD+PgmkqewrvZ7bY6RRppFQ
VfDH95njWWcZEmHZdjc4SIeICTgKAT2XQCLU6dq7ZXs/zTWQDXOI59cqOtZt4jU7fGOn49zkW1yG
eiQbZzYqrXbOIEWca8SZz1MKl1TrvGccs4Y9bMaxWck+GWJLeEVW+9Fh7JynSSZpdMXRb1xjQvZD
KFl7VmLcWPZw14u0TKVjhRNrCTIx69HxwrX8JMQn5iM0u4gGyi75WYl+r0J87Nr1O/7v/gj0ok06
eI0nBp+63zfzbeILqh0v4ndLvIZxVOIVPkADalBAcbR7mbGJI+qzI3btmo3F5z8tqgDNNipEdp4l
y51to0egdBm+UKKZZWl7AlhyWt656k8QLkL/KDW7MUe7X2ALmd5fZA6m0+AEhKTCDouRqOfjWZq1
Tn/4BAyI8VYD4yTzM/yrkNLv61BYAxUXO2whWsrTMZ6TjWv0IPnEiFP2xUWeXQ+yD+Cx6pFGE0Eq
nOfd54+8Cb0P2bk8JooqqFu7eBjIzr8eTjY98RRqZ65DEqana9jUVfUxgv4Q7TXhCRtr6s1g66N+
FAYV27zQqXTf52hfkY/9/XfgRiDa0+ff3+Mu+m+I4/B69AOpandBqvcZKMkoy73NAkQnKeAc+kBr
yHKwxpOByO57F681twucPRADARCcibLHJZYrOG82hZSyhvEV6rprXDDtDZAaffhq6+mXSHeGXae3
/akdk/4EW7PykYrLSuhBJa4xw6yhg4t+sDy7HhSfwqrtTIdr138Lk30AgHpwYVO8IJEkkkgvfC7t
AGTXsnk95PnUcm+IttcuCV1CucG/TZsCKkwdIwUFfqkLTPuIpAUoB5//Qmx61tqsINTZk285G72l
ftd6vxZD33Cuw62bKeom60ZMipCuU43RvuvVtH2cjUK9UfM5WclB2eclJuQV1w33sllN6jseVi71
6dnrhgWjqgf+1vKh2ViGmmM6hG6BTMN1IWCyDJXwS27gDBi45TkchorEmAJG2cDNzg8mf2XZjrWX
N+QARehDNSdv1xv19X7878FrfzXUO5/C100POXNhiBiItl10vDI++SOk1C5yVNqTk+b+c7QTzetc
OYqG0dMclO1XHYsM6JNwzuXyi9U3abNgehwVxCuDKP4RTxjV1v0wnoKRrcO5H+Lk1sJNcM1K8egV
2H+qjQ+xNBo/OgG/dXXHwPcQAkTQ+O1Bjdv5HvOtmfRpqH4Rk/yhP2kaGWiZXx18Z76MoQLLWGRB
fqdmQzf9NvooJckueQhisZTOZkxtjHK4TbxhE5X4q1Kh/KSlDJRVLAu/Ebk2GHUFE4jGLW4Np1nC
5LsMhjhAKnj+jzClHLXbSgAufXQpnfFB3nLiMRGGZv4P2ZKHhJTrtiuFIrIwq5R9NS6rK0fVs5tP
x0tzW5rYx/hQ1JdUsnwTcZi/ZXGm34QyO5QhsLSdXRLY1/cZR4ZyLkxU/8RHYtaTt/EVx93IezgM
uDsgEpgP8pNfbti5B73IJf+6kxHyrl2YUXgAhWMst3nZN2gsCmsEHq8rAr11S7QRNZ3qc60l875H
ruQWfAb1LGEg7sfAspKp9/Zp5f6UN4aunw41ZfaTbC3rgDYe/+iTywDYn/V6MNlUPNQQCyFArAyz
dvEUGuzjZHNH417bv7kF5tECEPDfIvCw698grvwR0TRCR9RqUeoSy5ooVtxzoalHI0pY0si3mc/x
oUnR4L6+zTIDp+R1QDqvfXBjwr3l+NjBiKVPwr3uOLsxvGGl/TYMef2iT2TYYZpTDuma+o7aLRg/
rB/Iok0r+Fnjj6lx+YbZLewmDFxJv7n2gY90fGj5hy0hwjFTzb3v8qEHXRdFBxdugmEHqyKJ3jMd
QUe87Nqbmh/kjV0Fzc7BQRRpvqx/7sN+PGV4cq2qeO6fa7S3H+cAC9Qi8tu1n7bnRmunu8ZKPMj5
6rSxTb5tQWymDzUct5tOA5ySx2oF07I9yDoRMvSfEa2IaP53EUmXVegYdH88hjeX7VbFKW4N5iLZ
u1qcrnMbjgtgWb++U+KPbnJgxCUTtFg/jM3DMtrBpt6YVbLL9II0XmsabwpKoes4sKOz7qXmm0nx
KZuK7mUCmn5HNu27jCqC0ttbRsck3gJvbTrhkMiSrgjwEZCndq/wtcfmCY6L8BZAO2PXR4KbLsTG
1ULxNl1QIvwimlf8slQhTzXLQ+AqMdfXgboD4myRNNv4jpdtvAGGcJoaR8caPADdoEggO+cB60bM
cCApC0EQzHCwXERyMDdfDK3rj2hkoHLvBOXbkIO8KaZ0OoR5V76pMbg4LTLUWzkaWtA35+EV3qJ7
15v2e+dG+NRgfrBSK3xCbSX0vlq+fmNaGV6q2fAxeWn6q9Hmd0zmrPe5jTpWnmb7GLKB2QGkDS9u
rtlHN1fVQ9QPAxQSI92osAxifC530i1LmmTpac5VVfShfcAaMQ+az/YganoyUPbZ2E0s82Sfbw/o
Seh6t5NQiTYFk6K3Fgtpx/XPczT756nSgw10WmWNUITds9vNlLMcznTUxJEeXU+q+wUlOOfueqit
OtnYAxYuss/t2FmBXwjPGMNrp2scKubzKY9bxOaYn6Z2uCp8d270tR+jShKofXzp7HJbkZW5Q/TI
upNnw1Ane3axrhCZ++zzSr2/qWPrxxRZax0J6ReyGbiIzJGJXpU3vncTEqlmb6lHUwize6gIIvz1
9AneEZViWT+WhWUj1vf8FIJ72bK0SN3gFePtZFG5HkGMZ0r8S5aksXD8SnXMuWjiIM/UVn33M689
hOT/2j079PCgNt63yGk/I1q1mnZIdbH39JrhkLCFZME4QLKwi4lq9qDtIzCZl6WJtjx526KoNzIm
L53m3q5bnHUyrLNz3+EOjEDdGNrZRz5lFoIH83iqk8F+LUdUNJMm+4BEOx3mATEfU8dQg/LTuIKu
0xxmg6lTE0DaRIa0XtpkKvka+brxZPrax2Ra+uuYzy9Oo2O53scnfoDBR5L4+iYBHHKxxtQ5zX6u
U71BZUv1DNPDg9SuFLBkY1dtxhBL5qI1brq8NgBhQes9c5lItkFnUPaWMaZe22eYM8OeS+EMTUBF
Dkk3I4jexTPrxs/sxTVfQco5Qd8PsPTZV58nC+UwJ96isNUf7ZTf0X521AikRIJtjVk4l6UTOgSm
4sTsEihCqxJrn4s08Rj4iZpG/QbsILpNOjLnsrtUIY5pvdPvZFNOCrWmXlv96K7l5il3KsX1ViP/
kx3Ztu44p9pTyiX+Ka35YAoTORQB0P1iV8bThDvkH/2NuE//O35mJ7xJe2/pn1ArivO9nviQ++Uu
NxV74Pz3AfVvsfWVR5gbEF4w29jBT0Nu1+5fOigrNz6aYxv5VFrrHwdnHl5QqKz+6BfxITURgZ1u
LnnNpt3wzQfLccOn0pyO8sremh7Uuc4BNEoN/w396J49J7sMu0yTh0+QFVrxoIg0K4WbhYNMGwGo
VkwHNZ20oaA1AJZdMH9yWB7sNLcAymd69c0vHf9YoX2wcbJs2HtC4GAO8SmfagtcaOLAnyrd9CHB
X7I1Oqh/oivVKopkrH1kvIpWs16XNymJgvPf9xjZRphNIwFUo7bpK/FO1RtlPUS1fot+KJKLWkxa
2jIAmCjdcIBOi63zWFtPqdWOj77Lr4rGDHH+JlH177ljBpeoK5r1VOMwKJvXQ0Lx/yKb+Nui6QG2
cY+y0wBRwOWTsNia7yoqSUdqMm/OGKX8UKp4bwvYXK6E+b3qOWxkBAa4UPRvnd2p6OID+ZAg0euh
TlsQG7Xz9dolzzDIGS9ob4wX20hRMTTNJQIlkKfQtPFzK7NjqzXTxwgrbgO02L00Xc82U0NNP8rV
7NU31XdM5OwfVKwobIRnXWneNENpHquxbiktBr+KIE5PsqvA0u2uHfPdLAJkl2356i5OlGyTh52B
ZN3QbIOxTHCVsIK1xMOWs4rrXDzZRzyqmnOEyIG7MvIfCmLhWq05D2w9nGMVOd1uHht8GdPyJJHr
wMm6lS2KA0i4cYUNwtskbyCJBsZLreqI5tEyqNgvLeSdvhshUj2jPyG4JQE/DbvZ1ajGpzDU9ccp
Aubr5rrAFYNWQw3zWCOgBbCYZjR20UZL3ehG/gDEJGuyUKswXfSGhxDg3uzZxYkN1XlxCCbrxSsN
wzOyPNldJzN8g7ZDKlLo2vHpyU9Id/xpbXjKuL9+rFY5AlF253vZhdhPcBMkyB1OTVyRugW1k+M8
AnLaqrbD5JQfSjN/eIrRPoS1pt853AlWsh/tRPTB/bC9aWM7f2/6izOU1YfjPvc6HtdhmkzvqcFL
VyCJXKD7+i/IYy39VlKZR2oMaDTEzmYs1Po2H8HHvsrLSoA4hUQ/KFHhsE1D/gIUhOyRyIhY07zd
PMXh+q+BvERhqa/V+iAHdM8PDr7lmzc6+mpjUL3I+o2VrsOJhtwXM4LeZfWCJOV8q2nAXUTm2zYf
tMDFp4qfXrEfDFxKGq3S7puqSoWabvazxuohC8xfqjK82Hzz3kf0VpCd1NN7D62mQ2uYxhGPgPh2
SLF9waRDuRtzNKkslDEuFFabczlUL2wPEWVVzNDfzE1tbXts8R7lQSOrYCexfcnyDpFM1w8PbmTp
yQUkh7Y3M/cBuoZ6J7+RcWo/8PVTybXyHRRjsgXkzXuctXkbDNmutrjyT46C5fDI2lJLcvsmRx1q
p5th/gJp6cfgZ/YPETqYTbYuwsSuvmHwkxx7UmG3hRa/WlUZLC1cX4tb2T+KQasOX33qhUfZnwAj
1lZ28qM2zLfamxxSMRwM7qGwKMXpAGhxClQ+Z26gctBN+24G4KRWGx3P1E2BVs1ugSMtNDwnqV9x
U682kccSSP4jnXb6s3kdlQU9Azu+dT8GZz1PeLv/+gah0m1sAO+iGvTvgVwvb3svqE/X/iZ365N4
DG+qi101Y2rXd5ZxGcUhq0sFZdOYgkUKh+SPviWmcbJDMCkfckAeEjlDniILka/z2Cm3Xd1/PmC0
x5wcVFBoWPM3p7PMgy8UjsK+QWFS/Byj0MEcylNhrTRu+KKG0172k76naIWH1042Ueq6ifOkfsaD
IL3I6bUTvC4CAl4ZXNRBD52PKfSePCBKJd7Lp8QvixNb9ADpIlcF6Nt3QBFYqUegVxlvSR+UK3n6
R3uZ8MeY56r6yjDK4oCkpnvnKO29/F4mYefeAXm71zBhPI/xkCHeh5hdlpXlpRlzdkJ1vXYry3rG
WbN5KJ0ZhXAoGlMVqDc2KbW14arlm48i8LbF4mEvJ3W/9A5wwXySGOZY96z7KoEM6feUeLvJuv89
FviFvbR4BHYkWng7lFBH21pJbpBPN0g8aDegwC10bsfgMc6y21Ty0CpnPho+UGWvm5t7t0LZwZzx
tHtX0DxtUBS89WdrvI/trOcSHn4oZjLdy66lP+n2DVvCS0hBbennrcYbrvbkgxAAuSw1mnDIb7Te
P2Dspbxbc5Ju4zwuzh6CqBcU6suNSbH5q2UikBtmQAlaeHOewStlN+IeuB1qe8NScI3IXJTVTD36
4brKgdWVf1yWQa1jeFsWc/5Nm4dP7YT631bvUV8yzLY8/LFVjcjNjuZpbtkY3ZSjDhPUyq2zESNG
ranxrbxEUaOLz2oxvclLlOwqVA0SFLnW5Uqm2XF1GbrmXMf6gQSb8dHOUUfiqglu3cKrT8zGYAfC
4yvmhx9yI/A7tAI9i4p69Bna+H6wG40kfEVr/hrq9ZVzno3kp1wRYVAdLMsix1RuYeE7h+tKSS6X
JluDnjIlsOt/M1ZK5bkK/OROclgka6V2jHrrTF4BShdeS5lrt4rSuofa14HMOUGFVDOGTNuwccDN
lYPS3yB99GUa+K+GYdc/Tb4eP7nABzO7B2QQ9k/i3rpO58jdy6aXqDgLTsFX2ZJzmqJ5neIpvshJ
Xua3iM1l8YZypop9zKxuyUsHl3aG40LWAvdOUXKVBzkgz0jbhWc7y2B0Td608q1Y/9FvA7HOMuMK
0b/ecB9KEw6r6wGimlUs6dKUZZE55Ok2qUGp4yr0DEMo+P6vE8w8QtnDTmM5ccvKebPSbF92eLNz
tbEeErcFHojX+nbw2/BbDY+3a3FQsKj7WywpbnQLcdXOHH/KcTnRRh9rXTZ6eodQ79FhbfjoBEP3
pAnpVPn7n7kXltjCrBS7Kd66WUC+OsQK5GiRIm9qtxkXgDGKXgrV3LY5eCRIeDDPwn3d45FrDK33
oYdLt4oM615N0s9uomfFx6jN1wZk0F4aceVgr9A905AKCLIRmShpwpLoY12OSD76P43Ar5GmxKvo
YeGZW10BkM6GkINN6hc3RXAhYYdz6+hcygAAAtJFa/PZbdpfCCRPXy3NJwMzvjWYKR1mqoeXYgCt
vp/o67gdJSTPnyewSTAmw+IiUWqyiW5zcZEotblGXEyOsjfVd12cZBvTwr5p0NXu5OAp+5TFyn3F
cyrPUd0tTS1xxi8yrPC+qTMYmLlEY1YkX/lXfVDh1Z6jqMdqUe/iQ1iriDf67XiwTW18GOADyR2F
PKReYm30yip3teDXIhw9keX9jKhNm42HiMjtqUSpkX1I6FTP6D3nD4aJNkljRM2F9Vb8bLtIDQux
EBxWzF3Tpe2+mcGShLa1c1n1QFTpu3Oc1cjX9XaD1pBIKBe6dguGLXxKTPYAvo8812LEOzXKJqgx
hZGjkRgNFEalh29quMHT3ATbubKT+8lu8mPik/N+pVKfHMIUsRhDxa1ggaQWiP1Rs6DtSNqSbCOf
+k977s1NN6PSDBfcBQAJFzcoFbROM5SdZFNCIC3sjvAZeJI9mVciaCniYxFvadhCXONliNv+13gj
y5NVFGIHWgsL194x9I2SNzMJC2/qdwuGukiGiLSoqPFqkXKe03w64xYo97e56qWHksrWOhLbXaN1
cngZzlnugOWe18lnXEmq9F7GW5gFsmAx7YONtO2JgvIHAksCQ6xWz3GFl61XgKBForHBg3FK6m2u
avPabljLLS9Bz+wZGgarFJlhRMcJxhwCAFzxNgFb+AdMgeoHFxGS2z51BLSN16340dKUgzJMRiiZ
talhSu9ro4a7LxaWY40hhZeZxjaKPHIzv9eX8oxfUX7yPRMuO+vOZcm5TJuao57MNhW+JkJ+jE+z
nQJow3Mz7kwU0Sln0/fHoRhQAcu9Zgm5DkwjClcrvv/G2UzNb35GrVvWRAoraBcYRBdpiPeLAVnz
d3IIo3A46XT8aFiiZbVEDnuieCoHPA2TrZ+Fm1Y4HWN5c4cCiLkfLKgP8h/WYq97GxfRPXwXB3VL
p9yhJGgt/zoFZOc6C6fyOCRjcD+FmIgM0/QjVBVk1sUaPkLR39joeYZY81sUg5X6BiZxgmnBJj/k
C7KJVYrIf+UBFhapHG6oKS7D1+SAjK6yWV27yIwt24MpVOpTz21TPu0fOwZcWVgRRIjfyJfimius
U2Js5REFdvNK2Zk2wnLoqoottjN+B/fEZhdzT82CoxxU9iuKM8F2TJv4OCBCuI2F7o6EZKWpG1zA
3G6GqkSBQTYVpd7IiBSwv+tmQjs2Mm/lYaj6Xznpi8O1SwUbdRtMYXyEWvku+/NMg0Ng18LQN7i4
VRZe5BniXvPWzBCOuvbJAVO3onVZltMuzYPspEf9+/U73WTI1iEE9x6JH0KETjkkVcnJhjDDr1fp
3RPKlgn19IIikI/27shu/qeNuHgx+j8jC0qeOrjJy2Dk1lYvjOasakBFG9ObsVlHE0AzJgQtXDte
MGMeslGXOa5fJaBMwsh83NOyHDUPiLLjKu1Ke5c/IYAfgvUturtsiL6ZZiSW6mF6RCmj38hmC1Jn
kwele5BNx1d+OO4U3clW/jR7Fl6EMi0y9whDtTbCPJmhY34mdJPmojDQl7s3jCGp15XQTsq0PrqR
ykqUEfN1F+o7VUDHJFtBMhrk2XKoLFy0lehZ9l/DFN2vt0Ze1RC8iuYWT/vtUsj4q5kG9WEwvWzd
Z03wxAUlXlMymL4gnXeZmrCB9DqEKwfY1M/ZGH+l/DTeME4vILoqEQWe1tkjbtreGIln4p+GU5pe
KtnOHuqfaZd76dHOSJ0mVv2116dx+DoDjEchCnakQFewjPw8XJtFNJEolu3cn3AVYYfx3+Jkn95t
UVAILvI6ZYuLFZRznQtg6a7khel6AZOjshl4gb7FDOIz5DrQWKiHaOZdUE3F1ocqu0GJNl84z/Is
ju6UyCnvrt1chv4MVWbi/wntrLT6I7RNo3swoLeYok4PSa+ou8G18rMyD9NNqLY+920sEbq20DeU
ePuXvh+61cyK7FvLJX4hF/mWtjLsvEThdvzu4i/3Vg+Vue5qF7cAkoJ4OlT2OgRf8E1BmCMdSELW
gA93ftT7R73QzUc2xeypRQR8pu+o5A9PiVd2R8+fEYDWO+O9M6mNiIAphnGKR0d5iw6efnFsrmXA
yZWzy0Xzogig0fXQtR9dM2Xna488+yMUVtcG37Fxfe0jS7VxqAneR3VT7joPsIpl5/NTj7fjvYdG
J3Dm+WlQnempbKyenac23simXSrhUWdtAyowbKu10b9q+lA/ykFT7EXGlGy3bLJq4wI3W9+WUL9F
p1OBfyQHa4c1WZsFJwC9mFeS8LpFwgth5yhu0QfGvxpuKklv0Zq1iIMIieehO8xJ8kP2Lwc5C8Oc
Yj3PicmqSs1vCjBTK7tgC+jqXnfX8YvcwLDp3xCzBoUUWL/SZG0pav4LFXLEY/z51fNMnURQbd4C
08PXPVb77ZL+mklH5v4mEU5W3lC5CLODto09b3qnII9oPM6cp7iLpnc33mYianKwXF+iRLdJpuTf
UUpUKX8+1u+ouUfKWz7WP89YR+HGz+A5KtPGzZDOncfYfOyKON6jlwzlQDRnwEKPPUx1HGHnS9T3
tJwJYzXNLld41sAWV/AwxwNX14+BGA6Dob/V+vZGzl9mFA0mPnDsdilKlsyYNkOPB87Cox4LUC9l
j2lOMo7k8GPyPUL6vcDSXS6Bge6jT4MStxxOxXDoh5/DZHxgUYrZ7oTRTaxXDz1WrhpCdy20yoGS
5F+1APC+J9tureNft/ZrLQCbkVOZ69ZRrhdkWBUrw82Ios5/K1skmnE/97Z6qHEDG1YyBNgLLgpy
w/57WA7ocVFg8yEqInIUocpl8kRC+J8Z+K6ixM7OHK3a5DQH6HQvp7Jdik551n3gOqncyHNTCdOl
11Zy4q9RcvivGNkMlB5yW5p8ZJlXL29t6POfRowqOPXBz/TDf3vLIkuhpn2+TJJv5JqvkBOGLEcH
2plQgiwD4c6kuqASguLYRXp4AhD1ecCeg1FkH4Jwd+2t3UrDt1aELgFySCjGZA6Gn0Zp7RsBhFp3
c/6qmoUNSrt1HqYk4uCjNs5icWlEfG9j17pZwv0xyI/IVKNpL+JjcVAbg9RVG+kbOUMOBIGSrx3x
NH2l9Ae/VIRxDrgF4XigNycnb7GIcXsfaWjXaMH4iN7MTgKcWhRv+/eIJeMhWVADGjZ+0pR3bWJU
YELi7HtN6T+PS/3LAORqO8eZCx2B0qkHtPhYGPqqUr34AUtTA5AR9lK7z/W9MnxFviB585O+PPbC
wkRK3Kj4zDvBmK0qyhy7fHB8MDV15hz0Kb2Zy55aqOZa2ylKcJ8bsTUra+ztCtvmC+vIhV/b8U0c
XGQfuKEbK2EiIhIJLFwTTCKhZZM7iH2d1Vm1lbkDOULjOvJP2D9z4ACSAklyg/JVL7ih7biS2F1J
p64m+KJDhBC5bwp4xvg7Rg5LJrat5/8xDwkSrMON5sknpfdsB867PtXZd28q0Huvmuesp34Bhsrb
F00RrKwCxB51r+gGjB52cO3kvk25xX2HHEGOPsbKta3h4f8d0VnZS1PHLRaXXXO3aPiM8Jf6HlSI
q4WAmKX0j+hDVFc5/xWnir4co/Z9qDZs7kHv73KtDM6hMhZnFtXOtk9q5dkw4JFgf+7/tHDy1oyf
xuii0qlV6nMq5kzhHJzR4inO/mA6QKV9/xm2xOec7vzXHPk83oDnZOxGrxoX+AsYVW2LfgcGn6II
0I0eRQB0cw1ynbTnIf8Zjgl7M9HyERiZVnIem/n8PBWYx/yOlf1LiOkPt6iAHj23P2haZ/9IdOuj
QAgIzU0t3DWVWp06YwjxBgClQa3W/BChVT7PKz/NflGZ8xqcl52+3aPsOm25W2M3oaGkw1Wxfopr
62uuueG3Enf51TBq5QNWu8MpQJ1xI9NxkXZPacD6EjfGRxT3JrglbTqoPsIykbgp4npWksbASQGJ
pvg598gfKnFzDFTHhJJK+Y07FlLwjeZUGzusWIrak/nadmChQX6jTFgE6CqmU4a4IrjDZJPoZM3n
SEH/l4G2s5KzcGxbz25pnULNfGoMP3ocoPvdkcbHvQUV/48hxLCn8qfuKJt2+eHr5MmCKkcTPUVq
kitK+BEOJDVdy2guUewaz/jk7GU/GnVcBxOPTbR4MPEkLiioFaLp9qEuev8kD7ab+ohCm5/Naoph
+HQ65lq/Q2pQG9HGHcfVwCvfTqXfPTVcOm7aESc52dRnvWchh1dMkCi3YFb6J60oMyzoMNORg9gF
kZSz7LUclJOSXg+wFFOKo2927GDMauSrNGOQ5/TOo1INyRF6RbgPq6R5tWu2IFXevPSuPtw0wr1O
6BeW4uDafnTDBSPlVuHaD3IgVxUw4h56FpqvN/E6FCKFiL6E+6WdudqPpOicG1/KGYp5iDf/H9bO
a8ltHmvXV8Qq5nCqrJbU3epsn7AcmUkwh6vfD6H+rLbHM/9M1T5REcACJLclEljrDUuzidU7uQqK
Z/ptHxebXmmLTQdN9gY3qe9NlGTfcBx4Cf0ifza7Uts2NneOOJ78x8oo/hZQDlm7yzsyk5qTbFIT
W1hofj8i3wc/6YGFNDsfJn9qfI16sO9tEOnPfY0Na5DxhYh5bm1Fk+tIfwzxEXl1uCJGX58nyOaA
1XT9FZ2U74gV9LdirvjI+3HYtWsj9tqLnqg19qgn9O05Hp7R1I+w+tELkNWp+9rZ9l7+o2CicBJO
kUPucpxF2J3lR3VGIbiwkwo1NO5lKy8tb+9GNuL48yBgjuYBgYZhOYhQ3V77MAv8c5Zl6PVCTpBh
1mDjB8T+5d/O6nJKOhCC6xlOSgH5OuPSnt+jGtsDdwv/CDgyfOwLb9pYHowZtU/ZMOJ5xY/J4avH
eQBESKxuQnIpbGBnSMjAKJm84Fxr656E5KvVce4I1R6npNY7hi6iVt2sJDWlKkUxI01wtOQGYRBm
pOHwIUz2y7A2Q/KB6u34VgKQlWGBlryvNvxazZlXk805TIA3X0zAi0++yRk+lRVIHhivNgWjzeAg
ogUej6OAEs42vG5wp2Ff8Ozr6VL2W0lXH0YEhZZJyC6/aUZtpY+i2MvRgX9MiVrlgz0O5tn2B2Ax
LKbH1F0hfQVr2RQT9XDFrfyDbAbdTzxrS/ArfCA/sFaIoNmLKkaNeQqy+A01NaQdzOplRFjtFlHu
BqnAMnqrBsRr864Yt8hJRG+6m3zSFLO7d3KXepFI9rK70cpxnw04uchJZTDAJRT+cJCjv6+txgVb
9vk968z6uDYy+59ap+nuk6bo/7a2Pn+Cbpp5ir/WbvM3tSfHZhjHyTFCFFp4UdXm/coQ3EccQ5Ei
ZuFtNuR4NspARDD8VWokCPvN0QisMiJnD25a76O2PcO8jW5NrWm1lZwCJ2ih9KF57M3S2iHk+hKh
+onMp5JSPkQuqVMrC2+hRuQ7pRCc/v1GW8kYy7Pck35sMWLPDobmfsIzC7mHebp8SX5dmZOdrsi8
5Jk5bPJZeil02bt0Tnh2zF47m6nyyOkZXaSwRiZB4JIkIZ3U1v6IkpNllIq6PTqojrlMuWfduGX1
Pe+t+Mt8If65MEkVyB55MYXtd3mh/XMxB/9PMf/XW8gFQZee+JuyRVTQwlJ6Me7YAAxvRT7s0ryJ
ntpsrkBpkVjIfhnmGwgN2Gye3ni47EI/jZ/Aqf1LmDevJsPUrv0QVnYKh6YQWenrar/edBxRqx9+
X8311GYt39SizLUSCvbFYYQRWTLCb5CFLNm0zEY5yjJXyu3lMirlFq6jUshhVOz/r3Plx5BvJFem
Lq4cr+97/ZDX95Wj/a+PMUZNt4VX6CwTywUz4XknK+7NO1WxzTt5Fdd4ofiJOWDUMg90beQsSk9X
F/nUDFsZqMvOuipXqV3Vp+vk/3bR+d2CIjXvrgs3eYKRrXzPXwtf+v6XReX8FGDd5dN+WFQDSaw6
4cdPGxooDgSGcvkTXGL//Of/+rvIRV1bHbbyg1//zf9p4Q/vn/t2tjbalRTA78LktRWxim0h8nuK
i4cu2c5wK5uQ4QB8ZBXOlf0sxyca/ywi6iOzEp+MKPTww3TsPv9lulvmH6fXdrGUi/2ajgPJtBBx
rZ6CliSmPYOcE+NLNo3RN6qkHGNRpEYz0oVOiIHjVvhd8hhQdv5LaGLX76GDDR9Hho5a+SPp+6Xp
ROmzUZjmOp2gfuDF6h4A/gE/xa3uaZpzb1U19pxIFg03+x8FelD0ZNm2YXu00OayxjS/GKLzl3pv
Yi4210GsqkOjCDVAE6fXRxkm+53AwmZH0SmZdti1tKiyHuTV9cXAA4Gao/sech34I1g2fdcQy8wB
C0gVuD8lfgXjIfC+ojBcI4zyTzMGzl2AX3Xw++uUaV1QUUBDJAUxFOXjbAfZ37B5tB59lMSAyuHA
bc5ibghIpg8k5SEj/0QjMX6CAtw8VcqLPHbLhlBe5IG8QKX295Fk/BD25xyJBuD7969z5EbTNI36
Sa1f5dJ2HrgbT3HQvR9f/peJf/1M+IPpy3DAyVNV22Ipn04YFihLZP3NG/kMQ8yTDVn3CgwtO3ru
yLdzZiuEwvwYpWknOLXdK8eX9yh1qr6mzZSDglMjBCwHbe+pvvUY9/4bBaXwa6sC2ZqM3kXpFDL7
OCHeJ8Vv4+LHoLrF52GeCB9T29eIHzy6ofsmx0GyfJwYByV6OPOKXf5TTuxBwW4i46WerO6mTnzM
zNFWAjejQayyeGQO/ov8BiuR970RQfJCiaBc626fnDgtYdH5lznl8CKtKX7N6eY5TZgnp6EssoPT
GNNGL3a1qegbNh0lbkKudeiyzpzlE5Bzr/iNhVTVPqUqUi5QUIKFVy2EKPz5+/Qm0BN4w2beXHZq
m52NKU62U4IPspHN4qtgecNHTD699WTOvpDDkNzVzqBRBO/jb8LcSySXEqXxMoqH8Z5tv7dv0ZXd
ZNg7PdvCe5MRmqXfFQZITdF+UfLRuE9mptskMGTDCoDiLS3ZX4QFxgQTj1WhNmzTFXwmN2aq+Us5
LF9s1aB6nynnSobE8etgY+wNKCI+GXVh78suUHeUOsZbyzPTtevE9VM9YosTgtr7gvDQqajm81nC
Od401Z+iGF+cLok/jaNWLVOQ/Q+Bwf9mk7mYlbRdtZG/bfmS22JAaJafulN8taK8OQoU2PYqG4hF
QFKieRxHVP+9O6UjlfcVedIClXo4mgupaxvH7TbS3OngSKYvanhi47Sxgg/mZN5SVtZQao2CQ1wB
jhzb5rkKgEgmjj7sYhTNHg1X+4FARnEfJMm4LPRuCbWV8t7vV4U5ogAUJC2esfPV76NsF+njEPk+
+ntcodbcnlz8UudZf8aGzIrl/N/X/PMd/11cII6ZE6jlVwDWKUQXU33gaY7IXt0PqBvTtK2svRsK
fO5T7ECXfjl164g99bqvE9p4pW1rDoF3MrgvAzS7VBKLVZloDwh1ZVsDodW1oMaCMOIXknveukiM
bh9moXjWJ+sEw6b+YrkJAvPIVp1s+Ij3+D21CzmQZtxsx8Fuzzm+qEdhY30uV1IcsQcFXqNHLqxd
U5rdpk4d47NprpoSEB+aMeV2sHnmQOJ7JgOLhEJafpeQ+DzUnG2RWdNaMkbsOgjn8116lPj5eVIN
YqoIqeohGzWxG7tcBaKCHx3TN8i+ACzrh9HEqanbuBo4O31Yq5VbA/kBt44jwX6afPvRsihiw0ZG
cab2y0e8yTDGKX/kdmJ/0wLlVJY1d/jS5CfWGaAURiCuceqxlQhUPKXiw2AIUCC+7S3xg6xurSkA
s08Ca93aRvlJmOE2z2Ln26QrUCYcMT04E6rFnKO0baxV5RNe3j+sKfbvnTBD5jiG1aHr1tc6qMg7
e5X75Ad6uu7LWtzqapDudVcJ9r09tJxM7Wht5Xr0bAkDG1n+JN+Uyceus6eiPa9Up/n0Lv4eYcCB
qlqdLHWjs0lUDeFtEY7oYJqD/cXi6Otyy3yhSt7urGnADjGonbeQcpS587KThN72gzCePPsk1YJl
AxibHJkQVJtHPoRlJwnQHd5HfpujQ8aEIcYdMRnQRhFWu6bUon8irb6S7Iy+KsNliYXn/f8dMUVF
fgBZX4UNwlEL/GExC8kxjA6wyuz5myCIsXFZ+m2EC7FJenhNWm42QBmz4RKRlv1BLUPxWmJmvyHF
1rJjG7QHxVDS94jCPje5cJ+xH2+3SUPWVKtM/9EN8m+XN2mnT0049U8axdxdDUhxizC6s7Rm9iAg
v/vMcMKHwEnrc2P0T9RuxZuqISVGcoKn6dzU4Ost+jzxbjM3tJ4qEryyv9BLZ98rWgODxBJvqBZQ
QmKPdpSj3luBnt9bqwEGKVVc4kPXK95aS8rVNcNezoFOttF7pXzimCjuFBdNYWyts+dCG0xIkwWy
2WeeousCD0v8T7ma9J6rMLc/9MVJjR27QCruWqjD91qssmLkVvGrNCYLX7JpD0V4bNsnDWrSsdQn
knh59tQOAsLK3AWYuaHuMl9eQ65NeeUqOFm38NpWfwykatGjrY7JNka38ELyUgwHRKyHQ50Ew8Fy
YRteOqMqW5aa7u7lwDVEzrjEyRFHTrmOX8NBjrpIOgT96sPa8tJLE2+B4uK4ikrNOnBTsQ7y6vpy
7UvC+JnELXVEq8qrxd9Crn117f8T01jBZd44DN8b+JtvFZZcJb6Gn4s0U++EeY6VAXyNMMx9jhTm
BaY1tRkG9EmGPxgQr2spV17JvjnCBnV1lPVc2S9f3r0D/hm9DvxZNvbu31mblm+ke3JCxkXpHpdL
LHkaV11d+1r4Q5DelS/6L0F8OVhrG29QkouyvuyBL5RwQ66b/dTNAsJkbje1i4o1NKku3VLSKheX
djSGxa3mVMXt8GtE9sFGDzRcCvXiVs6JTewnL50hLN913KKxjrvMnV+34Zvr9PFabZC6GNq2x40t
gTwMhunV8q17iVqH73uHgNJ7aJP0OHOEJLQdOKJ/Ca00xV5y1oU3OxuaxHpf31mhZS2dGLf4q9Dz
Rd+ZlBe5AgauwX8MyAXSIp6WdTcmiO+DVpQ4nx5o2HLqwd3CDQSZKDuvcEVLr4elHZQAKf8CcJR9
1xWuq0q4UO+Mw4Ez4soUabvNB4CnmmvnD/B88ocE2i3+bYrNsywrHtykyx+q6WttB969bJS9Z92U
GZYWjqUjr69TXAc6H7rrXrRKsqSS/2hnRn+Uy0WAO2+hw21kSy5wfdcUuPu67CCdXxX8pbT/tekV
M8bPM+PlVdpfjtaoUGaZ396EXuXBtpWM9aqzvuG9ke6bwLAXXp5qG6nt22LvctH8tYLa3CKrJBZX
0V95dYlrT5baJ5fQa7cJtnVBeUo+7AZAqstk1DDSno3NZNOrmnovH5JmP72PXpvRHFznqrV39Hnr
51dYoITDD3BPX1OjSd6izNGW45SZZ09rZtwq6QC/cpsb3ccLOMRqEE0q28QXrRXPuBz2i2kciq9j
hcGmBpN4ISrKBmmEn4+EsnfAApy6e0on0a71NkNKpA46QOsUH6DpU6OaRzV4cPetUvHTZfAygaR4
69fjZbpWBj0FSpicWRhm97oCl6bMS5Sc7QEaX4GzZZX7O3A501I2gcdpJ93SPslWi9X3Y+OSySAy
SDTtqTA69IxV/e4SnQCfzf1uvInmQb0Ny3VVD+Y6oiIgJRQsXBKWwmmqG9nEEuJsqF5wxigoe46d
iecYugtlF0+ntqByMvRT8ZrjKL31prBbdzw/jkZf/cxDIFTyxSjcZj9kHBs7VAau/emvCNknRxEu
xVZT9f11NZXcl37NkAN/NK/TANGRnIfRv/ojToZc38ixQd4sskH75EMF2F4/y/XNr4vKpS7NGnRJ
XiPTPX/k//wW1vyvbWGyIWna4mcHGqRWKvspG3N72RqjtutqxSKxolYbHfubtQp79SmIFH2fcy9Y
yiZcffek6PabbOHOaD8knbqQM5t5uhqAog/c8iwDFN8HsWTa4zGaLPQDBX+NUhmrE5D1NYZ9GC2O
WXjfzi8JgKvVZIbaSjblgAzRp25jumD1rhNCDeo1pVbIbfMil5cBGbSqyRtMUOJ8J/vkSsU/b6g7
4bq7uBgMSXNEZCpaXsqlnosZG1WlYX1pC4+nEPtqb3etn9aqdgQRjqDZXE0ls5CdkRG4xOcKenNl
rD/K4qwMCGr080jTI1Nq6cotFKMlZ+PqKIGt6CbPkt5kP26a0r2Id8tRvenQTpSXlxh5+StQQmMr
OfkyMINpgwR/DWcKzFU3mLHYgDpAuaEJbgwjwDS3FsF4aM0pEht5CXR3PISKBoke8TESagiSbqB6
bgvXhd41KtwTUFyxbCzmC4RMynhRQKuNECoBwt416GNe+waEG6+j16v/Jq77y9x5vT4AgSEtkoNE
R22VY1sgCu3TH1dFneifBtXMFlOp/8voMPdN8+h/jpOjJCze4/54j+v7/hkXocFWIMQ/5yqlDshg
NStsDSLq7OQr8V5PVrC60a6cm3Vew/5pHcztwzarlnOwk+vhWaqKXIPlclCU34PlqN58ZsPV3gvN
3Ov4er/EVT/cwtz4Jtyxfonwvjuo9ogm0TwY4YK3VzU3hezJaGonDiV5zVnL0dyzsO3LbMQA5uB2
mGZMQChu2FJWL3msgPBUh4Db9jwaNw8mmrz3stXXORRva3gMPad5Bq8je4u8sc8+qjnt6HrwaJGy
UYwq2ih51B4p0GYHjM1wSKJQ+aBGBWcaozE+o7NzcIze/Gm03TpHm/YrJHqsncg7PZpWG63r4GEW
y8PCPMiPuYYGydzSFURUwBfAP5bteNQbKrpjvL40ZwUVedUPinNTR8b2kl0KlH5cNWOPYFyvwdxD
OxpPvfbWjCZkOid0HaOlGxqPnpPYINS0MtyQPmAbKvdavjL9zFTNu2Gv0yw4ZyYH6UBiqUWxqfqp
Wstm0CgdVqH9zwmnDShN1kHLfPEovUum8c6GoP3F9tg6RKWwn+PMGFa1Z1h3oWhM+J6adaMUbXC0
QrD6jW4W0LJKd9kUzvBapv6PHvnc73VQLF1vtmbQnH7ri8Z+6nu21K47wrsZi73Mo3ipfo+A7XBG
uVQ8Trm+C1vkCSbX7aE5AJuVuRg5KceZOKmA3VbLsExxbhc1DO9Gd07tGLina7Nwy4Wf2M1xKhVz
AtdIXBkHwTqxjH5ZhXm/TgrVXWBYVh39QP1uRAHOfcOE6b3Pefhoy8vR1gXGyWm5Th0+RzU4JwA+
vNt8VVRBN81/YJ41XlBDp6bTVlMeOGENrdzji4t4grP0Xfuz3ZTDTVhP/rmgcnLb1yZoq1I5y66w
85zdBHViYQaKf5YDTtp6Kz2oOW/PffJFlHa5SHxgcAN1nXg2TFxlZVzdBUhvLzOVb3k1ksgMxI8a
j9pFa3f2s5ZgtV2WTXJroBW5j2uLA1xIfnYVulP55grn2XLd/GdXAX7fKzGUTVQGJ/Qr1IF8Klpi
wsIuT7Pi8Fz7MZZUZBOQngJYDFrsGuqkgcLPNFZ2WdKFeJH+E8qqhuKmT5E5jYuk8PtNVODH1A1V
pkKxi5YokTzaWLRhYKJWa73UxlNDjQWps9baApo1eOom1tL3SfVCej3DozJ/KggP+5HSfE9nSkqS
i3Jbl1q7wp+s5ByPK61TuRUkWCzvZfom0+wH1eFfe40IkFn5EGGZ7kPDf9Zz3uts3fAF2X7gCVEV
gO/BKRHdR3wbSAu/5ppjIEFUKqsmTPGEGjLrqe0iflezxiMyqcaJr8cxm/UfZVdtKNoKCfVlqHnB
Gkrk8GAU1fgQKgppB8c6yS7Qle3BNZrvfBGLDE0r1J1s16u3MlaGoMKuNTzWZSOIx3Jn6Gj8y6Z8
UcCtotCIsbyc5HVVfOdgy3CNyCs4q2YZh5fPobfuazwDJICVdqCB7fTW0pTytoaduOysKPoa+Mpe
RRviBRqEvS06S9/y6AteUxdI6xwgZ/Y+4OBGHRYev/j/qJqKbpG1nGy/XMk4+fJBfJW0qnHUxdZv
bGUDbhNn4jz64DQq8LJBKLBob6RMdY1A1w4CpLqUjKIaP52HGL5FFlAA6oDxoeSEjArSLgD0cSbf
6nNT4E669rmfcEtDVuU6KrUD5CgqNqRrfwXLZpLVxZZkKJa8bnFy1Un/Pl/koG3lRRBkwWOe2OTe
FhEHDttaFe3kvhimTW0ds4fT5EbVEZROvO6iOv5Ug4foFdj1Q4x7uqNR+2x039iCQrF3osqTB7vD
7E6GcCrFo31ynnKdvY1h6O4qovbwaniOsRoDa9zJ5thA5mkhYp5k0zObNfdd9bHQ9fLRM2v+lzTl
ZcL78RTj+76QTd/s6p1csjL4877r2EaG2x9tCAtgAdX2bKdZc8h6F+fGFlV5RQcLqyufLWRG1nGv
RGQyy/zRNLyvAkGGtxS/BrSt27cYV3tKTWpz388vrVUhweiKw7XfzKucvXOsQ60gVr50Q+TeJcXm
2iOvhjRGLrGE43kdSCmJ3OiTeMtbfVzxx26WeqA5U75IKw37kyoAzo9HO1YeoRltC6S8+3EDLtVa
SCVghFLGQ+AUz7I1anF9/r2rmm1klH66RMnW7xP1mDT78tckZXYiHMWg3mbxu6M1snoP+aj7eyky
e9Wcdb3JX5UZEkFyoC4Ezn6pDZwudcI/g0Vm67fZ9CUOSbgb6uEiCCAfZgDkqmzFljRBqmaTuP1P
PNXsg+561qGar+oKxOriw6UcivrePvhUB3eFWZ9kV6AAGbV6djNhomLvG7XZHnUAhGNimoHNo0Z9
IatvP8qOqWkDNCmxpeuHjI0H3m1DuDIrUSxMbFYPCYd3VCF+u8La+r0PgM2/jF5nBH6KZKM6gs79
S1wv7rvKjCg9EvCfQ+UbXuP++DjyDQPDekPYYLgp/Fo5yZfSQ75IU5oR+1VgJdeBSzMc2DEmBQDL
XzP+iONxiselfrp2YzTuLCuczrhDlFWsAC8QJYXasTzIqziYBJ6Hc/tyeR3HDKFZGrFlXObIATcl
QbyQl/Jl1CN3FxXarpkm7050ZnULk2ERwtHM1imuh5sx6vFmnu3wZIi8CgfEPpFgNXbXgTppL3O7
eaVrv1xEOFW+/GMg6yqwUfMickCuXnYpWQsUrZ1J/VQ6WCXGWS12SRWKtTRSnBKlWNZxpB6kMJ1n
ZatQSe0nw4RB/5dJMsp3gL/w6/23kwKrMs/Cdn9QR8GmwPVQL6GaM2BB/jmGXbHybKc86epgHCt0
bfjlhdonY/A26tTG38OKG0cX4QOgIQ6+S1QHQXH4HA/CSECSak6NTkg27dsey5Z+vkVWdWbe5ei4
LwZ9mmWMulMb2OmLqgsfGLinb62mG18szz7IgCbIwmWaRe1dGY72UdWLjE12Un5FrmiR86afKbMr
6xGKy17rh+CR2+UPOdOaqYRWOakPTVfg3Do0FvrVSffZRLZHRpDsqtC6ZBCmNzpBRfgUD9bFASPX
omGn6Vi/lDOIbtJx29JdOFh2r4ZPbWLuZL8MGw18rKwZqqe6Gqi7FvcZ33YCudofYVLSWJtX+z1M
T7M3NqeYQnN6uUtGhOXUcuhWOIlBv5BJ5WunTCrLXPR1wADQjpgfOetrktqLMZHOSsjwporqLT+V
cVtYlbEt09B+jVpjTbp/+qL4qDe1ELaOqqKIsxVmxSKsR/ULVSAECQoUclvdRMMYRNxKzhhb3N35
Tb5RnCxRt7mJHMtHwcTWnyFVeJemlPG6Ni/KUAanLs/y/IsW9lDH9U3XP9a4ey3a2M3u7XTM76cE
PWsw3c9JWo03134Dl8SdjOW/Ff244be4S1+rG+8xfVaOUMiMaO0PFrh7FSpOwbPneG3GmO7Jphc5
PGnnl2TI6jNf7qWZVtkdRGrnzIbd2osRipSVtrC0UjLHG8vLy1XQpG28nAoggzg/iO2lrZT6F6XH
DxPxCOfMhss5Z1jwDmUY3ssFYZuXt8gmbeWYxp1oXQSlvy20ZqsWYvo5Xwypdbno/rn41yHZo3bG
ehr66IP7ehYOxZ5z3Rf5hZikG8KvPvntwVAU927e40OcDO4bh6+QV/wX/UBTgHx4TnUpXsjaQ6T7
86NYu5c1icvxW5Y2UogVe1+f7u2OEveimnUaJmXoN0FXaMuuz8aF6mBolFph+hzGAmU2YOzSELlC
LuZiiGzr6noI/Rv7Rp5XSqwqV53tqCe/1ZoThiQcTaM2/Fbtkb9rFu8PjwIWwi4GwFMsvCjLDkB/
5spk1KBDMncGSZcd5AuWzu9Xsvlh+MP0a7ithdPGrIHEhaNyQqGahxh2kMpp8ki7BLlQNnLEtbE0
WDmzCGyQwVmQMZdwOV74hnaici4blx7DXQQIotz7KFQhqePcSgJCCBD1YFvttysnoUK9ecXfqt3I
iCkYxI3bZre6QCMJvXx0K+YyBipo/zRn8lsWTe9Niba7NiVC7kPwr7n5bDil5maO2mmUkumEOpSW
MBpFMY3pSov8AosAfoMbvPD0RVJS+mnApNl7c8zFkUJwAiR+CrwNEhZfL019HkHfKbX36L6hOeDn
W8ctnU0URNazM/lUgMBgZHr73FWu8xx7ob0BTWTs4X6n54j/vUU84zly+I0eKIIvQVOjg9No2UmD
vogi0zCsAnSNPzdDvaTH/ibGBtd6X8vPZZ/pe9cYnM0krGHfN1BCyjb/bJM4+G43xa63fftTpSBO
4UB2QmtUFYe6JRWGcKb3/CsUoNMltDXNv4cavrisGlrvofUc2vbq+6rCHj6smpKq4gwC0qGYhqOD
mM+OHcADoqpevormPjkgXwZVDEdUW4djZhtrrR5gysxdepBAr/zzckxm18soG1Zy8t/Wukx0ObXu
sMNZom6H7Xy3GN0gnY0GjecUfxOOjG1y7GbX4uuoNDiWo6I1kiOHiPfgwRfxqnNQu5t/aArIR4Bj
qZkd/PnXKDtzsx8WjuAQeO1L5I9TDssXOfLHvA8x4OW7BX72Ybt3hW5sxQybSiDQbN2sYvPYmurD
5cUErGc301G28IJQDrWRfL6AssYOCGCra+NWjqKcXzwgMikXkz1pniFkWmbKEvEONQOBmD5Xv69W
stoF0nVdTS4g2hFieryMJf6r4GC9adyzm/TVtirK5j6t0K6IInd4GQ24uV5YGt/islk3sghoh/bK
tsrgu+ZjxFoJ3XpRwyJFnF1V7/PcybZWonYHYXjiQJmg2jaODfNjKDAw5KhxJ1/KdHRwnu3y9bUv
EE54V3iKu7VjxJP/GODbpHN/5Rj9axE5QTY1L30Mbdvfy5bsb8ZwVwCpuckS+xxCS6mXbRns9Ahw
z1AiBjI1qckpyCt3sJGjJ09X4v3k2GIpR1vfKc/61HBgr+KnSBmjJ39U3rLILgCGEh+PfHiMzqqN
HGwtdzjogs+dtGaNEVoIQLPtHi+DoJfh+PgqfFOmtqYebHWbirNsOh0Kwij0nWWrCqNPySzcHlGx
2vhpOp1H8g4rxHHRFidlvLARSfjMXvkJDZ7ph6N5S2BKcIqyMFpoae//TNvqTohM/zKVZrkoEMR5
wTFNB3/ujw/sPYe1p1bGLRYcNnLmqOxV7jTd9Oyzd73nO6dgfufYgOPUJSHnQ4Uip9EJ5xbJdHNb
GmaLoR0pX7MDNGk2lnnKCjPeYPvenbswTldu3WrPTZKgt++25WenmJ6Demp/+CJHhjfgszbD98RT
omChqObtqAn7C/qobGz0JHyNwT0sRazpD/KdiwzEq6Jl+qolN2asBDtzJDx4QKp1e6gaL7y3OorH
Sp/4FMyN4JMZFTaZGTjquWg64PvTzsIp+VOmFCo6MAVaK3NYjjSYqlrlQ1fl7R30YDaZcz8YLWeV
6bG6d+ZZg8W3WrNfm5nUZmgheKW0NZaStzYWCF6NWq8fitDO32xchmeam+N1xUHrhLGUJDgZ1UFE
hI6UF28WBr6/oqiZGUvJZrtGybXc7MKgA1tYgJ8nCj1KdRu2Q8p3EjhIXqrWsogt/m/m7bZ86eZd
kz2SrbsOyOBgnnEdGOVWTHaKvywTww4+wOe/l6cJ20qcRe/gjQGUMHkpkBOR/X5rO/va9ntUw7EM
QdSxwbA36J5Mj/OqZ2QPMIq7pz4LIbuqqnaQg44OeDRwLW0joQAotXV7tC6RqJinVmbW3Jl2fpKD
QaEoOxRytCXbO+eS98pNv936lTOtZRpsSLmpp7427mWzUvQfZZdYt7JlpMVCqcOMjZzqnCcIuzLB
1pdteBShieRaYVPdLx2L7VfehOWzFj/7VN+CRR+Odw2KdZ81vKOXTV1pDxrEgU1tiv6oIQV4gzKv
uuUf2NwbzRSvKrYHr0YXfHeyLH9zSG/hkEMmCQ33Jcmcqe4Wrq42qy6GEWUHY7RQCq9FBS/KNpSX
iqODANCBhK2zqfCieJhw36GCJhREecWNp5vmT0ePkTR0m68sai28VihrZ7JVuNHC3WSCtLY8sVCU
wGZiKLJdWcfmUZ5O5ICMc1DcucQV8vAyTvku1C04ffMpRp57qgHj7zx0902HIYlUGXOkCFnFQ2Hz
1862it3FJUjGXyP7ii+Ip+TNTQ4h8K5Fs/B32wu9QLwB8VSyu7MVhoGk3E0c958i7FN3bsfRri0N
5AKrOHqcpvHYRZ64lV2VZrxHhOYsjBGV6rE2x/dRI/SCXafb5sEJIwv3pkR7ydqi21WWQWpfGOpL
PpbqOsKtZitH25B8umOY3Y0czSLxE3WI5lYOCjxvgtgIHo0EWd1I+XFZoagzzhjF46Wl8RBHS4J3
U6nHORUW7ciBdDeKl6VLmca+NmUa29F4Nzkq09gfmjLJ/Ze5WczvTya5PwSHKlvrealkHpVvlGPj
vQ35KE4W2odcoTwhq3MZLgJr8LvJTpb0tDj7ktSOd6eqZfTsVOw6Zo191xMc/cI42AAqMl+72DkA
iO0pugziQR1m76bBePUjgctW4OYri9rPq+M6CcL8pr9vqugGW1Oohqqxd2yrfoAV3jykeRhv/CnR
4K7SJ19sM/ikRqp3kC3VshFYZlKa8yPMi/Zecf3x81Ojp8PnUOkROjSMajtm6WGyC/zTcQxB3aqx
nmy8gBalNXg/eBqhdjamfb6wROA8RXDs1kk+pUfUrZPjrGbojtPdmDrtOhNAVHppiSfbIkQi6HIo
FbGfbpM0FEvbzs84kbe3UuSwLzBCHhvuxbJpxV6zzz0lXUqRvRxbz7Nv62sR84RHaVGcE2+mHpuY
bv4/ys5rR25kWddPRIDe3JY3XW2lbkk3hEbS0HvPpz8fo3qpeuno4OyNAQhmZCaresQiMyN+4/52
uLx5Xc4L0EITcEYwG9rWtRwUrW5BOSWPRapYTnNWhtdBt2s4Kj4CJgbaiHcW2zEujTedB+PaL9T5
LM0oLTZIClmfhhIFcrUvv1pRYr65qlEevMA7TJP7QlXyFC88EbE2krNonvZh3NWXWzxTAZ54Rl1/
cEUqTdXf+bUCZ22ZLwcYFeZdHxcnN8OKLYyXFM6iX0lFx9w4oW3sRFTO7JDqbCbvR+a6cLXQnsMK
BFqilIZuY2WqOlOwW8ZKp4RCFOUC1zYePKOaHq/YjmRqvTtJIpiZZ+/nuWlW13/i0Nbe29LdGUD4
UGX6Karx0MzSLdWZ6qr5nToQeFe1Hb/UvP5Pje7QDLM0utOwVZMZVWR5D3VRQ7hrzPrQf6m9XIHh
M/hPFFi0M2+eL0Ph+k+gxvynHnnNHdxXay0xGQs4CDXOws73EpMDenufA68NESzgQlOoGk/+tzBA
fPcquY6mTLIOu4p/lFobWBBwVkzusI+XM9Rp3s8kdusFyxMjRpk4Z79l49XMdbsl4+881tgYPDq4
RFDX7nUW9MSoqdNRqdElqIqjhBABaRVeXHh0d7p6fx2xjDVKmHauNTfHW6w06xGzcJ7GGPvhrAoZ
Oq4vmWFVmDyoNXIJS5vimX7q2ch+iMmYSsZUQfzJ1VG8lFhdFc24uo4MCtfc3K5rGbhuV0ghqR1b
Y1NJlQdvZMfYDlX2w8eQL+lU62uZZzhP/WWEMmAnMkT2dUSjcgeELDqfui7+6kW68lrZeLZ5cY4M
N6ym06QHwOH1rnipDGiuXoFhhIe8SDY5v6pKZ582HFdaabpXSwJRijdqlp5K7cLDkftKgp4aayvL
smYIYcjPyz0lHdfZ11vuNlP6ZeRtdqO7PcJDfv2qB9mmQlbpLdXc6Nj4GA53XrzIQ4lsKduYErpe
iKhNC2B1M8Vmfge+mowxGpGrJq+QM5Xgh34Zj90UKZUq2Ju2PhxlyHV0YwGJT6wQNKXTnuVgjvBZ
VrMdm+VKApmKqLJtLCbWErRlwHXY9TwopvZsDkl3/tgnkyO2IWWhB8eP46OiQ+UMlEh7Hmo2vovK
0UYg2wmwHBTSkfZywHMLqFviAuJuenWfAWk5/xGXEZqJZtAyUzpv09sRawzF8n4GXqedjQQTKTn7
W1NiSulQypXTMvG8TRxyg8g8JR1wGJr8R968/XnkbXJugeRdzyTWLB233r/FNN3BaqMYd3+MVdE5
0clhjZVNhlhtD8kMqpq1Zf7QmYNx0Fk13llu796hTlj4u7IFsZTh8rW2WitE+dIepiOOmxaZgHyK
fmWuGiO+p38ROiXvujVWdtkPa16wYPyYngF0w2I05+FU17N7gYvmbrC1yPkdmfmm9Kz4eW6xH/Ln
St3NDSvydVkEz0pjzHyFFPNDDE4eqhKu6TJWDlow2AfwytZKmjgwu5uwB9yPwiXP4LF+AIlhfK6s
4YXNef2gL4uepU9a0gfD8kPrd5+MXOaZlXPp+zEFgGkMlxtn4cZvQBTmVzCrI7waRsjhplcnzWVE
W8PDJ6no7xLdDY6p09zz+NE/16qKcU5Q39dL0imay/zxd1+ZOPEd9gDQLkjSWjqOxJ3qFFT3WtRX
JZg7uXLR66Tcj+QtYcnQvHVYktdVcWGzmhwNezqvITltooAd9VH0mwZ9U0ZW+72bx2kb2k598rDu
eFYG9Zf0e9ki8Bzk9lMAc/OMJ2G0LQfIPrhYmGsHFcLz6LpoisfNgxywjmweJM725HxV5pKO3zEZ
cZtQKXCykDjBIAXB1hzj0y+Vhi6PV9ktNyhNx7GPSaQCYwsy7bFEd2MIMTZs1UDfO/HooQzNKNS+
l21Txy2mxxCj1W9k0hAmyVv9LJe2kec+dGM3b6ylQFr0xhkQiHmuTA9niSXkod91cnUfIRtCcuiW
+mgdqD2eRwql/N9jySCra5Nt9goUa7GNAwUIZhQtlmSt9XXOjE9Zak3/1tUrGzrKd9VsHVinWv8M
YUZNt53a13EIllSY6z4aJq+Joeizu6IJ61PpAP2hCKvdy7XLPorWkx3m49PohO0DMpv+IcBgZjvw
RPxGxnxNVVV74x7xD6XisNXTrfGbQjwu6uSCNNuXrsXoqlkOciYHp1dWXeoqJzHAktBodiqKo1TG
plpNd/LXhwiRe6ziLvLHy/+70q+GYxQNPySEn5CK6oSVausyiZStBOVgWtO4sqPsswEU8KFugo3r
pOklWrSUJYRVAkC0yT+gUGk6m94aHiF+siFg6+kADY6GvaKB+iNlW+OuuIvGwcKkWCVLk7XDV49a
Ff6SX9AFiU6N6aM5nSn918YIf2rjoDyqao1qRd2xul+Go5SZbpwpiM4ospuvtj2t0c4evpK/Mfcz
+k07mV6EzUmv1e6TWSnGHSSqai3TkbHlmYb916XolOhF9zGeXS4rX0rJ3RntdFvnFsMabNFaXuOK
hjfXouAkB5ilM/aRz2KqNMa5ckiiBBeF3wP+Nml2rpNklB8rOHq4+fskuZDjzJSbe1b0uhe/KTg6
npu4r55ZxP1Ki6z53nUOjuadpj7g2OFePG76dcPO6Huc9M+p2lSf4Ignp7KK+q1MsOYfig9wGQhY
sI96LTsAnm/e8i7dyTwrjMaNis7EOWzhms9oOB7ElRINa5sSQWxR+vovu8pq5aDL8jjFTXV3LRnj
x4mv4/LyVZdD7PhnDyDsSVqB6jp3DYpYYR6z1vFyZzsNAT5QS7OW1XWW2t87T9WOEuMR5j24up5e
zLTdSmhalklsZ9lkzwaOXgoCUPIl5SDpA7ubnp1EUU7yba9/QRAUhwTRQAOhgDQ0Pwtlpgj84OF3
q56L8CGq7M9CtpEW3gLX1pDNoYycQX/gF1flaLzqjULlt9An9EQK84ukq7q6AsFOgelOcll+7Gkb
z0T2U3otariHFgvza6arxNbh3i6BIy8kGTmQe2wzJ3nJujk420XYr1pQQaTeFHZRfYFCX0laSTqk
CRCiekmc7mIaEy/xWa1f7LEOqYXCCpFOGZbsS4SyEbHjCnZQtJvZwx9LhjtFPN17zXh3u558ZBFT
vlPQmx2iMHs0ErLcQ27OiGUn3ictsfJjHONOJ81FjvsOHWsy80uvOVbuY6OXB2nJwTP3joVnnjSo
ld4jSz0/SMuynRbDrJrV1TLZ0qdo47cdIMmlKR88jXvL/NK7OTLds5qo+77AN2PBvQOirGN170At
35pjXK+x/jVZbhU2gjiNcuKnTfUCYlKBAFqG403XIN/QwhJTqgZmal9lGIN4xXlY8HW8wB991XEf
Ha3NX2s432mhvBaTBT9ytL5Iq8/m4mRYvb6WZteFi2Mq2bfr2OWC0VjfIavX3/fhXN7nCraYiHs1
29aOgTjGOZaCoTEisM/BK8NuZ2FlhdxaND1abTRddIp81I9Y6UAAILcBeIWHAE3of+9NSRV1tfJ/
Nc1Iex/8x1wZLL19HlsYupn1lq1tdkFPN700vpVe3Lo27yZ1I2GJ3Pq6ZYDEuO+TnYZp+0p6/7jG
bRwAtwy94V7f/TFuUBvQ+Mqwz0LF6Vkr2/EMhW9q9q1GkUTK/tf8yy34AXyih3azp8I/Lw/QLmRL
jGyBMDrKzvHxDtkOlh9ehjlrMap7b+WjWkurUr0EYY1xWyLdeoHQ5W4cx5q/DPl8Zy3l1jTXXrqq
id5y1xu2bq3Fd4WSTZvGNX/1i/Waq5vDFntzOEZLU4yN4rh+bnLHupOQAdXtEoTGvfR5bogdkLjt
NEX31ihgXTt80GbHU18LqPwXCs7pqtMH9bWsMjJnimaupbdrDGu5r8KdHdTaa6UaGJo2jnKQ3jKc
eQvP7nw3LpeateQh8DLvUTqz5OClvfv598f1sAp5pJ8y1wvQRRzKt+6Xpw/Kazr5/QMZpe/mIto/
W5gyxmrbbaSpTKYGa7oE8d5qxZvTDb8cS3GOlLOVbTmm9sYpBkqPs5kjCN1pNsu9qexXIfK2bDrx
I8RZkWxsENgbvTsa5PWA+mcQiQZMMM5W1EEXCuKRvcly6ngtpistmTTP0yiQlfqbmLNezVvBtNZb
2O42SYzl86RrRMqdBaJS4r9qL+rYnXW3l9yCO+H2aBdpsP6QPZBTOUxkD86svFfSMlT0LvZymijV
PxPowutVJPQhO0FxCxjPVbfY5uGzafHQfVJH13zqMsyQM13Vd2XagBu3m5w8v5c4x2s7c9JT187a
RUb3XdnAKFgHNSjntVNOiJkVzuU6NG+Bw5QtdWQZKwckr4qdZ+UFppx8mp25/6Be8n30WhI1Ib7o
KPdcYi/tWP6FvBbVINMPWpe4jzIkcI1gG/EV8fK1nMdgOSyElsNQm/iiLleRjs6d/cWCcnsLSVwL
WZhufSpTb+0UVzs4AyF/TjU/4dA5rLQArd8wT08yIourasfvMTgBcJifEhUDF3Lr+f9mRJjBTogy
NtyWq3Hvqs4mdTSALdfjZEbR0VK0lw9ol+spv4R9kRvB+Yp2ERhLavdISJnwyZRix2M//WQboNEs
pJ9+tREp7sL/1RYWCulN3n1mbQq8xyd3j1iZdq5rq9gFRZx94pn9PslGHLY1/V9eDXutzFRMx9ld
bYPKnO+GUnufpCtWdrZgklyZ+shplbuMBPWNo/8nj19b6P/C98dfM6tXCfL8/AKVO55q9cYPS+u1
66FEm4YS/NKRSuZ/MnlyABR3VVm731xPUVaTF5Qvec/bAhAO6nSpj8S+OwQHbFCdB7kSfCC8R4JW
PcUAlE9lqH0vh6l+EnZzuoQQVLmGxMpbRi0haclQCekd1lQNt7KEpiz/Jx9xn4QhspNEVS7Jrt5S
9G3O/U3diQXcNTgn0bc4bZ3jLfc1lPylbZ7uAq8+FbavDwAA7QjI51WbA2+15ICZ8V5L+/k7790I
5/V+vosyU390Bmiu0hElUQjR30+e3SYit1SrBtIXzEh9nM4hln7JBtTNcojMh3qyo7eWnYKGBtWq
bYoY83Ojf6zn/iis036hnhY485DGfpGIXVUvKaW8e+GhTgk6IdCp65N0VgNCAFVmOjuZGHVOdMBv
HbDoQojl6euezQzFNZmLHEe+dbwYW7XY/dFESnS8pq1/U/7T1voQv74HG0O/xq54OoFZ8sT40U7z
p1yByOS0YXiRQxQpX6qqsPa3EMuo8DIlGoIneQFyBj0AMBVq4aFTfrOLKwxlZ3VtdkoWQzmJ907x
y/Z5nA2zq27nQvM2KKzEz3LIWh52SRLHJ2fJ7kgsNQ5WE7RP0pgCLT2Hg/XjNmcyh88O9I7w3wSV
hNUgJl1Kqb1pEA1fIj2lQgC9BkG0kgWcaZUAHjseU6YavsBDNTCzTToyf0tvOlWQSQwbNQnKnq3Y
3bKWy4BcFi4qKyPqtE5v/UyNu2oxBBqrPli1Vmd+Vp1o2IIScO5UFy6PXgTdLgtbwJaRf49mnL5J
43ra6WMH/6irkwd7Bkq2tORQpImx6joqHNJ0jNg7wXAsV9KUWZqtPypN4lwk1Ftht3crF7z9chGl
jWps146T383Ps2bXL65akb4p9W0X6NNeXCdz13r0M2V4SuekotI4H8R10m+T8aS1FKykWaVw9epF
uvb/O8lN4epNS5noNimn6syrStfWFTr7uOSCfxD3aRTQouOgpzkg+Bpvaq9pXiBt2zNKOH+OHZo+
Os6oJK4DnBJeutCSsXFskgbybJ6EiLcqGxXUXpU/AlF0tzH6izvYFD0PX7xSEhfDkL2zeKekBl7i
aW0f/+QbSZv6Y7ZToHmu7LCl0vjnIL71qWjIh/qZ9Z/L3j5LrTHrNNxRVbJtrQATcNinH654dyP7
3M+h/VgOyJP6RrKTsOUW8Tnzw3EtMPh0iv2N3UB2+D1JrXXMRHMM6rQ5/nOSjHJTVLNkUmRW2jpV
+/EcOgDotRHBV2xPSOWXyUu98POyPDMOBqXWpx7GMWsqhiC7sNIobP7jqYOxbjATfij0iOe3XuQ7
A4bVa997nwclaH7ybiZ3101v3ojBb1I3+rmMDExqwT9tYvyKvi8fTFWuOzglL3QnS+AweWW2tTR1
fJ36BOOBCqC2PuZI5NlYvGSN2p+kd+5RADKjwL9Ib6UGp8bT3SfptPflNLbIfNfJM2vxowwxqya5
D2O0tpzl8nPWaKfcZ8smU+TDw07V15WZH0w3Nb6VPnLqiymla3W/EgrLnws3R8XFd4xTp+A/FUO4
3fweOkyt89NnqEPW5K9DnVz9cNXfQ+Ohe7+q0g+LTp794ao52r+6npTPGFkUO73NlT1ZSTysQa3q
YVS+gqUyztiqGxgNDtXXLOnI6oZheo8mTvbCTfwg42/Tw4FhqNH/dXptj+/TDdNKZbpc1vccuFYJ
lPCm2OTt+K4xIsIhntG5GHmmL9JqdN80QLIwJKoMWBvdcJaO1p4hKY1Fiwf1xC+wl/b7QBz5UE14
+TBZ5vy+wh8fqeNKuglAw12/i5lB/Zup+K/icaaaHpkt6np/niZjMaywojU30p9pSnCWs1nX389u
sQ+zpdtz0RR4f1+Bm91Ubj7dJ37gYcOsbaV1O1hA5O9h45bb1DYmnlCMBSvMb0hOnQr2pDWFR+6n
6f7DtNhH2MMdyDQDlZL3sD+iUeOhNLGTpnQIah1D+o8d1/dy3rA38VIYRh/2qxJ0I9Pf3S4rl3CX
a/8POmRwxFNu9DLlnOl+dVFSVkhlqJ+kJYdcLSivLp1yaKagxyZNNTd/dOSmWl0klnDhA5LKL8hE
UY9tC5g2K5ncF1itTG6M2uJS9bodbvWvwS4oc93atzEwT5GWDuP6Olmpq2YHUxvpmMWKVlYTyCct
Jj7LwiLL+VeqjZCEhyxAJJgrTgZfp26wvdZS/zqz94vkZA79DrJtQ5kOXxgxh7lawPhQs0I1C09O
1Wf6nXRfzWSu/XUZ3XdQrHEPS/UQqH8es/GMMM0wyGyeAWp59trviEpXhURJGeP20HWVDxxkGS4D
dXKVx2KsV9Y4tPZOsuum0qD2idTBTjLuoKOnbuU0kQrseUm83walvc2gMHcKHHvr72mlJMjUGJiV
xR674bnVP9+aIm0tzcyDxKgvnJZbr0hb35pXf9coBLWek0dBUrPI3Weoremr+2zbQ/OqZU73HLfV
vjTj5pU8fIx1tvfl2qfayxcxVf4MOmf0E44pNRESV8xsAgN0wjiySlp6y5GMi6IP/V56y8Tl2edM
LB2W3tzABCgM/e5OemGTvCKf2CMwRuciQS9fLDYK7zjXyvAuyiU12KhrkNuM/GR7bS7CXO8aXUuP
U5rvPWWkgQLlL30P/inkdeuRwq9c7a8Xkp6ZLOf66pmlxDDvcbU29e+e6j5Ntg0UpnbLjTGhKylN
OEnmY9ZY7iFGiWZlLE3pUFO1g9v/Qxq3oVihvgJfdU4SGmcL80QbjxmLDN8BaK9/tgfXP+tWiYCi
EQ/AI0iCQUwfMUJeYqh+HlWr/In6y1qAPKqSK2c2d4i/LACedEa80+nZ3CHRY7zl9vhPaWnGQ6u2
5edl0lC1zdoe2/LFKtWN747F9wqs8lpD2G1ZPADLo0K809mTflJjN1xh2+MuChwMmeyOnCluLvj/
Ns8wddhVIkoZwSzfFtXQH/oJw/kGgaQuLNO3ulficxzb4UbiMj2BQZM7sY54c7MoLodjgAy1hdwa
treImTnp/Op7tn3fV/opVguNE8B+/qAlBy1KoLdL+vZ3rw+q7AWt3uQwL70yOLDGhqXHSIsXchjH
UJxelXqA/8/JNUJX2CyRj2MGgNLbPlVwIsmU8ZFkTUoJxNeAR0MeYV8P6yuZ4y9dqI6PbuVn/qoG
nR4benyRmFVRugD+cu7Jy20d31BZwPynyngtlpmofLK4Pd7iMU+MC0RJjIApQ97ijt9tJrBEM5bs
QYdcV5aYya4N2L2n+Vih/qLOq2aBtPxlxGKj+OTjY3EboZkogetpqCHsm1WXvkb74DcxVAifiV/4
W7SN9Cu79MYOteLghxq101FIpBKncj8Bi8nD+9gsfka9Pn9n4wqBqqyKRyPolbsgVpw1daz5uz8M
xzEpR/SXMXgxjNTb1ZZTf3X1cSUDlBA76zKqwzOpFvVZC+KHTvZsIG1AaFdV96L51XeRKoDM3rDE
V7KnMqYM5pto0bWLhsGgPCdOqH/TzcDblv3oHZEy31997FOD+jllp2GN5ET6NeuA8IsyM9lCszS9
f606+9JnZvOlaRGQyMjuPCGxkYBps2C56519jlXsYjrPs68Kz+WYoPFazGgvUnJ+yUe93ihWYu/C
ZT9qIi32WKmi2lxd0nhot51lHeAwd+HaG/354iAjAkUR7h90m7823VbfDbxmPieARREk9uc9AJjk
W46UVIIJN+nRlKU1mp8S5mYMqft8+2P0co9SYX1RIKCuh6x+UK0Q//PR7zygHTzUr23TZC+GGVZ/
uAEw4qDY6jjBPUioGa3gslwgU2NllSi6uvcmPXsMFrdPIGuf3I6fbKo1+TWU6H1/cAcU4vwxpyLJ
rzMBOoGqzvKij0kB4kSjbKV565BmhAIcGlmethvKJnyIWdyssC2CeqxTKDAyoEzSdCtcspVEn+7w
ojDeMvPnTLbh1cu1rW0HVoMYUKQh9w59cpwSICfY6+ylaan9eyxfYv4yJGrUrU6ubzMszrftoPhw
r9AXcBPLfJEYsqK10rjPEqkHlwdpwS7RKsJHre/DO7hg9ckGboZkRDl9s+z41MZDuG9MqnyvzYCC
hK7i+wqIYdojZBuhAaur69mI+69hnTymWWD+O8bRWg89/4c/duhzNaH5qVLKcevbME0Mx4zWedPi
0WmW97Fq4zJGaSJZBb7RnD0n7F+C1rQOQ6UWa78EGb0egI8OoO2f0szuX6B+GhvPcmD8hbBRhhCd
kOVSPl7iq8GHC3kjD0R24G5xoxnWQgyQjivTYLKdbeCM/Jp4h18yb1yjpM5rq8kgXUJ8988f2rXq
U1awk73E5GCVHl5ZCTeIXvoP3mzxOO2s8hRa87fASqZHpy954LqDtgtJO11kxHVYzY4lTnMXq1nG
DXak72NTxbNYD/qz06NSvdyPchvK7RmbrGMSPXFI4P/n1gRz1p2zJn+QEbe4G2vqKgbZe72zpWMw
reQ86Qcv0k7k1YNLpS/2k9miTjuCwKMcq3fDkTz/SWJySJbevw0ZqBXegUhnqRhTrleL+yuHRUM+
6g6c3qrvwn8g6Gi7MtLLRREn+IzsvIe/EQnaGLHmT/20sINy+zVcWlQj02cXWpL0yXh9/GGihf3S
hIPyyZnShxxd/wfpchqkDnIddWYZrprU2+0h9wD8cy1Vg8ZqL6J80jvZWXhwM6fcKCOZyHdBkXmq
Q5STcgwbFLxYNrHaB5sKqvEFxX/jekAwBX87xc3u8aGYjtLhN6pxuY1zQ0CzRqWermNvc4O22Le5
dZYCqlqqpIEcnwfPUpF1xnhfZy2oDNVxeOSawK4Jj1GrX+a+L1bSnNFmPkQdNgPSTEfAmsqY54A0
Mu3essHW+FVbrGR9zzIXeZqUPOBkQ3y+Nm8L/A/tD/uD6yncIFyDdeuMZVRyJwczjaZm5Y4VhaC2
RfBM2tI180ai0tm75raKHXPvaSlkOVz/zmK3FUYwlkD7xCtpDg48QETLnWN/cudxxtg7Me/jvAyM
VYGjCkAl3jcSDGJ6anbz90ArisvVNHsktcMeqPQdTNycp3CREp6WWoKcxVJLkPb1VKK16AOD2x/3
yxydUt3mnakchyEIC553OSafrzXKIXvHL71tujRxYU43/pRVx4kf8SsG8flSp5ov0uwbvOhASz2X
LqIQXoMn6DJpsuvqIYjCbzIImj1a6MsHhIjCHQuQzjsPOBC2I1V+0RuUY9dRU1swAbo3QdYpg1Vu
+sjvDj2sM1Rf/Pfmrbeo9e4AODRY50nFy2DyavsgC7tIv0NTRX+4LuuGQQvW/ADrvazh3hdyTn+w
6q5byYR+WQ5KB1NjKzH4OS2rP3AAwbqckxoWWVUgU8Pq++CTyF05smJ0eSo9TNM5t2seZH1DNRb3
cpwCu42VTclezMxNfXDJj4BHMMTOnPoH/gtFsHXUNGBqHx0W/jIGoctHyLfI/62h0D5eP8QoyJY7
Fpbm8jXlC99mXb8oxqA8LH/wuyyvf4eMCnrbogAbmte/XKZTGosOntU8pWZ3jCEi8cJeZPBEEU8k
7/BjWCVQ3u4KePb/0cdbBrK5VzaR4g5rAyzLIXI6g2xqqSAKFqUBFDRDKY/Ngou8NeWfK+8c89or
OMlbU3pvg21eoW+u737rvMpBo6PZ+ZaJvYZhJbtymP1/wDGyngNGBJEc/lBtm809yrTRUa/c+Fh0
Q3Wvhy5eBbHpfQpaB6g07nVH3U/BQtswx83EjS8CHfVtNeEJlyYXQYtKrzTnBXsROPTeBluB+gRx
EtvvxnpAsL1+Ypv4TXY9LZkKQBtBdrSHsvo62CfqeLzbUAAdNhIq8d5cGXZsH3Uldbda5/TFHn4X
JrgZZW827RNzfLiDU41vjdxYchekwwbJ2vj9NsDZxqXwlM8fbmMFFDCbMqZpdbAN1QLuOej7LNxY
lZMckgksPK9xHVkt1i9Ih80DD81KB02DWhKCeN1dbeoX0A7tLgKhf93NqFEKFJBcOhRTv/IP13ac
d9E9WHESuqAsrzGZCDfpHE3fs0XAQqQsJqN7mzpApdICUt08ZUH1lo9xdb7KYTg1SLSl6StaekQc
TgWwg9AM4O7W3WRKqa4EMfAneADkEXo8bmfMW3dAhTSqq0MbFqDC/RpbkkxX1G2Pgt1z0vjqswNh
V3N7vEOW1lDyBFMMHSW/ArjIug3rbsWTWjkGFEGeo9x07pfr5VjRb5xhwNFjg3cCALfEUR/ZHMAZ
0/pPcoACu+tj1XuUlmNa+kqJXfUkzWBSra3ZVv5WmnlddafZmPkNe+HwSW+aZhcPjXnSMYV7YP0b
rMeQTDfQsASMMzE5AFjUt0WkDmtN0+KHJrZxW2GZORz7qHuT2G1woCjdfVbzNrds3ulD8gCsejxd
J5Ef0O4SbO8EVdSPo3kqLCW4ssYEHiTNK8iosT/2Nv/d7JZmiWbyOjec8i7xtWR+pZ6pbVG4412v
+ORW0N1Z1Ix8Z1cumku3Q7cINCVgbHYAynreXfQqak2JX07NQbUv1v2HiIRlllxTneDraAPFDcjM
4IGyxL9Eoe1dsKjScTCpqItLjwRTRWFQnSCFASnsbJRzq/JzYngbhcMGCJEC7Kb3LrfrSK+psnTl
jYwOGWM/XEpOK7+tVqFDhliaMncqm4OtGM3enDwYdU6DLCR1BNtss2Nj2f6mXoyW/AH8zoDCwkk3
W/Zs0xhdn/XXB3jadmv+obp7+eXLQU28gZ9FOe6u77HICzoer1RvozB/e5fRZxtkXUpTy9ZgcvND
t4CU5ACpkuTP/JTmXfucVE6B2L4OP3sZkFCxu6u63qUkOofHarKUZ6ttkyUXlP0IFP1xBt/3ahV5
vC8Qzk5zz90rUdtcYvbB2ym1TXAYlr0op/Tf7aY7XZ/TeownchY2PxucWGDvco2wVRefeqN56FJ+
XEOiUnuwFWzvHVSxqiTGqljFOjj1OvChlguFrE7dU0ZBYt8NvvoEF6/Fu9XLvg1GdJEdVIuGRWGS
F7F0cGFgBr+qQ9tslSTgb3Oy6eLq3nAIzLm+m4HnzF29m9rMYE0MWnwpmFzPpCkdf8RK31bQvuIf
6NZRKbXPv/xyBZlHUZn27bK3aw8lH+ub6eHWKZfR1EE9Oc2/ZYCxcbY4HneLu/Hce+0+mwZ0cP8r
3gcj60kZUvjZIjeYfXLiILqYfdofZzLULAkpsUhMDgX7wYucpbFnYDk4fJXWh3G3IcpANTVRK7RR
/rjM7VpW4DkbW+8L8nZ88K3jj6Y2tca6c5Ryc+tQgyFam0lmbqhK+CABInTU8RFC80JHtUD3zJN0
yEGFpYAQvhwlYC0D5YwnTHGukMt2J3sNT7tfWyob6AL7cYACi4rOTaNDzv7fQh3Sjezfu/THbd5t
CqnvaF2GYFLtqlybBfd60KAZutD5ApK/T6ZzjJUEzdcZql5kmflZi/3v0pJ4qKvqTkfebyMxOcxZ
2q6BiUwAWbmOxDJ4g3JpLPmCleMCUph2luW7J1gE9dkvKQXrM5sBtnXmvfhceYB5sBRJhp0lPaTt
o7tZVwGsnjsLu5MqvjdLUgBXfHGu/juOHavZhWWf6voAA9pvr8hkzXfmQ6ZjwiK9lHKLe91TrjPj
hcMf9RctsoxNXxbuBr+u/t62rf4etcvh3ozNX45r5QcJmUv82rkMS8ttaWvBdeRtYs8C56CO5Re5
gubz30om+ZT+NnY2J5vbNZTuFesUVvTLHmo9KSUCIQaWxbmFXkje+Adt0sCAFGpD+tVw14bxJAvJ
vjDXbICTF9ky+NyU0vJ7xV2ZWmDyv3jU22odoDkM2WUYvespdXw0tiR6PW1iXd+qXo2i8W0UZcbm
zNJzOhi9UaxvMPQu1/tdjq3C2sgAOdw69BxzpbCsLm3YvfQafDspKw6tA81mgrOqhvpVOu0W1yrD
u1Mi7RqXYqAUEn/HJdTWIwqvJZC2W6m2Z93rQNXBDSzz72/xqaeaAlRn3N5iMkRHowZwj/L1Fvdc
EkQ4l2j8rhZ8LDrzOrJpefLV9vBJzmp3vJSaY57NWTG2fjrOqJSmryZZxJ/L0AXs82Ho4CfWGYjm
+1A0yF7LwrBlaACyescvo+xfMdyLK624E6yZINLg0+xHp7Iv/x0yFZYIgjyTuKV611G30O+JN5Da
EpKJc4qdSlj35XYagaOuJmWsjqOq3t8sUAAajxdREPs/pJ3XctvI1ravCFXI4ZSZFElR0eEE5fF4
kHPG1X8PGrKh0R7vmv/fJyh09+oGRZEEeq03iD4nMotjYwx8mqkTz7PEqTgURVAee7e7lpOm2NIf
YY9xBw9wI5VqLK/crPWvI7uuTa3lzftOexqxJd0/BG385xyN0M7kojwJc7k1fG4iHCBEVz+IERQV
E6ZD7cSfFR6DD0t/6CbtLp+yAn3jZZexzkE3Sdl6qEivb0SfE4WT6SdQhXVlFAGqAATOnUnJDWeV
DYiaykzy1DSO9mJcHDoPpDvEG/TU4eVeloG32XrhHNLOhXrjraPAiy7km6NL3vo9ld9f7dDGZAyC
RLaqnTy6iIHe8GEoiNO2SSc5LRha88RyChrSKK036vQtQrrg6MZwguYlbXEqVdPf+bfLovtQJll5
ailE3w3ymNw1g5/ciaY4E308oqAH9U8xeGeQP9dqcM8sEPQaceJ0WUG1FRt5dz2l2GUiWD52yp3c
Vs01i+E4dkkc/VEBL7UrN/jTSB0TDR85f6BOUh1J5KZ7U83U58CK/xQRZure5WoSfUaKHCUanoFE
zqOf9KqQxcGniz21+vemPDVBYbyNOpr9FqyZZXtEKVTlOxzYarhVQJ2fbMSw9nmad8DzYqpsgeZ9
lTvrYhikpINaWpvojX2vI6XHPzzNnwsMy7dDEztndSgACszrVVqZr1sZoKodT7upEA1dIbUr+thQ
Feg4TDvNfoqRCtqzLu8UWJWgBERfKmLEHNJHWKXPYqsG5cl17FS+tKEmqa5ABEo7ddr9BG7B3mg6
G9A/3EZuYL8FasiNHmR1+M5D/luIiJOzSr0EbQIM0Gj1legTh5DdalK36Z1oBaMK/bSKzW1dQ6vr
wVSdmyDgeSOrj9jBYOryq0tEiEGMSRLK4o8Jzzy7xDH0zdiTZ1jrDcqfutI/5BPrpq+ayTABTCXU
8a/Qj9R1YHnFrajx0uxkhA/cpsK2JAistRcH9hdSqIjsee4P0HobLxrO6SiVOHVDTPWzsr80bYGC
oWCxhmh1BXlaTV+6n30iUBykTn0VcxfG6zx3XiZBCGVaWR5zPm2wy9YChyEQG11UvOE/RR87Boun
d/hzoDkWSMfSFGfy+6h3yI4lDO27ZR1xjSBCJjXo1HHriKJZD57/yI7FZLfBH9zI/joiCXgnWsvf
Acp2PMFp/h7o50BVs9eqaIObnlafktDOPkXky48egJkNCNvsk1n1EkjcFIL01GyMKlyp7Euuomn5
Fx6OQsprlrRCkxUpPCMw9kKrSRkMLCNK85HfcOnezZO/RHcLm3HX/4pCluhdlNKF76LMmixw4DjD
Z26AFzDJb2s1mveX0H+a11J7eZdrLmZFhZY8ZxizbvTED/e1UyQokLn+KUgyG0A5o21TWA8OJoxi
0Ju6Yrt+tS1yOHnxowZmsc+itNs3MMGfK330Vu2kXD70PpozofIZsnq+HcfCP2eKFwAZq3mjzH74
Bm1hDkUqAMXQKNUfhlYHBtpULg9q08OYHbbxqpjqXrA1AVP7iOcOMT6tdopScPaXh84izqrtQxb5
/rbvnLez8dfZMrqcIVHUPfSg2rf/Ii4bQEFwG967iZ6rn+w+XFMVGsAygv2WkYBYh+gZfWmV5HHG
yTvFfrT69q+0q76WEmZsqu/a4Co8+5aj945vNjRSrAECdAtZJ5PkYqUnk01vjTnHqmyB8d435tNc
ZG7ZIRt6U6MaGlXnxmmqF+SFdjzZY9zZ6c2+1Ut1ZwOP+zKBlurC8Z4DtKkvZulS7Jr65Xjkrj4U
BXDarDtq2KY8jEN6VrPCeNXsQD6jyD4JDGvk3YesO6BrCjp4amLzCetFyrS9CB6KjiqtiWOLGPXy
/jFt/eYmBnV11/CPf63aDLsq239GVlo+6+1gZzwJtMe+tbgRpY58NjV9bCiRg/Ydy1Iq6k0GeWn4
04v6cuvJ8iErU3VXa7D5YgdLLQhgyiqIrOTZVIz+sUiTlRgU0jjQYL4ZHhlW0aU44A7L0WMHrnu7
Nq+KzwlbN7tsh6/gcHmUcFXjjtxIdV/1A9st2/V2GkST7UzA6WOSzCRTnxYtEUHPyY2WkvsvfRES
Y7sUIcTTe8EQEWi0SbeO2ljDPscAKTcdxDw3dnmGobBqsEvHxnSTdZXxrJmKdNcZcY4phWE8p2U1
3pALPIiWFNCF+XQWNOOT6JGT8FnGCRTQOEOqgliKZfrZSayltKQjS3wDd6IprlT7AXQnrOyoKIap
KW8HysWLSVOEp2fChgvsXJbE4w66W3kGRmUjnDapA+GdO9WLp/HeLlEJnzpFUCjBkdnJU1t0qk34
FjPPWSLT2CTRM0Z7vPWiu7hV25qKN6ejx+cRUKByVNs8POhSSlOMiIOTGrpzUHTVOsgU5/2iGe/g
eGAwLk6hJMPsU1p8tMOkPH4cfhc5n3aBJXF7HIbV3HY7bbxDq2GQ1uLULbC/wMTrmBq/bC+1Ls38
TRaXgN0qFUW9qeRFlTX3ZyNN0RaHOVKcli3ENb0aw5Ug2og+NE/taod0wU9ChAeLe8agNVI4Huwh
+iqQYh+EQ9RKHsTgjC1bRn8NLPCzZdBP7OEQh+nX2UpSLCziHEnF1CWp+RygZgU+iMd+uUH/k/yZ
FG3tKua7UzUXrVf0e7n2jHuYainJp/w6R6hW5O2wfB/WS4itFPr9shRqB2tgFhtjTNjS92pw0skx
rJxBap+tzopvYTYexaDoavpsaztm9VCEY/vseCYyMQ7EKjE4dEm/zdAv2DW93F1bFeKZbk7yYU7k
b0WpG//U7Ar0lWTCdGbEZ68PoP2svT617oXLSusAi+nywUEoDH0wYb/iOTk6i6qjHuYQMbBykqY7
vdlADJavHFvMjIXqWBiRUM+8yF6LpmZG/SbMvHIeldv45pqd8pAFkvqg5xP3xvqp7+z6iDxMUox6
6yNzNOk7i2Y71gNGfBBDO8j+6GwjBe2nWyEFPYcO0F8A4g+fbR+pTk0xXHKRhH1YcQrDA2n4vAhL
5woiQFpo8n1DZT3ppOKiG5rxhK1XBMma6pGgWbQNwpioxMyD3sSmMO3uNW/y8iICRDwYQAC0Ey0D
CQP96ozdBUlm40l0KQOJE0fxV1XG0v6Es+C7PdygEupo6qGi405IDHHQZcU6NlHwY+kSZ+gdbSq9
cS+iJdbIudLasCb2xbSaGMB9zzoalfSn6BJhv6ZrA4n5+cKIImdKXs4wZoSfTPQL4YQKQPKMQ17Q
zHIeFedB/fQOmbwAnKMJ6oygDQr6bpns57kL1jlKKMDmfDCASJH1jdJzoIzKXZY7KJLEU1pYce6i
qUuMCy9QJxvBwYs2g7Jd7IzyD24Zyt1cLHPt8vlDs9Egkc6jRZc+N5oVHeNeUx+qBhZOPoHhRW0x
L/h0VVbwt2YJb0eUGkWwGBWlxnIKFnNRI3QfZQULZMBtACwoqKHaEARfpxQKzItQv8hVrwybwaxT
no69gh08IxJi98NqnpNU7hoVXEWkXeY5CU9Waz8pEQE+5kH2JDJIUdtA0ImjcDfzqpe2yEWJGHGW
mkO5ZtcVvAWKtpgohpfMFTRqAG8idWTGZGdzm2LQLD8k5Ihc2bDPrmKnJ8SidpEQLOoc+XGi9B40
IUukG7irzfPQYjsC3DuJ1I5I5sRVrcGPzJvDku4pwv6tzzdCtp2KOX26Gr85SPrUrn6NN4pJe1nj
Y3vmOSaIiJm+o+1ygwekvLZf3QafWXHwyYZfJcm2roPq31e6Up6wpkMHNQH+dh0wWtnaCvlpESz6
xFmVkVwN+v0yXZzN61aIt7BVLHdRQVIRxAoXE5dGney1dZr7pJP1zt9Uea5hVGd4OQm/OLvjv5Xd
ibPlULiO/zb8IaY0S0a8VolO7SSyOK2whGgBJmlqFZ/FvWm5QTW19STLXnZ854wsRqcBjSTO8Q1k
PQG3fw3gDPdzxrKUBChCzBD3RXQHskOpAhzsMsXFlTwK8F1u4pexQCOKPNrVatDiH2NZfcSKbq20
voIxXHqcMrTPIrKoyA9GY/IgWiBxPiV9Xs7zMBRBJxwZmTsxiAFUh7IOmo1i1cbwrY3dIiogRqUC
AXtnwkWJpqqjDh3pKO5m4gUFBYJXasnucGqKl1uOqC779ojmU5Ce4TuBNEKOLbxrXA2qQeKOPzvs
qv/DhVa4exekuHJ4N7fnSMfljrvGCi0kxyUXa0tN9XNR9/pZjzHmCyjiZFNLkRT+LPDTP09FjAr+
Ht3oOtiK5jJ5qPKgXS2dTlisARt4d6JrHl2iJRmon+QofPz31kCS0sF+7exbcot4nNvOZ0ufXpXw
mawYo+gwxevtt4Fist7eUeDDwWhaqUNo5DhI1YBaf4OwlGEcfZL8A7IQEb4MhtnNh1+jrsJtjBoV
A6EIBAl6ByP9zA+EVu0QC61gtWT+k23+oWah8iDgubnSpDsZ5uZGjImDk3+XpwDRQBv2LUDEe0r7
Yvpke+vNxBFfLX91jRfLRm8SfOGmtwOULaLHy1shAu3pLxNno2qvVPQNTkv/PGNpK523Kb0keuxM
WxkOztAWxzodH1pp4r5p1TUeyuRznOAMGCiec7Ysrz7bdVZusxEvyxwhshZtnLWG7/gltw3jsR3M
JwScrS+UWj0wMaN97OD7f8KgalWNo/UlyZp+n1ApAXdAmAmuzkkxu2kSRTnBkcakfgoLMuVrZqA+
id4tiUwVpSMRD5UzRGkx6i7Y52wGAwx46wZ3M7Xm3WnTO/46lxDLEZ0ztA58c/g+dO7lAajfRp0s
HTQdI8EOHsJOm4rmklz/Zcuqe6/4pfVIjuhiO035UFmonV48O3Bh0iTmeUxANwD3giE/9OFTFaT2
SnPkbIsx4pieZLyFdzM6oXUHql+99klWVwPEyk+hFYUoFeFmS8JV+6TVhb1rQKqSuqbpdVq3MhXc
gbrQoKTGzX07hNrEuyel6zc21lMhQmDYy9kYuXurKOf9GhzSCwh6raqiLLmc7m3bRgvvHSv2DiGl
m5Pi28Yd+L1o74IVn1gm5QbxTesFgY4axWVTghuWGhuI0QbPIi3Z00Ih+4WEC45g4lQcwkot2CO5
wWbpE3MCy9FWRWE3axej6FsXKeq15ZdoQcuKs052/U2HhyR7+58w2lYp1GuHSLXoWiCz0hAG72LR
BtaPBfiDg9Cf8zIckx1/OC+CdUMwKdvpDS47A1LzuNa3prwR40HhAon0rb8+aNyJZjyGyTYZShxY
FziIAH84KOqtwXg3W9EUhzlmaPxsggZ+q81Kb0nkACbxTXXtTvCNuAAsHbKHFgKl4pB+ilNXvi0d
BtCVoWglMhrIoQrFUwQexrXvysM8T580UQE6mjvVbxs4NTRFX6LHxV1kSU+iS0yFb/g10UNkiRIP
1LhvS68dMvS7cWiqnWg2KjjrokWBQTTtSnnREje4iZbziOCy/hq5RXNLlOapNBrpNax65yTWQywF
tTIfUf2oexirVv4+nWSZN5/0/9HzX2K8rqo/B+TQRttDgz8sXk0AgFsNuvw5Nrr0bEcB+DDAWC+V
7X/vHGT8NbjLKIEXfzQpZfFRcz1sjVrohN6oHtyqQQE4k6q1jjbzt5xPtl9EzY+gdL+WdtpctQbU
9WCzCQ9tNfnmwvjG3Ekz7iWTXZQcWIBGMAL8Jnvmiwt+HoWrFj0KezLfKeP02xDomx4o2SeT6uLB
ACO7L1B7+KIbN7FgKcnWVh/T7ohad/8S+pDbpgvlsuahflI2eCAW/YPpAMl2kIh6jrz+WJuaefB9
s1oNcc9WtmpA+zSSvhX/TvGZEP9dNt27NGz0y/y/nj4rRtA1COX16mHpK/3I2+oDVXhZLFf+Wt4Y
Rwo9bnCc/YeWWmPYwfKyR2UvKodL/1xmnEa7gUSrGPUa/R7YVbapPDm/DLHfb8M405+tDDs/WQ29
PxMyjPwg6X+NVXzzcqf5oqm6vE55eHqgVgHyma/IqTH1aB1pinqvG26y8lvdfvZA92xDZ0zOSZEE
Z8RupK0tW+pzZhdUgYvC+uFtkDFKXlA7uTpT0tCdsoljjW5VQHJxa9cxOUTXTpR5BEV12paIbCYx
lClomUieqIVLWej7SdZnKc0Njhkd616GtUTZbam15WNOKWuJEyNLjGhiAPuzmLdU+MRISkFuBeDh
S9fX3lqALwQMI+ErtBns1Oc7asCuS7Mcv3CU504iRqA5ikgGo2lGN9HVB1V1GUjK4ZhnYabC/ebA
7cfDDyKP9pKuFNc0k9P2TymU1K9aorZbLBV92FiDdhOHHN7mRU3SfYmE3Nwl+mNrOBU84Z2DSU1b
dJk6Rsp4TyBdNk0XA4UT1XuxJD9lmIfAQ/N617JXud1tyYjXFwSuktsw6fp3g1vtWnKt6ybok9sy
8PdYMShrgANdzFnWIkxpU+iKUjSeEVmcOCPmn9mkntNJeo6onNTuU79tj1rVF7fIJukeozz4KFvK
U9uVzql0KjVdWYUDqaHqLXcr1/LPUxEw94qAObYmGUqBNGw3olMEFa5bGmuswLNjjOxL7UfA95TC
cM+5/QSvyrngjuZceg+v3I02iasOCjf91Mpxiyj7ojuMWvFZBDoUp4FgTAv0pX3nlXWA8d4UFw9d
sDU03iQRM0Kk5P6V9ifJSOVdCaV1ekjpvqRtgDZomHzvkcNCEzxNbhZ6EPiReuIxZo4Q4DnTUt5H
5GCCVxoweN9qg8+BpTeTorZzwbq3e7UdNBno5kaPdriCvp1dO8FntzWGTeH0zVGMGqp25LNVPDVx
I98aPfycZUHwGZcuZZ9bNtRtAyPGN0FGJbjrrMq7Lws1Ottlb290dsLfWrB2QpBJgurGrtiH58nv
x1Z445VNAFw3tK780fgqhd6npgMLq0wMZNmIPozVUm1d/9s8vDm6ncKzOA6AVnb1de++9gKb/F2f
XU01ya6iX5z9fdBLHB9Y0BQyDSCbYx/radYytasS5dD38RcrRYmmU3Lk3EFHOBMmwtdCbK2mM0RT
YeZVvrP5MCCCgy5r9lghRatlxrLK9Pedo+TH0sMHolVIMsePY1nnRxTUsk1eutkR50ZEMqNovPer
VN2PVR7e5UNb30Vy3ux7fMHRPEQEV+YveZFDLLbtoe2+5WF6wYZkkpN9LTDX8FalEd3nqex9w5hO
XZkg4J9bHX4L2GT2xOWqVV3lfj5UsnqPr9ywkdRG33wYiECAQ6kgnxJIjmZCLpui7XCrdeD35j6v
dbWzjQorCqfqvSWP2BREUhkcxJVE56Al38Hj5GvA00DQpCBqri6vq07169wVuzaCHFWcb8LAG7Fj
oYkg/IBYNDpwPB7HA/CwCUyjqO53oOAqv/VTq8vYzS03PKwkvmsRWCbRJSYsN8JQjz/ZXlTsRdre
19S/AgWzYdEiAchzsThdDh/FtcK0eqvcWfVjOckAGVhPZnFgfktMmayHZHQPum0b+wF11aM5NtYV
AGzFHtAuP3e19IA7lItVtqsfPcBQadW13yW0s6cNUPGsOhggtphQnWWnVU/YS8Ewid36gSQ7agyI
Jn7xkhRZQF37K8QFAPHtx7js1Usn7CfaQFl9aFaFn+4dWU3IKCCoHpKeP9TTT7r4XQ4nU8pK0V/E
D/zys77EioElFrWnF9Fa+kVsFOAjaQd4L10UF/kk1AHwpUn8cW0V0KhE01LG4FxZ3g/RGmCBPcFe
f6xDebi0bto+aUYS7i3o4SjLM9iaaf8YevOYDRdqPQL53EuxZt5jDLZZ9HHdyoAxOZjOmhq/HMML
mRz9ykg+FX1ZP47t62D49TUaPcSGdTc4kLbFp9hXAc1NfcuAyQPPqizKt756OitSLTj4OH6vlmBu
FrYb9WcBXWoyw8TFx/s6I54+wJkEsKkaPf5zvjvjnwaBnyIBseV5Ml2JqrtkRhJszDFaDVlqocT7
nANMeDKo6z17HTamzhjKdyK01yMHsoKkTHQfdYtVrLEV/xRTbl8tc2xPoiUOAGCUg2vyVy3/4kHa
OdXgoSBgcPc4vgMkgkOFRasA5ppRi36EctZKm2CKAsuoWL0VHslQWhhxdOOp0BN5bSMGuUcXAu8g
C0XhRCn7G4zu+lHO9eBUWx7fqkim6Qz6fe6ihhHUAK4WYJz4po7ie2zUVbGjutFhX/Lrez0/vooh
MdNQkKyODKiCU9FYHpu/eqPuzqJCjGxtuQ1tPZsLzGWURXfQayFlTfXmMkP8SnHvstiMHigBbRrc
0EAFWbG7SVIfyNIvbOyCko2Hxz5TjYuAzJJY8vet0BnjUVZTIHPFkyWJIPsmZ9WtxyfRIcVytG7s
CpnbadwNAp5vpnAVdSco71MherotWdOhqO0UjcttHPXGRR8y7lmiSxxiPJynftHw8HGeoQOlw7cp
94a75TC2OcSxUOvvsrLJCqiDtM2uRLQ7z04iTnQtM8SZ08tUkvJrV2nBXWP5BThQxMcbEFNYwqT+
Zz9NvgIO63if3+hTulU+9nrSffHtiYHnetFjXw7DrlV8xOXrJrirnfZQF7q+wuQcsaHpEEOauUqt
5e7KIFfmAdEnRjPDHq4NzkMBnswb0VU7BpkxKvH7THfSA9QgLLaMqnzIXB2n44669Vw6Ee2ozH+2
w7JLT6JtFSCo1skUL9rVxFIq9BankcordoNMCUU3WvdLZeeIeaLHGMbtyaGC8LWvJl0S5LJvfTYq
+NhhqCzpY3D7+6R+Un6cJiXk9L6O0yTnHyb1qHNjlRDWKJOSAS9VSb2SqVsXOf4nspqStg/ZRCLC
4F0gLrEnnA6NEwPYNr3osPR5wBMRLCq7jegTCxhQtI6tAau7mPaTok9JJ4tRiyJChYUCRFoO4kwc
vETDstEsuGMo8tuA0nsycIafTXKKk/JwNzm9MFcMiJBlldxI4lWtA+xc+j6sklcdwiJ5Dc//58LL
IpbX2dBoz0uPWGd5rUUpRcdAG28f+qOOzf+Yh+GxmP6jujmBUuC6zP9v2+3fNzU2M11XNlcR26g/
Bq2LHwAltqccAuxq9st0TTTrAr214E7it2mqfXnTpH49+192cAp3nV5Zm8VAEyrXCaHE/MpmWn5k
L3PUstg4zhAJAZ6YERjFJkOKaEZWlF1JqsBRDqMSoDGVOMoqVGoVK9l6uC6HsdOGa2ZtCycLriJU
jInuEazQPiwgiyzxAdaHKoBzlgucBHzMNH8ZFiv0/k4st3SLs0wp3y/34WLLkqDyb3wnwtNcWQpt
xzpKgfb4oTolalGAQR9jETBVt5byVBPp0tbznWS9lLOW0blatbRFaSyYorXGlbbiQmLUKteIfrs3
yXT/MONOOc21tkl+lBL4d9ElSnriMHXVFQZMc4UOAY25uQC6oQ1LlnJLvNS7HyXLf9E7dqdU+q27
QMmCl6jE2FmDIXMUo1Y4FlsvLPWdaOLMTu2nV4yNCFZGCtmSVWZrMdpBIAOCxcfVm5Zqy04Cd2FQ
TqZV+LHylBtfxdC8GI4qzsg9R7QKvXoUrypWQLOToPzU8+mCxFP4f+paJ4PWmJp42Abn+RR7Jk5R
LjyLM7QogzNiIDV5bACTmfGH4mvmCTrx20GbmsbYFCkAXDplRzKRerXzt3ZXeuV/norQeZZY4B/b
y5VEjAI0ZY3sc0sS4udLsMSFRduyBhkryHJVS653jipq1o7e++elGUx9+ThEkAHV/tYqnb3/EELR
Ma5Wc4xYQsyxei3EjQVrkGlpMUUMflha9C0DIo5M0R+RZmu7pT8nWVvNrzJP2nFnKwkaoiBpTiFG
iCdx9k/N/6Xvw8r/fSn/dy8jrnw3Wi0v8L8vEyUd95N/ivntq3HUHNbpMNzErPly8zLQAP526fdj
/7Tcx5f6Pv7dmJg6X+Fdr7j6fEVcxGD2io7/eE3//rrvry6WEVOrqMHPYFl7GVn6Pr6q9yv9D9dP
YkAPH/9B79rvLvvuVLysf26X6sjvleUWbEmD9JRPB3HWGUbysflPISJuwpOdxNlv5y4hS9yHq/12
qX8x98NSyytdrvbb5T/M/RdX+39f6rfvSyNJDwh0I3o+vfW/fbXLwP/8aiXcVCKYCn/7T/+LP/q3
7ynufmTA/u17siyzvCf/NPf/8/347VK/vdo/vh/Lq1ze+d8u/duQZeDD270sZaJJFkQeoi4Ntnf2
auAB4jqwe14bXYX3KLhyBdghnf6Ejmkb6PZRljhbESj6ltGuDeE6TKPLwLwCSFZGNAPE7bQMYs1v
C4qmh1LPGqk93CTGHMeKqtwUWi9fJC/tz1HmSchPWMMXmwJ3nQbqi4PBMPA5Wbtvp4MTmPY5jC2U
72mJQwCNnU1/MuxTL5xUlSrJnGd4A2C2SG+UOVoEiinkIKhKZvlpWcCUOu8eKecP6zraiIJajA+o
2zvea1Up5irtxuau6DT/lRJwQT05Nc9hX/ivpj18R60ZT6GplYaIOUA7vBctcPAoB0IoEq1cG8lA
oRkkVvXiJ7lzglWGPsEuL4vJaAoxrNO7U931SnXdAx96622XUxFL+qNCTC5EMCYAVwg43ECnGZWJ
jW260t797NmN9ppg5kxdKH9q5cj71Ne2ffL9EB/4UkPIyGV7rfVJvROjVd636yCSlJMYVfvgpaeg
djNdE/wFRU1lKodmSLyuEtDt3yC2fUd8SXn05RAVdT+YvBDS7puV9mtKE8E+KfHAcrW+u7dQsL3H
hOEUtKl+58i5Gmw1CWkBpGauS0SOMMy1Ur6JHpMAEznn1rmrawxRp3XydtIRJtV9wNLDuZCYfHWB
QeAqJXfPLsJAUhY8W2QeMLk7k2ywdjqm5/emo4Pdq9HRG0nIWH5mvmB0piLW2CUYBNI0TdLRyEQB
KpqahW+7e2Dn6gZpeePFNLDJxKDFfRtFV3I/elEKKYhgrUdHNwGFuxXB6QBXBgkl4210GItd2PbB
TgSnI/QBBYWWnQjWdV3bomKgzqPAUJut4rQekrAyK8tKvI2RANmL4CwrnI0+yMpe/AkaSS38lCTv
IFaOVafasG2uDmKuroHNzlpDO5gSrl1G4ZPx5+Xi29Sm55x8wifHxLXFZps5ppH05EgGFolTt6/n
l1DvqdmOY/hJ66rgYERFvBWjvozVvIT6/FGMIqH3J2wb96pneXdxavcqt324sWzFxQBcKp8byJoH
W+sQ3pmamVYr1zSxb1I/lM9aU1bP7ZCsvTCLHsNSetWBmt1BUxv3ehZl67bWe5zoOmzJ27Q7RY6Z
YjmWfEcLMHqsgYnvkwk8H6s5rL1g6MIdGH90VhxD+dRGaCONalKeRbPRdGwbuCXqk4eOO2TPGVzS
3ALgnVdS9mzIEYqhiCCc4ghmFt8Xd1dkvQn0T7sOcamjRaTqDxoY32NrIq4k+nwoxg+W7LW7wkOj
W/SJQ5agR1VHDgmhaa6IUwuy8hTHY4RsWUoMqKVzX7WtfA6c0J8czh5HrUPaQoF1EVkntQn4OLtm
T3LZyThaqP3fiYMYCvjqzs1aTr4NFbZkPsCkYMQ80QgL/wmINrs/q2pe4z6j9IHp5desyb4gs4RQ
z2DgwFNl9bb29GFHZaGANXNaDmpUVfhXT521W72NuOSpV1GDflyvZeXVa/9s/Da64Or+pS+dZG+W
KKeNgauDAFU3PjI8iq2eMXwcb6HRb4LGjA/xUJV7K6u9B7b+xlqVcv2WxfI1hXe68cFl79vYPJV6
Bc0WnMRai6rx0NjZKdZr68EsDetBioAzqyN5X9GnZDpSmPzkrCp/CB8UxdqH6AxeEt7gvovdIxqS
EnJ4HErdK/aS5SUrVBSki2WY7a4Pm2oF6qqu0duGozKfZhlV5rxto22NMsi5mdgu4kzE2OSIt7Wc
RuvWJ5+kAHpIO/0+SQP5JnpIMUyGJr4FGo4AMVA6co8IIerSok+3lIjyXIp5xVQR7/XvKbaQ18X2
3qzxFQvAvGxEnzikqZPeNOsFX/Xo3qaMdUu1dYpJ+LMd6c8hcgjXIq7Ll26CgRoQ0i5S5ZUvaOnB
9IYDhGQQm3M387IHRymzB7Yd+yGUzIuNpAFYAOQU+dI9TgKQj7k1qhsrl6WNP1UDx7xPj5EHBkP3
g2aS+10BJSy3bmmba9vzuju7Dk9x0dsPje30sCV8detWQfyllaLPdSF1D/5Q8lYiXEoVtExWiiRR
MUq1AUXK4Zveuc3eACzzSA3Y1+VN643mD1syb9j3IL+RTBXDUkPGXtX7Y2yTgtDrMH0SfWC7Lq1a
oIaYcw+Moyw9aEExnuVB0veURULHB8uRGNqtKbNsgzZi8GpVXbXCqa4CuVNdWqvTVqWtdhRCBuss
DnKFR+DSFGd6ZiUHstJPadEggy76WmMq/Jlav4k1w9oNuJKtIVQP58HG69tzVBwhLSX+jCfT2omk
dI2grXWIClN5wXss3HQaghqeLhkPbiytMYkaT605vUMlbnDbQoqTldSEL4M/Zakp76pl3/9lDPU3
zWzUT5nngLer4+CAbEu6MwEMm/09Vqj9vc/z11Gv6x5DdV/ZZHmkrU3U6y9aUrqnoUKwflTPCPki
hmLnT4Gsb1upArcwmF/1VovPxkim0vWwHbKyPL30kBS3XduNn6QaOwdlz51ElVZpqjk3axMZvXkT
57BinVthKLdM6k1wtLQ8tyQm1J0ViGJ9v/QNpZVvPaVSNmKWGFDCUT70CuqWSx8KefkG2uOXXGan
nAPMenHj+EccNMoPwylXY9ZUlD87ZwUVJX1sAkROe0fG610lE5e1EhS+yMFJNU2/pJh35k6o31qq
ITc7tn4MtpJ+qRvF26p62x31sqV6kNf8nLkZhN42fawtQ38uGxtsFeg3q7Xra81jBaLboOmMLoBv
HtXZRoymLm7m/lioe6mr44ta9MaqBbpZ6Uhsmu1JUerqFiMg9DxmsDbNwOjBJln2we8Kb2uDCNn0
cm3e9+hI7uUxzHApdkxc2iAZ1f/H2HktSaprafiJiMCb2yR9lsnyu/uGaIv3nqefD9G7qFPTZ2Ju
CEkIkgQhJK3fDPVR6ev8YJV5+hBALUTMLfN/pL55LrOufYuTirW8VO9PcpaOj3ZP9yhqyOH4YPi9
8yIHDaYvkIqOoVL4z0gDf08cZPWstBvvsJyPdkndRhfFqM2HxrYYbSJi9z2t+1+O3luPHZ4wjCYR
Ia9ks/yWFXsLh7SNgpPhs9aPt77TK/8oRqZsx0kzbmn1+QXppGxvZyHA+QDJPD/H6qrIBzetrfh7
BqVnVlaor3aEGoc1VJciaXIW86N2X3RK/WgGWoHYVGN9GQPzOtUBRIHUvFXMNPo9GfV3mF/q22TZ
/rYn9HONVPznrVqSDyi2IaARotMYEHyR2hgyu6YAP9OqO1TLi9+dNsvTy0iojQYqVUX6pMiV+cuI
jZ1lacq33OlLF8eo9EE2o+goG1Z5KnI12bVFG7uNR0NVW0M/zgyka1i1mtsoWY2V1AA4AnAaQz4U
apPqC88y3Ia+0+CBXVWntuNsYA0hCVRGyUv/ECMx9gz70UL+IEQQrmzynYIWxL2ajx5q/rl942fw
HFOe3DmDGE+HW4Iy7f0r2tXA1RVmSxHu1vdlbIx7J0Q+3vfM6lB6lX9rqUV6xODduTh5HJ3MILDP
ZRH+Nk1kY+RBupmxrqgpqAi/F+VJ5ES52PRzjbVaG5jf4ljrDmvRWi3wu3bnxAMf2doynlM1c8sp
7R+zOYf35DctUMfb3mgxsgrUytWAgZ1E1h7lC+G875Oqp3d4uxVXPFB8t83r9CCyidQW10QF32rq
LLHPNUSR2ElEH8yg1HqAEpISjDGCRFnod9ty7JtNXGv2TR92/UunPw1tVP+GgOfyQQJMEn5Rcluo
cCEfQQTvOkXN96xXwEY52s8W9WwrbdC6joz7tB6veR84Z7+/MyDmu3JkPua2j7kgcUHb7TCXn2Fv
4JXTuXRJ8qkY3dSfij1ep+3J0IAX5INdvqqWg+6FBjJXZJ0h63ZDzZw5UK1hYzGqeFAhWTzYEOs2
nWKMp7Usn+Lv7WBZ52n0+gdRHuvBg2FWOewMPtJuP1jHBIXBW7ET792fyPWmQGszhOf7untNEAY5
Dygdujgc18zgo5e+S3Bp98YXz8qzrR3UXwU0EoUzBbEmCRsJkRcbAGoUFoF/KAINU3qqiHKBtcS2
0T4pTntbym1w0STQ2pJH38uoZtgYatffWUUmPXqjec87nX7JW5R/sbsB7jJnndbZeYxKc/1GMtOQ
0VQ0jKcp9B+xsshuAudXnkbRpYv07GYwqqsSFfVt5isWHqcKXHVFfpErJ7lv8+q5MJEM6e3iOvXF
P501Kre5kSu3kF+NXSRJldv6QfTgxdpjUcrKpZ9zYhONCf/P7s4CbmVjZ4YV94zjKpL2bCgqhrRG
Dm8hsXieWBJbBm98E/fXCtv670phhxsf44/7zGv/aUPN3I9ZO9AGEv1tTGr8FEfn4hlhtitL76zr
8XCMmTlccsOwDnWDgdwQsxZgET8qUtva+l16dBrnIcpz5zcQn042oBz6PZwLyJU/BltjZg0M6M2E
Ceh2xJgOJr8DMgRNXMXT2+96Zr5JFRJdSO1vsiJHKtfHL0RV2umb5cn3NR3ko+14SEsZfGE3qPsC
8RxL3+3yCe5uzqLirDSxk2yzBqIx4kSnydXFzz3ComHp/DNpOOKq+ywPu99S1+8y5p/+Rsq/6ck9
PG3jIjb9EJoXfKrpiKLyYeiRMJ+aPnBV2CU/4lTbxt6ofvHN4tZEZ565F0L3cP69w5TY5hswGAjY
XfXNLCxm6gqWuWU7ao9jWX2HOOodGcspxyCvN4nXhT9xuOg3XVj4+1ANuZ9t2T0NQ/U1CStApCAt
n7xJldCfwvqXvuYEJ8Y74jWV32HEWuzAxSAhVkdXTS7RB1CD8U1LgSg6Wu18acvqZwPu53sadQ/h
ZMFjKlP1Tg6xr3HKULrrzCZFii35mceN8UULw4rJtuecY3wErlYQPNtoEuPQp7xWgancA+97Fbmy
L2sGH0mzKdR8jihW9yuWKJQRQw3rLNqPKaNmecSdKg3k50If7I0cOs2lxbxj22SegUtN7u2zGgpH
jpHdFsWvYT+HaU/5HOJ0fg5YJz+geukZmnWX+6aziVnL2juZxaCFrrq+XwuNOesFrbklLFpsTCT9
sB9DRQ/iFO7TLdK9HfA1uey/ghw1v4G5WBJzyfuu3JqM/6wjx4P5zaIyejSDi2dDdjeoQ7DhfcvB
jpjWNS31H33rlV9kOQp2vloPJ2FlBUnfrFAy2+hdoG/5C6zwaKCjMLruvFOANcF9NUAQQrwv+B4w
K8zH0nkxHbOE9q6nhzK0nbfUgXFfV+F3FtB0F1+t7raCuVFVW6E4LGSIRUqoEEtab95k+eun4rUq
gycXjTQk7rtw4wSzn4fqs0TTjfVumE3L7dQKaZpJchpjOb2qaZld49DAbTcuv4kazHBn6ntgg1aE
npjtfc2Hn4Fx0NUrVYXFy6k8BJkzPnllhXX9LFs24CqopmP+nYEmJFFWz/spfxsdFrgcK2TdzfKL
t1hNo63nF/pJ7NXl9lWqG6afYRK9Jv2DKPXUsryLbTSGvTYH94HkRnNyGlBrsGizbZdqkFNmDU1o
GPoPUJ0MBHmko8SHS/Kk5MCF5o9iU2n6Yewi5U7kMjWs91hIH5MAOzDHMGmKmO99Vf2jJAXNt8lQ
gZ9pinIyAs95LuLuHrHz5hvotcGF3NLf2qNv3UxjGm59u4m/WLm/F8BmVYFjpQAUwsVPs3i7kKf9
zxqTQRPtw9w4Qz58UaVQvcCd1La5VgffE+kNQkD/VdNDaQcB1Twh75jtqrA1NhX0SSZrmeF22Fg/
5cggPozIwupSYzy1VsOQXqu/abkBIFCtyl0qZZCc+ZebUYPoUyRywVjARq9LkHzruN6XdXBWUEi4
mxynfi3M4AIkZXhgqt68pvp95mfli8Ui5xNvGKQKSk019u4nb3wqMu6CbybdVvWHEtN5OS02jSLl
h84ujQvezBn8TyygYKM8io3iIFVRR8hkMTbsYteGqrn1yyHZmxPmmKJO2dvgGmV0vubD+lFpr/NJ
gg77djwssWB452MZMoDIyW59bhEcLbEBVRedvdj5slhytOa9lEc5dOSAWy4Z4VsYe1hlINj6Jsoy
FU/rTymxN8vNj/WkHJ5PbmcbdZT+CYVro1bpF8npo3vgmAZrl3G0C2BS7LVZtGDqo+B2rgtCI3IL
tY/3hmB7rGMWQQ6xEgZgYa3brtghySpLBQzlpGELOq97FCmLld0l5byn/rYXxeRbS7winS8zdLQ2
JtqEP9OMRTvZi80ndLvTw1gwgStMHcfbCVEMawrz73NdGOc688LZoUOCAqO1OhhzTQNx3ZrTPfLD
Pf0qqka9gYyVPu+o/nOHOEIN5fuoi14DqwFUFEbaS4h22EFk61RVX5jvqIcyJ5oOX3A74V59lsDQ
XqUmKNy8UKKfyS+j0PQfBuwJ3OSZdjRTqJ5DkHl729LkVy+eHiUfuSbN61+yie6ibvQOXZe23nmp
/RKWslXAkAywNJdkLb7Nsii405KivufZtCep8r92skdOFM0bn6nCKbTDr6IoDcriGOi4C9AueTH9
4gd2BeFtrIT6Rc3ylrXKa2+2w20oqLZQ0oZbPG/Igx45I+RrprxshwDjLITcWEuvYNS6SsMEcU/n
MZ1H0JLdTBgJVUSg9cIpnywl7A6qj0NQCnn/Gs2gOnuEXtRLY4ZoAZ03NEH1pVA7a9tnunIQTmgj
ksVb2cKXW3idib3DXFmeK1dz5boGIq/GQ3jv5F59rX31OFg1Qiez4mk6eHjBJslDWCFnSoudPatK
6yx2gnoGjlsTORB7m97JzlNdoLI1H+p0RHFQqHVrr9Ne0k5K9k1SJzh28NQRXkz3k18Vu9xINrhk
0l85rXGBa4lD5pwVfZgs+Xu0uPurKEr9rt7GgU0jtWbtmRxqkKxE9YPc6Vs+durdqqQ3F/l+ot0V
ltNfYz92ZRNmKUs12fPAWO0h0rC+FahjLfFepcaWb/UZd6zTALdFrQUHkR3MMD6LQ6UB5bkMdu0m
gEHEavEU38iajrrwmk+1ZtqCx0H+YN697gi1tIAwgoy2bOHVUUfReDFYQHsxFDphNJFZu9BSDFAJ
eBZWEfyc/N+KlUu/EsiDWiZhEdc0YGI1v7rVxtC/JBZILKMOiqc0jwmSTqb/s+5/N3WB7t2/x+jp
lO7w9K5u5SrXTmH80HlO9cC0rnDxhakPS08v8ooDIq6Zdzu6NTAsmYatVo/pVtbNcC8QqGJD0A55
pVr+UyawpaJeD+pqP82PQ9TzcqaWqlYbvGDETl1JAguaeU3+7OvgT0UqfE+te6WeqIQeySytwqVr
+ta+L4zcYfTkd98T3WIxoVZfowb+1NSGOUNos3ppK48ldyoMFkZ6aAT6D0Pc56wM4Ys3GqHGZ28v
KuieOqIMl0ln3XoeZ1ttWOAEOLQTXobpkhHFxCaio5brBJnmWmvVRtftTRQWyUHsQCcf174EX8xC
szAPkR7FeFXcaB6nfdE6aKnzfRXloiisrcfl1ousQQ2xU58twR2vsS4erIZYs27EWCh09ODsOYrj
iqxq1fmuRsjgKAZB2oCHtD7CARV77fZ3qvvKi1I603Vsjac0kbpT5oQwv5Me1TFYBTmr7XgGe++p
tJEJvFTaRZSLzVpNZNMoRgCpzkp33YEkZHLQwinZCCFcv/W6WwKcm8UQVZQJTVy+lSHxb6SORdm6
ww5YbDNBzLtrGYu28qmPom85up6Ks5Eb+15vWF0RUHSBUBeA9RCi3hm/yDtRJHaKcpHqoVYg3wMN
5IP88/sRokqq5oG2WWuXc21xLq3L9tVMXxO6i4OXlGcNuehV0lGUx8KfC+018N+w2cB9ApRlcfcn
+gLTYcCj9dDq/vCmt9NhWZYEcu76YWzcZm2l31laC6q9UPAxsvybCRTZqxxM0dGZIAbqnbNngCRf
wja3j9nYyxep8/9Xiim0ffxbPd/wbxrxrR6RmhoeGHyj2ZPfSDl6SGJAYs1xCc8YvZMYkJhhoR99
T6ldsbeXLNTnnOEe8y0bLTO+FQwnIcXPWfHpgELYMsckKz4sQxZ1bl1js6AlQThTUID/S9guo+UW
3YifMEJZ2icOfYvYqzllcg3l9KAXvn5vEAxbFFBH/TZoauXmjwAqWQmMw43YqSZIgI9orB1YKagf
W6eBXJU4AWpqZFFwah7z+IHAXvUgSuKmmb/nqNuLfVKaIlTrmEjNJbgCJ/qXmhh+vuvUeRJip/5J
kP4zc5L2Spi1MFIJkFixh5J4o2tveRigghZ2z6WsQTA3urfGK7U3q58FBhMt2vkttaqqaVlR7LXy
+/JJZ2ldRuIgbL2HpTjTtPu0VMevJdPUrZc65WVqsb8Oyugq58al/KPjmsz6BcbkZHeK10qH0hrN
fUQQ+KuND2SPx7Q5FNo+HW8Wd8Oowx2mRdgsqlLjxoGhus2jyHnJdVSPWi4Ah/BnIayEUxSxED1a
cvM+kVONRnt5rylEltbcv/tUxdCxiEFESDgwaaM5uEOKkWapmxhQtrl111aIWs1K42LTM1r9UwMG
JxaV6P+0tb7UEAet5xAHWBLyPe/nGGNduw4q0UMFugCEofgsRYryXIX1tPOkIduzAKKgFjGWJ6Ah
tSv2msUQ33Wd9xLE1JXxR3xWrJ3YJao3VXEvd1Zyv9RW0KbR0Go+y57rB7MuEX6Lm8YakqMl1hdK
A2qs0sr13pgJeNq8KWc16z6whwsDKlfkylnCeknNO0U11vGGCyT6PzXm8rgM202YYYU7hoXtlkGJ
Gr2M1V5nARgY7eobsnLTreFn8nHsned2TORbUWTBVhi2RhA5SO1FBv3NCHWl7OYFg+IBd5gRqmIh
y+mteAGmMZduGGE9iPYvilB8Q7tUJe6zvjR/OYiwyPIOiVoOlpc7Tx6anZqxNOv+XwcE3lQ/rr+y
/vL7QVacd8e6pAPq0qw46zBBz7XZFWeR1WQVy+ksrF3CCTpmzQMDxHrMdiYtb2vgnrYrApREWKh1
c+iV6a7nDdxYtdYd1WFQLRYjw+lOcn4tOU0f0xu7704yi3B7X025/PmLLr7e4uNvhEq6KdOKm/2+
Y+j79q6jwxA19AQBpdB0on1LbOs6DIO/p7Ep7iQT1ajGNLiKHaNmXHFpDS/K6IR3eUrcvRvDq11H
0smREUQMNYbHw1xWE81XnNRxOxR43FKtc/uMtgKxtzRv9r6Mnuw20jz5Np0pJGEeXSwGEUg5aNnG
8JmrbxO51G5qGdlf2Gpehxlf/yWna7rRIR9vTT8hflwg4EMMwWIFNy7vxEbCgHJJNY16sHw4hupo
Dy5M7OpuzAxWVAIPikxYIBRpMZ3bQt6q7hofzxzISIhYd9K0DYaqfFLrEptnTy5eJFWLXF/Xq7fc
YCbIQLe5jZMwcIMGY4YI2BvQj5aGrI9YvtvIe7JwRDDJ+zpiGLTtdaV4lQrcFMr6h2d401VrdPlg
I5SxB9Jmb+xJb29jx3qKTQjE9VAUh4wlom1Wx27g5yOcSTZxqgx7OcT0XJRhPDU8pt7wnOSRTEwK
m9USIm4oRWAN5aaq7xnbF35kZTvsH9pdaEvxtpQ0ZpteGC2boHL2g9V5N6OH97nh4M8lo6J+FpsE
ADF6nWl+68P728ptOqDEYzivJUshGyWu0lvVz7zXSEkPCK36MBvpgj0n2Ipavs7KSgfbcaPlmD/6
ypCfunzMl706hB1cmKKB4QPnqGLF3lj9UG5SNVFdS0mzs49Y/Rm9qT+ptUzsiPKZnC12WypQOjBM
VBcbUXM9cC1bq4gU0voZkERr3LVq93XUBpOltpCz5KX5n0miUFyKHYKunWb0tMiLqiIlyqSxgej7
AuW4OahOWJydcuhOZlM8a56j7tfLD+NgcKsRXaomB4Q4SBddnS2+gC+c+xnor81QcHMyfuaKWQDe
CIyNY/iSS2fRzD1Gcy5rm0W+NR/VJpIUWZaeeqAOLPPiIFjJxLAFPUCctJ/UqP5HmU9NJI6ocQMG
5Vwo411NRB94abmr9KBFdK2NjlbEuC7KwX64xpTBGTD9AuYv1gLZ8kTErRO3WGyWSl6j8kiWtCgW
9deqzAvN4yDhGhZ3WXqsZ5zyqBhpehQ3MKdrbaBV8gD6lqAvpqbzbUcjIsPVKtPK66jd9mFLjGAu
X2+/eJiibHlE6+51z1omUutGPJc1+6leG8o88yYwvaOOLAMeFoTzecBrNUm0CpFvQRWNy0UnID9H
l8hOiSpN0oFh5YrXzXrtosxvW/vPgSIv7sxaW6Q+HfIp++GPr8cpXcXFY0fIzDUeniNds6edaAGN
pSaT28Hr3yKrwSpUYwzJTjwuFruz8/qg16woW5/ompWkAkDa+sDFns/HObazzQooU6Gv5uBq5EIm
xNrkyH+wqYjR0Z5TqZ5cUUBP1PxJ6inQZpxZnseOZcEhPxv03eeK8D2Nc06KDc6z5cd8GiIJ3TbI
kYrns96uD6/5klzublaZu87xdpb6Y7QZ7Hc+X+15E833Q5t/52/Zv5WJI8QOcdiaFWWsiP05ldwT
HJal/ncXOzfLmyreSbFp545ApCxB2hF58SL/rc7fypCS4LGsez7/gtgjTrv8wpiCDazKyAVpxyrQ
/LfXZypeYvFgP5WtWZH6dNjfyv7rqdbTfzoscKySJRu/24RzHxnKeE7+Sc75bm5Bos/8sKdgUp2g
bcGuMU1JikNFfjmJONP74SNwC9zc3gtFSu3K6VC3yVGcvEQxdDtpOwm5y+V9Fq+p6LrWj8KnsvVN
Xuv9rSxXZuaGaIqi4noaUbZm19OIJr1mRWp549fCTz+1nuZvv9QpKoqB/kuiNagxz1/Tpff7nBTH
fihcvsSfS0WFD7VEcq0UhGU3LR15L/rYD78lan0+KyOv7NR5P9ZOw5hBYWs2njsW0buIMpEVqf9v
PXGsOCzWk+0UqfVx6VbXS1+6dXF9/yspnkcoenKR9IE6AeD5tt4I8akRbbtVcP7ROsjvsu/TmEUX
lhBQay6ikxD5FNjiDKB87+JKnEba5mXtWsW5/trdzh/q9UUTVT7VW98xsSPyHYn49igvH/lP7/Gn
Y71UYhVLPi8Xb2Y/xkLOT/PgfXIRD0HRridwoU7JXmehhTQu9v8O1j4MDwIxwBAXsm7EVVt+hKu4
tjMJbuzFzVh7fpH9VKaKuwh6TQzO6iCQd+KdzUTSBh591Fn9OkiD/nUE2D65YrSFi5AE3W9+60V1
z2mf+wBV1bC2P4xBl6sXz7HuFOnPUDMRA9DlmYoBqEgujXl90jW2vJLXmkfRaBDrS7bSlI2Ih77f
EfGPl0cpCj/k3x8jeD6tmobT2piWNvY+5hWnFz+7tlaREmVi79+youxvp0rUWkc2ZavPc3txcaJq
E+f/+KBhmTOU26W71UpmeAgLOKB4mcLF3bhBPuVXO4/uRE8kUrhGfMzmQZruzFT57WtqeY5bViFB
5pVnD0XNoxey0nDblTbqOwExGEWa0EzoyuOHTxqjYr5u61dSfBqHPIont89zSK7EETagD36sN0ak
xKY2QP9rWbOv1fs2gr2/fqMlgMx7kIp3oqI0GMoW317mQdCpOfX8VU5AFR5rqE4ocoE1xighDM3H
snagkg/lQfQ5U5UwlMlhkO86bploveLNdoyWj9FkmszzW/+LhGodFpxFumnr2tiKKkqNtj8yiHyA
l41e8fvNoGzFnRQbxkJoZ1gncZXiySxd1YhBLqp59pMoK6PQ2bDEcjWN8WcAq+bEcZ8eTNJLKTHx
n+IVT/Jgp0Rdw4U4rjyoZ/GaVE57jFuWiKZpuDBQSlmVU3HfzL/zxYh3LDeiJj8/7vX6JHDPO0Qu
vuGH9AK4Q9rVWEZMboMNxSmSWa7DEyzZIGX7ZXAcbWfUY3lmoKfvaAD/iIv/MKtbBtYfSpdXTQy3
1/bd13Y5QyVYWXgfs613UbFiIiNNcxSv13LL5rmlaNviJJ/6oOX9FoWfDikkwrZBgTwic/ERsycs
b8TA1Mv2uY46NO5YxA4xl6KTh/21SXu73Y9D8aB3OutAoESh7R+NPn0gcLZR0LJJfe/GjGI3nZoH
M73moWPtxK/GSHrOEccNcul7v2DeTQuiscwvF7JSG8MoMO5Tj1JeMz1J9JMeVNoySV1mscvIQryI
4j1fBwefyjQxWxB1luSn/SL73wcYyzGiGRC+3ctx7h3qsN/DIrOW6dJ/HX2YWoXudlYflo5W4zYm
/1RNYBzWtpqZugtmqD+KIiLqfE9En7IkRanIi5TYmL5EJR8HC8aP/V5XJ8Q38PPRa2O3dhzLMFi0
3vcht5qb1Smuhhx/WlY/3tchRDMZItPftFh7w5pJPryAay8qXsplPONMcnSkT2F50XCdNBiOokUC
gBmhGqguQhPeQVGSvXj9xBMn0rZRu9A+iqbXTN1SQfx2wqLbNsuraRkqiiv79Lt/KwtaZw7NhjdN
x5fZLQZT3oPiul+6s6rv9mhXXsVli7OZtZ8f0ubPcoo4ozXUMktIwVc1yJRpZ0kT0fzkMKGTLPZ/
+MKL614+lMvbI75qy+sk/qGh1OF5ejIrfdtUUn5cVz7STlO37aRkmw8DYlnFAbPQ9Wxp1h+a4Iek
uHg9zvKt32itualRgTvmqcVHAszBPoloheIbL+a/tcqamkQ02y/CPbzL5hR1T+UUmoek1vdaZjE2
Fa3JqpMA4k2DdHrz3atmD5KyVFGbn2fW4o0QP4xN5UTgBzDe2vxEw/rcROu+fUxzb4s97XGqgpl5
9++q1Yc7uNzR+eMvUuIuygC9N/XQ4J/73m3pbT5u8zKk23sfKYBGOnd6+kZPz1oQCmvzkMjIzPA4
ACjAP5JeWMxBl6QY6A16YBJumM/xITl5BYsEpRdi5BcedRQtt6K2aMGBX3JrRb5BRH5mvS1DHPF7
Hzqd9a2vGO5t08FXl5skbk0dhM22yFTkrcWs3mAhYSzjUwdbbnL1SB32KgFs8bpqafNk6BFAmOXb
37OEgDfF1w9DrhH42i5uUf9izXk0XYdAMEu9as3NMHEEm//hn1vVfmumCoVcMQYVzVLcZq7qHKC9
PzsKOO1hvf+OQiApmr93a9kylm3m/4U4orqsgWRK+dNAz3uXsM52ytJ70SREa5CcceK17t1+giR0
xL8FNBA9kvhlc7DCXWCh9PjhrRHJZZMbm0QtrWM6txhW5JxdifvNqUC+eB7ASpV80BTIQMPIsju2
8/oy9zesFDZlIDMqmzs58ThESq1QZUSw/r0nXS5K7FsajRLL004kRaHYiKcmUhqxbNf7ZTep9VC0
+ZYI+BdcktRlUmeHegZcTSp6QKG6h/tW/++andU20qG2ilZ1e6QoxZ1ZRnaiP9JLgOtHkVwWKsXD
X5KDXftnQ//eeEl/Wud6OB4wENPNcvNpEjg2HqKsU4KKpjI9wf9Md34ybhIzBXbHklIg/9aD54GA
53E8GPNzRNoHEIFoJ6LbWh6xBQ53E19afV5+EGPAeR01mTfZvJkQwduFfvIqisRGLy8dbgAnUT0L
ro7DJSfzKHiY30izqTCbSF/k6VsX3AzVvQoFdBtl+67Q77tGA9kiEVa1LLARtTK4ignNhcGCn5RH
HTw4spvBRq9oPCaBvh2TrXYjVQremaAJ7zXbjO/bSdNO6Kxe/dmJK4yy6eBJ4U/AbOY2kzpp65So
AfsAk1jMt2pC7X7+jHaq4TZ69SdbFASz0CLS3NA3tvDyk3PU2sFR0zTpYHphCr2WQEU+2dpDW1QF
38uQAOqcxWnnLVSNaq9O4QaTUO86jc+ThldeBu7vmibAnWQntXDjIfzWSSMnBJjn7EMoi0/x+LsG
N30tusK8Gg1tRUqqFup2iFKzHTqvNRTWLahbmR5O2ix+oKXv0aRGeKiSDxWzGW/wqb5kTB5qGXEV
FRWAUJJ1cArGnR1NDhe6DZ0h2E2tdpT8Kvpa6G+TFsgHbH/NbdxLj0rsoxEnwZvR6m2WFdqbGXzp
YA7V83gYByWsAuagJra2BP5/1316QP4SrndX/dawlZPcSGFoC9JyC+Bz2iJp5rtlEpXbadwrsTqd
ZTt6DdsBUlOKJRJ67vKmivJ+b+p6dNMpOFfPnj6ZZPKu5uZd5vubYqRzbE0bMX8jag4K1ojbJCo0
jIv97JRNyjPXo50HYAVnxyP0yPuXex0MzFRsgcJJ8IIMB4O1it8TZESx6ROAyeWkdq45n0GcxhK1
7ebnlMFUwLI9eXHyb0MBMWd0euslrMtXQ23gjzZRet/0AwjJYLLvzH7MXD006t36gV+mUYjgx9sJ
9oPbIq5qtUV2h5ab2/vcBJx/L+r8SLVZsMK3gmQrvtut7jluamqja7bOcJcEiud6yEVu7Tkra/IV
dkIBxEc9SSle8LgeEu4K1XGHyY/q1jG0LKgLLWjiQtmrGRqSE7YN5SFzkk1itwp+mXF7TIsOCfpw
iLd+G5tba6qgmcrhBgdf/27dtHCvzk6WAlLj6ZY6MTPmpzPn7Hb0DAUbHrTcOql6wAgCHl81aNiU
uah3h67qGMGmsc0Hp82iC9EVbwMsFyS11MFHsOqYte0Hr1Ei2B1DhBziXdODtl02o27iFptfo0Q1
cNoKX5suwTi7KYxNaaen2IoxAfAtfFFxKAFWLwV3duE3D5NeNQ91VO26DlE6kdOyQblJe+2UFlV8
E8+bxEIWvxqvUw6dR3cGsLj+L7Ah2cM0xccqt4bzECu7XwaaogDK7FOkdtoFQfzyiNj+ZhjK3IUS
HGDAbPANInKzH20alI04xlb3imEjlZNxZ1TdwbTS+lT1OaAyPnwXkVo3hRfCFNLindnindoPw8ZG
rPLqkWs8Wd9WlpGjx2s/55gFgWRI7hwjr9zKRl3XmGLnqJRyvUWCEGqjkfrnQOtcv7ClH3HunG2c
R0ckOxq58X4gcB8DQajgzORjox+iKDpoeQ5L12jtf6I4fFJyPDSlye9wrasJ6lloDfRYWCCwXMib
pgyQEp9F8KWsMI548BGqQsnPbfLMJ1g3IkAYFrhVmpJ/TlrfzbLpa9Uo3iZJIBcEPdKlpf6kG1Xx
DB8WUroDCbXgMaat6e8sz9M2Rdt+7bwcN6Mk/ipV0U42hxIJjpBlgbgN+dvOTRG13/QwD1HM8HCW
8WhLpknMPczM01AiLEwTzU9xqtbYFDmPQdrcj+3YHFtIfm6PxcENLLfHsiMILUnOJiLOf2cqsrRJ
W1CxsHpnWQD6aVZNZNfACLaJJcuNTYpDjcBnBSO3+dUoqasw4YOdBlws8uxDM48DaqSECS3MFAlA
EEe7hALngHdBFQ8zT73BEjKWtW3hBxsnQvJTaS1IQ3NjBAfablREe12g985mKv3HUm3Hg5M21cbM
wbKoeOHGmWUQFOf2KVn6AqY+RVoe5ztj26RxgyvU8MBS66Bb5m2teygV1hB60NQON6pqDK6hAz6r
01tLi4rXQGp+KNDZLh55/YXhL9eKB1/J3y09OrOqkdCeraUelDhcKV/1vV2cbQgLbDJJN3bCC3rS
/vWI7mAqtuqAgkJVu12sMwuMi23bdyyYpjlddpxbbitB+5YgBHRJqW50WTGuim++OY5unKW6NK64
jf/u5KjeW6aOr2HsamWoH6uU1YQo/NmjyIw9Rvpmln11NMZrqtvKXseBxCX8xWsK4nkD40g7F+qk
uo38P+ydSXPcyJal/0qa1o0swDG31atFICIYwSE4S0ltYCRFYp5n/Pr+3Jn1UlI+e6rat5kMIgDH
EA4frt977jk3eV33AcOhd5kPxksyLrBBDCngtbDLd1VbpY/OGrLeIPyPH8MgIGaY9aXhoF+dG94R
GCs+C3OJzl2ysS51Q2uQkIfp2BhJV1pJaylwCwnjbpF0NsPQnuaqMe7KOWrPgea+ZxBEVHYwk351
NjjaySiem9bRHyHWXY5xUTVbx9Cms8zA+Wj3o3Plyk1pDbft0FxUYSyOXRuT1ZGJBUyf/lLXkUsa
j2HuhpJgO6SdG73NCJQDkruwO2ggbC0FutkmQYPmfZCbELWaVekH9GUycm3nObadlyqM8n3ml8bO
N7xpb6b9YXXqKrBHKyYXb5oBe/TN1itm/1i09VnXYpW1JPGxEjto0LpfYqyGQSqWm9yZexSxswG9
cMPf6SkMKaRZ95cuPfHQaM5jPzbNrRNruIVmsc1Js9lpE+peay++ZIi3MrMtYCctkG5mm3U72kF7
PvVOdohKcyfwjGqRLXZ+Lu6reVwvBKJQm9ye9ds8Is4aVuKybBF4sFdtooUhepfXU3zuim/QEWun
3s5D1o063BuZPjMLjF9ImyWnN/HOgZajgfDPTerVa4vpycHFhzOJ+5BUvj6UyedwWsaN2aX6vggj
89JeUGXtlqkIvOxKjzv/Zh1vawtMbkeaA+BavDaITmzHhi+0zuawx6TIy6WH0N5EIw1t4T2pV8Ts
bFSnxti797BdKw2HaNJBLyPMx3xEsH0YJ+8oZS+34Ak0GnF+rEz9pLVuu80brd7YKOXwdaJDogdz
S7dbEUDbGrV5YeuxvQPWE5Dfj+xn6yZnFVGvoatmUhOM98mfrH0+DNo54lDL1kg8qEQ7OcymotgU
/lcAEkFnlURK0LvfFiP6wXrDiDhX7RGtELKb0OjCOjpkKIkFuV3dG126bAs8s67fvKSGBY0QSSob
vx6vNPTCWjMkV9hpvuSWThC6zC/buvOukLzzULbK+n3cwY2DbhdwSn2qwT3tmgiY2xIVV97ckmDd
WlN9vkzmo93GI29izaT6O/VpBWN8jBcXCL1ddPeG4bT3GXavXoj0Wh0asdeg50b+WJ0c62y6C21I
fuIRpgY/1YKo82ZcVFxpF8t6pRntnTUP7T3YJ3PnLxEWlU+SRmSU2b6qNTRNkKFo5iE8MqLxYJDy
Eo+vXQzTrJ+6NATU7zXQU/H5tqqwOmYaW2c2fcCgZKFBlHxr9lp79OyaqG+fU+V210PA0aTxto/a
l9kp4dee/eLkNKOrb2Y9QgqjSu++O6b+dPN8PTfj6lztqcvo5Gg0OcslslqELsZpPCPRQb9z9H6+
c7fqb7Wxow4e3QnX3V/HGsP5Y4jC9NIHw3XXJPoM/ej0+FeBaeyjbd5CwPXXMWfYf0MqHfD4CAbe
0/XwXPjZG0QM0R1AqOhuQBV7n5GPvf3rmNk2JK91APdKkScgwVrvbAq97qSuWCtzPWFrnak9tem7
Ca/yIizaqxfdOZ63FW6Z3IwtdBzCMbOjIMflrgpz82pwlmu1pzadDbdtQ9bBQe3qZbqc5pWXlOWF
aKL7fiBpAQVm90wdI5tguCaF4QwrXpag2NKgpEQObvVRojGK9qazUDD7uAclAGAPW2tC61sdy0ut
2ZaFFu6a4b3WBveOhFD3zh/GeecVSYfYO3ozIPJn9HW0+FYVSQqYeUsm7EDvBRhz8LeXXYmZ64B0
uxPdRDAH/bONKvyxmSZJIl6Ghzoi57oazPtJoLeMETAGrtyd3SK5r9MzfXLM+wx75l5f2yhACmM4
qgITi6hjumqId8vyqgjsKVnos+CNZutYOCK502q/PDcW6A/yrE3uUrmpJbS0tYoKTxW7auPFrFAb
YJXneMTqDFkZqDRIuB91qwoAFFoPNeItQWEKLMa2NB8w5qadbaAAqs5SQf5BptYHlb+aD1HmVFfV
XL+qskgczXdhE3+cy6ZvOtWyrHGDpLeTXZZ9+p7B2ECCdBuft6HbXRPiEvdzGhe7mETWHOGTIF3q
4b6zp+xac1nwyz218SupmhnW08exMLJMElhZe4QCPTJPbnpR7cn9Tm8+rkIcaccAvezUSR1Z3psG
nfe/bjn4pbMBT2oc1TFUvZbzWLL7qwvUsXAkwT8mg+ujhEd4oESmcqd2Zyupb+eQbDf5liXSmdeF
lhzE4KeBA33ecTAs/b7ugcTrJguz1suMe1xexv3s07ZGs79Vh5zEQWh9dYozdUE4O+PlaM4vGEXG
vTqUp/6VVdMx1J4nXAcAkzbu1G7iUFl6M+6aKj00ojWufKub7qxphumjFk9MjtOd2qxeijKM3Rty
wvzzWO17wVoZyc1HiaXyiCuAszeJBZylLgR08YBEtWGE8Zs5XinGlGrRX0jMNj9TAd5Ws8rsZDU2
FH+xYZyRht3faj0qc1Uv/K9LEx+tda3fUa4+n0stuZr89DWUXMw+ZvalKzdO44abhqzia9MkbtI0
VXc/1OnTUmtUW2SutPISKo7G2Wp+Em9LUpNP2Ua5COIWFo/ZKJq9rlntxrIL7eC1QTmLUzMakMm1
iX9w74eh2PnaV3CK1jVyiy0BWhLNZ8eoPneWf6RvRns31JqNC7HDWBp3rgdBRf/a5Ug6TbB0QQ7t
4v6IvdtyhPzF8s0aaujIP+hfyg7gcKRvF0ST7/np+9ZwkpuK8XHNxB0Az2VL8q3P0tGfr+y1MXbZ
YsMUsqaBF5vZ1zGbnP3UprgbqpLwq+3uUFU2EHHE59rPsXVhkitqtsnbNAj9PKrdV6/LLtbKT3Zi
XcmgEU3+JXLOdE9g2yGWVeEFDvy00T/ruavt4zRxifkW2XWfaN/IeIRNpklg+nPBWMav9A3xuQrn
G2toHi2jWB6qLtfQUmxe6rnQj5kUgWA9icomKpJHw+2hLIMaDWN0EJs0y9KbkpQxMNt6+OxP56Hj
QPUw5sXHxkA4uNFmeMWSet0oczo32xJ5DMKFybw+TBa8hi7ir9lcpic0d1IsRKfcGb3R7Q+QjCbf
XMg9Ar1OnOsSkgwZAHYw2+pv5hLPn7vFvctsO/pmFOnn0vaQlyrg/yK1hMiD1cQXRjOH5+7Y5ofW
musTVO0VERRoOLFDo3ujsMsgAQD85LvaozvW67sB8YwrlY/KMCfsDDcB6u7LZkrr/NFrFmu7JnF3
gEnA2NgsDRBkbbr2HOpBTLNIR5Qkq9EUjMPxZhiH/qEPnf5hkSliTjHeqb1clCxJY329ULuzMOpd
Lephr3YnxMOOORkCm6Evh4fMkRMa+aN/3a0ptX0mXPtGlTcS10Gi1q7h6uNRtpUV+3hK553a9ckf
vUBfg7WjPBu3TP22vcBdxJ7aoDN28qwJF5o8RPmeHAEI6tWu00+k5IFp36pdpHDWywgP/p93cwtL
zmDqnHo/u3a/rE4prtS7h5OTbkeC7x8llqJlFe4veCnkoyrmi1Nul49qrx+XaBtbWb6JljC+HlFW
uwa0kG2KtC/xOnBMbdIxNLbGEgH5aB1tu5BNj66hHl0jDgznPgyq15quleduY938dFztxmSi2uO6
XI49ToKNOhaNPZYKwPa9un4i9gPG3k93w9j4p2Vu9LN2xu/YmS4NWh1UG7TlNqNOx/7rEA5C/1QB
qA/6OXU/bqDOqhMmifHHPB//QJX+pLf1yMJKVCYR9Ng59fHysHj6evzu2EKO0p4VLYQDskgpWudk
dDGXuIAbXOzuy49dVicoFRVTfJDTD0Ggzg6AdTSsvuQ1ZleNJ/z5akdtIP/hJJQkCMwtPQEXta9O
iWUpLhIykkQhnJMlNx+3AlxcbCZhuGfq4AA/H/np3bhPm3w9wXQrzslWQ+KUPXVItOIQjfZ6M8fL
kRTLBp6dyXokZR87aNA/9pDzO8PqC2/72LceMzvdN6tT3amSrVHs1nxeP/aSpdl2yep/7NUgcVGr
qu5VSZTAN+3aLvdJWNuPg2DhaA3+x7m8/SZCFqerb3sX0AHVj3Vh7N14Nm7zyaseNXKxhyztrtU5
KEjhKEM7+6rN62JvZYQbLK+9q9D6He1NIsApmo4HtlPLOsIABKjzyN0mY32frqjadfFq3oFpZ8WQ
6tL1ubQHqCrKAL5/2j9NL2dxdxAjfpVlNKKN6SF0ZNZVc/SHhSnQ1J0bMpCMS3vurkyZP50tXnQ+
zXB3ql2jqgS0Mg7Gmg3MI0VccIaoJoBZ0dvGQEfPMmjMzrTla5u2yWuE/RfAU9bd+DALbsjnzyAh
dOszOtBnr4NTsNLSclcb6xCUhUxuKcuLmnxx2JbgBknvG2OwX2kfRxZV9uNo4VOIyI+N80z7AsCf
PD+0Std5KBN8yssmPXnCs6LNiEJk6wn9LdO0Kz8029fCT/9oFA3Zgm5WVyDXh2PVPCCM9Yp4yZ0d
iQTW4SYDI2Bk15EZmld+TcOWh1K5UX95emqekQiSbkIyvWBVCu/J4Npoc+efoWa9PsxVfzP6TfWc
EkskI6YwNibkSoGbaz1sekZ/KUTrblfThbTYbRZQg1qCd7794jr+dRGeOUXWgohhkyAqRW7Stio1
DdEtswzisbjPF5Jdqhr58dwa9oPh1buCsS+Ixmk66GXkBrWTCohDqnbfzojWTmUYP5ZjZhwcQfq+
s4wZYhnNWV4Myc4xj3U9tQ8QSzHHDJBWQrF6q/Z6P/w8aHN/clwnf1wSaKHIRiJhW+5mWjwEljEv
x3nBA9lHjJ5Trn8Js9E8K9dieBSQeew607HBRk7OfQalLs4OuWJuwaiPt0Ui8gcxR8lZ5I75zsm7
/aff/uO//vN1/r/RWwU36xJV5W/lILFBZd/945Npffqt/jh8/PaPTzZWvEUmqmsiLukauivk+dfn
u6SMKG38H+LM5FqkcXIY3OVLrjvnisq0WXWPGhRzuGFyqRDNlftzFJeXsoxIqqfIXpnX6sa4jRj4
t1Wx6h9/qWOVVYTAKDgbo7fHl0R1VJWDrBBOYHKdP9h2FsmxU8N/y9LMLg6KX0dtMB4wOoruTpXo
PGejfvh//PDLO1UTr1W9MOeRQfvj7n89VAX//lNe888yPxW5Sl7bqqve+39b6uytOj0Xb93PhX64
M0//8+22z/3zDzvQVyX9cju8tcvdG/2//+8vKEv+T0/+9qbu8rDUb//49IrrvZd3i5Kq/PTnKfXF
3e8aiLz9n+fk+//j08Vz/dvnt/bb28+XvD13/T8+aUL87jiOa/uWr/v84XO36e3jlP27afsepxzH
tgVe8E+/gTnqY5qR+7vQHcPXDd0XtvDNT791ZMvKM9bvHrE7j8O64ZmGbn/675/+Z+P9+Gb/ujEL
Q/+xNbu6LelOdMvSLcNyoNr+sTWXUGbUqQEuDpJbbUOGTa0h5T0NAHe7HQJOhwGJUKbc4Q/Pjt7r
PIMpbIBQca667WQsCFZqtwIyVJaA+hggSOYDL3OPkLQKlNbx1HvmV9ds0bjtMVuhzT6bsvp2mDMo
sokQkvMMys4rkfLSnJPeJcGCwp/hlkevqFi4ASDeThqmNQwRKMtcVon+DIRohcVtwplept/gb5hE
i8Ki4wZGgxZk6BDZpfNe9K3/YIfWGBDQPFg1CYfwOMV7r0KDxX3Cr3vhm3qPZeGzrNaXg7F06ca1
nHOU3bAAxvBhacJvmt1ZgQOEQHgjsAFCfseWKO3O19t0UyUD3HLFAOdC6T2YeYHgEG/RwZ9XJi/V
1EH3swqUSM1ukwGl1uYD1MvpBgq/YxuzxLach1r3jkyED/HCnAMu6Up4/r4qQK+hMEjQihy01HjW
YZIoScYAwOo9pLr2PC6UhCAq9RvpkJdy24segYjRgwG6AJfqNGMCDrMggkRjQlK4PYzwcYI+Hfod
vJCPOQKdvePuRMcPr0lZwdkdFZvEBVZtUb2D5x6n1iADFakYPLbezuxFoA/9V/kE9WBZhHdO4VZ6
9HNjV87ybah49VjgEMeydj/PbYQzO39Z0vjFFA4ZubV9VE8dGl5cvV3T2Cf11FP1jfzLgyHLzVO8
7pOed4kWKnkYYQt2hwUfLm9szdGL2zl4JuIXeXcEnPl+sqpHm7/CxrsqbdZAhvsAvTOhje6i7cJL
32VSGfTLBoL11E5eJss6SQ2q0ojgWQe3RTjlM2AMolseeUVILuB+l0POSz7PPv6FbNp4sb+Ndb59
tYK+iLXkpYdWL2BqCbKisTdZbX0ufJ+4hv9gej5sY0u3ac12P5V1sqHjkxhi8blbQ+w1iHIXc71Y
2/JpWb2HyRi67XdD0r+Yswz7b93c81xGDcM2DFN2c+PHbm7nMzSmifkOC5HTAAqYQypQF0lKByUN
/9XHU9F5NA5LthkxZC9zsUBAN94uVkNPl10Qbu51wIGO/AJM0wU3cNZoC9X4oaf2oR0+OXO77vWe
OyyVmwSyCxVpgcJr8ZRZtGV1oKLajDx+8rXhTHZ69SrYuNju9CEj8W9zZ7pVzTEvqCM/9R6rnrAo
hNxYsXzeasEfU8xHzSroJHxCNYpYGS1JJ7w+0/rUz4NCIK7pbdHsfqnCdvPRVboei1Z+lzwzsf3d
ow+fUT4RGNDoJE2cvKzQGa1O9pKF9dfxpYj2o21j5hoH+YIIVOAuhpEMRMxiUQmaIxlVaYeqGcs7
1/JN0whrNjEBYkQv6oDskeoC4BXpZkkInKneon7XGFqnKNYerOvFiz+6RpbQg/NwVzo2qmZ8pcyw
j81iX/Zttu017iG7jHwl1dybkeUTj+jbaL+6AJY2Y7oc7YleJO+Sr8mLvIlWNc8jrFDTar9p2V5+
gEGnJeAAAq2PKLtJ7p5cSBWyJ3uTcQ+TH/wHXy3YETap/IqykSY0eVU+i/kG8i5+zUVGBSw4sS5j
N8SOSG5cDXEJGyqNqv5Vm7adn2cujzbt+dBrY4M5pvVTk2YlKIpkqd8FS7xj5BHNm1wiOBN1L99u
fYX3IiKECIa6tJ8dk9lGDrWrfPuSEQU/ytYZ9JJPwRyk1e6D48YvJcPrygSmhmydFjQK8pHVhzoi
u/AMc8AxykAk6GmQDVSYaqO5SWVZoEu6pbqLBueUyHbamP5DMdpHiwTmwDHda/rHsAGqcKkVaCSw
FpBMqHdL4p2KFGQFhKMXru8IvgR8Qu3AkZAhSNVzKKcN2bh+NTL8vRZ9CDBd32R8MGFi/XFg6KsI
q9+K3sORz4dUOS7+OT/z5F7iCqbcFNRZgjNamNGLlnJYbSwc0IijAMCR9b1MzHi/eDH54O/MbFf3
IHYXhtBdw4GzwRU/vdgaTR34hTdI4/ES2GBt6Gt5Gj7Mo6dafQSSbLMmjDNLOfmwAzNRqXeTzbzP
6KVR9s0tzUNNl/7Fy/n2398O28vzPQTuXIs3/fHtCBibU1HXb2Tpg9ueznVkF7Y6moQ48tKXXmOE
xMdxlaAzCthvwrGPMSOHzGbuzI1OTovLzKJGSNUywyZ9EXKqH8B5bYw6PrhNe8uI0DEVm8fSpkXk
no0KLJfbZXZAVQbWHNpEDy5BWS5lU7zQcYOxXS6HDqBkPdkXhTQZdHwCW2PQ3o0WFpBheG6S/JQn
Ym/THGt3odewfIMrmo2L7PTA/5A0+EGYpweQf/sWdy4YJu8Uatqz7FxwTn41YxdmIgAmluUcE0d2
Ba0iONAdP6zAuNM33ZRAauIdW51bOotzVC2l0C7bnGQPQPR8Nzm1eCJ9yeIF/3vN1Bj7cOw2sEap
vtXRK+WobE9wQfJdNx7jtqrhKYUTKpTjTu4uyXazas5WGgNVyBAvB0Z7gYvEnN1T53RfTC9ljIuY
UVITdo9M2Js+HzlPQc0ZvvVeflUu9DdldsWa/QoZ7b26V6elO5GV35pFPxitDNRzTW2AhyzrL1Oa
PUAahRuNR0cTZMMTNkSnleAc5RiaT695Q2aPMnygenxJGBwBygUhjOaZNCLkr5OjPTifBFBJcsea
OxCF9ln9NmXbxSmfWj5A2YByXKo1BGPGbtr70UDIzD73Qga1sa39oF5JEKrdK/V4I6NR9pLtNOv1
ixowGXMnbwvv0nle1c+1B/SoNfLtqMmZvzAvfIk/EI62M6d+H8JyD8QHWq+lnE91tGJ1E/MMGpjF
NtloHDVj8LayTYxp9cUEWLQhnDWCaALsXxddv9P6bkf6RqCsnsV4iXBwTYlp75ZY3OTSGpD2E1Mq
XAtI6DQZV/s1i4lf9Fnd/7nP+rrtu1Sz73nCctX57xbuBgQVcbx2ryh4PmQGvtm8PGk9nXM2aS9T
ZT34Ufk6+GGOG8pH9yjNd64jvk61WV14lvZYyCVS4vtAsxOyUMj1ONiue1YJd68WAq00LVyiqPib
/R0juQXJzJQAv0FexTdR32bUAEEgUEdwPidld15YC/FRN9oO2ejjcMnf4al+793K21Z6XwSaD1xa
77RAqwesziIriKZWWKf208KwUNm6c2bqMHbp5mMYTtc+dLWSEdU+CHvcx4zPDWQjQ2F1QVu1vEns
4O33vU2dJu2BEMT70mpbYikjLDKStb1GlSSDHzXK+hN+BDAkDpXgLRPkMUN7gEYrD0qRvoMpgw2q
ezTdOpE4v9ciL7FK4ux9ist0W4oLrVovBdlZfp2+rn3BaCXvsnTZu5ORy5lO95P75IUm7On468ay
RdHK7P2dCagW4K74PFO09Md4ZzYTEIDxjlhlEYisPkMJPQGGpd+EkwCqZuf6IR/LDeiX8coZfuXw
wUD+W8MxhA/jomPrnm2Y5k9TkZfHoLf14SVx1ks3gZnXkr8asKIWrP5cP6Eq5YPYSa8A5C1gWOK7
2WMRXUQQ8ngGk9WIFsuoP0HSex/ls8uQVB4rWGa3JRPMkYBR0b6GiIttu3L2d4y2pHEUQW2z2I6s
at20iSV2gObAKo/eFu85/D/NiD5G9QZpJyg1Y9yCmVotZ6cjF7XBMPF38+RfzE382DniSwQIc8tX
9kDylk+rBHw1uG/RaIBDxMuB5KS3IKqT7VoQBJ3KobrINeRoKz061ROtETkNzde9DTjM89gAjS19
wkiQafiLQaccV/yBwIHmd78AkoJlwG8xwFoNy00ne8WaziW5pAh4gwA667IRrRlAua7E3C8FDSOa
wHNHS/GoARLflKxEVHtR7SLmp+zsZbiOgU7M+X085O+ydfSd+aLrd13rhbDx0ktYs6CxMrdBpMES
rhpQflhSBy6sRX/TqxUoOUDSsGo/o5eiIdIhCMSOpMeGjc8K1btiVoY/o4rfQf1osMSP2xmbY1OA
S3UY3IJJ5hrlGuHYBaC1r9PDLN+/WWS1xVnyZNoxDbFlwWjp852RUO34+tD1E0gRvYVIPge5/AyQ
hk0f/rkf3HPfOyaNv9kkYOlc25YeIxsyTsf70SYZ5yxvwmJ9jeVSufReahNu1dHGFJE2r5oM1FJd
kJED6sO4asAE6eu+Y1SZ3IFQrXbzizEXP9WPRpx8JQZ2x7JBjuNj+vGVHKjP4RecXw3pYfBmTHCD
z7+Yy2GMxFnS1u/SpLUxmYTABySNcLkeTfBv/Ps3sf5FH/ZZFuOKti0Hr5ucHL4b/KlufzGa/lXZ
QqzBV0d/CK1Y29TenGAU9Sg5VH9A0P4EIKDdwYiWAxQyAl2PgDoWORNTQXDWnV+zfDmDtNgM4OXa
yiEbeEvgJiiqRP3dnEjdSVF+QWZ6/9HyJyMPyBd5R8OiPazSFGNppQWJwLW1yrvnBDoI/2Ky0GRK
o3XgaWcKkqNdKtsKDEQyX2V97H5hxnp/bzGEthjVgGWajqWbP1mxreOQEjH7L2FiQUFWpBCZjyxr
2jjajUg+nBlav8ElYAx4zXL6YOyTo60NIBNBg+EV8s2jScjA1PLxo8ZapwPaWCR7zWQWdEkVZZUD
ktVe0+Gsn0uWzbGYpPtLJyra3SBmyfQBLdCmW7snbxxPIRReGPRuBuLCeZf1tkQWMm2WOE2+3wDh
AhehewbMY5F0yyQF45WecZeYLGvymXaGFDpgAHObDPq7ur5vNdClQBypbhwvm7z5HC5AnHWNqxq0
CHcVqQMEXfOssffE5vH9ad0OBjEGMrRrMOWgs6q7L+FsMTh4vX4F3rYFPbhou6kRUJDbhBsKp9B2
IkfGKx0BAcw3qosXw5icqW9KyCHQLMYD0P321kdOGEC9dZzlgILUi7/79w3ecP9u7pgCnTNT0AcN
nMw/eXYTG0GXevGeC0AVG09Ovu2KZKpuhoGyNvqIJ0tzY8DUBNvJXpM+5PXYg6fQqRpJ1k1u4LTJ
Oli8PTBaojJuK1I+C4/GMA4p6vMjw6QhN+oGDJh4c7Vka85yHpGGk66lX7I6ds7SbURi56Gy/Lts
ncetEQ2X2cj399bmfnEAdcT+wMQ3MKc3GZIYS5wdiaW99r29wvNALqJhpNcCTUpSES0yzaCj9Qaw
a3U+wWQJI/wQWd5RssW28dDse2M6rKKo921IEkkmuxIc1VBEzhlzmFmeLcQ8yRwmBIyqD1w0Cek+
UjZV6PThLkGwLHev0pzpL/Ev+wKCuSxn2CaG2h7w8T7HjgDHMS9i57pOoOpjHp1vK0FBUosSwOEU
BLhinECDPovchbEQr+S2Q+ZiYzfREDQJUCCEGz7acRxhpVfTxWQ+J55XbdPYFEGjT31gabTepoua
gOXH2TJVPuuRlKeM5rVmAf+LBKhfVQryJSoqK+/bZTmkiEWyrKsu+gF7z4MmFkPkstY7uSLlV6o5
dtDk74GE1rBXLMOF60erW+hzZMirCa8OxWdJD90P5+qKWVZcrtWXkRU+zXlCE7C+mE65nK3aSP49
NZUOkHInxqIsvqxp462W6LdaunwD8q5t1eim7iUnc83FrASepW8W1mhRw8jniwpYeDyQTb0MYKRO
QHSoArRitnH6ag+tTV6MwAy0aRdl3V7hj3c2SUp3a1kwTibpGMJGoKxZ43fpGcf6ADEqu4ERdnBK
zsaTo9G407TS4Brju3okBO1S0de/mJiVc/UHV4Zv2rpt4CXAT2XqMprz/dwTF4Q6yAF5nv8oemII
q0+Ka24lRUD2YL/pLJJg4sxydwDu7kWo38SVn247H/uQFvQispV5Rk/gu5yHnLaPzyZQSw1a5Zra
6bERBUidwvqiunSTM1nV6cgwq/NhKyEu43V4mrzmKUIzFJAUU1s415u4y7JtkYOhsMPXtSnbQ235
16RLtmq+AqBiHQmOwIYb5+4mlCO6NOjVFKc+nZrCWis9r4bplcwmzreTuZWjvGxEiapZJCHw0cpA
+krTV3cBnx+vyyYyjdderXtiLETSEM0A1BvRHwyZC/D1sflqRwBFVBO0IudlaJIW1RBGqxKjGBGY
GJQa6wm9GbCMaygSrD8Yoq+QddQ+Vo//P/j5q+Ans8Y/o+N/D35WRdW+/Rgt5YKP0Kdl/W5bLGaJ
a5oulsdH1NMyfxcEsBzfdk2fYJpchf8Z9IQJ9XcC96y1WJx7gg7DVX+GPTVD/G4REnV0op6+kJ63
/1Xc0/rRvegZpmN6toVZ6tkesmfOT5bpWOhr5WgOzrQ4THCbaACF0y993p53U7WrVwD00iLF0MOX
IdIGeGR2Yejhkx+PN4sk8VZhEBkmsON4n+v0zDH3H1YPl89qR3CM4PI2FvwJMaI3yq214irPM1Ag
RCnidboYXZyGYYcbU4U18uVzYuI6SkKcLH653DardWHp3otj4S1ugLvgvnJx0WW8mKiIT0jnUWJR
up51IJN09Az3mYowVv16j17wVW9lWxVZVEel91peOSZk5yBo6lg8XJ3utYvKjy+KEpEvkAkybohP
F2AlnOyZJA/AN0l4gRWv526GjLyZGiZPEqI2hsC7nXrFS1+2p85tUDfH2E+acj/Py0mEztEhNCQL
rHnTb2IOekaPT13+lhmDcWut2VUH6jVQP0iYVhR0y9PKeiGYPRsvuE18evbcb/Im6u4kPb8JS2zL
FIIrJzTIzyIfc5stvDgxiquq6G7mKH9xXJyDZePkqEAhGVtoD27hBH1CyAPAC9E9ApL+Wn/zHTBB
eOE66QdVZvtsEySVDreUjGoSjN1jh/a33c87GXZ0pOfVEUzKLToh5LkCxhQtDj+tvjOJJW+VA8ti
WHbCmGCL/JWDTSonbIuBLV8KCug/6smYlU9/SMcxiEHbrCMEACouoEVI5yEHsslIIbxoDG+5Us5t
UoakX206d6HJDpz9gANrb3VbbTbNnSXbctflL+oRDcrwU6sTLaaZWP1wSZZDj06Iin5pyDAIA65G
j6asfOdGhj6t72LIEsOP81RFa4n9pTVyhb55Dl/CgxZF6x43GqmFTbwpZTvpZARfBp6a2v5SEOZU
MQu06E7SrafCFvKsj8CuiHqD5EQu+rgS1ZJo0kh4AxClKmzw66sINSBkppjsgarCe9xlD6N1ykCe
b/rR0nZoJhJkz8YXpw+xv4fpykINnrUVXXmUzTGtNiRz/5FLB2TpN9t6XmBA1ZddOfTIk3NjVd2E
tN/z6SpGVleFrjIZa1TvlUGetYFK+lq3rtXbqugVkHY00Awg87x/WGGTwS0OJLV7sEc0xr8bRv9F
wPbH2JYcnWzLtoSlC9fxdPfn4Ifr1FjfEYFktXwPiz+DixMwAfX8f/+0H1cKfz7NMRlZHQPAiffT
WEgMhjHIYOmi4ggT/QblEPC4OJGnvV55V9roPvw69vTj6vPvj5Xnv1uSzxlixfCA8CNZ8v8/9s5r
OW5kW9NPhB0JIOFuyxer6I0o3SBaLTW893j68yXUM0csasiZcz07orkltthCAYnMtdbvuOffI58k
x5a3/ZO7qb8dQ/z7NzkM7myLf8TlBxyyHC/1lghsg1A4BUIr0HgheCiYughLWCDgo40HhKToAETI
rE2ZPOWBd/z4VutqCPPfteCvS7F1aVnoLlxa74tacCibOtAlUo/I94693R5lXF15Pdu2uh49ZFoT
V/lZ14N/UuxbkuYYB/KLurrMjw51zCSORe4140sm0AF/cnWqJ/zo6i5WwpjEWjAK1l2WVOivtduk
9HlJ1VFWxdax44AL1CkWl9NeGiRCffL3m3+6AEfStuq6B6fSurg93uyUpggnQB4A9aYG7OoTAMax
waRiQUMWjISH+YO0wxWCnnPjuT8QEbNlKYgE9Nxdzbn5zwL/MG1rS+8rREy2qPjRso0nRZ9ZyAYa
UYns/4xfFHYLHhCvR+0r6spqC8nhLBqECpyUCyKkTvkYIH3oylsYKTda1pkQRjk7GwV/ZlV3yO3i
pDCc3AEVWpBTgaQl1HnQwfBrBkqwo7tZmCvqqNFjN+THvxa46qwWCHrhBTQBMZWdvJU50XSe56/V
Ljqoe6B+0WEEJ+tvkfqosTrsFLiuh9POTfW/EGovR0dd/kx1+yFLu30fwWlZYMJk7J9mK73F3eWp
Gn8aPoA/4kxAJcx6EVDvkqE9EuKzjTPtRtFiRJBuPUMnR42ddTl6ZieZd9PMb5PllhF+Key/Q7w0
fEXEWP4atYiXiopobazei6qk5Q02quZYsMJQ8TwGy32yCTCXHMNe0x8UUetXeWPBpsmNL0ONwkhh
SstZsuztkaI55Y36afI3KR3RC6uf4gyxKyjSHOYfr0Wg5vcvAy8pGzHUGc/W7Yv9ycUIeR4ttAhL
Jdj1pJU3ZnC/sNUQGfPGEg5VBlySgjgV7usMzn3oF6+VOrnUrYjm+affaHtnYsGom5A33R0Bzo+T
ac8HMiX7dW1zfi7v/m3QiNfG8te9l2yJj+9XvuLE2462nchfXSDPuOVOtyK7kfzown9RP6oKzyGb
mLUwX4kinD71myABQltgqVweCJYGSOKp9ln6vZ3RgsCdOC2Yf6sYWJY1fvPEiI0HhhT8kVTdbfVf
7pyyWsmmvBNUQIqltlSMdcVZGflq6TcswqB377M8fc16lnI9UAcVqXhIi+bEFgg8r/gV02gTyBC+
opJdaGlqNbtq29OC6hskbGRGpMrU9dOy1q3y5yDteWUl4X4Q7sNSk4wewG9lP6TG/+LPFJ73NAnr
SSgCoaoyapPVmcI4qndk290sf73H4eVYMbetLzeV051lQH06EKyzX15GRWxQu8WAB5hnt/cL483M
qDkU/U4b/i5NglCWV34hJXWD+62pMCVXhLkyZmvJ+vEpRwa4fMedWPhtTUiQfmIuVq8Sx/iudp0F
iFUVZeIFP8bcWKkptzm/4ur4mMMWJMLoCVZjvre0FqwcGD0jf1IiOS08uGW5rRY+xdhqwfTrHux7
9sJbqCxIKbQZzJSy0jNiZFDja2uxIy6vaWFgWeVQfZW6dhdgq7FWXAOpuCeQ8EG7pfrShpgr1nhs
qBdpjHq5CttbxFfkMHSSl5Q/HSh+YlNQHLp1vw2E/tM2NZ4Mx3XZ2E/Lmx2Z47ku5p9tOJwzA7xe
0eYWPoFHwl5dm49qOLOAvvh14vbBiFttQtnwQv77Xwv1bbkPo7/Op+R6KWj7mC3VZxav2RCXat0h
3BU8fdkRlnf+/3f5n3T5Dt3x/7nL30V5nv6V//id4ax+4lebb+r/QQLPae0KGPuA62yTv1p93fsP
7bVhCiaJagDmUuX+2+o74j+woTlOpHQcy+Sc+N+dvuX9h3G1g7OWA1kavNX+f2n0L0AxRwjDZtDA
wAGyPoSxS1As7gwdjEOG26yO5bGy3DtpzdiAJSqBzJq+tMRab2op15qonmPN7Fb+VJS7KiCQJOqa
fIu6E59QJgWfVILG2wmEujKkFyZiWVOXwDBClUK/lb8dJjRhPWohlpbxldUO470ZDohu72TT4PLj
OdZpNOOdb7YvtI7FN2SYm5gx+FHjQ4jQ065MLcNPZbxOyyA6kJLyj0Mi5XVhYqnYjSNtJ248ewGV
e5ORTQGDqz4LHKFR6vXj3W8r4g8Ni/m2rl0+DVIxpjeKqmWSC/b209ij1vW1KKKtW2pXeiO7c69S
nOHfCqucv5hOgT0WrKQZWHjCENkP11mfao8ZxwgBkNkGiN0/IeT2T7ln/j1nmrvXyta51WVQ3Nte
/YAOpn7xMLkheL0s7mS3z4TZ7/qw+Ztt0X4epnMuXdw+MA8+DP2QwfcsDc7logQmwCaiCudwi+gj
3+tlGTLWmNLP6te3JcOvu+AZpinRXRG4c1m+EsoNdZwAoG3tD9khhIlFzoanACCL8QrV7CAybz+a
RNsORGKictTuHTeKbiY4ObuPH4muCJD/Xcz/ezEmPBcTQx7TuhSquLgYdVhnJNtSTshh1YKyAiu/
8zKYKEPon6TKp+qwj1GTXjRX3r7VMIj7+DLM9+vc5UU3SKaFpim5KW9Xhm+Fo4lrTbJdWBN+XOqr
bia5pYnCdCf64expYjpSUW6XoDI96w8a8Zvw0u7Svk4eJqnFDxh+Wbve/JHTCe0n6fknhHId+uZx
3KflNimabG0jGSGsjtfV7ttviqwJBGdvakwvNqUHN3RyC2dP1vjfbpTPp2SOH5w4zxHiiPmZxMc7
KxaPH394420/o54B2yIEOMZ0cI/YDt9+eLMU0mA98uGbDrKk5zO4kTnheFnGUTjaBNxbyUuNR47I
RpeCL7AOQ2ES6C76q86rw9UU+oA1Q+fduMALa8PAuxjPr7OxKIsrr95/fMmuarHeLht2Zl2YuuVa
DqPWi+eFaVA8ZrMZbtnQxS6YvHyr9WW4I2rEPhZF/9NOxtXkaCg4pAUYFRs8htOSZGoyu92wIuUq
9WJxO4zuFwO2MLxX45ROWXIW7lwwTtX0pyZLX42JeFdv8owrgYPfmouaqeLwmDfjAXpj5JOQinn5
dJPN6XzKpbk3dR6jCVVr7xsBIkxcm9zsDkX3MSjc9KCl9AWjM0DCJy49rbp4r5k/U0SOp74jN9ZB
+7dO8Na4TdnyVy2l0Q4vIYorHDL2DlI0nM6BnfTCBnqxh21MvDUEo+a+VX/PLPG0NLgZJ32O96km
kJ2pV6sPNEhUiblJQXT/waX4BABYMIx4NVEn42Pj71M/r85RkW4TEl/36SCts+0XqyUXzrHhiJGe
xUemoOVNLebxLLUm+mR3Mt9vCJCHmSfpSA4s/v+iu68qAUDqE2eE8gaRpp7nu6TVD/6E6diIUxKx
aVpxLr16NU2kZqrLcvyIlnVub9EtRSQZzcV+lvrW7jHhaI2sea4LecZr8VtnpCXVZwWaBPvunpjM
lVGGRGb1WqmU9iFThLn6Z8B/G7VgiEL8VHfWt4/XrqnW5uXaRRcFTICRDoP9i1OoEkUHpaINt6lv
c+Dos9NucFPI74z+u0iQ98veusF6rl4NHkUsXo/VJm02aVG0B0fH7izX3PaYjS0LsZycTdz24rva
7ldkhbJtxeajk7bj3dxOwSqtQ3OTCBSGy2nlRsa9lYlNhpzyyUO9fLuQPZJEmzGTwXNhaICo9UAT
+z5rnz7+5Bf8FrXR4OlCn0qxwz/QOd5uNLC4ysiwEQkybA93o88uGMUe8cRNU21aL7oL9cYA9sO4
UVzlpVfcT219mxuINbW+OZv4lpxnkfnbBqPaE9fr4X4sx3UAb3CVCUmXo8h5NMvbetDKXWy6Pt6p
swtZBespoom92yaYntzMeGzd9vvUOVhXaCkBtaFsDm57lRS6tgUxyna2k9gELdvhEbtXyTGNsNRW
q43Ort1jfAoSSlv18R0y3p/NbMAWIzf2YsJ3L1d/aGZjAesxgGEovCvhwnjS5mpCXoSznpMxZc+R
mWydKnoNamK/jXDsd35izmfNQ3+MT9ptDen1FiXm3bytqHyfCyPfJhF3Q1DDnTBhi09N1m//Bxfu
CAbBlIuwOZSC8PdCUeiNP2ZQwrd4ZTiQKKCkJIF319ptfBsUprYxteGH4WHAUeKKF7abSjdWdpwH
WMtpcj+zHp8bw31I6+zoJvMt4gN736mTnof7mF6PRh7cfnzN8g+HCCieY0CmtOCjUcS/uWZtdMhM
qESytZorI0bFv+5fkQ3RVsZTunWDYiC61YaG1fXzY4ndbtgcg6nFlKRxHJUl/mTX8yv8bujoofNz
NAxxqMJJu2Ymw9bp/exd0I1WfZH+QeVDnEbaaBf96lxmm4HsnbNAF49Hhu/eVHmjsQ3H3SrH827v
NcF2cq1ukwVNvafvP4cZh45R22fHttsrHG22Lt39+eObYrzbnaj2DZNJkusq9fAlAbkqPSszZ9ff
mFFOcl0GiiYI69hwFhNi4PqnrH3B7t864T3m7ly3e4U25+0X4DwNr4d0uB0oGzdunc87OQCPVYbI
jnYZ3mFJsV2alKrDpDXQm9sszH/W6l3++EO8f7JMrk1eU9uhyDUN40J24zWoryZ/IMB8JHm6Noty
U/pBew6iDguu6bDQ+BftQT7GI7V6aFx7GpVvndz3U3tdepl+tHEgXbda4Rw4qLR9COvyEBlW/DTr
yQ88R4L9PGrZtmsbLItYACvZ5+6+sezosRPOPsCbZJPCednEtTMcDXhVaJCm8LrpjGo7wI7OJ2pF
g7ZOLvG4Tq7wpHCSB6OoXtrc/qeSjvXsfMbBlG+hFLZhG9muKSW1Li2xLi/qvUhgHujmHVWQsrcP
fRJjU5JU7XpKHnR8WQ9k1RNmURoMtmPpU7/wZRDyr9GLvD1+xBO60D64xtkFXpNM5C5zcmOXOhGU
zsb7giEpXjkkDh8riBvmqMvbIZn7ba4o/cEcR7g2zBTAjOx2vVvjj0XhucptrT6EcXNK4vHG0BqM
loXucXYVBujvFa5uzTVpL1yTjFOEueI6d3LtOtKyO3vgUsmPBVxM+yfOce/O1fNWjaWjTzY6/f3N
Q4IMOVOBX5zelzwZox8M2ZiJtUl0e8SGGEcFJx+IasIKO+rzF1v1KzNO/VRKLi1jMHfi4FXidZk9
wSSZvsV9seqw5NSNjIxPw8dQo83cT1r3980uCA4sBMVgMHjKl82unqeTIILT2ljL6hpaOs55kPWZ
t/8wcLgLVzuEXZu85lqS7gpv/DK3frnHDWA8tPI2t7FedVtEkFWInxN5xE917OvXUd9aK1t9Xxqh
hodZQp5r1uzyMCH/UDbWOcK9R4vxrOfLc9JV2XlwTKg2Y8sEdRLjrsawY+WPbvIYaMZVzgZBDK9y
GgKc+KzBfLfJK12WR+Eh4R2jrbjY5FNhsS41rKM9ElGbyfs7a91o62D8uEZK6K6JeqfX8ymBeeT5
I6mVuMtMzWkRHX4+UbmA+dTLB9OYPstgl1WD+4utacAz1cSDXt8wyg7KdRTihWuEvruO21pXgS86
4ZN+jrCXaYgYvfI4+2a6NWO7VVlJM8CLKT5pp5b98E1JakNbcSzJlu85urUcCr+NeYYwnXQs/vEb
SrDaLaygvY1H8iDshYhJWO99XFj9dnnzylieE6+3sNTAuU34U6mU3fkxaJJpH2pmgjYpD6/NpNkY
UVWelgxppztI+FSfPNwL0YO6mZgFILCkYbccugV1mP123VM2VJ4dxVx3nKYb2x2xwq6C6rxsVKIx
9E3jiHgbt11xZzFr6VZj2RfADgXRZSi5IDjgtO4TxI3v7VXp59ZpQZFczbyaLXu4LsLiWDGXjgPu
vDWF7ZVRwoRcziygJrpO6oeN6BsE2UOr70kvxLjaQozc5iSsO87Dxycbj4WPdPGoOM/U8YZbA0v6
Yj0z4kfNmth4n02r1oznB2w+elokaOvaoMn1kqrOMPqVHXd+wIRmszQDNqfOWpvDCClzvXXaMLzW
LCNAYDoTMtN40+0g9zmH2NLd6Xgs2F5aHKxcmM8xJlNK/HJllzY2st1sbJoRURlWZfOxtTnX4LSk
L8sUiY04ygnx8BP3e57jkdKTarBGiiKpDGcYSkTLrmQyVEe0sdnTiH9Q50N0DuYwudH7Sle+3mTF
N7rGswyGhBbUDfa+B/IPv4fOvPeyHENte6p2tAj1uQmbb/MwOkec2kgo8IWzleMcPSHzTV9gIeEP
6bXtscwM/+iGUXN2Y7Bpm2q01cavJfRfDNyluw9NbDFt6DD7PK8wHB/mLxWcUOYh03DGwh2jdGUU
4Af6yo72RpVcm2aa3mh05Luxc5NjlcHO1h1OcyRpU+l467oNTtmsjwe9omMvw3JYh1koroWVX0Mq
TFmsBE5WnsXsyPGdXcf3l24uTyFiZw7CDuDHs59ot5orcdejQHCDtiVrySBHuPyC9+ALTjnEs1f2
6teNW0iXv35ZuX28DeVcn4M+gkKFemqfYSPlRWV3tJ3+a91qGTa6WKh7eTMc83r+3kBfwaXNktUa
lmJzS/z1CMHaI+o36ZOzgZDkYEWmv4kShzI2wIs7pWMkEDwHdd17ZHJsyjKtyS9Hmz/bHcGSDSx9
9FG7vPHzU0AW2575iYXDFDID7JIRjlsRsHE9vzCBvl2mFfYQVrvIm5vbTksPbjjOu5o6k4StqPwy
Rj5B3s33geXwhVkvqpgoInmvGvXpNHTZU2fN4jbq5ueigUxkRoZ+wlgqWLujYV2RSNKt9Hp8cdu6
vsajpr5i+H9lTJ28IcXQOgbEuyD9yn7aQzE+tHGbqDwNajn/QTImuSqRDNWNsp0L87sUP5WVSnJf
D0mPzVUnSesYjeehZZoQmd3AvNf4EjqG+N745hekFGjxvNk7L79q+/afQTowrT/eJhZF9OUugeoX
cbINqZ7R/duN0Rqz1C3wLeL+jhbvvfRPZolp7tRbGqs8jWAGsHy0UDst/3LCoF0kg/vVs+rDJMz0
q249/CocGqsSByuzvKsJB+ZepO1DYE9/i26C8WsNzaEs2UdEUrVPy9oNnqUEdK17W57GxHa36F7l
phNjdMgnJ9l5fuYfaVvzM6plItitidQlBUHsYpGZD1Xjg/fHo/xObM6LNgXWEyBFeXD98bGzR3eN
TYX4SpDC2sf99iXIED057nAKarII2YK1F9OYvE0r/V2a+QZu0fW0LZ35syr6PWhjM0PXmabpnILv
q+gCzYDUxGhugtqEZpcVN1m9Q9PGzAVvizPgewy0rZm8BNpr0dAueKUe7zmU1lqikUxgatrOnHDj
+PjZX7B3lkNRYRz4UQlAJWqMt88eCNbAsxyTZ3uQ5XZ5YL0W/qOIadFKmbrESTl9C0Z/I3FfuDNo
1YfJKb/ardgJ4H3cBwZWpBsw6ZxIeDiPfYu+YhlWfXypf6o7YN96iPs94w9jdxklplMPjtwkEiMP
Zn9rE6B7bmyc0FICF8yqzh+yfCiOvtUinZB6uq2NYh3mXfkFB45HRcM5iTF2b40mOLhZStJWUms7
q3UZmo7iSZPtXx9f9DIWuHi3sCEyeObU1ZRMF6OOHCdVR09SufGddLMM/mdyzUx6tihEDgurkOp+
xhjSlfbG0ux/iNUc8cKG8M4KIel0YyQRar+qim4+ubR3AJdtsCAlt9Pzljb+7aNve5/hos6Qdznu
zfQ1b+RwwqVoxuzEGl4fFupR6drmPfkzBtspnMkhBu5h8E0KCy6fO4Ff7k3kN+5VmRoF0TnykxHD
H2+gZ0CRdVQRgzXB26uUhXDC1jcMQA2zOC46niLL8nUvIiboURKsl0dehK7zWOX+yYqM6xmSZMR3
vgftaEG9BFXs6nFC0OLWn7R4xh9KLGBfQ8LxAhd+b9rBGHzqRpi7BrEC5+XVDqPxL6wqu0Prjdus
Kn/t6DjEeSuEgdqmrO0eO/60fcw4wgKtgZNgDEx30zT8VsTBNQZX85WskFx9DbJ2OjNMaDfIjJIn
L/G/GXpVPohAflIfG++bH1MhGVhpS9dWXeDbO51nMYFxtbDQzYMNu86AjKzsj3zzNSxQE/VMmuDi
6u3GVcOHwmGSo3T7lUvGkB+JI6k0L3oEvcbo9PjQWmKdwvg8W4RsaSUGweTx7BpY4GHpfqaF/8Pm
YJrQ60wkkWpWYVyMKWIGmcSPztZmZico4Bodpi4+xzkUZenG3Tb3G4wnsL9cR1GOawJpTMasmcdJ
lOO5a9m90ljgEGZoD5hzBtda0O6jWIZkJhln/HQy5mdz+PXjV/DPVw2GhBMsX971m/1odKIte656
FhEOPankntvNOhhb4gpxzzzGOtEZdTLcNE2wh3VdntlMHgY3q6jp0Rt37QBpJjCfK/uqCXt7CwU6
x2/xeumkIuJMPlnw1rupM840HGZ0f9LCyeQSESZ6oETO4koSQTz37BdzhT2++7hgoZVLUSxtHLvH
msrOrp4LZzI69GzcaiYxf2E81aPD4wfdzsB6sh4pfFLWsuMWLdNreJJYLERbRLgGg+H+xQxq96zA
SKT3oXs2J5JcG2NIdlHUEtLkNz2OFbx4TBteB6fydpU+WKcgiO98P37wg6o5ZJHlnoMZajvv/0a3
S+25naFa2gkZX0zcgtn/G6F+czKwhzn5qf7TNePmME/oCo2uZ9YVudk5VWyLjx//BR9PHb4M1nRl
VINdHXj2xeEblG1cWR222YkLIoyUAad3JJwQUrO1yGR9BfBkb6cZxcAkHO9QGuIVhyrotWy+/5OL
saQpHKkLtrPLjVY4cRdrWGNvqgypXF8TJTNlsc4zQjQ3m71zEynAxezbdDtMLtbXGXLUPkXTWJRZ
9klResGb/XVvsLZAbmMD9Yvl3v3WrTftNAe0kvZG6tU/zZJdOSDzilN9HXa6fR5ijxEN2To7c7B6
+HnQXJvOe82q7NHGJO+Gd+5ZBzo5RZ4D13fEcc9GETrGyYs2Wz5ELhz1isIBEK6pWbVe7DtW1gqA
dMD+Iz5HviyOy9zXio3Pps7vuQw8ewpBgASqVeKLL841a5omPra0NgunxRi66GYZecaa4Zz6qNgw
eTGPqR4P+8jJH4QYQyJ+4vuPl+CfdiB2e5uRCDxH6C4Xl8FwvQ/c2bY2tT4wuZAvwhpxB8Qn51Eb
H8N6NveL3hOHqBDxNiaqI9Hp6xKB3Ep05pXu+QIxKT6v7PfeOR6AEeGVenTUklhCe/jb8rPosxHU
H/YgNN4McjioDAe/u7dH1UiIShwlsc1RykQJLgFZ7RIdyGTP5QEiqLPB88NAOUFbx3BA3ISz9qp7
VXY9Rs5Pz+t4vePEOYdaHiKqrP1zY9N0I5gn0twh9loPg6toCA5Na0xfPr7lC3D5tiQEzdQBkwyo
tlTeF5DuVBR5V+NWtllmIAt/huD3gItP9TOQCqDPsG4KbXxqWheQEfjECz3vpgfNX5om304f/dwT
Zyw4wo0tiQRklRlPMIS2LsjoqyOCKxHa/UZqFrQlRZpyY2zbQ70ObqS8lj12TX0SertejevChvgL
X1EyM8sJTrVL+lhMGBzpw/4np4ejioh3H97i9DAoPd9b1uRp7pZuY/277EEle/b6COlN4o/wQsMq
w8cnCHdF6BX7wExx1zGDkNUZiL2wymdGOUiqsw639qVPbuvB3ZF4mW+41eFVpqXR1tL9r4jyUXFO
cX/G1KSnPlHoueWyxEUyf9slGcbi6dx+B+U1Dpk+Pqa5ifDGQL5qhT0WUJR1m2GYvha2Q6wUIWdF
MRWMdMqvsTE0t3rciM0If3Nnkg9x06TabYnA5bpg9aCy9l9TTDOxxA8s2HBZvM4G8odQK4uNW0Fr
F9P4PevlrWCHOGHu1Ps77KSpviXZCavcyFejV0WYKNjibODg9hISfhbq2BjpQ3Y1BzUueooaFtQt
7jVDf/XxGv1DW2i60qOSIlFMwlpUteJvu2/gNuWkl7NDAu/kHrWQyXIepEcI16gKpZxeKcYYcoQR
c75u+qpPln1Hobiqk5KINxGl4wof9Xg3eSGZ8F1Xv44DoXD/F23huxm5AXSBOwjMfdaUgJX09lL7
yKwiKHVi69uDse4wit/OXqJvJhdmjFYGWzvMfwxwCU6zUzy7mvG6cMIqiBPrCEXl5uNbt1Sav69w
rkdtpxzsrlKFiosyuhBiMkpBBkPUpcZq4E9sI7JMZ+/WCEg9H5nukMtb4WqUUoiyt00r2+zCR4pz
dk49PhX9+D2Caok2ZjKOhoLdOhmFx8zTr8YJUkpViuJYRtHGM/PvgKpyY/Zku7BSccUWfrOmmhg/
GRQ4l32O+ljAi0hWpYWDnbzYtcgfYXrd5hNnf3M1MlxpVmK/jE3HEGQiMBLEimVWrIk+2VA89pgK
OuNdQuZa0HZbTPK9v6a4G1fLhtYxbhJgWtV8wk3uTvNyTr8qSK6yInnWi5wIdfiI61nmxXOAx9S2
tCB9Z/Y0JAettqw1Zu3aAzKrtfCKmEFpNB810Xm3hdbtlhexcToXY8eQuI/ZMm+wvYauqYpMK2bq
0iMePWuV/s+yoWLFH5yRrlfQpgTWGLNNjE2Fa2Th3VYM1m+d0Loy/CS7Mnq9W7sGlFMR5N3OHcf0
ZDFwCkprODWz/KrnUbgqo9h8hhJCsTn+0NOo4MPlXyPoW8SL+cBnk8OG5/hcFiYbe61FbueTFrcz
dDJvAmzKP3mfDe9i24UkBYdIZ3AC38KiUX/7ktQ5L0+TDvk2nIhDES6Jwm7OgfnrhGYadqjK+Gqp
4ckpOjdxdSPDsH3GEZAcvppCiNDK+3ISKEZrIjCrsDxnOH2l7uDuMQLDBdgkbKcqv0Im0iGdBbS5
apmmqTjrYazv61KZKH/OxjQuCYmmmlhCIpF0fiAdl8rCnBdKglCQnAYFC8UyJrjFnFvxlvw1+FLK
2ajNHsrAK44moz9vsswjga4e4VzWqSX7MsNmr+42NkrhfYMiYw/5ODrzMQ9lYgH/j/H1J1uE2pJ+
3yLUJcOiXPpVWhdbPa3fd1dDIzi5cGlIct/YeVGa7otqvCvqjubb8p5H0jaJj3QxrDMb92C5ePr5
oj8s4AzBSxtcBBh1zXmMa7Q/bUqsylZxQThgPtonIx83UzLfxaWP/01jFNex0diQu5xP1W2Xm8Ly
QeChq4LGgg6q6rTfPghK3bmoSQ3dLNS6BAPMXRtHaEDEyzKpETLfDL1JhnVK4EjhZFAhwuqZ9QAL
wN7OcaW9EGwOxdmDjPfxXX5HIOPiuCputeXwv3fuUbY2tARnWtxlNc8I/H7fFrF9KoMkwZ64uG+q
urkNifSbQiycXF178tToO5NtufGyzDt2TfcjycMnd+yi0wIB6qM/bxw1vi1HYty9JrzOZ0eex5Aq
fZbluicqewcI5Fy3rqJoMserVO+L8Wd1FQQY2tZTsfYZc+7SgPosq2zitMDBphZDCXw+IcBU0f1g
+9o+CEJJKungUWTTi8kx+oT5osr89ytR6UdNiPvMVtne3z7AIkmbpBaqLVb5wbYPu6YbpuhIYlsW
bpoOFEursuJcOW7+60te2I+iLlwAl5zqtI1JInOs/fK7QH1r+RWBzd/N2Y+JEqhu4nHoH3vRlCeJ
EcAV9CVB+XQf2cWNBJM9WV3X3nVN+cVpo+lq+dZC8NZ6+1tvat0G1rxgPx37VQcLidQ6CtpQpuNe
TpVGqWSAga8SpEYqyZVpdMecSj3cWsNnh2lxvV9+q9s+Asnet/etYO8ObPEAVJdsO6PtT23C6RNX
A2mSJnzSrNmyqFJ8D0NxHlDIr9lU45vIiypch+B5SeqLg1sSvVQM3wDE0F7GSXfj4sf5NLOn6JWr
73/B9mbt+NBGy+mk6dN0cmHj/nuhrk+Ypsy+aWSC7YcRCNqb53ytRZZxzDsS9SjYMd1Vz2IwigIm
zTRclRLKRd2b134sLHJM9b0WJfJGMyY8VpoMAkyCYYmVaeZdPyIEZgLcPpnFvPPSNHmCTTod7KGN
ngFPhkM51u1DqMcbVnZ5P2Mzd22l02sAce2ptbxxN5CKcxj0ApPqwgmowZ0foTSnb4R34WC9XFoi
deJ/cdlfh83QHBOJIEE6cPlEUOGMp4sHxrrfNaj624zQck9kTy3tGd27XtPmtiaB2En0xbLax0rL
rEevsl6gVW8loNSL0ZX+BmuGCXfRMNgEqDGee+r4oQkfplHq10njC+wJfZrBvukgazxGUoSPGlLH
h8zZOLI9IT/Mrtq6Kq6rOIjwqqydndZK8wvxkBUq+QdnboGVksHaBVEY7zwvoNio/E0qveDah4i6
jjMizKhqwg2VPKaEOllzjjOKjQZccj8V5g4bCHQgdHIuUyN2gdrOGwwj8BnF9LWHZSs2ta1nt4K0
9dsA5V6KAVm0dhpJDRThr9Z5q55YsaW9aO102C9bjmLebaFN6aflSzVo++XlwNLW2OtCD7exN+7r
OsiuQ+e5baU4Oz0k0Dok9GUhV1RyuEe2LY550vvboAItHk37RFJPtHPM4cXNy6+Dl54EIUP3KeGZ
y0QCUzgMTgUchkqvT2FFvq/OtF1b+d0ziP+4xhdWPzdkQG9kyMBI6sN4Fkh72I+3cdq4L6Xf4t4P
7rVbSr7lv+ouPJYAb8pta/bRMTEMCAZ2Tn6iZKbc26W3j9sx2ek64Ic2rouxTWCe5/oBzk+wdhzi
TE1CQO8IlgPhZdKwDZxCAkM69PTK5wATsPgHTIWDPc6vvVKnePrWtZriPrQL+zARFMpBKpOdORvO
KtOj8VRHpMEEWRPuFmUuERLoU4d5F+ihgdO3iWO/+tVgM+YfHKWwDo1gZcnCuZa4N+x79cKHUwhZ
pAHzdRPtPOQjI0YkKFsgwb/HPByvs5moWzZY5hH29dJ4kygPkwdCdi5KABXfc7ZREP2T2fhWdv9F
1HksR6pkYfiJiMAmsKWA8kZe6g3Rakl4T+Kefr7SXUzEjKKvWmqVCsjM89vZSfepfi8vjWkGv5Tc
55c67pZDCcIZuAjtA3UFydbIXnObdGeKbmRup+jtdzmAOH0XLLzoFco5UERlHdyIFIDZ7sfnggZZ
8l+QlC7pde0K82ostFpMfXPA/vo0VgYS97SivqV0m49lOi91VlwSCNNzO550OnMuCiVtaeFchqFA
GbN0D/MUV/vfmbwDtyDIxCHvw1i7e4R68SrjKT70pRU9zKqlcm0rtpfZmekGnywSJLeNO65fkYN+
b05n81FJsu2SNmnQU08LntuY2CXQklFM3e4aCOtQJOMzmiGAgzU6/n4o+iInFiTvtjhASQ6mKz0o
B0zOBaVYWw0BJq097hNoeyLm51onMJR50vHd/E+RVOo3avNv06bcmtPmiAzDQS8yAJ0YCRU499Vj
LqL6nC+E7/3Hdqssd9tVbidjNW4orxvv9/lr7NH2nAYc+j8adWW/P7YOkrK1F0+TiqyEKPnd7+LS
lyT22DZOpU60ELBzNbEwQJ+Qs2r4RIfGBARircKmcAfEwildk/29XHy2EZVXRbGfSeF+kzllvq6X
9R0mZAA3v+urG2606GYZCGTU2F2OvS6GQNRUUdKTZB/aadlKRJjiLnNRKF0P6zUW2FVIptHq6Ftp
Xn7lPXV6L4JuU2SLv0PbaFbbX0VnN5BPtsxSg7Snh02UbWDExOUVGj/7V++wFoqzW1OduJiahihk
Tv9leEejFv6OP+guu1BXjOfft6gwzB+qgbRNbGTFeV3tEFO5cvy9f1JB0ariTN21EXqQOs/zyuFX
VO2jES/W02Aqm0bzf58zY7p7QVwZ75lXdlmd0BDZEgz2++/0ThSmFPettf7ZESru5aTtb+6cdU/8
wYGz7uTZeqLuTDfJPaFRMdumWIz1e4TkEq2noug3Cua/Qxenh9mmC1kX3B+CTFVzaQ76kJMsFi+s
yAXN9nTLcDQZCiznNsOJcqjEfjJijO57rE9De266ZwbVTYMKwYKrbMQ1EVrQJl/rmHjO+JzM/5JP
sgtr/kUehi4kGs/HOgWgcdfwQKp9iwej+mCNAh3xHCRXTe5gwppVzgcU6aXqSkTO/Gd0StO32/iL
zTG5qouCS6EQz0KngSS1UrLGdO1EiyIbUUaQm2HFn32bfeTO+jdnFJqqOGxaZ6tFHDVifWHK0A5J
5M99kK26Fra54dA6may3Ze4v3axOwYidfsuheNhYVdTsqcoliqdhDxd2lQWOqyoHB9uKtC/rfLTZ
5/fzgDqtooDM7ItLm0b5tltooozGZUtgEnY3YiKITUIWbY4cozvCC70xWpE44SIorPXKmfpW3JE9
O17eKkIxtzNstRIVkDycD6J7V/jyOmvJyUo45DeIsXg9mcDKUlanBVwhb2he03OjD9BsTFsaAtXX
WSfEt9deh2IMCQAjdqCFdBIk+rnK1kqXGSE/2yBXPcbvNjWXuUnrsFjFMcPTuaTJjfMZBSMDvho0
CTOVdJq2kLeD7qCzxC0p1aDpR+0Zh8DZ6e0fi4rZSW32fO5HbXHHdXTwZN2+0em3s5aXstdXf0nT
W2zND66+tJ6woF6bYUSZu3y1K31BljuNIeV+nmYn7UGhDtuAjV6b5WSsVZCOrfqcD0ZJNL1CQGE9
lFdjIss7Llwy7QYqNwUCBY6jYaowXDLkEP6aPWU1NRiZ/fJ7o+ATQfnXZ8A/gxr5rF/OwUUIv2mS
aBM7bbFLYiCi7KY49S6r6rCro+Nq/bjW9OzO9kMXf1oyOoKUhuyl1yjVr3o7+GjBgpXaJsfUgfYV
rzV1Yj1RjwKMgZBBNax6P1+57Gam0S6fW/ZmwjznTRVvi6F/ge+jDExGzS87lxz69RPJ37le5OOk
6i+2nuG67VAKaQSjRHKPVE07T6laH/uZgMmi9uIecTgZr7b9bg3uQH/7EgdW6wiac6WybbV7y0ym
dRuN4rDtqGtk3nZd+qbQaUzLJ7U+rhFkqoEz7+qKq1n/VDYC7+pT5NYhpT++T5I/c1swY+jm2dVn
35a0tlcOloFxZ7bfC/lR6vIAO2Qp5okW9Vs2kY6h/wxo1u7xrsXWoABw1XEjVUX+KAw2emeYtnNv
orRmy5PyXhhExFSpN9Th0HW/ru1ZRpmyW3TnDaeXFXTovRO3WPaFNWDGvk9SxXzENLZu5Fp/ufis
HOAuY3yNX6gZEu4lhuQvkeoig4xsdTMUONLIM6cgz48yFgjO5TyeBEi/D3npvsbaErpKOb+UuDmO
ceuSPlyW04ceoUed4gVehi1dacfhZiT9c9bkw0c+2pA5im3jq+vLQ9WhEcb1ekKok/uytbpDsy4y
ZJh9mHs81KU7wPjYr5Zd8TrMTdmYW4kZNrrHjlg8rHHnESTvde+tWvnWPeGV9NsuGgjMFMHkskJC
D0whvdfK0yL5dS0ynTV/yt4A1Ai8G3Q3AIfMwiyerhJTWe+wMelJ9czBc9hHdqP6UUvI6txukok3
kR2i2s6pss8ArfZEc+beEtsZz49zUOuIrK2eFE87Ljxr2NEv9EAqBRvMgvpR4c2rhPtKldfFTRwj
GK3ia5msK0I67DxIngbiRix7F9UpMdzVDjCD/C6CUmkpAKjEhs6BaPgCCwqtFaMmvIU9Tpjn5f3g
FzrGs9Z8qFP5J8lekJ4Xj2kL1wwWOqpYyW376qTm1yjgf0kA+swqxbfS6m8UDWEcldm2XDvzgQzU
bV8I9cVVp96fiVzT3L+EjaW+s5CDFm/u+kAGUc/iIED18tIdxkY9Kka8bls1+24lI/e6a2rrmRSr
6CwTQogrpiWI/dFLxtbLuiduGEGBcezZQLqLCGdwzX011CP38ZwdYqeqAjOlilAAiGdEKD9QKrlT
5crNFjMsJkK1w8F50cA8tYblpra9ROCjpcR3P4ypc7Jq7g6LMy0q5nvukDSmrei6jV2Urbcueo6M
tnwoMmIAm1wP6zomadmolQej7k74MpOjDKzsZLfjfQjET/lr1nnMRodzQfWcSeFl9hl8byUBsRhY
o2sqM1BIJHkdcgtQ14vigTWuiZGH0julZpByESEn2sEh4cB2ZtL0izDLBoUz9GR7rVa0JBCxaC/O
2gW1IakonWl2S5OSS8O2XipqCFmNmbHi/MtdGwBgZ8TH0xLxSDLxi2sXD6QEIKqV3RIWmtHvXIw/
aA/1/IhQZkMPivlHA28NeGfvXgdH9+6fr+6/uZ1QAICYMme26eN0ea3msdsrUfxNJD+63jlvfAJZ
ZAghe44tlms2oMcuCeiPfVN/xulHcx5S1vZ4/iwydKB0VkuCkSyCYIoIoS25sf1Zxe/xvNCHqiUO
GeWvpfxXk8oPmRLxeFpJcWCC9oy+xXuQcwZEPlrZ2XGwUvL4XLqG+rENc0okgmQgjNiOugxtqQyQ
KOevdm3pyFlZE86FqnJFR7Tms0Po/2L/JfEfjgFMgD5wdA/EcJ/X6Jy54mjcDVB1T/ogkJBR7UZR
F6cqMx6sOcFI2tCohR5HU7b3l+XMxluyAHu9GQ2kOqj47KdAaw8cBbYVAOhRXTj1TzhOw9Lokfsw
ylSGSjz/PH+JLv9UnZHBYph3s84R0iHWdoNtW7dbHseWX/2SYcQB0zU7ddOgHXbjeyoXSyYNyImL
3fdhIfaRzBqvG18GhHHZa1Z9ZeW7kZg2JwI9Dcp5krdMSV7bdbDIJ4/lYW2m8W2csnPVVFs5RPOl
pSH1Kb9n5vHMqwOnL/b8/IBT9OxkQjJuNhycHVV/a5PhZiqnXqeQe51hWuI/XQ+uObjJS0oAGOO9
l4vJ9uu0PNKXIXdJZRLAacONJuu663s2iLt3RU3L/VL4OsWzIbi+Ny1+QdpB7BvI58g8nJVDzgml
DKbJb7iUVF7NBPpGwjimbEO8DoRb7eIRdr6JH9q7a4HDfdLbOC8SLdT12C9svMAVlgBXr5qAdMvu
BV9Izcgm7S9F/Gt4Kn+c2nhmKmQy1t/GxvTM8miaDJ0bNs4JFms5QHHVGfRVCXbBKxi/7TQUZRBV
CGUOs3ET5d5V9rb2NBgu3vQntfiJFY7+GHc4uoBG3E0YR4rCWV0nm4CsZqvNl6x7n6LbaACrsHPp
6y7WtwoVFUW4yBejfo5LP21fYfoLJVzmIJ18ylYI0/RiOkOSktoIFFGjsYn7fwbdHWPNVt192wLO
i51Ho43tfQFUpEAMrQtk2WxtHYoch/1kH2X8Hh9X8FNE8mhnxZZtsH+lY104Pk+g3b0BTJjOJq2P
TQ2f9TSx5Bae4O12NeW6El9s0z9JQHLpqQZR+7OJCZ3y3TLOn/OapE3JDhnQfIjwtXLeG2s+V2lj
BppdiqAu4j4oMDjKcpvbA9erZuIiVqqPNRbH/iHrNG27CAe00DX9Oiv1V3NYvyo1Z3q2UJytcdmQ
7Y6WQam/i+H+/hVlyoyU74ekoLSwQFxuLOZ0nZlUtm27cQslgOtcSPGfiWZ1bz1QlBCnmQdq9FwC
okvQyVX/RPmfhUMzkC7SmZS3W+mpxNx8mGnS2xpzYl7XucfIl4NMSvnURSbsMsojUryJSxkVXkLC
grORU0RvtkkMjmmmxWZunCOBP6S9Ls3ZkNpepZiMiIWjQH494EqsJGF2EptJPQarrbM7vc/EiTbY
5ExwHyPQRhmuKfqdWiPTn2Cs7rnB2x4Vb7C1Hq84ABfeFEw7XenToleO56jEKL7QIV3LQB9VKsco
jsq6HY2GuzqLwjYpjhxWCpaXPnsgCmD2khaN1IClHkfErZ53RYaudj5Rld4+qphtVtaEfmtTtsYt
zr7XEezTMnuvW53nZbDgv80X1nWH1LYRex+yJqjv9tSpYHwk+AQWxaihKim+yRrG97lwtAPiaXIM
G8k0UIWitTZR1gZceyo+8nPnkidGyaQ9Y8RvgR5mJ2iNqgYkYP+Kd1IfUYaVtCjUftNXh2m0zqk9
7yadBqxom1DhvESKn9/H2CzxJbv2/X2Gjwjq/N4/z/0HPIXd5iTv18RtfLIBaLRTwYLjY0Wjoo0c
v0Qlmm50B5t39VJOnqU/anqHgJonwC2C0aBBlGV+iEoG/mpLnDiJ4UwJM952yf1JMU6lIJ3P9M18
TxB3TkPNKDmREK+R2Youda4ewGwDPW1Os2fUCVPg4C8dvWeNeWCnCuKJeDbY7bI987+0/JMuTzW5
dRHN01q1+hOhhFH8VBKgUPYcK6FAoZok9PtIdrodk+BhbpyJPhwD16CUsBQaHvIy1JP0xKEB8BBH
tAbWsIv6PyJjj2Y4ItuEp7TfOpXqW9MrZ3d2InPbZPmplFdy3eNDnlYd9dV86Cv7bYiOyGj1MMfX
k3QAtbKSLfvJ4DdODEr6F6jDrUZWnlTByjHt4ihbz4qbaUxpywZfar6ZpuigWvmxp/RAqRZSO5Gi
2ZQN8HdIaUm+tNHxup7oGjBuFeAh5iakELOfdtU4+MJSfH1Vg9L96qtwhQlaxxgbNRAu6XIOY91s
36t9YDIie0Nldii5R5L4w0ifc/J8usTcoNXwygqDX1WiOuw5hdreICHVCanKFzVwhUGzkRnI4Zok
H331aLlpwOS+qezZL8XzPdgnU2swZDT+1KKowqJm/ZNFKRU37gN7L2IzCad5CaxUIV9TsU6V0RFh
kqw5wZbdOeFFnu9bPZmmEc3m+j9l4jMUaMYYqHMzwOCoBK2tuN4iyuHS1hJxK3W7v/9VyFWDZRid
/oLK39q2IGnegtqcH0cxgxAutIDtqeNHbkCeZlpT+T0dFvu46/bQ6925zBHYTWsRM4Wxfcy2cRZL
HH/DTt0We+EAWyzHCGdj5LUzGcN13Q67peLaytF+Suv8wlO/bdqtkZLbROsQlWyX0VBP98hBB+xM
9umpBqKc8RjD+IA4j/lz1N1FWLPb+2WrM0nZ1BqQ1d5c+7Z/ERMsjN539EOZy0Uu8h3xhvY8ku4K
de516lP3ZsnqquTDsVvNix0Px0j5mtwkNIxyi891C5t7VGTkqck/I2XaI+plrZ3AwOxeqdQhI1eu
Jg0xi7igcTiB9rPePHWZIIZ59DvOZWBUMDjXpf2KswRxy6MSY/RD2adOD2hNOLqzpNIZzRQTzNwB
0fgAFsNssKdopZx8FJYNWHjtyb9qvmVm5ThKfKgr561cKV2W8Q7bWnrto+i1laSYGAwzgTv3rtcS
AUceV3FozebdsbN+b44lkS8lqme9tzhLO8tDKuvPUioqot24vopRq64lIYXXzCzjwDG13P/9XFOb
2BZQARK7WO1JazIPfTSklwaOLIY+Pc6DpNgitvubu6wNh3uzu/U17GxHdhVbW/GGPiTG9u02j30r
5Q57PEeBL6d1nD29M1rgJnyf0vdi12bdnwTC4DpCLrzq9Y02MfHCDy2PfVPcaoenTYx9enVtGvdS
Go/bOjLP3MOIktdL5ayNj+Wnuska4VexUBxi6sWLs9DyoOQvMVDDcZVVfx+c6QAqhzTsdVsGxqqF
Flbh97l2XuJkR6/lPk70jxHI/hyZfQ2sg389moqWOryjYyWdr+u98liUdRVqMZ4GEv2HQ+Jib4TG
FcfKKX4mJ1+OjW7Px98/ITPXtlJVbuKmpQQFdez9ZqtT1jy2s19QVuTpRE9JOyis3AI5tUzgy6tU
s+ZsAn83UHvHym5W3gLdZDSyQMvaLY5SlSx6miPy+m+VVRzBU4tB7/4B1+420khaNTODs1peVKdE
ldUJCJaBXBjhUk9doA1agrBF5Jt46IcH1VZuA1rLNwxQci+VXQNv9igVmvSiXKSBSRUGN2NJ9I10
U1Kwsr8JinmIzdHYigqMPC4JgSCOr9+a4pQ0JBAqAylY8CzMvTN1XLZLTywhHqRAgFStXInGwTTa
By3x7zt1bm5ZaIGpJgmK/lZf3215KZSB37h7nphTaSiy9kYs12tDSdxpzV1kYtp8xu0paRt6a7Ty
QcgUf1+C8aY3GEdbJ4G171Wx4XkuvEUiAGo0To9SkKNG/5mZZmBVmZEf2GpqUuQghMzUyd+I9b8h
BF3Gj2kYvhOKEi5JFrt+28TLuZCJSvaHkp/QsYJ3CfNVsB37wDTnWLOPYlr+psBDnBrrIST7ID8I
vf1CZxQdYqWoPCedAfyWHOorCzupG6AfRjQc0EOQeZiEfVqIIB2WnymLiLNfimOtCIfTqX7v0tFA
idKoPPz+6f8fjNTuWDoyGQpOMmlEawFQ4mh1PqBKaGlZRZTyJjVISrLdB56DbMNMEPnSnj91NcfZ
m5tlaI6VxpMqGR9Ws9gqolPeYp3JXRl2VueuO4cOVQFCd0005p5ewwZEZvZCXtluShTxWjg7BsT+
WYvUV7AiPejG2eA6u9pllPq2UEmHXCMzu9mrPlwam/cfluC2dJ9xQlWQlPa4o17usS6Il7ItB0Kl
UJvD75+ElmE0Wqm2+hWMtMLIKB5rCp9IWRpzUAAWk+Hu+kVzXiZ17jd7ghJDlBxbi4wnPD1mgxlQ
Fx5GvY1c/tTFfsrInXxtFOLBW9dXigA1k98DGQk2+2zGdDa04cqTEfZFJh/qOTXYs+1kz9YYvzdw
AaYzd39YD5fwrLXxtLeLZL+6Q/Ng5+8QGJSFGc+2Vrmh0bXiDDa5EhGKz1sfTmIcae4Tog5G0y2Y
3+QQ5mR3n1AZxSTQuiv2RafZCrc6IkUZD9ifvu0ppswyS3CPtgqrCe+nUysuBL2R+E6ev2odOd/U
jV3shga3Ei88vzPDtYCEfwNBxkXTvLpACse7oh9LOZXYAoEF6dpu+Vx2svbAVt1toZHIrfXi08wc
+CQiiF23XvepHa6jlR7n0jFC/KR1EK9XTKR3iO9l0rQ/8U7TUxswVd2ULZcU+FHsx6VZX9s6DqeS
Dt5UeyjVRFIPPuiktMCzJZXbvaZa84iO90E358Kfh37dFVhNN62BDGduGEKKfgL3Rm4NMGMvT+6k
6Zf7uTONywPX8JZFafHB0rqV0QgK6ZKHldQJU8VC1/kQhWNBvhBYnFo0l7q160sB6hGM9Cxt8Kaj
KP/9JD/d2rvUUA29tWu64t8yJpcCsk/vDPCi+zf/fuhVFBJ9NXIUMpGNDKfxX9WVr9XAQws6tGmj
ABfBu1n3fxqb+rUyey5Z+iOj9EyJtCAwOWiNNlam1SkCaVR20Egl8tD7I3YY27cldl7mgvhEa2qL
kF2cqhHbrX0dWdOGNI1CjzyDphZFDwAoVS9FxugTH3lJynbCKBN/L0Xk9zH7eBM96ZwGa73YdrKN
t6O4TrBqfCtj/aAnhzmLv5W22xnEsuiEx3lxVm/W4tfY12wl3L++YPTHgbAqgH+iIgeliNYOzZOh
wV4C3iV0yXhEGk6+2bixr0jgI8uG4nPPjVynsHcbB9v4P1Rh17LT1BeDA0fTkyBCe+VDynm8sxAL
dOq2UUjMEU1yb9TMcYHN/0xxn6dUUOgWPb1TIDIiutHMaMuqKyVg7t9EVU0ERLaxqIvf8CB4dV4/
EEtlbZieak8B5y1c1AiNnZ1m0qkx7YdkpkaN8qrWPQxXOfYcFclvzl2IeLMBJMkwU/iaCcJRl9qr
kZXNJluTw2LY4TRCGRXlpSTDo6lS/ZktB1JWRrCSaXcSFuIW+oNZbPrqHZ5MgxuH7kPdFTZrsvoW
xmTeZ3uXo/2/NqP8mJnCjcL4KavSfHDVNZhHQ/rdjLnaDqh0U8JOic3Xru0go2FNFC7jCvfOiEMi
dqBxCWLtPVpUtqR/JvyAMN6l2+9QXga9YXr60uAVudn5M2p+qoLPqvGmAm7QXuzZEOFZb4OaQ4gr
pO3pVnKwIC+6KP0eaq6LWiivqS7K46Bm8SV/iFrgx3S6KxGGP7L8TOeVLBqeT+phjtlVpOQvOFok
biwEV7dwipe4Gg/Z5OC3qVLGepifg5nZ9dZtldOyuiLEwbOCOK7kofQ6UwRZO/sSUbuHdDh+I7HP
ZalarX3bMTzXFnqsrmmq/aRkCmnR+Q3I2h6/q379AOLZgDjyjUm4QG+agDqRw9hl8Fyot7J9rAR5
BM0nRa2+UhphnHHtqZ1tK1CyVxENvpr+s3kzEso8MvVxsVzCYX4nQfo/kVz86WNA/BRXbEQGID4Q
vBCSNDDJCs7zxi7g6SZ6v8ekKcBmFA7GjZLe6UZWKsKaq4qyN4W6457auxsZqb7kPpQFlimAER4k
UbxpDJWDCNru4mrU69R/e8fYjY7YVCtqdRQ6hbk3iqrw0lG1b102u+dya5tsOm4S53877iknnh/T
OSnPiL4QgNTu4OfCSP7GkUNVh+O+kF0p92uucQwabJ+aWOWP5kiPjiVKlqwcBTQqhsT0FKYRegAI
hlc3OYhOnEN03qL8zdlO46PSbp34QDmTX1nc6OIKczAur5QNPptZZPhdSfhha6k/OYtuZhSm105+
Z8UfCPz2bfxDvBhiBsoD75n22ic3rLJ8rTDVdepNJQwdWO+YEr3Jpll2UVhHjenr7qwRS09aC7IA
1InxYG+HcqbPSbT9o0IjOYUTDzqg71kZGljVLAvTI/bYhQcqCkupPtFM/jIaVQFERiLOuI79p7ma
Pv3tsA0znYy3GBWCh0Mu20uh4dInahvIKJ0/xsX5ThAf35qhja56DoX1+/k0IfxjgrsO2+JJmdrz
eCdCSUomkFGdPgY0M9uslQgJ7v/Jw39ANSqftVEYRM8t7X9ftghUJLJnwdca97Tk8XIrIwqhIwdK
InKJd1Ry4yFP5od73OWYuujaCW99sCbScaSSjX+gOHqS6Bdw4O7SUb8Qzw2U/itzstexvwHNm+hF
B5iXGmtkQikEhE+YE0OH2kf0nmXg98OmoJKGSzjoxomfF8EJLX53l1dnebGziOYsFmD+32lMgdw+
pETEPGYCHQXGIp9LQk3RybLPGkRxQyuxNsHRZG+IDzaqUwatO3HWZzhopsCqORnWCAqRZ7mnDkZO
gS7WGEHGAWjCHhnzyNp2/bmbKVxAvtf6NRic9XV3dpsS3mwAaWwWfNMAMJBkMaCQktDWUN/q+Mcw
ZgKr/twReOlMQYwQVYOOnlDpASSRUruxp3WTfi9i2Wi07dV3WEZCThRF2Kaqv1rXpIo37crToUjQ
n/NgfyLU8tslPlTR6Nt80bHjiNGl7KnvrJKZdoHb93rl1QL3cjhu9YQRxbyhHWyD7J6IBOKVU9U6
6MDWPzVPSda+D/Vf6SqQVMOGUEmtpw+MqaUXVwRK4UIL5MouE0neSWiHxkAYqzteKv7bAkvb9TQe
pz5qvHlFgDpsaaNlGsNiXWa+ZJG/841sE74FMcdE6vcGdprpGQVLBX+f9xIEHkG69qAQgzoMHyC7
UNY1YNueB2FD8ZBnzOkdhPfMNvVn65FsP0+ab5Ygp2+v2NyneblzY3Ql8ZMtnuN89CYVRKR94p30
Wv4trenIJms2K4FLscNdz6qpRjhnzD/ozbmElDeTcr6swb2qG+J0yQ8j97YmDxoeTYEAYWpJy1Yf
TSO857GN/JJ55sKM9puao5zIf6JBEKxH4yt3GQJt33a/En51ZQZyuT9PEHXTX2H+MeJ/RRfMBA3O
L3KAZlUuTrE3UHj2v8eEH5vZmn+nF8SuG0hSuxuKeU80f9vqYDlFqKE44jDqKSoZkhyoO+czU9vN
jJUob766vsCaUno18gNF+24Metagd+fkZVRc0nYEHU4WDiaFd5O4ZvplMAvT3jsjOyHH2f2MxLvj
NHS8QUJ1BtFGwWr0oSi449MJJdl3p/3kMxSGVfpjUXMS1wMV3IdDzjaLTCrPUWFI0hkhOQ06jPkJ
vEhSFb2lgzCzuHmMioNG4rvO4yIm0EwIvBqFbouHsjIhVErUV2FeZcmucjD0WZV7qdShf9E19CSS
RJ3QpmfjI2peYWkNxPCPuH5RZrcjw5D+ra/ufoV2ecZlMD2vqfTndtqjg59f9FU3ghKUYUv/GmmQ
s/Yn4ja8pdLsnh3DCqSVfRKzGt+UNhoP3Qy5KIU8d6a5G9dM2bMYXwZqnB/VPDeha/uj2s75Y9aW
6oPr+oiaW3y9xCbC9CPcTJjNwAtsezsRn/qImDB9RLC41+MYXV9RtUFrrsljs+rqRVGTrUaOCK3n
fBg5gYkBDiPOe/Us+rQ56kIhAkWb3WetW9mq2JS/OQBzxhTRZzGR2cWzxylUneVOA/jZWbPu3BJH
b7h0w/TZx3zFKAivmnZdXWsHi56ndaC3wZZdCllm4RaYzOas4mPyKULxOrKrXtp0Jmprib4GkV0n
yY0KS19s40kV5/9/aNQImXESko3e/vfp38/8/wvMe6oPwR7z5v9/wd6O2gVgHETYMM/T/cM6F7t4
atbD76cy6u65c+5/MVcpuK6ev/9+mcSOBKb/L5q6GiIzVs+GbU0LK5HzPi9ttUsnfT3//kW7tuq5
TqvPNqE1Gud5ifSNvCmUvO91PqtbYdpdqFmJ8t7I9LlvjH/pHOdHzQLrcp0I0EmbkDZ1IvtQxGT5
tZ1TEgN/Q7zm2HysXlbymOlqyqI99O1hScYfXsKH1Sr2W3Ud5++yib7jMaEBWqbmrrgqy7retKr/
Me2e5vRx3SJ2ID270tMPnd1/6rpHU5qfNSVbwbxMbTg7Cm/vAs6utw+lET1OJtJa8LT+kCmAFKSo
NddcAHsKRdtWAvgyjzTzby/6A75whRJaEOc1c4lQJVRziyRwetfdybeq+tDXqCuysYF4aXpqlAgC
a5UVHkfqj6qbt38z1QwSNeGEOPfGOaf88Kjn2q2KowWu2bWAUocdKajfcy/HR8LnjU2P929HU9B6
QhGxnpIYRN3r5zHeEZilT49KiU1VddABVLpFZzF9NhNFofA+btocRtwiW7Kjd5pibDrZ5PDD7bao
OuYrvjJb7QALT7KbJ/LC7gEth9VSjIuwg64kqtz0C8s4m3JUdloTmduh6Z3z7wcsUyAaOm7pCcnu
Lxz0+0GJUtAZZz2BlWKliqyeNbfLrV000ISh32EjPF0D5Wh5VdJjrVro/0GWfr/ZKkBBaOY6rW7B
Wv37bxUFP2i0tQbih6+rkxXZZ5Up265SBCCCaYdIwxxWjXQmohi2IT/bbV/eUBX/j63zWm6bibrs
E6EKOdySYI4KlizfoCRbRo7dQAN4+lmg559vampuWKIs2TQJdPc5Z++1udjq3uTYq53sujOePMNG
ykZ568nhXuOTCEUpjQ2znTrUGjQLhv9n7HjvzCEy1qSdHiY5/K1cBuOd9KAppk955hVbXJtyk45A
nn1t2ezn6m+8PHt8K5bPgdzRM7SeTRzVr27WfNeMks9ClUgey3bcY4xJQ7xj1b5IE+u1K2pg0DLD
ubI8dXM0tp3HiPfxNOW6vE2BcWoaB+NQQ25FQkf1xe+2Seezx6sOkjBgOtOh+e+nc/kxGS3QInJU
j4YvT44Q3S0jxARju7pqFSrFiXpTeiXKwxTCczl573E5axhTVsVA83rqBTqz0duiz9SoV3XvYg2m
ZLRoQ+KtsnQzmcp+TozBXwPBZAMOasQSvhp+isymMdT386dbIzKuKsWGFH9nvhvieaThVBfWxbOh
UXKUwg3VuXI4+IN5Fcuzx59iyUMYMfRceYGq0DkDcQn/r997fPn4ZS7su92q6vD41n8Pj79L8yzt
iJB5+//91cEIyk0smmb93z/8+MHOnEjbLJJdLeOd79m/6hxlLoCcxNsoTdCZYRgFzpYwHt48Bveq
vS0Sr9ss7GvH2nV8PKu9ftG3mNqeGYRxypzmKU4Cl9C1c+rNzlMdGcXeaWgLAKW0nt3eZzTfTtm+
l85zBXj81xBAkG1ZyVadlXCSrefyaTDUQpb8ngvIEkkbSGRc3P5kG/yhkhRHo6Cj5MxS4DbPrW0T
/BK2Nh37/uKOSbKaY8tlpI9Cg4UeDW5b/O5sDvWObu48c772i1nakDTeGkNo2yDvO3wvdC1M0w6N
palBk1NBcrcRPsUSFWlurS09+u1m+aIKkO1ZtOTVE2U7bDqsekcy3RuWeOLcHFo9W78f3ZUbWz/R
UmrbJPHOaHR/Y9iNdlhEfNxz8ocZYazFGh+vA06GVtSHiLDMw5LVe0qTrtmbXXuJ8q67pUuChj4T
wFh3RARMHS3+cXRuo10TvWt2ewJL9V3coApLY4FY3US109Q/JUv01gvwQnvNbmZy+uFb6BitPEsO
4IKjhmx6nAb22RZVTqg7gZ2DPbLZpOIad2XAWSK7ZzV3M2F8NolBMQRAJ+447DjlJSKsqa4JwM3N
RZGgZBYmQnKC89C2soFpSH+SkfUmX3sp2YuM0Tj8dv5va0Qf4pAfHjDWPiKkCgrGHYbw0MCnwamY
EY1Wo4aqo/6aXK2lKampTaREva8K7zAMFBlV0SJKjV9alBErdqm/hEe/IvStttXIeR6Z2KrC/5GU
IMI8KDEZ9MV967TGUZDiGZnRcE56vbg6uBJayYcFQJPjsZXuUmMWBwEvbChIz+2trMVliTgBY+B0
FhU7Y6ZFIOWXp+4Y0QZYvpKe5MD/33OsunqoXswym8NEn52Nbg8/VIAciZOW2IoZrY42ZJ+tNOc1
q3S3sjHph5lZBZAoyYAuGu3STNglO6Xsm9nbm8ATtA9x542TWz2NlNhXQzA4ap6GIBlvFu0pOGfa
SQfBtOLQZg4pbjPg9VnxSgxigiwIq1WW5Opi5PPXKPVhVw+MC0e3wxnIIXpFNkyBlG/cFiQh33Wt
+2wY5h9s4y+S6PacN4G8mDgIex+KeRvl/bmkcXFAmYZVtno1bYc3ZmTkJQpsB6rPKWrr/jYH1s4W
pQ5/R//ZLvulZyWEvnLqr7pfUcP+NWroDtRg16eKmpgoCDoUKeGZyYs+BMVepTGz2Srbj267MqBl
3Uit0Tz+Px2DAV4uhbXt4Flx1Ysdb0w3rp+byARu2mNdQ6W4L6I2v3UjIziLxWqb69E9trHhJxq8
duljemmFmJFwe9M5c9nxV4xE9ukgtGswp/tBWIiNI/mWchpdTQGqA5ctbhVTTYMWXHaC7uSP1BBd
4exLZ6CjpNpyg3xZo1xVshOnjxam7rrVuI+zpso3eQQHozNozrojpqcRO0pHF92T3l83KvUL8via
6buR99/M0EsmRXOcauR4w18ZZkILm8T+U6qsODI92SY5YRQE4pzqHiEX+aQpxEuRhmZct2tJNeRH
PS64CKIjUitEJPRS0/5cTe5z1Fr+KueAuNSpNZqyZO0M+HLGCtAsXEBjO6M87lvD3I0DqDyUVsGm
MnL0RlQlMc0Z3SBzJFiQC23rUDfP6RbPBqFqVXxA4HMpPFDpBVwcNMokD6UCoH0b9O+DUhtINESF
eS8lOJExYlnH+XiQn+Mw6RcxWc+ceKv3Ag0NOemivT6eVsZPr/aHhUQJcEtaG8IvL+UYyKcknZxL
7iLSmq3XoVbOm+pcOi9pre2CyjwyZaMbhzMzTMmjMnFKrkUQfyAgwlvtTz+tLKD3ahheaA584nqi
tqb3w29mZ5V0xaX1e25oc4SL2NkYS+hlSERyjeJi1rNAUjHr5zIGRCIhWiwzXFr0qXDXfpKzj5Tl
vXRqsQ5G/61SFNgMWu2NolVQJsla0k4DEeMfHGrB0JQjbUQ4xxh6cF4m7mseeyVNB/U1xdUPp28A
s1WfQ9YxTqc5u0JDuC7STiDbJlJIz2OunST6Y5XAr+1lGl34BLcSv+PNh97ppzBB1o3+PaKjAqTJ
q65j6vencQie4kBse+2zZQk8V41jrmeoE6sK0N9UuQZG2PHmCsu9V5a38TMMVplNF2RQNF5GaZgh
C8NoEO8t9auBC6mmW+qBal0TlHTALn5TqVHsVJe8GO78lSYGYtjA70J0S1lmTnvu571MxXhAx/Zs
dH9g9RcgZWhTAFHF+2xTo6sF8TImJuQI/I91a6zE1PskkzG6AKIx0+MbjY2gY3EzOv8dk7x/ZEcZ
j0Kbf2hBjAwX03GPpX52ggEvK0SptsSDqVdopztCDtScH0ztl11OVtjT69DrD7cKvFOSTa9mR9Ng
sukXpS1ZKHXT/7XNar5bhMwVUAONvFPHvJTN1u6YEcDxiPZDn3Ow8GbuncC6mFPqPWkZC6oWneqy
XfDjkXfPs9a/N+34F+xUdEiXZ4/vz5iBS+QS3dCevSArkGazMBeSZqTM/vdDs3zl4m4jyTaiU5zV
ikVVByH54EhmSYwmcnl4fO/xlQvH5mAaBYPosTyKTPfWkzKmdRmIVy01+s1oFp9BU/hPFuUJgOji
JjUUFZaYDhB5+tAfmuGUG4QPUPjRVlfGHtQ4Yk8XSDJ3tp651zzRi5NZIh5lsMKXZQQF02H4iVR+
cYWkgCUgIA/4VmlFJIqJrgNq61L3Nh4okze5Yvk9unH8XI2QOMqhr0+dR6dMKCJPEqGJSy0NcXl8
5bfL3iq5FH1L/sR4kL2z7u9BC+K1zujnIBuoQ9U62ZvBXWNzP1kMf79LXj+HgOhrwHcjx9Pse9Op
zEhCm0BqV+SGjMUgkNsu38dwPP/7CT1Q3VHPqCiWHQaVfX5zjdVsIMSiI0sA9P/5dh2098LxxfH/
+T74E4e2HoSLx29Po1cA+HSQx/Tmu72INrPuHdfjMuakO/b4totheReBn9wWkeGuDY0MLio+/fh4
CLQEl0ak63Rg+UxpFDweH9/OBdm9ZZvTU5yj5PrfQznnGb079qQyCCp9NcAC0VcIl/JDN6uXxw9G
TslHJypyLTvjPPcdq+7yxvtFH5/KVgsf33o8ZE4LqyZHIYa5xV75ri/2DRttQuc8G1EAj9DXG63Z
1RVxEA5SEJSn9o8ya7Rz77IfV+A9f7oqj9aTNceniT7VT/mFS3e8WAHDynh6jSJNvHH6FFtDi77M
fFAnhDD1uoqN6d23vZExUOBCzOHp7DIuwBnrXSOAI28Ku9BUTciQlXWZfASp/34KsxzaKmY8TX/3
TWKpIOjOiOmBPBkNRixLTbiAWtCrJLChr6nletAAFFZTVOyyOTZ+4EDlYM6h2qZCiDlX3fKM812A
pvtDoCNZj26J32gAAJm48fbx/Zk+z45QbKTl+Mc+jFpucgY2r179ruO2Ovtp938/SAkpIU0c9BwZ
GYyPPzUm/X9+hHS1Iiwtk2E8xRKlMr/8+Gu6urrZEouDRB3ZS9uj5ZH7dytysGR7tQpzzpfnshp3
OJKRikdVspu8cnpSy0NE/w8lfb4dXGdGxS6dp0DhG/Fc8eQ6zPN1IzgovXoO/MVdNA/9qpZjvSna
gF457bbQySfBp2kPv2PxnrZ99JmV421Qxa2HIP00E170ZBYi2pTvwu3q01RHOpR9AxmprzdPNELo
FzsoNrIRowFYLu/6eKCI6Xa+hmPJ7yc+4OXhvz+tUTXrc6awkf/PL/z7qk+GMIlYxP77AwBuwzUo
Qg9Q1jPLQPI8y+LZ0Tx17pdndDu6uywEbXuePX4q09m1JbIoWi7Du50jWyqG/sWJxpqODeYK14DW
FfQAQTXR5GGGgzFEmdgekqDfPgREjwdaXwJf6DiutcbTD8y118rbgvuVNxCdP/y2zi5OyunJy4Ye
hQWMhDlwzvyvy81omHLnFpxf/W6R+dOF0IYBntZgFnvXRsLddsCCM7RDEB3bcPCY/MyBz+WtMoeh
eqW2qpvLlVQom4o0Y4QdDG+zbi4aRgBoXpgQFH42C25dxKTeZcjuo/ZNYanvUGkU6yBXX4W0fnX0
G7Ya7GJoiSbsp6ByTwGSEyfjGpAT9SiRbkGV+0clsEK2iJf8UWIIho5wiQGfF3HhH+2cu6zRq6eM
gxkqTA7sDFSPaNefpAZSonZH7pBuXIZhPRZsm40uN1vokEvqoC25HEpFN8Onfl5BFkiPuHo/rARs
CwX9zieOEjMbfdVGfjPlz/d2esvzAdsGJfqm9b06TPhw174uSEeiKXeOg/dYufo+4TzhLiUJ/ZNP
khpjCBZWHJKFYXLROBvTioznIWFc0bf5n1TEw6vPyChzE5LJTQxz+iTNs4037FRhiTITf9rX01fr
ZYdID7pjNry0llWfXBMLmDQ8js9Fvu4zsfX1ErGU8HeDIGyqbnxaa0GmH42sfPGoiTd84GpP/aYM
520BjFEZD6Va+3X9d0wEo/zZYIjSynedUpcU9EWJrTtrOYwkszWA+TKrso9gvtak8PkniH80Nyqw
EWq0i5MRozDoSVxlA1qmD4hYjh77vhrboyccfzf1rJqxSuSu6uiSDeUzi0O7i2t2d83onR+1LQ59
3H4BoalXRQOXK+L0yzyJMHXbzH9Ly50p7LHBuwphW5695PBVj6ZKUYCxQiKsw4Q2TTgaxBxvo4yF
AnptsRq8YAtxgp8aEaOWLOg1s4mdsgkUrQumhn66nwpkWNKKTpPrDnvS+DqOUeNPtBs5s3BL3zaG
wn+YT3v6Xs0KehnC6HaqQ46D1N7hiA7Ky3ZkDjiXWrcBV2AByehoTOgdt8TpINbRhXcjVxQ6imdk
Gx3u58bjALdGH+RcRYI/poeSs8E5191ti3CmCjv71gGMhUuWl4nTxb5OimkU2ryVBOm3jVR1nDmZ
69DrNs2yo2Ue3biqIsVZ9v0GRWK75rW0e0sVZ0q8Yj0MurYl9mk7plC9BGcTukS5BRMrEexIjllV
6FKjJ4JwHZAN7Y+5n3BSmbPN24pidpK0Pr1L6Vb6XUz5V1eoet0L9CEVclXutV0+FiR+FnjOqIT2
CaldF9d14w3NMcipAYuGl1ObOR6jDQ03mtY4hDrmgdpVPecaC/2glsENoZGFflAW/lrr5HQVTMQz
b9ZYEEhmofzazypCKJsI1I50we/Qtat1Z8p61yc+9ftkvDQuk2XKi4j2Y7bkFyPCz6Fmj7YFFkjX
Lo6bj+dgoBRIFe5jlJd3jSxCFL5GueoNVh6kPrCDmDij3Xgaa/HbboOPWs5QHX+UBuJ4BwfIyoUR
YQevSYP7L88D/5JV8r2uoMN4SVpeYi/+VKn50xZ5vTMxTlxmFleDGunZU4tXSaBYqzp4vrIoghPd
kvKQ6cW5dQSYLz3esTOuBGfgD9LDfuE2+kEJm17s5aHmrA2d3F8bDr00ywTpMtO06JrJwRSFoQle
ztYsE3kgx7DcOPkRNgyD/SrGnqH4G4n12ZPkQyCSHpc3G/KALonkDGKP+Chlhfbk/XFa/TuDPcls
L107Qf6uOW199xVsjyQhxG5+H30UR9KEg0QH/zmI91gwmyMnSSp7H6y+h/h6L1raYKLWatSt851p
7G8DRhBNIf2cTuAeJh3vSTPH92QiKa13Ba+8F/QjIqEdkvJr9M4yMdpr7Ar8xTCFAvUxGC0SUzKU
YuCUQVdlRJYix+7qDPvDu2dOEll1vCjKEFPVscDpGCGXDSxzm8ylsScl7ZczT+6xmfaVUY9Ui8s4
n5au7ZAEli0kobp9zf0cmTyKUIEsTOmneUA00y/6EhIy1i0cFz5PvAq6Rs8BAPhVhymz1/M6bF1m
fjFzr1VnC2JDVXMhWH2kdJHWWgbYgqukU1iWaT0vzIu04MgedQwqiYo44ugPjo3FQVjXdiPN1GvE
8Nvmjr82eKiM6jy2kXmYHAQhVZxkoaZs8+QOv5PSai6tLow10tM8tNnMQuxL5spPvEtCXNZREga5
J0A5QR7fbkjvs0Nfr94jt0P6PE0fvRJ0ZBJ8rwMgHhxSDbp9MG9en6NEKNI/6JmGrc3Rmw0ib5jE
T+VGpzqlSZWNC54gIUlM7hrY5Qgfk7/SNCX6367GcYIrONHg6eW+WKVT+reMM3/bxOMvKgNxWHre
yliSXdye8VShPdVYo3a9xPE0DMGwjoE6hcJIn6Sj/7Ix+CEea14L7OFnpaodOpXfqT5+wsvYaTVC
XzCJZtjhZ0dhfSgmT+2SYWgouulWEHEKX6M+iIKeqIH6fFMlhrMTMxGMmlmRUVCh62tG/k8BmlXG
jtqnpiXWXktd573RvZfGyfCy1BrgDEDXB1t3592wzLYlyqZtGfvRzbA87M2CrCw5GdNeyPkN9P/d
QBo8xLbcjCpnnZdyYVCSmt2g6qADzbifpm4oG1InhyxMExDmGJieWileXKXUYU+FDbBBka5RGKDC
PD5vdoQd0Kh8g7RB14ffbYH8P6aLTfH0uh5EbJ+8QsDsMzZw77yro/l//HK2V40Epti2Slvnuv8W
tWgA0kYjCwxNs6LJ8jxUxEzUyUc+qeE64oamPTevcZUYJ053/hY9WugSzUaTp3vVMQPBVplwLU53
o8y6radKvNvYJP3xPaiyNixzg/ET6BCP8c+qM+dPFcfTKhLvc4Yszs1zKBc179vg/JpwKG0JYO3W
tjLx+ucmQB9lbeakf54Z0zFgc/v1JJaBrLKslRO0fzNMRivDbb6bmmVAl8iLu0/LYnKO3F1sTbI8
aOtxGWa2PGt1Nqwst0Eklybeweq2wrBIanSTK9PFLySJ80ZyErTyPjlHmX8wRxK7utLHyqVxEHw8
2LFX3INY/25MQLxdR8O2ad7goX/D2tDWdp2NW1+YO5M4RNYPOuK9qaEqrdN95LAsW2XKMCMbsDM4
b6kS/Gc4gKEurrdz/J26sr+MlsYhVOcVOjmfKZLWXYFW1ywH7VQwUYF6RKT4zOJd/LFVtKsbg2NU
Un3ag/nJKSTdZBjUGY1V6jTUzGb69MNR83DrqDBIWIi3tmaLU9CnZ6IUDcRxnKiGWJHnXl/VBMo/
75zhlRYnk+J42nrOBNAbIsabXjjojkX/18z6PCztS9W1w0XTUNtTLxB8quHpm9MLpvU5REWVYVEg
txqpSGgUpY8axfmdsT3QH4Ph4/PeWS1tH2N097PZQKPJKhhi8hAHoBiRgk6hHhMlrLXIP7Ua32HV
8Y7ElOS4bMNIYOIJWuO5CxJzw0B+r9o4IjIP5oKVaZfIY3sHgsYca4muSr+Iwp0ZyHNI9BwawEA1
sUkJygSW+JXnty/sBXAUAXQzMK9fjMgmqD0jpDuvmetzy9fUUmhUKUV1Jqo+kLkKrI2oDcyeIjKY
HQ57CkaGByX9WLIBkCFwqBVqMte6G7w35iC3tTYXEL6sQ9JjrED4AxA3+YpSMn5d2S7pngqzmpzk
szIDArKnYReUJG2gTO0vbVCiGQca5pEQcXw8MNb85ZqFs1MZV+pCn2D51l/yGml4MrNY5WDias1v
MaeChWdKnuM6oL+fj6W57hzYe5g98M0u+D9yWMnF9Rp/51h49XrvOR5i/eURNPEvUC93mNzacbVN
OEftXGWgv5voettJ/sclCG/nBepQx0x8i0XVXCvbOJJ98jwVFsz6BY5qgnQPh1ZZWxtVeW6564Ek
NVCjbnopK6w/02BAjkDp3QcqC91s1G5ewQ6ZN1bxFre/R5LgXmIo8Lh1gNcBV4TLZHF2xzbgrqrS
csNUD/ynuKARMiz/pEGdu5Mesj5TiZsJL7sYkp29UI7diiHN6CTlrSuAuQIdubGDlbQVq+ROKtAv
aH03khqdo6I2X0RnD8KlJ/U6tDCv3Nyo/pZdMLD5ipc2LiruBSFeHj/lJPO4RV8UnSpMv12gUU7m
OeDjseHcpWW3B/Zt8rXrg1LoWubRYB6BbFPrLo83/REtGJgCAR+crmvQ1hqEpWC8VwnN6iU8zO9J
UQ1SOC5REz2xxipmPfGmKiwUTJ526vI8hVzAwKdtmOm6TXuVInYvNJ+XnE2cZEtg7SOrkFbN2tZg
RLROVK9bs2nXoNVQn/QIwpcTqIs71eF/t2blpDyGbH3pgNQr0donrUlvsXLmo6Dy7BtSTDUryy5U
q2SeYZXIbHIRCIP1ik07avpeNZ55cI0Ir0kqnFPBhna2bOdsdxrjKLjTqzqN3oy6mc8zaqUdAdDv
HckPx9Rxaf/lNlk9jRz/MSpVQJ4z9kI6cey658dXUYL7o3Ob8mmU3iY2veGVH39cRBGodlxznOIe
Dz0LRVVnq3bBqZvCf84rcPYB3YfVPFDMkiSecQEngqmk14SRhkBWamJlcGZ5MjAbMahx9RfMINjN
jKQMm5Lis6QTf5qlcfR0VKczrtPD3AVAn7BN+aymWHae28DS3+x5Ooy4IuWSd5FqvLSYCcGEFWH1
ILJDKpy2ukQFUproniXCXQTYyQTxdwko1bIeomO+ALa8ydiONtb6NohLjKzsKulY5rdYR0odZ7//
8TxN61/U5iNvM80DAynsJA86GiJS1LGR2HYWxrGvsb1z7PaH9ANH9k2zNGRr3IOX5dnYZzGCaGa7
UzYBGEXO2I6d8yIm/zWAO30VnBNxcTqnBvMQQ+Ym7HtaJZhjRwrECfWThrnDLqHE6ED176j4Q64E
5Bul5tNL5dcdK0u/mpQE+8bZGhFKmVLLvH+feJImAYWQv+l09okgy6tr3ET61xgXLCEI9dazSsBJ
2MHfpsYXzJE8OmlEAKSTwYS0EIg8WwMM5pTEw3YmxoGOTF2GgNT8vY9Z5I0TD23SkTi8VdVYFfrW
bNppejXv0ka99kI/TnnF67ZQbo6KrJ+M2e2FYqDbp3p7kKJ/b5i4foNSW0fBKp9b0DBJTIilyv0L
IqppY+oj52Bw/k//AokHSe/VryZiy3jQrYlUSVJnyduAbVTo6ZUzK4frKX5mJ4HeGs0WG2ZQHP69
fi0u3nT7uWU0wtkSgVYQp3sH/muYSEyyaAT4FIXkXJZkxX4kR5fcQuOO3rrYwlboNpWaWEY6DUVd
J/duNUdPClhTiQfZmQPjk3WDocBsTbvZd757aWk/aOoDAVreL6jMBU1jrmHTfAnS2nvKB2efFPHB
JN13hZmsRd6Nnz1I7I2VFgiNmNlfmevflx38IGPQWKTS3SzNxHweaQ7H1+a7DWzc5VzG98fb7dWD
2D9ud7zCDB2XVo7DTt4wH9pEJmNnpBEe/f4SLx3q0cb3f8zBSzT1SWgoX5CgBhTJylAdruh4ka8p
NG/3b2+LELDUa1zZd6rrhBQeZOfCtL1NTrj9Nndw0jQMtqit3Xav8cd7ZMeAS2BZrfsGVXM+O7ug
wBe5MrTsD5Zn8kUC2hGU4jNy2s4v6CX0Yt6VqIpfSyDHh2kJMgeRC65L18MBcxOa/PKuL1zayuic
02MH+BfB91iksWFZR+U3W1IvzCv5ESTwdPjYRs901lbrEOzQRnurk1qopWIIZ2zRt0AY3/zr0FZ5
H3SaPAAXojF2w3mqjVfADnSTO2t4yuv6GCvj3aVh+qT1iEJqQ32OKiG9hs6C9N7/QZLt5Ww1p1Vw
UZLcSgy5AR5g5AkmnZ0tcGPv3klE7JlWoqnUGEwGrvYDwnoTKtfes8l85Yir3+eJPjbWDZKcEVKB
YV1W785EwEkuwo+aSYlcWOkzblZG6hydcT93q8Ryak5ybVqf82yefvuatuonM0Oe/BWDQbtVPRq/
foy9cyRG1NX9wgmLxDn3CDe0rRhFJjwoOLfQrtA4tj7/UPbDrH0GX/046dsU98i+Thg2k4MWWr0Y
nx5rJ74gpgxZBlrQ0jDyzIxjAS7cq2VLNtNMhlXqbPIhmH6NKUCopHK2/641s8d1Xdr2LyKRPEyH
FrSbUuJDkcxAZ2fCIKYFaj9W5q8+VdkG5gWhC2V/xFPHISPGyaXPln1MLPQfDfFcK0ujs5Sl6R/e
aOtdtw3KsxaCM0Sdhp7PQTOdfq/rFWb63AZrTxJ2gjmxMiPzqapiPANmVz8N+0on5FhjLLEhFQSl
QW+vrFnSY7CcCiOiru2jgUq5VhrSlmWXbhygVkJwX4y2PoTKAg/iDd0aEcN4df32JIZdMZryRsZB
tm7T1AddzUmpxC/zeLceSyENUf2rsM0sDJaVITJKLAiu0x/JtPi2vazcNAuXgr7KgL51Nn/HFrBW
FT7YxXzsXHVmkKDmHZOr9E3IYwP+2cfbluMq23jW3p7G5ubrVN99bG2qTBh777FSdSRdt0yst62J
N8dfmLJD48FBdmLyA/xgr3cVOVP91yRJsiFo7uPxrxqmE+xso6AJT0fuDdFvfzFbc1NE3LWNYXQH
Ms3Jd57837G0X63e75/dgdsgjRJmvIidOY2P4oY3dYFmdFdzmA5mU7k7e3Tyr0kgckyrHH+qaoxN
3BfNfaoQHKV671z7IfrQYGp+jXCJ0TLoamdwMaxUN5ZbgPfAZZabZ6RkwhiAlzRr43VSq+I5b5a4
PFRalSO6JzEwATRK99k3JqCaS2eYpKuw8av43KPvvUIj/9L0oD80AMpocoMA7xvIJuTCEAU5j+fc
Dhw6aBy9rYFNW3FYDE1vseYk/nh/vDWMKFFgETnVLZN4Yof6fY6R9RTnHIWy2Nb2pZnV2Bk4cAWU
AifNqS9JCz11FOJWgb8GAsaLJU5ksTVcMDOEPVzHtZNZ7aE0QJ52GRz7YsmpmXH34ruAlll4/BV5
icLFJrPyEJuQMoaqwB27LPet4X0CivRepMOiYFbJMq8Ewe4Kg4UFWsyxrRMXg0Rro8JrAsbZsHun
oLKBrCAdIxrB5azrzivfb9OzLHHrmUb55kxi/HysAAyvmtOI43fTt9wZk90MoT4ggJYmy7/IRj8s
MOLg8XOLa1MmA0dq1q5CdcjHLXJVASmxJpso9giuHge0FS4iBQzqBe7jqirPqUxnGBsTStZY3ZvF
xFfhTgsNv+GvCDSoTaqtNn6OHympu/GS/ZUspm7+4XVTfw3SyltXuVPuwe1jkGZbXQVYh59tp70E
CAKssTauNvqvdYWvZ8tLNPb0rVdTqzaJR1n7eMe7xK6x9uN9fwTbo8Vwt3OlcyqdlXuht4lhT0dz
6NOf2TRd1xzqbvpD1yZe18bQ7ebxD3RgtIwDaQMOiJ/O14JN5KG7YjrfYpSqsPLHgt0iIs4bdedP
stT03TimA55Osk51GF0IDbig1PNMZuezjulsWw/meP/3blXDmCBq5Y6w2h6rDJAAhEKDzXWQA449
eSy+sMT3tP5HzgTQThq72sNQiE+5b3MUWvZenYU2FBzdN4/9GP8UfwnOSn3fI2fl1qO2dJBly89E
p0mbLMdx3ZGYXIWGcLRxsViO/WqcuDRl4bykrYPuanJ47QY66mXNA/jd6ddURsOla9GUB7AAHpEE
s01pPTcNYCugIiswP0xeKBZss77RIQvCLsBUqvETG8tQCXjphdKlR+e48ZJbLdXeltoTmNeM6dcA
nyRF/IJriLYqgNtGK+2XjAhdTEcdwThJ2a8fBeeQZDc/6cU5Fi0yPQRZh0eRWgsL8Wqcvqjp9rjW
Kx/XrlIN3J9svNEl9U6PEhUoNVIwl2Ba4utu3GlGSJO4I8ECML/yNDbExSn2CGtnGmpvNIk5IcBL
c6tVEsrRe7W4jZ7tIXUumAGeO93oD4NlnOnVNusewd1xhgCHflETp96J39q42jTOhMW76u2zbzof
tTdyRSxHKIuwIozZxglaQ3cSpM8KHGexTTcSxAiVj57AOx3GYyX8uwNMZW0Xk77GzsenNWhn0Ivp
BbYfjQTE/+jlHMwuJh7StDPsK2L4AZVorh0Ib7Gn3jknRduG/zoEDME8MGjXTBpv6VQCRRwKca2Y
7166yJXH8YOLsWZLC7RbMtuYKaz5zRzQrqPgALHr9ojN2lhiI73HHYZ9H1fC/2LszHYbx9Js/SqN
vD6s3iQ3p0ZnXWieLcmzbwjb4eA8z3z681HO05WRDWQdIGGEMxy2LFGb/7DWt7xYW7Q2jAUUXu6+
Q6GKmjyeXtlQoVnmNybX4Vxnnb3ENiMRYnXLAWyHUcbKOdYkL4ttOvOgN6rn29E+1vVTT2ArkZPq
XY/Qb56ouErzkTxrw9CveQNnynQpe0ZGODvhKZ92Jp7HQPgfhs3KN20A9aCueUAbUNTIb0xY2Hei
KB5prPqDTNpi7RLuANWPMdEQAnFRRdtttUrOhgoX9pBA7PwucJUseFV4jz6nhT3Ogqgyj8xAQYcO
+Wsh4u40lg1JfZWPfF5/tIgHPdZD4p8xKlpLLWY21oyWdy72yeF2++hsSDnfh39kju5an1Zzdl3F
x9ufqgaXaYsjc+P6rTwrZfbcCC14qdCQWn13F0nkmw7OxTIDmM+DVvi59mLIeoPJH/z6jm5/xVes
DArGSWsb7PEXbpgNZZsGzs6+9xV/T/dDwAMql1bd9mMZXOkFwicCfgkvFU9WYm4CsG+6bdbjTGO6
6pEENR8itT90xoC8ofd69Gv1Q2WrkFq64h5DCnsEvKbQLLzuiREMFuey24YuwJnbdaJ52NjrfmEW
UUqYQgwIvHXlLIq8z1srJYPyI0hfbz8J7ZJ6n0qOxK6598NRczji+vCIznrNcEldkIbHxkBh4ZB6
kMFkmvRHxmb98TZAYLMLhIOLbZbklMNqW/wsVFZxnlaHpyHIb20PjYetQuCzeliPnH/3LdKlZRwp
7Urtx/b6fTD75lzTcRbfLi4FPmmMYr8rcPCj79W9rVpTPSBqSh6wTksK3I5udHBGbU5J4h3T5pHd
2szrXHrbWH3za9DnRp//MKe3YYSIaU0ygc6dlkRDGBizPidclQoLCFfLLdsvtr2BKy8pjOfYc5Wn
waaw8Hk10R5Ezp1FKQo/TvM+x/BJI4bnx1hzhIg6Sq/2ENGWjn60uR2OorPd50FPn8ysjy+5byoX
gGOXKuuql7BgzY4FzFupWC1eArtHSKaIAJxUR9+IiGy6h6NLPoaAsIZbgzZ9yACcDGg2trc2UGjk
F8Wp3h0VfwDl5BRPNl6Q221mDOFdS9mUCoGGxBB8x33YUjwXAOOS0K2XThygHxvibGVULIVoIJe3
0Iu4Lo1d1lf3mnfzPwgVjxeGuzYv9v/6kCckFggWXXuUoHeoUjTmFH50ILlMXUdmyuE8AJwFIrqw
XRaXtxtjORB3RzVebhICM+cJu7wv4rsAlg0luPFqBPDvw060WasfRCYDFst+uQ4dXjJ8MN1OE1N/
VaGqzZyAjT4zLtonmc2tMUQVwWSacOKpoNPretf6gQKJkoy3lBpiOYqUtVWOOSEQebROJTOILKP4
d6exatgZGeOp5hyT6btuHb6biYpuppl5fWa8ld2JsuHh9V7wlo6QyZQWHSJDZs4bvb6GZXkkNHe8
A9YNmDfGNx6gktqxzZQP3HfchaMjOW4cg7kKJcOt9THHeuPJERyLGKqNCc2EgQhWkcwz+03VYfnI
47beN6PtLyY7J6baHvJ0Sl4CuriPkjDJeWsyJuVaix6beOfc4ouwcgLtCS0oQrnEbAN51muVcZtn
Xf59h1dSpLC1WeEU1dSv28VUmRDgwpb3nyHa8pK24WdMi7rQGcJxIOjPkUvI1/TUcmddhLrwXwZg
U74+vHCebXyjDOdeJIx73RsfYjAEO8Z35T0aUnd3u/gSE6xVkcdPkWZo0NXR6qmKY6zLEJkVSuFG
Ez/MKN7AhMDQ2B+nUeH3RgLPLJzHzPO3VSnVhdtSCQfRWJ+IQb/YehZtVa+1uMfb3lHa4G8A3ToG
2LSWnF+yosMe8IZezZKwSo7SRdID+eYYdJm3vb0MpYLg2+jVAxs09tK2TnVQEgdLqzwnutVdiy5x
57eItjygQGOE8AAfylrjgPDnZm3g9qJztIgT3gh8IQRTJtdqZE8VZOLiman5Q5jlqdFBpdQM4BbU
nXM6Ne1MGWpts4wiN6TP9fpIechZ0s/SHnEF7NRjlNvnQm8ZMQaMwG6zVBiHfnqWVe8vh7T9AcRq
wmjWxDD5OKKQUXXIrYlmS+L20mV07cD/ImRmQnt0Yzdc8UuSRjJ9D1vMO91dVm6rP9KD/IgSpshI
4EdwGzTmIlCY7DqNd7j1c9+TheItI9HtWkqygiYbu5Jo+9vQVacAnoafVmdMXp/0J4PNBhW67hyH
jvyA20V2q4pup6MiievtNLRbt/8XWQUTl9i8jIX13E+TfBl7xdaOsEuCAF7RDDyxjLZ5EnXrxBgO
PEYJJfz2qRbYRM8kQkxMxNcIHuFzQ1OKm3LYId3bY8BNzybRMWeVm/3t5402SN4glMXCTUV3NoUR
IE0i0ACwuZhlDSk8ZjgE1yDNz6bmYypMHF6talLlimohzKBeekObrVFfEDSeJC9I5XEzDdznb+9o
ozCOhU52mDKSU92YP1w3uWC+brjpMwTOzX1utfozSaBXLMCwbjurZUcCDiyManTsYVpsjSH8iOqM
tG94MqfaRePE3WOL7xS0rWD6QbzgwjPqn4KJ3NXGbUg4vK6SUMMk6vYS3n6W0RJZ4NJdHHxLtIfb
n6SJq+574mmi58YuU90RXY0+S2P8W6TqA2wV90iKLXRMl5XD7SsMJHhRDDfD9uj8A/LfEF3hFA3q
ca206NGBlgcnjzfumgQAFFPTgWbG0fuIDusWJzUSv1BUEdl9SIRfLHRLU6YHPaSWVpvbQ05YAG06
cydkMK6+357exMEv4a/mSRvNb8c7iqb8oA9esf9OzkaCKQ9B9lVavv0q8BCvcoTyGpEyoIWiVRdq
4a5N+vuk6p8kJeWtjUnjYTy1CsrycuU1BT2o6PWD32YjbQx/TjT2pdFzDJb5iCjoo9PRnH6XKbmT
w9t0gu6cCt4vZp2+RBpSdjOgb1RC2IS38hVTr0NJYLWrOr7XFcIpignjdXvHpbTD+OIZ0w/lpWUh
sB/k8Blg2j5jY7LOSTwG20qqcI+j/j0X8RHUCnsFlTgNLlWVCScfDJzkp6zp6Xudmdaa2uNoi/P3
3V7a2kGHJdPS7J6qVJYXkytlrtlEadyG5jJGO95xowwSe99Q5DC5ge1BeKt59/dhp7fE+18iZVVV
YDvVbEbQmmYZ1l+CPLXY1IfBK5da5y1sDy956uMYmCLMbuNrxlMWMt0fsiSghMhDKrQ2g2gPpyTD
OrOrpPHKKQs7Xq+VJZCSp3/zAG0ewF8fIDxAlm3S0Q2p/SXzVsF+TMSxz6s3OMNcFJ279QE70AUp
yKsaZqW9bjzg/ip2oMOju4BxuQcfUXkoavgw7pC/QYt6G6qG6FjpHZHI2rPbY/zPz/6/vC8gP/Hg
ZWn1z//m888sB24CYPAvn/7zAXN9lvz39G/+52t+/Rf/PAafxPpkP+u//ar1V3Z6T76qv37RL9+Z
n/7Ho1u81++/fLJMaxifl+arHK5fVRPXt0fB7zF95f/vX/7H1+27PAz51++/fWYNHRPfzQuy9Lc/
/mr74/ffbFJf//PP3/6Pv5se/++/rcr3NCq/gk//r//m672qf//N+Qc4SEc6pjTwTwhH55Xvvqa/
UYx/IMmyNYiWwrBsU9WJnU6zsvZ//81Q/8F7QRiOMFRD1U2L6OAqa6a/kuo/AEtblCumrurSMs3f
/t+D++U1/Ndr+h9pk5zhhdTV77+pv0bcGtKS0raEbmrmlHBr2dOF+fnOncWbvvr/oJjlmMzZOsRJ
N2xandQfl8ZuVraaf0AK4x9ig2FJxsV/Tx/ed+nbdztrk4I1s8ZxOPVD3h0yGvfvC+6X6+3vH5sh
dU3Vp3esyfvC+cu7ViQoCqsM4m2a5DpAJJgTWGDPhT8I1Howg5hCsuHp9JAbx2gx70Gzm5alMncG
G92dIGixbozo4IU0kX96lf94Iv/84KbX7U/vWJ4qQ+JNQ6HJrJn/rL9khmeFEVAFR0TY5WM/kxMm
SoxtyTYRde8AGlf4wNyAH0R5P1G3FHkfob5IjUcca9mpwdsc4zImRUc90PG4hqk/4mbPFpZaFFsd
2Bv6osrb0iIi9+x8OP9xZy+YFlbrWJL1qXCbIlqhXCu2sm2Jx1qabUI7OjHRbvO42wc2sA4TPoHQ
cFJH//2T8JdzdXoSHFV1hNAIR9YtJOe/Xj161kAD9FDWff9o4Ymtni16cq+f/cnqVEI0Q6j9QK+q
P9qhyti/sLeii8ft7bdJKrrOm+ogCl1/Zfjq9e8focEb5deXydQkbxNVshkRjmX+JcI5IBIZHCx6
iaE1WK12QeMQHZ0dvVyOE7tArnILSaKwa55aPzslMRl0LYqwOdDpbtXHg0pYigaYb8RGMVZwnTGY
D/s0IlcR5fWHUwL0Y1Mmy6DckkVmHQ0lPutRrF7RcoIdYkjJEJME5omigKDcmDtGvAgryi5fY+WB
7yY65UGoPwoVsT3aJ+bKtba9FXIAgch7ZOdS+ONj5aftXR0US1vowcpFiY2/BWEIce3+hop2WrmQ
G6w3CZsfmsF/81T+ryve5DnkmTS5c8NU1Ken+k9HhcRVlhBVidncL3+003q/MihEq4Ad7TiouyGH
eZiq6bksWXBLEk3ugB0T0eeSDGaC2qSahMrvhOnaLZ1rLrISlb/zxr81180wlMy8/A9q0goOEhlz
Y4uGy+toZDJbKkciphb/ejk6nacIH2qKvav371n25SsoSbjeFCyP3UH3g2louYxHg4VSL5HXuQ8p
XcTraNE5NtVQsurB4dDlAFemdQoEr62YdqqWSUVE1OhdmST3DMZwUPVBfkKP9cOJ+8fY7tWdZ9CY
/Jvn17F/vVjpatBXCU1YiB5tQxem+PUZxjFjOj2OgZnawW0YelNHh+ec+l67kCAJZxI2xCwZDG2d
2dWCwthZUuCjJMfoV1OAwhhRVFM/DLn6ZsMSNtw2OebGZ2nJ4Oj6qO1Y/RIU2Y2oznFNMCeQs0ZV
mOjm6kfpUWkbPSEwpq/99Kc38khHA7KI6LOx2ROMABTDiNZR2pXA5YYKrZPD+KBAb+iPkPZCZPh8
1SGjO9o3cfPgK9rMIsVkPmbG1Q7tx5bZvBYpb4UYTbpwDdJbGT6W9YQPKXZ6syQpzV/CIdFZvyUn
cv+AZC1LH/QlTJKrJaJjAKIZ7Ky1l5XGHESfjbK6+kl3yZ0xng9MADVzgsq5OvJ8myStkJcsvo98
71lxe9zwMx9VB8JLatsSvyQR7/fEEI15TKqjY7lzZM7oFqcwLS28JGb7ng1X+EUsTDl2K6aid4n/
s+0C+TTBb61EnfADyCQc9YwOINw6gtxYeI76doqjnbWZUTOorPsVsyUcJhncTSwwFGjh1YjumKzU
49ltbQiRqoFTMSHmeammPAhOAXWhKPCiS9N2ydQY0Ed5XXYm93id28p7lwhnVZUD3rFBuwPq8McH
QxMlz591l+VatrHIOnjRHDjh7KEWvdTkTjIAXjie9K6VH3bLxvHzO2vwwrWOm/ygZpWzSYv0DNIY
gmlDd4rb3z3bNoA8FWX3s+qPP/3Ytn90TjjHvW0kJq2ygrXu9oEVklz3A8+y5xK6obbuoUUswuAz
RUbBN0gmQAtjxlsqdObDhCOY40tGzzBe0L9rSb6F2ef9yN34NXSa7C0waHSRB8snNwn6uS2Z4IIG
XiBRMw+NTKuTEHCwUzV5qEqFEWzuaAfLBdQjrQdftK+yyfsTHFHtMQHpF4/6HvtVe66JrHxgfwKy
o5DPUZGvAq8eUdnpJMgoXvWoWM5TNXTWWpaEyuWF75/ZQEPExH0KLWO8awneqqetddFMAz5DdxZw
uJYcnzacbDJxEtsgnyUAJDfiPl41Q67dlzV9rs81hCLFe+8tLXtzC+2SDWp41nWDzDOldXYZKpKl
rEuCsfisQl2L9Hb6Y5GA5ezkbhQ+iYosxpTd9wdNOX2Hzk9hCQt/eo8XxETvYiu9NFlw1qKEfafW
FIcC4cSsYAP97LinuI+cpcgnV68z7jLDqcF7m+Yc9nQ3l306rHTmIFzYvUeaadsRAyiFffj+gBgS
thJ0Wig9mTWHQ1Mf//WhwkW2aTNQbE7BiwMnbe0xJHpxK2FuQh7KPEh9bae0hcta39eB8cgWhJB6
iHxfXELBL6gBvNxqceNuLUcCQr8oQf1lJZjP+yC6IBkr76ykMPcGbiRGTepBLVTt3STutffbj6Cw
3ZlWj0a1ktMillYeBUkuJ8ByhVCbz2gG3e+dWaMbKwCx02AvUA9hi9mOb3+pkZdWATDdIILUySDU
Q4w1Fgt48NpGdcKfVaJpU4GTzW1m91ng35Ou3M9TKYeXfBTqpOkCS+5O6jW0CNU6Ac27a9WoBh3W
DhtmOItUAScCVaq73vb0CDjYN2MOjp38FZv4F+z6j2CSD/s61Qq0P6pHTRBqYnPhuXmiXbwq3eV9
WV+jwCQIo1w7vVZdI2Uhqtq5Mjq5pjpIg8DJ6jOq6vpcDmiCkOO4m9BJnV1QTzGlHppvsmN3Ko0S
wX/JZ8ZN+NCH7Je1DstjthMDYwAyIVswZkHwYhghyF3iI3tpsZ4Gwu+/wDcb3lalXqcPRlsLjP3o
huvp0yiJKN1xM15JWvpqG169ZGQ/lfTe1vYlwJ182N8+NJalkZA7LVFrB/5q0mSHvoxrAHtltfAs
p1hLZwDJe5NIdrKt0RMgykRp9S6YzB6B1FDpMRXhFEVDYXYpydUDJRVj+faqWUO2KyVuSzkm7VUJ
vQSbbfxMLmpzZbjdXAH8DItAQipVWqSnrWRBc1N8MwX3yEFEjSAoPvcdOQ7rwed27TRpuA9wN8BU
n/54+/z2JztNkSmq0bLPGu8cd8h6br+aW0XxoZTPpV6072rIjM/GVcO8ZN55pXYwcomaN8DkllC8
LFxb1Tb6pMzi3cEcHyIxCJ9eWeU6EPmem9GK7QrpVvHQHUpiIteeOaBxn2pPIolmdgypnvfxssXR
eqTSQQrRJE+FmwIDQTR3AUZuTHe6H9/Kdi/fNtPa1+JGwogEqSyrifIywm1eyAJVg1any6LL9Uc/
Y5IXp2THgHi5c1iWqAYUqBiuTWHZ6aEl0pn9XLtTWLkcNJFywA6gCruCrFi3wOWjBi1D/Np3V7gZ
Yb/6HkRtUy+QNS+YsKlXxUjZfS4TznbsDmS5B4X/MAIX4JbWXsORzOPEBj0ThvYl7+HlhgJmnc88
cVaMgGw6ZzyVucgvte3tK7NpDgHBemPo5a+M9nZ48XStfRxS9vvQWspVbRvJingm7sS2Hp+s0UJk
peQ4D2ryFWgXjrwbs6uXftW5aj5HckyxAPfxGf1gvhgTUd0rhh8smKf/EEZHlvv05QmT450HLxsi
WffRqGNwKAqtuEcIO81w2oNTB+U9oYAraDXGgvYmWzV2dhGUpIumC7/skR1oI+/CcOzvipo5P5rC
lLsKvK6KzaD2Qyc24kE3unbpS1jvRWPsqqE9lex+yJXL7aMVR9mhxJcxowGJGd2vvM56RT1Yz3KN
qSicw3PKNGM/5gIJeoYnX4fwyY10R4nSnTQ0rGhZooNwcgJK7XDmg8eZ9XgateA+lPPQl2+S2ASG
7DY/M6BEzEfShdBt6x1LrwzUedIjfg2TJDgK/CXzuDx2fhg9goI8Vm12qVSFN0tXQZ1DZAyZKcMl
GT2FqmccKrrrWR2gujUq7d4MdQRWsG157toxRv3pGiQ8gA+UQ7CDjTQLVxYJHGsoYkc9RLdsG7hv
Wft+OHwfz2uXTkKKB8s/XjUFnEGjrGpWrS3iNkByRyhwSweS7RzYYAvhxgpJoCGBbMyHO9OmYJYA
aFNQMxsgqKvGqtNNRfhN1BFA1lfGTod8wtHg9KfGuwYNPAmy0SliU9RSqabsc93u1xk7PkDgdl55
l9jCOM8Qv6LeK5d6c9+TQ8C19VMJhU5Sx84V/kHV0edkFHeLIRJkkbN/cSPChcUwvIlIhFeiu0Aj
zGSGW9ax2F7q2lzLeCjkTF6KEYc2ts99HeUrvN72juAkajasHCyXZn6HOMowuRuWBHCXe9DU7XIK
UqSdX6QatPKgd+/NVHHQIZP7lWfkxznNG/BjWLNJ/NUM3gnjeXDqKczKvklXmgQM56SLIC9Rr9Ri
3PTxj5G0BcXzSTfTxwe06dmmAKy16FvOsLrvUUfFh2aI5lXCZWkNXO1kGpkzN+we1KbKlobzCl+P
eVWQa3PfkvbGVbPnEFMpph4FOCArxSwqLaRSb6XudPwObsj98JXOmlOSAHVItMlqjIcvZ0Cz33Uk
swgVJrlFGkIY4OJW8mMj7IuGEBWbhZsT74jhOnKQmamPFhr9RZcBViyq8C5ULWNJEMTPhkNk6Wst
Qd4l1dqgvqa6ht2lCl+CQQFVnRnNaoAarIMNWUkX/2Mqx11h1t3Um7aHIe7OVfTZsblDXp/cYYRX
RGivqevYI6TiTTw2XPcbp2N/AasVFHalrwTBYl1ejIej22oLPPs2LIAK4iwj9cboAbQM8NNkOH7Y
cB8qc0phKcBtm4Fn7Ho1XQ55PDCxoYWKapaEJAi3ftETFaxfoYjsdIIpwLrh1U2gNXJc1tvOVyd2
Y2lBKU8F0bv2sVLzB8MhZtgs9JORM7OO2Wg0LZezXgKEyduBYA6SsWHL7z2v7g8WR70Arachjp11
w/AVBtFaQ6G3lbV04alC3rIc5FN6AdiOYjLUsXgz5XsMEkkyWD6uWlxICxYeX+HQocUujJWoEnZC
D5bGSp8snTcvE9gyC98kjZ3jFBso8kpc7yQi7fJhnEdta23E2LHJMBGmQ7yFBZnDZ+e3BaI+z/XK
PjgJeMdRDUssy2FFqb9LwEGtkzx8TBXXuXdQdZihQJkdEUXEZtRZ2slHRy7GrPKmfbDP2K4n3grx
b7OdeqJQgT7ZCYsXH/chzTGcUFVZkQUCkWHkEnY4jmY6W7iZys2bWCpStINxbxYFWU95vylbzn+/
EdnacpT31EuJe7JGsjmLZB9XrLETB3Y/09OfGJfQ2Qoj29ckQViRTY5gPHI30PeuJ0Ey5OaFokpo
SvZuS/vS08FpWfw8YqUIK0Jy9R7fomGVKRs2qhFwnpD8ZHqsYgaxSUUAd9rRTI3GuGbPyDAQfpvf
Fp8ZgNmFRkPFNTmAqW+AEbhlPrP6LJwH2L2PpsOqiDJIn1I47AT4fQyiaePX/WchpMmBUGwjy6sW
I9amRWWfjDBhV9SmP/B0XjFrI4gaKbEhN2EyzxLmQjxyrJ0Ud0LFnVcMc64QsgfAbI1Qd+Zqlh2y
auSISCPSWMIEGSXzCBdSChwiEPCZz3cyLVYvaXFUQ1dsxohcqDaSeCZ4zYwSxZ8uDKINDeT9pYeX
vjZeGQpkM218g98erWMlbla1h5BIs5J5YYCfq1ygaHJslumYbHLDja5pZi7z5jnCQDJPugzUymhc
QMcw1aGOm/daaixscK24BFFJ5AVkO1c1AK0A/Rv8ipSwaRCh9Wo+TwXPQVIlDL7VIFzC/5zF+FXw
38t2HlswNJRumHd2v1HbIF7DJ2WujkSltAcIiwJKQDkEL+QXTub1j9rFAdYo+ClatZiTFeusYD7e
9/2YbBW92toTHQFDqmd8DUECCKSZZ6E/MwkIgBRLhKN5b+GeRk0O1UtFfCZ1ImVy3HOF32lAAJ9j
LUIhlaGbY729BhWmwnUf510RkIM3ONMeXK41BgtXKx8uXojpw45IRkpw1c20NCQOw+Us64Kl3yAY
k0VPgPzEYeoYscMtnJNiSAhXiNy6zvQp95l7t6nU26iiZyHLkfuYFDBpe/zEam4uRQrr2Rxcf6O5
xlZlCmiaSLKndUNgFy58HJw+pKyT5mWtyoqMJ3tyhhJbHi06P2sW+FpVMREYqrWmqtWqS3jW2d8v
aAqg7weOeWQsXLYcpIFGdC4UFIZVpLjVth8sLbV/Hhxu8Gjy78HcgwxDMcG1CGwntwLwCcTgdpp5
GGXYLYTe1MtSpTKKGm1YGpS1HVZsDyn2So1Lkoch9HKDa9tFPF2Vk2aOKMv2DSv3niDItxQS5ipL
FR6Bgf0QqO0RYfUiadk52OY9+iq5krZoeMPNQdORTlSNS9+YDjSG5lIjjEi3yfRIANGEz6bhfwjF
ahZBUOMtsu7rpnjyyWgmcpsocZokhLi8wsZoqRsvmysK8v5YcY+S+8PKdvuNXXcWItqWOyac92Vo
iA+N0deiKFVvWZlTWYdXZObJ6L5u3RXFKf50ROfHqKZ3wMuDeCW29VlOaHfZ1WQNBRjw+wA6K6cD
h79Hr9X3jE4RCFSWCvigJ+0+SYuDHWqPCrm2mBhGVGudlR4Toc8HqEILVSEjq7AsBVEXZ5wtIRR2
Q7NHBRPNJ0Usv6ClzF2de2oSeCApq4iULVXAeeXfKO2j7oSkYXq8rwxSqfAsTw5vWl2sJdSz5tzi
328qVOtB1KW8wGG7y1zMTyNl9QEv+KkSpL0jK2pZ5vDTR0zcS6TNy0R4Jyp9xoGSo72zXKaGWTBP
OPi6kTthTUqbzgAnzxE+mn7FT6iJVm99lJvDa2F3Z5zkqHeY6TKJMS7V0N/5doTHFfJ2rmjFknqT
KOh1rPnWLCdEwnSbPUsCgyMtIuCY0NGZIYMeiayAgzcZdBnjL2lnHxzVHpmncS/hUioKZc0yrVwU
ZM/O6feqnYJYD9dXmHP8eOYujc1sjiceDlBpp3s1H9O9YUHgaTwOwLJzNri8SrC+NbTisFkA0qAV
01yYRJOPOhIlJF6vn4kSJK2si9eC1weYQbONDH/rKmm2DhRfIytznLdDEu5KlE+eWrzCQxp2aq1E
ePgS3vQiARAEXSm0hye9lMbCylV9btBeIvHHtdR6ypn2MthEGB9WsoptEFBobTz1pKXRNnMG/PPm
SAadGp978xyNyHWbqv6JsA7YL7gHQ8OHanQfilGeaA4WIl9S9p4cm5sfCpD3CsU5fjQIy2GJeD9b
AT7GFvVSFfm7FeEK61fmhNIdQb/71mc/8L/0ONnY5rC1m27bDJzUZvbQFMYn1dg1ovfkxt7G5peL
0oXNwGvOBV7pcml77VNluAAxMasVCZL7ZvolsXDC16jVmVUhReyIXurFiBTBtV7DISJqQ6U/NsKv
JsGYXGgHlRwefNu5C9poiBkrOyGbTEjYObNJ8zPv5EfVqqwtic4DgZIxr02vw6fV835K4v5ZTQZz
TsnwUFe0LQaupCEmOo9yYUGu2iKkLpuZCb8mbuEfvuyZJ6oPjMC47jjH22QK+nbTOQFOydI3eZDh
gGCw4iYEtWMxDI1KuEHuLhiaFJF4rDOEmIaY3hjBnTyDoc53rguat41dGB0gqyFq3ynJBUUzlW1H
wHTthMYqtFtj6xbingTOp9jCKI6T/lTivMdbCVAHVgD+SiKyZkJWcuG59WdU1E9WkDD+Tdrp5ic5
V9p7F1XB0QBb7yPPWumWgew0btmh4P8HfRtr89YgYaIipDVr1Z9OAPaWgQvcCWthQRaJWKhVZS9Y
fwF1xgrXMP32ODpab1k7AD2DXn5Q68Bk9z9YJy31zpZ31mdlTJMWs5Zbn7H8YgiiJZIEMUdyaO6U
yVRph6eGKnYbduzgUu4umH/RnBcxpXnsQAUKEngDo7s1++qowFVGu/pUMz/n8ZBbFOsdDvPItTmq
Mfj4Rj3vk8w7gQLKloID7JIXrrHwz/Aim2PsNWRs82/rQVvx2yKbz8BDBcUbmllCY+3qTlRgbiDA
feFwxi4Vvbu0pxTn/UtOfzqzK5MpBnv6pVvJZNMxIF842OnCOkAfDuwXbwBNeaajbB00iKqVqzy7
erSy9IoazFWCnWF2z7Jr944FbE7J/ACYNSPgAmHtgB9qpYDpmodQTGY1K9hD1T5yL/dQw5Fcj5nH
qj/ALz6avYyuAoo9A4Xoqag6AP7aU2qH4g6DOAmm7ZQ5VvGcxOD56HJ6ksRRgXBKNE9g/TQSr3G2
dEMA+P9dlsxTG9AJ8wFyn84WwkoLeiK3CxYsjLnItKo46KaOUSxBN7hEE9h9EEc21xmBzADymAsC
w+9dcAyzKgc8w/Nt35OU+gPT4HIs4vEljF2CT0ebie3eznYaY0W05Nah10IyaXTGweU9piGii4Fu
ZkGhnOU4udAaynBJDG2lNS229vSaaSwAnMpO5+AOS96l86FNuh0sScyKNe1/hS7QyzLIjHk2UKh3
dIIRGt2RkLXC4MLSLaD6PPU7x0RglqjdqbXEzmwerQw0NLx4YyZNm8PTc5gs2BRL5NXXpQeVeMoJ
Lhip2A2qC1bGsCuw2Lr5+7RndOWL7uXBRgMNPxu8ajXi7SgsEhYiLZ7KROg0jvOTiKQMaynuCgid
cdN6e5bu5GKRpZzBsbgrlaPeNLuiESuvteFY9HBMSiJJXWLPE+yw7PxmpkXrkVjeg9u4L7HlTxWz
+9NjLNNp3OfbupuVCieLQaUq1EvSGi8Z2dFzGop+XmFQUhoDxhW0Vq4Q+UZg4GpQSzDCFzdztGWo
cgjx4l6HjOEzdeyraVH784gdWJJYe4trFpGWjKLnRVbMLdEZBhI2WRExK9OZYo3pBjgxfsmhMxhJ
QBav7edI1J9xUT5FNlyiHGhTxehoilMG3xTk5zQOF32AqT1wQzqLluoEFtS+bcMH062u1KTYQ2B4
FMJwVzX7ulVLIvzUP+lwjVaaBuDM0Nn0dZ22JI07pRyxsfyVyB80CI8gYlN2nhDAoYoQ/2zUErF/
jpioifTuzstTpmOY9yNtIHLVZiaTcuj2mIUOehWesrQI5oIc3B49K6EUebFg2Ytan3UheLhsDuAB
KAt5l228igU51M4zcRgXi8zlTcZIgrFEEzKYzSgyQ9K9nA5Sgwo+QNW9XaKwqUQK/ODQjC0Mw0Qz
MJRLR7LkU2sfkHwWbv8vU+e1HLeSbdsvQgRcJoDX8p5FT+oFIUoiEh5IeHz9GeC+J859qRa7tXuT
rELmMnOOGWdOjzBfaZ5fqJ4mjk1+zGxjcsxfLQZ7hmKMmzZMGge/HO9V0ewjuOKzV/FLqvMdIb2o
ZBhXB1Y8vxs7KPM5ju9nq1FYJbX/BB8AwE77zdFAsE2jYCwy0lpBE/og14dBYQvNP0nOlsdeebRW
GO0YJZkI/629MhgFyMlNdzCSP7O5v4iMSEaSp/JkCi4MQguuqhkCHdcVkTIx5O5T/GVXmbWvRPkt
e5vcKsMECDVGjx1HIqw0axV4xFS27dK6SPOofKpXNqIrxGz+XqYx5yYBJwYZxSL+jhxuYRNHA4Sv
AdgEp1NMKzaqFupSBbDcHnn4kaYS9zVXHV0Hu5TwPtigsDX7MoALnBkSSUAWzdM+aoZfiVlsu4Ft
ny/q9kRix7mZspxgYcwJYzeeytm1QW7FIRFvcPsnufe8iCIFnMWs7N/gN3nQTKxqkvwhJn5DVG4k
Tra64DuZ2j8o4HrmEoFg7Nu9Kp4Mgel65dmTfbWd7KIWUOuvjM30m8rre93k3WqwTHefMLjc1skY
bDoHQ3pkSjyTMStCj4Mm9exbVFpLbfwpHIM4nXvYpgkwBDdcja1+oeIHTDHInndD6rUk7/kIdNNh
wUSefVQYt8gMHlIxNntnvnj0ktsoD5Bcqe+SzVJjB4wMHGPV6NbFUFUTjE0OyfKf44xKlI8OPhv9
btRQvLBstauW9ZFB3PlJTFrugyJ7BmP5mGJgpmRiO8qWZQvpwdpaQWvsII4zkvdzn6UYAPL1lLBK
75DlkKDZ0AeVct3iZjk1+TsVVHHuhv6UAxIkopChw+wnu3kg1bWef4uyx8xiLryKFUucVZS7+Ufa
sAdGck9HX/fBNaN5tGT0R1VATpUxbkMAi+uYe2/TaSvescUOV4HyUUJVLp/InELF/UfLvWksJviM
QkrjsZYfSWRJdIOoPNqOmErwLASo8UuHSA3NUTA0k88qZyAkvarcLjq+oEUObnbc5BNykMY3Xtow
hAETlP128gn1pUMtNlWm/1VZzSgN5GSMM2cdMJHmr39YrQ8aJTVmXGk9cuESEUQSAw5g33vUL1Wq
qqtdBcc000RSdxagoZSMg/h3n2GLGN1hXfQDzRYGT7TxPG2MMLeB4EnBeIhaoxjlXqj6ii7MuAz+
R93U0cUGR7xWIS7vtO4esgEdRyD/5k0BpUs3v6PgWZXQFpGV+qdMS/MqzPxt1nwuY+EP6DNUf8PD
9qg0E47G7MyPxM7fDGEfsqoih7hl41vdXequ9VAuuaBh+TfFbVLL98ZAktJSebg+YKtqPpupSC4d
fToAg0hEFHIhArhY8acmjP9CWYGyl4CCkhWNeX/m/rlkYNg3ZspZHTeaKCP3WytfHVU2R0jazTUQ
77Uh4h6GgDiMdZmBJxju2gyTlSfzeeeNhnUIdHiuukEf3WJklYkCwBEPRTsZvyH9kuUeUU+luYge
x2Af+xz3LIjNU6rj/qQ06DZnhJqJiQtC2CnvrBV2boQRbvMOjBZZHrB1A+MPIrhdlZfOruhiBzl5
TYaPKqCIAXjAB0/Ta7o9pgVYl48WEh0AgYUE/DcQmVIuQdW0HUTZq62rAnJSOcodIwKJnC9QC69e
dYURHwv/s2bFeG4n7+gI2quKVJpNCbNAzsY35sW7Nak96ANganVzSPCUQMioeTZm+FYxt2E7WrCM
bFEf2dcDI5qhh8Fzy2aS5lt9rlJQmGPvr/sMHEdAuDMZkekuK4WzSWscsU2T3tKs5Vttd+RMHgaB
14tQQSAvJuNeGXK1J9S0TZup9TSmlyS3R7hY4Eyb1ymRL1OQfU1WhJq+E1eHSR7mKR+1FDPidb9M
ZY20gYRarQj5AR4rplez3E2a1VxK2kdiYC0K/W1TIDnMEuOrsBKF5QtwgUdLR34LVQGBpsyjTiAr
UURkoLHAnj8qA4SwU8NArJPf+GIfAsZOjGgiprU2u+eufCpB2TUgzDeOiZ2tB4PJuvNrHJP7VBok
J9HxISymHTSdakXgRrwJze46u9ShUaBvpmGezaQ7ecplfRXY+cUQ4Q2l1JOjon2ZSsouOX90vNGl
Ms1V8EGw7AhjpquNbuUajnctZB+D6bL1xlpa1bZJ39qWhO+M4N6SmZQ96FcDllmn3jgmmpUPM5W4
l8UnHqeUSdjzRpPDKu5gYOur6wanbGRti0uDa2y6tlb1iYXqEmd5hbOUYNE+KU5urc/dlARHmXp/
a5f0CmtJnsmZlUPM9sw1ApEGZVj3Lu2JTrXm/k1iYskhOSDJg4VgR05/hLRAXE1K7KuSwR5pJfJi
w30S4gKdAST5DL0trLoDiX8QanHgpsi2DvS/JPOCTFGj02wHibTHnBYikGxromrKuzCzg6+D3xRn
82qQVcCWJEdsRNFF4iL3gDWbICFcHNjK2BmuKTcAwudV59r/Mhkbh1ijL9TB51Av2rNlcoryu9i6
dE8dorwCHQyXUcFGGk7KqfGMu5bWXo7IIBVGKPrWBr1WcHIYIzFuNM6Nq9+jCECZuQT25p5/nGbc
6wIdTCymDCkQISnRsEFOD0Yooj7LAfOjtRQHRx18MAIbYin+lMobV6Vd7cdEnBnuhHQC3Gj1YikZ
hvLBYuwZAjNad6WodgnDAfxN8RtvPjBF3HJbu3fBmUsQHCO0stxy1wLpA+3HJgw5ecGMJysLLPae
5SgZWKRPJ2MdsD6PeUgBZefDVXTIAeT8L4+tK+fxtKkRZ/IM/Eob770V8zr0o4UJSW/Zgg+HvgAW
dcipANWzTzoY3Jvij5+Le1y57gZKMfqxCSESOWC1kTz27UyiGgxqFIZMITNjTveMeHLT+CapTd6Z
yFq1t89Zl2YGhXTLRNjqS7ZTxByHAl9uLlY5iV065+ZoMTEC6Q71fiIxzh7hlpCZxgPv2ZdEAGVs
ia6gg3sBfvd77rJ/rGCSVWsUHQoSwicy60Qfhe9vcLy1GRV/ay1f8H6zQ3b4ALL03Cv1O3CRIsRY
oNDW++RNeVF3SCQ2PIux3JxXD4zB+wmIvM5ytD0kd9HV4ML618F29goCBFppsa3wO3fd+Qk+R6aI
7H4YRgQmULY0KLbJ8ri69ZLpzUgNjPcW+Tl3aB+uW4/vGeLcK2kqePUUp3fNdt0YwsfEtlBbLcWp
639pZ7yopV0NUFBvvW4+lKY+p3P2HdcOEQ1Du5vbc6PCm1qCDpG4/C26cs8+85PCDInSEhDvFgUV
ZMM0rX4ck+QrWmYFXEfAXQDpbEJds3kJbnZM32rSMtN/zRD8xjhh8l+9Y+r8Azu72AnNeDyKQL87
OJWK1kWjYJf5we3fwa6EW/TaxOyUA3dQQO4mUQJjTFmas0BqPZA0YUSOc97Zl1QOT6Xpdduq1ROm
x/pzClhHVRPAYgJWSMvIt43B3NNwKHx6+VazJGdF9pGqb7vFojoMXOm9glo0l+sUrsfG8UKSPWKx
D+OAAWGG/bxC6QL4If2uK/IDVCn3uds/lD5sshajXWbmu1F0T1wZHHTp8nbh8ZVE6gIbQtVCdgDS
IEllOaL2OIKypiju5te8VR0xLAP8aYUV2XWrdaVbqjJry5b+sbXVv04Z5xkPC0oU77vwVkLzQeha
0skzt0SrYNPOj1wO8EULssKXIbJZ/HGLR/2Wu/8QM70CnLnIgRnHWOBU9fzoNyu9IVDoaJPu19QC
QQrGDKl9ncaI3yEk9XC4W5R6UFwcgJeORFObnhlBbaPQ56HR4jdMRiI8fMSXk1Rr34jJLWMg3haJ
tRvaTvMujd/pkv3rhumHn0XysPMIOEEZrkEFRv6KHKEvrPyfjY6MfeGMlBdVsE1GJGullF8pyyMi
Wub3uUYnADBnZ+QoYPUIgb4vrN/d2D6ESBEt7emjqFBdMQaqmIKpt7Aj1xjl08bg+WxC1i/dNL5B
rWh2WEua7RMS54/CgmWYCQ921oh2zxsZu06me2IWH98IcX2yCSsXPNCrOejC9599eGNMz1Y7/so6
AFcW0bJbs9P/2P6/8VvLNi36m7WkgOZ/S5KVMEt8yTGY9fX4VjnBQ0BWvSJEGW8r4zsCyY6lY9ks
BfkAOqWZ7WdJQ8uKFyf1SD0RseSibrUpZkrWASYH29yro50mb0XKJ0IFYJli3yWzjcpkvxBJKQ7V
OpvkR5AZ0Bw5/crefCl0+bfnAl9gmAtZFZhzMLwtR+1quvpOuiwjwMLP7HYcr3233UptiaK9m8mq
8csnu2W+1uXFp1GSkhr23d9Z03TNdoZ1mKPmirnxPM+esRoMd9xUTsfFOturEEsnwbC3xI++ZaS/
mBY+DR3YqIh56kY7c7gycsc41FfTSZbRcJhuJiFHFr7J1iN5bZ22JtdI6X4J62UoJTe315DFCqIr
74anGLqvK6OL78tdSE+OFJv2LoXyRN7Eq+dBsmuE2vttuNY6Pg8diuuC6K6NNDMQW/M2Nd7zonj2
S8tj6gxfD3UtuQ71OZknNDLO1vX4CeqcY7WuL0UEnd8qM0X/1B40UdmBpiiuHPtgV/WArIyekqS2
YBXYxRopwd2ckNawfj6Z/O7nHD+wHIlKKmKm7BYzXwe4TKOdL1RgHK0q4O7XBfvXnK2RZBcRBpxr
MWRGVkGMTg2buPqmNNbw/i49arm2j7sjtL1lRcQKRluPY4qZPwCLuTfpQ6wk7vYR5T9xfPJJFSNz
i5AeopQe3N35212odW5g0lUE9SsDeGamM491L7/wg9JPjBpZXm294BSgykiSjU6TJyxZTzGfIup3
zRRxfgnB9vQVSG17ZHqCS+k6sEMmTpf6Yi4ZNdRp9FHPSu6Gcb7FVfJWplv2o9kRP89+Zut21j42
ZYuRm8SnQK3C5boA+HLSWCeDQJ9ktMDaZjaE7w72ou1l+owNFX6t0T9UyPp3iMY5/owTibas602y
7XhfTG9EzDuCJcAEHt0WblnpoXwFXvEw+wT/sCrvejqoSSHo59puXKeD6s06yKahDIruy3JmuYdM
UazHCVl8TxXK1Z6Z6K6nyCSez/9VR4RNJEbB2DstwaJ6yAESWE8+c6aTFObVjUidndjdg73eDIn6
whecbqulsdJ2e28tmi6f9eQqnO1ikzdsrdrq4jnjpw2+59Dhc+ujdjoWov6ow/wmsyAiB4GcdrWj
2IOWe63cvtv5IHTBoFnbZCJtB6nIiElF/6oWZT8a33WnwOlIseTuJN1a+d0mC4C3zvlEHPmb6xCf
1Cf8orEa3KWW/T71CD5zir8N7h7sS/krmdXPzVAjAPQXZoip1xVNHIJGAm2n4UAH/dK69jNMwGg9
pxQ6Zdu+t1OwH2MCgGv8HFwJhOBab0r0731ds7YzjdUYGdWxluyXQCFtPOW9eXb+rdz5kxm5Wsdp
e8vK4cEPkzUnRb7DQhSufT6QK4No5HWN8l2AZ4HuRHzVQCFb6xPB6+/CE/0VVUSwnlvmHr4HqM4t
D2U+O1s7cMGXzU1MGlH8BN2Q98Cbtn5mUqfiEfUpIVaT220kJ/2qojqgJBvfqaQwjHGRVRG3KT5+
2JUY5/bFCFS3sb5ZvHFMAWNZNe77aOmVIR1AvuDdrJhhJ+MioskcDPXBzdDsuCSw7sD8UlnxKFM3
Ys7MlLEH0KEnPYHY1XoblqDm4V69S9xNO9crvwJFee34yVX59bEuwQYEDFMOYmT1P7twdrmMGSEF
+doDO7sW7nUIkdm3ukMkmJMvG0gqDckHqKKK9RJr1ZNLvuoED1gPsYY5qbSYZGENbJESUa7O1aFA
SBAZA9snNCZrZDB/nNa/JR0faQLNmDKeGS2SOrH8AwPS041HqjW2kkhC0eTWxlVIlkbnMYPwB6p3
2EDcPczcZ3JhY9nf2d7EeNHJBoPevguIsV71Vs7stfsDTTHaFUb15eQ9l/y39Nx0bTaWWutQuZhn
QbYmnoLvXVA6LeVzbtArGSObjC6JT34VsAfLJua+7h9sLMYViMJ1on8/oNd/ZXHDYsnbtm2KODG7
q6G5EahDFQjAPR9vmFOyx3SOH6cicU9OlTz3xm0MxievA8RSG/FZpVO+mYpwT8/gAamJPwbELceR
gMJcp9cpnfmYamXu0Ft4Z7NMwv3kNsaqXCQ9BmAaWxV7ys19VbRbDIaXiZ1yRiJZWolbhrCRQBz1
2suUSCr4fyPZWLjC9lnGeR3EsP9JUsQ5Nz5AREM3zW+qR6HZwqhw5bzRIcJKIZNDHFn9xsWmCLAa
xKQf50+5EuyCyTUjb+VXkkEbTfOJQRByL/gX13Fw+nU3jl+Eb4fS789RFgHCL9lEmfmTG0cE3pUR
zx9x4OMllt0+84jQCAMGNl3yNsI83/pAeWyXcM3Ovzgj4qrML499j8yGpeVWqb67+OQCG0meQNaC
1+1Cd/SbmD9YWfQcoSef5LQxgff4jPoZvqv8NJWv8dwZrPrkxicY5kLSytrqlLMxIBhj2H6oQqvY
u8RQuy1YXEkXJSWweE+m27gJqUBnxrFjlR8VxET+Dk1k0utV6TnMaRZ1cT3W7i6zuOwT37/WVOuL
LMY9VctaoOq7x1ShmGWZumxLoaNyBgByxijhwNyBlAf1kSp5HC1n1XXhrwL9z9o15CemlwDR+Bh8
eyJ33lrWa07ibephEvusQz4Qz9PV6OJ7DkBkU2miQ3kMQZUL+A15sgabZu4CL3rOs1QenYr6pnR+
pxC4YHsSm2W5LuzJLj7meEW3Sb21x7bc7DW+ge1QAMf3na5eAeJNyHIh0OZktPE9m4OY2zFZ9pW8
Yb7kF40dzIK/9NscxF9wzS06+3lnhOSo8T2hrSSF6yCZ4NPkY0iBntWM5qGxyVJFebIvguJPjVv9
OGpnG7nWzwTzD86Jp5YKbwd7n7EdBbYwut+Vt5n7ZbeuvQZZM0FXfUA2dDZSIFvMSFZT/sIeDZ/+
ssusJ/2lQW5t7ABtiVNTnRBVQTxyUq2t6YvEy2QV441a1agS2CZMn6KCyVFkGh4rHo2wqxCaCPMg
uLTLFmdHyRB82whSW5KZPWNSUp6JLA7POZUmlnwkwMrYgC6jAwuYwCImdPbFYO0ADpA43gC+VpZr
7oxyJrtnIQK1NXYlonpYmwHaKsEqCYeSykZvapvlb/5tbkQ+YTSnNLPjwQzIj6omEt8JWo9W5BJc
8bZkFZpGO7X/GlFdrpvwVHDo8Fmb96ZzL5n2MV/qyIwam2FXdeq10/JbpfUdAYY5JojkjV7DlYUe
wKlgDAhMg/EMMR69pMaI5G5Vw1pDKoKSvKG9mo39WfV8eEz+2px0FyvsLuDO9AO4V5cBNKVY2uoP
q4QypIP4ykjZQzfVTdzpKBvHF4tab42cX61I6niyWTfsQ9dDeZG6L7jz/iUOmaMuvil6YXs/2QzX
GabiPhwG/yFJnXPA+J8AFBjBSMeQE/l2cksZg6z9yaq3ZqpIFbBY2Y6pulvky7oHgzQspuG4RmfX
l6tAMlVJG60eCslVk0bBXvQl72uQFo9Dj1dkIQH3NJoMj9QJtUlFcnSIgNetH4fQ96me0sfSba8h
iRfnKmybigtmeiHGF9wvO8Ubq9oTVyzs9NDAU4JOaLLac5ap8hQUBhukyIYiiwgiiGhYcwFpJPmX
p158FME8Lh1lenAE8oKi7Z/oejSygKFY45qPf9XpAKKSnOcHiTn9lhJGCQJxSXPms5wBk9J/0AVG
BGmNFxEGxp0dxlclRyw1y1e96MmNtoNzmVbmtYmDaNcz2Q5ZrJB0NlzqcUA0KSqkWZoxjkJwu2UC
gkIxTaZtPxvFqYXlZaPkjLIDkviA4HAmNNZCPXWWl58/kWwSnXQfXv/vv9eGm+8x4meH5EqXRYaI
xOKzpFLDOo1gQ8Gsd0eURKk57v+jNkET3jNPbkABBOERZJ/a1wHVAyp0LKogITa5ZXd3BIU+1lf+
Hs4jNi5p8rsJhL2l5CcZakFSY7fxcSnG4cFsqblHfwRDJTY8z/kXqn/OOgRwxINKIJ0zenln6b8b
T7zYRfBLx/FS/9jzm5OxMDCtNL65RTW/FZxuQ5y3T/HgyVebMIdFysd6M36EHHf7+UdK3/IvwxS0
zGXBwsA0IDdPFCdPoEK0dOG8/n9fcu3djNp7053dP+b66AApehLLC4KO8ojY58tEKOFMHUxd0y/P
DjCrPhqRqVnBuTNkdOvy1rv1DvwwPYa7AhXmOSwC9wip5yVPZ0euVO6fBlWgxZ9JYA6glsU12d7W
HIozTzy/2JFzl9gC7/x/L2Of+meIm4i6vHje4plgRum77RFTnvtUpJ28WZ48gMK110Wuh0Msi+y1
wt2ehqPzRGxE9gpQ5eamg/MQ+Jm6Sbt/qyfeeGl21gGK//gkILE8FuF7Os2giieRrd18bHYA772r
YZdYejFzNL3/VAmytan0w78WT6/vZvnJBS9zTOdUrLzaz3ZwUtutFD6BiYuUCfCa2LZUJ4ckS+vP
KuEi9HX+jsHsBFNK7FOMHqRFxNZnjFl8VRYgvApsplA3LWi4YcPuKm4eM8f/88PQQKC32Hxf47TE
qAqkwMNIzOh/CpBcwv4rDrWykkPXuubl5wW+uvXfn36+tFgBwE6sDhbDsIMxBAFSKJTIQd6/BiR1
XP2AbZdA+rDp3IZ0CQvaIdYIEzGNHN7sWsdoorv6KIG+q67qzrkD2fr/XryQD3VRLz9vcbR8x0Ij
8r8v0SJPJcDyqtENH4sfizzKWEKzBmgG0iW8GiPVRCuAxTIb2vaCZmlLEIi6pXG3/LjVGaYw55gJ
fnktAhTjSKMydZF5c8CSHh1cpxYno1GWv/35Yx8X6xw/LbRPgBHWUKYThyAXhADH0lTN45Qhvyuq
KT/9JGsYMvyCIkQajutb5x+wcWJ82BXkhG3QD+ErF7ux4lluH2nY0LEkC/gcSVV1EdN5CotiYxoM
Z83RNtelKNIHz2F2NrNzsLhtfjYJddyectzKO+LpLgjru3+2I65e7srH0pw/Snuq1ox0zCef8w15
uk/SzWzsbXHzFrg+PxxZrWIcLoJZbp6471bamXhWM+wSREqc6OYFkM/g9zio+CywjbNcmFgVhmTg
FfF07LEQUDYo2pic8CBcLITjpsjtRst9qCri5OycSjzH1rf2iG+iTp7/3y8jMpHgdPW4a1yT8oPR
+rm35RVFvX0E/ricjsxo4xh7nmXNzTrDr7JL28//DosM98AMjfUHecgGhjnBAuisURRszBlW9s87
b87Eb/ZJLHkLHQT+WInqM7sr3Rxsbb2lOJNYfjn5nUUj5HgeSSoiWW/S0cEjnhbXxEjU1h/VSPhE
wPpwmbg2rGeRmgRwqkmLsmxcr3NSwNq0TSzCafeEgFwhMhPRE4q54zhGXODBnJN1C6IsMLz4bKCq
GDqP0CC9r+RNagvm28/LUFYPsVciHy4GJAD1fWAGck801OGfJJVmnj9lJZ1DK8Jib1P6MSnz7nnj
Iek1O6i0BHdc5iEpOcnGY7LkcPFGqVNkk9KFJyA//JB6HcKMNm7eEs0Qk9Hml2FyGUtdI1d0P9Nq
YEAolyT1Xr5oGfWvlUdEnJypK1vXeSe0AK8gV6pbiH4PUoAINsHaiM1C3Brdm5cy7h16cluxg3w4
IzFfhEtlR9Emb7Ezg4CY7GdtDfEt40MULRTLOXPvCePaY2Sx3fHTIX13qbHAvDXFDpncOprn7OzM
fkYj6mPrhbCD0pwv/dqvCaAlOXV01iWwleMw0wMhd+fULvHIdOTiFCFg99SDz13WLjPhodEMb2vC
HVCC3zJEnjdMJHwvnfkXhBWxfQnbQkmLsGFlnl+0qtAleeBif3BMKekwd8Z6OEoZdO1nMYkXHY9y
7QNbBDxD9EZtwGDVsUeplI8gIDEI8Diy1ErIskr9N8yLw7UwhbHOBmSieWpYF57CJlBvEP6MK4Vo
/+IYHU119dgTfL9lYERtIknOIs5gSCEnN/B6l4+9lc0dy7X2tzBa8ewmf4eO4lcwmK4QXUD3wStn
I4TknFDY5PKERpeQ8npBOuBDteFeL4dPCn7hJ42IweELQ1dGieHQoMZRcOxJQmUMY65QgE2/JJIP
2wmyrV5aibGDEzVT2p34aGYhf6Wz2McM5MSm5r0w2r9WhiyrihzromGtUjFq8WzX6VXhvEaYBbbB
xbrq1QK3RzCmp5/8oDlR2dZAYYPSH6OBsNpvr3LQYvFTXiezyK8dxIiDzp2n3sZ21JB+sP8Jj1KD
c4xl9mNDZpDXAzORvgkdphSU8UWAiVbG2yHG+l+iMVlhIbM3P29s6PdPjjngg4eveg7l5JDf6edU
aZ6z5cAOMRAFtMCqMy7KmYhvGBVjULOZLqNLBZbIEMlEU/1pbC75iCbg54TqOAt3VMDfthUHG5X4
4EpmD69B64dHSxXGGscROTnDgAFiajBiq/iTuIXhuYwYYFP8eUeP/mRt9o4F84EXI0+WlTAndPLU
I0p68JuAhoujj0DdDKc46evg4c3TmDEhr6CqjQpwhcVI8OfwnxQEfdHwHPgZUoso6Kzzz8toE0tD
jF7BECagTE6tmD29NsReucMHGg7MYVpB+w4EdCTVomUG2HhSrBK3E3lCl2F5GVu/OUFVRmcCnYE+
2ptOyTLSS53kJpndSfLBrhGboQcu+mY1mlKfqiT/yGCUXXGXFKcCrc+qIa6Nh1TlzOrqnksWBYXA
7QeWu5lvU7mU0UN0B/YD8Tiy3P96nwYC3GsB/GIxNb4BNxDX3pLNYzEftKT6+zlyRtWcRNfWBEhk
D1Bb26NwBgaDSo83c0jQE3MU7dvW9/f/8cuX6THjMFYxYZ5uutSaDl1UXWr0AE9IwI11BeWcbAB0
6LogKqaoCddQFB9Nn7SXYJQDvVj2nHPwkKrYD28UNPUu07NiOiVh6fTTBbOLsSfjXewwgHhPvc8B
MadLTy9imk2pyOG1472dyQ2o2IOre/VUhNQPDe7iksg1spb0pdFEcDoL/eK/73yMh19LtEWKfPc+
CzJwvJ/oRkMpQDtLiWcgD64TTG7EH44bc3lkLIwch2z50lkyGMlPr9dITchmi+sazXq60XWRgL1A
1WyJpqPiK2GXkQUdlS1DwdgkR53ufw+6ll/rEvDB2jM5RnXxDmZ42o/Kd05JLpML/4+0vzX4XNPL
wv+NHsrffJxyB9yCpBx0YHB80kbWP2E1CQSvQGaXfvgc5s57IGUq2ptMKiOMeg8/z5xnV9Ym8Vrv
Gg5ucVKm/aoT+zQYo/k+IKjatZ37jIlWk9HBOl9KMF9UpSu+tREMcZ5t6rpcVLx4RXIUyFYe/cpJ
VtiJIJsPvlnzpPLAMhBMxsvPnxp1GeXX4gWaZRQ/4PqSd4uy9C5TVH1kY49ZaCHz+d//GnkcYCaw
a9lIpnM6CoLZdX7qsj5dDQRnbSbT2BP56Nxky2KMTsE5JH3g3K2m3k00Z1emaPumTqpLsnBLsCCE
Z093B9fTlDywLTZFr1PwelF6NdAIcpxtiIQDi132/hnTj1zHzLE/p97bcNdt86CQjz5T6X3XYhbQ
sqrYV8aQ90VXn+1Z93c/AXQMbB/0Wh/195+X2nKukZn/M7P50c09dt4Ul4E13rNwDs8k3MOhEiht
gqk6x7I9l4kozjrpgkchh93PZTDMhHH891ntSvcDttkDnF73ZrVp+lILwoXqyPY3aIHdPfzP9OgE
QmxGAFDomifoRLoj5XUQ5/+CX0ae6hnv07msLFbmQUPxBz0PuaRdPCXlbHwy/WRnIWS0JzsvWYc5
ZqpaE3sJFii6/bxIx4pubeROJ53qI0tXIsAqDd0lGeB+xg6BPEQjGY88edQSKVHrFhI9q0PrW3pz
zcIQz3RSW/PGiAJja/Rx+uS4LxnAOBTekvsQWlDLlnT/X5xZVaeU0KlrnTuLlQ+RAjGz/2E1JaoM
CXE15M7j0F6p5TONBxZwAwiMraTs0JFuTnM8ZpdxeSGJ6JNDYeTKiVMI1mW9CyrSXUZ0GC8TVUMn
Olako9/sqqELDthuHmVjhefOpgN0kV6fGrynq3j5NzmLCK/26l8FoLmzcEhkiHGbr2s7V4e+7wHZ
IJ7aIxlCmWt6+NgZNe08EEALVjy7D9K99VEmtkIF006HTXYPLHn7AUGlZO7s4t6cznGHaKuMXW/f
puwEZNbAWNPFW93VQ3QUovLRVfTlOm+z8oxIjPDxYB7WBr3TquraflcxOSWNKr/luegfsT0RdQEa
BumQfQ1j8ciIp3l2ZmYZcZL9o/QdPlO8SYORkfoQBNys0JQMa6L3srP6ZA3BdzI5mpT7mlDygL0V
+935WIQozXJtqY01+fXdbUxvb+LPPGmpgF1MkcPk3VgbSZE/FKHwN0ZiA+zSvr/6+dY7BtqMKTO1
+fkSgw0nWqGY87ZIKxAgpRtR0Bh2ElsT39MVzzHjdkKEykG459QiMJO+GSmsNNBOhw7c1CVZi2MX
9EO9UOBzbLYk8Tb3voUo5kQ4Pao2eHNcygrytIaNNfuoExZF/dqxtbxQrsmLcML4SBrbs6zLQxoG
8X0urOjFGRQXUJMYeyJUQa5bsz6bqq13Sgn28b7cdEsOCypSwBQING8TkeyJbIxtLkRxHzy1/zlQ
DbCTqSUHBhCPVRSZZ+nN6cVQ8joPxjJPXX7K+H/YO88dubE1y77KPMDwDg956H52eB+R3vwhlKlM
eu/59LMYasyVsqpL6L4DNDBTKFQgjaRwDPIze6+N6cTgmrJQBMKQsdGr+ytdqYBB7/TyBClJHtCC
wZmY2M1SIzvDcdgWo0qti+EizUg/R/aLayhUL8SPW5pibuKgge2eMLEiAHGGgZClC90LIxXiGYdq
nyehCTpSbTBZ3KgNUafaNNWia5kxMVFOoqnvnNyNOGEaz5U5jFvDx3XMv9iyKN/S17qLH42Wlpbz
kUEB7hdCJP49xdFJuo1gb7nvNRuHK+dphsngGvXxdSAdaXbFQDWac8l11dsnruHvzJhS3avMLVlk
H0XTQo8n8gHfaF0tjThqWdhmzlkjSPvoBCoADnqAUmsBM8hxUzmochDGZ4uO1mV35baZuvVSjGR3
NLixl1Vh1weIo48+BkhCj7gxK/PcA/XeFfBEdK9b61ZsnPkAdCCGpiQufHzJrqhMRo6F+b3SMnAL
UeffDW8Ndo7Vj3gTwqr3wmyWVss1JofDOdRCeSx0ZmQwnzz2oOLRrRPvAiQpeJrrzJv3RanFKw3R
ATwu0FlXK3I6pP6x4bwWp98IK2HkgbZyXonAPv/z26SQ7e4amX3Fg0VqSx42a1ycPLG79s152tT5
g9DQ3hqKMiwbIC28obKaS7W215rDxbeKkCVnU/pdGxVE4FUhrtcgf1C9caf4Iaqw+G5SrJ4w+AeX
6w1ZKOnMjHKdILxSeUAcNEvUi1Jb/hvAVlawXvWhRXgTWyUyNiLrGbPJtd95zI9gXEERwPZHnAHe
TFNximWmtC7vS87AfRyadkcKbZe1ZEnW9TMbaj6r9rNVYTzNYze5c+ycFBKfPrxMx5UbOeRG2UW5
uYaBxOmit8TUpwzqS6bqvF9OcGsnLPmtqr2PIhIkRwWYXYEkwPaNatfYhTfLiTo70nZ5K09mnLTN
xt0hCseMY0E11JXyufTIQ3TRV50DmuN5HAPuT3o57qPA/WRShWb8mmXASZOTMfoz0fo22qEmPSn9
zujUAiwLwWcK2ZWoBtqQpHjyrcgWjW4TYX5LrWK8NQKdEAkpzwJlv4CK++M7ssnnuiD9RoVO8EwO
AyNU6yU1VIapfdyt9L6yXhpmQ7AnjQfmadhU5RMYvHaZDZZ+l4RQDRXW53soBmBg2Xk2QfyiK0Ox
LTHxLFLO7yToDXfkAYAgm74KQhaF1686Rn74c7ulrJEph0ag3VxvSGVCMWihYpp+1PR2fJr2sqVp
s6Qs6j3FYnJbJ6N6CbhiN2EF0JQrONVyOQAcaFV0YtPN6AAYYBZdz6kpbjozUVcyYv8Pxy5DooMl
30YzcEBiZM1CCaLB7MhCTPxR4KShI6g7UjwMpTtmdn8QZNq6UqMc6pstzWm4l1M1UXS0PU4Z3ZsQ
j15gkDzhM1YoBkBUBCKuj9FA9d2xn9/EYKdXRoGCXYeSghXC+iiw2FxaSunc+87oMbi53rC2lRt/
ekBWqjsX9bO3sHwGitfeGDqeRJ+J/Q2qZbrLqSojwD7k2kFEjRcm7xFaWGbsVXQuMBMs6Gvfu8zM
7wk7WKKWAz4duw70MNNc4W28GCjPrLhtEDVni1F1PvoqSQ+65eVPC9lQTCFYtW/NmhcxJ3xknk0f
kiwqbmivvLe2pR4r4UChT6jWlpEnD0XI5h7FgUBGHSAqBFehjvWy76f4pMoiu4tHCAFmNDhOPfAF
9YD8I27BDbYoB5eQV41Dn6M/j6ziOcLdNtf9j3IKSCipEAzSMK8plNc6uM2qEzRkGgClcSTirdzk
QknDpdrfsC0j27VQnTJ7c5dtr4b7ondC1PQWQuOOs3SbJ3tqjj0roRWMWOdHFI4Y/WxzvXBUARIX
l8qbUNps18bd8CxVgrmqxGHdQXERKZCaq1EduPaj0yP+F+E5xvIdFiyN+/9QC0AhXe+U9wZqScgm
yV4TiQKLe2kWXjeLCXjaXbOtLMxJy7CuxOr6baulMNRKcQeGCx6izTbd8Hv7rcjbc6C32WNX5eW6
Umxk2GUd3vv28E2vhHGqIiOZ4T+Tp2TA3ZSiqdlkI5K9RUMG1zIa1CO7YJwh00i0yKrqZgLJ0Dfy
M8XwqpteM+MdbCLAZIHFH/FqZdMmvJ2J0hw0px8ACzILTeLa+KaGwxv1aXFLyrLvjNWZ012+AeCZ
ICXOq3NlcYJRxiBfJxqzcQZROJYnyLisaMiAIeNCHJg8d6P9GCr6sRnN5L2CmuVJjTgSqd5St4tb
xBTI/FWU19Jho0DOpndTZpMMsnCibyJr1m1B0ajqbB/sMhoJ6yEtfJzSwhKr37c2kCEdCR1y2EZb
5Xrxhi0EZyDhR5x67J3PmnfhEVFypzK3KTHxPrHERcAisMh7VajtGbEkyxE37qXPP2xWYHM4Id0T
RQBsassq5NrueYMDsrRWjUZWIoCj4Gi7GZvSf36vN+FdydBic/3RP39+/Srza3YqClglJ3G7FTAb
A3eTOp7+eWNVgLYt0/0eKl5NJg2/9M22Z0kgPlStjpTNwBB636Ne3g9mpW3dRopbGKTtQ/Ot1FAI
4iDAqVnWw4VXmm2drcYzzmrlmfhxrL+1Ezy34JEWni9JlJp4+WVdbTB9bYiC8S4QUYxb13WPXByG
55ZFKHWGAD6WOXdZiJRH079nOr4KT23kgxZygQ+6amMK0F/XfhVJvtw2vUVUS1jxcUM1VzmMDK95
yIUK92PAE3Nb6Ep9E7lr8QifunnPB9HOtZBpgjCzeI+UgsPBhAvZMqu73nRqD2cDgS0v+ANjga2T
Nc7Rmm6UVs3VRV9pnxyXEuy+lqmLH7/BIb2uOhUj+P/50+C+RnABI2VIW+WX3hq/M/DQttfvrjcF
yOgNl8OcK00mcuxQaLlKs9+boswWUsd1SXqORD5Q6jvG5jdV5Mrz9UfXmzjzBR9+cDtffmG59YMw
i3OZg962a98/KqPuQVyJn+yxaHat2hLWppO7mwbaZxcOxQvuJab/o2duCyNJXoZFPO0vM2mKrVXm
F4pVJsOWJm8rvaX7HoV8RDHDEaao+UNgkbtU2qusyYfXznSqJVZtFtvw+raw6Vak2Pl3Y5dxjXYH
fXWtrsN0j0p6ngWevqvjAr1jHRPcO5SuwCnKKZ1Z1Xdp+3RgWkqw24BMAo7cJxyryXhXZtBt9PJJ
VdWt4gHPqkR2B5Glmus534EcZekNqIkV+ohlbBaW8hKFxCWp+mdvPjH6pzXVrHAd17gAqS+RJsuQ
RNawDXc6iY08sXJnTe5jVloOOsJ4OqeiUbUYI5T+C22FiiXfYBwsidDEAo4SxF0k8NAwgo7lSgnf
dDbBGz2wAd2xGUe0svAtSKpmiPvcody00cyx3MbQkQNTBM2S7VW9urhdjaSp8vN5NqCtrvmAZJ07
EQORBBuKTnaw089YIutz1JIRnIXJnsaUDtl7fWO6Bcvw6S+mID8ZUURLR7Hf02n6KRtE+az4540o
4XbQGC6LiprN9+mRO+97z/zboM6c4w9mSwOkuGzT4oTjCqYx4z3XOQ86EeRGYttb1Yy2gQRZwgI0
38UEldkwVeZ2WYAo6Q/MMFsSyp2XLJTFrMjHGmOqRbIkMc3L0aC1bpCjOaICiInhxQwpoLiSffNc
xjZk+dRIISbrpxxeXORv5PWK/DjkSJU9WbebGjty3GELxdaz6yuZ3Iw1p4uAfW4uGYVNFnhHhtvW
TQ5Vkx4Kr+rmNXX6bNR1KBgB10jmb4uBTB6XxBFqagC7mXdpFN05qASM5HYDUKWlyw9ynNpUM0ws
1X4WNNh4fQvZeZNtQ6Gus57gE2lXyiozVLA+QV9wwsfUZUCjn9dJ8aqqACTitgD0ouXu0pUECwyM
NhVxCqwon/seGlYTlXRv6vJVUdu561ThvBpD4MGi2iYoOTZZgEOz1S8+u9sHmwRMStWGWRvSdd1C
tGjULlFVA8PviSg6usokveKKRhO0UqPO2RatdmYGE69ZRs4UkPxbNwuCbVsoC6Ks24VNzgBGL/Br
YwwEZHDtF79M5rXUa4IUpbUJctL4Plx847cuhMuuyYPt2MAKkDZPucYeuEtrPApeKGbxJPvGK2PU
2KeA0C7a1IoOHUTG0qsZl2I6KoYG3Itn9YBbWT8PszLrS9QT0S10AzZXSfsdjN0rEI4BhKJer/Ki
P/c5JjkMovHEsRQosxaD1b/Y0oeMGFn2pHLe2Ub0gGBPLiGecS5qKVw744MmaqlpxncTTcTCMQko
S/uVHCMyYNuqnpak0cKkCZ5pTS6xkiUrlTj2nVsgmowBxrHpA7cIgpBV30gRpycPkcLqONW9Fxyq
jBqzD/JY5MrqtOasoyO1JLTEMa8/cJwbjzknyszR1+PoPoUJZtFyYFFpYMTc9YH2oljY6DLTuHiB
SDDNYcBWfPkRWBavtK+8OgxKV2nfbCy/vcmhClMWx6uoxGexE5YTEfsOwGV0DoK2/1X363VYh9ZS
cO4FFcXxJouPym4/3IgtJJkhhF16ZGLkQ7EGLUDcYPrWG/EEApnASFDX5z5qriNR8/rMVnWxNODJ
Inppyy0w4KeRy3JLyMSyse5z5gdnPYTA72mgFqDYrzQ/k4cgcBFOlz0AFRJruABwqtJyyDY6vK8C
nbY54IhQ2zieVRmZEcQrQ/SYV2b+RjTMKdDN/AJZnZlxCOCIqQagyDL6Xk1gH5M9IlNcUSxEaSHB
Nra1qjS7pjPPQyoPuUAGz47oYmtwyqVD+lutmcEk7578ypQcQEFRGrTHhmyqWRQi/Vbb5JYEHTzv
bv7aFugwhgITqDu2xcLXtOVYpnIH/RDRc7hPQY9Pap5Tb6UXp6mDZW6SdF6IT4XRzzIltTjqYmVX
Dra7M/noMdQZxwUG/o7JTknZkXUIvxvUyIDXP4niDkF/OfuitgM06eoTR9JTEcAtRDu3sk04KLIS
Fh+1LgXPyitWiXKRaaj4ZIYiTTHgiTTJd5hrsAqDeVp4mKmFBm73scoBysZJcxcVirOr3XNR4rTG
J5LPUZWiQjLYYDgRyMG+s85xAZFm8Do0cJx3VvpFqbh2MGPybksHraTGQp56T9vqlRJvMRni4vfL
gxqnzonAp2Dp2oQ1yNvGIwECsvpx1PisiXIIj0qvfPZxfc5xn61zlfiIoROfeZo+MXlBF+VGn3nT
PqTl+FyO2kn38bJj0ckl8mcqwol0qsO9cWiyI0jGZfHS16BpGrV7LgbT2okKb1rHzzHWwrWNqRhH
wWfHz4bdjTNmLOJrNd0kFp8Pq96wYV9aXSD2fLTuAPrQZcSE0PcDhgIIcYjn1+GgdLsQSZgdpuYW
/PTBtLqTifqfMEwLLrgb7BKn9xeDh9OkVop01wRBs0pSjqUIN2o/0Ge4RXKKOnOFkeH76KmXus3P
wsu0o11Fu6L0NmaQiid7kocg04mRSwevjhPwoMjcDfndXed6KUMrTuto5jRGuLNMCcJVr7vqSRse
BjEgLvUPhqUiTsw4B2s6FiVNoheBn66ot/jw8K7jht70QfrmwPEJlcZaGnUyV1WNabOW1Wtbo/Io
lE6du4OHvqw2lg3u5qPM6d9TcFBmqSEXQTLSZskHI8L21NZoWyUZCgyw5s5kx0dkuYDPejOaxF+M
VnjTYgJz+8NYv6U5IRKJKVdVoq7z2Ht11fx7avSomcAiMHqHCyHCU6rKaMNCYRYpa0VpGPAqXrzU
8F+s2bTctIr2CKUutLM3Lcxfg759z3sDZQ2WnBXD2g4x83DsShCxVpx/4sj7DPX0BjcUTgR2Ahsb
e9isrR3W+06Q70Rf5jtqJlbIxwL/yyx3IPzoJfkCCBHJo2VXcZ/32pOALoyVOy0XTJdjF/B2GmUu
lufxFnEtDuoo3UQBYFK/tW/CGFG0kzkgmYBRLDW7QwRmoCAzZDOv836btExnLUE+jEsheEsIbAZz
B55lv4hCbOWsrm4CAQ6hYXw6NwxvX5eV3HZKuzYra26W9ngokwh1VemYZ4Og+Wg8+4hkv5OrfoMB
fNmRAPZQc+YqJwClZt5zWFenApn9GEP5NVt71X2SuF0vNQnUoUZFkqEUrlsn3+YaZhXZ+4ewyrgp
vLWFPXbEr3V0KK5mddSSb5Gbq9JIADQq6jfby8U5T1z1DL67thVv48CQ3Ik0WqGmovQZxkefQO95
KaNXLD/KnRRVvfUQu8x613yqWdstIlfcMkAwEaMZ8QalibEZKhucApE4Fp+SDYta6MY5ZBJX77tz
gqs1SWp9R7v8P/2OxZCMJoRKna7AWnbbAi9q6JHqM6hMwWDMBZjaFQYiRodQnZiYxMtPWP30ezPL
960FDavXF6h7NB05by/OpCeHmzSwtvTSqyx2WK6wytx4ESkK2XhrRi6NvGTmOKz+Oj9LmKRjZdfU
yimmETWVrWsmJCVHWJoB+W76/U/5ZAivLPB7GLTLkaQZuwGc40fSWtok6rD9QldicUVENOily4qX
GnUzCgFyTO+0wXjzqrmtBTpLM5QnUdCf/vrRaX/I9rJ1Q+UOhI4d0mQF++ujAxVD7zPUPDqP60YU
9tD6vdi9aYwV5kJeyoq8ciNRl0kkh1uh16/9EDwZwj9y2VFWVQ5VTw2yA9YBAZqFM0mqMVlOlA3x
H+rTiI8HL3L+m1AyKaaAvF9eVcdWTVuzLFNXVYsx2q+Pu6xM0D9xA3rvujCBQxud8HujP3MG84BO
i7DpRP2GlTTdjFRYPzQx8HLggymS5CDcc7O+NjrmcOWwUobS3HW2U+3Kvl2iRoruCY2+95whWXno
hllaNSvO4g16x0S9xeKo3jYYu5QKBt2IWZsUC8gIamEDaYwfW9VoD00adniJKw32g+EvjBokKGYl
YJCSOIMsAy/g2sEBwXey97KxXxS4KCiU9GXjFtmlbkR1xwsgAXeRAKHkgL6qMGcXLphQxmoa7AO4
h3P0cwbWyS7glN3DpKnDgLMitLZNBZYLhhzepyK3bd5dAypbgQ2dXqvetylkoigQ04IX7mbmNEsQ
bJwbtMjZeRgCIc6CtOXf0PA5aco6zPTqOJqZv5b+4BEELusVevpiZ+QKDP7p5votGPXHEB3j6p8/
iv3UXzE7e4TVwF6sjhijcZGIltc/cv37179q+SY5BuTGSHf0z+Z0U6RYgDWtOYxljgUjozUVYLoX
9pCy3mTNxDlAey+6yr4g+J8V0zCx9Dr7jukQ4R4C2LlG9xO19QAknZu4gjvRGCjzMbCdrqOvXOjD
VrRISTwGGcue6HNK8IYokkBjqpDhzb3emMJ8QI8s13ilwiVungzSSmFtnEp5r8I2wYcM6YPQy4xY
LL6VUXAeWMfYldrvxiS5bWqj2DCrZY6qnMaaXKxR146tgxQUgtizoBbcDr4OsV3kIYkGYPb7ajBv
tDJHumGT9AB2wj1cb9IiBlJhVWBNpa8cEjWjJlZrkmOos27KLtcfAoCKjhKOd2OaaggKR23hUUsJ
37NePUfr8G2BQCGbHuZiz6qpLrq5GZBcEzPxZseJwn/gvXBGedHyY2Q79rnWMnmphpMVSWVlNLWz
s3sEBV1ZA67VzZ6W2tB3pNFAec/L4XDpOSoPeJRLVM6GBz+gKusVKxC3mY1WIA81fZkyLUuxesW7
qw6Tiy0TmHHfK156IlCsYH1YfgAdJcvUSmo8GflcKzqx63UHL6k2KLdMS1iLMg2dM6IMGVQTp5AW
op9H0+eknj4d6dLxzHhDkl/21OZpNPNYb+llkt9KsIJwMkaiFCaQABsl52BggFh2nM5J1Cog45Mx
BlhXfbYF4AvZkrJOtGB3iT3cAlmaWQvfnHqYIIbWV1kI2cakmltWX+407LYzkheqpIIuW9oYqUP0
Faxjg91ge98rrhCoU4bDOEqUvLDqNa0gKMPMtrUdllvNySnNmX5tlCGoToFb4SXNUJK5hcPGZPpZ
yPmG/DKsJ2Vl06pQQqMAtYuC91XR95binAiai3i0uX9AQ/HuGlHPMvtI0SAPrjSQr8bpC3t4Y2+5
nQftqMQQGFXJspRYIgd6T3dKhNVzSXuiptUyIIVr3ScpAgxFfKCmGJ79CZfuZImELdixwIERXBk9
VmPU4AlSKnSetuN/4trVNuwt820CRXLRcbqZV4MC07NT80uoj94Gy+zeip3qrAelQbGaRw+Nz0dE
qXeZTOID4sJw1Va2elIsxhx26cQ73ULFK7PuqOMCx5KqE+qShZBtiLu3w/ClmQDOQ9RYxBgIphro
HbCjo+XQ3Obt6gMi8HWchcoTcQM9jKqdPSAKgh9rNI+offcM3JyNk/TWOlDrz9Zvk5sg7otTSsb3
rNb15oSCUS6HWg8ORhcNm1ZrX7KWyUfbYRburX6RYMwcXLN6qtLnQCLZ9XR6jLKLM+oTCJhxe6qN
ZtquKNkau0Z7tk1n5/riGBChcnZdqWyH1C4JFPFnqqtTO0DNOlFLsZEb6TpElyr438p2lWTN9IJO
q0odY5pCmALzf/N7DlvoEHZQo2rP63bldCOZoM2bVjOW0Ey4glqF2LBsS+5H6Nwbi4aDbCBKRd0F
zRRrMIZAY24D8jEWCuOCN6XdgNhJ98xqinViuOPcG1ArMeNHaZ0kR8mr8JR0LkBT1+13LGq1H4m/
/+uXUOYvqd9fvv3/MgRcqNRF/3EK+AbkbsT//+Pu325/zgG//rUfQeBCyH9IpruWTYVKGSWIeP8R
BC6E/g9bqkIzVTjfjmVSGv57Drim/cMwHFWSHG7qmq5Jqi90gFMOOL8SBpoAx3E0yknWt/+pHPAv
ZZ5NRJoQhq7qOl+plvWlzINcyS6bzcb++fXt3lt+PB12/uwOSv3sp9fl8qNw/Dk3W0yR0D/Vkz/u
yFI1wVJgqtenQPKfqnQg00T+kY2yf6SenRNjP2vn4/zbXfe7O5rSwb/ekSUpe0nnVgUk7V/viAig
LJV+NeydDSmCKzbdq3ZjnAAQb7yDvtZW4dI9RU/6/W+e4BT8/cf7lapGvSZV1fzyBFtyOuoMQ/me
AmV1VmbhIpqP63TGun4ezn/3eup/9sZZptAozh1doMX89Wm6cQ68oSaR2gq/kTJ6MMEcJDR7w71t
PoyZXEHQW2gUBaHDiq82jwUXRnZg24BGOjOQnCbEF/nRvkDBoUfDqqZuNZ2EvKt2kZTvPsPGLP0g
istITxYBtLiJxtRctGh37GpcyLCY/+YV/NN37qen9CVV/P/WO/elf7wemT+/kl8+ArYIiCdExLZ3
SbPwWFXa2f3Acga6yW+Ozd/d05fs+H/hnqaD7Q8Hoylphi2TD5315Z5wU4ghbjvyygGamAPbPiAF
sDt+84TEnx70P93PdJT+9Kn+Fw/6P31WljBU2xKSp/XlmO9UhQw5KXlW/qU3tNfC/Oa21fNfH4a/
xp1bPw4HGl5O2rZtILz+9Sk1aujrkP8puUkFjuRzZNwMzLrJnd2ouNXd3t3+9R1+bbX/cI9fRgS+
g1LRa5HqEpQw7xfVnF3u/N2c5bNTPd84i7++uz9/EW2d9h52tmV8eRE1qJo+1OJxH1qvPVKq0BDr
oUdu+9d3o/3poUFvLUyOQo2L3a+v44AqxgTwO+zbhbGq5u0mmNf7cFGtgxt7W++0s3seFsDqjgVp
hntl5Ryy/V8/hOs15Q+fAhv/B9cbVcWY+utDqGWMVgxfyx5w6uwZ4cPc3RImvHxnbj8Ld87W+s1r
+6dvpWMLwZ5H2Bafv1/v0UtQyta5Me61dX1o751VskzWqLFX9cnfE0izsud//RxNdXq/fn6SDrRX
aUuKAi6uhul8+QjyXgqBganb++T7COV9HN/d/MM3gQH6yprN73ICXqTA9/NhmFm80cxulhjgV5Ur
dmlAaJC6I30VakW9rDCkpSgLkg78DAGQvXOjFLgAkBdl46vQL6UFo0PL1iz55i17Irs61eUu7OSq
Y/SclPosaW+Rb8w1MqHBH+0LuR8LGhU0M1G+qXXSRmAJ+jQUiQnmeiK0MD8ZMKbLChkbmhgL6llg
bOIhYBfTrkgccRF5+X4NterFyuRGQqXPhwdjgMGWfMu0N9eE+prTAR216Fb0d0RcAWm8sKmYRcCl
IsVeeC0R5pkBZyI9j7lxwCc6T1ptzhV75gmSFCA1tjmeWuKUSoGBDcQjEky8FozZ0RVU9j7XQR7Y
yhxy52xg4UOi39lP5EYlYq6L9LshvOmAgIth1vQEBMOJNv32Q0XYEgePjJ8IXNlb5iosXkFqUfGX
C5jfC8t5dUZ9kTXmostt9q3lJu5KBH85m91OP2JXpAchZ244t8nbMEVA9JukeCfUcSgffZW1mKav
CBFqmn3QecuQIZjeiScV9R8xF1PnNwXNPWpsSDLCuz01+FTqdp3lwb2RDJQA1W3YBEtVedCN6nYg
X2MAbSM7/MF2AQbsEqqnroJ7Dta/DQm9DNptCMSWdKo5gjt2g9skuzBhWba2T1t8TORJ9gQWdNQ+
Qlln08wDMpco7wNoqiAW1jBBgMivan+t1w2PiswAt1oZ5muu3uUNDH3sf/WqUNUNm7rltIFqUCyO
oPF15ARmVq0L83MKAkN0uekdAmg5bHs5BWGsO2+SZcJRngQXSbbCaIYX/NUgPM4sP7G6QXxxTrH2
vchvKaL2HZi1yu9nmc+2LE7mttVsx4K8QSZworhpWRe21UsdJ6dS/bCGWwbvM8W3FopyxFR7zAnk
Iygzkc+m2i2Icq7sc9psVHzQKF+2rZYvM3Y5JvGaxJHE48rpb1ogVZlubdgRw4w22LC8q123i7pP
2uR943bsgd/M9IjZATyxPlejS529K8WxywGEoFYYgUuhXVTd+J6V1Czyn4YxWGpKC1it2iT+veN9
U6ud6W2DVvCP3QtPY9eSbQAKrULAyGb0aSlsqRwmBtljW+0NlVmebb6MYNDUIuE0QYsPB6pcpRNE
qN8DcZ9X4S4uRsjDu6i9nWJrm7PZPvgdDATjaQzWlqJsDEUS1+VumvIeJ9wSShKHPUu4SN/myk4B
zdOSymZPSs7ws65um2n9QkoNfgpDJYhyNYEsMu+j1TlHE4NX8FnsptlazVm0BCRoNqjZbjByR/Ha
Tj+sdFO28DSZRozxm6YgK50qHQZYI8GEaRAueFORlOy16mA5KS4MeDIkB1Vucz/yceiTVxcyQ0jw
GibLG89w7lprX4ljEiD+DnZdsNFztvCleWxMzk3VM2trSBtI91LiHdhXdX2Djic4jJ73EcpwZTaP
IQvjIXoSDEgH1JlJxdP5GMJonqT1JR84a2rfk/6mn/Zs1JyI4vDib1px17MZ93BuOTsHWL7KGqdG
NG/1YpsPd638phbPZIGw3X1zTLnJ0d7KxNxIrZ5nRUuEEZGHDRx56+LS/PDuJDfTck5n5mCT1KcO
6T4QCCo0hJxt/dDa+JBLiwSWyP+Ihb4tq7vEe0aAva5hlk+nR1E/DWmCnNVbx9n4bkgP2Yf1YYOG
QrGyqtnqdQBbZ8QLLzTNnI+SjA6CgsEZd4m/Z9n7njjmCrQWcsbURjruv3ldQ9SqDqJUaME57sEZ
4b/KDF7TGodxWsaXsjUh79yEcu/q4j1kTR5U0d7EdMyssX0r2eUWT6p4sRr/1g+TMxMzzJjvGUlB
MXlnJUITHoFePDoRAyM3harizRn+zTt0mYTUov8eUguxDkEaZKT5Y46Es1qWjIrLN63dTQbdEfuG
rXNFCKOVN54yF2wvfJHszSRMNa1ZSIz3pfKSZuPEYJ11Rr8Y2+91erSYLPcsKGU9zME1Lgrnnivu
Bis/lTgnddPcgfpiSG+2XB3FKrSGeYAJ1lU/mPuvMyCJCGMQ0xKIZzr3RVS+gZtfdaJcmpxOEvYU
LP4pYMgrT8bPaYOiAeVK2HqbiIgy7lbInaxQDIPScNPnzHiFpH0McqIjPP8+DmpYOi3VbPuGcOfg
5TeuKWamAf+/1rdVtnezI6XG0Qo0rvXTvwZc0a2fS2Es+9CaFdHLaA+olcWbVVWbrhwXaVjsUJ/N
jRaQTxRtJ+kgkQeiw8Vr0ISnlF5TtGfkrxRH2U8kRst//+tS6A8V59dK6EvlHqgIp9tA6Rixnntm
yk0m1goCv75jQ6A5a5306pH8da3PCOdQOe/6W9Uolh3nUOJB6IpvHWSCOkel9JQ74JfzirBaPc0P
Mnn4rzxY2nYNlzMDA/1Lbfrf+2CnFvgPNeZPD3b6/U9tXsySsKxKrd9rZUxwDFRaGKwZVtQah03B
YVGRqkzXttTVJ42ATCa8M9Xzljlgvg6vYZ1DYWOumYmA6CZlEYfkdyrmVvr6byrwr/tW+3oQ/PRQ
v1Tg/40P9eu4Y3qkzG50aMcmrab65XA1JVmvWjn2e4gJM8lFdyhJJCrvY/EJGew37dif9wlQIZi/
Gaamsdf89T38u0/4u0/4u0/4u0/4u0/4u0/4u0/4u0/4f6dP+LqFmeou23YM/tOpu6eF7M/FrGZ4
pdJpWrdv9WbjBOOmKc64rpe6F/xmOPt1lcAGVwJFtExbWIKi60uFVxBFFOrC7fYh45UAQHEGyS1P
L3hIZyY0qMgad3/dVkyP/ddCXTILtvAxWJpp8+Wvz23UAlxJCTUl4bIzguhnIF1XSX7EFzVnnLLw
c3iOCOf/+l6nf/UP9wqGcnpJWWZrXxYYlRuKHrBUt9eD22kSM9T978rXP7sHS2i6MKRuqeaXBsR0
9AyZndmRfgSmhhlYRm5qRZCNn6q/eTLTm/KHJ8Py2OKeiGjRv9xVOiI3Gaa7Mh1aRYNxCmNuv89+
84z+9DWzmdsLKche+LqmxrgTYPskgbmvoETeJ5DL/gtviiM4GnR0p5r1r78pV2Xt15fKmVoJJARC
M+yvLUWYExsLqH8f6o+AFYh7zFFcesvE/t5a6Nq6TQkjTWDJSBl6OSE5oUO/nLTzjbPLiVdqkm9w
5lFThtXqf7P3XbuVI0u2X0SANkm+Js228tpyL4RMid57fv1d1MzpolKczdsyPXNwClWNbnQVFEwX
GRmxYi0VytECaAllJ1iDoNqonVNF1sEzNYCuHEJFWbciMnQdkJLRnSsIrFDkqaKWQ/YIvBJ+tTB9
c9tgOjYGRvDZbSDO+YipHcYbtVUs1AP6FHc3u96AOp5xc4NaC32ILdCn2p4dG7qFyhkFcM28PwQU
HY8XIFdfGu3cdsRbFGACftwrrOOAVBunoReo27UKSFaDMVclBI+aUBsF0W9G1UT/wkH3uAYOjTRD
w2jZGyJqTJp2ngHjgrOYrlAA8YJrTmvByXiiewAyP3Y5dPB69C+BirSLUbUBAqxVOSsTyFYC4YkS
p2aXDnCNoOWDmhcgbHp6BYWANZI3a2hOUggx2FILErTI7h117aIDD6kxCYKU9Qb1pQ00l5ChAfZx
kFZeKNqdp1zL8P40h3DOOpWiBZ/+oag4OnVd0vWx3ob/lBmnTsDJ70AUCQt2o2Chzs46evl8i2YI
ikLNwrII4owzmhpjDjEUmuMYvXvdrrJbQ0ZhGKpLZkIfD2hy/6ot5jR/ydbcPTUdF3O6QuKWHMog
HUreqDKswG9MQTBv4B/gZlz66xZSgAb6IUxnaflmLaO0P+bdUKglzCi/0TKLgHrbOBPLzJjzKNYE
OU8BELKclY9iNLqKVg49zVaaddz1fwBbsaYYp/IVU7N+8veoVAZO8LXjMCbvmAtH4XHRKLz0hipg
zh54Y9ALp/v97ubuwaeXq9Vqf3h9WZi8mREpvAxQCwGUS9LekFeTZGcGeevEBRHFrjChnUEHO7n2
DM6SN4XF24qBQra1tCtnvO8IagFZNjyTLCrMppSUPpfcEt43iASojIH3E/Wc8+Pjmh2WDhwGwgFA
B9mNzwtAogKg2O/A+QAJodgE3gpqo/ZxK3MeS+EnZphdLqYuwPIQBN6Bm4wWJqSicLJl876gPF1Y
KW12O0xsMdtcrlpFD/UWdNaQju6F3gzQW9i5+8CFJKf/K1JlwNMbKslo8o8iM0hq9DidA3IuQgNd
ca+GKAUZwYPejC3oiqkEuqX4pVHUxE7K+051TK/ltoOINs7kRObQCF3E54LQgdMlojLYCRwBbUYl
dANG6XYZvQAtqO5Q2xQE6ECARidJ7dwZG5BFAzfsrg6hpNPoqMq20C9BP6YH1l3IcBAIXQ4FZGYh
aSqhIeSci1EgDxPqoXfXHWmRo2TV6+DrAbVMlZxWSWOCEW8fuf0GBZ5NrYGijTO16gASW3SEvaSQ
sefR45ThVRPcOs416DVpPZRWRE4daDYR4en4sr+F+OzJBHeJjJIxglmBRU0FToVuNRDO7kjoosGP
t5pA2AIzNRKdX4El2G4GkGwBul6T9lyQQKRURKsailIJpLQ9YCHqrDbxWtrEg4B2RvFXmYbrqgCx
FyltDXPVK49oBVsnaOU//ulzZw/USQj18UTTFIXZsH8/EB/vaHZqRFlRgULSBV3kmTu84NEzXbYx
mBjBYAL1vSR+iQX00QvSwg0+eoljhhgvkmRZISSF2++gIgjkTmySHGAOPjaS7jLoY3/B3EypRVam
A2Nmzo8giNcFGFhu1RZEljbFBv2/2+w8XPsWApU9udPu9C3wFJZDH30z+MRd/u4DmPPfgGAzAwNl
D18DBUbOf5AqnQ7aY2Wicj0KDK9IfA9NLohGRDQRtmDeoCJdev2+JQyOzDsLxW2FhrSymHc7ra6g
6YsSVyyaAu+iqQRBoeCsErBKj7x1kfYrd3Sga1uqa/ekRU9qC7p7PG4v0wAShLp7qjuvx7f30iq9
xQqT6+wfX6W3G2PyAf/s9MzdipM9LIxXzOTj0ITUexrUtXdOAKrQX7onokB/dnwJhPmDCc+ISh/8
gMwclAh8r57PJ/8FDYf+0B73kuWZIEg1WrOwbveSAer+BfSjMufYUOvj8UsAup9NAPznPulm9wAZ
2xIUAuimwCzPp/bA+DM++IgxZgWkGM9HjbEhhJHUe+Mzn/ezU8i9rSuwEillRZ2wXHuSi77raME/
z947E5OMd/zme0dFlwogtkDaSuP8Ts7QV++d+eM0scdcqN9znN52wYcVnFhlblc02EJDSpG7Xcjl
tPDUndyqvqFmnul2YCnRfqlpvOKAvqF1kRnKiIQNIzDhhwEtOHQbZyLIQriHugSznoOA57iPmVvs
sVFbRMs20jjsC+KbE6RoGFKBMBDxQEJ7+/vldqQw7VuQReyS5D4OTgAipWp7f3w4c75raoNZYikV
M8K7NfLYVXziSbqlqcPC8Zh7JCtI/+MpKejAhhMGgcPLhaqDB6Xd8YCgATIK4auYSgW69YCMLF0j
ACsPKYAihRQC+PmPD3A2YJ5aF9/P4v+hgHlx4pg783snbvRa7DHEA1hWRQEc/orM5Bu+qcLxFsMd
M8tsFlX3/Rzy0d3OleMtUa9c4GE9pbaj+jl1cjsGgYDSoOc7WdqlH+H9Mnbp7/Ey++TbDM9dilO7
zCJ/6pTPxUVTG6MXmFwcX0NAzbqUyUQybuszLmWuIKIgv6JALAgvSZR23g/I+3cqiMzO32RszPyV
mZ6IOsDpO7m4iUA3WQKBftwnzl6x0+ljvL4ehBWIyx14fTzgypUYWBwPZC1eTrWDrv7mAnRZtDdj
u96RoLASMYXk0LliHv+M2at0MlDmou9D3XPBktXuRppuH6DhBo1gvXgeeb++ZoiJCT9v6K0x7oP3
gh8ZS94SGpOYIXkBuj7CFMjYfuuvwSeybs6lW/lcOh0u9IvoMj/vN+Ka26S74Uy8XGrDmt04E+PM
ML9t40xMMKHuD22cpWnWmLvpe6d57oUh/Z4DttntG8AG8+dV1jT0H/NjOyYz7f9wSDybl5EUULnh
MCMxyT67fyg9NLsuk69gJuk7Xn5zRWVwwaCOoGi8iDcnE638VFF5LlQDDyoBMEQCZoO5MT5ZcZit
AqDhXkJjsIA0q8xcun+qAD9WBRgXlL1mQCKBbgYZaCciMtdMSsKaSwLkueJkpdaDWcqpHffOxfFr
c+4+kQUV8RWKcyBUYw7Up4pls2UseXzeqgDpY/syQ/lKGUsZP/jDtEl4gaqYNFVlaydFEZQRhIyB
KFApZN1pSG9Cegc+RKsywflrR5tqj4S2WVL8Mp7OeIujTyp9UUzOzi2VPl13VDegdEXBBU19ozFQ
SbeSm9qsgRXgweD0Cu3f1ViBe+XMw9Xr8fWYXXUIZgL4hbMOVen3Qe8nV31+RUZwG045unVk5kEi
B1yqtZHU7UBUEpipcQ7dU5oYPRiUj49n0RLrUD5vaXblFbB3CIIIZhT2vYDaFon7HnVfiT48SWtp
HdmpcQn2YAMNqAYSRwb6Z3bO5RJAYPYITewynrkhSd0pvtLteq1BT23lGdCq1Rfm8S0R9GFfAxWm
wfmDTVBnVqwIug5iqF6/yxJnpbigIhFuPOhlSsndKHsCVs8QXYkyOKASWbGyGu3fg0O76IxDD6gm
QxKjNSGHbvVQG5OEG5Bno8yz4drnBEyNXXOvew4NdeipC81T2zyG5RVyqfywSf3WqoaGBrW2lMmf
e42DzIcoI7WMjLP6fq9D1q3gBwK6nJsHjgL5s89oQBfO02yuYWKEDSM/Z2Sc/A+LQ3QgJnQd3JQ6
E5VLJG3b0geUojLvns6uL8/vNXq4elk4SmOgccwKM1+9mvWlpGK+gG2j1y7lLNB5G/8f6KW5KAtu
AWiN/yqysGkSMfAEET2Y2Gv3ZFSPlrwG+dbwXqzFJz8DAZvnLIFS34pDH0YH9h1Z1PjRfTNh1qfg
KPOnaGKEGZngi5yqgLt9F8qgsJYCsKOlUBBJzKIbgChu6rNcTjdKyO3zHgL3rvasgEtAVsNd5OyV
xgQGoBDXKr/zyheigH5dlDciqG1KqORFPZjzQGwdt92pqzvgiW9soXoYgHzVIdQNqVsrz30TgsjQ
MREuFzbHeIey04dLHEEq6FHxKmU2B8jkUlfjkUi+0alsqLot8c9tZ+jOQNOR/6SgzYEDa2JSJzRc
RoLNvfMn5tljFkRyC+VeYKWR4oUI2EGTLiT+1DNiwNBu8w1oc2kS36JX1lg6FXNuXwEkXEeYBDwT
+zD5Nrc/WzlRgEBAgUDHOXnDNr5LuH3rjM8GOlPzTKTwfy3QYZmGAWyRFQVwbYDDZBRzJeZ9/307
Zu6+hmXo8kiSKmL13l87n7uvZ0sSwL/IIhkLE+TtoTXZHSqoMCBSD12dXUpzmm0eROMsswF+t381
9PlWpiAYR/ptewpuxCfdfFliz5nz4VP74yxM7ENnXIc6JOIFddDNXj9TozsovFpe9CQnL8OwOu5+
lqwxc/oT1ggYoEURvQWoOb0fG1Q+v+F+movMFYInjAwOQfQaM/v1O5CM85toYpO5E799E83el9NB
M/flv0HUOT8kvHTxukI+B9WF95vn3ygEmIsP0TOEfnTkqUSVdWyfZ4WcN6QDfqPrqsBrTKzx+UD0
7c32IarR/7LEHrrPM2rORfDYEoqog6tOBfLi/a74ZAQ/F6sACA1UwRtXKZtKFHXeSeMYETy341dk
VWz0MyCizcAehXVptpOpaLcbZZvaYAdacNHYBhgDO5lT68xhVklSVmUNSCMpnqW6o1EBxTtidyqo
vuPOcCFtLZe+2YCsKecgnSAXiPozAj4K/xrVENCT1QYomT31Qo0eSiLasRyDtabaFby30nrfiqTk
TIaGZwZmuray0WNm4YlhJMq6LPeh9gB0FeCTL5DwaiDfAP4eNJ54hlvuoXkpOrdqus/jV+gUg9r6
tCObPL8tnB4MI5C0gA57XjqbGhIylfpc8Wip4cJ1BLBvV6fQNXZ3XQzdP/dVILpREQ6QWM1wCp0m
Km/K0aPoPnSQE5GUhLZdacRQC9Ld9rQCB3ik7EvxPI0VMGhAmklbezkoqzdJJ983obRG0yFEp8Bl
VYMf8VRrIYcm6D0V0vI6kRuoVsl2o7a2k9yrEtjMd2JzC/SqmYKfXc12eu+AcUy1/eIQ1vsu9zYc
8Lp1qNOw34A6XZcjWuQQ7AKbVcBdpzp3HteAgHY+hLagvSkEm37gaSeCqksyZSsD7BXyXIpAhRaM
cuAoq7WHDiLXeRFBzQ5q4DlyXFpvJg3EraRgDZpxWuX5Vdh21OmVdZyBmC6TjAyw1loaMRqPUMsR
wxNQmKfpAbTHev8kxYLVed6FrL3q3rMsembW+jQUM+ixDGgqQnIhkSAtmhs1yMPVzNQU9Rf4yNeC
1ll8AN20ht9UnAQtY8mK1MQCXt5oKhmvD7xDSHyuaZXZuKpRNJ0NzbbLYBChn9rSJBqF5kaWMO5G
zwdD7tK1zp/l7mXuBmYHQGHHXXl9BGEDwY6qgytfVr4PUSv3UMuvSdZvBj6hOmmMtB4JsxI7rhMr
1IN1JzrGECpWUJLrWpUB+cbC8PccpHQgO4OHW2oVSgcW+9cgPSmFC6d4afl+xZdQ9VX5hdTHXLg0
8kUiUyBIYJdiHOjXaTHnYl6ouCHPghQssn7jB02iQX1IAM7pGoB7vRX6aMHppdHjEeCSBWZIn7Aw
F4BNxkCYAOyzXJvS7FXwe65YKBOHmSIyzyEtVYNC1I+2+Y137Z+Si+oOvEbDVfLcr/T1TWUKSJz6
qzeuQ6O0n8N911uQBmihWsRZ3mVArxLj+CTPvjkhyI7KJPaOJIhMQOjGudRVMYdWL4jXJ2jFaLjG
AhrLqME+Vrn1WqihBBnBNeu/NKe7QumdOvChHnITIXKCIR9QKC4srP0H/uTxLYdn3Ij5RAlBe3ur
TrbXvwN/8uwR/T0kdrdVUMwttJH0tzb6VWFXJo+kW2ylK+etbTDcII1qKAYELRfWWJlLixL4BLCQ
QkgUJEPvz2ruoXe0lnFWIUm8rjtpXxYpdNvbjQoOfgirgh0tsRL5yu/9Z8WDzkp/pdTyjZ6oK02P
IM5yiElpdpK8D+rTobRDkDfm4qsbwE+GV56nQ66KWIIARskWvYI+bplCRmcM2NkqnioObxdSYZPo
Se0fQgWUi229zvrwRhadVaf3hqtA4I8HY5lzTVoIHUU+lEu6JyDMbkPlUHAvx/f8LBAAnE4SxGPG
uOntvE42l59LYV2U1bADISLFBYd1eBobeYlZ7SA5h8wWmElNZCnpyxIh7KxTU0G7KyEoJCB8er8U
spxWih84wy5yn0HsWAzxwmLPZkGQ6/zLAuOYK6Bgo0CDswFXnVXZd2eeqaMzVTcyqzRPeXqxtL1m
Q2owZOkjeAWgP5nZXl9n1Z13WqBlE3UEuCrPIhtKtGj0igiS5BC5wTHaHdbaebyKV8/3B8/iNu4Z
d+5Yn9g14DYQVEB0yEe64lzPxWSoPQQ1Vkw52p6ABvWenCun1dbdBKeiyaPiVe/UTXjb3McL7QJz
cT5SSxKgvQpemOz9zvVpF3IOaPMdzYG8BA9ZtYuucymAmFZb9AYhgV2ii//4mGexpBOzb55lclJ0
iEuVJFLGHqLO5A/iwbMzC5LlV8Jhifh60RazjX7UFvNw4QS8csDNMI5rMLnb8gJkeNZgDYdheVxz
fl+VgMaG8xVRS2SO/Pf5/bleeGVqmXEFLpTdSFOi4C9KW7FFKVYCRSp34DjVGCBFFMfQi0LrogLB
usDvrKziTd5pjCS4gQT0wk6ai7Wm38JEcyWUQcuow7eEFPnLhydoTaH3tKLP9wH1LNc+bm7+aTqx
93YHTHbun6fpn6fpn6fpP/Y0nZ5Exq/HNSIH2UEfatgXdhTsZLUz+PzQpgeVL+wc7/bjZ38uxJra
Y3w7uKLrvJQgyiaA1qmrHrn25LiBBVfG5nvzui2g1QZFktC50kbhYgg6R266EMgtWRmHOXFgn1PT
mA0rft9NLAbwu8KKN90iNnE4XSMmOTogSq0HHW+hQhCpWKTULS7D9iEWzrzIkEIXb8r0KSnsGgkg
5zzKHi4UJIe2knboR2Xi0yi7EdwHCdT+tRigM5c2+Jc68CtksilEANz+NUJeLYkfo7GJvYTIaAiR
ZYNPCkMJV2W+CtyEjvJ5lY4nt1abAjHqwnBf02bnF9fEBW2N01hchhxldNL1vxxur+lbr7gQIAqo
mEKGziqgGU744SRSdlX/qyrWmWwL3D0Jr/wBypilD2mzu1zzNxCputGF/Jxzw7NW9iwF/AGE6Kjl
7+NmrarhhQJoGPjb+9wWrwty37dnQXDb11Yag5fpStEeqmJfEMgk3PLXkdpaQQF9O43YWp9ZkLkF
G9NG82RLLx7V6tIHHkACPVN3MuC0iRQy5R7YxiFGRk6CDixPkmYiwqRlg/5/xygR0blPGfKYUJUG
D9p1W+1kZChzy8/OMYl9ts/by6FGds895xOIKe5zZ8Nzp5AJduN9lp/1+ZWfbyKISnuc2ULnotPs
LtiI8UoNrCAPQLxwFopQfUbKUt5l0gvUoaElsR+Sqxai5HkGVikoWpYvnmaFgzFmeJVOPVUD4a4X
kgePQFcbeurcBcYv1y/HT/NSlMTCIn80Shp94bFzwURsX4pLFw8hE5L9OYR/DuFPHcKFO/sDdONv
39nCXA5scuOwhO6dU7k4XdB/65EwgLjMCqUCYN2SZXYnae4MQ+EOSnoigCgsdI/4RKmCGndbjuoW
p8L/liC3gYS0X/6Se87qvVXrHZIhXmUuFCK4ztRdbyFEmc0CjTJ7//oI5mwHjUt4X8NHZGZt3D2A
duYEfO6bHLjVK55CrvVkKbM1G6/8ZRFY4/fxStIGSB0OAQ8OyANJDoOzL/yb4656Niv8e1Qiz4SS
MijmyrZAFsR1bnkXehHBJk2QHxcHMN4RW6+7dVkXtqxBQ6UHH08W2HUO7rdy44UbPYNy7kqJeotH
2amPQLeT5mdQr7iV2uxS5zlKInKhJciVcb+0ojWEMjaIyt3piE9qJ9irkm851RJe/i1c/ODzJxPH
xKs/oMQlzh6/ySeMW3oSa7qt1EPpBamt5Fl7IJAsL4BoD63YuLyVVrkMJkibuwmSNS/RZ4RNhghk
N4pf3Cpb1Idc+pTxzyefEhc+gDIp1NaggWLq1DMiM1119LkzelM0Q7tcH99Ts9nL6Z4a9/V3GpS1
pZPCBL9p5dVh5iEdn0PCxRMHdDFeF5Jz1cvBquSg8yvEoLLi7Eg9y7NhX+bPavjoQhVHjIippg30
cq49H2lqTTAhpG26EECPEp3W0qWXXkDdl7bDKVSiqFvdc3VsSgpktJOdzkHrjE+smtxmiKUkQqii
x9AhzyFO4pgFxE+0pjZ89UpvdlVdbFQPRGd8Yej6I+/0Zpk3r1HS7rRyQ4TbIrjvUOpPh43ib9p+
DBzPmwgiTTlK/P6NM6DpIU3OFS/E/7pRsmYr8QP1U4TqUKfKuWCj1epJEJpwkLEsm0LHQyHn1HHu
RYEGnQoOys4oHQ2CJK0DYEG8qvvTQL0dk5ytnpkFb3kpngnFw5DvUGCzUx7i1ylSosQ5OG4MTjCJ
gvPKrLm9z/eUaPGmAtCdE4V93wAaAT5LVXvtu5dI2hO0kXL9lVvslBDKaly6lkTXID3kmT2V+t1J
JKj4OvD1ppdBhUA2cu02enL9uzR2KOfsE4yaz2tau2COypN1G90G5EGuL1v9lzTk0DCrzUApVgFE
ZPrA4DKUkwv85BCkvNqKI6kBWOHej06jOqdODBpirTUliH1lzWUVcfvAw0PEBRxBXHEdbS/V8iTv
wFI8xHZuKuqVhIUkEUfzoKByhKKzfM63h7Raqc221FSzxLOq0x/4DpJp/lPV6KY8qBSMoJoIYbrn
qAHpRXvD8xee+yTJJ0V76+ShHUWBAdUwWkN5SfatKr5MC8jGQ93aSyAFDTX2DtpMQwXwQwXKbpWL
aAQa0UYPAUguXFNF6M8FrgVJnlXZbqG+a2vEufQ50fIhnVaeaFD3QXPPpuH4fQXB06HRdyJH7KoZ
HhNXB3BENdXsJi0fdHLJ6VdCrG8LLbMrSb6NsuRBlqOtr4BD6mYg3QUP+Edco+iUACGCjVa6Da3T
a7lKqM/71PXSrVPVa8kXdw7nUp9zr5IkRz22vqglcu7z0i7RBdMXG8MRLhsxpQVKsbrqGJV8kBoo
Pg3423y4d6QrqGqV0WWVJxaSyD1Xgdcu3rUyZ3KCdBLq5WrIzDi7kbKrzHuMQIybjw+nNfZmHpwk
6CRJrtTarr0LjrsVoX3dnpbDVeHspOisSK7cbiuUZqHfknCnQYwxf3RLRCqaboJ2NfP3gRDSuLus
XRFv1wuHA0Uvd1lX67w8c3Wduk16qcruIVEDjM4SfbOqThXFREc2zaAzJ5lDeuOEVgW5ujhc4U/6
7MLXc+g3GTnCk1h4dqre0lDeh8Iecsb6qZRtZW9VJDhIxMDjkxS5GdQ7IXONOIT4uwLV2VshLHdt
KVq612+ULFg1TXnQuHIn1ARXL7ko+1fgRCKvpAWYtr0cNGtlURqVAq1hNaSe5mzFlBie5kH7rDZF
gIBkHQR8JaS5gh6CQLKdx5XVqD1IA09DF6JzQbMmtb7JivC08rdNUBt6a3KylXaRGesmAQdM2fNG
QDSD83tDLyynJmCtxQkDeZ9MzsPq3C3H9oPTWLeK1rfhcqoOPGUgBqzgQbSNFm6beKA1QcZ88Gz4
H8d7LBPJaHPfCCB+Vl/VJLObNgSWpTM1PoQO2daNzvzmEI16Rv5G9CxB4zaiwJsD6e9QRbvMQKTX
YT+FNZ7mIBQExKQ3CrG3kuR2wARnKaFxgDgl8w5lghWMtQ0f1OdB9FwMG7+OqVNuheAmT8S9pjWW
60vbzr3mKiQG1Nx2RJPEgukKq5bHNMnFRer4JxIe7ZVyWveRhQSM1Y/VWhJZfuudDxipzLubWFjr
QOYM5UWQBIaQOatWuecICNKFxvTb56Crrv1o30lQKL5t1CufKwCWSm6rSl5HqbvxnGYvQsnyi7c0
U0T5ogjrbBACyk8ZvxUdbSvvYwIVZIl560McVe5FM47iNUpgn0nvTUwwcc4nk4izCD2IyP41Eia6
cRVNCGsN+MDMbOxkn5m4LNeZ6axkq1ylB9S8N609bIULaTUYGOvZUi/buDAfolvwdsngT1VBDs+E
7Oj+DgKogqKRCXAsXMo0N6F0LSw1+7xlaT7akYGPV9ECAOX190uWa3FdljzsSLiJNtA020p2j6Il
PK/lbbBhzd4CWmUlm9W2vKteq4jqF9oZb+Z2aBPr+HadRfyo5PfXsHmcfxDxM0aXxyaKeRlmnhPF
aBcddnEJ8o42tJumgR9/4iOysMVnOzUns8AiXiByLXZCDSgCEVaujVYeNT3zrvxrcTglvf0a6yvO
PD7xS9uAhVr97DaYDfShha2MAmKj3P37Pdl2HtBzjjjsSJnZSaKaYqjuRPlwfMzzCcyJGeYB2ahV
r4Zhye/cR9xtzQsU4uuH+lA8KScIe0BwlqlGpBr87WKWYWmAjJ/8PsuzDhoJbgmtnkC6sDV1N+GK
MiobfueAPtRrXrtyIdUwO7KJAeYA627tZ4kUDjtPuQykQ9AdSL46vm6zY9DRqgq+bBBBKMyyfc8Y
8HPR+gh6SUhzfMMY5rz71ATjTCL0Dgp5VfM7rcstsY6gcH3dO88BwkWvWgIFzuLY0KiMFgvgTkcx
7ffn6T8SxzaZD5VJuYWOmDaBA87wmx7JEnk73nC+FdiAsBuuMRjnnHHrGtXK2y6BdeaOx9Qy49mK
WhjCOFYBR1LQDvYCUNKaFN3+7x+QqRHmgPx9rNzcCdQEKPEACojuvTcCnUnqJ3eLpOUlxAxBnEH8
F0zg2eb4EGbnaWKB2bEiCTW3CmCBJ3cDV1OpFw3VufySERbqUjaI5z0BzhAk9YbiW02CFgiykCdb
GMkHnHCIRhM+1Ad43JDW+UBlx6EKkMnHxzIXnUyW5C2enSyJFMh5lnEtv0shgxupw7U/uGs5xfOj
yJfCk3GTspHQ1BZze4Wxo0e8i+sZ/ePG0xMEn8DMkSM1MyKSlronlwY27sXJwCC7kotCOO4E8Z5o
SJsk5wOkmDnUYY/P4KxL/r3l2JK+26VdRSBKsqtryQ741JCq25RDvVXnV16wAEtcOEFsk1MXt6EW
OjDGKTd1fS0TdWE0SwbYsP7vH9E3AqJj24C5JkFRVZSSD0huZgYpReMLEmOgcFFtYoQ7Z9vtBdt/
VK/QKVLtMzu0/G1sFOtzmcboq0KTieVuohvyrG4TC/ITlrTN9/qFus2vkccClnuJVn1pIzEu5fMb
aeHEszW5z7mVWSw2IhR0bY/cEGAlen8uvhdVO1cVJGORDH160EdD++F761+oCs7MJroBJbDjgDuE
V9+KApPz75dtXeTCWBW08sdso9j5Kj5Br8e6tWUbwPoLxwpWxz3BuHGZjf3O5LiTJiZ7Lcq4mnPw
JH7ulds6NRStXbnXQq7YKgShjxubw2S/s8ZMZSg4RA5lOLhU4Q3XiW3ibxozp5HJWUKwVggSswAq
d6Bn7gyH8ighLR2NpTlmTrLAxb6TZpjjduwrFKHhjgY9oV24CefeW+9GypzA71jKcfKOLCXbteo1
UiBUggTqLogSRHngon4JjXbXp76MBH3lvRxfzRkngyESvFllSdORT3m/db6SJJjx8O9MMYvWpkWq
FgP2zU0DORrUAOgAaPA5xMuN1M6M1+MDm98ivwfGrB1xXKcQGpQX/XAdohLjkBshr60vGWE95+eM
zBUupxPHIhqaEhoshSdg4kZFuiff8i888/nehTAXCuTm8SHN5XLeWWP89DfkchYHyMRnX9wZ/8Ox
/mtrvIEPJu6ykqM2GULMZ4ieoLscXG7Oxtmo1rOGvo5gq2+WQsJZ/4wE6Ngyg4wl2ws0IJyOORH+
WUOdJldlkL4Kw8ZFm2kQZJvw6vgKzu78iTXmnH3SOS6NiTlfX7tzZkvpBA1A/5rCt/t9smZ/Sul/
Sul/Sul/Sul/Sul/Sun/qaX0ObDfuzuTyd3+INhvIVh4izknt/fPBkCslthnAKrzMZYE9VpEJNBB
ZZ5Nny34zT6Z0Ln+LzNMKPfFyH8Msz+8PVUVuq4S2p6h8f7+LegnXS93ASAEOzSjgON4gLLrYGh0
u8y8ODswDXS06MkHzx2LIa4h0KF47QjSXoFZ2QTbi+mg4bixto+hCXTdQs5iDEY/jAwa7xIv8Sg0
sMXiUW8VZDsYGW8Aokd/3Z8eFpvjZ2dvYoN5N31h9sSl4TDvpdjJyzbx/xvrIa68TWMDXwpyA9kQ
jRYpzcj0zNAYERCFFW68096WkOt+DO0MhfhPiOYSiOai9i1qgv6hY/2bMDRTE2x3OhfjVRqNjBqJ
UFDSl4YEHiEpXMpBz8HOCURzR0UtRVFVnjlv/xaw87kOgXeDYl5q39AhMJ8i/D2P7GvtJ1KEc4Ao
DFvVVNDHg4OD5f74RwBR7z5g9IGTS+/LqbzZEQs8YFEglAWROc8Y5AmEsZwMTlURC0tJFNrk15Vf
b3oZ8Njhss3u3K5aSY57z1fVunD9VZnkVtTpRgtAL9c2rVEEvgkS/JWWBgZRIlpXr0OzqE09l3Sc
fuh4u05m5uvMJUsGxz+fGNRCz4uHGkB8V+Gpk+28AZzuUWiCM2Hhppm72EBrKGgiCh3AfDAe5O/X
yeYij6kB5jR/riA/x6hNJlZYQNcQ9E6lDij3tRfxDXcnHyKNVoPpZJSclecSdA1qM7/9+3mrqU0m
/PhcCX2uDPVuZOw1/Y2UQHO5/ekAmWv7axiaxSVkvEHs+SF+S8NOuoJKOtj4t66lW6pV3pG75jI7
iKfHl29h5xPmUAtRI1ROii3jeQ/ycMsnm+M/f/4M/3WyCHOGvwQYmIvlpivFhPc/PneM1/jbczdX
+n636xmv8b9d+p6jCJp+7wfA05cQG/M+QcIjSwJzmibIzHJ/I7xqTroLSr2/TTMrrw1dIlf8CD/c
ZHvlDhgEc6S5gniMJdrlBpSXFm+Lb0XU48dpPlqYWGa2xP9etDB7GFGzJwBugSqQlS/5ubtoYpNx
nu4nQVCzN8LEDOMzvwbhmS2zgTNUAFJUgwobYfZa0qm+mI2Eca0RbAagXuJtufJMaF9Tb6fZqfm6
sMVmr4SJQWaLlZ0OrcMO4MHMJCvvXD+rTAWY/TG3kBrFLll329KUzWQt0xY9n7Hdr92zJRnJpWGz
vuTHh812QvzQsOf31l+r/UYKMYl5v4U6739wZ7+NMiHO97mz2ejg91ZTmQP7hQh/3LRsLklQdOge
Q4RcAZ7o/VviU7mk2bWb2GBinX+Iq3X0Dx9GDk2KMTMCNl0WcPhlfqfZWSAEqm/gzwTjPvMgUCpH
yts8QtYnK1fZkNgpF5oSGgodchn1d8ed1ZIx5l3wNWPzPknn0Tgk62NVm/GMX81/zkIeIA76L3ss
rOiLpHxzip8Qc/9tjlm57yWrnz2gOjr6EMghL8lKBv5wdnT2HQaSDF2REFsqMtti+CMsIXObe/oN
jHfEDvxUb96cE5bR/wSSepHXJHaXiYpbcK0otrtGqte6Dwri/KwrVUtyfeP4aX2fBcGPlqFvCXZW
DXqyKgQEmHsmhwopqAP6Yee3EdrAH7vukLa/vmaDmbQi7ousEWCjAqVBcF1Fm1w8fM0Ec5f8hAnm
Kikz8HZDIWDYucKZONSmpl4WyRJobGk5xv03iTV+ZDmY6PVzA2HaCv97Y0kgHAYTuYjUMbMivgqt
OjdC02ROwR5EC7NfgQKbRnZgq6dZRd1fze1I5P3sGtlJcBGd+GfFqlhx5/V6MXB9f5w+fguzdBzJ
9Ayda9iAdr9tLcGswUTcrH0wGkWgiCfrwujXwub4lnwfs380yiyl8v/YO68lyW0tXT8RI+hJ3AI0
mUxfvuqGUZaeIGhA8/Tzp0Yxu5XqUxmj3dKZOXFupFC3qkC45bDW+hJjQqm7i5tVRzMwdSnwHt+P
cOFu/3mIi53UZALC17kwdY6adRNMK+vGuOEjrZ5kFNPMq3fpzr7hqyloA3d/bYJXh7/Qvb96+D/K
4j/N/jJn9G89YX9UlX/+lgs9XXWNbSejhZ1ghjeE9aFOKX+Z3ojf02It1iKQ9/rb+Cge850SfH8M
rhw049Lg+u8ftGsjXCiJDt0Semt0lg3BVRnQygi4j+/ncOHv/HkBL3TEJEdeJSkWEO8oSPWXt+LU
uLRBh8XAYU6oRP1N9e5umntnbd19P7b5U6H7L1H1G63qR6FrtqZqC4xtOpwuEzLtnb1u3aVThqYZ
N0KCS4Pu9i6aX4w7XvXMsjKvcjYJSCbuEgpgddSnLmmBfam9vjlzWvo96DzJ+MCLvXRWGTG3mtX5
TauE6RCo6bbOTa9qT82ClhspimCsN2euMPReGne9tumclJF838p7O0e7/aTx/s0ZXwhE8b9+xheG
9J/P14U0/qUX9Ld8j3/5e38e/EJOE13oC2oHFsSLrCBl1qo5lLc1kjXQb/kkdg7qoWRkevadeZh8
NA/qWC2osx5Y62UHCPGojNBEyv/+EFz9qgvx/c981YWV/6e1Mi8qdNPOUjRrxlq1v9E+OpZ7aMMH
8HeO2G0SWMfvV+HK3b8kMaSNPSbGguFsNeqz5yLejfkV0NAV6WleyOc+nVpFdDAE8rikFdqiCL24
Ij6vDXEhoP/KENcW6vwJPwjJv7JQ14Y4//2PQwCLRZIKCzWSvVluenIr6mtdHs8r8c1VNC8k3797
vK5tzIXY+Sua8/zF383oQrj8GuP22lZdyI70r2zV+cO/mdhlrtKvNAkuand+l0K27aDOHehYBPr/
eBQ1CzXblmKj9pBM60aSvTYeO6RKLSay6pwRRVC7iesbKfpt5qApTH73vVj6ub764QMuzimsEDOJ
XXxAndE8pnxPaHtUd6C2nLvxeB148ugrx+JNTitvWF2rC7y6ABcH959fgItj/csX4KfehYOWjiBF
ug7SEf94AqzKrqtxRpEdcYtQ9jBBM+JbM+B3iR3VQ+Y5JhrF2sTrlcEv0RpxKCoqYvTJO9jWhpfo
oCf6K5kBF+lgvx/LHz7qQpX8Ix/1U/nzwzdd6B7JYzK46W9XpfMX7UbENw1xqVZds1qvDXShgf76
QM5PlQTy3VRTQ2ss4zcb5QdFZBV9pxkWmrta6Js36Tc136rm3ZCn6BZpnHtvUpkfl/xZjW/r7tDX
b2n61iKJ0m3QaROUxXSQtJke48qhZvfm2nsXKFEBJvwo0UCv9iBZmKuj7UR3W2jWuaee4rwbaAFn
S4+DElfzeyuG9TfEbO7fzBKd/8yKlvypz9aNsSXqW5afMhfxtKOynJCOxWR6yNDpswFQSfsU1Xgg
aIxo7kXFqa6hayka+dnxS2zaaIA33NiOiBrHpUU2H0W50ub0oyhfwYDw0iasjBbYy/X38uzqkl5s
3v9f0qtL+lPTgpz71CE8T+xLjq0sRtstuFw2arVPzbBzqitG5c+lzQ8jXEibfKq4ES/nEU7NNtnA
kT01b/mbcVNuqrUSiSA/5feJStUrYu6nF/2HcS8kSma06JChAzYn5USdfKSGu8/inIrmmg90baSL
U/lvjPTzAMcPk7qwKNBOVSOJhsXsIuNWBv3T4HcP/VpEy5sF9Om6+QK20n2a12VEnr+/fFc38rwM
P8izX7aRVyd9YUX8ykn/PDr5w4JfGBClLBY1TQa4XQKtjXuC9sgJ1WNng7pempM+gq83x6d0OErr
dlwAAwY6FAYd5ehX6kKSDnntC/NGI76qXSPuXLxb/q7Jf/i6CwPaTNFCdRhxHOZI3hUb9ChwElpu
7Nv0xt2obzaaMu/Jle5QF4+Xfxr08llJzTKVWzMGHaNs70byOAsq35rH+Rjfyld54lBwKtU+vj9+
13aCXJhS/+xOXBGj5ELI/QUxem2EC3H2z2z1hWT7RVv986midx660yDP4JK5mLuJ1uc27pzqPin8
oepuvz9KPzXKyX/9/kuXME8tuXT5hE6c6W5AKw8LdTnNbUk2o3ut0un/cFn+NdbFqW2zsu2tApdF
yRRfHQ2aIihnqA9tiiBxLWGdTdTI0PsoMwNX+yDCREM0Huly2HFtYf/exC9O6b8z8St7ePki/N/e
w6sLe3E0/96F/Wm80UUtG171NUezLru0LWaccGHZZ0apHsUR+sD57SbbDp7h96xh5hXb5qKI6D9l
8I/jXeyka9e16TTnbHLae+RJQxv53wZFiDMQWydyg+5QR5n3/fm5Os0LIfS3T/Nik3/RNM2fxYx+
XN0LK6so7doVHKubLAtNkxTg5JfWCjM4pKJaWFO/NeYxIw0ozAdAjWlTCY/HR96ong3nrUq/YnU3
T4DkNuA8LHDl5vdm3k95UKUjdewUZJTbptkp3Z7oKZsXHmR66UuUwMzlsl3aaq3qqee4+2JSmKnq
4Wi+Depb2qFdeDCpGwd5mcY+zYBAE/T7Pb46+Qsz7/+pyf/U1HTRNNuyCFEJ8nL/aOOiy9OiGsZ4
zv82wzhEw/6N61XM2Q9BsTaDlo2rJDgR75oL8TNx+cO4lzZVnWRKvpxVUrHgrUJw1jmZf2Vj8emX
gdAfh7jQRH9liGvLd2kG/bLlO2/Ln+eGXCeN2KarX9Z/A+ztgs6noZVgc8fd7aT6bsayJZi0FS/W
MV9/v5Tn+//dcBdOQT1MiTp2SEXqXIAMZ9BQ6kc5ySs38bfUg++GuTiMPYCd8ayoSDhBgy4BlRKv
+572b9OqDDoGtFTYryoGogJaduV+wzJvn640/wzXco7kbjGocff9xK+s82Ud2t+8zpd14n9xnS9K
L35XpmiU//vpuWyFKBNjFFzF6Um3Eyq3O5qj/t32CPtsN+QG8VofbEQ06e9ZgYufPYIB8f2y/pbG
9M1O2xd61axsUvEJX4BWoVtySD9M9iYYYfNx2Vu7YltSvk2wv8K3d+V2oK8azIqrPdyvHGv7QtvG
ZZu1o3K+RZ4a9p7qG14R9RttP91Ajy17GS2s8lJ05apDc6/gfzMOSAnyyZXrdXVDLvTv/4UNuVCC
f8+GXNS///lgXgQ+ElB//nNDHOXFBmK0pkQBPI+8lHzt8JPeB11sAZTz7sYPsw6uDGqIeS6j2jGf
p6za17Lbp1rmjcgEAYkFsJXhyVRe485mCzBseRwz4pYHXgVWjDYuNWGmHqX5Q45EsyExryiga/Ls
suDlH5BnP30gQ2Lyf139CxFLOO8cvUcr4oIq1PCMlbERDLAh3/WaVRfUlHu3mZchmwKFylfW49rg
l5Uwv3TwayLnsirmb7vs1w75ZWHM//BD/tOQHKpiDd0h6EVjX2asuotNZFZVSAPbqeHgt2vBkBYC
ZdIFnaeEMiyvJCPoOKw/tUf+NealtBrNuip5jcw6jZLWG6pwBDqw8JWtxinckOk5uRF9IKy9GTO0
W29w2jXaTbQb8Vjk8y5I3KORe3pHu3SlpGzJfHPwSuOVi7DcZis+7kQR2a6HV2qDhIPL4pz1SVhk
AcmoNPGHtLUp0M7au5WwmK/y3B9S5thMST9abdPHH6mkypubb7rcG0yq3+c6TfWAzNuK3OWog/4S
FohqPkhMkEWg1+mn/KM17zngUP50GLWnpvNVFJz0of0lyr2dMStmpbU28kOeBWbid5VLOyWjfdey
YT/229JlUsHsKCBxIDoBwiWPuRWOHnDH2jo5TsOxjmkz7J2Ftk1U2v5gtOHCh1BZApHrK3FntB45
JYa6Miev2Gt8Kx/mL8eQgfNVW77+1JMxUN6HjDbztrRv7KRGVjoo2Mxa5rXWvjtEUoNvgWvEP50v
iSbEeVjmUX4cE5ZXrHO9Ze3cIKVHiKNlv6v4sUr3296LQaW6E4jmKkwoN25thLX12hz10xDmIOuA
kXaXIycXEV6LujVbdLqotGlAp3ox8qBAjnRDCdgQ+M327dB9uPIA2CB+Lgci2wNoCxTp6gYfNu7R
kziFdVMyeaeoDECJqfFJt6nrdZX4OhKBwbCrPseReMR5mhDDKvRtApLQYoXaV9FECSxsaojA+tA4
kxnT37pA3ZoFc065w0Cs2wJ1SGp/7MJc3y0OS+RpFC/F6HdiO6cn2YVtvwLPii+01D3kP2aL3yqr
EeAyWt0kgeyflgTP4yFwXekzqheqli4pYGreeAO+4qNwD7nGzl8gwrryzafpRaasVfzxaPV7AMBA
9M50gbO+KkfPqdcawcP7geBnLATnPesxTmtWiL05+yD7OYTyt6yk+AogzJJiNd6QFC+guy6cB6rL
tTsFfQwEGVjdnrIvkaSLnh0l6/nanlYTWSXdQ40TVEQdJn0z2F7XvsdIsABsrGRk2yMTg38UPAK9
cYiyTbd4c/1QoBdpTy3lIY530+Txeueah0aslzjBg/GpQ967C/Qb0/HuUIR4TE7RMEOj0n1IE996
JGie/2RzLxHhXHn5e4fDnzBF9brFR4xhBOkQRMqeavEhObUDSzuvETuE7vvUm3ByrBsC5l4fgguO
/1SSGysAUDzFo0ceNgCaJcEgffu1fCo6Kp31CFxjvNK/zti4YyVT6hZYDZo8kjfkoCYtcyyGt+yY
3NqLP0lcJ2zC1uruutLHcdU1mn7wcR1jrwGEelqMtRBUHXbt+YMZBkifpPbRdKtlCuOHNguUGcvf
aVH1Wa6dLFQdhmev4mPsaDIDmYakiU/cFqsPe5MJY8OTW3NhkBcx+RrxC2war9z0E8AgxtOPCUy5
cyGMRYHpk1mg8wGAPgauHMi2ehoo6t7sXmq8g0OCWzvQH+v8/LTidiGegQQHwBNNvfdCMryz4wCN
w6HpmFL6eIRzNZpBBAZohU18gO4HBSQ6E2J4vSzrTlJHemCDsS7fTvopG7Hja16dDHczlodu3PDc
l/m6OCXvucvcYdeBhWdABITW1gFJDFChIcoTz2jXFiR9uZbgkW5cg7mIRgnQLGld01Kl1rya871Z
hLn9ETczNZ2NhOVnU9f1HfHYouc+pED3VCLR/H5CzokAH8Mb5qdRWRkO43qg5n7rUvvVtZCsQtVP
e2baBpjL8889yo/hoUKUcwG+0sd3kYO6I+VOaD6olPX84BireaH5G/KbQ5TR46XSWGkxhcRT6nsV
Df6/TMdrD0PNzJZWK1Oh8n10/BQtbzLQAKLiNT1wHOtiRRA9m9jY+3URmU5Y5eHcHhbwMe2XMqZA
TC66t6xinc33Am2sx1unvammKFNoYX7ahcSRwIsoMhTIvUSnHWNT3ChbkBnuhowz/I+FzZyzipzB
K3yqQIXQm9el3DYWwnHbFo17btyTfEw/Zn0jplX7sQwMl7wnizcWtqckIAXOFqv7hloNDrgBDmha
BFpCgqkdPNUBrtBCqB8Xvyc9FaBEctXys7NeAP5QMxZqJDWYlthMfGg5QATabVgWCxsyCAt9orq+
aduCyuLTEdnexBtjRoAAsU/LUlFTxgz4ZCjg13IKzR7AwsFayUk7VCDHgrJGfNPPzVthg9P4nhUP
Mt9ayW2c3CZIOotPMfiuZYa99+dhz/l9U+x1N6zKzbREXN5B1/sLyg5UQDF9Nlh7qeyqeWBJgm+F
fOjI1lx6byF7UQoqoBBnwSZ4i1P95erPi/amx8+uG8r4eY6fteGrxN85WqgO3M+4jObyWMR+5WxT
592sV00TcR1eTvIBgyRVBy/Gt+kunkeIXyUHTmo6ZZwSXCtD3ccF1COvPM29R9uGIFHEqoD2deLP
DlHYqdu0Q8JK926Jd4Xe7NJ5okUBD7+o18twgy5V+NIxXCYekmFdwDKbtmYd9k3JuDmuTRNK5G3m
6EENQucyNLctLkZdIzwwvY1Kt0YTNL/HOkPbK0BCCnWlop8TL5I1uJFg5VZsdK1wAsh3Lu11O3zG
mLtrgHCRHUqDbDQ59hTeBwCuGhvgYCimBWiITVv1zogL2isGjRV7S7KjZR4c9VhqkDfQAI7i+pVV
sTQzd2ggcEg7ZeX2Ds3nuzi+dcscCqjfWjgHY6l5yrRuFY2lOSYChEzVfLRTARugDNHngrmL61lg
Bs9LRkuo2yQ2vQRPVLUF6K4yUi1N0ZqpDrThIEcCA2MK82xYNcV7qZnMzO1ItGh1J1w6ttiquGLc
eMkUwKpLTh1kMFX6AIIudKwlmNFuC8yZVK9m/VXz0ZODHjouTswCBGwW6eNMnVL3OwlbFFaJPdwZ
XbYiw0vaH0i9yQGaNSuN5dNtkruvompoUmrUaXKvdHNfb92gKR4KnXvZcFJN8Zg58nUmKP0gym5q
Ep2S0aWJDfkGBRC3yHhUS5Yl2rNeG16iJA+J4QCli+kPO8NW/DQBaruKgzTFZStokhRBgbpnrrF2
QWcuzByYcyamNOL4QR0MUFOkod3GvpI88kpsZe4XxX7p7gzlpU5PY4HLi3yutqqA84XS1CKhtoeO
rCfdPYi49gszxT4+NDjAZXuvp48p5izHe7tzwjmGX5p0nmU/pbikOmo+iDCYLRUaG4231BrtSRGm
+OWxCW2qhirokt1eV2Y2n/9Au3cAqhtnbVW4LmtmlyVkRNSA32fGS91GLs9op/YeV750RBq5OGnK
wZlehuajtwAWWw1VixDkqUneGxt13/ktd5LA1tagQSva5+Q4m/QsAOWusfGbZB3M8YOTbjRn155L
UIwHRR/ZbIzUbD9IHLnLjY72KniCNZVt40SlPCmIXjQF451J1RzE7Xl8X0wNWqaGv7JQxda8MYvy
IjKa5zk/mjq8CDQhjKu3YYCMECZVpq9p2ev5g9SOsge0WRm9DKChMkEOrgGzMIXoIjvHyr0qB3No
7u6lLKkBmRfLjzLZt5mFFE3gGROqubsOSRUqL1iuHRsT8X++yZ2XPK5ZV9z23PQFXmDKs/2HHZin
bNsPD1N+UwHvWG410H+nzbkC6GyxGOEA+RXHx1J5aEDj1F6XDhb2tl5AUT6a032hPPP2PVXeeBZq
yaZsH23tWdgaDIBdq2lBK57HIUXDRegcEftxdUP0T7VFcGIwP7skXVVpshZYNb1X6GjBSIepbOfK
pu1fEwn+cGvSrqyiWCUrF6tipRUW1Fmr1rittNZbQFUWizgQN0Nl5ZSsgbda90YRcmtNqgMB4VPF
EUyyCXcGahm0ZWW0mO6MQQYxWUB0jDCQF+dGzIgYgn7dvvB0TfLZHzQZnCX7jCxEc2z3HCCrQU9X
3JE0S7+KeJMOGzG/zOpTnm2s+aE08G2wabskD5Pms8pP47Sb4KDk4BZPBjOmrcghz0esRw7uIioy
YfvofUE5Cp0cSK45/shNuIyWRhvzrSnw1A/SKudRX6QeMXs2jDs9fpzMQ6ZHCKjlI54MqoM5aMh+
1KlWHEpEY+050oBHn41hVynTipNxo4+pN/eQbnnqaXyp2TijP1Av6NLowcS7mwbG1ND1gVPlAcTG
Wz+J1TT4jjbAHm4Zj8W2Gkeqm++Ew3TRGr+zJto6zymeFLMs89yeeLmh+Hr8Ok9fal0C1v6ua2uC
3CPX3GlC2RtwWMxh8hS3ifqu8OpmYm3DmWuGI8mDse+ZBpB7Xm60YmKNmKFKEK+1H4WRBlKAhxx/
2IgAlDBTuYkb1TzYIqr5w+CkqwWOiIpMhLbjhzHW/bmf2BzvmzgNJfwH2St+oxOWNbpf2f2t66SU
IAiQajoTcGWXflzppQjssvdVWI27rrdoa2i+i2BD3iP/HbbCkoaWfktS6PY5u0/l4ikkKoadNePS
jCDpFbt+uifjnlSrvutCK0+OZZdgVg85wpmDhJOfGwH8vMKQ22yJPROZtUqnbOFDJxToyrUy1SwR
rj8lnOFFF96mERTK7AnTfBqgRyvEOBQTWO1sroHrzFiKI1s6RwXwYTsP4u5oimJtO/2TOXKP5waK
tgsWjx0jw9aYJ3hU73MTwjhq5t7r4RKl42GSwFhBHQ5wkJ1awMmSyPmvNg7WQCeGr+QzG+yJqTF8
2OlmqtIQyHYMr0XSdFamWKIFFi63jmmrHU2rDhW8MKv9EBW1CV8HTm67kbBC8DpEY1hbSzp5ApDq
yUY1IDJ1yYL04BZujp57powUSNv8/ExlqIggqJ4Rr8pMY73SHQcXlo+wd5lTs8pNV2TBOg0ac6XL
OuSlJLULV7PwBYyRXKu9QpSbcqgjU6v9qVeiMYsfpjF9csbR62TJzAIUGey/BY2ucQcMeH2dSPS7
nCGN8Epe216ZlKxLu7Bo5IEbDZ69e3xdw5YB8mOMqWFMB3tWH4ginkYYB9LhCMYstK8gjJ46A2Zq
VlFNG320nV05Xc3K4SHlrV+hqrNQwDafvEl5LPEnhuxxcJ91SChRhnH/0PMsKkv5bJBoQoKk9qgo
hm8pEQHLQS+92TYgWe67uIjI4LAxfc8RywD+24dmAYyarPgc9M7BMeAWLnmAh0hfLwz4njUjRUOX
RF1JONNVEmOj7WDK9JM9iv0MUWOM3WqwpJfqJp0tfbUYNU2Q7S9mYM8HJnBWrOrTTWAUL054FgOW
ihAYL3L4rcX0OAz2Y9IdKlgvyBa3hMacst9VZnoc09Zz7adahG5zFoVi1c51OHRGyHkL28Y6jUoU
d9227GDFVboeNIvcGckBm0eTBfIEiwMYPJVGEsRwp7Rm33aTp6ov3Eyokk8cPnJHy+XDydApatJ8
x7Uhy7NAIn1JUVFU6I6YfZswVY7bVoeZp7srGUOEzIVfYxOb5b7mMNW6JbDG29LV/YS/9/VyC9Ps
Vi00Hy2a2ARerq1gVYO8q5BY4SAjWGpBPa1RGeDJcmLWuK6cjmrOVsYSEpEwXX8WpPAHIhlBOU2t
pXjimKg7fTnpsBOIZCkyee90YysRV0uTxSdERr2OrGPAm5Z22fV9FnRK6tu1fZfDWMhUcojHhWlk
l1dbDZRNlcOZ7j8FnLFY6T1pl2zp4d9MJiyAzNMcY+Moz6aKO6myvpDbRrEDgaAjiU8t4qtFz1el
UXpxYXhcjAxdtldZr9PBsg5O+pCSmVqasusWkzXNXvBjbwROvU+0yEYQl8A0zR4s87SUzxk6hc03
vLFpapX6Nm8KL9esaBzN21ka+xg+cMHLIxewb9CVpzgb+4v20sbFb75AXyQ7o9DXti2frDGn+jB0
6DKb0AkHVGtgtjVHkRNGqgxQnLMMwQ0emiA3lcCy5EkCa4aRETo1dVrB3HXiHU/h0OW+1s9bfWyZ
qpXMEmpk6gj9cHjoqlIHU3GyzK20XR8NFFg2zbRdHE8b4fcXqEyYbKiC8WC1fNshQuvMUbcc1Hxe
S7g/BlGALBdM7a1TicgCKWFM1l1DpwbFFHqMUIwWuYbYqyZyXeWiwGhy9i2WaEw+CbwwrSjYAB3T
pKfE/YqrZT0hYGLAkEvrctfFiC8iLKEUkYPSCLUemObCh4iRole/jM19DcUwo1oHaFy/4G856vHH
ZqNq2xLicTlX50j462qgKr5lFJ7ppH6V3jTpo6EuLO9dplYtQ7t9WjmvBt/3ElFa+7XTWt+FUaiU
MGCshdrkPS2VbTetead4g2us7aGmjmFSp/ua4IjBTo2qGq22x4wWCw+HZltWiDkrz7pesAasyaGQ
zGr2yGZkGoKjPJlDiENmVDmeDLNgMT9JqjNX2ZZl7dsWngBQPTo0CyPmQueq8waLhypHvPpkxqgV
Q1nYKN+LVIfYqjYTOl3ETZjYcKdh3w9aEbRtzvSs/OIqiKTTXZNHGViuTnejNT0bzf4W4fOyPQgb
gfzk03UQjFZzGtd6lFn1KpWfuoaYTFr5TvmlLGFOlJXVVGuDiyhVndU88IPtbIcRVg4Q2rj3CXUK
F8qtXvd1xQiYrjWijtyF6SOGQ4E4XK0hgqEiNgddM8gCl9G4M2AvE/N1dLuoq6o7lSieKrZxnJwa
PUVI5TmvTFZoD6XurIwCMsGAch/x4IEz3sJdMqAN25g6oqACZTcos6cF4oB9MSDkYwRC/Urrfacg
KlcfqyVUEQU18ozadReUmTwoyvyW25l3DmHYXQ0LHIKWlIch11C2Y8HpyP1EcxDeQwzkYNjrATZ2
rSmsWwqfIy2MG/A83FuR9WGc4OppSdAmPdNN8C7RMQB6UCKESNJkq45Q9/UIHaE8mue2r2YT1RpC
X3L0BaRnVpXrFGZgSZA40iHMYat4Cpq8SjNgJFn490h7oW6rWNly9Jguu8dhKX0yvVT9sFHjQ4N2
Dbw+cHSr4dktcW0Er1KqIoYq+nzrShWJbXAbVDtUVbnuzeKgwOWfEDQgfcGkhqMY561vquq6KGrE
pD7iJV4RN3T7FnFzfKFTbuSECCvJYT5mEVcRfhA9QhTWprPjSKRz1CMomrl6AGgYMvLxwOQOXlVY
QTMNCMLjhqSdz/nEFEdbWWigbcC/nPBGbrotyishttF7G4d7NVXmarDvra7y2iVB9R3kS9N702ju
VYHnGfNVWSDLlMHLeBnC4A469fxeNW5Ht2A1onudIWhq6Pd6V97aybuLEK8kWcCLbqWcMwOBXXQT
FGnVMCvdr9Z56bunPD17SeVzbWR+zY2ta1k0xTh959xUVe6p3bi2+jEqOndXwaFQWxWn0d2IhdwX
9QhHLd81KvgB8RT2xNmVGdJSlLUyuBGPDU/guW1JKs+ZcoQMskjqSMXXEW2vErlb6slrkjTs+/5Z
nSed2sV9qhLfIHBlzMb2rb596R0DOn9oPA1xkSqfHnDH4EqePU5HZqvKXODAlh2r9MUTKiir+hhM
+Z1ckm3XyCQcq5dRr8NR74LZ+tTywk8U3CpNSYN2NGltngwlw2keEIQxvHz6HJRXW+6sclWWuFUa
s9W1jlM19PGBu/c8OZr2CCNmlYDUpsVbhANpO78YUHEt4kqtdLA+xlaZVS+BfCvM3huXr1oGsRGV
4rZIu/PzBt78Bm3v6g9CHPrG9JbuRlkeoFZE+e7WgU1u+7aA93Rwlwjt2APH/lCSQOHwNU51eWiN
EnaEQArAc6M+Z0jWbs3SK/oyNA2BKPC7Mq8zvJnoOBnuuImniCyr3Fx1egany2SObD6HcvS5myO+
+z6YN6TYSMQrF8/t7grzQSKqr5EnUxKaSmRrpPUrTyYGxDuiqulqLvHkpk7aoz6kKC1pbzNVvZsM
RNsy5Wh1Rw3Cpf4P9r6rOW4ky/qvTPQ7ZuGB3NieB/jyVbQSXxB0gvcev/474PTXKqVqCtsU1T07
UdGKlhgk66a5efPmNefIoCGsC8PrtwzXraWstlP54I5rLlEtN+Jf/G4dt5sEmbuiaDZoKan0js9k
Q5TKvacKIxK6t8oowe0dvySJr2gVd5f37kuUNjjULa+35WC4uMkIQihjuEJX1zZHMJ5E/DKtBixD
YVV42imRogfxddIgB4W4t8QiNlPee3K9zXyE2eE8GwR2O8T11bk3PoMmsH4v47LwhcpkasCHSSWS
KCVye1WMc4t0jFQiiC92lldmDs8fRiRBSW6peHS0hC00MSW+6bVXkhetwzZ9VBPQSUeN5RN+MeDv
6euy7Sw0oS0K/F37wdvXLCMaYu5PM9gLTLLpZXk5spzGsQzcWRmQLHCoOOUpSVqzTgcjQqYiyhF4
Z4LHPlcMmUUkLiXI8tTFIvLWarRSUtQCSjLoP2T5Ok+I0wi4M5D8xEvL4vPhqq+W6N5aZC1ekr1G
1AEppH7t+o0HdyvVm+TBbZFe+BKon7zhKUXytqo4q5bQTzmC0xVPRtF7zLhDoSwT0poD1qzsNig4
sMTaNYRmJ6uMpeDH8/FVQFqQjIMTyoolwfwxZaaBeltL8e+hbBCocnp2k0iKLnCjkcI/llYJkotJ
uk7qlzZ+DJrCEdpCr8GJiDy1isBgixd+oByEeJv6jx5uHiCaa778XEoDngoNcmTJNee5BtPBl+7d
4KZVkEHMU8ZJRn/rA4wECFOdnSHV1NWLKnkNvW5XMnCtWfWeCVSt9BZj7oS8Yje44V2vxu2umDIy
plz43CXIxvfXPbSz5/FkFu8H8SDGzU7lW4cjkhEnLOInPqKhyMgE4R2Pi1GbfGMlbEwuCnmNyUVt
RBKa8wSrGRcsnBUmXraAyOvgxfXlMk9DG5aWacCYG7VfZJjSrMqdkbvx8NLCbRhKsFRD0NzgpSMi
lBA8qxFvg2v+WWinR66YoreXJatxTJ20VWGNwTbej4cQJ1gnZWj2aBDDBbDO6ugQ5cm6q6I1UMUc
P4C+tq1TdyumxINaCjaJLCy4Rl2kMLlhj9DDWNiNKNkjg4RcvRCFFwY5N+E2GuBwPlXcU9g9esia
cMI6itY1yje6Bg/kHQo/ZPkgNdsCLjHv9TsGaSUG6cpofA6rezLcx+4rHAQtHbZi6zS+xaLAHGlH
4i7kaJ0yG0ZBUQKHJx63R5kDVyLpWOxVZq+iY4awC6Ze9t0hKjdeDsyNDedvAm7DDs/YJoMtrys0
umfEs4YgvPKzh9Qb1iMb6rE74Jk0hJ+7nNXl5FkePhVCjA46YCVJCO8UiRkjxYpQJcKW8lVRwtrL
14G6yP0lWyBPjee51alA0fev5dI3JaRWi+gq7xltSm2MvajFiQrX/qZD/KkRltBbl0Ra7l2J4VWO
SDspbnNFPjQNf+Vxyc4THbZzcvxI3QpYRdlwky8ZF+CZu27Y54IRH+Xi3lc2cjIgNgzViDYi6Yxe
gIcfiLafSnCoqwWTb2J12txVowhbJthmqPdobqPoJXdrc/QQjV11ER6hZbngFAYHGbUNRdIufQ4V
OKOyHL3DdOfKCYf8e8qafkgem6zZ9WIJp7566MtnUnzKFckCbpvlEWT9ijtZvU5JCr/0qfKTw+gR
x226lZ81ptBx20SqDTz5HF+85VIFh1bRCq9HpGBRqgscODg4W5Vs23CwI4WD9++ZbFIg19XcsGmt
K6lkdW7heOE9Sf2VFzpi/qhUvslIwjJSXZ3Jkid4FUhRofJADBZBpLN2kWqoPcArS3CfRLBP+0ih
WM1Dwn3GC9QgLs7glyA3+WCDCz9hB8MXjKFDRsCRGeR8I4PBY4KzcQL3Almg3rGLVwRkIQRRUc5p
lFW8VqLnTNqwvN64N4P8xS3u3ftIQNDejdcSm+j8js0d7w6uUctbIvskoHyDRWxC8FYyP6753EV2
CFf6PW7r8HYkqGfC/eOFV1KnldVzoYDROnZ44sTDI6cYzBdftBJmV0dOfQiRcFfRxa+PXzgU8ogo
PdLlHe4VBgHSGHUYephbRTz9EL9TnYrV8PDvUZqpj8AyxK12O9gqlB1ITaPuKRtRwZsQBxZp7EUf
GiHyOl9GFwFjk+mcSBJsMQXuIcw03m6iKT8VAq/hNYC2S8SScnKXMNJzHmu+CZduzNdVhn/iAkZs
cc0EJputkO2FEw2HN+J0T0ac8p6JrDGeygoQq60eqkc3WvExmloNKVojgNggi8m7q+Euuq22qnBo
UPfV8ctMMfxg1XS3MVmiziyubBLqOXfFsPu+giepF+rBy5YNtrZCSFjngGoBp7gK7ltmoURPuNYh
ujCqWiuXff7i7WSkmNIR9VtQEjPwblViCewnvEki+VB3BwlxhNbkGqfJMF/+tsdjBE8DFl4CsWCQ
o8yp8zX8DxeVIJHuA7dw1z9krT3eqrkpKjexpAd4y3+peD33nPPl29zp7o2v9XdUne6fUvNH9SCI
l5q/S83fpebvUvN3qfm71Pxdav4uNX+Xmr9Lzd+l5u9S83ep+bvU/F1q/i41f5eav0vNX32p+bvU
/F1q/i41f5eav0vN36Xm71Lzd6n5u9T8XWr+LjV/l5q/S83fpebvUvN3qfm71Pxdav4uNX+Xmr/T
UOg8p8gC4XiREAqyNUyEIRWkEgjs3B6N7GHxmXcro3zD1wg3pf/KlJukAlBIazfCIuCvZmoOT0Lx
HsmnwFozbwwUt8sm5EpAFwGyFtB/GiCXrMAE16WWmrG2RZejOaw8a0b0NLXv0GqPRFPwrIOkyrUg
v4kujd4YtdfX53Wu3V4fZgTNzZHCNfwz50iVdH749s6tMVXe+e415k+vscQRoJ3LgkBjLAup2KSc
GEygv70h6wAc2wTLYlPYvQPoKOO1dRJb1FRATMv39abcDKtYV/VQB4yhDRQ94/yWzw6Hh+4dkQz9
5OFMmvydpgs8qwDQE42JhNICyU07ZhTA3hGLd5wIOCZ3F6Jn7/ycT6OmH0mh9ppVVVBhT1K4XWl0
pmDVCwBrmD2g5zkbbTNX/R1A1XS0pM2cZGlazXPzo+BvFZdxeb8D3H1lAvlQAwiJqYC4onUK/UHQ
Yr0AnwUAe0wR/LnA+TQ4K1/ItqQ1zmA3umv3BiyPFW3YhWsF62BBNp3VGYLOGv42W3j6Y2b4Zmz7
G2U/ZwDPbw3HUgy/XCtyaHHAokX9YwPs9SBqtJZbnd+aOSEUZv779n9mFziW0vl/p13gphPwrzWI
Y6lrcGTKkhQ8uHp88K2jDcAUF5GNPl4daNPaF9UMN64JxME5M3ES8fb3I8Ox1O0XMEnV1ioUt9PR
1mpJjmgqVnYobMaciN69z0DcMkPIzQ1m8b8gNp2O5LlpU1fgxx3Z2QWn7sQPWvC5g0AZwvedNn5u
VylD+NG7epJiDF0cv5l7jqXM4eBWycASaBVndbZy7z/X+8T0DaA76azl6e1GvE8s4Cc4jNHNkuXO
Secoi/ax0qcD871CSxKrqPgjypRCF2MghCEQ1lYDA5Q/QLi6IBI9b0xPsgGrwlcZlOp6nRuJEofl
La1yjVtuV+4CG5iYC9lqdskMXzp/2jJ9lUapbCGoLqh7MKN25AwSrbsgRAM6+taLRBOA2NwNNx36
tItrbtQ2wrhmlM9on+LGWlPZhZ/deS4BhF659dNwJyoPMVfdjUyhMwBFLTK0fpf6+eWZHTCl/X/5
gOdUhjot71KZ03bn902kIfJDPmaFIp8clGVlosfPTpbxrr+PdMEGAoZZ26IjhXN6etL3/qqnNDS+
B1LdXCghNF1P1JoVmFdUQ7AnPc0sZuHb5zf+JJXZ0bmgEfAzIZELJoO8wqzXigXkIrt1IhtsDBqn
A0YF2C/z5ANzK0td3B8j9LS/+XU7qWv7xyzA6Sf60T5SNu2n7yNl3z5EWU9uoyIrAhGJoKo0f+/I
AW92yBNQgrWt3rYvfn3nAhbwvIbOCaEc1PcJOc1pp4I/TxJlRUFMBVfU0dMPALq95OYurgejt0YD
gKymCmcSmHQGoPasWveX3o6ZYTM9acS+CpWoS1fwmiTOPQhl0adbsyKwu2cknGazORJBPSKEZPRk
wP5O88LjzgiNYuPv1IW4T+xkw5hk8ld1wUyseKNe+a9AXcuc8/t3+oV5NARqAxXSR54rYQiZWZiD
zutPo5bZyhX72bXWa+DVaZ3jb4qnHxRL2ZgPEiucdM6PZktZmQShqYDvVYTm+msOAB1BcReNV0J9
kBVJA6VBxe5KgFHl5Kkly6wCphbQypnYYINtmGVapxRaBAT7FhglHJgw2I6YwHYxSFMbMi/rA3DZ
QI4DgGxZegj7wPFj8GkAIAY4pBNU3oRYkcdrGR5CXd6eX1J+Tl8pm1YpTdQNPpmIH4Fzv+QQskmN
wvbMyOzsGMqF1nZrMEYz1BKLXw2r0hbvuxl9Ou2qHK0wZemUrMhcOcOpCaUXJsi1DICxjHrdypne
KZKRxS9h8yUlz2yZ6CnzyAT3odsCbQF4SAPAnup91sSajEZ+obUn0tW6BDLfUvIs0d2XEbCQZPP8
us0tG+UMApDMVdQAy5az2647sNmn858/uy+TTh4Zr5+zL5OF/M6JP9oWyoK6RaVKHY9jLrv7EOhM
+X3arxTgkQ5W1S7DcH9+0jOLKv982/lddPIn2M65WVK2U/LZXhk7WJPSkA8sQu2pVdiRDny/bbEA
aLvRaeeX9fQz+Os20mxwwFdMyiDG6er0cOFu3I1s+zowsI18JW1Lp9UBzY/gWqlHFmOEtvquh8iR
/GlFjnT5rz/dp5m0jkZMWcU28oWEZ7BHjQlYIdB3xbvIjJaZ/SpqpVbb1fVtbLJOakvG+b2aOXEy
ZQh/9MTNqgZlxz5aNWYXmjJzH7fQc96hTNm2j/EOJ705Y1Dp52ehsFVbijCo3LhXxgqg2MBEaueI
PmcsDP3e/MOX09wsKAv2zlmcRkH5eggVytv7cUM55+gplKH6v+To/Qt9Rz6OE0VOkt/iwEdGOAo6
NhUJVE9AflcA36uwGjVvGW1UI0YyTgR5vcYsDufN2WlN+SqUOt65lHt1WYcAMy6dkPncprWplqNz
Xsjs1Kij/KdM7S36erSe75uaOLk83xsMQLop2DSBqNRFlLdV0Y5Vjuc4eNkT7aXTMvxHtEJ7AuMV
smWvqgZEVwPAv3qq3bca+Hw1FWSztZmDxzfXkSwzK6dyXmIdULLanG8xO0DqwvrTBzhdYN8tIGFF
VRBUwgsSZURYVvTEcijZlURigEne9OxeAs6gUIC7oXs5r4gn7e6RLMp8BIOQNEoPWXkL2iuwloFT
8MckUOrwDglz60Xt5w+tFz8tPr05hOdEJEgkQZHpJAHTKn0yuAq7CtfuhlhgjbgG81oC3LPyXmS+
SIDQ3ovX3Vp28CKO1bXCOEXmVK6hhsD306KZ+MLseKjJ/+zxnNoLAmIJDlkUiVdoF6VJgjCPc5Zd
RQGvCYzhS5/EGKQkAAocQW14XrVmhNGuyU8QJvGCwBJO5YkyDebIeJIgbNw85dmVnIAkqDFTZROJ
gINWl4IcLN8xsSNZ1B30Q7JO3XdEkqDKMDacIFLnc/RlLiimt51arVtlE9SfKnHutpvG+92hOZJB
KSmJa4Fpe7zmpshba4g6kO2MyJmyCiBTRVZBMMGptcpRVXN+IU9G/Y5nR+/ax0me5nRuztQeRoPa
JHKEOcsH8HGsi6XylO9a57kxmkW1H677TarPFrPMyKS8inft5cy86Gjxh8zrZNr0aBslKn4cyHUe
8skUztRUWwY7dbxTzM5gjdAMrNieUZrpMXBm696KVY6O+g9Ke0tqfycOUVPkLuAusXT+Qmy5VoXd
GVdJJRujBzJJKTKCnAXjB1i2ODDLvTS8Z/NDDJ6g2OIBgewDDdcl6wEEk6AJWGRDCVDqp4gPFn4H
fuC8BEEbOGy5x6rcegDq72uTBx1DokhmHXZaD5R9xjM6AP36JVig8MlFe1OwexKBv7O4ZuUWrHIv
Qguo8Y696gcObI75weNyLYo5iwV9m+9J4CoBzcfEjdShOCAo9kJUgglCNKrocxeseA+Ms6h+KV+i
HtDRKZCwu13u3jPxvo2B6gyAzgzsVnINQs70M8eAoqlep+myAp0dH4GouF1LoCHz6qsYrBsNwL59
xdOzQtUFDzdKfDtKeyUDPrXqbcMWseyEaKm/c0HpliA2HbHStlHvAm+LQ4ggdmRWVW0KzUKcGHPA
qZiotaOGst6D5G70gIlZhIaSgVeBu2t9dc+LvB5zykw11ckgKTnabOoh2gl8IwmyiDANqnYG01sV
V4ie6572rOj8Ajx3+i1IAnTQOhhItRo86izCOaN4ykM/HsPk4xzpd8k0rai2GENef+pACFrs3Y7V
RBaEJwVQgkHGEMd3QfNl5ljNiaV8zY8SO3u+qBvucr7+k88X5Wr8jPN18oaUZVYRVeBji3QSVxwz
t2oiXFbZACKvm5CBpcwdCfZu5kCdirySr4Loq7gflSJmy0mQmRugrNyKZnmtONUG5Yea7TvsGkxV
y8TIN4H1g6KpC/kDRZ96sR5PmjKgo8xVMkjAUG0J4gMpXPSgvZmZ3JwIyj76PVu7aSGPq3HnXbXX
yRJY8/xnkGdfNwvVATNscS9uz8uc0RmJso3v1pmTacvj5aOMYRGCG02usXxdBXZ38SBVmdEj0oW0
JaOCBgrEdESInhjAYbfcCI7dL6lyw3UWKBRB20pA8feIqwNkD9sAwO9jYoIlFbwQwG6XUSjEKhu/
fSrF+/OrMztq6lT/e4x6To2ot8fP0FTqkfERmnryvajKMmFlSUb8g5pV35aSn8fSuArAoho/ec2n
knk5v91zIqhZfZgIIkjwxFhREOjWpRp8VUHjwwWqQW/l1omVxFcBw894WicnciSFOtXvlHJSz46k
UEda4KSxLBsO9Ts8D6YsSVf5esYkzomgzt+7RJy8zY6mQSlWKQu/TcOtwAqpfmaKaB14B66rQJvo
HbLitQTVp1duYZ+0hoSmr752UayBVcR0VVYjQQoisU3o3oRxqxfpJuBv8v4A3iglBq8XdzOEINVp
wM/DBqs+7E0GZj1R0wWKOHZesJBVpwELrj84lQe2j9K1BtQNBCrIG8Rcq8fl0IpgOb9NWPD5KLVe
sYeS/XRe8998g+/egkeLQKn+f+YinHp+ExndWJKioruQ8i282neDMEOhiszu2v4u8mcv+OkC/36V
v0qgfAi27woxnmp3Brszx3V+Xd16G1DHrkUrPeSFNldhd1q1v8qjHYqgG1KlxoxATKn7Q2iy4HNt
Jo5PqdJ7t9LjatT7VHmX+fkqljY/UR64+C7u+ngpTryp+S4Gpfx5lT1Z20eOtos2PyOo4YQI3lJh
lot0L6x3iHU5IIfdS1cVkjrKktihWdrBdXgYtPy2cc4P4GSN6/EAKOP0w7t5sgLgWCBlqViF7zyV
4ApMXJQUSTJowGOdSZymbsC2yZlEuiUeAZ0tKK24QRuUQPO4q5ize2YRe6ibIQHY2JZB4M1s+OzI
KPPx541s7gRM3z8KOfgfdAJO31u/nwA6Q1CncpG6UxmkqIJYi1kH/sN55eNPX/FfJVDGahB4mUsm
f1p9kDeinWwl62mKboOLzlbQMsNaInoKFcc7sAtvX2+9T+p9t0pmwkpz86QM2h83mTP7Rxc2BE2Q
MUIJlW/IvsnAIgsKKTCjDl6idSB/ztj7GiTbP7i2lP36i9aWsm/v0KFpd85cRwplwISPtqBzOkzZ
s4grObctFVy44FUaFm6/59Kn83s5J4IyTD9DBGVi6nfddjPnQKXqPT/kHJyqKkJzr6AqrMRLqki3
YPOkCpkwwQ0LNnWb3VS2tGpXYNRbRjfMMjXT2/7zH96tbwRSu1UKTRIq0+sINGcx6IOZ1KyKfu54
T6aRUvtvpFAbFgqskKcK8h7yobgT9afILOzRqe/vXUTBia5ew3oaNXrsY5u5kWcCLicU8ki4RPdO
M3yeS02MNfU88AUvvWqTJ1c/sooSS10NpehVAokwP7WvNT5B82RwyKJ07s4/Yfu/mclkXY6u1h/X
jlNexjcSKXeWJ3JVFgUug95SrG6DdgCzRTujazd2YOdmtBDsaN9ejbf+cq6IfW7bqCvhvWs6Wbx/
rZoSOw3jaE1jzx/deMqQIEjmxlp35d6RVXELGkqn/5JumVhLnjkgQYSbeubonSro+GZxqcsgboag
azssrjwlOu3M9nexJZrEchflirPDLYAFzHijGJFV25Hlb7rV3CLPGByUcnw7/YbJw6YQobndsreG
TXhdgqRuFa25peykt+oViJHvz5+VUz3d30ybMjkfuOKn8kPfiKbskOqnmVpkmO1IHhkwm7fZaNUl
uurjwKi8T0xgIzVmBPV+ZsrT555RsrdxHSnZRx6juTlzlG36qDnPHN+3PP/RlN93scwJocxTUnS5
Ao5rdOZ4oza6gskPqzSXrPPbN3dQ3w7R0Vx+xkGdMf1vXbVHQ4iKgHRlNT1EvUMvPBTd6/k5zhmC
tzLWIwEfYAhOlfcfn0a66PdjvYK5BaWs0B9e0DnVpEzNO1VzRgpd5/se30Y4fUOCq1wG8Jes0nWQ
PSm9vpz8p2Y54rmbWrxJdtldccc4ldlb5SI2Mls1RMPbN4aCct8OaErgRV+LO3xti+vEEhaFU9qx
U9wAqct+l+Z+HR91jea1ygTFFKPplvIh3hdLYvWOZwdrchjNalffhj8qcVqxo7Pijy3iAJOXXhuF
hrIUjWyvAj03GyMzgFu0nr2lJ8fu+/vj6xQpZQ2yuGyGBgJLI9rWi6lnHjAdy/hKtbpVNRNhOFWC
hXP5VRqluj8o7fRB/F0aHbj5+dtHd6D88PbNnSAa8uBPP0EnrQgncoBCERVBpp8veVjmHZ/UKA03
KjPago8ap5jRC4R0iQ3uZD2CWs+c2jmZ1FvmQ2SetGS8KAL6TVanN/a35zaTO3nMvIFdMbAVI7ru
cwuIWpsAhyk3O6s3az3BgVJnHqDiyeN7JJeyUAUpMJi2Z1c1zyMTz9gpiNHlITZK+Y7r+02JsjUh
eiizT0JvtR7Qx2KycaO7IKr1PnD1gKkMToz1pi1A/F3ZfMGbcSutJNnVY1UxhTCy3JR3spFonQvT
mwlLr96rSbMTkxsWVetV8lixhaEmaxmNXQKjgHXaJIhYors77wdzZnPnFpoykH/aQlN28v/8Qp+K
SQNBTSE8L4i8AptNaTQXj33CcOjA4Tkddci6EDYaEV+Y8HNGjDDP9ba7Foureth64SeuWnYN9p0B
BkIz6KVPkPR8HiPfSOpQb4puEQaHMCn1DCBCKV/72nm9mB0u9abP/trhnoKqAcYbJ0iqwMkSOtO+
Xd0oT9qoGhoWEE7pol0IDrCR9sJVMQEOmKkdWMP97OV70i4eyaTs4kfInBNJKVHeeSFeFy3ME7ML
ghfR3ckkndn6kxbhaFrUzqNTJA1zDksZMaweMpXWSrEus77JVXi5dYfzijYnjTL0Pyhtbv0o8y7H
adVyFeZW92gMemWaKyWc8cnmRFAG9V1bNCeDMp7vmcZJX0+SRI7lBECM0i8+l1GbrkmwUnyjABGj
1+rIPr/zcxKoSbxDwqlGE46VVMDGcciyCnTXY1GPI8O7ESaBLGC9UJzkQVjxjCZdxateTxa8xjsT
hhUs6qpyzk+Pn8b/3UvgSDita/lQlUEABKTaUO14n1wRa1xEq8QRnH7VrzwTgC92aPlGq3cWb/Hr
bucrOldo6YF1EF2fc+PmxkMp5p+7GNRmyz95MWhMQ5FTRR5/0MepiLyMYrNv7wsUmrkDm+fcSm6S
dTTKdhuQZadkjhS1uwZllVLf60LvOfzIf/YqohEpX/NhdZUGjY5PXoRVch36qZbXrFZ4xVPf5XMK
RJXmfzdGyhD/JWOclPhIyd/GOPUAiawK10aiG/DCsC2TJkZroVxEWjImGmn9L1zFm6HyKrW1XjSZ
1hdYPpR4BaKvN7xv5SkaSNh6EUSSzSePkjBooeKta9T4wCA5acSvGphlNRGu3J5/8LjSGJrWnDme
cyOnNPLfZ+SnB05Qg6VK6HukewOzBioZ8CLsSlMZHYMmI+ngtpzGJP3i/BrNSZq+fxQ8+QFJdInd
P/UImPWSrPA8r9CWmikB8ckxeNcCHfN+CDnLdyuNCR9cVtBGwiyG+JULlVXSSLuh7LZtkuh9Ii08
WVkJQW24HjIEtafHDXvPZOlDQV4a7zb0Mh2PaHt0W0tohs88EZHuG/WMB1B4uCRCoSniZzGTdLlu
FpGKtFJS6VyMisS20zlZ1dLgxotEI00ym+9HvZZV3WOvO+7OVUcjrFQt4yotqTv9/MLPLge18v/h
y0H5iL8pB4GBkQlwJ+je+yyX1FbJYGR6Kfw0uKxWg82AEUZNlHN78NQZw/tW2vGdUVO+yqMMr1dn
vJLFI3r9hVdVGDd1zWtsPeg9QC78sNIaRVlGAxCdm04nnaBzWbzMWMnyuOY2iVJziIjuqZXZDUgL
cqkejdWiSXOLUcadUsha2GVm07R24jFmIKaoju0MVY08ze1Kp2eJ3vIxnvxXaE7EXRNrfR6uS1UC
KFls+OVdP9wjjmrWcbfMotuqesjr0JBafzuw6a5hMi3sOwO4YkbU9Nuuj/Qo5XWhQTuv29qch+K/
qLSzutAHd9UJjF2xmd5w2SbmVqKyG4PGYIrPGc9qfRnYYfCchIlWq4qhKEDb559Gch+OglYL5R97
Cny3zZPXe2xufvY2U4fsss0fs81UhvWf2ww0a37qVyDSW+nq0TanlVc0eYmXRdvmJihwkyzR5JDV
Ug+NpOWncQQSiajMPGrnhFL+3h8S+l/P/X97r9n+nyaj+sf/4OvnLB/KwPNr6st/bILnMquyL/X/
TL/2+499+0v/2D62Qfolo3/mm1/BJ/8m2XisH7/5wkzroB4ODYrtr16rJq7fPh5jnH7yf/vNv72+
fcrNkL/++stz1qT19GlekKW//Patxcuvv8jwk/7r+ON/+972McGvLcr4MX2hf/71sap//YWR/86y
rMwSVREVXhKgCL/8rXt9+xbH/h3hbKISBHxlAnccZzHNytr/9RdJ+rugipNfMDXv8ZyK36qy5u1b
3N/xoxxRWGB/qKKgSL/8/5F9szlfN+tvaZPssyCtq19/oSpoJnBXpM0QPJpkTGCvVBkZSVxATFR1
rqcqk157g7rv/TG2xz5qHC8XpFVGKngjQZHqHF/kmirnwZYl5NVLYskaOQkPiMG1PQYYkp7cVnol
ZILmkaSzg3Lm8UymgNbXO+oNiRauCw80H8yc4MXxrbFU44SFoxwVethHuyQZS7P14yULoMVVyybE
7ptoMLqw33d+rGgqGrANFSDhhMT73i3yz219cJVANOpafHibV8M0vK6wbGYwHO8AGnbv5ZVvZ/hb
alRDCiNRY1xOWIW9LxoEUJiagr5p2y0cNu2lFZw7s2ASzvC6jNiNjDbuKl3kPLcjQsziLRXklssE
Xyq+9bSArzlNCDsm0PgOT17VZR01kwS9C5NXmWeiRSl3jSP4paAV8obvs3DBqbG3CnzX10WuvPeK
tNW5ms02hPDkSioZ4oxs1OlVzT+QaBhswRcOLSMLCw8fkhRKti1cs4g8YpNiyLUKcKlrqWc9LR4L
1RjSSI9dZbCGRhU0QcqlVTlKEt41yYYveV9zgyHQGU9NFp0v6lm+HN3eYWCp7qohfWD7aNnWRDLD
ZlSWRVSiX8H1jaOz9JvGHmsoVd3wtumqyMpEgg/Eob+HesKXva8wJMKmc23FaXlLOq0B4qlRBF61
evsfj4f2qs7YpVvI+appm12XCq5edAQdSL4cOq7L9loalZ9YgAWsakwlGQt/0bHjLugHfj3GsuYr
iruWwrnaQioc89vwZY7wCschBE6/XArV96ORDws94IRqkcXpuFWkMNjKfKrVoaSnUEh7CKNaG9pD
VYXE9tUotxRG3mZJLmgh32hxxMsIiTOxWWQx2mvF2dI92BP6ZKlwZVhBRtoJHXVUWLflq3LgM6/Q
+2LcM2hZ8qICDDtyBydqAJhDzz6ClIBfAsEhKPpmkXKltHJzOd7WRbT1q6E2Yq++EZVuG8dishJc
sXbOK8L3pgp5MVjK6eCzLI8K1G9Pv8KGahEzcaarg89ZatU8Sk3iWqXARuta4UM94rBePY4kk0W+
FTFocYmUdRzWkfm2lEPEap7qI2EVxrXtFQdeqDU5FcqZZ/apkYpTRJ7nJbxJWTpnTAgDaIc4yPQ0
Z2tHAFaP1sCYaziPazVtYZX6/ln21Q6e7bWfJ8uhKvRRbkutd31x0XqdLVYZumKZIjA8oUiMVo6Y
XRvGmXV+UamYENRTlZFYJRzWlUO311tu8Mgx+X+Efcly3LoS7BcxggNAgltOPak1WLYke4PwJBAE
SIAzwa9/2e23ePe+xd2cCB9bdjcJVGVlZWVto+eaaOOI7qP4s45z+61bSDtkYddpPMLtYxrbriCh
xujMtPi/Ro4G3ebIVJJbnDL95lWDqdEfZEXaYMdZ20XnbvBppnb9Lub0f+kp7oXPfyQBSDxiEFnY
9JZELPJvR/n/+cSJlgJb4LYuZyT5hMIq+sbrKw3mx0CvhRFz0bnlYyGNfpsCixg3qk/jNoYQ7edC
uKWSoGpyu8Cwo2Px32AfPin2PSGX6XyJs2hCVzLs8/sJX8NbkF9gW12PcAhpJt5mY9KTchZGPsqu
I1XNxFdfdwefR5BDx4Zlow15sWvLsojr8amt22etZld1ZP22b4y8pGqlz+1wkdREx2Dm54B9UpHM
X8a60xklDb3UIWg2nW+ekv8DFP6X4d/9jdMYoTRNg/QGSP4rnhozqT3qly4nrusPmgXxhUkywgIF
id5f8VJ3nII5hfu61f2xHfzcqpidDRHt0aczFtsFMOEm1Th47n+0ov9L2/Hvw90su4BL0JD2/7ul
FXmDxylpMcfRLfUBOVifSC2mbAyeli6YqsWny0PohxVzSZvvJGHnMFbT1alx+V+J5z8bDrfPwmD3
yKLEh/dd8P8toImTjQgufPiwzF6S9bABftpD5U6eS9/uv5pmP7x4W3ME0+sepzCoc4/6b1RNfXY/
IC3Vn6treNFwHR010bLcfRCDvhtslXJvvgi2noQcWDHDdLJae+9IOvu/dlrgVtzKuv+8NCnxkUHD
MMXlSf+b+qUiHVncaJXP1ghoSuvugWl6dsQ/hXU05ZJ6sJDbwf40UwjuyKeXkFpdgCnOttsliKb9
QwvU0bWZhyxaqcp7f7bVwk1YDFse98SctRsu3Tz350aoy+gH9nm17clSmTGbhpfFLPHJpr2t7rhL
Y1Cikla5ylMCTsE35BFJ+Y0yNSEjkt+ibR6aVSffV73cwFRX9jF8hLjEZXNpXm/iV+jgxhOI5ETS
5UuKMuqJTHtQadP8tKT+veyhPoasA8Kp5wfSdzBxNBE2QKpJPo4NosLIZz/XK3yDaNqElde7XCZT
cuUMsrBbhIsTz6JZ3X1vFlOXPcO8kRrla78lGJZs6YzJyRIufHWW2pViYc8sH1mSL3Cdu3qKZUTz
q0DgrYQ32WKV7VYGa7QWg1Gvd4C6OgGnez4+gfqMD4GR77WD71kqg3dfWK+iG4aFRer5/x6Q3NvD
wBZzVWlwDL2uzeE6+OCPNZQZumNZHLbmce3UT+kWkC/WeyJLmyVdsx6pVwMGtslLxBwtkrT/je9Q
n/Z9O6T+JmzOVf2tnbqPNlhNpolqD/dXzGLjAemyHPocLBIz3a/7q1rX+Bql8aXFK16d5eWsU1f1
tPtFiLc9G4/7h2lFI010I/7dOBmLZqdfRx7OF775ZUzXMuZ4563kD/dksoWAEYr3X6Op9ResBJiW
ajJBePDSBCK+XQ0F69JMNOFwTASmsRNqmpwF+Ovreg+yaV3G6h7rm969+lOwFHpq32Qo97KXfVCQ
jZarnNMDfBOj13nfHjCQfRo37ip82XkeoKaH4R4K9IlnblrSchvS+KjwJAUdKpjWy0cuVlupEROV
Q+28q6AsyE2TyLwfR5vbrT+ljnuVbRtaBQMmuaNIZjPb8DLG+bBtBgWJhZh7/ewTK3IfN+Ow3oqX
BVsQalK3Bdgsv0pWfiE9gdo93jH3zWiNbOXsoR0aciJ6lUXNIzzb/neykGjOV+/sxxKVAA1+31Fk
s7QlYltU2HFuCtGtU7ZWfWu6ynkWH2Znv+BfkmT3Q875YF5jn1V1H9DLboHmb5fbqfhsOT2MbL3u
gpoMiCc4Si1woVFUXmiCCxXvU10xrLA53ktIr/aOoWgpVgm497Bf/JPasUpRb8mp5emfZWldFpu5
x+Nr4lLVqNFc1C3VHH9MpP1m7JAeopF9CRqXPGG8XsrgodmH7nB/+pa0xW7RvtzpMBzGaOCvUMz/
VPvyaGJBMpskQ5GCm8B1HEL45SZg/lZ6FHsSnRsrIth34cJ3g1eEXfs1ssFb0Ej5D8zYvfuarj4p
uYt01hnw4uidj4dI8KoZSbaPsj+vzFzA19qnTZRtM7/3KvlE7fDQBLqrxJaWncfK0SAkMk7jAia+
QKFjHZ//PZ0tXiqbCpcbh8CnSPgWbjUGK060btpK1fLxfk2riGqR00GtBfcx/F+rdIVWBirS9Hcv
QQZvssEe252Ugq8um0xxB78wcqWXGdtTsrnG8gzrzCu83sq+Q1vJjexRwPzwWY/tlvEZRpghx1mu
hx7rjaY1G3T76/7475Fs53G1mD74kliQzwnlz3ARnCvQqWumsW8Cn4FrCHXiZr0u0qxNfscOjZ7L
+yGKU/6Q2tFW/y5zYPb2cbSykDEOMBV+1dWH1bT0eD9pw62eDdZ/0bnHvU9BAZTN2PwY+2F8apBa
p1ttNIr2cfYdJllTmR64UeTUDxnx0yWPxsQrbhkXdqComkJ3oqhviyRG8kYROZ9MMrFC3fofAfZd
cDmcpK67c9+7OVdk4RXdMROF6uYpRRKEci3S1e51XnG/IrJJ3XGAEUneS3ihLaj37xeJRvWxjkhb
zrCeSYYtyW3iwaEhH7WjF7kGsoiDQZaDGlx5/zEUHwQtQ5McxmDZSybmyoyVEw3iyqzJiUn9iW5Q
SdSqDqil7vn3njFju4X5QkXGXNoWZN+6s2RgPMBRS2+aMl0HTTHi2/Gt4dXKqCl6Jl/TYYcy+h5T
5+1L2tjlsnHtCoFjnqOiKuUolq9sGtrX1v1uurHkxjVvku5f1QjkRxWBy+iUhrkYA3IRFp3j2Hu4
jeYdva1FVSrheiHU0l74Wo8l2qZrZsnzsOvltDPz4NScPjXyLRRrel22GctSKA9fkg8STjq/A89g
gfFbINo4t6PEYi8/KJLBQ27nhp+BWMdD0nlbliY93p+etudRkp+i1j5AU9xkabNvV7l15BQYkDRp
lP6Wvl2rGNcmlEMVY4yqjCKXFPdYKwgm3vepWzJ8PH6kThwHzbdqcv6aU72gALq/qiXairYOTKUw
vX1oNCSKAWKiWDpybFME9m1FLww70dqSjK096dsVStrwuNUbq/oklZkM8E3jDUOS1uP5uO+AM8oC
Bs0HbxLNO03wktde5jDQEtfGr2Vxsz9C802n4U+v8elrPOjPCM0/V2M7TucvZXcjBu4V+v1EUFzg
YdD6AU8IYCYdT03sqzMTXd6YCFVovDT5BMvFDJnCneYYrcBODr+lWbpqXpK93Ge5nBrrPnSL2mhn
+5OTCmNft/N2JwEMvK2CgXSZMhzQ0G7m4K/BQTHWo1wQW+l7DqJN8F1lsvvfTZIsR8LVMdq3MGvn
bfrC1ejj3IJVsGmcaadNSRCdD5SdsAywyYMa8fqeJ62O5GXh/FVv9NR3Y/hA6AiPlWY9WdXUrzsG
QPUIX8auJdFJDeKHv84bnBrV+6yRtfQIdK3ibs3rEFxkPe0vlAd1NWmKLpPW6PTAaaqxpmh3upcp
MRM6TsJDTBxO69REleoky+awU080yFfxmjganfD0oaaP47d7yvaCn2G6pjnI3WoHu4CEioU6a8/b
fMY28CqAz0Z2xxr366uY2Esi3TFsNmx2roMv/6rQaFwL6u86szStH6kN/TKJZBE0Qh6idgoKr7uh
5xi3fOmoj26at1eoVvqT8dbhSbfiEu9YWAUmy+xIbHXLTGEMRSi6gZWar7RiAht5eZR6139xu9/r
T5NGNvMCLFfqpgQzrs5h5vWW8tF754d0nR+HEdESBUV0usXUe+1P6/QzqhfvajSWBUFMUP6jWFNY
2HAdtHmc2iWjsXyZ5jzpQBncwVgcsPcUg4qiS+cLpRpFQ9Q9bAajvIusMywjQrXM1+c7BozGEdad
baTye3KibsG6pzk47GNyiqxJqyksYzIMFyOfufbb6/0jLlo9oLyC4sJ3TzfCVRlzCXmi83QcoaOe
xv60YRvyDWeNDU+rtAlMvgXkBKg8fV3dSwg+9JHFcCRVNrsHkjt7cD/uZphpMe+iRM0KJmmtH9aE
ZEkNGNUqPjx2u7zyW8qYZozw2jG5+t/uwIYaqc48NH/8dEevR8nnBHzjic59nS1b7HDoXVqJNjS5
NiIq53G4LnZ/85juTzs2XtXRchbcK1RDdNXhPOQToe5qmVRZF6C7en8BfeOyfknaIvBVVLTBAqI3
rkUZNPZ4P4Lr0CNbOXMYuT8XNRzljjfyeVoIuOggrusMPDQuAdUsX/BSTutY7+c+iq4JGAo+anMN
+vq33Vng50bIrlrAamTJprsPstMnsLBf3TJciOj5t43La+DIV7LxH55I6sqAPQny1tSwcl0W8mXA
0o5jOEIkw1IfEyPJAwQP9pq0w9NEHW6SwCuDTlxmZIW5EmFTUk6ryJL4R9gDsc62E0+Ufe37LshQ
eBzC2IFL7ftPqmpRdOjH5C7ej360TBk1KM3qscaC7BBCM3/4bcaWZntsT6h+xmzda1Z1aHu4dk8g
mFiwDlUGJhuZy+ZiwAanErZOJo+C7/MUg+g3ai5EOgcXrxty2tiolH0osibqbCEG+KqjcszvP6ID
v9hgR/OqJ5nvWF528rkH22B/e98mMRaEhR9QMpN8jUgD49csDQWg4zIXkb/8paiMHMgFXLTXbiRL
FkizZT79RXvAyp67OFv2NJfh0pUq7v0MFmlztkX9e827+rzYGZ5SPCmFTaID0J7OKRvObMTW1KZ5
COVfE11051w+hvhhT8Z9To+JbljFUCYK2XMU/opmfWrBVyzY1Taudekb8SOk/ifZlvEi5w2kq6EV
7kRaOBlqWLbe8nNEkQG5PIZd4CH6m6YiSXyJcb5yN8KDcmhtOQlV1EQ8YFVQ9OB0DPoOZboNuMoN
dWiK9AMp9z3c86DJ10l9AXHxiY1wMovcuGQ9qN/Si2VhUUzlqYC4JY45WjTBT8bcfEhnICuyeOfd
pt/rxgHPSQlN+UCPazTg1A2ysiqKMrUCsEbrfIk7FuWhyuIZhXrHuikjzfhd+WuxbZ2Xsy3FZEIq
v8eL/5bcWjsorW5uteD8T1PXJgcsUcx8U0dHy1WKRImaf0rSYtgZyYe9fu9bd/BD7Y57ryuh119S
PpNhiQAy+wCiHJzRBeqFYzRipR1+u+safuwNZGZ1EhTtWMPXeJBbvplPVLvqwoHQh6Z7ivUEM2Vf
/q17LzOrTvNZ2SnbfNlAL5TCJFKD3uBDqUOK1xG4H94Cm6B+w94LWq95FDeigFnb1h7wgYtlYpcu
qK96AQXJ7GETTXcCY4hiXryv+C6uQQPAEB9lrewyuImiLvyy05yS2V0Hac9y/eRuPMTD8LI0sDcG
cICGwpAi4upSXwVvHoLA8x9Af75Cyv3Fpad6R5SY2/0z2W5Be+Zb1sb0NUn5mXZKn2aGF9Or+dT0
U6mS+s/U+zG2zZLfYTDskNDRNCMGpMHgp79WSr71mCfJk4W928A7+KIpqf5OqQWZ16U/Z83fRDSD
tWL8xKHgy7VKTsBK3+IJYXjat68+C59TJCXeNi8AmFdpxC+XkvXA1vTczwrrKa0r+mDtq1HTDToR
v9pZPWIApiOZmRk+VEfftgCzLwD4S4KyaVP6idf2E6n7SbWCI89RaHqCscvCRP4lM95Vq8C47uCY
avNS7zXPjJ96ld5gK50uvIhhJv0+hOPblJpqoPiORhNetK1scUk01nQK8MZy7XNLAe67sP8ZUhOX
YLXjAmnjte3slKth9UoCjIpgDlRWE/a2rPzILeQzntxOMU5Ow9mB9fXDwNUnSRuV7U3wOjR1hRh8
mvp4uRrH/sxxlMK1EJUZW7pPocI0c5FaCkNHLFwM5znDaeZZzUNwjL73im7budH7cBGEu3yyY5yH
w/AIs9zTLjRWVaxAMzaxtKRdsB688aL3NikmAvsDT31EfTiU1FjA9XRFEgdMaI17dxtxFzLrwu4k
PlrYAHVbYLFgGszi53ALZWztkAZgLZpOs3nE2wYli+IVECXA+BGnump05rZ7qWhVKTmzZ5hxNGAi
Mj4xv8Di0IKP/Bs68pjD6iUIIx2UZoIheL1gqps3EUAp1Jztbj/imcxHwPfPMHwNw75BgIzD0m8O
Jhl+mDU8pzK2+a6wsm7kaDWgVs47Z1w1ke3QqRXKPUH2bGjFkwqTM/ZnQqydsA+51D6arbK03Z6n
Q3Aao+gZeAMOAUMnMwDJc5rUukhcdAXPXEZh5wOUuLVEZ3wsrEaP2/TPbEbEn1o2wMVdyTzckPCH
KcnJCBYgibpPskxPHasmC66Gj00HpVQxlHiJhWxn76g3lSFGr6868VWWMmcKC9ZwjJYTanDzsJjN
ZDOqKDwai/A2DQIFVC+RvehhoTPCYLqfRMr9fF+WX42/rplIlvOyornQTl/AYz/aaDrSUSmceJTc
Kg4rIuB6KOXwEeKuKhGaczLJ7ugn2ABvXzrsdD0GXfeZLEFhnP3pGvt1mORnk7a0aOpwOocelTn0
GCrrQx9jg36AVKSpLQfyF8ymfDEJxXzwAqABrkweiW3OszqD60O7KPKwh7SJf7YMEW014Rdfem3O
pk+oC35Ma9rmSwADez9GV4nsY9mmMaIv96bLOvfuvHXfUsmbC6+f/JTbHDzxXm4j1gt5+sc+taKg
U7QXMd/mPN6mQxdgbzCuQAIEEc45JukQPjCd5zt3UVAdO6gAsg2OlKVP1xfkSlE0hL6NNI6yJV4A
pFp67llaAgwjuhD0y52YHizz4eie4FNTBhZ9RYEsMGLI3N91//D8np2oz14dP+/QAZR0pR7uKKD7
1Mq+CGt9mUEOrBAKVEr7NLeXxMXLQ2tTIEgxXz0YzRRxF5Ks8Qg6q/QNLQ+dLaJHAJ32B8L4ufe6
qXCqcfkuiCo56TQg214msbZ4YBhX9oYgW1eLKOomlQ3pXm1R/LKQp3g5Dt3yS9XTXxGSF9ctYd4b
9j5D61qsZPlp4ksXI74ZCa2kv7bRMXSlkSKEsbDwK2bZiBolRnPL92G4maknYyL7mHprkPtO12U8
8i6LgZnz8IsJ+I4rASLC8wKVMRRUZRNQXdCnGtkf/eMaoYr76bUe1szRuq4wp4QB1Q47VLc+9s+2
Hv7M0N5WIIqf295ulzRNXpJatod10N/U6n2BVRTNbE8+Z0iTMq7ERXVYSWCS/Sdg0xNvIIrcGFye
V9PlbTPFhVvM3yEZN0B23y/XFSIO4nKoMgFePE0PzZJg4LtZ45Ouk7BYB/8n9sXsBy/pr2zPvZAW
g0awawzokVb1Py078WBeSz5hN2kk/MIXqpyin8K22AXLJpnt/iLBDHOXqYlhH5bRxyBaf+99+Erq
CXAGM52RAAkwCopghXidiPFtGUHz1a/N1p8JAFjGpC1Q/2NlRM9NVtcBySIrEbXMMhZDH/kZivQg
J6lfKHQTHKTJOdzdlvMct0+bbtpC4yK0rvle1/Jke5H3dS1e4hSDpOpbUG/2bCRAsdVxnoT7kLFZ
AT33sJVWPt+Kpo+HQ8DWqOhhMfZ1t5SeTS1Jhq2CyVd0wb3HmvUv999E9zN9nZqHaOzHBQKh7pTo
en++/8nBUFQbmox5G+5b3gPYPI+3/wxqcVlqCDyslzR6jtKdPK8N2m19ACOCbd1OodbJ126t12I0
1SoloGIDYZVxHfLQrdRefI0QlybXNIkqjIvmA2vmM4LzmptlZ1WsbjoRzvlxBF+Y7xsv1123h4VV
shHkFDr7USddWiFUzSgCRV82OlHIvz7mDWyc36v62bGDau36xGeaZGMXgb+PLI7E1rWnQH0M01a2
QCXP6bK2kIa7FauA0cnuIlb9a3yjiXzAAqKEIyS5bR9ObbOleaMMlrF6vizU2NMSMYdtSEtqh/zI
9aTNDMTo5XIrRtWeTqWP//VP7dT+lJFsDoC4CiXMjj3EfQSn7x2IOEI7RuEh6hjiXTzEGl3fKanQ
78OW41iR497+xZq84RsS0117div/2y0ClOG6r1ILBRPMELrDGuzflwbfGtQcqrSfKKNohpaPBvuw
QpJhtotaNlpFTmwHhuUnSxAjU49/xCBDYKdketw3AQRfu9M+kTnveoC8ji/y4RhKRk/xWoN4Xvjf
PYyQMeZhxMoQAHEzIzwSFXQPtdfNWeLx9jzG+PikxYCh9F3/HA5wAPbreMR24C+DpuwgUqjw9DR9
A3iTS++V0RqGkN00T5128o1t7ygI0AEjckcjq7l2xvwZNIr+VA8ftzm2l2jC2b7TSha1vRLiTcl4
uBIXRliuHZ7FHn6zakofbV/3hzht/k5ObYWnOeqpZE7O+/bOOGjuO2vCRkryrRY+qHJ0aGqeirKr
5+udh3exCEC81snpzkfcWZ9OQjCR8GY7ENL3BURybdF4/qMZI5SXVJ5ETdAAvDGMQTviCIc8eBpV
i0LdjTnpg/ZoA7HhU6z237EVNWqHlahjsHpN1VlbunD+aOZ0+Dqp5BF1ZHLdkcQBRiXwdJWqo3Ft
VOhUjAevR7NtjyxSAv9MQa1fOrQOBfrcXJT1INx16RlOgbfoaomnqaqh4nvQIep/sboHQPL6bMVW
6NthRmNue1bh9CFV8JXHDOr43e1HSdgnqO9qHzaMvN0adTZCW0FDM9CHXVMBISFP3ihQtuB6Rg7w
Bjq9P1A1RacByBxiErTEm8mgcaCQ0XmanLQES63nuS7MuOEU169MJdCmR/VcBPOIdOSDxrh/a+Dm
rGfoCq7O6dLYuClh9csyakdcQuj9IDaf8fT27P7v0KbZ8QcUSkGpHVgHsBl50/UmH+Xy8E+oaEC9
HhIMYveEs+P9JGDY840HjJ4HdEoniWlSSP+P001JmeJ5nL1OZHYN0MzaGpJHdAwrcLFbMe6AAm50
QckQcPO5G0whTazzplXA8zPYS492eAVYIcS1BrKxssmkQ5838odb9kZ/HeICKCcsSvZmaCqukr9T
4D/XsC940LQFeRp32Ok13o74jDR001qRVK6FUGk1cPdA1b5VzJ/ex85YdBNq1Ba1/0LQaz7pOXQ5
sf0znNjpxR/II5nQatnX9DSlXp2DC0O/AJrmIVtU/OVGi4b10JxqBbJ7Dv3kIMfoc5gYFkNtszvK
CV+k5k1lB1s/QK76Pdld8hikDnzYh9zD8MmFvMnGma7/xFXgofrMTEOHah8cNheSHlJMgmSJI/LQ
meAYLw6blD0s90O5dOTO2Kr3kEQb1P3PVMbLo20KdJIRfVPVVA3J7twfOrrYZ7kjoe8aYilOXpIu
3DLsIWJF8qNGq/ZiQlOfDUseBizNrBRUP9MaE4Tz7kxv+spkjBogB6yTx8jR5NbmMsmTx1gL1wiD
45GyJy7NWTZ1+zTvtmxoO5dL1NLSjfFruIIsZf3wZ4xjkfWx98Si4c/90MxbZ/JB9N/A3b+LpX1L
1yUp/t2EIWUHbj34OQ8iym1tz2ROHms5QOXVP3b166jT6KaxeCcDtef5FkM8gVmmCILb4wYSIO8j
8h4xgZ1PnuuroJtsNUVz4dgGiVpD/i8nDmNLCD/sVpf1bbIpJlioRwm6l4a1rJjorxB97Usai6OP
camTRnNSK5KidEPNjeKbHuiiaSba5ErdiGVVlv8yClfuTmp3CuKHcB7FU2T3lzoOfwbAvo9JIOdz
x+v530sCaRoconUJ8gCtENh046f35mswLd017oY/0SiPkunvq0Hrm6TBayxnLKxzdK/aLQjzAV4b
xUhC8Swn84cF57tUwe0aIgIIfR5YPWDGa1+PyTaRzAnvbxP0/Liz8AU6E8ci8JNyhWak9TKxghwQ
g90qPSFNOjkn1/tXEYSZSgDBCF+hJmMpK8O+D3PlmvjYgww+0mH60LhrLwFlpeu7oexmSI9r6Z1Y
hGb+4sh1U6N3STz203Txy/0UQL9FL41qP0JDv67A8z1REFuo9pdYVqwPn86Gzit4z/53O5A4X5pu
L8YUTewNAj8/8r9OeEN4mksHKS+B1Gauy5lDgLFyqJxl7XeFB828WTLluSxKmPo2LfyhiyAC6tlU
BqGvLmF6vsegSUoO9d7uCpqYvVA1CtNQbn/3VX3auI7yHuoxgG60nWtIM0o0qbDZ64bg7gmttdNQ
ojt00m3/dAclZvSGE7VNk82GrVkoIK5uQ8gNWdtNx3RCV4whbvg34dUg+dVP3adYOVZi4SrdpYh3
oHQP8/d0Yef+M2BseV4dWiW3GT/D+EtLAnhsbLg1XrMU4zzTixrUCNIL3GyLrWMxA68Q7FwWlMOK
Y9KClmwO20xb87GNrgWoJjlGX9PS0vr7HHf359tMK+LvshX3d9VifdyxnsWJWLaiJ9y+3MPVfpOy
1FFXdJMXZGh9zCA/0NXvaHsSaJ3AU6E32Ro27/c88k9AD2WU9yOQ0jt7av++Q6AAQOchgt6AQUKZ
Bce+kqcuDb+n2DFH/XQ+rq3XZcsgvSMf0gdw++LceE7CHNb4B77Uf+TsZ4Ocw//D3Jnt1o10Wfpd
6p4/OA+3hzzzoNFpWzeELdsMjsE5SD59f6R/oLoK1UD3XQMJpVNKyUeHZMTee31rxY1F5hHXfv4Y
3OC372rnMbPfNVNBL9gm0Gteu5AizaDt9WQIUAFtTAJrfer1nG1XtKy4yh7QmKnM7Hicibxhxd3g
0o3ac3TtVQQG0flMZY6qmKenIVvhUMb1Q8eNNVaUoPTOGeOIKI4/Ci3+vemTwyra16r9NaVOqJTP
3ENrb0k9pIfUc59Hg/fgLzVEQSGNtrq6Hef9kKMyhf3YzpFVaeos9eQRJKI7FJo2hnT3MKcrtMYe
kxy9mhw09dWcOwt2zMQP0DYRK3JN8Yz6X/WFvIJpIwGuMHc/9Cgeo05vs9r8toswWMybVGB/UQkA
ZKbavarNKkzc7rh9fd0C5WdXJwzABk6p266rS2lyaL043UN/qEizCvEw1TXPSEE0V9uEPI2lxl0o
WG03Kb8YKHOy1H2yJ+/SJ4C5HMAhD9aSPW0/MQGGOlYmN9YQM51JEXlkw5l+C86Tk9vN4lBqdOLw
E5PMS/omwXGvRm1Tb7ITMARDFuWOZN5UPLRpPqql0S5QHA848y9WUgSnRGrP9lCaUeLklHdQcbYq
xHG70O6U9TdvQpqx1oVuEvXJbGYZGqblMchqz7k0x32mRo0iEwaSG2HrsrbSm2uTs5jKH44vVRT0
U8Fkt4GwdCggGywmVMI9+EfwTcrybcBz8ag8MLSmm4pr7vUy7CeG+jqPacZyEBVO04Ugge2hduSj
jy07angbN+vG0lB6Cp0RR9F4V421+FFk3Im0ZfVBlcElTfIkbBn8RdvVk1bPF0vCnZjuF9GGntvL
28x047nihQ5+m57jTkujeGoYpjt5Fm1lZBKiBRnhOM/aIx/FJR2Ns54S0bPVGpXmkKbnQC3WC1qO
XH5t8L2C9NxLO711LJlUuT6GId0e4sP2rhpFIXfaND550KW55oe6B2HnL7YetnkJYmHY88Wxa4xJ
sXECpXjp2D0vZl1/zUb7kPbNh0inu2GP+d8tl8dbRPR1zh4QrAw1u2x29rzJVR9N64rjtpsF9Ipa
QyjyRs5kBUNcZ0bIpfDa5a56C3Jb+9vilCsYkWmWAdmrnrYuOBmqY+PkA/Ob4MYcJ3jysxcnd/Bf
c0hoOARdEHXMRrcncpY9T5IXSsuJ79uOWZ4XLXOP22qeZO1Afx50l7L102M8lVe7EUwCg+pt604n
NjAmjDGckPLj0CrkD1zw0Gxr2V0YkW7lPefEs3Jt+8hcu85Rl6jU1LT8xYt3dvWG1koswb6ofjA3
ts4EKs3sEczYrZTMBzNJgYQGddiWgw3OZfk66o2+tw1n2jej8+kn9X7UhnOTpR5Hecb9abBnhAWp
7B3zcBtKo1OcfalwNHYcQbFUPk3zcZonebawsuHJQQgXJexTllCEkHc7E/XlIzGmCexnknx1ONT5
qPl0xq0LjMu9bh0VPt/Mal62O1mv5cmUvCrGWK/pUjd/W60ED7DutcCv7fWvsK0xgx/M4b75obaL
YCO2MrfeB9IzrzBU8U7PG3p2HjEoQm1vtpzc2fqFe9QsJm1eXJ/HUbx6zfgohW7u4w4t0k+nD8MQ
1mGjYEGxzdck9vde7yAoWAI6riCh2akede/Ff9fWQte0fV+bL9vyknnkps2+p4Vzj/QjsoJnvgIl
beWH3g3VSet0614WWVSvgItTyF/eSvXa6cjtOZj+vkqEvOgWulBlqXswn62RUfVqSSjWitlbu/bt
SXVzNYWDzaTP87pk5+aECjs2bGKzdptyhdnaJj3BR5i7KZ3+CRLQ+2Kg0Mz6KYccoRyZK/WrkA3A
pMOcrzUYxiXufCzyqfzDXN65bn+q5uAZHZJFMqD8jbvqt8Ox48pC20MMm3e6+VOuv03n119ERt6X
C2y3k3Q8lI5eNPTdj+0Rc9eie91XFmD1VFk/alageyuRhTcLn8+TetWfqYkBhxtZn6oMG82YSS3i
3ADy5fx8vs6cVeuxFlwYHH9rS7HrnOQ3fC7aL87w1C7lrQRdjqzWjISkOdMMK9TGpL2ngX+opfGZ
aDpk94C6s+34C/OE3eRj9EtnBqKaIiVK06r7FHvt1Zr6bKcb+NSt2nkBt33PlYWEO8mZc24rHAwF
gE/fFs9Lnn0iwhQP2XCokyw5ezZj9FcF9ZeWJ/agWhkgxRtR7loXu9dIMPeN7KTTou4Sy/jM3IyB
ERw0FZ+XR0XpF/TAOBNdLXMeKg6Ar2ysnLn7p4JG6hJV7Du3YDeXMTPnFf9eicy/i4ajj6eym9rQ
jQ2ORkeyYZznRqaH5NUNwogUw3H6RWZjYkKXKnUDh//SozFy+4P5xCsWN+0Uw9ZobHOWicBisrNy
WasPawU0/ak9dCMyhMhzdRpFlDeujIp1NJL0JTB+XPjRaH+WUxw8aWbPMAYitR+M3TgAwtVT6R+Z
27phNdCf/W0XZfvvQqMO0l9Oo9nPMvsAAZl2o8g53bL61YjBo24TRdjJhFFKOUTB0vUvc7981zj/
e58FTKRMzwwdaxBvvR3ZUvrRVpdpZnewCmTMdCUIArdCTTLK10L0ejhYvX3gvKaPQOHYWPT4zTad
sG8beR8G0g3ykl9ryMROQYEySa+Pfem2+8FQN2ua/cvSzN86KcWdkiQPIfVkI97sC2Yp/1xyXM+O
chWOTWWHDoScAzBcku5UH1km01aLvamZ6K/apT42c/4yCxw6hfcyG04Mnj+Ox8VUryYL8qMr+SWM
9LxdPC1LJjpKwBmmj91RZj1dM2iqGTd00uiqc770oUW1eMku9dBlUYAdkEWIhZXV9VZ3+8EdzoNw
kme8nq5zr+qlOTeQaDs/04KdYUEVOJ54MjQnuPzlTDfmH5wK8JBgyeDsNHF6kYgSmg2+mFq/mDya
+5YtlI4ViQXNChxwDtZFhkptygcYJq8HKTLni87beMyk4V9i6JqLm7qhhgfy0nh+dTMDiSOHCqe3
pjc97vUn3k7Ob+/N5mCCcewQ7fF1jP5HGljFWUxssdx+0ZCn/n2QbNr+lFziRdz7Lih3Wtcn+9St
znGdyT0CPCkVK8m2bT1t1XYXh16c7BQNu9vaLQvnx8RQ494wjD50hrufAwWVXZVZtH1PwNTi3CYA
wttdMw0nfQGhbErv4++ArIt/+XF9TAGVrls53PvjBTxTi/wWrmJRZQzb04AyCcTauE5+BfEzoGB5
3hDCyk/UtRiX9NZM8Uuuz9Ox1t3pVBjxt8LEIZABCAVm/NPQa4xes3GaPedP5qfWdes2p8V8amvp
PZdac2j1AY9FBkCdBMlT/49dWc3zdhdZXQBZqUvq9h5+04ur7FJ4dVisw8rqH8y1H6AS3tuYMzmZ
xvLMCKU7pR1Than+rcmrqsYUBj4vz5Ixo+2DxXu2DZ4Jl3Zo095h2BE4EVe/rebhMoEzS22yYITk
/u/92pYowlZ2V13MBDUxfw2r0bkd5bdytJoI4MOMhiE7LqnMrjI3XzD/0EUAPG1rUdrHke4l9sEK
6oa0EZuAMqovytYYnnC3wdxbpTrgBD4VWfKls5tH6Zj5Y3ujxTDEeEXG70HuZdzwaXMjrTLMVtNp
I9LgWlOihFqcvsnGfXKZkvo2coqjgQitc8h0ctojitHbZu1NcQ4FPc0s3P5xG13rhrtr8ursy555
rssp5Fs9V6WQvxCxDAa3eVIAqoCYdOTMLobJY8G5IQ56rZGT77xWAH2zZPQDM8q9cIeLVazHDHZo
CUXNqqqDhGt2honD4Hgdql+rho5wcHGfYwfybFtit1837/XLhD64ny1NPwW6swf34kR3yyG9OhjL
O2O/fxotCLlIihiVkliYVsrDUlrZo+rqL0uBLh8PJ5uXe4EU+iqmtaSnh9r3cSKeTOuXW47mhTzn
T1UsOVwWMkVs/IRma/5e8tLLskOrOGWRUXJ1q3S1yxD7Io1pHGEyP8wSXH4r73JOneS8dNEfYChn
zEtBcncSeZlVUN1c7KTh0okb9kIf7aMGVln0p7h7dSTvnbnOBAHxPlIDMxz19Ch76zT6bRVuvQle
xVD6jnYVK3CVtwhS6yg6hosMC8C2E4fTcyaVFmKC+L4tLv26vjL6Hfh8Agi9tuQy/yZmIR/8GxvH
e6kW4pUsHpauxKy82fHN1HPOeU5Itxdblzr768bo4AR3elsFEWJlFemFM+9JcQr2rmYh4ce37Q0A
KEgf25/aUYfZzel3Rqh7Ny38Zzj5t2Dw8sswi5sXK/vqJrN73eoAOgJ5rWGPQs+jZ1NyLC8Qu9c8
zwHDt/uhGa1oq0BBHiNjjWZV+rBESerK22LLh4nX66jhiUF35hkJvOWtHYgeMKqL4ZmMjrMmP2ya
ybbFxro+PiY8+YgpmRO2U/+LR3KkHirVORfjTfqgRIJ3lR4Oir6npAlqmJ/aS6NtPBAUrCKdQxaC
g1PXhPXGedvmrNQ8Z5VwOCdlLQNBH25B2sXHadFvVp+jKK4jug7yx1k+5BREHh7A71I1uzTT5xD5
LDupgFMQEXyz3iBFIUuRThgDhNNgFGffmX77SQIdyX1UBboVxtPivdQr2m6wR2aqEddKso3Eapmv
k20d6yLtwmVZpigO7PYG8h5t5X0a1+JkeWh1qbectlnB2DrGE/a3Z1T/YLe982NsIp2OYjfoATsp
6XiHUQDSNONsHCZ7kFeohPSx0LaBjECUTZVln2Nl/d5qLK3Rq+MwxW1Y622HGb7PD6monrcxoghU
GjpLPT/xcO8SJnR/O5qmH/5BROxOSA0fACWEbq/OzBw//d5BnwPYnuBdJcuJOfT6QQjnmvQt3JUE
KDJBM0d+H3c4br4OVyafzDnNL/lYMCnu0AQXeBqL6EFYvWVm/q6YxS3dpYldsgVQXlIte94GFOOg
9c9TMj7VU29GS0/+kzFpRuhr9nD1Fgrxzfs3B0OFtb7ZdcTsXyEa02gR/fdtLy2Zi51Ulo5RPKM7
pJXaS1OkoE3MrfLCfvhUUc7Sm1+C8miU+2bw2LDWrBCWMGu/fcUr/wQtu7ledIdKYkBLu0y7+APW
fNGGidJ9xsEvVtYnMNuM7eTU8An0EDNITl2cIw4ZHFm9us6rNPGuaapnr3ai/EO36i9d2f4TaKzL
Q6d+JganNxJZ0yAl1B1AdTmCz2hFRBK2juiFxt92BgNJSq2DNhXvoqt+IUk6u16fT56jn3vFhZGT
qii1IN4z+RX3Pyc9Vlpwq8TPOmmPrcdTw76rv8m21N8Ser+SgZZeE/k4BAlFV6dPDw7sfHd0S13y
nuJM6oAKqCqEogSMi5WFTY4Svb1NVfZjcw7UHVdgzRdpTOFE26cSrNlg641+bXUzeQhG6YipLMFr
UzE2yWuP3RuYDQvxXPsPEXg0diuTPmKW4zzLhh6smz86tbyncXHv3eDDpVjdAWuNoYyLb5M/Cliq
0aGAHD5UIvtzMgp1cET3xID1svBG7NzSTfbaQudnThYDQU3DxK+7xbGvJ5ebBn+ZWmoR6i4Copm0
/k2ur9sprVC6fjRV/hHVJKN3IhKd1Bt1TXvDAxrOXkSVBU/lT8vX5S43UCtttA3L7g7D4MbX9L1s
5+FcaykPRg4WYRcmcrAqvwm7lgfcMn/ioJ32stABpbhEtn81s1GP3CCp/uB8cU7Mi/0bpqFIJfVb
Wyl1bDw7dE3Pe7P0sjkjvN+3fbXpau9a6P4zqlRyZ4xAkIDX9jz9AaKZa566Rb90Ruq8bjddxTmw
e67C1xLN9tZ6wrw4gVFHbt0ZEVEsKU1cFbGIWxiE4l2+Qu+iYL5QFPGx8OYHYC+/calfrNnNIoNK
bm8nHNPeos68OJzH7lIrTPlXwM1PAJDuaYTRrxN/vnhlLcNl0FL6QbpPoe0h0zDlGHW3q/WBIa5a
Q3nWda0r+NlFNsPYrzNMo4Hytarlx7J65bb21HGR+CaJ4kfyQ0MFgl/AzuqLD/XrVLr1xS6Mj2Ku
3zLcE0e8PemesVVA+q2Sx8QqDGBhEyNpV5B0b94Mp0F0asxPXdjZqTf7iZ9SHzrNHZ7Rpc2XdjTR
KI1qbyvvI9H8yxbxkNX2tWoZhSyssBDW8Iy2zNqdMVrjdVnci+xAr5K5qlhUsbpreonhada90IRQ
4EmAwl+fHCxkqDYZihTJCouwkqdsMT6NXkEy5sAN7cyNnDisRy5jK4HKvVUiVQty7A0nqdPgmHrw
mTszIK+t3vw5tGxo7a0AbUX31W+89jLYI+AfmAff177kllQ3Gw2XrK9DOpcF5ZMZE5IysL8Zvddx
alzyMs6dOrpVWTJ2a6ZTaRHbO2GUOHkLULmB2ZvIfxQ0R/V9aExuv++qsr1lc/yanu217mq9srlw
VXGVi1ziWVDgyab/4g0/IJDkEd+Ktc800ml9tMq8J2xiVcO2IKaqqL/UMfZTTmMuI8777GhSWZri
zGPak3MKNr83IiPwWPleBP50XgZyFmxQAs9X6X7OHFxXY8d1G3teqa/ak5bkEIypneyhfDE61Ezq
i9oen7SxjiPleD82KdCyst+c061dcmf8sgkCmuIxHIyuvrFqRrLnwdPxdkeWVgEJuOa58MqYezfF
0dFpw95ouPYxTl48epLnMPlpe508LVY74hWjZK9SgyGkM/5RBS8LNYEQUC05zJVl4AM+mCRiXYIF
SKd2FnIQLJb+pimfKtv0jhxc+Lq56A1s4lvD6TYEpDM9e83Q8tftrLXqo1rVQStFOC3nwjrgJbkx
nMVTtKZ+sVLCO6CyGmwkpzovJdWqqi495DaCNfRqn30LsqI4Zi6O7Kr/3L6tNOevsaH0i6S8LfMu
flQWCU1jYhoHtxnHO/yh/pPQCLHre/TnpuJOwWc/CZd23m6HfxTOhzAtqrd4Rq2FYWbhKPyDXegF
psDh3133ZFKfu7HdhH3gRXptAcsO2LLzuXsrLMd+uENu7lW/uCEk6FXC8N9jwfhZTcZE9xodYzT9
O/ZWLkhTO9eu8285Ysi9tZUdigF9row75yj0Cb/mujtjchtejPLoV8OlS7nAjlTWFdnwOltSvDWa
dostZjhtyUDOHob+eXb41dvYI87DeY07cktas7WiPhtRZ9ypY5AGptlaM48ksMHPv/schDWm/0aN
aAPgFSS+/d2PqqUbj9P6I9m7B/T8gYwBZC8F+rOf4iV4WmYjtFbiyeaptfKkRRots5NGnE9EItKy
34IgfP1lS94gLMU9A6wytZp7mwSKLIvcCWKzKpICGHHnNRjRCh1AHkUrP+s59i4R4MkIxqw5Ybko
Xfm1Bg2qvFh/5bL9JT7GKbsYtl5fiLF9b0cfOwebFp5k61L4yFXzt9bv5ydfb0k1plKOmduHYxxg
BtSS+pjHyjsMpPLtxQK1lIs/BLiNYOKW3EscEwd73tmT9mGbKSFY2JqQOFGv/uM/w/r+h4Cx/yFz
BprTxNBBrh535Jad8r8FChFooaaWDT40OywdXWlTjzetdS8rJfG5UL0Ens9022RWqXoXuGPWOVJZ
LcZV/s24+n8KT3yXJf/891TE/5Kj+H+Xr3j8LdeAwu6//6j/DwMW1xz5/3PA4u53lf6XPMb1f/+b
r2j9y3eM9cxrMyC030Fu+I9/xyvq//I8EhT5km9ybqRlrtFW/45XNMx/2YZvcdVdVycTxyYup/sb
r+j+y1zTFXXdCVzaXNcx/1/iFclWXzMJ/zN5x2MQbzuoaWTxB57j8Tr/a1wV+qpopQaI7KCSO+Ch
+ym1sa0If3nYcfc9s1zAVYybj6xwzcdAKZOV/omdJjjbnvmO6WmB+5Qe4UxsvQQjBWtQu/3FbRJm
HFUyXNsGQkwbyvukd/YtnrDNJcF9+9ApbWe5LtbwFVSfXDhw/nDB5p48UH5/53kgj8vSexeYDxam
xbklZu3cfDV+SyZhHLf/2j6fVzVsAFF9e2do82tbOt8D0yBrxydBylZajv3U+6Z89QBJDrNuIWy6
MmLGEDHR6EvpQvSZ0xex5AUjRgKnBOet7OKAWbmTo7w4eBj8sUVLKHrvmsXpsJcjPFybkrih50V9
HZhSYUxNTmLK0qs3Jt/hPzpWdzO7C2TBizDyo7/+l1qPBZ90l6K9IyPDWW2DTu2WoZ3CBpRGajB2
WF4WNmpm2EOxH3SjiPr8x1w76cUqvUs9Mngez7I/pGUgGBqp6ZaZ+kWb7de+4jiFvlyXLefG7tof
kJ2fnXkqcUuI4KIH3lfZCkGy04RLVovj96ZLDrW7ZNHstNAafiZoSFEd24NRlPEbhurfTtw3F1lx
uFLmoT+On06FPcSPbVz7KCBOp/Cb1sFPchis0NMIxRotcUyb7E9NfIH0bQBTVyBbBrck5WpoEyPG
eqTydgz1fZmzvWYkvxBg/kipME844PzVZ+ro2T7DVkXUSWuCM6cVLvxkBN1eIxebpMPTiA9wsoNz
0CMjLySSuYuf4AWgYzat8krcvbqMrItdabFrxE1Jc1kPF02I77o5v7c4QKnRu+KcNuXZbuJfcV08
54wYKF9Ftyuc9iSJmRa1SIkDeEkJzGMIoEVjYmC9TxhLp+5lFrV1xKNx79zu7uBWLVFFpobpQSF8
+2nM2Un0E2Z4A98K/C5pH+a1Gwuk2IlEmtE56Gp07tsHPDvfzXkCh096HQMF3Vt/tb08DssEejGB
IS1Nfz4Hwafd5cbB9JJvpgB51NcPcpleOzkOB0g3ST5Ol0Zs1Q5TVCL7SAH4x7VT2jwG9Q71ATdK
+ZOYHIMuNlQ5F1FvZvfiJVT/CZkh+1oCS/Y4dnPrj6kX/iX1rBVVPllannGePVhhmVkKQz2pMbE2
k7MyRwv4i9U4X6qMmV1V24CNzRdSbXEWNDpQIL9VlpDlrRPZkDlKj0hACRPNEfepwtPb6PqF6GF8
wHpj73KrNqOmAuW0et5Ya6m6SLitOjqO+2vBFYjJqEE3Bb7elUexrFYzBqVhW9v/5FPxjVcdh26i
+Mxkv5MZrO8rCuqKydZxNAon0nszxvJJq592VaiP1PDVIvHU58ULISbuvgvg5wQoRW+sJt0mziJ7
LOCixjIsS3TSdBoZPM2VuC3vQ40DS88SJJeBrL6hJSpEU3nokxLheN2hd6r3yqTNaUzz0GB4Mp3v
elohkC9HjvipYd3nk845JUAmicOaI8MmJrtpxLtGuNCCJB9wJfF38vfW07OW0gEbcVUcY7P6rmzj
1XL4nyZPfvQZrm8QjJ2OXTI0S1qIVuubQ5aV+PsKloJakATTo6rjktvJLAsO/oSxpTM8EjTEICO7
9Pjr9epEuhBDzZopT4UhH8q23nk13q9mTuBM8QHp9N7IBe6fCQI/cgGymVR73xqOljgSiYnRls6h
gIOILBsP1DBooeZquLNr41A5+ZpbxvOZDQySUvzQtmjsiGTRG5coP01ESnh2/CJUdQdLZbbn199K
cHhcGpgalfE8cmxaRAoKgvN0JI/VCsshXkXo5Kfr0j4CgLkXrPQYSQgRVfvcKt9G2fKFuyVqD25i
fFuMgJejP4qkizESuME+gCbGqJwyasHimo8BD4ngXANkPWyq2m4oGSs7Q/4tt5j+kpKATd2xduSo
PbXM7w5xOgn8jsyMJgOhvxn96uCNFk7q/AO2vg+xSodjNfMHQ6t3WO1+5mWKS1cB1FcIhWZbnPrM
ns8uqyITxXT8MyCq1Nyjaalog/FEqB6/mMid5Ux4HE11jKMGv+Tk1ECCfX9x4ukmqvgfuyXU1cfx
Txw921FcVjSswnhDFiSPA/KS89enHSJuhXGDkDB/+Om3qtphTHyVNvMP4OjXOeeHEIcbzqtjUq+f
sJUUO8NIX8uUTSr3BsAwcPTWI8VILGFV+fFeFMkj0+UpAUfBYiDPaao4zWFlYPX6i9UQyM9milmM
hAtDsqlmMXbssiXvcpjUJS1dlnBcFcrOrYNLlqJrTfimZlojb36uIeZIy2iuw2RUZ2GPrxaiMoZQ
/LcDfCTJekIj8ac7KiWTc1eCE+NJ3Jc5HnNkq6fMa37B3BiRpXD+259xT8tYezQ5VercvEHnnllI
Qh7n6e5M5lGZhXvH3YumWb/mImt2WTFVp2psoNuh0fe9q95t3xjDxCThy83y4quTjMcC9VoT5S+9
n4b9PFYlIm0SgLyMwc43Gwv1OomsBnjJ9xk5ZKbbE4S3k8LmdPFkiYnysc49B0MdjT7hWUnKf0Yv
NQ9Z+VSbU3JNBp0MLe76JYB8yPIlf8oKe49j238Rn6Xsq0Op4z30Cr86otwuIVlst8To89UlB6Lt
fTbjUEeoPzvJ2OdaBhziUfphHOAuNArs476YX0vyRcIAKqK0Dqluf6ZELp1RDN4R2G6e5v3wzGIg
EMaFCq0ftfB/EDN2z2oTFx8eg4Pjjj4i+gDfBAWB8Gwf6KG56boUE4+ZvWgZeaS913wZ8v5Z9CWZ
MpnvHXLd/FJ7XNkxn77qHVuDuVgYOYO55iEdmn2e/bbM9LmF5EF7UcTRsddFaGK/gxp8zEjLHVFc
PiYfuR46UpABhBrJWqfvTIP4iqBIPut5cMPFZppQjGm/8wXNfkdqS984BP3ozyjN2cuS4eVncjbC
pYOA1BwIIcaSyCArJgAiFQQ7p+U3j5Zf4YHZZzGJTY5ZvfcMKonwwabvV9j+cIWTiRK6KUv53C4/
g6X9MpUGhvTc+c48E1lKrbmAmnyxY8u/Z5XmhYIMTxIt3spYT45lbAMuGcnRUdPO7oXae4TT7MbZ
IWNM4lpHVWsnPznaQ77rijo/THQeMG3kdgFraC3B3+1qKxTGC6jVVxvjLCnZH3XH/i+Jetx5MBWN
DdSY1xABbaRmzPlU2P5OYbEtpfVoTeqZJddBgtK3aXCaEFXlGMdDwOhQaSFOQjYIi5E4oanvovcf
je9kpKK5zP3rbDkHstJ3abvcTLOaqEMTgMhmMY9WU527dvhJBi61sUFUHtlicZslL4Ti8R2qUHfP
ckNDUXnoDlA98kHI4n7gd7sROJSe8oKioTskxJrv5VJ4e09n77HGu5roW5AZv6Qsvi9DSVyPVj+z
9pjYDvuHXNmkOu7lzmrs32J2AsxSJJlrmf0CtU+gIWwAh6NgYcv69ybg2Ry4ASKqKPfFakbiAHz2
EBJ3GDPlUeq7zVpdRE7uv0Iv3csm2S1SuGcHKEMzX1TSXKahI2EkZvzrt/9UDH9f9DLqjbh/8Yf4
V2Z6ENpMpOd5+Cmslng8ce4IhbgEhKZysDmOiKrBppJWVzMvbxpt095qYSyFn77ajMgxNvkt6RRr
nqCpiBuw4lMrYJB9cj1AIzW2gyn19+1UPqp5OcYE9R3jqvpcBuWfrdjpQbd4e7G/2YTlEDCPa6QY
fncKI2ndtjQlFiPumqwXXsyxsNufpdYXWBb2HQHDl0DgHKY1Cs0hmCPIbh+sEu2AvJXdJMr5YZIL
ByLmnVFul9Cq8/PQl8GVMGp/IB9hRXQjoxxg+8yvqb/cNdPwQo1BVlhp/bfOS/NQrFCpXr9CWmPL
95DGiWX3wjjGR1+K8+gpgWOgdFj4iluzLM94uCWnv76mOKnvolMOh3nmp2Gs27egWr702HJ+Je7z
wFabm1r2mQUx9MlaLHRSjwI9T/am1pD5Puvdvsq0DmmAmCLfd6cwMOt7lgwtCdB1uZvNqvtoCD1z
68q4p6Io4R205Ygjy37MtFe3QBB6NxV/6q5ElIuV+xCj5z6wTPOhXwg9jV3KGmv+Th5+8dg+kDU+
4aw25Z5md36IasH2UqKZ2eGia+YJBcvaaUWdvZAIcfJH85ULDbpmkNkyJt5CBVOpy5w1t8pVX5NS
HOu638tOoXL1JTGSzgd0Y3agw11OpeZS9aXxczv39MZZ/mfSgHH4zp8DqReHxDqOrfGepf6tyBsi
L2IAayzBhmC02jY9p6gCrAnHRM3HEkYB6X1z9akmtzkJTdu+FvVC3HPc8TwPeBypEZqiWI7dqDXE
3HxmY/qNAuM+FKI8uCp+T/NRg0iL8/1sc3CZtzf6/8XemSzXbURb9lcqag4Hmkw0g5rcvqXIy07i
BCFKFvq+S+DrayVd9UqyX8nx5m/CMGVRBC6AxMlz9l4bjSNJBopVDW2VzOwj55+FATJ3BhXreoK+
0c44Z6ZKURIrPMtACdvKwyA6rywwD0M5X9VMJ9m1jaPbQnXoZIqmN8/11CnEXWWvYayNbMYoaOk8
Xnwxqw0PTJ2hycgsC9F7ESACtuQ6QAR66AbxuclnELrpoRbmdGSm8zz1lE3KRD4Xixc6PiAbSlRl
dt6dfDD2No5GbioN0+gV2kK4MihAVyXr1yskBLXazXMz7IAJ1Wx8QZ313bea1/W5X8JlS+d1JaMv
fsnjY8oS7brsPjvhg5tc3a4+N+Wwg6+x6pWfbLpxqmi7T7s6lgXnGkKYSTWttuMWJwMGGFRyHiR4
Ifrnb232KZsnhEwFIeqMDTadIUr82ekGVpg6W1m69YM828W4eNgbaKcwal9rkFhOPJExrjQuKRQX
otFolKsggi0X8cpInRYQjut2yMjN91JW1qUJkd9ZeY2espnaPSkR7dYdpvQ4uub3uZwL/BRtdJ41
IKzmSVzl0/eOgIaHIGRCJaa9cMf6AA796ETqbtQ+VNeA4Dh3Okc12wRN9kwdH/PkMNTsIgU4ZvTu
BisojiFwSEQ+1sQkLbrzM7i+mt3Xeii5lvE2gmR+UB4MP3NirxU2GsQ3Qz0omE2f7wiAOEF3uhUV
XYkYc6WfPqN4NVdTlE0gWOatbPlAhj77NFfmF8xN/ZHx7bBlMGqt4rLbcUQoF4OISj7AINctHg5H
762OG4ybFeVuOD8GDoHEwVeZ8FehN8BKh4g9M0Va2Sm4gtzG0uwLxIWw5AqZvaVYa3dZpU5+jN8Q
cfEPuKVvi887u3rvEl1aWO20Sd9rWNJYFD2W3Dx8tkL3kqXVU27NX6QVXjA03+xCnWIDDHNQZyGi
J2zu8ze/HxBbj0dsHNAYBX3ABMMOKNyEGUOYGusyCup1x8R4CpszatTmoBOv0ijGdTcGimysGlSE
zK5zPiDFDACg+KYR7A0+2Qt97y+lapmu4zZBD7UwC5Gj95Atyb1bXAcnXUC+U9gtIS2gZKZUcIOW
Kq2Tu9nF1Dao5qV28ArjqBi26UL/rolGmBKaYCC81Xq209vUOWcK0wLEjjo5VCcw4aZjk5nP3CGG
/bXCqbjxnP65bM1xbbvW3Zgd8gS2X7akD8jFUdqEcbWWZgmnBPcsJlvK0cdAuDQC1xhemFGkoJQH
AaTQIh51NdFWW8RlaNMHVTUXfXeGVfHC0/SnVMl6jPE9UYe5cnDWJnNpiGvjWR/COPbfUm/T1vgT
QmEpdHqocUMfudcCqUrUn9LIv2facZvFsMvH6LXRtpdmkHdjmROhUf1I40R/Au17q5rHnLHnoOZ7
1B6Q/Zz6XFkR4BtJ9tiETG9S6pywj2t8647yA9YofT4bjHPc/Ilx3QGfxURJ9uafIbAPTFMT+nla
qGODz6bsyoMDxAIraGGtpNld+6Y7QQ7bm+N0SMtvcytfeCVgbkLdODntbVLuY6GU+Vrj9VwJVBCR
6FroiU27q0RG/Ej7QFNxOvT4RqUVPZizd0+TArifbNeFMJojfi3QHYl1H1VVvisirnZVIpBh4/05
jEV/580aW1pbgLUk2UCGqFZjEVR3c2K8Csa7K9fEXcewMNpVEyE3uJVomeWvC/8oinf8DkVcjmTN
4+KY7OfQbaE4hYaEWTbXB8a4dyZutUPOWyWIvgyMhXFc1uc5+AEkZmWllbjMybfcbJxP0hjRbamv
S2kmB68Nbwuly2AnpzbO7zotITJ6nknr3KYUNUHrDmvTGW9BQ9KM01YgBcabop1rZDUVju4NBciZ
A2E8tfn0I0PoaApjo2rrza5ZVqMgeTIqustl9zo6A4gVvYXxaUaEkXWWlLNhb90scnuSsChW9pxd
vUCyhVQn27zD2XseKnvZOhgfV7Xjw3igVG5pjkkmUlRzIQxK3z0Ebf+l8I+NAK1XLv2tSEWivbhr
jB9QLgK15XY4MGKYd5DBrjMAAqyBD1Axk3WXlxQNbX3N7cVYAWRtVjF4gJHGe5f3N6+CheMbiuxg
BGfcaasZecM29eXjMAuWLmN5W9S9Nw0+ixFvnvFcqJSm3Z+QgE9dWNxZ4suAKB4vHj9HvuCtQs2U
k4da948R/SpLM2/S1vJXXpHvZNfUwEQSTFWJ992UtxqpKJuM5ZPRoo3n/Ju1mDlPz5qd1RyU+LXT
56x3viEYOCwKGdxk/XAMPFST/UhDdhtxQVIbCiMv8beysZ8LU4HhlDX9aYYTnZAbwm3GrbKvbNrb
wwgitK88dEJTg3/6mX0xpa77NW1n8gL1cug+hqbBUjikmH8rPGKGbbMH2NkB26oaWKOMhr3XRK9G
ID6XgJH9qdinsObFMr37FnH2+XsiwmbjEpHsSnX1Tqn/2cleRONr1Ht8W8KAAQvAzdlmbc1YIaEC
FfAzkvndBENUu81+kDBJsjN0jHbNHD1dczkuHZ7xrqaHZObjHZTkNf4qupF2c+vM8B4hPxfTNAAh
WM/TqN6n9nlAp3IObbreFVL3SWxCL4T3JILvfuJ/nv30kKTTcwgrzIyzwwhMx2940/XheB5SCG49
VET2djyRjvGI4fvNKNqBu8rZxoM6ZctwA+Fus4tibmvRhnXoXVu5T1Xu5rdywpAMlYHoAaBps4F4
w+svSzedupownHy2iTA1i7OLgA1pA8VEG35qGwR1tCtWfs7SAKL4bkSLBhz6e2sG92OK3Fo5r0YX
XfAlPMz4ZzfAwHlHCPspTw/QRzUoGwN7oBAGFGKTQbA/hMswrpVm2ouK5IYYoIBjvw3D/AhWNt6O
fsVaiRrfzz7ZWa73ZQBGlVu++z54a+YaGB2jZE07IOGf6R80NQvp7aMVMiVK3fMCcgUJKPz7xE12
hlTPCTN4symsNaZJVK5Zb52aaTqOnXFyxug4tS5Mz27KdgUOXDAxWCZZuQuaR5mwmZOz6BtudUtz
eyMaaFkwfB9xAEPFh5nYimqTtokm3aOQHIbo3CrzgHURODrKWNsb4nUQwlyAQfVIQ+u2xBZSvjLH
OM7bf0ySzTiaj40ffW9SH8RVN2+Ann4uBWkEfGC4I5U2IrTtAeSehR7QNI+qaLeEAYwbK8Z7XWEQ
TtPyzfWp8bBmrVy1fCIklB1/FL9ZkRujtVUNwz8yRAN1sOyvqG3J5zR6JJiu/80mU4Arxd4Cc9Mi
FGDNORu3Y/c6DbrRHruXwhr2fTexu4cyQnPQXqEag7RK371mYCDV8n1xywOKkaE2NkNhbLwsJ0Vm
tJ/pQ/aTxTzBdPv7Bfae280t+2W6A2hiMdkWubFOXOyMhRoMRM3FeUoQEhqRdQxKs38ww10snG9Q
P/uja+Gc4gqy/+npy6wMgKx0pb3wbA888Zmd/LCnxNxZ/bL2W2VdB6v8uvS5vR3ZaG7zIT0KHe9q
x6K9xZg2yjJsXkGtUnDTcEk5gDayJori4q3NHXHIyxIMTE6GG65+oDNp/iUPJvSKdUYqN+OHc1kw
92vVqbu3AtLuxtkEZJbPkHCslo0MgwGMihUIyw6TBQGEWH0d5idTQbxHXUzpajQepsF1V6Ipn+Pa
Ty9DlA37ZJDUqqK7qAUylkehBVFkWoUGMzgzCdnUzjn5Mewr+edOXG5TK3JTDPjFsi2pvmm4OwMu
ram8pdDFwLqwy8cH9iMdops7T4c6zsR9b9Bf83DtboaQaY5XAseP8QaQShOj7pfqXSY1jdKsZWQu
DR5iQx9y7+9ttiw0MaJPzM45EHCku6LAApMG5bWJ0wNzynorR7piXVCfec2f4e/bq7Zq6K/7Fnfn
2LcHM51JdUq91dj5wytoFGhNGmPVxfFza9LhLGoyXagNou2STt5hwCD+eemyq+nnVILLUD9YBgti
J8SaaXFztlyacfnAUNwBr4uS97s1Q422C3BRzcS/PNiNOnd9eMzHrrr0JZ1gaVMd+gZHaeWfO7vA
EhZ485Yh2/fYDq5jL/u9uXQQJe3mfo6B/X18qRBkDmUqAUzkeH/jMaIQofePdEWeQJjlcEO8K46C
+hT7FfEoFNQwzWHndx6c8SoZzS1EfLa3+XjygdNsyJgw1p1RADiN2QA6pFRXTIzHejS4ZHW5ayBq
bmJsYIQtOI91bZF9hNtuF5IkhiBOh0WtJI3+2M/mbTEn52YSGH8Vwxje+G9+DZ7Rsyp8JCHTydAw
lq0s0UtNgJ/YvhhbmvA5vYuEDoC61+hvvDszsdRR/qRItNlmqr+KoAS8nc93Thm1G3YUkrtiYO88
N8VlMX1UngvPC2lxSwnyvZ7gu4uq5cVjdjDhVfU61M07yjjIfSMyekdiAq/RZu5aCYa4zDJeXZND
hg4KVvyJPCeL6i51S7p7AGPQo+u/mtqmfokUkQFZPX0tsrVoYQjkeuX1aunRd5VXIAdMt4enKVeP
82gwqJUPlmLfnYT0Q6UH+iq1mDXltoHxwX1vGhqz0+Q0YAyrm1hmbpmkOfrsQZhZ0VlsM2bV8AC3
BdIC1ucWUkptoX4oPY8SG/I0EtMP5euFjKvpFLREmyi3klvNOxHdAis1RfycILXYV5X4BF0sPYPZ
foBgCE9gidHe2fmjRI9xIqup2RLPiYkY8d2hqU0m8oxPsRHKjfU8GzE2ZAQq5CBsoj5kpJSVCmRP
+xrihqE1PL+3S9deqvypGyKD2YbaDjrtgBHr2RqcL9D5KZ3qYi9BNOxqG0Z0mautWSAenyKw3YYd
wYxIV0aVMH8JHMaT3o+kA+0dW0nMuYodiT3zKS1dhCzASftSbZokTrcTLSCwLzUbuMqtTjRXx2Ud
VmUHbCpdNkZmOoeRdd91i3wDKw4RfdrwENBawLFBGHZcyfbElnDasnN6jxIGfB9f2gSsqgUYvfWr
CB8lM7qEKLBzMcEjYYax4vMNV51bxGu6E3d93Pmnjy92PzI4y7vNbHWfEcGbcIaYtmAd3OGZTM9C
tenZS2p6BR/fF8OhsYf01BfIFBXw+n1PPbJKEyHPJDYx6NcS1slTzjozSwQyDq+NlsdtFQksCSIB
R6TsfN+GSh6cwZhgWkdnl7IfS1bRD8YGLUgHtljdQ0B+zqXV7Oq8+gKOxjauWUbSVjPb+W62sq7H
ug9sZDZVvynGRp4aUx2qKhJ7q4vHk6O/VLYY/vriImlXy7Ezx/kQOtZyCk34/2N5Mq2iPOVS0D00
MSSVtN/3dE/Z3ro0A04G048TNFXQ1ZY/sE8MgwP6kj1CUjAPifsCKvQxn93LMunfh6ixdXtEPuj6
kRS0G+nQG63VAMK5ti7uELjbwKpS9lHhRhXmfQ1HJZNsQhC0FJeYaZTZzvetSHaLzxrVozmASAOI
NG4fappF+G27J4zFqDl998VzJ5D7ccKH32g1k8cwf65OtpPB9lmhwWGk4ma3qKUYN2uPvbHiPR80
94Vs35c+UrBw1I1pzMEy5kcLBgeDofm8OHS9UvUR0Jfc6taHeYFduZvdr6bm0vL+8R1EUs5LXrnP
TW/sWEz/pKWCXWFAB1qIP6GVkXdqwPxKqnAdWvZ3v2KMg8vu3qzSe0uygYbywYYGEEFRfRqY7bAo
zJhOjG9dEqNgBgsDrfFLyDxBQwb7XTSbV893vvsGAyVpZs9qINaBub9vvE9dTjUVyD00VhwxipGH
gSQ0+5o71TFTfJ5ekv7APc1EOHiganwGqY/OLQqJDR0+WjThsfLqlzBpeAqYT60gWq+CYLnHFvCp
HKjuvHi45WQGpT5zRKkjjpJZbSN7i8nzMEQOM+GMyjeHjZlM1icVLJ+pds3O+6Yy1DMtw3wtNGjX
AjTkMC/3jpMhn8mfi/oQF9mDQ5W0Alb9YhoKbEPMHVLyNCwp0PwJT7dZkJqDgB/S6ufecl+mwHyU
ScLkKwAh96Mqa+C0gFOi4AgLh613cO1BjUdEPGyk4Z+bC0qel85vyP4mZVZSsm7tgN1L7H0uGtmu
EqdyD8LI3u+WusZuhVYLsuDGrngpzdUnJ2BLns5QeaMYZgLnbKzzESlJVSTjoUmQ8rJDK4H60W9C
I68ytZ19XRLnyLRUfkwH5wV2zp45NobV3iEKbUBsG18Tf+rX4aM5ih+pio4kKgQHH90GOp6FqoeJ
REOcqW4BvYUQIVa2EYp9ON+7YzisLT96Skd0iYSA3mQC7q0NQHtBenCY/PCxe+mu5+JYrsO5pDxi
jjlv8obGSzV1m6bm0f/Qhv63hvbp9yHltoX29f8von1MyuhrPbQ/55R//MhfQlrLFH+Qc+kxNwtc
m+ANJLF/5ZRbpvMH3h+pI5gBInk+qdz/V0f7BwGb/OUApawlfN9E/Nr9paO1/rBcV4eM6q+ubTvW
f0VHK9y/yWh933PYR6Kz9j2XZN0PEfdPIu0iS7DmtAY7n2W5Cx2JOZrmeBfPeypRxOJQLIM2aHZu
SztB5YKxil8/+tVy7nyylxLexI48NLQOFRI0nqnNEOQXgMV6x2ts4PmSpTKV+6h1D26V/ygNWkWq
ket4pPmimHEJ5e5SD+867YsLU9DDoncMyQSaAzZzCoyAtoSkn8HiOug5D7+K52EVGKuuXXbWlN0a
I/tg8RTtY0ZLK6uLN1+T/QFvrBH30H8z5CGgn9e173T37mbDT7BukqCEILOMvqWuj4OCIdJESMKc
1C62i2iHknnXE6sCx89hdlqW8pDmHqJFJCIcqj4YyshdHsIBkf11JD2axPR1I3VAILEN2CkAQISJ
v5vRqSVK7McSD5eEY59XjyUg2lVIrC7KIGZW5b3+t4xBrr0ufxtroH/mVx9XAlEfWzIpH6JwvLrz
e98UW4NosVKBaiTUDgRu6T3PYF+dW2/0G7+gU9Xfel7SYC6U7R1NKt0qlgcl0NeFpzw+NNZytuPw
CXE0TcFWdz1GkRPE5LO9Z/obMIFshDjoq+sP96Rp7auQYC6mUylE9aWFr1XNUHBLu/+cYAsnxf4S
p8Qsz1P9pRveK/M945MyrPxiEloQOzcTkDt+wTVHqY/crIEx0m81WrkWhiBworof+/IeSq/+I31p
9A/Oo9hHpq59oHVzMBoT5Xc6JiH67qaSeVn3Wf/90UC0KIzPGaWBbPprrAeHaVMzPSLM1gy3fmqv
eoQNWOtKOM90T4Z33D+HeRo36OCJULjlw62sbsiVt/pCzBCg9Q1BLstOevTjngKYoY5pgyCFZZ/F
QKGqFYUYJa238wZ3J7gdpq7Ze2Kv7eb6jhkMZmIEKqfolwd2a6a7a9BYqpSoJeY6SDPc9rv+9S1K
QwOcGqwbUOmUxIRw6fs9YixbkiwEIE5r24oWqy8KJuSL8FJvQD7WRSbR+Bb3vDnvynS8NkP5Jpbi
0oXuYVDeE8X7eW76jfDOeMg/7oms0UMB7glPvTR+ttX3B+60q5DM7dwdyoXt0JOr14Z7+J5nNryH
IuZHPNKo54o4TCPfA11dl9LdURVeFh8VrtMDCXPdXUKgTo9SPvc519K76zMInnDC9FkGIVmmmU9A
b/dZX1HAEdvGhkJFg21i8Wg6LIs2UwmemHoYNvo6BAzjvNzcjGinWDRGH6Kd4QLuKxAdGFtVx+jL
xMGxeLYj8us5dtAxtQl73S8fR6ZGAwZ/8BtX9h9bSxjfioD7PanluhIGwKdvTaV1AGguuHf4ljjF
dTbcHLoqyFzOYeLu4uiOJtmx8IpL2/rHVDS7hMV97etgsMSlPK2Q/63Zy5IQgyRkyBo4Fqn3Fg71
sFeFvKTdgZX5ewdDcceCfHGD4hIRsLEvmO/QjoGoFhTuqeRngjZyoQ7HLjMDOjl2nmxQn5fcpUja
Y5hytaYjVEO8s+zqLp18tW7xg5E0hsR9jGq+hGsD1TJEk/qT7YcowXoJWW96HxfnWFs5KX7674ZW
0q2sKHlKyuw+FlmsmXukkEzztbODW1lYwED8Rm7kZGeA2+xrZbXuhtUQ1Ndc0q6OWOqRZ08qhQ7v
ifuStWmlLbFjV7CtNxO5qT1vS/9g2HiaUcF+sWDX5r19HGfP5iY0EbYj8/XyBgBK4ZbribgT7JCE
rRg29AviIrS4OjLDLw5ITzQH3Qx1yl2lUvK6GYaT70LADRZ34/d9ySQxCTZJG3/RiLWU3eyumcIf
07gouum2sU9Kg90ogdwIM9/zzsSGG5UK1gZZ0h08gGBmBSZD4pu19O62XKLXmSnTBhYnzsXS3iZ+
2UAB4bepYFcj9K1jQTcFuBd2sSrLgahaR52ytpTh5zqPiDVTFzMBmUyzxWJA2qRHA032TxXHv1ut
KC70W9zGsiNckyBqG0vOz9ntBpA8EQmst6Hh7eaGJZcVxKsKXiYsFaX9kOMS9sb3SGDY9wh4Cqx/
O4S/G3I+jgGbTsAszxam1OXMz8fgFO7o5UNW7a1A7Avc0aQ4YcSsfUgGvEf0+5j3Vx5+zerv+j2q
Om+3pEwu8f9eMyf9KqT1khb2g1FXKH9i9TLlD0CxmbrKKSaGdFg1QfWnvTdcZK3Scj4B39zoBZrH
FhTGvYcnxM1GZAreXTIIYiW9XWqTn1o8gd8EVoY0Aie0TeJXfI4W4zTyIlggeuulXH9QYjG2Vif2
Zl0+ZqP/JMV7AdLGfO1z/xiz2irueyHcIyjJ9RwdvbF8m1iVXEyq3sjPs9DVtrvD9oOzKDrXY3SG
LrltlQ5YIRsuJ8GM7z3iKEz/a2JZq5Q1MFWg6W1iPcqVhWg5mb3jmL9Py7hBQhg5vP5QalRDce+m
7DWt26SLLi11LuyV/jcETMIwzC8TbfF6qh5JYvlh1ALpDaWCZZxa54RE5C7opruGuzanEZgNl8hQ
B9W66I2a4K4MeAkVBnI3gtVpVQbOoZ/FgXSJqMKqPbtHGjHztcfWM0hJJ1Ism2D2ntACPWC6+ZFE
Zb9NbIEfF8znsrzoQqohMEK/zZRGUCbFFp7OVp9KS3WANShk/daflKT+88RpZE8GZfy9K4oL+L4v
Ff1EgUYU2qbhE/lFrMjvHxrvVwPZx/3qWi7SHIsHlhv31/t1VHGXF5LwvimcmV4yD67GuGZBz7cc
Tmwk77//fdZ/Vmp7Ju9QiYJaetL89Rea0N+xSvjV3q0Q6yTdGbHsCvn6AY/XmymcB7EQ60YYN7Ta
vX75lZmxn3mdUSU//P5YpD65n9xzHyfvmfCEPWEj9vR1rv1PZX/QRaL0USvudT/ko9ygEp2z+n7q
EcgPZGsAA8tI3Kvck5E85iCgl+xiOqCr7ALDluSF5pPo+tCRi1X5KGERNlHzQsbAp/BxV8bfWuns
XfSrqHf3NC3r3LtjCHWkw3YXGmz/ndfeEocW+VLT08q3fecawa3nsTNsb+dSVHW8G+wZCHNc4PaV
+47nZKHp4AarEiC1W0Zn7hEHDUgdnHTxHDFbp4n/UW3//iNz/rOPLJA2VA/pUcpYzq8fWWnZdjya
VbXXZR1hDucUYu1Et0nQwBrrV27rKX9fnIiAYGsV7ofosxmPG4F7zQx5Gtt3HnQvwGfshh/lHOyl
g16X6dhSoFLl2WKHtI9x67773AhFN6Xdqni5mzr0f5HY6F+cGSQyOOiMfbGf+3HzLyf5nz0UgbZo
OtIKHEdgCP35vpgC8ONi4EXCRdA7DjWLvQu/qqL9hzdeyxBxYNEiZms2lEhoguJsy3c/Y5MSv6/8
oLxPrZ6UyRumSh0dsMbItNXbnI9LWN/0JdM7qDzrtn5xrMlEUqO3M+XVFt1REfeh/2+seI3VYv/7
s9Om1X/c9YHrmAHGZAehqD77n+56B2JIOUkydtFTvKO4kjOp0BLbTjsAhkHUXAmQX+x+PDZarH/c
W4P808msT0KnMacs6SCcmbtp6Dw2QZS43KB60a6UvjG9c90Uu98f9Mey8PdHlQsiebe6nmn6+qR+
Pui8cdw26jho1n29xVMGLkIXunUhDnrZIq9pkxWEvVobREbYPzJGEuUWt+SdA2pK5HeTIFJAYKxJ
Pw8JD+DgXv1PrXpPnkNi0hI+7IWdFigw3HQ3lCVb/fTrvTzW8WvYxi8Vb82Z1v2IfYb+GpS+be6y
AcVNF3tsofmrJt6BLPF2mlEeWfwZOY1z1X3WT+PvPxFbVxL/+EQ8R5ieoODxP/7/T59I7qKUc4q8
2utPQW8HdFlucxUkvAe9etAgQ1VCQT9NcLCwX6Y5+lZdDnCKZvVlSp/1auXH5UqM0A3Ys/3LIerF
4J+HCPXdIQdeAoz/9aLJuu7b2eIQaZl/bEd4K+Die9fbQr0HrfkU9R5oVvklTcq/6jT2nMTMK/XW
cAk/2gFMt1ze2Ag89CaJCEcmlfn298f6cdf/eqzCpAWEptySzMXMvxVuC5/cGC48FU58BkN6q7ph
W3BFvZaNFi/7KZoPNvndCe4dn8CcvgThP5AKTopFfycmgDSIYP7loP75suSguLoO/nPT+zCZ/3zX
T42NJbOV3PXUXDq7Un9yhWds0UASxkguOPtt7la9cF6WurrHtn02UJ7//jjEP++1X4/jb6t+Y0eq
aCxelNnSrhcUI8KX+whci+HfuJ6TtJhnfdMVZIlDTJc7+kb0DffQPWRjh4gJf2BAuCf325CQfAsg
LbsUEChK9xNkbe7lk9e9KwLH+vlUu1hahw2yXYSx3b7poTB13l3YFoCiMKBxssxg6Xdkb4McXj7O
9b8bvP/W4NULyG8avN/i6c/vf/4KStA/8leD1xZ0ZE16qJal35vQCP6jwWv9YfoemA7Th1NgA0z4
jwavG/xhfjAV/k9XV8o/HNZ3y6c+5L3ke/K/1NW1f119TNPWNaakIqLCc+kV/7r6WKqp9LoZEwZs
lhc0Ouo+UPlwKRv/Wpr3QxyX34paAt23nf6OP0HPEmyGxokfCXkpbwvTMt1ZtPwKpH6uuUFpGxKO
CBXsI7FsBKR7NCrkZuGCUagjKiUacWe4kWEdoj4Qh6RO6ENo4zSmc8g+Du/1sUbZToTvnE6rNO2T
GJEupJ15Sdcd//MFlWqcpZI2RiEPcdyMjz9dt/u/lrT/UbIRqpKy7/7X/3T1ef+00gGfgLhjuiZO
MX3B3L+9St0SPaHqGzKTSvaAq6oy6gNpcNAZo2G+ExhMXhYAnwV9bvR6drkHwdvdaq9rdgYOlwK4
dJZ27sMMjWutaEjtIyUI4q6w7UcoF94wCETYdECaxxaNEr8peH9OJFYKr1AbC2nEPl3Cfi/DgqRQ
rAAXQRbBquws54I2wnleYlRPH9+mZBGVofeKgvIsetu72vpLZpkNMsCsXpP0S0wa+vZbBXX5SZrS
PqvKQ/zV28sTVu/2gb4Q6YN8FyI8ezIKb8tcu6FrmphPKGIYafatRdgc38ZzCBIW7cU6UGyVs8V2
XietlIwXZ7l+fNu95qLpD7+/JOKfl4Qr4niMOKhwPHAiv96qECd8r8qRaruoPevl+2hb4asaiRQs
HBOhXpUar7InUKGgqCMR0k1fUXYZdhO/5PGzYZHbKZyI2YSJf/XcZURX8jkiRrgoOiZ35FrZdx//
NepvHYQvG6xMwboBMnao6q5e5ZVfrSLIXIAS+v41Wu4sJrwvGQ/wp9Bx3kwkky9RvImDiPTXxfn0
gSoa7PxLrLr3peD+rl0PD2bU98+ZJ6Pr0PxLOeH8rZwwTXgpAgGIrRcJM/h7Wa4iG7h94LS03zBZ
WqNrP/f2PB57N8bT05bowAPGtY2DDwqybwFhDuyGi35k67fhpq+QjE21Q0CnJxhPe/SVP+JfMkko
wARwamWPQ+KxGw1h1Vr+woUP2nmFF/pcq2V8kfBTDqGJN8UU3ycxWqDw0E3QPRHAGWn+Qu83/m0z
8o9ljF2W6zmeKzlnD6LMr/dG12VqFJbRbcwWMD5iv5THqmxRs3YO2Kmg2bRBSbh8jDW/T0nJk6Tb
Y1Xw5Uvk1XRpDTXvEtcv7hc/ZBAeIxZDwUcqmqy9uyxLTgxokC3CD3uIMuNIQB4iqLkP76QdSgb3
Zfc4iarcWVlAmgtxwSeBk/VEAiE0lYJkxt8/DPY/HgbXsx29YkuJuhOGzq8nnNamVztl12+koqpK
Ze5cPCcf8OqmxUqmYXMEV/icxLP/1nnqSI/Kf24sB4xwltzyiaqBJ7W/lHHfX7qReJU2wePK0J3v
P74kppscptL1X5vA+rOMZ+uWoPI5GaKpt3aNtur3Z/RxxL+suC41uiVBFICA8q2PG/unUr1sfaWE
FC2gl/zgeKQiwvm3iQSvvf3sANoLhzhdFyWgCyGK+cAKhpQUlvIiwvP/+1KDGU9rwzg3fiX2tWiG
lTTytd8l6MMiQKlWOscAG7vx5jfJxp6i6L5drGhtBeOwijsxX6s+Wa6yTe6IM2gPOSpqEWN9y0PQ
ZgZmUba59eeM18K19ER0DcC0fTwHVT85d3U9rxo39d8CqDMbH6r2AUwijMYovOJQGmmGYeAvjbZ6
ITkNhQtbsqFqrOucyAToz0B8rWqM15o2+mI43XcnUK9WqP5lNbXdvzUpWCh8T5igljxGxBQSf9t3
GLXKvTLGPwXDYybDnAGiqaYe8e5IM7ZDknA0y0rdEoVyAp7Da85L8NgUdrYZBid4GgQDsL5i40IM
I+NYnDHDGjOLOkbF8Dovo3mxRJTQbunEsV9ypPfCJDrRsJ+EnJ6JhPLObmLD8lKtfERathUtIECd
2+oF8YSWz50OFiGMBtj15JRZHb6otmaDoRexAETDJq4tbDCMHlajpeSjFacTCicVAXldmZANiXbx
0earLE62AUvZQ4WSjdZocExk7h1NcjIOBYF/ZMSS+Wzm/Tnrc/n4v/k6ryW3lS5LPxEi4M0tSdCb
YvnSDaIkleBdwiSAp+8P4D/dPXMxNwyypKNTJIHMnXuv9a1CNgTpln8TJKVkZJv6EcWNcRis7E8/
ZhPRc/A9NYthmGv0e2IBkKwhn7wtD/00eTcuYsIDR7PofpFhTGJf54HAkOFvYgO9l1oSK9upI7Cl
tGL9VB3iDFXFJYEqMz+NJr/UcWK8yQAoq00kzQ4zJIaQ2J627dTXO9CnzOLmTyE39Br3oUZaMCbq
deVB6DOqQfxTmuYlyiUO/oWkG1sBsh1hvXWJ0x6kN5jkErl/mzZSZjJkfvXqfkYXfQZVE/h6EuIC
j4rxaLQ5/0RVZP0lzntxhrSzdfOXpquqD93ERaSjDEXg3o83dczDmmaz/UVAALrkgZ0iKRE15ZFs
doZpiDmK1X6i0LDdlBuvg7qETpXAnSyd7lmHJxw+xrQZY8x3pV19Yl7NfyUTc6oQhtIpTG3zVVTy
VM8/L2yHHBwUy9sBVHe3i0TKSR5sBB0/2PUulIt30wwpclR8iKs6DEi0dofx07Y+BruSa7Oxu71i
1A1wCx0oBqPpmQ2e17a3/s/trHXQmUEABwyffk2xU65jwwifBSysdiLDGdfXB5nTd+AtAA4qOwP+
XMUbgDTIexJp6EdqLlNsZdo/6XVvvk19RKQ8kP7XOGoc3yRX24L8cyDyBM+ZR7A12QvymxqImW7S
+jmRZlD8MnIlUiCZ+ryZLy/16SkIoaIQSma8Ff/9FzpOhDdLHV8nh+NviIVoh+jN+EC8dRA0812m
cb9MC05UOkFgsXuTWzYTUUrkdZQd28R9SUQK0haSAQWtenOtFJYYFWmwcsI4+8zMjKD52Ehurans
IFQGiGIDli21abcNBcUIwulUOSMowdJACyVTcwfWSF40Y4RIXtF4MoqiOXqjnj/hLsBx2M+0YcSW
fxZqpEJX9IJSwjm0kePsl1sNB229dtVaZ2bMCjLQei+xIz+5qBDqmfLczfccKmexFqyYUMxhnS5/
IyLqZVjjNRY/ytgFIwV3tlnYoBQiwXV5Rpur3NgxeGudgdz/f1Oz0OiwEf/vbU2zUXAYnm7ZGlZ9
y/x/NuouaDtQMTppOMunHaW2cdal8HZqzcJQJ1P/mk12fSEbZOzfJlGPT0iAigARKiE+gxUI7u1P
lTkxJ4/0n4ewrJwlwFPfX8jvKZ6qrHrBVVem0LVIhknnXWoY6+DUqp5xShgAxZZ5VeLUvBJT0nMP
c2wCenyHG5pfjMo8jtR2e3LBJjRpigWJvngTGBMQ1unZurVEe5vkx+NXmRUBVHPKehpcDC91pTCG
BeIqNIQ/08D6G1hZS+pHb39OyKnlpPe/MWA+oVH/WwQtZkArrZ71VkF2zr3rJOlVS2Txagao5rA4
pOfeMrcK2syNThX9hkuCtHBNvza2QaaHkONngyGrCTx7B8SKzymAXFxI/r49J8nkyXQeBoBliUee
bKkWGdLCeR1sE9XlslPKA6HMaOLHqWbn8zy/qsv2Oa9zeoMJbBszW5SK8XPqjvohdolQVbMOiH/f
nZfPO6A/tiqYEjd9k/0d2asuj2XSof1UEUS6TtR0+mX1gMcgRUQ+LSdzqxJR45ddH93DnmBLkEr2
GoIZbB4rbG+moztHI0ne5x7SzVWCP4YTVh9gOZU98Ot7BZub/rNb3usG9O+yHSd58ZGOJdPmiu8w
YeHe9K2uX4Vh2vvCFuJgO+M68fBa1rqZvIzu8CfiZPXU2NNfcETuIe+wi0tWD8LXFI9QoeUq0kLj
c7nPGH4TJ9DgpOWwPwaDnLGh4g67mQfdQKK/7A5FyjKp6hIcy6imH5He1vt8rovChrQiJSnJlpkY
tp4e97J0iJILySPSWpTcKyHGXwsov5Cm5A8IbFqI3kuYW2JX/anQtGtR9PQTbMIKfDIRsHIY0XeJ
ftNamYlAAx0z/E/DC7BZzFdTiCVH9CCA6sq8WvODqLXKH5Z1bKzqeJuhfVxulOXB5vC8ffxpWffl
oUhsOEGUJttkbBo/0BNacHEX7UO1/1ASF2Evc/xP8mVG5FCw59Ez1XtCP1qfMpOCMG/VnZ6ON41E
V/SxbfRl41CMkin/k1MBCumeiZlvnx8POpGfoCW29PyCa96SYDKRgnvVGZ0jWp7Wtlma/0LLuALV
qd6netbQCzz2dBodp7uigXYZJnARD5S8Z9DWFkYFpsBgMJhRvaWRpfl0nTZRG7UHtXHap6bFtmiZ
P6rWFt91/RfrvX0Bl9Fvw/Z3ZrnNL7yhEf6RlgHnUBcRZbIAk6PoeOxgOP8mYw3DtEkYLu5icCuB
cfXKkcohREiQSHhPUQqCmC4B/V/CZiu+16sbZB7ToYYLZYjJbbDz+sv1xLz6L9+MDJuDbnG/iXwc
9mkziTlvedxS6b17iez31li9LnFruWPPBpnuUOb71INYDqOXVIfCQpWt5Ljnhrp19vV8jBVj/JaM
4m+PuC8gQHTyNlWGCqWBRHPLo1buZVyQUEjMjUOMyjNlGaLdBsVI4Xrl3qp1xlWAPr6y3gFWWTx3
cEsipxzf+9Q79siPfytK94ftjMZOl/oRcq3fSt+LTUmvFvluvamKX0Pe6Ie0RmusAuy/FZalHHKI
zCTY0yePVyZSe57Larwjnen9sWrvmksS6uMWs5JmfLLmKqfIsu+iZhicMPeb946pcbw9Rify5Jat
RPKxJw5cwRW/kLuWKgmw8zqKF6zf5A65oJBE1stSqfXvkzoMhwFw3r2JOTeWMjKudccVOKSNfWRk
b5C/RB7zvIB2qhOeQWNHqCpAHwrFXANrrr9GRDdKpagvSAEIratMxMi95rOime/MWKnUnR3BN/oc
jibuXf9ajuU3o2Hn74i+k7ENtvXRQyQKaQO/1DQQ11vLZ7ABT45Zep9e2VrbiEPhjngKTLGhfrEh
BYvcxmNXuvGBma6zZRJb3/rS4Lfg3QahBSc6cmgDYYS6QWXEAyzM5HVwEFQX2EXOtdUp74qqQjSL
xA7XZo9nviRdzRZfnlfKbeqN9jaFFCKYi+9ikztIn/tued0TCDLFOjBx65mPtTu3+g/J0uHTSNqI
HQx/0jaUvtKaxgf4owSsZwn7rgI+YXeF/fz4OKWTxtt2IC8sb6ubZk6vFF0v2NyqDyVF4pbCxDg5
0YTXWeuorFrCoXbuRBFa5kj6KyAmfs4C4AZ/3KwhtifXDS5oCDYFIR0h6F1+8V75pZZnm6SmOzU7
xZeT2O8EbRVPHhOTY42my2vcFXQedFnhWGFbEXG1Kk26e7GhJJvBALWEEz9/B4XpT52lfg0TMri4
7klXAMr1tBxVjJBeV9l9WrIoI8I5psb3gGDB55LNzfRQs4dJ+yOE86vR6hjTSxI/hfjA/P95JhEJ
+p7t/FD6D0x4Q22L3LQ/RVH8j0yX4lWxuT1DhiiqmSivemt0Fy1SWOXni0R323iTGr191CHLfqZv
TthYL2WTgkvAcRhaTXAssph2zTii4CHB5WQhX4QrMLfBEIAym1Vs8xYZ5VwmN+66UiwMiKxvhT+F
+R8qLRe7N7rUXOV4U3QdJ8+5hiz/u5DU8qReE4UcbR+7Yfhe4vsZqIVLN0o/lmfT1G0HUVpQiipq
l3ga+zXo8BNJjoX/2NHmRbOuxjS+V5liHCQSXK5Ks/C2Y0I6yIBe0nfTSLyRev13mK0Jy0pRBc69
bfGRbTAXgfmUir0xwXEqngVTpzKF39RNilCjN6/JxM2b5Jhi7EBWGy9+N2KnfSVarNxFreftAXOY
VzVQflxTaffIYc+ma4yfwGZWVm1/lHpoztlW2VGNx1M34bbuiEzMC9cloak7qmE74bKymheVG1WZ
xKZSrXNmYLBZycTVTstDGd8hxBBrM8NRLCcymBfOx82mICImqr30bDsoSdKx0lfGMDwTXLa1QQ7P
s72CZUotr7S37WMeKM+os/FHGXQz4srrvsswXMs2DZ7zEe+jqPHq9XqsvLtJAXU96E0EUoCKRUqx
R1iWc+1rwgFASogjbm7xrNnBkxf6zahmb2VjRwRStHszzVvKYTc8RLWRvzJfJw+pz38HqgsyzEyi
I4xG5xNmr94k2nmc+HErTHGyVbdZZ4TWvVfNbTkNgebhHEvc5FBa+X0ieRknNEVjr6vIv1WaHK3Z
f7lxmlyQuwSbBjfQrso4qLBTOGT7oB0FuUIiQp/emjn9EDzbcOjlCNklLC/LA3EuRs+Qv4WYEva5
zc1DDILGAUkgzNovNR6y9/Zqm8qJTzln9etyvgkS5hjHEJnnxenmQckHNVP5djWO18Syf4tB8hsa
7ngtJy+/TnAKSZ0U8aUsiYTPQJwRfNW7W3Uc/0ySzKVJgDcgzw0G71L15Q4RW7ase78FMMsDeQpL
Q6OugrPQJIhc980OEu9WV6X1Xldvksv4zS2q7LnzrEMXjVsh0vAa2mFzD/DXmVN4Rtvv7Oq5m8RB
Ozx1vSJ4I4r5YupRfXnc6lWqdc9BZhevoltXTqe9QmPRXuGuPamtcnRLoTzFKdEwFCr6yURASKxJ
RG0MJXTPwSw+l5rSbQJhOTegRKCtDDRKSoZLv6kjOk6zeYKOeGteRmGSrsmeh/bgrU2n/rS8wko/
nMEHHeOq6ui4uqO6E6KOuALU+FLZ2ufSEAsrfnEss+e6HKJbGDtwQiVqxkfzqfRiVOH8I4+GlFe/
m3gyX9JmPlt4dvPcSDtataS3rO0IH+dydUXNvnOr86iTE6Ea0fRShRzsi2GSgIja6UW2GWUx2VAA
XniZlVguuqlFP0wvAHBelu9DhSi3r7BqlK2MlOiUUNkRKD8/hbbM08EmNEwSL7zHlH1Qas/4AAMH
sRS0yzCQsrJ8zSa11Y6EK18rEUHSwQEAVKEcq0BmFYBaPSeCAUlww3pMtRwCk/PdOg7Iqig/yHL0
tK2T4il5lE2iswqf42N41G0MqkbQcBIIyI/qG/PdtloCMI3W+pDaQIyAzAAM4G6PoYys1ZoTSlpO
w1lT6mZP7Au8j4HvMAq8Z7eEkxEoaXkNNFxoQH2GTSTwl4NP91Ywk9292VvDs+qQzZLGwM45vSBi
qvIOsG+7S+uohsKZEH3iFd1b6xjYraUR/+0iYH6NRHAeFR3iDTPH0NH/cj1Ajm2csUQakfVCgbRu
QLmCkps/B1ygoJVa7VAUlEM2p/kPvIxvaiOzQyW9F1WBJbhJW5y2jXXJWDh3g5OKVZ2h/W6t9Mfs
k/HpUQSAexye0ty7eI393WT9+EsnIxyJBF0KbcbIGFXnvkAFucSy0L7aIPdQ4+tAIgjYXGV5blzc
ENursLhgYctyvoqU36EX3ZpQqV7pb+ekyA630aYp7Gd556w6zeZNeDHHO9rRLxSa1SYmSePV7mmf
13P8WSJFCOsNuBqdMNK5SthxgqxC/pSXNRQJzUZY0SoqNYAVuw4LP1gTAJnjpzOwNIrJKI8TBpN1
owNtM8Ne9y2D6wsixcoxpPlvZETLv6je0sTAmhGB1NIC2jGhiSF9CMaNOwXyatBecWoTRkfAboO0
bjA5spV+vhxCl78yv0wz0rP1Ig78YJ5AANoITgYV6iEKi0PbKP0BAgUKP6GU3y4LottO38qYvzJc
/A5npxIMg3ms7QIZ7Yp3Jy3SQz7y9ienadYwRo2Lju7v0oneuMSFo+20ovquNWmdrMAivnR+1o1e
5oeTWiO3G8V9+YBbEqu2CTQGKOxasw5IyTsvD6Xj7rF3Tkevjo6aJO99bcty4CS4K2bjwNJYFy7x
Z6NJCpI1hzfZQGP/c6AoTHjErbMaRDpeDNdu0eE7ZBsYJDr1jU6vZuQiW2fNwIrRPqmMp56GoAHd
OHi0mRNm0IRRDlcvnsrnvGneBqdOvpbiBazR8FlDcY8tI3pP6fKieyEPrfFU5ZMzmG/b9SbSCfNO
C1fsi4JUKt5YfJ70mswFpXS2biGii9NG/3lISbELYFXf4rT/RTRz8MOWu2qaYHp6TAYCcDOIvrCS
96H6Z8gypHyuId4ZDDE7teabzBtbbF9TeaLDxSW0PNUl5+x9YozayoiC5LfjEMBOscksf+g3rZcC
JlaD7DQ0SbctiHrZg3uEbbgMiMIwTNEB3EuIhnS7hjuacxp7Q3YnCys6qgSvr/luPHft0ME7efPD
+CgD0xpsTBGulSnMnnQ9yU6NJSQUw46INb64FZtfciRCh0Tnefkg6JSuNF43zjmYaueYmvC9+Agm
a3jqEK9XbjNdIhgCT6qM/j6OJKFmvHvL1eLmVGR6169sSX++hVtS9yTA6XhMjqWmvUMFhEQ3rxyO
/u2VofJJKBzG3PnHaSBsjFO9DLYGTNmTQRJTPCTdj6nlp0hz5Fcm7RybeDkcyLwGvY4jUGWnuxpm
Z55I4er3Ls3IQx5q2i6Vcf2cCXY/DMfhX015jl13C1W7/l8NnCFyVR/tFWxU6TiXeOq4WhoVXuP8
UhvLczJzrjxLoebuswgeK7y9DYgAPOKZOEly45fQtrKyXx5dRTnRnYYpn+1LZPvRfI4ZuWAGwjUu
hY69LQc0u3Vo1F6EtnLmQpUZaYK6kkipeC5e3dBBbaTBNUjIn10aNIx8sgt0lhemz/h2nahkoEPr
ehkc5X2Skqg3T9GMCAKSndXKBdMWRua5/4CHEr4Bh13Z3ENBpJELbfvxrE3xEhqM7s45Ea4cY97y
LDee3cVpXAzvrSjUaxvYf4aAJjA9QG2/DC6XB5vIX8ZXVg7fivDwQi+hgs6dVJR6PUoT7RO6hvIc
+pkq8kuPawaqd1R9VHn9lsxfa8L3EUu73S97btVqKEnmXXMkt7oV6Yvdu19UUJSog+ieo1pbh5Wu
vZZm+X89GwYyz1USRAOsNhdNLUIkK/AzTz2f0vIzxTvGw3yoLDr5ZAwJDU4hbnCus5veX8k36+6d
oXRz5AfNcGt0kCiy+cU6ya/AXwu/CIrGz0b0DpMRQM0MJ7zf8+GDHF/tXCjqH8drNNxZ7EvgQ2E5
CamfIjVxtqbTKXgMzJYcaWZaS2pbPmc1PcZYrlT4H+bm2qBYO9RQ/CieCxA+IYlTqIWrnTHJ4M5g
Pbk8ujOVnp6JJkHaSWlNYgTsv+VBdUaSj0ebylXMvT1U0ouGw8zl1YZNdINb3rwlsX5P3UCd8y2N
5dXYpdP5cem65ottQ6hPInoNs/CcNrm/LOYomvIN45/78iPgFN6RUAIIC/McwcvM52AU2dFpL0lu
5YIVDQhW3yDBGsYgPuSWAmjV2LVDFD0trdbUC4iTNFNvi5nDevFm17tooxN8tfJai+D/TNKW2mMU
kaCfILSz3kDPMDqCS0ODA2XagO8W9o+Zvg5NxErKN3FzM9zx/aTRbZonF41uR5CbYTPnXfKjKWF/
tfELHIohdDeYZ7Svsiq/KvyFJzoun1gNgnPhQTmXmie+WxP6JhyUtzAz6kPGOBlbI7wSOyepWlSH
OvPSD4q+ja6niNfzRN07eNHUHdE4W9jL+6VRSyJXeZmC/qZznvR72RIUbU+WHxhJc7byxt4+Pv+4
gWkxufSOV+40Z0Uv7bjHilh4ygiwJSDwEc3SOWwx5XH2pLUyfwVOZBL9AotkU084Mlamcn5sVoli
cuFW/GgS7i23lebFlfRHuefzPYrcWfeBNC5JrehcxrAtSUGz3i3bjvZWp0F/xWf2okHYoDnjEf1A
h9+Nibfvhva5VHvK6XbohW+UVkNtVAb3ap6vEU/2HcPP3VnzekCbOrrR0FnNudjGWMx8GThllkL3
NaF7OermALpyNGlPM7to3Gqr5+X0MoUWo8Vlyvf4JIh1KfbLhUvljqFYtkeIlZivKLPv+ZyNZ0Xh
QEquCjAhHj/VsGn2wORHPxrYWVFcVRunI6qD3huKOnyfT8qMxyjKLrtw3lN3SmJb5ynvMGrXGKdm
pQaZ9v3BiaEWZW5q8x5aSmyFpHYdOvtKG9sfxSrsv8rg+Zk5vDYR3Tebmb6Eh8U8NGcybJJTSzQ0
8L9ZJVnL5EcNK+cgOsTPk4i8g0SwQ4RJOZ4tgM+bymM3ZMn5YorqrFO7RfQ7ywQWhUA+iG1Rud45
qfTvgLCFm15wSQqtloB7SQpEUred7blKYYY/85OhabWPMCxfCL0uL8uDA5jm8Wz40upjnCTxUZRN
cx/d9DmymyLdMpnluigD/WB3GFOFbR1IedwvV19eJz/SwRi/vPIq7z/tMMb/w1bHQU1xf1wu/SiA
ZB0oUjvQTbPgRILXdKQITkFf/UH29GmNIUKVVr4EMyPIU0umfoXiIwk4/+fyjyJSGWfhRGBgS1VC
u9qiyGlJocNTkNdB7S/fUwf7ckszItikJFddTFkku/95ZiYNLUpgIkc4T8vpfXmIc0RLDNxvOTJx
P3Wjyo8afNyWYWcvhuTOhJj4ZpWT7We1MJ+Tqf1XUAq+5hbWIMbtvtWqw2NN89rd6HnZ2uwInKzn
dmwm6wvNJO2mKOYlbCN7bQ4a3l9TcT+sipEL8MvwoEh+9Bg5kHP3FudNvAttDWe/UN/LAgrs0nAZ
Mz25yRg7Bl3YmZPbcDidu17A5VgByRUGzz/+YjFDUx99kf1lks4EFkTHXm9AEl07UK1fugSb9Syo
7Zk9r3XNQlCL4VrqpTgmRl4bG23s812IXITG7lBexWQZ2ySQcPi0BnlKzSQSQ6rYxlnbXIBeOVQO
XX6MSLo6dTEuHNHpu6U6Wa7XCO7UpsVt4HuoQDcaStBL5d3tEl1YrUo8II3zQiZlt3fni1KZr1E3
m8ydqUlysnUtO9oE1viNDMKXqq/frPkOpL9d38pBO0rV8+1plJdgFgbkWlM86URUEXStB3tgt4j7
WfBWZpEPl0rRBFhP/MT8CJArcBn4SV7zQ9bZPFT1ZoJtPzwXTaRvA2QspziBYvVoFpSy/SljPTuF
Q1wdlmeTVs/P2ng/RManmQNZU/rYadZEl0Zl1jC2DbRDKFWxSTzyx1ohsWSjC2nJD8m3HbIyZGZf
YJN/2p57Q7f/2hmNGkVxj71usMUvPa9HW6yRtHwCnL5TDS10SGrjnukUt16NBXuHRpGZZl+N2Mnz
USU+I4RuNw4FTXS321RuTZza4NF61hJxyQ3R7iS2o2pqxaWpS+DcNShJvBeMjrIAw+yiwCJjp147
soBcP7ej6DMNNIRZ4GU0y5LmSaQ5VcpWkaOCo936XFqeXca2Zs65mXPFsPSi1VQfL0qiMmSV3tW2
JqrURfaydBRaOxcbgrUwSxWNAcuDmbaXuPVh1IbsqjgheQxZOn72wxhRQ/ZiFXbuSahmfDXx+i/L
PxT94BgyRF0tc5xS/pVul78CfjLeeOH1cf6qz1MYXpgM5/ey5ZC2dAEHlgmY2WhDuASOBEfir5j/
M2lMw2l5SSaBJMJikqvlpJvyttVkF+Lz+uu2wTnlfHu23Lw81ZhGJtlOb9OE2joe4AbCbgy/dENH
OGRMHRTZ2NiKaNBBlpMpEcMoOgAwKTYC4N9FrWlEPm7ruoc1ZqpxRVCGrstD2Zd+vAiEGK00x4co
ZKmPMjF9JsG/au52LOGxAurmoS2ifgUdgHj4GFSkGlQK3treW0dhvjVDL32zJJeUY5qOn0QkFqh9
aO1bjcn+4BjGkxkn5pMpZHELW6CseqVnnJKb7LI8U+eXj2eeUDdRFvXbFEo8g5wIrnqifnedOuED
Hxy/sULYhanoNwnNZAKdtK/c0cJjMB8Wcxv6kTPWx8f5cZzUMwE8ZLF5Q/UlbULE9YA0EdNNQr8V
dLUW6U3ZVxcJ13hF1u4/LK7BTzncCewekN6B/1dIWH1BxjFsAVgdR2PcPK4RxB7o5SfhR6OTYE6j
4atbYATKuf1WO2DbEQSsQtMAOdwM+8COug+cYHhD+2Afxel41GqPDFiJ/SwFl8zpRH8pu1s4WsSx
zZIq0Ob//lOn9250pxn+m4NzxTGe8SD4JHEnnMrY8d/5aT7l96aYzBeUGavlQu0T6oAyZ6ScGu8g
RIrPzlC1XYDBa5PG4BBBV4NyNpXkeeio/TSUPYQ78LJybRKloCtcOJnjsi2C7mCaA2FfWgXLnSHJ
ikF3Q8djcv3lLvdOy2HTbmtKSrikz1ZFBAkBceTblUQ5FQoHti4d6XgSbLFROu8ZQnpyilOlfYqZ
rSJ+hcWvJwQwPF7StUZcnLx1FuDCphVvgBDJiZ7LrCEelZ02X1FyvraieMRHWI25P7Z0m5zYQ91l
GRYKreFQ6aOEHpde4KyyHTkK6QEll4103E+E1ZQ6BRz2OIZ5V4+p2Nn4W5+KuAl3SsWn8582N9/0
ssNRHeON7TL+V8xxVinxr35LgMHJ0uBGhHxkq1ypmG9GkOG0rC1ZdKgm3aitN6Vbu+tSJcorhCT0
K5QA3MpxrB7Plp89/lRSZ5aV2WySTg/uXcv4IEw17UBitnJvrJpsCRd+X+LDQquHsvuQVsecF3Tz
tehGWn1Trd0Y0oEZ6DTthjrb2diOUn09Jrh6la5AzlFJVoXgMOoMGyXslPtAmCTvu3+NGYe9KlN2
HiE1L0VBpv8llSLbGMsOQmSwAIph21fLal8idayhFYB9y1A8tqvJybVNaZvePjXfFvXbo9srqoB7
rjTofrUErdkCpI9mJ//SIX6Kh867IU4ojk3PmSwkZ1Nb2bFbQc5/WeoGbGqjTyyLO1jxLrMYRxeA
zjdKZu9jLdO2Huofv0SF82rGvbELlcTzwee2z1VHUTMqPYk+HU0QoCIaIcwbIqVZo0rwIrzRVa33
7ZZw2Y9WAmhubHtaxzpfKB7alcqFw0LdowQJoAWjBGGcPDBfQduiVtU6s6t7xehqo7RkqmJpGAl6
9VlmmGfnJbhvj354XNT0lOsXb4IOjNY0XMNOCFeGFuFEbaZVkGsAxu34d5SSFC2bleK04apB0ksI
Gp05dKO+Eif7xotoa9Tas9J4+pH3ExVgSErBUYLNP9qGgu9aCxuFRjO0ObzOLuip9mAB/WYcXNHi
GaA6GHW/9uAhNh4D/gYqM4L4P3qWu9s+AoHSuiQlViIhc4cQ1smeaK8T6jYL08PQM7bgUns+/4uR
AFZNm+4fyY7hipOv9e5ai/xm3EYKp89svpKGkUYs7Jhr24cSRX28xkKh+UEXn2H2NicNkdaWUT1N
4Km/2V38xZ65EVUhT0ZUt3z2Y+zL2Pp2p+rbjGhEhY6yi9Lsb9BPVyIoVbDtG5q+ygm72yolD3Jn
WnwiQnUOo6GAq7Db7qKGP41VbqN+4JSKvWsdFh+ccfOtk5fS72o0cJ3Zz0Js+iAxmnkU5nhQoP2Y
XjVscxO1oWmoP8Yk3nsYNdno2sfB0n+YMuVPdP+tzfKgtIyPjEHJ9vrkHabBiM6Dmt6MgSTuIJx+
My+Mr+5o3cS4bXoOblPeTxtHB4hfdP2ZprQ8dqZC8RjKZmsSmEhe17fWDtcafOvKGpufPqD3g2Xo
nywcAhDdXq4Hk04eJIc5sE0+DyTdwvbhxCyhibQJldpksR7EvfVrKOuVk6a2ryaMk5TmYwhD9GOl
/m0INpVQ9faIGnPfakpQk8pHN2j7vmhiPzIrjoKaSkqcSmqmUeLvSJrXcbYJqyUi+MDdWu2gnYZU
XY8l+IyMHiqZdF+yQJw2BFr2XA7ZBleEw0SOUM9Mdd+hkirruoXP5eUTAXOK+zeccSiD5qMnIUYQ
7sNpm1bKazTwlWaht9HU/o8nt8GYIz93ip3n0C0LMk3zR5m+eigadgeHlvpBtM0LAgbnDvfAl8mm
qwp9O1hoNFmvKtIomPx1SQxYiVQ1/lt1S6Os9XWF+lWkT207vXOFjPsYcdNaNxBxF6Eb3DpP4W92
OuxblVs+7bX2EJSK4bOjdX6tOi8hB3/OyDFMkkH5DuijslAn0GtJc9+IHDgCIghjJVqcuZUToYlI
RsaVul4epM26I7tN3BOok4+O3BWGzXlX305ghzZJ6pR+H6S7MVe/aQT+kSbkA3qJ9A3Fa6gyxB1q
HGBaepdDm2wgZcu1XqvhhiQbb9cU0TMhtyoYdwJEKsVbA9NrDmU4/NIduDe1yP5Bq23Auw1HQtZm
FLgs2WuclkzR9J8Wh2x4DowoT4/ANPGetIp6g0EE3LcqZbQ4kjjr0H3mlo//uh3XQgadAuA4WtgQ
PEc0ac5G72HrGBGlmzLofhPWmAZVc1NGoIoUoEYApvR9HGYpSWbOhbx3WPcmU0WLuwc2Ft93nBvV
xen/YGfUT4zGeauWpq0RHOsHvTijtjzS/QiuujOiKxLpNayDHYTinePa7hFc01ERKI2TjLOagd8+
t/XpCt2VpcDrunWPsGcRxvqRrMBkN8jPPIYfwg6MnYZqQEM2uCeX7Io+UFtHJreYbUA+MUAGrtF3
6DDiZ7AWVlLDsJ8ciICzLVJ/ZS8INripel+DCbCuYpV4WE5M7GQa6WNHbH2/tLbT9pSq+rbXkV1I
s/sh15T7NgrjjauzDCTjR5Z0CdTBBCFPl+A1IxqKLFCp1cUpkF8lw3VaLyA5Iq2+js45zn+rQQNn
uoMM1dtNuiX6VSVjLnxiUmT6/0XYee04DmxL9osIJH3yVd6XylfXC1HVht7b5NfPIvvM7YMLDAYN
EBJluiSRzMy9I1ZEBTygujAuhNLi5zaKn0mh32WDAKOtcC/JzosOZQINFgXYuOv8sTz5waGL/afO
6OUGrzGw2/Cj6Orx1ljxfoLlfU/L/F1L43VuleFrG5u/C0KfA5Yzm1HKm6w878SZtCnKOnsoQuGu
KuW1B7JGfgg7lRuH+cCKWFWio3LAxGV7zMhCSC08q02p7IMAsWQZU7c3YN5jECQOrmzUkeyd6OrO
GytqXicRfba26n+klEI7khxruxFPiUgv6MSyY5em3rmo6eHaJBSsJUrkldGYztOspyEPOb3aDYyo
MTI+Qjf4kmGUXRmcYEfk7XuaePIaMZEm/ODF9cujUyLAzHUxPFavZUv4rV15P1TR/Mxr/9GIWExj
xSJ4i+F9yNAUBJO0tyNVn3ioEMk0tb5tc3e4tI4HTKyrzwW08c3YQBLT4/AeINc/6JMxB2vrz30o
/XtjtAS3S/rNZKJp95qS09ZkTrwC0XqUxEodEnfSdi1WuaBp1c2FDbWmUFjugwQnqOUzdHeBvQnI
DtgHlT1dJm3gW0fJSDxa/9eLSsqvDezICbaR6dHaoguPSSg7p2MabjVrXxDGte4bJvlNSsZZq5Jv
MknF3c3d69Te8QuZ+9Fg7SO4om7aunot7AS9a8hk1sjza9SA0xduKJH1+8VVHNMurU51i2ulFxoA
vo5S2JBeHFNWh97tMS51rESY4RE9GHHYWC6XIlo/84hw0wYynmm+7wgjoI0UEKmoOvRmqZ0QBSTE
ri4NBisTGYFAg3zvrcTaYvTAiQsP/SZjZuq6Lkn8cPWYMIM42miicR8cxZV80sj0TlqkVP6ks6Y2
7jjpmQxJFvHt1t/oOTmweqWKTcbghZpzILjFJZuITvlrnZpi58ZevMuH/qPr0vriRBMRhKZ/ntIg
OwFQ6iPhQu9GfRbYo9rng3k1x5JU7NF1NoPr7aBDUa+OsUi1U7Ajzx0PTSc04rqNjvKoBHkfdLh+
zCd3IIK6oM6/6kwmtbaR/PQsbVprKiHAu0QIjd0eqHhQfbPgOAYGwQ5hIedAY7vaD9kTqc2IqAd0
JBPuHXTlttyjnzlJXa5Z9Sc0bggp6m0I4HataxtrIGc9D/pZ6aD328xp5Zlpyxpup3XK8W2tOyZg
m47izTqWHl8UM0xUbe8mPZZNqo0NBrP6Dynea78BvxZv00G33+Ci9DnCp97KsIVlqGtjcSpLIvVY
LFHBbSS0VXh1fdzsxi6lPYM57egadEVNsziH5bPGavZUu/GxVMjGpToUgbuyOQjPFN2NS2rQIUmc
sIbKnQHWYxlEP+TXEJIpbZq+/iRndTaapM1kEKanK0IEWJJ8ub2XHiKKZuHgiMPQv8uqKUGI5vYm
cvMIEjywxZKSwpa4NmtjRw8M4MkhqNrfg58+oD2ywNYwYQ2nYuvbw4/WcKKT5yOZoYkd4Aw36n1D
wYuMuRkXYoHBNDLAbmnNSrl0xhZsvm7TMaop4HnjqY41Zkt6Cow1f2T1jg09IEmeftbBadLk6pEx
SE4YS6YRbpyfJ5LfMnyYWlXuXDvmUHUQvuTOuQwNAAJCM1f4J7Idre3PcGy/u3l8y90S3r/2e4jv
TVS5V9Is8GgPSXsJfJeFLuIGrOtDrt7KNI/X6BnB6fYE9IipY+JGTPmqR461rhuHEGxBqFGB+WZb
1+HR5fBcRb2RHgJ+8m2ZSGdDi1tt3BRPnm60rO3gfcIUvGQd6XMy7vFMRgk8yaqIQYLar22RtQ9U
87sCulblimMTwohtGPiQgNTladnoJkG6U1kdkzSjediiWvI7lmpESlVbSzO9FQrqYpf13bOdBJzV
Wf9Osydd+wbjp7RleYq0knNquWmmojzF8yXr393lFlReAuSXm/91v1j2svIut6CGf/+9S3kjObWR
FC8U2bWXBOFnlTBohPO9rMo/OBfj2/JYnLK80URhnWRVBq9JR7HAaQJvvzxacqjRBgZAmpqqf0oB
JumW0e0c6PlmCaCeo8bnFJTrZgoK8Km92sQyvOlIXa6tTviDmUxHSZroacKuGNnylpsvGATEOwQ6
YBNFYb118EONoHlx8EPeCh3hMrgsEtmj9tHCxHvtYxflNw6HMIrSBzOjYSL6qN4WsrBPGWg8BvPN
IOvoSLhIufWzKd6ghcEbRXH1o3bOqNWznZmPw96WrcNZqqcMHsWDp3r9HhN6c9DD8LPs2p912lxt
N0YQEZWQ4Wv3rWK6cKmk6J40VnM2yomm6qqLKfPbpPnh47LplDAeUv83Eh1FWDbBxqgPoj3gRbjp
vs4nN/UxOlGGuFVd39+GMvZpU9hYEKyIBInW094Nzfn2/HtgBcYrfTP9hbIKeUxvXaBYccaif86n
ksV+R/J4Scw4S2Dx6IeKpGhsrqtcjKRRUzg9TnmJ8HegbWSNWXzIDcrXEwplTsvs9t6WBjC6TLuF
1Fj2RC9bV71LvV1jeSz9NKJ3IESAOy3UVVGFOOrmZKuV60n9ujzQ+J04m8PMkOBp/zZuNBqEzfE0
baTfhfqSoNh537+nLLeWfX6P1ypVnb799+jygFCaBY4B0UdLnfP0v95guavXOtdrS9//fbv5f/yv
l7aEiG/HFFX5v9f+++OXfblGSAF5EfVueQemTuPBUNVjF4C+XNUycE5hGXEzsErntNyHDdBaXIB5
yDfZaYUdxQxfIcSe9y1PXB4YBamZZevFa3rXBMBTvqUrQC3H9ZG8C0wbNCfkHz0ZsvMitcQDEVJq
m87ELdhnz8ueWxXU/H3OhsuNvAhjrsGWdl9d/97MLAvY2pi4W8drSXqONbXt7eHTZ1pH4/T/bnpY
ddds8PyDbTVX2U3WZvBcIMsh0LkN13/geq1toQcsJp8Spy2PhY+9oO70m0HYS46wHgUZ8TVlg2Aa
CQPDB8gRu/tdEmp0K+L6Z2oCufWjIn6slWcg+2iqh8FwzJ0Ye/2ahLnc1+QGXew+SY5V4YrTIB2k
9EZXHpM28s4BAreDhY31Guum3HUDoVs5pYNjO1cmy5ZL4Ij005uLlU4O8zR2iNilonBStfanzWT/
UM+bqQcd7RYsy5d9Dp3/BwBowwMNbhLLk+KdK3u9CZEEcEqx8Vlt3pa74UjikBz1TUwJngRW1dxG
K29u1v/cGsKfA4Tyo0Xht0+r8EZcB2nrTSPCm1N3H2nKDCA0samjjRsRfhd7/N7+y1wCiw3qOSMm
aq0M3F04IK0Ah+DeOW1v6VQi7Cl1rF0jNqRG+s9RQgBtGHkUednYHotuZejD7t++prH+DGFvnGKj
nbPo4k9pZfm58h40O/GeEnvwnrSwPMIC8rcRNjt8F5FCcs5m0lyaFihuQHDWzPwyKB/ZqBcPywYS
UPlgdxbl3fY5wjT/wzKQPtoB+i6trbIX5r+nZT/aZsDzBHvsM5m2Pywidx2R+ESY984Zs6G58sHK
DqrwfmouuIg5ZBes466IyfBSUfbKGbwPXKRzFciRfYYzJZQo9iKPPAipPP81McigwzIXrPSswhLn
u9lO8xNaqeVL6RYBKZVWubap4emmFz9LdPRTKMqDGTNZTIfe24Y+MSW5pWKAjY7R4hnWrBIQfvQj
xbSyU77WnpeNltPAZWX86pUpIZDxVDxmodkenKEz4Qu2zp2wcyiBs629YvmvwO22ZnjQUIZ/dLXK
4bxrwanzU/kY1c6ct2oA5EWJPNLUfUPzE+xHRwuP4VAUz4jrwr/vIbPpVcRR+jpS7acXMiSHqneN
l9YtP5b/xPTkL0GAI6BNgcRlcKdz2ZDdhTCNm4lphLuMxGNwlKQjusS06FGk76y0zx8bLS0eo2ZO
NKyLB8tKpx2UmeapCrvmSffFTuCFJNaaXZQKy7Pohl/LPa1rJvomxCqDIaCQR2f75FBTfEmwfm71
2E0xFE894zfhxtJOgzWjWcHix7U/S+MHOAUiyvvcfpCFePLDQH/2a7JRNTr2eRLYd8cztUsfFCzd
Iqv4yrruFgAxf4VQ7mywDqM4NXJBdVBPvrwhWzlVmv0ocfTPXf8JSLznfUT6SDhw/INOXg85oEYc
anjRk9E41SFhkXyItLY41LrLXBGWxYoM+ehnQTovZOFfnUq0C41ReBOa2KShbh9IqyEm2+2eWdZj
pmfJt6t6+URJpnqOREHWkBy71XK3rIzq2XcIFTUs5vupecuS1H+2fN/ZeCYiH2r33rPvC1bCI1M1
R9e/rYmU7Bop1CGW6ovWqXnTbPNXi+9ko5UCBAxf7a0uJ9prLQYP0/Ne51/Z7KxVm7jVRzf2v9Io
mBNe+1csMbSRM3s4pniLVFHjLkDEeIcJsk4pqm/4dZ6Hairu1bw+GWOdyOL57rLPLYriHjrFa8UZ
eEItUtyXXU7mBgd+dob5+Rn/XjAC0XHGzD8vL1/2o8XngA4Y3bqW7thqeSQARO/WtFiW19MkJUKi
6JNt3w7itGxEZouTmjf/7i63SkSRzOX/Xw97pY+5kLz35cn18uTlbZZXLDuXjZW5XxMZCucMhalI
o/ASgVPx+QnGeNPHvr3V6ka/LxtPpc2xYZa+cpxEa7ZORUZ7m94nnbYt9SnrFIhRnSyXgTdHpvbo
cooNxmg+gDWjU5P4+o+6Js7XFprB6RmAxU5ici5My1sHmtO9ml7FJG1soUDblcsiN0NjFhCNdqLB
PzecyRuYN2Og/+fWcldvxv4MN4dieBOd0c3/Z1P3/Cyr5f6YOuHZLfXqiCL0sy1iiJ5jVrxkJjZx
GsbLHddX7LFm/H9kd5fhoxqn8TA1BUkUpTIffLdGrCCNp2Uju5ovgNnxdnI8PLeupXZmzLWXqDXU
0rKp766p0isRbia1+LL9msoUY1rQvXYVcc1j62IPnPfrEKWa/CuZgEbVSLWPydBZr25hg8CbvDfw
owfHAyLp1Il48IMC9iOOqy2LfeM9aNSFQojz00v4r2VG+KtE4b0XoLUOGDW8J89CsL48ZX6jLhq8
j1rSMa+5SNP8pBJMTkF91YDwzL6J5kOl+Y3ZSPDbDdSDVg/RR+AiFgptMyYxD5ySKyx925sAvmpp
vi9PrXnrFg7wp0fjeYMuaLx1LsMtw4faVYJhqYtbyfqUeUDe+kgWOFm3mcTcE0dugrvbre4O8qr7
CIHwXFA3UR5lO2y9PJAZlCNaJBDLM5bnBt1wAD/lMof8rJLQvOC+d64Icmsca/NN8DblFlDqAeyR
D6XFA3eRm0QvBEizizgNOupO7AwLp883y02+//bS75fbNl6pTQ6heE0hdOOwPtrEqq/Jpk5/1Swy
v0NaKSzmjV92Vh4lNBQ8PDj0yzCycPCRGFsJ6uv58NWFzRSu+h73MAEwb32bnak1aoTW5P/ZTPPd
ZR/Ltv2gU9IJ4tjrEcW4//28vy8z7NcAJ9ZhUNB7CzqahG/2AdKcFlHusgmcKLhw+Q4ukyJmpzBt
ugu0+opk+gimKN6PrRldNEHl8nF5YIA9vbGyXsPgxvPIZH7NudLv8etQzKodiHpj7apbjuteBbLg
4u+X4b7cFkZvPjju68C1/J40unYvo0q7Z9W4Jwx0vP7bnxUzA4MvSaip3dcqPuHGaB4NEWaP8hmN
yrSzbEHLzKjN61ShfyTTVP9GV8OCpG4/Xduhvy4H+4TwqnqUA3C/5RluWnKeRfI1UwM04pDQL0WU
9ICz9rV3dETSTfsd9/CF1VAM9yAszDNFR3euDLbfkN40es6kliEynVPTe13uhdl565yAo4Mu0dwN
SDXfGKHoGGX6bIaquo2Hq/zRmrPkKkjCXhnpL7glsp1fhYL8I7yEo1UmJ41fFssaj5oRrlGj+WRt
/5y3ZfGR98omOBbBIXqd/APTP26v0OturVMbD3oJIrqoxugxZB2zo6RH96AUwzEfONxYfjOnbpJ6
19Ia3LM0Cekw6t1mRHv63KHxWYfxWL9lDjZLDIjECwWtumTKvplGrv0h24Pudlz9CsKsXImqbS5J
LRHRF1Gyjbp4uLtMUnascVAIa5lGQThrZ3Qvw51Gw4oONTEfNmMnR94pkdg0Gn632xQVCeUN2b5o
Y09xEzDRVzipaxSaXgDQdofcJwogedYvQxlN6NIa4OAupZJQ1A0WDdA9cZm9aFGRnn2/G2bpovg0
Ev3aNL3+QrCHw3dK22zZ38XjGePjnCoihisigj0xP+YdIkb7gjxQrvwqJdXQGdoXd2rLHd6Odmux
cqBI2I+k21TeVmOivO96a3qXVOxWAEj7meOXAl1ba14q3o2mtK9F0DcoGPxpj4uk2+ce2QlG4H5i
NZ6oporm7hl0GtMKiIBuJtq1yainoOhZ5yIuvgXRsdngT29J31r7qW2ZuVpZ98b84bI8YYxR2HQI
mx/stInIxEGdbTHp/U5obKGRI5oHDQ0Dp0uey5S2xzSKiwO6A2Y/RkcuIMVqPUiKM+nBkRlMj22m
q8ckdp1bJYg2+Z9duH84DpziYXnCsj8O7OGEiIZ1Ia9ZNm4zEpmEYmbdjvRrQn5WZFZaklyQ9D0M
Kg0fu3kDe8N+yPXPf3viwgkec+FvXKQ2t2W/Q8zduSE0d5NGZrcLprJ/11G0rpTr9BcE6P173czV
odZ6oRHt3tOGU2Te3eLCPpqyLjfLi2IvG5AFlPlxeRFN07esm5r7UDvlq9lYq8gp5AYNjsJ5UGCx
HOfVCqCYbl2bsPSDuMQKMa9qkCv+tl0mozVGVkLKkvFTdfdqdOwvZPccwgnlWowz6imzgz/L/iEk
FFBOInyMkiy6VMicNs38gqrW1qihzQ+sX9Hej/X6oHl99cZBdLJlbX9proOvrjHNUxIyqWEpaL+C
SCKmR4uCaxt61mvvQTwy+qK62vB/X6ks/NHrTP/7YNnPeMliWyuMcW5nGQSDJdG+ne+i43px9Ki5
Mq2LdrBEAKR54bj1mvYQFNBPHNHhH1cHTVMeRuz6c3ChfZV6i7C1CFm46+lP4gL5IDOAiZQBKDth
Fn9ng/kZFsCyw5aSsYGFdL7sblpdfVt+26xqcxKw2OJtbAsTHXBznbIwP1PxDVicnbuAhT92Emp6
pJvglnDXndVeVdMaB4N+GDxgskAELmKfY/QwuXZ/7Huq+1blYaLSzqM9haflXm9WwUaY8bDx0a/f
Ap2NYCBYm56KtzNB7dRPuXyaMTxGwpzCgJedWjqp76UOXibLfzDSsp5GU37zvZcyJ6UYW3pxkdn4
kSmQiyUK/da36CglIwnY7dbt1DdTYdsgADg1/Bu2T2IX/djYpOaw9WwTMo6W7eyi+pROPO16ij3r
SHMvNZfIdz0JHoNQi3ehoko+sy0+bafHPIJpTJd+fsqT7NQ7gbNxjVh7hVxxjobU+DI6LLHOQFij
7QdXuwtSmkHZE2Gd6bqxwr2ZRvk+bYwXNx+fIDaurTZ8deLxamnZGdnBJVLNixYSRJn635Mj/uDq
xMcvprM/iW+MGVe3Scqrh/wrdfjqJcmxh7mbbSPkOdeGgM0SFUdNwKJRJLcNXYk0r0egkQl+8rZA
riXjmHb2QGWCjwt+IztUBW3OIaa1RGypu2qkWazRYZLCFpDsAfd5XWgoKAvtBkTE2yrcHTT+iCVz
CYVrWSHUXYIshOxANLoKagY22nUWh2dp+3IlNEoxoCflRmoecT5jQu2bmSDsIXMvarwmSEJIFWN8
WymkUqfCIfu4Cx3ar2W96oizDvUiWjddG68lmIFNoobftTeoK4vln5kPZ6i1+/0AR6dk+FtHoUWy
gz28xNAGX5MpfsmffPoAJ19jyHAF8IWxLXL0KLLfU957p4tnXAOXokHMh4FFmO7RPEz72qDamW5U
gPHGjU2QaIn5UqB5JL0HJ5gfTuSCS0Gbz5ziYwWCYxV+dYXjn3TFpMcQvr61q59D3mmrwIyGdaFy
1C3Za+tLB8UbZwVo521tYa9z8hINpSHXZj9cWDRJEuhCxTuPRy8FRkH9FCjDU5ibiKgCO6ZBy9pc
HybycYf4yfRwHghfHcc8aDcl4SQRWC5I/ruuD+knCHER4dBfULzCyED8hxrmNHrtizTSECKnMe0p
gD8neeztA7NjxJqByq7n/GGylYOs739n80dGqU4UF1E1zBzCkVahE3ofTRX/sWztIML4DddpwnyT
TlsZaTu6nQ6yu0pu0/TZ1X3aaCJ/kaIKD2GF7cywSHx0Scseymwnq/jdrJJv6jpIjfuY8tg2iYIb
/T9Wqz9hPZ8bZGC5nhhbS4zhKp2GSz9sUjJcLRPcLe4YomFSkAWRl70x1rWrhmShtaYNR1H6R2jC
qzDU9m0b/RbTgGKkH17FMGkrqoxqC5pV7DzXqMmHGs8Zq//1lLhres7RTpaNv85JPaBzsxm18NnT
STXvK/PqaQFd5lb8YGDnCmbclRoklC/kGKWDUjAraTXGHeG8k3+zKJtb/TovjBP6BXwOvsDZR0Jv
ZH23LFXWada+RlFM5G8yojxIQ6LiyQbSivPUleXKCHRjbajgp5aUj/OHVGn05fhXYJesgtRKn4aa
ybaRH4pOfRLXpfb4EC9lF5dctOME42COQdAAnGrZEfFrGhF1GWq3mhAThzJ/hPKvybMVfRESLDWH
Azz2faLauFqdhBze62H65XcTc1rCUDosec7g/ZG68FcFybVrcNrdqrE4SV2O7mTSv7iwogQ0rPCo
BWO+7yv9bKRpvUlbmAMRBv+ra90GO1Org1nwd6jQe2mL4eJgCEd7mD+3t9QCJFjQZTdkWs+Vi5+V
STEocaDC9VyDWfTN04XjnBtuorbFILVNYW4R3vYlXcTEY2vBmyLPd2OF2VeJgOolMtubLY13v1CP
jVtep7SjB1Rp4WrMXb5itKUo+jmprORQ6gXt/z58swauLNT2iUuP3CdHVL9GzbsMoUAAlb47Hgl4
bUOkVIWjAy116ONNKPME4IvmYwb2V6X5wwQqCHAQeFimGmQQFkIX0+nXU+X81qYqXGsR7SOcwutk
8M9Vm44bDGc/NEQSRpscw0SB3OouDjboseetykFuMK4cKRpe0il7mGgXt/R3rba7K6qCa1Aua6or
m8ghRrskJN7PYYKGGLfT4DK6xTVMxkfHavsnzjnIip4AmJ39gnQZ7zmAAtQlZKmq5xihBuJaEbE4
d9gV5sHGcsyTSyI7lWsPz7o/7qYczlsZpbumAsJKEAqufx/LYiNQsNW/UGFQD/XQXaqm3EdDdxsy
+83tWGejCOYkJSDAnGUPrf/FdPssnT1iSH6YJwha67BWJ98gjqZGtDyNPZRl9J5dNKaU5NTayOOX
rrOQGxWsVSyt+h6MBt+pE76EdX/2Y+gvXnIcBcstYDtBcq/mtlA5/HYz7Vpr1Zc+PQWV9UAy88mO
hkMWETpnB/e6/pqM5gpy7LddZg+iD79SVLxp74W7JgF6HPxGBO/h1qg4vy3/TaNEhpj5yJ82IO2t
IesW51rn2gscItgjzY+KjVAAdDQTOXKjWGvzO6AR6TG6KC10gd6h5PAChM6mn2aryUS/ng6EDU6Z
z9dHmATlHyRI9phjFKfSEYlxwi3Tbac6YbzpiA1pGAVXNbYtIcoVnv7fYCtAszhCrVIvtkAVANTV
6h99wtTe08o/pZVuXDIT10KKeu2JfVFVCC+oK23LjAoINbUjeNZNyZzs0Lh0k1Ku8pbUvpupR83m
5ZckC9BKU/ZJY7KAqAWfIb4xke+JhrQgLT04Iq83Xt55776VvYVN3fxJhmpld0X3+ddY2rnqTqsm
xFNMKu9Y+2t+wgPfhbbjb8uOBDURLJdBNTNnB5mVZeXGweKL45VlZg/NKJCS/tHsVskHFuWRhSJN
s6T7Gsy3ckMTp8XLkmnmZ6ST7epY5p8pbw8GAqgv5lirsCloNgoffa3Szlo8Oj8GA70QFVjFr5n+
Nmbfkllh5cwzjj1tkN95ZNbw/CiZS9oRtjZcVWmIY9PArTCS/L5shqBfG/rTfxASpd09tI5PAIya
tE09us1BR7HyFkiATfCTv4q+h0j56jVBugmV7X6Pf+Igzn76mkcbGSzfZ2n5H0qX5iY2HaxkM02r
D7Knv4AkIyIhIUvgShMUVfCp4KUtboK/9mHYDfnF0/K3eBrUZ2zb178A37pX9cXW835vjRSLLWca
r+Ali11TF5LDRsvuRGyCQK9j65gJYuOFpj4k1+hViiMBDOkQe5scxN/eqV2w1Q3VY13vnF+lxSLP
699k5TKZAQn1b1P3jxMxRYzgbnHOHbhxvfoR0m2ae/sY6cpR8FOqZKCvpbBISKScmpafO82gd7jQ
IMoWrI+iZN369i7qGvUjZ/IpU336ClrgrT2dyU3ZTcFjSxsbE02nXQG9fXnzYnaMS/Md2xODB4Ay
bKHRQ1bWZPbAft41pfdzMdZa2a8R76LWsN4DPKoutISdl7GbHC7hEPkJYbdfECQ1OzfvbUZFhPWx
S2aynJHltoHyyhbZRsk8gorENPdu2iBpgIs3O+Z1cHWawr3W7fhCakn2WtvTxxDk6j5WEy6RpjtG
pmrecEJAyZQUZodoOgm/Ls+mPWirFM9KGzhALWcIQiq8q51TG2il9xC3KZ0PVGnHLs6fEj7MZXlS
jZ50hS9qU8zMGSuTxqkU/U645a1emCAR+tbRcpq9UjESVI7TynbdexPG4rGzgFSvexPZ4ZIVMlbo
iHrLoxsBaGBCGbMboT8cRJ0o3CJ4Bs2iZugWCPYA2X82Ocbev7Y50EMr2Ye4eea/o49Ge0/ZAare
UA9XsMVvjSjEKbcb8k0kxuuFM+sPxicW2+6ue2UNHRbshHMFxSku4DfpPsUd/63NKjNS1hOcZhsD
Qy3Wg9+G31Oj710am7b/tHDFmjAynzH2MZnnxKewRCeAepxpNJsg7iMcv/yFLGZyLirhfOj9KSbq
OzV/slVo069APKnYesu7dvimnf9GtvYH3rz6CdyCs4ZaQPp0b8EHzZNyhHQkxaGtyuHRoHwVN323
TYoMqdVyDCSBhbxSQ3KTp2P74NP8X8xonv87N8v05a+fsv9N/QIdAGv3avbNdRVXtyAPj2nraEQq
zurErCOHFR+lLmT8tGxoA4fHTnd/pzDhxaANz6pxDMDKZUtZLCpuBZI5ZiftqVdu+WMKPXI647TC
iKoBXV3gplniaVcrsL8Qy/kroCH6xmn/GIWSSChsImBzkWy7Qbu4lWtfOtfPcUdlFb/KYSAm4OXv
FxGQZIfTKbefs5TZBD3PaK+RMK1afKMLHx0l/g83bce7RQDH9i88q0ZeDa8wozmiXICL8cB3ig01
OJXwjGhsqOdJpzlqsjo+xxK+h9ub7+QWZId28rZiGBVAHcgXfkXrw3C+stKiDzcn/lT1RLmtmCCI
9rDU/Lh8VO0Q8qt3H2RFj0/IIQjDbkr1ZhLA0pAriF0tVzsMBdkLkCDzhHXvBn1KvoxE2UPglcnR
QQW19aPAo7Aq4B3NVIyFfNsXWGK6DpZrG2Hq6ZxeO4Sq0C9/RweFIdEvcmvVJGa7rdoR3nZDdXPl
Grl1EcvN0XEHqugVkSjzyQrBkirXp15p/d7wXIKtx+CQB1181rQDgBfvXhKDscZrk+3y9OeUVJJF
ZuyM+6DjGJiAZMKJdr7KpvPXnl0bt0ai1xkgbm6rYXDeyNp86gtYrSFHGHHh7ZPksolb9ub13myu
QwewfJWQ8zq89wzBQo9SmsRF/TzM0jaJzlwLLXnqikY/KGal6w6T+a2qyP+xZjh9kGXJEx7bGEUq
DEuVJtaGDy7W7hyr1E4k6hp6DmlrmEogqgOkJFG0u8w8CJxIxbqXKtkWMHX/2u4kPDBzrMJHrVEO
mAhJyb1zMZhmkCMEREfKYfTS4JoZwnI/Jh3lXhN+D9Qj11L2WKxSdaSpHrz1YkTyna7LydfeQa5Z
uFExWVNVghoLheWl1JkMhlmPwjpMGPQZXgIKL7CALerry8nv0Pvaz/79G+oKJP4fOCleY6nvJXzM
kz06466kr3EAZEgHX3XdC9xFfavFcbkL6Hwm+P7BSwcRAqRaLzgu0ohwOssstl0w4u+WDRFTmm+/
9QaDCfQH7ADLICsD68U8So6jw0L0/rcBZ2PvRex8hTHK9tw0IdTlAG3BB0DrJEgo+/+k/Bn6/068
0YlxZC1tWnL+p//vfBiPIy9RhqutbZ/EaEW0vFB4LRb7usD2eabh/YshAk3+qDQ8GdWEFUGnUBca
DWihuD54gkpM5hEcg4BFhxqPvgbWDlyBwa+/ZFLvxf9h77x2I8fSbP0qB3XPAjc9gem5CO8U8qmU
bgilDD256TbN05+PoezTldU9XTPAXB50I0oRSikUjvzNWt+yHro52+xyYdrMp2rD0fZJncT3I1ze
UzOOz//4F3oZDAsl6vDQE9PB6VedUuUbJ9flQ9IElnwZAj1cOIa8G9EXnH2LPNc81c9aQe5Hm03Q
9u2PC98pSA0CbgM5rQH1Vc/Czb/VYsSGaprFtdGQKjTMt3uBW6wmcMWHSmsOZjJLkO/yOMsYeujV
mcPFxlNCbRx9MFjjYN1yA6ZP0oC/Pl+k1qDhBew2cdqqeSe2Cu34KEsFgp+P9gZFjjz06SwdZfu1
rJo8fPU1RTh5pb17w/QO4bd+tH2S1A27i49OohdngdGHVM/Uek6NcA9yL3jP++7JHqL+WxhDfUgn
t8eSlW2CzDZuJKuvDjvCAfNOfA71EIvPUJ07L75GerXOrbD8wLz+0gElbC3H3wGnRes8M8wiwlq6
kEJMNQWl9ejkH/g/bMsusaTo08510aCbMz5GETnXzKf10nL7oz48obdqdZW/Bhyo114IbNx3sHrD
suJBBPlr5wUx1I/7Is4zoFN6erRwHn1dXG5z/AijPabMMzvluy+pulknqJAE90y8huFk8be8R2wb
Wk58pfwgP7oM4fnokX6hoozKoQvb98F8aG0mnGhk3/uB7sG3vW/doDsr2RgZ8+omoplMxJZAgu52
gumxpPtnbl9gQu0ATys10k+rAQyKP9lPg5ujsg7GH6mfEEGQdfmtZoUwcybP2fkiLo9xORzTTtPY
FmT2brB09TAZ7rckdbofg0v3XGm5czvGlX4YOg1dHvF/cwFbrzD283ZObSBZATPkKWrP6QT5aChN
sbMHFWNx4lwFMcK+M0uzXTpTacFxrjQmHCFRDp3L/KzJOiCsTKJAVqxoz9U1viFjJ5uPHm7uEStu
dJTzhQY5g2dm/lK3TL68fB+WfHQ0/f7zks7x/1MsH0b58bff3oiHaOvx7iOEb04GZcG5ddy//+03
wyZC9b9OsTy/5vGP+PWffuJniKX9u+EYIG1AffHG9k1yo/qPpv3bb0L87lq6ZfuIalGgElD2/0Is
NeH87jsm39MFbFeDcMXf/k9Tdm30t980w+N7/B7Pd4TrU8Mb/5NEyznp7R95K6SlG4K/DNMPuc3g
wuc/749psFrL2s92OrQD2rKcHgZOvip7/8Pz8S/SIX+NzrrcB4/EdXgWOMGTiv7rfWAXYfWRx6/w
iFHZMHFycGfSgK90vDZpvTaiiIgQYgr//d0av2bJcL+wNG3XtxyCQkml9uZT5B8i0iwH5Xxji88q
HFat+eTE32O3Abf+PTEzzJbRIpCPqNi2lQMPsvdXI2vyXHuRiB/KK9s69PURTlbblX9xcp7DsH95
zon/1j0sHpy1TdPw5oTeP/xdzIrjMNGMz9DKif/EUZvY8IxjhG4hM24sUMXh3z8T//Qiz3foY56w
hBBYWv4UqjNEGZ7owPwMPMlcxxs+8YAxvCLN4C8e2T/fkW3qrs370ga+aYg/vZvcmKKmrUOcenZ6
dgBjT2Ak4MU+/vvH86fE+PmV5X+45G3BeNkU+p9e2Zb9eI+rHw2vwNTPYgfeqRyeYskuMaxXU+iu
PVQjKHWhJ07sn+ncsb1ucLJSWCvqTGOdAWW2J2NtYJYRSfdN9q90SsA8vMW8jBPWsS26PUobspi2
UOuXtf2M82jl2P02xeTTAWQE8BkvABOc+mlibjAtB7f7i6zGf/GUUr7ppNDwf1+3//SU6tPo10VD
VZRzDhyJjzNIeGtL+T++GwJybc8jQMK1Pd4rf35PusRX4K5ZGCOir0pf4Ulz9eAvUgv/+cFwL47t
CtMyTNux//RGdBrmR4HAgDtW58Ap2Ug9s45b/8W7Q/waLc3bg2BwX/c9RLAex9c/P2eWnPRMi5he
BSos4Ga4/RTU5yC2PPZyQpr9yur1wJhLh965anxLl0c/Un6xQqwDyQp9QGDtBfZducld5LfHXCuM
8MThuuoNnv0SyU17L6rJQuVHEEztj/dFJXRIATuHuUnirnzqpip4axw8EcyH/I5ZY+vEZbcJptJJ
WerTma3bvPKKK6/Bw7E1yZHAGOJWSs2zVGdcx6zC/SX4Wy84dcgog20QjIO3obDRn6ygFvKgwRHM
l6Vswveh7SBVEbQoktsMefK91HXGOzoZhOV9rwIyfSrWHojFLO51kYCY6/CtSw+uuJGRAJlKkjJY
STrxZtRgl+1TB9sj/nm4QSE2I9tytrnOYIBcDMCFqzgsdMxB8MwKSvEatSCYy47azg1mXz3+fPMI
aIGVgw2yDT7pnDixMwsAGqAG+xQBcQM1q9pYicnWo8z4JesqYoj9zWzsOe/X9mP3mzH0M6lkSm2y
ynob6eWu8tzUa8tFHSe5O3yEcDAHa8FfGSFCcCNK52Nll9AHkqF8HCaN5yWwISo9QKwYSrJ0wgQt
pi7GWUqWigEvXhh5y8Au/B+BBg0Tl22s9Zs5gtP7rF3qvXWcduDPsTJ07gaqn3RPWpRkYLV5H2Ih
0fFj/3DjuLbYjAxFo73SCwQV+5JYuG9JWlUfU23BKc3w7LB+nJgsLYIsCCydSWuZ5TBxgUapMLt2
tZTHSORlKECyaDa1q4pLPFdmGov2rrZaNpaVkG30TZ/qVtvwZVDTo/v+gvOAlLuQ5F9eGsefIrCO
djdgXl6kRNyEK98b++hBDEWBLN43pHZXCV7BQwIPuAYynuYZe3m78z+KAjzsN4utY7XU3Bhc2TIJ
mpFNUmq7tmThqrLWeLCGXrP3yoQCg5ko912baQYk2TfCCVgcrQY/r5vXsdHzZpu6Yz/eA37pk9vC
nuz4XmXZOOx5v3h1vovN0mn1hSpMVW8kS07nu8+k2dsV7eSUr2yUA8ZvcSaC96GAmJws2rpm+Lcc
HQAi35sW3uGhCvycrViRtEH86Ol9aBDMSU7Ldz2LeKtPWW9DuGcY4zuM/Cqw5qSzAcG4LnvHMe50
fITipFVm5T+5QjMKqv3JHAzWI/SsqE6QXkyMYrRliCnotbRH7VkZeLSBDsQA1REW8lHRU5XhpnbQ
ZvP5asAFt5DWi5WthANjRAxIcCMmFw+x0/KhH0tP3LYykA6fS1zh5lHmul/egu3FL676HIqiLuvC
2ehB3IorEJlxWUGIMot+UQYhdEhdaHmAdUCXenzoYqtFy+QNJPv1aa9T4MCshiU8EKnY0cNqmQV7
LCjUOkzdNNySjp18Knru8NDaqHWvkcAWTPKDmdQ/Oa6nEDIEIl/nQCC8XeQXOfppiT1lnRWeftsK
po5wTTQrv8J4hVpcWUbdE50VkWfG5t08GwyP/eUwmQSiN0x5rzAOef7Byku7ZI81ezIawQSwLoEF
4mpVPfJ5x9HWNl61F4JlvOqIMLZee/oUOLDUyyTaQoGet6N6GSMd7nR/orwLk62C5yqIv6vjH7lS
qX4bYXAdnyat7UkGxYhZHSPFbPk6MAZPrXqTDy+q+noQBdpAqTPOTajcXJhlVmBSUTT+4Hqrrs6r
16rPRLsyaCzVKSijQT/AMJSEUAFTwNVt1UJhc5Q2dC06+24/Mlt86xnt49wdhRWvIpKDxLKKbVyn
jkJszMcKyvZq0vAPI/cnFWVtIlJ91QxD4Q4Hkde/2Do2lTVqybjZCCpL7xjYpWd8eplNDJqt4tY8
8iafiFow7elbTAbqdGiJM88eoSr0vLYuhOCusMz3KsFDdSJ5bzS+BbHNWkSvzN66knxE/QfW+eNM
8cZm92i6mHVHCh/H86gKHFtqa6Fk2Fxfztj/253l9qOk2fpo/mP+xW8ldmxI0+1//nq1+boefpSr
1/b1lyvrS0t3233MXV6DwOI//4Nf9PNf/ne/+bMx/KueUVD0/9c94718LeKPX7vM+Se+ekbr97l0
BlFpYDqiM5uziL96Rk14vwteAW60Ge8JYy59mCDNjaFl/u66LuY7x5r/o/+hZzTc35mz6iQYE6up
mzbDwr8/9J/tG8/a11PxL9o5y/B+TU236RMtU8yQRGEYLl3d/P0/dDBy1Js4zdQnxzS1EUYUoDRA
BXEZLhb+a9eH/X1sb8a2KB4N3kCFVROZ1tqrEo33WmrDdIbUTsDWFOeUSKxnxy4v9p0tBoAhEUlF
un5N05hs/K43GZPes2vg0K5fKcBbCBKQsnUsc69441ePQhC6TvjTE4gBll0I4FapgxyOsZz+amBB
b+q+eM4UA52mZPrdMmKrZ+qsJWxScRM73SqiM/AqY/NXFfrgcICujV1YrCfrbagJGSUqQFyH5fkC
M1Zt/i31PFD/Ezj6KkTL22cYo42EoMSsKu7qmVZ94VZfFpyeTlJOG64bUsxuJgwhsImSfPU1jCfy
lKVG9+wGdnqrUnO6Ci4xpmUYvF9YshcKchT3b3rn9iy7faxDsWqxIxHjiLywW7c+hixoLO1KNTrU
whJkcZQg8MIuYC4vP89G/z2IcIVe/mSZpMcmqoed1nreTjfRy3eyTc8AHMp1qDFYnLTxHCUhp70R
WU08dv5PUHwiLZyerqtR+IwaqAq+kvMFWrMAOnDTstepUQdMGokAVaPpazjj45k6eDxjyRnPeuvY
xyGECHzZdFXdTdo6LJNhVxMjgOs4n8xt1xf6HamYXxsGuiDz5gJNH+OuJe2jancXynYOAoaccP8m
S1qxbS6hbZYI0RfPISOXizYBcoFW85D1t4CtYsJQUuvJw5O7LZtRWxveQ8I472R4hrWNpf29j58t
bMxjnb+1gn3n159p+oTPeBZiN90pT7o1+htkevGa8XoE7rFytheEohE7AXQBw1+HqALWjhZ7y8ur
aPqFd/1zX+LnbBBnaG9bc3p3qhkq14B3Zvgc7Cgwtd0/0jZlYqN1uDxTuGFLInA14ktZxq1GVsF3
vbUvaKQ0CpiQdbvcFJYmfgxGur8kpUaDdZUmJF8FFtwP5pJEOBiEM8TzhWv5i59AfmuuDeIEZxrA
+JXhk/BQFr24sSu8WZH1Xs/LknaA2FQlj07Vc+ZtGnMFRWVxyem0iq0s2TXqtRsdv/j4rigwd8/r
WJtAqbUXNTxA8W5DljyhgMxnqkb3MzJbKzpoYX59O5WEE+IjBm1gps89bCW2vAgBNeW9FTkRXV/X
rETsPJq6pSZKYC7U81fgzJESxuIxtesCEnFFoklDUOI6VASNIjqMV6Rm6Pd9j2/Gcr+u+PPNiv0Z
OZgdM1uWO5UvHkRpP3QCGW1pNNENh2r57HXOy9AW5a0XZ5/eQBGMI7CEXOKlrI5SxvWXh+pl4bdm
6JrrywVBTDduTcFr4k8vksK5DbLu3U+INmQlWuzobsCh4EVfEHuRaubOhJ9xUzaJtZ6QDK202seI
NJVQEOd/qbF0oukKx5WRVuVZgUBxMms5um774RWfUQg7j2CO6BxVqn8Ze4yUDavRu7hgqeVkg3nq
hXziJcq2gIqCle7I8gcCEbtQP7KoBJxUoRwq6RqAGTLr11r3PUqMah1LwmXEHKfdZcG7k1P/yBmI
7FrV0dAs/xxXojyOmW6vc9/un1jQn4M+unFiUV5R7Nr3adh/joCuFj1ItWMJjmqtxOReM4rw1vip
VmDqiJwtImQwkgL669lslR+fGs4PSxfXzh4TA9y/CPB/X5951iYk8EjBkOvcA0jfazMZu0bEsAqy
iUSQonbuyyD7PszBLnU0alcjxO0rp4tmnZ30cupgZwd0ECsacm4FFvE7+V0km8eJv0Oy21xPchqP
U6EfZRvWBK+3nxekbm17HO8uq9S+YHNgDeMO4k2OvTUqHsBn24s6vaa+ircjrvSNhb3wyce7sBSm
3uwYOK8EttrT5YIicaYCPRX6qrOcM8LIHhG3HSSHEhgVBxBiXwjCS+ZkznrgmIrpEdWx0w1XKR3W
gnjT9Ata3ndoT8meMJYAnZz7vJaPdt6qA3JfsXBbhOOXvz5saQ2rdrTI3aKhXKDXr/buMN1SyOtL
j93s6pIO1PoECSoLlMn85vMIdsR5zcG1+ZF23VNYsfmyfMJoLpF1xVQ3fKyjeOnTAPuZ1t6ZvX5k
SWhyZOTQuEjhDb8kWXEFOcD67Fo0as4baiq1HIyYVqNxx42s8RelltuuTW/Q0N5I85H+iQfk6UsQ
iPVNawqOr54cv6OyeghIhFwolKVXUT97OYUqV6QyPFjotg6XgBDbTMe9JsLnQd4SrdydkRU014PK
NGQpDlLKwOUZKIfhNrFgwzJ/RSs+X8BuhSw7j/6m1vw2RPGrkFP1XbfUUbpMsExtSA6pdAVhlCa2
lwGFfjhV4z1q1TNhqCwszTlJVzcOelTqm8jIjW2T2vYZhMyhGde9a0ZPtlcmxzyIhiUhBgweVaNO
XgbO3+19QsanomADTvDv0CnjFPbeW8mM8/WXL0hJYqQz85e+AntGmpM6UBs/AhBCAEVzHc0XSoXD
SRghaQGjsXIilGOJGXXYMRJQroPRv0YOK8TyGMId/u4PwCUVeLk75MnONs76ZG/WkKEKF8EehWtE
ATeAhkzr6tn2uSeNObZuBtr+knAqMuzjgzPuR602tsYsjblczDclo1ftNVnfMtjE0Rg6372uvJHw
PiMzVg8kBquH2nOuTTSv54BF77LOXHnABHZ0SZG8hzkANyk3E6La6/jgRhWqT3ylNyOMWTUrJlBv
vPLZ8p0DcVRgI41C7KhPfWoeS99ZXSvXKSXFpkHdtFS0zV/JR36sLGYX8iE0iGW9HO+iOgQZSoN8
OTJDjOCcvZ8aoCIReeKannbLaTSmW0J/sBspiN1YkyOfHOm4bchDZE8edAX6SlM3TlOAnj4wmvUQ
ls2OoomAl8mcbmJde5nAEi2UFjjvQGuXuomqxuyH/ColZuMK1TsZ7p2UT55InpXFB8LuTdBY84o7
IacPBLF9dPIUF1guP6pZjhPj69iKnmWj4VTWkzCZGRVBPwdh2evSqb01pAYAvV4j7iQwENI40hsz
DtU27sZoNdDLIzGm4LjkMEx9J64iLUXaJs9umtjfvNICSNyRLm7WQXvnzFAXC5bDK2O2vYyAjDVu
8wqDbWOGFi6qfg7oIBAV57p4V9xcYpy4ZYZTLAIEtQdVjNGCXNfmNmZuuoX8rNZ9eWRaoCcLvgB+
gx8lAP7JFftyq5oTHDiduB2iv2QgriLvXGspCvJBQ1nbp8r1MDCoMOIID70YTa26GlBYHtKygfPH
TnZTecNzhnFiVl6n8aEIy9PlVKEpxznhqXYwMWpUTl0L9iXxQc0qo1g5SUU8BwioJUCkcZdb/oSy
a0Z++zTvlwgea4Tk5yIDX6jenodv8CBA3XZXrd3z4JspuXU5I6yyoSsfu5ZTBtyc7si8xICbbtmH
aHIOl6L5cjECbFi4Y90ChlXrrIUx3fUwhrGf6hu7Lawzliu5+dI1lWgxmb82J6QdYCz5YuhQ6zi2
dl9b5rcgSpw9rqPm2kzQs8WASsGWFS1FR5IijcKFJ9rkfWrazzSS7YPDuW1hIW1dJPngXHmGzLE9
//2r+YXtJw8z0nz7P/6FGI5W7XlsUIgQjSzsJGUxyDNFn1z1erkG9DrOVmcC0UU0LU0TG97l/MTU
oyAjhyfNLUxUkxJk76IbJUBZQcCg6CsAkTEZQlH5MyingvvxQp2xSLVqfGsgJH0V2jZhXSso4I9a
go/60oUSivT5Jc2NTCoFt/E3lyRwehn1YOjjVncy48YCFtQ6hna6vJT4Ebx1P7tHOO73cRudLhet
MqJTPV/84bbWkTvcj98jKeqlxVvx0Gv13nXInJ3mPjK2nJNqRHrKRh9s3sAL6hhApy8XXphEyOc6
gh8qNApVTR05X1xqkTgPiWtPOImtOAAuR2sID0kfmICZSAADxGFdXa5GfMDWhFssdDaxWx9e4g5l
RvgQB/5bEcXu3uFeN3EdvZSCLreW7VwE4ZacE8uefIs2O6zED91r0Gv1watMAboo34N4GGXuumNo
eD9myXRtk/REGYpGTTxo2ZiTKlxsvgrH+Zqbst9pCHIpJeZqu+vam44QwVOdj6caQWS1zkpjPQIU
Qlgnj9jPwaqoeleqobxNAxDXAZHNy84wm3M62OuvymueJBR1+3XTZZqQA+LckrSJXiVEpWR2ZngX
hvmLGtoXXrj+pLVxfR+Y8FrZwbfIjrsa/aJT33tttyQyiRaGaeodEn4MvQ3pr4Of+ksPzMptC5UG
nZh4uOTmdEJf5QMB5srhh5yhb7YVSu27KEGSP1KCMhhGjoemBipSMzlgmk1tC5/gCDkn2Oio9p9z
09wHmvH33Dw7LUOU3lmGhHlOodcn+AkkPy/11rDfgoyFpJ+67WNRFBzbtc/E98fvqpq2nQHgPIpJ
DsAt+Q2dLHyXS/A5E1fQ7QotNgDY4rullWdLN8C3my4a6JGF6FxB45M0Md3Df7rU3FHlhDgaZmtN
oKrtRI7vYTS0jxFC01a3VbEhZYumGdAVqOfkOlGtRwoZsrViAr/YkBmymbVxP7WiDX76Q9VDEOvM
qtu0LLfn4GGRaupaS1Ay52Qr5Fq6kuMdzrdXx0hu4wmcMa4ecHBuwLA7K5aegNNR3jeheNSNEU/G
TOmwP13W+ZBRniIruc+T5FHawY/QM9Ym4Ei0XtUJlU+2jHPafau5C5mJN0a6xHgATwXRgaennL3r
O+TV5LH0EM7kOtHScxtPGPaVHq2tbh3J6tC0wCPr5FEIHEA4D5xdPnkvCYssP/Ee9dK+82popnPw
YRDU+BZj44j9/RS4uD7qviO7tQJQgCzo5KG9W+l+U9NDJ1tNQDwoeGaOPiCbVpXBMwnLK6eYPukk
wEv7bbREzfYjgPa8yhtM2GnsA6jt6WZbk3jYFm2sGar4KqveRJznV3rtcUQgX1LrzZOjTyiwk1MX
6fha5BkGNikDXjMb+YxtIKZmIVMTaMNgsGFwz7FjgEDICHSVhHDmjKOKXCw1shMR/iUNJhknWXlO
jOmtrc4OagUMGJ61MyomxXEnHXKHxB1jFd4dgfNELAo9v2javVv02n1jpS/xFBE2Oc62CyC4BkFb
gTuTrTwt3BHhXeVk87FfEddK01/ZlvR7XzqbmdmxB4THWaJMOkJ0NVKCwy1JANHJ54Ryqhi3YeOR
+54PICkRzQqxIFZ8BcLgLdNKIGlwPzG07S3sUGfTeWhqDz+DYcCf0IvHwWnWU+ffAo7x35vyOsOp
iK/ZuS7mVCMbBMxJg5VtGYDENYwYWcEgpQ7bJRwJTCPmcJslUFaTdljRtMJts1aaNxl3HsjHRaGw
KuOb3ls23SVFYL4yvf6gfKIVg9K3yanEBhMr7zaLUW55BRwnzC8bO57uypQ5ZR4Eyaqq9zbk9ZWh
ZRNwduPJz3P7IfUme2NBmV9UvoWXmMjoRTUCBgO878fyEFYOqyhpirU/4G2CghPtmF1RhpjFLTFu
rA3kJzbleD35tSREYUwWntV7i4BjkOi7ja9V8hiF4bHCxSQJ7TVDUqNMYQnAs5JOZCzPyMoP+MfX
+NboaWWwpRyOb2GhN4Vf7HW9Y6HD6GEZMQJZ9Knp0XSCH6klxte21MurUZx0xetR5XKC7sozMnVi
EZBkzAq537GF5KZuwJnsw9kdk7HcqwDRqed+miG2ZjR/yRbRlbU2hui79NDHP7Jcv6lha915I9m6
NgVJj5uwTBl3JAz6XPNb19fhWtYw4zmUk4xQs2WainXjMuozdHPXoPzI+vbot9oq04ngNgOqfI4L
czyGuB9ibRX4cXNfGPFLGUXZ3m8wuSF9EU91He78Jj1gRjOuOiWv9VC/cV3jXScFTqvy84jYfQn7
IlsQ0HKniHPZdFpVHKawDpEeNcRs9IIRsssoy8zVwXX7c9hmpxSRFqHjHq5iCJt+GG0hNlAGeeqN
UxTZRb1xbQ/NvdfH4lgkcm0BICS19CVu8YbwnIjlHWHSBx0j/cssfs4AiiyGqCYmt8ERVI+Oe1B6
/52JfbbKvOJZ090Kse1CAA7eoMBJQVdXFkUl9BIrOjSTcS5JYPKz9pEd4ef8HIA0Sp9GY/ysdDPa
VJHL/j1riQnSPs3cS64Ks08WksHWlQqNW5vWgzkIGJN4LbLCP0sOyqc0LVYMO7M909i9WVY4K33L
2E5mz0m99cI762bEdLeJUUttcSN4C5+ICvDfCctQT9uic0KvIEqJsHK02TZee43hH4aoua+lnDaR
/y0SBvFu9Ak5YCUIeQ9pl78noFhMFO2LgoXgom4E/lny1PjAFluGAxcsPqemJqZcLHVM2cYT0Jan
ugXt7BbQJk1orHWSf06d5S3rkql0W9X0gwZo9S6F6ImsA8kVSg7m0Jl2KHu5w2iIJ6UfP0snPDIP
ZIHqFjeZqZ0TwK7bYeiTI9GZOoXrIeaYpU2qWk3VBKWl0j2yW+SLWYPUFSq/Q0fBMDcwPA4rdKf9
DBMrq/E7AKQFKnMCRP0p3g8+Io08qm/yLBm3EyYH1TvXna51B2HvjdrlPNkJvMUNEcltZREqVafv
zOsbznlmupGTR8lkOvImLhTSCfkjn3DbIeRfNP412TY4jrWM5WajQsJPyUUkABTg3ET+oU8SDboc
5t21T6ZCaZ3GOJ3HIiC1RK8Wfldp18p9wHOQrc3MeOTXPRVZUe8JpKS0H4jaQNFCkIh0mPlTOS+N
tkfVbGNcBmL9g0PKazWCAw/NcuWN2KY0DijL1lMfk1V99ORiGGYZLdM2ITIHVLjRGOVLNfmngKbN
cP30Gs8TbokizTZkCCuiEdrbKWPVgIKBt773wpatJFnM+sBp7SyjWOR40O0bcE/DcoyNZ4eTGLOd
Zk5VgN+g5d5TUhITXMnHao6d0WX7YTIb29RBtTWtursuZWHBV8o+qokpThl813tBHItKHx1RlQfJ
Hn5pOhVI6LpAoMJ+K3Xy4FDN0OFOWhwmQItiQcN5rZoWbmVKyFC7CRw8Vi6UrJVpENdWMSQ3jQ/0
dG+dAbt8YJRD8kr8GOAvbuuJLOE00NnWqOeolFS5IcGuRl/jr2wfqmq49nM41FWQjZj/0hcOTe+e
G4pF56R3TTmgqliMEqlfEbokwI4d8KG4mx6bEBKEdG7Jf6HhyTUmrg6qHVRZ8QZsSiIWZduTbeKB
krG9oVpwzmCC2ckYLztKRb9Ud3H0kcgVnQOqgxkjHgNLmQLvWUVMDuTAwI/DckYRRwT7VAWrgGz2
/VRr+r7g1K9ahZxFAYtKex/zjLHx6qjbMlWALl4Ad/PliInIaYMby222loYLj2XXysd9s4wDPX3s
TXhdSXcopF3sItGwQIOvDKo7WYI5QnliWi+Wk8ODCM23xE3lUmJYiMFcYcZhd5QE65yd4kIQ0ARr
o3pxKDyXkwAoCzGYKAVbRx/lIUaUw2BtUqFvrQ6rfYSLKOkYeluIl9q8uB5ZVi1z1aL+88tuzZ6X
eZHpn+YOAspKtGgCT9tP3UeK13JVRiVhxJ19ikZOvI4iSChO5cmRFfCLbE9iHtkgZO8lTvDDTBhg
ZmGb3+pxdsDehEjSgN8c5mrnNIxl2J7Iq8BmvxPL/nma2mxdCkmQoIXbFQ7Bq5u4HEomlFWiyU5K
mAtiMeDk42leZ7XLBI/MxYNMLGCdtf88lMQC82qe/Lpa+hwP2ZjZGI3y6uAMkGObEru9nvp7hGfp
EpQkfMpso/TyGitndbZcfaUFmclHG3VC1pWbsEjePZRkJHTJjUxHj1FBjVdXAwsz2mOEhi68CzTv
zQhn21zBiC2j5HGDqoNL3d5qkccsE+bTMmnmTO3aN/g5pHKGDVi+dv1uIXuGEORufZ9rpbyJJI7k
VtImVjeFF0KV8ok7mQxR8tDF0uG1BCLtr314O/i7YVpUwtq79NRYf71dmP6IHCjRbA8C6IukOMX4
lSxWWBpYH6oDpfPhSp7NCWoVYEKw09maeG9/4dFTEp4AxsUyAC/AijkYEQizmTOytGsNuY5BwgO2
GTaEzlOtm59ZEpK5Yd2oDF9ZEiTniEy4LmY+IWXOqkWwfrSr+2S2wesZWO5aPqE+m43xibXCXad9
RoRqUioojoVeFK0Mu3kHQN+s4zyID3ptrU1fH0/skRnaDIFxHEw1nHpD69DScmKc3ViXi2IM+2Po
h7sJcvK+1PKny81Dklr7dFKPsfLNG7Me2w1kG3qQgr3v5bbS2zrSgXYc2RQMmt7ax9gHGoUhjSjl
xL1i10+9AhHpck1iryGEyEpXl2jVy8WUds+w6GHXhYbcwt7iDdxZ+l3uWM3BqRB6Xa66xjDdmKy4
yri/mTLPeHLQBa+ZXzDBugjQPFfNqbnOIjNKFupFzPY5p6eiyiTekT47l+S0DRpHHAvPCOsFHH7T
hIpxEeleeMznDY+SQ3qa5sRCmGq0X9YERsROBFehVYOhJKkmajBaZ3IxTaW5DuaNdl2q4ChluP76
dX6LqoBkuno9ToN6mjOEQnj5SkQWugYvv7FSWCO+ZhpL8mLCKxEqcEWo8hZx8JHPG2gAwMWNZU0v
BiFORL7BmGf/B+kqqOQz426Npsfsr8yG3CTw8Thz4zuMeepY9Q4AaN9O7hhv3jp1bZ7cKUvvvKnl
eOUSg3T1M6eze5azdxYtYnVnBB+zPMOB73otZxtyqO2cxBGb/0vYmS03qmxb+4mIABISuBWolyzZ
sl22bwhXlU3f9zz9+ZB3xL/XPn/sc6NlV9VygyAz55xjfIM93d9YWIrf62nam+ABt0F4H/x086Jz
a3bjpAdXDtXrUMP4CcPBOUowkn1JvXZ/CYlHDYoAOhI9okCXwUEV5EER6/GGaSr7PRihC2XTeIG8
sS5H2180HKtozI39T9sUYzHbVYO/ajFQkSVlnW2FnBDUXLtqLK2jPiNTtRPTuEHEfuyHyN/1Slef
psGoT05guKRHER89RBVsbe7J+5fQ00DdaD01UMAN+TCAj+TdszEo95zpTKe2mESZ5lG1+ww6iwm2
y+fM4m90p9IOBaFTx/tLEszYJ+hepV5ThTqNaVoBnkGL+gTEqKs8LQHoggpQ0nVhgF4kaFwhSPnA
RAmYmiod7DvF15IH4x8nEqiwD3V/xaJztWlPtLmenpDuigdNzsZDNG4hMbCIh+ZIKdFMkQct1PHu
X/H+otD2RCFYc9CqtNRnaOiosA6yhFsmPo6ENWS6eTZaIh0KmYl1UNogFmytvsUR2JSfr946VK5m
o20W9O0t8En62KgWRHlOHiNxuY5/vP+8DsLH9Y8TGY4opPvluqvLdW8Af6O8R/l7LFTSfeSSvj7T
d5SWOh5yCxEJhQ5bV+pvhimvLmUTk0lt5UtrOuH31ktC44A1wxW6Vbl2KJ2huvgOMr4Yl/gGYjam
z6bPEnCYwx8SXcz1pEqe1qBxjsZIT7izq/5AJtmfoKvLHQiC4mHMlnYx8b54yJr6sSOCym9z8A+p
L5DyLxc2XVJuQ+r+Y6nKt/vTkLQmuWVM093A6bSjSAyN1ZKPyhCyOIlfAVwEKzwnxp/7dzGoqAFr
7fMFo1AtoiOKGlA+ff30s1q2cKkyWHj8sMO/XgKdjPdCw7A8ETubIfjd+EFbc+wKinNT06j++SgO
xKGz4K8v78H9drm/EQWaCRcrK/FIakIdV9GYy5PldpR0phyQGmRGRtjhlqcQLenMfqy1+qUOs29J
3BlhWrz0iBA30o5bJmbiUTEdWDAy6Y5Mx+hu6+KXPRjtahSdcc4a40tXzXHLhCAixyuzGOiBj+S8
Hq4MWFkufmVlSyN3esvr/GQLJb31DXksZVxIdA8WWU/gWYBoKdv7zUE3j476IaZ86dJGXtKWRmDL
RIdrRKpvq8qdVkIUzeNsy0qVf+aW3VBL1hyk6PXiwpiSDdI2oBiL6fveuOU4ikOZGc192aWgSw4/
f2HX41eihNnWzACHpW1q3iYDXqRTGNeGjQYe82Pfz+UOUZzDs5kQsFtk3anEO7RCbQMsM1sSjbgh
V46VSU5t3L73fOlej8J91ZIWgjG5eIhAvrjo5t22Bf2jgIN+QXbxdKeZlMT2/CxyuBLeBs2gDBPq
uP+xTP9sJo1RBQetgtOMdtdgq+n0lWOiNquRqP2N/VvY+O1ugIi30VSt2KsFFXbbhwGHrQ4Y592L
PprlRBSyJAV4X0m1OysTpBOniiYyPYFK3LVQZQ+Qo68rr0fdzTVlmHMXEZSL42RIWJ6ZRn4FYlR+
/Tzy9gibII7/DkExfaBmZu7mU6b8THkcHeLLXdUEyIdBtxDXJOxPKm8oATSEn7S4D/gu+V/FKjeo
idOne9L18lkwcDSPexPpDYO3Fz+oN6F0QKmo8+g17QhsEnYtvGYbkLvm9UavvwzSutx3S2Qsm/v/
VmbxuFVHGoPTomC575jD8lGV0YlNFNBpBMREngHr4gMX3nq2xfbnog+Ck959ibg/MLD6p5WtgLhB
v29wwGeVu7/MwUQcXse2IaOeRO1KLbezFmovo549BUlJwqBZPAUjnTh9zpmNGW6ntUCJW4dvvixB
s5Mp1Jwk1mrNkGyJO1/QRRzMpoYmeJuQucBF/G0QZlmhsHa1NDb3HZaF18EKtxHRoHcOhF7HV2kG
7OMNPls8KDfalz+/chjIYad30+fPWqaZ057NMl/9LAVp1+46g1EsimoXJ1r6XkQAaaZu+EPZvBFG
N77cVUX4ae2ShKEk+1NHqArshKYR70g/7VnKnP3QYEEfCvifQdq+mkticEYyy97ECkDXlSrAdvqG
bbgP1+hT0HC2Cgd4p8kmlpx+OhA7s2TVKtFzJIZtS+G81mwi0Bvr1LU5KbdpfVN0DbnapHK5ItAX
m9bIw+0wn2M2pVgBSd+K+qBoMSU3/JUtiz8LsDkgdAqqzZ0kEo1IiWLL2WuZsN0OvO+hNQjwwIMm
KQ1mZR0IExWlCdE2GWDkFpk/44hSVYK09nTai9/3cVI3+L1nBsp6hPjL7NCHK0w7rdzZxELfahH/
bpS6uiVEGBKxKDbDorcyh/IziaQ4kW52w6XGjFjt68dkIs0KOWC9yZT2DfbZsMvpXTOZesuGduRo
1Sa7fPk0DaGW0H0533+GRMq3BL/SMbfl+33QbYB9Pot+Yr5eRJ+FYUxvkLfGdRL7n/dJneSM7vWQ
rVaCPhIA2mHxRNFkiCqreshtv/aYVTBvCDTzoUdqwJzTpmeOsB8lhFmY/9LQQVRpaGXpOyWbflOJ
CzRoXbsXYmCdrMez3c89KkLV2czgr3l/ut9SCeadYtLvqisY8KVYIIgiYInyAyCx9yNBZKcgo+Mh
cdsKGAL1HJFCzsPPYgkgux/SZzoSdNGWU2pBICrTe4Z7wDpC7D/gNPzf/NTaAcYcITEEbl/j2EDl
xKRnC0Y1PDtxhlDP8Me1Qh7mRRbGH/iMwS96Jsa+HmyFvd85dIoUewBAr4NhP2lzF/9VsuClJAni
NQMluLHslGxnjeBUoTs7Nc6BcN2fQ0Nv66s6/fKHOHozmRNpiyYQ07iyIhx6/4P8UQZjcx97s5o4
nrUgvIYBdCx1/sN98Hd/iZbryJc/1H5EgliRXmXbRQej9Vnzo+klnLP5E6onRSPg09WEyGFD8zF/
kt3w3Mxq+a6V6UMTc7C3B7rx2iIexKrAzBxkKOjHiByLmfll2JIgJ6IZaIxsXNuyyms9vN9LDcTP
3TXXDfVqB3OGNybUTolWaadMUf8Md6mdkxUQfQP7jBzOOuuQPc+VxUFSdrrlwvHoD7gv03U3XvKa
Wlj4DNg5KZOXnC26SBBDkFc1EgoyFwbVdxAIVA2KrV8JWEGRADGgLlomI0hvfDXTV6EVvjaGBrgn
oIVSO92jWMZVFjP6plY6tJf9F2N2nBYLEKykFPFNdU1qgQis9GoGT9A1aMwy2/Ht4arJbr6BdDAh
aq1E23iFpViXJmVpRUSzGWjYrbOmoJdB+yWOimbbkMoATjl1B1CSB5VpOVLPNPLgmpIn6DufbGvE
0jnymGUpvkNGokp5xhvoUH/tJ2fQ6WclpI2pK1OOb5w/1E1iOwDn2X0Cq205h6KjR1/HaiiLHTjw
Cj/gFW42PCqQ0tRW4yewK98LDR1DRf1dFZ0Dx8Q/Qb3xFJR2buijK2Jy8FvOJEL2lrWDtESPNrTf
O46v+zFKjjpRKeTl0MNlKd9h7lqHgUVHsiVyrC27BoMROg8GZ17kR7cqDQ+cni+TpR96tIjqHI00
9LDTReTIOdlWS+1m66spgmQ6zystgcvI0Qzx35fhVzYKeVBhlYMlp1rzu33Zmk4guKZdW4dU0YHa
3zSg9wyRE7kBWjmjOjc3Q9fHPe/Ve2VqMJj6Ot7b5bDvelN5KhWi0ZroV2bGyskstZ2Tt8EF6bMS
Y+VjprO3/O4zG2m1Q9PHblAN9b5GbU+r216Wabog5fwVpNh7VD0TK9pVO2YvtVdX9K6JQ9hMiart
U6ty40zcQFEvIrA8bfy9Ipo/dR8Hu7hOo5UPmobqPoEgNWRIZigAS6RbA2GdqD05FWBTAFKtLCmh
aoqvJ+K5liCveAqmgYCJXjW3BgKTnn7Nse8I0KmIe8AEt/QHGtfn7l6p9nSsa81Yx2TgubDmYYBX
gm4jsuaY606QDZmmRJJde1g9vDWYIeDNw1/lEoVVAY21Ok1A9mW+BFd1ypqqCM1SOH+0MjuPgwZr
CykSoXRbwcF3tKrrpG7pY01QTsuWQWOQosV0mGI8UHOEuyyrTJqNL4RoOm7W8L0Ku0apTLgB4c7y
/Fb23EBx0n0gWvHdBlPCyqlNT1Wkvc/98DC4mk0grVni/5VG9kiZvjZyHblgkk/gVGhJD+RqDgmq
GYn2fY7M12gqPyN/USswZm2b5m8ayBODCh/leUKruq2GQ5RmV6d11mMcvBEwit7a6r9RRD9CBJnc
IFiQRwprARsbp6D4N5Etb8e5l+8xfxPaUbEShKyu9Tyajl3zaJhrYkqmHU6/TSzM7dRLVMQ+c6Oh
e8GvVnkqUgwNFgmlZTLTsXSmVWeYXwMnJgwx6RPGzGA7WDrewKz71ZrGSxdXPGXLtgGg0B0DooxQ
mbppRe3WAZStRGfSYBLInk35SaSsR3uHaYs2rDTRVG44BHLbF58DSXNJSmfXrmwNK29qrHJ7WvME
4GXWJo/3vyTciU4wTQwwstsgIIg+17ZYNJXDVJhf80wAVMFcmUVnDmtm9PM0UWFg3StQJzAiT58d
eoPEDySvHTfSGif00TJT4XFHvxolyxMENzDpOamKsUFAgIYMtU2ImDEho+L7RXehmt79M+TYl6pi
wq4XDTopSG2VodNzN7sdR419PjWfqsqsL599DtNiQ6RoMYnnuXmWBCJVC9GFzjQEG6ys7jTL/Qjg
h+gZN/k9BO3ZR8Rw1GR7dgaoxL2aHx7hE0VXxti3MvQ5U1XhieNMvTJm/7fa0Y3UyN6ehrp3kTV0
EI1pTta2cRIkhjB8BxI8SP0VBKXXzaRJ4uZiNtD17JoXpUk+GE1zs2Pi9Gpl3DhZ+oHwlaWzgZQX
T90tmut6lejOFQPiV1kHycZxoiv3d7K2iNIIQ9R+SLUOhObGXU519z5gx6yi7Jt7Z3Lbmj5jjCPL
7LrRm/P0wPN6LbRMbubqUqRNv2bAQfx3mZLPO7dHpQRBTUANMX/Vlj80TnM9gfX0Nbm3O+VkRDGC
Bcob1ybSaRXRy5sKX1kz8Hvn18q81GeSUzj5bQIuhgiOeANSBNdZrI8rmvfKUeavSDStxbTeQEkO
NlByZg9fr7XOw2PP12k6BJwKWQR98jSCw3ZJLjN3jZ5vSl+lXw3qwCMckRDPhxj17EoijF1VoH94
MXdlpvQrKkXpxqybqyosl6IY/zEP0gtKhJijUPCUsi+xR6oz+MaUHzN3i6oZ3EqbFdeiqW5hPCcd
y98gAusAl6FDaRQvI7zAZZD5aAXp59irn2KoARYbJ7MKFE9FcozRXjm0BKEQxbdWbJVmKoxR2jvI
XaOqaFd+1pLLW0Qo46Z3JoOwfqts2/Tswna0KceqP9b2wJT0uzWZhY74/vmnNkp0O3T9MTlQZDZu
Es1/rTJILk0Bc4r1eqXBLTq2ToSDDpidHjwnZkXIOvGhqr5rVfO7GcJhPRlA/Is5Qwum3xqSVRZB
2y6jrIwFOpI8sOtVCXoanZHwRM2kwy6od0QyuhY28yMIBvK2r6Qn5us2ZuqKVZb7pcXS4CvKirOq
4DYh/EOn+bxCIwrOs6NLo11D8sqx+aibvKn3OVb6fTP0f4zAz7aGsTYyfSP0+Cux9QhjFdJq1v4H
i0uU2z3ZlQ7kTwWBbR7lgwt5c08ZoHB40guvfZpC7ZkYlF9ATG1P5Qn2DPQKq3bgX5C1YBuQ7EUz
7OE9IjzRb8x7NK9pOA+iQ1vJoUMOVMCmnrK3IBr/ZjXpHxbisE5BsEU7CScBVQoksxjNxa9UW0hU
i9Yrw5JLXWNvs84/tGVibZQILAUTPI0YmrHPDi26jJYUJI+pJg+jQ7MnqOfI03UNizlssxzN+oTI
q4Yfb5ujtc86xMgOMWALxn6FiLoR0x5tc7iZqrMczR3vMwKS0j+hFZ45w2rXucHFC97QG5ocyDgl
CwrQl0QKFunmVMQmrMdCDujsuE1kpfkbZdF356+Nj94sTn4FtXGxffIC6KLvpDBflIl2E664j94p
vUYJ3+FxPFqhUFwACUSfhx7+/paHJerZh/kxbAvbo61Eu9RBZDcHSLY5PoWx+snCXtMFegFThDlg
HJ4kkGzEQPxygJUFxzUqNC3LxBNjlGRSHklRZ5zsP1rWOkx6iOoVSRJCS5n4jC+NbIKrLcWlawCp
meHrwhtPYfG4amSj62Hqv5kCpmFN8bfTTwPgO/qu/HVUkaiT9ylG7Fk5Y4azWZFMwjbH6IgF+9To
+iZTYbBVMSQyHQSFRdQAgU7IzIqE1N/31DEuRFyT1qirkZshCwSzWn2w2jEVVYb0UCfqB5OLzitq
DXxgRTdkIgOyCMGX5tVLhhGW1Mn2lHasaHR2DQ+9oeRq0pSx4Y5BxT6NzKhhLb0LtbQJMJyZX5mI
7pDcsyiF7bp2GrmKdLkui+bs2+gzpDJ86ll4pCWtAU23yUVH6ijws+wxNF5EoEyHZOofB5XpKvpq
jqK0N4gHYinKQH2vK6bwanUtYfKuzASj/BD1jC6C2dXGSj9HCbXjpFmqS54ZyLdsONVMfNmU5hDr
Oxz0v4rN+52nYDySgKZz0sgDudXxGoXg6GmNVbiiLD4Nk/T1DF0EGn7xNKrhHxgZ9UoFtb6L4AvQ
+tmXBpI68BG8p9htV4MimM31xYejkTuF2MB01crcsmThuTVwGRqZsrP1oAZUXTLlX3TRs/KQU9Ls
iNGGxfRrLEdu7QG6eONAou3E5KXQyddR5DM3dXah358I6/zlJ7G2tnpSuwODM/XS42FydxWTfTQ0
4pMjRVzssYw3sp8QoVrfo0NCpc1FwyclIzfE2QV6RQO0jdw5V+F4J06BC9WMh53z2FRkTRX8n0Us
eECyVZeOCSMNVE1EoxSbinFnEPL4GxRszkhgn7K8DJyTSNfACbaP/kYA59YdiAmvUSVhPpmxmZyJ
NTtDZo9sBjlgPGwlygUwpT6qIvj2M0MNDGJwslj5qg7no4HgI2orduiUgwhxMbTnEA3tqdcA1DMy
bkATr8b5MKikYjl6x5LI7pCx4IT58Edz4mXROcRtrq2ymUk5TtCTjclPUgv0mkUQtwYdRFjK2q+M
AF+j8z2OznoYeVJhlLgw0F5UoY/e1EbPJqmDPkHwtBh3aYOHMucMmQf7qnOO4wL00Id52ChM/8WC
0hr8SyCz1VgHHzMVc1dm5yrkH5AnjNGlQrnkv7EREAdR1jQblPKgERw6Ap24Tm3JSXhsEPawBXI/
b2ldpV6hAwesXztqHDtXyCNIfN9L8x7xKrLkdU4Qtxcw8mDsu+SN9sPvuGPYr8+TXIkSfM0ioPdz
0fLdCOrARzyNYbwelatCjbmatUA9yJaTdduAb9ZNbnapcZ61PjXKsxWmdHnsugPJMSz2sXyrHY3W
Y4U1G5UC05mVmJySmEis8FQOwTrOWQlBpewzWDeEqLQfedu+WJm19PeGetOL/s0v2ze4Lu0KW8qM
1c9nuvTZ62BlCRnAWuJWE3PBeNJZwXtc3yW9yU3edwhCYC5tfIGWGlYowslvnYMDAB8jOy5r8XFc
go7q8hYuxXmLEb3Sg/mqiTE9DapCIjY53x0i1p+XctSPCI6QVWS6TgTKp9/g7aR6BFI+mEvir7/u
SYXYJbO84vX4HQggKmlQX2oip0g8SeU6ZAdI6nHb1/TtNJtEx/lMuzXcm22QeFpq4NCFWutOYPLP
nGnWOQlt7JLQQQC/xRxiijzxYQf5myLKspUS0mBMx57jZ21zRGjQdNVNQ7ezIUZygcLQ3ls1er9j
/POnX87StVK+wVolqcgqMKoSQMEqJVzdzFvmNYHXV/Q8mXe6JPmRyePDQW91hQNgM597m1GuoCo1
C9jj/hy4jrjFk/HYxPmLNdlwWCElWIlubgiCfiF1lHZTq06eYRJ6WVKWaK3scF+EXwL65pqW2PCA
WuGRUVVKN9WhT2qJM4OXiUYAfBA/754bH3pLkDeX3Bl/A6yxtnbRjF5R9X+Yi45ErW2gF6lrMAn0
ELQChU+U7QMcSyvNnqt9GP3VlNADlaRus6wgNTzfJewM66JBVyPIhzmHsRdNtDYmJ32MegRgqlGh
dK+fm7ayL44Y2YWoaJy6X+PsfNIYoCMq2GQMdJMJri+RKktLANF4qxNk5wfcmzwV2P4jlAYRkkfN
oF4un5OxZt6ayo63yvhyrJGQHDkGlxQVJUc4Yh2MJP3q9LnZFnE873sT6GtrnAgevNXlGHlVqT2H
7SZvh0clfmBYXnFQrZ6cJH2Jm2uJmfJadryn3CVrRcuTN1OhtWRYnK4znBjOFLl5GBDaE6XVuvBZ
W9i6NabnxbgileaXMhHfaGYp7wG2JyY8AIAiAqKj0Aw24SS/zfDWRmdVyb4M3fQQpVarJrRN+nr1
yxyQCs5TyhYcy9TlMLjhtN3u/cZ+w5LNjoI0FGbOptOG+hCr2zZWCONrtQ6lUf4pZpil2uR051Iv
trBH6bBYgDD8uXukTokqOaMp4MvkGsc/KFjfc4qDO47sk94Xb6AvEKAGCipB/vFMM9TpjJ3TFrjm
hkCDnCdB603mgp8t9nXmfyhi5gFN6F3m9M79Wz/k+mEQjL6FW5GFvBtDiEayYr10uiffX7KgSM5Z
a3FVbdgRcCd9RZKgDQ0jtsLPBNQDlquB3KvHaz+EIzDmfXqYSnmNyvQVtg0JzU7+kXYh0QECv2cS
RB0hZQELVn9UO6oH2vMklnU71PC5V8yMXX1GcRNBnEgBkTAVSUhAl0j+znWACHTAuat3PA9MROsn
fKCBS027m8d8esmKEf+dOn7LSCGN3jZ6MsTtgDFNAW89pIQbY4CSJvk8Oy1xPkdmcxxN6KiqfrIi
7Rarr16rl/TgF7312I8gDlJUQHFHB7Ibv5RSO4QD1ZWqNOCarPdo7P404qNg9NtHgzdmtPnZRLdD
6by3Tom54mXQ7OkwtvjOM+cysjGuosZAuPAakwogW203MnzT2L+seXqYc/GZQjFp54rgNIZcthDb
bMRjV4zOFTzNmVHoSiL57ZyEUnmmOzBlqBJbMoNoCCGG/D3mN63R/Svaw6Xhi9QD0K8XRap5BMay
Z4gdXso7qMj45n6snsOibbemoPaKxXxmrFo4gxda5mdtJq9x7RJ9NK5FLtLdEKfrlJ8GU0OX78qh
tRAI6TWdVXqHak1NyaV9pXjTsFrXqwomEwc3hHGJwdmF6fK11fEKEWt7kHk+77vRWUkwU5ZdAmog
BKmxtlWnPs9j+sQaXOHUkeHGEYF6ZMz4PSIY1WHcbWtG4IrOWhsS27kaGkWuYxFRPefBqTPQAmf+
sqHPxJyhxq84y2pdUdJXb9HOBeHB6Ml/KsKtLnUSn9j5imo2XfCfg+eYxKSFRGmoHGr3rcEZJnVU
ovnGdePr1gteAB8RpRf6OK07/sLnqV3EoA867rlNcA0Vx9nrpRQbqJDxBrL+PiYGBB/LilbT76ah
CraZZ60gf+7yqmBvySxuil7fVAZ2v7pZdeZkuw2gPPA5TbpTg3jaWZI0S+ZAE+0a3k6lSn8h2dxS
viirKEbXajiEgAXKUDBKCj3VoRHoiHarKvQYlYnUrNw5pyFniS59USd+736+VTFBJ/NGwUbnimx8
0ScizDGkY+WfncsQ0lHoCSdwEe9iyOl+oeJflMvVR8ToA++nZexNWd0q5Rk2w5tCABBoCJwgJutg
kdzSimBrpQromTiYhXE5wgOYSc/Mq0fDVz4B2TUQZewHXWQaso459fIqaV2cbZjZK5t9vxJbcP+f
PddKsRpU0Ok1BAOokcVst0DWTH/+sPblYF/KtCZlI+VhtouAppY0toNIGxdwb+zSn91WHKRcq+0/
u6Cd2XsHLDWClMFBhC9BMn0MiIy5R/mTllKsUezv9qvOqO1H4bwxB33HJZ0Jzv75LD/QCK9thxYE
KRh/d3nyoARcFcR5KzWq/koH6otZlM+YaV+ZBtG6oGXLTTm6FDNbaH0GdZvNO1cil7jbQy2aUMTC
GPu7Y5RtSKEb1o3hjiTUV9IAZtqAfpzswkEetNZqjgF0+sMPkkhhD86KMFmTJtHizJiYwN1faqYR
Dra2HVsC1fkwSfiLnfJK+/zMKh8/IoujMkAxjpZExS4cIRhfKAsidMzDhA/hHhBimjHbxZg8CFOY
bBqDuu6lL7jR6J+C58t3AB6TfdtXtqsveo37pwYDIfoiiXILYnPV6URGqI2SnbVCHY9NZiQby9QD
1mxupRq9956JJI8eqvJMlMZHMYvOi3StPzMDDraxjy1v1punuWUtJzWQFpLt656JI5zOi4Xe0jfi
Zci0yetuehyb6DeyuuhKeDeJTnDxTkDsmdjbLnDl6WCDdLj8jI6NMn7wOUMdI8G2Es/D9NHp7UMj
8k0C6fkpNHCbLOvWT7RQa/IdkzJCy1NPOBuX8XMQ9a9gmZB5z+FFhNhUWI/genYqPJiA9J7c3DTo
+Kolq6IwSsMTUcwcPopBfswZn4rkm95e9nw/m8IN1YFYgb40K7Mn3SGHb5vNBoJA2kYy+6P7jAPU
gDGfk5+rzjb3y0Xi7q73d0BSeNDiLFlNi7089yuP/Q+3/fKRUswna2xo9mbRO47V4cDICcFwMl98
2ydIA4GXJ4dvU2bmyUSFug87oqeqMbDOlkWiBD2I3tMrNK0zkGQ0ABrZPD/QFc6zqicFwyAtdKJL
tRiw+pjKdlb8guR5Hop6yXZKVc6DRmxP1zk49MuknWa52cfd+SdpZZGbdhq3slUifv352grVJL3E
U6TpH10/yauj9vLgh61GZ5df4N+wb/8flpq+kIr/Hwv6h6RmGqZpAqnWNUsurOh/I6lVhQGDQjhf
mmOwQk7yUBDMZSg5EM3YkPt+Tt9jYF2lHornGMnO2kROBVwk4Fjyo7q5q40yvPBYD8dTbDM+s2Bx
7gkWCx950oFLGkiy/Ef8DsPaluS8Rp2Z7f+PX+SfzN3lF5G2owtpOppULfueR/Fvv4gtezbnYkYr
V0mABLW61bPqKWyVdQmybk0Lq9ovcn21CJ7tqgsWDNj3aHJsniKgLxwIKTIRPOQmx2O/55APoYBt
TeoXJSLsNgR7/N9/ZGthGv/j2kvLEKZqqw7JZDDz/oNiN2BnDsIqyldmukhvjczItkmV5dsmpZ9/
j5moW31vT4rAUZ4E+3zWkjP5U/RJ55LQpoF2zbaQBGmhyvUPgUW/Ize1W2PFh2yRxCD5Qw1p60dn
UV/fX8oy9KQfVF5m+/6Bra9/wDVAV1SzaQVZ9ARgSwBinWfpQbm9hSqMaseQCQ4ElChGzOxFdUAN
tYQ1NMvL/SPZig8B5AL2jkHTCX7YmVZ05zZtMW4nH7hVzsF5XoLFmKjiirAtg7zTGf2CYdlveTfw
kRJeKkupfy1rEPmTxa1tlCMJdOg1ZYypSAWSOWMEf0jCYdyNI2fZskQPhsaWJ1F/pautHO8RSL3U
22vBMSgRov4/nhnnfz0ztmULbjZD8B/o7v/xzHBiDOl6wQce2OLhoO7bcg5uUyvrc1ROF4wWKz1U
ZLbVFRLKRU2JU6oM2e4AOTAR5i2wCbFMjAbfCQk3w0Jtas0cLRAjwf39004SmjqC0o0StX2qujTZ
ExuMMYZ+6FMVaYkbW7q9NeyarcHQhnXv0PetGux11Rjemnq+yclKznVkomydqV8XiWY2YlYmmYEw
QSc3T1KSMoaV/XJfrieLEEk5a+nRAIGzYlIZHU3DCNaT79DxtZvsiChjl6Sq9Worerer7ZTbNuvx
BYWpQlc3hYEE44RUmvvnZiVORGIwEcD2dqtlVO3m3v41Zs7jXYd6f0Fe/Ah+DdWO4VtrP+Oo6U9h
91IoaN2FVGEj19rVrwRl+5ih2jB0ejKTn2CQzhl2JLgpTkE8EyKcm+UH0xyvzB3zj72o9PoOBpns
saH1UmFLwJmOaSJ1znOU/+ZInez+9WdFIM///emW/2tBchYSpukQlMDUG27FP1dWJZQURBqQGryp
zqZBYw2RUTYbxaTL2xuhSlgVop3AUmkzDI1D6HPS3cTEYjRxh4kVEjcQjX2J+9ZG8GdFmkea5Evf
Re1jp0zhZTbfLGkSahXTlAv8iNNXTdkTa49q02aAc5T0uxzSb6eczygzlaPZUcoSsUA/aB6UfRmL
Zl2GaKzvMJa5Qck5aGIbR326HoJ0usA5B89iF7f7S9F1IENQPz3rJWeWaRxtVKSq6QrQZet2WQtG
UaObmuNsDwD3KyK56J0McxTaRfsrAPAHgyEzaSCq6Sty3MmF5Gls//uFN5Y4h38sqw7Lv6OawnHY
0rj2/7zwQkydibMK7LpNQFYty5LUnKzIdpZYq9nwEavJDEsvVN04L+TJL30QGnnzWRtJ/VCrKLpi
BHYIuArGNmgt6HFawbkxrWuQxONTHBPZaWTUtUaN2XOhBrK4WgfLH9/v4uv7i9/RVI+04Lc96biG
JDFDL5CANgzgVVdtupHw3ZnKpctq1EiIzQZjmE8aVS7nYPoxMEgDQYzgf782mvqfFwdMqcl8wQYi
rRvS+c/shwYyXelXCakBVhhulSlQd4BoOG6H5e5OnLLxC0pKblp9lmvmqnjhvW0S9pyf80mpVa5P
7/2WEXiNRMGsj3M3+idhDb9MGTBcAQFFBPCiBuxa+UUBpUEtbQ56pjUvSq62B8LTGEVZwT5u/Gmt
JYUAJjFkmwIpI93j6A3nUwjpSe88WozZWR9s+udGkZ2jDh59PdMPdyYn3DdLRC3852ytcD55pe5w
PIhD3qgmw7lPibcJKkc+MndETcMVZRXVT3Y1rDr0/5zren+GiF2ARF4IZakJnRKrALLt/yHvzHYb
R7Ju/UQsBKcgeStqljXZ8pC+IdJ2mvM88+n/j8ru01UF/N2nLw8OUEiUs7KcssSI2LH3Wt/KwBLF
hUrns1OFOxcJOviuczhh7I6Tsl+r85f337OZ+2yVMgTxiO3CL4n0odiaVi0AbKSwxocAnM5tNQcn
r5orJk8+ioVBHQ+lVHDa2UG/HyOuhWYjjVulV6ewqKFottY7WpTve0SdULjVEH26CO+QUgUDPNNs
2uByuuCkjB+L2QeF9vELOCPxUPNXftGG/2Flqfp8sv15afHQsJGZlFlkWBqa+Ft+AizQKXGCMga6
3xmbO960nB1haDYnl9dtM1Eivik3W8YaRt5kP+PO+PTz4L0zTWIdQUpAYmggnKWTs9QbtJIcHMOm
qkR7GJrO2k8VSbBFg+FAbYxrL5t4kVel/xCUesoEZlZTt3bOVO3H/XcsdvmDmUKjun85hlF1VnJP
fDhxC3mcSLXaKPqHcFDVvc2TuNFHs55rF+YwKqZqW0oHREOza4Mg+6x7+WgU1okTezrcSUKdsDjX
IgcKY9lPW8frQPcqkBjjPEAr0e4ZQhUfoUGjK6CL9oITOl+EYjrjs/AejM65/fbBKGgWfz90vYqE
zgFKAIQvIzOzp8W9F1mZPQmpfgStFXwQBYwJeCBpoxrfGNVkKx0y+ZYZ3zKpLSavgejJD+E/kC86
R+iKEcDiUEfgXUoMqwlUM8aCin36fUKHOWrO0lLLs4NSdLbl9SjC3LEEt3J/8u/bf1+39YEL04xt
GS7MKWp3SloSoeYvu1QZLgg1rrqdPtyVvvq8wMUyhxF41LPC4R00sKmFTnMGzTousbTmL46p/k6j
xUnMvV7Wyup+7axL6Y6JMt5gfS+7aOAd1RR0BxzzrxFN7SW6RG8DLZOts41EvWH+NrlT3U+EWg9n
qffGN8wtV+WM+w9VuWr8NbYHlrhqWJzNhnDI7uEA/Vt5N/mDmlqlyi0gimNYg2WyjFhSLwMgT5j6
pIABrcHg3Fr+wgIVySy9xqutlVdNqudBU6Pndjw3QPzOhYi22RQAIWFIS+vZl/omztFpNLAXgEED
IWGgizjShM7KxGIKVlYitENDDms5CeyBltVBkQmJbR8ZVkRabV4602qfizxf1DORL1HJPG16Hjsd
dVCU3QpGs4/WoP5eEU0wNJfft4XKITMg7HFMC93YtyW5eVJF+jlk1V7tm65ZSOIsHrIfVhMEx/sv
dw6n2VAlsaQEXTO8DMStB1lbvI701Ekn4RkyLL94jRt5kw52sMAQwVOHMIMMdRnM9DkEbrNJiNdV
LE1dwX4yK+Xvv/S+aVECxfrv3/PVIUYqj/TOhF+3Z2qTLEWpO8caySoqHTve04UISBnowDeSBLBo
qg4Oj8nMNZoYUDX4zMess05KSH46EQ0/mcdef7cn1LE7psrPwTDHrSliG0W/5p2rlCjvxC5JNEO5
5uaqmmxsEJVwDqIZeIro1MqewrYX4Jf0fNNTbVPLMtCo55E3G3K1p1g3HoGULBGmac+abvmnSiKA
i6vfzk+kc2/2QCiI58FGE6P4EYKSO3Wz3jOE2y/o9jvt1ibme8mGJK/oqZntmeWmndPQNxrN+w6F
Oxq7E4JwZfvvqwJtzvD517ZuaUJqzCSlMW/txKeKv4XvBL06jkZMnAX4qHWimVsrRnWQT48BZ04B
qnVb0Bumu4lFdrAJpsmjbeNfiJFkOhq8BCinI3hqo5odrL7Vb16SnRzfXv0+KlX0VmoNnWHAYgqm
ADxeQc3Z0sPdySZb//sfxvkrG54fZk7cMjmfyBMzebP+FlhEkoRJG6mOFk6oIBlFe/JqFAzG7jYQ
rWC79GcYWKiXE6SKdkPMB4aW+dIkihJRY93vVUa+OAy4YfupgyaBaSO0mswIdxNwWySG42tnwU5I
AkzXuvzCrcD0OSrff/9J2TUKAz6lAKTYrkkLqSCQlBpkw25a3d0G48DKaTlKwlnuFIbqg14mSMLu
tkayU0jHNNWNKZzooQ4h8BYeKi6NsFTg8UF4o6NirZohNh7s4SkZGeZEGU+O0phP2Fn6o9omiJTK
5BvXJn6uPs3BDJQ4MFjqlA7jtEdFk5+UftMFDXDbHHaF6i9rzYmPY402gPtms8p6U1sFBm3xxvsK
Yo/BcNF3W8Uxd1NJCvQQEaftgKJzUXNn+z7N3Ht9Ej37ptdvB5vJ6h2SXibiE+yac8A8FB6dEM6n
h1Gu0uiYR5Vvbu9fFvDT/sODbf/1pm7hkdJ1lWxiBsQ6Oih9rob/1BQyAwkbXzZf+czGHKfZAa/d
35tCn0nTbC+LQvjKJZrpUJ6tHS1s1o8GMmM3IvNmcadoKyNd3Jm6llkDMvAWo8agK56L6zM+6gEw
7b5tNiX9wHWUUUpgUvDcJCKCKK2McQGzo7uM7SxSZSqlUlztKPfA63iECecxmsL7I4F47F82vCpL
/E034lvQbIOAXYR6Jnuc1ot+xQKb9pqT0tHmNyH5A3QVlkQooWnlbEJ6QEydcdXXl1kx1JtkSOtr
NAFTJtljjlSpMEzL4iwZLcMvLYFChz2gHbJ1SBG4euPo5p4uFvdeDVr98SHU0luP+2WvkNLJpsy/
+b00lrJt88fJ5sjJHjRZ2+CdfMgv/nRovMm1SaZ/SNTvoDZbyrqIZjwqL8f7GSbV7d+v+b/lsd0/
Z1tQlFqAlVXTtv9Wl4JasxIzT74G7aXXre73TYbLd7HkTO22YRJU53TiYtHGwYulBVuQj+O72sFV
aKLL70eiD/GWRE1H7TjSliK9z807vfxRerQJUkK1cG9bxQ+kkRfHupLJnfxEf/M5STt+IlQp3heD
qa9gZLg+m9SH7/eDG+vcjLjZFW5HPvak+8f7L/Z8wAId//fvAhewv+3jtLZA46s6wmIVZp41L4c/
Pe60/EKuxvQv+ypFNadSOUadNv00E2jsnv+eZWJap1HyOlZ8NpjBjLWl4YCFE11sUUvmsAsoXYSO
KowUL7Jmsg0ovqNu19UPM+B0ShIDKGlQvBUkDjORDcfL/RcbJejeCCbAXN4bEc2YAvkXUVN/N9J/
m7+Y/vm7VHs1lunXPqtidDVgrnBPlu69IAnn+kQayo3hXH4CVZIyoZsQbdEvXE++v2FF2Yzw4CBn
yClR+wDTCqIWxSJU4fznmCIwwQNZEY5OGNU8xmm68K0dzBjjR/HZl1l7tnTlkWF9/JAN3ls3EQuS
8PkejVBpN0nDyY5ptF7cu1Mh8cOHOta/dG0CciIxbqOmpBcf5Vvst8Zr6emQ8ojVdauqgnLvteZz
FxiA/yKo6DhMt5p8peHwVc1+9EJvCs6QDGd1WMFUQl2473TMISxyp3DvfbKu0Y3NfdkbY6Ntk7ll
x+D/9x8y8YPv/XY2hUXZpRn/gUcmXgLhEtzOrTogHhl679fQpNs6wZFaVeA2cEXXB33+hdt5fcCB
Y/ZzZK5la9vfNxTNy61NmsnxOZTp0ou69W+fn1/F/ePd0zkN5tkZdHLs4uzYVb53JEWEPmTCkPr3
94gH6yzSqIKJ/1qgdX9FL3NELqisEZgWKygawQfEi8KpaTKPJYooP6MAa28a/drnlBjOXd7aW5K3
wqWjZ92lyOUIxI2wqELKdqcZPXMW7i+5mJJN1ga+q1TWLctHoqr0pFnnzOe3aa49pWOuXM3GQmxU
Nsd5RgX9N3b2ii6Y3Ax6c8otJInT1DYrUKTG0hzhs0L5SZZNRcBaVpOlRbAMBaG0fBibGHgVUxHH
gri5F/AU/dbsrORTZkjI75MxT3y2wDVhJMbNNi2nLQGE49GbRu/k9/A/DdPXN1ltTHtDKIvJ7/LP
hm0LY8L4YlAfn2rYZlvkLpvMHzEflY7+msAyX5V1yVxTgkAYuVWow+s4Erbml9QfeqdEIAnpQJV6
9U1CoIu5DziIrxvwHPM1+tIPf4pOYHCbh9oUzSbGs7v2Wr/f1mbUbLtRoPsp650v4+HYh7BpGjV5
1CH8geeyHivD6pd3YGtkpuP+dyqCYQs2Brs/Zp549KPQ+QftWDMTFztpfss9eJNxn6z83pleajr7
tKPhGqpcmHC0eMkAMwwA4ZPojOZ63wT/qyinY/hZ5XX+3fw1mekeMfSv2KZbnvLPv/0j/3ff6P+h
WKg5Xvd/T4XCWNJmX+Gfk4Tn/+F3KJQu/uDizUzBAtvMRzxPPfp7kPAcCMzkzXAkHUUsfzZxUVl+
z4RStD90leqLPiNjOfKfBF3yfwYJG39QpxMmJW0Oboe4O+e/SYVSdfuvHXeqPIEIlhfCt7Is2zL/
dvzxAqqIm+lLZhMOH33cj7FMN45mhYO6dmLmTf4b8LAnDeLVtjNXll9zbfPH52TWM3jysagpGAg5
GS2MnTTtMEelblvMbQAFKPg4kFeS90tr8o9TTPJLFVYfuZ3uUhMWfTeQKZPG1zEtNpnGrMaEwYJ1
fBLgBruNnCSCzdF6QVd0BpCOGCvrz1PK5XuMsDegMFsUdXZwHK9eJyE1A0c9gD24qataH2+qM52F
nZkLvWjjA0bgWuakpHYbtO5kYUbNoWHghpeMiIV42tRdRDxhoSbrtqOcZQPbKHpb7rNQJdFSX8fS
uplevIl11GLM2By64dMlk3W/FK266mwJC366dkJ9Ej1RAnSJ3YGpWwLSaIBniTGt/CJR8wVc67Yx
GdYYBpkBhPJgKAqWfYZqyQs69JCp6fbk6IH4Q0YqtP4hCdqe5hdcJYlso63VV8CuR649RNYFfnGs
aRquCWAyz51RkZRQPOpjh55HQWYNqfNRoqdwkxy4cCJHfV+k5g7h/3cUwaTgEfmRezaTKt/AIZ08
j5X/MMGSWccaIQZA6oNN4IDrVIPhq/iqCs/ckFaEe8Z+DPiht61wIK0SpkpiYWyvzQJHQ4v+hYJ+
xHnh76ShFbtC0/dTIMXSIPxCKKG/r4mE8hoxrBIOxCXGwqAYycVrsd93yk610XD1HhA8moOuSHHa
GKZwg2wusOqbpVpfSNIvKLzCVaKP3/VIlEqaDW9qUvMnonqBTXPiWJewO51thHJyoUf1QyiTZyUM
PgI/OgGuxCk0QuqCObNIJj9bEkL3zpNUA3jNk1M0DXuCBB7IU7zCD2yBs3e8+CzaOMbsZqaz43nN
c5Vix3D2HlJNunlccTGMfZPt8BwG8Q+0SEsgagF/0gHZ7aela8+KfMIWN31gdAvYUXsTFA6pFM7a
7x4deMY7nK3ryQov+FyGNSlBT5MTHTKA0WtTaY5haNY7azr1CjlgvlQ5akEhGJ39I/Kyx0AoIP+R
YVhSw+iK+plEN9XoX4aqzpYZ6FzacdDqpQ5pdog+HHz2VRhdwlg2G0bK/aJe5Q4xYAPUum2desc4
SK4V6gbm55Pq2oXzSQlJRWAYGO+V+stDEB3E4rGUUsDoy74pCsUKCsgtsRmd5imuTrOq30mUQSll
M3NNvLBdYF0aVimFN+K13EV7Eu+cDiTDgO7a1eqKogcaDBpzVn7VoG9H+6XE1soqw95VIPYAPUup
m9gHhty3F2N1qts0WWhd9V5EyjUm9wnaKnxV1H1cIxdBhTghRTg5tka4iUwG877+Y/L2lW22z5zh
BxDsCJlzyZocd9xqwmOkgN2LvgcFMRIe0kU++K9QZcNVrjx5mDOWGihw14+NTTb3v5oObUqISzYy
9LWtVYcG2vmT2gOY1GkNtdWKeghoLUONUn/DPEzqaBi69GXadcHYbGVn5cqo84MtrAre9dEKq0Np
i4scaQFHEUkZHlpaB+TmwiAwxS2J5d1LE2hhjuEeC1HODlAUz52H9gThJZaetnONlra8LGfrPh03
GhwdkbY4RFU6Ckxx0I1X+h7U1YZkm0MpzG5ZCitcgAxdplFHBEtCo0Pzj2Kgfaka9nfkKQvHz1al
OWTnJIv3oa6eINb2mzbvHJfW/ZLp/QuxNHMJeYknf+NUyS8Z5b/II0Aq5yWv7QwaH+sHWdWXQM1Y
j5rEqYANNRtM09XwGywGOw9YEsUPY+TKoJsBAunKQm9sBEdu7W81CM3RwXDMW7BA/ynTs6lO8lb4
YOxF+R2kSvFEdgBC5j3RuvYmL9l568i+DkJt1qgOf5A9gxXUcxvitDdGK09GE6YL/eBxvdMySyzE
kGwsvXzI9OjBr/Nb28lmi9xipQ7ON3BzqsgSNk9h4kjp8dp45j5RxCkiVnrRpZBayMpFL0Oghq6/
D1K9stPsGg2lZ5KuJ3AgixLAATM/JNZdmpyVhD4ZY4+feotNTLzponoJyHhgA6v25UBDYCSfpSjM
2AVVE7uxJKdLNx7Crnsn96jHAdKNS5RKboAeduto31qF8QQGFI0YWWyQQmc2mMFosgiDagA1jumj
FShnkHPxamx6spOrF22Od4hkaOPZ8dD7JPUr4/ublmj+1jQdVyuKfUrYD6+UPpxAKcmqHYEXZJ6R
bg17Vyiq8yycs4qWh2dv4gYwaQcaYUu67+Zm6tU10XyZO5Emy/XcVbpWsAtnoZtrZ8Z4OIFwTGoa
wviinWBwQCoRUdk9lSLTtpbWTUsC9kaIxfFAizUAEbfUZZZc0qBbqT3hbQCo110M+UIdrWaZqdkr
sYRI5M1Y2Y4KV5x4Mp6g+Wt4gursIc9zE9eWtxKGnbzJ5GePcjJjYgaWhjuNZownBa3dQmTJJomC
ZNEjx89FhkNjGFdOXGxISs/w7vPxEeSzFXhidfyqyzH2b84ECkwRz81gKLS9QQhJRjnAF2xhn4kn
d00LOCLn2Utv2xPadvQI9vRmluFbZoZfXLeIqVbGb2YEiAYNHdcXYOgJczo0CluHtium4Lub0R2t
jeg6ZtlzK860zeC/KUmICTz+Jag2NHZb5E/m21ia1QbIxDauKC8m314n/SA3vDsHp1XADiUlbueZ
8O4g8X6okVAs1NK7UrQenaTY5Q7KUSd8bQY12/gZkUuCiym3mFGZ4e2a6JeJKZaFCUMJHhFmw4GP
U+0xIvGcoftEd1jDiqVNGAH10Z7VIuZ0oCWnRk8Dj+mY1aTeDi+IQZPLtO1alZijiu6RavDCpU1d
CfV8kyYN4GY5HtuUQ3MK6rXW5LtAi0LMc0BGgw8/1wPmJVW1a30s70PFfT1gfBYNqCyNKNzF4IN3
sYKRexDPXkiHUufOTq8asAYR611lpisjTn/aY3uJVD9eREPZcHy3lEXTkOLFIPxiAlkQZkJZ6Whq
0KYH721QHUJfnadXtK2RPv4gbi0dEJ9wW53H20xH0A2NKpYBB98ODqsKoCXvSyiIRchJbdQm6H0k
Jreghw9NHQLvQprbZwPG/1AP9iUFlGmg07VoDNH0FL9g+u9IZr/CbYTuh5Mz4T1ZSl+PqU05bBuO
AciQ8FLNylOOM2tqYYNskrl+NaMaS7LhuHmBs01ozZOSOx+NjgOQKcpGGNVjM0BvqOwDDQUOn4Jz
JG58WBCRzsHkkyGmgjVB+vnZ6d4KthadWO1Z2vUvXxv7rRq1t0JXD2ZcPaGEeMLO+6zqHsN8gz2M
ruxTmpfFWqWuUQcJIUTOwBQIn5z5uktcUdPC/GU6Mx9QGDw1b296rodo5wdjRJQHhW3Q4iCxkOay
wn72EI34DYTml0TOtF9sQ8q6K5vPoAsPfBcszVF98slwxvJZ4ELNKNQx7+BNGVZASOleGigCcRxr
yOihHKXVFq9p5bZ2dfECg5yVzp9TG4N1LQxkFU6BLSJ/RUhsABpK8l1sqA+FYT+haj32KJnAPjFk
sVrp5oz7md0JqLntB1vEaZSEuqQRSnsEkJ9ZrCzVfngjoNHeMMUm9cEsqenpMxlsfbZ0rn2evPta
fPJU9PyhlGyzXnD2ko/WDLGWOTh9ce4dtb1PGJ8Dyy8uD1QaP5SuHFZGSO6anRqu6TXdinkLWMz4
EFJOuU0coK7s2jOdDPDeSjAidWV0GA5PhHr/tFu1WErtFOTdzUexiZKfkbokpKbC7eu1eDXGtv6C
dRsuRhnI9aB1v1rs10re6wf8yocckuqlMrlDdqS5s1z9ZZpiR6vxK5mJfyBiseKH17j+ZE3LQWXf
YtHyOUqnX0zfqt56ax9dJR70dKFZ2DSUFNcYMztIGOGyocO2rtHVJu1j2gOyiPVfuUITMW/hTMkq
fNYYWy4yC7hbFIDB56PpLLIN4CM6LJhaU1dJOkIZjfqtUFAhlV6zFwVbfpc/hkOgAXEBne9P2Ukd
gGzomr6K62ZlZePgZtW0SuTUw1wAhmfQTqpIXnDHYmiWdor5GpspqTdznEW6Gyvlith8n6ic0kWo
0T4jpQbiOwLnW2myxpA3h2z2rFIlxsnZ4ZZ2A8v4VdGFg/87LGw8Ug8WgtEoeu5bRuuZabwoOpzE
zNJQ01ntYSqq8KSwiZltcu1Hj2WKGWyBbhXQE764RYuDO0bfbUTlDu+QRc6zsesjXDAjeBEeUPWQ
RN2TycgO+t7T0E/nQA92HvZV+l6iWfCoL1XTC/hEvd1EFBcj+WqHciAle6HQsP2FbzYd1Q7mDp9u
vxpy+xLYCtCNSFzQJ+8NQ4Idj40cqdJetmbjEuNhryor15fkwl6C8GSVPcFn0DLCmtNxAppD+NfS
cdpDq8MMljEqzYRNCWGuxJHGRSBst6NYkm69CxL0GH13IZ29QqPwnOJOiiLtO9VWY5s/SRZ2g2FK
STHTNFhy8ownpEKBPpQ+6noexcxsiNBiHY4wuCT3ufE9IT1z/tsLarlWhM9FFH4pPvatKO2Rr3YQ
lyOBq8m6+vixcqXbFWV3VIh8tpD1bRMkBF0nSO2cLKZalvYZawwJIkFOJflobAe8O+hmShMpTxLP
dLTu2XeKWUJRHkVtwzsKtLVM34QJ5Dt6LnVrzscOz2rSriOTqYQWJ4yq8CdcymEaFiU0GyJjUi5S
QAtK+Unds1XV7Efu1N06N0fhoqIQaIag6SaTI/ZQKLEyeCFJG+wMAa5iDWAxvGoGg+FaBPBE5KNq
qQ8Mj2jg0y2VajXnsVQLvcK01OvZCkkIt7oZkoQS5o0m+BUo7JqXcdQZ0JdavSuD6BQ1Me5ZCkOj
/qq6tCV/SG6dXD3XVYSMOsaHGybvZVN9kRPSi59S1MOi8OWjT5AgA99bmukP/vilR85XmxYM5AZo
AkP54aEWVADeim76Rnh59vupJD22OBh2f6ah75ZVfEsTJIVNvXaM+rlokrdeloeuiq9JJb6rpv4K
AS5ZntgSma7Rp+U7BO91rL3Z+vSth3Jd5dDplAqVIy1+HNvrqSUzCkUaegz/FNYh8TfTZ5MCBI3M
4JQJcz2/BEXgoI+jU5cl7+rIPdnISs8tn2olerccEtkjlfbD4NYxraoCknoto4svZ89Qzp1GTcHE
8Rc3Q48N82Qpwy2UAI7RMj5lnXntzORUmKjJ4tEHUQCh2StoGiEsVP3iAEPrGpn8pboEdau3knKE
tKbukk7kHMbjTWHzDapvw6El3rP3FIOrzzDTons3NcivJr5nDEGPWtnd5p9C8TKeVoq7GsnOVHXH
ukmvYOCIaYPs7NFfkfZLOX0aXLeboX52GjtdMEriZsRHocXxedLynZ+ZJBF5+bvhl6xsbyvt4NqS
0aWp/k8vlqtu4m1VavNx/nmrWsF5EJ4AI79zBdYX7AsUT4XzMwnDtfQffHOAJORpfEboNtOC6tyi
pliMXbSnm8WCmzEPiji3jfJami9jUh4MSToLGAvgFT6bWmn+9Mw5DiLzT1HnIY918vPAygoCwpsD
0B24c9yqVl98TQGnhcveHcGw1YN+RS4hIdYUL/hF04VVIRuooTyI9EMLglU6hCfPqgkg8Dti4Agq
14aHeuw+6iGjLuuZnE1jdRBsyUgMRiCEJIc0XrDyFVTn6anEp9059Vfq8IDpdqEDJE/cicAGbP5s
PTaV6d0BBCtp6OFPiSIeNl6K0iBmRejDN9ezdTx0NyOrVaLW99PPUXIya+10ztFZdEJ8D3n2GedQ
ByeAIMteI2nA78MTtDgiSPToqYmmU4mVy5khJl0RcDlkLy4ZkguPRjFCwHOOZsZtRxyWOTHBZvLT
kdmv+eOznOyjxxlEwpm/NxwHmyOVAGKR94YepBf6pLL5zUsbVdg0CwFfmOsq3YEJ/geP4kCNqz32
modSfnrAV6BuZRJjVkIcZ5rHcVG9sTehRHMTkBYyH9P9KNIDzijr3QEvGj+0jqqdWWoIyObX2bab
VFQ8a/D5+OHaU5ISCDD030XCWFAMeKuU7Mk2x7fSiB5LNZMLs8yLjQZjKlGUgoAk+GOkfEk6QxRA
RSFfyg4UmCKZRJlEPf3385v/Hycz6D4EE5X/fTizavIq/27/PJz5x//zez5Dl+oPPCmWipsLCReK
l3/OZ1RD/mFjQJDSNDVLx7Xyf+YzhvkH1i+GJailDNWaRzD/HM8YjGc0OiCOrgPZdqT476YzqvY3
cYKDZ5KuFQMfgW4RnCV/1Z/FCcWYZlWuJPIZadNXO+VHMzJvUjAGTywGGN48EEeKRUCmHRw1GX0H
ZebthDKufUHkYLJXhzxZewFAD8FZERI/CuTcQK+/pkV3raWmwP/Bl4/z71hNJ4ujYeMPQD1zRvpD
o10lvqiF1pAJqwROtJynJZUJYlKYbbAZ4YemBorLrkrJx82mrVenYtGNVA62EDsNhggu1TqwTpnO
bd6vxwd+3geGQzdjSh/qDhy8lQBuqSMkBmygC9u7+A7S4UTJDj3akEToV7bqYElew5WpRgqeBCJh
/GF6+iEas42OPNoOncuoQhYacPTDXCiYZfs7Onw/1E6/qq3xGLequkRvMydRYMIhaGVhjMGl7YsL
hyelWfTRcpOaLH2Phu8y2ogH7CTY6YQTVDloMVUFAetH3qfJXIOsehq48II58Bhg+Cv8XsuIhDjM
QZtonFaotJ7JUYn06C33qc+twt5p6CgDFQpQm3zjvOQasyKX9SkS5DZM/prhV7VTcKct1J2u1bPc
BO42qWxLxKnzYOGY56G5TMv4I1TtGy5hyG50GIPxSWi82qGWJ89Q9qpv0kFtzB8IjLl4xw9arW5K
xfxZ+vW7Ymj2MtDDb2cIvrnoviNGOVv5OVSnbIOsGe/4RLZTwI8XqRag2kHgAogXljq9I4+7tTKR
8AicpSGtb8+3aWbob2WWfHuIBGlWJTeKyzoipjaa1cpdzZ1CNp/IYQKJupDNGxM93aTeiL78kND5
Kn5OmKYsoJ4WZ5XHdnDOTZx+eDOiDbwEuH2OsBHBNkltwwllnVg3uc0JLNAHtwR7IU7Ap1Vucp/L
XizJUIsKWhmoAqt9LYvH0ju1IReSEcs/cRd0EgV8RR6SMVpOOPRK/OfLlpbqQvThJ5pS02215Iq5
tQewoF2dwbjmQ9LDug3f684+UWCLbaEEK6eZgCj5UACVJFviUg2bJl6pku8QhXyOY0MiudHrr3m6
MWuy28jvUurKZGikcoLUFkoewjDTqt/S9Z9cRHcCbkrhohF9KieSMaXgLpEYV8dS9v74aCAZhHYT
EtyeB9+ZEnxXZfir3SIx1IC3xctWdkSnwGrQU97t2tceE1B83M9r1tX8yTGto04s3YQAmSqMRzq9
0weuo/mG74VIL1XenrB8sMPkm/Hz1VxbULIXtYBC5dPH7VWfkQid9Bam3aJ8yVUnwZqCbEcJsLGp
5potK1jEXXdsEkYgzOqMpcpMBL4Eo8YVDaCXzg4M4KSQSXDwvgU3vSb3toLPtPUx49uZQBHkwwi0
aPrnIG2YkG2SUasXfpC8p511QwEeLCfRv3gkGLsNhEQ/gHmQXcNtbZBEFQ3ZrUYTgnf8Kwm5ZAh5
6kwbI3Ftb7FZUQwF8mLZP6XP05Ap+PmKmafsFwbmCaCmRaHthKVe4zz66uA8NN4VIOucji4fyTmx
topAY0UwSl5aLxpvPkk+4iEy6k3TOArESgLFSmwTU3aTstNW1VgS8MiF3mLYDswvvwTjgR7JMaSl
u+bhudgRCJSqUKHB9zzqJVd1qxlpAKgvjgG0OPO9m1dGHzEiH6tjutmyZvKID8KCqktPI9vfHxjB
VSKqjBeOuivAm25R2k20iBBq93FxEX135MRx9djiHqVCVxzMHx4sXhDFA+3qbOc5XIkhJRFM1rAH
mIO5cbKIUbLKQLfdU2MT5quyG+dN+wten2tV4Mmd1N4JOyfRjFel5NkFUELPWIhxHHqhIcgfSqN7
myJ50nhwF9VYvG31OQYQez6Nk9zc5k3+RIpuDh+JxLxhIuKvnl4s6VCWihO19ItHQwphEhNeC5OQ
7CrHDRsyE9AtL2wJDGXKuXdwUIWw8hdqpLJIKFQdI5IoBAh0SuEN4DsFi50+0ynycTzqLkJ7sRxa
GlBM9MwWtU6GsZAuoSsVaEQD3lnDNleJUq1qcdTAXCxw3Rx9O3mYCtt0rdG51VpxUVXsCDJ9Bif6
hUXiVGLxYz8ZEZE1GAgiwZW5hGSl5QS56AO50C2UU41JYdyZ5HzlF6Voj2XC865rfuqWtMvcSDBg
ayoF4rWVn4Ix4frWJWAtNELQUW5VCxoj0Tzzk3OpCrywtZejoZ5HP5RuJVhh6sKo8hdFjhpD9GI5
BhK6YzU9h7X6KIGnMiKI16Y/nMoEGBbuDpMbDHjM4keV2oCTT0YNOJ1Q7jSYH7POeipJOlIhwWZp
BkUWWRRNNxESGCHN6pKrTEqFIhA6oK36H+bOZDdyJc3Sr1LovSU4GKdF18Kd9FmjSx4KbYjQxHk0
zk/fHyML2d0FNNC1qwSuAN2binC5k7R/OOc7CC+PhWC/pKM3a0bhcOnH2UbrGQJHhmIFoHnHidbB
aKcjFusTkwueKPy0yiuit9HVZx0tI5dMQTr0xmnat1Jv3/Sx+7SNxXd6Xmti9ty07F9YFVwdJJpg
X4BuR3J4cIA1b72Bkr2Eh1KAI0hmcr4srO4aZCKRFC7QN7WbtG7nDPLqDp7vZvZLOFAqaQvHn1O2
b03X+xmXLhbAP0Sk/IQWWXIkkkFx0J/iofpwaqKL8Td7SNutMxObI8o82p7FOg698xKy9wxmq3xQ
isDfbMk+JlPdMajWkHDy5hjeHxWxEzc80o8W/tgYFgrNIsK3eL6FSfqzEPtOLvGr5bzVE9EEeTnf
vGG8mxqGuyk8XEL/WBZmhUtLtiIpL1xqlwaKJekI5j3F7DkTsG340aVlOCZC42Y5PtrKt94z1J4O
/BzVxaHLshuuuVutaIbrgbddyxX69OWegMOXGXAdOKJdqEfqwe5dusLKOQo9ilCUGD1wd65Fd3aJ
P9YqAkDSDkjkonbUyRNXCKq9QrPdg5Ulhzod9aNaNwZAUo4YUXxcsflB1sP+nzlX6/SC2IdAmnwI
mJHuvXiHkYaxpj3FAbzgIMEQshk5PpmguvdmTZGY4r+MgMJG9dUrynfXlE/MDsEEs4tQjdxIUkIz
di5cN0DKIhnC7GIUP3LukcAp0QjY91qog6ImhpdDFEsajA3OGXPfWDxI7DkwupQRvBCBhpmXDb51
baJj5AHXjG3zB/jAz9ijxmjbPRoiqMU9RgHPAsuHswbhDvqXOszf6x8TYbEfGQT6JDWDa+wwvt2k
K3qq8JG0WHAUX/UY/0W3yKfM+lISHhGLDvPA+neTq+eeZ0Q08KwqxepFMDt/Cu0XHEED8aSSc33K
kakYOlUhQ2aKx0MH5WsZyusiq0eEve+1zui4TA4zCV9+aiUfEas2iCwV89TOR2l6E51NmTWQztEQ
C3aYhon4M9NBquEifEFRlvma89Hab2GenwoWtVuMhMinXPGtNSByIRQTUEnOlZe/W2P7NqQsK9QH
cvQXr/A+QxF/0fR8RSZLqixnqjur/HM0mOgnI59tivXCrsAWeWji2SsRspvNt9mY9r2b7rr8r/Gf
Ahe7eqBm09mY+Cs3ljIZd9vi26oIAxjNh/ChyI0voZHfCiXCZN1evHPzrnMr1BdomqqXMY6Y2PLA
5dN9CYXzbkGOY423pnJM6g0JNBEhxVsHIw1bDktELgItAukmnPk2ZfljxF+Bqa8/gd6m8THSNwtE
rZvCJSjVs8giG0hbdBbNGn5ltZ8DV8netoZHI+ksxGdslVZ/lpV95VP0M0/RjojALxj9/HrFpg71
JyRcTKC69KeIcRxpLeqxmHelsTGSH3/JKXxc76uQTiMkLQehdOxxONTox8ql2Rwqh+ATAOUMsRye
BA0Xbz6f6rH80KKRVKdvwrHRqYv05++bjTL/qFxYYvpIWQqOoeyd1x7znK3J3watgQeiGkqlxePL
K8RLb63luYbXRUvPi7V+DDZlB7Ff3Md1kuEIGnk0cUiUM82iZjNbierpZZzL15pHqN9C8toMK8S/
R1m302ZMYuUNYPFyQC6T7I0RwgZz1xIkjIwHmk49fW8u45KNfiUoudLGwfw1tejFzF/TjAF24fGV
OHUGFjYu4CThPUlFuSBuIYew9rwrujJPnUH2NlMR+R3EfwoC6Wvs4lqTnYiXUmybYrplSd8wUEzO
6Gdg5EI6bz3nJcrLsxu/d8iw4KsPdwZVDG/KV97JTwbzq1FpaRxzT8lUcJIXm8hVrh91FNiWzJ4w
OcVBrbHMmSL5qRr84uvpv4Vdd7MSru+ZZqhaA3cqEmDbwXbxlqi3omze8KA/e256iwhiSywG6lPT
/JDsVrm0dD1GWYoC3ml930d/aoMzjnLZ3mSV9zKycXSSSuNxvEvTkbctGd6glHIhA0c28vzCbvRm
9cdqziw/hc2bTuHL7KVqy7xjj3Cx9zVq7aGMvpIMeNBEvccSEhulQPLWTM+N0QCQj2jCy8TgmLRg
IQC/yQID81hk2xvODHNnJfVtDiebtFSqN8AJdEMm0cuQ0AkW1GBQ0BtIzu1UEgTnDOx8hXetJw9x
RFOzL7G0Jw3HPyjAt4l96j5xsvexmt/W+axdgkFb+3qMjKhPNUa9REONHouShYyIge274lRJiLIF
5p18LE7+FomSqGPQRFOHBTMOJ+LpeGq7iM1haEL+yp34WrjtT5E4e12K36zsRNDJBlG6+jLWis02
o6+qzt5RZt7NnfkN69XwNTsbgqKNXExCDlh5rhdU9duqQKmCOIyP9C4uvQTyO1VUHLoviwPL16u9
W2SX1UYm5rGM8nZrDfvlg6KxTVS7GQ0KEMtGWDT+XQNx1JCR0/mLM6utrEFQEnLLNa7YYoaSymo9
ycsVhThXwMxC41TE1o+tT6cUQ+UWedAaeTxh40FUX+LpEhUF5ThRGeQgvKRLJoS7CDDB4Cpl1P6u
OCDJbmNRSrLPLy/2aLFKis25Zs2NZtDpOeKRCy5Re6UfOkEbewES+tCROiF1Cjmic5sEL1RiTBXP
TZ1dJg8CJ5rOpnqYLDxafdB41EOJ9uR67mkQ0v2n7+e/meR9fTn/Es+rf/+rm4++K/9P9+f/+iYo
u6Sbn/rvdn7+Rl/a/ZXd/8f/8//3P/7b998/5WWuv//n//ik5UNg8PwNYLr8P+efEuvn/3tg+vxd
9x95kv3bueKK+M8/9x9DU/cftvRc05MaKyQLB8K/hqb6P3TPBgmmW7rnOMBE/jU0Nf/haCYuU890
+Z/Fz/9raCqsfyAwNjXPNQxaAn7U+q9o2lE4rtbb/23NRSxFi6V7ujQtadqaafwnmIkedypN4non
DESika6Jp3DA2aTTv39O6Wspu/bbNoGVV7XZvvSLOe3ID+fcGcM3U1jaQ23m8Aaq2TmGlSsCZvc7
nE8p+UT3KCIz3pz7KRvE/ZiOJDCw/c7EPckd2Incwjx40V71j3U6nGbXZAUcz80jaGMLhh2kdWhF
PzGxyTxi5A8PwfhMNBKtHKhb3yW33qO5G4zY5pXIV8WtlJaSaSWJrwxJy13crPxV9N37NsObPkSw
HJTnZux9I1A2k/ubogBVlGnsa7cpgsVBIlcn5ptjjqxsCjmRpr5S23sMQp6THcep+qqnqD8yUvit
MHAeChfan0U4qevo7QM0CeY4E3BfPZyuBgYqFFVH5UQvSa/l9/Eo7zLcmltdG8+D16AWWDRkTCXK
k8aoFqJcmnDf1l61K0qRE8+hfnVlOG4yAob2izEvGwaiDICUtjendDpxPg973SY1tWF37ycq/SCL
45cpoLazsgHSN4UHEAiWzxrQtxNpXBf3HShnFlhxSWp49JIyZqA6YcqXT4vYhlCAdjq2Al3Br6lM
j0AvnRlToc6eAR0O7tKtQ8z8Y3gvYmquoqaqT+yWGXmSfjAmtnydddW2HRuBbd0jR318auwc63dN
Kou3fgGuTb2h2Yh8+/Iicsf8QLQcU/VM/IKpI8/IKzzGuX4IyvmJTLLKIEW8hf714gzaGl9OjpJV
sld0Ue1TGN/NmT29VtRlkTz2Jbv90I6LUwQsZN9Vy7Inc+5NQTz2ohyj3HwV5VPTmXZAMtx7U0bQ
epZdZPfdtjXIAXdWqY3o6gOd3tEl/HMD7eNktxYUsHTdFCLvEzEDVVI8WJWSyvuo94QoaRPJAYL3
FUtuh1KUMYFIzxL8wEZ2PMuhIaDvy1eqqIZrOgMEbyZfBjMOgHBQ+jhZwJQv8bUaP4lR+ezGQ8tm
7yk0zB6hyD07wPlMiA8LtrH6NROtZZoAcMT8aJbjW1ToyFr6EuFq/uA086nqSE+1xispvcwc8+wp
UiUizLpg+pGXAdIN8hKHN0gcP2L4Hav8IcrlLbSS57JFGmMtF0vZtwRGa9b90bT0YzanRx3uoJ9r
iK7iyr3LDGzPdvjptOkfL1ZPXlWjkz2hdbtVVoiA2zMrv5D8tcZiP/HYaBMEPd3voSCZ15KMHenI
hNwc7J4KB0FsisLQdpCeL1yVTrtfWEOi3coenMHCUYzuKLnBrnpFRP7VdPaT3Zhrx/zbVeqaoH3a
pyYEHrtsd1Ry3XNuEbCFft6KgCjwd6ZaiQm5q77rCbZariZ1UpYI5tG+ybxEdgNvwLFIB6iImA8j
lCY9yUgNbPQMUOleW7THdtFuQLd3ckXAQv+5t4VB+BUSB4DFWDi4ZUggNYxDGddLYGfExyK6AAcq
4PMKMc6MPsh7i9ioy8Sot0XbvSYpgn7CpBkImRbhP1UO731PQ+EEBo3Klrq4PCYk3BxHSZGaluqX
qninLG1E3KhPj15k8RAWEwkm6NJctk+byiGBwzTdP2OK6qQmMLvP9IPi8diXAYyvn1oDher1wHFL
OR71eXkCkLNc0jo7qh6oeq53bHH07nNNZma9dNdb45sdkg8TJU281Wv+c+v85I31U+Upk1vdOagu
e2GbgNBqqE/4gsDDelG2HZfTskbVm8MHIIRHO+XNwrFO01QbX5EBPFev4o/2Mro2uoccCNIqn5bq
cwJ/8arbEwAS9sVZj/aH6CbfKkE6DUbzkVmM2tCuH5wBHbJtVEMgZXPlNmC6buTXhfjVPXEVj6Ea
97If392qexyYajqRCAlbILkONeYBqyqDNO1IQky1692aIYRjJIeS0Q17rMrYmjEVWEOcNW9cfVaC
fPrWmtijUJMztBDbhAwQQtuaZwukkw+x5T2vJOmWFY6vDEe34LObzRbs/YwUVWQaue1EWDDTqNp9
XzCqHZfhR4V0G3AtmRZ28Awt/QfX+VspXcl2Kff2Sx32Vz1rf7tjv+0qC1VijLEq0us/5NHBUzey
V9YZyEaIpTZC8nBVwtNrmE51C70bFdJ3ZyKicmTxZ0mn6VQtVvw8hKfYFjvSlyCI1dswxYPSO/Ip
8ax3RA4iGK3uq2RWQfAPsvnKY5Q+iYJgGgKuMiWvSHfCRzkzVWXCcKocFiBpKYjiGkICQtGsuShy
hduR2trzFOxcgnltZI4ieRwdbG9Ozykq9P5pavUmKCKLpnhuwYCZFO7TJLDCVnJNWMHJ7eonp4AC
wxWI8ReDUDKRhbLm+SS0U2VtBbOJrgqx/ZygmpuSKBBCfqQFGy9tWTnwCZC5InYe7cL+BY5qWnND
EPsNhPax/zLUXH2UAjWgXhJUkVgE19pEd7Qqn+5zFb2R7jNuprDL7/qPQujjc6HH+xAO8QQet3BG
E9cPUwX3u2/etOK3uy7YtJwJyoA52sJAwYXWHJ0eSEwd18RxQFZyxOAvuhOMxFzWBmQ5Ssd3pFgK
Py3f0aUFXE24b2gYAAZvwwdP55mqYiRqiev+iWzypslp1AKIknvMbPG+I8X3r0JvkeGOaRE974JG
OdRUscEpf4Nun/uSZOkDkMDvPASxTofrHVfZ7jJk2CDi+WNNGotK7xOYo3tq/WHu34wwZr1HOq2/
dN5elCDHNLb8G8Un+igr5zFFBrepS6mCaU/YVHxezLo9Rkpnd4A+a+jJTXIATCQlpLv0Sn2YbJgF
ISnSBj4wx3szm8Q5OKNxst3OPtkDZ/UwDQfoa6cJB86ejJgjUd5njdxZn8Sp5hId3JZkXQMU/c7G
c+/0hR1kzqrBzeW7Oct6a3nDQ5MkBKEKaMpGSCTUNCCPXupz42jc5gl8lJp5LbGoYrhjDHCawLKg
yvGKA/PhK7/z3Vjj5IvlIv0mZig8sCppBDl5TItEaxGTOOcXzodoY08PQEjh/7YhIGS3yPHMxYrL
JIZrm5/cpRXwzU+ONFZTh0dkjb20qPLjZqtU4xwTb7nm6XsKq4k5LPsR3C9sbHW6+nAG9ORm3IMN
hDweX3qHYNDG4KCzcdFNVrmImF/INvgTx0yWPGjOSKvRaY+s9ZyWbQ48e2QMPGWwZ5+npewPcUlw
HXr8mkiDw5wiRa+MRtxxN9cyvSOQ3aHay4O0wJAFWuy9tcCyeyJ6IMobp4hCos+cVmAVtY4jmRbb
MZBZF/8uZ3wz7HNpHOZ21+jSV2ZGlZlq3sFqmS71k9KDWOPcLMMHRUnAFYr3JvIYWUOoJ5Bekx0k
u9b0l4lJXl8kz/msM5Ps7PxsZqgca906RIqnX6VWqlWBoBn2aIn8gwOKjO9XLU6rU4+pTa6J71Av
fy3D+nZ0tO6ZW6HyLBCA8KcyjQErh98j27PHgZfMCwwRKh1KC/K9SNLhmI/Wy2Je6DJC38XOuUH2
9NwatgCCKv9Ib3jjTGm2kCQytsviO0l4AHVxuWAYrdAFo1w0IbW2do/MNmdTyHVzJ2rI/m5cYj8M
wyHQ4jb2kzzMzzNSCy9j993zdPPj2HyCa4HlpFZIKiZjDz6kQyUvtW19nDOHHkGxDJLAwc85+abt
+qk3UQRvBxpu4DiC54bxxdaIdMISrVpdxPt25poHekxanaGdjT56bfUuPiUUL6xh9yALjCvL1gXg
JlOeVsz+hNMZcNpMuB6qbV4sab1lSt6Wy/Yj1k2IDOP4jEPuUijNOnTW8JyJOTzg6PozeOHB4C4I
EqDoQGywKZaJg/NmGC9KIURJu6i8OA1STs1jUKanbU8faexwOxknaecFZF+6jq4NKrcfkZGuwVNJ
9DkrwAtj6iLAlC37Yaf8YTmPIy2sXyxz3bk5WepPrJUqwDjnqRVXBL76w5J6a9L4c2aQxtDW5XTl
urzJNE7PdjU95VNq0PqWyUloEfDTBqu2JJEldZb0xcBdeR+3+t2yTPulyJ3r3y+p+0lcx9GSWH4F
oTlBYoJgbYbl1xwhkyEwi8cNWeiXuTRWGH0I5LfBfxxzIDMQuNbUvHCKNXUOEx3G0+ixXDN2Gv8K
vQ8fpFt2mR+v3UusHWMWOIgvPAK7Ld1gJIivd+jn1zHtn3PHyXzLrsLTgNN5N9j1uCNG/W4wrRHL
WHedXQOnOTtUvZtPQ+g8DJGVPHD9o27oVnHIKxyE8Qn+6L1VZEdZWWwb6sVkSIwTq546wPkpLOVB
NPu4K6et7ISBjYm3GRxYtwdFNz0wAHyp3HnYc1xxZITNHXQo42KlcbyJuz46SCnzh5iMuW3G05Tw
G/s2mDrjxMW7M6mxuAokjDw3mYMMEqRvyhlvGEmjezWn14bf9vT3CykFB/JG5Eklyf3IWO0iBg7l
UU+PXVLqLHyqHWmk9lHPx0BVpE/HUZfQ7hoLcEhmdp51xs8L8giTOFFWP4sS3ROu/x3UkJg5Mxpe
0+bz7Cs2V27CKFwSjJCnjCOwtQyEi8n+8e+XcSquuea+wuX8zj1VbRc6XKw5AJKQBS33f7+MRbHs
vb5lJlzyy0R6j2R0GceLWLrRt9KINSlcgFO6fgFPrm9SC73ZjAXrovdF79e98BjBau6pB922y7OU
JTr1BnHNwwM9eU003S/gcWQconW9d2uNdC9qMUkeFMlyc3HF68I8psV/8qxJ0fntQLq21lNjdG6Y
3JLKOmmWd9C1uvuDWSLZag5pIpwD1ZEcu9xvjbS9ihAaMCJQouehee+AjYcb+NThe2nZwaqsMLMw
+6kra43tKf54bbbGCE393jQ59yseDkeznY3dbBvZmbkAe1RodI1Q8glqNeuNRDk486vm1Le3MHei
N03tWpnYb7mmEjwht2QcmQQ5YfgqOkWMgUOX9PdbtIxiV2jkrvz9tu3qkmA+KC86tamMXfVqFCrZ
82sXQVwP6lXNVnGoW7aMf7+F7AKUn3x4XhLwfmuYH/SyRqSRmXe1lLsMp+ObDKl46faY9IYFxIGk
9V5Dm2Ocncu0rQXU2LwX9dGhEqVsd4ddLNA8EehJDA1lq1+i4Dv0vA/rSoW+1NS7F9edY99wkGY3
Xn+FiodHPUXbK+YntcTJQZjfhWLaXwkbI43S8j1xP49FD7QtIzCF1G0GR6vZMraYXPVxqp9C8sk2
4xhX+5m2Sg00nfrIFMrskaCQ6EzFzbpzk1duejT6hlZdVeLY28ZtIuZpg/ZMHQnrHLciX/pzEkpY
h8sDAW3RqQlg29fnMTcv+HlsDgqc744Vyi1c4yYo5SoLBJVwhNB2rYY+ezc7DLTYmv1lcQn6lOJO
n1EvZYr52BwhQGhafc/mf0CAQThUZ5bOe1csT7Wnk1hCXC2CcYHwoedEkLn7EjfkZ1YY8sI85KHg
1fh6y+KjaSk1JHZOQhxJJ/J2rkWvF+MgWfG6z1KPyIdwnhAcM1TMvmX9OI7N8OMs3Zv9IxDz3KN/
2A6ojC6ZUOxT4ElgOrP1O2HiYnHL+MWSbvkTOcOqQFR7126yU+eMXzqy8JcZG00i5nknpwabYK7m
vdFr2j6P0yfTyoVP0Kx3GKIBu90qUimT4b6fM1hmwriIFpYzw3Dkl6KkseUpGWpm4EZxeDImUd9l
9tKfQgUYoog0f4gFMbShd8z6ML7L+TdVPspAuWDsieJKz6HVYzVzvUtcRZzZXjkTvbR12aIzqLHy
I3gJ4U9GyoMlixREZJIwZGFayB9YimM1PRjNc67r8cWUoTpO1rQbcMyd81DD2pzXF/I9qkPW1D3G
QgiXLSExFw5J/C820JMqKyPyiMPxYlM2shVM3atliQfmZPYld6nwFAlOY+jmOwB/oAFRtm3YykyX
BtZj+aUhZnvCoTEEkb70QU9EyAEME9Ky9mvS++E5xjszNxiFHDXfa5rCHcgQ7hNDB3jUIrAL88Z+
LT7pHuJZyA1/UMNFH2SZwjuAzz2E/XinyXr24fYhddE5+usFCavVuXdpVJVnW0YG7A7L8nFqfXrY
JLcMRMR+EO1XHw5nchWY4i0MvmSqkvOYhGxC7eyxDXVu2OxBhYwrGD/8TJrDVAmlmN4hN4nriSFX
gr2B7IGLwUH4EafyVi+XxJmYhZm19TRIfJwzeMvUcB4nMidDkdZHJRh0MUNm04sLCl8PmIzlSOfa
U+/4RoebpWWxjAoTe1FfM1Fv7CNFYnWiJ0EWUQzXmoahsqtPF783Fk1UniXG4uPitFpgNZLtorZG
ITCSDbVwK5GuYKxrziEhTVumcPHBZPi4gV5sbMLF+QWfPQEGEw5PnTL6i9GrY5sBeZpNFoCxY4S7
0uVZogswaxX+223aMRIr4toNKlJ9+l5KP1rAJw9FtC8yu/YjPSE6w95MmXZo7Dr8nXK3dCudJYny
py7lGtPbGCBNWgDJjmITrcuSX5xyuEQDGUR1fK4Hl+TzS+LGb0m5jHsGDFM9pxcOloMZUYaYOu4j
R3FUIVvZdE7bHtIGU9som10/4wVyZ4ovzRhyxkoOiBz1onchr5skicBbQSROuzyhbt5lejY9cBfv
za7DWmskvyykucH4J0xGufOaEWU5ult99obAmpynki38hrB6YvPQM9lt7Ozkgre3hK6duF38SJQV
iJ3IeGBxm/ohls1Ej98zNy33CJO3Js64s5fOfiG68YgDm9DoBU877jAwQghBlAHbH0DXVsdfyQia
3g5o5Ve48Jw11xA+ry8BZxu0/dh1d7rjpFD4aFGipMAdamn3AO9xniM1q5KwPcSWhgsOK3aalGct
06n7Vdlv4TwGEurIDlfzLq6M/pzpxTHVjT0moN5fYKzRCPa5bw+mu/XsodgNoYU4JEHEi95M+WGn
73XTup+AAZ+mobxz4v5nmtSPVWPxKg021F5sD7skBijYiruwojJYRg3XFVcemwCm/UjcRfjAQgWZ
DCYr3xuiLwNOauZluM0M9B3cgfiEsdPVGuxU3O8XMJjTfpric6WS8vT3C2Fi3MIeCaPugLyZU3xv
LTgAPR63c6Eiv49pjWJp7CHSbTRdrw4paGT4EStGKJkecxFBNWVPtufF4xero0+Yxnfw+pq9keBu
BV6db+6mtk4OekKvqDcMY40JB2M/oq5hXk3Xk1+M07TQGzs5fe5sIdVQRf6LiVJzoPUkKuwhjrPx
yWX3U2kdebioB7FuOTi3sMerooHoPprCRyi6kVin/JFa1uhq8Z7lvzRXWpjYktcC0nbQeM2bVVFs
4QFBk20ToNaX5RSU2fIIDFkFUe/cspKhs87iALURCKBoCV0AuGCnxNRDPgXd7qdxsSOelmy9GVU7
2WCo7ec13k0uaAmTLLyX1jrFWFCxiKz9jGZ+51ia34wxZizM2x6A6K5tq0sJ+nXTmjRLznqOoAiB
Tlph6yLkDX3njeWbLd2gcQEbtjFRbpZD6DObOV/LivrOMp5bItu4M5ePpqzvSPskipzDbju6zs/M
cXuc8v6d9EZUGBzedkjCyBzpjzP1iltYYkf+C9rTonsinRifNj7Tx9EwOAzNc2F6n6ijP+AXQ27P
498DNV9grEwqzbhDKGnsRkcSlw5JfMMdivXfm6mRc5AzORKZzCpacEfkm7I3BpAa/gnN+o8iQ2Dr
aVkVQG9BkKh15k6YyAoVIMiWs/5OONEXrsLmNJTVz/rPEtYr/OmzZcnIG0BO1AJxArTwnUANsMa1
q6BswSSUBUCUXGBLIYeaj2N5LVAB+p6DbHeqmrNAbYtrfbjvWE6+dB1FaXddUsgYKebGBLT9Omu9
R9gfE01GSUS1S9cvjzYjk1AN1t2Yz9SrEcQirp/F5KCsQ/QkMYHeK/xDGyX2PZgTm7qteI4la7XQ
n8EnD8cqzMItqc93HgOaeIzwxzhkBXrD8vr3dYm8OaZrDxgv4hIqk+Vxm5I+7TbLMZvCKpjQWs9g
Hx9SJHyLjmZR523cUEa8UL49Yj64NmK45aR6kzSlnVy8xsiJY19lFsjcPuAXXXZjCpLXSo2zgI++
UYLv2sQ4tEZ/I1ld21RzTJaSyUCbHMnWYeQ0r4dEryMKTG/ZjKshqV7sOH8oJnFnDWLa9O70K7Yg
Uid3smRm3HqYaBLQrxjpBx5qa8yz029zxQQ7bZnVO/tMk55PnOhgEh2AjueL7IM34dn7qgMm1Evv
vV8VbsLDnRg3xXueRj8VaHHy/cKXLERpDVeKMSIhFpyf8WMhG5KfubhhMn0bUY++BzCC3hrPWmXd
bEHKtdVRLYfOER+Cfqmc5jEvgCAxTsP1KTnwtb775XrtfSgsZzep4bnXZLjxOijWSIl0lDThu4lA
nXMU8LZhtPdC1WxNZ7w3Yw9smnZEd+u97ChqO/KeaO3IcSbFBQxHxBLDI4cb0I07OvMONhXwj4iT
xhQ3mJLr+igkFdueb9qKInis5pxbCQ7mrlcNEqNo58jGATtNIqlJ1xsTrskJUG7izEU5LoyfuWT/
IDgULPhx26zYmTYAqElLWj93xHKMkePw2vf9QCgVo59m4wxLRn1hl+fOcOuNQxRJwTKRSPi3Xvfa
QCOMzCehL8gf3Db5XZkLaKKqO+v84+BBhgRY7lLEWllpG5exyR6r2gkmjfH/1Ld7pQMCCoeRvPJU
34YzHuGCLq9LltI3iiI/mIp4DqPGogJPZRrJTkP+GVvjW4IjKDPRhzfC/qDGLfeaKYhq1PpLBo0A
J0jKQJM5KzOYsyQo0Z+G2OLOT9JzPrDOl42L6nOJ91FjvwJJnTc93GFc9G4aJPsqTsUdsC1Jk6gg
UO0aLyY9sywEj82bq2f9mT7Yc+KXRtfDC4NRCnZo412mc8eMXFiGrcU7sYiToZIf1KPA7zMotO2S
OZffEYxBbB66LyVPuVFnz56hBiQIjFQOFG31mV/inWX4SzGbD50o3oei8nYyb9keD1SRdHmo7hdQ
W2b4uVTcMLCEqjXURp2kkxo7s+dKt8np3EiEYy5zDiuVXwkhcvhwzEdm9uT/ai9aTFkcaUkYkEEM
EUubj/bg3URb2seoobEbZHhfFy5O+Xk8aTk1fNI/TJ3JSgg4hA/yCqQBIcOHQbJxaT8SB+XkoCrw
Md4xr294NsRKq+AqHBQs2ZXeb0s6ijSjc9LK9CLErxUim3nchHDCMwJq0ilKni08bBuH9kk005s3
qLd0Dj9JaAhhY2i3FExtFkbn3vC+Z+FyqzbTvVLtmVoywqWxQG1EA6cxWtMaWnDOFTazrNhtaRaB
q18XjwWOR6DVdtgExQBQdyo5NREP63N4R8C2GUQTJokI7nA9GdWxCSFxqdxuNwmbBHT7wl9m/oyG
yaY0+p6HYQir1ZiPIFczhMIIIAaBZD93bRCtIH58dt+gPLg60woNxWh2QV8wQXD79llUJs4bOOI7
2WY6PWzebNs5uZaAfHzjk6cc+72OuUkp7QbyjM3RtZgfRARQBCR/MEz/HhHxHDlLcciZ+nvReOJA
akkge9c8W0ay7hxSzMahaSEriEY/00hOzghsgtiwYCBM5+PkUizmE2qEKoOM52Yr+qtbZ0qNBfeI
2JDAwB2zNQ3Ol8wx0yCPxZaHVLLFjDcG0bAckQGwaMly+NDO0p5mO91xWfUnHCUVgQSWcylSWp1S
N56ZxvAZ6EuMWTBGakKBBX9mT/pN9swdGBTOKU+n5Sbt4lnXDYhSefGQrh+GHTI4qvPMC7yGMULP
Huykq/7BW2svDZY2JieoDEQYJee/X/JuWk5a+L+YO48dyZk0y77KoPZskDSjkVzUxrUM5SFzQ0RG
RlBrYSSfvg+zanp6ZjHA7AYoBP4UlRnpTjf7xL3nQpnADa87BDFskdYBfqZ2TJh75cuQCc2AkRDp
5wIlKViGQQBItvxhzpZwSwiGXM8v7SIHrQioaDXdpauIRgPK+oLyK3voW+dosz1kd4IWO2TaMrL4
Olb+QtbAdHFX5l7y1oW5c2cHL0NdvUzIWe+jznks0R/B92pANuQVtTQIrlegRd0xlKjk//7Q7hGy
dyaYtb8/9KzZQVs5/imyztr2rqJNw5WjPP17WQJw/afiOElpvIx2Qzob2MSN0eh3SREnbNc9Rq7/
NZr9GwRJ/iALE7BBOCMe3FfT0qieLf59hkcFEGjlXm2jGF57UD98gifyJq2BFFmM9hUljUUuXjqC
HI6qNH4opnzrdmgs+PANbggGFEGRyzphH0bNq2YNUlf6uWrlF96e5wg7yE5NGlxUfpqZ8dTlc/vC
XmCH5clnCTd/W5b14DWItVV6HsqET066jA399GFk6hoQojYKqkpApujHHGCKi8A5kvJomAQjNnZH
3B27EAgVyMpD3EjF2renz6A+kQbhroFisc3k/SWs7mSEcm8V3HyKmW04jjYmkgEVWYeNaL40eNgQ
OljTuu5TunR5THNWraxnqdqgU3rpAbMmxAFyVA62j++p8sLdYmNid02ZkgC1rWdOyDzF2xYDHe+L
tYJXKHowQB1+WLp7lMtDkpNDVX8wn/xlpPnJR0u+mk0W8bp0acbI7UVn/JwY3wX9DItzP0JR0RBG
JXEwhAeV+JcJYO667MKPmIQUq6+3tsjEgpeo7lLBzsn2kKeFt1H5wHQk9r4hqt+NQcR7jlH4df58
AsZ/axOLHrBdtjMh1zPz03VRg3HpytgADhvC5ZLf6TyRQwVrZqtgIEJEPFIk12sdgjin0MGYaUO8
rMuzHXq/7c76DSOM2EVCWppK4CTvd6HXPHPa9Ntumxu1vw1spIctBJFNPs5sXLOK0AeFsURDsG/6
cwsarJqQ24+1+x0mvsCBGycb2+Nl9vv5MakqsmmjECEgGu2weK3B3DJmN9eZgBtrNi4jWQyouB3p
5XyjPTqO/OCFoU9pm3jlW+T3YB640rj5OiBBIs7LrQhZ25Opnl1bS9/rGfhwOfbvDOQ+KRbQJsBS
S7tz7BVbvBoxV34/8alat7gy3PoQontrBjoG8riNnR/W8syANV4ljDyop4lDhsdS5ZRsXrZoVpTe
mdLGhgRYuEgFS9s8Fjuzr7q9aB1SkTK55aVHJWiTnhc1HX71cCL1kFl6XU+oOB0EHLOHij1U1a+5
Kn6Ndo1FITX6jRPd26q46wio3kSGyHcdbq1HlRcbLcrmkOI1mbS77HsjIgWhjZMdd7JJpu6dpt3b
dqGwznOG2sIXCAPN76bLbWJf+3fsOtkWmN/RHLBvDnwLI7tkVjrln4FKIzG6J6qJm28E19nI2PwH
/vSMc4UIrPlYuKHYsFEuNmhI6lMzBk+wjMolx/lYaVzJSSt2ZWUPd4wbsHcKHn3yrN7hZ6yMPrIW
B3n26rtAwgpDbWKRb9BDsKiFF41mEsPYr4Z2cFWZ7Wd4SJGqYxDgN9rZ2jYzkuXx7c2EcepE/I5Q
NCEVDnn0RYvXxXl2vD99Aai37wK1Dxz35nTykrl1ss9Qea1Vgt1cvICkf9LYasMGlSTbtnhhenyC
YGRpnOmnzPtjBc4diSiXJsawQ3XU7ezKPUWkA5EM2svVfm6qkNuyMLceGagrJvsrdmXZWuXhk6H5
lrLBwFHUqDtNmp6EIsfys7tZ/jIwZqybsM9dJQbOZGYha22qs4Y5so5U9s6Z7ONx1L9oRJvRQsGi
tUsR78PEKs13spNwnvawdJw0xOrQ80F1ihOpPNcc13msNo0lXodS74fczuB30olWN4K1UXSET6Sd
J1o7G9U7Et7RAYcKJo2coVUIcfKkBwopQhM3lXDbi99hJktzjA1J/zVM6IzRvDDrLqw30k81p1fW
4rkl7a3a5Sk78sqEj6Xc+cGdntxEPru9BjA75gg+iHAdme7GMMP3aNk45CX5n15Yo3Iof/hXUO0n
ZXWqS95fYV50YNtM68jz4Tx67yeAiJODjHUeGRK0C/XGUWxwYQ1ACjh0wCJxd12Aod0PjeFjcAWX
CNFtrQMq+DIqmPQMOIrT5p3JBQ7tgRQW2DYOjM1NnsXMAmTOwhUVo9MyBK8R5YRtf0OGhZAQ7bBd
710gn/vBm94V2Me+iJHEWq/MZL44/q+ynGAPV9MqLgOAYetYggz222MUlk/BTxPyrymANJge2Dae
3U0njHcj96F4ZO5zJtR19odzIpmjo7DbLP8Wy0bVS7kkwPWtabZZ9ZHBN6KgpOjaRZ40dyWiKqwq
0wq3VXhRNICZ/+G5kC+x2K8HXNAb7nFM9fNDOjRnJmX4qNmPME4rH33xkqOfX/l6dhmCXHiGoayl
TA2VfkpxdjCYjU7dwMTcG7N74Ee7qmKtz4f7TbhLalu/B4zLYt7YXuyK7URGqMYRmiXx65N4CGD8
svuHkZ1C91yFIjSeqsCVNGHtLTHqd1HkRxiMX16YYdwyUUbWXHEmo6DBks4hCqLnnmQHJhyPvY2p
2SoF98lkgloa3LNoHLnpzaYjIW4kBySiXhnzkzRisbeiNa5iyPN+/o46K9mWk78iifKu9cV9iv0e
guKAa11WnGDLF7SA4ZqtcIWJkGnL5AGP7sk59xqM6aF0gAyTkUlOGhKoQVanv194AUYEbzHg4QBe
b5g44Ubo6hyJ5F4LC/6vYWBbrlV5Ciq+KGuGLihLKHNeRMZw1he7jgdrp+zgPLVdeTKbrAUpuPxn
4qSogQiqWSmUOJvWNOwTbl5KT1wiuDRRGlLJ39jkPJHYU58ySFr/+jItPyTlB0iR51G1JMa4d8Ps
LkVYA4NXZ2sx1UzD0KUVR8QNG4bSW8dEN0GsrnXyrZGBtUc/RmD7n9Gf7G0QLYvsgv5cLzFITDM7
QX9LSnhSlWc1P4XTN2KDetvF+hb60Ul086rKmZiOcfswK/M+YcyCTfUYG9kOmczZQTXSpA7wNGuV
W1/krF+9qL6iy76bW4BPitmrO5UEftmvocQglbinirtvXaGgAJaoLq7+iJQiz9fH09X87oP4h6jp
Y11yYRjgAzHFHew5KrfGh5TdO7IlnmfBQZp6GZ1muIszVmY2Fos1PvnHwS4502l7y+CY+1m3z+lo
fR5Skh7eeaTR3PAdq/RQVMllZJvKgyeZOsUvdQ1llOHWK/KsvbRLxPmVwV8bkrodJzh0C1HvNFEA
PmFSNrFQq3G+ChPjlaJPFvg61/VCnVw6RLKyyFEG5BBvEuTgI288A79rkS0JRpowZxrpkYhRad65
uIT4m8yHtibxwMD5oikdV6EnD2Lw0VRx4Ii0hGposbfXtywzH0SH8SwsrSMmMs38s/glSn0QFasN
qq4jWhbaGURro3guRhTyPeUqo7Q3AvNe8MIcuwK8C5xQ/UrKMoNAiy7Zlt6XOZgEEu2ZSOOVZxgH
UvMetBB1NqQDROaa6YJIH5L5ucvHh7bihWdqjjzVqHCPNGqvYDqgBvGPtg+E046yI3uYLz8tODQt
9LpmjBdNkaaHLvSdYGBKMgYiNl2TJIc7451zwT/voxzHRpO7h3pCXRLo5S+PmHVLnX37XogpL21u
YRX+5tG8HwM4+U3wiICN/eVC3WDoxdDsuavUYvV7NQkzLpYcJs3eZPard0wyyxruhWjpjZ02JymC
Z82gcvnNuTOBoHdxNoenvFL4VpZJKXyAVSw2grAH12m5yHHUcTiL8oXIrJvdu9+mM77OqbchggmZ
eUOBSgoXSUht+jBP/iVxMNnz3KNv9DdpMNxajrisstk7VpdpwNDIYW1z7D8YabcjEvZrzrjhXEYC
0cBeom0rlHP5sUXSXZXIuPB77qqovvktcqykO6VlCG5Tyk/ReJByKAYWLCFCEW4/dgI52DrXDJ7p
gzb9GL/4SKy4+jAltuOBYe4lLyBnQ4ZmMt0dmySEw1oxdqiJoliE9z3yvaqT3z4gJtvzHgt+Lo8h
2S7UdB/WQx7w39NDj2RWUOeT/RxPzZ/YMBTrP+CooSxOSZKhZT9XBeERIf2VoXSzqltEg3Y7P0Sd
8arehqz4M2IeIDD1cTKqi2IoUDb6QvOMRnTNQXjXllF4qUwSMArOAq+15q0OLM531d28rLm0wfDb
xRMcc5zUdoZgAWOM6dKUsv8Dq8trLfqbzxOY59WtTjy2Vnb8wqxvP43yldlRHFPcUeI2OYr5EdH+
1Ey3sIfw6QKX0ZbxmAAnzASHYcf7OKqZFOeQtS15vU95K17qxvltTBkbOhtUSYWmPTDxLY/x4iby
TGszKZe8VCJaVnPwy61YVkYDdMKAUohAFp41ZOoOe5aky46e5COWTSn1PrbM7KVCMRTFlNIwWBga
Ex/GvgIWYZNs8SCc0GWiPpyqF6ulV06z9zRyuZa5I9yBfwVpj3/ZMZ6BBaauZpiFc3dnheVj5qE8
rtVVL/iAAegmbxrjqzAzL7XVkIHnUhQl0y5piyMWR+x7HimCZt+ADe0AKY13TmahbSJOz/F4Uyvr
u22sn2FmvkEC1pou7pGp+o1ZxtHGm9XaIDv18Bpn6X0xzpe5NV+Nabiw5F31HIt7cjj6FSLdeKUA
5dLePiczRhFiLJn3IkoIA0wjZLZiQ2X5+2uaPpXdPdQNc/dCJrt+zA48cowW843LmHkECGa7xSH/
SXnTWqkZUirD2UpHD1xqHEZoyhCryfZhqBGVDs0dW3+ac8paRCmdxGvrwrrm4OYv4RJ1au87aKo3
dxAnb+SjGpvWsNV1DwWzeJd+DfWpfkoj1meNC7aRv8Yg34UVHJfuZLG7pmUAXJ1t7OUvHiPvETY2
92x91D0/gZALk0cwf3d8Yg2E+53S3dGSl6ZFjSB0d/MDUBfIXB2D77535m3BW7Zq9mEPT4vinOFx
8DhUn2FSsD4NkFkthgBDpPdga9jQRAkDGZIfDQ/Vac2xwg3BK5ATrWdhgWMEjn7VA7Xuz/JqciLB
PX2JffMo9WfcN9hG+DXP5ZIv/x45bvzjppw5Y8IjUtafUzqy/GbfHEuNVsy9FoqTqQPcFhrjmhkM
j70D4LZ5UjVLqzkbEVRbhxpYVeAY57pAatz702uSoc+WpX+Cvr2vkeCCvwSBpNS5D9Ge9a79AQj0
sXc4Ilw/eDXSsScMILnWPpLHouzv0nxShDkEbO+baxv0T9LglTIcgs67+jENzUsoGApiN7p1nvpK
+xzeK9DJ1vvoctoVWAwfgfm7VAwNpMdcvfIzxLxckkkIVFqi38eHxHFmDqi2oRaEcJ/G3H9nX+mu
pGkS2zL9DkLTODqefGEVcW/76OmNIDWpccZvHRl3MZAtsxzqbam9H7jzJnZrgMw6k4ciyB8ngC4b
yur3NkBcNpn+x9RnjDdC1KX22JE6cvVybdGMte9Z1+EY+E6qX5lNnzvjsW9ifmPAyNybpNiybAcV
AQtWpvg5u8Ew2HdXNi6Xbt670PLhyG0Mdjco3ylq0T9bJUgkJsFB5N7H4/TomvltsNppNWTNwjCj
BGirh3Lg7c4k87s0tt+r1MAEaZ1dy/rISHAhFmpIjmSb7x0qFywEH1bndyeZyB2jbwPWWNAziVLd
WnRoC7QZbP2kOGghwh89ARuDW6rs9teEM50j7SWe629Tt+9eV7zgdYPbI8w3xSO7mfrpwW2s8zgp
80mCEuLhCOk6H1UwWBTT6Y+IIGjoUfqHZjwadYaVp0SbLi3nVqy1X2OvERQdOiIMd1RxvIVez2CA
K40Tl0J/BCVr9i5qkMRpkBRlf1w0tPuusTcN3j4jte+jEnS+pujLQ014CJm0ul4IPagTDRiw2yoe
wMQaXJ8SIZQRu7xqyS4bUzAJasD+6m8VyyAG6dzh/cBVL1O4B/O07c3aeEQ4tfHH5oboAr04Ae3z
MJxHya0a5ig4Zhk3D6zSXpgNPfpIH7WD5b+DZ7ZWyIq97KV1nhKn/0REYd0nQ+esC7+DIiTjczDz
boMPmI+x+aSIUiSI13rr0lOZQIOzLfGrx7oMVqO4YqCI1vQeKPvYJE3FqK7ZkrA7b2fOj01To/xh
wm5uq2p86NX84qY0BXizLjrraZPBaK5INf1p0p8gLo1L44pt2/bOI0lrDylBEuuk6Txc1t+BkxY8
uLgEa2ddeeS1T/W6o+/bqVZes8V4yKV/jVH86HiKTw3hyNHic2jR37I4zBbKRKmORE/InmKzT3/q
sfsxFrlz3/snwgCSXRvhS2uselPo9sAw/q7kqK8Vvre2G28mtXGleQXx13bZWzyb/Znbhg/+YnBu
2nLYQS58Ix26T529EZksTBfa7oLOS6KOubWvHE525574yWBxTXrHcXFi1ulwGWJr2NhFWFA8MmMZ
bJRbhXETwsCZRQGQI1pnjL5pnO63cOOvMqrQW/JdQa9ByMDaPgpa1irRvCGzEGRQkNOsrsfIunfZ
6Gi74NNreROBo8CFZX5nmfe8vgZ5oXG0S1DciAazjV9Fa8dS18iM2cTZ6PWtjEyA8F7GHBBOT36M
XRIDJGtqRvZk+VksOF2TmrAd/A+UZV8BHh5U/k+ebWU3HV58PEAowqxx01ao3sDJMJ9Ko11Eeosf
GcV+CvR3FMhzbqTtpmhAxDlzgrjLfvFRka+4RKh3vJFCApSwLJ9gvKRrVWfDJm0fB4MC0RoG1Aog
wPuMaLEJCA6ka6ZkU1bB7yirc8AQzdx5QU3fVIhXlIvq0fEF0i3kvXxMX3xPo0cyq+xiFnWFvT3+
zLPp20l5eykgTqVZTSw8KalLQnHSUZW41oxmY1Z8/vuw/clV4z8RILAohD8HmFBkFbDHRGBCdzxQ
PwxIuJThxZyhoVqbDCwwBXHrEGe8lTgBn8RD0tvkkEVc/1gimh0z5ZfUoj+whtbdmwQpIBgg3yhP
ovGSjBK0P5olOKgDh7wqBqQOXnxPxh6GT3sRWUe0xDsP1P1h9JnfySGxNl35WOr80RyCB8+3utPf
L3PiPjuNZR6s79jhVGuRASDVidAl5YCtxCD3Aj3SNvVGIKF1m24F6yGyG7yfjPX37Mj2pOYca4sH
ocZzGx7lOyid9ansq+fcCQDTBaQqpN5jkrL9S0ccUEPmIQqGuUB1CFCH2cFdjc7/kLCEORpL4d5O
4y9iDMg0zMzjrLG9M2C7jFntPwaxEx5mokdWLLueRT29gfC2ieO7Wc4oOLg6pFGCJO8BhVvPXhLZ
BzMB69FvcrVriTTZxozMIjZt5xC9FVcqoTzVQGJEaVoVoCD0olY8bgaJpJBMXBvpW2qfB5X81jUr
W5N2CGM2gVoOUhEAaSD0QuKgEP3EBmnCc7BD4Tj77XXSHeElaXOeli+qykIQCehbdWt5d3qofY6y
6OiNbXf++1Nw32bieecYjRM2gc0AzuVK2ADzLurshvSrRfIqg+qjS+PdlIT9ngvLXMVZ527TZZcO
c5cFhT9TUThIuiqf87YiOP3viKNr3Xnn9hffVTXiJJdMIKZ2EzyB0E5Z4E/TNYZjcAzU2F5lAtdQ
diWrjgSKujGd/Wz4dBFD0d747ckr2/vWYmzoKZgejRXRKGfxrknFW4Qd9Q6loMkYpXwdhg7Ap0qf
0aUNZPkVn7gknVX8oBhIbDTzXiKoNGNu11u7fTseMcfOdwCdwUY592nrT3cyZ6xReQO6PZsptoFq
BpQQsdglQi9Qe6+Or1LGTzvkKB/aa00WzIO/G/RKNSiqaiIK9l5hvgWFyaCqSfZ2qZw1fWbV8tI0
JQrEecBTwTN2CgJ2GqYmBSYTumYBZqtDPUT3le7qc1MzZxslAVRmvMlFz1Kpql47K7DxfSNERHa6
qREsrUOsl34VvjjVgG0OZDsMT7lcH8mMLd5NP7AXf1TKqB4jl7nN2JQfSBwdiri9qibWRtS3Oi68
fTwa9+h7xZcSxVPDPM2viuoY2eGWhKwMMXa8I3vIJZJCALQrGvD36Pmwe0wHg5gXRpVojvMxxExN
dDAkozLB/1e9qUbndBQgi5L8Qzbub5ju7rGfiqNlz9NVxPNWlmnKAyWwVgX1jphPwjJUfBe2Zgmh
MKATZ5htci68c2NMXKzZvDdbY3p3RxTk3bq1OrFtav5vTW3e7Nq6qsr9qmqjey2InjDQP9yjsqHZ
luu6UCTkRWV3qLJGXnFO0/4Zdf2Krjc7RyNG7NSZq63jZg4SnjpjpOrihQj5tIsOOKj2zCPEKsLG
nIWYl4N/g3q1JN280DKx7IzM/RTC68u6/F7OM1Pxhxbn/aYJHO/eEEyXaivZFLGUONnjs9fo377U
/QMRk/Dd3ENjzAAudfzVUn5wlWOrTyKX2ZdOz+6yVEwiAh0D2uDK0LfUQsJB+4JLyh+vmjxKbrgl
9tmWO5jf2yyNvrn0zLc2uFk9n9kC4/au8FmquHYJA3fEMwHJLQRpAT+hMb+QMjWPNEJYsSb/TOo2
0uOTZL957bxiV89l/TL7/aufB/XNgQKBbTWeN7Z9tmhUX+Aycmd62XxAi20Oef1gtAlDmh5WqFXo
Y2gYAZUoKqg+CA5tUq5aIVsSp9Jx5zbIDtJYE6k9Xj0l0NpaQ3zXknYTMrYvCd9uBUlxXlmguJgu
dYbqXrMnxEcaBTu9WTSgu6khJm+O+Fi5JjVp91eH7gwfeYNNYA5GjL6s48KWTDnVjPiUcFgZiI93
LANDAtZ7+9oPnnew0gGhBXEf4Ji7X07MQMx34r3VM8KAc02UqYuUBm4zQW3hOW2c9WC2RHllmnYV
O9PsWI9/EXcwaH613j6zO/8xbZO7frCXt4HhA1yVuzaGN1nNzHq8ySE3RM0EQidQJbj0sJ4cjcLG
thlhTcyeLBLOL/Pype0Qznn2UOzd5NkicmBkvAG+ssl33O0wftl+ySjH9RUiE9bovIaeII5eMRKQ
8Evz0QJTxLzaSnBIDyNJYy4Ne8/EKK3FH+3ASSM2fumO9ampPXC6jt1ss9Z9skemW+icz/EEOqAI
rGlr50j26rE8BqCZXUV4dkK9YLjVUoo21qq006tRAu+1bSQZgDusdd5h6Cn61j6GXXWys8GFPZsY
CCHhS5JPlRDbvTNNKAWzP0Nddyu4EA7NQA2uDH3jveWZJKByd5SqDx7gWKQH4XUwbnSzV4xLNr6h
5IpbW2/ZEzugfUmXiusy3ndToZixLj5FEyMLPA3E9MmHr3GNF+gAVnZu1VxfNA88dmJfemI9urI8
5Rl42XiwzrUDTUbj3TeGOaG9Q0MyVMQqOXP/oYfMugEgeORv1bcALzvE5JChGHf2ZrEtioA5GZbt
hSqApRh3mR1AJCwoIEHGWSJhWT1o1MuyPuO1/Ih11GImS3+KBqyFhOq0Ggsyu1j275RoTOQxMycv
suOu7i+tIY+tnn7w7kD1nSaWz5Y6deBrV3Ht7KXBtBcqN6Mj5kContWRbBmJvUQVB6jmZ5my/tTo
ifYuPIZNYEdHjZd44/nmq2waATV07B/7lrQf0zaDo6upULu0ZM5XGpS5kfFHhU1EmF0DkdIYvBNU
aD5kUbCdw/SHBoa7wSEIgKzDed2F8W0Kcucj726BY6OAECmDhqD6VixED40qxH2m5y8XNw9SQ+S6
s4ZF1HvGH5fd0iYIKDzTIGf32sWnuke2Lylqzsz/h9PcOZ+RIMNg7NGpG+OwTKKIGplYRanyKPLC
2XVjYG/aLn5mXsC55IUnKrlg7WlePd/mResh1T04fvmnT+df4RTthtCHZoTsxZyq6DjU3SOfUAT4
cMTqj9ZQ1h6wOp+w3mLKX7fNyVi+yHBmxv/3x02dwioUbnEjwh5KbVxQQjk5xlS+hG7HDtQxURfb
U33HECm612ZzsIZ5OHmUF6euyy/UAhx2AX+KkR3H6TKXHLpl4ZO72NLOT11oYA+p1M5HAM24NhVM
a5BPmNvJpQzO44T1rpP8QraAEB+fToqKk31/vi6qbY+i6azYiGdCPgrSZtlrxAeVsx83x1SeqAPP
TUFlZM/Zn9nDPjKP9dvQoPhjZBLy7hp0q953iZp9KMhe4BK8V0KOGxFE0Q5O74iKfp0YTnPV4WLG
8cdig2k5wwlefJZGkDxKs74yC75g7lieVNKgRM5NE/UM2YaWdNOIFG4dWwSlxb58TQ17l0FAshIE
63An2RwxZ6gavoEhe638yNzMgIHIu8vPdQTBy+6jAzMDvUfHC/iZdfc0ed8giU4pywq7lOIcegzw
vTjdtj2jyhgZ+3puEhbImfsxuD3mMjP/IQ/7G/MrYWUFezhquZeuaFw+iZXJHmrCzmEHe2l24bVx
wH60QCPKhIVdGg6nBqXJilqUdXmUUoRFs38dJr1hWWdwZHRXF6E46VDmfOps4ipTE6oKxIAdgWus
wO351TAsuFwjisQarORqIL4CWqkPkJXyA/tAjxjqsRNIPid8gKi8etZtpBBV3JjDFJlH0+ISnTWK
laZaUhqNk9cigZb9KUaFwg4z/jNNf4gew4vjg50q0njTZLmzQ0NzLICQFoUmkXspgQ2JrKBreyKq
VYjK4a3XvX+enjCkmA9BY3kPdWJ+ZXkTYeyVWwGM5Ayu/oTSPH4G5aZwZMKs0aWKnsdoSVOa2jtc
aPbKHC/pUPiHsAnL59RtkGE5A3LzyGGlz7l2q0Uc3WKJ2HqysYIkoQIx60b3qiTiuB29PfzBGHv/
lgPkV23mD2km7kvUqaSAoTDM7LOpxXQbKd4iPJ03G9P9MxLIjdJtfKntYutLYpUnx9pU5EWSoICV
yRcQ+SRnMKpbbm4J97IDyyt8osxnj4AUdrUnE9V3qRvr1NrNd8hRuUllRB48Qk8ymlAsmLm1Ex6D
2A4BByaxeD96I7GxRelj/QqrQ4dSbUWKcL71nSp/6Ybk1Q4j4GKm6+2munVfAc6R2Cg/mQ00WF7R
RhC+TX/pQslgItBV1ZvzE/dxykKJkrwjA25L/2+ecEXq2p9/S9sbv4IGT3gQ4Uv0mBfuLIElBL4B
5bLPQ8yUeAcWaiKZE2lnz323Mb1DGk0BigFF5K0xX8okeUMJx0YdxSntBUWIqII7lTomYS3Rl5zC
z7pPsqvHwG6T6grfNUP2hvOgzZ/9KJRP2GyMc6SQ3pOzlD5PrS6RbeJaSrm52ky4L7ancT6XxFv2
03urQj54VdVsZkn+WWfrJ9WJQ2Gqcddbgr6pKcRzUIXszCTQlUX530PLgUjF1AIVJSSYdM+BS0Qj
Iw+2FMFmjv5maXDhDzZFSMiLJJ03EcpXZY3OYZziB9j5z6r307fQzqfDuJTfgcCcTLbIgYOWJb9s
b5GTP41wSRrUcvtJKp9kD2JEidM7ZtFwnxObd8xURLir6Rl3wCHhA4BskOWPoDugj6GFkhL6UgyD
et1kNL3yr2VXuJgi0ulFFv14H8RgBiI7vxdWbRCJxqIEwI27yf1xlyBpRb2nr5VhnDh9i3UzwwRC
/T5eC9oRMWFjcOhAtg7JBboa50MyRi6mYNfeILsdEe7WDhnrgIrLdBDvsCrBxhI7KjP3Opgs6PIk
fTf930HTGYdRsN4hqXvYVoJeuZEOhIkl69WaPlDJ28ys4KBlc8x34BwDnZS3NOcphK1gKaTsEsj6
xq0Y46UlhYk1xfSXWXKPI60HpUffjpgC4U56zg7wUoa7IbTWNCTcLmZ1NQfsUa4L5cautPVbJOYj
xfz80o7BgugAHF/37TYmXeg9Uu1T2bPQt3oI3F0JgMPQZnhmE1zuGtfUL17ggH406m1vF/PWY5XN
nmf4I7hEUW6N920ocDr7WfNEsAtwDYzZLA6fJiF4u2CunUhJUNugaWw+cp14yAPJFMLr5muYAJoy
qpc0ifW3VyP/E3lmveqmBatkj9U9trvpACmAcXTrYGgOOvc+CTGIMQYoPxOIUuQHk6Gux18lg9HX
DKIz2cHQiy2C2MtODnsSadVZlnN+GuzQPcDuHi6kXmcURyed2/4mmfX0C+fKyUrj5qVDUrzyKu2c
W+GqveOW2Cd6Xe+cWol9H9mSfrgdn9EKANxntX4uAnxwjNoYukh0JkbiskvWtjpW6qYV0XLI3uJ9
1XRU2kYP8Em71zYFjoZsT3B99MNzm3tgJ7mPPty0/ajn7NU1RfhSy+qjpdq+WRG+wuXzZs9YVuwm
7D/hp/OxlZ8N+cnbnlvjFCg53gLfeMfiED3/Rd/+PzGCn8uc//0F9/4XyPcvnPd//egafzUQY366
/+vv2n+Xd5/5d/t//qb/HxHB1t/XCXbxvwnE/yYLL9//P//x3H5Fn3/+NzQwv/9faGBb/ofJpsEh
q0yQimxJfkV/t90//2GJ/5CukGQGuSapZvBV/gsNbPNLRKkpMECWbTuORwgbg7Au+uc/3P+Q0iLQ
V5m2r5Qw+aX/SUZ++BfwF6jyv77Pf//4fxR9/lBCxWz/+Q9lSijD/40M7ApToVc2HcWf6jmAIvn+
/nueWjkr3CW0Qoy9z/6I2nBO+lNuG88aJ9ggp4fSc75NSe8w4IZs62vAFbuPcO10PQbAMtj7CSs3
zgWSIZt08443kV/P0f1Aj7rU5RsQrP6U6BM8ODTVZgbjNcX2bcyYAP6TpfNajhXJougXEYEneS3v
SypJVZJeiCuHJ4HEf/0sOual46pjpq/KkHnM3mszSktL9EFWzUqBQXpOjXb25rlXMS9dYhNLE7Cs
d40VSul63yhCruNIUgwPAEoN+A1mDQRmUnQHLIP5L8tTrFidRjaswgZ0b4bSikQW+2CXPVxM31/2
nM/LMth5kcrXddi01DHuAuEgDK1pwxUG2I2AVdZdZC/HE+bIuGXpUXg33JbtjsvvQH2ybToLl01p
dJsx4tCokguLVn1dax4LI1xKIodwlgAeX7U29PQ5qZSNwmrAEkXmScImaMCFhqLvr9j3cBfZiRa7
xol+PKklS8sotyLtj2CYfga3nbOOy5+g/OpsBoyEtQEOwtaZj9NX1jFty55FlnwrI2FXbPE2I/q4
mpKNwcgJDMRrjV0GCcWc+dki7cqAmgaITYWDrojZYCRTazUU5lMxjQVind/I9BDPxsfUE0cyg6dl
63jrOHRSSMJECgjebswphxwqBFFzvEde0mwb6MOlZAfLMOsfpmHmTuax9cvqyIi6W4o6ugF5+Quh
/Pk0hkg8/5yArBF3aKqVqoznepwqhA+dt/HA0FVuiq27uRY2m3JAyV+y0ZK1bdLwFZRCjTsrGZkG
xaQvLVry6Yi50lbC5Qjkfs2pAtliID8I0XiR5V6s4lG9cyHcQVHcpz586Ips82RoHxYcJxQvxa89
xm8Oq8pl2PQMPdMNjxWSLF31QMeci51aS61CnNETE8rQx9oDb0JyxmN3MS2i3tOUGV0AkLkPL1OT
bQPF/dtlw96z6Q5wpDf026LeuV13JQH1DrDB3XeajzUxqjYVckcjm44NXqalR20MioG9KFsu4TLk
rvG0yVl2rzBy1f7MOOs/pS8JvTCTU8tqi3kZv63lvtUWuRjQCSgYEX50cfXJx/CV2TAwzMR7J0+D
0cPwXnUaZVms3ZUj3U2T4GJQkcYHqfDY2oP7M5TTpaxcCt/JuRmmuAp8iKxZzFOhPh2oiks28b8w
kRZl5zfAkVhZOYV+6Avu/CjI3yI3/HIHoDU6O4xR0rn4bywyr2E44D4NzAmL2VcWGeei9F7QwEue
uPpqY29IVP4bZk6/jMKjGSXXZGyfMLS8hD2DUoFuFgvOWhXxJcaDTngYHQF82bz9LG2bEqnJnxAs
/0tFh0FOXiE2XKSqsUShXoCwcB1GH9cCz2OT09lR4Z1qk3Eh1KBrWyV7Hxcengf3o/c21dCnuyHP
d/CMHBTkLLIjbY0tJABzMyVrn0+1D2V9gJbAotJMbl6Jqcg0s/N/PxTibFHoxUaMrpG/upEIOJO+
xq47ut/jbEJvfEKb58RhmUcbAVJUI4GQz58gHRiV0X7EWzho5v4/UBmNBJvc8qth7GPY/C/MZljk
uG/xwCLYQvc8BRFtKyw+uuKZGE65sc4q81fofOmlnLZM5Xeeyfy5i/OdbvEbRGzDtpGa/2IdpLTz
2xv6U2KBpB277iXXqyv09rfWVAxCR543C7w4YRTtRQ+rwwgTMjVx6WJPfKtrUr2yQL6OwjvJiRLO
qNQXYsQTunucq/60ajqG7732CizNXzusZZpY3lgZ7oGcHTFlWICU00jj/Qh5jgTmq9r4hoh90gKG
j7ZCNiXS7E9ZI4NWht5ZhTQ4m+WZtvcxZ+wZ9NuURfR91U3q1qVdAyvjCAfn0XsoS8khoaquyV8I
v30DK5YU06kqwH46Jjl4pZ5tIiOvoYFd4LqcXf9YIerDYHQ2vPgzkS04cTpTUs/bWGyMfg+PC7Wm
jwefbJVbpU/vGEYRoQ+nqIn/sEzsA6i+i7yECF949Mqt2BoYM1V65XcL+M9q82T/NCQhyEoNlJsz
gKhh8P/WYyGhkCaXJ4NxZqrnySneEkxDJBlZLz3T4YVuF+MJXnbPVJP5Y1jui1iaqPXDQxcii/dY
S/C0OAlhf5ZYjwSw28S8FEldrIbKpdB1ovfOnw19pnmfMB9Mff8m9RjDAc48H0l5QoTIPIfPB/Ne
dNpKzUrP4CXhStjSwdjbnCPUs8WuFr8GQtIC4gCbOAbs82gVJNaBNgSOJkmkVLjOPRwcbU6Swk2e
vuE1bVZZCLS7IHETdU/5lkh5Um3yMdmkogl3V/fe1el7dEgsUwbHY57WFl/1EJ9EX+Btki4okPgR
ReFlmJxVqRv8yr61bsRv0QuAPyHdQDjgDjDLao+QcWcmlktZsoxRrnU4kMzPXDJI9kAhcOASiMV3
hsDSsH1re1SjXV8hyOhL/0SoK2bNOKveu1US8mEmZmdcsZkgD70h7zAXeQu4LOwGYDsw2lBFj/Xa
1SLjMOWOfhhCDOxt39y8tk6PiGW+qqHkUvWZvAe2bx8m9gM8PCBHQu7ZPI+Aek6dsxGT/TA0EqNd
uCQWAkQWNWN/DEyMkDOIDTZXuAxs89XRDGBmZfOSM4NCI9H4ROd5JdiUJalOI0O9/ArRn4GxPepr
IwPFjxIPZwAvlFJGVuwv29/QdCLcbJ95rrK1owH3b4h4ODpl8cpBHG+nAMYQrrOdzMGWdvDp+zrH
OJ/1m853v9uywg4oh5fxzXQ8TMV4UxelhbV1prHpeoycafwgcg+AMSTTNEUWFlJPIP/CK53LbDlO
/Z8l1a/Cwpkh1tnxKrGlZeFb1ug3oXjgswrHv9LbRSBjtbVCcnNFnxzsPLrBkMIVwLB+MXUVZIpy
ghkRGxBIDLCjNWAoNoYr8G0rw8rIProxODN3evvWlROZCEJixSIxZpmodychqZJKsQZbywR54v/K
aGydu7mzNbBhUMfyjHoe81CqyD5mOdi42qJto1tL5hcPHKR0/QYhi5bY9seZ9H7SxCAZSwLiq/Ga
RFzJDT5wj7BZW7zYZXMx6wBEmiy/S5GiiU5P+ASXhhPs509ODv96IR4Mn574kJlvmNU+rmZYl1/v
GKnhYCie7XF6Dbj04qrZQXi7VGxsYSJf0SvbPBERq7LBflG9gBkTf5ah9avDlAA0b1toG1Gs4ULB
F98SYwCodoPjbMWqdKkZ1tFMMkTj5jYkqHycnGMfGU+ofb51NsjSD5/iKnt2SbKIR9GyG3JvVaN9
tmPtnJr4NprNj5/bvKqof6tlhr2+br8mtGLNnA7ILoy3/5j7TCsySMXTNH0UNXukJPBOWeCudac8
pKNlLLRy3kfyATQshZpy/MfuYRs7DXSV9FfzG/Y/LLqZ1fEua8jQzV5Cb8ILkNvctjqtzKIGk009
h+JRFNqbUwsIhthoeV06SB3JJqr/01RksEHrYOKOfxqSQsPLH35goKVH3467v8C//4R/Cb/PvnOL
v6CPik3dJ2e/guQTtceWqZQBiRPh7aakpAxKOyBp0vaWjpeAjY/f8Ymf9HC6UE0Xuyj0zKWdfFkM
tyDgJu06dh08NTwIGqmOm6AZgxVlR+pE3gm3PrLHaXrtHLBGZoQOhmGLDQMaRudvNxXJ3mocVD5m
tBMpEUsu3xfCuqcdIsdr3KRnzOvHMXDJlsR6YKd75CfGAYrioxjSVWOIllpOvTBUvmguCR5azmUQ
9S3ybb97RQuqc8Qlz1Mh1qnnPKrZpsWzTbixHbE4QPzVVBf2+3V66dKJxirudt0Mtk3kFskKVFAI
ewTx3idTvVp+/9OH5gGwLFpzfC3cOvxS85M294BztH06vQ2hcTIgs2kjtok+/DXE3e1Im0aNczQ5
7qksqx2f74S8IN1CUw0S4pWR2/MgeaxzUhZGpX/rauunYsw6hNmB/bBcDBtGm/egm77GeEJiOodF
wJXvYhYXTNty5N3JMeHp0bqA2qOhUPETE+8rqYYifTcrcKMpuviJG5zpKrm13fiB84t7RDf+KlQH
W6FT+hLFN3iEf+Hgobiu9cPIVmo0SpQ202uZFr/WJOTO8P2NXkNYHPqW2BpnP3SvZo7ftkrjm+93
TzIwjlbXhUunq09jywbMc/Nlo8hkgd86IJDHOMkCXqX4QEXzmviM/GzSyVqfyiYUwTpqbKiVapbG
safV3I9US/bawFFR1PAwkWB7WfunU2dDYPEY/dfE3xgJJrujivVHLxNAuVpMrACwQnOaDiBeflNd
nkMbRFSfesCL3PaQgiRu4X7vba9/+YGULcFn1OXWz24pg4lF7HIDBiViftvEgaqDCuWih1U3HmJ/
vFmNvlMSbocm3vQWA7O+83z7Myvi32TAyjsql3COHMZIFjbvqRpoSFqwIFiqlo6GxhI1K0K/Xe37
9zKeXVykCAaeOqjGejgpNQ5wHezhegLed9LTm9Va/yTzM36AGYGSk/G6r9ZpP59mWNaR050HFs8L
lCc/jSpen3vD+B0KEuSEB1yql0cqmKOarHBdhSPGXZcINTIEik2aZxc3mrHYxQD1McYgnfSv7MnJ
EoH4K83aWnPvzFku+q2vPZT3ZfISDTCA82iiCRkrAuodf2Fkzkc5VZd08l4NiT45qqtN4aYvYuba
DS1fC+E+26L4nlTuLzpKkaUMwBZGOWoI4ZzzrMED5OkQSKsPPT/SXw/rFE83gmt4BjZjkmhC+drR
1fk6wvHKGm4DzL/BMchO6QGf1Wa56SyUjozdLxPTcOQJqBywJ0izeHEg/S78of/KLHPXm63DkRt8
NlVCfmEHgcAG9r5kZJGBnDgEosoRX/buoeiHQ2mhxDEkwRt1sPHJWAJahvorBuchYatNwAWF/8ec
hTRw1MN1+aqxdpXRdCdIdC39clO1k7HRe1EuVRluikFH9ki3FhRzdudYZPO5uodeYVS/ZuGhOBR0
xxSGxFG705M7mVeiYkGGekQho29AHlqZ0IU4YwcWkNvAMomLMXHg9T1pHs0pp14+FUhAF7JrfnQT
rzvbFsCLE7N7rA8LJ5pY+npVtzETAD04d3BQuH8WKKIaZ0wU7GrqjI3TOXgbgcRK1HlAol7B80J3
40U58rc2Df9QDUDQoYKTL8h1Urc0bCHmk4wY7hqmvNdoGFidDTSOdJ243QebrEfmzcGQgVrrsB7Z
4zPY81v2VG6CSZDxOoeMFtG9KIWALg39V+JZkzj4MEtr2HVFBWUXvTIr7xk/A8q/fM/HhLhEy5pL
jujfFGarxsRyRLG51diSZBwGvMVw901HfciILKfcI0XLJbteS/9GEHI7vdLf7eJOz0NDGaI4mxL6
vbo9ZHnDaZi9RUNDllDAlcxAJARihfGoXGemjuph8shPtYODmuSbnyOC7jA+FJn6TDX/AjrjLdfk
ra+mh6zvRVo8Yo6PlJaexhxHUG4RiNraMQEGpDICasKEg5yQo9LItmqs/pIaezuVWbC2EomHzI6O
cT6c4MiQCjMQnYhdyg4tBJXOcCOZVV8W5KS4sbbhJHxJsLygp+KCsuSnupdlwgSPmLBFJ818xWSR
QnxkbAEgyEKzxHPW6Su7sL/SsHjHc4pP2mH3hhtHLBsPcRwXrLfoLHK+TKR1fR8y7YK1gBWs2cge
Oacdt49eBfvGS55RYyL2nqo/bIZvekB06zDwyYUlxbCun3UrPwHM5zWlP75+I1dyUQbENfT+tULt
sHU5ut2sv5gNpBCU0tMSK+ll7EAz+gxHqbUOaFY/+lG70DHB4jCnU2Y5D99ma2W6w7W2/F/mUx8E
olCMZDnsmVnOHtrqrKU8ZYmu4atsyVmtgvKAzPg2lsmvSN69eGq3veTytKqeNia9Sq085GyjgJEH
+5QYhlUUme9mWN4o499UWy85T1/zUdyryjujaF44cfVSmuJzErtxNLDoqj/U5hEEJ3/egV7rNrpi
9rnqf4GtskNshljKUjHSN//5s+mkcNU898xhY6RfjW9+qnJ4SvnuuvA52OJk21l3sE2G8d3mtF44
anwea+r3CrLmAiO1ZIm/Bgxp7YHs3VRW73D/AnQdgm+zHNZa0M3GTHCGRfEsxnYft3500krwFZFx
yaEGLAah31uV4YEwyAKouyUicvha0y3WpFghJ3in1YHkg4IGuChHO6ryscP+i5nJo7KNaxSw5scY
JAwe3MKHUgNyNOE0CtGF1sibcFj5MG1ccWxIE1xhE652TkVqBLHai0Gp4ppkvHAIvVNa8fnU05ev
CaZexkUFMFbaOuHVcUMwp2RnBWFXI8RtbD+TMAcSBOmKOflnPmf0jp8tki96zeAfqq5kEdvePa+7
AWxmdysdmhlviB9mgnY7Ut3Js9E0q96Fk3Wyh5lmGsgvvr7OUm8odLkXyJForGGF9ZYQwac2OOZh
90YIDTHi8XPDvAUtGgKRYNiGZvgvLuzXHp0qOQPYIDxjXVbl1QvDbzAusyFQLd0ue8s0Hplw4qK3
GE7pbn4ilxfqoyV/CovRZl8WV4Pft6nqA8cDVjhoqUvQIL9TJ8yVUZcNaMp5YuMddcExa1EKZH33
ZJnIwF0eOowViBXCDyiK+y71ZiIvtasU/7oECpzVkHroH1yvxFGb5Ih3w/Et+G0DdA55bG+Hjhsv
7Lp10yKscCkhMjSymX9OStUxffW+9VJTaAQhpjWY+jsUdNyTgkl7EC67trspmBWse6k2jOIkQlQd
YRWcCep96kiPzgbIpiOtJFBPWnTRt9fO/W31T74Q+ou0kgM0jJm7bXyGwpML0Q2fSRdQVvXigr10
Kb2ck30yzF3Y2Tg/nHtn8ukHrEebyuQetfOVj41vFfnT1nKgYY3RsBZS3EdNwVq3g7Mw5CV19b03
MYlqfZcpic8olvfMCvMfP2GFKtUhFcieWjs8IyYFwxehQsh/2pypX+mjzvKmf27ysGLrSavw7pPg
gSprfKH0/jdP0Z0wxbuBWJ5fuHyt3He4Gd9WanTsVI0/YFjU7WnMLC4/6bSOGBt+xp40kMSGsxSj
kFcZco94ovMtrIurmP5VQ4ehoN9lE23RgJRnZSRwUgcvgPLrZkw3/INRTtbBHAjjwasMHd/biLBI
18heM0BzJAIEU7AKkSUBiwyWYQY/3re/Rz7myvuowKCu0KuTWCDDKypaW/dfBABnZKP/Stmb2FLi
i2wYjljJ8BUAj7Y71E+yaNikw4JmXAxTMdURVrsWTJHmp5qcEpsh5Vlpf5Xo7TB+hg9mE9puGpJL
ZcAuskW/zXzxE9zmT8kZW8Z40HMA6/nfugMntWLDr+fBd+kqAnkth0uo+nPGnCjNavxDj+/h0Yvw
TzSbxA9eoLQ8ND9LeHl7nUxiYF0Zt7GUb0mPqjp18Y9J6TzF8/tRRy0YK/NTd62Psrbeo4xWMP1P
XhdP/gox+I0bBR2ssUly7FDc7GuG03JVeAltlXdvBbd5a9OeNBk6SM3GstnG/qqCURFhpbOiC/Sq
Y6DYavZZvgv68nXQ+ZD0moQKPV1agMoXloiLbZNXa6ftFSVZuOoc+aflwzGegLn7cMeQtWwZNbLm
04sNdKe9adLL4E2iKijmDCo1LN3G3eQJti2zUhfa/mGTW+MtMPHCNrH37eS+3Km1XUQ3hPA6ZVAy
D7T7DX3lHm6fMfMKYSNWaN/qeF/XBRMSRv0khrMMDCpzO80/9hLZmPxrB8h0Ba6muND+hbWFhMxQ
NyUElOMUS+B7D/hsSa6JtcIG85SzOz3ktrkSGKvXbuk/4xMB/KtDniqZOy6I1NG3E/P08NFxMSw1
mX1HtOpIp+kJWiO190YJ7LWmTRAJN4Y16R+mxkBywAhZN3jOQv0sCSqvyoaaJuCIM5SjUy/m2Mgo
PdFZIMaMdBDRgBtsjXI7HT8Fhd/Wc8FUdLwnLSm0y9ZCRCnU3JVLfOOI4lDIZ09WzIopbDforeWC
qPp2PYYG2zD/DxV8sLV6tispCY+NpXtUUjz8th0vxzr3XwD9EHiHMWllB9ql8f1VPyKG1GpEKQRJ
imkjTITWpAndBt0NDyFddFR5fNhVdCEQLDVVtmIp5mx9XVvbGXaiuGTq3SOPBPc0K/o2KiTdvXAb
vnoNOeD82sjGArp/DmDMNq5aJ51zswh42YQWHKIR0XtAqc3gnS8ckz1IcUVymbIKkRZIL/zffraF
VfQe+GJl5iwcrQqBeFrWNNFxGW8GGxI5khKiv6GbW9QrC8Jbir1OCONsP483np5cZkJ0bEsDZsyz
2fb+M6EK4hl5W7615kiPGuFekcu/WvnTTWfKeOh7dezJS/JLZ9th8T2XJRrORobnQmoPZpTvSQSk
w0i9fzUBuYdy/kfht8BNWprtzPltDRC6Y1qvRjBbXGJYTaNqHYS2T264dtYrSXtXGP66l2ZzlINs
+Qv5U595Aoxz84/iIcwJiZI1nAE7aumbRqZdDoW4xrQgaeMIbINdhIj1+iet3NcYmw5dxM0jsuGq
p4CMwVZ/jqmMnhBjzrp7/MVS5tVGZ8SdyPQtyNMnL9VA7QZ3Ii0w3/kl4zV4VZikzUfdAJoBedEc
LMECU3DxdTCikBlMyVnLXGvHs4tjtjdexiRe+1BZ1gjKZp/5Iw/RhatqzN+79GOYsY7ATs9OGntn
+qn6GCH/LxvtCcvCTkSzXSHpin0XemiIeq43Gq61B7/yagecoJKTa43Z3rkUoEJwmRNM8d+PIpmd
xiN6YjAAzdVh07iPdAQD80+e1TbX//4EGGfcG1X+wdDeYSaIl9PpaKUkZQHPvboRdI9oqk6uKBQX
uWtOly5GKa61zEKtEmmkwM1e8CbmLRoFEWJJhjgYb2G0kWUb+IfQUhvdCF/YbwOfM7N256YMFXMu
vZVprdhCf+Ms7/aI57wNWjkgq73H+9mDsYrhuTdZM/sRyMDMQnErFesxK2DIO+nFPzGRtVCQvrEn
eGTtRyI4o9mvl6YJKrE1x3OisROHk8IQkGa0qewNmxniaJlJM5WRJDllLSd/mfGyWySUCXyFIktA
iwiwhXWPb173tG2vpouFPQuB6kiv0G2KkSSPKhUvfJujVeqzJQgMehRDtTqbSb5Opql+urLHtFyT
yUBJ+yJYT9sxCXDz21rT0y9d1LB8nM96XXrXwoG52gaACxtKlyLva/JdqCdJtFpkHaNrgpZANUWk
P1AFe8+KC2WYQpiK+gFkWvxc8nsTnQshZ55qsy+8wmZjNexxG7Z1tdWTkNKr6fbYbB4WAEJ+ibVn
1sbF0atTABd/SceI3DNuo1c//Ei7Sb1VTgt3Sw7XSjDCSv13pcYziVEoxBRMSJSYTDVqjeWflz7a
sG4WpeFzDpfpZxAk7ZGkw2ijmuKhRdlDK31KwJagP5aAGqsS7tjc9fZAOMJtiMeWLWEdPhkO5h6V
lKf/ftISM3yqTMIWY0MjpSNy7MN//0B2Ga6yLtOZREfDMqu6DDc8Pt1sstMNq95k3dqzsr8lzzrL
S+BSQD/XEd1+zr6bBM2Owl+z4PMkRyWnS1Ni1+I14PMvIXaTmUGUWMfWSzCQOfl9xtTd/1c26g8l
qlo2VB1B3W9Zq3XnUFp3YN/TWq/6g0Ey0XYsq1eiXf/6eIYKu6Ahe3GumWXcK9l+sazWDolkY9jV
/qliLBOFSh0FI38iOiOyRtAXmoSUbSKUnbHEJNmlzhtD/n65SY0S+qMh6wVC2F0wOp9xkZ3D3nyr
ldhhyMkY4M1tpcpPqU67muVqOYyNv3KjSAF8sgivItOay3qHCIXjEPzvsqupm6ZYD5GDM+zO2uhk
2s1NAOXZ+rE3T3fst0K4X3i9Qf0z4g+yEUGAOWND6+/qrpX6R9h4n6YSyLyc6ok3j/GCi4/EwNJn
0oESH8+7r+MpI/w4RY9DqmjIlo5onnaH+U2R11IQ5VxdzLSwNmZQAX5y+e11oHVZnmG3i+r3md8R
ivGArAkJhRen1/RSuRqEIMkFntRzXs1a9/t419JhKAUhrG1wuijohFs4AAxdU4QcPMQMbJuANFkt
PIIE9MLgMRbmqkzFSUVYokX/2rvMA1uDG5gw6KXiuN3wjPNYVoyGNfzTeTFc0a7fwmS4wpHEa3Hk
nAZD0MQsrW1SrcgrDMVwGOvsqHkVE3A2yrFmBudwyvfIeNTSqTrMKal8i0y5i4txF+VFcmVW/TLl
1m0ogmhjTtZLA45nhQVTRcObRGlneMYydDtzjzb7WTnqEUfmR5iaZ2bxJACxKXERyO+RsMEeyeAF
pU7ykJ14Hnj1jbKIV62HZ6NRrwR8aMsh0fAC4sape/GOFP9f0cqXvunfWfq+gXBklqBtRYNZfhD+
IrDwwCdGdWB1hicKpT043HddV/WtydWjhXrCEcDeyrIerEH6uCdgGOE7XK2+OijYG7ptEa9dA8xm
1cBmaki6Uwuecmc26PHHIaCrMnTcMSFOoxY9dRpwKcHbqAn8QRsylKh+clV1a+Ecx5wcNt/SWIJK
hth5Rx9X8gEnIHpgMQCcIN9WehSGJouRzq7Xygmq126UKM+G6MZfVKAOxEFPyun7vMsu2m44grUj
cliTDJeM6F2rsdaaaFIW3ncrp68aAstRopHf6iMDZ7jKy8ooxLvSrWqbSFNsNc/5qPKOGbohvZ0o
8hd9rNtT7VKQlmxhNyFBfKAJmnjdZna+JhfxBzp4vVAGxFMTG8tgzzpzk5FwEZQG61cK1Z5AWgKz
7Hcj43gaSQa78fdTjxMtVXO/4c8i9Ieqdxll49pVbrCwKNhcR1bbvhX5KtCjc1v1aKLVceqHca7p
4JJV47aLWEoP0kEqQKBVS2tN3m5Yv3gGskPSrW+Ylh5D6Cg8AhzHEOPQLZn6xi406+iigcWpy6C4
8gmTMto7a4lNnxb+spgoUoWHMQwGEP7xGs11dZpqkGJRhWGmc+Yvtt6C1tPApWbqSYuhMHX2d2e7
R+hu4zJvee6hyZw54CmuRHGiZCtW1QRyn0w7Q6GQYR47wEjtwL/Ezh0r3TxHSR3iu6YT0busHQ2F
MQD5XIrX2xIJQ9docM7//UOjjsKdjowp4ODZjcFTlPbxc6718S1CZ3As0/E9dSx1KdviYdL/Ybq5
+5bP4qQvLmmVwAvKMnC1flaeqyZ8jXXkUkZXAeKtC+0JbcevByHmKHVmfLrtFBvlaZ8OJbYiEF7w
1TgKRqjQFrQ9ouF+abnK3gPVNtE1TeEkNoleL4ixP3v5h1bk3aKmtwCTltJVlBZolBAjnhuqAzTv
Qxaml8aBme+qdzROwVrjnWhb0lJR7RRrT8d8rhNQYZF0uLXysoH0RuNnQ02sWqt6Tnw2TTNqgu/6
pa/ZfHWEo+UExK2bOuBeLO9i8P5mqdEWHiGEG7fZtJ17HoM0W3aDVNtoRl/nUHCxfyRNzfsu7iXV
HOo+qkgh945uHXGceleVPsgIWLkTvN5S+xABBw4pjOAdF5hx5EZlkq8p2EtDS25tOCEZyMVHYRMn
AuDqDs653Dhl+eJnGtxn0gIrh77J813kDYxv4hEgtpHnsyHUws9Iq2rGjmKXh/G1n6j0HE//aSrr
0HYBbb9Rp1vL1IKlatvXfKBhFwldPeoVrhwf2y/3Jqy/KDmn6FC2TO1pz1GvrlSc4LspSB3QlPPI
wqGk/QRJ7UA47mznO+npS/Vgh4dCnNIAoL6lB9sElkTPw+E2sEmjYW8hxQUn5eBJFugUiXQoDMbW
PCAYhAvsOC6mkV4Yn76DPXDyGM0k8EAxf8XRdoi7YYXeWZITaxEyzcmXlV7OGZyhg/WKDzYLlOmY
k1Y+9jiU4fZuaARsKncuOsYjoJ0VYYykFnkdEhsX/hFLH3vfkwkCKhpKnen90LvUi8Gay4gGK2VR
IN2tOTejxmDfWnb9IYZnlOZ9d4SmE3jOUmKiWHgl2fDTYCPLNadXVpyrtixIg4+Q1o4kOGyFlr3H
qsvXg+eAYAEHFQ84jlAHrjvVgyGJveoKeemNTIR0N6FbPCX5v14bWA+gYMqqOtwGWvoEvw6Skgaz
tZgJ0jCGjimZ9ps6MiDVyyF/0qg8fIQWe74N4coTbnD3TONk9aggMNcyMNbFS5EUziGQjnEdiUm6
egMSwQ5ss46OcmF1RnxUuOHggsTerhi7jUotb5f51nMoVXuOzfHaZJrcDIn7qiQIbeWN0K9MRxw8
rh7QO+Wmabo78nE+Pek364lF8oWrpF0zLeSkyADOG0P4TIpNcCJBcpcxKDgbOhTbkEYdq6K9qLBa
riqvvLQ5E4BR14xNGVRv/w2i4jR/NUg0yWCFxe3B94dq2/E9p5aclfG4xsDeusm+jpHBTN54kLCL
D//9yanT//8JcthB9I7ICtQ4DuNaR6+3ep/YT1ntdK81eZUcQODEucD4KjZaeycylTvL0+MzQ4Pu
XjYBfac3PnnakNzpGyZ2XEGo9a9eILorCpsD0/KVSlgqqXg+HpXhnpn/fxdT3gPOzG+pyuwtiMsj
LOcPmUXyLim5d9DxmxXDzeKO8cDdeHDI1wDzw51fYD8D09RtumykNLf0ZtkMUX5AjEOokG1OG8ub
+jt6+YTUyl4nHo5DYv5XkDMYstNB5APl9xjEZ6QYD8821npkfdXKHi9p11V3YkAQV8UQXkRyVrVR
3v3LYGSLgQtnGRe9t5PAydBcsb3RkgmGSsMZHeb3OK8Erf1oQiTgYQVaeUc36z5hJT/XWpbdtXoY
WeGIfyLWGYsmx1EMPyTiAB509H47tbk8V7Da+bHZiUaLntu6C3YE3hys+vE/os5ruXEdyqJfxCqS
IEjiVTk6yvGF1e7AnMH49bOoO1PzorLabgeJBA7O2XvtieTMVRzp/F05cLmdcQo3dsUIOyP1lXw6
lxzFaUBMv/xg4I40Liv6nvefjDfL2DDdPCu3ZlweOOm76wkikYVkvUbE8x4ryaovN9hUyMKtRmA5
CgMg7Ayy2mqop3ETXyEh9K914W1tFeOZz/xnGIfm25T2B+jI/b7sHCxUKQ0U4CWabQXJb8xu409h
fpRGUrxIrhA9ag4e02ONXvsBv0T1RhLKXDrJc40cZjZB4gruC9UgaC/l8Dm7Pqdz+8Ssq9shmaAJ
0TO/DHrVbuI++WcEg8+5Bk9uRqf1vTDq6oxOk81IZ+Kkik6s6yn5V7oV2gfZBJvSosmnWYuOFi3+
MGcZ5bS9wxTG8ELkw3tNjtA260Ys+E6+qme4wXE5VceMU9vGaCyGIh69E3rB22wS4ZffTVcXTfEM
rCVxS8Jd6ip4C7iPSF5Q+gg0uL4UNpK7hCKQKoGLb+Iym1HMrpQ/0uud5W8uKAj7Nv7Lnjztwu/U
I1m3yLu0dVQwDriMV+lAUEjWL5xzKZytqvxbn6fYFRb87Tnpp+ChDzCmJwO9q9p3xmOj7RW7tHzz
AqfcJRY/f2nxzkYOd9tx1NknD32lmMKeh/p7rCFJFcUSEc4pBz0T2SEqJUse0dtKiuxXUHjju7lI
8zIviTin8/WErOd4Ckn1QJBJ1qSJEqhPh78Wc7uVmQ3ZQz5l6cnG6b4WJG+9WT2XNAyoCgUOqmiv
/1s5wjvLZlQn6RX1OkROvLL76W9jjQ5hGxZWfTO7EN9EB2lpYth6MvbGEGGfWJ7imcyPAynjQFrT
XdmU02PKzFyriYSwSDlrd7kpIgBCe9eNkDwtTy3YR6BQa9wmUcZ948/drbHVhxlGCu1lRP2EkTKr
Xettcansld9XEEtt8wR/OV7HeVvuR01uBIcxfYxjF1tzKQJMVM05wBiznTL3IFH7PRclSWcmGEaC
MIDshIXxUs5S8c0SSCtT4bwZdLG3dKjJ0qjy7LGp+huByGCNklvXocGbpiJ/G70yPICHaokt6DKO
oaC/Om9kbzd+zfytL9xRW0smxcmhYbi2jLZ/6+sgO9uSl/P+tGtDVKq8ZKvYBK4GKCw5aZgnwLRC
ULGxCN+Z18+nFkMvOnieQpWAC+v7R9UbtBXauYO6s5guVE5OJsy2U8I0Gm3tJI+UD3I9LVuDZCyx
96PK2rrLDdXWeYDQkgUcA4l+NKv2XTJnh0xZlUfmlvrNquJuaemRM1CEgH26ZZaeeESOLE+9EtiL
WWSEtC5vdyHcfE/pw/B1+WyZGdXBsHLM08tn6wr2jmsBg7t/Z5En8iTJkl7dv3PY64yAgbxd3b+Y
/A3z6oCBuT+To5c9FoRQ35/FUeE+xUF5+u9XMrPppbPbzf2Zk1ftDcBNmCfmiM3rZKpguN0/he9n
0+Sm/XJ/lgf2MajAtty/pWfVL5nlVY/3Z75v/24aV1zvz0IPmaciIuRy/4/gqnxO4xqqyPJHFhku
cgxQxCYuf+RMgUaesdeyJfLZvs6j7YDKYn//rDNxdQEoKBlJ8uJmFQyiRgU1h1G+2PClsY9Gbp77
Z5usBC4uGUbd/y9+C33yLDAC9+881KNDcJzPWGT5uRBr82uM3JXGMN85T+n4Bz3h7cs3doyxedIR
eXbLl/p9E78kgUAxhAKkgSO+CeKY2GJcVVURjm9zl043MS4unUdSfNxHFLT2xWMtg+JRU9uW6rmr
2NeZnXMujabnxf9ccfY+m6hpD/DsiEmryRwkqLw6l5Fv3njvz1bnIyCnsDxgU3TeCIiFkBODZLas
MNhYHDRYlUIHFdc40tSbrA0BogjQSQRCPMhwu+2AL6d2322JADARzkPZzAvUXm72nNq+cSMEKXnx
innDXhO+qeVB+l+iDc3XOB6PSV2aT0XhPySQiPa172XYiW0wUFEExAuMw1TGfzN2+au53Nc0Ngnb
GTThDJzyN/d/k3iYllHAUbuLxchetjg9LxSw4WgKqL99rue3uSL0yi3J1iHV+79/ogxmMKZHoCm6
8kmi43cDFeJffcf4Si3CKCO5oJvKCngfbiEdYdq5P8TOA/hA4/X+F/rhtNMhcvmxdR/dNjFu3rJS
VtQwm3wofoyQ8ZGc5A2eF/IPBuaXeslO9swIAEnkgzhy/Omg8lzeQAqgj8NTDleC/6FxMR17LVF3
ttS5y1JGe865WJzdEdy72Zsnxw6tSv50/6Tw2vzALY6MYUo3kliUN9T+J13nuMpcprZFyWpcVv9g
C1FfeWK8zbH1Crm9fTAKFNFB2D+5Uzmui1IYh5Jb2EusmZaFw7zCkcCxlbVxM0Z2bdjfTOxXTIH7
Z6yWjOOXXcEvjfCIqxzNji66W0tm+2MN0KNl7jLMAAqEUE9c2if6+RjA5fBlukP3YGeQkzysEFmf
3zjfPgwZb0tnMQAMCdtiZUSTaMYc5uv4ec76P50q7OvYSXGg/e1ihAd2VAL/ONodrSBgH+E1xodj
CbJ3IOtw0ncI0QoZUBBTnt1CkAW7hI7Axqlp58fj9GtMuHMYWY709B8To4VrZpsPo6zaZ7/WO46x
E1bT+HdAUfZKqiaxyUWV7ccCrXo77k3TOYHFs8mGeYfGwOnYK+UBBNJm8iF5JCksk3iZo0m8VDuh
3HCrYQve7OJXvqCkSMf8ZwhanMFYZTezoeAL1TveDZxDAoR2yfEiqsv2pTP+IM3xXpsOoEUmowkZ
RUo9xYm9GOxzCZrrKqR6zcp23jCdTo9k8RJovPxOwpAt3UGO3C7RZZvl3Xxd8ruCdHiAofWKHdW8
3R+M7SR0DJsnTg738Z9ZJaxCCY2e5Y8IJS+Gv7yIRiMI/E5ceKQ3JhM38PR6rTpxcZnXZ94MEbNm
Oelye9lq3+g4g1mmGyggSBONE+ojVrejb/Yk5gwtxbrRIyUqVEnbS9W3ABM5u9ug2PKr5laEecgB
CJcUoXIfVmyVgEM8dchS5OqC9ox03mq/Fw/RwrLQVou7hUF/2H72lWFupI+VKZoy70RGL9nDZV6d
4aERFBvXxqs2C/OQYjRd59kurlAg0WtXqxqzy8af+i+/wgKTizg/379cFouIyDTf22g7d43aKzJd
X0cj3xkU0PvQ6Ki8YVhjGBnh1wuC2si8e7RAjBOO7dxmZTi3pWxCC3vjNoaKmzbAYZLPznK3YyoG
xD6Be7MJBNxE/pDu0ZV5N25K0DOhfLayBIZGemnduXziWP9A2wYhuiRhJKMljOx3xQjjW8E4P7i+
171CGqEJ0d4o89OXAoq+u8gIfMdGj4CBp/HtB2XKHripyY+ujafW/CgZaKE91fRd3Qm8Rlf2D/eP
igINvV82HxV8rojGDcppVo2OKVSKVw5PlEnbtY0f7g8Jt9F26runvGo+Es/LH1KCnSCc/N9HJWfe
iuPpsR1zOEEwUNFA8BX58tD12KtTFb+kg942lND//XMhpMOsNKYvntjQkUIHfaisnVPRZecJQ9l6
7OgfkTfePtRZRBOpVNCAonEHCZVqnVCtheKhY6zSyYylBKgkC6dILiI++ejErrSpGKrSatlHcUzw
cT5A9HYKzgXLJxR60P++BMZxgLYzWwfjnDIs49+1ZteGqLJmWv6ZgeU+AZmxTqw5//vR/d+QGud7
G8pqNJfD6f6QY4rYsUl9RzL8hBJb7+6gXMdLaWLY90dvDvR/+FzVzyhf7s97pGBu+ot6L9wZmqrF
nbIjXK9n3Vlvbt2RMluVmrSAMKavUpRvPainqerTZ1FinezzaWcQnLhXEuGTpnmyGSdiCzs92CvU
cR08FMBTcoSF62LJ+Rma7G/X6vkQdKpkCwsssGf0dJ1kBiaq4o1f5vqHwlCizMemW1Kf7TSNBlSF
1Gc2ByMsD037DK71ALMH0V7snws3aY5k28VjlkFHxs0FhhD6+mS9Vr53plGCzbWx1HM72t7KHeYI
1EgWXhKoMjTs/OEnfYSsHX/XdPuKzEUgkhgWWddx/zTO5r9pLrYMqg5Wpp/MULjvVsR8ppjL8UXR
XCcBwt+gsee8OAq95pKf180DdjRBPB3iTQ4k6KDaKD3mYfhjN/tS+8xtGNPe6p4xlvab5ADvcdyR
XUB/rpI7m+3yV51/xjmBMqHvOe9k1tB1+Zx13f0mskkTJOiXjzmS662XOFgGGqiF6VQ5l8SmxcEI
sFtbZiBP3hC+ROjtQdk78cbJe/tHBO9iYqTtx96mbmwmThn9b0wn1c6oxy+zWt69qTmzQrs35FG/
LFp3nIFH48kXwr24moFD3wX4RGr7UYwhlFJeeRGB6gx5VR5t7E8tgxbMFFb3xXT8g+5r8NdApDPJ
njWcyfV2sJ3+k8vTGIKEno+atsqo+8+OSwFtCDmBsEDrmxR6Py1fmbkDQqQKPCSGRBwixSzPwsA3
KJIab5Efl1e4t867a/yaMll9NmlP0CszuzU42dVc4JfsioUblBKwRcbiiHDGMV49VnPElOVX6AP8
bOm4Q6oJwbfaIPBDVFw+AeyDz3vpFBL5s80m5zPCa4OPSBX9Pqmn7jIHCTInbWyzKsqubtpk9B/G
HyLoUeYs7EszR5MzgBh1cZXh1HNeiMehWE0b4e/nYoqJXm4ucUagiqcLZN9IUbKuTPZeOj+MNYk1
FgFTjL9IVbD9a5J506FFWKZpJ9Mqnzkj0vNtnkWokt1sRSRrkMTxQFEcsUAhuHBJFc+iyj7JpEJZ
aisGEO7oo4ZiAtfYo4dQ81+cCnnhDORe7h+NEUkGTRfuMd8j549I5eulXCRaJAAM3oBVFdARGXM7
24nmS9qZ2wQU4FXllti1Fj09dEUJjPsVQJXizLltnYUeYWU9BKmgbj3k89SL3pSQrM6Dy/lk2zjE
dcIGAps7GLCFh1pgBPPNNylqBCsmFCjLffPLqdvbhNBcCiQKl45mFboT1G5tHdSon38m7WOaAzM9
80JfjPDmo1dbQ5Slk+wk0Rnpc3S+f2RWWb2r/OAPClJn73rd11S0DNkrgY8YE9eZHMPoHFlBdJYD
ERd9jAvbZr5wNpcHRnb5ebJydTI40Ymw+O9f/v9zdTz9MkfkY5PgiwRyk9Ns9v/7kSxfXTybp3I0
BvzyPEwWAr5kag8Yr4VzMGPqQDCgC86S7436zTt4ib/1lmeBkoc5sbuN09m/idPITxU9n9oT6ugB
PFtFNnoML742Md1t+HpLLwjk2MpQaXn2DV2ea40/tU0YnGYVAxp3bI5eCEJFLQ+m5/ZnM0jhuLdZ
vraLVVXOwalSoiMMZiiusqo5H41RRpOL/WcqxK/7s36qs/P9o/9/uP8bcZUPgzIjggbWgD3Mc132
xllKVtOpRIMWNSnDWS0Ev/uEV8iV+Q0TuF7H3UEhcT3fHyykr9vKgYoCm+o0GwadPop9DBtQBJvW
3uSJPRzl0G5brKwAW8RGzRpWpWwxkybJ+f7i3d+hJA4JpKIR4ABAfupJh92G9FdfjKRCpDSM1Lwl
0DhknhiaprL6cCzNBBFkHuBG9ZtM1umHt+2R9hoQ3IbVvxHTTgEjAQpUvxcKrow/2a9dW4rzpLuT
Z8/yL5mIh9h323/CRPWCteQUF+KJUTcNcES2tMIt43PuwKqHbZnsaizruy4m5aI2uuKWEAcXeYtW
TJT1yyDiZEtnr3tKetAnfYNn2cWlshfkvF0rASaGy/zbLprhnNNrO9bSC/GiaIKTRWEdKquGJSeQ
jZoMek9mVV5szLlQMubiiSlmtrWCADzDbBebKkOdmMBroU5kKJjp39kgtn6GrIdEIOcNcm+ZMl6n
FUc0ocM6H8XzqRc4zurm2WD3hPBaP8+YE2wnBkbE+WtI4Gpkc7pgrFkox7YxyEvLrA0eJV4TEzci
uA/ODqW8JmYOyHVKU5aQajzZkvDzzKKI7xapeK1tRON9oA+NKfwdfi2sBU3GsM0YKbIsRpSVKA4z
r3ms6eo1TX8ky35XZgyIvTJzwFCO9A8gkmx7m7+e/qLcFg52rIlkk4PlwaebwS1FrgL5Fo14q5n+
5bl1dSYy3kuXoMcKRDRaA/8FXkf730ftTFp0WwXnSk/uJcM9jjlQb8jMNh9Ke7xKDwdFFNSwPYJH
zr4tQzQmyJGvPpZmiTOVCWU7Aj9BPgv279R8siv8eyP0n1iOV9t11DqvHhXOuV3ZIiXPSnnWNvCO
Q+LhGHOTEMqNk96kw3wXdOOfzE72aekfufsrjjapQu5cG3SvB+ehn4PPPsye4/xbC6h9UUcASUsp
y/Jgk6oVR0s5XD+lfmSCERjItaf9+igd7zbq0iTK1iRXD1CSKmOSF1M3+aUAs3bDt+u7Z87Lxmq0
lLWGUfdaTQYSB7ZoGdY0pHIMV63+DBPMW5Oh+71m4MDVpLxfVBusEWYy0CwZ9/NQbYa2OjDOFFtH
5H8z2/purGNSmCY50T3JjZR9U2hvVOUxu6+bfeahf1FBB/J5dFjno9n8oFm701GLfMf2rZslbkMe
nXPaCQcm1+0+5jI2cdujsc09J3oaazyRSUJCGu5EAY+rchVR7mlqHNLe8bZ943rryja+2Z2QVbwY
jhe9oO/YtIC52M44LolAHM2geMlj+zcucpv0a8vC54EUJpr1V9BaXA5x9ujVVnmL8EMxuwY/n8jf
w9DureXFKwcPHZmZs2ZZD3jn4BV7ZrWDBbEWBYPNMK/tdWLjaJJ6+oNUyVg7i3MN3Q6JPSSV9mM2
XyuWyd6r9b4ty3+SCbKW+0n12z7LqNU46BAWTb4ATbmmCP4M3TrI0alaYf0yo3PdM9050JHEEz/a
BnM2rzoUuV0RLMVpd5oqcsSNxYJO6I2lGgHYy8pORjDtPKiN0SLliJWG9h/Of1v/j5uoF38QxLS2
QLaqJtA7xycwgzgiAV7l0s9ldwXA1awLjOjLf+T2BPDC3WyG2ADMOP/JiRhcOMPgKZymeyTbdwAd
topjXMtWOBZQEHmpghYJyoTYcFVPjdoFxNRspjiAqDaV0NdrjvGYyFEPufjVHT1dpllbF9eEAlqE
OCAdsorwtQOJwsGENi3+QT/MjVNS44Q4F9o+/ygr73PoTaKx2sahyav37BLxTuOLQMBZv5VV3iGu
PmYOLFzDpyivvNrnbFv71462Uh36D172oNDtPGAS864wv6Z4Sg9+jF7Y1DT1yGex3ZaLV3fEqk0d
EHLpy2LT9xAJXmsvJYxduySm9RDVrcZ/KlwXSaIQhwQL4MP9wSRJS+yjaXbODZFhACJjEuEK8vkA
6Gd708gQxnupve9dj2wTJznnS3BjJC3v4f6QUoqQIKNPbv6sas45GCZZdn86/zvj0mPPJtMGAsyz
qXt5Dtv0iI9OuUAc8ualCpdA9KL+san836uQWXy9cE8xiRnnMSdUk2Cx5oiv8CfBbrgdmhRlcTx9
mJ0UWyum7gTE9SRjbx1V0we/N2uzyS8CpglIVeNdwLIx+3A7utcLFb913z0QvJ6tPqvS8K4zt+Sg
qocxYNjcptgq6L+S7jlDH1MmaS4LOLIcimQDopfekzn+MtDcFjquPpBsjjsbgAsQdyDFPticxtkG
oCgRTtgfE6EKKVncscGR1S/i+Oqq5JE/OkiglixeMnY9omsD/EmvwWj+lrGlf0qDHzgF/g6HWLaK
6hgFlOkP0IhaZ1t5zqMw0mJjOPANVLGWrnFITsy/hxXD5OZxsGgJg4lH5xIi54bGNLPTOX+JWYIx
FpVkckQB+mvez8Gpvtwsazggmz+WYZC6Hv0xdSRY8HDdizj98LryaOf5FR+rcelMjdID8U+WnCXs
9l0a2iicCx/uBHI8G3XJbo6J0M67f7QWSBrLk79hJdWexYnDTfSHP83aZpoZc07j8zQr+w+8RfRD
0nwps4BGFW8vZFjqhQrzgzahm5hu+zWCqeBC3ph9bJCRU3JTT3n3NviBgkgTPhYpemS+xDTn5N2h
qzD5A0v21M77OdQ/KMYPrarZnpVB6pULBCR3MySccfQ+WnBao9khEq6NfybT/DHobMC7oVIQAGsU
cWWMZja6ygEd55oJbop3SltrBuQYNUV86UtvHcrgOQm5b1guGgejDfHuqPsMVOolYpcoqf1V5BFg
6k/GMjDETk7qCCyFtduIJzgCKM7sM0vIxggFUgGsm1NidTsv6C30imyOZcRpLaZZUmnnbTDCJy8T
P8JJppVd9R7tSyNFZ1W+dkb4ls41U/l8ZgAnQRbVMzxkYqkCt/6IJr1qJvtfVHFcw6QPPlf9Ekxe
UC2n3w5IgtRKm1sHoy8yyxcIPDeAbOD7LecX3kwJ8JzWFCnDeI44itR/IoPZWrSA7ntivjgkPJPv
QPGe7wKvuSBnsI/4Y/m1p6vZ0jEc4tjfBknprrThoBsGzTVw5Agz+GI+AEuA7vbazanr5yPj6Xxl
t3C5hKt/GWQqI8uVM1uRfMxCl6pCMQI3iX3xawx93DdgxctdUBOENNfREYr/q4eoYvledXHs7MTb
vabgqShTbepJ9R12GP6yhtA1coVunjvR/vJ5g+ne/0bzg2NBT7ShmrMjEcK5FcEuEacLIw02rkhP
UUiWqc69bk36yaWVv1I7OrmdTFA8hB9Z2XwStIofXZHTmA3tE7fOFkESafVN/NPa2JRaAwS7kn/a
EBd9O6lDFZX0YXnXm2vZJbRyguJxjoS5zmjn7sMERwhaGMw/QB5bnNfpEJ79sYMB5lEaZmlwSFBt
HPI4ztn0anZZe8B2PP5izXF2Tu9jANe7luiaq8yIL0gEPqiSRlEqodRDYhAj6yEa26J4RXTlwglU
70wAS1JxRH0gUfzbsnA+L3YxN+quyYTOjTgW1jJOWawlFB1+8zQRehS2rv5KqYgJgmgf6ejdVBo8
tIL5FhqCjR23Ia60CVdVsUSBzdY7EI3F2j08OhlClsp4JPDoH3WhZFB54ivFKqlbItuGcKNCvZez
/8eSml/eqb4JTb8Uk2XR6y8eO6+ig2LQY0d8imBP5/Wh8MpddW1L4zephcUlsmFW02NoJecDvGVP
o9msk4hxGY3Ms1G2EGOqf2ENA6xPMX+389sQfGkE1ghS2Jekb0pmA2Spz8bTJGOc425DGZV/tHSC
Kodg4iDx6Bsi3+QNBYtG2qqa1zhQENe1SJNNIyD9d3gze2iTuCBb0gBUwwXitWtfOls3qI+d6Y7I
YOF322oEMjbYe0zGlCjxNnLnPygN39Ll/g+y/LkyyaDzIvcKtVusNWGMRmdfeUc8lp183sJjXw12
9gvUwKfwjxEOSoK2UPmbnCl8MmvDkO0yCSJajwgMWhofTuZszTjE9UVo5tL4acts6yAGXTEZXtNQ
ctaxOcw704A73hGlUIdiDQLlUYbG56gQYarkmzNLhAngJa6IZkwISydNGtoQTuSClcJ32Sa7wvkO
XZh5kw9vsjk3kUH0VPDPdesX02SpxBmXFOopj/zPQQ3HuUMzmnVigxD1Fhb631jsO0XqXoM/DM5A
yznkNNvxz0h92AYYAPEO0wDXT6F+6KSkazs5NFGtb9Fl38MSdTATe8JKRfoDDieazs6u5qRgigJL
SNnITdMiwYxMCyzQSHvdQNBEXEKrPqeUn2tPBDm6+ZOtCFIlRs9G5CE/aqypNbKqlgCDbZ3B/+4n
+YKg87f6K42CRT5CJJ/geR9aiaEh3aEstY+V8k6AKy6hL76xvqo9pKx6q3IPxqHdrbzG7dZjrdAV
OC+D6p4NwBWk1IGDcjiuBCCsXRMUbS7SdRqEPwm+cB/FQMTKOzSalnPY/qgI/HVVUTfEIWltXRa8
on0CAYdDGPPUum1T3qAATGHB6s3khxw8d8eV4uFg0MywU85/BaBEbE7YsFHjGeMtNP8WIYdQ41eE
853REmSMSv9LveIljEh3TPNiW+U0K7QBnMY8NoZ+iW15kWH5RijdC4uSTZ6HwGdDpZYC67lRGGPY
eam68V0l08nOdUeJOD2xyl4K7WFZZQEdEnNtR96TyKdTlLNN2E2NLqzlnhfHmZyMsCkAKESb0CsY
pTx3poH5N4ON3O7mkLOGOc30lJjjB5D7I8fms3icqjGHeVh8+IoFoLW6E4sJ1aL7GxHOgzm3jxod
xcC8zw7zfxr17Ba+0c1RCP8Rcvw4XfPbHcSzDrklk2oTuqZeWTPXnathjMIgxJv6UrDf43z4ke78
aS6RfqEwsII2m3IYKTptIjCm+UKfko0cvkwAW3gnEN1Oo/NNowCANGucxh9bsDKlaJUD/1QFTNRd
8yQJcrboMcxFvCusfk9MgJDxESDLQTnea/ZdRbRGAzlY2yIannRiYCRT4GAqKz/MVvHVEVyxgotG
0g5JDythuz7cZqpXO8+6nSSqa910OPM5d5NbWj1lXrlHxIy5xi+OtJoIG0PAtFIgojKkWIe4e42D
4jNpek5jdXnuTW3iGeO14Y0hUASmW14Yu47xUB2p97BrSGkYl5sJylBbueWxU7tRdZ91O6YHNtoM
vf25Q3i1ajwwItL67Lv+4A2QUisMz9vULk4u2s9NQYAKKTbOvGGFG9d2M7xPsVH/1w8giuUAGJ8B
IlH2XTsPW0KDnhbCMFgNnCGJgfkwTvXZi8h2j12cIQOKk4DkBTvor/GAaUJ/eU2/z/GIHNIh1yC3
Z3fleHZ9mIoQMaJn/vYaTYpR4eyyFAYVhNGS7fQ4jT5QOyBDxF1X58KHFDqPxR8/XgoN9IBrzQK/
ntL8fbDRnESmaNZef6wWl1IbwORoFSgRZnL5GBHWClnDHpBVNqAA6QXTZHJvw9hBBU8HzOOQO5AL
zNvR4DhDRH28NeIkR6voPNSB8Rn4BE9ZBnong9kUdQgCgCg8WC3hlkV0cF3wIJKZ0h4f0SX1ELgh
MHl2Hia4PhfPKE+Dylh1RICIXyssIkOD6tHQ1o7gJZOsEmunp3pfE2V56MjLWI8561glkcMkHUpD
QnQQvJ+DSsCe0uwzkZk+CfS7TQnoCCE3k/4F2xqhlXBrucFpGF/NweMKwmO1QhrzbY8NEEEKItRM
21gZAQMpwotAKcAILj8DGslQuBUluvNsDkCfco0617PHD+HAbkQpYgDK0fnW80jfxHF37Uos3Qul
W86KTr+hNa0UvbUM6tSwVRsvg/LZ+Ma7oI4ezb57RYteOdXGYXeBaBFcgKnFm7Z38MeYmbVOCog1
wG1AyEqbEadt5rtMwDwNwukhDsGZpMBA8ukpAUJ9DNFDcnkAIUrLjxxlOVJkch7KqnEBE6LHtWhV
PdfM4RqjlxugB0R8jj12WRl9zZJSSwGz6AqaiHi7uAuw3bNXfaGd2Ku5uloyFhvJrGVT2sJb+BcD
tQk3mp+ku15a7g6hp4UHmlTodPTDA8456ibj9xC47cExNaJHa9swS55Kx/xQZEZVLfhCH70b47wv
f64h3i3GS/KtgHhDHojhtSYTCNs4R0BB7+G7Zf67jG7oUjUAxWbnKZ8tuRGp9839rNKEXQV/kxhM
e8sxyhbZPsH3wXYUQKDznA9zwE+V27zLPtc82PXaLzj3tYims7T1AMDRfvW74S0IqU2BR6W+Fa7D
qQh2TL0LRoEcmlztmfue7RRHFxHQY9Zt4B0dp4ghlolPjtdua/jk8VRdjiEubq7aCaetDMlWxn4f
Iq3EBOuRZIX6gsQr9bdwpmhfVOmfOTEuXtx07CqmvxponoHLqndzaf4Zav7i0scqAruV3hQyONlB
ZIQY0h9Fhrml8EfWHiCCUJrAsw3PWUxGdEXa0crlVXTIoFtDL4UHL4N3iXvk0k3Ng00mwYNlyDMH
iE1DP+riRcXAmdYmZTP1KA9FuLNlShp3SHI5JMc1CKPbnQow6WobGvG0d2d7J0dQ7Zph0NZE8L7O
y6jYJLyOBEjRLkvd7tnlFZQdKY7DQzNqASLJAklW+QlSg/Qk651yODdqf1xK379WiOVU1FYK6bfH
FdLgUWWC1C1FC35ah/bVNjeMmo0oFzRC8JVNJYO8RlUf+JahThjNNqkwB/o0kIhzmp8DphNHuALP
jSIPgB5DixCWutNLBhi0AayBODHPuZU8YAlp3oPR6Pbp0HNfMDze5FNxrgwKzzL8MeLgN0yzs2jL
8T2dPkLUMxgZmVOoiTo8ywGchOmM1EtFTDLRBTKP8dNjaCfXKU+eGRbLV90xQhCz8nZOsDel7k/x
NO/iIU92bpj90dCw2qbsbp6CXuy6ZCQs9XSfitfYNtGB90/OjJIRZRPnmBlkQoV7qpbGH4qC86ww
CxZUPzCfiW/vjPrFtyHG2UbzWyP57hOP1ARCVU6+462qyCY+mwD2Oq67bSmX/AK8xrkgUzwAba+n
mB5yWH+xz1wF0NhNO+gHo8t3fpQbQD/Zq0tAY1tXk1/EMcRcy4iZDqfEYNMZ3rcjXGcTqlFvC80i
MHsQTmsxHKj2vpXqYENhloU/RCCuqjShforYlzR31o3jIXlGQyab4o9znmnnEcTl9HtEuBczA1GU
oObIM3M+xwoMGeXJMabBvTHn2jkgoAALSIMIrCYOytnu8/UYRC9Zlm/6LqpJFNxArODGbGUDc+KW
lQrqdGC2x5rktrwbaPGUzZ4AR5esckKoXImuYTgUcXhEgeDu/4e8M9dunFmz7KvUaqvbwG0EZjhl
kARnidQ8OFiaEvMYCExPXxv677p/X6OMstvRklKpTIokAhHfOWcfRqz09nHUF+VrEp2NppMHS1HR
1slP1JoHhx/yBURwoI6os5Pz3KOXLh4DOhKb7jGla2IVR80ltPV+Xyw6yUBcw/SbO1rttKDV06ee
q52XsXgYxvPsjfVygNuX42Kfo182SMzhJtEYakzYUjyL+kmX9qQ9E76lTtJ65XawZtYUvg1V/ATb
19zaGbQdY4KuNyfF0Y2xQ9SavqOf6w5iJ7k7MNEeyPNc28lBi4GFYp8kH0w4TyP5AkVaXVoaBySp
C+pwrDtqQA0GC5JLDFYV2fAOAksFSVvRNew3yVFwhewsEgYQbB76JMTJ2xHk0m2X82O21vQI0wjl
lBnNVQAIqu9abykAM19cP1EsYj3zcPbp1LUf50yjGxXzzTLqDPwGCpbFzDwxa+ISA7fCcnzNM/BL
bPipGdj0WrW3zPq74J4DbIZVfGEH15cR4tWhyvMDmn1AO/dFDsltyKR6lVLARxKae2GVi5thdh5S
jImrcYb8UFSwbCLJ8LNWaFwON2GOOnpAOHiZCricPkAW9x2e/XL2PUaA8pIYmrvNavpvnetcN++G
JRlsE0Jflc3JTLMhSFhcVlqKVaIU+KDMPX2g+pKUgFbP9EvI8jp6xmcdQdMRAo1uhvnhhiX2KbM+
pAWXFHCepVkW8kMPDl0zGP27CkCDTttpoNv8Lj0+fj/8KZi4Y6lwSDL4TCRyy3V3oghvfQ3rvlfM
RZA1ySuzMQZ5KX3aLV6zJPpTKdC3WtqfBtcutjSRvtI4+5mVDYj3hoIXPaXbLaZIMCtYhZqo3Ojs
uGvMNiyCXraDzV7djgW7IZq8rqRzEI31lWXATIpr5p+hQMWpFxbAINuPhjJUYg7qgGk33mYug91m
vthZQ7WbofMhNu1jUqs70bOOmdLZZ1WS7Q0hDgB1wdzqjLCromJ7rFcfQypQCYeWfxuyFb+3yWCz
yHHtJylugTbpn6bZP00aN1Tqbahqcw1ODl1+midn6dO0wJIDpj6G3Irv7BpjeETVeQL8rJoRIBFJ
CLNpn1K2dhCDwl5XjXHNtfInhztyK1u6n61lnJk077pRdeyumd9bT6o0xV1qJ8adSrriBsLyGSNF
echmzVmVUeY+RVO0DwWjw9pcY+uZ9403jgcxQPTwMLw6qqPiSxu5mY3oz+lIoIAht0fGxahNBUSm
coIMR9dFr1z3qLru6JubTMVo5lz2wTzo17rsPxhjrjOf2yqH4CegOuW6XKwySf3aZVkHq4t7u+W/
OyOOE37hH93fxvqU7Xod6qedhWJrZGTyjcklzNXvWzu7jk4bn0jGG9mHNZb4l+uaMUaXbVnjjoTJ
4RP6SJ5z9C1Vs20tecTc/Gn3CQaBvj9hvEEBIq2xG0qY3rGNjlFhsyrD/F1TiJ1l1HxMifnqGSRe
IUDFK9+N+wdhu1flEQ+Es0RPhlkdEwmIYzEHnOK2Y2gy36UteYUeKxRnav7V8VE0qMCUWW7y2PhA
UdLRFahZMZw53XE6ubTkoftYULebuGCcGazNuQ5Xy25tevXmB18R6gn1D1aU9+TLdzOoBha379Dq
ts7SwhLrxha3kbUSyk32kludvZD7HB+gyv/6j//7n78dXnRj/VsH1b8Kwf6qpPrXl//5/2WFmPX7
PP03FWKnqoyq//jfm/vT//m3HjF+6K8eMVP8g1y8L3RCdzi+HdP8V4+Y8Q9DR/L0XdsUwkDv+FeP
mP0PQD6673vCpkzMsQ2+9c8eMRj9/7BgyLpgkpHkTb75PykS41G4xr81idFU5hpExQ0OezDFTVfX
/71JDHvc2MWGF6+Krq0Xwj0ShRsm5JtiiVjQAG0b5+SgUQNM1MQ8jgkb/iXXv+UWuh5HsjUxISdf
o4FcOK1+TF1Ql+ju7NO1pjyKqWJP4klrHYbVuHdUVB2RNiC5aCy/vq9dcql2aqbSYrJc1nY9a5HE
fGpFIottv8NYY2XoAypnEj4RyLeP5KXnDacBLAKZXh9/P3CybI7+FF3qhXBPJpUjtz7dZampb5s8
+oiK1mGbOv8YE/cxSiIXAyU/4rg2hGxSuJuJ4rN91dSbqlP1lhTEHzWvjCYpj9yy8tmOjma9IJqF
8c8PCax1UyFB92XO4RsNPMBXHLhJMuxtTH+Byhh0/pXinoa5PIIXsGTcs0lO4aDGWCeRZ1uWmSJF
H9GcWyqzqqNPsXYde2z3+CJN6ur4+xnGtIucM7GtNFEdm0LHVulyMHE70R80zv0MtvbEFLduqY9H
dyzesCqFQdYhrFuOuTYz52pEGIerOV3r0UdKPHWtmFaul9S06zP5j1NWSTPjuMz8Ktz4efSCyXTe
9Z6G6t5SAOGawVyIAA33kGDxvurdrhlL7RCO3amvp2in2eridegiwrSqPcqFC9x+BMvyxxcxmpar
GZud4xtXAleA0DSBzqk7JvlVH6hvBxUBe8uqskHFTfhwpsK9myM3u6ZIb7p7i+scMPLBLKDOtvRc
7vQ293dpbqBrwNZpCvHmaiVUP5EFxdCwA+mta6KMn3BeCJaM4zbZw751e+u5dmiVcBRIMJdxCPJp
HdSj/DYzA0GoGiDlFdErp+crpbMMqRCvKQDHxBI2YceZpRzX06Z3rAlDqc10TqvIMfjJqhdxvCNZ
n1M5FgXKzR6cmGTP5HdGoNB3ZcNoqLHoc81iCyawPz1mLXfhIpq+az8jEjDMBCCwGL3kLpxhJnFj
LD5qu15Ujn2kYMKrUprbfD6wY5sOflQHuo7ZuLe/ykJ4uMebN1uG02qOhsNQTXu4D/TKzIpzdlqw
nYedS1kLOavmxYkouZOOTtpHqltNaw+tYyusAwSpsQ9zlAvhddktQdC0PTF8pdQD/rnWPHMV+GzN
nZkTerprBpuDtzmRnl13lObBJED7sojXxC4E1lbdpsuDiFrjTIp1WrktI4coBvbiSKJQnXkMJfvW
KQurQHPBhC/NoQ5UjpU00f1LTOrr0rEf2GPeTrwcXhVpe70vm22GPGjl9juyJjL4k9Bza5PgTJQM
F4isMyVsGZSealv/jEPtu4Ms+2oBCsCYYp1BE0VHd5HmfTppCReF77WbqFVRZxpVCD6jppQIYDK0
1la3YkbAQFKCKH32k/jJQB89lZMy14NjXTzFvjbBRCPFdENIhQYuFJEl+p2dm1yEu8ypSAda/hXP
NqP4YY9XDjeRMKdNTrhEn7piLXXP3eUV70RMX4iZLKTtDKy3UgfWxgfDq9XWzPntGvvLxduzSWJy
OiGAoDy1zgDSvb1yyydvStNdp/V5QMXXRpmgGlnM48CL/Rvp9fiTWuvAHiHd0OXx00bNVs4TaMCa
fmAWZAbanf1ASzxueIzq4CMYdkJubr0aH2Lv0aEoBsQzHUj8iHugEftU686pcBmTImafcF+t7OqI
0SI/my2QUVOXf/SRbAzWfwZrwlrrYx1thFgSwdJ8kjl1WrXf7Qebi3ugfSG0R7qFhLfe1rNe47YB
7C3ZbZ1yqV/8GSMUpQ/Odil1KW1nCSHeMP/+8ph/bzi6UZXRR4+zadc8YMYgIbhqPWZI1cfqPevM
r2jedYkBZxGzjAWHfzOZ5YNvGj6aPmZDzXV4Obn5VDhfPKPvbjwTwwIvb1X38atwkhuqFXZzVri7
gW5CR5fXsk+6wxDi944ySqC09L6Iiscyn0VA1/F2boYc+LUEwOB1cg9ulNlGar1wT2n2IRiHlDBu
0EAU0swcO4Pop7WuWIuTng2ekfBclNiKUP1dwgfrCJJVLn5U9TX33rsZMcfzIK2s5g4YQT48JN5c
BVZ9r6cc5zM/CBnUrX26v3BiI6HW5pc7qol9tD7BubaSY17Ke83gvETPyVTBHGJwz1AMWk2YN5yX
BxaL/icMOQIPPlOxKvT7VW/gxQgtDjPVhMa/3AFB9JN5okRqsA3OM6ALU6/awA+t11ZH2ql2wLEo
L7DSEjCSFm0bD46PP9CSBld4HOhkETCk4iqZ9vbgfo1m/zUI7dkgh7yVqt0sD2UYs2evtBrMDjcO
tpUgLmqTo3x66H10G9zrG80RBqRhU9uMqM2z17+5vfvdgxTf15KDctZemek7VGTSMenUCoFvuJ8a
Q55aDR/9JEvqpbmBGnnu3YRHgD/6LrXEV9GYU8A+ismBU1h7M2aGkNZvxBXkmVef19jXV4hYM74T
mQaGOaF/QFWiwlF9+XnxmXb0OdG20wWnPoI7wQ6lIU/bBCIC7aL73b1WzbQm5SXDaoWqRCk4WyGd
P5kPdPG125rCzLkpPnttKc0YWhBJEGuVOveqCdcGe5tAOnjKCptxuo/DTMw10yRzqbHHlAnece/m
2WL2iC+gt1Cm4dvOklNthlCzNTQ0ad3S0o3fzlCjUq79tBK3Ro1tLC7Lx6nLPNylHrP+AW9XqT2S
5CViGFb6Vji0cyqnjDcmCizJhuMybEX1kNw3MHOsOXf9SYElEo7RtpNh300w04MQkgHzLt7zDdh0
vW8F73XPCn7fZcsaL3g6ghDHg2Fd6rAltkmDJqGwe3aa1QE+xVffEtQKs/khnFDwqxHUdcVtOElR
IHoJHFF67p+C4fXKkTh560KgozD0Bikq9pXupWsuNo9FxWUYhf0J9RcCx2NG9OpIxqgpjGHhV1QI
Ox64MrjtmwRS/cbpmf61if+Tux0sL3ICQ1kBMS0feb+3y+ZkZ4Tzq8qjgZj7tO4q7LbUpDj6TNAA
RiTNNdpKKn6ffkKKI4DrbgrZXZ1E0DNhjzaYKbO6yXzvJRvAII59tK0b7zBJUa/r/N6nV2Ej+o5V
tUCQbipBi431LmyiGVFW7AsfWAX329nYpGlHRNCHUMrFHJhwppguH6D4xLxi+9Q00pOTf7a8zCjy
VOsoY+mXeB0an/dXPoPfi+r1PEFHzFuPKlCHuXk3yNcupW4ldDlI9wLXSZ9KHR3T3bicZU4ZQ+x2
mJxN20xDQB+5wrTJRaINRqANrrnNKrId8ZdZMlwRc0+XWcMoGUZA7cGaYoZT+gbeFHQsoTHX0GPe
d1O0brtybbpqK51ErpRmoruwjyqn17Egd1tpw087HXokO+aZzO0TgzoUe6LGzVHh0QEWDkzN5oCt
ylXRLh5YCgxmDLulpRk7PHdR257Mof+cx3k7z5yQBraduClTfFvsBs20hH/L1c0ok0zOWERrmqWA
UPUtBi6IdjURX1QTpYJ0vOo9tavjOKqtUETbeucDj2UQmXG37XDmgwTYTqhZnerVK2I9ezDbumms
Qp0njBXxEp7Sm1Jnk1k/xkbPez8rMfxFWGTdbEy3XgffxrXfUYdPnXaXNU+C6p5jNWuE6g21BS9w
13e0nwy9nW+HsGWymemnJB3PSFD2vm2w2nlzK2gNkfeSlmeHxPjNqA9fM8ScCzDTT9VhCZAEoJ5g
WfWdVm3GPnNufdEhls4Y+Ej1ZHhKW3NXh6HYA/tBL2615CgzWouNFBOsG9JeMNDI7jT9zJuqO5Bz
rbg6SJQ4xQa9FfZZF7/aA+2MPV7JFfBcY2NShnRIOD6wiSZP0RQQsa3eLHbQ9/B+0nUbJmX21SOf
hWn9pIl0/Oz89BUgTEuvIYO8qsYNUKbaSyx6XBkdFE+PGZgp9l3pc2Jgfr8e6zC5j4qu23GNcwLz
Fq+LfmtBrNlwxpD3fha/FTD5UtWyq+mtoCmKE+hEKIgYTEnLJ8WFyWJ8oh34USYEoIpWfUcG7biq
z29Kx6PfbmhuTX8Xzs58qZL+J9bEl08iEBySaxO8gTiM977b8SX70oizVN+z6pT6j2XVxqbB37QS
gLHxMJd7y2LjVqh+uqN1YCjs9GEoP9Xc8xKB/2NN72nQzpkpjWnFfbuAGZ/8NG41I8T4bmDXjnMW
hjM0m3EsMg6eFHb8/uHvB3P59jT4fYNkmVhnfff39/76KQnWkIbDzMUhj+l/GoZy45s9prPfP/z9
9t8/04nIPzn6o0Fo9J9/oybYxNSvsdgeUHb7//7wX/9x60BrG+nJ+utv/v5jozD4+cTFytAkQOf+
/h9+H/Hvl389ikYwIAghCP/+GbZgfu73038+fK+kCs5VZvD3I/37gf/1MI2pHQ9jOh/+ejy/3/7r
p50UA6I2iIVhyBP193Px+yUMWrKt0jZRPfP4odPe0gg3C/ykF7NxX0M1TLcW38dWy+1bGF5yBLdx
E4thPwq0UjiG3q2fmWmQ6nGyq0DkJnWuPzJhRh+1+gmXmJPuk6gEL+jHFzhbdwr7yodbbdCtnubR
NC4xhT63HaegSub1HRztdxl30JeimGOL3vh3vx9CK4IuOfoXtzL8OxP7942wxOH3exq2XirmgGKb
oAthqltd4Dpd8ZA6Q3o/1PdLE7A5tB++bxCltiv/IZL6e5/lnwN4oL3Zp/ZTWMbscbxo+OvLqSzx
inLXa3V6q+tIax97TBhQkY8FJ8e1TPviGWQhOhGy+EYLRbFRIYeoSEvFqWwRfObGnO+H/LZmdbpT
Axhvn4AYWtNo3qUY/aVZITtir1tnCedp368ubCNOVic9igecdtNblr9PMqk/2w1m1o4C87PZYbYP
HZxEVmV9IMo2K1p7tG2lCvGc4TlZZ7NXHHVnrSNxvjj6ohc6R6N2/YunQaxmqAcqpTJ30zgDc7V4
RoiVYggxBrWyPKe6joaabxDbKY9Kw2sDaeBZETlQejz/GUr9TpZLO4tlaTeult+l42AsPcRoZxhr
elNoh9lxXjlY4VOvxEcyCvrh81I7KnhgRwZCf3Qfl4Z0x+ara9uLXyOQ+j3oDp5qEgU1bjk2IPHG
Vir76pY9kp+8FVSVDRY9BZhFjAsoh/ZQhKm2m0ch0Ne5vTm1NRxK18WCE+rQ5NP+h+z7zqTrg2ZE
mwwf7YJ6TdeXFbITbCbvrpRWvSf7gz5hYUpsZqt/4VnZTI5mvEOI1IMKsgzENSokxybbxSh6d2GU
fNUz7LkkZt6SluAtx/Kc4WS/FFpcHIjfs/rVRvWAUy9kSrdQOazkcyi0x7pDqiFcyWlRsVsFT3yH
Q+NQ4YTCSLbwN10THKzH1LFQtlqNzWicM816zbxWbUsjsY6Ic9/ZrKugkHGIiMVGAj/FsgPUyDtv
Bt1kVKYaZ1NrBoGklBYdb/mA2k52mtei7fJ5Y+NMX3e5X52FdGBZo/oD/KvLE2aAJV9YM26Z8teU
y25X0q15IoEynX4/81OXUUKRYQJhrUfdqS5xafwUNtMM3aX9RBCTuNVVv/T9MkbgydHth8bS0xux
oOBjGM82kqEeGvpa6znQyU6XG5t1o+ni8a7zxXA3OtQjym58HmfeVbGGI3FS7NSRm9pzZ8YvGbBe
SBx9i99Y3MKWc7ndo+7NU90BCJNbmVGMVUzVzVDb0YNwZHsAAURRdDJ94XWvT6PTxPdmawHmc7Ml
6VcMZzx513akKiTFebHSZvmaMa8KJBCwFUnJaj/NPYkEpt6bfGK3T69NgpLcewHvefM6WISAPI+S
ALOKGdIC751tsPmrFLWfzCA1VwVDWlWmRtA6Ht73LqzPHHu1rWbYkH+tEWlv8fUXkaBNoKiPoyZ6
in7ECzZohNKpi/EvKhg0A2HuDA8p24IyfOAoekAFsoNMb42NNnK2A90Jb8uAq1/FL4oyg5MWl+mp
bUYncCMOh3mUvquoSbZaMzXHedIehjSLdiQVUM6WjDFYjHpDCJ5mFAawp9L1ChpP53tsURqYTz78
fhYPxKEECfSgq13tWOrfvUUIRc+9atcwYCOvBWmYm0O97iHkkHfXnB2khrXOHJT3X8Yx1BRXNaP7
mgzi/ck3jmP45g4DudrYT2/CzPyyYU1i88+nq1sHacgYsuzS5j5brBKCHMwiU9qkkTHEshzsZUeB
WlqO4y1qHcS/tHjK5fTHqz79hvxgLquNPc5xAMGIeME03A4h0bAQHsomBe94VpbgA9DlPcTjuxi/
4jFdPhSm4zB0IhvXM8k1WgfiUNLnJ5VakFH8ITry+pHBmI0TIOdkV8b9W+HU483yid4Ka9ko7+AG
ybNpfk62GOCcpGAJwLW4bKzwzWEbr2ebIO+rkjZ2VV8CrlrsprLcEyH7Aot70KKUjB8g5yQxR9i3
SXwNdTK4vaF8AuL9dkgT2vJ4qrInYcd0NxZczPgCsdWzJMubyu07iiv6Jy0nE9naxaNOfdGqcxnc
6HbzPiNqE4CFMWl8zTZvrKFH94OPBwxc2fsUgnPT9DfYgg5xXoPP9u8SRO2KUDosF2bQEZky+ji/
Cy97Kiom5qGvTjVHsF685yFDIBg51NxXdnfxmdpzrMDaXNsAFK2l77WnCQyBRE7FwS3a/QwyHk9X
6Vt/cFtDUH32aDhgCjxeARRdR+bIs74xe4622MjAQdd4GFMf262TkbsZQDioUxZmGG1IW6ay2GhE
q8qs5YSc3HaTf8XAbm60jLGPi/4NXogTgcWbxCKzIVzviMp/xTVQMnni9uyEFGHPVrr25ckUyatj
YgNpeh1eIXcmHaL+iZD1wbBD5JWc3c6Eu1lbfEKijg7dPF7sXj44qKYcEx6iXpxmpUbG/5QWaSOs
LWNwNzA7DoY3dZte8jwRzGyXPSUH8hAphzl/3pd3iOZQGFr8G646VctdN7IaZl229cxskZhJ8+go
cWYarM6hjyc2MS22pdbPULo4tfCvMs/huBIhWKyasWFaafuPDN9kUBUPRQi3G6PHn0QOFAJqLM7l
AX8RcR9gu2Ali/WjIxz/0oPBD0QDB26c7ie7vDHTlnO0okHXY/qE5+I8p+5em8ybPL/zNchT2YCf
ydBMmm4hqQxj9UJEwQmsEJ+NGxV3WVwN+8FLGdjVOqvyAIR6PrGtHujWK80N1xtxsJGEWTOdVeMZ
7JzencJdD2qImNaN7T0Ukz1duwgONBTsNKe8dHZ3mPmnWiMCYZbgcGfPBtrFs4A7IOeZrEay4f1r
muzgMgzFJA8bbtEGy8+56uczj5b+dXKZcmBjriChIkgyYapsyim0bKdxU7bNeXwEe4JxxD020RiQ
yXpOaTJluMukIfeNO/C02ji+WGkRQ8ypmZNH1mfTWQ8TBzktDqLCcQ6UG/AOJOCyzpYiq8plqMl1
hZEnpdNUqvBr0aKC4r42h2JH/9W5djKmNV4PKBHRd8UZfS7rMx0B+cboQoZkvf42W9GD7qk4IAbE
OdXNSyoY3GSdYffcJOwdGJwd25RkfWrjlhiXs6aWWJjci/IltindxGzSH8FxMgKEX3eY63g/8vc2
2QjPNR8LsWmsKF6zIEUHkTVfWpaoK28dg4I66wdZD393qeV7g5HW/aybf7BS3lRkF4NE67dhXxun
GrovglnC2IE95akzcUobqE97B8iiwFO+DjMj2vZuP9xEDYf+PJ3B/RCGvGXdnW9cxwL2UsXhts7m
ZGcPDSSFlooZ4EUh1BVeZfqUh5o+WHYLI4c0aP/cMrxh8lcU77gr7pYnWYj7asrfqejJ5rc8HL6t
xKL2OnGPbdS+kV+Q51ZRglVYBAm6OT53Ec1Qhq1qRI2hwDFBI2uUGwbqVdNse4EZnaDcXuV999L3
WIObA2SC8E4V5rNVAMgpneZAwh56rj9v/Wi2N34IbyvCecZqiHjqadgEjalhFuLm/ZGUBSY3BVEh
MQEGqLxLLhG+8rVpF8BH3TjZ4z85mqzaSJGr3HPbDVEG0ubNVXAMX9W6MHbebOL4TN10i7PUDti+
QKjPwYhL8oYNF1XKTWzVMnmnUDClZ7u6z2n5u2TNZBHMsv/AT/joHJo7Kin2dIcQJa3rR+iLNyIu
PqTtvxpacW5SjxFglTIECzMQOeoGtzQly3l57zYqXVsZtv0qSR54UyCa2Vl9Q33nVxUbz1p+mVs6
qWM2JohVXgCTm5K2efRXiQk5C240xOfRvwlF+R3O5pvPEII4wCsDbVraE6Td1h2qbdfQ+2ShTB07
diUpsWdCvEN+nnjDrxu9rzfs4sl2Kc3H3d9xos2rhV7YNUcdAONg22qXl/VD1Xf3KbNFrP3lERzC
R9GaFOdMUaAb/WnU1XUgm03RJBkOoGBm4Od5kNtGvC4AkO/jeaaMuY/9dV5LLHUJG23AmHdVhgOR
gsttF3ZoKlb5PVdobB1GhJbOgo3j1cVmlNq10TPCIUwb/dZ61rrmc3AhODkCaVJI7RB7ToDslGAM
5DXzOusrtif4i7IBK5UdU63nwbCxhlEiK3oMRhJ9I2u2kRC8Uimxx7ZQDyZgtyWcTf/7TAGxB11p
4q5R0M1TTEgLrkmduJrsLYdKSH5+8hGZ+i5TEx0H8QHkl8aKg8HR8qo3QX4ZA9Y8kSciZD1M0Mwr
HL9MEtlLxX8of2rXJCMdRqiIYonnLy3HVvvEdHHcFw1UIb8qpgDxNqM1wklv2+UzVjVtY0moRhFe
BoOLkD/0fIN3e46Z9/cv/n74/YaREwFxu2Exzs7hiaZh6Ek9YZAxBVqnp/4DVhi1L0tgZHqOZoP4
rvvTh52lWWAwG4aEkW3HMLc32tR/mrgN2WgLoAfyyitqEY1clQDONjQcUy5thi/+dOqz0WXRH/Z0
U0JKTDA0FMOnUdgUf4HbXvmgrsiY2NVGz0k5aNi/nVjlMCjATjmxw9S24A4bhhQ5ErynJ4b/dGi+
OIHM3MRi9lZJlHPPx3dW6vYz1r7qkpZRBJGEqAlZLV0WeMekTTJyatddVmQBcHoyXFU73TKu7I/K
Mc/UM+m3HhiQUiRPaayZ+7zl+KBN2sVMRmuXJsraK6x+97XQezZ03CZrdkTSMuF6MpYuqEv+Gdri
tWiH+b7zrJt6phlTl+bbELFjH2p8dnIWRys0H6yCS9dPYQrI6bGsIhIVC1yQdtlGVfLC2rRFBA9P
U+ifYV98lpWRbofaYolrq6twvrNmkXdqtGo065Md2lWAm4kNnUncsFTxKa2LL+owA46nV2nI56H1
iC2E5bSZ6uQbhWXTJ+WT7JrXUWfT3rR5fOxMn+SZCaSRk1w6ele6EN4tKYPaEbjVO2bjWCkkQ356
IL323BKaoYvsQiZ/R/8kYCnNezPSVzc0L0Zq/ClMJqwh+VLb4WKsMutBe0ikQ7Q4piXF7Gm7HCr5
MCQIJTj8th2pxiwtijW3S7Zb4Gpneo6RIJjI2D9aVd5L4Z7r2vwuUFxQBkZn0/TpYbDi24I+oq03
EhHwGkp7muQprnCCOH2ybfzqzhmm58ky98kAT0RNCfkrMivpdwzR3qKT0g1x0WttsnPhVrICMFbw
2RYwP+mE/kyBcBXURDVXMsa9roVYyc2flGtuo2zryxERKVC6miZKgTwHukLcGlSAOufU5uBaW3Ap
U/+Dlp9P2bHIwsceV6jA26rqCN3nI+kJ16i2ZRtUnQOydjfm00/rAVTCewkdkYxLNOU5vp9vTorj
Jmprecjn4UCe65APo7Gtl3+Sl+/CoOc16YkpGgY6ke1YNJVxvloLswEj+KfhtIDCwjzA4beZQFoy
JonmjWOwvdKVydUnMx9MIJXkRmGdk7At7nGYU71KBw/7P7WTxYzFceGNhc4L7GaNxlQGhlrtAqKf
xCVfODBD6j451DFsC5Yr45gQxMJXX2vPyZS+AZN1fybK+tRiFIqLbLokMhlxHTSATAfdOyRmyVRC
geYVaaGtcMBpKzuKjbMO92/NTOaqVdX8XXfuXdjP5DA1dw4MborkcyGt0Esszz7xKubGrnq0XFxz
ckYKE93jZEUhpDXHPQg8w1cRz4C7pF5/9xt3sopv18zhIxWYISJWmFKkZgCXSjv1Vumh89sfRe0R
OrHkeIOWerJdO/yWY/uArap6SQUQY67e7txNsX32cdm0A/CldqT3ygnZhEI5IR0/md/uwG4Vs3T6
EOXH1MuWSQsWnM7y7jwXiXoYDj1euG/Zh9/W7NiPsdQYlbSRczAtT12bgRcL93v9zanT0scXBIk7
SWqcC02K54lyRkI4BecYYUWBacvoWk2xtbUtem1gZYm1HKt+G3sAcTKqilTxmVc6uhIr6O1IDBeO
FiqK3RfzqyY48yvKgy+oL0BkPch81LMORzDYBee3RmvrW4rI1L6fY7nVGOO/e4pAnsrS10JCCi9N
xptwGk6K9CHBQrxwS6d55KL10Tk6rseYUwjsDkDStTpGTSqPbZPshZ4RYp7ot1VLshnMvkwPyQyI
F4CVb6dHg9RvZXXDDk8QVbF9e1M2jAAYB9G+0Mr92Ba3Lb7IISTLwumSLLvirF9G3MPsaNuJcNX1
ip1p3lwN5m03ljsX58hth8DIEt6vifGYZeXb1LnJSdQe4DtpHTWa2cLeEjuvkI+dSHfUJctzXiRB
NQ0mjkSKCRzQDklT73XTPOZOhFksfBwnYmyj2/s3nixGTp/GVyXgDyF7P6pZJWwwB/RIM9IIdC8V
5DoZGObBxdmfQyuQuLEr2uQWZ9SuxAp3aTD8l9I9YMm+Qnf4L6LOY7lxpF2iT4QImILbEgA9ZUiJ
zdYGoZaB96YAPP1/MHdxNzMTE2MkEiiTX+ZJ8lPQU6b6c1kOo9Z8DKM4FhN2ggHTTN5pG2Drxqag
kBvVOd6aWsxv7ZLNMHBAmOj6QbdqOQNKasBuubaOwN/U7I7WrMl4IKLC/d300k5POFGhNVBaAASf
A4iy2K9xXzpUFfEHpy+sbUcp42aoYCG3onldNEYMIg+cZJR4SpmlLYKOpwSxIZS0qjcFOmjkBnky
NU8WpK1cqFjK06dqZJhM6IhtqKzRwJdPMsXxqZ2nMLDBtWDfMAF1WfrZFfh43OQC5B7bYEpmPdJb
7VUL678pKrbkm/fVDF+M7MRyngc/bAGaCoaQvqgbqlj7+Hvu/4Lph7XAeNK7Wv0A7YjHYIDCdany
F2PKlYOVUXJVwrvUTeUwJnAalpxDTlZqvBWJGbSJPT/HjgTUQQcC03b7hO/Q17hy+nSETgE9jJAq
9Xb2pMSrUQGQ3uIdaH1D95MK00JckrVfiPto2DXKqFP269hlIOOacyClOkDrjs6uVov8BZ09gZfW
kTIkDCxqbfGl8kQr0PccNvONwhjilUx5fbh3QdI0sYeP0H1zQVFwnmYkr5kLwo7RSexoyaGOCSlg
rDFZLafAlPJWVGMVOOz6mTLMvhYa7cF0rL2jFe9YwP7YWgVxIm0xyzFEG+4RpcJoORYmYZsEZy8a
bxDNvE+BmhA3V1ja8KhUXAOGmeH3tLDUaqx0z8lUdvjmJWQuANay2I4d5r02UhntRV5NYhY2Zves
QxU7FvWuAQLkJfR8OtO4ewP1NHhtZ/IJYPnIurewNB4p0M7zQFWID6XQpWIKSpQkR7/OCqAIi1V8
556BW47pcb/TB45xYS+DTJsoEbGMhb/yXWJJShuaZ/hwp2Ie+KCz0TxQUblPLAd3FsE4bnTzmr+u
jaPQMWjohulruZF7xJ8iFhUQOipMEetFZsZ2aNuJii0coGinnhZK/dj12U8cYeosJ7p6JYe5EnQM
9kGr9E2Ge5f//4M+deG2EEgoZFpCKkHDZRv1YfRsaQRIi9KiB2b5Snsiki0QvEBkxmZc5K0v4tLL
ptr2GSZNhf1brTbAvFwR6DXh5Hat3qogOXmSZuc5pF1HrwnFQFhbyGr/DdGEPOlyZAPYx6pfhCc8
i3WgR+YhYtbF9ZXPHqYRCwX/WwofaU2dRh8/M8P5ih6KJPtWHK0NRpjQuBfSVzUtGBmqNhiTqH22
TYJg1NvOPnWMez39Z2n5oe5KmOJUGcEuoNODDI1wtUvBhs6MnfcgxKzaNmO8a2qpEOJv9MBKYCWP
TYdFAWW17U8UmlaUpqfmBmDNLUWS2xbuTDwdQiVZK67kvQHE9C4dVbuQaeUrHTnsNddVDOgQ7udF
NbcmHR2kG6tHw2nHm1T8JlSH/42t4a8II4uwXLHS3MsAq2aETTqH0VgOSEmPlGqhY8GczXZ5RjuG
/JdJhgd4bRDpOYj4Qw9rA/AeaqyV0VeDwUoSiIoWgsZOiK1KobcmWWQOl8p2zoqd/cM19q3Sq7OJ
EEMx5oPwWIomMAdb2QzOXe/wFBS43pMY95xSlhdO7oAdh9d0dC4xxTE7eEB3Ug/Q++bmbhPgfk7i
n4xRZ6wSdQO96wIvzP7VJMBvBVg0UROs46Brb6ZIPbsRQrURK0AJ+x+aT2ZvlO2IJ5nys8mocKbh
m20h3hQuGZna/WsCFMcUVlYsMtnVrEF+cG+lBCejRw41Rqe4JFh0DppmyTW34EIaxQnNwqCOhdnQ
J4tMhg5VHJrUeLdiSWck4gkNCr0CL7mdTOVYJ6g05l4LzVth9++Mkr7zWCR7A+kH00gdIL8jfK6g
Gq17BVF+4HBAWsjRXvKoP8UxUW3pgtRaEucYVdawSdNIJ7PNgCWbGiy3VDoZk/ZIMpLfCiIfbw8n
Y53+rDbE7QMpwKsNyo6Kgt5aAIEB1SgEm1zHWM98+2nkhquJymNXSTdK2nNCwho+5UmGF3TS8Ak4
eyVNt3ZKxMjNKI0Y+URE0zNxAX/lp//hLATx1hTjeoQdnJZVdgUD8Kr24eIGhBN4N8tE9cdUf5Uu
fTZJImgryq5ZMwET1OtDbTTL5que61MHaHJPOI8aUEZfIZjLyLSezJb9AKMnQy/LxVGS9DtU9092
KpyMVvM76R3w6AmwTFbw0EbJlePcDmPXjWvu3U6MIHeaGsxty6S8vEyRhYxgpMNGjx1vdIpi12mu
sXkXWCRxSPxwEA4W85UsAu4nlH6PQYvFNZRjVL4cE8Xg8lN0cKswPQmmxjg163CrO5iqGGbfw9a8
2zIZr8YIlmbVoKZfnlN1m+rMRDHiCCbQJjcr8uij1d+dhdpzYmwsABEcjFZ2T5FW/NPgvWGyYbUs
jIZgEfbWAsztRjeSV5pGfjUG8F6NsoqBn02BwpxKcp5K4gZTfVM+hHRYNURFYQsJDkxqurYx1xhh
PprS46RabVraxeuRW9wC243i5jipne0SLoRhZ+NFAfGJk15wzh+/R5aUDTGj3p8X0gdSKZ+AIAFz
cuybWa50rEgxmGst2zaZ2N9pTNhAZFNIuZL/o/Jx79TyRbFqtrakvKcChoo5ZyTjlwiON7QljaxG
l7p0aUB+VUscK9FVCWFzTrLsOA4QZuvXjqalc/50QieippfgP0iGt4RrnZBRTVW8oF3RZrcOZfQ0
aPVU8xrcbl7ONwR4xAWSMmODZwvwbE56G4zZxHbxU2er9JbwX4xi6z43bR/ETWR5YamzZpk4oGcD
g4Hd00g06U9qisHRscaQTKnN/mLTxhvtU0mXkFO30NSrYxH1XLRhOhCajHhLnbUoWeLJpiirpQHJ
Gl1to9HbAFqdepUsf+oa1thS537OjfBgKurfKqPTk33OV2ygJF27H9cXM3RVpP6m+GODKfYTUw3K
QffLfnw0mj3SQSn3w5seopmlenps5vnx32+XmAIac5LhoLfzR112l4V9dpP1SFS9Rmtv75cLv6Oh
9lsyJdZWQf0LxsrYasr8VVoqBtT2WKE9UfxwEO6uVG6U8vGrATDfuAkNUeZAQsCBbkpDDrSdNLk0
nNUuvRx1UsiXViqYlAwQZqVkHCwwJaI4XaM2u7Ja8kX3LVJ0b+7X3IHS4DnTC8YIHbkkr6FiZaMU
y1cowCszGP7ggtFzcJpea+hf2ybU3M1LpOXoVEp57pfqPhmUo4+8MRjl99yGSGaqZuTlrX7FAPAJ
z3temPJ1s7hIYDtebY4nN38pdYA8VUiOLbUSLjzAPatxom61g2RKYuNZrGd+ffGRBpil19sCaQda
nr8s42NyV+oK/yuY3s+4mckAKHT0OVLfT4o4uRpqYiOWl5lRWiBUVKa6DAznmOAqg3WG5dZ48LfX
hkGwqAkkG66YX7FfouxvHSyeoLUY9HS4UDzDopuHkUmQWDjBlOQ+Gqm7jaK1D4WY0KbWXucQLI00
4PaCF6EjcMMU/5xbBh2v2eyDY8IAcVNsGk3yJGz4cpg4LCqcnqK9zcrBmAcB5XG6Cb2T22hiNeas
QPHFrasAlOLEwYdurHgx41uIpSXog4G8jM9phR6qpzxMXSkg1Ijnwu3vZP9e+hZ3mFbBOxiVhkl7
PJ3W79+hP9ObsIuJsn7Wp+FJDvOjKeentOmGbR7WxyEBAqRSbECm8C3nWoL97I2igx+zrgMcmfq2
HevdYjQTEFyMH/m2Ea5NoSd/oxm0k1kgF00MJj1XbTGwg5NvuVTvoW0/01i4RzAgZOE6X1xFPbno
T1PtBJzR7ks630eNZXRea3TBBgkrPom6ZHGAQbMS206kv7TtgE66IU2D5sgqH7IuI53o51QdD53J
ShGryg+udVAN1oZ17SuOga3BZFXa3tN6FWI9p6c1n/QE3arp+z0eMExGmhkIJsWadO4hruZh7DED
8UIdRLE8ZVV2VV0gpCMdcfg74RnQMeLG3xEPOtcb8MeuejPEbGGfRUqMOumLMvwJdXYbTTV4py33
EPG24id2KO/rGYvUNt4zotuPxBp3iWk03FMwFTquStNgB1WTfzfH1sJCiF5nyc0c15cx0Z9coMF7
5ycfdAi36wdgFsZzDMig444DyhdrQzRO0Pp5f+LU2GvlwAuAu3mtL7Gc9AUDP1FMN6b3A6p9U/HP
Z+wRpkblZpvoL3IkqOMMIUPLjrRoW53tRxGND7WR1XHpaz7apj5jOHlyGWJt3JF0G9vgzhC12I8F
jFVM/l3Mx7K4ZEBgSzFwLsqjzfFgV9fFeS6mo1ZyJGHqTGPQ4OJyo1eUcS+XelAAfIo9I/pMvHZ1
OgVant0o+8NcqIsdnOd2b5MPH0YpMRZgWJ/78isLh0dnsa5mPckhCdJqkBjIjb54wv3QeZOW/R0z
+SlF5R5qtFU1dz+rXL6y2dpev8pGYNG4v+p/MgcBOLGMv6ohbqlo6X5FuQ+1h+yJg5PmfnZVZfEW
G3aGWbhHQVaD8Bk3Cr3HtT+nfHoprFaeljbcZEt3RawJIUIsj2KYy32WsG067LNMPgEN9OoXrAHu
pN3wy4Hki0sdOth0TCtZPEfTDtU6oFKTLZUAb0D/MZSzNCI42s/9nn5jRg2gcVlUnOhZ4DRqUoyU
DXc+boznSPkt4Tbh5cRtqdiFOKU6R7d6heBBpIBJ5WTkfybmHc5wkoO+02hwo0XeOQpeE/QKr+or
k45VFVYPU+IRPClLsLtv0gmMmYkL1na/TLduN5Yx/86p/eWW7UeeSKLK+nip1JQVHuXNUxKKpzlQ
6y7hF8TbDZ3ftNFNn70rUr8DibyZTJJSZodj2phuIIv4pwee4RC+NLs8haF0E6XyBkCTVQxUXAYf
y6rTq722AM71cYZbuAFbU2msj2ZDstKZSrox1RcJNH0axC7ilMOAcbgNI3xAygX8Thse7Lxcvi14
ScVz6DpXS0TAHUqKezElCGXfaMkZk+inzebfFfwSkCPeU3t+9E1G19P0Be5Vn8n9S151sj4/BWdC
FMJnh3s50Mp2V8fDaTKbI2PDV5yJ+5E6WxHySQDQvVjItkKMDG8vFCZFJt+mO5YcnXZZkWN0GtK/
dav+Icx57blCcyveCjf6HngIo2TdnRFnoG3V/L6iDt9sk80zDs2t1fLuWV+ZPTwgaVwUvdpbvKMb
BLJTZ4JkSFTlNZ4oq8Dhj5kZo4wVEcxcku80nV8Whe0qYnKpTjdNN2ouZoz0+oyqHlqMwuouhvxn
sdWgzeGnNe3yYqcMquwceDoJUbOczrPa7DjRXW1VelpOTBapBHqDVfnUAAZGT5oZTJy+4ULZEGGi
G5FMlzm+pNzXRJiqG/xO2xCfq2MUe7LVga50SIuyPCy2hXHLtQ7DqFxCWz1jpNg7dsFXhsK4LsJO
9q8DHkpr9jOzRh/VlHEjcfqYx4o8O8wGl7curJ0fO6yvc61hpy4Xz8FYQw3alfbgD6Y0Z9HnHmOw
Gw1BoANRmdOs2wjRP9pQclRe7CclNqNgVimXhsLdaqzqDDJjPzTX1mu3+6ph60bXhaJeW4WbbXlm
vkeofAwh5B/4JNrA29pzJiZdTIdd3R2NntcDQcqvDAVMnTUwMIjUwHQEo88ofp+AZhotZs3QrI/i
Y3bUD3kPyeCxOAifZ+1omtF3BB1npZdbkXMxBxdSe0VwRnQf2GUIt3Dk02w15OZcs1DDM+5rUEOh
em4AtqSMlprIvOPAvUEK2ANbtDeRDqavdLelYb0vonjOG5trBhESU/DfMeb02V5wG+kREkmvP+ae
Q3+sLkHRfhQzr8eI1g6nsP/up+c6sn9GcABblZbXgkuy1+bLn5kl2lsPeK2evU+WOGVK+YhNnvc4
C2oAhvT0dZz02ewkIPIooW49D6Eooooq/UkxHxNZ6d4sDh0hkRCsUYKDJC9Wp4zyBa6NcZDKKDOP
oERa9XMfs6nTArwfw5zgsHtZRmU396p75OnS4v7kRCN8+oXQdkiYZtJ9WaZ3TS3eSM9467Zgj+nz
klOIUdCzZCH/hbnzxX4IpJ3XhH2GReunzJ1HRUIQwcPYTSPOa5RViVoWj/Kspcqn7pplEDbJP9dE
mXHMkbN/cxSo2TRd/SmWtN10QEQ9lvT9lLnUfZW7RjeCeghJOoTua9En7xFc0iaxLIzuMepY+Uvd
6IlpGW5TZvPEtXHKsCDtu7r7axYtBzhOQ00NwneqsSq6EojwyMj21Kjzi4K9lZzFvdFZdOW66RfL
fI9ZFrQ5QfUKz3KgX1wMww3jwjHOJgygan7pu/uUFAfHgVLRTPYzN+MLbFJqil0gtIN2xyAcbhq1
vDfVlnA9vuW52tEaQ9LJvUSUrtM+svL8m31uUQGC7M2evvwBSRYQf380EI8SwJwocfKly6pnSdOB
lz+t5X046MIvVRtfmjL8aKmb8Sy+IaVx744JFGroH6Bkb8bKgFt3izZ9kzPOCzEX76Vu/aTy29Gj
pwlcvmFm3yIP4dbmPDKuQriczmbuBXdu3uwnM7t/joySeSqnwMxVfwehZrAjgCe4MblDx7gPknDM
pFnEZfvwYvMgKT2JWiWbXubQfq1lZWBY2S6tw549Fe+OJalUcVSvbUyNpAALnaUMW8VwX7HXXc0O
UTbq5QlzAdaYyrgvpMxILgNklOf/vialLrmPq3xhVYxBn2Vtk0zWndD0j6myOSicowd3pBS72so+
f9LT/DduUdHeOmf5zXL4kI2cbv0vLjrtGMfyZtD4TFMw7XZspUn7Erqf1syGrhYJYrdDar3e2yoD
k2EEAzVindURkOEyLoFF/x46wPoSiTJ+mie75xEK8ph1mFL3jFE8RIQDg0sW9V2/qiF9keWHCpFF
FS+1SoCwHLZtW6P2G84f3VCOVTL5jsaXPy5EOlODpRYoyC2lKoXIX/knizvYsMMWP79nhjU/Jx0Z
AkNp7zLW5jMvBQo2mFYtHb4FsR88td0Q8BQECZqbjlAtKhLfW+ZwBXq1clHE9DKlWKN06uSyfELB
oewSENoxbwhpSAhIXYG/xXWNd6Wn6G6INhmEfOrkSniFbDU8hfES/is0amUTnU/XZd652Dcer12m
QvUnbP5UCeOWR7x1S40mNudvVh9j+zB6HMLnOYH+51BfoI3FR12k/6QVvrm2c28AIHjinQYeOjHy
6bjQhrrFy8jcjZx3EXPU0RY3xEKpvEXYj+Kp2OsDr9/QFFteVmB3AMQpBWCsbbN6MrrL1feB49Wu
tZNryzVYYu9ZbYvM0PEC6rW6tXV+xDRNPgoJszLNJbwy+2rqyy0v7PeEStYKP6To9McAYWOXjtox
GaBg29VH76jVVkuWS6hbjEWsdRzdsQ3SA4mJ9wlh/7VJkn+9CJ8Ufnbob2zxHIBorJZeTIkM0j3b
Qlsm/AWVAXN/0sdoPalOnIBuJSP0S2ryTStj8TyjBYRov/1kftWqLb0pxeuKWmuQzt44BjlAXEuw
s+vMvdFByGdgYY+1+uqZ3B3zix7ftILxXjcOHQtZFHHBIHawycP5HHfTj6lQgFEqX3WTPmed8dMR
e7ea7IQZGO6dzQG2IUWuYOuIYMLEaZfshO6+M5Op/NJYrxhh11/4JS/pAGArrKOLl1b9qyFZjNV0
xJTcsr8WIOTpP38xeqbXKTl49E2+wkLtn4SjXF1OS0ZqV5gIhq2qEoXWwUy2VGQBCY4Hn7vhe7Vo
YpNJzd6WAgNPAVhc2BUdJQlqdBHj43Dn4pQCoed3Ydw4D8lW1eLPzuoo+7CyW1iK31mX+naEs7Yx
krULDeVDVplylnX+bcUfKC2rKDL94GtI+vkRUapl9uqNafhN4qGea7hdXdNe9PGN2QdzdyfL/LRQ
oUNG+OBS3C9hjm48XQCsEz7la1yEineg0Xb4SVUuJrRP5bk8mgg42kJwuugPNtwAfwCsBsDQ+LEW
JGHL6g8zuPKF7zVP1LPBHXuDOpr5E9MqVWZU6FQhmbbO3hG43EPngxzYtb8igbds1x+5Ev2iFa7D
TInqCchP9PSu5Jr1WMCH4dbZCuqXn6T2i9eD+qDVH5Rl8M6EaqzVEpAJR8f0mp5Ah4v7NM/ebQuP
hyo1H4Em8TRSPT5FE2ctMe61bddYyGmyK4dwE7bVx3It8Tpj7uLdm3MoBGE+PIxK4ffLpB9JDuYh
lAP+1+h+YCtzVLUux7qUyHXk/kPO4mi0sApIE55FgpspLvcka9/J925wwTpbC2jUZNdvTcaXjnpv
bDLSjptsXbDUVfecsJ1u+g6hTrxJioREaTGhnuAR7GJKhxPLHXbaungwZMPGrn9pfflh5cxSZ6ok
HPsOTa/elWXl8Bv0cgMSp/YUJm9Rte5DDg3dnHwoVUYGKgOmARowQ9NTG6SidGhe5ka+DKhExVpK
lAvjKhodvWxMcA9AdTWy18j8pzq9SzrI5YNH0k1xeIKcFJfwbLeW8kr93Y9Z1kHjcMtO1mRPVoNx
7gkrMCTTGpuzZ6HrLxnoziQjljXjPiQehC/Vdhi0GMytSpAo6PAbfisKkrA2S2pANyBjwxMwE0IC
hCGstZcvZ54DDf8DtQn9M27KXUJO8t0e4vfaVh3ftLMfh04fbJMWSqGH159LIfePuGZNdVfDRLSk
mJvSf05kArSAplpxajRz61FFXMLKzv1UF7hVIHd8+txeKsXoTzVV8SqQ4ybVWSoHomZZ2rApQiCE
k7sDzQMVAe8bEXpd6+Cvc5mJQ9zRmah3mBguvbayGHv3LjTGsQjHWV7cmcmgJfQ65MyhHZDPKatv
FBswLp5NAPrVSfIUvehjuDMq9zUi7wSASF3gNOPtqpLiVYmdl0YAaI8ceLq5Ae6aDtt4sO8yN5t9
P13rfmHgwYcFoeiMm5N7CAFEqpUcyun0M9qY9rcjwJig9r+PQD+BHhCkp6rruUZTisA49DUEF5Vu
rzpVmLm0zVVm1Ihz5rP9pYv5nmf4AIlxBgGdb/g5SBlIBgJCw/pAubKjI1oL070jV/MCaJQfplHS
+hGib1K/LaGjsYiIOpgz911vhPOU2iRI2aMpawtHPzbkjVJDeizYEasKbShT+ZBsEwOWSiQYd0N6
E0vymQ/1CZ7DZRg4VYR0LZvjhNY8YaHp2YDUMQ2Sbl/LlHvbVaIdWoaxXqKn/KDY+CoRjxxjlRdy
4ihhDwwNCVR3MMhLezgrQjnVC4dKd/Z4ulLUCv2cmMNttMAbIBWfjNw8Zko3BTBRN/acUeEOoeNA
nDH2BdlBdoT0KkdCQ/ksuQi0+Gcd9p5dis9VNsOtNWNw9uN7Q8bjJdPkH1o6qI0ioaOX+N4W1NaI
I9M1szMU4arrd3Z31UK3DGZ2a2/hXr2B94CJmkQ8yHaxkRb7ByUwZFmjDkRlm/wOcbynZHoKjCYE
uDB1BKFa6FcW0QQLuorWFs8ddLaNjKl+MRcCAO4oWaR7Mxhhm5I3JMAdzmTCsXYTumEDapqz7UzO
HixeG+QKU6KMDM0y/tUUN1Bjwk9ZT2Vboq470GB5ETjJCTJ2xwyHdEwPaKgE6VLalKilh5Q6La+r
3WZLDPlKm1aBrAyiFWA5hplKRc+2qh13pUvBqbaC5+JRFhiiZCQ/idWJrRZmf7NivCDvyhIZ2s4Q
PHUMlJsp0zyDOB0ORrM5ESnZGjBj3elboy5rPw7To1RwvvLW+Lg/nFNqosckqUXbqVNv26bPgqm2
8HjEgZLZ/LkuMx/z1TC6GE0p4NvbSz1jBDVwXnHMiTFIBe2fxanNnSyorbIiwDnJ96iM8mAOiYs3
ycAhpxMfbuz0z1hGv7hS3kz6Q7mTMqPoq6kh2UNCFDvVULnUAGpdMDCFFK3pXnu1N4KsBnOfVPuy
OhSr6EmP13fn7tYcgqlVrVdAzrjMHIwNfXmqOn5rxVJvQ298zmX/KJdJeGYfmaRgd/93grcqNSB7
y11F4/1WzdbvjM+uxe+RzYgDfSJvGoZ+jl8hQe5PkuHygKOPvh1t/u57gu1IH9DUASixtIMfdlO/
YUhJVv8BQPmBa2TWaR7vJEvpuCbJTGgwUvhOsppfuQMUFBQvbfY+MqvYT1LVvGoW11TndC00nKQV
V10VAvJS9+PesDiHl2QBlcKgC5xil4xfbG+xRG4Jmz2ZXZz7NMQrEI0ajuN0ytq2gHnF8D/TFE5Z
Yog9ZJdtQmI/gkLjgwg/ozxzMVLGSyuIrk1DhA8pMgdfarzQEyO4ALKlH1NKz5FjPUMPgsu/nH7b
Ib/Pq2G4LUKbzmhBDkAr/trLa11jcZDpwq2t7iD19Kdhtj+tfH447C0b7deNOJWCJ/g3z3x6YwcF
fu0AAfyLeceKbD8JnZ9oSt9inIi0C0hQ4ajxsUQJJPNbqfZP1C7VruIuwW7Mm6VhzMXqB0YjO9ng
9MkddM6mQvsDgCiIbCjjKLeagxnHcYaz7lDz1BNO5YepJk48cRGCj4ib4xS/qjZnwrrA47aMdh+0
2Ny90bZ/GzP6suz2bhX4l5J1NKXIV4U0mWc5+b6VLZPLkRqwzEABUkM/o5V4k5V1H7gLb8xrvczU
01Ap2g25feHIuk2b+T1dyKQqJJRl1Qbl3PJ5H50RiTMjHUB40kFtXAD+u+Onw9mnrlekvr7vIzS4
oQ1nz3bn+zTKfJsPS9AsjJZdlGUGnBAKtVOcIHZmFi7QroWpwwiFTsyaf41Y8ZPetWSbGueUy2E5
qfVH5ihAuxoaQIrCUc555jJHlQRBRojkodFwRiT/PpqFDd1vWjbR3MBzU3A8ue1fGwep4mJIx8FO
wzDdc5APfGFVxTss8gRHS0QIPZun+qgSTw26gddAT4n6tz3VyTkthq7zd5JwbKyBqxXzMW/ElLaZ
k7E6ZqyLI4YwT0u7R2nQRh0iMcUl14e0NfippYkMx5qwajaZJd+B0LRH6XQ/tZPQ0SGtRx1SsRr3
Nj7AxN3o7SPuoiAzIKTpo76vGTPW2FM4VS+GPyLU0cfRzqAiFGx4FcGbrtrFJvmSyOTS35X0AKq0
g6ugEVXI3JicnkJDQAzomfD3gnVTXQOxUmV6ht9VDmq+tTTngxG14adlSftT474n1vQwMHHsxEzZ
T7SnkOtfLBEwrLL8k8r0X4sjheZBee5htAH++kytCRao2x0puYUEIMU2knq6X0LzJ+TqDVHfH2JF
7FyhMrUkBq+ZJO6IPoLZsfvpiYhxtp81FeNCpPUb23jmKN/vI0LzeQ+Gosvz3AeDT3+TOT2jdkkM
Rvk/Vc2JqLy73ZMGrljh9T2T8tuNqVOwiDir7QX2cUfDIX4lGFvZAv4j4XKFZRBCQrorqd+2Mk42
qMaqpUToWikteQsITVgNL2mr3YCZrfPG8jB2gDO5zRnUkqRLoW+i/D0aAXnBYtW2yxx/qB0YpiFy
FF93eL3WmRH3onazZCQWstm6YxU+MnJyd4L5hWdwQyiVb6L4X534M6Qd2e1sudZVR5ZFVGv3yuKV
WgMoSQynRNW51udgcyDXAFIZca1UzrAzVeuZjPIKhKmAfBXinrVM2VctvD0pS3M1mM7tVPN14FBt
8ZioFsIRQZDac/LqEE9lfKzC6KJyroETxjfVKcbrPMbfbUnEvBnWKVVSalRBwJjOSm6KtR7+A4KX
Bp07cKnCr8donAd/0O9MvFH/khcs6GT+K6IvEIk8J2IPpBMNq5RBFy8GsP1scy4ZCdLg34n+GTaf
p1ByLZA4DW3TwZyM05frFz9ro9a7jvMFIIr4B7RE5FdKeMobBSmy537iMNmYknXgNi7mGWm4P4ZD
X5zB9j8gCcDy1ONfBJGjCyUyGFUOVRZ3qkIQFm8H1eAwDL02o85SS6pzGnEfJV3BMGXG206gaT/Z
6qeeNrcmSd/pNliAJaFWse8Jn+t1pb5OtlM+qwnVqeVJJFRYDw5dSzliTGK+qIaWkppgaUL88UcX
Lx0s2X2lV4NfR7iGXVsczJFQM08gRuaJet+sfaI8mGg8DSgbfcIdwyEmRtciB2QhnBqqg5wP2avP
6IOyeQQmyPJb10WhbF057mUOkt7B5xYM1vAbV0Toc7ZdT9jOiHmc4hwDj7CfrTS7xSg/7CiPcLAn
6o4yjh3hIi7ZKYH5TIx7anmpzdC22tgwo0mT69jU06ngIlQxL+AWdwxRJ41/jmzEU1e3BxG51hbx
LiK7gDPfydIg1njl6D34Esr0j9O59qFUltdM2tFKZ5OdZpYwMasrG1myMSyyhmldNoExK488bZ4b
LvR+PibXJIXZi93S19bvS8WcFTIFGbSp2o/d+DYaHbRTQ5a7qNFOEZbLox1ZBAfK+IA+bXMbaQds
PoCP6eJAU9gspE24J3OnLKPvRCrL3qzoh50ZD0QLe1JRUY0Xuu6ODiU9iM3nPqXCqTREuivGCDsG
aDoGA1kd2DQweVgIJ7bJ9Neo/b6cu6MZz5QiyXLaRiEDZT6TMm7fJlFk13FBkMG8+CRBphLIyZHq
nfw2uMa0M+HdjNneZniCyzmLd5PUFgY+gouuG/ujZjh7AXZx37bJsjGz5IHQG+8IWQyQbiH96YOY
/JoXb1Mtse3n9HWhKTkEMoiUCNKyRQdWoLEmUjvlDC4leVpJBpTOcI8yLel3Kz4P27QZ5LJZoLMt
/5oI0KW247adBAYlSAx34+9KJ+2g5p+50F67VIXfqbZ0hurfyYBlsTYcy1tj6Vp/pXc43hZtUp4V
E+tQBehvmIrL/4g6k+Y4kTWK/qKMAJJxW/Os0mhZG0KSrWSGZIZf/w7uxVt0heXutqwqSL7h3nND
/OBAtvpnVNkrhB36hZNsa5QeJpbYOtWQHzd1VKGFMgquLZ8q19BX6mEP5YwXHe0H0PyEhSbQBTuU
ZOsAJ1jMs3kVVKXBRhgX9WRflHnLkuUITKybhF2xT5203/QtEV7trkf8sieQ9LXA7bSyBn5Afhcf
sQfGCdRtkyabrG3aW4fKa8qagi5QJFtQnWiJX6PAONpWwdtQUc6a7YiIOzUzhrGI8/tPhHvtAWs3
UY1s97ekttU7I52eO4TZrD/I7olax9wattOvSUHB6UfMBxC3t6DPiIhxd5aXt/tiXtSpef2O0AWn
ZY2W1hjQTS3anHgJY4txN7Ht3SVsjdeeSM1TRQSazwSL44LKjDE258J70lWfdNDkijqZt1ERA7ak
nNf4SN8KBmJhQUIHxiVrW91aBhhH5Gp1UadX01ePS93Jx2D4D5a4Js2sD0TdPRBB1LKJIPAHVvu7
h6mIWSLyS4XEFpMw5XSR2vm6V+oQERtxxQOK6ecPQid5ScyPzk/6Y+8y4oiqv8OEZL8xmuLBTq0/
48w0iYxdc2Lj38UKzKZGJyKnl74ablXvRYz542GPmefRxkG27yKEDI0xgvM62S2087qz/4SNPhKm
CETaFw2GQIwYM+Ls0GAfVFJAeoTWrKNppmyt7hCy2PqhjFrXfnc0SLjZdl1oH42gqNaAYlXD9VvG
YIElo+Jsah4tj0hs3EOf7YK/Y7dhtl1JtqaoN9HC22L2dSHIxeLST9hRD/Pe6jy9X7wxdMm6wXDe
PlRgVzejeOw7vPIahCLrqDEDiaNanFd/FW6upPbZ1bz6lg1PYBjfhGMlm64kQ4ypAM/SmcBz33mN
0paTDh8/EnvB/i6e/OMcvTe66A5mmRIqqsdH6O9kVPv6t6Hrtzgq/H2ctbhyBlKyEuOQm7jkZio9
9ojJpQGevtKSzzGzRr3NOg84cxc91KHQBxVXLv9yBr7qQbSoUR2XOWmy5lTtxrT+8XoetVXtwY6G
TsRmZ2vXYBagbUDDNxogBWzV8F8shM75D9OK8Fh3cbHyJ02eiWljLIpze4cWoMuYpXvu3F+cfE53
kxkwyqk6nri9xTotSTdtkL5MRfogPUMfgQktOhyetHnVGocO1BJZabT82Rn2jnMFLr7qi8Q+sqIN
G4gI2NjUuszVbUoFkFCT1LgE6wlDTej6yGiM4UXO/Q21Hkdgqc++B/ECrZy96fJXSMbGthIIfZhe
kM6bm2jZo6jZhn7grzwrtK5T+Eg2TYHjiwpmbL/7PhLHpMt+/v0DVuvksepH2txdUxv70VBy4/iE
gfFoRj/qhjBhNPnnYVZ8RgNTAZg3romtxFeufnWW8VyZQGXxWjg45DjiKjTwTObU2I3MgAQ11xzK
OPM7sMz4tN6pMKB/Uc7nkfftJdbZlszvkbDeUTkzt8nqx6Bx6A2rSexQE2x1NN91BfvfxSNGtYLY
1Kg/YNG3xzJ2frjfvLXRJsNa98UVUv2XFgU2NOtpTnOYDzFP7QjZAk5uuXEnh9SHcfK3lAo+80fK
YkwfaLB9RMhV2l+EiysMxzX1gJlfLMmRh3qHfJZi2wrjbzlaCrFF+R0u8+nSc2NGAE5ws4BuUqow
SClRq61dN2MvmYO0lHS3XWGjNZ0RGqdaTkygpb9nFYlUHIgCUzoajBKtZsoRv02y8W7l0UgRFkSY
gydnHWQplsYBbGiVllvM+K9pA8tjWYYrL/zA3LJTJa6sER2R9kAYGGOOnWT0cYqHoPBYeC26jnrj
E8zKY6J/jPPoIaWkYVV8SL34V4zYHcED8t4gSKddfuxbise8ulkRo99w4GdGmA3mPMSmELhMurct
ifY8soCDJRmbFrNrrokZfLVMyLh9sRtXLhq4LunvQc8jpOj5w42oI6fXY33dmXvLh/TK2ATgPurr
oGc9lQYlETd98jj40MPdmRticJz89O8lt9XZY5G+l7XGMNN3u0i5u67MoUN3bGCQKRJcwHHpOMF3
02Y9lRBrIksQ3ToZxT4AyMhMnsXsYLxAf1jFNT0wp6kfuf2Oe7RA5gVQehibn6Ksf0yZXRFqhafK
lzcrNfYYwJuN4ZTVOjFx2AO2y+liJ1wZjDE2eHXwvgm33cja3DdFdmyTtjvnnUBT1DKk1Ph0a+CV
hFr4oLaKc9OYJbI047vAFX7IefwsfQq6Gce4UfvmZH4sVkMv2UyRIrbSm8gqIVPXy2FMdFnJTL4a
/+gG36ZRsMtwqYvWjhqiXW9m95zFDZ5HoCwlDVouMwaQgNY9F4UFibjg9hO2KZn4jd5143pLNF9i
PJTSS3cxhKe7l0f7gaJv0TqwwK5wU4Kfu6BolqtscB4d6nrahnJF9gebHKZeO/W7HWf6qFr9qiVZ
tbPT7lPfGR5yLbalVrDPFma16xM97rloadSL6UuGZWWV7fxmMO4hU7d1KUbNShUUQw5zKVxSxEL4
t7Wl8WMQs8y5pg+BV3KFMn1CFLzXvfglThnX0ItjiRN8m7Uc2wtJbNml0GCw/EbF5J+5E/CepL+w
NXiMYAvhAiLRw/KC3609HSZ6a4PD2BJGtalJMy0RRBIxPdnYE4iVj1iO914zrVRMCJ2Tdf46sayS
zXUfItfGV9+7IKw7fEQc7AsiK+wfMczG62D2frF6Q6EhIZ2mC3yaQ5D82BTMKKw1DrTlusPEJeBU
YW5kvedBjMxNIgpCNl4rNFYFnpGc1EENnLF/BotKZHJTohzW7tHqKmOdsBXAHoNu3ZqTm7Y2jotK
iwkx3mVjqyqIc0T4GafGJSSSmOTjQHsdJZZ3d4iG7/BRKVk5j5GHUBJ5k0rsNzPW4stobPI0CedV
1UIwabHFVM1kAlT1jp1NSF/o4/NMHzAxxIfWJUJkAQRKNvNnOYcmbHVNh6K7s1dWf8DUCIy2OFBT
ZX0z/XI2ce2ZG1Y/+bk1XJROVYU0aKnLDLDNfDucb1DXrrNZfTqVy/oiGMVn3YmPagCyMHksmLRv
vJEMukUat2Z/NnwbDj4CMQ63mCoKLXq+zby4f1L+d1y42SYP6+igrBZvOGIgaBFl+Th/IqzZcl/h
EFkWZ4NhW6jJLNQnuI3pl5n9kjR8CaCfijTxn91u1i9+awws69G7RdpxuOECh+0dzxFzpmI2fJS2
KqCsIa6hvIwN5L++nc7BPOwsO2yOqWlGF1M/EVWqcXmUB5kjdqtsqGNM9Zsr46yOsa8hNmXgEPJq
ehiF3DV5QROqTsWZ70NSdjpvr+IFyOhDDLNFZTPBnTnujeia9xRiAryR5boz47Dm4Cd1d8oNs7oa
iR2c8omc17TLHrB1FduYtWfi5Iueh31XWMZvJHt3t3nUTJW4W+h5AlwHwHiYQz92jMn2JY+MfSlp
OphywvXOe0zrbfUypt2fporTU9EPzR4QPnVRU/xAAWDzxWIpVIN59ZjzwpJgk1oHVNGNNJEGQN9n
Z0LTwdyu+7HDB2WYyV/shNDhH20c44msnjK39B6MHkHczKlSoXNW1cQt0QQHOWN3XZb6VjrBg4CL
FbiAHOLM8V7Qk+SMXkYIRFE/I9YwblWGDad23I/JjhZTW9G/LiMJqpxlbV/QHhUujG8R4DkG+xHn
zFcpMB+GSqUfaHufkaaoY9JCxfB9c8ExuDYjvY4lRs3o30aRkGRZdQZzyNAabO34oGvrs464J2Bm
DmvDWeSVOL9XYW+8jSAhj11DjlyVG8mRpy9xSwETT4AGA00yM6u0wKGEweGVPMFiT2orc6WSGHLT
mlOYeqyRmBVRLatyE0poPF5o33FqZHubOeeiiMz3dfnXj12QlMNMbtSMKzAzjlk2ds85iYI+Gd2b
qqzal9Qd3VVoO9MGwjLXsUznTQKo/BpYiIsrZsw7UZIkV1WyOoLCDDaFURP73cYeNMfQf1V2DBHE
7xaZHbtUX7bqHarRTtfmNbJxO7kCYImOsqMZxUweB4Qm7RA3r23WsoiCP8qchi+lOeRbFqPxXlV9
80qEBKZyTLI9KPRdAtD8FbvVuC19Ptp/XxrEStGpZu7+35c45/CehK/RnMZHTl0HHuvOmvnbdCHq
LIFysSq89WhRbLkMXR9jImybmaZbu216nufa2inPmo6zSbOc+VWH/FzBpjGG/BMb/36uu/QHgR3G
NWcb4Cv/iEZMep5u5x3JtlRuVB0bOUn9zK2WQebLURKPGMKInUItmnjNp9H4h9iSJwf0zps/mQzM
RuwBPm/KRqDcfwJgfMuPEVSf56ELEb8INr+qiH8l7VTdOmoDuhMj/iWbXZ+nPURkQBQL0Skcmnq3
tNandqCTcnJUTMg0o4vQjbWpM8SRRSb7U7W8YNPyV+GMVHqa8VwJo0OCWJC67nfkSfd5zkYgc+fb
v5cy0QhOcgvuScBWAg3+35RBIREBz01jd/d/L51K+g3gKzJv7QwEpQjEeqpUdUT7s0VcFa7t2Iqo
p+CjBXP7OAf6pwotkiVIbrCIOD0z5jII3z0r1aKjqiBVOfA1IOC5Ry8vdhHzfZJn4mMCAZEZv0wv
RqlueZfbp9rVBy2z6fTvhYnVczjww1g4i1DMl4R0+/G05TSEbFhSSSF+uXYST1Im3DeOVHZOGVnI
/07JNsjVISgoQ8y+sUA4VlcFOG5f4Fbfg7V8KSpzfMDYSu3jYONBjc/ijrYa656t912tFkFD2Z6S
hPeqmuVBlg600zw99r66sdcZHjGyvjYmG4kxZeXfxQ9MEx80x+ypp7WIW3Wdnfp5hqn+UI3ZNcmT
YecFzHfaQASn0bVYUqvmyTKi6RVYJ2ZSahtwaeUNTwjyptCej8FM1UiJWJJPtDVSii+JGoGifWU5
AyZ9WTdnRp/VQyPdZ1P0J5ckC7WSaGGp5ECVjMZ8ybieKMECdcS38iumDSfv26m2PJH8p7mGLdt8
Y+B2UQcvL3rYZxM6xc51bywIkxe7GQ/0vin7RWR+th1Gp9Hj0c8RDL3Ojs9kpr6hwxueuclKpEZP
ojOrA2ZD8yHIgmcswx0P04UMSgEL+7WgjileDBfmkIiynzbDhqkwpqx4zBsb0QZfXAaMuoqSdJIW
QJQenkk5zankMuskmYw5UnW3RlH4ysFydiKw8kvaaHQdTsd2Z+73UV0RBu7F9pq4QwFKLzjguPgg
NS48jFb71PWNc7AM81KSSvyUhlpeVTTdFNl5axNtzsbOh2FVIxEhSyJh/ueCz0jRg9ZiOtqFYz5L
wpJd8HQFzOBTXoQvRtEaZ1ANRz3hJOkQl++ho1wMWGxkYM5/RBA8TBYf5OTApip0iNpqkltQUflZ
9IArNQ6RPRKB3AD0Z6v26hUmzw083MKcICgL49Ey2bKODVFyfJOvJAuzsxnVEUdm2G8DuGdbpSX4
ZlE71zFDV9FWBj88OJTEjG4+634H9ck5bllEMWX6K316Rczqel0O7XtXWJ+9NYmDBXaMAQsEzRS/
MUFaUSVfZnDFRy+qlrl6OhxMUMCrJsSFBN19z/QBjwCGNFcPHgoapKvDHLNSz/gxy8r9ZU/YXTtQ
vg1Pw1PlWq8tmm3GP8wD3ILtR1nRkpeJC1q6BDRIFhg925ido2Ks1yOOyCeQVIepzuViTkT+KgRz
xGQ0oH6xAfdbRA31/NCG9MYYFsxtQOIJQAhKDaZU4VpbchNGnK9BHr1gIMkpRYT6PWwGYoXW5OQe
a4yme89NOaztrCUmRdx6ZcjdoIKPAnLetgZaluCEeyEW6eplp3JQ4hq7A1ybsc4OQUe3Dn+LvX17
YNd9DluG5zlBGZITZVO21tH796kTBbII5XDM96C1mubFiXV9Skvsds0iVI9iWM1xyVDMb4tFt55L
qGxMMULKRlxkON2KxfAcmb/Rbj+nIvKOdeAzhBwHVool9XcRMdXnbkm1EnfXP+aWL9adhaCW3iPb
xpEzEhXIzDMuHoQc2VpP2UWB7dzC5ahFkbJJT90VmPVNbM82QWxWurxJ1zovn7mbclay/ozfxj3F
HnKMrKaNt3vhYf2mM+q6uTp3QGpkaO5HkfmkEWElDlT3UFfIBSlJPoywx6FUKncLivPdIjp5l+YI
k8nsCgx9aSIgXY5WQI/M4xTDGi6Qj9U9obt6qB4n23JPEj6+rWOPlWHw3homHBmpKcmWiU9RZM8y
Lp56bz7NPTbQqcNj0JgbcI31ETJPdM4POGiarQSkiqA3uC9Io3tj+R6bIA8oqgyxlEoCj8KIy2Tq
3qF9KOHhUHS/MS3hzpq+jD61DvbQrvpBBkQUALQxKtSXlurRYPPYwlr+Rg4DHIdSkfPkaPoooGaV
YsHq1uJQjxbpjLmzn8wZhU8lcTP7/mc6wbPzTURS4aOk0UXdaG7JgTvPuKGSHqPDYnLcR33w8Z9P
ZQoOwva3BHsMGx2zxhX6XpTRfDDi5mgaRCAlOUhsOwCRZgqKZuN3br/3/l+WYxQeJj7ynG4XM3Bh
RjjvzeGp/5rCNrtybqPFbtR702TjzVPBT+KgiqfWQKgpgE/LZiq/LAKrlcv2H/HXzSlYTurZ/xWq
4M5zm+25EPNGdtzeteF9EXKFbywdt0NVnVibc0Q4pJSyP/VLpEJqgHSOW2aFYkDy4Lx22jjRW2E6
o+PdtGl4wFa+OKJAaxbK6Wmpe71NQJxIaRo7hSkcgF50Z/i881qfaW9HqGlt189LLRaOHMDpQBVs
WfFpqKh4x7A5keiAvTE1wrufW89wcymJRfpItjbw3KKzLywEBSVQ/SeJe7F1a/kROtajSIiq4YhF
ppG+BlO4m83TELScV3U5nkSefo416ysrsv9qEqo2w3hKF/2wRVba3oeUs6vBQRtd/OpCfeFIKz4d
MDDrChHYlkp8jV7st0wn3GhJ6O9ngYkiavJ3qhrzp0svMTXRf8J122l+LAfqSMJptSdhHG9uBt0I
UJO5mbEirRUr2Cww70xzmk1e2oSK2fGH65HYU/n6KYkIZg8doqkq2NAro3bGfYsWayAf+5xoABc2
QocoKSHEBJp9Qd2DNobIj3SqKndpcyw1vV5k6kM7YwITI7fQPKSvqV4M8e0H1e6+mQsU/TVUXfo+
/H3OTtr62bHKHoGqwg+hukPiMK7oLP3VTqjy2TFtks7AKwkiHITIcM0Mc3y1Azxj1a/aTwjqQahz
kifIkZ+crhR50/xHZwUoGPp5RvH9PZRczij4+pkryU/WLbFg8BXrU+xOPDna9EWbMPsyohoiEk76
+qfKNONGhUnMFRk0Gmd4R10krwEieKG/QUwXHBSoYGMmQAO+xQthWo9z1R+Z1MLYaRnG1qb4a0Xb
xvjJbSLNKYhH3KZrW/qfS6wnpC1WFdGS6R2KkbtlwTaZ4901WLVhnYwwDla/uKOW4p2ZFZDi/Bi2
DuR4p/G2QbGfyzgjbNWmYTRrRtptuQ7j+pWk9YpIXfy6jKmPmBMYPXpkqmYtGd1uT0mUiHjeVktQ
ZhUT2Ut/xxyH98oRFiuFwL2pHEXvWA+0jtNbgy+O6cy4hzpBszy7xxwSzFC2CRRUi1vK5KZNSBEb
3LfaEdu0Gbmh+GoFTeCvbGP8J/10CfrqlIeoFHLnBjugfQpcLAWpBGJQtN0+aJpnM/7taYAkdes+
5m7xx9TOq3LSt7i89a3HRDx/MLK22hRevY/n8uh5CJiZp/UhwV5AdI6jsJnZgwNxINgG5oVp629s
aZCTQOA+MrNkt42wbGMnaKCNzH1LT2EJD4Pi4NGvk8/ZDb/ZZt3Nzr2OTIy5UXnSzXK8N1H0ZYR4
TrHHNO6bSrDL1smrcOIn+G1vcZNB4v499/mPkbbvqmgeycFBnApSJmLYTKhy+gifDvCYMzxXbXTE
cHuyECr52DiYpJqX2sQ+Ioy7JV1GKcEmH0pwo5Lmnk08CQM3ygOKBKJ0CBg61AoLzvBtz9Gz0yAi
EX1Bgr3EqGPHf8YUZI5pcAxnA3EQJnwkXLmMZ8guXqn0bLRoUmITZ50riHU0WYJaBAKuvNJo7mpA
NaRilpW+zC5WgoA1rk21Zo58Ym2IJMJLj4u8ladftdIW37JsmSAOtNFsCz4mWX5UrXS3YfEILPDZ
V9kfAXI38ed3lCcsVsu9mIgDzfBVb4DpyTYs9+YQrPmpzzh5bWYlxHjPxRyQnJI9RrL9MtEAuQpY
4EAMQux+lGaOwUwtoCwVfxgchgAVEW07t2BQKPmmVYM3IoBfb9cGghIeFfmmIil0R0YFDwP2436j
r+4iSYPtRjEriy116ro2c+a3iTjPWXhxQvJo9RRs5/JUd0iPsUqhfSr47Ona/EU12WTGW+NNl350
r4XgvJfhnwHZD2neD6PEEoYEG1OzxxOLvcadLNy7O8xHCmjwijlaZ1SQ0JHeJbYJrcUzBMVPMaVv
xF8C2I04NGYfD/KAUQEPYPzTT8bOWEyEKSyE0NWnzElffWneyLRrt1M0AbZg5o+45pgH3PTc+I9F
7uebwk13YUBDQbPE515TMqOw5EmO+yZrws+2QMIb1hKsoDszP0kVMA/O8dpAWJETHiANynJiqXp2
UPIrLsisTXsGW6JyuLxlcXMchAXI931QR+op74IXnrXW6jWKWP17Eo2/ugiv2Vg9W906Md65Ztm6
VUhg4Hv3rgeSPcYQTbFyqqBc7ByRERuJCa4njs/RiCjLmHOJRxNpSZiPlUZilkhst5JZYj+g9Rpi
4y3tYAG5zqaciCgHtMC0917I2Nk4GcvS3InehtH86tKZ5XPd5GuspnfXXN5ppPYeYgx2iRNFD6Dc
JTh4hAWtSv6kBAHxNcCKsY62zizhEPp1zd+GWYtBJjuFO/U6mSo8xpHisVnbuMgSIN33pKnaAi8p
oLK7AhszpZALAXln0FAba0uqNWfQGJIyiuiWKt6PiZFHco6scPnlv5dmqMHULC///73/fhU6clV0
KmKt2EIvdekBTm77IiQCaxEBiXNwcZ/cCjyfv7wMgxi2eVn8JeUoOvthki5lGI7kGZIUaVIsJswk
TnbjaNNiWgb9SgaeTaPSWLU+ggg3b6Z1WcnpXLKLdYbJ2YJs+9ANqbkyxWsad+RgRMMy0nVp/gmb
aHa5NKxtRs2/nmxPXjm+GfcL+dqj6v0Na8rd9HZc7IuuvxU+XNrB96CeLL9Cl2rvJ5VsS3wDtzYF
bEsIXv49Vqz73ezVJxn7t2ypjPCIP+AcAyNdpMdIlsEHe1jnXGM8qJL506xH+oYoj3eh9Hnb06K4
Y4Uict5tjd2/L1Pf/mynsoZdB0MMrcWLbsKLntX4jtCmxtVlm9aKRZ0grM0/cQUz3mGyQP9TGAcw
KgzBJGYOioT33jLDX3Mf/wplxqAzZ+Ph8T/LyOeKtWbmql5zEh5ZMYXqzhlsi+uIfBNIg7kN68Ze
8r1Q2eROfVtoZKtMJGByFW+NbJu7SZrOLpLIr4t4PPdOisacR2GhEutaCoLd5HyyEJ9tcPJBMp86
fhVDlJgs45B4Pnt3XRwmPz4QK/JjL7hi/GwYCiKSVhH0rh28yqRZBNMeeeGWdJ8nWbTOXrTjLrQb
1hLJTJyLk4QvBPWlcHwJ5pqy7VJrx7PvIiWlnlRT3W/YFa2JKfxGmDYcpPWL0d78qLFTPus6PQ08
XMCraG/ntrXaKRB/cON3rp96K4MifZObXo1G8+5RBjMa4x3qMPOsYsa2Jx7D6ugmLt4ERRZSSdFE
TBXO/SUjTXU1dvAGbVwFveXqmONB1L65GWZAYIX6rGYXLdlsffeQLzdFREngOH4FaIwXRpq8FHAD
Bs1yKlW0Jv9+z8ssVPgkpzH9SDt7p0vtb5vMZq4a3HTeJytdzKRmW8yfAgXsf4ShtgFB+zZEltqX
XWQSF4LwhXn3RjfVbiJoCOVNCFkDdwcdy7cfVRZGFN/7QBK/n2qr+N1z3FjSdm5xSfpamN9ACawc
L1psx+HJ10FwKgMmpshfGOeEwCK+U1ZIG1R4b7nX/pETbXFCr7arLLxEioWuQf3ybPpdeRoJJ8mi
4UtM091S7aXtVbGNYA1fitEGzVQPIBiUz85SKGqzQcCGyKwjpI8LYRiQrmqfMLm+K8//vmy7I6Y2
iv3SfZqks+jMuOLNBQs4DW8djc6+bMfwluFe+O/FbdUnGhixxRa4iievenIhWcIOtuyNw0gEYBsc
k12dj/ldMUGmhJ63paz6XZNnT0VCcsWK/oVFrRFMW9VyvxskgazY5kzwYXV+7kg18WVBtdcXJ7Np
REo9wtf/XrLRyLfpwtE3uUNih2m8THDT4cUqT/3y8u9X/3/593tgBTEz9yHCTqMkA20cEqhRAmWH
hoN4glbnn/CSg8hOyLDPZQRvsok8fYqsBK2Tt+hJbXSrApXzMSHwYQok3tZq+UD/vbhZH57gtR8n
1xb7BEvUseNSVw0jvlXA0uCSWtpA/syWgvKH2XOnWUykJ9ClDi4xbB/JOHJsILbAg+zUp9YcMBqo
sj7hKMR0g7o4IKDuPMMzJtO6dwrEG9YNijccpcnq1znOx3WEKQBFMXu2pi0MOMkCdYJGqT6xUjpD
Z9T/vcCmtlCv0w33kf2DPb/dpo63SG1nBuNjOp9MeD57osAvjj2myAnF72nE9zc7yHMGsdakk2I7
+xh4CDAkRXXKmox9AiJ912j5rbo4T7P5kwXEs6JMy8C8k0WZUNnIBUicTfxN0PHCc2ZggqzuOkUR
0Gb30dBi2On2pwIi9tA45nuPflckHUCgaDdbv8zEA3E1877WCIXW0tfP8ZyjrCFHMZXtMUvNnUTB
xKhg3ZbWKekQzksKBEeeGo0ArRgxM9Q7giOZ8Qd/p4GSZ1bl6yAhV9TMQVlKgp0NYbcXZ635aPIy
YARwGPoO0VQdsvekug9IFkpZCMcJ+G9q8Oexsu8IZ/YTqi9vLBifW+SA2+PRGJyHQOVfVhh9yIbE
nSlEHVEevIT3rQ3IYhOuBIQ67i3JbJEK+BWEDvo5BiIZW4sQ34qaIkbB5zyAWFqp8C8RWxffb08p
5ubO66DjLejFWb2yhcNsPMxb2zAQmvYnR0738R8Mo3pIiZNdRV3yGifjj1mCX6vxnbqVI/CYhYfa
8L+N1EGcGn4XJnYboxlg06jgoHrkqfYdFfReIQvyXOyEdvVARuFcZ7vRqn48r97BIQ4PUctbmFQ3
icAh6ikEu8pjcUEExzgZjzrcDW7UH+AFfAwGxCQrfuU6IYSeDJLUc17grPBU0ta98EhF5Tm2D8Li
C0cr+wUY6o40XysUpqADKkRpVHAwFdTKRqkVeckpq6InP6854cZwZ/yxDd46Z3mbl/cqTloCrtm3
uPydlad/DcNNBM5TQE+64uF/qPM4g12wJ1mIC9rkYwBsSNtgfTTA3mK3TXbCC/5WY/oU1+Gjkt6B
w4DnmOaSHAa6cmWVHyAJ3vUkP6z0gzr3jNKH0bqDLTzBJLYZogppMfBVJ5MMSTLjjgEF9wW5QFHe
f5oxF4fuJS6J5If9xZtLmzoNXO1gx1+cRiisivQCMkbfDLhCdy6LXEVL3j5S19zQ/p90Jp4TYaqd
mwgmppU+o5PYy8LkanP4VPmAcEnCy+M+wh9StQ8JyqEhExeHS39lms41rRKTvTxF5mTaM20pvmsm
T3QQ5O3RM5QtQSn5g1uGzyIweIQZHYPL0NiHskLwnBNCR+3iKWYacWQAEOINykkP7louQEcCLAix
dDLP5NPACLxMn8LbYIC2DEycOybzVhkhTdbER2OZA2gWrkTH92d3sdBqsdwagLyep5e0iNv1KzoH
mKzBpRfQ+kaANxzwH9Lq3kWj9+RzM7xpg5UJ7qaf/CdUA5vSdTB0i+jLq8S+EeQsWuYO1MVharDF
aKu0MK/ylyVwdGfV1VZamBJz8gE8O7oHqT74GALwj8AE9slYxFdMBrr3FNw1MMk1GTsMa+ZHN59/
lBZHyHKoDpHXOZYPLg00fto/ta4dkQBjXAy4VLKxCG4OL/Xsf8bgHSbrW+R4rwz9xanWIeYPf+kE
bdM44MSvlk4fncbJKVlAhyzuCB1cCQfpMZm7HAA9K+hk/vZKQEzy6KN/XanQ/E0Klm9dCrDjPMJA
iC6kvZS1fO75f928eu/D90nx37IujzZEnC6ZG6RKNiY/q/UKJA+ooEB/mfAADiQKcaO2SL+ZDnOP
ayKqmcCIZON3WJ9Vf28ozKmhuUmFzYjYrRZV4RhtJWrm3uL/Hj0GR6H3DEaWduiBFONvSyEeHKVO
Dnnq8kOM9rmERiYHYziF9vjhl1wtI9U+gXb+zp06MEA2sum2f8gXIA8HFmrPn5n5OQqKiDRInoA2
JzHzxnbn5NVlLN2fHIMeb4hYTQ7ja7soPny8RvuSwy+Y/O+0NgMwMqwd2yefkDzMZSDlUqxxTCzx
J3sR35SEkoF1CY7nMF/PcUPYrI7cbZO638uVR6TDPmLWBmqo/+iwMaPrMnn0cGC7qXkfUv0Q+2xM
CwTV1oQpmX1Gay/RlVioV8We4ceX6NS9yBYZhD+hfeZDakqBKJI0BSCdX27OG2qjnZ0cKMT13H/0
zjPAy3chKTkTDr41DD0q7uVPlHZ/R3vNNL5WB7/DrZO0Zrv2TZcWK6TLGXfJQQofJtgiL6YleMiA
NwR6WPgn7iYUxG/KEVB25wf7tmtbSm2Ox8iRnzlkFx7Qhp+li99esw2YnwW2VoCeBacMPDEJ8yWx
U4APLorl7KG4OmPAjsViKKaDS0xzmPyPqzNrjhNIs+gvIgISEsjXWqCqtJQWa30hLMtm37eEXz8H
dUxPxDy0QnK71VapyPyWe88lgH6xqejE2l7ssQ37qCbgxrmwHDuMAw48t5R4PwE3H3vroWFds+9W
gQ3aqm+YaGxop7k/MGtppsfW/zR4q7cDWnz/14LXyJAwY4lc3KBy9SViH7ybFrwR7oQbLH/y2vjJ
xjSRZiP0bma7hXr11hadl4+SRg5XoQbueMCAVEqPExCRSk2QVtzXVJFjGs3PnWseh3h5Q9BvH6ME
7wvy3GYkoK+FIsdclTSxmtFfVRKJGttfmZ98S8thLkbyfQZi29g0d1SQt4pUVLzsLJGMMM6dZyC6
bsQJpzzwK5kH4W99HhnRGpgsiuSrycAG2DmbPSnCls1V6dY4UupzZTi3XVUCkQJcvBtLfdu55UnF
vKMWMl83FsQCeyQczfufY2WFrCtt75Klf5XPwKaardcumciNFL/9og+KFq5PHqtXvZqPULGy/BN5
OzM3Q50ynX1n6AEKjdRIzgbJgNHfgnDd+buJKPRa1+2Z6GB/X8XfeIH+VGGH7whl8IozxJgKwjhN
GWAyY74gMOhY5GmBaXTh0VEWkIC8ri5tLh765wW51Cxp+lv9Dbif8ratXtZegayRALyEgs5x3urh
JmaHO8z2qVfNSzrLL2G07bm1Y2wgK6zNufQfK5cxmISXLTLro+rACczOhDNq2mD80j03sfs3SYoF
8zlKZ8+RJoM2U7MTb8PZxNPlW1zPkMAymCnMdxBcHtzMh71O0Oplsay/q2OpUFnTo6u1GzROwtZM
RGTdLfyeXBs0WDNc1hH6CUqBLyPPb4jf8C5l6hPBCHyEfGjE5jbscadH1qB8626yjXPsZMaZ7LOH
NKKLcs24OfK/34nNwKuuhYQi0id9zxCUUkBZcItHdzp7dKT5lIVDpdOw8dcsoMDfkJ1XhAnqMidR
FUyT/sL0CyVctqDrlHwZvS7ZDzIR0Djng0UhPBjMHzOPpTzo1+TY0JFARS+RlOmkwUcCgi4QsS6P
cRIdWFJML2tkfnTQrw5jh5e+zIx9urCORhOJX4m+BsEoGEmZzt7tUFTMCKTJuCFPxQ3C5+pAMZ/u
+668JWwvJdiUfr0Fz2M02Fcmd6r3FIwHXzpvrRk1zPQMBLJcV37+TEBoDnogpk5MijuvAZigY+qY
GgBQXE3f84QqwnLB9GagrijJ2NpMwKM1jykXWeIjNikShLBwNa112JcolUG0PzlT/lya6FD71Q/S
BvBpWw6vdvPj9M9+8+IjfW0QCVRl91AoIsJXqFIkv+6rpSaC9ZT6Vp7euj5DB12FQyFvs6TzwmZF
tLD1zX47/cOXm9OckXtn989Qbzf7gPrLmC85iKpi8DE5zcXy2Nj8fFj/+9nPl//vr7RFDCO041pO
ax9/Bj9xfR7Z+2c9N/rYsJDOxQrAEQ3dUDx1BpBwj4IBWT6oXec4JbyIUrB/GE2tzwl6qsyn2ewg
fuVhWnUUpkxfhlxYIZZp4wGYdnbeMFCL98HqTDHCGm5k7gR9wlA8beqHyDCPCctGopw4qIRy7/xC
Vyzzh+mgR5JBvDGc7YT467RCdDjOj7VvC2ywDhBEEgU97nXeKlhZyA0B4zSmuLMabPQ1ZUcqXzFL
vMRa3GWtc+eI6Zm6Hga5RXYRKruqsqgZYogZAwAKA+H5QZr1dTTa5553VAed3OkUHTWuQLeP7gSj
0X1koBzG3G/uk4r1Ee6o1rZPJj5k3KX5d+o9jFytQT14QJ1t+Qyi9w9G219FAwxgFfPfxpxikGvq
T1SDjhnOIhWQx/VTPGXWWcU9S/TtQzdGzIDq6GPVAfY/GlNgXHuk7VdfxGeshRdIyfdGChikGYhJ
QAjS1hzCE0YF7HsZvJPkzrIqEJ0qu6Cpvp+S4V8xz05obCtsdY0X5Jeag+xYrwhVlDHfxP5yGWH1
IFB6QkDFatEfOOiBVeP3wR4pgA2xlkwHUhrj9Jc5yifqDMQoOnsvCP+E+fOwbAjcnp0SwRg5yfbj
LaqI62z240O0YmiOav2hcjYDatUhGvWbKDfZPdWAG+z2JHxxrnuYaStD9U62Z2sLDdmwv45ZfY+d
e6vThU1af82H7FWP60m08qGO7n2ce8AI6mdAB69ubE08P//yMWNFZiMg70uT9XXHjuMTmgaaiHVq
DnFGCTNtOzt4uBbFbJQ1X8CpAywNjD1KaM1CdtCk6naXqPTgKzZulRbP7O9xosUM6Ijgre6E9FC6
4daS2306c/juzCgzLgy/60OjvvwEm0ulRiA00cSfDGDYohqrTZeaT1Hm/G6WqCLgVdtnYBcgMlNs
bVEWurnakMkolCJTdRdDWox1fj6VaQE8thuhgkXKCwtLnsdtlDoYbXX5Gar+fPbzZ+o0x76C1YJP
oxaevpGNvBN+k4Yu+Fie123YlDj6Xhru98yilBhmZlDjfwdR2mhBWy4dA+b//fOYtJIwmueQVMJi
vpH90l6szLmMXV6FngW3CNpv37rvuLngzYiD8K0XCmuku4iakGqDEOwkcBuwLYcsq55ks7zbhfVL
EBzBectKjpjVHBPE7ud7i9yg/6uIb4Fox42ZJt1RS6DbdV1K0ovT5sMnbJ1EhEbyGxoIp4t9VOAt
6FGaSqDbs0sWjWKzsuUzU4PqoE40BnzcTFuGeQ/tY9RHBPbcoQ4prGvHhLji++0tDsceOf1SG2ci
npOTTnL3wE7plhyk2czWB1sNL1bn9ucti37nzhmZSkYLrJ4n7KRB7enc2WDVuDfxhtJ9xeTGo/rb
JG0Y82lNvMgIk9Rj8zTRqGeoF5iLAGJL4tsVaV1q+HBxQYC22m4C2WpOJ13rE3OTuyiKfZb8pIJv
OHQkLNaRmO7mUg3DQCaIStNw8NnXUrxefj7wDZv/fOZsf09hdNtDuweit3358+H//t7Pl2avXX75
ddigjLpQ2ce71ogw8K4EmbTec1I6uK3/O6ZtSRe+9NuHnz/7+fLnM9SfoEIXff75yuYC+M9fs3/m
vCNYrbQUSKSyzZuzfWgxkl3q7cPPlxWmbaL9gBnV7uzBc9PAxga8TXWf4AfroHtNKwOLxZr/802c
7XpU23cyfbsO4lE9z3HDpmvuS+vC3tr8zwcvtl5SeNDbmGKrE3ZW5UKmIL4cfgk+e8xHJvSm5c2Y
+z/FatRB5NPcrksaLJoeX5Cx1cEsXGOCp+b1ebXgM7F4YcaD3d0FbO5AnSEwEYghg89fibZDYoHQ
HB5SV4yXlprJ4tAlfmx9a7L6Ef+yabdBon3vmKwlq6d/wKz5w8R/VwT1xa531/bpA6/NqxnTKnf6
mBbt3ZoTP2Qs/A88Wd6mubkGrvPXWfDayWn9k9eWf7DW+KFgBuqMKg1HTcak34hwmIsNTXf5+Tm8
oTlP9XBib/1naPSDHUHpc4S8ZNESGAbmylh+ZzZvcdteSQvDeX2wcdMzf1y4vK1pPyTveiDGgSnH
bwSPTPU8yqwWzxBlEuveAlGYJ3lrk/0ZNASiPEY+z1t7rxZDgTsge2G0H21QcNwO9jCAOcj9313Z
cxcB3pjr7nERzEkxLqy8ezuCKNrfVdc/MsjvDxm/zF2yTiFUgUvUIau3/OTdfsXteGZ4MOdgks3U
646x928EBXQPXNg/GqsQuzWRzxqOa8Bu+ZX8lPxidDhrUlX84fZG9/0IKvK3r823dgTBOAr9WSel
jz1svO9002P3FsljUmYh/p0/sPUBuHYttvWOGDzf/k5cCBlEFI1h6z8a67vwOmhk6zrt7bq46eQz
JR2QaUnD65ilFzq+x9A3t8+VSS9OsHRyQooWlPDEQuAyxZHEmz37CFJNcocGck272yb+h4HoYLmC
N4Y9f1ZbHGPZvdQKVwPmW0IxM/tU+utH1hk3Q4wvvqopNOceoVPqjhgFKBB/FtlxBLkxYa2JdnLL
ZslJy0w3vL2DskyobX0+3CA2Ie57Tc5qWW/ZTo+sKIFyqkxgjyJRWSGj7XFNwbihTHLSiV6pIf7K
owYtEO5PihgINtlE/zjvQ8K8aRDokzoPr5xlRHYw3DWDj8tQQ5hY+rfWMGjaSvwODaPFhcxKVFFb
tQ1XaMaKuIM1wKDXQn6f1055UE4dVv34bbfdcuZyZuMAzUxJdrw2NDY9ZaisZlUFOfzgZg7wxbF2
UsWT4ynqFEN8DQzHrSa5d+Vp3cLY67j8SCbTDJW7/NKtURAqR4h5UZ4m4q5DYOr2rgGPQk22LEfF
wC4224CdPQ8ZxLxD6VXAVeuIXGxY8Rg5cTclTXucY+B6g3fiPGYUk2bpyZ54mDHwNqc289n9V4Rt
OT5jYj+nQ5GPhsMDKKz2rpoyeZgSfAc+zdkORWkKuIQMCCcNhJZYXWK+kdu/2Mwz2DwwK7UoY4PB
ToMic+ObNSOuday5BIEo4YUpMI8W499WnYp82+Dx82KAMC9mvcZXu8whOHsPTUvXplNE2fEg/qR2
92cigw9IAFukNA9MQUgkdOkBGyfUp0fTmXnHQkjeI10++yRMQOFKjmZzdsXKIJFAOSJq20LR9QzM
HBIjIbt0jsZTlNY2V3B6rjdQMNEiAu8Ou0IiFVgRlbaFakpuh7IrmLFd4bvjh5X/ZtqByxqDNIGk
dk0cIpwWX985Pl4q7Wt1nO7JyGMKI/uj149vmW99iqbnTbEwjOiY+laz/OejxEmVeptYCO/nnDnU
rOwnr/j2NaFUdEQTjSwuO909ylQhTGI4ZHvgdcZq44rO9BvJGj9GxR0ajG7HyIqMvgjfVXIz9ICc
9Yi6m1OYELLehBFt2mD5Zg9e5luP/oPEHzegdn5kbBvMlniuVIVP245faytmoW0tOTu5feJYGCdJ
1dpZdsOJJORy1MhqZf+WuUR4eMZ7qoziaMzLtyyI/l7WresO3XTJArGVFxWABAsurTGrGBeI/rDQ
RKNoAHBm7w3Pe4ia4redgW0lAfoZ7mg4WvXXZHtvbecSG1Qz7TIxTY6/HMdDUtU7r6ps/s02HCGt
+oN2eqByTHl3xInCuSkuyPCptUT3NJn5Fdjfk0T3gLxSmSx6S499Vf27ItrE0ZLpLDgbNhQGuTbz
XpYk2gA+QzTZe1mQTe2hlPm/ZJEv1lThcZnQlxjNSgaGJUETzGGHohaVhU8Y03hrm94zIM7ixsnE
4zQ0V7d33NNsDfXRE/VD1U7vyFzIIWKDgh+cxXBjHViQcoGD3wmp6K+qsoyg8nHndzPM0JIUbR8R
gxSs6THN5AG1buixcfRt+0WOxJvyuC1Gwg4l8S7mCPeqzwZ6n08SGi6Mz6OjtFgOoZVAfSqJNWxW
Dq1m4LnTevO+wZCcLBL7pGENh+JzThcTPSWUy2yem924cRlXAaDTqOaHZNkwwuN0AcxJjI9kM1Nr
jzfJhTdck9C49sq+W2KO/NW12G3GLSv8En1RdtEkD0cMhfHOetNtUUyflR2UQdlUw7GRtM8ulMTe
WcdzOVgMnauDAJKzfR/y5psBwBUMyT1C29yfmxA8brpfZ9hXJWvNMK2Zr9DdmsyOQC/GjvGHp9w4
5db9WEevwrTSg40/g4caXaRJAlShJxRzR2cgRawsVH1sUQEBXAtzF7TvUn5WC7e64afPsy1OHWmv
XBPeaS41zFONPSz2gDk6Hlprwp5g7Tbmg5FGJ7/HVDDkhT6KcVzoHtmEsSB4zxLIk06eIaxDBH5T
E2eBtI1pZdN/T5TyNx2JXmZKu+oX4KGiyvwVOzP9FDsO9g31cFin4mYQGy7Cy+512seHsmHbJY36
RZHgea7mHoJrLV9Xrkbm6gahN/AH4W5fox4KLnN9lCVrjRPZKXEqi+rg5OYTsFj97OQQkZJ1eK1Q
AwWSZfbAd4wMyuCsaQ82undIU4RyYrULo6z97uwh8KW17Cwfng2cW7aA+rGtMcb3pFszq1EXu2eP
Yed5xtqXqthbhM3mAMAClgHyKoC5jFH7t5urj0jmf5Z8ihnr1b+mSMW3c/Fh+mA/apRXDMxUsqen
mMIx2pSBUBnHOg9Nln0BA0X839ovDoNJnK3BQGvnLD7ZSNI/N1a5Hw0We9hiEiwSXf0gE+ZNrfrW
qlsRAHBJEutzIGWbqhzu88pyEjCWd1jq5Ndqpuom74fbGZ5fAOZUnEp01uvs8EDFSOeiwrv1mHqW
s3x3EWUFSND3dK/TGcB4iUIOfhc2GpY0rb6MXtJdSSyfqRHaRdu3MJIYCnqCHZYPx9bzYxoyfEeY
Bb4xr67HbsvmriImxhYDtsGSCMVNwvEyZOF+/Y9a+1rE1aM/c6FV6Agww/Lqrjw3x84WoBhGbmAh
aI28L6+vm9AbO4w8ffQc8XE3vhUllzla4ZgUHUtfINzFBM7calV+wNKIw6XXt0wQnn1nuQ4lMfHg
ZzWPi3+/mI1kuGw+DYOjgp666MLUh3OsAJjQAdr3a6b2mahuZsd9ipxYEkJAbna92LzSXnyz9Pyj
VSNxEALLAFIHiQgy7UqSFl4MgyPPccHdbwdoyb5lNkFeKoHwPV/oX+OaXPpfcDPik02SOXuuCplE
0XB0ggVqdYVNOY15SbmxQWEtp8L1v+FDZDeGzZzTFWg1CtQnrIzkXiAbRHJlbiUk1XfvwqafVqhs
sreDxnNeGkZfdrMYe+GxExGj/FKEH5KF3Z2N3txXumDjxuBvN+95LqDMKHFXoGEIKAC6eszumq5J
8ePAyHBY3gau1Gy/8aZnRAb/ItRsXznfQtnlu1MTWOPm/DOa3D8b+DKn8sM1HOAQqMFGswPgbjz0
pf+RlYN6FpbATp51D5PXTZfS7+rr7LPWYWBOBFfx5RHduVu3GKiS/QAjL8imhsrLMF04I+qsbE8j
AkSisY3i2TX0fl7AawLJ4bMK7KNXpB/zEo8P4LTJCDghFIF4k2AOSzDJlJPwLoPeBgSDCUjDgJ5s
Lj1sl3SDjT75GK429GDBK5y/FQa3giILOxTyxkPYDAPONk/N7ZwrbA39zAYAceoudUiGJPK1CpbJ
dZB2zY8wNE3iERLsrJ6/nGo4hm0hoBxpvG+x3LY0EAIOm13JbXKM6E5dQpoayYdGQ0iGNdW+ATVc
ZaynHIylnjsv9COU6NJXaLJIV3GM6bYf6TLNHh46KdX5rsTEjeT0ib9DVeC4b+TtEM2I06/uNKug
iKtza7AjMFS7pthYBA6cZriU+xoj66Ef/tLGN6Css3259pJc6xJjNdB4ydskLEqMjB6o6yFRBnh1
pAnDPAR11JOWUI97xQsL0YhYyii5a9zsQnwuZufUIRtixlM55ZeuVQA9YZzyz0No0RckDrjTpDhV
iunEjhktRF6cdMcqU9IDVwupZxYOgF2SG8bJA5Wp/PI+nqwTBZcZGiWoodYsLxMuMH8lp95J93Qf
61nayY1hQFGjB4DDHEUnEIS3pGI/wj3+atw2Ix8J2t3QNjdskhbhynPParJsokdU6mlgmShNRsVv
LeoRRuuiO1WMhoMoNTgOVfHS9+a4t1KXwWM+c2XWGznHxuGEHRCn58mcfKaFEn6cFZMJAIqQ+q9D
BaweNUaaQzpOX5aqoOO6jo1BJ1/zUHXNa90OKui8Se4EiymFktIT19JJGZemnYIPH/9R3fzes8ad
4M5SvUSv44J5IHbNX5MJ2mHUegNh6iW0YHYYGUM8sR3dZHO+LtkT4VAsUhk+MBBAe6eGKzN9fAaD
hUZtrR41Q5Sb0foVr0lN4sjMQN56AZ3SHdKN5m1YFiNMgtThwPmvsYOfdFj1lcI93zcT/LoZGnFl
LufecE5p074mkf52MSgUiQHwG3P74jDenDXgojz/Pc0WmXIm2cW22ZLKFkFbLrBVpOgYCCTDzJ61
3tnrJdLcguWKgfYvdh7Xkl12zV5KwR5hocMxAKjjU9t/Ix90Rhr/ytLmXQ28ElVuXsW6ZXfyW6SG
aZ6lX7LZRMm/00b8l6Cv63y0FrGcCQBSAVrll66y8hPj4QTqhh/UCB+OkD+OUYkqzgTyG9Qw+zET
nGE6rAHW2M/Wyh9ZIR+81JN7X/OEWaXETFH7D91E/BURG7fNwk5UewuMTA4C/mt9aFIDnyBqrSNJ
LyhX6YcgBnIkeBuSB02RsNmnF/+WjgRH29v69glB4xQHdYnYf1aEoLUVlTc/BNdFdWSGYe+JHHs1
ZmZ4RlaCxGKBpCd3vDistsidghIut5spLVOcatkDplVSB3X0VLbZWbcldS8y4o7nJR9mEP5WqTZU
coQg1QmpdZuEte4aHyALdiFy3q8K/OGxNm692sFOFi8WgR4IKkt1b2dkaTuLTA8d6w5OBJuIVGns
ElHGR1T+hDrFHBJLPgcLA7JZmhlOMXbeZdfNpzWh5qP/WEceVBdCOfLiG9R7d6NM8oOq2EHbCKU7
QWIn4ap3ur5rU2M8xBX3huuCAuj7bdm/3I9G8Q2jDlAAcnXHeGzE9EkSuhFM3KfEJbU/Spw+JRNg
Ijqtj8v2kDS3m8gw5gydfQhsbu6+5W78pQaEU1Hr/UaXCCfcYQWXJ5ba9fSvdO1s9+jH0nwlVJnD
YaWeNubhFq3aprbGap5tb1aP/qlRBBxY7I8ngCj1tlddZB8H1aTuSLMdTobOceyuH2jvoP+A9GMu
EGOAHOOgj3R5Eyf5HbJIQs7sdjxOjXqnUHFPOkrJsBTvERvnjJIwaB3CmLTm7iTgaUG5rE0o0KPk
HbhUxLgZjOZSah1dceU6dEC4v/9g48bWaiAYUxxA9KoR6nDuP0f/WasiDjCXgT6I4AfSkUAeLGEL
bdP8vBIPjurQujBOD0HIHLC3sIhi9bLr5yHedUX8JEudXTO6wkQucPj1+l5u8zFnIj+hQqO+0V14
zkmCPw2Ne98u8x2cAWtvIGRIfY/dub3hCyJ05nDM2H8bR0yttICSJZONz5KYI/heBWQDk9j0Drc7
Hqscm2O5hAlm1aU8riOhMf0W5FSLJSGsvCEshtEm0CMfUtudRnG/K8cRShWA80MPZbZxN4ZK+6tc
ga2IofjXye4NZ/s5c5mWdFli7GFLHwutTYSQy9tsc375jn2GHPSVAO1UKeI37K2FnKF9EsiYMZa7
5133Mo7ud4816sAg8jhLAOmFVTLW8YW1b2ZuPhr92ESbnUn4gXas6agLP0XaAOeJfvcF/R/8Srmt
eDx1cIyyOJf2J/Dhh5piJ4ib6Pe7ciUwmSppbzWOtHoDgDdZeimQIKGgeBSt/5Lm+j2ZEDviupO7
rpnRMEjmipmUT5Y9M3oyttU5s4C2pq3NGYjsjdJD8DTLOJwlEkeRtTIkI+YXDx6lLUELTYTAJEvL
q23fuFtcgjRGEep45QjND3ZBbLBmDQcL10fpMPZhvRaPDE2x/yBt+FGoo+ej+JAgKgrLoBoXIr7R
i5b7eCaKQPTzrVnK8cxEKtLtFCwJhaYn9hOE6yOjxbskp92YWRh6KYOijkHuKSkHpKKG/UHlu94U
zWdfbOXmWk1HJ3+MayZRmX4koc3n7SbRapi/MSJ/Y0J+K1OmLfTrKJaW9G0ELniKvelE3EK8j/zV
vTBw3A12dzK1VdyT6xZYvqb9cpqHOKYNnzHDHqDBusdSlM0hnRbvYEnvhv/0p0iM+rS2OC1VQkbW
VD0tGzDfSQwDFCcaEwRHYYzRZZfYHPF9PH0VFfXhQIRXGWNztB1XbqqBi++g3IPfygLZPKSd0QST
1N8C+labMIIjFW8B5kFtv/aoaYmQy84TsUA4Lg6dgwO88GfF88oUUKGYtrEvT+yM9vO/0qDrHsEL
2zwfdFzq0M8lb0uD1Vl/6aGI8D4mEMA3m9eCrSUX0uQeNwYGR84mbCxSGIVfEvH1Lz8HYSGdl77q
y5Ntyn+5iTte4vHXFkZEcvDOxJHbcczIJ4leSR1lh4TjHI3ZORs7sc8M8FKWby1n5o9kKemz69Dn
RpBLjt4C4b0HvGz4yj0VpmJZzaAyM9ETuT3aN6NAo1ezJ8K0FAWYAl4Sz/xQpfdHm/5d19oP1jr/
doscpD62OJpC668lKOpgGLDhdbD8tPfaA1raDBDUjAbHR8MTOmVgClt8gUCQLz1XVeCCmdiZ3ARV
XjBfy9MoBFL0npjOU9zDhDN1HEyshuQInsOKgB8xMPaPVo/FMroSJ8sKxEEQ35vdXZx6nzaIbhgs
8koG1De+tltCrR9NdsFBs7Dd82dxM/IuYZ2y1rulYEa60Js6LRZ/p2NrhdWaROEzZLh0VyuqHMRW
nsMSuBZUcFU/Mz+imFRGF53IXQJmHP3ufJKIvEX/RUbUHtGs7c2pPwuR16SRjc0u0ZJ/IGbdcIyb
7Bon1tdS8pDKev2dWGwro2I4WwvrXYtROv72ZcLgwmc/H0rqmgtSIFT0FacYGnWz0BBhEEJ6OjTM
AuM0y6jD5KlgYVZzV6ZXZgp+6DeMyayG7TixYcu+aFsdRsZynRpOTRJKvFPamV8W11Jo1hAh+r67
IvLOSNUWduDNHavCmGGgO5b+FhjmnOLGRfA7cYIkNbx97gJ8WUtyRRv9IIlTRvsAG6/1/aBa8XdJ
resQVerv3DXtsEbhKvBMJiOv6jJ4IQvv35ZCJpT5M0kELjAm2S7f1lgCrans70wXV1rQGwN96M7r
Mn1DjEV7nu3yzehW62I6XC+oj14QT6o9M2HYnUmX3udYX9oBZIjUy/JkfNSOHR8McxEnnfLq3Thw
Hw9DSWxxOjR3Kb+voG3X8tiqEmIOZqukrO6zIkxsIJeqoTW0hGMcpZJnc0iflDESu7GZokBA0G2s
9b8k419b1XpfuVN+7KorXvInnfnRoRFvsl4gBMbNfayQWUgbhulUi++y6Kx94pNYbvPUGaOSh3bg
7OhEYe1yawkJN/RtzKkAbvC1MLFt2/hTeM43G0TYOiWldGNkYZvwuqmNEGDZKO+EsB6EJIOzFC4p
G8MfaL3rccE/Nc+ICITZPpExomnhkWwu2vgC4ZGy3MlghbYiu20kciF4NkcWnYSgFaax5/Wm+CBE
j/WVxQrbTZNbcG3IugG9rxlm7GkE+DG5zKHxSYIsMONTPqT33eg99020YYfAkvjsftKuDqrB+vB1
Cz0XoBWmFX/Hkq0MVZ0QWBDzphuXlhFhmZ36NhFXHMDpJN3rFnQAmc492TaVUF6eFz+6NatK8q7j
8TPNDPyJ71wlcmbqPOQUZ+ZPoC+9FU49AtM9WrqnfmR/t/3KYPGvJG7TKiEVAP+Y6XvMlGvNcJoi
smcE5iii4VgrDtkBKwZr6p+s1uit7KxTvrTvGUuPFdEMKtfiKDu4ILPDfh/5w47JPkNlg25DV/7Z
gx3t1gij5Dwfp8Fcr4zrN3/F2LwgTP7sUvucgsd/chz7ru2qd7RSyT5iGIx4liDOlp74KBG6Cf0+
roN/wusGdDBDoFxrys2YsGdhPBFlZT4sFCtKyibAQPdlixxyIMCNC4RFZ4+2CJ9DYl1hp/yb7k27
T49sLnl0sC+AoTRRvAF4AXYER40XDasGYn4etFYSQN25oSwFUjY281xZz77t4Hq3Dq7CchpZBYLN
Nc9C2XVeACAQBVNVs7afW+9ObLp/e3Kgvk1RxXso/TuDIqABcAiLq9KF6CfSQXGio1+3DeZ2LIyH
Tp1qghno3Izz4CZkdF7dTYXOyyIG/SOXBpOjQHvIqrj0scMFVuqbrrY21V6+txKYD2Y/nODt6gMc
OlI2MhC7wgaD6rfu0wRArUeefCLoDW0RESiY6OnISFYg340Ttk47DgR7DLRrJzR89h5t1LftYmVg
jdKFrk142ex+irQvgxUYyUG01j0TK3VMg3nA6ESAOTgvtwGijIIYcs3tOLBKjYn0O2Bm+ECYzv/Z
MhKlu7EzOa/9tiS+RWub4VEIFg9cFvfbyagiCuJhOcX8dsOOFVOt13BIqigksPaUjBFKJHdtD0gf
Ttg4npmnLjRgIMpxIOAEmOkeWG7s5oH1LM/sI6mbJQEDDCxmN7t2fi72PVHIDB2Yh5GDKoPYsXEM
tNyDDsN5nEqf2FBh0pf1Z4JAk8opmNmuM4/457opJL/ZfTbN8a+WtMi1Rm1lPDHrhO3WJK9wWKhZ
K+99gVd4WLc1p5e3lMrUIoHd4MhfWYuGJkkUBE3f0H1VZzW7t1sEAZWNCx/NP5qLEpcIs/bObup7
aiACVXCA7c2x/C1avO2dRxTnLOaLVc1v4g48xhSCj2bJlyPddjzg8UrfFbjTjkAmDNwMZJo2BYF2
iHFsUMD7FXUm5T+8pXWtnkzpROGyN0s3PYya4hnMiXeZV9xqJEsHmfzW4DeAa+CPMSMELuyZ92U/
X7yesbeUrsd80kRajNsCV4Jhx9mvqhC/FuzwxMfnZyOPeISE+SdfbITOJz0sdxlRCfsq2+SFikFV
CaDMdpmRNNgkxgYOWmHqv6S1kG7C6iCmdGHcsM6wIMz5WIw8lrEldgUdq1HRpa9WYRw8Y0ZMwGFi
5XhQ7WBysru14GlHfs5F06yvFjmh1ZwD77bnS5dzVHjCeeV8i/dJbx69KgKWWT237FZhWXeIojsH
GCbn+KKK9xn+5SGP75Tl/lEmeECnXg5STlca/pZUHN6e6+QdSlW/Ckl+nm+YbAQEw/ZkgKHXESvo
iP4QKxR1HHxPXacQy8OFqxkU5CmRUtgtaM58eR0nfrpmYGjVDh0b2Op+jvDf0NIA5wEYNWakLLv1
0WSwg4LPJLDiCN6DKFooNAOqjS7OEAz7CCi7lMt92rS2LpW+bXzL1khBpI/fFIyHZcAbvjCsP8D7
P4nL9nP+D3NnstxIkmXZXwmJdVuUmtrcUpkLEPNIgrNvTEinu82j2vxtvesf62OIqMjIbOmSql2H
hEAIGAknAYOavvfuPTdNJSSc9MWAGbrwZvx7FqJXTupXlJTU1kX0XaJY0lXxHV/DGrZAQJpLeGyV
by0n0Cy1Ph1VV1s7Bs5TT54ZgcJyJPgdh8KuwDxroBZZhxWvCC3PR+CV+irq4Y+4gboMmvHdAEkM
2yX9rqcAFyI7f5ulqp5p8mlUFm1/ZJXS7NEL1C1BZz5uCg/c5DqwaBBEZB3DO2fRCRNhL5sO1Y+m
p595zPSl9x2NBZWxXO9RIcGfotZyPHz6Bfq3X3/5t7//+799H/5n8KMAkz0GRa7+/u/c/16UYx0F
YfMvd/9+ir4jfSl+Nrcf+/Pb/vmH/v5UZPz/n37L//OJ5l/nz+fln//j11t+NB//dGeVN6xoD+2P
erz+gCTf3H4H/pD5O/+rB3/5cXuWp7H88bdfvxdt3szPFkRF/usfh3Zff/tVt7zbK/X7CzU//x8H
zx8ZP3f6qIskKf6vn/jxoZq//aqJ3zzPFaZHcJSJZEOiaP/1l/7H7Zju/KZzyPLQfaFTFwb/EBD9
Jvzbr4b1mydhC7hColAVnuH++osq2vmQFL85Dnt8zzYMB5WyLX/9jz/+n97Ff7yrv+SEnhekCSme
2OHfL39/t+e/zrJdye/AGAtyt+24PCPHv39cYcnw7fr/QMRi9mrOjdNAKptZPeqHrGbAd7T0bGw/
JibB1YfPbCyHjsRvWyCnCwNvQvAPk6R2d8OoJ85n6xJZSbZBH5fJlgCnXNIHaoqaYmSSXCb59QZG
+fAtW3sntUE3oa+IwY3owIwGZArOZuoGEDIAC4eqP0QDHTI0lmFHdTy8C4MtudhkZZ953YvfSmfy
lphrNFGjziusDtFG0HW1uTRUW4HRcHRX6eepKg3SjEXjjDt7ZFSybzWKgH0CLUU9t0TJDi/EGzr9
Nhupd7k8yU6vHnojTosvBAuNRAyryZTwqJCcgshycoQZHuhmhIaixSsxenFLy8SM0zWSWDK7VV2S
9zSk7CfWroByu/KQtrgbISICSjAWu4rs0RTh4sq3eu+zKhqykaaC5hqslyRTmM1I0ETNhtgscb1s
nUeALZgWlpkuLhjuVWQu53eUHXIRx6Smesp4KTUjIwkTPka+I+gkeeuHwGLJ1kouBoPZIJQf5FQ8
YvKxQhy90njoWayoFjMbEUeTW3B0e4ME05XfOdp9bLUZkpkkb44dqbpPEozyR9KX6WfFK0FdlOkE
q0iuemhbSpEii2tLH3IpughXb/SYfzRWp0iwkaZuSW1GKs6I3QD7YycH77EsfTbwxgBz8VxYtOlX
yUi2xNbtYxNNICNWHylQgEF6ixGPn2fba0n9MdWIlpYrw080oKOdJBwYO7TSp3M+6QPnz9Sn0Y4T
xDSWzgDkZG/CYEKd5Y5oTwrPw1DkEqTlfo+bxq4oOGxvYHZHa9dlAsgIByVjRpIFw3yNzJEhin37
7JSOr1+I3nW0faPoQL91I66IJVkobXWs7NbGtm8jeqS7I5twNTAiDO7a0GoR5NMDgM/oB3ltXp1e
dPVqqqOWliaFrvNUu03jrCpyzKITsgt2gJlpxVO0ECbNiivo0dh+1ZKe635PkqePd8azYLPk8ZoP
ZL+AgVTFe6xuOi1fN0Ut4TXwC+9xIU5yW+UJJ7FhpIl55Jyk370wLCHsk98HNpm5Pt1N4JPTq5XR
3aJvkfM5rfugekWnzc4aNuJqVDOI1ai918kD6oTHTAWYbEsZmBcH4j9AiLoujZ01lnyErJx4MHI/
4sAeXg3Q2bBP6Bbi6cqZHnA11wL01X6Fr41nJ+ftOzw5O50DYmhQPhW4GuHDYLLVH6opBSYivD0h
K6Ni54r/uWSERQ3M1iQu2rWdMA+583SCsQ9m34lxOfdKky1zdLDZpZZr4jCNiPdXUkcvsJal9BIg
XnVb33VtRM5H44G1uXO0KUPB5OayZhwzwCyZjYoTgLpxUU4aKbA4yOueiV7gZlnAW+vHGe1jqO2F
TR4e/fmJVrSptfyYcCr8JgbGSSaP1Ab1ppFZ8mxpQ/cKpCYJS7g2k+4fbMhU7YfSLc11V64Ypv4C
Ri+zVr5EjnRvl3JW0vQJDcQhz1SyFaoDwIWDrMACfFeIuobQmMPmaezFUJKFs0sodQVt/rAyEBT1
ob0JSTqgZiqjaLo4dHZQvMWtibieZrmrfQU5ArmNB3DKwSOXBx3Fy2ha1AkGaL+fbdkTCeFVRtg8
GSZBlAtUuTkGOsMM7PzguqOILoBSjfhq2CUtSkgmtU0hmfOUJ+rzaiKbOgimFjNDzoyFQVqnBnEK
RRWy+usaOVGE1Vr5YOuw1GM1YLAqXXstUOcAiA9D01wlRR2NKLMCJm/oHks7umuCHg4KGmck5QMj
lS5EAzPmdUkfQRGNNK0trFyEaut6L7szeSpTuEVrFJjLYqCH81CB1CXKjk59v2b7b8q9KRODEAnL
89sMg3qTfNRJWHymsagQRQ+y6BneabD8j5rBwGtAjQR3Mb3TOkYJeD36Gne3sAct2JEC04X7UeDt
3NbItAjcCMA4bnOW9+qgZFS2DEEDjxTbOpvS+hO3DPHOi7pAu5su2sklKULnopcQE2WHVrDvOmPs
rnbfje9pRVuQP5kA7x9FWHodrAw3zx8YGmptRBuPFwGCbd+UYOd9arWflV+OFF8yAESGUHlszmLy
+voV/r9PQZ5IM35WtrBonfVtxuQ31Kz5rczZbyvKOuw1oMIS+diPPpAoZuBJuXNz3xEn1eFYfXII
qCg/0sTBbBEJRpGrKfdL7+T1DXP2xrPQDVCWTVI89bhzmDUVSCPpx7RGcQRczwpTAnHSXnqHedhE
d3GKUBt6LX4ts5ptpADpR+BpFMRxHXyOrnTxTzBf+9J6zWxXf9nE/bFP+uu+SLf+aVvk6ogzLYOn
YKxleuy0nH/eFukVFzb6yx+0Y1Hx0IgN6+mlQcJBCe1/IR41UenEZ8cNH5Utt+DIlnZClu/AiLhD
vG9O3v1/fwf+X9hbb34U885U/esG/P/DrbUU/+nW+vF//6+vj591lHz8dXd9+6Hfd9eG+5sQxrwN
toUuHFP+ubfW7d9My7J015HSMkyd7fMfO2tNyt90aXPN+I+9tfnn1hpd128ee3HLEUI4hpyf8L+x
t3YM91/PIipuxEm6MBxd6pZhz8f/srnGv2K5VocVJUJ8SiOk3+Sp7z/irmby7NWPRZA0lyJorKMF
4EUbLqYb5k+YbAok/CldpkqO31oet/tq2Oo+DT4B7f9+EkO9xyf67XavJ5pna6YdwvYctVhVJj/a
0PY3OKPkXmWIr/SuJ6h4YqyXmn2zQ2MmHhvXDvZjSuRZfztMLvMdmSZ3KtCd966ADg+kcyLIklax
mfNtos6NZ434Ok1rGXAa5VNETMBjqlAKDSRcbHQziB5zpADkMvQrhJFvDWtUd04QPCwCLwRO4RbB
UxI0Pj1FpswlqOvHVpoJ0rFeHAvAnoSyJRWeHOfOqkF7M+Cxp9C+gtalkeAhwIjRbWPnGvP7GzzQ
TbMYVXO2jZlggCt/JYxlONj12B+6waGM0GS199mVNC1driLok2NujYQ99cwcJ81gcIsOEewEcBOs
a9ZTHTav9PXD84SUFfVNjdYmkADftdp+cpvhZ+d32YmKKnvOcYFnmvCvbp3nz2xkjmxqrHNdvyna
ARd0v+oiRlQW2B/o4HgkoumtZa8j1fdXhwaRZRXOps4B2TlR520REUNDGUsXrSkJ4vfZZL+h8Mrx
bxbWtovkhzeA23Lmmx7vSbkAU1odwjCwyLjvHpnBnbJ28B9vN4zcL7Ish3ON4n9vmqiUoRHcaz2b
UEKZo0uv4q9y+gotWsGcctGesG2Y9vzJq5qAGnDqXbghKMF9b9NHqq45LwoYehckFjlKtBAwKEb9
xgCmdmoL78J+Mbk4dGyWfqlFWyC1wwuxr8/uUFwV0uGey1dNsMBj0qItN8MT5NvuPJUZjH1bxW+K
+X5asplk+lu9oB4F3TJAWiYUq3rJDP59WydEiH/4pNc5hlEaU2zu5xvlZA4tVzgK25Ju9UNeT4pX
Ad2KA8ejDVR2kAFob2m0H1QHchNChjrcbsZygnCWhfkBBA6AA65IGEAkTB3SzJDoExWxcnrDZxvW
lau/3Ec5CU2oT+q91bePUzPU97eboYJL6vTJmc4wtIBuFajUPtWa7W6x515HX/YH8edNCLfmQFTW
cLh9dTvwj8faEvGA5v5ouyzawRXeRv7kHyA/+geulhVuPZdtjq8MuUxthUUuHe7i3IrWZpiZ9zX7
+rmsTk5dHn20hu4DRZBUOmbxUKCKvc/mG8Ca2X3tYwvmDoY1/x5MkHY/GsNOEXu0YkGmMxonRAQo
41kPzWFTTXZ5vD10u6mQH/5+l7Mw3ThT/T65MYoWd/RC4rxd9jMoPdTvn0GrNArY11r4DU49yqC0
J1COHdrSUWZ29uM2O8fkwP7+lZUG1FID2XKVygF23A678/e0Ns9NTATUpPlu2vgG+LkpRZJpkFQe
W7648waUZDGCO3tpsH06wT0vBsYPZt4/WAaRN1Mz4RBvS+rpEUY+e8p44fx5dPjzKH5hdw+Y/ssu
x/Gc5JoHy3PXR94D6a5vnmXDbhzD4ozsMtDRpEq+JKZhFsETFerU3B2mp4mOxqGJi2MFheJc2U61
kknOuu70G4py99MEndhNxEwUJcxmY+yDJ14tXMWWZ4NSGYMzeawge/VvvWGzSojJTdFvkF+ipUO1
AQ6jtvgrRxoLRsy+t6KWBImY3YMTIIstts9uFAbLyfHjZQgsiHBixLSHlFQjyNP9pG9KTO9UyGQR
qu4pqq3uyfLkLkDfcn97qJQ53Wf0Gnuw1tHWg6hH392LThC145PW1bBYPbKTbnf/ccBNKn1b+ES2
Iic+MMKJDnpGwBzKlD+/zIpJJ6oRsJ+ZluoSh4Xcta7z6iLOWkapbpz1tjkzl8vvE5G1z3AIgTAl
2FXNUXeoEgfM5swttalQ74jPln02+Z9iJijrJKxfOreKjpWJYLlRZfOBcrEYVzqsXzasuj4eQ2ck
INLmbt9IHTWegEsSimk5ahAqbmDIBiJ6zvTT9PdmhVEfeQRfYmKiqrcVMu1cnuyZ6hIOQbQvdLkP
iyaj/T4/ZkeDPBW+2a1YNSl2b4/NN0k+4jnzuCjFvZbBo6HgWWs64MFQk+UpscLiqGiRo6BGehQX
a5b3BpNV2lwjQ+D6szHtNCGkiDtkLz/7Pk8Pt6O4P0jQ0OHR+mH9zSHV/EkAlbgOWEO4nlpPt4f0
RHCKRskmrQpncbty0cJQF7NycvoGGC9uj7lti3iUCfEacQ8TlHYSj71njRsbYfuuNqLswdRCbeGr
6ZQQnXTSnSp9MLMS3kIKwuh293aDaI5GoazQ9c7fgjp7HzaZOBJu90J0k/WW6Xm3jsqSMLH57hTk
p4wm4yPK4AXNg/Scmej2dTd9C0wuEsBTdKamXfoWY0BcKBk2l6hV/ZPo4BrOj+tZFexphJTL2095
FPJ3KM6aQ6VQbUKe086qnqcRyHxH34g5yzTGGk4XvXmeCNd92g4bao3ordG7d2bIKPPzdHjUE20r
ELntgzJzl7ZLEF4pMol4XU/3thYWm8Jt3KvbE99E97X7auUe/1+7h7kwLHNNeedWCmR1JWsPPRgI
z4HUNrdtFRZ279xzlAbDjNay0dQFpClGVukvU7MwDllQZPfCVeDXjA6raGqnh8DjIsqv3O7GYPCf
yMW6981YfNiCFBinGAuMzaZ7hjMMjH0+kJTtkxeAGg9zMZ0NtkEr1UUkpNjKe6IYvXek8c3KhfFM
tqC2Ag2u1npny2eiJbQVXRacEfO+8B93iYT945tvR6upgcyYISOoEGGOWDrvTZf9auV48db36+Aq
BH9C2qruy+RMpfm87ajMNzTwwHpYvX+IaV5eW4ONrBNRZI4pEJCksaaL5tfGTubxEQ/THFg2WW+a
b9+3epP8HBBRhXaUfioDmFXkBsm1DvsKJqSu9rna1pnt79F0Njus8v1eJr6CVaYDOsSjfyDXQWyH
OuiPsi/NjV1502mi3l0nZQo5FdQVwuXplQHMvAGS0QV8ZMj2e7I+yj6+TgMpg9SQZLbj4CdMo1cP
4BEhbApQ0UMfiO0IWnkfBRYMD0Ve/ezni4VbwMq2ukNXWuMaeXd0ZQcPFdZYMjVU+yZrjBchBdvI
KntLmRUaCncyH4fxTdi6vkRoJHawjsa3bHKwaLhobWiPRVlTrliKrHe3fAEfnX2IBix7o3Y1Bf5D
I/Bz6/VofJeoapysD75VBag2NE/1kbZvco5GnSCAHn028XPTtrCn/tD6uYkvsGpObBaxIRrlqq+S
4DWnd7rL2umTZhCnJiqH53IkLs7RAu2HZtDFlRVAzeKbbnxNsegeeaLusXSDBg1/OG5vd0cQLocw
8/DUzN8SEaSZuqAZetpe69DbkWMyfSayjZngps4pcWvr6KYpojvotHquugfOiG6VGORhJiYnqeE5
5RkDK5IuB1Ud4rWO6WnWHUBQ4BDxwXAQjX7R47o9326m+SuR8HHiREQBZI/fDNGVPzpBNqGhM2AP
+mgV4dH/Yhn8MQIKfw2abgTEHqurJVx/RSU1npxO4Y7uWHuYEBNg0AQAvyBMHqw2nDad3zpnOeKI
GdCxXosy9yGgGB7WQqDGjtOhIDJYEQUjTlKzN6bVFYAxl4NFlOyiNca17Qv9K9KM19RuIS0YrA5c
refcwVGcE1J7DqhI4jVdnvLF08ULWMPhi2zFUxdHxRsp8dkqc8j/7UBYncKOqafLGvae9/2uNsGy
oTH6tGAVPXfCx/88qQ5ONzHHNCK7JVYsmIZmV3zre1aUmOTwU4Eq9UFF1hddtuKbnAXaLFfFEekk
zLjaeEg0r/jWSVss4cbIPSu0eFZBv709XiWMaEOv/+pDFru48f3n3sn2RWwkH5ZH27dzMQdmuBiu
qR58/f64Ikw+YnZ0NmMzvKQ3nyBJIh9SaGCBnfDaOyjrFfGHuR9/o4kpX5oiiw5jSVBJnmGoridC
WxlXERowHyX6ahYfsxTdjqqsZtdsa/JwuxsK6wlSm3a53UNZtWiEEz6ken3smDJu2VgZh7psMk7T
zCEtgqtPaFvabsJBiPBFT3eVJc2DE5pqK0Qlj60f6ZtKWvqpAKK67jwuIupFkaO1SEUeHeiYsVnq
KkgbVprDWe7i4kojQ+zCCh0ovPzm2IbMiEbpUI/4rVgzlsuf6Ud+75XTfzEt2VlyqN4Lj8CrIs+z
kz94zXH0HTDc2KvfwGqeRjwBy9px09mKONuIFTUCM7A5X5J+F0MxPtSX3iPG0yS1feWPQb7nvPWu
Q2n8uB03SYVcgJiKrnaos2kdIXx5EZTxWLRky8XyoBWY/oXT0d1HYXSXwG99s6imfbegnVsfs5D0
Q6Llolc7maa3kAyDu7Cz6odQFiEoyQqkIimTh4I39E6WwWutWTXYQxfIUpD2pyxRxoZOnX40tUBt
na5yDgUhQDvSkaKDVytj5ztmtY8KFuDQNCb8fjmN7CLxtklXBkdzzEhkx6CyyIyJqT70gkejDs3N
UGiQLua7txs1kn48meo+zqyU/KoQlSw2nmXwkdNBfoSSMp3R2d1jOsufDE9kTzrSmZx66L5lhvZk
TPjPiEqXyPEveY0mgomMfhi0Tu5BuCRbDLfWuVWs3TUe20eaPiAnyNd9163uPeGV+IFVDoMuneZF
iWder337K8+yzyCv9LcIVOJdoQhFNT3ZrSpooIvE7J1NXnTaRgzUxFZZWHvaqtVWjF10njo8dp7K
7AeiQPHblB5Ycp0KkBTCeXpjonkqSFtfOWT6oQbKyHctWdNyoEQs++FnOhjaJZ7C/kn3gOXND7dJ
YO19om2Dgau23eA/Lz3xbimzvmqx4R7Hno17Y4bJN3UtoyLbE3Sw0aWvYihKsttS5z2g2/AY/tjt
kw3FGDcGCbZLxctKNjI3mLfue5tcA97ccKvXTbUgJq67NIbVXuT8lQ2yG/UX0pTbY/84wHpKzPoI
HfBfDlS1V5Gw4bAcG9qCbXtwD7o2u+bjnJjLL7a+3b3djOV4wRkWngq8ylfp0TULAXgqq2BFnx9K
YL1sehx6E47GSFXDlSndcI0pYRe552v722O51rRnJOm72702isarIbmIdaCuV7cfuN1gHz0gxEvO
t3uaZJSme9ZBOMgr56FT7R2naPJ/v8mreKyX5NdqKzxQ2UERw5mkJIFGk3CWFtFT6AxgrefxD/KX
mKcmPgkbDIZnfktNYNvQ7K1BIIwfmfnqWEb3CQL+BWsp7m4gDmtT0/gg+0+JYFLNB9wEJ0dqjxjB
FdxumOOiSf79y6ZxwT/iG+pmwlmnIoIBAiTdJLug6ZlB/R1ukbCT7tbzpLHrMFM1MvRxDCXp2ppg
jdk2PlqSOvQ9rrjVJIOXUHj6oeC3pJRgqhf5pGk4syFG2V+g2UiTwMse+li9PRuTLqFkbCaEhZfN
QiYQRU9cnRQqpHJvBxZNJkLoIePPiOz+TYreRae1Egb6QqvyWYR7DKC05yI878USy7Ok9vINojQF
2kPabcKdkXQo/Ol4nLDChQWcPOfD5axsNCxG7NgvSHkFttzMIBvctJ0TMR0PTZMXu7gGZj2M8OoL
Ra/AerCK3NpWxLj5XobuvERCwNDCOKoMrKEJ7lXSBNYJoUULv8LZqu/INxjYf3VsUHPIs5TQyGbx
6AwnY5qMQ+5IbT9Ej6qqwn0c5neSguKQqvIT7EO8dsio5KPqwOUcwo2R2pdq8GLIGh2br9m4ZzlW
uqGeOusJTb3JHjF0Du2DNZQPt7OFzxKULTePX4s4D9cM3Wj/uBHpAU7HrLJzQwuxHX+mSxt2Iaz8
XqtUvf/9Zkbj5V2znAUsS1EM4IZnVrgxJruBiLdG4kchUIu+iQKcFNMfDeu1gdwDLabtLSetVXuc
OiTQoSEBXEfYCNljbwwCxz0qnE/69AjXXEIA0vKSJvYd1cCHkka6Jo8rWEjtp/CD4BCQFEi3It3Z
Lj1A4p67B/SLWyNq5XFsTzrN8dVo9s99TLcH0OdOkwEC5gYllpm6D7QhA2w5w9EaMEQYJZoHXWEl
swne9ZN6rXEaI83rH243kY4Gzsq877R2Vlq4pvs3rlATVauSfhYt8NBeQxrsaTpB53aJfI3PViQ9
/O84aRqnXaMpulRuRRHVxcZjraAWG7mD3xODCp1dyqbUFdtGAMEEqfVWW/T/dLaIhO8CbEGsv04a
lOGD12cHT2IiiAF5oRMpH/Siwy7rj92lbEP2g/qahGGXNG1EAN5IpFQ1RUfTom1MPgLSXyiHW63d
J1MGEoyK1SbVhOrD6+4SP/oU8LK3+ZqzTKA/2zKQx/Uc2iHdHbrsGBCWFrz2I1KHxQRCbe3LsbmI
ITqmhfrpWeoxSUrG5JV8N3HtLX09TjhXnWIpqvQNszO9Rkj5W0JRKRri1YSudbbhgQcs8MiWXNTu
GkLrbVrBTBGhIUvPPTH4P/VEkdNrahHhtvHeyVV9ynljY8OBs4GwsTOCbdWEgLuK0Tvkxn2uKhJg
ojffNQB9AYHiYtxtWWFLrtzcZHTzCfZuQEcnlBldcoDnyzuOSLUb0f2ZbrYaOr+/y/LgWIq+3xtu
2BMIq2N4xpiHK5qBAxeL0Zxs8ioBaAXDK3GG8IWoMZdK8copug+WjcnU8jAQmr3EDNL8zN18p5dp
t8SoDnk/xnc6tGxu7ZjtIalkC52179UZvEXrlledZGosNINxKAnnNRq6763pykeg5eTEOSMu1sx9
DTtMezZBlMOB8Xxy76IeW8DEewrZ8JCF9OElQYUfv3KebeWuG9I+NoWN/HoNp9Z9idhHLaRT/fQc
A3pXlhKNF9s1IXQ1J73x4hrasIRxNRCHSjkBHHU/ZgoykOv+6I2o3nbkXi46QXOnbZ5z0n9OaXyt
wrZamnZAAl5CZqY7+wkGf0cHMaOPV56m1rnXK7nOnLTe5H27TQQnR5oab2YnnG1h2Lu6R6/jKD/6
qvUBfUdufsR1niwdAg9WZOth0zd9SjiNSqeI5F1fsl0a8HFTb9WXekpXZU4Ed2uwl4qlDQNKoMdu
1KG10V0XYiRpJjAe0gJjLNk47jKq3Ne+Ysxv0oO+a0W8t+gkeNpgrxyjOZXe9Ixh+AuqAjkOmBMQ
du0RQk/nQqK1yobuPU64VnXxfRLG7qbNwZGTfPtUmf1GI96D6yLOzoJCyCB6c7QbjWs/zcZUL65N
BzUdu7RHVb8qY9nuiqE2F7o3grXxbRdvRoYj2fqOzWvhUiovVQ7DycWXXjmOXE9gDual666pe/vd
9CPshYN6gZFl7+dwdgG7gylfXb2pKP1hS9o4nOwn1B0MwCIxrJ2J/E0y0FhfDpZdto9c0Qhq5FmL
aVzQPyY5IypWXgmEhms0fgQ5h2/7+iqnu9MNj5ViIMXE87NPAIKGRFs8lFwQROrkS0hU08aIVbqL
JqxhbYuhziGkxiEGJPT86tF2m4+pDAj3JvMd0Q/wJwif93RwVnrD8KsQjBc0yynJWSRhbzB7FDXI
vdZFKSR1NW5DfTKrSwq5rXeSF6gW31r+g7AwbKjY/TVWwaPPx4TteLAo9QrbZ+CubK+IVwheBsgY
4ypJzfRBD6yTIHRhKXr8GNgfHmWLlq4X1l60rgm1fTi5qIG39L0k/HgMuC0tYAxyi8SysXAZPnLJ
AOtWEPaYFFyQk1VlEp1nkJLHDGiJ4Z2WRZW+G7Q6MWhrWILBRQXQbKr3xMOwnRB9Bqfexika1e82
WekOquAllqXnDh3GHhgJewv/p+2TzVOk4s1IQuD+vHtWlxF0CQ/YKnlxWB7At5GQFFvRPszXvUPS
okFoO2f/nizRZVh4Ly79p7sCZv7SzBV6xdCJNmZfvsjUtxfOkAGBPHttWO9seJgoTOUOOdk21iGJ
BKZI70xDHcvSeaNsVVtrOwwQCXQWGZRwIEy6elp7AbE+hv8jo4KPMsGeLI1XcTYRH9R5AHFqsUG0
56JZY+iM+7Zu0Dwa3rRyIqSuvoCxFJQBUc1ZeXVAG5APqBO2lW4qgfZagTDGn2nyGbSNx6gbP2l0
KEiv+tpKNHs3FvGGJiB7qbSK7+Ik9Q9+WK5TYETboasX2dghWIyJS0LdtTPZktxNill+1KtVYwUB
8iNxofMbbwsRk3zXyoNTEaxV181O5EWyoIb30KoXT6JiTk0TJl71/Sc5rnNgKF76xvCWSAl7ULat
zaYqPesOA6E42uAXsXZmD90bNxy4UMIig2KTqOK5YvZ99iMXdrio3bvKqQ8acqM7OwwtbIu+eSw9
p1pnjXlfGGLd0fS6a/VxoPCz935T/gTGXj5Eundsyuw1J7z0nNaQLCFunSaZLBnu1jxrId6AQ0AK
gIbW2Y5/iQxOn1YPjw2v7ykZgqe25eVJC3MViH3cjTmzRN1b5QL4kqukeygUkw5T+esweHYsoZEr
YTlLaskYoI7LNdUmxnjwcdR2nX/vk5FD49rbocDEgMrq5L5rZC8fWkHwJGc9Htv8fUAoAhGE9B4H
ggPBb5s8AmvVO/p7XwBkSufqV8Tk7IY20wSj3QWelT2mWZIfWoVX0i1s5xLH1TqQln1taBos9Ar3
T4neDwOE6y1RzwVLn3LVSeQeGEl2uN2o/Hur8SmXaJmYsLl8c5Sd+sh+ruIJDg4lcS7xHrRVTlyW
fEPdBvgbIMM60so3qK/THj6y2vaJFp2ZmTurqA7eZM2qHja6i1FahXdTa5OV10Pt1E1nV7XFeEjz
lHSVOIT12x4roWOTZWzJCV8etEp/14nnWoNvxk9WMKMCjNeuCEQpFhKe2r46dxaGlgrG9CxgW1nk
29CXymjuFws1cs2Hf721WXo0zRZQRJ/wSOBKbrMtmT8Myh513cQSG/T1cpJ2fs8JUsKkup/gyBJI
KhlFKvug+SBslZO0TBaMXVuBLnRjc6JGcr9jfSSxrF3lZXeNosA9NVa/FVP+FVmBjvzVbR+G0W35
nItv05ztm4no0HnyW+t15GMLRRnfQSIh4hoJXMjnvE3RQA+xfvYJnnGMwTv4Rn0ChQvGNndRmEbj
d4xAlOdDZe77ePzOJnB4qD01POBzLXeFj/1mbMyB0PJsVXpQLwQMDZBmExnvmArX5aUOwjVjJveB
xq/7EOPZXbRhEq1cPWPyrNZmBL07LVFRZ54HuMJy21UUFdUBHO/L7Pa0Yj6DjKmUe+cVS4M3dcn1
mNchToGHqIiwx77nQ1k6W8So7AbZIEQ+GSIivP1OMfsMesZR6TUnqHHrKfeIpEZ1srT9LXIoAsqS
LNsWVYQypX+Cb6XtbIfLjLNqKwvYR1dA4NKma0Sj9P52U8D6XmQ0FXgee+5LOt9aCrJlE2BtTQv7
A8GFu9Nt4IFjMfdVp41jNYQ1g3HKyLsbI0IhmpYYeqWO+XQd9bi9Zj722oHOQ0rw9d5WwT1qxYdh
ahg4Nf4ia8ePNk76GdFxtd2JBO5eC+46CdLAgZQ+/B+2zmu3cWzttk9EgDncilS0HOV8Qzgyx8VF
cvHpz6D7P+iNjQ00Cu0q2ZIlhi/MOebEFdPJlh2r1/dusupdmtLV5e0B6tQdQqvguChuYwxJbFpv
yo5001jZvW7Ke0SZw5mVy2eKdftIhM2uKpqzR4Ch10FoGU37UOm1FhHWieERVzdDNuy3Nh+1GdfY
zxjEys7Pj+4reTyspUvvJnEo7IhcO2L4DhMfwYYz3Aeo5cG5NlbE9hIRUTNF0B6ppcf8hikP3i8P
xykC9VkDKd/ED1neGOFQ9mDgOsgmI4SlLsYIT7jaXk9AZbgmuCq/FT1+qxKBuDk+D+BvMJln276P
SdybJqh+/nTFbuIgcg1KqwHacI6pxgRmT8xcRwtuWGrG1J8xGQmTzZRZd8ttUaNfchCUFrnFEV4s
5HSA+WErg41BcKiOgjO2wyocwyI0SqiSFb71BMJuiBQ7LC2kscOyAnu5/+viDRQhQUUdtYjbAyln
5NxHePGfXdUYR45Rgw3cGl+H7w1zKjHDBvKNQYOFEnPUt9CxcIcB6l1hZ8E4n62FNCdVs+xkRbMz
NYBrADL5Odlu0LywLuuOxFlxCczlRtd7VuuMx7mRs2zwjWQfC/z5i3hl4hifvOBKyia7qt1pt+ik
hrZdfO/BWtxIreEqmuk3DRYR9DTZvhjfsGsMgKSISAJmAEd1VTfL8Zy0KYaRlji6brgqMYYTaYof
LiamErPHFQpffrM4fTRzxeCVOLMq0Ipj3K/2Y57nPDTkOdnS39QGluJmnYWwnQEBbAUn1WB3nIM2
3+otzb5DqA4Nx1JGCDaeE5SoJPow0MvL5Un3QIRAGRzCxOaN/vvDR6O3bTLWSqa90pTau9pg/k5j
SesWg2+foGRME9yzqfjWxwEsa+eF5BtfNeOad6/cE0vkfWE8NxJpBCZZBmoFSQkrAcJxrTBleWgT
UcXiHHjz7IPfR9/XAMCev+s4OxQLL0qluQqR2z5V2IfCeGS5DCuKy99M3OiJ7W921NgIUNkGdVij
0EUkp0fUKvT96Gn69hL7+nWLShChdcpEz3vrtWSfQPIKmXUCBHrxF8DvwGj7Q/fkC/031uy9mZlq
s1TwkblR3TTDaK38yTvLE3eNBDnIJN7u/f1IeO6mm/RnzSOpgU912ni6txxs09lLWjaGVq0KwYzD
V5HplhlcurP06yxPmpdhJKsHD1fI4OQNQ+o+yIbnyaBCBbRU8T4DUbiw50AZ7m5JD3ttyK7Bqidx
sSs24Rr9UO0xNtgqZgQR+hjeX2clNsecpGXxDrobMA/+T0CGP6U/btJYMQPsfX0/0zHTB+IZXMHO
lYEjQRsvDH+pRv1+3Lo6XgPirgCYJ0d/BnpcswZGd20cJi8Gt4H+YISisJ/USyKsbBtr2B+EnmKt
aPPkbtUOdtnT7OBm8h29u3Ld5r0nCTKA9ED71YUtuqZQWtjvY5CYIPfafc7kYGxIoYLR8GBq1XUp
Lf2A7Oq9SPeVJANzwv5sP00+uTIThDynYYzd6ihdCEvYTR0eMyxDzsbhAu53BgPbIierRiuRqijG
IiNOz7MfUJcWJbNgGOs/o9d8Tro17Wed6bGF7pM0T23X9tN7mqTvwVL7lwVCUu0H3/iSbeIyCVfK
6M+DPOdKy5CREbYZeRPDImnGGZf69uhA4tj1RnWLNN85Mv24wekBRhOOBdyaVgClpahtoUoeJh0f
8Zo7C1f/zUzyD7y/sNhmzz2BJ+es0k+WqVb6BQGv1NUBxdwYYV/5IZkuCRmJhJ7PCpAJK5d66C6B
Lh90bsMe1Nc7+y8TnZBjHaTb4mpTVDmAt9KhvwxToXZz1YttsQYTacKsD6UPlpxAzGwllJ79cQEj
UbkaVBRGIn8Za2J4TXENgENQT6PUrqqmG88oTkg01qHDFCuupoeFtaFDbEG9IlxFRnMM/BaMZWlE
+CiwwLVr4A9IPtHPVhQPfrPTU3SfulHcLAO22eJkS/PDJ9I9IiKV6WwpX6WxMfJaHfS2+qoIsjas
z0ET6Z6UvJchMasjFAWCQaiGCHnGVMRs/ZQu6nGpXO+oepmFfeGccOYH97VSj0hsr3CknSkKzHDu
5TMK6IPqaLsy65Eois/a9IKTlcFsAa+7n6vkCKEE4/j4kXNnBL1Me6JDHXIcJ90lng1ig7XH5A2v
teFyHeS+jjEuDjYAGzcUbwAa21jsuwCMWW8ifHIJWOCtt3cJoLNI+P1jkrv2jZL3dkBpberOwcm6
JHRgzpF2X/Vbzddfm/7a4zO3yXGPPJ1Ya9SHX3EyA2Kiea4UpM71jlYuX/k8XmeFfGcTo0O7aB76
hvA1Y8jOJuOVyLGyc6+vsWF29eQ3XrGbLf3VyMzmOhH1PjbHPEQGRPXNjd9XV4h1uSXLa12grehc
aCZZMbzqq1oZjhRp3tLcdmRyhVM8H5DykpZDIi9dWdwRbq9e8t6/TLP+Ni+GC4hooiEjJpqs1CKx
PabnAB9wV7Lp6bEmWxJQKc6kk90Cleiz+VU58h7rK71L/y3m7Fl0BMw2r67W+khJrEPZcfsQpIrY
CxxXZHboNgCZYdY4IljNQlMXL00C67rL2/cJUulWOqxHC6hHFJJHuycZE4nC/WAc2WUu17Xlv8wT
V+cO7rjuToyjBNIHUlCqTVBXxwFQB+457njklr+kFqpxtWY7FzH5LLZMthLhFU+PoLJdMxqdR2tu
uqPDSh8sRnbwl/EtIRAeSN2H77LrmX242pCvNsGovaQYYA6N3Xw52u1CXo1YfVRK0778PIADE5O/
nlf8pJjHYmoydrNPaZJ36EiKjwSGstaM3j7Lg+vSMG9HXVy6Prkf5cloK9KL8+FbjrB9lOrgbXc7
3Uah13tBumfzdJc2DMnWbXzk9st7YHI2wzHlJP8ehRgPxrIa9MAJdcccndfOTqyfiWsZ3boBVM32
L4Eynwo7+cLJB8DPGS4CCRaHJBsTGIogv0TyYeeDzaY//dDTuA8N3/6KiaJO0zOGsvfJ7R7ZzYAK
b8fvYKgu0kNeUGvyo14tXF2vP0tH4kN0PHAGrnw1bFi5YBdQbn8sGOsY2SShpg1vxPx+FWNxhyrd
Yg6ifw+N81on8tMb1ENm0o1P0Cq6kaCNKiZIRhohZMbbXpCNgUvxQwCr3JiTmYbA5W/twaC1BvE9
AYgVToEFAEwacXI7drev7agjvM7ZL9/N0n2vLPMVacEtTCLq9LJlXd4hWPXkbY2RDeJ4cudX5t5L
nfVeqo9bfbHkxhUISF3jo0yJE8pHAPxZiuAdX9qd1VqrUleM+1Zr58OoU+dZtu1tVZdERdY+GiI+
5ESabKaMWVGeZkcrr17Wm1aRR16QUf8Sy8yS6NFPrMOwKLikS/oIDyJDSsAaRrmXvCurswv2TCER
7LSKUVEd33Otus5xk7CfsK4dMm0b7H/kKnNTr5xvJzPuAummCGGzk6XUGy0MKpGsfmg999numEcY
Utzn2poX0x9r0/Zu8FkcRv+Vp7wiSWdU7qMOuSdKMhG19J87aGKUXArLZ7GkKMEDwC6Onr5r2cid
j8mj7+snFkmfUzlkrMMyuIl+zQiiTl4ck/0qEVOfmjudsy5IQ5Kt3nIGB9IIuK4MxWtDCmYfTGer
8mTISCzbTmYv0K1wN14HaGZJdrpohbOJIagazS+STsQXKWkqiVVTgHs7MjahUkz6JfVRKiCtJoXE
bm8KXGcwbJhGNASNsrlkgGS0KJeT3gjzNL80GHrZV/kcAgOr38VjU9xjcIbjkRkbZk4EfATWe+7A
c4UB/ojfgUIjKK71wvsQCno3Wmt+lVLf60xHj720bmBB3XWAUeFqWlfrtbW2wW42jmgw0uMLQoQf
k6jI32ltYG6ROcJjpPZfRo/Lp+vPIUOnDcbAU5fjXSns8d5s373E5eJLCgJpYeoXTVSYrkdukHrg
TJdLMbKYAbdy0VmO1iPDBYdIPytOZ+7UHFtaxSJ8JiOEfda5NtktBkN9AQPqRXb7hp/nQGMFX86c
r1RCzFFiY4tvShr2KiTzGfsfrlUO/1YLZTkqAKJc22x8HMLIniSCCXaw6Y7Fw1MpbHMnxL1IknHv
eQTNqf6n6zUG9Mayqa3iaXHRvHDc7U3BtZYt125OMy4R5LYTCBpYh6R79BzUSdo4vSvdyg8cMleo
uroohgoT+169JyG9f9DV0B6qSifhi+DbwdxXjql/US8ymCkIsUSazNHQzsOKMGlIyg32xZLLPRN4
fI+8hqJ/8nzgi1kXxr2AwtFn+zjuppD7dHuFbisSuZWeu6pDeLNqiBb3BJWHmSInV9Z5C4vjpUIR
1RdXraFe2PjtfdDU0bQ+f1xZHRSWDNYLapLfdkbdVh+8jGBFpMt08egWZ7c0bjLh6Te2mK+xNFCD
c48M7YEitHVJ58i9m9rDCqqDjpao/Ke0sE59QKZNmqEbYtK0oaCmje+sCGfrb11Pe3MU5X0LxXo0
KzZfhkOCAoAXBv31vgWly0Im20ndlVEdVGHq4vzVW5iL6dlDihf5h1wr8xObAD522BGq1QLoDeN8
UDM78Vqcu2FgCiTNxx4S/R4eCjO4vhT4FJr5qihbAvYU0nFCstElaYeM+8am89oLxev9IpDLDgo9
T1dho0vjJrgDRYB7H7lu6Aj1pNVsr0vbOJS487inDXW0tLlOGtfe0T1QLclyv8y+f0qCBvWAFD/4
SjvWm4hzZsDzNyV13cpSkmlXPvX+a+vAyrTM9gWfq7ErltG4HlKa26L+SdbgQCsrGi6l/IFnielf
u24xl/mkmTrBfz0IOn1w9oWbi9s1mCyZLLR1zXjnjHF+0EtfRCJtX9OE0D01de7OHbEBp0mFCcqa
QyftZQR7yH+KTRPmqIJ+8fclIoYMpZGxyq1YHaD33Nv0KFJJ8aeDhQWUc+9zh/i5pWjXUlxQswQz
WujlnhNvQEuAkSxDq/E6qPdBUguzZQn22kKGm6ZLN/K8BpBffs4tvlCWux20ZO076yWsPHFrltp0
U7RAz72ucq+XHo5/luI/rjqW2JyW6ENQOCja4bAs3WGrpv4hQzi+hx5SX8VNT2DS5BbR4j7m/YwZ
wLly/RiLYJE9lCPOoqC9o51LDtlAUqebjieRqfM0mkDfYhcnS+f9DC6CHUvoOrkQ8rmaQDG5yd1i
YfZ2Ff0xeoQMkfyBqCR0/s2zU3KWVDIlVobisDc81BCBeQdFIFIze/cGdT/A74wjlVvWUpPPnMYn
cNgfiVRDCLjrrU0qmGZlBfNXgOG11kOBpaIe3Ltj0m9U4jN6XPWfsxfUEZkU27XASIX+EdfeXS9m
4OCV44Zav9oxBsvbsZN75yr+A1F22tTgLTYkfY2nWfiPbg9L2hyxnycPaLb5rjn4lNxRkOMQcbeM
yy7Xanc3Q7ldoUY3FiE5AvknFlIIrMSogKeYzIobnGLXWqTFTmYwknjXAg+F+tQOl3weeLjkg/P7
/tAun5VT32spd3SjxlaXsciGpexPI2S3tIr3PYv1QwprImLE1C2+cfSSNLJsNAPjcm/CvHsAdVac
gHQT3/jtBPOwbRceMogwH4vvycTxxOfMVMmjo2L+wcAwmgEFVzDuxALxOM16EL6u9dyw9rKM4WHy
vb3LdYEOhFfewSYR3YO7RhSU1RFYVYRDvAzbmcZfBxoetuxyojxmDx7Exp1ma+77YnyKIftM69da
R+7QxYR6jsHIxAh4nKOfQWUQTmI46JLiV9BVUMRxRE55QC4pJ67uqR/l3OFd2xcADpLZj8qUYBIq
xW8T4nmTFS88/YM2y4eSq1Q3Af92Fv0MEl6GjgWaMwDHAINDURwAqkizB3SbybZJcrJBYv8YE6y1
aQZJYDXxfHWe4xpIbTp3SgUD1vesq2MxxJRMSiAU44A2i2KnSW5GzW0ny5SEk+BFrImOHpGtzgRN
pe2Sa+5O506bQBimJF8p6912oHsiAwYuBkwYMTwmkmrty8nh62LMswLEK3uZhCzG4dyX5O3GKUKk
By2ptwpbStiCBGWs1n75EHVR+7zmDsa1KulvQLZeK4eJDXhSoHoDsqz17XVftRI/K8VinxFzxD2N
NYEirNFkMzmr9952QAsbv+VKo0t94BQtb5phXHyzvB0Ct96ZLBF8Kwd+13sveExJI+i0sAngKLvB
Z8MiacYvjjOWcM4VSp7T/+cCithYa6tfopI3k6X/8naRCYZmxwgsBs3sDgMVeFFP50ma2pARZ+Lm
3xPZrIfK8C4UAxPZhCdvom4B83s0SkKspkQBPzN2hg0f0KUBF1a5T5JfRP6UZ6aJ8mjWCI0mh2mx
YQsVODOz/i7vrDtEkcl2eUUC+dtK41JkkoSwFUiKnhZaxtWEJh0t/yYl+YoUIjgsjnnV4Vig4+e6
56A3s3LtM2F1xcLET0KzSaLc1T5V3494p9ng+fV9wYrkoNx5jlQZEyAunJulnutTvOt9gQMggBGv
0i/4FmS+pKjBYm63fVXd+VJ9E1FNf+4kDybij968ry0GF3iqd2S4IcMzyjtQc3GZXLymvYNCL7aI
dslOWE5D7343a4EYsxKNap13l+L6A+UoJaeLn5GcXYFOvG69z7q9VZinxGxcqSF4xRtcsasyOVLH
h7TRgzCowIK4cJoX5wmv7q0Y4bvDL963hBemZvKrUGNT66K1QLCApgfUjiG8fdtfCthWG8C3BfYs
bD4IYQYcXr6HgCvVfqw0q3cQBKDYxix0Z1GcxkHeNVhqohGk0SabJdljdgtrf3osvfVOVpcLpSVl
AYPiH6Rl14Ocz4tnvkPxinK+kXofv+EokOOYeEDjU5AaZ1RC2bGtqdGZT2ySCg990hrjAaU7w04q
sMRmWjRQCiJLk7gam7BD97dH//+sfET/67LDJulhY2m+S57cxQFRfC0DDFMznuhNY8C/Wry3GXpT
nyEuoz9464P0UZswDjp4hBTGqH2wfpUyfAfJ/FHZwXM3x+O21JorU5Da0K6nCTDgEWAAjOt5TPCN
tP65Gck0m5h345BZsyaQ2zgd+ynPt7/jVn8TiAVCapbukLBu0zTrTMdHc+RYQ1TD99Zm/LJtA7C4
XUDG2veJzStiTpWFslKMNo3lkkLATuPipxh5A8A8c/q11ZZF6TGG4A/Ih7FhIuMfs3/CyX+pZv2x
mrKXjDmCyyVTT+tnvMvs8+33vFDiVmkF94ZqYh0ZfwEmeGjQC0Si6EnggnO9GZ75+WqPsu8eQZ5Q
KLap5lt0vXst93FkQ7EMlg4RJdhG2N9qm69MagnFEYWDCZPc76K19Tt0GMvRjukXN5HGSflfotVe
LNf2UEXNzM0tciZVzuApWNvzhdM7HS9JOz3YGCYYxeZMs6v8tuJYY0IqAMzrU6RVjCL9dmQMS16Z
6T5bU9jqJEEFJUaQIIs/uXkF2HcVUbS2/8NGeN/6S78vOh3AdtvvxxQ5sTtia3fpuupueJtp7U0n
QXrjzTDCrZSPvh2xeuUrMVB7sW8rt/+hdUUd3pt7PZZ3qZvct2kid5li+iXT3KXTdaMpt0TIulty
q/BIEyQfz+mfgjZ5tyZSGVS29dLyCa3kjQkKgEQXGrW0Y87i4MQaJtaUDUCVJf+WBjM9dC/FVsA+
7DDtViNFVFKAUx0wvkSmKaujXTtPkrYmzHukwVwxRyfAVp0KdG/zPsftrcco2ewRrYea4yJMOCKR
jlS/XnqobS4w9hPktImEn2PRTV92J4ZdgCLZtVF4kmjScuLPDylJZpuOVjqKbZrRwb5oK3+eYb3Z
Jd+1Vz5QYBkmAhtbuqwniHXNFmNXGVUegWIk7BspUbVOxciyeyzt/G220QbNa7QtzNwrF2MymiOg
anIqyHSWbMvsvWUaSGxTZOas10ObTQwjNtPbdVZ1cDlw6IfII0KnSWIIYcdW6e+KuXgFXIOSSV3V
BWC0JtZuyaIH41B1rzokEOqICj6qPdU75sIx4suvOa5pTj04ba3BzgPxIqlN8ThGPiH2m0ZPrgjn
etWF8Zir/BwgBmgLF76WzqQdnAfFIMWSEpxr43CRC/Qicwpe/cjuOT8swr2LGKyZ3S9slR5VXtsn
o/If25WIajtGaGE3bHFRmZ2crtWo79HrcrbO44uo7XpXWYBEKoQLY/Fg6skDAeQUYggRSdmJrx0N
Pn0bv0kgXexQvojIdsMKtyFzS6oUovp2jWBU3fdco6WuXRdyFlv6843hVKeqnIDQJg3NKUVTXEzG
1gY5isifRCEL7x4AUuQtlQT15twzJJIkRZbHhnnbsiQvaq5ukHuitszRK+d8ho2JBaSxaYEboidA
UXg7uwXXOnuy3o1mSh5IT2+MigaVCAKAHBdZ5kSsuIDK1tO2LtcrSTMiP3cxLWk0oApxrr9wjeMx
8mQN2YFJZeRWxjUyEoGIzIijQHow9ZAGTSrz0PqpfT4Yh9nu4dzJYoAgl54As71b+dzuZJt2IUo9
xtzFR5Fol9QO7vF1DFskuIQ/Yom12/KcY2ak4itdcNUOFcAV3TBrH9N5rLM5IrdGbppMwCdp1um0
dQ5sbYlMhs77uidK2TeTa9dlYz3A0CgZoqQibq/XpyoXPwLC228dfUBcVgluAz791NwvS5jEnbtX
KqB2tJY4kr2WRWAMoq6cvhYGfWcvJn4UnSphXqMzhmn1U68eCwXcNmJvNUZ5ywseDWuveVVx9Dri
8WCW2KypPBuoM0Kv0qDr0OogJ/05+VCVDR6gRpQAGx8pVyY4KmekHaSy581FITrdwJlmap5zysrp
qoO9uBFae8+VBY1r4m3hKPobM0NdLtze2Yqaa1TKKIG2/lxU+WstdAefiHEedIYBzofX6TpaUHBn
jfOYpu0z5ze9Vc+NtmLBmKOngmk2X2a3JW4N9AZrjS33ti7S3sl6WtC3q/vSKxh6BQGegxIVamxF
dE3vcAjYlhQQbV1n8a8Sxv4bBLe3ybYsBdPBhtzcKjWHk74wa9PsMvKdBxc36RqF9mNk+qelUPQa
SoNdUV28uL1iAvK5LP5vvHhl2HAgb52t5dfGCRsIqeKzGeyRJeCfGr88qcsTEsyXYAgI1XVGtAh1
uR7ZVrTYIPM95Dp+9swe/y7tjN807XFdN4jvGYJINh+vKmsPsRTdpkAeAAwMqPCSXfvq1Ss1704Y
v1kguxufpCKieXwCOSB8bUQPLW6ozY7MiuyiQVO8TV3UuxYpGjDhUVCX/YVPRkYDpiDfvnM4le+n
OOjvAbCRGpUXD8KZ0PfmBHRJjzd+/Gid8spSt4yDyPOSX7OJsN3CS3fVsdlhuJ1/4DtHeOND4Fcj
cdumyaCyMOJnvWIeZbGu2qa19z6n5gFn0ntO4bWrchwwRtzpB8NRL101UbyibOdAGH7H4DInWrE3
iIoVBLrdErF8gIs2YCeieBv5u83Qn5uVyRmb7hCZvvEdtN8ZYT0hk+D8SjTcUGp9ZSgAIty6ffBc
1sjNIXB/aaDuaxeidtJwTJrznUV7moJ/YpdtCxoxVH8poqRonITN/Tw+zJ5mH03PO7VWv3/Qspzt
rFn/WXkOtUrohM32yyjQuaTBQUJt2gdlDLWaYAWETLkf4VhxHQmKhvYAHywJRE0RddmUA3dfiL4w
X23TwrynsztSSfLhzca1mVenQcXTNXj3Cms7LsZhMB6x3LmbyeET7iv2l4sR7Fp6KIMdlufROlk1
njXlMvVjsovC1/3qOvkwDC0pw/o3N02xzahq0LsBz9eWgDGiazCkHra67eGPNo29LosGz4jvbXB2
ET+lndi/MMrNnN/UXn4nILmnuQ62VMvLVWXmbMHK1I9yj8KstlzmlF5xttmJ4YztzQwRQyk//VIw
U8G2GbK4YgM3Bt0963K0ExoocEiL1zyRsS5BH2Id+63WDsOupK8J235lUU8Lk19znxRMKg24NYQu
VWyktQpBPEL9jaqGc+YQOko4bDR3/rXe6T8xC6jepSJIbCfsmaex1Sx2ddBe5hYSeW4/KxxiWk1U
tjf5xY5e2NzYywkdwYcK4CMU/aOMSQ1Ia+7/pO9tB4LHCXI6kC0yRmjMZLOk0RKs6U2l2rEkAIyE
ayhX1a+hN3gGDM6jseMiDlQI0RKNmzCGR20MbuK0iszFe2ahv+wbbSX5L8NOVTlCnbk86lQPepF9
W8OIZKE8shJ4GWAnR5rrblGTX8ucacbgoV/CS+1vrSKbIpKbr00U+fsyVu8JNKmwhTRW6twyOrLY
lxTkfzOtHWZlMJyOyS4IhqPpc76iqwldEqgncElHfW5+5qG61x09OzrastNWfhlsQ5SOzNKqlqA6
H6drkrWR59cYNsf2t5KdiKYGpbUzTdflmFzDeiDSusoeYV0atflU4iR9yPp7O3bw3uCfoTZ2vpBr
Id5ybvJp7zgrgo0J7GQcupadm+bIG7S/2LGLYutjbQu5MrQEoz/1QxVVxImFBpd2bsAjhXClW2wU
MwepgLgj8QTF65Q+1Q65hRqZY3in7Q3eYiwrybJsLQ41hVYbDB7jvJGty2BsGVD6VwuugLjYNuOK
BJrie7jMNfWlPDeLeReUFfLxaf4m1eHX0VJOk2VcByv2QcmMjsTyLyxpxp30iK/p9HDpg/em896k
Wbgb07DMS4+ZOaO7DTHXZ2dWcf1ukCm5IeyIjOxt8PQXDOFXPss6vFuhRxQEwqqcGLDZi4qKzPp+
yNYJysC8ZN0ScImfOoNoBfVA3X7woeRmormx2CcsRZGgZOoeR10xkYLoxp0wxuTFp1/68c8YeIBF
R4Kh7ASbIn3dAmNlcQgmSSD71kK82LKDC7+UB0HjGWEY/tZueniTQPJ9AEHGqUUJdpzm67hIb2KV
Gwc2yOwvKxIJVM1VZfKDTas6nOTxQS5YGDQkK1WPXNtu1RgpZxKEnddMK5V/EI1zV/bpm2uNN5P/
HBsZ+w6uvhubLQNWXPPdbeaHIvuh2kGeahLdIX2AG13t3Ge9zSjTcn4SgwR3kZx8jGzIn0jp0zWw
YosVDf38msV0GMbZBI6IiX1+FhZNMiFYiQiiwlpuYaJfUzg96VXFjh3hY0JQfJ13N4VJWvv6luSS
QWCZbi03pYD22Hb0UkNEiHR80a1fkfac8szmU1BNpcFYQM3mzzS5j0zbIPGVu2kkHaKc0IoXU/1V
9sUZtSsWdyYiCtiGIXyORYesbUHKW1+fzdEVoeDqHpkuHRqSOd6UGgOVTdyIFVgwebju5+IpR0Af
pTXhJGlHrcaI393PA32YWXXYIDW92yABTE+QVCMiMz9K05IR4o0JSFECcsmRV+U4qv3EOpurcbB1
0bFtmH7eyg4BKVmcu9huTusGzWu+1v8swhBJHngvPWZOHeJ0g4gkBO+VREqnv5S2/ER5CM7XHUBd
UNGrGKCMh7GrNpYtWGBC4gB77/IV15WksKXAiiI2MVd6iMOEl0w1P+MTE5OOeMFwHspJdMeZBnFu
TxlC2jvV68aWRRuauelQjpgUXABkG9DWqBHz30VybEneuG0ljAezYj+tZ2h3UozxS2uBEu6bjIUM
Z0FBRgfoG0zXk0NfBBv7bFeltiN8pTlVc/ycVgzR/v4tBa2J7WR92N8fwU/mS3i27sCFrTTRw/gw
lTnjq/UnJuWOc+GSrqbuNQjklK//9++XXtc9mNbygEZYhv++ir+HduNVCQziGDduc1ry4Fbkidr1
60uy+6E5FaVfn/6+FHE5sfmueF3NdSmYFm3+fkID1YDoTeLEmcDgIBfl//2RwICwjFXo206rkVxz
+QfdxFRscuX5+96/d+Pvj39f1n/93T+/8/96zN9v+e+j/9dD/v6uR/mPE3V94//rMX+v4b+e+T8e
/c9T/9e///2If5/6Px7+v57hf/0dewVej2sM7r7T7N1/PwSPcQWnmFeLogJZ3b//buY+Hqm/r/9e
lM0WceEy+v9/sb//q6op+L/fFu9sLv6iYf75xf/j+//51v/61f6+1P+e5J+fP81Ldfh7k/75NZW1
hTSyKRMXkMY4HZir3eqT0YOgoH2v8uwpgX21r0wE6c6A+h3Y9gjq7s7XlNzjWnhmc17SZ/oH2foa
EKZ3iYkq7FEMsaJGRWH8FkxAaeBRHS19XJ5yeqvF9gUJakuYGhm28oVNJgpnxxpXc6+PZxyTLRuW
K093HECFHnJFHWkMveLB0huqlobAKunvC3uwCUdg9YBUGZnAPCOh4yeJ1R/VFR/TnP1asGAY7Xs/
6TAXN+wQXiiob4w+o8Sa0p6w7iTqp+KlEFQN1TB9F6ZmnL3JPTbJMqBaz41d8i3UYO2Y1ghiKYW/
NfE1720CeQi39l4gT9H+6/2Ju4x1DQL+dxbTcPpIVtRMGRBjFBhftKlynD5R/zGYU81tH9jimI51
vg8wHGJxaL5G9sGWVOkBoCQrmHHsbhwDlnbdOtuE8xfS2B2O6hYeKLuowp+SHc4tapVBfLo9J+2A
aTckBG2CyDJc9y3AOb8/Shct5FivsosxkejfnYMhVlVEOuEJdjx7O3g4GA0HZxjPvuldt911OXra
UbjzatzHx+hRdxU9+u1pCV6YqilAG+ZnUpClytRmQ0c/EbPC+N2d84nYtHdy43DmmGw2WNMwGaWu
Dg28idGYw+kFggam2935pfUzL3aUDV5zWUjiLdPpl31A9lQiT4kU2DSKP+MrtlD1D9OI20F/7tVt
ErhDmKZYQWNjIoq2vevmFEMeqYV71qN5GGd3EqpYmDfeeM5mUtrXlJi8Z3WceWyTJebP0aBTrc9j
gWdY14N3PIzfnf3/GDuv3cixNFu/SqGuhz3k5iY3Oejui/BOIRMyqbwh5JKe3PTm6ecLdXUfVM/B
nAMUAhklKVMRQfObtb5l/MpdLVZA5o6VQhHqqJEVATmmKzuwthKHFm9EbyDDF5sKebjZhSzdKsrh
Fv7QqnNLmxkQR5YlTAQuY/xhsnM86AT4bZquDJDWS8dhID8QLQErmHFRpUaiqRnicVydR0P3mBvl
O9i4/WwG7xBv+7WWKLij+N0qHQEA3SAqO9b8uO7o65m6zh0jXN+7kNPprQYUluuAqaSjaAXjDCBu
NYPuxL/iLacKBHo2V2JVtbTcZVIbO1i69JeZL45wyDG1JqTvOPN189LRJhpw8of8mQb4hVC8aK+C
F9aZ4IpQZiyIPTg3WmWrIgBwYhr2fRxRuEjyUjE7kA2lcJIdnXybRyz6yxHuhW4T/2To/AGYebSB
4IZ7B8ZEWP/EMzZiGuu2ZdeRDuHGn7Jx2h0WR2C5LkwTFQTYSSYWOhFvLrSgj9Dl2qsG9Rha5F+N
1QwRlLhgmRf+cnQyDH6n2aX7qZgyrfOyflYjo67RFM94gnjn6w9csKA4YnQixg5sABrCwMuXqp52
OoqMQ+/Lw0ytssymYF1qdPUGHLIXsU9zlg8ThOJ1jA6s7RACsFfqdmwMFnHKKTuG8pfltTtUCeSt
pqI48nHyfhhqEzToArKWMQr7ikRZPzpJoIOia1/RbxDe3s0ILrF2ZHjRkhnJm5DDvvEZohh1/sge
+oXbt15YpDoTT1byszGb3/jTZziXpxX2Wns+1Y3ZrmqMkcuJWY+TkscBTYUUV07WvpXlPkfKtLTo
kE1zPIblqyjNpw5RXFtd7bIIm0VACZ7GxhYo8m3aRZ89EFzotWa9TjuyRcn5mCqG6qbrPKEkXzOe
rhB1Re2i9rrbStQvTeOzdJ8AEZhsvrcww8tlgkgpF+bWHvs9DeB4Q1AlF/M114hgGWXghn3ANcMG
0Kyznck2M9qsJCcyenJd56EbNC0CQ+hFuEYEk8Fb4IR3QiROXpNyy0md+97VKGrGnR2lrFdM/B9s
h/wj8sl1zdx46ziyXug3MwwOjmY8fwWW2uUMg9aIH2s9bGCBOGs9liHCISZDWTYvGd1fej97FgFZ
US6Iu22VIl3JW9ShpnrqGXEg6UINN3T9W1yRQzda9VORZSdXonx12InO4/Am1V3iCsJ+W/YxMzhG
N8+zRW84+Kw6ZkfZdT6W1dba6kiTSXTiryOTTJhq2NUGa/yGkLOiQLNAWvamqvPxUCGw4VBHpe0Y
a3JK8d0Uw5ey3FsU4uHko0+PWWLzQTxrC9ySTLxkyWHuIt++phXtsTHmmEt1c6T/uA98ecfxABlN
Gpfa7HZOvpnCZjzHblVitCYxzmO9MxF3n5IijCaYVrny8Mo3Vcptk6hQ45ormRbPRhi/AGsYtpFq
F8VKTfK5EIPDnIbWAOAJc38juR/Jn94FtbMpIjmBicMJxiBrVVk02g+1MIujEbbHvDB+scNyEHHx
a5TK/vkadXh63Lxjv+fpeen1cl6HWIiEle7RZ1dnFrp3LBsXTq1fuzrzDqq7cqypWFpx1XCPT77i
BoalHdZH8YNZxSd/Vitv5EaaIw6hZwwY0uMTYXmr9noKbwtG21UpWHpkEA6ywkCAwzZCuB0UxHYV
skplfekvPUzGfbgPoNQTzoIgBNQXanISRO5ZkNmO/TQIn3UBkW37uK28raeZdLghW1zdsEkhJ3OE
q6Sc2yJDuGoaOyRaE8PgbKmE4+51PLCoGgm6K7IHGIkfLsmquM0/Rxb6OznkT0gjidSYiS9J4+Zx
skS0bnf15HlH1Q+AdQ1wEDJAJCPzL0X6dz25D1gTrU00TTX14KnG5HojJ4zGZhOnm9BGdwA3iTRW
rVmUkOLtoIKbSSBFauOE6Fk0WGGbrBaOLUorWxycAgfEYDK++MjZaofFdGHbwmIhdt/nmJFQPTMF
lrYVrSpzuk/j7JTJx8hFOuMZG4NUpuXAyryOAzYVEFYxjnhvRtndckBeYCNcbzJ0+cQT6t5ut/GI
ZdwY29OosmzfOdfY0tJ6wbzo1DH7IdlYWHxYsRpGeuic4RapAgkoAUvgsYaWbxMNu2KeQjgX1D+6
IP8X1KBmIa0AQql1zdEFlcMQk1md7uk/wXl4bBYQZVKOEBgbUGOtE6eoNhP3Xw5o1kuNJnLJlehD
2LeGTkegEAnPQj73bvIs2gsybEZpQ3kXyRSAn8NSv7Sc16COTiJE1x5OTICckVJ97tah/w6dsF5k
fjwcE59COkTrE0/Va+TPJ6Oz4WVPcwR/DQEfMakk/aAliBk4jgUJAQM5k4P62QrxSqLKK6klhHQ6
JL3EsbFj+436qqLC5ADfpBWDKamx4ZpXTJZYCZtYWSb8ZFxptEhBiR+zMF6uZll35C5sEgl+V/nZ
BoBgu1VivGfY5NBVZ0DMCR/MZmySXA8Zm7L4trsE3ktqE2Wgixs3Q1MsGgezFBB7onWI3rvvS8gj
mbecAxGQ9IDbqn8nZy3B/Ofu82ySB9ftGVuNXnWbwjJi79vJxxngJ6abxjl0kR+t0YN8RVbjIl/w
6nXvxwjl5VgcRUD2XxyyKB4o8TYc+Ie0Yt67DJgpcOy2zqG2Qr0pOgR6yIYiLjxhcN/VvnfsSQpa
eX7avGVGs/VJd3kmYHerWwJf4nHoLw1rkltqkL0WXn/BuBrfeXZ8Y3G7LYOYIrvsB/QZZvOlYTKy
na1ewysDLYc6s21EJleWzXjt+4ERiLkDVnIwXckMPEH5TBCFeJIxniAlW4NLQWI/lbr842kXWf0R
dB/DduyvmM4S88ZwZf9SeRworveixzG8KdyRzi9lRx+a5rxHBqzvvchnpdwrA4sxTxm26XsASRoD
Sgz05/r/9PUBqYJYcmTYNLs8/X5oUf+tUC0xNP/X/wNlOWFXsya2ff/8vjqvyMIszTuLE27Tw+e9
NGlionHp3y0mGpi3nGk/1tV0K43WudhurFYijt5qqyftKqsGZHPmcPv9J38sXvmozP2//f9OuwcS
FhDMOmozg9F7hrog1xN7j00Axvi57iy5KlBP7qzrV4lj95baMZk3hqpa4fagM1Z2dC4RwRy7q8Pt
+mwsFburwHgSzAC5m9NJ4nVX9zqrfmoZB68DMnRgsrZ3oLIMn4uhxT9vBOAxrGYT1mO6+/62kdjc
uK5eZ1bEOz+sXAyDsb/h3wros6v0FGgJmIkybsLDsfetSt2EjC/XBliPSycJrEcS4Py8xiLUTAme
gUE/OgqzuHH9UJzAJ4fg+hC3uVzbMwU8iejLflDNxSmi8BI0/3jimkV70Yi98L8QhwudHFVRqeRx
CILsOIQIX7pUm3e2ESWrImruHSuWu0pZ1VNYyecGsNy5uT6LU7xpVUCc9/cXAREDPKgZnnEPkrs2
D2M4QCML9dH0jlk99tvC9NLbqjeqteolgacZauS4YRMILojOMWabmMbiTvnu+FBgX6O7JcmvDLRL
y++hSqnmzxqnTTXOv0ZXHXWL08+m84S+W/1k0k8qeGVX+Htw0k5A57gDUnDMlfbv24ShMgbGnkFl
qhCPFWjNbbfdcSXMj7ZboXKwrmG5xpie5pRe0ahoH4NhUPdYTdQ9cISVdLgL9gWnfFWr/rmMYcbE
nXoFh642yhPT9vtpYaHk5lp5yDHwoIESzUNHptg11SA5fD9F9+pvu6n/LKP6JcxS4NO2zWqkNOgd
stF6zKJM03Ug8GwCtgspx4tVmFxB8lvB3P7RRGrKL9z8wjcbHOdQTttJ2eSc8yyuu24VttisuVzV
Z3V9yN2oPs/eAOtd4XL5/oI7cG9EM8NXIFEcZcSudujHbe/oaZWC2VgHoT2e+t4mH2Zct2BUTrk1
U7b0xb3IPGyYOq8kyB7+GA/Rba1x5RKjcE7KSt9HUf9VOlBJwZR7lJa2cQQheW3AvBKYr3jq7Oty
uCI6rqD6umHqSURsndxlUPXW9Pb6WJKzevYJ3Vn5+DKpaf2CdVQcrKtSFuuwizEucJ9EbAcJZZHF
3L8JeIweyrzP+eh8/U6n/CZiq70Tts+VMJu4K1YQJLw8te88/z4nm/Th+2G0E2cfeCxlmwT5px/r
w/cDGwR9ICxIHzyWAYw9NjTe7jV7KDo3k10wGI77m8CwaW7Yjp0SEnwUIZ37CWTgqeEFAcb1Fi6o
zxuytAPENPkmhtc14ZIjqdZgPLAyMFg+BezfWYPRT0TrHsvx7ZgRUFHZbCrd9sNF5PtMrnFMZ4eR
0aesMYE7by0/tJ+cvrA4Oh0L5aukPRjbeWuUGYwr4tRPctQ/0u9MD7/xnr0RWX2JI/Eu59jOXCBz
kEGQCMQT5T1QpZvZ8KMdoylxHKRpMmKpA6I/8+YYSPu6Z8GV1DXz1gq5DhYKeTIfZPlupRJdug6+
ePGXIgaPXbMdtwk2v/1+gEr3yhlPl9m5xj1yFmfRB7n7ObzoaRxxUiLOrADG3E8lbgQK/SWTZrWX
vtPe4OmjO6pH92JCG1zYY2oBpGuro74+8OPHdhQvXqXDJ+17/sYxJgRxJCM+Yvs8K2rTRX+9KPtR
vNG2mT3XvpaHqLaO9VR8NL2RnHFSx2KFRXykWKBsCefxbJh6uOcCKXZp1dpYXcPhNc+q+xF6+YoF
G1Cw2GiOHgPRGYv9DUZ0cwNjeTjMvQjPrZ9czMIKH5sm27J1726hDhULqgXneYrLPS1mcBQRTAox
Y+Jiv0wT7yq0AzlLWtjUxiEv3frEtaDcAD8xHqiCcMnHyC+aPn1NJt1d8pjtTZYk2VEW8UAMjQsH
1qiNx8KwnB3+PMhipjQeNQqVrAkv1sj7HA7YjBVHqpGH1+kXZH6nYVjtwtCZTecIw5QWPuekalHe
nkEkSvINrGHVXOpSjucoadF7Xh/MwZ7OWOwvhSjGva9/5rTfOZqtLNdgQ6H+7prB9WGScXqhZUGj
yqH7wPvJwKDv8BIRrWRjCVmgOPTOtTTzezRtn0MZG0scm6SZzjktWKgOaZFisbs+lIiGPNNM7qch
B4XAELUxLA6zKYxvmaeXx9LG4nL9X98PGKzh7OephVR7cE/fD9nMtS+23Hn9/TQKa3+ToxdHOZma
hzDQT98BUgzDi7vvBztCojGU/rirIU0fHdOZ15eAk/x2rpnvMQFItiW6862LU2o5Jdk+rEm3tLHU
EO3itjc2eBl4J8mIlwQDkiQlZ+0R5oRShCSB7z8x1aHiDfFCD154M1acwK5v+xuwxrSULs6iNSmk
3tqy3flBsY6cDJpFMefmQ17pbt+NwOy+vzilqCTcsceUy0bnKMTMSP77j/P1alR2SQulXoLalqZ7
HpRM981Y2Tu3djF9IfJrwJ/6MIejfpV6iV5bcALusjlDwRgCGXNsPTDGLjxgDyeqR05dYt2PQPaD
F6tHeAP54Un1acDIXRATFtb1JYECsAAvMezjgKzRCVX9IqtUTuIWa3JuHuOPsXX0ChkvIET7Bxdy
2JDdy5gIAwpv1i5TWZ3DqdglQ2DflH2KW70iUwUchLxp5vKPh7QxcworMdEczMWN0ebABLAu7YuA
dsCgkYhRyOxqpEerCY/WkWKIvrijwJ/75ok46uTLmKd1x/AfmTqbXEkDiGq2PI1prO5HWSWb2I6x
jffuLTQODVYVQLINWPxuqOC/CC0lOJRpsLaqx6zXX4cW1KyMJOtyw+0IvhvXowkpGvQCEldHaUv2
40W6l1gqebu0f0Ama2wHFGXnMBU7yqT3IcwrWKQVU8z/iOt2Ij8dla7GorUcIopbFDMOHWB45Dj+
zG0LfdGc7Ngev3FWkSMdkuRetwGzE4yb3E23anLrfTJhlB8a8sTA/9HoYyvr7O5mNpu97eX1ZvAn
d1H06FOpJS0Uk2fGu2w0CpdlRrf1LM5MIq5P9Uh3aiOPZzm2amouuTJ0iJ3zkxX2AdCe9pgz4eII
td3pqRFzcqJ//ShYwm9kJg/jVJZ7z5zUaRJ4RAroz9sr57dxCbCiTL2MljEuByyWy7akqmtK/sAy
yQ4L92A5+oMD82deTi+pMYOVz5vkVHZESr6nug4u0pP+sWQIS9tbb7zhOiu2hXkYGU52iX5M8D5m
sc/UXaJam8m/if194bTeIoq8U5jnyZr9DWrmwv+IOgq8bHI+uqID6kB8QJ9U8liSkRrZ3lMTay5h
x2a4mW1lHDlhs3UP0NPGUNgGCb4WsyX2LqouRhodiMjGkOtS6QkymLq036UKGD+az41VBfaWbJfP
dNhFk/1QZRFKYkTAyzZ0wYeQgUp0VGqsE6Wim1YJb0NSrr1MLPtlVjkCxK4FXUzSax0Jqt/auxeF
3LYhhKE299hCtMln0Q5vsX/CJwoYOWW3VVT1unLcbS3QlGKDvcOypSL1o3YthbLN5wojEYUxyj55
TsjAStEAlZKGPw0hCOVWupRanyW67y0O1k+2Qw9kkSqwoTDSan+vWj45kEPvgGd2w6Af3bDZUw4B
gUiZu4dHw+2ePMdjJtrkiy5v32LHW/N+u5DlYhwN2CoZU6Etmk25r0j8wrp4O9ykIRw4JGX1khFm
f1ctG7i0t15VlmuavtaesDC7jIxH1+PwkdG0T4px3Bf8/qehnE9VY3ITpmiNDMYmpcTmgl5ktJE7
KJaMC2LKjwCzN9TexZ1XUhgl6ABbBSxaM55xrHx6lCrTN0IW75FRndph6I4IIBizGeljPGQEDbvo
uppYlYsqBKQy+LOxtTvj5Cem3vhjPqzjNJtvEom0mzGXXifgMmQpbgxfHEBKlNB0wls7g80RmhBg
VLEuI7BOueF/VcRyEpEdYpJJHLKRhEXmFlBV5VlbRGbyboyy9x7R+ty7EHfR/6Gy2BRTGe5FH/7w
zQdc6UNOcRG29YWrzFkVaAFbwdQgvY2thlxfYbyWZfuBbxK1dSwJZYPjX9nXnwFc5DbqCXVGuRSd
eSPHxIUo0B1KbPdAdWYz3fbj9Ksfk5uhJh0Y8eveq9tX9EMRW4r4Y/xBx83yQ/TzNrTZSgUu71GK
xo5JNms2i71Tbr6rGGJi5aQYzmvjZUQ7swgbEIN59FPI6RHzBKNdInOvfLjEe9eGBCEiGVmVLeNd
NYpLZ1y+Q3h9Esa3rkZ5n0SohWfysTM9btEsFZbYDZRMA/FZa6ed7iQJ8hsyMHDBJuGTldeKbQPv
0tBXi6pi/WSZ850yQZvL9grdKbijQXaKzKrdMBJ8pXwLOee5tl8XM6rFNuCzzN+QppdgT8Eq0/dw
lBoM7gR3I+PCRWyYd31gnXMn+plcudMNQQArdl0rdp6UItOnbqaZy+18X5DaVvTcto1AxuvRf8hU
Ga7zoERPrU2A52Z2FjHOKZeq7LsNZvSh3nJS2vzsJNPmdUYcTHra+JMi49DhjiF3Yy2gQsb6q+ia
FDc7UDtu6Mf+Cn3Lw+FnYOXWzu0BaMSoy1zy087oasQyL9/NfvpEnvyRTBbXWS97izZTogGWeJxH
5eQdx7r3jkPUfSYxdj3G1vHKaR0CNGK5iGTxyzfJmOKq8YHg7rkVmYVRmuqYraeCymkV6YJbGjqa
tGuWbV2vsxoLTsVOyfRhhucmHWxlvBAt+UuYOLLK9i4Z6Bvba+KGVeifYVneU8S/iAFHsJ2AiGiC
U2jqk7hOHy28/1XlfEV4lyHHdzdBcB5lggZZ7+aBPo5o3NUUmc2aTRjiexa6TsX6fUo/htx5Ex6T
CKMxl4SH4eBLUKdXRvWjjY07xkY3yqvp0zxC7RPSEe6TzkfsXYsH6hFnV49krtf1AeFcRCnYPjZ+
cvIY8lDHW1F4E1XO4xSEhzaC4Jv4WEdIQzjkdY4klARzDYed18O+pYnvY+VxnICrVpucOxnHf4LX
a2qGRTTlSMH6Mz0RlI2M6Ez1y4i4fFQ+MdHelivUPlYolmMcsMj3HRcTMFqy4spLuCFV4MFC69h5
SOWVw60oGo1pHYvwLayHfqeHxxQ2CoR+Cfeox7nIrKSw5TEh+6ZKQFiliJJRcT7JnmVtqcqr+BnL
KmDKHdvKs8dpxgoUT6L54KPQJWJmOKjc/4l+qVq6AchiYs7x0Rn4p4byZAM6AxEMbVyUn1krUlKA
g1MhQ8bqY8eZGNnZTibVvWz816yrLlWCgzpv2bkUmCT7Ar0toOjFbOpdM2dvXWxz3YtzNHWhexvW
yya43mrrmHWfgn2m/A45McF5ocfyj47ToYPbOrXF4QxiwwR/VnfyF7Zta21wUyLCdt1b2Tr0sNXb
Lch0IgWXBSqfPTJsHbo9enOLSos8sHqOEIio7JMI42WkxFoEsOjqdu/YSFrZ8W7rKH/FtYuIo672
Wfyz08Fbpgd7PYX9W2lMybIQBhK7zCkIDSC4o6v2uDhAXlX+Z1MOX9dasmunx8nNfmon7Va1RqeY
JMHRsp6NFN2K41HzmSbIppazdAJWzT1GjilxhgPKhdmsv+RkBqtGEJkYyx4PdnJiCHA0Q6i5Blvf
nDxELqZGiRWMMKLSzvfCBlaJns/k1rUPZ/KQB2Yh3FZNcL81Gz5Cd8q1trwvhJQaAIMAQl1SprSC
TBhPPBPwCJIynB00lf1aFbl9QuWXuoQVqahei4rFU/re23LYpGybscWhuRi1uTfs5KVBKx5AzzLQ
Dlz12o2BxaMxyrtZ25LMgMdywC8mrOGCyQJWN4jBKMYwEFfGRUyCFcJU/jD9i18aGhGQt7THDh8O
7MqNw7+bu/MlnitAkK0HyjPM1qArOjgjDrvAkZGnZdEpmpKEHYbmUfbRa/jWEdHMCzIfwnNQVQDl
mhTvwpOXGzfabSwWcnBOORzCMPsePtbXYguyf6TPGYev8aMSalGWhQ/p+zgXFjhI34Gu0/hvdcXl
MXLx0/pavNb4RVZlRKCfkXzECGgOhmeEjMgmtu918T5RIgwwBXhP3/2IdtpJ36kQ+lsUvdyehzWw
AETWzK+NltlguUdUnBNi23bbfkpv8sYtN0gomoUQ9oNpRA2hIfBG58H+zG7cipQNhxifZSGRqQ5N
fOZmsXBTPuSWohEgT7/2oize2Ux2l2DW8h8lEUqV7m+tzrtXff9lcj1jp3mt71rMz8iVZNs9uyOq
pCBRW9OhG9Mgb2IP8GkesZFrG/zmUBbulE5qqkTPYJsz7WrGVysbB8Yq7PpVQ5j3XWP7d2ys4HYz
W+S2YX4iB9lQYpMv0M6rNvDGVRhFWLhjJr9e0t2L0hpPngT9oELvHb/FVfWb7kvsfvi88p09x+Wq
Tq2XwRvvsRwh5BkZLs0ZdAilTuO1cG+1bLe445BNiXzZJOQekMsCECAdzS2UU7z1EkAWecUrx/O/
XHo2LnHVYZ7lkQi7I2XLqQmNjyBpj9gi1w6ZYEHZf6Jp0Hvpxj8R8JgHAi84SNJoiYE32pOey1i7
r3aziT3cG7Ktw4YMqTCFJuKyG4KfXhDwICkmw0vPepHQyxBSwBS6hRVV+yGn7MynTFQwCgioGYWz
GZ1LmObPLt6HzLxoBA/bKslfjZhuqZLeDrD/oQUSvhtJsWmKlzBHOG4FNcEKNvjFLrJxmNcg5eSk
t9CYG+IwsCzX5BPk7UdBnhiNAIIi1Ysnpmn1kqxNkjTAl3YFRoAU+mxWT8QUOPDoG3UerIqAkekR
h9fFsgcUmlRsjIizkKzBZ7yBKmoPKhPRwTCsn1mq9llzZRoKhaTH68mgZCOwjNv5eWLcmQ/zQyWY
HKYz8mMHSFZxJXYO7TXF1CsWnTujdBdXhUNmJWtyzJ+sitWwZbafM7hYFvt7M25vp3p2V6YKd2Ar
pyNO9Fcuh5sGdG1qTDPXK1YGXuLd+LLDIjbhnS7TcuP6E4uIBlSlKPuNPduPZeq8ui0HUh+P9J2B
768qzz+EFmr3MQAuOjJoWNqTuYQAam3FxGYlItOngEiQESpC2J0BRa3mxDWacxFCaHQVOL55bujb
rPDDr5gHREHA5wqLyxVUMDUAgEQPNMo1SxhgLDTf5i9FBjUCsmCve/eXnRqIXREIeBmOgZLpHpkr
ZziIL0NQE11CaJYZy5S3dcIF4rIEHXqUGwNnf3rNc4lFu0bKfyxI/1m6tsfGOG6whQAumAP7riKu
j781okmczRbUe8evQD5Vm2NSN4FWRgQVQBTxTkPQHq+08iYoTfiDfgDEymLm/KGsMrpBwsyJ/jyS
Fkme6XurfR/mFGLJMZBvUnPDZyKNeOZqeeJDtpJzXjvBoUPH0KddfRQTYFTRYh+LgWbjrutWAMzc
ldM469TPkNGbickGnak+trax5HowmGy5VRcgeoUQOQ0XSksBNYcFQ7AW7rtDBu2GSNRwWY9ka6Fb
KXeILBf44YZVUnkIMJzyyWW1uW/MK5aX83oPEGOdtYsojfS2pjnF7kVP5/OJr0OxisviJbLabld7
8G2iKAMiLVkRTi+BY8CyRK7CWnRlwxztc//eD9L8lIIbhXp7N9aMhhraPGfo0vsUcy1rvj2b/Yee
6BzdkINnB3eTUV7hQ/V7FM7hwSXxWWjVnZo+I/sHy3RPTNfG5iWSKlXaC8shs7Ywf7KnAdMmCNPs
eoSElr7WCMJuVpHWdGYqZu087ycdsGbo64ectIkMziTjFhS5VoSkk9q2ImFPcOybEcyOziehl+UF
Fix30xRBtsNxeYlsn8S4zF6aBv+6KPyDEcdkG0AHXapX9ggEdxToE0W7Dz1GTxzOTJaaGYdiC3gI
vUHDHcGAogCuRxrK5hwxi40ulKIHmKpl5cgbHUIax9bp4fTqXiwf0lud7vtkBA+tr0OIkjVR5ya3
tdETPW+L0/c/POQUtLUr6U8RgLDo0Xv6Fs5EXLgeogcNTA5IAhdfWOIPk06MTWFStNi2fBMVsZQd
VREXhIBow33kJK+Mhe9AYYBhFC0R8GZcL2IlIATMUE+RePHtCWO033/7z7//9WP8r/CrvLuGg5XF
b0WX35Vx0TZ/+104v/+m//G/959/+92zPNs0PUEbbUq8S0K5fP3jDepUyHdb/4FiYkgVeoplGlXV
0QfIcU4AkvoOo39WvONNBFAxAMa1jnrnFBgM3sRsMdS1iVWza4aZPsDfeEADOdSwo5Hu2nvS8B7U
tBu7pL7tU0/dta7kRdYFHnv7KpPog9v/x+tQf34dkl/fspUlHdsyHZj83r+9Dm8aEp0XoN6Bt2xM
3Tc7bN39QkR5fwe7NgFGK8uVYAt/XyXpCwQJZMZ5c+MLZZwrL/B3o63fq3Q0zpG3ceoyPGVufEk8
bzoQZ1CAiTCrNcY3rCcYQD1rMC7KLYKzNRUwEKNWrf73l+T4//MlCd+3hS3ovZTtyj+/pIH7AVYQ
P14DNkt4Y9m053QY7HDiYxhk5osZyu1A+UocUGSvYH/OdFzNPQzJ7Cseqq3VKy4NeXqmK7BHS97+
nwdSfxkLxMlTpbKLm7X+6fthBkNxYlzf4NLLRtnfgjxkCIzS/vHaOi2rUjuQ+YE19T0JREOOx2xs
xmZX6mZZN3l7V5tTuJBU8NezKXtCpkqbpdR8YJWXPWvF8cMAgm10PO5b0WlGzUl87ixqpywia+r7
qSq46M9OhhAky2+d3Pb2eSgfv59lThfuv9/p//zTWdB8nxUfJa8+DqP2357+/bHM+e+v15/51/f8
+Sf+fhN/1GVT/mr/1+/afpXnt/yr+fdv+tPfzL/+x2+3emvf/vQEOh03z/vuq54evhq2If88m6/f
+f/7xd++vv+Wx0l//e33D8Dp7fVvC7lh/P7Hl65nv+SI+9fF4vrX//G16+//t9+PPNbd//iBr7em
5crg/sXyuWyAXcfp6LlK/P4bDSdf8f4ifdO1TEsI1zNdLoC//1aQuxfxQ/ZfyN40Hd/yXamEdT1J
Gzjw1y/9xeXeIdnJCFOZvhD+7/983X9cxf7xgf3fr2qu5f/5eqAwMwllcfY44Lhdz7LtP588ZuQi
YJjEpicexdCE91ROtm6AV6GFI0IkKEZ/PW7YSRKwEnePsDAQP0myd8Q6lUCIg0i+WzQFVkWJLlpY
3nOw7EM05JQX1TJKSS6G8iBFna6zmcibypZfeRk+kpyAA6QCU5b5DG45xheyjg3KYvB5uicxV/lw
oVBlAD5EfxxVP0yZEqbhAo9kr0s4WrbMbJJAc5irINjsaxZctU7SjW7D1+o7R1AhbR3CXaTlXg/6
wYLUvSxlTv9tfBGewJmSpDskTyvTRMgTzPQpIeSiOZ5+6rR6DYckRyFp5ttOm9gCm3aNHxjMRFcs
PXnNJ8h/YCvcgcGldtHgBXsEaAGodfAk47IzimLnTUAU9QAW02ekqVr3kEFo7CXU1pT4OhbwyJFa
ZoLWfIrVjy4l2az8bu18VCF9Dv6ocrbFXB4yz1oqy6FsrTK1NKoDK783ZiYh6NCM/Ti4VUpPT3vt
GkPm0mrJcYoG9m8CLanr4w2+jlQEDOusbC8sTO4kvGtM2wm1mJseVY38wrLuqBa/hkKTy8g0vX6y
q/IRJ35Ulgc3n9997YWbrEwes1h9xMP0SM/3ENbtsyExKPnwQpaDCrf4+rmWDsfas8of4yBBZDCR
qefOXgSA0FaSa7KRVKjuxYvKRhauEudAC+xwo0fCX0T/mMHAOYn/5ug8lhtHlij6RYiALQBbgt5I
pCRKbG0QMiO4git4fP07eItRzEx3qymYqqzMe8/V9W1q9D/2ZMEQplaLcqhYPUezK1C8jZUkt9w2
m9sydnNbZLesxr/RjK5MYwzqaNpX7ke0H/vEOnOlSOVjxkLvBfvjPzpeyx3RvjvbxfKK1EBTFkqq
Rn9yis/JmnDwT80fY1M5lHCM6pmZXjUwSKMCSzJYazNEvdI8jiMFaCFJ5RkW5hABBBUOkdVQtMfc
zryg66onAn03eMxRPDocrdF0wT1wYcaMJQznVJcb00wPoWl7m86jT8d44WyOBoQ29TbmAAXm3r0Q
ePmbgsX14nzgMxXgMfW15ucvXhVt+7z4qqriMETaSbibQkGGbzgaM2HwS3WfIwJwYEvjdVbf4ARO
4KMOSGj3lWW92EqjL4OoieediXVJw2Y5Q1pblU2vbWaLwEGACa0NYEmotoL85BVHoE2VoOPIanzY
7rZ3nPQwwhUCiLR1pzFlBFzQSWgMm9KZUx7F9D6ZjPZQooifBDU/RNB9Qytrm7YZ7Sq3p8sz04ZV
ufZd2uldhNEB0yEyNyd8qgtMzFbIOhHaV3OOXpqpOki8Xb1vwPt28KRYNulbLmjpqX0dXXwjnDc5
i4OkCVOHs86KbovIzm5a7XpCTjvwHIj/kDhBHzgiM9V3cTP4O8x3AGbfCq+9uZpXvDiu3Ke5Jbbt
cu4dzYznL2vWvEEm+HpAitAsx1IN6yJ7I6Jjl4oa1z5huUDhT1Cs0m3bWwdC9AIK1f8qkouDPqWt
MNTjQNXrs4DyM9pJ6iKb6vcka5jEhAQqnNr9kFvf3vDPa8qrMbiXNu30F44rOo3J7KcO+6tZOYwn
dPSYvZD2xm6T4RjSqF7NH53BOlW1w8mr1IloMfeyYBeqsn/WzKn7MzCbC97io1/xK2grA2RxK6ny
S6QSc0PDs9tVsMkZ5nIzhzzC2mWQfVbqDMjcGLGpjJRJz2HpOINa/2rtgZxj8ljtuGo2EfOJ7A1d
p/NoG66bFWUsQR3hxp7nAorE4pJV9k3PNPXUZHiZs/FY1uoUzZ44jSnIEFo8yVH4zYtuxRPBgYaz
wm+Sba2qxtiDlTIBDck6hyBo1A3t4Ba2T8iZ3V3KvClIV5x6hLuvY+wna7/kDfZ8HNQA8lEhuwNd
p1k+GyFvUVKpdmVMrfWJ4uM9601kgqF5dmxLf9ImWk4/cVZm/yxV3504NUhg0hECp9geRcObPS89
g6r+tqXMbmHWiWdKtHyV6egjZAozb2fEOEwajBF7Y/DuuSveda36FOxlG6HTIp9RdktXkgRkt/m1
70ouXh+CIvPmZA2q3XjWjeKX9v/71AhvrXtFu7MmQhfc+ZbakKDGGedDvTw5DahXodcPC4V8Z4BO
6pFDbfLmhX4s4cR1MNo+aJxymQXgS1JmV/MALC42RoY75e8kZ8yIiCqtsV+gqhm8pW7KyihIk73k
6k4EGVNqr3nvo2bdRu5/7uwvyWBbSxIbosFj5gQBG3XZ5NJm04wWQGBz2Dum2NKuhVWCSzCgSf5S
DCR0p8YvROLlD/zBTXwhmTbela34Q8n1Aik824h8vBd9fPCn5K/1PHKCkgraKdiwgVcubKA3oELX
pAvxfc4RGiT9qydZE+sG6EFb7C1hPtsFPJNR+ylj8twcmd91lf62/ufiuEpm4qlGQYczFn8Z/gAR
7XX1m43ePzBTDw3xQHgI8/qFnIe9cKaNDnd0lXu+fuBk7JfHfix3xIDTpOEtQoTBKcR3tRdTK0rE
ayY4pl5DldEaWy2fbWCnJT1eRAYTev+aTFEks8Vzq8gBLcJhRXH0Iq3kRUbyJ7b7dRmiFwkVgdOO
eyGF5Em4V9erxDaTjL6T1DjUL0gBjmE8fLcFLfPI7o9aLr7d2IdDOLw6ucmqLcaHjtAzSftr4fYt
8CX/QhN3XTbzsbG7xxDSws/w2Hg9O+uiWBhosbQZQzE6p2QAWzCXBlK5CiLNU1bmVe9Ff3DHioBf
Z7PQ8ftlsjmSf8DtARUGKW14jetF6hY7zx2xGEJZz6Q1PmcWj6AVtzCzMIhm5ReeT2uxwlZQxQdS
TowcV0f1U2PQIz5rnNe0F4+05kz0/oIBKHWk2aaLvMQkkcUeLhGwh5VsMoCM/gBVKJ2Lbdl7CFuN
7BsmZV78ZNb0CkDy2yL+Q7TV3SNedE2WPOWqQUSN+NHLStvVt4H2w26SkOR8XO0O2/LWq5qjHON7
b+FltCI8MRjN/MSgd0o3ly/kV4f/efaAT2hqHrkWh2jtpn3k9RfhVenK8Thgtm5trrquYVLifPYO
rUfqDOerZC9b21YYsWow4OXz+AoQxliHKYNZZ5di216paXq0Xn0sG1YFR7eDQhvGJwbV28aFZ51W
FgVW+YEx5AGL5JRHPqhchW28j/O7Rbq98ExMcOLLJH4BvmNDEhVPj+6greqiDxTsdLprvhjiEy7T
QP8VN4Q9Xwn9gOBNqPz44NXEFo4sLQ/RCg91AVjW6XeUSzjXgS3lUf6cFWxccep9DuLJ6B8R4XmV
Tw07cC1pWRf3TPO/wTcHZeJOx9Eo975DUUGnmRXViIxvJAs/yM+2UrBec473GOi7wIUXbu7GKYYv
HVdhgGOSjdh7Mxz5oaWCmD8FaqjSv5u4vGY6yE44BLQi0D4KGDqaPq90DVZvjmwtKuClIBTZFW6F
sEYDy5SG7pnUDFz9Yv7X2RU5GM4QtO50VWyzpNIA2lxiu3tBSVHpr7P018pAPNm59bOAvAlTiYda
ouIiMzyobDiDtoV7yQBmszI8SkYkQmvlmiGCIe+K85PntDjgDEGqAd+O/LmUQ43903KNAn/AMu6g
1cos7YB+kUW9+q6MNN+1o3UbOry0FTevx/tvTMY5ZVTrZYjYnAfBWsCB0G+uVL033Ew7y6Y4yD4n
Om+s0G6bdDj1giK+XhWzlwP/HO9dp9/Kdk6OaVh8poZED5YwJ2sGjg1jfpAG84uBxjptNvh4MYXU
oJO6K4YBbjeFBon3W43T71qpQTK61Su02NTBSQuaB4R4utV89z8MMDaz4DowrcTdK9vjGcricoso
56d3w/ZZQ5Hkq3FL9OCbDFuiS4BJlpmvVmRodUfV1FcZWc9TMQ5rfx5sgiyMTT1iyW2JiA7SaECU
M7hkRrrPDK5QFrWjxzIXZicJHnlyY1qjCWtzLqMXqwRbNjP+MktmFYCJiGUkw7XQeLUMPuRMXb5y
cvnf3GjnOOvYYbsRAzl+pp2JwGMdGY+QwnLt22WyKZjdcvThjwBXnQpgRSQttMkENaiKsNYxGhjf
ekU0BcNAxjvAvVbFuIwZ+34rEwcT/+hwKF3EpwvTr8y8rdlo7Rr5+KepsYCAcWZvfcaSQDRQT76R
390EZvhJTe+zyQ1C3JxvgVsJlw3c6U91hvVVhOJcO+zBRHq8OBWiLVVVq5HUplA2n85IMMzUnHtG
4ldA+DrzV3Y/ZuMQpbxuH8GCbJuWdi0nDBP51ktnDtnO4XyDqHnG++sbx1Sg96wnAL9RtCQ1cjBo
y6q48j1CEX+S40t7X2SYLWt1RdX4nCluFiCwOPDd8lHM27lNyNjrq33HZgOEzSQHl3DloipAMnHJ
zXqt0pwrjqc0r12iyfUmfkcu5QO17qOtq1s3HDdzyU9NVDFaZJyzFIoF4bRKviJg5CErCkFnQBJn
GHraZq7C7jXsO//oJ8iBpvBM3z2/u/G89BU07nWa3zu5V+RHBtIUghYu46IsVt1hVn22zRKsDvQQ
191sIu1rePwGjmJGQ0KwMby1VoRP0klel1k1g1cfQKI+7bUewg812KezKDXISuLpZHK7zCtXeR5f
Wa5pyBE74TDfg8MtFpU0wcptfKgWiGdPim39Us8x0hs5vEzN9A5caEkd5NtVsriNXv5e9zG5HA6C
CCABkCHVXAfFBHA4UfKj12DMORZ+9QoaWtkZbBszU4t6WibF8iBHOMhOGmE1yoI4EfG5VJFzwTzB
8bS8+lZ9r1o2p9wDzDmnWOwgywb9DGhVycDow3eMPIC3OrkhPooM1TTe6/8Pz0Nqi7byswI4H7ci
yEyPpCmNEDdfIEHBiqbb7PkYz2Cc9PjikOIFRbFitXmllRKC30rhBQCYpU4WK8ZncodPFUJJrrPH
rWGeLoo5ZJFVxsvNcyMYZ/NYXqnQGyi3LTJc23pGQHZO7elhKnkJVXOpPadE0mOdjDDUT9HQ7se0
3Xq414jV2E42gUQIV4d1wgXCFXD1G9KWMN76yDXq7Dj0Fo8uL02tfsaaAPQ0i359679GoHWW1WF0
G7iVAPg2emQeYZOcLJuL71lwS8bH4Gtqwyi4OrVOds4q9y9LwZf0Tufzidk1x1Rds9y4dl2KBeu4
ZDGvBurC9VK9EmxT0wp6h7VNKJ26RWL5sFjBToik1FIoM7xCdT6cYyyIXDbgFH1Wr/Xx30Aq/eBC
8sN/sjKt8Vkf+pNgxAF6oVnTw+pxdykKGkbY0+A81NR8uTKipd2VnwDf8CeVhG1GLVqQbIRlQQRT
0KYjsQ85vAwdskcF92FWOGzT30pLX5AeEWUe60eil8gyI6mtdLqR/aP4Mkm71OMTEoxrN6IGNlmH
Q44ihpchQahCfl0nJg20o24l/wGDbHaO/6kGnvkuA09g9uqhQu88p5Si0VzdG5xsgemT7eKMlAv6
FbUMmBI8o2toqH3bHuFDuke4E8kzmQRiY1VAv3zwIxHNQnAhbInTSCkHwjMAbMHc0TOP5hDtFEnd
B1NAdC/9Cos18cNTtCcp2L3LWRPIdAT9F03StW/zS+Yk5q0vLOM22/d5Bn7AZkMUaP0pbYqbRcaH
Ubt8yrXiv6o2r4nUnICGp7Ppuh+L6Bxmmyx3eAf0UwOPzShQsmMrvSF5JU8djgt+hcVi4LTUJrVr
7tOmDWYNmcY8k0ytkv4uk7TbezkBxEQcWdtRafNmHoiFIMQ6CSKj/KpyLMjcgHDNPk5atGEcJIkU
e7sRe7N3xyCtuht7p3N0TT1E8VgzyqnnZ+liA3VhebKOHhQJooexUV91Z0BbNRyiVyoc547JgcyZ
C32Vz7t4sOV1IvZaz50SDw2vb62h2KOIo1xBGCZzFBTxNKyNlFj32haoz+ltQm3/hlr7GF0O0VHW
n6qOINjRhfmn/IuVzlvI96jZ6+ThwzwliVSr9mYePuW26+5mn6GrVlNIFtJpiQj6r+ptgh6cJGCL
4F3sMn2DexGi7lhvpoZI5C4h5QIWDMwKqzoQDYblYgxfyGvjWB7FzEk98xszYkGrNHA12oR4NvUg
Gi3kf1hMqNfTHCED2Nhho6CCSnCLuT6GgV7Vn6UgNKbZYvLAlhk2zwTPE37cAiC26GksuozjgJcQ
9c68mTrEvjXONDDJ5MwWyITWsic7pJj4iJHjvXI6vEQGOQVZzqUk4AdIz4DgKJTPsAI30ZwfJj+t
D81QPXvF1jcXQjap4RhafpVewJstmLqTy5NVcPLGRzkgdloif+2OW1vjCSfwOZ02GocIDeRnqeGN
U+aB9Mxk6acQPV4ZHyjVNmEtfyW17NEiaAviIHcfjVHOFHKVtu4eOaq+1UPj1aGOMlEG8kbXCbgK
UkBC2P9kLbRbIKoTH6W5TXND7LE92rc2LqhfOgAKRfecE6K7kiF1O3/bjOAcNIWQGvnOZx3xatAQ
lhzH9Y3sKB36U3nRk/xoTVhNRTYQb+RUvANlfG/KMPxXOCrwOpvjWl5vvbCL975NI4L0089Uw7eS
WsPFVs28KceWLgzNG90bkdOP5zLOX4cmgzWtp3eviEjssCC4tkN7Yo1bUSCiYwIWkeXZgFq6fSMK
fEIkx38Nk3ifHIPywAAk6GIDEG782rTNt9Plf1bdNoc0OrugOrhJXQMtJuLYsSuT6OBbw74X4CD5
QymRwDvNWg5p3cDoneKE0vSQlz46a/mWkFi6beC681nWqdfUNwcJhhFlLxqjnKDG8mYI9SziGS/j
jo3E3qcLGTPTtAMiW7ZeqfPcwowjaNZal7I6t47d73QDnChhS6r4pTXFGcF2t1OWA5YvMV97BnSQ
mjN+bCuQ+H7Xr2RefCY1H1x3qTcQNgMFJtQHJ7K9hhL0OfoNCfZgB2gWgLByEd9vKosQ72axtPox
KYtRn2+5shgsCK7uqv4ChuNfNyUelOvqu2AsSmS4i7CTloRK6oWRP23qGKe4z4tC/R8eh5R1rKPH
W5ma+iHbe4Mp+6WM02hHIC/THx/l0zimJ+VooJNriA5zvzV69lCHenQb99fUpPLX+sx6dWPm+EKA
uOZo0qqye8MdsHYj+ZtiJthyzej0mf0RXRyZRYzIweWvBoS1ryKXN7tFIIhCBbaNVgZ+KOPA1hHV
OjVqoXHCjCMciKq2x/BN1z7cwRgp8IkZc6LfCHxAAqm3k9XJ5CS3bhRD5NzOcRVaoXrPe/mkAR0/
SYunEO/BoyWzAZ6FS3qzNcGoa/pblxTFwZuMm4dRh0MgRYQXEbOkyMRB5fLBo0MPHSg2sRIQ4XLo
WSuwKO4mqthWQ1qM2l7iDF1j1SK3nsER5TqH1jYb/+vDCE4PypqWwNIuP04AFI5MgBJawaRjg29/
Mtz7xNKYucPNg3++ska07mads0FlNHMbHwWFDQN3ufBbBLLTTjDU83W3P6pef8PHiQCXUJQVlJbX
sENqGPPZKBWsrYgL3raywlDFmF/XeMZJUnhqJ/VkJ3ZyRrb6znEyCZhoASjTkeGlhECQUmlSDt9o
TwPKjBF+d8j2T+Q/Hrg9/cHu2FB93nYgnsuW1tIr7QHZTqX+qwxZb/uq35WjjucZJzpOSO1Mnfqb
21O8QxH9X+oBQOJu1mA1eU8I3bEjNHSNHU3EB6iLbJtu43aAb6aJyStYQZHy4g6+gu5SA6iCNqfw
UTE5TXABjxSHok5J6OoIffawJNG/WucNi1k2j3cYvhNC8Z58rLTp9/WEwEPx6gTAScy0RUUEgT10
7Q/hMR9J0oGESpMMoj9z0E2CXUJkXj5M4G5vZi7tcMMh8F5cLQW6gG5RoPqazstsfyYdPQQrtklz
B5vvziHpSC4+Md3lH2tuTmj5/rklE65m4auymo2lrX/ULAHQSS29XezQgg+n/WhO33D4zeK97Npi
o5F+yo9uCBpGML21zt9aPX2qwrQQ5Rcc2pG/Wmtvri5pDLdLIA9vcCTPJXnTBVshTmUaUvw+xr3/
LEyhFGa13NZazw9Dl1JvZX9zTbqNRUXXNUOMtpKOokxIy48xrMp1OdQI2L3y0PnXUfMgtU9kQbrz
U4wtaGVkLgkWlCNBVg4FziMONGa5zOU8F/OFAL4cu9oZuyLMuA7j1rhtSX19dQGk9kXyYYWj3NiK
KwKVfDNAsmuhL5I/kBcnL23BDaK/oyN08VzwSYCY8w0yJwBfNl0ND74j8PbyYAwKnycynQTjKg4N
XKeupMfLJCmO0Dz6Glz5vK032tAyt1R/UKE/4xTFNYOkipgdI7lAAiHF2QTVvRgP84I1FW08q8/4
m+jZFXoe1KzKol0XuqdoZIuUJFnWjvY6kcW+7pepu+JJ3nMa2pGduG0ETN5Qo9XtDIRlc/TV19IK
CVX3KQY8DWArLJuz80SPgqiCGbler50FhKudK3oDc9febHR1wCIbLcdvghf6M5VSs+e0NzIS0x69
bT9FKYNKcqmTzaQlkLzhV5tY0dCQDhydRrSyyM7ekMu+xjPnKI3inWscFCQTIJgr7zRzZdCG9I/q
blx5/SHRLZhk5ojWH20vu4zL39VF1Ac0N/Wx+C09Z9jGxB4waFgoZ94SZSbKA9aUPHPg0OCc8VB3
bAz6WTM60xUDtXpfi5kqdkC+WHRevvdUj3HoXzoYW4ij/UXLD/ALE4KpxIQknDNH1p4yzdJWSRPH
G7+JBRka2bVv5oFGaMcgwIgPNTLg0cNWRTGtdoQ+vKd6AqW6tec1bjWMgg1jI8bnx9qClwYFY14P
Xb8XxqNxx2jfm0vF3Z16J5Vr1YBsgaD2gAHUVvxEPb6pALwAMlrlYL7w33t0UgI42dawKxePBpwe
upmDDs7ERPaRKbZqeoePtHvNy9nZA7dmCksaPfeFnhx4l7jKme8y7pf6lfxBGVgZ4c9CI/jYgoe/
lRVoYBuhzE6nM8edjcNNbzJoYOz1b6iMfE+7dNWlGBWhDVw1Z+DWxYpjxWdou68QnPe2kxyS/rk0
qFIKqAdVtzYmdewa80gnHajVUUJZpT9Ne7MflkgIhPPVFfTOp6040PpbkR+ZreHXBs1PmyAhT6ka
mHzS9lnHlvbA8L20FeaHWXjfpYV5V1QvzJ3jlZYMd3O2H7HgaYmopLtIXOrJYU/pflBUf5fUa3Sy
7LeOFO4NrMc/IPbbzjbPS5e16dwnu/qFLZNwNhqOvs/UhVbPB91NKNc983us46Epn0K38hhUzidm
L7zvVBqyf/Q6URO9vC03hmiCNb3/L6qaG7oRHPLtfhlbEgbBa51jdYv9K814sutAsaW4LYV0z6qe
rlbedmt4jEfeiHfDeFGoGMQ7yoyaQTeqUisGZAnHMO5fRFTewZme4S+8IDlD94FZtGxeKPY2MeLr
QPerF7atv2RowXq35mvYfpdkAsb6f9H0RifCDPR4LoMGR2VWnxzfefJYxAwdAciOqVYWFMxAOQjE
b/RnusCMSJ4n9oV1m/aEDF/TiH+pK9BPcbhI9/Tum4NQf26lv2FAcC0qE39/+o0kDrRhgjEoD1/L
qd0ZZEUf3BF85xBSgWSvE8aNtQYJja47NQ8p4WdN1fWmG4W/zCE/gVrRl3aPqmaCYpEbFHniYPnt
Zo5Br7UkRK1RKcMl+BkmB8YP1pfWIZyx5ci5VeWeoAgWfAt3juAxS0V+tbB/zpmO1Ij0OoTc72ir
97E5fiY64SnN4pWlKQQeiznaRLCjkWXOtoamjaO53uhKP1DPcjc7+ck3/sQ78UB7QWXdPllue8UP
ylpuy6eJXCzdBKganyZYHD3G3rXpWhy4ux10+z96a2+8fAzeOuTe/nDo+vCh5dp15BnTY1zAgm5j
CL4dfl3Tq1M9eQSoJC+mzWVRBE6EOW9EnPWBO8eUXl72l9gLqOoltqk7oy7/bJGOyD7+V3vyWUVW
AGVla2ixClJ9mLfaHLPRUU/jJc7pG0v4rpw96E0yEOH/omdoLergSoF2T5l8RZVzNj04ko2NHSOz
Fc4kqn6uiO0+RlN+NfkMNj8n005gFYp689L1SBEID0c0wzup4xnSZH4jxowMGk9nJzB/BTVHzveL
cFaFNRxPOgQISWXIeJXzGDXWBvw3j7XyMRT5bCRGj5uo6aZ7I+M3o6QFXphkISaw/DzF3jq3MIfo
ehAHcjUs2W/aqTu3Zf6RCrWbyfylH6JdKcfXaAMdVhhiJLqWpYkQvriZ7z2NOuauUHxJklBWiyZY
PyUxjo9hAWWG4TUjXHiVOlQjMmI7dAu+vfZTXzAXblWb1/RfMNcw4yPrs24HBBrFMx5LY9N0DVae
6tN02molZu83jFpM91pgSRzIs6ssfjB6d7jOmrL885X/HEHLMOruudPGkkQJ430qepveyIQBJWGi
xl60bq26WoVZ+OQvAlJRNM/SnA5xw24342HJPHXlljD6yGuKlqUJ4Uz0nUV/iTEBL9POk6jVZ8r3
2bcTk5S28N/ZdAUNlNeoQ/JflNa46Z4KkZhnzvJMRbByyJ7xP0L2S8guEoXhg9RqNuJB//KH6SlN
yFYJM0x3Wpno+2rUyMXCsOiPWPjhNYOQ8+BNSoAFhrFkBKTb3CP1kF6CHsiweK469IHNJa/hsoEQ
Zbn19gjll8/7S3cVQ9Uw8bqq5NsEhbuyZLrJhwai00B2VE7TfTTah2MlH26HOGrx4LTOF4kS51HX
wBZHCfp8KztG2LNEy94hLLoq5SiDSaeAbqdvP0wcqNP6T7TAyzwxRdvQFW+50iU+RwNZmP85xWYd
UDk3q7feTN2tKg61De6Ojo3nZK/FDGVZq6sLap1ya5kxLV+SCA1OgT6K7DwSEieB8+zmOGwjZCMr
W7RfOIvw07lcuuV7oV1TNTLNZvIuZVQ3O3q6TCZoIZIVtaVsFqgyEkAtTclZb7o4NIqDvJ3NQ4iO
jcYO2DTQT1l+iwY0YQ0xIkxezZ8qLn8z5jipxwfRe16n0gmwnn/VKPE55kAR0Ets+mIjoTK9OWa1
zbvsk/Ca5Q3yvyAqsH501rZvnD8pYRCL+kMH8SvA3oL1I6cbIcIZPQEVmhbd/bR8tQttkRDx/oO+
mJheWt9DFF3Z4+4WRxk2W9i+WHjX0I1A5lhut/XbdM3KvoiOIiYV1qlrqSqUc7UDUg1DlkpTa9b+
BMHHxUQEr8hD1cBhsdVi8GLYeFAmAUihu0SYyyZ2wtsAZy9ja4nCTm2Nlv5Xzg0G/rDqKtgbaOHo
oCC4snSNpORZBlGiw8rWv5kgficzGa7QaaOTk8TvBWnuByUmkvsYKKxIrDcujdHs9aj9NibAVXDQ
wOC28x7Pfvru0uNmXB5INHWQ/vBD59091cuYnaZPtAOvxqT4PTrux2qCwGF0pXUsdXZzjkiVDBHI
OPqLLGIoBr75W0BYO+btZB4rLQbjWsS/qQY7Xoz+zuui/6p8IGko7/70RDzhFCT6zjdRCBaMeSMT
USlCGrRD6YmMOW4zgQ2eji9MAVKXOlaEytd3wtLkPqdxRGcZ03/iXSPTo9RavpTujHGxmRDFiLeW
/lBJB2Ur7YkdcKrzQ9rZV8WAOUgAoQV6LY6EVhxcLf2YDQ/pYYZdSnECTnusI2FvPoTXkNlinaIW
KNHsTdbFqGZ967jER+B5fs7Vi0sMKnCNwB+DapBmgLhnWoMq/WGycjciijCvWkMJ9y5FXvkXzHD+
RVf5rUk0iNZWyWALLVHsjdpRA+3YVZT3Eho6cYkL5EUaex5ofWXL5k9589UMTxENK1dV95qedZCb
gSjUvfeymwtra2/b02dpgDpXbk8L3Wqi7Th8myBAeHZwxYTS9Hg027NrPmWR+3AS/xqmHXgLuqPY
UvKmJZ3IWufIQtEqrUYLLnqS/cyxeHAVzrUuvhETgvSFO2p73x6BpcxF262Yie/yB+1v8kS9TpEP
DiMSw2iY/U1jyD4wW2aaFWBb4dLO5UusOQvs4FdL+okNvAx52Kp/WQrdIvXEd+XTaxkqpiNlePc6
eGq+dogwAAKVcz3e+azbgJM5ZFP1EVHzFCbHpF4ieGp23ihPMXoH0uxSZ1uGG+Fq72EnrMsNpN+t
QakedTBdYi/eopejpKjs31ouUgiE2lsiZd5UON+MtGM4CyE1qDSqEtm/4SH8nTUyAIiQIwTSpAOH
BbaW6WsHR3QStJm79KDRHF2l/HiJP1wcr1T4rt0buNFjVLtPhrfDAqWAv9suxbyhmZs2khFIeJSv
Ydyja4AGBkmqK3q5wbriIijn7G5hpIs6toC3jPJslZLqSEvhgZoeieNhFrjK23gifI4J4XtdzHdI
g5SCDePTyvBfMJK8pIjDOit5Qqj53M1ewwMS3qLWfOjLMbWa4XCk+ByTkAksSVknwK4f2Icvo9/e
Q0lPjQMpaNw0vJmiu8de122KED9zm2LezurjoH2HQ7NDLFkGHgqwfeOLUyvVZ9KPW5v56oSCOkpY
/FKKzNYfeH04QGg1UJ0xfHVE8wgTuXcpIPIyfMjQ3KhKW+d+fg4zTuQpHgWSSztKmhlXj7uaQG1s
bJeDfYdAb5M4ZN5NCOssxMiuwZvuSuNRj6eeEqtT6YMEjw+yOAAo3kx/0NdCZ8ZfMxbMq0OeDs+J
V6J0MW9OpN3pS5HnlidP2QDhqgVFPdueuXGqwM1K1MpsEPhTf7yBQaer8UDbFPJgxItA733CGgv/
z04r3M7+L8L/9KKTsZrg8ew1RilVwRovpt9YmiyJMdYryBcW+BGDE0TDYiKrnMmZJOusG+4im4eA
5uKnrjEat46WGT5wr/1FKGqQDJxKQeoSsJp9UwlyuHt1bGJQh9pUonaKtH8QsbvOvLbgGtCjEyXM
c0/niL6rPrHIcH6j7Mid/LtlrwIvYB3wbQgArGjqPF1d7Yz4u3LITv0kL5brLz6m6KktrRq/7Qoz
3TmcqeHMJko2wDTrTaTCXW/Lkw4LlHmUy3MIqAUmTBmSVGX5O8eGkoVoGcgpI/EEsf0REtTdRHq7
73LmQmFxsD3/QxnpXxZ+TjpMs0LA14kd/c+J/0zpMEsiqk9P0d4BF/zUY3QzIZFQy716nj2yL1LZ
XMvflAHUuVdPNTi4XehM4H6A9vij/a2bNMeJDsK+Yb84ffXi19VHkacQYXOHOM9e8FIwtQpooPvb
IaldJBguDy7xV0FDBvbaMun6hZg2eVWhqdQcf8El00glv2MzpWYBa8xZcCDtHyXfkoHXzcRiy54d
3b0mxDtLWbuHpqMRMpClMUY8ZpHRpjtyJ/QcyYDVwPiLunGbz6G3IlQGAbMf4ZKhLaO3fPQuPJpe
x6m0wTDrypQsgHw+dGXhbr1Ogzyq4jJoi/YcGwbopDwk20PFb1aFQMmqU3/loyCDyErXlkQETqwg
SNsOigxv5acXOTvhhDRKObZGMDhAnaTFpTCyD5XyV/XJ8OeRL7vCBbfiFE4WRUtX2MvmVTa3BKDX
aB9HP3r/H1fn1ds4EmbRX0SAoZhelahkSbacXwi73WbOZBXJX7+HPVgssC+Ge2baY0lk8Qv3nguo
jyTEtrmpomNoBlsxIGN68dWTfz20TVCI5Fgy9pe0F+uk8wl4yYBxe9J9UugAfXb8Aos5I9ZYW6G8
jcdoWBuMx+J0qK7OaLKLJOKpL7QBpVmzz6NH7A9FMLv9j1Rps+kH4zMShNIkpsvMo0fCYjL5Y+hi
af03avprX0dnJ7e+smHhjyMBWuuo/MZEd45p4e0mM32PZPtTONa754KjmgDPITlHbG7fJuKn6YeG
dYmh3jRLnFPzmyQ7flcjvRha771MGOWnMX21yl5tYaMLrElMsInr8LHCEFgQH622vBfArNkBzVsS
KD54f8EDQNyiSeI/TB2UpFEejN5iE2pBv8CdperEDRxvGGXtAfnCm57mo+7NT/TopiSTxqNIOw8e
dl1PNy5IkQve9/aA+bQ+ao13Imm+CCJnIvxcIu/TvSMSTfiEntjW6PAIKfZOqdmNgf2CSBqMXPvh
ZkyMa4A96uxrJO1lbo0urm6NtTLp4YzYh0+ea9u4E398XwaWA3wrDLksGg0W3Bz7b2O5QInCZXDi
PJDW2AetWWKxsl/E0Ed7O4amhvNtg7Y2OpuORh0NVxr3OQistPHpIVEeJkXIjsPWPo0afKLFbH49
WM0pHFOC8NrkTNzpX4QjX1VlvQ++w4xvhRMjeujD/BmmSw8irIHdXDbn0S85s7lAVsRDmTyI2mhw
yZYI8QmRRqzJb1WicHRJeMSFhgHEDqttveAOjBhbT2KwtkpwZeWE30Fumbe6tOmqhT1tkE3W26aX
tznMn1qDYMwuxyDW+L627gZkDaohzQW7SQ3srz46kLrPVSn5ZZk/tPzQHBHZBvviioZrOqOqXJPc
Me9b3kEjIrqld5HbK8Qn6K8UqYV6+jTUjLA+nEoWxLSxw280XrqwzS9hTu9GwlDbI36lNME1OS5r
JWZ/rKbI1qgGDgIkSkzBUjIC8t5dDW7k0j25GAZsWEpR1nFQ9hstS9XJmkDcu0O2RXT3NyVY0Gzd
7OCUHzHuNRKdqstQphezVTYwJvpNigDjYPxGlUHSs+T61ZXx2ERuy7wNmFLoxju748FuDTz+lAEN
qR2X/WebpbceXh1lJCHUwNsHUmXHqn+aq+phcNSRe6QKmPn3h5Kdfv/gR2nQSu3V6qxX6DRE5BJP
pxFbT4ZDuXUckrDGOekC+gKQsnF7w5UWbjTYXGWhjdsYJWD+hGqbrPCdV2rkQNQGPTyDmRYrVYIK
0UmfZdLxbCS4phxfKmH1O54bb9PJdosft9OAatgC3IHugK6EToY/L9k4QxGjoKOvjIjdY3EHCs9u
Ym4O8eQ4D21VnwnYRnmCdIXxHBeLPRJaa1QttkF+Gs5enG3s2RFtwfyREBfIBYgW3NrEoLCx1hVD
yZrDEXEEA27uWLT41zZ0J1BI+VPqDlsepp/6YKxwJLPLS1i5tUP4MFfqVkzy27KdVycdPm2m9CzN
h5v0tjMQ6EEwXx1djJfGWF/dAeBC5AJh0+BTF2X87YpmjzjSXVu6g7hZeqCEQETN5d3Avoznwrs3
Jakds8o2hKfwmsr4s/ZJnSly8aTi/KjJ6odMtHvrVyGSraOmJUATcm7dCQlaGjFz16AyKTVufI2R
RsWAzS85p3Gp8rGk3zKyF9WgvnRQ9S6JqH81moteQVmMeIKkXpkepRrIfChCYIujcXDY6q9iIW4p
7k4eTO5z5iIQatG7VQA7x5LZv+6zRSoryIIpRhIGMwi+yhH8t//lUJZiCsiKTZPnmzjjQeO22t/G
sJ0AdABXFd56YSE/zhPtYtYh00RUTuRYEKgWG9Vhjry7TEOKyrz/cUYGaTYZUV6B7Bqrix0UU/Hc
WXEQNc0La025lUwXy96YQbCa6bqBdgdlKQX7WjsfmpoTtuC/hqp/XVPMO3Und9sNCPgsVkXv7Q2J
FlgasQOsJ72CyubZzfYqvSZKzUS3jQ8KJFTWAFEhnIx0TqqIrEfqkrvmGTk8FFAEj6ppv5zC+6rj
EH10mL6Y3BsF1zLzWQrvHrbV2nIuugVYyatNVBUcPqHPQ5GmEc49PnoEvW34VwzFxU0J7/AHPsFO
uypkB76VBpkfwtrvELNoaI63pU/QgsZst+wJu6nZ6ROI6u4qNsdzEfZ7za6fiCivtsvaagPA8u5K
DJPaLL4Fd/puqovL0KJZMmb9c0JrvgHBws6rOtH3fpZs++UEic02lhZyFMdkML48JlEPFSpJZUUj
q0JtE8ZMfNC/+AOovnLSybhv8geEcSCNhpwwE3KqmYGjXIa4v9bMER8/Ox4vNN+Nun/xjJZJOOvv
VTS/YXi61HLieydGnQ1oYTXXoG/ICprXZBZdC4NYHQAVdWBM6DZMBnLecgN0ZR4AlAPfSyZ3zVwd
U8iqh7y1Cg2cZtZkOGvluRub0gsJNdtrG3G88Mt6jXrWvGnR/CfMPAvMcdgEWTJtRae+Bco2tr6M
HOKu2qc1kWuRKqZNrHQVjKH1DNyNKoasbNXEBA/HDcIHAId2ZD4Zj2nDOYJ0/LskNXHo5Tl2EZej
xkB0E58lIbSo1iMK9qEPSI7hHoIQ9iUq710ZIaGh2iPtbsyQWXlsO/sSUIrYdjBleFdxdrtRelJs
brYp4djYjxjGd1l5YR74PikJWtjqH2oPN9dMUbzu+8WR2x4nFJEYsRpalFS/Z8l5Dl02QIbWIWJz
mTggiluHXvTXyaAbe+20EpQkO5oN1rOPdZnfCG7E3OFYMGa6C2EEDWIA+iw3PcT+5K8apZ9mW6md
qkzg4WMIotqeNGyq8SFMueH8xM9olHJgtOR71GunSvdh5GrrJhmBJpnzcEFr/2A3en3Q05Ylf9xa
u2ow/87N5BwjySYl1A2HGAd3zzZ9i39PD5oiYhGJtRtXyrtVE2ToofGBuhT6m7TwKUiicaOYeaH9
sSgNsHb2eDKw7ZV76u4k6AcTdXH6JvW0W5vuyPvGhDZM3h2VEXnFc4ap2VOPyboYGV7DPYFeOWPF
t9j00ad73sGw+w/p8lhKw+5Y+O5X37kE7Q4EQTnlb4NJAs+1WBdCtGgt4DsP/a9TNulpUElQOvqh
wlzC5FWIwGghbo9cJVOmHpoa08qUyZvUCFrqoFTtC4mJxBiGa+mEFgNh+mOeJmQ8LkFxyjc2fR8j
1zCabcs7gE72kuoN9l7FnZOZsw0r2DtIm/lvj4R/wzAQ38/EZznrCBZ7JblTChQXCAVKCVcpaQxO
B6dnuhEdiYM6p+zq2hAEVMnQbRvnTcFoiS+2Gg+hYccH8Ft/ZVyjUEZclWtIglU8xyeaW54nhe7C
CrNeK7CQW+nwVJmjjjt4ds5daqsNBvl7CPXTYZSMmLJ4rq0Poai+xoZA90iw2idCRh4bg8qQDPS1
8N1iXRj5D+neu9ZYPBV95+8MQD6sbNxiKxrhBmjMeK0ziyE95M7OAHtjZAMryeal22TTuNMj9ToI
6OOGmcNvy90Ek0uHEqC3b450pp1M/T8arvCtZiCMmOLURg2bf9ctjjYNAhYvkPAsgManSSGTgzKt
Bx0qjtABuBw1qbbBdy7vcVwff8EG8wznv3IJBFoh0fpuRL31mmfwUKDWCZyiUq4+MzX9IntnAJfj
s9LocS/O1PMavJoLLwHmJIiKiob8Z44x35el8dlU6cbL0pEBMU/dRK6yHq1Onc4PhjKuungqEXlu
qj6bN2TK7MDkA7U9MuCCB6ZThYUi/vKs5jvTvGirWlTps3MclHUdI3wpCLzsLZrxaGXai5vLcj5L
cG5c5KdqJKrYFtPe0OC2Mb6W20wBOusLq9sOHoKX3n4ly6baOlVDCjlCiHROswBRAfzqMLz6iXYc
iQXZuvPw7qXsYDINCXON+uOtt0ckhraGb3/mbuvcs9+jiDZmhIlOUvw4UffENBg9Ssbnpph+RHqN
xOpM/BGB9655Avb4jOr1XSYRArI2wsdfMSCs6FbWGqfkkOg10QEPqcIyzLtN4w3BwrEaGcQWCxrb
tS6jyf9TJfW7Lnm0j3m9W96onsOG5vvFHuUJdBNQUguPm6MbLuHoRrOuY/CtGAie28GE9tFRbOOY
XnsjHg5Sn9oNIQwUeJg1YbCsK89UayweDoiqegjG3v9T+c2Pa6DJa6wi5NCRpLSHTyXpDrT44XMJ
qfGs5tPc++RqRcNTY+SvKAuYlxr2oTTH/piiKHEzQzu5ZnIvRbEmBpuTv5D0yN4J7sCa9dHRIaeO
yYoocZU5D6F/gLi4SaIp2nRRdWo86kVSxmkcsvITlvtPB7CXTZYckAKhpZqi+T6PAttsWHgQDaC+
ReVxxvdE2OlnVCO0zHkKZm364ovi5DYIcaYBpe/ssY5FU0HhNZJYaeiQOGhKNnNbPOi0PpCOR6Ot
T2WGqiv2kMf7qFvagpmx18k1SvJAaXVQpXiGyYua12NbXBu3+TFLTA0j1iZOsoxQHFsHwll16yYm
ASldorWTJVo7jy3K83kC0JY0+Wlm+96jXfQqa95F6kF6uWL3We+FMdp72qs72eT7cCiXlReTCRX9
Og6W3s7kAy0G55VwHvr2sUXJEUKlZWiYbRFn41KOjd2goHiFXOEkHd4I+LhlGiP70XmlcMVWZr+6
xJHQzjJ/lOz6Y9QqbFQJVGyMRlyGBv+9M1n7CKoYw25zV5QzUFDd5DViKlwNIXNX37DxEqqDVzuv
KYmaZKGFXDmlqZ9z98gJgrm3PkbMku5RT/58nWHGGMbm6hoZ51VBtkG+axtUAnqSMgeUW/pjxPZa
HC/Ad7GKJvlZynmvh2TKR4vgyMxeLFTSqMwCJRX+4CXDbc7Jps0L/Tr0jotK2n/hzk3uonc0FBAz
/jPMSNEUk2nsG88F2zmgpfF3Z6DkKV6iDKOJ7vnkceEClbn7IH0bJCkTkGzjuuOtEPk36qgVcXy/
UREv8QDj3SAuQXXwb9BMUoZDeajwwK/HjMO2sLBUhwmWpCRBHY0aTPXAFzzb2hdYGFGqqz1obAad
qNER17MXS7EAmKazFs702ofJr12KVzg0ZyutPHbfM1S70NnNFpWhiORJ6zNg0NiIp/6LcYa6dvVs
7EsKep0XcIspOqEADGijIw9SjLXpXV/fW96jY6ZMozL9dxzdfTtrM1mLLedCqt6bzq/3et8+Mi/w
EEAmD86k58TiLrjHnq5Mn859WB2qUAer2rI377xZoyc1AvyKtAA8N1ZGkfsXHpf+RitgJleFuLop
J2HFwH89Vqdajz+jTu4yZ2wPGgT0lHTuXVsAjRXGfPVaFJ1dR7eTUbYmSDEaVCwgM3gQDOCou2nk
5OSc6zFZrQVT633UMJw0u9g8VfZ3KdC/QH7YuagSjl0jtnFot8ck2oJLMYNpzK7LCLUAnhhkUytO
yLbUpOqUmUTnnFjDuDyxV0KhbojqKLpjMUY2pBvZR8yUqNYN+O4pw0OElUKYjHVVfQPG/JobBKWI
+DDO6s4QrwPiCUxce3U166XJC0wAv4k5IuGhYCdn7FAs1u3KuYaVexwRw2udeeOj/pqynnk8MJWG
gCAmVTki/4ZE4lgMAUDl7ymCrkwaGNY/yhFchBgUDeXttHpERt246QndD/9yYAlpxPLLZ2jXa9wC
CT/An01t43Q+DMYxB7syKtAhJGQ0gqE7msr00MAXXad9T0WvoQvNxPTjZJ9NX99HPP1PoIEsxvGQ
IgrN4YJl9kzoaLdTSmBK1fV3u81veUsrWFK973RNdrSpRUJiLY1oFZvaFldXsjUwm8wFIm0W+OvC
Z7QE7TFEKYccpR2f05iN+2wHy83Xj8nGzeCpYBFCSLCf/SiYerED4XkEL7vcx5PXK2yvbKgMQEAw
FW/ZRKfZKcYmOKTVyiw6Dn5tOOVDRIAwVYWvE+7cAsJblZ5kpaAvaytdxrvtHUodsmFujN6KR0Tn
nbbWJ654t6ai1EX3WUfJu8XIpcyMHZmJy+lQzvHTQK7eOi/Em+9TEcKs+cH2CToixYWT2gRQZrpD
zhNG0QdSJ9ZRx4CVoptPal+FGStcYyLipxh2BaWJTtVD7R8/FdaETJ7L31DqThlbrpoCc+Swbg0H
0WMTlyyBAWPF0x+SJwIXwON6Nhdb/Jw9R+TEoHxt3z3D3WB8vcDwA2ybvcAoRfQLfgSXK1hSDDek
fvJxDwHp4s/uyP9G4qQfRb8bgJuWdRHwINY2E8jpDUSbfaxY/9tQdN04+XFl9ZIK57cdtb8AGZlV
UQCfKl3nOGzS7lzNJMEUkjCCsfJQ5+qIarPpwR/oYznR0PwAbWhK7YpMoNsq+xUDxaGNkLANOh+D
Z/24oU8r6ODIZ1oduQxRjAF+VWy/Rh+lO+2Spn6f/Srg2l52HJa28WRX31Kjd7Zm7iPQ8pNd1Rrd
o1UTIlab6da1OXZbDQK/1l1ng0Bua2YDO9Dsr5DfMsKct0T2bBErMTFWUbXX6fxsevaV7ZwEYEy3
/hhrDz0r5EmVyaDx47ciRdpk6dmW9ferhJ+a6NSJo4+o2z2xSvlMI2NbxtZryqcwQjFn7x0RWcHq
NRbNa8rikCEEDv6C+k5FtOVqsPFAGPEztt2tMUhBKS2bwLXQyo0ToiO9NjZZ89gN+nHQ9HAnPeYP
JCn2Vx/JZxwanHjIhhQzwYNjsxgYCAbryarVGz1+mEvsp9IdSK2MaB6NbvACw2KwmDgqPWZ5y43H
oL7neM2tkjsn6xi6u8JYg5NKbl6bIBGgApFMQ9YYuHyEETaxeY3n3arOMhlk4ddw6drduqFnBFYJ
nEpfV8L9srC2/UW+uOMjbtC9cu1P2fjl9VYVmAk0N8tqAiFJrOC9htXC/idQTSaOZqGeSObBZlV1
06oasNaGcjrnact8A48QHaID64gMmtDFzv9tTsmTmBrG0wOoOwjBy8G6azrWiik7Xj+7LnU1ota/
Y4wAxOExaqRYzJpCoxItie4Dvr5IFfuXJBKftpZANyBqUWVk5CT44nqXZYuFGZeHLCi7D511OPt5
lhUiP0wqRDxgYDoZ6F8oE9DyNyyqGACH99qkKl/yWA81n0sndGZOOoausJRQ5lFXhATDwQjhm1yJ
zbIRAFQwvowt6dp6Tb+K+/dRXxZCfIh7d2YeVefxcKyTcWv6Oe9DTZnkJFFz7Cj6SOYJ2ony+ELo
82upJdUJzFi5PvYDBW2WaWKrp9aV1PB5xX4Wd7P4blztjxM2/LzKfoXrhUw9RVWGWQp6rwdUlO3U
EF27eMpQ/TbPgEg40xxepu+RPu6kITFl0/TYIEzYgM5PuMR7fJEEUaJ+PLUmsuS2AghnV+xcNNv9
rQXtn1fjr5/LN0eahzaJGXF4vQwSmd6ikJWaKnBDCtu60MjC4kELhqQUoTKK8/faq+khfa1gdz+W
yFuQ3vCMRw6VHoqJPVlZ/Zoupepkebz90nvQAaWvDWzy8BXMVVuPt0H80WMaO1eJgI0ru6OwP+Zk
9lhSZxDQVEBN2JUzxrRletVqBoJiPotwvGc9W5WxSM+9EPm2Mm71jGm88TlVdVt/1Tw92Y2E2ZDh
++JHcjtq8WUcnfNs2eWOVRBatPTuTTECSzwsW6dB3pBUgmn7wMOMmTqBrcM6TRCqaS2DuTLLytWL
bqAkwVuir2vP+lqworw9Kc4yX4rNqFDCQR/gUVS0hFLpEFVqkAmEnaXbcDY0eOIIYSYE+clcZxuG
MSg7WLLNoQp0fVQrI2JJKMYpXVk2YUiyFHsbt0owm+5FKtoCtzKSA3ZWdWwt8ehpyL4GItN8JLR3
uyWhmpHquIFSjFJPyXrX9ctq363ZGjshM96Mnb0mkmvvdPapWTLLTEQ6Ar78s5UX3eNsVdt0jlKs
VD3pECMETEYszNjc8rvrZgFviQjvlOPiMa4UOIpRu3Xt+C49THiGBq5t4KREQWCeiA0wzsRXI88P
EWvEM2Nt0C5M3Ah69BwF+FvIkIVA0pUEloFYNpDrfoRuhayhrTqETZGzjwmNZcc044vomoMBuqjY
uEP8qyKZYe1BxFkKYFVTbZz/RSdPknBv2MecSso6zP0kz1NSknCdwAMhG/BiVaP32NTWU6ym4dUg
osJ0GvFmWc7RiZziQUv9Ly1dAmzFQOxA60HDd0JEcColz7SS+HuN4jfR1V6rMMYO08DuD1PNahYj
DXY3JmmQMzscXTffoMAwX+zJeFVNbozrcolH+BeTnEIcODBmZlLZ731LjttIY7TthH38kJJLYvlk
o9muVn/EIZ8Y4VkP7B7EXkh5awF48038oUEKQRyLzFlrSUVpfILruq75rii7KW6NPtSvAirE4+g4
0DlUp+SKcpxlg8iWcCfaLAQHfCRGRa3kaoygOTLYwzMFWRmM5FYAdspbqUwO9KIsT3K2IKVnzp58
UsJ0MnGrCR180kmevySp2JqlabBYTZixW2V3rGOkwgorzdHKq68eudVjiRYCh2dzRQD7x8gpkqkP
6cM9s7kmPH/WSKjkBvAaNilr3jJDjQ4Y8UjjQkBwsKX7PWhudIsBCm70ptR3HYrEMzCgLYxfgwER
XxZl70Q6q4sJak0f71+yfy8rB/VPVxlHW3iD5oMjLW/rE5UK5hSr4Mg84J51cmbftIiKQY2J6e6Y
6g+ibHSmTfIatoN2qZMKjOQMiMYOvYvyMcI5ZlFdTJ2n6FQ9eYSQrXtJqZEke0wXOIuqfl8KQh+s
BQxE7tKbbvVFkIeDuGhmiQa2r9+M1r4TSEpZoHVPZFlD2zOZb3qJkQc52qc3s7Mex6k/a03akrig
FTdia+CTlBczHi0WpHxStcJwMKeeGzgelhw7/Mvk4W8/ZdrLKAg1qlHKbkcHz30eNvMT2r0n6rXp
RQBOAt8UG9HR8nz7VCxRoY2OTILcBOdow8ZlKsQAR5AqcS3cmQWunSTfUdte4zLaWGgw3tIIl0o2
pfOrnXD7hHGX3pMQaBATE/9aDrq9k6K9eE6hTq5HTB8S/PZT9/u99Ofh72S3gUvCd4Mb5NIXUj4j
k7XXjqapvaDr6KLRv/5LbfYZwGhT8/jvD4OFDg8e8bXyi+e4y+SdA5/QdgtzGrytgwIb41XZhKzy
f78YKXVJmh+zTCqQX3F2jVDk7HGljWySABURmvZg81sfYp377t/NZ4tkZ5VCnFAFWxfNhx38373S
ES1dcgZgaoT9TZS36z4onVUagbc3M6rGcx3PgcDIGW16Fg647nN00Nsaex2Au8VHUNr1WQNQl4+w
fHhYFj4Mtv/3LTPkU1p1Dr9vzWjBW/Uj2xdf9z5mjZ40tUYehil1suvkw9PQEn1W3aXUYFo68yFP
C0SiQ3kl1mjtFAhliXgzN1qqbmkHlq9YPO3u/MenLjWRVho0FCsY5A36TPbDBQp5bWbiJ7xDOLMw
EGX8jID+kjPrhiu7sUrvUUNiDXOEh5jO4IviozACPaFuk4p/BspoGcR0W15Zv0rLpt/X8zKAyqCj
RiJEAOp+K5SQXJlQV6wIG1UPIjDWAcQRudazL+CszfdzCT/CFqjW0dHEO/bM9AY4cfPUeWZpygGS
JYuu6yu2n0w68VMitZfBw8z+io1jJ2nydK1/I94Fjv7G8+uL7kNs8cpQ0B39qjCJ3sqSwWZlbbk0
in3Yxcih+2W+2IbJixgXvS26XdM1uxMPVbB1UbFnnsp9AlbEGxSb22EK/v0NL8LNuZjsyuO/P+cC
5G9lZ3tIa0sDIQhDsQxFZg02lCPOB1RTLqCbmJH6nFWIUHqsOXYGerHrK45RjwGncHhu2Ma4+b9/
8e+7/77807fn4acDGeIwF9DVRFUNB/iZOvMHuyNppovd5vjvO2PSODpqybWJy/Y4NIxxNFQS+erf
txxGTA/JE86TS1tEQCbZ8Cg78QJnagMq5/og5fC78WxBSxh7VnmkkiiPJsuTIG3MQI3uQCYN+RI2
u5OkbT5HDXt/RmU10WkhONkP1nDPHarEkREhb0a2DjMCwqNiQPXeBK1GiEeeYZJgtbvSbFZg2Pab
AQsP/Mtwhx4qsBaAAolbkbxnAkDP8veYTgfFAl1M6/nDMBX4WzZMY4fUJ9Lpn+L8FdIXGwYEzm4u
yl0jJyBpk0nkIrFW+NjQklb13u3IxWS1yVSs+CmH6C6JsRIoG7IQMdVcscGK0iqB3JU9sEAyDl3q
fLbO8Jh3LZNBLuSSRpfxF0AWbJzagG+LTvWrzMcjXm5s8PeQByJy3v4kdImgdu5/i3EmSXHdsMmG
fWJkm3628PTW04prDc1I2N8yImoMrZ8RTc2vk0mVF89iZw6UrFX2RG4uBYkj0Ae9l8iNFTEYxdg4
FF+0d25hf/7z7DiQHsuEc9kLCByhhZzjq8E0MVAZ2b7VcEGpOoxDuyRQ2Ds9mXet+cb4V62ASD94
RLwNnv4aW/1fjPdXlXc77BEIBGPjE6wsRxPbXduVNyibd4O0V7aD1THN3T8wMg9ujDvAsDbIxnDt
snddzWjuLaCDlX223lu4FrKbtshZhhVKXwFTW3402vjEevPdjlucvWnJ9BrbBRV69FC6AKANj4Cm
kVJzjosYljPyIy89mMPNNqBjecjIVwXKF4wadIJHz8uf2Js/0j4zrcrsT+Hgw4l2ejzs3IWNY+st
HKqZaCNEfAVELfiMib/Wn8gw0lHWDHX37oo6oBehbtCATpfgdjVQrYnPAKBi3x3ltwyetoFwupho
IUgNPL3PGQNuleLvU1AMPEuTa4xOZwxw2L9SUvAs5y+yg5sm6e0TAmLYj69Rd9nGUk5U736ECGgK
QLTJlZjQt1jutmO1U5L/wSHMFgymMwecjnZJoeZVtrqJRj6DV4VeENbfo2P1Qe4wqCzTUzcBjk78
1trYiXYNw7OeR+EGU0eBHV4OLFmRSeoamz1JJ4NoiueB3vi/qq6Z3BAZoZi5Jy3Q5op9GCzvH58T
q1LQYTtKx6pCxmlG+hm34uixTYfi4XoyCHU8N9rsH3lisyQxO5b7P5Lt7ZWu/nuaKxkg/SdUUOCo
59ShwzQZG9TNpbRR4TqlxGGnKYCEffuERR2a/jQONFQWvp90YBaV1LRcBkGrtm092Jp/GfAbsClm
Wt801RGUoFpFS5ZPNAx0EyhsPG/AnEB0lmAYi6Z7bTcVS+Q2P4Teo3SN1zTBQB0zBVh5TH/XPKxQ
botx30pSxwibRVg03zyZ76epxQccxjtUm9omS4HKsE+4ulXyAr0Kd9fPPKP0imsegLC+XqPqT5N7
b7Ycxz1al25DYJLYdcsDS4vyM1REpfsPupO91Dm/XwhabxWPEAYdmDK56/0NDR+OQr9rBq1eIwlk
jmbD1Mevkyg/8CNI6q6fMG9eCipQWEwNysXPeuUnfeee92UaxZVl/qOjhp+WXJuYSjq79lODXlHt
0d51LKTsL4o0jvOwOdjZ9C44UL2Z0KYp4dcBTadn00c/7eJGn7cQCH28J1zljsV2wtAATjT6R93y
E52utYLGPtXksazVaP+pO+9BLhgmGy9M6bSQdaPPiVxSlF3qOFooUsiWbRpvM00LAmJy9lIZr6Es
rssRqM14SCvzaWQ76aY6lt5/svX6vbDqIy7qm6MQrXaUPmrWvrTs5NvOs+57b0ZXI7XzGPpQhRnT
Z5yX+E3r4T4UyIozHAlMpGcYzK6B/qj3HqyEJsjp/2a989BjtYdbNKMNaNP+ZlQsv8tSniNHPjgD
LobC/tPjY+ta41KiQ9WLiqDOyt/VqRO4TQbw3Yqe8L8E85C8LGkF+mCB4DkUMGZUcuY9v9lFveeu
IMW4e1cLaybVz2MZsd4UfwaqvkWTVtpsK6lCzXWtI5zH+qEnFe2qC01kmrq75Wl/LUXBPpiv4fyh
R+Uh7EtQ+fo26xUE2B6iQe5gKGFPs6IpumnPypYm9y5XDNIXfB7IwStZB13t/jFt/5lAV+aUHpi8
Dn9A51/TuDmyf/9xrDlazxEcAE32jz5hqjuSxs1tOZOiKdjveGxDOE4sMmiJej1MSBOSON7oKfGD
beq1FEEurk+CgdC4OcWlS7UxqJhLbU2VM6SxzOY4In3670u0/DGe5BN7jDsG/mXYX/Yb0u5YJAwY
+hoPrU9fQsb9VyCNSyGFDIiz+t+3Np6zkb32LkOZ4caj3ERpD3gRNgz7JJKujmL5koSYzeUSvR5Z
SAuJRlIsibivsSUIg1+r1AfaBwSrx39fchM5Ss9nxVqP0jBLQoqWDoDc5IVHnJKongSaKUCca75p
jv++6CY6sazzJUIj+1rU2kXhKOFWIqM8q97bTlqrxUrRNFYAuvrom84fcvnMfa+38AFbW2xayQgc
5vJGryy0iiZgmV577Jc9VxTGz4Mh6LYLWsG4efd0NIMUd0CQbevPjFGWKvPdKvq7b1EVkDahPbGZ
yVYJMcqrcBpiMp98Cxhcuujh8BSZOLbetZzjtIsQ98LRN90dTII3rPDMFjmN3DG/doyumEHGx7Sf
qWUc9VSD4KKYBQdbnz01u4jI2QV61os5JNWj7mGNLnm2E2d38rWZGbd4nWemg+moYtKDkoOT+x8I
0DUzjc9hmeHS4QCLEOnsUMsgxoW3QXU3C7/d8OTh70A+183i4PjWeZwZVwt6Zo7a06i8B7vzn8PF
hdUBvyA2iuqBWMI01P7+D3vnsVw3s2bZJ8KNhAemPN6RPPTkBEHRwLuETTx9r9Strr9qUBHV854w
RImSyGMyP7P32l1sERbwbaIsBs9/SJwRe/4qwbJXhXCaazfdJb1z8Sb1ZdrmCwPdb5fqyB8mpCmt
s8OwvDOMvUwJtTXk8LhUNq2bne1ni/DV1AE6DBV35fBax3cG7I0hZzLLcGvM/ZuiueKp5iTkEto4
BWZIOacHrGDhRlq4QvhZiAvifIzbfZJUz2HCvrDsZtZ/cgdXmf3UzIsyMhjNcbKux4ifRtni3NTe
LVR/RCIDZtjKKn47s3r1azourhQ43+Rb8QLjcCHzZZ4pxb1hyi/gmp489eD6PCOCamAIgBObXcuC
7sVZ2g4DhgPFUNj8UxT0fmXMtPzTl1cgNiJmGf20352bwA3W41gfjCxJCfdGIt4UlILGuHcHl0HO
NCFFhiAFvZh99nqY5ePUn7MwLZ/lPO9a036B2Iqtna1gepncil0u/4GTx38GRTsIzGoAyIgs1UzL
9YghhqsdwdhUbdx4+fAZOyFpRzxkosupm4B9ILY15lAru0UV08vxpkkLG7XC+FgXDiUm25sllt5t
Phrg+6jWXaD+CrcS2h7Suz02tKjPxMaQrN9OeMK1qALtjMnoqzXwYbQpYOpaxOcmc27d7ttMh4fF
Fkjai/5zkPQPRss7fRThxrTdh9ixn92M/44pXu63eIx750wI/GOPm2TXV5gG+/6bHfSTh5RqbVl8
S7E02A/Zf5QTM5rwbqOF4gfhdRzkLGAcFm4OBOb2s2V0dIMr/GMu6cui4gq0d+ct1Tp3+cJmAMgy
ucXLAhoRy77F8pJXokulligEvo4ZT7ejcqBZY8Up5pbpXF3vKpPGCNv9cTFIGfWbkmZ9Ege7c7ZR
FKonZRTmNjCiS62mR5zhD1kJSrCV371h5rixKQiWke95gLkI3gi7xfAGPAMxQ2j9DGPCGNFgj2la
PGNst7odQeG3lR0TdzvVT1GavM6Tn21ICr1nbCD3Lpi1zm1xfxo2MIOZoBfGM7dOcif7nDrNarku
m+oDZfWHCtjC2C7fQtOCARx0sa5HWUT9mOvAogDJFtVhIWG+2fFAL0NDJkWZgozLeXxs08Y5SZkr
WeahiDB2dUlOh+XOE8p44zYN5NpbcLeguHJOjgqM7ZgSS2AkXNJ+uwdDwQS26YFIuO7IwxxUG5Gz
DnYGphrIEET9CQvtbVxo1aU54Z+1iwsHLwEFaUnFOkX2Eah6NdM0JhQgdospKrPpTh3XeQ+Mjoxc
Ji1E7E24HS0QhuB515kgJ4kB251RvkxjFzKvo1XNEYS7/XwFTUzmgJWCE0pZuU2t/1MrWBZItH56
OZyo2NvV/89c+99krgUElf3PmWu7zz//PXFNf/l/JK45/3KFZTu4Wm36Pk8nOf7fxDUv9EI/5Izz
2XX5wT+Ja9a/bAROAk2d6ZCszRf8Z+KaYf8rDB3TDIPAcgPbMwPr/yVyzXZcQaTaf4mSFD6CEz+w
RWA6oef6no6a/C9RksS2Z/3UlhtToSht8EcvHhttyx5vifqbxxyR45OF5OXcpdZALmpx56ZElhU1
UQbsFvH65PGyZlOL2Avuq6HE0SJ693FI/EMzZmiz2H9AaLRWlnofoGmeOsdNmCCTkB0NmEnCiBrB
kqaxFx14qvLNzzqyo8PRRx1iXJt+ONbE2ZEmMCN2SmYXbGw0b7krba6MFnlF5gKTsKdvGCcpx2qY
HP0e/raS88UuZLC2UNWvasM4RsN0SfMy3BThvA2bxkfwiKFBtoyvelUzNCc4NWbEfDf24rlNY0ky
xFydjIWzsvW06Q1IOTcQalPZQuUBnfzbGAyzfHGrRGDc5h7D/WLKvAP4/DsV6tz1wTrPxHiid1zq
3dSV6xhte+50j5nNaKgSebXPI1usWegDcS4VN2yYvxJQ/jSplJkIEkgrZkrkvqZxkx+mESopKM2V
SlyyzA0muq3X770+yG4BxOwYttsXMomSK0ymYNV4LFiKzjnhsX0oZGU/9aadktHkzVu3t/l71vSg
CG3n8ZCYfhjNMS96m3GYQIWbV0GaB8/MZPh3MRaBnYJfH/dEKbn8/Eg2uC4N6Tz0WIRiA4Ujfr0J
YXSIYnwth6y4uCr+RIX05eeuODkNs/R4wfoXmfjtAPTDgiteE6xzZxs1SzC60U7kB2QO83p2wFBC
XV22aepnWw85OEwXmJ6KaOfOLWjQA7qAKIQYPHlSfRG0JP7ASMJIKo6sn1goAyuHygccnaaAZ7d5
pSNCg+ih7syR30TLxtdG1CF3PuMS+XCLi2Dk3bq1Y2h3w5i98PIsnwk8KDcD5zmBtDG61KoOdyqY
xVYxm9sNFK5OYAKqE6UJl4z5SzFZ3BCo+p0RpZkYhh8Hydwxn1wQy+Wx8s1kt4z8fD21GXRMtrmY
tBmgONQtLTx2MHfnEPEvnYe1ds1BblrWvqTHp3DFmBgN5vhU5EQEmEy+AytbHkMoIVlbbx2TW6Mo
7DspyntoXWScbzhQ0lXWzQHi73GTQGO6q7KYikhZYpM5zUnaafIoHS/h5gdMTZSKxcCCQVSCcPup
GEm516nrcrFuuk51twoL/1x7NCslamQ/dby9s5TpUy6do2MGy2liVg8QMNnJTHwZ0gzuiVAQ98sD
3rfw5NavnhdfaLbUNnZhX2I2Dbc16cWIiqmWDffQAeDeehXr2z4cyEMFtbKo77pJvz1lEEVmHzsP
iYfnmcaxWOSzGl3/mHfiLINGIFivrgsj65ukmO7SKGhA17lq5bjXOqTDM1p3X7mYlbK0wxCsCWZj
nFFPxBZaKGt5WUQfbYRXwG4R7DotiMlzLpYjjVDELrC/kLxirGnE13MCTqUlkov9e0ACDvUgFuIY
Qmyd8e3FcOeN/GECDnvBALhPB0L10CSAZBSLf5jM5jkSzO9SA51317ANFOUvCpYKAjvyGZkBUs+F
s+qHDj0x78ZNEnRvNlbPUyHNM4E+R4Xbz89pxdq/nVs/7VDDJPsmma5gosqTQvte0+Ovh7F4CRu5
HOqu6XmdQC5I66d88iCFkAKYhs7LCFKUvlNoLmGn0KZ7WyT49alfSgQlPYII5S5n/B4Xh1PwGrjN
J+9ZFm2xXfFweOoGSUx36bXeBgm739TJVqURyXuzeZeZnrmuXZKqvOinom4KfIBpiKYketT2VQVd
vEZO8l3VpNopg6ui652jSuisarjre181m9pJ3avyuU269FQ2uhNh15TnVFCeRGZcvorAzT5AzbPd
j+TaNJFLctL65FnpTe05skirmnugpGlXMFDU/HEFjZTv/rz0yFjgR8plgPyT1eegkgUAjmA8EigC
0V4md2Xf3TrYQXaIfNkbLa5LRKf+kOgcTj8NN5ZfPfLgIBQO2g6kRryQMBDpX/79PB1MBOb9ItfS
8MwdRNV3Ve5Q9v9KOV5N1SRI/iDVTHH4FVvpdjDND2YH30OVqPtEsI4Xku1I35Lfw8786Dnwq/o+
fRrmyFo7ZeVuMeZi6zxlYDy0cjziAkC1zb3JeCRmiChNfiBOzJPX4f+rQ/RtIU5dgOf1HtFZsx4D
41tMvCI5P4A4aKIAy9Yv21Rk3phVvU/s7ofGud8YrgXKtH9E3Oq+D3H6OHcoRiPXc2HAQZAndu53
zCFoxk21NzA3H8dczqzjsXb2bvLT1MayHfJarYPJ4OkC68+Eg9XoEs/D1ZXS3ne1/RJ77O0GdLle
h1R6nJli2LReN0G/nLzKq/YyxyhVhT46WByhST5rV0TIVJOri2wYpNN25GlJ7CrXu6WuNX+DwTtU
fTuc4SpHYoHpAFj4QDeyxeRJ0vqCtbiUnrEFYPOrBtldmm58r7sOz51t7tylNlZ4wMdNqQM7dOwp
eNW6cs6KCRFAVfVoBc2tYzFarnomHcTowvcF7veYR811HAvz0VkGiiJs56QTkr86Ltke+sSucXmT
JaN5Khg9YK5xQJNo/xw9584bBjLdS5N03JpJejBVxibK3v25IYYM6s9eTSwsWRd4eENrhLAGy1j+
V3dl6TizwMBN4AZIM4x6kjuYVfs+bfJ9xSgUzxtnoAgEmZWNebe07bwzBIkrhd/Ay8alJ4qZP1PR
1sIBt4GnijbSoEHGzG90zZEFG3I4LNl0lhMkoUEbWOo+ZHyRX6JemsCeMfDKbHQ4uPtzKKYX6FWA
a1lhZ3EAU0MxDQ1i5YHLHpB6+A+Ba3H3tQG+plBNKB7bFSc9IJ7W/p4wX9wwgjNvlKN281CS8j2i
4uwC8x4L4qBRBLIEjlN0Ht13EzP5cBKmxRIzM1VI5JNOMqFBYO5EIFz2RNJrtZP9wD+I/OSMqcA6
M1fK56Q/RpV1bZrhoFGBVZTN98pbnnyyubb1wvpLppAqRdffliPQBG4whBZlcTsjjLkG2R6FwkeY
C/hDrnmtDPvHyKdUC8to85B+J8ESn1LmE/iJ/BUSQHw3+B1MDLe7oh6BU3r9RzZJC0o3OYN9HnIt
ONalzHJoeGNNqhzWL9Bkao93j3drOohN1xQKQh8jJFlN786SdOs5QJPaMrjbcNoeI9G622kDcSpC
gGYX19bQbK5CnDNYt88d56xTO3sbweVXDn4xcNNbERHA6KnlIlr1XMkxva9RRG5Fhu+zg15myfgQ
pYzPoXdjgiQn5OBymkbsXDfLWJKbpU3wWBQHi0MXlLr9bFonK0+XtQOC9xSUUfsIAvilWWqEqsRE
2HTmFzNnhCzxTYantC5CAl9reQ2k+DJxhCDCBz0/88iNHZGPfs+QjOSAbusaiNdIjbUme3kl6eo7
xbfJ0s7Z6m9shWv2uSqmC7bpDpoVBXhtTI8CrvwxZfbn6SGBGwIdShN/F/XmzO4JOaBdFF+jdBfG
4YdwLHWinj/cB4b6I3OSiz3fuQlbMyPghfD1yA3u2DXD8r23F8qnuanvVFA4e9GaO8kq5KZN8+eq
Rf26lJCtsISv8B5gn54CcfBLrPZQPi95Bm5gCcdi3TuIsQB1NprjCXioaoqTpzXTlsF5h6HAuQh7
7PcUIR0BTyvslLxV7ZH7F7FSD+D9xTPCLyuzL+NoPY4zD2Bv9vYG7VwwjwwLmUUKWaBz4kEg+WY2
3wpmtVEf2RyFMC4aL71dBv6aF5CllS7uHYc7MSOF2Lh2qC5D3BwUNfahjqM/tarf8WvwfnfLMzNo
Ohtq8rCmh2IoDHWGt/xNNnFCU4YppAbbmUuXNMAMwb+XQia0owxfhVEc4RdR0Y/NwUB+28I7zoLZ
/krH5D6eUMW4oq2J1hC3QbULTKSZvde+90ZYH0IkbVfDHN+lbIp3u2pYM7nBgiq30Mfygql8Tp9j
mVw9BZGnQXa2dgcPWkZp75ZFvliNa9zKKVsX1DpjN+SHYiEHoZXZHdAWbz8bnIVBC9ajTMJybQzz
0TbbEnpsP28KF5VB3J5tWIArJrbZzqjEBSIraKm02Plavqi9GboEngMOI6+o3qN6ywAhv7Aif3Fq
mmXGvM16iSHQloEC+I6LKEaPtQrcCpEPMXPEUb1aXrDcjraYD2WFlriA1VIzlNq3REWtSfG0F0Cq
cfvZDXJE2J4/TWPPciypX6AIYSsJmoD4W/vVKVJAmkD48pa3SZAkLJiL4c6UZX80hpGplDN/jos4
yZY0FM/B3+ZydYCz6C5ZvSyHTqlLYuXNZgFNsOisljwPNvOUyePonJMsFQh/0xcK94HRojecg5gm
PUucDHEQYgHApwi1usUnyQVJxoInF3VIuiWI890Io/HaseCzyvlW8HaZehVfGJd2a39JFadjgEph
7szgNmR9dDIVbqSxDW///paRiwgLSxGvF+yNhETxYQFJaS1hd0F1DORq25vo3QkFR4EQkZ8Tsjnd
TQFJyZ1EuhqXbNX8vvwT2L11ov+wrhIpzNrVa2aCZVbObGjAKZdU6pvE7CGpBTFEpBdbUcRHZbpp
yp7CepjNazNCxvIWBEBs+EbEOZnoLwwm7UOZEDZWWmenVa+zOz4xiCRTJyXNSBVteBWw6MUEtK8s
xMExK/UMqfYjRnNG9IKQB+lG4FqS9lbga1snwHBWUxGAApqVeZOjaT2qPLhiuMFEFTGUqKunDtjg
0b4NfV4cyMZcHs5yfBBYPY4ll15hB79ODqBhbrt8U3AuYEWhz8XJ4OzgBaNOzONt7hK4m7l+f2P9
eFhL9yLzn8LQ7CGJ84FYtvtmKq92ekUtbq6ZkeAJGCk8J2s7VG1ybawNlBmGKn2Q3gkUBBvygdlh
SHtc5RhxEF8k8zlPGHqYNatfa+yIGTQlh266PFu8kLek7kD/GhByO/doqOoHI4MBiW0OEC57PIL7
kCbUelo0mjtL4d1zMLeyUUAiPFlYWBen+LRmCltPhg9EC/8Cd2Kfn1ChFjPfKwC/ei1oHRvRqFWQ
GUdzQOpuheIHE8VnIEeszdlSnJsYgaYZPvMgLFsT/z7x6oZ3dWf3pcOoeHB4GfDMxQqzrdWSymkB
QBAqRcuAhi1SpblX4Lu2vkmokE0SEUYqtt8QyJ36wZ0iZJWIo8sYDQ97J2oh8Qw3VTt8OHzAYq3x
mZ+Qrv/wvZO42XkHmTN9i4ANdjitUWNgxYpa5nhzfA4ts3iU5oMxIqWCnvPVj+F76eKayBz6J8cD
OdBqtKHOqwyTuNq7acM6e4zvLJiYAaDOVKSU2tgIbFTSKxkmn4YTvjQ44BmVYD6cjTtC6m8pzBAx
gs2Zkf5uCEi+U4mJGXZlDIhS2oVHHvjZemHPeUwXAJOJxc01P5Iu42yWqfiq+unPAiEVdBIR9/mb
H5Q9Upsnn1SHm8HhebRQHt0s0hvXygMRlkQUD40ExDBh+VqkT0QqVwTzynzPs71lrZivs9yvdhiK
dy3UnqJ6hTsx0r4yBjFnnjrPDoeTq14hAxQw7Ff52J30dyU99EaEk7NsHG/rqdtP0oT2lpTPQR5k
W1/a4ZGt2DGV06+dRznQxF2FI2OcvMOIsuqGbInxJk6IfmlZqo+pSklrJyGnl9z7bEa1kqtpJvbf
UrJgaW8NCjfwjkTR51DujZ9U9uy4OiNYuV503xmue219exOmtXGuxK/fq19uVUjRENYRAujzlggZ
ZKfP6Jnvh3BhL+ZM42qkueOO2xCGypsXT7qYAu9mJL1bdAC+cuiiZTOn+6j0Pkg7NPfUxXVsmiwT
/V0mHtLQB/yX9iNe9yQ7LSlqzlLh+PVBIYxy/uyKR6Ge06DdNCY5MI5dxqfZL9f22F7r0niu/F6y
HgIGUKTougjqO2UkLZzT1D3OVv+YQL0aGsu4wgiaevB/1oLKsA71QlfQztN+jx6Q9XLWTKxsC4x8
wH2ApIyII4Zp6XiS/hBtUi8iKI0QLzkn68ER0HOpijcFdgKZOndVQDiyBIJE/OSuSopvI+P9z3sc
P+gM1tgxopNvwNz1GhbkykvTDYYp96aygUvMYcvgGIy8i0wuxj4reUS7+TDPTrgnDmVZMaf99QE6
b8R8HV10be7YbZXyxEMgzdMyqHumAMS12OIVa5u4CZgSsXx/y5b2h3BJKEzM6MFofJTkHSlnN8PN
/Y0y9sAi2ji9xMw5IxSBrzMwViZ1w83QHfYhth1zeGdgAGPE3uX2iAkIE8MqMM33KDbJaTV2RWq9
lY6G+y15vmqkpLBtC7aTRN9W+OMDUT5ms7riyLkjz2qDg2lcLZ3czL13QrMB4AHtM5OoJAHuNAsO
iGE0DBgnAxooBju1VqqHyrHh3KP9T2PCRBBblhYb2bz5qH8A//rrMO7eAi5slgSX3gK2HMV8ofb0
LyJ870Hh0AR3b2wiDYQD+TV2rX1lCtKwFYPYZgp+uw5krUd6kIMRe2yHn0UZNKYGHiL66DsswM9G
LIxDr/5g2OX1I0toriUpCEN1RF+6lmIcD75WaboJ6hCQLQzMEF1jmbubVGXdNPRVN4b4k0zOO0ok
yujg3SKxFKdRxurWgXKUcGRV/L1GnROd7VykG9egfOij4SEeJO+v6EmQW0XwbHfrCUPt5Jhc4mIe
bsE0vfDiYL8aR1d0qe9lyN6WqSjKJrgu0uL9WBc7tw5xJ/IiGUP1kgpqWcD3J29wtqkHL6CYV34b
oodYmoc+dfYFgeQJUZJDh/XQYyZWDf4ldYd7FMPUXgjQaqv6nICBVDZWDM7s32riy8DoUn30iCMV
hI06/UyH5SCN7Blu1BuLL/BHWjjJm+imNBlV8sb+cMhtQ3lLo6Bqpttwz5lapVjhqboRiNxFAzdo
EgEzyhACTc1n1kQ4+GoUDsOy7na+T9cOOGfjGXhHFyMCCMcmtpOPRo08KRnPzGB6Kh2GqU2MQ2L+
idmd3MzshxkCNIes7+9VElxtyW+UNtuGaPJWhsODY5pWQ70JOb3raaywsXZTfezbB7LzIJ3n1Vvt
yM+Wl8CGYhmVN/HCQ1y9hrP7o1TogBib7wVV9oacWETiztqdC2i7xZHhpbxd4kvstfem/o+Fowkp
kv+mFa67yeMepG5cHIcvayr3U57tvcy4lHmBUomUxxn6UeVkWymBNlv9fUo9kecfVRgcSxN+TEWn
yOv2nlSAnJgy/M0RcwsgliUivrFj+DAimtyZuQnlayQXRb3UM7LYIr/jOn1JdMyfFdH7g9Pw1CMi
r6vjEgJS1sNNN6tfs/jBgE2hYhJBU5jkAVFmW3n/Sl7ktm54ymIiZgCkVjxvatuB9btpTHmaBl7j
RHlw4oBmjx0mcOnsXMqgZH9VX5ulv2XAodYCW/xNFDg7ugIU4+30mAxobEh9YmvxBpAE4WFbPQcW
9xsBXcdwkpiU7bS9gSwYUF7hAHe9desSaWcVz8RGo9l9yxubgUtfHNiZfiGnA4M2APyEbrNOR/PF
mNEnVBODVCZGKsQdPIwklSmCpdaGQE3SmgZgWQIqiEPDmCYhKHRMJjJCCmMrXvWsT8kgro+5zaxn
NEjbtZOHQJV4u4BwqEk8eiEK3bFWm4I6JkutDUUZdJYXr5E7vutnz2FOZbXyMRDdW4+iPsZQeVMM
eiCZr8KOU7Hhx/Xi4Y/d5Kc+Gv+EhTwrA4VL4IaIA/xl01WYUEzP2QrRUrAF/S3n6wI2ITaHs6ec
jdfUZwwuV2hJqKKrb/817QGPS/NeWaBGiHph71b765ZdAo6JEy85QAmEMwlQm21Z+sCChm+GSWez
gCIc7QEP35f919JA0htZwVYQmGre5Z7vX0Erg0RwfsbKPKcDdaJ0D35jZ5su41axyw4tF2FToLuQ
qJhnyPD7kmDuaELpUrr5sxqgEwuAOtZ8dpD/3JRA5jQQmuBPPJYy+AoK67OAOUpY8NGtqejapH0s
7IE8RNbGUOBWVVwfes2om6A9zAboLANjrhiCr5gNYVDcjx7KtmWkP5gawvAsaE28+Tq3fxzqcO2X
1dEIc3SIKjxbXX5vQ3tEpseqT/oYT0UerGFVvNiD/1NWmBfG8hlZK3UReRbdOuvVmabO0DnU7H4R
ajXeBn/KsQLEQqrIHdaEF/K8H207erLM7jiBUrHi5Lm3yj3JRG/aXkHHXANoDo76i5s0/EGU+2T7
MFgywsPLqCAFKLqaTbMvrfQOgv0fJiyPgOMIDpyKnybmuWZXnvLCxqJfLcEeTWuCXmZnp+E56Mqd
7+wxrmerfEO2Luc4r0CWybSGKZZhAxzu7CLkSXzva8Cqb4eU2/ZgENbKxGg2/R0pApQAPeoU/Il/
TZr3+fKU2vl9Q+DBTQX5HHgg015RZHfK45JMqY0R1y2j2JlO8IUyCDWsAak1d9ULcTKZj4EjTA8u
MqrY81/HxjnUeoYNDgAnh0SwScKFXXABw35cxMy+rsKxQO2SwG91QLqv6Hzvs1Y9LoiAHPqmTqCd
c8aQFZmz5/4ltzHjldq3/Yl13b1dkxepY75ZUAi/u0dD9SWJS9/MlXlB34Qxc7ixUkJaAhCzSIMi
5x3juZZ+41NoI+slI1qWbu4yeCi+dXEyNeka9Ue7TefmgHIAgmGDn8u1EPYqeks94/CCihVjzEmV
zVwbffYEXgHcebk3gv6U6B1F4b2xU3yrxu6N4rnfpXV0UAjpl6jZJYtxNfGBcuDyyLdmvGV6iukS
xVyechiwGXuLP/BT1hujhwpil9AneX9FnhYfFL/4JP7UuN76JbgE0/tUeefeVjoZEEgPq9qj03Y3
IQM1+rJD4qKHoK9FAydvGR5ckE+C2v7KTHiH7rDq6+FU2fZJZdWWDvSQcxgKT9wpKLRFBfaDwc5N
3WfHplKPULFbBvo//vKQN/XJBnbjju1K+TDyGDFXMQB1fxqvVQlGydeKZAtpsjFL4paNu4YDW3Ty
g/Eah0USk6QdfjWImwetcl6QO0+KWS+TEbDgzxFy6EDroiutkB6QSotQwmeDiBjp4lmLqYv3KUME
icTaN9Nf9GKPtdZem1qF3bEe9RvrRiHnWdVaqQ0VnVIGmnhnfoUT20Le6XGUAzmnDh+ms+lXe+W0
9wR3nyuU4NEhH1xktxQnZfycIxePkI0HWj/eZkzm8UFxxVJqBAx6kJoPSM4zpOcqDt6mZLg0WpM+
WwDLawekL4PWnRtZxOwszsVEym4haZfCu2BwKG9IhGOJOGrlO3sm0trxZ5U5mvhi+rAKvPro/5lT
3IC5emUX9xQX6KeNT0a7yCAQ2VdJfz8w5UYs/lbpQ8b21E4hy28L8SARlTbI9S2cBaxxXqBY7het
5/fARKDE+FAI/WnAj4tW/td19O6HRAh40X7S3oBQeZcZs0A/hZAdplOa5rgIJNq9tnynSiTiXjsN
Gu05MLT7gORrCCNEBDOgjbEnKO1T8DEs4LBh6DS+Uaq3ByCyiGPdT0d7HJxpD8wPQaLNeZjGZ2OX
evK7IUh2cPO7Ep0xjM7PAONEqB0UNcdi1kz7QHsrIu2yYOC8ExQjHvYL0WrqqXZkCKvbhry/SUD8
GeLot3AJ6NImDlwfsC9U+oz684JsdpHZWSy8MOvOpLMafeZCdjPvPcclCeQPo7EXlmowqLR9pBq+
c9wkMEOeAbXeFdpm4mvDSYrzZNEWFMb6+ySd750BP1WJubrGrWJo2wqxxS5hKbo10qYWDA5QE64W
Xhdz5NJSf+0vzWOn7TDCnm4RP2wSbZSJPUjwxsz6w7VQoXsws8pyTneM/m9HF6uNMnxqcwLGK5uE
wsgRdGfFgI2roDpvJN2Ctu342sCDttlFZ4qpZ+FQmnH5VNruU2njD6ImAmfxAk3aFGR9zxYWIeVJ
IMtJcIxUmOC6ZQja1DtmaJ9kT5YMpR0WWKtIG4+aCQyfKLFe8u4eyOzL8ChJbVZSuJZm3EsmLiYm
ZzpFE2GNqS1OQuA9abTtKdUGKFNboQAZhHiY2wGtFpMAOOm4pkrcU0rbqMKo+eNqY5WLw2ryhvsS
qcCqxkW5zpqe3m9OVlo2xyKQzNnF27g4tqgLx5uSxSKnSEWcqYezKyU+TRu9PFRKiE83lezvE5xg
NY6wTlvDOjxioTaLzdTZs7aP4e9Ob87ENJwqbS6zcJkVCFjjNLtviTttzXwX9xE1D640bU9za2i1
9lTvRpxrPbbBm3fzQWpPG2AZDG5O56Conl6LlCI9wj7XoTvJsMTxRo/Q+yzaKcea7iq87CFkue+U
vbx5DbWxztMWO3sgVY8EMHqoMaaEMlFwW9qUl2lbwyJAAXkpV7227v0taqK2eWuD8aHKCVDTNr9Z
G/4mnH8dDkD5Ys/2uTKXR6GDqzEJCm0XtEjF1fZB6sIDEW1fxlge3YiLM8Vp6OE4FNp6aA3i3ZrU
R6VNiTPuRBeXYopbMSrtlxD3ImDiixVafDvWq4m7kaQfzJDa8AiBoxluZ22DtLQhEvfCnfA12cPc
+b3vbMnAegI6x3rQ/UiJTtqVrpal0GhkwI4z4xXrHo5jGnzwkA9MjqH+2Ft0JHh/9PmnrZu4eYkG
7u977IVrChTiOPF5Tg4Ecamtn7NcDc58wcb161CGUh53J4ZFPAFL/4iexV/Go2K8EY+YSktJjAJc
9FrbTZs8+mwM3TO43TVX9sf4b2sqOx9tVq0Y3wK3pd6xNaM7cH9kGz3k9hfYbIRy2vJahBXZG0Rj
ltavrV2xcsQfy26Ry3nkHrMRHTC8emkLQM6tVWPRxmArrGlHeM17oZ23JRZcA8WB0NJ6wxgeA0y6
FkwBLLtDUUcApWjDpjigY0crB2QoGZn726001vrvgd+kZkIjKSNSLLU7OAmw0ej2ZqKyZZy4qa2e
wqGJvhKsxbX2GDNzXdfeMuz5Bncth/pOFsEJj717ClOctLFDhMxKVGV37JNugs0dDN3x7+eGmZ1d
pmdQwSH5h90bFbFzREGRMAW0kukw0cu5qT+fsGIQ/puSG2DriAE8yiRnchc4Ml+ORd4vR1TtKWJI
InPtiLqNiJG/v00OkXMY0zeZUlmUHjuKUC7m0SayiehmLBq59pkbIuBISp0MpQqEmQ2ysk/gRQSX
+CWJpkFTDcfQLRFRktWhQgmohbA5ULfuqcrGYjfRPv39if5+IJt92ox59mM2pdh3prXx9Y/8z4da
2f/xKRJBJsO1F2Dlm4DFxrjHR9rbQ6J/OBVx1usPf39lS04lgObO3pC3rvY9RdoBRjpkc/zn04Kb
ERBEs6f+xSM1BU8N9JwV0BnqhJwi2qmXtZ/oHFsxvPhdtnNtxRyjYxdJyAxNDy0zOWYlw8NF2eiq
5q8oYb5sMv7GvXiNFop1tpGTH+wGIHmWNNpjpj1hfz/886kjRLY3/ZS2bWDiNqU9c+cB8hk7NW2r
b/Fq4+Xum4+JxgK7Db+Xaec9KCn+4O8vl9t58Tnz9J+hkMXLrD/882kKM2EVTP2jqtVn2JWnPi+m
XWKGkr0Qr7h//yrwaOhmCRAyKEImmOY3bRAyrjmu2WDqD47+IRIFZx6gAgFc1NrHAE1sh4rOLp1o
o8r/w96Z7EauZFv2VwpvzgRpJI20At7EG3rv6jwkhSaEpFCw73t+fS0qgHr33SxkVs1rIigaSS4n
aWbnnL3XdtcW9nRvCq0v7Cus8EZyZ5M9vSoBsx/r5YOMyuIowmveNFs7Zd4lUK6OETeLe6yciH4w
jHXC8Ujetos9cREffgo1QzLgKMbxtdX8Nc8N6Fx4rQtWcBs6MxVSuxjCEI+tAiN8JjHmMQlNKFlp
9gEb4lwH9Zai6Jg1zZkwhS+j7+qj0brbdEiGqw8cIfhSBYevVmA6iGwaYkHE1betkQmTZHwBGSSq
xpiWf7bLqLHux8RAZ03Yo7BaYPdW+KHTIFmrGv5XRUBRmMoE3SQaEDc+9bB4boxM+/Vh1BzN0wKa
625D1ygHFt8Jv8HVOs8baRlkA7khTjMajFCwDm4Pg4z5e3PH4HIVODYQXsZkraHdiQVMVCjNI8gp
24xoVlaFO1Q72rbJvRi642hPnlaD4nYZysEgRPGgLZwZpUKkvT0jC02aBwNq+C4rSwxhM1P4Jktp
pxCdYCMYlKqQqHGml86sMaLZnLWIPemZYlgkQVs6jepX0pFIBI+YisMg77aZo+XXQPuICUgYPUw7
6Va0wrlUpX5DVMvJ1XwYauy1iMkwDWrpdHA/eS4msz6TXkW63gTyp2apphjPP2gOMhqbmeCGJE+c
IrR+eIXMQ5IHxlkTFmnC4zfEcfDKxD0HCdzICRDcr8zkxARYP/MMPyYcq9F/1ubEPKDsfhp6Kqgb
R3zPLe1MjhfsIc4DYU7gcOKlr2A5w01qnJPG2j6WpaHTErH4e62xf/X1SAO5ZP6NhWXaOXH1xgOx
q8b22XTBWyf4uQ9kwe1tswufEGJ2MOrXVjdCn9LQXxf2AYeg+2QSs+r44OqQoYJ0mOtqMzE2hAvO
r6xJBi6Jlq+CrIkeTGKTltYoYqo6Dq71HOwCxfGn162z3XWHAQ3kPYJVsR56DaxGguxulDu3nSTd
kIDI0TlV5xxlGoPwhZ8t8d6UJICmje7cJwOtyVmLT8XMHCdASUXDPBAP5CKC5XKSXR0QfFo3/A/J
4BVSwVQ/6LV1IC05vxuFTpw30zjq7uTYMYq75QoLUG+mNC41VpUQJOcV6AqIWIBAnm/40UmmS243
73cex/ddEr5+3xPTjHvBoJjdZ+H8kKfIneORRFsjS54Dv7URusORoy+Ur0wt+jTGqPoZ5cWxSrLq
LshS8wgEJSWiJRH6OhZWswkQNngy66WnDS1XUkRv2mB9MLDDnGTNIJU7mFeaSPcsHIiVBxM3+HKD
9YU6lcsvGuIOYMBao4BGuMmGYJ4owORRs3MovzIw7oiNoeejI7MrGdYXNenRnVPkF7tDqqGhrrRD
gXwhLp61tvOawMq2RZNFgA4RSXWMUs95Rtg6qITHhPht1hAgesDP3fVUKN9Lmzjb5RootyqKzR/t
EtLgjN20xzNj3L5frL/oM8iBGNweW8XydPmC7aSiVCuKwCX1z50PqnCbX66MOVU7xGz0BbZG4i/l
ys4h2KfFQOTtoF2G3PrhZlJilOBPcZbYBzNqrkXTRut2jp0tKZTMm3zlnp3GUSsCD5NzM/b3lTJP
TsTfBAbAulA1NZBGfuRgduiFqgVMk9sjCAvK9iZsxLZLOroDbXkw7FrhgYO/3hbUC3Qni9P3BwPp
1J9vMtOP36bp7GPZiQ+ksJDQnWHK1n2jOhs4CuEjdDdMJsFh8tutqhzOnYy4n4ciLjziFPvZCk5T
NnI3DNgJkmhAhzgZ4XGqUtIcLXyWuSI3vY/eJxa30SzWSTcW17iDutgBc2GDah7L8HUso+iMnL1Z
J6TRWMo8BH6FbHAEtgF+72wOk37GgQOPoTXPhc3JeKpMdZl9Oib5sGQ6LA9jA8122VLg0bsUVU0K
DjuDKjfl+n2BMUO0kpWMlToAzHi1k3pbN+2CclMenqbmkSH9c1ORG+UMMty6ffDJuHE+c4X6Ncf4
eDfTBT6YDuETERSAzWDAIPyziKnAuoRIBl6SB0cIEKpNDktSi9OdlaPAi2r6kOP0FRbttJUEksxz
tIcxGtIlMD9jMShKxJbhfkoUEK1O42S1RrlJ65gVwSCaRw49RccYet9/FWIdvyf/6dkMs4sfqXDf
RRzTbbMwD/agoh0RqvFGJBWxVWwGHbjtHb8Yjr7+jvC75iEI6DJ+//K53R8MwZbal/Mj4rvoauok
SRcITQig+NGRwNOh6xc1zkifROiDmQfYBwyD55oQ91E5YtX3hNyLnHLImjISgBzLJc4Uq8dU5PFG
2Tb4W9v6qdtgXzoIcgYCs9VQgPnqB/NTGVZ/UFWmSHnr6fHaaD0XGRU+L7LX7oLCbT8bRaDQZKbV
U9hk2Q482leIgBABnpBeWVXY0UvweE5IG/KbDthhPpAtI8SwLcL7CkbPoYYyuIPc1lzGyXwacUkE
KWALs5kgfmm6tUN3y8nHCp61EDtUkAz36SxvoOeFR8xNe3arQu2/3385Kvz5FtXNGMmTmnjgv7de
N85SjNCwwK0WtWKn7Ce9rWaQsYV7hstprlTLT5sSWwICXw5CiJcfzDaJj77Z4LqBhBfG7GOIPq9u
mjifjaP9Knc44xIy+0iSL9vMufV1vLBv3OSuR85k+GLcD8REe/G81MBohjWDOZBhGPLAfUMfdkTc
P9iUrORYmgeWx/40oeFcdfZ0kMSlPKCgQSiTDu6mRUBNyzc8WjNPDtiLcOOkqr/qHNfOLODJMarc
9+8/1VrteJEb5JfBaY+dWUbbylgs/oNwwI3pDTtdOHmDDN5BN4r3iU+GJPvzCZmGDmnAms7JZfYQ
tbevNA5IHmsQsrND5riGfSqkvkiP//WZZqVnbmvowFUAl9EpxMXXiYkO3czc+gNQwrzx610aaxzV
4ERcyM5khAWZYV04UbeXUPm8BNkdZvebQIFw9CsGMJEZmrsgq19yWbw7lKl1axs32ZNp911QDo1e
owrGxTBPIuP+KX/HW71K/cc6sy0a4HZ/hAmKodrJnm2XCcDMoKvTRfQ6jyF6c2Z5GsLMupisg58H
GjRDJqtTpQtQF3l3nQFv740WQ0KuE6ZB8tJAKGCRfg0J0zAt7nSEdnwW6P1LYdO7gDDd7mwWtDNs
yF1eDWoJwcMkuewhMU8bjy9cT6RNtMbdNtk1jkRVXHg5qqKrT9jruh7G6EMLy/M85fmzYXXOtmLE
E+mj49VpP72ZzpkcrAFUe+pDA5lAYavkzaXAf2Y28agNo3yT1DVO57yA3q+e6WmR9KFV7w4B9V7U
I1ombQPZwGhnn1qEMM1yOGrH2o86peWD6rm/CvwRUibdMbMrUjtbvucw0F8Psuciay+FjgXQikvo
EcIN7gmFQKtP9PpjMCUQ1eZp23Wt8YntnN1k5AiHqpGERM5xiBgemA684ZQJN6QLGk9IlsKNFqC9
njg0n4LlH6JRoWbTNbp3PqjM2dapbFF/rHpXz/e8wKfQpStAj8HCHOZD2aQV5gNtgNZUOpQ1hkm6
sAKKa+HenwrjXRrbVBfGrUduqzo79b6fFVqs4GWpf6TW0XM3oxHnGyeMXnNfomRsHuzG/InAMHzL
11oR969thPkomDovmIv0tR4tBx+b5ewLKyvvfLGkCYg32Qj5yza5dWowGWEw/pxF8zHXxXDHfErf
5/OYH0xd1zyIdf2Kbka5tfUhf+p9dIny25vf+MFOG9g9tLjCpFBp5zm3aE4n+XBzmFfRk85d6BX6
m0spsasE8vqx6CIAvs3CMQWiUciADJ/RD/cirF/QJZlLXAE6PPYwvOv4EdhdnwI3ukQW4e1/tjB2
j5O0L50+Nb/LrninJSg2ND+nfWcbilZiLS+SRs+uQk7MLZZvDaBuPxkhPCQOmUW1Dsp0DhJ5MMCF
0/EbtOP/N6r/3xjVDUf+K6f6Nfr69VWn7/mvLxzq39/w8Os//+P7q/4Y1p1/COEoU0kyhQ1B2D3f
749h3fyHiX0dJZTgEXAgjOIUz4u6Df/zP2zzH/byL3yhZTu6aYj/bVi39X84aP6FMkzXcE1bWf8v
fnUb5/tf3OqOrivLki7JE/jj+Xa6+u9udYylKFSSGqhbT6qCoQMjR6bwqOEM2yLLYlTZqX0+WXDq
EubSMAHbLZ3G8DDosb0Osq8+66DOYBA6U94ykYrQlEi93wXQkViBuhAYXEnvxkFKWdVeDGz2Li39
nQHmht5ipSCTt/amqdN7oxIHw/AvSd8VpzxEkNbZvevFDCk0w9B2Wqx9Sa2J7i3dGJF0FZ5fEGCa
+NF0jInPhSRHnoWsiXBL/WKHZifZzK2o4YUMFLzg3GKb8Bj6BigXIjvcFwES51Infwc1yJzO/fYv
98L9H9P//yAJ+x60ctssl/2f312gAratHFdSQ4uFFfAXFoAO+KIy3dpdTUF5n2YoYkicnDZjURmP
JX5fTvcIB6tt6zJBt9r4VVBtb6amJXUxLep9E5vvygB8UQzPo0M27r9+fd8sgv9iFXxffdsFfyFt
W5hC163//vpYp8F2DBNUUPViV3VIfy+4Q9pinboxOLZBgMNTRdqeqT+D9qqNqXxLNAgyeOrcErXM
0GyagDgUEAPkLr5qUf0AvFicoRyN9OX1c6KqV6aPmGyc5XpHndqVZfImMf5t/UTefd8BGeeyGa+H
1wFIAPtd/tRD/TAuAO+prXCDdvdBEHlBickJFtLsaU41nfra2LcmFKQmE+ydsQlsJuu9oJcpqfOh
sQ6xaJb21D7M1qyv9DL6bfWtdi1s5tghZh3fccRdNqDfYextA0jYc3xEZjmDt5mcZPbsofWP3zdI
ns39H/TH5/g/g6/i/3BzODzDf3/0OBG4wnSQZFjC4vH/682RwzjonYRcuyheUKEA+xMXtVVg3BfU
kafeUJiyGolPXJ89B7m5F1TTLYsdyAUZs5gSsy6lO+1SGUc7m17h2shG52DGiOocYssamPfeNB/Q
1o/XAQkl2Vpu0Hu5g5LZbFB3cWrF60ZCNJMjcwG2/AocA1ZrNxtren3sg4ACQBYnu4x52jdtGZvP
QUZTfaD1X1xbS00HH1siHDbEjVNaNDsAT5iaB8iATV0VlzoAB6Xq7osubHwphBVdcNn/tLpK7rSi
/QxU3uxKH31fvnwgBo38m4rBakqWEV8NZqicg4PqhNjXDWoNih6OFanzIyTceC/VKEiA58jTGQHZ
b7ke/ZsLxQX5pyslkcEZUtmuYBW3WcL/eqWIT8Va2uZYq4pwgGdBElmDQdBuaS2FNI5r8GBW37+o
oLjqEzoCcyAq0onRhwgGGBPNplXX4J7TAV96VvshFJbUQpZXfxwp0kRfbwuU9Rx1SwpyzWxPXGYc
41TtrEtNdihZnRD/a/WhN4XhJUZR7Rqla6+pDpMtHs2TWvqR0LnLgxvFzKMSlPV+ot1c0tr4pDlK
5gprwFocvVDB7SOj3cbdPK5NXDveqGM7SZIRYEUBDFQQFOaYB0zGTRlMSyLmNs+Sei8mVmbMZtJQ
yPqL5FpQiyVq7BCddfV+tvG+Wu5vrexI5ELFfjCicSSNS2KgQPQy6bTfLKeH1U6vs/ZprOsuQ7Tc
vzYZIQplaX2adqev9RrpvB03wVZNAaI4wTlen5ZQcyR4Nj5U5TaMS+yapIcx3aie4GLyK+nTD5MC
is4RNpPpuMfu7m5KjZydhsb7tu+ADjlpO97PyYWbfPTsOti7tL4eSXZ5LArzIwi1WxLyL4HUXhxL
0rkv0OhNU5YyzQnjjaVb1VbFOU0iHcZsOCY/I7J8TzYmeDxhyTbRiLaoC7j2UcDPzEXdMKUVPxPB
PIyU0K+qJoLU4ZC+7oEq2zHC3OVlqkpzz0nGqZVchKl1v/Qy6fdd7aDP8TmILz4RB9zUqjdeDYcz
ai3gfwGzH8A4rVp70C9TWDtHEyz3rHUwp4cnSfxuaEb7rnfzp0AGXrpTed79rKOopHmhIVCIMchm
6WkoOzLyCgU/mGGo3pb5GnU7Ck2mD6dK125Fa5u7YpBg73ppMr7oIbSwfpFUQYavYxyJRyamqkow
o6ZhtHFcWiBF5P9Ku/RMT0Tf0TLYJ7SsZNsuiYLJK7ieq7Wg59HM9TqhdnF/4NAjnjq76taNIlLP
dvN3Wvf3bprWzKthzE8aoT5SoJry9zRgcen1N6MLWw9i9ess+0+LgsBrmZvnPUb1EShg2R/S1pBM
aFYwtwCvmfR9uwG+Aqp6KpYi3NPTw7SRS1S2xrbDw3Ioyyo/Rb+zwgD3rNSz5cAGxMO1H/P0s7PU
SzJhwVfMp2zzmE/vceTg6FTuTWvqa2pO4epf79Xf28Ff92o0AwBbTMu1aHkpS/7tLFHKIBo5PATr
sEqjk03uCFTC+Qh5JFt3jVI479Wtm0kxbROG4vU08Ig46gISMjl0pWRfrYJL5UfG0bL0hzQvGxrN
dF1QfU/0Xll9d5yP+hNTFlQhPuGn0IpcsnmCNxsx7TXm7LXhDGmQaLk0EAPKXRlY9rFNe4YYVUBn
LxOPxJWq1iGPwtKxF8xdu+2XU147VnvFqs04+zx27VdnD533r98iYzms/u0tkiaKIENKR1r69zr+
l+MWeVum48ARB+vFiqu43maJUIPmD80sIDtrfKOwR2J6RDDXB8CGe0IMSEjkcfaa6ByP3Ucr7Pc5
ItkADhCsQltD0Cou/+aFgqL6pxdq2aZL8aakIf9+7hpNreCUITAB4UNwqi0BJdoNzpsJBgrVXgc1
9Wxh4G20vCGNZgDX0f+b+2mpLv72GjiV0n7ksMxiLsTyGv/yZumgqYXWocNDRQCYKulPpW/tCjU1
p4wI3KtTPGDV/JH3db47/Tk9VCwwG4wBJN1BFODphkwufUQGDMqYbca5vUEVjI5lueDgrxaKVADX
eLHsZIMP+6JQuwI+yKoMQ+2YLx++P+OOJ1rJTy76gm6flg99yyy+ZPK8qno92ug9kU4Ma+76aNaY
78KktpzmDrwragm3ogUBltRSnB9K5y7lDTzaTbTVFGYrfYzUjuSUO1ktIWnMzJgJrLtJc3f/5rLi
Cf/7mwqocDnuS1ssuLGlePzrm1ozkM8jDTl+O8uPrO1HhG2Zh2YNN0yRP5p5jkKIaqQ1Na/teprL
WOI3CJZeqg5lgR86+rrKLg5SwFkugWwcH7QxORtJ6e7cMXwY8aCOcf/sWGginDJ8rwA2I4G8+QjK
jEj9ILmMOOuMrs2Y0iNtnceZiKl1MhGDgvJj2NqMjhMsyFrpYF0c7pKZkYHs7HeJAWaXgjNZtZH4
LB3kbtg61arocbbSSMelH9QeWzM6M9tYtVIdCy1Kt3IXjyBagyQhABBylBqkhrY22bc6AzImepsG
7BPuZ3zXgbwjI+LYZ+arSTMMef5WaIUH+uu9BLhzAtPjuf6iKZQjajqt/gz7ztxZyeIfrA0Gw8jy
pBgp5QDzzVyBrXTYPgoYbxxpxZMlzN0U2Ec61uhXllYOeFTe89Lsj8gpakfXTq5qfuPY68kujzpe
c3POFNGajR0SDY5BYU0eFpfHRpbXWOCxRNWHO+YTr+OgKCFQZ5ejDaKg0+GDaPFGV4TeMI2nuGfK
Jsx+S8seMyNyum2d5+vQjldZRlz9wgcNpW/sE3uuGU+9IiH+lRrNp4XaCROwY6G7GE6j/4x/ZVyV
oK5I1r0Xlr7OxCQR9ah+1xnInoriJy/SIRNCaHfqs7FzLC62fs+0mqy9wOYVcPn8aIzIeGL/d5zk
KC+MemN8EVhmHNxDuHwfNOTYmzAyH9AuGcj+YnU0Q+2AsUHeR88aGqougKygIcgKzfFtsBuDvbS9
sos8chk+2JXAgSq1nX0rvocHj0cwZdw3gqz0GdqvsIkbNMYsAV+5KB8sF68DJjevHHkf58wfNoav
3rHg7dhJdoFcwvhgzuYzF2Rp713U1F7ojBPSCZaEXU0/RZkx040M7mby65CQNJTPRQrgVj5BEboB
L6XvVs8vMGFIL7blYgQIboR7MPnOyQfPkEzrGiIbosTjdZq5F62DaxvWjb3lUOaqGflL95jFqfSY
tbdrNRIPap6rcPQvAEiW5Gdlf/XKCTiu4I+0evetpf+AYL8i5iNGRJtNiAER5E9py4y4fLYpBFdt
Gr/Q1DW3ts2TmfN4kMyu4QNW1slcYDA285hAC+GIc9ohKIdvNtBTzYe+3ghJ1pfuPlq+xKPpiC2Y
GveRaJPrTCm3EdEvs/LTExJSxAgiIHFsVTOXW2HGJrtrwrVLA3hnBi7A2n7Bi0TDGdDBRqL/RBBn
3DP3qqFgJykdoL4i0mpw+nUZOSiWgcynVnzLSxM5OEpnssbCfcJTuJaWIDHCwJptCMxWmr/FXLEd
svI3bWRI+PA5uBXb8kGmzjZN7PJQNVUIcLC/lRyR0sx5HafhNha6OjXEIXGfU5dW4jhXWgVsJMg2
lhsdmSA8YXBAQFeetGEmtFoNHzkxTDhNWSbr+aOfXW2lc35ddUn6EGZv4TTuuroO1jWswXWMak2M
qdwQRl+sWYqB4zTvVZoGixnrlAXDq0G6Djy2MoE7xUSpMnCqkGiVDBR4FlvQGj4egfSDngOrhlyM
Fr9YZVU5nkQWtRsjFzkmCAbQcGgsmuzFdRINyb4jptaBAjEU3bPJjCPTByYnqX/pWvviT0HL2Ruc
AZ2+YJ1kCQ4hGS2pM9hdHCzSNIjzvXUdPTYuIvNwnKCLWmuiivdTjctFdjzyS+pthrKIgj7i9OXe
aU6PZnBRQyh3KjdaH6jlqpKwJR9YkpJNM87v1hJ6NBl8WQGJfKhzqBlUGGsiaX3cvTUjRWJQizSY
j72S6zGirMo11UDZhn2gQZHgMNZSFqmTq5cXW3Vvo4sdcGjUk5wXP2GgnmFFtOs+qM83qrLpyk7l
NOFdzx60Ep2wGezYdEDG4GFu6WHbGEM2DkQGNWoXOZe2h9LibNMVCnj/CHetaWuQ2oghnqT1xr5l
UfyJuZNl3p5Mrw40+NsY22JyHw/uSHJwE7hrlZKVjpM/xPqe/JaDM18qrLKroC+y3XAcVIWvwEC3
YlYalUGGuTCmqwCrgXDRlkgformmVc/c2u2zndl2p6DRX9nsN3YTW2smjE9GJZ96gyxUfS6pn7Rg
Z9vdSAcE/ZXvhlQEYUsVXz4lAsN9oNhXY0mEDgbwZx0zFr6UWRgv9uxjlKiotOv+ve3J9V6pmsZP
zoEnqgqDs7RxhQAGoErLPEGBGA30QZHao7tqe40DL3DAXCgP0/3NMNEPUzy7V63zTB9xeZHa3aZO
aJoN+RSvZ/QtRsbiqwbxYI7qx7AlGmOVsR4ewnA6OyXPTVGj/BoC2AZDjY46GjF8YSWNnZOfT9G6
tmbnQL7T0Qm1O3ylDaXA3Bz7Wrp75olr8ommE7o3/G1a+QBrHg40P6Ya/EM49qhRkMngG2V4BYhs
nYflGyhNiwT65h71VrzrXPGzppUSJOnVLy0QNhP9OczDCH9mA7dQTYSCK5G0FSH6fd1/VZ9j736x
AADE7nHLuL/FLNx9hxQ7blUNDChR3hxJOA9JTltrVifhZ59OyiYMpmUMYwG7DpbX2Nf1NjVhQre1
/PB7ZITcAMyFpWut/NnM93ENChATy3sWdZ89Zt2LKzEOz/W9kkXKWBSFapkhNWsofB2ODOsabW5h
fBExAiFAMnwlTpW0UeQAQxwF3ARYDllxTyqL6F4a7nDs/Q6h0xI6VtgnBwjetJBS49TQwDVN52q0
tj2666UWmxe0z7OrP4947i5IqIq1Wactdt9wHc+VcSroSJ9kTKARxI8pSrw6b9u9CSsam3lj8bbo
w9NIe48tA2l4WUR05VmgMadA1AqIJ3RwIOd00XWDAK/MIoTTbggc7V2CgSdHH37g/+r3FYbRvexh
4TnTU1VjfqUaO8wczr0OiRVbMoCzUIwXo8ku2Dfmh9CsXjpiCO8gdKLUvZ/n7MMIm72YEXJGjQZP
0sjQ5xX3nVm56zHG/2C2RxKqrbWSKZHLFaE8k8fJlJwYAY/OcdZDHq6bLLQ2oUD4mNvSi4x6xC7I
bAFOPwdWVA1rV0yYvmB10+t4NmkP4XSQMySL4ncs4OvAiGNdBxrgzC9IG1alnHHzle5dhZ9xmxSg
DbIRBnU40+dK3TsFG+vUVTw5RqhtwNtBCq2J7xuG8thH5Aimk70RlYGQxlXPds3IMpr9M8tNcoIE
w1PJn0Cm+udRCwn6GlPOV2PRnxqLxOpcw6Dq6X7tbvFs855Cgwjgbj+ylXwYEiQcySCKQ34Z7YvS
xFFQ1m8LKPxUwBk6DNBGIShGCYf38hw3De8Jrv2jnencWIa/EYyebspstH2X1TNt4E1CQDOJK4Ab
utKxLqS/lo6j7bDQvoZtal+SymOorQ7xlHqtNr71IuxvBLQ8EB8bOOYTJqkDDafIi5dcMGQp9j2q
P8/kuIHDC8SYlo070br2imHVT5lMB8cySxi1DbHbhnUD6PtLn8OZxS99N2XY7oNlpEIrJGKufy1w
bXaOOT52+Rh5fVLYD/mkiEHiRDYMfr5j2EBhM1akbdt2exi2fIF4Qt61gUKWHMb8ylgVOTkzkoNK
yhHhS7BFSxqvO3Qt3HxQHXwdSx3aJHSyI11O9tEvK8YcpMkL1nGiU1NATVkweXNrvxCuJo6R7j6U
gczvQZn5a5GW5NvxEuzJJjEhlAcwhh4zGXeTllvLGMK7JOeWGU1ic9sJd6miD95ZhbU2uuegm5iE
FNFpAEI/GsZvGFw/UGPAFsthp8g2Ds520iT4+kT6kTlhck4awg1h1UjPhv2ImLm5sC9DybfNGOPp
KO80Aqp2U7RMdppHq5Timg/+o7R67OXhTC7B9zdU87g4M52OkRA9gtzJvK6rwG74oj6BTRC7yqwe
WlfUh0LWt2SGpJAFUKSDfGHp8yvvvucGU3cpgS9eY6JMmzDsD0E6lWBhkEJOcfGCCNteI378jPTw
3U6/qgb1jt90e6WSfYJcCVqg0s+txsIbsLdPBqnA3GhnrA/kGRSuTuCsJk/fHxIBEm/Sowpvf4iV
pNV+pKV0NmGe3iroaKRm5fABqK4JY9YTr3Lz6RqmSyuyoZc6jkRy2oGRP4Zd+QIyKD8ZI7NNfm0E
+UDp7GLI8TvHxr1OZh37kbnxy4pCUeGD8lv4w8CpjJ1P/uW103uSxUKsNXnMWuNw1NrRr2Q6Rpb3
HmAqpOOxPXCMq24ClQpH8TvyGOOjnnJ169xcLFteoU20ngkwIjRmAT9omXEKC06XgWbjxmFiJiRm
ovAGE9ragsh3N7VNvx+QAPDrLZpBer2z1uxYKX/r83RuhdFtOtGOd+iVTkNHC1GwyzdkTmpzNOya
pDi3iexQlfcQzEHDalXZnRp6Vmj1ow0kO6A1MExONXBoIoJKc4uWJ9lVmYU/26f6JFV3PILFinDa
Nd1VpPWzMof0Pm2q5nmc93NvZi/LL5ELbbzv0UC3fe3c5n6ODlM5PlbLfCC1y2ht2jPbsmMDd5au
OOOsOVfo7DYxdQ4pRVW2yuKw2zYBixZ4qC/dfB5CZzwHsPysCWplpbbfPXbRtIwHChSGLr6tzRDy
x7lF3A5KIbZQ0+J/p43fwhw3NcffoQaifkm7ZotNjCrJBy7Xo+qaDX9fJjiJXAtqYKc5uEtIqIw6
CSNSbOqhe+Q5GxiXhxr2iqlUJA5R/A/4ohs6gptkJtKJLbo23fGILJqkIV2e0aocKfbyC+VsGVks
q0osIv98vE1N+FWDuD+jOwENCkD3ALkuWZW5Gg6dU10ckr7ukZY1MPhs3GucUFrEeBe8zTo7ott5
rVN1l1AJ6ukOo1/XtpwSB+2lsoiujv2U4Rxd06mNszvoG+kdEkGcWrbvUQdZxwyd76q3+sFrChwn
M5MH9HZBF13hkfwewjBdyxa98eCHv0MRklPli6uR4lg1oFLgEcOzZOcVRVrdj5seL/l5MIdgw5Nx
mKPS/GG27dmcqsqrMBJ7ECn1V0V9EIPqpv6KikflFOzMpqCNJozMA5ezt6zI35V1FjxNMYsfUEXY
INb03uYGNSC+MC5IdjVDekGk++bPNKE70uDd15pR1YE0oO5gKKnQyFVEFllWvSd1yCvbeXxJa2K0
20FG0A/KbA8TMrlXfUOJ1GM7CIrprSld4PfTeDN7ahGbnPuqit1D6Yvm3AhRshXhaRHaTa+wikDE
/KkvjJ6oTnBeMYHrSxg5pHk8oJl4ZoJlbAfeXhZz5wMcyJFst2jnl/T1MofDR1m30U717c8ggIxb
mjzhpZ7xXZyKvVANjdezyK/rsGCWPeU/HCtuD7q+YHgCpnG6qFtMCursF31xmvUfJc6kwB4mijnj
JQv0x4RfQIWGSVMwwAZqO4cohsc7jkqhYk2LjYXaWyvyEvFujRoBCT48I29c1OAkY6htwVF62Y9r
Ne7yMSSzBGeU3nbH7zu+JaCGwQ2yvFzYS8e7f7FIoj8nWIQWnQctU5ynK4M8Q4TK0OnrkT5XhK/e
n3LKu36wty0tgJa4kN2AHsQbdKxAbVGC/Ciq/tqm1R3ixgFIQvWJbLEJE3UQM7ug7tT1/vshHCGX
rbgmIX4EXtY4eygwwJckzh9/gNRz4kOP+lz/L/bOazly7syyrzIx141/cHBgI7p1kYl0TEtbLN4g
WDTwOPDuweYF5sV6oaRR61eM6/u5UIUo0SSTwMFn9l77AX0cHEd76m/CUb+6yXsOS5aeQ4RTgu9w
ikQGJ4m1SjJWw14HlaEVLKroGLF7uqdo8HVHNxkgSR1zp/roHbqoroijoyBNFCfWTi1zGxehuZlr
pzKdqfQtSEucNNnK6tp7Ax8EODnett9WgD7HS6JYn9n9zL4caSOi2BQ+aNhdcLvGf103jgBEKY+M
HdMvCAH4PXC1jUBr8/GOyKMFaNeA22+YyjKiznZ5vrxjwXA0JHKCoK/51MCtCPXjr+1q4V4wKGLw
2LUM9L8LTDkHq8AvH6BugzDCX6csXstOF3A5ovtemWDp7AaeKFD0cNTwH8Bp9ysSBuCTnDVROmch
xU8mcQGPdgQda4w7UGK7KDwPQ9oAgOiqtV0RkrVcfbPzSnZnfW2dsNrI4rnAtL8qVHCxJ+4gkhc3
BUOnI0F9AiH5YNEpTcv+dBjetOVCrzELEWlZb2cJqrByvFsoDYIQ5CJ1t7zxgdqSZHARTKcc4qWO
hiGeDZYcAFQOuT6fk3ns2ZNn/V6vgNyiuKSuMu81mZ7Y9td7V3bEFYyi21jutEQes7TsmHxAOUx0
XkAsQWPYiqCCCpEr0ZXhuidh5s7t4nM7mPjBI/nJiAHMdtsCnqcPnmPMYCm+Wta+LoMghgtSw8EN
6lhX5InEkfZWLTvt0Sxe4ghug6gAHpdjkG67MrP8lgxsf26KYquWnWire3fdUHtLABuze48OKcqn
T0SQ1yyvwxXUY/TOPfFRWsDhEWR4bYbS+wBZNh9leW7d0iB5RPsAq4mKoH2eVGg/2HpAdF9dXbxE
11ajTtbPlJg0R7hBtwYUZBSYoCmyhKGLlRT3LXycVeKi1qk5cAGjb/toREzuRM9NjN+m6ZFGdJN4
NdN550F5OASpdI+lGo1V5FXPlBvY9xkKM4rZWONPpOp4TPg5YDSY+QHRVbp7y0tqrGEgXshaIjhA
EKbn3/+Eug7Yshlw3fYJF05iY2XPXhsWcef6wMiN5LP0StBDt60NdEPDFLyipQTF6roNYzfrY2Z8
sVIDTt7OoIhgZbeaECPsPU0DpLSwA9A6UMy4Bk2m8WZ2w90EjuusRZJEcNvYTwB9Vou53Bl2JH3R
W1lSNhtPUzZzYPp/iB1Y5gukN4aatkiPzzwhH8lkhhNkdC7aTjldEOW+m02Ca6ITLrMKccyDEf+1
avZEi+J5LLGItVOUH4PeGXdWa1yc0OYnEF1ITGebEEmoE73UlGvs+/NrkBr3deBAy8jro97a7Q3I
/5dZN9HPWkdgIWXt7VEGfVihnOhzk1+Grg4JeolNNLekzCOTgGPKmKr6mWoZZKzcXQWpZ9KTrT0B
DKh0IUynZAl4A1ra0UYoUiUe+Yh5hMGJ5+yrlJztptR+5Nb8NGUptmBrnE5wN2EF8tNQ0Ymnx6EM
Sx+t7kGSMbNOyDr0i3kpiOP+rmZ6es4Xb1yX7YGCuPh17AbOwHdQJ/kzPKfPTMUm027GFMD0wnXo
budmCEn6MPci7bkuN0WLhAa1ptxMQ9TfFUXV3/XdRDit60lfeJ/YzhF6UAn5bTkm59A0yv0gqqdq
xq/smjbXDhQBgb1mm5sjROOE+Lk4R/uvBY8TUsSzFAzVFaa/R9PShm2EKtGvKo6r1H6co/i1DWW4
Dd0iW8W87/6Rt6zw6Ue6LejVOVisJFG6d1OegfXYEKOlLwaf5rkugn4H3xz3pnysbeoF2627XTWV
4XFQas0Jx71msLRd1mWbijhJgp6d6la17kSvOf7oLOOK0P0lJElPuJS+UfsCUPzSzhbjQWfcOEP6
EMcabE0TnhdiY9IY9oljEpbigfbuh/eipFSoBM8Rm6CstC0eSiZZfg+2hJWil+Nh8hjDp8Vbiymd
LSJNmykZxzhjsFFu9cHgD3aJdQ1KqhnHOU4B0DAuDsgX7UtCcedlJk9fmfMqS3clpQfQN3isW+yI
jKzkmEB96uR4rrriR54513E2xx3yUuh8kVfujW7O10YcTKtK6c+TGdePhuwuHZpDgp5Tic9GkTCW
AhhDIOqk+0BLw43J6Yi0CuEUNN9v4gmybR7h86qD7tCN0YkeLriEdasBMgLJhGcf6+/8Uebk3hct
A8YmCi99zLgn0sWtDps3NTAoLO2jnpILHFuvRXSohtTdRSPKi7bqp3Nl65e07lhc4AmA/fwR2mwb
klw9mz0NVVX0994QhofM7S9Fy3aImmMbk7PoexHkuXLyW2NpT/oX7DGUV5R8A6IcnKWPeR28opV3
eVkee/Uh/tDa8NFhOLSqyNfetvFMmb2EHZosZwk/gk4rF+D/xMA9ydaWznOZCXK0bRoS5qh7iesm
M2SlgsK5Z367rl150yqeBVSTDhUG99bsYsfAvbRmR0sNQtM7GUxi+AUDcnQ6zX1q3FXldOtYhccI
1du/8F/IUqa/giBZ/EQkeDMbzAdwNBJs37vBGnHpmXuvuWB1PDcPO1cOaJ2mW1GMd1EYBStyRk6Z
Bn7JoKWe++ndSMWPWJkvZhb5pdud2tw46PM3ZKBdqiVP5P4+VaE+rP9FN5mQVrlNax06LPKYGZel
TT6ouhuy5ClhUWhk1qUL5uL/58H9VRX/NJVf//ZfP1TH1Tg9fIWxKv5RMG8auoWa5/8QCacQ2Uf/
479HX/+rr/ur1F5af7geuh/9twKIAfR/SO2tPyzXdjGsIgoSuifdv0vtJTJ8aaGoMkzEAzDx+KJG
dYsKXxp/2A6bcLZ2ggE8JIn/jNQe496fxSGG7emGx2YHsJJrm46QfxaHeFPX0U+i2wAHnUFfgx00
0X3MNTvqsmTDrhd0h0BRa5omt8syymIeGV0X+JlFiKPemGsLQZJyDBy080swomOLTKARmhZ+xiK6
V5PdrsrBOMne2QBIAYMD+Nfu5kvUBUjyCXUoJAm8RVKam9R2HltIG6d4YuNlBtMLQoa7Ni12wlTX
cGwumquD5WiPQH3OysMsppcV9ZuBPCws7kuVnHUveGVta2y9AfpPqNp7FNwnlt5bp9IpODwgzlsW
6/MdopjiCOsx/qnsBuhM5qiTOYdEX8xu0B7JpmBE1dvBpo1DFyZzNs4JelaUPbVlgucOMbr+KNu0
oiASRrmK8VXfJ6PtLulpzSE3h7pmu2sF2mowuxyDUP7lmGiGxsReBGG/oa6Mn1tQOPwBZvolVT+R
KGtiPkroeln4rFVIukABgPEuMUqgTWbZHrE3jtdkoPUE/LlUGOIzwyJqe+U9kFVnP+mTx17NMSAq
grfpZtfdm3pisjSMAc+ZxZPDmmw/hQFzWB3ZA7Ql9tlfWTzsh7JaqC6vwUikC9EJT01PhTx6ofAz
jRi8SWmP6DFzcFlz6CNFvBZK/qwLDfxH15Q6A6plDRZCvYjgAFNZ9wBECrEhoWpn2827GfbpOhX1
L9qHBTvd43t2YXMbRspen4ACY1b1buAAVsj1x33UhBYDErtacx3caXaCHLkYmdMyVgPZycyMrIlk
y5atPHqAeO8b2+keS21onjB0+GNQ+iWJWmz3/Dmy/S5LIWlULnDQEsIp+bmwmKS6mO0032rbwAOb
L5Vipf36fTj8tz+p65u//Csff6hyqmMCvv7pw7+c449aNeq7/dfly/7+aX/+or88Ye9X+T9/yp++
gm/8tx/sv7fvf/qAmjBup/vuaznUGsQgv787BoDlM/9f/8+/GYf+L0fkIuD735+Pbxyz9Xv2/l1D
rwWJ9BF9/ZeHr7L7lcXpPx60y3f562lpOH+YyEkFR+bfrEn/05gkzD84j9GvGZZrGgZ5QH8/LYX4
A1eSRcgyu2NmI+I/TksDo5POgELnJLd0z3Cc/8xp6ejuchz+g5qTQTerJsNaznGBGvGf1Zw4KhEa
V9muoHdKCAIh/Sq+pd7MPWg4w8ZIocek9tbJ4+GFEeB839H05InoXwyRumfHIUcmiJl0NoGcd41m
IJojBCxl8QyGgTCTkCnfGH6yDncPZAgu+ptXovAGtrHQGyrkbi8YSuXB1hBg2cP8S3nVeMFigZZv
FhsMyp9Nzzdi9aleos4g0NBg9vX7w2GqoM+SeHz4/aEeAeFFdjeCiE5xtXfOfaXgcgGrezaYpg2D
dQmHMv3xNjJvQc2dXok+nA79BBW/0pNPfj+PrCf7MJZedktjXloNAqnxAMy1WrlzU040lPjBc2uz
d5kbBzETcaEbxtTuimmrH2Kslk6FqLRHY9E1wGY0RQS5tx5b3dk5AnifCPAOkp0BjSg+/v5Hs2ci
+NzlMEwBeY7lcEUxG97hwtZ37HTphEHMsJsNyJwidcAQBt57O0c+Nc4vhYO+M9kgd0sfJBFRoq+3
rojKVSBmFrpRwjFhmg9khU2sJxL3VCdwEUqA8vD10m06uDVUHzWhdWeBsijNp7gfsIUTGWy52jpz
QOOaBjFD0kS2rsWIqxLXQ4QGBRZnEqZSFcIUK/PAWLfZwCoDPwz6TQFoE7oDhM4O9Vg2oAt1rJWe
kxmS5cpEU5+ZNNACtl4Wwuow39peEH4RM23X2/ZnJdN3C/l/0MfmL+Uw/4+z+qIT7gb3EFFD911b
IAx7I32s67Li6YVIij0Rg3Np9zwG2oe8Jm5dWd1GU7QNXKwoADXL16JC91PXzlgrkP1ZSlbYOeaL
RQF4AA05nKXRdetSKzfTxJQxjagIQCPyZ8XgFjsghvHQqQPsHcSGI5afOpKbsgkvQcIYXC9RqTfe
9UzQGYN7Qsj4Ho54xKKUb4ousdD0EG/pFT1yQHwNKzpH8mCwvAzOfd3Ux5RbgLledWsN78sduEzU
cFCgXAGXIeSZgg+3b14JsOJWMlZmiTAYdU/8kAw51xZIKc96maoIw8VrFo/JqZ/aw9TBficqQsfJ
MWc7e4jpdTxTO5TGS5Roh6RvlB85+R5RLbF+uy5MtP3olvbKLoaYBSrcSAAm15kZPVnbdyp37U2t
h1dTocZzzB7vv6292DmylnT0DsojCsRF988uceEmLWGC1i3BcLQi7f3TS+SajcM6Lqgz6jTh15gp
cWwLJ8cEOw43IiJnWwYfVTODSI6qct32g082rn3f5SR1NVr+ZvTWlcXcE4igNycYyiM6gHjf5J3l
h55broaZFEYkPQQ42uLKN6065zTqLrQBgbIzyLLvOY+OAKQjImBcCL8pso8+mMZtbnVIQ0Rwcp0l
L/TgiLQ79u6LyfZzXXrk09ZenW1lpHZLljZv4TnajYmbbNphgpM3VdNKK21SaKMdYgqO0d7LthhX
kuPQk7qhynn0Xbsjv5iRSZSQDWdyeaY1ocW4W5iRzGzVZ+9Xyj27smN4sdbwKl33cwD1w0b6wKC3
XxuN8yZyjDNNTNI6CtNHb5oXHIDA7j7gZyKCbDV01B86DP2idDZ9ld4SzvtTzOuG6l9socWddEUJ
yn8KOedbp45/cjiOYjNr7uy3YMY2fdy/GqFz6RVUlIAxHa+Z4fdANoKm8mplhODNE2/n5S2zz0zp
h8wuat8JytLXm+2iyVwnFWzqEbCwrRnfnBmWn3uEEQD03BhAGQoU0L5tVghfzHDLinc3VyOTY3Bl
vrg1c/oMsOslHHOWUnpLQHAc/9DDej+okA3M4Ezbou98ySRzDQo/3GgwHJFzFoSAIZEk9uikBBGY
5G3VQ9cckaw+BQ1ISGHUF0MQDm9orEhkGbwBRBdryEtoLXTmaUPTP3gaNAbHA5LftT9GU1ereolV
SPOODZ3d3EZUISfgSa0kN86myachd14ibE8K5fOqg6aNbeuLmGVjZVAGkzIc3/RWEGwnSBYW7HLc
IXwO41nsSjf+bm31Nisg122G+BwPILBJRlSBZ++KbIYum306GZs5UnzQ+kJjOPQmdwwYVcRLNPm5
UbQrL4kAfcX2tK688iaLNjuT02Chumjd8YcJgY+7MoJwn18rVSECASppJS9lx0FKtcqyG3EkkkBS
OtbFxGiASgbgOipLGKD7WiO20GkoATJTHtm/Q/KvxcwWud+4s31I2WHzWLLXGVrXu6hQq6mcXnA7
PZKIdNNMQiR0oAqTaBuEd+max25zHWJCFcdAgcOu4B3VTEO8RhIbNpOnkixhCFlFzJAhdm4/PxeO
p29ChHNbt+MOYZxbECSBddDE5gTo4ugRPYxk3M86tIjzYEabNIm4GSP7ntyGiE2EhDhgrXF79VBj
WGSj7zWCVd8vfVzZ6vsggDOgpWwNTUdHX1WkV+IanloEmj4Y51tQcg/PwoP/ks/p1rWJL+gzfVlA
ke2EiTQTJofuVBVo9BlNZ9D8D978ORIMufGgIGHlbowdNLsN+HMMGSMNWk3eR8UjmukSg70saL9H
WW1NQu6QB9gNlytatM4kgjHmhG4Crdq7VXKNGs1bQZupNlVAU9o6GoHILLq1mEaP/0Xtq17sZ8Pc
VrGw9zTL7k7X2xeSeH6iO/d2RT3fQx502ez13b7oX0U8uQePGR0+dNzlcdr2R896HmbBEiWHQIa/
BW2UjV5RDeMLE4DwbnpOa3e8RQIPyvSVBiEsp3jMNrWAaT903Yhm+b7iUeCnXXsdiwomk+USmceO
fdcOM68CwBU0fQOASXeKNVJ8dWy0vtF2Cq8mDqxePAeV944ViZN6au5NZlFhGQJNdurixAd6zvDd
sHProOOb2RDYcBgixoMgWFh9cTOE07wAKQACy2rl6cg6w1lEcIeHq0yy1m8b/gS5Ux9k5nyGphrB
zNw5DbPgNooxDk3hzkhQQTnlsPPsKN7W6XTBrvKUay14NfJxtmXfXGFMZB2zh9A1P10KjWs4tygN
zS+6XWMVJE1/6JP3DpLqiS3vV24jbgNFTQ25dyqXcW6CS9A0EDmXQ+lw1AL5tsLutUmMnrilgYGp
ra5F5FT7oLxIqoarRo2OcyK+l0yAzxTwZa8D1ED9QRBnV5M2w7b6mEsH7hBxKllDZce1hknDZu+H
ZDt8Z4Ux7J0+xk5koVdYwIyF1YITzbAqZ/bgboWF3CQSpdj2FPwSa6SPDqwGHAokpX2lQAPmHrLR
xNZhEV1y1JvpxZwpy/s8hpIa9HhYNLFxxsldG0VCAnmpP2qNWTOVLtGuEpmM7ESRX/y5aEvWEask
P8qFiaN6QiAT9cYua4xDFrOHjzYRbKWN3QzF2oDjgWWjXSS8ftpy1MbWyLO+3YqhjTekr0OiCpPn
2qnZfGT9NpEnaI29X+d9sos1ecFmZ6KLvVTwQwLiR6N00Pdxw1ymtFnuTbisyhjlGGtjhuv3QZnE
nHXUE7p+Vu6orTQLH770avB4SVOgIZCsu6NomxAFHXpe9dSi8s6i6TEvGF2DBM/Poduv6tKClcT1
C5opQu73wAqCEyJy1mz9wk2Vf5Gdiac3QcaVmoKo8PfCWNabTfSJf6XFgcMvyJwbsztQfPGrjAk9
NOwZ7Gk2cxqZo88JzJrBNXFoxheLbfq6tMeUyTMrd4n8LkKFutOZryDKF9tijhzuBAC5HYtcv5xI
D9BiszvJiih4M41fqzpGtNN31b4DprEns9hHbLyIAgWJUXMa7WyREEsY9Om+3rbMeXbSzR5zgU8A
RS0X54h+a44BZWNpf8ij+mkcAMR4457ze9wCdCKUrpiaO6P0kyD5Fg10PTsg+7DSSWoMG9hsGKqC
VU57smN4LmkErpYGVTQElAP5kup/CngC2qpaZSyK4qrQ93itPoEtsl6U+bZqMGRAODfXVSdTwmcN
pDvHCdcXqAAogWYx3WmlOLa8pF23gLO6pn9qxaj2pN0TH2dAZ0qD+0YvgYYmklovfkDByo5bq6/G
pL2yfa02ht1NOytnOJ8J9dAgf8Z/PVn7chR3AQvKNNbFm9TGX/B4PkAZFmuUBslGsdRmshNiLPHs
bV3WB2eogFxm8pdH25S5dwXIMD9jxINRwkziB53n7cYTeFxQYXopFsy2SnBm9jHx1/oO/Ke+w1QU
biZZvCHypXprWh00MiJK6bg9m55Fd6QAWLV2941SF1834L5d5Q09PHqGk8MAAtXW7WtDFosv0pnT
VnefORVYrqDhBlkSrQg6Jg2kCkbw6xkVWFle7JzNPbnAGo6eeq88xzwowKaFoTriEeDKecbI3YUr
bEKbMkvIyZF1G7MAqZU7vMgYIX9ORBu8sQEf4FUq/X7a51A//YG9+TokIpl3K3kWCWM/R393zHzE
MI/F3SMZGL5s5ceEJ5xs/l4RgfJFakk0qCVZGX1Og7SMz9zE3TQVhVWffqcJGePh0L8GnpGfopMQ
i2PQOrVimjllaVhdTss1HKN1gUoCdh0ZnQ5Csthu9ixVd7neUpnwpFrJOGTntRhNk4bSGpwi/Njk
l+Npw10sJRLQ0dqjDCbxTlHKOeFor5uerAGsV1sQh8jy3fQWzuZNmCZFmr4iZi9awVlFnAcOCmh1
8Csp6DVGCZc8idH0IEEi+wsXqD/20WcNuDUGuQh6TTVbTKNnAkyjO5RHB9dNiRIYeK148natkDcY
yEbVmLtgrh6qY63qY1I3SNNy8yUY1LTmsVKuCKG76srtgMCTJK+7yPudzD5FOrvULDR5zsB2NGcy
ExFW7pRqJr9J54c2gX1Xmz9cpX3ohfZpDCemn0TDFxJXq1hYsvYLzBxoOPZYY4jCYhwowSED/BYN
brqRcfo255mxHWi3V+b4rCneT80uWZdh6smxB5Ghm2FvWse1eHTz7jbOVbhhmlGtuf5C1mRvVuqU
vHXZinVuwrHHLRcvNW2SzvsA4hvphPqvYUzxyzrIbBI3P7FV35HqFp30QH93m0ssngkYvw6F+pWW
+KpaY76mYcIIiLEGzx+d/ijFHMk6cm/Lax4KgLRCxzatZLpHsjdeCoeLSreo5urK2LFPBTlGLtYO
R1oeIrDrpfs1kDi27yQQ+aqDo5MukbZqPuT9O7dvtXaRKELLIwsxyX9Vc/lD1HibZnv81Yd7KOsn
g0JxRwTAqztrz31BjnFsx9KvCu2NsMSMa4HpeBIaB7QA0o9aojM9hlWeNAG/E6CN7e5N6LxJFfbI
EpgMfsV4F1r4DJKuUTtQOr5HboE519TQ4ULd8mZIXfDkfMT769yVe1cRLpA1gIutV4WhNERxtFZB
o52NwX5VINi3vdt82UFAmIo9PM+iJ648/lQ8aP1+9kA9uzm4CgSCOQMagqyb165o1DrJKxLGe3XX
tQEmxl4wV6E65l7rtq7704UVTgHZoi/gUVR3OctmAxBRMo3lncbpVEHvXQcbaav8mYkTT3wURASl
I+TJhq3dOIyz6p+9Js7auPwZF9lcZ8ETLHPB7jqggpz75leBfm6Xph4Ud1fjESnrdeJq7mYu3yKJ
XSHTvKNo6ngvE/sSlTyTSgj2qCNs9rxqgJcmgpy/ljwavNGjM75OhqZvUoJGhn7IiFaeXtqaLxsd
kH0kxO+zNtrq6JzH4D3R6cRFHXs+bJLK1zUTBePJ6ccGcevSW9SEEQWKb68/F1G+XdwhZygRvmjN
Aq7lveWglO7bDeYazM6THRA7Z+7ZnhWHZuCZ44LXjboBKOg91ElyVUYLv1HWvcRd8uGI4JsNDPGt
HSJhslGIZ7TA7njNvZjqu4zMFTIXPY6BGH4IRpj8t150HsjsyYlYTw0C6dH4FORsrNVDGw8uzwSW
LEN6zE3OGUfg9k3gx5YF8ogIV94CqfzyWhiIWGAB70SrEaQIHRd+Xpk9xVL7wlLm0MiW0QoOQLAZ
mmk3WfRFak5+WfieVrwaPWQuhn/ztSN7xcj7Y1c2jz0yciY0/CTeGEfkP1FAWpz7AQE1JXajqste
3GH8bjpiGPSGn91O6JhGXSIMC+Dqz2WEFxQf2ATQFd0GMFUNzYTW6d02jTgRJ3BNVVNxANTbwaKg
dass2kyCHtoBKOB3+T6nlUeF7Gn8iQgQhQBziaGEb3VFTjqDE+Z8oXVO0gJlyqD7Be3NHjTwnexZ
CJFM1/NA54YU9oNILcbViaf2/Zw/54wnDadZO6TB+hCJmbwvlzO61kEgeDMCcSB7KtXyVxovCjwU
2yxEfBVaiyGLt0+WPRQpbZWK6VMGBH7hFhwO4iOtEogymO1RTE+P2VQjtKgNh1yF9x6Zk09GC3kl
cf1NIq2+Ka2Qi0js4EJzYJeGuUa+8dryyYGtw04cmUON4jIhxQ7qUT9DHmJ56DV38EFY8X5m5E1h
0gZhFRNGVp4aHbmURKT0wAjG98hz3Hhkpa17ExE+x7FCKof7a+RZYS45n/ZTV4TfpZP8aAwBSNoi
T8HsYg+lRD+QS/BpwdymjKm3XEHWrvoRhka9YaCbIO2zUNd1E8KjztgHtFM4AO+HkmCrBPevH8IO
dDAdV1WbIropt1FCBRVb6KICBEZH1c5+rmEqoRd+1cPS2mfe+Gnw+OOXRl1YHY0u4fhKOcdACKzs
FLFSX0Qe1xqHXX/Wg/RnZDcmhsP4Ky7BzoZDhrGOjK2pLc/9bKudOSidQXu1EVqkrafQzLeqsR+I
V6kJ/prIKiNNhakEBktV+DAslgdyzxgamKLp3MhrJ065Tb95HiCLingqlIm2CZPpJ34a+G5My9XE
G+KOlP0hLNyE6HBR4NWDrz8f+vFHMiIMobqzNlpDWcWjYd1HqbyrFZOkSKmri2lty+aY+U53KRFe
82CLSU9yzHETcE42afbd96P0a6SRO7QpM3sgc2VqPEc0nYV10QBsxk1TrCFKq400H8Z2bne6KL2l
adYeegNxDPK3TewRz+xY6Q7w0I9Yi/WbcJ+Jq6F/rbrHmDvGqdEM8oowg03E+6iBaGXuwIfQEdQI
KTf0CHv2oOkNWSMzV38400lJ+861VXjqID1HFmtagXdC2Mme8c7amaZb0kUncxxOuYrROOo1A704
72Cv3rkVuYEiMQMajp9ePmYHtIrgfFEsMzQcEvYz8z4dkB+X9IZBJnybKENfC1oUc1q+cbT4PEZE
WGbZuzVnj82yrCuaxempY4svFLVNnZUwE5CRhagcE5UO/qjN5Uqm1i7HVn+xse3QPJW0SJGxnsQT
lIS1zBjcprhm7pohZX2chj+ahhhIi+REJkAesAGnHTYAyTIjYdo4x/LUEqqJfwK9oyTxKp0YO9bV
g2cytzY9Ls2FFa4yOl+zJJ9DateqEvHWYflBMgjJYwFmhskVP6fwrEdQYappAVwkjLP4FqewcaMV
d81TMz6YNiNfz/ReKn3ajl14VnIKV5Be9XUYu7cyzu9ZIgBtzyx4f9zfK3zu94HFBVRV5m3uKlBd
KV2XxpukozJo647fjeNk25jx1Xt0O/WyuHwF13Ngai+RA3Kim6NLE9bYirD8OSk4IIsoUttpeABl
h9pjFzIW2CTwsiYV3WPHUVonhPyMkHB4Lm9Dp2uPAWV13fe+oDFGZeu9lyFyQW8mTG0OXuWU8Ioq
GBQuBIcxu1myJmZe6/UlOJIysq13yLtmPJaLw+MRg98XXlHXt7voOcKq8swcA8gDBNnVYL+NSCuW
VCgqDG71tYoWiWISHDkJ2pXkFuRFyr0MQK4FC1Q4kRAEIe+WJSc45tZdlC4E/hbAa24YN71yGOMn
Gc1My5O41JiLkGXkhnT3RbkBMftl17Z2753QCOJgVOmdBH07i5A7CoA1OeMfRno/BfmBJTM7sMoQ
m9SUD1kkvAt0+w9E/re4q25z5dR7C7k1fkgQK31SbMrO80U2nAIDn3WxuPYZVfAPCSblsEpq9o8e
I8+dTkS9mFq2YJwCbfHWj8aHIeEn4Dxb4gx79hPa9RhzznNkawb1qokoxHxqmuNAesOCO2H+rNE0
Nc2it3MmyVYWQakXNU8TNgpWfi4woxpCvnqmYdhLIsa1UJ7mdCBLuWruZG1+VdZRz5maGdJl/1cx
YiPzi/E5vn1TW4bxLASj+NvLutcRvJxvBpXJtBG/9/TQudXblGHrDeYO2HYMxq61XsxUnqy+y3yM
XDFtoeHTGZF+2ebPQrFWiY27WjJqb1m/DABr+a04DnAzAcjI+dEDVLNBxM6FialkfQrfzn5Fop+t
KHi3mgUYwCkzZ51q4Tdd1Bv9FXsPntVNwGJezXugRc5ibQv285BeODnXuSSyzXBZAFumOOE7erRD
ZolR0sHvd1702v5iwCnXwMx1vxOkZpKFkUEmmt12uIvi6OcE42RX42/sZ4uYZSJGYXKWhyGcgRjm
ay+ZT1MYfcc543R6X3LDpZ2uRf9UV/V5qkeG7G30kGktWy/jMSTnyrb117J/HMz5awSotI2HtzBU
n2bUaScChfE20UEsaAigDtLY5rHzHQT5I82cOjRF+s5vG2+FVkgCFhCTelOOawPFPT3+ygy7CiGt
fXAm7sCmdp2tiXBqxc35XI5kiUidzTpVDqZCfTi2Y7edlVCbwOpvbNIfCr29UOgSbUGQAkZodqMi
Q0xp1xT7pJTifUZD3rNPwVdxv+2iGPG9421NxJfx4ilLbA2bM9tRPwzDlyye6cDYzc6jOEUVKaJu
qD9WI6AL28u4/pqDm9pf1I7XvsBZoIKTmLuvHB8GYmSuiHZ4ZSl5LRiSx5p+Y6XmC5v9fVVV18qi
zukLxjleqT3OPIFAeDaa9mRotFgkSQ8JKR5Kh/HeEJsI74VHrAQeqa6AZBhKTLF3ZpgXupPPKN69
W0rrfyfpvLYbN7Io+kVYCyjkV2ZSTKJEidILVishx0IqfP1seB5mbI+n7RYJVN1wzj78cQ0Cg1n2
mN/b1qas7w3aFHtEV0URTSW3qFgpM//5IoqD4bo4t1RMa6skM8uJl4GVGqfR1U+VBC2eE7SZdPk1
7Y1D70TV1pbi4VYVwu76rer9OxqEl9Rwb0gB0RzQUsQJ0SFdn66NSsfUMH14dBMMknJr0QtzPWcX
teM0bVOdbE5ngwHyKcOaSOAYBjnChpdtTRZNx1eYsXItEaVBrX+1dfAawiO9udRSnSU6i+KUsGZL
qEPDY74w78zvmqXnem+o714NO/uKQppCj4HVFMttZB0p01taKuzKiNnYCsA4DHk0LPMlLMVZGjJe
hQN43uI14o1DgzC9ZAbzoXAKvkiLz+YTC/gPSYR1+iq4moM22yCpvzd5QG8wr6RtoEbekB1sM70l
SP8wD8glKCbysKzx2vW04UDy13OsYtlsjPQnlorMbrkGRdqtSc7hMnOGH4rlLbpMFJYv/5XwdlLv
Deme/DIXbAzJveK5z9D7kjv33oeVATSPCsscuBUnyAq0iu1yrkTyLCC4w3kvclSYadxuSpqjUXeu
lrOKKpntI/RK2HDn63Cds/WLc2YzuBugnTIgwTOut1ukG2eEP0+ND0UDd3AEpDJgZ9gxo2z73J5P
wAS1dLXTPOc05fEXGRFsYCUPGBmIEUKjMlWvlrz7mXqR3HQHnCnECrwkGUVA401/LyE2X4zJ8d8w
JeeJENnW75+DWVind+4sGPpFA/IGOJMgPXQgDHf4KZuE7Zfgz7qB0NiUso7Ekmiy33RKUVIihieg
WMwrtfTm2tpzzaChcXnd6hrvUCZYP+tMe2q7vKuGnStWChZi5n4M3GemU1f8hvSMYf/UFuHZ7+Jp
l9sJsvrsvUJmtRw8hmmtRWRd4ut/kx/9eDiVTTaVMd7NZWBvvIT9zwAHQksBvRJjYdUcwcJOfwZW
ca4Iz/Hwkwss+E557xVMmDpBf9gcJoeiTWQJ+d79I83YO9UAFgLzpU4zaGNF8DnPbRiD/rg950R0
LQm64bdaX4xJXSMigBB6a4ukrx7EVa718JHj2KNOQiGUxvUuKwE3RX2wk7V/Qpy2Mx2Ama3gl5Wb
Si/e2FAwWOhwQMf6y0Q45bId6lPMSUabRHnN1p8qAEgTzlFuCLdu4HV2L30na5SRJwwMzoo25hoA
fEZTT9rF/DUZefLGankeBVwJwwFMzNZn0Zacxhhm0bSNxcrKm5Etjfwgf3vnGUtEAAyGzFVRTsfQ
logn/mob7guhpw7ow/o90NN7EPjPZcezoRAhuA0wnBRiz2wssbBr5DUzYS6Fd5O4ApK/Dq7dHz0I
etQz8VfOjbnWE+1fmym6CKZcQ8UsyOGHMrdDwZGcmPaD0fCvMoJ1FdOI6lRCmfcdm7xEGts6ssU/
nZ7V8PwNcX3g0Xrti+QtwyDs4uouIYgwau6f5rdoztqsfZ9cJEyJqX/qguweu2Jn51HI8qu6gDFl
qAkmY8p5ZIBRfac5p3hMICQAvIaQP2nne79t927xoSOF9RpYNW74Yym4HB2hNH7ASUS2Swl0iSo0
XbcBx4VWPJRjwRvNGU6px0iy4BKv7TuzarWcSAbs8LdDOXd/QYKY+fDTZEw9Gf+Sddl8hvq0Hlse
ItWKx+hQ8jhTwd4luUBmnJfQNWcJF6yml5cm9O91F2w0AzCDNrgLXZU7t+GEanghamMTO8nVCfQj
dvtqqZon02lhSLr8c0atQy6sEQVoyc95Hu5XbEhrxz95qoD/VO4pr7/LqDukGvsIMRJC+6oa9Vk+
mLkcBBRo4mD5QsPoDoJ04vMDqFdgvy1MTYPeglIvZJyilfIgoA0x1suXelez0+RYy1X/VPcNE5Id
VkZEA8jW+ycc1LdyAzv027dRRjv0cQhKOGvdFFOT7v2bzCBcR71/lgGZlCW521NbMLQVzaktWEU4
xkspMIcS3TbNwdV2epORfiTlaxlnc2BEJG9BrP26uAIWvcvormt4ywKYAgmUhJE0+ty9NBWAcyq0
L4J/Im2W+eGpSvRyp7n6sedqiVpvb864zQ7dnKFx0GHYXBPfOp9bywyFEFQdfRFTvKAMvTLuPlFf
ZAV8UYeemmVGhgTPIHmNbJsVMBUU3hn5KswVlKE9j3pN8NF49GFVLQKwTX1gUXcbV5lBteHbW9td
9gs88A1idjrHwHo6X71gIqPb0wtaT7VQc8OprmaV/SAyJJI+ha+uQ7DNCpT/Irq1NiotM+6eao3W
OhDlTh+8U+J2D+AD3wRPhtRbm17M/JLwXldcDkRbrVP0hoRx0DAuQ1Smdc4t5+A6Huxb2ejvCDw+
oO7iY9pHJnxxOIDmwmBROOeYqw9ogKRX2ierY87bYQZKrW4XDObzYNd4oORTSf4M5xFArKS7APsD
wRv8wiYn8AwTFjyyePyWdYq/kXov0DIqAnRL+BYfLuEzyGePpraLtGjdyIKPmIWUiLTbaJeXQYcf
FOvoNrqHwQIZdoS+RJb3MkgC6ofO2vZG+Trm+tXTyr2Ftg4lI5yW0PqoiW9itkHq5BjfYczcBjJH
FgYBpyY+fbNULyz1M65h5JIMuZ90BQWZEmbwphc/L85+ObBKiZGZ4XeDpRJ+xbOm2KY4Q3LFJ9FD
lswUs/ESLUDNja51mDsiWFWj1X4qe/4+jD+eH5ZH6I9rLSBroYc+Fmq7ySb3sWiED79E3MNR2QR/
NOgRQXl6/sEupXEMZyCRCal3yKdTD6BxCZQNHayeWPtYxKuAmvEJKg40GMiGTAPBGI3yKFguL6vk
akJoMTQPfmLFt6mGOWCkVe0OiIy55JmcNz/ZtAZA7rCQUEjVtiAz8gubQE0GHY6Q/LuR3V8w8NYF
rf6dJfTZxNzwIjD2zDoFF6uaHpVkfJRM8tYZpH7Gau6Xk6hcGK0W77VYg3Vi9uMaBwAbLIDNnk69
2zQgXlseYd94zNdCgcpmIWmgeGE+pG3Sz9rinYXJUrooFRnUeIwBBnYXYDkIgb6Eg04U3uBt6Xym
ZQYTZBGp9DvKcCkPo3hHBBFukr7pNzIZP5LOCN5c94SWkDwASTPlOpci7cxFUvoQYzu5w/4f3cJi
6OgVIbHpD6CFfI5+E6y5hcG40/qx1aK2qw4qYK05aaN/GlxafxTk626eCvrZq69TetrUolg9o1lc
+ZJIJg06mPKDw0aQcZO/rdupXMedBSFOMcQgIuCfnjTMybesFeN9YnunS8lW+1DZ0bZ2M0D0OUae
yYY7j8IpjYS9UeSCq8w7y3Nj4GYZ5gew5OzP8YrOJTWBGtCyTYYzsEWJdgstG1eMckl07ItNT+eO
negC3MMkKz0U3HCjjUcJZ3hhT9X20kTBR8DeHEHhVxayvdJMwsFYJq1T/54YHF0IRh8yNLkWEKf3
lYB647pgMAkXW1SNhtbAT7n7afvC/J8hXJuJuPMzCQQK9YDuwUVvpyMtQf+dfbKJvA2lW24byrOl
IUI+Vy5ImRxTD1pC4PkgpaLuWDlmv6XMW4C6ZNSXlkzUSY/UQ/04kTrBuJjoxOCFaRNGQ5SAsBic
nUH6IxVC+sMft2VEMLPGfIlodyJ3c6C5bE9WAQ7xwTlrJlVJKBBemcFIurHnFeuIHZ6L2AefzrMO
SoWxh2ZtY8PdVOBX12FcXfARIsP2GDc2EQmJ6WfasJFjCXlItI6nQ06PrJsAdaWcKam/djN2gwXj
ZPhW3rBqXPtbyMzahrG9ztHp4NE34FaBbqm9Wl3L3kXD17DXthnUl2g9UI/+xOD+a0q0UAC6NLzm
XpQW8I3IWxo1QWsI29RInkM8GhaRi/q+7LRnY2y3EQjqXdOeXU7XtVC8ZDfRfXgoszlagW32bLWC
zP8ibq482F30rwW9yA6egJZyxrmyYueolbCIzGE9NvnTgLA85xjNUPehF+XxUoRtAU1dSwaqJC/O
3vEMjSNd+oQ2MtN5pxV6uBBaisncn8JOs/F7gsascvuoFR7nBOq5yFZsT2yBmNNCEId175dBDmkl
bbn3c/Y6TdnOCN+WrNmOVad0f6eJuqeGdcyRcHWi2erNtotURj6ZAAxClxRfbQYQmA7qn+0QaYhq
+BXFjL/E4mWypeCrr/sfBAD4wAgOTVz+R59/aYu0sw5D4Ogdvuew90+0jV8w3iy+B8nS0Emj4siW
bglnYzbLr7uIpi/O2LzVSBDpEWb0VD09UnseGKJEDOKD3RbDpiDUkPkDJq90IOE+y5CZi+JJKbpe
YKc9bR50OzcjtdhSFzdC8tEEk76EY2BvTUX/HBYWavD6nLNPvVTQ5bwOMQUGHwtqjHURxHDZDAQW
qK7/BlPbAzJI2EvNG5vUeF6bRClDBDYIuwRBXmQCjYYa0GEgC4kic9kW/dbgWArTCRaNAFcOEvXQ
KqWtg+vkByiHiCdOtbn9Y7/FLKddxjFKEcu+545GIoA9wn82X/wZkzc43s80Vfp1mFAHafjYSarG
Zg2syaO5mTasPFEu6qspL+rZAXBmYcvnG5tIFfP4dcR3uUjkh4MKiXlCri+bIH52msljaCzJIxDp
fdBwTQLaiQ7aeAwcDI29WgFXQ+JLPWE1FdVOs3VyNlq5k+6LPIQvUXm30l9EG7vP3uakkF1GJZV7
0a1W/EsUP2NmkCeOLBlT3ILn6S5RUTQMbZ1EfKgsvE8BaFF+NkK80wEDeoTXfUzjPzX6VKtob4us
4q4xjqrqHy5B3+TYeh8Q80GIl2wZUv+jbNzPJqkuuAJ/QamxWCvFpa/jPUZkZ2mFmOjDzoF/0zJ6
wyGV6MGWvCbCZebUNxH8TmH90xQMDGIovgvRgoUITWCma6IeQsoG5FoabRNIVgCrMESHyaYhQvUP
e50Oqs3uGAMcIuhc8AoUqio1nmzg5SvR9fYmjsyXPmZ4V1lAA6eclIgi6LiFtHeBQqPTWE27c2AB
SvKEtZ/TsiCrO+dslf5D90m8UaG38KZuJm2h/k4ZiplaVXKulfIIO+kxB4e6XFJKUVmpyGB0ji3I
itBl9hjMg5REC5MbqdR0d99aA8K6lomZTPg9D+j3J17QhY9W4smY2BvmrIyyQrdXeE/hiAhiMvnG
r6Kl+us9+5cYHuRVkkUhdfjVlRPg3j5ETJz0a9sY97GlbYKaHwIjAhKtqd1YLsaW0MEe3lQkN6Kv
6GRUHfIEOiQL23GEyBPbRxd/pVsVv4DpWMArv13bdYN4FEfuunDRFPVuItb6EL7gG9kxI37uu/6V
K4d5eWRgNGmA/+JdqAp6cTvWv3CHmSt88giHpswBfe+tI77SBSXa71C++Lp8EKaS7vRM/kRGKejq
ER6AxmD3nLI112SIdhT1kmOgZ0qQFngNgIiWS1Sr61vCr4PbuA5KFO2s7j6D4eHMcuOePVroFnfP
w7lklu+Wxrrey9AROOqJZIBfKyztRdiEai38h9syzyi7FA7CwiTkdMNUzlqMeUgjq6/dXmBOKDtr
GcoLq4Iny3vCRoJSKPNXGVmqqz6jcWalwWT6l7wZMmUSpi0WbKGNUx2FjXC55/GzalwrVeJ9FJ53
tYyeJT9QfG4EY0lqD8iRiDjanjTbxSRnQJW1CZFeLruQmUI+5GRHDqfUweNPHw+m75ek9p9UNJ+V
s+/76E/O9ZupZZ9egjBZ675qTmAlBsTssJPbQl2tTIccPlQ4PWbmDx3WwiNNN5vz0wLOhc4iCDZG
4iEyfdp6WvRjG4iYsw4YEKoyrdJ+wbSCRhb1qhY44NihB0X+1ZWMcVOyvBmwPdMHI4p+C3rEvkwu
hYncpI4nREfpc0Iju8iN4j6O1Dc6Rzysakhn9Bl2lX15OdugrjFHflsMJuJyetiJtVM+cn0rDX6B
YzBWnjSwfs6wnSxxiVLPuo24tmxCSJl6jFb2Cdsb9TLhQrTmi57SrhGc9jS/jOs0J19Rb7KaNOst
0/VHySJnrQXFp+M9zBFWnOcShI3ynu0rJgU46XxIOcahMJBby2BagGAJuyKW8PAEgBM8uwxucZOt
XaMA7VSuPC/5CeyGuAAyAxh02Ax53+VQYuO0ug3knXnXTwdfORhPFHFDEBo/W1xVi1okN8t3V3FY
/AQYlbPZgyLH8QXVK59+KT95kdKtF4tVrazLKMO/pk2+mkk/lnn4mJTaO+X45sbuw2pgylgqkAhy
GPHaenwIa7iJZvNiYg2fwBxRzXoguenOM8uFEAqhvKihIZJOkafi1sdDtgpHgX5MZmu0ymKhG7yW
vFUrw7LfvGR+R4MCOTYkQZjp49rMmH/AEUBY1EPi6OHUybbNED8l28EsXPoX+V508ba3MRHWGAbl
tBtqXJcpMdBMigSMfezctM3FjHreJkbw1GJTxTbluMz2WCyA8Arwb9fj/CQ4HA7jJFdmOD2SCA2T
pKSq8rzYNIo8cD+wTh7h5FkzXPA2oVxy4mI5pzwI7j8urQ/LJK2mkzpcV61c5pZzYwz75RDzKvg+
ov9eBSv4qBoWYk32gxDm1qViFY3nDIoA5y2vOW56Jooa8RdZyillVLg+0uK7pFQ9UiHzDVjussSg
7zOorOLsbKqGCTP8OTDwM4OWuRNZqeDZ2I4y3PZ8Za696h5HZbGJO/ZisYBWXSozWjWKhXyIjbOs
mK9Jq9pCFABgRquyzAvGTE1ymeav1ClRk3KdoJlXzGSWisT3ZQ4V7smspb/EurGvq6QibMf4Z5ZW
z2TbRmRubUVK6w1FPTnniLd8LyTATXC/AHHfoYtYlACZoQZRsaJSfE16WzuYlXuStAvRkA/bNlLP
ruYdTJvMonTqKLGbGDshD0uqmcExyzvcgb360vHJ5BiRVl7Fmtv2madYQ/uOjp2KETvrpg4ZFVf+
QmvrQ0YLNrMhnnA4kLuCXuNSIPAjq3w4WBVblVQ/Ivbg75MZz/Rjdhzk7E1ZoPBTO9x4qoCq6YZM
ASzaYi2IAf21dMus/Vd6yPC0bs1lNBi/o1MSLMf8hOG13PUy4Emx2ZFqviNRoVm/RVxpGy32UsQy
YJXxdL1oaAC8NGf+EaVnDvct24RnP+XIVxWRx27CUjK1CNsouWnwMtEGlAVxlGkWf0WW8ZQF5nc0
Roe+5w3IxvQ5KoJozSZ7NWjaPtLbZGNp0a+TI7YJXa4mUwtOeNB+RIUOO9KblzgMz0bjJy+6p/7M
2CQ4eCYjJj2W6TGI+RD9gSQazoNao7/QLZaYUixkleMwwq42WfZZoU4aa3s42wmzTdp8bccu+0li
C1iaTSmWWcALVo77wuaiZuL7XKRBvnZSh9I69hiTTua6HLyRvD5OPno34q5KwHT+dKv7wdz4KayP
gO9gKhpzE7eYWCvjTGKddbHDp8SN9Q1CmfdkanQOcrhcaaV2lZiaQzuDYfew37ofTrO2eDElqqLB
T+8dM88wrYlGOFQl9bKRFIIlTGis7Wx6Lqgz9gzaPZD5gnADpoimGvY9idoCSWieIswIwgSxWDZv
hrhwlpgnXy0opkvfj/mGS5RAYgKnRMIAc/Ul+N97JhlfYJYJLxhxusVnEXv/qkF121hwfxviEyQI
8zqDE9W2TbqAiNfXBF+VOA4jSbzxgFZlNe0JHApZKPD/AxBKWWObJ3gX8SqP0VyTonfzO/89Ey7a
vSBi8QQbidFiupz05q9MR+2cgbQrYzPZTK7+4pcA1WPNTRFefdUzQ8vP97KL7G0WeFsFv3WZETWw
Mqp1a9bj8yint9CcvXoxTgo+Er1he69CI19r7ZgdGdSz7XSelcJXjSiySbRP2KqcQm7srK0o/nLN
FgF1jKNE6EW7qttVJ3BSumiqtsD516YXnPoAp4RMYYHHTSxwNA1f7jDpW0Nn6k+Uhsf66hDn/rHR
/4Htb59QtpMR0mjBxmxTjpjIYY5MaAQ9HNFZXoGkjGN1STg0iSuUzbaR84mhBdlqFiqr1Cq2/ByE
o9g1Ntga+WbdilVlEuSkEt3AmNuJDY2NtdF74ykx42mr2DHEmnMzG4q7AP1O0FfP3SAIEBNfrDR9
9FapwHxhrcYh9xdVIl74sFNWIICtusp4JkMmeFKuc+pItoRMDGazv4qwJCWgMz94O9/0wKz2pL/M
wxdqVYeeU068j2nkZ+CvvH3tVfrO7dS1tnJr2Xe2vY3MfSHNYuGbuXhDOHj2Uo9VemQlJ+MPvd66
qiHpdXWNzrUnW0LJ/SCS92psmRGEM9POze7+YLSbDKPTJIrL6FsooiFdM/POFmyvSF5wXKY1LH2H
Xqdw8mAby06Um6xkXp27rAZ0/GxrvitKWoBldMr7moHKU5UCtsy8N5Ikim1fcm8nbL9gmqErY8vg
AQMwIIWusGVi0XZ1sgt6SnoLFZdfAPTPB2dXDu1NYsjgWyxxZohIX+vGtjRyFE4l7xbqJmRXcRNc
oin5dMmAgpRHoDumG04xDh2ZUeDhZzZWmkuukyLyK9ffQpI4ZM+HO7LQmLRHJfSP1kSi05ATNf8y
Gzp6mI43s+KplWvVl0yMU/QYraivFpPnXdN8dL3QDiVzBqutd8ImUtAWXbVPpTxlOLxl57T7vFN3
mTbzc2x4APspZvoi/2NiycPB5BxKOf2PpMjK9BcOmX1fH9o0C67m9KvDTYfeph0Go3D5XABBVvw+
mpzGWYf20aTjuBHiEE7FV4bMY1l1/F4NOepIRlZ6A70GeQOxGQajGoQKXDeFzS0EJp1kKdYyMevS
nnifQDm3sFH36pVu1L6zPOVtsBYiiTm6vcE/dgiwj//9WdyPNKiZvv/vr3QvN/uFqTv+0Z7/ixue
G5w6LVQzSBlVzQcO4baNrTeqIFgDdgYzYeiwzmXig8v4Gb98dUtqKKM9wFMEj3Mn2z0nRJDzsndI
f+P8ILDOPXp0eo2XPrTRTZ9UG6DZc2traabKwwtj35AfbdJ+ehE4KXeN77k3UQzPHY3Zh+ugSISw
NO4Qg4ldJ1wO00w7oZC/JoasXyMf0Cm6f0IEPPbHEUQh3OPyq67UT99br9UojOcYcdM1Nsp/jUOr
HsfwrlyPtbrfwtONmJjb1QgYPQkoixFLSATWRyT9iZOqcxLZREl7xdZk63tJcmJTtWQgrJDBZxfR
abfk98pGJivXN9YtNfOhC9InQ2D4Ky32UGVWrcA6JBQpyjjWSh6xDD3wkPoLtpr6xYkCycT3lhLY
fOzDAbWl+qnQiOM346VNvUOHdvPoYdXlaq4HiAEtFM50YkIaET/q4chgnmmOI+0IFWfY9uGeEAlJ
Qzpptxa2igc/F3pVfAThZawsvyZzlQg0Zg3hk9HVd+HX9C+t9ei0kYuW7nKJXim+FJoRHCqghRtF
mu6xp7CisZmj9Zr4y591la6JNnh0qDywoqH4d/0XlvzxwpEe+WRM1ciTnU4MPQ+tyx2eoQilWcbu
0/kWgnzfW3mZ/6CGybZNyrpczwjawIGRnGtRg8aHexnUioG5omOLzPBoBbrHw2LfTOnIdVQHe0bn
5G25QLQLZnks8NmRtiFtgGVs3MJcj7KT/HDEeYVZHZGqoEFYGbk6uWvIDCYGFMs/WTqrwWheDb6F
w9B6N5SwNIRCbXBJHOOiPo1I3zrfX0H7OrdN7vBLGShNTe4DMomXdFkCei4RI4SU75uQkd5Iibmt
feR6IFGyxm3XeZSj0+w2VjyyCWmSKxh9UCsWFbSJ/Vkwg1r0GotRUnJZgquElkHIrZd8lki1WBCk
VxqxkI0ZBzgQo9mclmGqnPSViLi9IBS3uxJ6SVifNIiuez+pruzZjWWTqo+U2n/FqU/QCk4SURFp
wNISPuxEUk6ig7bKOMTRO7z1BAz4IHElJhyQPNEyHZFDx6X77I0pAybbWHXOBFPccK5Sd8SKsPIE
9sajx0DeelychrxF6C93SaH9K1V5E/oYgTQp/8byoJeYa6m+xTaqRrJq5r9qCmaXYCb55E5VGmI/
+i/KgUVBTnq0nrALD61YX1iZ9szQWxnlbpTWt4a/fv6gbl7LgZoP9ZlJEpm1rcP+XHKjRQULCFHd
ujZvoM+Y+14vNmngt9QVcuv6HTo9QTWNNGOwy7/5eXO6ATo4RgHLi4utVZLNEoshXYq+3hjISkVd
vJJqmO+CpgBoN5DmSrpDZ0+7f5HHzz6R7jDms1wQs/qaXAoN8OtbOa82seyVKzclKVcbcMV2yCtg
vhQevWff+iuZw0hoM3b+LST6tGH7WH7WICxWqnfUyirNKyp7qANDRopEWd7HPEN4qaG6CP0d5qxk
adfWe296Lz1OAjxAJ7OjvRa1+kM+U0LE/7VMGwxVXzZLfXC/yx5ZRQqtH8H5t+XxMKEdwiNbem/a
Lfe9H93yQHEbwck0o3NhGdou6IK3klN9U1pfCWG2CEd1EG1l+9ONDm9blOo8lSsB9hZJd81bF+Hl
5uBeuX33ZYXS2XZVeM7aUuwMkfxz3QTgtO6/oAAvw4uD1W9XMSZc2bX7MZK/VIhvLVXbDkn4cjDN
51z3V/r8eSS4m/HuF+kamPBmjBNCCYjGqvraPKCvOAS+ygiVxkcy1uaJbwz/4DTbxeSwizzZL2Og
uVpunnXeAHjjahO5fLgWXbRicon0dPrx7JhCJKPdD0/dRAcqbPWXtO3M5na/lXwQ2fEq/x9LmzII
cKo3NUX/GLG8oEl8Ip3JoLo2rkq8cST885lsEQNKHVUnP+kUvRcaFikrJDIBqAOb9oOHWW3+myPI
1J6QBFLQBDmW9oDraNrrbs63ELA7lnIxf0tKw7dX9PnBn9S2YhGwInxhhZeuXQS8t4Ng6B4H9ls4
YG60WrGrXEJ3cqZP9uCd05672O/HTzj7gEdshaeRLN2wiA9RhfQgByNU/6a6vJDEgRZMY8jClMDH
GRNvqrq9Dgg+ZIh7Upvw6Rso/RkJPHddf4sUI5yKvAR3IsCrcj08dDh5ZeAiSbOt77iS/cLN/BNO
gyc7O3OZMMYN+34NGWw52/g7s0Ek9uOZ/b0myWxpu4wMUv+QuNoBWiVhkob9bwwpjFO3XthVsJ8/
sxT7HSzA0zQXpJTL18kcMKe4zdrs7ScHikIUovdHmChWAbkdoFzkMh2AMIx2hRa0veFou5SMNtlu
5D+1AAFMyXPEl/IzAKdcjgN1E5F1d4lqy3YzyJbS/6rrCmC8AZ96xAwUcoIXFtLU8J/liXGrJP4u
XfttzfCZdvGrCPt7HzwF1rUK66vZAiRmWcBWi5eCmi6BINLkX+GEyrXvjwTUbnuJHtY32qNIg2CB
aPvdl0DCK36/Av/lom7tt2ZyEsA63r98AHyIHzjAdGz2+WfTwECLKR7HjkJ7fO5RERYdivrS1BJM
ndG+DaBWTrF+Hj0XF/zwheoiv+kVF4YmPgiSKy5VgJLPmKafhqZ8PnxxFOfuk27NqMippc6pJA4F
ckUaBOJBEftYDd1kH5YfamLo4MALM33tbKie1Kb0ueWD5Ss9NEY1cyu7R6LNK5zppvxcXw1dgeM+
nq6dSs6ZUm+ZOzGhjAzy2Jxl1PnR0VXdPiuy59BE5ct0kTUMffgYfAd+TF4arP7KrW+ja5l7S4kJ
5spfhbULvewY7shYfTZLwRQ5GR5RZ6ktMX1bdyA9NgXZI+v+Kn3xCbPyK3HhjuQOgKQI8cQU/lkp
wMzan/PYGDMcvG9LlZdeaWdY0mi1fQD9TbQUpfxT0fRJG+6nzqcT19iqIFnXMHmU94Yn+tUz6qXf
uHeDQjqMxIPiklIxD/YcjgDQuvJgJMklSbvXoWIt5MVTt/WThzOGv82U3VggHuqO4MdY16ot+B5g
cVp9YhpAwwalnWkre7cgKz6k6f8KtCW2E6O2N+13Ri9H9nbTyhL+GYT8h7Tqg0UG1SKeEwbr7Nzl
s9+XGnQRN925nu0iXjls88m9GLHGWI5Jvn4brPQHKChpO9lRr0/807DvtAC4YReUCwYj99op/rKe
V4azmblEsA/N5p3/kHLpS3ADcXcr0eMuoioSq84Mdq3B0Ma2QAsKzfGWju20u6k1AISEBbYg46vN
CU7hYZl70KCnoEEjwVaxK0WOBboj9q1hbZ6+TkX+OXY8tCilXpvCeHFjbVMy6DERAi+l6G/g5ftV
wr5EH71/kYIpkuTjUVkR1Ih582y7/rpQxD/BB/mbGixAg1sx/kasvoCkiDTPVIzUA++3K1vsyizX
ZxHgEkD5exnch2B4z7TyNvrFHefWOc/kZxejyEQURcWT392sDw5aaj9yhiwsT0SFnxJOmsBEEDNA
iMd2MxnZPc/bTe9ImBvBiek/moCEVZoFTM0bHxNi1V2dx3/hfLDz7FYRq3VR1x+hZJFL4Oy0bhjz
4tbfjqzCmBnjG2m0T43IRChWWMBjvXrwaVEp883FqN66Ah90ZY67OA4+AK2rgQxN4efmah59oU2g
8qz7mII3bIItyihFGagDf/EwVo9avyrRsWt1+6FBV1t3gMhsUTMDhSdbNO4uZLpteupgCPD1DnZK
lTLTLwAuHRDE/E7OSkhiNnJeEc2aN10lag7agYKkuk0c7KJmzA+N2pOyhx0zH1dmgujDrdnJRfQ3
GYoxzEImAzt0L4bA3jpYbKFNoyDotI6PTnIcJIQ7I2XgbQr8ztQWrC4gpaNi5/dT/bkGKUL4BVqw
5OJSOyjMdY3b30MOw76Da8Cof6NNhWeUiIuMvE1GJskUr7H+8jxlKJMK7GZNNxkIc6rNiOq0iqa3
Cc6K5r00/6PuPJZjV9Lt/CqKHgs3EolMmEFPWN6QVSzazQlik5uE9x5Prw/nthTdrdANaahBD06c
wy4HJH6z1rd0F289h9RIDDcZ/F72+SzyDeMVwMGJVde1IgOpYDfkIe++c/z+KM3BPvqaMO8wbKej
heojI99Ilnw7Y+2Gu6R1P6CFkhJdmfvQbz89EJi08+lTYwTkejvu2QrNdy/vxocBr4+2e0K+ZhA2
ExL7SaLjFD1cTDqCOKNJMJfQXz70KsVqvHYXx1qjx43gCezlKGXEOQe6fBe5mhCnjM1qOFzmCldd
37MoUnn65TFhBHxEOYkOL5bRU5rh/Q2wqbm1fvZU8RBKZglcUwgtsN7n4byPRjyOeL+fBvwloFmm
G4QEMqdkzQQ6js5xJ+XectvniFSWLGelwRmtFtkURxZBcbHtA7MOQPO73hiQlFic7HjJtmS6jJgO
1oT5fWM2/pwPxZ8pr5fOzL4nx5KdJYhDPROP0fg85y0ImUHETFR11m8hkhtnMVAk/zFAYJEArUlC
841V/HGIiRCyAsy8k0Pa+LhPlmOLSOW24EfyNEsAkm8ReVfvrjX3bIBt0GqtBFKSR9+upz6EEnuz
e4iHl2YmRlJBWYu96SbC6UhoNykdNZY4shK6DHKbPdDJpCa6dj+9JSopd92CkvvWzvDErE8dRNxv
zXnsjsAYHLxv/R2jxXvXDr+teT5mFaMADH1bCNRMiyPxNjckfOL4dob6Mo+I8sw8emCh/sMvQAE2
xDUWy4fUiIHS2r8MxmDcPESUkvCTEk+2kVH3gJSZMskLN5msn53OCMjkGqHIeZB8kNXD9TnGJg62
SJNho8uz4ixApyronfprnUQ3Cz8wXc6zcPShGRkzAee6g2y+nRGp70EufQfB+DybJeQNexva05GC
DCu6Q+9fOHusL6QuY9Elznv6cRBdQLYZfvmliYpJ8OwcJm6eyltzn74HMQcXWcSxjVyelGaE8GTJ
J1146twuWzsd/VBXy09mJdwWPZW0M3wORvjaEic9cBYNMfvx7HmorT9d6d0YPRwtg09XtMAVWR78
QbZnSQAqUz+vIWZVrISBZFf1yenZqEr3le/rz5w0h5HTno3GGZTuS9HRC9NdTw2CPoBDAFHpBBtH
XlUnjk7W/YF6+yzC/jWuyaGsVXAAOcmvD84t7Pddwtv16uSBLUTRPMS12OYq5CJY/G+CnafI3bcp
dzf81o/hXBG96fXPXlhjpjY1Hhgbd26p7AdWSU+NSWxsNuL4Ft4b0kWTOX4GhTbZVCmwMz8+hW1y
rwG9kMg57ycbE5uTWAtXYi9b2AbdnMeHpP+2nHrYmhWJITLENMQRCyDhGR43EnYdOuelqm0n2Brj
lCMAWiZ4tt7lbtxtaO2xsMefAXsx4AxzvscN8OCbAXli0TtkrWscs3/1SuXzzSN7Zk6AZuOu7caL
gxBcC+/LUuE9nkaOhTD9SU0kwP7XWF0hvt5wF6HibCl3yiF5iyVXazz8FDXcJZbq+25qf2YzOxc2
g2vN9sjE0UJIK/5wLXzWKGRcJDF2qVTx/2NaE4pmlTOrNUsoJ8hbOzrH2cfZk4rkexqaXUWyTFdO
v0lJPbGzQM3n2XtyYQgaK4pjCDw58p0zURmLNWb+Fc51CkthegzK/AT1gpIj089YFSarZgeUolVT
LUY6lka2Uf3R8lGiTj7bjvsx1eo2JZxmcL6wC7DN8wIo1vXeKMqvgqIaqtsJ/+1nl9JmqehtDuWJ
S3RlDQMhrj67aTHxcotEAe+ihbJSjNiQFUeD+A4JlcuJrITS+GRSkdOwhOquC5lk5oyL6Kcnn5eq
q6OecKiL/DHQiJfGah8y/FylRXnIc66XPBivwWC/qej3RA+GafCQ8/SosuRcsYINea8Wm1+yRNuH
gbNtqtAKZbeA6h0AB9FPAF588rYXquSZkw9td7F4b5vpZkveDwC8rsHp3kqDA9uvVxMrPBRsQ4K+
8a8foOu409yWuEXR0znRWBmy5HDNACT0/tuUAm8YTFbjtewISQtfPC+V+yy9EYfOsFqvGS4ZAK9p
+xFBtxkgPFzBgFsbFrQojukScofwmMR4FEEEw4fZfkcrCnShw/SaWxQK0Af4Wm6d7z1zoNm7kUcX
mqlsNQ/lt63bH/8vyRhKCUNaOUZz+CmgftHAhUta7vArAY3IVOyQ9nToSGYXJwaSdSrvYnziuEO4
mKuvyWDqOOCnr/nWB4Jp1rbygRbB4SC7PNqZcfo8Lomr3gL0YFrGim/4UMYcbgBOfeOlY2gp5yN1
gV9OZwmqmhkfVDUP02QF2T8mS+sOHLhTIrvwAWd0k6AWd5L6yTagc/qjeEZ5AeDI6rBKGyk/dDmA
0IJFYofOlzQWRO+s3gyNFNAPHGvTGwT9RHKaTrmg1/KEgiZbFIiHeAISsvJJDlpykm19MwuXSVoL
LHTKtDh2qqkXUD7iywRibAb2bw0FiNZaPs5iIr8wMYFS8c75LlurfFcVu5RSGcDAqwyWwYxbtQhf
HOXg41o2M+4EqgKEhG1gpZcfseP5PFaHlRUDvKAyhCFaYqrCRErM8cLqXEZeLqxPD/+jN59bodbE
8tybdfDW9ereG5AAN2N09rsc1S59V91bL+2AfIR56yUbNGgauOVG8KufMiYA+UsWovfSGv4isuR2
zYbpRQjG/6OGtOZIAPT4h/uwQ0/lHhhIRSukrLDIbQPrVciDxP12lbuXPIAGL1Q7wHrkNYxPIg5P
dc/6hOXarAeGozwLmvlc+dQ4pYCeNwwviJGviGleZ8CWpCwZb15IaU2ViAlQ1+eJXyVHv+1Je+8H
0cZ0uleHoVTTGod69oiPn/JDypjIDpFtmPADz6PD4mBqrKckRlgpdP7SmdVjCcKlr2NQ2Nyjlms8
2yNG8yFA4cPFy9YvkecwogsS990aDveFp2wGtHXI+TFzridpcoeXPHu82fiO9EimaQk4fn7PjPiG
/5LYe9bIdFgHjOtbIv+iUhGYZdUfwok+rDG9p6S4c7yTXcMS6sGZZfXKIAGdWkdd6xz5hMJ7WJpQ
S7Xvfbr1hUEgs1mNRCeKq2YX1yBz0HGbD8hbbrBdDpFJB8TGsyn0LzxISAewAkAAf6lRLOAjj34K
5l08W5ZSDzVuZX5NLg+ymAvGXZb+fWJhkf2MfHGay+zAAOumwJqkMvQ26WA8g+r5kxvTemyhCwzk
s8Op+yznZlzPLk8Uv3hu6gkFiGk8u8vqtUKk64IH60kymgWGiURyzLeyoZaK+xdpFRe7apkhK4V8
eboOQn7HDLWOrf/WNiQ4wzjgkIiyPZxbezPa4T4JQmSFpf+Kl/+7Bucn55DFxGYCQ7E3CCRNiyOy
ZIAsiVj4qOOdVJ687xaItC4/q8zhOWK0j5MhD/PEPjQMD0FiEo6FmDG7OF31LosshCrLM5vdig2P
HdiGxQYg1+DQkb6aY3SJzUW/gIOk7+z7XoQ334/vMaGYbHnCG63mBIfF4MlUtGDpCaZTHpij3vM2
WaQPsDn0nYkmox6HZD+SqNbbv8q+L3a+Gx5I/LyguYKk4hgncKKAsrFBQDJ218tLKzSpZcNTr+mD
B6rBC4k/p7b1fjdtdi2UGu9CBJ2hncHcKBBMm2tq1gcDo5lDaqbRGwguw/EJb/lVpuEltY6FiZsv
F/H3wKdzohqRXYtDsXSe8DTfG/Wnqhd3pDEE4OSSixU5L5V/z8YFFug8Y3Dxf6eIz0fizLhWpqNn
IGereiabUQlpp3O+SekpV4gPgSWcvUV5KqV7kWxkTTdot1M5P+jRZsCDjrkNjXbXMbhjelvY2ywy
XuseIFifMILgkWzFzjuLLBIWvPJziKqPSTBrywnDumus+Af83EvrgpELAxxeMgY9jrk4iDBYokOn
RA7RsgoPHi9RGAzR25DRFfHtbsOMjgoPCqUWp2osDwyLqi0vfRAadaweKk6a/hJMbr1neNkyq8n0
dkjHg4HM+E60C9s/eLAH3a8zL3yxLDp8W8ALzWnkssbCHJ1AXOvZsevEWo2xfnAEzKE4p6aM4K3/
5U2P4JEOdvLS+OV3jGcY/fXwRpUKHciJ3rQtXidzfEWm8Z4E+ZpsAvAVVm1vuwyZr4zFqanSYz76
63ZyGaktrC+0JFR6LVrRhCTXIe0QC+gYS3T8GTPCwjlUXyLJVnMEmhWWrCrKobpLyvnR5h5cew4A
iNk1vt0J0RocUnuKftySUoPxx0raQUVwujwVscL4bPxO2beRWWmv3bjdedGMtcpCf2LiQ/ZsytWe
J3sEy+kZj/um0i61H9PdpA5PgXQOwGwygqlXQy6vQZFYawkdQJTxh6/yQ1bx/ML2POiRD2QSXzcG
YjOSvyEZ3N3lkby4focrIzc6NonBF4j0R8CYCFU+U1IcDJcxXl1E490UfaZV+Qf70JKGOfzxkuE0
t8XOWAwinQ7/DFm2BxTirhxA7+mPmxj64Gau3pFZ0tEVE3+Bt/3O53qxkPzwlCQgwoeHy+xIv5eM
pzd6APA+kBJudv0WDoWza1h1JgGL/Gbo9k7u3DBvJUvHgap4tDdRmbI8n8l7gEUwbWmMSlZ5PYru
jRs22YYDbogYkzSl8la6HPZ9NpBdHQGZ8vJonyr3WkUJ8syObqLRd339V3eA3sWLjZoFlI2IutSg
8YYLMapf87JhHdv3ChgsxFfmbVbBBCQX7OAgZ3IQA6RlU7AvNJB7FyoPLIX7FqIfD2TsPQlcbrh6
YMXeULt558Wj1AymuztL5tX4uIh1KLV5cZCO+VFSP6BSynLhLrGX99QjoHvH0xBb37UerkBjXmXn
PfcQh0OJkzyMGBd4RrbGQB6t2pooxc5BjbIAewD/bjG+zHeSABecVMga/rJofvlx9WEgAutSFNch
llZoRgeRCkmQQ7QZIryXgH9HYpvYYDKG8O1mAT7687Fdirqxm397jGjWsnKO6KCfDQcLptsiTe/j
Pf4cj6r66IIyP022iPeIuo8kCiar3vUBPmvn6mOZewprThkrKb9rafbbuQNHPGB+ct32JG2MlyYb
yOULDNyCQcivLqnWZYfF3RsWEznhfWLxOrsu8wJj00myxQptw4iJysfAT+6U9+LU+IsbE3t/4iSM
zLjLuaw6CMgIL65eUl4XftFd7FYejb3NVK1TP2CjzqoYSuyzNrisV8Kx861jM4dyoDC59P6keKHV
Xsw6aK0PCTLMsvhGM/GVqggst/uJLNZZF6Wkbo7ATFkukeDpxCYnj6+oD/bSgi9iwwpCdUoS10go
B8OTIWn29EHi1KfyRIFLzzJX9/4c3/fV8F5P87l2zIs5luDAmpKkCie/apsJR4GPoC8TpCUktkMu
pcxgYRXhfIKFUplZuhvZS3fKJ9CCwJdFm+LvaZ8RlN9ZDuEynUqmC2hDY0coF1P7QW4Qy9r7jHDX
WLpEyNkMzrKL5IQpXJ7QYkR1isiXQNv5mjVFuhl1vNOJ++qzWyIR5JfDcc8mDq2TDxO8rVGdu1b1
YsriWg4EJ0EGv0/NITwXJGXwx8FpFNXFmuNDxRcUtQbQ3IjgJRPesqf58msbDAuAobc4Q2HH9VMt
w/Jq7SxJEHZBu+5NyauXkAjn0nSxULZWFbFQMBBvk7Ca+8nIbyq+UTeuTTsNeV6RwqIx6hg4tbct
9qY16NqsMC61RDhn5j00XpOyXfFgmpr4Y257/P3FuC8KTS6fGTK+MoMnPvXMkrt7Hj1xsCjLWJ+z
68xgWibSrVGPTWekmUQZ2URBBTNN7AhJaWsZA9ppEkksmb6ALVqYZ8HT0MXZy8BsmEL77E+pd0SW
1T0FQhqbvgS3waPK3pQWskEji5+gSnTgEnmIZgFrMbZnYIzmUz+DX2etv2VFjmfNNILXLl+M0w2Y
iyhkzE4aFFKDeMHADAg9/VlSU7QJ4QMaKgLbX/50q7vsHYEbepMEjAlT/stcl1dV+NW2IlZ7P+km
/KBTg4tx5TaB38DgoEI+uu49+kjPEeaRu5V5YYtqXpbJzocBdLP1mN0wyB2KyNgs/oJ9m0MFXG6a
xmvF1jF1e43iM00N+E+2NKlVvRMpg4yoYo6cVA6lY72xc32erLJdhSWfuhzIYUfx76Rbw8T5VoXD
a6Xsp9ZtHlsrBMsUG2/xQ9zBQ5NLAxMm2YefcNMPYMuxM2BIjWliAolSyIWl5LrdNhsJwTAbG984
IRYoxnW3a2+wVh6ykvanoTrcL5V87kWnMVi5JeMPdIqSiryAja/zbm2Id3NEA0C30JCyN2InW3xH
TBXPKgOMgsyfqoinryEUODVASCMTWuQkOHTdaC0LrFj06TczQh8KWZfJaBCccGylJ1RsyJQ14yDV
epflf33Bvpe2A060aqiioBqWDc36mI/QawLrAtP1GmEwPubMn+6WfQ+i2IjwJv3MDGvc+vO5c/z2
0jjiC/kotkwmGEeTWpY5InbqWChmxGBOkiGGSx+x4XU5kpGblLu8qtHXVtTfgmrVIk4WJnq/UzOG
FccEDRpBwh4EUP0RLhfbg5To1eYS5YsP2eQMizAH5e0ccUSLx7gaX7LZzehiwN7ln6FM4p2PGGCX
9BlfQgNGJ3L8c8XuPFhkrYsPpyutd0PEu/wndDkuFSv+EvmvwrWC4+AxFS5x9zr75MwgBQ6rq5fj
RlTiexQGLBM6vbGO+Erx4tYYThdE04Ghzl2ZuVcadJhFQP3R8VH+dl5FTaSJG7Hy5K7WNOJuGkGk
QhRfMdvw/eJSLVHT3MMwPaYnJEYRF29yClKSniaOx9Idrk0EYUzmbI5tZow9e+YqZuxIiXjNnFKj
eQR5aGTjrcow6M1QWw2i0nhI+tVK3sPLyrexYDZfh8UVfd8nklDqrdj+LXT6NrjPU5eRnTxgwFD5
8Nvgpp/u5tJBfZ/ZLnIpTANWErFgB3QemJ+Ggsnk6kYgUkbTlUfOdJwF5PXK+aT1fQl6cjWZWKPm
YzoTRu89A+rY/YhzpgZpkF0mM9xOARp+0Wp+ewTL6469OAYiBBzeDCptfI+aR9OmKlfICYJqR0OE
XzNRH0MH6EyPoPSDt1lD6qBQxPpqs3uE0nwQrv0bcIU8ACntQghtFdwjqRizALI9TSJ6H7viLYhL
61AjYsqQGWbGMD4obiyeROG+cStO0+HdqKnfQtfaDZUfr0LiFRhkYIbh1LfA0VywIQRMEH6P1YOT
+J/jrD/artmMLD1JPeW/sr1lhRF391E57rPQ90BbNO+OGvQmnv3vMDzii+Z6II915XjNqySsvLOo
odDtvThlc0wrbp+wSokEtSmacmHsykehQ2OXJfZXZ95EwPvhDmK/lAJQnrMPCzZYbE0LfuQr2ioz
geeNd6IhFnFbeIRnJQ3vzBjjxQY13DfoYcFs8E/MGjLILMRqo7FHyg2eFSvXmiEMHmi//MIRhRqa
c25EjXsnCm2tY8ArHoYiGbbI9qFkdVN+qUp9kZIdaqgvQdWxFveGJ5aqEHdi+L/w9o4c5WSPuAOQ
8xZpUucGP5GNDIKRx10wtFxGKW7VoKJka5LqrlpQUW5YsI9y++uYNF+9j0lGde/KpiEYYkal3j12
38UvPl5dPq4sxLvKJIkhxvBkh94WDt4n+sSevGfkLub0GdM5cMaJ+RAvbnPbZT9Fxek1/r3Qzr3l
k4qWk4TO33Aipl80ewjgoRRZ4ciq1lm7sJnKPIIUyYve2fQqKe5bP0PHGJetufV747OI5AJQydmc
OoATO47mRHPXdmuwzrPG4+oVxxLgMSUB8IyJQeG0qQ3WGElxC+XBx6hpRO9NaP9q3C9oVjHthxPa
P4M9numG8Wpb4UvjffxVvKYLdQoFqhiNLw6brbTlpW7zfWPCgRRxckuj/qma0XrGg4TfkuUHPu6q
p3cnMOnsBRmKzqVO1tr4zvrwoLPxJZ8NkDNM4Yi8/+HODHdWad4c4wcLMgzj2PyTwXRH2XQzMOvj
0dGoPaW9teXAPAZ8FxZWSmLD2xo1Ck+1LGNQbdkp1J0oWzdoG0Fc4NZqXhn6Zqx1XwgRmg3rLShg
7CAQxhdbylvBIBdW/bNh7iyR1ksRiQMzzKrjbPX3ZBYwllRcgtEMqUGPly64UamrDb3VjGo8WE15
QZGSYqWPkFS2c7CBIRfg136UTEyAeebtbmxsd437/nU28z8OXJJL5s7RuuyXSI+uQGajmAolThpu
5Vy6ay3qk54Yxs9G+ZE69iskpZd6QIkPnQIG9i6JvdeYBJ8r4pPsDruVfbHSNHmsyupTzJhx8bCV
Dw77wH7gRFVhbK6xQr4ESZH88uIvf/oii1o80G+f416aGPjoNKbW+ghLUuaFn7erfE4vqQNfhjMZ
+qnHRIzN1EJuI7Q9a55QYfaPebYgNRLV3du58vaDMJnEtFiIQyMFs06sDZPw4oCWGotOgV1+tsJp
AXLdlOlELMshMhmTa594ep/i8VgnotrOiVE/xKV6rBM0fo6LrKwLi42E8LCCO6uXxwHtO/6tHyvE
1ZtQ1p8bNRwrEot/C6tzKFJqyQ06qU0uRouwTyfY9BmRRx2Jj+si1OwS2UjsDFx9m6TO7tOUh7pm
tehickSESMre1K99OXU/RdFfEumB1wyce6esAZSDLzVxvk1vntt0JANFw7GzU7VJheUezVKTauRj
CxqSr1oasDTjTjA456+b4uoMv6ggPitEmXuzX55bxUrnPaRclE5obliBMhTpq3HgZJubu5TrD1Cx
/hZsNrWv6EkQtweWRE4aHrEAoA0fA07u56HgllvIi2aSsAsnW76rk2Y9sBlrJF9blFk2gIB0b7Pt
uxH19BgVPX8FF2fwdlZrkKcaZrhWMGW2Pf/UcZTaMXzBgZXampiKwUNkmIFddhnnDw5+Q1v26Awu
NUqmu1ELXN0eTodSWRvmbQcgB1Cur9KXxEXmwJ20GVwinpd302jscxW/VJnxmeL/YG2Pdz1qgbrX
eNC3sL72ow1MJzfYT09meygaiVeng/Rcm2qnrRz74cSPGfnx1gz8Cz6q+MDLKjzxnleS8EKoweTD
xu3SrST0coM7js6ygVRBttLTaOG6ZwXWOXi5w0W2kQMnhodWWNatsXD5AuQroADorPyMZmRPwazo
f8qXgSQR5TPpqt2NJjIyME70FQeU3r+TDOqIl93YsyUDN5ETZsM6qszVNCV/pt65R87qrC3/qYOt
sA6c+pwBzrqT3eRusjI6OGQnkOoAVNVx0kNeQTTnuSy33QgYX0QoKkT+IH3DQcuLWzJ0oQSiPCxj
HlLAh8NdmqVviTYII1uFSUl3RbzJSo74XCboLegVkJ2Xa0LhfuzFN2XqX9M4ge2cqfxSCQhGOW9g
zz+bKHPR/ES/iENICg5QooPWpL9Y55RscMov47dPiK8xQUoaVP/HbhlPGW68TpVsHmG6PLrE7naA
R6+cBJDiEvAMtEtrYgy+TCG2icyRXsn+uRjhY4SN2KJ7gTucjmS/ivnNAbhUWCykzVlDt+os+Cmx
uBsGhYGOwHI5Dqe/4qr/EZx9/c9g53+L6P63f/w/ZHH/S3j3/12o9+67ePidfTf/H8R6S0v99UXx
Kf8RG/6POPDlA/z9bwQ9fDfRd/7PGd5//cl/hniTx609Qlg8xVbb1Up5/zPE2/kPLdEzexBvtDCZ
kpj/K8Tb4t8p4Vi00lKA+xT8EQuQNvz73yzxH5KSGHsWtbMttPp/CvE2+Sj/HOEtTcZbjiVN09EM
run4+fdfv29RHjR//5v532ttoNOtmDRRmea7QbnTCZvKexhB9wkmY8RNdrHjPji6bn0rJmJKWP3Q
WhjyVUeJdWgQ1K3/6ev7x2X233LIythc2uVVxP/2nvjAxIo70hausk3Czf/5PQFemEXY0ZtRG7yY
huXcG6xkN1qMuGlxQ9FzIv4J3HF8ZJfCLWADV/qv34P7729BKb4P17VNwXPec//ta5nDpPBF65Au
GxJeYlE+CddUJ1puj2AlGpsmaRzOUufPf/265l9f+D9lqktT2Xx2Xl47Fpob0/nXD287Ii8Ll9hO
N7Gei7IA8xDXHHCmTzHpRP0Rw9ZP6vfZfdE61hH2J/SUChph5jHOaeygIMuKJ6JfYE1QlX0v6xA1
HwEaU3cJEuApI7pYnMPUakkK1zNkZxJa15nI4dUMh+CV9RKxCykuU0eyn1N/kqYlLMgdw21l0A+R
lplQdZTW3nazBmWA0a7Rs16TOs6YTnfezizoDr0Bs6jdLzFGdU0aC/6D14np5ApH9nwwX+shdQCK
dIQoobG8yx0suGEpPtDCo9JCQTN5XczfMjuynfEaKVAh5rzP4UuyNf8wq2HldeUfX/iMNsPgpNDz
32KXGMEpH1dyeo2U5xzJZsKchhZVFNZ8cIExTSh4OzFv25Dnnm2x9J+b+atBn/GULyWqSS2aO5hM
mhCyiTQCWJHCu7akoMHLLyiTpoXQ0KenwOjdDfiLJZwkDh8rq1icHT7CqmAq0bsl3XE2lXXneVlw
+a+vEym19W+XqHQcVwrt2ty/lrS0/a8XSoFyZ+yU/RU6EL+mJW4EkC16R5cbgmUmnyM5ZyitWH6b
Fz+Y7IvaQcsFWD4PJhex6R1LA4eiZbUffIlb9A/0YC1fihvmzES4v3ZFpy/xaIExd7NDHydE7XTh
uuu7+TC4aH+EMzwqr9nTnQENtIRxwhfwOMYtkzGzRbPX461NjV+LGTyhWtvYYOOOKuunVRcGf/mg
AXRPaDMCZe77lDVAk1ZoyZs9sc770m/NN1PYYj3Noz6m6cvkSOvJRXbKvPxXFEn/Ykl08XaUDqRt
jgcW/tYaqiy4yS5/s1AHgzJFwclM6BGfNzg9Z1eyZtlKACm1JycGkBGRaoY5/7ZHgKWuAZkwCH85
AeFwtob0SzG6roruGS0xy3Lsplb0mFk+OwCHiAYGBKCPUu+Q90S2mGk/Xlg1PtE2Mb6pHKjybdwf
wDYw1i6y4WbUI/I0aW1SW23DfHDvZE6ZSFpVe8SAgPNjCOB9SAU9IONdjuYO0Psqa8XvoYbi5ynW
IKhrDtQILLKF6C9ypENE4bAlzuZ3zjhna5akvY0HvzZvkBYMlAvg9sAk7BjyImbP3auZkXACopB4
HVRIYwNCsLgPTAQoIwOFVa9hMJfUXJN3tjOtLzAExFX5bXWf9eZRJ/lB5Ym5lzP1ufab6FE1iFCh
cmTj41B2xVnjrzRjeWWJMD5YIsIvnGOBiWuBBFDNzz00wYdymF+avJmf275HZR9Xn9LvFZ+xOlYD
s7ba08G2SNA3TEGw86vkcWCxcFc7wbBnr8PMDBlRiVi0WnJmA2YxByyd65B+SbPe6XQbXoeeaVjD
IInydx/JLifxZX6wfJGvmiHYsBrnlo9AVJbTZELIHnclNnZS6wiDZVj6C/cPeBBkAOcl/LjyI3J4
WEAcQyVObC0RpDbzZ8lo8KUZmXyFQ9rDYUbpKZDgC80gA+ILc2VqYBNBG7ZigByY4nNimd7KSmMk
8nNmHu6I1yBNTqWhqIghE9zV3rFWKUnq3mxeZr1KrfiR5DJzF3crpzowmU8f+jme1vOQszqalbjW
rf8rhax0Vwg0gYR70umhYoAb8AoHyN3P6hsjpLrY6CP7mKSNipEO1rckXk95hXef5Wdp9q+9YkPb
tWW2C3L9GMVG9kBEwAxG5jkT0Er8ySNxDSHqOHYuma4J31oa73OrxBTm2H8KhQuKNkjFEE2LUqN+
A5rAG97K3moPYStxIwSIKJxgG5Qd7SM2ypq7BI85dqiZ9kAOMjqE/jcCifZI2DqtPJTjBjEtUXDG
g8RnBNrWAKhg2sUKfxqXjZ2eyyb/MUhZOYk0gtYUMkBuaiGecDC9WnPwZcVSXZU9nCOTkbCejDcy
Wld5lT96Dqbcce70Y+LNvzu8qbveA8Rbd459rgfzjdz6+6Axkl3Rd9xfueetxsxDvOIbW1Zk8TW2
+lfACk8ZaafIhQPYTpoAGHMxB5ut/cRctzrP6GJxWuEp4OMQSNY+IB4wTYXjTvH5Q4NcZn6dskoz
8EwlEJqCFhWIKpx9uPSTB8uUX+fmwR67QHtezClsMVC6qjgX2zYas+sQZtl1Dpx+65UT8pYuxIRt
/Wlt2T4wPYdgZ0eLEfyFrLK3BphHr6PpmHcDsE7PbndG2f4kSjkPZnYppoZlvJusez7abozxeBDO
lUFGTZseWl5X4+G2GA+V4Ja29kzEmiG6gmEfgljcudUJU2D23upvVmvRy9B85UEh7ktASdQtef4+
evqXZNGFqlut47hMD6mdvgBMdLdp4uxwemBy5No/jSE54srn4Ibxz2oUvuGmss0aI6y1U2EGQK7P
mxOzOnNvMdRCDISnPv1wasHweIZBn2Um9DXfRFcDk8AuS/+s4RrUOZ44RssIcJzSoe1Gi6xi+Zpz
ku9s1Ct6WYfiw7MmyilWu43LMMXLGS2BEKkfOwHNoZsMCz/eErWGaSxiCWqgGT2Mbi0PMkb+J6u6
uOYFot/ZA5biEfJNN8em0evbEQxJSHwlz8s6RKOvoPeynjQqsHssZKBzVlvCi36lkUg3uCtQ+5U8
/gzvfQ6ybeQUyOe6ox/75dZuCxMaZoMQbDS2nmJmVlv5Fu4n0JuTjVgbxpc7bHjoLXb3KHS7y2Q9
KCeYtrynem3EIn8tTetFcyRdXDhTWzhk5Za9Tabi9IO8Srkble1u0bt+uFNd3fdmA2JBR2BvKrSG
nvKeJsmciHHwT5XHxktUK3l2WxDmoXnD0F1e4V6X17AXf8YCcbKeNDCxgRCWsuqfO+9/sHYeS3Iz
aZZ9l9mjGnAIB8xmZhFai4yU3MCYySQ0HFo9/RywaqrrN+seq8Vs0n4WWcxgJMLFd+89V/sYW+md
0dzESpbhd9BYJXDBOnv0BoVSVU/BwtRFM2TC2ARJTVtWR5k3JSpLjfHbvsnQ9vtiI0nircXsI+KY
tvUTppsmNg4tUZdsRjKTVl/isPcuCaaphRsbzufY64DQCv8bs/UroYPfqvcovXflePzzZUR4xT9U
H4rQiQ5OW56NsZ0OFqWCi7qmKT0liwfR5Vp3AIadyHrBKRY+YPsTTsWSTPkl87ax7xds/uolscu9
WSBqJhNQxaqs6qsthvSsk7GOL3aVVJuKyfS6JCxxCcaL21Kf3kWpt6k4r6z13KOFSlTOqWA5iU1d
P/EQfIb8dKZRBkfoQUhwFmZDzByd6LpN6eeXSuu6nRRIEBat98ekxiKIRdPjNqd3CG5kediSfEvY
u3H6YYylpDMZJP5A1+O+CdxffR2ld9gdNYINPz52sWHnprIG9ZK+ekyfmp8ucLIdgajiNPUOw906
fcXveU5mhAOMiWlfaV52abtmzxWGU4DmrCo3QYVyFBu6oEVv55otXDazP+sGGILWRhsbeGmTlY3r
3Lc7/qmpOsoIKqNZwDJwJGPvpgo3hpM5h8LQ4LuhuDPHhyZHWbRzzBySEmnHsFM4VEHJuMW/SXPA
MhwK6k4TeGTSLN9Qocf3VlrWJoGgtY1Dq+NbAHVzggOxbP9bsxFz8jo0XgyfGK2iPdAOQJsT1CJY
y0D4Fws2wr4+/FS5n6xyhnB8QlFXeqv3dzRtXy3DzV8sDI5PVYxTwUtwYYIFW2MoVuc0LNS5bcVZ
htq4ExJeYlZUv5OuGY+WUdzMtNa2TJ8oWGga5uxO9RXlDJN7ZJaNH/KGd2GPY9L3VqZsFf/G9qet
dCjngfYYEy+/W121GqsAwjMk66tjjUffHvM36O/gYYz6LChaGFQTHXQHNs44AbR3m/LdS+3mkNGe
XR/TgVCMSO3ozUWaieGqvyBAAAhp9KMw2+moeKIBo+NYoRaLIWULicJjdFDE8Ra4fYelwIjuCYNR
3DD23ZnOtRru2pR2u05Lau4TrrMkYPfZOKPc+2lI1WGfBC/gx76CICt+DeOwSeVuHIz8wYd8IEZT
GKuMjxmo0WYzwDfZOYabYR9Vx+HdCSBPANSLHxYsxsRKn2xNIvaULh5Lv5YHdD7WYDPa2dpobpth
NlXrob6himgCYGBWHOws4u9+a124MIAlqiSHXgeisqGKM5Oem9nl/tGlLGdKM2/rGNheKTMVzWCe
bMX50ncxNOmpYW/jOMKzz8idfwIh/84BTmhlg7GnYdLJ/PLYubuMs9EWoiJIA0lIvsLmvdXa9JO0
cHLQI1pGkLiXgS/gjfNAr6oAIdlo544RBu/LqCpbyAIkGnPA9mHZr5lrYDeTtnkQNgp1M4G29Eo6
Yosia0/Mh3D4tjnMfYoPqpAJbEzj3FITibgWRUpVq8yuYc82DmtSNmF4Bm4arAw3TVZBOwT7XARf
CCoh3mCsNR4rt0kT8lMh5Ra4hY9tzaE7GDV3V0SdCSsnfqIK0DuU9ThuokledLcpnhVOGL28CFcS
R0qT16wrcwrPJ+tUmJLH2ww2OgSrZW9rO0TK/BGa5nlwrTe300wQTnrB6D+N14CDkl3W6u4azetC
4g+baFK+aL3Sjp1Ag24GEd8GAq8V3HlXa17t0IdAzkozF4R728ErPlQ36Nu61x2MH020dKcu3nT0
FdzclPuiHffrWjXO2i2d6FbqA51YJqCcJs7OiVm4F9GByw9rsuBuHGcnDHzkT8WSN0CFwwH+HizF
DA98b7TFOm7J8wUBJIkQ/6DvWQcc1NglaYIoJxGcsnzCaAb+QRgZQ+Iy35VSUgZLNyr2OVNexxS8
BzN9fEIi/BI1SFoQlYz66daEPED5RBe796BqTr20slPlmS+c+oiS1pxnOIwfCy47kmkh0KVSrEsX
rFOSVIc/m1MW6hxPaEw4TBWt74FIaaO0xjtNiGtMwb9SGcZ3Gpgptq5ngqlGMwVZXWNbQpM1WVtn
qVZsm4b/nTJkf9X6wp5NhSTYqmY9cCH9jNntIKGA9+ieBSWQ6xiV9zTYCCJwle5pE8hlEH/T5lCv
Ww+sMNtWfPSaS+cJsXeYVG5FVIwzuJVMdp2YN4Pw9z5wYc9NMDJzF6gQCsZMFjCKM8pgca1qf1w7
imMhrDHemLkTbAybuQXwV0cL0illSrQIrTY+e1JRgpL5dzov6fExs21jdcGxzQ17V8y1nioyTlpb
aofAbD9ofhmW5PFspiLnwi7jPQnLH03QP1l2nVycEADylFUn1bFstiO2ScOKeVjHVD87dfs9WUO0
dVS5GymUJm1mc4RI8Bk2U34kxUrT4fxSYKrdDcLcWsAxruqBeItk0g8EzEkI+XV3oOgqf+u515g5
DWg8Vv3RxKB0rLAkMcvR7Z9MuxZGLfYG+85zVkdyC28r2krfKt4xQS/kO3uXTugISoKddfJi5WDv
pG05sOrp3CJcemmgTO27nvQqp+EP5critY4x61LMRaTXpO5Y5TPK8FaEnrszAm16dhhCLT0qduiw
D7cTaQBSci1hyQ4mW5zazslqOuek8MMXzo6cQngpmAwvY4t2V37WUGQZYG16AwRUxNFlrddNup4A
DC1aKIyFaGBqaNpTQdET3sQxOriBP2zoPPPPqoZYLML+miVJdAz5V254bmCAZ5N31JzCO5bc0Deh
nZwFHu+LQ8x4Zbkmm33Ubblbke+emPiIJhMX/FUfPrrqdRobZuhtda4ZycLvMLN34BbFuoa9Nvfk
VbjZwulWSxCUbp5BeHdG7VxB76DhLSnXtifd/RQxV8psycRNEPnsuwi/QBEs6eBU11yW0DNCcC6E
Jji7ttq2a5yzjZX9HA/xvoit8VTivlYhKfwI4tNSlEa6xdKClcre6HWeglPSSTBp1qtLJ/DdGHx1
mwbAvmR+Yi7rUjovIxdsyokaSaFucvT0Ut+5SW8dm0zuu2z+6LsOxskc20I29eWjC5JrhDDHNMOJ
3vD+RVRu4DWrQ3yhqcd0qEuqWxan7i4p7PG5mnJMCzC60vib2+W0sHRUUt+AVmJZ7pvewuY2fUjK
UbgKGTOtBhCakmPXhqRi+aD1E8i6i5QayjYBOdPLN+JtDM3waGNmMOgU8Tt334o02OCsG+lTMF5q
g1YIHY7BMS1cMDdVYm5CHHZrhr/mEs4WL7UdxKayi2ydDNmPzACGqULaIyH2Flr6miFyr03nqdGV
dwpif62TZoJjHL6R038xJ2Vj8khGfEZ1dejB8hJBmBsWzJCkuf8UByBCmzYsn9o6htzuq4BQUI0t
rwjeeq+6e3zrPeZMCiQGb60TAO3zOnrVm/53V4yXMYQ5Jc+FZka3av4yROqrM31j6xGNORnZHpuJ
f45Cx+MEl8BGMMIt1UpEqgetX5aieDdbHO1VbNs7eWww2Z5LK3bOxfRd5tSvaGo6gLk1yKYRUMSH
cIv10jt2NJxzajhPYG5VRZdTp8Z4h3aP1Q3wy04S47iWGOhkmpn7qc6MQybqt7KzvFUy8Jo7yAKv
UqOMNgeGDbosObKSDU9Ywm9qLKMLR9EfSBzFsbWqJ5Ga2EgYWysuCtdKDi8WzvKbmFKsLJRRYZhU
D3uyvyysmxydIu8kJ9jAeOKI2rcntuDx0Fb6U9JKd8dU9TcHdpLncrjq5L6f8ReXJMJVcu9IWU8y
Jt5nEUHEKnwMPcSDlJBSNzF607qB2lOrvmTMkSn4YgJuwQbYxTgw8ZfSIheZZfkwBefywoue+iA9
AKeLLhqci4tFgTfzeIjlodxmdkNrBgGQuoOVZ4xCW1laP65pB4g42ABoaefJHe0C9sEaa3WkQQ5o
y5xmin2rOusgytdU/kazyV3e6xa2RW1gkO1s0zphZ38keeS8yJIMj84p1PSBKxlWZj3n4+htDNkx
Rh7jldtPdEIE3AcDQx6rPIH/2paYrduYE3Rj6acIVhK1s2O2pM5oMfV6+mI0ZUeDZviajiG6HEEP
YjIY8wpzGrm8tFuuvuccg4HVuz6fLngLWt7DjmuAMRkaRsk2udgOKAcPx4VgmT+rSZIlI5FCbMWf
48nFYipJsogQQ3eZ0JCCXW1v1V2LR7vlyCdfgtBjjB5Vw1JP/I+eG886qHCFQ1BsMNqcfAwIXQ6n
xayKJ4mpYmUYwQ+qDygvTlmQI7/fh2V2wbtBXceirMyrwqWOHS7AA6sfAMXBwMCRssA/vJ1mNF1h
DXNFGFVegPi/u/X8VQQdySeX9yI9JRAbl22hvqZgPHn1NgjSnBhvccJcdgX9vbI86reAX5zBsWJD
o8xmYfeWttAndQBu/VQ48QflE9EG51QHlG7lcRiiN6LZlVPOlcTjeJD98lMa0714p8LIPTiQ6zqZ
BlvXxOxAt92xso+iS+mKNmSGF4biRrvEzZrbr9Msp5Brk+SAYaPbZM1QTuts32NqdfTeojQBhEsQ
1jvafBaJ7LMtwplYavTB0TvZH3Gu9qrfpwlmStrA+zIYX/CZjyvKd6tNMwYrXVEBH4W8wZq4SsQH
YtlIpMhJLS2KYPyaGScGZQjT/d4btGpVJl62i3pOeggjV0Ya+kJiouASXd9ZBPJV3WmrwP2wW1yQ
jKj4c3E/nrCf011FN9XG6w9pxI+96KAUGZYPPkecWM5/UVg5UItZLRrgTqs4hYwJEpeOZ+bLcrhk
ZQ+eGL9jr9dMe2Gc7I1yXM3U9Opn6/X4cwLKPiypGZvU4fPHdsK7w5ZvJDj5ucdu3K4udqGoX3Mj
Unub3giiqmc9VvaKp5JM7SItNPgyLLQLW9eBOwiq06I0ZZbO8FTVjNbtYs4GMWwX9FytqdJAi5PG
73JuyiqEccZhm3XJI+S52WA4E4t+ai+FriPj1AzsDQdHtShixBEswMvRv2api+k2wr1Yj1e6ilZu
pZ0HJyueA9yojf1ow+mJ0ktWyy7/YrxFP0HpfGC/XrmKbIg3Ml8m6mba00LZ+I9MV7xaXswwN5Mv
ncn2mOXoRcgK/N0Y4TZ1akC3G/sfYzs35lSexAftrkbZWaew+naauDrEJR9BzVMC/npXLW0usCdP
/5HVhXlMMv06oOxRQ51dSQN82HT65KagrX6KPkQ3WQe/Di7A063doPy1I0N9Z7rsHq3pBpsuhgQa
lwUl0uFqEjRYucYYb4ZBX6a0aYRV5B6DMsiWaZlWa95z/wYAkI2I6j9VK8QAU1hE4IBH2YziV03w
iDF3rdOiOztD26xyJ1Mrw4e+w63AXw+FYAbW6nuDB+JYBgAXOZbslDbCQ5sHbsawaTs/2upVDLmt
pU7BY2gLwJWO3azdIvksIB8Na3vQOdhljseSpU37iEgTOch+ZyoqiDDcMmJjdwDZucWiCwfBPtp6
OzG/LT+0TJmHMfHdRdjbgDhwKB+mIriBTdezYm3ZMOjMqYLOaop7kuPHNIsdlTsNfX3eSbMqfe/q
LLowGBh40fhtxpB76i48tzSuEHDyTx3ohhVjNVIVYuWJdAWT3r84OdpdzR6+zqmF2DgGRU1l9Tw2
0rvPx35DSQNCBhB60362U2whbGfOojFFstbL6qYXwOfcvqfRMpjuNb33p6git6ICOkfr8eIVwj9T
EB89Ih+yHNOKOn7qcVORj1vVUDUQIALI5YR3yFfBzfVAiFeD+ioCELfOQPJoCoKnsrx7ZNQNmbuP
JsneM6t5sLnrJGID5E5CI9GYUjaQ9R9jDG0hTTlfBRZFRvNPnbBdTqiqLnp3mVozwiSNVpMJVGFi
dVw68502XkdD9JtPn4nD2b5UfC74wFJ0luFPjSmRWjTsOBskVLhA1IbGdGI8ObHGVKB3LqoiCQCl
Ev0Mr8QqU7BSyjYwF+SrscXajU04vCcDaYfvlt2064koDt0fCff8sryNBlJEETZrvU/XeV4mB4Vl
aDWkZH5VhKtv4EqxCqD9LTyNvb939GfPcU5NWrOLQ9Vb6JaG7YyyWoARJOm9askdpOL2nx9EKDkA
WdlKGV63ZkHvMcA3X0nm9CvcdPGr7I3xBvv8V58iIcRdv6HcZD4ddCxwNUKIv5d0S+z6YgTsy7tm
1RjTXAqEVq5Od8Ob71uvfWBOh2AsPybpigcAKuyYZfwTOZzJHh2k1NctcYNQw5WlZzbwDHWv+cHP
nZSZFjTAM23MelDnuJOxoPtNdKEzp17YgjamoXOJKHvDRYO2s9C9ZKJGGF9Ez55HtIqwHtorOuSn
Gwz6DgTdsggwzedJRoE6iiThy7e8082b0zbGoeijTzNl2NnhBndY9mCnTp9BAt7G9Fr6YsSra+B+
NF2FNqOnn72vNcfETw4R4eF9OQjtpOYvOm6JpXIoG2okEqyGnqO4ExOWHiDklnW9pBUjPWFEGtch
dqZVNBSPQBSMPDJBetlc+mLatGYH7Qs423KUlr4PXW8/4trlA+IxnqV7Ene7fsFudKevTh5taYvD
kDS/2KNTqku5anm68yLMFBYxlrA54TJr6EieMcx/pABwgyNW6K6Og21vE1qIp36dyvhXkPrhwhUM
eZJ0uuUmRQ2A2cGmxM+R6RYrbTp4bfmAGKEtch/0djsWXxkBqEWmVfHJLTkADq+xRrdeYJ9dgwq3
zgUpbjMBY+dEYKlSa4NF4SFJRpxoCn4WSIeZALAkDb3ZeKwzMKcCIlLQUJZgiQ9dooPdmyz/OVDV
TkTZz1Jm5V0W+nAtFdu7U/jlax5Ga1FTBdqOdn5rMZIejISkRRD5N6dS+ktF+W4TJukvmQ5XOsz6
fdbA/vCUz2wSJ8Lhz3/9+dJDKD2McYjwWPQZVdwDVgq8Ts3R6YxqZ4xOcqYHnc7PBmrnSOJxbTIJ
4D7pMRJnQIIeQQEPfKR9QcqamB+2E7/KQwJMzfTCn+Dup0agZfyqj8KXsbH2AePQY+9m+gvf7g3i
hbgEygo2mRKEurIeWo5rQTHNFTXsXWNkO3SDcet7QfeagjPWB2f4VD6BARJO5U16gIzSIVsWJSBb
VKnuU81fIhwxK2saxLEQFrbssieIIhxrrwDPoDvm16Du5ctQBOEOE4SxdbokfPjjcCzqKD/0XQV1
g2tqfggNl/9symzdSa5WExa7lYZvFiSaJlZOEkvawnE7n+HEmmfZdgcNH8lhMKMTIYL+BgpI7ilu
LVaYv/y3llvUshmAO4R1yBkPwRd3gnPoAmQWdDT7Wur2lyJ/906dLb5AMJGbxhyDd5YXZPbWYGLU
QMmyqFc9jPYPt5Xhe9MPpORc9sc/v4ykaazsMSr3jl45T0nkUH3BFayq4ofpxNZNc4Y3zN/xO9Q2
fctERVuTA4nftfl7UDL8GXJ/2oG40l4kgyu9i7N3n8amg3Ihc0tppO+OGwfketPkkE0rUycS4bhi
2cusfyEm3EBIx+Fd4iV6j2Tjruug9gktt/FCxuOwanr37umiek8S/xa7RvgEwzu9Ex965aouDnHO
oX7gmTjafU8sLrEjPBqqk+/5mIyYidgxghljHFaXbpBirQaWM4Rw+2YRxl0LOvhWlInZtxDMfWmP
4li2ro2AQglD2HiU+AXFSDpquHh2SitEVm9xi52NukZ9iJz5/bVM9EKiQsRXF75eaBfZ6tXNm79k
CVmewJ0yNi30tY5xQ9SXA4qCMVx5MJHdJ3e20Qgy9YAm3d6kfDbwroMx6MeQXoXW0zWypAmlS0K/
dqKCEM/DoO0xzLxpotKvlQO4eyqacBuK6DRGGqe/ztI5IzFnjkSS3/7+pZYuuc1FVVUSU5CeYzUX
DGLNQxm7gr5PD9Ei865hSWLUVPJkWuwo8qnVHHLffthRnE6pltUzGzAtkiC1Pn24DuIkFwtYbDnj
d5Uyea7Yk4Oq7jZ/0ix/vggZiqvmlA8sgS0ou2zRsxcsc+5+WwiM/aX00AeruMZLg96YeKYCRoC/
y+XCZHhZdsGcbu/CvKS7aLZjddvKx3hAcyytm4MprinFZ2SeueOO6oZX9KmJLfP658vUOi99rGcc
54lfBm+8Dyn1RoQgXQqNr2kBC6KR9MnNDC+ZfLFKN9f+OZD+7ylG2HH1uDk44IZNhnoLqOj6pgLq
LyDJXYoCcURTgbGlszLa/7+Njp6NjfFf/bAC1da1sW1iYUO1Ejih/9UMTIl8SPcjiUAetGvR6uoi
iTbGJWj4MscTouenpsMlqFVvtOyMlJ/yyajmi1aEXC5DhYkfNgjHXJPfyAmuj5n2g6aG6JDWI0KJ
GdbHrmZ7TgpoUYWZxcTFHXqfAxOcc5OquQaCxoi63eRp0J6CqHW2egz9JylbsG8pw1bqMTZWzLTS
Me9DntC3DSRM755dkLW7eMTgJ3wvPko6VPaGQZYkMH8Pk4YvKgrlAQ3j09VHeZJ512yrZCbaE2qm
KVNFO0gcG6RIvMcB49nx3hPC30FMWThag/idZ+4u7+pzZtzoLy0/KryqXMtUutPmy7RpqH1qMWps
DNXfddJNyijuETO0bcvlaao7n/xSfNADtvRkLr71Z+54Htv+scj1e+76JOPzxmTiSaAntQr3I6K2
JKpnjwytFCvXRG6k0nQEvySDgkvDI6tgWfx5DP5/Zw/+u1TBvxdQmF/NlyrGKgrChuTDP17d6mfz
8y+/mGFozXhvv6vx6btu0+Z//8//zAb8u7/5jwzB81iQIfhSbd7Mf1sQqb8GCXQM+//xr3//X7IH
T+3P/NfPvyQP5v/D35MHJAVwaxEf0D0d050h8dH333Xzv/6HcP/m2g4PpWPaGIs5+f0zeaAZfwNH
7Bmex0fOMV0qbf4ZPdDE31xLGDa/51geWgTm9P/70v7h6/97XoSYxH/p83f++uGm/ZsXZwpPSswX
7vxS/vrhtpvA9LDkPrgPza2PDEVKP7xI77Op4DP0XAXX9YT2xdR227G5rZTnnT0PsbY1T7FNlTTx
WWtRqjcfI9ay0q0MEkW4GSiBXYJtyzeNW93IElTocBnHNMzKC7vFi4SPlr8//qi1cc15dkdTB7w0
DxBCX0LgT/2mJkfUrz3UD6l1X3Y5USXrtL8SJy8hbs54Ad8Tp9yE3aL1TH9d+AAGVhKv6NMPomih
4MyndydbuN0qNH3Cjw1LL5lQwwK1mwvC4uEAPlwv962FWQlO7DONMCFCM97jpFYvttc8mqJ5sJ6h
zPbPXKr7ne3W37p40bQCEzQSSW7UX+z6oPeGgEg89JS4IWw7Sto/9aqk2j3wj0onpM1kPQzDXWhS
GzB5ZJhk97B8jb7tDC9jOjZ7kD13F4RrZgN1TUcVXEALcMWMegqKAsZC42z8KQYSsNQ6J0z+KLfJ
mnsyojyN5rfbMR2GyGEsKn1YpxSrHgJD4Mkgc4+rKnrQPgxoCQOUj35vZGa4rbCNLzybU4OKKRbV
lD7bE0HCMQXxiq0VYZ/NBzXCmVzqofdREIlclIZlcMyoGU4mP/54n/E+amuPAvHZVLgU05CthpD8
QDKUzTYhFr7wxvZmJ9nPvrKzdU2RaanGo8zyHPRgPJPTxUvSJwt4Bs5eoaTlDfqch/8GRlzGfAiW
12hX1V6j8XsdfHKv0oE9xRHBbbWnxaIGaUklNGURhCW5Mmq63A4ODfG6VW17vE2PlvPoatxZIkhv
aTS84mipsHBsRyN+pG65AY+zKCbrxa4YEcZtUdz8+aL1B4A0mBQXweCp20ADZmWqLXmilabZPeYc
1Lx24MmX8yMSbh2DYGutuM16NNvzeOFFPuulf69adng3N9NTPrVQmtJSX7vUJS0NOznaXCW2HX1k
dWRSHe6Zu6gL6i0nek6zENSQyDjBf0szg6XXvvtZJ7Y6x3E2EqddxinzA7dOfkszcHfcaDdpOGHx
gZ6UE4GYLCZbtvHbaIH8TF36yyqjdyAQ74Cv4dHTN9DV2qslobXnY7fkonwlWFdLqufZt6/1YGn0
T7xwiHRWQxI8i1Hge+4IxWGnQtIMue+H+dKF7zwM49pKK4zZen9PINni3s624KushWGNlxL81jKT
tbPvwgQrNqikdRN2l1ZnQgcttAASvXUKMCSTl+eHmoLGNKjgo2g1lV1ouU4B2asU3INRRsHgDChm
g/pR+eQEbLDCQFK0o5Zpe4xMw5WDW7QEbPFdivowZRT/0fDxLCDurpwOOiHnwEfZfavY/N0KjXsl
3wLLsfU+hPVr11Ei2DjBZ1blD0OG0aqpmt/mZNMlp1knwdoV28m7HQK0wN4dgl6w920acMbsbLBS
6mXQ4h95UOwa7ENjzq0Aq/uqquqH33wUJuySvM/OmWi1pUlFHtqLc87hgtjpqx2obD2REWeQExXL
0GuBkWZqqwc9dfUqBopUq5VVWzdTU+8xZUj8kIH0d/bWMAEmmvBjKwsmspS/StUzDBE5aEpNMkLD
FeUy0vGTlFBphQ7pN/k28ty3yKL5PSLOSislVwsR3nqvPxFRRoryu7co0ZmuQ8XYAYOPKTRwT/hh
k8iACVO99eHUXAvrZx/VwKcEl28by9omJvmwzaMR/5SkYi1LpHgNY56YAEdiVP3QArcAOpvRaQqP
zypoAVFNeXYTsa8AiGd5+2Q6s/t7EZdYdk0NcaQOinhhGygeltmfIEvFLIYhdzFkIR0awMyf4fGl
r3z/wxiguiX4wAOaWPwSvd5F92g6RtrT8Bmb9ldd1oex6tVWDvm2xiQRAZIFSgK1axCOv55Mg6l3
OS3tyWjWZeFRrwevJc0IPwg80RHUFxbCR6Ol8A+C/t6g4p+dkBA7Gh62g2ID0/Ux9nBFMoTQtZDt
Plb5Vkj9piNG163jb/rstXTqX6NO2IoLS3muICMswzkkUeKNPtqW3MWRJ97gFVtYYHl46f+cdgTV
p2WjyvFUTSZQC8/uNm2p1lbBcliYdrAYpgDsWF5fe9/G9096LPcYbKSJ/eb3YtiFbVYvKqfBThhd
JKPHJb5eQMCOVa75gxCb0zraxWZV7+M4LzaUBjD6pPdYudBclPxoK2lsGxvbIzgV0EXuB7rwLZ1A
nGhmCx/G6fYU/yo+6EDFdRxAcYCHXSCH5BREb1KDJlxH7gy8HzmAargK1VurqNkc/ByKqJ0MTJUP
No7XddRnEIXz7zYc0KENH3SCLe944h6WAs9pDXfGDnxLnY62AjClFhMK8fJ3WQ8a62aTr6aU7tsp
R6SRbbWzxnSvXHqthKOep3R6mroLElqyiE2pr3zTPmoVv2tjE6THXo4R4PQ8Nja6QWgOx/Shgu29
yfLTFF0DZT5i+piKsrhg+ikWGQNRP33Qm7gmCu2yz+rvYzR+A+mDgZReIze/+biJeT71dahjHu2F
kiCQPmXSPQvAScumdNFraUTom/oXpzUKkqrK4T6T0w/VV3c/yDAvt85b0LY4e6vhltn9V0Toyw/S
Gqiph35rmOwZnccVg93Iyz2AkGBC7WECfBixrsYRi6jNQy+4tl5ajlALwwaqOxNndFC8Eacsxnrv
if3S42rPyjlr5YpyHww2EDgwp1CMsKgHpNhBGMYJyPHaNd8zz7/5teVCh4yx/PgxkfLy01JYOrG1
q6l7wvWA8I5ag7fyKZncmfxB+wAnDXoEtFsIbLooiAxWSlI9lrVfpTNy253A4NcGNKdqjD8HpT77
bo8J+VfPqY5J63T2MAQu8YJnK9vVXsxSURfHVt4SpRPd0tDF74p2By+wIEc3P3tSSLBjFfn5lNwR
LKVn20/uow17IDR3yZj95FUwM67oRskPvmE/0/wHEz1xaHTQ3P3Y0ias6yaeaffTI+sHqvPoJepD
WvmuKvIHra5HZub2a1nlb51B3IaS7y+RaRESj6s21AOF666PvzXITByhqr0TgVqYaVPI60yirD4A
xZDZK6UoBzW06JZKsi151DwR5xoqrMu6RfWaHn0k1KAdcg0PWkJpQl2ie+Oofupd4MRJrn900FWx
MGUvxkgpuUMVzXEwib/l06ajDbQ3h3M/PmZqoKzTy4hStAg7cChDUM1Rnf69a4MXxWmWePyTqImU
aia7fIYSa3Qy25ZZ460ZzuQoxYxwsbnHKcp1Z+KTJWj2M6xgDOBi4WRfNNOmlzSTNjhVmh78IB14
G8T13+QIsAnhGueHzY6HS3iJD3UTjaFc0jYz7wGrqXG9GXFkr+elfuM2PY1DRcu5qKW5wtWudsV7
FAq+L4qZNGim8qyYMwUOkqmICLDVDOB9yChXJ+LCkys8xi12/qUn0+5gjqWBZpOQ+NM8PgBlQg/s
ZFfLoW+gqZvjhjnh77gu9sp0tL0v9dcoGX0mEMWeVce3wuYtLyOWTuJvjozLjUWqamUUvVxmegN2
yCjIA0pR7AtfO/o9oGyMehofgaY+dYP6+D/cncdy5cqVRb8ICiSAhJkC15OX3k8QJKsK3nuM+8/6
x3qhpOioumSTrUFPeqJ40gtVFi4Sac7Ze+16kAf0PtIr8+5HPD8rI1S/9KXOxI2PRskOS8poMw0n
wMOT6GHr2dgQgqUkoHaG5XYDvTkWN9zA4ZFEC+JDWMq3U206mBhUYogmZTqOSThclBqgMiMC8F5b
mDkzyD4A7hAITnqOnlxgINTrmLOjLs7Qi/urQiOX2unpy4ZKTzKSWqzrajgCE/wlVDu+sXMl3dHw
Iy3FN342To7Um5l8pSbV+1xQ06IriKOXFvuKkm26/M3o+ioKzBPd2OO8pU23yCfbNBK0j2T2aFKm
WidN1m57GtfKSCZ10R240UCxdJp8RSY0hB2dsGkF2PvSkw3XOqov0GTPPnRtymUWhaQ5L88jDgfC
cfHHs9LhREZwUpw7AsNddtUPTrTGWv7eA6x0h5LwygBpEIgI/okECuEFSsXCIEdzXxMD7GerqIDm
Uos3jcTQlYyzcBdM46PDQmap11ZAOyzvMAQuTf3K79fg880DdwSR5+Odxb919Hhr9bwP355bEuOz
TT2w+7Wdna9NAGtsVufcWiF5+xFrrvoeAz/WgeU1MXsZgV4EEOSrKRZk6XLwWpeD0Wx0nQVfcXo3
ZOP2zRypJUoDxQrtRVO8s4exvulBqCAptTy9fWGn0c665SDhB/p4rqdnCKl0pDA5IMYWqxl/VF1S
97RjIszCYtiZQXaNzGk5TQKyZsKinKd3UWsKaPAEoout8MLSa3/Sj/2AMXz0z0emIyrBLnO1uIaL
mR8dc5xuoAp0Ve6spTCdy1sIRURrjPFDSOIFOkGadYhJexOmEd6Bi9pX8SyV+uDOLTeonG4Wkwey
lMF2ZmHra8sLX2ICjEeUmkNxI0quIbQrD02lBRun48zj6GRhMQnW2EMCvrCxt4wVuq2jr0SXdVzR
xeGOSxbc/dCXtMpJ9EEW/ctPBo1C802No6xJCfDW43iV9BaedQWUirDAxtBXdfFYg+wUPp+ZS2Ir
Bg2VjndEMNXMjueqA1YXYfr1ykiDM9k0CCUyzAwtiZ6q4KqtI8bNe027oiV7hvlaP/OxSA9a/xN+
uclS10YAR5ofTtdYW602MkBw+RVaDg/bG2ddwDlSowkggKnY1Ssowlt9qfIr4QR+nk2lxb4IEo10
1dIavZZkghlJGhbjfo1lg7hjNhb4SCMd2+AFuOwZOyvKFi/bL1q5Y0bmmQf9YVPor/hgLm2kGq4j
dMyLIrnoi/Ql4VhmNUBdEPFthFxswxPML0faW3UYn+rEp6puvP+f1Cn/3zFSTDAV/3OZ8j//A+BB
+zciZfl//KtOaVKn1GzTVg3KjpqwgXH8q05p/MN0uFfYBlJpXaBG/e86pS7+YVJ/xNBmIO/+Zwmz
+SchRRP/cBwd6IqjW45ta8A7/p0q5dJg+LMBYVimNA3aD5awdejHp0AOqNzo8iCZlat4P9PRpZH5
yz9Eu8i9HN2fxN25nfleuwDlnG+aH8sf/WFoyQ+iCxZqx1jKp3/AWXpfJXNPJxl0NFsPg8eOcJND
yWeiSQZDbfjHS/mkIEul+MvhTogSZQZXtp4pj3TLprpkRfjRN1wVsYBTPjySo2No5qUKLs5/PxKN
RPJcc2LarfI5bC5Tn/ORiV8nuK+Ci8CoiSa7TnF14+1wv366D1iZ3y8SyI1UbRZx67STlCRhTjwh
Qys5gqjrMF8yA5IL0SMw631CWuTWNl/wClx/PfApS4ZxbYv/cCQlNFWKkyK3OvaVRSA1a/gcxMId
hPaGhQyF7ZgQxoqM3TkYg6X8cyX6Z6Phf/MybR1sjUoaPUPj6D3pm1XCVirSuWNP5eLLlSIWxbtI
qsDYfP10H+YoZUFT6JZumBav8/RXhWKTWbSFUPPn9NPcJgQd5OLTyUavJDiZ2kIWoSlUK+41X4/8
4Xdl5OX75mdl0dCMk6nUJgqCggowrM3maK2CxFdU3PAhtSTQsrhfEKFWDtQ1g/rVnARdv/76L7B8
D3/NZRshrFzaIVIagjr233MZG3IzcmiIvdYGJo/WbYQkV6g4a+hZfz3Uh0/z91COoRtSs5wPb9NS
ciEQzMTeEMhbXsWN35v//otkwgCnNFlteJcn65zwE9uYyY8lGYzKXU6UXOdqzo2vk3WSy29+uo/P
I7n0w6+yaEQhtTyZnYlm1bqvLGVuDTJxWiAvrbPmm0E+vp9lEIKOljbW8smfvB8YTnqWhwmAtgp7
uY53LC1mE6m0Xq2Jreq++QU/HU+amqabywZ0+gsqi4cPCGhMqtGgHAFZNIsjt2teZz0a001caM3N
19Ni2QD+noFSxQ7DFmfgtrLpx/21QWBtjFK1g9c5p9yo0COT+2qOnG+1yfjma/vsjXGTFVI3uG3J
01adiQnawh1Ibj3yPDV6DcNfXz/LpwPwLWncznRVP/31YqFoosssuu9ToFxy4ykwoZTNN1vqJ+8I
5RJTQrNsts7f+K0/tlTSpXonGRGYaFZJimMS62VxUHCDvTfWEqIYxAm9i6+f7JO3xFZHz9TmTGI6
p3uelZIx0iPjpASGFk8gIYsqdavZ/vnX43xcEKWOKVrD6gizjM/q79mA71W0DYhIr6xTB3B02wHH
SEm0ehVOERB3HI9yX5GzGi7889XXgy9f7MlURDHN9Yh6L41j8+SLzkpKIFMHNlsxM6pAxauwnXaf
DdOrIGHxOqMYuKMG8S9hwP+4zX02LMc8wWGQbQBr6t/PrCVJl9D7S8D7BMM5O/ywpvbu/xqyRJzP
3AbXMdfofU9punDDLoi+2dxPZ+2yUIIJhtbGNsRBlR77n0e05RriS5KCvBZeKOAauLhZdfv1T3s6
Z0/HOHmvOJuxTIp5GaN9GQp53ZnhWWWSKa0p3x3QTscybMm9HJshJ2s289OFeUwnkTc20PwALSPd
OtwV6YjMMM8omkNN/vrJTn+9ZTSDA75E4aOZH9avmNqeZiZ8jXOhPZm4lIg8/ObHO/34TE5c/NkA
1KSD3uD09FV2pYFMk2Vlqi8mp3YzAoWcsfxmf/5ulOVB/1hWgnZo6Kozih8eDXE2Vw/ad7PguyGW
f//HEJlCai5QNtZ6pDeSGHnUQS4qxW+e5PQ89/v30lk/8PPZFjqPv4cxLUrSyNcZhhJscqeYT6mn
XU/6/b/35hnGMFST1cIBI7Lc0f56mjnCGaboNeuwPwgSyWyLQuPkfDO/TlfE36MIfDHLCqF/eBgb
a4dUsYnBvKtp1wDIabxRy8NHNObDuvRHcN6mmR7LeJpevn7AT14XYD2d4z7Lg6aebs2SZqgfGQML
U5BZb6Gm99tyzLPdnHXd69dDffqUJnGEvBfUOerJzFApeoXDTNbeEMDXiEpSckFUXdPibhO6ZGVu
/FBIIPO+HvXTB/xj1GUl+WM+mpVvDjbsZK+uMpuGGp4IKC8TboBO/2ao7x7w5JgT9dLOgo6hmnJ6
k7Gun4skvI9Uem1LLiC8oRtCsv7dM/fvyeNQZWNT5WJz+gbHqCRfWoXfm8w57IKWAC6U17b/zRnu
9IOD3vj7dGBylOM8Yi001D9+xz6rAOHkA3KY4XGE0RIoaD4kou6ZzO+rr9/Z6W65bM4aHFDuasub
s07eGY0huNUx/QWp0a/3IwqmDRJSn6TLIA8vaTve9QhIZjAUXw/84fLNHqaZkBoReyH3su2TBRL0
T1oHIb0LDshUNC38zcU9ct6faVrdMWXvG04kLRlymZM+fj32h4l6MvTJ5wFytFa7Bv9Z4TySv4ox
9T0K0m+WzQ8g3dMHPPlpUUglhmKEFDByEsD9aKOIHDGyjb7Er3DjY9zIxNYoDQL7ooPS+PsQLrsb
SCRLqR9cfP3Mp5Pq99/GsgWiOqAESPX+nlTmMPZa2/Ki9d4+r8L+AO7gUEf5OVyTQ6cmb18P99lP
vCw9NsdOlWrZyU9cESfQkcRae7ZJb6MKtpWD91iT3/3Ip2Tg5bHgUvFUjmprXO3+fiwHmzbtal4l
wqufgxyv4gTnZBFt7Xkx+w4t7YIJw7V0xn1BreXrp/zsR8Vcg2LRsixDOz1rJpE1dEMrKg8Dm9Hd
BU5DJxm9cDVftVTn/JvUwPC/GckWljdfD316UOLB+WgsViFqSCzzJ0dAcwZjgmNpiViwz2mkAfzM
vnmHHxbZk5PsyY5cxBG2klEF19s7d4uKWJ0SnAiwfWvxwKJ03RJ1+/VTnS5Hy9LH/DSFqak2ZY2T
b0ZDm+cYJPd6iC7ICZyw5Moqf0kSSXZ9n6ExRIuQ0ZtoaYh8M/bpL/p7bLlQtAW3TTi6f0+lkF5e
oKQTrZ2SWAsc4AnpokbzzQFkeYI/b0XLKJKDLepbS/IfJxM2IKQ1DFMW906L940MgjXOt00ROMU+
QrHwzQT97Jnk8h0yPakWn1bESo51uY8dBw4N0kXITV1mfvOzffZAfOKOpKSIiUac/Gy9AYMIWGTt
Qec07LNeFrRUSs8a428G+lApXn46hw+dL91Y7iQnOwbQFpJknKb2wlhdG9a4CzSSLdRiGyAT3Mh+
2Fd0bWGVNIvXFcTRtP56dn7yqJKNny9eCC52pzfaeFSgsKdtTbyyunFQPfbOOqDxr4r2m/f2yXcg
WTUXQjyFYi5ff89FFZcP0Eo+vf7JJqx7Lp6rFNvvNh2JdJV7UxTf/LifPBr8Uh6OGUEp/vTRImIH
AtUXNW1L+raJ3VuPsC3gB2hktOeIUb75DD6ZmNQ+6J6Y0lg+uJMHLGfMvPPMrEmy6tdscijFE7H7
+nV9Poa50NNZT0Cn//0jSj8G7hPxqQE3jVxk/snajnXzm1d1utMxKx3V4hzDDdlcLhZ/j9IFoMRo
bJByPZOqntxF2q+Q4b5+lN9f0cmywSgsiDo7Kq2nk/20VWvVLuOx8jqn2CZp+OSH8rEi8lOgM7KB
RMw4NRRyowUqZfzJgqjwZq+gJYaYvVYbeRNn8cKhmHyEg8k38PFPZg8fJfUlih4Wt+uTnSKEtVFx
yq88ANPZroRYsuonAj7y0opWStFX37zZD4dHmguqRonHYq5SIJQnqyhV+F7tK74PVu31AFtEy5wz
C/2EMWm73ofLWCuXsSXwUM/BN+/i47QyqEfSnWTe8r3Lk2k1z6ExmVbNSUraN4bVXWep9s3zfZxT
DEFtVRp8kfgqTlY6lJ/YsybmlJ6T1thdNby6hQz+9aRavrG/5xT7AoUQ9jpHEvfwYeaaM4Ar1tMK
P6hm35Ygf1sYB2BfPLOuVpPx3bL2u7by15BcaHRAlhxCJWdRZ/kr/XG1sQdTrxWL/b37jcFHyWbp
1U9rjnadg/ROIn0tml0VB2vSSlfFrDwlnfNeRAQ0ff3spyc3y4BdSM2XsrJGYfT0F05k0tbjwAQy
rMkL5DO9ByS/qKHlU1DM37zOD6v5MhhkDyzWFt5R/WS2ytQv1RqYlEeT4ao9m91qxeH/sd1+/Uxc
3T58iIxEuRe1oEn58cPEGdLQGGUZKuhQUT2alTaLVRWpkw8iTe2ty1Glee0qKqc5PGTwbMBbkNHq
Qr1A82mrgp5c3bS6hBYsKsdZ9cGSBzfCRp1vZKW8dZVxqNKuQjHcBj8KHYZAxFF/hwDMOpq+bq2Q
h8iVkccV5MgB5INhJljiO66xtf4jU9BKFub0Sg7dfTeOt0mhQgMQz2ZvY3L84c93mdTWE+l2k5Ef
00khGJNWUAkAsgRhMZwjx6qdN7OpEP8RJNWQQ4vV2dCsCO0jYAcCyWS5qkB5a0W3tmpnizsu0O8r
bUJWlGAaqtahVZw1fbPLa+U+M5DG57vBrw+EfiHhxg9mrbV0L2PImSrAHV1ch/WiwlMQudiuaarH
BKdOo6FUNMN1Fy3iUd3w0CKAHQ9x/lSQHexw51uEuM7naDbPB7gS8AMu4JaSJS8z6DbdCP8DgF8B
S8WjG3znt9kuJVJclrRTYtjBpuWxd24D9pWp6S8Weq4THaR/15rvkRJuhjzG9GNhTmnGd2eU75JG
D4TA64ygBgW1WmRoO9Y/grTr+twKky3enW1sxrdJ1D4KU6KpL6FAErDeP+uIIkm7WBO6QRLzuLKG
aqOMMOoGfWuq/daR0cqKUV6r/sHHljLizNfLXzGiTNj09C7gAxtOhhuxXU+mgTOnpRaZu9V874ft
Ae6LVxF2ROLfUaDrIyJjhOuNX7Z3Sztz22jNajM79yGJZyhDGzeDw1IhxTp0+k7nGWLAQQI+Dp1b
one7ZDvFF4RaaNVrGEsXfnU4nYcDwY7bgnBoUsCUnYg3wGJQzlWrOgtQ7G59cm2wcq7B6eTRjzG9
UuItwkzu4EQVoH6M76ZsiaMg+TBXXazr21CC544elaR/tDLhlYCEyJ9bQY30bOe89nGiuSm4HB9i
kmsZ+xEYZnNX1zC6zCV32c0RYht33CzOykVy2jwV6vUoxYrfVRi/Br93caohJzwYzAV7larnKZQr
PQ7vM3JWR3mclSuC4toSgSVyaPNa9oUr6yuru0nny66SBPUomzRyvDAIJxKnSm8Yj7opDxoSUF27
j0cOWCiDU0Jqxdtc7lN/XkGTISySmKgCNPVDKW+T/qknZ85cW06OZu0+7pGuJ0dDu8d/BAehGcc7
GV6O855KBsG/urWegfaV8ImARJjaMQv2pMu7Tv3YoP0EtYcivDuIoL8UMOAwrTR7O0B4GxO6nm2G
OHazaZ9Gzz5XOiDSeb/HdWqTI4zDpfbvF6O3/WZpt4P+iiENewn5N0vbwUAavKOj1Cxayw3ja5gi
7EuBza2rz80Oax1KEcl/UyELy03Hm7G5wqLakwQpbuJum8Wb2LgTlYtoWvPS8LWHOuocs/Zi1GAM
eXoFCmyk2Y1lTJ4jyUWc/lMdOhz5voU3yvHfhdNd4ov/mZfY6VT7IeYKAALQ3KRYwTdp11Nn6dc4
8/qribr2um4IwvVVkiVbvZ3Auc9rnQ8alfTFBGWp4ViKHwgpaPKjt1OPXL2djIwS5980Il82t4NF
8mEiH2BceEbgH+SSZGaP/rWjFMCeqkst5YsrVPN61upNFToXva+AzY6aBAeG/45Gb1u11mHIp4MO
ODcJzXuTzOdQxS41aQKKilgMg1u1ZUYWyqbu61ejJEI3lQcWlH2kcKUSLx1Znkg59k3uwLy7IBTp
Mu0Arc8HPd5ovHl4gVF3adgeFB2Ow7T8Akdnft+RPcJNlxj4Idzhu0HZR1+8Xqv9JnXusbyrwxnI
+yzdyNdEburrcYzWI4ChcJf711rGMo3lu30XRKshDizz40K2HTjhXdv1Q915SrtLXot4M2X34N8F
BVp6j1A4PEs7UAwiPxqxMbahcWeMXkUYQHAxD2dMNZsA7QamzVldbMiphSWoY+OPXQXQdzZtA73d
2PazGaVvQdDeyqG/CPqfLX+NknJdH0ANbaprMQ0AFrPt4EyXelsQu8rBUw6kdDf4tZWCY0ZoR09l
1mz6VL1tjWk1AYiPqtKVFXMTnmx/3yXnWotZLe53dgbDqToWw5OePCTJsy+uGwMQ1Y+S87+5dfpd
G237ZbG7IuU8YnFU+sseesTEJCdq3UjWPnviYD82cgcjy0nJB11nTugpyY/OAff97iMCVeM70L2Q
JSMyqqOXCDJrPrkh+mwleg7sJx1Sh0asIpzkoWZ6/gq5E9q/zGQLWY8dza36FoK8C0EA4YubhDcE
KRn6hdLcgnBypc/halMgnAahNPxCtOabxaqoqysneCxHdRPOUBPnh0FcGE69CrQAo1y0SmL7nPDL
tWOwSSpNf4csufVKyZTvreQtFfCghnwFJBzNrk5/F/RKh8SmqvTjEMP06R+CKFp1UfNsBjeE1aOX
to4QDvajQmmweia2YC0GUgCSay2edpYKMGk+FEO1TYtLnKBJfAgcscBYvQazVgtckgRhlRYRusR7
v1QeNBlcDKO4McWZ6ryqAvrDESwNBGm5w3/DdfO+shEC5vBwzOnSGUKkvvE9RvKrWHPOYjTh03Td
tqzjtyKaeCv3jtVe4CrZ4uu4NVT4H514GTKgMu28nmrsvLW5H2eLlRbKbvWaaTt4pxiSLgCKjwR8
WcSFC8JoImArxcGx2AjQB0FYBiVsr7L0R4/iHAcu80p31Rx20nOq7izFlemm9InyqpYMZtTCtwZk
K3WISEt4aWbMR/eDTlwp+YW9F5nzghbflAOx4VgOk7i4qEW0A3qDG/bNUuf1oDi8+GjNUagFfNK9
1ZD5ERKCnD0nwyNWbgf/2aEnNUH66EDgFvirJ/LEJ9W4zGYNJN0YELAg9kR9XJvTdIhhqSmA15Zs
yKJhEZrJgg6PCcGMKoS0Rm8uCUPfoegiS7TEbDqwnjvelCSgC4t1bMvbriG5acZ7hnAKDv40cCjy
X2oT1rWSVSu7BAuViX2nmsR/clbhFwOl96MxDoCgJnFYaL/J8KoPo2tHEcRAuQ2rzJNgUAIw7oKE
IhjgSJo57aIrq7N0n435szlbpWtlPfx5fGjGg13dKrNwRZdsBHnJahedR1ZwU9vDdjANPGRPKfOw
PJtTuZoU57zNjM0UaUeFOy0ZaPug4zZk7qV/VEiIb4twNTbNS1xcB4P1mIZn3VzdpgjOumnZBNp1
U687wjQ5TriDfNLD1As7ZP/mAlA0y+uxsdfEyrKu3If9vCmU5n4K9I2mqq/58BPzGRnpDar/tarB
5NqEVnUT2pDJOI5ygzpDNnVI1QujvEvxiupduE9GjNWqgwI/YxXVSBP3HVpXRtpD3WyJZOrFzTS8
9nWHxf1chefLbqdMhlgBCKYXlMyk0FVcKGaFv5lWOhsyf6c1fSDzrhvY1aU5+5u6IUQ7MQqH18zV
MBhr+xaFVb+BepYfietSXVPFaTz4qXOJAagA8+RP26y1zvJYP1MLMmxnxwF/n8jMtSSerKpmaeJY
4dTarTqrRztuQXVisI2IxIVok225NWy0Ongop9SL7XStZflDwo8BhvCSLNZ9TphTlihXIKcvdKG1
6wLY0YMdOWC10HpqHZGBxeDl2vkomCCWcsk05ENstYM12kd8K1vAKuQAj1cVeLrajs9rmP1Bfhd0
P5zSQJpEqnJCoM/D0BzyEbozQaXFJlLLVTvvwUNyjj06GnckgfIwp0sfF2cAcV2yTB59Ed7ZEyAP
Tmu1fjV2/tmsmV4b3i+IYmXqVlG+BDyDBQ2wJ6T5bd28SvmzABiY9ucBgAKVBGvyVJwJTIHAK4T0
ubfuxy5dlUmJRwQkXou5HQOLYl/ZCgHOzLISAIIegDqbuH44GKaZT5Oz003IqQG3xVLjwr3wQYF0
Ttodn+xjltYbSrypOzjOtePkl6lqcHaBFBsUb3XYg2bPWb9GcG/bjopvsfAPFZK77OKyUxUc83zl
5ksuB6iBR1xI5Gj44A9iFll7VXfn9gBxkpb4yGlFudKtemU55TGWDzGraN/TfgPdafpswNxMfO4H
kUN+28Ev2/PMNHel2q2yysSedj4lbHuXCylirK/0jBpCnFxyAScQm4Jg/V4P9Rmo6/2SyD2A9AsL
7i5hsF8Cr7Mo2VKh5DqDJMA0b5UevmOJJ4tc3wPo6voVIMybcMSVUplk8lYGDr1qW/CnY1LZsJgv
UHvkEsUmHecr3+SdmNl8V+fTr0CNPeMeDGSBjcK+ciY8H+yRUp7nccDh50fJOVbjKMaMgF58KQKC
/ELn4JREl/wm/G9I65kC7hDRdtnmp+A2T28KQ93xHoYEpATmESMPXdbJgfur6ZbppRk8GdrTvNhw
rvrgWkMvGi9s9C549yEhRhz/sgAec0CmUOWF9XGUnJW5DFfp1iqjVZ7vg3kb6/iG0h3tviN+NQxk
lTfCbWhh9srhSDqQlwUXSb0fzY1aXXMXMyDHtp6ZFS6pLvb4SCLJtgohenj4dBrhcczKm3NIs1p6
h9Gtd/aCA6peeROHPNntewxQrcATN29Ta3zNZmjXc6aU3BaJylY0MKZP3BoKZUXUSW9sm6Ukr5aN
V+XHySJ0xIIQl6z8+ronQFmz+Zl+lTW4yCZydbPk5zbWcAU9mE6eM/Yrk6y47ipW1rGy701uZVxb
c/73VCX6idKYdeajmGatAxUxB54PXdcX6zD8gf27EgghL3z/aVZ+CJL+oDeEW2vaDHiQCNjLileL
BbgZvTj6QY4d3lmdq6kyP5JA0nD/tDjajmdwofdOeICEosLpjzu3mTiP9zdt96hwCEYAQ1padkYX
6yYmeyfXvJwba06Fpy3xWz4AkjzgdsNJXqyU6KdCChPFmNSZDkm7q7vXiUIM/jQfiIB2V6usn0B/
fbTg/stkEtFB6rZOOQypuBs2y/4oqQMkhD5tKOUGaeiVRc+Ncfai+Z5CCnlMUBi424PeoBR/zEV9
aJVDNAOXr+4ait3zAM6FHNLbzkbY/Sq5vNMmpCIEbD1e5T4JTQZ3T25IoORcQ7DZrgLshMN1PEEU
KDknn40ASIpxjRdKppx+VlPI2V0exkxD9cx5noCwLNMvqOSdQWXir3hT2LFKALnKoZCqQMKt9H5w
VEat72a1WgHMhuXN4grcudLvSvUgC+iq4LJk3q4tchv1IF9FNhDmytikQ+Wm0TmWVm8U20AbSbpo
gX6wGzdcdHSxxoNhFJeEAAZ6edTEO1x3vWrAT3Aw6onvoy3gmn23h8ayTnL/vVTaX6Mj9sWM/1AF
v9jVksXxeSQorybjwOjyNY0TVm5zRcHpQkG0rqodhJSE/Hc82KaJK52rvoPL0N736msyRJ7fXHQ1
SXTVY6tdO/oEpS7Yp3S54+jnkpFaQ4gHvyDzaY01daUnwS1wCMil1VmW4hqXabnRl69Feg0JUesx
xksP4ISbnG/jvBac/x0HDz7M+mrT2WZ83qq65KGjeZ1BcrDcTJ0xhmUttbEB16lLp12+dQ5nr7U2
mRMgHi5q16k56c+ypITvNRE+N7cQvX8naG3t4kCrPCL0qhfs2SHCDLvfDD1mtlC8tXVGXlc+jwYL
RBWoN2UOUwUsNTz2uenByc7+rLzU9FkInEmWfYlnzq+mIBrYvcdIWU/8E5YHvVf3jQ4uKLKXuI4g
V7AMp5VRb8gWKqjQIU6wxoJyh4kQzLVqkRa7JiKm3DDr+EU68XxmJ5Z1hhFqbN1IDaqdLojCU6LR
hBofGuVtNprFFdXZAoB1HtWXDUSiXU8X9WaJnD10QPQKt0d0uS6qZtgqQV2tadVMD0RWgmWFWnLf
ZJ12N9iie88yC4yB4wuAsCBuiAwOxGRvlTkHRxZEkAXCMrxBuQ5CL1Dq9FXkXZTu5rDjXFPJetio
nbLQ1dC1tLQPR8hqnFZX/ZiItV7xFmF/2DgwUqeunk0rarZzQ91xmPBsEJqTP5l9r140kmcK8qLf
+bpt3xIpw7lHUmqti8SmBlBLQXlPEoiX67K9LoAbuth0CdSw9Mh8jiminoemRvGxjbL8gsyC2qHi
VwWuOoVsXXTxiFfp83gIqcCyNKm50hPpbAzveT1xKR6gKBG40UZUxvt0KB6i3uj1tTpBgiJArO4O
qu1HnNhS/TqdquqimjIoB7pWvNi+NjYrMp1Yv1JH/5lJ3aGI2g5Od+ybWcYbWp8xUz9PmmZF2lDH
uTMcu3WmFJyMtEBANunivL+YgEUK12pbcVMlQj92wirhqRsAVrWRK39ZT8k14c7xgbRrxSUVO7lU
lcTi05/m2C0GECF9M+j4vNlFZ0VrXoJWqLeqNlSvNinPQLljizp/UTjUC1J1eMAbWW/DSBaB14Mt
2c7UsCizGizN2aB2d741pnTb6vrFGhBqxkPKijEk9nhTNvnvTRCepAIv58coAVA6Be5rPc+dRQJe
gNcqO5gdBMsBTZlJLIytPM0o22LZWHV1xUWiyon93MaVweGxiixN2xpayEW/a4XRbtS2nPN9m6ZA
k/woxrDbywBqSpr0JH70dWiV+wpB+GrKrIXfMNfLmFbsxAcOc1n5nIm+aG5lr2T5IRjn6JBoC3KW
ip1+LBKVyp8a6XGyMUtJkoEEk4q3lW2CC3t2bnVW/z53I/HQfZpLMkk1eyClRTfCgxmCsLSTInpS
F25ZnAMEygD9UJTQjbWqZpwMzbgn0Y7gOtuTHZdoSQwINnru4w/2UIEqnUp4OER992e9KVg5RZ03
GMJJYd0DHio4bpQptF+EayqsPhWKC0fxwr7uoqz64XNFua19RT9GQUwFRlIFYQbkARYDY+aWnMeE
b8AKoQCb4VWOglG/TRph7QydhRWaD8VyEfnzBqomDYgxiKAo2EMw/6oRqVaeNlliU8+GfZmNgWxW
4Ajp7Vp1Wr5riZlFm0ZwNW57wpEaOAyAC+9Faz5pHdwlZLw1F4+8PvfTMl1lRv8yNSGVgHHsNgH8
QXx+obY27S65JC0C5BB51SCqVWSQZCnMyOkhvtDcQKRQcvlpOdir5Vtlj9U7F+x0U3fJkqKgjm/E
VUM+bfVReC2Oket21tSjjGf9WWuoopsh2YBjPvpuleXadC6VIr7jfEZ3gHAFtv5YVCWkHbhcO+Q7
w5M9qD153VPTPKi8e93NegqI4FFbT4loe7tJX1ksNHPKcQqH4wUIqvo5rVMk7JPahqCiNJoI4SR3
ldmSSulwKIo0MmKqiLtW6eSkSagylhbHxKo8wFSJ3qbZiS+sKsqvgzFnT6zhWd7repruWQKaG5PI
DdsL/RgKbpjWKqb2LHihTzc+hkVIcG8cLkW2blQuEwTVW81SwpvKJmYjq+PyKrcniO5lPr2h/CQx
qZhx0FdNPlOoisOVUzb2i1I70SvpKx2ZvianqEAo08ug9wVF1aqIubIPieocutEn+MLXWtLYmgAm
mm7mVAWRTiOfmkiMM32FAM4osI9qmfqctp1yTsk3K+qfeaTULUGovLlVjWIAvg0xVoRzpp1+o01V
TRnUHG8zw/BJdrGANYEtAoRi2RyMiLhyp7IKHnKLulNJnq0n4oBVniTtJ5lExS6RoeqcOalxQ04E
axNhURBe/awYhmptc9QGaasYY73rq8Ah0J263VMgoxT0QRRZoNAQqVmrroND4lbIP2oOayGVjKgw
M/NCk0lKFGsZdrh9636CmCc7WR2iMJwpxba1Hl38F3dntts4mm7ZV2nUPROch4u6EUlRogZLnmT7
hrDDNud55tP3ojPReTJRXYUDNBqNBgouhyOcliWK/zfsvVeLCrm85LMR1KScDGpQv/OsG4Xbkasg
MpUG6+Uk8DC0s9VEgbif80Br7iQVGMNeC0UgxhwJWXZKeR4Y205D3r3kkzjy9pTJ1A/eZL45IA8H
RgMt0BT3jNKFrqJ0nScmPXSyZYclhHaZWbwiwV+hISz0diDFoLSqitmsYsgadfdivM0RxvmhFf10
ptvC2t9J8UYfm8Kp+7LBUxmG08egRkNk88ykZFRl0rNSyv0lI+viBWE5eCgR5loCanjSrX7fRBK3
YYKu0udAstrL1EVfHXFgG0U0PXQAAi0wKQgSudGbtFPVXWoEyhmrf/MWKnXi0i+RJ8N+0psj+hPO
spvUUEIZRcVtQ9QbL7GKc0sSCLqe7ikBibQkxKqQHE9uG3w0g4WKbryIsEKJJz2SSXCy+m4r18xA
iV9/LwVQnQrIEyoQGo9qqArOTdNLaf+Bmt0REXbWBUq5XG6oC3XZ0+a+2CqcQxB4gsmziCJy5yIy
fU1tn8Zgsa1Wd+dW/SphELA/6nyjFRpXXkZeMko4DZge0/K6JWDakLfZ8kp6zba1NEdocuwH3hTP
x059mjSBpSxQlzZ2xpD0hA7QF0SHgMSnhmSguokYLw33U9e+tcoj/jwPXGNHoS6P1Y7IcABM8TWk
l+jAXemcicIYc2g2FxK7W9LWpPG7j82rWEtuPz8GgfyCIY2xlu5JhKgY5ONp7G7k56XvD7KkeKkq
vlvJ3dyLnsEetWRJX5WKy3rvs53IGGLWLOa2MQv3I4H3YT7scMBs1I7aSDlEhEBI/cFsR6cNEzIC
J9/qmoc4gohFVWbUgkPAzFaNf81ieIfzmSCmNRpLcauecIiB4EGJ4KhkZHBK44aDiB6anMxF93V5
3blThQjaq66bbtr1LyTUOhXJiFMo7fTqxgZqqnKWvPGvELjYxgh5XuNqgw51gz7sHEApbgnzCHnl
opReWXTChn/VObzt3NHwrbz3ge7R8QY+Gi03BWwUnM2g3wL6TSk6V4Cz+cDtaieY2rWpEgZ4Ts69
Eomr20j1yRiHkyGnNxkzWhp/KhEjJuZqLWGmsfKhFI0rsdwx+bFWsmU19DS0t0mvr4SFcqNFK85e
fwR9CHlGNIXHbCIysXtC0UMSCba+7BRZ2qGJu1cNbg4hAVuzUq4hG0ddTveGUR17onqBFNhD128j
RSOSVCIkK8bIUEERYq2tai7IsqW9U3JpE6rihsyQjdDfQnOkPAbEauZen4rQV4FGFA8Lm0P0dLee
lLACwTX7w46ArCUs3CLsPa1RjvGCRPK+ie6GwunE57Qa7FQknZ92vL+UtMkqbPKFN3iGs3jQXCNG
szaewJNvQvRIZZcynX1vMtqr+ZSWYOFRu+FisXP91sGuVkmCHJtfJM2wz6CXBVhoMqrmlDOt0pnH
R63d5cFyguZhN/EDwTGkmC123RPLrZG/CVS2j6lNpHFbZZI3C6x5F1OdGdASO9jGN8LbHBG4fNYS
myrdYuPWL7eyuGXZdSnG7bj0b4sEw6AOXpVxJEpFi77lmLhRSJAlc5xpjul+3ah7tYzHkWaom89d
th+G9wF4urLA7e5P1ZqmJct3PReRBFOcABPbAD6jusIs8jZrLwPQ8kUt7Zh/kY5E174O6bMgL4jb
Tz1sMRYJREeHHavOAAjFMazqa0S3UmusxgGwyaPkMGNJx0MywrfYUHNt0MFY821hS7mQ7VwFDyNX
ZID6eEXTASNgqjdQqkDzSohAFchvIqzRBgO84ZZaGi+DIl6kXt/WSu0Yc/lcFq2Xqf3eICmRUXes
QQC+GeFDC8+ZhrDlDd8K7EvZc/XqqeluBghP0Ze67jkhMJZa/tSS4Tt1yUeqy1860ewbBd65Dn8A
axv9ndKdSAZbRAQnl/Uxl/FW4q/MAmEnLQPZNamcbmOdTaN1MLK3SNhl5bfSfUGZdSA1YCt/BXo4
LCehebCMFxwCgbUXR182j0N+mK1jSgJ2iAem79VtAQY5FC/j8tAlN5TVn3FEjE1kB4yRWzcipVtz
y+Ehrm7MbtX6NPT1KgUZwmNM4ziXJ8V8baHBpA3YWKcymBWP206Jrh2zR+52UhieetyHafYttxQ1
E6JFnMCVuNgIevZCekfQh0dVvZMH+ON7a5zsQR+3BrWnTn4VNzYSWXW6pDJkGHWDP1Fs8M9/9JTB
gT6xJkT0pKmsZcnAVb4jnA9RKTlsQE9S7UPvcuaitDWBYF+G4MOk2oPMnSe+6wZfbIgCnIZNTaez
BNC9GXbWT8WU3jEoDtSneDYehwqSUfQhcqnI4W4gIQ6fMwonT9EDG8AuWw2mrhZJf/X0mqgnebT2
owSVpyXRWW9ZTVEkJZljlspnl+i2RFiTyA2XeDZFq7aSfrdEimOFh3yO92hu7oylfqf9oU4rqNu4
YYcyMcb01MDVVNIVZcaNxrhVyF6tjdgvqBLVUWUtyu7XEKV1OLY11PmXrDV+Bt1p6RNXRsMSx2hG
8+86u6SSvgnaJxIXkMtimtPVb0BVgV3orq54i3iT4/lZNkpEtfWGVo6JP7ISM3ItvXMFIdzVgkI+
We9ba5D+3DkND61i9Q0ExAnXe9jCQ5bhEYyrOqliWqGqt0xq7jNqlpZA6qCN9rPBro1FTEYKfFan
+5BwOTx+G0WpXAUz1AKkjYvxRCbhV8oQPQEbVOQvrXKP08SVg695YnzGZUzah6N30jvCWJZkZLnl
hldM56V5CAxtq/bsHeiRcrCHs/64dOoVJddzqr4nHF5tTHC9iJJPgqgZOYCNNqi4mVC2z0v+PiSU
h9TSQ898tKudOBGPgqXaYQ8YmpvWMMo0LlpOBUPwpg2uV+PFHR6VGeFcZV51SY246+uQDeP0ATvG
WdVgjVFXqgFM2FbZAZhx5hpSc/Eg9u99jK4gZlu+bJQivrYCrXG9bJmsH4YluiWitK0l0HdytKvM
+4To7mDhxjaNO0vq/EXD/s6gwda6wbGmyM/FnNUdbgjtY+jRruwGECTzMjPOeNI5mzX6LRlHVLfh
p7DTtFD5EdEKjLmn1hIvS6VTbXyhTHZm+T1UaU4uYssGoV2cRBRsKy7PClQibMXHNnuYtfEQtx3x
aUjteMYDYIwtoLFCOBAMO4zPc6EdVlCUJzRQXkPeebDWUjoWUZmvzQCjlZzgbJgRatHp9nNnExvo
R4bwlMWyT+Jwe8FXqm/oM+ldmhgmeZ10jKRpcpkp1O4sNoBN1A9i6ew+3iwt57s9mOvM2zOY9O6L
S+nV03aMnP6hPwCRhF/QWRvpYnBMRX53bdOTlTi95IbqLqQ+aB+krSJskiO7TVtMXFO4F0euc1dj
xSbwnvXFcivhe1pLWoBtHlXsfEiMY/bEciIVdsLNMJ/k7+BVnx3xJqIMu6nNxnxeEQrktlQcWE5N
Urstb2aXd/14nRx0ZU/8vpUvkGneOaVDRDekRbE7gbziXdwKmxjF3dCibxiukboLBpv9FaXucF62
xrE8NdvcHS8p2XgIWjbLTvZZIh+DX6TmZo+FtaHI7xF/bRVu+ZflRdt39gC706n5lygU6mcxdsTF
wWe6K0t7DVvdtWf2BhRnR9WjZlrnxlfhpX2gqkFZRQbp1nzO5QN5qPWBkKZ6N9wV6j5MzkzHEoCy
iBA6X04G1oaJUyYfSbPRngxxC67uEHEuKt9G/sC1hOWUgW+I9hBM5WN1if1w9UbeQ6j3+49RcJhJ
QvtDDHNkXjuzZ+Reti3gW/J0w+ry2vfCoTPbF050o4rjLRF5LT5dt7sR+Bg+cZmw9FoPxWlbiXuZ
uWALdKJnk9o039b0XmpfTfBgzG+S9dC2L9ZyKvgR6IsyyPL7PnZgGcEhJr5WlhC9bI3pnmUNJCrY
pW3wVXzTXSjNluIAOe/CsrF/hhjKiEkj6Je2qbIrTkeFURvCSbaB0V5UbQZoxOGTKMwuQQTTPB7B
p7Hj2sIn1yFQufoWWJZqPRaMcw1XZOjhoBGE12GhXhdtKb0gAjCiDcJN1K+afKBmh+2KJCNkd3Bo
3OBRQDLpBjQf9zm/iYMpmsgUourulcOSbusPJeIE4F6/CZ+0b8OlboVuIwRIIDa6FzvDdjqy6SF3
ktxLRj4QGvcqr0L1WCAuX7r1NdmkoQ3wMsUAyXtnBS7asT8Vu+GBBGch/zTaY72ezXZdbrKJm8iO
kPe0uitYH/D0pOHsVme9vCOrtUcDPGx5yJOt5KhAPwLDYyU/Th7gHfR0zE/ENUp4R5V+yFHX0kVT
vYb3yHHEwZ3utZ2yXBrJGWIPoW94U0lvjO3+QfMqf/KRelOhtFzryDo1T+aw5n9KvBWf9adwG7xw
wUwHCWCgbEu3yaTwPbKZ0DnAu81I91w9dIjMu33yKxJBVAr26mUl+/9RCB2c4Nkn+dc1Yhrp2pjv
jWIj9A9Tu/xgFDd/SfFWec3zl/LVfMCrI17HhCf7pEDiG20iN8PC66QjiWBy7prTZsH81R6yxE34
PdWN+hVduM03LEKiLSpzBjDzm/lEgDtw3eBUkcYYOnwn30CscFk67U27s5SNcie7moc79Mh9hJKb
QYPgQl7jQkpnFoub+BoA9dW2be7wW8j6QU8fgvZDR71DqCQ/D+Ao8+kN4N0U8QFPByu1z0RY7xD9
fXxPSxFw1Vpntd7CzguCI8yyWnrsmr0ovkahl7UuxFGRHSjZ7rVjmZ7V2XBn44nKWyZg/ALWPpI2
6jO/DPpnQqo5TKig0vrCHLJtt/LJeKVxQGRODKz50Zwpwu5nwHpMGClQwXIi2lLORn7JUAJzRQa6
C2qD9PpfNL6kofQj4fcEnjLG+taWN2t+68qzZp6teit3r5GOwj5/L0PPchKyH51l3gy7gsXNF8t7
aA3KHQG974j9+K0rFwblx9KRp0SMsi3sRHGTvgpX8ZBe8uf2SvbX/BVcuA91fsPFNfvrxIKk71vM
yIoDle9ywJ5yljA1xrKI0ZNOLPwgDZMJCCrmpt2N1kNVXSFKxGDuD0Fhaw8SbttxYyI9O8mHjFaX
L5Y2GZAYwFiFcFd6Fg7kjssH5bUMXTbbO93YRyzjWL70zoDQdbrr8m9xqzKWu+/8lFkos/5lvySP
XcXA6n5MXH5H4b088d54lfUn6wDWceQOwS0aoiPJnrNrTRw2IXhVW/gE1k595S/KEbkFJDLR53Y1
kMZ+HcSNgOk+Q2FKONP6arLAZh/nQ+PUw9PCVFV3WujJ8W28W7Qt9zG0SOpMT75Rzu2xAD3iVPvU
1dmq++FdHFLtbdqP5Ta/p+K+P5mjrX/mkgO3Ysq/Kp5AmSuS7t3iCg36W8X9Y0gBipZPIkd+Obgz
OZuWo5R+Z0IiQ22R9N/QDYJdJp5Iy0oQejwK+2arOKJv7MDuMS9KvGD8RFiiCK4EFbnzNA/rrJsc
rVe0fXSaw2eFKkF+VE/tvn0JP4P3FM3fUXhjsU/8zkZ9S1x6lopA3WeIJEj3uQkSODylB2RNeEN+
jb9Gy9fkffqY+DL/1i7c8KY8c7D307mjuBVtJB/zJn6zBL+mdvrFbrd9LQDe3mcOs9UDT+fLwKTZ
ZpmFS8StD2W6C2/xveEJbnXRmZ3d8RcZNhgay0O8qmI30UKEtkupMO1QIg0vize7NTT1X/q5+Yzf
2qNwQcHJRJvT4mhxtCbjtt5FF87VK6rcMx2pcrPu82fxSX+xzglxqmxdNjgDOYtf5FdGYoN4Rz02
B2sPhTpE25JNbir3uritB9dQaKseaURk6zkHNdY9FQg5reFt0HwtvVa1lxRnYs03gvHQ07VnMIE5
tTM8iOaZQa+jv0jVptY8FP7T4o0q+cJOylCsuNAo1GHvFGpsVzIy/dRj03id4iOLYJLd7DLCrnEn
UeACtzL0w2LtSuWtgYU7RAct4lnDGkPD8tWPBDyPHW+WsL8rc6b5uvXdrmo6A1tDBAeGyGuFxPgi
+DTlqtnFkPgQtUGIEIcXMdL2MCIPlsUKVqcmUBMJWUG5C+snhXt2W+jnWPiSZmJdTa4kDaCcpW9H
K7ixbtu0t2LViyDX1begLQ3Q3zmaQQx13yH/QZURShlYtj5HCJYnF7/eErmtdZkJ/B8fYroMjLuW
B+h7wynUfKzySMJ8gSlXqjeSqNM8CdMZRwz7nwZhxMB79CATGTPgLtoXmg8Gu7jFIic4avHvkAmB
KG/q8UZvkZL1HbqU2FHgofdTiu3EBSAbgV3XG2FM/KJHZtrt29oPCpZzHLPBXVPeheY5QUPZ+2nr
Lt3Pixk48kP1mXL5TG4EoAHsDW+g3ltyGgLwh1HlcG9ZQmiPDkeSQsI+9G06iHsFaTmdo/TU8XsP
NpnwXc/UYVNfK/VeUbhvuc1Lc+16sGduj32UtA5bywcnxzMVXNLMvJN5omhziCH+aF9o4ebmZZDv
qG/G+VLVlx4BNVOL9k2TNpp00J8GZMPyqTJRexytr1mx2xtKTzbpFQLb14ZtMVTAVOD2rB9rRo+V
ER3M4nXss73UNitu7AML905hESG9c2vtY5jh3wr3eCbYq4GhuFeFM/yUGUlaW93Kd7V3x3EPF71M
m62JLrDKkUTFzUntK3sQ6HOeAP4S1fIU83Kkaxj2am6atqvMBpRk9VojftCvKX1xvZlfdcsFhlBu
hBk3k7NgEnGWN44sk9uhuU84kWQd8kGc7yMcD+2mt55mfleyolkQ0aMN6LWAmGrWWgUIVubyK6jZ
V6vsw8azWKHDLYIFysiLyhogQJ0AL56gphzU7sfBFNnEK4L2CQSIQF4teVZ9j4RjtF7KxVt3xwVR
+E90+Ay7YGUXt6VgyekIlWDnauHVXNUEDLCzAWzAlc3QWejZGZgMQesHo8zsiYGpBkd2k5SBU1fV
HazNQ1qOOIOY4lZK1jlaYbB8UV5YIB2aQRIwhfXVYY5iaQv+wFmISD8KZm+9aEKCkB/3FShlp+kC
H0YhAyN+CPKhWLUoJFnRYzFDMdkb5nyQUbUPUyscjLbvyHbIauOjSSgDEiN+T7sEtqsYsy7F+jYl
inkNujrWdiD3aGuxNTAWrE2JIaYiClzkukZSaz11y2s7hMHrlMgoz0MUk1z3wXUAY+GVjTbukQd1
4IlAY2SBnAGvb6XPqDLlbb+U8VO+DDQdwzhcJUBdHv5KdJ2iBn9iRmKSxXpxWvRg2kuKeIUSUuIj
SqoXNQaOLaZsgBBzG+w6STqa5oOeS0QPhC03gVwjMI0EPGm+0+qc0cbYC8pR0HIW910Tal5A+Opj
NDJhsCIcUC1+ThqKcJwpwdJWcWPgka07sbNAeUGE9ihgP2z1YmCzLKEbJIuAaxoo9nyVQ86TZQDe
noqZ8VgbQvaSpXLohHGCXjTRi758MpqW7VTEKF/H6tNBx/nsUwMeMcqkvY6vxREkuLGekmgrB6VF
VIbOExN//Z1PxGkzRy0QoqYVpuS+Fmu/G0V1l2h5fpoMzBmsOpKu3El9DbO1JWQVlrexvKYxg2TY
wcqhVKEsorELqx06bd5Sc7QItDzcT0uJXZ8chhJS0jbzFjOQaGzG4dbra5YUfuwrIzGqkYSppK41
TDACRq2xwbJsEeDmcKlHxejE7dQ7jbnQyVWR4Zpdhvuhz+gM22L+CkfckYMY6kcIRrIdVlLry1OE
6TKRusCrFCYs3YptMpAQOHHWmYjVZ/G+HTUqo1g1a+46TWOtDYfAGFORqpkyLdb76aVF0dDdhbJS
y9tFztOeNqVqDcTzCgQ0RDn2SHg5dzGlvZWDpD5JgobobSgNcvm7OKydrAnQzdaV7umkIqyDbbX5
NBvchUKgjh8lrEpuBVNGitDQlud+0LpjisHrWekSk84dmiw0hAKVp9wt1VGIK5rUvhx4P1aGGVoO
mDEoOrkq47mYVZ2mOwos4T2bZqt9q8Bop5e+5lph9TY3sMzKvLf2QaH11mFqDFSwMJ8k/RkWFnu+
GoCPBrycMeKzwtNO3VhH7XCS67my/Lq2+viXMU+MfuClDjJVcRbMNQlPBYvbwMwEkXq4qMwh504h
YbXLI13KtgtiueiYWCbnBi9xw7nbk3Ko/Qr6GoPAEvRp/8reja36hodmrbVrpCY4idBbCbeCcEKT
e1Ijauc5APrHoocxqE8Oipp7mQBy5kxymNp7XacLQcPZLww39ttttW1yLSwOVhzAA2V1okYVC66i
HHvZdENgyNTyJUHYYvdqlj0Dzl9cXEskwJ3ACFsLZrMgydbjFEc1881UyBF1JBLBRILiyUj8lFzc
Skaj/YcojX9lZedNqK15opYCg/GvnnqYJkOqMyO3xbGAVpfiCTGC+b7ShMcuE8nLofn790ZzaTWs
/83GTxrOnz9S/tuPLBQzxzuMujpmI1l+U1ANGT4iBlpd9UC6D2feE7GB/8G0//efS+yauqYeEUNI
RhCxHn+LDyghP86yWpIqxQ0KHLIPsOAspRXS/1PBVLmkvVusrRj9Ecjwf4s2+v8gR3RNePl3+fx1
/96VTfwOwDYuvsgf/PphnO4///mP9Vt/D+qXpN8UBaECgkkZA9NPFsbvQf3abzohmxJB2DI5+WSv
8FIVZdNF//yH8hsRzzL+qzXjSYJFytXT/h7UD2tUNcTfw5JRrRgkh/23kvrNv+UhkOPEj9YIPVdk
Qhf1v4eX1qyILKOcbXRrx7yV0i1RO4jSleK+HTT1OBQM5f3ALDFIDgNj1PSYdFL1qnWTzz7qoc9F
YzeEEW2uVflGycJ0iGCNNJcWzC/jG8beM4TOfW9F7FFTFRAltymv7ZA3Lua+TFEvBxKANa0lRL9R
YUwW2XdEAC2DZXzcjYx3bIL+ARAw30pmot0jeuRdbl6gWDOQkQ3o16O0BUtpejr86iSoV7ao5GGX
Sr2MyHgoJMadqQTK/UQg4SaWlWlbSIWEB40RQ1OiTaAe0st9JBQNVhHeJjpsL6mlQK0UMHvL7IYd
3R2J4oU7SxSzchu5iJG1Q9XgMmWF9LQgGmDJFfrc9xbcNuSz4o/hsIv3a72b5V/CWOAN6o37YdLv
ihoaCKINmecLT4HYizYPawSOjLnSaEK89imDYiVDQZfPPcYLqbwui/FcqUPkVZUIQDPDhKpIc0Gs
DY2kqmO3mVRUD2N/k3XUEAbfc5CTAF9tEu20Kgt3qiGcRrT03YC9CY0XU/7l8ee/VhWO3mezFyCV
wpqraYcuJiCOZ4zaM61TPzER7CRh+EypW92mZOK1kdnM5NCJqntex/augeanKOn3MCq4VevuSR9F
ymidVdHP8yTowQeWyHErM2/S83DZIYCKOW/vm1SOXtTmuqSWCuxF6OFRHjPsUeeqti76VCmHQW6Z
+aS0iekQnip8PIXGwgPB6XaIkHkX5hUVc2NFJgYL7S0l+hMwbdYiFk5Dp5YrdWeauBoLUsG9eIVh
wkzTDqi9CHTJ1KOZSDgTULm6gJSWbUJtZZv4OxM8CG4ejV9I55aLMFe7Smf9xlu4ZebKhN+ocgYT
U7m3zGe5aeTLf7mvXH4/NP5H0eeXMoZd9M9//D3VSxF55RRNM/T1/yVZ/FvWzaJz1dF9Mpfi4cZG
E3kdfvp4SMxrS1XBMtxkKlBBkqLSf1LqmrotYXz97x8G1pK/nmk8Dugh5ITwYEj2JDXqr2eaiY+t
RNdmry6vVCs/THZwbOw6BE1Qf0LEBh1id5aCQH4q1KqYf5vNNFiFzS7OrqbpZUgN2oBM/DUv8Uei
lbtcY3Kcqpj4GtjrURL4GYbctpR9PYvvyhbvRn6uZUonodJx7K4fOsDbm3HK79TcJP4hUr9Cva+2
egRXLFcDNy2NZ8yqTOAVXGIdFkBYC7k9hmXjN9KIMWb9kAm4EDdB+pUakQKulgFGZuoDVknJ4m/r
vAXDy2dtmo2e2eYHeLqYmIeHCNUrssC09JXMLPx4/ezPP4700v7EIoKvggAnlePn059/OqB85a1a
vVU/f/HzNUW2IbAvrFaxshh0/ein4m2Zm8kO/V/t9+uj/vnszz/K2O2jILY807aWjKpGu4pmyh+i
NMYtNP2aMC2wVOgEb84KhGTjqrhuFWI4AlRMg5h6kCCpiTskImm/UFemq/8cE2lWpKRdmI9pzc4O
XUO1Syu2xElU++qgVr5kDJX/5x+z6axCrtsZBl7DMS8qf14//HxmaWxdhCnaZ6Em+nEx8qHUuYpJ
WbOLWSHOo2C39/PZnx9SxAVylYu7MU2+iqEeXdPsW//nAyDra5LKMCLhn8pjMW30fpztvNRfAg19
tQVxze+N3BLtMLIMd0RIVAjIUbJyrfv1DmtEOjMJwZAQMVBYFT3NIvmFnrDuIRdrk4wvZSiq+zzt
Fr+rELMEMeNmOO2KT2f982WtSRcf8S9yMWk+qjJqLOS7BuNQ2JNWmc4H6mUuvoiwvaDCe1MgefKx
WLzEbKERuaffTZMdf34j+M+trzXWSGzH+mtu6TMHfiZsTSp37dBm5mE2Mt2TQ/SLgYQq3yqHwjcX
LAObzTj035muVXu6aw9Dgem1DdkgyiBsFNwg505+Jdf9CFuz8WlvuLh/Pp3Wawp/CauaGeqX3s40
qhiX/Z/PJA3rqHZVoxDfH/2rPwuyuBfkt0Qs0aIm65X98wGV+R+fZZo0oVmn4VbXt8SffxFmqGsB
2RbOmBmBGwrqc8C5Hy2LxoaLdIEEbwVK1J7p9tgnOxr/xeuFuvCH9XWyQoGX7OfPqoaWtB+NrTVx
ToWq5lOdZLtADzwEui1UQjQHZRy4bRA//XyH0K7UVDVK812bMXBnch3KkvA8K19WEahM8jnBLKs6
U/wL5EuYS3MbWWeorJLM6DkfH9ARPclFxzCuu097+X0h/mExVxRyoj+a6FYCDW/0mBTRVuK9DYmM
2E0kyztafxyahbEpIibj4VSNZPO8a2Q3OCouBCQ6HxFiZxc9Agj3BYQuaYzdLp/YFLYMNLRVZjuO
VANSHIPkTXALSWEOZ73ja+FsBsRHmVezc3KQu6si4hzGwkMg56FTquY+FFu2zSgXcvJRgInwk2rg
hkpB0lDP7sxYfhVoWNMWz22IYs4iBskx4FpuIhYbRg92LskDd9SX/UrZdKuHYY2xMfWsv58THL9K
yJ1dUFjpaanw2k8WajlzsyiV6WgTTOg5nKiMdLYD08KcPVkPSiqdTLKMq45ji7vQnONYi0AULgg7
zwbZAaExt35PitLmpx5p+6TCjZVhaBwQkxV63m2LnMVsSuKdG0B1bGL+Xrfl2gQJbiZeZ2TaIRIJ
Z8li9SzGzZHKb46kk7zgUKeNlRFr5OqleZNbi8IH4seuaVj4aIZQvY7NzERtIHRHra9IzIlbCfNf
owypMKtlgcwcdTpYyx5heezhO35CDjlsl6b8/Hm4/GrSoa2NbVpEr2acWDwS3ZEWudxnUfgEVnxy
54XlfG0RHzJYRs90s+gOZtgl+7DbSWplbutiWQmCAphbCePfuAbrhLgynFxgw2JV2kGgBgOdkO+A
Ob+S1WScwjx9q4Ugd+soXpyh1ApHyQf9pWCv1u6UGLJy21ccdRHSZUDd6UbPcn6dcmAlLk5+nWfp
scitBzlGwiJNoeLAp82ctgCyxJsF0IfkdmWbOnJHwocJxvSmvzDV8fImwD2PlnxlBBP1WRSGrevj
OpPVWdI38uHnufr5kpjR+bdD961G77oicx2FnbGLE7wwU3KoUurXybTDvFQOxKL3zijUvd9k0VWL
xl1mAXrWRtQamGyNnTVJpTtw9ktcn00+3SRc1pNyI2Gu24X9rZ5aw2+pMpgoJgR1kq8IEnhMKePa
Q2jFyjXoe4ID8fdO6xdNNZf9CpYrqqjRSbWG685sHn/qvnjVstUiov1a4CXTG/Nm8nBOUfMmhbsi
IstEs7Jll4b1Lw01nVRGly7y+6WTeNpxDxN1fGeyr6k0NiNxotdOJY9ITPUHqZJip5luRjR2ThTO
NEU94V5rss3qAFRL5VXFwrKbZ1qAdtBPorrKFtWTNlX1bqZ/3BgCzqW8LLvjMjWu0TaIlUKtYQ6K
QnxXIzInDVNUHo3kUCIidMOMPXWFXcxsNBxvI9KNSY0+ekaG255DBbaW5GQoCC+xSJxDPTFYkwAa
E4H3XWoqcUWAXiKtTpGDw0xGmwjX99PitpxC5TqLnYmGom98PTW+srY9tnXn12HzH0Jm5b8WoqZo
yAR8SqLIeMWQTcP423AlVSZ1qerPVhPakyZ9a5MwIY0/Ra2oHYbhEldmjyYqPsdBpbulUX6LZcWc
L3ofzckZmTRvOqGXbS0WXxA9a06qlLs6okaoG5RVQsmUVKD9+Kmf/08PSP6/wxyuQaz/+zGKHcXF
X0Yn6z//Y3SiqL8ZEvA5EcyJpjFt/ccfjEND+U0ziDXVmH5IGiMvOqI/Ricaf0WXpIrKmlxJXPr/
mpxI2m8q0xa6vjVnkgxt+b8zOFl7rj/neyzTCEzWLMBBf+2BumXITd20wkvdtILTNUQeliNxZf/l
OfgXLR+P8l/+1/82qCSBNGimTggvAb5FO/ufnH1Jc9w6E+QvQgTBHXPsVndrJSXbkmVfGLafH3eA
+4JfP0nPxBdtPIGM4EmhPgAEUFUAClmZuPWhftCgqKxvivN6F7oBKEybOUgxymigfphDzRl7PQ5B
fWRXG3yef2eV/jc9nnJFjD1UOjoVs8MK9UzwsvRJWNltErn/xja9Wx+Brg8lxZmAganyjMkJHdH9
G7nta0RcVIyhEqeYv653oZkklbHYzxo3rcEsGTKglgUKjpa4uN607uuX36/4XWVjjXgds+yQGAYE
y1HxZwzV5zjhX2kUbeS9dZ+/mNdVH6NwWeYNxMbDZQVgHwfTfoSyNh+Yv/VBaOzUWzq+6qDJY5fW
YI8NDQDALA42wShzbvFK+Gu9fd0Alg3gqv0SucQ2mjD/AoRVONcTH4ys2Nz2ta74sJETJBOc0QrH
Fu/LWeu/8QKYm/XGFyv8IECobw0eMYGloIUZOrP7K8FzTdmCY7Ln9x7A/N3E7qpu3MjM6GZJceWO
Np7nRdwMRQIEV5rU79Vomuf1cWiWWE32CABb5zRK0DhZcDNRgvdEQ4p7OaFiel8XiiMbSDfGdpeZ
oH4zb5M4/ZKbSBU1WyTOmulxl1ehKyOqZoH6gsovn2OJQrsECfB7d+JbkU7XuuLHjlUgq2mR4png
9luCcAPP73Xp1BtmpGtecWHHqofBQ8H+c7yQk4lIuKeiAnpmfeZ1rS+/X00N6ZFdQGF6/MytJMM9
Q7oFPdWjQ7ub9Q40Uc5VHBgpRLuYSFeHEc0ucOJ7v8YOZuAd+8Lycmcnih/3opS16yTQxO7FjwJp
4DQ3zzayTQfBUMyyPpLFWj7wZ1WIEHd2KbKu8sOUy3uWNxmqiOZzHFv3gzufp4Q+rPejWxLFmXnX
dLWo/CpE6bvxaucp9NPz6HW9cY0zq4TsvUypQ8qpCg23APlYUzTfhoWiKs/ybstiLV0nijsj64sT
W1lWYQeAKG9AKMwCgyFN4nHj1KAQyZ6/8/KbA1HHKMtBXe7hGvQbpA+4mo6HfErORtkHAkgw94tF
LtS+t6oZxNpf+j45g13kpubnkr964BrNogf8Gd3kBx5soBj/xfU+jebG+ULJu//vEKOyvrMaRXKo
2xfhWIOsc0iA6IIGpSSXdEJxA2h57m0gUuK45TexQFVExVHTuG+hlKgC7sRB+qz1QiALPBQLA30t
06R9cJoy2fAajaEt+uDXvm9FNTi45skPfVTB8Xj84Uf+l/Wv1zW9/H4VVqwxiZqqtt2wd1lycVrG
wMIhso110dmXElPEDJiNRSczrD0TROrFIxXzW2xGp30fr0QT7nrMlEYmQrDBNAtfVse+NhFQpPua
V472/gjRrqamXggOTdAz9M8mjXZOjBI6IjvltVHMXlhD9fYE/rjpLcmIc8prcCXv+vr/KBwSv4qs
pvXDuJNJdDek2TT/Y1COR+P1DjSLayvBw/AG8C6RiIcdknVHsPYBdF8P/Fz3IJ7d14VyHkB2GDWZ
pjTDJvHOWdzcDeP4mA/my3rzmi1PFWbCkyfyfKRmITe797mZfzCf3Odjde/6W4IqGv9SJU4Kzksw
FwkGDkcToB6KQhbbGMed86N4bzkDH5JNaB38LLdMZLcpeEWI7e3b4GzFfZF4Nv0udryQVy0KiOzE
GJHkSmnzed/8K/5rdawv47zywqx1ogenwgMNMGHs6EDa5nmsZLvhyDpLVR3ZphBIMDIWgoXkawY5
ByPNH0BI+bQ+DN0aK84MJVknB2UNCxvQkXznaUf/5aWV77sZWuzvCA1IEs7bFvYXH6q7Ndi48E61
sb6aeVH1iizo0tpFXPph0wDC7k+zxAkgG75SOvT7QrSleHCeVL3PpeWHmW/M7MR6H5wwFKfZbuOw
p5l8S9l+HcMCT1BlOLg4ozorK1CgmAzu7a6V/XNuutodm8IBf5Wd+WE0htALRiUOj7ZunboPV3yX
W1A0jLzWDasCqhYJb1BcMLD3fR+ueC5EX3Ir7Qwatn4ikWjvPHD8NNnORVX8VtIxmUEhRcOiqPwn
ksgzb+MtyWmdUSrOag20ImaUmiFoelB/63UD8NueeWjxjHjcNzuKw+IJwATDUuSGcV50d8BLg5fF
BdvheuuaAajwrAxAzLwBz1poRcMntzRRfijpLW2ajXCj2bVMdd91bHDUZUhX1FWHshc/ECJ5NGYf
Raigkl8fg8Y4TcVtB7zUQku9xrGQt417jmTn/4qgIbO1Aro5UrzWz/sJyFGnCNu46R+cdjRR+sXx
hjHY7r7jyZJWvj7ZgimSsVIUZVh4eKCyphIEjQBc4P193xQp/kvrHDhA2y3CGCyBZ0iy4yk2QknK
eut/1DY/uMT+eVC5Cj0RixJCfK8I6/musvDAj0uXbzknagNBlmXjDS5PLmqw8QeoYIGHf25A6eMO
ahyPHdAM80RuwF4EyiRU+abpXdlupZkWG/joyxTvpxlt3RjJAvCwgToHNK45Sr7wKl6hjHAo5Gl9
AnQWooQB4laot+rQC2pXAQ+6BzsmHhY29lRd40oAAMizLGOHFqHX1Q8FqoQkiH1kKTc8VOM9VN2y
ZVm2nTfLZU967WWLKtcJZUzrE6NrXHH/3G8yo5nNIpxskNEjLT1fvAk12PtaVxwf6BXUK1l+FII4
B1VaBoluvXJiG/upxnSo4vZe79IZ+AgZlh7wY1DRhTDXwL6zRIIhumrSk/CnLTXdZT4+MFOq+n/i
GmYdGTjcDC44WgDqhbDKCMbrwhxvfZJnyAhV5W0CUd+N0elWZvn9ymXHig725Hl+6M71+Bjl0Bhi
rcN/71sZZUtnviAFRLZyXFbAOE+i7ouRtRtfrvEHqrh0HxuOx1skGIyxc1FI6swPoLQtg3jM242A
9qetj9ZDcegEdKa5BI8a5LeTUzm2r11R/wMFiDOCVu9+bfrfQPUK1ATfCRCD1/3OaVNcXbYjdbOq
j0IHEQUVeyWIoU8GxLCS0/q6LE79wbhUQU7UVC3MunMemv1oBhV0NR96E1lZAezoDWQBPQCJUKHE
QVmHeplmI4JpDgHGYvVXtsZmANVs28xCQE9AxoQqfJ6P74BhgIsCtWvrQ9MYtKEEAzBI56MNVbJw
Bv8WioKTGVxrzrRhdLrWlWBgJHabWYJ4oUTx1jfpAId3cJA6GzcWRtf+YuxXU9SA/y+PbJqF4Dw+
gIX1FoTmG/rjuqaX36+azmsUioG9Okdta3HTA846Re3XfXOuuHlJkjoeaStDu6jJoU/NY9+XW7lK
pebkf3lSQ3F0VKZNNi3bDN7whpMDkdkz2CVvp+i5y6uneTZQxQoA1UaWSzdNisubnaDmaEVRII1F
iHFhCBI1sC77Zkrx7MmbBpDC8ymkhlyqV6GBWHpVvGGdH7u1yZQ9PJWST0iEZiF2WeeZ0VweoN5i
I/8+LPVOEI4o3PPQgPeyAxvSRpD8eH8EZOZvu/Jjs61mPGSHc4VHZpOAhzo7ID5WwGnK2dpwDE22
3GSKX4OtFkWavp2GABClEPHpxxcUrYqf/UCBSXMcsNCOARiLL8sO01jiiabksmfRUDr/9wipgUq3
oZ1JMMX1E2pE8ETm7jqQm0yJJ54cimIuYzNMpwp1KzQdIM5Y9xtL83HANZkSTWiT5UksjSmU1fwe
g6L/ANDEBWqiJ2vqvqxPztLWf7cSkylhBRKnMo1IjD5avwWTG2rNKYL8Ufa4RK53sVjSR10o4SWp
YKwSLAhh5ST9XYUK4xNAmf1pzkrwOjFI0zdmNIEjQRi7kkzmUhh1HSsZcWa7bg0ZSp48oGLwnZp1
yOZ9oRgqsX83b9qcDkY1dCGqjrq3KBI3jTe2Gwuimy0lxDAQy/i2V3eh6Gl7sipwnTNULkBWIQO/
xjhAH8IBxBFPEOJ1fX0+Dpmo7/p7OM0kzHJ2vDZMfJHepnE7PVIyJht3Yl3rSnxJ4qElnlG3wPrE
PVS2at/9hsogEDrt+npXaR91wt0sWEcCp/Ljoy/JIwp933a17StBCyBVJ+oa0YSgQLSKg+1x3t9Y
APtaGx+v8b4/ZXdXmzpjVhXXc+sHZu2cHRBEujJd6gRu9n2/EkAsCI/IBM/pIWgEjGPugWWkdsAt
sd66ZufwlxW/+vgsH/0MLHYgNyKvqbxznOIkKNSXPo3ptBG6NRHQV0IHxA7oGNe2H8gMWFyQaYB0
52Zyk/7A+7v1UWj8TYXqpcA7gf2QYwkMaBMU5gtk2YN20eUCtffd4KF0f4rsDZ13nTMokcPmERKv
lkUC4iRH1C0dBUT01seha1qJG4BhT2TE/h2As/Z+8uZPReOddjWtwvXSHoz4AknvYEn+CNz7GcrB
15vWOICneC/xTZQhNhJcJODKNFzUNA0gWaLivN68ZlJUhJ6RuQOY/A1MCnEs8Ft75NCVYgvLoHGA
PyLiVw5QgBXYbXKHBG0qn6ARB30l1JWm4miP8be0nzYiqMYJPMWLwRrg2qD5INCPBCZ8brrz5BEU
k6JAwCzcjbOGbqaW36/GMqCePxYzSGEEGV+JkaLiI97YjXVNK05sxlmE+gqsce0LXIMdENvzb+vr
qzMfZaN3+5a63MdXQ3cLvKlfaPfWGsXGlOiWV3HWgaLKZPCXcyMrQNOJOhkUeQFQgsRnBXLM9RHo
Jkdx28F3mllG8C0T1LFD4974Hvjk1tvWzI4KbXMgDVoOqEwKhO2g7macnvlC82h4G6FTM0HuYrBX
NgO6CwIqWywsAIafZC/BCuOjLjt+7trxEg9etzEOzRy5igO4jhXnrjGRAKjYIzYdkFlu3Q10U6SY
vRs1KCnOGAugD22iCCozTm1Bv9VOne4LQSrGLS9RadunI6xIgHPaAZlwTzcMVDcvivW3eWOlxF6U
5zyU0nNy5MzcyDbollaxfXOROXIYvnoJ+TP/p8ApHZt7Vd5Lp7ism6fu8xXTRylI3DfRQCDcLZzD
shvaPson1xvXpB1Q5vK3cdp5DKLi0WPYWaaXaIJwQ3RIrO7UQ1LBcaaX2INiuAPZgWbcyI9p5kwl
1ahj4AjEUsgDQfIvgg/vtLdebc9Pjg2Yv0BscFofmmY/UIFnCbyr8xwJhZMWsO3Mglg9dB3BjV3G
/KnrNkKr5lzkKM7dNl3LqqlswgTMdcwE9Ra1jnZn3JdTe/G79NM4dhsD0nWl+LeD/R7Fem4VjpwE
6WDeuCCoKSrrMW67W4YK1cxuNvYi3dwp/u6kI5VD6lVhntuQRiteWAmWvxiVz3MxbvShswNlvxM5
FE1yc65C5sQgSPfLV+rO0FWEANo5xvEG5JFbyTWNCzlKBCgM0xoluMdDIN76lw7lZZAvNwTZ9/Bj
qu/K9YCiCTAQNSFp6l9yxksbLeRef1FiTAXCJuST6yq045G/N3PQFAI19qNj35OeyUfXdRET1n1G
Z2JKrInwSDgbA9bEEml5W+S9Af7YqX/KrHKCzpPbnZ0OfJ6lhNjdeo+apVGxcGWVE2jnOFXYluPU
niDSlPmHwoJA7saQdB0oR+fUnwcPVOfY3R1wcDpFDM0cCCfu+/rFtq+29tTL6tGPah5CY865zzyH
PlZ8iJ7XWzc1bqii4LzMIZaUEbydfZ34C8vN2xmJOQ8MfqX7E08zNf0MHG9MHDw4199xZgfjcHrq
QRIPpk57+LGc90CJdchR9mQ6qJ0lX9wZqqwGMY5u4oIXcuOMo5tlJTZVVe4gBxCDGFZShoDkj58k
zbZebTWhYqlQu55m040jEjE5hF0M4zDAXQnauLbnKD/3npwme12fb910KxEpRgECRBXBvNKa6cPY
0k9EgmiK5Q+tm35f70I3T0okGnmXgf62aUPHqEF+yhywIFv8577GlUjRNeZo12CQCQ3ItkeG+UyL
Yud3K4Gh75GAAXC7XWhC0hefzTNIzKGnvf7hmvVVgXSihYJoQvwBya+2AdniUmmfjlCsMSOw8UWZ
6I71ONhf13vTrIGKrRMVLeZmeZ2ofHD7lzZUeXyoG26EhMXiP0jjqrA6SonZQU5uDoEX/tLY+Qso
7o692/+z/vEaG1VBdSRhYJjssBsLDmL5rnxYHH7y2yeoOrON5aC6GVK82QGjh0uHNAmLKGSsOCJu
nJLoF1hIM27dyBzsySlI6sl72oFECAW+3SJzunnJ1o1x+ayrqNqVJhuGEcC+zO6fPdKdqtR9NhP/
3W3zjXilszjF1ae6hyzXRBjocCBm3UyfsrG82Gl23xWoD/D3ppssxd+7VPZpX6F2I0lha3OHSg7Q
U+7Mi1qKw0/WnLUdlIFD6fqP1Kpe7KG9GejOBL6lOD2PQaPILSLCpJmKIwR52WEoo61rmcZRVLCc
ZTs4ZLqSA4wHal+XvzFp3eGm/LLLUVScnMDM5zTD1myM7u+K0xglQNg327ZqLwIEkRvurnGVP1v3
la2C3ddxo5mA5COywLMzxsmxBG/ZRk5L17riiJy6I0qZoiwECyvO+DQ9DmXJL+szpGtccbOsGFog
8aoszD0oDqXQkgNBP1TM9rWueFgJJepsBHtdaNjCPzdsKC5mNbyuN66zHcWtQNLgJ1xAPwoa1SEk
KFEtOzz5ILVdb143M4pfVaAeBBDNSAEALu6m1P4mSb1VGPAH5fTBBmEqXoWarqKRgw/tq9k9lsyB
jMwtSA1viJ/eOJBTlRUEDwrrxMRbV7oHF7UDUIyZ6Dvyvqf18f3JG3/wDSoMzszBPNZ4A16zwYlS
1HfZdLaiZz6af/4ZAl7fzfXZSp878TTHY4D3BdBzQPSYyAMHy7ksf/US4hDpE+lm6J6AHN/7HHef
ORRoTdD/WOnvAqTkEIvrm+7SZd+k/T6O35roZSq/pfyzD6kfNI2eZ/oucT1HbyC4PSZUnqbOPY64
4TCAuuf8y2wmJ4DQzuAU+2Tl9RHJiXsZgWkf4i0QZ5ig2zNBx6itQgxiBlWub95H5N9pCGfzsVuk
L8wEfFRAfSXNXT5B0ehuJtVTnHuQZpugSkJf0+nPRzfxFkaXarYXqlw6WJmWxLBhQHaykM+OyIlC
G9Sab2z5Feryh1n8IAkYslBl6d7KAioCM9gN6a+xkwcRQXIh3koKajzlzxdexScPrETESgXo3+qK
HNpFZyoCcPgI5batHJJusMs2ftVFa1Wop7OMBKVA00McAYSRTeBs9K3HKPOeaLwFjtANZfn9qp/e
7TyQRdRxmM81np0saA843nTXgDFwI5jrelAiotGCqAKq6XE42LCFfEg/+1MM7VbB3tYdTxNYqBIU
gZo1M+5gCCmzits4rbObglX2zXrrus9XomItEpAdAf8QDAzmJJ0cjE1OAo7uvN16/9Aczf7gVq7W
ALRWYiZli/OMmCDQmQajQx6LfHzyXPO0PgpdF0p8JHErQVsoWOBGxi0Hagg0efdJCW2vof203oVm
olRg4IBi46FqUz+YrQiSickDYg69JZE57DMkFQNo22mZ01l4gWsjBLbji5nPn/koNvYn3fcvnni1
ClXfJnVkxl6QlyPEeafBX967EMu84/oEafJAhuLSwLowW0wkCsgAAbi4lL9yLm8HKFRDNP2et/bP
uEujjc40TmEso7wejc0BkmxzN7C9yf/ep22eQMdDzGxjMXQ5bkNxa1EZYNpPMjvoanYGDuVHXvsP
Rm7+W0pxx/G0BKhz9GTPzanP2b/rM6ixYkP19KTNCAjmLGimjK9pSu48qLHjmey2reyNwyHD/Hyw
iauIQRPPqJk7umZgFuxILPdHl8lDJee7OubnlkgQTXgg2AIb5z7PNJRjUd8aGXwE1FRjy34ZbL74
rkig3dq8pLW15f4621bcX8o8MoS/nDlG/6GZAHd33c8GXm3W1+Xj5qkKHqwZxFmHmI6QzDRY6M0Z
5ODB6sagmwkONboxUxqTA1PS3zY9176PBLfdBYMFvbFcnqs5ukQdSJFF/wDa5Id8qj53CaoqvfHz
+sg+diMw5P3dJeo1jULWVhdYi7SwZcnfbDZ2WTNopP5uu84j0H0WZhcUKfS8M0ADMst5Aa/qsfGH
877vX1bsKgzU2WANIKHqghFy4rInn/qo34j3H59QUPvzd9MOqeNq4lMXzBBSdDr2HcHtkkGQozDt
Z2D7vqyPQGdbis8nlm9PUDHugpjzs1uyd5BqvLipuFlv/uOgTFW4XgrCvynyWBsM+fhpyIp/TLc4
s3y+TariFuTRhxQC2Otd6UaieDqjVi/z2GuDzrJfewHluCI5ekO5kU38OHKBk/3v9cgRkqpSRG1Q
cgqyuTxfNrGZHccCQnFj0v/GlhA9TK7nHDkV+Ua81AzKU3qti3hghiG7gMvi3pGgA4vdEdpdafFt
16ypCNrZIN1YmBQkqDO5I1AjRl2bCY09+f/Z735N/yf+LZ7/X2y/JrHWjEAF8UHJaW5wL62CKjL5
N5B1j0EKWfV7z0n5hqdrooiKcgSXggtwtd8GS0XQwXOg6E3z2dvYijUL7ythUQI+Pw6p0waNh0su
bW5iSFI2riMPnuCPDALVx6GHPCH4FtaXRDccJShSfwDFuZeLgEJ65DBVEzg3OyjtrbeuG44SFm2n
lQi7mQjq+TZCGnnuC0gJpriU3lr0ybdAuD9vFK5plt5ffr+KjhB+7hqHQus3FeZN1f/wsDqzt+8V
jqoYxZ6VpQMCaxHkPI4PEckFVmWKNyK7JnCp8EQGzYa6yyYeJJ3l/GO3Rf+P6Y/zUznE8hf1OEq9
LFK9t7UEZe/6yujW3fx7unrWJ/0gTb6cIkxUFcWiq04xH6wtui1NBypoqLKkn6f22AQel5l3EIKb
/ZM7Etd/3zcCJQRLvzVmq7Z40LXJA5wi4L6xC15JfSUQ4jkUahSuw4MG191/e3vg/cFIje7rri9X
cZAmSG8LAvquYKhyqAFazcT/pSCR3NibNDOvYiGp7CNUQY7QCy0G8UaqyEVaqjQ3UAkaW1WhkFZZ
tywBPXQAgulzahvneaqfYpQn+415SSJoj/ndxn6k60qJHhKyVRWqSXpEj+9gC3vL2DOi1SGSL34C
UvfM3HfkVYGREgwepMjRD8LSBPXWFArFfDb2eZrKXjhxo7ebMe0DEJ3UB24bENlttvYLTdT7I6Jw
HfVcLx5NHuHcSXLvV+YWE/QUaYDL6Zd1W9V1oMQJ8EXHjgllqSBF4fHBJDVkx8kT1CHv9rWveDFY
8uMUj4s8aJuUQYqxHQ6da9A7cJl7G3iqxVz+ew2kKrwwKgfLbBvZBFMSWQeW9f7B6FAeBQmTikCp
qIEg2/pgNJ6nAgxnKOgAOjFWgdOIfx2n/TaV2RaKVLMQ7tLn1UqLPpl9L5Nt4JjZeW7b17iGaluU
bfia7tOVo7lfOmWfyRLND9kXNjQXx9mHlaKuYkJOISQexnME6Ix4x2Ea3kG0fzNFYwktk/x2fep1
06PYUZJ1Qw3pgzqAUNpj6uafRoSlhvpbFXu6C6ur7AmyjyEtZsU1tpsYGuALG5KIxrexFUceU9Ca
mRArnerfDhj7uZltvYZo1kWFHwKf14HIiFRBasfxfMhdZsfHAgo9OydOJUoqPUayEVwCSJUZARfi
M1Dinysybvi35vtBg/yX2VrWUMpkLpoA/Man3s0fCsH/2bXktrLkHgGfrdOKGpmKxH9sWwDKaOQn
T5YFBaT1LjQ7kArFlO1UR2ld1kHpQb/CIJN1zJkDUXurSt8HGxexOGPjfTYakANf71JzFVdRmU02
+IYNlEdglhNlX40EDL4oXe5qgz8ViTnSNyEakxSnGXTlgmycQDXuo6I0exOiXNVkVkHkQDu5K85O
SW+bqX1bH5TGClQWQHD+DVZCqjqgKE2t7jpIZPIOJRQNyNM3NnFdF4o1mJCjchZ+ySAWbvnZWARR
TDns40KjztLrVfTNfD5GULGsgyyDTs+p9ifiX3pojbgb1xfNJuUo8dcQglZtbtWBifLJYiovtDUi
FMhA/sIr02/7lkFxxpqYZQ8JjxpqFYR87SdhB8CWbqVbdSugREjXAyDJYojz1hyJgxFDTYlkYmN5
NQaqwiBHHzW/XU/rYMjEvTGZn0xeXwqPbCRcNN+uEgLKgczS7OY6KOaM3XgGDvxQbt5iddW1rlyy
Ddfpk5pPdeBmTruIi995RGxcJnQTsxjUlWWCjawcoiGqce9NzJvIA8Oav3DszJFpXHaZjUoEaBaF
bYCssg6SGqUglyn2Obv3Sr/bypvrxqB4lwuYVm5YXh4gIxBUbvlQ+BCQb8gQbQRV3QKopimpQDoN
7jsb8ikd2CPp230+pULz8skFXXLP6oDg8nzv2RGFAnw2f9419SoUrxn7CdDsGFkNCxJZZdclx0x4
G6ajmRUViRf1CVgCciQ1GBcQ4ppZckzJZsjULKoKxEucqWsA9GkCPPPM3wreYleuG2n96kbJv6xP
D4ORf3C0V0nuOKss2lZLQCviRyCy+RGiIN9JDZZ+a3zo6+nGjcRLYezcxyzFUNs4n6wWpYBBHjVn
6sbfRTL8XB+KbjGUDSAWiT+04LkPIDV94zNxBl5x39lYxdjFMUjdBHRmgrpOUXsBtYqjA97ToJzk
TgdTgXa154NYYqoqAGEIxHCmS9PIjZuJ5gymguygocQrZmDOJ4nsIaVjdRpLD7rgHvdvTNPsj1mE
cXh132zMl2YvVqsVbEckSV7AL+LKQrIPFtTNo3OIRXZTd/uKVaiK7iuaPJ1GgtMrm4ozqBLig5+l
n0ejOxbFQA8QYbzzyfi+blwaX1Sxfsj12WkSlcjyNt4/KJOAHJWA7JPjGhtTprFeFeU3ijiaDZSN
BIlVjefEE7+TDLnq9a/XNb6M6mqLQ10dgdJ8L4KWAqbPB7M+ixYCouut6+Zm6fWqdWmURT+2yIBb
0MzCZei24tnPthj25RL/Q4aHcwvLp6EIyiFtH3Fyd4/eaHcb2TjdxysnuriKphGVqgLnFuemhYpQ
5YgXwrcA8zpPUA7VMhFOZvtL8604927xPUuNsPB9uqic7pwgZW+ux66GhnglAhPS5Jx1j+VUb2R+
NIajovgsYXhkTBH4RNfmwBCSZz8S43ndbnSNL/Hqym7aZoxYCRnzADrwUMOqJApnBpSS7GtdOTLG
Ga0qJ0febfL5vzgE3PJ6H9cbVZnsSmh+FdM0V4HHJD0bkQWcol9tZds0Fqly16VkdBlUUPGw0JMD
K+Il5Vk9plbzuj4xywR8sOX/geRfTftc56OVodArEG6DBE8SMJOfZxT0Qi3201S5G4WrumEo2zEg
uX7ru9h1jIH/ajpx4cDA+5a9ES91zSt+2yYN2L0YMoWZBXm+6XvuvDVQ9VyfIo3Xqhi0JB2kSxxE
+7713oZhekBB/ms10ttq76b8J0t2tQp5CiOifFjSUt3FqIovzO7u3XLMD6k13JVuf3H4Fm2EZsVV
MFpUjTGv0rQI6h4gYNO7bcw2O7A0+wUKjEerz/ZtMyomze/M3Iy5y4NqADHFIYPkMd52+2jr9q0b
h+LSbPJAVdh4ReALn2O3738SPwsBNv3NaivoxmEj6mlsS8Wm4eWNjYzZRcCL9kLs6G7sk0eWWBtx
TzeMpdurpW8SyWfTWF6MjerUxeKZZ90ZRSjfLEiys9jc2JY1Rqxi0pouZl0MVR1k99rsboiSHlCg
JrmzjfxzVO09uKowtAzSxFM9RgK3lFQ+pmPVoAYy636ve6Iua6xC0ASy0ZCNNkUAEasnxxzqmxYL
MRXZXVOXnwdLXqDNeFsL68y6YSN06RZI2bTpTCjuEnEVFNy/hRDaG7DWt5Aw+1TR+VSxZGNsOjNT
9u0eJYYxydMkGL35a+tkF1zxPndAvK5P3cfNGyoOreeuM6AqrAoYuL9HaX1z7fKlpWTjVqFrXtm9
027IbNogAM9F9A7iwlcPx3xoeG/EEl3ziq+3uel5zlxUgV/0b6M0f8RWeYTk+cax7+Ozh6HCzazB
tzrRiCroq+RTRuTD0NZb0Fxd28uQrvzbqiCuWVZlFfAoZj/NySKvo5O1v/ct69LrVevOIMu09Xyk
efgCAvIFjaazk00u6uPyrC2f17vRDEIlxJJZMdpjZBQLA9P3mJQ/eRltxD9d08r8zLZZs6ifimB0
Qadm2Wl+8W0gcvd9uDI/qdfRaGi9OMgFtHxLypwzlI62rukfhwZDBZq4HhmgDCPKoOkbesnB9n6p
S8iu5p5NbgzpABHrWuVpfSh/zhv/PaoZKiUWlE3zZEBSOEi5lz/jtTV6TIuZn6zY9m/6HlATJLu9
o8PH5gx4U3ljumX/mIh5nwaCwZRDnO/0sU0MvuDNhHHgbHCO07iTtslQ4YasSuMmdeGEGSH1oZoK
FK9YZ+6gDtSkj3NHNuZRY3AqTeAAcRRhQGskGAGQP2TVRA7zUrqwvkof77OGCjUsMg5RIy/nwdy7
r9HsnR2QkYqS30QML5m7+lAxc0IMUDtK4TKmb76JEYrBOOxMJdD/Evrb633oTFsJ6F5Gx17EDoif
af2ecPoE/cCARelxcqdPSV1t7BuaxVCp/AYjcujczWUwedC2znHbOfTbi7HEkI88Rtm6+8QrK6Pi
PJBdcT8kaQxmeu++AK/Q+iTpvl7Zs+fZc7uoxK0yksVwqYzZuNh+2m8sgaZ1Fdc0RxU3Qe+eBbbR
WMiblT9jZ+sdWTMzKqhJysJEwX6SBzORHtQE+kOcdD/AQfWya2ZUWJNrW01XlMh0eOCjObSWKI5l
5G2h7TROpjK8gdeNWFOCNH5Vg/EL+aAfDanuQHNVHrg57HrDMlQYUwv4hmkmMQ+8Ie/sG+TfUwmx
u7583zdFy7Jfbd2pl/ezXdASkMH0cxx1NxXgqBumo5sgJVLnvXTz0ezKACyvp45nzzOTzwwMjQdj
3sJs6/ow//5+aLPwufTMMmAzOyeM3TiZf4H27lNK5a5rvaHKsbpetlzw7DIo3PI5TYQ5XtrElfMX
AZqV6Ou+dVCc2B5G2htAfQVp31HnkJQ+FS+j5xZbSUWNH6silAUHz54t3DwoO9+/abryfpjTdGMv
WOLxByFOxdGADwzonGkog6rDSzch2ABEwaenuOP+YcDJ4FjERBxZYZMN29IMR4XQpKmFrUxkJRi8
XOfbmNjzfUzksAFw0Y1neZq68gpmxmk51KQMOrx69Gb0PlTF3TCTm77KgqzLHipoO+8biQpv7wz5
fzm7kibJUWb5h57MEBIIrsqtqrKUXV29z0U2Pd0ttAvt0q9/nnOqjylSZnnNA0oIIggCD3fuZz7O
uIIw70o/HcpV8uNd2+o/gN2x505fd8Bqi1GdCPWL/Vgwf8PsFiOYIDzdUg5Z4gb1TJlPe1dm2X5c
ui2SAcvpYALvoB7k9SxDta6T5EUlxQcOAaBQF97+9tq8/84IXq3/NXKFKLrwgCBvpgD/xNie7vi5
W7qjbq76ptVpzpNnAn6J25+zTceIhlgdlD5K1D7akn0thwQNWH4WgtlxI4mxjW9EQkiAtw6vK7wq
B3V+gORD+1Q2lbdroZ/5z+0pWNzCRE4BJt+WpOfFRWXFU0urbwAwRYSMP1wP9Ug1fSnVlqSX7VPG
XXsCvmyuqqm8OEv9PVnLR8iihJlfPnN3/uR31Q7PbKfbs7LsYhMmpWZ/bEVcOpFy5AyhoqFqwQmB
NvmNfWabytVgb4JJUaJsADW18gLdxQMgk6dJk5d4bA+qcM4eYwdcmDYAR7apGFt6aVrJSAwD5Un8
XSbyWVb91oOdZX+ZYCYIqlNUbERxWcv2nyzLH5O4fc0whfusYGzfccTrLKs0hq/SzAnXpJMhgH/L
VrZmWxojC+dYFbxKyeJCAnptupp8EmLhW70RC23LYxzgDslINnEsT6v1P1qgGVFc7yn5Fk2XZXwT
KzVXQ7p4OQrAflAe5cLDFVRUYdX6f99ef0siZYKl5EJ1Xa8Yn9PxU1P5z7SZv+qePl51+u476nzD
qbW7zqlK0/xSDRIPa6TI92K6s5WSmLxxqC3W6NtOkW5Ct3DnDM0AEY52CyxoW//r72+8WIAhsC1b
kf1bfELwORI+gsEivfMOarK9DW6m8jpJ8ksmarDJV24c4jFsK12y/Xvj8NGjoI7bIwZBYHmvoHYQ
8gyXlplv8mFY/MvEBDOl9MRn2FYSqJLwqv7eJWzjhmv794bvjmM9NYVe8kuTuwr9KXm5c6Z1RrJB
041DwPYJ030ldb0gQxHN6d35pcd5cGgKPr4Os7uF+rZ8wgSVNeDZX0p/goW9bj7QtRaHhE7dYwdy
vP1tJ7YYwUSW0RVkNp1b4UKda3/cFbQJQJJQlCBXuf2Bq6e+k+ib6LJC1kojA8su48TWfeDz5TCz
in2cJ/CwMdp2u6pAKn7fx66h6o3LeUGQrGMw4MrSxBEnkBlMyp2uijObi1e0NGxEPtuiXe315jMN
q4ZOzGN60W7zGZWIP23vbszANvT19zdDXzvsUXdv84sa0hEkDIqCgLLbasS0bSjDqacqrR0+Ys/2
jfw90vaQ+vKpIMOd4dqEmEHMWULABjcT6tdnD6zPIXRgth5mbTvJ8GmCgjhtIAh5YSkq1FAqfkRl
7Dzk8WmFwM8QtPvbm8hmAsOxIbtZj3rG7R1tI7/LLB5AJJyl9+VbJqhMu7kOdMByAJhR0Vun75nc
bBKxWNfEki3KLxba+DlQot3Bp/5T7CU/xnzr4dqyLiZ6LBgC2utG5gD3IUZMEMDDzZDcueomdIwx
QK9l0uM0YGivcGRFDrJUW+y2tqUxPDYuu0DRkeYX1Oi/irb6FOTx964IXu7aMtTw2qVWmchAyXGh
PO12eazTfc/AUXXf6IbXArRc8SXDMTBBnebTsvrkG1TJ7tP+JtRIoyWrKoUbfwmcQDNGvBTDx2Sq
++XOP294rYsCztwNAHW7RALY3Ud6mLZeyWxWNTy1QhMDOkewMHog39Hw8cgr9pn05HB73S3Dm7ix
yUWhuQT/5UVXeRlmHXhvuPqb5+q+UovJftaCjrRHEM4uuIcXy7lBJ5E4I/5PW4pfFo81Sc2E58zA
yMzIb32e7Mt2YTuweW4Fe9vyGIftXK+NhJ4nQpkf830FlOzDKONfpGv/3Lf+1w+/OQtLLQsoSc35
pRfrsYtXHnozeelQQbhvfMNrB+hTNelK4LVz6x581/MOOa39/VhBkfb2J2wWMFyXJy1jjCvckQrw
EIWJTNlvlJ+zfnff+IbzOpX0OIBe+aVdXB/ZDl4GV3mfIA0xAWRVx/zWb3E94nny0V2bT7oe8CY4
PzQ6/VTK4uPtOVjQMcREkY0THlDTtkPO04vdWrSHsQ1+jm1xBJm1Cl2nPZdq/hkksg0h1fFw+6uW
3WvCycZarByyceWli4m791Xj7VvwRgC4NrEN41wd4Z3U10SSTePa0PSayxHFkLh3ZwAbDg5NXjRI
wm7PwvaJa670xkWCYSzAperB/mgnegXfNNSCSJqcJqXY64LSzvH2d2yrdf3+m+/U/pK2foZai1vg
runO7bDr+CDxDk2DZN44KmwfMfyd8QUSFH6DNwHaflWk/ZPggXVi8tvtOVh80YSSBciPUp3iqgNi
+2GvuyHdQRvv3j9veHpWiAEnG4w9E2d9iMlAnvqhQXk+rrdky23GNpzd6ynLlqIHAtJNH4TkP0Tu
fEgr/lIzd+tItS2ScVwnNFAJVia/JJmvYN5yDX4IR6hPt21gqWwS48RWJC70yNryopPhqxQEXG+U
ZueuK9DwUK0jqtt6OhVs2tLrfndPCWnix9gyZUPmAXcPKvPkBVzH6UdAtPM9lZtiEO+aBZ+4zvWN
b7TgZi4KcHyhjgfev05FLBj2oLWDIO244ea2WRhuPq65ozjgVxeksNM+Y375yFyp9rzZ7H941/CY
heHhXguGygKY6kvcB/UuqIZyt2SQQLxtd9sEDNeWoL4AwgjxAzJO6a5ky99jV1Vg4xu+3/6A7e9f
f39jhKpcCiniFUYQY7ZzOFgE0YJy17s0FsdwboJ+n7zkfXZRSdDv0gnUtH4cf1VxCmil623kI1dr
/ue8wFcM/26B1varbEJBWMYHHTR712ufq3zNw6GUh0Bv0WLa1srw8WVxxUQDkl28TMP3Ur/ZLUTN
x9uW+Dd9fW8aho9nUAoMWgaAcw04HAQjDxNtd6n7WvFXBXYEp/mZjTM4H+R59qYHMnxeM3/Xq29N
nT+U87TLdH9a/HvQEEKamKOgJWsrCC6tXV8ETzINig+dkt3GXC2ub/J0LRCiazqCJ3KRiGOOnnlB
5zPL+wc0cu9vL6fFWCbSaJhqTjIvQ+NQXLdsp7kmbLf6rXcXp5WQJqQmaces8Rq8Usd+sw94dUy9
LfilZUOb8Mt0nVficAC+VIYaFigwoTCUZifGhTtX4UjH/ujQcV0Oxer1SXznihmxRq28Xsocx2Ti
8sdMuc+uLDdeTN89vrCbrkZ6E2UmELtwx22LyxCTHJyOab/XHoR4aOHqg+x5sptaleyawZOn+8xv
RB7qde2cpzD/tMgUlNRkPs+riDdQC7bNZUQcJ/CzoM8alMkh4wI5uaQ6+GOd3lMVwWoZcabU4HvQ
uIBelq58LKUET16zSXlk++tGlBnFCjqUBaXeLl+8B5EEazhD2Odw17KbGDa1NOjOqJEGZfX06Lvz
w0C2rs2WP25CzJgTBJmn8cdbL//VAWpeuptJqCUemQAzlxYoXZY1/jZPwA3aPtU8PfE5i7L7CIgQ
LgzvIiDVhIZRnoPEIFW7pFLjDpw3/aMEaOfzfYt/Xbk3Xkb6knnAEOYX8HEnX9cWb7AhqJv6dX/f
+IZPcTf2Rj+N00vpOEm1G5e2IyFhMVEb2Y4l7gWGWwmvnHjH8uwiVPxcM/XidOVzQ4sTZIeP63Rv
5Db8C9ToOFmhenHBJaw85vFQhgriwxurdDXoO8e4SQNaDSQnuG5cE8IalQs/fZJB/iet5nue6HBb
MRBTqpkHlgRBelHAEFKv/jUlSRXivWvjbP6XLP6dCZgwqVQBwlkE8GGxpDufzVMYN8iruvGyyviv
K755cIpvEALdL2vw3Lh05w/un5IWX25vM4szmkiqAJJksmh1DqJhJv52c6g170XKvA/ZOogfMa+H
7L4wbqKqJohNJRgzu6y0HSCa0Mtn3vTBPZ25MJTh8WNWTo5ULL0kVKhyN4AX8a+1WDYl1y3rZOIU
GJXtms1FeomDJtlp1v1CT84HUaufCQ82Du5r6HhnL5hYhQCcyXMyyPTCIFz2wDiQ+Y5X/rptaIun
mLCwZEbzyspkdpm7/lNdJU9LzkA4622sv2V9TMnXijf13FOaghsvAH+9c3a5/1Jm3q73tyrRthkY
AYs2CSB+ApXuacmP84iq25z5/4h4i0rBNr4RqRjeMis5ABLuQMgFtFnuaz3jjaQbg43r3/tNJtik
RjqQrXyCOIGDWrp0/QNlxL10ybD+CmI+HprBUSf0MYDAPtai2XFvorueavTGLcVdyrxCmvhSOoxp
OTQp7ogr/+bQ+LWlxX3+baLoKm8RPee4mxezU4f16A1HgZvG4fb2vQbcd3zDpBortAZHg4Zxqg5v
AzXVv5Iq/VmkV9Ay+zat/LltyF9LUXy9/T3LZvgPem4alyV2cOHwWxZ7+7nxxuxrjMofP+ixm/jG
Zywub5KNTRRVRGdYsGhx/X3NAYxpnOQumjEY+/rRNylKmXhMgZY3BRuJ/NJ0yxIyRrvwvgUy8pNg
kf6Ulag2SE2y4wSc5k5W/J9J8y1okiWkmEKvwm0bwD3QpHkNKe7QfiStDHMhX2M0mdw5C8PnkWTN
g2BOeqlnAR6wqj1ykXzoCfl43yoZHj9MPrBhNbK4OmVPaBz9DSGOBxbkGzmcZZeayDOQaeHtDAJF
l2GdgtNVYHRPh9g9JGOXH2/PwGIFE35GmDsF4JxNL+i9Oc7NePAy70fFwasau/ddH03OrmCF5lqz
rMmFDf7Rq/2Ts25EXNufNzzAi8FGrvD4dFmvKuqgcwzTgp0mZFlgfLjzG4YjoJeu7IsU5A4gBlv3
Xd8HOz7MSZg6id7FOduSWLZc600kmugm7QRF7ESLDzq5Ob8ykHhMHxmX5WsgWA8xQrQlrKt/V5ld
SJO0Eqgr1sEDnahg/BPY/V5qqV9v7ypL3PMNv8jzilbcn51oHDO117oa9nVab5TTLFY3EWmiHSSn
CbYoQun3slMNAIH1C/SUvlaN2HBsywRMSJrXgNpWe60TgcY/DuOWumHZuVvEmrbRr3e2N5FbBSSf
26VyokD77rGo+u6A3KTbyNUsUcNkO2Pt4MVsnNXFq+ix1OMYdmL8vOpp46y23CxNprN89XiuVasu
TLVPrQeZtrw+lb7zaZbu14Fu1XBti3T9/c0i+aX2kpFO6kInAj2jjgx7wcS8sUi20Q23rku9lsTF
JPq6KXYDaZt9sv3qahvdyGX9tS1w1YaBxbqk33JAWPegto838Hk2AxunWtZql2Rj5kAYL2V7bKSX
Jm+W/bCQDfe1eZjhvkkggh4KO3GUJ82LUw1ntEYdAN/IwpFsvcZYdpEJQlMrmhClUk40uPk3KLc9
i6l5qBsU/3rx6jTtfe8ZJh5tHlbK57FWF4fTh8Yrvvndck6qcg4rFXd7JdKvd4U8E5kmmiSrrliO
yzRN62HwvO6hki7ZyARsq3W11BtnkF4pmD9h9ET/7NmvJf1J3cjtxb6P/9z3/6+b7c0XHHdIVesi
m0QW/OwDR5OyrSYD28XIhKY1Y1C63HUU+rni4IBrpDy4BNDSEqW7p9xpe4BSiH5pCznuvKDKDjyA
Pw6jbk93Tc5Ed6CmrDno40FloN3iMc4Ee3BVy/a3R7f4ownjADF9LkghnWguIbVcJNDBBn522gN5
UT/c/oQloJjUbb2XeEotibosjeqwMtl49GZUj26PbvF3E363cEj7LKhzAiEknsaqH/ZqppGb1edE
9BuLZJuBEbQcF9tX+0JdBEnx1jeW7S5uwJh4ewYWE5hCrbxKiilxfBi4ULicvjb+sPPXrYZ+y383
QXhymIJ5ct0EytBVGSY9/eYpvVEVsuR9JgCPAM8knRxjzyx7mNj0A8/pKBYABZQF09eeOedA9NXG
MlkMbYLxhomr3BdDcgGOqQgHhNk9qqt672Rje55QA7vT34xwBYFuZ879NrkEizvsGEgodr4gX27b
2maN6x54E6nynBcJHarkAupxHjpNt+6Gnm5lxZadZJK6QRIeEqkzlqjvq89kGb5RnEejzzauE7bh
jbwjqWWp/aJwoi6GKLzvNuVZJko+p6PQG5Ua2yeM5EOAA3AqyZhcKgn1Xy+9jGn/jE6ajeTAtmEN
R66RWdKGCOT25fqncuoXL3N/FYwdy3X6oNz2o7dOGzHDMhMTvAYOBDnlLnWiHiJk4ZgnkOarz7Oa
v97eSZapkOtp+2YnQbhS8r4okovH5n1G/Md4HcFH6qWfAl095Lo6JZPaSNosu9akQqODu2RxQWWk
OMSnsvFBuHLDq21DX5fvzTRyL2myGq/cV5Hk72sVB8cevJ73dDgKaSLWylSMU64WGQWVW+0aPKLv
x7JIwtsWsFnYcAcAcXyNF1QnunLNizz4FovimJH1zodOk/SshJZrS5rJifDEEnxJcXt+gXa1swUs
t8RTU2VzSadArK4TR7VM1h0E69AwIIZ6Txa9QBh7q63YZmAjHxfQNCqdBvn4wsv20cvqFPdFZ4sg
7P3Rgfn53+0zrEGSFgO8rGwh17TDbWs+1rLY7Jl538biP+/YpUvatehkVKJHM0B7qR7mSK9bKqHv
O7EwsSMj92jr47kJ2Zd4aNIxnOv0oXHmfVKMu7QTAITTjcj6fhYuzGdzntHO61x8qqPL0xVANCoS
9U23K534NDjOr9tOYZuRcXpq0mVtt3gC3WN4jGoD8aQX+YFXdAk7dzimipxWsmX997cwEBL/a/1p
XhK8rK1xpLAD8jT9FKeqDF1aP8XzVqnXsm6m3CkHNTaIeh0RgTJiB5/kIcS1T95SHVWsXgDO2ZLG
sU3GWDlwrVXpPCxxFAz6WCXZvtbrd5GKqBr5fUVZ1N3/d8HqSvcyI56M4iZ4drPuSKf4BDT1l9vG
t3iLqX/aV45ySp5JCNTlbhtmgCV1Oy1VqsJh9PyNLWbzeSPuSjllraKujMC/2+/qoP0t6mnrPmQb
3EhAPBTz3SEYRRRTxfneVd4ch03V1F/vWyIjA3Fbv1M1sEhRnuM5LW6T+GEtNTsStys2Tj3bjjUi
LsX9J217LqOmkBeZpIdCV1Wo/fjlmhmknffx9lQsS2VCAxeWrstYDHHUaRdybHHlJ8uh6to62ZiI
ZTuZ6MBMNqDXiGcZrT3XED3IyXHG01c4JyM/3TeH6xq+ST8CGg+FDxaKKBnm19Yh3xefbSRNFn82
wXvTOuZLhhafCI+aD3Hg/6wBO1tJB4a4O/3NFOuELEwZJ2MroxRCwJ6ruxBUgeGEeLGR4thMfP39
zfKsKzhXvaaGBVRb7tqmSKKGuVsP8zb7Go4M+E2Vj1mG8E2uLHCgNamzsEhLAHa9QHfTRoppO5Ku
n38zCZXqrh7Bth4Jt+GAfgaP0ltwCtEn6GocV9k98GHrRLJNyQgfMXehZ9t4qD56We6dR00ER+m3
idWTnwcu26gA2z5jRJHZKSCpMAgE2rx5uUaU0CndF12sr/e5hRFCkLMB2hhgYyXIa0M3hZpJN7Zb
uCtLgDKlHH0vLucahVosUrnL5uA7XZNP1yRrzaaLKu9SGRHCFHUUbeoOqtVIRa7nXgjFTU5D6GcF
n28vkm1fGbYufYhb8AmpzkiKX3HLd9cSRSjc4jnX009WZyfdVBtxylKGFCYlWoxGElK0pYjonH7Q
IBcdITTrNGqPvrUvbtvv16z8F6WYInPEq/HGdy1BzASxdfMKYE6XYw3H+mcWUx4yhQNlaY9o03m5
vY6WIGMC2biUfdfAfpFoOw6KnvWEvrluf3twywRMEJuEjqRHgEaNcs1f14F+AmwODVi80/uW+Z/u
+4hxivgjnWdAGkQUAOd17IF5Db0lnY9zm9JTVxG6UW+zrdR1km8iGUgtKe384boJBhQVtNbjr9Xx
9Y/b07ANbwRKqJZDQTlpgogD2hBW1ddZNhvvnpaAZUK8BOiYqHLaIKqysgknT78sCX3WeXPfPjUx
XhytUD0I/IJoUuwJBPRnByG+qoNXWXYb57ltdQx354ECPj2jIhrADPSXVw/uSxovWwgySzAxyQI5
9eU655hAKruPOZGnpoz/0KZ+vSKPSQ083DTfOREjuK/ZSJs4xqd4ipM2VuU5yUp347C1GNpEcU2e
r6jKeBBp5hcNHqqgQRYCasA+dZoVd1FLCTyd/q8jFCkqFUs8BFEOLouPa+y6u8LBXfMuPzABXWIt
tFy98RqQRAnSuDkckkYdbg9+jQn/RYsJE7215nooY5HxSCLp2TPlnjJa/yqr/gguykM3btF02gxx
/f1NrMhq1bY8aHgkCKTWC47+QILuZokrwH0TufrJmw+wVI05iHbxgYx8CvpqBAAq+bksajcF3qlm
aNe+/SGL45k0aPkAwXZ/4CzKQVAYybzPXomu6o1HVts6GW7NyEBpn9dB1JVZ1oc+68ofqST1LzST
9fWdUzDytUGQbgaVG4v8wkn2VwzOESy5WzwL7zeAwx0Mj87jXs1i0kE0JsHZT7M/ahA7iOd+rF3+
GsxetObeFz6Mv/Tc/LptlGuB7Z1tbIKOh7GmCWDfLGo0RNbiofZDlXbDfg38ddcQ1z+7+YQH8cQv
DlUxqY1NZwmTJg65oKqFrGsA75mz4NPQess+X9auD2cxkEcS57+azp0P6O8CFv72TC3bz4Sk1DFg
/OChZREvqqyDMh5wijz22ZbMjGUDmkA5tPSulAnCospbh1fVU+enZCoPk0p4G1OwrZqRN6SJS7C5
fR7hCaI/AJ/1IPvyw+IHR0+jWdWP+8eiCO47Af4DmesTdxnXnkVjBT7Mme1wR/mQDPc1twiTta1A
d7520ckdkW4ZDowu3mPHpmZ/29iWdNGUcc7ztUen0gJjf0kWUNFMjgIgT5QfmbyLght6q0bAGR2P
67z0WYTeij5kIuiO66LdXS4AKLg9C8uWNdFxSVs17ehiS01z2R+pS92jBIf/xm6ybVgj2qRj6lMn
k4jHjvMZ3flRstBTHZP7/rwJkRvkWiS5QrjveE7CRhU6dArC79udJjiu1b1qxnplUdI5ZK+o7z3K
aSr3vRePG5+wrL7J2Mb0XC8pnxkwLihbOZ2ed02ykI0daskfTARbQaFlMZOCRRpozqt4F6mcKuy9
IbpWMYCw3Ci+/atj9k6EN0U6l2psazTd4EMe2bmqyB/WrvqSJCpBaMo+O0lxSpsFZLcDD33enRgw
pUDSHd1gPI+tei1BJ1ptsk9bNp3n/W+2kawMT2EVo5GalXNynLp8LMTIQl1280Y90/YJwzEDmqc9
jSmNlr75TX3/QzzWH2Z9l8KtEJ6RA2RdzxtXrDQifjr9mIKi+zaX4/jzLpc35T2BRwfHLeSqojlp
nF0JbG84Tnqr48+y6UzAG8SiiMtKx494v/YAvAevfa1+i7aswpi0/wTLFrLO4jsm5M1rV1GSSfuR
l0I/ABSpT7xa76szmCg3h+Ihz2GKRb1TqiOoY4sH2ebj8bYBLLvH5F8DAC12wZ2NYxxGKEaUevPp
z1BVf90e3rYw18++ybYHxrB9eM2imDi/2yz7kVP26fbQtn9+/eSboWMFBoa2wD+nov5CFwirueBZ
Hd0763D/wX+tsaoaldJornx3p5RKz5WsvMPtf29bGMNri1hNQeY3NIKS0xDmrd+HOS1+3x7cvY7y
ThCkhtPSuUKfYxq7ETDb417UeBFK832HziS/R+uNpiCr48d1rL8tY3Bc5gLqfcVW5mlJRkxg2DjS
FVjr2sfTZvGxhWQu1F9+1ZUfSgDqwtsztBjfhIc1A67m4E0DYs6XUwhd5mnHWZqGU+NtlQQsFjJR
Ykz0DbhRRj8Kur46eS2YCT1Ejo3T1jaBa8h6s3tXjba0Tk4+sCnuLy8tnp1g/Qf19tf71sdIndu0
FhLlbzcCceb0g1BYgQap+KvyxZbQnG19rjN7M4OWCt4i46FRSsieVznZFfCRjeWx7CETElb3U0ri
pPKidq0eKz6EWeuiToyOIocU971G/NtA/GYC6OipXaBu3YgAooJa9FkR58sqt95UbOtjeDgdpyxO
9ATMMG4uh36oplMy9Pf1Bor/kLRpmcrFx6IIiGOH5Vz9nWXNxsLY/rmRKddAB6BXU7uoXLDfgMq9
lvVWd7ZlaBO3W9EpaNDIQFGYR3e2mzq/m2Gr6cniUiZ0TbTtCBa3hUbeVOl9mnbdHjx23ilV+s6H
RRO9hjbWJNN54kXSq14yzf8as/7bbY+1rYzhsY0HHqCxn2hUd3OBR0UNPuaZDMfbo1v8iRjOuqAZ
r5WioBETSfmlKZPgsDhsePZBxXzEA+af25+xTeL6+xuXWnURLFk9UEAtW/FYdZ4bNmLzEmQb3Uim
Zz11Rbm6CGp9AWWa5coX22cbK2Qb3HBX31s8nWmNAxlltYMcxuY48+r3fetinMcLaesxIRi8S2po
9vjD4zgvX+8b2/BW1aQlZAN7eKtM/UMsSReyRN5XxQxMpBruyaCAGK635dFjoVjYn2qst8jm39+V
gQmEGntZ8jWjJFoCLR57r/6LCTkcqkWnO5JuvaW9HxcCEwqVdEmaKLchEasAh0q9oz/4h0rld138
ffPi73VrUlIBkCx0F7oQXPaPOqcbZBnvV8BQJ37rT/T/vHKhbcN5fR5BaB96TbqjpErD/1N9nU2Z
ZugWiN1+53LJQlZscbe/7wq+WQmIK05Y7qvuXOXBuie1k6ETL97iRn3/UuabhUlJZFnkbBnObu95
oSp8caqW3D0EZUseAuGUrzMJ5rvyRN8sO3iLHCHQDuMsnRt/KFKnfYCQjtpPOt+iS7Wt1vX3NzFv
Jv4wOtIdzkBMD3nIvHT4yUH18/Me9/bNCgIK+2IqS9KdcTiIsHadJqTxspWGvu+BvsncznnpjHm9
tmcqr1IhTp21ZzDKOCdPKL0H4wTfeKS1Wd2IgE6NnrZVJNMZF5Em2zX+NJ3UOKL0I6d678h6/aaF
3jK7zSZGTMyE38AonftU1RPdqwHQzabeUtqzTMWsKrS44Oh5Hd0nGlwWSfZF4H3gWoXeyP9CY9LG
efR+1PLNksIEfBenDF8Z+zmEROdf65VTSPy5vasswAzfrCrw1gPex8Xwjd+FKwAgc8lO6TSE0P8K
vaJ/1uxZjw8qGR+7+wgIfbPWUC0rBDoCOp7lOqGG7AWpc9Z5MN8FM/CpmeOkKU8gNKHPftWU0H9o
wZURVlM8bNQyLL5ittTlaFMhc+mN57pMjpLyXwOhIaP6oajqj7fNYtm3Zs1Bla0LOGIHdyylsx7x
WjRD+DyZ4617s+0DRpYT5EU5AOI3nidFP2RF/5XH+u/b/922PIaH5wCT9NXSjWfHnaMcNOG7am2/
e8l8jvPkrpqPb5YWMr2CcN/vx7OY3ANbmueSyd3oF/cd5WZVYWJtlVZSj2fIEnzs0/ljMbcbdWlL
0DCrCSVaX4sapItnTuNfjeqjtEB8ZfNjMpfnrEgPt41gsa/ZbTa66NJn3apRqqo/ocScqngjgNtG
vpr9zTFXAPU49EK5T6UsPyTxfPBK+XjfnzYcN4YoXFEtifsky6BAqsEeVr5F3Wh5ZPbNSkIuu1X5
MQZHK9AcykJ9noZ53zdeKMUUDl16dJxmB7rFY15sIYBta2VcVLjbglh1TPLzQHCX67SQx4yWWzJx
Fkf7t+j3xhJrAiJBFySFGJ0cQAW/74j8vabkRdB4q0nINgPDmb2BOE0cSPIE6cNP0ne+XNV1blv7
/Sd432wMTms+VVXvkKc0a+KL8iq+Kyv9d1Wler/oMt1PEARFfM2CUzEMy8ZXLRMyCw9eT6p6DfDa
V3TZA1qT96Bq+nJ7Qrah/ydJd/8PQn08c/F8/BS7/HPvFecBZGP35a9mwSFz5oXxSZAnL5t/chC8
QRQkWtp4q1ZrMYbZIufEDU+qBMtS9u7Hum0+lLm6kBLkjsW8hwrGIc/nU6LqYH97rWx5h1mIQAjB
4wLFhPopi1ZSvsRNm6CoJ6Hmw09+BeYpyLP4Zb4DXcGJAvV8+8M2I11/f+M0bRzXmY4ZeZp952/V
L6dhuY+r1SeGt0uQJ5Uix9BotWlDP3ejolj+uf23ryHwv4V832ymq1t/RILmk6e8LqKVea80db7x
uNlAEVlOJbOZLvcakaTCI0+jnx3buUVgTx46leJdvI7A4rrxhGWbhZGOpxMdK9ZiFk0zAYmbnEU2
hG3HNmbxvm09s0bRjp4TQGaXPEmwYPqKPNa5u5FTvn8B98wKBSkh0F24WKCKfGXxcVBLWC9fMgD+
Y4CY22zDzLYZXO3zZnd6ceZopPvYQm3+1XHFHz1NG2nZ+2vvmQTv9CrO1aZYHFVWB50EO0WAD8n5
4fYGtf3z62ff/PNkGRTz0b597kfH3zmUu4dVddn+vtGvX30zOpoe+DTk/8/ZtTRHqjPLP3SJAAQI
tvTDbdN4Hp73hpiZ8w0IhASIh+DX3+yz8uiYJoKVw70QUFKVSqWszNKFQK1dxJACKQ7cyYeN0ddM
YzhuUbgAWQPr/BQN2ffArT4S3T9IugVYfTu2EpPXfQjbSZMRa6eXKa2fx/7FAj19kX3FSa5gv9FY
8XDfSm97MYmMzbqWYDYfJ6yeoA0em8h/mqP+aeDRT9t2XsKQ7/JiEhleHFkNAL7BIBPXB2kIA4XC
CaoN0cm2nHpjRlbczezN4rn2bLSE4Ev4Q5DZJydvE5hOlgzYNXClDVsFgpWpN3u0wnBhpQTFfhJ1
JIw7EX4PR3VpJr1ruyEmfXvJQD1k5TWO19nUHMYw+knKcgsXt/byRiouSg0BgtEqE0D6nOybo2K9
hfZ4O7ckZmsWdWUdZRpDT416Ios8+PZ4aK3podlqzbi57n93NGJyqfthABxxOyxPquqGo6Nk+Vgt
4ZaWwpppDJfWlltlkMgok3Eo0TLM/ywNNFJspjeOcWtvb5yfe2+pKMtKkXRuXd+Y7XOu4nzhw5f7
rrw2vuHKwDqj9d9GT2UD0MelIv5wDMZ8i2FybXYND9Z5pSIQ0MkEd4U/3FJ/JqX/voFIm6b6susD
zM5zbmU1x23k8sRbP4hnd4R4Mq4l9g1uZNpLK0ccC+rliWbLqdXlh9C2trQ+VoKo2WjeAsDTzYEl
ktDJPnPfTuoeALXZDZ+7AupyfEscYWWFmlzttgpDKXFF9oT+WfpLeJV68ruSujH4xfZdPROTrD0b
GaIa9AqSTvgijrxcnxsabaGqVtao2QenuWWDtYrCB2p5la78U9fq274JNtx3UjboEf1IJj7u48+o
C9CDq6Zd19rkP/TsTUi8cCEika73jyeqi8vsnUMbbtu5rZ05ehDJtDTTta/49FD57bCx7Ffc1uxm
o71fao1TcSK0kj8iWduJssCtzGIeBVbNYxJV0cazVibX7Goj4HTsI5jpaQBVG5ca4hNe4e86zRKz
q20mbAalml8k4bDEoncOsrTjCn/vr54V1zKZ18vFm/vIkbiJ8xA947rXXommuZZyzuIWUXqLdnrt
QbeJepWWUrRHD6JRMqER4xfcrEMqO/Pn76Xbbx38VzIhk309U6wqWwVTBfU/0VzEHT2P9lnq8pCr
EVyr+3giiNnhxvoRt7A5nkNq8YiHdOIcTN8CsCUV+T/3p2VtSRlOHTGSLbM1lUkwNe99v/gQWv5W
1F6bCWM/lpXvzJlvVQmuRS9u4RxY4H5bop3bvdneVlHL5VnoFknvi/FgWSW4qotMnu8bZsWvTfLy
2tVUNLzhCS+ZSpUe+2MAZZYYFLt/VMa26oUrNjJ72wiaNKKsiFjilv13OvEL7YOHZlEbXrcyvWZT
W2ZrUvOFsqRqpj/oY/y0oIvmvoHWhjaOxQ0kihaLMZZgHt5Ty65iWoMH+P7gK9Y3O9rqkkkvA+tb
4sz6f3LsIOI0PGCPeAat5K77BGJykRde6VALMgpPTclQ+BiYc3QaLTcMvzavN6u9ikJ5X1tzDjmc
p8YHpEd0J0qGk8eHjUxuzT6G2zJeeFUucfYu3Dx/NzblmflZ3Dd9cSVzs+ECazNs+C9ooXhQhGOR
AF7yZRAtBL67fmu7WRvc2JWHTPse9Zo8ESAXOVqiSN283QLGrJnHyKWJyL0crQvOk0W7j+7k1mix
ogpSTexQTOEWFGNljs1+NUGmQFqo0SYgPecok2Y3pv4MylMLf7nvBm8/gZr1oQLaVo0ruJ0OXVgd
tKW72GL2c1d6x/sPeHsWqEneMyE5arWfLejiKuognuSsk37Q2ad9w98e+8oL6t7LQm+yge4ZGq88
qVaRIQYXUfRn3/iGG4APb4RCZW6j8wZllmNDS3++sCbQ+1g6qVkmkuh9IUOUzakHen516O2W8Ydc
iqzeKA+tTICpxyW8IJxyRyzp6PPfAyl+tnpfVZ2GhhP0IAvswkUtaa1a8hS5+QhxHbJv46JmXavt
nayodLSkpRD85PaBeyCAGF4KsWyVAFdsY9a0RJOBSwwa02jwtxja5kgA4NkmDP+2Rv5b66BmOUuM
ANVQ7SwpQ9oLTGSJjFfO4qihE3UJbVsflsB34s4K2+OUNTzuuypIhsHFlUheUfBL+wR9S7sWslny
smsELObSJQW3XVfG/VSMT2WNrG/f8OZevYwtC0u2pJUTls5lqpTnHQIoWmxlqitTZR4ekPLm9iK1
TktvRKBC91ui0VR22vf6tzD/KozkbleokQMkyCEA0LrejxYK8xuWX2nHgHKAMbijQXleIYbY4BE/
oMqZMo+ebpQnNi9QkAcEp1HV00Szl7wCx3gJ5Q9r61S0Yjez4DZZDm0ghLSkfRGM47GJcm1DKK5x
xw3TrewgoREhQZ4WVWqGD1lOdYUu2YV7oNJ1d7ZK0NDIEaJ56QsGgFjKq+VPHbgnpr0/KvTf35/5
ldf/T8XKXjikBwq8fh61Z+3KDpf1bHlxwTl32PcIo241ZKNomqxZUm9Uy9lrVHMeuGuBDGf+3/0n
rEyyWb2q+taVbYsnZG3PT5UFtpIKTN8bC3jNRIZz2HXVRK1XLylEwPpzGXVe7HU4ENWQIdgw0dvp
FDVLVtNYS1fxSqeWC3iGXvi5oK5/GOQAapGtDoE1K91+f+XkMykYLkvqGzxJVQdFmHPpAbDcle1T
k7jJtroahyEOok1Xpi1c/qg91W/YZ+3VDSfgLigj1RJOqWsV+Yd+iuQDWoK3YKBroxuZsiVsUMLw
YE7bTlu/UCPLvgYKJZR9i9PIEoBa9GrXCueU5JQcMMndIWrbLXLIlXc3K1ZWyT0pnHZMQT7unFEO
CyB84myty5Wlb9aUcm8hrih6TCoHoPCEEjH9QHCc+K6C0N8n9ktNIb8sJFMDacoh5R6OELi97uKg
rXfdjlOzkpT3hZIaomgpznINNON1kcKZt5RJ1qx/+/2VSxFv4kHG2j4NJ5mfGZb/xan1FkXImvWN
rWVqnBl8LYFK24A8VmK5QjPnaM3VhmlWgk5gOJXCnW2/SA+1lyr7Z2LNJ194j8RTz5HY4rtee4Th
WV6t6ZjhjJUOOEkHhfdh6maQWlrnfrL/3HevtUcY7mWNC+hR3V6ldgNsKp2fmQuAdR88Vu0mHf/b
5Uhq1pBm0ZU++LTxGSOfz6qtxMkNCvdxdELvGqJmj+sL5nwv7XqfFg1i/d8Ly6IAUelg4Skpm+Jc
9H34sDSMnnbZzCxa8dFBT0gBm5EldGIg0uHVBeg4Wt6HJ4jG1Ruh7+1bJWpyMvGob/TSky51ZRle
wLLtx7x224eZBF1829xEvu9WmJr1rDmQOZNL3aVVMf5vypDJYmgZ9Bv5/coqM2tZRFS4q6Vem87a
e8kyN4+lUmCIj6ofkoqNaVmJJqa+Xl+N0QgEtEqrumliNlrV+RYaN0a/LZ03jmMmI5OEmltmWSMm
A01GVp8nPF/CONJsi5t87fWNeOKQmdOwxutTN2yeAdRAHp97W40zb+NJqG+EEqIqS+f91KUgv/mM
K6ZEivIdGEgfWFCewcJ2HnD14ev+w30XWfsYI6xQwuUSzYCaibD6DWIWkHDRZuembda1qOqGQI1B
m4IPybogU80fvBrt+7te3aRbIpaTZ4HL2tQt7Z9qzudYI9DvHNw46OoGDXG3TsG06TN2LYIlKGNa
eVsw+pVFaqoDzoWmfjjpNiXKhc5akQdVdXajsMI1X1hmy0Y+ubKYTLqjOcJl2RJGTSpDLNAOfSwH
CgKRI7N6kVZLF51dHqL5K6cKzEtReLw/M2tfd1tsr9IFkN3LKsRRKNVTXx/nyvujwS5LvC0Sm5Uo
ZRIh2dNQgpG6b9JFNLE1BWc6N/+QjF9zN9tIGlb8wiRCohItH5HwJB4BxVndPmd18XWfdQwPn7We
oUtTNak9hS+gK/oIicJfrKW7rlOoKRHYNTScSz416ZQ333XI2tizgFjd9e5mG2RDlBX5gW7SwZrc
U9FUOg7AnHGWctmZJptQ/p7ZYxtNpE7B2Id+xxk8Sy0lW6CJlaX5d6+l83+VL7N/zxLpYgX2uVb8
fVXn/km38/d9FjICRwWx64FbjgQBPCniSDUnRwLVGLY7d0+zs7Jp5tD1GZGp9Fl06XtSP+Z++Gnf
29/M9spzkbQoKLf5dRpF1lmr5WgN/GNt5xtA2xWvMmmbXC7rMqOLSMsg/AGO4jxuJ/bx/quvBAWz
hbIC4gy0MLNMvdD95PMgYR5LBnfuD1lZPdx/xkqCbDZSSrDhoWNZI121C/cgRW1/Rc+9d6QU/NNQ
YhMxOOuGL3x2trCxa+vVCBaRHjybuwFPgxzk8hYaumKrz/xY2/PWLr32UUYKUIRyzoQbiRRl8ktO
9Ee6LN99K/80s/bcQ8kbp7/P9+23Mv9mU6VbupBbCAlPFVPOSXQoi1v9vA8mgOzr78WbZ64uFUS/
U6utrrYEiTLNH4mTb2wJK3YymymXcoFm+oDhNeoFBwpZ+FSp2j2DNr8DIqEQcRj4wXPW7Sy2m52U
EBSbCToaUGbyrE8dRbsJiayNMtbKujLbHO06GJzcyUUK3rIqxqXFE63bp8URWyQaaw8wDvU+6tAa
IlbYhoJAfbCUUo9tZvvXQJVbdHlrq8n9e77RJLjkWchkSoB9P6poII9M28u+fdRkV2rycZnCvhRp
vYwvee986a0tSMjai5seJ+0FhYGqTrVbs3SWY3YqNdlCPa9031CzwbGset1kWjUpK/lX5izXQRW/
s0W+AxzuZ3W7sAE1QtmC/6LyoUA6fbnv3CszbjY/hoxQawb3HeosTD7NvYp+jZAUeafATrSRfqwY
zmx8nKAGZY9+BjJ5UB99jYIRa5cjlXI38uXbJv3G2fFfusFX25/d5S4Im0KZThLX5BYrXvK6e2Ju
BfFU58rHtth40Mpm5dxs+OpBFo/47NZ40KiBP6W8O8+2ewTT2ZdBu1suuGYtwwVDakOyDjjLtGOZ
FaMWweJRbTEsr32B4XxVNzbKRTUtreasi3vHn+Oi9kCqLYbmqIbR35cy/LvIX1mqdylRzGrRF4We
9Tbh1eA1Z2LX7d41ZThjB/amcW4ERz+X/UD78aUZt3oGV2xktiNOKnQrIieRttCwjbvZf+b+EoFx
vHjXh/ug9pjTv5eSnEZbNRJ7qu+KSR0sx8GtB4B4/af7br2yiszmxHrgFSjMkYFoNY2HoZoVaPL6
6rhv9JvpXk0vlg24YGeXp9XYtA+y7OWFqk391bV3N9zMY5Yf1b0SaZG1QNqFflmfR8mdesONV0Ke
qeHnK2lPSzuKNAr7KA565Z0ICBcuDmf/22cfw4e93Hc4CLTr1JH8V0AcK3b93N0XTs2+w94Tk6sy
DA7uFOvRn/3q6Dl9uQGXXjOOkbpiMUa6txuRaiaaE/Ix/gB10e6aZ2LesP+agxm+W0eU1JNy6tRv
+kcHpEvay34pHR09XW8s/7e/Anoffy/QPppmZuGcmI5B/r96mI/OMl6U1W5kGW/vOJCC+Ht4VTaq
ayHjnGbWcARR6lUGoPFGQwjrpt9ZH2yU+da+wjiVonE5yHPd1GDawyVXG11uWz+Uejam+m0/C0x4
2dBa4EeapzqFVHqD+9x6nit04cstbZEVK5ngg0LlPPCrhaUWeLUfQIi/nJyBLEeq7eKTHKzqKfKh
hLDH5QLz1qAYJ4Z+e5HjmhSES8SqnzIWbSG+1yx1m6BX8W6sx6zDNa9Ic9L4ycBl8RABe7/LHwJT
424MxRLgJgKxulT/Yy6o1DvnR1i2h2isH3dZJzICUjviDDfMDQJ2NImjf8vmhfDz077RjaxCC46G
hwofwHG8O0ZBg950KPxs5BJrXmBEpIFFLYRiB2yVunwmoz5VbvEz6vqf+17eiEZ53hZ9Liaeyjqp
ZyhM1rhs2pjZNQ8wwhATi01l1lSpZGjALcixKOkZ7BPYanA94IUbj1lZniZ8bJiHEmmjU6aiLVTM
W6ljR22RHb0drQOzXdJyI2+oKBgBZANtLV+1Vw7+AX+2PufOsutcG5jCdnSZdD8sDksH3jz6vvcA
dcyHHpiHXVNsYrxQemGNohNLa0YHcHQFbORHEFGJLZzomo1uE/MqPkSA7opsHlia8/oo6o7EQtrs
sIyeOC4z3QcTDEy0lZ+Vc850z1IHvAbotmYB2tztfVjUwMSi9hkPoZSds1T48yPgQ93Jrqj3sG8K
DC+b1aQbVQd56mfju8YfLhmYcPaFfhMl5gDvm3mc5MCijtFBQNrl0MztFkZ6JfyYgroVHQMxgo48
zQh/0JZz0W6DGlXxssswJjqMDnygLgCIQND5nzPVPddEfLs/9NqbG1l6BuEtHFggsMin8NLN3iMl
45PLrd/3h1+h7wlMXFgXLNmo8jZPR2f+UYkbV1ke++pnM3+2WhIDsHEYiuYw49f7T1z7IMPNGqLb
JpOWdQXT/XGq1SPxm0M+i42sbiWMmiAx15psPYYYXuqmjFVRjHFp2Vt0LmujG5tki36ZMSgZPKAQ
9ouYp+6SdWwrp14b3dgkcXU+SOZG1tW3xXvm6TQbwtN9q69sYmaLYy5AjJpr17pavpMfmlBF57oq
P/lWoWM3mtQxH7KNhHflK0y8mDtMed03RZ7Wnp2962ktAVxnYiPfXYnSJkp5tujkzNLPUwZKktgR
+pvX0H/Kdjw6Q7DBZbSyRE1MWsHgcjWA4akTiFLibjv0XnpqV0tcLEu7bz8zMWlA9I6hM0zWNZ+W
YToW2AmyY+j1dMNQa9Nw+7hX25ljjSKCjbCYcpB+4YPQqTnkn+4vpzUL3R76enA9OrlWg3Wtyvx8
c2JV5O/pMGxkuiur1ZTtQwegD3wKJlmhkzu2CUWTtcW/DUt2siladCg0cfaFIxOi5hEV9KiWY9+h
Q/eOR2PxMLHFOvvj4O1LTs0mxyAbItH3yroKDSqJsFQagKitZvG1mTD25MKLRmYVrXVdKvSYLv0T
r7oHabf7kjoTl5ZFPSnrsYyuSxSArzl7V0/l81LO+6K1Cd+yp1kHo8DG6dnzE6HBnzrqtpClK5HC
xGu5rlYMtKHWdUZHCKDzT8yBPILX9kkfio1Yt2J9E7Q1gP588vMpu1ZV/VjlwYNfLOcZVPf33WzF
h024lioo6cecYDNbBlxkg2f5YhG5BddaG5387cR+UdctihLRte3y7qizqItbv9ga/d/Lh/9W9APf
2Cs9jlXpQskcyMzwrDIBoo3qxKNLNthxJ9t4zD44YRXPzRJH44+QDE8gUjhm9J0bfpirn+CjYePe
woKxs5KoaVHVEdE1zOavfZG9JyT4cX+O1paA4YBe37NM2352LQvZP4V11EMLpOgvvSi2joYrK9kE
c4HpwwvyCj7u+JONw2FDmsx7ZwWCOy8Ayfj+uczG7rTre0xsVwNeaqclJLtyLR6tyXpcSpWGeuse
f8Vcpqxd3oKLawEHznWh/KwKfgj9+jug/X/uv/3tUP7GojPRXQ0F7/hwe3sRQK2prNlwGbDVxvPk
R2cK5OYJBcUShIihfcBN3VZp5t/L2zeea0IgRt9TofBVdtUeg6T0x27+BpaQY0amszVax2YCMZVf
AL/dHDVS6Rqyej5/qPS5hqRfN6d28YME0GlcQDg+nJf+o4Kg7AAebW883rfMirebgDSlm85vvSC7
Oq39kIX8ZUImvrGJri3Q2zNfpQMs4BDJGrvwGizzJxLlXawtYMq96Wt5K0fe/4C1lWOEK16HwcIy
cHtBmObjWIbPorev1bQF2HsbYxCYsLNsRI2ERyoEu0gHQY4xKbV6l0NQcCxBzF8QctJD+Ov+p6zN
hRGOQkml7VhDdM3KLHssymX5No35Fk/z2mwYESmoRzXUoFG4LoM8tiLHQa66spp8y/QWb8PKI0ww
2rQARlxZQXiV4fA4hUXSsto/5yJ4mvzM2heJTMCYb6NgWBVLeIVo7Slv2vnIc5sfnTDbkixcmQeT
iD+XrLcKkI1cRxsSJmUXsbjX/sf7k7x2tDbhYv7SQyjP7rNrmNvfnMIW18LK/lSt0x3sJsqOQJ62
F/AqCrSleN1Tn0dbcJyVtWyy8nPUaDRt7Ow6uuNnx33vTy8TtA1sJt6DtP3UdvaGT64Z0HB8SEt4
XQH+kSuIYdQBNNrdYSaoHN+34Nuf4ZuwH2i/R7JolZuEPTIByXAJEZEHYrU/XeVeSjB2lvm+6p9v
In4WiNdl0I7W4Aqh/VcaRPZ7Bf32r4VucGep5rpzd1XRfLPxwrWWqS54By1ya/pV5fxJkeXLfYO9
PR1QZf87DudTJ8uFW24iu6mDlsFEzksJgrl9oxsBOBpniE2ExE1aUgB3arcQBnNrfrw/+tshxXfd
v989nEgFNFyvk3zSh2wOf7uL/mewugfbi/axPfgmsEiwJViGnLpJn01PiJGpmpxDz7xdtTrfZE+v
BzCFLVnkJqBZvAAtk7K5TvOl21g4KxYywUXR3FJ0AgVBwofo09RnZ8zAyYtKQDnDYd8cm0iisQZb
HS5SaOIU5D2Kgy/+THcdJX0TQdQQwbtSgDoo7AV9t9jasg8dOoHHOPJnj298wNtZgm/iiAJndpyO
evAuv/0OSPDHwu8/W6F7vr9K14a//f4q05G6CgHszoJkUfRd07MhRq3i6In8cn/8tTk2PNhCr59D
UAdPIkI/jCR66Jbsm+sHl6xuN86sK0HClGUrKAhPPLm4SSUdN45c9w80YjaW6NrYhhND/A5NrqLR
CXgWEbELRY8dBC835nZlR/VNRJLNRR4w8EUlAPH/7G9yJmM7fmKDdbkR7+qguTDIYo2EXJzI/X1/
RtZm3MimAJeuuYa+V4I9g509CWJ1EGwqNMnrLSaglUeYYKWycQkRUiOwduIFHH0/bN//Tjn9fv8L
VibFhCnlHD14lhrcZNAjRIGmy7wsG/O9slxNhFK7+MEczaObAP2tz/lE5HPR1/ToKl0cbI11e/8T
1ix0e/4rt4t6rXBrg0loZiiHZ1WgIKgJ+eqQEmvjEWufYnh2C2FCVQUCahqsAZjcL61j2Ifhye4a
eRQKqi33P2VtNm6/v/oUR7EasJl2TvrC8WLB8ikWNpqP7o++Zijy9+gAzZauLJhO6gCEcKC87i4E
gnE3BJm34YVrjzB8vPdoz6dCksS2i+dhGp8a7R6jLPi47wuMs1HU2dIFT+iU+KMdPUXFPF5cX5SJ
o7Kt2/C1LzBcuh5BLwSCpClBJcJ/4p0qjuAqiJ6o1/nH+1/xdh3CM7FLTuQ1XgSVqgREy/XYHW5k
yzQsD5X9u4qsA1UP6Dq7/6i3F5T3HxzTRNFuoeo5qcQ4xN5IGYqE0Zauytro9O8FVTM7aNWMD2E5
2C9s2lqHygrrjXd/2+lgkb9HJ+AiLXMPM2EPozwq2kGzhQ1dEslIH6Xdb6Wub8+4Z3Jk0XEqCM/9
CfEDAlI8KL0vaLVZPpJ56Dbix5qhbr+/8mu777iF3jUnqYbZK+MWSM0fixvojTupf/HJ/60weSb6
J2pBSdZO1Elc8Vw71WWS8uDyr7OUJ971B2jknWr7yyjaUzfh8aGLm4YmzlkUV3TrkLT2jYbrc5Sy
VAu15mQWs34BODs6eAHbSh5WP9Fw/dH1io4wDJ+RD7b+LWpgwLyPde4cRtmfwiIFf6a050MeQsXG
/kJn/6xk2uyE0XsmWVXH/AaQpEknRU34R3vp+hMA9ePjREnmbAToFROalFV0Hmyq6mlKaquZXyD5
A2hjUdRfdsUCE0Q0Q+JxhtY1gqc/frRK6ycIVHel754JIWqDYvIbgZ1FTOGBjN7DIsYEMWFr5wrh
J2+sbxM+VEKruQUZCKSnIvnehzBE3A/BabHdd0j4fg5kYLECuOi+nVbigQkm8im30QsKISqvhqPU
fiCPmRVZx6Dp2l3bpGfSQjkeJPJwfz9CtvB26xcUv6ZOPKiQfL7/CWv2MnZ6wmkG0Z16SqKCPwze
eZEUvLznLujj0JEkzrcYNtZWrOH0vps12modqMoNgEzqqsuOhfa3bunWRjd8vrShWirsfEj8IKuS
Jsi+D/akdx11PJM+r9Po8+ZIfxLwv8rHEPRpXz1s/GzDl1fafTwTtKQVB1KgAVOAcq362QEVydXB
KfeABA8MIZCw+9y0nMdeM5UHO59EHi9OXydWEEQbXrliPhPYBMEL0PMGWAXWEF70InOIwO+suHsm
rEnN9lQJEYzJyJQf4wYb7WpMPjqAk99fwyvbv8nV3kifU4tNY8LcAXpn9jvbYk+U+0960LtgEJ6J
bxrhgXU1tUMSUc1PtbT5QTd6a9NfiSMmVXs9SF7b4zAlwqbjeY7K8oEohz/SAkTS9220NsOGn6MH
dQooaSfERVedrHoAR2Yoso3RV6KIydkuMwhs9/0wJrXNnxvaf8htmdSEoeWOPJcseowytkWxtTbb
hqsPaogkB+lMwrkzgQ0hKsF249G010F4hLhhuDHla5NipPfDshS4TclVArrJZ0HcP001X2on+rpr
Qkx8k3DyMmgreIWktDg3nRwO0zahzcp0m/imHvfHWZ9lfWJ5s3x2GzFeqt6n+5JUE9kURYWNvW9B
HiwkoH66mI5Lr8vTPssY2XyhZUZoh1g+E98rYiCnQYrotGor3t7OHG+kCCbT1i37CLK+hMajJ3/V
ta7jLnAeajAiBpnzT06q3/u+4zY3r1L50KvcALdPU4LjiQPpQn86+pn/Z9/ghj/b0iG1M2EKotJz
QYUEeT7PhzTbvtGNzdqpRtdqI+wHY6bEY2TdpAzayT7fH33Fs0wk0wQ6ZqrGakKCfnZpsJzZggbs
NlQ/941veC5UFipUhRlcC5ehQOoAWpY/08Xet/pNMBMcaxBVCdNLkGeelDt6h8rLrH2mN5tXPMGA
jbJJn9Bw4odxbOI6n/2NOL0SFkygVO0PlQX8ypB4uI9KZODPRyuT007DGI7re17B8p71SQky+7PC
JcAD4/6W267sMSZISuTC1u0S9kmrhTixbKwP3cLeeUXGDkKDVqFTNDgsFtl64Eqd2DNxU8tIcBqn
tk7YSBfygBwQYH4myw9F51gPAXPlsbREfwXd5tgdC1z+HbuJbNExrniJSYNFBymaAN18Nz2AS0fG
x7aT72ZabCS1t0l5IwqauKphrj1+a2NPpIMehY7yy1yHHyGz9s7ym50LwtiqGVqBbHC2IjFD+ecZ
t636ux7G5vMuN/cNN+89122WGSLJHh/tA7qjoRfruW1shSTbSM1X5sCETLmTDyIQ1+6SGnegltc/
aT98T0qxq6TumSAp5vHGtXuU01mwkHPpTPzsOVNzum+fFWc3MVJ2aNc9p7hFkZEY/wzKrX93ItoC
eK2Nbjh7GPWDdCG+nERtOfyeVLM8unVbPt5/95XVacKMIhvg+7ADUWLusEPZdL9Kql7YXP4AxnDL
v9e+4Pb7q/25yECRg8sFJHii7eLS1e8Ka9638k2CKwny66nosQW1Lfgt4oCIMR566vy6b56VFMZE
GVUBK5wmolPSC4/GoN8EzxL3Zay4+5VSb774o9wAj665gOHDomyYD5EhlfjzObM0qA64+tnxzN6X
JZlsV7SIirEeUGiuLflVBFHaMn9LWeLtdw9Mth/wtbptAFLk6yjA8QN9XvfJXYLioqSzxWH3LzfN
f+MoGrj/XkV+rYOa9oC/9qI8IG+Np0Uf3Cmt7IfcE/FEq1NUpJreUHoseiHkFwhzDhkZD039zmsh
GbREBwCMY4hTPTF9dlpAeur2yMkHa3oHgbCjFN9RstqIaP/ek7/1vkbUVA0dignModdFfppbNNM/
315zDPhpaEEWCd0Zxw/Q8fJ1ntVH2gUP6KgC0Dx/RoU9vr1f9PH+Gl6hWw9MLqG8dNg8o152JWH1
iFehmTx6ywcOLJ7nfQWP5RlYRidfjn5NY2ptqev9CwV5wwImy9BQ6K6aa8xYVXKcH5/BGuEs7bHC
93F9poUT9+C1bocsXtgpysnR6aqDFwa3KjFr9TMT/qFGdQT/RrN1qpyPdvVtwyZvx6TAxCo1uZ4c
a3Gi68Rf5lkenA78o8BcyWU58kDCyx/K6iyE83DDhPrk3HZ9PEcbOcHa042YTq1ODN50g3ILUscD
9MrigkL7a+Pj3o5agQlZCitnEW25RKAQ+innn4XtHHABn6mHgJx7v7m2zUcxZvEo/teHKS+qYzMD
9S0OWHV5HW7cgPzrmG9NvxH2LafNSQa1XYC40VhqOzFeIIogdIb7Dix76aB2VD3XtQ3j96d66f+f
sytrjlPntr+IKoSEgFeG7na7PSdO4hdVBgeQBIgZ8evv6u8ph5tOV/ntlOODQdLe2sPaayU4FZ3/
NVLlefmtOAFnjr0n6is4IONV/FraHaiV03UK92cg6fkQ1WuscZ7wa9cP7qXd2aR8paXoXg95cEKD
6BAZ1ScyLK7xAl56uPdfN9aHstCqzPlJ+OXDaKedl1/TxbvghbdwqaUoOTKNgp+WAbrSURXck7G/
A6/oh+IcyC//99WhHEqWdZX8pPpXMGI8qGa64qIuLMoWKlX1jXADWfKTLkfgizx+47L68d/W8Pd0
hm8hUlW0eiS0hp/osF9CqIkVQdKC2V28tXTCRKOz+9jfORvjH1HOIkhVuwSr7w/Rmzu2UCoNg3ut
9Z3reiLmMz+Cy99csfFLK7bxIBq69LazFT/xUjowoGCAIAwENP79LZeefj5hf3zLCAiNoeBKPElE
zjor1VqPuxICtR8LmfmWulJ46Kl1Hg1OclAqdgTG8qOQXUPF/T2o5VvI1GzqyC+I5Sdi5p+LoHfd
Yr5QXHAmF1d2+9IKbcy4bqKWEy/yTw6T7W5EypH2Bafpv9f/giVvgVOqkE1P8tw/tRN70WH94vY9
qGj9D4Wa/H95+B/bu0AUslC4NoAyj6DiNxyIYMdoWa9crhfWZouPckaM3/sOw9tDLzMtoESfhCq0
Hzv5W3hUFOW8CvsSLz/xdyhJ5zGj1yCbl958Y8OrVqRFootnM+PEITIuzAUN1wDyF46lu7VZj3aN
nnBmSidv+5uc2DBPZUcgZ3kmZbmfjRtcm6C6cILcjQXTIKR8jrR/WkiM+Y61i8PmgxtwXrw/Tg/P
x8aXGo92OZ9jdxowPmKvwYovvffm7hV9O7lOJLyTNs1pLacHoqt97rcf4zXZ8jiVKCUNnR3ZqR95
aqPxpcKfIeIa8eWl87PJUcLSjryGZuLJnWo/dur6jg6Spx9yCu7m+sVql+6I/sjJlCMQe2MmVrZj
3TWt+b+/u7+FQA3GN71vrHeaVvTxO3aDrvGV6+Tvm+r/P8gTKzFRGxX05BvQ/EtahUm1mipblaez
fy/OpbffWG6LiXU9MMc7Va25WUl/vO4ULr39xmwbiTIxZPU8nJMBjRj9HHlrzOZi/+83P7/h/w+T
/S3WieASj5bJklNv7auC8mzNWKZJe5jDPHM0uxKOX1qg88//sFrXL40xhNgTM5YlS+kWifJccuU6
vPQRG7N1qPEcxgv3ZEXzVIOcS1h5h/GZ1F/Hm7r5WITrb7UB+7almqFhCPOd1lsHkuGZGbs8Ndy5
Rjt1ASSAjtF/F8rXy1qMxltPxNoE5Z80LIIbs4w67gaVQBH90XjmuRPDnjPx4jvBlTj10gZtzLvr
OoBLw3Y9FUSWn0LJrRdDPJ59jC3c3yKZVkz9AWhnl5OV0QuI1fctH66crQu7v4UxCQ+dk3n251PT
t1ndsBsl6tfIBXDDyQF7C8YPXmv+FtXkRpgLBnvdfALePh3CHqGX4b/AVXVNHe6CsW9hTUNgV5VP
PVZprGZQLkcPkbEPqAM8/9vaLz3//PM/zHDV4PhZkV+ewI4EHhW3UadRmf5AC09/qCQKMan//gmI
eozA6BQLJkcHhrS5m9JFFx/DN/hbgjnHdbRngDQ58SZQn8nC/DrmThBeQXpdsIIt3RIELls/dHuI
xkdOf+OCuO2Wt/Rjmol+uLHtaB1ZwXyDpfGXlEtn7wbX6DkvbezGfFnXN7rxserUacq4bnnSWPKD
BuOHYnZ/i11qdSOXKtfLiefRgyXO49CvCSTdrwWMFxZ+i0yS3th27Vgtp2nyzqP8CvgYjuT1Q8d+
C02q3IiERoXTiYd12pXdQ60EJD6vdTEuvfzmip5aGglTjdMJeAmO2moN8s98vKbofX7KX27oLSaJ
12M/MON2J/QwdgVx78i4YMjVPhRF+yFWAn8LTPKYzye9Lv1JAmEKxJN7yIPSi3NBrgS+l1Zoc0FP
LRsWzzrdiTlNnrA8fHJksWb/3t1LD98kw20AWKZ0m/6kxvGHQ1gO/CSqZh97+MZmnWhywe2Kh7f1
9B2dsCp2oNT672dfMNotzZJWRrVwjf2pVqgEyxYX1rDC9dfXugB/nyvwt+AjzQBarUXew6oCN4GY
fcJ79kxE9Fi6zYkF1U6CwiPWDn369xdd2IotHskudZV3E74oggT9DtgV5wCq7muiV5eefg4A/ri9
FtVAp2gCM23v9o/omf8k4XTlxf9epvO3/Eor5qrtAk7xk6imNFrMYfRZ6rb9nsLYqAsmyu4aQ+QF
e97iklCawy0fVt3J7eSpzv3dCGGqqR6/eXL+8rFtOC/gHwuF6nunoOjTnbyguHPk9NBCyvPfj75w
ZrdkS6MvCkBVS7x9sUDVZGlDCCYzBa5sdg03dGmbN/asLfNb42hzksTXL54p9eHcMPmYQW9RSYvk
jfZzx5xGS57zejkMzvyhPr/Pt5ewK5tKN7k5gdRizMqihwYI7ODKi19Y+S0eaV1Ni04W+id9V7wB
CFPExF0+Yeb9iglcOJdbRFKAPnm92rI5RUEOhqJdNy4ZX8QBMdfHHPUWlgRfo9CSXeoTQ4/jZIjq
b11SfUw52N8yOJl5PVPOz+ZUhJGIA2Mz3TpvdLomGHThWG6BSapQftsurD5hGkBlY7GyfR5M6oOr
vzFZMesGnB5ee5rNEJcUjL3+KbDl7dru/m24l15/cwXXE/Mk2jM1qq4FiD4tr3p+wER0fq2ofqHj
5m+hRoGKOLqqA/4CUFo6BDGk2Fkoag/26xTRmKmj77y6/c+29iD10+1J0YCmYQ/gQQKNjTh060z3
IJ9bbrpiTnACKXVjPuYJfolVRTos3/FfTi7Bm/SMdWHX2rGXLIv81116mO2SlAf6FHQO3i6oYg4T
MD2/ptxzIUPdQpiEXTVZnag6gc1j17Rix5xl5/ntDVmbBILKH6p8+1sY01mRvS2HpkLncKSHsfdT
Ldboyvm54B62ICbflpEnhqGC40eENTb8Rs7Bm8UIRuiqaz7uwkJtsUxwzaFpRokvGKt3SuSjdVYZ
R7ADzSkkRECreMWbXoAlgBPrv5s+LaaoeNDXJ2e5d13/GBgvXub/HbbKf2XRks31E+UNOqRTjFLz
B5fxfAb/uJrBqxRGclH1yeYV2rtE5nyn1kEO7+0CTNhPKEdeIwi9sGNbXhcZCfQDcxWA3GD6FNTi
KWqC+45AcJNFH2sE+luhsMBdmSn8nN8OAzQLu74licTk5JVa/wXD3PJkDZgn7Vo+2lsQ56HWMjcs
6xt+mIX5WFq7RQ51PjTm+oDQ29kPvhlOkkbYk18PHyuq/c9T/rHZ0h1NAdkmCvIWnrHFfeBTeY0Z
94I/p5tgg6x5yHkNdoOua9tsCVe1i3Bcr6z8BUPcgnYm2sNjRda7NSMBfW37oyudxIJMsB/d144u
P/59KV3Y4C1GR9Zc1LTh3m1phIWswnwbsL5NJb1Wt/gfk8dfsme2uVfdkfhIrHDtrbyMz5cGkDVB
ESsIntM2TKCgN9NXj8r9xMi+dPNYWhl3uKF0Y2PXvn7oO7c4wcILpCWNUKfecTIho6++7NJpLX5+
7PGbiLli69ISGWGouzrqlj53y5rRqbkGGrlwGNjmfixpOFGhHHvbd+FRsarJyhHslVyTzz7oVsG/
XZCP1XK3MMEI9B/TSOR6O7g7ZfUJGPzdYJ3Yuj9Izt4/tFxbPrKRCaA1rVpvuZn4nta5e+dMTO9y
r1EftPxznvmH5bsNBE6srdbbvhdtsuhZ7/uAySvB4iXbP2/UH0/ns3AQ4w721s8Nu5019Blt4Y1X
yhKXnr65GdFtCkNT+ZAcQ7n7GClDYl2uNv334v/96XQbR6yDCdfFrM6xG0oA3X1BDmDL+lh9mG4D
CNtgmmIsSHhEtwzqY6sYDw6arlfe/e83Kt3GDFVhWSvVGh47tkxJI30aSwNG0mDowcuo++zfS/R3
r0i3qOi66YiaUSM4krl7Nav/pSdrusDIrjj3S88/b80fx8dCRZgE3IbHXi3AHfqOhf6pAp+rumbG
fy880a2/6zscR3A+h0dXh7twQhfGet1XTZ0VtG/2kwJuOqk4tl8016KdSx+18YHhQHQbuuCf8lh3
03r9Z6BAqhQ6Xh/Dn9GtFwzBwobeieDHoXfpftArvB+l1wi4L73+5jpvDXHUUrj8KIEvRK5k1Q7T
fPrThIrCl38fqwuWt3V7FGzkkEPVwbHx/dx/nQgG+h65qsg1PoEL37ANBhsX9IU1EG/HFtkOS3RX
iJ9DW5U06VwMuXzs9G5xgJK1ROXojB77Zv1VKM3iZpptPJnmQ7cp3cIBnbaB52add4TJZXIdjyXv
902jP1QLp1uiSpRTvNoR3D+yWXxtneaF9B8D8ePw/dewiRMw/D0kM0se5gdv6PYraK+SnEf1lbTp
0hZv7oY6jJYgaBf/CFYXndkAqVk8Tnn9OpfeNejupb9x/vkf7mmAavJSLqN/hCqJOgLSUtxypwsP
VihxJe6/YApbVCZ1ciW5lt5xKld6hKOqcUSj9YOLRP/7ASipEza1yj+2PQ2fvH7Qj2Uz+Jmsu+5D
EQDdJi69AgShWVv/OEdhlHb91D60a9Bc47n/ezmcbhMXl6xqkDMIWmk4T8EL+GHC8TMHmVkzCBX9
6gIOpu6amu6TLzB+/OljDmrjA+tBQVaqFetxJkuYeoDOHo0Q13RiL4xw0G1OQ7upK1HTwUdJZ4w9
Ex7DuvwhVHecKK9jJsIhqe33XK957CrxuXRA7+E28juYs+/tnIs4pH3GqiFe8JAcTkGE8nMwDK8D
j74UufiOKp6K84o2x6DohsPSjjJGlFPjjhXX3N+Fo7tNmQrby7aODD/2i6jmG20BFbhhXRB8DKlB
t7MJHPouKKUG5IjgEmPftT+OOxl6+ZVe46X333iQEWX3vBwJw9ZWVZl4TWnKmEHe5ce/D9EF77Gd
PujcyYI6vmXHpcKkTgMh1VsJjdvMZ25x5U9c+oTzz/9wUKRobbEOFYOyjiCYEZn5wUHp9koKdOnp
G+9hG05di8jiWK+YgAX5PQaH8jn0Pv97fQgcwYXwbMueugL8oUuvdI9uV/T7FZXtHe7Rn9gQCECx
cIeD9dt1p5smCmQMVA0Koip/1Q39upLqKVLqax/4PwoivjndIlNeQJG65jeliHTig64zmgb3Htxj
p86VQxJBwToxdCZZY4pH5pbflmhuknAm7zLgOQZSYVJA6pi4xKA1kct7R/xU9QYjUfXXZrEvnCDI
bl32Ghi0jxux3M2aJxVz4CnC17EQT3Vn8hjcM5/rHiyYuslq3X9GgfnJzcMyOz8noMHeCDctV5UW
ZHwy1nx3/MAklR98r8ATpVxzDIPylgmyx7zdoe27T8XAjmPgt3HkjruuxIBuIzKQdaXKN/uAF0kN
hhAM5N8y5kZxxUsan9+78Nd1R2eoEo4dCeIc4pox6IpOcwmywxKjL556GEd+LDFIqYQ8Kc9/EK1l
sRPV+1LR06j9GMz3x4mHmfDXLJzzm4J3x6Kzx8Zzb8BZ8Qra2Fh34z0bOUSL2Odl4t8r0d+PrLyf
mXnsSC6SNV8fXZUfynoukqisfka62J2XV9ZEZ6wNP2MaSMarp2TmY4a7r5aHCNaT5KX3jaFIYft1
tyh2G07sm0H11Q/n58qbvrYKVByhH8Rz7oKhWqxT2lTm+3mlJzk/lrRHPqHLTz1rXlzdZSBYPTD0
HVCQnOJ+VmiwhmLXNO1D5br3srO/ojC8KxQbs6nzfk1GQ+ppRsU3ep3aFhSe5a5VbQa+8ATzRb/C
Mt81uUMTtNCzSji3ZDUxNNJEnI9TEa9WgRGu7F4oqPt360ruHUk+IwziMSB3v9pi9uIm9L5NQVE9
uMFwghgv0CHU++xG0slIEPR4EOoOsuB8N5X0qa3LR2LLKvXA8n6YKs/JwBsypdKQMlWVZx6NCFhM
GxeD6Z0J8j1ugDIJzDx8olLfVF3dPRc9KHcwzPyA6avHtjX6qIda7UP0s7MBZPXY4/pbWAZ876Bc
ldTMAbjJ6tit5Juvh3CnQ53Wy7BbRi/lpHrJ5WJj2UJXG1J9v6JKZpF1HyUXz1o07wxV9CT05j62
mLJTuCFq0As7Sg57YR0aj3l9cNe5ia0C7XPXuLd0moAFq5KIO2XCIqd+A4/c56JDg5dEYg89pVcQ
wHzx0GnbB7Laz/MIDiEgsVxnfO11u59DKBp4Vj7Ls0rI2kVDgnN7Gj3vzZ7ZrQJ1oqVMSNRnSq9u
VmI0N2kj9yDAph0bVe7bqsZUJAM8zXJ1qga/AhmS48ceIdAgDE3x0Bfk2VTiRw7rjUc+HEEhq5Jc
5lVMBn7Eu33VvKja2JtdvGY1AUh5LuzJ+tEdhntvlV4KwvNfxi1fwO8g4lLSGbQC5QPEIJq4HGaF
x648Dqwnjq1coBzYuyDKMmrv5v7NMLQ/bLvaxPNDm1iN8bmlt95NBU8Ze+v8+3zwpnB5KabpWeTz
sRlz+DPJP4GVwUnXET3VNvhdi2I4i/nFde+z2A+9I5gNvvqtuF2q6DWQPJOi+ew0kEEJnBSuQ8cK
inqpEmcWuxpYpvkZo8bov9fTL/z6e+nPUeK2uQG1att9AeYpiJFtV3EdAImn1zACUn580m5xa4Yl
zPzGPxBMdIMFsmxTJqs3jtZgOiizbwAFhaIq33UO3c2Y/qCBgLcgMZ2rA8YHbqAlruO8B43rarsx
Nk5eJbZwC/hxqQ7d6t9BeAvtby7lEWoIXjIEUGwZzlp9ITi6SdIZqMdJZlJnrZ/qtXkLKvsCXMHB
pV0Ye5iPrCEuF3pJmyOqDQcOzq9BHOqw+jqK4hAEwzNKL0DFrjShDDMGqlz9Q+S1724/rPEEYr4s
P7v8YD5OwJXl1XhWN1igizMNdz7a6GFRtw9rGd1SQHi5P2UQkw0SLyJ3YqFR2npsjGvlfvfo+jaF
QLvpGZOBdVTBggn0Oqplj0BSHUAtA2LksGCYuJoeBm5ceIboKVjKuz5qj2x0D4vUBdC0Y5br9rnU
6qnRMtpXfRAmvFh1UpXhXoOaoXM06CbnjBOModnggQrIV3HdT0kYqu8QWG+g663RXKWjnzpm/YVM
uIoHuxzDZr3xJYf91+UA9Fk3Jl3teOnIi+FG2S5/rgSap36FO6E0c5a3IiOTvQnRYXnkPU17btkz
g2hZR8B8la+T/DIKtKJKUmN0EhvnBvQ+j4LPoGO6B4Q+h0gPkRnNhzWRuiU3jfB/zo4r46JXwW4a
/CkO/eG1tKuI3RZSz4aisdrwqoz1NH5129GLiwJ+zCrTJXRZS1yR6t1zVJ/6LrEHxlh+o+nCEyL7
rM1DdaCuU2XAa5C0x/hWakFqsrfALCTUCR7CASz5CBBgemviefTO9nnqjz1PLGG3MmpbyAVFP1QV
3MDyjg5qBmoK+E93XFg2V6t4rAboeREzNQdvJvq+nmj7ZeJTe8rrtsnAU4DTKl0nVp1rPguXmzTk
QYlBHSvXWNWm7mLUkdchPQ+jJ7MLITLqCfAENnK8RzE4jyfF4LMqv/TTHo9XmWfmvgL9i8wfunmd
dmZA+5tI2teJVtX0OsOeUtGFRMNNVNBBqn1ZZHMk289FGCACBe49paU3gJh+aLLRkdXRZ+36ZbZa
7jwkUxCB751DzqTDY0UruLXGqKaK54WxdylyHq9B7aemCSw6uq56ErIfn6rII3U20rx+YSuQPbWJ
hkejpxafCGDvL9YT+YUbrmxMA21vbDnOXuoWLhNpBLXDGddnWT4tzbIfaDAcAK+qE5/MYOuXTHFc
SGzJtC2617yW9a2v5XwQxhPvDvoW76UA8yooCIrmfm2XsYmLkgVp3ucrBXyzxfCwalpuY9IGw372
aXuKQkdmfSSHuHemIcMsqr8rTE12AyLWIxpZMgtWIe4UMEWQpCZsD7b3+jubmPMwR6y/j4yW927h
0wxsEWtWBOQZAy5hbPKCfmM69B6RyAGoMAmEqbC2J229OYrn1tWfZsSnCRFjceZR9l51h+CjawaC
YImuGRdrCLISbz7ZVpY/xqjoEz2V38lknrq8+c5Kgn0v0F9DUoGIbbE/5nqcd1pzus9n9RKCcCdG
qVZ/Cb1F79wVEpIm7FQKrbUix2hnRx5msLztmeOqGO4PhRlmeZL3In+hQTsnmCku1K32apondgnc
eJ1ci4m+6EFC1SSl2iImXka+wzAYu3FIUcVTYb3XUg/8VIO8PvG69p2u3s3oieKxYz7AoX3wAn3p
H9ws0W3Yzl6CYN4iSl/4b9CWVnGOcAywsLmIWzDsxHIWOHQ1pfCVjntHoWQfQ2er3Q2i16+ULN2x
A4PJrYmoh+S8fXA8NsQNs+NNVQFQ0oo5mlOaCx/mC5VIkMHo34VYW7Q+bLFr0WNBV6+8wXsJaCRN
1SsVNnrU4IRI4BhZgvmGag9yPHoHQrbpiyYDybMyiMBTOJ5bBAAeB7sA5z5Zw5LHOcslpE1rXDGh
KNMe2mRJG0YwIt2P6B1GcLPeOLz1nZEJ+lYLSGaLKs2DpnpTUfAz7IMlmRs74f+iOPsrYzfcLg/W
Wv8Tw/kCw2QvQQTT6D2d+ZNRwye3GIbYXb38NegnXEq5+oETCTI/z9dHTzn3GDgX2TAFXcpyBcCC
V1QMJJsDOygwCR4o622ioTF67GsfNNuNT5MWL5lo0rsJd5f6VvuTRMalhlS3bZDaQXep34JTRxMW
JArzDWBtZDLxKOL0ZQn5waumHwz8NXsiukfboyaqIBifGXf8hMBr+mKl9AH3CYLdEOj70Udsb8pO
gs5B1xkY9/ObkHufVUFvEZca+B0jkjqY2+9V7f9wZa9AEQ1u/tyE3/CJzv3UdXbf9ssz8t8+LlxX
x9BWeWqYp+4ZKmj7QRXz+zBOTtaO7G1acd3nkzt/CqEVm3IDumkUSXRKi2V+JqugqReAO706H35F
iyBezUBjoJ+mpK+9JVnCDtUf3PvNKcRwkkgrt4zuhTsse8invYlat7HumUqGyjCkdsS0sS/BBobA
sEkcnPyj33lFOoqWvQeiM/u1REy9SIRmbVcNu9qZywNxhNxVoO1P+yryd2yRkE0vPJYBcl3Gwno/
HN6A57CZB4yhd2W6FNzHyqj3ccE90gIZplZYbuCNL7JEONGZIT/MSumbuZrmlBn/qw8dalgbcQHv
aJES1in+pT8RKfTBy/XnHEq6EHAlUxDs/Wn1fwxI60/GTs3TyJccIb7iO6+gzo1f1iCHdYoiQxT3
7lbnNlGECeaxYcWNnclP6RiSVQ4f0kpO/rFZ+q81m32QWJH7CWfhtkKLLG6qRu3A1SRxkgJQpvjr
d2NDkooSTkmLstxxJNApn4fp1kMD5En73RmjLPwM9w102QW0eLt5cvbdqM6j7V4Ui9VZH2tciany
5PRbKtU+SBzZ+94Bs3VsREtOaFnCVfv+F4z2N+A3p8jB64XuyWK+jkM/3CqdFydNuvGtonOHkl0T
PTsDnjnw7gefmzYZmyCMXfjhuA7n5VvIhfjKIe2etI0ss5kWz03hVSky/tfGLCZeGlQGGmWtfhx7
nUPBKWR01+fQ16mRbQiobMeDP0zke1HTsgXDGIJnp8PY/ASH0UZLxX870dpVqDmEs/MT/ybLp8Zg
UL2P3a7n44G1VeSeVmvh9P3JjzJ0r3k85HT8ah3T3Y11s96hCowItZYqOHnoXTwQYTEGqpsqz6KR
myMBrO0h4JDG2OloIPBmiGqHtW2SNSI8mQKASag7Ob8NlDbvR6RfLxBqd7tD5CxK7FdX2jGeyczi
hZaIX+dhRbLus25XdqN4gKYQY3EYFMgVcMM6aCx2k5s1wgu/+b5ou1Pkau99VgBUgRdm+aGjBc+a
z9MAxBWgwaNVA5qCtaPDblTzjOh21DcDPlUkvTcCFUAawNbDkKflMqNoEQx+0jshzBM9zKywa5Mi
Z67hv1kfA86DArw3g1wK3an9UoTmsFopjk7XVc+ck6iFlyyAM8SUz1zFouTd5yLi9g0gtAkEvMZF
XQHkEF0c5MFy14KTI6Gk4YkZHeWn7gA51XgwUt3DlkkAqOIA1uNGrO8u8sIDpuirb4XbN2cVWqA0
Do4ehlTV4ZAxhI46nQzg2UhMFn1fTZE55p50w1hx5gy3eYTBktQvWPfuls1Pl/b5jkX2t4Vs0E3p
NPY5LAyfdl3QO7/GoPMQdFmZo7RdrstPRnj40IIjALPXbVN+WW3I4nEd9atEFn5Xy06oeC5xZS1r
VNwMIi+Tfp78uCzJnLCRwkxBf38X9HOzh22BPlMF+VH3LkgslkrcLbxZwCjnQZjO5gh9cxRvwK6D
FCJ3LfKnwBm9ZMFiJqwGmH4AGWSRcmzScQUx/ONEKGj8oMCY1l5NEsgIjXuEcz1egjb7eUBNURqI
Is6zlgi0oxbc+8gA9QmdRJREHNB/JEOuyFvUFfpGut45+hK47B3Eyc/NFEXPoU/qvfbmZgeJnyiD
Wzd71nASu2FtfzIVqFsWkPJNqS5Khq5DIj8LPT1bbcMYjY7yFlk8ogpgFjISBcDWWLP8woQYfY6U
mO4gFevcRygc3MFRUFSNrLnltWgSU5rpAIod1P9K2TwVTq+PrRs6u9EWqk7nLlf0ATB68Hrl1T3t
C/vL9Zw6G/LQ21ctWZ4il4WHsPG+mr4AM84spz1fyv6o6IRqQ44aVVeY8rh45XyaG6GPiIT6px6k
9Cn3nDzuiqn57DWTfoaGZn3Tr3WU6rka9l3k0AdkBHPqBl3zVhkEQaYfwerWjY++RYGsVKxLxr4i
Pysa0oSsuN4xE1rHzTiE97wCL7XomJMBLD6iYltE8ZkSeNeu67yb/A5XRoXZRa1RqSt56aSETGtS
ItJG1WftUIcISpApBXMmy/EL5lPUA127fu/lvZPWnP7qpwg3hzOjG1M42t8NZeGdaj/ibYxy7Plo
DN6p8Mrf8zK4cRWqNXEWp7gx3hKi8ofQ5l4K4DarIp+z2hff3ApAUjY5JObcygfC5uYWOKOfyFib
mIKQJXPHwqL4BGSbadQbAcIJzca8eYG/6J/Ksigep8EzRxGszhfNB/YekoA85iA6R6cers/r+/mr
LjVcMmKcHXoxFfI7Ed1Hq25StbRIRCOnSdwVoz2jZvOLL0M/o/MACY586d7ctSi+5LN1Ttr69tYL
UZ8sLIb426iDj0MPIK5G9t50bb13RyQ9rP8/js5rOVIkC8NPRAQuMbeYcnIl2y3dEK0eNZCQQOLh
6fervdmI2e3tkaog85zfauqFAmUT4+2aR70bNhHi7fLN2gfIrMfMsSKfoI2THnugytLNTvnsGMfB
bOckY9A8lDz6IJfWh1eu4cM2Oc+qK1DbCix4TxMuS4JRciLDqrqOGWHMyLTFzim7YoyR2RobHNdn
NnAdN7b1exgVYm1d/ap2yRLdq+KTAXOMVTfpO01w+13f2m3Ks7mQkOcOd7lRoOY0RMGL4u7MBot5
7ULPOmDLnw5NXtBAKFrN/Q8gf2/P+5RyzYv3zZAhd/1qn3PEx4dmMWf+CPv2bqs3x131Mbe0TNzS
GGKC7Mx7s23QJ5NlvD4Oziq4K6WbrO7o3Z5CASTKQNJhVYrmqQ0jM9fUrK5Az96oJ7wQ2ZLamSyv
BoUpTSR3o/ic54nLyJuKdHfyEKyp6YDua8890HGxxF4rgFFaf0isXHkEbHl28dV1VfGXFYT+NX8O
85htcUlnyTpuOwW3XEPvla3Jf1tlWfzXZ8Z0dUp4kWFbp4NTbsWTM9PRw7jkvUDEBD9mzuPd8Y0h
zhLtBUnb/IcBwDs2fr1eSt/xBpiXZv22TdW9bmO/fOjFyYvI6ZR59mUD67GAfHd1vr51/eImom/8
Q6hV9WJPqEk5xRl6Wwb0E79RkWagUQ9d3rQ/JgxbtDHT/GrcSb/LwAqui9cAgtTrXCfZTHdtV8j6
NGW7+emXC7/WXG0WbEJIXmLqhWWD3ppgPGfi6IgIf1vejayu/s2SAEXyGsbXKqe6OKMvMhnB+aLR
9O23eRjLBwdT0K++yId0CNb/X9GDzA43Yc5bKMb6voRGPjV5aDPz9chuEcbyQezV46oN0STduORV
Qj5MeFlGroLRV/6vWVbbMXc8fTR15lw75XjnRQaVRHdIXSmRYKAXxWRlzatBonSTlI6w3nibFzKd
HKNJtCen7eD6ATf8JqbT7S+EllA8JtnYv1hVwUmx5NYRmqG8KlG0l35SKpnwE7rSqs5l6Ix3i7ev
B3cbxY8ctPnYWeid5bYu/5TrWJeyNeYlUiOsw7m0DHC0KfPc+7Dt59jXzXJ26x4xjBrq3osdWmNf
Wv/vZq0k32UiIAOHQ1YPE00sVSMTX9m05wzundLhk6OGAXJskLwNNRD2ShqgezcgXK6N+rWcijGq
ALgBgh8dN3tTWXUYW//iT24LgNm/6XBrI5AxLiUXaJgraqrWPBZ5/mUzkDNk7rEViM/KNw+F775V
Youb2fgV8pozeZXnxTOIzDAjMP5LOMFlDf7BCazL3lH/zWYYq5Cdm/MjN6FExzlLiOq674fsweO6
xe82JpogtrSGDojdzI7EZPEe9kmuu48arS/B+6zTLCJSzn97x/nd197F07QtmGa8VeOvUepzq/sH
36riZZYHnrfErdfzFBivZWvx2ljVcbdNBicr3ST7ajlfwgYOzQvON6h4rfS30TVL5FT9Jxkyp6Gp
0l6vF79RV0IdDs2sz9kinwbX8GK7GSCOjd+tS+2q710y1b3IUD7ZS6WBD8u7ajV/AYj9y0r1FLjG
v7zfGKwKRqF+AIZHixE31hicJ3958GUg77zWdlLtT38UtAKVvmTCi/0paLMzg/HZ5eifFvUS7sb9
Hub0WqsP7QSXKfRf1eSFPEv1H2lAjwbOR2aQNCHqxznz8iR0iv0IgB1ttWjiahd+jEKtjgpO2Mjy
jIc267CiKe9ocrn2wn1fsvw8LPk/l8DJpp9TU0CEOQZEjujXYxmK49L797hfi2O7lPdBEPyxy/Hb
5008MaD3ETVLjw5RmczysdLjWVMUDdLsMb8GS4Q2BIV24SzJlFNfRGvSf7m2G9hXNk5KZSU0yf7e
7Xl3YqTLkkHyfxw64370mueiKw5hH3zjc1Y//a7++PzH0Vjbbz8Yklk4X33b398egqEfDwHZSONO
QwfxmYaGGwrL9l/juCdOrb/GurK4U5zShmbKvzIdeYmyggkKX3wAERIcWhQIRbieGrkkViFftilM
F7tJCQFIJstMbvafBteBXVlJtbPWWMxMUFUUONQQq67Le5rDNhtjducsw1fhyMfBz50rJRUNFC2z
n8nJWbMmTCHuqa2yGOmDv0NvnQgSeS8rFtm9OE9Tl+jSoQdJOm1qBWZ4QOO7HUqMlohX1Ufr5VeP
9mEAOjtgNV2yYzu2n6tBdNzQrW9cazTEEkIJDSCm2Bya164bjKOwly4xg23kDLeG8zTW2IxF/YKQ
2kt5uc9WPWUHzx1I2HS4uXLRvQJEl3Hle1TBTcIGw+E54gNrLrxhU+Tr1okzEkOTaTavfLx+XJjB
n21en/1hPaytfZ+XJuO6Z0DfI60muNMkhTdCBHiWhWumg8hIDHde28D9Ucb8YBgITNAHUISxkCGd
nfzML858YSa0HvBhXoLh53bWRvOAJTdqW3EcRX5tZXCxHfd1yMdrIGy01usvc7fu3ZKwNYZaIL1i
KqLVBGlVgfhjF6tOdm6Db36j+9JeH9ZlS22/Ow77+LhlA5hQbhux0Zc/rs924zU/1qD/lHx8gPSW
OqKnGuIWHC7qivYYwhWWXveNg/vFzAIPEsx+aObhiWi54qQW/a/bQjuRK4EPtjI5TPsXM+jPA7F8
vLRj3IF75QAfYffgVVNxH6zts6wmgIKpGc/WTP7uPmRH0Fh9nIzJ//9DDODwQULI3aysO8ukGcgJ
QHVHKNONMb7X409DLzjhEn9qx05NRaBCaeVNPA8Qdl2Ahs4qzbuiaVNV4Tu38uptWechWTinlpsg
19evHo9xltffY2Ai3rTth6rxmIWWF5QoB8s2nl23vgsb/Tl19UPQ5Ge6vbyj3QdA71nVJXQ5Uorn
dpdiau4zsI2n3cdm6ARxvtddMhu2Gc3SPJO9d1dy5ZSAiEuUwUVGNxu3I9RAQzhDFcBvsyUe/7ZV
KUTQuP62bTxWU/O7tLNvrwUS7OkOFfpYLgDD20je29S4TlKq7aOAwgCHSsVqTTBGLKWECjagBVZ1
l03de7XvTPKtmQRNLaMlWK4dvpJpWB+UmZ0XZ6BpG6zG3QOOVT4wAjyyqF2XOYXsfQpy9Tp29VW3
9Wux7EUk7NGLVrtgSZXqpx3nLWF+vPOHwU29UlnRqtXrXikjWip/PzKA+tfadyHzhiZdsdpEbg0H
JBGpRWVH9zYn2102linUm71Gnj1/9iTmnSCDKTooUjUju2DrjpZR1HFZ7q9WuUNp5M+4vD4XczNi
jDWHQFkPebicyTY+IXBMXBRFxe1HrUPri4mGUaJ83UrGgd67hUsY7r0M7YOoZn1ZthxxQwn1Vwlu
TrmL56DTSZ91n8r1q/9/WxoNUpwLWcV9nV+V747nPuyf/B0fGzKbuK29m87fjJyZk5Pf5fZRD3eO
vz3rvP5FS+MUGXQrkYJv8LJmkLAGxh+NxJcgCqnO9lwFlIQG3oNfNOPJDJ09WkM7j4qaUNogFyBG
tNuI8Gc2sgNhsSLFjvZBVOib0bWHJtutqDRmRot6/s8o/N9+CFzatyWQsBLgS46Y0sndQgZ//ddc
oQX4Nj5qbw2ARyB4l9X7L/PzOK/Gg1PD07hhypb1kOv+2SgVU7Vq37KQ28byq7++jz48DN022ieD
dbcka4EpitG4jivV/LXC7UXnHBDN9t2F7vNkGV/VjI7BCV6CDYOYK7fHQpU9pADZedXEa1Cv7Qkh
4XHM8zUJgtZLdb3/C4vxBs+d0U0evXl6LObNj0N7Ovu8E6LehqgzJTm4xfKfUS83stz5cpVqYl/O
69Vb9T9DGflZV214WpzeiGZGQNmoZxCenhxsefGz/d2bu0eXBz8LF53KwCyRvIy/1g3KyB2d96ni
Fal5hqJstsxTyCWfWKb/vJsGzLv5Cil+DDv5UUmFPqIoHm3fZG32xB/BYFb19guFo99hZb3XnFvO
HLx76/xam/2Fo5TLLwCPm93ugJvmv7E0HwpSZZ1MgKQhI+oX/8nWgOf0s7EJtQy5lWaw6ozmfatN
+48eBY2Jm22nYa/fvdC6Lc2W/0r2QhsLU9txsKn8ak75luzUhye1CZuymazDlZkjFGtyiHpA4tcd
TVi6hoF5VkUgL2IVh2DIbyl+Th9bhmcnS1FRbTjWWTpo/+qgYY7pZoZn0+4vhWjwwQF7jDzgYrYD
Ahl2JqiAWXxK5pW/SFUeDY/81NZj4bh4etjniqiYF//FtSgr5i6wLeBUi/E8QLm2+17/zAaFJlaI
MKnIiv7cC1QpYbl0nyvC4Dd0LZUDXoeDNkTOQYp0t3f/ISxTvwC2stQnDCHNvfatyoLPnZ8u3k13
eQKiqJJ10N2lsjmph1KhytJTE21tjkxgM5GSLFzEpbW+WIA/18bgl2gz+S7U/DjrwLh6PZMbWYr8
lOYQI0DPDnQIB6c5t4qUbrg6QVzkXypuHPcwu7SF1qh6Y6QtxouZAzfSVhbyzoQtCZJLdwBX6eIa
cALbHyW4TLDeK+ns/WWaa+vo9f526Ru1vGAObGIGny2mzWl5oy9zv/dlu38w4j51OYCBoyaO9BBC
3t0r49iy5b15hptfdVNdw9r8aLXOCZMxc3imsXrqgSwxEE0+5NuCG03l+P8pZfxexvWlVS7GRJ+p
ztLE0xqLrKj/zQq00dY/p+wb2IgZxMTsZKQK5gBfmOg75vrbXDT5lfvCDjaDb9VGd26Z2B9EltNv
x15+ajwf5EbXIwoc/GOwScbRomWFM8l4yTTEF9jGvc7cZ7uw/uvXbX3uy1Afink0n819Yv9AaJA2
jmgO0oSrUoKZqKuH/Nqj4j7jucy+gkU2b5bZoCgTbX6sm0Gf2pECcXPEzcTYREzGgDNEhYZ7DHYM
94W0JmRc8EONbPWxpvQjIo6KTIRBouSxxvmladwd8mcYIUZcIa9549lVpJZ9OmTCNAElQ82XK831
d+bsI58M7P/ALJxSUzJ/cY24XGP1h1AUiNTEcPIv7V4z6mQjuUqNMUnJeyipR4IKzDudwZE1w8CX
pJ1shXQpjQdDZdmlztwlWfnCI2JWrINFfeBhaDbnVIXFe1uP/+WjtpKyQwigd3tGRZP1B8BafOxj
NbLLEPhTuAyfY4jibPZZl7LB/hv4lRPZwnlzzRHUQdjyNARaJCj9s3M25APwMqhiGNp1sjZWlyBf
q16q2eijptl1bG1TFesJlhKienuoKBC9dg6kldxQRtRFeCsb5GMZnLmMNwU/2K71S0tMUOKs3UYa
ry0vrj25XETAeNGKjqiIh3JESUVMoEHNRdajvhn5L8720ITPYS6elizbnuTtWd61emRDR2y4WlDb
7vJhLP17aOF81rvrnb0ivKtkd5bN3qgzj8r6HdiSn75rpv2rzbX4MsuxCxPfX90t1gIqPILLF0Pa
aji7W4I7qgfpdFHjuSYab9sXfoIGBpWAsZm1BHTcWn78xkN/j8LSk4miwCG4IItDBrtgnayPoGZC
xLxbUjwZvoFcEOT1puAMMv/Zbbj/EU2MfysPVRIfGG1iCXfEMKJY34chql1iuOKsmfI8sbrSC6K9
rosi7nqPz2Dr+/JLi0kPELbV6JxhNuyLw6SzpqFrTtQIdUoDXNsS6l26q+8gy/IMxZoYukVSoqj6
7exz/TXVzjChpShGHy52cNdTSdvxx7oOt0u/6ZQ8gX7axn0gaGFF2FHXBr9/y75m1bn/DbUp4rkX
Ia2iZG+2abi7W/5sWyszX1VWCA5GXOpMV4YzuSe/8sEyOCWgJvnKWA+F61XOGagpf94s07h2Qdsz
3Pe916VDPdcXghkwEM4QC+8+H+Z6T9NQHURBwPMbTSzft8isZjKTCZ9J8YD6KHgUDU1E0TSZ+Utf
hBb2+wr0X1CFUBINIurfeV03HyYKGy+yurHlz64EiF5tnJDfwpi4Na0CTfwZUQl5or1GMRZXzSTt
u9YOjJBLMUAK4WhjuBgTuHFs5EUfAiJsuj4S3FngsfMXr+PKqjYdO92C5A66gy3T9WY4KeoDnkx3
7FFHLp56r31ruO6A9nCVpex/yRWs+1IYBnq6wcxIER+avXDAYvmQEjEs4mer8r1Lwt7e/mtaSKio
KSz9Omy9j5zPbWj6nBs2MtZvLmpiU6QZd4UD5Fuuc1BQDmIpl0GGjLjYAw3hcDexkd8zfINEud4y
fOZ+zTEPN0QVyYK/fD0UtsEtKx1yXrDu2NmH2q0erErKzSD/3UYk5HSFUcQeDlMVt5PrKfAQr84O
q5oRTbghijjHBe5/6L3C4WXRJhA2AmdrSCbX5vNAqM58645bMJxqHDA5rQnNoqPFm1zab2r/Zhrp
baijIDRYBuQshZWEakHU0C5+ZIrlsIRWOIE5wZOlUxAAomeC5SEWtE8vae/ng4yFXOZPPSvna0QK
H15upiQduzzf3xs8bcFMKs3wxRXK/mimWv4H8om4rtxCuIoSfTNDXXDTpbbmwnbkNEsDVFJL99Rk
tasSdliUO245qrfN054D9zdbE6tPX5swQit8iNfupPZvjhiiW+EsJYXFvv9VepNO6k+e/xuIV4yp
dgqeHneR3tGHzilPNkrYJQFOWPYDT2n5roLAwQgRyPk1bPHQoQgF4IY8DYxjBX331FJaL+OtLP0t
qbn5/uyWdIu40HxFaVAbVcix14nHrl+n7cxSy8fX1DeReLZO8jLwu++XSfZTDR1soeBAMrO/DTYA
PVUWxo3bNfWqYhkOJ9EgnTpZvrahb62dg8kOtuZTUlNZJBYUrD4V48637rnL5MfC6axXZWcETpl6
htLntKauZloHD3mOO+AaAF2AdKrcGaA4nLbmr10XLtp1p3UYTBan+gauLf5U4L4oxED/7UQp9JRo
OZ0+v2TDtIgYdLvHNErCLq6grB+ne5RC5Ik02yTepoFg1yi8rW6HHmVP/wQH2SEx9Zk/onDuAhGF
tWE2ED1uqFg6MGi4LclkHBQDOK9AUADstJqqT8vRsSskpKZjxaNRrDf5rmMCa/E3vLTBFNhUwkwc
74ww2VM2aw4X21PdW+Y5w9kKWhixhc/2T9g326OujO7PHpLoEG+bu5IcMVWCAqV8BlwKSPPDgLln
SGyN1rX2qK0c3SROR9Jv0iFQL6LZ6Zr8minT8h6F1dtIV2rPyJ+zZkTQ0krbPYIFomjJTacL7whr
RuaoO3Frvp5VFklnRAc6TXwAzd3i9g+N8C/jppBq3gDMEPHSbawqgBf7u2Jf/vh7/V81cVuMN9U+
Kb8ws453RdeO4kHWf1tjezUkM9VccqQFpFtH67x/sRlfuebjdQ7vp7JpEpizQ21vIH0Kmc+wP7CI
3sM8kYBt30HNH13T88DK5H9+Yz4so3VW+XLCEnTMoH9RHlrsoNV3YIy3L889rYPN6zL+QUiPXoKM
7ogqkdS3twUKdEQGZlJPJcuHrpzf9CJJ7mg+GW+vQbjYh3Dhlagq1z8MyI9QfCJ2rh4hld/MwUkN
wBBLjI/t5Dx6TBxQeJqNB5HdyrOU48kxHX1xQAxiSLHhMC/encmxGUMyPvZlhl6nGJEpqwyUq2xf
UXg89qP1thTTURbLmECosdNuwXjC0rRF9rBfnKL4HKX/aTb1Y6CbU2C0j42xeRHf/Sco0SmzajaK
DHgtm965UWSCJmCNg6kiCmVKWOpQU6+9ZhxQV7tUDDnTcrGGbT5TXoGCdTiNAWLloDsvVfgGvg96
GYYHd5Snom9frG5bY9+07m7nEVal/GWf/TbKw6qPC5tNu5JgrXoyUsfZFYNbyUjBpeOI8dnJ5suQ
+05K68aPcqwzT/hPLuZfs6dRQJcIRbSdQUbn9wwEHzaf7TRa/2xCrdA6nZauOjcoQd3N/Lg9jmhf
xpTP8nXx+SG1s44x2fQ6yXsUQTmq8b6yXm8Olb4KfzvslYdRtt8ljwfyi+qwTfzZfdLnGiF23sPW
LXQ3LcUwI/Ep/yvc7eju6gGbJQou470ot7+15VwCvkFW3pCTllmMkiPvDgfG48xKSju9Oknf/LcN
m4rkbB1XVrp400afLMZNF2a+CVRtuWPCd4/T445UtasDJ9rd4Uv6ME/UOR/8CgU0W9PFXRdGYh5Q
DzChm5zvxfLACjv1jrDlF7Lj9qgN43Uc8E3cfFPxIFkXYM6R6o3zfVaiTrRbY4q9cvk1SXkt6wBc
10LJZPfzSS/iWLYAFoF/E+HmqYNu8wbprJYt4POFp04mPqAA/Z4FEiurufphvkYcgeR7+KSVlgnE
RgWzbuJU9uJlX+tLFvjXxhcfIXWbPfcNFH/3VBuFZhjdaf5Qz4Ej7twZDU9GYQd68uXCt/ZRjJDu
1ibvBoU6HQfAVo6f+SS2yPdvPjPRvdweCGbEt9FiPyIM9+hVxgTfmYHGddOAUL56a5u8PWTucDdO
vID1TE43oGzKmFpEynKO2bi+evANZ06Kt1W4T3VFJsZWNFFlzP9uHwtSczBdrveUBfquWeYDTPUj
KNaraxYv9jL/9glsaCF+2q397Cf94Ab1BfdMHCI1SIx5/wdnca4c93npximlHOmyTIt5LJsZWyOI
1AYFNljVVzPaP6Mh+cGxTRZ1frIm51q54TfxGQmUKwql8tPZrY/JXe57MPKk6+YHojx+OwLFspCH
sR7+Fig4bx9rVubntQ6IVIJEQO08fs6OevFh1yLE+BHEO5K3gNV1UP9qAV1hL/m7eQNBrWJ+FFVx
8Lz1zpuYsbLm4JfzX3vOGMqMPE+1AoSeA8AqrCBnOXrnad1uXMvjdgM4mD/eSJh9KuWQmCzaqdNR
17Tv+cO0NmVqu/tjDpA6DHgo8/6zwRBINOqvct6fKyEVN8ENFUBDXNkno5QvdMrLm8IsndbiVCj/
jlH5lididlG+hP9N0rijWPgByVifAjGdMQfA7eL0/g7rjCV1W4cfyu67E1Fo9TksVpWYxAWmrsMF
xuD7jqw3djt51wbre3BjDlp5Z4ftXWEPf/xC/tOFnbraTm8/UAhSWwvjhFyXkgS7ZcIVlCD5seJt
X3X4YMCXiQ2JolU3nybSnW4pXtXsPXTaS3uRv7aWestWhHhBeXat5UCU9n1Y3cZWGV7XlhJjKfB4
19Vpxe00tzNoLgaHyPb0p6wkcht5b/O/+B2rM+fGR9DaIIFuH+FPumyt9eNmvEiiOwyVSdRYm8xt
gWJoPAPNMc3l7Ol6+FNSplTPIo/U1h17fkOxAZ7bzOxTxvsA3YoPoz1Nzny/heFzp5FthiG9mWP/
DxLspeMawFn9XvfQrcPouQC3IvFbHkt2Ira15r4ofJXWAAMR8kM3HnIgMC/MfmHvSlYclbMCh6jH
DB8N78PYX/AglYdgbyp2Wn3pzAJEtxY2kpkQs451tw3tNWN3KozyN/4LMtSBrJs1uHrbZiUAtoe+
gahWOZ4Ifz5LIvaMarnm1XotO4HGaLzI0LtHlwhWkuf/OgUFwDf+bm/h31zYh10zJ+CAaDvxUHY1
xzcuys5F+QOU2OAn2IL22eudj2kTP1S/vcqAsV7x9d/ev0U5R5c3x5+Xi9LtHYk0sagNeiK6I0Xq
d9kyYPkbNTAmyeMpf4+K1IyI1C7EU2nx24p2UQnen/40VvK3Qzl9JAq4snxwl3RY26NFcMXBES6+
qFm/ssyeLLr2ospvgE7RzWfLc52pozVPp8FCGFROj/3WPOKo+ayn4Ly2+jXcuIknB3w5nH4PXvjP
ICw+xbT6UrvZORDNgxVwSmQhkKixFc8MZTFjVlp38ytLeuKSsJ2UKBheew1L0uK1vCn8bydGlx8H
uz76ukpv/5x13mNuqeyrKLz2lPPAeV5whz/ryBFEcU8HM9K+y4Xpk08qEHDtRf/UtuZ5coJX18Zh
7zvHrXQTJ9iutZieRMeZA4q2yPGZ1ed3OKrvoTSvpTs86B7nqq+qeB2JwFy2F8ljZvC0hMFtr+Lb
ZOT6b62K02DgRHIrRXCQJ9cL4sSfGRkFZrRjt9i3s0bLL8te3zvgykRjl0BezKTU+vmTsWZvHcNK
V3th3FYNGdShSoCP688GZZYjth/fpHXKL4uftgjued4pQMAUmjducLcRkfq1TuCg/vwy9vM1K+jR
9czuQ9fdxyqNLG0KPM5z8WAzPSsC18Bfwcq6+8rrcEEG1T1ajVSO2FNGYM1CYrFHu2AETFaBv/H2
KlL/lToqDLlqkoDYTWIsHYvZHIIJUSnaqmPRoOPmm6ondVjd/N4UFW8IiVlD+dwyF2ECK47h7OKd
Xv1L5+otNsaB5tEldelZiVjpHifTO3YeEVj5/M9kAmP5XIrIMGpUXxXWi/XTVXTgONof0pFEA3w3
/l8keQ+qDr7rzD8W4X66NWLOrSYCk4OfvYezeEWMPibjTeW9s9OowvzaRb8RTA8nr5yrww6SBdbn
PpqXeTAOyhhfSFdNJA2PSITcc5NZz9LjQKoz+V85A04o4zlUOztKWzxBwZ7mcbrYnfj0+W7jwRGx
6+cHo/TS25/ucljeVj4WSMiQIUqIXqL8R4XGYks9VaXLrPLIyP20wMe4qD4Bw0GZyIRYz+vDhEp/
ctVlV/O7dnsJAJhdN2CtZvwd5PVXto1XhngqIrv1KKA7UFIBMe7ZfSGXn2AQp4XDXWzLvYmcCPnr
2FzkGoRo98TRNMwXzWWKwP9pI2vQCxT4mY9HvmleBiv/ZSK3wjLcC5TQPIt+3Bfl8fbm7b1xMFoe
buzDicyrY2gBb45Dd8Tr8ZyFOhZrSUHmkjpjgCQ6eAbY/tpL49VnQ5vZdflJUnfLML0DNLQz8c2L
mzo9oQTmx17YcQmJCXxhHltpIOxuTstt7g05d52xRnYTvmDFiP0VZaOYHTcVZfWw1R2aCI2iEGja
rviHdv8tMzpUA33cyIfYNe6mXWCR6ng98Y/8F/Ic1kzAarJqNI4gzw3qf8xjVdH/gkA0YjZ2hJ0d
GxYSubm4KadC4xqu+m5um3gRLCitv38oA99X4z4GTOZeORzxz7+uZn7IbM33vIc/mWG8SRvRBBIk
twHm89bXsWqPDt0aoNIJRSHpYpnH3g9SbcqEtKh4nVC1MoEn+VyeyPC4H2wz1nl2b8j2se+GY56B
zJbthQn7UTsKsU54uT20KHEA4ednl2my68ejUw74p9Z0GO0N1j8/zsPyvsn5hNJfo/yaYjrJ7vAE
37QEeJ0XRKJOSkXmqRcdmd1Vuu3ehds7CT2WHxxIGBSK82q7mFUD6oRX3nixvmjLjnO+IzG2nAJF
6iMk74AfF38qo4WjoeRW1x3wIxUFXrzUeI6lQcF1dxRrYEar05EBrI7r5CT1MLz25n4MMvtN7PIN
FEgeHMsBfyYyBSyqvGzCTBCYh/jnmsewnskWGOxfN/NrtvpvZCadiDY69ju8ZskZyQVmpSi9CDxw
WBVuBqtxseL/cXQey5EjSRD9IpglkJDX0ppFLS4wks2BRkImxNfvw152Zqy3VRWQGeHh/gLVBmbv
MIIymx5MHZ6TZngJu+iKeDCsRZx9gl76bJmDe251V477prJ2JOCnzTWPtl5ZQ3+0vOjsMUh0uIuY
512yqH/gXnqv8uCWNu52iMtdYHofSNSXmYXPyKg/osgOg9PMi5t2P1PIho3889MQFbNvH5JY70Lc
p23vt1tsCPW6KQiUow33PHjwsXGucHjWLY/koImNIYOWBJlDFiFF6ALLLzhaacWrSCmLJPdKRbH4
jrr1UBaXMNAY4QP0hB4Fz96kVJnrakyPLMZEfbTx3ArvlszVtqwdvJG8zxavp0XDY7o5buqXhhN2
RUHVr4PxvggGXkAcvJifokGxBupx+ShI1g4YE4wHS0c7UiE9hhHyBk73pUKQd4QLHME5b3nqX+uo
Y1Kz9rx2d55kIUw/r3xTv4Q+Yw9ZMcgwiVvb3aFF0wG6gOMt2pIZeuOw81LzZerIOFnd0a/FOVAu
gTTpbtglekAPzxlIki1sY7ejBuQ6nMKdb8z4o9zLRM/eqStz8Aym0nBhxnCAW9Fj0xo+XRm+1oHa
k3sA65DurUR/4xbA19KsjSzaF5lamYn7o6yFtPS7VBNO6pA98eOTz1HHg3l3ijvyPIPirsGk0h0Y
G6Npcnjx4wufr1h+Ev9NaW+sDFKNDgaT5YMPp/le2b6/GvBzVotAKYZx42XFf5XXbMd2xgCYuxvL
eEtwzrPhsfjVBcSVMfC2RkvktXufUFILW6enyJEZJat7oH2K1nJ+tPlQfBU32zYb8P+ogaArkmBq
Y7JXwdpsDbFq0uy1ngi0G28KGxG6j4fBEPEHc+ETbuZdVo3fhRfTxWMvWUVOgGiRetdY8kiW6tTJ
+kzkb1Xb0aPNX4oH/lQ2WLh00KAU5duMpxh/IIuV45ODcmVjVtGN/dH0vFalqLZOVJ5njiY+6wcB
m92R+TfF8Ru8yQBvrPUtKIiafGuQXakig1SwOHP97mNe5SrAc1kV3dqU4NlBNyxflq3MU5jYeOn7
e9yku3Z2tr5hs/1A76To4Mc0l9ItH4Ko/BIN6anlJ6adMdDk/uOD+Qkd7zLzwhtB+wDdg6mftY1g
SEROQ31YbclbrC3tnw18KtEAkLjMT8n8zYOw9Fify91Xxu6hKcWTyNWzZ7G+nDn8Ar8QOQpMbYH3
0puknkF0NimPxpi+jZU+1othPcbyi1XgRIS7W6fsDFhq3XjJ3Oc+XjX3/1focoLmY1WvPYS1ouDa
tMRppGddN0NSrBJRfY95fc4LCf6IoetK8r0pv/zJSu+/wieYnDIAwtzsrnQYM0zGrYvfZxah2slq
dM4Sv/O+VBPmYRdX3kg2gntVPgs1XZu8xY3iF5J1BqJ8M9zhiSKm3ZBH2g0O+pZkaM2UdG73LWYY
Yq/TwZqNbqO6inYaDuOkTfp6Q+DUnLGQMIVEpHLtoxkF34th20nH6pBXY7lHJXpr0vYTB9seZzAF
kFj5APhFQpNTzKR1SJXIAsNZwdxjXQbTAg/BWdZiq0qS+to6ubOuJbiSYYSPkvcPNgXNMOjnLmkR
ddjpKOfgZSrr18xC825BoHfmrwyHHcDZHTNsAE4m/Wkf/xTxvGtySsxcXDTZxnUoRkIayXB1cMD6
lvFUEHpaj6X9MnLwTzTzrKmie2PIQ5Co5PlWB1+gNBemA9aZTjUw6uaXXx+cDQcHBTsRiiAbjwEp
oZH+YZVS2JAveQJL+j0SsKKwkTcG6MYq0YCJpviflujOZvKj8/J98jpgDlZ7SMzmsYgJ/bfeiylj
B+9udMC1TFlYosNYVn5RU4vJupkfHByH8+w+W7bzOJIxWYnKx0bRURcS/8K/ywNI0JS3rMvPqV+9
Z8pwjqXRf9QFyfZuoNUh6HAxOScINKWXhhrGn/v9aKid0fkvY94/1Wlxs3rro/Si15B4GQM8FxxP
Rpy21ulf6o5fFk8je4r/DO1ulz6F6xs1IN7Qqz+odqboI2lteXfk4YQYRIdNiYoMwTgrW2/V2j79
bG/9FOQWWMl2HmSCw507VOI9KuP+grNwX/juZ+vm5CQVpla2n+1qi5Ymrfgnf+ihOtRVCeeoT6ES
WcvJPz+jlOoNouG7CKZ257XMzptxp2vLvKqZxLBsCOe5Uchsc8IqoyD49zrtj6HKg9VyMlUlvmTZ
vrguskwWld7KIbO9we0Y8luGD/QeuEszSi2DsgsUMRYgITYoKOl29oxryM07RebGneNqmzoznjM+
lo7NSVhoxvRsG7jVRIY9zA7m9Fz3GNQmdyAmKuxPOgSEJyP5J/L8TPb8HKXJlxj9HaN29kGjjHWq
PiS+jbUyerd7XLeB4ZN0zqwHYtB7YmIBYy7vg20sR5nPuGWSkQafJYAtGjeBk6BzX+yxgJNm/Ape
MMa0B6n1q8OJMnLUR6MkoGfO20Il274RNXb06uhZxakayL3H8IVQJPeWL+5ep55xbL9VNpo86ZRr
GHV/fpKd2ONEK+KLV5nLiwXrpaSOoQ+K4LcETHHC8WyjB0zejHwLv0eDGGCxPJJp4G3mTtrrIeo2
i8roTP49bAQ1faeaLdawf26jKVlLTKj4nu/eXL6kXfftzI7GqEOSQDcIPKr/o+eE1O5uu9Q8LGVI
54U/PC3bGDD1aBhri2UNq/8/V4ETfKc+91MRPRfoGVaQH3M3OwYqPA0WWTtoaziNT2bvHrNc3qaa
pC/xd8gnTCkmGcEjztdpX7008wCCy7sALYvWbub3VJJDuza84l7ENR7ftHshv4wIOpT7qEoNzLId
3iK8jrT36e/S/LmV99QhucT5+OIO/PqcTzgE/rwUi6SLKZPhPp0ylB5e8BPsIJw4gfsSVUwkZ3l1
7OFcTvbDWHmPppU/tH7/MkTBR9iOmmasuSQ1pdPy8VqLl0VTb8d+cYPFeVz+9PAqolViAbhawFDo
hrKvNy1TNIuiN8bVZfKNqnF+7uLqZvaQ5UA1hfQjo5/smDWxFXcIjlR6jypRnyLwr5GJx9BoxP+L
SxAQ66SrH0q/Piz90USVbjP7dsLqRVSYS52quIVyOkD+Og0eO8ZqhE6q8TawLrzz5c2SCHZNNcd7
0eAdb9lCvQqhuW1tu6+Y6tTZxmQX6YOPN/rQJBpoj9N1W6yZ1sMY9dFeiTS+jGHqPVkQlfDmmvNb
2lAhExgTRz2S6d75phH9QiAgWKccP9vU4+C/xyRPPN6tvryVI4fNOFVHp1fQlPQkQDUFS7ejbg4m
Z12ZH2zEY7Wkdm69tCCrLY5Ka/yLFZaeikthkQEM0eBApDaZYaTw1jP9tjjBRDT+Bf6EjNz+c7vw
FAaGdyW8z0QMw8wmDQkr9WP/DOJ2KfTktx2Gz0MBPEzVMQcVC7BOedIl/9XBgPeDkmG9jNNcIdiM
GDMbmQe6hxWl6nAYcX0wtYl/MODqs4SZuipp/me7ONcBDKKkjfbGBFGrp8lefiRquw/+wgzEc/+U
Z+EvYsdHMNgHhdIK7o7F42qgMCrYSs0O1Q9WsnymQ0JQzq/ClQVnSffVd+DZ56TlGSYXgik1nt7q
sWNlozF9dWN+gIR3Zijx4OFlj22fPenVZ66GB4h9f4vU7QT6jbw8lWIFpkC3r/g7ogPVHUVnxzw0
HuN3QvlvGAch29kFXmU2pmB5+Q256GTLyCVy2l8CkUwGketK85kc/nFo3BsxIZxpzY7Q/QWHUP//
Kx0u0UuchNdBwWdtkmG8BHZ18AZYdbhnHqNgZGV2f8iq/kv04zdHlb9z2+SO6eAS4oSK5RIOmDaq
nq4MBss1PqQfS6dPTudh4JisFhaPt8VW8Bgaot8jpH4OszzDISHESAJo08oh2cAz2nYzFz2Jxi+n
SK8dtoq1lgmDvj6446R/jFiSxYealTAS9cmNJ1wJkAY2qaE/x5BQW+oH/8oxZDksMxcs4BRtgdc8
511Q8i7kJpZAGuvKa4EJdjUZWo7tlYsHfWurpMAcUqF4uHX/RGFm7g2/e7QdKoHQhFMJ8oBvVAL1
0LZzn7RgIEDFi9H0VOX5+2hEkATnKDimXt5clCK4Iydriad3E+KX+V9YtV/tbPmPQ1pcSbn6J3da
Gjq8v+u2bhPIV4oRJiPlVTAPI+XN0NJ+esemsYFqVMVzkTU/GtsajtYbTsUr0n5OyhVLnT0zP4yx
Sm+iuaiOxpD1v5aYxd6dI3/fl8L810dNEaziEEensEakDL9h1JBjiVV1UNwTtxD7oFQfSkG3Q/Cl
6s3g9ih4rqtCZsWK2wg+TxhtdOaYey+z3ky63zcx8RgaRFBi13zpze6vQNTlzCujm2oJgKjSeJVa
iv+8aCp+JU4CnCbA7uGlTWrdUJkePDFSAPnuUzxyXA49K5Sc2JyOGgjRih8jyWW0sH+y8FEWKWCf
MXuxmIVRMpbDxmHUFU+amc0kkYcNvqt+LvpLgkbz0rv+uPNL17+InOBzJKea8tc5zXZO99R3YEV9
prfXrPYfa22CdUhxcVsqJ7TsJCFoytIMMVPV1ySjUJ57G1LerMIbL0vG8Hl6Lidq9agZ/yHzMDsZ
VPBMPpzZVBMQe8gG5f6Bw3/rdHMn8HivMD/Ad8rxQ2hIUmJk1BF0yWtYR1BCOmoNFpoW2wAsObAj
FAR4wMO+S0qPjjJ4TgRm9NbT0VVp9ZW38j/p+2Ba+wqrvbDaVeFV9bNM+88Rk4ZrR4fenAtODwp6
uvJzpmdrNajkYVBE7vVAuJzMbLHr7Aieltsyy8jcZj2Mo1VBC+NnKLPFTRY5R1Th+xA5Nhbq8kXm
1rwOClp74kcVdv44uzKGl+d2sORH4OE+iq3qE3uKvY3G8Z+bwW9LqD8ydqpzu5TZ59RPr5bV3z0P
jJTbZNVHU6TqUkv82iqIGLGVzDGz+mxhlT+ipN2tzk/3YSXPOlZtyFlOTqPu8eWY7BHCxYppw7Gm
HAbuXJ9E2WHwNupL76UOUybne6SrujkivRk+dmsjyvcVdrYVEc7/ur7+M3W7h+5RgTbL71ae0P6Z
cGTHfzNHA73IQOsJZYx7aeUwlYv69DnK24e2se5jziXi9KgaRBzVOnDLLxnT5tpd9xjXHRi38q+L
xB/mTX+LggMXzjH+Fc38aOTptcqhhiz/UiQltSDlHCShR+oePMGeJC7BQe06C8PAankz3HLxAUFX
o974CooOcTHky/Dybt5AuqnPMk6cjU/Oqk6nQxfh5oKwSBYl7Cj+DipSezE2XoG1InhKgiY5ojHF
iyabr73AN78DfzYeWxxsJ2/yY28DoXLu1mzgQlThyVrkDMLDAif4uTAI8kxxkKx9nBXnssyZDoy2
2xEx1WyxSMgXta4hLzKCi7ufh6h6HOo0/8obYTJxw8DJNFiwuYxfbyJyFZgGeXgmXuWHMNz8lFpq
/AO3RVq3Q9H3aH5hpT3ZRlW/yAKv6Fxjhm4CM7sPbaVrTv4AjKzVCZJtYc80zU3cUyM98ab1pDHF
k6Tnax77E2bvct9NoThn0k8edBTBQ+mc+alL/oX8bXI8P7n17Wij+3XGhnmOb0UlvoBe1C35BAsT
sOMKi/bU5H/8LH/CRZhgLdZ6gOQHkOc9X4Kg5JVAC95QQuiZzEE7R1SBbBtZNY9vAbaHe10l5Y0M
+6ujW+Lamc7xn5VGtNNxqOYtPvjhXSG9lTjy1zoPOF9gT7n/jZXwb/HYEWjE8+X/J0BMqTX8ynyV
coxAAU6G9trmXQ8pJBQRzBtEEaPAMOs2QfWta/Q5M6Kr9oA13TscBjjEHPGuJmOM0PVscW5Dnb+K
tGFUEztTyMx0wPVG+jIEp8D2h/dqSsQxHolDqlnPFelwERxSFggcoSfogwMcHknXMjEnsV13Q7iR
RUktIyR3bMQl0hNZty72/vqhtRY79GR73HuG9Z/b1hzPSaZItg00dR0Q6sxKxifmroQLKsK/00Tg
y8ABxViLAMNTnCNHTEaATOA43iMeR2pT34xtgJ3E2Zo2ninlTYUx3VOBhTFK/EFRJIPBxM9Bs6q4
mSRZgLONApjSrBPuHFqve8gYuiulq11ZYA5hoeZ00qBQV3yqwdM8hxhbOZcPhNu9r6Eaw4c+GNSx
QPtah2HL9S77ajxZwxydBKm6H3uIUAokO1ZnUXhrb9bEoRM/fJpSN7mSeJ1PFnmwsyynBNhcN8Xr
zIpRqbFVfhDbBbttWv+6Cp/mpilr65AHYU9AwYOnnBoGhrEpCxc0WvtBThE9UNJFrjv2LO2Casiu
MU/RlcBgSIvlK3vnFXguNbF0FPOgmK6OdIETeRTuJ2kTJn+c8wlYf1z1NVReaf/ouTWOaqqDpzzX
eseHEQJn6lzn6PcTJplQmcnJcZhHrkMiZSDBiyHHd5rl6bc2yoloElDA9ThU8XZytGAIZSABBNbc
40vAkraL8b7dHK/gfkgQJF8TeknomALkpm9n3Y/PcnEuWuFR44yTh06qS6N4q8LY8FeUWuxJmFJL
P/i9TsJjX+BGwlmGv6mBaUQkHqvssSuTfLz1dRI6UCrdMSY3agcMmUqsponhLw4kZ7H6N1OIponq
kBLDmg2TRTGcjjT0qY8q1hlr7VYp0/9REjvOSZAyDdcXhxWAWAmBH66NOXC3YR3M421G23gKse2u
LTEJLBVRonZ94o3VXnBkbqqoRXAOOZoqXeknx9HuW+Eb5VPpG9lLIJFlMFKU+3LU9peoc7mq0jTd
NyyPujmgnreRRpMqHWa7MhqpW3go3Y8B1N5LMcOy03MIK0bX3rfC/hyt2KJeOSA5ZtntOy5GYAqm
n7Jprm62jk+HGlZpHT54TltctIjhjLSBDZ639qY1nodlBUKQklkhWd9hHeNAG2d0G+U71bsl3eIl
p/EhbF8SPdMmORCiAZfRCAQuRbgxTT2VW6snbUGCzwWRortTj40dFpjofyHW+H9K2OUjMFtoHlLb
VxmQ5svrPlsx7pLbyvPFWieqXrm1We9lHIo3QinTng9z4X9Q4DcFBpl1CN19Ra4UOSH1Wg6l4K8J
A0Cm6Kmr3miya9eQ93xQdK935bp62qYBaDANQX0nI8e9W5U7fFCD5I+BCTWdBLN+Vjj8mAd7ZF1j
hY1jR2YlT7YeNso9zCzzK+LsuUYl6UTXUQ1KKvSiLxsP0UYyxj8NNtT0VqDhx+izFNGVfzc8nV6t
1jeIwpvF2XQS97HJNNQkopF7OWDSQG+CeEFR0ByzxLCf41GWZ9GKfGczX3qr8izB9Z70xV4lKDu2
YTQXg0hdtgpKUnMD2fg/1zOC//peQTYhPRVclKMg8BOA3miPfVSSP/jWhK12N+HfoAOOsZZMYY9+
m+Wbzs7lP68XxhNZBnDuqdtvEoFU6qJ0eAc/qkhKO05R8zwSibNnWhunp9jY4bi2NkD0MDDXtTzE
I+bNWsBJsWsimhaCws4i3buJZxNegaj0fvCi/DfhUto5DYd9Audq7XoKXJlH8MEgSApotGyMYNNa
TLaIr8hN7eMiC+OMGYplI2wsIxh3VD1Yl8FpyPLF7YcMenUXrRf3B9+tpvsUT9Uh0zgzDn4KUQ8o
PWNEU8NNmIeQGKc7qHYPRm3YqiRKHsKksf5AcBAkTRP7yRdz9AgaoCaSWeV7Z/AMlON+7A56aoDX
hXTPuDo6bbA7wZ27Hym7rNjVNMU27sbeO+FDZB+j16L6Vi5U9LRmCldP3alzElo3yTAuceyfKRu6
I1QuynGHYSMrZ5yDbXfMhyuAqlk653tjgHrqMsS85xO5tzUX+5JXHIPnWgVfKZ7cxXMinlM0FVAY
5cyMQY/OJmkN91anBPn5kgG99LO1kWno4ZPVf3Yf5CdtmOKCH1d8pJMHCpIWlLqvTOkKVglh7p2b
G/WG1cHBJomWef8Qua9T6PYv9jC/ykJk18YYOqZcXr5tndRHKQI+uokbv30JUp95j6/6eAMlcHgo
R4PojnleahVk0eGjCxjSWgMWBpNuhG3uZ5s9ApOxAHCIZ43iqUzepPC3DeT7oKyggYcg/uzfWjV0
XD7OvSL0qaSXCXcav9lGiiApMbmnPGtcXJESO3fuie97Pe1suUF/JNoT2fWG52qHVZLRXyD5rdCM
7bb/sBju86jCZ2yz7zQav3q2PUzOYK6cWawMqgRWcuHYIrKphbOeJfit3hUbHTf3OEouDpMn7NHc
Mc/kR8CmmWvet7XleYcgq0+e0T52TcjHBYNkMugGm13W1j9VEN0lUyYWhpMl89d5p34TNgG3VfwV
2j5LF/S8iclncFTRPIWsMXCBoZDR3LT0poWCI52P1vPUMhoPR5OIWvTMpO0wZ0HJzcguino8KvZG
9GaM4X3eChZXRDyUuXMm57vTUXIW43Sec64AQOvkEO+Nfx0TVifonxK+9TzGd9OsceE0F9G/98U7
Lco5T4JNmjADLbzTLDEVpgVSPJA+LLsIwXU/LVbi4cUYJxoNVVu7KW1JskBtXc2N0xwbx7cfaApy
QMhR77N8VVaXcWYxSMa0TVNE4onto9h/mMsaYSYq/r/B0jB3rSnmDVoUsDZ22/5zHFvdU5OqVrBe
+ZQRHF3pCA5GV3bpmY3b7HWA30oMGJ4F+Cty0k1ST3fQdenBd/yWeE8aPlWuqOnKEqxNWQXGQvYT
VlHe7FXVVu1H4bCxoaPaPVpFN13zQXXfro1cnMtsfpxdQ0GddmyWAAiklckQ9S1yiuqiWa70OIKu
wtXWodR0JQZt6arsFes7IC13nl9jW/X4rsb6IdJuuidYF+4Mw6gPHRCMVV5CJGwWAkTlSAs7bJn+
JUXe7dBdp7Xfsn4u7WC6h3LgCpMkT2ecDzak2N5bMVP7Ep7mkAXYne2MdsbpocNWnDKWfWwBvckd
a6mW3QFSHf2q7whENuYePKyBaEcaKbZh6cVg38+uD1zI9Qrn1ETsFCVKDq48dbzgEOd5sSslonc/
BNWTM7gjbweLkr8gG7AvxCpy+wud3dyAI4sYyIK4m237rxocfQBU4q/Rvwl7FC5+m6AcuLc7tRlg
UEI98VxElZFIIF5VbJhevGvTiMGkYhK3d8CvriirIJXYZbcyvP5TW+hOBom3rZ8okt/gTCjxebLg
dBrmmtlvvOuLFJBkQa4zLdFAc6MfYE6QaVNhkx192cDIyN2IwiZJxhnT+kiYoYtm1s4Krz0SlPau
rKlyP9K+yL9Lnv9d0TEFTTB0vw0+4hZ/4/kjhPhNBloNQK2Tqdrq2fhRTZ5xcrS/JrSBTUpOG/a7
hRsqb+9F6ZvbqsEQGyiz3lYGM2XZmz+ohO0al3C7naVXHP3cxaDSVO7Gx+x6A4abHti+zFoRkQji
zkX5TuRKPnbVgDbKKXvscgkm2mB6VQRxeBZci999Kup1PmFZwJkMJN1PnQovMJDgCM/NqnVacQ5t
Sj0jybFPTVX1qHRuvTUd14UVYreTifgnqqp8cuCusRom91jpoeO1cm2B1C70C1OE9igYFLM+gOZT
Oxn7xoVt0DcAVvKiCgNk4PS7fhr0RhCzu0hyjJuoJ2SouUnOZP2x43VEK00TVEsd28OVpzlnOpOx
0oII0nBqZVz8Qswr7oOW9doaI5fCxQn3WdyPT3OSAUIZongzqhIrpcQ/VfhVuR5tKjMZN+U2VB6h
WdGIZzVWKfH8vtZnEpYYzUqi4TDz9L5vWRbU9bbc6oiZrdWbEz/AfH2e3PluZZnxL2jzdj8kdXdp
2QuzY0YpbmGa49+mOzgDOMCh4zA9CPqgv9HP2S8WBuBtHDc4GnO+jMbU0ZdRlOXb2EX6BsjRfFIV
t4InJXFai/jErZu0vSFvazyVYe1vbBnj2gtA5JExIfXhNJQ3lTEdJVruxqzn8TTliQLlij1HR91H
FnS1A9GXyUviYzjkmwztrZllmkidodUqm2R2s7quuOZhWy6npNo3VbK4UMxmHYQszin8gTqPWJN6
knyt12GK+79GODzr2MCLN1cg/3a6AxCD7WJNksQCsTk3DdwqYb0y4Za7qJffkiLu1AH2PRPzJxlk
ACcwSsiHINDybWlUhJEckjhJ4lM6FAdVh7Qp+H0pK0lJbEPd7FCUCBS/RN24cyPrnPnT9+Ty15I+
hWxp/6Z+/2bzQYWqX9uAaiAJbmdm2yz22tdhAffH2S//HvgJL6N7SNwv1XjsVa0+EV6QeLGbTLV4
xe+xKcJg3arryJrwCvAANn4vS8Di1KTKNIrfdDXmAnpBsCFsgwgjzyP6EJiA1cTV5/ro9PnIi6Ef
ln/KCU9wgk86tWS/B1SKM1UWJxElr7rOr3mE4cqyxGfEmqA+tC8JN4yCDDQ3aKQOzl5DbPN23GRw
bleRbC4VR3Yf6GdIHjsZlDido8Mc588TPyHL+pNpU72qNhhWLYHzOklwBzgIBEZzx882j7CpBgdT
UHiGUbJGYFlTTt8Sw/oUFmc+Xl83bYiikI2l0uXgZBFZ/ZvVEpmO/UWj2KZmvgtBXG4MoZ4ZqzCy
hubQ29CIrrXs11ZyrTt/DxoR1S94DmWPvTk7WgmM/BYfDdjwtmUxnyLNtzxCCcFWs0h+DAiVmwC3
eBTOv4mG2R/Y6xHaMYoB5o0+IyY2b0wHytYMOrFr34b57sJoYr75bhRcDsUtNYetaYdvlmYSM2cH
wxaHWkQnIwkO9UiOogPmgyD9zJIefeSfjtd/5HzHBX/aUGO1zxJAeMtzF1H7pY6AdRSQCvLO9jTt
KAMwrP524U9lvat53IDHxU+1+KPT/9zwjmXpgqeQxR4CeCSeFM+yVjxFuQPUtxnq8yzQ1RbwKqBD
Yk2wwKBirAKbv0SUEp3Q25mA5vIYJsJ7HtNxl8mnHG5nwhPum+3Rn9JvvxCwtKlZBw7E90l9G1Gz
Gs2PDIVS8OWyZebismgAXCHm2Qixh7PHMSLWkYMj1AUUWE5u3GkyuWuejbGUF34njx/tjHkV1LiZ
B01+12KVAr7QAVO2F2xBSW9dcA9unF598uSoJZCQnVCgHPZLLLHaBT0miVS1r36fP3PFbVWvtzUJ
nTlSt0DXeCxqHo4lee9nNxJVFOvZmsl/l36GhrmZ6kmA8KSVGOCNdfdhSN7ioWczg/xHUPEI1ePd
r1KLc0bw9HsbgYdIYQHnhR18efDy/nHxv8UDBtUZDF2udqkx7s1I4hFg+8woF2SSsR5i/zMb6i9V
Gy/SnLrt0LtvyxOJ8EjCk//rJM0HCQwXxvo+cNOT6H3nWGOGavLpufee2/hdQJFYxeSWzbp7N5cN
nCNctwjn2IOuFwRLW7yyFpclAQlrN6OFOUgIMdjMLja7wYMtP1WctURlRoE1lQSHtxt5jYnFT+dk
IMPKZhUKtCB8hGpqnO3WYkOPDB5aKEK+nfJIpSkrte3XNotuk8a9wy2wK9MC021xq5bnszbCC32Y
uSltzthRjoTGCCE1qXMMetZ/tzX2VYd+ZXkQrNl9yOfxgxWAB3sx9OQSEIPR1YtVKF+AHjh/iG0u
T0OaDntHQ0UC9ZnP/bV2PLw0I5PRCsf7RqkY/2VTMDYqevXVN4H1SPk8HWLLLYkXJu1FRLqgeqM1
MwO6isiFGh6Ezx11UjUjzy/wUjgbJGAwm8uh4oa1zbeY1TPsI+2NaZtbEdA84OYsBsS+r9z+FQzP
BZr3yZojWKLNvp+AkWh5wr5FieZ3KG75yKY/UtQIwsiOdDk88PqhSPJ36Glg5pO23BUp52ARG9TP
9WMwkbkvgEBsJGGZtcvceF9FzrVpl7o9xpvAJ/4S9eQFWNFF3dKtE6V+Y3NkfwQCIM+eHoIdnw3B
ZN3vvQ5voFW4j+xPpq+DkM0KGUz2cZSeiP48s8ZgxcK/ZxWxi4ptALgx/kwD/3xSZ1fuFQKL1qVx
gW4DCrEYULi4K+mUWX6A9ux3WPBml4kBDWrvpMbaJVnOap3xk4n8j+uxNjEEgcHmO9Wt/eV2VLgW
V6yo+et5+6WDTBcYS1zKxIEdbI2x5qDQuzEasBNpF/0kfoNAYKzHIuWBbj5DNH8QQCc1Yc7sgeg1
nAd95p1ZeLDP7PgSifABZeeJRhPpzLfUps+iazS6O79u3+eUT0xPHVaYQW1rTgwlynRLpPkXhsiF
ecVm5itsWHWCvnPKxxbt0zqblNLQhz5kRtlRiPMQsISP7WFoYUSJ2AOB07ZMru6g34NZsE2pkzxC
LAxMC1zrBtJi2jM9WFAv/2PpPLbbRrYo+kVYCyjkKXMmJUoi5QmWLNmIhZy//u3y65G7bQUQKFTd
cO4+9gh/gF1tNDAiGJsmXDaefxfAkOsEH03fb8J1wa4Bx8PnRC9HXJwMCtNTeFcfAiS/UjQN35Op
H0nNWYoZRANC23FPtggOoPC2ou9egn48SS4/rzFMQi29Cr3hHrfaK2iZeGUFE9yGgThWC8VCWoDx
NOY6/QJ9fm5TX2HPC4E6kyQzcZ9TQfMDXCdqBBk4FIGbTxijXTazxUR8/9a5VFFzNp++B6LlO1c7
pc8EdJA3u+iBzIVkHWX9VpZgW+dQe/MqBGU2Sok+HLBjSfvv2KHTrxv+Gh89rFMciLWBrM5URkGL
TghqqyDeWprxgkXge6S4Vxx326hEHCyNagnFsqUT1Z1NZOyOTkJU1cNmBPVlatrT6iak5627zThC
I3KbuqeOIUw01VXIEEeT3nRqMZIdLsHtHffNLRVUjEeLd1pHO6vLvz2vO7rk4b3hq1CPLYD83Vza
jZuie7SOrFqJ119+k6g5lsM8VGevHsS6r5hyb4RRUxk0p7WntIaeHz57bbpMuUdbav5TChLCcZ7l
pUI1aBEfpkxF4np4w7YdlknNcBfHR+kkXzgrNL861N7HsJg+a8xVb1TYXaYmjYtw2lsia+dg4bX0
KeMheBO5BabJD5Fuhuh2AIXziQICJEtE0AAC1Lmd16J1jG7BBLa7ozPnWQy+aEiDaC4bXYxA1fde
pxBLrplBnrXrdcaiwnwMejIZeQQFvD7b0qk2dFwKAO58B6ash8xKQDlZmE+aFS/mfMwMQNQVSrWF
HzHVJC3aoTnDNp6niHeEbxSPK4EuEESiOj3o5iGIAbzTi3YZzANoZE8C19DFpadNtg54Inh2LhHU
rEkIowVOqLQ2nNzcWKn/F8mluwwtM6clMJ2oT7yHs46f0ZzziWxmQiBHPAumB+rW/KhBIMRh06Ew
lz9BPPxmQ4pudiRencr/wAr2lTr0znGEuZl94Nh9ZN6jwAANYKwq33zJILPQ0thZlQ+uFPXuhKiw
DQNtkWFqtAUBr51z0Y3MYaG5NhgKYHX2VXyjutGt6jFHJ0GzQYDEx4aFErEfbmduu+mjoU9Qay1t
2/uFfv7Ns5sXOTkPVfwNcWiUUOIZzYbhmcj0LCmeV/F8iLk22xze+rjXF5BAMGPRY8WfMG6TpdBf
fvvIUz+k2IaUqh048BLqomaabMEOUYXP4ST0zNJ4COHzIj6YgUksHr1TU3CYi530dat7Lgyl/FVM
NjAKDT5Fq3c0OAAv8WDlHe54DtNqpDVd8LbW0S4YrX3ZxKQN3rTWWytfU/N+iY3qBT2yt/f7AdhL
BbYECArPKP6O5+BX7tu/Kg+1eFWdhzK/WWN/Ch0Uflaf7cLZuLue6L7M2HqDpLdWOlLbK9s9lUKy
Au/Sy+l1qHGzNbC3Myftdx00/YtveuFq0NJLmdYvbuaC3NfImnBfSbSXJNOHRUwP1k8z8k/cLLcz
2H9LGy6prZe7RtDmiv990YRjpx0m9Z6tm5Qg3jl9jDS5Q6Blzk2xkpWX7MZOwbgz+qRlOK6xcqB4
1DU0SEfGn/AK7roPN4obAIku2PX8wxj8B0Ks9VQE70WFZJB9/cMx5Q0ZwKGJwn2XjGd068dp9i90
Cr7Mgpej663NLKcHwpbfOuWNDd35C0W9FaPdNr2qBBoOojwvNdYpiNvZsg8RWW2DtjbOCWKoiNPW
XVq+CXWNrDTG28VWpQ3DNN7qhnirwhzVn1d5avvK73rLGH6+mpwE/zN8joQdoh/T6cWEs/vGEONf
1ySWN4MlK+7gZojwodDdtMQhFdagBY60s6jCRyAHdHqrTpPSibeeuDwd9JHu9uylGz8il/a7MzW6
s59Ge0/MpPcIgMNugj5m4QYV9j9UZSAtxHfLSo8IS35FjC6tijp/ViP8J7IAKQtYKKKim2eCq+WI
AIPxVy/wv1r4mTMtRx3tfmmDlXekq+/CqcUgYW7tXWspR3vHgHqDgRTiqyynoNBTu898ek1FoW0E
8xcb2pEIiwhhL4WW6wBOAsh0TqDqUqY+oX6gFxwPegUmNhekyhW3PUc2tHf+pamJ69GAo331FCkA
3BDkHIoMf+hekIHJC132kJGpWtYb1wmbXZ+6CbNQMPiWQxDrv2u7YHSsizTnxumeP/M8dRFfoIrr
MCVHTKMATUWBDXJi2c1yTH1rw3AkIFVsXEaeC8dCOVsw54OgW6LJRjVpptS3bLjcjuF22TJC5bJO
fT26RM1oUPlrxWsV19o26mKY4s7o7u0egLyciA+j3nMPQ9CiGCr07KTD/9mx3ZjrwPHROvVzsUXb
IdcIWe3TnGswSiyTYGlQnQgNUD9ur+5mziMA7FZdNyt+fIl9r8cEoy3iI1Y5wwoPD8oTzWgz9BEV
z7Kt2PtAbhNLd9rBTibMllvcNJRV89auQ3DPrgdoyOmkQ89y7reaQ7sXgDmKQzrTmyiP5lvR8uZ1
Wogi1Le1l9ZkT6J0U7OejHbtw1Jby4rOWG9QQ6cLEa2F2WPMabJRmwNoESPJHMbLrArUS51ch6r/
EWALWF2Js3NCLbBWDYTLu6MIChXUg4VG5W7dTVl/LC3hnaQ2ILzIvPw6zrnaxi2KGtHslUDOQa0u
SFOS5+g03pa9pt1OiT+vOySbsPPp9BkJZ6lbB9k21P0/NueRmtjNeS1d2BzowSf4IdGXRW9iUdbm
SQ9MAGj0snibCpoQY7BOVbur9UmA7b2kYqax3UGQPEuv+W7JiNAE+H/NsIS/6tQ7x3c+2yE5tEN6
iE2czSmKbkzqaL6soXJGzQ3VxNoeUOnCr8Du0WCkJhDxU9attciDZu2BaEw1cbO66mcWNTPOTDQs
BjWcWAZqSAbiHsuYmRHAfrpuH1OwOch3Y7zau08TrbAa6FrV8Wwd9N4lpuu696nrRhTIuNVo0alw
lcdNSauLe4FkdZVNTPWrgYwCbi/q+wN88VVtW4+xSpaDMd9jUUAciLYCQ4uqo1tr12/Qnf90Ntqo
qCIFbVVUIsOTM/mnFK9Qo9TOQ6LKiPJkGsG+KYvfUTNUaCflYYqT25hQFa2dV1hN16EzPpt5fO16
h/F+ktIUY6U2doaF3WhfajDFneK7oBoUmcU1na2rW9poZdLPlsm8VvO2VlNdBDW7CuwMXlHRaYK4
xNnIuGBcLquoerEd81L2BrPrIn02KY0jAFAwDE/UAt90uMDuINyFyKLtbA+HIYUhoM8FzUWt3oe1
+SpysXHn9Kz+347JJwXo+3QIqSRN59DDOAV19e+sazahO1x9XT87Zc0yKD8rxThp5fjhyf5U+I2v
7I90IOu5v6UbQk2sZUaymw/o3A6ISmg297+YFNnkmdwjsblUjr41kRtvfFPSfpZXZN1XQXnLQVSE
Vgx+ThEmL1bs3Jpqvhn/Bl+GC+ad9bFJOp9EVzsRjjJbXFGH+8fyiCtkRDUyfitz3mYb3w9ePHpP
+BDSc0JPF1TtPZxS9xfFF3pRUZqdB3RaXgfWLaicT6Mw9iKfwEMZRCsLJqS8N4exHC4OwvYsnUtD
ew7HkRDOW8K5Z+TFv1vbIRi0RAZsBGbUgBFlFBPjyGGiM+bOQApauG0mYTehdUvflZK5kdGKDS3/
RVBBw6gVn3E3wTMcBqyt5YyQMlTryBG5i0aIEuLag+CyO6I7oADUDr8gmdxBZeLq7QRsx0rIUurm
xiD+gBK/GmKswfxMPvvCXQqv32YQRRQ9y2P21i5/D+jlYD5DzA3bpao0p40nTr3QofrjlasKC3Wo
p0vbmsZtO4KmYAg2prLZW9M6h0pZE9cwvImlBqVcIORQXw+0GD79UYNTxSRyma45YDaJCfw6QE4T
mAcDz3b66odWw3xkssxFR5Eno/V1rEJjXffRAzvp5QTmgDOBI6Ej6zOUq/h7V84eQ9v0Zg07/TOy
mgM24tYAQ5ZJSjOF+SYN8LRyyndqHEKODtL9SPmeVDGchgFnINkTPhBFkQhoKtrU808hk5tNq5gB
TLpXNsLCOqVNFrjyXETMBs3toYdvQ1Q9A83NIGqYFkNGQXmqGZuZx/jbLuRR1UjmSZwZFnn510gG
l7s2G/eq+/hxh4yl+H0dbxFdb+aAs7OiqlmLeaUHaL3bmMyf0pBdgjgAGLMMDIYTLBHc/Wxa2+V8
rWUPhzMboSEqkfJ8Kcxwharw14z2xcyYVZcMDPQECpn8yPvsoK4rCiLwPx8Ur88cISsvS98DxPrh
CLnL8ojiQPnz94lNbKBbt1Qqw18q/Z6/9WR7Sfv8EgqPnBdwhJbs9UJlq9OaE21dWYyzUrD6x6Ux
0lWru0TqeOci8An0U2q00He0MMWwo14ljEJUpo9PLr3fJIpXYg4QRnq7MHV3NqlSiBQcf1elR3de
vF4/VKn3UtrGhoEi1K7CZCzCal9KgXV9YhwbDETnNtpngaDnhpch4OXhiqYFVkTmLS1Jlhj50yNJ
Rsq8tnd0UYAtptL6yJn7WUySsUlzWhqMb6sVyrzBsuP6B5CFesGkDSs7GOZ1Fn4UHHS9sNeC15ZE
F0Gw/MgsxklT1DBGnUGM97aO4Vk7r43AAFo1ogQGXyLCL70090ChbhEg2KHxPnvUQOS3bxhEKct7
tmRM5EfnAcL46sjyBwoeg8Usd/WqSOEwuY5DdsCcDS5MvSzmqx6rfcybN7LW5A9TbRpfyxxYEqOD
LSnMOyPOknA7U6IH01pVLWU//EsozUj/p9YbuuzxnxxHSap4zpJ5/L3UQf3S2w8WRgnCtrSpzXrm
S2c1r0ZtHmtmDimboG2vUzr488mvS2sTsyjqtnijZLaxfCKluWC4w0IuBBBtObTxw7OYxnJ7+4Bi
Cgw3SgoSjZIsYngPLHJV4kWLrQcYS1vv6cRt9CF/IIIA4JVggjwEydfoxiynFp8zGpJs7ij1qyy+
w0jYSaxdgYt570FUnQzMRFJXOlDi2y+36xlmhuq+No2QTznmfxp/svHfGaJVbqZMhzOYvhn84aXK
qbAQHqkjlre4+oK+dxJyek915+bZlG2pB2cwz7nntlG8+21wGmb52dn6uFAzwGMY4RJiXX0KVK1n
vDaNg6e87+zLNldUphHfduRkWn8DZPNa1M1PQWFU4/RcYFZ9L5TxpOZdZOJui5mTtMzEi121V7+M
niM12J2DbP5GhcJG4wtd0zcZIXcpe47seLKi4SCnizbMaDUC16SajBIsL75CN9lmFY1G6LeIwZmf
pCJc5Mber4Cpe7n/3iLaXjiu8kZq9PJFeHFwCTVmJMn6x3NfkkC10l4JBEQDshdWXE5Y6QYrgogl
DetdYYUoUZB09JQwgGHEo7VzVRg41HmI2tKlx4Yb04nauNhmQxS90vuZCfc9O72CqrKpJgNeyl1z
epLY4tgRteFwF4OgDNtLaCdlmUDvgMNLz1UbcBK0m7Nez5+Vg2J1HFMTygBnGJZUexYFEKPySZAv
6H4IbTMO1GA1Omyen24jd/rsqhIZ7DC80d9419woBP0CDbUn3SsHl3Qx1NABOZcMx9SF1ua/heWu
et2kCNFcez+mk8qMhUlaTRnnEpfVuWxwSnC6i09xZUEYuBNd/4ICt1h2jDC49ZCvaiQVhCQ/acPM
KhEeSqjXVsqDBuqf8aLIubeWxq2WYjJfZzQFR6Rbk6JNWe9lCCG8pv6y6/isf6zCpq3VJT6tdtSU
6P1tRFfkmQn0aGlvmVbPf3lYIjwcScRCaZ7prUchewZpmohCZobVKYM3zk8Vhq85rAGQk78dSGDS
odMbjzcERoooNZ7xB/1gvPcV09HXGkJAGOA2aBTe1WkMA0+AjrQemOuV2qRx6yaciOJCqdvQ4FZD
7/FmTcg2+GFo8/fdrO2w6KSEh892lTQbo4b2b6KqQatBl8svqE80O28ezhUBuEaWRRrYk7PS3MWX
nCMo76FVmO3eIlRpRP3NWAamNuUu1NLTQLpPgn/yFEGkQBMlW+KbsIMqMyDCOg1V2tBtIVZiRmjc
2YERvAYMM5Fb4O3jFMdCzO52KpON1yPIy3wzWQm8B6PSPrSyib6tGT95MVV3geN0XKtyCPXkluRl
VdBjRVDvFd/sIR90PBAXGeZ8nGqkPlOe9RugwYFBpFQe4mYCupQDSKyzfWH7PoMMeYlmttbSDwWe
oA+GYrJnXehJDCeF4TW4xKimLaDcBHpxj/cM8T88xbU5TZ+WXZzY3nY+/t8wufbunNz6LN4kXXdl
cmrlRqI/gM2uoLvCD4oze53gN7+CiqItKElEHPf0S8jqBSkHUcTOGGn32uN0a0JqTkmGQJv2Cj2Y
xgqZ6u7RYZzj8TxYRfoW5Qm9K6f/nhH57KhHqYpxcdWDdi/a+ids4rtXEZUgi9lkiPxTfrNv1fve
lS80dPeTRE0w9Gnzy8NHj9gRKt1Aa7cXKyYaro2lrOFiqnLeqbCSZ6cVZ3uIuZ/OJsjMpy2b+6T4
PwFbPciDVTqMVyvUduAcjmDptm7TH5sx3VHsfWtDlHrQnDLYaoqQPTRKNBoTMBfs06pMVyTvZOfM
ennLWYLnaHG/MwjKZal8B+il9R2woPY0F8W6dijQpfU7riorI3H/GqaN9Hs+aQ2zVnFKNy1Jc7QY
GFkwzYjNCG4ZMsIYo+G0N3UWgbXqkZ0XpuLv5BbzroxyopC1/1RGOyj3WQyXkDktGNwbSFg9NeFY
uphUVbeYKxQO+l4Xre44UlTN62HhAiKeBVjaGLCq78OID7rhu6rKKzopZzUzgFw3wxarB0IiVdoq
k3DteMSww8Bd0YYteOWH0smMU3MprVYuK6ddjxaaoIgJ8YU5il2N3UaqpTt9ppRZKQnDvOsFE4y2
YpiEFXMTOcC5knZuE2v0OEzrVLEoFTN75enQwHzmJOjsLyeY35J2njmERzppW0Ph4DOmpbZMcODd
UAK4AKKMAYvaIZwasSqRJyqY5godG080d/TWCUaETFguzK7Hpyj2/iLtIUafIiZrq/nUm5Rga7Oi
r50Zt5GcKZmbgTFZkCKpre0jt1Y33nxWLRQWg48XdevBgmQEND6xoRaImWApeE5iuJg2M0bqmhw+
6lwylx9p8JPEjVXcLRBpATOSPoObsgGHQPVcC+q3GVPOrQgDWDhhQ59KctvC8W/FTGNd29u6w6GO
ET1I1Dt0xetI938zQ/Rg40ZH13NalgiiSg/AR9i/m65xdevxvaRzZY/js0g5unL/4TF4Biv+ntXk
kINFDCsqRqaapJpfoxGUzTS0yHrmqvvWgWB/Smn6h6wX4caY/C83b74LlH8kRGxpfZfuZ6s44uHD
zUg2TNMyB+teDT5ZKubbBDov0XRqsv23+jQJ3dC8mZklz89ZFe0LN+UomsNbrNcjjPruqB7lhFor
n/+Zg7N6xbmU89bnZfR1lzGh5hVwID0ubZPqqllmBrjWhfs5UNZImm6BXG0fEOufAMVOlIHwpZDj
LuzsY40dk5Dx2ra0j9BMtuqFGHwEOex6qBHOTj4/ofzyFnVi648+ehfjMqm1xarLUMF5xBmyKR6j
yi6qwuPMwPlTi+cdjTiUtd6qbuGo3isQsLFEtHn2GPwfCgwdcvMXQLWj6K1b3u07Xh25R8+JEAWL
2DpeMqC/rIz7OHCp8V4tYstAnK1Pl4IWhvU3Ke9NEh9TKqAJeWgKksULSlYUii5+d2CCz7AFwQdi
W6YY+eVcQ84QXH+Jg50StntEZMxX0jJ3L+j2lzkqspSyS8xL47TscPRgbQQLhNJsc+kLl1nnNGkZ
w2s3hib3VjOty+ozRTg+IDBwjY/BeTTWN7/PKMvNNFAa5lp5balWQ3xACUPtxTnhQrC2EsyD0ULw
HTZIbTeBJkN12jXjZW/raCD6ZaxL+HZ3LtgJLg2gCWZZSiqRNg6C2KM44ZKPw4UykdeRubX9T1g8
UjB8/FHA8eEb59FABMlcnANR132d8h8uPUOoRe8aio2nNDhL2xgXMx92IjH2qIhW+aZzmz9g4wXz
j/neYABKLfAOK0AzDM+RyvrcfZ4nWxNwclzhn2nfIp/SffxtMTnGBBmbddHtc/Yx9RM1jSGt2vkK
g53P+Oso9nHokjFFiKBIbI07d2Fk4jzCCatPzy5BIt8dsmolOzT/wB2Fosl0+3PIx1XdlTiT/plp
l3jSXUyg1pzh06fHO05sSP9/YCwaXVpb9VA6jiyWJJLb15mopHK+sOn0uBFyrzYhvqEi9teggalH
HybvuZj/8LeiEheTbkBnpbsZzZpQc1vYp3unoflR1CkHkI3Nee+Qo02whj0TI0lVip0O6s6oxeSX
DwMBGQBP9Xt4G1i9EoQ2+oNF74rFmMJZmOit0cXgLuAZtvWKiUmH+zB+RzlE3NxZsQa1/rWWlE7U
AsRPR98kBQMi7aZiBAOvkRUfNxAWqkdJCfndtN9tdGlO/eVBWjMIP3rtmYQ0CcWumt8H2JSo6PYR
JJG2AC4jTi74YisjvMIU778L7cdNEv1m1U9s0PAvNN9XlBYKAmRMDvgImHWm80EbWH2H1Zn0KFB3
YoQCofLANc9u8mZ5wY6JK+AVe1uLjzOe6gQE6jyqInNrIP/llyrZKiM+eGRgrxRGd35Z3XqUnoCu
0Yrle9sGLSnxt4iYLDCKlVV/JfSKWNNcn3rqlLWY1pV7g42C3vupZvoE57Gd5o6HvMJksSGlULqc
DgCOmH77DlDhkCF4/4d3qs2nXw2F8DR5cGvTudlVRrIyukldYTjq+9R4jVgbrleuaYqs1ava9v7B
yh5Jc2F1chXQzc5cgHrd1OIdXnF5OvIXtNuXJa/XyHbg6RFlvLcCRCzfEUNN6ocH0S7ZqLeOOmfB
wuLGCeLdHBRAgQnHfMOshTnoclrMzhsanH7GiNgFzIYqe7Y2vOUZ2yV7Q2V9q1/eK/GRYmrwe8f8
p4HQg0oAwK5+zKBa1qK5ZtwQ2sUPngYamrXJ4BmLPP5qUaMULogv4+rLO9ceMZKDgel6doK9G+fN
BY7Mlj51teC+kKpT3Guda5GkX/jq0VYKyTDx8fhAp7af0NCp3ZiJvgP5J+fx/DmZzo5bmZr6KVf5
paQwHcAkN8PgScOkjrtLiYY30uaVLe09z4K7NcXGIUTuGLBfx122ogTMOHxH4vzBh5+4tYP3xJdm
MZKc0sbaIK1eTcFLjQdr30e7kJNEp6g4wLWdRmJAXrm8/Aa5t8A/eO0LThCeG+PDFmDNlnvVpefO
/FRPoW/lwRPYPBO4xU10iwp85nKNXg0fTi+PanNvawQU6KHbSoeya241W+ytMb+Gk6k2Rq1rP2j9
I6GLKVgzLBWm684uViwSsBVrYe+xfcSJQ37x5P+hzbr9ELcuCmMYh7xFPRt+9CZ0+83hb7hUt1SO
evLJh4i5Hr7Gr8GZomJ1nQbKkXMcyY8i5LsDOVGB4abbblI4xfGYrmP/EcaYT3cYEc1UN1ASbKlE
UywLYF0CWg3BK6pQVr0PBTAhFmolilvvAQ1FTKWOFSZxl1a74cRJfVSKDhJAQfe23ZR0rkqOj7G/
0w44xU220JoHlkRqn5B7x7PXLmGEGV16CBo1CtXc9JV10ZF/VQsGf/kFfCPe0JXlfGQE8K2SFzPU
mSXFt0afp6YA7RrdlrWBfMeT94lBETayKDK2UPtWQeAS+lYrLLlWpuZ/z6GFfxUFm5zoIM7kzqjK
F/UFRVct2HEdPd2myLiDa8okm8eQK+njnk7yrqsBdRrF2SIz4OQcGV9W5wRXapA8ePA6eiW4xkdq
6OgspM78Fy7TMc5yMISOtmGvlrHxLoL2YRf6EVz5WyHSx2ROr9wqIzCWYx18qlejmwimedVGulxh
Xl07w3mDvbRsy2tX8UrRrVVxDHdW6mhH+G4wLHSxiF31hCi/vcNHv3C0zy4jKBptSKColdhTcIQ6
K5fZrDyo/2BlhUUevVbthB3CLuaAHh3G/y69N6/75NRPh6oHHVcbm6rb66XxohZJB90KNSUIPU7t
ZoGNy45boM7ogUxLK1/UmzNXTwpP4APgJ/doEJLU3hk4FxXUFLNU7LVgXgmmL6wO/2mP/WWapkM3
138ttNDLqK6/MfXa1Zn3arT2RTTTMfS1Ffx0zFahoLhD80Ub6pKO5e8yAIhc4GxaCf0GUq8nm2BS
iah0xE/dSpjMDqaBL4H41ccTKiv7JARGpDgwHbQpfep+uNcD+1D04j11xDUKXHthpiBWLLkfnOkI
73s/t8Xel/EDz8QtHj47Jv5vMZiO3E+/qdjyrAzzKfPmCCB8WwfB3mQHoGa2jYB9LJh6Wo5eejUs
yYeiFGz7oF9ypbZjcTQWeD97Gn8POm+OZW3CfsZTI9q61sxaDsQGSt6qNrqDW4UjPCQIFxyH2VgZ
ZE+YVw6+Ni7cqPyRrjzaWv02SqyBPKv6PXArklhfmy3e2nFzrSpJuaE/62PSLzXRbilk7nVc053K
2IZqWpJpn9c0R5eYT95ulsY9g9KsgssBDRyNnh0jzFuT9Ss7JmpJkJ18uNj1l4ZLdCxuvNu6OAf6
e82+ySurtuOITYuh8jaga/5hVE+dt6bQqRNvzLY6u4iIcGFCo8muejYK9GRnQmUV0zT9j57Oaw7B
nqXlsc/T8GD3eUdGs9UxK7C+qeEscgSPOUWOqj17wU/UPjj5OP/UGzPRSNLBwLfpC9aktOGUAx3D
If4vk4698vpzx+iVjVMSmrIDU5mjN3CR5lcJNSarIya2rk36os4YFrw6OrSi+zVHbym/mJ/KTqyW
WkT1FIXSZu6fYTqrLEdVBxuOynH4ZHSGphdNyaRbhoazHbADMMYnF6ruDluh60LQh5qnImsuXGvf
Gio8FSqd4mkxkp2gBs9A9CK/Xs4NfXyxJ8bApYDIXtezo10TSsqPEaCMaRE7RvPZIbIYqSqwOxeC
MbeqoQOj79Rui9HYymg/chQyk/3Dpl25XCYvqbozMU7MFEpPGk0HnhsVKSpKnLMEdPzknhNVdT1m
lP/ajIJXZyoFWQCBgyUO6vcPDC72Izur/8hJk4SJSoKfwWUENH9E8+KnLXiHD17WlR/OW+5fjtVG
+xdrKURgKr3qvadNcB9IGC+Y/agwM2tAerOxSue3OtZIGFg8fClS40UuQ8aAuClVsArFjWfCEYpm
mlEPTv6rS74RJxEkn+///2wVt6nvm5FMFyN6eFIj4XxwN/lqP/vuIsRJhF4dTwmI7jLpvlkYZkJH
UuxlilGtQ4/xwhJgkF29W2r3F2JHef/Ig2mNh2omVSSQVcypxSfxQOR12jO1040nb4b86xOZ8zOj
6D7Tk0cSsKBKhq+rsROsSgnZllXg9TObyann3AoIwhk+33bJmVeCrLnS4QsJConRG69J0oD1hwqM
lnZH/2rlQT0dMAMbUuaUc0YoYGf0DKokN40qNteowkLKnbs4aw8qKpV5chmHZO0GP4UOBA3nCKRO
4VCeO+xkWQM73CsvVasQ/nixojPgqCjm1zRhsTkPoYdM1U3jSm0TJrMqql22iiJ7x4c0HHqgvABd
3ByUDzzC5iM5b5BeVP4CAnEJa2qd2lfX8T9VcjhK+AVapJzBGSJ4G9wHvSfgCvKBjWS2lYW5bL1/
5596r3QYvLqnLSIXxW8+oa7m2pIp+VA7Bur/ZeL+tjrvQpJL+5rZlfKasAlItdTZEMbsK4RiX4fy
kKpDsZYPYD/o8ejFsRKTM6mH34qz74hNwqfVqoCZGUKmIViy4v3WR9YHmsIYmDlJF2Owi6Pfg3rW
3oeydAaSz9oJ3aVKCSMvX+dxt/BTh5kteTeossGludFeR8zF5pSuq+rfPfC5/QGQRMMjCtnXdAIW
KuEXJDPMYszSeuk650UdE0Y7nt0s2iEiOER8EgoMKp61XRfQCA1rYkdl2G2PRwskJ4q8y5igmI/F
hhLYyuWqkmrPE+U9ZNNSSTU7i9regz5Yqv8diGlSEgq/O4xgV7kKvhqu2Ur9tnR0luQefEYGr/+t
Q9B4q9Yv1zHhS0ztQW38atft0mb/Dyasbwrr28ib5cwxFuElwC4j9f9Wslp6LCgWuV/ra7ZlnrR6
ocdgVZHmWvzJexqB9xUIIRq6IL1pX/xWlYx87oL6opLK9cwmwV/xbswEbJzlkBCQxhK9NlQCnbTd
Bf2rygE83kQQHDdiJX4Pz7uI0RHKu9p8c9ZIbTxS3q6Y10ct9lS/svdwo9RC5asdUyCTUCMhn233
x6aqol5eXWBwhFVHESv0waakxKVSThWpUxxVt5Dt0Al+WItT/zD7d3Wy1cDCI4JoNraAeXguKG7o
OxOo/yuLZJ/TQJChCPDGXVUKMaeF5vFRhAPjIjD0svp9ppfVUmJHgaxKAQa5sToDPbgZXLJavolq
cyN64tLZzLhqnhzWCTylcV3XKLzj+KyeUp25O/Vnlqer1GZy42kwCKiKK+r5cuKToVHmqL/ANi/9
EuogBQ8HiWS3V0WOjJ1Oxy1AbYKmvTcLc4NKfh31v2bHBbjGvBdJBMdC3L1BQ0YJ4u7GAXdugLMJ
BTx15pUc6ihYyRQyEAUvjtduM56EuiF8kMr67ATjEuzRfnqJ0qf6L5WhwCcnxL2oWxI4ryOHtDow
+LDq6J4IcVkT/xp3ub1k5Tn5nRzfdM6jyz91f+gSbY2iuRhEQloaqWXJGatWg7rcmth8FDF90GTN
c2In1QaKabysPYFx0vKDYHaBu1UbB9W2EKG/ebZ4m3ipKFC60D+D6aUBVM/nYD0U0dcMS2ew9JXB
SUkoQA8FGfiGRD1NN+ryWYF5lF0s+126/oLnmFOmqxKEw+rsq9O1qtCo56fWqDoJVJGNQiBfqYp4
ahGzshkyWVNs/HciKbkuz8ohfe4i7ahqhVyKSUraF9mKehQdCWJScyk0EzY+7wtnQSyweXj40Qc/
+r8ArPNzVYlq8BiyeWAE6Gi9djGKSRcxNtGNiifI4i1+TABhpkke6jCg24A251YXYJ7YqUSWM0z1
7eFqlnJMc6Z60DBVkIG11Y77ZpPckbu0vDaq2lRSMuv2Vs++HW4VVAHM/80XDk0/ZtgIrVlaOI6q
ApU6WNlnTxw3FEnTBu8VuS4d9Ff8dHWuMqeyoLHOaAdoZO6/Op/MwJje1N7IA2SG2FjhMP0/ks5j
O3JcCaJfxHMIOpDb8k5Slby04Wk5eu9Afv27mLfqmWmNpKIBEpkRN8juye0PP6fS8cKGvPMiv7Mt
taDsL8vnDuYEeJcA4em4NW1rHUTD1Z6sB7/Dza911q7PrhF0lQ+4hXocE0hF7MMqHRJcpKiu/Bp9
VC9BSfi4U9wcolOYxM8jRwqZl9cpyEbElH76NHve/OpbY0k4oqzuSRPtDl7bPFAc0gRK+ttQRCy9
CeVCM+8gUG/TrLibW9oq2iwBXo+plPtU5MlxQrGzGksmM7qA0w+UcrvTAuKRlcRbjA+PU3Bn9S9Z
LbkQOjTO2td0h8a2oPJBBJdMMw0M4JahNW2kQ9YaKVNVRGMwXh5zs8SzAP/HjfqrbsxPzA+EMvYs
btcBDJk3dnf6bdMHR/T3f4JDiB4y/v/r55NIswfTmJ4xMAEwGtrXIAg+Rh9Hk0eXP26/9UHLEOHZ
S5MTwnwaCfZe9dklauRLCRdjbbr3ZicukPKPiq6m8ghgUM3RpemA9vA+ktVH7UxvQRefonTc6NJf
H1pyCi1fdtd2hofQK+MEaGKv/+NcC9KCPPEUJzSDWq+7xsxe9GpEOXz2WJ494rYfGT7fDJMeC8sC
UjzAqnHVIF1R6UqY4CuyrC3Wcw4kHjsMVsA4AU7MyYaf4AFNW1DXktazVz5jwHJSsOIj93lqmoc+
ILx2yW9g1076tlbTgrbU0ZTB8a4WxT1jm3syuYkRGo/2qJJ9GJm4IBqKWdfRbkg3de7YgtSm91rr
lhXFw1h1ACkKDs1zNvq3zBD1dwQDG5e9QZeTnhzow4yDbEy3PQflBuEbqlQujO0UA7Ey8grzoPPa
JenTRO1hIqDCKoN/M1GEbNKkwMxwX3QUbrrpqNoS0QPNlpkDXO9bhzonnTPjTuq9spIWOqWwfvzv
mCaUflbWYQfaiRrrUW96wxjQJBs54aDNwE49zYBbnTISPGZzt60ybC0Nh0nLM5ctCUY32xjfyElF
P51DjBMUYvCUsLS3xYVfbjxMvUPHI0LPMTSkCuc5EJoI37qBYk/kwRZUNTApTqfp/OUg3GdURhAX
qIxb70TJ04wpZq6NS1egKhQ0bq92EG4Do9rPQ+xda8aVa7NoXFToXkCwkM+QkZDGcSJzvZq8hSGM
eW/64+M4DS96nD+W7m3oMFQrmMAUtczwiJsBmfvUWoM2nwwL0UUWZMzQ5/GgWJns/idIrAIrAvp2
+w1CG4soGdZwLvWaOfiAkLtiE6BdC7EF6U1Jtxun8jZxyk7miQRabZQfniuqbli82GWQY47oKGxK
YWt4p1PNvs+FHv8lCGGZZ2NFZYZR4sC23/gCYbV7znSJSxYbcHOeGoMmLirRLfUba70QcEd1IJsN
sKva6j2a+oZiZBtTGo64ZSiInFQPfHC5ogZaOqIjWJDbUqE7tzaWW79wqC8baFDKNF7NQW2q4Fv/
Ymb0WlP1sZNO8bPuBgASIYyi+x05x5Wli+ksJo4PLdPcpTwh9rFiAyX7GaVJR0ojBkyUoz3Zd5TA
uX8dkP0ArOUAV63M2OMp2jFqRv8EohMSZLYUj6VGyZfsIfpb+zyWPaE4fEw9AsICdGqYR4Xdm4Q4
4nBA1o1G3RPjK3Sd5DAr0D+AkPGL4mbUgBP0X1OHUGP3w0vFNZSwmvIxxnwTE43RrZtyppPAbQjJ
Z6MfV/GRY7pvXUpFWv5M4c0CE9Aw1V23nObZAzNtPEMZpGfFHtVqmxmPFAKeaUC8u81Yedu0Jsaw
JREtWLm0fyhQRu9Nf2dqhxHxKGFa7K7EulQIwThK6T91d74mU1EPdylhY+ISVPxMQ9KgzNJ/GQ3P
ekPRj57ZkwP3TPWg9+1U78m4/UYT/1uZHYoQHb4UBxoGJxd6jPT6M9rYVzZ31UR3fNOeWZx+NjJ/
3sEoZEZPkns6vwIa3vAD9YfyCrAqVKL6+BQPBRW+7kc8ac+2Cq+Tq/5FLmJY4FEJD1rnznumjplj
Xh2TfVI2OwdtNryk/cAGndOj4HsoOhh2j3uhoPkWaDK3+iXB+COvxd3QZi9GML5yElI5WTkE4/Es
8z0DvKEDzAw66fQ7hy2fgtuNXnEN6fDV4tHWxwT9K5vpuEd/gnKQLXeUPRHknMH6NwlVP2JHrSFX
YC55CxloULzrV1Y3nstc/fcA0BwJEBNwaWmaO2P1osudQr4rM7zD6HLJq/oIE2Sjr79rdNsiA07P
haSTstVXKqjLY4RHU5/LOkySBZYtd4RHb+DXfsJwuwqqPw8a4Kp384eF4txjYurSwgRBIQDSZwuC
4PgZFxG6FH/8pGDTPysB1LeuCDNw+CESEIE+GfDKRjykTSMP+CgPegIRsc21uHXDAbUjRk9dAlSg
RHBdrU1WXiIKvY1mx5eBgWugvLTFaQyqCxLrexVn/50nEU1sOx7RlmZnJC9oBShtFX2xFt3rzO3T
r5l+3vSILWF/1pNQvQA18JqHoSNynsaf2zh738L/mg/fmVRP+oroJUuvdCbyGkGdTJssE3JPOa//
97HuTl3YX2gs6XfSqzNeaGenh911/caYIpDlSztCbkrjJ1kuiETIEG/HTn8f/aB0yVerjDtWzKWe
eVNumezoLtORzbey4rox6eXORvQJavoVEQ8of2tY6QMz6sArkCmBZZaENNME4WMv5Q/MBPav15Hn
N6RZpodzmQAmQMYx3pZyZ/KXuq7O/QmuCh211MZ6AOuEcUXAqsOi2YYAgGNs5l0hH2Y256QBF1A2
pxwioCdyWlr4jqmO9MvAi8exiUWXNCYqPtpBseyeUCZrGDhsiHmF+o3O8s9CdrlXnUBLoO/HB8Ty
VJnhkRdDX2CYRcQTQzSu6+SQArwrWKkrWx4m4X6VObjchtUJpzXLZ9qi3Vq8n6YhFGCM9zSxdj5v
+FxVwPzap9TytnDeEfYEjbslI5zxvf3ZxC5ZFMah9ttPw2ufxASqC41TPbuvhrX8aQxPLMZXOcVb
wdqV1tatIfgdAgXJGvGcAdG1h6MbkifdbHQ7tfSG3ZybSHdrnGs5LhtR7czMvAln4aDhXhi0kIJe
H3MWaItSq7OTd45LMjS3hikOadODOdMLzRzt9Z6LV2bfgMFjQT/I0fmOTU4aPIUVqwPjuf+2Ny3Q
Up3h7Hyu8baOg6PPmxykiULnBtyLPTjReZe+t5uc5mR40JH1MUYvlHoqrbdm/So0lFVdNRHEYh+a
Ga3+xDcuvU+p0V8qSH/0k1ON0GSmqpFEWE4rf3KfkBkkRmrfuuiTju22g4FCW+FgA/y7JOH0Mfjl
JYxQljdQa7p2uCs6f61vUlemBxYUXY3opgzhbjueG4Iu9aLAoTDCZOXlzpmcjL3eXyvCShGvG/9E
XdKTLWvawwGKN0FHz6AT3AXZi1fiDWbT0SdWniM0NQDC0RnZ/saMUI7yz63T7DpeMbqaGOWStd4z
4al96Jm6LjH1wEK/uyPtCMgTu5J/roPv1LEAIpGzON50G4+b7sqQeD4mqDysiWs/6A/Rp3cSwmnd
2PdGfe9kfHuUBvQW0tjqN8pzb4lRgg+tboKphSdGtZl0oxztIS3DEDmY/qTCGs/FjPfNso+mpFJ0
QGGmPgN5mw1xwmrIlUBCzPvoRJ/JSFLkbNs7Fv5kLpFVvOtfa85wsXBAyHoT6UutJU0l57QehhiQ
4lVLX1uvHrQTdQ2tl7OQOxF6DTkdrIvucmHsMtN81rWKOzAVpiGjwyX85N84Qlgswwzyihk8exZK
g6j0d/Uw/BG8Cli3JclXeOiNiScosOvCdKrpxDLM346m3NY8i1mVcJzGHPipqtR5HFC39PSUsPsi
pV6Ie4IayM3LU6b3JErG0XxyUn5f8CuOOdzNFhtQTR7KvtTq1WoQ2nEckTwXdu9ZTQC0K8U+zrp7
iZBHodiQ3XzJSXVcqMjZwU+Tm2Oh8Zh+eomDRQ0tI6shGQI7tjrvZCf5T+kHwxaCfg86ArdlhxAk
GJy9NyTFU2xKyLdowXPmwWdrNgQKEPSHxvAE2mhtjlhP+gHAeZv0Pw3bDvvDo+nkv02m0AWThNDZ
WGrt+qm1nTejyO9D0+VCITUn81kMO/ynGbenTG5O1x2GjmikoH2zE8JB2tYmwG0xNx78R1DDBOGE
ToQCQwQPNlh0vaW2HDj2TTn0V4f1bg7dbL2Ah141imhG3HxVNJJfGjwIzi4mm7ijtRlWFdxZPNce
67jrjKckwDDkW89uWV/oWrGDhLQqzXQSLMuLt8rrYNxUNrJhY+mOpejeAZ8f9U5um+MDRco58tSe
HtK6c4rbf+Je8LZL5J0ZeQMZWyixh2HDukf+1oBGeyblw7H3o12wwsJe4WEcxkdDDB8lzkZ3ottc
JDufupmAqTNP605IZpfAncKgPLjD8IGeELfJch795M+JaRfiaeLtoefMb1E5OitiTinDeusTiTNy
BJT87oTsQD8vlenTC2k+SGHAYFii3kt/q2p6silr8LFs9B2IoT3bKvrXFAhw3eaWxg4Kq+ltnAOJ
Gg6XqcWv5Ls8BLHAMMg8bayjBRsPgbE4hzGnX5ZO/puldR6y/JpZXD16HSvqiJ8hwICV109giT/0
EaBNBSeoBZIi736i82ekPOmXMyAf0wnLVyomYE+c+1NCF0ZiBOpM/ffoi9x54rHbVkb4FNnx1Saf
qGmhnuvJVk9WNzk0x4KfHVExRKP9nSkkykXLEgnUmNlduxlcEtcaXTDn1iFwKqAw7bI2m2m3UO2G
+bRVZr1H+Q9ujEHGgjYF3/abPrLEKUdRNzlEGK08HiSf16o1OOqVy4vfyA08zXCV+Pl3ip4mrMOf
EkxYBcpWUNGqsX1umuhqgOymmU69w9rT/1fMLJQUbvzqJkh/THWVdUKVv+u6idZxv8WHfito+VuE
3bcktIfdhiYfPnI6LO3W8nBO57+wyQn/MTdZAEQmK+kadOMqRNIIhYw7CgjHQG+tBRD4a4DtpWtL
vJdjc3EY5cjeRI8czHeTKrFTiWOfSKAQcQXksbLvrWb65eHjzgNNkzPmPvoa0TbO4qtkSDk0DVMW
xAWcZuC/hyvPGBn2cPaBc741ucXOaP8hweYNdnC8zIz/Ks/eVx6Zlwl3Jpq04coH5RIA0JiT8ENk
BtYI60M20wHc8hrKwrXBx+GNEDGCkMpyQLzaUda2/kDfNXY5AMzvC2FOoxyCfaOnXjQJ4PX/csRN
ABM3bzSLNyFBQ1z2cJw3naKdRPnvsWVayDY8edDEa0ZiMNY8RCbdOQRY0Xr+quG0Fbr7iVlKgY5Y
/1w+L8nRG2F6KzV86gSztWO2b5FHNGKA+kh/rQzvE14j2+wfqAEwDZ8V/7VhG4OTuhnaGDJNA6vZ
L3DxIxHO/YNywm0kX4RSNAeHn4IjetiYj3nqPY4R7UpSR+PG3jatBa0u+hdAgyGyIVzVA20T2ui0
fNMRRA2c/fVMdKGUsGAiZ+Vg7kjYzBJclpntklzC8bjy4AjPBKtk2TaeYZ1XdNZ5JjmctXQBwikj
rJjWNKeglhNs216yod8PhvtODCVCjRNX0lDOHz5mNMfjJY2GfWe0p0nS/9czIDYdRBT8oQ8j/DHS
rqcG8m0fIoS/hr0CMjCCG7VsFy0SdtMNKDjQRtkmAB6n6xTWx4ZGAbhRqip2Mi4kWw0YHCKiKKri
uhzoyoFU4HBiMQfSr+lImL0uDqougUOWD/Iuq0ca5T4sJLe8YLTgQornuoeyyFHCsahzwx8BONhI
3feaAtxElFQ6U89iPu+sWZ1pb+88LyWVs4PlQO2tpmtQd1e/ZXDdhv5GsP/2gPNBn4gHoTEkg+ro
ROdbm4ldTSskL/pLD/azNzjStnNzbILuMPmw6CZB6w9RKpN5fmf/J0HeJczkxqXSE4Winj+W0Th0
cETZdud1QCpsmrZXH9v6igtH5MHHwmSh+eDqRCmsahvvF6JPKjwmtTuHvY5LRxH7XHHQVQpSRWk2
+bqRBB00xYs1Jxe9ROHTfUxY48LUW2VLdNGbga+ci5PHp9SxT+jH9nlrZ/uRiIXB8HEr8qL1KjjM
tM9Adh7sIUeDxZaaap2c6Sv2SA4krbz1iALAeV0FKjLXUI8pk/VsEN9ut2yDbrqXbM69T2mYNMeQ
rkLUpszVOUj5w2XmwnhRC/UCs3Ga9JfQQxeBflYApUmpftRQbQ01FbzwaESbI5x9DCwAYoajVBPA
MirXcji7brgZc0LxhohIGXFqHOuV3fQ9YMf1fe/SDfLYyKfYAjOU06ZAqXTyU3bROqbcDM1328KV
FeQXbvLes0gOwBu2aeb2zuRc2wuXudlEVhayf5pMXE7WzhRtCC91UgafiqYOj+kkxMXkovcFoDAq
Aoh3a9oC/4q6WelyWxcR5iCONqYtMFTsMMaXGpCpYN4h2gPVWaxWaA9O5CzsZ43MjV47Ne/HBXNF
zYtqjsVbB3MX/8Qm57kaUYz1Ak8AU82h73YF0Wey6T7qCsaShTgHITl3rRBbOP26MfddAIvtxvHf
kn/a+GX1KuCG40e22LfIt9+jPn3mxREcGUqXwNe5zl/wjqYbr35zPE56lmM947lbOyLZTVQc3Ada
AQBZaG3SeZNRdh5nsFJQyrAwyFC9cdN43GFvbE0+hT4XBBwf8Oae+QIady5Lc0hHtAy9rdna8Amc
uzKab4K+ybXig82zjw5LvmfVfK6GeviOGyQHpK7tHbqVusVi2G5CWQwknq1ws3hxdQk42q+LCeeH
9wq/hbIKVa4p3mvTaPGwgJ1hSqAPPIZbPRlU18zuo/pr7Ody59kuqBNZEodpzE84eNjZ1JcYREXO
YvbZIAGNEQcMHA7b8Ue/ViD7dxnrHdL+2Qk8Tcz6aLLm0LB+DI7uL1iFeiRUj6jnutfMW54wZxl+
jUlsfFvunUaeW5aQghd8VSBxINSDNc/qq/6/wpZkPNz+ynvIGuOXmJwvW5b/0in/Vhz7rNZZZ+hn
FpsOSZBDUOQWygHuQ2SAEKHpx2FKhZKeXe5Qo8XzsaCSe6ztbn5sR2srJ+Hs5ih9MCBRQV5WOI6t
bTDaFx2Qnskvsg//WYAwNzmn7w2x4OaBlL3+MPqYRCzU/p9jIpJPyxnS47KkBoxIj1GDJPKb520y
lofMYcft/xPrImHwcUn5E1rCaCEoMYJEhpRsglgxTJr1lZK87LJ262ffzKIjyEr6woS0WvIu8nDf
hdfQAG8JRqUK2o9aQVZvvHLcqvAGsQ+pNsMOGJlvQLG/za45l7I+N810Uz4FjeCUvsWq/e1A/G4V
szFhT3wUcACGgejUd9xpRz7TV4KcGjLxJR6D+IGqa4+v6ttt3XQ/DCWYATrXoRzKNQzrM8aiI6A5
egw8Ch0i1V1klFuWHUWPrD2SQUOSVO/zzIJPWPWIHS00TZHK2ePEZZrzI4FkN2tie3KnVlK/OBqa
yiusKx7p+FDkjPI+HQdSKfL8s5FAvc3lceghKZSSDsNQpjVheOpe1f6pXqyRQZVpr3O3fM4CeIge
dtLHpmBHNjvvWWFEya3+qXTdr2Ssx10YhswSErjV/aO+5jg/dOZlOxADZbyTtkfxEwKDJ0GG+Bmz
RBBuUTdjX4+iVmyMrpMbLy/Zq6HmQvpAd80C1tr9p/JqJAmsud6E7NhnypBj+u3LZlfgRUMiAvTC
rL9arwFvzZuqmhx9fw37nGbZZ+moawaeNp4Y/3UjL3rY640jMfYL7ap7FwY+KnCsvrx/llKI5OeJ
rlrwEvqBWoexD+KmNYJjBDp924xTAiSH9tEcDFfL9U9Lnt0JZ6ABCVczYVSMqSrYTj5AaWAW9Xyp
B5ZPMOgvRszLapK3q3pMEr1LXobvv9f5ckvyZKOG7ENW6aM1oSIum9/I7zd1UV1KB+bdrLwD9yCl
pQ/+FDL8GXbmJlO6/rJgbOLxYsoXr4Qc49dgTvkVI2Yd3L2q4ZRY7Tzo8SiOUKyEQKw4hUevphz2
7ANIv9OL23i7FCOeSyN9UPPJzwK6G8vJa4u9aWef+QR233TzA+bWLYyIXZW6b9Damagv+XNWliSr
lTfY+vsl8f+FZn9Yqvk7MsSpcLNtrQQeKMR6jv+SzNh3KJea2qzWkx91u3AunxZJK81tot88kbAb
DYFwoupeQwuDYuWdmfVYB8cdMPNXHht+T229JBaV8NS1dwzmnnJXYb9yh+tMJgHCYB5OQbRf408s
8nW2q9rlJ1BaQ8YoBm6mk244+55To2MuDDPT6mxWrxliYEe7OHPVw2ANb3FY41jKn/OmKk80LDnA
0rKZTKx8aK7HjR0qrDvNLnSJa6PhiLWQjvE66p3joL+IYfOmdjgeqJoOViYyOFdV9TGotATLax50
XNbJRJH7KbkkgexwvZH/QWoYLx/AXqcbnwxCESR8rZWEW+uZ8wve+gdLuFeyuTm+cUF2kT0wUI6m
XzmDX7RbLg4mwr0dcgDqbO8zX5y7JeUZbTNGpKCezhGJefcjKiTUzqzQUi2XZGZVS4Rxbif7aZbZ
tywFou8IcZlqgdGOmNZAMmOHHLPxkIae2AUYNb6jrkd/74iOePWF/quv5B8TtmeLpNsjx+uagycL
8xgGYHwqmlkE0WzIPTRXfSmnTTyCt3bV+9yXYt9WDkNq3lg8+Ii4fbvueTT9YwdZLUnqK3LHdOeW
s45TdwhYxj4qlhk7FoltRKlVEqulwbQQptpdPxKz2RKjk/XyN0/DPzlYR9/pfsycESa7ngwT+hdZ
NN5GoI4GmTIrE6dnEo3xlgzIx7409y7a+01foLbM0HzimWdXxNkz0CacqiA9kbuRXGqTYjkinHAT
y+AvA+DlNlSgM1562Cp4SQnEvYq6ufdM98npEi5chYkx9zya45UTH7qZF6a2SQDmUMgKGgbmoY8r
RhYhOdi9gvtW8y6TzYqSPwrDs/SLVxmBOWtdALqT/1g31o/le8F1CRL7vssHPfPo75vavrpqqXb0
rq4VDOZVFNB9Z/UJbdqSg4w8Yr98lN1wyXD612QIyR8VT89agIBVpVyPkUO1PkPuXpT8zynp1QKK
+GK+huWCl4TinLM3kxxq3airSw39XXf9HKwWA1JyblrXutLVSlJMK0c6V2XHH6ka9mHQzeuu7B9r
QmXObj6ycfv1tOqDGSJk5+PpaB6NwPk1ZHuzPfuhcjl2VYB9VnavuhV1wsWevMOSIsRTdbRXdYVY
3J7h9fsBnBXp7ns2ixrI5H+qKCCkRm/sm36+QJi7eD2gpLLHVexMayJOjgtCSMeH1tayNGM5XXdd
ArCmgixEmB4D+nb6mv1xF4cR48/kVGLIdlyYbSJ1NkQdPgSxuRvH/ENPGQ1q3tx1OtpfauNX3lWa
HJ2E7NxvGRvPWWGyPQDgMhm0OEHA8wP5twzJEnd/zVT9Zgadt4SwqFg+wXF5pKVSbw2ZpveIweCi
Npw2HWyFXUZkSLFHb3O0XRansCdku1rPQZKfVOXypmCMP/ojxb5dsaTxaMTvxJBUnJCYbQf2KA4U
jiFn++wjcWj5SZkeGY2vpD0+BUV9Dhcc7ZlNsmfRv0+hR+PSImQ+76N/OdmkQ2GTyFY9skXwa43F
eWKKsCq77AE+Iqe9XJwDg6zcIPguE/DXCR0gQ5c2HWi6ojBouAfLh2mDjsQLobWSzFRbjaNAlOJZ
b4VfkZo8bhCEsfPVZ1GU574qr63lYnj0jR4odiBOeV3eCUbXDhm4W5+wG8rQ7tLaDHw85sh2m14X
i6hsHlEsxM1fMak7khWfBYjKPDWY4kYUf35upM8isWhQFLyl1ZnGid/TZLAJo+hQeKBvoiztz2Gm
TaHVjUkkIDXFmXi6tLX7J6NRsrM0T4ldLiT9sOgO8Nbn1j1TuLC9IfOtiPhcSR9jZEbMVS2zbS44
IwiTXIWmzYBZOZwtgIaYKDXhSfc9YDwzjz7pPZzZqP4qu+eQXJxio7np756TaOFN3n3kdKckpvyy
6TI5ykT4URwzgNXhMuMHYRRdGu3NqeenRn8e/b/2dmb0mh5NyIOFKtZgy2gs91klED2YuNxYeV4x
laHrmXCcqkNeuRs3Ck5WxvrUIzyqU2ZHXfenUyC3Fuk6bfRdI/LJ2INWSjZXnHpouaZ8n0RkjelV
hITYVVXEL1NXPJTS+ldlLWnm7VZhxyepJ8flNX5DKEBXESzHMZsv2lqiP33n+SdZGG8uYZj/3daU
fbWK5LDGOsuGISjT3XJjWDPdpO6uN9yLXfl3ywTAq/SmjV279Q/zTuvFS3qAG7ly98DT6hOtK1SK
aY8voEnHXTra/mVIRwhdc8EMM+yUmdNmJn5uk4S9tc88UNbgEsDxCckRS0B+6+ioE+zqE0WcZn8l
/n1y2hrnMpRkgAunhZmkjE9zoY+VicDZBKKFMpGOjAWtBeF17BAaYAPAHeL+JRqDEMYjXcjWnH6L
yc9OKnFwTpS9sbXKbFyLRbQbUEjjV5SVPvykfDJOPkImf5VjrNgX40Ryp+VUtB9QeZmkGt+CVKaP
iUyglIACHk9yKuVL3dEgncIWe3ZchzPa/aGODqAqq53tMWXInTg5cSjDGD2N4mrMDKXBK3L+br35
xSpc69AlrKMIAfpni5FM1VKpmkVPy44497h+cMNfAEkYqdoTcRODw7sKNN8WKwOoperuJuuoVLw1
0pRgGq3xw6HhrirDeK6cj15V72Xxof8CeulR/00ex4CJDO+lCkDWIShiSqlxCnlZaBckeOp/NRP+
BEBwxr9W02vjvLs1qW9j+OXr2X+JiNPZKHQs5SlI29+IgHHB3cNKrleR2D4F7Vl7aPS/1agxbDR3
HmqwIEQy6e2K8qWH1tEZwQ45lIHXrqzv8MxMVMJLfMygtJSh2OGamqcXBUbJ6/8IiuVs8j6Au5Ho
xicaBo54FBYCYu9JDcY+j/88QRKx/emiGrBEh8Ps6DfN1utCuiFom1oLz0pDz4J+/ySf9S/IhxN5
+xWX7RnRSU8GSIrIN87Bj/nhqnLe0bQLfvmCZphPuDjqlKSH1tJRAVekS/BTSDRbkyf5NOUk7nZY
2M38w0Rbx93J2EuKOH4uBjrRPnqB8DbzEWGh8cjzjuMxtMEUFZ8B5FjMQ+DKMnSwWoKFqfzDFiQJ
lieLi8iFk77zyPe0WoCxM0hZH8aY3ez5gnES+2wOtAZO/1L8MTjQmYcTixJuzaOVefobmLX2lbmM
Q9qT7KqrRWXZZggNwQ1vu4b/MH4pYnT05StJOGiKX5Tj1kz/khEYuVPsjRAyarreWowwvflaaRXr
HjI3lFvEv2NAozSkcF6+8EQeOFystR9Ge62oy+/j8jH1ykdOa0cYoew09Wls+uPcjwcMB18qiQ+q
dHbc1c64WMFzpYAJlKeqK/EFMXb1nvsYlNf9MmFMlzt+Qz6s3nEI9doJm2kPECuLfgU4HaTXvVzD
8l3XXGQMcLNdrPWL4lo//uQ8cUVKNl0aRevYHB4m+8cvDXQyzXYyIS2XJ3O6Fgw++Dp2a+IUak6I
AyZEGu5OZqEODar9KAOT6fjRpoVW8WOqpOfEfgsM4FBU7yS6pU+OAd+9Shi4PHTsVBZtSR4jXrqk
RYYfApDi/Gt+lJidDPFb+Fc3K9YhnZtRCOAqZXMY+77AbYT3tfSaae1HND6DOsGr92nxGfXLbQ7O
RhB9TLrqCgjTui1+9acTRMk1CMlzkJ6nvit2ffA5FPXGwpHvEMpQFdm+JnNrIB+Ah4X747fGfWS+
6O+p/4CY4HTenoxlsMOobxkTxAM3Uei3qyvhKYjfhpJK/x56cQHp98H60OvfuKmtlyWGd9rIm6mY
uC9PGFmFQ98XhYBfz8eO/zNrq73+MdxnvbjwRXS1k7nd0zgl07XVjzV3gzBI2GPmIbVhyPTsgfoT
dxUA3PptrMO9tOML32IpQzyDRKm0r0Md0vTZ6QfWFwvCwBM2I3rvv/p9SESsAF+Fjzoe77DA7O8y
jABwMytjm2QOZ7Q6etfCszgz9yZMPVNVOHV4tuyx3qul/hXp8pokw9ccIwW2yZeBoux+GqR0gjM9
dMOyNcr8IZllsMc57JBTaQX4SfDSxB44b9IjzSY4l3XjnRiKbTWCxiU+w6yWV0oP3uqBb4smhbBe
9Pkhzc2heUkKEx0Q6Rm+zQyhtN67EE9XRtMvNFGT2hMa8f6csNOjrYA/YP/MCp1h7R/jlNd+tr5S
e7hmQK+LLMUBwfRRDA8EZqxsa6DNDedrFnAx67/RRe9iTC1wNYzFSnqcMIvw3Ip+Q9D7bkJD4snh
HzKX+Dx4KRtP5mFV4PITfMoRYq/slFmZW71QITNtbxb6HuR59U3BgXe4uB3nkWRJtyKWENGa3t0v
o8+AOd/YmFuLxhQno4JSYagvB0w8W9NrTHRj2JfImmArBWQ8EWcQr4XC0gy18kSi98kkdHKhV2ra
UJJmaGUGcOSal6leLkNvPLMfw3qhzJzGYz1Hh6mNtkONJ7JRF2EwqDe6Qz2SrxxItXeWWp4n6pgu
ccxbyehkTg32J5R4YXPrjPhn6Cl99EZa0XBGhHbKY5ajbGBGwugi9ZbzUiX7ReUn2S9P9gJUyg2v
OnS9BO/bGAkkERp5PhpzYwG/y+rucGEmeksH0QloWgD+8KyWHy6/9ALXJHCDdTIP52XJtrMJB9Hv
2yfbcWmfDPM/PCXfVuwz/unXEIGPym0fWje7l5F4qcd2azIpZpRgYWFip/DLZz8Yn51iPKdI2E2D
UQWmplUXmrdITMeRWwmScF0mhP+aYJ7MLv21RXmWUUOAJarHKiynXWN89BBF0Tm5b03DKmDm5oC/
Z+Afl5qajKa2Q/YuIHL6wuBps93E8dcjQDqYSaMcmDOMIVsg6L7nFPivCtwbB6y/SabapRe0HL/S
cxO/eWGIrLXNH8OhPfbZcN+J5NC21sYc7CO3HTsObiUVno2xvfQSYR3Wz0OY0TGYMEZw13ZRreXk
6asU8XkxIh/bcFJegqHOQcSRkNXqZ9koiuYQWO5X7/h30f84Oq/lSJEtin4REUCSmNfyTlUlb14I
tbqFN0niv34W83RvjGupikyO2XvtiBiNRCOTTNkQionKsG2x+RiS3qXga7Tl8Fi1KPJkdeDreoVb
D/J2bDbaq/dYBlY9VauKUF6poTmXGXd4VDIdxkluol6xthQeW0ektButBC3SvljDSKzP8FsL88WA
kuXM1h4dS7uOSd1pIKOuc2vCDj0V53kcbnihodMZefwRTBUQh3YfTot4Q0G5wwAyIG8TRPTKN0/o
R0Es7KmGMev1rjpkxBVh/4eIYsOiZ63nw9YTxQcD612b1D/OEII15dCHLAZAVjbkjhQSwU+Bypfs
YJnYCHHjB5+lV5baNfZjHHYKyR5hP0wFsG6kIRklYvKfZKKbPVIznl2X9HnkYRneyjm+WT6V4ySh
N/VbFYxPbl3fc54Uq3vvdPWRjdMhksAiqdNg0/jHdBhePKSyeCZufSppUZhsze6mq0e45YCPYQuN
/PVWyFNgD6cmSy59t8j1fbLtkaa6g3+Qst90FqNZkRin0HJI5zSqUxHY+8kVP5PsQFSm6R96Y9Sc
XX+bIvk3cIlg6gcAd74teEzs8O4WznvXsrgHLrhlhXHQlXzK7HGfxP6zEw/nMWQ9ZpovcRPuSNZ+
ADvI5IBZYo3qr7dZ6i/PUFSof4NFZLTKN2YL69gOUaHComtQp0YTDpfq2DbqItzpMXC9h9npHts4
eAsYEedVcOq5tYckfTUQl5hUO4T9UjdZqGJj7HczYENXdW8oz06K6bbbRWsCOdi9ifPMFbl2MuHv
+H6MlUVGB74VAqRkh8Z9zH6LomZiYcR/WDN8ebXdHWra1F4AleA/5ROQycWJfNrYpJF1IeKXRUnG
7Kerf3DbtFcvZq9DMNdrsKj+wS9WLwkA+5VpgqwRmQNAqKZBDOvh2Bj6XDUoDqdEsamQnsZ9viRA
teGPnELKQHbrOHTwIKsluWT28v5hGtN6EzbFr6WGv2NSX7COkrAy9rB1XX+iCPs/Q2Hr2GL460hH
bviyI0yps3wuPQOVq9OwfxatJm2zYcynpnnHsNMF7Nirba/QHqvBY4mTktFqGl677QhY38IlmG9R
brBR7OqYCr/r3/O8Ns5RzTtE6+DY1uFZa7X3a03imdyVIZcrUsiPsgUz0zIlExx0siUOBMOc8IKd
69xFcDCk+9ThTrAdpfYBzD7QOAbhHYVEz5m4LzkbhtYrP6MGO2XpWI9zneFWtCEWOw5cGga0lgA3
Z5ewhiefNj/Ogqcmq1AVVRXcUV3dErt0EN/NOKvyr3nqOFl+aO8tXaltlLlPBKUB7jCblVGl3zY0
BBBOHZSjqdGMRhp22QDRhd1CFl7G72N7LgrnZmvzbwEzIPKLhyiFdsySYFjXLRlBDesKs6H4KKaz
Cpszhkfkb+jWmv1Ajvu2aTvMr6F74WSjpSP0qGo/Ai94qpBUtFlxQz/wMJcZ23GtYoRVvvF31uOH
xyHErrt184oY0g6TiyLy1CsWHrn+cGpfshzXd/rwhf/wwKTg0WgI9OZKxONxbw2M8fP8yfD7qk2I
RRVpRut5sLFCxnpn8xO3E4hXEhpORoe5VEAS8yKPzF68D2hAfgqPd4WPnIqH/buOne+4Z6Ob191j
QwZe0g//tGVcq1Z1PL5OxCAetKLPspIVQZnjgiQayQXwl7XNNVBMeASElM7c4P/eLrh2dy7WEb7T
sPW+SAo/KZuFVxz6PIqQ2EGz7omOP09Q3pb2x/HrtzTX8EkIFOp7Zst5tmNQpPfjUBsoH6A0uoY4
GloRCkHxQTFB8YFbrXb8bcECKMkK1l4MM63sVVBmkj52peCd30l+/hx0+Om5RXHo5orl6shGO2cc
5no+L5bgLRzLnxRhZVD2TDjSl9HQ9NDeIW+hhVcGcUNMN2ohSRwmo4aNj/fULPSqLncu4dDle8Fd
DZ/D+AIp3e1EwtxhshnxAjR+UZnYeS5jYVlkhPM2+24gclUEx8ycNv7UvTTeyPqgfIotYhwKTXb7
3KSvucF1OUDVAPvPofbICNUVsngXYIqDaLH3SbsUtuvsWR09GWa7k2kf7UNqPnRb06Y1zCetmmUe
0B8iMT8kcXUnyeCFfIl7kuubF2ZPNkG2XYXRZGYIakwdf74JWcjnuyNHEq7gcBISt+ISOQC4fQuw
mzq4mHFZdmh10QgyKevT8QK+8yvgM9BO/lnN+mab+Y8JBRqkMXw9K+bNDI3UYF02sGBky2Hg95Je
czSJG/7jYenlIA4o5q3mavNDmjG5souGxIufIo675qgIbpxa6kNGjRqaFtaNBA+gk1WHJYI0Cawn
zxlPSRTsDDasR5M+Hf/oa8vl5BKu02fknI2SEEUrQPrsHDo5/zqIj3l0mUs7LrK/BTEh8nOZxH+l
xM9QyWxCHiYY6OG7am1uzb5nmi19PDTEWSAIRTzEz2NO0UPhZkczZuQPKsniMbcOTKaZ149sh8jz
WGkdYhEa8KV4IfjQnAhOzA9vo4Hppxr2U8WR4IBNSYMFzX7ODUqguQP4ZM3euihShnyiJx+qGth/
IgBQ9pp3w6awgO/6UXvwjM7ZOi5SbjRhBO5odzFHeu80Cyx1Bvc04GYsh5yVT46fkpL3YPTjp2+2
rF49E4H58NDG7Zb1/85ySBDvNWtYxE6Z+dYVyGySJX9ulp9t1pZo5ZBMGeQDT+k9gv0dLXVkkBrj
xvGTl7jwb9gzHgun4jfyHSifI53xVDJZB1vYrgMqL2dWyXqKTN6NhjI3ngIAX4HbPsTFAvIVyEZ4
G7qS2FhDueHBtMb8D+0S/jFSOLl1HQNwR4Rj0rSOWotdwXkFaUjsNEi2Dqt2nEwXQzS3ojSf1cSg
ZA6PY+wdYi8/oBR4RuNJxyFIBiaZdafpqpDQ660EdOxX/q5VqDL1QCJv3D9k0fwS84uKLj7XzaJD
wYwWO4w4JrSls/XK07hOmmLTCU1G4ji8FzOHhBSIVItDILqtRUXRzdENcLh67lEzYBWCgbxwuaII
N4oGRpCq6lwv7iwR5tupYUMmM3HPDeuYyBCZkXcc03AlgmlXm6bBptDBDIpHhbKfVVaaJPtpwtyf
VmLE0ZNel4ezylxSfxhFTSg20xyR4vJ/JsTiJl8i4rCzGFi9FJG/E432N7qfD6qbrqhwW1K/nB7Z
SHNmJ/HX95LPvEB6U47GIaWKw2ErmMQz0ouSTBNy60P+aIxkG0XoSaNUs7CHbrq1hjylya+fTW5E
h7SENFMj8/0Fv1y3wtkGkce+omRyYhbzxOc5PqfJ9BwkESvo4bUp/Rcx9+cR7iQvKXG2qYOV4fxz
SaMHzkStl1pqpVv6MR1zLwXyO7cQrnS2ec0da+sxxoe8vgrQbukC/2vL66zun9iYw34NLn7gowOy
dklv7ceQXDS3UjA4XWNAch7lZ28wWGI1bE6K2aVpLPSbLk0Asj6S8DGsvlLi8IYxfexpaJZsnptw
yA0mPwTYv4q9fwzyfuNl0OPzp2Zl9NfoMC1qcQs4i6k/v5p+ZV/LlAk/i41ykV6Q6JyjAMxYNdax
95tMzFSrxboqqzeWDsAfvZYJEAA2eNW72Sx2Xt7cK1eygYIkQXuE7sbtn+Bjv0P2J7rGfHM051eB
OC5GKr05ehL1eHKq1N5kYSY/a5e6LGrmB9tBx1jZ8Xls87eWxLZ11HMFKB9XvKXK4Bh6dX2es4Dx
GluQlfaIG7PGJczCWDFWAFRue9hWq+KXUvhJUN3hFeCXC0oWtXjTljQyPPllJItzTTQPx3MEVGFh
qyKWtSdPPNUSvJvJxTCzFus6Ng2dTQxqDHncoGIBgczNQHNwy43ePdGCfblisABfWEyZR8Wl2dao
bGEiubN4VfQpbjTu3dbZRyiGcUtxb85BRbcvjmnNZKKV2Tnje8xV9MFakulhPTO5HTTsIN4Ggitz
q9PmwxmJ1uUeyqGRFsnebaaGLNwWi7XlAbmdMdPkwWFw00Odem8tnPAwZzpvg+Xf9Atq2o7GV9ue
yWCxomZ4yrkt6fT7bYhEWPY94YwWdO8q+cdX8YQNSJxNxzwirEHyACD6qa5yKpMmOkZWGIJ9I3G1
Vpl5GDL/XxdYHquzmVk4kcGobd1jVFq3xtentkZhGtaErAZ9cw56FLxpls/kzyBUtYejxQAsVAnT
3XD4Lfwh2Gec8znIoPy5T6HNqgR5AtsVjX7GMxa7Lw0yQP8zGUVHaXqEiqDHQYEEdYpQy7Brn32a
ShJJO5Su5onX+66LULsZ8bTOYhjRvZP8eCjyVhpn8bgQK5osYOZpgOIBk5OTUbXKXX13c3PPxAVn
njR/G/I57VTi+HNf0Xgd2ZH7PF00+FkiWADN+ckISAYK5+Rmgdrgn0WLRkys5GplRFEeux7Hll1w
clr/PYyL+xTmO/Q/ZzuKd0lWXWYPjWYxO3CGGySYnehfZIyMPWwsd8PmOgdixXXh8Zn8FsZU85qi
Y04Wu3RTtMdOEtDeC/KfK+sa5QlR9CZvH+SzOVXE3mUnemzMGgN1Mz6YTgQDa2kb01i+EKq7r+zg
pqL82pEHAHOEAUDvghYrWYztDQ7KRhW9TyaVJjPQJRtaJ/KYJ+o+ds5vgfg8VldBJCOyGIYaDr0/
r8MAOXPfhRuCPNZLUldS1891FfDWXJybfkJqsRV8yu6jLdjLyoE9KNbw6NWgJmka4AKjtycs6JzM
Yl2kIyPl6BXV5Gbwm/cxLc7F6Kf7oSG8sftX9Lw4lmvc/jdRybkRi43a5riU1aVjXuqxsJiLdJUk
cChU0HzL0Dw0ZrYNguJAPjswEKsjx6kQUAuICC89JrwG0iwD2RvoKmpkQnzAjlgPmIPUKq/4y1W5
JC6406+qUNvrIr3OTKmCzPjyJYTTBffN07G1i2XRFt6iKLpTqT+XBvMGxsb4ca381WKhSerSY7M8
RwIzNJmEWVatSTT9o7CavzEqfbViDrznwmSxrR+sVucOO9gsl9E9BUvkAxJB4me0iI9Rt7hIEogk
cWF1NRPjf4EaG5Y+4MAOzLDDqsGf9QaEyqNy9L72iosbzb851jK2mgaLCJ96mpgzP5Nv3OCeyrYD
G+Fgiq/LZxnXwWWMo+3UvqqIzC20lUDGHvOZnJYuvpfzBG7Fgr631Cd5YQEJGNgaoCXFPNnfg6ke
dzqufrOw4BQSu9uxFSUYqkt/nEWgyS0ZNkBg0k+kqecqcrYehf7S1FuxsREWayoiV0gW35uL9h+H
ZpQz0Eazp9pzNxnvqES2XoPpWCErEiRcGjNTm16fiDjdYTR8gytysMwQZQLeRlyaVQvoE80rNHXn
ujyQU4lRnJqsMMz9MAT/slqzB2aiEIunIkD1kIDi56OJ42CvWxs9MY6iDLvgMHnnMR13nLC/ZR/x
+qezKQgPdj2T8DwEdytQD+iWeFD6wsIStji0mVZqQ7NHmJzn2IifDF+B51FBT8dusWStPKBHocnI
JGDbEE8KjSrwKFRmmw4LGod7P4nyqzS5u9zauKFueevgLmyKqUkuELsTDPpqP3sBCh1/njdRYT1N
dXkdwLsOZJtI4Jc2nsM1g1FoBTY8HwRYVp4A1PUMLkQUeGuH3PQNka3y0DukvTcWCkKUk1/WFD60
ZszouyrNxxiwCtIqMkNK4P9U7jfQtWRJmGW4cbzmtQSLZcIUbl97htAePy2WLNxLw4POgnVYDckn
EgYkqygVYtQRK2m79P5c2HK5GlpQdbXzPJbInkcPKnD57hLWQNwy/Q1wDeRALM03TOBZhwmWKVV0
y8yXMSSXYhy2ZL7dU+ZOHBPsGtktjpByVQwP7fxPrcl7z/HWm3l6SNPqO5+spwgFBJJ59uDLELzx
lrHF8BwVLO64HF+dpoPu6V1qd2LWhpCBuyidgh0f2D6z/zWU8q0oP3AnMGcmaZj//EEF9mUefyAD
rkrzJTBawEi/c6I3kxO+KoJcaLSvVhJSnDQMKKM3LpE9Xgbs+/JB+BBkmUKx/ohX1dSQQu9tC1ay
GU9kI2jlw4vAyL+0Xn4NZBC9iOMPi5nhbRjluSqhNkb9sAv1M7QoKL1RfC1jdUcRyd6/QpWMEWTs
xUvQBGzvncPyiaCcO+WcMgn1U87zTvPqY/1AU8nXOSTobkawOjEyrrWNHnud1u5CCWdqwDRjl3vG
Gy7NW4cOiv4cX7O8hKmxsBO4mQyPH5WRAgMpj49baBQS5ZdO9F/Lx+JZGyARwTyfAigfZ9+v2F9G
7l6F5LXbJOIiRi98Y8ds/EHF5inUxCX0hCpXzSuWWgYI/gEwElRi+eiN7kWWoB2LOSn2Ym6+MtNV
r7Mi7ds18ZxRQefAWZg12wk4F6XtDZfeobTZ3zeN1695m/8AMf5q2FjjiBW3TNrEppCgp9PojAj9
5pT5m2pdvbLTiWl726ltLY2HFNuiAg7FNJfh9eiFa6MVzP9CrslIp3vep5sqr3et65p7O+SSxSUn
uqbeybCmaOULcytRgy1vPv3I+gaTuh2jgKCj4DENBx9L+rTSeb+X5bBHIb6Gc8PCDked3b8KPC0J
ED2d1nfRIQwxaJPDi082rRdbp7IcjxreIY8Cm6qBZjabH9iqrxUpt5r/Ro7SVNv9B1PifV2TjGN7
0Uucjw+SLsDX5OIsbvfwUobhoVteVAbKP2WcY284KgyMPJIp3DcnyL7t+d1USNx6m86q2qEkWkWE
W8SKYWP0FTnZ33JMfzE8rAh7JmC2ypaLsH738+X0kdGJMyq9NYhh3UTDkjFPWcGCoXe+3WSBRcYK
T1qOzRAyarGt6hATtsakwCt3O+f5TZsT63pCyDXT/C6DQgEdxzoS3DiS9dN7COyA2Jjpt7ZBSRrU
/FMZn/EenLWMfiJp7DqFijzDgNUORFKXLWX1dGnr8VaH5lHig1UQCNY5e3gu3ws9FlkDrdxm1L9j
kd8tLqC4y94GTsfK99Jr1NvfhGOFq5brsGjglaUTGnrShTI+muZPB2hr8VfQ6ND05o5ZLNEoL9z3
fMmBimGFgCvseG0jbTv0gGgkf1zTy/vy6DOSfcRUQw44mgwCzdZlbb0KwnXmKWJOC36AXbiVmMNW
eAmxJY3edsJ+tQpxmOeOO4sIEbMkfaNU03dtz6T59Y8Srd4yB2b0N617HoSVuywrGYY+pW36W/Ol
bbAPWyvfz18ijR8PsAczAH4WT2pi09j/rDo2y6oRv0PBA1SViEUZ6r6kEkl7v9D7ekXrilLRJRIk
9s7oy/G1Mwin3vFVhyoBbwcLm3xtsA2deus7wwS78EmjXP22PiGtLLBkKwBYE5zidTh4/d04B6eE
rfPIZjl0E7YpQf1q4Y+EAul45kdruNsusn+FE/9K4g2PUCkv3ohzvVJMZJcLHsA89vJho/zuISUG
xWjGA2Zekn8GvS/z5kSIvb0FUdeZS56X/FN4uDRKdM9e7DCT5zxZHSXyoEC9IFxevozJemTfx94D
9H0K7imYKVxY/aYkBPiz/JvkkAqXdoJObQ/g6kjeHafV/vGM4TOo/X2zxN4XDVA6CjuVfvZpu81Y
z7RRuLVD5zrm05slgw3S7dMyNQ1wFZldS0sR8gG3JjlT9P6lE/C+zKgANEfE2AdpAOul5BKOHHTs
SgYPqogeZ9t9BdW2j1sme6NTvmNL4UuTc04XWr5P+P8Y/17Yip9DSkcf3jEeZhAqpISbBXLUoaOw
SdoPb3Dynd2VKNd4Sw1DjsomNY2NHcvvSU3AoMIBJnN286fyFrLvHVpSPk3Oil+Y+qXycwoX2z2k
3bBnbylZiqLTEuTfqMl8UcTu5nyhO8/Bfoe2dUuCYACEj3+ug28CM5ZZWti8JvzhLcTlwmuHfayr
ee8w0sAhovkyh4FSCIbfpC6pYyMukfPPUjYy7rr6vLiCsQbsrB+RctyJSfyRRrD2k+LHNtSNZlHo
/IegjndH+tsqLl6V6sKdGgd9NOLunqr4Pk1sWNRA/mIJAd0ITr4mJVmPQMXp0j96iaspBRk1NIua
c7zhqDh42NxWsjP+EA5EsyWZicwKNWDPph8yR1s6G7vVz5B+SFuxx4PKo8/BBZeZ1MS0GP/sQB1E
Vx+tppDgH+cQDmGyCxf6hK77Jf6cTFfYVzBzCOpsy/o7UVm+aqeJt2b3xwr9R80+ZBWW5NBm8EtR
PJEepRA/e3n0QkZAux6xTBotA2irbxGjhsaTy9JmKR8ZpjqfWIu3oaW4zHzYxCUK9XKIPuVCgMr8
ETd6DP7TOFumvkZifF6OfeyknyqU99B3toOb8BbBTScDQCmZChgr/TEyoIcJjt4mLD9Nd/oeEnoE
kTxaeKtQKLFMtoiXPngWgMWJeYUdiC/Y7D9LGuxyvJqY3LCB5sHK9ksjtTQwFS3xTofy0yBjphI4
M2OfI0o/tR8CjmUTkqGBYOAaDh4IPd4dkLGn10hz7RAm6yOZgRbb1GeBMBtHV3LHZHMOeO+KomVc
yAOGgM0HVU8Up4XcH13dyukRYfK/mcnATfYZTUl99Fv/N5yY5nQ8HJKUuk5aD2FSvoxm82kU7t7p
Ch5ryRvTH/dmOBId177lIj+yrG7WrijFZUT+B0UYH/kE4YDWnvl+U4AWrDvUkX5mbDJXP1ll90p/
9NRA4jMLQCbJIsDnmLhsMrL/h8bJti8LkDeOMcL9Y8HW8AgTP+0jlFLEsjfGyZD+mci67mCq5p67
UX5zGfzHAqkkIZVrO8I4AQkQQ6zdrDLYWkvccNyD89CxuOA/9oARdZiNyWtdL9dkgTHNI5s6yfor
Y+iXKif4Mig5C5Yf7JG+7oG4nmvL+jZH72qaFdO6ljlKI/AAj+rZ5VONcFsvwh2HwKv2naafS7qz
4K+laEqZ791tQntQsYCojavv0CvPbhvTv1fVU8uI0J8jGPQtr060U7H9r/Psf0vp2Tjh1TZQA4YN
ZDcrOplV/9fSoPwrhvWDExFkpg52UXlHI2t4evK/Xks8dZxjuSxsjkyzgQn1I5T4DBLTg9Ex3EHL
/LWd4tsKwfVzGhHYMJ03BAtBusphcJFgBKvW40WzXOporH4hE+IIhjgKLcN+XUqrsXAf5CIhAu2F
U0ZuK+VuvJBWvsJh0Yn0oQiCXTTVR4b5w4owHJIaM5C96WSxVbftE3NC4MhLvBhB3sjzVq5Aejkq
Kvm2ZUNoZ+1LLxEvOv2rGeobubyH5QHuApvRKKWkHLikCCEVtlSbNOCY6H4CH2H6G1/rj6FrfiKR
/x06jAimC6XK7C7BogMyxiS55KK9AGDEWUZuDANSBHD0vXFPvV7Z8q9lUh+nKvkDiIofrfHfC5el
tjkp1Co+OHA+uJ45Cgv+CKAhk5GKq3QtyJhdOdPMViV4ttzi2et8ZM2R+9iZyHF7PcJOQuQZIIFf
O1zE5UAacjXdPeCHscwR88UnMeVn7mPY3yJ8cuDfraXTVtxgwXPHRKwggGQTGune1TOKk/QaVMN9
jmmlQzt675yBSBV2SiBMmjcUtS9YmG5FPZ7THi2N60yMrtEiNw4XXDgdjUZFaHCRiOUx9YoTG28a
atAqcdsvdPlg8AcHAemwt5eElda/1FQZIVSEpW40WO5WKT7YvP3kWUGFQ0Agu4A5gwdTmh2WNHFn
fv6eBdgAJ9kQFx1mt7H3iHdHbpgbzxlCWKc0AUJYhJl266kQjz0SqCi2xm2pPageJv9a1eNuIhWd
FV+NOm9gQ7DYI8U2o6PfJJ79igwkhL5GRRv2QXcmeLI7+PZ0tgL5Z4KXObiMeDtMVw2Hc+xQLqbt
q8xYaA5tBgg1Gh8Zjr9XPVEaVo5KbMw1C37b2Zdh9aEAO8Uuow0fzj80nzU48/U0xKwp2NMx0XgQ
g/cdzNUNSRfgIk+8LL+VRmG6yqRC/xySZiFYqqUPrR8wPcwXXcfJ43NYDcg/V84wHabYOiJxqVeJ
Aqcx1zdk7z4JasEmmbO7tuLrIo2zvfiqNZNoCgVsNufItAiuklN+aIBMoCCgai8XXTA/0lk1zYsJ
YIirk/gE4hxKvj/LtH84V8d8NO7LikLDyVAICYKJ1aUBMbRJKYzb1L/by3ug/wrK8cns5ps7TQEk
PygIaflmYjKGZnGz6uBhnGIiKLgcSjtbqLG4t6kfWEMFz7zjD1jDSWjPvzykX2Yy7Bi83rGgIv5J
Lubow4MhoIvFyUiuwTKWWxpbhiHnThf3kmFjyR293NVhg3nPHv4MfXRy0Jxhr9pOi7Jxyn+En277
YN7EWXk3PPx7BRR+RolfQZwjOIi81yxlBK6WrwQH37Oasfx4GQOKEAJNoIxDNNdHIfXOo6QoPPM4
tAXQvALzJFelzZurtiW3X30va/kiW/+jq9Xvckd2jASXKSsr3kuLiEk0LckUrNw8AaIlpiMOIvvq
B/HjqORhqBHlRyPaKNt7MmX4Jxyq50ZHf0xbsH3neRJVcCicwVl7QZEBjwDt0Dc9+Vi9z/oAflCq
CrBJ9pXHl4ET7njRk7HVYrTAjXF3GfOzkwWruFQJQ600m+m221VFcaxNiqe0AwagdPiwtJ1OElbb
SJkXs2MFvmRQ2ZaPSgm/LL5m3jIZIU4JnAEIAo+mpx7znEYxss6cNS6UJNokAkanFvYOGyM2FuYE
cen+c0Yoocvf8dNsFxr+vzmhjZbRcAyUf4v5hquRdwVymWe39U9FGL/VmOvLTqD6ghYymg+MNE6T
kx3tnK0cDgKTDRezjMPy9xw2Vv2EbMSN9sGA9VjPxxL9sCe6V98J3kYuDGrsl76iEM4pCUNFvxoY
b/0yk+irP9H8bZRYfryIJYy61V16S9luzJn7Qy42/96DXQUhqTfYwiPzaXKnXcKIDFgHvw3i+8Ac
CTvDb4kSBNN0zKsdqF3J3i0a+stMoZTFrBwQw2gej5lxpFXieGOEZQYuVXVz1kn1qBrvKt0ZcK84
Lvmwy3FkELLPOnHNOxNY5vJSlPxa2RVtEBjTwrpAzb1kxHiBJU+3NQcK7TjGuy4V137InyuchyvA
o8R9tuq5tMOHpRPyx36nXAIKTLlhpfNVggsbuRl4Rb2VobcyazaaQ6buPkm7cRK+ww4hzSN8ar3+
0ec/AJL8eWwWpxssz5VaHqQ4jnCSkhIQBsk1BsmydCNlM/7M5finpe71lse86V4ZSJOiACCmbisK
6/RSUzkxhPhxUgvHlVfsXTf/SGr2MrE462EgG0ze+xapnOruDZQYlLtbg/CEHm9jlXdbP1Vnw+N3
jINqpwiqQWvlbtkGYYg0/VM4NQFC3OYpE7wLTdoG14IUIImfhi3fI6KfG0LBGUx961a8MURjzM5l
Pw3ts4VtFRRH8lQxquJO5aEoAV7U9RO6PVCxBuhsxjWmd14K6LIxT1M7XhpNSoKtgJVgj11N0PVz
Pb4k+fCtU2TjrrTKk0z8/8uKfxNORU+QLZJxWqQ9XDockNQJfBaV9WDWdOJDp6ZTnVt0tvxcAa/e
yAEaZ9mXyRjOZtu9BWrY+wk0U94AZKXwXctMHkt+6OVBFm30lM8p78r5by/yXWBHyHlU9778sAnH
T3ZmwRSXVQEOXVwD4uDX4bdSWKtC5IV+WdBrQEtc4fva/e+7jNocO7QTfYgkuo6R+ukssc0d/W5b
5Fgbja4ekiiLaU7K4VgE7p9JK8YCA4HFsjsPSNSU0T9Qb550QwEj5+oNQcVeLzi1sr1xx+GKGHCr
M+OFstzXD4FMrtJQSG408FkD09IWNMVIodYO1DvJD7IvXl/tNZDex5wYYHKaaj170b8u89iutUCe
vOnQ2rRTS/eblMa6FP7JduyDHbMVVdXOVuOzTgIu6ZGeclpUE5YRXLTyt6LDfzbXNg0v0dvs3Zp7
WWAaLNHbyKh6nsf4pLvqo1LdR9loYzXGHZA/S9gso9vy2s5xBmLbYb3YRY+JVT2zgGOGMHy40rxn
PipAyPQP8VjcktZ76QCw0KTbKC84S71Uz7qMlqQz/ZsHzj718ceFqDcDx/P2JWDclNzMjYk3dhe2
5qNJIK09ozhGcMMY36juWlLfAJxDTl4V0O3bA8k6yWZ2HDriQvob22UoWufpiHsUhJwVJviQRzIN
YLcNs9h3ujxQmxI4SDHT1LcerRQRLvphysjSG80NRiZAfuLLnvJLLEC0ODU6g7FlcuQx3Zj94QWt
o3wUtbBZ/dTUv+18SlAkY32LzrbLglQZ9i1EFZrD3+wC1sURivjZSvI1WOA/HtLNrgs/sIeiG2Ej
UznlQ2/Ki+TVM7Ko9YOM73K+Sc3asK4InuypxdDMwduPnxouBD17L4SZHr0G8f7ETcv+kBBG59Sb
9p7t81eIboz4jL058BrNBspUgvWQX4l2Q87kpcvabT+jZg64QzqgWdAIwAkBWSvRq5gg103wAY6D
lXYw22Inau6lcm5u7Uwn44/Jr1LGS+1nFyXMkukWQgB2D6E5kiiZAxy0YU7hDBtKB6YRJfrImUF2
11ir1Ivhtxj23mRmMRTsICJCE8g7jFEpZi1J0jEWAS5N7uJixr03fZcO2jkjXcQc/Egry4LIBOfL
0PZ94DQTs/DqW3H0kBiNt/Ls7hrBd8LCJLudBy1IpjbUY3LAWQTkjvMkeStFMsTnkL95rve3DGiP
KWn7LK1he/Dt1KMH2H64V2l3k7JEJNBMZ2GrXddNhCuj9ZPxNm0jstoqmB3iP47OYzlSJIqiX0QE
JiFhq/JVKnnbG0KmO3GJ918/J2c1s+iWuihInrn33LHDtemx77TWJLnF4X1XLAaMNbC6TBs0b9H/
VcjkcWDVwn2u2vxZThOzfp8Jm2hwhAx6JbUSOur/B6in7dvJs9+bCYWemDm3xs4vL8zqrlauftye
pjhVDO9cG2B7yoytiJx95xLV007YSXOAW5sgwaillmY2GoHkgcNg2gZeR4uVvNtpeR+I5Nxq7xst
A0KKAYOwsJU6T03bH7CSbu1IMjOHnnqXEVBOfnQPVAlSIu5j3QcHVRKbycS92pWgwh5m2wvvBOYB
BmCosA5V0RkgRqL3Y0l7gQnn2ePY63z3VfT2F4sTjCS5U+88j0ODPepzWrghLk6HJf0MLxUh07Gv
4M2vYBgiZm8VDvc22iUu0bXQ/ndNUr+mbXBfVO0DXkif5w+d6JL1Z6GDp45PMNo1Z+hyDHhUcsIh
Bon2iCSicIGxodydN7vbKSoYGtonsznshXtAcXCNcF6rab6HXvcITNgoWivsCdhENKHlCutx5gAh
JYSoQpmLpsJTmJCQE+KPgIeEMI7I8/Jt4JW7rRgsBJbc25G/tdLmmWrlh6HgN4NFnvzS2OQKBt7L
HL3bmGg3AQBpoP3gINsh3Gsr/VZ2aYIjKpbT6gvR/yUBxILZMrhOmdjVeHJ1z2wj6b2Lh5xdx9mt
yAtMfvNb2FQnn44YCyvxIDa7hJZ0HY8HYrTlz+rUmrVF9B011XvsuddgWj80v0ALJ9+Rs0r0XAjO
l2otmaOrYG44s3bqcvEARexQxwLMtYU6ablFqcZuHvFn1cPYlm7TYj+nHoU2UvHo1UVI2S9cn43P
fGFJtkmL4YXPc9Fr8TQW3Rs5rmfZLgTfcBZHjv6B4s2bODh7rbrUY/sATQSQbahPGRuXRylQy7RL
5FOiw71z+dx2V0dM/lkXYszSPAf5AYn5sQ3KyzKstLBdzZCakScDQrHnnf3hIazMtfW2rsBH59kk
RpXpfInW/MPt437njclzEqanLpgf40A8Dt5yiQccWFbEJLRqiECcLaIuIhvBSTjdlX5+qoeRMNGJ
2Ou5wutmu66Crx2hFjIqwQXMEkZriwBH1EjmSy+3hWiSU5YFt54Y9nVaPnYhfnR3tH/jdT5Gtf/H
i9hG1z19PIKH53TO3l0ic1uXBVo99S/+FDEG1eJrsu2TRTS6N8u/TjXcWb38mWx9yP32dql6ol/Y
5rMgeGjARW0EmLdrWIc25Vh777Pu58YlEUjnCRZiZZ/mTu7dsnX31biwJddzcTuhhx6b4Fllw+3a
0IUulb4afqby69Na6WOQp1BmvWxr0KVW5j4HFmEWzhgQLs75rWKf4S8iadR/L67uf/AT1ZvECX6q
CCFDBVQEcM8+iP37mmStSDJ9SrwAdk/8I4rpb+XSdXTR9KopuSJtywOMmWxXRPTBaZb+1nLiiB+f
gppYlhwF4wCJCMV1eOxHcVsmVMulMBhC9TVVCc5jlkvV+Mho77f2YmuTN/VXOSO3dMgRUoHKX9up
pkNjQ0gsJlfKV8zUanc3aZnDTmGo7o9m7hlW76kITr7P8ikU6oikPDYbyqeJi9i441F4w7mNYmtL
1BLSEQ/QZN1+4A17HXGlgPqrIdrZ69GFtGBck9vGxlO4iQBclD2vzajP3stCXIsu9UAk1FCFrPLi
c7kxQl6CNsCTtoTf0dofvBqik1poVBNAm63TPvoUq2hycqTkHYeZit6rNFTPqVv/DrF/lVP/p6/F
vauZOGkATftqWP6/ML5CWdIv6cfaNz89viZLjqcpGv8QdnhyuuWOF8GW4+SQcwV7XQBoQOd+V0FN
EgCfP7xSPuipwI+oB8Bg7k+ckjUXTpcqZcWkm3uhoaTW/t3qi1/HgrEbp/0lMDGxuvpF/o/Lqa6O
g6aEJtHr4jiS7VnVvimPTGyCnvYuxpG5lD+BuwJQavw/kc3QGibSfqoI7gBG+uCZPxKhtFzyvx3m
HfywwAubKZl2RTu9rZFR/rfzGT3pxpnH10z2pxVReqIr9CTzps2IOEHSQQWkOUpHuU47d8meQRp6
Ny2TVmamjEoT1OUykiYEPNwsLQgmm4d7ZFxeV4/zNDyZPwBs6wUtFzEEKC5ZR25LDtc4bHZDFhyT
cXheI3WWUbJjJxNvkx5yaZY41FApGX7IrljaNNa7ly+gXiFMIxkQiVl44qtAN3dQKLdE2UFj8hGA
Y7BkZjaqF94VYBKFkui1UpTWyAo9Zy+CshK7JrTsnEC8pY53lr/A6M8cYtP8wkkPCieU9U5iQuZ/
IkHSGqFurnNwNHCzLbHj8EyrF6eXfXyPVZC+dYwTWRIeV2SqZhRkR9n9IG0zN0CHniYXkI6m7SXC
Vv3mSGc8rmec+RYMuSmon7sqFfpWImFBJanStbF5wMh7w5nf1mSPsVKX2LlF3kUJLzYh2XCMeT9v
8e4wxuLgb3I0NKubb21S4wq84aqqr/HkRtW27Whkt5al0Z80Ep/uNh7nbDg3aWCnX41bF9JgOXwW
B7la+ugpLriIv4MKoCjj7jC25TguLSLj81oZ8VBUMrTZFsWU9XdqCdGvipR+jdW7yORtHM7NK6xd
IX5E4uT+l28n9XJxYz/Gu1+PpSQFSMH4I2bNM1LGpsvnjYNUEznvNLs5aJN8wkUzsb98IdrL593h
jAiY1BRJeQaALy2C8QI7PGauGh0m+K1WywKcduDTZak9Ix6AHz4fS6fijqYdD7vHOG68+DMsW2hf
TIMGBLU1S+qWLF2kb+h52ERyhxAVUzB+aGtOpjIv8aaW1tjwPgW9k9/AqCCVPS8tuFQ7GTAY/Fsl
ZTRvg8ATzn5UNRV2hOVRPPcYlkuG212E2a8twJweFicNyTOuVMmQEolD/jMqS6NpiNwBASJQCdlE
d3lucYmCIrEtpsiwxWCQdX7I6LPo+1dpd/5019bWHN2yIU25tccmd9aNH/IpDRq3t+LPTnXcGV9L
yPK02TQNyfU/KQXIzcSTmLRKNtmuT/sONk3IdzHWuCw6iyMkLwqTtatzC+/z4oNYeKgLXGQ/NRR6
1slqcYwWKvLt1cE8F6iSN8KMHqbPDUxQ23/dOEbGsVG5udkOMgRUBheJNSVuhLmbFegKy+dXpuDX
WzIFNovFiJG1m54C68f1Rse/bRGB1NMzvEu51Gaz7GGSFS7B7q/rUPoupohF2uPHOHC+v/edCDBG
dblFyGqnuEBY3WZ7stxt4QhieDZNR22HgcWtVpuPmuGLt7hrqtp9CRan757WcIzaGUlhMHd3eGEt
9WpXQG6OPMMzMGQFkSZGMcnGcfa32uNSg+PSDgU8JVQiV3njTe2KShOPVskBHVZAUSayYJo6+pNi
RF4xWSdTfI9DvGzfel05aA56p12aJ6kiN/wS/dD2VJKEwSHzWW0nM3S3xK66P1nL2OF7XoeOqAWX
N+e0991ycBdWy8jPfhSWtvDNSWqdfVDQO9MD0vUmjs8U6nhKVSI7lmNT7xYWf2VGwNrdDH6sImhx
vWC/Oad5W0Z7mUb2+Lz4nkvrzGm1iHYXh7Ge0WkwL0+IfECdkTP4TUkaPw0T5NKBlqXBOs8Emb8+
AE+0uxyuWqviij3/XEbj6xDPon/MS2ZnHtUWOYgk+fWzKyKcNZUgaTG1RrxrN1myaubt/chYLCf1
0c5dMtc8F6jIFuVGYpyYnDUKwrCP/m/cFgiWwZw1eaKxA3ZseN+QOnrT4+QuvuEqI6YLmZg7lsds
GLpWaX2EszPEh5gUe/ONT6U35+fM4rOQflJXI6QqjhDDpAGx1Vn+Qy8jVaOHQ10Lqc7tuu49scG5
4dwFiyl/tArsCaOC8j3ys5Sddemeno6Tn3TccgLqYjdLzPgi0uA8EIWMTjsRQ5N5qWOdusLBJrIL
hwZGOSQ9pkZH5hVJ15ltdt8wbMxCidzaXzDE9okQ3U+fT3H50NujRFHm2mJGQqt9XNPRhkOnL1/q
zF/KJ+Ku8qU5VV3dMHxeDGVqEXbHGEZFZXlfMsEBLDg3gwwuPSZaTL5h6ISYnuJIsFy9cbpgDVrC
FkLRw/WsbKiR6PcyBiGWGOCf7luRJ6YvdVKTS02PWONz8Fo3iDVWapCWhMmwiF+cnXAYtkvOgwxU
PJDDsT+wwmP3HnhjHLMPtpgUm0l0NstH/FY2VJW5SBRpgk2fL+Ohoz3l9bjalej9G3jhHjVuw2vF
bB4ziZv8xmldywd5WSddqLe9cmwbpVezwHc51kTj+ss+X2Lp13eTVAXN9ah9X9WbebCXutk2KBum
5WClUzT8nbE0SOb12Muy5dmeZ5Q4F28MgFE/WEnVFs0l9qSq2n1XMAC65q2NPefQkUzl/4MtZvvO
BQ3ZlAKaDi1f6Gvj+KFPMMwMsGjfuzoNnd3qBGXJeD6BOGOScV1VqOahaeIFDvg+wl5WjujWAnj+
KCSngZkcxcHa82+mBKzppYbQgykE4TSzvy2AxvIOY/ocPs1WjdIVfA4lBJsTaxpi7+D4IqGjdpHX
junjSFoOz9xq7KOjg31Ujyr2UNdlsrPy4eBytiuGgFEWUrxDuEJae8PKO8kwECBcXqrt6HZt8i8R
k0oYgHRpzThLK0xXjNHKRrtyg4FVWQMTmDHt2MC1lcdSqO1mwHw7tp+5euiGokTpWbl2PRXboLGq
0kfvWHCL5xbpK5Dtx4n0VVQUGrZtREEgDroi1CclQrSx6zugU2m6g1ve0SSQNQs0PIscb/6a+6Qd
vnM4oiYtJaD+ggeQrj2IfLkkWfehZaXWv7ihYpO71CWzFR4QBrBWBxqFSbJmFY0/8p/thl15ktOC
VXnrBVA/Kk6wsrbe56okQYZpSVHBoI9qbFeRBbba2RcdPuzzqFa/xXxhwXVeG6X8HyciJGcHxiEE
2CXIC5mDUEFx4P6uy/QhtX1tv+NWWDBBsrFf3afELb1Fnro4g5iBUc0ZWqKFZ4zX88HCr1gf2qGv
iJen4Os5iv2xktU9ssok/sNBAsKHIMWii7499oOYhuSS/m17a+wxePKI++slYPvRhr/YEGJWYhBZ
yZpBaVzEMK4KGdXJW1oPAzClMgjCiSzFQNkTegxLZF2CXXfpMK41Q9Gmj02cpOt3HzQiXA+Yjhwh
MXk5uMm3MJYT1hRuXHviHp16Wow7KrgKSSpIc5fY2SSZBiYEHaBG4sHrGCvD4HcIo1uGXP3RVmy/
rFM86wo5RzI2ffwvRTAg3ZuRwxD4GxMyL2EmHsbTvm6G3ktPqq19OR6pBzzL3gjI5f21TNmibPsG
BlJxwhzbyQcXGu/42diNJM82T9X0Ztkw6UgSdqcx0TuvkxLFfNSM4WtcAjH9k6VC8UbCPaeI/621
BC3EWLyqeHGD7RnCn2hyVI7QMGKkSu0FDZWdMe4gTjLSURvBeFnH/1uBgiqT+t7HZlm9Z63TO4L5
hZn7btLFkYSuScqLBDzWmg8WpQeuEBVt+A/LZySFS8gBgWLMIiYsmlgT0tsMtj0/z/BCOf3ruIyz
Z4KeZlmztF6GDhGu4zey2lXS1+Mv5ZZKP7STlev3gFUIQV8lI+4zJm3K625BeCexR2xnZkkbdluI
Luq0FDEBnVlIpiaLYwZdJA+7hIMtnxa+QjcAJsmynPH/mvlKgyuF+4Mc2S/18ODQzUkEdHYi3C9K
Vlf/i1sgVzDJedBnJNXKjrGvDRgZWUyymO0RbE18J7l3oOAU499sRBM0MtTmSn2uXtPtPUSjoM+J
eXQ+fXYWLT1ZE0VsUWYc6+LNciQd38aJ/RwBdQIyBebPgMUw5PSK8hqragGXARLsUNU6vuO7bopi
Q8J3zLIqmBdd/s2YNgKfoJRgRjS6tof0d01nt2aoskQOveWMLJOnYuFaopnEERym5Py27qrPi17D
/hx6QLkeBJwTfEhKIwK6S6wFrMzkrTaW9Iwufenp7qrab04Oynr4j8KlOMP3armjex6CpjYe9Vkw
GAcHo0tIO0lfauMlChZsEm7Rc9tsuRJT8MX7RREqbC9aDNdiDQR2o7jMzbeciXhJRwBOGXQ0VAt0
Ix14uQIMXhqr+m/QWTH22sExqXtCl5ViQ4ZHDj9SGi7GgpimUdXc1GlXFg4FGWVMcJlB6zTZxc25
IxGve2xC8V+XqKe+VQj7hywkkQTNN5d3GvEyMEPNz4lSK0gbga8SLgKb8z4euEtdOoM9n4bHgEee
ENxgxz/Nzu+KJq+98FiNOExfQ2znGDibPnS8P0se2NRkncwcCJ5z5ibMXcqJw92psc1usi5e7hVM
naQDndYi6CacEaUSyfcJkXBhGDH4OOoW9HlzE6KEMHnmLsjk14lGc6Vvh2QXVTCnFmX5pDoQasb4
pUMwvNyWFdlcMCK6GFEk6u+y7B8BhYTkRDjM+bnDmZOq6CKCLEsOSyfC5W8dSkN74EnLomOe1lmI
+ljNWV6dg9gO7GvQtUCeNswWpwzIGJtdHd/oTo/WL5ZrmwOwSjJBeA7dSgV6JSYiAsd2lqFRvhmr
ZPKQWXv8ekwO0BfvQJ9TAgYJPepDpsa4fEwYVM1fOONNaxNPgU1UokyrdaG0J3E0/CZQYuwf2X/U
DXGretHFVrUp2sQbvog8m9lVFWX0O7p6wCrFUsXVcItHxjwPNa8ST5rpyqD+1lOTio95BD2xYE0f
p+UT3Wkcvub+2ksUCbUd6IDLrprgnsTfWX4uZdotQFyo8lvxyYkZwxmgJ/OCgeGTVl0EwDFiKeJ7
I2jaG0lg4/yTBznt6ZVAnrVGzrvIaPrL2UNIGhTBTP0UU5xSUIV+nMv6mbCHRPyOsWgKEjSskYY8
VKFt30edDEcLMmSoyGsvbVG3NlN9JPjwj3J/NJoU0C/Gvg32nzHPiipIUkQNIAp621s7ig2r4+WJ
Uowk7BvpF3bGQM8PZp1semfRvLMTaTcI1QpbTc1zRs+aczn37MfIAQkjotBjxMXKY+D92rpDOgFP
94Hkf1iCBf+EGbzoG3WoLKeo7kWcZfVj2xZLc0jspIPGUo3wqKjQRAUKe2H3f9V122ElmZE/4+bL
8SY2Pw0v2+wOO3ZtUwVWjbM8CDfIWB4w1eta0jZJ20AhU6BaIezVrYV6ZHMS+P8s1Q+pJMcppK9C
31VOU7OrHBHM9Vb1OEAYbHWWJiucdTXr7q1d86bAATkViLn1UNjJpVeJm2DgTXBrkvk3vQQ5He0G
DWVeHiArkr+yrnKINnNaUWcycarTWy+SnnfyywR/KoFC1rDJSMegOGCMAuF/ZlSDD6BIf4sWKmVN
OINHnHJZXB1Xe+eFtfAVIzw87CCnHvfyoLilGgwemhTvvhO3ifla/YppZ98GVyl6sNSrJF72xpvb
8mHQMFhrRYuAVwZXXhMWOEhwuQG86EUx71NnJkuw8Zd7IUrPDAQZDnYCaosdxN2pM+/1bcKg476p
ExIqpDvzNfTnPsZHQMe0bvOqIgK3Fr1HijKHykkVbvEv8dNk70WwYtu47++CKeZpow1ofjpm9oeR
xv6r6Fhqw5KVrIhcLOjFzm7C6K7438JV6uBxDJz5rBsdfHcTfW+l2CrQniRboDboy4fUvm0Bhl5D
p2q/XIwFTH6KcYx5GFzcfOyCmRlPTC2ipAKE2qbd58R062VlmrcDG1ScaEobiO5D1m+RFhaPAvEa
TE38OwedFa9Vu8R735/7kwfmGtaSRsXKov0+6Wg8iQRKjsiB2Pra2NvIybZvBYcLA63C21NYz7s0
W/trnXUYbpeQvVbSdG9ArbwH0aDeiUcn2yCgwpk0WjUJtKKFWQXrxcyE/1qr1odlHWdEopqYBDkr
64m/JpgXmBCE/JrkiA5s8ZFqVCtygheEyu7URWAwcYeHhEm4Y3bb9BW+7ohFEwcHka6rSeRUSJ1A
7LM6xv7p/e+4HKhCK9/dglDdiUrSW1bYzj5RE1+SNcFOJec/iR8+jS2tRiLoY0EFy/SSevoYg0Nk
sYrTrnqpAB8YufVot1dMw59VQZBXEZYnsw8dmoIgYR8eIaS3mRI8Jr4zjfNjzNhwyECP4MEAWsHX
y5okL+t7SQT04AT0kmFPQ7/cpooFpTXCE29JQgQSEC+PqY8jDBRrmPAZ6u4gxtWUfIyO4hXonxP8
Os2Kn4/lMKDBQQRY4KytHparwKKypuQU8w5G0nugRXmyF1gPbWQd/EUA9pm2Wdz8a0vMgTGpG0R+
4K7L1xeRRgeT3O5mBIUJEvF8JjZ9MiESphNJ8ts+cXd9Xh851Z8d9ivwQIhR6tluTztpuTvy2EzU
9XR17Oohb+dtzkOy2H/T9SvRCMzAfpAvvU2ccuc2+WvJ/gsV80LWsQvX0jv6UXmI+WYZ0O0r91fF
6DEde+tWbN0L0JE1Wsb1k/N4q9P2Tg4oIxqg3hWJKcbgZTvhkaaUtlcOCw52fHT1+2RKYILYMb0g
AJjbB2HjW0KKt5V9cVxA0gN/MpA413uGIkX84Zq9W4QH04BtePkeSDY4tA4r+8aIg+rvyv0zJf4u
a8NTTkaT7RIDNa82D2U0/45S6k3f+VduxmsaTASiureOTfTQuh44B2+9Obq4lnNnNJqq4E0CHeYi
e/wzLsnnfYhPqlyDdzJvP9uOZGWwEvGCc997r5b0KOb+0MON1kN2QO1KpeG/eGD4q8l9c1T5yvkL
SrgheGX5wOh9iiN7N3oS5SO3MiMxVGbImy0YULAGJrhXjpo2K7OvQbgf1ZC/6Ch8MX/QyHNDLaH5
eBjh820yiyMTZSY/X8RvbGv9RTbn0QJ+rKGMKHaL6PhBH6e7wLNv6gjBghye1vwrs9wzXMpDredf
BopHCH6PQ/W6hvau19MlKdNTzMqZcO049LdBvFxmtlFz4H1ERq3plPJmVARaRQEV/mgxum8/7SW6
Ym29pE7909YTIj/fhFvcBjUfJuAPz4lLsl3CZmo9lispneRMF7Ym5wfG3cR35ky/Acr/mtihQlM8
olr1cqzUPfkWPomfGKRxtqdH7WtEj/NXtRQceOOmbeYDiq+HFM+pB5SBu7Emi8dpP0Zz1TmAQMSB
zq+YFzishPP43KdEIebZW4nswO/me4Z8T7bt30U63HWNtfMXIrkRMDJz2fRZfTBLfw9Qhx0M98jI
vgiHIblPHmqetRl5X8JUrSg50bS8TXmoDIIBVjl61ugaMiUW3rcBAwkv2qJ93kZtxvayvVOYb1Ov
gsyPxLH8tad1H+X+owMNPkhDZK/9duSqZdU3se4XNeCvYNPAZO82aItNC0uokctZZekhIdHCSDWh
Ml6ZQ94MgXXwfJB3FRxztGt1Gh7MgTFzfDf5P6/rcBQLDhW06dwrDCbYSDT5S+s2V58MHcv2jwyy
tuZobkjUZr659MP9AjfVS4O9PToAo8stT+q5aqr/768URgjbrA/z2QfkcAZoAoCSbGnORk4HNw42
bZW+OKDK7ZlzEnOhY5yvPKXmmmdzc0stDs81OsnUf6LvPnkcC/QLSCSXa+kEhsi4RWdPr+TskLVs
8fucmPMeW2X9mVS0zWrMSpx94M1fYj/DemJvBvJ4Hbc+O3RLEQsnkFbDN6rBS5g67yt2Uf6RhtTE
l73Ql1cnzstdQX4Q1rwz13svrZxAXlDqoX9gj4e8XoJzm9k7sGLV9EZ8VeCCn4LZQ2fgHJVUoG3x
NPDzeg45Mvsuvu0COiRslN2h+U4WkBHm621YwLoGYZyxmxA/bHVPQfi9YmFpsLrUjPz5CS9BOj6K
IXlu7PC2VDDuWclTPtyM4cRqOT6sFqfNzNYVCAvOo5M9RVvz/+GYnW0Oki6o97jPO6YWc+JtckH7
j5oinOEQ4V1DOII2odx41ht8gjvZhAdzppkzK69DSFcoWXmFUwzw26N3KaddS7eRh6shwHzquN8W
yAULnk93ADvJ8WHeVlb1beqHvIe+NZXtWTnescFraa6154FyzCAXTm715MgWA0pmHxxmmzeDwAnd
8FJTDWIZN61Ra07+iy5Y1AzBdeyWvVwhRjfZgKfWEdsxjXn7LXVybPrhNePDhMWy8zXflmU9hWSo
r54+iMi9avDYPnB7V94xJNqW1BYpNGw/ROeKdncAr2Fl+uAQCmzqDq3TDeNLQJ7uYVrKS9n5G/PA
LdaCvTFhRpclioZkCSQT9uhO1N7BKAjKvLuGU4y7Ct83b+V5XE7TWJ3RYb5Z7ndM3dy1Di9UrEkV
gxzsgsG4nA2MoJrw+zYFi05Oa4+bpp01mexIqfjdVMgcwghDpyL68glAuBn5YsmHubLyYTVzDShY
o2Tc14G4mLdLnw5mvY/fiTF/jy4dPWBpBY/LItAjpSexiI+qVY8FftKVbiId9XmV1CgYBS42Uves
RWxufrWK1QfLzqODMpNxVPZZ2NHBvFVmzAJu1t32lTnJm52f/LGK7OrykBsaN1PTrfEbmc9m7nuy
8g5h9syGZx9wc5b+8GKuMLuWqyfWe+r9Q1daf7KeDFsNI78Lq6dERU/GNGxuXVZINx05CE5ELp+s
9+Y0rTjhYVPfSaAZ5pMla5humoIFVOOcCgI3RD7/QR7E49LzUmMWMwHM0qBNHY6k0n7DRHZP6u8+
7zA2omG3oTxaJcRnb3nu+wXHUHltagiJce7sc+wq9oDFAIsda45hVwD38TpyxIlIM7672UcoShXp
g8+Z5LjrkGDJIjpV4fgI1Gc/KaI4Qnidtb9tUCGaijYWwdFO6MkxLzlrszX+IT/BwWjXt2tGSHJV
nBcuvxUwEaZcmJjEIYggjRijE5kEYZpE8N7623BiUGy+l6Qf6Q656ubHOShrlhFzr59EZ12Pz11I
NAdllOUDqoyr75pCt+3kY5qmz+Z0MC9N34seWq5ajeiDKcxDN3rbfhrPERXHyNqDGSACjvBM9DIF
VP4KXPtEZDI09XXrD95+dmOQfjCgCDGYZ/eiDdcECT3r//2CL96noUOiytHX7lK+7zouznwLD5mB
6ru/5hUMCuJoHIjEYf5fay9NeduMcBQ4cdlk3RQzzEVTbmN6i3mtr7r/FLye2iG9Dhp5ErcUlEHY
koYUkR+kHkDdZ6dM5xcL+X1DxeZ73+SxQ/QM7lpETFlRXevyc+hjTBWSvpeEHWLR9zpZP5sw3i+c
m5HudjajHFPumHOzzgx2GxgBr3Xy5iBkoHMfw7sxp0yOvE2zLocosZ7bPLsGa0ogEUlarcyA5BHw
jQWq4FyKZ++y8Aqb8QUaI4VU2ZlEp7MXTud0MoMcxf6S8S+qg7vC1HdEE5ryR0T9xXzJxrCY5vMB
QtpGMcs1B2Whm8c2nT7iNdqh1D/zyiF70v0aIRgM4XhXxd7JvJf7onhHHGCoD2xJnk1dAvXjX8sM
dZgoNJcOumP5alP3C+utCLkmCcR1X8ACHt/MQVaDcBl7dg/8RDBV5gsO+ujWnCysSs+MZv7aaNnQ
HuzNuxS7EHEnJFnT4SDRvNXJ+DUG7nSQYFCGovi0DDGGu5Td6sm0GKGu9nPeIzOWiAWBHXvlzPYW
WQwNJ3H3+zbHqALQiWhHAlFgslUK7F3NMgQcEH16GJfnusL/anvXnpKAdSJs7vRXjA4VVMckcj1w
FiiKSLhNezl453Yw6nik3uDzHs3hP1Skq/Jf01oOar1UaCkhAP//uKSEPYNMvZjHmu3wiZ0mmiEX
Y2IrnmNe722/EKYT7UzFvgBHcjhlzPPOVOrBwQV800W81TyN+Sfu9qrp9yMOSGaX26ELb8fw2tJN
GZ+kahlpk68WNEjq8/w7hLIpZHVwoH06kgSJ+a4I/Od5DU4Nz6+2CQ9Z9T4cvV0S+HvT8Ill3rh0
abrPLy1bpJDejpXhaR4xImHaEyWi56Jk/qz2UdrcW8AJzButB1488IGlvjNlYMZ9mqHYC6gYi4Gu
lbDWLa/lTc2R7+TpP5aZe/PiNXeLzCAZ8q326BrNPZp2b77ud9qnxUwknHJva36eSx8R0CU1De5M
nlGU6Lf5HF8Ra/N8l8dIjgzJxDHAPsgC7laSiRQVLw3UJ3MrsOh4N8dFztMv7cfKDNvifg953VQ/
YzvuLcfB5Uz0CmIvQmb68FqTzFI13Q/RpBQ1/iEFYpMM64Un5tAxD20QdsuY0QnHBzXBvkzmOwM/
KCm5Cqs42r6PptzbmT9H+O5Woee3A9SD+t48EvwSu3fPrm4oxYEj8HDhnb7PEws6ebYJWDqXWGNN
UCyIFRLDKosbJ+Bdtr5SfzvF9AAJmRav3Hp1xh4x2QYEvzE7I1bYgGQMjyoxQg4xy1dzruk0OnIv
cyOEsfOnK6cH3ftXP0PxUl1NmWteoyxGseOCrzRXmupwhQmH6YkBzKXKFz6F9Lgn4+UbO8s5TPAw
aa4lN4f5uLzHT/4U3jGqA5jpEnBovuni78TgpXA4sdunqpx21urc2tGjU6YHKkJuP0KHwDj+X6R0
c0BO7Y9HyW+1d+bsHPrgaXWynan6LY7Emjuwbqe3li6CoLAjqZuHxI1eCHvhX+3ybPIq5CKbc9ml
8SDAwjQ1Qbd8mibT0suz+VHmoTOVUUzJUjJbM+UUFWCeAjlrpMtCorujSdm32cRyNWaxUaizZuTT
hvqedSmmKbm18y+E72deTClNryXFBYHH1bRHkUvMbqC3noG9IiReV+evoItHYfwjrG7DVYmK8miO
V2dtr+TtcDRG/3F2JttxK1mW/ZVYb1yIBGBoDLkyYuC9w91JZ09qgkVRFPq+x7fVrH6sNvgiI59Y
IlVLg2A8sQHc4TCD2b3n7FPteUC7Ic9aqPc0YautJBsordVHA0u0wyzogGsJ6DEvTMppJsCpInPo
H036i+VM1xE6HLui8ZGfAl05B/ARQ7O8TnnY0hzaz58D7dAvsWeSrBO4gx492TA0EiSCNJC3HqvE
2RnOXWedmIXWo58+zjUHNs+B5hzUyDvOE8I8Bau2Se2xOJteRCYKU145rzq8aUMlIYEvOBcYaEZs
cbrsQDvtI398FIS00TK6pB16PW/AioQ9K58Li4SNrpcUpuJLw8mQN0n2CsOiT8eHRkcPTkljSKfL
IO2+ktS7bXpEeoGdHgwnZx1muplQDiXPW6csV8EUPsyrKQQroHea9G13jC523rlb2BUWedht2zy9
Ig74mu9bXC+q0U7XHXteU8v50O5cC6fcSCoi3BOgBXdxAtUQewCgPGAKk/cSzVZwBmhdsShlwV2l
cUz/2EyvbPojpampx8B0dkhtaHQFJzX0T22TfaUetbPKP8sUHpPkbN6aa4L1JF8tdhSF2rCKTi5Z
qL/qg+dqkoZ4yBLfqetzUZQaXHPbjavpnOqdtprn21y2L5ofnlCmuAJOgefYN1beurWHXgl86jai
BkFtcSVS5XIuLc4LwKRLd3RtQGkMlNU8D/6zXvoXhHC/SI/WPRJcJtX6vgzo5TQ1bUl1EJdzpUar
zdW8nMIESyKK4FGY7iYtR3eHEVg4AjNBCY48OnjUMheU0Ncjk8eY68SLxV9oALlStte0lhZSFVel
o/BUr98WbC104cr27+e5UFerByfHl03lqWcTGMCfmRcggTAvW6/4Nm/De56XtGrOetNeQLkjaY1x
nib5mqCWFfpQt45p+kslE7SSmod5eSwS/RLB4pHJ4zT00bdMCS4hYhw53ZZK0RPNy5VFCQGo0Deb
3Zeh918yMyD0VjW+j1F9JRnHmdCbHeZPsgqJjMXfcmzU9CHr8Wma9q6Mx0uzHHmakLrtmNyHXvJ2
0RDnHbTC3DvklKrhwbTtqzqyDkrc3SHGPNGRfe5B5b7tuXsMY4SQ8biYFwNvD2o4nsTJn9WmOABQ
GjckPN1BEry30AsuW326psq4ihWB9S0+aBWRmFTmdfbQDdLCufwhREACZ7Lr2NDO6NaYJXfbAHVX
5iIUT6og6l+0hry4uZ7H/A/mIHao5RUmyvFRPTg+zhobOcxCmCbOW+86LPCzNqx/ohKRqwK8NjU3
muav6wLJiuRvkOCe63q8JcCMu4aFqj3k0ZXi4L+BeHGq2hlXYhovoWLs6tbDN+koCyyDxzzLjt4Q
PfYdxKKGnoIhOWwekO0kDizx91h83iYTC5v8PAitMrybd1RJr1/73C1pSR4Ffepz0/a3wHwtxP31
xVxTwj5FjYCt6bw3QspKX0W9BgfHaEkn6us8AkwLQp/kuVy02SsbiK9KRURSnn3pxmgHGQ9qbknz
0gGohxX90FviWDGZtXptLwpsn0A0i63fdK+KVd+FTnP0LHFhUgrqpbMZ2dPZibjCSbdF/7me75zc
BtJs1PZJqKO97nPtW27FV1FYrRon1Uk6nS4FZcQ+8OnMlZt5bwOJ/Sk0O+K/2bgaRvycDe3KptTZ
dw57QsMNRIH4MQViosG1ZjVioDbU5tBxTcfxCBUERhXx5GP4MFi6Ro529lBGSIUQIHxFu3Woaz5e
GUfkA3Xpo0yUA56a+94n6ctSIDOZdb+dgxQgEIlrD42QVoV3A1q+hd9TJSFFBBdO20TLMsALmea1
x17RIRpYi14nJ3lIsv4pNa25pgFUtqa7DPw4ZHdkvEqD0D5lIDgnzL9lJrp2FA13FpkoKGDwJKHv
WIRIBnC4YYvI6mM90mxD3wZ6scyfRqtGKp3e51aFkKiniZmpOlLRkhy2KUiIxZR05+c53racO8us
ol0ZTpilUQfR8rDUeedsOq92gTMkkBhr6vFZsKdCnGzS3VDXdjdt9NG4trX6ca6HzYtiAxEtK/ru
aIB4VbJuhdzNHUkos514O/Awo+VMsYjt8FxiHsqMqY3bwiZSWjP2EK3hPDcc1UZsk+gA0TL/AVbv
1jfVcRWa6WPVJvdWRzou6QTY4BGuWBVkFOZPwim2/O8xCpxtVQGujHkkKvQUfGBfEksLFhh66THa
Q5rBsgbqTYGIfRivnQTO9DbXxHa05a3TUXl28LhqKVwVW78ScMnRZO7IyKFymXLZa/YtWYCtLYEE
aBMyl0wNnqjWRSPirfSsRPAWN2wZgi1R5uQEkXBDhz+9RTyz1XhUUEzgvMFK0nxrM5ZReXQc7eKs
k7fTECAQdyY0JNzNEwV29jC5oLXn8SzWk+P8uA/7/pIoEnuBAn3f8QeOENlaydGTUy5OsY5t5ueq
78Ewihqn38zLrLkihpdij37h6CvKdsipKA5OCto12PeyY1TEOzUZdoKl9XxG7j6ircz4XLOczpUR
K5/jttQ4PD97SYR18o1hZ5jdvdGK5yGFpO+kCIRZgrSOf/JxMs9+1mDhT3i1U5U9tmUzw89NJzBe
JIHvUpLLvB6p28xh6rC3LGuTbutsVOfueSA55jxGXbDKrWI7/6GW6k8RuKx9pkrXgTxBJT669Flx
e5Jlq7SgEFCciiy2NpSyyUIsl10x2wyZjaDblEtZa9URkvF9WzntNgNUhts7OBBHkSzINHoMNS/l
AUhntsbDRy0BYHi5ieo2QwwWFUdtrPwdIsrymo1BtE3DgFVaG5xaUbi1Gn5nXrLmCnJ9LUNrXXda
twuS1HY1o75vgD1DD1FcOyGITbfDi8wPX7XOuplUBewD3u6ZpEjczVPmFQnEwvLYKTr499ombZGR
fKL6uAns8kKpg6sZEVLJ5AnO/y4s++sEZAahgJel4T3nOjtiQqlQPHvqfSzF7ZgQ/NcONtswjRSQ
eRxGeg4sZtoRj4kox4YahHl/OagQTlnP3BKnTggC21u1ma560zmzkKAibBjfpnJ2+rfZdRW2r3XQ
b9sJGHFoSrFKnKk/z73kyqeebVJFaPlIMO1XnfXM5/mUtMBmY8BebHjJaFee2RhvpFWTisjSf2OM
3rmcgmMUlldMSnutqM8tna65fmvTDwrUJNsSGXCh6BMtQT0hWDy65JkKSHaAMttQQdT0q7FpXnAq
ACoRr2oZHOsIjKIIBV1ekaxQ6aG4kUw1waTviDzn8UHrhmSNG8puwBTJQYqxGg8SjCUFip1C/PRY
jy72jeW8JZvvlK4bN55fsXwhsVZLcKyPbBTGQL0pFDADJru9uS2CvidbEFh0ldIax11xN/oYtHnY
Rz29xDROyl09g+vbDH2e3vubtAtOsR6v06p9yrLkhVd2U1ksQ8ggudBNFdRvs6qb8nsUkYRE5UAb
4j2868u4EyROFawzYg2p3pjZYlsqaJKVfK+OwzU+fvT6vFWT3F6vdE3+f5jTiip9i02GrWi3GybK
bAxiowfXFowKeNH4aGcBy5Pmpehp59ZhoM3aGUQEEN5o5mWNPHuZeqpEc5e2tCWQ6z8qJmvhgTa5
xjMbN8W2y3AyGs0uc5BVjS1+BoRh4lKztACQvL+XLFp6HWRaLR0iUdt9NK8x5pcW1D71szkfAUbb
ziPxaFn68Vzgc64JdtwEOVAOm91FGhHeFaeAXfqIeQ8HxjoLjCvmVlqR9hzHhUEAnlEdknJQq2xi
M/sZWSS+GudrTCloDCxvMWTz3dADarW6gTgNIyn2Fu9ZX6oyLfceoq175BEEzfeBqxsxfm31MRyj
b0psUNSItdcuSpCeKSa5JuWoL8KCCrOS8jSbR3isB2ehi51eUKbQ5EAlTo0JrwD7GlAo18R1EVnP
zVB+pQH7GHZUwdFdXoa+bS2w75rHTsuoMM6VJQIGybwp7/MK54gmWyYDAz1BA1zMKpsvky6CBdIg
VyHSMNODK5J4rylSeBhbQhMIi1KyCY9e5wcoYXMp7ZCEKlpRpNtmTDZmbXb0VPs7C8rJMjajculZ
8IA1G+s2aqBvmSEfa1bSXpueaHA+IZvDam+VFyyBryoYh1QTlGZmEiEOm9ewUzV+8TVrmuvUVx07
zaBjsWlafb/q2vai0dtLPe8gwuE6xZV2y1Xe62F5NyQ2FZ2OkDJHpVpMgTFRtQejRkTc0M5wbBig
aAxtlkPZQ2RXN+zUtxYO2I5atxd69AWU5L7Sw+tAifZt6FyPdLXGQFnXCvu/SjGY22GY0tWDElPg
AosMc2+QoewzQ2SlepM0aM28zr5KWvME4vacOZWrKMGeZuppImZpln5cQGq+x7kE8MfLTx5YTbLD
rKX+lpIWrvWWShTiu8eoNnfori+yzIYVlj9PzP+tpT71pqTypx55kL6aVnsb0lVYhBgMOt0a6VdY
F14SboeINrNdQuCgXRYlAMPy+q6qjO9v95pMynWj5zZYcPU8COE6Ha0FVLDd0upqQg0jD+Nf9iVq
IzdNlGNua8gQJnwdbZJSgQjyNZz1bMHW9jIlJgTl83CrkZq+UHv/WzkQ7SqaZInljLesKvdWnEWr
ZBTPIVHOJ0mhEPbDzse6P2Q5ehEM6dvKbrtNh70791HMWrpOvGKWHepcfs8yCndp3KlUfVUcW/Ax
cxQsTtTf9oUYtq0m7tMk+VboIJ0b0864sSXdrypY4wOzuOo2WuNBgvTv2kdaAcfY1vfjGJ1Z9ARn
ZL0t7uD2SfOGb81QbLRaJfs52zOtukoPdgm5CkC1YuABldXkNfU2ik0CSYf7FkLGIkg142thD8ll
FviYp/uJkS0VyIcSFcCZmADpBiaYw2kGvVtxQglS9jHxRUlFSNdUmhvSGarnvhjF9wh2zKEKy+Q2
gSxxLPFzxSsDRB3KZI9putZaPlIzputBHE003WZkza2b1ieMBNLQSxXOaZJFaI5PMs4LpDDob0wC
OCDd++TfSBMZmO15N8z7/ZwEoVwyIfZPROvQwGY0PxrCyN2xnPxbxQYfoJcKiP0ALiYUnIhWaAme
GqWuk983edUstLZTHsfaMrckCPpbk1eyCBxrz4dxUTspzFILrQk6fXyGMB/oZbPCM6bxJXB6+vka
DNYHKqlb0wm/qKX3OsgBZBNbMozU6wDPpaa1B59ZGnvjfU5zIerrS4ijJbN5NPL0rOBghLQf+12D
FxfawcYq48vMUNWdb9XPWNlfIkrkGFLPJAHfU/v7IpXhimXCrtOUZ8XRb9sUO11RS/OgT016nWLI
u+DVhTdd3V0T4gWeMSG6IAEY5lj41gutu2OApLuKFQP2AZamFIyIxvN0ciycEMQllViH9flCNWC9
Qpm8cgRe8rwQYst/0MiLneeGmOJV0rcPKM8QRFnThTSqp4g7penih5FqGf63e73D66un21Jm28S0
vkjJnGjNaCrK8YCM0HgmNBroWHcTKm4eCGT0WjpRAXSbpTke7YidprDU9VBEF4MOL6vo8Q9Fnbxs
TKKRSQ2KA7azpZlabqar7LCtDKKMlR39sCpJU7Xn+p0oYbZSmvVBUYckKCPv+aa1Dk90+9wnJcEF
xkn1fGx26FIgomgLq1avuU8w1cfm2p7Y9EGSogIase+yhb0N6Uh40eRWtXUTFtmxU8uVBOUVSKYj
tepuQC1umZX2iVncplb2ZRyaayfQnxp8UHBLNFfW9Yla5RXx3nuPa9VLgCZdmgxnk+wnVtGZsRio
me9kr61MOl7UTMwt4BF6lRW+EjVVTo2TP2aoNhoMBB7pwFOJfKoweTl45RtFEqXGr8PTX9qAPEUi
jnbu3YO53RVhyJySjJdJbN3ZfnDZcpEWADkmaDQEkGHoRp6s3KqteWsFgE/Z5tyZnSo3llISaM0f
FM5tXrZAY4qSLvm4kY2gMUSJI05OQ61eYuTeark80tCk+i/V75Gl7AaUYYgkuYVR3lH8ZU1MGbJo
zYOTeA5miWCNVfBSKvlrphjTMTKzdhU3lENkswc0sDXtDpgbrmx6ISUePK96tBXj0Rj7F6eh2a5l
gLOrmfveUKKX6iqCOoqxek5cy2/VLNjp47SDBHSlIQRfEod0nhqoJrScsgUKaFaHsizgPZrYDNPw
ajRQLgZ+Te11PCmlCddTqb4lFnLGPt0lFiZCKm8onFTvyaj6LTXbR6bSy0DpEK55XDhFv1EAZY+k
2+WkJAKUP4wGLfi5y2xokcpmMNpz39AdaTzaQigPsx4eh6CUCp4xod+BlMyiCpXpdBgJyI78u3Cg
0xu21REU+KmVE2brBjtsndOGCasvUJymZTbIJ123bgqiLReYB84z3qcYVby46bqXuAjsgiLvaBH/
4WypFNyFKRwwBN1EByj0syQXNowhnebyC05oMjGK+glgyCGOu9ssDFGWBgdZ6l/lUD9mqn3LLfzQ
pbSxDM9GOaswM4z25Z8XVOcjyKZsZpfcVmNv7zDr2Stbg/s6GNUXr86QAkS9imCvoKGCVZKJUXkY
K6GQGQBuR3rAOP/423/8879ehv/0X/NznoygkP+Wtek5D7Om/scf5h9/I45t/u7+2z/+UHTsd+Dl
ha7x/Zfnazyc/JL2vxq/V6eURHvXrE6BVZwcmq9loz1/fnTj50fX7B+PTkXaYpNd6m6N9ZpoOJZb
GPcWv3dw68eDTw41wn4sdFpI0VNhNddtbh1+79Dz1frLVQlrA9RKQgylg81mF+Qi2wks6uvPjz6/
+59cc22+Wn85uqKlELHjCtZ1AnCkY5+uxvV6sCwUuR79RAxOn5/oo8svfjyRr3iqF1Wx7vp1e5n2
ximq8t+8QvqPhwar2OpDEeiukbB0rD1lryTEKn3+uudP8GcX6N1NaYFtinRdam6eel8LvV0H1A2o
uuxsnCC/OMdH10b98Q3ECkPNEXbrQq1NQPQSZcp0/vnr/2BQqc6PxxYCmIqObWaGvL8SMSJW05jA
MWdm235+hvlIP7lCqvzxDJ1K1yJrc81NAnkS2rQvjP4obI9iek5tKtjNsx52xP3np/vgjlXfjWO6
C+yNQ3Mue4GDHyG0so2vlBKdekpsUXDz+Wk++EzUdyO60rCBqpFduELNTXUFGzZDzJhM9ur3jv9u
WBu2SfclrwrX0uLvSQbajtjBX7x2bb7zf/aRzG/qL6N6iFtJHYN4ZzMaDjJtUHXVoPD7Y1Ymy1KP
UHd1W54dbqKg4PXoR6QxD5Lfe2fvR3opqFjb8eiihLkEtw0ruqh/8c4++vDnN/yXN+bETW4ZIhzR
0YLYqLJV1eB6SuJ1ST6def69N/BuyKsde3Qh/NG1Ge8EV1ThppFEPn9+9I8G5LvBbsMEK/VaGVzb
H8NtY4pw2YlJ7EenaX9xb/38FLrzfsw3pU09ru3dlkkRkzJIjVG/w4ob/+Ij/ugE74Y8n/BUVqrT
sbhvKD+SKlrDnLabi88v0c/Hnu68G+JSeHHdaHVHOBoa1sEZyKybCFH5/Ogfvfh3IzvsNLgiRsmL
bxT/ZDdmvgnHoNxWNQvU3zvFfOq/3KaxjJrSFHXrRgVEz6bTdhYtjLSI3c+P/9EFeje+I2dIq77S
WtcyR6x9XaJARINd+fnR35ZE/+/0gSbyx5dfAeYibGVq3CClseltZmFPlKL87Vd5Nq1xHKL9QrIU
bwo7WirNtOR+wJ0GgzZE6qqvVFSKn7+Wj97puwEvcROS32KlUNbUa6ECzTby31oQ6s67Ya74tYw7
vypdOj3Dmu0UgV1i/NUw//lTESP8j9cQ1LHpdRZm6cbzUCiHtO98H7QYpjpoQWjy8v6LIshU12Pp
/OKD++BiyXfjnmysSTfjtnCJNrUXuQnBVfaQaH/ro5DvBr3UbLSuNs90P5vkwmiQ1aVZ6iw/P/pH
N518N+iz2ugiDXKGqxFXm4/PktV/y3qLrdReBld63Vx6wSkfp1UZAq6w95AhVinK6NovdrUw9gZ9
v89fywczhHw3Q7SgHdO249kcTeUplsm+87TrYibEfn5844ObQ76bH6SuqmKMzNydDZwqEM+sHZsl
eL5KXjqjWRACYlggBigx+zEJxZjloVdOCYb4PZQa+NNZF1MZIMfsVQf0guWk/G4hY6Ko5/iJmXmb
WHqCblfYOtFtM/HU2Y/9NNR3oPZVandApVIw5w5tQ9qOeuFwljHrHJje5hQNW+zMRrlFgG6ixRzE
VxBLoXXOi4Km8FDkxRaeX0hLpAex2+HTUHWb6Dd4YqRkNsEw1yUTH6tYTD4ESuIHlG9hiOy3J8LQ
JwkBx5i/nNQ2a74MmR4hcJ2m3vDwuAYgtogUHsvuOS0ZV0SYZeiQfnHlGX0/mdnkPHL+MjE3SIFy
04gNt8kNJAeRXprlmvKsKNa/d4J3Uyc47aZ24lG4wmFrDkNwZAeljKQO/N7x382HXN+CMlMgXFL7
2nTTYmDfsK0aml+sTj6aQt5NihajOgUDqrm10KfxnGZqpFIQHOFW7j9/Bx8NrncTY5LHMFwQWblZ
CO0JY4wYaD5WHbSjIvL1+8/P8sH7sN9NhVTKRiHAxrmkiPXlqlHyHllhZfTBL/ZVH53g3WyIC9YQ
UCom14eA1ezrzMILqxc64JLP38E82fzkVrXfzYdl0rY5KDB07xo5zSrBFTB0SVKoMUKsPCGry8/P
M7/gn53n3WRnQyhrakulydxp6W1VpcS0dHphU5jMA5xDpSQPLCMV1A/14ReT/UcX7938V0SBAJeU
j27viWRnRAidgJ3cff6GPrjB7Pmkfxnjngp9obMq3Y3GLAIva0raBERjYabotAEeyeenmT+Hn123
dyMddGfvczvprmYS4jC0NYHK8+YUF6bj0/5xjLOTGuXT52f76G54N+6DuCIULpODiyJI2UdFSEJ6
H6Kiy3N7LX/zLb0b/EqKxrCuSfprVQWYBv2w4FRU04Df0tQID3XMgwkpZ/P5W/roc3o3ESC38wqj
rAYX2YzchRndAxua8UEjZOvL56f44D6z3s0CPo3gadRIUUFKEPcoaezwexCl9fH3Dv9uDjBEDdOr
ZA4IWi90pzgO0anEQfzw+eE/uEDWuxmgzgZD1dK8d/HNTu3Cz3tUgfhVpnONmcf+xWLko7O8H/9J
VwWtjuSWJsqwyf3GfsoagYo+NtXrz9/IRx/DfOq/jEhccDjA0eu4M+L2IdZNBqSkLDH9YjqZP86f
DEXr3YjXdVE5KUR0uribwRgAWEWd6papYj8St61ehyT2uV1bzUGb+erz9/RBjUW33o3/pBRGNcpx
cAsnPcVhRSQkRK8tITdI8WiDAti39sNUH8oOSa7Sy3GVQ2TcxJ71+vlL+OiyvpsTOtOCFV6L3oWS
Mbxwib0efTFqjT/f4n/8UJCv3wr0L3kxVqEfNO/++c/ta37xnL7W/zX/1b9/68e/+edtjlwxff8r
P/wFx/3XeVfPzfMP/0CxEzbjVftajdevEBab/24ZzL/5//vDv72+HeV2LF7/8cdLzvpxPpof5tkf
//rR3GPQNG6df7ck5uP/64fze/zHH+vk+2v29TXM4v/zv+uGT+PPg/77L1+f62ZuVPzdcAzpOA4I
UtswxLyM71/ffiT/TnQehRdDkA1rg0P7428ZveuAU6t/J5rNEo5jW6YKbYg/qvN2/pHxd2HaYFzh
0NmmbVqsTv/7Epz/vM3//FR+3kUxmIN/GA+mbXEwi76nI22awQTe/Dju7KQ3G41gr6iigplgN0aq
E/DQ7YxVHYzRVYm3t1UHSs5RiQkkCJ2rSCjLwc+a3WQTSjNoUFy8vLzHw7pHC4yeSVjZtmPBk7a0
TuU4bjqLBYJhQb507Agdh06gn68Tlts242URsAVJCcV00u6cWZ62duAMrVTfjuhK9g+WUTY4LNTx
MEX+SavDfj96/WJKzY4Ytq47+QLgWgw7fBkNEdwZn3JEpM6BglAeXdJ8UG5Bk/Yn7BcCaq/emtGz
FT/g2r4gQK7+mpWE1c3NSwKcC3dIouq+VE8tePZ+IE198u1pEfj0mwkNaHQDKlcfIZHyRjNcdVB9
46KKj4kN2eXtS074w/HtezUkP18NybbgucmjBRVy3BmwGFLQkbk2nAb0HCc7TZGEg6xgCX2jTjVX
XnanUBig+QC5HvVG23kTtrh4NK2ToSoEWxPVoh0ag1DhgCW+10O0o3sCbDys2pWG/Gc0CJCyFNnu
MomdOevTCrjZlOyhPt4FTlteNH0gUQcPQEPC8ByUncCqCUZv/pdAG3KOwajRDzSafWQ2hyZywiN0
sO0YxuqDtGDscJseAHW/aL1f3lVIuhpzNFeQsdR12/nqlV6KjRSAzYyq0o9hi29MxF16IhpMEeM5
GmgrB0ZerOw0EutpPsqEopZfOeoyto+tl3U3WdTrqzFMH/WuoCSS5N757Qt5pdb6EfyjWIZ52V3E
8xenwtUEkt3HoJbyJNRwiYfKsdSsox5b8NVNHgKrMrPbkyqTR9nr90iAmhV1ggq/g4oOqkslpAjg
098Tgc4K3ud1JWUfrsq88w6mTLzDDPauZj3JUQmmbgcIMT36sPaPHuTfZVElcHSSGWuvi5GluYee
AF6hmwaB4gK9mykA//PvbOq2Shpd6EJVDm9fzMgjSSwVR0/zq93bt5BAVXs1kJta0bqI+0MJjk2n
B0chS2eTNtFrC+JmN/oG8emC3G8/TIILO++CC/9+gvi+NfvpS9KMdB+nqlv1+C/mYC9swKNTdOt8
bLCUWoVzcDoYf//zpS1SPEmQrf7nW34CagAb5JdKVOoW51F1evuidEF90mNbIYGJnGhNjg2yjOyF
TRDa3IHshaOewMEh+aVbtg394mzEbI8CN1w3xZOjoVdrDQ0iCbbooCzwVpr9XdMLYw3DmWum2CRz
20plnhKynnHSCMSBfYs1vRk2FWt4fJW9g7zNOFZoadGc56RDFmxSF5zIORGX7q1wxoxQmfrrTsTe
FiYzSnyivI5v/yVRFK2svMLNOU4qcnZHPaKqz5eqj8srkSblppI3Y2XmjQK9/eLtSx4kyYVu+ViA
CyIQ2OAlhP3MmCPMn1tbL7zZS+lES4h/Yj1irluCA8VakpVwccniO5tVYO4BQ+snocBoKIjZJWdk
4ZPuM5pySxrSuCq0fBbbcGtjEjKdy1HbZrJFnqlcFJJFpRYZ7QFHCSoSLBRt2bWEWY6PhFRh/imw
TiDZApAIXoiXVsLBsJw1Ox6Bk5/qNsrSepXnD8IklW/yGM4dijpZx8javHKNa500CBqmnlPetLi/
M8DY65Lk5cqo/K2eJPfg0OKl6mAprh3vxTErmManSUWVBhmz3nkJjlO2B9wcAyqDRqRIy7xl1kdr
2eRflbLB7D0iSKzze01e9n70mLb3kRVActZZl2ew5sfAI1JlBQ4yWRH2OcuOomt2Nzohd/rKqxqN
mQSNENDzZc/EWdQMNXvMTk1S7PK8cXvTvDKSKViFvTjZenTdONmePMmbKqihXhj6MRfNAXHGATI7
kFETWRmi3+t6q2q1WHlF/GAG7ZWdnNCVbJNqXXeNsm7bZK/H5r1HoEJispBjc1nwwHBWPXDcdjTO
fpRjb8NvP4UYk0wDIFu7CoJ2V2XjDYp+sPW+gA8wGGfkNTneUXGwErNfKSS2jCI+5lW9LihKwUko
oY2n2Ukbss5VtJjKXI6br2c4W/EdZRNvGZrRV1i+tpdPez0AnW8jrIHAu84DaS8Su/BAt/RLlP7W
OvO+aL2GYL7Ptk4Xn5AGE0ptwqqoyHmRkQUpDaEZzyLoSt53Ywyd9SiCGHyR/oikN/IN7gEbfk4Q
DA28k6Ykta9eG3jYl6RsVFgCuvbUWmaL66I/opDqXVRS2b7W0akTwKZIicwiHr6GPUFjpUmGajKw
RhikWCb5PkiU59Ep11UFitjukYZDjCaFi5DYnDD1JMWDEONtwRMNdTjtcVWFw9OgosptPGbvYn4E
GeESsfjgqvZaWRIkzkrHwXov4TTOZpk1IssHKc2HSjmqWYp3OpSUWjFITYW/JxYLk6yKRI6cAJYK
a6IQMO2lybXBB7G0GpA/Lab8LL6Rdt9tRkXAUy6nlRxtsYjJWGjgUp96X0tOCfv+vYjRb+Zmze0j
fdImzXBLaEG51J2CdVi0K6S4r8aJuUbq10ZeV64qNYyvOtjNtG92NmLWQyLDEGQb2nunPqUttk7H
/h6PU+aGeW9vjEr9ksddfhvL5pmJhrnVGJItU/x3C60+DP6cvmI78tatjW40IP/UsFvHvZ2f7bre
VPS98L3Hzc7KQ+0EonwOnNb9NRDxpTfg4LcbxHaD30+nnJgOPIhtu02LkPVT7l96WmzdKzyDFnDj
nE3cwLgdRq29w+t3ZWRYRx2dPHhhjWtNb2Ck9T0B21np5rGK5E1BNxiqQLyJICB6Xm2BWoxZQCwX
fcqpi781nQkCWqC8LYTrW0a19MFHk5xnLLoGa4g+ZcRxN1N6mcxfIAjfCClD9+1boZHjQA+99NKp
WubrKS23cF7lOpNo4j10q4fJiIID6OjLQOrTChRrDDTXuhrUlNVmfh5F9NWbmmM+oLrzK8qSqJKV
jWbV1MUkE66Pejy+T/tMHuJQ7zZBGkLGTgOwfA/khh9FF2fLRjj3tKp2IFVolIX5fah27dK/GgzH
QqGJr7U11Ru6dzdViRV1zHfVQMAVhp94b4Yt96H3otmaeaQc06FcVrdGEYpHoyV7HIkyl5Zp7jEk
HBfgaxoe8sg8d+U8XZT8ofE9r1hP6GG2UYwq2OE193cO/EoImKJ9KFnaLHtSrdwgkosp04bt4K8h
UoBeI9hvQzoZsjeVPXPRG8deoCa0zMbFKhq6aMDPpZ2aN1oRI0ZVeoKXyXW8roCwNoBLnvtefe1p
EaBsjjrC/FTgPIADL4ZAwSSZwyQaGiJCWxs3DvpUIp93IIrKY6/Xs+1ooidezKTPvnpsw0buZZP8
X5bOY0lSJIuiX4QZjmYbEDozUssNlpUCrcEd/OvnRNsspq1nuqomOwLcn7j3XJAS2C253nE1JT6c
yME0vJPNO1FPRPEmT1OaIM+TUdBDcSjH7p8AfDpshlYaZ2CZxvm/v7OH4GuwZuzVlTyEEnPSgo93
Ny9uhetlsE9ol7ldVVcTfJhNAGT0g2muWURgSL3D0nJyDYnHIFFv+JhW0sxgaNigjUvTzu48o4gU
1+GGLRUuZsjUrk0elGmeOiQetzqEFMU1/9wUI8BuTuHaLtFY5gQDZLMggNBut6Oou5teJQJlKIkx
U2rGamjMfe2NpGIKMCmZRey34mhiqvW5MGKAmiO3fR2Q3G03w9m0kAh79UKO52rNj+vU6QPD4m4D
Hp7UsaI7k2ekoIgThY1tvwkMxIuMxvEM7gSUwfsizP6sBf9fMnTJpmrNl3b9lKRa7zJqjBn99bYU
dyhjko27DGFs14B/QMPXOadLi11deWt6XzT4/cvix55X9kslHrx8MH5NIoNUsn5PLKpOXDtrdH0p
zMHjhCFTYhRHu5usrW/JO5qYHJIqov/0Eqx3iI3b10CT5muPmnwhp3vURU3aoGXEBHKcU9AuxEbM
kDXS9mwXwSPLNFxhen7wDLatYXDNUCnM8JQlVZSDBjk5HJcyBfZQGfPObFPMiQPpX6AQ4JH69ApG
Dm3nmmO56HRHYiMWjHk5WgYwTm0CYrCmMLwd9UmgtrglvYglpMSOmjd1DKb7HKTEmuHX68bsFTyp
f0tE3P//0lZDNFNbbR0JG0F7SwuOtBsoMettR7DuEV0uCJM6jPO0MODrnOklcZ2g6AEx6yfQqBpg
NHWPpnNerrnbmOnJUsiDsN97BNb72aw4gRcXlrr1lLMjvaLZ8wyhjyaYZTKG3xnJ4l51UHqp1hqA
CpEQQRa11fIS4pXeyFQ+FkTVRx5KXW0lRHdizcXpvJ9yI9nA/HBOVVsda3vGt8SWCPMAImsB/e2a
WFWciaT4JPHjjC5W45gY3x1isXe5QwqCXXTVFXD1nczBBzDik9ebn2RVEbnzgG8CRTijlA1hZh2U
P+hiWIG2BjGM/OsBF5L3tewW6lKZnUYL4yCYKqpFyP21coHuodAOyF/2ILjsXB+zEr8IQkr22+P0
u+ZzgUgp1Va22trZPEx1EkpcskNAT5Js/d66bzB4UPldzXDNuYT4Y1rF7SrWgyhFG3cqAC1pGOda
NurUr+rCF8iL4CguqXZYIqoBM9ZYd8o1WPYITOhKkRhslncBOhxft+tsOtPG45d1u0L0r2PlOtyQ
+OBtf+TLX0kkIhQIfYUExR71CjZXKGcA9EV4ZVhJ6DniBU+HFRn0h6ALLfzeZke0eGvKEyE3kfVn
TSkfUlMijgu7vbX4DjbZGvgSIKSynzh9Abg1nmbebhqbEdsNr8prGlAEaTIFpoX8O9kSpJNAnAzm
qY8AJaQxEVDuhvONSXTv1RtzbflJmq1a1hvY3hCSRlLXOyHkziNFYIOYytpNVzbOXPhowfs3AdTT
W7NvbDUrt2r/thqy2VZiBjhU23B3wTtqp30Ir25Oji8Cvtyh2hkLx1Xtu7swSarziB2fFN1uL6bS
JIWk7u8bt2JWhYtDzU2/mxZwJbZv9Fvke/Cwyg4jti/6F+B7fPrDI6vtbWHqbF9TMrGrpWBt3pN1
n6+jepyUfunrzjrL2X1TOneJuR3hoPpzF5ktm7gBBmw/jd+rxvJg06Vl83p0PPkiyjDY2+ByKOTL
D1uJd6db0XkTILPzOl6VJeUnGecUWXVdHLQqf3yrKulP7O+GcUgsQ2BzgNpuF+FEpBNY28yA8OM3
IXb6jPhMgVew5SUjiAfT4ITJ3NOPswhPbQ6NnFSvx6rF3URQzIFATFqur0Yj6PdCgZVlemwk+eyt
zxzKzRYskCH4xYA5UfkfD6nD01Xyscv2lUX8U+up80rSItFZw8YLZi7G4WNJTLnvtfmMQvIra8Rn
7RsRyLgBq5T7TuGScHjA4lyMhNEeVE5Hw3+fQHOOLbCqVIJkrASJKAIJQILz1SXFk5QciBFF6b4Z
8s/tSXoyxoNTufde6E97P7/CX9Izu2mAqT3BwbZNrlpf7ybPKU5cbVcLYHI/BsN3ulwB5CZnwuLh
3ciJoTjkrbzUHDh7/mAiCKA1ZVz6sGUAr+nA+236CYCSGEAwYQCJ5OgT5d4Nm1yQmN3Q7eAjNHHu
g3BtRYoBya6Zq/RQyeU6At1STFhcAEzkCgNGHN02zgL7myknZ6GAMOeWzisAuGWPLbWJnDqo4mBU
W4KKcTdW9e+aNpvZSO8cdPnOzNGC2/tH13gfVs92og2LH3dfCkwDjskD6OH1u7L7sNEAB2SWfNwa
HZY2k1vuiKPQBZ5abxfToa4xyhvb67Mzzgc+MTE/sHzponLBy5ZUFrQ8YICkP4wtKDn9l4x+FXUd
tBnTK+jgXRAmZWjl8DyYkTh0qphacd0wPt6kVkpFzMxtY4mUts1JtyyPdguPdNIWW8sdiQqVGIB8
daPnz1Hrw5i6fLpueixYLZs9ZjhcuTg5SL87khB1MDhjASuW+GzykI6wfV0162hUdKD/RxWbDg/W
ikNAOpMPACcYN7IzoAjaVEVtd+SaC3dhfwOysaBZXorsvjKmZyBPm8H+4oONXemu27JvIOf59QKs
Ad+HWTDS5GR00vxs6PJXALc2nC87hVZl+vnGzwRMgw7bXFgDVHW79kPWVn3sBBGvU/vBEXyfc3ec
GUdXdF46xCVFOhXXI7TO6c9yp6dAGRSV+VtYTdyv3T9VoV4up7tAvNZJejadbyKkwM7r56GYDoIk
a4EB/NRZcj/UwH4MW+6IaooxwehZcSdCmU509qtVfyCh6L3v9bCxFvWWYzIHp9FHS2sDJFbkQ7ic
76nvlOQxis3QyL/WtO2NXscPbHW3hjGDBUcQfArWcIcKCycKU97TIJObyTMe8cFlcWbl3oeZ/jbL
wugtrrqaWOvCfVVkIoG1/+ud4R8S7xhjMsZ72suy/iwrvgHT+yzYvRJez7jBLt0UROmmyUuqGuJf
sEdDBpvd9J7RgXUTltmWs0Rcj0AQ+UARbeuNLxmy5QReIvwKRYf1xiTYWlVYQcEONVHai3+ZnCBV
X58ZtOf3OhvPgewoUnlzWyTPKIXJeMpgxIlM/Mw1Fp/CKgUPL7rGUpU7HJAFc1KXUyRLvj0kultd
7BrH/tNL/pgbtYzJ2fkzhlKdVGaeB27JSLbdOXFdwntBL0tSETedLQD/SDJM0m4jex0FIIhhFx/W
PO/36kpPBhO1dK/pDPxrSMun0fjNZ4MxTghctyQm1U/oygva3SYlzc1on31suXYlnsRY315Bt4Of
H8hxv1UzZyQsxx1iPICTWHUNO7sgSDjIZYG+kURC5oz4M/knGY4zUrgxzempFl6kg3Fbl+kFNz1C
sAnWvUDZ0c3rwbfT1xKYzZq8FBmdL3/sOUPNLyxx1yoaGA/L4H8/6yCDP0OTQ9G8QhHYh0Rnbxp7
qG+4p5/dnIDdkHGpbVUYmJsSJj1kjqLMvryM4CErk5+1tr9SIW8An3eHpLYPdSU+QhmquG7dD0Ma
X+6qKz4TpmuYM7fg5A6EPBS0MqqaT6p7HFmVzAtR7yy23rq2PKkB3mNBIGJ2vZcGvEk9zq5B9Eem
D09FWx6ukTUHUJ+bXJFDJwKy6IZtXSwfltuCUvTemqIAmZhzy0wivPTQW/2VBw277L+gSB9asu3N
gn8GAi/sCCYfyy6Glov2ELoYqzPcqRFQZlR0ZrKtStul/JggUvbqLBq979vygm2RcVCS/mJ9jMrJ
ua2xbs8eWe3QwuPFtwkFXYZtyv18nVS/I/TqiWpKk41TwWN3qn/o8QjG6Doci3V18t35a3HQKlbd
ix7Bnuh1ellbxTQnvTh1+tDgPh8Mr9pm1sp5H3Y/fkqagzGAoIDlb+KcVyPsY7R6w+SKaLbpHvNA
AhqrwmvoAc2jIR+rhcqjNWRHSkwVZQQg16vlxaVF0JaZI/y10+XJU3Xk1vrVMQpzB4sNvmKsU4B9
Vdl5oJndB3xRhgclLFvV3ZWb2nTWZazGU14sL+XqPFWZQRvZXcG++yq0oMZl9jchcR+eD6DtCtHB
9gidZI6rgbhXo0Mg2IfsAmYHM3AS86lyIFff7XBIwTv5t8M5XMp/NDd0REl9zsvkH8sNQATkWIVg
XuNackqAn48HItYobdHUjNC3+/nLD/t317C472kOTDe9my3ku4vWt1NnfsFuuYcOcD8Y1MK0DZER
Gl8gzJLKeWNACQ2/ap0oEbQak3dH97511upHpPYMixVG+dLeun71btmPE3UaYVtH+8pGGno4BKxT
L3D9tyn/rxg2rJM95NT5qXcmzfPGzbCxz68rldCmruGVFfpavnQPeU1ECWAbRuRl85MNILlHRlmj
Z8W1v95WFU0Hvn9GuzORi3YBa6lv4qB/TwRRJ1oDbuy5J6QM32xrfgGaelgH/Y/5uL8tXNTEZKLC
IMNOSsaPG9UVCILeJq+MTiiu3fa9reiaG4NFmRGsJ6J40y0J0be6BJpoZaBtCaBKDiPZRVZpbYMS
4foqqpvMouJAQzozeWRoy+ZkMOGqXVuVPHsf6maME6v9FnXo3JUzM4GZ6WuY0OGnhHVtCjgYZF4W
X+QJXzQD5kBy3RawZY9s5/fAbQ4wRQh4Nf3PPv9WgeIDkuVhEf9ssKPe7L9UdZujPzz1tiTKyylu
MYUqhiwNi8qiPFQd7Jq6UhvSKsm9Dwh5orw6dJl87gB1DFP/HFrLA5s3c68xNOev1tS+p0n4Spqj
2NDJ3rTp+GhXJxb2wGqBlKTiZinMS9gHH6YawNo5exJAMex6NYuCklPGJ0aUHM8rC0lv6XZ3ygQR
x7gZhe+Nn5DQer1nBimSmBHrYzvZX2auQbquDRRpijZQq4RYclxugH4j9p1YK0EuqEN+W2ukxoYX
EKACd5nvtfeSRcQGh9PBF4rfwQOt5+SpSDn2axXeNFc/wMi9j0WzIBFPPLGHjBwvO5AJGxML9HV9
1DOneexHRNqtoh8Y212S60uv6p2qXVAd4Eq6mgxhh62KqX8YqsDoStOnVOXDnlnrKUSMCNEAz8Fq
AnLo0p8m4WIla9lN/B9ww/S4Xv+6uNIDrBWjIWPa4751CkBomwOTWKFUkwPwThIPzmnBkqeESwYG
196WrNRIQKdS8P8bScgvYSlGJJ0pYo+7n7yf7LD0NQPvkiN8yjkYOln7myEwLkyRznZg3pOHcFes
FMJEsyY7R8JOy4fmMRk13wnLV/9fZWJDrka2Kkv2bCqn3raMPNmcFfdrakZYuyfiyYDETspYd0Zh
PwcjlXTmJJe8cHz2Etnz3EAHxPWgtWVdZQhvkxOUkWLKu0u9/qPpmYQZSn+p3OJ8FU9lQ+zuZEHW
aYf2FAbGi8OgXGRHW+AN1pjhQ9pX6wpTHQ1g16yUloAc8RKsKyIzovnWX8+6N70JUEkaGQS3HwRv
eGKEz/6cbkF97xFTWjErMna3djZQWCHz4FOqGypTsgdUj1DYWVlhjZ733fbsjnAgbAkItNGTwvCb
/IPwNqTeX6nfNg4CDgxM+SuHRmGdF+KQY9dZjoPlOOCX2BXj69pUBgxEs3cvVlnNBytovoB/Aa5v
2HVmRLfuwsmBYUFZ0um63Gucxcy8umNylXt2K3FIaWnFPWy8mN1sgyftWDFTiHuNv59xUtAvr/kM
lxSS0q6wkMLo9EuvwbYEmtApn9CL0oVNmpISbSwKLoZHsk556FHcEwZsZZFUTzodXsscggLsKZID
G3mrGJgh3j3UQH5TGtgc+P2mDFoaaFEwg+C9DK/hkCp4GXRyQEd2yy//Sdfxtkm44LKKD2Mks6kz
EZCtuN8pO1L6jcRif2nzRnsuq1yMAp0NBkvqlJVj9trJ/N663gpXFzvRxONhTrIFZIf3ulb6cRLA
4bzmL097aPrGHbhg6vGCZ81KWVM0KQBo6zoio7IqXP9GTjrbErUDNJ4S3u+FD8hfCEx35RWb9Zhl
strMGRBi4gP/2bp/TKbluWzCfLcy4EYdRbhy8LEIkLJXMrFdMffTmfc9UJg7jiC7oAR64BvvWTWd
3bD6NEuiRNyg+XCQGfUjAVY5Yh0BFApT3pG1DOeJYG2n5kuQJ9vBs+9yniJt+oT9hO60S1vWoLJg
SealYOAVIIB29L9mod+qTt3J69y+qIabystJq0M3szDq0lByiymJAyQ4DUAQi8Jjowao48ONpQGz
EaD2OTvpCT6fZN7ovjYEneugPoeZuMnW/A5p08VOqFbMtNWRWQLsIHr23Llqj3F+G4TGMWPQsLG7
NIlkJl6VZ6qYLBt/g46kPAfr9SIM0aZAtCaJqzvbHXe1vYBEcd9yecytZr0jIzVKVPs8tfNNmXEH
VVfOqlKNAy/AYOY4fWnX/+jLqymLCZkopg8XRA4FSPidQY4ZCyOPOzMI9obD2bXC10kcSHAjQdVu
BSExkxcCXoeNLxnDDeN0qkpjNyRW8FDOe5io15VzD1FmX7N4mtpJH5HA6JM3O6Ayw+riuph3ShuG
8qxZAs4B2KL6RUxOH7tCcw2HCVM0Yp0J1n4OmBVtrG/DZ1rG0oBMsJTkYcNFgdYBXWHpV8HZ7QBu
2Gac9RpZz95OW7BRqPJ2oZuTD3G94dxwpls2b9XKxyNNAPlkDwN4mqb42mzI4g929jMlW3MC43Cb
mG15Q1QCT33ej7GU3O1mEx71ddhmzLLbtiprNtNKokio0dusCAk0oxlGGsWOiJG4AWfuMbHcLMby
b1DiM2Q67xnDc2N1cE0V2hVFZqfwig+VXUMWQ35SCXS99tSxTrojLKvv0ho/8x43WJ4vp7ol+K8t
JKq58a0QqG66qto2ORkBSzdF9DBsrvyoksgLkMU9eHAe6LFdqrGi+9f6j3kbQgUsrPvEcg5DNRwx
aDL9hscxwoseNAu6piJCjYmSlk8utz9bvmBPahJvNw9fW4nPmT+nGcw/3WC386DPjHBq2MHRBIXZ
ETLjxq2dU5irm5EV+mD6SYQm3YqWNbkJ0/dSk/1MuAITmsT98LryWHqPve9/sVLptyGyhC0x3CMT
OU7NznGvy58kTug/ufvIyfPoidegr080y58+2ymhzeFpdkL/NjO4Nxt7VyXeX+h3CwMShCaKzMQd
kzh5a6UppLjF2lBLWPvEe5WNz0U6yWqbB0txgVpBdKdAaDIVsc3TsTXJO2WX4GznTDyid4AyIuz+
gQ0mzPiXEFH30Z4mAuHH4IOesjyGafnPcpptnilrNxfIcBJLk+IwQQNfn1FueXvZL1EgSn+3Nh7h
nPU1ZMRLto2vGbIkX7Yt5rhzkA0KyzhBkkNn5+8JLgk/+N+GGpz4SteJZiXdJH1aRTZigc2Q1EaE
vpf3Lk/LuDJwKKI9+Mkym8xAsB2o+ODt+OZjmpJE4IxMtQYdDLc0/R7g11PiNy+pV1+6hGAgtbBq
9NeSAVrlgn5qCRHpxR+irorYQfVBH8c3m40MCepur8MPaDvUzSortwh4/kF4AiaWoUo0BIBjWxjv
YWPbZ7NpH1gJbnyW9T46uVNpOS/c01yz43xBjvQFzuxnRZG9603j2PT9G+kvUzT7+phKQeYmP5KZ
PtRLTpJAOz6ZqcH3gPuOReIUT25gRc46+zHTfpBmfWFGbGlCxIWoLSkzB0KINfMjnSdnxCkl6ix/
V4J5tw0GZq7ESmel7m81BfCdr3/x55mCFibf0L6JlW6MiBWmdnn57Dlg5+wJCJ1ruT8wLtVuWUey
hUJX7zzJamXU6Q9I3jdPF9NFMyncjAC8jH899ssbW1cvwlg/aHphf/vDMyxHzmnFyHlNp+86LPxt
0k1vau2fHNuOEN+/ZWzUSOtb3yGSTyzViQqMGqk0kUuLwfaUqZ3hwAvLamPZDi0vdc8oaR38O4QZ
ziVTrEbspmpjNLtnp01vM19fakrNzjZOI6a/4+AnNxnwLyCCv6YFOtn5CpsERnL6jqrkzXGo8x39
pUP3lmXEngjpbYkCyh3KS06gebxU4VPDfJXl4ZHI74MbtufQIjKVvGBGUmIvOQTd1upjWg8UMe9h
Ab1w5ZNclPPE/uqvnhaofQn6wQXFTaL2MHqYpWQIf9Dg0I1nbnMVNyHRJN+CFmu1mAJXxq+wKTh0
O96mxcvUT/CfUxHewHP6g9r/uLQBlMvBf+4atqSM2BOavGPLum5kFHMwh8xCcCUB8sxfLomaG+ka
+4wBz11jpXG9OGpf6vY90zSyduB8wXzg+ZdIvNaCicsAMXrDt881hQGqXUXcJR2HXu7EA9Gi1+/g
G+8B0PygIMXRImcVhvJInXpIrkQsy3b+zOqaobsWTDLaKj8LO3lE3uxeVpTI9ipsts3cJAoSEBt+
LnFWhTsKu68xs8tvjqqPtjMOWiIfnKfXulY6cobyHewQgd8l+xoFeVW0hMQ82AHY8lqmhKwq5joD
2ZWZGXG4vQU819c3oZIp4Wa9/W4uDSUFaRicMFmKObnK/WxnzfPZNyfOhGr+VyfVIcjClSATiGQ+
t3hCATN3z84y/KAfyOh+jddGmRt7bo5t9+PpQw5ffKNg1G1StN4slZzbcDF/19jzTCAEU70DMDtu
ajROnQehbNQ1gO8haig5giFEc8Meuc+7AzyxfpvK9E7VM1mJa/nee2TRUemhnAT6ja/VenUy/WJK
ck8W76JW2sSl/TeNr4kamZiqm1Uvuyng+VDNdM4GSmD2kd2SPGeE+sY6P5gtEtlMqL9O08Cueoa4
DpF28aujsgj9kr55Jyx7O7NS2ipEqJHi0IPByAtQd0d4uHbslu79ZLeP0inehFM9ryDdWKe4U0Rg
VIzT9NMZgu5o9t6J5cvJ0uZZWfP9EhAqiwCNGNRnr1NfpRl+doUmCA4Q4NT9zczOW5sQRfPCbiQ2
qAY3sKPBzX00fnXpivkxtxlMJqzjVj4TGXRmDE82IOM75GUg3jfdhBlRzJd2YglaziOIMIO2vgA9
iXSRsM9Z3bWSGQdC9mgYiCgh+ZxJefDO2XMz9+4NCeLfOUJ9VP5RqCO3pSEq0j0xSfSu+SHNigvm
IQYjEkFurYZ/KW4lZtIfyvdVtGbjgQOM1NdQAVMdv+2QL9kTX+jTaCgVs6kONVAyez9DX14c7pwp
NV48hyo68CCFwk+geDP0HWbse98N7iTy48aYHbjgiXsqSQmtpXOzGHMDimp98CqZnOTCetOre9h0
XI0IGCQe3PHH80FntxOzotEw20NVSWjPAigmpCCCs/P1ZlrKzzK8prP5RM7ObIwMbnIpWOxX7l/n
ecBwM5IAmG1vdPLrs1LY9EuQxbVZB3wc63HuP9J0ulvUN91804RPSngPdjf/Q7JCEtjwYodEJ0Jl
hociGEvMDVE9WfOrQoKC0ETtfTasG7fn00q7gfhrqHGN7e0HvsqlelVGemM3TjwvQHyB7J7SQYQb
YueXqOjt286qt5YDrySY0p+kamnygCqTy8vjyLqBfhF88GIO+2YlUdZPa2/HkPYyl5zYqBdh7at1
Z+fFSc/DcXLKR39qGeI3+maaHP9uyFbigvCiZzw84B4WdqLW+hkUgTo2IyRNtkS37IArdh7ql/p9
JVXFu66SgNBwrwAjvD4pK0GCxk8iATsLXtjGR/vt8/Hz0vuxHZKDMaewvodyiIV8SCCyR34w/iKU
jtGUqohE+a0XButegjfmv9kH2kn0JlfDNQg1ISn7QpddWTXdJ2vNaeqFv64z/JlM7u3cuM2II48g
0jP1NIBUFIUAjhNWEI9Vu2dhkhOWhEpk5rr1kHY9rglT5cZADWk24mBasBe99cqCW/muPOLD9sZ6
zeOzIIvaBODm6Dsd7Abr8BnyKZwbz8nuCjsn6ZHQNqHrzw6RQZmt/Q6Z5HS78jbFLKVF5AWnYeG1
qmddbwvtnIqRfyPf12ieOjYoiRPeF1jaNqks9iyc0ZnzzOD5L+Pcr7e9QTAn+HgkF17zbhd+FC7p
Xvg62Y8WiaOMK8Z/6eDceGo24qCzEJQt9CYd6g8yer7yNfwm3m9hvm7EnddcBk52AzeHhw6a6PLl
Q5d+NFXm31jk1FTWj9PI1za7GZYB1CH+nJkRgjGVOxVO7NgFAXCUc6hNS4Zttlhv/fmuxpGJOoLI
LTMc9quruoc5dIOIXn0/6PArMIMXl3Tvw+hVL/nUPzSLz8K4wx9RzjRiYnZ3DI1zYq4kWvrgNTRW
+7CO7VO2sNJdfeuuM1me9AtYcOZXaKyrN5C8QPnEcDOt5StlGa0h5/jWZpG+zggl+KcKcc9GOsEd
E50UixKZKcN+DoXamLNUh5qJNht36JzB+F1O/m+5MgVzc+c7bIp/xNsDI52K995HcapqZiOM7f/k
/BVIWI9EJTadc+xFCTcsMR97Yuv3ju1N0WTB6cXL0uzsQB6X1ppvOruBWdpZLyX7F6vs3zvC3k5Z
Ll+7POGrN1BGEr5LKPzIgjlE+2PpGf2Ws96lXJQzC8gkOTjOggwB4f7GHlS/gciaKGCbySzIz0Xr
cNE62JBXfu8k2XroB/PFCJ0vXWq0fXXVXOcXhK6v1kNTZ/m24e5wUvdGyPW5NZzi0DLz5A1qokLe
9+QChnaAl0bo165xCLAhQ0TYZEKL9suosY2VJr4IBtfl9NSG3bTPTEQ6rMZQEEgs0+Wwn8wc0Upq
72USvklLGRG28/t2ZXuwTB3w+erYGPrXncZkM0oSIyThG5O5HsKVQY2lgt/eXn74zxIxADX1faKI
6UingZImrc4eyAum3JrJpEUEitUd02XGNT2PL9lUx1Pav0yctcyQUgY0r11ps8QL/Q+nSD5nwQ7r
+je9Vd6Zxl1l5hXCWpwaim3SPi+4spMH2qZhY5rGPYuIz5S4bWXd1TPbOsIk7uXCXJ3p0Z1V05RQ
+TVF/9Lo/t6d3Zu07k6Gud4NlUsjLWwLnXO1H73l3HfJh1T5ZZhJkL6CRlGsxnqF8mN4RngaiOg1
Ar4dae/gaB4dY7mg3bw1a0dSe0TjHAK81ggkMNsmVF6D5zxrMsREBcc0m4bII0fHYQmmrlex7YV3
WYLz5srAt+lARdPb0UtZ4eJZAn6DOf8kGtsDVsaoDY30YWILHYupfe3s7hfE2/PUt+IynKoaQ+Ey
L90hQ2qAVC/ACLJ8mD7M25Rx+1TQBgMDMQCOONvSRhFXzHlGs1SexFipqHeWe5PQPdqBgRvScr6c
FMYr0RHbqgrKvTX6v5MfIN2u2S8YKT8sHR5/Skp4fet0AH3EcjD6z4qh99FN1X3pdz8EBFJ++HyW
ZYOsw7XYrXhUET3pYsRCsH7yvm279rZtS2GKlWw9Cho1BGzplu7rNjTVCyBaWh5qA7JqQ/xyJLNq
roF5qiYGbqeZdC14vC/efJGdOAvPf/Knlf10S11mVXyl9k1ZjqRIKJmBAzI/3Kwfo8zu+SwCl+yU
iXwUVb37dJ2AUTmAVU6Sb0aHHLV86/gt6m+xjJGuXJNdfE9mjo06YzLrmo2qtTftZDpOQWERkE5c
CjhWOTAlrZjUzFy9dD/Nk92p20kMZ0ugyLKk+bwYhKwgbCvTTu/q0Hzur2Ntfk+MnUxtPFO+esyu
kJOQXEo6aGL1T6xz0RiWbCOs8tj1HuFNztJFgeQGv64i3EnGZtGKqKqSTdhqJmyuchlI5eeKU5zJ
g9bHDJ9HKnt1XwTmsBWrU7HirnlSsuDEAI2mKB2tYzZeubu0FNRI5aGdMwTNwv9JSmJmAyTsQ+Xs
87rnjlI14bzFdzcSEx4Kz/qmZqlydU+0angKZnR3YXVvtXSX2ElYWIR5umsudKnedpjmn3ZGzj2u
SsZhyo/IoUZt4iPv6hgso+hxqxi/ZHM065SJ+1CRyGb5cZAhwB1M+8KdvnVd6xUtZvYcIBPbVCHJ
henQm8cAiUfGow0imljl0e3iCl8j9C7vJBtkprZPV5nXVhSU6XO+RMZItIcTFtyjzvwn1o4RAoRm
glCqF3ZI072RKgSyeOBA5V9HUTC6N76w362Fok2MxT4Iq2WvB83TJ5T11Jr9cUj0jfSWhBQ1wRVv
+ocW/k4crsiv8SrvlXI/idZ8BTBPx1HtO2WU8aCSNL56cENfa9KsFfOG2ftkXmrybfvmbVJB8w6Q
96FsnOQtiabd1POJ+PM7K/cC2217P1HYzUlgvPfK4/D8NpxwK/jF81izMQT0Y0tyuCkjMZNgJYP3
u/cFnw/opUMZNM1d0y8viEIzdIIFU1fSKkJndlGSZX1sLc6ryYW2d8ZeRaFXIL6r9cXr/sfcmSU3
jmRdekONMkzuAF45U6IkSiQlBV9gCkUI8zxjPb2G3sC/sf6cWWZVEZWVaf3WL2GZmojR/d5zz5D5
D5NkiS4pNHur9veMvyFm+MwsJAUi2keroTQxs+5KRAt9a3vGgWgb0zBDMPCp6jzmKzB8jpHxvbeJ
jSkEScNTh/KlCXumst3JDcyjC0sSUMw4teZMTuDYchD2ch6hN8U2oQ5RYm9iMZ7VytR4yOE+4aFZ
bfNi3pMYdwU6SVcQABsci0PMf3tmpGEcw8dh9WNQd1ek+UW2Vb0tShJGTdN/AI9MmP4M1xlkDumO
/mCyRi9t0liWQcyl0NqiBFKBlNHE48kJLLZZ79tspU8ERL94Zvc+jOC+5Lbqqotshho7/pp43QqW
VmB/AdStuYsETJqBvpvjeZcH+gPTj58UU8aiJCuDSL1JdvDqZv0k0wjOGZy/wSiormzG1dH4xS2c
1k5Qn5oIBDJyPrXsaNjAAsgR7iqfZ1q6fKY2BnsWvS/GEiuorltirzp2hE48xMCx1RbIb+mZ7M+m
Nx+CnD1aS9hhionUFxzV85UpzZ3poVhpyjK8c507M9eJn7He0R4M2H8j17ZAcwF/qjR5Fyl27MXc
rr3Kbxa6Ob1nmfdAM3zUp34TGOzy35zJQf07Hhm8vnolz0jL4F0TtbtwrJFYHB042GLOlOkxUI1+
qcVwDBQbsvGT74EoL3Z99kYoWdzVS2N37wTw7QgvupBIAtDsjsEiVvmUzSheYYcv5sKiD3fi7/kc
hCie62Mh1llXvJf0liS57GDzbo2Bj56N7MmpcWKOErF0MEFtx3prDvVDOn96stmrD9I8C87g/GYU
xrvjgMrKSbwa8R4i2husK7LH4mph+C0tiQdNLTfBAoxmE7mK9SLkpQov4Ry+NLS+fUddEypyOeyp
JREfK70r9uQOPUcTV7a7JzHwZ40ZsdMYu6mlgYl/ULvgHV0SSllnVK5I3In6EzPxvGpoVicnHAt1
y4FLEKjSFEbP2Hs4YkPMtaxqJ/PWA/pY+Gkv1mgpFODC3mQWgvy1ZI+qlmF+ewwdwkcS9mxHwjAG
wNn4IgRGBGZrYooJ4YtNUUvSKmdKRJeXXzE9ekMlZbMbBYjiJN4EszYfUh1hR+w92JqxtasgW9rI
VebUYXP13QdqTWeV4fAT1s6bAw8a+PA+aBn2Dn3U7aqpuXZl9d3sBRQvtsCkMa1Dw0TKdRq4+l0y
wqDnyNo0vO+tAxXwqOQS7Oqpc4eFkLbUkvBkzV68cjMwRDadsRvGZRSnSpqAmj4BLNMjIlDrfNfU
2aqZErb1WGzzKCWFi7G5W6xwEqwvYk/4ir/wjXyLgOmb0KxtkDRP2DIEm8rXv5GudnHUC+xMqHY6
O7SXaCTqXIIXmffxLLN7kkJB+Afz5+AzNLXui4kOz+YmxxEbuaGLR6d3mfOzMiaetzXi5sdAWjXS
Eoc4Q5ZWZnjNoiU2QZvueje/oE2FNuZWO8PiHW7LbIcOcRfBiPJtq1p2dX4Cu10MtrWIW3talANz
TXDtd2pF+tQ6e+m4odRHzJAR8gOYMwkPS+8hNgnUmKx3n5jdldbpu5JNfNHL9KmN9NcJMloHzGhU
zX3cuW8FpHAUXDl8Ke1z1PnG7LODoanwJTZ5cw8QUab6q8+kQQsH+6XypidZ0Q7r1lFU+VuUW2eK
vfuA/ZQJcrYzgFGVhposVxYoyQymh08Bbl6hX/5eGo2Es5y8EM+G1i5DnEPzim4nGpZ66t1brBds
7tW7DHkbnR5QhctDVcsbidw4a6N448nxR8H8D7wUG3rDUMb6JnzpAoJA07KXubi7Q8Ao4GfKda9b
zbIONJQkTZlsB5UBWA31E75Kz2xRBiq8BgUlt0RnXL5I7fwyd1APM/zgcweqsgATpkmlky/knvEf
8mjbfO2cZi0TCbe4IsFHBt8p3eEmUQAtYgkiwEH5nf6D9B9tSRLWK9re1zqO0XvrdKqMCAjY3TF5
zZtaXzpVe1J3aIJiiOP/K0lqPbl1M3l9msYcl4sIea4t8PmU0fzC6qAvk8jWdnXwVcJngPIeTFgH
tTu3mI6jHT0RMbHqywwzfqu+u63BVT4NNK+QjApoEhN0aMVuOeVSkG+phI2EvVU8qGR8/2yK6Wc0
m8SmJnmzhv/w1Gs0uppY5bJf5rrOH6GlDZb9ti7K8wgRa2UIXaejDx5HfzyZuCcYyBmHWpw8qt/l
RFraojBV1sLw2vf2g1vPW8ucPqIelbgduDuWmMewShlPBt5JG2hGHaiJFZ4fUAVWk1oo++hq9USd
ReNM/GtEjnYV5Y9JtrHMhtmgDoBj+VWypiq+aoVxlL6gY7Vm5PiDe0ZXayDJy3/6en6VpjAxus9/
xBgfkNqwdy0nPOlO/1GLoF8Sp76aSt7QIcQZ3CfwaLAIdcnR3a+axtmHGtHUuJYwwOR9Eqxs5LnD
LTMp/Idr3VLqY0Z4pFaOiegxF7EmIHWwJ+H3TvOBqMXKMGKSI0oq+2E2rKNuAwNnk7MLQ3r1XKej
n8ZDZAfXARsYYioUcz0ljARNFZNl5LU8c8CvDk3ekw+PtkqfbfNsVHDu7UBFbteEz7OLENz3SHAS
tIQRG6iusSzAdfDDziswCtE/9LLm8mo86BJZNInZm4LYGowKxJ3wv1If2Aj20gglJd7dLihxOe91
YR0pxq/+AMACD7cR82eTGmJHds+H77N4GqyGiW6eWuTUFgoHwRqjBg7B4NFMsJPU/nTCAWC8YyC8
K3r7TFmN+j2bqUc0KVfdYzMT6wHw8mwJ75ubtizsZB4P7SG1xS5uzZ+Gj/bY9EhHlDMycbbRsTYP
WcNQL0lPxOl4S4vmbWn2zakyCT7rpk1tIUos5HvHlGHReu1LQQjfog+Tb7WZZQcm2prf37NAqCWR
dLeJWE08cCHTsi2XpW1vtZkoKeE8BRPPm/RdRrtDf8UfpV6PsfsGTVVfC6JJ2+QVUwTk2jaMH6SS
Jtg+XKd5TZPeL0t6g3UDbOpRaLo2Hfvkl98GfYR8ENbgtNUWVXWxymeyzSpo8jwkn12eFVtWT+gf
zgHlEjWLoSIMbTZnSRRPS4nV9O5aZP3JbKjyZFS0S98P1nkMEzWIgqcAxeGU+mQQwiwCeh6gLu4S
omqNOXjpJaEmKaQCx3A/EfUde5md1DeFRbXgaclF7RvdxmxcewVC6gA7MYUlAgyMqIMqbTJySPsT
wbo8gaUf44tc7tymuCOl6WJk4b6cBgBcQYSXpa9Lx3yF9gY9IT1WRsp8A9XcXaZ1r3VQEQ3SjBFR
TvAxW3B6oI9V5eQJRLgGp4YUboyT7njMmX+09xNTJZd58aKLSY62s/iHHiBfHbDxANOczHVpy3NY
9xCgrPAC8XA9Qx8GVWCIF0E87DXYygDt3GP8d7oSmDHzWuwKobeo+grCzFC5eFjM8RXoxltGaBfo
TKDdR3bnLe1Oe0Nmehma4lBG5lcKjxySVvLDy/O9B3uEBiTvaF7Sn0YtXoshevIz/wPsXmd6ZtxD
jl5FmvvQOdA+GDB357JnxGR5Iwa0wr2O/WWO+nKFPdU+L7NHdMZkws0xRPTCO7IxPKmXxcVWFWyN
rjlNWhjNyc8cj421ZiWQNR0c18g1rBi7FjO9BHiFKh2C534mFzBkEOApkwg1GTS9miR4e98mZPkU
P9Mg6jaMGowomFb+OCzIrkTUZK1Gxg37Kc1IuKufPWesN7iYXnXozStVCdr2hIETEwLqZH9VJnOv
JP9LQ+qHoWXDD630XGek0FjegPFzRGGZpIz4iWBGaRovhXPvNtEduVDvMLU+sqQJyVcrzwjfagPG
6ajTjVn1ykrM+9KjaoL6Cc8I6nZVo86Lx65kM0ao7mj9qSnGeyfQ/Z36U9owplSvBEXWnbkuWNrg
4d2XBtdQkbh1dzFeNRiNmNYhV/UgHLfFfLLa6ImXIp8q4PRuoiAukbEyfglcrBu6q5ZlezQZO4CV
e31kymoheEWjjgSkmIYlITjbWBLOXBGhXUd4Ehtd/KOd5gMwhFjDDMdXYXgtCp3zQ4LShuluTFEr
NTxchOgBS5HPiACwYGM1/bU59yuFw1iR/tFqCuJ2i2uigWfliKb7QT/ZcymgLQuAkKLeGrlxGaz0
MvgMYCs10NvH2cQEyfj0inLYmzJEVRQToWtWjKY5lDybAJLIdxWhE0LFl4fc7x97k8KznaGJhPIR
xRqjZxdSMR3IUy78pUeZVxjuTzazZ2rPndmG4MghAgzDvk4Bs4PewRRm8uBDbYy+hDZU2vmCTZPK
LxmrO+jEyzou7yFSrDGNIFRnosH1X6GlQa+0IL0xvoWFfHVn5GQ6mtulq0fHOgDsYX8lN6A9oMG/
TqSfLFbOUYurdRE7W7+s9G1RD8CLfbr1/JmZ+jTexY59QiaD0N4zPlCf/0yL8qDF8DLNuO43LdNB
ehqyislbfIkA0dZ5LadtbvFgtRHMyP7aMatewukBQDWNbo2xDKJcIb0lEVSfcU1a3s12758OgL+Y
2n3+N+fB85+aCv7iQvgQfdZFU3y1v1sP/vJT2/9iYfj/oT+hi1Pff7cn3PzP/67/5//8rP/dl1D9
xj9tCeU/TCEw5NMNaZnS022cKf9pS+j8QypXQs+1SKc0HcP+ly+hNP9heQaubmApKEZd5XOJiET5
EkpDfcuVrvAM/AyF9//kS3gzxvyXSyfoj2ELU9oco+tZeBP+ZsoqezuR0k5tynCezJDxRDPzCCVB
+6YVAlqgGZBnH1Wgou2zGXXuqs+paG2NRMlS9T++LSG/B6tRTHQt5B7gGlVsXELAmBQdwqw8lrpg
5BKOHzE0EkLxynVg65AbJpitIxJC2+7w23L1zSyDRx9aSNX9nOzyeWqSr3AgHG2Ey46n6INm8WuW
Ux0t/JUYkhApWntnr+ZV4bWfFtGI75yeXhm23WW6/UaxuTexoogI9a5c8FN4rjQs8bwZnfBbqzPK
Bwe6GklxNSaZrNRfi6ZPq6n/xpbaVPfr38xQb5dZmjg/ukLn3mEn+av5Y15H0K1d3IxmDhDjjhQ/
OaSO4FWY/OBIsvJ8EHEHuqYV2shncVJsq/zL9rHzEbZ3Vtci9ri4kcNF94r8Tq/MNzyAm4UWScyM
iLSn23AqbY2c6qGdQtjXHl1fVgaXhhIzVL/XRYj4ag+4MgvL1WxV0ap2n2pMHlZDyO0X1BoUCNni
dpSlln6m85v0nXNfhV9x75+7yLkY7nYamMgbYQcVrH3H2uDiVy60lTkp15GWrhMBuCaO2Dr2yyae
CblhSfQ8K4HXU87Uns3GYBK0MmZ4SFkI89xi2A8bSXusKeVR5JgPhrjWRXbMYnDBwHU/PC1DPMCq
b7aciJ0pzU8H5VtTJJEWrYK9C2l2cRZIFxp+AHXHjZ0RAKr/sHOqgaEaVmO2SPbWKIdd42ZvXcfI
PY05l1oCYiYCXC+XcM/s9Gq6uhJDz3d+VbyQC8MdStpvA0VRB6evMIsn1tsjMphziGzUIn2dySx9
eXFuBp5HngiYKYVGBiGeWcyhuT6uk65tC/s5frjR8sdgDiFXc+E3feGcR4BxLYyOt7fKCLMrwQLb
WBs/gyY/Ql7+Ij3zXJSevZS1Rh8FqBUAhOG1BPvQDr5kz731JB+We/nS1doDZdyitHnK1HONAvNo
ph0EnJYXWvarPB2+i8khhznyICq5xg6fhy/ZWFwIPfia8mLXdRaMNs6mY1C6RLscufVbg+cotD9n
K0vMvhL/JWsI4XMrUqwQeeu6My80g/PWiuh9EsrQikuLmPuLmfuhA0Uak+gF5v+75p8aiYIpzvQv
dQKo9YlCJd1ugdPOF8gSBj6w9XWmNLD+gq8KG46F1XanNDCBYXFtQZtSbJo6vk8j01wjcjgmmbEs
BUecaJpACDc8VAF0BPXsY2nP4lEpjQVdj1Xeu6HxcTu7USR/43DtKrfsX1dVIQxHt6WHpSyRLb+Z
AeNH0jZRBxOhSeK9M4wdco78w3MzQGPNusAuODgkODCl2kwEmZqDTrc+0qlFuXvEP48gyzn+cCwP
+y4FFYRpvih8IIVi7u71qXjBWsXkpMok2U/tzNutH2pBjRL3ZEdHKZQEcEXD+NnafKReu0f1U4kD
7pwDDISpsUKx/E3gH5h5DHLqkPejxH4Fb6WnEW0I3WZnWoidxkPWGgfMKT9CDd6AZslV7Gp3Msk+
8gS0PBl/OppxmVPzbDL/IZMamIdkB4in5PlpWOUsDHyieOpQ4eavFXDvrHjSIec3c1xaTAGGDm6v
PsYcmId1zQ9bnW/tGBNV+/jDVaPVsFFnL/tu8W+b9T9rmn+PNwQU/ZN7ZTmW4RkelSxb4a9LM5fN
hGkEaSKA6eFxXuoytZpxYFSFAt69DFTEJKpdU7uFshhjPtUAFySIF/QSgQ0/7c3cpNFKcmaa4d4D
Z3Bq8xoN8H/Ie7vM2OoKQ/+pOcmHxP3MwM8gyLnkfYRSY0y4Wigm1gw6nolY+rAK+2J6fDthYY+q
/PuogefiLpSVxYchfPgaWnhCrfrhYMTEqCL7aC1nr9fOtxQ+EVomrt7IsoTaMMPq0FsX2HHCO7rN
2yhmi86Hs7Mfci6pSfoxFHjz0oTtonD6ozGII5Io7Y/vzFHxLPLmOMNXLuKMyOUYBaUJAX6QtYd4
kXMOEmW23yttlX7IQcAwF2Nc566xGNwIO4YTHPJj3SCPJrpaiQkWnrOQ+QEyoaIygIidCQMDZ4Wz
Z7IJq0sTMEZNZ0XjSNA7wwfC/ML87gw88nFszvDWkWSaaE5hnCGDw4iN3G7AlDT5m2QP59cgBrVx
C/YOHg7D8lxChX97OkD3okCrEOUxFabFiQ70xcdscI/zzDWSXfHdtXi+dRqLNiBXFdnB5vbSFTzT
AVtuifWZNI1LygKA597h9k1sSIABYm6WLC6ti55Sdw56Unyon+xyg6diyj60lI+wdJ4R096SEIuK
rEs/yta+RCSIRYN3tGqH6RRdjh42x9hwuZYJFwuTQpRWHAAk6Qv88QMSQQ17B17gEXSZiY62wati
PQ58UttfcCCilspgPmg5037zld/D9sjQobFG4y63ehLlo71jKgGXpzPTBRAYSP3JzR4cirehNfin
9/knb7o19mKb2yIAVRYNeAf5BH0jCx6OjRejNS5//Q57f3aTHGEYtqqvHcP8zXJ+yrWGM6nNZSzB
oTRfUWiMRxy6jr0Dd9spPkqT56yd7GVLfP3SsHkeI/M+a6CrcP94ra30Q63M6ueNmWloq+ebrEqx
lEvZHqPB/e7DaZs1Khahs9Dm/AIoHxHKGlqJN2JMXzwfhxv1WsosUg4y3AOghW8k9ryoe6UW/IBQ
YrKoXkpfYK9jHGSPXytmROrqFhG/xfT6knji0qnVszXsY+vTk8fw4abtVLUPkcSnWLdZgtSe0jFf
xDDCZMEIlUoKP+xLxJ/NaVnxe724rGaG4C3P8efNE9CrEq9TdtPhZ95oTLRSjEUFTWTBSuNr3F1i
YK4QAuj3g/6hrZnT+BMDrUhPvg0MHWkh7tX9I2AFczeDqOSZFC0Aj85l8MpeNxYs50XKr7Rmf8DH
91IHEECecQn62+xS5z+LaiFcj3cUa3fbxS/l15WbCwiuaygKqV0c57aArJfhbFMe7aw40rhc6hCu
a68VVHPZoeyhVpYXYc93vZUf/K48TmF5tBgrxug7daqGsQ5hSFftxY/2pscU3MzKtROJvdExKtH5
Zp4F07bQp3UQ3hV6+xFX+QE3hyP7PBWY9xLri5lappDQiFPKqKriCNwi/soZmthjTBVtYhYFZJDY
K04KkwTCmYpYGezY9TFxcVhrwwGALdRiPFeJULcCyPpdcUYDEW19F6Y8Kb/LP+oys8QhxNuaTfmk
OelzG2BcWzVPVks3ZO8LfB/WueG6t53ExttoleZDstMZjnd2Wa6rqbtitnGIPHt9q1htBAIM/Zia
9F6ylqKFaYRrGww1CqiQ8r6lqGBQd0bbA8Pfrrd2Elwgpn4CFo1S7OAM7Oy6cHnr2bOmTs9Whcwz
0CxOLIvh8eNID57TybvJg39WwT4fRlUuOvlB6tol7La1yI/UGSz1VXQOEnm4VdR+TzeBxfldVY6f
Wq6BcgSF0i4v4Toh6gwtHI1xSPYhly81q2VaRNHMVobK1Qr5a61qfqqCvx2SATf7Z8dQzAU3/LII
WVrf+ooyK3aiB7Of2GkmjX+stDhpDZ48MxyOyNypx0Y9SZWqMkeTZ45nzy2Z7RDLwpWJDQK6x50v
kq9xptXD2aZfxs25D5y7uMNVX4t3CQbdKIwoa+P7wk2ugZ9cjSz7akfVhaTGXZ2Eb4Y65jFo3jMp
9l2cb9sp+tRg9ng2LZEXUUhFk3FgGHGNej5ItSG3TntOMGKaJlo+6WynL2/SMOYgywxMkNp+WkfN
9C3x5/2guNB19iUjXKYA1GFqxC/0YfAFVSuvh8ZD0vKkzIyKkW5Jl46PQypCcR6b7zJmEDbkeLzH
NWdiKr89SnHuNvKnQV7TLLvW0jnbih/PG4Hw7TCwg03QvvPoR0VvJ7lqmp0ekKhtKi5p3MVQxbqv
qo2/CnV5dOM9brO30HfPt+chYp4hFFsfH2hakPnYudl1UHV95NDUqFtjDdlrZeJ9LkKYv7U33Let
o4R6vMiRuA+YbOXccUL/5LLLxMvQxW9tzTkP6ma3thIHGe+qpbk9b6r1HuPiNE7J91r9mOrdJgtZ
PYrvzC0Y+UTXtHHP7L1nM+XKiE1n5i94VuwKzV27CpsQPre1rsIXwjKWkLCxXEJcsCBhjU8sXx0d
Jf+QMZDR5fe+Mb4sH61GzC9WysBGrS5Oy8+r/ju0FRCME+6kTprZXRnJe6sJy3XeMvJLXgvPOxd+
cqhp+W9LxOwkM24cOe6PnCCRxji0Swp+NrXR6k6RY1HAecEXPjkp5x7hG02TfWsmkyg5tWBS3Ffv
3Efp1c24AlrM961C7IoJcl/zavTFUStARwfnrQjuo7x5Vx+X2vNxcCzoqiQT0jafg5yRTTBhX4eD
3rLmHg/86aATBhPa2SSvYtzFPh0rOQD0DZwfimReMXi8sRieZKn+p+XLKe8wL8YXKu0z6OudUWvl
An6Zu/Bjlw1cOykMqKLtryA6ZHK63E4fn9mlM7IX6VZ2H8Ophim6MJRfy8huvKzU3a3n8EshQokO
0tJhxW/n4VJOL6SVs5wbYCbZvGoq1kF7yq8lZLquhjk83dlNdmwImkotgTw3PzY9sFMl4GwGG/VY
anV+dKP0S8OJBeKGi/M2jKGm5JP4GzzFyYzrloNaERCnNdC5hbn+hkd3sjI0woXAgY6hmX6MJZy3
JAeFM3vtS8gJCjSHalps/kHf/BgXrTo6ZrcIWiPGujHLXYGL6w/G8/Txfg0HK3Uf5cxtLzS6b1i2
4yp01mlLxQcVAZii1j8Lx3pgomiuI3QgWrCDCs44sc7v20EsZalQA24pUaDIknk44MAD9MGE48ao
tSMykuuAUcCiL+0d0kRa8chj6JIdJvYI9cQ0OQZyYi6xoAWuSa7md+QH8Q3IuN1k04As7cvgb9Kt
zD9r9jxBlQj5E7Ly7xlUykcQBB69Ru/57OHI0xM4RYSnrpNiXFpeublt3ZiPXYlNvWYZxn4B7geE
OkCPVS8luuxt5athITIQuKjRGhTeVnCPsOaY9hX8Yk7Y5KvtFAI1/nWpa94iwn+DFqRtUek6kANM
S/yWQzULdM9eTbuqm/OBJOkAkRnG0qZ+sVvq3JReTEtJXkrqczU+w0mEwDPTCwaDWy8KXKhxW+Rr
qhotMP+utAqTT/aRzDv62Ch1+riYdR6nDoLvGj74WRWUqYRWgwsBI3calyDAH40XjqAO6kYGLMWS
h/RoMUX2u8dZnx5ijxbUGHD2sSUF4a2RyakXFT5TifZZVMASCBRIqSy4kvTcBlXqrRNW/XR0Y1Y0
nFsc4R6IcRlbrXVJWuOVUIOlR8TKZi6p2CMqccGwbQnlYcU4vwV7qE66G+JhQ+1qNsVejM41bNFa
JDQAlfvotOEeCAoUkPqcieS+R0UTlMYJp1qs2OuNZXVf6TYdO7mdJXjxpNXvEy7iCyHNeOk4XgyM
xOEzTIw5vZWtuxDgmOsjBbsoeGDy+5NmvSrU5YbZGAJ2nNH94M0EXpV87K3lcN1xg0GEhzE2J1C0
fB0B7WPhN1R5ZrFyHbxj8hQINeJUiiq+5AiC25cUCpq6SE7bMnKXxx6LKGItWASyH7eOpRVbaHJ7
P2onTBc7F2NjylJCA5R1AIhvgDsabSbsr4/JgMZCD6meBm20LlFgXKLuIZjgiBb+t8p9aqhxlmWp
WgOjXJlo//H2bHFsMoaHdBzPhcvoaZDaD5mcoet9EL/3gf3otnHyJ9UhaFawL4oCa6tio/5/GN1H
F/tUcwDTSSH33jqGPnksxVuRibdU8OxRGWKNlYujZ9WnUJerqueCN3F6SIr6+YZbaKpbwc4IyovO
valK/UKi7yGhj6faVY215bHq0DvfWtOxP/cjQwOiOcASUOAFRfoTbBTVW14cbZq24tYhqjY2EsZ6
6u3tmDE15bFLJYsv4+E/3ovYFpgsDn8Tlmb9Glx4wxmkznzAsW3Hg+jw2xxGh3wIfI5WQIG1tyIz
nWCgMxq+YcfgQT/q0WFaGn/d5jIEqzy4vXwMTP3J7cw/auQBvdNK9vdlQ80Ph/NwW0uLt4jR0mLu
nDvS3naxqm3xuobQlHzZ/JA1jMYS0latdg21QCMPPxS+a6MebHejZ1/VBvrX6xhq5/+E3ZiI6MKT
Hn7hnv5b4GBh9bgehpJPVuUf7uR9CE1CVcuCzdRR2/0N/K9D/9xz2M2EwxeCLOQpX6q6Vluraqow
XBoW3hpaPSYG1IwU9hUbs7pQk+Hf2Z7Y12l1pCs4Ytl5qYDL1TzEIyyhxfgMV5PA2Goo9PLpTlWi
6vrfCk2xFlX3gPqAkiPzz1ZMydfjYzjMfIynu6+i1D8DkR5UN2kJdcURZsRe9ZJiGhbiXp0o8dFc
E19CfzG5Pm7zdHPYlnkCpLUAnjfhpMWteJL4cTAep4hVTSNBwt4i/h7YGl0omSC3qVoqxX0fm9fb
NzWXSUaZ08mxt056elBHrE6LTSNcjnW6LSTQTCV6tvCRTZ815jEMkCOoEseOJFTxJN+ipXZXfsM6
JqyXMVA9Ql02yqclzCkQTQSoUYYLM9v5rSDHIkYsm5QV2InBhIu9q4PZ+zN9bE6SQubVd7deLaNr
J1wbnfaU436mRV8NYB3c5WaNnlupR9GoVrOzLVOsvVRNzRAJyonFNAyHNjClsjw54/hAeJO76AyK
dS0LlkIL76I22AfTLY0FK0DXhMRCfaVqY9U2eOEmnMoHkwojCPuHIvuudnLVfwtzPOIdvBg9Cotb
I5MFbCvq2OaWP6fGRDGDh4WBKfszNFHJVt6RF4LczaOOTFUJGCSM4wx1q/F9WEaSvG2YdPfVLL5i
+eyjOwaw5K962L6oJtFkjHMbpUmbg9UxAMrs7AACQbtGozx58TPA0w6MfljNlfoAVWGoGhANRYIj
wnLww09fDXVkH2wDX1sFoXa+dem3BtR7KUV5b3fWTj0A+GDcT1Fx8RsOE9uFLx76x7hZqneh8eVO
Pb1hz8f45nDJ+t2//o5BkpOU9TffdXcILf7oc6yZ54nXxnHET4jYZgdrruzPYjyQwHe2eC//6JC5
fQ6tHE/JO6jHrMZJtyFWX5XHPEiP6v6q7jRkvZlygf+mfIJcbiw6OaBN8Uk2KKGzyEHsS4lHRsD6
pGrFFiQHecdTkecw6sMr8ykMhBXOwvVTZWcYlwk+3lSjrkOx6brkR6Se9ZimjIx0a3wwc+czhviG
Gm2BLy8l/0SmlCiqrR7wHk7qkt+6JE3vN7Pl/lDtqPpofOCwxlGXqkvwUpXmqK3VmFjPAE9Hi32V
ZVKtFKXkB9GfHCW4SKBeGtzo3nO9IxSY38aq++vWNd06CCRjnlhhmAKFtWatvT0at+VYEm+yYcHn
8k1dBI0STyeF2yhwIaaGt5GJ4rW1yrr4e+9898DqXRLLVFNNXveXr+COZ6BffiPND2p+l9CUqms0
TMMONOOqevBWsWYK1tCoCp+MmZAcuo/Air4SFqx8yr/D8ToVpoF+XH+pIxHxMpJ1dpuNq57K5oFg
S1TTiFvjZGTmN7ujnFJtWYmKjUz0BzVoVO2Q5hYfDs5bt0uJ3ihcI0Pb3s52rmlgAvWeWsOJQuCn
7de8HpyrPjcnL3+pIpqaG6BCANXTbKbFpnaDh7wVtAhOCRdbvQ0auvwK1EFBFrdbKUJ6TXIl7vvJ
P6qFrmDUMOLZX7I0/PX+dYOUfynDbeHosDqY87nMCH6HnLtafdWinNVz2ni19EpnemnGjKyw8Gse
LFZf27jo2J3LjZfWzxhR7ayp27iol28oyw0yUMueuk11Fj/5aFtGh+CjGmF88uVl6d9suuLP9lyX
9tJTfQPjwN/2XMKLIj3IJmMZZrznYYoEnvUVX3WaF0NjUFh9Op22zO15GdVYumSH8axYHLVj76QC
SOUNwfTPtTajqMO5qavQfGHSpfagG0aj9tfbYq6+ErjaPtKmx5I4RHQWHVFb3Z5MwJ2sCB5kVbrt
X60XHzS0m6vIxLkwTaJVmxtP6nXTkgx7xOoJr0QEYK44qyXg1pw76miyyiHQz9rfuq/baxYrKcvg
Pnue9jPz+NC/vuv2r+GutyrNgbRjO7YpoZb/PiuMbMKCuoZXnXDKi6jXDloQOkIaFTUSIgvh3cu+
YVxHQxRTkwGIS5+RpTTzXYGO7zb7URyNMmg3uuqyJvM0Se2EE8xFqxnGZAMGnzEi8ls/oKmxqZo0
SOZit55JjRfUnIgCdE6TH2puEHXMbZuxwezD78nPQkbfJuaFCSTy5SSBEImhba9mfW5D8fvXV8T6
NeWXK2IL8lNhIRmecJmWqUfu8+MlyoOGeNX/NQ9dHUF0NOD7TuneEtto1lhizeLQFSyNjDCWbEtn
P5lgu/TdqXTG5z/wXAWNGVO+AyHESgOIL6jxy/BDgAZn7blyp6t9cIpYWlwYlTMUkoro0ip9ZDO6
8QSGQAjcyk512z8SCxEuOlUBhilFCubifpXC42VJRSzBlMMw/uZhMP4DS1BLAGfM8Xgmw/7fpk6R
XgtEdUp6OeA7oFVnZqAAOxiyd7YNP1p51jB6Ed7/Ze9MluNGtjT9Lr3HNQyOyay6FoxADAzGRFKi
pA2MEinM84xn612/WH8Ollklqeyk3X2lpaUpJZFEAA73c/7zD5emG7dYxt4nAWeCGUIWnK1wEyCn
+uenobl/EA+4Jt3h9xlCuTbQ4fvHEXccmk6HgUXUZz/cpLhbzhiJqDs4lPUNXbJEViUBKeMoXcq8
BacereDswsUu229FBBNJwqzFZD0aU3XBFO+mJ3tKIiIS7Jx161w4d7PD5pEbHL8VAlUdaaf3Vi2n
0W+NdNEgn1fxHO7VcaG8+PKByy/HX/PaWT+XImypYhZiU6/otyCxRP8psJBRPNJzuBJwlJuP/A2H
MFmG0oQaxQ0b1lK+WXCZ0oITmiSbx7YFWNSc5ugq9ikbgLLGBNwzy+9GiMRTTR8r+6I0HrDoroEs
2KPlR5L11rJDRVG3b5kTCrDLBXJdypgul1uN0eje8iOXeYqswiDPB5rI17KEVCGZzj1SKF4CVD2g
0oqFkMiBIiupQ8QeXObC/S6HDcFMtyDHLLUZXymRcKuUljPu8D2GzYLRKfe00Egv4JgbLOw/w29d
rezLngAId9yZScPx6ngGhpuyLbPkg1rAy5zSUlJZ4im9hKG6D3A2tySMNg2c6N1o/LCsHSPQndZK
R/swWi+Yqg7lr/MFULKcaDBOlBAvfG5KAsyKf2Px+Ns0k7uQHqA15nOn9KsW5teyaEI5eEiN8Cv2
QgcJ5ycJOEqTHLFe/Z3rw70OY1++xrrEWYWabvO0OpVg1HLcs1Q40NxfRUSOqOQZDdhdEACU31ht
xo0SqyGkWxl43xU1fh5zHeHCUtvK84RQy2NYDmimgmpTYrL31sAi5fjRqQD5s+yNNMkWq6YUQuK+
D/+LBmfTD4RyYlDN7Q422ifjaKH+0cwzklSFpumGJYQOa/z9WwhSmgoBKL6S+2AcY4rHEe/z42WV
LpsT2QbI2Qsxp6YykGQmdtJ+BI3gYxrmd1OaXELWyZjncITyOznJ6trnKnCvJsAzSV/QH9kyK43x
X4rrtBwcyaGFhJPluyIHU7JJLlX/TOwA41A5YxI4/jKDrAmC0AU+BdfQrzEM4xu1XhqXr3LlDMyp
uvlBAreWEf6Wg1N5BU6jP8LolNvp8t6iEvN5t+W3+/3Wd1vhz67Gizq0dB615C2GMdMhv0/WUwhq
3eRZ5pE5/pzEWAskjIdwAIb9P2Lj1s471oTMDFo4iz1AzvKLYDorWvB9iuofAgyAeBSJDOQ/5CrO
BAS9gCZWw5NlaZ1lr+JHCeMhW1kWern0wBQkCcwG16/uB5ONY3nyuqzarPLBZUSNEpme9OsrCDDl
u5wTyH5fvuKOUV4a9k7sejGWxUdKcgXxff4hN6cgLDYmvMtlk5JPrcsBQiPbM6pjVXWPmhXt0jm9
9jZCENktEduLHz8rwqY9ZFE/aF2/pm94VIfy7a4ureWyJU4RUZ0O0qQCH167HKiN4oeETLOVKodw
pE3jVZBgZqoya5XlbZicEpfMldo5IUhfppLLZpwx0TSEeZfJEgrkjM4l2QcpsPwD4zomLUwmZI+s
Z/EzWcc3sld2GWoto0TM5hoCV9IHXrycinJly9ZLfnjdccVNDRzKR/Gl0nT5+5YqzsJgF5Ntu+0E
P2A980eHRmnOisvW+DaMJp1b3oY8gEzadit572JFDiTY1rhP8thZaMfapJ2RElEMSabxsu6W8YJs
JOMYN0JEyXpDHgPuvpxY+Q+5lHvVv6/dB1m2youbW8ZnOZsqjk/IwJqvDuMZ+YoYUBKtUV2Xufar
HPhskjzQMqQrJzS2wcNCGE4abCBq0FXM+vhIqfxcKn93KA5vLa4OdIA7qHIvL3po7S913QPtmN+F
o/6YOGbhDXFA4kQF0CnuJcqgYnOXqb/+uwiynW7t+MqvNwzEDDDNki47d/ges+QleZpIRA2WxWbp
umCE3Y0BL8BkPkK1XmjWyRwfW6Fs3yaGzFPkvAXDhquoey8afI9BPEU7tZVqrkzorbOjHKrxkEuw
ZVlRhLojTqqPcjArJ1itPPWWyWWL3E1TY4xFaGDkGFg2yZId4XdGBwhVeZKcvPR0qL+vRMDV9q1s
ouWBIMdE8u+rJTUBFT0RWz+G+LH2cVKRhNAYVAzPiNUyDF0OBLmY5XjR4eHlObkdEkwbQLiYsJZW
+UOiEsthEbSIojhqc4nNTxF6zVNC4MMchSWSFRpa+eY0+YPIuiN6ui9US16ctWetZlTaQhfmm8q+
TX7juOaHYl4csVfLs0tOri3yvGDFo1aSe4W8cb5cwkunuUAQnUEShM5XLSzuUS+/WdWDI15AkZ7z
ItkEvXt4MU2cCpeWJUfw1EuXmgzvXk0y6Ye4/4mciONBwI3g3R5z67HkGxYTL6C0GbMsgDLWBimJ
XGWUa2sENthhcmWt6xNsOrDFSiwitkPeHeeaLYxwOaIt+/CF2Mey5FvKk72hOJL3MuHtyxLxqCnO
bqk+/0cf8jiVr//7f/0qurytp/vXICryv6o9NIPK//8vEHn4v//nhbHE6/MfX/MmEUHF8S9XV212
ehUpiCP7iDeFCES2f1mqKSTvkNGAq9Jc5UUtVSCG8y+LPzYcXaXYF7pLifFfAhHD+JeuQkFz6fAF
GhJmnP/5H2hvglciP9MpKPLmw///lR9rvOfWgRdzaQwbLQHbGH2y+gEzMBPNCtCDBwi8LaIuUZN7
lW/PODo2xN4Z7i4oGoA2TGobvANvylFmQgSovFPG6z2MhyHGYWM021OCNe4GPg5CjfY8DTDXcRo+
86miW0KQw+2Q8uctk32lbLtjiIuJUY/3OHRbuwJRo8eQDb8yStTSwDKvx6O4v/iuHWJKIi2m3Dk7
hsYn/E/tbz6+QzUk6PRUS1Ix3pdydQmLxkUkBp8syfedVk9E62BLa3W+tZmORV/D552xHYYJouEq
yow1H5v1NLX1d6Nzbg2ZpsCMJsCU+EYtscDRlWj8rBV9D+zIh6S5+BvR8hkuy0X/8JAw+wpbhljp
JSkA8wkENjbClfJLspFucyml5biScn1l7WuYq2HQskn66TeTXsULia4A66l3YS3Ndiorvv3Lev8b
jvUCi/w3WCYvj4WDkI17KH/xsVMOo7GpQHWLy6i50yk1ezxKxuGnplraulGKAF8+jI2S2r8ruDln
nLcOrq+J23LGiId3cmV3VXBk2KmfJr2I8JHa9ETQ3c3ELj2WeFJXQ/4qGiDVMBt/W5iecdDZ8Q1L
LyNs3bmtGcscFB+abftTtI1zRFVgHtiky/vaHIF6I5A8x1HtlWYCUBDVM8L7sMGJRS8j0FDoEili
HoYkyD0XO+ldYDi///kuae+hlOUuuaiDgBIsplLC/bDUMMlppq7M00te99rJ9sNnuyHpVzeaZNfT
h+O7gk06A4lsZ5axgcePXXx1raLdGLhrb0b4J0NHe2zZiX8aokrBBVIfd46l3AcjaeefXC7CtfLd
Q0XzqOuOoZmAMfz6w5rL9ExpJtNvzkHZi1UwoPQu63nfqY26RzIfmb5/W5ZqsZ9iXdtjmPo1wpWf
CMa+29iK/evfvxzdckgQMnT2PXbL9y8qxMSsI59kOE96zq1xlaOvhDXLK6XV1qIJ2sqIiQPpFave
T3P8JbCMJksuRI9UE3NN8N4naMwHjJgHyj86qx0o2Jb79Ic20K8wFlZKZzzrw3RfdmpxCqr5lpAJ
sKCtIsJq61AZE+dKRk4N69Alaut73MfONYbS1CYQhzPshLXJDA42GVLrBgquYm7aPiL0jwhZp41h
/CizipIaD5lP7qhcbx8eMB0h0J48TnjWcmv8C7SHBW2Ae1ihnm1riLbCUTzpWWwnQ7ozCXn14rSC
1wC57VgmI76HjqerbeP5Uf/4z1fygbWz3Eh0NIbD3uGghXQ+IG2a2QXMdlripmorZn7WY7YPuweQ
r6foKxMsbBp1Xpc6ngCZyLfk7GWbovSVbcnQtsjEQFAVznzxcApIXNgpMVlgzugk+xCXQhyyx70S
zye81qA4RCZ1bhSLC14an93S98DA2wexDcvAXsdClPsRGKjUxg2HShdn4KV4yww69eY2eZkVaZHq
jtkmSPrdNBX1g2E8VpVVnwI/29tmjVpvyrMvuSR6LbCnWfraXnfCYf3Jvf7jKDEMeZuh0WN7alB5
vH/qqkUk0qRF4sxVrGuffNUMw4odXLQT0YHitiZ4QLOKPXUKNTe1dlaUOYyR9FyX8/e6FtN1HCOP
zDvDqxuST7E5dEmiQN4cBhz5WeV4y8smIiXGYjDHzj3RQ4/e7JOPIlfFh/X77pN8wEI7p8p6cpXF
Ocusb0EIU9D9bAxk/O3d4kWnPtBskNcPK5PNLGYy5ehnDEHSSxEGliekqAJVYbZONB9FPIkQxOxU
P4ecVA4nfl1+15UG8BBuQTyASUBXGTWPytAw0a9PkZ90q2boXRq+chsH4zrIMMqFsmYyHDaLfWmX
z/LF3fVYklcizg4irusNR9luDNxvrWFcNLVQ8ET0MRvIsNjMQJY+WSh/bA+6FLTaiIepW23hyvPh
L9tDo9ZMW1zEiQUNzZ7KaQ3oedd2IaPUiX6MwGnO27T0sqkxDrjad67/mCX+by3V0Baiq4IM+YTV
9mG2qS7jIPUsudGM8oyFS/8kDC32/vmixZ8voGoL1TJt27Z0448BzoxNaGm2RXSB9/qkZLkEytlv
G0O81jCzHjPpazorzgE/H+1e7az4sS3rR6NO81NvuLh4kcq0fInDb3lmUJQEKMCMKlwi2kRefw3n
jCSwFl+PyX5MyzLaDpO4UybkrgFRgZk82/Hox76kKI5xFnj+3Nh3rU3FUc9EtZmYVuQGQrgaLtkj
bn2k4DR3amVN18rGB3l08CDh6MqamUC9MZ5XvZXUn9ynpax9/+5oAoYUuz5nKmzkD+vaVGIzGrvW
OUOsKvajNiKn6WOPgFgVUkdgbzQCTbfwFop9Fut4/ZTWE7II80Dg1WfnqPZ3LzK7PiC6xWNTrQ8H
URMbs9tbsXEWutF+iVX3QYuAtPs6wmJsJldVVVt1U9uGumqC+mdQ+vaptQZCZN1J3Oi4bt8QXijO
/7yWjPfzn2UzN2nYmATyL3CE/PO/vACK2Y567vTinNvOXTWUxpe2SEhljXXzUDrXCfjxYGQ+SiPH
Si54xsQrei0ionJjK5TSuCk7odwGnVDvDb5Mrn0jmX+mVhdf/KaO1knp1GuMT1PP6fF5lBvuQKji
StV8uEA1LPSlKI3tAYe32sh2hNWz7qycQEHg7a+xw+Jss8snn/tvHge9qkAQp1l/szZm6EuDqTfa
GRfdehNNpbMp1OGuJXJui5CbcQLuWVYzY6UoQmdjQ7Mliq7HZbQwT/hnueuOGSsOsSZYqd6ckb6T
0hVhpIQTr9chrj9oYiYKPfJzItNwJNBTBtKycosrS3JFkjstL38tdyyukXHZqKmtKr7iKlZuRGg5
n7wOf1eA0Psy31RVy3X57O8f9ezMGimQfOSs/Br3FewtV+12kx0qJx+V902kmPmm9wtjoxTjD7Cd
XyjFujsaWhTYoXGMYptIJJuoqSI8BOnwJa2F4/VzBR1dvkg9oGCNhsxTp+qZTDXMSUrn8Mlzkyf3
+3eacYQpqNRxlOAJyrPsL+sVA+ZZKJWmn5dVw9MSgFlKdhjjAV8dIh5vlvdZq+E2+X5c72v13vdH
KLT3ikimS1sj31FrX9tBF0X7B3i2VnrsvUiFue+7zrzJcAf0Wrj1dxy+z1aLsswI0cDGerubgri/
mXr6kDTEBjOnq//nz/d324Tl4IkJnxAWpWt9eB9d8IUAN3vtHFjfwrKLNiozyc1kSkJ27VxDuYA4
ybWD2g1Pc57gjNe5167Rh5si665h9XkJ/UdLZ8hCDwTHELrNnf+wc4G7GXqVp9oZw14UnPMAAwLj
AyXTf2m94xA6Za+jEq3O8vKYGZaebfpjmnmNx75vbgtnRPfdPxGKRBRKZ4bHlDbjqhSG+cnqWJ7+
+9XhIHTFoEKjWzFBlN6vDnzahBuFnXnGipHdxWz3kHBgNzdTtLF8Rg3RTFRg0fsHs8zOS2OnBuQl
m8T0OgYO/K46xScRJXuUOcknL+AHeqzcayk1INvQjAgMUz7eyA6yIQlPAnsEuQsWvmqsZ6c1PCXl
x7uTpt6OtpqsLLuo1nU0PFQ5xBv5wH17wsLHGo4dS/GhtLQn3Xf829q6Fr45wDXolLsGgHSloslT
fdQILQgEP4rQXuoQlMjESpvTVbGx6ipMaFncf6JJfrkNdoBzkugr7o43RDY0yc7Z2xGyj08W9h+V
Fh+eeQqVloNJi/gInyDZxE8eXPzSDI55UJ3gMbdw8gZBEOvQ8FNM/LsvTh2EB2fW/b0tT4E0IaEi
iD8581D4/rGJcA2WRR8mKz8OvvfLJIzbQcwkD8KZprQJqqzblxn7W1GsuoRQOKMbdzUc1DCZ7XOT
azDAsjKEUB0dx9Jp1nqME6mlgVmoRIVGMaLz9ruPgfWd6K5lV0XbhrDKrlK/piXJrUScx5vlP7PR
l1utRYIeEhxAFEF0D8UiInSsnzGJ7J3VFNlQ4ZG8eNgRYwRfRM02KY1Hg37mhH0V415rApJoZrQ9
PUECqI1C1W7vYjC9kdhZ3Gi6o4Kt19hiFmvOX7PQ+LHsiTj5PqdRHq2jWjumbNSQabM1qdTKys0b
YxV0aUOGzwGX5eeub7VTR8rezThOFMZMO3EV/eYSqrjpI2JA5lobb5Iws67jYH/NCRuPnPgctGP2
kov0rASJZ+P+f+kKSeVTjWuQO8SeqdopbjUAAhnfWLr+gZGLhsR/Du4y27kPeijdcHV0LOEZ0mVo
4vdlTEhW15fR7VyJ36Zag1v5bbCGTB7lg3n3769TYDUyk00AIVWoH4rGTBaiYmSduuVgHrTMPWUC
8+001F8cLAbp8yAB1RoeAG5caadlDyH3od73lvLJhrF00h+2M9eEC0OZr8NPWqhwfznsULPNhhiG
6DIGYcYIZ7K8TkI85aDe0s70u+USluPtVR99ddthOL+qE23PPPdxTFV3XTf4GCdjAXyUzNt/+15x
SkF8l1okQKKPYF+PC0IYuwMnw3KvWoEZPlkqaGqb9ND5CdkOvrSPyNwHRPMYmqhBdErDXQXB7rOt
X55C7+8V1+IIzaQzgs30cX9xO61LayXXAXrIF9XGbs9QKl1piblHFnS0RxFsltMTefG8S3RknmFk
CeZ+M7TNuXF3dTISyjPnGLYXBA9mYtxqnZp+dqHyBH9/oQw0UHAIeaS62seHanc1UeOjPp8NpSFo
PDUSpFilu63VPoH+G1UbhsQuxb6beTjV0rOomXZaNnIsacybqJprsgkjHZduYon++ZF+UDTIM4qr
Eyw3GlN26Y/aMnvQytbOhXrOUr/DMrRS1m6ult97tL+QJVNjTQ9TbQhIJXm9Kn61DC/kBC/wMiez
b9PGP4yB7m/QXCJDM3LXy2wCfIzc9PphJN2sV5oNflsg1cmTobAVLJtC1NxFRT0eITyfK0NRSKSD
Cmc0w7ALCObeFBMTw6Jxyu/Lr4IRv6Uez5O9EVc1nkq1Der0KwTp3oTozQ+0cjs700ikSuqjJsXb
y4s6hfpFGQplrfAPhGqLyE9sk/CI7Y4VN2fT4gmO+CJqkK9g+aLOnbpRgDYDjQ192UUrbUguZGhc
3X7QNnaZld8dKMN3PW7OhUZQK+yz1KtzdZYODeDuAW6FCjFn5IdIOXYk8ylxEMKv81mLyKiqdGM7
qYq1WR6xE4oMz1tdeBpyxTjCkLIx688lhMsy+7AMeciUmRovjAGf5f0ZmOZ9lQQdqTJLIT2XY3iq
1N1yIJrVj8bEI6JDwbC3c4t2hdCRda2Q8dYn5Td0G54Vp+X9WFmeHwf2KTDMb8Knh1q2JyjHnN1O
AS3HCJw1ITqNp2XoaKe8RFw54A1WTVboTbeRUMMHmL4Zdy08w7p/1bFG8wCWOig9lU1K9YR+gJSh
fVNWzwrqwIMOrFzox5LW8dIp5rmrBf27j4EkroU9RurpLkiqUxvP/RXfE88eKhJ1XCdlmtRD+I17
besr5HcqbgP6il5lHfpxd0ymqtyLGC/VBS7AhhQaZoRaIRsL21Nqq2U5JPHdWJdeUhf+Wu3LiR65
+hkx71gNzVjC801fcGGXwm5S0uacOIQh6SH72czB29p/XW62rk7DLxEGAX8fn9wowjMyd3+aMBZS
CFRRqo8YTLmYJWbWKQfcr001OlLha90qC7LqZOBqZAZmslUaBwFRl18Cs2i8At2M93bxGWRWZ1T4
yuk3qRuY1YiIgIV+OJJb/qo4WJv4ef4lbdXb1uI7NzEe+gsGlqYxXtSmhQ0XHBF9JN4mGIejZSu8
qnr60vqVecFx+slWewhcFLyXZSihuwRedqrbX3RObdyfVaikp9YZp286SlMothCm+u7Vcal9IWcD
tE2/sjkO9rilv3S2C1WT2Z03cW/3bWUXN5Yg1wxrktKLGyX2ZrUeN44670viR0Mx13cZkUwJFfCB
gAftpDVMSjij4pWVzfweoWNdn3FNc11e8PQm8aP9MhBEtV221n6mwnHQ8AVT9svGzr4v+vVIAhlP
jJp5edfVNJq3jSvDo6T/OXSYlWHxYFINbEYexEqB0iivCDZVyAYnVzU+EXWj78d8fLacPoebUmK8
zy7Xt2O0peC9TvDctn1akyxQT7AkkqaAMKabXkWCSI2Rvd2h9TCCgPiR5I5wTUcrmyt2Opi8Y4nW
aupxKd/HqsetJ8VU3Bki4YVoW/NRMw/GGTgPkQYqaCg6/q2uKgnvL5OZTu1nygC8BchOWIXCL/bG
3HvCdWuvS4fam5kwnWwVUzYLY5bUhPOjQfhbge4Lal5F3bYunG3Z9Ruz76/MtCfuvNXGJ+Pi4LQO
ftriq5yEPzGjMO/Htgn3uGOnXtaYm6wTJl2XemSgwPRK5TguCBvfhIksobUy8G6C0LBXmUQbXRVI
0DbbHQb8LbatrXmIUnXPKtVWboUgWRFd4kFuf4LNVlPqOj22KIzGSjENG18Nf8GxTRCZJ9hFu76M
0cjU+7mN741wPBlMfpDFkkYBg4cINL/3d7XTVijNW3j+UGoY4Gqn3j3zo/pHXRMvY+NgY2zNj5Vr
l567h0LWeArJRsvHChs8jvAtiW9GAps182T6bveUMNlYGRJKdKOYAGPcvMMy2gSj9c2u44lMz9LY
8EqhmVCOSzcs+HE3yNpJ7Z3dQ07dvAtmbb8stZigk23RqIeIzPptTBtM46GSyKRV9j7IfhTdN5cy
L3CCdLeASrpaq6TfELMtF75J7DrCMbm0bc0YEdD3v50KK0sYfndVEd82RD6ul7Z5KeaWFiTLarL+
Sm2kjtO/hmxNDg7TIe+9IlRmPW67HyHBrVP2PWYAnb+JRbKFz88Qt8CsXE6bF1AgU4MtKoPsVmmy
E/F0x6G2MWyqyuM4wDH2R+KkCI0loM64Es4ypqnOWpnenunyKs5zecqIW9xWtmFfK4js16bLn5Y/
o6HEnqHpoaNOobrGueiVbLX5iFXJYSzVn6NZXlVMkh96l3uQJ0n9QAwdfiGDIc5GTJ+0XGneKYaX
YyXszn0G57OZj8tmqjbSFzfNCD7m8/hJflflznC0fZOYk6kzD0Ivn1QjNq9J4r5Ug8+gLi5eFxU1
7kqIcyN053od3c+h6S2PAIHkz8wqsHxws/LkUrrfCDmNXIaUYKS15wQhb4B/rB11YuloO52VBOfJ
ei0rMz+qBALAgcNZED/nt+IwxOskQCtxybt2kzsi85brdcO53La0NKs6074uy3UomkuZaTdE61Tf
zNlujlFjMzScdQ7Safqi5lbpjTDOdMRIWDAI66EzfYKlDHB2ivinNFS/ZvFUHmYMCdE8Ke3WH3Ug
UfiZe8axOP+pl8JucP5TNO3gVEi9xirVyBImseVWsCPNKOx3cTv+KooOuDfO5k0YEd0bw4xYFiBq
MaI7ICtulqU4J89a5dR3eSgOU9/eg89Mt7XwEbgl0a0dNPVqAkwh4V3Jt01nWDe8qSSGdnm9GXMV
9kWiPOC/GqwD0dDBZ8NxhoJ+JYXgQFlR77hFHJ4jjByz16pVoYVPVhGyXkJu5cWMi2Num7+bzNRu
lyLJH0hxUaZs3KLsys+j8lXoGIFKZIWXu8DrramvNt+CbcPWiQS8JgRuHaaC5Dffp6bKhji91aOa
+9pjxSTMamMVKJJGRSl2TZIisDETHJEbt1jLbx3jkbapsfrflP2UeO00PuW+EdwndbbXGmeVMAjd
Z3l1nwYBUsqKZVk5q4zTg3F3/dOva/cocvsuMsnF7s2Zih1v8t6RB6LaxHv9N2vKDjB2Iig4Km/7
OlmPrT9um8SRZNGs2xWluS+1mWwYMy/fngtJMN0Ge0rDzRp8cZnwFQnJlFNwql0C3WJwCstQEEdW
0XCJ4nr41U72tjbU5C4zhutcZOGKeTiy5YLXqdP8taKSaNEdNXeMDmE24NSQ4KHHAPACcLeqUh9x
gsRHMr274tad3I0FPo8SAIVghgnv7HbZVWTR83LMq1V5mtxRnJz2F3sBWBqMk+vyXtP97ANL9bHe
Yxa/vHoWk6mLMp8CMW36EeMHPwXaf9uGOPTk/3X8dulXZFeZOIaAd1Opq9FwVvKQLKJhfF0ajeXV
m+2ww9KorLErSqOdrhrdehh+WCHdjrP8x4yNG630wlzL4Hyq0W7ZLQnnRCRfq1e3oskyKuuklck+
Ufv06AQkTA2hA1hTTLcDJTdnNUw0UWkegKO9m51EO02V9pK6hYafjQg3OQ8z6qyJpVSzk5Nb5llu
a5JzGBF08jwpnK5OWEghWPTFzyEydS4BovLgqnoRYCFAK1AaySrDSWldYfrCXrSBzHbT91BBFqKP
2ra3sDsLWPmjBrduiA+TMLZdJKkhEhxIkbzf1nONdrnQ9koftBAxGCpB0V/ulSYGjpC+rA6pK6od
IrMvLTyrGxX+BpG0I+YRZZBhdkeoSJ/NHWcOzNscqB7p/HiMgu+moTBUxJBrzfYkSAfsvlNP/hIj
p50v2TF+5O8mP0PzSnppEz7CC0enD+3ukpSoCCOSpv2yVI5BeltmdbfTk+B1Nkf46ALW/4hzxjqx
eClKJ2xXSdYEa7i0E0PTLsfPiwnjHLILpWQHkFiAW+Y07dph0E5BWx4YiFZrhmI7UpT6+yEgKm8e
Bt6Kor13nR1x8KIuk6co1vq1Q/yDcyPIjBSivAeQyo658COshWtqlTn5WSlPs5aR0cfo9zSgZanI
P6ABdXZhhwAyIRfjNhjEVTUsjF0akk3VgAJ6KZAY7CubxrI3sxyHUovg4R8pdPWyeiL4oWXLppk3
HO2F5F9jF3SVuCn1cd7o862lGvm1bx+qXlXWsHZffdbQNqwqaneT093N3Bekt+SY69ZeHbrmrXWD
/mMlUFtahsyegMC37k39gYoKL77CtXZU5t12GYuS9lZ7JDm6uD0ZNz3MCK/MO39LyUEakxQuK8WA
3U5rjgfTTbZpi6c82hTbixK1vZ/tDssNMePP1BGKBXMu3CY1sUOlobvnmJCJBXnXjLRdOwg7bhfs
gchlr2lqcVHJU4wNMiyzCeejpuowciKHZU7nH6QnUYCbBTZ3jXWHa4XsOOboPurigezlIObq9G0Q
JMG+j6dXQnVfMbFx9wnKLS/TOp4AYcqR4hMJrczECqv6G/nEiTHA6mlKJYhRrYusvw2SQ9MwseIu
fw9i/SEOxFPFFZ06gU+tsB8RqSm3LWXMpsndkyAQ+yY2VPXgZ9ZTNWbOFjAMDqQhSm50YXiVMV1K
J5owJwujU1QkxLf6r6ooOwBsUt5zs/iqmd9qdzMnprVTiHxa4e15b/sB+Yn+XH5Roi9hjyg4i55C
o8nXg5+nDy28GXK4q/ulamzgxNwMwr3TZDmAr1COcFHBOU/OOkyJXicEhlRVkbx17KERX8w2FyeV
6De3jw8KQKJXisS8YeyKpXDUmWsizn66jhNv8wQCZT240LQCTV9BRSk3VTmEXiq0Yb+sHWI9UO0W
HdqAWhebUAiwGL8KtpVq/IJ9ThSfmRHgESTXOS2MfVTwJrS5/o26Fc9iyaAYHfvFnELPSsf5fobE
YgutuGCs69Win+nJJanDTJ6jcSA4QcG3eAEf7KFr12WU8MoXrIQssyNMoHIkcqGTnrhpq1B1Tko5
Jlcm/qGjqBc2dEIwcRil3jJo6BrhQfigaiB+Z605ApwrbKvVUHHP2qjsbzFx/KmbtXsuTP8lESbY
oOx8h0x9wHix2ZqVwHe+Mo2b2OmYA8ocv9HepLnW7HA5IsIhjh5KJXg2TXM6dfRVN8mE51KL0pv0
eaZlHWGdGoXrNbgf8PnYYP/M+AzM4LQ8wqCB4j/l053dX6Dx+VLham60LvneO2bjgYi1eF0LJsNd
pHu6LYG4Eksu6RNBm1ns2rlgPJJD86nG+hwlp0pxXlL0QQ96l383VddfialttrCOjtUUaSc1cp8h
TyOI1YofoZnusNZ/ZsSbPDqDSyZp5ZlW1NILSJO9RpyU1nrrNrBlRn6sheuwnrSHuB7hIabubZs3
OkCJ9rUQzc8Cs7KrDpQBT9c/9Vk2ecJEqpinJKUEiRY9o/+5RTmDTULSl9eGgQY6BuvngJQP03JO
Dh/TWfBvnlc/zFciGLdTq9Zr1wyjY2Wl9h5JFkhzUE17PvZDoLeVpwx+++BmDKc3Qzj6Z5naZSa9
ebDm5iVyPLvRrZfFfpXzQogk/aGq35q535aFYb20s/Vc+65zLZg1OLZf7dRYibB4LRJvLsMe4Cv9
BvTp7gvIyOwo6TcI7vgLA4dvup5FFumbQowJ6ybNNm3cdusM8bmXaCLFkCAbDsYk3l6nplH6zdgE
BzlmxZAkmskQqrPbJJf+C+O1TMzwpdBGA73optHCZN/CIj3HkLdvCBo29qpZ0dXQ3zyqav5CFtNu
Zke8a13cBchwvgoEdaupwoV5dqIapKN9/X/sndeO3UjaZZ+IDfogL+d4m0YpKSXdECoZegaDQf/0
/yJzLrpUmhL++0EDArpKJZ08JIOf2XvtCUzxPogmsqMinIKLJKsN9BnhjLpFKeojNbRINpMQCBA5
YUM/Fg/kE/6MJrKhixaZX1CExS4p4kcx4GpLYSzCKAd2VUwYznQ3jd/NGuLxKIif65vwNAz2MaKQ
L5Axsq0use9WP+cCqmrmfVi2oG5SEetcttF2RhGlyLo0/LTcK9v4iy+GtwQjDfxDVMvTX6J0+Lf2
zojlaXICh8S56GJEUU/fXGVkTjgbPbjvWoSLj23WHcjv/dTJwjmizRnQrLefqxbQdCRK887rifSt
6eDJ1Nr4pQUXNG+ZVGbznpdwvO8iPGNBRvNcjtl9spp3ro7Hfa9COh9ZXBrP/piBdsFT7BNrPTzO
sW1zGKcflF1+aEqX+UOXT6S+PcFNJrrRoVspGPaZ6UO/wKgQUMJPa0R6cJrgogO326O/Rw5JzALz
5G1WIYqYnXrbJYS3yxz/ryPc14k01F1pFcmuQUbkoa3eGgtJd4II6roEJWeFHWyLEcQtj/bQ1hBE
5vROsuzPEOTuxt+ZC9PMjcJD30ewfnn4jtAi31cj9GFp/Gi0In7PghQAqetQNlYEF8CTO2Nm8dSw
gz6XJiIr7rSw915GpsVbQIzWlsk7926M5oxpK2lM1qW3w1fS1I9BGYPbsujB06V1nbQ6BJlp0WUE
i7nffAgn2lfH/+EOfb+fIms34vAjTpQVUhCOZJzxzqptCxEuRVkGhHQRLxU0Xci2SC+XOCDrJHlF
s38yG/YmcCeew66pFx9ltTPFcI4MLzyj+P+pEpImsEkTl9yKbT1N4srW8yWvB4Z4oqoI0UZtYRrl
PQK6umjoymPvjedkLB/j4NwkCaJAvHdt3uxaQGxDGs/7agCNO2aAj8HdBXJ4D9roJ1NCRlb6E5Eq
XI9c+gSseWc92uhdBrLXihKuq4pQlluKSjeIXhci8mHup/demn+dxRhuIKfHMKL7xyUJnW71UHHr
bEOA0XTfI/Gupt7xvnzR2v2Zi+ZrElsvEB63SeurXWKmn7KJgUIWPtn8TpyTMaAnx3rfYyDYaL/y
IDklGMi9T34Lp2IybQf3SROcgiSH7mSkfHCXb/BdLIA/2qJ6UsRWbzKiC4ccn3ZrG9Fu+kQl0R9q
wJRHPVaL0OElniFeTMn0qXOpBOuKqsyZBaij1tokDymF6d4LIvyqnvtBjibBpFOWsinSP4pMn9sR
k7ypWxg+fXUaRX83wsjBIiQvoEk/mKU/72ZIhLbAFzrYAdkVk/UclPmjcNL6PI5yqyFKhTn1/Gjj
xQncHNCdkXIPq4l42ewYuXxAiwHxhZD2b1aS9Rduha9up+7kNhW1lR0Fi6Ij8R1HL+zNrezlBSLk
IWcKDo9U73j+7R0une64xURDpkI4nklyLfax7be71pcd+Aav2YZBLK4ZP1VdP0DccM8Rb8cTap4N
M7aDb0DyqE3gRikImk3pJZ9HHi1Sy/0r+OISo3tXnbLwxRgHWh9dBDBISTBH1t9O+mzY6SNWViio
BE21YkhvfQInLEbqV1TT1S+76xSeZ5H9pRL7W1gQIm6wxdba/xZbCQlsm8I3mMqXcUiEvGT57hXh
NvRjD4J+WjwXKrhMVv85d+z8YZAeeMM6sy5SwvEVNakCbhdeO09eMiYUYWc3x9Rvoyc7bYcng52L
ZLKnIUWcWt2ND7MR3TOic49FITmwau5ivovh0JctjC1lxXvpOvG2jguLl7fznZj26KxCwCRjnd3o
s/RF28aLN7Tme2lzesrctu9zH198RwUnw00RiE9FcIuq4a/RkOWDZX5Wkf+tNVR+19PBYvNzEVZf
HKKyVruQedap4Fu+1nT+uYheZmkW54mUXfQlXnIa3AZTmRyQLrFcEL2U6BSHdJeVnnhKggS55Wgy
6G4+W848Z1se52IxqJlofIPgef2lHqGqd4lrHkJRhW//DK/oD382vcv6j5qoandpP0+72K692/qL
oGe/tTUMkCCIxGEIlboUbvgl0zK5MY5dufuwGUY2e2QsDgyMWoMuDhBpKga2fdOUMfKOmQs1Nos5
nP+DkLiSllFBOkcMuOmT2Wz0fyVu10MD3oVD/i4upHFdjS8EBBDJaoTv4nZ6wTZxXqxZmz7G2YuB
HaMO6AVfM0CKOdPC6cmbW/tDIMevTYPYvI5rtpI0ZJMzDHfDfrGspDqiwwDhvUz+V32zNtvw5NCy
GAxm824u6KPS14ai2qm2tnKCU5V6NZgrVKCBbv+yyJeyGlkfg6ausGmI8b7ERjBjthif4j9m41lC
wvsYTKio3Xkvh6l5Bhf99jcwanwJa7wbgWdgJ/C9eeNpbmOdTwcJ/6zGWM7kn8rWHvSj3ei/Oq/p
L30J1BcUbDN7zkNXDWeyklpKWfl+ldrWUXjyiTV8+zvGwfghyJPcm31IDkPE6bFwqVeNGXJc526a
Kc4eZhTX0MaS2PhfS6M3mOpPl8i0nxAbTdBzgfmvO7KqS+Q9wMzxJvtlldImXv0yIfre8Celb/O+
OGUbTDrdl4qN1S5k9HOpijZhqScV1GZ8xFER9Dc/5I/NGeuCCiWmM59mOCGGTTKjoV+yfIbTR4Dw
UVnEPtBwsZZnQdbN4up1LKsY+nVoXFqJydgAQ4gvRF2GcGCTL+ezyc7OWaRe/sKLr5rXUJXMA6z8
qRNkKfsK2a4ftNw36+qv9YjQ7Sz/Brj/YQgRaKdV09CbSup0n4BnhIyErveYnhX3BLYblHyGdJ+p
qovDuq2pg/yTRm29cTzHezGkwTtcX90gou5sXZNgRip4vw68YzexJx/gul3K6TBEPtGyw3Dx2zi4
Fn0KiW6pZGCNrjNPUIf9LirAQ8RlkD80qpsAHPrRYejqrQOK4YxNgX2MP7yUQU/FpXsD2fIyqFxW
FjEtvK2vUVb3V+DIwSwPjiXUxZL2sKMNTg4oOeQ9Eep9wCPiO13yYo2AeQfh3oQzPfKNhjzBYbm1
ktnekhbzw03a5tDGxAStX14s7IXSWXrHMXHj57dvL8mDx6rUkNFoxeo0cz54Y34alikuEqyH5AA5
y+ZF46lbWon6M7v35Goo0l28rr6O+RLw4Q6kXboaUkOLAMB15oOoynGfRj79c/E20a0VokEz+qCK
4eNgdCG7PPrh5d4B6Pbo1OOPqTfHm40fvs2iL+tpM89VcE1BegPdjLcqyiSDBXGV6NLwd0Q9k1pd
HsJR39jNlzANQDi1MfTfOsbn0iaPwVjsVx1WPhINFm7CpJyhNU4fspzLVhnxSHI14qd1VGBTjz+3
VrSn9l0OvHgmz0IyynqYXBpaHj2G4Kkcsm1XuOMeDQ6ieFM8R4vFtfcZrGhjV5i3iXHOYV2FTUI6
VysrXsGlpEeOAe+q+Yo2DZndhDuCX1zdNoDwEKubsDoWib6VKe9KBOQhiRCrKG0fhiANzgk9eCRQ
ho/Iol+SFtsZUQt3zAcxkW6CC+v5KAjIkN8UiKb3uhUBD/PsHNe7k1ECWexAPdellFLmKysLfVil
0gO1AVlimP/X24RhD9BOBi9kArcEQ89jdkzN8RtA/o9+6XzyrSbdq9anfxL1xWbMO1rB+LYJFVKy
fIgUjIEutfZxwQ9Pk73hbt1TQ8xfSakrtjmym9BX/tEWU3Ncf+qs1JgPlke8qKrhJOLoi2Gg9lpu
kM4iRSSfw/pG41juWRnUn0WB+iOew2NHyfJCNBdFY/fOods85dlQbcekIeJ2Sv9q+RavtT1z2UZT
+wyo+/69RW+2Cp1FajW7zmxgQEbJft2BcJ/6iLsc+v+MHY2Le9eo5VLq+k+ib76vAy1IhcSaRnLc
xK6cNzYcnK0ZmN3WW7QYClfjGQy8Q7f1JJhjbUHvJQf4G+wFlp9xypxljPqemHR4jQ266E2guPaz
ag6rujZxpvLglSXk2lay1Ob2WFzCGqMGMffSJ50o6u0aGX2BhNpi2Wsxi2ZaOMolsYVNapRcPW0R
HIQIua9LpkWeueNIDSj4rJBB7o6fJ4LvcQ3jwX5vlPUt8og3XD46wbiasjWZjpiO5L4vCfxa37u2
ByNSqA+8v6wXL2Zjnnjx2WNQSgk1VfveGPb1Mm6PZ+zWvW2Bl4LLalhvRhLkCN/8ZuQYZbC6LnVS
y/5iMF4ggR3SIo9dcU4tY4SoVFHmpcHb6z4MsleCjSmQGRuj06r6C96uG5BXd4unEmE1wrADQ+1p
U7EWP1cMGrHfbrqqfsnjoGBTS46sGy7BKzoHOZ3j/9YB8bgGdPzEHJ/AKT0FcpNngXzt6vmn5UD2
bkt/+NZX47e2A1DFigi4LY/w3JRLwJT6BunGPYasIZ4yfBE3r2ZFC44mtaIDB1d+Dv30a6LQfRhA
TJbxAnuOHN7L24arzji/YE72agM03sfLkkVbJbrpoobAf0x1SuG13Cy97ZrPmscDC71633SotNlc
FNWVMZl+RM2WHho0uS0ncSSkeSt4bUbQiAhZLJewk84/dDlsbmyUwck3tN52ds/l56147PBmfOMa
0ZkFc3QqYvMBYfEXP9fIl7Um05zN4uik10A3rBZn8WBHot3KpOuP6eQeROSDAi6G4IBicj7g6gH+
Sqj8O2Vb30RJpjV/bnwu2Ptt01yLU5kwjgumn1kclk9mw/zVs33WWOn0NNT2X0NQpDdbIyypVGTe
/By195uURZbFO4RqkL5l5iEyGYhfn8PBfIBsZj44betvknexySg+yJPrkPHCiOOw33eLoWmMVP15
mlkf2M0MX47O1iJK5ZUlhrPvRsQhFvf9HjmSekmasdkGIW2f5unNkk/2UHQ77Zf0y6t9UDUFGb8p
gcIGX1BbasQ9ivSkATeUVN7RqTsfFIKvz3i69rg22D450wmIqYPgErDcYmrL9Ldy6ORJdWxJClYW
Z1FcFJqxkxcTjT4G2toLB50MIfconGVdAjRFjb7Sy4LE9Y42yUiGJ+lTaxFuo5FaFCXgNbD7FyvB
KOfYmbM164DR54yHwXCbB6PXH9dXkR31sAvjwj9b2XSq5jG4k+ogwpF9ifkxdWvWHJE+DzVa7nip
aa3Wu8vMInqp70Fwyb5G/m5/rXzKW6Tt8tI108M491dXFu7bGYcwjCWnk3430j549quO6JPE0A9k
y3/1huqxj72AJW76OiXO+IQK9To57jWT0RM/KEmOnKh1py2wtHjsBCUfm3bceTS7+4w2vBbsilt+
/u2cW5RKnn+uDHQOedlCWF+cGZp78CFUtXdtlCYIIGYgsmRdErXHsNWTOPbJXWfdh2zKEB+4WfMj
C0noqbJeKjlKSAzobIlLqD9monB/KOeldQzzbHfOTvrZQ1kZxtFvGZD0uaWOCG6+zSrCXSUvqhQ1
ewz1cd3BJo6bbGvhZoewxJuZkY51HlNehQrR5sWn3N0yNaWvXJosF/LKVSFYUGPy4iYeSdTzsdIy
pIedL8AZXx2zN6/rC6yvTGpr2Zz9KXj7q9ZiOpTZDdGQOtbQzzfNolJeriw7e5Q1RnsiDYEliX2u
It+9okVH4ZN0D+LL2sDJemcUpXtkbZctzQsHWEVYFGX/NjbmCHtFQ9vMKQ8z7WMv4UBgyqMZi1Js
GWIqT4Usxo0gpZfm5Fktlh4/Nr5YYdQjiar6D55Nxp/q3OikBotuozaXsBweltTzyWpduoFSZuON
BuhNGxwFvnkcha22BeqtkyGFc4S1JjC3S8LFjOJA0CeJ6cxheSLpSAtPd1vfkuEjV283Yf6/rkvz
LCD228cotaikjENs9q966SHXIlmJ2Tw53h30IfbZgFQTHqgeW7GbwSJgIkfRBRMz3Ree0tssrs/S
UQ7lSf+uUXZ1zroBPUvPvlEyMRs+tnDFTzpIpr3g+Btk296Gjk6uUO28qZOoPJCZHt+5hVwwrKjG
vFs0Rmc2ZMNtHpEqkTW3HtA6riBTtl640wSWF0aYXerQBkRBVelahH3VEULpAVIwPYmbPaeEVnEA
tkcu7xHCzMVLVXxNsux7nulxo912fESiQkRYQi2RfIvroNhJ2uZLMiYoUhzzkinNkLdu7vFo3wyi
sRZ39efIspiMjBNu0r766ifj99nuS96sw6WYBI9YxIze0w+RMJuNNpUmUy7+7Is5v2nyj+NQlKeS
YKmy8+XJ5VF7cyvHyKzpz5hXK6SDyhjQTsUBSg+EpITRl3hZHxhsoopwn6pSBu/WPi4ktaLz2eG6
3iKxSeqPcZGI62qK8YOBJZv1LsIXvXX6wUP5llhUGUAmbAqIU2qzX0GdclsVENFI+u/6srUQk53C
IWp2sfImPlXmUxWj8HSkxULOYZaTpyF0nu6Fdw4SZXzpDCbg3RXZOYPP7ozRl8rpcPLYtCt2HUuk
8vN2bvZDLHlu5rE9wFvPDo1dP9K7hkw7LFwrMjmO6NWgm3yJVBL9weL1G4Mp7kARLCF2wHT/ISmH
XU/bI1vrcVUc5lkcPZpWBh/h0heITduexg3Y/slXWN0qO45Pq+rAagjSDAoGz0NUWmiiN16lvSsX
dOOKuH71J/u16xPjXWumFlbdikEMG7OMIj13/uDO+N3PAOvEFI7n+pYjfvVfdmPDpKfO50fTngXi
dlEd/FTW91jR/czthnlzzMoDtWxU9/Kus6zb900iaVZG9+REsU1opDN+1s6wOZ8CeIs0s9HPToDG
Bnv01TD8euMZY/I69bA17Sz7g4PD/o3RzqRrRtGOkTTwfo3tjQqv8geh3EdG+RTvyEUfhmy+zEtH
s760114tgkZFB2idcxXofZgSYY7sY5VMkYJQ7rthPpNQnl2rEPV8jgRwqJIfvvd9LSzNNpDnf3ee
rJ/r74aEgE9tCgujoC1C9xdDAiMpu2gD23ls4LjsVYorTgI2QTD44jCE30QtsljPCY+xrbpDVmYk
MxisPooUDdDkf1w3+BO/lUBPFk6em0P2xDFzjo9rVQ6qdjjqRSTgRSbg3EX8v/YHGiIhUUI2Y3wr
uvHmAqrUADjwRGPsaR7+SCf53RVagDpmiBs7/EdcvSS4M0lKJuGap3XrpahiiBT/bmcKslA/O5S4
2KkziIcBYRSm4Q5Aesdipz1ZbmxfJUdzHOiXuXsROAoFnpG32apKZFznEvKN+qZg4dQxzP7DVVqs
kf+4SoRDYK9FkGD+avmC4VX7lQGHANbBzZQp06ImBTY6gY/oiqXn7gZoqw49RZu2ch+D4Q1dTcdF
tUS4TbfLzCYFIG96t0wT1FVSoEQsUJCYFRShhfNuLt3Pda1+opHxWLrgxaqwcB7AsDib9e5TLsYf
iYVCD+FlrSb+/Yf8J8TKCUzPxkfmmbjuIMH83RuzMJiGmKBEdLwtbfOsus9Wkcd7rDAt2zs3urr9
zo4vmDiDp3hBoiQCyGlvHuVco5Pr8gYanOftBjP9EGcTmfElUlUiz8Y/nLnW766H7wHptXl4HLFa
Xf/LImiYvcVIGxtPWvAI5x1fGa6mniV5EG36rK4vhsuxZZOSSdAIW83Qq0iLGSBE/+FL+6evLYBq
gbsZhgwIt+AXU+1gK3s2+gJDkYUKKhnTn22onbtzqPUScFWQ69CJWZ+dlGnk4gEm9iJV5blfpJu+
DgxiKhr5Bz+9vQBcfr1fcdlxt5JCRpD5L6cK1hqk+hWnSi+Y3JWLXhTFqTWm8wkNtb9ZHzWrIteT
LooSYlBAl1yeLo/l3ZQ032WHVw2jVr6TRgccR4kjBMTxbhPbd5Rm8BPUA7p/Xih/eBVZv/lCsS57
XFWH2tE3f3Gi8raWnjlo/3ERbqO/vBDe2m5CcnV269MU9JR4ClIBC8Twh2StZ9Wp+zYjK3T3IhfG
RCHNP7xgfnfLcUwLrDRLyBPGz78/HTAQDLccc+9xfRhtUeNLEBZJoW64dVoE+O4CnqoNxY5z0V2u
wxqroov79zvud286y8LkQcVhhpjrf7m2RmOZ4TJDfyzmbDo6Bik+mXPOeLuyOwVYRKk9HWr2kOOc
y/Naa0heyyEr0C2SJ7EPSjsCDYxhOokNcj0izwZeUd/XltNThPu5UtxdLeI/ffTfXVuYc8LzLTAh
lv/LtXXAaNZO7fuPvqvsq1DDa1FJgNiR2eDm0O4rYBt2Ckn5DYRtcl2z1PRg0wzS1xssp5+rISF2
avm/8+S6kCOL4Yj6zT3l3afSJkRGFtGw1wqWeUgXYmSdeVlMSv/7a7AclgQoMMbwPPuXH6R2ndKI
HRE8JmYIn3oy+ved9t+tw+4qKV+HIHlMBtt9dCf7yBxZHHJzMbff5YAzYG2J3kh2sj9VW2w9+AX9
fHwYrgKXwjDm0bt//8S/uX1BgQIoXe9ekATLifFfJ2ZKnmrfRQapcEvXWTmR3EVNxOzeEojsqzBk
g4AcDk/njIYSIlTUtO4md+s/3r//PJtEGFg+AWIOqBVbLJyn//okvdYc0GVsPK4VmVG5zccK4czk
VP1OVZVC4jpVW3NsSe0lxZZB78jGiXH+NRAjqo4RQ461jBhirGxN86WAtx3k/rgop9vteq6CQAo2
ivABz/T0y79/k85vP7/nmguHZXkD/XLt2WWwB2tn45FbeT/RXz5G8JV5zYzeaR3IsPvaJdir2NLQ
XIYJXKr1xrDgEcH7FxdSVL/HtbkfK255s2HEY++SsKpfK5zsh0q8hk3fHKYhokAjcWIPr4KHvKaL
qzKy7ErLqvYDzqZzLJc8IlSHuyZrmepWwf+aoeoghLGRXhIraP3ztuk97VRD48FAYhxAS7KNS21/
BhFNBFStmo+k0OyTEX1nCRHs5MzIFYG0Y0hL4QIxN9/WgfNX0qIpTmRtbbssOQsiDf90OK8Un7+/
8Iih40yBewdtygl+obVMpJz2coiJT/ANgkZKeTOWX4Q1PWnTR4DB06c8yYd1G+OasE9EW6y2ttvL
bRNO4o7zBEOWNe3Nom2JMgbetR70q1Z6LZgNcEEbr8eLDrj9wZs0Puiis18FAOy7g2fk2QOmlYfm
Ttq1v4/9ydn4U6o2YZV+LMMyuArdfA8r54fF+XQ0nSbf109+/+KwG93X0RzfC99+PzqU8UNNzeQa
GhVhn3Oka0AIE901kRopIURp4wZnB4nf1kL/dwZuUaRdffa79uNqpahdLFSE2LMt7tlmkT9pSabj
OZY/9HhNfW88eRROOJx5VVlkmBc9TWmLR6CuoysToR/YkJNjk43ywBKGMV/ik2ykhgesn3wJYyvf
SRulkx1mEM9qDHEKba4XjA7ZsxwoBqDWp44x5LEwpvowgyMhvaS+jEV7quqnxvTHS4DwcreEsA8S
fVqR4aCZQ0XQ1zDND26ZX5u27U590mcHl79ik43Cel2nGnWfu/fae+rTyjikQuuz5U1fCo3sZ1xs
yGWtW2LIcuYbKa4fa0ycS9CEz5NZXaaMOchUqOd1+jYOzmfT7pjMF/H7aX6dzQiOQx5e26jHDcWr
fWQZdOYYOa7uN8m2eKeYfQ+2HPaxR3zPgmZgjR7XjAGjS5DG/nc7RaAx/4kUbP+z6OUEt4DMBgAy
lz797wdnPEiXZUpBIERiMJpxcvdq2hP1rnsbGbxd2kR5m2Byr0zH7EcZKxP5BEmFnUsYb7qke8sm
t4/VSIJIabyEcwQwHbhRyipkB6psIwbG3f9+Wv6mnAM1ZlIg29DfMPT+Ujb5baFmkt/UEyOGlslP
fVOALK6TNSGvsWAue0t0uKpSFmTI6dzaREoNkQWRFMzE5oPttc6HKU0+/Pvn+iX8CKgBMz8ITwG8
pNCGivPLgZEgUipKFhXPADXRTRCWYEdhc/C1cWG5gsgg7J4MMkbX56nPG0bwNs6dpZ9beRqiqE++
W78WnCMHc7H+U25bzINjfV1/F+KC8gRFLWFjtTAtIgHKP2cfUpS4U2L3wKYvZYFg4+hOm3d+72La
9dmLR4U6tOAj2JJOq5bSIvPZg41ETNPGAu/xh2LGEktj99+Hp8s8V8CepqNiCPEPMJBg8VR73dQ9
rgOA9V1VT96JvmQ7ekO/D9QUwt2Xn7qWJeaW9j24xTWD19W9WZWsArVInwn/VtZzy6kbpv7HJCne
Bgoz76xLEsaPa6tuup+k27an9XBNIhYHllqyRjLt7obKR8YnvPHSQnzaIQov7/LrEBnX1WDYewnT
YtEg/gsMED1VMuIMQ5XooQa4tFF5ByF47JjhvoAtwpyTwTqd2oK9YVsJkshwFFbtCXmV/9APfryr
5vjbYE/jy2SLjysGYDK/DH17Q5xCPKTXsXQp5Gfbcb85HuYT0IVyZ+bz3pZxd1idCJloaeicEQVx
D5eo7LyKAY7chYIhfuIExJyjoXHQs2zJTmJ5FjhHXQ3bsL5Yhr2lkDU/rPdHGarqQAvxIWPvlPeh
dU5TVyHI4CZZKzN/iRRlQnhfq99pbFgJd81NMG3I64n5dyKemVoXJ36A9KC6lOmhupsCKaNuJmcv
i/SHId7HjnPRbDYBfzh4Npf1hdQlcxR3X7VAgf1K5DuPFMODwKLBEkrDjw3RmTojVsOk3g7x4DyS
7wwTzUe1kff5IViAA+ufouy6Za/RqMf1h5oiCElxNRhIZCVwAe7+vrXVSwqrZtldWAglYC/NNSrc
8Sti+3oft6x37aYMN8BAt+hA0/O653ODeFnlF4HJ51W8a9jnIBpjuzpOxc0FZ3oy0+RlFIl1hm4K
ecF+sq3OPYqmfdd1DTnoQD8Tz39vQxZ/36c/WCGah6D03TOeJeTdFc9z3N0MV8LMG6vHCswnjvuC
sJMpv1b2nxrdpU/7+1MH8ZroNReCj2X9Y/LnhUM1ZVZjPkbdkJy0ALBLjHB80l6S89xhcnMS/dBY
MAp5RQ2noNDu21zr/8c+/CH2gTfn/zv04f/8jJOvVarbr3+LiuC/eQt9EO5/AkjllivoYEFmLbXm
W+iDb/6HoxTpOCO6f4Y+kPvO/zziGHghLsO1/xv6YIf/cTh+GWLREDMBZrj4S8jDv4U+MLX/232F
NtDlLAdt8wsFMLcaR+WQ20ESDcEPs6uQQltqsOOj3YzgjLcV0tD0sVRmwr7BxBBhEMlZkARqPnua
tUu9SbzWt76zyMqbr2Fbd/0HaSGvSzc6LvEtGHYXziyWDTPdEd3k6kMUpnNmIm9kN83tG7Ru+xEP
UtvcvIiV/6b3JkwToG9UdO6yqvDvhesxJM2SVCbkGXQ11oggqo1zV+L7uXup6XG0D6bKnHYbL6mn
28ij2zvoKTI/mwP8j12Ijsi8N8ncWc9B7gXF+9kqRIUwtqzGmz/IAMTOIKcq3XgiVE+zXsR6uDzh
skZETURsrZGcva8TD+t8LOJpfiqUsBCOGcqZb4FdeE+G70ChzV0V4VtUAYqrTGcViXOTbbwaAdSc
PZZe19pUYu7CvZHPyHJ7tsCE3gqtFjtbMOtPZVoPETaQ1ul+zOao3efOcZx5OwiXHps0hSI554nv
je8yM0NKnzlRpnYzrGJjZ2L+GNB2DwlFm1Cjz3Y+SNFFhgnKo66K/fCGMaJU10xXpHMib5vtc4f8
y35N3CrxT8UYZMMBj3m4MAJyZ3aAQsYWRjH+46DaTjmLyF1GTqeznDhZvZvMcVYfQ2maejvZOp3y
jeVEojioiXBGJG4uSmAjsQb5SgRxNZ6zaOoDZKFGkYd3qw2w2vT5rOHgFZgkd05je/VmCDDxfexs
4RO0Y1sq3PXaLJ0bVyAbruE4oyQYBj2LXez07IW5xTr/OHNyok1PKze516J1yiMWn2Q4oz+rEHuo
scp+ZB4y/Z1vtWXKIhmMIIJjW+b3RtUsb/xgSj5Itw7sH07ERzx1ntmqg7Ri5p1GwkoU0b6GDoCS
JtWHss6xh3SRAsmVJHDntiORRMlWZV6fPIdFOmGKJwCQ2XhGwY/+tmlmZ590nd1tOxevwoeRLoTA
nob04G2Jg29+6MI6yBD2G4HalsIewWbzlKHPXMqevEt9EOF4aeJDnTU0iqRp+WDVG8M2ydDI2R16
lRD9MYzi0N1lwh54HFvLUtX7OKwrxP8SZTKuDzeF0NSicip3vgTyt0lRayefjDbT0bkoaq1vCYKu
/nPHkhzuU+ub7FbMTuE6ybMGAtPEqbdMHMzORnc4degvQrsWVHVd7w1HoUcLlRxqCDImten+ROmr
yy2PSZuc6mSWLXeSap1zKdq03PiRbyxoTqIQno2K0eo+YOXPcLRl2neDqAuySJdIu+/+4IXxi9ua
JIbMLLBGktv9/qtvCfOcG5IRvgUQ4Vp4vkLjPUrWLUHeNtzEbUF8awD5I9r6TbUwIWflZPskqpfT
JURR87mAhUz3F1rkW/S4COsvOrDmdAOvCHtUHYRZ8DCJnpzCdGzbfmMbyshfR6vpkouKmiK7lyRU
F3uvZyZ996NJVLskqQcfc7fRLxElfVw9mK3jphJWvBeh5w6qyRUbKybM5Vx5RjvCt8S5wNrTq5vP
tRYsErezaAeByNGRs77mcPrSE2OzyXlvDo2hMTnlw2DAUYiiBmhq5FtPRZq71XPZe3V4SktUqxdz
NM2Ii25wss1RbvgP1F81UWEUnNUhrEPwLWaJYP3c/w9rZ7bjurJl11/xD/CCfQMYflDfpVLKPvOF
yJ0NyWDfRZB89p/5xzyoU7jHt1BwlQG/aG+lpGwkMhhrrTnHdNwMp1gpkbiuOblStMBJGNqbpAri
6lTeVmg+2ZyUiM4MLJy8jkkPTWThK1iLhP011EsBL5u62PfdeikNvr6chkZnMo87eVXHytXvAb0G
8TLFU1jzaWT6V+5rFgYXKrJu2Vc+zOHMI+l00Uw0kba12bLe6zTeA8Ruwouwy+u2h32CZtRKFNWI
oGAKM4OF1xLjuvUzr185XP6eijiMsIeVhZZuc2pfbZNCtO2OPnTLEVoKo6wNTeDhmzRFwum5svmv
6Ii7V5fITGSTdem9FhbG9t+ydDEqTDp2HCb1Otc4jGmqXwWhNzs5WgsKHllzY/pmRAAd0JzbWtR9
YKcjezNXnLBrNvdGtywad9Q/J4RInJcqzKLsBfwJeS8Nm06HaWtDxE8Onu7VxgFlHJy0YS32+zJ1
Zmhw8ibxzmL6QG9Q7enRTM4KgUZC2k7XmeUyFIGISb8r+xqLGylLe13TovaDJGqjv9f7ycLRyNUR
1QpmiviuHDJt2DJtqtR7hG7HWgdRQtDAVFips1ED0RU0dfCiLg0yxjllg8RnulNaxCEJB8oGn6lr
9hgCNAN5tF+FGZ2eVnPAQWty0Ahkx0vMnK9LksJFe+UUAwHTiR4jqVVxKx6sAj7lVh/Rlf+xAo1F
c4H+EYlSWA8RslRJmDv4yQlQj/iM+Cy0L8mhDUnNT/ra/yatitEbaxLGInDdRV9u+G9bHSKu3f0p
Z0ak77s0ktPRSAFIPJepVowGomhnCtZp4XKoIUE3q/E+tVgWF52MMLYJj1hNTR8D4wUfdNI80iDQ
CEQB2TetTItt3HlgTUzWXewXJyAuxUMFJMeAnU8cT4QJIoTT6Na2P97FVLM5Z0pnYmRvbOxeZx/z
XE8aqFupM3tCJXZmlFYAiBWh0LSWKlG/QNphKkcT20I/yjloXevcla+gnIU4RHrDMaXw9NRnLEQm
cacRwY9rOQCcWXoTggHek4qmmEGrnj+3xDW+srwBm6Vj1Y6xhpjWyEU2pbW+zXwE7PvRclDBIUbJ
kb57iGcuTRta4yaBg0wA2NhX5i53RynuDa0O1PtYWM2vOaTecExcoXmfjWOP8XdDDAqRjSkU0Zwl
hK0Y+Yy+O3lL2yuU8cSfZegPZWuZ6o+T1Qa2R+y9KQAoB9H5YA2WYBc2pi7GuwYvznmKg65eEYgm
QZkrK/UB6gdCaWivOr8SIIC6TIzaH1n6ov0jLGrQM1sxaxyOhgI2/xVWOZlFHe0WcWADi1l64cH5
ai+979fNVidYaFqMsEAuiI7TyT6CIRrgu4VD7Pr6IU4yTOxvKCus8RkHaa+GYzuOeS2/UDJGSO2C
LEZ+disp/n9XXtuf8vyZ/7T/ff7GX2U1NkkUd//jX+9SHvzbz119dp//coeaPenGa//TEH7X9hkv
5RsRJzc/87/64H/7uX2X/6Sm8v6vRdX/+p8dW/oq+fmXmmp+zV9Fle39A+WO4QUWPSgkCHOD/6+i
yjL/EaAWMelUBGRWOXPl9G9JegaVWGDQVmSvTHONjt4/iyrrH7Zuzmogfe48evBd/1+KqlkF8S9V
FbNopr4utTorAfN+eg88/n9MrYaGDYANkGfB0T8RmPRcN/EF8R/g4Xm6OiYo9rOo3pqy7vYOAlbb
b4ZLLZu3tK/xR7uq3xJ39laWzpxwTaAEOezPDIKswUy/2Djv3LjUfmtbJ3smpg8W27+9Kxmy2wdS
FnyG7cGzDggA4CIQQigc8TXKrAFjXNevTSOHfpYNxtMk0VejVsFGiHr3KRlq7c4Mqtfbva6y5DkQ
CT4vIqp76Ju9L5qZqLOhcnH2XvgsHQJsctnTtuzow3uD894J6T9n8K9cUtOPBcWlmyX+s1RlhouQ
xcCe71pNK09WZsDd4jW3Fwd96h71sgWIMD+jSWFFwbEPN+xej/VvpOoeN2oe7nMQXIfBxL+jYoz/
RMIFF3BQVx1tjPL7bmvm+UpZ2nCnZ8Y6NMzuvpS9d+cE8Msz03gYytp48JLiVSbhb1HTnfLRATzq
NuoQrS1bKKQZbk58CMjl84Msu1+T77tWDuTCvG0es6Jzq2VHsGyuJdqxc7z+0a37biemQtKGAtBb
JoAZ56/nxU+dNNHDX08KoI+bBRI9Ly0PXsiSH6TmxpGW2iLuug8bqMaVKaFNBNOPNRkx6nDifwCH
dqDOCHqbjUQZjcEzUscTW9SPQLD9S0hcvM98c512xrjJXeQjhkHqkvCEDqcIq72Flye2hgPWx2Qr
Z0K+4dwpVHlIWdngwtTADiS7NTiahxLx/86ETcFFXPvKBzc+KH3cC4VCHXWVTM45xdMxddRbM00t
cKFCX2mCUasjbCitDFY7hd1P4A9BRfPlRdB0HCN+DGtwd2BsDCqlA9bde89XaM8gGjiqh2QeffRo
CbKZi1P8YLq2gd692B6g7CYgAFczo3YJQ+9kxnG9mSYCn8JaQ4Cf3BUddAuMLtch6RWZYcmDYxHm
G1iANjLtU6SEIVZG8R2NMeIPLkbFsBmJurA1aAYSix05DGme3qUxTcKwu6QJ+/Amqto1WyQsKyJ+
zW35xpkOQ6wf11Yn1olGuInLuHIDfThnZMnbzLVtZmDi1/SoXkzILgv0NrgcqH1Yr9cdAnoycNkV
aEr7Neu1W8OWCSfzXrjFpZgC/VC2v66N3F247VPpZs+tox6HqDzYMV4dHRxlnsOJSvL+m97SzhDe
xZTysZ7yFXX7sMD+i+I3SynQHkUAX8cF1gE2cGOgFhezBoTooyUu2QNdmnjlWSD/4LcVzWHwST6w
q/pA1DgM/Ro6VGX5ewS/T6XvMCML8NsS+L3BxbEcq/Yjzcv3pierhXG2/zS/spj0o1tku9DA8b50
UvcJn3mwxmf/E9UlBSyuIebdnea9pNSq4Zfn+DvD+YKn7S8JZTA2daNxEOQ5LkMUxb4MHgPaR2iq
Fmk9rVrNqhaFD+QVJ0+6cHL9GXXzG27HOa1af3ExG+U1drHMRyg+5cTY9RQmUWt8RHKWJzXFfd44
7L1luaCHo987KrzAStkjW6cAcHJkhjBrG0/Sw9ZPRsDmtNGALArSmrwEdDWnKXV9ZANYFvDZ9OhO
zrqxLpFvChgUcMX0vpHRA+LQBVbQy5h5d90gvglyRNG3VKOUuz5JtzAafurJfjSz6jim3dEoSAkc
gz+RTh+931KPrKIMRYBhJOlSKP8rr5MHav7nzhsfTU0exyH8kvkM+vNXOUj2+diDcMNP7gKGvrih
VNxss+hPO0x/3Ci4yNnaFbGMwzJjuxQ+Vxqouyr7NfPxRWHN37LDwwofI/BW9aZwoyOlJc2U+Iio
e6/7CgGDPCA2dLcFmvBlrrswh36ryXkStt8/joP6SIx9mYND83SoeEVbLG026NTb3bQhGjS8N/E+
D+qRQ22NsKthM5owI3LUuNR8E79PNnWbwB8/aCdyjpjYUX31jCd75WWcfwE+0skbP4oWiBmMciY8
oW9D8OrWBPwt4i5QmDMHBsQkRCQOaywdp2kHmAqRQWdh5Bo5m1UYzngHnC6Z3VSHqn6b9Ck/9vi0
jn5ObRcDbCgqDBGABWuybAzgYZlFiBGV8MkbWJVD5q5EcuBEYdjrivCtmpr2VCp4Sx3aBzWJkBNY
rKWQ024sURw2yBtXuvCJjm1r4BCk5oZu/QZwLUahYnZAZfpXevhwJ7vkNarwh1txYj50qjbXYmix
8dZfKC39hyp+0PDUrHXAXauGiFrsKVwL7XQOD0geB3c49+VX7ZcafMYzoOx6VXvgWTjXsIlmOnLH
HCdFl9Ymb8U6DHsdUo1qEYjke8yEgCxn6kWS0NVrsgo9CoBhKJUqWimjAhQIy3MXMSpbepUIz0VZ
nKuQ8scUec2oyk/XrUqIFNRxKBkzEyBo2HSQiWbsbXYSXpJ/B7nqjlWYr2bk2q5O8MPSR3hWqYI1
Ae4JnRrXAxd3bv3AkHU6F73bHOF+bdOwYJ1r1s5kEbKH/Midn4+NaiEx5fCjhLlI07Jn7W22NKj6
sJx+kyQkEXyisxOCckNlUa51mokHrfPdnRN6zcpFU8XcU38jliEnyoNeUst8y7Ss5rWqjASuWexR
ZPvtsZjohOOY//bDLD5nxFwBhOxfzTjRzpVF44wYIObD0nuyGKKebRs2XFlzWQDT7p5ud0F9XPPK
O6PMw+7gJl+GU2PNGlNv0bdTtbPNEpiOtO4rfaquU+/n+yBmaRvHGkxmlZ85abRL1hraBd8ninM/
O7CmpBd+eh8F3n2ujdG2U6hUysAC9HH7oquP42JwpL0dgsK/r+y1ZZvh2bSb/t4ZjdPYA+POQH/S
e1Bmf69MZ+NkWnu63UPlF2MzH0/BUJPogV2+7oxNJubQQdosEYFH3Nz+d7upijHi+XgAuRSKVZAD
OO0SMz72NBaPPW3A4+2u0/qcuaNtXLFzApu7PWV+9Pa8v+8W2kjuyb9/3e3xZn7N38/86zv+ff/2
P6PzrCXFN96Wf/7o2//++nWylIOBDWfU6/59mk3DuvNDDDxhEaymqOgeMDNVq9YwMJ7hC1pWuSme
2YdSxEtPvVAUugsbC/SbTMC7urEY3mUAn6YgcP6zLOOPCgnBn0Jq1zyLuu8h7I6l6sXvMAybLAlB
yroIvQt2B9T36QkhLkCuIWYb65T8BzBXb9vA43W9XKuwNCB3WHscDOF3Ehj3iakVX7IpXiOZ6p+0
cn+TMGAzlXJpTiYIWrA+YBCbInqdDxPYQvH4zG4W1ZWmGG0MA5dGlbsP1QiGN3ey4epLv16XIb7c
oZIEyYuEdh6CSzJ6ovAOo6XCMZB5p1ob653b0JIn0yHfkynqHGzJuYWj2mVWimW1TtNwZ6tCnFr6
HbuUBvRdyx+B3iYosShJtRFG0t/7LaGa0Jt1QvFMZDdCBtfQYcHRzTB/hMSlLREWjU+95fZwJmvt
Wc3hFFFS9a8qm+a08TB4g5yQL7Ayy48onb6SwUn+cMV+yoLBYrdh33kc7j+6U+yCCszmYmJI71Yw
r/B1/REFXcsFHInb2+9qr3XbIB2Wrgb9iYQJmG4uUb72+JOlxR2Vpv9VTtmTTzgm/nbjTwEg64NN
X7botTJ5F9Vs8irl+GqWKG/6oRUvTVp3CG0SC7Qq0XeRbuF0VRKfoy7iB4IWaCP1BvaqFjZalDoY
xHR2mGOdtmdMDvlWCbO8gyAW7WQHzTszMfN645AdPbez96mQIEaFMg8TKXV7ERjmcejRMZCSYZ24
sI5bRGkeRZ7lbDzVaWfDJUAtnvzsMg1BS0Z40RE7Ntori/nDQ+mG2exQjp84/WeufNw/g0qHAaMN
3kvMGoWMuG/eXHJJqTES/92Fh4d1LZWfvoq5YLO6iaK5wCV0vlsnPxjClb9I2ojUzKp40Y/TwqPr
idKF9JPb+56ke6mZ3ozB8ZlLqBgrXJht9L4tfwMtOOBHGL77uGKvX/l/hJa9M0ctPhGJE0GFKeWd
swh3L77tNz8qHVJiHOMlllxZmSwUz2RyshJUyntkeIjIA1vPQ51k3sroi/JqM1NaM1SPLkZlMMiq
kX/YfRZsHFuYdxwx5paJ3HTKO0/tQgFjdcrjbh9nxngwClUfvKbU9+wx4dkmobXTmSmelOp9xGZN
dyeGXmynUKPuQ+qxsTrPvFcM2VjWw+CSaHGEy3/KHxI7Qv9E/uKjZjWElcsRcUiVNtQkdf1CSAHN
ycpBDxrZOAJVUb3HAxtiQB3eR9e0n1VXyj9Nnj2GWS++86Y7sbNyfxj9YY4loGoBT3uJN552Ivla
KXNrsSg/rcnBjGXOsrpYMxlcUcTF0Dh+546DN4z5jxnrZycK1Vfqac+R6r3PwfC+hWqqDw7qQ2Tm
bJ0fEU5sXEXKsVKJeCikZ24mrY5XfSlnnGBOlSIDIt7A8zOA3PbkdeEz31ozcQlChH/lIsdmiWbN
+nZXMn9Gk9f+aaUNhs5vt41J6KxIiaZlK9YSxCBgIIrBdK/EN3Z3QcMHkdrvHSXGAPeBaNpRcegZ
Hbh07RTm8+BW2ztSN++xqBVbcijKZefU4bX0iq0RzvbOdHhz7C5dTsI1dlpNheqkQPlNPEnpH10L
4yv2R38vPCNG+FUn13gMliS7eltbqJatlV2vmUvka1NG8pKGP1SjS1xa9VmmpXONCVfYKFsiyaPS
YpHsTl4pSOUpu62Kw5/Q0faprxfXZAKOmOfJPTCo8jrG9khdC1+rZfPl6siA+NX9gAuyNjTsA8H2
rxo7/XGCejckTXjCr3cGD1Cc2i7VLrcbZC4sl8pUu87vgYzF4qU2xnCtFwjtMupTdgz2SjPSZJcg
9HlA3Fw9oGZbQAD5TOBw7j2tn7SFbIbTwIiRn24fE780rtF84zdqndu6dR4r4e5huH1peblLKzKm
xKRYfNzhbpDuvVf39QkHQHZ18DSXlR+e0cHrZ71FbCgbtam6tF0yCxJo6cAJVXQ+VjQPlhGpkGdG
ovWVjnO/cveST2GdcNZdDTutr06o3FXt8AHc7paDqu5rtqPeJLM1Tj+NfDeeG5cECRUjchn2WTs7
aNqt34MuLT29vda+jFeDiSB1mIPVxhIwl9dW7VUjfBK4VceQ0zLcJXvla+8rF6bf/JY07EUPuj18
M/o3z7aHFE8BGtTa+STodLWtKzddthYeKCXqYZv1fXrVraTZxxWcJyPLsqtGoU2P0b8zGAXs0pHq
V+6GDApwkSKGcsMKgnPNR28+TnEZbLpustHA++Cs5xu35VMU3QAKv1obMrYunayKq2GZkkQZOhi3
u5lltUdvsJ69QFTraX7HnN69J0ZNh25u2xs9BNulKyRNak4JUJgyTaOIlzxDXGPLEteiGWrWoeGD
0GJwgP88fU03mBmgGHJNbKsRDNALvqPwTjGlGyI6VMW8Ghha6l9Hz3jCaFAcmh2nMC4Za3jty+au
xQ8doBEBcQ0bBW1uRDcrzeSVIkBejUj6e9NTD2Wmr2hPcro2rJGHgUDgwL5DBrXskr68iLqOF7VT
ueeykLtMup9OUjZvcUL1PoCFBT93LmOXyWB0LbO64l8FoTIRTFo7F4JHzdUJnI/jZHhcuWIBf6SX
JdnWvJH54Sw6YOMvMdRJROBQxjxrik8kBxnLTHnxU5+Cb83CVRcPbxrijnPXp+GiLZLypVVtjWc0
iJ+tPDgom7jgpPb8R94YcjWcYroMIzQDCVtWtBv2K7RL0NkoM5Fb9J4jb7slD13UhKtaQqDsaTC5
oFN66zFMS7mIPSY0sWQxgop9Cn3tkUsqqp5Rqj14BHx5vf3u+dW3IM393rOhUHORS0xbe0XjczEt
0HKo1KmR5KXuh/Qxb0xj3Vi2saJCYC9pigPzIi4GWE7rrBhmNta+ZYK6oIRsz3GotgPv8Xx4UMwY
cbwSAxYyE1DVJhBEgCfiE61fBi5IA3wZ6FsLcWaVGfS601EH8ah3Z4Z3xEKghkd6xP64IodjzXpn
37nzze1/YFeo5lIq7D6CTztiB12XjuEsOVQ/q9wuFxXr1V1s5FuEWJCn+5Q5nueFyAPz8YhoXdyR
LgWA2ZHmYgQOs0yroFvFNW3RwGivZe5/tzUjeuK912lkPOd5u8O5T69MFT/pwAbRtWAU6LAOt6ZS
qylLHy39C1+Y85CGlfOQROnvkBmn2uiZXhNAhLaeL8fjRODZpLVLGYX2gzY/v7KwpM6/awCydhEo
kKNa7BUs09dItN2SUHCaeFN+GNhw+vYph3WwdYsuOkeH3hvSDS1W9ORJp4P9rLXXZLAoNpJsK4ei
3jVD8ZFO1ndqeM0GhzBmP7587Lt0XE7Sqs4sUnBlkyDcp8rCpxq53cPtpnPHfVMiwtASIVe6NTX3
Gs3NlYrsfpOHpbaSfVXhaDHNBzpy26rKJfPN5CPuRozETdXduxnpz3mPBQQZ8ymW4X1UN7DYCMmW
LTZ324Jg04zZakSYEEKIqkdyesvYOt/sEjCEVvqkYTWysQBHEaFk7rgzkeu6mb5tAuJ6OAz3GG2N
1RjGA/JIT1wEHbyF4eT5OzK0YBXh/N5l3lcOePdJ6exUVRNCkWF6fGgpWjC7w68SJPE0inF6WQGR
4Bist1k4MKhp6COVJbsnP9TqpTtY42kG9XZAH3qqHVmH/prumFqoxOmOrFHa2ujs/l6CaO+J6+FY
Ld5TgfSkCotfS6ASJmShu6P0RL+WOAwlaBZSW/D2h9ZdHwIQSjVn1+MTPJTxRU+hSQ5a8h2HzidM
jBcxb4PaOL3ImWdR1ZxOTOJXmlOdh7y1F24xTfRYOkL1+GjXUU5+PU3/RaDnIfgL9P1VTrbWqNFf
S7i2hhUsY9/7w/5yJis70UqY+KIwojJEjfbk2F0IoEmEG28Nv1UrpHFsFUZ6rbIrPiyZvXTTvIUi
sbw0DVAlNvomZI75Ivf9tSpxLwns/HCioABb6FhY4eiZ5k6pcWiP6jLQfLXaU4BG7762AyxzmpyT
WfttEiZXPquVH+Xhl4WCCNuI5VMyxAMcM2cvzcpnj7gnwnO2QLMZHrIp2dXIckVD1I3dlK9pqGt0
peGtUUxCZiYRj+SN8sOLUzDFJWYCycSIVe8Lxny7TOYumxHFW3vmCKvahcFsSoKaO0Z38UicB2RD
xhZSLXIxddtmGDdWDKtlEu9SQ9ftayVJa4mkDVCBmZ71zQbzqUnmHljiALNNf7WyvN5zKarBfG76
mWI0uEhsarKzQm2j+ijfeQYTPpiy93XnEHw7446wjjE2gHm1nByMJMjg0RmJ73Ak3CW3qm3FEqFK
PB1FSxZXX56UifcmUiyLGu6DihbwEpn887jpDXLBdGJLlioonntJlFkRkCsxDfmSypNcw2y4M9M6
3ERoqLv2l/LCPzTtbz4EyRlHiHFfB+W4T6PoIVC5v0tgnZe2PFVEYulpvTN9NDh2BLanUS+Dwq2B
WupeaXNAFhJv+mZ35I2/BU6CX0xnjpIzBPG80TgOwUBm1YC+yFVjeSwHxknSKnfOwKq1cJNZbCDy
mKu+uWglwC7YBOm+6pl9aB77MaVTL5l2f4ioVA4Oi/qkExOgTa13ykt3hQXHPfp1a27paxVMIocz
nzRXY6H19+N8k3fDHkllCzIOTYibEPkkE0IWoqo4ijR/9+iAcuAkDJdC/2TD0fYpMS8juvR9bkWv
qVeQ6JJ0mK0EF/goi/Y9+ekrqwzbtavL5uomxD8ktkbkRf6CvImpIVf4tECnODoSDw6pe6jXq0uq
mk026rQWaB0vyZzs7OCucrUraCeqJ+fLIg/uycPX4Er4OKM7kgjqyuHUxPqOg9XGbuFa22pENt8b
+rBiohYec3PLkmtuirFyV26noHhVcJ59kwt7RrvWtw6pGQRL0eD0ypLg0ZwE02agwvcwKNGl1ofJ
mHFiFqpPV3gICQctWsUqwZET4YHxlL8b8vGxJAXskmYu0Fy6NwK4CzmRD3ahfh2kxbNmBxkXvYy1
zQ4QhrHVLNzAMAhVI9uVhOm0zH4r6b6yHxXvdI/fHR9mWVVoDqe3Pe27Vg7sX7EWTL1bHKqYIwnR
XLGn1EHy0hQp16o22ArfVw8Id3FhFSQHmVQFC90oKMpZrLiwIIku9iYss30tos+CzFRkbg29Hn1R
SDYBHErenfQyMnpxQyxhFHKau1N5cM1qBW1zqbeEnWjltCU7Md6Ac62WnO5iNZauvzLHqbkw8QaA
lQfVe1+DHTS6ONgbgR6/W69U+PV70AvUhw75p818Nx7lt2149iVm/fzrxbevEw3urFyvCvY4TOP3
9ANnc/BS5P17XQUnSJTD+XaTl/ZwDjsxnHVgaKvMk/TR5kdvDxCA1xHs3bFzSpKj4QnrQi9fPrsN
rLtwkoykuce+7z1tu+osMymfBRPXRdh46d3tbulqSLvQGZ9yzZPPtDVpOMdGdLw9aqNOW3qSCPeR
NjUErbI7N3aIc9Um46M2hL9CVRk/8gc7BC7GxjOMZcId8eq/ZZaTLVwA/p+mEs/xyMyzGcJdOqU2
gzYocl7jcjUR5b6a0ALAcrLXMy/qx2J1Z9y70dyx/fV8cJCctjTy+nNiNwXOkCmjtmb2XCrHZywp
430QEPRdDX79gnwCWGzV2GvSB5sXmIIpnhzdQJHBo7PTdxm01B+OYTYvucXQVNAWO90eRaD7SiRp
RQQWKdOygMAc07vZmgBUGPtF9VOsu5/95OZfUVy/ac3kPTGm87eW5v8XnuBQpz5hWv20xuY//A6w
7Osnspz/foJp597T378Di9lfv8O/fof/9Am3XxIlVvH3X9HZQCtbAe4y6f1uow+Nixwuah9jXc8e
LOP5dud24zk4S/WBXs/troPQ96531F/PsPBkQs5h55knrXW8PUOD6b3zyKdc6vN3/OtVfriKtUZS
nPAlQ9LWSQjgmD+bBvlF4F7ajMCY+bvdnpEg68cvNFg4jXlGQxDTybf879uDt5vJCF6LymQq03No
NtLvj50LEhMNCE2gHmtqqvPZJWywfLMLH4EBk5wx4oJ057vWNIyH3iKdgz1y+AgHK3y00Zt6xLnU
ka+OUQSj0cqJICRNZ6CHAS+3hLAKBaZv1iSxMSlTTx6S140h6DuCfCQ8s3tEcb4zY+2PLsMXheoZ
zQQQTfsHySqg6xEIs3ftpP9uDKqk3MjxJQiGf3b+qfntXRFP713kkaLTAoGvORNhWlb9Ujrs+YNx
zVT8QrhSRP5A/QwjdlFmKDbQ7z+0Zecs8ojgD3LE1LFIYsxdQMBSjZbdZITZzkfLv+wQoI4hnbhe
M7A09C01bfpiQWDe+BFCi65NLj3xY405XJM8tCiL5WctnQcGNdaRcTF2cJJKE64yacLAki/KOIOu
1w/RziefAtIV4NxepwmdwVq00BDsJyffDx3XHp12XYUIF4h5/qRNZLYNvR5TfxPFw5l8Bk//o9v9
sJYG6RIlQbITm1Qqk3aps0b4nYqXHkr8fVkp49zR8D5kmXe+3fNyvz76I3sTj4GJ1VU/kZaKD2nB
mgtN7aD5+CxAXlD75Z16Hxy03qrlc9b+xPPOEOsc2tz5EJrwk3goWU5tE4N9nlzYkSQSo3lHWQNS
UfM6PiCPpBBTeNgTffkZl7l+NfJ0CXkyfJjSK/rVQq9/2EijZMk2jkp+SVd+CZ3yvUrWuVvLZav2
5IoToUrYLLu64ZfN4S4f5LMTwDEG+4cLo7g2aYXKFwLqoqApbiJcWNjD2IBiNq0dNU0Qokb3tAW2
jGVHwsQiCMJhKcbsMxXppUsV+CSEGYveWhS63uFYAGDtZsig/QYQcjiB3gzILg5Vf66wV6wm4nVo
ZgYLzfJe9JTp7MDxRaSIyV/u8Nabq8ILvjhtxkWrxcC+eo+KYYTMUoOZDrl+9cEvG5Rw3bxnqb9g
bNL/mebZdOaJgj+7PCZzDI8fU9Z0xAKuEPSuCvCHACHmNA8kpp2L23EIcmODyu5OYz62UPFwswVd
pQDE4MXMacuWDJGeWUuO6Sm2dM6jANes7UqA1hlBEn2sULbTE9fyeGdE6h2YNKStYjzkRK0qgyZ1
FK0TOQ8yagIyCHWo1gxPQpChxQJ1Xsf2w4gYI/YbtjJP+AHWVWytBoFtEu8F0xZokIizGDI1yVIH
JEngkEbbwwaZV9f3jIy3bVAh7jDEVwVnE1DGyp+aZ2QtHtqJWF84h9wfxKkb8zfks87VYCeNeiuh
FlQ1BkFX6nIxlnzUfTY8lTr9drdH65vFW9MfK7pedDFqoT94FmptvQyXnoEgrFI6hQdt+ccqOKuJ
yA/IbpxYuX8IiWNcGA0HTIuV1Gb/YCGlORBjiS1DNP4ikOiKA4G4t2R9DCuwXRpsgoY/KukEeAGs
E+vGDz576QPqq6IlK5q7AGw859eWJ/KHxNryOrFCjvZnJE4GkiXi/cJxNoNgetEKr9rVkhJt6PJT
Z3IYDSb8dKOG5tnSntEchOEuPbOewMRm0BZZDRoQte5VjvjfzdZZSXtOOkpEuC44VzFtedRT2Yqp
GbFW4LLTiH2zXkaX2u0JgHURJVj1e2rOodSi2No4QXaDHVwazdg5VnLnkQjP6J2a1ys5+AvUyQ2a
/kXb548tMSBLI4cubRXmj51z2YgHM+faQQ6dQ46HE/v5tvPlvlFRv9B0oiHjgE5e2pAuOK+PffYn
Tzpv1evTKSxRsySQlhYR9ucFbGyB5y53wbNP+i8NNsRisctTSvw5ueltSp0kOtny51KGrrLWvbCB
M7dikq+yOjT+QFcAcYNB+B3Jcauh8eaA7HQE+Ypae+TTFo+yGvutpw0fYbTDjUZir5FqJGsACZCN
PYvh+PTVnGChAa9cmq6liBs+kRJ21Eho25CZ8xJ7LC01/i/gxZfM/99Encdy48gWRL8IEfBmS4Ce
FI1EuQ2iJbVgCt4UzNe/g57F2yh6etQyJFC4JvOk+WNb4a96kj1Pupwg1AWyN0802fHdmjHmYLw5
N2Q/ljrpSe5ojQSSO1fmE8mTx5jXe2JmI46knYkgm1BnqUDgIybSUDC4HgyXIByH8ze7RD358kVM
WZ0p9VubNb9GNGJz5JGaEMaca3q7agyvJyFBORGm/qaAiA8qO9WDrOIhOXhzoCbRLR+HD+TsHPHZ
vIU29kWR+T5be6so9jh3jzWbNiT88jPEtxK74m9YNK4fM4apfoin3JJb8hVm32jGGbBJ2LsYwneN
McSraWx/DHLSZX/NtSRFX4RbZppGQkQ109q7ejCWusLIPB/ujP3lrulJ0StC/JYwVonK1PHkAOlw
5J2IlurK2Ubgr0C9vsifN1qOrPW//8aW/lkpjHX+fbI+a0xUXff035cadVjjjd5IDCB8qX/fbqrR
cURCsLbkr0ZjkEeWDt/D8qP8+ytvMBV0l91COV6+o6YifxsBN//7FKdC54xKVF1l/37a1slDjPjM
lv59dSwk042gMB4b7nlKuYisKI83mC2Pkxshmk7tH7xEPyR1PCeZuKaoaTxIh9X007rDzOLOAQWg
cHuCWTp4bKlXXVESs6ua3hbwCXjQXGd9F0Xk8znFPSrEW1gkHxE+MGj02N9m1ReD+Ext56RpvONV
rnz1HTPwOS8DFNEiQE2dHlPiHEPGqZcOiiqQuA92+O9JNN7pMYIQ8jE5jH6qYnVJhUci9qjzwAw6
B/2GyqbmtXKqozl7ysNUkPZZtn1zjY3alT8GOumisrqgVPP3qkR5knb3KklePOE++ilXA9LuP8a2
2skmO8Sm7cPc1xYX4L3ypnsXZ8gtm+FP176Vo8YsjerLkESwW9aq1Ra9FIi7lQr0MCKMwxsGMkyL
kIJ5GFdhYnp0WaDcCpLjlj+AKQCQrLIjtBUWD3Urdw7Lg1gTHxFyWiZ6vG4GmaFeCP7G7S20pw77
wjZZKCcbiIcIyiv3zjD+U2/1NxLRG18y+W1HXWXgX3+bwAjcqPmBi8XCoGg+cW3VS+QO0+EhfOn5
5K3H8NnOUEzq9qtNZkitjn47p9d2dsxnwIdEIvQ6/T1Q/HJM6m0P0biy3C/FokzkXzlrlYzuOLWa
SxeJL0WBbtJ6zZ+kGMItusOQ0Z0GhtHoofPTVVjRc4gBb98U2meaWUt0L/Vi6FbGqmzjaWPaEwO7
jphsI5HoytNAqeePalR+woGIPyzbIHxCN/cxOVHNQNNZZCCtb8Usa4mi+kBDKLk6piX0CB0jszXP
S52tYtQnZ1lGZZYGx64A2sp0NIbGv3FyhgQ8lhnkSCys1UrFtAaQxot85ENZ0AO+XkFuG44WfJxV
zYbBb01SV23I2eS3DRtDxTRdhyNSWoKd5ZRcuJidFV9BDeTRYCy4TjiDknyZ9Q6frkfnLGLx0mOB
RNZbvJhG7KOE57mcBXaWMh5vmiLI1fAtbVpBXKv1ZuvFEjOlsuuJM1xQ1tE6W111t9pqj0cQRVGa
3BhWHmdDPAp92+JuQvnmC0PLtvOYndXWy0693v7BnlBflWHY9KRnnwlrWIE2aa+hnKo7FUxq2cnV
5W8VO20A+kTlibr3xGh3Iw3FuTgWGZKIPDIu/m6bEVCB0db8hZde3xwGQqrILkUhuBf5LrHT75Sh
/OvaJqGkw2wuT2lyMznlW9tXMeuGq/pZL9L5GM1YGmg0CBJQfAdHHbr0xS+PBVVGFZFuLt4Eb3Kf
JeBtFekzBi728qR9Z7Qme7O5iW5UNuNUWAw+vdehcr7TKv1OS708Wi7Wj3YAQYJ3BQ46vpGrqckl
w6uUG5liahesdTe57tZnnqj7shXv5VxgCIiUTW4xikwmeVPGEb2ylb2w9hBPC/PkhYU0DxGoBNsR
drsv6xqWeHvWRPZIm6nBKlkHeXsOE9e7dUYR3lJ3LI6NEf6ByJRso8oBHK+zxOAk5FmFynHVYvcn
cEwzdmU4PveFm2y60PI5g4xlZj0FQgCIryREFPapqHIj4g+IfriUGAK2JeInWoKwfMrFnwaUD+YN
A0y3FepXbbL+WF2WsPoo+l015J/g3PzWQ4SDpWtkGJ8mGwdbGV1G3jwJDggC3ZYlk6rsBiJJX5KM
XMiE5449FfBSKTx9RGczb0Rl7yoxHRN8yAiXEtgx1iv7UwYDqfioehMN8L8PeI1Ia22JpJ8W6esI
IRdwaJCPDXFcJf0U4rH9QJAdeg8t2uWTBIFCmGRBtLDPBUIXahWTL5hMo0eeEr+OzJXVkPszjorw
y0TQhpFhHznl3UtYaCHQHhlaEuOaHXW8wEgQVolkaeCOPDrwID7mjAGl5Jmx0h2QOQwRuZxS1R8L
kbGhIVG000B1ez2iK+BXDIKhTOpLB2Khoxsks9/Yu80WOYBFyvoEJTB1aSqOdj2ec9Ape5vYH+TG
xb2GsrnWI5qbQfcOfVOX52HG99/KIt1MtozYHdktap2p4vYgV80KvfOcpMKvDfIRDWyVOhGQIB80
zhBLbHtdzJgpUizGTvykYmjBU3fqm+YtyR1rjefjrUuM8xxBLffItZOZDRquZQ9ihePFa51HzQkE
F1bx3kfsSqtIjRCBtFAIcok0qI69N3VUj0Otqn4fhvputNCHjTnlHA0b121S6lth2zN2KCbZkfpG
SgzbodCMT4TCfS6Li9tI0XLJOmxXmqie3BD1FYQFd00UKeqnbLq00mtfats4htWHRLvyBhxn+gew
ZbE5OIGI0gHppkuB0ShNEM8mQnkg137qeZKHf/kTSu6fwrQuYvbctfliKA2AGzNnndpEaxOU5kZM
cnwPB6JKk2Z+pZm1T/Oart7gBTGcRyuKbGt61OTJQGaYUSzp0z1nf0k7Ti/YHjXEIyVwIoWkL0xi
ZMSK6YwVGhuEhdusaSKKaxEpPmpHOnHirwLWSa8idvVLkWYsQbX8VRs6NEWO/RWx7uyGJZoNrMCr
TBaPx1y+J5rHyG+sz2PMzTtif0Zi7iCplQh/0BaaCms+Ai83mifzdVQ7Kv2lI9Yejp3t0A7fjCiu
odDGO5Wyhuo8THd11/7NU7T/Vl2TYm6x5tItYlgEEPsheqQyG9etQfz0GC0XMc5qmjUn3uZGeJGG
+tsOgkQQY263tit+7Lgf/bia3kh61VcHF1MPXWZNzqHTvzliMjZt7tgHfXRJmyhYUQmiIw7lnL5o
xZhQl2knNU8ZApnhFlexcjBEE9Nrmu2206B4KQMHP7QSxVenuD6ZxXzLFaG+FsJiqwh9etXmdDBd
9zvocQANVFsXI96cnvH5OTS9h7kxGTm+zRSW+7aHP9fl6UWvq12jDCyo7YbEMGbiSjXFr8gQGUGG
1hefSN2PXCsfVWz+IfwlENwb4bB5btHdNQMIP0D39GJKvVX6iT0wzdaFcyy8eNR/YMrsVefkF5VZ
CNZlHlr4xjAGhCHBR4Oa31XWTvE4q4chy/ZUGYSZNypjrFiS7KYRZNN82eN88zrGRdbTVNS3OXbn
vSsIWwqb5l67i7tRUY65MlfnzmJJ5STTw+qlxY6vDKlVuS3j3HSQyitX3tC/nc5bTOCTzyi8Cuo+
RcSE/nJllcN2hpMcOC6BAixoT3PtOMS8vMWKFd1C0hZKuhCCVkzL4ELPFxID3ygwFFltJsDD46wZ
REA1ylXruZ0zIk+gFvKLEPITM8P1Iq88paSMjX2+03KoLUWbBzxCf/O8+O4bp3lgMv+dBt0+G6oR
Bok4wlox372S3Y2SlUHXSJNQmvoxTeWd3BbHX9AG8OOBy5qxvnbnJeu77l5q3dNWTgdKShbas0vW
2L9uJbfmKoiIF9/YWZS+xQ0h6HYbI2e9KrwLq3ac4rMYNX49Ujy4aJODUZcfiM+ta6bFT40ueKGg
7X9QxPoil7cWF/s1Mxg3sWCCKKkpZKj2sX4CrYHbfhie3Cp5hcNiXIzWnF/13F210H3QFXn6s1ol
v1nvWp+lW/yi3kgOecH+imHBsSGMKIIi/A7SczqRDroHjyi3xuRZR/q6AMNQflN11lVQZlax5rIF
X+rS3uiuRlT9mnZ1bvKJ8rRy671kzeQR0rqqTPK4ZDy8t1p9Lmck0ESEjXvNtXSfZ3e1hgS3Uap0
ieDF9+DWBPta7JIsZ7K2AASiezYz+cRLl2wwC11GZAkIBse7amYskBJdFNeuU5kBdSCz1bJDOmG7
MZXiiLJ90LyVVUUHI1EkkS/KzmhqhWG5l26Rx9Im6ukPhLFunSru1VuaE6kSTinEaARDmstjoso+
kCoOzGhUD54e3jXyrY/dQuswtLPsGVfrlnPI3Cx9QpfWb9QaRUbezAtNYmJt0Sr9MSVqMNIcyqmP
npdvy1tL39zK5NAOxZvpDOiuydeUM258w5s2qM/kU5IPylarQRD9K4xnwpm3OVRBf4qQ1ELqTNYc
Hy4BYXzXPGqezEjrTlHIk110MRmj+fBMFKY8WVzg97xCQ2vZvpGV+ZkJ0ZJTP8yBieuFBDs72Xb3
1sizkwmK4ISpoYLYR6pYp1AjFYWbH//7QOwiDk27dcplzlava8JoGTkSj/Xv/yPBbDfzlL2FFVLJ
gQWgr7v6fHS0bj4agJf9MZGOH1MMoK9zzCP9rrO1ETscZM1c0ERqHqiuG/l6YbpBiYlnIUU1gdTz
6CRh3vpEVHOUjBJGaUWndRgYFxCrC9fGZwZKFY2w+mgqGQFLE1fVKMt+3TSM0bgJLFCfpJLPHqK7
oe/lAYWtPPz7MoboSK5pRmeVz2PNbtfZzuRSsMFNDmMj7QDBJPoWyJHc2Wl775pkhz7/ozPIIyxm
AitNUmh6UolHWRB+haOtPlNQ58c6jj/SwnjhQUuwuqchdkCr6Lc80fxK5PvW/HYTfdpOVfGS5ton
nsttm3hwHRP12whrExYrb0Rz1GMey1qZfI6h8lRMYsG+ZL5p1DkjZd5hFRrU2CCv6M11b0y/XK0d
VTe008gHrPpK+7Lra35Cp/yObH4RrfP+THV/AxJDw2cM06pWigN5GMzhsLuYSYjsJ4QEb5i/U6mE
fhLrT6lnFLsSY4RImlth9XuFpLylIvf7PPtOnYE9fAxwDBQYQ7kYsw0el66c14hPSM+S8Z05gb0Z
PJB6nCg6P7TV3BEGvFTGS5W4uGtj8gy9xLoNqfuFofhWlDrzC0BeYHMJIB5q2BAusvNJbql6vsGn
If+DqMtkiVgiYhR4Bs4MqCF+w9Fb21qoEWOnAt4uvipwYsztGRvB2o9ALzLZjq5l0zyRu9Zt06ZM
1rB44E0YF2JZ2SshtxMWOuoGM6KtIhGSqantDL29ZQS4Ypl16H/cp9S+9dkQwjJhZmVY7FBqco8G
V8MF033iteAk0su/TYJKaRXhxuf9XbZH+qL/APE8ROOuwka5VhAuQV4h2bNfQuCaV0BSpXTEZkC3
vUpBii/KIh/Fv9gitT26YcEEQRtWnSpdvzaHVwSnW8DSrxPF3tr0LsC3amDoyaNgr4A67RKL5KUF
BxlQ1p+bqbqpPQu90kDEaPCDFU7Gpa73z5Gp0R2bMI5lbp7UjJcCLLexRhD9rlAbuwgqUhMZiql9
u7O+rSPlhm964zjtvjbDh+t41rp1ZYuh2L4iW0oOca0QHBGJICfUXFblQ5jTqU0VqDMu7J9R+5PO
84uiyl1ZOt8R8b0r0YutZdVmYOfOd6mmZCSY8d4I9TpQc+ocysOdyIY/WUqhxzlMAUaakcjQvfQr
agf07Fyjq9REJGyaHM5K8pxZlBuyX9e6uQezxHyeN4OinoAIm20VYZ/7pOWt4DQqwavgEz8KJtMY
SuTzRAlEhcFBGMIK8sfJeQ1xywnFMIE6qaumZ94/g29LnO7ZxggNPO7RKMU5G6y7a8328pRLuVBS
TmNgl41F9TU25iWruDF0E7V6LxdFqP6qZN4+UZF+c2xsytZ9H+AWBYCQe9/Q1T5A7POMRJuUMvut
HkxU9jH+g55cI56DXhtu4k55VSYGNXaGkbpW9/bEBLnJyVBMPgjlcjep0z5YWvro7F+zIgaE0xEX
Q6CQxnaA+Gqzar405nnKiIDdozllm4I+0viGo19TzcuKqeLwCiqCvHtWu6s2bgTR1PZTlQEDxDCs
9E+9iMYVfTfhaYqTszKen1NZaXi5qnUCN8uCCO0rGnrOvh8Q7XTYUpq2CDKtKBYTPOVUpWJsatn5
KX91ZPztGB6W15iSi6BbInX9QQnXuKhpwJ30SarJOvSw8IUjIIs23cRj9JjnPjki2faFTe/qjDTK
DMtLv9I+8hQnkoXCG3dx92K5p94YjiCpsW0oT1JSXSeEXJIDipPeJm04fW5BCvUuJDSk7lcikzUE
RlT2pbaKl5VtXE9fzECGi8hrgj/cSlvrZrZLJiU/Z62x9XTnjef9fmA067FlXqk177D2wNT6UUZi
bxSl8GGW7dLM4UgM210503yjczVNVISK4nx3EAd9a7wBeI1Z5Rc7N61/vTD+0VVwuCGZ9F7EDigK
g2r2XmpVu3iNBQekfbEseR0U5bVvUKyj0AiC0Z7fpwb6W0Ndz62S/fCERyHPIEs/6UiTjaLbw3Gw
dmqj4LdDd+m45whhGJfoGdcza5gJh07oGmeAavs+Uc5ZmT6iOPsKzfaIgvi199wDGD4uGduHld+v
PDYBPhvnDZyYmtVsil0s60Hqjvu+01e6iV3J1vDxR7j2khK7hDti0lfw8g94WFGGaDrXelLwrtni
bggiJXmVEZUlCnVZ0+IwktR9SwtAOFqfhGdaJcKOacfl3F3UKbknE5IN6brnWZ/8WBefwDK+cqV5
J9kaTbnxDo4CZ5VxAr9/xr/IjLTPLgtjK7Aq3Vw1LhNLJEKrEReV16kPiYapqLwz1rWnlvhyLcr8
KE13YSNPzUiK37JUiYl4MJSdLbSrp7efefeJy23Xxc3DqqN7ott/ZW29Tl5sBqLkaOawvzsOAtzB
YKYfutObxaYLidpImE5m8nOMWvSjTMWv0JRXq3YQMOgPbVLSrQwrw1/AURi/y+faotd2IaV73aeb
dUeRsU2x+kMHUYCJ/UXrP0IEODOhTCuQ4gx+ioNukr7JFof2ohdPxpTt0aozOy3Y5ttlfant8ZrP
32WUgv2otVdAmoUPW4alnnrqyPf2lwmabJKXoRNXASMmMEx+qEno+cagEk+90pdm/gD2FfsTQL5A
QT86DosMkit0GmIWUqQMdt55uY2jVDs54XCE7biJMp7iefpjlGCd+0W1W3MzLJmejLgDiypdjc03
AF2YzcdN1zIk4rlyNmKNoYeOl0MN57cOJAh+tRZLOSP5Sv1IZXtMNeTr0FOKEm5boiZ3W3WCGRlI
SDLnek6jO2C6iiGKYsdfzMXTNRanX5mcc4X1MFD1pSBSPtRGd1YNNqeVPsu96RGlzRMYcgpehMpr
wfqX15ggUS/q7tNsvSIC/pFxf0hskxdRGW8jl9zY1nsYyVs9Ku6cZwNorBhBXOR8RM6wxZFDAKFj
FsGkKTdiAp+zzvyref1nMRRoSGLG1ynLtkH057oB96nOd5bNasttHce4YPQufur7/NeTOPGbZjVQ
svnIMk8KXLRkTEyU3Ppn5hh/Wn41BrbVFoHkqp2s8MrjxFcquXPDfjsjFmetIFd4mdiGS1tiqKf2
EiAUeMhhSJh91yEMxy7x+E/hjXyGPVKYIogUdDIzLJttTsFKeWT6CG2Y9+BjIU/BXGWL88fbOUOH
hmpCwRhp26mfAynbbOPNBVp/BK/OX5enkKYL+1CVHNZ0z+bmgaO6OCtLOeqJn1JULAEzC57HdWIE
m1rsTRPvqczBeyA5TDaMDAMlQirIcaEj02p45JLPxGbeRWfTDmgCGbid5k5+GoAMllpJa0eWLhrK
oKYHQsr90Fvur8FXW/SLzsqrWcunJUIR9EVrywjHkxQCFL8dbe05FUgEvHdxcR2SwbGn/nRK9Vki
Juai3WUx/HfWru/TjNDFHrn/Le1tTMQT2o0fKH/pWtdxkRbcKBNGT8XjAKdgZWJp/MlD4lbdTN3N
DbABU69RirGf8nOSRtzRNYLoZ+hMBpRWuTfIVRsxF4n2d1ZAwzicRFbrBQPej6HTGHEbmOZB8tRp
Ajcix+6mYv7KJ2AtHc7nYFTKl1GybdfJBF4N6UTFx3UGUP8odfezyypgGF4Qxs7fMNaedS/6ZZrI
prS4JF7+WzbxowmjJ0x2WAsZpNeI0raTSeJ6VM1cqelqyFXroOL8VttoPpQcJ37fYoCzpmK4mbo+
B45ZamtWJyJQJmUiQSNjFYbCxBzUdbWEwkjP3pf1kK1NmdOw18nRykpc23VzkZIXoOfqYy6yIpli
m7fyosDsWklvfu+QjtINZQwPCQcopvewHDbYdy6p6r33mjjMrTojxE8tIol/CVC6MNZr9iFNCIOx
zRCrjyUquhOvpDncQSyi5FLmaz9CgE/MdVd4f0xIJn00HqOEirs3nYtVYwbSE7RPZfSYGn1ZkRHa
dZoUhqHMjk4TB0PWjtd4ri5VNwQY5d76SAZVibZ4IGYo+W209LUXhrXOBLNTc7HMeL88pjdGwslQ
G9W8SlNNgR6W/mGn/gV0hAtTUY85i/ZKTg7b1GrP1vrcewrrC2SGogt3IYv8xnTXatdox6ziFAkr
prco6xj5K3azKUPs+4U7kaAC1sAxlWB0cEOWeu6tG7xagTXrvi5CBtvJ6O6jIsSpzXTJSNJTb9t/
Y5OpoautZXlnclf/lhae53k6y0FTMK+o/O4W13bunClVUWA53qozYVrkxY+m6rAz8I8w9pqkylMq
Zt4SEbueJu0hnKJsXekFvB2XvQdJvG0gY4A6efs8yIGtnwWowey1Z80D3K/tZ1vOiPj69yKlCEwH
4BIggPEs1weUlK9ZfZJavhGdgCWlspFE2ykCSZ54BTVkVZpL2wi6MfawuDepfLZ69dNgAegzA/Gq
YwGVOhBora1uOrjdHzujuyOj44p6sdpmDAAZIGabgW9HW9jRR8MxchGe0ULrq7yIX1V8z/6cjWi2
9HNdWw+j4VR26ZD8FFhpLsp3cMKMPJiksR21Tp1m7+lkgDDX5n0Assz3psrMsvDbgw3eecK5VT4v
jLsvl5F00pyGed5qJtNaDDh/jF5/sYVx0RJjCSFybs7IZNcGfRPlJVPNsN/oFUxlme8kshNivIpu
a5nFl5HgXq/cbw09H9hK3HxqDwh2QrPYYuzfFUUCcU0xnqPJU/2FaaJGg+cDaVJx2NjDdnAMKEzs
dhtOuXhO5TZCX6elJsSDxjtTpW6YS3waWErsej52mX0iEW855imeRrX7OyJRnp3ip+nIxtHioMvL
+ElW1pXu6qx4clP1nbfuozoo5HyKGi3QBs4wFu97fVB2Sug6EDscpKHvMGQvsUn5aLwWif0+J9q8
lVHUbmuXFs78mu1FPAfqddVXdNrdsxcZj4L5rh/m86ejZ3td1VwqkKT9EBZlruFlHRIpO1m7bSG2
vKDIsNTmI1KMYpvbIsSsy+c6UbSfxlR/cVthn5AVL8s7w36vq5VGIGWDLA2tw6xYQR7VH1kC+NyJ
1vwa75mszacqLp9Ae/af+kgCTz70xsE2+LeADuOjFamfKdJ4kFd6cxjGuvFVIm9OLsqQPRfpPW67
Tdzwi3W9ntzc0v6BUIwd3dzU+aMolHscGQVlW+cnWegs6/IVCJLDaHRvswuGmC3ezozIo7FEhTfY
i7cwAzg3R529b9VYx9oh7zQyF6GEzJ87PfE2cVsZgdWIXZNeC1e3g1hBMhq6dqAiR5308slOmmEB
DHFgIZW1xmGrTGSJZnn0X0hlZIU4RSPyzfDpt820DRva4ao0nmeV6FAsq7Vfd66z6VX7bnvZvUnj
40AwEboKIjhS8wv5UxvEqcIoZOAYR2bGHFRxbkbLsNxcLqHyAgy3xfqPP0gZU5BYRHLhHLpLW2dH
jIoAElTL1i5pqfzEJ0bSnOdhwjPJfNFbDh49UglO7+S7mO9F3CBYs9SgsJ4BpdzUhE9gaxkuEaFr
KuVzUqn2bgBQZYcjJdX4xbA8D+JRvdjROW8ZT0hKg4wi3VHtZGMwbtTatFx7vaRHNaTpd40StGHE
Dnx+buwSmEhKYcjhl2s806Wzn7sCeV766LTi26rtvZfSi+SqN6zFHHgZrbkoLnUe3x0quWMc3kPp
5DudwAo9by5GZr+OEqVFMmoODjyOpLbcKR1fg0U1aVsRo0V1OFiSu7gZzGDBCBNV2E6LL42tPlS2
zm3aAAflI4lIfrYMpA62RlRh9BGOVbhpiuyTuD8blELkOxUtmKrWh0SFbMg0pvd3eUTbmrPUjySS
nRF5bdsxs5l1QsgLYexb0SM/YEuzbkxj76rMUvPcuKWYZTHE4z8h4IrrQxiPDgTjSmilgPuQEvWl
6wctV9+RoNvrhI3p5PcdDsgmyfEQ2fl7bhXeCnkak+OiDjLCIVeGEYKO4GQ8SMWuDznsAe6cdAg4
oozD1CkFxVHFeiP1dOAv07xW+9R4HrwW3w7iVkX/TMfmDFpnjtAmPPrBiH9tJ/pDVyTeWWCTGjve
8NQfwzT+nqrqE5xJgSAFF6FK5s3O1phAEPmwGhMUGhJ99pKPjFVW+UvqSubjQL0jxc84Lq0VUkNu
LrQr72lcRn4MJ+KhgnPFgvhXpQ64MTKHLpFAG8imK+ks73PT/zJwxZCqOO0BAQ0NHJuqKehQMbFH
9vws1rvDvw82bZyXHbPxHdoYmTacHyZodHcRV7AMFEQpeDFZpMAHAsKBA5Bf1ICa0R4mpedDHXWH
f//5/w8AY38aLBvr//+Vunzav89lCbxrW13FeVCQdagNRAcuf0IRK3axTtOSFwIcyBDFa/aH34x9
50Oudm1OMe1Mh4gU+QMEpflA9t0b7026+fdfyQzIBmgKpeYIpCDVb96EQ8Zgx7Rxa2rkHmr2uZfT
XklluGMUy6QkMa9JmLEISFJ2ron8ifXj0BG8aNnewcgAQTj9DTj3fYRNjTFU42YU006a/Tu6XEgw
f6kQw12nh2KTmDYvOBi9KmtocUr7j1I+cJsaNLIUtvjvwjfWMAje6tLbxsyOCQZEGEdHYjmWtx+p
izhA5EH1Yvq1pEk3kUGEYBMZJsrVs5pL5wHsdJ2iffhMFJM/4TDfF73bvxGvE/CsQXCAaCBrdgU5
J+s2hynayIIhmlM9KamnPLcMbE7TohYOcxF/pjySmTIP09Ul0Hgzpfg8FAuLlddM8WdohMJ3kOHZ
NgQDrN3rii+2J2+c7rJ19p4z7hQViXAdZQRozNAfRf2qOwqgpZbpem1i4BIhE75SM97NOp4ISZI/
pYUPuIlYJmZ1k617fVw7vVquCgFINoxU+2kwGbv2yaB/hhkqvCiN+qvFXfAkhhbJvgLWAz5GvR2X
plnYbnZjGinP+cRT8t8/U4z4xyFH85ZOlbuy7Klcoz0j4nD5mp1dvcu4xB/j2bC/EvicdqVXT9nc
ww34w/wIIWYGOhUo1NYhPFa0M/kAAs2nFJm6ieNlKQFBguOh25hxX290vX3OqpPwWBvgiDfBxcpL
qhOpbg8mJakQ5qoIbbyJYYov2wkvVu5GeHkI2VvwmkkDK64DzrHqmJLrEY+YcUwGhgDWX6c1Lj23
BHITZi/OSaI0OdoJHBlzoOdUu/5PzIg8bssYWKK6zqgakE4tY1TMhYR1HJ20ksd/f/r/B73sH/g9
qo1VWc4KWfpJtaxDrDbrdDCONdTtVcVrejIa5dKkWReo6DEwDDoGG8+4WRcT0kPT/ZuHURN0s835
wlpmNpdljk5On5pzSiQEvxg0GwF9LIbgIaHsNnBs4Lto1DW3zEiQom5u4TRWlyEtn6dY/gidg17r
GQfPMYOH0UQP6QZhyE4iooPhcKa0JqRjHrSTPefywB4feFUhEZWr2o7jlYNqQRXWsn/hwQkTFWxK
EkUhctb64Opy4l211TdL2UWbOkbG5iLkPFCKNUHmth6Lkmo4GB48/BymQuHnbngucxZZfZ7cYcaD
x5lolsofnlKBSMZ+Z9Se9jy0o3mYLKcjwIVIG9Rve7XP6n2kvLHY2Fqefo2F3VC6Au6LaMgRW68x
ePZrs/e+65zJzsxqhAsKXKYK7mVerBx411YlnaSVfqqG96NUs7vpi4Pbx2dX0Z2DNmF4UifrbxM2
lyVl0Y7ww0kqZLfXVmms5Jt5TKw9hkzUYQXpiF78khbOSLTHPD3mkmkLIQi6PTxHyfg/6s6kuW2l
zdJ/paP2+AIJJIDEojYkwVmiZtnaICzZwjwm5l/fD3yju7o6ohe1qEVv9A332qZJMIfznvOc/ND2
CMI013yWOfUOuL/MQ5FMH0m4hBfkluZIlft7NY/OuYijftetFo9hZiXXzC4tt75QTL0dHRjXRR9k
zRy0obdPYudnFZs/xxzjXIrHr6I6Y08Dq0myhR8QbySUjl5ttWDTWdrtHKYnhMxoJxlznG1YBxvT
WLL94NEZ1LAwGz05Llw3JTVn7rApl4xhaEFsy07mfexUvIil/vJqHjqkOeARd/8tkPi75KvFPvHd
/Wcs/F/U+1f1v5jx/x+h5C0BXf3/XdD1/Kf8E/3KQcf/5dKffv/7v/39Ff+Q5Ako/gsTlqLi2DJt
j+krVPh/UPKG8P7lcH30lGIaafvMA/+DJe/+i/S5a/nS9EHT8Jz/b5a8sP5F4YbF/FLhrBW+/18q
6BJrs+R/9L45nu1K17E9ofCKmKZy/6+eLrwxiJ9gI6m1qu+FSF6nxiiCdmwrMNMQeeJhxNA4ymMn
a5LRAr9LI/A7lakjgJMwY3fyO5i2ExWXF2zuCXNiT/zTT/AP/P/hn5fzP8q+eKigfel//zdKcHgv
/vPr9Hh/lG1RvWJ6glIS/vn/Qbw3xrDJRiO+xpNxR9TyoQuTaZ816c8Fue2ub9JPP9cM7xnfYVsm
HkaoAnIC2PXew60qEpz/GDheRN+6x7jLf+fQNPdNbmHEKl6TjvydBYCAFS8A0a4I7qtvt80fBs5E
W5/L5FnGiLCTk/5I53iXp5l+AZTws1jdGJkWwZggQVtFysApOyRyTTsirtsg4reoxDIIc6zC5as/
8P10rfZWMa0/VAtXVkGJVTeWeC9cvXVDrGBpXRyZdEfnRBKQQsfIt0POYHoM1XMVPtB52F1MVZ0y
J+fVIL9L07F35d1gj0/LyEqgI5mc0hgAT8dUM3D7+rc5dxYVJVzSIZyU6HrYUejiALRVcp5OARKX
4+/cnbor60mOaZ8b41o5ynSaYGtP+aWYcHewlu/GsZ53Sdx+hP74uEBxOXTYeGyJ0KEqaktThsIX
YX63+a8oraJrHWZMcTIvIN/VcIvE9zcAHtuH1kQveYbWoM3p/PeHGy8g5ijN3GOUYPuCFhF2PTnU
0PfI0qJVe845U9zWbKKmW1IFgcVsl0FtQ1RguLDCg9AfYZpWkfsj8WgO4CH5aow+MAlnbiKZ7Sn4
hWsXM0+riaupmlunNM4KrvdGgitFLm9+NygIkWNhYrT3rQ0Y1S3xEsSy/mZX+cDKdMy2OTO+zSCA
33DJWP0R8SfeVzuQS1/uRiYjY/6AAcTYpHWLRJD8TLr+WzjDH5hGB/pufxhLiNnd8+6NlhNk2pW3
E6VsR9dt3KBP58+k869jaUCDxbnIBPSjKugfaTAHqxkxyBHqOnGs2evRf7DgwxThfEC2aM/t1Lz6
OYOGSh3NEE6/VTUKsZWOMMc6GHRtodd4dLe0uJVH3cFkaeP2vqtI34G3FyA5tnmEvoRp4S3uCfYk
0UtcQLgNrfTTpVuLeOqrLNC8Jg4DQ4wk6/ntu2VFQVsNxqX2WQfgxeKpFk7LkZ1grbRaHEwKMjS2
U5zmeXfQCpzX4o3Q2EV7spJzNyzNht5u/nHt/4I1gSxrjM+sB/tkpm2ozAigOD2OA9D4ZbZwXF0i
VB233GYi/pFZkDdnAkTLbFwYzt0Tg7pvvfFPNU9PVgS3uxZanN3u6W59CIQ5gka3tprOO8J9zadn
ZBvO1LAdesK6UldtYNnNd5xPewrq5kAlHiF7D2od1D6RVAXj0YlMunX2y/RuFhzi4zD/U3TET3vq
BW3vk4a3YyTEx+Sbn0VHgR2pZ2C4/orI7Ix4a3DPDXQ2AM7+dNnIDSU7UkBcCuMSs3j75LyubuxA
ht23i2KQivrdEtO70yQvXTZ8OaR8+tgDKuRWW0ofnzhZn72qbQLTHy6lw7RsMafr6OhXGFu4qnT6
k6spYmiYvFNWsZ9NGFflwHcsnNoTUidMA1wkCpEf9RCbxtClcJFLegEg1jnjMO/aArMaOgcgOJAX
y7hvpf9M+OPPAJJ0P2TCx9q0QsoHi7MgUn8KCHduYFbWVnxmI8oAe7i/4/zRHzMC7mb6VtYeTKyB
+A+R2HbXaNQ78DmbMCt/SjrhxqH/5upfU8ulr64JkM5LqShu6u7g9z6eJJemOa/YkxPJbqHuCIv4
p2gsNwzLAgXC7Tj6oL8mtiaGjwA6VrwAvrLaZwxssdfu4opeugwrbUbjeYwcgaHQIwiOaydbKJql
noyvg/deyuzcN9mj7y3Qw8BfYxN0cA38BIuZwPcN6Gm4hUU6gQ1aLuF0KjoeqNDz8KGtqk108hXX
Sa25dLrGB37//gHj+SavaQkA8CU2Vg+qwrXphsiV+NOPKfZCrMgZ2AS8c8Xe9DRBe5N7wujkX5Zj
4kmenGsDO0tDJ1cVrFoJbKwymbFJ3RxLwpBVMt6AgcuFY+M8cs5OisrmwgF+dP5FNSx+Dn81Q/P7
bnyISri1aOJqi+gPgbFDWJYm8wq8jBHicW0hUwtxt5DEp2UNp0CL07EZL50PJwpyQ7JdtB2R7Tll
rf8UjvSpZ8+5wmfsJjYWkkkTy5JgRGfw1IpbSKIifxsPJcNMruYcJVbq58BCgZ4PT4yklg3FzXfE
2bNeiR3FF6sxdcA8iCvuoEkC+3hbcVl36N8N9ePUmqA1ZKW1Q9JOczMAfc39fZnDfe+wD0K0Qc5j
xtX7oYEXNUaTwKJNhNNPNzGxua25hPHRZtMg471tdaROhPCyh7qT4U7Hjtym0URgGYtBOqeHFJPF
PosqoFla61uNKgkVK/yNorAiQ1TQZn74apfT0UR0qwx5aNJB7lsPt2U0YdqidvjgLHCyUw0YLvZz
6+YWRO6W4sNvhgfPi9FSxjGgY/G9H/0pqH2xazuc86ZySOP0kb3PShTA3naItC8OiAnJ6HbNiScW
d3f4axfG5uhxONAgiK1lxURKGE/yhhnp21IhXaTyQY6zfeRKCjukmdDkRqAc1VoXOFpi5yb4EzMv
0ReXMRPU/OKTkkVuMh5+JVOmb1m3DDj1yj9MVhYGZdZl6BCs7DA+JEbpXAsd3o+tg9odWrsKQigS
sf00s7M/LU0THXG8M9ku7RNhA5zuSh1byZ1fdA+c4vTj3x9p5QwBtSk7ZPfbMOKwcEjJEW1ofiua
RYe8f2gUhrTxs5PgKXE5lv36gpCLSvK6YQJTbf1O9r4mDtTOnEYgW5Oa3XhDe+iM6kDPyScF52Rq
sCy2+PRL/4jVuk+nq21yMRuzN8sxgjkjcuarivaYCzivb59Y0dkY8M/2y0sSQkup3ZsLtXEs8WXZ
Bo1i0iTpNVs/WlNxnJgqhL5mRhlUMKkavlKzsp8l01MmdZxZw+fUjDOWgRJLt+AwuUmnpg8oOUWy
Z3LUp3nygLuzpbaiqvBz0UGBjmKeIzu+jwhl7xpQCpGI75aFX+x6jrPLvPghzadmX/sj3q9qIZNl
FTeqTOGgKGbtxfTLmGi8hkr94LQ2+aXCwABJNqSCNMdo7keGJqvUt+dFxTnt/1QFGV7T4QlY/Fxy
go7XvIz34p5VNd0ct3m3E++tm/R55Ht3Chf3C4fDdZpmifqDwry02dWiubx0Fy4co/5mOjBgfRth
qg6KTVUsbhTUhfvbVuN5qYw7eHndZpIjWr25uk+K6GEEfsYthKXHmVu8oPo5SVLrSDfxsm0y+rhb
ZdzA6It9AUMzEiVX+ZE6IXe0gRdgc9zkGsc0o22rVZ9dU3KONeAZFuvwFNZy/VzXiFrYNKOo65iS
RJ+KWQW1K6CZqma4unV6TvhtcWJGuIqyhMfwrsHUv3NmB0dQ6Qa5RmRLIv9XYmJ58OXHjJXsTpke
hd/jwBDVR3dzoIQ1A50wYZOzoTXUxpuQvvcVqLLQwNOEZoreWDRRgAIsOZSa4bkI4wr5iVFe76Ou
DTb1IGOudgmfCuzkO2bbuCEjeo80WB/TP7ThUhFocg5c2ettCcoQm7rKGRd0Kzsl7LBv7Wyr/qqm
SR6rhNCFYoQK2K/eZiU4+gY8Y16fgYwmG1u7NNjBXslEtOCPJVUdayJkE97YIQbhQPMTw/7pi0Uf
R02D2w+7RmCHw4+pKSC8rP+355i/Y6Oixyi7FRA0Dtw3vKMaFdh8vXcY6b5Qqvod4fVrbWrVWfc3
SX6ufIfAOA4LsCAeVb4prFDyvl3gyKeSIP6uryuWf50+GnnIMdFYqqDLX+ZKxtzZymYvFHF6zjWS
EYheUAMpsCpwDIIiXavQADZAFpQKBrab0+XiqPcCc2NiUrxZLR2Db5Fs04wWNJOeH76WGDcXDcY/
O0na/ALauOJt3fakQzO2zyr50/r6OCoO44YfMkPLccqZKgQP1bmE0Bnfoe/uwHM8DQ7OIIAai3MR
TG24/cHJ0x8e7ZAXJppB7tPWQEgFqUx85DX/FpeE87C0+ARKDxZJ6L0yKWKoFXrhwZuucl7G15bz
nqCFVxuMmv2x19s0Nfe4XG9Tqmfmd/h/62ZX1wmm4g4HGgaEDR/50Qq9tzJWrGY04kzmHRShe0oF
3DtzLovXmBgaj1AnTlqvvuzExZm7LZcWi8varuuQLvKbprhvJ+68VgQPxs8rKixzDgRZlyKFfuvp
jrI5KuakxuhobirHEPgLaVzxhg/FxI5QkLrWA/01fkoMuDTszUyBWly+1HzhthSvUW/TYFUI3XK6
YwPMzm4euodiBngcwVjdjJ39JURtbWvOv1ayvJTGL0Q77oBV812vRK8pxsrmVLhCN+TJPJUSLmIm
3MQc0opEyB2lPiiomKpId3Q+0/7vroaf6ng4dLDpbSZo3RxYs7uO1OtOaIDL9rHOsdAzFWgRdhX+
Wlqdt73dh1sYlPZBRmeizvOPyMmeDFnePIIuCNyokw6LLW8oREw7ukQMdTecgvhbp9Zr1YV7TFgz
sku4Q+mgc6lqoQ02uA7cgWs/i9wcRK+sqtMjLnBOcB7aa62fZTp8tCkj2MklLS/Sb2vkhRhVs4mw
lFKykHjTbq6dEUAl6+FMWY7TlVA345/9xOODoQdrSSc6VG3r5NZU7zYafTRxvKtiya8cM6gWN0E+
d46MmwBOY8vJIECK6h1ox3iI6/JWkQWmRyqc72g/JrUw7njc9MaOjA96U4OSmO2mBR908A3CoEPI
pT+dy5ZYf3tUHVTRGWut9LOZT8noGPhblLbpZFfJdazQd1+lnV94JP4YAGnoVCDLtXa2uToNQpM/
OmT/2LeO2W1MwQFpHuSF3EOJtJV0j+n6XPo0bZgg9hBm3lLOOjiWic4WvJGKCF1C4d8mtmoLzyWk
xCR7jMIZv6EtDvQzPaYUrO4Zau04ny2BasGPUidX7VgTOV+AZekFUkdqxAGsZ7kipwzW4abYuBx5
uOF7ZE2XBweCjUdHcSBpmD/VjnXLenmeBobWHOHuK7D+G8qQ7xa6njl6l2/oXrjsvBHHGIcOWjVQ
0701420gdHhF9tF1/ndRFg7yhwuexn6r2uFVlcYt4yDLUai4LQaJWrRkXVs4OeCLGyWQFN8dj9SJ
AyACu1zZ5RsTkXmbF3wZhJ9R290np9ZTQBNTwJeUMhRBorILwwgeGGrA+MMT62pG/WdIyk6WOHp6
9ksk9PlPZ9bMut3JJRSQHSfL/V0BAjj4WQO2KMebFtDSns31RbfTEuRpePHRywYJ3zoJtxQInyWm
y9JlOxS5GyxrH3fcDV+dw2VuWTMN9tAORFlb4rFDdPBstQ9ZhwnDh8C/DAeAMY5Hi7XzQWeErMn4
3dzFmmhGnO+5R7VFQR8EO7Eas5NY250rpCBZA8rn1HIY1nS0P9rfdQPqLBLyktqehaa/BlhGwJN+
hkkMqMmyrJJTQoFZaa0Fc81wK5vPrut+S7A+zNzsQ2RWsEntccMcMcfmdQvr5Jpaim9T+8zuNLxA
HWUSgVMwUy/xYH0aOe5KWTBkdezxWcn4glyK4a3tyCAr8VSJAqQ2XzEG4Z9AAngOfLvYMtaLdooW
pVAzsKBMAAcu0/0R6YvdnX26jujwWNNw+PAIBRG2w3eJ6taK6eFhdqCACsxDG5sp/Dbtoc+JtD9g
3G0XE/ZJnPSbYYLrhX0cM8OUBYYxvBRL3BylZ13TKXmR8TFGntmWGJvh2Hs/KYepjnNu4uPpMPJk
HPW3OKGAFOXttsjFcpy89gD1KYnct1rWVQDuHeCAF52nXjY7kjy4FpfvchKMV2f57mKKoXO6fBed
OC6iP6WDc5EuVwAzay9hgRe6G7uO4wgp7EVZFyvtT1g9QjzbXkhr81gj5BXu/G04+P1TEr14LVVV
uFs6D+MAOXnfNr3BEBTlkJw6OTP3FM8kTMawmHagLLDeka5GkGZrry2ZYjbZzzq/Odrq9kYDhKKD
OsAo9NZg6GsBknXCeSfi67ucjR3e/61Kp19dZBAsKzDJga3Cy+HaN1OiKOf5S2jJD7+oQJbGzruB
69cdo88oo14itOJfkZQcQ7GSdhOQh3xkf6bhg5g7TyPGGhvDNFDKV5ccA7bECtlz1zqa2wk0Dz7z
PSM6AOLjnp08/5EoTlcU3FMfGP52BxNZEgoN+3Ztqw3L+Ex6i0+6WFH2i/1gJiYHNUX6kCb2QzlY
RKiLnICpYVPWslYKJr+UPb6DaU02nVNOAaR6DiTGfMaS0qj2azbKR9MgIWF39rfsbaLs+hcbObT7
ufkptf/k+JIwDbKvXqENI9YHliqDD2lAwSo6XA9/LMj1WLKnVxob+fcSZq8NYmIB9dLWaGGR67ib
QsdEkWvcs0TkfePDE3X1EHme3rgsAXn72sYc/i3wL1sbqXTZzZm4FIRmn2X1xKjAxxOGDWhaWMoG
uDeIycxDPTCXC1GBxaJRKfGqH+5CksZ2UBWzKIMIJ381IygOM30NIeTDzlBfNM59FLP4g2MBPcop
PyEc2MvLQCDXXN59gxzRWBJPo2Qz4hCxoJaGTARns1G7NvqJKtJhlsTS2RoRCDX2sJT6uXmBKaad
Plnj9G+wchFxw+IQ5cvCgdq3HrviW6X+/exhJrImxE3QIRk6un9cmEVLDWlq5lLBBt1z/XRsuiP1
xCJt3Vo3N87wJ3h5w2sIJOMJIXZKMYJVJgF6OcW3npEGcjuimNR7cEpEH3wXWFFj7W0jP/CNPCeO
jUDlBbUDxiTqAC4l+MWigpqyQfoXOTF7KsmJn4o2+hG61v3U2P3Os5BPEmtNiXk7bKGkCuVXMVtc
K3FAodIxL++B+xl2dVfm/dMwkgLxG9yermV+TorDEhyK00A7wFzNWNunLWdLvqlRUKoS/Mwyv1gS
GoGVRUeq1Fkha/WiocXsCsVdBMv3XVTYB85a7AU2SQGOKFbn6ctCiN3zJr7flnuQU/HZV010yO3u
RmkJhPlHxO5li/e72XYcDhPZygupJXIcfvMmcuPex+iCA5wFfM3QDUVxn4eVR+OiCEjgj1w0vdU3
3vxKc+YkpFzacim50FLV0Vo0vpqg2XGzyO3ECN3Pa8mnRq+sahQ+YvvSJkAz0oFAagzFmJKgdDNT
BdRY1V4DWt71vVScHSBnVBN2wGq0b3aX2/dhT1dKC1yZXubkCvfja/ZkEpQyB6NcNDdOQowFw2Nq
Dt+stqpwVloXaqlbyORY6QYOfTMiDYaHJAKlNV2GzPganCVGzUc8gXhA50pSn8a2/JStSb+m4Rya
BTRubV8EjpJdWofvVPuQtoGLVclrtDAgL8r5rrZMCoYcQ++YgVg731+eSVYCQhIBddndKRfWa9cD
HA/bo+hdis86+6bS2ecunD/HhougY3jHpcHrlOmveBnvAORwmW44zXZddMLnQt82H1na6fus1u8Z
swfBOImDYh4oZDxiWtNjJu0a8pu9AD38zRiLJMxijIe2IyWYaZT9QsH3S6G5OHAwk8oiqg8GwjNZ
krDBIzrb6Z4+pn63KK5KvuAkOlt5iFMV0uU0979ZIKpdA6Vr13HzgwF4ncvyidgssLkUP6qW/XCb
8upQmY7e2RNfY8ObqO3EX9S5zny0J/nldoY4myPlIr2N/xNYLkiZhuSY2Pu4PXJOSAUnkQlxn+ii
fAsx8eXwSRAwecbHL/LL4yQuRompwjPY2/yCWmKyCnXgqvR+dMeXRg/bARYTPhaiSHVk4gjL7Tft
ZedBj/BPckpSlg2V0U8Y/fQOhfoJnDpuU/G7KgFhLoPa1U6KQp6NjP/sR0tzyk1yHge39/bDW+MO
N+8tM3ouD4tMk2vSuJSQZ2bDzXOKLvgh+U7r0dwCurUv2rMt6ArGcG4xE5eR650jcnxcYWzLv+FS
8m9RVO4Gf8WyT2GFkZw6GMQG7S+wTQldPGQEY1l75xdfJtFDGOfXEb0G3sL4ujRwwqpUfqRxu4AD
ohVu4f0gxwWgy6MM4+e0pmpqZ/7VFFm4K2IzhmAQiSehuq95NxqeYM5X1RzdS6p6ZTzsnS6ZtuGY
jBt0kfaz7D/9ubnFgxweq0nPDya4xxAO1w8bhHyA06cGRwX8wpVmc51wPYeF99MZXJzqLrWIIxbB
19Qrzrl1ELgMPg2FIOPVZXHnEBq6Z0xBDgPv6tE0WvdAAC0rPf1tOeHPsfOq95AKjJ1lh/LkDvWz
n5vhkQr1hnxh4hOJYNQqszp+aWKP/qKGqARgu+jKJCWFOrJYb11GbDyS70in8jZWNbBbcJ6Qo+CU
ej5ljX0PH4PqLAq3W2eTJDW0LWvU2JWN8t1uO2YMmY/ITQrJGqPm1TLSmeDeyKpadc2rOXUmneHj
QdUpdiVn9J9EmtVPdnHAwOXzt6FMlsXRCDwwEQFFqdFeOU71DKG3xQ5E/K1v868yitujLAxAUWjl
TNOuCHW3UWXDbo6Tcz+rgeIH7sxZeOeBCD5FosGkNYiDudg26TKI34zeuPcqmjL5TybWp5Fj/qPG
AhuztYIUKI/6mcCWMEiPlV3s7qm2fKxshYldi1+K0w+SkJkcnIIJTbwWnSg+1M3QMEIq3HfqoPhi
Gtk3mr5PuG0dnHLvDrq2Piy0SroK60Cj1LMYuT+Ixjv1Jog5Bp8dBHGRbXnQkzhJHjQ6cWEZJsZr
Fp+so+DdkEKda0+tp9n+ufc5yNYwCU2OPaesDJfAcIpfkcu9q5NV/lTW2T0dA23nyhe/9N19b6uX
LOLaFEepd9OY7loTlJszUSbkx9UrT211yAYHfZuHfBPlmlBo3w27rDfvCKWPQZzFdxY3pyvWVWic
4XJOO7t+mymtiuBCznErT1bNPV1pp3yYbP270dFF1+wf49+4WGMgHZXeyZML0Z4ZDPvoUFw2DgeH
RTVXQYK54C6z+MtErXptlX4a06QhsjdckzQet2k9vRLuAq8oPJdlXv5wyEK43OgOhVxeIbXNB4Gp
DHIwnlo/8Q9dlpd4333Ki3NuU6C605/cs6u2uNepMr5m9QFQDuhFX6enbG5e7b4syDDiAB48/Ged
uIxTCFQm4UgAqs4nGbRHT2nhDsFBV7kedq03Py9I2m1NT07cRuNBSPelbid6iqyQbKDQ9ywHjK1y
t6Roys+u8CHQ9cC4BTkVJ8DZKP3ChsaN4ycO2f4kG4ugR5o8WGNzXU3lATOPBLa8e/W8nOkLVZp+
PHIV7Dux095yZlIheCcAphT8HQMo4YorQo2O4qLbOJ1tn4khnCk2C7EMVvFxLR/Z2lDPEHBgnMyc
dLg+AT1pgd/OE+Rz1/SDxa10sA7pRUxVmsX7FtBrigIAM9oFJkltQ3RXWgn5CKb/hp5uK44xdHvz
KS2S8oQ7/pbQrnPE3c6IL1+HjAQOak5YjHifHHhdZ3fqf2KztXd5YT6wJFsBQ19CA7TEQZzfOLpX
x0bAFQNibd9RQMwbUQPwH6hy0ppccr/+oOMCJEejgIMIqZ+YIfIRRixYdGNS5TtExBpkTMWOr6/N
+r9AfpT//BBMf0nqGnz7DGt8NaMFPC7dQJtOjO25Cr1lqw2uPT5tPKJMgHdjeRRN15za1ZETmX9s
USSoGIwWs5Bsb1Kfl6mtz1HSAhM14PAiQjrnZFmcM2ZYkk02T3PfOO3ZYXjEwB/6l5W58Z7+ZcAm
7frn/v3Dx6hqz6YaDor5Nl+ToTgIO7xAw/DOzMl/+U1V72vns8OoevCBVYAOPGqrhVM9p9gfjJRn
waCoG4gQ1uDRI6NXeBeCdPyF2WPO/tLVR9MEWO7VJED6Ib9vhFWdQmauUV8DpfKW9lCbzV3f1f0h
N8bk0bLHgmckMKiA3mNbHYO2N98wptZn0dV+4DSwYbkGNciKhCgDUdA1mRPj2LaeNR57VZivhXPX
cHhB3Sspcmfsyyo3v/BS97IR8pQ4aX1NKKIF/DtZe1eI7y5kKUStlo/g6t/rwnquIszBNoLmG2G1
zZC8OsIojtr1f7VUyFG/k1wzk8pmoz3HVbrcmXThrgOtJ2/FFXeRQCvHJiwNiBCQ9zGiuw3XVu/N
U5IdbB5fk5XvGFaoRZ7f4yzBU9Yuudq7LvObNiM+35TzgQzazwoED8JlQ7lTqTtmeLj689SqA8sh
CAlcJErQcEYxJIdeOtmusxx1SlL1lPCWXVD4GOF9OhUGU7tJ7ruwPITKmnZuSWp8aNrhjlDLt09Q
j+/4lfaQo/YzhpjcAnh993ORdkEmU075lLPkSxmefY9bmGOCjnWa8aUHDrKT2MBP9Os+yNZiS0dX
z8H8Op00N34WsuuaWLiWGUh8g0a2IOocnLmwiVNLMvySxMNgR1eImsy3bNaNBWFdtLql+WWJ9qRn
xa4jeb5PIy0DwmMQF3p6iynIOLkFcT0RYtgRUNuQBUpFRsCdtm4iQmJn3NF6Dtz0FULMFj6ZcJ/F
70mGFY9+5fypDdchYp0iBcU6fgC06exKK6dhIfKRmXtn3vmE2zdNRwIz6cnRSpee0/rPbBfOYWg7
djSOICUjj0cQPNcoz+ll5dkC7WocfcjnR6qLH9MJhFw2OvvISsUtV9cGYMMsRHQ2ewTrVFcpOY7s
NcFDdu4Q+lZbFfAxvliY/LAdWkZoorspY1uFEvVJD2dhsztlrfuUoDNu5yI+Kd7xvdW5ADcbUucF
usTMjloPvU0UveX7A3XYiT1oCrVxXbiZncSg8BjUHvyTiYfKW8eN5hSudCRmZJm99yYsZQ1dWLSX
vg6OWgJaBo8jebeTC/lpo5Qb4tXmjqH9+wZTDapsyC0ejDd/v22bqRq+0Piy4ufudPIa1o+DcItA
KPM+fCjDoKmce2ty9c5fBS8FJ2nO49XqmKJfRhwCVWXFB1KUBUck702DHoAAQzNzOlMs30Wq3swd
XQ4yTz8majY2XSFMhrcMq+v41sURd1fhJLuBCikMPwuJz4GoqiHdkyfajrEH8Fk6ZXZGYqvt5DH7
Xs2PdtmQrpqhnAnrIk23ICR4j1uhPdOLckzCcDkyrpUXt3r0cvNTFrK7JlN08E2F146Q3J4hdIAt
2Dmk9vyUG9zsitTM96nQ5V1Z24Hh5u8Vb/3ODH9LTXrItxFEmMBXd1XXs8BVHYlxGo5GLIcHJ0nm
QMz9nhCSdV//LUvxKdzyre/chbqUlKFxzBp1sGqwrrVpngh2yG2JA53fs+6PBWNJ39OQddKKObxx
DOOlPtkteqLJGG/r88lzYFyjoXGy0yYFndbSI4CT7tDCp/fLigqsnd29kPyeKcaQQ2R7HiTmBgHI
K1/1gDuf3t31vu/6QT/mu6qP9NZLTUj4tFJWBVdDUXArsRW1bU71ODQjXjU3ZQDOgE6Fq6+Yt+EE
Fndr+SDApil+e/Ids8Aw4/BIkc2nIyNfU3xCb8P4Kxt0QetszyeNzKOxgckZKJuY1mKO6XOwXpVv
AIlXBPt7w4BKl9TcPq34K7b89DOS2ErZ7PS1beTLyAiBZcKsL17cviQtC6wafTYHDRykauSJwSaj
RVAEfAlB5hux2CxR4d5xbGeUNFGC7fRvZISvtHQcaPRlM5bph2fUYJhH/FMRGm2TfNcgnQIOsVu4
aEz2OZqcw7p8Lfzwu1oATqURG2HCLA+VhzuCMpeTyZj8MCTyPbGZLVnCOaZVwoAsUz90J8XzRKAQ
fW8+pGuBjA7lBOiEax3ok0e/d24VI4aD6ZfqBsShZqlIfzhdl+5Nujc2A9u/9EHI+XWH2VY/9TJe
U8w50fAZLKQEeWLGfLAOVBqrwGZHcSrO8f4xsbU4Ddr4BcNL7zyXBEwk60M5VRDENVe7iG+LgzmS
dF36uITVWzMs9R1NXfdlwbiKeg4HljL5yQSwVU0CMmbTMLUDo2DgVy/efaSXH55nVecks59zXdBX
TAQepMAjaJzq2M3J78m4mvEy3RsuK0u3vgiW4OVCHxtTGAHcPS+wlK0/Fpww0/Hvf3XtOAgbt8QW
HGJptnODGBX+F7rZq7PLSz2XCVB4ng5KhrmEtlth/CAnBteQiEsefYWqCbeyNRpOe26Iw9KDBp7X
3CbehxYnqfuZTO3PUNvz2TGpFfz7A9cJlNEQlEKfqhYQF59Bq0bwPVmdB55FkjIWPgeL9UfVFOAE
Rh811qWc0MrIZgWUyYV7ZcfQ5qoXnx69Q9NQGJj/T+7OYzlzJb2276I5+gLIhBvoDn7vDT05QbBY
JLxLeDz9XWArdFsa6AEU0VFxTpc5xZ9A5mf2XpuATx8z9+H3h9/fzhRgXn31A3sOfkKranVw//OX
/P5rUUwMbKNgI6agYIPiPaA6Y4/FrEnzXg0fbWYRpIhRaoRF5ZB9tBpCKweJAgmAJ6vuPp3YZ//o
Z89eNsIxbwAG+nPudFyxWjYpKaIvwfwzxUTIbmNpDjApK/nitrQUbnMUOYBEULrAXbMFYfFvZCKD
SIvaZu92NyHFtEnTXlGMlBXyjpT5TK7SkwAWhDsanZ1wz6JlsUeWItfWOP1hd2LsRhdNBeMK2Pc9
96VbkwTlC8UCq66eNA+KrZVCHI4Deek0gEkY/IDct8W4gt6DzkYMiJs4z8FF6BsPlPg2B1wkeip+
IhucpmPe4wB2tnuNyseH4jOmtxrClp39lGJgV1wXG7CO8TboDe6CLt6HWau+OzYQHqaLiZ5hmxvd
PdRhFPBEHYjXa1eFnW9R9kDXM2GH2alILqVj/HhOFux8V51KUQsCHT3toMpbB0+UiYkVbzndqOAm
jgrDNA06g1Fu2LPZSzewLhZudKOnoB5abxVn8JtFjA6whjrHFCNd+0so1KH7Diu6eI4NgnCohKKV
YSUnB7HdMxExyKeqxGLMQPpNY5T+QzOgFbDVIveaI5kGHpFj5VseUfCRazXs3QiuSlTKs1XerSHO
yB1qnvOI4WWClyTtvJ5cAl0w+XSe/dR8Gzt8msZsmI/bu/TIzfMzNE50/p9GZtQPZN/IZVsCZCmD
rUr6h1A0/hpaH1UfxrxU095JrhjnoBZiNhDn77Ms+5kHJizv5ktwbFc5bwMdZ9ICy8qbVduDRjEc
ai+HgyfBkXvKCw1VBKZufdbRxA4IvchrIGR3Je5jq7lUmr6yvF1pWyififpgw6aWjVFnm0Choh+T
/qKZ3KdWKRi5aPoOF/0C2fBbUBp8/tgaWdmNL02riUPUEk4Vy2QPwhX0ftkw+YQBd61ibhlHSlQv
RbXuYgbITY1dDCchX0JG7mxRT5tgoLlLQuCsLMOWEV5f/usBbomIG7YvAioWB4OLP69AnJUqO0bb
hB9s0CTyvSrnKIpW26ajO21LNd5g62HDBIq3/P2Cc5uBcC4rfQEHnVFU8iAV3XvcoUfVnca+DUH2
PqGlqJPxFa9CkaiRCecibphJIUWND52do/ZFDrIwO+3MyDvcemL4y15zThb+q+v1uKISr1Zu1OyK
0jykxmBtmOfz55jXth+mA14r6A+o5aspuQqyJkDPIFcOtZtZuu+ICiccAtlnQQ4FRnfChxktJEVu
7oouRbJmt68ZugSa1OAPiAIYfKOBJ0SyaS5tQINUdFDZuvzshJO31PoPQE/lWm+591C925pHchw3
RciUY4V2OOWXzB2si4RKZKfSjeTemLTHDPmD1sXoYAbSYjTPuQlACoskrbGcj1jyo1ZfUWu+T6xk
8O4PrJwMy2FEnb2JnhmdZ1yzoYBW6VYn3H1ESGikL/O+xAf2b8RX8WC107gbyTtCDZuWG8bTOIuG
5h5V2tljBEV/2bh45MklcWW/ygsFQI12LfJQiDWRpm9ys9v0bAI779OXOS9Eiwgl6mmeVYpibBKf
noN1KfHRH3Xet2x5ozt9OBpULsyienlxqc0wa6Q/A350DKseZCcN/YeV0XhGFjORIm6vcysU5jHA
q1oWuMA3kRuLDUcZ95xvDxuQ7fnFM1e/v8sM+YpSVS4c14yWqUErRW4180Se6troqfji6Sry/EOb
cDMVJvU4FYtkw8eguAF9xqChJTTegDGSTN6mbXgBUFsbjGIHBkw+Olz7DRNUdQCqbhAeWgQrHM/A
TkntsytsnLgsBJk+2Ws1u2hTLfswZEO2CirfpaYfCk2Tp+0guLDQ6xs5bazewI1K6E1x/KIZD2aL
QuIPwWnOmeoUHw2f/HIwm3KTt+JR64KHvI++bZZlG7SL3cAICK3orkU2sC5ahhpOy9YXnNKCtARA
/DFXUDaZe5/N22I0JNCSpkX1K+4FgvdVYowA5WV+RAoFbKSlKegFx+D4FmoJxgK2vGurQOvsE1Oe
BPx0DIhoLc2Cm6/04PEclKaJfd+TPt6MwUMZPI5NuzTmvAZ/atMHZlxl3CdHDNlGpU5F6++VYb4K
kdOFo8JllPRdpFoI9QFvlYdpGvw36SQpS9yuT7wt/AtGNKrFuOv7MGaiL1fpvHoNrUwbhOiYtPhO
0KrOrjlMFqJCvOkyKw9D8RiNAlC6eeO/JexkOJUt8TF6P75F9URkg0Ven2e4d5RLat8GGkvaJngw
K+wILlOipVMk4aqalZjYoo19GI1IH+P2aE1dyVAk/ivJ0qMvJVl6Pi7CsIE1U4u7Tvj2YkhZ7/ql
QY0X5Wt3zL+Esm8t89Gjl8TrdmyLVd5ajwD52ZeqbMswfzjXZn02M/kqESfvCrJxtNIc8T8Y19ns
ZdvkUQx4CHWftbU7JvAqW7jSOlcNKGSirkz3RHgs2qoYx0SW6OU6i1aVZDVNSnOy4o+9BUhwNoBs
Op4rtKmVZj0J6UQr0wdhNCGd0m2Q7aERgbqZxKkS3HH8HYMDHnBJW03EMM9kI/DA9yFjxkOtVXyO
ZQQyMhc3qevUO+ZnkA42ol40aoPnnQsfaIrlRyAAbG/FM1swglZXKFiPLonuu6mbNrxCzqpOeLZG
LXxWWDkODHGZCWRcjsF+4CNteYhLdCgcmOKI5nyA7c2RmcRMbBwacR4gViuOXdOE6KOx96Tzg0AR
ECd6M9Rv/BmFIFGg+zFcozg1bWSBb44eUZW8Ay9td0axHrtsXHEyM+KzHWiPC3xmOAAQMKi1CKjJ
UjzeCz/FAmbMF89YdRfHDzggI5jlQZwEJ+xbeEKptth8M1csuZfjUuMsgrjrjoDhhFsvJ8RfjlVS
A+i9R2tv8wp5qLmmkvHdgKCV3rYCWFbDNNYLI+RN4M2yfESXcp5QTFywC193PwzVd2Ru3yFiR8TK
cPDJwWio3kUAH4TUVY2EaN9Ib2bcm6s+KuRaXCzLyU6eOtFXxPsciVPeQIIqveF5xG5JFIGIDrFK
XuyRzW1tO2Ltuap8avRzmexKIyzOOtIKhtsi2VR1cumGfmLCy7yN6pZUdCQMQCclgehF4KMgIHRV
A0RXDuQhV5pL6ycXwO+nc5FPJnZRwlwGrdtqvf2hu1Btmqx6V0hSjjl+FR99G1XE3uoNIsaqD6ce
mvXkWN9ExNqLIktbuECe3LFAwpyQE9PY6UzksVGj9kyyVVUV1cqOCRNHSAee1emuRaAxNDLVk40k
omvZxingouQzFkM3J4OQ9KKSeF/pZrU27AOZzxRWZeMdupH6NRHjG7Y+de806zoljr9swauhYYyP
zVxtIEpipxfwVrYT+hJu1SWzcwz6gQWUk3EMy3uK6lAK9N9CbQuB/IfoFI5ftY08vNSGlXcEwwPz
G0ZLboBdNXzGBElPGfRys6u3IUtmFKWPgCDLbS2yfcZ6eq8LSIN9XuwY3IAYiqFm5MCnpqCBnIvH
0W7yWVLB59SEOVYTqHcR+Uu0sSdZJ3Lt5AbBseEbrvSYWGwPvWTjYKygwOGKz9Kj0Xfp8fefBCzX
lptnKQaeqwoejxaNF5uzf5VDhqIPzLozkuVlyf8dWVH4IEPvFjeHyoj6rV+fMD1xO9rNEbmV/Ywz
kkBCEjdJWfd2/eTFuzSHHh3k30mKKWEiz3zhBc5r4IPrpuXdAQZNNpaRP/U/NavrLeCg55E7dKVM
Vrs2tIgiqlI28bU8ldHN7qw/VsZosGCxzBAkvNeWcWNq7R8nzQ/vVqPgTWvivQzEdqqIKbNDh7lC
2R/1PNUplREXhllnHFKHYW7javtQBP6J/K6XSpT3vsfCOAEO7JmLrBDD/YGPs6lLVgt2wAbGaer0
PKKgRm/A3Am7D8OqMGrwn4Wr3NfBwRmnluzhG+7dFypYgebBfYuYqSA3RN0bB9otHoQiBE9cbV9O
VzT4DMr8IMDu3RJv6EGmn0ZancZ/U8n8ItRg/lmGPifmiMEhnJa6U1MzyuiiNeqFa4zHbz85+pMV
jBxvtrz0/TwDRQu5Ja6RL9iIbMQlnLlVVIClhsMPKP5VT1PjzEQXjTQ2IscIKWsS6NgdS1cCA2Yy
RULMzpTpD+xojz3Dk4Mb+Od5BK1xK7znjeGswLtS01c09GFjao+DaUZMxDnC0fFv+C2rsXOeOnRR
azOzt3lvZAf8A9mhSawLmzxk50O4Q4Xyqls4OTAfnBxepMbiN6SZ9V6LAa+xa71kuUNT0IzmoQO3
D03EAwg9iWFPDsYisU3zkNnZo12KS23fg1H9FL37iNek4a3v8tDcTYPmLbw4cHEKc3UsJwUch2Ad
jufP3xVgZAHD7CIf6nXfY3cYponFZsqA9Pdnfn/wTWxTcTO8JvNMaKibgr4bfBXzd/4xTtJsJUOM
FyahjqifU4wHQ80hGzufFrS6HmnpoY0puJF+Bsvf3/T7J/3+EM1/Zq5hgR9dtvtR867yEI9R5h8G
c7wPjLpQsscMMzWlduVk7rxYPlT94DHT4HsIQt3BcmALD8t39Shsvcdqn0Oo/v3EXU8d0RVkW8Qk
5W6sP0dLMJtPLZy+8jlHi6yvMYfyjHb2Lp8HTb8/9E7LH/37jwnEsS4tjnPSAsv3LpiOvz9M/nwi
oxMoUmD3o63eQhthU2007XFUOGg4iThjUDAddVHieIubfRFGW147IJ4dcsEKUZV0FGUF8/9eRzpn
tHIpYDFjbavqpYTRxkSbqAWnPFSl89x2407mgFirqYM8CLOgqBxzE+jhNvEm4iI9/1QmuNy1OMfT
WRAxp+Ea5Cl6QyFwG+h4l5pXP/ijjeWllptajzZ1Sv3R9e4O0hLms/nAtF3dZCRHzIGDsZCh07ch
uXF02R2QVJJZiC/Sxf3DDmzVRPlujBDrEVs5mAxOx9bkEjEwBlKM0nOFlIALrCJYSxVB22bFIiop
sSZ0xBSJqXeOHond1UNErDFfd3CuO20fD2RolbyFS2Leu+3QBs8Q5KEX4X+jn3ueHBcNXfKURel7
UjLag+PjeaS89l2IPaSPj/zdnjh8cKClb0WDq3UMKSnTuWv0Un6dQTProXV10PeGhq+zvp5cCFh0
BAJMHWDhR4SA09WpxJs0cKI0UXeyuGo3lW7pO5j+L6HWiUUaNvm6YsRchvjL2BPdrdRBbSvfBld9
KgdIWe9QMk2pfpsm/3lg95hkotzRkSnqnA7ze4zwC6nDGyvwjm1bsI17NieRMyETQLQn4RD5EzsJ
CTjKK7KXuAsYb7nlsxfOfJr8r7RIFw248RU+AsMKq0UDvqCeyYiqZooRoJ3YmG6xt4b8yertYl24
gX0w3OgpUEG9YcOPRKZMSUHEzZSwPyvKIthnSDMMPBKIX5hvtwObfZZK2lQT68oqeZb1bFUQHHx7
Yizd2XwYsARpP6cYl6ddPzdeHew0s8Jb7eFaENpLNnFTjim/tgvEXy3UvJ3soF/ZfnPSW6X2gw/Y
01SUJ0QcTeQk2Kl9zwPX3+tZdbMdPIVY7dOdpRBroLpelsBWVQT+LyAZyOz5dHu20r+Qm//zX5gs
9X+l9vy3f/2/T0XG//5Hzs//OhqQ4Rm/H9Q/P6fVZ/P5H+Cfy2f2/e//BszmO/9XFtDvr/8nC8iU
/zCk5TguanJdt1wL1s4/UUAGP2OanuvZlrSkoRv2f5KALPkPLKqeRX4gG1M4PQB86oJAzH//N+n9
Q9dNvEnMYFxLWPyu3+9X8F38B1Pnn9+w///v/8rYcYyZN/QvjB1Hl640XQOfpSVdWwr3v7GAHEOD
pOEijkUWddUG5FiqBOaiH5WB051SXmqEbotxxfKQG6UmewrMeBKu6fW3Bqb7Vv1t4nYlWNQlWP4Q
iIFxJDTTHnZ2Kzdd+h7b52C4k8IZ4dSOGb4ImkR084Qn7aBiIlJHd/8ptQuC9o0BO2fsIM4R29im
uCzh2VTNZ4mlKW49ZhvmZ/ZGvtNixFST1PBe5VdlswDO/HUnYLOMLyEQsyCpT0m3Z+mUi2iloZnv
oMXE2cfQCOTzGFvLh7J6zUk6+MiCJxBWC3dAePYY5VtAO2JMEGMg0jWcZene8/qCLd8GI2jW6I+g
pZjYdUykr+qsMdUudo4H+oA4OUiWvvaRp2cPWwSJrasQb0fOirRw3kr+ULO9dvaDJxl1rKLyk8Zw
IeON3+5gG60Kqz5wGnJtQ2rFZgEuEACa0raVexDkfVfpvtbfE+cYM9kw1EPJsLKP8W8JxPvy0Bk/
Tr1rcpLdy+G7Ux4qe/HQJtYBNwf9+pqhxSKvT+1gLSZ7FkkiUMZzB6Mvhk4T+Dr26qVl8E2zQAw0
drOQfI1xlWwz8cqmCWfeuznvcMUeIQeZyissVQ1gAJNsCHAwCQvJ7MtjeIQiAWvkKqJQm4ppl2n9
tdL2ZMPSHjj453AsMqDEnLKffEQNYUTsKHt64It5RMQE4qtJN9e+SrEJ3jPWl6U7rEDiYrbg76rv
I+ocMnc4aatVAQmw243iEebbwk7dPVh34A3pWY5Y0trpIFAm6f7ZtR+Zm2Jeg+NvdWevpZ1KWM+z
M/D9B68FeII0rWapG0JjlauG/i/eGzPVxn3yvNUgnoW0bl3Y3idx9dB6ozyiAeSjaq+DOrlxd4NA
sQi5/fuIPXR1LQXzf5mcMuwWJI9wWU37UhVELmwcZ4Ot1ZEvxIWwYGHpxqmvNVuBVjBeZG506BCZ
KQSBMLlXKBSpuWZNa7PGj7AZTXdbx9O6TJ8h6B/AZC1jgNw69Pp2QEbNjgxNO40P+EV0zlGRLsIY
nqHwlqoK9lq0U2V4E4pZXzitW3sg24h1zcg4M/h0xNamJUce050bHUfOS1wJwoggfrUU7JZaTsXL
ZLO0PuUlu7p3OoNLOAy4sEoeXt5XlOGDlx3TyNim5qeafoT5XKX8ieOtV/3ar5k6VAbF6IxFBRoo
l4zGFtE8AQwFkW6qItFjDYABFQbazmrX9P1T3/zFc74I4GlgBnbdaiXxyjphsi0c9aoBAck6Rhr6
IST9RhtQBH6yxj7p1VNbb924x7vJ06jAatX9R5wcmhKp/x+HW5KZNIsIHj3vTyqAW6UPHZK6UVLz
8UiVfN4sw3wonArTWzVIEPrjJtGdQxIg5J0IUVCbkuUZun6a3pqsDAmfRLuOxtmNE5dvgTqkBExG
2U/HSeToPEsI7vBM5RlWmNLaJ+UfJOrQUNIN89zVIOGgGN4h6J5ZWB7MEDKleY9Rj5ETllHEkEVJ
1ve0llZ6kBwXgaq23UQYDq4+3Ycnz0g0igm50I7KDOxFEiGtGKKaId/0J87aVeu80bUXJ1X37mJo
ws9OrFFeVOu4y/EUs/ZeNw5UgdyweV2aBMT6xMDAsUlmqPGxzHQEMgepX4WXBKSg1YfJcM7UydlF
WvZTT5W9xZfAarUA16sScFB45iVbFvyQf+WEIN4cbeSElqbOxQE8KalrrvmmV9EXapKQbZO7CbwB
BaIVgVs1vS0N9JcX2kfHCtLDoJnH2vaR+CVqmzvEh2PHsna5Baipy/aj9jgyV1ymtQcLCC5NbsYb
1k81DkfsbJI9/NqGPWoMcbXR3fbbAMHCLArlOlakYZ94brS2veiRKKl7BXVYzwRROKSMvBUjMgCT
xDQa/3eHaQhGLkShwBh/AowCO452hIFtQoWXW9VNTjst7GB4e7gkUn9o93A6I2rvFpRoB856MZT4
ujocqyRTkr0q72aqqXWoMFYUByz284oZqZbKDHS90U9dwXuQEIt1C8lnWuj7yo6/6zWst4HqFbfN
2NLxjOxRqjGiBoa5Zb02/vvAfpQ5f7JAjHOTPuqoQib+zhvU33HtKEzJUxjfgKmBxhy9bN90/T5E
PxS6VfVl4o/uR/knBKd+9yxucIXqf9uqGYTpDO0BbtT3MBszySsLS3+8+HRVTVM7aycMtpL8ZaKl
Lm3l/HC4MVg0lMtqGO8PFJKHNKqcBwT4F0wvxHIjQTTTpr0avtNtRX1O9XTcokDCMJrhASf+g0np
BH9oYDQysNNJnfEj7vo/5pihYEMyuITLtSzZQrhN9lT3zGDmJ0PhNmBHUzbZS+2bz5OeGCurch9C
9dYMQFtZdXKIkTg46JzJjROyauMksXrJyyHDVygDrCQLvGkYjLZd3LnPGiIQBGa8H57qEZGJA8U/
xp6IOLLeNV8CKD5nBtxkWLD/R27zVWVBe2A3vaj5cICfM1qBkKvDLgLChkmvQBsXVsZrD2FyBS6C
msHIyN1Q1a5fV2PNABEdDelR3UxiknLrDukcQHfxZRBefSg/l9i4qIYtFY08i+QhYwABqhSj51+r
anWINCaHFs/oIDSicjxcbyGp94I0bhse6rpJRH9lDfI4Bom1s3MEtpHgeoliNMo8U3svtR9l6CcE
GOruVq8YO5XYz3RACH7MTLypETL0bmihPGZo3jZEp8iy39HVBDRQ3Mf8MiZaimbSj4MX20HM0pxc
rORceSRXT13PliBuAEdkoFdReW6wAVRrvjpqwKo48NXF+Mb/epP5CM6IgPA4ayAgNCdLE82m9vqT
FxfduSuqvY7nNovGpyRGs9u6F1MyqVbilpLBKZoYHoW5iM2drA/sNVc9pWDJnrXnMjKxxXFHWeku
VieEBC5OXCyOSxOQQ6qRikd2gEvecb1skaYyQAiyaW80n3TOvXG022vNbEzkEIc4Ma0evCABVjKF
Sf4RGl92cRTGt/CuxBIoioaUryCsifN91Fh90lFcVQ2N0LlmAYElJ0/XmOn92PGFSd0l65joUi+x
K/FLc9XaNyab7PBWZcn6rTiQ0Lbp3Ee/R5kFx0PH+9AYkrnPHCE3HDph7VBYk1Tt70as15l3TJvo
I28AGDHUs8i7dJMN58wi0AhBYgbi9y2Tx1cVvQOzY0y10gESqenI/mjp8P1loXpMqgdKaKdXrwW1
a+NNG83+KKsBNAfr8vpQL0y89mXyZJP4XPH069lBzODD7r3uGH7G1wHrbu3vSCXZUOdA3EA8FGqr
hm874d9Tx4ypDW9tS0aShIDcQ4PuBRE8B2N6KPJk0RP1IYmTkfoR7sSTNFi0W553I8V2HaJISQxg
+sCPq3evxCBPojPAdNZi5EJ4B12BTenGSwwcODJOdabtED3ioZfFFuLDqFtMDRG/Uk4Q86fQqEye
cezyw55ae3B3smxu0UAsOO9Q7k0r5Z/DpkTtfPXNEokywzhnb4Z/QsRGkq8MxZdGXzFAbtZ5qJAF
ufpdB0bfAp/0MU4r+ytMUCIN64HvFRNFOpizS+LnNPxNAMLVCQ3XhGiw/W4R/YwTTRKw8YFbzIYv
hMoq8eCnsxL4RIQ2+LcZuRBRdsKJTLOlK4uz425BHddbZShKG/K30XyByWqfNRPgnIGsOX4h7HkZ
UPEj44dLxQOXzS+MsU+ZNLkQgCaUKowBi6671Cq5jJIQRWedOOjHiTLleAIV5QTXMOPjLeXWZ9rH
inN6aTtUtXOHIeGdpKBffJvQBHftFPtqDG8RHL6YNX6OjtwI7XXD9onSJUJjaIcEzlwC62YUt1Jy
22k3PXhw5a3r2Sg5+j70DlVvnLzoHavwUo9AVYutl7GwsWOCRoDZsE+tE7zT/V87Os3yqEzdXSI8
647/qv+RhKjR+TxLp99EVU3Vi8V8yjdCNqS7YobXy4cuGZk6Xzo5HIRBbxg6uxzdSCxymBFEq9bD
qpQm/MtzW7SvLpAxMRyFhp40BskNuap54/ZatOPEHuWGRY07/BLCnsdMo8WsrXRx0M0zL2MM0Apj
HGivaZll8S7K3sYcdO/ECJzQnHvUDvhC4cQEH3ZAQdCTou1/tjEReTaJIFehCNc19WBjOM8VTHqA
1nDJvX1lsqiMeGoZ1NbpmwUVREruBgf01Hg1DfAso7YQTC/zEhIJ7UUiDor4FexaAdAB1VPnTtvW
ZjTn7qKuezKdp4HKB+vJGkowwPQdKRo7TZubBkZwvQSbeJjDh+sshqgbkCdIN4pZs3Yi8oTLR/ad
TzMHPZr+DBVqcDr4ASMzUwUsWflwdPirCuPF55SQIQlkDcAENC+s+XYJI4mhZMc+HDPiSoNuhswB
Qfma6n6dNtQ1EdrdkA6296rdoNCBMYLwIzai5TaOnQ2ednDbaXgNQGUQQ30byOTAC0C++zXP3nvX
BTxe7jXegSowr1kfg9bgaDcCZz0GzqnKs+OwFxxeRnwNzMfKnXbAWGDdnhh6rqzQppt4RvC71xSp
OpZ1MvfKVlsP24PjaEd0KksPWVdKD5+B7Zmq4pFjAWJE/QhRgPAeY5WhMKNFedHDYC9tdS+5mAV6
oawi2C55GZkoDMXx1ygcEGz+YDlPFszD0kwWY4SDZRyTN1YhxzRU1zbZOALpmg1xN2nXmL24+sw7
cVcG5nJ9hG9lkCoXOfIjc/no5VWF2tnhbDQCuck1KPD6OJ67CPP2MI+lvW1F/pnDvNqyngcr4mFt
qCaZCZG8zeJS/B0QfTkt3+L6BRUt7MWKJBft7+hq68HLicJ170x8EXvhEssINHDfY/0eePgVir+D
/YT8F7o+Glu2vPqz7f+kCGkSifQe+5pTsByL8Wpj+lkWLYrySB6N8afqrA3cIWQ0fETW8AVaF0lH
sS8bRaoq0Te2QyELtstlZ5PBtTRHdQ5TrhwDs3bCYNgaXkdwfTg7+6C+pnOUsiIqxOne3BF2jrX1
eh49b+JJJj8hv5owivXO2dse4RzyIcpAQJIpNT/u00WjYWqoOcAPrH15SGEsvBhyvCdmztbsPfa0
ZUipbKGbFPX34L0CRzmikFx28qdhcpSX10KQBkfORj3s7eHwi4GSrMiSkY8q3CiBkYHGXT8DB05c
ytXZ9pj90XFYpCo8adJ6N0Lv4gc9FMfgHs432YAaXjzoFf6WWl4mC/ghV+dA3UKol5PSmAbOPJra
W/kZzDMldmS2654yI8jSHTOzqnh2yVONU9BprP8stStCPoVELTR0NgLFFziUA1GamB6HU0GCWsSq
y6svmnuHCmFjWym/01y8FdHOiL1DAtumCMsTiVAIHiMiT441+qIciII/3uZ4Bq3mcBXX0sqOaP0e
i55e8Sam4rHUjkjmiqxe8Vbwyj1gziCPi+tH/fHC9oloQuK+SIopBaXiTxvuAhBuRTj+6QoUuOxO
wHDgufOxcDPgN83HqHrmHlXxq+/9aZ0/YXNxvKfM7NcTYWhZbhyydu9l2ZbxGksltOFTFb5GTG3U
VHDXILOthl0gis0I0qDL6k0uEKux6gd/GRGd++jam4DkL+yVfP4hgZj+Sd7s+lpMc6PZLPOA8WhG
oB0W9vExTRh31H2+Ir5wO/I1GiCUIJnxNcBstC4GzR1U552chTM+HWkXn6PMWtuYC8RGsm41UfKj
JkUcJ8wKc0z0gu1qEfm3rDUX96lQ2xTpdYlmJHXPMWw4NSXLPnjUzaMbtpsgfvPwP2Ht3tdtv0GK
vHei9szbsBAjOZGUbNLY/hL6EPVNnIOmq6Oa28N44gjjYAn8DRwDKi/4XffBRLsgqAltfM7JHRHd
xqRUgfzxlbSkcZHUOtOkRivZTDpK9Ain3/hVhT9pooFrBs4LDVkdkbwApkHjUxxzdNzEDAM1eaqj
bx21KK8b6YDQX3R7ZZHhPnTQ4U0Tuu1t1ikVYY74ZOKKkDgx3h3MXqHHDIBjdWTCiBSIdvqaBGo3
wlklKZojFQvZGN8fpjTcR3m9DlhgyZIeaIxp/WEmde0hS5lzJtd4ju5GrmS0iIx53YqwuI+NerBr
fgstaZb5l6CLl19Ngzwp0x34CjVac2Sw1EPA0x2Oo8StlsV3wdHHtUQe6hrVNLMhatZ63/HLgYst
SfkCxL0J6JU9JgBtyrDUUoc63UZ9sra6rV1S4wQUcTnMNrzrzlFgY89CDLZEwLbXfvTRAlwkDsvO
W8lg00FDhKsB6rVZK8Y/hO4w1DyPQMiqpNvFfMF1f4TqvPIKBbsTcPN4QW6Aho8ppPsXQSfOZyZz
ec8EutrKbNyquYoqf9LhFVEDANh2pXXmBmr/KiYJRPOinduuSgBGPm9pq5lr1bSUi+8Tz7IavxLl
re2yRhvyGeD8yYOJyVS2I1yKuDaHuxpiWbadTRxN9QpHRLRYrVgSlHwMQ3nuUaQ5eoUUfNOj3Qf9
diZZMxo/nQgUysxUYujrGRwXcJIo5HmFMqrvhK4d4s20cdOdYZ17lPvBeOjx97BEdZ03a4D0bROL
Gey89NrYe41dBoKtZT5UJCIDV3mJ+xEFOU9/c8ooMVDelfbZTPEVFlzBLhnRsCmtg0slXRJ7WcqX
vL76VrMzZ7E9xEPro+zgtPN306NLCuqHFBb2I0gpsrM9XfXOWgcQJ2md2vRLRi9TP+4d0e+QlCzD
lpegbt+Fdw8mHUVcvKaVoZjZpjbpOIjFTecUR/tEv2D4XbPQmfRxN4BYbRkpFm2+Hj1tn51H0H/C
gYVkP3bWoWQ8Gwwpt82x0lCzQSTn9C8PjU0lHn+pLFklcfBXNMi9nmraqDZ7KPtxmxqfYfU4qT+9
1277hELIAKPPWM3txE4f3myP+NImAqIPofWgB/Ymqkk/QBVnRGRDa9ppJN22rkO6dHdp4cXg7GlQ
LtvuY9NXCy46EEt4yLo8WwUTSm4+AQuRzgz7t4/p9G0QTCDkiAT0k7hBITmBf+OuFj3e4srsttHg
PzcFbGOYOjD/QXTs8nncq8lNxvRzmh4tzq0WLXXufOUc44IEaGwrfP7j/+PqvJZjRdos+kREQAIJ
3Ja3qip56YaQxfvEPv0s1DN/z8xNtY762DKZn9l77e2U5GeZoByju8M+8RA59gFDxb5jbYbcPKTu
CkhQ8AHxd/3GCz9mr58cGeDgZUg2wihZU0C06oE1nGsXvTeWshL9QDbFKzKo7XhE1JcflYY/+HGg
kjExNgwByIfoXQPenLZH0y03DIZGStRuvDYmui293k7Km0cq3BnVC+oBOnciSY3h2HTlecQ9mHls
b7ILrpknR1UbvyKklAg4J4h3DBhbD+R8ebCTEma4hj/pLQwH6rSHMDm7OPWmLHpWvJccH5tcfiuN
a14+WsMnwQR7MoeYmSDThoNusJ2pg2NOYKmmfssSrR+iA4Y8J3afi0zcfGxvKZQBCc5eI7AIWfPU
vZA0bDs749Vvv/AceAB0pZ1vu+CpKKyHlFC4S8OZNaDcmKzuKaGnTnT9Wpbd7KVn3Iu8znqRKIzq
BM5O694H00ePfFwV7rGom1PHBDPRSKY3yD51WUXqPOMIHMrscQpRg05RsXDH+g0k3HMaMh2T3Ok2
oqm82VUMgwIP4Nr4RuLQyq855LhqS/yVQFpxBXxOtIsQs8f+gvB9NCQRGRmCOuxIKemsQJOR+rYy
fesZzDmht9RNCCTBuFAd0Vu2caRKP7iVwYRKzubefiXSO9fBHaA7mzyJ9so+aeroucFzR81vcy5a
/ktNS9AO9TapFPdWzLNfc2kH68HJmXNrjzatd6wdxrhb51hf6SpXYNKeLDZxBYoPjNmLfOghWmFt
zq9x8ujC4Gs8RnV9swF/iVwpWgw+eVg1bEIEip5ubUM9A9s0IWpLdkq+ggOjgAznBMlzbyQnW96A
6dCpML6k+dNrfxMG2ip3H6Xnr2P3La1e2lg+jfXw1WYQle5yYxYFVYtGHk3oDQxY4UUfSnWcMocx
db4k1sWJynWinryjwu3bhuVGVFehY36UR8yluAlZb/sPBbQIA/pIaj75U47StAv5VFLQMQzufhOn
uTTIEUPQVHHXvZCeCh1C3vo626CCWeiY0UbDXHXhtCqrb6Bg69ptjjW9z1QjICUv1EXIlsfHkISE
aD7+LzH3SWUPUIG6pTeeVOfvbSCKfRwuhcUsG9k2g26Gm3teh2nEnk8IBagZi2l+YLxxEe66L04C
2dwH7UmftlF3GbzHyHogjZYL1yBQrGPNcEmiZ6e2VjVYjuolTm9ufB1H5LjXrBBHSDX9fal2pI0r
b9M8QUBIurMg4Ufb4pdqIE9UAGxc5h/yA/PAV5IZyHqp7EI0UtDdDAUisLPpiWS0GgnwAim61UpI
OeNPZlgHGVVIsCEdtvFLDE0LMi+8bWgGuXPr3atiwJHJhylrj1oPhK7a9JzvoOLP+awjKMd7LNWM
BUmGHqEKVMVGsZOxMrFyDJKZNfi9xh0QxPW8+CgQjw59jqNhJmeX+4Rig73hgZz5dcUNC7lokaFt
rN2HnDdGULAhn7N1WOpywZPzuE0rXH1Er0DcRen+pk2/kpCIWRpl0jg3uA8ztMRT46xAuH2Al2Xk
ir1DniIYLyEzuR5cXja0DPWug6t9BM6D5kHjEjfc3xb+8oQVN/GYd5UUTHNf3IbJAfHZi2kjTXHv
kHOSjOCZnE9hgKsAX4vRofF/9PGVan6dxc6LWVTLwHjXi2jRtIDWujNnAbCsBY6JZZLcqfiS0wgI
ziicWCtsqgsUwEuI+fTstLFl/14mH9iKV2Habg0CsTuP8HZSWJxPJUKa4I5/7FtnOUw7Zj2G4FW5
Re5TYRBShjwAQajGZgury8hnF4TWu+MXF9TPK/QJcaoIsv8s7LccX7TKwh8NfT3BE1cv6JAbf9ra
AbfxKhTPoaOfVeFvFe9tTfz03l04GS9U38hLmmWjRd9OC0mtq3YxS1otZqSJO6AOudUttTLQXitt
q3Ohs09dxqF8zp2nIPvNLWgf/iVjHIam+xITXTlyS1oJ8IcUMEnW0JvfFxJ/mU4OTrOvh3BpZKDy
Um2tz2p968stG0LgYcH54WNhjwfX8gBkOuhSTy6C5DhgdAB0jdqu914wdNo5z8HBjdwNYafIDAh4
w3zG7VoxVrNSFppgvTGDRtTaqFVg+GqPKDE4ATgieVlo53p4cbI9Fy1NrWOsSI3Z4SdzShI6Shnv
QgA2oh0gGPWHIO12rRY+wF7GenXtlPYlSIyunBb3MnJgqbaqTA9TWaBZZNrHolVl9Tpw15ZyNlqe
PnZ1/IOtjcEFsoIx29jTT4qHonqL4T3HbnfRG3PRlD+ibshFAkLEykhZw0WLakqpZyjUMCuXQUqA
PKKLvKrOJmSUUdw0x9pERnHkFx7LJGUlw7/ihRSEuWFgJf+mCNsSBIk6wsOr53YMvUoaH7r6X8qo
XSbKp8wzN3G18O/bllEewP297X0bk1p6bQQ4D16Re2gGc9eXzVOSM61CfBC3Lyni5KTQfhzNbJau
91CULJmAzLmGdYl8/VL0u4JyAys31K2G2PKm2qqhW+tjdmLwfjSgVcZi3Dd1sYe+iPGG0pGZQFEa
sMC2etPfFU6Ll/difhcMfXs9/XBYefC0yOJOJ9MI0/0DTMwjioBT1da/A1aoAOHFhALStfZA5TcY
lLaBGx4LybQnWgRheQ67o+A4m71KpeEw+GcviQ5xDxMcOQseQVwjtdj4hXvwBmOlO5w0tocdvsXV
1bCNzSaYH5xSsCoe3KH9Mn21Oiay3vcJr098P9VcMMCovLC6OVxro8lIvv+Ev8luE8oUA0J2C/ce
3ObliEUag4KH8KPN2nv0IutaZFsoFRvTVCvNlhiHGEQL41VN/YE82b2hTY8O+MUiQa2j6R8sBFYZ
6GCqz32JdojtJEhfpPRgcaPyqowakhS6LB3ZZNfQUby5ZJsCMYNBXBcdvzemv7HYYcdEkeSvg4iG
G3O2nchb17YbOJ9XDeWGf600WKcUzEiUuock9N5qN6DuRRzZPxkEUEyw0SSMoCj4DluqE978hYGm
mdaxso4Ze0VU+SdDqPcBOpnfPNUUm1Fs7oNFxRHQ7jSbLTM2YrZz0/gzTN/wIfZUTKsRAOOUI/YR
Vk2mQf5jhfPcWx1y0ewbSjItPFKW9HXznM+fPGKlxqZFlP/rIl/Ki2Fbj9MKH/kyB5gtsbAViINS
x8FwLZ4R+a1MEgGGHDl0hmPU6DoANdSg257WxC/Uu0pIeYjJYVGsWuNt2fS7GHxTn7+5irupZhgd
BNquw0DWYjNnZpFRCbAo6XlzAFhXWrUdm5tSYJZG3P887zOQpaa5RsndIbXwpYMAKVujZofAWO20
eQkXaM8cmqsiuUpj3jv3m6S+s60J/xyGZ+kfeULuDJ8397hKErDVEZZPf9cY3cZHzSyiYG2LYGcQ
1IRRZBEwomcesggiFG8YIi04jJlol3UhD6WY05Ow13+6vCFblIHzqohJO7Kg4jUvnrVeXFI1X+6M
FaL+VpKx0KPf8hz3Hp7tyicHIKMzzGW9Km5VHbAPxUBaT3sNTkielA9xOy4bbGKT/2ZZb9FEIerQ
iugrp+ctNYHvEEeWDM8OxW/dYW0wYFLZi7TtHsGIHWrb/xIWn+JiKHeR1d1rifkmGkolM5fbhhkM
/MR1PaqDqZJt1Wp3w0hVlGMrTmY2jL4Q1EqLPtDXxDWtLIMnXtCFM78AhuuUMyir6u8id1yYg7nX
ECO3LjF2dJHxJlckRRQJMwT/OyIciSCbTZoET1qKmcOZUL+Uq2tFGFIZzkBPiHnTd4KADS4QSEXz
lZDRjv0WZGxL+ykZpAwoGL381TXGbRCz6a6+R3NrCroDGDncn/7YrEqYTrV41AbwCejlMQDdysDa
OUA9HXzEcukV/r4K2mXM2lugo1PZ2ejMpQzjvYVpq0YbZwUPpv0+5ftM7zZVy3+zDmXeZ+k9CIBI
JfwnPw/Z7N9N+EzKezF89DlDIbhOJDIBSwG6SJUMDaczm1s7uT+4Bfucm4FSVkF6TvKPIjTp8u2H
MOuPoWYvKB/PRaRhhIU64ILaZalOOtJp7JrPSO/fQAgsjN5YWFrBAkbuNIiqBpWg42017TwUPe0A
QhEOs3JSt6GldpGc+o5lM+kxTj1xOF6PXbBwvZ/egX3IaL0gsGH2f50xUN/asaNPGN5Jkm2r5rOA
kUe4UXJmQZ2Y9R0Hqm0/6FoGEoWM+QmqNRMP/zXFIRTy0czuEIfybgg6IrbHaztVD1URnu0BIfso
0Afox1nOiMlnRph3+lfHvBYK3DSlH5A240XpW0DUy3neXXPTbMiHWwKDP3UkvK21ybZeGO5epd1G
xyTUg+3U0bzKQX/uPes7SPSTCsO3jhD0FzcYSHQg/8NDuV5qdrXTQ2J+MkVMXgxY1K9HZqMAWGch
VXAPHsDByUThy4eYGmFR1Fr5oBPfzHh5bc7Id+Sgnans97a3EMhbGMwMXmxCh8kkljPEgF0xU4X0
LXfTDeiAq9e10YYkZdb0HHOI5pnHTUzvBtZSW4Qaacpp4Cew3H3TocVS3y5plRSNLhFkEdIkz0PE
Gue8/TLrs0j0kPCi1l+RGgxaNHJ+uYblzjYClBs4MyzLODr6PFvNCWGepjrYJmn5EvL5TSDBLuxR
XwukCF5sktDS7IlSW+sGhkH/WTsZIeM/69sTd8obWVi/BukNw/6Rymc9yy9EUu6lPxIIxCSZ3Wk2
V+hoePgNUUJaSz2+APVASLwTTsfiW18C110XQqA9i/eN/6IIToM2ttepZ0u5z3XeMUz+2OSzjQeS
HIwPftf7xyzo00cLj2orev05i2gWs+fR4rKp4/iuGlS5svCrb5Xz1SmOMDlY/Usqm3zNYgtWCxbf
fiax++G1FyW9YbvvIKCUXqEgVaS7xFPmtuvinIXm0OJ/iLFjoURcFD1LLvgPqy5u2qWfsN4ZoEku
g5EueGgYP6JBNSkv2anLtN4E5kOFJLkyWuSNzMYHlI8CVZJxDWEiH4xq+CTavN71BdSSaeiGJYI1
7RHzxVgQIjFFJe4bI9Fp9ojgtOUFUgA5jiTDDChfxuAuYnVrBuGKVIiJmRvILfb9qJ1zJkHcf0DG
qNjGtUsKqD7gZWVMlqN4Nw7e2C1lyUADlp/oI3hwc4c+zxO5vi19TVYXly5TIRQMplgZ3W9KH1rn
KPqsJzNQu15xM1uo+u4bZl1e8Fmhc3B5tWL7Axo+Q56YoAf0EfrKxZA6m8jpgWb+M0biMsB+0vKr
A3cxi9mLJEVCPeya6DDY73MCZ1G0e9/+6tBkaza6HO/JiFHYS/DtDus7D04PFz98cGsnOOFjiZdm
w+hzOVTbNJ82hknzHZXkkjAnY8+nMTB3rdfc/ogtdk+KaPd1XT5m5YvL0KjTm/2sY50KOJUW67tb
EQ4LfK44oVOExhSxqF2ijkbSX2bVzoTrUujNKXJOnNslSzvI1qtEf+/1kUnjS8HQ1kx0hpDIV3wc
VTUbG5z2jHa5HBv4paB1qY650GdQGs9aw/Y8yo+i/KWF0CgOopHTvUd0YCxqeXG4LqBi7mucmAnQ
RUbPeXMokeGMUbK0e8IIH5g4jfTA+GuiIyMM279IZvV6Qo628rfwtIh+RL//3hn3Jfz/IbYXJDBK
VtvFtA5NApGBXrjxHoAYdkax9Nxym2HD0bgdMeYvwm/GostMndA7cODXxCoek+g7jIHQsNPosAIk
71mJCqC4+NXdvEDSWHAgP66qjyLDeMD2ImPlpqdrk4Amg6wUmwLNjqrNwFMj2pPP5FS2S8159Rjh
ttFryVMz2PwcXpUC8XNRbdouWrmIbGclpjNSRbxMDKVt465s4iNG5YXsImTbTBDL17jZw6NeKv8Q
Y/RgCFXiHu5+hH8trz57Wzz8yOPPA3h1FMwNcQsalgr72OMUUPTo5XSvEQQoQ6Kr6qPjPwrEIg7n
fZ6gk0sfs7g7JLToYflAoI5Vf00VMnpxrcLvCvATIid0Rkl/Hr0fv2O2GpBFD8oJsYbLDWv2NhZm
fWOjsh13EvFkjtD4x2sgDc0aNz7ENZ25ZquN9H5lyukCRDQZwA3LHz2kMezXCkBoRwtPVFOMldaw
nvRh63OdtSEsrXgd+scoxv84LGza0ESA5fhFCbrIXdqmXWEhrEkZGG0MWcIMIGWYo9s4FIzcQn87
2SiULW0/cJS0+k2r1uDQEY5dTFqWxt2OCNPqVyOQxz79CqhmW+UugJ4NOJLlxh2hbDfr+a0zsWWP
aYH0Sl/J8mPACVJvzGEexx08JpvgKxbo+8Z8kwmMwb9ctHjyO8A/ghqWtI6cd0MMtr2itAMoke3N
5HGSP023C9J3G8Fn9U0EDAm0WIu/ZGatNHIpS4QkdlXrO6fD5+pM+UiwCMvSoby6xb0z6s3OaOhK
6qr7GmEtgT0z5N4Y7XTvuJEBnqpaVE5Os0UntLH9NMQaQ8BUPavnAJLcEhZ9DFl+TN16k5OGhHmM
WtYStv/g2ZeeJsmBsPSsAScpe2btogrI9qvG79DO3Oemo5Pyg+q1bllTRkXBQqDVGdWwNScK8GQ7
2XYY3DtW2/ZTq95FHmM4TEW26gdGU652A+cW3Fvpl+djlBMDR5VmKZxKEtopjKffrBxfZMrtiTyM
V/BWpCiLIvnQ+LW7DVu5kUHzZrBY/cwq6CYZnYLFOovGEuIxga0IG0Kd8EIBTwuLZtujmrkABL+M
7ZPOx97iL2I6EZuQmxHxYUA+4fHnsK5gcCvYSLtYouAUJjo53Pd5cmq9EbknCyaXUI6to8PpTB5H
TEQynw61+PUVM82+2E79r3J2NZx97eSm3xYIlYinF020QzH/nPRIXbHxmu26NRnEIaXpZbdyWlBq
1n2DkCTAphSSZ2Ak53x49jrrzvPeNXw7Gn5VFovz5WgCTqpdIl3C/lQD8LHC7JAMyE/QcffXQu/y
laCRVZH+ltbibiLmcaFqeubJ95a2jas1wNxrJg36t0bO8BPQXK7xPQecWYSMnDroAWAnr1XUQCii
5MkconRimYWboLDtYzrERP/W44sitCyt+ovdAjVwJ16coJG7ONG8LZUysB79FOXJXQRLG08NTu/C
6NlYJfIhhQCpO5W9KjQibkVZDnuv4gOiMvoVATJ3mHpMsHDhr6kWn3zWnOXI4cxngUheZo2byhxx
pzbDJh2DZ7fsirNo63DdJVBp2yk9uWbL6ILV+L1v3bHAuo9S5eCLa3qgoSi2yF/B+9ULSEVKXgCH
Mf2oCJyLIomu8GDk4HdxnIvlLDsmfrk8w9VFJx2Xu7BKPj2BQIGC2IAcl+49iJ28UqToaI+zt99N
LnWAa9umK1vD5GXDBLQIVDpN5udo6wPj1wRKsj1tm6RinZ2kP4xwZj0Oskw+tixU+AvxbGDyMZ6L
yO55D135x0VUe+7AwD/a1D73e10jngHJAEFQKw4Za89FxdNJ0z3CGYuNrR86rGZyBhJRuCs9fLRR
FbpLr3ZAnTTAbwKwZUPeSUZOjJNn55emgKpYHpVioBOPREfdwOQOUWCE6QNGjB16CeoIhJ8ToPJl
kXH110YBeiDe4ww8BBY3XxB213GQ5smRKU9kudaC2NuBV0dHD/01YrJBjgGtQ8BmmrvPiJA7DDBK
oaBFx78fW0RvMI5IHsYhYTs4PyQQsunW5y//vvn3kNrOeIhFr1hLzl/+fVNVGqsUs7t4lecdaD56
eInzl5jBoYgEBhZGWcRYnGkRM1Ww02z0XD+088MwIwH+Hv6+9+8P//7v//ve3/9Vqv/fv6zMp/Dg
goY0eQsuJU//Yex8xCxGA8RY05hrOKa6ekaAWyGi4IPaaBZHrdIhCfx9qWcO2m5PryEsArBsp6A8
ojwsjv/8D4PjVcet4KaEM5U93rh/4ZX2X0ZK383cImw69Sidw99X5X+++ueHkQ1aFkWeFnfZMUz+
58E0ySIQLhjIUrOSo43kisGsfWSjNm2RRhM3r45C07AXzg+wuvFlzg//73t+paV7LQPw4sQOV61y
jn9f0cczhkpI55PMMyz6GtjAuSk2lAjFto7bt943DbXIAT+d2hklURY+gYegV3YMQK9ha1tHd0ii
mvI1Im4l6a2jFpv/58fhAAghfPn3J/z9qr+f2uZ8SnxD5msSIbQTM9z/fiAvpj7+EFOyMH09Pv49
9J5JJ/Tvj02eA/ajLYMDC//CdvD1DyVqcQSzjK3GdSoEran9QFDKS6kUegb6EmHdYDwYd37I/EOL
67vOdNaTETc3y1TRgbXtu8AXhEoMhTrCFmI9FQ2IXQ/pOegxrbbCO0zKQKGMR2dN9vVEMxSHJxmL
DwQ69qaxdGjJpmLQygTz+PeAwZP0rk5D+tCW1XGIMpcvYeqLFiLkWlv6Tm0eg6n5TMh5Rx2NWAat
BDxCbV0GwRPpXxVLuKQ7Oiy4GFhRx+dufyaYgxwJJoyLOMLjp5fdsW4RxgBevJ86qe8ykN9Z3iMr
aIZiT/YBigSEpqUccSInjOOMkNip3CQBBSpEqlf1egigEsRMKmPfKvZR/yhDV3sGkfGed3QVYrLh
kgs6NrTm/t7xIoS+sbbt2C+vTbByhjasChOFtZWTDBqa9FZKExf4MBGDc53Ir1ALD4KudwFRu9i7
owJUTZZHraJ74GESVKRKT0VQUY1lzbU4T44CLdXN3HybKX1koGl0wbrXVd1cQvIH5j/abgDETb5u
H/MSL0I/R5iO2AZHmI4MPbpHqWFnQZry9xPHijG6QbO5zwVqF/JRQKynzFo7j4nOiCnJpZ9Zd1UE
iL4vYKxYPmKXGhh/yazpBrx9ruazt5oMsbXRZtUmzChBY1OTu0zmOoQbilOnmrIt/p/p6jkqwGUL
w2FU05vuTf1N4oR00LQlohl3Am1aOMW/RRogqzaM5EoAzLmbSvOF10KsC+JYlpAXFYNRmJ6UtO1K
SIVkLE0eE+JukHLOWlM/+M310T4KpMJ+tmc4xPw/KRqYkiPJ3MHwbGd1MqM8xvcIf4xT5vU1UMn9
SPTSvcGEiChjh11C69wrAUlMMDgqebJDWGqgRit5c1De0huaEL7/870qnqfSwkZJ1Q7tpW10hJC6
unbgdpf43ouZq6yufw9NFlZIEBLC0KD/57YTzpGSJ1/MrtGCjrXJeZoaI9C3WQnAa4ggcBmqZqwN
9OOYGRo5J1GYbQuzGeY0GWTpXIQqPKWlDE5U2Lp57hJpsZiOvLlLZaQmRgICPac8o5wpz1VAFQFL
HOh2WjNVodDeNGoQC0dkxV2l3BwHlF1v5TxSa+qqOPs+AewsjBHE2NhXAoblq7IFdEHBH+3NOD2r
+d2YTGifgedBTm1h2CK9VdVStsGnmTA3C7zWOGKbxIg6CPazuXbulNGcNIzhg9XqpxYg/akVrc6a
sGU0454lV8oxNSIHXh1bUx+x365Bou5hKLyBeQVdXhv4cuffq8oEVCbLuqqqY2SUW/VNaMq55jbu
JFCsfWvpezU6w6tD78Qm1eHj8mQ3LqLUhnwsiwJQxq1zdSRI68TxX1KE6GymWPfwZ+gEYS1tQBzH
qIqxCrWuYJI6Bee4jQxkxax5K8Aabagfu+a+qVPmRJnn3gU4X4+6IvktGcZpgaXWX4+63t2lxIPf
DUZwkwF+bl5qa5WNoX9nJlDhBBXhyjU6Y6Wh3Nm5gphacltugek9l2r0uPto60QnxVPT91DM3b3e
cTajRe/37EjuzRajqafLc+EpsRv6vl6MVZyiLxofO6T4p9Rm+BG35jqcsumjdMvHXmAC92O9OmpR
Fj96NQYbRia87MkTtVK29qki9kIn6sgwUaJUWnYuWaBeYSs3TvDoepHAmjVAoyZIdttWqOf+Dinf
ZmielTFShlDcy6qxdgqGNdzTOGjxEuI1dOqxP1YziqsdCEe0rSjZp0BpfQPlkF1jJARfHYKMbHhz
uSFRU6lkB9YFyjokCBJIivzn/eXg4iE9pT0weUSB2Q/hWYGTtwOiGdMIHeDgV+UbSbz6xSSR0c+7
B91nB6wrlv6yci5VOGrnvzeUlzAO04t4WNlREO0oz/c9YKkj11ezBjMkXyO09LNwqtw1HFyXGtrL
NncLlMO9kV4SolQv8iEoDO0ScFhtwKKRCldW/HD+HlE5yDYF1gfPZ1xsSK7PzjSdOzU/hHaKQDaa
9H8+0WNnnYk2mPaqRUQ/FHd/H7iJ6K0NkcLocjuFEURrTiVZKxhbvBAJgceoxwpFczH6zNjVvDkX
LMLwA+ndsx8ngow7HgAUUA3kGSOLSm5lCjtM+SpCXxrF/3zVkKtghy1iSMb+ROb5bEttHlaelryY
I4ETg0PQq2tLsU9ABQRhLZaDAuMJTc07DEP3CpmInIkIMZvLFC0xQYLgnonmDUtyN6iuWgWluzVj
QQo2Z8xVje5vE858Rjf1j6AsOh3OM+zCHy8kJcZozI3v685SmlG2iqaUwY8D3o4QpU2FFnnHCuxq
suZERajjbvczVNSBzwK0x2I/QPFKXM89VgSL4EBqX2Ngx04e/uqiQuFTRuZTl7lcKEx0R3xwNjTS
HX7t+JDaiJWbxMasxdXvNQgSfOS5W8fqNmPWXwYBQzNv9oh3KXRG+4ol6r5qp10T+sveEMZG6HR9
pfLuSTZ5TGeSz7ZHKn2I/HfLzrwH2yBjQNRpvITo7AHLhUZSo2nMQhJKwPmFIx603Ip0TpXpMtX1
pkuIOm7aMoGVbd+yotxNbk7nh3arB5po52TKhGS2ZqywMnP2BQzaSzaoM/1ne9ZnMUnlYtTRqPll
719ynmnHnMUi3QnwqVhFsVXAuHAvVklPrkNhPvTdiIHuMppEVJmVvs+GhHO4vjIMBmyi8KEDF5Do
/MiMSy9tR8aOmXyBnwmO5VREy6TNWZVlz0AvGMKl65LOWLqkkVM/xiBzgw8Rp+Yyr9ARyJxk506I
nebO18702QXxXteZSOraVJ1aomKNAPVZaUxno+rfXfiPnoIRS64B+nUXcp6pk1UcK6uC+Mhq0EJy
mwyY32Lbvs8j4ieyqdeWmeOcdT41a5h44jASGT5vlBg2JCfPcx80Adx5mH5ExOidWQNir7ANlrFW
RBstfRklpBLECvUSYDWhnaN51DEfNJyRN7Po7xqraU6BZdwFuVc/92mHdCPjnz6WN88laITzzr4E
f+hPYN7bFOXYIUVoym1Nwiy7MCi9wAFkJDYNVADmjOE+tOp2w5pjVtPKcNXa3lsowLaMSX3y4Fvd
+UzQEWaINQxQBi6+hsiyvtVxqr3pTbQVrnpIQ3Ep67oi+Ko5wEFDvluKaaV7Nn/dPr5QrtU73OXa
vtX7Q27okE8ysBK9PT0O5Ck9OHgZT1Rtz60Z3v7Kv7+izzdUctBc8emaJfKTXlLAFlAcbfqavDK3
7Ww00B2fiFVjjFALoEm3oxZFasG158YssLLiPCAbZE1FyoU+roXs2g3rVuiq6aeuqmcZAh6Av44R
pFbrobv5cdNdXc9cR6Isdm06wPCnASfCFOeDLuG9jOOHHvrwVfThE4kAvn/pqWVX+vWqD6t5WI07
rQQw1PP3RlfbUsFjsXEt29w145cB1Q2kUXbPE94y12dbZXm9u254YWuLGIMKGyGsYueTCFL7qIMx
h3emyvGgTFFuMW6/GXoggI+X9llvbezo47GN+zeVk5ahVzECs1Fsx6Hg+RYWxti+/tFgMRCzq0VL
l6AAFd4mGz1XhBIVv0jVrVKGVmB4uocB1NdWaxktx+0Vo7BYpEb2Go7i17AcIGwx+WaZYLiV6Qjv
YyThfo4yf2I316IudjlxV54y0JHz9jtCASGI86rM+KWhiViruKpgf6rFtzdeSVf4Iudi1zr4uXKD
F1XLiM3NbKNe18Rp4VavCRUEpamLWl9NLvBsjWFiCI9IDlW+dGTyLpwx3Vjxm8dSddu35GJabXX2
MgNhjirQILQ0/432WCbktkFNfG3t9jmEzA3MnugIWzw0JLssZAOLnbs6Va96LX6MrE9PCrO3J7gG
dQpPuCIpd1aZbm3igY8j4ITWAA1i+eQJpvVaVfDkuzham6hTlJPfpjZ/C22W6EQvzrYmFtcuM3l8
lByA0DeWURIdSBK6F5SldfEbOJq/zePKIn0LzIAX/JhJ9hqNgCjcEHMUU/xd2FrBuvSg8oxu8Gv1
Ylh2JIOhNDB+Ckmghd4PH0DUn3KCnNdFzr5mpJKRIjyZRNd3HmR1KAuUBUXxbTWvluwHpOXVZ+VR
vPsjN7hm1O/ky69So5Fr2RaowtAVlSYVcdfpqDMYgvlps5SApBUr4mIM8zUSb7zIk78ZjA4eKsil
alE8apIOvdXZv+TNKw0PVp2R+9Mx70Fs+KubnccfdVrh9A1SJvwc8L7sX4NwNh22zk9QDCYx0jOq
GveZThcJD8S4N6KvJJCPypFbq5uex4SlUtVkJpMFloQGyevk5lhOQjSZ7LRDEodPkMpZW6qYCqb4
sNsQZX6B7A3u52W2Fhm+2Ngzqzj361ssgOnyKdxGESnMusuU1ZvREQ143kVMtEZdYqTv2/nvBZPf
KbHbuCnqgyE0n62JwZi0h1Uiv+okcw7evPadSvaytPsuMIMUKLbVVM8x1egaGsa2yIOjPwyrmtDW
PuJkIOGm2gKcicyS7o4FsF2a6Yaaij2zZJzrjNjwBB59gzS3qOmrFeLRh3hwjgHCwc6FgUvxxeyt
805Mnf+LvTNZjpVZr+i7eGyugYQEBndSfaOSSn0zIdQc0fckJDy9Fydshx0eee7JH/fc00iqKrLZ
395rE+ydzF1mTM91Q0i+jXP2m5Ev6MsZ3sOUYkvh3pKH7bezuDntz94aCkKN3kcmMPV4SAO68dBp
ETNqvrUiTN700D9NbJ2AX+TBj81mGylvX7FsyYJ7EYl84DXJyimLaya9S4UltuTSb6ZX5UP88Sve
65SSAM700U/e8pAorya6Yd40pADAc+QnOIkY2kPvEFoPcGnM9RCyo3W4qBwEg7p8HFscGwadqpZn
Hqz4J4r1d4HqtHISrO3cPtcgo/leQN0TMW4+A1D8K6vO7+diOpWmuU/LMnlK8IyOXMJ4JekWLMd8
LcKC3YVdCVTP8AKDNjjGqEs8xgxnzQIPB2yxeDtN4E7Ap5zRvqiQa1Kw6/mzU7Z05OYfpvkw9vVj
XZZgEkQL1FuJNb7y5YXBmdhO02moWH/C0DmYDV28KqxoF03beyeN3/0soAqDTWrVdeU5b8cCSPvn
VGZyKwRwFnfS92ZCYsGmCscxAK1xHm33sJwPnKrQgdm/285sdr3mRWo8Z2+CwzZNOEv0TPypvOyR
7hRiS0W/N9WQcXMN8mMRQJE25ENd4x7x0+5PEk4rtaQJiYzhUazRClPipq4Ad2129yOPAP3QZDOy
5ps2FLlrHQUdInxkykI2TF+Wft+NUkxSmrG5IDndp0QeDu3y+g0ejBtLcxGNg/RkBsRZLfkE2fMm
6w18Dlr9NkUbbqQ1wEwp6d1iIgqGvllrAsQrUzivtt0LKtOoY9S1/aP6/Ip1rkdYhG03xdFtJhD2
qjm9E7VZrOPI3RmRfOWbpB1IpW/5FBcgk/Dc0O1xAeyHXuZbqIY8APu5tjZeS4CV1O/ZC5iDwuYa
KfhNojTGEerKDbfodb2c8ID4NDhYYE8lFu1VCmzEJCF7CYezQ+Xhw6kA9a88LAm1keOMGfF6ZmRP
oYi8DkENBz2ylnLgxjuyqR/zWrQ0KTK7gnswl/lNzcfJF3I8ZFrdBCxSNoY4B9asFaozS/NZRcHv
JBnIgUTE5QY9arKdR5Q2QIexYOfOPuZZtfuo6G/z1nvNvAp0S7lPq6/IqC88qx/NX0QP2iQw8CWf
B0Tcrc2zH9mXPFU3UzReyxDUecx5j8kmhWghYR5+crLHHkMUFwcVaRkF8qeBBtZlksKiETRQze4K
QOGDGBzyyGCVd4aQ32NXfw6TD7q/nnaixEBdOXcePWSnojhWrk8Ipn2dGK8uxcOfqcdbbs9Ot9HK
BP7P+XptsGNwJqA4foQmM4/WPkOa4BJIzRk/OYKIpPxEOcPT3NUw69tiU3Yc/2OrofGL7qJTx67O
wewD7xnQjsgBeoBsdPZ7Pa94AZ5wqQdFGlwLQR/XSIoN7jVMQ9t7wDCMkQSnBdTf6XVBSbks9Hl/
N9riRUb8/BZH49BgMDcrgIMZTzj3lAkXs4HdCgsG47SHqQMUHxsGaJba/PFu3LllBc5VuUmpn1E5
HJ3NnDsUu9j5a6sZxsOD2VZe/VxyV6zTuD5kOS0lI+AVL08QcgWhs6wDVm5/zQTGeifqmLVmJGqg
kpNWA1wbLafeh8JoWQs82O8wYzFjlxJ4uG5ygMRpvgXEEuO6y7gdAUOcHNhhYMMO8xg8WDGJAmnQ
JDt2bswXQ9Gt+g6GWYNTtMMY16JaZ2ina1vyl7shOMAhBthicKVTKST/3n8trHtY1ZwRQZCszIAa
wqh99ReKjz2EL12nPlSDxUD2qK95tctEf7By8Qite75XeUbeyeJvT32BOd7Re0DX9B6s0lzat22S
ncNQ4zLup3jDHOaujqxwrUdKV2vqt60Rsjpt7Fv6aV7ZM/ggRwEkc0PzYWzlGYmy2TqBvLMbdRHd
i5sJcO70xQXpiC/ep3tpSD6IenHst6qHEMFhG6beRS1u3yrR7Q7a6WMPQX4T5AKrZ4gqPnXmTQdA
McQEsw8iG29aYX2kMyN54dlHOm2YyNfWkYeQZSW1KRqUP3Vc0SMIa4VTCIt130X7KAFZWaNY5T7h
5VC2JMxCwL6NO5BwcKnfqQV7tT/nD8ztiAEFRKOMvHqi5pgbgUCPnGtoVyL6LpAFOVNCOmH+8dRo
+64SyNUmQWVnzqwdNYNrVL5679toxGYK9rhsKTVlhd0FRrAUhExQKQnxGw7z6VCP2aWj6r2j3JDT
dFHfpZqzFThjCp2SmvpAFKo8YmePW1jHLdAoKyH5M4l4J7LSPIQNsrxiojo76pPKSGBV9w3puDVn
F0LWggQjZabnItE77n7ZZow+S1pOLhbdupWN/EpDASv4CNohCO0Nlb79vsxQZ6yC8YcuYFSE864t
opcct0K2TNfDUt0XbNJRvqkLPHDwxhiwUyocZNtuwINqxflT6XNrw5CKTYlYN6BGbx7OsUUAhZYB
TneyvPaZ8WNScUpuxNPryK8pjKE7ZLQ+FDIaZXXJtEoD6/r3V5AC6XXJ4ZFGzBQ2HqOUVZeM+SFi
yQyF2QP8xrjVTYQdo5waNil5ocNxZ0vIPHXOSFyY6W/fjSBo4dp1OOqbJP4FPYnVzfbnhfx4wG8z
PCu7PnG4Kw8ywPCTusTb7BpPU0zp2M6UOGfN8qoS7EyRiV9tStPdTBxzbXtQAQfLP0bLdpWYvHMq
IiNVOuOuGijkpHgFT+RxMDJ9TSb923Az5Vwg1p7tsWcu1c8hBZMoN/o8ZUTG3H4MNgI6LaZILEEJ
G9Py8YDdUoO1WTg7VH3gB+k/EtXrnQEdoKWjZN1nw28yl69D6BRbYWx7bgg8puO8UcThaptz/egA
qnRyzB4pZp4gvDAqYvzgJ4tHmwQEy+LQ/zHN6KWA+HRDr89HXoOaZ0G697XMzrItb6hWxGoHcTDJ
2uLClOy1MatxTc8UBCFjFQqkVM4vOHRaMe8dyauRFsYrR83ppvQzhhozt1A/piMq5ZGrxHTOR5le
OVTqHHV40qHFaazU+3qg/5CyLqOH+GDMJo06knYH/jGBuY90qEtXe3yokIM6GDE8+yCZ5kTv04R/
2BXzJhUeudtSbYYEm2VdONlaBHzM4r6ItmgsfESK02B6SDOxu5EKToc78bNIAAktdRIbuhUxwozU
q/CCkI0SHT4T87vmuYxNI2bZ5ecwy/Yx7Bt2uJJSOQuDX1zP8dXMSaYsiPkIoxO7PHWiNdGBYmx9
tjm9m41oPE4JnKFZ/05MPFdadf5OMn84m5ZxzVM3uuCzBZKTvo5BInZZIhLAD+THmwhaEPmOhs6c
sXU4YzfQAhmu4Rxb6qaJe3QkYzaJgwc9iGN9U8NVJ+OSPMQjziNYHBmsW771EdtkybFKYPpo62XB
wK2T1QV/n3INt4muXAmTgyObJ1lZgplYvHc0S7OavNu8iK5FjqHFYdwHxoOragNmS0VpjkJSHdvm
o04/zKan2Y2rXjAHlFOy406V++WE/BxdCdFljBdiokvXlmN9aDd76EqXfGepnltJonymVHJdA7HA
P8TKjSKS5djnguCT5jNchvatzLJv/PcvRih3Q5V+TNwt1tr278awgiiiSYZOJa33nol7oWvG02TD
TrQGDFmlesoVvaBVz6AQs/pu6mb1rJemrbmajmRmLlj2MfSrirbtcpbrvsTei/K8yqyQnQTcIC1q
sEv43FPYQO0apvnRQ2NPImL1tEeDHORyNRBa2NKZjWNdDfuc0eBadGnBFbhdzEnLn/DJWGbRgzWY
bK04Qb1FsvXbM+MqvSI4yKqeYZu0e2hPvfVbtwk+1zz8KJL4Zm7IGADg/CaugLEUfqup3plBUDpO
xqkxlbUdM/k15foRQw/ZyGbXdFha7ekxZ46/8Yx7mis7Opa2eYjYW+YlnmuA+0tbN+i7HFZeNwzQ
90P6Xzmnl2HinGIWFJxZPakBrNi06UBTaWnxiuA+uB1sSCYzQVK+Fyai6TD1BkvQcJpHn8O+4Y5b
e5+MdbwOKac+NBjyTSoi9oGZfqAX15Ag4Nj27vDj1WA1JKE+c+yKPRTwcDVA0NAFHLaixGzfECnC
Ts6PhJKP/512lV8vDwMY3uG898bspcGEPBYtG3UJOAk/DlXFMdZqoEKjHyD09teMcqX17DIZlBUi
CxV6K1mTbLR5443AOoyWD8MNSxxvmG3ylmQyI8aaccHAffiZEBfhDnrNYw/NqXXuzNJ+HVrMnE1j
81J4AU15XRyhIM/btrMoG8WuicWV0MGEs5Jzl1VxgswoSAOTKEOXo15NkHBw0YdC0sJxjGuMBlUm
aP4Si4+tnzyvnhtYYqVtpGdlgxYg6cO7UHQ4RPRZ4mZcOY5+p/yHHIyTvUmnaY9OF32aCclKg5uw
6raVCQun7evhYLtUf0/eoWrbJ8tGkmZ0CEAhuiiuu4SMyp+6jTRALP9dFMFnlbmgbes700+fVIwL
OjOaEoRSvuYMue8E6K0RWgdjJabyLtsqzz+PhkmKiHAlA89xN8iW9JCfkYqpUwwMqEEmdpg6oxm6
BdjreyARQSEfnZ788jAanPq4YgdMiQmqDax3rYCboO9mSX8k47V7IyOJleEUthznpe0bnzfVy9dx
/mWEf/KMtrTWswgQoFICCST925r0SOmBxEqMJysaqnM/id9EDt/9gOEwrrWivq7eMVHEFU2LHsRN
aTgfTAA/I3MI+dhBOgdmXHjYYiPiMWXIUbRrvoxEnQxRBUf8PHcyauvz1HNsK8VwbwzE+HoDmTb6
gwnknGooc0GUfBFhepnthHZkVHSj9t5xk3HTnJpjwcqBtupgzWXK0pIKWQ+aiuhkeAneh9GhytBm
Xxpook8RROiM+ww5wq8H/D3ZDIqXdIXAvxjuMwqb1rSYAgvGNk3sS++cjge3bgc0Ko864Fj/Xbee
i2IhsB9zHoJwIGg+i+iCp2fHG+HuMR8QuTMnFjASD79QM+AWKs2MsRCPacggqUDa93yEdcv1yZK2
H5oWRIguVJhbkFkkP0JnVWQfU2BugQPmzP0tg0ls+tBau50651wf9/MUPinft869Omh4h6fOrneg
oOKj2+vvqJUpQ7XAQ3ihcMWLh0dc9bjExuwmZ2WegrTdN6N1l6mACF6NO7PFm7uW2XgyQJf1/aNq
+47lJNo4jhswJllDAV+lGIhwslzRko6UQgDSayB/K7Nb8qEw65J8fA5asoO9Mb7kqD/w2II7R5r3
mQN3pw39L1ZltGD6ZFbNxObVGQrDUqSNTVhv+o6PzRxCGaiRkTg6EqC7A5A6fQq4+ptUNawEHVz7
0lDhmrl9f+DYgS5gO/FGBOVXWfMPxNRlMS9loIlFK0natTL6ERw4rd4yz0CXZ6dkIOSZoYUJCrx2
4dD86RGJKdj6Mxpw1UpWUX4E5tYd+0k34bixWz7jeoY2QcREzlzK3ERu6ZPZCbpmh5Ep+iLuWQ0w
Po1iVelp5+dgMjvKbE3Y6lumdBSxssIqeTH4GVeiDYjMRXrvFlW1HQvtbmxOWsmAcb5MKN8bRvOj
kBpYPwgMB9NYibIzoqcAgGv8Tar9fTuD06m4YGwpD38ZJxatWcLBIH4D+QHNzcdqUfUgvsa5eJ3n
fZpVf/rRO9kRXy13xX4CZcUXQn6NnDWwEUZZxsykrA+PpRGcrYTwV445O4hMeTSj6b7U8EYsTDsr
D3BpZZavnD3MrfZJIOHoKLDa97R0MZv3GSm6TN+75z5pHlvsRMArADn1EwoZdaPcr/ZKWEDgm2Lh
R5RnrhuIKsLdGtx+kDVIQmlMVzBWbsJ5fmKl6VbZRHdAyoreJdJkyLNcjDOSCLbMd5PBKuC27nHg
EE6ztw+/Fg7OikLR+3w8exNYbZncmSlhjmF+q+J3bdhHZ8AlZ5vcksuS6rzOEZcE1ZQDFgj/kjiL
S/WCIRjB6ITpO3N6GtIWj3Cd+dvlw1GTlWGSVeCk0PoSV+8mO+TaYeLEvt+82ag7tSQnWKXTS5Ir
GlcVK8voVHD610kMSj/VP3wXN3ni3S0h4FF3N0C4n5s+gu3UbrMkGA5zaZAERdPOHYDNczS+e20w
0VB5mEqPXBZibR16FVhb89oGd0McAA1KupfYhysaPJbx+JVB19/Vb3PKaaXuAfJ6tby18/iNQ2e9
ruzW2irnjRXUwhM5XufeuBqgQzG7IDs3tzyEZ0+7ByzsCiOgJGQTMJkfy/Sntkg747OIFhnBaPSO
XjfO8wLLkRWgI9mUUNEXD2nKFJ+MzDZGTJ0wd5CDWNis2Rf9rNG+KyvOWUvb6xCjmJbBIjGNh0Q1
ArjWnksTlCxb+vvGpXC76kEUz3Y5b+QyaeyNFyuvA9IzKEFRV8VHo36m5Qw0OdRemyMThygoI4Kh
DFOcvdnCeE5nVhLTc9AArf5sMV+knxPb+Rjl66nRN0GUP0SF+1vM55pMSsCHPEGZXLdx4AMDgqwu
RxTaGHmHEzbZvkZ2h7wIbrqlX4xo6XJRB7iIin/2fefVnHnEs7IZtqn8NhxQfoHb3I4Wjdu84U+x
QC+oh/IFAzzRppA1ZkZtXbVFuDElmomHHMkAYGQG5TGlGWFTw0f7dDLmS/gPvvyIY5Pr66cc6WgT
j0MKuwBF3rVQ9TlmZRvlwbXlzW6bK0MJjAS+81NI68bXgb9D4yFj0ZJ47oAuxLOzmRv3U0ZkE4ng
2gRYuSwxhJoyRIml1Z5mTU1mLwP579N2H8/8/wZL9mo8GMb0Jxbtaxq7FNXGD5rmkNoOycY6V57s
AW8VCmnsA2+LKdXziA/6odow0BkwrvLkWfYhcnmQPMSSEqh5lBRUV5WhsaeuxId9Kja6GK4is5ur
ocg5OnF7LJhxyqJT+zwabq2mT7ZNxUV4HMOj79bfmhGBMTGySmMPU7Ai9JjT1kkwi8u7Bh9QGhvO
L/ykVmYdTQe9BzLNkdPjxg5QnL3O/sZNJ3mRWA+oMKB3m2k6MEVjU5Xpd6yN+7LKH1NneJ1DbANo
wt9VYFdbmpq9uncP+C6+0zbIjljZtzlZO1u0/YYwUXcIpNzaGohXHX/SCuTBmylvXDCqZOhCHysk
yXWLmCPU/GlV9KRXugbQdICVn0HWJTJn46Qc4xlTzlcMrXIbjcPblGhmAPGzCfh2rQrSGdbjPCEU
uJg85qwAAd0jCYzIbbP2kPjyHNgf9tmszl7DjCN6i7mW9iXr3W4nFKHyY6kt835K3T6LlqO6EVJZ
knbX2lCnPuMCUunyI/XhLRbWu6/TjEeSAX/WxmLbuMnDIF4rMz/MTZLdYMpfq3BrEYFeZwS6+g50
vjF+DsJ6L9v+zsmcl87iIDkk4oTVGlJotdFEULm3fxKZfrRa3D7dQJcdk/KtqPDMWswSPKm4SFrm
LWOCYWOjuWwTXlhTORXGivKuZcs1dPky9W598kb+B9rQyZLjXdLg/1YRXPzZDa+pS3w8AqhElA9C
pqWzR2X6zFKRNnX/HAZIp9LDexzk2VtT0V2R1g0HsV1A7i8m/13vVAsbh3gLybJpYUpABh7y5EYm
ONjJALFAthoqBBySnXvnlwOT9iWUYTc2sEmnegschI9peo1cUJx2FZ8BwpR8PafZ2oqmNRqOFEME
l5j1Jg0BxfiWxU1+iojlqmUHRfwaY5Ltnb0NJvlCawrc3ATRqHjD8tjsBpOvhCqCex3nKM+PI/lt
2enfcspug4LeP7uYbgcsYJukTRFxrS8MjcXZDgi6tMjufDxhdQh3F2fE3sNS3plJ/uI9ogkGB7Cm
EJBTzItUR/nVeFfr/jrnst75HMkF+x3Hy5nov+EeRcFYt0nvxnY53EzR0yCyfT8M4taF0yRtQti+
Yo83Y3xybtIerSb9tars0HUveVZ/eHEfQ9lS1yrkWyrGjRN477VguWmwam4oAVyEYxrZlQgOoW39
hiMjILtpN9aYom0VUJAivOIY63ZSuY8A6F9qBYcJTPSmlFyuysbYDon6kFmBoDLqm77PS9rTe5vi
XQzJ3tZKQWD4vutvAku81VRqK45qG0yGz6mJSmtT/7Qx6EBb0RMJAY5W5cX+SezGK0lXFz8pU/pN
4tMY6eBgyhYrnlVMP1ShcPDo9ZNKZl47RIQVFs5zbrvzAnQlsbygwTyQYpNZWyto89J6Tnx8cEjb
5kZ4qM/2xMASbMLSHWQcezjo2BC2BOu+IqqkktB7dx1oioOPljD4LyZS/b6WjB4r6Fkncs9lJSku
X372tupe6ioocLSCjIhUsvEWukOOw5lULO7kKYDQajTPdIu+eEQ5lQMDRaXhqYjZt83UYFeSrrfy
OYyEAtdqmDD57Tt1SIX9FY0TypaAO9gQugXE4YE9RzfQ90kyHsa0RwBbKF5TQgn07NUfTe3xhpQN
pRiZ+yei6Hn26cqpZMJ4j+tzbBVsEW52c6kYyK/znk2gEu73FLynYC9swjQbsFpLgMx+AtebrjUO
oY3Aw7/Rhok7hr52QnmQ4woaj3omgho82oZCB0J/MXEsP45fleNRcSiLI7vetBGRcZzb4MEQaLwE
MILW2cOZMFbUeN/US68Zsw2i9Ln/jKaPx7Gf+WhaBir42FBQwlmhUzkgRICmDOw4TjbeHw0Snr4e
unosonWMxJlTPeu85AiTwv3vgHaiBPbufS9+3Er9urwRu6GQ/sbKvmsfQZ/WonWOkyIJ8TpyMVTr
YIDZReGWM8icRakkflaZO/aQkHMtnkrf0lyWHOmTcmOg0JVUP0W4JfBhi12PD2xtRKWxmwTDS2Gb
e7PqLCgT3nUeGntvRdAVKjoge6XXdBNf3ejNG7sLaJSzBKiXNs9G+IuweBV28cgFlrb4FG1Z5u42
ddNn5TLjo5T0D5mSN5vaJHiJiroFy3JBqgBACKh3n2LmQUlS2wfTEM9Uk1WyOHsVOZY6rllf7ZrO
Bj7OWb/wTpuPUrFqT/izBol7zrOAW+FIn6PPJsJC2U2yZOAWP5eqO6hlQfGLs9Gqn8ie4F/zolcp
PBq8Oyv3x6+NT6sW3m5I0l83tev9YJsYx5wMPMbMnZut41K0St4ich5dcoEnjKOEkEOT87+D+NxI
Aq1IJBcGZyzSAZbxPASeHb87rvGmuUHs5FC9YPd87AKzJyH2EFhdu5tt9WtrsqBNRiuHU2JFqfmw
5QuYAz8I9h959D2vPzJAmXmf+OL6QeP8KSz6BOA1MriKhD6iwfxgbdqW0RfLFxjxBYOzpCc/56Xr
b/SWjflhSbvE6fQ6WzlGnvfeGRmKQsoy62MCOcmhQzmOMHXVwRljBObFqD5xzufbqU6KsCW5FjCk
QImdNR0Cs8quAQuJwsdYwJQWywJP7HMOD63KDkNQvDecChIdnac5e7dmliRD7yr/vbW5lo8hFAwR
f2UG+9B3U8pzndw3724dXS3rNRIfPHGnkV0whwEEn5HJYHDCUnPLwWiT1u2XBCbR0ew4vhKYpcBP
Dc/BoC+M6Te1vxgq+BbhJquxfGsaXgXFdcDt2jMoh8zJ1wWuAzYZTqfmXve4h62tKINdcMdsZOu6
ICVy656Dx0c7OFs/vIZImUHk3LuQSkrBgWFxJUjNCEKF5zAHZ5wUjyS4tad+I8EYdAjEtBpp8BkD
6yjT9KDs+NWtwThwUKWnec2N9L3Cdc0xfiWUvY89/RR12anM8HE2V2UPP7b1bFF3xGqyKpNsm2Y8
nlBHHfkwmRF3lGkVG/6tKm+niSvQ/5exYhvrpycw///8l2940n07PfyJkup/lKv6NJT+2392nv6v
LtY9R/fP/97FuvzxP59d/89/sf5hM4un7McTQrg2gfP/rGI1xD9s16UFOaB01fU9pMH/6mK1rH9Y
nrD5W37g2Pwef6v7jy7Wf3iOtPgtOlxtx7SF83/pYrV9SePrf+tidT0pwNz4fCuWZTvC801+//vz
ISmjjm//Xzu/H5zB+IQY3T6ZVnRqwsC/GfwIGG3DWlwWE3EkoAGRVHofXxmhTkf999xsT+GeEnuK
nVGuVFY4Rwtp8CaHUWK0eAo0Egg2FCQLTmvZTeXjhun86jboFsDqdrSj6QrLER90nMBAjmGSBaa9
xxB4kfVEIxLhoTXVDfXGAKyFf633N0NoUvGXDfuasyObWnmlMXVVAKm/ofElZ0ZgGWSLrdgAd+fQ
/kQBMk6+77/fmR050f3ogHhh+Dgz9hgSkjeQrWr/4FXLM8yc/TSS/N4N3MfWRTuAXNHg5tolwTMl
+UXQTnZqStIY5BK/Kqk43rXLwK7yux/sqXqXWpz7rCbJDxW94KzmmWaZWTCSy4+DtIS9ENQADQD0
HJFUdPHDcXQCJrBLZPfekWxFnfdA9cguJRRLvJs/Nu25KQKzS0ljjDQENRbFCSSOBowlAgAcmz1T
tQpza1jcxu2m1mn7WEQNiDzXGG8FoQq9W8rsTtFY5Ge9hI44b70L6Rnr0Q1vGcQw8UrjhyzA2L4y
J9lvZ16qm7anXUSltOjNZfZWRsO9aLr9UMXFnRGC3gZzyEnBw4uC49wh2LD1rPZA7Lq771LJ8cxw
IJHaZnDkbP9i1BR64tQOT04beHe8Yu9x0t72GZGQEQn5EGdciKgMvUUZEexS+J5MYoFI1FFy1xnA
4nJBo5KTuSBKyL1gkbVJAdn+mfwAyq1l7/9+UKhkqV/absg3i4+R9ws3mw6i+cb3CB3Fk4uNpB/R
H7lnyznEQVqVLop3rC91jSMWg86wkx45PEMXz4ZAMjUC0vzdNMqbv/8hKrhtOE6cwgQCTIgfQP2N
fvVw6I3O4HRaGXeAuoyT6eUu6OToPFI8zpAEZhde8Ce+BwxCbtPc9E1wy4Rt2tBAE29tiQrC+cTb
JUkI/tHyX8189DejY3Q/TLMphOP8M9v37oz5sYUgl5nZc2GJ7k0yb43o8oTwoC441uujzmL0VUSD
y1/40aQ/naZWF+mB7aP+yjkEd4WufowS+MffR59urIVdpYobQyjUnA6BymrcKx6O6RiO3EVrmdDG
QusqXnWM0QPA4eVFEbWUNwq7vjc4Qq3Ppmd3Z0gA3TkhcLpBqEL+9rPpHNYFKRNf7/7+asxwDQ/C
4SgriwP87MXuSEg1cmZkbtg2E88xNNU5GdZFpDEzC021TmdWzw7M5GblmBTLUfMgfZALVUgjB4iH
v29kDhjhXPOKOhaMPGK6L5ztKhrLp+apNRuoITUo6dD3Dxq015qHgqIEErkrqxeU9iBHcE2ZUHKi
FjeUykfohVyrO6zkZ2FDxA+ATl+Mov1m9jrtDUYx28wPoxdaF5ezAm7RoTCyc6FhzbkT1gDpeZQe
OJH9fI7q+A3cNKXNdPUiI9KjUCbupvHAbZbMQc80CdePBQWA0dTc00k5gfwL/rRcWIYMOz4L+E/a
EQ82ABV52J4Q54NNGRTMRXD6rioP1/LY9fGWzyfG6c5yNk0jaFfN+mbfWarlNeSG3SRP+ZB9B5JM
MEInzQT0lJHuFvNS4tCU205jvHBK1yEu2s/bvow3jt3L+6aT09mgCBmqB9SPxAXNw0w92iK24FGu
bZOEz/iHNtXLlBblF+wu3ummVziMJu8UFtBjgGhU5N8UVqNZgkxncu06eCz8BBNfk+HSadx1OePZ
ipp2qagjSaQ9/BB+xUwtGLKvOsmo2Tbyz9hAPqDUg2bfUp46PM5X0k7HZgY9kWdHPz0T08LVOXqM
XSfAMG5mGlsXt2QdYfSI4Y5D/p/nVVfIcAWVevG+BPDQ1NZ1gPeMEshmR+yiKVj1ppF8ThPTfWDS
k2N5uKmTZ8ZxvttQsAtTnuCf5+TuJkp5rmZCQnYIKJWPJ0FOXS488PsU1d3jAtiJEW5hyn/8UpKF
AYzfho9xyTwh9rD48NFfGz4joFBXz3YSECIuyC1FDG1FRi6Ej6TLwXvbtfThtso9dCK6UpwD0BtR
CHql7JFf3YI+G8Je57adnuCHYbUvwKY7bYaFs3tjvjNuMKozBw8MzBHFfqGgQqdXvXqgG4UFcX6k
xhrUuHxgJMJ1MKfXOiyeqc/Zj423YM78C3GYLwDf4YFRC+b9KSmD8xRzrAZFCtyPDd+sPwxcaPk8
vjkc41cFdzO0H1qKnIaoi1sAYm7sJb+bOh9Qqv8YerrhkTMYuA/7YvRgo00g8Ss6WEQPqNsbogON
wUxzCV3tEZ5XkwcWaIZmgb8jMPctAhAXpw8n7yjvjspPwZgOwhfRpzkTQHliBSFVZgmhb8D6saP9
Ndn9HQ07d7wBX2kLysMe9UPXZyHh+f5RV3wwLNeO90TC+Ng4SxnFAtXCF+5Uhr5pK/bQxkAXKTXv
bU/to201pB9TZ6Z3OV4ZAdVXvKkBUmLTI3mBbGpdf7ggzu6qjBLT1qjd08CdT5Fkg86k3ZOfN9OG
GzSwcY+CFJ119mGs50/KSyvyAuOvr+FRmzAVtmWFguSZiNVhw9xJI6j6bU1UCN6FP1/UkH+LHHvc
nKCbEKsXE856Vw0WNselqLm6oTWFlT8yMbDx0WHWmD00MZ8aruOfUWq/sIqItaZMI6JVCOMwzFR/
b2OrUyiDEcJAEmZcxFx+Nfgw8Bs+huy8reQRM0P2KXzw/m0TzWtp+N+6Hp+FYu7AO+nfuj5+aVPF
p2FkBqJMvPVhR56BIBgIEQlSI4+/6NIR0UR2WKJ/00+Bv2IC7FRPexHidWpUhPfbS4jQ2vIE0tFc
bJTu3s+KGmBNcaIWmQ87ZAm+Ady2kuks/X4Xx6NHxCznz8nqn6a0evb8mWK8idpGr+Nt7zgrcIph
G6J0PPXgERq5pnUcbL8vBNyvjKlNMjxFFme8ymZBE82XtCuXIR6Td0Y5QcPwrsQMuPWKwDgoQ73l
PPSUWtqXYWw/G0GTE9NS2BOgrc2EqVksMkZxneXf4q8OLlN7Bc+bX1gZNg0IQbwrGmpoQezDss0b
twpP3r+zdx5LlitZdv2XnqPMHRqDnlwtI25oMYGFyIRDOrT6ei68onWTExo55yQsMysrXwQu4Dhi
77V18+gEGJ90rV9mt/+tZOOsazs69NIlBb1EnOxFJQM53oHZMIOYF/3BEVDd2DreOpcladCyDUrx
yY/KfBBOtG6N/m0Eem24w/Ogs7dB5h5bBhupRUKpERZUbE0C/anAS9obD8KKjrqlV8c3yrbVd9ZZ
Mp4VI/WdV5NLZ8wzI7YxPgdc2U1d5DxViQtXAfP2qkeYQHgetIc6i7eKR9p76lMPKkbq5HvoKvCs
suo42fZDly+fGfK7fuBWFbNNwkA73wa3PpXp+O4bClY2nwEDJx7lqpow4Trxs4Xb1XTCV2Ww74L0
gm7PvqBFeEebzhTV4VCvbDLtkLxEDAsqDPCXrumv7pBQ7U7Jq4EIOEdWvDUC1obK4BmaZXiMSkzi
INyGTT/BCgu87h6TyNfE0eQYTLraAXuljWLfU01FSpa+Y5WQbYNHyx9mJLzzUzwQY8hwgjKp/PDC
4CG8b8oZ9dJgwXHpsJSlr1pHEZtU935g3enN6S88kIDQPPWFIjvDiDXBo+jY9RQjy01Zx58D7Qof
Fyaydpavvm3Ul7pMj5P2PuY8/2p5iaxrLghIwfaQaOx1wVibhxhOg1UU+PAziJsVoB0cwuxGqwCM
j48eIs2rd8Xrgm3UN1nz2Xpjxd05JCA3JPglEPcmkmU0xOgLMDTUcPWsZ/A32zzHT4lDlWwFIIGa
Wq4avMuifxQzSQxsbnGBNvLbAKxIcS3W9ZygHEBt7U7+LTAeKAS5QSfvFfn3W8ydP/FC5aQdiPNa
Sv0hL888HjP8H/9CZjwoXFwYup8ePbvCwo9pzIMFTGMs9zPhofOktklBvnw4wzSrzSdpshs6OTJ+
iehA5yB7pZRdz1WW7FIgNCvcxoGs+73tYBPPr0CJLqnbtNthsn6zQZ1Kt/wAsIe6tKi/iJwk+jUg
xjEbeG/pRfpisMq7JAOWcmnAEXWCEEskXGzdj7t6jr/g5cyAXK6gKhF68KKIeT1mct611qsY3UcU
ALRAJmWdkcX2HSUk5DjnVbQLuduQZ7yZzOifyCHLj5116gvotbCr7jppd/s46rG4pchJHObdYJZ2
lR1BBumAIM4GBlg3Yk8bGE25yvpTxdaPVBKCnRprleKtKlQ3PJH19oU+YDUqwKaBnLLDOHE4hp7g
gyr/asukrcfXBnXxpaOIWUl8AZTgHPWecDZC1POl7VkgecTsVWkC1K209lRuaF6h5vESeS9BgaaV
Ens3Ky+Bh4WqzRHF0HMCWESLPZXeb+ojN2mNqeNET1+Ei+Khk0+6hjVossKfJp+wTRwa/Pg4eM6R
ZaB/1nDwautep+zf3SM7edodn9g7cIcbKwkvbpiuO4egqsZ13uzqkMV1s3bmCF0kp/1QGLw3PWKu
FSXl0FJzhz22MqDVeBJD98DGJtzBizn1MWavOWtPqoKmic9+xTq53vlz8BLL4dlkz53TRq/TBSkb
hcvbodYQQqlBPJfafSIvuP8noi/wr0XW3TptfSeS3TzrQ8TR4kn5zhPXlTUrqqS0q9BFV1BMXR7O
2vR+yCB+dwS6WJM1BE/obWxDzNQzq4CcHCtbwJivfbIhBveJhSx3WJzcCB2G8+zYLxNLrl6cmONz
k8j8M0z7T+FYtzKyhs1gdJ8KXu1oypsI68XVAeCPUiAP+wcVht89m8RVFgRgQyre3mJqb1EdvdGD
HYSIXnqBp9Dx288phWHVzRhZQrFvB/ulZjPXzI265Wm2Q4QV7XQDya4MU3Jfwxp1lfgOGL5fbeMS
pSrb9kyoNtJBSc/9GBvBT9yPN3ZhdOKmg7+x+omIMd52Zvii2+LDya17ZtDe7L+z9sDKCIU2aZFM
chjNfn3vaV7BWG4ihlXi045/y5CAYn96UojP8NyoV8wgDQ90IglhfI4MZA9VYR0sWbGpQ4qUMNuN
BSFxoR+dyFysjqAXDt0w/crSvSUtIfJ29Gws+a59fpz6+SLwMtQ1tkG5oI7gUW8tGfLIBC+WzJeo
RwJrPcU9jGEOUGZA5maBbyq66XYizoXUkGNXRpciipKLGL5BqUEHQrCfOsiMk/m7qpdSiaF1qBgs
+LhsEzfZZVVx1RQw3HqM5UpVbZAGlSdWHeFOVA2Db4oPV8pwU4ycJ3ao8T+Q6ykPLnZNvDz6gEb4
rXPFkxxz2npbrugGsVAL+HYVu5VIVd+mYeP8mB6zydnYmIQKVTwOtP07ZJ7ZNo4BySzva1gdv0YD
kSCavZ2wtLVxx5jx4sQSpdMKEL5rInG8j/EgqXn28PNZRIjdzGmxnhvdW8ajtbYz39tGIr4YyxxG
jsSnJbg3WEsQIEjfwkwhX2c9YUPmpgI+NMEn4TIVkvxJXqGTeUIfgAx0yZJjyqksdDJdEP9EWHNC
r4JZtXjuJgSxGt8fa4PHDMnuiHKYfVGHPcggkCIAr2bThFNj31sDFY3Aq7vuYIutIWNtYisBY/lQ
IKbhBmZCs8htVoDI0ddjV57rB5Hbt+XRsCtkDiGngWG071SQhyAlxgkEhDkYkOaH8mDL6RNX+aGe
US42JR2VChToBaST9Gz3NjcZznHfW+4C0lHUW2v10PntdCPrzlolvX0pvAmIcwYUlO0n2ZkbUnc6
OizStabPjtEG87IlcU68dLVH06qsXyM3vowWCMKQK55V428YKhTlzT7r5X1pqzsHSapWWP9tsmH5
b2f3Reh/5IiRDek/IVn71oJ8NimhDtqE1kfjc9lJRcAsQrKyyH/qUhy0ab9jvWFEmxNxvlAMrGti
ZjzqKnhN8LzOg+Osxnoe93XKkxl25MtCZsayebXNPkY4WH7bumFvHordOF46f1iQeJzXs2S4nE0Q
kt2+vG8K8uSDMakeE4ole/ET9iMzuTlxtsq0KMI11e5yKhcRP0GAQMOsE5RLajxWTvgcBxFs0JxK
TvMv9okFUM4Yv0XGHr1IzD/GxFkyG8W7TAxvY9GgrnQGkST1bIJs6o6KE8lS1eoX4KuAKHbZUD71
bgq5pA0gAI1PgoU26V6qoaAGom4P8cgbEsqBFQ649sZTPsr3JjBfJpRBbGWddybHb4UYcXhzNy++
JFsxsZ65T5MxP8j0ZW7Chf0XLZh5LmMelY86MzDhuNW94j2PGoahXPUIDq24K/0fL472RR+eWWWW
24KSmLV2wc4VcKsxSrztRk9qcwkfQaT4jFqDJssPzFdkYGo3e+FThLjf1bc2CF4tQbKrLtAox8Ol
L/qJ3M0lfLK2T+HyBXkphgLCAyNdAYiXnORS9BstpmwTL7lpIvQdoNfxqaUuYlQ5bvGHelA3jL03
IeMexhxyhKVe6zkbThm0tSjmYMUzPqx9kovigTef6VrY3LOFJdH8Jd9gG/rJA5ZxJLcjSvaIuVRg
AOayMK5Ydv0bl8WuTZz8JOvmCRM2rFxiJlduZxPoIyTDboQba9oLict3b9H+rSzWAVRUnLvpSJWE
jf3WTo/M8LECOpLDNQPWPqiF0aDsfVrikRv2jMYuDsRdrf0vZuVPAix96dA+1c2v05Ixb0T8iI6k
gQeOdSvc/tQRJ3gAibHFk3bnJcw6IZG66zxj8+ghscWr9m759dNgr6PF8DENHM6jJ3Z2NkDGKV9s
n5utcYAruhcBCwAE2VejZ2MfSRTa9Mkrw7YpHgeKkiGh26P8pMuVr6ruPowxzFdVbe4DFV5Uld1B
8iaeviGjs2XxHXXlEm3Jbl928iHlQvVZ42+TatrR6OKS0e+u9NFR1Kc2kjub99pOJcgDsbD8eFUN
mzTw9IoZCE3mOG37VOc7CJPLEjgnn5NeAuVQtVHcGExLProKpOaih/XiTa0DMNul/JSKw8N2mJhi
VGyz1iKNGUkJjr99VVeMyjrNytrTn0pPcq/i6LXy/toZPCs2KECPI0bCTquGM0Ccp3CufqxuQjRF
w4juFmMNatY96ZR3neEf7MwsIFttdVaexEh6ckaQke1zFPvNfOwk4+1Ecf0bDTBVtcfYbPCHKGZo
uIQHRrf0cMjBahSu/nOVEiqVTZw7zQh2fABWxZGcZXKrhzOAgdtsocdTZn9PXnNjlG8uUbZem0Tb
oGqxaozYS7MhIkRQZVQvZP3gUSBlYeICyrK+74HVI1o7ZebBXlK4OFPfooExjm6svVSuvUc1AcCj
A+5Zj0RVWh12sSY5menwSGFmnoSwHnSt/lBoAeXmpPNhcud2wJYeHCzQi+x+rCGoDqP1IxPkW4T/
EKI0jNsqwWzudLl/KEgs6DWjnGxIqm3sI5ihmyPQyf2wAqfbj/188lhynMH6/GGLT7gzzQOvZF1v
5mZATl9TfIlW/2XXd/Jd4R1LOhAsLw4wVu8ZMYsDcso44lW8mA783tijVsqL8KW0ibgo46RDbll3
J1RQpN2Uyd+A7xnOYU0kPGh5p2GCjWhJ+uQPuPNDvPYC18BlFf0xoSqRBFEE277sq4vhOtCNuuKz
sZi3TGlnrz22esTFoY0Mfe+nGchNDiJYmpXnvEluOgBOzrW2y4pqcapOGvcTaKnXKZq+JFR30ZL/
YQmsOkn33WgrXFcZia55Xzw3bfM7mQq9WKPFnr+DJcJTZPmS1l5PDpxQ277ZyL7Rp6l0lyUKu9iU
HBVBMzl3CSJgh78OOKOKyvZUo2ZeK8zQ6OVpi9FSLJOL/D1rimiXdFl1QgpXnnBwccw70ieJAZcJ
rlHEyP0ZFw8sPMVJx/LCbufmlASFD89y8E9WNVxaN3roVMJ/IXOvadIOpybMyAcziQ8zIlOfoss/
fzqWFjDhqTn0bZXAXro5CZwnmQXDlo3D3kzB9kQBasguwA6sO7Zx9VeP9Sxmb7ux0uw5ViNVsTLX
dYknpl841vYQ3uxCzztQO1Rb2NU2omYH65bm1idwclXZCatUtrAb6ZHNNirvtSurj7RnW8D6miCA
5YuT7Rsv7LdZnT/rWJ+r0HhrWbLvIliyTtvcFYlq9yosGWO4YkTyROmgonpXkhiboKtkRxz5CtF7
fYvC3NrTP91r9FutzrAHNNGmmDEvqCKtD0GM/UIzf/B9xoT4oZBD2tVbrBJrXxaxIogXNU3H8Z/v
LFV95RWssmhSf5QWlyYUb2ibEYW0yVMHqnczjRZQ6oRJf1Oolz7PCpJ5qo+8zj9smwa6lEqczN7c
xix+A836y5LQh6SsNzQBz6wPl3is5JHgpc3ECGE9RwSt+HADNAFoa1iBC8/awniPdFGPSbxLhses
SyHF18yOOlYzeygBLC8SEGJJtyN8rLz3agcpb56dElSYx0Cif7cI0eroU/Ah8BIQhB1J8ogSmu0x
Gl8gqTHIUv6PzsOFzJN9JCiDMGeU735qQ/jrbXp9FW4HMV5RIaoHPbpgjbKDUWeHzE9f5wgPq1cz
FnWoze0ufa8JEVtjRkR7pRq1oaJ2d6NJgxaFz6xPmtNUu9uyNj/yrg5oGkqQlC7WmUm04Ed8/E2Z
b62DkuJ+CAgKJXJOhT3T47ogB6LJ7AXgwnLe6G9joo0NvGA+GAJqDrZVfrcTzGbXs55psstNYOYX
tzZ/0a86B5vgE6djAqsn+sGsbVdowo+hK6+ha35DEZqJQR5IFmFSbqWHgcgg/BDJW2xP6m4Ag7wi
VnY6ZcVT2BlPRd8eHB8IVA8yDMTvYQ7R0MKm87E5lHLLJf6D+JPyoxtgNJcNaIAC3xkm74xF51r5
MLXm8QoWOF5jEmI7QiZez101G85vVcjrhDHYdQsfMTrdJsSnY6THYJ+AdjH8Lt3XEmxUM3zEqNT7
QbvXhiFBO4zDuUW72xC3tnaWJOsgAVI3lsZZs9xE4ABERGbUgpjWsYj3sSQ01l476WuXutmRhTtN
5Fw7d7Hf7WQRPrqzKK9RH/bsm+ZrS01rx1wM6fZ3yrW+4zB7dXz9ZfWeue2EeoOwXwI1OWBq94Ex
0w044z5vGctky4ig7r7TxYU0s8xH4l3mhxgoBIIuuR6Bw66yx0wIVNXlOfZ0eE4Ntwb0F+8KP25A
MnQMqTMFWtxyGDIRzzFUVOShh1bG9biDYLHibnWe6qg4ZCSgnNHrHMZEIpS1il8SA6K9WWA/HXr1
4jFovpERDlogwAsT2QSNg115g2eM1a5hFS4DMqrbmklRJ08uKMMyGNOz3yOPMcIIjLNHeRL7tLnI
NwVu+Phb2s1vHeO+6yVNxTzib3FBks9tfy2Fe/A62Mt6KADHQEwagaaerC79Y3gVfbPxStBE+CA4
J8nanM+EfYHjqkj9rUj1KXvQVgia2O9ofgiftQdpC/vwJ09Z5o4148WWF67NI4cZC3MVnHCObQ+t
W9DvkJwTWdWTK1Gyh9p0jY3BNiUUZTbePVzWptcc0wJbYJ2xpo5lxWim3AWc4uuGvfdSFvHhvFZG
wO4Cw+OmqeRImli8tudebAD9jOs6YI/ihjHPtdXd5dDJT3ZFn1Ob8IwVE8GpHA8coMkVB1nOZs9k
259L6W3dyrwtU3Mwjj4b0WDJE+HfGxomIDGziRZFgSvI1A2U8Vub/t72arCUBTJbb5m0hlhiGdo+
Anik+27BR/KXuM97dcr6kq6W48ILqjXTxV/h+u028D1ECPTLRkUbQJtOyriBLkfunEp8jkqdKEM/
etP+SZYxSZUslA479XdCNu9JQkD7YJRn0/U+vb5NziIOgdh3jDbAiAgSygkFGN3kaOjQOo0JNnTG
sbzUVIA5Jjw4c3qLc4CWDMwe/YHnssjGF0FFhEt9QBHaIqzWxhW3Wc77qfxj1DXHMiJu30ezPvUM
vcXTYPHEu0yQQbHqnzjK6n2iop9eqHtCc9dZxZDJLpJ+Y0wLF6iRRbkbCh6eIjvHCte0FeXBBjnb
XoMd4nvNid0q693kMuyxeuRTrV1HZPMwDEpjhoTLl6JsYM816rWgoQWVwuvbOCdxQXKk1fsbt0oO
ovLaaz2fJA3qdRJkY0qjmDZ1Nx5nCrbrOM7Rrh00HEP2x9CQQHl6Rro1qmo766hH5Gt08AuTDX6S
v6oibCPCSxMngqQOH1O+Y7C2SefuwRWphSbaf8zaSJ/jubsZAU6JtmnOocM0idcUbIDisfaWGNHM
A0/gEEua6nt9cQO0ZAzosKA6GGrK1txaDYpSLq7EaE54A77PHBoZDLRTVA4/IvGJL/P/uPYA+LWb
3E2S/DKEx5jisp4oWqTnnFm3VNp7M0efN/KC8+GlrZqKmFQVw9R2WSeVDObSz9EYX8yWdGbe6unO
SIw/TtgmtySjOpxxnyBOMjbz3wl3ig09/C4aijNMc57cZR8cCzUfFk/C47SMmJsAYDyoyOocA4M9
1F2/nTIC181afLLBAeqpTPoR/IWF2ywJcpGgMQNW1YiA88uRXJxAXzR5DNuCB3sV1OHKtPzw0KNL
2SR1+ceJ1XMRc4CDSkuvXjyfaMtL1FZs3XP7wrORku5HbR616r5mizYDL4eryo3XT91bAJz5oerq
Ez9/vuOzY5lZjg9TCMzORPjILI4koXDAztTZc8alipkoBL31DMG4O1hVe/Bs56v3M+Pc6N44//Mr
x+5Zzgk7//Y9m9wHZIjdggOcnpAiB3uv/tujtTiZBvuC0WtZznas/4VYxPEi9Y9+XL47eMyI7Wxj
QG5JdZmlU17SMSgPyTDfCQiM9tjSp6RgnwfFR8Km6E4v7kYv9bpj1LCpiezxzxia6ZcBNikLLPnI
ZKBeOUPkUM679lPfZDeOmPg0p2N7otbbJjMXTaUVW3UK8rFNA3iszXgfuMS/tITct9gn61YBM0VR
ZYVl9+b0OAwNLSOElqk6iAWbhbZv5+i/ofB+Zp3os51YNwQb6jwZGDwciNnvFJ3TltdTd4hGYb4r
b8KipftnJ20cFGLeD+6fZRufHml8wGYT61xVLtIp/ZR3jnhKl+0Y7K6NQbpjT1hbTK7vyAShsvVh
bLxXT0e8BGd5MS1GVMYOu561T0n82JlZ6J39p9FmcOuN8WHEa0rgfUV8kJiA0xmwl0J0alWqvg1T
3wYB6kq7DwFbI6LQoR0PiX9PKx2dOw+9Ow4Tc5UiwN3KOa/2ft0RvB6H+b2ydX4ft3N+b/qMshA7
PaXL7/75IzkXIRIcIoaLkTinHqu14dh4GUrrVNABNmAztlOf/rKOZtoG+nBjC4L85mpyTwu7Z2X5
hATbtY0Xr6iwxQ0oREzQSoPlTrRPKJssMpnS1nwYJtm9JC1tXD/EwS6MSWmmEHdfBx3dAzAvT7QH
HYN7pKcDs4GryxoZe3SXbx2vxzhlRjRmSJIcHctrRELqAfQD+5SGSHV0OzesEXD67JYoC9iQjdNN
27n39B5b6x1BKn8ne8SEwNv/mvjtFywP/Qwk4DNuSw9eKXF6qvmb12Z1Vsl10Iwe0V2rDRd/JHKn
QQQUK+a6I3PkJckzd8SjYfLtaN96tapD2HGOVjaJ6y2+ndpnWKvNqSbDivWr08voaOPLuo7EJ8Es
A1iIpJvTD3qWYTHd8QaIfUX61KZnp2WiaymOJkuzxFhwnx5HXR/AP3RT6yNzooNhqiOa6lU6IH9I
WQedivLalP6bDOI3bBpbH67WalxQShT3YgOTxduOaTqePAtTFQoWawczBcA7hvgYtMkAyq0i17Ah
tGCleBUwi/E3OqP7lqlB6TJUJ0JzkR355TbKjK9UH4ORdsSoar2txdgcpmD8KobuG8VjSXugLrUZ
vYugKrCgBlAisqU3d7pr5PXdFfwdmRa5wBPfsHpqEA0Cx0Ob5Xn4LiPb2TLYjArzfbRUuremOMBp
4v+tEbhM6GBXwFJQ5AzWXeENKGeQ8IZ9ejUZ2tDrCkSin0YIULgCfpx6JT9nRr+mwjnduh7NsYIU
JKP5CHnRRewzzjk3+xS/BAKrFWvPcyixRIwFlX3H59XBc9KOne6KmjybNke27G3cPsQtmGJIChn/
DaN5CyPuB6+xwfTEw1OkOJy7jYvkcDUtXvQovBqxJq58Mm/aSO+jKNi4Fp136oQo1WBFdr332nbZ
EY+ssU1JXo8a1tJXW3UPAd5aH73mpubmCh5jh/kC2QEM5br6HNX9ubTNyz99Jcq5p5GVnyXUYzJY
V7uAYBTZjM8sBCtucfCn4oq8kiivYbp4qg7Qo9WsNVuJ+pDkV63NtazUY7VQRAU6X4aem1j7V236
XxMTOTIzaZwLUrej5N0Z7xvvJcjdeh2h5j41bvbt9UAbY8QGFcVal4EsKhImV0ZGrmfBsyTYWvB4
MIAu/7RByLCKyYDrYCHGTv7KUiLaVygnkq4HwdbBDQ6qpyyh1+tCeKtVWG39JeF15LjsTZS6zrIY
1286YpuetA5ytdqwiPkDk89qv1oZzPspUFx3FRowgIIoOUBDeO8r4OzaYTpUQOMwE7s7B4MBBVci
mJ7bfdXth9QJ7lGqcihVknc4QFmmX46PiHa4JJAtdvih27t/vnhOqI5QDV8dXqj//iPci8Zqbmcf
laf2rkkwjWd4jKS+8LsmmLzrP79ScfA/fwUnK1kjRmamMzGwd0rd7p3EsL1NnuIwMn3vQtCLdZfZ
EUrynvvTNee7HMI8VjrFKnz57X9/iav2zo5N7KlptRAgOqJhJ6XvbL9hV1iWxXboHOv6z5ce9buX
MdJuXUZfMDG8h1DOyc3hTHdjclE5FB94u5mH2SSXopU7xauHIykBxNoycMsTB2hfkNvXpO2ZACZv
epjqh2aKaPVVfux9UZ0C9RPOqrghG97Gqdo6ceRf52AsP1SXPlfz1N6V/3hEDNcCB13cxebQ3Lum
ffj/XqP/G6+RFFhw/g9moy4u/vxvbqN//g//thsZ3r9cWwoXuRlBPMy3Lee//EbS+ZcgNgFHkWcG
rqR2/G+/kfkv13NNvEi2kD6uJO+//Ebev2RgOZRIFj4hjEfW/4vdyHYDGzuRJqdSF8ff//wPx3NQ
Y9qO43k2vigWfBb/+/9iN+oYeeDacLeJgKEb4/JLbbiDVsNDX4nMWngWLGBqOAipcdPkkB76gqOn
CYFXZL31YOBvJowxvTBZYvISmo8R6PidP8Dzdp0GLzfsRKlR8GZ/me+xMhuRcSn9juorxKZDyAJ5
JQsxcl1Z9YaovRd8HS++YTzr/qv0rX4zVM1xLHArSIiTS17y1lqECaVQGDVWcaf/9mb0GCFvlpl9
llMnzvDoDfBm9bLDT/H7qYQkJYQSrCHJYoegtTbjkNdK+ZJPAlqO09yXw8h204VB5KIH9nMUdQ66
ajKOoyfXr+6zujSOg9O+Zkn9YLGSvU1tTFpRHEX7CeHAHD3FU0BYSzqBJQhfzSK7qerZoKJGq3aq
Yhntc+ItsWcp3kGW+cRWnq45PkKo/3ZxKm4SQCpXBQO8Ac3uF33zadfy02lPdsQPPUfKB9lHmQST
0TcGdYwkEsouDHdsq5cFeDGT/tCeo9x8naoEMUkSZjc5MMC3g/QQCndjY/Egmc7+sh2qlFJvEq9+
yRsg5bXzO1KrBrZ7JG4LqrUCQeUfIiuvr7U1Xi0vvSeWHE0SCZFWl/gnqq4e4fyS8zhZkJj9Hnlm
lP2yFGMEgcdihQm9J7Pcvo4eDZsig1gpByB46UznMo2eYXH9Muvh4wrpnWR/tCufSlKQ0DFkJMP0
CeA7MLDLmyaP6DQyeU09BXTU8D9nRGV3Jf0d4iCmEi0umQzAO28zsM6q34yZfoUZ9YlZHJHxxKBC
wG3WwqPj8YxN4oBhYj1MQk0D1dc3n4x4qS8z+qVSpHs0Kj1kTfkexChxtOKV16DwXIXYhZh3i/am
u+yFF6Z9FBOyQ9LN/lpBAlaVSOsro0qPH7C2GJolCKMxhaTbuPFPo0lZWI6AuArNrKRFJwAVbYXg
SRxpTcDzpBQ/vjLVc5s6rw1BEugA7sQgewY5zJnCQBA42yrYobI4svPINrIMlgDLMVvPijK0hIPE
OEr2G3usKgi7I6PKlif8FmmSbtyxnA+Ynalps1vQAfXRaRmc8ngAFLsnqtL8qQgERB3yEw95zt9n
um10zt5oQrxVqD67Nvy1C/4VRqHpYcaGGwhIiUMtzKMZ+KB7+RxPg9AfSgI7KRwE4gPSjpsUwaaV
M0Wky7cou/Qs2JLunBKbIMmm+OegzjKC2DSC8tTrI1gxdA9ZB5TJTvKjTJ0dHuxwHZjVk4KZsdW2
RWqVv4kNQkfmmrgxb8mIB9jCo/acROUMYQ7x+YCB2TSfzQBNK4veM5YjcvJQc0zK5NJFoOsonBgf
6DlzEPcDeJZWiLxT4X8kUoBqkHASz69YTGQMi82xWcde/lOSoLGLeybCWmHuyLVAN57wfXRD9u7q
EXl+43+0JuAmYmyA4UTiw2vYamH1IvdZXU0ehZi1+8pvsdcxAnwaSgmH864srZdcJI91doL13QLH
cLiwHmzJMrh46H82bWBxhInhxTPMq+iNDSlvTOhFOB6ZuXPfjZG79eqfpo0YJFRZdGIFesIlwZq6
gKrICmbdRzP8FK/8daPhBjzMOEast+V4KJetZxrleuv2SKbAoaAOz5GBdcjvN1bj/clZ2ezryMCz
E2HTSs2v2AdlJ3kzrDmnb2aTAdj3gGt0sdr6BYM5/KvbQOX0CzWff+EioJYee9Vh/GBd6JPu0P+d
urE85DmboPQM3kHeQUJ5bvvmj9nqVw6ccMN3GT0wSFsbM+1AUI2/MMTYI3n99tsEPL1OLb7ZtEwu
EvXRbBv34wCjhUr3iHSNOS7MvY77dbJwP7n2c9DCzYBuySZiKWTDXZDBArF7FrzJ1XbnuyRQx1na
u8KMEQBmhCig5xcgM4FxBZuc1XrVcS0ZydxVTvRZu7xiaJwHCXK5xw60DsV0D6cZK711yefqxmjo
RQjvjij4XSfi+8Tv8ASawS3rGihBgwmAf1PFOWccc5Ila1aED9Vi0UAAt08nlh30AdlOVLdpykma
Dz/hNJDWzS+SNvwIKo/cS/O1MckIaKDfNFH1wm6Y9O/mxRg6MvcgNdRm8lC6Jshi5GhsP7Oz0dRq
1yWaPZ6Yb1j0rRHPvjX+mqXxZyyRH3HwHWIKelZI6cFum3CFbfrPXGdHwjSuQ9FGwM2aG2FOxMiE
wRtwU2vfiPgRg8l+wBmcZuAHIpHilQ/Kdu+nmHd41lvgpFEhjlrqr7HXewtQG5qEZE09/Vo2bIzL
KQHbd5MK8nZBRnsBfuFA4/psW+4l75qd13tqO0zmA64SRmKsUddTSuSrN3hf6H1f2OhNBzd1bmIG
h0VZcmd0UnOYcYzg5E8EsrjMhhhj2ZjagvAA0HxlkD+a29O9nEEd9QGLeQYbNelVIMFIsFhpcC6g
i/pXrabmJNPqPfH7HfxF80Vbxeegze5iEmAS1nmxa0xgpkwCSJBxuoazXzyWEhltXtrLQc48KLwk
wZcxO39RjoKuWBwD2s3eYRtyAbyMfZD7k00ooZjo/Wn85gc90KEgVIqIqH449IEcVs2eVFtzx8gW
gr7t30OuYIjphNnCLEKc8w94aoumo10pP3+N6/ZSVf+DpPNYjlvJgugXIQKm4LbtPZtWpDYI0RW8
rYL7+jl4sxjFuCdK3UCZm5kn+V+ZYPxJOYxu2iVmYY4cOHz7IRlLep266jkyJufgO8FbJvp9CI5w
PVua2s1MW5uhbo/VCKAkVc2j8vJXr8lNmimD124O//ky2fchvM/ZHepHK2z3AhPaGiCusQ/0A1bJ
a0dAiVgEuvpsZdEJHmG+kjrb4Zym4ATRaGyDfR1f3LJ/U+U3AGbOPbn5a2b+4pdnSSVuLbV86gaT
dxpj3BhtMmCSqyTwvproL34uYzvPeLcD5oc7f9Asl624qM/GYP5kN0CF5mgfkdoRqb+2vPI9ckui
VkZA1wORvUaCrg/mIt9Xs4XpMNmXDF5wX4V3gbluHfizw08knJLN4lRqWEvdqJKDH5zg0lprohOU
rwVSX7NJUPtSMjOHpaTiIL2XkAVnlSZ8VRMvIeAjYV3DqhZvgRR4FuzyLGd3nXhesvcNg+ALP4hM
18jS3ffWAcS2DeWC/94xoyegosi0Vn+gWw83TO1U+6mrPpzGg+El7WxDWgfzV4Xz3E6M62wjLoj2
t/bCn3Aq+POre+A6/Y4iDEDio4U25y+zTRr1lDgMEzlPPwwmvo50q2w58LUGuA26H8Oe/LXdP/Zt
1m4UhScnEUraHvwN5Qg8yLCRVqPFN4cp8lH+QNOzt8xAspU3hy6HkfrkNdLahB79RKEz/Gimf2tC
MZdWkAEAXzUccQ3+jZFQ1qoGMGuILFx1MYBLJfyHqCRgoji0aZE9mbo9ioTWmmLg/m7lP6jtDOjc
nOlXRw2Oz/SutP12T55hJwSj3CqM6Ah3FYYIo/nNsvTbLnxwYk4J9tO9ukD31nFrhQxdglOkSjwA
pWAUKS/TMn/B9RIH+y6NsD02Sy8B7tce+Wk1TiZbASKP59Y/WYuRpOgwDoYpdHDYwXwb6lV084Ui
iM/R8h79zniWkFeGLwM4qhYf9TgfwZUjF83c0IKGD8yMfgqXtqmyxUVD/+Iz2/2vz+CxjdydE8F9
1RBC81Dx0YzZ3yBzx4vjGyYpxPjdxfUB5k5VB2l0nE9cfhoDg2/KsCA9AQpD/ja5bNjs11g5sHIO
jzA/+RgwJedjeMa2655wdnNI940txqOHtNB3pzfwNVPIFXpkQXxBgEVL49XtsPY2GWut992geszL
Vmz1jCy5Ev8TCC5J13214QDdAtRpohSDfeJRvNSDh18ywlqV9QW2QB4rvHLpTScHGhKWaBKhLw/o
kVibC+3awEYVml9QJy9zPl0mN3qvFl9E14YHu1tY7j2/bTs9DKqd2RqYBpKXp56DvaNWBr0r7m3s
3zmEI/nxqhu0y/BJpTWCdD44ISCaD7wKHKWK4am1ypvy64+wQ+mvoSnHA9fNW2UPjDSxSru/NgDj
BvGNJjn5jxvevzR6QTpHq4SBPHAYjqgt4vE8WY13cinYOkrb+6siiFcz3M3GtxwsF+XLINI/2qme
AAvdw3pwNiFB+Sps+ZzabC2S3l0Xkd1tR1dsB998GG3835OfH5MCKarAh8SpQW1CPcNwQ243Kd9Q
zCybMXqZI2hOrfc2luo8xpJGZXdarKeXou5/Rvdtqj5H2sWp0fRuVu8R0Z1fp9R8GwTua4fRGbuG
Z3AFzN7HQpswoCU4X6fBBNgc0DJN3DwcVjlizlnHyLT+5MprY3+dz1VUd6uIk5eP7LqatmPj/KhM
XNGgLMxDSGweyVQejoP0vnxJ49CysseYGnonxkOmvyPrZXS5j8q0frUJg4ZxODFjzA+1y3XaVA4X
DI00ECe70MkFBxVsB2pkBExNvHD5ovN54xuQz8LsJQGabpTzmrn1JjaXyHgv/4kA20AcPbZW9Vyq
4QFqwKtdaRgLonjXWCPWwLzfzN4GdyGPfdh/mHGRf3HU+UcfBMD13NpUPOI7rGNcZxzf4YNRb4ad
erfRl89DqanExBJN1KuHLzf6v/ZAeMLOjvSdqYOHfLbmXxgV3Tw8Uhz95TR4JFKHlcdCN5GkFsLQ
eAC5ceatsW9ZDoUjwnCOzyvnZ4AUlSMQkKpir0jCbluDOiDnBaKZ4Bnk/slii0qBKdKuseZuKreT
JHLgc+fdRiDuVk2f74MaNnAQtQvtOVyr3Da3TiBnmn3mDcC4Ercu+4bGVAgeCVBd4DKHLeveORk+
AeaEb7RzEg8DEPZffCCQxkjdG+PfxK8PHr7HlRmOWxvW+QYQXAJThrFRoh4l3p2zhbV67WCNz2t3
a9dga2m1+x3KBnYy7C9uGF0IrNOmF7XnBpvw4JgN/R9jchQ5kDZOYRXzN3ZbgL7YJmHfPQalempw
GbLrxkdSRK9maBF9Izy/hoty7ZvmywvJ93mMprcCnNfKm9iCkParrZv2f4AUrkJRX1vQob2/GJ2w
NzWhh5RhDeHe6iz8EoASaH8zGNoL6l0S/wmyTc6Mq+cVM2vuIPXRoS2MRsXwQRrlQVtF+Zi3XrMK
3ew7awt294GLTTYQE9d98Cixu3ad9dDaxqWspmf2g50XT2g9VkOO246qY+YkB8d26XlqOCQVyQYC
7bT1zA9SFE9tMO9yzWuEOEirDeCrvNDRxXI9yuLw+ReyQ8kWKFY91kNS0NaxLB9N0/JvbeoyCBso
QAyb7AHAJY6jqnX3Ywmc+SMgDvCAPxEGeUlJUvTXFxxRTQQ9ApQxaEAgbiPdtO9kGLDUyvgWxF+2
PuY+WhrJiGPBDgwg2HwZ9by4IYDoB35Ej5Nms8RfJNIxx0CLtZ2aFZ+Ug0EABJEOVTVb+XGegoVN
/tH9VoFxoxJyUyOx3bHEcPtXLWejaBmFUcfEz9JFbJAogt1O0YgNACIxdk1DBDJphk806o0wBnTY
bsaOEP3qYumH4X1ft6bx1JT9YdQoYDUZEJsyUHZyat7yNavr8P+MYDSVLwnPzdr+rwG5M6ltiw+p
qjY41YEv2V9zPP0UGr8KbQ8RdJ2D4ZR/rPbadfV9Ws9zs1QgMB7Npte5iX5JeQq4tlhkIB0OETnl
QexJO+3z2Ep3Pn/fNXeHC9yEQzkbKb4i8ej3zjtR9K0x9QH5PP/dx0w79yhIAi4lESM+/ka99nDw
VxhXAGfgGLaNB9X2CHYcJFZFCtbbA2nfZsxJyQesPcaeG3ekkboFdOY25T4PIElhYKDxQFUvU6fD
vShC+Ny+22+Ubz3jGOOUNZU/ka0+uzZJ1m0df3DjWQONRTzsYOF5KSsKflybOSP4V65qI2lWcii4
DB21qoaYrs9iuIkmOQRuH60t0x7W/sT76oPd3KV0F219gJ3knX+LvtjDi0wXlPGP7XAvwLarNBMh
i9OMZ9TEwSn2y1MBYyd0HkgmgSMXV+kAzKNYcBP1MjxTwrgUvvT4tov5wNXik9TjPc2KXVUCQ1bh
IRZvPuHxdYzV0W9b2O00uGaC0NPgMjuIEr3xm9GHxunu655U6CzuDKSx09nlk2vqY0b5Da5DEMgj
M0ctiC+1bDnZtBrT4Ta6S9LefgaIcRATtSx5m30YVClSTUAmWJTyUbjPIeL1ITNVszWoSrB4oJ3A
Xs+aeH2uEcHFuu1N1uY4+ZrFTOMFXCmjgnHJAWNhXkbFRz+R2CjQhoWrzk2oeNGx2S2E+nsLFd3O
2m+7DJ96l2qxLM2B/lAiyZWq+2lb/EtuVp8LnDot79AmpKYB1lYHCCe7S1PbW2I8ybrvGGhFaIwk
HDet3cPTIa7uZC4UHDplx5q0xIzVMq86wdCYoPiUc27ATz0ySe1OoY3jq4fJuG8SsyHXmH5n6ttJ
oGlgQgRUsrD/1fiURoo2Gqc4glZg3OqV4SYe/N9cds19CAzedgYP65jxOScev1kVbnaWatpSoID9
NHLfSZxYfIxDs7bAFWlYAd7Ys3pn6cRnKP2TU2T9MYDGGmy4+pQc3DtnE6RDcGNhmkCnE2vQWSe4
zPKL4/qEKdwxWttNRukh24m9U0GD1a8176oIzxywQ8hBebuR0m5XqYHPMIscHIec7aQ3FFumPwT+
euNoI57zabNrO6kgpQOsVuskujQpI4pZ3cfG2zULcTcosmuUYRfM+ztI0nvovbgDTCuB75WSIFwW
s3rN++QqtXWaMnCl0Ui6d7advQIetrKyfC+2ceh8GAENBZkmeUh/45UW1ScbiuF+JMm67r3uRVvT
uSqZb4aCs5q26KkxcmM/Jp+lIOTa+0y4TTt4NOZv9sTTBJBkPbrlqdW2wcfMocFIHvrcTXZOKDHK
gEtug+YJe8jBkvXfgpeFWdjD0GBIM8OA4XtXola/ioHrSism2BBoFqWzlKTVS7M3Y435s7BGtVrY
LqUBIZZj0da1XWh19lGO9S/dh6AmfWiPgrWoCvHccpBNEHz8YsPtgMMeTrxLWuzGGovOMLZ0N2tx
GdT0EUXPrh2FTBH7dAP64DcLq39hyay6cRZuksUekPp/Wk7JOlF/GpkwOKdDxE1wmjNcbBhMkoMJ
r2HERjJW9b7JM4qacA2sMnBou2zCMeFZjXgIAJUI1jX8+Anil1de1ZzKdYNDYcUNWeC/eBJm++gl
b/m8sLo07Xn5wLYklWSNaGb0qJGJXh09xIlBR/xjr+waiz3ABsbjTl9fQzPx8ENV/yBKvUT0CJ0C
cmJeKmlREGZM0JaalJGTWT/Oa1cR7Tm3WTBfmr6E9UINrRVkfyJ7ulmAoVeM5zMz8V+ptOJM1B/j
EaNe1XVE37Py6uSK/NrEKur/IW+rzCdCKXLj2SW8CJMZmqTBWOPExL3Ebon1IiJIPRrZn4KmdDZt
siEZiTK7MTbQiGDme9ZttvbadxfewHPoMPGAOgIMSt2cJIG2Nkb3OOieshYPVu+pn8Kvkc7qQW+7
Yt4Rzmbu578w8dr7Sj1YAUXPtBkqg8mgNAXGbXgfHLrVv5r25Hwbq5GomaaxlAQ3JtDOP2q6Pdpe
o//VnPNEe1AJsV8g4e+2i7l1Sm8Nqp41OaAcgO2YKA5sXlB1TpNEJMor9WjQULBK2/kNZjzL7kMg
vGeQZb951H1V2kmuynL/Vg3XvpF8nIgU/YcUNSC8bo3epuvIoFwS2eGmUGQhRSRvnvVWKvWVpM18
DEzvY/RZUzouH1vqJqgpbMlmkoaVsw+Ci7Iux6VcJPDkCV7jj0nz2naCXESoTj9MrPthngZr3KBP
pngr55RlCFhSUXPiyGtAf1GYFGdGYvhAp/yl9avrGM5/UEjROsb4WXopQs0AM2IE/OQSQYyI8vBk
F1wt87+2gT5VhjdTTb9CMuMLR/UUxNDqHPcHgjGti7ymjFh1OJtU3CCB1IEuTrjnekiRGU+JbaKf
wlKji4FCIHdpqeNa5W5wcp8cJyAb2dlyx+5E/fpKNMP37A/bkNwrLeF89HalGF+jKji89pu+KYFM
KF8xBaeQMouueVACX2uBbya0uMezB8ks/ohg/4KajWmnFtmPS5Pbqg+SZzjY07FvS+ByIKtG3dgb
JOznimq7Bocd7j7IK9CDSoOeaBz719K/2vX0mRSMCDybOqWqo+ggG52/BTY7I0uwQhX0EInnso6T
A5uSR1lE+F250clKvK+5ZvSGjIExPXK2Y2//BX/R7ZtY3ilTzWIqlgleQi5BeLSa+UzIiGFGjyc/
LYtb0prnWCVkMG90cJ/7GhyEhe5Abu2emyhozFVNMzkFzGSItr72LGEqQSCXacIKW4ITrrfKHd9a
nyHT0OaboRi4RmbDcaih3kUbOGYHz0qqW5ubn/VAUlsk8kUZMD34+t8iqf7YL4ZjmRQ89ZTKTBfX
xRvvlbiIeh71OcPf4zVPXV29DgW6m2sPJz/1n5iBi6UNg7CrGCBPRc4ny3ozjD+51p+5SduEOPfN
/OnDpEmtJIONYm4MwhqQid9xQVKDM+H3jAhBIT4TOSOsQ2WQXbgNyLZ+P0KgnqvqmgK56Xytj33a
8gczNw3wQOBkPZdJqk186XH2j7x72U0pTAZ36RXgUMdICjp7Ed9Hw7NR2gha1Fn/SfoGbivzLoLi
1OqGN2m65CDhh+4IVP6dvfZ5mcKrYahvTZ/eyjE4GxGGMB9oK4d6Cr8FuG5aYln/2RxUxP7f1jD4
bJuL7W8y0I3pW3wx7sh80QuPbdz6K+5L5NY9BDFAjKvcqJ/SDhwpl6Dn1qOHZPKRs3WMCuR58DCK
6RyYFaExHl8dsXthpeyH5iBtmmY6koubJCWlEtKC6wTUg3dmuacwjOKhQINaDO9ZKkA7WdVBNd8a
KyFO7ReV5HcOO5SSZN5fyxtBTLXtKRIBJVkuT3UvP0Rhncyq+gNQNeeKlS3FjRZO9ih7dWa9+PeZ
TrVo3V7Qv812yNW5/TVB863LoH6yQrXLLRcilw4/uRAccFJ9FFhGo9nkjuGXX/YSSxJg4oCDGZjv
e4qqmrhYjClvYYgQONvmN3F8EBeDdUJyu80lB1ZTGzDVSsIDdZBwkeb4RuLMvsC5/fAaCtu0IAoR
mNE+Xa4PaWCMq9FMbrXnUqiGtdHx4wsjKZPvhPfU4IYz0s/BaYn8fwe4s6Q7rmry0+yUO647srdO
jYe7tagXAxw79zRV2YEl5bUfYm5uKvuuZ9/YRXnbnsH4/GMQjgGAcaeAfkSo6MkwzK8ohRBZZzwX
SYyZp681lgjKouPqh1zk85h7FHTo8DLWXIByuz9O6DEuH9rGt+JHXnHMi6SWVMpr6MGCLEeHizpw
UY20tLJhUkIYYniCz2fkfBEbP6ldLPnEj6pE3vPog1pQYieq2xLOE3SxSYq8aU4j0cHZm9o8pqjm
Os4Ym/SmpqQ1v7hDfkVA/sw8ouT0PW/6muU3puB0Y/ruraOA+TBj6+hsbuZE1A1b1FtfzDesSWeW
Ln5bu/1kdN2RpSxePbP9jkT/SvRwIP5jJ9ibp9+anuyexLka5Suh2F+zc9RSqHtKGuNajB6dsj3S
cRUch3xYTLrXYHbbrY2jjmVcJlu8hqchry7lm5UWBdYOhw3GpgfY7UtzhycWigtlmYdwpO3Rphlw
7KydHbPmRHZIN3rFBcf3hu4tUR1au5f9NdLxXQpj/nKB4g1m+OjrdMRPHB8R0feFP1o73+cpG6wx
PolkiYJo9hOYSQOcdOXSszylpI7C/4gLWTcfCoTFfZS17lpJRvGytuQ21lzq3YZ5ZEK80qrr/eza
/NWl6o6ppANP5p/01SH0cyHHEIDA3DYKTLCG6tazZ+CcNrWoL2NDZiz2AeYWxQ9Is6VnrrDW6Diw
KUp8vLOfvjA+BvpI/nFyqjdQXCZfefVdZsNr0DDyaT3un+x1vn/r7JyrZcXxaqJ6D/1VBIcWXldS
gLoJ1WtWLkpHs6KEiwha5YNxu4cDWmyduK9WNv6rksWZ5q3qfKH1Bv2ztXSe5/ZeYkIaRETPZt18
j6akhVpZGPLdTazCC9HK5S/kUTLFYp16dBeCdjzLstgGiUPlEj1I22pKDqVLVUtJs2QeGAy8fRfI
fviuotC/GYpeRDWH9b6EzDYaIeOYmH6E/+ir/0ewDlmxZ5LwMNdgfXBPUO9rENlr+sjDCMFgiwHh
OYv+utkv8BrvnDl2y3SZA6Lmstabk9xHgX6churvkOMro3RcQoV0tgB+i+tEWJpyLWgfmgIdv2Z8
VwOJu7SDgl+flgf+Jo9FMD/Gnsl6DjNvW7Ztu7ImZWMhqb8100A8v3ppERDJ0aSZez044AOuruki
Z1Joi6aZvmOcOpLBx1k236XrPfuqw9elMRx5Bb5w+DzyVEbs95FLeg0aittiw7aZgNQsbKsa2+7e
t9uHiBzDqno18pSSPx1jV44xc82RdU6Fz+otmWXyYFdzNbByFdbWBkYjbAoHTKd9KcEsW138XqU6
gsuBxchXDsUeBJ2cBqP7zGkVzbswiKIiRJOkGrLXKZhfa+AGO8tOvscx9Q7EEF5izF/byChIOC/I
7noSFCOmfrAauczWEt2pcOQnUQ7jalIAMNYB77/T3JUTXnOMTevJxjYfy/RGQd6mwV8TZKAZkCwu
I3O2g89QGg9Jc69kQJIo9x5bHLywbkkStu7DFHV7S7ft0Y/Uxe0BVErwWIdBOt9zTmw3mgBeiy58
M+A5+GzKXMHoGc9m1b2ypB5yNrqAXrWM/6/hzadOSvhIxHhty2BqanaXtrdM7m4X6ZFCs3tVbEsM
83VdyeNMGHvHcLql2HirkhIbAN/WzrXliyBFcLIss9pabf5i860P4Rzvui7sVqqwuKUBGrLdmK6i
tgM+33DsYTREu9B3xJiJjNYrNzuLeoz0bcCThkOL+iXRsM/qXQrYi5KE0dyZTHM4h/W8Ef07FcR8
2kOPo7ykuygvnPpAXmFvztGrmZv30XeAfPutt1FN/a8qxLuXMwIeKRu0THc/xe4eS0i55Q6NWVVT
/ueNeA9IGuzqTl2EjbxiBOZ75ej5IZo9ermqbdMvOoJgj02syDwtTTyRN91Giy4K+PVs96BKkpRa
DWE63jrN30cSGWt09pd6SKG1czbg+sORvl2bszVuWCE+Bjd7Mf3gKzbbV8OkQZ588Ta3k9cJL94+
L1oOKzZDms6QJ/BeWNuJeU7NE3XOzOf889DAPqqBHToNxq6wrZOtu/R4d4uGED8EzkyyD+Hfq3nl
Q749ot5QbJICSZSKPz9BDIKjyeQOPyvbjEnncT3VL9r9Bl07gFsgaTwVkLNiDQa1MwSUwxS8IAHM
VTfQe5Q7O2NiRi+j7mnCgLbO4+ZeQnSS6fhAfoDfVIKTU4rDdxxGF/CTgEDNeF83FCnpmlVoKvXB
BW6CjWg8NNJ91U118qA0i75HK00KzGH0vjIxQj9uB1OiRkVbpqgbb2pu9rJBM4RiChEne2fhKzoQ
G0Rdt+cAd9N6ZrfHR6/0OfFsfebU/C46k0AxBxdkcXBRONrO//1SdqIDWtrnFRlrchVFdxp91qzV
f//2v1+IAXmHRvTx1fQenKxIT8B/3ox5bPemRFr0M4vDbDcCtnXa62D0360D7Q5OC5LeAlgVJEqV
HHa2lB/s9kB46MZBL4i/wrAV26hrPofCMp4AUnnKEwdKSAcA/ITGykJSFSLanTtwTi3ywn4Y2Ei3
RWcHxEU5P8ct83Zr5GphvdPCydRsjiN4EuPGxpG4pQXsT4zBxUxDzKxm9D4Hzynx2FMfycc5m5dM
4tqoqIyBNvcd6eZDT0qjytATCc0OYaT7M7r6D9HWgWXPw7rR5l+tSTGbgTE7Dqb0ABDyeWTxPkgs
YTpKGWO1uKRoB5wovc31WhTJK1IbLbKutYlm+s/GWHzIzvztF03KsAOWGkxHRUo4Wg9P+BffoQ5v
pVBLR/CZJFnOIC4giqzN+ULTEYWMeCYgZa4gsVDQK/8ge3HXHszPPsVqaetr6tsCT3j8zWc5SYNe
BjEdcYTVgpIrt2t5/NvxrR/HhzrF5bpoNEgk8mfoIBzNS/26mLDfoiys2PP9TSwtvUkr/6Jq2n97
rBrlPFR7q4gReN3qrDXOZxzra9CI7xqdezOO8l3PzBcWei6duMxbR/4GfrlOg5il1nCZJ4bsJPwg
snHZDaaDxyi8xtZAedNgpgih0FH5jc2B9y2tDCb/vaMusyLhDZa2rJlG09voLyTu3xJLkj13z0W7
HKM1Bka/IvUciwEjeO5susrC2mcZsIH64Ni5VES7/a3qv5NGF7fZD6Nz4vgXq9LYJkKgUc3OCQr3
Rpz6EHgVkNmM1yqfkvTs9ehlJvfBLWrwvJ0jDC3R3P1x2mLec+kor4asd/kczkfpB2oV6UTjUAZ9
ydeCbQJEvqM4k44OGewc4DZ4K33wet84BTj4m5Rgbtql1nriItfWIrzlKIOUbwR/q5ZdL4foh7ut
+ixscVoQ51QjU6Ldegy/JmNbiOSUpN6FKPsfZyg+OXD8ARN4jRbaQzLoox7kDWEsIP3IzKDFB9mW
7mnMgw9Qmzs38i/gf+kN9PUDK/IhbqOXtqgc/mAYmKv5yynElko/Pqcu+jvl/V+CcqdupCKUWUTr
xABN4pDWsEGfIOlQGmrxsjCzoJFo+i4d/1k23w1L2iay9iTk6zl9tWkFjseF5unWT0XbPlpgztax
UTwQ9Y4Q6KmXcl2sibp9yCvr1+J6BkWR9XF07YfWr6tjZM+4YzH3oa9844fPDs5UPpetoTeDFlvU
lvZpNstDnM/tVg/1tp1M6DzJYUJVcQ0zgt/m7zqvh6GSVKw+WXceZ2u6N+NZhMljrh3w6h5DqyyS
PzQ1/a08IHsmEqc7UmPlgL8GYjI3eztuQaGABTXbID5xPHia23K6aLFRg88poqUgLidWEMIqsrKY
6gIoO2sUJ2BhCIkZt+Sh9Q5xYP0QE37CvFfsSXbJfT2EtDTHQb4TEld5TAYjjxoLBEx8tQr94ou4
fitNcFxzF+BLcEzswLNnnqyaaS7vafpUxPXBlPNwQAaBnR+b0Z1S3StVGrtmpoDQTtYm5aDm4Be7
btbDCZZxtVI9YCuDJQSkJ0nwWR3o+rxRRFrsTc2bY6srUo1/KtCPZgGwK/EsCmjmYFdL7h6RknQt
LOPJkZQgLcKB3E2S+D4uhpPLoP8zwJCT9dr9kKSqd7zZ7rGY/OpZtf5rbdCrEg8vCJD2Y1HpTUZz
BW22iIxgyJwnO62oTbRSa/fff0ySDaw94zLiMyEJ7+dviQ3ZOR54utJKuichOpBFPEGHxOz5DGrc
Pe44662t7HE/JJH7xhSLOtO6ibZx4V9IzW4cl1nsHPG1NWVh4RDCsimDN4eg2ZXKTZxnPZtDOG2N
GVtPnta73uZ1U2V9t3FvHs16yk4YxJk1xz7+t0Q/cOG3t1D9ii38cBBybqkeEYDzbREY5fNUsnLU
YSPZk1LmrZPzD67rGh/kbwmj5a5meS9KF8sjF8yngbb4PLpoXRMwVvTJJA51W3luP7tJDYswdd0X
GRHCNUX22jp59DIyaeki5BvJGW03j2G6hz0aY+Yb3MchUPiOQwWDUOyBsZ+dvh3Pfg8nqs0BxRra
/GnkVD3jgGAvjxj4V5Wbbfyqu2f4HG8NdPI+ruKXwYoYwLfO4qCvcFkCyN8BSCqWOI56cgMAXo67
L4ukf+05m7cmlW0kWgsv76+yVBWhJuII5tjfzRIQsYmT3cpK+jsX+2vf2x5AgOYx1MOEixKefzIY
/q7tOyIhNUThtBu+Y/TeswTzUNvXec79ez3kqMKpgIGw1LDxDhz0qItNp2fOdYkzbsM68Q4G/wxq
Rmq6ax2SWcDmK46WCJ2jqToOPu68s7iQb4uZfvuEqGcy5a9hldQw8D2E3MmVZy3sb4hLkqyA+CEO
Gu3tmflXg7OHHge7e2wVuEvTO/VeeYQ6lh55RMxNKWBAIiziUF86Q2WD282ngJEfSFCyjajFiwGy
nyuCTdjFldoRIgmpWYjb65KGjNrqmSmnT3XKg6kowtIOGmFRSWpihkX0iUFdi9LER5TT50MEPzim
yXfali8+5voMnZiax+dk0clMj+RF2i+AEpPBCf7kd6mhAsSkqSTwVI5pIlqh2lTXBqznxU444wHm
4bbvl691RQIiN5oNum4LcLljft4AuKJGndUgHMVt6Cj2liP7ixy7f2xy5k42PXMgTG+bxDG+A34j
7GnOMpXv53WMqdXzLbD4oX1wLYxzpXatoxoderB5cSAziWMUovWXbWCALDbxMCUdhXMcZzZmPEzP
dhA/KoIbf5tycBfZfVebmgbU5eCBj6AAS5rNzPhKgjlN9wYrbXwoOE48UKz3PjG3qWpv/GO2Df31
Fat1ZtukqgfHYDI6Y/zKGFaybeMwsvUt9a2XrBIoQJUbImZ24mYl47g1dHbVlYxgOBUvE9LVXkq2
Xn5+uZ141unfLIyTbB2HWgjNfHRImAiIONxZVpCvBi/NnhkbzYeEmck6jYJv1/bVS5EaX4iW4mtg
Y8QhFr7pgukcIhP24SH6U6T2HRpJ+G2e8endU3pcnoByIroSpzYdn+OZmh6lG++5VYKZzwNrL5Lm
LfZtjpeD8ZjIrttYy5UxkE5yUkHWsxNx5MVh+hTXiC1cR7Jjai1eAlS/tYh9mEBjA+mLE3QRW/PV
cJsHuFa6Ud5eJlxPx655gQCHpWN0kofM9r8b3TdHPxhJWKd5d+86fMKO4ewl/JXT7I+gyBku4Xbj
xSyjMxn14ODVcJV4opk3Dz5cWK+miKbhLJfOizfLrKEQ9xJXSdnR5yF8ii29aj5wyeP6hQegTSyo
uFMA94INq50XokfHRMs1x7uCW6aSJgAWC64/nkS+VzbXTRWM07s2jPfJQwHjRpreiwSaXxa/xXF8
awKqJyA0Oq/ZQBaTKW05u+E2RS7ZDRCBX4bwDi/cPrPE4AsOQcg3g6LNgJzSrtaDf/WH4XGUJYZT
IobbaZb8hXPXu2RZ8+Hg1tp0CQ0QzsgESGt1lwNkE02JPWKZdM52AaOIe6uFF/niQxS+euQy6JhH
ujbcfKeFE4FgyGxIKUQyZcfaT7Vyb8CLtmuHm165/x97Z7LcOJZt2V95lnOk4d6Ltsxywp5iI0pU
P4FJ7i70fY+vrwXGq4jIyLR8VfMaBEwA6QyKIm5zzt5ra5l+VGn+7BcdLYkWsHY4EMzc6FF4yNVe
eUl9X5sUeOlvEbptNf4pqr7VAK8BNMIvgDYn02eZIitBPb8gLgjCE6oYJGx67oNBZEqR5C4rUhiq
nrmdEgwEbD980YIqP7XiPcJZaLrjCCJAnrXavuK8NFa6nliLTjOWNYYkrIzmM4kVP3JB89I1kJfB
6FlaPbemjtXiLiufvSmHDJ/FyFk148PIB74UsNJXTuNjbRpRoU6+/WD4w8KdOrXGQSf2qRJglVHJ
F6SxVlOns5Il4wcc61Kv0D77XvPlNBNpv6GFPspwTtEIQ5ACN+2k2DBWuVdF9KEZrafJ2XsqhKJh
GosenOCyMZJmlQ79pjW9T63K+y3bipTsBPyClVFrOwYQID96/iCN7kAv7xi0yci+dmpRkIIP7sbq
bDued5iMYpcRT1Z59kNm+VdPxfaqEARjByOQyHSLJeVkuFT82FuOyzyGZ9iyahgnl3WP/ej3BOsk
+Ts4/A8bO+kqGitazeokRhrS3uDuDUjmK9PT6b8F8kgIigO+Izll4NFodhQUjjuThZUBTGyJsfWB
HGRcC5i5GqNc6m4mEc2rt6QPvzW9/Ioi8bNL82Zhzuq2zI2e3LZ610IQ8cFskoaMiwRMF6y4aU6Q
NXv1yY1dSewVysOYRqXFIXcFm2TJLU+aMHfMnH3HejIugeGol6Eb3wzDfYvK4dpaPHsoyv2EkBBD
EitDgk92mef5eANAUOBomGWVDkFunnwDNfU8amFzH9QsEkhQdlcytt6IXiMpqTVB6wAQYxV8dkp9
ZlmjrS7JUe9WyPFMiqvjV1MA1i8wHjT1U24595miP1cUx8x0TqEXnFzFfl5JtpVIgu2N0iA8w4oj
qMHDHDnYO7RFElm8c85T5CteQ5pE28CrcX644ahWTUhOkSq/KCJj+3Cc+3FIr0kpL9WgHrpWbmhr
X0LiIMDWUQjO63tVI2ZteR1DoZp3CuPVh3oSQDlsUsw+erfuy5Q1H1P7ELOd9EA3ozc2l+xrdq5Z
jZtm7DZ5YfO97/1DPdQf5BCxaIdvx8trIj/ikO8kVSyf2lA0xmJhCLUTNHcXLdYC6SYr04xcFG75
fR0xNGLWXmsRJOhx7/o6owW44lUnorNtaLicRuiNMkXYnOCYmICKKSl+omJolpY1nQDQXMoifqT7
eOn7ilfQ3gmiPgXIoKbKf3RhkGrhgDVD8GVpfmatN2ziFl1NIjdVQywNYtIFumOMvlqnDnDXPHom
I82SEz2x2oDNESEwXikLfk4+pefbYRL6gCsN943IV72pPRWVcs63Qx0gqIsw5LLvwlTUgrbsKfoy
uC9CkT4ZWTCtKtH2B+A76LNcweeb5TlZYNA4swhQi6f14N3YwiPoQ91cTwC5kEVim952rnXpAaCs
aEd9hzm7uTYYd7C/EOVagUl+DB1rtHDiUlvDPWQqEyIVZ0xdw85jKUNImfys6G8wGRbrwQ6NpReL
rTt65TbX6HJ7WjmdfLo23MIZYb+yO8CHi/YTmgOmR1pGoqLwejtFtpTdlXgwYN6QT97Tg+f7Wt4N
yLKcGCoKVCR3pQavZ3vHwa0UH80MhymkUHfGCLpdEy1TjJVrm7T3HxyrebJzUHBprV7rGXrbzoeg
T8ioz4YNd/CPaYQXC0QKyGH9y2Qhui8NHLiqoExPL8TCl2i7QOSKEhhmXo53KnSxjMwdWg0OqqWX
wFC3fiauiBnDNanjBiV0Pm5oi1LjL2GaGjg2GRJQZ43WykYXSuAxHC/6YkslY4rTOey9hixvrxba
PibkGLzSDzpa5cmabONxdJLddeybM3bp4omghZlBXMQ0Y+1w/rUNKjyYAtwQYbudBiv+pB2bqOJn
VhLsjOYesrYqHttKB2CoTU/ZWNmbqIYaqSc1svWxZ9XVltvBwMTlo1YY9PgU48BblXiNl1FhLsjE
op6hS9oR9lxNGqwDVuGTMf0IPCAAfekSu03cx3E4kWkZrButesnIgCtB4px0P56WEj1xZkh5vQXA
vbAgCPZtBj9MQ6ynmMrPGqHsRlACD6PNZDbGG2/9Hq9cbRaUEZNNipRgQ6wgY37o70IPe6HT38lx
vOaM7YGhHHiQ0c/axf1rCMCSOKRY+OjTXVBF3w5NpZ3yf5k9TVzH7z/LgkHMwNmO/zH/adnx3p45
OhWThebH33oJTLdpEYfN6wf7YkM4SAskjkOCOhVw0jLVUd+Gjf/dt+EJbzlqk3xjaYFgCtPTlTaN
pybw79iok9QFMK7qKY6QvcOYkAKLGmyxnKeQraPSYknXxBscwKwWk3BudrgPDHLUkMMTRrpKnAmW
YASZMai7b/JDH0hOq5nSUXwWIst3gMLTAZa/qfvOTmYW2wVv3FhF/YTK+EFkhlhjjGxt5NIIdmiX
Ru/ehPak0E0cDI3+Rkanu+5I6HVoOGsRGMd86M9ZfbEzgs+HunmvSHhbBgXsQMfAaTVQ20fTlxz6
Kn4r2YEvNRdnEdhcZNdjBCKsZJNeWo5xAgd/IHy1WOOkfpCly/p29EiGjOiN6raNndxdhSANlvS3
TKsXjwqYFcZVKLkAJ4cQ2IWS3qfw7+1Wb9eeFT1itL0mZLY1xWHyqX/Ylie3wCiztYFkeKEzgUV+
+uiEkBUKciSy3C4WecOsIdLxqe58VpoePDK6cBnEArdYpw2SpiBCuDoSVZYWfbgVuXgTRMBTEG/W
CeFCZoioqRPQ31mOvVlOvtc0nC3s1KYFdVr6ggNTnDYtyWtgq50pH+arHHbWiIBLH8phHRdwhyZq
xB7fLoOs5or8IbrR9qlvEvQkHUAwv37VGsNb8jDTZuEiFUS8tgIHt1CiZ+3lO8VyQmztkJJcFZAZ
dLYDeqriI9FLu6mnET1BJqvmqM0SOX76ZSK7iULUTx5MFlVWmNnGEVSD/VWNlbstUozl+JKe7Z5I
pznNz2JFI1siTKtwoJdKV8sMMf6PFYpTLXXWAZoSJCoIqoX2K1tbFGM2oRE9Mu0gXKat8sG+u1iA
gO3vKr94boIE6Jp8C8Pqy6ybF+IfwQjMaIIBmPKW3pe1yM1Pw59wqVXTBdjKM225ex2ff970z7Jv
j65otrIGmpZFX4Vd3HWpRSq9MthvRecI2BtBexNOeUQteC5Q2AXfBiQ8AijuTDXzNErz2+sC+Jsg
e93uDRNd2M3JVSVaq6rAlo0LfVFq3b0JEnmrgVZc9GFDJ77S1go9dTWWxmKYof6UeY42rr6LzVSp
JdI+RsTxejm3Y2/MLYk8feQbNEPTzz1rsYVuVe5Cehm5CK1x7dvg0fKwknQtm0mPjTNZtHkBtDen
VTeNr4DyStrVsUDzCh7oTo80av+h6eB3NBDmhqfYNwG/58NbaMfd0gFjqI/xl4nJbMQO3mKaWIRx
hlDRE+FHl+I0iIMPMnCpC0+ZvfFnvZrtj1gCgqzbWmZ3pcx7qCJhLx0v7RDa1SiJE+AxSOICgYNN
L1J9O2j9K9svl6p8TyxI4h0yC5ORWzunPhT6qhusbtVp1IWQdCG1bkng8M1TnBIX0OsQSgzX9rZd
6i+lxOiiDURNK2/8LhDOJi4fmJmOOPm9F9QQWP6TgG6t1t8ntmWzQKpex5bCHdwwezHGjFw6ymwN
meRK9daPvqN6l9dkfDcAuzJR7FRgnaBFmAvdzO75Gp1kje5K1hdc3RdaIwu7r0j1Ec3BStGlDsBZ
g5bMSZ981j1yu33d8nW2UxpubtPvB4qe0Tiuy2xMCWRkWE+c5OdYhmeV0GM15XQPFzqYq2GsrDU6
8FYDiSN35uzc4WcO+yNhmUuFUbE2MGGylL2997Bh6mKcyE1N7j17OBoTZQbMb1QwW8rLEPs+8ip6
iJThUNbhMfgsH76TPJhALSmmRYupT6e9tPOXfCi8BX1oOu9y+FVYj8Lqf9rICej/sRSwIuDmQFRo
Btz1XVysciQQdwQ4vNoiOgU0upFYI3m2WbARjlefPHy5UvJEYbl3HXfFZmB7toyJsFhDz1dw1N6I
YV1bWYTITWG2HMkk8NmEUqn6NpSWnlpA+zmvaSmXLhzqXgjSH+Q2gyAdWXNgPlvWuXzsfMhL5H1c
qJlcejLfQNWKH1FX7yeEbTjzRUINfrZrZPndNE1vDuo2VfuQDEbvp5NeUxzBOFBmhp+OTKGGU/NL
p8xUst46OEaEuroQKX3s4i6PZUZHKjwYjW8ujdGCcq+z+Uql0DFM0nlsHPNRI2ZnBQTi2Tfa+2h0
F1NpfwXWHI9tGBKlMWsXh4QV0appX9fIzmJp7k27hdqEM8LWZbGqa/2kUcRcunUEqQEQEr0ZdB/s
tEiMTZ1VSpb8wh+j0ygHYhid8uzZ7EaTNP6VRf7LZKMm9svqPuhripPxxpsc6jx2kS5jWNHdWDN0
5i8o4F+9RMHCUvkbpfIMQdwsp2uOzTh8NWlMHz0jB1nDBG9RZtxUrnaRblds0ZUUu7Cq7o0pV7so
0JODKtsrajemlwK8heHuNBu3iS6oo3X5XGuziKTtsWNj/zt6nQa8QvdXtpY/INel6I6RZvAJQ4m1
fVXlLxhGoQeQedB74Yeauq0/ue9CY6BLGwots/WzGdhXBN2Dh5Ha1MUPEerHCildRUu/zh+KdNhH
A/lemi1gkJqgt5Sl24t14ccYP3PqWj5Vi7yUAF2xLmF5vO8KxIqo9w7EEubQpHR6PDlb82GTxpTZ
WbSDwTEuFJ8lfW9LrU3SWrA2kB/w2E2QXQUzumqYGu18HdHRWMvIm8H/GySyO9PrYOJHz3Aj34lC
xlKDHV/jrvNCvdjaAQuSoTg0gf1kusFPwZ/emysLmtCxfw3WqsVtu5ZIG201vYamx5dUQ3NlTC91
7py75n6iRUPlv72MGZ1Ds1SsI/J+p2t0IruoOM3/1R1+REBqYGTKntk6ghLTJTGDuREQZ1OjoBB1
/Z7Z1dUCaBP0IHm0eVnhU23JmXqBlIsvdpwHID8ZZcF8WvK5bifQoMvGkmc3xjHrSvBfotVodzPX
SHFpzdMURy/wjh3Ea8WcWkuKt8Hf0k8Lb+d48VbbGgbrdkvg/JiOAhUvwpf+UugwainOErxs7ap+
5M/AoodYmtNYJCVibDIl+0z9GoLkgR0qfF3AylnY8RciKnntq3wHx8O7q6qLSMmPiSFnrdrcPVhh
egFgcaxT5Dk2WYEUtZnIBQ65XJXucxCSSQHwawMlFT5kjuO0Fa9Nw5fZLBpuizh5hfP2NeTBNmIr
SQ5s2V8SlKS6qOxl7Iqv0gJ35pKvsUYrwCJltt6ML5KCxaplsoCm1E6XPBwjsrUKcFnNpQuS7wyo
cVXb4VrPB5YR+rgbjZIcUmlwM9tMtb3DF8GvWPs7nk8uloh2udtmG7paDBCURiwjeQZKf6obAv5K
t7mDSpvuMNluY49l8UzxU4CUyUBYtQlMaW18tRrci0FAcljUvkQmlawhqp8wxFwmR/6oVb/1iTRI
e26UpHJ+VRG60HZ8y0rzNE6IeZrWfDQp6i7r2ntE2gcPaZqrEsjY2Llvbiu3iNhr5gjSPTSKnHYU
reh5vwrIgnSwejQ/SMJTO9NOIfAPk9idHW3fFwf4EDAAN44+JQqlfU6gL9hszesOCA7Aho71BsBH
Tce6faM+097lImTJICHHsz9YtKak8DWBx3Imjxptg1Uwbn7EiWUASi+2pjMcCufST/24HeZiNEy+
+3LINqPH+pvCNJ0mxDE0AC+pWR3h4F+baakbZb81mp0u5E8FKWfx/+Gd/1fwTsv5T/DOU15/pl9h
/Lf/+nV7tZmJKeZ/8hu+09D/7ijbJA+PdYGwdAGis/9VN//4m9L/LoWthGs4Dh5CHv0d3sn4+XfD
BhngWjrQT9CBMDfrvG2Cf/xNk9bfHTigNlQWy1K6Y7r/L/xOAQf0T/ROB/ynzQ1qWKYrjRkkOj/+
J3onql06VhmDLzHGUEi66ijzCA5LVPxKU3Y0YJuRTHeBpMKng3vLIXbFVvXg1BnVgLYklKOMkEST
lNXThLvrtej8p8/z8htJ9L+yNmVYyZr6H3+TfBB/fYsOy2nWkcK2hDD5CP/8FkvptmyT8cdbY0v1
oTbdjZzgQLOhmK54yqPm1Shshj9oo0stCC0Ur/mPfKjrI36R6UrDV6yThGjMpBFItC2kQKWNG2Oy
xpiaJPrXqZ8+/od37f6bd+1KW9dNVzftf3nXAc583+mdnnp4wLIlKd11iE/wA8PLQo0G+iRLlSvK
KbWp4zyU4Iax/pgPukiHpd/Y4gHBoTtjUDdlzEDn6cFV883+TBkmgVFqXlk+40L21uyaDQhbwtzY
kpg0q8hQFwTGzlBMOXAnqt9Ggh/D//J/5f/mD/LX30yZjhSCVaMhdX6xv/49aIKIISxIfYTioO91
BMPjaIgzIzEOHrsK7syW3b2PGXKJvvY/f6xipsn+QZt1BP9zy9FNvrim1E2+E//8ZSgaO4nCioqJ
XauDadAo8E3QbJZm3MHQQH4aihxOpsRn6K+VrRMhpmuPEct6vSyb/+GTkPJf3w0carT+WCu5iY2/
vhvflqPZmSiYfXx6dT99IgqMTowDapM06G4hGTTH1MSz4tLKXekZ43JZ1daRbO+niNDzV9Nyv7Be
4R9SP0NvNB5CWTSoaHEJ2yPCClML64VeIxn4Hz7Jf/PeuedNxdBjGJbt/OW94ylJCrSb00JDKb8l
N4N6lNjmFrpBv6+POa0A0mEIYKbphuJ3yLId1CVj3wi+wf/5vZj/8l5cS0IWNmxHCcd27fnxP41C
xNR7wNZse+4b0f0LDTzTs2NX0chs9QIfF9vfo+Yi7m1I1asoNCFZjSPKRaFnLQIUBywKm/x0O3Bj
oTVLtF2PqepAMb7FNkBjgZOmSuTBtsJsja8PYKSnEYiiF88sLeQbMXBLoZU9RmGnOqbYROBHiOpO
S5LpfqpTeDmhJH0FH9Ydb08tDK0xr04ZX/Oxx1vYdN65rSLzCFhzCcqI8pQJksaF7fRM37iDEhug
MzcaNp2Ojz4tjL1pbblRdPjPn6dluMw4/3SfONJFvW7pOvpyxzKtmdr8p08UZCq7EZN8sRiShRn4
7b4pUaQnlg2frciXscnaNVbkRE/pnTsGX50cmoOqKTcsUHrh1BAmP5Zj3hykZTWH209/fcQfe9rB
SeJRw+eJKGVPOtusHQNtf2RT+9+HUrRIv2/nKd1ScBswLW7PoR/NI3C+/vz02yPmlBPsK9qlR14l
q9H/84K367eX+uNpt9NehT7UkMagGm2fJ71akuRWH9N51ljUpb+NrXQiQ6K5mklk0dVs393GKsAo
FONDEbvXTJ6IjFCaKY9aGuEQkvSfvUg9Df3IQsyu7W3tZ3viQPAm9RqigBDl9Ujl8AWqOwwqoMf2
KAmADqW500Iqm0HXiGs0H8onTJrgc7SR6kkZyJrshUogRUVgRG/xR+xXICMpqedsALxgeIHxOuJv
cOxnT0WvjTXFP6NgvIRNbB7KwX93ZtII2jg1l9kd0lJsuWMpoSjcynAhkDtsQ0qSOxIe5lXymO99
36AvABPvKQ6ouHRBl/8kaGRXJug+izR58deaxJpS20GNHdnZ0CBXd0AWSZSZqiPqnYpcV1Wv2yTb
YEpKnyU7RFxvq5Ew1OVY6N1T2nXkw0DTfAZXyEuVrrzUOKDUKPxjV1uAdE285lOTtFviWCQInx8u
BeG0oH9EddB68dh9bHSjrbChRMtEk9mx1Ixyb/Tameb2dHJQBa7g2dBDgK23krWNIb8QyUqPyecy
ZgWXU/vPhZENW5GQPJXlhvaRKvslHLv86ht6fei6WdtoZXLrlfxCnq6DWRuM+tw4ojv3LYLQECnK
ZzSDAkqrfUb36+zcDO+/phzxLmvEdPMTjL4Bbt4YzcGwcvsB9bmju1/0K80Xu0XUWLU6lUynNV8y
z2XTrkUEWs2nQc2ODHqFs7+dymHmGDhYd2+nXoO7LQynK6HcJoxdCdDDYNYv3PEMCyC4MskzHOfo
0TJ8QbxbHvWd8c+PMufRF5iffDsECbBkiWCIoKAju2HtcZwStYMOEsGUAvtoqtx7DLXpardmeLpd
8twS6RsxzrNa1nu8/Sv85j8ZJtThdknr6/jgprO3bn4Gf5BkU7dasxqygZYrFSpUhkK7JPOhH1Df
CMk9nWOXvMSYHh6AISY44ryft2fcrod1kZ7HETbz/Kzb9dtrWDgEqQmm939c74LslQoriuGKnbrH
qu4BI2n0kCDHW7hSb3dlMFJynK/lBRlscpDl5nbKrBY9kNPRrycDSESg2xXFXI/Cjl45FAFv52mb
WTQyXXwZpR5vdIf01dHQokfNSe1NlmOUT8AKEnvFtbwtgTsKY94dc3p7IGycVZ/hXEPek6/zls+j
HqXYIXrHahLn6lrhqL9OEMiYFa+3K5lHFJhyaeTdriGWcfcy7Uw2nDz/dm1Mv3PsVI+3E5AFv4D9
772CKCzd76ILqbyoaBMxfRpl/iP1EuuRjpB7p9VFwOCrrIPVqGYJ6Og9A7z+QjpTtOYb2ZwciZ4W
bsq00d3UvGozLDRTevxrJutL3fg1BcSLVF5jPlmlCDel1n66de+tSXm3HxBToloKO/szkACxyrFz
Hyrcl0wm1AinBjqTnAnophV8aF1Sb9TUpPsqq90nUDAPv/3LAtnJaKjoHqFzeOq9AP8kpXxYHIR4
+MHEqiBkK72rU7Q7CUybY4JnQZqVe18p6d4X8yH3B9qERVKs6AWXWB4i7S5NTLnpSpIKyRObnmS6
snpmIVoOKinsS1Ao/ezPeBTU6eGVAXeP7QjkBUlvdLljQOuYR3ZUWOWzlY7DQ0MK2B9nZgA+dw4X
QiXAJGFMkjRPUt6TBCkaavpfjU9pRYAfmRvE4zYFDmFvnBQREEMsU4705Q7T5xmyqDq68wHpmtg1
Sfpezf9Pv454oxOZr7OsWIecNKT1A/J31ERTpu5tjDluaFfUnF7j3kwvmKj2Cdr6E5ZIaGM6aDJK
W+IssVas8KQ4yw6JHIG8HIb5MDIvbXMRtIsPOtLBw+1Axjx60EbbEQZTnIb57Ha9Ud53qI/voh9g
i0uG3ymh1QJrnmPtmCxs6inA0e6kz1mXXbAb9XCqOZsaSuR522nH22nbYBiWAspJO5rcSgrbgGW5
AE6d8tQnuvVU+N129NvgHTI46dglSi+/J6n00IdXoTTncDuo33+yTAN7sgqeb9f1sGCi/P1BN0Bt
P2DM7ccSVi5FOsA0GXU2HIlM93FNQTcS+9amQqfrDbGigdGdbz95PkhwaUn66lz64/rtQYXYY+ua
xTVNiI9xybiZmmuPpQEqAzhoE8XZmPsvZeh8K7uKezgxCilgZkJwTJK1ydrwmg12RFc1IjOrBIDS
kvVNMmvxqXUtvYvACocl2xlQE9lQH3BMHVl8FDBQtU2R4k+J85otDw7EyrCCq+vgX0HRyWa3FDAt
cmcIj0iVw+NU2OGRILWzawGPilgDLOym1063A6YBNNp+Gj+72lhe4jE12QYE9i5ywnbZ2VQwK7R6
R3rgDv1ZftIzIhEH4mS1YiebhgZn7/gnuH38krcf7TSeWH4jm0JJjM2Hzsft9xMp4jV9JOPYjL2N
XXbqPW7piys9eWF5E8+aPpDj83UxR9XKOp8usarkPU8hyxu0H11zojNaKJSwTQPSDrr2zsUDifzO
shJ4HeIo6G/oqWwnFhm1fVINTWqfhJB1JVHpeQXwBB+uoodd4FBX5noIM/Ha+k26TFy7uOTxAbEu
FAnwJHeFji/cK/pvp8Sd47AwSG18AFmaLyOhFXe3G7XsWPkIbix3WgfKB/88qurItufNmermwc2h
01ap5Z/6rjTOrSMo+RPSGBTQ126fi1kkwdXxCvrtbnp/+2Y0sfiptfAPUpPmKY3chlkbvxMWc7BQ
o+E/Dm3iXW6HLH0KXe8FMcD0BOi5eeDrvr6daY2cnpIRpwDcVNIBEdvQvr1Yw2Rfcjf/LlLk9z6l
i12Q0DDxC3M8RPNPQ9jzU0OUij+vj2y/eCRO3d5XiY5jcz7NrLw9wyVYE6vrGUDHeucuZey4q4Me
GHFbEjcfVd7ldnDthFAwI5k1bNhB0Qbb21SV9kMbI3KzzazdGF1TXir3I/YDcQx/P0RzTgl+PsAf
3khEhmRTbU3VWGPgNFpABiOejfnGCi0ZbYPc/BYmcY5CIQ1F8W/pG8jf5UELyNx0Rpo40Cp30QiO
qkfPXKZafEyjvAXd07ur1p5T9QIk4vBK8k04WA8aIcsgk3R7i5K+BMrGd54YBOILAq3DRju6m6Ii
5D2P5EISHf+BFvzF1ZrqV5C0K99yxSYulLmXbhCgQoick1dQ9KGE9gk6Pf6ATImiY0qnQwzaY1F3
Ct6T3h/dvM0/2hGubOtqgEunzHjxMMfcrquQiHGaXNMu7urgPdAvffPoT732K6+TS9TZ4iOMWhK3
p6J5ynooFE5qaOdRWKBSArQ0weQkR8J6rE0g5WdXohafl/xbo/bcQxLPin02mTvL6cEOyS7fDMAd
HpQZof+UgXzWm2Nf0gtwWhE8DbDZ1mE/yHPd9vUOHXF2V2hpexxjhFF1ntQP7I2QwWpu8kqmFknM
fv+CQ8p7Co3wENetg6nDf+h0yEzME+EqGyPrV1/LR8K+0s+0q1DmYKB+gUrXLumqgv61XuLJpBZk
+caPhuQ+oWs0/SYCaXDWjD9tYXyHiT68hpULTppP7RSphsqZTB4qncY/+CBtJ+wyebgdGmSYSxIU
yy2ZsMJftoDJyK1V9rrzSCmsK6o9LrCKszeG9ZnqQr/H0PjozGe3S38cUicnFq3HGIeZiZZeMDCJ
cqi8LjkMyAXwW2d7IPotwkujex8U5qq4DL/QrWG4EbI+FihILrrZY2lFijiYEy5FaGHn2zQUWSgF
2NK/SEEv07WKensbhcKaBlIuCcGrWUuweuAUAxv7zhT1Rxf4wxnBPu2/igLv0KA/z+1va0DQAdPh
o8C+ABqLcYWuBm/fiLADjcPV6Nv//ul2zaBLQiQnjw4h4bmtpdU0yLsJ05ZIz05OxEsqSnSA/lAd
DY2olmLo4JG1dbaahBaSfUviSOPx65qELoW9wkleQNayutufrz1raXIlCa55LeH6OJ1EZGlpl6IR
3K4OZcCymTN1RnlHh3jTpmn0iynkCbR38jqU2Oc9KhRHE3v80XIIEkzlFL4ayn6iDpXfNdUwbKJK
f0xMoZ7L1h+2LGMhpDGZP7XC+KqjNvhR2Oa7IZv+iayZbGfgK9uyXiieDRk/356AuxwBA1iZa1fU
Pik8I5ori1jJEojwgnh0j9Kuapj0rPo5tOo7WrwjwiJMnjkVgt+uJxVtovl6XMAi/OP5v18PsD/8
6fr8Oj7j1bbp0nYTZwwUvUO0hQ7j9Bnxj462nT0R21XvuVC1iZMT+tHt0TqV2jZvpFpRvPSeJxoA
2yaS5fr26OCJfuMSwfXbKZgoUCMjUHMi7tQCrM30xErW3U0sk5dKjybKCa52qpV8+e1sdMsnIF23
k9vTc9ld4fq053b+x/Xg1MvYThB5zv+4CttuE0e+u9SGYt1VgfmYF435iHUwYfv5wArJfBy0Lt1O
wwhk5fcnpLl9xu8iTrenNyFsyDFkaLidpvNLFBIhh15OiHaRG4HtVM3VztWEdhA5++30dlC5fqBl
OSPKo/aKxK7bdNR1V7cH6zgItqmrIYJX46pjN3EOKeheiJiwL1WuQZUaqngvWE//ds21WCESz8Eg
2DotxZO4bXa3J/bZORVRdSqmpjqNTOEA7FpTbRllP28P3A6h0V86zQmPteWrExkER/ysGdQyP6ef
GbKYGXpjbWKcONjzAYFOdBCQT3eYgOOF0UPSrEKAYPBRNyT36Dss2Po7pVMt1bV3dorZTipVbvQw
1d79RGyIlvSefSZIry/G1e1LKNCUdoGOIrKScjfoGF5v1+H5/+k63pR0Qx12+vjn5+Mqex9SUhjY
SDbPjusbm6FzunWjp5wWqbk1DQDIQ+q3z6OYnN00tTPFl0cjfp07lMvUjuZ/KzvZrbXAeSNdhtYw
A+NXLu8Y6spP06HfwGCmiMAdvAdl1bCj5ye0rfbhsWO6Qpvv9iYywY1WIQSajBGfUGB+Ok1nnJNa
1S9NjwhCJeGjX8rk3vDqOy8wXi1XK/jHenAIRg9dV6uln17KYs4z4mVTuPZORH32ZNjJozXUSF5q
Zx9n8XTtPbegOU/E4tD00zUL8d76gu+aYuafWznyiJit3COntfZlbkXHWkSkwJJGt26y/Pu2fetN
42oSjs5qInlwRuJHAoh/o8b82L5YOozvgEx2YBbBPUbJ+gERV3UmZ27bvwRpF79XeTXLVgjCoJad
QEvGSqz3UXffhpRek5xQVkoNiGS9kAW8NgxIVGsdcUSKQQL8yNKrnOpt9OJXZVBSpQy6GKShf1u+
/mmYxR2pTfVTV0HZZMOBnVI1/hvDIOg+J3tK2sa/mHX6dbus3xR4KS40DIgEebalf2cCQqDWBDh6
cFvzKyjklQ+sfA5c5lkxDp8UxZKrI8nStf43UWe22zayRdEvIsB5eJVIzZJteYxfiNiJOU9VJIvk
19/FoIH70AaSdKdtSaw6w95rwxH7Bqr/xG3fb1FaJhiQJ/Gcx7yb3dDKowOl6rkNiBatKdCSCQ4D
IfXkDmjEnjUsPyM4jJGkHfqEk4ejuhm/7LhbtkZuMV1twAzTPICd5WytkTtn/Xmssdx0UFf3I3Hs
fEbLluNjIazb1rJz0FsXPA/vMX68d9LBGNrFynkkZZy4liXNTsLw32DjBWF8+vduWhbSChMNFAFg
DFHXRcd26IribAas/zRWZdcSjIpWLMslzdnqUyrIS6l5cP661r6ZOVodj0KW7Ns5PVAAXcjOQZvN
eKPU8A0TTFqkjnlOIfdEwjn46aBfjZw0X4mREsRhMT9aWTsc4klddZEc3a6nXIafOrnBcFpkeSz8
IjJTwt80BBxxMHymEiZc05fTDb3nDaK+t6ENtW+9gQ4yKJlboH04jKwPfvG8pFg5sscOrSJJUWs6
n0+EQO1iLI2TCj+RBx8ZY+dB90oHRslg3/Az+wIBTV21z1DHzMsoKk6HQZPnZnbjvdBSCkpTnunh
LDAR0DwzpymADsJ5U731prIh2HM+5C/mvA88z8J4CVVnGHlhljVoZSDSN8osELXguY//tj5iyr0j
J2RYpm1z/fcldiSsqwqXq2rbuxPU7i6Y6GUcKfAeTzq4NI5Niwv8WGUEjvW5q16doX1dVZZxhdIE
nLR8cFaY6qJrYvfvl+sfdqoZrxBPRczsLyss+TAYARYjP/mi+OOUbmso0Dl4ccKdKLVUaRYAjoAj
b8oRMZ+uAusEYeDBaUiWHKR+kV49nNsKbbw+yHwHMtJ5gDk4bDVPSw4Kz6zwEmx1IskpWgmpKue3
2VvkuUJzt298TiGtnudD42d2hGwRmgM3EFs07j1L9kdMTq+OVdRnm7Vlp9IlgpUQ7GShIyh2FpLT
hhiOOClxrk/LWQwNuzi/NU9gRBnB6d1LmlfdrWPK4wikN6KYwEGr+NJonvWiEcMkR54gLBxZf5//
Esgs74mBCUuPdefcqNHmnYvHLxy2oa1q76jPMAhSIkoq1tv/RtiO3uL0XoNnCHSJFJili1rSazJP
9ExOz6sdxCRQ5lTBWnrnaPUwQQF+SBrn1Ov4YSsH7abtj/UOVNTZ7yri8wJz3LTzvRpEfJLsi0Tt
q+s0B3vPVuUbNwXfsyaCBKr0zTeT+eaP97RqOkD7sUvHkbbTcfaAJDiaujZuO121fuHx5FSOwBTD
MdT9JGKLm53j+QnGOx/RsR2bWzuIl6VZCA5SOlARp/P3TZeDUBDFX8jj3nWd8zElMtmvt/UOEkD2
0i7CY6bw4xrOvHe0oMN+yunBRtncF6QrUmxWxoXuAdzcQmZ0Jg2INi1j03Wt1xMppLF4vgWN8aey
J/04Odp8wyhAQmJiP2YouWYjNs+dVvpniXRQ4s54CFRJjori7ewX/V0uVCYqqF4S9iIHs7CMTb46
btGBwWBA9DQCBj4WmunxOk3MXrK2IL+90OmMLeGdoWx9MFufz3rikJVQ22Q8IDJA5k/ahCLgGiUn
Y0SPp58ejgPBqx9bplAngsKCB/KOCUFoYn+vGUbFeh0OvMB1dW6qcg7NqmPQKB5tdJkcPFK9J0Vl
b3gRHqpksSIDKdch870J1AGEZJfCzklwY2utd5s89beAShkpaPUbqbUmsLqSF2TuXzMVEJcZtAJI
RTzfkkUKckF4bGPfEHunBfIxGRY3QB47m3Ygncar7M+4w8maFTq9+Jy8Ixpqb2YCJHpAHcynjA2k
ZsD4lcMrYWzJDsfJVpax+bzwSi9qzNgv4nVJq2tS2KTT6yQm6GBPtnNpw9UpGw/SICUeGRjE9CyW
OjTK6EIKyjgSxoi3Q9YDJ2t5gr8KZwcT/751OnSOiFKsSkANwvaIz5pUlSqrAXBwwRKd0mErwcHB
wuyA9cdGIJ62J5f5fd+k6uiJ7HEc48M0k7NuC4e4KJHcsqJk1he3M6YH3Mig7O5lX/8FJdoya+jS
rW94L+QCVRFCul+UFQYideaKIo03SATriAQCABwF2m303XHnLtsELwdS8lSDzwHQwHYYKCUpWYiy
5NVI1x/CJbT8gnH0RfOb7tAt4vPflSuEm6OyzE/cHs2xDgB+2DjguT3mfjd6ZXeV6PWZ8326X7E/
LU81a+EywX48kPASS6+7L7p5exorJV5GhEIbtY6GcUU3e9sK0k99klrkTnz+VKWtECZcFFqdh/7I
2x/rMr93VR1HQeJ+y8XsAPXakMOMvc6mJmyGlt6j6G1YjZCQmaDp51nob92wCqc9ruN2aO19lZnm
fsmD4LlJHYbCEiKE3kBFl4hvQ4umel9RMoHT4e2TxkQNHUuo96uQG5753vag3wGbORqx99vHsH4v
yBHV1g2GI8uUaQSjqBkNfZVlu54l8d6My/5iLhbwat3T9jRFciME1V8sSkH0DnHvCtH+Yo7+qyZh
taK4GFk1z/gbHTl/aFP2wGCZDzH1CGaEWrtBFsAawYR9zNnxEv+SP47+F7AXtvrtAiFrSVE9Gr8R
qf1wIVovulyxeWh80BOAcpKGe8OlSG4z7Ci7KJkrqoDMvA7GEmlpHHBVzUNQCoJnyfLy7TkSQ0B9
vUDONYvK2jUT9TVRThvqpHk38F9HHSJTyLF4PTvbRoMhnPbJdZ1XNkt7b005pspAynOeTAd9sZtD
9EiHabN45kNKxtWl81UTNiach3w4T4IwR6am6QkMxVH2rftaG5h+zQTZFsTEEGNc32zQabgbrKKS
aKauAZ6NiLnKmjH0RdG/LFqJ0K5tuU3q9rVrAIaIYbz/+6wNmmp3EMz8cDJMzJijb95TszDvfQ/h
cQkyPEvyNQb5/phijgPPzpCmwGIdSOS/TXEDHavCGXTOL60oyLcrHkmIJ3mks+NjXPT5W1YH+0kQ
/hHk6SN3ZXaf0Mbs2MqQ9uZzOnKlgyAJAhJhpEJWa/W3OcuLPct9UnwSbOhdpTh2OXLSQt6Hzkqf
Y7kjvyS9zRKrUK9dpwxOTtqb2nPXZ1h4iYSNSCAFaYw2h/KCz5XnM/hiV8gHAl9WW2SHxHFh0xO4
ciAy985LvUPUM99JO5mepJ7cXQ/qmWbhZhlas4nw8ca/mUlUaHIJzrxRoWBj8hz5mtpxcoV1nW+c
aRBXLza/+mnvjlCR0loHitHW50U5L8Q+Zwfp+O+DciO914MTY9MqIo4DecPq++/mcjjGlfDfPSBK
+qhL1pJ6ejcJ6HQCVmvAW2Z7SY681sYTJLiVEGc0fxSpIXlmFRyURbNJOAgf6CCMs16k+GYgOhZi
03ZNf/fwdve2UKGjXMZ01hS8o0H43SIBuM4+KBkG5PEB/7VDHPqEw5UBQFlM/MWdvJg2IHeRpmyz
NSOPvDZwQ0fYRNjARHmZQTDoC/m5XB8M8wzI/Fl8N2i5jkzRW97wofnCRd5c3NJB1alPFw6XVx/D
ADT44HOYahg1zVkNTM6maXF3MWuLjZNus6ZvT1icQTkW6b62h79sjLWt46/+Kq7/XRqUZzRweHFq
kOgaZd8+sEjbK7qHxScsw4uXbW1Nd27XPBr9csWv5oxFxBSlJSc3PMc4Uu74Vit2+Hjm3btTqf2i
AbNoB0/+7lz1Diu0+7YZ20jyOc1Uvihd/CW1ONiRIumf0mpNi2f1ihIPnVsv81+jzTo+gOapCcN6
QnsIw9qmXEjgm8CcQKiejU+5MIvzwnEVajl9E87iHFTzL71kiYlDYRMgjn8GaYWgJugJ7utMjZr+
b11Poezz/BFn9I4YCjCfbu1vNV4xqtttUCNaEFObbJP03pG/eSc9QVDXAuzQ+b5ghpePvZLzSeog
v5g87tIRy5g260fNmF+Y2BTX0nTJx2mKN3dm4WgZhUdEGyreaUozTIn0XagwjKPQSDoZ5DK+tqTr
ig4mbZzcU60FFkYfjmm+wECVL/tkwHvqTfd6Me29UaegTAoGBT16/lBajRalM79VWh8oMLUQE8JI
ynpgHWIHgAzusvSmO99W/VfHeglfpF8eg6z8cYrkNW9bdTHUSCbLlDU732eShyzZ/eJ+S60GMzIq
e2KR8dFrrbsflwnn4MC/Wdi8YZ4F0jHRXBkqkjh3eaI+QK7vuTm9g1Xr7Mm06ilfkuazRC2whaaT
0sXQBxhjqe+HtXkma/UmsXjvGp6isFkB5EMTs4QHvN6SglG1tTo2OGPGhEffcowPMi8YXJHg7sAK
1bM3qXnJw2yCtQKkdPWVkRKNCZsF7etVIyzpkvbDQB8HXTcH09E09lGPa55JOz1gMrz944WiIdyz
T0qIjlBRXxFTl09srOaF+DvRMBpQgc3Mumv7q6PMCqzLmkTRqp1KPDhnZc03ld0NmbxLw3hvAhfR
K4yeUvVv2shyqOiN91Ef8bYyyXtuZUPhXbUbyYKSg9JWV89k6ktvvvr3hz+obJswk2mO4rHcuyCj
j/ByGtAGpMD2gb/T8v7QUiZ+wPzdFtTyyp0SbrNum3GiZyhS3sk1lHt2WACorOSzJ8fBB8+lAPxj
EQoUtneod2kQbMecteg4dgGTHIIPspj5joFrxHcS/Eg1qkzt1aqpszyhDnNBMNvg1hhhnPjLFkET
TTE5FPXyhqBj2PqL+zKhnty5pST6u4cdP7SfMBg42mgEppFURncmasgADIu9LruVBoKURqOcdGng
Y1xPNXGeIM8o6vQJE1H22UxueWndkXzaHr0t22YaF7vUo1mTBHHr2h+jI9YJlbbcDCYr7pHUxtpD
Qluj7DnZpP3mWEO4TrpdIA0mZsuEYo511MiwfDPWzvPsakDo++lkuMTVU3qcaSkJ65zsXTp77R00
yt0POmyjugcg6Aex80vZTxcLpfGOZvc5WAzzcIFnxg0u1UvFdZL54wM5JyaGIni8lVVdZivhfmGU
B48FrH2vPUhyRcTQjM+qg2hZ5y1OUFIZ6GuAdZTJRXlQfT3deSCoqY+8LH3xsGD3OOxgDwGsDkKX
YOxR/O5i+xdoaDOUACzpYBMI5uYqlqyx7TUj6kuOpvnc6pgZk+q7m7KfJPiKjUQey9h/NrMmu9a6
eReek22DssOxrCF9l2wlw8lPPlK2wkTKEVk5y2Trd5BPEDSSjZ5iyM0TPTlK0iWyEbqDslrzWMQM
PgwyVHS9yg9lpsnnlrb3Yp1mC7cw/ml59Ef8aovXfHU2O8EgmDZlahd35YILDUAUTHBb984AnMYW
L4wVX4ksQEMfZLvBkgXmZhDVS/KLNqrDAG0w0qcm2hSEqEO9FVExF2MYYEN8n/OLI3v1RqQIcDRE
26E9Tb+pI5bt4rvxdjD0k6YLkx0wN+b4UyRkwNmJ9ZQrYsJ9/tFc7Ua6qXmSnCQPSwICgsHEdIkJ
4wDM5I7DuWO1veKrocztARwQTdN40P3xHDbaEyFMxa0aBg/GGqq1QWdfVo51sEvTamW+5RBWiSF6
nHpzDoX07S3OiS50XKLEguqxnGW5dWqfdvMm+h8ja+uN4S/QbQkEGH5JCauuKAKC0gyz2OZj+k7r
qnPgTeTdkjxPZgPEtY4s+kC9No1YTkO3XDC700QwAWoSzTkFYHnOBu3f1iXpw/CkHpoNBRZtCbA6
9KwGswJIJ3AOBBQTAtJPHnx+z9WfGWN+zDZN1NR6L7XLC4LYgLU0KFVps77i8aeWnJh14Ds8jiVq
BiOx3+phsEKhrXinQd414JzW2n06KkapOULnwmIFfaHaunFzwrpWL9Z7uSElL98zLB2i1iDtK0DZ
j5SOuAvEb2G3VCwUxiIP5Vy/x+IKLCmDCBSkp7qqiHnwDVzXuYute9EKPtDLVTh5e0kpXUZlPIyG
8rauQ2+YkeiLiSMmUiacLQQU/Xxk9MJF6FPfMdkpLygDqHwH91YP2c6vvaeKDMeHBoH71IDdnZp+
OaxB5qmj/R6xUdc8mwdcIjR5DAQcLP2ht2SPxmJbtBLuxV/SA4KTWJUPyaAaevljzolwpnHDSQjo
j6p5uuWIU7dmYzENDBjx2g/LMuJRHOMX3XCObYMzXzMkGAYdPbtyeL/IryO1bj4xHixtb4KsIs5j
yghyMOefhXBJNLMj76/4Mgh7ST308XEAl4Br0krS165LG4KVSsBQWfejQ9/auVmGX6LZ6LUdhFLg
64Y71RWE0SDE32NiPjootfeuZBjpTywUp+aB0xXhdckIIM7ah6Z+9iZFDaEb+tELyN/z4q3kUdkY
Wv8RZ8uZmIkqBESHhCTjM0BAx7nvAo4PH/d6h8synnqUd5Xh8ygKJwSyOm2y+REXTLNt2P3Dw4Hb
VGg7u6t2cZbZh2Qg6d5LaFfnyX7HtK/R/JmnPO9BXMaksbIAIAnSLaIpSPEUesiaUnD2spqm0Obr
boRsvxGjS9ycvnYpAZmX44LRALnySkjxqZHYsdb+ANqY/20WXEWvG+Aa5cHMPay+8tp3GTxXnngW
t5ABaB7gcz5qDKROi6bTdTXxkTuSXKDMxzbJcogHmn2PXz3QxjdvSZkeKqQgKSks4ZT643FA0Id3
9iurHyq3y45q8M5BfkU+VW+dVLr0tNqhQtgJpoypIynar1p3MblOLtO+ZtmXzuW8Ra2fkVc2Y+2o
9YcEuNpW6UiUsqC6MoRIAaaDvrZ78ISJ8yOU8xTUSD+H4rdtzzwfywTW1MBTJZ91fbwLB0lvn9L6
tfYUaZSIUPx/jNR8Si2gg12r/4i8TvZj55zWH4lFWpQkbsj18KdJygsjzmvVBZexCE6M3ZF9LdVL
RRRMyu1IReVfKO86gDAxUXoDl7CAQKycn3Ts+JD0AntWcgoagSAWa/o44y5ThneuFBxKYDCQU+Ps
BSX1qRNRXoD8D9rhC2vJD+/ufhp6mEw6h7HilO0KfM2qzPSNuX76KrTZG9u4YPEn4MFzSDh0l1+t
A4JQ88vbvqnI2LFj78seui6K4xOVnp8fAvwvmyF/45n/KEqwtm6sHur+r1PGx7IP+r3C47LJh+yT
5SLbRzPYBwG+JLQzzikjPtqetJmaNab6+vd7/75AB99h0xDh7Ke/rG6Ex6WLE2y5rbc85YivMEB7
sOIH6XDuVM5JGwL7pBVKEEophsgLMlZ+KkWDEWzEMGDugEvHqtVC/MknBtu3BoQTyFWn7efAHnDx
jfGJyhqndIpJO0taPIaBSYgQy/UN8+t1H6SOohduNLXOX2OqGMmlLCW4beecQSEBj8G577FG07dz
wxDTJJmU94TTbryAEAFjaKxT1k7WKbdNwRZupErKu4g09YoRfouYHbr9FbpAfpgt/HaWZuBvhhG9
I/zXfTLXL8gfIV+oevXRNMDwBiqJKav6R5blW0Q/X3lWyhu5j9nGJJEVdxA9aK73T2N7trjS77qh
AR1zZi8yLdk9Bwn/LbXev4XY3q5wOmiDzsw4t99ToT+LxrdoJ/LgWtDouCSTW8U8PP/7knRIEfXE
/SUkC+Bl6MZnH90mOj8MKsaMU7xEjbHzh0wD2ppeTDWUbAFmgTpLdzZ9XjLUBIS6+Fl7YmcRIND0
CZSYzZeGRT3vpf3lizY5DiVtD0Tih39ffHu9yp1gCJn3vAd+ig7fncZT7dsf+pRXeKPUIxY6KJqx
ne/mMsZl4FXn8Tq5nX8Di05m0BRg/Ch1uqwqeS5Qa5+QfbePfhMjBCzu2jizQ7RZ6Chz0ML2KZ7Y
eFZYspgYMikoAvgXrs3s126YSC6zOIyz87s20EaP3g2HLs8PRLNdFzQPHiI3ms7iXZjLcOudUt8N
DCo3ui/2hjKXZzfvM/ggiQ8EVH54i4+bu/yTsj88VHbzPGdZdsO6DhQMWIzOBnk0hwdo5nB7UbtG
7pigLdXHfN8BZIPxyM+1HAMGVmfAMYJBXzmRY1HcYmGLhZTQNYClZhxmy0tW1W+TZtqHxaAWTnzY
5jZDs4fkGxOdOpczwIIADm89aDwxlq8DYMJdP/20sOZW+QvRY5q4TUMI++o4qrp9gcrz2qKSA0S+
FdjG7k1pXPKiAGvtZAdztNuTsHLAj6XUfpE2+45MC5aXLWxieTL7RMlYHeN5Ta4kZ61grVNtKOGY
l7QDw8F3MozQqhWaH45Z+wPHGmIowsDbXM3pziOS73HlD+LBj0tzuTsM90KpFSLM4mqtr5msySrx
H0uN7Q57VzQ9q6qrQMK4tdAunZRwtJOusZ+YG/ZxGaz8E1ibGqUse7qbIn3olpI06Pe+3LmCj0eT
DTytqOeeZnAlGxeb83fcEWM2ec6HY1FCq8TkeCm4WOkjDaiwRI63kkTTfN0UZi4piAmg7LIi6syT
7rY29GFPWj2YYi9x90U/21TpnnauMhbiXJ/l0zjK7wTE8FKSHamStjhWzXJH1P2u44n64zveRn0l
zIY/vXZ6VUgX2WiEqZGZnyTkBBt/Nr1nH9pdxHgxuzE5SY+kIiCC05Kd1dvLNRaOFQV5i48pJvWT
45IHc+he7X6CdhYzk8ySv9g0oeTNvFBWZR1zX9cPHhEXm1kK72K11jebA7Bhc3EPmrZlcVgOSOJR
lSJwP3FhpAwRG/Umlf6teqP6sYebNRTBH2BVZH94hFMnymD81jhaNBFlfzGyzj0r3UGC0Yw+K32O
1mnIqj828kqirN0CbUsffJTswN7rvHG3EMrQES03qiWmUBDFNksJlNJhrcz/wWdvL6v+6jJ8jPJq
tN9gkXxqtXT+8m5uFyt2Tp0kna7Wuue+GMu9oFg+Q9rZ5hrFfIqdOtSNqj7pnlWfpmb878v/f0lP
VEfOSCrCkOlf+HyS3RRjk3CYp4D9moyXpATBn4/a3cBqScRt9dUMOBL+/cqoIHMqNbEMz+OXBmnU
C/O2ZWdahL79+yUhodOJmh4c2PqndamABtnySl7EFQ11guJec/cuChOde+3h/1/4zMKaMihQNTZP
/35/spb//o0m6bvboL34GUjCbsKN1n4F7Xrtpjm/o/gw185cH9ni/NJsiSdxCSwihJLmYlZWfSEB
q7m0AgutVTrxpiQnKzRGBhjtpEOhL3IrOFuZ72/I/0Wxuv6yH6DeMbDhj1kQBmfkUtw7Uw0jnj8V
659mq/VkHHHc2E7uNXRxpKbkAAU2M3PVxVu3tcnwPfVDcPLn4JMSMj3jA9yi1EDMPjn2QTu2y9rI
7qxAPNsoWEZWksRq6z+xW58Dffkueb7Jg+qjsVPiwqps7RDZ7BNgRM7KpnDwm4H6o38n3pTm2JDI
MBCRkDUw5Q/BrJ41m9zqaQ15KuY33xeInBPwPSSXXLSUJDZPy9EXWsWXpWk3u26gbO5snKpbVBkQ
0Oz5xPmutsR8pZG+DiDIcGWWvw66yuzV0PS1ceHUBgIBJbI8r34JQ+8+fPAiklFmUz8hQChCVcAO
CTRcmRMxulPyqpKUZVSqEVtwlTl/cW6RKV6Re0U293zyDaTjU8r0N66Di8OLnrIHRD70IgDEHP2K
JVxZd38ak75In31xyHtqHQfIdaHdrck89lyhDlvuLYxFJNtz9sdZjClqR+OByCP25q7OsLuhK237
iwHJag0GCxm6Dnpgh0xf6X+EvCplVaHOsSIwtAi3G38FYxYNinUejuc5kgVUPcturgy2iydW1Q9I
M3a+0REP6RxHr/llJvgxrQ6ZCguqYlvauG+TIGTVBuauaTNoaqRMINvUo7S2mIFiDWoNSDY8I3fA
gKEaWtR3/PhIhaH7xOXFBRTKZ/7NUT3Stda+r+f4UlBaxmBbymw+EF/ItIslAFKM4MHs9LsAGQ5i
CRR/jKDsiAIpQk9ObBrG2ggjBPexQDQ69cDmR/8aKEByPhd6b1hGZAsXEBvwMNzVIdH051xlRTgs
NPE8zgvEJOLYoDG8KgFrxx3AIQof8XXKwgAe4jccsB1yszlk7uwwS0WkawQ8DHqcb7zBLy5qEIem
9OTGreLnibVibNDqaTY6vmIuT3NZgz+tDUJy6Uo4Zw6mu36YivLNjCkVXJqvmYihHjCspgOxZ9dt
jfqpd+YbRN0bXb/pADKFHJ9EC7VZVjxgqv4Nf5WEmOyPncUPltYwe8gHRjZi9cfVXPe6/TG1F+bb
XtQLW1Fyx0jteU8Ejx58xa3H4nZTtCzCSYjZpwZMO6pumv6UMKA4s7bE/PkbvEhsmAYciOyX9Ub7
kjaU/xjcnD6bR9QsdMisTrS6jFAhqc0A2M7qMf8Le01JZ8pjX0ZEvWGGDLFa3IkzjhJImemeCfxx
NGo6a5nIyFivCiAMeBwmeXZcC2ah21XIeI1/H7+oHBnl+WutghBjjzEvdOWa0yvIHaKcLHBhEhLs
7uj1FuIuLnVLjpZuPakEB2uLowQW9Hw0WiRvQ1mYIeMPU3lPhQDcnQmAQLLsfoDHMl+UALDnZ8tm
FGQV2muuyk92TtlxQFb9r3a2CVyIZmJTiyL927RMLqd8fC/GjPptiXkz84fJatRpHFNcLhgpNkjL
nyrswbtCukjI1y8S+QioKtKqg8lNz34SvEpVs47KBB2HicGgzne9w8+a5x4HTvFUexoGTe+PiSGR
AA9S0xqoYVQN7G8W0lwVG5FKNzGkW+hDtEJu565DkVXRTBiG2LkBljQ/SelVzURFtjvuxWx+APpV
G1tn0Ep12kfu0jIAKdT3YGTjCSPtT8Nm3C674Txny3sHJJ6Fa+hbBPigTMtDHnOglmJEmWN+aRqx
0ABP+5WDtdQ9p37sl8ywyz+16cgzfPmLYcR1yK3Dnks8AuIlC9DrWZ94+UFVqbu1X+lEBiitCwzl
+anHsKM3jH2YGPYRqwu9EOYNq90h4RXHiiijRCv/6uPc7/MGJcKYfDBjfhEBuBleipweaaKFHoHt
FesaHy9cypqqPXp8S5FuQZRCBd9vaJBYwqXgOJPO0A+wy6uz8ptDpYv3SnfyLbUUxeLK78qPaF6R
iJRGlAvvBWV+OOIwI3GCrR4UqC1Pmb314uxKOO7qoB6dcEYawedoW1k+xUmC2EVHazwRy5jy6Q/1
dGGdgeOMQD+8we0m0/TuCMdVVSbMyYEtIVOaZi71A+Er3sY1x22imdESjGVU9+Ybfku2D853m6FN
Ik/Risb5biMQBZ4ggMLHzZYOjWXWdEf7cx5KhHjSI26g9755yrgd9Y6hrUQYr57LiWp+4RHgdOaM
MEwTHGRzZudO/qrgmwchC1wPGR4IRB5H3ksLSDyrfydyM15iM9/0JfV9NfRLRJTIVuRmH9mZoLId
EgZTXHvUgWRL+tp73CvkHDUFcaHq+4JSesNmQ+0N2bj07nASzLT9yfiWoXApRhDV82AClau8Q7IC
nBtjPunB0PLwktPmFyo7eikhpiPFFooKyPZZd8hKxKIxNynu0jAB+X3MnUXuO61+8nxv2AfTiN4n
XGrjrxgQUJk1GQEsfmUqtVMWOBec0OhrJqc6L8Af2E20Rz8VeAxdi5HC0XAp4bgul0Od8rYsYZem
V3fi5yS3aOZx7naaZ34q9HzYRolQ8/VkT8wva4TqXlPsHkAihByWvK9u3Ido/VB7bAalX9pKEXOl
yHzuFyV35Te3+D1JCvovdC9hTRSXmwTPli7LmyzVR+bL8uSJdq2QLj28astlnm469asoxnsxz0Bo
PfkKlhT3rMN+u3O4XMiIkdbQnLhPI3IjL3opM4B/zlZ18imtagrcgXCtxcFJoq1NgJsqAr+gTlfL
8gk8d63FOWxG4j9dv0SVUhN+69TZHgstwcKefGfWKenB4woqTcJsgyaKiqBBLrYBSsnYkK5W2s9E
aPbbxjE+47jfmS5xrVlxm5B3kuvQbfEC7uNaZvvywTC6GsU4/TUhh38Sgpf5zMZbHQK9PotVsPcI
FFntfXgYEW3XI6hGVP7WqUmsjpTs8aCWKT4xjGT8Z2LhIsXbCMHby2fL28+KKtFGXxX1aURq37F2
bXaPtvDZAEzQVInvFVlZHgajfm4z67fVO5QztpkfCpgQjIEFqrmdKfzxQNjqN7rqaAG9vJFrJe25
e0fG+bFVCY+r+ul0bDWWaunVWtym1ltu46/CALJjR6yORe8FW+l0XLeWYkocyB3a2G/FNIR6yGM+
OxeP6M3IByT3cpPw0uziEcMWNL4jCeHA5OXv2iqfdTcbdvyw28acnijA/5hEpBy4rHcDWXl7ejPm
NdnvioCVHL/jxvZITOpqBxt7VYGFtyq0vw0ThJXKzZwP8qH/wcLxF/C1aej8EIPnS9t65x64cG5x
TQ5LayN1drtNIvpHD7BiWBZfbLeJ9fbR2qf2L09ipRQLbuykADFoJ+W9LvC6VbVlEFqI0m8mdSRw
NMz6dG0o756zLG+O6AKiDhwK4G2Y+asldFXaIw2r1V50y1s15T/6dKSU/6DFRgVAnmMri4XJMG95
uwDUZzEUFm4wYgPSrsJULM3grCFM4BpzKNROOVNM3EhHi3hEfFU8Nbn5yn6eHFIn+W1NKMDTCRQr
jSy+jkoeTZLxaANPRrZ2CQkimuCzMlqEE0Hw4rmMfw2yMxld3o3R/Fj40QgzzakS+PE1ZP3unLbP
+OzE1mSOBt0dTdVsM6UrF39vYm+IGj9qlU66Q/6WllpKZkm0+DGzJXt1/Bk0U9CI+RD8j7Iz642c
Sa/0f/H1sB3cIkjA7ovcN2Vql6puiJJK4hLcd/LXz8Nye+yvDQxmgO6E9JWkUmUyGe9yznPEumjb
h7TOmoPjUt0xEUXA0AOsXjJaa/02DRhzwVdwsiTC2PSV4gIgrWpwxKGbAnmfRcC7Z/gX6POkYdzn
lZSnpgCgiuCXcjGcJPp9qqo85sRLZk2VTJZNVtT7KCXhtO16HGOled8L/mpz0fpi7TsR/Y2IlKSA
XjwyhyvPbmmToezh2pq4Zm2HTa8fcwoycy+4BVSraLi3RtYik/IoYPEObpxZ3FzD/LIGhAKFTRbR
lLm7MTFQ3oQanKnUVJIwZY0GTI4Z7A3djeuidNWGtZm91jP3i57XKZmN37HtL/K1JeqDwfTa5Q4M
UzVBo9fYl1w/mHgRDwUJHVNsnPM0haLq/qagpSxm/LwV0XhuDc1S1RasP31SYlEufhuTWeyCItcb
aZubahi4iIx54y0Sqdh0fqZG+FaPBVpqXTIBs+WhpTPdmYP/aYnqOrcG4o0OAOasyUVWIkx33jTf
0GqBnzC67M71R8REqQWl3UJ9D1953oBhINBn/tZeqLa+Yx+VfC8b2LWD7zHFUJkPJtXpSSflxbY6
7+DOqCvLGQekoc72wATeD+Ar3/Mf2duFOB8TAC+miKEtdKSU2TMVY2DbP11/cG4+pCGPkT37M4pq
UyRPjrSHLcOFR1auZ85/ItMFYfQYcyZgIbV+TpvmrjAg58a+YRyEy72iSvLrXNbQXbtLgsTyI4Qx
z5UBVnzoQlJS0ReolK1Y15R7KeZjryFCOPyFgE0gwhobQ0bVJpD+WlHpr60xRaXhymcUPNl6TIOt
kZfnwK6Ng0PIlpPi4nLzAehC3qCVYM6LwiXzdkPKTyEz74MV4s3rBxq7xFEoxTyKsMjbDk3pEMXE
+eRrK0fls4iK2HgL7kGkDbkvgfHIL1BvZqhZrHxIGm+/QhPYg1H5QMjz6qGf+reoF3ekA04Huz2b
GCF2mdNzDEh2PaYfE47YSW4vZf4zzvr2bsi6CgdW7K+BO1Ce5qN95FVqCRnYGgbRBnlK9LZaRkwK
2z/xlDTESPkIKZietOE/NkbyPSOL7w3aaAd337qErgvWeUJYKb2NCU93pQvGnFlmnxwwP6vKVnJd
shVeOTDAigrn6XxAQ8ziPaU0qnuG0xHtVvPmuiwqfHUB/XY3uOTSlgYFPlFQJrNOyyZcIPeBUEXx
bNB0YBDr4rtpmobNMhVIMuAIqkw/mpbQntjUr1NVZwfyFDAZKBIQ8vTJou9nsVzeed7IGBVW4ZYh
fo38TYeMMPpnjdl77aBCWieCbXph+M5KwwrImLkA75vuHUG+QDVRZkijA75vNScvq4O12dFP1LWF
cpBQe7NNY2bIiJAjm0qX51dPDO04KtG4s3CytHNMGEm5i8Wzdoxzu5g+/3w2+8Z4l8XuBRl38aim
vN6W9kz2FBrlisn4LnXPaCo/E++ppQq87/w2emQTkhw5zmiIp4lOSYftESZe9GCVAkmBU7zWBEBA
wR7tx6ExSAs1s5vTIEGSY0Ygu6GDByKjvzRRUFukLB9madLnNh2hJ3K+2lU7PPiui6snyq9W0NLB
x/5DjaHwqc1QuAgZOPspyqpVMsYJnBLuNp4fs+Jp/VtgifY5NtvumYk3rn0oR+YszhRg/dWzY0RT
ySxQbNQeYBNM+f2kHMweyOp0ozbEdbNeGok+avDrVxQ1pM631z8PAnoD8YIIEt35Lle9d58NkIuG
il4LVSGIgFCnR5JK29B+1u78gPvT2DHTNXlJDPkyfKZhlt3NVd/wC9bbyIenxcAdXVyCIhEzNVF1
0zVKQDfVkfjyB3O6z+ejmQfkxmlkUnHFqzn6oM4d+pEa5M7lz6dFj6Wrz5De0Z4SISUTgIot0hwB
IoOMYOLMHe3IKxlg+dXxX7rCOOQuOUNUkmrFptO/isG5A6cx4XMlBM+dyO9o5+iI5Jk6l07N8Yfw
FTS4oiHlfupq1HVdY9zStDBeBxl+MAXNbnlXMY+JU+dYCEhxJHBNiYUnNQargK8JAQKdqPUY+EF1
jGxiHBnYGL0bXS1283udQdqUSW9fR++qlhioP5+0QttQ2RLAXOSj7hLPAZRfo1zLR+/E6+tMbMUm
P/duXTKpG5zGR2o/MuySgJRwsz+FI+Ugw5V8KdKaB9VlNzlMDCHNpHlorBQJCCU/+652l0jf38y8
XiMQrri687ACMfeEmaxwi3nElgiCau8kde4tS1V4cGKcFn8+QvaH78VNc8xWaZqdPBt6BUaVPUre
5eKqo1u8PJQTM0/kC0BxXNSNvdLJ05+HnBF5Nlc/BtxYJ9+rSNBaHgZW8kbg39UDT3kOwGU31dV0
j3l3VxZdckDTv+R8bcaKE3isiVRkESTnR3u5AKIZwIdqudNxyDf3qUlMMYkRuy6lxvc7tW7sNn/2
R6d/zGBb2yMjWoz6Q9PU96aTOc+kfpHkpIwDBnPmc42fPbU9fQ0HP/uQ+mg6NhkzzZdVkKpAX6vj
EEBhxmg5LMkVwwx7Z1fmRHQifuWyR8U51EymHds6dQF5bSNvxiwfu13iY6TsABywXAiZNQewjBLz
p45HNu0w70O8BLw9tyUuwEPutG8G9TbCTPvWapB6IGcqY4KNUxxb/p+gxQ/qnpXIEplWxbwVqvQj
D+z+2E/pBpPJFu7MsNEuir/ItNbFb3Zw6O3cWyX74SBqvU/G3nwZicRtwAhmfvwjj5W5njv2cnUW
wnHjvh12DaCk7KMNdHmXlfOrGkGbagxnDOZIgRjq4Lh0idYipEkz596OEK51PfrjrGfyOcWeeXDD
I6aH+Cz608ChekjzAu2v7E8yENQTaGmVKh+W/EcUYeYK75DaeJHPULwfNz30XH5CmZym2CLPMCSj
j23WZjn5V3BIrcR9c/DUvqvhwfaNA16g+4DW6D6IrS+Xtykb0OoUo1XdOaX8XWcUDVNPQZO1FG2+
2Z4Cd4IVxUBVURifLLVkT3hNs831l1GW2CgKRj9dHEEu6tjxGg18PhTzfPjngQq33gVp/qpy4TFv
G7MNnh7CHtHB/XlIlu+vWcMw8p3OvS4LrGcgENpz1Ni/G5Pg1gL7bJl4Prpaup5ls6gaDAhyMUSH
cX1hkWiJut1HdVOsSukRryibcJuG1ucQePTsAjdKFXA/gJB7YigGes5CPmkFlANDz3QLTES77hGy
9jZO4Fo1zrmbp+cq7YKdX2So4c7Ahwaov9P0kJfZl5cM806P5nsCmxnDebeJO/m7sMefdYHroM0/
vCEY14N1Q6ZIIYzbcuHtM1RqLcKvaHrIjFTgN1UwfOduxIyqdnfVdJzNcmLfkl1RkX+PA0ONOiNS
D8EAbasxM55b2LgFapV9z4KTLELJO3lB/LMUWMWFHvfjXAn8nx3QEzWi97CtI5PJVwzwCU4XRCYq
21Mrboq2/+3BxiDO12OfR9Rjw0ieiFKDxfKi2Qo/6Gi5lDtUXzTl5LPT3kbMZtsy37SE5pHyq3Zt
E2I4UHZxEgvdrqBFahe5WuOm7AkG0iAT06RXzER/V9TutDWHxlxRkTsbXaoJESTwh8hdN5ndr9Ns
fK5xVHAEW59kyCUXX9HRRkbjb4s2/xlWQBLG1oWiEBPih+AH1beJFxW/LIqvKoFhtizpYfKnY5g8
mdL6hJJ7AoN0INprE1VQvAm5vhQ+eak9zqWN8B+QyT3SK9Q2LSi6SDanMZeox7uDcYzNP6e/sma4
D62JoFSRPmeMYLrGi5lST2Itw+ybK+W+LIt7a+b4EB2yWIcp7ei/pvWwjBoIVMt22L+SbdawlPCH
+pxMzpeL/W7RcHziTHySIQFZiTc5xyitaX8qssVLFd0CV0VrwAM4Cxs9QNIcZwiLCP6Q7fjM4YZH
GmRelACBFu+yddUHTNzqr6Tz022y6KT+PATD4KxhmKRrSQQdQXxellonI20F4tDiCZOTPDkYP7aB
1dznmcfTBIBW0rnux8w+eBUjBDSw16wnECRm6L5Khro5zD/U6Od7bQ540NhMm+Vn6SbjCbMJSwAh
LjRtCIHcYRd6Y3DFVzeu2qk7Q4ZUOzyhaPU6hY7uiQTmZluN7mei3G8V0kmuYS+cmesmt1oKa5dZ
Y8SyrOFFHd9yM700jAh2eWh3dwwbSIlOmz3I7mg71+H8QvSriyedkSc17w+hKvMQJaysue32Llaa
oGdDnLYvvYfcMQ5VR6HT3fWWg3osdLwVMtsq6ghjCMklkjXzUKNJGKPxc3wuKrI3nbPtsCpgEo8G
Y1kohcUGTa5zdBNKJKLfJRvv1WTXaDgLh9w51PKoiLiomiWshQiZHqpowQ6LHBpnu8DftCH7S+Sa
yLiW3GaCQoMAlM2IgheJXfgw+2z/cDWfVNF82iC9VnnekSmoyR1EhrDvFkeXkS/pmmVDBJKFFN4y
2bO7sUU4W06r20b9dETedGht5ykOGHQJT9ITqFffQlVvBVA1kwqhdOw/CoCU2qcITTuzf4YiShye
VoehsD4KaX4okGJDCaELU8Omq+kInIrBbp0E70mG72gSWKXSrthGo3kzekmGngof4BH/sqcZE6lb
YYWWNMtifCUmGlZV1p8YqqOtY4OQet172JMFMJiyfXdVefC11xz0oLxdWtg4M6kNWIBnB0NX29ZD
yNhTyJ/KSmzavn1DyNQSgREQlpO6G4bMBhF0wTL+4hyXRRYfOP+6FRFIuESFeSryyN15+KHBvStx
9lyiMSjKnmL28wiDkesPKnWAfUaU4bF69LtyJjOMkU+FKUKbL10X/koQ5z+MZG5uSm3sZYxFMhgn
dSzmN0SX8cbN2bWIwIpxZqVXZQnxhLR104VkyiZxe1JuZbBaQz+nCusb28MabFhGxHvZb1KW1KOT
fAya3EW69VdGgvrYsnVZ90b6iAeDIjryDkMDzcDBMUUraNiE4ZUE5aXZrwgDHxQyJCcmmctRQcNj
VtHvoIw7yAOoQfoxZrlbow2aZPoC6JDdy9AhMgu7K+OgEAUy1FaS3b/cvrxnuGMfwmT8nREpfqhr
0e5EA5bABlCmlA7WWOhzum2W+aE0nuoYD8rsX/1ZfsnZ/zlVDZ1+Z5M7Yw2s52eya7BaJa8zGp92
ItmKJikjA5BeFree54o3C+rJ3oaBYbO3YwaLebgxNXVDwxK8aH5bWfITB6F1cfmJbUJ/5Xj2YyXa
ikkwjWTRuPugYFiIBxP9fpah80YB7lIimcGNk/DYNPrHaACTQSKORsL1fkT19JrG5Z1bmPellQaH
rOAOWxK1S5d+J7B+ryKr/XRQQ2/n6t4ei25rOxmNYeIGh3ycWF5MK6ucna0H0Ya1f/xkCZZTqfas
FSY223DCNduvbGctfM4mlycP6y+3pMTn9blKEuW2hlKYe6ljp5GrAb7ZrunJV/TJEV1Dkl3MShYT
ZfOHxjEHTbb5cMg59PFVrUQUxHuQvThhuvUgPbnFSUU0ksuQzK6CveOR0KPtzWx7Ef1tkKwdLnVB
mtLK6z2XlWeIuYo+erFayNAJd4nRwbPwLqmM210aYLniYvtIUWrNrfcZANHZFEZ+mwvkFzNqTyxV
W8thVDDKoMEoZgNs5p7IIs6pblEkbxa2ti0e7Gc52iMj3TrfLNm8WYLXqHLLbWcrTW5PvVM92+2E
xL5zxmChnM17sDDdQZWc6ejYKmy61jv+cuuuReWw9stP3wfvlSwkKlyPVWA+WWhf+9/9XP52oSX3
pHLTqqhfBZOWoBL1iqgOVA/uUxza9sUo5uvk9Pw2LMYAbgPVvHbqt11l+T6o5W83dh6i8aF3l5Gs
LoFWdBavWfUo4+hXqmWF3P1JxDk+lLz/BJexoNfYrGZoP/P4Ykgtj+7MTQidgdsa/rHqLeBXJdIC
ggg0XufZx++XMuFO4aG4g72NYmMdh2SiRHCp1roK6rUiTcCyjUuNTi+x6JGSyGLasxrwSUYxS9eC
KEP2KcnWr5YdpabKM2GNrgL84860a5JRb5Bp7YKaMMJAz+m25y6MYZG5Qp7LkZLRb7lWmzNeGNaN
4FGRXW3SsiAO2m3urRhHK1DBBTGD5xm/ASvN6A4Tqn4ModiyMcwIjD3MrfrhhH56tRG24yueboHu
bQJ/51+JH85rGIc/xl9eAydWLPSfCPiPB5ES7xsW4LRN36GmV2gTf5utJj5roWlPptyFcbn3h5NJ
T7OL0u5qNSQiUIf5aO8w97C/JzHj5Hr61AR0EbPLnaNIDlLW7+ZMwBbVwx3hVjj5oU80qniirIN5
AwVVqkXeP6qvfgJQNAUkODUf1YgsoSmse7Iiq+1UDzd7JM+xyTBxipnRt5qNddWO7cYaPL0xNRv9
3EyA9PRTduhCOvoJVv3KDjzcl6XBaRXyWbtEyoO+VRnECuFqezsSEM5GZOEb2O9Qdo+1TM8QYS5d
g35UTuQ46SpcA/2/j6EI/fCgnmmVvRDz8w2UxOPWmphIsCjPyZyFlvZVE+5H3sSTnQzcZRhXGzi2
UzFnu9QvOBikA5LfUdcEhyXMFdKYzZk7pQmlrAdclI3m2mXxF2W9eYoC1isCJcic2MYKHhBFS5f9
LjtruVU5PbtHTAJtNAYcuY6PyhjjIum4N0YQ/jqNi0NvNdUlacsr243vDugk2gOUEDC6X1ltawBk
3U51bKC4aQMVXz7C8lvumU8/iWwkQbEcvkaoURtvwIlrVBzilgfrc3xtHMPiefUumY7wclWDvdEZ
fKCA6zcMVbQrCnLQcM9B0rvrupSVQ5L/SobhR1Xz1iktZM5+QLWAA54wXnvcpVX00M69fKl58zmj
tS/hf4Vt/KtFL8taGOgV4z7uWVuypp190+vmMHkBi8WSLXDpnDE2lLxnBhTQAFaPpZF72zD+EQsz
wRFkYsih/s2HadMAn7+HI4MkXxeb3LBBZPkv4uITALgJXahoRtwVt87ylyJBnhADDaSYsfwtM40k
B6FWluSbfGQ45rqMhSvpXzH7FIeuJVHJwwWGdwmTeZYde5ZdaTPwj3EfUCCn+4AJQwC5y1XBY4kd
indyQUi3dYBO76xKXk6Wc0j5AoyD7F9cuaKBf4hjlvQZYWwZYhRscORmWsTJipFqO5sLB6pBTnsm
8m/M3DwBE0GeVU7vNhDNqtW9EeunOam/8BDs4t76tMPhtEAlmgbDvB6Su7EdG0CyY3KvazLkWBPc
9EQfm7dkAyF8fw4n/wQZAHn0uZ+Poz3oPdfRtLKbeFfKfl5FPoZPECzPUteP0BET1j+bCdnwvqBZ
9B3rTZGZxCieBMehNSje7KBczRMuDRnG1d6WOOFbX14maEg2N/mLoyrADnr+HOLo5kmYFZGnng2j
RL8izMWh88Hx8mH35XWqp21S4iztPfZSQONPck6uslA2HOVyn6TlGW6v/aNxvhnhoxwqpb12DaaE
FCM2U2QHQ1Cgb6oU8ZtfG9lZsx8iGhRTfDjlp9qFj1p19YnArxC0Fmx+5MzdrnLi14kXysvaX61d
VLspMRTbLv8enzJxcaY8awc/Au6fft+L8nHK+NYE2TeJDC67Hn++II23ubdj/v5uc5b94RKFG0kP
nIV9GYqMSXAAKMRlQbUOVPkEb9m9ROQRWhYk2JhtpBshw49LweSE8UPaVgc/zOkLOZrSgDcPVxDK
stRJKE0cTfIydI6sD96qlBd5BPIai1M8z3hvlX4eJ5M2EYP1upl4UmaHwyXHPZcaWbHxA/MnS9yH
mHfrswwgyxWZcd9F9bUcDHXLZwJ/+pKb9Sw8XK1NpFbM5tV9YFKqBO4unatgpQyCL5rc+g0ngMvX
VflrSgrPmtjor1YXLnMYja1umS8HHaUV9wO7ou/q+gxwtFsUl3wS6IWwFxAOwsWaTuO+HNOj57Gv
6xg64SBl4YQp/uc0Yc+tRli1aV1eSaNVG1Dfp7wWzj7GPpUOYbuFLLDt0IxuzMUpbtj12UsfLHTz
a7OngmicmSCLEDffGMYZG0PDfJIxkEbwg2ZKPSfwKQxG85b6qOjixhfoWfL3gZWmJvqdQhyuuuf6
KwHNSg/BD/IzWfRnaPXQ9my93C722D1GRHa8oaRnlm9IsD/6BM3A4EmMAS0pIEVsP4tMIrMIjLNs
pPPkMnTd2CFOm2BxVnc2Wua6E8mxJ314WzSFOCLD+bIbYGlk5vA+Q1u2lx5ZnV4Tv7hUtwCInOYQ
dF56McdgSSjxCvTbyVcaqfFUEdyrE67GQGXxnYxagYFm3gYdiBfTCupdVhfOzgXPzAIEHLjvlMkj
WEbeVSbJEyY4UEesUYV0R8GAAdZNT7OTmYsinYBNa0KT6sxT/rOyne8hkPY5k+4IJku/sOnoDoNR
1geHBpRVQn8aE7SFSCRzX7CBdId4BR/A1clPb1a/tP2VD7/w4LzkcTL+YLTC1G4JHx5gXDa5gBkf
phgm0jMwY+5G8I2JnDCvXZKvINryJstYmGbkfOxbwyqPVide2r74TGjjnuI6f8s6QzJZ495X1wFQ
IW4x1FAXK7WLW6go38a5My4tGzTOYOo1Kb34Jal+o+zpmS8UYhuPmdxaKdB2/ksBnhp9hk6OwnGI
FsjNB1GV6V0T4wes6yl+9NByVw0KujA++j53KgUjj5gbeDTAt4hlX2SbLjcGNE5PoTYZgn7rigHt
KBOS153yLYBlumq7JmM6BIeDyNPqFhTQNzw6mlsAPWS76KfZDbMFbfPk0FjIDVIXAS0s2HFTIXk4
e95ej1xYuSmjK2zp7jiUeYg+EhwJV3HPLGoXfFj2/BrFUNldF1tw6vsBs8e6XttxGe911+wUlNmW
aSATXmhLFiG5wO9DyoSbrxA50/di9Nf4PpmGhJjLUoaQzogvT7crTqWSHJVmfFiOR6J9p89orJwT
rAfjxB73s8i9kjVfFu18u76TEHfOPhwpTAPmFfG2/RBF5SO0RWOT92QIMCA0WEf11aHzrZ8VNdZ5
ArnHW+fnQHTP3u697gERj0m4c/4b9+ABV7HH/qF/NP2h4yr4sKX3qRJn3mEzDhF52sdaaWIPgqWq
auTZqFmT22S3I820zXtwUhMDrXsdYr4UpiM2HbyZxsUsuVzdKH2i6bnOtXl203EzjhIzeK12mAuQ
neYiYHx95icyhYEGz7yN/f7J7LrpBFeMxX8fd1urmPotvBhKQC/qdrOafnjATc+Gm21Lgfuc6dtF
tUl01ciySdidzsIBpjkk1mnqMLwGKJHX7TB6TKht1qd1+F4LhOI9NN+rClRzgDc0oyAu35OUXV7T
jnAdEpTCZBrgIbLczexdKNr6dR/LlySOM5wy1PgL07w1POdU559RWmVkZfBgKm2d/BkjK3CjJKZt
INxiZI9Eq9w4NOGGicctKlCR1L26tc1EF53BtuROmj1Fnd0dQ3mbE+op7Zb+tS8moueU+SMDkb8D
uentwVCEW2+5NVvWkfxtmh1U46LJULwWzln9gG0rT6WPTL6Y/aPfTvuuD+6HAC4CsGwkZCn614ZF
GpQz5EHS5a4Shi9IkIPdgJtBNZZ3zoSDMi1hiEA5lF+M+aQLZxE40YWP4XMTuASqAdW/kCOx7kCG
3KSkZYzB5RHoLN7nhinlZOlNHDl3usYYnFF9Xpsye2MyQRCHLlH/lt/0sqcW0hPKF9sEtSTYgjhE
PqhqV6jAubhR5CKhXDazqj6PovawsnhyVdrUx0lTvPhZuFSarDk83z3aw81NHAf2yS5yKsLPCf10
IgZtyjJBV9keDCZmtnokVsWhkZmbZOuRqML4KXt2OhtXaZ7ykpBrezR4BqollS9coK/aSYikmm5k
hoU7wKVbxrEgBqDtrjPXOULDBd4x8fSwGVpp3WcHH3QV+MHgbKZVsmZ4R655kUCLM+RRBuYus5E1
Mlb9MKX9FBtOva87fNr4O/HQMGeZAvMoR0UJmJWPRkGn64ucUIl4CC8WCR5Vy9ld4HvcMA+qOwbu
RjTv29KhbMqwAzWQBiI08tQI1ba3gy+MIgejq+fdiDSs5FfYDHRPq55KCM1cUap3LI0XRF2L/IGB
Yh4WhzBQ/BbpsPiYiTq7GCUyfzCIhFHn+Wsci3g/6GKZ/tA7eLj21mHhv4oKsJFYdAHjcQRDczTD
HXTl+GRGcl1UgToQdLdzIeOCg6QxlHSRlo4ueSrep8lt1ijPv4fRvyaEaZwIAX+G98M/K/RuiSh+
JL61JPlgUdAo2rej954SCoWYdm1G4JsKPew7ANNJi2zRhH6K0jXcykTAUPBKyPOYBMEMQ8wobNY5
icu/prYUjSyK4EsUvTV2aNH96+7gyulu7niXk/wIMaSr9+GYPjVJZtIYhmoz4gXS8EEeOLeWRdC4
m7Aw4NSRW6SK3ckRwbdlEm/UuRdcacEuTHi6AebuVBv9DKf4tWSFGPltddMdXVYR1NbRNCO1G5xB
Yg7tyFdliI1+HiKiaOuYZQuztIgUJdbqq6ADoTGVvKFdr/0VIpFgRkR2HAF5dzW0eAWayse7+7Ao
BYmQP07ai/fSEIJYkgKXP/uSVaGeNeKQVV63X2OOCArB8MaaKTiHQT9lC5RYLw9NBRcCZgTVb2lW
+wVCCWylOjZudGKkaF7Q94PBLakJkUZc6lCpq0HbxmWEwj064aKD7GLezNDSR5YMJb4bSfHA4PMG
VYCooTQ11lbP4qHFnc/grVEnYVblwYoDVkXcbfRnKbhl0mBsdcbr2Y2sKzClPWjzMWZxwuSes3+U
U39pDYrlPGu5w/MEYT1CqwhDDvVaNPRHkcGk1XmM8VfH+DGCuDultehOtUzUnlrgyFcFJPSNA6lL
c7AXfnKGxzJtZipfVlYtbva+RwHN0Diyyy+jAGwHnXo6gciHXL48MJ/XW+TrbLZH51doiFMghndv
4ElxJ5Y9IadYm5QnuygQtcfx8+hODHUD6mIgOTh5FkbOEHoMN+EMeeDxvfLL6qAF0kVwus54HXJ3
FA+hYNgyWeGr147bqnHMkyt1tndwynDu6XQ3CuSECqUbedD2Mewt74BUcEMns6AiGBeKEJNV1yyR
pNOcI3rFbm+2ZMTZY+CjF5+6/vQfH3ahjXwrTxgO8qbblWBXsCU+ZD6T/NqGxpVEaGWF9sdTPXWU
wiOMJpZw7QnoYL2B5D8zTAy8k1sJc/u/wgm/PQZtWKGNvnrdbKB/H/SxN7LxHVEq8+1GPhfofK8s
e9pVh4D+va0C5sOESR3+fNpXMw1VcTXsFveCkdsHI7eudT/Nh9BLJQiF2ABm/p8PiWvUIGlkvoVz
9t//4M+XWEwYNxNmjXkAG8+G+izNrr9NC1gfzh6vONa2w58/9Gnh/yP89l//kmHc/P3f+PyzKKFb
hlH7T5/+/bnI+N+/Ld/zf77mr9/x97v4s6bV+W7/r1+1/yquv7Kv5p+/6C8/mb/9H7/d5lf76y+f
YKWJ2+mh+6qnx6+mS9s/vwVZzMtX/r/+4T/ix5+n8uvf/wV2cY4g4/ErjIv8L8nkDuHZ//rff/4/
vm/5B/z7v1y+mqKNiv/xHV+/lsRyy/+bI11FUrhSoP+V+59R5pb6m7BcBASmLU2BTYsw2hxj4J+4
cu9vrlTK84VSDGX54L+izIlAp5PxSXSWZBALx/7/SjLHh/rPmbeMRHgLCtcVDgBA+59ShOO6nUIX
uzETTihIYVZaaJjYcEkpF6Mfw1rSYvpNFuB6ku14z7CX04sohpIJNk43cJdiN1fq14xoAfclM8M0
ip4sTMQAjTAnM648sIkimJGcvhnQrGfBHc2DYEml45wY0RUvHs9LYyzOPZncGs6onV3GNR4Oxk59
cwTEZW57MbwJFssbP4zG7TTJO4t57BrOlLdDo5rvwp61wCQQRQuAI2HfNfeMbjgzljM5aP1xHXmp
Q8xDf1R9vrdwtK485GmVtw6TWK/t3D8JC2FpahKKjhL90c/NpzYP0gMMJrkjftJiQfFiRh4LrhQJ
CMc4iS9rJ8/EOmgGczdIa9zhO0GO91hFdKWRd4QPX67bojUYIdrNRpTsuYIcZiZ6MbAeGa7hTPyc
ylbexx7zyXqhDyrbWGwZVr7zjOyEkLC/xAhVfDAF7NTbj9komv1koskkIoT9EeKh+VHmRQaVau8M
nX6oLeMHExFKVOHde6X14rZddiFT5YGtIyWp3Bj1CDRnjq5+Zb4pXresTNf454gZbkxgWHP5NqhN
iUpqW/Fbkv8+4GXgvIXjsCoyTIBiIIlSVCFT/56/Oa5fjC5M1wPmVcif4MDqskBavZwVmQ+buO9Y
CiKnaPrF95uhudlI78lLErmx+iXZx9Ds4gmoamCWbrmZI2Mn/goBNqF8cmuMhdxUrQEhWBACwFqI
CiQYsKwxQSLkjdjjmJTpPoXjQass1l3P19YRdnTy1X4RFmlsRh0DmOmTD2KhFn6MfsUpYRbR3eI0
RuuLhLM0nhubIAPK+kOSjehavAtk7eGemfLFFUW6RC8klCLA9eYAWbhiISo7GmytSuc+8hkS4v6m
pGdw7aQetCBQUna3FY27AK/g2pokuGx7dIZRO7GLz9ntdYRLF+My142bN3u+Uki0Ox9BN0hIJhAc
Q6eql9869YOjxyRMNOJ7Uv6mh4iy1uWAWD2VW2WRXFybBEGlKatvzomNa4afBuPj9UKT3eqcnI1E
dldDTB3lFnRSwhSIsPzf5J3JjuRKlmT/pdbNAknluKiNzYObD+azbwgfOVOpVM5fX4cvuxvoXDTQ
694EEPkyI166GalX5YocKe/TTp/EVOCYSmJr72AEAtvZEhah6JR8CUykzsDliKNUG6Jf+W0RYwpw
333PfSq7YZd1Jf1sqY0/rcbMadBxWTMyr0j9Bhcd1jyWGNVy2ksjn91Unr3rVE0Iv+nBoyt+M6ft
ndQ9NyXIPs3w42JdYQ9cP5OXyLZMM+66o19gZdpY4JwA0Yk/BwbGxP0yn0lJl8kH/oYryDaezPkl
KyRjWED1I2B9dE8N9dtlgZaNzkdlR8nJmLqT250ULBaLXHeTZkBGxUA4AyeJFNNTzIawkeGtB752
Bd9t2gXuW5nSMFqwt5WJRwB3wrouHOe5VQXRqB59qPX7bzsmrdUo7A2YlQPfxV3KFqlPxMACCcmh
Jl254QkYic3Vr5ZcJaL18RyEp8YBS87/AiecfG89ZwlQ4bwxL0levkzuI9ZL0jXc79pI4GMiOiWg
dwCYgltMUKevZL2NR96+bZwSOpQbu2lfqea7+GNQb8PUbVZNMBR7k4hy3KDJLGFZ22Hb3HDPwd6Q
vVlDiQXQSz8caJ5HQ/Y/nuXvzCU8kbXnNja+WVDfeL08m7NzriZ18g32Hxxbv1m0MXu6Yp3bmt2D
ykdzT/wKlj19A5uoJrbAhfiDoF+755aKougTWOB7NI4po3UkIIoEIxnt4ZWRrNrgajlIm+g48Mgc
5pKNhy/4Ch3GVCGt8SbMugczRXGPnMreuTPb9r6dsYJE1dqAXEuz+I8jRLrh1kpQQ4T3LRjA+6gh
EqDiiClT0ZMRT4cmDngQ6qxZzpr7brGlVUkfbzNOK7ZC9s5y05Z3mr/3R9ZuvEtfcmCKO23jGEjT
vZbEeCs5MQMHD5jt76IqeBB9Vr45apx5hMOEashh25GVwAnRkXrmU0O4vKWQT2P2kPHaV4axLS/m
IH4aPGIby0j0TtjiSkGFBlDoAdWZ8kszt92+adkVQeqPO5gIeaPeTWzAPdGK7dBtelH1d62bfyFT
k1bAzztqLEjWHl31yximiEGYrYpXtsMp5t4Cp2SrpxR1qbbfizpEEFIESG0dfrK1j3Fp40Bso3Mt
q/DAdXTFkuoNUxP3r9vS5xlya8xdAVjkNNvLXoqN8rTFdtW4dM9C52BZlGoA3ua0HngYpYZ6ESCK
b5RP1sloQjYpH4PcA6RerBwzKOODxAwbGIKPfgYhWlrjY5tBasrsYTcbGJXcJerXYqbQ46MzyTe/
RLLVThg98iQij0tv23Xdm7CGR8npdAjTJ7MWmFbi6j4ogKcLDVJjgNZOSh6hB2pt9mp5wAlIra30
krYYSBfuiq8IMy/XMB+MwkDMODgaY4Alx4U4tDRMJx6NF9gmXxKzuCYzlY5lzj2RGpD62AYufZK5
3OYZjLF65gB1iDSs5FIV6DRHf/TBJQn26UNdkKmEclwXHjtSnyEhprvJilEKASydpU5ulO6IHy9b
0Ihauz6Qvw4vpZU75tXOJocBIWhCCyTKZG4xDSMtRQWhKwnMMzg7/ORXEljQRqnso22np+VRauXw
yxj2I4GrrUJDok9C5C1AaxAIQYjyiemoTn/WuRK47yipNt/rUB7DpHe2gi5sf5TUDMA4cXHPi8jb
pD5C01yR9cp+jNlL95ILGT6deadwO68zgmFQCY41cB8TrPrK8LGODthjhBZbzRjigA7aVqb1F7jW
hrciJrzG+rHmPaE3FxcDwxy1hMTtqvbGAUVMJWg6bygNIlKFUTZ17lxI5vwccN+2c/FpArs2kE1W
fuPfNkF7xZbJTjdrlxidenR1+O5m6gEsRHGwNaLmPHBWuUFEBWKT33Xut931hKNy/KCJT5XUGLBo
DBrIIxiijWKgKrsMP+KegHfAukiaV0HD7cqsyf+X1W3SGOlhaqc/OeM9dntJN+tgPQPxH3cN3TV0
F97JiG4Lv2tfNIk2hTmVZCLvneEpaYb+4FXZZ9ZjNA5c+K09HW6b2jTvnda5hsVwEQ4oSQdf68Zr
nJcYAil3ZzBMzjHcK5XC2SxptCmaPzH254TsxTpP8f+q/HnK6gG1lsVpZ0i2TvSzy13iA+KSmpwr
ETsLqjP6PYGTLsyPZtMQwcejqhPUuakjBsySrFbRTRyW3po6ujC7wVPyVE8WGrRXn3pd72yjdgld
mNeqh59U1g9Fl5CNP/EpUuNLtciYhpRRyDdKMxycykwwMmF5NfQt2yr7U035t6PaS9t01qqe6M1M
TFAlYWDCwDYvbVQfWoI0nYnLQ1+AaDu7abR/bWhxomP84jC4mXV0g/p6toMJwoSlXo1KPtSi/CCX
Ze+NMiC1WjcsVjvC0ZJOz9cmYiODPbXdKQliA0r1Cs8kiJNOrweT3/kWeEAheTOvSmGAdUsTa11U
wYuZj9+BaWn8O/lf32K3Lnve86a1FNKQDHNU8wOvMDgPoXcug5ENUlbj2tpBv/xMWqKTtlt/s5r8
KcAvEzaCxEgNAl1ye0Dj5qrzI/PQ9e2H78NtYcV3Fj20PMmpRWlL+UsjX+f326j1v9p+OtFC9DHp
Jt2JXL+PwTmqzUNbup+2doFCpxnPdSdIPXvZrWkNxFco8EKdpUd7Cq+x4aSEFyI4UYmLcDg8SD0h
zMrpJyPWojMgwbTQblL81Xy0xnuT0cYOgNBU05pL1YYmSGqaqX5eVxqIA0ZB9OYs2C1XGhwdjFE2
oUoWmcxNUrwDv+AHzs6cyZUWJp8AX2B2F9uc7xtF9jaVGlWwqolzkexg/n0Cjk4/ld2nO6ed7vux
cGlwhYwurYOnl6KtvTFrrjRZMm88NsBJzGA8ZSzKy/lRaOyqXWmskk5SWCygIEcZA0aBydiytqYN
Exw+VmpH74MbntqgBdcbBa/kP0s4LcxtbWl+RfizbxmSCVfQpMGWlTRIiWbb8moUHD5rqrmrGEs8
pqUg4Kzui/Ao/ezDd5PLLPo/08z3DYGJ7bumXs4dM3ZZnXnhcZaI7u5zjM1w6mOOwZAYNw28t13I
5rCW7XcIgz2zSI8U+GdGjBGMLevGGG4HWeNAN+pV5p8D8wo+7a2kTP3odh3KlVduMEDB4BkAPFVf
WVY496QmLGB90a6dMRRXucNNOx5XdQiCrzDC3yrhiGnx8Wyd5N1Ss9yWZXwnS/b4UUiZrCPtSxpQ
IGzXW1qJY9x+xXwJxnLYBpnJe4B9rccbfj+RKlo1KdSzksgLkQrOAjUZ+VPVzTd+Q2dbDAK31Opr
inx5caxyemJ/u9I+ID+T2tMNe5zjXPbVfUqlRj1QejfwGA1sQfYBIZGNCK0XuhgMhNBfMtd8FnK+
YVRpb8Ds0T3mJNOxj5KaRHWC74KDjHvnoRxSuW1Az97Va2V2/b3bRFgS0SX2/cU1irs6ns4Gm7Wj
16ZqE4YJZqEm247Qg2kaofUBV8pQEONA1YF5Nj4buQE32M1OxC+mSR2lqp70aB+0EX/BIVfrqgnR
PMtDlWlsLHF3FTL7GcJ52g99hVV2RJaw/W5dOQW2oq7d+G480rKck3AF3VlwVq4U0/nKS/y38Nf2
s/tKQH6ZendfKuC5wn+Ni8BcbZLwhnnvMxXxTzIypLhmQcC/cvbAJR5UYuO/ww/ksMPHDEQRa594
r0U1wHdEu9r1VgEHzqmMLT22hEFiDqIpLRp0EIg4orOugYDipn9MxbVkMNtgl/nNLZzBQxTjxk9M
3LJAPnFjJiey3Y+dSXIa7kbE80+CLC1+8zwotmR5jHMzXCzJlqN6iEXwXNk9rgHlnEsQRW3V1RC9
3O/Wcmq+msa3Ch0KkwqCKHGCO85tA27Q4XGc8eU55PYY3LY9TinU7KfBk+tB2CbbH6xaSdrsqkh3
PMhOeM7qJnpkZq4gNZY6I/0OCKWQ0+sYxx9MWN9t0INc4HOfNPQT6Nmsofl6DJYxru1WPjbEXbYR
snZJQzLri2GCFDD5NwOVQkeB8FQGnr3jWv8NP5U/fxqezY51D36MraagfHMxY16YInavlBJ0C/h9
kwpydmoczqZd65tShidkLXYA3hFYg9iM4rb3NaaSfmnVy3ig6RJtdpOpjy0hkmZu9F4Mgrh+THDB
6Oi40FNzjOp9ZKIM9YJgrdcpexNHNajCsPys6/IwWA5/qaixn8fnICSJ0ScWBSACHf4fpfR/irb3
sphiWf2bhvxvv/3/U1J2/f+bpHz5LNL/Q09e/uv/0pOd/7Sxp3ghgLPACiywWv9LUDYsm39mI+aG
qMa2TTfe/1aUbWRnjUkWcdky/xOmsGuGHq0UlnB8//9FQAZ5ihZd/+uDPf78138gbXt2yCXYsUUo
/MARiOX19+c1rWLN3/Y/KE/DslNqIDd5wenwz7Y7PBp9oqjZYQiW0XtOnSWL8HVdE1DCHwIlhk13
NidfGdjampYHvPHhca48g5VgzoZRjevY7hFicGnUQIUNG7ksY7GUJYO9g3yIxaL8QlRkGxNE70Tg
2z3ZpPkYj8/wTnDpZ81D2LgVaot1pS0DEFQVoyJAVvMtRsgEhwCJlV0CyuB2akmEN4uRcEpeDYUl
SVkWJRJW+j2XLiE/RDW2SZaxGmk9OYxO+IdZBpYAhisn9C/mbDaP3lLllaqPMVDlKcN3vIrxHndA
NFeImNGmmD2u+R7BN7ayLMgQAwwfBo3qos+8fERROaoueFexoLTO63iDdG8c8hdSyfa6GmLsdegg
UUope4kVp5CrfsB+mYIabC116vEFgPwvT7Ix/3rpX6U5fVBoBw/eZyM+BntPsp71uvaxWjZaFVl9
28Eeabgry4F7RuMz8bPjwlCuMvue4GXO1e2xEQ0/Z6Z9vyKtUQ7jg6swJfQjNAZLfTrhwmKf6Wap
sRDlVnOxve51lhneGDDhk6vG0xSZHFT6Iwib7yqqj5Gcjiqhy7WTcAYTsoW8dd4BffCvZeNzynRz
gxvtaRSLYuZ8TMb4NTm4o2XO9TJmURfmpORcH6t6fawTDFxJRGy9GhI6Mwgjb6fOBP1VhUd+A3Uv
hVvdRRyCoSnzG1dOF12b1ckT85PVZ38JMUCvbTdx07XozGB3elagZgPYhwYaXOGwctwUs6YThDs7
RlTMc+QEiy4pa8Mam74yj/Y9bvDDbjBcg46ORXAuUzKfXPO7P6oT+RwakqD1CAnZMUCc+uEhYRuy
aeuSxN6ln5FVCuFlmF5I98xkCnwSl+gQEX0glFUcIyyhKVLa3iQEvmo3vPbx8IcPOSUKSrcnYyZ6
KHCUrOqkp1SqwN/Zw0eeI+eXuYj7Cgp/moe4iGngKKrsfs7inzZJuq079e9g1OLT5Gfrvo7eq+Cz
MXJQMSSeaXvDNZglnEi8YrDHyCfo/+vErqa7pKdZxn21x5cmmTlareo89HR6QGJZXBCcO2LKkY1A
cnObQ3MT0wuWt2gNXc8Hz8PSP6u3rE33FICe4QAtnSJyXttcEaA7xXdFl98FiXUzBeWZwZp8kHgJ
ie6tOzBgblh8AIMqN4ZT34DkQYyx8WMGO/KEl5TeiA39XcdC/NopoIncwwtXNDeE+ZhpdXfX1eMr
iJJPaSHJ0b0EjDBwd1I7/JsptHdhmtk+rSiBAsqqjWDb2PrWTtv4uCjz3ZQcW4uKI7y8l5owr/Cq
vbUIcbKwuQnIj7hoKWI13trcOwhm2JXCvTIl3ncGp31V0V43WNmiZQTvY+qiOU+brKI/J2zHJ9Sc
K2UVXyweJbM3BkEzudL30a080aOKjDShSA/4KTDPFWifZJu6/k1qw36z4K0Aw99asaKEM4Pj3fpE
rRMvvFO9PJF8+qN24jwX89XU3kvX0TeVB7U+GOBE7QCKJtD9e5K7L20/U70pBuw+NV0VLhSxApiG
jVyj9d7kzbnyUCuKhhhNhCQEP2lOgGA4LsTnLPoeg+mi5uiAp/Y5IBxnBTxJo5U9axA/GzWQ/R8m
ve9oO2h7g4kpggnUXxITtbNIAe8IG/RK/hgypPPq9NXaDvZsAgm2GuOwbe0YICFjjBz8CkJCQO1s
sLXn+JOeE/iKuttBKN77anwJQ4X4liIggycx22Mb6epUjy4lARlDnujggxtkVFOnppeYeVLOMNab
oOI2QVw/Nhuk16pBrCIOt+VF9Wn7aHF56d+6dJLz4OLMMmvrqDi9AZzMR/x3GXl0bePMMN9idHjG
OJ8dBbgoWrkIj1v+AcybLslBSWLGNdGDLR3B32ICPuRIQTSOKywoSoAPLOyq6mqLZMnQLqje0QOW
Ock9ZX5bMNzPvCrXsU+oYfEs5XV/TNOHMjJ/W80Z5RnK3k3BvfbR9kg/GRuXmiivSONNZzw6ln4X
VsLJuanL9CUO6pPb0+OXmzBkpth67FHm58z+9J1CQJtr30lzuLs6XBZ9cfBqJAH/vJGnCKWu7zNc
6j5ogDm+Mxeea9a4T2NZzrt64uY+Dhh3Jw8MZchFxR1bxDaHWurkib5I4tFmPG4H9V0Rz89APU4t
0QNRy3U6wS0Q/agxERt3iPL3URyf+WHekjb2Vzrti7UVx2hOBfdiG5rhIeWhETYSosniiNVT/0nG
CuY1TqA1aMq9QfsTNpkl4UzAZHIXBmb5Nlqk7qu0KHdyaHAyQ5ugafEMOndwGa/NvH0xg/6sqGoE
wYpfnjIKnjJ8KD6hA1ghjTv8tCFvTHKbJ81GYhXr9NCEwRbcG3Xi3vQxTubFyGqcNsrcRgYXIukX
JgzkrrlTyUUR7eS2wkZ5MBkwcouaBxosuXFMr3SmXfosQzo1cZkU8qkbWRyozP2IxpOwliWM0Aeq
7ibcPinOmbVfs02u2/jdy5jPmnLwSCHF1flfv7jJuHfs7hWvwRJ6VhfTXuJZPaRg6RnASdybymVg
69Ok3MWK1GoUftHuk9rmJg5ZcmJTvMx2CjMgF5RjjoJbWHQxRbEPihgCdza8W5712s72o5U5CQHi
FACuc8ey4FLhZdwFcU0viI3xUWoUQct8LvqS9KMAU4osBwdmFsVGwqVIG1oXJu82zJ8GMiz499uD
dP1HzwjO/OcfHaQz3WAWq1HZdi3Euk2RBR/tUHy5fD/O+eB2awBSeuV23qs1spDWBk2lCVp+yIra
DpCdSLUN2Bos2PGVRvApsvsSevsqsFuuQ22BnpNHT6F68LJwb7Rtzb4uKrbpPABVotWRYY0iUUQu
UsFkBSJUidl3b/08xCVRxBnfEc1riLhemzT3ZLGCzSB9f2nrpHcPskLsCGOv+NdJLYsk0eC8BstT
Mlr0DnGTPPulCg5A32hKjhcO/yJ5wz0jlcJ9LuODsy0KZ5uirjeuYkudh1BYJDE7Iybv7Ewpqd2R
PQvRNKNJt5azblIPSLbr/DohJ4Yqhvsc5AqkhKS22fmK+FpnzmUqxes4uMdxDMgfFcWP9KbtKPOG
QNrA6qppdixJJ9q99UsDxwVZ9QwRCp9fPnmbsLw4VHztDEvd+8ZS1jW+DPlCJul/G6MhKTGgLbEa
ecQUtcTgxh0lAcYZh9ZTME2/LJ0wIaTBPV5PPmAbISlNURbYMXrUm29cGAxhH7y5M9pY0FOezZyi
afPmaA/hUzrwLbGP27TB5dgOgc7RJfYQ/Pmw+AGPeWrtV3rN0ZpsSaoAvwbLMv36AYS1rGCrKg3n
xvQO8Uyllt/Vl8lgn1eH9VlhEOzL5GzTN23YIdnlbJ155V6Z3gsrYAqjkvIyNEQgAjY1uMl+khyD
WNa8hoZ68jIEkQEjifDcr8Str2Nr3pBAI0gDElQ/Y2wcI9T8ji6H6GFQlECYUdet99QVLckc9xh2
xi+pULaqCCwyj990Ktgv1jdz3L94GETCyv+e5DdSJf+cTqt1ZZIvFvmjRoObhqRYhVP4KyTIE5zz
AIxgxgSN+wsF56936FFFRncAkMfuKuPHtlQPOX0CgKPDowJpvAPBaFlPraYVgMPv220t+HC0qiaO
BWOkPfolZtgqgZWNG7CRCcF7XvT1dOJL+Tri5VvANVpbn2RBmdlp78IDWELHvDNUc0Bc/JlJT0Uu
Re5Qj9dOj7VgokzPSQFVJcjp0FWYDMAUkO8E74B6cZ/d031CFCC0TiltKsT8J5tDeronYvRBHyFI
BHwO465L8ucsi2/tKT3Ps0e9ncDMUrFCzT32K8DIeFDiIzCux7awrkQIX00gU8KdSAmUCXxpGIYN
IBEqJKsAmG8088XPH+0JR4ilqtdpYnHDYpoxtsCRGQXy2RzSa5x4JwUuEgFMUabQeFeZQLtiz0Wf
asd7lCdxW6fmxpTWcU5NZkCr/lAVS9uM66GghwFklftoSm9f9Vx9lOhP0C4xRnL9gEeHqpsC7hLd
CHSYfCv+H5z/gEVW7qPf8BHrkexqmsifyfVuNHrjpseUuiKcZ61M4kJYt9bhcnGzfAShClI3QPil
RIT3XZUBu4nR6oi3mFgGWqvx9/zFeCH86eDQ22o1gICUEIyQBh7v50m/mjW1HfBCV3R5YIc9Di1U
wYiMEh1p04ZV0UCDpvUds1LUbS13ahHXfY/LYWRKQY6uOCn881DSHF43372lG4R9Bs2kMde6oRsc
Xx95va48ysrly5xPd4RHsMBry90XrIZVE6z8bPiZbejANCCQr40pT+GjtGISGrg5Vpgo2UXXX8NQ
rRIipWQ4SOOgza38Kf7rGwEduECCrdMNyQf8zyNml7nGSBRb3QMZvmSHYqzPqYXXzMMKUs/0gCcu
13wk5iuR9HxL4ba9zrIyXpdzvVEBZ0ol4m9oE/HeHojt0Q6JJzjpGooswp1nMcfU/P8kC5bLhLsy
UjqzZGptE7MZtiJM/A2htV+3mnnCXaCp4MEqptHolsTEVMfqUFJIrPrijd4KGpcNuCQEbhgyKWtk
k0cwHvzRsLWfo4XeF5ZAPFMU4Jswx8lTxC+53fLWbtBu0MbXunIxRmfzd8BcgPWhvOv0MvnRMI2r
bNqXeLHA1ANkbQFlj4RzoLDz0u0zDjVj4NJgUGAsuhkn3JJdD+CYJv2hakNQUIuNpCYWo+OCq5zH
Jb1GgxSu/+FZRbnHFJYlKmIfVkUbPMMvXY4TAIr+sPXYlnNB9YddO8QwQs2er4UzncdMP2Hz5rJv
Uk1FtLhiGuDVYfvED+qiORW+/zZ5Twk1QrBranDocAVU1VfnkdxEWTqk0NTyNXTNXewvvQsdh02S
L1wmlnap7T3HFtv6XkFcMNMnQ+FbQey5DyhU2EggD9InY+woYtuZlw0HlSUQ5SA75NmSzfRDyiTH
4Tg4zmMkI3srSuodVR3nWyjCDKOT4W7yiAhLbel818TYpQG+xpSrzNRhkiY0PApfVUlwPTbA8VYd
YR85vFclFobYQixIK1CeRVZde+nCKspmMskqfos/LKLH16lyqJHFUh+OTv/tJ2RpWgAPqH7jFqNF
taYWYKauFMyDqgkdmbViqM25e0siypQZlOv4Y7I5d2bDzx9BBN41jBUelodVYg7FBt18gsrmM6i8
JsxWTLqEDlnvdJskZWIRo9OcizB9aEvDIYTLD9zklWrCstgqloBJVpHBmfGFoJbXBa/ynBskPERi
CLUInqax/eTSrXdh1D95fkreydzHmZE9CQDvG51jALCK6pUYbnZgcS4BpcPRpXYxAqKz5yv+mmRd
tq+gVMLCtD/7ZFP4EG1cI/iFzNIDedSfLNpebGwOvbL2HZ1Au4li+1U1JfpINWujvI322Mws8LWa
51nFRX2opf+j/XYX52Zx/EfXEf6nb0IvFxG/5AWpyMoJX+grP8WeKA+N9zVAo2I7yqkVeG8ceVzS
oNkdY75FSxvSLTgjddyJNPj0JVYQV2BamxDyuR+UIDVUfzVCHABtlNwESFVp6Ow629ZrY7EI2uzz
IXm5aldgegrs8sqbAKPu4pCtLP7iYHkpMa2/JM1VDDYeea2Os2IrwDnZLOtiot+8F2dMu1Nq8kWN
KczWln0H7nSvPTD1sqMKAvfWJuntJa/Q8RANxA7BNdB1T9ZDqhhPAxwDQhySAzucqPoFDbwSGQSB
wAbAT/EjsbHrGAbHvipSSFkuN6wS+CFfc1J5horfpb113HAhHbVHwsJkOhP6umIWXOw4ySYrTMRz
U53TzD5YqQQDVs0O92j+ODD8w30Rzy2LwhfLVdFTVuY7FuXb2bReWs+ndwU781pyER1jdn+8Cu70
LJ7RlT87/HgH0KEIsEY2H/Jw0gei9V+5FXmrNnd3iWd/t576Ssie+nP2yoCqt3VyryuAe72rHoa0
WuQbuKM0ZqBKwv9dl8WifHaPvV1FFzZhxEB4fhqnbA6NoJcnoTKC1RD+h/KFR/m2Labk3NPWiJG3
NXt319TJjRXiMvWauF1FmHQwBdb5tsZkkTl5c24AUQLWKtTaMRLjHJf7JEmiPSPIW+7ADex0e695
qHbVjOLuYa4lz2fteJ6BH1DPUgXwGbBHxpym7Ll4AjMcXRtwOxpF7HckvAqKkNd5Vkfdys44v8Mi
MfjjaBEPiEORlqx2tRuIS89ImHQVykqPmuMk2V3U1TspTLh+6UDYWh9ZjctNXTPsNk3yiDqS7GuL
CIo/IUaSM9k5umYrNstDsnT2ZAR43Nzwj60DJLUAfJxp9rBVqt7bKfqLlYZXieWFnlTcjgj6a2DQ
fAh+jK7nDy/D5H5lqlomDvEYFqCPRGMe+aov9euHZLKsHTyvN9NnT9Ylhrnx0/QZlzC4aiss2GWI
dZGVw6aZstc+NKhhZarN7WK4nTPVACoTX5R5llgMNXaNzAqwF05Y9+gQcgbrzSmJKAMypQyhr2vw
IoiogzHcpLCnGPlJFap02JNjWXdFeC4c2kBtPKARV3aW9EN7MQiq7qIA4HVc8RqwR0JKzKDxDHWj
jltEvVHN66LrrbXy7BdggXSGRk68hhZOcCXIab49zVnubRmk540T5lcHlv9ytyRQarvGgeFmPwcy
3lp5kWKzmjAWeIIfEeBFrpyC7bt49yx2HipuT71130Kaf65arR7nCYSdoImGJDfIEvbMm6Szd20c
7LPOTe4L/SBZTfgGUfRZp9sSkXPbN3w/HG3V6wI72lbTIrlg5bDt+VhZJqpeFF8O2pG8u8Sf7gEP
grFzcCQZ6Xx1WopRbY1FxPL6axnARC6SEvLorM6ZtNVdK51rNIbOpVCueRM12VdU1/jPBIO36QAO
6q0dN2YBa8Asj3YU1Ei3GAXSnABt76/tuTSvZmr2CAIMmeTuvVvHCMB1KLQBSwdrpI9viUAPcicI
73PfsUHfud1OD/zRbtGP5Mhj716bYPip2v2ZxzI7dPoGshYZWH4DZRJFn6LD5AGBe7gt6EaQLKKP
Glwrp6MaDvR2P/YNc5g9m+6+Cm3msEzZ24TNSbwUvHtyrvbprG+FgeCeJwNkz4ggR+AGZzm177Vd
bSvD754nyxaPJtMsF9qbpuzD24HXLYUKoXcYe/dlZuYZCihu8Wxf7Yn74xShgZkeDiQnnp96lJSH
OCbB2E/1FU82SYIUPldqUMFWj6i4szDu2JAMp6I0956arH0lCcTHbMaPZjHeT3KJS7SYhP5h8Oih
pgnDpvkDXZqyxIb/MwT5t7nwt76nzHNLxfmIey5uy4d/fuFlA11oSo3d+D2WfOUxQxTHSRnDvjVb
OuNldiRHl19SjXkytvpbu7KLB4xOEecLsH5lGvu6Caje9gmVxujijsln5VN1Dv1QSnJ++jSr7haD
OTjdzt6HhkmlD/gdRo+gfeDvRnOAfkBkX/54GtmVNfuZlgDSqXZ+Q9ibC4wI7smAsZiB8fP4zy/t
fD9bJtl8A+8eFcAj2B3/I69pOuAttw2LycBXDxS9GnywogVOsSl4rL2wOvh42bb47pfZwPZPlTpy
dXNP3iWxJ/smYyR1RnogINPE26HyfFRjLtfQD5015VYFYjjQtrklnOLJ4HUgQEbOpAluqCym6vYS
wUqf8lDuqbre+ZWiNjawFQi1Yaex7Y85gfIxWepslngv41Nrd+OmMfuOe3CFypXQJ5bCTrob4okr
MOmVZDAkpMPuEDKirPuSsrwKROuhdd13vDk74untayW6FN6pjx0i1clRj5TJ215YvEYzd+1qaMlZ
eixQR/ZMtYGs2zQiwAVS8+PhcrA3B5g04DWEu0Bh3BJASVW90vMJYd5gnrOrP0jHxV0amgyhElvY
MAm1wcePFVIv0fSy2SjQS2YqCkqak13bVemh7GR+in6zpTjMM11ugLC4z14d13vXot6R8X6XlU51
8hMTQvcwnpKi+G402NK0vY0F7M6x7OytNkm8p7J8DWtpn6PUMo8qWvrqZvGYjSb8WriCfOJs4yjx
DmlsxTHch9vQcjCmBcWbiLnixwVEm7YepwOa2bwpA6qYYpZJ+VBeSDK7N4WLlM5OFIRog5SNI8te
erjg+PPBIiApl71GX47TVftxehFNvR50vwGJTM5nsTHZuTA3Yur+qKtu5RRtuYE8xXRBcLbuhRdN
a7I0rkh3UdW/UvNW4U2cAk4O87XkCsUAatLkJnpxZCud73WwY8Q3gClTK+Z4UKpHRqa+Mv40vOKF
PPSWut6v7Fu9gZNznDHAn5LJ+wLZKbn5dOF69mGW92Sy0PbZCOeB+0B3CoFcQTsa6LEaO1v8FdpJ
tFgxD9Z/83UeO5IrSRb9IgfoFE5yG1qm1hsiq/IVtVZOfv0cRmOmBoPu2SRSRkQGhbuZ3XtuSHMy
H1A61SkKw5lk8SLkFbgztGbom/dOmgHfxF9U4Enm/s7LoFPf+Ns8KeOtIXC99mRl4C9g2qL9P4AM
IeVItD2TyluyFoyfObPiwyD/UGXV91OLbbdIiBPKnJfRb2hq1ux6BuBrB4o7YDLRF1z4YuVJDRxE
NbDTPbjyYjbijRxyFpyu9Kjm8PSIpVCsKdmF+KG8aTD5w3015EMP1oLWL5gt6TaMktKfCVghnLpz
Fw85YipQiSo0GR4szXWP+I81bpVw+lSdwGCimu+8akgHXGzHzAi2aMV/3FA8tnB54WbMzwY03l0c
FL+pPeFPB0DeRsLCpAW22mHeFTMkP9ci+ArETNqyAr03KXkooWXuhXFpTWSSuPwYmgAuZwggcRwQ
sUoN3eAtcCJ4fGUWv1k1FNjBteQHgcmPuBroM7WAp8JlRmHQckpeUdtlL5MV3VmOFW16gF5kk5ve
BSvTtCU7eZkVt1RHuAyZezfmlm60vrTzPcaS8EhskL/D5odUq5+YX0YmnoKoeuT2nGyn2qqPQ6KM
+7FCqpWb0Toq/PEcdP27D9h4lXnpPvcsVqxOKXwNAUHcKYpd1hgEp5TbFX6A3W1vHc+Td2hVf2xq
4w2Ws47CB4KL6Dwy/+dGmZJpsfgTr0NAT72sPHNrGrV5zhJs3VAjDwA+9JmEWAbtYX8skICvY08w
cCwjUj17tropSK0xP+Op9k8k6eozieLTucnYNLtA+Ww9FXtb6lcWyM9QpBYp7MMX4LNkp2vIDODD
sf5AcfLc6Xz7UKBhJ/M+r97NmbZJZv1OmdKekujVhCi0SocpWa6ElzAlnS6iTUJdzYcwS19TBDe0
dmCjMst6sZH+7Esj/hkpvsnTmTY1b9bZqmoFlH8uq6W3SDD4rI8M69RhcGYUoSYtonycv322TrtG
cUvQqSSKtx1eET6IXSy8x7CZh31dGriCfIQcFcObS01KwD7q/Je0HNkqjiFY8LGxz4FP07OapxPZ
deGlNwK5t+b6ccgRtTNp+IyY3a6rUv72O/tVZ0vgW+L+qIK1gVQSf50z8APHwiOVZiS2zlgyD6Zh
TtxiBVcz8YnrHTNrKyaMjWzl87OrYBonAxM1x5mqs65WBbrr85Dg+7PmxNi2ISP1caI7ZQ3mb2Bv
IehX5e51h1h3oPXtMGJmyxLd3x4vI2CeSyA4lmxm9zOyZxdd+FnR8qVNVnorT7nV2QW7GDY11ZB3
zEnkOJXLh5bc5lhl0WHZ+Z4YZPVL8iV5zTgUaAWz4CrayrgJGYdAtrcHcPYUhdOGO7uLNGPliPIZ
g+e0nKVy5dKp3Dj84yfw3dO6qOFoBF5EES5Dyviw67+hmWJwizTVOgJvq3gsCqSJFmR82s7C3RAX
WPDX//0ByxfmWcYj+37+tMbW2A74K4m08hFZ1K2Hp8hx90EX/M67Zs8vbDrn1Zp7AgHda5a58QUO
4FMUBsY6m+l4i+Ab/9KnSmGUZwuVySZX7OhXtOFtZ74zmwWuZRIZ0cVUFMSdEphYL1mZyM4wSs3p
SWWLkgCFmWEG9T8wj7auDn9k7bmHNm6hF6e0DAhsf/IiiiULn22iMrEyFYTe5Smgsb3mhCsf5IBi
dTlvhA/DiZ7Eqm8G5yTBYromjoZA2oSqQnkGg0X3C1bFkwtvcUfGyl7NX/lkrgddvHD4pzOCPZTC
o+WsuLXhc8gObT6uoTdVi6GuvdqYrIyyO2lBCJofozKr7ZIQFl4gfbSkOeUZr7PIacz59RW/U3jf
ynyrrcA9pwGmzQIfUlmI7mDb2BeY/w6MHaMCmF/CdDeGGpCndrgN3fgeQal7hSHFEgCQRFC0o6KC
FpfGB5la9zPg960ND1bVgiRvtHs4qlCRGni62DeSZ8ApG1f+g+a+si68Bcwd108VCLmVl4CL4swi
fWlMz8VoVo+B0s168FvmWrHrc5+aygvF4VOBN4giCyOqCSwOkhU90dkQHOa8o5QPLWYFqtszjX9L
umRC2DK+Wt3WAypEH3FcUm7B49FrZVidtM9RoukHJ5Q9PtmGuZ/tLEd/5NKEVR53rx3BFYz+s0cm
riyduTy6lY+HETtKBe7HqhjWNRO6Jb4NmYfdaFXSEKnAcOSkim6ShOGKS9PrpEoaOjSRxMr20ADW
NQILXrVT44iNeg6j7sJ/UrcjnHsagn0jqDRuf4el+HT7LKZhuTcJpKyTejplMEbnnrF/knlPc2Pp
ZXI3ojFgEt7LUxgTQmozcN4KsvIcWpiwqe2rUUXufoyIo7NJbVrPGG2BDhJb1gYZXjE6rweyK0Ez
pk784kxgiZmB2KADozfogqILDo6L0S4VNh6JLqB+tOh22pJB8RJv2NMxIwL8NJIeh/7QK7Jvmz0U
4AB1YLPKqmlD08H0+NANQbAvZ6z6C8QDg/FrXrM29eMymGfqMS0E68adplMg6iXMPfplNR33Hz+b
Nx1lJMhX2vhOn/SwvwuAzpImSgVjaT3NNjvbLmIIsDYbK0fyhTIpStRBQtPgll6dRs97NFwwIL1Q
9el2fIPY2OUhsOwo9aE7LRqw5WckLpAxoNCxSsk99fbZ7DRcQshqcEjRaM11ibHMOUYCr4pF96nu
5L3fcc8rZg6IoiDZVJw64LOq+shuB68DlmRcmuFGhFG4q8wYsyAX6wBSLrcN82BVoj6Nkdy2cebs
m2KnbfQPWdj+TJPPQ7YDwBg7pBHHDiBGByprnJF5avwAn3iNChOTEUmt3Bo0RZcbRYcWqjgyq5cs
jgCOW+V80kb7LgRb2wyJ60kPANTIu2h6iDYoDIoovXOQDO868dhTPR9vx6nHR3mqgA2h8t1mc/6T
5ajJm5KdTffQVG5+VLwZjh1rNCz9steMHgfeLrJPmCiFaUr3EmL93kqCfVUJJDskSjPaE4eyzmuA
VNjEVNk2JzvXyE1c541SkK+WD3GPOaCmpYlQn4XodvjZmUBFagdja6XQhTWph2Nk0Ipa/qXbB4xr
xcmuPNiCHBX6lt0pbJPlr7s9I0BefM9KGBqZPEw2DJk0J93FNKv6ZFgm4xXkmJia9ckAYbxFRvpp
9ovFab4bOYuPU/Q64Ya90qp0N76e5YKUGe6SqvP20u6PaeQg//LEVSczWtKOnVPs9/Ude1rIrXE7
74aKfk81VadgeGcAl151bsiTHZvHqnbLO+5xu2QMx3Mvupw2UfKrEOHe8czkjg5CgfuYtmoS1HR6
ckZByzR/UUYfikG0V6myrxYY1gGPtX+VgKz2jph+ChoN5xFTfQuBFhC602+MSa5TK4mRPiODmY3U
3S6tHMK6fP+Y+xBKXUIraVgHG6ZrYOcBUc9iDiWi5idbuP4FbQDADCxylUlDIU8Ga5Ubfbm7Oea0
dCAixJm+VAQ6Z75IMV6y3wtiYIpuk4GrnQ4zvYWYRKjVE/KmJTGg+J1im7EV0RSF8KYDtTct9nCL
Zw7OkI9ary4bLtMxf06zczWKi+8RQ+ykktGTF8JSDuEexPDzJ4Hbr8EUNZqoSTo4ZO7Qa7I39a+S
OX6NHQl+QkgYrgn1QgGS8+oH4VQ/Y/HkBaSN5Lk86xGTEBFmWAqVec+v/I5FcDICYP6DWucYl7IH
tcAO2DfSPViRpLhdou3cMHyOnEWlN4Oek42zMbl79RhG143M1rnrP6U266yh8lNrymSP2HSv6xDS
SlLO6EGxmLg5fsIPLGHoj+XU7rBi5vD6IGMo8WCxW95wPCPosMlXL0h1JemhZ7hq1tt2+MVSyKkr
YIZLOldMDgmA4PEvYdXssVtq6EgwMBrbvXei74WORa9cWxvfRBcuvddI0WRCyUArOjfXQEP+SY1m
pwf9XRfeZxebv0xhkMEboWxLKVODOADQj2DX5v1U9NmZHpIAwrAaBxytZFPBSqvMNSJcvT+i8SkY
YuDonMgSt8sSDWuBWIBihKVU/qQhCoUZVC3Wz7Zaxw16ybg1kVHNybZB4Y/5+2y1pBXW0hC7IQHf
IYiU0fY/paLdVYzMo3qIYwiEwJUTq1w7+Fn9LPmARxol8q0eQdvCUQUJXDJgd9kpo7KD5iyjuaN9
ZNLJly8y67F65RtrcF4dazwEZDOHLgo4oPqPaSDwOk8x9jF6iR5IZ9dqfueBOOUzUkpPb8wCHoA/
ueFet4IUDmpNtnVPg3EJjZOyrV/4mt+9vP4Oe9yyCFkrae+V274FAacUT0yDQ/2jAgqxZETuQBTL
quxxoNMcmJvuCkAbRphGpS5QY1QGYZlLHt9EgBS6rnVX1/947J73phgeFPTBvCziZ5+MhFUwecZR
+PVLbEZqJ1jG90ilc7zsXC8lvs2V20tMpnQ3xgwV4oTyInKT54hRzTa9gqEv1nBUTyFAoU1T2fEu
1jU81L1kKrfNY9Bmo4VW3WlTjLKxm+71WOzqOH0ZyRA0uSrB4BUM4GMrwX4VWpfZi16kGwyHOZpc
+ho4sLou/NOnDuh//TSl/ImOhb9upl8lqBds259M+6OtZFWI5XKpZ28Mb09IFdMNCpI/RHRsMWc/
TjQ8WzUfTZPckbQxmNsHiEzRNbiMlgCH0xybmmJrEUC5anKgMq5w29MQpFd7roJdY7Mu2C2ACwnP
YOESrqNxgpna6g2mGBDtRox9zMUZblEFWdm8B1v/x7DJmPdGMvhyAm+GjE6SmjXSIJqwCDRo5rr9
h2PSUu99nLWEkLQr25i+UaOa3EYOTi8+NGYr27MvGUtAVTkfXeAAZuXwuSk3nyURCQ3mdrT4D+rR
35IIg9A791HAWIKRPRs0ZgxPiSQiN8lFDvclXg9O01wDnYJb6c91hy8OO8tqNvlQxLJc1yOx1anV
QvzXVbJWwWgdE3j5u7LQRzOfpstMmbRpskVUrjpNY8TDhGtTGocpJUgs8/pMattd2yBAKZx6yzXs
7jurfkc4UB7L5AwG5CEjaAVFEod/Kta50j86ML5FvSieVf3bDtSOwQd3nNA8j3XW7irtbbRLbKph
XVx2iDtwadm29ZsDar8TGylmMgHq+9z/jqLqAaPElSKj4+BwoAd86RHtqIaB5BpCsdglVr6fY4y9
IQM4bkQOOMSdT4IMSjLgqkm7bam8AQXbuXctE2ZAHUYDA96BTwxNlE9vTaJph0YPAap5MzCoj7iF
NGM5wc3j3TJGF3XdXmqChbAIrrTvfE+zOtkNUKVsFzj5K0l36caly7MjG5IOPI0GYi9sTqZUrxMz
lowJQAMUBaBP+uTeOf0aWmiMXlWdZE7bxsg9ZxWY/RUB1rBPzehXScthJ/cd+cMbAyHIeiqZzqv2
KW38D2IyziQrVLtQp3rrO+RUQAbhTV2DBYwAceGCtbPwIwJ29akCb0EjxYTKgZop5VRdsmECwljM
r0M2+meJ0It8DQdpRfCEmfuMRQt4EzhX3I3lcSS06zKQEMbyRnjSPHsXy4Yy22cR7U1CYlduW9AU
WrIGlYE7qVWNwLMcRJtUTlhcUbkhc4exQ0JYqeg3FIbRsKPFbupFbouUJSQjrtP2LlSKOADaPity
pxdzBBOXBFPGXDX5M9cZ+rPTKOVnM7qwPCP12AvLXodTxWtIkVBlRfoJnI0HGraOBrWdTsjRVYWQ
YISdUlh0yYlrJpCqo6wv+co3sTsjVzy3S3wvJx8qOlHs54j2JbpvDJjAhYOgRC02B2gqFgVPkdON
lo8Fh5Aqpj5mXTsczMH8jnhfEeIjOkL2t+vRpmO+/DGG0T6Ei2+tImqYf5P7hJv8EVF9V0UkfRSS
fJwI7A6V8snodb+dUaStwprxgk9jdctruQqN2pypEi16erArTZPxHlQ0L6nCrDd28XhXT2W/olcw
bGf/Nx4wWKhpvY98z6KP7F+crihpxHREIXU0UANFa3RQl7YibFIuwP4BFiGk1rlA2aiyh7zy/Sv5
ZmPEW4XvgPTu3nFWZj5c0fAfktJZrAMuWIsiKPbarkvG1MZMSpwAEFmFn1KCJdK5yfWPqo+QaMXu
PpyXu0n8nHiVczfVkMdQzEWfQ9mOeASc7JSN3OznvK6Ow1nC44IyRuC4UYTVCRhLu4Ho7H9YDIVR
aJEFKwxh74gRCl4UQIMpG6cPsHjJEc+C7XtYhlRSfiLpI9xmUg/kYncPPfnINOkfm6LSABRgm/mo
3U5zHw3IsWcG7clvn8Ltk0FQBjc7NVcBu0wvi7yzw3/NFgy3dJjp4h5/y3hO5/YXosYn0ODWB/FH
T7PmGUKrA/W0PAVj/o1NyiqSxLHY1wgRrlPJGdkwuFyZdJKvwCOo9ULuEEktR/Y82v2IcY1FKv9s
lreCIhLAFRfpAmE27U1myH/QOVn3kQ18yzE5wMDbq/GcxJiBKW3DfaGhDSWie5yRAW7GPu5eMAUf
E5MAXrNgU43XHEZs9+5mZP/5kYC7vjyfPwu5NidtA3EBBDFLxRwMgd3tv7OL2DkaQhukxJfT/ajo
iRXzhgD5o1u38tow37rePkME9JTLmGlCEG1Je0c1FLkYv8VTjBD8i9jkeANq5VTYfXZIWSC2IVL0
lWvjyoim8YDhJv1uGTrBcUULVIxMVuhpUjA3Nt1j8VPqMV5rdbqdVgP334vTcD6E1UI7GdlpCm7Z
EVfWzLPMQ4UNUiFRwpqBtacnyh3E1JdFfBcabwhwAWnsxP/tcKixXxiMF9/BmIhW/35ws+8aTfgm
ALG8MozQB1HUIxcfifNj4m8k6D9T4zfYFHmOew8bGFLdgT7xOioPadJGW+G5auulbDtTu/+DRAso
GhRmAlyqYpvCwyN/r8lQkd6zi4aeGOXxhTXg4I/ts5zjuzpK4m0C+BFjuoB8VpjTPuD2qkF3mSPv
gzcP0xV5f4GvCmoDXhVGd9k4nHr/TfAAAizxXgRmuI/6u9jsC4QZw3R2na+m0OV91SVnVoOdTF46
BWw+8okk8k0kcHZe7+YB+imzKvTuI4QooS8KQbqdVM2z9pB+2ckdOEUP7HFeP1iLEJnoY9AgPIsZ
p+2xNab4FOQe+/2p779oMdJMG8mYrIGIe2NrnacWwI1vVldZg6cyCT15DHv1UpjCO1En/kFFEN0Z
WJPBmUEicHOP8xG2+krc9Q49OzdQpIbLEBN+fDca+BDLHt8PqxSrcmvMZ+pZNt5m1hwYmVHIt/mf
ICu/O5/tNyLFaAVpi8Q7lN/wcOHChmkDTGEZkOJWubbSaJ9KVX20GaVAz5jrnMfFAQPxEkJYEBi6
vDlRmhbPvZRvqVH4X2ii9VpBOrymyMoefPeRqpmtfTOqz4gAqbWD4X+npfXaTSzwCqXndDv2um6Y
P8gt4rDmK0SAhdGoYA9pRQO2FDFsiRy+V8O2Y7V1zSa50J4aWDkwws2ZvTaq8EkWR2/MHRoPTHFh
Hq0yGomHDHPF0oktvNB8F1bCjHoMyu3I5vddmEiDLPdsWr3zKtsQJeWy0a+ickvKoX2NAnBrjnBO
nH/jS2K+1lLQxtYLbMGiucIAWrOBMUK1qSYPS4GqUhqWS4nvstUR1a+4hRTckTukC9B3yEhP8Jxw
KMe/brfaVPLnmQQDljr5Efn4XaL0dDRjtsHO2N0FXRp8+TYUNbxc/SpoZbgtOD5+Z1C7VrQN7K7e
N4yKjilSQ3R/zKcJOm/2OfNwVmni/gyLCqe3qfe90Hi2oYUws3pVGS0adkfmxvQoKJLlHODYLe0P
8UeUAsxO9GpNZUJXKMXcalCwIIxl4W1Yx3vbeBc2bCfEiO1dqZCMykLM68b035Wt352s3wvVv7G7
SS/V3J2mLnyylf4V2S4ajSU+tGG73umYbWoeURSy71zPHCqywp8AXw1bpksDM2/iZa1QHRBFxoxA
G8B2XYrK3TQxFjvPJtZP7TKzbYz8HDilz4ae4VAaFp/Cr4izZ9M0Lu8xBMrkri7a7glcyWsUcNBt
ojC4UiNvrWDG5U7wEs9eszUWOx/2M+wU3b0lGRKRe8xSnxwbiZuyXvQLXvAL7g+Z6p7pfbrWfGpa
w3rxS987DwObur6eNv6yYGuB1Ktu7I/Qp8IZbcNhXR9ZStuSOEA/bldeBvBLJHTvaiOv7wsyuLd5
3TVEdhv9fnQTsFyzfIOnBHmFy8DQIz3ppmBmL+uNk6xbJ0Am3HEr4/ZPkzGTz0k8l0/0cX4Dz3IP
LEntqh6s+hMydUZLBFyMZEkgjbBjApTr3TSWVDYBzsEoO4csEuNQw0J3VXqZE0bp8fTTZhwk2DZn
eLbDbg6qR9Gwb2Ai+cv1XkhmEO/z4DzXIRBDl5TksCSyssVv+Yk+GigBLqtuwOI4FPYLbFuYistv
TtyMDBBPPQ2J28YKNQKtuEo0pxGrwkczvjlDX76h9Nwlev5sGt7cklRR1Brf9rISDnVLAqDVcn3T
J+AMPgWIbRlAWGvLtbyDPcTyzK1bICJZO54B/d4sqDyn1NiWOLXZ4gTyA67usolpmmdybWxqMm6F
CQkwFZdghK3k047bB9RCxXM6FPraqTlcB/XACwq5HfXMya7CSlEI9sH97fdjGZmMWEt1aFr3Wkzl
M0mP4L8dly1+Li7auUrBnsbAA3OoZrYsni3Mz35Eb65QwmMl68eRVgCq3qcwnJ8LW5efRsptsQkl
J4cpys+Co8lRQ4OKmmlXVCkLou7NowugbYPuFFn5wLJu5N19bEU/Rq/0Q5yo6pE16qOvpuBD0GLc
TtJF+JGG4qNakGN0c6EDB83enOz7nGoMjVLV7+ySuDrTNPRH2pMxaDQuPawZKhiXugD5QuvWn77g
UARUhg6VPNtSi//sMy8M+lWD+2qj6LmIKQMnB2znM21KcPrFNSu0d6Gf1z/LqH+4XVGDQTIlnaeZ
i73MPlLx51/fDitjb9v0Vqsey1/KDpuA92hvNf6nG4eKlr3f3o20pVZDH6hPZYMalnPWXVNIvU+y
jh/QUSQw0EiLocqd7H6iduf1cfmQJNDq6D0DPcgU2/kcdfuTNeAUjNB4jEM5M4pO+sdGoEqmi+2j
JvkooXzBDI3QGmH8e46T+bkKjDtia5n6PXk6mw5Vxma3tfrnjmHzntMFojBilqagBwLkNQSyyOYf
IZX/0b2nlWpew6He84YjnFDETtPA6HcMyFiEY1JIZlStd8P8hNY6fBwj5pl1SGCZmRmfQ1gycWgY
wCQWU0C/jqg4eu7NWL0HuKBb2lJvNWEzHlNwfEEDRzhBcjYpCIvgfRk8OExJbh/GlpHVv/ve7ad/
f3D7vb/f+/vlf/ze7QfR/zzR7ct/972/D/Ufn+32Z///7/27R/6P37s91N9n+/vw///3/r6C21/c
fvn/fA+nEK3DTvt7DLyKyKd84raciJOSNDREDFqtmQkemcNihAVJ6IiX4eU3yBq6ZJUdYiJZPs0T
vMi4/sbxgnkKq02UH/TyJ//rd/7Xp7cfhRXmTTcwgcAtf1dJ1+emvdcMtM+GheV4yg1Uef0SlCIs
VJNm9NpLkwbM0v1gBAcMvQgxTQ9k1Ny+h6m+uNy+hGkcHjt4G8CYEOnORjhdvJ7KXo9GsKUlqi9a
VX+KETkGuSdk3/jjb9iP04brQ68nYmzO9JaJpVK09kPzn3hsoJ8FM50ZSWs1Akq5EK/vpjF4lynJ
8dx4LxXafGdwuUDFcXCnGfcT5RpgKJbN5KMd1O8WYSv9kya5zlNqEtYUP/ndXK31ROhRX0ffgfWr
rgwM1HMLt8+JSE2dzx1gg00rRcrirLYEuDR4MnpE2eXWbpF/FMuTc7wUXqFFWEDRxU4E4nfugw20
M2DeTrvJ2nAzB3JGK8S6zkzQ2FJJfzpQ4D2LrKLZabFFgg6xiFroV+tyLOYtKBebuLf+LCutt1kQ
vB6qHLlNsFCwE7vej3N3tWO6sVLHP21pfwV08fP6d6+xP9BPsk91B+GNAFWINMnVt3njpAoWPSkl
hUtWVJcYH9wOjYtXG9jyI1I4zflnSqBKU4/Xm5Q0zWEOTr1V5WsVej9Ir7aJrf0Dy+jFtXtn4zKn
SCkQa0altCLng4W6vgff5S5vo8ExUj3WTaaTNNiHANpMUQPDHkb8IMJZx4DhyRY4o0lrtkXaJQjq
0BUOVYjshw6eZvTNJHWJyxH1cwm1aB34dGidWF3ZAQ6oVt39MGJcMNxoHxk+G+fQfZkzj/LCQhvE
sJTOLoXg0oNA4VM3f3AZ35H0Fx4iZR2koZ8AmYBp6JFQRVl0p13prGqPNL96iqlfY4rd5aztuk5f
YgPFUBnkyISBNeycov/m5EKarfgjyYDf6Gpyh+MEohHhK2ThKjKDHdpyqYbZu8SgBklDRmS7AId4
hVeTXTvVDm+wE6NasFoJL3doAe3XbC6HjUC1j/MVm7DtxhHNSie8xHLYElQ/bzyabQvR31zx2890
T1DbMOnhhzpmkpDu5yT89gOSYWls0S9wM5+GgvGlCaIxZOuC7uMKBhtK6km80Fg8CcO3OBtkSW6S
nD5zGPGv3/7/qFmCsm9fZ92i6R1p6EFoaRWmJS/8wnzGe2677bYxCUmGJvEsevKFbPefukZKbmCn
b7U3riHEcMURqbCmmnA2xL26267Gws2iap+mBiTE4B/SSv7gFlSbwYziIyfEsa3o+QTUyo1FZ86y
OyKse32vS/8YKOJnshZhIOT7llsf+FxKmb3FlaEY9GxUZFuXpsi4kOxC01A1WgZoy5uO3PnCS7N2
ZVT88dTYXbCOgLKFKLAbaaUgpcq2uT2/hWUdbxujPDtGgUYBZvCG8mGTefCJ2JpX3CWX6Z37Trvv
ucR8TmuR4yGWOb41GBtpDwYT1pSVe2ZMyCrLFL0bW4c+4ITECaRDE+MUQof3hbi2PNiGuNANMau2
Ya1e9JJaE7wAhhhvwJne5tb28h5lXKIvVq5GSA/JZqj853FGTxjMDF6UEf9rabjd9icSrzYk/6ZU
UA24nR5c2VlywwkpZDZJaDro5tPkYqv4obRnj7IGt2nfcy5YCB2hiFvInOuTZ/HQZQPTJQAnfUny
4KmrmICzZ5zWsppIl4rqA32ujzGr7zJ221tl/XIm4jJpJHWr0UBHl6XQZ0l6fpsmzHVxFO9NEiWZ
dU/9mp7BtoBSs8KYAAfS6t6nSkI1LmHS6kVU9IVIGaRBw10WRMt7lfft0t9KjyAez7dl8fYhLaxF
zUSMxbJSuiRigg5gafz7G//6QUXqn4y/7ZIr2WT6eAkmjLjCBRF0+7Kj4L7cPoM1719KXak9qvBX
3+5yZs12QOa6eT8GzqdRj/rg6IPpwkiNkwFPVslbBwc33fcNXj0udueVeIJfDbjz1eSK31FEfmpi
3wd1+hwK8ECkGb/jLVh5tW9wDsXP6MB8Xgh3s4SZRGyzEBuhd3AyTufGsR89Hb3NbcSkyPLbC2lq
7WUyMJILAyWq5oGIQtp0JaEYhTGyTzVeoJ0maxyO89Y2R4VirXgJLfHu5t0PHanXSo5b5sLhyW8D
dSa/Ye6HP8sQa+8E5bvnoIRzlbubx+lXvlBAmsYiSLnesNaGpDksm4uUlu1UaBoTOctYbD04ibsW
uWmezGXBqeyB0pSw+qYEVCkdeo0SnbZPZwrEcrztSbT2BcNOjO/IyTHqtrTYdgM69jQuXphRY2gX
Vbu1ISRfulIDfwrIHzEzdZmWDzmSzNXgQM6czT5Bz5uHu8D/GgsJeN8lsjHILKCktFoVxfFaynC4
1D0UOxVw4AISE7C0kgPgzuklF1VyVJl1qnV3HeDQMX4C3xww/7uwk+92OiYh3dLXqWj+qRf36O1R
+pGeSOW/3L6wEYOtB3ZUB6alJOix/LiND6/Af65SoA7KdulgLcbfqL3Ek9UQiNY3l0E7FmkF0FyW
99mckom2voGnKr6leOHhUAEQhbQ61nRP5yistrkUkP1+z9jHz4NvVJcGSQtzK0kQNY2rarmuRmm/
yBZCie3HZwjvvk3RMOUM2Rp0Ypdkeerc5A4wjOZLPevNVDohyh52GMa8HP0kqbegh+aVP+mnZA7t
rWmVsPV48UsDtyvjy+2L24e+TbvNJASWUGxwh7yJH4eshYWhfXedtMhCbnfngWlIbYCiM92U1Vq8
R9zZMb0feJXDql3eV+xjy90qnE6Co31bvKZR5BdLlMXFTt0WnVuGqaipXmJvXoI/yOQJ3eCgfA55
o/wFk8waYE7RqU6s/lIuH8yiPmP3Ng418yW8UQ0LEJsX7DM/TbPOcsR39L+QfUywyPzE/o56/2A4
eUV7q6s26FRHqn0UmOHzMLPw+iVKBT3DaUWTf9EaNoxEisBIXm/SeUxPPYlqIwmbzkT1RoGG3xUF
mu18RXG2c4TxjzLtPToE6lmHux9b5/GBafylHborHGSOW086yQJhysijw0bBeA2XQlje20pU+yju
fiK2IxbZRogDyaa5lQv+BPs/zWCZEFX5lJuahpnDP5IsVWVt7KtZvOU84eXvBx+WA6m0qBsL7jxW
PECESFA2lkHKRqHriQ4NMnXMXRs3fUXMjDhNaU+nGI8vJgKAM4l4bbVg0xbUJ9069pasmacmj9HD
Vd4l6uyHyeCyJFBnU7dk7/TJCbEskzt1n2OEPrAyG5d+2VQN+VuCRHWdQTihaGDBv53dseuxTcEY
fUBQS5I1CvMk+6kMPMUQPjxnCbPs7G9nJNrRDOEL+X179IHqhyhrCSZcNuROcGROIUEa+j+3B1XL
XeX22W1l//u925emSSmRuupfv6uXa+z2G3//4P/8fbWcnuXOjJJN4cvso4DVu68jgm6EEcuPujDe
LTijj96Q1Y9zpd5u3waBb+wqGzTE7cvJyx5xI5YIrNLqIe/Sn9u38doD5mAvtwff0Rw8n3evWyag
oWrHO3TtGIUtDIlObo13tx/8/WnnnXXY2tfbr8K4oOZhk+ccIhkRovDfj6HaJD1VtnsXT6V591+M
nddu7MqWZX+l0O9E0ZtG4T6kV6Yy5e0LIUtPRpCMoPn6HtQtVKEu0I0GDhJb+0jaUpKMiLXWnGNO
eD/XvdHSgF8+tEYCIu2QxOia9NSLrNr6YoX//AD8iH35++u/FwMLVY5qEhbvtGemlrOBR2iDa+di
q+k/XxSD84OforHB5jm3ur/8fcLfC50Z59IBk9zIHIxI3WPNSd0QyoEO/Aseh6c21K95MjA/+dAY
wI7ZEvEq0Jx5hf0UmThAzNY9Vx7VDg7S5/+u4f+aD+j5ONL2IDZ9SrcVKcbqWGcYNDLQh3YfdCdM
+sxoKwB1/fLtMd+0R2Whi/3nnxyFEHIuGCgv/zdgHgT9Z1eX94mHRNJoRbQJO3M8/r0MbGJrxwea
GckoOi5KBOpkQrGxNDET53Q1Iz5L6uwaESWIOSclrbf+ey1s9LU9QQhHkfXbAqDfoV0++vursGbc
pVBqG73vkZH4DkBfHO1AE3hoIkZGFnsXDfYTB+jr1EKAW8kKJ9ryp7+XllCT4ziA/JyvhKIlXIt2
3qhFhBpWQ4TZih4lahO2j8QegyMwphlArn7WnfdD1ZhiMK5/RouidR5SzfnUVceCNvg2s+3Xv7+i
PRXiIOfiVKgo9mViN8dRVaDNPbATfx8GnKsRwlYgf3Dx0BRemk/xmJmHpB/33tRjs0UY3CnRblL6
e4jtgChIzhpsKmClyDYFbLZ8EYsDfnsuRNuAtS+0t/m/NnFm6b9WTMy346LjtpWsZ5QjNMGSxoOR
3jJFAreyzTO5PFQmd4jKrjLrlwoQkVOQUh9o0qaxN+DAc+paHLMw+LRtZ9xWtWSqvrwf/3wH/CfR
Az5NnLncMfx60gLK0d9LYMTjHsIPDkf8Z1WOUBRf5dPfBfh7mQpUz8RwPsdeeuXBAUaG3FLfppIb
79DN3tkfy/yApLVo+FDdlRwCEYk6L8mon0Ghdru/d5MDf3P8e7OheZK00pQhcmkr3maGt58i5zUO
MYGOBZYQbmHP2TddzNKucPQv78l/d8akKiUYEOsl9qPfsqGr6EZoslsgFMeQc8fo0J0Zk/jbKqrH
v3+aCbR7VQDLXy7Q3+Uw27Kb11ak1aFChvUvvbKup6FN9xxwFHFmJ/O7t8d5EdMrMBKes/MN43pu
MrXL4XdWrnVVLN4cjqPAtdLshUl8c/z7q375E6hgYTiPTokNJS68N4gpaAeLvE53M6vC31qgcLfg
v1t+0Yh4Eryq8AB4ZIFqmMk6gjZKZcdgJAshTQ4JaSLxaNWXCV/9xbF6nNNzFWztNkN6J70zQJQM
qRR+UeO7d+i/Zw7KVS8nyorZ8cGBmPxL7YnHpyckwE9ec7N/itMo+MCM/1PovqBFwkEcIyc7hz2B
6JrhBOY9NZSBJmgap0vdbJfCqs6i8NqUuX0pRg7401JS8FxtowBomRWTYv73ovvps2QSDikJCurQ
heDEpgT6gOF9JFP8GHowRuJpTE+pyVvulqRE0L9YZWYf09V76yLlX6Fn3Kd5nB1IboU7pvuBEpfl
9Zhwkll1MZUAY2G00+QDZuqXxgkjmXhpVDzivvV5vmdAHRNgZ+aRK1bJFUCb9cDB+mCRBbanJ/3R
KEzAwUQd0I3gPWYomnHVYwFpJgISh7alTYVTq8zUPhmq4WqK21vBJdgpHDPrwAS0EyUzku05OtqF
DRwvM06RF9V4BQAsNQ4h11nRg/2Adsf58tgCtbii8udrlw1j8enGgm8Sl+e8KwmPQxh7aYNw43uG
fUlJLriwZuwG1wL9qRUwOMQRDwIkHx0NEa7gU5CeSWVLyvYchb9lhVZGV19doqH05A71qGD7IkeF
nx3QNtLVghagZzLCeq80Ak2OtGPNUNYVpMEaGpVG/O0yEt8iCSJDmY3JcLqQyKwsPY7F61Chx4xT
Ey5fP3Ls78RHEo57JqJ3ZMkYBw5PL2gIx/3kgv6ox4gI7eQMzjpneqxuzPATi5ZT4vevjAXzQueM
8CsTom1lbhW+vo1Fk0oyWtoP2Tv1DEJuh9h2nhZcbuDxRAcZhTi4Dcmzr9pahiNzY2E7tJc4Ic6j
M7MGkl4G9tLd0PFkjZa4aT1zT113Y4TOGsHH0hwhxNKd0t+BAFuh5TvAPFZE5p3DnO5cs3dRrIrk
Oly4Sz5GYztIr2p3JhiljpAF5aRqVAYK+JbuRpaf6DqylqbqHtdlxugfgHqNm9hVzhF/07QrwapV
BgWb600EzyI7mwfnWnREFBRV9By01nAyIv+qVB30EQ3zQ0bIyn3PzbcDlhYx4gKUgfOIMOiVlvZd
IX1rnwSzXDsOLL/E9SAl0liXoV7kLjwUBhBGN041dpbmOBnuM1sAYvOSBupsQACpOFHQIODwoG4d
uzK2PpLq2Kqik9D1UUdMiIciPLVd+kDafEPdjMSPWN9TUbA8UH5MZx0oyDEGTg/yrmiJgYnYqSw6
dHZ71/fo0Ywes85gXaXoGGDrJse6XQhc5aQOZpSemAx1x6KAzWS4l9IEXdwh+vhokujDcdz6VhDz
3ucd8qlKnaLOsVdp7SfnAPnExkKOipcyuIkF9opQ9j8tfJhVHcQhFDiU97oq053VZe96VgH6X6++
LgjhPPSCDuiY0Ooxq9+5EAENTJtm9fJjZNdDnH5lOfsH1JxqCzsBuJ1IniRUCESNNgCTBD1IUxib
yiFN2s9A2PKYkzyKt3iDG6dfLdSjPaDyaj3EUgDpja2V5aP4rVHTXRUoV/gldhYFKr+xPFBGXSrG
lPs8qsPjpPHPVkGJiBS88QkzQOzU19Sa6cFrrPfJYomE05tsyLF86jptHcKqoJKc4XxR4e5gSHkh
m3utOWbWYUjR19C8gW3jVxlpRSGhqqH2Dk7n3w9q+PQKHxqlDaitorMxifyQaPjYBWo2dLJ1ty/r
iyQ+chUVfnxOb3redr827gIAzzy0SIUQeNCKGctdx8hDDzTS9JKF7h5cymoU1bOJfy/s9nmeHkMX
M1s4fIYNKArmC9FiCz5KeqyrHvcE6twCX2El11Usz8bc2KBaVLkNo+GlgvZuwelBLUQIi7IrQGL+
cNPyKN6wSxWOGzGC4Kfr6qJeO4wSdsWIuyPMjDfP9KcD0aG/XAvcey12fYth9orvyYK38MAlarxt
2uZE0SqO11W7j5ifXdH4Y1RvKTgwCr9zFi0sm+FgWPTQLNxL+4LYeB/vNbJtYLTpSFhJjyogmBlA
wS4THJ6CJfSzGEoGol5BvvsY3JWZuJ/88BkNd0uw6gJvbxh7kYgTIxOfc70aJbppbIrPGBDOJOJQ
+d8OkiKK5u9zlNQfSHCKjbGQMGmNRzjIl/n1p98ulC8axaje3t1epDsDdzHvLfTegUDddZ9JKIYy
2gMZl2fy1g/adHa18hDq1cSsJSxIPjiHs6PTR8O8aX3Mr04B+3lKgA7M6L1Z2QD4UVdwBYljQE8P
vrbvBARmFLPgpBl6SSRAtzG432KI6ouuBuKMYdcxsCZc1n5OMKOwe6vvFL017YyRWTi+QDl/ZQMY
12Dun4jASy/uIM+Upa9GzPjIdxzctJZ9AgqFeC2BwhsZ/Q0mf0zfdKUBhXKQqxyAO2kyrV1DPZk9
5N0YOEppuN90sW6HyEY+UkNIUGIdl6461SD3X3o0eUkZnaduJkDT8h97+ZKiSFtrfL9Y1Zo3jdaJ
MXZ5SGyoerGL9Bh1Zg2eBHE1AxgslbV/FuOQ78K6vbIc50w3ZMS+i/J2aoyzTcpdU/nf5uxjMgLt
hzJFH5TWNxLtx9D9znZvba2+2E0gJrpFYDKMlBzCN66Bkn0hjKyvRiLtgVs+u758CZrxRl5Ng/dY
JSGPRZm5GN1t9FIVdp5M/fhBUh2TMPylFZqo7pUtHAlQgD68Sg2KTOtuGPLbgJt61ZvqIwekuBK5
3ii/uKEMCNB89WhkTSl3oDxvZGtCSoa3gbDbYFiFLl9oG3+ZcY6M6ejSE3WdbiR0cCy3mJELP72t
pHMbl4jXsLooyA0Y361TwfufmWmxxU31gCAON4bmdnQeLGlZ56ANoUcG2XToE2agAuSzmuxX7ZrV
2sbUpil2AGPqJX7pJhvEB0a+x5g7kHbMeBxz41dGp6VTdxoLZw9ddauL52CivsWcee0Gx7GODnL8
bYfixqHEXQX9+NkZzd5HnzBFBqkALrijCce0EJDCekLOIgZqEbxBZMags1X9k1U8ocpfZBOftJpU
qW4LxrPu0H9HbdBsaM/mK4F+sI8kRHBPb/1OdHd/L2Z/K8lXIiE1PKR27h7a2rnKUrpQE17nw9in
0b1vOvdo6DsuTGxvNMUhveALennvGnnynuCCHOeXeZrjdr5u++KH2F5EUkw8upA7gIUTJqiff041
u5rpeO3Jr6lyMOESvNEQQF6QZHtoJf1Ve1BbBxsenEL6ZY185obLnx3831kIUDqnFzYjXF6PXozl
FMhcyvxhNQYo33zXeK3RHkLHMXNUkWwvre3ZoMlNsXWw266t2Nz0QzRuyTx+Yeo4bP0gfUkB5mn3
zXeyARBqYN04Qe8BT+wIEGk7sefq0Rjw4W8iXEUj6wBIbDdBoA/M5+On1g22yofJFw/BN+tZs7Ut
8CdQ15CYASDbjfkELUH46ywZH9qUCWnTu/FGj05xKztySAP8zuZAZgZ27UMSRTn8n4ijUQ26xxF0
93rmmhvPwjlSpsgkes++ZtYL7mo570DHMrcpsACiBJI23ws/yddV79LEnTcWcCnaLOSYFESjWotE
MjRUevLtJxV51jFKHAfYWXt2U5wLg870FvrztRqm2yjG1cxRM1ybkEdqxt47PQNdmLEfSn8mBEDR
wi3y4gHCVt5G97F9NXUOnJgYB2EXBd5GSpTpTMO1jwKTo8KmT3ikAD4aVnllJMuOZ8GcJ8RkL6vk
pzLHaR2GxKQFNZJMy2EZ6xZcZZ1+Gi7e8qCjf5txIoVoWByg+xEgcTOTTzL0JgcXmX+XGNRI7xQf
PmZqhIfcQsE1I1Bmjar5CqSNJz7oAES7UYXCM0AiBuK4H7CVhdaP5zBmsRQxG4KGwKoQUXBF+g9l
SqVvpfpoO4iAYchBGjgl/LNX5ZH//c9nEhQywo2Ie5oWSn3j94goqgoH3Jt2vau6wf88spusGLXc
VW5xhBDxgvrcZTrIOaUdXH5fcJKJIe/9grjnoqTvnDRX1mKY5atBzsdoF6mu2qAGRwLSEcEZFGMz
a4gl1VuDjnUtGRDb7fUYd8WNpvZ3RbUJFUc7weHAz13WKpMHpy67a+BZgkuvfp0llr2o3/I0ppyZ
QsbcdbsxRnIh89ZM9trMn0OAk9ukvFOl/215QcFFpP6STKgFfSIoHphEZ21ftaC9FVEHKP2yeAfu
8Ue60YNS87CL44JDxQ6zPcMoBAcb1CzXfQ32rM/9dY+sZRd0aHbbnm5BRsJbNLZXlVbE4TLrAsLI
LzwnL3T9F7978oatIGfs1T1N5kheXMKVEQpLaSk5OE1Hmhf3aQ2jLJuDrasY3hf6y5XZo2WNL07S
Ea2Qrgd3+M0d0vDiZ5NiSeHcrhW+n9CFCZ5NO6v8hIl2jOnubmeOaRA80OlnE2iMEv02W4/5iWXu
vcvEIeg+qYi8c4wnO5+Kn9liUxVDihDcPI7NwLSD4xbZKbvUwj0TIGP3QkTkGEp2VVz/JkMGlz3z
23U8scjTOWEKI/n3MTCNhQ0KeaDhk1y2GXKeILeOVsIxrGYoBe/lB7fgJUnKi1On1/iiDFTvDihZ
4wWUNO6AOTmQ2hfufc9jX1QvVQF8QCKiwy4V7mDrPVSVMjYAdOjCEB2f1nSWreworJap8sDodxFJ
12W/j9wQyUCBi9ez22jdgGpj26ivqKwdo3ihwIGEVRon2+bbTeJlSG0qwJKNykwWboN+ki2ChDz9
LAd+RBx8jz0r9ZAHz+OAtNoswO/7CEFJKdpPbdpesFtVa4jSDuWhU2GvGxfpIIQqGtQWBSbRSIt5
VjbhISzPcpRPXgoBgqjpfUVwHgv+7WQ3agfX9ZpjebAavYiTELPBYPDeI3jVAw4kJD3RNW2UT8+X
/nYeu8Mh6+ubuMWwSjjMJS9BZYosfXOTYW96+gd31q/IsrdMtIeU0OuVLm819bwzY4DwRA1iyI0/
miidSCBDRVBkHMtz+mw8rrP1TkbN7zRNHbsjDCM9uRDz7J0g9BIy7rdjDPRWaxDtjKSOoffr0mhY
eSbn/OUecNlwzYUdN0X9Fk38l68buIOT81oOOLH1jLysJMc+S4Xc2Bzm3To9MGDGPxrP+JKraqvc
nJkpeM0uYKlVPmIVmLarjHdBzO7Gm5EhTGZyHoX8HpwMbAiklLK09+jFtoXbP5S+mDZUOknogtCa
1Afb0pPXo9wdOJzhrTCWYBE1crQ2nW+0Pk9pFe+IuOKr3ZCDBXVTzjQbfDLvrGl4l3QrfdwzIU6p
dRD0T2ZVfaPkokrsq+cJ74PddemKkJvHLjJbjg8NWuucfX2siahzVP6z0KWieXQpQ5S4dmLCLenD
tKaE9NUyO0zhDiQR+JYw51aDRPTJnrybkr67mjwi4E0h9nWGTsXFTZ8oC6Bbg+MAxAAK+qJFvN4j
Ng+Lbj6EFla0MQfr5iz4XN21UMBOjnIxkKCfXWlrTI8+NysqhJalSw/7pE2vfJXTWMSrcuf6R8Mx
5q84H18Nr3hP+8648v2he4amvOQzRd3GSpdqDKSM2ffLHRqui8DoDs6QdpQWytxJOwZvZTrJzhOS
vLzXJhDXxHocUVAjLXBCKp3RQFQTnwd64Fs0eFeTnqhXovAllwiXG5yondMj07J/Uy97mn2XhGbB
EBoUnm9nBH9Qbat0eppa9T3n1VPNKWJZaz+Fxw3jaHkyZusSkC4FmmwX+u4CCtObsJFQlZ3gUuYz
Oji/pQYK7E0YOAz2tfi0qCSbhVKajC8W89YdB6OQOxy0Dq4gTyJeSCLUR5Ha2T3N5Xiejx5FDnB8
j7OY9ZbZFYjUIP3txdmRubGzBrlTFa1s9s+VPxa7uQgX47uipWajEFL2ZgA5s/Gt9M4N8JSMI/u+
ra8Ghj90CSKc8n7DM2g8WM5PVXTFWgkgZSmbc1NQLjAQJxrUML+Q9tyPLlx8c8JICfXCJ/I5Ktv2
1MDR4WoV32pIR9SQ+dM4NcXBjbw76ELhVvgO8QzKwlED7rvezY0sidAA1D4ghaMHYR50QEZ7iqyu
yGn7qXg/V8m1JDoa1rT3OZjZBaQcN1EIBZFlGfSz4i7z5CKUqt/G1icIhwCxJszwHDRBtoHM5qzh
ncSbxMku82DRFSCdcbLN7zBy+CWa8FlKQBhU+vIQl8YX8VjQrwyuSDvIr0r6/NoIVbVRvnUCyl2e
fDFAY03ICYaJW5xHYEZAdf3qir5aPT2Dkd3YJZV3Xlt0X6r6yVp6KdZC9gRsfzjPTfPiVBZuhexN
6gCMQG5sacscTX9ED2OF71XJk4027dZsg0ebSaznfUNN4R9HswZF6barQgVUhNUgbPazT5+c/Qyp
vV3TegRxmLTEzwRBe+hd0L4FZEXGqV3e46qpplMmuiud2tDoA47eBuePVVylj84IMZRgtXtahbSg
ONvkY+ARr9AGK1kdS5OmppHTr5zc5YiSrmzpmyvRCrAsMVHzJYYjAizY3136timZ1s3AyXn2jTXi
sZMU5WXERnrxcc/AZXqwh+S9ZeqyG2QEur++sVKm2jCCUOf6PCCF/iwYV6+BGtlkYNya+CeMGFQ7
fDEaKzfEeNORjWHRRiEkDyhRXaqj/aQkdEwTcCOxE32gFqQNUQ5Nc+4zmjyt3lsVvv65RPNmk6aV
UC7QpL5vJ7k3Ihadpn6NTTc55qi4siUXgT7XLcLeT+9UmTbBm9n4CRrrh95YNPmfWLTaLSl3NJ21
QWhAHtwjtzoOyEdXrWie6BAAgAjOio1QwhzY47th4GZM10sSduxY5tZ/ipL+Be3Cc2fAUHU4GDRk
KhFMZ356gN8vTlscKvzpIt5MMAgHVP473SKmCHCse7n53O96K1brQaGS6EAfLPvuquvTp4Bsg9Q0
s2PKCbswN23PGznYN0iWsk1V5yf7EpkA1aSBk7OuLplGrkyti+ZIzic0OtuEHv8+T1GFMk/HvX1b
GXm3H7T9bsbOtk9aUuvIKF+bmf9VezHj6ejbFCi3Aq+Br9v4DxAFYwZDh1I3j13mvzd5mHGEwpWa
VhQAaAk/q+BME+YM5iH7EIj+yPXdwBNBmaqnXWCwKoV0OBZyqWrrAvrjMF0R4PJAG5KWhlv8BExC
aAIYzpLsnczkF6nMpojL4mu6HBP9zCI+x8ju+qA/MfJdfMcBDNe+eXYaGrl1zuF3DDiPOBTJbjp/
D3QuKwJcnDDZuQ4WW7qCR3AoHihKQA9+2LjE9WgUuB1Z1FMNzKajylhFyqmgyNOnszF9cfeyriep
S07mxhnCnwLflmfq+0RMDY0+63fIjYsd4cgWDWmnzY8tA8CdnnHdR4s3ENw56dswP8b0IfE4aw3R
/KKJjWldgrh9DpRx3FYnYXnwcx3wOspK4Gli4w7LlyJR96NRg/Kuo3vGrjc+co41zIN8C2jjp+lo
BM9jzVE0JHRnCpYkoHIb+RDiMfKbU6y2Q0APIDCxcOYS20820JN/gZny3GmgN3iLL2yyGp8+sUdK
W9umnQ6DgOElCNQ8JDK6VZb3jqklO1dx9xWM828Xhw9uMN6EqBPb+Tm3e80RS99lGQ8GyhYiqunn
y84+WcZxFN41KL5Pt+OE7/EYqehV0W3iFEXdu9CStbJWmsvCPPFqYtLOEZqDYNZzvqq2PHGH0Os/
BAUoDwLFTRrCWZ5B53mR2IZ9f9MRzKSDx4TEy3VPzJ8raMTUCJc2g9//lG1esOF09+0Y3rYJIXO9
6OFnkzoO3Y2OdP1QNcEBcLptOXiD2CttmdCTABYY+wDarAZDIEFKGMAuMqCLMBbuO+Gh6zohh76H
bLzy7PpuKnSy6cx7ci7aOXghEvZzLvQt+/k5weO7JacGYp3WV4USZ/BHwVNM5K1Fjz+ypwuQ6pfS
yL2dHFBrQRm8tr2T2/+ocWZ3BfVbLtBW11wcfUQadpazj5QNls2RjzpvPoCDY2fQ4iyDmBODtVa9
LXjj7oDyMbiMb0aorStXznujA/UDoXZGfgKKpECAQM367JjtnYd+QJLCJUZWeAyAyVqzjkNt1hsH
TSuBFHQfLOne5BMBkcxYup1pwRcVZTGgoBX7MDYNwFrRWdQEtJigJrKafJCRwAbB0LrP+hep/V1I
Th69YUJKDJomda83eYSzOTZ/h0bmuC8ZFdnTQxPrt1wV7rVbMqkvmZI7Bm9jycIbt6jr/AA2ko3c
FbJ4xKKbrfvA4cjgcScbg/gNUovusbsxiI/cVl4RbPp2UyKFQtpkfbbC4GQnxNohR9mwUa515skb
kmrFjCp0xAtDYL1y3YHNqutv4o4Mw6F6t5ziIEN5LwB2BxG3lio94NOgKi2s7EiLeMA92HZGwH1s
Dcd4Ju0pvAtsT0CtGWYash+cRYx9xXHJC4m4SDweH5WOp8HvHhll4Z2YHcbEnn8fdtY5R+NAVW/M
2yRy3uptCq0UIr+9In54H8GtgZ3gkyLaW8dCQ9AO9BPEsnzf0MBbRSzuof/oTuD/9W1UKNbDqkAB
S27kgHJg6m8BUVgrFDIxvVdo37RRdy4NHBqvghRaI7rC+snGlMAfTJLukMcOHC0CnCBEWSwzBblW
BkmGzHCjk27NW6Tn3FBjZ+/ipPImeJ0kNuWT3TPTyVB1LS++ReRDEnTTzpzKED1pDfsr5tGEshWG
G6SwCmhhAky+QBxAi9rgGgwbdqVdwkl57bU1g6uOsL2ey0Cg/Lb0ihPnHKYuTp0wFbeZTYUY1MfM
kbe9jH8JSow2FGJyPYFnRCWdYnO4x6+1kMMiYmkyZLJh9MUV+ZZ9Jw8MvxOwEwx1o647Tq4cV+h1
YN5VVDgkReL6oS0Jxnk4YSoqt4xUPOSSZFLbepPFnFi1QP2qugfPoalozEDX0+KWWCsMIRpRoYwz
kskYT5euPOkaamwadj9cA1iCOV4R5fVYSlj3VdB/g8bYGZVzq2tOkwwRg8vQ65Ptg1NNdEXkV/U2
zBSgpIIZxHEqwDMujSsvzb6MeqjXCfZiuA73kxpf7dAmeoSc5xhpCk6YbdiJEE79A2/dndshZ8S8
xKe3xZszafOUGNkhsh+QOgyrPh4vjNimld71bgKZxgHF7XBmNCU9vD4fIAeLew4hctXP/m1DXdC7
JAtj0NqZcQYgXQKgoy7zOKGqI09Tu+9nHldSySP5zKQ8OhDiSztm187drQ9Lzq7mQ+RpsscQX61i
f3G/TTUDO3KRq9o9x/SbbWtybrzSvoFftc7YHzcS1jOiowZiNkCvRr+BaebNpayvdbUHNfWL6uKx
KJjGhyEsvnCyoOQR1Er9jaugSWhnd1gwHd/ZsZETbG47G1p7Dq7N4IOJeQsuAsEYIZxAwQBmeOhK
zCIBnB+/doJcgSpvP5up/iENQ6wJv3vwJlPjTcYwN3cq2tt989iYOPhE6C2DEcatObnbVjSdZBLL
jakISimgGnmpfiBGtGLpoKoXcVPsci+68Yn5TI1g21pMgVTWPtlt+uWFybgxNSHJdQ1baPBeZ7sN
Ia5B9Eit19p176rZyCFQOYeiiK6NHCPHaKqcBmWz9zrh7oNOxhseRZ0+Zx0qOxIffl1WlVFUr7qM
iYykE1jfeul57sqXKEW+RnYdmy+KAaF/cMZ+GanYZRB7BBGVeWe+W6i+1mj9iMLzxGOeEsA8xtQv
fylpzBosg1l2YYF8YVsSDPMk+whDtIr9HBRYEP8OA6X5kFJ/K8xGWTx9cvKgiRmwJDRhibas5Ibu
GcfxvndXRQ6L36dzkmsw8CMz5Ki1m1tzGwkC05KheU284mPxV2wcGKQ9HIV1QAW9Zd8KtrRWKVXy
saQInhkNw4MK4mpnD3TvLJ/qFyzkY9zQiQNqflUEg7m21FWQfuXcNlAg5AYDg8KtTjwkTyCaokSi
aMcX3Iv43SFTDpnANsCqdDO+DQROTU3r7UNWJ8QXBYykOEI7S04aUVDBparv0IVAAQ7zNxu6DCqg
jpjKjMRNz/ePRaXia99hqRhoTAu/I4DFnnbgd+9B47gChHSHum6TBV9BYEZrE+WuMdrNVYDkDeZt
W+x9Fus2Hx4koaZtZ90Y5cTgJbzLke1sU88gq9HEuxd6xfeynmK4D0haYeBdRcGNXSAsGsSVY4qO
HZ3jPi6hknoESmdGIAVBMBTbDL74lwmCtoZoL4hAXSchuKnAh1ak8ba54lyRAcv1eoEy16C5b030
cMm4wjflbCUdq72S8ssyozMJIbSLIp7XJnaepj69gr7ikQ3S33eduiOCOSnwKNWBHe0RGL4zz92g
4M2uPBO2FAHvvaeHW1FRjwTMhploEPxQSxwaxvxrCbrkJrX+1sahW039evB5IvNc37UOyXy9lW1i
Su5NaExbL+BolgbiMBjju4v+D+oXtz7Xt3Uyf5cieIoDztSV0M4xAJ/CpgcJq+fotAfoC5KIoRhV
IpG5YTKfuhKeXhoPEXc8ygnRAi/V5T6aTMG8kPnWSCbheqDuRpgiBaWq3JFikx0qEbi4yNi1Gzex
GTa1WzemCeA6wt1FjlOhbcsvioniyoxMpAvdaF8aZZ6Amd/EsAGzlhgpCQCZtmDCnzSYsTkl62nW
LHaaqqpL2lflEmRDEjqczi6/CfL0YC15LHX0AWi5vS4SYJ2FR1BbospzGl3lLRNU+O/lqZ2jR6tH
hTVR0BRF+au9mGatjXTF1U9Gos6iDKxNG6e/KGOLVY5UIO9uMtKyZhHVa+59bxVqxBIA+OEkxoRn
j8kBw5exrfvxVUr7N7J8lti+XqcTyGOZvtEt9glaIhHefedARZeI6MoWuVE5ylPdq4Mx9VetDQyt
NR5y2ccbvy0uJdFiiJi25KnvMarSnrM/hjh5hP/8kgTJa1zHP7X7YaJKLYzhJ3NQM03J2fQ8DAsi
PVUgj0rbujRJdtZDzBARwW+pkLJZmedepIhuaBqhnCESoq/LaZsXIY0F38CqETN4mEebox7uEVU1
3gr+u17C2zkqqDZ9cRYO2CQfEKC+YGsMuCP6r2JgOjWEkNSqTD0SyIb93JjeGIY8idiZrwkp+DL3
2uUtlByDLuaUvpoi/+a3Rdo+J+auj7l1W3Knd67tfds8H0wZeScDkJlVRYCKOfUh/rHmpZoZXSt1
XfThcPl7sRLvB53ksLMNKSio60PtBLuSmxGBdRafDOReHTCkNW0jb11FIGFvLZmD9i3MbEuyC40t
4MJrx2hhfoGrPhclYjBgrA82GeqddRtOxZEFcNE1zVet4JGsJDhH07gaZWXsKml+Z6n/IQ1bXVwl
NoXhP2kLb7vvwr3JA9J6mrsQEcDJtozX1kdJqgaz2vkO1i8iZT4ZYBfbLKIUm6K3qRLcKkSGpk7W
r8d5eMM7AxSucH9bqwEh6JZ0EPiR9EjdWlYFBH+zuURB/eQhvT56+krCojk7HTJcw5B8snnv0J/b
wBQB1YtTdz0GzndhTETRZQm4p57RoYyBctoCENH/+rd//8d//PvX+L+Tn+a2KfEL1d0//oOPvxpB
1FlCs/1/fviPx6biv7+v+a/P+ZdPOWdfbdM1v/3/87P2P83lo/rp/vWTlp/mv74z//p//nSbj/7j
f3zAs5j10536aaf7n45e1t9Pwe+xfOb/7//8t5+/7/I4if9D3Zkst41li/ZXKnL8kIG+GeSEPale
siXZE4Rtyej7Hl9/14azrlKyS34V8SYvK4ohkrJAgMDBObtZ6/mvP75RI9LKX6PDMP/j77eOT3/9
oWvecqB+HCf5+3+/KTvw1x933dOXn3//+UvT/vWH4f6J+od0gqeajmtplv3Hv4ZneUfX/nR13XU8
x0M45zk27+RF3Ya8pf+p8p/mqTTCu7ahu3/8izSfvOX+yVPD9jyqEjSmaI71x7/3+9X39/J9/os4
8nUR5W3z1x/mH/8qf3zLslsOf8lBcsNM1LQ1z9QctlN++3Ib5QG/rP0fkxCbOmHoWtlVf2DswBDg
3/zjUPy9yX9ugr34aROm5zmOZnomdrk3m7BcFNs6Xbsr7J1DvtEKhQReXer2TdtkeAgGMyb88v42
nZ+3qbNB1YUPYarMol7vFmBOj94C110RbQDnqx5lVqtwa8pH6BD69ftb+8Ue6o6rGa5HNN3S5Xt8
dRCpyqen0qPfYSiowUYCUj40TnYRV9Zv9uvXW8JAaTG5YrEgX+c/vq5qwMvjRYRjifjN7VkTJbuA
O7Nudr/Z0C8OoEG1sks6xrRN01Jfb4gaPzQ3tDwS5MnvGIK/pthOdC85JrV6oNLr4v0jKOfAq9PQ
tDj7sIWo1PwTPn1zBGfKpKtO1R3cFjcaBaJOGlJQxvQyw2JHrREdq+9v0Pppg5RqaR6kaM1hN9U3
JwgqsrnNaTikWdc8+M4DEPlN9NvT8OfdslW59FXXZEHnam+OYllofAjmIivPgaUCzjXjrkBhA7H+
9jptifM/v79bP31tpi3oKhk1TMvA1/P6a1MZJf0oa+wVAXIw3jd1FUDEpC0cGp2m2L85SX4aPExb
9k91PJPMGU9eb63RiWwMk0OHi5qwOCJiBuLo/R2ScfbNmcE2CAVq7I5rum/PeDfUiyix6KKxEXax
OjxHoEDTSaQ8YM25JXpyBm6DsgFT3c85KheSyqr2IfRJHc3VFdb3G/i1G4oX6SabqSV6fP/z/XRB
yiFwXc4jmBY2WezXh4Bqh7QhtGStSHxstI45UdbRja0fdIBx72/qF9+trakWA75GUbqlvRlH26T2
osLxka3goC/DZs2YhIOjuEWFtS4pjH9/c7/6cln/GBoPfMnum1OJnsOeyxVgXkD5aZMycOv9b86f
nw8e156tGZprWNzQ9DebKJUOetkc0gOga1eBo5/HzDiZxB69Rv3N3iyX2usRRrZlOpZJfbere2+2
VaWYWtEAk19VAG4rVvqcUT22ViLWJk1CmJzmn499RDVFqOfPpKHV3fvHU9N+OpMdS/6nWzaVg3z/
r0+VQveiVC81e2WENegG/VvA8vtoVIl2BFnwrOkBbZX1HTfFz6XdAsOIi/T2/c/w83jkWJ7Nzd5V
5ao13pxChamZCWwzsIgNdSI0U56RxvgYNuplkpJ4SGcWLXp3//5Gfx5qHdbGBkRDKjUobHhz5OvI
0glgmJSARepHrHzfNde/7KuhXL2/nZ+vD0dCDhpXiG0QAX8z2JJitvyOZoWVWTxNurJink2k6jHT
iw3ZhN9cjL/6Npm2WQZTMM9g0ftmryDU4a9TE/qVAchJO9BXytwQrPZSddTEz42v70s1phPKfKQu
/sJ1tcN/v78cUZVBARTtT7cwW0kgU40Z9eok6aywouc0pKuiQ3jgm/YDhMti8/4Wf3G9ctLopkeC
j3HBeXOEHY2Qjq1x0/S1AXE9OXqn1KjzHr5hyG5+83X+6gi7hsG9hSyF5TI/eH295GSMSNUMpA0o
vTfOKDKxV1Ft3FFovQYhvja1cdvGAE0T9yNd7B/e39dfnLWuyX+Wo7E6VN9OEIhEJBPDn5TFfgXG
hxrmjlHlNwPgLzdiaYbuaRr3j7fXoxGoGuIxh5JMzaRGmB5Ma5OTcf/vd4WLntuGZ2tciW++NkUD
GgaHja+N+j8I3tlz4f9ucJO/8Xp4dVWbxQxtco5jGNqbLwupQp2rChM4R0vOdYroVrj79r39RbEu
GjtZmZpodI165zn1b06Unwc1Nk0ST7MNzhXXe7N7Rcg8tc0jd9VOOmQBahPnp66FeVU9lYBAu/H7
+4fz5xkJ20MZY9DD7eiq92YQdafexNZiM4gysRqUadMb/r7XvlKscZJKI/r/dhRu3b6/1V9cDgzZ
LAQpKmZFwz359eUAlZROZCkQmtRqq8XDvT7ZF11gw+KlXjijXNgvyG4Amp6TszlIfjPg/XyqsnnG
VcNDg2IznX29eb/DxaKwLCGk97E1qRoIvoZR/Juv8leHljHc1jTT4gb59nqw6Si28pKzCJLCoAcb
miHodHjSaQ7PyCbSKEOb3+8uwl+cP2xPFjscWcN+O69Ku8EZRpcmU1SLFwZRWXs+wUhfE8O+9Clt
nCPnNxfkLyYjns2x5AZs0/HMfOD1wWzSdEgamdRijF9VYGfQ5n2sEVEkPrmPwbsyGWpMIzxNzF3f
P4/kQnx9oXoOMQcGVvbXZcdfb7pqdd8icctQmlnXWVQZqzJzmt/s4C834plcHPR+cWjfnKt2kPld
LaurKKvIiM7ZlzBpLt/fkZ9PSFbbOm0bjqlz2atvtpEF3sjNmRtwZEY2dSHxkrSgrcinuOS/nsLI
tjhFPMIlrmXIjfEfy24iFohg5KBBHYTvB/nhRumc6oZIKmUN7+/Xz9MY9oiFqaFzW+eUfLNfXhzk
hhbQX2tZ0Y01m7fw9oWyPu9zv/uOF3v8zUW3nOBvT4l/bvHNxLQd/ZLm1hL9gZ0m+Oh1nRRN6fjH
IMjaNVgnfHvWnG6Rp807BSXuF4Ww6UFLHVAsOvFPxxqNY05by8Vc0caJ9N340GNp/TBUvfbt/cPz
q2vHsVkOWkz1uKe9nU4WQUAzelXhS4mCJ7fFpBtSzFKFuNe86KQlCQjLLCOuHGDOcdKH9zevm3Jt
/vNoScgMqylfkMX5QLP863OhVWPHyCf1w9T3TUp1RUrbIvh55qMdeuZICb7DzaKHiBVh4nefVKbb
3r6nHdA8sws3067AjlGWsGaKrpnX3BtzbpiuEXbf58rQI4+OMqL/A5XolEt8nDSjq0uKDO0ipiUu
7EyKTUf+cylLwxhPVpLcR6And7HV9A0pEdo2wnmN6jS3288tbt8JMWkO3PWTkxJtHjdOWhnFPd38
IwDhgR7l6pjnQOerRz1sKuppnZn+xmJPmUzdInIxwsC112WtoQfELpHOmrFS8jSBPcbSMCuMHRV3
sfUs1Ydk2UZgR9WuDsvJwKei0PkyH3s9mgPM2MWoTf2OYHpS7uq+7SZM7wPlJ8QqMt3LSIC3Wqqd
h1E1GORvgNHO89otmIxSJlWU3Se6tErzG5Si2LmhfCnxEMRQ907dalXr03yVxN2MikzP03yn9EWh
CSFLMcnPxWPvIQcKM1tD8xsmpva1H1T6aEixU3xIgUHVNNFTT8RpvITWEepnjhpUvFEZczYBSjeJ
sdMkPFf6seupnSfo0JN1zcmG+WN35zRtae2DKaX8e00lI/ij9Wg0uk5fg2K22g7ytT2THyM0aa9z
uGrTuV7QXXUkpRml9yhytYjIlxEZKf0AVUh72kpJysZ60FMiSRASu2ou76quS7z5MqcDTaNxozQd
hyRw4qnJhqKQGML7qPnNHK0sFrwVcCfNopFSpf02Ix9jKzZVjlZJy05Z+E73DVy1X3/o+rrsMBS3
HicEtRSZlV7mTogaYGVNZOLO6oiWs7MizSwKZ93ImnZ90tF/YTNnaC66nGN8LEiDaNV61lxwfRyp
ovDuq7L252sXQgYir4CkylWvxSrpMzMeG8rd4jajYtU3svMqoMDyTFWrRLkOAr+uaNIGoTh8mfgg
zQWNO2BcANZEyWHK5nmVquTaq5VKDbD1bBSxl+Czphx9/p5aU5lTVBx03q5jPrzxUzwXz8ThI/+x
17sm/QoFMeNXVFOjSZCiK8cenxUq5inHqyPVRSxmUhQ5cYbip0br2l5OXWEat5058A0VOYSEQrM1
eP0AYiEVudpUzAAhoT1sDKOoo02LS3dbVUQA156qKbhg8TtiMVmVKrnaT0pRWWE3bc3U9qiRy7OW
2MeqVbLc/ao0Jk2hxyG3XCOiUGMk8kSJJxUt1A5Nd3bVhqyWzlQa3mkj6LMyqKgP4aZEeYzSDDSk
rbIua8qHioKP6Kbzstr9DN2uTty14ra2c5xJiNvnvt1pUD7NYkL+lCfZkrWzYX0yagfegW6nLtrZ
4WDRPqewRrsvaQG+8yOc9sfOStro2qT9e4Kh0DeDSj1lmNQ9vIUUERERSPRqrMLDCNDAAy3Kqvud
ue1EN2Ht6tL2TnGBpn1Xer0aGRMJ4iFpVKg+S5n9jZG5y4vCIbZtZYYaftAHrl4lpiv2NuyaFgmx
Vpqe8aR7Skf+M5tcawAwGOnFA4HCogf11tpehPWwaO3iovBjOrAPzPTc7NmOk1YPtyYVZHQ8QD4Y
bvvAsGohNGrRTeja+XRit+kT5yxutO48tlUwqFx+Sn+VpU7mn5oat1y1IFCI98eK1/Y/Ilb/r1Nt
/x8l0ZY0DNnG/5BEu/jS1c/tlzx6fpVKW/7Vj1SaYpIwc2ySBJJo0VRmfv/OpSma8yerMqKizhJM
NGSO9u9kmvMnTTwgXAmME3lD5vy/yTTN/JPYskViynbpb5O3/v35rn/c9H9kP/9DMu313MByJKNA
PNMituZ4BIPfzN0CE+6GE6qPbT0a6yJJrZvaMG8zgJCN7oSXbdL1V3mlmStT8esvoRY8BbFGQ6IK
JW1VDXGDodPyLzMv9MiJz1wP+DZh2d7pPX3KVulchrOdkML2FQg9VG6ZtYy69xFy8BPZKSodOv8M
2+58gUmMsd/Sy1PVnYqQLiHGn4kVlW9SvuK52IFxqrNe/WJ71LX71hWVbBBXWZj8bsWxZCv/MWfi
uLBg1DTCvCwIaLGRL+DV/Bk+wORk4aWdl9ej7jzpxrRLCCUcLVgQo0AhRkpq6NxhMOZexvAFOsJy
+6vOGKLtGPOyr+lnloAm5jY1NgX1I0HZXMQwZy9zt/9oVx5DjqJ9wyl7TLhxnFqdiak7PAE2RmcS
P1Q0w6/dGsFv3Iw71cpxE/vNje0r5nWYcQgYLAkscQ+4sHPQUVUBp8smtrDiTAS1EVtETB3gRPUI
YyKngpx61qsZYxR3Row+8Dk0AXXMoU/1l23uMiU/tAynFzOdSWE8p2fYhqgnyRimY21igkhV1W4u
u8+d4Tw4AggpxuirP4AMcX04BfSJ5UOUbMI++QJ27H4UzIiPfUQ430F5MdntfTpo5jYPmYFOEEoc
SCWqIEsagZc449MMyySDacKq+aZ3ueMlZo1PqZOembhc83Z6tENtxwoA8BCUFA1aiiPYlBR+ii4g
lUCn1bI1hoMmkBVHam31Ybi0Rqz3+KLHIxZAyADNiY5/Ah8UywIBCKlkdoNurQvMZajBuhRSYjb1
+ve0i+gZnEL6RVxsfcAhdk3HcSldP9snE8M8a7q87mpoTKmAGsBFmYKW0WHMMGG6cMv5QWtUpOb9
ANNfby5mqmLoZqEJn6zyOjLJkdQxfqXJ9bauSrVlMcxfkxgzyRydAg/kTSHwm0KdpCbdOnTUjgke
p6b9JIOXYwg4h6uB9IDp0C5XhrcN/JrgyhXUTskkgCn4pe4AoHYr6B5Bz/6mgugBQtypI8U5qkcN
ezRDfHZviSIe7BT3b2Wn6moU5I/X7+sqznbzSBdVaxqkJegFNJOdFRnDSh0LHHwsA6lX0T/qFPds
IpWSKs8yPnftRMUd5KGSQkcBEXUjEm4QpTQKWYN7ygLKSwrTv3T7oIblxL0RplEM2ygTyBGZHqqF
BHzUCwJpFhiSKVikVABJtqCSWNGV1PCz6EwXkJIglTSBK+mCWSopwIkEvMQKaYVKM6NBj9xTD53J
g9JkJJcF9U6Pk+CbOjhOGjVF2wayUyyIJ2YR+Xk3g31S4T91AoIKBAmVCRyqEkyUAy/KE3CUJggp
Bqm9rQOVCgQv5TYGs+kI5FQDe6pgjawLjCqHSlULniohTghyB2RVnFw6FQirGZbVIFCrTPBWIZyr
oNKUYwf5SqWv7dTAwqqFiQUbSxdIFl2p6b4RcFYnSIlAYFqxYLVodTtrBbTVCnKrL5TbHgZXJzCu
AiqXJ3guq2s/6ALs8rvrIKTWm2pKmi3okTME7oUhAZ5R5dxTgXcawEnvksjNN6XfKowFCl0zCdsh
LQ9EAn4chdyc1KG+9yz7poAu1rgok7SaO4vZbTFVMkGNaCxk88mKfz4xNLrHfvSHsxRyWSUIsx4w
CeVHiGinZL7Ss+BjGapXPkKDHSy5UyMotIzSiCmjh6lNhtsqU1ndqclZBcVIbVMYXEwfqb5uvA1A
/FMmVGw6ZhqVCrPWnYJzOnzoGzeiXRaO9FI3dAdCbRtNmgehuAFcCVZ0m9C6BfdBgfTWQHybIL+N
jW0cGxrha0hOpQE6fcLczkwcwJ+A42hcomcNllwmULkCupwHZU4T3Fwg4LkoJKFuDp9RqEd7FTYd
XRzuJii1bWXSg2AHAOxSQdkxXFJJSdVZ/S3O6Mh2phii0UUdhQzyg4sGuVXHfVC5D9DzlAM3+BvF
GfexUn+hlkrbeALV6wWvNySPpVnRI5XKCgYCXyQovoCOq23rP2GmbtcGtL5BsH2Y0lJq62A+fi48
aCt0MybrUVB/qUD/Zuh/nmAAawECGpABEwiBE6RA7HHqLhd4ICIVQQkWAhUcBC9YCWiwF+Qg3arA
N4EQWoIjrOASGgIojARV6MIs9BuLkQ+SYV7NzSkup3UlgMNuBnWoj1fgoajpBHO+LsdupmI7Lraj
WytnHc36VMGdrEknqSUYRXRiyC8ErTjCWFQozTvSvLdX43I8jPpQo7GgsdxPqONk+Tdu3RJKiYns
geXLdCi08gsFJkAdR9U5gMQCkwCyo3AAPwoCkmr8fUyIdGvN+Ye5+jA4FXVCzvBdn2l9iWmYp1OD
gVT4qlScn2bhTGrWCHeSmsD4AOtg31SGfTSizxOXBL3L1MmZWvAZRnl45o92eNaoI7CN0f+gQ7lk
shPtiizVT9DUhn0mMMwBKqYujMzlwXdAZgID3M4C0cRxOm8pMKTAVRCb6F9WMRcfGdNIEJwJLM5C
oJyVC39L8XSq3s0gpQtNT870unzOjNr90jNBwRsXPoYCnFco7u6t4Tt6p0NaWyWLCMA9jQBCB0ih
oSBDqeqj7dO6yBzWck3gbB0W0uuJweVSL6AtF1WCOE3xlDU9/smZFYEzI1XI7YxmBZICxtEVgClX
S35qF6opFerABiGdNlSZUV3pQD/VVedTbdKwXEBGTeXmUxanRmiphvwEbvoB8Jy7XV4qxkA/RvXZ
JMhVGl4uKhisnlJBY20EzDo/pcS6zsbYnbZ1C9Qoki0uD70QXyv6Z1RBvc5UZs3r5Y1R3nCjA0U4
5nF5okKLTc3geRB8rANHthKgrCFo2UQgs4wK0NMH46EU/iw0V4CI8keWn9SOngTh1ZrGfrZuPNdO
MPQJz9YzHkMAtyH8yW3qVDQ4Je1Isy8w3GgBES8fRCi5hTPe5671kAg/t1GHG4gPgCqiuI0P9Wxd
dIch6QtApBxxUzi8HT5AWmjvRyH0YozngMvDkHUfU+H4WsQpVibGIFsYv9wDcJLKA93yHwNy1DtP
1+Zjld/nQgteHnxvArUinaehoISFKewIXbhaQMOGMIdjeJSriKbsUnDETk23RAouhleQFAm0GCTV
xXJQtIVoPAjcOBXMMXC+x5ev5uUILq/pgkqmMjejDl34yWAl5MgEC1l5EMiyLbjlfiEvBxBRBcVc
RbaxorWaqeJEDxm45uWrbAXhrAvM2V64zsvR1gX2DFMWJt9CIhYUdGMUZ1ObMOFY9p5yn0c3Ra44
CTl5eUnToSl7EKYJUAI+T91nLOv3gO+IR2vgqN1OiG6CqHYWWvXyDWSCsC4EZk3j7dHjVDKAXAfC
vF4eUkFgLz/pULFZJH70vPpGF1y2JuBsvTfLU2B89luQ2pkB7MWBst0Ic7uSh1gQ3ATHt8tLMXCL
U7aQuomYQjXDUMynw2ML/GTlc/ZxGQH5dgT3zfzuvCwII9Qkv1dcs8oaS+t4Wh78GmQ4Fzj3c+tG
3Svwx1PQFxBpQeEXm6ycoPpp8Me7ijTZ8tMo72Ks0jeZPwFeHZP2LLKbT3HL3G+Kh+5ERA/sJK5u
1OgAz5fRYPnGf1w4jAto3/01E9yLUm4ZWmt+dDq0TcSKz5aN59/6AtYVof9HfZg+mkoK0MKKs33t
lmR7g4CGZ27OdFG4xuUUULKwyg2L3lgSQOFAU5U/h3St8+byQG+jcelo/r7SaPwFIbXP2xzJRAkp
QRDyy0MSzn//VEagMmAtLy9j6hg2ozHVG25k0HiVEY5bUNCvJk+92bskppmcTKHfh3YzUIWffFbU
zjrMhJnA/sgbXqybF1Z6/vJby69qc4iqI4Thqgul6OVdVOO0gAluv9EA7yuC4A+0iBEHxkUqeH5L
QP1Azm+WlyuB+FuC81+egvu99wT1bwr0n2T5w/IymCjapkUNUIgkwMAWUEIhQh1Qwx45B6tUnjsi
Jnh5uryGueLvd5kxPVGzYeyW31h+d/mNl3/w8pqK6wBitbZzsB/4okEIRYjAnJDmqvZoMAk62CJN
sLEnUE5jnisAz0WrANzqCTH2Ea/KeYx3IV4MDMuGuF/BKBVBQyKqhiG771ugeWmNxCFXIOcZiXvl
MxFORfQAh2gU8UOUBV+i1ryu6Kw+b0C0ZPp0O4ksQhFtRIs/osAjYYhQQmeVOotiosI1EUc1reNY
zxQkFJboKEoRU6iiqDAj2gYLsVaIvsIXkQXezPQfD4Tw7mMb8YWGAaMUFUaOE0PDjYGHuQE4hS4D
jUzQrUaRaCA4of3SWkXYNSxbKfd0K1719Ce3rFN2WXZdiZCjwcxhiKKj7XF14OyYcHfoi8WjEqGH
g9mDRd5zm2W7DONHJ+qPknZrUYG4vdlveyRfIglh1rKh4x++38g8ZRKVSCtSER+7yDCz7g/xjQTm
SFgUGJuISDRRkkS4SXwcJanISqjDoLkvQ2BiADmrxycCDvQiBChOalwnpUhPDOwnZEy781oeOPTh
ycGR0ogsxRFtSog/pRSRSuyiVGFI+kClY7ml7RnovZye84CCJRaTWKA0m1D0LBWzS1YKKFsakbeU
WFwibC4UhlKEhd6lFdFLg/HFCRFzgQ5aMddx1ljE03VeE3gl/HuYRRnDB243hYhllodS1DLIb5Yn
hNcPichn4JTfGqKjcWPENNrc1PQccWLMoq2p8dcMg45BG9ZXImqbRiQ3s+hufBHfZM6aTxmd6dw5
Rs1EeEPiI0adui48fdMs+hy5xlRR6qjZtxzDjiqqnZq8lyryHQ0Lj5va1GCKmIc1wcmYUPXQ00qg
CHvPMKLxiWTTsah9KtkdF9sPgS9YHol53Y/Knfw/WcRAGIIGUQVZIg1yxEjU4xHqaSpZntRyXGdc
Q+Z4MYl6KBMJkQLlAAi+tIrBOVrXuIocnEW5yIsc0RjZIjSKRW30469gO9JFe+SIAEnHhIQYnaId
h698FE2S4n2eRJukikBpEJVSXpr6aha9kiYPqnQhA6vCZc2olIiOKRUxU4qhacDURFiJIh+RN0Wi
cQJI9r0nh0HEL4IW3IOSwflkBSiBRQJVkj6vRAtliCAqyHX9BDFlXUU3EFZM9heZFNkk4ayBlYcT
Sb6v2TQ16qlcjrM6TF9dsVJ1uHhsPFUBrXJ7FXOVJ/ZGRFa05QSnStxWOK7cxXUVPXq4r6hKRCcl
OqxCxFjowD/MBsEX0vwbWttT2tLYgItPa8ar1Ytga5QHOh5R7OnRfWJbN3jiGD3wcsWmru3p/701
RNllBMi7GixepGzUAxJx5vjKQygLCgXjlx7YV8x3tloWPjWiBAuU+at/r0OY6Wv94Ik4jOwZdmaR
ifkKWEJ7PGgVmrGicz8pvnHVmAjIfFN4cDjJSpGTZe7gnbOW8lDnoC5bfgpcdGaKiM2Wp5bIzoI8
/eJiP9PEj/byoIokzRVd2vLaLDNlUam9/AbhjTO8fMmRGudmH0Tug0lbx4bZQLMePpsjkjYjRrYu
wLQMf1tG/nXFJInyltrf9pVBHER0bzHet3kRwMFFzUQJN4rDwCd5t7InhHGO8TUTgdyISa7FKKeL
Wk7HMTdryOa6EvFGgn9OERFdKUo6z4Cm05K5Imlq7E2OXC8Cu1pUdqVI7Szsdr5o7ph1kqgS9Z3e
dqteZHj54sULbBR5MzVmsEM5ENqMIxWiJMlb/vQoGOO4V+5sbHumaPdiGknPLRcVX4KTjzzlWS2S
voAxaRBtnyECP4YFS0XxLGK/EcNfE6H6qxtavHpqqbsBvFqyGAF9kQNqognUzV498X/+EgpBEl1E
3CBLHwz8gnAyY9ENLnf2zEVBmPFx9AQpIU3AHR3kxVkowkJw+PcOBsORmuaTLVLDWvSGlAu0hA3z
72ByaHFukCAaAzpEuj8agjsoEhuRJS6jsyMCRROTYoZRMRO1op8iWcxEt0jCnIASI7uKidE0UTI2
ImdURdMYWw4SGZKXInA0ReWY4nTMcDtSmbiCRWMybUX7CPIDGKWoIHuRQqaih2xFFMlnO69FHWng
kAy4nWtJe9eIXJJydFDPqlC1g88k9artSEUozZvpIcNNCRIRVScqI7LmNDyiUuMB7SRoRBFbWhgu
M5KPlSgvvQn55XLz0pjLnSYVqC6GzFRUmXwwhi3RZ+boAXN8moCTo/Ugik1dvo+8S+8y0W96IuI0
RckZ4+bMRNJpia6TqhWX0ggUno2gTjAsjLg9zYYYlS26z3nioBuiAEVOHl0oogVVRBBKkAmrgkhD
7VnguHhEWxGKNqIW1WRSpWMb7WxpXkQ/s7YxkdKgqQBqy6pNTFRv3YmwdNn/USSm1A0gI8FrOpEG
Y3WI6bRjnlI6yE91LKis3FCv4KVrrOGyTLrvoYEwVRV1auXO03kvOtUelMwqC5wPkahWNZyrg8hX
887Zm4HdH+zIvlBE0Fp2fJUDztZR5K00rIfbFp8r5wOKMGKapMSQvfqifaXR44zVyXUCWw1WFJXT
HouNVGSxrWhjWSZl9KD7D+7M5KUnemp6yW0ksllftLNu+6EMEU6QTd/Mk3WeiKA2SIlemf5Tb3CA
Bxy2KS7bJkJqS7tPSHPqUye6W0/Et5bccLpYfQwdKGzkxm/CDvqmL8LcGnNuKgpd4hjrIEOq24te
N8wgwHFrtOzPOlcG0RKdkQGnuFntFU4NQtb6sD1mWHv1chy3ld+fUZgMAUfUvjuTdlnmR6L8HRQP
IZtBtT3FvrWXfHJEDzyIKNgACrQh5LNxVCTCMaG0DYk66FeVvQnJyK98nMO6yIdJbM/nlgiJU7fc
juNwBY6j3ivgdluRF5fkUje2e2aI1tiWw1iX8AoV42uP+dgzJOvXkvHosSKrokfWYkTJrSiTObu+
5TiU8Thb2wqr8iB65SGE44hvuSI0w5U9n+uYmGe+oxkzM1ESTs/F1jyC/41F4Bxich7IMFC1Qcda
ieQZAMq4bgjpbIJ5/mYaqKALgES7CTv0ctZOFCpvPVFHqyKRbhefdEf3rSeK6VDmm4Nopzt5WJ46
IqUumc+sltd6UVbHuKsjBYl1yYxqN4vYWlsU1yK7TrGmacivlyGexCl6AbArTJBl2Jd74o/5/z9+
XN4acWwnKrLt5d/lwH671Y97o9wqOk/yJ57IunFJYx2Qv9aIyjuIkXo7GnpvP+YyEOF3vLi/63b0
9r4IwV/CMS+xrDevvazVl195efdNAOc//t7yxsuy/+UPvHnt5c8vf3n5vf/+tf/brb38+Zet/eq1
9z/B8i/+44EYbbT2mZ5TvAZJnrQQHhqGuq1Sq/ddTUwxt8dim2TkNJMYtp5SnaggqU+1xFho5fo0
DhUzTbIyU/9klQbqS2u6UAg93plFcq2U4fwpyGx92xJjObSz7n/MAc+V80YpyvHT6AY9Af4624WV
pZ65On/J8P2LxOjz26FJLpKmZJrqzDFZYdv5ZKejR/2RZpzFFmk24ojHEBgseRIgMeE8AUczSwbI
ctZ2U6euQ/lHRMnWkVHnD3Gh5adOV8zN2Pn2J0V172O1QmoxAT41VAAVy+vZNIC1dBLU3VCpPS9j
yVFXzokZF+0zdfspiBroTGrDmlu5BRf0MChufeuBESTU4NwnZsl9ru5BJ/u2+2grCCYtDGnnrppo
9z44IxWAVpo01WNnBN62WXQUMPl0pVUeFbi0WhFk97o+NtztFYTH8vrEzq6zSIvP27mY7l3i2aa8
7g49Y7GN3jviilq1VG5QQOV+HOMkv/WqdLgchEcGG6K+nargdo69cDs5ADI6c2zWrpJ4n9weCL7t
6A9jhM2nabpoq6jtpqL/9QO3Yk9ODqATasrMXEtvc5g/smdqHpSncDabH09nJdnWyXQzze4Vwjd1
33jKsbXi6bKZnDurG7do+iZuIBFTeSOBI6anGCg0msz6NNZg6UWbsBuUj4nd3FLIGt12xVRf65X7
LaFN+3GKG2VbZ66/B2JOzHqoTuTMjLuh9e1LahYqqvagv7YwF5EjPXctB6y0zfAUeVN+UOs63mEA
JIFHni1r64OSQ0wL2zNIgdjUM3K/sRLZ3Pz66FOOc5W4nQoER3euyVkd6F2LHqGJcJPKyaAwxdjz
ET+PrsN0rI+zR8NMv4SOXV7Xc9reuZ51rLpy3tkJNOGS+gDg+mR7I2ewDj7FiMfST11WhiXBDljP
ccTqzsiLdZ1HxjnEQwo0zMJ7jCljWzthNpwV4KIeHOdmOfQ6qdBjOjfqxolb97GvuPkBgpwu+9RS
73r2arKSgb1LGjJYNnMfQv3bKowQMhN3L/z05GZxD3WKrPBoKuHl1A/pUe5MoN3sZxLk+5iZ5Wko
Fecxo85mMB+VNrZOqkkYbnl1cukYRBMRgIECbaWqs3Efe58sCAyPWpg1Z6oxjuvl6Ww36QYu3rg3
ovrgOkTz6HzflFXtfnBR/FxRz51QQcLrA8zgHSdMsm8Vjzt6x7U5Zv3XsSqi6zr0II/UwYGJdfw4
55l+HKlHBfpB+h6g4LCxcosmBWJX2wCWLVULuf1QRVDVUrX4aKToR7TYforVsn9gRdVlgypLInJs
hNceVMGtx0mhnS9Pk+HDpDb9PU1fDWpzcqZewK2U6RSyeKexz2nfKw52DfuZyzt+aPmPubSZHJvO
6K8J8d+hp4FxQxkvKC8remj7Z9NxxtWURPG5h8fxSomN78vGypIK4kiS+83MoICWzHwgBsHo3JvC
PRnNhyS+R8DQ3LfjkJ1F8UihIZPPWOXCbUK/3ufkq3ZDXJIAopWfOEttnGPtMh6C4osLA6qO+uyD
G43pVW2636no1B7oD7D2GgyE7fKUfqEYnJnxJaKxb+dZlfqQwJesx5Ea4KENznO/Mq6cQv3mUjf5
QCXNvFedFuhPTxQP0uJD4JLYiPIhuLAZsR9UnL6Znz3MRepf2K7eQGcPWFUloXuG+wJ4UqLbu+UA
xDpQE3g/+WVdqyz4++NUjOS5HFPZQEun1wRpDWsp5VB5Bcu7yWhO9RDHOwp574twNE4GfUknhaLr
Ux/ih1Eogt+UZq1SywoKnEzvSG0CeFhaiXAhzrmXrEapT2iTwt/rfg7ri4n0qk4dYmA/fl7eX35/
+elXTyf5a29+BUE2f+Lln7z8u+W3//F2FnDk6Bvc+5UkxPFCnZafWiJyDGU89P/7kx9mobpeXgyq
AWSvmaDJKtT+WpHdwIKGmDOo2DLr1QuvJ7XLKh/hpzy82B6X1zyw/utC52ZkSzqzJp5zorrCgTBI
fgZsM59DUbnRE0w4GKqzoh2PWfwiWl0eCP7Up+WnCMNebeBPiCTNYzfsx+JddUYW8lSZwz+Muurk
eqm5CZikriZ5mpKjPIXQeU8vT8HJZafh2i7tfkefzk0JWOqkRiMp4A4WphtmDmiwcDq5QZRyU2I5
bwczFoei4rXR6/YedGVqHTOah5pyG8s2zLnmzkNL1rLFl82+PF0+HqtxLAn+cfn8tVnyuZy2SlfL
j3VFrxNLnGzjx2EFeOZ/uDuP3ciVKNt+ERv0ZppMb5SS0qiqJkSVqoreM8ggv74Xqdt90Q28wQPe
6E2IZKa8mIwT5+y9NtOvfw/Lc21PQkM3yVeUOrBZk/zg9q55sFpJ7urygwy6S8KiiPf//sJibLdu
Gc/M6XmoNh+cOU4d0Jfwo7CZgCPNE06vByfagH9b8kHted65PMrmOaFKO4ibP730cRmE9dEl7j0k
IbPGYTmMuc1kMUGyxDZXrddmHLq+XqvACQYXuBgYMGMv2sTHZpAfR8vKj8ujfw9KHORH1t4nYZrO
ZrnSiLnMj05IhedrVQUIn93+Kq87UL0N79S+jefxM4fuvx+VnqMcDITDrBzAWOdvFgnhjv4oIm5k
HRbr5Uvby3vz3+8iNEacRpj+XC7i5VBMnkLvDOjY15XtusBRyaM7VPOVvFzTmPX0VVn16NYdAU9u
uaiVIfgMpv61snLB5HDkOqfn/89Bicry0OQJm7N5LFgRd2xNQff1yFFMpoR2dC4jRz24VhYYGABU
m+1lrPy27b5QN4xZkQYUtdRAX3V6cmhp8zKe7r6+jkuN+PVoeY6+PwrA5cn/9THu/K0lOc0rjeV6
7RlZf1wOoxD/PFpO3XYGJ4H39cuEAbnWMhQuAZ7882h5DuTiTiVKwXXSVtt83WZaWR+85K+RZTVT
29yxj0ydbcQjc0B6q+8nojEaucXAQsNN1btjlcX7aRZ1BTbUfzE2H0VMxprlxdWRusPbjl7+Otpy
Ov97qGdmqwrDYAuhXzvlJKsBLyg3mpWGJ6nr4cmY2rdSC02Ugi3ThFxD1kKY8hr6oQ5zczlUlU5A
Az/JNwAy7rYgv/KEjt85TbZ0vh4tpyjb1I07/3RYDOi7KMlJmz8izhznFM6H5dHyohGTAIJpfNdC
12CjGm/olGkrpQ83eTi3Vt9K4w+uhXpXTKrxRk39Gnfh76Eb4FmqVrYevIQ8Paam6ymPgL+XXXq2
YjXYkzvEFA7EMqIyb+RH+S17QzszWXEPcS+sHehi5ZUoDJd3im+21LCygmlvNm9eoYS/Qk2118PY
DCe2Ys3bZGE3s7SBoSTyVwCPqHDLPk4vQw1q28hNUlnGEzaVZg8tOofBKpubSSBGoWrEZGtZj0RN
J5ybVtQ1Nom0CB2SXJbT5TBa4mXqUgW125wc3CXNPij6/rocoBFNL0hIZ+/KSp2wPZXgktc6pBaU
ulXhq9EI99XT6UhQ3RAgozn12hPlQ4zRsHeD4mrQ0t/bWq/UgAtHEIOjrDZR7aVnpfqvQ23m2VlT
2k9E2DRQ5+fVIEH/BCb83w+lHTP4mO5SpFR1e1bmjuvyqG1DsQMY+FHMQySzlTckycPOYouH6JCD
axbOyZDUMU5D33icUjKXNI2Za6PaZFR0Ar98UYMzHtv8/PUkLEHrBCJOn3uW2dy9pOc7w5wtCKpQ
iKFzDCR9MVHMnSthXOGh9mJfa9rvXobijT7LUZ+bKk6ruycTmDaAB/qgAqabOkWk5fRopugDxlnP
2ywAlMLsR4vOkMOic9xpv9uO0HhUw/tsnlz0Ks26SOvQEmiIm4Bf/ijT+rvVCOP8dchihhxMO1Bs
QxuIcwUE8wgruJt7QfOqe8aP+SYpzVU3Y8VMPfl1EMUWDFBytAW9NUIDgE/Oy0s/uVuaoJDs9Zkl
KoRy1MwBbIPtHqs4EV8HtYtDzc/mTEFXOiFKy+47Ojr+vjTQj0yPqdPmR26pn9XejMApc8M1GxOp
L10p8I7cehWV5/6tOJbnBvhsfmEQArWUGErd/lNsLGXHcpropdh4qfX5FQG/lBxfD52maHZTmqIg
YRn3hBlM/rKsM4lFTRS9Enj1zyIepizny/q9PFoOETQnK22mPSsxClY8Fd8bi1ssQaf35cuYc4kj
te7VEZbcRqmINSJm+UI5JL+VyTuFZi1xzewLqROWVb2fGl/rpxykCUsDDU3kEtXMK5UWo+gMzasG
L9FHY8l4OyUkBgfiETtengNW/EHWcbcJnfYPfCt5TObXlkdFNzC+gdeJDJoFFWsk75rlYYsDYm81
5noyJJ6BZfkuB41oRW9eegn8dsOAlMm5ZFwWcm+uIJdHy3NDIfaoxYZdZiZkpSz15VI3Mpz5EWVi
QupLUYngjA1RYIkQwVwiybPI1HCtJi3+jGUhXupKHZG/34mIxscE8BoWrY1saj4s6wcweLmxuumn
Lhv+XPNBm/8iy4tpTWxOEJWz1CKTu9SIDt0s7ennAxkiyH+WqocKxj7E9n6pd5aIaoJl2q+w6uW5
5VQDoV0p1bDXAztq9kXfvZPZ0W2LpusY8uu6yrCdhwY4j1VPNgxjDmTv0bwCzs9nBkv58mh5rs5x
HjrUz1yqvLAc2o6lu54Py6kSuDSoR/RbdceUb0MsVYekDxKjpkzbIqyv/6swB6Kop3F6zjT9vfBU
6Uciql61Sn0ZmabQBdBBFbK7C8Okf7En49vgSe2k94T+DKh5WsV9FwzdfVO00Jh1xaPCL8j4CHTg
npky3itY64FhBN+B6hyihDvPwKjs0LqSUVnYuQylouyyHKBJnR2zblb08+QmDgnGrKqGxh9bjmgW
zeWzxnB5pHp8Ow2jOHPC1nwZarRbbosOBOdMwuBh2E+G+Q08Bu9ZYnz2bp1HF5TVH6PnZPtWTOU5
UQPa1LXx4aLWEJNHYMlwDpK63A5p4x5ThKUrwySGHOT1wLx83CuItqljSQsIyc1cuQ2ls6sNBaLY
v4U97PuY7jN66ugV7ycULkyPx5TFcjVowUZ1lW85m/e9m9T5TlO1doX8M772Q5e+l2b6AM1ef0cQ
pm/6bCRVIwiAt6duvUaO6p4bJf3noBv5D2JeNiFjtxXpfTQh1enca2J8S1llWoTVHwLPP9NQxlpe
od+b3Gq+NXP+Wml7DcCWofHVVqF9KYZg3MVy6G+y9X6OUSLOyxlBncGuy5m1uWHo2+nkfNNbYkky
zTGPRp0533wuxuGNdAx7rSp4QZOYW1+lqXt9eHVbB3lwNn5kYaA8i0pIpuqBc15OMSPs9MRz3rnQ
knuSV2vTGJSnCRHMU5SGUYmp72q9K3axGOVb5zEI6rsKNL8T+ngHibszXfeSF5r2lkbKLyWyfoRq
3t2yGv9vkjr9w7KifEPh41wyYXuHUn2n3KyuX9auXGVQX9qVvPB13iY8R2zliKzrJ6/yJbR5hEfa
PsmC5JSNeXoei+6li+L3bK6102z2kJqq3ErCIK9OxqB2qOLxR6LqzNfH6Zlixd1bg6yfmZed80jL
37CI1c8Q++QU6eIu3fhAWKm4FNUUbsuIe1WpdPqrZsb6q07s4Hkc1Uup3Bvge9/BAJBpp0ntGKcp
zpDKmjZjdmdJNB49Wiyqo5lKa9L5q+xCP9VkG8wh4GKbihkiUDxrOWbbiRypJz+rpTfa6zi4UHQb
5bIcgglRbiKZmwWEEI25nl4HC8KBW7tkr2QCd4aboT3nLvzeh9E7KuxgPUniB/DcmC8w2eb0aBPY
cz+ukUvKb2EB+Cmu8m4dVL3HnqVv3hgmsgnSLzGztbzt39N+4reZrPIFN81wkJmpwcWPDLHHr+dc
XLY0l/FeZuU9tJv6NtVaupVum59gVudMR1Gk51W5LbUk++XpRzKT80+24Misc7V4aQfXJm4SKHun
d8M9TqObS4xK6Zg0pT0ZPkLNuveeOr4sZyyhKJfMFunr/GKXF/G6Fai3jS6/0XCv0LF1wVnXTBr7
405kgEnMftR2fW/hXTFeEl0v378urwn30iZsFFjttWudhm7qqO7fekKb/AoXxkWOrymtwktmeuHX
wZvCP3Zqesc6+YlBgsw+so0OASktt4bQgEPmKDtysqDoaW70S2vDj8Eu3gOjUx/maN/cOGlurt0q
J5M+GAmuIUYMpPTNCOHTUMXok5IEcjzzWFFaHa8c/pRnEfCD9aOL7H6QL07KUF8JQvfb4MTaGoCQ
gi6dqtbmv24IVVmrabVTU8W7LZjrqJMPvWUkYmHsoFJ+lEUIsq3fuI7I72pyrfJeP/DxybkA07ET
xRhfdXssyCyPdnHmKm/LIZnY4NCQE6P1ao3a8AAisu5EO7zbZCU9tKLYMx4Rb8trxEOeWwFlUCnG
U59VJHOMQXTVpc1kxCkZD8+noTX980KuRObRntTL8jydYPweAsNZT07EZTk0INBmIdf8bmnmhraG
W4liPkgYWnuFnb/L5oGeo7uZ86GbWG8iZ8JiNTjtreykhbSh/7ac0cbTN6NEwhmZYrJ8zxbBMQls
2OckMaQH2LO+MA2ea0dcN6m8OCNRUmtzHn4TRjKdpT3xP/T2TpgOJ8WYJDuI+WGZd8NpeQQVqD9p
g/7XKFDxRCA14DLnFaI4YMiHdo49ms+YY1Sn5RF54vE6tdUR6LZABDG67XjRKUsvsjGeWRJ1e/ZT
4yUs5e+uM8rDiFLj1SZjcl12Nbea+XTK4/E16kv9aAbxx/JUptlFQGqN2NtJrpxpvXK6fJrsh38+
Tbd7CWFWD7fgARq2B3GEW6jrbqBqwpcMlythFN1tecqc/ZAOYsnT8pzGW5CUVZ1M7vkTludQi1JL
Bf3rNEbdjZxYFPkFaeDLiz1trNdUNzfLi30cPsOIEiY2IzRibNFzy72osNRubQKSvSW2ajuFhnnw
RDJ7XMiHMWpaVsuHlI3u3jom6JPbD2/LU5Vn6Sx4Qbn3otq96Rma1Ta0aU8T2khOxIXJQ43GoEAu
qSQoAAk3WZtaNhywD/YM4HFf9JLcnD4efS+FuCEzJX+VOJi2UdxgqZMY0wowugcG+voDkAIh7mQb
GOpQ4+yz3RcnGdwX9vxsqcu83+g5tkNSik5lQB4a1OnoJQBNAlqzlHRF+27akKwh9vgmDPZfhSSV
sDLG305QEklCpVGtjvHfPiGj3mAd+5ZpGr3OpM7WWls8E8d4s+T4rdPILil6JPAdlhqR/Uko0n1r
mt69zGnXk5W84wI0s/FELajgbkmP02A9SSRMCCpBYDg0SBdH/pZlNN1tPXvpA5SrQY6WyFAQTDkq
IWEhPORT+J4nxE4SlOTHsO3W4kga4HOoa9PPUAJOmQelwPxt5cSR5mjfVSHiW1oRqjnhoyi4OKfC
+bQmkq0gI4Djd+WnKUEnoEpp12NW7tzB6q+EULFidxhFYyaxARpCpGKncdAErUAbbnslf7sUnbPK
kqhgcw7Wo7YhlDUT2BDTrRuD4FRmH57Cfp27rjgR4TqLZstm7UI5bvPqpUc1iG40lzt1ILC4cn9r
hQMmwzQq3+unt1THz9xO+UYaoB4Tm2xAVXwYBc0RAOhknJPvYkcHpQ1iAlCTYBVOw4XZ2udIVk3h
Kc4+VOyd5Wa3dLS8XdxYV0JgaWJPe7p4AaI68zEYFSrymljrcvgkf/DWK+S0VWHGWMmbb9sFg3NQ
DWz4kJbHFraRGmFv8GH1VoJ3zzhVE3oXnDokn077vil+KV1cHVA2lWsbU7bgj70TqfJJ3HlI4ig7
jF1uyYPpDc2WQMl43yYGbH/Czdi0nJVu/FuC0pgnb9qQ11fUbD+lYzL71bTPyanjM2kzr3pHCBYy
DePF7KxrGWDXoytP8J0g8rpRnH5d6eVWTmj2KnzZ4dj+jfuSeFOSzXdBYZ3S3MM4TBIwoyu8evQV
bBtXZKw61abW9as1tLlfF1OBV+YeZx5R6qL+KWOHNps1B84iQiE7xnkRef5SQGEih8d8lzMBRkbR
NS+65+CI+ILn0TxJB9abVQFayXoQAVXyhqIFveW151fdlVn1qwrdXe9quMG4GhYzSB8SfF4YHvt9
+EyZsSva9IIrR6yaNqHwqNz7wKh7VaA82gurfats9Z6U8D9mUoZLLHU10MJO1JfBgF5PyjH/xcQH
j/crqNk+JkSPrZNyeE+G+mI3AHkhffRHpXXWQY9RuCh5nzgmTu0aTRL/f51sywFF6JqJ5kvWhN9y
0AEHQ1ISCNM7KZmMaA31NCzbeleSe7ciSSWyjHwTTwlvu4LfQOrbSIkQkLvpB67fdusF4Umoxd6Q
0bVQifciAZBbiOsHMgtvqSsfyWTPLmzKb/2qtsxqhWXjyeloAskE2JzRFuoas/kOT/F+sAhD1SRm
qFpBwswN8qXS//ZVZbyFJlmRepURKW8xMNG6p+uMsW/jflxNiXDXggLXaZSQucF4JHIepUH4PS4G
HKrEI6zwtJJ2pUoEDp2LUIr2lJ9G3wat8s3p7qYb1+LSp/hYgdX6A0H6B8yoTwVhG72X5NEMWA9b
LBpw6jbN1P2NJW95PGnfAMmE+ybGkaP246nsbbzOOkruqbJWU6Maa6vJYL6U75nhjTeZQn5Bv6i/
aEqh+T2VK73C7lF7L2WuwNMx1PKVUMOfVOm9O7F6BvHJ5D9FG3VgithzSyJJfMM3vBLVLVFvUkA5
Ml39pkKLVk4vRxYrZeKza4h6LK+brEECBpBjbbTeex1133OM7mdYAD/L1rrqnfF3UsjbIqfwrXKb
z4B6clCPJewblA6d3NgjwRtuMn04Nj8X268oV4y1ruTZS4Jt24uVeFcL14Pbpx6SyXjNNWsjhJFu
9NLGOQUZMs+mi8MelhgoXwni4PfUcf9ylXWvNPm3aZLbYkguxlhuw9rc1VaLas5cxy5h9JadvlfS
IdKNYcxoH3KN+rJpTW5NKkmcSLqYDLcsiPZFL9OfYUzGXpwmvxxAf2pkfbh5iYRdN380TXFXA5y+
Y2Zezamcd0HhDrkFck99+mkW5py1hl4n1DetZn0UFFVQ2s51MF0t+thTXXHxgODeyja7ZtM201nb
KlskBHo5yiol2xePfy7XHlCtVaY4h4D88SjjKu9VVZllaltysHl3A5vzrYSurx5nb01yzlWNq5wA
bzugQ+EpzPyStZYI3vP6aUAtDSWEC9rLGR1ONPLomKNbTJxTkQ5olfQ97YgPq5TcmkfzozEYBSAM
/OvhCcCbhVC1jekT8L/Ipr7cRKH91Ifz4DS7LNNYTEYmaybu8tZGH911DdOfjAycwVHLfSSC73mZ
aH7YOCRyRvtYxnfD0XHPIBEPlP7uySbF2jzn6WnOi64G3QpfSkDF7auJINzPMdZOVI90970O1e/k
nZ+1RsGJNJdNS5mtVT0nrkYdXTzckEnamlt6i+hwTVsoXCEgfaEPtPXGkFDxkL1P6uY+QZDY3GX4
mfZ4IZFlsIgZ7/TZBj8YglnnEp1oOdwQXaL5y2pCtO3pV+hZ9zAUMbrrQzyE/T1sbrHuxr5Xxee0
ZC3yiDqnElGmskEIjbQdBhGs7+F3Yv0y6/7qaHj/6TMRHzdh4WgbVnVUR2KwLMzmU0maGtoaRTVP
ZY201h2MvwwaSyhx9rSTJnmFSVn9pSW7ndwhPcQl2n74BVP4m+CwF2vSMeSYaClSpVnT221epYE2
QbFov7fID7yGCgkcwNZAS0MxYm5pzYIiET1IW4u3S9j1n2PXJGQg0TBnw7ky8EDmBjUbdH9UFXup
1LtKuCe24NMGhsap8daIXWjjRvW8ICWt3A26/VvJ8n0GRXrbqtzKNHv808UaV0Vg9TOnxHfb5lcv
Te0sc0bTRTkPQ930lKB33xAACHEtDQE1YZZVvbTAP9AQq5RwHRRG8QzM+Icacdty6agFdCz9DNEr
GRXW2p2qzxHVF8bEq4o0beVm0as5yUduG0+zskmSJOO87by/hh79mFJ+5tBtE6yWXHkdwFaQBsD8
PBLzZFA8R4sbWhvllwLfAxbp+GXoB3OdCPNYWvo1rBxx6PErbchXJodGeyU+7XcceprflPh71bZT
/KikKRDa8zAcdczKLXQXCOBPPWJn1+Kh8VO3hz0GwMHwdALXp+StNrSd4o0GIr30rU6JhNYRL9ca
6XH4JlXc56gumtR4Gnbyq7HbJ+l/G5dZMFmEWI2SuHvrGu61sjdnEwYrokUeZy4MudX5NBq/JAOr
ghBosHQ+wjmQ2/Wfpi5OVjJ8omTSmBOSlZx6NVkOlLWlUo8s5d3OBeaHEqgjMrVpyPhWqN4UqBY1
UuFdnsdMHpVi04zRz9jE9zExORW8xeisT5ew41uHVXEd6AvuLK38QEy0DtR6m5di3TXmHgsYI6sM
jUFaXAX03HNtG8e6EqFfZBr2Qa3DgtEiCJM6Vw1hwYw3tkIpBL1+9TzGqbzWxE7KMfg+h3OVLePq
AbWQlvxtpE3TMEG5k/Q/yvam2L1ALVmobFY0+abcFYqtjdUPOIhqiqW25H1QhKw7Odg1q7clsVHB
Vib6w7VgKoao1dgZhaeGt87RJPwvbCVWTMVuN4FZXBUzfc8BNn0zQrqHvbFDFRb4TCqln9smvrUe
Q2xJib3S95iUyNyrqmLd90xShTusjAl7BnuLh9Sj4hg7f+oGE4STlGhfTd4MhIybxArAUQYAETNE
dZOLgnp5ZZvFRlPctzoegAyI4q8L/nA1DT8DZ7hnU/ihanBh+s74VDzZwcEppleUA/bONhUcjTY6
HVHn3YYrouCHTGNfRMU9Dg5a7yDTawOL3MrwY3LsszeoAzyH7ocWssVLsGukBLdVbn0NbfoqjbzI
6G+AieCmztdl5WXlVpsrHwmXwZrU/EWz6u+MzxM/n5pgxSZQQod98hcFztdph7BAgTaNRf6YkgjX
Qhy8CKle+sIETm3vgsl6Eh2/jzAFrCSDrrKKGUV6Sb3m7qmRuXup2vFaeOPWHQTRvApRfIhkDzVX
jzHSk7LlLE0PdmAkx1UcOA9RJemBXT1MSNOyGPjYJ081fkRINqq5o55SPvV2mZzipv3RB66vooeq
FeOEW5Ms41WgGu8GmKZ1NcXcyHN7K1SapFaWoB0HmlMioyDZhvgxwGpRy+hJSGxaeUDjupoLSbxp
RWbvGDZw64LfHKdBwNAEp4ZeTt0mUis/C/k6teVSUmXH2nRLP/HVblYmxulnJjzXZ3WKd17UThsS
bM216hYdHcOi3srSjDZtdk9YolAYWIWftNEbGGp1k4Swq7z2XWs9/vmIHhiaOd46TajJBw8dxOge
jITaipvTQWFPngfyr1mi36OC2kLq+6VK09lDUSF+Nr2GSpn7tqX+7gaolEzhkdm24zetjzayQa+w
PB3LT1ohhBFHKcm52fAzbAvy5gF8gv4yCZbQece0Ngv2CCEzrY6s7gMui+IXCqWKLWO6giQ+bgsp
zT0b5k9BeKUTdLtU73Si3/g/UDzGK/CdeLtca0c5Vu5U1dslbvAd9vlMIMhuw2RfxmFuqpIKEsEH
X3VMpsIY3WbGoG8fmmqAJozlUMlIh/bI4/Y9pWCRKoMXYs6MrcsN7oC0GWtDD3Z0HlAJj1trP/Q4
tFQH/3tW6BfX/BGpMltHIJDStgUaXdgbc7RoW6k2V9hFAGt5lXGImkHDImZVybEs6x5fLb5fh+0E
2o5fWG679xFMVsVP1Admdcu8KFrFCoMS0nSbrda4v6pIjph2uWd5pOUOpLK1A/R9bnIs18OwdiTc
86lxlWuV0k807MkHEK7vddHeRniTbzCC/D5EKyrz8LVXzWKtGsbFKUDYySHhfexewkBzEfRSAAbz
vF3PREdpVRT+aNfZPtG7jdLX34XDDCycDDAr9Uev2XcIWMMHIu9LW0zbPLXlBzo8cRoSQaohdKPe
038tGOD/13DG//9y0HSQh/9nhOONxLg//4PeqM+f8EVvNPX/QF2poqVyDV01gDf/F7zRsKAwOh58
QM/yyCfx4In/w240nP8Aqqgha3WAGOiaC739nyA0g6+HVMhVyd0yVYjozv8Nu1HXnf9Jb3R02wPF
Psc1WXMSleP+L3oj4bttouaB7rfyWk21MSfvnUQGZpHgAvXUKUxSioFAirJqLyZgmptROG9Nql2A
Tdk3WOh0pSeqNK83GfY3WC80c9zmCJYYGpkuxV+P7ELU2zDoXALjE+epl+YnWBAXiMXgPD2yQ0vu
SCQJa8G7LZNdIcorJu/wrS0i46LGmKnAXVtPE27gwU4FNdV8qg4i2tZgFNhsiit9S+NZaRObl9ys
j2lCqQoA+g8Iw/FleVEhvtohGALkD0BgSTrm3eF7k2OmPUuyQa+WLL+xMYQap5rVaXRiNNPzwa0x
mQKS85inyniDkG56NsIpN6UyaLtOJupTtRALoH50j7QzV7aqN/cibX5bEzsKCQfi6Sn2NjEj612h
WnyE3bkkdeDFdaafMeXmm26UF7PqhmclEGZRIperf06JSXQUeFWtiJxdY+usnND9dl1QdhvB/+Fq
BNETY268mUyh7Jbfm6ReFEJwCE8lcS3kQqr5CZXqjeFe+kpUov60vJ+E9uWPxqvMdzw3O7vJ9CfN
aT/wpvgcOMxwhD6oz2qsy2NlouVcfs8Gr8BOb4W5gVYwXKtW+5Bdqq6zaBr2YeKOz5oifmXiADwt
v/do6s8BRdQV22e7D3VNX4eO6vfkep7LdPjhmlr0EN6touvytEIjfHdrbb+ckfGarBVQwZu0FB8d
hrRnmbTuGYknCwNRZk+MecZRjYyc5jSnjuX+ULGVU4c7xVqCKn+Ctqx2GfClDa3Q/MkY09uwHdC3
McSPZ5Dv0DJO6wKKyc6Z+MfUSUq3zdqyC3aAyHTjYwpgOxneYECGs3dMU8aHYQgIM7pWfn2Em7FT
UWz71UOos6kAgj1ML092XkMRmdvWwPTQMHfo4431cppnNqbvOm79Qnb5urIs8YB9LQ70RlXfHnPM
7Z2BKqUxkq9T2ysfJs29ba+imOmYwj9a6oTzKBDLCkafD90cqhc9RaY1n01lAayl1c4q+FQt7tpH
Zkj9rc7dbVyH7YPacFh3OAZ3jfWJvKJ4tNXTQU1/g3W3spH03Yoiyh8eiiQvj6bXr7Ok/anlQXex
4JQjmcDy1bLHCfICezan6H4d30sgP2JoTx/4E8mBZTYI1AgjjubEjy5gumkXBNTnTZlQOIbagdR6
VMXzq3qut+fOkTdEeri7uTAgr2NL6JKXSSm5TFIpb/CPv16i7n4Dw7cVGfRMGbfvRqMr96TxHkZq
dHjaOKuGEKRcpirHPMniNzDkOy0u8dxqvFUcGNx3u1DGbeTyZorRaNy9kn9DjgHLxyofvQEVowyz
AQuYSbjSPc+9U/tUbxXfV6mke6/11L2b2vdy4J0Fv21LSWTfiQu4VS5N3mg+o4PsrCK8FsflxS7k
PgThE2qGLddBbFn3KmtQ+U0i9ytek6mb3dMsSV5Cvb/Rasnuy1PdWG26ZojftKlO7/aU1dgmnPSg
K3p6H1HBggekJiPaEtdv3t8zfsg45Xd3uFm6k80wHdxaInL1FmSRuA/YclcBBIWz3TY3Glv1S28U
Fp2i+bponHyLSMpiS9njait6+D3JPe6Cb02hCz9m+KaXifnAQl5ZQ73zJFNIEXnmI+3fDTeY7ko6
mI8iPDloDu/Qzuo3JP5kfCNnj7mcMfM8dN+WjdwD/HCplmt32yKaPUaRzC9dNg/5VBUjmmY8zGpO
Hq69/G/8LgtiqqXikl1eNjtmQslxYfIshyhT43UyDIkvZ9VcOWvUl0cOvcuwstKjRrjxaUyd+rQ8
opnUfD3CccsonW708jzF6HDQp3gNSQ7VVjHQbs0ihmV9SpsqvghnmA6FML2LjpNJVDGeKjFETJi/
qxAClTngW6eTczLpnMLeHF5DfFjxWLzlWQAxSInNda5W6Kfng6C3UKPv8ClhpxUqv/pNtO1wwPmT
7BhVpo8kGH+E6GAOYOobGEvtNRmd8iNV9WCDMCw8ZehCj/2ck0kTiSIXvAkeuPkAHb07USDz5HJe
z7+a0k87IheqTagBo8sZ7XxUjDQxtyBTKEM2H0Lv/jAVRRKdfgSJ6uFBA8eSaYP4iGMmDqHe5Zs0
DsQHhAcJSt3Xxrrf9XFG8ypJrn2enXvI8n4HK5aec0mDvpTmuIGAaq2CYYwvlM7xpUlFtS/y8r48
lSTMn9i7jEC1ehpE/31w+4YRVaUBMZ8wm+k6DbzEsdWrtOFoRmwYYkwQP2O7Chi8GfFJ4fb9XpTR
n6SnuQwtQ7LbasZdKOnl10kfsYWktcHqml8Mu/bITq40WCcS6Z6ZX2IWgiBmZBdoXrwbJNpIr2SM
w4QRlfkQwLCr2pOoyhg4sJGWB7vWH0ZXDdxwWwORbVaue88J97D6TzTMjPU0hOo3UAu+aybqT3dU
1HXE1uYkjbkNkEYnq6kyQLW190jJ+OZ/udJcWzyGKel9kr/ojSfhPSoCjNtpNPxo1e6ZgAywFFP5
PW3hmBjbqu6ADETtx9AEHncyGzbSCMoZO+H4vSxH5CpFN57dEhFWzEDOr9q2uZaDyeTRTGAXaf2W
9Uh9ZeI6rbtsrO+SsQc7SWv4wOUgounzP9k7kya5kfSI/pe5YwwIBALAYS65Z1ZlVtZGsniBcSlG
YN/XX68HjswkXWSmuy5lPdPdbDITiMU/9+eYdoMfnqP4c7R78Ib5j4WFYosmOD91EGbOcerWR2eO
y9di7siFV7HLRPWhT/UPoPMOsoQXbGd3vZgXPzOR7uYxPYULVsRCclsce5oP+j0Ylze0Vk0AGM5C
lGSwB7EIjR43csv2oSfjCNs3KukQQ9URYdneoPiKIwVYCVM0KAvJo9WU1ZY1+wHWyc/MpTBajH5G
k3YMaoFqgQ1SzDmBKXPMuRQXg+1DB2r5eySZrI7jUJZ9E9n0QhVs9ozEycR+wi7IBVjV+QGr3x9F
7fnWG7IXKdzvWav/aAw1M/6RrldfVWMXxzbLR1So/GluJJ9S9tTK5mDF/SOMWyRRJgViep2Nz/SY
fxDYnGZ4nV2hQAyXoEDn9gu+LWsJvo6DZz8xBMeGKQ+2N3rkB5CC+oXyBRMsxTFBAjNzVhGkTB98
v8x3Y2PsTeqlwV0M2b5B10NyEM8DGo+ZplXTkdjx+qw6c1fdiJaq9pFzAAcQ0Kl5DqBXB/Eeky+R
T0hOnDFMerPXH3//agLoCkIZcuqQcHRISO/cXMgStwCm4K2N5IhwMriUiDftxWcyE+mWyJ5sOInM
0R3n/vjAEnIA4XuAbdMekWN2rsRMXcyVvauTxHmW4/iVnQCYYQ+cRia8XYiSHRhImTz++0dRfa1S
Nz8ka3Dqb4Tq74+//1MXKcIaNvZdstI50cpxNcvV4aojxjaL3Lt10mwmeg8ZOjDQTmZzo3nvROMG
Zhlt2/AanB0cSsqObSboS7SthuLbIhiVlg0R8aa7TRMzgFr0/T4e6NKq5l1PCPVkK+9xTN3VAmj0
rc4V+F50vn3Q5XjmqjHfGsvJHhv1jDfK7+WM2LcwRcUrcNJVTXx7Ds0B1w2/7sKW246NpDCL+Q/G
0bOP9S+ocmeLzwJvYUvWRbjxJdROD0DeusKjATHEElku4jHqqu40zm6Gu+gihaqvokV8Hcsh2KjO
s/cQ1k5TiTq7xPKXAQKwoek1v0QzaEDvR0UE/hKmOJGDqH4hc/TgeQ+Rk857XU9AqS0laaJJ2Wy6
4qyTHv4jnsRgMs1zyl5/nuYVFsuDulEzNQR6OMwu1KxuEHzGlGI8yoBtU0qSJ5i4h0PScLHLoeBC
U7JQarucJ1Syadl9d5bLSBArIB0lm4chwoUdtY2+U4XBdCuUZ9Z1sXHtLvridTT0irU/oJ0u/Lps
v0vxEhcmvTLbocupMS3bPzuCseeDhudzE14BDtr4iD0ujAxBxgeAqAfuToC/GJby6kNlfKpb2xCx
sNa5CWTdxc+3/iJ2rj/g7dX+r94dnAfYa96e4l7ysbngopU37xhtnYuKuoiBVEiSuY8kUbopeQDT
/8VrB+fgLpXZemjK+4IJDL13HKZdTtWe85aarDvai/5QXvoawzyFUE+UaBk7uScvPDxUf2NVzZw9
QBHk7Z8tHzdHzX1xiYgPTt5DH8hHuhTQS5Ow2nVWRCyx7cWlwlfjdH23j6LeYXLURrfSoDU2mmRj
VYY0FMGY18rO987cdacgHm4pSNJtUNjjPoGJik+F0Hm2TNsY/sOZA5edP6X5QsXb+iPCsrYhYzwc
KlBhN4NYwliPPyX5QO5gI0MCYRkCE5m6RjnOWGuufgZL+g3tPT1bZclbDEb9aHfae7JD8xEzxz53
DGBvAlw26CKHfuB0uMWhGE4MOAzSHT+sejyZlL5Ca81NKMyZOLvabe3gCKbRyLkUsrQOZG5vXS8I
7v3194fxCRPrhBG5RVEI5LANdXCYm96cccPduA4UZ8Xnf5WLZAIEy2ubguzbOYiWXQ6iIbeit5yN
GaFTT+eI3I6Uur4RiV4VT2FOLPP1YRTTm2VgPiRV5d/ZXG9uLR+nse/PPTPkLVoq5BqMuEHE1cUw
oxhxVdv1lL4oZtQxFIKLX/hXjojLvaqTB2iR5SMh730fdgZJhfxsqIh61RERchvvTTnsjQtlfRnw
iIQprFIOMEdZu/MDT2mX1eZm2faNiGF6qnED0CyzohTEsHNy/FOojhvhAPoveHGOvY8TVUwgETgU
bdtC/hnXNTOocMhX4aMXwp1ScXng+F5fTbxwGhYa9EaQ4DRuIKizLZl2gpG2oNmU3CjRMSrRvefj
TOiEm9sRP/Rtwm6bA3fmt5Cca+7m1D1BvhxMuWD5QJGIp5moJENXpHpPHfznJFbOk1fJVxEI9ZDa
wXdgEDBu4wLzljH1w2KXVydt1T2DD/rYpuJcRxen5+KrO4uD4JRe5gpg7Syqk8ma8tAD49/Q+4P/
KD2XpTbo4ewVwWs0pwrnPidDazTFwSRMp/Mqtx/LIHpdKADYE1+tt3z4yTmBNtimUYJTqDIPDo1b
mySp7j6fyj3hwH/NAdczmNSslAFwcdNAqJpgt0QVgTxvsB+Nd7CVvexjqBEkHEnNBR5daoZYfwz8
HlTvoK9J3B6cCVyvNXJBCpb51KVFBQA3u1AS2ty0TadIJ4P+ABQwfWjzJ5h94cXvMQGVElJrRj9I
20/XTMH+sh2sF5FWpw4N4Qp4/ANG548uQ9eLMoVlT49/AvLge3eoPgMM2QORkIcag6HwZkRrRC/8
fbieS/CTELdbeLKXYR6+eoFyTr7j/cJncXQLw8pWxB/5ZN+xZIH7yml/07p0buCOrjkMi9sy83AL
/5kj/1unrZ8AMSArU7fwjBv8BTnsVDum2k0V8/xJWj8AOQTbhjeKWWTMo2+C16Zzq1M6k1nM1shp
3qQhs0ufyogksnZwyW5ebf2e6NG4lVPxnz9eVAc2RjXg7CFFBi8S5P5zK++TzZKDElPvUz/Jb51N
eJLcYnJ2A3kvhnRvOjlsEs1sTrXmHTL/WRB1IOh1VtW3oA1+sOw427lpIX/696aU3Q8GmhHplC+1
G+GrsZ6SIjw2hTPvql69Myv5pBSGa0x2mJwh2Hl++553kGYYdxIArTgf+S1Jo0hdXB34hz4gYL5P
OmF96zAFTCo+BmHy1tK6Rv2B/er0cbMpA4aZwm7/JKX4MuT8LiuHyCv7t25CfaqHgJtED4I08o8x
GRAoGU60rd20PXgVNwwmw488R6PFhIzW+IIDq18eZ5zb4WRT4UYWAS2Lb0pxYgrC/r0STF6GEd5K
RMmKlZJcswC0ekzbSyW+L5GXbLLUyeGpjcDRko0l6GGh3q9eHZoPpuO4WffZvgXzus9qvK+6LhE0
OqwQo/tYubXaWpN30Il579Kk2NKfzNyJxXwfu2nHRAloPkYQuxqybd9kn74qXjGBYt8e6PPj9wnE
2xcH5n64VuJjS8CdvojxI9fEoVAWr5AAaTd+VuF4tZL5AUm0P4f09on4fZno/1Tp2pC9MEobJRqU
ArMHHFb+OwcPTpyqywW12PKrbdo7nAUsPm1YqI/VSjbJrZd6ib64y+Af7az7plcbQyNVsluwPy7Q
TI+TQFjFIRq50F5M8gtoirdthf20YFIYU+8RCTiJIudg5bbaIre1cHn6T2oND6T+iHd44uT59msd
1AVB7ukQuNV3gh0vWA+ci+WEr3UhP0eLpT7v6LuUCdTLfrEYrnJJDfi3Y0d8JpSxWO6IO99fayGD
mLHZfFFN4J3LXj+0bs3oubSOGC17sOXNGvJyvmFQKvexorPNy7Kt42pukj6LBCbZmTjrNh/pskxp
jj+keh3XVvr7ONe/+87Du9lMctN09ELW3YfsVzOHAEBBKenZLQGDGA4E1BoxWp2b+jqDoN6IiTr0
RUENWtzo1VbFs3Gc6pI6SEitNNvCOTXOoHZNEXVQy3BUmHDYIfj/SqPpZq8gg7R2cE+N/aHDQ4MX
H2sDqiUXBZwWa9OFMdm9oyXtsVL5ZfGZsRYiPLMY2dymA1zSjTgI1bDLUF/QMMagB3g5K3kKsUmX
oHb8BVu8J9Jl74M/daJmeWxJE2i3yb8ek6nbzSp9CLPR2lo+zerNYM52XOOCppTy0IR1j3HC/zpJ
JCTOdfqIfPlq58BWVFOqGyrCsAnwKe2VNULsySIiXafAGMoW4O+ZlgU4z7HxDI7TcxSiW0W7xPsG
72Wos2aTEv/BYMzxOrHSE7zE8lXFo9g5TS6gWrmAMgfSLGvQPhLZU6WbH2MSuqf1JgWKn4g+jt3e
Cj7JePqXaPB/4fmDm5tF014HTLUZGU2egEPqzbj6PByl8wqc6aj13M3Ae/yWf7KteN67ogj4L71k
BbNeQKq81uChdmLJSF121UEgUWIZ6o8YAdi7ROVTEtH+kH7zZRL8/c7qxdrvScBEDzuvxION07ql
FSgwxzCXJ2ApP4ooF0xQK3JFbvMV5/p7R9ni3kc8h3EzPC8ZptahLc+D0tAzPciS8VNbBA3no8nc
itm/lTPfI51BR7+wfwdpF3KSKo698Qa+QWibBCuHo5+mAMPwyoEqjDapZI2s+dL2U053Jp/83Uri
EiVKZHdjvZgw/CznlDVCkEgElsrRtm2/xL9JuvCKFVa+U6q3ttyk+ESXDsLYooqTnNMai112grG9
TfVcfsxl766BWI/8l3xkwh+fSOGWqAde/YAeg8y80kGpuThSxCuP44I7MMeKQDYyRMRc3zXIUFYF
6yE4DVYwXTRFGNyOW3OgzILLezm7p6kZwwM9l9VRt0BGm5I9oZvDhxA05KZvIhxNkyofYafsnZIU
XTaq6NC/VmPzit5sM7dKzYVCi3ObKGpSI5vJPkJDMk73gByfyyW71nV4CILW4FvHJhItFk6bhmSg
mhBx5qJWJ5SFT22a6sCmg5+9XG5KtQciQSs0wcmOlJ0jukDW2WnvNNti7Z8glaw1WXN8BjsMwkCS
Umi3akl/yRgab4Aw5GpVHFpNadhCdIvzYnOOZfsdyP3dLyzrPaMq5TaKkKQptozEIrSkpevRTLep
LHt8LQDgH2cC213c46WzAvc1y+T0vGYclmL+Ok94ThfLzXd1Y3+Ojl5PNRjFeUR8IJd7B+jijGZc
oCTcwrjc97NTI9szaC0r8knBCOuaU2ErI72RnQB0m/DWFsHX+EfCWJK4oK9OSLiolxQOlX2ybIs2
fCzdzjzoKmcoFs2bsI4AoMc+WQlt9LaDlBzB2+xsI08R457NxLW4zz70Oi+r4+jZr/v5Wtgh1//W
ynDlLT8sbD9JPLp7C2GIq+Fw8tPexeyir44MDxKP8aYfxAuawLxzKYcFB+sxe8BDbuDUu5qHys3n
3wPAXDjK42PHoS5wR8pYZh8UcJPsozZ+0TJ1Ac7UL17rF3s3xYVdJd1XjIMPlF4As4nxcJjVUGhq
/jytXz127sxzrbgIJVhbsrQ7eoOAbZrm7YFW8pbHmEGyQDMVln0vx2o7W7+LSn6UzYyRhOYJAoIP
FWsTlnnd8GKTDKPe5jvghT9FiJHDlOJlnpblQHXoo8d/ajslS/1S+FF7Gldpr3caYmv6I03oeK0B
224d0e7iMd0Jt8ND244ITsO7k6U9bjX81NwKqRWj6S7g8lDok70abPKGDDXGOnczjjVl6io6FV75
WAyE4gKawuFmnZpuWA+npT7bVYZXs/CTXT27FFQBb9l5lfM+RGRx4wHdp1weM4yYNHBb+EeLYlew
5dHwBbO3m5fj4JGbomMkJxu4Dzh3ZOqjcRG2tRl3VatD6O/8hljTONtikdkEEYEYXGCyL3wMouYU
ciTeuManbXDp3H2rqF/revtPZnGUjVJc4a62WSRBT8j4bAU+uBS++aVpwQxULhUtvKPMjhlAYHJu
sUuALg+hT0PNIOMDejbXNi7docGKVB8TWIZD2BJdY1WyPIaMEMtaLa+E9GEi1dyGGkzGbE7+qRb1
bQmRUPuKPVOX0WVvC79j47EJWzX2C8O68eRmyQdR8Qye/OrialKD/LEEoGyjgde27Y50XqYEESUX
FqADcvB/TnZ9kmPJPHQxNerrYvOkh1jdUzbcnLImkgkyrNUz6QOS9uXLSL4eRyFfVpDpncMay1ks
umfkTdMyW1hIymebIeGtbvH5VmF/DtKQA/GceDuhbyYzmtS/VljQxfCY8T9xKmZvTSXEWxsBeSbA
Enpe9Z2ahDHEOxtyJ0Q3d6C6IjwNMbZaZrRPIoCkKLhSbzxf38aSTA0MY44FPA1H3NFnyOP+ya8t
exur5S1va+qijP80Ab3pJb81wqrBrsn0ew9Enngwqc/Gd/eobeeyS/RjbAqBA9UD6bRU1wr8panY
Yeml3BYxgRAq1siSi15uJ72853kN8jGw3h2dl6BkvB89B8Ft1IVvHh3XZLO7h8Eu1GG2msu4yKci
g42Bw31XOAb+MIq/JqW/cclpOV1YP2L3f8J3emnJnL4MRDVGKjGeEC7wpw5gwjkFImC9LbTUwc7I
vs4z5zqn1vaZidG17vgzqdk7zjN2WQ1glGubN+0rl1KAuvk+OIgaQR5Ge3dsr0lWNnsq9r7Y0VCi
Y2NrBGZ4IViKad/2U8xnyVtq1+RiLdM9TT4vKWf3wKqu1DXc+69FEV7jzvVOU1+B7IApaPT0AlK3
vcxjtNcJ7JvGM9OLmc26xeXqIhlbKwHotPe32ay5E6ivbjfzNothhuQYE3vgNZJk/vQyA0uCmQ/w
0Op3tR8jJZngbMTCXqyRaqwaktMazO9RSOMg+ZZI923EicLlZ6K4YZwd7lXgKQrP3AXAvHvPfoua
5JZL9NPx8Ai4S2EdFSIciwi3VTN6zFUBwxBOtw9WVj3QRnwO7JK4v4VipX/m6axgI9lPpDPNoVDB
RNQUIn2ogcG6dkJh+WTwIAnXOf0tLHQC60OFPvEoFjh7UXInFBGAHvEta3zQ2ayQMBWIwnOS2wwt
bIm+tc5zTMl3V88txkP7lx+0X7THlR5+GFVLRXCMCwpWHWa9HImWDwYOREKd7A8N7C6ac/U6+fRg
Rtj89nPVfu1rCPoIc2/SaoBpNu033aevla8v/gy/wkPU9Odwy/YQERaB0NEo7xNT2B+Xi+QYiYsz
RVcHYfuxS/r3hcK6k566fUAo4tFfEUFkM6yLkrR0qmYblk75DrMSISl/zRz9tsii33eVZAhB/wLl
nF+NtBn/yGI5N0PiHNcSO9CR2TFZB0UDANl1kMYKHlvhN4vbAEfKE/K0/aefSfwudb+zIRQspq93
6JhfyrYhDQFuzXFfcnoMW7Ev8hVV7xYSvg8fnNd4OxYKSmAX+4FHi6FgmB/qOr1UXvAjKvhexhR3
cklKECr0D99DSkGMp8bsKh3523LD7xYdQYiMEIt9zuSue6qj4E9bdMy+0vlH4BevedpdkVWpuKt/
ykkxcHRGeZzew6ikLQ1IsTD4XKumPprGno4lXZZxG/yZ2OaIgOgbiQWcxs05UmTbORpLcgeCuFUa
PsQzV9JhW1Uv4JdopFH5hw7HA5sWh/xBHQc2oyOm1I/KhylrDSUGdkt8z9cGlp5aP3izzIhCm4jR
6HK3jPOdZRCf+4Q8T62K4jyOxcEV8UxiZ3nzsvQhIpi3LbVaDqkF0sgw8ixXj1xt0tcc6CCcnCJ+
S6rwG4n+J4Tn4aWGV3pYZGDvIIJcFbMYZsM8UnQlsqzM+NQjb6sTHdy9YBn2qkgBKnb2pS9GgvUS
slhjdn7ADGzU+mGYa/qU81KwAo0csY39a0yTibGqxEKvD7S7eEwjCaz6SUvvAvKvjWJDNp4faTGp
f/9VN8XqHOmSm2t8IqrfHEueMmdI3YtnibPXFPKVo9rBX80Ipu6uIWkClT85kFavXCkQ1cfXNtQ5
d+mluf2/l7Xo4m5+m6vPf/3jV9kXXTO/fFI38z+sqZB6/jcv6y3Wnw3e1b+/1Pn3v/7x95//t5XV
8f5JXlm5tIo7tvDckELr8bPt/vUP+5+OUkKGYWhTdC08FfyXl1W4//SEZ7u24yrHxmf6X15Wx/kn
7tPQJ9MvfJvrRvB/8bIyjcVL+98at30RSGk7fqAoAnVV6MrwfzZuAzlxNH6MfWyxhlmsS6XuZ/aR
4KtcOAktTZ7dlfgobBniDPerW1cIs62m/NPLy5cyKLxVhLDOmbae8lPYLi8LPTTcpKPmhqkE8+e5
SP34YkaFeauMn/HEhyPVKnFv72wuxVYTLScnEMtD7XK05fJm4QUlI9s9Cjq9+74m4R7hvDP7uHHD
Xypo99TWXBA2EiqczB+/rPTzqAaSvyH3gaLx7FvavnOQLG2b5YsExNaZrOaODxIKgSGlXcicquLS
9rhjltXeLmuQfB68v3Scnpo8+Vb70QSaR0TXgso9od13s/IMPJ8/u4rBlOXBV90uzgXNybmkY8YM
KfFOHiv5STvWjaXbnGozHv7aovATEbNyqOrtyy9lOa1aM61bsU8gTNi22MW68DbgTDQpIJwScxoc
AKzM+IqYsFvWp+zJk9llhhE1b+59bvpNsUQfpUPhF2zEi64WlqoGph7SqOuYFM+jeq3qIDmyMXhc
ZfH/Zv7cX5mXrvu3eRvC1P2cMms/eqZ5ihbaU2EP4iapfqeT152tPGnvlIvt2yZaUbcfeJgsQsFC
chvnFDrmwTemtinugRgDo+c0Ww9uw0TTDY3z+mgGcDahGAldFnA85o5hPAU8VcBZm+9KHkbdm48l
M08Y105LkQV7G5lqV6ay3vVF/1MSYSHULX4zOsfilfjyVlaf9uLOe/71PbU14VHNnAsTo0sSemO/
c+HMv1lD8iZVpg5BPpo9yNNklztSkluZGiZ0LPFm9o9jw4kU6ylR2a6BQzXPjEIVuf0V8GPyd2Sl
9eGQNtVKNlOekraaMFcnIu/XcK6iQ7Z6ISLfLQ92IF5GicbHsaUhFepCWkUm3bSw0c5ViD4eUy/C
gUpOSNcU7VRQcPaguVumptC701EcVTrsR+mckK6jJh0vIzW555nmLayWXFJo9zjMxa3Oftj2OFwL
KrJ3VtpTjRkMv22T/akH67PNYX+FKaSNXvrukykDSk789jKJFhNd8LN2OnHl09f+fOkSjsdmXMSX
QjAZbAjRx30sf7qehQcwIjuVucCNQipyK8xNnVf6q2e1BZXhmEuxTJ84PDRVSyE1rXHGNQ6ClNvQ
DmwP2Y1zyr4Nc/swKT2jK+JsgZz8baa7B79zuLUBi6LuakDiTX9KKWQ/RBo6iGrig79ePT3gWz4h
xdRryCZGMCnZursrg2m41FPDABOU98XW3tpDkN2IkJzWTjY/OSqUxLxWL0OBfUJgjxaaX70K+Q+v
pTaQ/QwX1T5gPlKXO3I4x3bpDUcsX20GnlEB6jBw/e4XzdxeIkCow/93IfvuJoLHD63e4KeUD07T
r/c6v98Z3qmFOhl4Yc1akwIGll6I1uNGbmOXFN/L0V9oz1u9IloxBza84W5C4A9LJjXW1mqxNFw/
VA1XvPK0wmb9KzEVQHYtuRUJ/SVzf6kMjwmBwrvPifDS+CsVY66O/TRXp7x2P1KLg5Pwp/E4w6nd
Eyolnd1v/CouKSxcnVChcwudngYZm7HoiDaV+929qrJLjpOXlLHABKmrgcivEOR00dCcKTA4Wfi/
BP6B8Ffrds9TzpPaGYivDQRHelhJjwEO2Nc29gtQKdbODzmOzhQceG033oNC26+hFeGZRpHupjo5
WSBpkiyF8UCNehHY3Zl5JcNbo4LXGcrBq6GUgeREeC/Cxb8HDIM7XtWth4q7C+mWXtZJPmex6N7E
X4ipOpYs72PYVc/PVVfkzyNARXa780h6tm5gIvc9pT12vfZDu/YxAEi7yKZ7/vujCHS1cWaSV+wM
0MLcp3zs9K5wB5e2McJNiTY+QFBatGsPu1edUI/gl0+BLvY6XOr3gtuUn0QT4QQYcLBGDKQVZEg1
+t/J0p2mxHsrWF3HuXIvVfiDxYthsncwdj/t/FGAvpGM1nTavNI1zN4XZ97ZstS2Ef33ShPFUl20
K8kZJqQXT6og6QqvbjfDf6CD9LXh3T9Vy7SmEBgWU9czbbA4BF9ah/VY0i90bfiq31xa0uGMfqTq
e99Wxdkf6aExIrURFRPcblmyHMiG40G0mKjBCG5Pqu6cXes28GjS0kWwkME5mikzEDJtTwPQ6Gs3
MnBsopKp6wIHNE3ArxAk2Aa9r/dlOKTP7UwsNayt9k5y3NsX6S1LjbhbgkYCf/JeQBt5u7J03YNL
6xnA+fg1HEro4F30XY1282w30zdqPRQ40HOT0DvZpuEfHDH4S+uMPdWyfsskFUcTw1QomCztAqjK
+7Tq71niOm+dmJng1C91ssjnmCKre+28dKK5uuQt6tpt37ww+TqO/K7nuhiPTJ2opUreOsVm4dGa
8lP0A9S0MfzDxnahRd5+zCjp3oR4whjLjNsEu/lWrQCSrh5OQ2nlh2iGVIYpHNfFDBfTBXvkCbIQ
f9t/FxnxCk6ZwsqJ8U9aZzlXFy7cYjPSgb4TQYAuEpBJqyefdQI63OSYbRoz7NFtTp0cbtqmwogW
+0LuuOv9Vkm6kx5VwPg3v6XUJ3IgEeU+GhNWuKbpqJW3n7zYAIBYeRwtyqhPDJDvfrp0XniB8L/n
DicAPWMdtT9kwjY8ZR/jWBGJ9tSnrbr+YemfW0Bsj2KmAHsamTHnvVeDT/UyJr5tc8LxCT2i59Mo
YZ/m8VmWuXNyw/R1wI5/r7o1vF7gkcEemea73BSvRdh8jtE6WvTFF+0OV758yfhREmcIb7FJATE5
gIgWl/dlHuB4TuJ9tKvpxufVELFF70Tt2buRFz7LjNBPaV4cTHw7vApnLOsTU8dTguhy7EKwJbjO
D9hmLyEo31bRBD//iURN/zdRQOAI16yaQLnWx15Xx4Ks4U7X6jvq2hO1Cda3MTGwCzgZ70vPBmif
wVBOhuHBTS1eCOSUumGPyNJiV43xZdLFnSTbWxX1+SMKkJwjdyt9nhGOHi8wid4pikQd6urrmNlm
Q8/jQcuZ1Grx6DaKNl3PvQ9F+z6FajyKMJtRpuGdmsb5WY4hH7dN3UZSfbQEdvz8d2c3RCtTUrF4
09NNXLb9Ne0wHZeo3ztZHSOLdK/v2M6+qdoTp+xbVfOfwR3NAdd9Layztofr5OHCHLgNNyK7uBM9
9nGu1YZudbXR+LMOBeargA36yYA8g+lZXvoK8RglIELKo9pVPowOKB5OqvExHemuja3rhBP5EIXr
PB7EINz7gnC+wbCmj9qP0Ykc1taqCucnbJjBiQ7pCyt4zugKDQqnxqVlA6WHBm6orpsaq6LbULpm
IxjGd6PCjY2KjuIEgWKAKcjgmtR7GnL1jpN3SgeOccikM4LpUFZ9ScKsIKOtvsSzNW0iBr4csLuA
N+rHFEhoaHH3kADLZV/u8hfrA5vG9x7Q3hkHyZcutzlX4V3f1r6oSTvMz4kMOfwY9WyHrj60nFx2
PYTpDVV4/o5r3keBZZU0IflkmnU2WYl1vgzoUwYgQrWaVRyZX85b1S3YrNKXzomKo5mp6UH24uUK
HWdfEFjbam/9/p0Gl6RZF93B5zLhf6vQsHBsxTtMqt9Y0/D9Wn60qRjZRgMtUGJ+YThX84BXz4lF
gMHl61FU2Ls4FhiSeAfmc2RvGGWfIzciKS+Zi80/qmTpGQk0FmgjICHT+kBRymSUGE9ZMH3LLWdl
4ccHlbeI1FNxqJ31yWsI1Qd+Ym3cGJiMHFSMU6oTe6/H8xiP/Aq4wfbEpKhJaKZHf8RaHml4bR1i
5W6uOzw5nfhiTwZ+dFCeRtIJ2xaKBdo2ZtPqPYhb6A0jhCZDNyuqetVhY+D7s1IkmTkherLI05z5
L7iQvjHw4BiOHRdox3JUOj17qn6GeF/uhKmICI5PrbrYqoJTOKP3NsO7URLM2+i4OyZUf6SCY0ju
GjKeRwX2CkzBPV0AOoiTGLxpJ+QqGzPagPrRKuZ23SrMe1QxZiT8tm1IfaHuufqRZ+AsnRd/RtHe
sRbnIOGgpZl827FO7ntatHfR+vHpGTiySyE6FRLdfoFyc01jj32C+XgzVN/pQq0PTNFqGH8HcJ7P
Jd8VqBT8Po2eHzNXYaXqabSb8wfVaQlVF4LYENbdnmea7mXdk+lpqivvLHlp9qHtUnrnDpsX0nT0
G5fT0SHps5OqHU6JxNYuk+zEWla8eU6ud2j97SsJRdByYRGy7zNv7QLnUSUoq5ZmwlW67dW2ppci
O9TGDdgjKWqpNZTNzC/O3cghV9rWsKtxdG1z6OqHlrqbE1H0l6xyPy1JGgKe6avPhQN1/FiPs32r
SxjcVftktPSZPfrxIU+qd9utviaN55ClRNl2cJVvWZ05aSXiAUffbDY7/BB/JHMJJkPTltpgDjkd
3NNu5FQOPC8iCkElzoUWxPBKLA8MyKLPLS7ELlTgnClUSa0SR5l0jhL6iozHIxvJcIcyi3G3/Q+m
zmO5cWXLol+ECHgkpvRepCylCUKqKsGbhEsAX98LfC+6e8Jg6dZVUSKIPGbvtRlZNE7DWtRLkDVC
X4IH/qqxEWZOj3cRwGG2Jl0DrJ6nrVp24i8uqwVDH50VR0u2lD3MrGa0wG4rm+M5K/esX2kMaisk
wGmBg+1W+axWlD5dbKnbe3QLzAcSuPQkxK7aMcqPcN/Qq8ApX+QjadleWgDkovLFFmFvkx7DXwJb
LnfZkPgOGtyQtpXbMUuZuLqmwP0XpnLtdY+A6jmExb5MW7THJs5+0/hJHj9CgrE548Sixp52cgie
HQ37mN5byGxc86r3ZCGNhnb0gyi45Oa4ivMemGDMHGJCnLXwVWquBin3mRvkuwjXL/xCuEtOQ33l
IC3zs1lYaA1HWZfbri2mne0gqSQuU7Kdn/RNLfIPOE7fdSkjlJHBmYQ+sQVMtYXkqFGs2jYNTbjz
+nDcoYYqj3FJzDciOgSS5kWXYXswZNduGu1mO+5br5tXDA4RIvH+N1H4JRxHu1p6/fpoxh8PUKYZ
RsFdWwRTdZpYVsGfLa5Fy1uVKxLnEEtuq4z4oMRAfSN/+d6514zrx7/2eIjmz4SVoNyK0EyhpeCj
jbYFRxvUBdnBg+mRXB+sEemo6QH0T8MoXUsrsxZQRatzo+v5Ko4nRu3WsNNFw8wgl/zSo6fBhB3u
AnDqknukxN/IT0yiGoJDaKpbVD/rdB8bS4onSkRxjizO/Aju3rEx8O6kmY11YDn23K6Rs76xQeRY
ShkigTzZdESiLDTJPTYPsDo3Pi87LrUli/ObIYoLWuBpm0XcyBNXRLvBCsJ9oPyPptJgdlu/VovW
ezK0a82nf5nj62Ge8R6lIkaQTJJhSGpyPgLJHedEoYzFeFi07ItUd3k80NiKZT57JRt9OTSg7LT9
VLPRlJxDaj5dddMcVpPtHfkHfsEIVVeoPtuatHMUUwlTNCsFMlKDOO3IKvB8LdwnXvdr9RygIdfg
gqo/W1t5usnDWUO+ALf2Av3k6qmgPqFg1moqFwNXxhahOLpYshJRPO5y1k2LBO+sZ2ovfjzdi+41
ENFz3tgfSeh/dV7Lzr3gekWKypGoNvhXc5q6iAxje5RP3BsfgSm8xjZ21qaLhCsawmdTOyo9/BYN
TkLSrH3e/rHfDGG3YzJ36LPpq+j4aWwdd9XcvENntQkVyaT4sTULrOJwKUT8XYt0mfd6ug3UdBhE
F9NCX9pE21m0umszsN4Lb/wX2CXCJ4XWaGKXnYS/XeiS9BRoV8cYX5hEX3IUag2axMjtv7FCEWF5
QmRyrLyxRD/B0lVJ7uOIWrKabMrYwDzR3fraeCsDFKASQwj62okA5JZ4InzqBfL8sP5N/fgS5T+s
cI5uziaEIZXlzGRARToLv7kIXXPKdmQwqNox+ERw00z43ONeL6e3nh0roAG+C6dkuIhbfy5Pancd
BvEJRMCHq5qnuofcy2RwF0Qo5Nz6U+OCTXXHWIwW8BqMKJvc1b84t/FampJGQpO7KkudNdajP55f
f5ytgulix9QzVMElHdsnEXfMk35cfdh7cZHRpDBezuVe2A679WHDzBlwYNocVMhoQlfHRtDCDDDY
cvb4ZN0Emzr7DiOwn9Ys8JGVc+jRsRITGyysoaBuzFjygnRee2b+XRrydZzkjwLa2vNZphNqJrm2
nEpb5sWaNW3E1s05ymDEzNmj+bBAkZI8AfoM5WdO5BPc5eiYuJq5kYopeca5NWJ/XFJUPpsBV35L
MFhJ2m+vd0ugw4wVEb+29vcYFye7KNvlSC9tZPFSDzvWudHrSLCyo4IZR4YbJ4zwpsdoKDuoEs30
k1QBrPveP9b5sMF/flUEKDAoO5QeSgl2a9aqZww6AghYN4G2CBvj2jl4vsFZS4qFsFi5Vs7ashoX
wM80rIjVmYRUCPHomrhMu3rtMauZKiguU465ryNoubf27BWh7YP4q7iBmohwkuHJStKzkzLfcNMb
s++ntkSr3Pbau0ZpjD7xWI3WEdQufY6B7WxosKkSLMQNc1hKNf0QNvgRzXRSMktxMOQAgHPO4mTa
z4CFEmdRBL+Zm+cPw5XlkMfQcfSWvGfcFrgreHcwlF164SHOhQxu2HKPh+8UYvYlolMaW1Myd3EG
Xi22FG6s6aKqdap25O8sjrZsRq6lUy6qzM4Zs+rHRrqnxvSShUG3iU9tY/svAWJyjnj8FQ2ZVmuv
Vk9sPj9UFCLTgO4tyovgFAD/oVnHQk8vyWg9GdQ9TVO9KW32h07hymQNJDTtGrXgohLE7hGNczkx
FyBtiKidr4Iqg5mCax6RguyMqNk1GgGaypz+4kq5VXVK5ISf/CHXwkKVv0jifksHsm4ip+RYPzEr
wpbXsvpPBUmc7R4DFMkq6NsRlgACoTTClJZUK/RPEPL0dQUAJB6NL4i6aEidDLtEMlHwpmt9zC5R
p50BJf/aUXkLa/uaROW+RUcVZRoVwzzibdUMd8cca37KSrzyWdgR8TYu7IDUbcr5M7oScLRS2400
HzDMzOdu7L6pcMyVgCmzqBjVMFOa0KplHgjTKfk0WtxDlAdB9hrL8RrmESJ78lvBTiHkgZOYO5/+
jNSFpxZJczuj3ppb2OHbBV/zUjKgNm1Gi2W1jcv+I82q51QLDkoXhyotCgwxMGGUR0ddP5nWsB/Z
L66yFkl5UM06TfdppnsUYAcTMCMsVZB89otUzv7KFJdBZiKCdvqFQUQT4SkIEob8FYvpyYp8kg9k
QLxU+eX1br2WTYSmNOeuz/EZm4cOm83CNiqotWzuova5S/u953Zb7oY2iSHlUsu8a6PPrE7Y+Eb8
J8LKorFURKFubsbAO6kWPWLsc+7Z4b1EgLNuuV6rmHWhtP4qen7BJSuLrSASOC3ta13FmH+XPR/R
wPDPtlZipZpwwxskH3NnjctL11ZiV08hk4SCKHGCuXuNH555M3kX8y25LTyqC3DzjK+O0kaJ4sp/
IFF7LPohOxDcwhHTniLkeCI9ihum9F4dz2U6bSCpGTChFt5pvld7mXZKY//NTQIq2uwX4vdvZdlv
AK/CNc0YZHX90KfqOYHECT3RRARJMZ9ZxOShiF5ken7myn+tqB6of28EkOLssTFQ3BA8MHqZbeWO
cXVwkAJlnajs+OBZpv9qWFADW7JEw91E5pdRgkXLTi15kqsYoew2/3B09xNGRUm9DvyU5AAKuI3K
mQsVMEW9qMM0k4d/xrr/5/XbbHgB+74nE0pf1Yn+bGCXGQOKhbFjt1aOb17WALZEya8eEjdBYtWQ
lEcmu8zpR/PUoef0kTe4cnwdrOeuQfiCMws4LxWcaOQH+llcMD2Kx5p2ueoKuUopjT0zfQnD7IJb
lAQbHRO37p6SqvzqIhlvHgnc8Ww4RrSIKjcEQxBk/hOwtJV/cpX51FQTcbdUoKU/fdRa/T11ronV
o/5KmuhPNhVs95wvNTsmE7SiTbo32p4qQea3pCNnPndm8Yb48n/GwRCbgPZ4MWMlhgY4TODtYgfc
6+OhKEO5xA59VC7xB5rHDNnQEO5XVQq6uoAbGAVxv25CxhXwX+1jB0sR0iDxXJfHQ4CwpmTLvzVr
cY17Y1x3Lbdt4qfsxavqA3fjCqdYTdjgVl3boTS13CbfMMQwWlixPis34MNjujPjX+YZ3jnoyBwR
8IllKC59Do1EijPCW3FBUY6z1w5r/G37ClHzAUnsW2dRRefayP6saLdVg1V+6HW5xhd5b/v8wwgL
opBKnLl5r23wpP+MPWjepKI8yLWSwAsDyP7ojhu3hK1cEvZAOgPuAEZ1i9Hp1VJkjAHHgvqGqgSw
cDcSb5jNby1Q2FXUaPQw4QBKgmNx0acIc6ltHWV2T3aCGS+YXXypWf4Q9w2vIq52ICgQE7OwSxDP
dQM8H29kL22G9JM12FHh4J2qg3ZTlSxfgJrOm0/tWdTo0ad/id+Ou5jUOGJCmAuzvEgdPzs4dJ8k
qVqSDophv9XSTeOMJsc7qA5ySOQuCjTtmOOTWTSDx1io4mRKmucAhhWEOEAb4b9eIDMf4SQUxTwd
V8XHqME2rQ1nm+HLrX+VJ9utbMx5dM+cOImtLWYiDChkMpptozG8G/+mZpMuopzRID56JmvQOSNW
bhs3BhlYhk9gpQTFPzv1qKV9D512C2zxD0a6P35OfwhatHptVZs9sYI9U6t91lXKnMewaSHY4B4D
y/5Dvtpz0jl7AwMT3rAcqaRlr7yuiJ+JvPIp6P0i/vZSDWyGGXhrP2m0XZbklM5cjGcwsElbaWto
PZvOTeKrXl1SOb7BtljqpWq2MJH6XenExyp904rKfK0SssVEWmxGFRofltCQiuXmsB0EXvN+bLbD
yPHHpxlxaErCo+0dsBEQ2Orvq8L+sjE5xtmc+GXJHeXmyjXGrWw79ZTMEkTRYOoDeBkv4tzot3aG
L4qZZgnacOUT9YFhhxx4L1Wr3KxfYB5DEW345Y2DOCba+IWkAYd5+o1lKdsQG1HtHVz9xIShOw6D
V/SY0ZOwgXpxSwdhqzfy6uJhPyquGqFxWQM7wvsyYH6TdANhcfOi6FNLkRw446Cxd238HeaeCr+X
v3f8FJRM/beNXDwOyJlfG6ZhfMSGnbfr4EZi0TyWumSRQkI09oonvL8+0J7pzBV+I0M92RRYNahX
jIJJaqAvwgD07lAA00Ra8KFQ/KfsEZZ5dWUzqb3yUQZk3U/niIn0xePqWA2m+2KkglIw0I5pNo0L
leT+M3M55kPzs6aPmhUihqdQBOM+18yzplPzD8aw8LtKu7HzoBFX4R+Zt+luKgG9xKSGrD0rKK64
eMf1NHBWWXpr78MeCP1ELIk/Tv0+jqZjIdJt7QfFLqBGbzKomThVCQJX1KWFCsQGYES3G6XmEygo
2Htif2KyxJSP6hnizghpA3ZuuQOS5pzHid+hBhSgccGwl6Y0EKZb2kvSkDfBhpvEBx0xfouRyBxR
hRRj/VO2lrx5aY84iYF2FP01JuDvSUlDrc+XcWSg16erAiTzJgC20UHaa5Oi80/s9OjmrT5989uD
NKGeVaYsnpnEZGvejeIaSIFLRatOaRbQFwhqfF/qJvr83sAjY6ZHNKpsxvXY3OctVQNLrq9WjHJV
I9s7y1FLIXIo66K55CJgOO2uGEGTdaN0+ZyVIzyEID1JHBfQe5oepMw4bhj5oc/OUOn7RkICwKOv
c9DXj7lzBXBdHGjnt9KS7a83ObuiTdx/btDzKgbryMDrZTJsd2lZ75GBrBeN1bRpbY8xE66sq+wZ
Skfd9DMN4V9riMVnmFL1DD789TTs8+WIHGIlAjvYUkdEKxby+vNEzsNadXK4ph4afaskutIKi2OB
uvfoGylPsAs5EDtXiMxWLQLzPU03gD0U6jXud24F6JQC3IYaMuaDUsOEOrf8rZzaZx5YTcfHA35m
gISYCB38yThZF7KvIMH7VUFPU0aKwD18oMw7udATSz8a5nLw9WhbkaWVTFN2ZKrz/x/+72vSdb71
SmWbx98A9UQ4ZFmdfTQNLMozERygAadMpJZNyPBJhKk6VnOeEeEIJBshEN7nFZFPic4G3DLUSkRW
efS0tjzCOUZjCqmC6x2/94ZBN0wJYw3bF/d+FQb7LubanXFaXPV/tBqpiCk9HCb88lCjr8MyF7tq
/tM0OM2SlbW+VGno2DvNcZpdDEo2tsrhGM4PcZgbB19/mazcp1EljevxjGLSPzTcDzeurn8bppUf
H+/Q49nje+PiHUf+0v/9t2B+CxMNR2WrE4QDMD8+xkYQHbtJxUed3orhee/QYHcsfx2bEXf0r3Gx
SDHMZ4xgGtHx8QzKN4rrhEiAun1FKBWelIb/jVMP3MIf0Ses4YpApx7ToUf3g3dCRO2dROd0W9Nw
3wLdOGbREKyxIL3pnm91/MMJXb2FIq9I8JpIWGjrsBLJ6fEAqXgfJIMHmoT7JkBCthc6M3eR4jJj
lU7OyBmnD45QzbM2xdz464oIpgZbaImni0DnJTwMfeXVBNt7ddhS31L+uqLsF3gSwq3hxr+Idd1T
B1Hs9HgWQ/Lve5OBNH7PZRxq96BAr0X00DyU8gbz4LIDYmMYsciL45Wle/Gl4I1cTG2SbtyhvTGK
Y6MEaGjBLAOzN2N+5EoKlXoOXieAkLbKtPCPSKeL0/YgjD1cgugul7geaPr69mRlBoMjOxDbFFEm
axjNffZaB/+JZKnSgE2KolqCH2kp753pB7dCxtCjzs62CjdF14QHBhAdivi+3w5N8DEJ8lnpCddh
LH7D0rT2TUgCXQuYc3J5TVGVse3Sa8wuEsk45/Bn4cpjaqTha69bM12biVWnGnRFZVnwH0BLx4PF
dNuOj6Oby/vY/fgqceBLNrBfvBb/cQ2czgW9cERaT1awqthvT+SZsGBVd3hn9HeafE161710uDUX
g2n399JPpvUU5+kO/ydGNHWHFbCZnD6En0/Bpru4+5Mu+vBdo/tsiaRbWoK8+Kkcnuwom3ZTmGUb
ppPw0aX5lPYshT1mSrMc9mSZg3ZFgcmAciq/68RlCDVCtqswOYT18BmzHN8kWdgcatQ4az8GSDL2
5ocNIyfvzZ9YUpXHSsV7oRjb6gGeDDensTWLCtdQZZ8CqjdCNW1w0QmeuzwV5VOTNe2S2LXujz3d
zdp9xzxpvxNVFi/q/G65WcNdy6FwsNOd0XTM0ESdoLfq0xUBXhRjreiRBxA9E/40TZQy9CBJRCoa
ndIwrH1xhekGVFnj9h8LsKMYFqFLj/Jckz3yHKXcTnVEue8Dx6dBXT7qJfYq/ZeEif5qJZpxLDPI
/HWGLClU8Vf2ZHhC/aRtxYwkzULWtVN0hYTPIqg2/Buip2ohhXes3dF4mWAaumrWXAz85qdpVbpJ
zX5JHL2QTJVYVDutqpsbiwEEb1allh1Q00VltOCtat88J1FBQh3Bcj8ZqZ5OMpWfSjrFhk8A/O/O
L6n+WlrgGUEgku7HJbRnEQ5TsB5rv8N7yruHOxnUq2lWq8ARahsG5rhV+bhhzkl2GpMSuIr6niOk
fEv0MD6qqmxX+DDzr64z3kRQ32J3zPYhyEvbzbngmuJbRR/EQbdofsjfmlfyHIjzny1vjq53Ho+P
r3JWSDrd8G7bwVfQcABlclCHx0Mu4zP+I9BpWmoyyxfIh//32eNrXU1oXzSJZUeOIZsU/6wNjAS4
jJeDWQTnfn54fP3xrLcBvcFAazZxHLMEsMl2evwHH3DK2SZBZbQSWPMEdk9jsOJYapa+EuE5sBeg
iXFIjtGwwQfDvDaDM+mGzWXsCOqdGP8h7suOgSPtQ2SzlzXJWmRRiOjKcmzMk+iDL2jJ8kum2jVv
1nPfJ5j45i9n84NTdixVW8iUsh3oW+nbHl+PPe+/fyOdnxVV/TH13TV1qmZtV+BEHg9E+6HAguM4
ct+mpEvom7HTSJMfoKw/ysLvL4479hfVlf99JsLWXVWGj58xuqcyuumerqiRnH7XCPPS6w1jHErm
TRTxkQDwsU2rIeMEy8LtFEvtpTCd7Ei9vZ5AAS/qX9YnNkiC7jraKQGBqbEqc+fCMHRcgsTbGJbZ
36i1gmurj9suh1JjWMo6ghazmTKbqB4cPdk6RtXD1qVmT1IQpfm8EQvsa8tQ0O5r/N4+G2lztNVr
a+js0C39poMBeam0a1UaXwFbab8KjT2hjQRHtS/obmf2J65INxt2rpqGS6CpI9PMr9BsinUJT5IC
KjZeM1XbN2cEsYWpDI1lEu7LKBBPhSlpbZOrVrvPudtUh0JpBJnoM9MNfBrjThAlWUpsR62y5NVx
/fxokM+LaNgE+6vhpiTELnldAATomyWCqRq2T14dwyT4pV2o9+HEx8eP/gLGtQ+ZKuN1puFx4/gV
ZPvmQecxDGeX2EFwDbWBzkmzPyBVjiu3SaZLHOju3q51mz492TBVRmcrB0YORTpeYgtNEbb2b6c1
jJseSYuoDPM0OXx+W0P79osBGF3S3TrdYi6SmzdqD7FO0ZGhK2SIb7Du6ltNrEQt6/cudtGAkdDg
IFXeWD3+hWGhO0n1S8wsOj/mj29pkxZr5XnDuSicnlUG20Bb3TItlS9JG3+RJpWBu0onZAc5GSoB
9Mex//cfEoQzpMe8t/GP5zGgAHRS7NatQw8z/9ZX4HhK6voDCWvWqmHkQ56S7xzK0ZF3H3UqQYLt
e+7Idqfja0gn8h2d6lhF6EAQTtQQteXw4lj7qhvU2q/h2LE9N29Z3UJHtiikDLZA2yhqfjXZfY4i
omYdLYJgoWDYPatJKyv1bYlbVDRDdTLLPL0YFjvMEXOsar3mCfZyA4GUV5bnioNfAy1AgvGtcRTR
5KquMWJ1bCGd5GUQVrLNO40oGzwODIzKZiVkZbN1D+xZqW1fWINBF//QU28tlBkdUTxUmQaVUicx
0aheGoUdXpm1flEQRnaBOX09/pSklYX8RP/OXXO6dPNfAO0o0LPlNXs8voZ6wjzNA6ykGmZuH2kN
CsiB4QPiRhszIjjuu3d7FlmPKfdwlmI+K1yoGZfEAmdEOfDpZAV4JlH3q6BL9KXIR3Y/vCA7tv5a
ZK/TkPrYVPIdXGybW3nX42Ux6zWxEuiOi/qc5UN7oQZqL+7gtXww6d1dZ98EVbCPzWJ8igPKXJqn
dJFZdY6PLzS4ortwPwzujI5DJqoMvCnVkdqQujvW5cWzKnnJBWZTN4J0Wqu1G7AKCEv3tYGJgQg5
X5GQxIvCsF02bOspjtytbpX1xZuqlq6JWSi2k6OVq6NJsM1u9LVP4Hb/BMAEIBEu0XikNBCEhrwM
CGgwE8Mzhf5qYqLYlY6Lb2QiOQy5GR8bsJ5NkgTrPkN7OKDfXNh5nV2cYD4Kndy4oObRF7Y7mzaJ
pZl6+fFJEE50yTrQEJDg/GvQqlcd9u7GHGS9GTJuuC4eYEQRiryQVjEf1FN/bwSKAjDVP0T1mseV
fMfo4dYpjCcQD+T/fQyCzAdLmzDTehp4UdV/uAIhKFJgzHdAcFDGTmpfBcARSLp81uDKPnPRYJtx
SGHR8TZEqssPVcGitolZ9lQNd7+phTzAPZbtOP7lo6WN1nXqvHeHK10jWPAttO3xqe3Kv3i5hnc+
g3xzfev2tYdrKRUflRDmomhEdGbYVHJeNPbRAroh2/bDZyJy1gc0VX6nR68K56JuRflmQuCz1cI6
uWsJE2+B+MYY8DYaKFVfdBlvCY3B+k+oIkNnhptkW4HoVIlxMHRMwiomYLOL8+kAdC+7M3pfagkj
3kzZ4liyOLj0Cj2/Y4jsnip8QgJQAnktdP8cwgL1p/6JNbm+EuHrvKjBRLePm9EN5VskOe+6KDoS
gS6AgSva+rjJj1ZYHZuY5LjaThJSOo7RqNvvtbF9vDc5CWCkHIgjgZoG1V7pAJVFk5QGnVpR7OUw
FXp9NcQsU/OhPiUac3328sa2Ger+JmX1Mg5O/Irxd1sL0e28gmRTreGtCeq8O6EW+BUB9phifrf8
OMifZzAwWSDpMuY4ODV94+6iKn3PTUIyXXAkd1LXsC/PO/tRoHyWcfbRm68gyvt7ZGKr9roetnSD
kb32rQ/X4yjn17+nYkD+3ozqTsTr0tZE8NYQorUFJPUXr9/c+xbRnbWKsabdCbbTBGjfbmtvmcT6
izNi5GyG0cWK7Ba0RYvAsd8mAZ+eWQ5UwToo1n6Zvrsy01aDoUf3uWNY9njVTo/vHJkHMxcoF2sU
d77PioX3Eu2u57Zrs2MWR1JFBXKvqbdQi+RHiIAqr981yK03q9HdXZajPPQ792y0fKoNthx7kxsK
Xjhia7UuWid9V967dHKIFG+WcEzJc5oA3CJk/UyrUl1N509oDM6TtJO7wXb5rLMSWdhN5X1EBn+x
0rgPaKoKtqM1ynuVVldd2gKtbUu6GJtsq9G+VGUZ92qq1MpynA3mpHYbxn12d1ieNl57RNA13uiI
OpDeKt/lnvgKm12BI+MGPfZfVoaYrGZkg2P4f1JscHEm3F2cxpiT1dVj0fDclfOL7c1vG7f3mbkI
CXRprIDFEsQ5F713eqe3rOYz2KLG9uKwv2GyfatHb7j7Du/J1GWvQV6jqModnEum9dQk0n72nP6M
B7c9tmaCj5RXXfffHec26AYuhUbor+Gkd7dyHM6px01nnC97UcrqOkztH7eqxjtq5F4ny8yxa9Jx
40K7x+2wtae0X02I7ba5Tf6FMqBsV4nV3KOKjDaA8xrTwWDhycnhl8f2vZnK1xKAwcKOKU0Nzl/W
drz8xHH+iRQWGIPlYa973MXjTqpLykVrSu3We735VAS+fVY21IVS5wagXKh0NY3wyqaG3XOKGhvb
AT3ETIJJ+/gRi8g/MvzqYDWRHhCp8M0CEwYOKulPCFfIhAg0nWoUOa+rtI86LNRSRYgwYUZi32br
zFamOjUekQDj/Oqw/GhPZWSKE5u2K2bH52SojHuIen9LhYIe2fb0O/LYN272KFvokXdTMpaz0/Nd
S8LhXpfkCSY1vAQviRCpjuY9iLKXoByC2+MIyQMOAaLB/xo5ZkVWcfiiUFItORw4rXr0zMyz2f0U
FtdSHe90hdqfQiGEuNSikuMQpS0Cezy/a87EGl4XWr0fdYyQieTTQ/bTiomZfHPa3D2HdJTkUY/t
XfDpXGMo4UQHhr/PTDtbA6FdeXE8vhthmBz7mjDrorU2LrOVl6H4Z9e0IUYUfTWOh6Rj/mEA1ch+
0XRCv9B91nunpEHCA/F4OakOP7gbN3oROScZM+S2mh/uYow17Hupgc1EfA0gFhkjJRvwSX3JAPic
pHZ4y5P66hCwdxwS8Tn5L1mF39OJaYgAsXVrDLbOLtGdJ68o8qtrtC+tTcbE1NrIDur0nQGNetN6
5uZhrz0NDjpV3lH35oPZWyR+9aoRzvLOTGFlwk7/siI5qwmL4DRufJAUp8rBPWEW2XRPiM1JhiTa
9WKK9oSGXMcuHA56Xv+JuxB+MbbWodH+tSmmTyedcU6oFErXGLbtu6CYZwCrD+gevH4vgnAWv+Wr
2sjkPdCCF2Zi9S/CRFZJKDpFkkMWNelv0sHL3zKf92R0VXRxG3Pc1xYfzqmqVjKdKCNhkhI1SOZr
W2tXyDA9yaLRFmC0/1p7/YtwLe9XpF+1R7gv2Wj+S5dlLzHw4E1qcy8yc2b8CfjCk2Fk7M0y1rss
rtnUxQIRETTCtFeg5IkX3WZdVd3oX6dli0fyJoT/Hsns2uki/3WIShulV/x4mhMudd9ATUec5t4C
T7N2WZWey0j4O482EluKvU3byXtSYU90sawP0huTV9Orn03bQgbiZC/UwAjluvJPyQdooXLjLFhN
3uJqzlk0k/GpQ1jB/gfM9ARwg8l+elYOrSZhku5qNEwiC5IkQUjRp184F694LcCushpsRyKlF7XR
UNzfuAMMn4alIQwEhPNi15oLH0x050rxRkGsQZestS73gdA+CzCnuBHa/pnsct5Ln8MDWAUmQ9Ui
hbKbgqUFIj66aE2UeGum6i+T9v6fA+HLFDL/kII8GMwLb5PM1WFs42CLri4/tHaen/PZBethlXhh
d2AhnWuiQ+YXJC0OOAdakz03//cUzvjYvpNP2aBF39JgJ5eSccF5ZOt7KG/OSoEnQnLu+VtnMIwD
GC3JSI2yTualvQEtOnA6wYQxLQ4Fb0q/LceAOW8O2S7ntgR3lqHSujZxdf3nz4VU6bYfAHynFKpn
vQT9yBx4y+2eP43eHGmBdQVmWmquUyuJL6kRXAnFJUt5X/RTuBvs+C+fcv/8eOA6Cs4Ka+1a4HCn
XZ3YiLc+cqlo1M4FfLXz0MeAQft4WhNvs4q81jtntsKzOpqJR+mW7NWQ2IeGmzB/raauJ0rvAlNE
P2F/W0gJmYx7Jr7d1iDpl3TK4PyfLyZQtpnbngwTunyGAvEBpI58jiviGshlqzLuLJEWQfGY8uo/
Pw9b/pgg8yw+993bA32faZG2TkwmFT2U0YXRpC4O0QghFjqC7ALJmJbGRQna1zU5mARybtBIohAK
h/LyeJYpfjFd2P7aLG3XOXp7xFng9f/z7ednQYPLKfD1MyoUYzOWUN30iAEKKUH/fYCehM605gBu
dfMT6VkIxwXztqzyt4Z3bdPFkTxMKMmIPXW8lTZlrLA6F6lFUyCgqhxK+Do5JGWL5KQ1IMkb00bR
FR2KOVrl8YDnc8T/OLrLiSzMosJmZySUUPSBtJExOnLGWBa7QQ2RMmOZw+PBUGTJCqmt4/lLNkwl
mAIhflvRYgK1gmVZaeHRTIKt5dTB1u6E3A1Zv04yS+pr0WsEqgBwYXWtDi4ZjLLy8v0APzvErAJS
YOGI5K9dRAk+lF0+W9xjTeJzDxCCPcTyQmxqHDiDDUw0MHIS/aTLyoiZHQtKKyMFupQfrIrHA7ml
zQZx7Gvjyk3BQp0lM/aXRrRqRdkM3lU5b3k7/HXE2C3tGJdkktMmgCAb/4e981iuXFmz86soeixc
wQOpkHqwveHmpi+SEwRtwptEwj69PtTt0I2eqeeaMOrEOadIbgCJ36z1raEx1hPX7jTW9XfuM1xE
ja4wxu6RG23tGoc11jf7kDI85mhqTqKVLxGwPeqBRlJumA7pqxlSnbg5WmWKV7s2MtBYgzrxSZHQ
zFWxy3EnjUbvYkZ8BR9GZEe4dYChc8AVgA9aVDKmVZSnv3+qJtw56B6XK8+S2YVCtu78cWeU4byT
Q3qP8rI5hRW2gj4M7wkdwKGO4h0vu3/g+V1xyBdHlO16QT8QaLBiYCrXs0WSoYHwb80CGKPocvlb
IiZXQALmjXIJXygTJloGy0VO9Ok0xkmNJWjM1kwczqRCpjs7mJ//XqcBNEwLkW6vg+yudFMgCGyF
9wHFvwPxiZFZ8jFWGIH7+ykw0hMp6XXQ0XG7FqJIEmXJnB9OYA8MxEmYiQlKiQ4cHotRMUCDoX2L
8ZXXJk+jtEDzBIM6tJqSyjMs+8C2zz3IllOc+zfFBe0R7drP7kWgcZtNEodsd9wOwrWhN7DQJCJ5
4oJMuBl4kPLwYWKKsYWWCe2hmU5gVmjcoGv7JJeevGXS/vdPoLRY6PYRBCZNXqiWP0zpy43bTPRU
hNJKMi8d/mYsfDmp2BU6yL//H4COZgV/0dqMPs9GHlPlWwSnjkHNMJCYWRWMCB5qHBnob3tpYxV3
iCsKun9e31GiXyPg+Dm37OZke+NrRb7JToFGrgtRbHVIPFRUP2YZi2u3HsyNJzXz62IkFJpYAqGf
DdD/58ZUL/7Yosofqh13CW4whwW7HUXxmsMQBGBA6hQoi3zfOcY9w9nqpssc9Pk2GzP2gYr4UVXf
I047Q9g0cYVBr8jzZFxlsqJFEcUm99FC8XBTvNDyNQLVvpmDR2yhT0GQAuTRGE9O2j/i5ja3ZuZc
0+RAEYNFZ6LMynn1cp94pGZnwUUa0Ow6EGdhTFisQ7YBmqeg2OaYitY0EWRKDQ65zBC/1iYlK0de
cDbNHExLJ69eXl9KPBwnbu9tKnhYq02p0GdF+QXiO68KiVERL+dJYk2ij2kv0q0QJMG6zYmjOywK
CYeelP6LWPrKG89K0ZwRiTPl7+4w7p0FFBwW7gMvL2iV4AvWXWdCIFv41V6FSXkovNPkW8CiTRc4
aZm457E4d72lD77lPiMHvu3AR26x0mCB8YnRmUDOFkE+PBgxSuGZICIPt+DBCcSXBZUmy/rmZ5iH
p0n03SZwgXNlOcKJNkEU1YDLAFCHKmtw0DRFpq0Py7fw6POxq/vy6Lm1XDcpWhOu05saPkYUB7zu
0AAEMn/IEEDhYbjYNHX71ntWM3jzrCEIMvhKJfQSX1coMjo73TO7UwhruIh6fku7Od135kzXWvXl
6V9f5pDXFMH1bDRirDGJU97nrbuH9k2KObtl11cfNlzALaoGrNwVTJm1w9BzrXuOI0xxIPN98fct
DOotKB4RF/F8efcsmScSqt0amQ/vRJ0LsMMOJ1rqEZFBewq72qkGhDkrTzvGiaI4PmiO1Lrln8rl
S2OFx1TCGQvVVfgBNsuQXy5IHWJa0rrnRuooQtt0r1pxLLrE2EdJwcWb8LJnbonOGj3qhF4On3aw
Z5clGWrbX+M0DFstm3gRbZssS0J+L6IXzkjNfY/4eEpwwph8mwjZ5e9DGwxrfYDkAYQZAXEJy4Te
R59B1RIg0QYRRnzum0Io1Fmawz+ZQDvPrfstKqiicW4/W9P0RcwR6R6qf5spe3fsLu+7xrH2IaD8
czByrBW48f7+TTZiRtSIxDqjLX+a0hiDYZy0N7koEMQLTfZExmi3ET58W+SbpFE9i3TE4owdg1Zt
9HfQ+D7alhlA6uklTmT2D202HIMQo7DXoz2eJ+qAFQ1vdPYxSQ0pUZgyMr6GqGJmoKYnXaKUy3B+
wEuLnxlzsZVZvsjSjECmBk+m04KK9WZFSfYUFkl7iquvCF3vDmEPjsvFiZ3Y03T++6Vhk8DFoAjV
+cLFS3aYqt8HslJ3bem9Vbp/ZuFVgoDLNhys5rFM8fkVQo9ny1SCTDpefiHyGmTx56BCvJ0CAwjM
GPU2A4TjZCBaA1N7LusRUefUnuwWK5KbgdHAtRavBse4aUv8phEhYi2i0D7HThzLuzw7Gcb4EsLk
8c0mPBCG1ZxzGP67YSQqx24otZUVAK/uSROUMxnf3CGnkb4jtvBq8Jv/QZWMNoh96XpARsfNaV4h
UDTHakpQd8Xscsqh2HLnIuPs6I+LiuG28HGRmtXVHoqRa0tpyXzst7AzhjOty/ihormtLTI6bWYA
5zmY4o0vjMs8D/mTsJ+yADkXwa8eehBHXWvyqiJ5n6aN9Tr39ENp7cYvoSTBu1AcU73ZlyuBBg9r
PPE7EdSLDeommxHwTd3O1n5GbxX7ZGZ1GUZOX4fvfqcy4nx8Pq0MMypLXqIL8SUnDX6BOv8y+UB3
EzGSEBrgDkXhvZ8P3wDzjI0yvFURxNlNWdUfE+Tmkxz7ty+4H2BfZT2DgrItzAEl3w5q4ioQ5zn3
jL1VZN+0prx2LUacmcRfYlp3zGTeiLNUByl/wkazLDZSUhWLbO1x4HHLcxukVp+Q3wGl0/BJjxLW
2FyzmPiE0X9zfZA0c2J6hyEwAfT3DJrzyH7qiiA5JhpmyiCb65z/OtBDDuhDv2ds6zeTRSleo9vd
TuLXcKdq30+uWlmGN605BjjG0auJraaCWlf0/+gy2VRkOQuVLLwiAahODLMMVNOMeOrkwguYeQMS
lm1mpP05q4kYinmdnVX/XsqcU3XqERb7hB0AgQkQVmGmzsnUOETCHnZ1cze4LwQAzLd1iWJs9N1d
wZUfPODDbl/cZkqiLs6xOqTTB0uxTzfB891WeXjMYeS2Rfgd6UDscH8gkPHzZtj2JSZSTjecBRiM
CgwFW0m7ygRncbf5mbdSJrYJowa54USAxMaaVq1PTnmC03qagDr4fXGRRYdbIQ7hZE3eo+N4Da07
11bHFYYwR5B+ZNGske1EnGevn4YCbQIZY+2nRVAJoh30F6066txHAKeKu6w3v3JNJn25HNsy4bTu
9I9gkLJhD68OcOZhC6y9LBDYxQpeK5HzTdBAxy7ZeqFBuEDgzm5pXNZmiPNcCvUMCKBd/PjVKm8j
+zEYko2hCCogJ0BsJ5NAq5FiAlOh3LWe+m48t9oz7dgYY+oQtQhYOfbNvSRNhGrY9td9UX7JxAaM
jAmTSDZiVrPQBDNeVmS6BtkFiBfjGn64WM/ONiTBBJ+WAPYRhxNshvwncaP8bEjny41AdgqrvcG6
ywzGEdvWmM/dwWvdH0by6QpY74ax1rqaGdBnErN4m/BqD/mIwbgxUS3IbfUWF4fZPo1DbTNiszDP
TP2+bdDFQGjysITAsnBnXLuJe+3lzziO9ZXPlm+NE0BbKShyDjSjsx54mBgaucUOUy2U8YnEhIKA
CQhRzmasw/shMb7yqeIJTjGLu5GI1nHa3hpExKx1az1Puu25Un6N5oKEk5jiNTaqR933v27fnZA4
rZooLtd+D6GikeTBUeiqWCDgmJzm3igi4tYsl/ocKhjcjDVjOaLUcudzSsOGAgYkauK79LHTnrja
fhU1LpGQOXyOGBwU8HnaI83ObGcO8b1jYA12y9vS1uSbKYBeThdsPaHuyZ/hrkyxLYQyZh8uZbkG
dHpxU41Km4d9HUQmSDaQDVhIvPsWD/pB+95v4BobwrLROA5kqbTQiHX/VpdOsEFiQ/psDLGUpQv4
oQ0/J2AOciLxTFjDfiqGHxGSckqK+LNsHOMgy/JVV9ltPWmgDQ62qh6zYMptuemCiBl/ANsfRMW6
sCo2/e68oTVEwKLqI/Kr9agssmurssICO8y7hLZNaf8389ybtE9Qffu//ZIgmhD2KWInO3RzfTto
3zyEpJh08/RGUQIqj2g52s1V4SAWKA0yjVJWixvOpXWASHndugPKL3rroiDQty1QWE5xixuH1do2
rBkkjsxIV/PoWxtsEZVd847EgknMzaYj0+GiZbLhDM7XMiDHxiKkgWcYS0SGuRnr8J8kaT/qWpOZ
YlE2FUR4bFVZPEHqgKwoEbYOw7EARo4WDlFZLPDtl5IaJU033G2vUwoRUKQPrJGBwEuytLoCyxkQ
4bXjp866CmES1rBqwnOm2hdPyUPB8InMYPzXmamaDTu0a0jbEAbDkSC9aRWWbJ76wVi21feFCN+z
eH4PbBOR6FzZSFVSHr855U7ZDLKmDXc7wDONv5CqHw1IDDtGxNU6mrrN0Ojr3IwVnggkAQ1PL2y9
3kD/SplliIR4AVgPJ3bwy4Ek0eLjWKq8yD+UhlWdlBGwQsA5tcntimwT4eX7Qsfe/l/DI0xdrzGE
FhwflMkRbTw2g8E8qdL7iZe8oKTCjuGaHZMCe77HjmdszFhey7nm0cNaxwQGzEkQC+Svs9FTBTaP
BWEg/izqs1YhpM3IBBNnd7xfuuQn6EIkcHh/XdfelPloncIi/7EIhHIqzDI5zqhNgHk7m7p266gW
ZWcY/qJqim5RUXCAJ33yXjtk4PinFnzDi8jla+flH74OjkPvTfdRds9hyoP2aY6NdUndVVXU3gHZ
C1645UCY4hxsUpyoNbMmiiHR1A9LBkSAbFe8CTTPLzXHDJ5fvfK6wX3A9/BF8xat+HfxuW5Ni+km
7/8OU9K1CPMPy6+enLaBg9P3Ie53UL7V3O3MvsEGIQzrOlXuEyvHz1qJV1HAAMWvSFcXxSI/jzpK
91lnPMyDxnkT0yxPntwuyecrIx1bJNf1MfvrcRPseU3GvxtCaLMDHyeCHL+mngZSE7jD1ZpR5GLW
vgS1knvSWg2N17i2ijcrS+/GomSAYh4ZCMBADyPEWLkT7xvbK15DiZiVMj9zcNEANcYXJu7iyvhl
130QmStWtc/j3HfpneiW7lkTJ1ZW/IfSwtKV2Ev+enicQ7LeFe5jb+CDDrDFQGNA4oOjammCBNYH
1Z1x3JAzNs28mNR+qmeATtxSehRItwbnWVMj6DQaVqEJBMVKsj+IMMYHaIiMWgY4DzKODrlobd4Q
aok4MBpg6AtnB89HFZBJifAd0c0grGMrwF+x7iro4vJmQ0u1bXOHt4wZ5Yeyx0ACGn5l0nasPWIZ
kspRB1F3u66j/JkxVjdZcUKU3s7Rkqtbsx2Bu15nvYWPF12Zk49v1Mnuighpuu3ZvB8lu/uY7Pk2
s2A9DpiUljs5a3H6JDXvebUJ0LfTyIJEYajFz8n5mWfC3TLtO/SOhYSombl5z43xUORDdiRL9F5S
kq+6NDxMiMOxxgXvdvTV+DRgfQCEy8HEH+uA3fpyOFqYk0b2S8SdzFcrm79Hsx43DRa52Jx5zIvq
t4UlZ+ULLANNu5wQ7HkJcyFWVhFOmZL+DiJh5cxE9QV3lqrH1Rz2JwdxeKXFr+OzyPXuk8l98Jh/
bMIevNtcfpoaZ3xwo+IfnSD5LZCw7FUn46MOyYaTAb922froETISnBauhABuYJkIq4z6CGqB9PK+
X/tpUB/RAnzXEhsc1/IWzR2h6KFMn8JcoUvujXjTVG1866CvJuzC/mOi1d5NCdrqLhPeXQW+E08i
j7cxtOU56vADzNWDM3nu52yGSMtx31/zesrOaNYEuBBiuG3HokjMMemoITpECcXbnKMFK/mWANWb
a8nu0epM81BJsUG45+5YKkO5cR5MGEUVkUzIxtlGqvweq/fNyFzP4Qr3LuahKmViilC5WnObewDK
ILI9elgEI+oIU6hH8tGwm04h8tvFvrXIqtOWeQpiMt9dhsjDMzZV9JyG/WFuE20/u2LknOzxTPb4
YVibbwn6O/tu/rCrypBujFGJdNHrZEQ5SzXiHce1zSi4eZl9EnfM1uOxwK5A28ZsOiLRRC8/YI8t
fhcUl3xO7lKvD/hlZoZ0AFJ31ahYL7jzm5zb8UaYhkAMbTHnyzv/SAziJWMpu679ZKLgjC2igclm
LdzmIKf2bFrRTVDTUwQ+xJe+r2AwJzNUxDqeVlWdMuaaGDdABmTykYTkQGF8XkljQAbgMuqQcJy0
vIyZ9dbWDdQo1p9h8Ixelt6OYKpV8iktha8mQAGTJ+pzCh8Hq3gPcu+XKSplrjedEotyJ/ey98jC
YuiSb2ZbvM+dRXGzNLtw8vMN9/veTUyxqtrPuO5OhfHYUGIysR6ng98G72jzz1LkmisneeAmzjhU
8+i6AbnGtdttcbtq0ojsN7surq7CQY+rbsuggiy3hjYmD9PnMI5vILcdw2B8KAgse+8MC0Z/OpCS
DmB13Vpo2ETTDssoYUBq8eBIwZ5wbnYZ0vaVdKKLojrcRhlms8glmT5W4rbVno9fCOkvE794SwAk
hhjeGdI++9x0a1HXIKMlxMPGPfJE14fIHfYhlAbMqcF9NnxDy2di6+OYHSolz2M5FbvON795GxKg
SVu0BQKliMWr7fUC8NqQVmHddJb5ORPsxHxVGXvmvbCu0BVx3Dhyk2RLcGpp3JiBm23Mjg+EBazY
11O4lxYdVyDQj5pZCptKjOfASZkGuGR5yijb6A5iTzoN7NOvhdO+g5iEfEZpeFY8ViQyt48tWxmF
XHBbxV5BWdTvVI+VpsVSCvEN0Uqi4WIQg0YqX3Qfee3r7JUVPJ1CnF35xiyUbS5lc0WKwjnQ7Veo
+y3a4prU5KbbrSMCX5lNmPpP1AM7g3pW6XHpvQH6Wg1YBwKV0AG3p7kEO2oK036wY/dlMDVNNkNQ
11bP+dAOx3Ig6asarqpzX8OiqQ5WZXlrogYPqWW5m1IUJXEU+8Cdxk0KGyeXEO8yhS6USWBREIGA
CABrh0cUhad6d+2BSx+IplvpcrrEejyxAVs1VXA0M+CIytgNCSNsR7jTRjuKObapYYxGmJbgKvDI
EogHRyG2aSNMXXv3FuAM19tDBwb4lvXsPIboycYavEuDjvzi5HUYv1TPS7fO83kvhwHKi96ZoFDW
SDB8dNjueUZhgIyxPvh4x/0U55H0bFzxSQlKsCGrOxYG9UOm6SXAKmK+ShAzzBlBHf0+YpO1Q473
yf1lr0Sa/TZMZEHZkrtj+PjkcKjyGUYpW9D3jlTqK0TcZGWV7fb/RxT8v0UUwPX/H//+v77G/yl/
qs2H/viPPILbj4Jog78RBcnHfw4p4P/4j5AC9x9+aJq+ELbjmmYYkAHwz5AC+x8+uQS2CD3LcywR
2v/KKLCcf4QCRZgIEDJwBNj2v/23luVm/L//zf2H7QemI4LAC93QCcPgv5ZR4Pn/OaMAYLofCh/p
i+csPkiXn6L++iBwXLakLfx3TgFHZRAR3YL4lijrbnpYy+egOSQFyACbhRuYl1gdyspt787oc/Xd
xEz/LnyeiM0N12YwZcdujMnjGDOkHU2LDSEcY0UWIondyq3SjVExLTXnOmp3rXD8re5dzr+0Kv8k
EgxXkDXJpxXZd16O/oLEKiaN1sxTMiQ6vvn7BbsH4dl6ig4aOlCXJJAQKZdwLFAzzaM97NNCq11W
R7SzY0LKtdcrOkCOq/PfL+FYoYuzkxLg03uWBe0zudbjnZSUgwzILtTqBM30Pmn2dubHjPJ0dbF6
Iz9BEhjW8NkPoCqt+6kR5n0d9neyY6Xbh850dbJIXmzCJ5PIgEikvPyQlCSK482xI3IJmT2pgV22
4TtPIwYSxYKj3VUKzTwDOChyJawP+PeAJqp4hBljjHeegUUansUNUvVKqPmuzqvon19IR7pH4hid
/PHqLwoVVPvioheFyt9/zBS6z1lfLDufj3gqblkZtpfy/34Rjptc2MpGymgvVeA/O05LqdLn1WtC
xBJwQx9TMB2X75yMdPjmxiTmzfFQhCHWERvXiNSHRWtsxpV1kHaR7e3J+PEzdzh1CWuBpOyMYzOk
PQaYJN70wvG2sjGY6LTdWfj+egy6fu8k+Ztns+DIvECDhZ/lnWSzvu458ilz4qC60FGFOwPf+e3f
P02Thl+TxmikJven7ATV96JL1q754IMjB+iBDTNxyfHNwq3qPL2bA1xRYPo+VNuO+zJwHrUhh71h
I7JTrEzNqbmB+U757LrclmNqvng2MkDN44JTs1GPfeRc0AcUx9Zx73s1DLAXRHKcbRrWchK3FgzF
PYK+A0Whz4gTVtSYMzGfTbKvp2jYa7Ndxw2Ba/Fcs+mrkK37SDTt2TNWs9DptiJwZ+2qfF2Opjin
CpnnNBBTLpB2M4RLCWaLNRbE0PlI0oypj4WK4xOHMKnGJlFmSD81rFpeMEMGIYo49MkPZ4CsCF6Y
GMgdRWi78sb8sU9NhPCY/abRJ7MwvfVQysYjlfTfVQewzyxzXpQAOYJLi3JH3o8jDDMRZDfE1YNo
Ss1Hp7NulF+9u316jUzUw/WxbDDduL1ZrJl13Gi0BIZkX2sWyOZaB9NL+d1X813PMwLzu17TFgMb
qKLL7ITEMnqkE6fuL7nBuLvnPDs2bNP9QqxVa8MP4ATCbaBj9LDdK/DBtVIF/kZ16pgTk2hxKwlY
YrAWbhgrA0xm7ApWgBWi4RzRevwBHvrAz+RtlRn96hDaQ4+nbe1A5Vsn4ixHxgXkpzBsCEFjKCKZ
N/U03ftg9Pdj0CasRhw6VS/pD+yEnsxYZHei9uR1NJ5tZsa33YDJrWptFmj9azcHL0HUjFsVGF8l
xKAJiqTnkY2HAomlquFua4m5+xo3/F5p3Fbn2BAv71hWFrl5nO7N4g/m9AaTAapG22p8xIukuwQU
3j2GMKQkNglaUENFPt+bjDqXRXK2zsbxuQ9kAEYKq4lFkWW4zBJynz/NyA5PjRlALTCphhA/lIYk
DdiWfPJJ9KhQjMJq5dfsCTpb0wugKRkikvfc/FhFsb+zPMbXVfAWa2GySWFiBFNFTkkH/4v8XXLc
uUmuDWgxYcXdc+aTOFHgPGGI1BggaSbSKYHlxgl3VR79WG7ynBCtZITPSdQHG5/sidH0KBUlEwrk
fyigk4f8s42Q27kgrFA9IuaazXaPwHbdEWY/4P1gAtITCRoBLwHl+AAwzj0ZUI33ts0dXamG48OP
mj3l/cZkLctyfv6gZO52Xkzr0HkZUxk7/qlU9NGEOKV6u7qihbc2mvqMwRPe5YE8RPzl4s52IrTx
bB/WAR50HJMDab4zDBfyvO/sfulQSrLTHAcBk2c5Z0a8PqKg9tRQnZ5qLy24kyxQ3PEkufCWC2eM
dPQwi+JLUgJtEy3hr9R6UurxOC8gFk3UCE3gp3LQR6qht9ZdGEQ7xl8n07rHJ45jEkY2ll0LQ79N
Hk8F/ozruAUHlTzJyMclyIgjHmB9wNdDneHAGUtznAvtISWKbJ2PAb1HWzwHynvJ5DL+aN5VfmMx
Ronx26+UKHHqBphOckYCCX2FiP9UmhbJmS9THRYrJ6jfPPeD/ReeevpoxGZJVlUHmDMayyyjWkT2
XRLstaSxtmfShSesiFsjaq+NgXjdg0lq1na6tet5XyqrvQdfucNGyNIsmDF1jE591zM6JEeFDsrJ
m33jqNeUzMPhA/XAS1mY3kYCEiD5GotsLn7CCCdd6Hxr6QGtR/ahXH10iz8EIrXbBox0zt+Lj0IR
poCDLWyz6WKiZIAavrVRh60HvKAr8vraGzdACCHw+J8di21x38DFdP3fsK9oWZNvtwqGVTKEd3bH
FGdCF25aidymIyuMqT8L0WGoJ3l95FRtY/dJZt1+GmuIny7Uzmne6m5KIZUZK62LZwwR63mwblsr
3IxCvxqL+1vP2RMuCbQVjNXXKkr2cvriPDLZQLMA6ic4keTJQtegL+XbmMPwaA0AC3NnollOH8wa
/VIXk/tAJzjGYXSWIdRIhkqHiRXVpqK5Yp6pR+YJYWSMRI2zPx54867KsO83OH6+vXEwYX/7fzqS
Dv7+rbaqPhd4XGOzo2kP6JpeLQKH+5xhqDVBsY9aBlY4EEYWSgZqc2e8ebqU0o7xH5BvyCKjgCfA
orwWdrVmMr88OMlza3QY6UhQJs9yGcvU/HYWuZqusu5GihKeZNzaSB2BbMafC3C2Z5BhejsjS/ax
S05qCc/dHk8jOlo/GO9Iwkxi02DeND7pkY/RHqNjLmxs1TybQGDow9nDjXihWEeHBvEDYknSUpCX
Fa/vuWc6HPfwqfOmvLMS51WOYGgK4bY7Z8C717rY9lzmniKDjqG9cH7wR/WYzO8Y7eZvUNuMiXCD
J6TPQTBq0yOaLbbqU8mcIrQfZ78190R5M1YC67epK4hJY2Y/xrwTSHz+MEqGzOxLE1CEWXZWieWu
QNOExBFwG/dMMudFDLUcr9w9xadR8hdg2BW8T6vvGrABRZ0F7mZWp9LyPqLWvsNqjJ40OJmVf+XX
2uBAPbZhY66ncFhHX36KZMc3nOfUeKFTPyHIZcgwD49OfMysfiJ/JHwZxvLOFQNbM4+hYJSmzzoA
xBRUWxQH2VuDg5voXikf2Tsx8V7oxp211sLyz4PbNpAR2T0FJsKf3PT2syz/+Lq4Vkzz9n6OBA5B
DOObbZ8SBjL1JaSAsfytqi/bbNClkJG5wUwzHVqXDVEyWGwv1HyxC6Y6nLGYdDCbJtg+ADZ7DNUJ
IUilD5HMuvZW6GARoeJRkm7F8BTq7GGns+zdGs9V79nrMucDQOV5DRxSpngViE3t9uIW6S+5qDFU
hziw96HrwvZQScjkhzt+bJsjO6sbFS4duh1tmjzMD6wnLrVZhfu20/dJnDcHY5heo4iuq5l5MIaR
rNrM/PXsNNzYyFsDXrKQ5TatkrhwMPrjLGN6U/r+XcFrVEH2ONRCDNd50h+0WsdIs691ZX82LJZN
JJyR4wE3La3CC4R+OLPuS53L32EYXhKbvXs3lhs0NXoNBmZlJcGysiRzoBs5g0PPOfSobBDLsHpO
kk+MFZvc6RgGktIDlJiRjAWRcC2z+LlvSWcxa5RFxvyIWhEpWqd/PRYOy+mwPHzs28KY7ZDwPrs8
uAwzto4ZAgLLHG+bPyuL1dnyHEPhbBZq7hMv8HqT8fET7Tw/ys5m5qL65BGDw7NtDcFNXE/XKWdE
VUdMKKXS5aqkB8mgwTF/eh40BgTGf8R0zAdj7N9N13dxzzG/i/vAxpzUb8Msf2jAU/Er5TtR3MAh
JmG1Q+5SZfa90SLIN5jwP5o4sOk6NllwKmzzBktEtNI3PWqkoPZfrOFIS80cNPIDfqcaU2M3I40o
UQoWnbB3RoxEmdx53dj4MxmMEaIcwthJRnYT6GJoL0n/BaDFlix4oVI8pKP/kho4hoLyThLxLebu
1daNsfPIIw7gbu1UFGTbtmWOjSPDZmY7sS/p/BdquHKFWoCbdpC/hUqXFBAo9zlnfFU98u7yDkiy
Dl2YDzujvwTLOqPFAj0xAZbclecpx3w75lNE6Ywu/a+SPrHgJ4H7aUn7nKBy99mej6xiuhQ5GzQN
36JEfeXTfgwo0PGbKjJHxj2m+R5kMW7NZoJhaRXXImMNOLA6IXoVkUGwmlRx4drPmwZ1A28gvSm7
KOL0WUi/nU8r0MysUtyCloiIkZajcCgYH07vU9iQ5RtW5UmA9vKbEFYdU1R0ZY9Bp0kb1z1NQoqM
Ypbim0ySd5x86IhD2RDeQL0tJ0nSAMqA4tSbeNE6l7QU5WQbq0QxzYegkPRpq+g3ozLXKe2Z4WeP
xoDKMNHuGjafPmnLOxaaYSR10cucDg/M7wFO4LlqxuKGcAMA3b44pkI+zhKrvsWd41u8z6Spv4GQ
fROL0e0RfvtrcEfDesnPpPrmGKXaradlLzZyQVEIZWtXIx4lNwbE4fyUR0sj7qFXSDofvo/LhjRt
qO+sHJ0fdXVokCwwe5+6YTDeTUx2eoXJkjjE3IGuYTOOCJym57itX5nIlIiOwZOa9W1UePVGtQ78
BC+mlCpxn3Y5QW7Lq0DE1WtjZE+86exzLlPWczexWb/RIb1nKZkmfQWFbkq7h8arvsfZT8mN5Xt6
KWjiNDpK3wi3deS2e/HHTetpS97DRaSkKnOHa5+hUJQYpzqKrkZP4no5NyBB4IXicWeWg5qbzWHw
0i22pcWe2sY4BmMS+ra1gnwkMrZQ5JCcsq4+p1PIGFm823U6rgnhQlWRdx66DRpG+kAQQeGpEqza
zQQ1h9N82k32MUliJJJK2nt9Q8qbt606Zye9esYTpCmVsse4o38LzUvO9u6o0MvUmkqwp3aayP9R
rvM+kREOZ6z6HvIQIUudrzkUAtoZspwiX6ODzsG1Y8kud1lj/Ta1em8dL1oVHlCQ1sGH3RAH5X72
eEQQOSyHbV++wl+Pa5KxOI7iJsWf7UNL0jMtfeia+xl6D76zqjmryIJCWqFcUzEenyT/nLF6Mv1A
zMKwKl+0t0TdAWtPdXCnQVmcaeIoObiDjt3ySIbN9MJAa1fGYcvDHXeoAYi4yqAYMr0Av9I2BJlK
1wj2vYWLb0QbwaZqFruyBjcoiRfn1P8G0IUqCXJ7UyNgYSDXnwYPq55OKY7caGlY8/cJXd1TU3sL
YO53MJLHFnfEho6N0xVC8RySrTLoOkIfDko/oaRsoCgxkghjOism3maALCdGYhqm3o9hefGRHvEI
CLM4//1Soe2BgM7WA0nfxpvcm7yFGJMMz74GfZl2JHzhW2FI10Bysq1+gxh6G08jpBLXJrrEYx6o
FORgGYojDFSPtTL7/H4CJT/IKxmf0VY5RI5QNawY60D1JuhuMLDQV4DgmPmlICHVcO2moN63fmkf
ArpxBmvjne+2oB/+D0fnsdw2EkXRL0IVctgykyIlkorWBiVZFjLQ3UAjff0czGJcM2NbiWD3C/ee
O+nhYlY5F1rLsslw980IBkAJYr7gfExcIw92M/xOrn+JhaF2c+qt/YLusTXlr1w6UeFEbyQlfNUI
wnIEttSPwx++Kw6emLp6bkJr5ZvcFXZqjVDBiVPyqjvCnAN7dkruOPswGYUEJF7nXIGEAJXvY+P9
svqgyWjrgzbYDutg6jfVwuP1gvLBi1H5TykHalMAcpYVp43JIEWQlGUTqTeBCUOqGZh7ia2md0LU
TgFv1h7aoCkn/yS0/S9CTrNDLZdffGmKY2eaF8l+7lGRwEW8DdPFoMkPcu1rSWRVxT4vgwwKQAOZ
q5Uec4EaraL63bozu+ZaO8MO6Ajyatp2bMTQn0OqPUduZPsofYd3wDBFG6sEQBk2NzICBq3JGdWM
DyafCZWZ/wsThDjZFJAXYRktRSeqLVOdg8Z+zlxNpmPAiDCz2hMTc5iOo42DYpqRbvaXCW4MNaH6
MOPm0bPZ3xr4JlYJZ+iWK5mjUELxLAAias/b+nqqNyGBUnyli8dM3dnqodl04o+sWlCDBHOTwK33
uUA7mvcts6P0nEFz4hTulrJuPOfJsLXc4Rs8krn2nhHr37Wkkc1xz6FFleljx9WVGibXLWGjg8nQ
s4e2kgkjWmNBPKiqZSQAH2DlJvM3hkayaEu1r8yFSWJbf2MWFle3AkLXkaKuBpBGlkvxTh+8sSfL
X3OPIEoM4D7ULM+suPnkhG/XCmkCebTl3qWDWHUtTkth817gnRP3wAqHlBPexv5rig4sZQuMcqgA
VEadHa+UrB+H5CMJUmPVTovwf+pfcUx/GCrdKkRca4CnmsJTrvMJB/loiImrDgdylNaXIPTGjVdV
ECWKfpk6bqMa2oOTjAcov4DYw+aSa+trGN2Tjx18O2CsZfIod2Ut8Bszipt5dWpaTXs2P3uVxNtZ
VI/4FljANcE3GIxkY3X+s+joBTOH8Mw5VPc+KvXBZforUKRArUIo7gqrOCptH2ewI8GMGNUcuMhh
9cyPS+vYmPodUK6gA8E8vVBddPVYqfifjRYsCwHQ+IvgquRFwcgVBOSw5Fa7doH3VRA1C037bLfc
7Y6wkCrkrzKNebN48Rczty+GkkdsI4t6HF69bYm11OFOkF1MwzuBwuQUsu354ruQ5ruqfIIHj3V0
D273SeG2p7meunXlR4csIyvCFigxx2cWWOhfBvGbFb/JOGesG8M/FWzPncJMsCoRSK6V588bjMiQ
jkXPEEq+dmiqWJi/wDL39hFZNOhZbGobMFWwX3+gO0mSL8LnzGqOQ5xHKDUjgr4EMhAMUU/uyLYW
vPOw0wEY8CwN+Cqz36hp4BynFf25ILaHN/hOt9/ETrm8A3h7Iv9iRIlgdxNqahfNZDEpeQw7bhUz
jraGGb0sYCaAYj5BzD47pNK3jjLAR8KeitZwyE8YdVB+D+0x5pRIE5BGgkDrXTSaW52gs3eM8rsQ
dDxMdzmulKCR7Fk+DFQEM96ajDcA1od/KMQ+yPODcOCdEBKz3Ldwy1fqJ5mqk93496juk53n5J9t
3ngM/4uNqEuXwz1+9rpx5JESz7M74luJP2ZQYuuGjhEiZXsAMP2N5IL6mW09UhZ7a6NHRlEObonQ
WKyM4jSEW6vWV2usSKgzh0/X899qIjVMMB5GneDRn8j9yEwgBrkNu9D6NCirZqO+M32djmX5JHNq
chFBJcod9vrCP9qOdBCYLXEE9rS89q5YOVMcr0quKCQBXERWgwl6QumrlmupheFZ1fw8O6SvyOlB
2fsXZoJ3UtyYqUFYWYJ6UYihMgxINtxmKF2n2KUWrhyyDj2XI7M1mKORxAjbtvLeUfN2qJHGV2KX
YPO01yB/YTPJDg/2jIUpquO9wQlAkO6uYUO7Bv0tkgtp2IR4FDEZnkSoFwnrzEksaD/R7hfn6May
vXob5MNWcSj7hsYu6HhvLakmcZLvu6a7NGgXou4YNSZuBsy+ZtNcpqa7RxqsvRLqxmhltAx4HqrP
r/VkUx8Am2Jy1yWHqKYktOirdx2rTylZq0SACm9RhGQnAZoyZhBiRusYku+4QsDj7aENAQGUj9YI
vMS3/lQ6L49Yt9kHhP+waLHZgKShkMY8jI3euJW+d/NEbkqWMCsHKbVK83A1Ojzvpqb8agbA7FNJ
08am6CFTcLwae+pgsVkbOwPfOxTWx9B6X2y1kakE/Bx9B1IOEk071BxM5X1uYYtypKGsw5DBgmOa
DgbWaWQu86EFXiISycyfvz7mlUmyMGuXzNaIT8crEU/J2e3gKw2R2I6SK6ADokLAR5ZsWuxoAMd5
XAz8lrIdr+NQi60sDDRUTghbJA5ITQlkumWfjYvCItLVSsO1ZFCnvZixDMbAXSim98HEgFob/Tec
gs1Qx1h1dLAnJeADSDhbB4THbhujBVHnxtI+7VHX7caieYmYnV7IaUKufG1s78MJk2+UY/9a0DIk
P5f3WLYP8JV4ODWJ4KXKvqRL2kcd4Pk1hHGViHkY1fGd2E4eLZVBwt+Df1J5xXpgUHSYuuC1ZslX
2wys2cxf0hpWe6mMLcvTd7JPGEeMzbwKhBhWXjXiXgv++k3CliSLyLZkVdZF7APYLyQrMer23LAH
cyT26PySeX+svNSr+I3fHvdtHT5I+T9ekCAsdK9gNbCMsidCBgcAMYTbExgIf3hGEft1x0CAbShg
bFeYrVEz5tYZPQzzxfoaGtZ9muaTTox2FQTqQMJJF5eYCzJ6eHwhmOU1Y4Bqz0z+ECwDc05Qkz86
I9YN8z8l0xm7XnKTBvFsdgSe4xCnpuMPksn4GnkIOzEOvfV98mdeVH82iCDgng/UoNUuRN3ccy3m
iJXMlEeZXD+WGsHV7hROMRRDIckJeDQ+3FL/THn1YZDDS+QO8mhuUibsbAN6Y9xOrvc1xulZJAzR
5uFbdMMTObDl2hv7qxvQWCeELY2G86ksrpp+QgaWoRgeFcv/RRaJ75+l7rDJUvcYuW7zJHTCIIjj
EemqijFHDwvH0YkYOvTGX4ZJwT1FKZGFCNO1JTV25HpdghDVGn+mjDCOJ3VD7YQJra/g12VKXqfl
qUE29oYjbSLVAQZxgEEAyj8iqR68RaUC3tP0kCqcfuu2ZlHJFJVNOXRSKZytyT7et4B7gtLZA4v/
HD09bQhJC3G0WVsNVnktxnrcw6OJOEJofGbIky72wk05MMgdI32OppIuikv+jM042LmWeWQcKFhY
UyLH9OUnXT+0MbavrECv62HgMUJJpMaQRZhlpl0QzT4ztFkc+vbDNbH9RSVInoQGqTC57kdMUEd0
rgf8Gld7kj3+RXPeeRkPsdkOv63H1pxM9RrmzszBjFCb54cxFNLJDrGxS8Ah50DooQhhBAuCMscB
2JhsFkE5RzuriwPwyahTGO8v8VnA4kZbvXeTuhfFM/yN7FBIOCKiCr49dGgru7Y+VKLlPrAenUI2
Z4jIGRzYa++xiOi6Jyi7jEFTb2RF1X5a+RIhjaxl7WDz9tPfzDN/G99taI0IaaTfaK381wujd6M+
9tWYrxyLBNLGH15z5YCjkAgW4p4EXtfnfes7wKvMBom9QQfAv8C5ycndmFX90FgGItNBbqscE3QV
AAUL8uas+LlPwbLlyx5nn0UItfSlAfqApM0ie7G74g2E+V4nAZYn54gVp9narfhuGEGOXnhuPWB8
gQ5u4Kh2MtVrjXKJm9mGzvqCA+hzLmlECpu8j5iIx9aN+7VFZrpr02ppJ0OLAZI7GX7zMv1jJSSz
1ZtB9J88rwOtz/QqmcIyayA5Mkon8tSXFvmche2p6LpDVuI4CaYfWRNzNRhEGOco162eaIRQ5Bct
oh+Qodg3ol+rxylVuQaY8gU9ZDB7DRsmguSP/O3wadVImBllr+uIFLt85jnjJl13CdzNzvNPfmK8
pqN9m1z5VCUT2JleHOV9Mn1jpSUE88G7dfA8plC8U83kH4G8Tf6DMzsfoUW0pMu4GRA9GExW4r0C
rekyfmPFjq69Yogi+4kchu7QByBqDLbyPEvluafWwKiLOSH4cLjwKjc/uNxEowqfc/ATzF6aVx0N
9yIajil2p9VsiI1ri41vTjvkiJ9kSz5EiBMOnkPLjrhlP+i/wiIvi9TBFUv6FThqssF8/cqTDjvV
sTdGuZjbyuHVtQjGEvpdTOYDEbGc7ixhOz7v2qoTBPqd/aGc+GbHnOqjOTz1DkSchHiXoL3TVt6z
tk65nymBVT2/IgBD3aTT6aEfcb1x7BzxdzY6+jBgGOe6j7n1X1uASIFjbArBs0oiK+c0pUpLSN5c
h49G2j+lqmCjnQCYtg17y108rlrUrp6FZZfvjmGlDE915d2gyBPhFg2XwvB+EwtTfZFmRxL0LtUI
0ShNn5eNTWyrB3AKdFCQdZj09j9V/9KFtKlTaam1nWvK+XgGcta+KChUOxlRryWT9TMtk5XluU81
AYtFZ30PTn67G9p3Lv4QvSUuW9qQzXpWc8rEOVFW+6EEVGvTRS6mfrOq3/OqPZZzQbJo67By9/E4
upFxjHR80E386tlE0keK9XXtfpMmh5lWMTFhdrrBIjKtvGj6Ifj0N3R5oB3+yQR2UGQvHSP8dTrM
xDqMiEYLzKboSuUmHgzSKgg0ruwO4Zs2EBH9dT0y42xQTX4TfTOfOTt9+GFmxd+uZ0lY4W/HdZ/X
LL/a7gKUZN3VzclO+42VAeNKgg9AzqA/QKuP4VrNqPSwIjMRMRYNQrJzTK7xwQVPSYf7yWFcHoKw
umVD91rbawUNH3qnek0NeXdijoAZSV/7SylpYlEG5DMzdKh6RCC94BxP8KhnIayozDAPNvY7kjoN
Qc1b3WY1RxecShHAciO8RGJjJ3iTR1e+FlH4txQd5MyB4NoYIApBPETlHmR595X15AdxQc9KlK0Z
Tg4aYHDcvvMQhK11MHr7g9mAvWmdcl8UXKCmFapdaOTvpLAfEduArIRBAJGgo8t2rzPBqUfk9uWj
8D1k36K/hKH/0rfTVQSLg8QOmY0uvyQ5EgCPDKl6JFyS3vCAUpB5ituQOD3SpIasGipyLmpRIzVa
LP+sPPyZ7DhQWqFuyDwu3kkBxhzdpQ5p8ik2cONZ+eZ3UJaK7138UUVh74n1iak7GsiOfJWm6f6T
5jIQTbBaVtg+MZSwZJLjpJ5aBaqlOPm+QTY33pEo2rkYFDcycGGZte62NMPhlMksORAsswiFmBMY
9B1+ZnXfxmj+NYKqeya7TG5RVhGgl2fEl5f3IMqfiEHKLrnBzJvMuPXMod5Y9jtaEixHsQKfHZ5B
rkw7J0Ol3wVw0LtMvCcmGK6ApXYG01kMdU4Y3sLxGNHVzITJmVKgRCjsivaPC2uMxCP5NFsJd+8S
2tFH2GbEu/hQXtgb+nqgmJ2ao1Oq4ByTCAkwyqyI+ym/M1oAn3SIwZivdkY+haU9ZwvP5X1UBbd1
Zifbxm+/xRCq41ThwXWMB2FiiY7aDSnGG6cJoreglt8EhtWIRu6x7+L8t/S4BrP5mXblS0Fq2kx6
Gm0VNNpOfAly1TT5at0StBaQuBafgfFRkQZPxInR5Jos6PLFvpYv9tp+iW0jVuPTjdxzD/hh1TD4
SKocKw8j8ag+M4iVyDG6V3dhhMRLLFzUyvcl6ddcAuOqbGL1o+5ZMZCPy1NFspwmYQ7mPjs2Mueq
JXwuUYDDofX1Ke76Bu+M76tvCYWSmRVPbDLdU3cx0+TiCOXRafZybv/1Y/SNkwpjcAvRzo3QJCyh
eLN5oQM4KI06xCc2j6V9w7IGukaxcWR+Nk14PCiIk0NC5J7JAF31wYvvGIAdAJp2GQwoS177/0Ny
/g/gVbd5cBi4MkAh1o9TC7xS91IQ9xeV9hKBBOCpBq+Pc81ecxUxVdN3hgunntBAAuUAYmj7NRA2
Pq6MkGL+pDJefeIGTZgScvDOk9/1DH7IUg7dq5l7L7mLHDiALMWbjYMr4MEjxW2TWVZ/kMHP1OHQ
s9ORax8glFd715woRMcyGRAzCqHpcJaoRCITW4iWfYcMxiZMkXyMkWjF3GyX+6F+jAhdzId5hcwO
BPw/eMfX0GbpnuxDytuRUtQnuLGT+T8t/XPjlnDjiXbMsSK4KPU2M6GPKjRB2DPr50mAv5Qg/GFo
Z7rviuwiBz2Ju+RH1lO3j63uCArg3rjRxrPErW/xC5lL9mScYyVjTAaODbKo2oq++vSn8OwuqZVO
GZ/HsXpxljxLG6BTZ2JHaUPnXJJNtwoBn9nMtSCwGS1ruKVeDEBw9hCy4+WHEXnQ60DgbuIGzy/B
mv4QnHLtbMsEK1+T8R9EcOZEceZN/w66kknwuBsc4yIt4Tw3LrDCWN70xkq49Qn2jJeAT9v+4yMV
zV2fio4tVhkhmpPT1ShfQgJCvZCVGIWmFziUiAUeIbmkiUa8RCsHStGmStov15jv2UDcqAHI0SuY
67bavbiRGsmKx5tMctNBifCFPfqfnihTvWSa4mLlw0QHYv7O9VwdDeleQZPfUsJQYWFdCPZ5VISk
uoSlMvkbCPcgP5Xcrk/L9XY1/D+ZuJ8RD/PAXDdYglfFqlpyWDMCWUkfPprCCNYg7n/BJO+6CH/g
Ep5DlGtPUeeScMnadRsR9SqXzNfGyW60kj9Umg6jdLxj1nhgB/hAQDDSrXG2PoGlMMHpttaIap9o
WUBjIbZK42oROtsv6bMNawMY+69ptKSOAc0jprYwvYfyD4uYu5nVGOcBFLYx5Pvi3dD6KSQZAr9m
lKx0iz5tGJ9jHlnynlbmskFWPK+WMT2UbGQ2+OaRcJlXBgB7XPJkCPX22scKzhpXnGZv/F/Tv7Pi
zNo3TpKvMEZgBxTHnNBevaT3xswhG+AM5NejvWtiVgZlEAMT4KD2Gb4sKcA1LOM2VO8YaY65xcsn
lsRgTSSehYkSgxCwyuF7HiayhXtYWo0nL4GvvHPcqhPCkgc4CA/AJtaAON/0klRsjPZT6GW3jreo
S6JRQaSxxg1WMfVHd8VezvnUiU1KrPPZIzqBCznvajLSHBT7W6tjpCIEBT5pm5cQk/V6WFKVA0bm
M2JPj7jlUb3Sc7ywjrp2MXrvJZU5J1isjluWBB2Gx648uXUBGqHsr7IadxnRzgwm2fyz3bFRpmcx
aCWg4MZA3HGUeO4GywZqDOPZSgh7Ijh6FvqKe6tbz0RKI4H9aksP2Qn20SVz2mmcbxQkJwsht0jd
O+Nlb52qcS8GSnEn9Wzo0QaonzZlo82Ijj6Yc4AKtg8YGLfMvtveeTBtXh38czN7e3JhxdZaBOLD
bSQ6e57lN+qWF6MoviyitYFGQU1qM7XxUmQPygMc5ziEwzOQwMRP0x8TC876DUrKaiC8u4gMpHac
1QiZbyXx3u1ClSb7che43qu5wMSrfM39WW5owo+d/jZxUCxHstHHj53tnuYsqldb4E3vPuHickkZ
VxD7E+CLHHDcfJWYPi1WfkjOG4K5PIvtXP1Y+cSWsxHvCxq2loRfVldPEQHnXA9nKUt/m9NSrvC4
lUSh+2b5O9BUWkSk10Slj9qC9AIxk9sepWvsPWTEqudu53Bl6CeCBUfAsge8kg+KIPas+oZKiH+1
+5XEtDP0xbLWnTzi21WLMEAsie6Dsl5bfWOZy2xnRg1iL48VP866qmgFmPvJznwwSv+Mgy0hNF4R
Hr9cXXEQMRuenglgufYJ08s0yn5NcCno3JGCY0drCKR3YufNTdNgK+zogJ2i9GW2NoiwR5VQ8PYq
YDwQbokZ2TOcSyXDb0V052qJjKRr9czy1uiRBoQ9wuB1xLDrw8iSbscBxwtWECc5mskXhVQ2Jnc9
4ubRzByLJifW20AYvW1QWDcpo5tSf4btdir7XauIyQhr4iMCfnIOeePEOrzHvsHneiHPi57EeDZS
BqZDbK8GZEjKDFFJNe7ZRvzGnlqlO4qccIhh3FM9QJh97hfBpUbyC9uyHv4PH6Rp6TH8FoH+DSNk
oygsToXiu5kc4rDbjK8R7nf/t4bi5jOevMJt+TVdoF02eC/MGQGdmstOOJlfeamOU/sVj625ruU+
UVHI0mrQdNn8sijrjLLy1hAtqWPZem2NZQAbAUAoQq7x/K1eKrjWhwxjWsbV7ZbUmtT5JTn0yxii
98khkK3ww/RABDa1CXyAvR3Wj0QN3XJOmm7RUtaxRfyFYhHatxBpBj3S8wDzrKF1sfiKX+ee0UCx
Lku333UYzbbZFPYPCyVhhY4gZEQYPsFnEruMHbSlb1Ufn7Iot8/omX9YJX/MkW+vJ/udjSxbeApN
4Drb1hkPeTZDrDRRbs2spC+KxJVVmaQFk/lGQwLX1WpICwcTQ22uNbOgtRkH7oZaO0cFyxQlp/fM
jATkAKX26f9f6qDF52CATK5/gRJEI3g8mrd9vfylwDCXhIH6atIk76u4PvOOJr4lBCsQm8GS1cgv
SosXn/LAGBlXh177G9ce6AfLvLqD+8rHZh/X7f7/bNp+NAvFui3qRsYhonkwbHc8jIOxJ8oEwWA6
Q53qpz2K8ZCCK760jUxRTxufxlC824RT7uzZZ+JWEnYfz8Z0kDmabz4cDrKU/RzgjjU2rl9nQo9j
9eIlXcBfi3oozQ2LPnAAscV+gUNWVNvYGemSHAzLVbuEMfrvc2BeiZUiTi2BszR14b2hmDykVnMZ
G4KkuURKoh7n76okqbfrd00BiTzwPaJ3pQlAQfHtUYNdHXBXoKHhTMmEU1yaJmpleJBF397rtHH3
ATo28pR6FNtNyZ4mqSiBJqQto1sCFKi9DQxYbgYqLJfO7jh4I0Iy2WK+bm4Dv2GP+Pwz9PohwPIA
3OyKfY259nsrIzURf4wo2MX6M6vl3vafrQyRzAikoVu+BdNl6ackjrbGj5+DdHqqMzaIJvDXdStB
x+HQ6o9eX2G6A+wD+PfYsSDbpyk6nnQm4cAinZNSqZKKFEOzeOpCFWEuEifNTFc7+S6KQCp6REcC
pDfPHoFQLiQ+NFbBL9XjAoFztflQZoF85DfRsETMIRzSJt6gDr9XMM2Z8Ga7aBqCverk0wS+Mcsa
85EIh30f6H8027ho7PoZlfy/1mCs3LbMfQoopDLlKR+U328oQTvu2Oo4pWzFs5ilnazZ04E/NMP+
PgLXuqjKXU8u4yqvNM+TGpINk/RoY48oAv04UM+RmyaA9FFP4Q071BJxT5Mj8hxBg7A3TveJGfyQ
CT++1J5Dp9S4ZJZY3ZZpE/ggLbF2dslqiPBsUzcN5PUlfMboRFWMDIGfHhus4Rx2UM9EPqOFDL0b
zHAkxdAZTPSibS8+TeKRyswDwtv67cVSJZe+QzOVMtQ2FLrmXjKY0g5U38hmwG+YJJb01cF15BX7
42/CboEvW7dYCgMP5T1GBZRbwzrRYKKQA7IjMp7SoCJrmut9lXPeEGyPmCsX7zJCZIucyEOv6a95
VXEzNL8he7+NlQ/QbOmWsV8H8JFQFrH58YcntBq8hwMU/H5zC5LiiKQefY3rHGDHU/kX8wcKuLsz
u4cSWfEmN3CFZV1I+1N0myznjOUWMU5R1sqd44nXJnvsQDKtB37K63SsD22GpBz//dssCcLW+bBs
MNG/h0PGBlqN57jiIEdhSBQImee+FkS76s7GqOpnJ7o0DgNY46t8+fGxdELoONa7oGqZZ2IT3cEw
Ooy6/2AKi1KbewgYjr4oghZogWDX81qtGPd8KdCjDrI+Wll9ZKNrP1YZYAtZu8hk+zfgVRjoDZQr
M5Rb0KB0hHejF9AwOMaUAS6WSZ8FQMn/YDiUIc9Nrk4RkCfQs2oC9s5HVg8sPjCm5jBy4siythCB
gSNNKt9pK673plmQoTk/TBXELqb5/I+JlXDItVQ1EXT0nMFi7OIYa6zy7LLSzpfbtR/jatUVntpA
5052UBNvsHaarWMNN9ivSHjKyuaHrdpTp7o3G3biUTnyM/nkma4YnZsSMXv3ABTGWeXBl9XwAhoK
Yls+GXSITI2muL4IxIqA+GhOCVRAIovpSpMbUkY7OWO/H5g7rRvo+xtLtFxSiEPi7JpWptq5pqPW
uEKxLCcd4xI3gYOmmaDxPl8Rtg0/c5anKTfCgxTR9JQTuopGCrxJwphA+SmYfew5E+sNIwJHMLlU
LlFmXMoBQj77/j0sGNQOswvSjuMaWTrmLrHt8qo5YZS7RuhIaN6IPa8MF7vwzLdW8UW4I2bW1i5P
y6518qoBSCM6BePIoP65iYdXKbnzrSkjUbA9hJZpbQ0Dh5cnSIBDvYpF2CeOiQeq7nnyzAJ6hzaV
tePo++nEPs/Fn4oY2m0DcyeyJzwBvP5OVCKfi/xhP9Ttq/Scq6v4NHZ9Tt3FxoeXzW04WwNurHzA
uVm00etsgydLBhRTIe+cGSIW7cIZYNFLmZWMoNNTtQwoB5Gw12LxRc90INEdJ5WJeaOR85HQdZIS
UfXB/SDgpeujJxf1bZ4jk+oTwPpABz2nP03iklbYgQGsF1v/bxh07CU0AccZRuUy3YmRqr3OrHy/
xIjSfK0pio/CCMkSqoxb0mKekjq6yRE9CIYS9nqteoLaMTwSv4X9Hel2B0kIfhFek5QWRs6PVTrD
5uldF3RKR0au+UbHI5bxx784LJ7p9GQApsgtWVJZxSlAUnnFW/rc6Bh5vX+YVA8u0dYlKy50oFkL
gSlhw1Brb5HqoyR2pqTddUacnMnCsXz4MKXn/xsHIPdz/DHEE2CnfPqjyaJY51SnNtDFOjz1BsAi
eoGdgzkX6xFK6qgyHsdieiq4l1gnhPl+OWK3oVeph7xLP4YGJePEhHY0sh9J7bvpJZqmKJnKy2Dj
CWZst7FotSMQfCCXyebKhCvWNhTlwWIhWxesg5MM9lrUG0c/vAxOigvHZR7FIlGdfJs4NmwmJ6vg
0g1TKEzGlFm4pA1m7bI/BEYrmdPjMSETBVsSPiBKPxpVlZnnMElOKezAX0f3Wz+1/G+NmBQqrZe/
tPZu5pvZj0Pwvxb5XUmnZa3tPmhbXRR0RkRjV5XP7i1gWaHtiX2qY72U9NKR5bHNIn9hwzCF9wgA
wr0wjJ8RHu1KmH22x8D/2zKU2wTS0MeBxYEakXiZ6lZ1hJL2TQhXK3t2M00Kb+M4S4QFUrSRB9/h
q6+K1L4CK2T27m1jabTXbvLbrYDseot0kGyDhq96KnJkypwnbdxgZhwsSupKlxfHRfhlwBZ/GLQL
3hmj0BGUCSIKiX6nCoL2QBpXdJ5ZtuzR4s67cMgXKFlh8m8GfHpSRY+l/zkF6R8X2QG9Q/fiMci4
dJYUqxz/0FvsVMw18IfBYhlxtsreONhzigxtfklg/AeUaChc2P+KAHcSMF5G5giebP2ZsI+Z7NA9
zqVYVBBgoBqqr74d7K3FvGTTTPjWtMI6/9W4iXOa3X7VhQtJNkSWHHxGocLs3aXpRgRBQgx2PJ4b
jZo1muVrBIhrqILmaWTWDPhQesdA44hNg9NkpqhpnZ586qFLNpHzhFwQHSW9FPpssh5NV3W3/3/h
LQUlwsF0Z0KMxvdS3EhQBv9fXVJSfo5jc5JdXd3ueDDFzaZ9vubFrc3e4riLr8Bvijv2ras/LXzJ
ySRRFy1oE83BVYg2umYRgxK3C5+TzA+f4UJiRg7N7miSkVig1b0kRXTBbZQfWg/QHoE6+4g97LPf
dsN11uM2jFzorxVZSBnzBXiIEgQzEEVDsXobBbFaZR3jAnD4fhz/r95VHbEiAkjzKV/gRn4f7pp8
+V9uEoM4Q4mA2Ck/ZfnQXZtq3UPA2+BhB0WYmY/Qo8maJv/2HnM0DE549vMMmQ4/G+Ki0IXYvvkn
DiW8N0OigC+cMwZ1UihwvWaCQQ7U6txO3noAa6veQlOcD3/lEgQZyBHwQeq3wOkYX011ndD61bzZ
RugcyWgP3HEz0VEo0M/VR7zgOoqaeGfhLCkAEwZ0g6Ut0NJtpi8+uekbW+nFg1y5D5Sx1OPqwQ0S
1uQ16KFFWmrwBnaC7q+j5sPQ6S2HkQ87j8K41uCmiejYgDNhvJWV6SP4i+SRMfcBGRb4DVm9qXC0
SW5z7zBESCNFqvJ31hOAPdJNTO2cwthnbROD0DQ9v9oZTH5IfpZgyRk1sHwCBBskL3XMUMCvUzDB
xOEVLh98xHGNeUZtWoFdl8TUtT9FNeCL4GNZ5Dx2gukACTPmLoI5ZFr5Yz5G9RYXD+GvfGg9WRqP
y6Kf8PW/ZCRrJ8cgie8QfZ9r6X6XCFoa6OEvJcXxb46ZSo6z892jaVRBlaw6WdlvqQcMYhDjCf+G
P+U2YJDvCITQkc9DdctlEYeD8ySwvmxaSweP0g7/tQ2jJLPtf1TdYd4yaErMqr/485eMLqRkQH6j
XkJDa/HqypQejF48X2JPzUNGZTL4jb2He3WoPEgWTU+3iLF/PM2oWk9pqRaROYvcMMs7Rrshd76J
EpXqn7NiYpvL/vhetWOzSyc8PsLO4l2VqsuQGN7Bb4KlPo9YIrvmhh0PTlmPeLk6oJey+7WomCr4
olFAt3CJN0n+zoONDtCaOZwqhSlndhFs40YN0c1vlw+645t4mcNMv9QBochGQNWW2ZnaghUO93Pr
bMNxnLau99PNA+mroNsR9c4/oDw5b2b1nRjcwoXKEIAZcbAtKzI0hfHock79mWwyjbqYXDRsvFsL
QhaCpqQ7MDh6gV+s7liCdihV9c5aRm56VGACI38NuLnYtbYbfEzK3kYDrIMxUegrmj8hnMeVz5SL
CDJ1beUIh937O6F839oFAkI3c+RTlMbboLbsfzb5Xcy4EAwxq7k0mjiRLsfe0klKobx3n7l+8l2V
i/VAY0neMWodz8hOuJqOilSz2ItAgdbiajZ+fuW3WaKlrLewvMKeHlcp9CJIergB/TLZpowPVpZp
2siB8YMtwbXbegmrqfV/7J3JcuzIdmV/JU1zpOAOOBqzUg2ib8lgsLkkJ7B72aDve/xOjTTQV7wf
0wIzTS9vqiqfNKiZBhlGXjLJYATgfvycvdfOnwqBgQ6b51onQZ3ZQ7+RFB74TNwbM9WjXRFGxKUR
xQICRxy0+SFxvqlQ9evEYvjUeAM4Q0N/nEKOYoRPM5qUw75Mo2e4cZg5nZK5OEdZgwqWsVcPYBJB
AXsDfp+wdoqVPmjVhQILqIyul1tQkVH9mFZKv5FuGO86iya5lRf+3ZgHnxVTEixCDroYqAZx7r4R
/SDJj3AVY/G2By93KPGgoj8PsZsbNnuOI6cjTt9pN4XR3g9bjkBuTwceEXR45wMeWaexHR5EhGCN
seLkVTejR0iyU0/XYRsT5NcrmGaZkyn8yem1UdGHmjH5bjkUN9XsArLyl4wR5sU3HG1Z59a33EjG
PeMJzmTEBAcpnPe2xVtN1knH9KFqDJKrhC1WjitovNf6lexA1hU3vDOA5Cw408odE5QB+5DbUkul
eTXeQNXP1+HQc6MWLnM2L8NrlEvSA6gaoeW2rbNydY/K3pinsKjgM4FZ1h1IJa7MieQxRC9Qm5gf
swWx3dSvbJvpIvTb6tGRBQYOa5gDBElCjrQampxer4XGBu3ozHirXOdODLv70KUNHEktemsg8Wvq
UittfHcQJjWMH+/hEBCU06tVUOvi7GZXDFr5Bmjjhb3shMzBRHY5h6UH+zTSi7WSGQKSAHpEn8dA
Roqr8DWTtpEXLe2herZ9KBG221MKReOZOfk3PZ3x0tB8bMhYjMbe0JW6R1nEezpS09KabHJ1sVL3
QTriF2ccFE4TWh6cqqIlLmYGdi5LxbpWJ+MBOXMKrvMwAJsflWICGYP6LjsMDHpYHarevIik/UgH
Va8MM6AEneol2H7pqQbDc+/s3Sx74+wLzpguMfbTm3AInbXvaPQPOgRJDIuQAFiGtzPYcCOSEtc2
VlMwrHzRd8KrrGyOSdNESyhOT5yqjs3IXdBDAgC1nx+rKDcO2K58AxEt2cg/vKmploa00NHY70M6
UYYEK9xt+h3BrQ1BblQbycgiQN5SpMs7jptMcvap9Vm1wdmMaWVC1Q6QMa05564CwzvRqcIZgSNp
EbuZdQf/IV9VwCzpbDQP0NLMxcCpXqu+/D8mTXCfXAMUMPjtEcB4DbWOzwqIXp/TWSlv6bxeujS8
lGba3JVm9+jn6bQ3OZQh2ETdS24ee5y2lhDto+SYTS2pBQy9UQpsqHDLZdvrJKIbA1pWxGGYWs4F
NEwoxSa5j5xOcQn4MpZXAC3ySmPgx2Rit/Zruc2tOQV9jsAKqumEUZlDCb20vaFbMV0QVC1+49xk
qKAfUiLtELGHSwTwNHo9XMmQd7euiRmeduX9GAO0jrJmk+TGTUeh2Xa+A5kDqb0zlatET1/Dvhc7
Y1r3knZaQpeGQ/Urx25g15r2pHn9XemUd/bMeKJq2oVNfGx69vkavdHGdBkjTIJUTjs+hDKXOJbN
BQ7iGJExK7XJZD0nBW3LSPYHyFF/2wftvWjHJ6NBJG0qsjw5rN2xU4AsN9k3/Fi99KnwMO0Xj6PR
/7B8MgzzAWROVnOKRxZqpk63VZw5RZ88aIStUb9g8dNMtXQEgkvF/DJVWKPCjticuECYhEB422lT
t8kEXfMqGCNkfCM0BF+d9Ow21qpkD7wMYAyNnW1iFdg9kK+QujQsep3XQnlTROOtSnY56UXceM5N
QcPTKfxwU8bVR2KZrISqL7ZlCiZeSmCv0cdEuiuQe5pXac0twomKB7P9JiyrX9eV/tjmwt64Uhs3
MqkuxZQ/wncZN2T+3RkSTFJbILcfSloVc4gILW/4Ad7MRqIztjHA5axh2p3oJH4nR9BO2M201qfi
wHxhjCm5rphkJ9/al554k+acJfy9VRIPeiCHa8BNCE40XLc84dD79CHHHj0MjGFF2mZWv3UCWSQi
4HgXG8HJ8IIJFbTItiC3sDvkDTEeb0k1OXdhYq7DeIpvR3aVhUbHZEXT/cY1cp+x5W1rh3IT+umT
3jAaYFm1kd1A1wpRevo1DiVtVgoL9LDmlG3NEtUVLDzGxLEBuKqCJJQ5GFC6jHFRA3h3qqL3gJlG
YjZbi+yIb71Bh9pvgQaoqX2wq7pmhcJGagwFnVVFM95qsyth0Kd+tNW5ycV2TgsWLnIVo+Z9rCoD
/m4CLVNiWy+Kt6nDMd4MYkVP/x1i2C0SaKjNfUmYfKpthh6+dYkb3YSljqOSZrtDm5XylZopEc1V
Ng2H5LA4JmlHNEB2qRtEiLYx4Icnl8H3Sd3ptWgTEch5MNuBB7gjs3OF2FpshbC5F1kH8L2CBMQE
LHscWjDmdPSXNno1TSIYQ+K9ayowaK7w1oo3p6SMi2w2B9iiR6URY2sb8bUL0N1OenE7H6EoiJaW
BvNBWf41w7QEPy281hmq5GH4jkBNw/sCOKwNESZYDgcyvVLbLBD6fRumm85MDydSc+5hkMGNcOwn
wrMAKzbU/g2R9DnTiLnizgxQeVY/7XuFx5uh+2osK48FN10NcPekM3zeq7y/ayNz3Hvg17PMoYr3
6HojSydPKPrRNLh1JguXpwvg2/ewFFZ68NoJNFwwDzcUMrTNRjrBNBNpi8WJuQnS4dZUxiLO/XIZ
m4SouEH43KSI3COa3K1E3w0EjaqKcB/fxpGm+7xcaLqZgesuObYZ7rh2vDEwPM61ggwKeBvnNq9y
zGvpfV+iOwWRkyyWiDZRg+vMEuLU/5G0XPNRjK1NImhiIradkOPRFZsuk4k9DGvfWjjFs69SsQj7
DPOkd9dkBVHAXrQbGv2UjzGSnJF8MAZsaz3XCVZVqPmYCTCdJo3bHwtszRQ2bAFYTCEIOHPwBbMm
c9vm9rMyPWfZc0GuImF96qnr7iYiAfG+I72yaZCpFC1CUnmMbwpit2C47aHOZDsjZc0PWvZLYedb
e6BdlkWRu+FCW+DnRPhbBB2GL85IUYoZVGvKjZgtJlPEb/Q4CdRRNvuY0tdI4CztTHF1ZfaCARMn
/gwHDcvuoiPfXjRIURdazDdZEw4/ZqN0DjQQw6jRVnWZQWobGKJW9Ixbg/J1TA6yeil0bwkDRYLY
Lw/FlDwI8HU1ZLDOxhVLmQQGN4vbW99W2qx4XHbXLqHBCS4BB1fKu5WXFVIoEzxkSW4NoNFhyQlo
UZfTtNDKwKKIjshtitSqqGZFEipBBuv4d7EVn1pB941KedoKxdSC8e66HMwHRRd6KfTEY5SSPJeF
+WTKAHfxBDYooVPQz7aSEliZV9ic9ax31N39NoQLxcKF3bbIHOAkxhwUQ0Ae7gWJMnWo9AMzIdZQ
FZzLAckl28TK1EGMDJGvHzEYVKVe7oM861d6Vj6mBQlEEQJLOzAeQaJxdY4rVyNJG1nmMokMpF12
oLhJ0MXCkimJvKIyb8n8i41PAKmHPC+AY4wo0S2TC2G22HdxXy0Hq5rQ5kBx8n+YFbiDYHLfOJl4
G73MnhL2RkYFNUcyDWZ9M4dhIohuUQ8M1ynoI1Kr5gfbf+5ZZzeqfUukw7HCJ6sy8dNbAxPlsgaH
raNJmcchAiMt4yD3ZSJ54vz1IDq1KdSg7aouOeYTDv3Eg1I29hbtpRonCF9mlnU776cLKjFioLnv
w+pMJPQZDpCxLUNu0tEvN60v7gNNoyLL0L45d2x24TYb4rNqyp3SUFcQYlBzGuNIOtnvpRPvYWjj
k2S0T8BE/zDRHac30x5cBNf0Grg/CZRCmURjfBBteqyTZKsmEHVqgv3ukKBhD6a7n9Cl66WP3W3A
d+5N9KCqmEhKxnPQrTyO52PQUVtkb0NGxypjVYxK6xNH3VsGVbJSHJPESDRWjLiKDF5INe4psQJr
lTlmtMlHfxeU0WfLSJh3imva5UiFWuyHaxCwaxgAUyvHAxaXBYgEurcSe9o2D1eUsuUBTNKHspV7
XyebFpjm4Hk+566k3girZcCUawg1R++Bb56nkEGwn1z7G0g1l4DbAfxaF19Ko2g2TUeCWQ6uIBvR
qXXy2sXTIcaqBGcXMyYxRtEOg+R4mHAxW2YfHgL5SuZrQpsjT9adi04t64c7GXgYzMncoaVipUsz
z3kp64nwhXBMUXgXYCxCDyT2/EAxp8h1GKkADezqfQdv6esLxXixar8/2sErCbA50UD0Gg+YOwpj
9/WhtLpq509qg5SA56n011YRiTsEgTh+Pah++v0j/Ce/f1RFNLgXvp3pW92ZB4E4IxjUiMauj9P8
YBZw+b8+1ZN6dJdfn399xYuUtkAYF64gXolDniby0Ax0yXG08uHXP7JOyYM0jHHnVjSppXIOXw+g
TBgfW1EqGdUyTZ4l3RuQ6G9jik0f6xVqsP789TAMyC4RBfC50e5Lv3dORpYOKBNH5l5CP7VVzG72
9VCYfDS6W7jh1YE0KPqQ84OG1XZV19De/v5jq3R6BtOc7tT8w/7+77J9yqskuWNiUBHAwRIwMmjx
gd1KjtimNgYnZaT9EyeEp6KANxZjmBkwy9x2QzylBxXHwVmWIOJdItosoZxXfRhOje1z2JCoOsBg
+B/YNDB3dgHrqxYRbx1H9i1/IVHSowAzlZTBqWtvMa4R4mKExZ704YkAYVxeAJfVS1PlR3iuxocV
M3Kq0/EFeUSAc3tqb2OBXN8HAosxwQyOmaPX+zAKwqMv698/+vo3f/63r48QZF3qXGETRtn5BO9k
kyv+ErNOyxUEL+3QWai16TsZj1+fGnBqmZBI+agynCpfX/36tG0aa98nd5NtBOvc7MzLEJnmWnko
/9DwDpuiU+PBFxAqZG3yaqahvhG8sJeIRb4dfLxeRvbcGmN8KwyHI7UK8MISteQ5uvutctvPKEvi
90bp6yMtCF5zMCd3rEYQZTQELDn6skKIau/0OFyaVnvIQ8KxFQEThDE4xpGzx5LoAogkpVVywBVX
6D/iolW1uPz2EajDyiqrVSW9euXO+SVeOIxk8IzvX59NE45ayhYL14jzJEhzu6k8T3sQZc5tE5nO
wQlKfatKBekGx9G5Yu/yvaq5fD0YGL0BeVvEACRYciJE5ozr0ofEab5nRh3y7XxGYeCvSQXQNyDX
oN1PxYM7DsDRDK26IXCmvJ+UOlexjF80R1BDuOKJkBhtGWJteGlmbhH16TfFKfpA58BZjZC2X9wo
f4xR11zDZpJn6FAJWtjenrzXvvN3FOySk5LmbZwphtbgdz+Yk0D/NQaHo3Kvb41R2tydINvAFjSr
Gof4c6jxdjcouvMRnu44MdtwyMDaSK2JEbONISMszp3JuPUHWhFpapXbWk72OcDn6RTENCx1PMsh
+3oMynnT5xmJgDCskVzE5pbddwr52Vf+HswH46o27XL3Pwz//wrDn2X3rxj+93/7P/kvD3n6t3/9
pc3ef7lUf/u37C0sPv4I9f/6Eb9B/e1fTSy4BqxyyzYd+IH/AfW3+IoUAPVtbM+2aYo/QP1/tXVd
N1zAOdQ1tlA8o/o3qL+m/6oLQ4BT+IoJIJHaMJz/Dtdf6M6fsf5E35mOY0rBXQbdgmf4R6y/4SC2
y2qqZ3vGM1TJwVDRkcPOpWyGR0LhIXyH3d4csK7aHbutxP/EwOphjGy6VSXWhVjodwYswXUcWFtZ
N9SvHE+xPRPsZWUZk4XujUXorCWMkqqJjsLA2bT1TQM7uHNlEHrje+a0pgmwCIS7y+WsqgT6yKnn
zjqo2sv2WsU4N5v6a+butc7ZxV3/moYk0KTWoelYTDAQzDB4EGZB63Auxjyit95WRRO2Iolv1vLt
bwkg5U0OgiRGk8x4lJaWr0VrTXEOt6Xub5yAuBE/1SjZc9zv3Yr38L5AVbI09GzEpH+TutYFaSem
P9jfNHpLyqwKBG8df7Ytii8yxbG+YkzVSI5zRoanMRZg/Lgfpm83HC5c1OBDhxAYCbRZiXsH9k1X
RAevZwOwJMCJKb+1cJa7krkYfPeVtOLvqqRbIXA9LZyKPw/7HUykEM9eWfu3CB1ITCz3SQxxbDBp
h2mGYLQ6Hhpdit/CPd6+MisueTL6efZL1qaXPMyaOdnB/k9XjAnZhItWGqZjSU7QP18xI0rHwrJf
rDR+GgmMgtTSIbfXHBtbMwoGm9Yx0VifeYReNhiRCwF2WTreyKsUc7BFQ9IsnVF7QkAD/hKzq56Q
dvj1orJ4m3QB4m7dObVcqgCvqemcmtIQG02WiJy75jGZyvkFD+E4kHNCivO4bkVLCH21mENW2ZKK
9FtsFyd65NrG90qDjgcj0VqA4+J9ynT2hKRE5AM1D9KJh0QzG5yVadvNugrEiwlHbUwqd0usqceZ
7RmjVAJ8dWX3Y7UqW0wrkmDopqatNuHLSAO4qEnIBZoWxsKN7KPHHE+UghCfnnOhwElrnkbgdCvC
EU6jjseHVK981Q8D7dOeOCBDditv8D7SrkDq1pOglNX4Y3RSZmpyRTVMGbBY+ekdN5Onhrc2Ldip
s2OAWsCqytcWryyFG9wc9KSLAOEBfVn7Fn4DoGYkr9LxySg0/O9Fz0ylCI1XIx4/C580DmQR1iSN
Q9Byj7dlrXadWWy0FB5BF7RX3hIUYfQqacK7a6N4H2rPPaZRG63dHESwaWI5c0K2OANiBPKncZWG
4afZ01E1RvHa1V2OQEMDkIHww7O4cqUgJK0AAznE/Q3PFUlPh2Mvlt2brnMb9B3YiQLU6AqO+DPq
TBoL8QT/Cf/Q13XSlhXtNZsgYstkuBcm9EuS4WrWeGgd0LpaPR4dAsh2PlgPUEVkZAsr3RnDHN1W
NR8SvMAKZQT3dVuAwyKNuU3JmrB0/R0ojVqYQUVzSRXOStTttWu0oys4//t9D0RTgzbQBvmrK6Ni
U2qIrgKPcQskaXdNIuCz1WeHP2wy/7ebTvy0Sju6LW2GoYalTOWyazjz1/8QvoI5u0t85wUmy9mP
mgaagf0N7/dZb4yVMebQbhLtnoUCDAYj/a+b5/9LPbD9yOewm/p//TMLyltejFXoB81XJM7fPzuH
b8Qc5J/Nn7/rp/+p/t9fX/49SeenT9ZfO/ld+1GN1w9K799+we/f+V/94u/ZPA9jQTbP24xNnX8a
IrPsp81c/HU9EH5U1fdfTh959nMNMP9vv9UAhI/9iopJ8v5Z8ztHbMo//Z7sownjV0M3531Xd02L
TB12Xyxhc36P0P9j17d+daXUhQvTxnQt3f1vbvk/B/ko23T5feQF8XxcgV94Xt//cC2VNJwqSpO9
rN30HhVnuzCG7MHyxhhdIO7MqCk2qTdBlfa0fdymNC0xlpPh19VC35r2tXLs9PBbvfn/3lZ4fYrf
dpv9+7/809ezkrwMfGBLi6wrgpH++KyUEHVc4dmyhzrdGwj8JPf/2tGa22QgPYL/FXq+Q5++8UZg
AwJvC90eB0fG+Gx7WE7++o6TP99xtEJ4KuxyujSUMvlvfhX/8CoJ+rhE2hXYIchJwa5/8fXawRmf
3VukZDMrxMnea3sZ2A3jHuGxP3GeBeBnsqae8868mi2jLFCtEusKdJ3RzD5jd7rtfH14DKX4R0+Y
6+OnF1DplmmYulTgO4Xk3f35CXtCDwwHWXpMIhFMPnUGilOu6f2MK5H459IG2Bglw3egpnDzEOIt
Wg6fNUKDTQNEYRNTj7nddA5xpsy5DJh9ivgtzBged7Z2+euXd64q//huz0/WVcJRigtf8Cr//GSb
XCPD3ZM7J9aSZcQUPYbWsMQ+dzAEBEw/9KETDM9//UvF/FP/02+lZLMMXSjStv50jYmp5/ZUYue0
tjoi8NpCVcOXM+/aAeyLhV8232lB4/pVUYacxLm1iSzQE3f1D57IfKj40zOZ3yRKOFe5YBnFn96s
aTQkIpUMFIVtb7pwIuDO9b1l18V7pQUuZbS6ZJmlnb4eaP4gvsDAkUXYs2tf77Z1UNzwg9dwY8Q2
VO6wDfSIvpHr7AFlUHThjXZm6zpHky2MfSbwGr2Wr+I2N7Nwy1DjBgtsfkOQNTI5SuyRSETNUMO6
7SumGpp2jRVYyHp0nlzNeKqFeMoR127JAJ5uKu2Suq1FkA8KcDd11o6AUZgE4Ul3gvdOCpA9SDZq
LPBMXHqSM4ANbfveefWUUe2YFN8wwWgPrcxmt67zir6NGGQXApXmzLF4TB74XTbZ9JQ8OWYaf5/o
tMnjScNpph9dOekneoX5Wmdotuwlk/Zcl8ynI5qThknmSgitEk8DrTGH8Z9jdcNdbkDD02TzHttv
NcCbq0W29kZI68Kv/oyqEu9+cdVCRh1F3nb7IVq6oejh+PZXDwHtAts9cbsNsHq4Oc8NsZ07XAfB
rRMaZIZ7Qb1GwKmfW+wWqR97t4nX8tCIism2me8sNBn4IuxpF5ZQQ8bYN7ZoYJnzjk51IdEQWHB+
7eVg0uRo4JhEYDpwqtYbHK/TXRvjyTcIvkYPZTEw0dKVnLmIaVkQGiraaJGgZuqs2ThHAA+w8sn9
R6UIT/fPFy8qLO4hm82DkoTM+59vXsjMpmk2yVbgh1xqXnZUfdweJQ37pS1d2CJJcyljf8BvlQF8
jbpVI9+1ioXUUwW50jPpHu0XvPbu6mlhsfECxuWVU9x7akKsF9NdJ1m4zKL3GgXO1rG0o5+6y7wj
kAKSP2gpYD4pko/IwA8dtuhxZ32xgfv/yLJ+8Ka63+h5dx8V06cdrBA+tEAvc4xl8iluS2ScLa85
G46HEL1/pqgjsba+6ehro+Y4SQ0DcVfUz2Ck4LTVAxoMgpWDIbgFWlfYBeoMvTmCjIzottPs5yz/
cY4saAcOMyGa1dbSmYcHusJM49ZvUgfB6tJZW1hInYG53YSYk5ao9x+9XHtLLYauxiszjdewehjY
l0HBhbcMi3caSXHMvI+UxTCjE3NrlU23jNqh3SYPPBG1KAg1d7L4UeHYQPhNdu+kW/epJs/cvtNi
6GEPp4P2QcNhCTP1HXoEJ1NFJ8owLbjRCPWDMD+hTmm3oGGWDHO/+4l+7+gl1guzhWl/JkHDW3oa
Aw63xMfdZTO/IofC1j8HevdYloAc1QwT68DNmxIg74TzG89RgkS9v6aKjOjGik5YK7ANgsm26fpi
5CUyQd+ptjoItPaAC4hvF89TrMO1nZBpwG93YratIQxg2kmsYXBfoX7XjK7NH2oSNCSREzXBS9jQ
NGemewa/RSytPd00mt4TFbM2gIqcAtnDIlX1WqujB+zar1jxSHTNx+cYGxJe1OwT9J/DpRlGSxYW
2E5MGEpY5cp2SF5D8yjjeztK4jWZPe9R2z80mdyHMaBSY0CYFJZkPpWdT9aBNVrbtvuO0BHIYYzV
ZDQRkZs6l+DkJ4vad5DEAGX1aPCNeAXRsfaLAlVphA5r0Uve53xkeRjR2hCXV09EqcGM1HKdNTua
HSv6kzKYaKMzGG8Ss91WWM1gW6HwtcpHSrgDcRIvdWsRJODzC+AQBevm5DhEvvoSv0SD0SJxfqgv
QLldyQ2Hj5CuBWDlHJkjg49O31cc/Bf0jA6DmlOuoHI63bPRG8TzmAPi7/m66ZUNcFKHARAm5ezU
7urkloybHJOgwd9aTtUyNDN7T9htuiotFDeVqW2EKd7rbnaol8FFzRBZWMys1PW4LbJMPdeMearS
tJ4wppa4NwYOlABE27ZCHj6aIy0S+Cdx4h+JtXNOiXsOjPzT0D39NDEjIy0qyt2U1kKqbWU8PuEW
7VetYOVISeJlO9o0MvoW5ChuFBwpQKDDd6FT9PQi35gJRW7b6vfCLl+8cBzuAw+EYWGcwqSXW05n
u1AlNLJE+DrRa2CR3Fk1FcyQuStmTISn17FOHsEydbt+7U73gwXb2orGW/g94RGozNwU6l9ixFXQ
17GkDBMza4NYjFPta/0pscNPJgQ+wTz2PgUxuY01jInsredh9k7GjveUqI47z3FRzQx7O+5Z5UKC
CHF00aUjB8W1vS16Wuy1tkBBm4EnY5iNvqnYVgOknipH12oKkqFIYAB2jcGJwdlRA0m2bCsPEvDU
fkMyAQjHQICcgIXDiX0nerI7dJPQoKxE59iDc8Qyet/b/IuWNtTHmWyXE62uTezZkCt072X2G6Yq
C18twiiX0p+1ncjRyVVeijH+4WKCjGxQP0Y+PCe+0reaHp59eiXz1s3wQCs2k24EhwRM3hzDdMsg
pxkAG4Ghr2zEx2nauRgSE+p0m7+vr7U7DxZ7G0WMnV1cCWam7EVjnJOMF8zN06uZFwjgbVbHGFWH
n0r7pKFl0bzJvRiIX90UlUzHBk1XUL47rb+hysyY5hL+4pLNtS2d4bbAAmOQNwhAbjCW4RSxKcyq
i/EZ6zAyq4h4AefTYhvY4NtUmQiXZvBpcC0lw7wu0kbGGIMYhrHfjQ0NvSp9SfAW6nor+SFBBg8e
wR99ezLF+FjP/NKygERYPraluCh/IkQa8q4+A2kHZsJQ52fdEu0VV3ZPlmh+MAt6Lup01+XVYwoE
nlTzrsA0+KpDnyzlorSSKzhqshbWQxt+akrimy4zkqedNYmjxUp0aHGwp7B5BtPFi2p/jRuKb1D8
6XWwqkb3MTEhL3X+5G7T8m3QJc1JhdvLHXK4KWIAz1Lt0qr4YXjlR0TgUjexJqfdSWnVztH95MTM
s6dOVBunKl8yo2DswYtiCjKzs9lbzC67GgvS34EFYBJrQWsF9TfZyXl8jPJJSfvcFQhllFPyNjKD
V91NUgBdBHMzrO0RrI5TymFHpp2/rVPUEdAHJ9KTmY1x48UR0gefYJtZOkYw/PRcTd2sNWIUVQzy
3vNVs5ZEQwzSeMaLH26tcYwXYxBJWhHVOouBE5ct4i26518Zi+FKpuMDenfkKDnS7rLJH90wHNEC
51fhozEMfBuxX5vNBBRjqwXkpjBOwwk6/333qZtcyQRs1zCS7CL4MYYsXXFBA7p31dZkpIQKQlxp
uUVDJBBLzXJq20bAJ3F/eBp0LXeiEVvc6UmKKbRyjpYczTMGFzTqYwSFI6VW8D0eIIEEaInSZ/wn
yTGF0cblCDYiFj6WxzlR0+5eMh37XWVc/GLob3xMklROiwrQuNfQ8sps+ZzrxBvJCHFG1ycvmEmH
TWOTQ1mvB+JG1mk+3JXYFkxO6xsjs9YWKPddNgBzHjxMPF2+8wq05lZo1id2+ruw7j7DqHNWKepV
ooxWLpjdLYGV+MRzhfPVYhjGQnXW+g0yDfIorcjZjoMtljQun8lf9ddaqnWrjggeJWDltYF/8PXx
jPuOrajyQLrjHUTDsuTaP0eNT1841JC3INMAU7doAYyu6I6s6t6+IFJm+7kVJZcX8IrPUpBv0jnt
dizSvZ1V72ZLjQAiiirP779b/cxm8j9cILC7sIo+K3060N3xlkpUNMxd7N7FhGGWWeLaZ1GRhn7P
qttjJnvP8DU4HZe6DCBJOjzJVLrFkiwNJ7u1GvO5ocsPLyc9+4W+MZVf3viDv5UuFkqcZcHeEOVT
tspNKSkczI3g4LCsmnYiw9fdtFr1VIIKWY/niA41dCVykUPPATowvc1D/2qwjq09ET6ry5rhD+Im
gwlGlaK2BzvN1FSPYSVW9DNynOh+W25ZAahgUELs4jpGp1LZmNCnh67SPZAVRnHlmTcos1hGNNrH
dtfdm3bKQRap0t4FeKNG3zxUI+4GS5vV8nmPftHXioepb27w1yQ7e7JxWk1aea6y+C2p44NWC7pT
TRmv8lw7mpgWlwAvOIFE7Y6CJ9zbFGKrXIYx/V0Nb7g2j1IoaQBlgFaqzS26+BDHq7j3NqMW1AcU
Y9UhZ4pAqlqxh2Q7HjSQCjuHfkiEYJ/ArKKCyleZRXmwUADvVf3RFBiI9bHtmPhHb4nogRX5/qrV
M/1Qzw+epn8jbKdb1noFQMy7tG6gbeymaFf82SzCDOYOMakvC+oqF6SB6A/V/FAmtbtyY/yao1A4
9lvQTDqpjwMgntSled7UYXbQlSKcygXhL1sZrL8+BZAQAYlsjzngRcbyyl1Kz5/OZoVfIOgMck5t
0HAERGHmA/wVct5I9Om7x8WGgLEYdmjnBHsBypva7W7r+TNE/iVlrmPSfyjZK4Uadsgbud3KTxP0
BKw38+J2zbbBtnRhESEDIunfU15tTUO+jCF8BBGeAqWGZ857T0zoENW0CETbH1UWEKAk0getDtC7
9hm7LvxmQwco1Pk3dRvwWqjaufl68Ef3IVBE/pYEqDTNsB20PCUvgwdIUfddQqg45S5ehujRikz7
3LrgVC2iaVKDUCAILF1SFIhOuLZr0pDq8MqYdsByWb23QuCzDIcDXu/Y07Q7ju6xwO45OC9dX+0b
zcC7GV+NyCRmYjw79gRQC19JNrGbmugQoWRS3wOy7lJVbyY7uMGuiJgLh8RKG/ZeZCyLCboDyWs3
mkpvLQ46q5RhhzfF0DwwNhjC2IVjLBYYs6pthcOu09dMQE+CBkXSgU/kcmmG+pXwziP8ObgUoJWK
GCfFZLlgl8lWsEfymD3IMg4wRIxdCcMNkDxpufEte29Shuiu+OaH1C5eV69si0Hp/OONjEXMoqwm
RO5CmUgEnLiLS3kB/Xc/Oc6tSRIimH9IXmPwGujwyZrmDZJuhxGCRORUI4UG0bzv0qdxB3vXaJa+
mGmGFaFl9IukvZkIwloqibFlTP2zzQGzKYpTaqAptJzbISsfcDW0pImAtup/IHZXa5qZK6/NT6XQ
H+0SVNDU3ED2dBcoP7k72nwj2Z6NZuI6YWldhaTQ3+KWfnTls2Nn+xb0LI7V5UCcROVa/lJMHG99
Nt5Ro6Lpi3Lfehow3XK4N0z32Q36Z6JUnoSTc+SuDg6Wgr5waA1ia1L6sHc0vtsWbrlIaT6YIzsF
HZd7+p74hHWx4UjeckDk6okI3CaCDCirETyYVuQu2zQnQywS/87cmSw3rmxZ9l9qjlfoHM2gcsAe
bERRvTSBKSQF+tbROPD1taB8WZn5zGpQszK7RqMirhQUCbgfP2fvtb9DvfkTW9oPjsQ3w0cmWHY2
eW0+zZzapayTN7vh7m2nio3Y1jlVK4Sa60Skl2kuvJUgQtLwkLVHKo0pmL0gngkW9yrjMgz1g5eh
KzfC9qN23iqNpHJGgg9qghA89COoHXcPvHpaCx+HNF3ji6ch7zPIDDPSgHR5Z9H7LOEet8pTO92u
D54XhieGoNyGybzM5PqVIaHko1E+g7Q/TW5V3TByrvCea/Af0ArMsVlACa7GPbbtT7PlOlUwU8Ho
Qc8dDZu9L95qqRuMTjmc0NxxjRiTvaGqAnXB0Qzxcw8QtxMrTkyopJv2D00gb0VTFFTZbH8MWssF
FqYt9WByLIr5g+GwEcQDFLmoI6AxtG/kZZCD3UXdMrgj5atC9B5q9sdcZqwDc2U/V82zAdHuCIu1
3YakvYZ2hbMK8AZdtOjLr1z7GXbZzs0geyHKJFZAQ/PUuY/RaN51EtCPxbm4L9/hmlcXw9Secf8X
GJFQLqczwLQQv35NLnLfOjoEiPIhbyOxyeVS+rNrj8SQ+bXYNuUgDqHVtgcoTS8cNdH31Jq/LVq7
YoUigoSWE64wKr/Kpeydfe4TvZ1QGDrNA2ni6X09pM9zycVjaVwVdGW3VmeO5+JU+E2CJoLhqRgj
gnWJx1hjCpMH2YufdsGkyEyc8F8mez9qk30aFergYwBam+PiMQ3RoFp1CU3BSohw4w6wy3k4VGV7
k2EIkw0qXpO0/raKsm8p72T6XJkrXzRo4h3UmbA9mKKDGNmZYfMQpvWeX9/aO7xT+zgdjFWMXZwb
CgRIbekF0l/kup3nZAH9JHU/k47CfZChsqY87eqJjp4+LI058eVGEWhYzYw2EaGUJDXRmbEVu2oy
f/mkVhGLRPY4bo8NpKFWYvGhcZ7pmdpZAzL4sb+mnXrI87nYqbY+R83AYSCdNuiEk0sinS06PvSF
431PtXqncVxQo9acSbVAxLqvfBsizdhw3ebhuPXInlilHC53TRiqgzG7eGQd95B2wPTnOrUPQ9tX
KyuLUrINq5/MN1CuVt3GHFk6WhcqWt1kD37HWWEch33TQrByJ27gyrqNc4SluO9fS3fAoAZXZyed
cBOpQWxEt3Aew+EpMrxi60vzrcjRWPt5B6NPftUwVPgOBnwlB3JaM/TTSygqcdcjYu3QuJYN8Z8A
8g5abTxMUs8fu7D4AwAMU9KEV7nWp+w4m/njpHnq2Er1Gg8JJOrJyg+tGe0higSZyk6TzTRiLozq
1Dveh0mQuDliOvVKW22z1p1wK4SYdSTQegzer91YTbCt0uFoDqQb97p3T3IufuMwf4+yBLOChiMK
6xD7kax5+YTBrDWScglZtlDPVrfIRFMtubFBBY7FWuuzT82yAFdmmXuwNHMIKheAKMYUiP1ufyfs
8sWE7XOLQ42uYXv2xlkcxHj043y4w/G3Q78sugVH2fAie2pn08r9kyMARCAxws9uxPI0ocxrs/l9
qNXZTjcYgSBYOaK6WgDwOYpyYBjwAgWmyUDNYpdfVUtxbaVWvFjgj57TAXvVY2hKvfnyqyXyhmRa
AfHcTIp/vRRmdPH/Ds0dXk2+dJv5mGZb0S9Xi5biJGJ6uxtA9LMipns1GQecAs09XWcNHNNWMUH1
IroCcmE9DDoeetohLxo19t5fuDnI5M2Dg9Bx03TtsM9aZwdQ0z/WCCUemoGuISmnchdDdwczuwwT
ffYpGuxpbDbEq84/kURpVdZTh9yFIygpxvNe1RzQhgiJFaNtbRtj6GfvxS3oJ3ED0dh2boTUMuwJ
61ubDu1mhqTalOpqQGsAnzQTYus1QZNaEGLd+BuPT/QxpznZ6Apzn55CLA7BSLmSk0jam0d6iv3Q
lKcfMnc8DLeRc8oGopXm3kK3Whj3dmMFeHH8nY4UYOMxqbFa9ifPAnyihoFOZVqR1Z29T7FmBSXO
KWXhkSRNvmAo0Cd7W65H39F410ZnF8MxVCOQoGpoG6bk1WMylfpJtEjJmtm7GyZ4Hb/Dn6S7Qxg6
bzNMoTuDOD/GnGD8Vaqs4FDYe+W0NXp0hrYyYW6AxYSDXVhs07ivd3U0r2meHQfgWMchse50X5HJ
CJOHG7V7trV7IlfsNf2z+EFvq2RXEPhFl07bupqFM9qrwQIBqGg6CLHycygr69w3wwkXyHiV8iEZ
wwdohB+ek1ibFvlqVLEtF/G9gpUDW5pNXmbMST0niIpGbczBcA5Ikt+tHoFcFevWXp+orHxtm4VG
dnBKBYvZGBjYl7axCaNIPfalSeZ8XBy9RvceZJ3/RKwOgU7RAK2dbC5HJgonS+wc+rjpNpmuc5Do
NRBuf+EYdg+U80SAaBA0ndpnDEjoYu+p6eh57qGWKog5xQBkd9VdlxP+yGKHtMrOP52hiO5jEdlP
kVQbHUAp+IiclTgf6U1jlzwVpY7zfuYDyNXZx1kXuNb0NTqMTLSOQRA0mw25sk2gyEtmcU004I+o
s9ihtLsYKiCHMP8TZ6X+ODzzS8deXqOHs6jUfNfY9x4lcCHv7TqR7x3/FMEgJV1aPFTOWANXaiKX
5Ey/e8RZho8vBJzuyqst1dlVHd0hgeKKzGQP2Fk6czM+cziqhv2n3tDwi+xpPOtDcxGGviGEFBHg
4HyTvEWEtOgbGHPjGAjo6XsDY5rOtIMuSmediWnUKhOykuPmqOmzc577h1JrvH0+MJSAZR0R6PQj
zUI+RzDWzCLNz3ODh6Lvk1VRad+Y6pJLpeajPqLZVI5I7px9wSZ0NnRo8kbeNrfet79ViyCtN8ig
0WbCqH01Dut8ZmNoUz19WtJhy/SBukdbyV9fMu4dd7AeWxkGnVTTeshRYVk6zIuheI18lOoxaX6E
gcIRA3mrQiwoUPPJwtLLI8Eb9ZYGmRbQrGTx7Af32BQOwCoOf04FZDqSJDd6IafXvrTME1DE2eU3
NQktbCckpEVGd4Of2hTHNMR/4ep4TXW9OqXVkOwqplPZBPKx8LpzNgmAl3zc903rRpDc1CnPQ2+P
85axzWzsErzuezMqUWlh4667MmNkDr8GmCNrHrF7VqN/EIVkPbf0DimjGuISgdbpcAQ3Jm24WSFQ
HMqa6dfQhlRc8iuR4Fn7EI+AP2t7O9T9IPayetc7hrnXVMm0w4YE5NpLn9QcHBD4NDKTZC7uu5jY
DQgi5kWLmLVSYjZn0Y1/0tD4ToQrd4hvwQKSsDK0HbtInXBAmaxA6+trZtaEwFcC6ETM0KfJ9OY8
Mr3k4AQ3rhCQ4Qrnoan0F0zS2TULj30RhPESfNhWD7Cbu7M5UIBNYXV22rG5EiTubaRhzhsCwcg6
0W1vn4lMgLrSrDtTjkCYaQcYsi13XhUODyptRnjUIeSrsb3WrQUZZGDyjz40Oo62uzSXMuOhWR5I
0sH9XyTsHcuXDMnMK5fMVhCAWlCDTwSYxiyvMdXOJZ7bu0QW46M8zL2kB+dlxqOxzIL8RIfEsfxZ
b2KUniaCw5n/82odSz1loA/u9XGCKdCqJxtDeRAaZr32N3lkDa+WcIa7ARvYKprr4dUQvrOHsAOL
ZPnbYpHUeG1FkZQ42noIExgavv8IzDiFFsY63eiv9ligAlmao01V3AodMmHdP7aQbK0pt29oJzg5
2CkrW3WwKmKRU9mw0urz6Veqsijt0Mvd/7s6Bqndf5Xr/cuX/4benf/+Vaz3X7/j3/6vkr7/9n/9
39SB/z/q/mxUD//z9335p67wn3rBRd74v/7Hc/RZfn/+N6Hg8g3/rvizxD90CzWf54FFcRap0X8I
/kz/H8K1TBR4BlpAW1iozv6p97P/YaJ6M8nKQpyCXWDRb8l/qv6NfzBo123Y847poCET/y+Sf9P6
F22bZ9DZcZBwo4BC5wfC5l/UR+7MS8jT8MFZ5n7xOLQBBp5zWxU/TJnjBfiAJiOH/FX0GEEtODWO
Wb+a3iBenNk7WV39qKX1QczNuxmJkzc5VxdnEmM6yKO4ogzNCyyXcAphEftb+O4TTdJkrp+bejLW
+VR8AiU6TIRW5SAhzCZ/Iu2vXNtuj/3PJEij9T5jx8+3ZdvsIAL9zWYATX7bnxgacxL4yovkpS7t
YhOjg1mLzriMU+rRlaq/hyHIveaPlRd/gIGg60/RndDLdlazO36Vi8gAljIijE5n64lvjh77FBcz
RAzCeUhIezCRmiQGouQKdEKpbBf+ws7uuz+VTMEdmPmFEzGtKT+6pUVjv1mltsU74RW62GrKomhj
r6lotG/jhNIhdDHsK6XtcvE8tu1bs8ibcu2n4XsX8cbZlDQpCi9PwSjgoLRm/Zjr0PR9HUdXatd7
rEOUvYkMREcmQlZ5oGM0H/hDhI81MeIPs5+/jGa+H4nbpjnhvRZqGXCOHYKhrt3ELcAB5gOkKXXy
m1SGklLbZzxW+sSED09a+sdW0iVzBmAkecmYzpCIxF5579r5Na7hnrr6jyittxwcGf9btc3D/BGL
X6zDYDOy9m5AH6KV1uOUXPOSJp0f74iQOUqftXkcfkbDmu56vAiJz/pfumfFLzJFVr2q8vmiOliQ
hs9Klqr6o4n8d+4Lc+9Nw8VOE3KMTP+jiwHmMOtICHgBX++ZW6sSCrtptIObSrJQiZ+izRcQgMcs
0sRncWF6WeNk1+YNF+UWZ2az8yx60wb8YOZeT0g7eLv9hcamPw0LKK3rjS8alJD2qpCoXrdHNtkx
ke+jR3PGLm3/nwcvhDJk2Jy/WnRauPiJtF6iE63WfC2kH3BUkggba527xdNPFZjsQ2hnh7AaymNi
0T5ohHmpke+vvYaZb7pgLv/z4ffPOMm0x0TB68TcS0RINge1bCs8vQZkrCI8KoqJIiJHci6LH9XS
n59LGJlTtWP4kR1I7yS3Xg7g0bFLQthZnpmT2Jl2rdF5cbpjQbPu+Pvs96EkynhNk1EAd1DxaZom
aO0xoEAhYeA3y+Cjid3miBKo407gzBl6TDmZOhVr0jEfYg8M4Sr9fST2ytw5ts4QEoj5kM9nvOd/
zAbnrLrir6uOesmrzSIyjtDaNvQ+Mh3gjcEAaL4JGNuEPfl0XuGJEDzYY92sLklNeCTd80srJ2a4
usPQUMMUsklrg1OUIV9/X+nvg3K7hjp/edG/X+PvSDbCGK0V2SEcOIr5zJL8OWRESJT5g+1io4nS
kHPK8hn5RlEef7/MbEmIJhbLdQpqdU8n8Npq9ryxO9z28zL66ZchkFweSKJO+xuJDWFAjui+8FJ3
r2QHCXB5+H32+xAZusICAWxvnp2vwSWVoIrjaG0uuEQXpMqxh35ddZxSdTzzxzaqu+Pvs9mhXQi7
dQdp60lmeJTqZpE3RNF41CZopq5nHgim/Qnzft6iNe+Ovw+c1rujAR6REI8gNix5/H2Ylp/+n19m
uiUZqIHOcfQGO+YyF9P1kKNXv0zHOFassdIiA0tpjRETSitwefh99ntpK8tPjtY3AV3WRhe3mOoa
URqAMScLbwiqEbo4dnNI+WC7bvokhcGmCa2jCjUTxnC9PGpJNQWG8+zFbrjr7fENOHMXzBL7c8jI
PelTY9XN7n2kGTBIGusT2hZDVVGQ4V7lqEBwgUJf0pVL/G0q11zDOjR5PzuJSltmjvLwew3/XhOW
VqhA2sVjHSvraKMIP/4+i8i63XYCBw+qIzLszZZcGf3szAK5lWOfM0LuilXx+ziV2Yg7OeQPDFBO
xM/LAx8cvUcxLGZ00+diS9iFeB+RxBYld3UMq8yKyhNAzfKUqViAVDg4vcYwhqYchKxzTLwC2rJk
2GUmNiAtbS4D/hydSNZNpzPhmSIDuu7y4JbkORKaUePSL+86enwr00UyUOocwet70ZX2neuYexH1
VjCJiRhj0t0DCxWt3dX3eZh5Qd3pyJIU62dsMdCqHaBmJXJIxnyUAVUPOzHnw/PICN6hciJhZhZp
4PD0WgiUWpUGt3f5itJ4IT+7F6ca0ttsWH8j2APHuXvMU3YMzQs3LZCLveuGRCbQw6GLDcJQ1DAO
hSEOplX7nzDi6/VUnUi45z0iKCGeZ451ROSCKCs5vvLBSE7V7xjrPYw89hyUvbf2NKkunO1jmvib
cQZMWXvGnWZ360qxM3YSlxkEBmMix5Zc6hdrBrNMrhSZLI4ge2CmEkK3es8cWTtNQG9WqUG4CCv4
uvK1j6hF4WqYzPKEc51h/ga5k32T4ftsqdBFv9N7AKparsBZxwWI8oXNGrMCesJrBIwXnLqHSYA2
LXPlY5dBrTTQk0pXNcy3SJcpY0RRJugRC9uZMra0bRoPRRo8CFCGCUhp9zDOFsSvSnzrWr7Hjb+d
OgBJ8exqB8PSvFcqpJbUlAG8x1OfQ85RsFpPNe4yJyZ7185WocGuaJkvQ2EhvOmZYGU+naNoeBhj
9lVgAuRQZQe7adShQvyl281MUilyiCV7VYeveUhx5rvSrU6m/6bTvUEO6ONIlu0m1YluEwpKlE6r
3V1Gxb0imc4LDY39cosESTJGii+tyM3NLKBVhZq6cD6F80iZsyQtdoznVARkqdXxkJUIyU6ECyLh
SAdovO0lAVD6ZGo+FIAuKIayuWPpVRthS++gE+cMvnE1JVYVqE7sdTwPVzPULXz2HQu9cFOaLxC3
gNH4GuQ2kEjZZmgH0jY6caYlevT6xn3WxyTfSYItVj3XJmoO8y/9V2tLklpyolmyIkA74rODXUTX
hLILZQsYLNRaeNvXmQc1p2mceNchEgYLFYqd0/vXsHHIWTZRuRdROa4HnXgDhir+WjHzD6baKgjT
xFAXxw++9H6MEIV1HYsBUXz7hTT8x4nnbxfs4k6FWnfSfIOpbSajveWl9jEp3AMrIEx7qwnmpnMO
onlvfe4xAFApgZNEN6GyvEJohXoz0WLjorRnjAUOyfSpZj3XU0KjP3L191x5z0gs6wdzBCxOt6Vc
gqvhSpMx4cz2GcYUopSZoSAw/r+2pgDTSMB7wFUQGkxXgideqrgdA17+OctQYHoYHBG1rDsb5ayG
pqcqy3MWdwe6IC/OSC/WcrIv3KKnmqzQ3UxZTyb44O0Hm3427R1jZSqijPnJOD0JGTAjvXhn4nHW
/PjHlQmjPoYg2wFOBI37E/DEduvaBqF3noFgFF2w1iePmQ8dNSTywyQFfcrEd6/HT03yxlsgrgr1
X9t740tbEz8FKvHVlkm1jmxoXWPJIWRIc3n5fYiS4Z/Pfr8MU38IRtfCk/Aff46smKLQbAHewVNe
GZ32JxJ4NoZC/p2ivH8g93ok9gxzQw+mMZc3SrckYMN4oyP+lPhquoRNfTSN1N06hmQE7/wZ05gE
UyEezGy5+vNev2TLg1lXatf7Rb+KC+m5x8KXLOiEfBOXl+fNvh0Zuvgwt9E0al+ex7gfJkG6zrqv
3hmt1yEjyJGAmWvLHF161ROjMSSTHvWccMqrZxOmSrbIwUrdgfnojJa6gnnAGAe5gjoLbsAxI4PK
RfzJjUVbscI5uomd4kQduzWKOMiqBD49i/RKOu6f2kr/GEa1N/L8QVfhq3LSK1jNaq79m1tDAqlc
BBCDMj8al1PGxFZ430d+docji9NWlpofYYHjwUqT5WKOeasXSvDvg7ZAg2sd+HqE2rfPnPEs0qec
AelOSEwDzDwxxEjzScHQpBU3fI+Nd8P5ph/5OVztz7i9ypPvdDevwUWbTe9j12oHGK1oZ+sWjJRc
lPFmsc/q5STmMZSBPx4oLUJujLDbg8Tm+vcx7KNLysRILtBTjqwgHtLhUkBqPMMBdm02QadgJFXM
n78WhMzNZUDU8UMdhcmm0nBy9IX+BnkZnjD79xZ/LiGAM1mLSGVxTt+GjCPQED/7UmS7qfUJji3z
H0B575rppUcxaDnuEqWvcPrhVzY52rXbIpVXN3XajW+gpkOOLJCYMOpB1YnoCb3X2FjqWEnrK03j
LYrukID3POTvbD5nai08vNK+S1MtpbRFGh+1oFhcNHBJ5XN55Pp2JPHlmHhFu259ZpJtTFJ0mdAG
bO1D09YnLt0vs1IuzDlEVX2ekaGiqmdjRCib19WGN2xYO3ZhHb2o9+n4h/h0Fix2Fh0cbf5jC9th
WN4R8hqe/ZEF1lwKCcfLdp3OqLZtNGtVmaW3IeZiSxybOID2j0+Nztw3F01gNB4mJcuD3p+P+4XW
hTE7X40z3e6avqTmyemgKQIBGzs6xRPR9sBhQjVuTS/W1krqYZCFrIJUn305W+tR0teN/J4eMVHE
S975OjVxFfjORkdyz7sIF61hgC/AM60Iol/pxMitezIjVonotTuaKvdtgUVZHGrB2JnxaBC0o664
9eygjnwJwx4kjTQzro0eFWqFuQARl7ddfNOr1kHOWM5+0LjQdHTtELX2rbfcXQtjITOjRxQs6xzG
eaAp6sOqXPiVVnKQVntnIiJEEmqfKq0eSJErXVC4GPKQ9N4s0/2YRUx720ZBhhR6t/DPJgrAqXYV
RxUXVej0EBV1EHmgByCZlvj8pwhWgzgoT0Qo7zBVDHBx0RCyZnf6YcpJbzURgivitqvKNNduyaF7
5K9o1DfwU/N6b+Xde8jhlt/foi3uxmc/oS0LZRbUNWP7LAXUrCPPsHObQc6002yMJx4GoLWOWm7L
vZ5LbVu5jTj5k0XvXRA3FVlJYMzJG6iC6ZNvoGyD/tsX/Usf56z6yU+p++65oTXGDw3vcverDjL8
CxhpGnEWmH1RRuK9sVywipr70oWCqWUKWU+Y2xYv+2GuZ3dD5NpGE+6HkZTOscFNO1UGJTzrBRk/
a08RJG5CCwVZt8Qty2fd4aWCBEvKubsOwzIgj1jhsqZj384YBo+x9mIM2bfWj85LnkfPSH4BSlBq
rcKF6dxaffFsIuDzkXt4mg9njs1g045mCatjWDdmM55M+DGbmKG9VtfT3yQqb6Iys08iSJiW2xBo
nAniDKQGGpvi5vFsqxhzXXJHDodSOODYaZkfhfbKWZOhU14z7lpgXm0S7o0wu5F3LbZlREVYWIrO
U9/feemI3tHHNuT6E42EUQaZN6gTmYHqYMEwOk3dG7IwRMEaCkx/gMegT5M69M70IZAFI/vtDsY4
xci4G/iTUWRsemSBaxbwYl12VFWD6R8N+PJ7fiWsgbMLCHAkYd2c1GepmEAkNhYnNWISkeL0+xA1
xj+fCdBEGHh0QR+wGtctTtG1mGpCmYu/xOT1G8bSld7K/ZB3X90ok1MSbbuMuRNI9S3aAQNtCA8u
FELiM3/HGhlpdJxN1g6RoYBg6pNHlloT1aRGI245JITPF6LPn+fMP8YpzZEy8VktvFG7wqmIzoWP
CduGRPKHTKKJBCCNjuAJEcIqtsfHmTQCJ6zImK9deWsy8SKY0b2FiSZ3MiGRoVG5eHP8/kxxi3hq
qI29bCcsahUKbuhd6bU3Nv5gqWtTJ9O1Wh5EGb6RlBeShlAGsbIRsg7vthUSnjEkHWhtPvAJ1Tuy
Lupns3A/lRvOR5R5yapm+dsaXT0ECcIXxDBcuSPCltbEghdiel8PGZvPmOXGdiJJ7jSY3XCSjr1c
LOqv7+bD8b5zEjq9HjnoyFkZphogGAh8l4/zbG4IMYue6zLR7vIe8WDL3fpmDLYEelwX+7rR+g1n
AzOI7f7ThX163wKAf4QhyjhqyN9gKlEWj0hOGz/FmxIdWkaxqzJmIR1jrDNZ1ny5cqntG5Q3afft
tg6ZhcVXEmPFTdisqDmtm+OOzsrBV2o6DyXDwHEw72q9ai8z1c5+bvLPrnfQevbRX2zWd6b5Cl++
35SZXa5D5O+gms0yOTECqqDC4UB2sHW1jnsTiDFVRk5oCTZ23U1tG8T5rUOtv+uZSG6nmBAZWIAI
O5P3une4izm7YgqFae+Xnxz06+M4vDomDbzZHHcguA4ETspdkn97WgIPcwFsTqGeXgymqJdGJt9K
hU7gFRx1F7KZ4XpPftZZiPqz4nVIm1uCRQ+DpHMmwvDcjBipanTf8VDmV7up7okjW5eJKz6nyr55
0Y/pev4F+WoRaS+F1pUoftCZwecGV1k/lLU8kU9Lt45QmEJ7VFVy8eCyYI+6akb5ZftI27Hp2TUa
997XpvNAJIrVFnRwEnE/oS++zxZbvUUwIfjZkyHe7AhP9OCwOPvL1mirXyGmvnFDEoJ9vw1S0W+r
AjaJZ30ZfvQsyMUiWAZtuvCIa2bQq4uKibyPYSmbwnfydJ4StFV7w6eKaOmwVXVOIKFMgw4O6x5p
6HJkLvFVxWVztIl6WNuJMz8zVegTK3pRwrRgRestPQiXA+Dcvc4xDIMuhUqbt4I9KaJd4BAwW4zV
cDDtQm1q220DMUnxqmka7RrPI8pMEw+6tI/SjR9r9LIXlTrgJYXjbAWMlmP929tcnv1+CVDqIZza
gy0z2r4FCY5QJ6/QKom6GjWSPgsRVHS27qtRsPvzowiVzDcx46r9DB42beaXdgE+M6IIUl0eyZzY
pAPTgcF51V2OZmWxlvQtQC4ZB+74JkzCZys9CLMqDqRxUaUXzl2WSfRaqfuSFO+1DkgbqkB0FHF3
cy0Y9rVbXSbC4phIqIJGfcHHrZk+o1J/o0KJxwvbhuHZfxy61KhgzCv8uHuPtgpIc86IM8jY1ryE
SQENSsctY9XElRbdvmB0RkDFeCE/GNkREVSncUy9h9HiYnKMKtlKzjmeT41ZeweVRTJg0spl0ccP
RWqAgR4ZBI9IfKsl2C2eE3onSaAsOaKrn/H3eDXYX5hY51Rq3pNTsYm7ntxmZYFMZJb8+kCSH4dI
fEfGnc2vveFewSaHBU8vwJT7qCDugfu5ku5r4eZgb5mngHCdI+Sy3OFi3c3OIcJJ6DQqIkV2k7Hw
Q8oz3F1kkQa+yEERbjMKz5xYbWMfLMdMedUSD3SyI2C3ftFe4IVP1zrz8HWNibHW7Zjb2+meDXzA
AV0pR/CKTJWTFpHfd5FhXFhTX0RHIXbTO3ZpRBKEenbveRd/WzVddIsEwI3ParhT/WaQ9nxm0yIL
NKLkSeLhRQ/rd81ojRunm4UQmNSbyefetstdGznmmVCCV6dgiAH3gTH+Uocn+afRZR5Ch4groKe5
wIH9rqLc5XjwJKyiuet8dwv8GVirx2m1NibShw0kbhbbWZONVwRuW65+3h/Z3AqjPOn+QsCZCWbh
J7v3vw/tRBEz69QnDrrbTtU1wq0pPTkafX/UfanxVku2/DyBZRbD3UbHqVuo84k0tYEukOwMNai3
zUdjNuv7WEY7c8Kuq2qGI5Bk8XSTC7XP1aEb7GNadB+aG1ip/OR1krxj/vS6uIcKz+zGpq9m2le/
HvZlK/Nza/sf3hza29KIi3NFqbkeUzmsWES0sz+PBDeRNrBBu/FUGsR6zb7J/kTg1ugOPiNPwXEb
ZmvtJDe9JlHEaA5+gz49j5t9PY0WYuiE2VHc0U0mtLnrn8hnMUA72Gvh6sTCAHJSnZuc0gyIc2I+
QckkCQCRxpY7teCEOkYXJ2/u5UCDAsgJvSoR7QqC5zrYEqESCc2vxKPTRW3aFne118qDw1iEhNUB
YW17QdKBPMfuxj2tzo3ok+xocKlO/l2JqndstE+yDHo4TktebXED8n+okEwfG4eJMd2odQ5Bb0Up
Q7yC04cobaLiwL0PDz2FbkJmSmFp/jqXKKmgKxIKQBMWLfjw0c8LNcGq+0OttfVdPhindFoTRDse
jZS8MtIIEPXWKcJf0wWcYNvTW9nnJOYIqzwklt3dIZ4qVnhM/2Ss+j4KOt2Ph91CRyC6HhtOJcgW
TN04ugfsD/9ucvLHRg4Qx7VQf5EdHSmGM7cGXePru6vl9Tf8B+C2uurvW1AbQddjh4ZaJ5488jHS
Km2/jXgIJFiyCLfLLbMMxg4EAxHeoduk/5EAT4qunljfEa850RmBDm1BHW0Q7xLjAUd+YJ9ZqLqz
BRZzy/CsevVk/djJJvxuDOuU2Im6cOroV+FgfrYeY/PUSbXTPPomtBgsiEIxUxviam3VdfGNdC/h
hZPeVqxjWuX3ONPdIPGEj2ixJnGjX9vLApelQ/8kpO/T+XVaXJ0ow/rCQE3gGwSX5EX5arTiNnv2
9N3m6l4nk3zdtZZxFjEyLsWVB/8XqttkReleJNILINl4V2gB5HdIoa59GbJnoxMYi9T9mdL4Pcyx
Qiduu+RL6Mf+3LSptxsd+7lmdVxHxnxFkkDvFqffAei0RuiV86rZBsLIYmZ8XnPbokddLX7PNGyL
B6uwkcc50YpWPpDBig9rqmEg9rYzbZqkWVg1FjsXiLEWFeS69/7SRdyohr6t49j53jJpBjThpFai
it9sP6a2LmES2o1JCaex6wxBlMcyYFimmBh8j7SZ6Qwm66YaQgR/qiRjc/hhgeic+VzwCbZEA1Nx
Z1wDNQpbrd/Vy4+EVlxvbA0JV+oTj1fclcZi45LOOWrNe9f53+yd13LrzNZdnwgu5HDLnCmRW1S4
QSlsNTIajYyn/wf5/cfn2FWusu99wxJISqJEEL16rTnHxMdoTzj6Mew7Bj4DMzG/u5xELvoWf2lb
X3Sj3dzjU4n+SaHcqvFWlx+1axHz7lFca3f9Nue9lQEpL5vxILDndJ/AXwrWUf5hUT/9ZVe+GeH+
un7+7LJBMTzqUS9mXzpSHvm8CQA7CA9BYn235GntAMw6IcK+ktZPY3iHKc8ufm79HTzraDndBwvT
cij98DkNGClLZXzwWlYlZrv5UNZXu8OTqEUs71UP3MV7Zgh4bXzoBfj8l4VFvJAJ8qOjaLCSN9yK
760gsi4T/Tqjv1J42VsdHzpSKLQqeNbbZt9j0SpdY2WRJGGL9IP+G8UGsyS93UmXHIXK88UuG226
Zk31BsSGwWTGxT/+aUKsGZ2iS6XM+obz/SmzeBF68s0wZkcKWzSP9aGGv01dKuxgb6fYtggiz1ZS
/YSJKJ8E4T2T1yUrLGBfXI0PymjCvd5OK6Jn6/NQTzOvzfaqdvwV414/MfMFgYusW6F1faRcdUDw
7VEQ1Rvo7w0434VMrGMLlPvSh8lb3sX+37tAP2UpP/PO0LhTknyX4Z4eK9RFgwK8UZa0CT8P8LTj
aCuw/G+mRrzocQV7RZJwRdJ7WPkQ0V0xnjw4fVTDgsQBCwIioa0YsPzkQxFRH7igS6SjrSpQFedJ
WrfejaO9yfpDBmNIyWhwhfE8Sn0h6rlTpCWtxjCkM00IoynmCtv+PI6KbJ07bOD9Uc1MJJgL2WNO
yJqepcXQ8btFX4EN9Iv9qo5VqN8ksvFmjtxHyn9tVcz4rcWZ5mHvmip7j6B5CvmTTY2GUzh2X30I
6b+OsKsaI+E1KYr6KRg/sbtIcuuWOZ4YehpNiwXQvQb0Bh5JEwiiaXGajgz3zBaQLzo0+JncJMAR
+v++8SWzfH/oHESl9wfQVDKLdKg/HFlrnC//evbj4QF2/9LMe/7mIR02Xi9fRhenN3mMJnWKoVyK
KVqobR79TswKgTcmKwiUd7ZosKh9ZEJ61FMhtvm7JgMIFwVEddOMtkk7rjVTX3tB/On79MEahB/U
AuksN0OLziABrkQLz32xmEwm7QR15gezMLjsR/XVpHGyyFPso4EeEL+eYgwS6TyzqZ6iaQkWZ2mU
6c6OaNQJjBepbXwnUy3wEfJhRPm2dKC8gCrDL92FXLaa6stXNhPX4FnqaOCNe/ole0wCfGMUj6BR
CxPKiWEXP/IujIILtSrgXs/rCftZDA0jRfuCFdb350bFBixsGW8N6NjnfoZQTC9IkMEvM2fkrla9
3j6Ryre3R23RRtA4iib71AcfiriZ06dVFycurj3ijTU6ko3JnJV4wbJayUQykBZWsM21kAW25yI7
JH7A/LPPDrEz+FvwGQtBFhFQc5gnlqrKVV6RhRQxIlxkufE24FRpU+M9MIqfaQiOcCymWWShrcVt
HsxSjxmYg4JsWccRKihVncLsXETmzUjib8tJ5XHUuUTi3b1aKdpgt2qTeZUVl76RCZeB+hg6yaqe
QjhYtQU4paKSdBjERvmn5Y9HKeUfp2NUG4M83aDyIVwl+WSQ8ku0jT1nmGGeIy27mIH4KWzeMyvk
XMuJrc5Rvk0VA7O0DJhLRkGGFTz7JcCgWMkILVIUBgtsdwsySKdVN5EQlQWC/mJUfCJ4VwsaWDgq
EJfPcjdIcbPPZN4ES73z8rXKuQyF1NhGbYVz1xkuAHEviRm/eNb4ZrDHRCsPYMctMDNjks1OKmfl
uJb9RCi0+VcvplVv4eZvS3PPvIcOEdbCl6TUd7ppvnfAcWbkc19UpSezWhIHPjVMZZBp7gY9fp/s
dtGrloSA6Y9exM0lhReFhzx+KspqmZJKYvUCcDD6EsJLOGX/v472/4qnbSB+/T/raK9l/pnF/6uQ
9v4d/whpHYSvhuWaiFNsxzA843/is239fwRwi0zf8r3HQ6D+/gXONHiIsUUAQcXE7+7y4/4tpHVd
7tN1HTbenfrm/b8oaS3L5Gf9B8fPNxAawsx2YBjiJ/dR9vL4f1AirZAHqOEJCXShQI3OlMyzvJYf
nWCbrXzqVx3N5dkh8Gj2eIBXDZAmLMtTY5UJKc4533v/DqdgWUu70GRX6PoXr1MvXOHkB4K3dVVR
HHfgOHdoWP0XCJ4rM861d9eogGMQsrMhJjR8B2aSwU15d4RmbmhVQAe6352KcWu53XQ1bDHL2qjZ
8orTNd2O+KXWtY9EFOG3NmpnPgTRazyQHtop6cyzlgmHR6PspcxwmPWj/V7USDjIL6QTSwLqlLfp
RW8JciDa412591TAsfgoYiLeMPR3q3oMnWXZ0P5l96TNbalqMAiohVPD6neJFTCOxaZ0KwgaTY0m
+XGq5A+Jdv4y40/fQX+o5xOtFlRbmcfEB8AYLX/iT7A0YMbHrMt+DQWnkR6tYtjrecK80ribhC3R
XMUQq43qCcJN7Dy8Gh3TLNtPzW/a8yd8GPJVUyRd+ZXR7SRwm6fOQsYLIyZsGU/76luNVf+3cJCq
QveLXryuTFaxX9DkZ295BI6XLztiTG4kSr4+niuIWjbMsP90qNpxX+j9Uwp4eKMJCwsLYq5nNbYn
QoYIrTVGsbOqdNh2PS0322+oOvrCWdPoHW9TYSCHBoK5I2T+5jdqJNjUbRcQzsxnPSUJdrJzG43F
PVJNxsGRyAl7HfsZS3iXptvQZcriqm7CTsnh4wFsAzZtPjM4NnYyEH3t2+eqAHmNBs167hOjxTGk
Oddav+uVkUbfEP94aCV99ebQMKG0WLoE371CkdDnZeXVF1c67rIgaAoAj2ZspnwiG1Cz80Ndsa81
nbZ+YhzQLyT/qhfeW4wriW1+ZLX33MvS/w21Vz7iiMlcsrhTw/W+29H77UdXvHV4bmgNje4Ftyb7
R4DRVpSdeuqL9dQm5r4cnLuqjKasVvjuQfo9SqmqCs40/gU+oE5dbfw1KCqT7LXphZo5/lh9doG6
JGPi/u21bJFoKfSpzjqgG6br3tqCLOm++/YG8dPXfvreWgrvVRszVFMFic2qHJ+NDlNWSbP8hNYd
j0uuLdk19btyaNpV7IzNcxWQcp/UsAaznmhtAjytL3Jpt7VDVOIs8DZeiZIbRWSD9k4EH9WoYdnS
/RjBDf28crDEE1ZAEgb72txPU8QI3GsTyvTWOzUYV5cjcoqTPqQvTsLutKyd6rvJ412WmuFrRMLr
yizpTDvR/YxDick8o+IZOgFSWi/eadIYaO1oPTYtJv/Slz7yQ5lvXNetTm1K5mPRO+WF+Yszt9LS
vrmSmRtDc+uTkPqTIe2CYqZ5qzE7R7TLyLptXOfiVDQ8Qif4ypLKe+0FuY9Vb2XPppZhDC5DfV8k
vdyn5NSv4QhaT6HNOMnCEvQKxeO3EVb0N28t0sYY6c6mgsz60cJeZ0+IF/JKpz11r80d1Z3cKcXV
61florIpOO26CJ7QlaLkdyrInszCNZJYP3uP3Tm675F5R2sf+KTYi9Awqo/AMBb55LnfTn4PvmJM
+Yyjq9yKMCrXnSmjF9qNH+Sa6wf4Iw3AINot4RiJ57pO/KOWyoyPgDl+TMqGnxjU4lkknYfJGsDh
//aAgebsn+9I9HT65ztQ67yzmWF6mPDKO6m+YkNL3gnRImhVMAa1CKN9d8txVtLCeQUbzxVAr20o
RB7xJoh58AGF41EzbPnHktP2cT98MrkOS7BBj582jMMxwMiSBAXR07V9LSTFmukMIz0sYV+bTAYH
W1jvjwfN+zNkOR7wHwenxxMq36uY6N171LL5Hb0oeGtAsmDB9Z0zA73yMlLCPe4fFBxhirgKACtP
swZ1aETaXp1waLeDE9wCHbphzhr26kBj5INiaSsZKvEWpSyBsjXLc0yyz4vE9U1xXOAJHPDDPb4D
PRi+v7Bwt4/D3go2DkPva6IG88keJIp7fm7by3CdNja4qfshhHpzhhouP7ZeZb+SIX3/bZAG8P4X
nKhZkRvzSgCBaKv2tW4a7YIHlV16JUA53u/PM/mUglr547XBoguVtwxH5uBhOeFZ1Yv8ybHiZGnb
mn5RHu0IVIbyZYjoZCtyHNJApO9CJ0+yTX70HE2jEJHzZGP/YrJaB6tkKOUL2uaPlhHDeyXGy1s0
Ds2tZTJzyVJnndiqvYHtsE8wRJ/L0dk796DfVBsMnBmEssaMV+cZ7JUZQFBxExhhF77IjHOQd4zB
uTbwZL8HIKfqVZWbxWUMQCukVhm/J0l8w/VNbysepj+N/mTRe/0rOy5YXtmlL4VfMvYgxQKNsW/t
SkhXa4oh7dk3mfw6XZh/1rQOJro2vzHCDxNI5ycIuRKlOH0fJRx9G+IQhOPiOn9odsh5GnbOrZU2
2RTSIcbQQw/Tdbr4rCznrXFr+Y3l+xTVIy2Zwnf2cdotcB4PH113H6Xcl3ksI9GRoDRjAeim/sB5
tKgNXfsmJLQnSWGAeTJpu+a+BNSeCghiaIbtqBh75L7d7Kua1q5A7nPsMVutEDPZZ6Jnq2XZF/mF
PIl0kSUCu5JNgmDRNcZr9lg5eHs/6ox10Jb+N4bKXamXDCYZ7sAVBN82i5iNM9lH68uCappwkQSO
wYvjmhutpAVTQWnSqqb+Wylnr7rA+8GzcwSUWv8MWX8uTH7umA7PRYm8YMz16xTkwVfoai8tFpov
V+vexi4PP7sk/hyNsfvsUM7mIhefSTL9ogAdPsjLpr2CgvujSJBH+7Kf9jTQ2e4ODNTioWoOmM/G
c6gqqA/pNHxVgb51XKVeuRAla8OkYnNbYxMXVnEG3SKXXVpFV7PSBxo7TfmaEtNMaj0vI471k5XZ
EUnB9p2p4JODpykLoCMrq6zNq5e3zkciqXpHuy1u2FsDYjhlcrFHtBzCbZpT5SbRpqHB7YVUQel9
JjZmabhJhyI8RBmd3FwGzllvSGhJEle7wK0x8E3W4iISrMd3Si5jlhbjy3Mu+vinTUEhwrRTF664
ck4iCpvynuEv70T3Gk7obVMr0XZWNnavup/vQk7Fi9KotpVdbR/PUmmb7msdQOvjsNWB28ALcNaP
Q86PHALuUJ0eh8RSVPyfXsnbordYpPdJtb+t0U9dewB9K04gsS7cTr0NkXr3nBG+Isl/F8tMmH5w
d+Ri5pcyxhdMXfKGQwu+ZJaOO73NTg2QumOl6DYkY6a/I9/aCq7yP6MRvgGQTm+622no2pxm/++n
UuxUy14KfRvJctVPQ/TTaPRoujrWuEi5FdMVFvoK2Qk2a4fm2/0pPipzfbSm97Zngw+gfjp4FRT7
AWs/LQ0v/LAiZ/54qhjo0mQGuIFe8WahSJzWHRGhf/pMksJHsqpXBLckDpJt1UFeoK4MbgYyt2Xg
MZtzLdbHEIzDhx4dWb+z9ykfUdn51CyPuwFqs8IH400Ile7CIhYYt3h6MFE4t/weI6y8fVvY2j8/
xh3CT2swPPLOUszNNXRirOrFh0dMBl1SzzxPZW4yKaR3Xg/WapSaexGuaTHtZrIKXaO88dOoHZmJ
LJXfyxs0ZLmEl9muTTeRt4GN19xEubClWf5T615+jKkVlnFjD6sAi9afuPOpez1s+gOBin/gVotn
2h8rK2RiGeawEoMprp5GyOgnXQXzxxGI0hJChXtoQ684BJ0JchfEb0/U+kn1SKZq325PyUDSaw1n
5nF/IOu5D/TlSWb4QmwyakE9qvDyuCmBKHShVjwl9lSR7NwjyynMZB1WVLrFoNKr32nJ9Q5LNNwq
fHocGY6tVm6FujkQZrQSGb1oYtqHjc7UZ2lUUfBKszGbk3erkYPWBq8D7h+9nmLE3f0VVOuI1A1P
JfJF/92sQIMY0hhODFOArWvlV67gpiWjrxbwbUJKUqPbtANVbgwwS++z5B2lSLOJGjaWUTMl757Z
vGWx1jzHOQrB0QsI8b0/LekJnElaPlECJZhdtdpFAyUIUjB0OYFvU9ZIlMzwYJln6E+qaUsYXS0h
6yFoZqdo7U2od/vH6/GS1ln2WeZtalt175M5e9zdtTbehArdv1Uk/juck43hG8VLVeORqJWASWIo
erD3HZqhx+1WMSpCy9ePNzP1ppVj09pPHFmup8w3+QtHh4BV5v6gaQCx6Q7Tl8TuxkXoWieC18sP
SJBnwnKCa4DZCa0JZ1pqBDTCRAiKz/YFMLeh45pjVz3D9Ewta191S2wL7pmXX+yV0576Qcd/yxTk
UDbZMbbZhsgmc/cDvfZ9pqBlg5Qqr27C5RGYj9qH1h1W7QZfssidt4AAGwwKrn1tAz9eukGkzkQt
Tusec6PJhGld4i96d+xlJyr7jdTDYDvy2ILOIloRPbNPbmNswtoElSXaiwgK/xdawAXyntr2khl9
H/buKTbEMrDjihOeI5JSum3jAlDH58T+zmavbsFFedMqbVuSfnY14k8uqdHRcGIXcYhw3juzo08u
euy2d0tK7vTe2oX7eWyToF9ZjfTPndVcfaRu9K75TD8ushhpPgZD9k8mlb40J3rtdId+A+aGz5WW
fnakCe6EV/cbKC/3vqrYWpZufA9sOTAGY+joUPZHY5Ttk6Z/iTS4poUw5HEquoMHVTkyx2Rnk2jN
UcuMIUu73SQdg0t/SWrkfa5ck+/qV+iOY9/8tAft4/FFw2LuF7l1lmw66f3ES6cPxy/NxO9RYcM5
FUBiaMx7X2XEEmRT1OMN7Ic9pi+1NnSXBFvkkrTQEeLqOtwYP5vOuk7YQ+e63QJAvjkU/o4JAZFu
sfxMCis4JmmA8pbQi3/6TqNgJqT4RUfEYUudKgydpM6yL0y5LeFdFJHG8ClEVeim/fhKCBm56Uln
Hx6HfYJDp4wBFHsiPMuw/Hjc3VbORMyG0KCMNDfEucHM8N3igheJaZo79rhTTXfhOT2KR1LVtTnV
uLswEihmut0d8Gl1h4wyHVUEh/++qR6P5sPXJICUaZ76wWdGsrhy9Wfm796BTf+RSFv92b/fJWCP
7cIE6zMT6+TEnJbzBHMa/FvSFoMPWSr78Diw+rpbaWMo5hnhkM/6krx56/nxtRjTCmIkxZ4czejZ
JB73OTWSbO7em//9faJTe216sjqHvHsnwyaj1c+modXXLi3uefO8oT37gQ95h8LLus/X5LTyAdcN
58npo5TrZbhgnXaezPtdZY9hssaXt07zcgJH7Y/zpFEFb+swHf65jzWbjjVIi0fIq87Jv5eIFhVi
bDIQeu9QWJX3jJwu46Or8AfCSHTnJKaJPTm/r6Ht1CdziDBDZoRhe35r3XwPbboXetlpzH0YWFZU
zch3XcGVym6aH1+jMjvmVE0XOqEr3Gb1BWenDbo8kOvHITZHeZ8gIMgL0I41Sd2/xWuvp+XRI5Vt
u+Aj6Mf4CH7yQ1fvRbzTe7j+RljfI2eEeTaRaMNIiF7KidkdiMXlWKXaQr/7UIOHIxUrOZBe7S0D
MoPjyHR/2r4D2UpanH+3GNhlee7isDhruptvk6n/lEo7+ggPB4E9lh2JB5ao7A91OAxLMEeb8B5J
TFC2sfUmDXDiUL1omjgUvj8e+tFyjwICks2sBgRSIlPwcMkq7xxBGK12VKCaNo+jf9/Y1VAsRcbL
CiWEdGjf3Cir2PtgpGGps1yajgrOzVT3pyBIZsoygzPZ9n/Y9hA9Z3vBWmlevTA40156CRCAjQK0
R8fXVyWwIbwDkmrrfgMMTu5108JB0DC56BomGy4+RkpxoFx50TLoqIiVyJtxTVzXtI81bNHMlPx+
2SfYYyMaXQs9pVAYdMP+gwwi2tAAWNommPjHy5T3V+cg/ftnVYKXYK8yQ6LihOT3rjfilczB8oIL
OTo56Atnj/sFpdu8NVgCskF7NjC3nMIaSgAfIfPLgKYvPfZ6kfabOTZKpKSwd6Be7F3Q3N0yieFv
xhDofNvk5xIrG+adpJ8HAHbBbNcsjgDS8Hq46ZlYpllu5/XRGKq71CDC96snyU50o7HQIa4gYOGi
lgsgYYVrmlx+uJmcnIm0Q3ykA2NqldGAWFXIVF9LVrzZNAz10eqIdPH53K3gwEzHNO7apc9GE6QY
h4+bJOzYKXhlujHuT9Yb4GygwqZX8AA7og2bjTACcPyezcsemnFb63nz0ll40UYipDaD59QvGmjq
pQ9Cps6gsmqIlztmqg1MelSli576YDUJ72BWdfTh+vZA6qRWbArDemfmEJ4eN5P0yIJU5ldNAb3I
K7N4GQY8jxih2JnyX9tXgxbOIdvc0CeZ381A07MiKs7CjzbmVXqNTIVxM/LfLYgXp2GY8lubp3ua
KNXz46jqgtkoOwGU2XWPSdmeLb87omGmF1jaf8FkhXyGcVzWXa6fRk+rtw0tULfSQAqEEURUQwQu
804COiK9m2Zsbca5xEf0DWGtbMuI8R4fTsdvy5xbkc7SqAZROibUGcR5fHaYcI+m4Tav5ndMYPFr
NVnhqc3CX0EixL40g9/KqYydzjQ6nzlgmPDNo+Esm6c2sMsnj0jPGAlUOOQ3ZSEHIhHE3sftOqp8
GICdwRajMMbDHWvselp7cu8spJpr4Qr89a9y+/ErKcBJVm4Prjv4DgZzwPE0dTdzEFgfCSs5PA47
27wxSUZSUvJp2VqQgF+LFGyea/dH19PrmeSdPDZTaR9jAkXK0OQP7Wygqq4Jqf3xQECK5L6u7eXj
LhPiN3EGgbPSC6jEU6lqzg0vX3XjpD3Lwg3WY1IRZ9nqrg+mX4c+KOubzBr1UohuIMm53ItGqJfA
hVHVO7oGTo1ARd53zL4IGc+Pm8Ts67NK0WU8HkBqB2pgkFjCoSlQImXGTCtG60n0rTsnz8lYlKKN
D9GUxgdXkk6c5AAcvbBOXqe4/3Vwkh8eKGaVlwe9ckiacbv/vhH3+2TxZIwSWVBJO+G+88afkCWz
99xNrbWo+3E5ZTFpBVP2O0lEaLhIjF1jGMV2NKDIaF6UnIXmTIs69/qblTI9zgzqfm/sDH3OZAoj
C/sprvdpeyBEIp5BzzdXTZ6+JMx/16mXuwfbSRDSCkZNeq/9qkYZ+6b4a+d0Jkis1OcwJwFi+RIi
AbS0PYEpwV7pTbwuaC087sp6ta7oaGFbNwAG4v2M52PH1Ev4DZMwXVBdxKm98D3XALHRdlvm79bL
43Dw/4guNndM8uJrZbRvvanHn4zX5NzUR/9oEhD71AP29xN9H07DVQ1luFZtO2BW5caml9nOkiF9
zSa4ZHZPY603kwATqPAvnUMwgjHqb5N08f0aHilaDh+RJTEcf4QU9UcZfpr1P1kg/SZrMudqJh9V
ZLQQhB37Og3Oma3wxrKw5oOjBHeI7k7D+LT2AjWug8bzZ4p1ZM7OcTo9btzI8A+T8nDwakwKi3Dc
VyNzLy9q3SeykXCQYNxAi+L3+y7rpz9hXHlo9uHTYtxHIGqywEQ4uxOZ7VFcEko6zuiwBS+5k7RX
zWcHY+nlzVRh/8R445xYdK3NIXx3ass/WjnOdwQKxc0faJ1bVurNGOQWN3QH7dY12VbbZpNgULJg
dqGUYmCA7GpfDKhn0ZEdPcZ+KwUhf272onrR23bjsRY9P4447S/qnvQbNhgRlAkL0vFgnA8QgPFQ
YHOcmXksNh1hCEt3CIoj7R25xyHaIopdRW4l9iloxlsdMhqtW/nqdq/S6SqYook65pZTHavRLI71
6vH1416VGGu3jxMQoLY45rUgLy9uU74fmUbopfPeT/lLUyXmcULcBRAyYxN4QbOc9NB+kwF+nNqx
aZM2pCh0ZkibGEfucuI/tLpLh1BQTJ9ROOD3DMDSIOkmACOEtVJpxeFuxtiUolnRGIn3OZQoOabg
ggtbPWNuROY92l+2ylDKTL74g8qbHLB+r3IVn4VrxOfQ4UZZ1jqyNHePaWPRaBH9aYTI564h5Ez5
Nlohr3VXRLCJORMWd+7VxKCnuVu+BgMxdbUe5Ct05cOuqKPsrnZ83E6sQFU9DTPP77o93tIePOfQ
XjML476Xlvo3HzxgHUH2q1UjF+bRW3oxrTpEfx4Mo3baOSR4/SHm0FhUZU+6jbdAxtWcacu65xB/
Nb0Db63y/M2J6uAdRKKJkYNBJ43p8g8UnwN8my/pB90musuzw4lxjVGUt0YnOT6ou4t7j5IRe+1O
YcgqSkO8N/4iykQmtoYkyLdWfrGnW/2VM4vEAkAqJZPDuN41po8rqsqJdfvXjbFO2K8ebN2cDko0
/3kj74d1OB5wMJlr2wFAMpiOv5vsDFYypY2vvHijBuVcaRmYu5KN1kxIzb4mbRFs9K4tIJOMn7Vl
qL/OHSwDeAKIhO+vatmrbysD2Z9TJ9/i0AAp4Jj6TprWMW3N8DlL+xYUOaxd5D/xCQnnZ5Zpd6p5
lH4Okqt6hXhvWdMy345Z84crgPVh0gq4c7yrQ0fj/FL56UfbhOaH7/BZTFIDF8EAEGhU+i8FHt22
vn5xy+In9brxw4sNBG1R3bwL5gFkfw/yjX4hlEwERK9c28Q80sbkFjaI6NzIb5cZad4bKfJPu0vC
H8ON1m1d1h9a5qQLA/rQybR0c8eIe1hNbEL+9DF/PnmQ8VdlibkVoP6fRvU6OmG1QY8PCXYsyw+6
xk02lp9O5OHFrcnXyLmUu3YEM79Nk001pSO5PEZ27ZKJqZyMl91Uj9ssID14ADgVR43/GsCOgVJD
Bo4+xbi7da+eP9qDaQAznby60QFeQoU95vH4xHao3TukgB+UV2rHlCyBGc6PalkXFJ6GIhDMc7pb
Qm8NmkhGhkpluOtRMzHjK4RnoM0upOkY21L3FMo3s30jsXJFE1ruDXpr87q0nYPups6hMhM2mo43
vrhxv1Cjqb2NUzJsJC3LJeMk7a2e1Jc/1M6TThH3ZE3ux+Nuqn1r6fI+b+wmFe/8GcukinWkLbFD
0JWe4nLjh8V1MMLoYeajmi682YjcH9/O3CXfRgXi58fvpAPC8LECpxKgGX0O7V8dH2Wd4Wr2KfzW
RTzEi6KvrXXgB5vpLpGBgLmemM9CrrDq48Tma0cY+y+tAi4XJvyIfNDvG+LPAX/C2YZgsGQbgi5Y
AUdJYlR6oXS20qfQIy7DDRBC0wKuiKBCTWLguJwPtJa3sUQrK+wiIbCvcRac3GKtAibTqYx38Rj5
OztzyRB3ML6ZwtauUf3dR6G9oVNOmDmtvXfNQm1spX3yxM6tnxUGji3G2vn23uKJh3Bam/HMv3fL
yx+zA4ExkYS5wPLHm9uEz0VkneSYOwQu1u5icE+FGul72lbGCS42Q10QNCTVFjnmeZhMmGZTuHQy
Oc1DWBdn0eCLruz4Ayclgma9WoOlNC9tK+UmCwEndcJugQLCvZqsSZ1D0nm4VprJvHbHrc9E5/K4
SXqrnrEUh1vlEeI7dpaESMTJDzyi2htVK2eJwemWTNYP22Rmn0W16UPiKQAw/aR2pb1qETJOGuvx
pQGhudK2TtGIU5a0/boOffvQf8XJlO96rl5aTOOghtxAAjvU8tLlHzSAhMBKskYv8hp6hnMB/mZf
wkkD7MBJi81KOpdpIGtTGhieKGgPkUh/H3f79+eb+jeDqKuB13GKoOc6dIyWFFcxA8bir9UMDynX
JhHGS284SAd9MPhB+OOY7bOocI0lMmgWQ3+n5judSboiBipkVcnRy/JxX0M+QoaVGrfJdBI2iLxU
d6qPZQ5hXy+izwIM0pxoC7VsRBwgwjcRPbPGLq0YfgTCVfv4+IqrE2J58kLYFuQ+imxpLsSkNycU
nvqypGiY0zBlNx7o66HVfnMkL3CEkk8/obWfGuYqHljoeiNCgCsHZkEl/zsRkvAq4AWoQB/o54Zb
mRWA9jhBFvTBCFgxk11UerPKgi6VKaB+sh3Sa9g99U2Y7Awr6uZ6bj5F9I5f02Dl2hpxHEpOZ9eX
P+RbvffUkLt87Pot2x6F2xcjqNkdRDd5a4aE4MtSLKZe2VpX56mp8QF0yExqQY/sAVmj0CdyDHz0
2k7V5+TgO7STeoU9kGwKJmhOQVhZhUA0Qrx/7cgaohwL2BYG0QtlagWwIS5vdYsFNMxjeaqj4S0N
F03aevO096I/BOEYc9By0cFvwTEI6aFDZo95U5Ionna04jc1pETmOSLb2njyVmwpWAIrjDNm4x4i
sHpYaJBGVdRQ2lMRuexmQQDT0NXimYBwScdEvTH++SyKDtiDdP+LvfNYjl3JsuyvlOUcadBiUJNA
IDRDUJMTGMW90MohHMDX9wLf63wv06rM+gN6EhYUl5eMANyPn7P32iSCEuRKHHN1bRBhczqUoXNG
mzYdlA7wgV/mAAcdec9Jwt1HWT7ckuUhR57mlFUNRY0yVFR27K06vMilMb4kbktQ6s5TED6Pjvao
Kpl7K5SGRNRImzaD662hlBKiZejDNWSGsQ1tUvmYXRGTJN0btEf3VoMSDLg+3pmRIPY2jPSGUDa9
cQLjHCFtpMOgZVYz+ug55IwLxNPc8B3qyezty0SzH2ttWlMHG0+ZYbTHdqjL26CoWqDy/65/PiS1
3rg2tJ47ilGrnbr1Ikdgcelm05/iytsY+sNkNuoGCgORf5mykVDzb/2O2ZK1UvUow0bruEijOffm
eX6LajTUs5EITit9dsPKPG7xOYBTqm1iuTtVbsOWeOdGZsymHEw8uqKfIch8N+GQHxgdzQrRExK8
qCVutqHZ6M6xsYWRMvp0ydvbWEGjlBgwDlKfFurnEK9LzvY3p5eMgj1gAfNc74qpl7sIh84qFlbN
LzIrazp0eVAzzShHWV9UM2tutWU2AVMEWCHLhz/f26cOQq196mC6rAvZ3BTDs9F9zX6VyxT4KdQs
x0D3XHVZS+SBkJuZEVLE8fFc1m54NqfZR6eY39CQM0Mc7AvTpfEumeVdWhdIWQqYm6H4GuvU3udg
988O3j/FqbRb7PLgVrZ5XMw+vRhP9s9LErNW4UVrPtSW93qoOPECfk92XUT2BcMVdFu8e3g12V3i
9Ll1++kYSyBSNFMglHSZwmyOB0IOy1M3irNMRHhC9LlrzOzXUJILFo5CoaNb2cuKV5G2sxFpeHaN
XMNyZk7AOSN823gbL/FMFi48k9sf2O8Qfm3VbW2gCHWWdaceCupgkkDNCYTos6yybuWoNvyoxE/D
X9oQDVfb9ZBxhrz4RipbQM/LIjR5fovo9pY4TA5apXf3sxLGaOk+B6FblAlwmSh1UTtoO5PKZgkT
fMWnx13qlFvkeOHNgbVPOEBVbs1B1VEl7r3CmE9VrpzIFYI4N03yILtSD1or/LIzE1kesWJwx++S
UbdvWeoycdZbUhSyxLn9fK6BlRbw+a0YIG05ov3s1UbHps29CvVQDyjdzPXPh3BvuNWbLR1Jm7IY
AHXJ+zN4yXWQnFC6avB207ISFAM3wcC58t6SY7GJLHsTNTWT1YccOaRSedV7HprYDRX7wx29p87r
5Rf5hmcAEsUvC9tll1Thb0PTya+C2YAAkPaPUSEYNV/dsHbTlaXfRA0mbuVoGJTVZkI8mBX0CRGL
FASF6+AMvsskffAmq/9kMSSnwLLfNVkCj5us6o39bACKI8yXbB6gM4Ru/WyESrPw9t3HVCnwWBud
fEhGmuYp19A9QWXcZQl5nlVtq8E8Sf0yDpnYoBWQ52Fc9C5F3N1Faelu3QaiuVegCdAr9ImQFNU9
R7Lm4LUtluPIwq4HkeQYqrPcYTuFZApWbNvplnYHhcDd2FZmny3EyBsk68olomrg4nfLmy3RV5ql
J+87N6/YRDPnAau24TuyKp88AIvAE1oNBTFSa91Us1clZQdDf4h9hCncqm668mOQKAMzNMkhrBZV
NOP32DHVU93y92BnG7uLYuZbOY33enGZw19MPZvXHaMOrwpbURFCiSNRFG9GqQZW2Qy/3So/GO1o
fg9Vfa0nkXxlmfJCQnX/YesUqaJTnTebpAp+hRhpikJ32DEzTP0EONDLVgmfQHHE28lp32QPXDv1
oN8LOqrrLnbbmzGDDuymMb9i2Eg22IQVfGQjzmxkKHeWSt9IEUsX2lTancJiciSnDAZfU+oMhQrk
Un1u7supyo9AupzdHCJuJmZZ2cqire5mAz3apFji3MRlj/K3Hy9pyWEDJIN5zWojCaBpRvfkAA1r
KUXz0MbExHa6pj8aUIV8fVSS56IBDdDa8fRimNUIYNCJ3+CLwtpF+fleN/OnmofFZ9Wlj42BRKtu
87vWrKZfknlsHde0l50QooZjp2ivppc/XneIgNQJ6EURSnE9UNWb5XpkpaS/2RPHmrvdLyMy7mIz
Qa+uO4+J3SSfkvsqNbPhHbBtwQ+T3qs50/SqNKd7wVuk4Bzywqe+JmFXq5XxUU503Ft1Kh70ISO9
ZUi9m67KLCjCXr22hQ1XxTM6fLM0RHoSys4qnoNtS4bhnQryZVelYXJqco5KREEnwCGlvWdUDzMM
cfWBlnexn5LIOjaokHZVgcpaNClcGeZBdxCzDSouI7l4LMcb6arVFcVzExS1LW/M9PV1NaEJ9oBi
rds5yx9R2IGRnNTxiaA1uHO9rjxDJSQB0TWGV91VCEq1huh94rKOXG3+SKP8JWER+IL2dalax/vG
RbuvYkvFyFQGIaYPtGcY9SLsFCnzZf+Pl9+zaTuFixhOY7d3Ovx4HjujNMLkN8eKI7i79lt03g0K
nP5ZmeGbg/b6QyhjQqqrJt+EDhZdum1EtwfNxCB6+Vx4KBs7WadPhL9BBiT38cFC67Fm8SFGRSTe
Oh7n9Ma2MwYmnK0LIBR2nzw7DLESH4e0i499ov/5zOo6erudQ9ryvz7388xu3QJ657++u12+/Lev
/PXtlTJhmfrrO//jv2lp0mxmEyLDz0/869/9fN/PhyEeN3TSQ0phnwFGK6foiNHizwfnX8+KtCht
X3QIJms25dGo4O/QfiIA8GgwW77kqtaeImlufj5CX2xbjCOL8gg+8ETic3+ZkeSe84kTjedc8r7C
rJBybffpBBo1TZAz12OsLJ2caPvzSTc59cTcXadSBTcSh98xVayyalIlPzcjmd00tVelUAu21aq+
5W5msC0vGCxR72wDzKGVK87NzKOvEYVxoHcWmhMOaHFZP6lOaZ9kjVHk50NEhPa5r6zHn56ul6ft
iSs7PBeueCGEEA6m6ZBBOcpvsuRTf9Dm9thBytp3mBfXumjEi1tjHVHRYXdaVuy1qFdfm8FZa6ZO
spFU7V0LiuRgY3cN2ilTEb1DTGDrCPTYmn4XmHEZobfY/VCoYAZIGzkHpFOt7A50B2MHaPA5zkLk
2G3MXN1Nt04ziqPNlnRurgVKYjLm6Jq0y/dXYmBa4zyhoiKUjOpxp3EY4uDYHYc2/Y4QLZg98ty4
w0hiaThPYG7hBG08quBRz4LQihtfK4FHpAgRicn08LGy7OtTVO4qwWJDrQnTLWo6f3ASJYAC1FLs
aIydayAmFWgHJarYNjHj+dUSL10Q+jJMaaCPokaBqdaHZhgIHxhbBPrlOVFiZdNbn5oynDMZPeCR
V1kDwQEN9MBwNuIsReAXaNrNon9wnzifJXVMAHOKs3mua/cRoafM4qKX2QY+x6T9Bf0VOZy2FXOj
Va90nOigybJZt6N9YGsw18kwYXCqy3mX2Skp7GRKaZAH/WggiS9O2tOkOa922FrbbuLIobv0lpid
iNKRp8GTTtCgil6VY96QxFxHQdkX5S6jS9PjTjxC4C2OmvtSZyl8HlSwhNQSSj3Cvlk1ZocR0oIU
QSDyvEutjHExLfzeggSQe0yLScWmimr5mYa5NqWF9g27KahK+V6PGfEnzfCqyXCdZU9OYstfOebb
VdzK92xuu01ExJ0f49qBV0B2cEy/d0VzOphH+WDUD2qL1xsPCYZKi2SwomXeqWKxrfrCJJNtD3Xu
vZwlHfTWeMzr32FivjsdwZNQQextU/YHtKdBNpf7uu+rF9MYhnWhVmQNN9M9EhrtwdXrQLFb5Gp9
9tYJ4UILjVdChR/ugunyCycquB9BO0SWVX32GSELBJ4U1lzcc4NAATcXh8YjSBTjZSyztUQX6jAc
+TTtWMUWXkVnwLLp2SApgStvEp96BHjSbtrXXDpIPLpyKxO932Ev9l5CCM5DN7vvUaNJLFpEApDS
VKzCUlXvbdM41La391Kr+4ANRcmDkvi6pFGc3JKioQ8hXtBs0YJRVQ5qbSpPhoCumJRhs5Et8tja
Xo0UPXRWYGerfXshZRwMGh6bpyiJzj9fSzT8BgRa1HdVhUqz72gwArqpUlV5q3LOWI0zWDdDZGRM
eR04/KnpPspCbDNDfYaYTcFl5V8I2Ob33IDr32cFE5bQfZuVHuIZw7Q6S0zs418RKn7OYdYm5Z3B
30T1odOs+c3Vf4w1Lfxy0f63EWhFe4DI7UChb5YNt4vrZ3ewp6+lOGl7paI12IkrDvLLbFOdACF9
GoWafUZl8Qme2HqPRsp8awFlw4cdN4XUigNqmuLw80xaqN5dF5s3LQK+8tfDf3zPf/y7v/2Tnx/x
15c1kUVbBJ93ndNEHJ5JWqaZUh2S5UGacFOX5sqfH/88M3oyD36eESs86V2QQXaHfxAD36OUnw66
ER3tqewoa/LpMCyphpnhwG2sPUEcJdB7sEhC9buhIw9VxSI83IvcUI9qqBHNbNXNus4h/08PZj5T
U9szNNNoSngc2rw51Gn3lVn8x+NUkf4n2KSwMAtBJvfytFS06vDz7D+/0lvW//D9f/vsH0/1SXmo
da3ZhM4AmZEGxiFynX2j8ifVPWgwSDqQwpZnPdF7fzz7j8/99SFlb8Dxr9nVy2vTing6zFMD/ihH
PKEO7BUURhMRxRaw74OxPPzxseqpgnx1bPFKni3hlxNJjGYkP5n0NQeJLB3j989r8/OJUtM5XkGx
nqJwr5URSRST0R7c1AKyk4L+wIKyNyW5TbHsca3ww3/+s3kiOCCeGxbHsLPufi6PesnB/nlGCEd0
aIhnZF0+8g6syyEzNi06Wc/kPnGwzf+8Sj8P2vJSdTdJI48NqfIdT4v2xGHHQH8OkVnNh5mkaJRX
DpGZzjT5BG12B7d1KDlw+BNw64F9VWTgtNltJEbad3IqyK5l2qYPzN1s5FG70gATOTX5sWp1GSQO
M7AkVb1D5WxdZ6RTGqsE/pJYilOHh59nHRAYHHbTDn1Gf4gj2QPbNCGQ/Dz9+WQXTVCgq5tTzbBL
9fQb6yam0n747C0lCTSlgfjV9IThVUUB38BBk++C6ja9+QOC89usak8EOqDAqmRympQsD2Awt28D
sFgL5dzXUNLHF6g777VFODBCJVNdO9DizLkJg8aXqPw6tAwGgkQJA0MsWSM8tMWyX7I90+nV0PL9
PBbFup4U9QREn7O/UlPwWgDw+qYI7zLOFD6sg+irR2DQheaHpY22TzdjlSl2dNcXyXiicEJrn4/Z
jrxi3Ep5TO+kLVeK2a5dqxBvjUuuX6bozZ2HXeCiEQnvg8oIItmMb3kdrV1SBlaTO3gkFZCmDVwV
RE0SIOhrA0eRz1mKI2U0w10+ibsOIb4vnbT5EtZZ9Rj7ecUCeGa8eYoR8wRqMcBgWa7Yn8uWOb+7
/v+ogP8nVICBif9/RwU80tX7t8Ct5dv/4ARo/3RVm0ad58A1siAC/OO/5K+2++9/KOo/NdMx8Oir
OjFXpg6W6u+gAM1wUUBg9nRVU/P40p+gAPufmob41nMd1UFUuTAE/m8U2L9Fpv0VofZfFHfXihK6
/e9/aJ7Jr/Y3TgCefsewXB2rHqwA10Su8u+cgFZkGmz/35Nvl0l8P3hdfD+zykmFUp1pB+ReQqiJ
KRqAaSCg33tEHVOnADTstUbcxzG+gyHOhp0DWX3j5SQeaYptXkg9wimUAe6Vg3ExcOGylWe0IDXO
Q9VsvMSTY20TWjjIo+hARdOg7jWVHMdBc7ZZyAZVYBE4yMw6mAa1r57WzQZi10YQr7ESol/EhAkc
u5lOYd5R5njtmlEqFWiMzXii91lW1p7gqZNXtVYAdfFeAUsJrxOKZgjMtQivvSAlEGynyikmfbdd
2NNu5cG3EajUHFGtxjr0dgx59m7t/C5YqiR64LuRVHsaUYYV9FVmkHiabA3TetYZZu+LLt/OxGs2
YHMCNjuMFdT/cOxYX6uA09iAKtfNYQr6ebWzo5gRccr4fI6QGMwXozIYMccJiad28q24zfHdUrJP
0FQs2SyMS+rRq4HDzGZuSdgSKvfObQ6tpAGGNzakjoqnNYqJDxX/QdWbqyry9kNBBtfU7Pr4d5zC
cES5OXokCGr28+BOr1PJkHLqjsjh6AlN9WEqUxicMVV8TB9qNtxnS5HzKimyW1nvwG0+zUrxlEzq
lStsTSuQbFawl/6UGdJXk/DLq1aTN7/a03yJR2/Xo35e68lItC1/dMzJaBq5itiOE5f21kiILQPm
e6LXl4DI+hJ681Wnw20hjYG4w7m0djA8NeG+6JmqZCRFr12dtpWOnrSnC+00Bki59Dc4bqJml4SN
EfLLKQZ7z4bgCj/zrG1lVf3K7b9iWEG5E+IYKJ48JZ33rmt8x5N6NxQgaVtEuhx2vbdi0SN3SbyP
CwUXO+19h0yNJG0uCe6DKQ3HlW5ZvlvkVzPTrh4hjD5p8N8TIRpOQdcolqSEhOXvykgBzMzYEEWT
/Badsikq+ymVeE7NmPiGhbO26ib7Qx2bZt0Id2tNyT35qCVZIIROprN6hOZGeI4yPXgYaOU83CNv
5oe3/WesX82c9PbWDBHMMDn2dTu7rxy78F8AHPMiTtXBExHjeEnBpIOKd21ZrNk1n80EguQk+sd8
5J2Pku6m4i9eCRvzvjJaKK/SjSama8IRFRtZccoZea+QBa1FOV3bJCSUh8Ih0lMnYAR5asY+ZSTF
BLKDWm+xO4Mg6JblBEUODc9DXbunUGgPRmI/pzZBM13RbplKeLsMXsnGmlsRRGQBH5xWQeyyPPvr
w4r5y1ab7KO65GBNy4O2hGH9PLOsk2Jo86Hj3MVthWZeRX8QQvY0abAe9OWhriJz20TzjoGoRQSA
TpQqdpzVXNXi9PNAxhu9cprVflifG9pJavNWN26zid35KSOsmZ4+eN2uV1DXBQ6ZyihHjmavSB/Z
vkV0YA4iEAdEbI4NoxppMvN3JI1GmUCG0A3kYwSw6HTZVxyKrCMXNyiwUTO3fUGRJvQ+PYQaOigv
PeIzz44/z+Sopn8+I3q0twwkWCU5b7PWgkCO2rXRDSfOjWRDSzs/owOJ/QqX66qEddjT4V0lWhgf
aUPmsLkq4rxQoLZJru/i5VTy8/CT4TF01ILL2SLqOqAYxISBbeN9G7UZnKgjQFPEHG1yAhWVPAVV
CAF7pbsJwT1Oli4UVZs8AaemnaB5NErQdAHZJOQ41lFN09xqPXuiYkaorwOpbXLH8VWa1crSBGhq
xmIajCaVsFpgt4we2ig5c6kFDXPUdT4SVigUTCqOLF+S3n2rEcRwMgpXKallHa6eTZ0/tlxEKHvx
K4Uxs75evMisHA8xqBv2FBhkw+ITa9KD/pQkrbW2ETUTxqVtPdtqdwX9BozDjN2o7Xsc2/UDVM56
g2kHOIDr3SxsFkdEM5d0cJstr/ICzQLCq5d0VaLBImSCFgpdAnnoU+PEwKnbWihyfWLeXxriilaq
5rQHkwFauS4FUoksqU1/mCEPq4xMBQmxUaPrFPLNfdQBOQN9TPpOZ3/yhingSFTeiYkQv5ACVB+R
YwAyv00kzgIjfaDo7h9T+9LYFuYSy9kUkCHXlshjJMHkV8gP9CzjeuS8/+wWKrRNnZdXmLwZ80h/
EUqpHbnTBtCa3AFkn/yW+dbSUQJ6ZXWgvQaCNOecbWqom085Vi8zlmffqrC90HZ0kYpYcxAW4Wa0
Zv4k1f3knMHSoaAJlYpmoXVnql3W+XS2vPKSj93dBN8g4JD8yMCaeEMTYt88Xg2IoGukChxzxmgz
0iPa2UQF4b5R5iBSrPjO1SpcqzWMLLtt3uea9dk2VCBtSnTU7HAM7HbYqppc0diIcYg/pcjZNk40
NUyDM+Mh4agkPPivdixRitaOcs+si65go+FQAFadueWaiF2Fvh0Rm3PfDwfDqxcNixp0DgNFjtXj
XVFO7rKTDRiAXHpqnsNWUkEKjHObCsYu/SEewJlFZEGQLG2t6kI9NDG8HBbs9pqoOcHRndVtEwYY
GOm+O49MHDfpUgDy6WvNCOKoW3qNvTgJCkgIp64L94PejEeBMntlFMRv61Mozn38nZoVhLx+pitq
M+uJEDAuYn3T1xUFWH1f3zQ3n+7VNrvDtZW+qikuKM0YaBPWeXjXqgm92Th+4rAHZ9qdEDTRLHtJ
UvKz08ncNEMndmR550FbLXsSro0VM8AjgcZHm7GfPzCrDESc7kCR35WF7gDh66eFJIkPOYkuRjlB
DDa8ra1wuWecINcMQI2zneAiHlpr/FTDeDM3stsqVg8qNyQG2vVqsWZwRnhVnJk4JuQu66P7uCPi
SU2GhywiwU7yLt7XJZcmjiLORnUxBx1I/XOZAa4dDHnI+m5TE6AGUd/sAgWLLDt8I1emU1W+V+Wn
WiYd2SvOU1GIfuvhmTyRw/FU1aGNqu6mkRKOhNN1KQbQCDYYViEiSjiCHLb9tp/w1KgMWVEsAHnM
rNmPu8pct/deoY4HAJdCkI6FHUFdFZ7sNhMAOCMO592YQ5aJcWVtjVjBPKBU7yVuDnIf+ZGxVdeE
UgXpLMRLt/Bl7bS9r0p2fcvJ9k2TzoHaQQjuy+YDsZB2N5YEI5a1ummH/HeBgW2l9/TvUlAbmwQ5
aufnDASWuXdFr6BAJ2jCoA83lq6ACVKMPQQnCRuwPOpM81a2ggcdJaHig/KPODgD2kQLJ5PhYLKp
IbnqRyIPPY8lrwVkAwzVnk38xPkw71TrZgIEqF1C6tyYqJ9xSVM0dOKrbBPOKNNDRsLh7ARzzDuj
5/gJsV6N3Dk6BXNmgdE2gZo3m8iNGuJHkDzyIquHdBydAC83Op4WRU6tn8ppVrdWb716FV4hFwJB
arcdZnXwG6m+Qc6/qj1E9BbeCg7MWRckLvycuov0XVFEzxNGxwgS2WpO3uLBDUo8PiA9KQjLx5TI
vqtpZBi6n5BuEYsVlfu5MspzhA7obDTTfPDSZd3pjDVdCkJgYG2h6sW6MWCtII5y2KVG/VlXsXr+
eVDs9OTpNdkPHhRpHNZjekdCFTsSieSesL4cdch2Habns9Dp5UujgXKWjf4opgoSs9quraaKdg6E
YJ0cjqDTx7dU6S9Zy3LXZikLYGmf9YH30jXlAHy8xe+K9DlQpaadJ7spj4MmN7pbfIoqBZFSj18V
nlg0/m0QaqLzs0nhJs1Qr9Sjmq3miLLQKYg1UYWcThqqJlTQ6DmlLA5TVmzSpP6ODXdcuYr9OkY2
iI6RhQGVK3q6lMBwLWiy9rfJpFuzDZaTfhGjtvk9wyHpS+4vn8GEPzS9JF8pezbVJvXpO0/r3I52
bS+djduOQathSRJucphDDgSxzd8Lpy5fq+qwdoF14gXi3zFPS9cNjmLi2c2DszzUycydQY1o4eEl
TMgXLlF64+Q8F25xRTtDeueDOmP6amf1OY4QKgJWWoqXuKBRW+cbwa3h0zlHBC4hBzUeBQB93oDc
hKMBsBRQyhCq5TkMy/u20Iddh/LLqy5lrhibn+C6waKywaHEkmTpfmw+lkW+S/Ok3FSUn0phkOZM
Nqfj9L+yRr6YtfGa2DgY6CY8laP2qqXyIHLpx6FOpYEwEpWxZI5Vxa2fER2LmgIrDrlenDVU9v7y
AUSAy6Gz7qonEgMgiY6CWUfmIGTI7b0+GxRdKR63SSlfQ2YYqyLVf805jHcE15/UMaSEdNCW2IyD
2CPusrbCxzwe95pIlW3ocWYusEeicHHJAwBiHrEqOHNqBeMwToA8R8APybs7ps29KMkOs4b6kk38
yEmT9VrMKketRdMmx1PshirJ1u1Tb9WfCPGSfXpnoQpeef1ypM6ULpBiHrcTrdUVeRjwRb1nRZCc
W3V4363ALpYbUxLZo5uvpTftuin9cmSi+FWPA1iRjwZDblUDdVZy4t1hT/ucnfAhX/IlmVsA4L9Y
mpL5Zq039PTabT6l57E1LkJpt14YB0L5PRTIScOOBYtp9YeIwUYLpuaV1J9c9AQ/20Mcf6SW2BVN
0/tLPIF0UKblsKOcKWHIZ56oMCnQzQwRRlGcbCd+GVPg2vTJfWSGsLSL+eLEnNoiL34RdVRRpFFm
Leo9s9DeCSPdaVLpVqlrbV3syEaE9n8Sr0XkbOTgEIfdive5MNG9i1sSiUAXOr80Bu9eHeBRKKfi
xXnAVkhJIrEvZ9VIN8KltrQokaZEXGIiQFaet/zJw8YpCmOn9VynNRM+gqbvrUpiKkcZNDn1Eym6
oEyJS9Sr6MvD1rrKK29bLppHRhhrRdT6AS7zHMfk7NSUXlPRr1NqUYdkAbQl/mjnpMuAE1QpSvxo
2ZxC4FzKnJwMZjnB6EUC2kv7EuaxvRdn3WSrjebZ8eOCzn5/QeV0IQBg4DQdFYE10gKd6aislcnZ
hG1bbQy1/R5sOvUJi3yIATowndHdFDEQ26jZxrO5nmKJe9w4xnHzKZgi2SqReall6xsJIIqgx3Ez
2OqD2ycv2MV2dIZBHe+8wgoM5OgoDzUMLTGvj2llymomYrAyM3ZWO6oxtTRrBT40AtyEdDsYVoqW
bNC8IA+wmYSmFfUrxi8kyFyRKoBwqo6MXcuNP51JR3pAh2eomG+W9At2gxNd0RjizD2nvSYhcOco
vkusAsIku8KSTylEDySzSVBbDNIbQYTdbMsVoVMnM873LLmbaA4flFJ9UGv72snpO1NyyuyIfPiW
XLCBIFKUHi9ILF8Z5oADLDn6hTFrwfhIaYVWNibsnUDo56jnzizd6aEKjY2RfBuF+l7FrCV2JXnD
XXHpuKwZrKyKqv1lIqlZGbn9OmVvZOnRMCzfOj18gvuN+y1pviLdelATVvJEDldM2V8OVKC6wK0m
a6L+hJMFEfTvnGJ7LNRPczYFw3FWzprrW28IHywzglLVOL6CCfHHUn8qWFm2Bq4q+PGH5dYQCQLh
rAsf7aLeEW307M7iajQE4GWel6x78ooQ8YSfeTjc9F66iEP81pmtndS1a5RU60Hp36EyI8i3jKuH
RirLs3fHSDG8L6DL5GlmPZgbHOtxFl/RMFB4CfNBUkDQZeHAX0TbArPwysvsypdddJ2RWfhoVj+R
E72S2PJlJbSwmlndpH0DPAxqVyBlxizNekAY82CSTp9otHG6yvgkuvCae3BHOhAbUzJ/GyYd1bSD
6RZr6VMlNJqLDpLvPiLaNURnzknyMfOUp9kSYtMXeFS1nttE7w8yUcl5Vkj35mXbpMLd5bRNfW8A
7TB0rNcz3gZKgXqHRiODp69lgYbSOO6RXMhp5xbuS8c0bm2FBJQ7LDVdTZkwcHqlcl1Z+zJra7yS
F7PSx7Wi00Jxi/SIgL8TtMTGyd0WOnpbTDZ3fa89zLbJ1pQ81dNAlEqIrg3q83coa26yst+10KxX
TK4momjqU8rpalup3ToOs9cEsyS2u9D34trYUl1sKwd4/zj1F/oL88nQzHU5JaMfwzZchWjBl8jf
J5sNszR0nZNn/bv3ZvIPuD/HVOQcl1S51rgeCVT4cJxYshwgCZogWkYRMqCQFJbisJTtK4So6HEX
yYHTx/a6JoV0J0wVrBMN4bkk6JHKzu+Hsd8Wg3cmfcWhVj8oEL32vRo9APKpBEPdMazxVBgQWOlN
5Yl5HnQg5EIDtZT15n3dPNcDhyyt73wl23NQnJGR3wndnE5k5HzoxDpssEejZPDQBWpKvE4IC+MF
HU9lz2QqkyY0SY93BsSPuw5L8UHmRnSt7Potk/FhmIzvpZgOyrk9qcVdFE8cv8WANoPuizuvmCWm
G9Is/ckDygG4O+c1DHfjlDxwf2Lczd4TsBGrAQSeoaDvaUdtq/T0bbP8wQgLG1yovLeVPNmmcGMU
xT4hiuBg05N2FcXL20R1NsMCWae6ekra5KUtrWcNpACM0lsy21cOlMdmTrt1D8jdaUKxSs3pk9c3
w/w5jquio20PgYTNgaCs2PbQaPNics6XCtb0WHs0YlOsMDO0uJVs26899UIiGwOEA/FBRxqFbuYz
tPj0yuI1LZpXEwjmyoBXh3CKcWMNBD7NuVR0FHz7Rd7ljkInUK/qfH65HVS2MGgx3vlTUXyMlfOG
D2PvmIrg7pi156GeV4PdExtLsVSMjvQVFvIVDNtpJWEn0fWPP9yq83w4o98DlzTSyEtZRRHG6ecy
wiNZltYJKrC1Cm926N0it37rmnEPb478jGh+wNfMdnIvMio58rjPdtw2h8w0sYLLYQ1/mShETC1x
lH4AP+svS5hnX7aSVh+CURhv+2iJSA6hYNNEjzqiWQTbbfpsyTTadu1wV3ObnTgccV1wNp7UtQph
IhhNBfykUb9OzKFOnSePi19Bs8JnGv2EvyePNfktOLQIQ5fU3ytHgfJSIV9f9uu5H6/E8yFHQ2S7
mjvyqIpBrEbTvMVJ3uxtl0QPwra2s22IlXHrYFM1XOSBIsrGlyodoBzaHKZQdT0MCfw97/+wd2a7
kSNblv2VQj83s2mkcSp01YPPs9w1Z7wQkiKCo3Gev74XPS/qZtzuusN7AwkBoVCk6O6kmZ1z9l4b
+VJCm2iicEEqFaDFtFWyKTDqVoG0lmFMUAsWeZq4BJhbN0dFc2gIT7agc7RIsPlLu/e30g2J7PGi
NzRESEnxAmvdG8lX7HShcYuTrduwhzV21i6nWlyFGXsL6Lt4a4z+p8Je1nXpSJ+FirIPTLEl0nVX
ECuzHO3ue1blLzgQOKWr8hG/7aFHLX2KFUCicQi2kWC1JE5tNQBeOvOwxnAYzn0tXBg58+EjQmPd
wQaF+8MWXJgUs3314cDOOSeBDruifdeU0HaT1GM4UMOc41Asaw0CA/y+tTTLT20OJtCIn8yj7tn1
k3DhmOYXzJGEIU53zEyXZg7h6FPC4qi7rA+6RSDGmLgr2yWvd4jzFyyMz1PGgN/hM2sn9+zQXHY0
KjggpuRP+ABiIi05JIOXwxoIrG3np+wTZYMgDo22J6mGDB/qQFGMW3tk9NCT39kr6a1gk7ErKuya
/odD17bVaYIb6D+2KtYBOU0dJmFIroc0w+oc9+5l8lnq07B9sTSE08GENaKcv+sUyy7j4bBjFmS0
5ms474euYCVjEwFGPhGJomMTFD/w9EwZ3AWkhLe+CsBvEb+mRQaEvuKjCMnQ7abksbS4Ve1A1xYc
fMdl4+SnqmtXUFTEmmrdX5GekM0NkMmghYEJ5KsDsHnOjw4n/XU64FZBFXyi74wSLqfQniovXlMB
Y59L2p/KbvINC8ZHn9TGznSYhkHcpu62Z9BKWFiHdhZZxZIOfBJah7wAZ5PIctNZIw9pLSO2uqjZ
T4HukYVW12uXzjfG3GmvHIrNviIEA4edz/LjH8qcgGn8tLhtvI0v6eANptOvy1CJReh0xFB1fOw0
z54w0fgn0Q+PXcKjnGbtp1lol4SKJPUhMThxxq0W82gOiNzWWTOZC8+3OZc6ePKKNvkIcNjTtsy/
mbMzwxH6djRj7KwOpqJm9tthdt0qYaMI7IKd0bBvZSQnZWNJLVUbHMropLqO6++A0p+M2vxhjuIb
PTIqSIvtkYunQh5IL0pLKiryLyj6reHdyagL9OIbop4rY6UVDCqDhmXmHXNXP6UkmnX+ThbpZ6Hb
56F02LDxsRRG8jLl1C1hAZBuko/UbI/k4zxBb1oaZf1IAu1Kz/HxqS3InfWdIYKnql/pYf2Oqu4x
5TiMINruFtmoP4cD6SCqpqfQuB19SfpUTFYWY8LiGVy1Vlk7bvmDZBMh5oYUH4PNLTA59sQktijD
hkiQv8yOg6ViUaSF0y+CrMqWuJmeFA89EmOYJr2/qEy+OA7Kl4hY5zy49f3A/IhFgONWvikmNkCy
ObfER1krlYU/CRMkYohAmp8hSmXW9CZEyBoRbmojcFhHEOkxWFarzm6g+Esavz0Vp0lMGtlanNky
Up8KCWCn6ehcej5GCQkZWyY6b8toC6x6nCgLnYfJiY/sy5hd8iMnt31VOvIqySqOwlZtA+xBtPjT
jxw019Ltkk9s5qRv8ZEvm3bwltiJ4SpNc5u5xE2bND+cSA5cEj2CgTCCYaItlTAZWvW2yXBUkXTY
jM6haNrs6jJdWJCtorJPOlvnpO5/DLGv7+xZKasw7iPxtmfCFw1dkNbscbUN3gJ75Y2u26qrGtwt
mSVh18lwbZtltsaYv2+b7pnY2sKux6XLiHSTdMlXUkbPlV6/ci4n5CRpuJ1KTnUFaQbE61SIIdBN
E3lKDd7VHLmVpyjeJuaupqHOdGXHXYRZv/Si704PKKYjHyuzvB+GJ8a1HOsbyJC9OdrFE3S05Pj/
5UD/jBzIQsXz36uBlnndfPzbY/T1S3bI/G/+kARprvGbZesWKEfD1Q3HlH8VBbnObzpkBkuYtiNc
By3OX6NDwEe5wnPwc7qm5fFv/qIIsn4jBXVWCxm6J4gcdP8VQdDfxIaQSeIYlonOzbR0R8fO7fwq
B9LU1OrpCCIWYK130vBwdUocdWmfTLBO0GnHdZG6PW03N2RMwnypruznUKuBzo39mWRbuTec8sqs
adyZUfs2Urku8Ve7q0TdBsslomcst9nYw9zX3YdgsrV35/uf3vC/yJx+kTU54tf4E14HWBSLVgma
K6h8po6C6s/xJwwLQLCU2OMLdKOWT0KUXguS8mBy7YbeuGZGJA9EdW+ZCrvnplBMOOm+r/s6fY91
MrIaTipI7omHxaBtWg7uYybas0Q/WRoGnAZDK48pQyG7otaIQubIDklqdA1wykXw3TLGGWPQnRWV
S5zXyc60rSP1nIiUu/BydCkxfcqHqK2sZdmhHHeqhBZW6i5bWzOWeYNGctYjZV73GSUVALHmKzQF
B/00+C5r6721Ww0RKi7rfEiKxzEcH9xUEGUbaA+Z1ZkoC/NPmcv6XXO7F0YiNkZJbUIdDihnEQcB
VJvZA2ZItvEWEpMri2Vlf5oJ2ZEcqsXqXEqhb6xghHImpuDU28lLVJoAdhN+czx3JKZ4E9jyOPpM
oVWbcxZwNXRjknmYth2AZ6wT4lxg+TlbslcBtlrJriyn54EOE1LSnJCsrtslk2JSywykxQKy8Oo0
WcEiWwe+olTJR0x6sSJauQ3fGneKVgUGyQWCzI8KL5WZG+EK58GX1Dpn57LOcubkcs4E0jBq6Js3
wtSWrjcmj+bJaNS29Qt6SgbSCy1n1qwxkPT8K+INTBbFiD7Mm4Nt8XgRkuzt8wJUDxHVACdbYLtY
6x6sqUUNMzKebFGvedWd4AVmVJ0S5t4OwADclRSE/dvUay3vL/ILXZESh5IYOUXLmb1TaNj6hjok
deeAchkSnY1HYeNDiFiw+lPZNMFSSxH5+75ALdaYN3/CcNr408Iq3PQMxHanJdk1FK1HsxhdvVs0
HG6wygjVtvtI+VAX5m5sSMfmYFkJWhXcUmTdHeqYnFwBdWVRCdUhZ6rshUVJnKVFdEV1sqm1pKIe
Lppt3pnl73ajbxxAW9CKfWcFR8FcGaraUN9mGzkxEY3t/EdvqJdEy8vX5qcVhqTlmFczF4R6M6No
FdCqaI5mNUY9XzsZtiiya9Dj3wU8U1h2FPqzoKdtlQ6BNV1hMxxXec7x02oGD1E6RdParKyfdyVL
qYut5YiTy6e8GsVhLirPMBigQ1SBs2d45arywe+jBEwf/GHmeUJ6Zzgz+ETFi28232zjoiniUFDN
Jpn5bFdUUICdzHHfUwKSi40g2G4XYSzPeBsYT8yhssPobZy2evUz+VFI/aUusu+6zuiWsTqRvLuo
Ee+GUVzrtn4JGmoYMHfZMvX3aZaJZazX9s5M+cXOjPAN+5e+7Hc9oT3coEy/WuWuZ1QszeMunatb
76aDtaugLZatRV4oHmygU7chSsol28HWMaJ9QzJGI2bGoczJGVYpK5XxhuSTLEmzfqTbMGKZyr5Q
PdAjZLCWvVZKu/XDt7KidZJb5sbD15I72FrAYLamMhepidgYzZGzFCJ/xB6wdSYM5QFPIRB8wDxh
tdXH1kIlTvPdV++ByYMbGu5XoL7NB+HKRxYTG7/DO13oAUmG1K0YMpoMNJFztRWSCABpa78tmXyL
oyrjXZ3Ibx3QAUW0YFgXNBaqeKtRak8+1AKGmc3OsevnAV/ggnbu4NB50hkhs/4s4PbSxRrI7cA6
lKfFZ2WHp9CYBZyjg0YFwxrb07IvECoarvxkdvkNye4XoYVUWymh5LkhlomdIIKwCK3XdYNcUOuq
+e0Fq3+xIVUI6d+chqED7Shb5a9pSfnQV+yPfNTMY5B05a6qG6reeDvJIng26uxRU663RjELimDe
GYVlmPtUImHJqdI2cRE122GSy0k2wyGNoEt2GvF4nJ+HXWg6DT9WuksiuIMNSe9HukgTv7HvnhwE
6ixBtXe6x70HA7nKGQ4QOKr0YBXUprx11uTtqT19On2hkSL0zejle6OJ6im/h/ch0OelTt+TeGQ1
rZIQl7pvb/Wspx/gyPxmJL22yEua+XYdBHvZioOK0+SWGOk+gLuxd/VUbRxeTUrf+AH22DUfBx7H
AsIcAa4vfGTP89Cch8k8Jf60n6zRvCombqosxK1wOYC3rOzMajt0fpWlrTXfNN8cOyAxd4oOQDnK
rdPIU+hrzUfqu1AkOZ08hx54GIsWBKdt2vR1UvQPksM7cp08+RZUEJAZJ42kjRbmihGCt+yCiElR
VowPZEqZG+7h7pymXbpzmmg6ipaBG/jp2avrJ48BiZKspiL8bCSVhsz17rFI9emgdPqfAcrK1YQ0
+hD5xqV1VfWYiQr/e6o9T169n4CsvY7MwpZTqrsX+l7EhGFd2dbpFVs4OcU98r1KWvZO0Go42+Ai
mi6neRNRHftKPBLZ4oDpmTQSBr5Pbj43N0vjEV1T5lX4ATWEuTItMHOhOViWLXb6vgzDA+PwRyOI
wrWpA8NyKlHdUKwSvJoxsnQUntNJHrMpKbiv3PxBTaDHpKlvu0pWrzqGBMZkeyTScjVIt9lXfVix
fANbjx1ckgnVBK7S0K2OVfmCdTvaq5LHG34TGwCxyGsARJs8QY0XGUwWJpWsDad71np4NORcexk/
wnQHGItLiFLusCuSBruMmzrdMPs1oOmcmlAz+U7LIygLPIbEMLnCf6rGbBdO3i5WKGlVysTTueCo
O9Fdwc2X7ELGqHpHLOsoI7Vy3bNwowa5DMeOMf+d8NdND3vUK4G9WsSP8prws5KlSRDVgs+MkUNg
Xa2BaAgHc4lHFE2GaGIx9mnF/ut81kZ7iovpHBji0y04TXrFd/Ss4dKhUbXC/3gQA31HfHobbMGc
rjp9XGQGU5mw/d5ImkpdWMAPcZGjhhqjP2zN9JjKSC045+iuFS/txiD/LH1twd5NfvwErLEhrmdO
UG3IB4llsPR8+mlt7ayx7q1bUV1EIXG+A78hrOaTyvEnkkH0SDPHiaJ9zz36XIYdR0cXNtrQPTdR
vJPTLG8f8OIiDTajcOvCWs40CkdEeGpO64Vao7k7lIePjYyeMAwaEDxhJhfE6wS9eTBCd69JsMum
rn/3u/p7YhrZcooxOcMZO+NN/ShspjIQh4qlmySCdJtvE5rIKX4Ysh9AAG5VW+DbdlBZmfnJjWGu
B5W7CoIRbSsknMFmXl/iG8UL8DwZnHXzUSyHplq3Rf6aSh/Snx6/DRqCrBryxVi+jTX6r9C3DmDo
PpxHSEUZAzDYs1Hjf2Td8AQYYl9Wr0YRf0UpFwO57ply56HOxwee2iYKtnEiz1bdXuOeLTAhp2MZ
Afte2hELRAD7CVCXN9AAHQbgWV3xpte4dUIi/eZx1K2IHzq9fJ1gZLcpl5uVqLqjyBALulc7QZAY
EggFctjGPJAjt0YCs6VK5OiVcFhOYv1W1EEP1l69Qr3hfNCNBofEER+odYtJWtp3Hihoa2NpFS13
tM6mrA+c8LB6CxiVOFJRrto2plFvjjtJfvo+wVy4tU/SBUOu9ghgzDkn5yPXYHVnRKdF2VjsWQAF
vECyCCQ/yTciJ/xinOPsC7I3WBOfzXGYrlHCrq80ipMKVtBSLxPyRiq2tlZoG6SjqI7TW09IC5Jx
lxQG3zePTccWTbQDo8BZYUj7PFrJ3NxNvVoLB1uHl3nlKdH19iby9BxiLh79Qr6nQW4TuA48t61b
8z3RJpptaH7TqTj3xNdcC8t8y08wNP23NBHB2dIZdN//6Pc+/VUKE0ch3e/CbNlkTQeaCQXG6Mjh
ojzmZjMJx898kqMVSXs2nrmbN/lQDZNs3OKkzTa6rZcrwkrmGUrGF47D1P6RtUWj+sO2ffhrY3AK
HKM9az1JWKzZLrLip6r7kbYzIkf0BNO3194J6iedlJ9n75Gwk++of5PLOM9cCQ97NpxZWZW4b0GJ
croyBr6o+EeWZv6u74HfBAaH88nP5c5Sbfx4/x5MqhWJCgvmge0ikjJm3N7oKw9sn4fC7CIpzJc2
gH4zncDTem82uX47OGHq7OYAIKb61knvq1bYLUrV/15kOlskDmq0AORma5P+u50gTxqCuL0YHHmr
sc/p/XnIqUeDAjXKTjSyuqUz4KUrJ5IUTYiwWvWe96V9JqJRLY1eeyuTtl3H9KhPgmS0Nl9otn6q
smbYiI4xXqHFEIfn05Gw0fSxYcgjvHd2Z2sgyAhicYgxJPPrR43biOB3HvEENMUTJ164ZtFWCsfk
HiWiQXb7OiSpJc5ChHrrnIToTYOT20mb4Tr6XcI0MvdX5Rj3q/s/zbICa0770yjDgH3sMWd+vNUd
lI86eNsi9NrN/bQW0a7HL711fOOL544cLfCvm7olkipIsjPcY1qzWXYFFgl/gaAs1s4MlU5Sb0Yy
TxlzTGpYxegNn83oNQmGLQJgdfYzweFRVQzw8IZ+L4vMWWj1OOC9DWvSd8QCigCvS7/xZrgrraaV
YYZABxN7ViR2htp2mm3usXNaCzMQ5oWZ8oMujAf8CHLfoGxBt1w9QEALzqJNFYlQZmJsa6nZiyIq
sl3r5yOFremsbaLEVl0s3l3X4CcyHPodydLQh0Jz0Y/qMyMVPi+tY8i09n2uV5WDRKgmSeHS8C4S
Oe+faoS9jATFs1AAlLgjwQNMhxHj2MYfr2ngXQlJ6Y6+9MGXlnyyTbW9f/T9mJHMbhXjyi2r79kU
FahxEm87JAI6XxNylPSraIs+iGP1aG/aZnYSFLz2Pz5HFAoLJqUA4cmrWDVpu4wMggPmk3Aw2zIC
UgM3QeVc7992bYlEboL77wFL8UzuLxfZxkp0iVpAWhxWUWr12wIWK61zNC7wdK3YiTe2mf0cuwFF
wGTDaxw0zDdquBhT6p1UVn7V0dzR154r69niBL4MSo+yJNVBhQXArO7XSnqgtW84nePf8JeoEybm
rS68tdYd1nYxNTsMQwzswPcs0nIIn3o8oSC56UshNnslKoojQpm+S2VwGqQpH8XSXxE+i8x1lO3S
FCXC83I8hNpUbluzafbW1PlXZy4NBpV90Y4UJz0pEBlzdNb9+sGzOTBYtAPmz2s/B8ki7aekJin0
FYmqw8Ax3XUc0peBT0pBErjvY1rt6sYSz0T2YfZzqkXeW2gAldWhHZlJbfdHEyoG1BQMriBd5f6+
JKBSx8Xiz4zSJn2y1U98P+7p/pAL7DuVqZJTTGPMqvL6Wkrvrahom2lF+xQWPP+VFTIEGZS1Gfuw
O+MH0CnJHCC4silYHYSNaCBDtcj1W76obxojTMjI+UDNEzlRuyA664koMO3Uzs8OAwLElxnLUj54
cp56c51WtdRyQemsDdqx8IuaBmciFpE3PWtdrx2qnOBgw9TPsalv4JjEp8F+CsqV25nmHsnlBExv
MmkDcRFKJ3G0xrY/EGRiWJX3wBI+Z8O18phrSNatYO3odXcoieftHFi0vYsONixuph+2+PjH700j
9RPTQAoPd1mkiXvRJUjFRowIkAmca0o92lqT/QQmQ+2GeeF1MURqqdjXfvF1f++5z95qcLe3dMKY
NOIK8ic7uhplT/EJaNEf3dlaExGXNl4CT/wMpZtv9PltlC2CP/IxdS6vxrvvqp1LQOo51dKtziEa
mNa0Ruqwcdlo14aYsq2VTs3FH5JnA9w8Q2N0+HVRxOuoZP7VAvTQAhC0k0COYcEzWgIiOoUolK4U
0FQiOTRzhuL3dVuG+dF1Q8o1qwlWgx/IZeShH9dj31qSPOE/GrW+SP3JZ/xSN6tY+fvE5Sza9KX6
KuTeNS+I69FY65UgIgJPY4EGd28SxsBTTZOsTD9dNRQP+ZhuxxRDXTH047EsSMNNC7ObHaR0+OZV
ggMWOphOHq3RyvbsgN4pnX6mlUkOqxW8l2nT76i94Pt1WGUd0MtLPcf0E6a4+LK+n8VdqACdwfzA
M1A/BKgGm8oITuao7xr6lTegtG6hDdf7up42GOr0dNqyyRBB4IIUjcx5Djw/TPcnRuNcHffJo07e
AwkNcbo19fjF1OlPBlV2DPQwuyIOSlY4WN2T1XqnwAOvDk2OvSXnVp+i4cFKau6Drr1lNdAOcpB3
OHLYB33bWomQmVrL2XTb+zqRdWS07VUW9DQTiM9zVYiEJ7WrhT0DaXpyy6DjhiSkCJTvQKLddenG
wer+NKoW2HFmIwTW4ozcybJbmvDtVizxn+4INUakbbmOkr7AsXjw9bFaSAKUn/pPU5ohrgYH9Kn5
IRoLB0ks6n1vy9+dvoBBzkaK9XckKwcrZjLf4NFgsn61TrXtguITLp9Ap8TxuMOrQlNyn85voQFz
YdFQ+//xjmptz1yg6dv1/UihxW0Pa9H10GWgdCwGqz7cX4ibYqPi4XwQdlf/HjZAARKINmt2pgAf
Zy4OMZJCxJbKO0KTGenJkVhVcv9z++XFYejxDGi8kwvI1iSto6fexD47Bek/e6S/7pHRu3AWacXs
Ne4pD33L+EnEzXAuM7c/516fbibVtcuOceQuCVDV0yLbpqghHzTWikdGn+eEVmPHdBcE+1zhU94v
40o3dtxGfD4R8lliOZ+9vT+vWYEUV9KKO1TXl9BhMaEh8xAZjnMYg+nRTGhTzYeXQdq/U6i35K5M
5kovwo5o0pGgMlft/cBor2FPZANAGFpmNg86T5BFfAHq6Xj8SvofU5UTPFcW+jVj0KsFnvaaFPG0
WI6BTqDziARSWC2oAwbwQZ+sIo1kEAOkId0wGsxAw6bDfRMVebmNRRSeo0/Ta7PLVJO4MDoQhDVZ
qkOm053x2iJe+lLLNimteHAenAwwwS991rpv2BiWvlVU25C83KUtxnQjIi9dTWWfXVS1TlC5niwr
+46yVIDlSGghhT6R1DXXMu8bplMQHRWmm5SxbFrVJh96ZS8JsgekWIWvVWWgLDrnkShu2AeflROj
4Ex6fa+PBTyxRPBLekuBDwZ7R6+d5nKUh8dMEjXX1O3D/eA5xl59ZIDCSWDinGdr3+omuxCkp0Mz
5TbPwsDD2c7hUZNxtddAnHCcK7CoTwxdMEjvI/DuGlSnrxgT2QLK/4kev4+VSV1Y4NSjllO8zcE2
o5n47zTf6ejPqfVdZV+0uifyNbgScT0R9D18hb2n7SPdoxzGc/fAqsp5IyApLSyFdWTfrRblpMJd
bSGg61x7wlHUODdiqWgm5valM9+Immhufp58D3rGM7WIaSnMRwwxx41YJb+MBsD13kNtNEgDkddt
tT7zqI9BAqBNxVA1+yx1s1s7eCswUJ00SD4bBWJRdNTRfhm83ZfmpizmTNVAnQIaf5gV6oBPEhep
U5+RJoKtTiHedEP0IEs5oMtV0ANJj1krXG4GAbJn5gkdfXFm6vEI9bgs4sP9ygorkK+wA5+CPrgG
NDWPUWxR+SVrCVx3eT8qJZ67JVguODcbrLCUKd+YvZ3QhJB6iCJUFAR/JB7DkMkpiqvqEpKfTLwn
aIdBVEYU5jLd5nIcrs1siastJi94CCz0sDp4EFqJtJXPamq+J/bkLO7nrR7+naOV0YXYvn6ZR5Su
dXak0sNyonFfkhW6VWaL0tE/tkmlyISku2+htGMKiMMLCkVNwzIsdm7/aqMFR+flGeu8RTTfEwaw
q4mQway3DsZtWsJGvR/eHQbdm8Fdx04fbC2CjVBpqWNVhyZVYf3TzCdj10qoaLIq92UWjSsZWd12
iKJlRrLc0TF0gmJbdyNoCi4bs36pNdoZLB+MQednDQhRuGJK6dNusBG8zUd7hnhQV/OinU6j3SAO
iXFiWBqBJp2wXk3qZcS3eBRb6xvdHOsln2cTVUJfzeicct9RDG1TASDb5bDXusEAqS9pzxiN5NKa
H4I66Z6o9s29KPsbUM2blnrF771FGd9BPupLB0lnPNMcui7ctTG2Pqqn+xE3bGjIduPFLLpymRsE
WN4XrZxoziMKlfrJRNS2+PvjbkP/heFB1oWwQIggCpCokXWKiF+H3VPg2eA58UcIlOnDIIZrxdjA
sqNbaI/W6n4WDUzvIdHhj6nZxZDNG3I3H2Lu16jPZZqBhWY7ML+iG2ke7Ok4IqR/7BlL/euykXP0
xRk+/9n87//1Nfz7F25MAHhhc0eZ/PVP2x/55UP9qP/uDz3niv/+9kd++d/W/3n/a5goq4/m45c/
oC+LmvHW/qjGxx91m/5xCX/5yX/2L//txz8jGzFMRAj/vW7k+SOrP7LoF9XI/Z/8IRuR+m9SgmRw
TeZSrmVJlBl/oGQM7zeTus32JMoQU3q2+C/ZCJQZz9MdyQSS+RpNFG6E/xKOaEL8xl0zKyVcA7mH
ach/RToizF/uQlcIpHj8T9Cu0GvDujdLMr4+HqMsmMkz/9PTQ5bMfnbvI7RDyVK+dDBYuqLLL1rP
AKKsG3un20iweX4/mhxJZ5aTVkOa5IM//vjTe/f/koD8KgD542pcw+V86DizXmZ+Zv50NWUeaqXM
bew7TKNWCX7RZYBE8ZGeE0EKnvNMbCQlJyOfzFVkt1Y5G1+mHocO6uQIT2fV9rJA2t2AjnLbdvv3
r29GAv2Ju8P1eYYEPaaDFnEcS3rz3//p+miQJ1o8ryZMwZgACBCZzigNphLGe2nk45aGPJuRCdlx
NhvnNCP4INtNDkC0kljR7DEq10NIJeMkKVL8xMMtwnEQrqIAhUbxYueVc+pqxm2B3T6UI9mgZgzA
ofN/5E3nbTuQGIt6NoIZCVPcihQZWzjqH7xSg9vo/36ppme5vFrymYxZ7/Tnl9rrAQickA03xq7/
ikX1PHlK0qzS5lBxxBZeAOQktaZhoZdaR9VSlzs3oCfClvk6RhCy8c9+Zkb90U6iv96/qNFVVBgo
KHTm/RH2M7Hwdbe8BBVTlySKHASM1rAsDMNZRUGWjauhRlc6tE5xjcB0QXVrCKsqLFKAYl9cgtiU
S1k/N75uYL0X1vPUarBjy+KWt6RqY73lQFrbP3ykqG3bXiRYqNOEhnhX5wiyqZTNHdQ195gayTE3
6/CPL2GFaj0edIuzoY/FpLDXYzvl64Eokq0RjgXHKF0/+RDwMod8axI+Rpz7+WbkfPq9U9onW5H9
zpyDLC1350yZvWuMCksgbhHbtOyrkxaXsDb9Uwb25KBFP7Ie6TB0OHeDtbW/4vrBzOr2AgAJfjYk
RvUDGRPT1rHLeA3hcwXFCOidhY0prRqJpzjwD7q5ZJ+jM2AbE8cwUIl4+Air6cZb7UfhRY12vrBK
Rtat3FpM3Rok0fsycT7SiWhfv/WvtkHsrD2J5pR0+SZoCdQqR/vNGiys2HMVRs+inPlE4jbqPU1L
ezhqtj1CxTfDLVQheTF2gun9OUYxuSx0BMm1L+MHVpn4ochBitOpJ8Ymk29dokX0pLv6Uvime2hK
oCL+iCPFZyK4FVzaOGbGFts/0TRCRLcierWDeC3AID7fD9ywYZlEMy1+ClX3wSzIJJ+YY63F/H1n
uuEZxNNWAyJ4Tu0BmxDx1TWtb7CC5A2+xl1TbOy4qo+AbpF9dBFGSmNbcs/vZN10q6yueEcr072o
mn/Q+LTghE3UxjQ5F9IP4zWU22Jj2r4imQTprD2nOEfIuyrZNEfE44QwqdvchF96clUp0o6i4fe2
9xag/MZ1V5XedoKRWzhSnOAK7GOjip+9hNwXU2TlZnCsc4Fl9zmMo/JCzQCki37Dommb+hCK+cQl
smYtoz44pQa3gt6+2I14qelSvDidpOhzu3Vdo1mIqug5rAGCEEw6WxGq6bGx3U9fOOe5C3/Up7hY
eWEbrVuOUbymzGWJddDFtgCOSIAMb5WhP/z9JVW4f7POGOx00nY9pAXC9UyXffCXdaYETZ52SD08
MGQ09tKJlE0SmCQRKaF4HMx+2pqclVZlODg7zcWKI4up+BYxUaWYY1A0INZEoxdZR7tpEnCrvWmu
/8FV/u3GZLBAMrCj1erqrIrW32yThQ3TKM0zyo9GBg8+ezpQRhNnuU6Ri4+HqIrxmxI0NG13EZTD
bogTf+djk0af4og9cYy/A9LyT9MQv/yja5vfojwdgzzbf/+P/+EKw8DrZji21JF+OmRR/foWxvBQ
VDLRo5S4dR6olIJF1Preew7YC+bC2LwKjURw2mnhs4GQK1bCPFBxBctc+RivDZ9hlZRucmJEuQMZ
9qhCKS40UaqXMaGvFDL+75L3e6pu3Mtxj4BrgVohPRMXNxxjHoq6hJMeq7xBsmNGL0Be332mzCQz
gCJxK1EvnIEssYTOwn4Or+RRrx/CrvAQekf6Lp6zubNG9DRmNTw1qiV+q3DNJ6qjt5aRzIc+MXMN
KWyWgG0wIOdT9dgbuGHjBlRlGWrVY2Ti1/edYJXG5Gnev7SkNR1RJOY0mDSm8nZQ32zrqcA5es34
hu408W0shFqmrLyv9EMxD3hzqWnhArXsHtpKO5zxAqu/VDCOtL9ZyKqKJHXPI23Fczymc9XwcyDU
73EIEtSC+jhuQh3XwgjQZz2CmruMWQSswTeepjWDwPxIY7H840urmOk3ZNrto/lFGTXdWTcUEQqD
sEuXcYFCxc3Lw9jE6gG/0pJIz+HBn2p8717bbWTiTexhNL3zxtV3fkNckZUMZ4xO87g4G5nnRvYZ
lVaMXGZLU6n+KJV9RLNH9zIXn55XOj/srP9QaYMjNbEx6TBouaCOiJjqdx2eON5ya0iC1YiYfeFD
CbQm13q1a0HBZo03KyMlDD/r/6HsvHYjZ7Iu+0QE6M1teqs0SilVuiFUjp4MMuiCT/8vqoHpv78B
pjE3hLJQKGVlkhFxztl7bWD3GqkfBGbd+NsPfYDSDPoGBSFykTGOnBetHaOFjUV35QktW8cwrkVk
iffJyNt9iZMuCKP6Cod7MbWfjo07cjLcZN0MQfFwWNAW+aQRD2RJ52AVTbtDXNOf/8sT9c9DsWkS
0Gii9+aArjOF/8cxFNZPbNIvhIzQgHdqELk+/FZcQ1zJe5/dY1NKjGQOmeHbIMABnCPaObdWnD6y
4epNwcd/eT/mLOD+zyfcNeZCgvfzvRLNi+j/OnfiVCKV0x3FwrMJVSrGZmepALxZZxSfArJ1i9fU
bErxhWRsleotClsn3xRehJC0aIxtLlX90C371dKo+4M+0dc5fBKUTwMwtcYk8raj195kzUuUuW/R
iIoibeL2bZzlExV5LxsIHNEpgRWyCNJ8eigeFb4FHKW9qLFvuiey2zmYMuR6Y9/6pI+3TYjLGiWB
K0z6Fq2T3pO4rB/RfHFw/E5jxoB+fhWGQOqzcvjwgqFaw//q4mWBHjAMO/tg14mC3UhSDZbD4/cF
QHt8xFThLv2uL7YjylmUFYW+LDujfwQ5RKds5HhiWXSePZung6kRhqhg+Eza5C2JG3NPaAfwDwIn
sezk3sko/PFm5gXJJ1V2FCRDfTf80W9zkOSIMZp6uBq1pydrc5Ny6LmU1sT0UzkA6+ImvTDMvnMw
iadiY4Hjp5eNe3TUuDsqNRAfjuAX7WxbLiYcNYcJ7eQ9zhXyGobvHEuceOewtF6aggwCVeKyLzse
vtSPj9j9UUJ1QXk3jI9ctuNrOl9ENgmEYGFJnTQmx+KngYjrJXMsOAFFdI8ilsWJVteZxmzyVheb
8AMYQflKvjODVuIAN//lLp0bFv+8SX2LfsbMTLWMf+6RHcNMTPgWFmJCUEYr/fmtQbc6UkFcUTVQ
ct0baPUvzwGQYnLH1lasIzYbPxMn9GEl6r8Q0/+XN/V/7Y2W5Qaezu71vXn/s4ypPbq8To0nFf1f
zbdokaxluGLvhK22MurC+YFShTAfHR9wYVraLkpyvLR+P/5/HyEsK9BxgXgmAgIbo9t/PsMunnt0
WB64NZcqQA77mX2AsFtV56Spxk0FumJpBIP+UvkwKXumyIuqd9me1DvhuARb2LKnWxa8hlG1+i8f
03xE+I/vDgY5KFm6CbSjHHvuRvzvBYZDe6gHsYmTNPHLDRzRBx/L2ldqHQ6B+Kl39dYdBu9Jxku0
FfNnx8RuzsHDRVZExq52PIFAnHF2hi+OnLsqezPraVs6mMn+3++VHuY/a1OLd+s5+F1MinDX8v5R
hsumBgpazWmLChkIxtCLLoIb2I9NwzHuJTH8jcCSfwrxcS90JtBrx93X8K3WiPnrVZ5vbGlEm1qX
L1NneEuvtS5G5d970YqTExtniBu0TUnLpI4Iy73nNxDc0JocWHATCEtnwGZPjXkFgne8cGM3OauO
URXuYPtXaxHegTCgW1dlmW6dxaQ5DMV3TlgxnYmAAjrMWYq0v9hD+NMcB1zfKnkBmnavNVKVWc2Y
1dCw7nIO+rgM9jlFCTOgEJqOJXHLOn534C7GKok7OhgC5jyceuCQfbiu/tqzf9skC5CgIvb4Jhaj
ZgfQxEMU4oDPjAqqHFGwIIbseqHz6+EQYYctI82BOFqT7UShTdDXCZvTdEiD4Q2zOeHU00QdS0Bm
MowrBD36LunjpzJwMiLCjU+N1GpmOD96bxvnTreKS/6Zuv1rvtiMsFYc5PNlrK4t3/ei8jJWSOnb
zFdNtfK6Kr0yJJWrKC7SVdaXuFUHWC8MMyh9a8s7ZHqUv6CXvdvhGlIROo5ZuZhuySqh/UIu0tp3
++5Ys2kH+5aaHVyABVyJ8d4lzyfzELrai9eiPRi4VIlzo9uQLJEGZYEhDim5sZuChbm30eTHZULO
SKZ/TfpIInbk8akN7vAOZE5kzfD0XdFTYnvNOg2ixZDCn5Cuo2FzB/eloh9dRzYdffFs2wXJJiFe
ddkK+WaG7SMArooVK6RnC7/ORQYV22l+xyWjForhQtk3P3WNxA64CXLPyRL2Ab5cKU8jp51XP+/S
XZk0RLNE6IeJINgre+AmjwfU0n60N+nFAMt0Y5Q+xAnV+OGFhp4QCZ6Htyj6aIcI7bVmk2mRY9mU
HoSBybKZy4zJ2Um119CrJErxWUr4l9bPr6CJ/zCLmqBnKsQ3ESPYzkzB9oFLsh78YtQmurlqQpI4
cakr8zambrAqrXItoFdGcmdV6cP2MZn3yrvYI/Kq2IuJc8RBL/xm5w1tB9oKnWo/6f2rdPNj1sTX
yPKxTqJBWqopuVhGVCIvpwRQMYhZZ7wUJqYjHLmPkjnDh+gDc9dP8auJtm+TteMpSxPaQn8H4TLo
Kdt3AKB3oy7rO+2XjdnCdKkdcdRdZLfomsYDhceuK53XbgqAZIbSXDvRNG7i0v7bmH29qUlMgawC
BqfLSFdBHWz3hNe3ZnQ2QZDSBQO30Ona71GTJqPhXF83FVs0ttpkaaCRBEyQFadu+LR0oqjVlFfb
gj59QEUIMVG8iUrTGK7DmZ35qYyaV0gV0+XQAxpKITHppDzAaRGfQYWuzOGwPbC9b8hQeVgVw2W9
nN6HMMNuE1Rr6uSf4AvwTOXcnfF31BycJ2RH724qjgPuuhVtH7ixDHWMIAbvj2tpajqs1T4faAcN
S8ZY7mkCx0ubdWk5gv8s008jR22Y0ohDb/VUwA2JGoEPpfQ5iA9dW6lxtzlZ+zH13a4T2MO9LnrV
s1wcAY2mjGcI55VxuvIMXN+u2/2eGmLttNy3Vg3s0LMvBZpkxu+UIuQQWYZ6TW29WknEo2lFIBkN
o3fDGKbd0Pt0e+ynYyVPvbt7GZz+IcrA74JNIVgwhStMinWISItqKGzgoUK1GadCpxxU0K8LtKNG
NUCtnTPq8IWXdSEPyh1e2KyTndTFKaoqe98bqwqk2Y4zeLdACmmf3MY9FwXtS7334y3+5uhF+Tqc
Wy+6TMl76LTd0Qsi3PfdmmC/jy4a3PXsw8pFOewT0fSYyMJtG/ThNuKzrpLEWclg/rTy4IUIZofl
WerbQUI6RM8aI2vK8ZY5XfVZR+LWQFTZxcr3diPZcVarPiCH5ZuoiPDVz5M2v0FlA8Cu2jTs60uP
HEqrw78fGHEFmqElSKF+9FONTN6xtGUYiWrjQBGns44tp5Uge0hOG0d7uuowwGg0//Gr31bbxy9h
TRTZEOc2UgbkpBai0VUyOR8GiGK600Aj54l00uKicZD9k60R2FsSp+80ZrYlKuSt5tMxcOlh5iVs
BVPee3iVZ2pglF/R8NZ3AOlz5YCDLkPsHROdoURHBU3OIUnBoGw3qSreYweyESa2/EzX5pEm5j7H
egI4CSukboMKqgx1CPLyKnUAMBlMyiWCR7lTQBPvtrxbI269eNJRWyD84Zy4kDqsAyiA3OB8mNxO
bEukFRv+H9K/tJXnKI0zPTgcUdclChHiw1NwByTYlT9IEvU6+hxEKU04XLTsWKfjLVTAanyrwinU
IdF3CPxqkETdYl2sJ78mY9PLf4w1aePmxBdmZLjtgff4B1HIgGNK94f15iH1ZoOhcxWGTv2rLqYn
CgXSfPwRnXc/bhvqkTtue7pmmXqXnQjXbVNIlvlxXFs6Nb+L/hOQI8HnLl+DRze85DZwInnBlQha
12cnJSdpwcY9g07Ko9X32abNm2CNYkcjRGP80yLoZHjDLNtnx0RT0KXAI3LpupsqyQVmimNhyWZV
czzccxBbmnGpXdNcE9sUGPeSeKxk5xppDwDddLaBNqWrpOvdozcgGMmpmrZ+xx2iCnP8kKNYGh3F
DbxxhwNGN0CI3nQUo2m8UkwdvoCkCZh67Z24zV9RXphbnaS4cWGFncRf32rrVhRfYdlpe8MGrwV4
M8Kr2hYbVWvJYwhZHMMGOH0eW/PwW22N2QxphFG4Ji/aquqOIlEzj1OISE95Q3HGyYWjNIT3It3+
XuQDsAj0P/FeJxcuQqoQ6YP7gdB9XBd4IHHJRsRQRC6BMPVefxMghiKrrS4Csscxr0JYw/2+a3Be
tzXxsP18mTzn0I5WcNLniFjl1TR8qZCGFv5pMB1ae8qBk1vVR1Vg9NYcgxjzMtCu9IjhscpXbLxM
86oOhSBmCLQvsG0FISqBVQTIZD3viF/wx8Qjepha20L1jy1CmQ4cyNEGP4G+JNkOlQNDoRnEcmBs
tTQUtey3dykNJnlxOnXjFi2uqICA9pDTsjTbZNhqXl0dy0QQWD/RTW8mW24tKqmL3YzVNmG1Wpiw
pG6JzySl0rOrSmgsJFZRYyBR1roZEYqIPjLPcWMxBGq1j0EEszhCDw8NtCJcOFZ5BgmYXBJGU5xp
aUHByoKyhJM54Cy+Go0sXOt9jlC0giYkwxwqvSLSJQCOt7DazFpnEuYNRpkvh06UCSHlRjhTePd6
3diUSBNW/3qpa+MFuccyRU229voGKod8ErSu3dq5yTEY0bZ27PCWhfbF9Bump5b9W1mx866TpuBx
KnejyFryqFmVIxnjk7jTeu9uJnxab6nc5Qr7LxOe/FGZbsdJOG/fBU9zDlb7YBfucErddDx9//Tv
y/efEWf3Q8NmuDX18tcEieNUEcF9IaD7d5OmrKjcyRvAQepomvXOLNhSZGl8QIYnAF7z4rcU2vVi
FI5xgEaUvOldv826PN35M8DfnS+i07ZlGUSfSeO4CzWx3XqNwsLjQo42wil5GIhp15wRHIxIEHCI
WgX2Hvn+DvSJtu2dKniNkdAsGeVzMErjg1CRybqhTCjaqX4Ih7G4xuRpPgbDcwC8DMVOk7ycDvK9
0zvnTpgeQQuxL29tbWAtxct75QyZERVoa9XCtEVHbAQYMgxXhNtXZ5pkFciC3Ni5Xt6dJ99rz5yo
H3lhK7SAbEX4as9a7FFzuVaycowQ07vreT/aMd+Oymp/VwM9y4yRPAhJzI+uWVQvhO/aC1OYsIyz
19p81UURUXJyCTHjInLB/jnEVnsd5dDv6eMBhQ7xDBZxEZ18l7MLxWH4WpO3GllddygDUT7QPtob
+iIkcSCrP6UdvXAc6Np6GqdhI03jrRnM/B4XFs5jC+Gt7mT9D73GZQBAhgTVtm9fhBTg2yyYd5bm
uFDZO56lOoCKSH5D4hjJVxEna1FZLoRxuO60+Lp17uTWsqUVcJEqdS7yU5MFVTNOoUv2fbHr8eAA
1NsnRsC0ZUPymHVDVFjfywyBTel8gUMByKSdGo9wL1qzr13uhCfXktppaL+AJVAH2Vg75YwV+r7g
qCA9xqiPUx69GJkMzznSqnuq92I/BDSqG/zz0hXhD2uiFvIRD1/8UjJWbPToIAemFUlX21sKmfRG
RHRygwHRrGyNkN7W/eM7yEA19LzACnXY85y8/7ZBPVJCUpdnhfO7nur2kZhp+SjuBkj3uBg4JuXB
AwCv8eZa6RM8e/CL3gIidzxnnPJ6IuhQJ6aGzRjXCQ99B7vfMKzopcd5vJ8Idd7RvccdplyMnAnH
lEm4zvZ7zIDvQOwmBx+e10tx9UdLXEnktMmYpSPrhGZ2dtG8KqMrjhML/iI2RrJycrYGJyvfDLfT
b7722gf8YnZa7yRxVlBYHmP6OEejvWFeUauo8qaNDTnmwWTc2yEbRUXqm18DB8FXEjLvyAuSr1hH
wGEHzh8ePnWw4rx9aQO3XylbPXCN6JsgrSpY/w7Bi13cMfsUkuzZmxSGPKZNmrySJB7uZvxTmtrX
vPedNbmK9aGCBnCBUsheJ4ZuqSltIwNAcijgq5MedNVJsCts6jxJabuMBYqvrLxjieRcUaUbLVAw
ai3dvbbzxU7HcOdVGj2yBntJSQqQ2yBDbH3lvjTzhXKhXwxDUG7zwRqOiQV6NBv8fVAyBh8dlHL0
FM233mSKOAQRvh5OSNaozUgk0m0AsRbgy1MHiFThneY5L1pd1z+lIebBsTReCN3zEdK63r8use8h
BGfAh5tlOJR9mV+CQMMFmUn9y4FQWUlp/vYnEH6qcj45DbZ3DSIwSuiiupgxWUMRnXgnrvJ3MOXW
nNNjH1Fw4YfpDklg+G8EPayZNjQ3CsGLa4/pCxlB6Qs4EnoV6XD6ftUIiegZE/ahL7or5hTjUUPF
xLcHMEoO3h2hUbHOtBCcSC0Zw7tXkRvlyopVfSRbqD5GBc0uOeo7p0S8MO9IznyRYycvnL/WMTm0
B51MilOfRkjPyxxQ1NjvbJ+BcFt70+fsDrVUU/zC6cPACx3xheGsC4vvL/yQWx20W+Rs3YlJkrmd
PAw/vTQtYLY4fJvcZFytpHtw8jncRkbGkUVFP7ZN2hw8zuFlN92SVFNHNdm4epuWCyUpWpNPmILN
obf65iOOjrhomx+qw8GmHDr4thiRJsUjwQKo1Y4yo32KLfgz83scIgGzsMQywjMMDWLGY2V/ytj8
q0qXgjNuCN3BBfyCQYhu+vzcEeK9VF1Z7cI+ye4lEQFHVBPsmXnVX2ITf2Qy6R+6jhI00VCTNlb7
Kpq9InlDt0PnoiHBvHz/1Abth5Y7b62bEJhXjslbOPbxJh7B/Bq2jPcg++vV4AEsMYnxOzZmQoZO
Coo9GsJo11R2sxl0IstNE+Bmm5E/atMXwBXuhxSohlgmbksREwRXI4qPTmKcZTbZcKQLgqJK+9yr
OoOS4OJTLEj+sWqZAKfyGkwDZ3uJiHy8uOzMl06oYGWIsscgS0iSyRBi0xngDiEHFPQu2yxDCQZI
o4QZlxplfzYb1hjsTTG2tmY4JfNF8xlCBVAODWa6VFnZsB0QP2uDCDdQOscDZgrYqz1Pb4Mi5ZBP
/tIM3jlnathaaefFbq6uTjaUACCI4hsKEzFVbcZYBN77mgiCVuvXg4+xTJQG7Lk0ZWkHGM6pbqO5
Kvx0CTTvnP6zsBBddS3+Mg6h054gd8pG1TT7WI1/S+H0X2FKj9MZovya+H55rgPTJM2A8aeR4hcf
q+k1tjHcWiS6DK4TrAt0LV919dXC+2JzCsGr5Ly7mLPlD8Gh1IDAaajeewtb++gllQsl3p24tQJ9
7fLhrF2/kvimnWsAkc4KEvdz9CEYi1xMF4Dh9ktsAiSHu9icNUq2pa7k7xiQAMNkQaFl10zrZrKr
3a8DEmF+xtlDORHxoSBW9nZPKpWw5X60pfWp0tZbsTqoHZ/qyqS/8R7A07VLa/zhw4Oh+fdb9czT
glKdlCWMW+AY9OVAGmEx/yU0xO+cKd9LctuR1ZQ5YRlK2+o6q5nWuV/eWB8MoLQvjAhrlpEQ01P9
RVGVnZ1uzC5+ArXVbZPqZxjTxpscE3JL5sHwtd/zqTD3Ro6iP67lqztgedKLCa33TLtpW/1Ojqa2
4BxrXPzUbk/6nAYiwFH9zOF5MBn8IviqWbcsQYCR858y/BuJ7EGvqTtUGY3f1DfBs2oQOCaKabAN
xhqlNZp2WDzrOuxL0NOUA4AS/e6zNur5qO0WAHe5bcJ0jfbw0WVGco1BCL7Oq0Mk8u72/aoTebnK
TZ2mFzrbUx+lH/RXMbHpCUDrYdcxt4Efp2FaCtp1QFjTQ+awHW3PfNrMSpdanWUrzRheY5xPq9mi
DyqovuBqI0dIIMBus00JkLomJhZz9R+A8pK26iI1M6TUQK/VVBP23bELWwIcoLL+6MQCNKOZrgkB
KcMpOjPZ8OmGt7V7AEMAG4ixq535TP1BNKO4+1BGXuw5EMSrFKm+kX7lvvEzT4WzjGw9ObWli/fL
AheRJiiXItpMbTAR+jwO2XVqIfMXXfMnRgoYcsRaEYs+bfB2YoRENO80w5nY3+g4stsWAUk/IjtF
JN/UkM03uDp+NoVQcLvzTj8bqcSvLozL9yuBG+EwtvETVl9PctX4oRzMK70f/WuBgFU4gweNK2we
b3/3QsLEMmqPIG0x7MPNIZfTpXfhFs0FCL92Laf6T2Fp5o+ww65RYVoOJW4/enbvsYeTM+RMibpN
/qaTHr9MRTpuCYlt17kFLcQtnXsvrYTgaBJhU2E9jQj7bV8kck2y2ivLOKfGQH30PjePOaR/LYxN
SFPC+FkXuK+y0SmOYTYSCwCYqRNmcmMoCJiqc+U2A3SVjJwYvUxcHUO8+DJcpgVvg7jDe2B33bMj
x2pv2iWxGG72mRO+dAE1o9FXaeQuLGt/i1YgYYYRPZrAnxVr685L47NGd/JZzpCRKac3xleJ1+KS
su5EsdviUUHb0mnOWxC3xa4Ubr1qKzpVw1Q9jQxFaiBlfsShVD6l3RPiaoY3U4qLBxRtFbGTUGX7
v2TGIx2ocDw01tQtv1/W/ZhC50CqL8ip475rB5BX9auEqbp3A/osQUbhmeX6NTR7TJNoS4hmkIhP
N+kQT3ienerqqfwNNP+4mlpW6ywiyMrDtLN2oEx/tGoe8yjD2Fsc7UwtGt+jONwA2W/2g1nRs+rt
9DY44kOYbxIYwaPzgz9lR9/MH4IaMEig7p2jXxQskxVfb7QXo1+/lxVvrB6n9oj7KnCi8Y0euwIJ
1fo2PGCG2alZ16TS9cPem7/ECXDWMwiJdGcHgVNBTPyzcMki8mOecghP0bqaKv/FG6OvKfqBwiZY
YGxsjxpD+Su/8ivLmaPWbuCij6CP//0yKhA3uY33TKYg3qVhbb0wP3xj5rEeIyd5urEtzhYZzP+6
zaoS/Jwly090LHB+GtDTTjnIwx0cFasWyyhSShE9E224i0xN16IVyVGrGET0wHE13n0+uDUShxFS
OEkLRmLeJl0RvpB4NpUP33g+WWLnzS/RAHLjCPKrJtS0Cy3rtLPlb2ITpr2KUOQ0guoUQKx1iy2P
aN4meSJXmI4xXWROyrl3TOw+wpUY9puK8IcV0Pl7K6GZFEq/aRNzBwDWcDYACBCeYomajqwkGQ2E
EoVgOVyyKHr4lY09K0AYRDVjkQ1mGGy9pBPHeIA3CkMwb6jdjND0wa2DyxHKvVicSvcJ0rMnBq5X
v9S9a02n8VBE/P2cbY89g4Dupj4nKHSbwbBOpicsBBl+9+zd3NhUBilYVc/pmhZVxH3pvg3pyvZC
/VDa3kmLaDTPtJ+tfyXRTIJOjKyXLrAJZnQb+ZxqAS0gdjiXQKdAy/4KHTo9M2leluQOMfHgDTis
i2Rz3EjSO+VZaBzJIkGYpdtvchrji5jTwr7vEylg7HuMGXFiku4BIOQPLWVEbzCLlnlQGgcWivTD
4SOt87J+S13hvMRzcpfOrTB0CvGxt/YHlRxGPa9XOgGVj2HyNvwvBthe+LqgDlTP1mVhKrOJw4A5
PWRikps0ongqBnLgarZxL2GuDKmLRvTUPv0WZJwQpn7wM9xp8DaMY8caYnZueverZnwllZShA4ub
mAbzWEqGxpmMuyfesWiTRUO5rSr5i4TZ/jp/1xJCz8UyOblJ3iVhWsQ1g3HpvPjDSTpqInsCctVM
cHTzJt6YOM5DEblbldp0s9PW/+hL/dkL697AOyCbxzvz39npY2Dsyv6NMzRmOJKuCju0t5AfsQxY
O0SWEokP4QPlp/IabVORQ0YWwkIxpl3VrvmrSFDbd3Ow9qgmIrYnhW6VTGtbK8a9i8bqwCdYH9og
kbsAcEXe60wBNKWDmIfXQzaMt+oLk+/WjIeFW5TkUaaqIb62tr6ifETMO3nXtEsNRCIB5zLDPYnW
b/e9PXz4mR5unPYtSiu1n+YwLs0xk41q1GdvmyRRtuorI858yscaESCeci8Lb4TC03ZUtF696aZn
POv2b6MwEuIqyeDU8A8egvny/VPsYO/IYRgtWlMgLB6aA/NIqYOfI1wS0pA8RK6kaaJbcpUYJKx/
X6aa+Op/v0z7CVvsuC6btmU2TB7698VEsonHNvhdRoa5iyZzQ5zFcMAh5+GrTfvVkNHjD1UNwwUf
8/xvykiQiz3/hPUR8YYeY06r1cEcYkUqS8Bp0fMg+QfWr6HDrhkbBEoq2aKzmC/D//mp9FMPZFKy
FXMEn6xu6GRbYfWAwrnAxOsPaDKYXbK8r0TjXLLCNrdNmcOgjCqHYtcgGIImwcGfP7bvlxGVIQEi
t6ZMgkWYmF9Q7E7jCKzYNQZ0t56XrP51T9gC8SaxtAQBzPfI90XRTLbsTmwmJjlIyq1pIaXS8KHN
Bzm7THapdlIO7aIgiYqVpvPNunnCR+XcBonVtgigQlMrcuiLTEhWoFEOPsSZw/QSFkIe7XT4SS7X
CUWSgVdU3SjhGYz7CfOD5PvKTPged8xxNB8dWmwCloxE2a6+7+FmftPf77RgQrWqPVhdZErjd/Wg
3Fd1ldJ3cNvD96VM0u5fP1m20LaFtPlFVnlo+ggy/PyTLYFTkjPKg2qqapPiOji0nVhZPdQcLO5r
2iVkPxBFZ5MSWcum2mrGuG+wpfOACXhh/NkBsDp3pEnH4N+X7z+r2RKWdWScE8igi+9bW8GnirJB
7ZqCIF4Nu8bRsknaqnV/bzfm04dXL30Lo+bUJmvTBphGN1RfRbZwD9+X0OInUYf3xmsHmJXdWavo
5g8IkhaOrX41hMPMwpEHP6xKjYF60g8PvWB2KW3zimWp3oS+j74aINIUZuKwDoW/R+eDi4fY2FWs
CeQ7TdgvoxR5YziNq3o0CagtX9yoThZdXE0kgwWfDrNNRk7tGQEBt2UU/MhG8ekIUpnzjLyhQeLO
QUSL9oTRj3dCs1NfetNYj4alXsb+D8mUFEXIhrlj6PZplK5L8mWZWawn0cDMTEHM1SbIc5GCFOtf
VD7dDbd6lHBYlpbK927X7DiN0UgIGcyPTVVyc3PSj4LyYxTEyVbxpcJoDN7RGGhQ32gxeZs+I0bE
4o41gH/RpQHTBusjBpJjs/itdezqKJXRGJR0gqpyQlDWPAtbZhsd2y2N+R3rD6t0k5A8y/NT6t2z
hPLCMUgcGU0zRnL7fWh1w4Jas99C4rhGZIG1hXOXzuAijPWgBVfej9I3X8jeBbzkD4ckBQ4JD0Gi
4ZXJDmkKnFoXYZXJvHrhhtiQjeSldlEKRR1xAMFgjrssc55F4LfHnGABBCIOYMSS3tkU7SrLYRUS
BFG0FGl64PQb7N8Md1isCEDx+BZlO+1IvSn2Y9jYmyQJqAttbyfQbx4xUkXUp0hiXYic5xFK+5WC
5ndfvDedyylXK++dr65lVGwL8DDmEPrrceCfjXuiQaoGA4qitRorYEchLuhouElgIpuoyl5jHWyJ
SSxaVtSIlwdJGx3TrtG3a3NQS6b9KJhMN1w3GSTDBFnvStrBhhTOLYVptW1qVnmLQKNp/Cn7cN35
c/ulJs66Cg9gFBaOjwriRdcR9udz1llqnSka33IJGzBOyV8VX4BfToEGjVAi75rp7uZSS5HvkJM1
ddOzy1C+YeXLdGs/5PJsCXTpcB1j7MLlBssy27NqP7XsPUpziq/MM99rLykOBf4LCPkZkHi/rTeT
if6wT2R3quyvPp7ay9A86aMCqcrXeuXzDAfpMiOzaRdn1NZJ2D8J+CyWFaYdJkqXMCXAwxTGnlYt
8T+D+xz9osSf4xyLJGGaSLSLmwLFR0XprcknXiRYvXDr/dYQe62yugNx2hKeVthba8jeEqJaFnTk
PlDtXQkyW5VjkMyZ8TaQqAo6SU3giEwEPcdIEglYFWvp5O8FzJvYPTc9E0OYB5TT8+wZHt0iaH/g
m3jVE4ZG0YwERDlCT26HKuPTbIo3QSFaJLp41XyL8YSOdFDO0mon++iCcd1X1qmpdIWUv/4rAjCN
YUHrswy/qLkItI4l4gH7A0oI0ndTM9citf5CRlN18er13LyWRzgE09uHFdoAAvPmIDznz+ghIupl
Nl7wXbC7hngvGE1YM/CMc8inM04HI0au15hWtPKEoqUew4kEnUWSFqVMlpsbq9aKgwvzchmkY7Zl
mIB9pGQN7F9Cl7ShPv/g6WMynxEfGIIya2gu0RY0XxOHWWDhkhzRu61/8kT+RODNPlbSL60KbzMG
nnPriDlrXD+7QrSAdExF6A/7KgRspYG2XtWOZuz0MOhegb3gLyMjsmt8VI+uqldVmH4OpOqNKSlO
fUcKLEL9papWoT6nBCMWn3xOn2LOCZlM2ALesIMgymZdXTkMQm/ID80YlTs14m3hDl0yNXiLkOBN
lLWRw/7owLmYeYVqdB6BI54Ug/mil663DwkmW/JvJHqNd1Khf9LS4OKp4q63/rb3TAdBKbJ8coao
kulP8UDTkAsXcfk34LS5c1um+kBHV7ntE7OpjZ9pf/J9NF86mZVLgyV2CckDrpOHfI99OSEX0qvF
exKMxCUdkAR/hSBUcJ3Gl7aIgWYUnfZSTlGyUMyBTDYdBSFlcI2baX0OMaqUAurawnC0J+sIY/ts
YqjhHcDgLSoyFsK6GhapRC7EifwvVNp1y1e305rqUVgpY8Qan1S+hVmi/w9z57EcuZJm6XfpPa65
QziARc8itCAZEVTJzA2MzCShtXLg6fsDq9pqumxq0TOz6MWlXSZFMoMA/BfnfGflR+XaPFsdt5/V
q4fWTMhzy8Ngndvv4Tj/HIXsdk3i3caSSFICz719c+dozFld1dRPUd99yQwoBBbcZ8ssL0A3XDDW
2kdt5hlHcyreIvBt96pQ23msepwVCVz3HnSAV0aPiOpnSGVgaqqG82mGk7Iij/3Bador+4y7zk5/
5UH2wy9QGzhJ+ek1GcO7cM9E7cpPdA7pw5nfbci1IW5bQVmuJ+shLdJT5eji4tHix4GxAhDwNWv2
2Ro9oYVdsWeafsAaipkIx+TEyIGE3uksBgNRqX0SrJyYvxfEx4C/gfextiqNkEMumOKUe75M+gGo
AUVYEI/bNCpeaocVg90TwaYkcIkYkTVzU4e8LJ2TKjMWW0JV+KDKFMSm6ToM6ATVvYsS8cVqCbgp
6m0Zu+HWVnD2AMNzFUNGJeY0MdnOupK+pm9w9Fio4sYHTLrBk2s2Z4a5uAlByK0g0yaJ01xGZe4J
EcS6l0TdJpyf2saKwf8Fr3lGlomxJHQnX7FB6PDcxve2Px0TwnYyZkVrdAm4Zbv+xZIgusTPIWvP
DKDiPZJO4mwG89LEM0rnDNw7JiZEUL+7yL+5ff6r6TndSeWVrQesJ1uSLuf0R0KTurNcf4BObSu4
eutmrlAFBGjhBsv7wVKo2U4M39bVKBOISml6VMTtrbO8WxVqxPCs2TaU7D9XbFHZszbtryJvlxhy
BCltrJ8rCDrbIcu+4pwrGmj4o9HO9zmH8R9c1mTX2u2DN6vfIzsXJsUzvpYwuXmtd5+ltsAI7iC0
IHMzGOBsTh2R8KQS8teZQQgJaywOCRS2NeoMhIxFsTHt8TVIzWlNgCrZmlvfZNuATOeeuCF8Iepn
6PkPdss5Bo2rPA4VQwHExh2bocbT027yk7Pdhk/QBfVucmPQqinZArU6opurcUPtyPR6w5B4CmdW
6AGYK+pRbm0TBwP293AllAL+zTx7mqKfJPS+eL9LGmsf3XtAWDYXHs+Fi2k2LxWMHs/GOZSGUbLX
OBC6xiNC3EagbTeE4I1o5svsIVq4UU2f/UrnsNgESDhW+Whu7ZaY4DBMHhgYvCcqe7GTdoFW96vi
UM/+SYzBZ+pzaUERC2W1F07/JrKUwz1BmZ5kybbyxHUI7D8uzJ8FkGY5dOsKQQm+t3mdhYocBCR+
SRgcWWfrbdaPDwucxjVwa7f8QVd3h5Rl1zFcMnvKQSAVtU6x6KsjGbPwqdJpZxQUzZlu1rL23R0e
XLnKTTvaSC3IAzXVY2aQKoUlbS/ZKvd/pEPuZ+WO0Z7pF2V9Elq7yQzOHHwvLkFn27FyGRKpn4bR
Vvvatb98GOWOUVnoNnTOaEEysmHP8ZjTqGGW41eii8fEWpK2PPuSsl/cQZYsuSQIPZg9JFehIX7g
ul6LbmJBk41038OdIJEbmbqJiAweVSAQnsua4bNrQHiRjb2h4eO1IBITTcFBOOJVdfWfDkwMonyy
otPxgFhNwNuqz72QT1Wob72nzk41s1db8ukKfSU8kEw/QGiIAJM9lqrnvjF3rjW9zqT1nRrZ7U1n
tMiS6rOdWLIzMnzwyEJ2ldNz0yXd2bdCm+djv/dKCTdnB+8zPYuEWkGH00WM4/NAbCP1DPzICK41
Wdx2u0MIczaWxFtzSkwU99VprvsLob78srr8QijMK+rqaQUheg9OHHkmyyYucwO8fQ4aPE9vKI2h
ptb5qu+zJYHrA9o25hia+KAcN3HAmspdypgM/HSCA6IhcEK7Vgts2nGQv25S136MbGojMAIvRVA9
NjMcXM8/DFXyRI7gW4EqGFRYdUvIf2tV7vOrDD/m7h1tSQXXXP9oBqtc1ZV6xdNGvmY7q82sdLmG
+kuHDaVB1dAHoX+la2fmeUPUvAK7p7i1/Fifvv/PjeD0uRxWax2WDT4XZj8AhVMELtKAnV/jWwii
Ijl3XIPnIvoxyHi6RxTJCJ80TrqL3NxEJoHz4zwe6bj8J2jZpIlwxa8lBeuTG2fRaXb9fFXNM+dl
PxzGgOS4LKRDq9ws5/C2CWcynR+gf1gZdUF1VyuvY/WcmFszd8JTPxNYRX7Fw+RMAZqhDviXyZXo
euhLBtvFK6CUha6QFPjYBjKfTkW0xXoOXGgerCtLgvLQaHBReKC9LR7atxihKxuANr3WY31Nyny8
q1zCRs3Gtuj1cZx0JoL5LJ5+ozpTPNrahkemEwIcwLrVkJg3te2OloeRbk+WR8v85J5USqKnSaPB
K2mfWyv6EcqkudPsEU8hlErcE/R8LHBfRyXwavhyvDHj0jc7E89NR0R8QKgA5QaJDr4D8cOZkSEI
Y13ZIrmfHbLOdcHdSZ4rsyshOtZYrhU9ZA5RLWFhfiZImi8sAUzMNbD6mX9dQFbBjC7d6fz9f3Fg
Qw6asrcRvf3GmEEfuVZYnL2mJ8SiYZKm5VzeyVZxa0ThzMDPYHMyNXdiyjwAw7zpSGMl5j1VqPRg
Us1w2TbpMh+tQiTeqzwffY5BAU94HuM/uUl8T8L33yWG/TYy67jz8p5Oq/Q6YHCWddYm+yvG6mim
gviIUCq6ibhfMB/JFi5jeqDdeoa49qFK1bFhz4KdqMzySXa2sUI3mVMn8O/OeW38pLC2EVqTcvbj
vR/Gv0Ph17exTvcpXe5r4dvjUdSN2GL8MH+NM5vH2R7YfWEbYlqlVoyxqkNWTx477gaCMKqBUspk
7QrtHExh/nJCwmTiZPjEPPeQu67cOhXf1OEkQx8h5S0LiFmfp6Q5areGh2IDeMrKdluQPPkTtTcD
8fR3W5Juzq7bZDRl+GiGtbvzaOQ2bdNcGhbuv2cfX2Trel9dAhdvzArjFGkZbpHsy3dFUAsX/Vtv
SQPGJFeVJ1JWjKP5RSrrzbLZmpDd7pGSKG6wHuevxY9SVW1MNx1cZyNHemr2MysdVV5Tk7ICWHFH
EYHCTXPXrKPSArdLZBpHRUtr5PqXPEPII4b9XATBD8oVGIjI5FImEkWfy9e27Y1dANsCFbX97iu3
pDorkk1besMdL8JER9CK1962/YOJfmRjda13RXpxlj4W/iQOWYfkZLFZ5bRFPwAnT1s3nNfmvhuR
6pezZ92G7GGqLVgF3M8rI0jkuQtksCd4B8iGQgZBGK+xbxKmKNlICqQ/nfo06YHWG80zLzVAjCE1
EH0VB3NInBfMUePBL8j6/n4XW0d16NPsw2jEr34Rs0Jjl8xe0GHYAFCrx1iNyaNSXf6U4KdgmkJy
kY1U5hz0DCEHUfs3YfMVA1lVqjR9oty1f/GJBPj+2Pcbw0DAhdG6XrMW/1W0GYE08xIcn/GM0xhT
UzG/oGnt+iZ7Hwt1y/zoEpHSuq4MBSjQwh+vsEpvI6IunoukwScRIdNPLbzIRuA9jJJw01COKBGn
e4F6/1R2xGYhB3LYp4zTg1m7bxi2f0D6IuTW+Emub/RUtUjVMg+5mWtBDVDKJW09jHZSeMnj95sA
fU2Rv/vxVN/CwlJ7hDG8cbzydZjS+zFumo8Y3fEqgsq9JRGQfjyML1nt8SxgtbiflfDOYlwQr6yr
E7/przTz/rpIz2Qn5FfLBURbldNOLmiBuo/nU5gDoczynrY/7PHruDCTjCpIfws0Ehow/obwLDbu
Ldj5KSCM0tLLQxoL45InGEyQXKL0ySWfi8SwlkwpU9J1E89FhI5WZ7DVTKjROOasUddNNd0F/VTe
8IQwCvRYNaD8qnpnQx4D9CFk1DRawJWxumQpgBSdqQd0U+jrknibKiL/uON2ojXRr+UkAfYlhCdj
4/s+aqZ4eB0Ic67bIt/aOakXeVs9as+LX0pizEceHWxQ12HPsJ4853VZckVNjUfQPEgsI23XFjIA
1M2kQMLyE5hRcOc9woC/zJl9tpLqkCbcsSGiORo0iDY6PiCBg98g8qvvtgQeZCy0U38p4Nq1PSb+
ui/NYpsNz7oucMFn8ikYHeirNMUrNQTDIXfTA96nkGAkZFx8tuKJRdSLPXQsBMzPoE3Ew4hWkp3c
uy/gkXC00jzP9hVmaHoYreyW1O0flaCpDDQA+XwaWKgzW02yDPmLXTi7dtyZcNtuiYVtrMC8NM+/
HXeCbETeqcF+CjZv1uyoAbYT357AFfk4J0O8tR2W0ONUNvvFV9Tx/SYzxFPglFywFcr0uKHNY3a+
bSk2tiaMBGaFLmxqar6DnSBBDgor23DrXQtGcYAUe2pFEjRBxaNU6jSYzMF+aHE4LMhhy4SBXT3w
ICGTWm+Rtk2bSjXboQ7qnQ21HyUTQ6S8GcB0oHGiSzHEdk47Y8X4AvCSmJ4aDhsijt/pz5p1Jyhu
DA7q9WgTLWX6zPwrhIP8W2t/k0VAYcemKo89KvXH2KyvOSxS0nXVoq9e6vsqOOXI8ltK1/ulY2ta
WjkMVqswdmdWo+ipuR/9QBP0XirOEBz5vbkNbADBDet3U3m7oGb3Pum7QCYXJ3OeGeZZ6zCjaPMt
PIKV9866wDsGnfVgeto82lBFDaxlVeaRD2Sl8Mty8TFbzU9e32llNkCYbYeo5bCb7yL7apkeer3l
kdBbBC6PRxQjmKgrfzqY6HL3BFCTKj/q34OVtMdWRCQPjqyf2Chzh4NOpTXHG11sA19KFtaU/12B
99h1jVNtJkTJzpW/MVzrlk6u3gs/LQ+ESVyjoYTU4zv2lsygKBlqOkGILXRlCaS1edDTvtQFeH3S
BTZBM/S3uZze/UEVK1K/+Advk+oFw1J/8yuZgU/tazQxpXeYoujLA1gVKltdhkITssS2eC/LqTwQ
sIxZsTWfIeaQaJyu89Cl4DfqfZrArI8mxdC++qXJXoYfU/0hZwwwGofUzoYRwXxU1A+oFx3hXi12
++sWTctaDz6dTVfJTeuaiEaq+Wz2I7FOXnJkTv8HbBUdtUK73kXTQdnvOjaKU98Pd7Pdr7JicW8s
U/gpOalFEOKIFCUV3fWGzIK9JNVsZfFzXIFmruJwSg5I/FkeVPQKlncwe5C9RIA/Gk3d7Owc8k3D
VHyHQHZtfoyCIWRP7u5KjTWjRn96pmd7Q3+wm7syP3skEa9wBL+a7Nz25DCy0ZFgtaws+VFxxm/T
lAj0IsUNh2jnF3KNjykpNzDFLlTCKKtMhxpbxI8eEyBuDvtKFX21GckZInaOGp8GkWOIwoxwOlch
254kkgiK27dO9G+R4/hHNmRbIdxH/iNw3WfIW3+2EeQAnqEdSY4YYoS9Bz93MCA+I1yK/5i9/jW0
AmMhRajmXvQL5pgZw3tu8fxo5uztnIgMXLZOD9FML2eHZFSR9PhoQ1pjpjGsDN/XO9uNz4HufuqM
uQdmECYn0T7r9aea8FQJ9rJT98I05Y9kjijT+bPOAQEQGEaZzvqD3SdOEfJoHlFwrsxC/InSXyPn
9XqGcODrRSU6w8WKHhJqvlQbb0r/gST2UFWYPrqeQjGomstUEr8rKgfVhmLqwp2fKLS1amaq0Scj
k9+UFyLLfknRvmiswWtXYbGKBNHyiae3tdVtgoRhhD8DaB5ChoVmRAPh92edGMMu6uI7ItHzTTil
p0TBNXZ5CrD1wWBjieCu7PvdWHrke0bH2sQ1H/e0/6htueDNDx4ff/ps/iGsEH9a+2ghaJDmU8ZU
APO1ebXErIiI8OZtKnDPTd7BdvVxtgki0mCckcz7T0pSQJJ+diZtEWGSM3Q71dd3Qx+cugWqjBbj
i7rrbSqYGA9SOxx9HBV5/MzG5NKHxbzvNJWTDQaqN9xdRKb9WoOt3GoXinzuKEa2BE+KsD2OHar4
mTEVSdbpEVVfsOe+XHfR2DISYEfl2KxDQWjR0TAYsxsCgYoy4WFk2uDkAnbsBVvUGpkL1L8MP5j6
5PGz+YpHdCENRgAk9vamjMw3YvKo4sJ7JdtfTFoeqAIw4nebMRQfqJR2SHW4nxqX8pHfAZW4fasa
66megNr7+a/E78BmVgZ5341+G/khDcFFHRdHxT+b5fs8PMrwlHuB9xEFmKNSJ+vux5AGPImn6o5p
Zz8M05MRKe/JKWwfNx1CxSjm3WAIxgMaYSZHy7skxtroujDXLu+JyHUfQ6ySMI7WlVP2LybX2rOX
31esJvTanfZ9alrPMX/VSxQzWC2c5On7PSwg+9EqIw6ciqbGJDnz+01oFug30+CMfKO42ng2r+2T
bsLpziWSJZud8sE30vJhKWYhzS8fmGcCXJc/C+qOPXufUUfF2j1bVuKdv/8vTGY6X9Lr3XO5vHHb
mZlN0dCeWBl11PcnfX/k+3O+33UxOqlgwiS60NAg6YtzFOApyfPs/vuPvv/PkR5L8e/3vVGyVisn
TqrA+fvn/O3D//ga4QGaq2zp7L4/p4Yj+vevlsvfQiBncp9t//H535+lCpprK+BZvvwjkxALQISd
aHmnX2iujHWcnTEzT+gMYPdOxY7SGBEFC64GV2f6GqGRfIIxcqiTOHqzKCyPoRwajmM+y1alIJ7P
i3E181EXUmlqu/y+wuiBK6LhPFHWKaq0dSp6gspIYOcYktbeRtmiM0qpFjjfuvYJyCChIWSnJc2Q
2yq1qfO72PssBCOmvKrHYw8SJJhI0YXpkOyisCKc3Cc6EUKOcRpIT+EZHQ0nlCaYCfGf+y4rUmwv
G8dnMmcG09aIbH2XR2u8fC3v5AXrZE3j0c9MZID+nNpscE6NAYXMT0l7HZgIHFHWlJ5e+4ZoTibH
F77Pn2HGJNj0sHqy4Dt9v7HIoIfMwzboEDsjNFM+4HT+yFyQ/BvQICzY41+DUaNJwAWyt8kRzbtP
J0CLm0H44EH71iWvHlsuEDPZAfEQEoAGOJ5FZp09g/OCXZs9EGKR7Gs1/zQUgc3snCLah7tsiSGQ
FpwFfEUQK1MyaYa5p67nRetcTfpcvIjpxi/HHz/SlLlY02wNvz61afY8JjyXiQhhtSjdcz+hmnZI
m1ij0Xuu0vCkrQ6j+VCfhtH50jO4Sq2wWOYBMcngk1rMfOGI8DCoejIa8ucZ69+6T/1TVlOb5eC4
ZX5n5sMfw4BgrYMty87D7KlTEfVwgyrxBZQFg0Nk3qb+a86ISTURPmy1CD+GGqKZsPSj2T4ZjazX
EMfQ9trtNpjeHXwDG0O7t165X2wYV2R1srNSvJ4YWO+ZuE/bMREJMyHzMjJY2LRJkqwzrB5kVY0v
OeKVOLoLGwJHxYssAyT3EGvxZYZHajWFdTArUFLfDz2vizvFR6UvdW1/gNze8OwZjzJisJw7PtAJ
WilG56/SLi8Wr9oqmS1/m+rgjdUrSK4yOE6GGFdBKroTcN1rTSGhycI8l2y72jp2yKBs0cC7W4t9
I79euakLELgwunKvRwOI3BMRnweNgkFxP6dPoc+ZzfobKlllYrzPEeFZba53Ta7JqYrSYcf8+Mqv
hjQiRdGZpsVGIoncxkkXUIGbJ8QqBnNubf9QLqNeo7MOrPDsg8XfWqfGDuT0phhG1D7+Qs73r1mJ
XKiDioCNRPLs1BwfFnFnK71cfW3tnzyRLHYshIaIjwndGPNN0Osz2PC3ZiwXP47JxSmPSkhxNHwG
XiUHQcnLFrJ4CTuN/0ro8sIB7rTELcvMy/BOyiN+mD18RQR93cXzF/mM6/sb8kWUzrirCmcGX9+S
KZwN66qOUP6G0YvPzM/vio3PM4jYmYG53kdN08+cArFoP8qvBobuOcubM08uWAXOKqGzA4S5dGqg
BDpUIm4FMzFrQFvN0jk6Q/A8zYN/Du1LxWUvS/gv1gQXdTTZaE8kCKd+5q6tYurPvjoaTKcO/phh
Adu7c3RAkX8nZraf3POYG0maSLCdbHSTbTDtQUchIyPEATXjkBmBCxyoi8r/C3D78/+Rtv5fGO7/
b2z3/4ngdgW18V+D27ft+N7FRfxvf8fALyRVc/mSv4HbLfMvadE/CUjkAki6BJg2frbdv/+bJf5y
gbYLn8kp2mzbBD4GCKuL/v3fDNP5i89kG0urDOxdeXAa25LUlOVj7l8ovYTvKczsDtMr+d/htjvm
P9P2PNOTnuspEkD4ro74J+grDnb87CnTh7b1qnUVzjzUR36UnVvgSAAgc9JhQ8lv6+pm6P4m1DRy
XEwD8bQxC19nKcddmzxLkSM7zIHmJN4la+xob/e0P57BDiLskh1Kjo88I62J9NA1nIroNMVPjWMY
J5NB3rm7TCFx36L3cImMozozMNqN2NiOQZWaxxbRikTYQoq5/6s0HgQUbWi5uX0XOORrMSSe177U
e0XI/CHKHqeJg4lE2+I8RDw19VByF/Y3R7lwH2ZslksYBjZraNha+CaQ4IbUev8dqs0Ws5rW7X0x
B6/ocXhizZpQRcEDK6bw1IW5CWhUUokroR/J77CprKjdC5Ts5VaK0VvZI2wCTc8MDAG8gAUvZXEr
fr9pmfCcyK9KmJG1nwLWshwGa00SJPX1BCCtc7ppI9mdB1oFewiJ4zoecUbXRXgsqMv3mnzCk88O
9WQWrLtahzAlL8ExIyOwAZbEORinQq3KCb15mXftoTekwUprGu7AorOEVlo8Z/JxSCx5GyB5itYm
rdJHMSsmwhJ/Z1JGd1Yc7KWsq0MTtOj505E0XDyOoJ1rA5UGkRtM6oqL0Ybutmd/zDwkSI9tK3EE
u5DdTEgNTXVIkD9odjygNe48dNurKWO7lSw5O50TnUyss8dibJ77StZ76VB3YzxLt4SRlPfIu8p7
XGNP1gxdBL7rpgtiIuea7pN9GCNJ93kyl+bDLUkNow+BVOkxtmaDkUCRY45v3zyFdsMddgYv6b3V
iXSXC8mLWdGPRGl2dDpn2ovY5KDjvJSWJW5lQPMtjf5DUSPvm+zJRX4I705uyUesNk5KrYWD4mdM
CgiBjoq59MS+NCNmBsOFUlX/5PHry6nvsHRv+lgQe1iQisx2iGWnmR26OPuMgOS9yQGaAvOwl8TP
qf9S3b5CI9r2zYi8An+XWL4rYylzpzyJvomQAt8nDKfzKWsd57cs8vspwHlO0Z08VKyjVwR59UgG
dLMFJ7TvuXJyWT6yiedyV/i/HMtO8XxaD21L0RdG/qGxga6Y4fA8FCyzI5RRY3JN07Ld4aMaflZm
s8+GbiYhSp7GWT/RQDssJro/6ORfBqO5ZxWutp3FS5uyGJhglOl6slEbOT+AUBDIRyzRZjbELfR7
C7oMKJ6oa8++sAk4HoJNRxFyLtEycs0SFld2zUXhHTwCejphQmEQEw383GK6D+sBhYOrRpTcMf8M
17aQaELrSYf4T2EjuGH6ewyndtHELhZrF7ph2jFTDOo9qZI7o3eueVPc+0aZXzMeLBXyINkTxmeT
rrmrISTDGLzNBOjh5XlpbOSj3oAqZbAIaPIT9Tkhf1xRbZknM150wD5s7k5plgbilanNb5mLZus6
Bg4AZ4TNFpdfMX4A1IaT+7oeU40CIZ4k6jN3Z2of163vIZSbf2HHE0TSjM8po5VVCLHrGib6bJMe
QBlrWbb7g4j1PWg+CE7jaD41XQHvfAzeWGZZ56oC7hg4xaPletxkjv0jp9mpS9DDXZaLvbsgk3rD
Cw9RFA4bVEzHyKu/TD8jN9SadtjWMGO26B8XVhjVDiuKyGEfLvofVhYwq2jVzuJuWTNY6Y50l88j
eiS3wqGDZ2g8sSw5S8MZ13Zg5ttiwvqiBLlZAU+ckYMBvNoBIW+3ywb/4NsVoRAehudDReY4LIrs
3Mofbh8Fp6S9MgPwz2yyrWNvhQfhgTcJEwuxjlwpYPr3JnG4p87rnwZvREdlzPfS9+5DDuHNBJyH
xaCzZ7iJ2ArR5WqaLI22mVVy5jrJdo62g2qMgz+UEa1C8UbCASJMGSQby0vjDUvWnwl8Heh37RO3
AYq6+M43J84oiU88SMeVTUzH3TSlmyjDqVRFChmLJBhgJurm0CY7JpUqlVjw4o+IPdA6hnOESFps
2ipm1pmfbBfCTQgoYWs5NQfvHN+BSR23XhU7K2/hTNU2rrGeFGN62Iso6aCJIq1uCIejnWd2q9Ef
83PSoRTDroRkHNvzetlgQRMqbzg731rRtxuVeeIwjnCA85SzqGADx84OehEP/6fKq11GPd2ldWnP
tGEQAMDuLO0fCtcWLJ6MJbgXN3EEm6sh9plipt6GHFCIOEAauliUjd+RnJ2dOxXj7fvNYvn202bn
4AsQLYA6s2Kca2uJlS3Xd1ZihAcr89ApzBQRZohytXGP0CKYsNjjiyCeeqv7e24u886sygNPkOHm
QKxcFcGQHY0g2M9BGHKpfVU8HRkUaxhrrLBRZINyqi4DQDzTlSy3PBphwXFb+aRIs0/fOYELfdAO
gGQuzqcoo1tJvAJWqd7Fs3rLKSR2nR82yFGRJ40pYe+OSo8JVRHIYgbEdRlu/BaKOZBaBqGLk4SW
6Iq3jQlO2wSr3ouckxpIR/2uK5eSl8Sh698ouoQV/e/l9D+9+7/+vxXg/7JM/x9ZgcNV/9cV+NN7
/vFPwUmKL/h7/W395Yol5QiVq3Lg1/wjOEmSjoRgx2PprITpLPlM/1l/e3+ZFGUOyALTAnkjJDEN
/1l/S+8vQeGOr9YTlM3UA/+t+ts3lwL7vyCTfb6Xw9rRMXmEW/Y/IZMzpEwUq5Sj3QgdqslYxvkF
cTBYG4eITj0MyctoZ+ZKMgFi6xAkYs0MykQKtJVkuSYhwLGYoFVwjD8GKuo3dV7z6MVfXBY8BMEC
AB1kZjyMjKvDDcpZEKl2stUOTo69UvKLnM/uZJfQI+Y0vVeTLLcgayPSF9nPVyVFjWXo7SzT6G5Z
qKQGij3Pq4ZVLvpPr/N4Qgz5/WsIPG5jlNwXldc8u9a861plnYfafHfKCJ3KbJrkrgXGlog2vVVM
yorqQgt0sbsR3yhZFatK6ok5Tgw6tO3uGlADp0RT/DeBK1czT3DbAehrzQ7bvMzt9sIth6cJURQK
7+gzhfW3M+z2k/5pnQzK2hotTiQzq/C3Y1bZZC6KUiybchvUS257ac17XVbjzirzD8TT0Tkdo6uw
FOMae4r3euAYNOvkTyRyycCkmh+aUbwUImweXaaKVcJRl1NatR5fS/BBfAEPb6090m8eWgt+bkWK
O52VKaaIXCMU/V7KupBBrneN0QUwvJ/Ye78rkeutiQAvko3+xeqviWbzN61Pj3DGCx866nYolhRg
vZpZgwEKBAl53wvnrYW5uupEx9CZBzsJ5I/dHCInSxDXi659iXLwnqz5G/7ygqZzPQR1znySUVjv
PnWyRoYgRLbPPE3TUMclc3S7Jq21h1Lr5+7J8mycvbRZRmD0JEsVzX0ILI3jseShrDyovanTrplO
HPpY93eSPsAyjB3R4B71gQtXo1Thuhm66JLTPdznPqA6DC0khNKYXsZW7mds/Rf8tL/DrkILQGzR
2sIkwCkXFFs7Co4UfgVhIepT6eRYyKJ/ny3Ij2CAuqUHxLDG4uaITn+ZBVbXoVbjs0TGGA3QqiK0
Ek6O0Mjfy7h2N22q+ufIz4szKtJDELTXisnoijZInkVcNEdoEPHaLpB1GuODnzSvQNnzZ0LM7sm5
jC99HRXP7oXRnbMGJjIeKhdZp+e2/skpLo1ZGlvyTJFVht7PpIZ5x57uJU3M9g5o6B/TMdlm6a44
CrTitLEeFLJ4ZJ8LC+1US7+GeFHXu4bUj8d+nNHwMmN7s1J9iKAm+J1z+34Tl0TL1pbIdxzts1Pf
rNZPbssa8jaFo/mggWB/vwfEAr1FDm8Yt9q1Xj7h+8/dyDh0ad/c/+0TcJu/m1rI0/cH4YL0a9mk
9DidmikTwmIlE7K7KtfGK6hD91z3UfY2BPd2jG8onJNjIk0cGWDrUR1nMC67u5jseFx4PZAUO3xS
XaUfmMId3Sr69E2qdFi2+RoUbY4MEwg4QIGUyphZQtYA1UKYuZ9Sh9xP1BUbMVn1uoOa5g7UV3ME
TSNzmZ3KaDuNDjEWqO36ovgdu+1vfO0ezz1BalVcQoQrSMVKiC4eRfrMOO9dNaI+wH10BxeRmsKz
11nFIdJ+eYjn5Gcm2ZkGX8jHwrVtYUlIG0LIaaR2vWdBpx+pAGRHwHQcMK7APpEUJrj6qTnkRXea
JPtVobp5+1EMrYOCP5LH0aet12h+wA2yQBbi0yuieYvqVuDqQAeVnBE/uuus8wAXycsQIlxy4gR5
qX8bovw9NVm6ZyB6UoqvIoteEXWxwPWcT6TLSG4iCj1TeNyDeCRU01+mproaKfeHV3c3E1cImxcY
2eSO9evYS3dcruoAMBAjEmFpiBfeAst8DUFqrllsuBtCaCAVsoZPEHTBdf1MwxKoi6cI0Hb6az35
yLh1yY8pYV67eDkDf9EgeSwNWUtWQf2zsXNyvIIK2SBMLNOOMC16i9i6WDK9HI6KrvAVqOORSLhg
5/Wl8SvuyR/VhQN+gbYmNbCd6Ak8YCpvKAqB04JtqEruSZ5c9N/qx+hELRpCal8MkfE2szW2VNmy
rK6qpybv1c6sEMaYwJURga+F1MaqKWMGtmNkL+HH4QPiU73a+PKuiuBOG0xSCM5A7W1Er1YE4W6O
BMkTsBKZJXEwujkKFaTXa7ryg7fG+WUy1cU4o0MgGPocktOF1WlEkHYJh4oF2uzApp3iaR84THxq
ZwWZa0DP4i1XejIjcogaVkXk9UadPMG4KP6DsDPbbVuJtu0XEWBXRfJVItXYkvsueSFiJ2HfFXt+
/R3lfe/ZwMYB7osQK24lsmrVWnOOGUniuvcL4dJR4MbQY8SFUmXcJxve8K0HBTUHdItWE68WkIvg
IY7leOxa7qQG59B+Fb0IaexD3VwLCerISR9QpPnRTPRVsyTsj8QJNnYujxDc7GsBkaXCjrA3lu5M
wLh7yM367NP0utUN8jK1Y4J11EWJdTz24xZtmLnP6PvYBbCfo9PS2MyjCMg4desJmuLFnb3L7Hpc
JZNf79VhGVBR5dZNAwwGBfjU3KRx8NMdsts1BTiWZFi5J4Jkdwbr1cGbrEsG8gXXGRC4wWHsm5ZT
E83mj7UxzHPiODLqMrjkgggAyN8UQgDtqg1C9zQhq4AUC+iFjt4gxBENBT9uxgptjhx0ENSBgAY7
zlGxrdCPpLdbENwpuExswxgEqoLjNNHa9qtcm99m2jxD2F0OgZKnkWhggN2rheKYnQu3DSdlKz0u
Rv7gGYyrerHFu23GTZgU0cJAD8GMwOVpYRTwXYyKrspJwO6vuKggw8ZLfig3fPINblIjs/8Y3tQ8
9HBu3MA4+fOjGKzxw8kxDtu3Xces2MgBVCKMCOUgFej3hYBiuIynGF1f2HNYL4aZ5MMGL75bNa+N
57WPaeuE4EY+g1lON1XdXBOrNE69e2Mokd3KhEx4LmZA2iuCu1YeXfBaSK8RW+lBkqStOc8qPg8l
Y7qayAcfziFCgO1txJN+pXxKxz5FUMjioaPMzBErIz4va19VyJSdfmQlx+AzWa9sKkclp5n1936p
ECUntCjogULVnjm+gnntZnyxa4ljEvQPpPfPtsswBjGmPRhqeinihMqnQdjVnBfSrhD0g9zq77yS
bEwtl2vcAfiI1508yNidixi88m57Be5uyn+JiQpgszGwTcJmKKRl/XW9jId148yLcCZMccHfDLU2
/412fxyJ7fAwcl1ItW1hObn7qXK5AjoUHlV+roh0PAeSZq7roIgFFLOp9ghbNUyntn7ulxluSpMn
ZyeBtQ7O+KWZ9DZsNkcPTngVmHt8A/MTRUn9kqLtHkkVJjEkZ5rW59e8cfuHmn1yX/awxVWPccWE
Pf+E02EkwsWKJTwcVuu4h2QjrPzEjz7I2Vof0Kj6h2nAorm5xhXNOjAbO3n6fmig7VIPDD/g/lJY
z/nz94NhI7JRalGhlWDK6lgK7/H+pveW37Fsr/10NN3+0aU4uyF8s3Z3DUsxO2OWnmZK9n/+1VH3
3xeet109Dhuy9s4pNMWoV3S6MvPampopCWx2yONQZBM8kpoMkR40NzPI/lFm/nABcHM/M1p+9Ejs
PNLzlehY4J+3mIuahD0K/93TmATevZSrf5+odLonULMqJAGUZKRPblZfsb5mJH/VyN/yybnrYDHd
aZX4tazvvz9ANkOco++ux9z5HmjsEbumKJgoAo3GfSKwzfJSjgRcCU+SPENJGJSbuCcqTfesloG4
PCOpOcHkn8tgGW+Uhg9BykvuyIpQ7Vwbn/wgeUvmKirNgT4R+BnE/Yb5XBcTewpJhej0r1XiBHej
R6R3JeJgb1vJ2e3e/GqtkRBl3l3mdv2+qFlVLMUVQA7CEtosXUevIuwgGamAOSilb0Yx55eaGOp/
PnQU54J6UxL5kXHZPJSSyfYA8uUPx2P4xrDU7nLTMc/chxFMDoTFaXW7knFTC69/IfURz/jfpQle
R9wlKULD2DjkYntkg34pVVjmfXlm5r7u3DhvwSwi/8oLz38IgivnxGnv40HkprWHu++HdZnnIzLg
YVdQChi0x000V0A6uLj6TBykECDnYB8j87RJHmjYPBfTnO5yxtbYZ6o9cvZdp+v3uEzHl1oZ98U0
QMoiomlfmxWeibZFY1BV4thmpLAgXXGeYTMEjzE/hE4f4jqgKMih5kdlWXdByVaXAlEBK7B9miIA
ltVWf6wNklInBqAAgpAP2Ao1BxVsEQgYn2pBue9l6i020MzVnUhxhDTD2RVWS9eIEbVkKHuuUNQ9
tVWNY6h54ez9mz6inB0DI191gtA7Y24fVGTOffOEHOwyxe16tVANP7VB51w5L12+P6pTl5/G9ZbB
mPp+efdQBtfDwFVCV38ExdoWLFJ1lt0YMp0fUw1Tl1maRhKpZJOjViPTNIH42RHxR5+dlExMgX4L
8bO4oNz22iTF208tB26Ey3bLm1vHPHU+HscUUCtod5vBtW6MEYyBuM+EadIEMDpF92MUdnGxsuoJ
18M+ta30POf2nc5k2HVWLCA2gfnLyBhJ5FRidh+PVgHOatV+VwByiLg9/9KlZI/E/Dk1R8J9sqTd
rkwTMxITUrUqLw90b9Y94SBR0ylYH8yBlo0MIH/4GfjV7ZC7ryUwkJtla3AMdXLcIcthCbZLlNZz
vZexeO0bwJ69BTgXHfucwfAkyQwyDg6miveQ/iPejdT+9GbB+meNXzRtbr2F7W9kIx9TK4f4hfGc
/f0j6cb+COIWMlkdkV8Z7Holl6cCzcWEGnFLp9eKZODA9j+UGsETl3/TODUvk8nopraTNZRiKM42
MtYXnTfLKpn/cmeU1Jg4pg4hAcD7AGmTk5BTDRvRCdtgtkhHTAA2JP6OPdgjLoW84RYACQtxiqpu
Q5AesSInjFtG+r54tmEgM+pKkG+kzmGZG/WR3y80hJ14q3+ZBXYkJIVYktB82dNWRGaOpIF7/Zot
LjKINJ5Dc7kzTTmGy0jFjyLU2CFPPyNfs8EHeupAZMEyqDVUQUllZQE33uS9XIYsnJyE+rPvfroO
PMiRnjZbkBQn1TnhJCcyNgf7j1ulL45FGtSSIiQWG+cYq/0S6XJaW4xSpp+8xJV3loKwnCYnEiBJ
m/Z2JS3GyukTdcweEfrUdMWbnVm2a9hoME3qAXbaFuTStv8wgvvC7doRKZcly3HzU0przsTJxNfk
GYkWzAgRt82/p7nnFXT6H0y8/pJm9NTfzGAx96OLUnxy5qdAthwzY9vfC0jzgPsaFpsxfdjGWN7X
8asoi4+iHIhJGtcswjNz2BjW3hAJ+yNwRxcxnJbrTu6br9rXDf4IB0xJ0CFzdWRLxKtu76wH3VmY
gEbXIqAk4xSEEoTra5c7/qUwuO+s0bquBhda0S31vnPTB3tIIhO6DCQiWA4potpmcO3DFk+vIkFi
Mon5NPnmbwiYxTF24FlMzTOBUdmxTnngFbZ3DIcsJmKnLV2cYxEkHwWCy51KCfCs8Jfp7hzCc+ja
iU3g6/wqi8Q8C7X6qKwqdGz8DWm9kh/DJu7ivTA80aERw9XM+f06TMnvosEEwDg3Jp6LoUWb/IB6
YxxG57hCmr7BgHubl8NP7HLFTbaWV9ILyUH6dCgZTQo6fPfmRzkm9wsQHvaWUdeYy3nhdLmTmDGf
EzjOQSqM0MzfXDA7B0Fhzd2GPsqnBRUjW1/c4OafhxJisEcri+qzvtKcxRLWoIuqCvoMqVEy0Dd1
I5AKESvqxHCyyO+akT+AY1LkyOXXSsbeca2J9pYDZAwFiBHu9OdEuJeSxY6E+fk+NvJ27/UkZOJb
BwXPwrVKCDFGAPeXaotikiPnwLIz5fkv6vNia8+UO/1+wMs/MMelN6bubJH9VsyrupjgUNfcXsht
yA5tV24naV7MuXschbOe05ohxZYhCCLRMovtsLXraW/Nw99uUNygaXXnVu+cxhE847jrCgf/al6+
lAlAGVOGbSxvStJj9qWLBd2O8W30iek8JN3wWWfibrTHP4Hp/Vp6yHCrWQ4QDkjxUib9MidLTZbw
6kMrBsKloPZP3eKF7LPF3PTLaiAqcIZjzpZKy0SoYgobz3i1veBzArrP4JVxrSGqR1nYT0HrFvu6
Y9iaN9UUTfF5mbtu32XSuo6WfOpHRdCbBXBmVuvrQL5GZM3xixV4n22WndMc+/WSzq8QNLojuhac
PsgxCTTyXk3nR527f3mzn0ieQkfLSuGgvqaZWUC1MZcrWs87BBD7gGDRKFlMftF0qQHLzEcnx4fO
ZCx0/YpI8jZjrmUM9Dip+YjYvhmdMbsZ6+Fcot8ksLwj4iBPjwW6Mgc205yNOWix3t6v+HnRk1jk
OOYklcIdTw4WpCBNLj0QjEIAcKIZN0Z8ISUxPYztDPvMqlmdAXuQx7zdYivFWTJ73bFEJW81JMnV
tPobqPZndkQHW8YTik9Ysf1Iy4GwkqxlZM+xhCGtwjFTZJFVdMTEdVDfSB8zPNWRB+fekVKN3VzL
vMXAKdsh3q3sRBXWHfymAhbSqlR/RPpRQCU59dlM/FnwJj6x9bTQKOM0QiSZN0QoJIKeTOEzF7Zc
+sFme9soc3jM6uIPkdbrVf7VakCv5RhAglUdBSI/taSG32L0uiKEMDGgExfoz/MhFvLnOulagNkD
oz55Py8zPqDAiUSnB5ZuYiDWlOhEOkmWt/TDShp/iTQgJ/3g+hC/lEt8mUGGKFKPBoNn7LwbNppA
jDha8zkZgkmCEZJScb8MLgKOBV2g2FCvc9xoYRVwDt7YTIekze+NThrAmGZrn9g/yfYubmgnGjcw
fTwI9DZwigNs7b9FEwOEMxu5b1D+U5y8BjT2iNaFRzmxbrJlPcY6dYm6fvbVY9HUv6rK++rouUQz
TNhKey6E+bJ5JowgJwWc7DsnoOh0QLUYCEH1WQl3oXbi+l0c52fvxIexcX6kS98A3M2hRJkBmbQ9
4ibDyEN/cX5nq4cdudzCBot75OGXZEoypfKrQY+x23p1nwtabbi303PT5ZwA7aPhQCzJxvKdmF0b
c6PzWMvtJ6ZZG6ekkOkXCaO/8ro3r/hwfjCWm1mklXZgzr97j3vV27WmFkOknIisOT01BC9TRLCE
WOaIU77xw9Skt+hTMlI6OjkHbYKGuYwC+kjg3ENlcBTOg5/tuD4Mnj0c6oy2XRkQlkbTy9w+B0Sb
zhzIx668QdevbwIT8LOwvMM212CsSwRMLY2K3Up3x+qdRxeBRDT4paZ3BBdXezhHYy8XKyJE8wkJ
e3rNAgQzWMOPlI1nD8roLssEUyH/I1ETdGikIBMQ7f1kCw7S7WftaDS7aJi0t+Zj1U0cjeAmjgRH
jHEcIAF+liZq+Xp1f9j5TCRb7b9aY97s5y5DrEF6eVHSS3EBPfuWSGnEtuFm4S9hoGejXSuIP6ho
QI5K3Z2zANEAyyNR8euT3fSI0oQbohRVt7HOCi7kZ0l4J8XashfG5HIda2CNSzJkXx+ITn9pt8LY
N0bwc9m696lsXAxSy3ub0+vVqB8QJG9LnL1PPURvE04YoaQZ6JQ02Ysyvxvcb1BtgVReglGaJDbM
lX2nVWczKdKTtdnPgriRDGv8o90fVBa/wKEKTm1O4YrWxDkgqwu62ATqyhHO9NxHEE2gDeT63M9W
+TDhKCIDbDdPqbX3iTwmhJdFaMhBX85xdewXec5zNe9zYX2mFhUE+IJdrghz6w1eASTLcEWmky2q
vc85EKwbHeqAE6wZ9K+L3d9P7fzpjlzw48D5rTERhnOc7HaojcxwKl3vaIzync7/i5VU2V0w+Fc6
LzTwt5Raz4sPpYc5kK6vPPSDG9Z58FoN9lOMd+keqM+NcHROk+XBsUKFp8UMNpkNReiZnX0OyFoI
O/ux7QFYdi5SM+LHtGe+06Gz/YfyF3HdOpLs+vHQm8CkFkqZmunMoVzoZC798xRvb+BByAVNYQ1a
ontJkuWe7YUkVG/i7Ge8eWkZoQNJ9Uix2MeNU9M77AMEP7DfhsmjqTkP0LB78hyJNelL99FluLEf
1YgfpHePjKEy5BpTHQ6CUJw1M3+CA7njYE0AJc9o+BLtvMK4deX2wcbhG4WBnYR1VNrtmyxmNG6s
0W6HubZ1lh2U5Pe0RjFN8EEWJlVHj8UgO8/3XpA0MjWF+LEQcESLnGBl1f6N3ZJ5rgPVfPZSD93Q
cM860CbocohbsM+KeyZb0mmPHkURFoaGjiR7G+46je9g3jg/iWfLn+XbtPQ/YcNdKqtu3mtRPa3z
D1pZiER4WQ9tnNhYf8tLFyMQqwDMDvX2PQ7jtiPMPIm8deGIWm91aBr9E0cANIOu2zzGdr+viT+m
dmGvMA1x36x19rhshnXTsYE1wd5snPS5hFNljYM8zqDQIMWxepcs9mI07mUqIEcV0iDPolijhBHM
pMQb22BNIhRUoMDND0EyEmO3tH9tsJxE3pkP2OoY0anBQh9eQe9pDLBhkqYP4+Stz0agwfU9sLZT
BY7BqTucbajLVeEO9M3Jit7yGY+N/B1YwDTFSXAp33W4GvAirPDgt/zVh91FIHj3XpGTBXDAuJp1
a18TFwkRzOTbaVUvBbKro3RZUXmrUdZ2yz7HGLcTyJCjrNueVVy+boqjupHWJp22XETWUDCsUe5j
FZ9kEzwpLiYag93f0v0gvmCgG/8wb+a9qApaJpg0UGl1wkS/3x0a0+iQhBZfKiMubDRUuM24Arc/
uCqpb2GCpGCmd3SmqI78HAaKaNEci79ZYV9LPAXUBDbZJet2guYtH7p+RbxLb3L1Dmxkn35QYnib
CBOtZtLDSq0+FjpZ2+hvpaKunc0uJlZRlSDZ4A0iXwT785KCACC1DdihPeGtWMeHBIKj0ad/Gsvh
zNWRpZI270I+Mb4/pD0L/uB6K8cCSgNLZtcu934w1+uiIgdM7zoGE9Kl+9ONPv5S/HptTXls0EzA
mfsHn5SIVkM7YUeMu5M/+gc6IfNtMxoTb/MxkIt/ABmJHPVtRVrtaOtsk/RvgTbTMutFgIm/dsVn
WzjzS9aUUzhpC+6izbjOp4kzt9cW3UT3JDaZY/DxpydHG3m3AEsvyY29tvjm2uxr0UJ1tf0XIgjo
FBzBQEsRo2mTsKftwog7GW0SUq2NxLQJd3ZB1LK2GHvuL0KMT4G2HgttQs5xI4MNOUNnXZgbb7ds
+kB2k8L6B4zdY5vZu9rYLHE4Y9RgNtTdcXpmJKdN0Ba/xw5t5O9VG6Rl+3NQNnsAIVGhb7fHKqAX
PU2qYOM9d739Ymq7ta2N16m2YM/ajJ1qWzbXwWHDp516GLZLMk/DVkmc/iZ27gJbN/eptnhrs7eJ
65u/iue56WJE2NVpqrv1CFzlOCDysHCND0bNxN/Zm84Gt9ijC5/n5YPfBvWp78zlmGg4ibahrwYI
nzpYDZLvjFs7pg9vaNu6xvrH2si+4mhX2tre4HGHzbKGs7a9J8vyVWkjvCOxxPOd1lOnbfLmfJ5w
zScd9vkNHu4hg6ygjfUCh72jsNrjjV5pRqgfHi78WtvxO23Mzzt5RKt3zyjZhnho3VmB8M61LX4t
4A2alNgPwi6cvRXbL4aV32/LBSgmsD58Dgek6/BV3LOPri/KdotGB4DNBMcOTWCDKpB+4wVQEmFF
WNmE6A5oBEG9ZS/FBLmBqjhhHrXJSxxUfM/uYdIIg0UBMyAhT+1LDTjoNOqAcBz7CNc3pWoEhDCa
IBGox4gD2H6hemaLh5qQa3xCXeK7dX3XjMYa+VVV9HDgfEhbs9Y8KOEwukXyuBR0lQptb8Zu3dX1
XQe3geQMnE23g6Y5BC32f/gOmQY9+Br50Gj4QwoFwtA4CKHBEL1GRMwaFoEOPSPLG4CEq1ES9ATy
g63xEj2ciU0DJ0bIEx6b5KJRFEJDKUyNp1g1p0IDK+h1RoOt1MHrspV6KT4Mwovhr9tfvgZeFLAS
NQBjmMlKAIhRaDSGqSEZNbQMQ2MzPA3QKCBpLBA16DPA1N7sB6LIkeyajHMd+BsLkzwkVOZdC5lD
QOhQGtVBbJ3cVxrfYRBwjAsiPwHOm06OhnwYswC2Dfdj1QCQClW5BoIIjQZxNSTE17gQE25I7MEP
gSOiAlRpskpPwWChQ8ci2+dYFTe3PpFcdetk672bMR6DMbsO7gEGtUMBAZ+zV/sOlG7HBJoDBufe
EcZJqmEni9WCPQHThGYoQJ71arf1k9v4faQ0KmWGmcKg4i1GRkMQbzhrqIqv8SoWnJUZ3gohMJD1
NYLFzoPTCpOlKoCzKNuwQtc7K8cD3q2ZuLxhInTJTWan2fmiu4NuBhee7GN7oBrdVuYDOUQYBozy
1tCQmMkGF7P0fXX0NUJGwZLR/jLNtkNMBGcm3QDOgKfeTRBoyITIHlYNpUF9RyQTmJpeA2vY/fXd
AMQm1Tgb7lryTL4RN7BuXA8zLAOq6qEpboNBS3oDwDgbhByAbGA1v6E5Gp9TaZAOOeEMw0DrZJqo
kWvczpIB3pkh8LgaxeNqKE+q8TyxBvVsEHto3aM1yZ++H2qktZ6G+/ga81Np4M+8tB4I+MK7xO7g
Xb7/9f2AR92KvJxR63/+4z8ffn8ykUQkvzq3/37597/+86lt5W/7jBcp/M9//OeT0UQNN2rDCfo/
vxJa5v/7y/373PdXTR2HVbpq6+E///Gf7xlPxXC0hvHX//ZpzkyQyfcXfD8UmbqpJZ2h/+1z/33O
QOIcmhPHoH+f+/eb/Oe5y7LOrIj/8wf9b5/Y4H/eIymI/z+vj7Ka8TwbBfET/+99+/f1+fe52u4f
YVidalItLrOdi4uCXz3tvj9eYbqc47795381iOPy/by9MDg9zKWOw7JmM0SRJqPChY3p+U76Sr4d
2auDlZy+P1w5SdkuQhVj7LRBqglCAqarCyKsqIiBDMfQK5DKop2qP2ymyicys4vDNL96/VI+jNZc
HVPMabdOO203M5IYF2dQJIG8fODLPiixFZ+qEfY+b4R1Tf3SuYMTiKVsRUiVdMarh3tgRzhZdUf0
Zv0MVf9OCUzc1gL/3IMFckvnxN/F9NYQTcm3lDNU2K60SwtF3rEcc4anTX/rLs+S6IXfOcMQs24u
ABOK+8alk0fn77Ss1Rl7zU8vLvhjCsKWV9xe1qdBU/zWS4gNRmHY7UmeP3amk503O5NvJzHQD6In
REwnez3Lmu7sEFdD1xZ9Z0eq3QA6QgJHzjL7afEyJPbgXela6l2xA/xaDb+pfZwzvuYTckCGqi3S
iyU1PlLZfG2WmUdqAcaL/ikHq4IpzM7rM/MZNKg5o/Uqw0/GEGW3LtvBnqdPo1PQuqPKNQgW2BAj
6yJYuVkYEGmJ0FfQHDKLCN0nrnuxrtjLbTpuytiPHjk4jjxj8P8zTHYQxab5AUI+Xriplcx6zojj
gdMX6RkjnPNhxHlgPqaEuZMG7NgRKiV0OMQII8hIESVstDdol6LL+8obrpHcNZ2DGq3IXNiDvViM
p45CPeoQF7CnU5RM2A1h9vLtGP0gRSM/IJ4TrN+0uPu5/3AkyUiFYn6wrr0ZKkKu9zYmGCBNAcyb
AKQG63DSg5/tatp6n5ljY2mWNYer9EYY2dl2vHPGzMCPQeYANstuKMtiB03Q4t4adJ5O6eCeDNv6
ierDBHBDYp2gB5NuGFNG45EIeEY+Up4H9tsD4HqWJvm+VkNz9QwElpmYyEYe1MPqoQQZV4/Zw9gQ
nmuCppMJ3omVXT0PqK3Y6dhk9kOZzAfylz+y0j7O7aBg5ZYYwJorB8UTenC8/S1mp1brNzJkbWmL
k5PM2AXHkWoimQzzbUCkksY0Opb9UlecWad+oD0RuAd8ifPsgnwDy3miFt8Bth6iroNGPvZoIItM
/PXwjHLhItQiUaHc1wuUbhzvewYgaK0GSsa2/mrdtTmnZvK0tfw9TazCYrPdeyqIEiQnrD8aKfxZ
MfDjqM8qK5QkrqCFxqW0NNStzGQjMmUeu2IyDjTNEAxOf4d+XfaUeSgoOgsLlQlO0za4ZWoAcHkJ
yKXOzEOGx3sHKNKZ42GfYJg/ZCantKSuX6wWvFrWWHd97nCMUFsXobDJQ8ugD5YXc3BYe+6ApPF3
qq+GhxbQOdd2jbuuOw0zUGfPad7NjSm4H7TgNo15pzSfwUpG2LpjF3OBjRcTxJ7LLMpr8afVTv45
LHE4GbOiW7YwZOfoSg64Zvh/GDntEi+l/vKlemoN2jBmytnRMYkHTYimPHYW5c+EoGq3rPnnOKov
ryppFDnc3c3a59GQA2B1WXmbgDH9ug79pfY+PGQZeNdi57QxNddumzUCgvs1joN5xGiYeN51LIOo
kwhuCW6Fz4LllOC6J1z2681Iryak1Sf3RfIQMEkl2tjdTpPr/p6G4cdAY8CfKcHyaoEPWi7hGChx
XIfsXE6ls5Pl0pAmdjWRR59Rn77hQX4vFnZ6NTqHyTLeZmf64rD4VU5yQfmExcvHMGhPNERnJOj+
nO4zI6GRXPsHuYyg/+U95TcDQti7HKAhaRGIfXalxcGoNMPCAY2O1oHcEYfaX3q7kezE/fdV1szr
CC0C6vna9H/0rzLK+t1VePfqpNaCBtqmFmNlYtyXonsivzS7UeVMIseCrG5rna8uA4PrZzFUPDp9
KvWjLc9Cp31KyUOI7GR8rg3dNG3pdw6lyc8VP0fxuZR/EnP+NEx09FbJ8ogsKbMI2nAq+sM1oy67
4JonARcojelGBnS5KJ66w9Dl3QmO0vuKQRudF25gyFkinFroAXOOjjodaHPL/GUK0qdJSsSrHctk
IxEVmP3DZC1va1HRYAJGwDT0yugl/Sg6BDcOrmV7Gq6i6V2mSFHsSQGTYxmPrVyJw9vKZ6dJkAhZ
9jv+KEms8zEfnC9vVj97o9IjZUwDuL6PzBJaZrDJS1szbfEKCBDl6H8xX6O/JEBb695UTkRkhf4A
mcM9Ib3ebUrM395yxjba5wWvRSCWW0WeUZTU+Vmx6J1UOUZd77yaFs0vsPhJaCMiLenR85GgxDD7
v7Zq7YjZd3lxG/K40F0EHgMARF87VuxLkXTWyVpuaAIvu36CoLNMPhiXdtmNmlJr81r6hqJBEzRR
NwjwnnREZlhZZ7Vx0up0Y1Lz/A3E+KZCMuYTjeKlwbVM+xTTLDcpUI+wNyawEWueHwevfrXmyQe9
6F6Cpjtm/az2zogkDyEqXUfktL4m/Lser+94hnMLtD9DGmGCjyqaNlKm78GLJbq9aNV7xR0emg7n
cJKaTgTtkKADTSSXzYGJe8wpZCkuCyczzmobDiRGcngkeH9HQcyfe4+8kSN9AV3Gz9JXI3sbiCtj
uUtZl2dCaFReb6HhoEUu24JoPWiAO1RiP/0ydY4yIMAhaGk/k/B3cXrk133uoZ6Jjd+NMD+7EgIY
5TuJPjbI4RRpOFYUN8yS10Zlj04pfuo1fqN7cvBArp6QZu0KMdxVUjwzVZn2yvERS/ZMvDNFhyNm
wLYUcRMFfc00zXBvGtt0Tq7y3oyZQUA72SsuPvuS2ciMuvEuQQVPDJ4MJwZre1E0MO7ZY9w26iqq
uUEURyETk5pjBPPWDmTaukuYQVlTt66qyv0akw8C+Ig250T/izJ73KtxOHf1fFfEgrViAQfkdu8l
lBfO8z0a1AofwTbqpYVfYmrWE36NM/s7QSZl96PSoJRuEl+b2X74SYskJ1nPi3euYJFixOzIggRA
KxC1z6lF2MaCms57tEhSeqd6Yf4boCwsk/V3zoSOtl2wvuQo3VsXHJfqhi4aUvO8cDCMRMr7bhuw
Z1VKIIigK8C476hMRpG1hBtYZONtzjfY04Ze0F2NTkr7yYhbYEeUg/PA+9G0dGcrEFDNjM66sPGg
L3QVwMn6PUm73riwR8mZBqKH7OVcPqey55LZSmZxo/3HntwHhDaADewyctQkjtjufgy0+I1N4mkV
PUFXo5ccgXujdyEgKB2PxhTcIQQ0kqp86BqguHL6IPfPvpkqSixoupEIyupm6WOH8Tw6mdWoYCgE
7sPtQHRj6FvktFXjX9sDHK8272I6bnPyhkF7qMf7rRbJ0S6nW94Y4+ybx1Uk6oFWIxJ4OyKZ3Y0y
9ZTXBW+BVZrHdMkYqJVGuCk6SHiJ3B399QFymbmjTUNyKKX2vph+tb1GViXyzS7kg4MJIh+I8dmq
Jo7qvPjB0GIhWVMdMM5Wp5jdoBqmc1oJovwaFg5XDQ1RaAG+QFXcO+h/b7KsbW6+/2W3qX/2GV7r
px1D3iWDD/80MYi8cq0c8Bpx15DcgV45DD8DKjdR+pwlRpBYnJB6FcksIwJdrdHgNvQm6oxKZQbj
kdb01yy7u/l+sFujI7YQkjqFBWVsdRMDEhrtv/VAFF3dteGaxLptUmHb9wQIW/IXb1xqmxtrXVVU
29sfo4QZILfgZ9HPJs2v9THPkA/DV0WjsSLw0V/SEkv2z0Ne1gRVSKbVA7rdG0t4r6A21oMYfS5A
jdPInawPN353amqPFtSwrWZUIDtPk/ieK4P46gH6n9AvThA3y2kzsKBwICG9qs/IL+SIFDoNC6lI
c5NEInTkmW9/rctqhXE2UjLTWlmzJtMzxhsFEAMckMrOg1XRn/WZYw++yMI4NllKCzSZOaxxTRUh
5stiMkNoE9VDgOt5iT1yJ3VbCKXO5zLTCA/WUaI0ngENzpznUgEGPCau4BDHrGOCagfE7ozCpJc0
j0TF+BOHHQjyXS45Apdo2NOs/MorhrWDJb/IjyaYfcJ0AogpSqbpObAmdJ5y7WkIssAipDrby8JU
gtLbH0/YRAeGTOfe2i4mG38F6yAEsHTJiX04Zcl4EKn6sp2UJM7sCwGiQaGr3usUnIGZmdSpCwvr
ROwUvsJ1zj+q8+AYxwzIFBVJ7R7wkYZlMP6WHQci1/g9cq1Fs0Q3mXUEIQBooqkPpjMf2ORxUb/B
WgshgEv0jJO/K5i6R3gACbHJ8ZsP1XeEAnkEwXXtsu42qAckRgIPjhs797ELJ8LkStn3ODiZE4MZ
RGc8F+7TvBIz5y5LH5K32UMJjOJmZdvJBpyAIzf0uFVvNaFv/QYD0W9WIo2ZMppDjjRoLF9IOPjq
7YubesX33zl5uCw25d5lDbWzlILddiyJzvLeLB1PQU3GBWa/IfFv9rUzE/sIGdMGnMUc+C22oHqR
ENEhRMuuaJEStznjW6EbgISwJk4j3CaEWsJkTg7q/v8QdybNjSvbdv4rjjM2XiCBRDe4E4J9I6ot
qTRBSCUJbaLvf70/6Jz76t5jO/wcHnhQFaQkUhIFZu7ce61vrcoaGnGBmpHFFA4BSsOdHiHPF062
tYi97RAYr8WQ7BKYLJvZK4NNqEKOiX190rKu8qd2uvT7bALt7Rj6rzALEJUGBdRJKjwi6R9DdCiP
2OepcWCqFvrFtpa014a5Rt4Mx2QC4BOX/Jq267y0ws1XZkkAjdZsBzJdkjFzENzNNKxzQXTlyq2W
Cm/M7tuBy7GPJa++YKPstBUCF0jCtEZ8ztvapnQtoCXGDOWjOWAE4FWaYISVCuemfbac9nk0yBNx
alKLqwXR0tGH9JCB9su4U5bFDWRRbSUmzziiNCqF3W9UDW0moEUGECY/hNlJVKHDzMUpdpQ8qIWo
ubZuWnEhCdotcyM7Er+cF0TPNgVN9KPXa3UutPusGC0CQ5Jz49afqI0eHBvG5Dx9MSAjhgPYBevw
LagkMuBJQrdj67WUFdowSQRjqOwXJnR4FHWmIG2vrHXjpkhQ7eRqeIQaK3dpALkKKUqdrmVMZKBd
k2bS0GPhRcJyoMhTma0ChS88DA1/btwFYPcaY99FebArx3nXiPIaeXidEred9mER3HDWcvcaXbg1
qYZMxMDXV5x6kkxhoWPay4VPEiOLjiiKn5jPCXjpW+egjec+p0+8SF3ZP3hNx5Y9PNlOaedtzEow
AaWwZ8FV29F+dUzGt2HBvF3aHIJNt/xohAlwiILKTs0OOgOix8KGkNSkzEyyrAGQ7FKJNqCgkpHp
QYWeL5f3nSHUqfModaVAjjeP2rBOo2ZvufV4GxE8gqqIwfrUn1w0eavWTI6RRulXKJxTZgu2EJUV
LUROCdfOjrxtSQPkUCKj6mpvr83RYTa1cjd00NYmhRCFc9K0DkfifkeLItQY4k/CUHNg5LBqTTiP
dJ0q59LAWsXUzsDfrmtn684ke2giwxJIKNLKqcXatS22NeNBMOHwahivpPoSJFx8jKMrji0v5phI
hib4vVLE/dRchb5Nm+kapcoDyYxUuL7NBg8qobh2JktFkPfSD9mPj9IAzNeJ5j1gdL2dK/dJ6wr9
1jO0+6g9ldRo5CDa6F5N0g+NUbh7YYwvi+M67nrMk2zSWsjr4nl15Nd1/mJJ85KEPdrm2DxoQ/Na
sW8/0deJ1gP88Ks9DIxp22zNlBT+bu4umUA/3HzEPFdpC8dofMh0zDg6FCidEmqD1+fWTYuXIJj3
xUjsnNQPDjMnSg4O2tSn7DkeinyUKXrBDlrnZAsn4401YstlqfR7z5zXZMh/pS0m/7nP7mldEDkT
c/bDFWqt4/ZgSjJ2ZH/rLdFDC7dHU1DRWf2szewG50zRRMQ+VWSxvUeQtcegibU0vbZVhLJPJft+
qngbhDWi1QJ/wZDMateCQEHQN6y9kXW8aMVPK66LbeHKjcsTt/T2Dk3nPGDtv+lGtkLdBbFMyjnK
ajnAfmcf4gHoEeGSLnBIY5gfILLskESZ60R/HlAj+x2VjJ9U9aayUobXMMbPRA1TqpQlXd1Rew9s
FJSazSyejs09LUt+qkqdIl7zjeyrX11p7bsOFahpiFvDxIMchGy4NVInACtasrMautwecuIuNT7K
KnxFmkDyy0CiCUQm6BBUzuMOw/ISCi0RaVG3oeIhbpY2w7kbwRvU4/zhwTxlbEn4U96H5Y1dTJfK
eJ4SN1jboAxM9yaJq3ST5sXox4n5sfzJuthhjc04WMEHwDPexve2Zx0MQ2ogPtncYxOlUZohNEdW
i7b3R42Guq5mtUnCYd4mbXnpFGBuy6n19W4i73IbisnYc2AJ1+GrPaJqq7lE/Qzh6hTV8U3mciWR
Muxhv5BPQjY1wKRZQB5VzwXk74Nbg04KU7kEayendMyuYWHC4IZBalfTR2bzuqUuvEnDczlEiuFt
bp2dKCd32yH7lMio0wxxN+bMt1aXxa6Y6ZNZletuEfGlK9uhVdxUi1okQoU6w1wrwOH0nOei0h6J
NpOSoQReaJcoAHpRXHT07c2tIazEbxFXioKYZkN69S6p9fehHxwUnRoCEG26qqoad0RCTL6BwpsD
NOt178WgPOMraCp1GRxvCxc9RQCd1QjadmkHPS0by1WFynKrCiKhZhMRWtUfjaXg//4vsKZ/3p1o
YCK5PtDomEE6zG+zAmAdReKdP3tybWPR7OKR0n2aO3JTDWI3qR858dMizLQSgFL3mQvefnJ03oiL
vbHCNNgXvK18NH7oLdhUXI4USG62oN/cbZgvnrhd2LeKkQVkzFCjQ2rX1n7OAIliqSlWPScEmsrG
iUgRtAR2hCAl0W5bezgLJ/+gxXx1iCTZyUG+1np9KaQ7rAaVl3B+A7gEb41Bg08PmsInE4cxP3oY
t9VI+5yilRiM+6rUnslJ81BDaPlGt+vzBIBspauIxXjsjjZSHPKwtE3PZgkdMDwUCJ3WGb4kru1L
A2LVKU1zHVlEHTIL/hwlg1AcH9XSXHnTKnELYeQSjfKXqKefsTc/jVYYbGWSnRMX71b8jRIjcG/d
y2WXClATa8Im+Q3WRc8mYARJsKki1z5XHToNg+7Q3E4HSHgR1mgM4TFqwUIHn0JWjc/uQwQHFZhg
eO+mB/AzwLa6JRl0ru4gh32RxofAeDCemryhPW2kj533RtoI8FkLoU5K053JPcRkDok+jfAfUeaE
AM3ImuZNdXSMo+vglYES+J09fVZ2szWikVytX45Eill1WoGY9lELaDcpd6Ccl+4yLVgzZGc+lmvJ
QW+o9O2IyIpmADRWg4sDAVuvBmukQ6GVRHWgj867gyc5ISl4IclCmMMSg4K/9O5GZO6bNuyZq9Be
jzqUh64yvR2oE85qmLnnGfPRkN8HEeNnvWLkhI11ROvpNMt/p6SfnHVuwM2zutjGkR2TvcB64Wuy
vI3qMj2GtbelWUZAYFMRvYK0Narto21gDCj6bm8suDAnD5/bFgdrx3xsa/fDcym7j0R/y01WeDxm
LnvtXUR84cpK70J98cBnLOiqfCUNeD7VmvkzVq1+bPrB2rvxlPojtGCBZpIyKb8kvZGCTfPtYRrZ
Kr9VYfeNNnQHTBfnkDACqlXydmLZhkRcGeFJM3NFZSecVT3ZznHEmCSapDuWc3aXEnizU7p9IpCo
5z1LLB7dqrXQcVFWhgESemK6iLMoVlfYyQwqxio+RvrEoTd4NJPK2g19ybt5mkghzbHeZJrj+HUx
lLukiGD80E0zcHUdUsu6N60Ga1XJgbwb0SLH/bAcD8cX9uOnJBB3ykDwOIfHAWUO9W+Mi9Msz9hC
rM05NJy3IurirZy029x8tTSVHSrH43rnFFYVEV1lw3qqcxo0XubGa4myyYc4w1JLAbK8wzEGwmBx
DczmAlPGiCUJMhtMQncRXHT2BwCvp9STBbqwYKVIAbxrQj+ImWbFxgB3JnzX0TQNCdjesBqewSEz
BnGzDTNAzTeHErZOORzMtnxGG/Wl+iA/1MGDCIbAb8G+iaDR1iSal2vPNIms9IR3gdWvO8YdWmVs
RRLjrz7SVCPPkdxrcrY38aZR067FCom4Mwd9Sv3FDD3eDYa2cpqq3PYxFPA2YGUglU/bmBNd0gkb
ZW6KQ+LSIAhHc096GDv3NFy60r4x+PsxSvQAKRZUQlaP1iz3Kr7tyKTPmuJjmuNVUmNyBZ3GiayF
bxqSbjDaFqL5mfBpDgkwHGjCZLmBR501RiWIBnNp+FawSLVcyk09B0tpjb+mxSM6BMsMnJlkXKQM
RkuUM1oYfTgSygXeqDU+2dpPY4CcLDm5T1SbL6AqVTW8zLp+HZVV7WNINrmGV7tLp6d+Ml6mID4q
J7TZE72X1qw6eABVdpIScH0wqhNMH7wViBTFxIizxT61wh74E8PcPisAPha9d8HQEm4L3i4k0s1r
3UqguXHM1ES5o8QgjRDpDKUmDoOE5G6rcSyi53YJA0bqTmqrzEPdNYYcwPCZ9rbBFGiYJ/hc3hs9
Sa53PN/V6D4jALXBcjAajMxzXJ5bdMzrISY2PuYSAkL7oQVNhcyU1o3F0lkZ/SugrvtkIp2lyG8C
wTGBPtRNSlRvAHMuylk2cEIztEguIrUvjTHleynGPQn3DB4svEHwVS/AmoxTE5ktqL6dw6JK+u5a
IePdmzkwR2m1C/qd+lRjgq4RUEg2Vb3B0xSyHAtcnFyLwKa7o5x1OsMJWi5juqkCBoWjW4tNnmKz
H8TZQdG2aQz7nSy5emc6fhUFHeGODzjkMZbMwbERnGLSGEWW5sVnVWUbL40W5H10ICf+fupa3rtx
dDthImRVzbFR8GaQI6yPzGLjhSi5S+h2LGcxNsKg/MHJzfRdCLMbx7uZmFuC1+ZTsqvEttcKLj/Q
WJlm0hah3TWITwPTHYvaCv8xdCurVyC+vDXSDhwXSU/gSKwhDOi6cV3Q3WdY5xBlzXRx6pd8WOA4
XuHe6gpOS4NPF209LkqBujsW8V3eNK8gugFv2SZemOCkO52+DSaCfuRconr3ms2QcjAsAkQTqJn3
NMufSjF7W7A702EAKaGuXh58WLQqaSMgxE+i/KEFjcjZYK78JJ+uLhfbRtPViz0/BKNoGJp/zkn0
CmJSIcmD/1pyUtJVynQ4lHe165D3WSwYBbkejMg5TAG29CXq0m5oFzlRwNkBPUikEzg+w1JaV1P0
ZhlAJ2pzJk+TxMwZEtfUuWeYQR9JWf1oNbnPcn069BRwVU9igcGxGwn9eI0k4NrB/QH8GeOsIQTS
i8Un3aY1iGfxlDokoeMZPgXF4xRn1UnO+V3TCjwHJlmCQXs1XBS4ARqgtTHRuaz6e6bHPwJn6Fd1
MnHCBneR1hJIjjLxfnB2WN5Sj0rVAntc+EwJNV7AWvI2glU0Jr+MekQ9mbPiBJMyr1IG22BHtotF
VUjQlyXqH2ZqpztPryjqy4ktgzzrd44Q1Rqq0oTQH+CUQJvOIqtMJt2pnjSMf4t9M8frJnCkr9o6
2CgiaFeIb3Z4QxjveBmDMFS58HumLXjjeq81eLE87EmGDt+S5mSMfCG4a/PWnw3bouF5EG1VnoJg
2XqrZB3Z7bujucSxxucGxddexA2wP0aNtE1Og23Ph0TGPoGg10EM93aSHWcF7zXpdH0nY31vxdmN
25LpnmoaOZItPn+SoNY2zsSpxmNY1U22D7WS5Mq231ft7EHSZ4FOJf5ulgDiQiuvPiEmPSbUxlhI
rF1PgUgyL9/KSC5h6wR0IUyw1uQEBt+463YryfZCKcREJfdMuGYIIe0aU+esz+Q3Ks3P58bacrgl
/dcosZV8lnCP1lkTY4uTBQnDcY/oh3dYb4SHyKLzqSq2XathIOPiNPGNd2aTj4GuLbYIBoyOhL7Z
8IMZcwAIHNh2hWGZYWm8J4WMnW4CPdSuXS7bP59FT4dphQ2Bzqiiug8B/fuRPeIf0Xndw2sOVeTA
yRO1O7ZX7Pq8zMDGlOPR0JOCNyvjJ+TWVqVeRFAJfCk21utYHvp+fohL2vCVHbx7Es9SV3WIy1C0
NpEe4NaCBSR7Rvy5cFsQGi7CO3PieEPXcqNn1AQeTBvMJAG7YYgOXe/sE7CsRVL7k8GBvndsdgEn
nkufYx5dVvRu+nCtPffaJfB5BBTawRmKW2OaudLpY4E9WylW77kEWxKY1C3s0xsw4JtAm0h0nK8A
KfyqYRqF8fPZZeLKvYZ1u0XB7pGtWxIhbKbRDU1I+l0V1LyypH4DXcCoj+IuHwJoDoQ85IXF3OaD
34OEDA1DYeoFkT++hdVloE1H0SqzO0kvJM/zfjcUA+11DUd6K0p8VAU6crMq8TjNNodXphG1Dpln
Hsdzknq3GqqRPO3epyn4mRAJjxBV09Z2Nt2pCMQW43t8rQ1vPtJaBwg6xyRun+ysfmTER3h0SkeG
rS/wRZw+TwySShoqkQV9vksFVWzlUuqlHxyhuAaqGBkTyskVYZKuP7qkRuklm3yWozGfJDQLKuFy
YOyj7/XFlmmgodmPKbPsWit2bUuQVW7CQGJovesbNrVBR+KCP3P2pzAzN3AqOOG2GQovc2BEUgEs
8/Xe2MdujGO8qW4wVNMfBDZc1tZJzbpFEHd2rcJaX66F9pSqbh/paXI0wP7wg1mKYlTWu5nOH2hS
ecjJzpEF6CnRoBBqWVl1nZVY6vgTZ2B1onPk0fKoX5Oofy1j0orpQJdcT7ROIh39rdXim5N0rxfr
fxpZyy9AQV6bKW2RJjjVXFFNFNwaHiQMz/skQtqD4aH/4tB2yvX53DjiU0kqyrAOjq5n8zBC3ThJ
N1cCRom2k/a4GrKs2ABBhOZX/dCBY6+A5g2sre3rUBsfhbhlsURU161T9xd22NOMA5Egj3xfItA3
HGSMBWlYuYEIQhvxK3tGuq7khJgEQqefzehjqsNQcdbvevMF2dmXCHKOiBONXpOca61hyJEGm9pr
cZeV5NwyKKwjxDUzror1CF8ARcCId4CRSIX8xm9BAG3T2TSpw9FEIQxdlZ16ddw0OQTWjKYQewPU
+aE8FbRDJ674CBUQL184MmMWbCrMA0S2ME3Dm9Jsm6OX1l8Jf79VVE/ZqmoCIlbr0CcVeVd5w2PU
DMjw8mzcVln/E90is09xjUdC/kwYSdgLG58mEMpNg2mCQTsoxZm8tQ1aYbN40trX2IG7oM8oB3J7
SVchME0zxvdeORsC+hJ6ayG+9S9Cm/qVpF/PgGIVFZJ2dFQy3dFOKXorX4WueTGs5VSVy7NRsHvJ
jN3UKnP80fU9VHy8dA0voF4w/KFN6be5ehgmcai8rWdyHKqs+khKVE19SPj3961mufX77u8v+f11
f/uS70/8F77ubw/7/h7fH9OKAAnj//PTfD/Bn8/1v/1Wv3+J399usawzgv4/vxb/y5/4b9/q99NY
+ZqAVveA3ZEepFb0jK0tyYA5ds38GGZMKxFSSVFtwQlt5+XzulD5UebZ0lVf7hsDcqXT90f7lp7R
6vsmvfgJot/yBX9+7d8/ioUObe3yXMQG64od6p/3/3wqq8/ql98fLLEnA4vJDt+j9cFCIvB9qw6X
QO/vm3+/n8A/IPh5GcV/i0pp83L/+6aGoOmvR33fn+xlSPD3J/i+Xy6P/771+5m+bxmJ+8+n//Pp
vp/p+1N/Pt3v+78f+fsH//2x71t//jfr3cYNh3fhxuUROBwp4EFhF8dEOVa+D0tuCrtCVPz90RZW
5l/3/+VT3x9llpxkq2xojqOog52ttcUJwfxPZMsvYUxEsD44/TGga9TCXIymmT/D8l8rU6CGyy3P
co/ARJiYE1a3QemLJZ78CUSG4CXsAeNzKc8kOb8VA3VV2k0jwRp7gmzvy6T8QrPENsjAgCUWp/CU
004vAgbTPboCzW4+ptmkw73wiSvVkRXY6jnRDQGY/yz/IA/tAXXiCY0REL2aWTujkWk1RMUAYwqv
KUaud4xO+qpq/SF0DdxC2V0I5ZVvh+bDNBjhwTuLiUVm2WXPzlPyGBzQBXGD8y8LbnAUC8T/Kzci
XrOqpOQUeVW58wrJYU3QUnGtiZrkG956I1nWxFKlaFMQckXJFmCL/kRrCPJPAqtLX3dLW16fGirC
Ks2XoWYJGRWR8hQY1wg992gJa1uP4T1iLpOBW/wzEXO9LvKhxd7ZEPHeb0A8PuVkRjAaG1CETDE+
3wbfrLQu+ozccJyTzG8C5uBFM+q+KaZPZTXCT1PMRzbpTzgltcchc3a9atqfgdtSaSjq1nBwnqKl
rM39oaYQbs2YEnz8aNoa6D3Ann0lSGrpiAfDYoQXWH0hMS5WXTdg8KaKJMz3Ek04gBBRC38IAtoe
AUiRZh5AS13QUGMa4IB1hF41whnEuFx1iObLCU+vVTBnRuCe/1Sedq/XwkROJ9BiOyOGqLobVlmQ
Giu4/8XWRkCBKkXbMGv5Cc1X/YyqJ6sOxAOjCv5lmJ5T2A8MPFe0st7TzkAsbcXmGg3/zJxTmu/T
SF64OSwHt1rbRNK58XrzXZDOQVNGVGvdyFDpVtJZk6cSvgZNz8WNBdzWLDZdhWbW1OVLq7D9Bk58
oQ395ELyKr0ZFKFMLlNvQGhoFJv0kVODOAmrfIklWTZ9Q+RiOt0arYMkppylb9d5eog09dNDZ+aU
uAyNKFDnMMpy0Nq7JGIIjEKHBsLAyXqw6SdDPXtISX7YeGaBqCxnXD96i+pJ3VtS+5qJp1hrwD58
igmixEMC67LgNnZ2TY2AgfPXey5oUoOiHlc1oGcF0+5WjyUvKX3MXh8Qp+NgbOnOU/mp8RbRAFin
H06cwVZsKDeSsdEw0iyQxnaLyLC2cYZW3deY1+dMy+8IXM7WadI/yfrZXHL8PKpyPWuKrcwYFyt5
0AkhXIFEw6+lBYsySDbMZNWeUNe3HGesX4gx27XMRXym8szwg3bvKkg4UjK4acUJzzXJiGb8iF6C
jr1JIzxo0vdSwBdXaLsWckdaWS+asfiQYoNgy7bAcFCIe65p0+96RoDWXm9BhM3SPup1iUjd4C+t
jRiBc7Eee95oDRgBi0dCv8wxH6Pucp9i192l1iUXHiWd6JGf9PHnwOwHvjnn8Fl5iElwLVYjR7uW
mZcQip95dJgQ90q/4WhBrg0b2gkT2b5Z+PhhAmptdKRtrCUBqKcU1+v8fbfhT3szmc5Movu8aosZ
c5C0bRR+y83v/2razgAR/uXD3w9qWROLVBCUQkwsRtDlib6/XpvrPZL84Fipuph3QnagNavh8P0V
Noe5hvL+PJFaWhrwGQLSeIH7oH8xulOjE6FbpdBgRXfuZ3XnQn7eN4Z5CRt5oGPDShlGOrnHrMe5
hw4OWGVGqp2D8Q8ySYwr8Cbt3ZOZY0eaC1qUdAyZMHspwAvD4LvZB1XWwxoXziuanTvk1/FOWzSS
ZlSbZOCBYDUrRBECq23nZvhUvGNPs3tTxumtMcjMLzgMU1RD44k8tF3RQznp/GENh/Yr18/KpE5H
YWk7XFfjSGU8hMc0jF/BlgWL3/1XZ8O8J6h1xWEWPRNvcBBOJoqrENGW2OoCpYlBK1lzIERMzBc4
XvAJsHSrtLZ3NBDGTSDELfEJI4ATeVehx13Dd0D7CM6Zd82hsu1P8nr2+pIDOVfzwEijfqkMhe7O
bvc8KYnXpoX80OOs8gP/t7EOU3XhNXjteueRn2cbmtanIZIHz8kvVi+HTReDMZrmFzVlJKHyAwrp
ESqYXa3ZIFLOYsuZCng4kbOZvPkCMcg89t2jW0Fhs6EakdaF3mooN1PRPumNQgCB7DgaxEZIRL0y
OJn1rGGBv3gdvQ2rNmgHEAFsxjQFqffbRuGfirwbZwlJYUSJGci8J0+72egSvKDb8SLKKLsLmPr5
ULzDtdPZBo5wMhYCcobylh5AZxZgLF0aJHEPrBmNMCcPzwS1l37Zx9lEwEOYYYU7Cn1nyyGlNUmL
0KLgvgrR54y2OvfWY+24715AmZpZ0cGhOzJJBP+6yY9C9ARq4fAsuu7AO+drKKDbdEP6SzfEdoEC
tnrzq7C7EHJ+9yNR9Z3M9bObBW9IQ+FWlajk9MA9czDyOTIjQUwKEq/6hP5e3R/6sLhrw7TfVJ7x
A+lUsbYD9TLZXCIGpeKmnh5FZmNHbi6w8R8L6oLOJlErekXBcKxxAa4iR+Lk6YGRIsB8bZU6jXEW
c9mK4GTX403b2h6JFc7zEGecGq3GpUZaulJkO8TtWz3kTyZBoI5pfeWK8Gs3N3dZW5+mhj9uIuyT
7QB9rV/sjAa9pkOMgUir5u4HsMH+2M/s/rnefLTaPrMNqjGPUnhoIcGTe0VuZgXDxcgLROU7J4Wn
2LuvU/qQ0UlZmX11mHMozYNbHhwBmpJOoPSr0bm4I9e0oF1BmC0ghSDPpS/L5HOsQG0JGULjjTCl
YbtBg5aEXKYckgEAUXt1cj3H2LSC6pnlyjhEvUtGOxPwIHKfpsgdtl0nHzQpzlp0j54WXAkcEKZj
SNdLwuVdTEdJ5I4c+elgTYbLgUVVi7fjpoMIsu07eZGZxIRnHQFxIvd3p3q3OLZMiXM7tw/pQLgW
IT3FuiBbC0FdBxt3W3Z3pNcNJH5QVcDl7CXRRfisU9YUdLcmCaxqcO45OcCnE5cmnCKs5/mGXxI6
AjQG33bdr05gcSEmepXHibGPSPshewx2uXcuC/ruRRLQq1YMfwjnY3Zbh7cEOB/yDGqt0Igw0rWl
RLIQFdU6VKfGGo7T/IuEQ39G/wn2A1xkFxXxyhPwQaK4XDclRSW1NqPGTUICxErLu3vdIKtjYmfp
8TO4SBijWvBqSIO11pZr5T1LLSAMOAh5d5Y/5iVkVevKLzOtL2peUMkUn3OJjVCN9KQb5578BkYv
pth5uAg2dvMVQhLSmbswjej7dTKKC0JG+CFOuYuY/lPdExfmwPxqOUeYcXyWbRFvCif/1fThhpc8
3eAsuZmsstvUZEKG0zEdFRJqev8EJDQEtBj4dq0Qt2Qj3GqT1MXZk96u876nY+fIppwOZQzz0mUV
kOFlbHRkFe2bZLuHIdnuGC9T+wNKAn9KmrDJLBY65I5FA/hgQ4M+j0ggNJE7l8T/ykLdsXuXiAer
T0awnG2xoxGbWNiUb9Tc8Xpoqq++w2njWQsYlKqgAwLlA5IAQR4g9G4wy8MlQxJUjI+zoH1uFOXz
MCOSmbofTSh/spx6fl+z5ITpSSCXo+sauLyFCkKyXGKqVfmDX/+mTED3jFP04eK2WQg62xyHnLaA
1LVC++oyt7zWZrRXuryde+OXw6DCH6NfsWG8zj3KJMbJLBA1jeA29A51hnySmeBRVGRAKovY6txp
7otZewPhyJBx4RWwvLKFg9jmlVWxfReWkM7mkCEuZo5N3KGPjO10HUtU7nnwWQ9jujUrRkh6KwRD
w7dywO+rOSOtu0DR6Mk9zkj5mT9Dtv1jSWn6/5Nntfssbt7UZ/P97X8VRAPHhNP/+dP8513StP76
6dZv7du/3dkwV2+nu+6znu4/my7joeRwkcu1fOV/9ZN/RcA+TuXnP/74VYB4XJ4tjIv839Nh5fcL
9fv5/3rc8gv844+HWL2/vQ+f/9ND/jPQSreo+1wKTtNk7kpc1J+BsoTG4iLWTV03UPkgvSbpFSTy
d2issP4DooNr8O7iP6H/a6CVYfyHFI5jkojksnTotvF/E2hlEtL8x3/7t0Ar00SC6LAV6bAhdJ6V
z/96u4+xFf7jD/HfC6+QhC0y0ZEYoza2LDs8b2l8o5Pwg/53jySALTQHVBg55H80aCo5eHfJXgto
XpG1hEcirTYugr9rYKBqT0GOXHkXFtsxMdU1oMpd5WnzjF2h2rt9j24sXsnBSbZjND009hJtQf6l
HyYZnKpRIk83442VTBwRWzJqrAFT0XztIyACbk9OOpVSdslK804nAsL3OhxGYTwwKgQ74qsG5DvT
iDbr9I3p8pHe+piGMnlqU7yXY17ZK6+R2nkgnHxlOFF5TWd1lnS8tDbi9Gub86ETGWWeUT7nmd48
MEf41ZnGE3a58tDZnUGKgNhaFgNw8PkL4ksZN6XDKZ8Dvj+O+Wnusoy2xahfsEaOKmAioVWhP8fj
yKwkfnKCN1d9uSp4q7QpeWWQYZeYdamT/clAfZxOu7JpeqiAtKXEWKMZ77r97KqnINU4z+apPDEQ
/xrssHg1BPVLaTOfIdHROxXD7K70HlaC2U8dpOklr2BdB5P1YJVuTS9EJPfSZTsAmsh6mvZyOzKp
2RpjXZ2sXMcpxciyQ1t9SZkpwUbQPwmWJAVXqM+wgOBH9YnGCr/WuaMhtAd6JXYMM54qVMO7qiXm
q3MHqLuOyPEYlJ+FMegHzktMlgf6Q0HFlaVqrV874RQuRhdw4wLCojlHZ4aciu5DZz4OzohqFurO
E9lL4KTq96pIqucpm6kayZbYwPEqAKmZG+CbtPdBItKNiV51OT07ZMytKI6cdcJZF1rUI6EEL1Hj
YTECN7wCBvZs6SBZcoGrrcEo5MQ/w0KDghPGClcHSeutxCZuLCdZc6Ax49ECk/XJQJq1AXBBMVM5
GzWE7QYB3yu9RMnQQx27MHGwF9Y3sT7m60mPAQdFyavN3uSj3FtaMU5ACU2Sbbakg2aogueFt4bq
F5nzVJyVQeAYrkyMwsNQbhU7ehkrP4aAuRlxW68azfocjQnbu10UPxDmA38K5EeO63I/IkxZ5Zmz
7VAqRIVyb+kPO4tSmWMGawBMyhgaYFu5V3g+N4WK7uwya254/0SPQdHeRWg1x7gBY6CGhLEErPWW
rJfapulG8F2DQSZ9TADOow/Rj/wK6qbOrnkfPFeBcLGVI+FtM+Lq0qJtjyqwGMrIAOLhEsBp69W+
KPN9Epf6nY3gJIojKBRay8S/ZsoKoKQLG7TqDZPsgIVBpsy0+tw6e10AoWGBeEeZhye9/Rp0Yofa
80h+6zmZXevSI36xLQ9uglnfI17pGTi59W6o3FPMEHul697tpMUu7CGM1o5q38YQW4XEpM7cGeVq
gJVspOqqtOaYW16y+BlzrvpoAhEFM5TC6pTPUfIsbXVV9ASQSmE6Fxkrla5hPsUjPnExhasYJfPP
XlanKgNqSOrGo91mNwFrzDzYIAFKlKo2cVMozG8AN78zHngPGWXjL2vuCdl41FXc3QxBfE1s8Ut2
ve7XSq/QmPJC6u559oIYVl5Z7fQJQ6dj4u8MKRTB04p+1XemhEVjoHeki2KnxY6xmd7CrHIYCY15
8NguNM2sBewKzWPb6NOExs1Md44DlLM78Yho8o5KDx+LVlPbbHLUzirTa+NFNFIiN7kVidXs3Ty7
pCzksAIWZN54jKiLKpsW7f8g6TyW40a2IPpFiIAvYNves2lFaoOgE2zBo2C+/p2atxiGNBpx2N0A
6prMk1n7G6X5cybuyiPwqKQuyYFbrCaNvKuG5t9stuRLcZFvLG21L2yLTD4DJ3sgUT4S27lLm/qV
jcljuoQ+x0yOoEgCPOvDQivZmSjnpHpYaMN6kkJ0Mf9sChPHuIdEKpH7EIdtYk37DP+nsZTHcAZ5
gwdwY9tIWUnvQOAk8uhGhwDuu2J2yAR3k7PsE7WiUCyGZxVbjNxzwz8NYYSswa0eYh5RG3bD5aa7
BVn8tvjeLVaa++VWYBP65g5zgHE7zCKTjNKMKQZNw0cDLXYrh9BgPjMWK8RGWC5r99zV+Q0rRICV
L+8O7SzcPb5zfysIhMSvPQA041jOP7GsUsmzTuTCncbAf62b7DEN2aDznbZRhKKvsdmft7BOeJHj
RzLnn6Qr4NhMCAaIy3xThQ+jadLwWp7iZWIhEjD9oahRcbo+Ud/Mz2Q8vSGRwcGVgnbn9p8bcHVL
Pf5achrYS7TPiTJryvxB4puEKvvfr0IsQ8wMSXiB0YUkBaUm99J6zIJ/2JJuRK01l7qvD6x0QtqA
/iGh/VylLMJorQiRd0a/YQIEBjisEG7Iov5RBlRFM3OMVTSgW00heqRSWSefHo1awQIfpfxdBMd4
qRH+G2CGRoyltUkklG0EO0mW5kqCjNjFnsQaEGRfGVKd0np2QuI0Zln9ejC8GwVq0MmsbcBgkhXK
+C/P6ldYLXves/rDNdjdI7zxgezvh3YZtujcL6ovzwLDuGhYXycWGgO3YXPQOFtUSRHg4gUZV48n
UpGT5Ie1ATKWgfrA9Ix1LQdV6stD1g3tQ91U7WaYGPgSedpvZmbz6yACIJL76gzDy4QggJxIKhzg
lX1vWTbt+i/SdEkTnlNa1kn8CmFrNorHHlljYkT1XENRJ+wBHp1RX20eOAfht+/wcJXC8xo0Trjp
u+xkjio7Ic87J2kbHJMQLaGqcOt2N08G1i4aT3S7NPyWvwsjVt82Krko+1Fz1WxlX7xXlZdQfM18
kk75QffGidCNxrX4QSb4YcDb4bayP6PacshaMx/cRDVsL8LiZvbioxRLf0jNeJ+omzeW+dPcJ1cR
JjiP+nDad7jBmAFwk3d5f/eM5idFEe609oqHz7gRQX8GDkMGTZzCECgx5IpxQXQXugVwDPRp5TDt
gkwrD8IIF/DedBCdAejTbwBizdRr2C3hsY9TzibllL98OlWGKtUtAx4Y6atmJV8RDMGiwCFWa5K9
Po2t0FjnkY2nM0GMSa2wsRInXOGJwnktZUfT5pNPEJTR0eSpz8ZxFdMpHgVO2Ev5XNTI0eQyzn9F
qb45ivFw1M9kIDVbvEifdc/jfxxsjK/1ZURnsUqnRz91H43W/1m6vtxHzW+JAT7SUoVlYfyuNjEh
p8zAnUvlPYveC5G04VxAAgAZMfzMFgQEoV1vh6X+QVr+E73idqLs9kjfCZsdXpDHxPum60TZaCfO
VX7OBW9bnBx9XJ/xiDGrWqy7pDkohy4/A2wsAEN2O+7/YksYQg0GBfvNXG1riq2NmEDsRLX9YiO9
21qReKiIe324lsQqBG1ob8MixdCFqheXIvGnhMWqPiGU22A0kLk9J1XwLT0SOSPvq5aqWks/ZVUS
EKSBOkxgd92RN7qcmHgxRYvXoQq8DS4xSLEtI54RsRMXRLozgw0Za+jjijnaAzlEx+eBAyFieBsV
2J6Q2Vv0FPuozoib0v24PXyxVVYr33U+TD5jhnlUoKlFiqVKGcgqiOQgwFY4oXlvhc+YzQq3iXVL
FyYnAZtQ4hH9k9OEyXOTSrlzDTdeVzrkKsDvaJYZH2z6HCpUcw4brG2Xk+bima9T5kUH15XDamEZ
ghjs7iZ5v4VI+I3mBQcYtXgzetg+UosNTh8hmnbutd9ce8t8YzzxAfuAnAqjZgTV5R8woY6eFT34
3h96iWUXSfmANRFWggW3Ibb9PSRhIFPByC0ZOE+DhgH79ojh27QvEaZYIDE/XYvlwskFqBhAm7CL
RjyCPY6oytiHngmRlLmqDIyeaXq3HebxbnqsqcrsjSQYG1Bs7fAtkxhnz8LArylircP+TRVBt4Lc
Qs94brCD4rZNKo2ZRI+XdjcLXxjDDrjkdlxbh9hfflRsOId+aO/eLH8df+EFYX3dGPFww25Bt9Mu
utApWGZq4TkktD2jY9bh2lVoN8kPS2CxGS2mg4s+TdIGRVUhP8uyNhkoGdhtI8/Dpz+6BNQCi8Wh
sBcJsU4mH17PVX9UQr6NA/bWsJVfU+4dMzUQM2lwNQxsyQz4WDo4flfCgya/C7W1wnc08nxwwth6
xjFw6xKmWxZLXIDbpXZFvGOWF0eRht2xyQ2QFdCimEf3j2qIPwvrtW3RqEbsTdkQI1aS4ZOrJW2T
ALjS4wuFRaE6lpvLc+iNM1NAYZ7DlMcgWB5vZ5sWFRy+aWIKBwBBMiXwhYiPODZcbCeFcTQKb1Oz
uHl0mOy9DKr/07BtH6uBnz4AtBYXzRYGgjzEOqetcsZ1MQKNjPKgO7AAOsAq798ThZNEBsO7GQAr
5XzEqKtOZWNg3Z7eJp9cFNtr6q07QxbOMvHZi/RRELq8QhrxUKt6mxYufCMI1Wtnij90FtCG9TBo
dkduqhYKgYPhZBzcLzdwv5wpOMDbnHYo5UbK5HE55gQpJOET/F4UZQZN4BSWC7i/6K2bAoAglHVe
4D9XkDKmhsiVOvKYxsci3kSZw6Cbo/RKmGqAJbqnM/QbGi+n3MOQJb0vquhS4UQBFui+zcE5lQQ9
s4iO7ji1YgzvLmxxbFKAeNephxSzMHx1KUfIGwGWVFkpBuIJS1kE9c1Mzq7FKoC+I1i7wuaVtNVa
TCb1a2w+F/guoBuzC2TvMYRga9zQPrqu3t/5pXuOfPubFCnrgHef3a7f9kTOxCNbo+EQJVjoBa4g
3HRbtxyvcxWrzRiQDCH712iIkrOwOv0JLKs06z6o/izCJI2PGjPNqnBdb2+28fIaEHLCNrDo9lQP
FIPOcO2LVu4qq7jY/vRnUd0zMLNk21Gy7GaKxAe28ucgtk3KFuH9ayfvm60vB6Hz3MeDeAS6si7m
jI50HuA9YV5hmRDdSlgZAuntQ5mZ5sUCVt942YSKrv4GHFFYI+IRPsi9+UHR3h2ywCR8THXk+Hbu
LWwIYEdBfkgLE5Olb9unrBVr6Tb3OFLzFvaff+p9MDksjXdYlK1TtJt7k7hn3MD0zS2hsbzDp/9/
MZ1iW4vqt2WHaYgSihd6361rcLOIkZQ0AB9BXxJC6+DuhQY3rpOJ7b3hCdJAa5E8ELGLz6toj+w+
3KMPCn8VddmzYcI6G0t0t7P7G40tYQmwRrhDqT12E3HcB9mOGfvEN+US0GQN6cohJ1mrT++wsO4i
luygZnOtOlZ6EIgO9pC9JKCcQeG498FXt0UrPkZgbISADqgec4gABccko4vZz5+s8HFMkGvWNIyr
zgwvaQPO2Ca8QNn+YVGQ1bmoJE6nZ9xWkPhJt5JRBRcZ0/dosRmIUno3A3IAUA6vOyWNBHrRl39T
o4P9iDAIFkGTXczZ/oYAg5VVTi+9ROs6mxjBmF8VNckaZA65oGWAGSKfnbf07OqKDkOt0jFv9r3H
Tm/wfewflUuyiGPeoLlVp4H5PSp+k2uHLWXZI2qscuwNsngawJ5SzVjsKwiuNtUXUKMaNUxnrEyE
XSvT2mUcuMcQTz2du/ohhwiHLX1s3i/lIW1eCfd607PR4xBhiB9rjsOF/jOrcrKvJzb40eADPJoR
Uo0JXockI5PdQnWUGWhP7NHGNyYTtZrHvN3iQ/4XSnkzcSQf5XA0jNbbUSCfHXf5FyQonKJzqHzE
3ouFG4I03lJ2YlVw/+wm+yEcI8RNffnVVUQZONNfwj5+fAuJrRcyZJmsd5KpFiRO2S+t+Pw4V9W4
LQrAk5Jfl9HO7gg/pq4jhEcQtkeKl2tmPc8YbOJR3YL1B9OFd5pawGNjP7s+HPyZDgjFHKSbZkFy
W8bU6a5GTaKfHRSc3Hp8w07bXlKcvQBF5k2Z8BH5gE8bWjl2VTjSLdQnaef81Krpz8BF2AQCb5jP
nQ6oK0lK4eosa5iufNFpmJ2aEMrkbrCyVf0WM2nb9WnSnP770sK1QIapf2/jpD4V+u/HTQ0FMP/t
YeFsB9BhOM8Gbui2uRjeXOzJxexPAy3JrsEbxIci1l7t/zB2jkkhaq6dG6VvecQi1RyLc52iTQjJ
wkZ3S0ggih28sxE0aXKAZwKBvXRI9mWLGKYmLNjSqcFK5wdHLVy7lkRhi2jhhuyZWg32a4RqeYXe
uNjxaMi2JpHE5K7RmzCVIQOj5aC1BdJuTK+pzjLGosBlDfIDHNs21XnHowKoGVkuLKfqZUmLiowM
2934CXk38TiR5RTZ5nGUHwVPha2H32qdSQ65TCct45S4tLAMdwssOI20Y6xgoD3gcDunRDUPOrO5
FqQ325l1molz9rbcYiUCcPIzPeKeB0AtGF/9ENVJpPOgWYhKHJdkRBOJLlAv9lysnc6QxrFwqeee
XC9U/bnynHMp5XFpBywfWX2MmPuyjTffXDu1UfEE3r5k3cBmnZO9crde2QRbA4jevaEsJ2KUrWdT
l5QgOv26rcEhGDoRO7o3Oh97ICi704nZJtHZBPxOaLSYB3u1c6m74E+REZ/X8GEyJ3TLrVPmUDvK
6hs3M3YXg4FXHNk412udamNheBSoABsx7b3YBr0XpQ2JNw9TYqq3MYnW3qDOllhPM6czoAOaFDjH
1kGApFg7PV4zc9AJseicDGdsVwuq/U1mG69LObxkRMMgHfbJp+kuYCUQAwqWGrcK4CFm1og8eRsv
tQp4HYh5r3JiXCBJOUen9mzZcth6M8PatGXrYdQGiibLBzIgnD9JZW0LaTdvrssiuUbtQFL4Yx40
zSEP1ZakMaz3gf2WTsBXzMSP/ppDuHOK4cFrZv+hd1r2wxOCm5SOA/+7jzgypwgdYMo47D5vvao+
qKagYDK8NLARKp0K3xAPz6qVK1gnxmMTuDuTjRRRp8mXOlaeePlE58zPBM4DRaW0zkYAQb35JrLx
3TbYufiM+JXCKe872S5aeAtbWdP65nReedM+tovTXdK+vKeqexgmfAeV2wWHxJoPBlFmZNw5v12K
LwiF3VsWMbdy8QDppmJI5KecxWOhs+Mzzh+3eUBqT7aciaUTeASXBlY1x9yIMlm2eIZ/R1GExyQA
/054Bllansm3qrzV66KHsH7NtS/t9kQ2antQo3mpLI5RG9sDm+n+lhHCgTEZ96JV7WA/VCvHsfBB
Yolcy59Jgg2Z8+QDSxLnuc8MfsC1UeIJ2STdm29jUK+j+ZPp9EvqEOlXzv2mSCuXIxrQqNEEgsVa
992X5XdMQ7CaRm+3LMzWgN48UDTjZOoJJqvta1dhPLQpDDZpaJZaA7T3LIbGaa7kJh/zvZwtYHcd
DLvb4gDbrFm8I0uI6OSCox8b4602o6e8K6d9M2QeKS2XfkkRpCUmAKuCp3MUNdnRxdHTgpHyl/x9
hCJ/DickRwkDyIe2ZDvT+txCDO7KbR7nfJy2zB6li+ChLo2/NG3c77VE2OCY4eG/P0z1f4HqsL3b
ggRV/R/89+/7JoW2WNi3/37XJnP2aJDIw9jDrwYJoAk0ILJy7/G/L2H1RsF4sBoreUdXSnYXIXlP
lZ01SIIZjnexj0gsgsCZV1P6mIvOXZdDUR4jZ5yBCmOEmrruUiTiVfEsPlSj9xHOgCPxRxjbIrwF
EXI4ynooxz2e3CnBCmVc7dCUL8SeJA+56V6hW8oXoNtvVK3jzY0YeWNqwVcFwmQM6b98B9Y37EFb
eQdLhPKcW/3wkky5JhrsTWJe914RAlKFSOv94wIcX2RX3gsPfvnYju0RFzV7F8XtQXhbthGZ1382
eXoMaucXD3a5irWhIPPK7TJRZ8YWR/xYp80+qMS3akivqjIAh8YIQ8dk9SqVzX0njOhaAgR9GMmy
XatlHpCgI0RYUPISunQEpjdcGlIxStcEO9fSGOWsUJkzulxSTdhcxSiGNSpzl1QFZ8ekEz1Z3uBl
M2acQ+hM9l4yIGRZ+mI/GSD2pHpOZpRErSsl2BcWtCTJjQfCGipTHPDedK9+Gd7qRBDv7hdPDLu3
SctwvrMY1Q/SeacfE1fDDb9il56/HCzr5CHF6fm2t97mNFCM+L57b2e14fjXLtCfmzG6kne2YD0s
a7LveBHBPY/IBjUr/ufw4pKDyyTKYnts4RAPCiVubdUhSpzSlAXHkpwlg02rJv8bBcquFWbz5JTz
q43K7kY5ZK0HM/4pjJ6Ty2vTvemCTctn48H0+LutlX0VyLB2vqFIm6dVv6GIs7aTAWcgyEcM8CSi
r+kOMIEon1eMz1LEzW/nUsYRePszdzHlK16+Z9/AZd0S2snwvmUN1moLCfc7mxqE/LjVoDW3FyZ+
SGAWGJAD/l+N3B7XXeA8LBHx6c6jVZSonb2Iedpi28APWZBhr/+k2XLOxjTvQqvmCOOkQAk7be6o
beQVgBLy7PY3GPgkiDZgTtpXf41KxKyexm1TUY6zyOo5DTkXfUdVOsoWsnARrHxg5Cc/Xv6Zu76t
jyzlt8ZccgUUqB3t/l9GItGqLuBgJ6xpZk6vOiNh20+GTeeOT9XMRN0gBHyT2hfTg/IgasaZUUYw
YGBzayCZUhhqjHvbWOZOaGtjbdQnhyPUc1gLTVr7UmoRjFbDJFoX42qFTINUxi0/g7m3QNjk6K20
mqaKfvkJF9YP6GwyrppIK28arcGBoE4wmP+YaXWOh0xHaL3OopU7LrQ6hDwVgp5SK3tYKYm9QOzT
adWPofU/OUKgRiuCyGhDQIdIaE6+A60ZMpX9bZv2nU77oLSqCNXPPxrNgEieYONp5RHCkPuMFIk0
52lrWg1Wz9daa5UMrVpSWr9kayVTi965Nf1LjmJz3SN2EoieJsRPMpR/4NQj0kUWZWt9lE4VgVlg
0QShnSIFgtau75m7aWUVLKxtvJT/8L7SK2r1VRUfLSqFSKuyPORZMck7/GzysasQ6OKt/c5nWz7M
xBYXFFpkpoaMDDAgdx3U0I7gaxE54W2U3X4kdmgnjb/9gMQhdi4AwIS2q4xrjC6YXFP/0iMxQ3a1
V5a8BC4QHeL7yNXLsnBTaGUaxkE0T4DzmEvPfPfVolVsNnK2AavgtlMGmU3Ft6cVby7St4HtTzRa
9r5iGkM616yzFfdBi5mwdJdrzYpvY3qqXyWI6kT3L9IaO4HYrlVcnA7yu0br8LqWPKiSWDAXUovL
iRar+p+ptXslIj6GQPHRlcGvrf4IrfKjvwOqwTkYIgBEaEzOATt9C2mgaMYn0nZBCWrRIOJBQAJr
5rGbSKsKldYXLoq9VFk6VOBafLjwWIOdqDWJUqsTMfJhaNeKxUprF+NsOqKivs9a1ahKD8abyStt
tOaxCy9xigYyZdxJUqd9wFoHswShpEAwaWrlZKo1lB1iyl6rKjvklQMyyxK5Jf+zlPKiJwQcJeao
NZkL4sy4x+Sh1ZrN8DgwDN41fsqf/k4hDUtAZCIfkeEdMTEGQNYgJ7XokRFkOx6ybbShrWVf7VHI
ndWI26D1oxmsSPTS8z7X2lJ4L2AmRXK0MxveBnD3ZfDsU2s/tql5kbX97Hckc4MoekVsRD2LhtXW
alaj+WNqdSuDX4K1GHIEWvmqyEFahXmkeGRkB1vrY2etlEVu8stz3uUtN0we37Q2oVbWskhDTYnW
NtCq2wn5ral1uEtSHyc/ZjLgPnmh9zdAsAupM9L63UQreaVC0zvRM4gA2YP00fsOxqFC/jtqHfCo
FcEMg9+KMNoQ0DCE3301ljuz59FJEgsQXMnyr3ZQy9duALqRmwx1OogqRRomy6yZ3VR/IQ/W3FiK
3NJwLq6qCL9IsxT7uiZJ2yd6Y5jFe+2zJ0BTv+nd2eUlv3LO2LvUx4Zt9qk61BxYKxnqkW88XqoA
lAJIGvtpEOJSTChlHU1R6uOAzox1sghBcAXpy2SW3Z3gQpXAhWP0qe0JFj+V1yOctKJvklDc9Whg
LEkn9cNT/JDW+fJWerkHtyn+WyJ6XDPA8NYLFt4j+DsBXBTwW4cQQwOqo5alm41B/ISemROj9c9S
TSzNCItCgvQBQjg79AE6iUicCQN7s9xmztYDvxqnOGI0BTCkyAArNXaOt9c1GWMtPKNbbM3vhmGA
RGuwcC0hrUUT4JokDAaZutSr9bibHhc5I3T3OV0i8r0KPZBrAY/UHumEDfebhdIe5C2kIKAFk8te
bG56tYmIV1753oMZsk4sm8Tfi4HgS1unO6WVVxylQzhstAACtovhgr4bVe6Us1BEpKOB5z6Sr5Uj
5x9vym9c2Jt+zsyXIWo+ywx9LoqWPdlwjH47q+XhzBUz58u07xPnz0S44Lpp6ZUl6LOE66KKOtal
8mvJywCPSf88DIzFaFZKLoU1+hZ/N5hBtHL9Ggt71g47p2VSFpgSk4h9dhQmn9Cz3qyCR1fvRpeB
AMHtkOUYD3LQXF4O1c7vBp5Q6JhqZi8g5v03ECLdiWt/XA054WRy4bMcB9BEMoUD07CAmHpgsqoz
13VQ/bNi5mUC7yLTxx3Ana+OxcF+8CzkYP70DzBEeug7LECB8dnUctyF5E2Q+pohROQdiwx8WOKZ
3gjNFWzVW8eeenlt7nM20X4yoUftQVaBj+iPtS5rs7Qs9q7tbJjTeYdJVijFYJiMcEdjzudV3YyP
Nr3YthNttnXtZdsWLsatXiYbe4LczFjgFk9AXGKPyeFg5t8VWEr0qMOmrkn+aHz5ZDg8UMUwltsu
VDMnPUU5HduLFMtyWhrryeCZRhjHUzTZIPmBGzCqZPpcPXLYcNLV8Yu0KtgCLly8eR7PU+slV6uo
CIK2/f6KoT7G63kC4rlgVOfWbKf8SMYF3nRgu9FinOfhmZhR0kfhi3AP42Y0HUh76TTgManyK310
fmW6iSXGTP6EzE63gbqH4FUeqqZ5RJJvb8o2ePSbP3FX/hU9FcvYt9xSGa5oF4vLLKpp6zPQQtT/
Z8RHuSMDGK7QAFmBRRcDlLZj8TylDxaug1Pb4kdDf/LjhQ4LqvSdYrV5LgZwJOyLdoIZ2lEZT1gr
HmL3i40yOrvEfId5F2HKLzcDTRfdq7qhTdvNFpOoqLXfTJ6iYMiv3mS6O+SAJeKojRnJv06l41Os
9E7Q82PI7UCmG6o/ey4e/CDZ4+ePjr7frhdAStQd1BxR1N5Qwh1HYV7Mwn/EWMNuX+gkcT/zwS04
YmfMxB35uceqxkqnPVYTAZE6ZmE5+MLYjbnxY2XapOGlzSm2cNkSGjAgpt0ox0LXhJvmxJMnZfKz
nWAeXPyKxTqI/d+iZxMk+wF8838jC/9oqPo9TJH0gZBcxoLBpWO/YCiA0QeemIyU5GvMfJ2WxxoC
mEm5gyO29215TgOTGITiLq0u3RnEoG34vKKT5OhYTLYN0zAwHjR/M5miiGggHOeW2SKzS+/MroQg
lLv0b4EfkndQXOKpMg5G8pshpE86h1Q6z39iRPWITWafL9ZOZrAQlwncVkAFCr+FPQE97HWW81s9
nUVYt6g6Kx8RQrXKOpxPSQ7vYo7ErWyPDWsOQPZQYBg2YdLKv8ADp4n57QowxmaLiQIH75bYdG8d
6LF6ZcDKUmLCgTL9zg5kjrrWWKh54R2KE6KTJl4iXjCjKE5iluamLJnIuh1aEwnFaK/6AC1yDNZa
s24mhMqRxrL4uNJqgEBt7syMTVq1s+J/pW189HV7Hcze2XRF/dmHeiPXMx/s6rTfWt38mTT9kcEu
lVvgOpvUfKrqMLiO3vJR2VN+ECBQ0sihtvY5LOaZFV7kkhYyWsixMsjo9KizQrRhleUhcKvxVZvT
+r7IeAyyb8TODdG5Xc5goXkq4RzkxlhP4zSeaaYwnDF2J/gAX2QU8EdRf46DYTdmUbAKAgwWHia+
nTu2j7MReQf0uFsb4y0BS8lHJhjrQysn+sdR34mDmGFKr/EAaaPOIU0rebJJFN0HOEuyesATkjLn
9VNmRE28d2IHTZRPxMDHzCGDLQhlgFyOMzI2xBM+EMMYRgarwoNvR9/2gIcnK8sfYS/ISUN4m/CX
Nxk0/z2BP7fBsgd4oynJa4V8b8rYw15mnImEh3rJQLkb1Ei+cjtuf8aMbaNhth9V3F9NNc8PZbE0
O4dNFgmd6IWwwR+DqTg7xVyt/MVMTrLK37wyz7eDo35bM2FFKatr3XXfbNafWpcQV5fZG154esOZ
jQ65joZLpriEmJh10wuHe310wxecy8zEqiTdq8wivCZJtJ902qHARTrc1SecwWmSsxiIvsolRpfg
jN9dlD6iFb1aWHNWRca8PCHTakRrraIJD1EmDpYj4O4zYUXXB0KmPDpdfTNQpGwGZh/rlMEfTjtC
UzHaD+XjqAmXtl2CqJJIPu2J20vCQ04QvsCL+5kBIyGAAg4XC8D5xQKIzq/+FIRCbLhI/tR133O8
4+1eCB4lDQr3Z5F8xgRIhL5C77I0GEMVf8txPqqAWqRwfbHG/vuSV1278x1EPEv83fJo9Pwl3hNf
Z278sSBPtcR1Pql039UmjuyIRLo2fgsSKm7DdNtjmddflkFEjSB5vqZz6lLlUmufnVCcmXlNK7eG
CignJvnUhq/KnMytNVcfZdgiSh1Tj3uclHma5mNnLx+FyX4rDJqIePlw37ayOlTZ+Bq2cN7siQNO
UaNDKAsR0PvM0eATrpuZHIuYmsp3kd81mcOlN0/soR0EN0C4HpN+clio0C9BqjM2EAmuPOa3vE9c
4ESlV7LdMjTadrjpmKWIZwbE0JDs8nEgGmLH4+AwM004yCZ9SdWd0Ab7YBCEexJTh3hiHJ7USB3g
jMbB4mHGAoflatqFT3aXPxs0Cv/9U8fOAxRlgOzZQELSLaEn2LjMFw6unZzs1ApJDug2ndW85YaD
c1jXlrG9BUUbvi1jfjeyN1iI/m6mYuLiqJ6i7pHesFzDJH6vHQNmGXVAmMyHqiElp6FbLezyuYut
FwLeqF3SzjxPSXdkj/9iWyUdy5j9o+h/x5n2DL6OT69vXkfQZV47v+Yed32JhxRgZYVQzwCW1IM+
MBW6rAitweAXUGi5OymhXgTOfD+rYU1G/lNmAs6Nw9M4UDUag0BkM1NAlRaXVooG0Ersl0rgVGZp
8m9xGcQ3jcvJkVaUIslS7/IZIxQt7VkIjUnM2TeTjEqGjX9rlfDPrn3MfJulUxbTFSLrwrGFMipG
hIrtE9dltmyod1jTHVq3c+nLGeW6rGpAOv8akHdUS3Q55fWaYWWznlIgaqMl5CXz07eWbfZayABH
jFU99RLcmSpKREAz/pgAZ9zUq9e4knc3aw+zn5gXzNpf7mTzmcXyXrtDAlzuQ5Avqg0Lb0kzkW2F
BhA3an+ICoPdfTQ/ZGTwIUe8gdRt9iR+geKI0A47CahWd3RuStfGetIMdWpt5i5DpX6Pk/YDbbcc
WE7MYIRd7S2eYihE7Lzg8k/e3ovK34FZUZAz7EkioyP4nXeTnd+eLeCu9o07ujUmevPPYNvWURXV
vaSkKNgCHjNL7aJ1KBL13DpMv5y4PwtvfFMTyMbeIkuI9OZh3bnheIWCwL536gM9vUCIy7MJnr4J
zgu2QtggX8mdCiisN7y3MdzzUmX/ihg8wtIyGljkt5VoagU9qlPvEjGCAu+H18wfn4zFw/mcgM8b
AXgzX7q05DKjPXCPWG++mxAt8FSySs7zcYe8b0QeLBj+5qfCSHYCIhnbSDyRULInPsddBRDOtxEx
1mUormX1WtrJeQBGtSXtot4FdVRuIo+okVjXpUv9B8NGzHz+BWFat4+y7BFyVbeRaGTgz+1TnL/A
IsjEgPQ4LxaB7D4fnTPUR4qs5Dil+YnX2B+gIaIAuLQ1WZueQa3jQI9AxdovBJb7WA09Jlym/1lV
OYSLJE4Oc94RkFfWezHF9ckllIGLsKOnjpebyHUoBQNiid3s4gvmFrYJK6ogmTNksJYjauk5w8hp
MLcEV/02cOtgVDZ3zJfRNXzu3MJ5okc+Gahmmhq8Xp72ES4FxlhcmmBQ3OgQLlbP4ylkTz+kZF3b
xYWqhjDndLg7LiPXCH/WtlQmy3ormRg1PDqdHPZF3+TrUmg6ZWI0CEBb8idnc6eWHkxnQpuApidi
TjSZ/XPYICAhyFuyh+CfAK8oGkHhYeSV1YI7G0JXa01XqzFo7vy/2KJQ8AvxOiXZDNcQTrPkes8g
Vk+gTw4jZfeqapgcjppgEy7lFhkimRfFAfXVyJJZiY0rGR936Z8g4H4rAmp6H4kmoVJQjNeL6kcM
HvmPgiHcjmPIUdOcErcnCUaStxWadxt78SZ2WOQEHTi/kfH+6r8vuaTnWAQ/FBiQ1yy2FdtOA/RI
Kd8QUDDfJEoLnT0VzRjWGYMTOkR2Kyd83sPKpR7dSIssCAetI14lbPQ4ty4h/P91ERowUAJGixYO
LTCPz62On4/6+ZwxM9/gumf/XIDw4N6mWagJmUp3fk3edUbGaqWWzzQgqRN/H8kO6kMhiKWCZu0O
s/LWG9XJDzyGjk30OJt2zHNo3PVDlZ798OwA1T1VS/dOdttG6Ge3EY+HymZ0kxfMcIDa3Lhen2XB
zdYRxWmmO7uif7IMkDQgOzCeQRFHws+BrKZLMIPqIcx2Xyly+8h0zYAoGDXOJ6skeoq+B8hFNojo
UHPJQVv1rGMyj2TyZC2tKu82RTtiJcPn3e4+wPRoLy6D35yCXOGhMTozIHaeHktZhdyRiI56oPEQ
YLndeXaJPgxxdww0GK5bLisz9x5Nh6F1kA0PODHBS9PirSvQCGwyomsLTNBdjoEzkiQgNRCPxLN1
4BO0MQn2i+3/2DuT3ciRbE2/SqH3THA246IXLXf5qJAUCsW4IaRQJOd55rP1rl+sP0bWILFEd5QD
d3GBW0AVEkIlzW06ZnbOP8T9kXLvDcSt9rqSXYBeTrQ3veGLLrCxl2pX8nYqQcd6QKVITm95zfPq
B44OigUDwCou7zAj1HCVfOgUsLpNqLwYDvl38PGrJI9vuS1SVsLIba3K+MMYTKI2Vol5i1V/VIR7
dEG7SQjQ+85JNorn3AImiVbFE5DWaA+nYNILQQeyYoEkCWpGPT4EMSr1KBXWCs9wE4QaBjeyESvX
ym8Gd8rgDu2+rrXn0o0abNg6Yl/0sfJJe1SmNwmTfGg9dP2aytmDz7n3kzLfYTiedwZsQKRCKLds
uq7gro6hWaOjxe6QQFwNAbstymP4TwDs4mZ4Ik2KdUld8TbreIB691EsgoPX5xTfXWBUWtg8JOMD
Yr83Xk3wEC3qgW6TbT2wgIbe3lEw3+pDpm5VG2XMMpH7KLOfuO/U3AV4qDaF+IFkSIbDDdkTfBRg
vFSxfv/7f9xAfxjKGptZgIlX9rUl4KbENRwegKcpcDLYVEmyk+jtI3OzA3uOAR7OgyDFsk2Rpc0H
3pUcuw5YTUMFQOW75ZWZVRvZGxA+olzs3I5cORfidRKSGciFoKZhs+pltv7NSf4f8vY58rawfw/U
Enn7//3fl6p5eXpL+J7+nb+zt60/HFMI7g+C54hpq84/2dvmH5olhOlogqKOZUy87r+ztzX9D103
LOnggKbxYIag/bcqayZit/EHEGWMs6ksS00YUpf/CXfbnJp/Rd0WBs1CknLglRuWym+hpdfUbc9P
ca6eKn666hqfRmOMcdXof18re4HZEgAdx4l5N4WqzRWgb0bjKwxDoDlBF2D9FtSl/B5iSu5yiIIY
+llZOqCaQZZttcuNKsxAu1Ex/xAGWFCQakPsezXksQeoqpW4ILtIlVtF/WcF5kb5nmIgzrsPQ5PG
4FWgwMrNr2sTrL/1Y1SQA7/uPCvro7Xuj5zFH3RXpAXIgJZyDbZiAJon7ZAckiW2a8UGjvmYbwGS
mDeBYzn6Yxnpsvhet1x6dqIpRpUkpQ+soMGXzFjhaqt2HzO7xMbvqoAKgZMwFQTohwrq1ch0eDVu
1KTUhY2akh4oz4bkdbXl7afx1s/k1kYbAE8iXfHBmTm54j/1FCRxA8RlDW9Qy+0oFANnzVC9AC2V
Bw9maSE4pHuDhRxbqEE1VDMKJjwUA6Tx1KF0vNu40rt6XcY15i6oiKiQQCn6trzfdR1bvbKBqbDF
+szpV3pYu/oXJZZqA5mnqUYKmbLBtdEqpXMtm9woHhqKa96NEXnE27ztYvsu0BBd+xD14CTgduIu
W6Wd5z9odg4wo3ATS32OqnFA9Ea2treDMObUO7xZAIOgRBNnH4Ag4HDlGEqXr3DeeIzsmoSsl0Qd
z8ts+DzoSPKh4tWK8BC1fgh+080dbu9uHH3OZBtHq8ovcZ73Q+5EFOgHwIVqYWc1AGGf611cVBAh
BCDwbgP8Uoyb6aX4qcW6BrauVMzmg1lw87mfSsn9Xa0LNb9BF17wfFCQIbmuAdTj7NEleXDtBZb9
2OlFAHtYuhS1Ci/qUNFsAXmtII9XztGWWWveepVIJym2oLTI1WSl/aHxpNlCBMD0i0Pd7LzswUG1
brgH+TMYz0qkBMO2dFvyW2rBDfZelraFNYdrA6RFlMuBJGc2+I1hrSBzNLiRC+e0XruZFJjVZQCG
fDToqlS7cRLdSfprWGSQItetVsJ60Fy34hKhRynaB0kZOWlIXi1MHhACVZNn0FMc9QG6XgMiVvwY
k4taEPWAdIQhYAWatRYC5/caXfmznDImYKK7sQD4UPutC4ID0oaGPjz1bj+mJMOVQf9MBjVHorLw
wS3eeKYNNgGRL3q9iRxHh2/v+XpQr7mNt0F+G0FiwbGaa1dE3UYfO9LXtlaowVbGjYndt5LlGlX9
Oh2ogftJC9fAtbp9bo0CqSkvHR3lpm7sXFz5hLLQ3g0GFhrXVZ/jtg2OU9Crm9rlEnb0e9w0uXTa
Sh69KAbRBWBu5NmstdAWWfCj5K2efNQMQ7Q/29Ytso9qjeH0EzVH39wrsObydYOF1XClQdpAPRy9
YW9lG1Rdr5TR7ckqlC5awbmDh52lqoCH2Mrryug6FSB5HVR77g3uZOZpUm5NQ61+cCoQBddWxstz
XXBnszBbdarhNnUiUASwtyT3UcSNngBII6vjxwrP1MQ2HqzGtGJSun5LjMV3UP+ma02n3fmp4VvH
RvaJgjKPjnRkZQPphaUC9Iw/dQq1AiBC0kD8HfHEo0TJAV8Js+3tL2nVl/wEITLkoVRM3fCh6ENE
qjSvsK9lqIKsiPK+TjaNUQrtXm1607jVLRsb9BZyOTHIBeFc5p3lbIra84eDE5fyl9QAQ3Itztzx
s4dpKM6hQ8kroHF1bGz1fLKIgw2VWFvh1aX2MjR6NWnP4Tpw6w5e9cPNVDvdy1AbBFTWIuUi3lLW
XbtghHiI4Vqicr0e8NhWXZFLZK1MO7ymjCr1Hx7+xwg0p3RxM5heXm17txIkclXixEb1WeSruu6B
2cK4xWy9mmSfV9ngGe2hMLuO4jCZzWHdlhJIjxTEelySnbG7ySNPRZLDnvJf0g3K6g6Buxbyk1Hq
4aa1a9u+U7zcVY4YgKX5teb0PKYaZTDAw6oia3deV05vpbYhdVnrsVnsnapOzINoVO066AGmczMf
Wy5yAvnczmy/5a6B8wOuNDH11BSpB87WGE4j7jlutknsiN9oRCmQ3Z6CLzAbN4SZZrW6CoMy7qOX
GF1vDTOsgo0XJj0EyEZTQORJW2miNV7bqnVN83r7bNusBU0pnmsgRc2LIALAzhapgTj6kLvRh8iN
wuAxorfRNlTUgYJD3pgVGDK0+zadGmoPDn64EYrRfvI1wnYHUbFUybX9wG1FYC3pR5QlgskVjMyg
n7JyPG3Yq22YVbd2EpGHUQTURJANwq63WSiTAtcRPcm2gwy5CCsBYR/ZOzxjkUUf0vpDqZANParm
GLk/yl4R6pMJJ9Tb9yKjCNPCeQPyGhcYPFAcqKEUIRaWX9tl2nR3FBVJWZRVhxeCMQod+odA/Whj
R3Fi3TZQ+sc72GMJDI/R90s0lxL0GUPZEuNURcW+L/WVBjoPyin9octAiW5rj4LqjqSMP/m/aJPP
jxR1Da2nwhMIHUebtERgYss7pJnh/sIV2gG6iTnxCDpxdAz039iWO80zixcrHSZIOcIb8XXTR77Y
DBz/5nbwOWE28L9T6/rVBfUe1RLoaH9Lm+Q+C9J6EuCZ7nR//Xn/8r//lzBMy5Q6ByDsMWDyxnS7
fH3nU8ByDDIV6POx3/KvYSxjDEvtgejzMcC+PP5kKcKq920yqQK0ArADiKbfNy1s1EfX3SZ9p0iX
R5Jlpof/eWf8lpo6885gHl5N4yRC9UYkCtDX3x6fSCy/Von6/e/8/Z1h/qEKRzO50UtpC02iwfSX
SpRh8M5Ak4nMFm8Jnen/5zsDISiV/+jS5n43SUX9652ha38InAhNKaWhEuxN7T95Z2jGbMlppHhQ
hzIMEw6nybPn7ZIL2W0YDg3Gld8Sy59L1MHRY9S6cRJXs2s1583vfzcg1QwgFRpwdPmqS1Rs2zg8
AwDAKvAKEghGL9AezqC9PPyXLLuvQRTkv16Cp/8GsmOWenJF/Z+UQ366obxZUdO/89eK0qT6jyWk
/P7nf0iL2eof1rSSwKFzDeDdyJvy769TRTp/YAvhqCqPU7BfqmP+J8tmWhX/ClSKznI2JWGKl/Hr
ANWZug3U1mi2rf4lg+ZrmZ8zAA1ajqDHcPNqG70TDd8+gP/VBp193UbPsxszJdpAY8ULfxrFx0Ii
6jJ8yoYHEEVe/O10O9r0wXc6I6Yf8EoczQyrNA9AQaKDgWkHMNN2sv3UM7D8m0agOwsO2ngwgEOf
bpBt/W57MzG2Mle5wgFshDr1KYQg2DfqmS8vTMu/beJMx3ZdhX3gwkhO29u++eUxfogNRC+nf/tb
Qbl/TsqURnk9Vv7Q2i2srHarCap4vOVBkeru5vTHlwZmavTVRHRlXfIo5OMDSVNWLkR6fXXZp6cm
X31a9WDM2Doj0zWO/+Sgh/a1KpDpOP31aebeWUH2LHgCISxASgfTJTcV9j51Gx0pidwQQ65zeUVr
LSTvbufq4xDaxQhUxPbc6K9z+a+01jv7RJ823Tutiym0v+qbFcuUJz7D1vjffK5h5c5Pn5x2WzZ7
N78vQ4j3Y3o16rd4Tifhsyx32LVK5WNFgd7+XpqfbC1Dond7eiyW1iAn1utfU9ljpxs2v6bisWog
q9GIL4G6CUZIhu76sjZm4cdpzNGoGpSxEAl3EGipE14ypXzwS1v5Vilmsq8Bl5hndtXSspwFolYt
1LiLu2Ir2uGbwZF4lQeWPPPxhQ1lz4JPWMNQd5t6EvkC16v20PpMBR1xzIIv21Vz7UepuNA4ERza
VkUFcKyxfrijKc5cWad9/87as2fxwEwQ6EESpdxmyEh9VF19pEqpikdNL1NjZ2CK5d6envOFWbBn
wSGQhZGGIK62SonK5ySxX5ubTInDv+fRF/fRwsK1ZyEiSlF1JxkBdQsVym0jVHGlV3A7PA9r1M7o
tWs1zfsz47bU2HzPtiZ86iIHQQ85ngRriBJcXau3Du+vfeQJF63yQZ7ZkkvhabYlPaWwNQMPpe3Y
i+eOnMRNowM10A3o0EY9yVT0hfiSJaZxpndLDc72ZwtVMq8S9qehFhS00YyACPYwMUHcHXAYQYm8
NVMUSni6a5+R0nGGp4tWiTVbJYA/21pvWxNYXOZDvEbxyP+keZpEauJ0C9OX3lvxs2jgpNisOAna
GTihweYDE7HpS6j1IzXI0y0srPTp9vY6ghqyyhDnsCHJtmW2hz7tHgZpG59Of31hbqzp769Oi3iw
S13XS32X+/3wJQzhFyt7a7RVO9wP6GA11wiNtcVEmy3t/srGSqrYnW56IVhY02Z41XTt10aHIMaw
Mzyn6O802XeY5yVYCX6JQfN730ZmSr8/3djSKM4iU+DVvlXrJCc96iYu2smyuQ0sa7DOrIOl78/C
BenTzIsqFeE15H9/Bh0I8eskyo3szJ1i6fuzCFGxsoBqWfYuxLdhpwPbPOihUR1Pj87CKrZmIcEO
TYHzqWLDY0k8qGiKf6Tk25IbEc7z6SYWQpw1CwKWGP3CLKoYq3EL33YNedXRy+KvsFbLVVe0z34M
/e3MbGhLrc225VghmwTvMd8zaClZzt6oHVAMWT2iuG1jWI08AGK9o3FlhB1166ukj8rwR+ZaLuV+
Sw5NdtPKukkQRqh8mdx2GoWwau/awozsrU8IIWXtZSNCjR1GvJedauZsHjT8pTNjaIe9KfMyXNlW
VQAhpZBWnBmYhYk2Z8FkJFueV6VX7SMlAteGqJvfxb+QLhwsDe8gymWXtjQLLJpJplr3m35P1anG
fhdPntYL62vTpNR2ekkt7AlzFkBMBN5glFX9vrKg8I2t2q4yHBrPfH1pqGYRA07zWOZZiXOAgaO0
Zma4FOC2vM7xn7+wianpVxEwq0Xj27nX70WX/rDAdZDyBgGVeUp1poWlIZqFJbWoHGswsD+gqFhA
d3L0Tem0+ZkIvjRExtvfTyVaOl4wNvskgLvzpJj4H7lXWiTxPIWKpZgfL5voWezg7WcZ2Oe1exMA
JZZBgU16fw3FTzOy69NNLHVlFjAklWjI4lAsqY9k0NG8/Nkf2/ghyYT7cLqJhbkwZnuvIJUmPI4E
RBbrSXAS6fj+IDMHNerTDWgLnTBme25MW0XJimbcuyIpjWLn5SLwfgFbaL0Ckc2+VI11mVkRgqK2
O5ZPcVHYpPIKdC3Hr16IvetOjG4R/OgpFuTJB/QttPIhT+sov+txuhw3p3/o0u+czaeBlR68Jdvd
A6TJY+MqqyybQm4UGuDjC5F55plTf+GKoc/iqRMpCK5DwdknGgX4blWQG4cSh+gu1mIuj0anpABj
63F9ZgoWGjRmIUkMQe07uUOpckzzbBtX0AQAOpSA4x90kKbAvArAFMWZ82KpuenvrwKI6TSJr9cB
mC7HjdHSbagd78Coed0hrftC/Qxf2brwkmBMs/mqMaRVKHdkEjAUbhp9uHI9shYqFPnQ9tiNQSDd
H6fXx8JO0WbrOKHIqBSVIPS2lvkRhFn34EW9cmZRvL/6gPq87Ufed3aVlKFzz2sge9RN1VdXGgrC
IKq9Cp/g0314/wZCgv9tK3CzZdHpmnMPCxR+aGIMIBTBurgYsaMYuUFl5RoRY/f5dHPvD5n4fRF6
NTk69DV/jBx5n6CRMKnU+pGGapMILwuQQpsttaoDil5DNT1g8Cv3edJof1a1gZx+jbarfWbQ3l/P
YKneDlpaIaXJ3cy5xzabmXAU9wbZruoxVksQfWM0fLhstGbHYpmj1GFknbxveb9NGvyIz25VB8zQ
+nQDS7M/Oxk9xfUD8n0+tjEZ2XCoBupYrwoujN03eLpeaVw7JEsrcsnI8EbRmfFbWgX62/Eb8jKv
FDy6joj8+9E68gb/tq1s79yFZen7s8AtI6VVhJKFaOJDzYKZO1rtDz1FzuvMSb+0AGbHcKtVRkAd
o/nmoKOxRrjmMUJA9GVEG2rvU0c9tzsXYsBvmN2r7WLYDld4aAuHluItjIDJTQ2ZFEGSRxX64+lF
sNAZdRYC3C4drDF3gmPnwkWCguKZZXErY+4ySCu2ViavY9/R6++nm1uYHHV29vCIK8cqz6wHZG/E
UQ3zsbqKEVMOzyyupTGbRQCwwgmWEpBmMjHBmCNTkU9+PQQw8zF/ODczS4M2CwFeWjqkv7roCAAK
ZknU4RDayR6vCEAWfbZzW7QlLhuwaSBfLQINKEbZN1p4DFM2p8lF+ajoQfntsq/PQoCZoNSnguk6
ulgJRFfAgbBJhWo8eGd+/tJIzTa7LKCPxrVtPgTJkFt4xmWTjoKFQDP2Qz3WUB1UgvXpziy1Ndv4
fTzESRhV2X2S9eKTG1OL22W2pdWPrmWCPaFg4OI6fNEtCurv24nR0dbStNGwHorO8D97nQ2NyTDr
feAH/trHVOFMTfH9FY0/zNt2IsdOello1ksHUHz4koWGm8HMc8EAfsPgzKz1M8O31NAsElAaqyM5
duqh7GrIl5EeWADvawHxU5gTafH0LE2/+9+TkbYziwBdUWpcdwfx4niDs03GHCIPCokIJHVm/Qva
CEaMjlF/x9fUuM5Ime9Pt7vUvVlkQPSPdBdw/Fubtd4+yiHu4O6qCPEcR3KX7ZlR/P1Seq9/s9gQ
Q7g0/NQLPwNfrAINAKhqOXeJYjnDnWVYjfvTwnYDDpCjoC5b+r4mdVTbIwvadtjjE4Ddla1dFyXo
aVyXy3hA27uHn2zjsVNt9a6IbJDClVYhypdqXapufCuXAFbxnxiuUYDUIHY5TuNDrtUBwHaHrDS1
qdJd29kuQOJL3QcKP26d2a1aH/IwkN51R+F9+GQmVjvVYHOl+YRXRQu/l7JfG9wUYhBBeM1lSkdb
EwdkVDgS20HzL9fCoPl1eo6mpfbO2InZErQae+D6ZkaH0oS7V+GGUfQKctZRXFfP7ih+6vFQ3ftD
4V64KGbRVY26PkfErLpNswTRsYk71U1GgkVuB4+VFvX6z9M9ez822c4s0PbQQb2krcYdVG4PqWsN
PYE7v2/Lnqy8OZowvMYaVYb4zC6bOvDOSE4gnNfHhm9BJG7MEF1ZrdMwVJbjl3pIoz9P92bp67NI
m5cFjuY84Y4WtsrV2kE7pV2lZWOcSfUujdYstjoyT3gsRsEvF0a7u6+lFeVASU2n+tk3qQcRHhB/
+/WizshZgMX8zAbB6MbHKo2Sn3nco32BKlP+fPrzC1gNzD/fToUJVhkBiC47+oNecXlrvEhDwYJE
M6+tZIRzvxXOhOHwHETjvBG3bRwADBPwJdCkM4/whRmTs6jrpT0OvApGalHhmxABqgApXsvDv2N9
upsLW1fOwqstoQjAHS1uXQXux3UMHVFDWLQZTDwNFFHV2LXAJDXuEeTBgmsXw30azwzxUudmIbdG
qDc2U0PZlwXMkg8KBA1xp0QQ4c/spqXOTQ2/uoRBSB6iIsidHfwaWI6De+xD3IBXbT4pnNUxp6WN
/RgwzODC+ZrFC72mkhUPhdiZses/6x1qdNelRrZ/d3q6loZsFh8467O+bS3vwAljdeu0qLnyqZAd
6jNDttTALERQjkggK9dYjbltL+8sOYr+DgGsPD0TupcamMUIQF4kcjWrPDYWSlU+/qrCRSpVCfWn
00M0g7b+Azhkz0FWSqKNDhyr6IBxWzEi+982q9RsIVAD5BgfFN/pdyRMK2gcuoEZiVN4qM6XjXvn
ZIlarLA0hw56+scs9HYOk6pwv83dytV3Hk6H6Mea0A7QFqz7zWXfn23fEpmlEQR1dUyaqsy/4PSZ
YjbmVpCVLmtgtkc1s1PR2Rvqo6OPaL9lLYRdQ29wTrrs+9PAvdqi8BSwxMC9F5OUoUQpNipLFc0U
lFFOf3/hSJojltQkUEYjbOsj9IABH6fSLraIsZnA4cp+I4z4siKtLWY7s42aEVRHUMDuDjX4akUY
NXa6ko1fNven+7K0mGZ7sw65Ig7ElGOcdfq64c63zir1orSVLeb7Uoko1yGocSw8F9+RDoeAn9SF
5ZmrwcJvn4OP0Kv1G/IRyKJ3cYotCutoJVusOs+so+nUf+fiNIcexaFKKTDw9F+o1SUfR/D1zkdd
67tspaHl3z9FCdT2G067PrlDPSsxbyHjGd230zMzHcfvtT47ps0C5I7nBP0O3EEMN8Q1NflF6rGB
76coG1ZFzrOsxn8LSzHnTJenLfheo7O9b6GJAmDbdQ8qBhrld2ABsa+hYRQ66k4ZuJOeud0vtTML
AaGlu2NeGtqRQr7xgGS8+lkVcf0QNqb+5fT4La2OWRQI4hQ9lzEpj06tmvmzHL0quYk9atbr0w0s
9WF2LmeWi+G2l/RHAwxugEy6grt7aGgavjc4zZ1u5Hfp570ZmcUAMnLZEFb1eEQYF6WjKyspuMZP
6vHh+B2zclX/7Ne5VX8IcHgpvrZ5nqJ1GEtey0hEWGqONnqVYpyz8qta6z8TebUY9ea+7gp0203k
BL8qHUe/sWvtpsrTDTQfvbYwzMy6zFqnog1wFEkirbH2sdd5SMWd7trSbdiexZ4SB7k8C+L6qMt4
/NPzcw0FPwuRiOYA1AUxJM00YL9qwoXqhC5zUkNJTESNAUzjpNRwTv+OpYUyi1K5WhROi3XtMSlU
v1tZTYTUb1InqFCfbmBhocwRUaiVIUGNLNhRS2rCYOYVzU+1jx10FBQdbYPLWpkurK9OPUji0Wj3
7XhEXKHNr6y4a79BfAQcGxFKzvVlYbDmIKi4TAPgwrl/bDF/xmuhwDiBvEYGUvh0N5YamEUg6ruJ
ANdRoAuBQNzODgtr/FHiFled2VFLszH9/dU49Zqa+wFsxmMexTbJRz+Kg+HDqNq2d93Gmt6eATYv
dWT6+6t2hjRQo6JldTuoziVXHoIioInrony5bKBm4cfE/ArMZaQx39nwrR+txL/y0/5c9XTp58/i
jqdig4nRbX10R+nVe1zCuhzdT1e1z0z00jzMdr8vXEzYTfIEBSXPR5ukcHZV4z3wsSuN4MwZMC2a
d4KnNdvacRq4Uqtb/zmFzYsEflfU5l1UGLm1DZswS1fNoCTn3tULHZpjlbJIyIaMwXAEJdAi4gZA
EM53FycPZJ4hx1407eZsmyOtlptjlWY3nYQbuOVMpjOOqUWfL/v+7Npht5aNxGGLnp2DJsyqhFT8
M9EtGNynv78wJeZsf3ewL/FC99q7Pmt87Xsch4id9fwBym8QmMknCL5O/fV0Yws3OHO215HQR2o/
0PWtIgB0U8PW/c+R4pQ3iej9YK2JyHgY0be+G3xpEp59e3O64aW1MNv8Eup1OcquP44+nGcyEbBw
oqBpt0gLxudKT0uNzCJACfbFlMi5UHpS1C9q6FvJyta16jAkBJsz87UQB+YQP2zyfMGDzTyOWYkr
BNS50llX4JrOZQfeXxByog++jpOwX5sY1Y9wX+hcnoM1/8USPvFcMC8rX8jB+Ox4ZqQN60umRhrz
UWurFsfIMt7z6Qkeh9+Gvm4d1ayPgJA69cy4vT85aOG+7ZaBM2mFQmWzR45C6FeVVIGRis7GmsAz
XWW4Pt2b33iGfw9xkCnftqONwwBginxUomL9FPr+Jgy1tZc6d4Xf4NaBXYwSf8CRdurpgf97el3W
zm5M6u+eXSIAm3zkzn3mzFvCseqzBCqygYocWkx1cLh7QVHuuhEoROCUm6vNxzjpd3jT/NmoqI/i
9LIqM9uhrIREfNSvNKTwTQ8vgUFBZ7g+k7l5f/lOcjZvVleP1DWK5oaza3X1cxW7+XUy9Of2xhKA
TZ8FS0DU+DmoQbyPtYDDGA0yMx6VdV2pERWEEKq5067rUdfCW8j/zfCo8qDEc530dfgxB8HnbELM
DK1vKoARpTkIPxDIIxeV6qJHilCMfqZyuJDAkvos7PaIBloJm2qnKwgTDxpcq1CouA1kD4Pf3maI
gZGA2Zha/Oxp2Z1iUPbTZd2e2Q1L0zDtkleXoTS2DOGWDvUitexeVIyU9XVhqZV5ZlMvBBF9avfV
9yGnhcYwFKj3R/64KzxnPPp+F+w0eyJCNrVzZrst9WMePJDjipAdCPcRdcknBa/L8MqMK+1MZmnp
87M7EcWARkv1WMMAFpUjcH94sW4LV03OvXUWopI+ixamEhX1OBrJvvMTDLVYbHLcIAxvqsgdFoi7
nMn8LLQzx6xZSujrBvIeezuzwT8kMfJxeLZOh64VIf5y2bKao8hau4wx5RmRVQj98cZ1kUjHmsnF
x+B0dF2YjzmIzEODaehVpdzLIU1RQJIp4hqtiwrmZd+fbYsgb+qoLDBlbdShc28Dt9Hshwm8oJwJ
yEsdmP7+al90RoFGvqhLTEbT305lUVpt0nq0xvXpHixN9GxDAMDPUMJxS8SZEY6GJVFfxT76fVZk
nHvYLvVhfpIiAabUoebuu9zXHgvLjH+OnuKduaktfX225Qo/9OIg9GvM51rrSwiO64W4pz6cHp6F
HAfmq28nAE2w2q0ip9lXBRgkq7DD+wTQK2atnjs8pzxOcKzOogCF4sTHZZMM4qprkBk63f5C7+a4
MQTCejV0MMR0bav5JTEyRoPZ8oLqon2OQMTb7hVREXpFWgUHXKikucOp1YzwJkzJuvOQ/35ZJ2Zn
uKrjqORbrdgXgYeTiVol9RNYzPDMClg4O+Y4tAh/wxJdl3bfYjh4hYxRs0FvLb7L7eizzNAmPd2L
998ichJCeL0VgW5V8GPZiojPYpi9cosxaV4kCuQwqqUlcejEZqTA7jWpsk2edbFxm1YhCi1nguXS
D5gFG+zEtbhrErHPbLuU+BpHQYL7QKSrZEGawEzBYDmVouR3CPvK8fMAu079VHtJne1PD8HSapz+
/ioaZZbVodCsOHup5qLapx1oxocB+ZpzjIL3G0Dt8m0DhluGodnb2UG23KjWiWgS786xZNyd6cF0
sXvntq3Owl2VRH3Q4ca611y/vBbAr9eWEyqr1mhQNBWT9q+BbOhlw6W/7U2u2MoQ5427VzODtGGI
65yFO8/pj0+b572ezHYusK6MbCeuI2aihnsnQOoYLpe4Gga0SnGVyOGrmD/j+MIsqJyD5LCNqfPJ
DvJQxGEvf0JfS9M1RPEwuh+6rDMvKgqJOUbO7rlCFbbpH/KyxHFuyJViV8Ydwl+nx+39A084s2CU
JjKvDKPwD1retBt+v9yacR5iw5qW29NNLKziOSwOJpeMdDP0DloionpP1T8utzkvVPVMA0t9mG0T
f1RSU6sxnB0LjEeuwHXrH3sLQ1RsCAv162W9mIWbULa1Qnm037syDg4Nk/5g4Up60U1ZoAPzJpT4
hkwQiuqLPXpi3uMISOyXjmbe4+nfvjRAs21udWnsWAneZbHuG8i4R323yws97fGVCsvn0428f+6I
OS5Ld6ucV2MQHEYnOqQePipxjF6jzJ4Lxbk/3cZSR2bXD4fHtYpBSHJIsNAucY43+0/c/iYtzdYK
v59uZGG9zlFTSt3XVWwl5T72EUr8oqNmGH9NU7CN5x7aC92Y46ZowYwafKgPWeaqKCcqWfls+ebw
YsTSONOL32+gf4+IYi7REEV1mPEkrzCMwJINO/WiVuNvqLo4vn9jSycuPihGVuTdOi5iaCvUVSpP
vwtDy8vvhBFhJg8btx8/lXiuahu7HFLzz3JElf7FSXu+DbQTPu+vGvRl7B8a4MnxF8cswlLbaoGi
+Rfd+UE2v90aulKGBTEjPGQRCfCV4uHcchU4YXLh92fRI2kgpiMG4x3KsI9dLArxoTuKGlrX+vR6
Wprt6e+vrgma0IvEUG0WLfaaV0OClaETic+dZpwj+y6t2Onvr1pI4waLV5/1lEcICa8TxCS7axPn
6cveLIgfv22gLyqjqPCmOygY2N12qUPuD6j79ekBWogccnYxiAdoUsa0HVI5PoBTnaQHoWi4g3GH
RtqZWfidxHpnP8xVskJMuNQUW6e9I4NR3DepFcbdxov8If2AuGZvOHgsDEXyyWOvV/Y6UZWk3btO
C8EOdWO/83ZgM039A/ztOt6HJaWFn4jL+cjW84ae/MmEbjcPmpIF9pNS5KryyD63S8zN7H5Q70B3
GvXX1gt68y4PkXLvUMR1zORGSAg8uqoI7bNmQzk/85hZWhWzYJkosB7Babf7zG+iFm3ktjB2qGMM
52ofC1k4MYeRpeGQR23ITnS6QkOiXwQiUfS1LPDfe4QD4Ru/lLFrpbEu0jFu/2wVTW3vx8oReEe4
Pc4Y+9BtJxeKWNaFfibyLey3OdQaFlYKAL8ND1Kr5CpvsO/IotLZdQMOtqdX7MLQzjFreRE4ZPWH
8OCF3S7yvZhUAXpOl318FpAUq2nC2C+ig5qW3R6ORIZ1uV9cdoSKWTQSICRUtc1RoyLPnsqNpaOO
dS36zC3MHY7zdX7ZYx3V9rdBI+kd6gO25ezLxHQ26LRrG4Rjk2+nR2lplmcxb9R010p029xDg9fj
h6GuOuWbLfIqvO/JaOEwerqdpamehT4nLGzHU3K87iJjcreHT+xnunZmIS31Yhb6MIjrLOTdMadR
G++RzS+DnUSgGK3Vzmq/XNaF2dtI663KiFMvPuhOPn5ok9H5gd5Pcg5XttSH2TxjA460eeFHhz5x
rAL1wbb9U4ktlJPbWDkXaxamYQ6Oa3FGM3O0fQ9O4CdYCcIbijGR6LrHi8ZoDo5D9avEjCrLD9ya
kBOLs8h61BF+PVOwWBijuSadkVVIGthdevj/nF1Jk6M8Ev1FRAi0wRXsWty1uKr3vhC9gtiRWCR+
/Tz3qT6msSN8mpiOGauEpFQq8y02xX/campBLtAz5MAeMLJlF7bT1lc6/fubRCCA5a5fdK47kCWH
j8ZYQPT+MFSSXLpTtuaxOg3W80fnL7U5GCPMdMgbaEqbXeUCqWDpg09X6+vO3Vp11xQZyPyiTe+h
D1D8GLoieoXTsHs+v9xb81gdCQNdjgG66PRQM9V8gPe5PhUuZXn0OV386wL5Giil8xTewl0Q3pNg
qb6LETx92MqCl3jl76/e7lEqPPBoO3MIBWnvOsXcmDAXqeuk9uQaHMXaWU+wto7uo4HBi5Hzocxv
I5WBU3V+FTa2K1/fdDBEGnQOI+pqyCD7YaMuGG8AsVWXOJpbA5yW/815oBTagFGdgjDv9cU72bP8
mxR+dV1JgK9OG3wZelhoMIFc0GQWb5JMwdkRBIRLjLutP3912jxwhSayePg+rl9MAqxu95n4ECja
nf/+G6eAr26fFM7Z3Mpmhqlm4/+oymz65PAg/AUHU/n7uiFWBw0C7jZsKgpBjL5rPygk2p98MsK0
mMGO4vwQW19pdf/AhYrbYobQPq0AfoQBuDZNEkTR9HLV76+BUGAuzmZuYC2tA3+pkAK44eByknUX
It3GKqwhUFnAOusvRsK5Uxn2ILMILMsd2GHDBHNeZfmVCdlasAlZcbH4Y2EPDDbdzxBh6UGMMVl6
aSIbC7HGQkUE1cNhGOHFVUn3BLgyqEq5hLnEdeuwOsw5xBhhZAKrr5nAvzph5QJN7MiDPfx1v3+a
1ttgYdqBE63YASjE4EXB2KBHDRwmXVf+/avTrCLQeBZ4Cx3ALCTgoqs8J3FYZ/RS+/hUEfnHC3eN
bSI+3Da82dQvs50a/aRL+AW1N1o428CYh09l/0I0CvrzbYlOl7s0r61hV0ccQA+fdXBjOwSQ2t2L
Zpr3fm6ChBnjkgoMI+iHwPvt/CJtHZbVYecLhbBOYdjBBwyexrwo+9+pktWxYV1+XbK2VopCNtPD
fqngB6nS2r+RyiMqCUwx2I9Fmlt63X5Yy0WpwY29Y/lygGYIVTBdVF5063m8uU5rFoIN/93QBMog
pEo1OeQDrNPjzPbAE4APXlUX7o+NA3+S5H97YlJgFQoC6+4DDDCQ/wOyUmOYwFft3fnV3hpgdeQp
LEK6ShYEnoce0KdkqP2PGj5bl5QOTpnSP07MGqwXDaqTQ0mCY2TAeBFxPcOFcL6JFPz0dCzaQHgp
EPQjnHXuJlvAv8nB8eeiTuLGZl5j98J6hi+L6OnBUJjg5qECnD6cc/ZE6eDJC9tsa5Dgv4skpFIQ
xfTFoeJZ+0ylBnyPNPAVGQAb/Hl+nbbGWIWAerAeDwfTPofUSfGewvmehTDaq/P23s25rK6sdP4f
PDCq5oHJRRxGEKmzfZSJ+mT/Dune8xPZ2HBrwB/IgWkAH0Z6XOCQ0j7nzhbdoQtQ7r4QvzYQFHKN
4NOuDhVs46ID5C1HEPkqeCh6n1smOrSudF3AJ9V1orU3jQ0VHDq9CMJfaGOWVdnt8OZi44W698aa
rcF+ECOEYyjh7GBEl2dJmJPUu6VNqsIbomhZXneE10i9sgX/pqgCeaB1CqqXFb14BYa0+XTdgp1m
9+bSBne0KHNR0cO8wBQUFhl1q3dB1Le/z//+1lc6bZQ3v4+oA/i2j7vAL1Kzh+AlsC11Re3tYlx1
HQtFBqvMYOwqDSk5Fh6WBcj0Q2vH4stkqjI/np/E1q5ehYC8HMNe9BqZjbHF+zYcIhgVN3545TPr
rxb+m4+U1nj41G0qD8BgVGbXtNEInnyF07m7bgKrW3+2I1BGPZHHzGsJdHGLEJZh+WjkVcf+5N7y
n1WeeY56w5Lxd1PnV6hGQ+8Z5uJ17fcXBjhduf9/0Qi2moCcOcwgcgVQPpnaPXweR5pAzC+CKTvU
e7I0GF4W3Qa/zn+uf29asU5gZpgLlkYRHy/qkv5G2pzB+nXs5Gs62nC+cK/8e1OJdfpSw15kSCFH
/eDPVL8XfQnTP7ZI+NZeN4nTp3yzqSCFPZR15JmHDnbvVWzGBqZTnZd9lzIf9ufH+Pf9L9YJTD1D
Phw+yMODN/K5e+hcWA9lIkYqwsfQtbl9krDLKmDBSfuKfFkmGP9mF7bEBtQdr9T/TjB0EFlcoGx/
C27gJ5N28ndXsTweqwZY2cBvyQ9V+dAoa2fxUFjdhfEMa/nP1qb+ycBL0XtYl3Ow7khY33ZBvSi4
tdOaXripon9v2XVulNchicYGh1qmkW5fGFlSoNUGYebQj+G5bfoK4pO+cVGi0dep+h1qIYqNCaXw
cLm0y7a28io0Zh1wd3UXynfLVLAmzqE88BTy6HSTaI+9P78NtgZZxceQuRKSMpId+hAdOxZDEmsq
aIxuagDvu4I0U3iJ77TRMxN0FWqY4NYOCwsfpgDa+GYnZ38q5A6wfsfULrUAGgaxn2Uzu+Uwjs3m
p4iqpocRcjcE+nkRbqnCWKMKN8HJvS1SdcknYOsrrGJUMcxKolk2PYgMCqNFAjUrEt0LGGC0IvbG
uk8vNCY3BlonWXyJctkhRj3AUgtm2thk7Q/UWNR3eFHTK9lE6zxLNuFoGtfrBylM+NNA5F7d5NSv
v2oJi8oLZ3gjBq5zqFKO7eiPYnloGdqOMbVgL5Vhc1HFdOv3Vw+spYNrOS348rvoqhr0vgLe4XAR
lWGzP7/ztwY4LdGbICtqxaBvXswPI6V5+ESyNGNBnEe8ZHJ3foit1T4N/WYIgBZTiA6I+UF1J6Dw
XDHzi6cptzB9bK4sroh1CiVBra4CGuZ/6Fik47NWqlE/tE+nSyCFrWmsYoSATCj69KrMYkV6iBzB
BHWZ7giBuPewWCMuFKG2hlmFBzxvgqIC/AD1Uj2EoPOiQBfpOPcBsEbPHOSoObuwMFsX0Jo9kbfe
aGxPy8cUSQipPnW+P439nTd4XrQTY4isbt/TOY/Alx8mQG6SrAzT38IOjnxaopHMT2nXTMOflKFm
eVPpCe3LuDWlz1QCpzxpnmidZRf19Ta+zZqFAfR/ZAh8nA4Zd6PIkwF0Wx9S5wXjfIKMiO3Zda0V
sZYPXij8jILSioewQIc2GQ2wBE+TE9mldd44eGuqRx1VlcdZ7x09M7I73ek6B9yqrOv9VaduTfUI
zThA89SlkDzss+I41V2eHzXAsUMUzxk+1HxdmuafFuvN8c6MqZGMa/0gmhSgHd8O/AjQuZJxafNL
OOWtr7WKIXOQdVUUCQwis0xhG+os3OVG6Uul8b/gvn8k6H8dGd9MY3Y8a9Ko1i/W9SEjnyfaQe00
W4ourfd+k/XTXZoFTfu9mYuwv0U7Mi37XYuGejHFhpkl6/akzNI+rokWQX8bEjeq7gGfxin4hoPO
6p3MWuFp8NljJRFlXDcOQpsPTsxBGCJ58mimHvxKkbbbaVdE8/0o4RMxI9Rk4dgkmd/BMKNLtVjG
GMopAZDZTdeFIgAhqZ5SmoTRMNkS2kBQqtkHgCjLNoaGfAbzrQCqLvxAbc+LRzF0An+op0o9f1MR
+CiHIO17uYfYc+5BwSiFNGaezFWmmody4C7NsWcIg1JvfUqVDoWAr2xiQoWYiJxfMfUhqwApHG87
BgvfEdbVbUvGWwc1OH3HAkO8Q2Qjz31Fw75xD5Ey5tiGMyjFiTwpqP8arXZDn5AUV8+vfJp6+yQo
ZAPhPNcO0JyNqQESOo8t4DzVx7Hx0xAbjDWNeWiF4vldO9VBfjdJ7UM8RqUi9G2SpoSKgwaprXkM
4JVn5irGs5qLBQAznXY/gYjMhUnQ3BkdlI8EjCy6JoGKZF9/9WoBudNkZK0txp0AujwzMdbSq4Er
gijgT2GgMQ0fYjeZnMNWpfAi9b6EpkyqLgXovxnRP3YlWR2uSEUcpYHWf6jEXNMfJ6wU9IVZHYJ/
7adwmfNi9Opq6eIlnzoKyjkLvT3y48Z9QyET3tixzqGvkoMHwno4DxbTAgYIzZ2CoZ/FHpLfYPat
5k8BwPPs8xBWYRinADRRbCrsffCIOmQGCqqbeIH7cVWqyX7vdddR0EPnwQ8+Qct9sYex40X93RGB
LujOUZ53cO3SllsVoy0NPfTd4DPQM+Ouk9LVOzvNwNrFfb9kyosLQyYYM6DQWn+B3S5StzhKOdXl
XnvVLNyeprBNSO/qejGKxtaHc7C/C2FFDj8rZ/tJtMlIF5AZUH6mzfwHp7iw7zUba1JBUdaBrnQX
GK10DseZ1OZPFYxpQHko8YhgZOfqv89LL8j84kU7OrFfhddZm8cOskWifpyrNACWZQJDnQdx0QMR
xBJ4109gAM6lKEfUvSMfLgBJNOf4P+zanBfue0YjOFHdz3WlrEvSgkCaDl80aOcPRTaIvk6A/O66
aBdaOF1U98ZAoT69tyJHw3oH3VrgnPfz2GCL3cAYQ+UnNf4sbQ61DbLiVfSWRA+1D36+fKr6Blbk
CUznIX2VBNzDsTvtzlp8bPsUrtg3dVlM7UOak378CLijxnHM/IXzJAsMOL1oYPckgOOOQESHShJm
k/k3fk6pAgp6lBo0Lm0VdKn2RVguy6c6xPvfJiKvpD/vNWRtRpj84Hme/WaobMPyPdSz6R4Wssg2
SDpYmkF4P1ga8jsFdat5H3Q5l0cYjsGaGq8tAWzBXdmPjE0x7MVt8BmFFL88WmObkmMLeqjBJ2B1
5CHZ52bEzbMLBh8tmhRuVksRZxqmunkORw1kNune94KFQRsIBKGIo1bMbZTv0Wqt1Iw/BsIs9Ms1
ly1IcP+9A/HcHWlDxunYWGHGBHas1RhXRWR+2XGar6IIwJ34v4NE0B6D7sbiH9Oqm+1u7PWEWFUO
l/zAtrKr1SSiGoDhDE2QIzQtJJZGk49BlnkPLnOX1Cw3qmD+egp5FpBomcTRq6k4VoiAO0Hq8WNf
NewmDXn9K4Jp4YXvtTWf1XN2cUPjEI3KdyhpM31Tt7n0IErqQv+HirA1LpRJNoZZUxIDO8PCipcE
RhNZ88EXGk7lXiWZP8eSs6X6eX6LbVSq1mL20wLdWzgJyBc2lOPwoaOFGPdwgJ9w6+HuLcALX2r4
U9/oTlSl3ncZhPb0/vzgW3NcleL60c9avyDZS8TmoVVPC/UCtI+VmE7buxgEyS98zY1Eb80qtNRp
4mD9/gIL+CK4pxXwL0s8QS/DXAdXREBYnSPoI/mBmfkRknDEwJenInvWBuaTrtSVokxrXt3M5raW
ZuLHKY1U+IsyJqCXDdUUr9zbEk2LS8LwWyuzOrTOH9PQSla94Cr32I0qaVBBhhe9lvsaRMcLraKN
c0tW57a0XT11vQyg/FKlqJVK+QuygeyjyHt2syBVxWcMbHkBm7dVIltT6xpos0GcJSfPUSi9QxgA
kIfARNCiWvjXNGqLKUERsm532vCuTIbW70DeaOtncMC6L6NB+L0QQ/49cb5m302QbCdZ29Oja3r/
m6JE3UBprt4D4V8dXTsFB97haj5/yv699/maijfiqq6QO7jPWeXbMA7AcylxnWfiz/nf//de4Wse
XgWXx9KjafNy6mR/8FBwhqxw1swiGYOA9FeBJ6CS/d/jlYKYT4tKjEdR49Wyg3ib/8N545TvlQYM
Mj4/l9Ov/X9izKPTHN8813ChTxzYjOkoAoZO8+ya6T53jn+0YYeGSiHz6zrCfM3Mk7WwmbSB/Uys
x0aoIVdDvzsVB66jxfK1fvqUWqqBM1iOrcxlvmui0kELP8DL5MK32tpXq4uwKGVlmmiix14vct4V
+HjD7RiU/JLL3cbGWhPmUGvgHuUNOTIISH4yBc5ubFI2foQ/UfDt/IL/+/7ja8qcrIOuGv3SHatI
qD/ITyfUxuQE1VBo9j3k4Hd8hi5h9DTSPrg7P+RGHOJr5hmb56knpSyOSnFhv8M3zQ1ZDO/emWcx
dF+hQrmPOLRt7uk8oUAbgztXjB+dJIV5x3ABsyrJUy/l75G66Y/n/6qN1VyrkU+isFBqbv2jp/Hs
9qFrR5MoqFF9Pv/7GycrXJ8sldIOKZ87psDOvmRTX0aQ1RnB2K77yXuGkSQqSOeH2prK6d/fHGLU
UTw1u6I+9iis0sRjKP+jHOL4JUnOrY25ah6ZJtVqKQ078oLLCF0VhapBQ4qx2bNcsOr2unkE/50H
MLq2Mgsnx7EYzQf4Xoiv8Da6rsDG17w1kUZdDXfY5qWF6N90qlxEA+AHER3nR1BHZM5356fxNw3/
R1ANV4GCDKVZHPDkxyWFD0W0h6JpHgA5eMpxf8NOq4ZQa0VZ5Ve7jvboB96BrGZVcTO5zIOGhYDc
LSom1Ecz/cIW+VtG/MfftKaYISQSCMaq4gkqWzYvH7rGoQ5uC15Ou2mCUYjcQ5lMyzlWioTBfWbQ
WXLvkK7OCmTLqu6m535uqy7Yq6lE2h+zsRzhgYo+XCnqREGspL20oTf225p5Bs/VcOK27T8b2tIM
hq5Z95l6gv90XtZdSEm2xljl4lEhOhMKkz12HbBJWdz5VNPv3IMOEuQ9rB9cyMI2Dqdc3ePzImvG
g0U9We4Y3svcZcEtHzP4mp3fbhuBZk1E80Oq62Ac01fSog96D8oe4TJGVdMz1W5s7ABR1iZCB+eC
ksLWeKtoE4xe2vYoQj5OQdm3xT7QM59lUusGHrxJxrXT34K8BBLgwt7dWKk1CsMUKFkONal/uKgs
oVsLzwvjfpQtztHR8FI0F1Zq42pc67f3aVZNRbvoxyrM8+oPibgl/q5YqNDPIUcyzOM8LFF1AjRe
BcVjZaLeu9Cu2tolq9AXWGgst5D+eSXRFH4LiHLfCW29L+e3yMYXlKt3B2q0KDRG7fI6wrzrUFWl
HGIp/fYeL7Xxknz/1r5YRT1Y56bMDDl5rVnPXtKmbd+L3HX73B/zG2ecOJ6fzMYyrRlskO82cNhe
CCqQVLnmJ1tCWb0PgTzgX1U4uOEpqKewihK8tJn4xljn6IX324YWAF+z2/zBC2vIvU+PwM761Rdv
Gmn10k01BdipATt9/oZyrBl4POa95FWSTmEdQtJuKkK0IvE/BmM37ovI8S6BoVUjb3qqynSIx7ry
6A3wWGoeE79C7ocroh5E8aNoWhcue5UpWIl9jiqBesSFyLGBoeRr6JHJtOwz3cH9clb8u0YXE22O
8cMAEfmR6cPYey9QAs92op9edepdhRKBwt9/r3mPgnnTiwUpIIxv2IRmbF40zzOdZ/CLGmou2fNu
nKk1VxCmq1qIpYenNuweyvYAcx3lfQhZy6sL+2Fjy691hSAqOMm+qcrPHXxyfvRjxV9QMDUa5hte
FCbwCfDk/vyu35rM6Wi/yfHIiT47DQt9BQY9hO95nvI/PKdsvDn/+xshQpzGffP7kDvTczXkzXtH
xvRjuBTlH6H1/D6HgMWlJGRrjFUaWad4kuWZZa+dUijsAirUv7aZDV78Epih6+axCqSwJeAtypXd
exL1i7+bRt02cVflbAZwdpquE5bka416N3aQv81b+tqM9XIPqT7zGfoa0Z0fdv6+m8fiunthzf1m
WvLFoIn+vmAeGnImSPMunlJRXbjM/4Lk/pEXrrmVoM6YpgtY/TnAbZ6+gyFHixfhDNeCvE986AFl
O6RidVfuagfxpneZ9UQXw8ep8dUO5SzGblHNYX4BIQsopdBk8GyYf41mk5cimTTSkK9LYUAJTiB+
nI0f1HjS0btJ4fEtf+HQV5bvckLGgKG3GOXDGOuT/bSOxwm4Ch7bZoro79RBE/9JwkGTP3XBNKRL
UrAZrePEaUqmcNcQ2GLk3zqbBrpLJgXLnyHGz/K+vxGeSNGyPL/BNkpZa6hjYKq+RvmH/YDbEymf
oFWRL3kCEN+QFrt0yXQ/xKq2Jix2NTwXlkuvio1x+ek6fHNAYRckwlHn9JX48/B17nu3c1WePhTh
LJ7Dss32aV1fKlRuRJs1Y3V0lAQKShSvuZrtq4ksCZO6E9klwupG4FwTVotZ63zIy+gV3abFxl5I
/GNgGHJ91wbzTW6i5tf55dqaySpuCuFaP4pc+XVufTXs5h4w1T9cEbJcOcBp4Dfr0ptUjH2xpK/U
wu417glknGMwkNyFgs3WJc1XURPe5BFIkzP/GKmWy/AWUvtICOJO1oreFCgij/ld5LOyQiO/tDKi
L8xVOC63dlRjSpLA64PZuzv/OTdC+JrpCkeRhqTa815hOx18aTgaGveUwiLxWSy2vZCI/5Xn/VdQ
WuWrY+unXV719FPDRB+QI3pQ9cD2aHlxTY8dbDmD4QA/MjB+5Di0J1X9LtPj8E4GzfAVHZ2ws0nQ
92jT7txinayg6ON40T1A5lg13XtZ1STXyZiOzHO3oPVId+AwbdFNEgm5zE9EABSVxdAcEvNnIDYC
s0sn2rsxlmacPVBMzn/Pf4OD+ZpqCBgcCTiCx5dG4G9IqklPVifKAP7wyiJIlvj3jNTtwnYQy3Hh
e4RYtui7OUT69HL+T9jaYGvQfu7VnJeQbPgOvNrwc4m4vm1yj1WQcw+9b8TLmz8RYhwMQzLfvYNh
RcZjM0QX6yUbR3SN6QfWWurSeBqfO29E+4V7Ii/v5BiN18FL+drvwTW0tVCnkq+VyeEmLXF9TPEy
TZcoQBvhbM1sjsJMAgAYiY86hfUGSZqh7NqDlhVUNHfQkEIDyQ+i8pKc+sZVsCY6j6EJbAW47KvO
Aehu8wYVGq1p+NxAgOwR9iWeianr2IXjuLU+q3zdwRWysJPkr5AnLfyb0OchA6gFtOTk/A7cGuD0
Wd+EUN/LSAv7A/4KOHPV7Sw08WEoXGvz4brfX90BwN1UhXQzf9WlYr9oC6/QxM/mcbpwiLeW/zSv
N38/1QR0cJfqrw1iBvAsIpAZQFgn1A7IBh1wzd2N7+Az9eP8fDZP7OpK0A0k1lrHsq8oYXthGcsl
KpqPKE0w+WkBDd4dpop2YfESZPXcwYgnnKEc1A3DIB/gti397vX8X7KxcmvqBYxsRDGnQJvFPvxJ
m3eiDOrok/MJ1V/Pj7Cx19fsCT6nWWT9tvs521KJz8GkWXEAZtiDGVNYVhngVyRXHT1UsgSI+LpX
xJpQSuqlDQCGnX9GZInaR7eoZf5dukzt0IdAR+LCxt/YOGsziEzMEUSLifsJe/ip3Jcdlun3CFUk
EsXEw+31DkbeKCjszn/LreFW1yq6LQsUSJz4mfG+Lm5hDJJ5fkxqlslngSK1fKgAfVp+Xjfaqh4E
YFlufLsMP1H4JP0HNS0l3Ca8AEWbkxWnhRUjSLoRtI4uHMONrbKmQ+SVq+Edo/UvIynz8iSvVX3C
ms0weyn2MHGeAwfPurosvwep77FLOmNb464y8wh6Cj5XLvrZ0LSc+tumge316wAFrdDe1WUzZlEy
ZZj9yV7NWppeOd9VXE4Ht+TLooGghA9fZG5001LgZcFE8Pl+8rGLYPgGYf/ylyX4t9vzy7o121Ww
tkLBonXU2a8OjCXr7SAeoeQT85QP1ZyZhiciFj64qW/AguGFvrB3NxLPYBXDA4AZBFEL/VnALsTe
T/C2z0p455hl2lkP3cVLzOitgVbB3DGKDI/A3Qiu4qhuM8gAsRutgJ2LG83dJSLjRhVzzbOAYxbo
Iouqfi3CBMAmD3Uj0RAPIoDvo5uM0NAfHvpUldUjDSQDLOlEbHLex/OruBEK/toKvrmyqmFKZ9TU
9e8y8kT0HgpzoxJxSEJOPqKtPeHaKuqoCC9s1Y17Yk1slSbsBhla9auw2dDETFognSAOAIns8/PZ
WrVVsAnz2mMUpcOfUjmd3QAdEAyx4fkQ3JRD6KkL89j4bGvmRGnqyvpwWvwJ/ohqgUTyGW/vM6QU
4ktZA8twq+SwQFf1/Kw2PtuaPYHbPYNTY1P+XhRAtI8Rz32oZjSyYt0lWb6ND7fmT0SFhucKvA5+
iwx9+M/l7C15XEb5OD6Krh/S/fmZbESNNY2iLEw/TV1R/aoj2oQktmkIWdKEEKhSzDvXhNU31lYE
8h0akNdL1MutUU+TfrPLScVqEHjl9KuYNJj/sWhwq0fvJt95hXejoG/IeoDizJB5NxCJ9P0v52e7
tW6rGKJnX6MZIqrfSNLm+QV+Rq2BcVpXXwr9WxngmmYxWQdIrunTn2HU6Ly6bdNUgdToo+NR7mCC
yQx/zGBdIUGPKIDY/NzLhQwPeLtzwncs91J5nYcP/4v6ePORMxc0UapM+euUCdZHRko4W8dpIYbs
Qsdn63Ou8hbP154Lajn8kp10420+k2DGW5lWOiMXTtpWyeHvh34zC1QbCtnO0HqNZV4SbwH4r+wF
eRxyl5VfbB0EnD+qiEaFfQJlC1cexDFlcWByFKO31z1A9+4Gql/FoB966FFG8z63eNTk8VSBbPUJ
XIGaDfEM4ofMdqhOjuCidmIw/l6HWdaM8dIhVbFJPju/AoqjHcZC7CIwIfrbNkLEvFBQ+qsY8Y/q
yhpp68Mzs+elgTRmmbGq/OnkAuLNu4mbLnr2e59Sb0+HEIbJh0BCUOGedpnwBuiQC9lOO5mhU5nF
tW1a/txCtabQD9Dng63lXYVq7lL8KVCRnYbdUirYysRIyrzldW4H3UEbkLTQ378Fx32xL6IKm7E9
dlmUWXcbjV5WjYku8d8/lxBd7sUXzo3k/YUYtBG819DfmXkci9h0YFKkJwlhcH9wu0PBwYE/2+1Z
30WlnxR52C7dhWRp45Zfe4gYKPgMOR2xqwCVbkh1y/phligyWTTQ6z3EfpA0jZw78VQ2oRmeK1sE
F4W+/t4T/1rpVa4GBnyDjNO4xxRCCeqLGU6kq68Lgdyhfu8Fdclueo7ugnzpWSGiQMVGtV1/KyF3
LkEDCKaG2ccZ5fk0P4B8BP22BLhpa9TO8jwVcoprCX/hMak8omX7ADQN1+VRem4u4Ct0PppudV3X
7J1pZFF7+m5ZHMLgep4/KTws8nQXLtSprzUjoNzGoJH2+LtA9a2r5al1BCyS+3RudJPBjqFZmuau
myejllcKOQRfPWQS3glmZ4A/U/mdNmSofwCgFjB/1zAOrfcnEC0YvCFjiD9ntvlkQE7j04XNGLCt
kLMGUKMw3XoI3mMXZyB5BRCa97ukQCupCub3FHykDtNypOtLuQvQE1FBFxfLgm7KLVwl4Ah0C8Xn
qSVxx2dmb6Xik/Z2LOok74oYmkHcFXuAIuns35+YYNOcKLjBMr2byOhPfty2RZa3SapaXe1B0lfz
uyqiNQAOqg+5vSvyDMDoxLAI6XeCysbo9A38Ouz4g4X+0oNel7apIrEcQ57qeIAX9YiCc+VCIxPU
xHzm31cDjwhJZu+EBRhVOZoXXwgu/UOu/Xyi8Vzzgc8JFiEc8nhokHzeTjU36VcmRZCxZI78Ofhq
8bQDZZHzcUr3GVgn1u3AlEGlEAYVIUyUxNJWGmcbrLta3dEGe6OODcTnHN1HEXEWZCnPFmFxl81L
lSUkpEX0x+ZmJssNtVqWN7WcC71vPVidd4mpBZX1nmKnO8CVR8VT0Pch+l+YG+4vkYWTog9D6sca
WvGkfxwsCG/uIHjVMug7tIACvwOTumm/TRb0nGfwX4uexzWYeSAosSAbjxUpwuZAPStD3Awt+G/+
fdB5o/dixQR1rh0GaHw/dr6cKvdSzcvQ+fdoM7jwpyMpYkuiJm/IPjFU/gBf9KppgmmfwTVC47RV
mfsc1DnUfnctHNu798CrhNk95RJYiTtTgGufxnbJHQc1cijm76kD3aGIaStw3eDrQuudJaX1w/zR
ywL0bkFEEtIdwe8qGYuzGvBR+FKhDCMfwLQaq3djBJPmT9ALqFWV8IoM6o7lpAANKmSp4ywebDOG
ceM3vfxYCbSAH1ozjJ24gXwvXI4GvPHaOqHwMLW7eYj8rExwKRv8TusDnJnuJpdCyQLsq3IekjYq
O+HFUUVBnFogLVLWKJTPYzDdg0NVLiBT5bDli4FsJ+G+bNkY/GCwe6zuPNmp7FsB2mf0Ie2LE0qY
lRCoe4YROrTVvYgCIBOLog3R2ghNW76yOqqn59THyr6GvLPyO4LC7Ik4g916+nPiIdzSb5ZhAuwT
Br+wYRZBPDJcqGVMhzzkL7Z3irhb3JGKoWJrnW6KWwNbp7zBXWT+x9F5LEmqY2H4iYgACbsF0pSv
LtNuQ7S7eISTAD39fDmbiZiI291VmSCd89vQxneNq5PIf0iKyml+6f44BroxE9X20x2sQ+LmBpq5
8/Gc3vqSlmputj+lDZZy+dPXwUS2W1xNtTkzeCDZpOmI3sm0AgS0Y9prMg0V1s9ljLHcCqeun/ZV
jG5ykt7/zW69F41umE/axihAEPR187kjjLD5spGZ6sq8k8aJqYKP6IyfU7MSGPWVMpGIaPiw57Vf
z8HkbVAF3a2PmJ55Who09PuNXkgR5xRzl7NxxuP5EEwVQ7ZFRb2dOS7w8maQWcvupKFthwNwjyMr
Oi0bfUBBWm82sU9rp1z1vLSCAqw0Topt/mj9zi9qLKd0Cb76/U5Q41gDd8652/h+HafhgX/3eWxK
eLq0x58oGrJlXf/4dJbCQDAX5aKPy7iXsn1f5xUwJTW8qlXWOocePn2ybI5zKPdNnxrN6Sky4+i6
XLNo90z84R1LB6A1xC31f83KSzyehRaJ+BtVW1tW/AAyogVqHW9ND1PWh+Mu/ytXV08mK7tJROm6
AodpOKwtwOs7wlkv+Sgqn15goHecXPclH1OcWS/GULkeZhx/hEGphzId5KanKWvk3tnXapVjFGYH
fi2mexHRDHXfFj6BA2lfCqiJzKOAwr1KgY7yC0UX/vQSzLhXscx3ohz+jjuI4CUh6Y5K3ykcdTOn
hbse8xtvaDHbdKiOcIWv39Y4+AZb30XPG+7L8a5Z8G9jK6Z/zf2+wK/WX0TTO1GAWm/wB4pnI2f+
ktS4cDN3UpqH7KiDkcfVHlP7pxsJg/ike7tVBfYesiH/hkRHVl2qYvp1fjVeVFTTmfO1w17cjXK4
ki0lvJyS1T76nOYiOM6BWx7JeV4rNYDBF2AaYMP1PNfJCTp+ra5cdJ7/3EYqquOLI90i/mmBCntc
uYT5O79Wgd/HvYSbipvhtkVFVZGSiOG6FV89F+g5oV3B+7PYeKEbrTQoE1MOLFL5Cq9V2lK1AQ9z
7WOzDO1DsFZh+9SSPyu/mSOA4DthMuKrwufuTxgxAeW2krSTiOX+IXRmeTyMmhn6G1+qVv9okD24
l+Ojn57kOG41lk3EuV9HpzLFcVIYlrY7S1fu2OWlWNv1wtYxe27qRg43G5LiMvheh2O5PRqIRv9L
Q89P8s6YK8culaS3VFAHfigxenCqoy9KdzOZbUpHqdvqwVEqGK4uHVzzO5h0fXyu69IuJhsIp2rn
HB0CGGcahGvVNFkNeh2IPBDxfGv23MjPPnnxrQKE57uJujJ1jLARVdETFmWre0dSlLYcy2dZ7k3I
UVCW482+Gqx++ckdKuZneEAOnpQvt9zK+2Kwwead/SIU4WVq+OfurVLKiXJE4t0XO7r8WgPdNksq
Km0YRArcVF8HDLztwkDQex3Agz2GQJ7WoHfqMeWKQL6cG/+Yq+istJBt8uAEgaR5ae00D2vfdraO
cEhF3vC3FoVev3KzrHV38m5/+4OyXt/8dsqmK5q0kX0/deehFauuL7Yde95NIZUXJefaujJ6s+0s
+SiQ23Xtf6XC9HR/+BoU3gkHxvNs6RIiRPK+16344fFY87z78zLrh9Wb5oAKwo7b+RRN3Pd/99o6
PvLD+BZk1VBNFdx5k0mSOA97OM/TAIqYPBDfU/sf3RQ4078jCnRzXRtYmvDcr07jfybBoqfLtifU
xYgOjuNR87UM55BzevkxjcFUvhqrqUdPo7Ihvwvhf+gfpNTLSs1PxI7HywNv23/bMjvBa+ER6TCd
rR+0ze9h8Y5HWy7Hdg232StPah1L8bQQvXWcvABm+aGms2ZExVPIXq35oY9Fn3vSD7zxS8FbxAOh
+Y7H58QnC8te1yJYjiGVBG96hDFEh9Nhaitw0b/dZEjkybCi+suP3iub6fusY28xp7jyjq5ISWAf
VJfJqi+8v8LsvReeKHknrDidhgNpQ+ZuhynDTFJX1YYn8GapwF29JQFj30Wk/o0tx1B4aZqWipuH
QLfWjJlondqpT71vcEQ+9YHTHeVlSHa/fOqqKmDYGLnDjE1X123sdPG8pdrFdfZm40wvvo6PcMqx
sSsaQ5pxd46v7YEn+Rd8BVE5ucZpG23ZNh8or079UjQoJ7W3u1vFa8bxzHZZ+sHQjJnvkhLJdcr/
yn+oJfxG329J7NvH3TqR+2H9daaEh8FXLG+NGep1e2s87uUqCxCqJsvVqQrP/VrtdtIPqmfY6E56
ajfpUU/ZJp461THlt+GJRIzesecN9dX+d3Mx9KhsIuqjW9/hBrxyvfrcu01B2MahXPu6spvRMRKv
HYUWb8nkzxN/2iAgm5nfpefea6dBp5I6KDOW+No7gSKWC4cGj2vdHHtuFpSyJrOlO2hmNVMFfnHq
+a27b5UVs/zp7WpdZepPSnkUsIQC+kNj5twOlFHr7EVpYutp/1TN0Av3PqLKo6/Pqx8OUuYqZP/B
NDZWZu3SrTkCWWZaGz8JT3FIOOqYrdERB6TJjmbFaJ/7cS9XXrt4c2PnkQwOvw/SYBlgofLN7QdD
AEAyLPI492j3nCG1BaqV8k6Dfwxp1I9bXz4EjWzkkq/HUZc2224y0rzzcSaNl65gaBNpSzuLuz4w
rXVL+QiSiLz4hRAKPf84Gotxg9MaPffMb44tA2nGw8Huul0L4NTwZynjcn2OBZajgJgKt4uTlO23
LObvrJE6qD443gSzoTvryHwhSXlcw1ypyF+7l5r3NmTJ6kTn0A66AFyFaHAiN9A/msSY4uzM4HFf
d9I//Hs0vMn2JYw6dz/FU8nkn1a+70VgSaUdx4nxLySc7RJw4xQ/x9CzYJM7csbBPXsSUCQmTgOq
zL4nsx5NmBekiHTtVS269wjR8Jg2aqxHjSN+T2sXln8cJujwF/xa67gZYwlh1kg++ZJTyj5N9Uq6
RxVc91F0ySdbM09K2hTBNj1PSzD5H0wyfXLht+cIypTPI8xZXVZ7QIFCUzrbfeiU3pZrAiCbfB2T
9ZD/FrIzGe7rtqrWs7RqEq+BrlQZP+O34Gt+GI0Yl/mNJhJPiXQKOzINsnIxk+ifKpTr5EG5XjzV
mavH/ysoE2BD9WShR5z/Ruqej1PgbLOb+6EVy5TOpI9Y97KZwqgvPSeR5i0fQ3fiByO9R4YZWYd+
tGRgM37Hvql98gNZm+yLnBejv01B1PLho0oONplpprHoG1NQi/iBf6Lzg3PhiGm4V2Ks9WOMKxfg
f7CmelxETD58qnkkIvc6wJd6vE9jjyHfOlIaAjuiepz+qiDZ56fR37EyZwl1I8dEGv6+Fv86newl
iZOmJiAfUZoMvSfwmPn4wyNKkA/ZJDE3V3gUQ5tqInem7iSmmASIDLhKxUc+uhSh3NO26Zv1VLYu
Iyxcf7WHp7kPB1URPxHBC15HzyJZzhDa2PF3OR7RchaDncwz0MMG8C+XmOmbRYjxKAvd2Vv2x3mr
mqPOuDvKPnhpXLkN08cmACO87Fgo8mtfuOdLIsuZvlU4nLTnBZF7TzDu4OizR1uSH6RtbPpbWrdR
hwU56pLKVEl6BDgQlmwPe32wfcK6y/qCcLuSycmxmHXaXAsslkzUs9CMjHo2Pr8AvxN4Dck5Kjj+
Jt6KYvqT8HFnjPy07QpfihcOpbJonhJR7b5Ky4a954FaJV+gOqz2nigPtR6jJ3Ir+j16V24Dilx3
iXL+0o0Uc5BpgQPuZJpe2g9FpksICCA23tI00K6/d9k+K5M841RyCijdfvK3B8Qy0fbDmT37lS5n
oEun5OokN4kpUl/QqyGFPvBAa1CBJUZyD26RuD8mgcPkR+Ae4W3vdOphy9o1lK3ACrnaYXqcVNGM
byDuwXpn1iicv4rIsWPyujAxrj+8RqBkybtiWOyYxxFH0GkgTrHvLrVYLdC0dkZSi6zGrGYxz4eY
H/N5DNAsZcpbWWM3dhp3zwk3toO8V1usOCmXiHS4rK5DLa6DFoV/t0+qm+5LlIWClW1em7W9rEcR
Td19h+RXTa/h4ZjovW5igjZmyBSGZ6OjYvoRaLX7Rwp95EV+FnBoLs9x2+9G57HkVTw77hQcv+Uw
cZVmii70krW1GbWf7/44T3u+zJx54HiNuxdMnhRXmXNEahx41yic4/gXRzx1IrMzLVd00wi4JeZp
hDF9dLWjR65Vai008u+K/T08eBo9N/Jy6TmxZcGYC6yEd0FS+kNxMmbr1MAywEuzAsgPBe+tII6i
dE9H6G/hXRFFK/EHo501MTbCNtHQX8O2kVWQblT1jj/caow4iXjb5uD3RrpAd9AgUQAX7ikWYtE/
UuPWOOVP7SVqaO7Kvp06+2trCkqPviYqxOd5deuxlCZLuA846cKon+R6jvxNJtUFZiduTwVxFWVG
nUqziZRt3Hkhd2vpvMtUBmb5Wpe9PJZMdV0XqTw5osG/P+JtO5AjhCL45YiW9uzSl2Z86Md6MN9j
3hN72WkdUX1KJmgnLH8OqcSpLbtqXnI2Fr2/J7L1nR/gsKY3KRhYPD80w9YZfXJo/fKfQvhepc4i
jsgcTYuBbL6MpWBqpozIknj9Lvc+XEnH2tSk3mraqbp/S9Efy4+YvKD2o2tqUWfDrJplSePQNPaj
An9OSKYs0dp/xT2ndJ+OqJWrHJUF3F06OUGFZ3CYUanerYnw2+HeONzUy+lgTk6Cs+PRI7qey4C/
3buoypIK2admL32v+5xGSsTUlXNXNPKyx1Pj7afFNFr5H2QEoSc9zTsqkt9YkziQzy7HevQpmHNl
m1m7yvZhcgP8SWeuOa/+T3W7LL8UjJJ7NgeyW9IgUUn/pexKQYv5UEee+HXs7mzShH72Bq2PHuqC
xbxtF0n0NJsyf5mZMKLyHR3V6JsnaYi++0nDHfAV+4GI5eNg+O+ry0TLY3Apfb2P0c261iT6EiVj
vS0A3UfS3DZYw0Fv6E2dQGu5f8xxuj1uyfPkFnV379feChalBrKrxpMgEqP/1IthMcjpWwsLS/QX
SwEAnxf3H/uuPeeJKHmv7E92DcbyqVS6dgKYDvat5GwDb+BLj0076stWMqpEpw1UkCvQs9VUZkx9
lZYgTh6qivt1LfR4btj05m9BST7rY0HHi+5OMqQmQ+bELyUieueJGIrfG9FQg81al0TXPo2LEJz+
fPgxkd0p8+/hh+kmpFNmXVf6Va471iqEyTrskguRmgnPZDVoOoK4r+uOroVEYrlIlV/aJDugNeFt
wtZDqjRuWsV3duWy/K4o80JN11fDcTyhJwzZL5x2b4MXTKTFQN2nTA6Zo0TQXpFuAY2eP7gyI9LM
gsObA/+0xLNdNyqEVTLc+0cDlJ9qUviOv95ULVRV2or4Fnu1FjhrPc9FMblbRp1XV+wZTEvQh2ew
ym1er+jtWOSo6e711F9i4n9j0s0gHfYZo902D+Yi90SUUybb5fCLLFz2wTZ3FNhPnn0N+LzVkM/r
hIPlh5nr0VMBfMfoueO1vnWvAQUcCCLL9lcrA/+tmoiH3S8rETzteJc0Npz7u5KI1dV5raPEM+1b
zWM3+w+l2Qsd3/H4ix2ANQiDxDwknXdEpskk04YUKj3wTtnyMagSsTU0qOP7S2zPZxvR3J33kzNb
lak9vqGzzlGGncgOI0QpTtPOtNCeyevyxvB7wxnpAN+trULpBZTem8TeF5sVznpx4Vfb+CIOEUTd
o5kw8pCdWG99JdJtUwEALFDJtEF1FbGNqqdj2fzKy0n/WsPpuRCbuxbf5yE+lvqjJj+NUDeKnwrZ
5Do0E/6ZqLIMFCe3AuL9ryOOrfDTqii97i/bM49xOjB+kKo6m0U5WxYap+HvaEuyJV+8wlFC523f
RcGB8E0U9sHM49KXl9LM4fIUzbH2i4fD2WdnOYn6hmzcH8HqiktkJWNUisG3uA0UW9yV7PyRr8oQ
JLhEHJ8Vcbgb4vp2UhmJWLaN3+GzTCJY5jxujmMN7mjk6nSHkLgvJmLVYDt5l+HwZmMe28ITw5EZ
4hx5M8rNM8A3cznTSEtsHzCdn+qA1PSPYl4D8SYTgpwPMo6q0rkDR2qoSMA0VU7xE80tpmgfaIVO
lhZcvt/nNhuHYez/wL/o8NvqL5iiz004qfBlhVXivIvWbVsQKB2hty7nKVzCbcpbCyywA50Dath0
G4dguBuPbolm7qB2CvgvOCTIT5UOQXBMKatc2m8BqKUaL9wRlpW19pGh73mA6aV9w0NBAQogGRW7
/6zTYWvPPfwQTPX+LfVwvG8bZ7EfrhrWRV6quGmWR8f4ip3V6rFmEUYoo+OrkTRcqJOtva1+Txal
9S8KneauYEUmU688+cYZQhLO12opjj/kzXNffHd1X23ifqkIOfeeVtJ45uKt3yCD7MGTUwu3/Tm7
xTirV+GEq9meRIkSaHtdE+bX9gX5ilwA0HeCNaM8rqBKcSwfxPaBhLLDGT9bqoZRjYN3aF372C1Q
ccXrXGzRov81NMhpc45LxFLFiU2UoCOixYaQTpKyGZ8O6bdB+aZQdhCwl8RV3XxyHHr6kY0B5CzT
++CokdNzC/zq3Z0BnvxPNa+qU5n0R63W0zYK5J3pPqErmk9cwxil0t6Ue3FPf/e89halq3Cd6TN2
fSWGhxnqJ5FpRd1gGT4Ot4zBKpfh4shn8DaWhhz+kgDGhzqsYvt9Gfq5/izhCqAYSkyzSXclaL91
q/ttXfDtvVFxGo30LcSzkotz6oNiGswDmbhA6KOZ7HTvTSG/4pOOwlq922na6x6QfJHySurZ2vss
CmVYv0o91Y1KPfyxQl4r0XbckvNwgM8SVgi45FZeMG7vk2Mn8SPURne/ie1G/ZkCtdfz57ZJ7taT
ShqfbMMsSvx2RyeyMscKk9cNJ4D/ZuRKzelPnsJjr/8NLbXNDhHIid5g8zpIlHjiQoOH3FuK1P1Q
D/YucoLFrnm9EGlWfAFDnj2mUyc4eAQtiVbNoo5rHKFy2j4KF3esc4eGI0SQzl3c7bf8CsbmbUxO
SB7L1cmXrhnaEqZ2HH0IsUi1gzu/rIW4baujnu1+tzt9RXviEpuhi/jBZsIwz5t2dJO8eqXH2+Oe
mJrKusPqWFNr58Hx6bBpIubNCQV+ZuCyyEXNfF5SSchbVeGpPS61XWGlsptouI0zYvHbTpx7+gjq
7l9NsKI+xrxE9d1MjwqR6J7FEX9SXSpFzUF7ppcU0VouSDMvqo2VFPVD+EonAivqm01GNElXyH0R
Fp+jau32BdTUH81rpSPsvWd/NVSoXnfetpGdHPt1BKXC6EYkl7ovLa5s+jT6SQsgfLKI9LlBxe3r
N2MAaKKnyBjbTFcZkio5vHnAMF7z4IEdbvGf2eWWOz4qB/BAPldM0H7SsrTvDnheZMTiNOduddz+
OFV9E9wCMjd8Rn3uuqIqFQndxo3+GbQ5S43FlVRJWJeorvB9InNwmCAjiPv9VwGVx8/OKM+EtvHg
JHhTJwRId8tqlhDzFDMXTeM9PaTuc0c92BplqJYRD1+DqKc89DPiqptljqup5WIptkDJO+htYth4
Mh1pp2yBKWWxrkMQ2yEDUYzAAaoBGvmXRCrjVHeGHckd0hKNQ6mugoKbsb2vtkn505lVfhjtn9Jb
KfZCKWW9+tVqyQSVxsts5hW2Oxw6MLs13Md2ew8iEFx0ILz19mVrvLX96h5QyfjWeDfgc8lM9mOZ
qcprne00mWFS20+UYpUcfoiZPLcyR5ys2h3AlT2NI+b2/zb7rS4VsHGfSmHXcMuC3qvdFRLSP/oC
4VmNzOsiS0JWy1M4B6FyfpZjAUX5OS5bSa01STyhRlzdAV70x13t9hXKm3UbuVzy2ZSD+5XYLfiw
fDMwLckLPpcJG0zqES7c7X8I1gvxkV1j4cyDeJTAjNAOJ/xjwteA66bAI99m5D/Ps/jbRdBH7adP
sgP6ihaUtHwYgjXZMomwhkTS+pBxHFy8whDNi6rBuOL4mDydLNO9ERt4UjoHdVKk9jColqCOIi6v
JxciX8g3HFmxH10XWopvgiHH1Ql5yr1qo6+NPJq2zKIuTLjWsLsx85C8XTOdXqChIEzuljBuKScn
pbY0H1CE6xHlslyEOg8DKp4W8Kfdkkc2rKPrMhATAjO5EptBDieXY/e4X7meIHr9wyOXINumnptY
0vgXfwuGWCT0plVe4j0z20x1n3vW9Mu7y4Y11l+b3W2Sh6qQEwRfLWEjnqDxXSfIFcMUSyDTZEJi
ptDxWCJqWkrkOZSHmWo/Gxh88yaMKqM4DZoBYVBKMYEjKC7qrF+4d2hFGFsvBCM5UqfOQhr9n8hn
rJOnNvKq6W5njqtG0ALada7cT7Qe2tNS6G6alhNcm+3HbAf6jb+0xYzCIi3Xytn7hwkuosOvWOJ+
c5/beg0K816wNjMOZEuxVI75IqUYY/3Mk2Fm/j0B0D1eN6ug3K4VmJKgfD5xyA7nsQV8fjErMC4p
hrpbZsANX4XeR1/PLnFKtuOLUvfoQfyoy4cihJ0Dze+liZ+dRY3lM6dB7zkya9a6lxXB4xBpw080
EV3jPhbSk1zg5OeSyR+B2EOAiC9EJLXxI6hTZF4sjV7y+AmZcRM2VPTBTV42s9S45Y+a9sE4zgxI
VPveIcuJFT/dSGhfHtrQ85KUY14cnw3apalD6o/1WaD/YLi/b5o4Xn6JwW/kb93N0/F3ol+juwt3
v2i7B6oEZsdPa6LZSv/ctY7PqVS5pLIOqQe8VL+7TM4sw1Qhld3XKHSi5REezlnueCvL5WdVm6D9
Ou+TDin3YjxcG14Rp5ZPG+jHeFGicJnng3qbaE8ZuS6W0zioZnyu7Ow5LeG/SF+/+x5lRaCOslPN
o5oSgrSzDulrcfXbdTweaf9z53szdQ4bee3RK/Cj5fn0nVOkN3dP0qatR9+5bPXO57s1/Dx7NiAz
JNbHAX6QJ2dtGv3P1Hs5/Wv6nQfz0voCdhq1SdF3Z1RSBHVnZGD3zSexZy2zZDeqMXyZAm9ia26O
Ubg63+u56R88GueGezuYKv7ujUnnvxN4Cdl7KcFDrTi1tpfyjTW63mLkurhvkcMtzOuf3R628m2v
O+vh4en8+CUJfGdfoBCWaPxlXN9lVq8Scpz42DRluSrzLSGHKckQe/mamJqg6WwidnvLYYMcumkm
AsiCG4Jt3PIEEeHI+NI7zGgX6w2i/m5rEKU/wMugk1lCpHZLhAEmbv+hhRVL9Kls6pnY9KiYk7Ni
JT4eoVvX5AuzhN97MK0e6gd2gDH2TsTk+25zN8J/VP/tmHa7GCWfHat/iL9tfVHwc8OeOWyN0pC4
Fx3BO6ashrT8wHHJp+EwH4f7ppOtS1J3aXBzYdygOuIxPKaEiaQQFOGmwPZ9ZzKfkP4iykn26GXu
t8uq6eRCsXfcMeqQG7/0ZrcfXaelviyMPft6h8ZwOeigaEI1ZE00rrXNErOHyfeok1P5tiuLi4Nm
8QLvwKXl8KUvySuX9Rnpy1GfHLgaJtXbsEN/bXl062MbCYur4PBWvo6xn1eDNMPYw/9TVnDfUU4g
Ytj+3jq7ja9MLw7P1dZVqv1CaV8R7uShMsQ+kF2htuW07FtCnLce/W74R+nsZn52gqE6ZxuL4v7s
ywTgm1twFj1Qt5goui0CiLcbjd8HaAfDslo/V1kjHXE4s9c+be3u7ueFAgPi2kFUUEqndOqUNHOB
fgF+pHRmLf4L6UGmn/OalEBEJp12x/bBJM2ykhW3tvceIeY+ychtQzDVIyC6474mzgTJ2U+uCBkw
wX63z6S1fvK5kC9eVBlf9AJOBJtLInlKD58+vpibugnx1iRB4lJel1InKUQGUOjKUakyc0SI5O5U
RSp/A7MMtKPT1aNGceOfcgLzMiB+vF0k8VzHZT56zCt3gvobuZ+rZl937wSB7A1Ekdcdt3ZqyQf2
zsNKBS37+0ECyEvFTbawgZgg+r2pgcs89dp9Nq8go5P7N5qHhY8pjCefgVqF29iLE+fJlpwnCHhi
bGOm0/aTP2GWh0OGjMGpY0FLzixTgAuSi61GqOeQqBTkXew4e3Uyh/YGxk7y2ZxnvwIkI8YDvHB4
Shy3YvhseyD76KwnfezfvBDAJ0qrlZ6XIhuSTgF/09VAHDHiD6V/gnLG1c6q4NfN1fUDSEdB/Px6
p1oaPceT48ba3jEF7arKx7btjuCqZCDWDyEgm06OQyBqzOBLFt8bl159kACFiMJbqSbAlfm0J35X
fBQ9oSefK1vtcnesvPVrinZvKq7r7ap302LWCArPZeTSBZ+TLL8glyV3hxdJ3XYwnRZF1DenI5q8
4ZubwJG+V1OlunMinJKX5wDgYj4L9IYw+YgRAVyTDVAqq6pbImxQht78HlV0O3D3ut3QTndTomf/
WzlWYXwaFkqE75hV3foO3X9JKgXhJK1bXjkoSSuHVVj66GmulQPRIkwjSniWdqh+e/ImNsmmIZLL
qRkCKuyHQ2hyvm7U5lhlXdu2PJ2xLeDGU9A+2IeURtGADWYEBTueUB2V+izn7uhehOFjfYBxW6Zv
Qbwc1XNMiuFxDVDPOs8lyWEtQWFLKL6puhjkr9u0ZV+bNo7WB79AQf3UUf0if3djtLlXExrjfhhn
VNVtKw78b5sm8fc3pXaKXwq+uAjPwxaHR4T1ZYohetxwaXYvnSiRDv8T3hEEZxkOSfJKwULV/nSK
hmMjDZngSwlT0PUoWE3SbzIltbgy9yCIQfIRVGHUJFSztkefgbUctkFeoMb6Y7OUT3zZiLFsPo5I
NqNzsjJqIjcdRDdv//Zt1e2PZJetfi960jKuNa7fYMgnet4JReo1wIHB72A393ZNOPRn26FR6k7U
spr+1Ha+FZaEYS36AIFg2yKp2rDPBuFZqt2ZX5F2JPGQhf6+eTAfKKiNzg7HEfszSXo7QgjFcLWA
Rs5zS9NR52jvZZ0CcWL9EN8CRA/qMxxr1kF0WUJRerQ6IoBDGmXcA8gZeIA+J/Ft+t5G+MXKVHXU
DvyjpGSwf8IqCuEnjwN+ex96x8VxCnKeD+iE91+jLrZc1au+uOu4vjdI5MX32Tn29UVv4au7dfF+
T37+3g80URXOv9tqs52tnA8vDyGLkj5jazVbmG+igZIKCjomLs3oK4/pIloChFLJVJk06Fk7/k7K
xkmbFh1SV5ahkIXZh0i0R3HHIa+G4LTHMhT34yqD5Z3E9PK4OuDalp5PW4IoQybG4UtyI3F+RBt9
gH6OiEKUiv5fT+5rpvlIhtdZUkTSZWQ0r7ZMURiiukESOfXfyv9Rd149kiNnuv4rC91zNujJg10B
S5PeVJavuiHK0nvPX3+ebOkcTfcKM6vLFQYCGmWykklGxPdaFtnHqrfU9ybK9eg4gESOzSYcOrGc
2qwHpPU47Emt4kVam0T3TTzHpLslPNMBLIhKa99NIyag15UYGKb1fdI3gCRep4dmfqsVHNp6B4YH
e4DXLTEeCTpfUHs2LtL0ZfwoW0hSGr6J+kUJG3MwLtamZWUNye1XeVeuJ0zvbqSCyVxFV6EwYL5D
4v3XFKIE+ac1R5J46JI2Mp7JrMxyFPc0omo2LG0qoxfOiCnegsf35Qsn5qydPSB85GkrNQK8vWnl
UBLBowXBfc0tQoXblwf0iXJTrSqB6I7Wt5hm0srviqlUHwcRw8j4gTqP6Zc5xkyhThTHMCqca8BR
OjfN5IBNp0AFHaJkVHJD3nRhxySzkxUrM6qLli2Ab66M1iM7yrh8xJl3aS8yr6EP4mYo43be0zCZ
x8tmzCQ2Xgc3go0cOUyLstbcoKvLNjujjjWUb3ysEZoBFJsx8liiy80kOqach1XYQSUPhuQcGKjs
G2chpr24sZsErtrFhDdGJ8wKJON3GrqFyrdSgaTUmcCf6CuHzjGTtV4tunESPC4C8h4pmfSo2EB2
e11qO/FGimLSxi+hseikMSsGz5l0O/caAjUzzKrpaGDpjtoHylCQFj4OCqQApoAMOgoOWaDxc2HQ
Ob56vZUG/WVZgjzpwexHtaKHZZZIXtmiZKrjdo9JqEu/7JHGtGlVy3HV+TlFR8GyqdCEaxUcFtMc
kfG1PnZepwlpkDxbJ7yaL6XqUj0yGXfS4IiuiYydtdSIsDzyfOz8s4I6bL28mSZROzhrGvM5NuNi
uTM1TQ8VV+/Scajf4jLIoOV0K5HyBTMLbTSnEZwhozg8wouKeqe79pBURf7URpaqv8yxGVSHTKrs
6YtRomu3UPBlWHomqv/okNdIJz9ii93NdAbdCMcbGUqPR8FAZtwETthj9ZO8psnCnJeylEh8zpyc
VcF5OpiKhvtd6LyPq2OFXSy1wSPgVGi2VSdtLeo2RWQbxrax5HcBCgrOOFaA/v45kyUajpxFV1An
HRYct+ODZvGyqScsG7NAagSpUXoGpoW0PnTAVkn3UaD9kUnd6pOQFqxpjkv1WykatMqenVS6Gh0k
WmKGx3buyB+iZArHATrJAio1/pBAYgfbq7om/lTjqshoSbqus4hAAaguyKN6Uez6IZGN2dXbwmKp
VfO0HVsMjThWXrJqiDIdCTXam+pQKwuyTtQnqB5f1ZIhtz4ljUrJ73qMKEG2qNJJQnBr6PkMJ/wk
T+mDlURZdEtblak+SWPHBMaBPRmHUXO0CPy+viQ0GeJmQe8C9+5aaAoGjABqnXchA5HVsKRplWGE
3zYHGOwHI1OlFh4gsShC9AUKZvWo0TLX9ntW3kFRt+iPTGBxVUzLBeAq6O2VYmfSO5GDevxuNRFJ
6pMuz9Zr2gBwCHfQuKIvEjyk4sstEB4Cxojpr3WmSFE6yZHxkE6vul6pupfLaDAsL+jL6yPfGPJc
7TurXcrZ0Vq7HPZTgWQr9eIOOEt3F6ychgKy2ef9U0IZkSBhnD+NiCptyOFHnEk1OrFpo1HH2m0g
MCjPuCBLk9TrJZPvZXmK60uaIHWRXQgHZmgmI5gwlyrifsQqY/dRmHr0lhDeQXB/MuauXk/TqQ6v
JwPqg5o0hwOROvklH/WmO5ZNWILyRoMyPbBOlOjdlBCa72HMrwaPskdRdXUExVOMgbbtgtSZJZ6P
M3+LGOEdWD6N10njlFDjkSjzLjkIBSJ59ATaphhtTwN6WkL4UWRWu0Va2fEXScAVi2pUzUTCOgYT
d0lOhFAnymGNPk02mskqx/UgByWbV7iKYjRD3AJWtx4WPdb92pyYgjV4G71mzK5wjx37rg1jznyG
ZqMo70qLhxkwCzp3PaO91bp1kuFfScjumtsphbU0QFdHr5WDoLmKQ4aW92pUZpLcS9SChTsF91Ui
zjVFYnQw9mGeh0QlUi6XKNGzzWO2FKslxjyAgExARkCpF5Cy1eKCskWgMPTElYq9pyRMv/p258xC
fsPByYrGDZEn1/Gv7yfFMjwEE4UR+BjSFuRo0qIv4gtkNEnT9WygwXwXRBpUuStJAO2PoozglVl6
MF9xkGuAJzcLiGt/h8KcAtAhKvP2iyL3qclYaKjOuhdaI2H3SaQOhgp6ITYj4YokWybDEVmrL9dw
8WncLKZuSLTGyRNnTofttjHQ6tdS0m2tsQlNH6++yj6AE9oKxxVsWsnJT2mmYLyPA6pP7wOtzrR7
EaAbhGPheuZbYl1mOXJDo6zg5cfSEJOrK2PLExDlE6I7qgFzM2l9nMgxvG0RUDW/qWYlAHEG82/y
MwauujrozcKvv1JWcYnyrCxwPyXYP2ZcJrYuv6ct0tmVQahf/ERSmY7aWy0zdDl3bFtqtOnqviif
whzC+TtXdV2b74SZTTasghbFMONRmIQAv6JEzM0ZUdIJ6PP7hvxGrOONquSeWQyKGThtBLmakSo6
Af98TnI9psmWgcYS7PcVKuDc6XIwtsSRC1mfxnVjGZkECwalHn52KPOmHReqX4qnOJ/VclmnnQ24
c8sVDRbhJzZlqBghK61YpiOeWrvfhSHaGoXDaL0Y5UUCbFF2vSZM8dbhABXqAQC4UA/22Eh0CMWK
DnRL3wlrilYSCL8OdNKSHoh2RT3vKHojNa92htoUYjC3BdrdK+RKbCkaw9aEvChZnihe7MtWbPEO
yYXpCMleVA7IC9YBTNhlt457Eg4YrGZLUd6CKs2tZW932EDo/eHY41oku0JXSjRYqtaqj3EQYQGt
U8OYyK6nx250ZtZxPugpNycA6RLzVJp9ZBmAPQJV8v7t1I0zaZJeGti07FQtcpUxXIWyhDhELuO8
vlP1sm1Kp8QXWoBXJUtT8w9CSKFjLUtU9rDDHUv8z8qGqF/szVhIEZppA29msYcWKAPd1RdcJqsq
of5pi6eyw98odVMeGV6EAajp0QJ3yfzSKHZXPse5rdhULMw8iSYUPw798kzHgmUecG2aKvsTOkPE
YWkNUgXJran9hKARN2MHEjUT6gQJrE9d6yKC7tnU47ZuSnONiZU2yi1edytY2zSZhB3F2Pgs14lI
ZslGTGREXeYHY5C13UHnLKfTQQ5dw2We0o7HG2AzD+19BlTI8d1oUAdskjYrROlGfdFN3QeZBU0x
3UeNqTStzyYkzRrCR6XAY9GPXFP91JHTlAReVQ74ck7BwqENh3VlBYE7AjnMMgJ2KIrB1SMU8pUr
d2O+TKcevZsyfmugI3l5JHIbCYVfd1UsSbODOIyj/sq4amcCNGBBqxB1MQut9+ZxCIdQuuFErhJw
jakPIF99TCsps8ejamZmPe0xduq96RLzOIy2Bx3M2Lgfr2EPscuNt6iXSZUC/qZxrtIi21HTTonf
KgeYluL10DS9qrh5o9dL7pQsfXnFEmdVKETZCRnfb9BCzrX2EC7CssbClTiJUQfuR9gQr0WRXR8m
VnU7MVar8OnoY+EIrw5eYHvMuaoSmaGOCVIS1JL644jz4DsZ4Y9QPW9wMYpGR5WejiKJX0yU7Gbn
AuAU2qvNYTIkInBB2JA6Cy0hQA5E+GbFXk6qKBw8WR+hFxPJ0lLJ74h9lYoVolSrqQw3AeeMCtOH
1oVCLLBNFkHLtLz0sMfrFB0rZwIHQbs0NwipGSDne0DraBegWx6jncJaEdxIs2wuBRbNBCLxq7Fr
q/3qSc1mwLn7ERDw7x/T/wm/ypu/JRq0f/0P/v3BZk83e9T98s+/HuOPpmzL7+4/rj/2/7/t5x/6
632Z89+v3/LTT/CL//7C3lv39tM//KKDNb70X818+9X2Wffjt/MnXr/zf/rFf/v68Vvu5+rrP//y
UfJ8XH9bGJfFX/7+pe3nf/6FxJp///1v//uXTm85P/Vf7Vfz/hZ/th/R268/9fXWdvy4+E01bZOP
DUmwsFWT3zd+Xb+iab+ZJioyU1XhnQm14isF4pWIL8m/CcNUcPXbFiUH5rV1DU3P9Uuq9Zularos
ODYpimLoxl/+31/308fzj4/r3wjAviljBET89DWV6R+5FKZCEieEmkaqlC5b+D5+SW2a+2YylXbI
GVWrwcPiulLV+Uarc8Uh5o8OPghtRx4MjN4iCHZY9feqnpzRTFfbmUIvjzTXzIN2zKE7UsITqnq3
dAe1DIZrC85tXeeDD4a76XQj8vAn934vuQ1kzI1I63gXZGg8RkPfcTqd/iStQv45reb65hSLC3UV
fcs2EptfYuGWImNzInTYtyTzxaznU2QqjrDNU2cZb5Dfd7aVPAZlDgramB9WLR/UqXINtX+xF/vr
d/fF36/8T1eaT/P3V1rlI7O5B+CoiIm24db5+u/ibRLQYNJN0sKX6uS5NNuX1iovsVkdMAHhttA2
8N4oCWMM1xNPLq4cl3o4nCDGd5gyzuNdecfwBzrSGg5qYahgpbFg8DiMxUbrwEKBZeauoKVPjqwn
WPrE7w1kCBpitCX1S4EY0GgSzYv17iItFmacGCLQyJ7++K3+HLVigpgLbmjeq+C9KsavKYCs5Kog
5UD4Ms1me2UMtbUmHsGlWj+PO9D6NFD3LFt//Kr/7fpeX9Wma07TVN2Qf232S+YswaBYCL+VrUsS
QUglRr4ikqT5k4Czn6Osfrw9nlrDQBQDHAgb/fMHaZaZQuZEh1R/GDZgY7XPvDrtBtlyBNKP/WJN
/1pm14+X1HnWBa9mAD9qv9w7Rk5AB4AbPA6esT1rvXDzzrxQZIyT2dbH9cSk9SfX85dgq7+9qG1a
ukbckM1F/SW6Rq5UdFVjO/kqiM0uCzAoGQ/DXOzHKtsv6nQujWUdyioYc2/I3h9/mv/kHjJUw7B4
yxAV4kcQze+eFqwnAWFWxeSL3CK+YJo25L05iMZkiFL1oTSkS2gWq3/9RZkhWRI1TYa0vEZE/+5F
pYDo+tlIMIBl7TlU7nWdNzuMXjFoLzDTibtouGj++DVl5dd1QREGt6tpCLKPNJwMP7+oHcwoNdt0
BpGvX6U4PDWhcoIQST1AxtRr8/FD66ODBWbqkWRlSJu8SOM/uaf/ycNjCkNY7FPsODw/P/8RFYOP
2RoZn3U8bYokI9sh4/4q4z9ZBX8O2f5xT5m8EDA7hmtU3b9sN5bSJYK4gdG37Arf3Iy2Jdprw+Z6
N1cDZ/4ECbHy9seXWP+R4f27XY4X4n+swAoLg6pyY/389hAomnOEL8GPNbOHQo0uoSTl+xQuBNwd
NYZeMhibWzlKz+lUfHJHwkRqkMnQF+9SfuGKTx6mAXwbRbJB3fRAV3hLlbzq50Px2UnZAzEvxyJN
ly1E6mbopUOEd8kBQWJQB1E33oZepSwpAuqb7E+5UjgQo9BISYlP78eo+Gjk9EWNc7yByzPn7tcp
SSk98jD634cAsBhWR+QuRAPB9xNFSQI4UIZjUvbkZJn8RqbCUTOjVaGGj0k7fZfxgCy8zG908jmt
9CNi351CaGkrfsbKerbT+FJPwakaEQfZLofyjZ11W3kUt0RIIONELEUBIYKEK73q13pz0uLlJBbr
jBswdjFH3jVEeMUBU2g9k3dy6Im2kRUTZjs8aRwzHcu82hLzfUaKUnKVACr3Y5NHnoJedWXklA5m
Wk2SUa/vtEm6n6+Djt4lN1MdWZ8RqMQK50az5xoCT8l7pY5lBFgLRnKh29sswFJbVw8oZvoD+YVE
9uTlHhk9OLiUADoX81oj5JAPoY8PNdnEa+je71E9MR6kGJyr17ENJ5d0ShMlVAjFPmR3lfYYaGys
+khqA065PWNLe+TD/E6njMgTFVLKxpQuLwFd7ojAWRZpUsHC6FLjObm4ENU9KVCdGWnAjqPuCZXU
ufIYLYF5ChOaMlq0oem4VRaYp04ojT8K6U7rlBEZQeklQ4QYI6nUlaSJYKdX0rMZ9ms0eNlOaEjC
Eemsg3Ks9mMah6soUxgIyHhIwybYhPaZEo5yv6TGLYLJ+SBhyNygz3CgHiHK9KFHfG1vectYrtHq
+nU27TsSFp5UOD7bCC9prTA3TvG6j8BtJq3ckqrkxeTvVPZ4pyoP0yR1d8jFN0r0GVpK4aKhCHw4
xxdt0UjxL4DSaUyIXVXNxD6KS09vTwM2FxpBVdmrIWOhmN1ZhEyK05R8VDZhf1YtHCmyhzPSBFso
6Jni/iSZyWMvDaFHJr7hoRqrvTww19g0Yq+Iq4fCnj+13n5MoQwRCalORjUeDyoHIZ5VlKfkOSw8
cq1mdpueC9WZw7hj/gYCUvWMwVt+s+HWMFtly5rl/Tw5ZpWoF4sIDDdsJAdiQ1/XFXEMUEMkeJcR
qXWtWDbYr2YHbrz2ZbsZvWXO1xxxUOOo4exr8wllCXpZVcxHvGAuQ+X0UlTKbWCWJK8k6eIFZRN7
NFlZq7qw4OyExnkt5x41axwyhtbvyA83VhjTLykmXcq/05u5GrT1IIhVUUdB04tVFQc04U6BVBVG
v0u5QWu4ilB+qbC3mO1WGeJn0ea622BfXEsapvUCnXepXbIB07bQF2XdHUcIhN0wDF+RXgee0bav
8jjCl8pVv2mVaPDJN65X8JKZRwLqrY2unFnU+rSn8g2H/TmfiWygU7Yhe9Hps/DlZGHsw90mHZcQ
1iLUw87J6oK4D/GBLmofA7kiVC9usfdgxVa6U59kCEMQBLtpb7l1MH0rwYxJttVvwcKjtSLtQ2zu
roBzc+KkwHWIwA/ev1yDOnr5NT2iFYrt6oP0Sor9jTWmgaMQ086L5kfWr25LlAAVgGRJZse5IJU9
eC4iuNskMA3QqZ6RZX6+OpScfOmsHW6s+X6OcYxoPMmSjKJ86MlTUJDwdNOUryrNWsdy/V5MyTf4
T3LTRPNeWdD6vWqKcgnDE/cd7ru0uu8S3Z8nJix7r+S0mXeWMq+F0RD0N4ZuMfFXRZQuYvfIg2PI
qnVr5KJYhaz5YQFwbIpq2tbSvLhN1b3yBxXbNC5QU01G7cIVAbrP3eQo9VQ7cEamHzImuBkmyfMc
6Tp4x4IKdWzdepmyVazDV8SBvE5TAn7I7ZNubUUCSgob1PyVWA/Ql3tlZkCbhTPUFEOP5CcEagPN
psX4e57gvYihqUgU6WFeNsk0ogIUgHKpaj0qYbcaLfkpwGiPvo3Vh1CCxTWbZkBdan71NsLAoHjA
5N06NuJnP25QsBkFvgT16rtD1gdvGmQjaCClvz4LVeIQFanumYlHTyJfCDDW6T76uD1OCtyX2p2K
BUNopX+YarWsom44AezfhHGneEG+3HZJ9YSJfy1L0V2aSZ8Vtkm5kLJTgaMinQt/aSipbqF6NMJy
VlY03M9RHm3oJX1qMwJ1ysTYy4b6Vs+LxmdaPjWYJ7wWlTuabhMglWgpOU60G4V0iUW9gz+YDlMt
CCtQmZFb5BMrIs+A4BEjuM3IppAM56jlu5ESvcIs7eWufVBlueI28VrNiO7GxLgMRXpE8ILKKCPy
m9ikWVnPtUTLX6AgU0D9UZrJWbPN7KIH7LLYXnwjQ2tYsEs6hGleH+hxh2btOzaHDW6IPVPGO7ET
/nLIpVy4fZy8G3Y97pDBbYs4dkc8fHg0DG4ZMX+BAhKR2VscifSldcjWuSd+Tt/88SntR9XdT4c0
XTAwyrKmXMcN89e5Cn8erD94E5tPX6771L5kmCRWKHKoXglQ55GYkKPJ4XwxSSHKkYpzUN20UKfZ
jGNIvJXXsJqMe87R2XuTbOg22DLnrUniCseU4oANGC65fV76or3DG/Wei8y3g+oWR4xXR1l2wrf2
dTUE7DB+kk9pvhGTpK4yPE+uWUqTh1BgG5uNdKqff7z9fwk5++eY2E8g2v8MXFt/lVd8qv1fAK8x
Xf8BvNbkX0DoPyFr/MDfkDXN+I15mCGcicK2wdaYiv+OrKm/adzvOK5JW2ae0fiZfyBrKMItIDnl
eqfR1vQzssYQJtjHLQvkSPlXkLUf4NJPtzN9MrppKKBrgBL/bYK1JqPt1UjL/bSWNynrnIXWEYJv
+awILliNUcsElBvRRY/WRabH+3Cx1p3IEWqTtbEjV6rxCCe+wH/w6JtYp+SIKBCRUNyWzl4jSvDf
a7qbno/HH/+XtePi1A1V3aDvf9I8A1h2HZJ+ekPXIcpkeLqSmpb2a512NE6twXmAIarUn9MyfzYq
whODro/85rkHy3ZoELLXDQWnJGliUUotTGwiAzdoVtMonYusGlcSRhGfZX8/TeHkywRAwaXeIXn8
FJPtdnVjedLUY1KXVafJl/ZuiipShHJJhhWVj6nS93t6LF5tHlQQboyWOf49KZTYGrTypkvDY1va
mHBoySJMKHmNFGOvyN2lr618U46pN2oZCjVrwGZlZdO1+1KCH4uPI2EmUdd96Q05pQROrMA/IOLp
WaCh/Yk4hIY4e7v3zAUvYSe2qdjRuHUBIrnRmvJBWorXOPqW2vxErgosdUOGCW5CNojCrYS5HTHP
1H3yqCPRYb/YLE1I9p84k9d8o5YttqHXovVEnx31sPlQou6ixOOzWsXbCmdelGl+l8SX9oFY301q
tJsgGzwRJvtC1QjULb9xduz6pd4sQlUJBiXkbh6iV1r9vL5M7jQZnazSKLcwoOd+jm4xSqMDYlNP
yXCZl/WIyH1u5mNUTgeet1O1kebqUKXNGZpWIgJ0WMmNvja1ZFVHR0xta4zye7qWbtH8H602ulcV
Mj62ihqubanaY1I+o3x8ya3whHB9m2f9FpZ8R5vDvaHcZaVFJGR9EUvmUfy9QfrhlXm2EZVC3sVb
r7auwBGrKvEx7uxbI+me6iU7Ayj2WrzN+3KfJoNf1816jo4h+uh2Nl1bRw6Pffx0fTMwQ9sSj2GH
K9a+5rOHG5SRhwrY1WqtA3mcx6lhRZerxqOpjLk9f2nwP0xoWuncJiE18AmMI0vuTIahq3XqhxRn
L7q+vAT5cNeTYtKUmj8W87bj6G4N0qmXh31naEcE0RA6DCLqsGEntSK0w8k1z6NW30JdfsalK7md
Pn0GiGycUqSrpuKQL+3rSD2mi7RDQvSEluLGalPJHSbrQO0xaRnc/2lwaFXorFR6T9XpUOeRj+3y
DfM2KHYHOb1QghjHwUstma8Q4wRQHEmC3Ui5tKmqiVl63lRydNBZSLJc2naIzrvU2k4hWm+I0Hx+
IJn+LSk4lo8FM/zYc2Jpm3c6A+67ESAKkjG1sJzHi6VwlsEWQpyV26KELYfxYJbVnaw8mn1yQo3n
tc0DYhVPmWzf1np3skiR1aMXyNSPIEtOBDf5Ua94hHue4rx9DKFHQADU72mhFyCSzePKjqa/3U+d
frx+i6VgPZya/NZm0kPUegR0vVXM/nkstEsSqA92ualz/bWe041FjBN+vrdWS94I/b3rj3Wr3GvD
sLEwQVWlfLQb+8Rp4LhM0ZaAcIcSuwMmFpQRef2wXL3oarKcRW5voi7cj2a1IdnfpxT9NiwZItV8
/Ko4MlbLeEAo0HO1ZrfTBkKbhulrYNUPwuY97vvnytjZ4OB9+0nC00eYcHruqTZyBgnFZ6kKLLfU
yRq4fQSGi5mbBco+dWQ5J2tFfwrD+rm3laeOQ/4VGGotDQpP3LQTFECp3Gfw/d4Y188WYTyOVbxT
QLiX+2aTTfkmLHP8Vcl9VhhPRdDdRVrhB4jYLMk4zjwtHKCO8VR5Qzetda2+yJNyUyrZBUkP0njk
1GQAbzKEsE5i+r3cIDWK5kOf2xesppvrJSQQ+FVZXocsDZ1a5D5CXWVT6cwMVsFqGDNkd3eqqh+U
ZdjW6sJJk0DjKT0ZSX7ppMIfVfqPrMe6s+7x/j+H0nyLBpEMP+Sry3zXhv1Zmgis4YPQ0/SOlLAj
a8BTK93ikpRciTcHLRVVVbhBmT7EUgt3SnwGzml3Smf4FW1rji31APM5AD+B4z+K1rwniNjBamO4
6ARIpU2eSMkgAj46INXchAZYISaRAoiEdFvmMokUm2FfDMmmLFl9+nyPEIdPCePVdQHrxn5tjdtZ
pMcitr9JcrK9K2jW1Gsdfb8I7aPdFWekW16rKqcCq7hjsU5agbSplRX1rLd9oj1L+vI0WPO7ESVu
2+EnskXVe1FxmujQwCFGuFNdSpestnZJuiWI6GjZys1UaqzO4WNPTXS5SJuiiTfcFh4RPDtzSnaT
fN/G8UE+zXOwK4b+RSqNi6zn+yB4pBrqTu/7G1WOH4ixGeY7/rRjY3QADarplcvDFeazobjlQH2U
dPmi1LRBsnBVo3lq5OCZyA3LMN9KcvjKZ5w82yRJVh2aCSp/rxsiATUPTdr4BFweRX+fteXGXroT
ShJSIkZUG2gogilcI66+GGH33Br1o5Ww6rUmQtRuntdk9NYrQphMt/NHwqK8kZQJjHLyZSyXLTVW
iZvHZu4q0/hkAIoqY0ykNySkMwb1Y9ipu1haKU1zUov0JUjiL2FE70iMb7UYd21+9dHw2c4B7sqQ
RS3tz00d3SZt/qqb1VNtsGUgLrKH6B7x/jpSX8dIeKOavqKxiGHZRnwm4QGTski1tW0kx7yczoNm
3g6Z9lhm1p5ukF0HqMJ+TybjLkznj4B8Gzfrx70Jkgpc9oCeIyPK0rHK4j2PsNxUOhBjJzqPbOsH
MlJw2gQYICSyhgs87SaYAv1Pl0XpH4bC/LKZsYlvLh5rAqOwYwpGI01WbrI4urXxsmpzedsomQsa
/vSVsMYNf/vjETNW1ur6OKuD7sUi3KViXllyuSZrA8xH38ix5vMp4D5Y91axLnX5nmwA2VmS/DgV
4X4y+lskFS8kZzw0Ssveo2/uVdG+Qk5uKH5Yl+uAOi4HRfRd08U3fdtuzDJ+TYZrQkF4LnQOTEQj
54V47bO4IMm4BDxQOH+UeCWwES+0CY/hjZAANbR4nxrZLsCtf+zArC5osSSWC+OrNCPfZO8/hRaJ
cVWINMtIh10EdinVEBtJs+OU12zzbrzMchXdTG0RHLGjubGq7QACtDUsQEslvNuR/I5cxw+6ttmY
UnhDp7iyEtr4qFJ7vJhW4CpG2vEEcnQl4ghxt2Qk2LE+x2nUNrVZ3BA11u+JnyVWHFOSeUWsyHJ5
SGWMhUsrrfTJCknUb9Hv6NVdOs4PjDuc9pYJD1+QcIQkHifMxBpz1Abb1LKijeQV7/YToTWYKOXg
Y0zbelVo7EKEsz3rbQMIiIeKw97oEknWOpzoVIcsgsLn41D3dshBtydBlKo2ARoLOF+X8ckeKgcH
3SOFAtx+ItDpAoUWmaJbbSF1FCfksC40P8Lm5dB+3WIm02/FmJ8RK26WIfyIq/pQDTQw15J0nKws
9ad++eZwcr+0BtYnJXcJtSNg1YgcLZ8R2XTzc9QcMdi2zoJj3V9m8w2VZeTbpIYHSoUGW8sfLZut
ou/U693ot9mI+TXGfZaTURB3cesZkhEivr/D+ap7A4nUTRXQ/z4F33EmTnmUflOoVPpjzoYX6aoj
puKd46u64q0f8AJyAJOKYdPBFzi1GdrOKhZAu7RsECQSpo+V1FKuGBPnl0jBJltw31qVWzCFkTCV
3NFvETpovStPFGhZyf1/o67ATVG+e2LccdC4lnnHN7RCzG6N/sglvzZaYUh9QbkthY3mmKzqaUOy
T6BaQISafVuOWFI7mE+lNnIPp+LBiETrp1GD3JjSm7M6ySs8ktMO2I8cOrayM8Fm5jnAv4Hdy3rH
oxh7Sl+PTkOs0DVWLvYjUy78IctJcCa/pyfz7ajiWE51plS4nxK5ABbvpFGqEzZ6+AyyT4jxTotN
1JMIKeqqJQBP/UbIJ0gEzLcdXKJTFMtmIOtsm+tkSOhlLPuUPDiavIwPo2Zxipybm+qqPZV08dlW
0RESMHQwH8YuGgVgv2wX5a8kihClCVTjK2JYE5PJU9zvSItNrUC51KSxVuYpm80t9ozaQafeOZUt
EzZhTinpZY1Y90lpOvU8FH65GPcIn3ZRRvsNSc2ngdwUh9LRE8axxoEeKwgcByjXTUJS+yC6lXOc
Q0acAfyH8tOszau6OiFmFmfS3iJ3QqqZqTqnqfaNNCXiXUKdyHf5Q6dYZ+qsWzyxxr7jpZFdTquY
WDeaFQcMHpwV3ErRxaFRgspXVX5zzhhMN4D6JEr7guSzWct4dl1CjJJ7m+N40N2izo3X4YRZoBsM
YuiUIWC7YzcY5dEdkOvhwjHXpj5u8Md7o9z+X/bOZLltLO22L1SoQH8OpgBBUmwkSlbrCcK2JPR9
j6e/C86Iv2yVrxX/Hd9JjjKTFAEcfM3ea3sZVBcXl+Bdak1POllsXm12uNYFQs3Y6TaTJrkml6jW
uq1uc6Ekw8HG6vaGQW8zRfbeiPRbSZK1jk+kqETNeB5XsNOTFoe36TrGLASG41tUV0SFrE1tM71V
GT4dAbcPgxnLyI4lXCAzf+rei8XZzUa6k8jmDkOr5leaU3yxuOYke1ywInxV7OG7ab0Yw6CdbPB9
vAtNr4tx9Vo1hlvH4IVdjKdqVJ5jXQcWNhXFVhUFdxyJ3GwZpMGp6uTQ/a507JpIkQyNt0Z2XRr1
hfUc3iw51t7U4opOC42cMY2NQKzQ5mCYAqhhjs9JeK6UES/VuNheGvGbhOVXyDcHZy53C3h/yGZP
adG0++oY8g5hT8pCN6uVbzPNxGiu9P5nu36Illg91dNMrK1oNiwUACYQcxA53cqEhtsvG2djFfYN
fP0QIz2lPWisbmPxL/W23R8ta49iHJXMs1WmMNg7Q982g+KusjIkvfJr1nQXU6L+UXZxjGUpAlMP
E4SFJ2Zbv8hJ9kjJGdgsanYstfcE+IPHtPUenu+dM8ljEeUMnDWt3M6Bed+t2Y1Qv1jHoel3NWM1
K0zmlzDojfsmbZ/yLN8ldDh5SkTFkvPBpIsg+i9fQDPfGaV41dgntUpBJxhIhEU8Sicb0/FGAePk
Z7wUmmjcOEsSoBdu38y+eiLBZIto5M2I1gAhso4G62uWD69yUt7Haq2aTPaYlSLfM8swvLykXLDW
FbOm6F/zZiz8Lqy3AcYHj+CE11b0lzY23RY4wHXQ5Ht1LZEVElVCnGYI/pXRxfXU0zBnB/BZxp75
8GVycgyxoMqCcbwEjXUxe7Ml/4IDJ4p54SH3n/28ZpxV28mjIc0r2ExvE2GGU9i1SK3SYVvm/O3F
+A7YNfUZTf4Au4SPueiNTU6JPSfNOV6haMKZAc3M5vuoqS+Nk94SrVW6DkASwLssddaXK8ZHXOhw
a0PKsg6XtzuQeSNiWgMBWnVbJ8QOJLygIzhkrlqekcUceFZiLzPpNKJm1+uK30fppU+SOwVNspvk
zU00mNZu7sfVdC7JH547Dc6n8RDq/SlMrJNmdssW7TMAr5nlrnSd8jSNtHhVo5/xIpQuKRKpdhbt
8Db2nBeV2tZe3OiTX4fdsLG0GHUDcHTOSw6oeiX8KDwvViDGjdTqO5Rwh1qzMq4DlSILW09FpuCG
8iaBXMRQw+n8JDeZIMr2XtPnG1HtsGYzbEieEOGQCqIRIzAzoQOY1J3m5iZFdUrH345Q8lWO7mZ2
YdicGzVsN0NrXuXRdLU4cEpp/e+UdMEc1yPZxZ8wkT3FSn14CvXp1VQK4lG3PLFY5jne3KVH529P
sTeAENyXLHNtmw2NPplr5R1dV2VwTqL8iMYSsQBPYxUK3HUDq0Zh4exQbkLMS2gSjBucyrcgBa+y
Iag3S3SNHwGBgK3fAoKYNhyR9zSku1LNXlPAgLR0SFTTh6RUDvNEBE1ljuxyDSPZpWL4oX0l1Qdy
FtRQVF654Yk2hxha0FWPSP+rYN2SMC9ZtLVyGbhNTHzA7lJCdIJe03gGSkElgjGcjf22bh3KaSUY
riD29b7s+3ewZGh8cP4G8WvO1tAlUf77JPgyY8qWY3pLtfxBo+NxFzTZk4NpnL37PE5PLJUwcs0B
JK5B2zaIlDlrwwdRGXfwZfw4sM6aKPAggo4Avkz+T/rQq/QueXyibdoLmR3bomXpoi432Hbcokq/
OxX3fDGz1QwtyoZIOY5W/UivsE8Ibm8BIhvSupvgQpH+lPMqoI0J+vhLOTpsb7svpvGGQdchNI3y
ov/ZNmJ7CmwezVHNU2gqQj+UVXnXqcwDQQ36AiwNEhy95EoG2BQWTPwLxVguoqtkrBNPTlL10lY9
QEFVGt/ABbxV9GreMP154Y1I8JGFar0m86bRCazp9eulxcdS46X0hm5UDyplYjJjKkvw+KO/GCdU
MY6yCXOHSAA8coAXcNypSbMNA1r9TssPlGnlIyLKq2kYdR94Xu9Fd1AKISFqgAj1CCtBjoUhtg5B
ql/JwtK2epk80HQwEtOLcsP05lT0gbNrbXGBqwsGR2+8WMOLubT8gbGRc/wojl/MRB7I0kEHCgxg
saH64DWDc5Ng2eIq7/DgcdXIhCnHOkZeoTSHskjpBimcyGJZ0XnaYVJIXhljjEdYiL8hRLX8qlOC
TayLXbX0byH8F2RLxlPSP0K8PDh2dWHdesaHx/hBcTq3AWaeYiz36Sio5mG/J5bz3GSAT6zSwaww
Vt4y2tdTWN6GYJRcPPfCB+7SEzeFH33OOd9C/Jltjy24Wp5tfBCbYaEZMqk3RNb+CDkFNs7Ug/RT
m22aDa+LCYNY7Sm5peC5wXC+cQz9Ow0a92EUPivOeAc0pXZDlb1n3AyvJgaGDfsYbN3KQRcc2zTV
vprUFwWfNuHLUbVLS53tdw+KLBsVEtla3vfk7bhVMd00OodloTNvINPya40fAjaZRKhRd97YLhez
E6o3VSZreOAZnEPqMR9VWLkpIHoUWGATDwIegTvXfJFFAYYl8u6+FjZSjso0vCr0AFzm14URvwH5
AEQk6Ct0LdV3eklL6WCds6s36EQ3mQ43K36103j2SmOG7j5aT0r2WKTDFy1Z3mh/tLY8DrZBypV2
T/bLVxyjTGr01yqGvGMu42uqToeW24vAgq+wAIHSOuN3wqEqX0wQ5VXyKjbRhDNDkV8JtHkTbfA6
dbW56wBwubmcNl31WmsRf0an0O71wCqMIYcMn92Bbt2FNhVDhuhrUXbsSJgQTTsYlpUH8QQ/JLAp
F18bA7jMCqkYE3YeNgpp0ySnoE1O45DBKyIBJWxUjTbrxrIPvREcshydV9cTm4dv0m/m+l2rnVti
kg4ttJ+t01u+I1M4QX1b7TucE9guEFJrJSlAXUdNWARbapIzeRcHeMOlHV8renZZwnibI32G58j6
KFJ+5HC1PZ3bl5SuGRYYv+DOSSA1sBMs/LjLzzh8uNfGfAv+FLOcNI72wKBJwcy4cLAY/bZrVXix
S7hB20wBZ8zHiBA61zbfC00hZ2cYHNe0aZrFI9KIibqTX3ZU6dQVfSspxSqti59UhTvI6PN8A2q2
22XjudFK/p+BcweEaE1fEB3c+KPdad8s88UW3TOw46dpbF7s1Hif0/ErFjy+tzzW1jDumdoQVqO6
ERL13tnBYrlKwmesrYfc8KkwKnZQc6/C6ODkaHR6muZl5HdUC28ZJG1i0u1EJ7CAHq2a97jOBLFH
gakquh+vw858uMrjyG9x33LkKY3rNUJ+z+OkZ4Znb0kaTHxL5WBjU2degX7DBOMgp8r2oqr9PB8f
VZ5GdxbTtZLryRm+FRiTThVbqlWkbfG3YhDvogFJWk2CiBsukLra0mwt3aGBcGe9ErxBg+scc4HH
1KpAAeJpMI5ReaS891vSDtaBqJxe0wjx91wjVGnT4RWO4c7KeEmp+PwiDX10sAxQD6hgzArZY0V2
Z1nMfqjYu2lw3oQdqFtDRr6aOodBKuzCtIOGWngD3vaBRK5voUnhQNV4gF1MPK7zHhhxD4JSjZjh
t8cKn9mmmQh3DYxnrHvioN/mLVg08Ndig9TiWz9w9tl39i3qMERGTedaeI1d9FnjDk/HfaQr885e
Zv4kmNk4Zyu6FYhIm0IhujAZSYjOJN4tExskErOSd05e+Pit8BB3xbZIHBqnWb2OMJVvbCy4ujZe
jGJqEb6tIX7jGywjIjWIC9mlzvAF0shLZ8Mqz8Mtw4ItPnaOvM6+0glL4Bt3EEvavneBW6LqYsof
daMNYzgKYHc5N0kYJxB85pLTkwNrh9hnj4ttj4hlby9x4ukx+cG2dQtNqD8FMZ2uNOoXwItXakq4
37AsTCiiaW19B3zGhT7x2tOyo1Op70iNkr0hE4RR5YH7U5Ns1IbafO4thFTgZYbTkBY/2kpWftPx
cCuxyiKkubX1khUk48e8thEPtRogTGyiq5LQHvp8ZxXzHtRCuZNDtODZLzXPSitMMeYzOS+8feFX
+iOgIkqJx3leWDXKKzRM57iNh8OwdDf4PL0h/7IwRfBEgCiXftueaspFySEbA54AhDTdsAR/LhKs
5k3iMFkCne6Nurop1XtsbI8TZ2yQRI8tvMethGPkYUM6tQEG3imRCGXyK6upbkYWt14TEd1WKh6j
yBt+B9BP0vCBlmDmN7N8C5FM8RzncYoQMSGAw1jepv7KhHMb6vtzBEYKZ29xWigvGSyRZRlrurlb
ZH5Jc8U+2nN6qzHjItMU3o45zNU+6JJdT8SSD0QBjKKlS4JExngTD8wDg5bcOiqsu4Sg5pd61DEZ
BfMZiAMf7Vy3q/bSWlWYM3JMddVlUsDXPguc2RU/VZurfjP9qeRcNZ31qu5UasUVP6/SqvwcOd7t
G86XZSdXZWi8SkRXrSh/f+piPkQ/Sr3drIpSEjXfI8zKCMCQm/Kx6So/zdChJqsg1bSUR148r03d
PMBXjjd56eyizKk3BIzaG9JdELZm+ePoDNcoSAJIattglcB2EjFsuapiV3nstAplKV49MnneSW/X
Nv0qpjVbGErlRl9Ftsx7qf5X4a2xSnCbnHYTaI+vCOS5WvQaoNYdV9murj+Qi/0F3tpdg6p3XuW9
IKN98hrjnQQ2GYn4FubGs4Uh8onQDEhM9uinQ2RuhkhhiGP3F/B2xA5PCiUTDx3v5flUlPKuievy
GGLfVuZgH1MlOZWFto1qbbtCbI5TYe0Y2jO1wHB/sNE0m2ibg1XkDN3Y2Mar8LlAAW2sUugBTTR6
zsbXVpk0ULwG1bQSI58OVyE1K1sDBV2/CqzbVWpdE7zLfv3Yry9BslRgNa3CbJzmkaui1bZX0XZr
wICXwBQ1Q7wPzPXPUa4fcWsNJ12Sf5Q1j8xqsy8gc/dRIoQHWhuiGEpxrnC6HwwKK+u9WqXkxSoq
N1Z5Oe3XvNNWyTl4Im9cReg5DyYk2v5UVQ8kYJD8tArWw1W6rq0i9kk7UjCQ/fdT3r4K3fPFYqRC
ZlINy8Q1UMMbqyw+RR9vrUL5lXixHVbxvIWKHr+PR31Woq0XaOxD0OYkyJwr1czcfFD28Eewgm4j
lnY1A5QZrb79U7SPet9gIVlRSwao+skwdltU/g5qf4PJz9TNdxIXQNJke0Sv5Ug2GB4BiVcAT/aN
xDsw4iEI8RKI9IeJswAv+aVYrQYxnoMc74GBBwFF4hlszzd7NSdgncfit/oV0OuFq4HBRtVKaMyI
Gju9F+ytWWgPOB4KnA86DgjyWl+4F9hs3Ef4I9ZsCWQhlwnfBCbl92TQLvWLos8PcLvgnK4+ix7D
hcB4ka8ODA0rRoslI8OaMWDRyBq8GhGmjRHzhsKttmOqhfIDXwf2jmb1eeir44PUr1eV5c9aiKw0
LIaJSFfbGnGlnh9lqVzmVOu3WWLdleGYorw25eZf/7EZBrgGBe5BExehg5tQJ5Q2h5vmTnn+CIrz
S4vvUCj2NTA8KDMjU3br5V//cQZOWPFIwN2F6urNs7pbsbr1KnX17a0OPptnEEMfuIwEsqN8gifz
upKfJhDKMXXpGKQCgswg3So3Ky+k/V9WxyCsj+9KgoeQAeR7QcUWYi5sVpehtvoNU4yHsblvVh9i
nbHBFflt2dYvSRA+/+s/DlFjdWhOWDWV1bOpre5N6ofkMiAO+unrXB2eiSH3dkXi3yKaO2HEowe3
gM3QIVzdoQp9uB+sjtFp9Y6Wq4tUZ29PYPARvVZAt4zTtF49p4qUYhuydoGFOBIkZm9TmQz/uMz+
v+jyE0+zjp/4/666dL8VYfbt9Q1T869G6PU/+kd56ej/tgXuPLSX0sB2uXra/lFeSvlvFbATgA0B
e8tBSvk/ykt9lWtqDspBoaEvxob1P8pLXf03mXOkYuJCthxV/q+Elx99i6btYIDBGM3n2NK01y/3
q4uPnN3ZXlmZe6aIGPvr+CFF/5uvMXg4lpH7Jua2wODi9+urAdCfdH/5tS7/SCJ/tfpq/DC/KiUp
qFUDKTPiUiE16DofvgHBmGk7FAV6s0CuOHDHh6wT3bJFBi1qkE1SzGjPFan4rVPAkSClZYPMwnSn
1iKSQlO+//0LoWn9r+/Db66he5XSwc/5+y+it3Lsh9IM97qsQGVnxFlUsYPMXkP1JsR3lRETJ2jc
f/ZDfLDKrj8EDmAMwYaJ6BA75+8fXAzNvFS2Hu+7DSGj24AZ/pWzmMomQs3rOmN+b3SjF4y8p5lI
7athfG4Cm4Voyci6HpQvVpQc574fHr78/RfRPvwk+ErZUbJ2QwsM9pn75PdvBnubwFpLNnttHB5k
xGtTGU3Hs6moeGG11VWaUeKP+3Ammisntee6M75OjuxQFITiGhWpHUVslSqJwe3YYa7f/v0bGh+s
knxD3dAsqFmmEDb//GCVTEfM0/hq6309Dm+26GsmbTZWgz4Hr1JhzAMhjBV4hBo423vHqowLmT79
VSs3Y/6oK+VTOveC2CaTyUhzS2ZLR38EcYUctpGMkYWFIrG6Ohs3TOTd5Hc16k0e0Gd2J0Wtph6t
aLxfKtZGdklTCjbslKkmd0o1lNf2WqkP+jbSaoK+U6F+STqW63//ET4+yz9/BHZ7HBu6Zeia+uFH
QGkMByJT+RFkBDe1ZrIdx4i4vllMIbadbnoyGyZCnasX0s3Mw98/XqwP6i+SZ7zP+GF19DH6z7v4
4/3LrAdgShHn+9QhQFoIVpPYck5VYD4Yseg2VJADeU9JtU4CehYVjnOyAr4VKdb3EagaSg8bDimo
k40AfHmQpKij1xPsMKG4ktqXobqzzXCjKImyqU0aGntpz70Kuwb7R8CmBDsK85LEgFzc2lHmk7Vu
H9ByDAheLks3ZV9iAiR89usByUC96s0O3SzVl72xyCQwnTa+alIIVklPvYk8kTr4MASNvIVxBvOu
U9ml1om8SluMZEFj2I/kwm8ZacQuTg3xTW3KkyFwRLZN1lwLjD8eUCTz2u5QlELSviQBKBpyfa+V
WH5pFJCUXTz2XjhXzjbRUcrAxT+Z1qTu04SJW9t6f79MH4Tp/1wl6FU27huM1PLDKUMhFaCdjbJ9
2BA0IpLZs2HVeOo61B1ie//3T/v4XHJPABdQVV0zbHwqH03iiAgEEWhltq9j4iJnPCloY9bpIoKQ
LUsdjEmGo5z5nwSbBN3iJ4/EhyN1/WM11cKcwNllaLau/X5wAVKqubH4eCMvw/NUP46z6fNdGfyh
tcBF2X/y6340Mvz8RM02baAHmCZw0P3+iaAeHNgVyMmycUhOVGNMLVZpkTr3V4B92OJOOGWttLZd
gilgi3IbbEuTFsG22APqirNfNkS6a82BoI0tgPbupHcEmNlpcUkq+6eazd4QslcRGr3W1nCgKchz
UN6OOdHkjJ9cQu2D3f3nn2ThLcCQTnww5//vf5IyQvQd0Inve0jhHV3+xu4QlST4yA8Bcg9Wsc2V
QnAs+Vs8uiXhcpu6HwOSL7Nz28/KNmwMavyir/2/313aev0+HDkatzIsO40LrX58MUE3ZToRyQo5
hnFroFcXo3IyGUtj+212iy3zo7uHXI2TAiTAZ5++vvY+frot7bUGY8Do2B9ei4WM6xb2C0PvugnO
CBI8ozSNI1fBKaJul1NQqbnFhcYwriM/DcWExmVsmFkBN9mwFYo+ud/1P10roUNjwM7DG+4j+6KW
GNWskddNAV/VA6C+TdYZaRYS9GANz3Lu5SkOb/pmEmce3MJDARKco+Q27LKTKEYGbLWxrQLtsIRj
cND7Md7VozOf0p53IUqBY2cs86nSVN8c+4e+CT6xznzE0Py821gFsQyWwoJF8+F8Wlo0YIO0qr0Z
QdudOS0TRFvnwppcoGnnsre8cEQczw6wPJgFAHpbJwReb1p61AbJSpKpt5/cZn/6VVXKHgMql2mD
yvn9Ccgnnd65bbP9UOTBUYuxrjgXMaJ3qnnFbaaiSXZxFu/YNcldu6BliIL24Ixlus3KdfKVDXcQ
ZD75qX4enh/uPxVJhQ2wB58jbfWHr9WLslHI5t03XZGtMi5xFZYJRmJkAdVmJtH5OAKHPOhk2bng
2HNewXO4xVEl9nMSFoSrqW6j2kRWzYhiMmRupaPGJ3Kfb2pyYJ3GAM5rvWCo3pjs/YxQBRgwH2Iy
n4IxnC+NmWuuZjZik4072afN1sSdfiYS9BmV09EZK+PkiJUYpBvzLpftA8jS9Gou7WArkwCCYVza
h8oov0+o6rdIteqtvYCjZzlwknLZoi0yLyi9Ij8sqnZnCCzt6cI9keedeZTYulG5Vqa/gCZwSbnT
sWgbN4YqNEjqReA6aLEAKMZ+mA/pS4RMj3gFBAoZyXEMPjr9kyPBWJuDXy8Jdai0gChZUB2w0lkf
LonSdLIbur7dI65PtiD8mC/b+m6p+uTQhO0OHG11XaHeLmb2H0UozTt7EcewRRtMSLe5H9UWrPlo
J9sijui/ZHVQVFyZg5E+VOP8XTgEAbfFc0H+406y03qOa0IlOws1TB0SXWztDDz+e52JrJmwTyw6
3ioG0qVPnok/HX6ODWhHV9HsiJ/V4C/4F0yDhgrdt9o3AnawYrC4YIpJoikQ2z1cPclxkYEkVlmi
jpW1tnDt4GnqRH/jmNltM4InXVj//f17rcfDrxdgfeMzgRSQWVDQ09T+/kxUWhvIdJTlXpDeukmm
lvCCIkdiwq2RN09Fnz0Tt1d/0n/84VOZeeGVFCA2dPkRwMOYubGWPKrogKqH2c60k7DTfGNkirMB
QMvjhNSEXJv0k/Ne+0OBo6u8nHUNCI/jfLwKMBxh/Csj7+bxO0Mg46RWZMKBVzcPWmgtbtQ36Za7
a1exOADyMSOobUmVNelRwtDUXU2FFh5Sb3rqUr81RF39/Xpof6gAKXx5IkwBcEr72Jk1mAjBVnTN
vlXaS9Cylki1SkHXrTreOKjOPh/6+N5s26ODSnXXK9QYRGWj5hiOY8Y8LLWt6xQR7RWG5cYF1Dj4
ZR6S5q7Yn6Bv/lAa64BvHB4SKGia/FC7KVQ0Rsdhvs9SW2Har8IV0/y5THfjIMUnleLPycqHO5Wy
VFKfrrQ19sy/36mDkaCsB0Oyb2QELH+emz10V9yZ/XVUiHtYNzeY70ZmINulgGcAKJeBYz98coGs
P9xCBkMpTedVQqn+kftW4m2LayfHYRIxZlhM9YEv7OvlON9k3EtzoyvP86xTMZva8wDFcYdiXHiF
2T3XczU9Tix/kHu8Tllf7AaHzCok9owvZBp+J5ZkTZdbHGahrb43TFiLxCacBk07EICI60MNQ+T4
khyYsRY4AlBxg01dGTyF5od6qt/hE0k2Se58j1HhyEwjpWCwA/6FhLfr2uimbSyujNpzskU96BGy
s4qcxq05IRNhN31OTWrRhuWBz7Hv6idzaXdzVeN3FNUWRhoPZrlgisJt9/d7/4+/rASqyUoQQuHP
X/6XIxK9Uo26Qyn2k1GY7OUUfQNv3/LmsbX3SV7uyOpLP+nCf7Y0H24rAz83TIqVGfVf9VMZzfT2
c4UvR4bz9+YnvzcIqi+1jnCzpslL0SDyJg1ilwiOgdKw2S9JKLylsp56knKu4gqjtE6QOTa/7FEx
42bTJsOwFnzkQ9d6ib/y9L//pfjGDmPN1XDurK/VX36pnnzYURFdsc9NesC8CxSS99CYwhbXIDaE
I+tQc/nkzv+vsRaPM3or05TUymIton7/VEKo7LU/zPcE/hQI29mWto4i/M6ZnxMSaMO6uJ4jma8r
6vlqsbn9u+rFytT4aVJRmxt9kB2KitKnXNqDbkBfTXP0sn//bf5UERukMlNTaI747/6LdB8436rI
96D8rbPIv8I+64nYIgcJ5y6VsKKwYDYq13KqdFuH5X2JeuoLKRP3Ko3lWYNT8f/ylWjo6UkJ+IMr
8Psvh9oKTyOehn3RaU9Z3WoHw6lvW+LCAMniB5VqPXjGwETMXIIXXsLP0igBmlvVFmQ1efXG5e/f
SHwsvNZryWQSGAYPHFvdD6dpCMssz+BB7wN4oJsGhaNP6l9xh4koQqHhVOehNxP29cbgYmkXPzoy
z2k29lk0N6+Fs0tzlUVm0506g4KV8C39UDmBsR+IJ/fIMbvuQjzRGdBvQrlWB5IhpM9f13nmQE3B
dPtBI6C4xNaiqU6wowNsriJL6N6iiYpkl3Tysw7cgFxm8JWrwSCpl3YP0p52IepbX+lTczvpDJZt
vUZLHqPfqKI4Pap6/qTpLNRwKycek6ThoKxpiUU6khXHP5ygyfwwQI+thZJ9ablr5WJBzbeU7WTP
gWvSp3gN6PjtbOX6Dajaw6xN32RhzzeGVhSbDnWZlxbTtVVgzRsyHWGdVSd7oC5PsfLpmOTj0H/t
8gBeAlJdW2cIgh+6PLAJbWcCYubRm3TfaeyDaZmHxmjAj3bqiC1KZThlmi9kV16A89BCTERDh+Sx
AesB/P/32+cP9dvacHIMALpwqNt/v59hTFdyJkJ4rxdxSMjn8kgMksOVQ1Th2NdJ6PzAvpl+UjX+
oTSyuNWpUtkbMKX6cP7Mat2RGDUTkbzkjBXlcmvPxvfZrG4a27nputZwhYKFRV1zfv/+B1v//Reb
jGkZmtNk2yDHPlyAPA5ZL05Bs4+IxiTRxRm82hk38xxBLMjml4FgsG28pN/Mtk82zWKh3U2Mw5RB
v7NCusGoatOtqoJ4yLahiiUpc1SHjQ2OEhQoCi8Xtd1VNQISNBHqt1BDLW+GpPDOKcKxNkMkm9vt
8LjYh9H4YaE9tlcfQjiKcK+0GOqS2iAJTGtSaLskBFTE2J5lHTxZCeYFdlYu2aj6JZ3yi01WOCGT
mOvjvpC3ZpL5aaUiU9Gt+tTGY/XEeM3AmZOrJf+OhmJp1Imn1IsrlBjjpuqN17//vD/v39/fwqBU
1pkZKBPqIvvDDVWbcwtznX2EMthPDWthpo6EG0aOsqdnWgHoRX9RYRfl1CfWkMMtMssdGXnmRpbs
0tsW8nxTIMjt68U6REiRCXeRRwzql4K541VKrjKUBQuowNSLrT4zVC2LIdxiGDoxcaUbk+1XkBLn
pehv8ACSLzIkgZdrA5ISh+YxgmoeGJjuS4pKEqSyqx41phsxc17VaS2OxtnZY3pC1ay81KapANwb
zxgQwF/Yn66/LOZ2PGW//2gCsLIuWAaqpAaqa8v5SxXgLHoXAGMr0Usz7RGxU10yfKXl4hzyMf/i
TFZ8V0KhuonRpTRtXR3U3hncjs3ZgxO8zHDoraQVj5hyxyN5FAhJQASSYRPBx8P2dR2ONxYwf1oK
xhEo88lkOkS2gfE3ZQRPbvpj6sREC4XZMYyf624wLuUbfJTqBhqb49uhOvhhk70mI6uCvM5cUaFA
JgL4WIlg7whN+OxIEjcrnU2mj7Y/OtFeDr3PmPScxdN87NX8qzFKT5lK5s+EnRgkCm+IPDhXUc27
ITPzHQABX8ztfeMsCwCB9KFWs3vSny7sojAn4S0MEW0i39HvJDqnsMnR+EkDf5DjEfaAiFB5CioZ
noJqfA+LaHEbEl86grV3UNNRoZIF4WnpiLTLLN20Xt4qBZ+foYaDW8R4IMsAi/9od98XdbLQSRQb
shbifZvMQDwT+w5hRuINPTfIa+MEqPOn5n3OlB9Bg4bKCnZg0t4rEb0PYdd4I+8mZDykhqEeRatO
EkyaNJwasBbRt+WnunJwYHxDKwbgMpdvSaCRuJv73ZSOnj4Gt2ZQAqIuOixH9NJepxpfegvtfpYh
dajIIxham9iWcuDwWCKfsDov6ZzaH/pFuOLNMGniWBmWGGWPslAmdwlbtPed9UXggQlyeQ1TE8I+
WOjFIWiZfBRMwSYMtRLgwYaoJz+2y93ACeaNGcAvVY7PhG1A1pJvETXHiXiTB2p9v9Oi4xAsJLbL
xPECcL0be2BfBSToNR6whZXoOpjkK8TCtDHvejD8o8rAtSEr3SMGZkF/XIwbwmLcMJJoFPEq1s7S
b8agghwCL0LmMFySxTqnXYndFKGiptQ/2rZfyGnB5i0k5DgaImhtwACM0Ru7pD70MHBZksQQO3Sf
oPA1N05rL2N2ccAMnMCZdFcISk9jEg9ehih0084NABpLv8yWQ1BrXhzaOZRnJZ8Lt0BG4Od2j2gg
Ug5laVR+YZT7MNLeVyTzSU/mxJ+M2nLJ1SX/hxkDRnnnoCWTsZNF/aQohe1LFAcuju9lpTtkZAVq
93WnFj7N1CZibLXRpvGHUVbPfRVZYE70ckPJiZ6YCFAYPIqKbqd3NgTB7OcKuKSJO6THfByPSMad
vMZ+oB+DuCDYJbwdJxUUcJhg/ZyHxgf/Eoq4vnbkVyLKYiaG8pq7G3M5oymG9ZiPO1UGqOvFjtA0
XFfFa2hQ6yGi32Zj0fnpCCcjRrWvC/vaqLiaodIX1I216yzooc17COWFFxOExW2U7ByjZgbbwQQa
psGvAOxel3V7Qflo+kajQ3Ho34SsT1lLTlE3v2iRc61oJK8TwEU85vhInbrt6uRBGJUNwvaEG5Eb
ELPZThM/A9fjyM1btAE5IdREkCRRfDVm817Xn9NoNq4GomMjnXCzRmEypcXRj3zGhwJKQfPA6ugp
WU+NDG4cQWgKRqxNOPecDlV7NbcYyFqQDKaobiJZbKktW1epheKpCCKbPuiOGvxEwilYJxTtUaOu
s0ykaykZHe6iWF+sNBZndhYnBrrxxtZ4dpxOXLJKWls1j296fO0ornSyHTdaCzon6SrXBCKwKYzG
5QVr7oIW57ilBleLLsozebcXvVpv74V8X3u4Rjz8bExyn+MhWIaICNUQxFbd/9AA1LnIA47VpJwo
uQx3tEe2BOtVWoZLYCzPqsR3lhbJD6kwqBjN5Ard922E6y2CGqqEW0EWmxcVwxZS5sHSFfyA3x2y
nl3O7O+NzomctHm0HQBBAtIjHEmUBPORS/IyG/oJlXZGE5tmbmBabtfoA4S+CdoPtdFALg72asZR
wGgFAc9Vef4/HJ3HcqRMGkWfiAi82VYB5eVKfkP031LjTWISyKefwyxmFhMTLakoMj9z77kueruI
izANy8Huz3omP9caAyOuFMfmaeVG+xs4zt8Fpb2n8ieupifbBxhAn/ZGTFGXvqmVp161ezcwHwbF
bJkercZr2r+qfr7oRJXtwIL9FBiMTdvLQRp0qPUdeTJlhlEdpaLbC4K3A/8LANi9tNxXOun9Koyn
dGa4PVG4rzKB94pkkVk6viBnn+k+umLGGqL+q/ScwHgfjGXWtq+0TkWoS4c3tKQGKdil4fZ334LU
lEeCvvdkW1qht33zOo/8a+AwVT3UVyk6roQ1OAXYo1q7s7h1eoP8NfrModyy56xfvPp/wSF8UMG+
EhbAZ7+dc7jwCMxeYAVzY+hOfkUxAI6jNI+FVV+GcTkFfvMJ3IGUSMqxKX/OJqlze6F+92nheyxw
e5APrytRiRrGeTgiFlmvwVO7JYHV1odjYMRqFLyCSsyv3VS/07xgwcyLSw6Vy260t3ahC2an/tc1
ADlV5Ch6Sw8nnWeoEeKer17cd96NKdD3HBSHPkCJUvObd6t+8TnwZ7HkuKMna29d+hWrZrYM34k9
fKyaf9IGyBNDkH2pkluGAEua0p3Vlfdlhtthd/rJ8YoHhxhib7tjNQZwokEU6QXcBNhShXu0uyWe
c/NHeG4sN1JzZ1BN5UGG1sl6LbKSqTK67C7hDJ8feqX8q2Xz09KEQgCTza42KHYsv8oOxMwf4X9k
V5u9vmuwD16L6WgP5k20y/tkzG+8h4K/LCN+ZrlqZbOvJ/3ZMciDsfV4KfJ6Z6XtP7OBHTlTyHVb
bKIH0EYvpv2o7MOi0G2uVn/L8PnszJQIyTqbYm9GQLIm2sE2y3cAWejFuHf34KXwh4K9d0eE6fV9
kdnHxKYcNmomdzOpW6wixEvQLPp+AO8Hb3D+sUvvIjBvOkv6VrhpdVirjImXnFBqYlcG5EHQ5aRo
s+EdsU8F5OVksAvIuiyQb2f13p5zyHzsm8rEo3taz3PDnI3kmfnQtT6siRmKnHs2x87g/wvVBLcx
xcDincu+wpqM/NSB7LAT+M/h96e7ZgQmSlg0rinmwLXvf9vBW6f55d6zN2G26Y2HRGVin2BhMrKH
xO8/lE/EnFh4jPn6QZP9gn8j2WNmEwc5Mi81gAnuS1BOgYFofhxr/H1D9QhDCOtZ2V4KT5391H8q
sWPPHUdvXaz/jVVXnbIG/B2AjI3GIvvQL4hZnkxKcMEdEbeqOhUdvFqCs/fTmPhQwRGXEzC6z0sP
gGCenGCaWOAEiZ9LIW85QI12C/vIePI5YYcgn0nfyI1b6hf6dXXeGBE/+O58a8kFj/5vYc1WnpUL
T09KxE0pIFoXkZXPp3PSLYqDEgWNsS5TpBlAEDLih3Iyz/eLO5P34SVPc02yOPOj/OTOFulKFL7C
GDrOrTUEv8g0eVmSME3BE5M5uLfI+yI/RALYoc7aU07culpHf0txNbbHOjBWTiLJopISh2LM8kX3
3JvuyECawGmnN18Yos0hw8w0MruBGkAEB3csIAlQUrcrTk0LHK47lCDr+obVWUX+EY4BpytZjRb6
g4YM05D4U5J1i+no0LbZdNtu+jQSgLabOLzn9YD+rb/0Ca86r22Tym+HwfNFtZsUYuSeDDbcpZ4c
bFcux9kyf3Lw3/5QQErCp7+43keZbU2XbExeROthLbUfQTSHSq3/gDy0Es+unuOsGGHHVDhrCV6C
M1jHTNSoqp13nR5z38BVsufnMV8zGPjaaRqrr0D+KSYKJa3v3jJz0SPOVvzk52Lld2PTs+Eb5oOe
Z8TQLmTlgq1Zal5KSA5Uy782JDCLZOyMoXmUPpnZn8XugwubmYnVmv7KM7Wx4Hap+iEKjLpuxpHV
mJFDtxUsCuiDoHzeSNv2TO3aK/Mmg4xtq+9/8vbwQC59l50JPLpggtVC1RaUHulKlECHFlDnBNOs
nej0V+bXVJeFBXAJ3KWYPyvA04Xl/EyGA7QStIjZczEttvOTg0+oE/gmMM90V4t01Ua1Vx7bQjym
iCGJWWy+Uujj5CYAYXBLqg6MdCr/mxjNGx/nA/Y/RiHwesp2fCgc8SJbxVkumglGewMRYRrsnVUV
t7wCLKgS6YPjJBm1slgfWeazrzWbiwzYQJCtkRkw8EvSJzlwljGeUTvy/MSQ/DKaZTnuGu9DYT8T
mHkwibcmi3K6w1Zt8F4N2FlyzBNdqTOL88+kqFBCUovshjzh12OgIbszCfVvIECWxHsUJublDX+s
K8cEp/AoG9b1toJbgWJ9zU+BHK1QtrAOaPVjioLbkK5Eirbahyr1vebhPOmd8r9sdu5qxjqrPPYY
QfezlrjxU9fauz5XgxZ8Jc5cnQSplZA0Az3cgrn5416U5W/EgZroQQ7eSJZ4n11qHNA7cbeoCXPL
wXc5YHmhyeAE7BBkL5NfYj/O6BbG0f31vVyFi1c+qMzGKuaR5SedfJ8LMhV3zHa03YSSmQGT/6jc
5s7C/+ROw29iIOuqjOxmdf6/iXTJcCmQET8SitsxRRHYE5bm3HdDcu0rq4RpiBLM6q8avV4pXWAy
tbrarYAvlDKq5VTmZ8MYGgIAnQHpqnZRMMmql+ziLk5sDc6HSnlPOrjuVAvdqSGcuWqOaBUNDKP0
oPAx5g0nYv+xoIREWIzOlZG/+gH/dLumAA5LO8R2Srm0t/r7mMg0GpIG1VrhfhhNftZG57U0YfNo
jMp2hlzZqfXuX005P9hr7LBZSwypnvdbdEbYFroWQlXVwz6fKKKG4AtkPFiIHWmaOehAc4hPmjbW
rHkFU/pOO6Vryqivqtj9caLPaU8x6PntLcG7e8Q1+jF7XIp99cV1GSvV3gmET+fF2Xc5BH0g8CRL
4mLfrXyVOvWOpA8gm23TvHKakDaRgxrkUMKEusVA5eFYyLfSngT94vqHuS7goJJs1aZfdvVUElPk
kgk1voAsuQGJmaMqCZK9LNV0FI4DFG4KjaZMQk748VBSdmTdsi8wuEI3/yNoI8NUjEbI4fTcpYwR
PEZO3UKTtuawFoPF3qWaZzDRnSMjRf3Xu/4uh6GUg5iJ3WuzcVklrr/IKzMC48Uve5Me4WBHfddz
PQP2AiP1ujYiwCppIqlcW7B+SWPGSfA1i/k6d3RNclvlMrwZYoYuNfdgcTKJBAq1Ck9k4TjdXgzF
fWkzCBnZ0u+ahb/JkRh5+7R48VAfPiiz+Szr3tsFngPKRHcuXLIJ5wuR2XndnvS+RFkBXbSfzF9l
YXwN6J3RqluP3HOIa6ow9asyHtnpboU6FYFPWZDJ7ND3JrdmP/RhQxGAaZESyGDoz/rIiRNiFi8+
SYupMz84PmdvVsEXKZgLswOoPvJk+odfNsJbvBy0HJoL9lZCMGadTTFAkBqpQGwzc0sLZV+mPKVM
9TDE9716mjitac+tcB3VTeZrVIyVzdiUdwy23Y8Bt4QtDM1gQQjl3kLMfCiXK11Qd+5s8VSpLo3S
/+OwfLN9sLL6bhLu95K3f+UIacnuEzxbTR4qx6nPmTYfGx2zvq0pnL2ZfKqbqjklsgv2zeDem5me
R9fmMENtTtqLg3mqsKtLRRpjndAQFp57zxgdMYEy4SgMKKEcSzKCoQ+EpvaCjRRacQeSIi+74pSk
GRMyne9sIH3/vo7TQTcXNxw3n/K8MFRrSgyDvnbP+YYUhkWZj0QRqRrlI3LomhjVwkQnyNoOZmxt
/GR5+p9QECOrGss9weCPeofUJ2syaGuD2H1DOT2t4Dd77ei3Z6Ns3TffG/Fq0+8RcQM93skVpCTM
5H5hPK9V/+1zFsXlurk1xyHbt+kSexxc3YwD3oPzOEC/6zLvKxH5a5aLCKoaeQzkvmJqxAeSp9zh
CW7NnS8sJ2I7DDqr3stlJIK+dh8kidw79Nq/vtadDRgVuyBfuaZw6CWaY1+rVvBZZzMAgLrEhDzY
RwbR6dmkurviCpYkr0QiIbhC71Obsa71qelmBGG2vnIdo0+Ziq9Ag7fcqvVC3CxzNZpjXrzlYa5e
ZbAwVd1UiEsWvClPZ6AcnADfsagb3ectQSFm30beL+OZw2oAqZzFu8fCGc8/A0dtSuW+NxqkY8V3
a3DYQwLFZwZZ1ENJHWktNki/n29mCSe9S7r81uUPsinHQ9YUr2jbl2jpKSX8zjgsJh27FRj70suL
GPQd/u2hBaZaofC0U8wl9nCv8gANnWfKOEst+pmGTjigx26xpTvSXhHcDzh19ezJD1bWhIRTTxke
XrQT2d7UaRGsJIBFaXcv3eon5FukZthnyYzRbnRjsxAfmR6XdWLHkweJiuDhY265I6cT4gKnSM79
KJlhsJVIcVMMy2pdswlhKkPqTTJouMel4MuxpdW+cARHhZ4gpaKhPS0nZkbO1YKZsBggxc3mscVL
iOjuK6FWvvsNRhVyLB+WcbqkdklTyfDWsKZrKzGuOOZq3zLswEG6pHElxpME1BjOK5L7otI4EoLK
j3P7Ma/zT1oAEl1QSdbpILeX7o+2kNeckrqCtizgiwNXI4fkROlYz+xHOsR/RKOC03ifzerB8Dcy
Q7VgRG2N2EGacebEOLNXA6FdGq9KkZFjt6/6+Nhmw7lgFnRI6VtKb6YfSyOZus9UZagU7Lm5+H11
0xnp5sApfF5v8jXo3i1h4fbOLw2SDWa0gAKMPiXPqciGK+kaZ70M144ZUz9QYXXod8LCdD/rtljv
5hb2BetTF8170I+czg51uqreYenZV3tCimNgwJcNovPBx//tWWeoRJ8kqMQr1WtiBUD2oGTKhmCg
aqqOI0m91FM9hhzbe5zocEmEiBNdT66+dmBTZeCJBmu5sU5z9BN7s61gsK4Wo7KNjGh763dvZFlU
NGQCY+xGQ8rU3snrOaIQvIuJSnhZx3fZjl206Aw6XetJGBf8HN8LaT2xV8nH5KsEmhX3CGJiYwIl
i+t/gkBq/wr0l+xoKqo732rOknGVhjdiDzeyZj4V6RbfatMgLnoVzjFloC5klh69iXc70NP3rmX+
Mciujw0xjsfOx+88mf4tIIgP7BXRM24u0hNGLe429tV0YiltiJ2cizk4ipQf4av5yx7c/FLUfgy9
mHlkz8p3TdUQ16Z4SJP+fZ2iwYFYm7feR5fxYJK5fSSgSp57Da7L4r2tdWHjGbG6MGvz/DQIEaI8
AKyTmSQg4pjpNYx7lshOMkn0yBvaCHowo6KgYNxXXqbSU3tq1ucpUSYpQdNVtwWmkForL/TjRC9r
1Dx1NRObpb7Zn0dBS6lfJOYtNT1moxnFoj92oZhbLr5MxbLxH1rJQttsBuBY1B9Yn5LjPBA5vhGU
G4Dde9aVWt9DBi3Nbu83E5k2aR87g93sZ3jILkVTmAY0OhTo+tM0F1SkYEMU8oRLWY7GCRIcswik
c7Gz+O5uQYKDnpQY9zZf/uhV/cty24+BCbqnbYfsFVpwc41EXjfqNlzOgayU6s/krcYNrKAdC52b
xc6p2dCS6AeXPRiUpOGWkz1x62vXhhWzQr9J0XegUiZT/dAvBlO7HAC+NqSAHmCIaDSUwieh3mHZ
xVrj2VvE1am6OGPS6RlLepbBtgtzGUuyepnPOX/MIbOdJ1A87cEc7BzSlCYZlgTuaWzcIZK5PYRW
w2zdpTUbiUp/0LLNVjRxk1LEvAc3lcFQT5aiiRyChXpOsM3c1EWz0zxNSTfFkBH6aGoYp0smiIpX
uUQVu9Nq63Womz+9p0DymzOFUVLQDrM39eUjkMpHZxrtyNHak2eCYV1VxR46f0yzbj1ZWvqJEAkq
UsHk0a+snsgrsqV6TAS50/xLsrwJKwjdtCCMgTNzBWzh3dB5JXif0ApofrtEejbLq+qowLDwXBcs
1gggoXuMYnzyLW7Teaq3FbARjzbe6dzNrDglb5tH6DGGajw3Gtt5ubG+W25N49yBu9I2OmtEKGnz
+P//WvWqfEwPI6RyGCSN4HhXIW+f8ZL6nngUk/pk81HfnICJm8hqJ650iF42E/uxhxKRaySjuYaz
4btQzCFDYjWYUsbTF7BmVP4rcErWPK0gHWiAq1OM0B6kscZru4XUMQirteAM04wF6KQl8INKxCXd
X6HY+apFoyJKGm5TvnabTWWGvIiBhXVUbzI0tNraOLGyDDWvPgRtZ50opPYCxkHc2x2p9XovYp65
tSOgaq9NzlvONoA1lXZPR1gJbW+d2RGZb/2PPfRtZLsL6H5DSyNckIPpn9tqZA1eLjdRqEsVwIXV
7czjulPmk75m3/CB9pRsXrx6w3TROPhUQkYS+D4W2bNDDIf7wXedu8nvj+YkmFdh8wfxx7YtnKH/
L7oP+KHvoWu0XIqJwPhSC/Kg9AZSVRX804cARKc8yHbaYguca2I9Q8ktQA8y/vUDG5CelvQH2yqZ
eAkYMfC8v6nVrmqgXLb6/i9/QBLisD/Oa9efSBd4hwlgnAvokX6DwknOaIlB/xbkRy02cxdhnVEe
n8uue8gdDVhUbYFPk02cABDDTIViig/2MllBFw1tySyj4Mcy+sk181qwEuhy9VzUzT+TuwAaVGaG
8HXoqqsLM7UXW2Ttfhymq58bAE11+5s9wT4luz50ahpWf3bf3QUk00RISjOm99SDrJD2rRnP/XoG
Dg7xoR0julA8qt57Xq9MiaSt0fJxoipLJ2zBeJ27xIxSO/hEOAhrMliiHEAiYy7+mBGsTexAGD0Q
voUYwYwB7Rn8824QjcOI3Zs9kFZ56uhP1mMN/2JnjFPBIB/hkV3/Pzsx5RS2flJpRGgfPbiFwgPM
4n4afOt2KzXp3ssmMPusfoaG5KvazU96brIpFd2XR2TAalM8aHCgAriNWRY8e9W0HAqnBO2mknAK
kptX4KpFKL3u+5IvV0rVrhXNvUWxO/jibJjBC4KTfVsTRj1Mv1a7kS1Y4X6BqmAg59/qjtKA2uHm
5fWD3sKwCRpWFBUnCw1DFBT2tdfUBw9P7a1l/jRV/tKXDl0lI8Pd2pGeNlP5ZYxk6lmd9VG8QDNu
rzX7vH5T9HmifO+t+sydEpxXWcSl1X7S7r4WuSkofjMTEmhxQ3r7orupfK461rJmc5gx3ew0b1g3
+zYUicL3IvZg0y6t6OYbSOeJHH04ezQdVfMhlf5bLNXDIEyaMzPDRVgy6bbaqNMMIxwWfp9ctvm1
H4k4ar1HfvtOmbwAgLy8VD/n2wHNjvDKPgocmL16RJr1H+6M6dm3c3IaUG8NVI5CQ8fVKuetT03Y
/75+kRToraofZO5cTEBldwvsfDI/F/2yQmXLcQp16k2WrIikWJ8Hrq0+Q/BF1MMeFCVQtOLasLvd
NR50kcybr7ApkYNODNDNIXJdfqA1zszEq+5r7syPxC2YVHn+T78mkTTBV9vmTNYfAznZEK+25vr7
bM3bv+48oSMiAdFOLulEPZF4yWu94UUlMJOmgjKSQYCurH////V497tdwcHEvRw8TQ3SCtVVwStb
JMzpromOp48DDaJKp/K7SHMnHr3nVYxEOfh8gwumBf5c/FGWoilptIuuWSoWRC/vpd3pxAB6X2zK
WDC5yVEkUu2K1xQTbZQlJrsSEhaV6UYoMuiVcTWl1V99Kf4kKIs/9epM0VujALeZHk68VQZdM1oE
ECa+8vJQov8bzS+udkJWPfkvqYLxQlYvBZz/vOqM8SxxmWdenlpIoJk83GUhtBvbiayRyRCDWED/
d5pD35lvJStKFvOyq2/WmH4lPkTUxCzOmXJODYDibBTMRKo/hhSX2m1+TVBtl56EqAYv0bmqyKbS
Ov8Pc0w1dkBW7E/AnkE81MCUVZ+/MDsaGCnwgnR2/tNUowOAsdpGAoh87Aajho+pmWEXBH2oNM7M
BHFyGfQU4IxVeS7ypY8bt/q1PLs/1BtqfwbgaG37RWX87XxW945jP/EZAyWr73MiH22w4cWIk6YC
k0WN6R3czvhol/wNoOAN6OdvVjCB8/Xql4XWU+2s7PsEk622pVCu1oStfnMH8KLC1XGjurV+Fy3C
8d20iYxtkOKx0cpT0+nPVSUv5CL0XPb9Kwq6N+x2mNt6h+ZVMGpZ3D2D1z91JdrIMptXJpu7aUPE
J+YSmiaz1oCeHY3WZ16/LrymLN0+OdG+JZoi7htX7bRWHpzBfJg63tc8zf4Zxrdu0O4PnNs7ptU9
yidqadJHEVQb543uspq404eoFbdcriKcB0iW5bx8wuW/Vc5wEEkFa3mT+XV6NAPY3OJ6PwpftaFP
Z8L4Y1W7wERtJXBppT0cSFcsUe2XaEAb2JvCEbyzpKZPxbNfT3fPyeMtypENxmWZICT4CHCCoNoN
8/hpz5TynQuvpi1AI0rJSIlFOBWs63loDhkYs8Kme1DlsexB7w0Gn/UGbmt1gyQk9pB1SVh4ob5y
LyMy0JZPikq20jIZIj5/EkVhPDimccpa87is9OAy9bQNyibOjrjgXQCuK3ACluSNMhGeAXWl7ZYE
mtzrIGEZZX9KqZVxe5e6yVcVMRrVWWhZSEXmVSfmON0STYYXa2MRFhVcWQuKwL7OYLhqbK1nuHWx
yvEw67R6REpsOSslKzx85AsYB/yn4JA3JdpEwlSY6trNkUlsO0VG90WkmAXvWc2UiFgOrrXpS9a5
6sUVFV8OniaN1bu00RNVQS2BYJExYZFKQBGccFxmKObSBkGQCaY3g0iC7oVgiYCgDnZ4Wq65OwS5
HCJNSViyIpiixtCzgzmMskB8MUE4cK1aEZt53qYSPJhS9Z8kcY/OJuNpg/eiO3u1g+zyda0MQtRH
C1x/lqHqaPMjPlt18Arz3rTgVQMHmOjyB8oSsqWh/B4XBBDZQimOmYLdidTunUK8HkzT2W+rP+3S
U3C49ZsjpteGwyQShcXvYtq/la3fnV4g8x7zb8sYwxwkysGoARBTrB5se+W5DumzlNV737lFuKRi
gUYHsHD0p2uOWWxN4coaCLwygvB6d33TbSLnfVf1J9sZ/g4leavkIkGbQCUbPEHbzkMi5M2LKU0+
UDmGXZe/QnSLzZJojYoqopZFRIgVl6tvM8lzpoghRg1wsjjZ3HJ4PuSjKMYHLvYLZigGNBvMT8FQ
5sro4SKK39UOit1g1jfoxO2BfK4xFqLr9tkycuSUlMRu8E1mNw/ey0tEZMtbPwd56DsPmmORn4xe
aFdXObFaQ4D3gGPCTAgDIrrLifOs5zTQqeuzKt1rEHb3Kxy9/VjUu5TBHW/wR+UcOxeRxDqNDkVW
Ew8NUHXkeMUq7/bIzaPWko3x+GZZa2TVwMhNZgS4GBkdb4JCa7/9hw1XvzOdQJ4bjogkMP7qeMqF
HFAHumhsCq4EFJTe3dmA1pZbnAmW+PHH5CLcwDkOC9+e+upRjnPfiSeJJzrUcSIDzFvueWU8cFeG
zYj61mOGndFT1XVxs5T/mc3Gh4YuhFIQhK7X/WcSD9KPLB3FoKjNPfeak/kAUbGnWr2hgGnJbZgv
/UTGh7GceWHlPih4nBoBO7tMcrIbifttJqiebSBa9kNKd5wnz6Y3IgjzGHh2msZQw3u3Ya3tgiF7
rhxmyquZUmu+dgIKXKFdMIOEXRE8TKv1YhcJ+g2RQGXd7q3Ju2akuFTkfekL+/FqgN8x2dyNpl6i
A8mTvSkaZCr9T4WccEeeCKdow1kygQWJtS6j0Q68MYKitnet9BcnIr43axyiyu/eCkJIdoBSYLi0
YwqBzNibfCpcZh2vuZvt66Q8MBeyyIzK/iIvd6nlhYjB96Hq1fwfwnZuvqV54ZLz03mp85Np/nql
QYHVTObuT16O1knIQ5C6wK+Tvw2Fst+3lPs6oRpBE4nW3wiSjhZ1RR12cmDKh9xYBw+wCwpF7iQz
Uhkw2teb8jJqoOcnQM8nNmI1gwB+I7uq7jZZIK0GTjXRaztcGx2GO1RWfeznaOH7UJLpYWcPotuu
0yRukpkNsz482AoWa1cv39JaH4PWPuYeKePJdDNl+oNF3mVfTkLcnLIayJkbYRP4lp4kKZgljle/
VZQn20cyhwQgRIOyYY7CSJZeScjNWCOrS72nfvAQ2mksf8jn5nDUb3ZBB058DXAUQ8ZWEfyIlaRp
YVJUou1rW6ZGg+2y2Kp3zuB8kr+p70WXHFY46FVK/ngD0E+XQ2gi6aa4jpYAPiIBBJ5Fa1qtwd9i
5uuv18MSmWjbEVRvCLz1MTXVG9ralaSE+nVF0ikmLXQ8mP/syyyITXzXGkbrXRVCsj9MDmD2gbGq
p4mQcvlTUowzhJx5psYOEYobTw5A4YbReezIElNbc8CwfTXc/tYuvsEiL/3UMfR3mvVjDGz+jIIV
pR6kxBY4r1073y0yN4qORBAbjcMo5bfQuW464+JqNvyc4MooZj/2PRNycrGUab4ndhcFtEUwwNPn
KnM1EkN6PlBpDbsaNdVaMTRUjHMaosb3+tqrY+HyN3vIOocUuGDBYGQcx9e1ZPjpYFvYqvXR70PN
bB2mWOiZnNR5sxPAfEYZidr5axbsmqcpY4a5PrkN17YzYRioipFbsQQmaC/ps1YgDUKD80gFpnF5
de9icpkoT8tHn1l/rWr8ECUmCFMjCycLAtq4oVk5vy3CKiWjRjO/pWXWsqRSD0NG+FSPXmrH9fqv
rwSujGQ+IeCgIAHWEXt6dXVq9ziZyIELls3XZNu64YHp3OrEwofzgvvrtJrZR8NWlWDaKV7QsAkL
Ub7duj9wgAnuG/mfyGrY+VlvPBSBxLwxLp+DumaNl6OsG59nZZgglzxOJSZ3q7Dw9DjdbVyG/3L8
m/s+JrfDwrMAFtwkmUH3SmjQTDWc1WeAx/UaYRT4hHYFsLgsYn1qupB6kE8C3iqxlks8dgz6XPsw
K/Ehe7MJazRX2TZ/K8nhO8AM2MuE/cT6zvOGUJ6Ybii9DBdR2vy1C4ecUheE2opUnJSqBn73dLHd
hKiItSAkNn9YcjS5AL77DkKRlfh+7OwEiroDLiGatlG/6MF6bCx0zKNcr2y4G75w/d0yyM2oSoOa
WdVPU1tCSWaqhBJliIy+MqIltfl9FD+ck9Eop+W48Bz2muJjtV3lhwSaxWYKtRljqIzWVXph5hCP
3nz4mUUUBUECgM0Tykb0dnrZfJtNsAX+FXgsOlQqhswjsOHMZ9AVth5egySQb1r9r/BJLNQ9/aMm
BBX+d7BL2iKN01WcxqLUGPdqD3Kw7r2evNXq/6YcQZZHJ/+tE3l4JJ1C4+j/YZTdNx7Ph7Z67/bw
vSwa0oWJwnFdxZGBPB9YiZSsYSSyU6L7N6VIJ8ziUpqKxKyZoY+xOgY7Z1Cxeu6eEh1ZapcGXWjM
2XquVPWfK6u3ujY/q4xErv6tfdUkDg2twFPdbGObtFuQ1vUJqcEalCoPoR/5LcjDySvbQxp+Mdu+
uxbLVzWtKkzZ3O2EMr5Gs1chrV25d5T/nyQEhilPxwHmQEomix0HiuqJcOyJ8pnNR5XxjMVo/9r6
wIIXlW5sLcSgEa6EonyE5rCAEmjVHeVmhakrZKi2bdDBDnsJcb42GyDQqXuRO/+URkWbrqVJJdSi
6CR6t3SnsJuSeJDTv5o9z7HEAo2Q5GO0qGjBSJzlwEFpYLHee3pxtljivFAC/8VckZLNhcEaSQds
kkFDQlcRhswZh8UvqgP3ourgSyvLvyUfyLRo9Sk1LP7BnJnhPGHvXEfruKbcOb2eTvE6BW/sHM76
fC/m2eBMpJ3Qms92tLVdpquepMYSmNL8NJqKePUWkfPA3ChuscWZDrl9OfjhvTu0v9PqrWHRkd4J
sP6YNzWrHelxttQnXQVMsuf+La8zZqTA1keXHZ+gycy171onxlDBcSEn5qBVY6hZrJ4IlTv1o0M6
fKp/eqX8pPdFnyMS4jQQGhxVBnFlZhBY6+KUVAqfDUL4kKr+OyuaL1eB0QcL4OyNovqY9M4N3RoI
fAr2jFqGy2C2xElbpg8zaVDPNS7/rnEAF0Dl72ZN2FjPuV1uH5j9DpT6P9pGhK8D2Yt85FeNkddF
t+x/dHKxG6CHG1lKzfYV8G9/yMcWgZUT5eNKHJz6N7u4NgKn/qgaRrC4j95gVC17NQFX8Wqb2ZwB
m624j9Jl54TsDZYPNTFwLWckb0uCV4km/tHQ1Yn2IlFs5sgwPxt2o7ZF4zvp/VvSTp8qy66es5Sk
ipDh2MyfidF+OcmQwEzU9h06RAur6V7hcYyaYZjDXMuizPpjmvV6zJT5PU/Oy7ws5aYA5ecTyDOT
MhOqZT0mmU5+1+icumVhjjdeZ/aCxC24OjyeLNS74VFvV21vCPZDjuINS1sPujil6LnTl1ej+R9n
Z7YbN5Ju61fZqHv2ZnDmwe6+yHnWlBrsG0KWZI7BMTg+/fno7rOrSmiXDxooGGXYlpSZZPAf1voW
MlIRiCcXEG6jePmEpnULNhBXpqfbsmFtrXUVsV+dvY9KuY3HVi68AemNGdb1wTWLRydtdnDIiC3L
wHPnx840zlhcqy03x7iacodNqZkealGtm55dhiNWBjFliNhohDWYieX0nmXzXYUTpMhi6tSgVQQK
9gT4XMEVvFleg3GmUwTK2ObBIhcANL/yTq0ug/k5EOIVai6ad4nQvG7YVBUbol7fcaArBLmcUe2x
Nu2znmgZVhgmRSIC7ZAIumX4J/G6MnnX2SE5Kz8vPjos09d8gss4VUwFXKtjpRu7SFP7aVu53H3t
SFU81F8HQjhnGTdSpkDrZx7AuCxtwRPP4xIFbvmYe+3ZX7VE/+Gaa729BUHwKNlrpbCsj2aL3zOo
UlBN+qKyCF8QQ0FKQKWmk5mGc2YQKbGm+e56vbeb0ujchezs68K31y1jYmiAA6skLWd1iZsM59HU
0xl7b71Zm2sn1c8euxPyPHBq2AMDggpsMK2j4WztMLRXQSsBcqoA45kEtFq5Zz0i6lElOsVb1OlH
lGM7PUUWMPpyP2r2hwgomTKL8zkmpyKYM/N6dmhMSWt2E+i6UxlaS7/KIN3gGIpKjQYrrAn7LMpt
YJgaxYZF9lzg35IH+MWO59mevKgS3bJbkhFget9DNtNsmzi1O4n9iXXqtgF3x5wZRVntik0ZIshg
bkRqTr0rhmkDRc0+4dG8r+biEBXH174oIRjigmedLI/lfds24V7Ol4ud6pdU8cAjFQOxQa/JdaYT
qAVQbtWDw8HjL8+BxeMmnpgixdZy9usW43MaEorcduQPGGP8UmRmvp2GAY1XpZ9LvasXfujyqfl3
VBD4aMG+tTXPY6KD8XZIvIZFs8MMBfk9zfdU4nQIzfCaW8ScJUjRmT8egsYmYgBhu5WR7eD2L0qy
y2KUli80S/GclfWqzv1NpiEBanQy3oymYZhyLe0LxLEn8s5o4cgdCBRrXjMn7xGfOPpvehWNNfUA
BWTB+fESEXwT9qwhc+T/K93bTGn8pekx+QwD1zjyj+AmVfVjVPp3XerYq9aU+M3Oleudm/RbV+Ii
sVE0kJVzUxrRBRcv5mpP11dVRwgHwgGOjmQvFW94nLlvBip/RgoETvh9VC+L0mLS6/QLSrOOgZlH
reRs4mGrDGuHBgoMGBiCPKTvjib/WyMYCwINiBnKEFcXRQ85N8QqTwwCfFFRNn1hrZBcSqrbuZbQ
cWLE7v1IPqqPEHYJCSMjwYGUbFWdkZVjZI5JZvcmgyGkERwR4Ovkgpk6y3Juf93FhloiUc6ib0Gr
8XzhdsKWzUeHQDZZjW59Q6n4kZtRto/Vc2vg4yQLAxlkHs+b2C8yxnYdQU1OVPvWoadNtZ4K2f2S
DcObX5bwQ6TYjXn5psfMoZEz2ZQg2cfgC2hZs0aJjCiIp4AbjG5rQN9XVgJhhNlvw23JVLC7bYjr
0+QirtrHsJIwv+izzO5Go7WzB/fGCJt9T484C9fveHjdycDBMx1tIkDnWU9VTGvsSLriCoyKbYRb
8nEY101fYDRycfDiaEauvR1fstKAc+doz46xL0r2soGF5KUw5fc0npC2ECHcNX59FObw1ol036C9
YtKsPoYsoSYymTtN2RvWELlOaSCXuWSJb5HTlditAwzT79Zty3s7nDXk63xr31n6MU8i2utcegw8
NRmscveBxsNhxQkWyZnwg/nhbWILIkXmUW84mwM4suPB3tkVG6hM5jdBld9mg01eWvOOyzbg5SY9
ThC9fYEpgRBG5+nH2Y84j7+ku9Wpb6IHTadmrjni3JTcjLDFFWIyuOrGcDVaLaMD7Vs2yhdNMj6I
4+Fa+aBgdPtrbLn3ORp5Foro6+X4IVtaaDs7OsFBEkaTdjnMfFa6Hkb8RaVHXyz2igujrfEYkcXQ
ReYxTMI1Pe8Xx3duW8eBuuPvRyd8n0baYyax9hwpG6TJ0fHdZT2kJElGak0CCM13Fi6c/tZxqkOA
v2cxXzpMzPpt5iNdM7mOmZuuCLFw18Ocgde0w9wsBhVy6fHdqgwddRbq2yg+qrAkhLPgnznDNybc
i6pNn1CUpawZ4u9tlLPvmBAZ29G+DhHWjvEN3lY23oz9QhI42BPw2EFjOyJEt7ytLt17hTJ3YxqA
AqtZAYIA1AgnsehJzzQ6+d4HGc4EmbN+tqIaXcEG14foX3hukFKomPPjU4isvtroKOYZq3/Hv/1d
aNuSUGamj7OEzj4HCCDnoNOv+IzuBoc5eYAkpi+uVeCQUW/Oe6kaz0qluWS9sKFf+BpSIaNoPsgt
FCvELTudMnFlQLOBM07CXk1cZ7XHideB0ZsQcfniwQzLx+y1cwiGKYgDofDiGOtqG88xIylCdi8i
7LX1aAZ3pEO9VFNww1VExlAZy3VJE9r6FdGwBvVuF5KeoojZLQ32uSRT7VMdnQGTTRJwY6QRwyz9
iESxd3T3Ix2QOpYdJ6jTo0lpvc3MBcFUSyCa3kao+aPXWE34mbyxW+b9Xe/XxKB57YXA+y9D5Xz4
cQogoCA/dXLblTL0u9qZMPOSGVU51qaOeDsmrDhhJZgm9e26b1CFT8bCa7jTrTs0AXckXAeLjlt1
jDhGRUWckRouAyZFPio/P9MCdqw+XM3FAjy07KTpPy23fw/sioairT1e9lmrtSvZsukmGibsf+Wt
bkfsaDSGQYn/EsdFfRxQoycNC0hV0yfqr8pJP8ikvZWDtdFJqVhMr0TpmK1x5qwn3gMmAZ2rHeFL
rnkScQ36FXd4ZvY+cFpSVoUzghV4SxgdkjcVPWFuZT7JBn7+1q5jPBETc+rtxl2PnAbLIfRviWud
pVd7N6IliHx4YaLxjzzZIkxX0TciFfMVeJHQRPjDiXBsUllu7IxtrtGrtV3nO9Xol9Yxsbrljy50
HuTrDZ4XhuCsCJliN2hEXV19S+g5cZk8ujok4to2nuB77lJDqVWmgHTzgUw4Lze14lXS3u3wFS94
3f3aTgkRq8Lqn0SUxt7VLet/y0vhnlWPZSeqVYGHhbpyeAYhyXvhTSTvDUtZUSt0vbojvjVaWzMx
RM4zJiOnffFUrK96B/lFauHzC3G4S3+NoIiloeXcFeZgr4qoNBeNUCEFjf8iGbgtPDsJ8VRsWd/H
W7Sp4DrwmSKMMpYewsuRRlxqKOfnmEVwJqAJi7NRxt/TYvxAtk9cGCYfQhNRjDcX1bX3WZPcePmc
24Frzud+XphzCqCFnxu50ny7I1zu403pZrSlpqrWvDxMJzaCNLNgZz+eq9E/eLostwx0oDwRuDut
gyL8GAP2wm44PFlxRJoG/kWJaqAfky3H0W1mgUD1uguq+hXaxxuyG59T292Ghcy2+FNYx5n8/HOE
Lu1LvNVNwD1dujO1Eul5U9jrxsUqUqU5ImH7la0O2RxAQLak85GdiRQpHhO1qsbC33UGRQv0a3xg
IgBEHuOQcWxQeVJqxPoZLtgV8k1zE8q5YSfrqHrvnOnVY2dd58mHIJ5yQduDQMiGa+lV3BvgMCn2
arwcoxst614RkJZdfZcPQyDXXdG9S2iQtAGlbX0IlSIBTpwXh2TFWXlXb3UsjJcCrbuTuR2PW1JT
RiD4UoMeZoY5O+IMWdDYTME+a9NLhQV2xdbs1HB0hUKT56I0EHE5XnToa6u7j8i6xqdM1ipV8lqr
9GYLO2RfVrAL/LLyV2MD58hutaepl4w2K/msZDc9mgh7ODJkTIScVho9qUzasDEa9RwnyUGLZfDi
Hz34Dtu0DazDePCyVfpQm2b9miXebdzK5Bh866Bd4FjGGopcRux7m3Uz0bMDtL+SKK0Y1UK2xthD
plURntrKJ0oU54HV2AJ5SCTWuZ1cilZmMBRYyUV4bcHRPEctqEHeeJMyXbsxbSbdoshvQhPmqdd2
0cwCk1tGSlNKRNsY8wTKJjQS0aCjZHVMuLsh6nAhyj3u9G9o9n1+JvuRXh2iDKvmtNIl71hr7RP7
Tgi7PIWYw1YtCQRQOr3kaDvZVdm06AO6fVmkN+DW+M0w3Nd53l8h2jmEIaL7AeqOVD92miMRmGed
zueE8GpZ2KF2znxqHkan5rGuCDsv228mMMUhwILmSSb6dSf1S21QgCJ44qEYYszHw5AukRlPZ0On
pdCm8bHt72aETZpYzxPw3wdGBFiUe/8kK8nVbmlbHKbxqga9uNJUOmwjNtCDYUzLUUl1KoT1FvbS
2mlmKtB4BtapQAG0kJ51a9ZQU54jJ2zuWKZE68rIujUpEzBeWj17iJDM56mNKSH28/uBtrjKQFvY
wvGPxsAu1a0G3oKmiY6FkJyk/TWmi7khJtK6YGI4aK1/nbgNjxOjtkwEu4xNNixhNNFtgM4Yd2V7
W+MvxhrG4gpj0muSDDeW3Q3ECPRy1UskPjNxHPpQsHIbBibIv1m2WObFycyKMoTZFhqgC5KKgAlU
8Oa1X21CcNckuB4K+shF0ZT+XvdAaKGeDNdpkbF3d5r+kjv2Na7z4CRJdV66YfSlTlgPAXWjZ5vA
Yo2ux9dsLIZqDZLNpra3jc1gIiLzgi3k+AKe5NaPWzL6lFqaAYMc7dLjDi5S0W9FgPTSypK3Tk53
raymU1JwzqtYkis/musYKXU9gHmKPC5JQ3NHUr1BMrK4Bb72HYBWdXByZrstleJWFINEiT+81AW5
dzZ+tc1g5w1chCLz1qaXqx3uWTTPhlvd07cyd7XA/jZ6/g0+Sc/x7HuXzaTp3yDn5MccklNi5eYS
olCzlX47Y6R9zH3GC9yop8BABdLp1qnns7gNZMC4IhL5aixm94PHCRvEobUOqxO3vd7T3KXjoN36
OYYsvamPXRpdqMKCSxacYnACJxhh6TGm2ObzdXZYYFdCj74GffYQthiKgFtDuLBBLMrO/K5ndCKx
3j6Zet0dI/FCMquEqdW3z6kJXiHVA6y9TOTdgJ5EN9RZmQTq4TdeonBTe8dP6M+K8pAXdnvulDXc
2XlEPQPaKxoox2ufLhPnLLv6sofQYLGizHWrO3Wlu+NxaJxF7zX3WND3aKcOBjNOcxLFVz0i4/CL
673hPbJudA0qAeQ4sevmtDAGjEnvFWs7rn223gN3am6/E49R7XwzW2NqlPeBnecnwrPpkMpqKRlt
PvlaCQKuIWnWLdJxa/eTe+PpXJAwYIjeC6dh1dXNR2eJZxbu3t7O6mIlPKbssT0L44nBlBOK7BKJ
izeW4Q1ys3cV5GJrOOm5VFN4447vNcGcd1ohVnkbmXS/zBmiohXHWiPnR1ICLyY5e7qK4o7h4Pso
zex+0EK6NH8kJ1T2iJuNjZaG+KVUci19KC2V3yAI18AG8OzkiXPI0w85pcmOwi/BDqjll3Q6hrOj
1bMVQhjq30Vuhv3FT8pjqnVPrLO6XexZWz2R/sGYPYw+EnE6tmRpZhOSA+jAiqKu4pLbfk/VsMhr
kwlg8l42fX909JiSWHnutggY7UWm1t/IKvquO7U697apXyE84D+ZTKbhobGbKZt7G9LRgtEl9aJT
s2I05bgXGvyuUZ/EJaRb6uwMgyD70hUpqOPSQgCzTBnqr7rEMm+cctWOXXQ/uvk9/hiEo6iZKcnT
LQE+lNf/HGoy7JsFqaIJsekSQiwMdt4Mpy6YD+XG8wBGAxfogZNrj/G8Sp28qkYHx7NMKUs/Ke+m
cUG5QJqCnBvfKbfzb35cKwJK+P6Hk9NubZRY2qPR8D8gNV55Im0gpnjL3NHMDevvb4bJWSWUaPdG
7PYH3URHGUUkp2oFytIxQh5r8hTyw2yP6DujCp3m3dUwHsgB2oRondD5mE8F9qdJnwUoYJ0fWkTV
XWfeh6NrvFEalUbZHawSVqYOSwxEHNf2ZPnTK4jjGRwctuz25UfjY8mvOwBDTi3qu2xMnqqJBNtJ
h1PGZn7plO2XxBxI5A5wQhbuQ+9F9mGakCY4/RtKxG/goPStYMeyQOGerpNMNPupT3aTkPYBv7LY
qt78MiQ1lj63OFAxkM9Z6g99i8lPVHZxcj1Gr6I31NqzwmdjgOVqFgyQDMnaSmKVckGHYPXqmyXV
ZrNQKWOUSTrJNok0D85KeY26EkVqESjGUbJGPzb6xx+/YEpd9wUxGIYfmo9k13WY0br4JIPiUGYG
nkENHQaJ7vW6G8gJ0PWm5LuUzj7V2McFiTUHtBtIG5U/HDqxN1Cn7AInZn0381B0Hy9rAZkFDTET
WsNEos6k+NHJEjSZQ3zbNkrA0tUYh4j8Zch6b2t578rh0YJ6BWye4d/6fW1jKiDvqmIOOubKAYeE
Wabi3+3SPH5QmVaCiE6/jHWr3VYlh2cwBKe2yx+cYJqFuYMFzjRWbM1uY9BpYTSlR0Plb5436Ptc
hCBUmLt2TbdrCNtmkQ8TzwyZyOc1Cz0isLY+0+XL2BgVqjxvIOGZFZbVhccmQntdKZEdOqP6zpnd
Zl36aLVFtMkH+hNl+YchFB+Wj9KeFZO9DPxSrS01MG4tLkPgdbcp+lCc2dvKT9hMj3h2YRQiakHu
T+4ngaaV/TVQoWRYrevnCPk1eVQbkeF79WwEJwi2o4yYIyxa/gjZjzx0tEP5EXGUxwd+k+r+ahii
r0q4z5rLEgaqNx7FkKJehV51I7vuGWAfHYK9IYet++b66HDQtGRXidWTxleEB0cvTklLMxE20rmz
1IHtMga7OjnJtntz+v41zwCFMknub1F7D53qrj317FjVQ4+pUlzbMncILrPNU9t3x6RBNw9wtgcy
Q2Zm1h0qxtRoFRpkVqKfbgKPZy62fbG2rRhEoaiNlRsQ7oFBEl3+oDs3Od6q5YDbJOlSk7GvoaFL
dbwjDek3AWqkL1p/nw8VPXmrzUEKWvTaeChl0Klxv0fuuUGWBWLnaySDp1ypemu1XrfPbFaBwnXQ
/nskuGQmJ4/jg78d3O2ADhQtVSXx8KULZd7p40TGjs2g26sdZ9uM+VqNyl51DCwvfWreyj62HkgG
YR3bT6cibCgLp72sXHflT2K4VbZXbAzAiAgckHC56VeTWuEyASunqrPbJxt4Py4KuEQND+EFgqeb
Xke6W4zzOd51/cHDD0YtFR58EW2Aw9z2fYSgJBkvLISZCtU4W7TAqU8s1w61Q2wuZS+RzRU0UcOW
cpnqtLfxSKGKZ6Q6tUlcbE3Bt7VKwdS1qbITWA8CK3nubaEnIKIZzPIWWFp1O6S4a93QeBAtsg4r
wfnQxkF8hH7H03McTdQIqX5E09gC1xS3XVfIg5nfEfhK0q0+27iqdl7gq61uSUIrp1whXL66ERl3
KkWH5WbOV7tI8HwlzQFs92pk2L538EBMMpFHWmEuFz171l0YAXaa7shWypHDsxSYiwdnyg+08voe
krK5sVr5KoWdnRzbFHutF9uuZ8MJcokFpDOQxVHiP8PZOSyyHIWM6Z/aFr6crYJL7HPjIfIgbg9/
3JmGylvVftiybhCEUZuEEdJI4RSsaC6U+9qa8QOjoXYzRWpZs346Y2m9sy29uFJW4qYVJ6QxiCjK
HNFV3pa7QZWPeUvAnDP6nHgiiI5RUb7HmOKh8UDQ6AYMFanp3jEwCA/S0b+wRWCSqkenZMyqq2Ng
G0AWX4x6v8s0eZAduOshLC9jIC5eo5y3MT1lKFmNdGKhHJ4tqRrCvNUtxmzoEL3xzCxwlzPoSvF4
Mv8H6Fs79n5w+xsiX45Fleyn0a+2IRXvEu+hSwdxNNmGcqG0xkEX3S4xRHsnKVKVKx6arLMPYkz3
ZksTI3oTw3sUnmRqg+/rqDLkIJs7B+kBPvYWmUaAea/0YSJo/rrljAAr5Y/nH7+YRqqtaPrUzkp3
jgTYNjjQngAZRwdbhtyrkrFLEvVXJ6jBXDT7IgHZrddiPDuhnuBejit6QVYHVYUsKjDHE9bxrZEi
V/OccLxkpt7tBW+whW4R35LNrWwU8fnHL0Fdb4PM6fcUIvKU5BNKqARLPB5LQq8Sdy8lfns5ynHp
teHA6D27xd4QHNukfdSdxiRHvTuPcNh3FqPaHZEJ33WrcbfZQE7RpGHpVHpSPTG45UHoHtuw9L+2
bTUuQv5F7MpjoGZhMRvYzUynh8AMtbgkimKoqCz7edgMoGCNBpTJvOWJU2OTvThm5cEoZc1oGD6q
hT0cTxZARI1iE490v4zZG0b1eAqQWnR9WKzQOZtwcoja9nMYOkHoXy1Yqw+pJta4wV+QDYAgxXl1
qD0wJ+6C5DH9QrwxwBnPMxbjRMhRgCCUw4e+3ZlN8Z116LIgvReDGYKS7BoGXoAPLCCGo81fpyIP
mTSbpE1UWrLB2xCthtS6OoVzHfFlL6PRCg/x3PzrfXH0axEDJtDFRlp4pw1ZhitvqI++0xdkJcfv
cXRIJGmlixyyj5tBt4vdRt9TtlarWQlq59N6sq3r5PfjgzfSJ7NLdm7dBvN9ULf7AKXytvWG8aXR
0yuRHOLOMY5YeppDUMEeZfpX7VKHAyoqh25p1ajHeDYNSNAEdmbHjw4Mh0OsVsC6fXwPL7pA2zLw
3EQPQywUw4lbJXEhrUovvshqiB6avu1BwIH6bcwR5bGPTJdp6Tsdv9j5Opaexm7zlVEljwz/UdzJ
rH0qURud+RI7wy6+43BLNwDdZsFBMVyy/IYBc7WCyM2NlHRTvWodHQmuM7tA7KxZmMSPF8iRDmMV
Y4q0Zk8A5vGNPrKe6abguc/mxNcqIk1G4iQ1Gn7RXXd4ptHlCxbrqLPU1kgGebVYKfURl1ah8+am
LduerHRRcIYJLJ5WwGqdQy4KnFihp4ozNQBi9m1dKDQZAFfm4O3pazdaWNa66yRI1IyY750UGevQ
p9GyJIibA/bYa0IDyQwdVbrKIztctjAnDwGh6DsydY4JVtrDFGA8RHJOhElQ46X178bIFF/KctN0
Tv3Vn/oaB4NOcIlZNF9rQFsejntXQKdJgLYtowRsUWgOA75WYX/FxA4GsfPu9AkKkzGBURpaIp81
uzBIt3MixGCl84L/rErr6gsg3HZvu3BTBoImTVoOHrXuRDNQIS33WEu0gttPaQNVWRl8GORsuHDZ
mQgMzj6LgHzpWXY75rK8ISdGvwtDa8MYZePbQXkNe0XXPevOKnS3SeUm90Snu7kRJDC52NaqK4I/
4wsE+yMrd/cqpPZktfqzb2jNLRIm6Cl4fvLGcPeqQFkqAj85lg3wztAmYNYeqvOUmdrjLIJbKsv7
qEdXP/t+166S3CYMRAjghH37IPGYUI/y1BsT7RLHEYdEk5yGPsFpihj84uk8FoVXo+absJNZuOWn
N9swxFLATPrS1/itY55DcVrAWSKIdV2DG1hitEBpkQTjkwFhBFVUo4no5scv/ug/BQJNMBtYfWXo
pEfycN1pKFqpZLwVaEE2W0gXDikLhJsAtDeJuMG+74nJwd2UoHhADaGxBl6XXdrviRfZe2yg7rkr
mJDQPLEuYuFe+AgIWeFvlQnvUGu5Pzo6wb0zQp8xug8USs1DGcHpY990CK3YWFl9WX0hxYCdneeC
pVMGFSI+p6pvvUMTTxog6o/WtbNvcUR8OlkMPEBbs985ZAxtyiLBvdlo1TrWynfGHM2hT71yjXav
uw3BFK1tTFtbdCBY/lOjeOTyh8drX0dTauvB4WYc2nbgPo/SvcgK607gIFokhuVvERwZZwPYUmcV
/lH3DqY1mmf2rOVpMsadH9vIsjyeoaFmniNTvdqED13Zn+FuqcbTOOX+yhyFv6etxFY7ON/GxDU3
etjfuz1vm+FUDAslxlq3a78580CnzgFAeAmxAPYINs6FBbJUlRxuG/dsGrI6dqikUbNSOURM2ZD7
PFJIv0mcNNtaUiVCXBBsYm/iygLkBjpoZdT6jVUxlqZoYEtLio56VR+x3SMop9m7c9th77CcPneA
iRZ6c1tEBiwlzUF7IeBdNU18B0li3BlljhYINzCN6kWMIVSwpqIbscmNE4Cmisj/sK3cue84hBGM
sX1E0rPQ6wB0E2XnZtJVd4mNpj+KLrrNi+Q9C+Guj5ZHhULHjEVwRDhQ6+sEOejKNuO9LEom90nD
QxhVgFlZbFAHb4teskdNmpHPN8lwU8Ttjpg2FHhmko2bHxx+/FzVScEmYg+HlRPNwqH0iBceAxpA
/JL3eZs82vrgX33koYzma4tyuWnZ5hs6AgqBeA3yJfqQgcnaCsPYrE8zw5VbR8YtSpgdp2u0avgd
g/DyO9iX5KiQoyyc1oiuzJIE3nrwibpIL55rB/Rdkdzgd1+37OF+1DieAUCAMD3WbvpkHrW6Qv00
/x/w3ue2b5LdZnI50XsB3FrTeF7pGUiMFkvkQadsp2gI2BLhXexi9CyGzVoiDUDd+rDrRF2ccZQ0
B980+Dj1PdQEeW+YBbEclroxQIRisMPXOpnxrtWrS/m9K5NvaoCX7FoRAiNRH7VuxFrOj3LInW7D
9HYXllrzYndI6bTJhPpvc5qWYZsfWpmvjaLtbqM+1vD4J5jHUePEJgxMbTpMBgwaPyrcpSin4FAE
zHMbCxwNmazTIWxdTK4TU1/lJcwsa6bBCXY6gxrhNa+RmqiheGWFkJ9QqFQbjcHoKea2OSa6bm+M
ri7vsaDvPVl9U+BZ3ip5Tjnyr7ru3IFcjW8GEXwNUILuCbp41opS4VxSzT4B3b/qOrgIcV27zCTg
Iti13lxa4Vd3rmG+o2AXVz1o9oSLFBszr5x1XCjv2n2Mk+3s3CiLF0LLH4u8nR6RHeAcK9R50tJi
4zRT+IuAlX8TA+faNFoOGU8m2Xz+p6wT3jxN1z0v39kG9sDKmllwJcP7tDaqVaXGZ28KoUdb4T1O
farGqXlJqIeX7Vyk+hgBTjTNbMHLzAUahhmwRXXTCbgqnO0/wjv++234P+FHcfvPxInmH//D79+K
krYijNSn3/7jWkj++5/53/zv3/nzv/jHOX6ri6b4rv7yb20/issrE8TPf+lPX5nv/q+fbvWqXv/0
m3WuYjXetTx27z+aNlM/fgpex/w3/3//8L8+fnyV61h+/P23N1Cmav5qpLPnv/3rj/bvf//NIL/s
v//45f/1Z/PP//ffzuNrLl/rz//g47VRf/+NqNi/MScxCJIRpuOKOVW6/5j/xDf4A8OzTN80ibqz
5hDTvKhVxPfz/mZbrud4/DmrTwq03/6rKdr5j/y/wbVjWedynXMq2J7z2//7wf70+f3+ef5X3spb
4sVV8/ff/hxVqZGN6MI/Jxnqz3ki+IqG2qxotmsngxRSpPKlJIkt/sW1PWe5/B5b8vuXn+Pf/hBX
kidliEUoJak2TMoTQAUO92yEn7Lqcl+oXyT2/DlM7vfv8inYKjIKtysbt5xvHE71rPHUSyQLdPhl
g+pi11b2ZN8qmH7pL17Xz962T9k1xpDYhVNNxS7SfPyGvSHKY4R/b1r94fr518f0x4/lU3rz7y/p
U85LpZI6srKx2A1p7Xc71Qqn2dnWVH7ROjx/c3Jl/4GZJ7xqGQ5zc3IUrt4ySsq9bhn101//GD97
mZ9OJA3Bh2VZbbXrSnqKpZ0U+LHJQ5e/CiH/2fVh/Pn6iDplE+ThksQXmh24R098T7LKs5YOZLfh
F5fHz77Jp4TzoUTHHjm0bPR0LGXKKPNuKNcRdcq6n34RWPWzt+pT3JtSNMd2VFQ7FDTdjVeV/a09
5cbxrz+In7wE81PsZhGXRObWs4Kijq3HdMT/tE1ghFsMqnGzbf/6u/zkNZifDgM99CPD8YKCWZnq
NlNls+XI8vj+P/vqn84CsLw5poGk3LH1b+8qUeIzjdzaqdd//fU/hbH/7z1jfjoGBP4na+T5v3PY
Z/cEOtmjvq+1MDDXyMbR0EMSLyhAMBcyvLWxGhlaFKFo8d1YP9oSsNia0SiuOuqBclgoTXlUenrq
hL/4Ef+cavb7Tzh/vH84Dse4QGLuclAFk6cRaFroTbSmX7Qk2zrNL76SeRIi4ghyUqEdFz3IGmqI
Mf0irHt+I/7NaWx+OlRsC5AYkaPVzilqj+IysO6QAwAXH53yqDFq/fbXn8TPrqNPx0YLBDZN+gSz
XRHm91Kb0yIQbJbef3b6mp9OjTAup5RxXLnLAOUQGSJy+UiEtveLU+9nN9un80L1TjuQPFvtenZo
QKft5EHDRf9GNS5/cVr87Ft8Oi1aEdYZttJqp1HGo5ZD2rWBw4fqPYlc9z+7nY1Ph0Y21a6fR165
g8AU44GyTbYWqcRZ/ovP4Sev4nMsLg9bmpSAxwNRyaJZI1IjchGhMxrANNaT57++mn72XT6dGyDf
rDFzSbtn9wdYs9da4bFr7LvsMjSwK37xlJgPuX9zcxifTo/WH5UbKD3fWW4/W8eElaoHlyAI95yz
fxiXgUHu8QYZBhLhLmOo+59dC8b8uv9wKHSRXgkTmfbO6eL86sYCVg2tYeVDmwhBPvz1uzi/jH/3
8j7d+8geezWYPRFUYA1p8EfaRW0NaVASsAfvfGTs5ajx619/t5+cAManE6ADLWwELBt3bVN6+Too
G9znE6OIx//s6386AQYy5UyrMChbUwpr7JxN8W5leuj94t362c//6QjA+V5qeRWXu9j/v5yd127k
ONeur0iAIkmdVrDKdufccyJ0z9ejnLOufj81wAY8/K0SUIf2gVgMa5FcfIOfAGsRaAiJPD/f/vUb
24CtRX81o3zSmlBBJoshAZcRWQnKBsDA5Nd8dVdxyZLOu77Np7V6Ru1BLWCm/GlvH9iIqH8voi9W
XGnz/GBBgLwY9ej/CBH1+x+6EDieFL0ydvaajRH811j4RRvCAOvetAtn8raa0OfH6ZmHRyn/uWsI
/zV9f/H5EmSBKZ2iuagED4AjShSuf46Aw1GzrZL8SmJJoBiGocLwYciW7KcMhfP37cY3Ysm6/v9F
4/GcZEvjctAwQ8suTgBK4/iSZiBvPiY1FNbPMu6r6tPtxrYGUksPtWFHoSxzlqJbrL+pnERfzXaG
ZnT789cs+kpe+NdZ+UVf0P8ykmbum0ufL3gkz9DvkaNCYBmdkab6motkZzfaWnRaSigw/xl4p60v
CmWN/uzM44CoTtWgyEY1bu1Pt/uz1YyWGfDuhbXRjgyXCb5ykM3XHrwW1kP5nQ1oqcHJwxQBYSYf
Eg6SD8K0wN85/ljEwTr12e/b3diaFi1F2A2V2ISnoQvPUkX51YodDNuiquBhrof8JR9WnmtBCpcu
7zK3m9xYaKZ2XChUYleOxfncTK3yE+VW3GPMEffTnZW2MTO6nS5Qn5QnR+4w9YKFxQEdQhAXqkb6
hzft2fU+3NcN7bgQ5Twv9aFVY6eIf6jfCehnQ1Pf2Qkt9KuiLXiNJxqR9HOeSwmcswaj8aVaYInd
7sDWOF3//yIiQ9EnPNxwXRUlxgyYsjVnr58+G13SP9xuYWumr/9/0UJsuaoxMNi61DP6Mq3EXaxt
Imvn61u/Xwv0kYguxqhlAjrHebbJJnkOAQux+r3T89bv12I8NuzGLxDGuCRZ3PwqgPJWUGiS8tt9
w6NFuGqqjlvvzLm5WKr3lWcs58ZH7/Nw+/MboW1qoS1Ww6ptLpiXZJn+wa68Qo+sAzI9493Yh29L
I35/uyHr+sX/m9uVr0X0UmawGKqSeS7TD6ud/FDh8mCr9kOXTW/qscBFwv6HTRRCLzLyO917fXIA
pv93cSFlGVJv8alcpcmTnxq/V2AOtzv0+spSvhbavdv1mEKSQWLpYl7iI4lvofp6aHkR2onvaxy/
NmTX/78IjWEGlQFepwItNQUezMFT73QCDrl/qoXb/Lzdka0x0kK8r4wRiDxjpGIThW6gr4ekKprT
7a9v9eHa6os+SH9MWqfmqF81COcbyAKil5qemGzY0T7kpNvNbM2GFuclIr4jdg/cKED9Ia7Ga+/7
hhsGaHzLHLI7l5P9384YwLk75HhQXlTt2Z4GVMY5/d8521qkN06tZNzZzEP0vrbW53JxDhCPeCPu
duZia6a1YMej1x0B4dQXaNtww4APzyPq/qKdLrdnYaNSrJQW5MproEE0bXUxitVAVhSR4BbtScRv
S0whsG/45KBc+F51SLrxxCTggfU+vN5u/n77F2x08fqu8XK5YSLnWW1ZETJ9vZD0q+7TsADBu/31
17OlUlrMW3IexipnMQP1N95HKSgD1Fx4T0R5wkdRFbkZ92e9zlD3bje41R0tAyzxgPtRjD2vnVmY
PEBNS+sD5Hj/vvu+Ulrwe62E5n1NMb7ojUMaetW5StCj9lI1Bff14dq3FxkghloU4wNNWV0JBATb
wj90fRntBP7WlGiB3/PU2qbo5NGBNf1cQFsIezg/VjME5VL+zq50oNv92MhkSgv+up4lrLyOuYgX
0vG0gs6TzvSmj9zo68yB4ny7nddrP0ppeaByzdjPp5nxQgrmgjpfe+Cu8qN0AVL2/se1WdC0bXrv
++3mNjKn0pJC0Y0Oepug6eOkTkFJ4JGx4C+mpq9G04fdfYtAaolhNcZsTCMGbzZmdQQ37T4qHht3
8s5GmEgt6vvOjfH/ZYkR+/Khrqvh0e/hrt81QvK69F4sYIAlo+OXJOZoQP1wKFvvxI0ovkg17x0i
NyZBanFuG9DLHIvEsriJ9UbwPvABzTm88nI050+3u7E1SFqoo5yKh9iCilHXwfKOuOaeEbzpdgYJ
ZgPD8cppRWpxXisbGG3WlRc798uPoxfRUjpkl8JU6xs7GzokL3F89Vek8JoyR/YTVPIRL93k14z4
4dW2FVHEUyNboMtZ61zZ6oXjIlreoMxapepKYO7D6QtQSXwiVAbwy0uzJ7nWw9c8QaIoNMf5Ocld
ECeys/8GTtJ+Hdsp8rB3d2yUE1C5QPHOT80jboMhL7K5Mb5N7BhSR16vEhWQCB2Ro+JA9FQOLoT7
jNeuJ/j665Mdquq95eLDCLcH2TAwkYhtWn3xA9yU8z6ewhWnLmH8g4EpEjl4yoiPi41q/dmtsxxp
UYlo9Nz034Z1rsDrRLZ4n01r/jVavL/Q9DZ/V1kCOxrlhr+KJVbf7R6atdl5EQBM6hJeCZqfDnII
9PwQp8/JvMRZ2wc8MJnPlTCzRyVy5XElRxTRWVf7E0B91PotUX8VqY0WRGLMEzUqtJ4hs/OUCxvJ
gQ/sSnwfEpF6ByHQw8Q3WSExgpx9L/4Ja9AqdpEONgLfCqMHJw3Fh8mt1EPuVfFH9ETwZlwSR30r
BGi0RyP2K0zTxyL8U/VJvFcP2AiQKyrhZQzOneuq1a2LC+p268ko5dVJz4/OjtH1O+evrcOL0LJI
6WcIS3ZmjnuUY3hPsAExXlhXmTeBGc0Wj2PALZ1He8A3MEhVCOW5Wo1pvsRLNbNmUb5cnZ0fc+3X
a8GkbWt1NzuZDWb9gk9u/6Uv7eQdBcxf4dTC7E5MLJHqCc1HaCCN/y5s0Xfb2eU2Blpqu9xC6aDE
p7m64BVswnmJGmBvUBeLNO92svVWE9oG55UTwOUsqS5r1zfoykX2cnJ46fypOtSe7+yHtq11rQlp
wMlKSKHIzNpQhf4X+QUOy0jK7L3SbGRUoW0MaK97xmi7+WUVg2kj8CQHZIkGVf+8K2MLbVfARSkZ
EYhCLMRUGRwchVpHDMD09tc3lpjQ9oMFjeRJLnYGCNv7HtpX95vJb069ioqjnV+F7nJzeOiuf+Yp
pJPbrW6NmbZLhK6R9KhC5hdE2SIIfUsbeEhK7exC15F/JWyEFjbwuAzRWAPoFDxEZ8Boaf+/ZGqs
j3HjuHDFJnSoGmji084YbixloUWLETZz7thrd3HnzExRmWxGhSlZpvBZR4fk231jpgWM5SUT8MG4
uyDy5D2Hucw/XD1Of9/++nU1vTZmWqTEuTt7yo/xxPMidFxG8NvYxmb4EWVDKnGOrFPkgm63tVUF
8rQ8XoI5xJEzN+Bp28jNOTXPcSgJr3n8a87jryjNP8xJVT8OnHYnt/94u9mNRedpmX214KfF1Rxy
JchRBY6Qjm8S1e50amMReFoayLzOTzD0bS8m3BuU1wsVeWfI5z72NUUYVjvNbI6dng5qNHT8pG4v
LmTo5wn5xeYXPMa4flawPkI066kAP+S4YeHjlkDufZzRV0o/DPHcrjs/4jpirywWV1vwtYCfxMNc
dSlbo/srWdfcPMgmjs4oBlNXuOr7ZEL0D1Br3HknqLdmT0tUBudWlI+7+BI1jfsFQSsUnfy92NpY
/Z6ej6rE4TrXxLBTUELN4GKfIBwl54EH98Twv99egFtLxGE4X1whvC4ZPNk60SWDEexiVxL3P6Gq
Tu6pCgv36b5GtLlR/eDZVAn8wE0q2mhyB3Ft6Dmo5Van201sTYWeiSYYdGg8+zjHl+M34TgGbHFf
7ux3W3OhZaK5CG3pGlkYhNLyfowVoCPO/TZUigmvPtT8KbDWOz3ZmBFXS0R+I8ZMGaYKmjIRaBtx
+jVAmuPJgWD87cHa2Ix0OKvlAGXoa8iusxl6yR858nj+BPKonALDLCGbN1Tyh8d54mxyX4taJuqK
KEsbf0Q+xsDbsuwQYDlAHQI1gOovexK+ivhlOr7ANf52ixsLwr1O5YuFDUkizmMvNYIuA9CD0cvY
18cC0T/rcF8DWvDH7RyidEXCxjsB5qMLDi3Dt68p1p0GthbCtWcveoCvlN1iFRIGYGd7uGgZjIt4
mJ9VOt6ZwFwt+hvPrtJ5KRikBifmblysU6rsPQDH1hRoMQkJXwrTh28Dgf47dk5scGIqdyqeWx/X
QnId52Sy3aW8GJCl3nvLdHUT8+XO2G98XUeSZrz24AJJycCQKVI/vulf+t6ydtbmBgZT6RBSpEgK
zwyxXx8iUfzopeEe8X6cD34GGjtuOAsucgbb6ED1ErVlP1dr7j/JdEwvvUraSzJnWNP7iDBEy05O
2EhxjhahTuOZiLOp4kL50Cc4ZTj97u0k+phZmfgzRkkmdnbqjXWtA1AVUk3IvlKEqREPPcZRqN5K
03Lx4U3Cux6HlaPFJoIzvgGMhhKPi98Gj//9m3wy7S9RhKvG7fDf6oUWnRRlABuQOS/uRCGml6IE
CpybFzT4h50p2VqEWnSG9mQqCA8YkZbAQB7KHEEVqPol6ry3+7A15/Z/M0zRDh7aJzSA1S2iEaNw
LgbHpWONpeX7vILLfLudrY5oiSBNYAsWRohOc9YidAr7dWpQv0fTbGektiZDSwYV5umDiKGLjavA
4SRG1WvIpUUlt0Bz7XYnNtrQcaLUt2oh8jC5hEtaPgyma+YnY1q8BS1XIX7d14h2H5BtJCnphcyI
VcXgMkSZJidbXp0enUg58nS7mY0JufJ1Xm4tbgPExMZL8oL7B6rhqGRgviDVfbOhY0Qz4eZRhc7L
xVOpetPD937PPdH6mKeN+HFfB7QAt0d/RsuAJuAm/sIBLTlEjfv2vm9fB+3FvpvDmhO2LPAD67r6
g5oVcn6op92XmnTM5zSDXOxakbCX4wmAQhm6cNipGbCw/dTC3+i+TmihnUYuni21kVyEGaO2nymF
A1NpOGrvyXYjd9haTFOwxYjHU/EljNxffrd2GDOlb9x5fjeNs72zVWxUgnQIKAo3Si2QUuiF8261
pj9TiZ0pNg+nRlnfO8OWhyj97Brrl9ujthHjOuSzzkYur/GVDopIc47KqeU8m27U/2Uu432wfKVD
PqXp2Xlr8Eozr5i6rOEqA6tV6+PtHmxEto74nO0USu0UIexQWcbFQoruwsOzszM+G/OhQzojQ1qR
yCNemNbGx31iRqXjKYkH93dvATFGhDdOPiJK4f+1FJaJI+OiKNZfbndta3K0mO8Rw68RSYsuSLLO
j3Y7Gh/7cUyeyyiVX283sVFE0GGeltOOHrK7MdCZ/twq+aecceOJlv6Xj0LeYUmpZrvohN8XpJa2
wWMrD6iFosyFlxDkaS3EH/0F/vKdn9dyQJUbjilzVoDhpv6zh9Q0LldhtYObuu4VrxRc/n2seJEm
57BB7LCuokuRWR/aufjgdRjkRqbzI17l97Jzd9rZmnZtb6/F3KNdQB2kMkSFpWjbH8yQOghs8mZn
oDaa+D+YzmHpE0wouN6XIDQOwi/Cd3FjYKiAD0/n3NmKtre3rmsj3t1RajHN5iKXqkPdzy/wJBmW
vNs5QGzEv6nt7AjB16Mj0IHxHGzu1q5540zLfahhZV73ghdTLnnOxitxMAJeofDObpDvL1ysJZdw
J/62fv11gl40gDDJKFJFA3ZXoZNumS2uEHNz3zHUvLb64uttXk+jlRqYDSVN8saZV/OxwQNnZ6/a
+u1aMBdzlK+Qt/xg6At8+rxFAPjAyOV2Ztr6uhbLCOp6vBSV0cXpq39UlWNTKqy92unWx7W93E7x
4l6Mzghw0I6DOkS0RJqIOt7+6VvRpQWw0+BKiLMLmj3IHIO4Qm+jORlFzN22j2Wx9zD5eiekDuPk
cXCdYNFQyxAOwr5oUp0rtJHuOhRKHa85wOl1/BRxK5mm6Tns/SiYCru8q0AqdcimpeYei+aQBNQ2
HAq8Me1n5Gya0cazk21hZ4m+PhPS1+I3wkdzjHvynFjkP9GIL4ddW29rlGF3UtzWHGjxy8zilNxg
rdOmiHNYPbZdmPrdR6ST/rXVF/GblOnYGDWPJa3A4SNzB7TZPL9G3tDpP9xeq1sd0IJYrr3KkxSZ
66meqE+P9fdu6a07h1+L4arGS6tFdDtorOirhcySi4Yk4ra/b//2rdnVojgcKoBMfh5dkBfBTQdM
4zNnsPUyj8seVnqrCS2U/aXq16tiVOAM68d4KZ9MbCdzJIjuWz86ShM31kw4SYKEHGrTb6q6WLAq
bq++CLeHaGN6dRBmgwcqtBR2xyabvW9ILnmf+gaHvvu+ru29pYuo3ByjHBe3a/RGFvhoxgOQ4ttf
f/3ChdrFf1d/oZZpmWf2RqPEagOAEI9CtZyPiMSUkVXtZKKtEdIi2C5td7ISXIcbZAxAvtdpc4iS
BZ/O273Y+v71/y9i2M6QBCqKlh2+zJLHMMneTmuSPNz++NYQadGbzIw2BpBGgEPfdMDjEXxVKD6O
ZKQj0ho7tYeNINDhlnatUgMr9esiMvufVW3l3duuiG31xuPqs8c42xooLZrTvHbGCVXUICdbHCd0
sCmVynlnml8/vOOw9t9pED6CeXB+GCmvdx89FMc/NgkWVIiQn/HOyr42lgp3DvCvX6qkjrD0CiSZ
8T67OqYnyak2svbJB8f0KKmCn4VVTo8oviwIXZfOTiBurAMddbmUpEJ878LA9cQnz+Gtqc+jB0yz
PiS+u4e63ZggHXyJCo2Z+QVvgrZKEF8brOSUo3+2s5S3vn7t2os4cbDizHFqN4KxRw437TAHxkna
2TmSbX1di/JqChtU0nu+3tYyCAXErzF38ne3w3Dr69f/v/jtAFzaWjU8vTll5M0BFeUSkzkZynSn
yLEBOJBSC/QIEYoYZWf2oXD8OVT+997HRsk3cLCYlouLQNapnmwkQNMnM5z/ud2tjZjRAWjN1FT+
GodGAG+raoGoQtt56qMMeea0iF2coTzpYHC5eLO909GNVCO1JND7+BOXyWQEsT32H5BSnC6mazSf
rKLd46dsxYqWCZw+cVZKkD7GHjlm0l5vY3VchJ34ifak824q13Zn/DZevQiQ/66LRuE6ka6cHiqz
EfGnZrHb7AzGH3P12myKD6GBdvRjlZU1xl6TrItDh0LgjJ8ZxP8gKngDOy9ZaY6fIlQ0sbcSMVZT
4Ex2UVMbK1eH44SIg06V9PwA2yrsYyxMkNjL9wiFG7Opw3Hmpcf0OLyKlzrDG6OPn7F2eFqwNLu9
Pjd+vI4SbbuFYmmEV04B8P+vFr15rExlX327/fnXa39SxxSich9ZOLT4QR+ZZ3d1f7fS4IEi/ZKu
V3tUK/zYl0v9zkjGuyrlUgcZutgJjLHbhEHnlJ/XeH4n/Obd1OD8c7tDW+OlJUGHd/SiLno/iHx4
Rra35oFh+N3O1zcmW2hJsAFc3kWg2oN5bfAgVh9FbnzkZr1X4N/6vpYCUezypgXDjCBs8k8IKj4a
SLt7YbMTrFuft/8bq1PSA3FXGee0cBBXi7AUkaMBG6emvg+hIYWW3MQ0JnOPwStC/d3fic1CEu3O
8Wbr12tJrR8dzxwGMo0RKucsMbK4jG6JvfniRzurcyNv6njBauSEHpoll9Epll+8yUwujjT8D1gr
/0bgee+xfGPT8a7Nv9hLnSrMu7IGDRSZkXWeGwz9gHJWWAAm/dlOYXTa0bC3r25EhHcdzheNqTgO
G7etKR7WsfXTdmTxu0lCuXPo2JgUHdCWhh3vdDYMAQ8q9Qml6fVILbEKVlyuzneFtKcFhS8jrMum
UAW1K+ovLsZ4702qQsHtr2/NhRYTtnDLqTRYVe3aINZRD6V/maO2o4objacMYw1Mkxdp7GSQrdnQ
4qMw7CErRkIwEmIJ2rkmA+ZutTNU/743/d/6vfS0GElGHoGnCOv13sTGFOPT3HvEIn3+s2a8GTyk
0fLBNuuzWKzkg+80Mnq04xBL+Nlf7DiA1Pa3xHWgfZPWmGj7hiWw2hPu0J/WtcV0rOuUu/NTNxaO
johLseId6rlQAc+kyfepSf3PQFk7CvUd3jG353arDa04P88GSuWJDIMicYcH38VtaHbL8dwYu5ii
rSauy+pFdGHlFqXTOhLKU5IcIz96107yHztKd47dGxlJR7xlyq1XDxfswG2j85jjTEoBZT1k4/hx
QJDhdHugNlale+3di15ko7WGKqXIIS28OzJvrs5m4jXH+75+bfXF18dephY+R2FAqYOzRBGZn0NT
Np9uf30jgHW4G+/rpQzrwcfFKj16qA0fkkjIwyzX5ZBwEeqs6NvtlrZGSUsVUkVOUsykbYnE6S8z
iXr8WuLw831f1zLD4FaTgRgq/YjUN8+r5/dDqOIvtz++tYy0vFCj/m0WFtuyiO3npZzeOI79PMA7
m0J3D9q4MTw6vK4TRmWohaMXjoD2g0T+6u28Dt7X2z3Y+roWy2jA2LaZcvTyHTcLijSuD3Ud+ufb
X98IYx0oN6+j4bn1AJQ1HPvvDnqTv+x1MJ6b1sA87L42tF3fSKpVdJOv8A5q88eqwDFt9qoBqxj0
6u9rQo/jIlzKqvQUtbL8CdXys2vlP2XR7IzS1hxc//8ikCfX8uoJS5Ygx5TrOcr7/DGsM3PnXryx
Rh1tn1dQQRqRcfiSyFc/zSiivp1QaHosrAWwC4Ukf2fL35psLY6nlGdUaRSUdKPuVzHh3m6abyC7
7IGINy5Vjh7JODsiX5yRTeu6rI6rB3z9kDSeLIOyznz/CN0u8R6ZH7N9CGEZYABf1tQabi+CjVnS
3/DxOnM9a47xFrQ5XfrFYrwpMJj5cN/XtUzShL6TpbErgysK89RgEoBfTWbt7Nhba0D7ui9Cygkt
9m8R3oGHopNcU+YekxYxf5kpL97VBx31Zwz4+IXGiuJ+W7e/pn5ZL+Y6Ljv3lI0+6NKQxWzNiVQE
oWvkj1E6Y5IljYufw0CKXPy4bvdhqxXt4LGMhl24Ga8qdlS+byf/K57H7+rQ/jLkAP9ut7GxknTM
nxGL0bdbytVu4TfnqglF0Pptu3O02fq6lqzWSqxWG3YkqyaaeQIv7HMskm/3/XQtVUHgmURh9zIY
p6LDH6FI8hTgBwKdO+O/9eu1bBVN44Ir3qCCeJxD3Gm6JoiLrP9y38/XUlRt5O242o0KBswG33jZ
Wp7FaN2njip1mB/VzTnKJKiGKa6ShzQZcfzosOm977drMYxLZDf4gnn1Wsx0RFfbwVXfdefhYWPd
62i+rkR9vFWRCrCm+uDk1njoWv+tK7PhuAj/511d0OF8hdtx2sgbGTRhl3636tj5OA11vZPkNvYf
Hc7XOtQucFcXcOmNGTeGuD0Z4CCvVlHtzha3sTp1TJ9tDuZUmzEZrlNOhxP4HH8TRQL88b4B0mLX
7Lg7dq4jAjXNQ4T/Iw6OB/CP7c763xqia79enDScMLakiw8zXkyD93N1K/eyZCp6rOc1+ni7C1tN
aAHcR33jwoVgq2Hv/Ty4CT4/eNqdcEndQ55uzYIWxZV0/UQ5XBiwpW4O6dR1uJ/Ve5Xnja/rALex
JLN11x3AieSZi8NftmcuO/O7EWW6YKGLfVmeztycp6IfInyn7fgxscYhqOYezx8fK/K7ZkGHto3R
kK1mTScocl+WWZ7x4P3pF87v25/fGqNr/16soyzEGK3PVq6eCId+K0qVpg+9stt8Z6+/3j5eqbeY
Whx0a5lPRkptSkj7ZBj4jqv572bNf/JmfcnVgpmrdd/BSwe6WWnUAisVkqKhkxUHx2gxClrK2DTv
nAotICRuSElRcT9pZqs5jHERLJY6z6G4L6maWjS4s1NOwyKJhpl6zCn2e1BRCPy69zlTQC/672QP
WavyvlUcvORYHnCVl8fYH/bEsTbyha5dmDmgZFREMPPYHR8Hlf1YTKzaoI7vjP/rMSd0rFvnDGmN
aZ0KHOl+mstufChR6K964Twai7mz97weEEKHvDVZj44E7nVBvxqQqFpIamaI6cTtcPt3f/m/8YBD
y3+nIJwWkRfhxMNj5scR8ngemk5zJJf6ICwUe54VbmRvAC1j35CXCnWJssnFt7r2jfYf6A32j2iq
kX4NXVU/piBh/nbd1rfOyp+K+3gyQod6wPudeoXDQ6CMacUE2VXzYZqnaY/fsDHEuqLWkrlibZ3U
o0yEsfpBmYv3c8itwjzfHuTXF6LQAX9NMThjseIXVlbwUk+S+cPfyyvFcGgkjiI7W8BGN672Oy9T
p4co4Ayli3IFFp1fQ8cefxYrBur3deLa6ovErFpqv1FkE6tN/I4lQ8HOSZ7jpP90+/tbv15LZt2y
GKLuShWY+SLQ/BDFNzyQnZ20v/V1LZUpzGcsE7xQEGPe5h99P42mYz3J1d8JpK0GtFSWDMLOa8R2
AspP/h8OhssXVTrj19uDs7WCtBN6nsppRVfSD+pF1U/O1JjnMS2AF4ZK3HXFFjroL0RmB35CTLku
zKIeQg/AbPwhcU2/b3nqqL/F5k3Oh7MfVCiiBHLG2aEskj31i40R0qUXo0b6WYjdc1BlmFBHDpcM
TD/jPfHNazp8JU3qsD/fzO1BmqUXWNX6KEK/Psa5Hci2eYqLLjrF9XTXIVfogotOXM7RGBpeAG1+
CgqDx4/Mdc33nbc29y0mpUVyMaXGmuQt2/qUj1+90bCyQ540PkYz62z8uL1i/Y0B08I571bpxPEk
A+wavUf8jd0/dt925rEe5dnwe7jU02eYXeFhqor04XajG0Go4+nwcACLomjUlDOPs07THx2j3nvO
3uiSjqBr3Mad7SvUrLe+hfmKVFR/8WNK26N7Rtr8JLnattYuRnNjRevwuXyx06XDRzFwXRweDmM/
ISlqtLJALVW6O1l9Y8R0+Nw64AIdzZAx3CofHxLVtRevtqe/bs+HdU2vr4SNrluoeAZ2R6VEUC3D
YfDMh2Uqjl3+a8n7A96aBzW4z71dP65td6ii9g3PWvfB1IW8DuuL/apYucZNqbw2vVi8Ejj+AQcL
RKy6NrxvuemKhmJJ8rpVrggQ1McX2XX+F2b+fapBQgfXJb3TVE6Pe+1Q5M0ZVczu2I5hfmBT2bmf
bK1nbU+s58pdehSXAscLD02UP+C3Wx8qD1dG28R7Z37nr+qUOHsliM3VoO2RHBz7NsbQN6B+lYkg
z8yyOqdDUtcHZzXm9JhgEh8esjr1V8T222rGJnWFLyfMovo6ZXYK6Wwyw+UuqJaQ+q7KZb+AaU/J
UQDuwyk0PnL13NPs3AgtHWfnQbkAJReLoJnaBza6b5nb7ZTUtj59vdy+WNvQiv1x9aiV5mJezogd
jceum/bw2/9WFV+JWh1jJsyyWdyVoxgcNjWc1ZIV0U80/xBwUaj/NochMawPIkpa4xBKNwwfMQOS
08GMW1MeDGGYxhGvLss7JWtnWw9t7KNPlyW21z+16zL/Nh0lT4YtPnhhjznoyim1Ok5ITIrz7cSz
kTt10FqbACgzEuUFVdtcrDD/lsxzfKhsb28tb82All2SSprCT91rA8PfFtN8oCZyH0FI6KC17Fqq
i1bhoXPUoU+o/i7W6LNvqb9vD87Wb9e3Ztnj6NpyrR+V18HbbaeTkZt7xGrxesrXJe+oAtqWbFsR
YAvRv6c4lMWHGUnZU4XE2nkpIv++7KsD17ykS+XqSU5Ko2v/bnh9NI+ZE7Embw+TZnX7/w3whNDS
AzxRMLFIWQSRjcXl2fDKIT9aIDq/WKilvCvmfHGf86Iv++9Gm6TROV/t8l0qyFwnXEOQVvEA6Sw4
Ji3KOPY4SpcH/CJH3K3ruFBIpXIkPuGt1AkMRpZpj+C0MQM6Js6I7ShxQ88L+j75dl381+Ujo7E5
xOl4331Kh+jOUbiuSWnLIIMYtOL3JOzh6NpGv+dtsLFIdZRu5Yw+wE3q1V3vIuTLiecxj21nZ+vb
+vp16F4kUD8bI0xcTC9YKS0iS+eXT+jtpvc96Aodwbeg7cdWd71tmmn091S31LSoJZt7qg8b6U3H
8EmWUj9Os8ee5crD1FzxA7n0D1Zo3vcmhNPzf0cIcWn4RqIXQYhft3OYUCX6GddhdtdTovC0s8ci
cd7Lup4JKKLm0Ym9/ihFX+6gQremVzto1HgqmXPfeRDYnP5pnfv8woTfh70SOmQP57m8BFfsBrXl
xqfQ8L2TWs07L7I6zE51eNL0JWvHQa4vRqk6LaKDXZVJ9JR5g/jndnLbWEG69hwg+BXGHe9lg92M
n91Imp+kvSR/I3QXlefbbbxeaheuVlpECRIwd0aCxtH8F4e5HMVQs0IreC0yl5Nd7P0Z/Cj5McjJ
Gnfa3Jh5HX0HGI5ndvbmYPLjuDkWFgrgHJlb98/tPm3kVh13Z4xNyV2fl0A8Dxt1aIfOc47uuvr/
E7JyvyyAFL7dbmlrhq49fJGioNVyV4pbipJZ0r9LONH8JUDSfgozUd4XhDoQL/OEDJva5k3QEMOj
R02PpzUr23nR3OqAFuKlqrulMG06MJVee4zHKXyHuJn6S3HW39mjt5aYFujQTxKBa6jHdKcSIruI
1n/iynbdg7fWi3yM1igP304tP+SwAk3as4LeWgba0SBXqcPCWkhfkfte1NW7PpenlU2R83AaHW+v
gI21rMPzsAdUflJO1JyE5b93isF9qHNvD8679XXtDuG7bsFK5gS7Dlb8RrmRdRliL9uJw416mQ7P
i7tiHsvScoKllMNxQGf0Sbi+9YB99nBuez988FWY3hcqupSd44p0KRFlBzpS58sxjpNqPqFDmiCw
Cyxjz6poY0HrcnaojA2I10dOoAjGq+7GZyfL82Myq/viUbc8zt3IW9NodILWS5bHOk1qTHDcPXW2
rQnXdvQwD2drsEo3MKusfshGQORyMpuH+xarFu01uvt49eZucKVMNgc7Ga0vM2bHe0SerV+vRXpW
I/ZqRHw/dj65qyzeuauq7qsDOFo0g4LorDhKOWa2owB55P7prkbHdw2MDl2j4I0CUMtJZ0rW9NnK
kgQufSV2fvpGnOnQtbGaZ6scqUubXVWsxzTMVgV6rVoJBtddvAdp9v73eLT737e7s0FYQILtv/tS
GIpkWC3lBNmQVApc+4AyA0VWYzxc61Vvh0oV2A/YWDR2p9oZsMBAlRW7oFOVDO54cHEj6M52zF3p
4E+2WI6pQLCcg0GLlWyYmig9wRp1nlTRx39u/+iNxfMvFfLFXmokbUkpA+t5SEL9eQlN75QXzX2S
J0IH3cUpSkv4tTrBJHnoO8x1mfUHUaXLndcJ3XS5y3mmKsyJxNOn7amxOvdolOV8umtw7OugvRgc
O3WNavVYMOtkjxdIkcVHr8juM8cRutBePimJbpRpB2jbNCfMOfqncuX5JMvTPbG1jUOAraWeqebS
31SuTRkve78MLiAzO3kr2u5LWIIhLNzRfqh33+M3dgEdiucMwJCELJ0AQR3ncRoM+ziHbnFR9Grn
5LRxutD19saUl5MWxXjAx/+Psy/ZrRuHtv0iAhIpqpmqOa3tuIkdVyZC7CTqKFIiRUnk17/lN7rw
rdwANSqgqhKfY4mbe6+9mmxMikgO07csqNVcMNnDQDAKYvO3S+0PP+t/sfNgoWPsyMKj5MKWaTDy
Ihipu2WIQXhLV+b+8pb94df2maAXN0vd73VCj8b7BSsMOIsseZqZlhXTIsz636rtZ6YeAuOX1Xy8
bhtWvCdkb9RlC27JX77Ex5H4F2D0M0lvtAEEWIYFRzKmadFGcVLi2fyNvPunR/HpIAqzNybGCv+I
+CsJQxH3YIJ1K5EWgUXp30zg//QVPnUBgojEINaHYvDeo2eo91WR1Ew9/6da8v+R//9RS1zaDtGo
gvAY6359niLR3w77+LekuD9cdp958qtMh90rEx7TTHe5nxagjIshtc2JaYKvQTuvKwTqpP6LVPJP
v6tPfUHHKHf9uuHnbRsoCZEdC6yZl78s3P/wuD+zATceIYWyX8LjsHSiiuLoOgt+2Hjrclgt/Me+
6TMv0C1Nmop9Co8zaeYnh1zjL9xsf8NI/3CqP5MBtUpoloz4Dk647nbvSHoNVOjGHKqi/8j++Wx3
56G62JFqQ9F2N9FjoxdxO8WU/vhPb+xnPmBr03VC3xIcEdEuDiOwrjJsh7/lIfzp9/PpSDNc2mES
p8FxN9IfRJYJk6/a1ReEjUAk8d++wucj7VJ4k4U2OG4irMsY+WlXH63/LTsv/kwCTLhuDNgBIZSG
0fStIV4+Q673V6j0T7+hT319uimuVlXjjPFNI5uMm3JDGBxEgH3wl7HqD3vOzzzAhPcYbOWGR0ym
5FmhJy32dW7ymGzrlXRMInItGC5mWodny9zfmKb//s34Z3ZgQkQzdSNqYYccD5rreeZvmQuXttgR
XrdX//fD//cqwj/TA9vIkAb2X7iSHHPnMNy6ikC9cth8oyu5LvYvgP+/117+mSfouz7EOEGCYzgg
ovHkRwTdQjgu7VDVNpFzBV+CnsIQ+KNF/b+/2r+XX/6ZNjfAGW+dpAyOHRI1AR3BzWuxrT78t7/9
47H9j6vKJ8maBs2H+f9umi/KkPBFOLf95Z3702f/dPBtNzbwgevoMUysrmbeviGW0//lF/OnZ/7p
wPN5pgb6X5wZlUzHPSDZaZSDhy4xSe9gIvXfDON59qmxniWUCHRs6FGPEfCz2akPK/S/Ad2Mpx8f
+H/3Uzz7dPhJKoMRPr70uLOm+R1EGwemmi6uFxZmF8IMX7oZcMKZ78O657t2DiPuTDr/VEsj1tK1
tQ6+8C3JaOG0HNcKHq476H2YiOsCjihIjegNn823DLrNII9dH61lQGyf77BWWNo2KKIUWoKt/8do
d62TerxuGasfUmbdA7KUTCF1shZqbfdcp/OAi20Kc5JOWw5JzmXvzD/hHOy5zJqhGNp1LmLu3qeB
IEJRR9sl9pkCJV/dAtfZywxrrLIe6tMW2TYnA5nzeFQ14tQSWskMKY7KiUKBjbsa+U3xgByGYfq5
sm2H1f0ATSJpHrrN/5Jz/RGMF75wp38h5fIbX4LnhW5xMVDr8zVYtiIMorhQy3YjDYUNWxiNBwIB
NKfIvwXNVxZNzy+rIvdxy3Qp1/geiatLrnt9Z+fwcQj5s5jgNcIpmlAxxbzQyYww5jjYika5N9/s
84UE+2sKiWSVZAjrXEL5nIrhpc2GLyv+e4W4VV3udF+P0yKzYhaOyXxwFkF1ZFA56zb30iyGHpsI
N0rf2Nu95k91t5NzCy9jYPgsp3Hw0GdW5DDpfpaIQi2UTxtsVee5TBNOcrNqclCNe1cW7tBdFKjc
BvECBktzsdne5V0CgzjD3npeb7B3p79UHT0E0cjviLIXdEgdnMkYyB8d+xVQMsNjRYjjsmbXetov
wmYXJHu/c+F/EhOd9TCy4x4tad7FAgnftafljsY0h7ZJ4SuqtdDt8EP3aVjaNXL5XMOlDrlF/XlM
4JsOYJ+fEMgyXtrdtGXYdXvF2PBP0rU3Rpo0j5eQ55wjhiOi7e+tjYa8p6J5sM30CHOoHhxEPubD
ksy5whI6T/r5JxyaXLlMYq0SETxPyboXeGw7gjYHm7tM7afd2BoLQpOWzApRhhjt8qVfXii3T3Ot
v3ASgtK7AKPFOUqxywVhwqbtU4OMR6ynzVByD0/sAObAx8YvTyFsxXKl4VanWj/nUxIuN5HTtzhU
v5IpOCVNkhb6Q+K/IrYpD1hGK2LkmlO5fBXRiPkpnN4t5z+g3QIsZLkqYIYKv2GKp2ib9J9VjqaS
wRBWEyCKootalUfb8H2mGfJiiQXSMvvchOOCQyd/RQpzHljEdzoKH1aRInBz9WfXrLLIkuGGR9kB
ZjHD1WvaFJwBmaxXcnWt8CftzZfBtI+eRI8+xrHB4l8eFUHBC2b5M2wsA2VY6oMyKXpbxQueLNmB
xK0tQ9L7YhNgL01TQ4pY+PeFrkMOLSZc+ZPhfpmD5y7JHibqlmpE7mTeojwVNgBpZDNgf5tmiQ5x
rX4avfXgrGpwY6aOIzctWgsBl5PcW9kU1EG5m1JHT2zq2lK5qD0szroiRMTAeQ5jjeRPFxRkjO7G
uG1zESfvysUvy1xDfQKjbrwp1uYrzGWOYQRT2CzduyfASfwyWWK6XAeQjkwsC76FYM9+03WP1NKw
DuE/omfdPWRIfYwKPhn62nHRG7CllvjWmVRfOsv6gwGV5FHPqDY2WMa1SCJg2EUCx+c2X0ncHHD8
G1ewYCUv/Yo47qRhusFjoPoowj06TXCWvQSzCk4GUSWHlfURbpwYn6L21l+G/SMrvg5RQHdQKM5x
FC1P3A1aF1kNrRkFRRLI2+TUTTBpYI1dw7soZxs4SjncabO7wMrht29bfl0mcDZyoxJ1VAiYLCP8
2C63MWuv3NLutC40sXmIkfyesCj8Z2xXcwVvf/ydtXPzoNOJP4VN2ntkYYfhQ5MZdycZutki5dP4
EKUN+Rm5bf3ayC3B003JF+674bghhqXBHcf7q3GgcOdyku420YNRtxMCuRDFw+OR5Atl7CZLlu1k
WLeLQ0MMO2V+cSdqjf+6ppl9XhB/fEMcRPE5Qh/7OB+bvS41hZFcPjnux0rTdP6VwOnc5m23T/DO
dzAZ3G39RD70r6gQd+3G3+cFFJRxNmMRiqzPp2V6d/W8PQ7TDkkIMzanQaDvJ2S5XeATdAulpcsZ
3Y9pTL/Vgj2leIFymP9pXF74TkhKk+Vk5xdCO1rC4gaYt8H7x1P56lvy7vEiXaPGPNhegjkFU+ev
Q1DjJYmT7oIMjjpHFA6tpiAM8tFBLIEy/siH5FJz+gLlpT2kI9ySOyfdpTPJlM8b7wszI15XzNjJ
Q8y9o+x2+h786ajk4LgWuPJ+mL77MhCg1rFOpgJE4fDqIo3IzzT2BePqoVcItBzVDBK8xLKqmYM7
HlOFuxyHdUbO5Vkl4m5BLCm0HPXXfeEjAqtpFQHiLxc7cVzgqy6o71xOjXw3TQa5q4v7wrp1RVEf
F9z/GEIEMceRqa5Q8UxyBKneCb80RT0IUmBlTnKfQZ82KvbcCWcKH6C9UHYfz6qdf2AzjECqBgvP
Ed1J7thy3GI0/nNqfNFxnhYbAtBK8JW/Tg7a8l54+IYF4kfarYiMVktTTX34AhPYIW/DUIBbLKNy
45sEWJqtxUj096UOf8I6oMnN4FyZaXKK+ZQiaX7oy6UHExC+hC8jvJFyJehjEDJ1gbAC9NGFu9t4
FCluWtY7mAXJb02yjPhqOjm0O9sOk5qGpwj81twv+3FsZHBYcb+BY1LfrmCl/to3r3Nc8sEJxIT2
QOgUH2Yt+KluKQGGD01LFqejKFIzJYcmWJDJiCSdpkTGdtejyrt+elADwbmYuw0ruhFZAsMtV0zq
Uwrd+qHzH8cFc+FH0rlr+D3bg3mCZgBukgUfTPKIl2wtKTXpmWXhx+jeyZ+rn/tz3Ep/AhPVVW5r
9I8gbqciUam9T9eIXWjdpSfXeXWeM+6fAkajL4bu6rFGTm+f04WTt7oz6nEPo/oOvpzxgWRz+yqh
lT0hLbN+ROruUi7AO77UWSt/weugrcZ29rdpxpYrLBcbOArNWDfLepyKOugzkWu6oUJMqX9SLIKT
WyrH6+rWzeBaRoz45oPsGjR1cISxz1ZtMF9+cK7bSpsJH6EyzvYW7zp9Nc1gvjYT+ptJ9OjEe7ZB
mucmHOG4felD3T8tXtBqXF0KdSwTBZ4K+r5eAhXTRrFrSjw/LAMP8cq6/bYxU11aFsvnNezSi1C8
7fKUt9Cw4Ca/UU03dQfP1FA2fZMWLKlpAYFmX8JDrDnADIpj5U1tRf3AzmNGp6prlx9TTep3aff9
XWwNfk8No1WMcNq3LN6yLxkQQbwZdnhekFfzqMdBH9KsVtWQyfbYLcNUfjznW4kIL3QWiQRBtCYn
s7fzScwWKrZIw2aHxdsFCmaBZseDwooledUi3rRAy7OXehqjFxb4+Lri7JapYepuWpe57MiyYQ8x
hvcLmPqF+TCks8OWgCcY09ImMXnIEh6fxIItVO5lhpLZ1DV9Md2SzScY8iD1fYmXrUKor+iQZJpM
Q561JvgWL3Azyj0EpLd9n5DLGPQCqsMp2HJar8197zf+gA2y/RntS/CyhZxdxR7WP3Zah99oF2Th
S8cbBcDXCYoEAOM68j0Z8Ms8zKGrZUGIWej3PguFK7s9a9/aUK3TbRdO01QpB5UgnInh6ld0LSev
iHmtBeaTZvjWsYFAB9EAtLmEKyei6hor6xzNOotKNjR2v+A1F/OFpQgfLaiWLQ/yidX97wjkHJRy
MkBxKNqkcyfETwZRbjKu29I4KO7Rp9JprrYwgwJiUG1T2MjO9IT0Avh0WGQ6y190QPb5FdmJfX0S
9RqSvFu79XuCvNMvQ7JwaMXntY+vTeRif9A7Cfu8Q9/X5tpF0/qw+ojafxZg43sBRgn6JCXN0p9T
qbIw30gyGlA1Ke4siRA1BE12H8K9OU0GaBGbBiMS8uanoHR7veP1G/AIHgmuITjUthrpCpDFZ/IY
mjb5KWCovhUQU4bqxlHwIMo6arPxEtkhlRdFlnTK5UjCpcgmP/u7qA7ZAPmnym5UOKMx7HZto4dI
MChZkfKDkcFnfMGtmSxdMFZEmx7LWEH8UzbLETkJnGGvnbLI20NHWBgd1njfHyHZJ+wNrFSspCmf
kYeNeN6or0a07+owRTsZHnoyY48i976uS6XDuEPU/dzPxUrXWB9VODH1FvR2CdBhMhZi9PBdYB9h
msf6y6CnDuudGQ4xl9SGIdq4Dca2T24Qe3rRpAnH4+zMjIfQj12/n2UmovBci2lJ7wADJF2YC7PR
rNiyjZjcMjy2HDyiGEGNrlctxs9R/2ynxMlbx/ni72gsESGe+6Bt3RuTrG+LmqQoCETqML0MjbRp
nnGL2Fts/fsZfjgo7xXdF0wGAWwwhnwgrTjNtG5ATEebgJjHbbSoXXAeritBCVijuAlxKptuxT28
btj8PfmGBeT1IyabHSwN0UwHQ88w9ropure1ZfBHxvoi5xtJ61vmIirKVqJunJTx25pjKT4OeNv7
DS9V12Rx5XRvCNAOLtU5BRU5eKsR83LLhzEwOUMqMBqnlC8tvtMEPyIvwswdAqRCUQz9oezwevts
XvN4ttmG0zvBawOVf50OJlyW36bj69ui4aRcbrCsrU+9BC38LlaEphdK4e5XgM2/rznaOLbfIP/L
hyUxUytvu3XkCxwkUjGe5VKPYWX3lUmEqOnJviS9C9kzNQw1DLf55orVNGmAKE2RNBcQTWFvHBH8
o6phfk5vmjZQD2bIsNfEuFmbA25lzH2M2aG/7YkjycWi4ephaTAgCRxHMFnPUMnZr7UR8TfSNWsL
pIYaXqxBjWVEgQyPxhwwSU/u3a8ti+6wPG2nXwgKCe0vmK7j4ynkplU0JVn3Tr2QP0KO+bCEEGph
Od+dX+/mAPqxL+MOtl9h4jQl94j/1aZM6852aKkCiWU5lMkOlwGNcC+A/Q2EaVc9NEabkU3p0Mug
FNiu7e7hjzHo1yaAiculk830tvdZ1z1Eks5IMeR6GSslpViK1NXKXXy6DCEelB4EhJ6dY7mjG/N3
vp42d1xH6chFxG74Njfd0jysm15Zbu22TWe8O2zKne+ytkSeCd+r0G9qO9J5CH+zqQ1+mTXF/zeG
aBKPmO1McqMTEwpM3xtqkR+t5bfzCp3G2fJFBZeJ+d2fIz3o9RBENZG3eGNC/oiVgwV2Ba14VFge
b1EV07mz5bAFmOUZjvp3JM0a9ysIQPf92oLU5HPAx0N0TFmcwRMxsXBqX4WIAxCdAgP/4qEd9TVa
ZOrLMFySroq3fTI3PLa+K1gckfQs6BgHsMVTKT1O4YphIAN4g8mDmM0fWsT6/YyN2FQZTUpHuINs
K26w417YxezTgjPscV+VloiBV3Xi26xaFqXsEcCcRamv+YC3Hnavbd5OZo+qtNfZXkHyMWNIgKkD
ybFRCHRuBWDYKzqDqL1pBowURa+31ZeBJVFUgYRI7tZZdN0xayBHyVXnW2wqQUM0uZFB3F/RNU/L
CWNhZI4rU60rBSo+JrFkb7prJyM/lKTbqQdaJuvfASNkq+J+prLs1CD+EbxvXiDWVWHROkV/Jy0Y
avm42n4p5zZhc9najT1AwzD/+viX6HuRL9lUvG3JUMaRal4TOMuGuY9j/s8SBYM+77SNp1K7eUXt
bQUJp4ILw35D1b/xasUOTmOMr4GqUdaiOwIu2MjrDpuC8ZAstu+PxvCpu8BjKcZDQdyopYWt1dId
VJK1sc97HKO2Wg2Meh4/cjras27gnoSSGzf6wWYIbyqwFArjW78rqIoaZ3YC0sMeMAgollGs9IJB
mCelTvB9DwZ2tmjB01FjfurgvIQXEPEosJKe/cu09i3C2jHxxznpop1/1wOUjvcMVoT7IYJNzfAE
jmqYNIDK4H1Q6G6xj0mvQEPiHN5FX0XPe30SDaRQ1ZoJ0Z/1DAfLnyFv0vCSwWQYwqdwHPpXRF2L
8YD6HANy1JLCih4HUlWk6YOo7Dermi+4wBAb3ROSKpnDThW+8mhAsPC/qUFb3QqHWAscjKzP5nep
WKxOfk+6HcIW5dUVJoo7+6iErh2LGNeXznGpT12eodvExd2rfnvAuEnxH+oey5nDCDDxCzo61Rw0
IKYlt8uuXDnH4MefW3SL4SUiMpkvCshqdBlpF56QP21uBKxo5VkJidpjKfMYP2coOSsmQwQLzRNn
WDooXsvTos2QgA+t+NPm/IQ+XaghBsDCF8Adw1rXed/TYSnjMOKAWjeh9c+F24CU+G129QOS6wAV
ShXxJwVJvsIVApSzAs+iCQ9YnC6oitCO9SX8xzpz2dKpfu1wnba3AxJtIwyn3ZzkcEj22R3Puhnk
bxdONp+ydC1ZQ7cr8jS2MV/Upk6zycKfQMSDe4DbySsdnYpxeW5ztQ/zCjd7MfuHjyZX5a6VICp1
MVDpRC7ZQzu7TeX1lAA87qIBwaS8fcx4zGDwErj3RKbNK66V9dojE+9rTcIALW4n5+Pk/Yx+sje+
xgANG8N+DJsDJW1SgTU/3AabqpccVQmnN0LNR2LZQq463PrgA38c2kqLun/r5w0YyeCW5KZVcHwp
Oks44MN6D6qxDqzBHZsFFQTQ9mUMqbQYijR/EQbYRb2C9Fn1uidVshh9GfBcsXxIdYCXp86wsTc9
MmhhJJscZr5vmK0R0gPNk7FfHKPzcz2M/sCBUcjLUDcwag+tBbIUEfqaNdbLg5lHgc1Da1KKoWAH
LkxTah06ntSdYo9R7GGKxvnCwxpzsQr6r0TVSB4hXX9fy4Wcd0LxGmapvG2GjSMsJE4haTRbsqLm
SXoXddggNGsY/EAqlD1uKyTXHyX7ue93Xnosv6/cq/6G4uei1kztUzLv7AFZI/X3QKvfckrbYt2i
3eYZfOFPs1sDluMC3ID/bhmKBEngoMxwSWGH9jz4CDviNogtbL7m9cb3NHnTsUbBGSZ+yJrIvIlF
mu92ls1lidrlp0hSIPF7ShcoWTEB5Xsq99sEQ8oPGOlS1Mx90+LgzAgdMixFG1bQZJlc2XjItNC0
zjbK3cqpz2cXtu3ZdqlIK6nrfTsr5NxvB4zz773vnvsu0hV0duwujL1IixBarGoCsR6dIOa1QzKp
Jag8JJBJjvNGgQ+77Sn1zfC6MybKbIEFVZOu7RM8o+XvCTuY99Qv9KcUHs3rLoIBVxLXZTAbgRlJ
rPrcbsHjkhIseTv2TnFR34I8hp1zF7lvbOh0EejMwBchsqVgbELq0pgV4UbqZ5Z0H+m3g/OVdhau
gS3sqLA1WnNPgCwlIp5OQrAMwAKid/Fxo8OOQa3KZP19ClyNZeCWHvbAdwCPOnHA/bu8QoyE/gWc
/rvG16dk50EV7Igl4MQP+TpaiPNFsn4PhobcrPi1DUuwXUXgtpO1UtsKigGCTRHS8H59UATfKEzF
KwNJYWUMMs2WVPFDTEgw51ymybuIsjhD9qhWB9SYqNIksjcW4TnnOVHZYelmMEdkEhXYQ+JP12K4
DF1MLrFNzRnbt/DkRlhx7ei04LKzxyUVaf0cT5k9Z0EY41hyDOUxz96RoS2THHevfx0I80iGQzQH
/rD/ySSKVSgxvCRYcOQZLKxzrCA9OoaFlB7dxDFoMZwubDL3cRD1Z2O9QQDMjtNIhuiLRLCUwJ4t
nY4IENvzEc6aI4gQyj+iheelxCeu7La2LaZ2Qu7lPK/XNGvYq22tvbYYsop9JH2+DQsGaNrL/d2n
fjtJ5NbcEErexrBPXta13r9K0zykUWAh6sfqS3V7hxkIWVAdPtNTIHhzdnyai1SP82Ga5+kV6H56
73irXrH0MVGZrhz3CgI0y1gv8VjNfDXBV9WPeJeCVYtjmrC0gv1GW4LCLeHayVNdoZmKqpXM7HER
PCsh3ZSXtrcePWfW5b1MQjjMfOAZtZmxyon2cvKU3S1TY8tRbMMdQEl5bEMZlmG2/2jQFdwiub69
98PKSugM7KnVdK9GidFGhiQrkrl9qx27a82MGSYcWDGofSgEgqM+TLmbY0TrsdRLP1iklidAimUN
YBGYusNmI6AZBjqy4TGWUdTy920m7W0mBnpZ6nijgJ0/QP+N1gcKanHZYSGHj9bVcbFa3f/Ucevz
mC3Dy6Yp6hI2TGeWLPWvtg/NFWYO02VuPzZwUHxEL4nbGfZEK0b5IpkaeDLXW+hv948EX74L8EYw
dj4GkkWvnCeTxSwJyX6RMCRP7B39GvbqaeRomosUaBFA7m5eERzVY++S7Cgv+SRhN5s3DGZeeTjN
FpYYAvbPzjb6J6Ia/JWu/VDOu4otNn0GMfQAXs46ZTWSqz09tKs4p4FdnkgcZC+ha8xb12PXNqM9
LVNYJh03PxII+zp9qywOI1SK8jpGJDmPtm/xkixYcAyAZJ6ijAl8QoKcS4G/GhwPPVe1iLHeS5Wp
Gto8wZcpO2xkjxwWgWlykW2WAYwgPatS2L9+V1EI3zOEcxUcSCUsKhJyh4Ou8wRQ/ruPSPA0Sxaf
IoJCqLctu6zIgTgsGOSvnpHkFrCfuVXOYMlEhxMCW5sCtm3+B9C5tgrs2t8HTDyPYyguez8P2JWb
7buexQN08thyTRphWeDaHJUk6xkdmevzJvTxoffRs0JdyHs21ydtUbBsttJ/WjGGz27YCAzbp+E1
jnpxlCIM0RljqwECmvtRBwH7HcTprwXWzdhczHNSfngrYKuTYbee9ePBysDcipBvB46MqiLjI7uz
qPC4nVQTnPreiBKEGcidRBZPx/QjSUcGvbp6+LmdQRFpvmcAuR7WLoZP82yH7ztb1qNcuXtKt3i6
+HAhVS+76Us2GVI6FUCoPGTlYDpfJaoDzSjrX5E1VOcgenRlSnBYabcDGG7RV1PWJ19AMdwPdbs1
t6LO3pKYyYdEfYBMGZ23K2mS+DrYAYs/4DYPUTdth7VfgfF3ARsLhZa7apsJTzYWHF6tEeogMDog
ahBdmQrWBuYnNFH0jmQZOdi4E2Wf7aAsoyO+ZDyMEUyQ+JcQ2zlMc31608Ky/WVqU4U0XlIxpJ+V
I83GGxrC7QA/hDXvMk09pOLsx9pP8k5t4mEMXPSlp8im0cCabrAu4JUet/YU8Zq/IGMp+869qe/c
gOXk2M3qDBWlv0VkdXsB8zKsgkBWoJgk9z16wYoQtR5DidsxpxpS4EBiraJs/c+IoNYbte7qp9IA
WvaoB+YiBw0ocW0rH8mw2jTWf7Jd7AFzcX2DiTM5GSCMB5wL3P0Aos5zu7lf+2xhnqg9v24j1ti9
xH0eNBFIAbONz1w4iY1Jd1hnJw561OwQgbT12pkFwFOfvkTxkJ0gO9rvwKTPSj/oPp8teDdgKWBr
A1fM9LCCcYi+0a23ACLV3cB6cyJpM1yBU7S5sWLCGD0JnAe4qSmwmQuTrdg4xL4pR0Se/TNrrEZ0
p0RJazRAMCQIi80BU2hxu9zEYfYs4O0NAo7RNwSLhKdmRWhnDijQ3tA262/2yf9IdEtg6FL/TlxY
Kc3EY8hCD8st7DoIDXg++nA8gP0BlN6jD2tbc9i7ej/peP0xT9kMOM/QAjur7ej9FN9BZUGAgw2r
OHkVkUr7+B2HpocX8T7dZCawJ8xfG1qJQRyBLkdPBOuoM5TwWB+I5HXgiPmsoV3H6IAoxZVCc+wC
p8+h+FhsOKxN9n2TwDS4zWuM+l/HkZo8Rmt6zjDGFhbYwRuwI6yLkYXwmgzp8OI+tOltADuWejDk
ipEjPXP0xA/b2oRnjcJ0QDYn2DQEg+btumT9g4Dc9TXZbXcvOmRg6g/GVd3M8vz/yDuz5bitLF2/
SoXv4d4bM0501QWAnJgDB5GUxBsERVHAxjxPT3++dPl0W+qSfbpvO+xwSCaZzAHYa61/WtDh+Vm1
za30RvxOzfqxoRHYgHDGQdFa2r6PvEtnL94WqczboJwpFHGePGt0HbcZ8WbbrIXLnJ18vJmhCPYq
MT/Fkls/6oZRJwYmK0JI7zp0XYM6lPT5O8KrdpdYcFSa2/f7RZsoExga44gGF8HA+nWoctsg+iB1
bpTrlf60pun7WsOBySopN5NJEJmt9/lWQmfSiaQppzuTAX6/+CAMFFA5QEzKEJuUt5NtAE3H9hig
3urA6QwnULKsT2Vktac2zaPDMo/zTowu2fFlgscOh/AJo13tuyZb7KWtz8EYa3LHJCLuVpcFQpNl
27XvACJ8mlLoaCcvtXBOyo/romdvjpgJxfFGMz6KZnLBRrp7VC2Ob+eRCp3IejdmopRs3Vl3Xazm
MO055nI3pykt+267irndmpH3uXZRJLWpNwUasxZQVj3cDtdXOqvyo6sqsXUJgHpwi8g7d6vdBnbf
Q7ip1brxFvHZYlQCG+0AGKLiIPA/B52mLuRH0mHKug+NYgIYJcGV7qz8VLi0s8PaPrZgjuE8gWIh
3l/DqFTFKxmC1a1bx5G/uuP8nGaE30vDUDfZolWH3M3edXuMabztp9Sz9I1jzAYaFLcJjRokp9Mr
sdFrlHglsTenORr2Gunb9yVb6EIymVNKFrfaJOIFCQeHyTgSMGMnnsHLYcyAXc0Cux6TvZfpkuqi
ZydDm4FZJHVcCElsmZW+d1IbAyt14wcpOD8JrEJbF83OsF3xkYVd1cKRsuYtXJEmHQp0DAFQq+2X
eVHddNfEqa6e0fPBufggzeWhnPJhV6Zsj+jaGqNNSb5LIpIH8tg0dCNle5wtU5z6eYxfdN3jR8cG
uK0lTLw042g7ZXb0PBS4ZaIoIQnT6vv7gTJ+E2vFS+PB7fb9iu9C5dxZq8jDurFsCBg3P+aa/sWe
rY+GDdszx5b0pY4yFcHBxvMiJGvIn6kVWk0uUynHG2Ea9i3ueec8Wpl+ZiF8Eqhe3HepPR5MVIah
8rwqXFqzPPYCoMIc5tTHVDqw7n4E54jRoptZoVMnc9v3oNEQSIjyALaLUkgSMWhIRtTY6caNMFEV
lGwKtafyJUrRIaB1E36M9MSPUUj4I/aIQMP/TiNZxOdODd4ppQjepnZm7ZM5mj6Jipgi2A5Z3V63
wPpDW4w2h1MBkFlbw/rkCMWEFo/6BhREtCeEd94d4jFEGFJvCQyMpv3K7X0DgbfckaSRoJwUW7QM
7bmMo29jKuNHpDhW6AwUw1GX6TFh7RJEIzlzcT+3D4rYx6CrSdbuE23egm1GJ0hL6ZsWvJqS2pe4
A/Abp4qpfo7Likiici6QS5GuihDjy8CLfYBGaw7JEKvASvp71fKBpaJ4yqbe3KUKlTxHQX7N1XuF
v0gD29aObsE0Bf2P1d7EVTW/qKt0Y7DHfpc0SR7wruXQvpaJ6DP9cmVcA1bNG5R6+8Wdmi8mXOvF
tdOCBrQ+2o68DC3pTFY9+3lWPy3Ger+SRRbqExIXw223jtZ/7Bzx1IiRTK6ZNmNZtbt6WTEu5SVE
tlcOFy4pA2bAMAKrst/LtlG71tVkYBoA4exF7P0SWeQu7ZJzMauPzsRotI514zumXb0LFhme6H3Z
g4kO42K4TcHwi6j3k4vJ9bGc816gdPUYzzKM/SM17aPs+m7nNmOzt3LlbWBUrP3cem6QaYgwEGwi
KQ/WbFVfK1WTmbwmkxaY8I07rQciXdt4kBfRw5a2TDzfoNXrc1PQFZTCsDM/0qY69H6Tixmoq5J+
bFksmLVQTqYdIhvTwT+sGEy1dvoXT7jwwf3AeLCU44NARfhKvl3+2sbttdSP9rGNQd0QAEbazVIV
Bs3NgjZzlJ357rF55FsVV+z+qlAFU8Ds8VkWGDA4ZDSW0WvdoIuQs77aRl5kQuuPxCwYWjm/jqy0
2rvsDCM3zlkOZjKi07HXbr7va7uBqJ+a7WRm2S5aYxHQV+YnoE79nM6T2i9TW9BiZx2qZlaRlFtp
RPY3FA7q0GcQXaldt0+jp4Z9qjnIUEqO1jbzjPuKVv5m7nB4Tl01heZajI/2JBYgSn5X6Frcqhqq
/ufWWpKvsItEgaSFJwAyCYn/CGVTPrFksn4WieVtjMFMw6HSpqMQou79aspWv47r7uvorXXr271Y
5NZYFJIxFsKu66ZDpUrwWKaawo/LyNnj7eje2LoBasvHmTFEM4zRSSRnRjPtqLEH8gQmmSNYS3sd
Wffq6a+LR9QwctV0IsQpU7eRDaVI1amRWdBwXhK313cFOb4PcdMJJ7SIRgZRSsE5mHZ1303K/Bk1
UlPCzTs9w/hC3N1pWSvhBUA8lYdcIyunPURa9TrHIn+uPDGcFUoDhrsVaSypkqCpATQkemy7KZxp
U1iLBxViOc3RLHqmFsg7Gfui6RNYnUR4+SZJ87gPmqIxl2cx0fP63ixjJ1gAbTbZUtAUJtxqfWDW
mQGoa6XmVurTODCcZNUbylanucY264wBtTMkgZimgYVEcW9XYVb2arPSBwL95D2TAk3xsG/MobqL
OsvZwDQal6qAwzpEq+M5QY0wwT4PAmCa1pSQv21ll8Lz287Lbrwy5gKeDViBjV2OgGEGKwlTGuYJ
3pobVvucAgAWD1mUgJq2JR9K0IH7jGGT11YVYlsc3e3E8tBhe+307jpZmd6maY32DqG7d+i72KnC
cm7XIkD5onlhKjUoYn1UuUE72atXk8Uoll/TgJebJXfnCXHLumAhSO3OOzhK2Q5Z0BhXeUPyOmoi
jrfWM96QlvbZvQIeW3xkPLp5XNzK1gMkZua4YStbVASjk4Jv9VWfDrB8bYH8Deh3vaghq9o9Evt8
9gHUeJ8izvE5tO3KiJ76Su+iD3PpLtXnJC1Go0CkMOXp1i5hDT/Bsc7DzlE0Qz2b55cm3ZVrprth
NJbqOY3z5q4i1udRlYmT+xqo/aXVFM+Sc5VWyXITpwgLWQFrG83cPsMTGSoE9WzXw8g2kToolj75
1KVSj4KGHS/jTTMl7RKKYnagtr2pS9+geU3z3pGOqG+NSET5bkIHRgR9p+XwB7aNZJOlkleiZNJd
imk0X+XcC1072zLr9cmcF/FlqjK1S7TGDKXe6KTP9g9ZkfBKYpHuI68sQmJ2+kcHeWjYy+aegXs+
2kS8bFpz7mg4uvs0qyKE6W48Ywywyu08pMIv0bqGbDcGheWJBuDH1WWdJQ1FVixs+2Px6O1s1XLx
6djAnOGNNzDa82drGe8piNle6aPx2JnWfGOOsXvbsUwB816DommNml1cWxy5g9E/rUBsENLzyyAQ
gMUZwuQymZLQhX5FljlrfuLq6S4juOnaI5L5llXVB3go2k1zzO5nqdUheoRx6zrJGs55pZ0ns0ap
YWHGnkbslNqM7IRuotqKNI1Y+uqY9K5Oqy+XnvniNvb6adp4jSM/Q1UKTtgKGkuP6uZTny7joUYN
QjCk1jQndJJaG5Qoq/WABr0K06FzN5rLRIAThsPOz5sofkHi2Z5UxtSHokhOF89cGoT389C+KwFk
LlFWymDwXCUxu+QYCnLVzoh45EyZ8Lppa3SWfuvBZoBTckHBz44fYqvrN2PFzhp8Myba/zx91Icm
PrT2Uhzapba+ZpVOU6iX9W25JPUpQov1geAt+6gnI1Vj0vOOosbA4svRrJNtpcyaRD193LLtm4EN
GR3Lqglxp/2Hh3uZHT1jrHKr9djO4/pitkBavrUs3uwTzBmFKTTegWLYbZhVni3djpqwtQdW1LFz
70ubIcmp615+MOk8mY8GJ5SzRV6tg5LaioX77IDK73TFArqlVw+Rp70Qf5JByWXJlizdS1HRf6zL
6hxMQm23nIwHB9lbSJxjtBEgl0x5FR9edeu06ckYS7FJBQLCtJwQsAnVH5kksEVIx2JiNV4rpZD1
V3q+q8au9lOzu/PMagjXOk1DexwIvBnc81rSMTdenN+krmMHTW8vodZ3Diae+uIO+hnh0KbOjXK/
9tm+TaYwdRD+VW1nXMgpuStLxNQs8nrOk8IkqLeSH1m39rrA9fvmWLuBNiYopBzrEZ5z2mgEam7Y
vf6KsOhsd+vOGkrnYGn1qbfsJxdhK6lLcwvVk5y53hcw6BIvURvr/hLJdm+AMUXDEIeukW6sKX8c
tOxLmwi6MwgRtpWBlyYH3UpOUYfgCi/aGf7Z8eNGioNbL+wa46jrfThCJySXxIS4MjeRoXpaPe3u
qkNF984thi/ZaJrDUCfJo7Kri7H2Q8Ai3CyQRpzSn1T30YzZq4oT+FA+eX8Ga4Ue6ZLCTxtTbcwG
WV9DhYPWio1t111PHysT6kyH81qYCtyMqrKBvRtRoXUOSDRzmpHVGtUK+N2MxpuyNc91Nb26UtVh
7C2fPVSCCcQp3HRsHJS3gvJNjrUtkxYDR1ODW5iqCRZY4QMkvLFZ3aTYDD1mLGOqna9eCbHlzHh/
iO01jqRd1fcsGugf7TgF7RpnFZL/MoTJZC6oVL1zWi0rN7sZe8+DZz3XRs5SCYamYYt65jQKWT9p
Tn52lyIO0Fh57Gq2xefFnuoviRtPdGWlPENf5+kJ7wRnIZT0yakskGGNVnGJlnSrR4j7e2wAS5d/
7LxmvsP3A3mMdiGY7di6mY1R7g3PWF4mTv9HSLQ4TBtwe0/ptwOuKmiwSfi96TTQ0kpHYFnjIGqS
VxpsjGBxl6iHVhMSRxqS/650kjmYSmTNRyAF2MJ2+NKjWbwxsfP1o+luo1RHYNUO9ynSC8qc+0Tv
ilxEQ4ieK+51B6Y/tpdhb05N97Vs9XVf6/EBn9vZZG7ZSz3JLymCEvRgn9MqexJR/Tmr4mOJRGjn
oSo+k848hODRY+gO1fKZN0/uVhrqUCv6q1+n7rWbJhuqwReLpZ8rHdNiknGXOsWCgA/NQ3LCL84t
2TdYG3sTUbZj6OGSe9Y+0ybr1LhOdYLZpstPhv7NqUV80Dq7+rZaXB+27toXhxMpwDIlt0ivkyAb
NRM8cqhP+TSs78rp0pYYbOA8SEobiYMXJTeumaqXsSRzohxY21SURvWpSDkQbSeDNbO+4V2Ij4sz
69+g/uebKonyfcm0iGySzG6DMMR9PydZYLEm5tJBT/IrXeugNGyLGDPi3O9Y1nlyxohhR6jCfBn1
lZ4jYe3rLuo7Nz0XuFjygF3k4luxOqBtZjE1w8OctRLhSOp5z3PRWU8Oy3uV31T1cq60Ytx7MI1q
lzXgQdDnQt3ppld+4cKJ86NTGc5D7MSzjdLQwkgXkdM22BOWjWt+yjGaG/tECJm8Fyj3q6As5plg
IiWm0PLKBgOBrX2pbNbrzhgoFuat2MrIbjKKO5UXyUvPTL0fx3F979apOWVelg4hE7v7cVRrLXZp
siyADCma2FE4dzoXbedP6QA+NmJNoB+W5iMKMM8KqnKVyNKg/+jVksYCL2ibi47K7jHTAF6Mrs5P
+BS6A1gN6jG8U+cm0rXzmrF9pk1UE2F2a8t5K6PEDmuhdS3vuaM/0HTaMxtNPPXZQjl9zE3RHVRp
LTudpGuUOb1rnBHxFvfG4Jah20yYG/rKOGutI0+0qOgSFCEJqFcQx0x4JbHne91jSYMbJvKK6gnh
1nc1esUsmOrRDruhz4NV1yEXegVhby2fTZ35r5ub/lklrra1lvTqm5rc+5TJlxHHgCyZsMtvy3z+
ltqNus89zLtQilH9nsqabqJDTU83TzZGLJqz1E11YyX5fGM1rUWskImrLqrms6Gv2pZrJNtYtotM
eV2NsCdw5jnNF7Y5Uv9vIaI/WLJTe5S8K7Ic1cl9JswR9yowPKrsN2GWgCwJ49hq5VPgjmB6DUYM
X+b2B4F536/HBr/fBPrSGHr8iLDHOmTxqn8gsGXcdA0KeDmNfTDmEvIoMfEn0A7hTq6XDVo5g2GN
96EFXrgqFYDzGl4ZUznzA8f142iIIkwqlpD2MUp2evOKlseODxKKlUMDQNXQdf3AKmCABHvpgwix
6l0rrXnxEZrIr5ShedvlbI+whhYQU2NIZ7v2zFyR34H5ulsGMzL34YDQDk6ILjz7pDpAtyZJvDf2
zl1RsWg+eW0y+o4ewcyySXlLzgpdug31nazDpVgXhZjXpnkg2idk40/KXO5BsCoZ3aLXmAI++WQ3
JOIUp+0thHMKHIoCK+06Wn7bNT6YV0IvL9S3kfHGL+eMQPMxkdyOndotY2H4AtNK0AukTSil5SbG
gMh/IvtSV3qBZNJzLlMmnzxvdIIKldXdxNv3gvbjm3G1qJQxo51U4m60ymTrOEj9wIWAPplYfNmQ
Gt2NY7xJEW0yMLgaSImz3NokYlbpioYWY2ZzNWt0clp9NiVbfiu47M0cbC5PxzP9ROG38UQE77S3
Z6RosYU8Tzbevp0zfsxgEDWt65L62TyzzUkF9YjR02yIDo3MmvJRO984CFjsVMzFe2G5485c7a/0
w+1tYyjezhWgBbdFfxxj3M1tJu5Y1eLu+8ptDkpFme/WVcO4q3eUeuReroH0BrsTDREsTqnlEZeX
1clLjgZwl6LnDbJ5gcG77idXEzlG81p/yobiumOJFrIozceeEZALxE53k6c8CBx0uCsj8g3b5D6R
UOgFFLcjEPTAK4/LEHFCsXEkG2Sw/xU0/AYkPtujLimix9dk0BxFl9JbR8OZmgciGrVbSvOyV+3Q
MuE2PSrG2OIwmJBvlQiDe2b1Hd69exe90FGz3BykPjdpfhXjH8jroZjG8mFGXjXEwmJK4ozwehDZ
YTWNwMYL4dMfKfK5LOQJ+Oh2jpto3L2eMD7aYikCuA7u9LKaYeuxDdS1KIHgVudl9JZsP7GJ6LIi
WH6Y83EINVZCXezZKbckzLKblEENKCHv+ONsj3itCrTdUbIELOzILrOYYxq3tAx1d17JTOmNPQlG
H4a1k6GYvWs+QWWdTQxzAYpmcGMdHxtjfXLTqOKMdurWyup8q7o43uWRvM2K5qyhZgsMiTPOnSsK
I+DMoRPIuxbl9h91rHEQDUWHHKxI97OpHH90ouU2jaoU12dJWzgNvkLByckmxg2n9nkqr+A/ytqu
RThTFplz7FdHf+wTxoZ8ZKlvr2qooeVqmM4qoO22BFBOtWEHStXvWlRZd6VNwklq9qOfyuEWdfFH
bdLEpssjzUeK1p0N3vfQMYubykg+onrvAjGjvq4t2pF26S+AbuuHznXqU0fGY613L7PtNdsMcy+w
Gytc5g70MzbZFR/pdB8Rh4a1ohPDF/Iwc4QGIp2fWG35xVJUcTuZ6y2yl3FTZsW4M/LkHJmmsRlc
64MVDyOTh7e3MzPfrJkntiKuYj6O5sl0+HrNDmOvKD+2GarMydKXTQtWYDkY5hrWCmwMVCl7Z8kU
GtusOERd0j05o/FpbdcMPQPcQ2n2iC9H76tkPzKtnCwD0+HCW9YMfzv+XtzhOUeEF9f72vTAw5T6
YMxz+5qa5Y2tq+UVo1Z2jDI9vpF66oa4CcmxrdrXWmY6g5vVwrYuxi17JcYv7Vxl25UR83OaG+Ox
xPOwrTAmfshbHHNWiyg71gQqGcPScWOYt+QEQHF7MH+Q8L7BnEalwi1oDjLQbeOW2aIgdwGUcGTh
Nd6kvR2Zd8Se0u/Mu1ro97HWbzkZb5CFP7ddcpIpNQ7tnAq6Gtmxw7uOtK7f4G9/i+cyo4gW10o1
+q7MupC6esGai+pUpBedsAsGOQ7WOhKYZGftHK1jWMf9xktGnCaDdmFzubUZxg5QttcxT8Y7e01R
4uXDN5sKTBCHM28Wes1w5r73WQ+vh56bfsU5xWCfE0eL7ZB8kDyT1Ub2S3anVH/KC5crwOSqijXe
CLyqL82qP3EWvlgwqdto8PDwJZoZdvaAEovxFslpobbU8RW+M4s3cez5aVcbF89IIAJl/ITZgpsk
H9ajm9kfjHqZdvGy3EuUdgQ6VKh6VjjHNctyRnbs53UjyyO9W3O11+QVkGM0PquBxQGdjohA6iuq
7bn57KruG3Ei+GSRYLragMIhj+LTGmEARZ20Bpgf8f40bL112IW7N0t7Doa4EFCBNDBFjjFFrhXy
JoRCvlEJBbfVPSXxmoLkrRfGsGvrNKZBhBZ9Y+Gc9kVnnPI+bv0kg8O0F60OSowQPqj1Y1UZ0u8j
/Y5F7EhPcjDHzDJx4QDRBXGRfI5h3xWIdjajVW+0QDF3bdzMdbcI1MvAKor3qFqfV8/OtywTuRI+
+a2p9AZBaI3ULkPHqixMpF7UQOPq61aa63zrZYsdJLRNz62xDkGtjRF31xKHRgPd67SZuyUDpT7C
rOk+Pnx7W7cY6CF5sRB6+nGJW+eIsmCCKEvUVqAL5FSavjTTFGE0m/OdYfbPY5bfNcCJ/ggodnXj
q72uN6+VK56SZMCSOCVrQChnzlUNlb2Ia25G9+T2TrtxzBGrz1WoX+vM1UVBk1Ssz+5EAAQTHlsg
Ig2G3hLtbkVpxUrNFIjZHAt6tLZezV1edGiA8Qd6RqgtdAv+nK3cJJrM1W3iCD7ExLDzN1yX3QtI
VtlCuVsxwamLc8QzxAmIP1K+Kc70MWwNsy122tBoMlzAp6qd3ghkP/GokTjjtl4Pd2WVaXSY4mQg
SjZTToJGZ274HDWj9XaWNVTexZxiaz5K2Y7PU8Tl+5jZI3ITPY96269sIxq28OSqg3HwVm418HMb
vFkg+kL9of4q8/tn0Uo/pPJFgyUN3WG4trUGmbjnieWLi4/q25/nQv0ktuvHPXiLts7zLCy80nIt
0EfN4wncjq1ESbUEf/4r5DVA6V/kHv24Ci/O9RHfLio3JUwh9zTVqeSqA+QKFgR8xPZUqmUHX2mr
V5r9+q3tm8UG04v04rzKoah3xLXM93/+dH4SJ+X+kOjLagduabCnXVRV9F9eQ2GzprfCHj+vxvIX
OXs/yQ/7cYGeRkuRudDwu6Y0C9rHKHrWAWuUn8cm3tw6zbjHZYP2/M9f1E+ukh/36MVJ42RIUdcd
NjfACy1fw8Fs9Q//s0f/Id5LCmOCnm3XXTk0dsjIY+6FqNRf5Hv97BL8Id+LbkDEemrzXo0QZGhO
BX4iwE7Hif4qn/1nb88P0V5561XCRViyq6RXsLsMH4pOT5gmf5FL/bNr6sdkr1KWGOLwKibNfaIP
+8ysw4V2bNL+aqPnzy6oH44BSJScfK5iJb/NeGsiOEF50Z4NfduotvqfXUQ/bvxDvjygg2ApdJvZ
YBCLpW10WIH9n19EP3kFPy74m8nmsGqRrjRnV6rb6qrdQlDFDsXEElqtjIgWaeq/yAn82S+7/v8/
xN1l6CWV1fOBdKPFBkOB12UgGeFmiWO1deuiBLoa43+m3/3b2/x/4vfq7p9HWfePf+fvb2BurYqT
/oe//uOxKvj3368/8x/f8/1P/GP3Xl1ei/fux2/67md43N9/b/jav373lw3kc7/cD+/t8vAOANz/
9vg8w+t3/v9+8W/vvz3K41K///0XosLK/vpoHH3lL79/6fD1779cM/n/7Y8P//vXrs//77/A2fav
/+X731+7/u+/ePqvoFIsORAm8TOS2Jhf/ja9X7/iur86lit0W+oGmWxklv3yt7Jq++Tvv+jurwA5
riF0RGceAyU/1FXDb1+yf2UZ9PUf25U2kc/6L//veX33wfznB/W3cijuKoXmjwf+bdndv6hF11/+
xwsjjjDMk2Oj77O4WZDeCGIwA6U1xT5xVXszgvogLhyu6mDXMrCwM7/Yi6+MQvaE0yAhdRPhQPd2
lfWtx636HC04+tBhGAPpecNkgcUXYw4/7owATSsPC3Qocu/zLOsECqC1H0B/BXL+rAVtL7z0jgiK
GBG0KT0BQzNI8oMGLf6WgcvDlUiw+5NmEmtCx+PI2hc5M5bv4Bu3grhUJrs48rS+5vro0cKsh33Y
B2FDLkk63UQvDCccnVoNZG/jYM9+kmThkZsAC7DR1iUtcXwvvRUyhCOlxCmN0iiJmrkLDRJc94qw
vJ2x2uU5kXP+MtrxcgMESSrZRHJUscCt0bGvuPkk4NCXKcu9WwhK5oAkn3pfEsPl+b3LHNQ4BWYC
icQg9htZVO8FQRgnkh5ahuWauKhcadUe8ZH30pVa947XID7bONEucWV4D47M86do1BGPNRNaERNd
fObXrlPerhZQrj+R+LMzbOQPhTs2H/tcWDdNnrbAUrmdPuTV2rygfx4e0C7MjyL2UCqQKuAA29vN
F6Jt7K+mmRO3VEu3RRlfQUewr+yBfneQfgyMdYcTF4Gap5sN5tbcDB3NFRDHinpeogo6MF1heGbC
nm0Eaa31xp4txEoLqfmQ9GBjlWMQ9DNV8T5JvWXTrVIeHBtFDSZsrUxD6UrQdYaDG0BG4qKsQuNF
ahZ9C7ipG7FYoLQzWCEF3XUidCGfQ0G9twNvplEm5tr6li0t+R2qmYS+TzI9Qu1n2v1HjkEr28Oe
RAspLLk0gzVpjFv0n8REjqTcINLmiH7tc91x8QOn6CVAaKZjmRTy7JUiVxRltALO2l5jDaIaqYwb
q9zZogDTPqMnMh+VZ2vrDsgJzCiv5u5GajL+prUrcEhI/ofebzUcxX3QYbMgSqrRcSw7fIZApiD4
Y1bXGp64JEeRY1yv5GFqBOIAPb/PLeU8wIm5oCxw/Z2vLGnemJDUBwIsiLKJ+8bcl4lQh4bGNhgq
PXkvDF4dQdbx+Nayeumj4XrFiNJKWZsJ9r3fGF4/foqMYSb3qZKG+FTwzfYOmIxJyBZV/4oEiBE2
kYvrEC6ioaxbIiIEG8tFk0SY7xXGS2o922nOML+B/OUH211xnnW9lt+5+TocdILTJz+pYkhuUUfx
Z538rVsmY+3etEZjr5EjFjP1xTjpCWgl8rmwLX9IJ/hKUuSGvVdOxmGkmIWQo6gqlBHLl95Nqz6Y
ilVd08Mso0HzIEDbS305jRnZDD6u3/7sClJ1gjyRQKVFL70N62kTC21BHYdsX8bBwI7quz5Pl3Nk
N3pOWMt12B2SKHsgkw2blzNPJqrLoodyMQrrlGpkTAVk6LvbZi2XuyQFAQhcUVcv3owk0Ncb9ipg
drXJE7J5MlOZbz2B7RWNcQuEULrq2M2GcxHuom7JBxlH/GcJHJ2Kloeq05/0+Ny7XfQJ03X3VLvc
n2NhE//Yz5ncobOf3n8rXf+bizdNz58UbzQg7+pv4Ws7dN1r/lp8V/f50X/WcSmtXw3LQ/7M3XYt
4xTMf9ZxKc1fxVX55NqMn553XUTxex23fhVIfIXHF0ypu+Z1/cHvdZyf4dZ3GVP/oy/4b9Tx31YQ
/GcZ5/camIR0snZMj77BNX+YTNZaE4kpJ5JZnNeURPNYLl8KDLaIX7xHtmUhIxJEnwmiLXUnP87o
QcTgiV2eR9znSRliVblgxfmLDdDfzwG/Py2aFUBDi+Hc/GEegGfIiihSBXx1efSM8miAhlneNUs3
rf9ibLp+An8Yq//5ywzh6YapI4ninf++pWm61BBJMRSHXkQfExOIYtZP5OwSAJo5YZ/Y9/oiw4ls
12hCbFCjUeMNyU9F1r3Zqeg2HNAtnBmUFMm6Oveg1Erpd7b2tXW/ES4cUWPBmhrdeMaKFv3FtPED
LPDb88fmdK0I9HX0hT+s5nI8rVo88voOmfTebBhmcuOWL/lY6CFeuHZPhtfh2ouFrQPmiHlohwd9
84dr//cG8Y8N4b/4wL57Dtcw9T/MCxq5FnLBw3WYmop4zUw/mbN7D3ZrBNJ1/wJ5+H4o+S8v+MdF
zIMkhRWmPz+wMf7LXDeXstNek/IA7/U1V/bTn78067elB9/fJGghTN22PYPmgkvl+xdXa/0cozHW
9rEnqkNloGzryf9t+tYIPRSIs2WBPy91sSmWTcT1U3eHjBSiEI/Sshnjsr4UU7ZhTwCct5rvLIJS
j41XIoqBs+EhPIKKs4ny+X+pO68dx7Fs234RG+QmN80rjbwUCpdhXogMR+89v/4MVTcOqqrPuY0L
3Jf70ih0IjMUEkWuPdecY2aLX7QrWV++gbqeFJvUHiO/5IeNZNDdpJnvB6K/DNIp0J4ueohmkrC6
LSG9zalwJWuLe2OcLmZ+gGbQ7CdL73A4Yf2MxI2B11zGWc1+JYZzVwr+RU0N72VkIX7X+7klZkcZ
0dtsm+wKL0aHToFJ+DQAwHOXYn0xUIH31SgnSmaQXiBKN8dKiyuWITNh2AUPkibq67RWbTBgDNlU
U+tHOZPlknRZUK5ybzjwKdlg3ojM43aW9qkeloV9d/07hnXlWkiUdNfsRgbSnakVXwa+yE0T1u9r
zC5vIETn9bFbApV4IPtTMeC3i8xPhiy/MgwFG8Ns8dbV3QbFdWZjd4twkUcl1BqfskSJT072BqkG
33DZbVQMoa7QNdKaZG7qOr6b7Q5vB5Be1xblo4Grx2coNzB7NwcjAxMj8je1XPd2BLcpMQJlyeMt
u8JXxs7W5TJhnyfbY6YbKV4GNmeDlOtmtnZEh7tghli44WnhhVb9bFfz4KlafJ7tQvNyhRWZ7hjt
g4o4X+r4XNU+9HvcOL+sgX3imrDw7iwIuIViE4WMbhLMeNubPMjYZg8ACGeVAyTn9lQOTnhsquwN
O6MHBb237PBXOSU/bVVxMzKx0zcXjiZqrs6e9dI0/bRZ1Ok9LjLp8nLGs8xHNjaO4s6AAZh6HsBk
YZq5eZAZRtj7E2TFkA0aj/gUv621tcIpqLseTOYNSCcn/lZDR5CVzoFtJi8EXhevL4krD6QHq6V/
TStt4B1zvvidFiZ0HBwl2raHI8GEGKA/TT8WxDK/YIewLVJxSJxwZspJ7s08NvzCGJ6yrr63IcP5
BrgDM63KAIs6tjED1zR50v4wdNiJq2rcaWppuyNgBb5bmFSkZWMbde5uz7wm0k9NNX0U3Dr0Qpzm
VT7TJBCUXRZ73TN8Go2rv3gnGfnKTe5iw0SKFPbvtd5pN7uBA3uZDWXuDCCTk99NlL+kGhuCWq2x
gj9F8VrA7ADMgfos+qNansY2hP9eJzYHC7Qosg/hkerGOxhJNhs/uwvgJ32A1ipOpKzr89BMTycU
YAOo7suUxPkjev0lqYmxhmpDorYXv0vdeTEKoUC/YOp3wIgDBwE2ZGfvZmk8s25kYx07hCx5OOmd
zckufwQPqvnssgsMcdHrLe1hxdRRcxXq2XAHJKb2Y2gehBbxPTop6x0tXThpzR420Zc5bwl2Yyat
2tDYQ4Em5qhDOo1t9XUxvtTuFTSFfNMsXdmMIyabstOCtArnN30GxBMX3JaS8inSygcWL+TXgDhe
kqwm6qZZm8GCIsL5Jt1FY5a5q5GawHvG/pDg/XCZnsCeU5ehaMU7LD8avNY9eAztbcpL6C84Atek
js+2cmMz8bliYxQosGRHthipDU5RTM9mOGx7EuCkF6LmGd+xjpuyH5ILx5ISc8TSbzBqcX5Wol2X
s25Ei1f3fVIUD2tahwELWy+sQf5SGFJf46rqMfZMn2spmwtL52pze97r2vjj6JF6tCOxSTSjcimU
vnYlBF9HS5ydbceHljfgECV84WDtmh5xOMM3K2gicUvgFKruD6MGVpBIN4I0k7AoFJ0oEI/d276S
4FPNk1ZMtqtODZR4XQnw8hcbiTKykU2W+OIGHjeL5h7/4AxM0LGDvEl/CgOaQqiQSwECq9vF4qdL
SPt6opz1tNyZxTkUafOApVw9g0X4bYbdo82mrFyW8aSzUCluN8A1WkGb91aQ50cdLzDHfPM54pYH
EBOfZmsTwgwx3miYjwVuQjoIXPi99yE2b+43YJ5akqh51xBHNftbV1a2U2rxq1Qie4s9zcazDOQE
pYvHD9vJaLw4iSEPw6Ic9czp/KFHisCods8y/MEkEb4xO7et1tdyNms3A0EQQF54aLrwbgzx8/ez
+Ohta3SJV3awN/pHDAFuqRF9rgGK1PUdjy1nC1Kd+F5owmia95WwyE5rd3BUSl/vCvA8xh/VDxtB
hPKqEtVphIqfNKzrkwYRC28InqEcDkx5WzDrljIGekySPAs1x2sNtsxVQyFCWL7KiuxcX9SHqoNF
yKdO74yfWJwEcVnxbzDnjOvJMPrMGxrARNb62pkpqE2moL7mgREZuLyUEnsVicXOpqerb6yXOvpZ
Qe8EcnZ+FyRH+Ht34TTKvdpiFwBUa6T/Ogf+RcP98ySoa/8+Txs4BC2AsQIun/PHvP2nWbBuGiLe
Q5XxTUC0gfU58rQIH5JU24R5Ke6hBHZuj2tCs0WGbdd+tVVY/Tg1LpYp7vA2F2CBiF0NKe7F1hm8
KeZOWVBacpGNHRim9taZsbg2hvUYcqWLkJYRYS/daVyco7W0tWuAXg1m2GawRSI2xBpL+1p38MUp
44bQDTVvcemtCvzzUo040EcbLpQAhsVEWNZ6LPFsVN1y1PgyUcS5p+x42uk6W3Yr6V6sjpElHpov
q3oN00Vg0sMAt+pqcmTJeVrw+xywNjGDNMpThGPTvhGYZ8ZWegEwtJABBlb1gQd6cqM+rn1uV1es
6o/UwOxCU4Jma5GA7O+8I4bFXZOHbhsUIn+V4wDsciwuQ0EQa8oedFHeOfM47oXq/LZFDuSsME5N
ajACxjQ44KfzjG66KiBsjPDgDJmyR+VZWaRRdZ1M9meTSetOseqJGoMd3Yjn/vYkTipWx8WKmJik
MHMxGijqvL/NYXJinRiV20Fp5s0yUw4G7TKYqptVQEk8BQc6sRbjx5zah5hwaaBpyzGqwtQljogV
oKt3zKvXKlWVW7kAES129qDd4MZh5LXlLXTQYCCa0evYoU6kxlzkbAM1RwkagorhG17e99uPyWrj
OEp4RrAQTIspm01nTdeoozvQVrjfhTJ975rsfeobetM4AhV3xYAXqEC+Y63O2KTxG/hjCsU/eoWM
tpN9cmnq6FVf1dPY4TcivUUaJz6UMvsiN+iynjrYGgnQ1nwpk+YCrTTHBckOnZA9RlSTMoLiGVst
gMqrkDc0ucrU0RryvrfGrUO2FmbH8jEtDIcZ2TFXm3J/QmZ1dQWfX4G044KrfV8BIblZfkQkwj7e
faA2pxutVD+EVV5Yw9hQ2jBR8PXewfxRWPHaCKe02w3NeJc5h5qjQDXg0SKtx6nUAkUOWJ/n34c+
pF9RTJBjjk0+bfyAxYqji+gRLFbIhiz3IbUY36k0mehJDEq5UFAzQy02tM+MDy9irX/BX/SkrAN6
+ginngDf3gQMVa6gCrHW9Zu+uBqm2fpjpKte3HX3csRvWk7UuzSkwtUmzZ+V6IUBQKCqnziH72il
nQI2HJFnAqCoTOKHeSSkByrgymhq8inzQqcovUSdCeSqITkoiGsRhPsFozVEcDfPoZNe5o7fKmFj
7EF1emV99bDGZJpFDO4/449ay8TQYXePud09MLkPpxyFlP97OtqLTKAzK+/AvyAYCNpzkh+9K0Ep
RHyZ6rR8ywgrZ33GN5JagcxoYQDU2tnqzwBM482QqFhelqR258Iht14nH1YBNtOo9WuJhmKQsOg4
lsyj+bSWaeLrKoc/XHKqYxw4PiebcKw5zJQHxag5N/QPNaECTIA9ifcx++ysaStxeP3zCP//WsA7
J59t1VU//d/Xb3/Z2P1/tKMzWAX/7zLf8XfxQZXKZ4xx4Z8rv9te7/Z3/qXvqdY/TGFZmon6Yvxz
5fYvfU8V/9B1x3Ho8rWQZ24bvH/peyh/pm3yZ/h4Ud0QAP9b39PUfyD8qZYjpWYiAFrW/82e7g+h
7E/SBYE8w7BRC3VdtSAQm7dn9Z+exWh26ZrOY78rmrGiGzR0u6J5mq05PQ2tUe2HiU2FFo5QUOK8
20dDr0K6mPH9qdWuRaHfwW3ikWhP5IgSYtoO/tJNPRdX2QJw4JJklUdCEO0F7goUkXGbcOa6RRRe
oZr1z4ME/YP8GSzG7BynLOJcdcuaVZTNwSozGy+tTAhkdbI1NG5ezGP51ujQGYFjv0Dswrwptc2f
PsL/Qa2St23/394W66bIOraQvDvypjD96W0ZRmcgxh53u16VFACZzS6xOHlhr6EGSAfYnCsjoCbs
ij4MFXn8472qCOLgZxpJkCTN64jzNiLVynNeoX2COApsiJeEJGDX5e2hTkCQIO4Sy1a1C4DQ3leh
jW5CLVZhh2r3MSjsc2Qj7aQ367pomhuJW1h+wefITQPWTFFNyVYfl4+ltedNNCmvo6PkJ0fFjimV
m6a3jwy2o46YM9pHvlcl2aYZZRKgAZ6xU2WgQax/3iX+1/FO/E18u11RlhSIdg6oOQBTXNV/eeva
qlHTyGp3hmPJoxjKOVAb5jX6KQ0+Rk+PDNM17b7aL+UybtahYAdGoZgifut5om7Yhp41q0+9Nhqf
nXCKAEnQNgVliO8RsWGT3xmQQO4TEKvoGCgJnkIvhmNmaD7Y2Pw/yL9/rXnkU9WkYfPNMDQdyZ2N
2F9/H/oYUjHHWrfjiZBszTnZNWar+KqowE8U2i8KR1ylkBj32lH7D3V/f2tF/+OHS5IlzCMQ4DTs
bn/94b0Yht5SoDp3mOZddS7Egdj6U3n74P+4cJb1dUz1lXwzxxORpMY16p3Mv7U771i//Zh8APuM
8IaiKOO5bBbVL9HI/oPlRLvp7X/9vvAydcuk1A+7uGH+7XXSxczER4PujjdKeNOkrBBHFD9uTKao
NTwSY7Jdy174nHl4gEaC2m9wXP0/f20xxP/7C2GVgsZtCRvVQFp/8zqZdW6UDvxd0hH5QS0vuBdm
F0aa7Q8sKgKuwmuIXdSdh/lgauTk4rX9bgHJEeinv032j1EGHSNF7j2bq0aF/Bj6jcAaYKbtK2nU
1Mg3urW8E+e5hTIIEk7ttCksdc/J4VWZ9Ls+M0/jbaecwA5zB4u6GCEOGPEn1q6wvefyWSXgc6yx
Te87umgombaDNddbL581a08Dw4sJP4xzBSjKOEqfm8RpN2naT4eQKDH4Sf6rLkPbXeymI5HjNqRw
15Y1L2M6kz/hKNANnVpQG1M3t1Cuqe11m0gHHmP9RciFfruRcZzM53Yhihg0KzmV7nZWqHK2rUnU
ZZDGQERN+Po39RIDEb6Nf0V3BP2W3jvLFP2qEPQyHn2bxSEO5JAXHtf+hy3Ko2HCt+Q+vycIdb+Y
0VUfiHCIwYYVqdZvRWuSyE/m11yN5EZ+QAXI/MVhF6BH0DMqrlWvsCENrJoS+ykdAoTGgM30mZaw
1Td1PxyqI8N9s4E1N3pCy4J5JhtQdPrZjuv9usAhho9JO1yt0HzWIU2mMShGo0PniaSNg1T8GLne
uJUT3bd9/86DLQUV1pMIIIdu5Bw+MNB8pNWWoFITjBPotUViBQiV+4TfjqPlEjr3iiMeLX3pt7lK
liEZCVgWJNsgEC3nnp9PyEO/izrPnEsR0ChHKiXsXrCE0JAwtd8gen93ljP7Yw63VXKjFDVIHDQd
1etDYv6lFl2qmxWwMY2XpNlywnQuKZ06ruU0kwtp6AK7rg76Qnk0emQmcnLRsmIe0LVnoXXPay1P
c17vwv4jFPJ3QWcwUNGazsZYHCl6ubQOWLb4DiIImjo89aJfgQANnUk8yuAsnYOynBNYLvCB9JmA
pWq+Q8fi7t37bU8kcdWv2rCcY6XFoOD0nqok2Jyn8hnGybBNo0Ap4xNSd+7RLWTtcxDHC6InChJP
MYeDQWY8oGKn3oQgFJj12nlRQ09TufYAq9bwzP9UR6waiBHKuzrVkacKmMhh3MVXeOzGNtQliwEd
jp/jtNqB0Oz7NHbVXRrzkDZZTw5mqe6iRBMuvWrvS6KPdFcixxjwFaHOymszLEeLmBvPUVctlJUv
hHUm/qIFTYW+IGi7dgfcMZsMd8Auyzk3GDqOWruTd1FL990Sg65RGntrxxodX3l/UvuW4yv5fkwI
0h3F8muWFFXOSnUOC16XU0QczlBf3BohxhjxTnPrmSgb7WeXl1RO5ngxC5qWwCGdYW6Rv7YoJ1Jg
IDktvVsDilPZfygO9B1o22jQESfReA8bdY+E5xH5YFGUhO0Ofzm4gV8xGZMNsfvPNK6+uzSaHzVu
VUS28IOo66ucqxcj6YttrmSTB4h/fFf2Zlftsi4c9uXSSF9E0MTZB2O1UmeXqPuvzMl/2C7QymGw
6BrsbmcuQOCnSg68KM5iAC4JAITtS6a2r3GKzDULzipFYVI3O54VfEB6TMtMYmuK1ztJfXHW9W1m
QSTEOn314KbcolLvzZLNRDoSfcmM4WWsJ80DzBzRzCSIdxQebuBsZ6VA81qum/41ZynmJ71ibMIk
BoRs3PBx2ogjjYJjTx8NCHxV9p4yxoKcjO9FfqFNeTzqZRnMpXSz9V5V2zwoGoiliyBbgg8LcnUW
zxvw2rseqL+3lBn9g934BU37pjKw966sd2rVilR/hT4DipSNoE+FGlYV4i51dE8/9INVKc+WRrY5
+Y5y06ekrd2OiS6DCDYuwBDQBGpLpRY6Hx0C63WqPOLvok3YwSWyoq2O5cUTvQMWTVY4bCjRIuoq
yYEVn4ye7HrAXJrUjyKItqU3Kfd9qbD1BWmIlKHtWiVrvDnqbZ6M1jnHXr8JCR3irK/3PCupc1Sp
E8wc6HrC4FvqDJfUqqJAS0eegxSgAf3Dc5duRtOG+EJMw0eefpmdhrtn1LxGATzl+cCu02IzgyGF
Fsk63mVrmx1CErA9iyqhRs8pUq8c8l+qZT1adfhYOOHvpr1E9OfuwtV8zyxn71Dic+XZEHRj18Fb
sxq/bwvpWaRo4rsE6rk71MuXXcNtyPvijeJ4/JPAFZYRC9UgWYJl9C8hjDjfatobgQZSTtCNtO04
ru+1GiM3rOlitpvdtWgG/d6xudjGg5ywCeJL8+vM+KUInjxwMO50yykJWIjCtZX+SZr9OSa1hage
vsLtdu1SP5OkU49WH6yEpZq8lFuaXLSNUoq91sinnj5NH5M6UutU7pXRejT0ZWKJUF2z5bOvFet1
lajsGnxLcYM4x4KDBoQxndYDkrNr7QPrIyUKhRHUywMCcXsB2iMd0vE0TLR+XWpIdWk8bACWEMaT
CwE2yR5Pg49eO++x7NqtUaqLj1WAWMLUHtqNg0PpFOUaqd54fR47vFqYFax65ZkpzRZdOyrOlTOz
CWa6g1079Xu83sTCzWJLYEwc08ZpvCIybzfR7TQKugtTSPKjRgnvmkanaUTrljBDdyGFaBtRDPI4
TqtxGohJkTdKTrE5hqe87rZ1NmFbXhBfE5oeiDXpe+7rn04s34fKDreFyhVbRrZ5pF+nhV1Vf94a
jzNUIrg4h0poP0q82l6q0AHTGtZ+Uefq3NrDsw3m37Mt+Du0z5Yuca6IfhVJ7KdKdwidXI8rQRsr
RVGdjZ905gEHhOhdT/P9IBLan5KpAcDTdYGTAwjObWo2b1ChNeeEXE8/S6NdbXFboiLXtNa7NhNr
VpQjAEJs3wMiXqZzyQLboqI0kwfgTN0vIsfvXczG24Atn6TKeq2oq94OE2PFbGxIMzyaTvbbiSAB
mhyTXd2Mn1sxKm7oqF813x5ihUOw1g9wo0HC1uU7S6HAwWsLIkXs6vlo5eoDqKNpJ0OKeKWM3pxZ
Pzht7mNqeSqIM+TDMviw8plQLD3zkBlBSWgFMMhkv5Km80uLvo9qEL8ijgAeUNR7FtR8lZbXlEFl
6fkw6h971F9aE9rXNMAfhkIM61tzC1O7NmpzB8PoPZ2ct8aunqrkK3OGb3oL33pHn3hk0TO0qklz
YC/6ta4VpwedcyNUw7IrIfi3ryHEVk+EKfw9AeAGQsaPUrSf6tC/ZTHVi388I7AcHrT0lpmLiX5L
CotCE51+gMJmzNNFwXYVTA275tZmWG3iO6eIv8P1TtGmu6IcPgqlCX1lUOxAQ4ImPsg2lGU1535A
yn6Z/mqcYzyWz7RWep1RgvKu8k/O/IuNgJuvCgeNDNGPloPG5MLqkHeY1Zxj1bq4EdU9yAtMDBL5
vgECYXblXo40vMxlA16dxKdK5bOPdOqLqt2mdfvQa8CaZUatcpJxSYuvdYRALifKYoZn2gxe59Vg
lxnipiw1aCzdrG0kIwYwK0fZZhF+EnvdYIrkQWrYLMkU7QiYg/um3V2SyLkS2YAMVlSgGXJ5jYGq
j7N1wq3zEWJ2TGb1MTemD6xqh3EFyeo486EpQg4bpjxoHIEpKc102n2Qf5OFzqmZUhlPo6XJywfm
zCF96wsKx2FsWrp91lL9ajoht4eKxyjfgR9m0tmth+acmcYVp1Dvrwo70DI7DQ61kRQ43gG45T5g
W4C1OPakNQtwkUjy+SIj2A3zAQMaP2oUz4PRZEGnkmsUESUGxTg+0oEE6WkucZsaDJdxVz51eV8F
K4fVh8GYzk43wq0iVOiNfcxxghq2pidTnHQ6SNcp25kdd+s829gZa6JqsVq0HFhjsF7YKYKR7DTa
URznM48mfVd+4Qw/ju3ouKqafteZyjFpMrcF3x0ChGPpNqOi+m0MGZltf5N383lxchZNc+brpkm/
uLPvUkzfEBdZg0biWAncW4tqH3r+bJMuBNPHGvKkXIPbVi+ugVlEtOnYYAw2xpTRra4D1uK6r5ui
2xSG9ZOD+gvHzOZLkKe+KBVsJDVV1RwPsL8+LlHzktXxJeX+CiXKvuut8lUsT0ZbsmvJ+wMRsxLQ
VPoFUT0zU8pcR8gFMoarUydQwOAA2FI2gTIMZ+z23cGRxrYKQRVSxOENNYQi/vYB2tvBIY1Ev9kl
ckTtEnIG/nWra6/W9QPewpemiu0yqY/RwHZv1aYjt0ZQYSv/dgaoyLTIAZfSPg8lZVITZqU+IWiQ
/YGPt2XuluwOaEpaKDdJr2TlX3pbs92cViR/ApuZ1eu1OJioYE7rwHCzovqAeZjnDcY8eBC0B7PG
XcFz2L1kXB5tv+b2RamDK6qejoZhvihNpRxoRCWIaRbAoTQQJTndsFhR2G83xVdKGd2Gj3Bv6tGW
/pmTIptnDN9UMT1iTAYOlJ4tsE5+EbHoSNAJyAOyZyrPaqtaB63jVqtPV47aD6FlreRWZZALqT3q
Cq3LoaBcYrxpDwkb8QdaOOYHY/WgtbNkHMt86wiAgI0tAbxUNtJfPmdg8MEYR9xXWrVtN0lh1kfN
Av1FOKDzcHiUuzrv6usMBKxro/Bg3BzEunKY6kkJbNU0YY3BCTFkfM2mm6iwsnUvstm3V8CCYNdE
UKZYIC2WglQR/Y4mWh9hNUS8q9m8pS4q9QjYIl3eljmDwfNt0FnG4GbhCzGz9Bv0zzbnvplpwN1t
rT0Xag/QeCjOU1gUFPUmdAljmS7GuN60k81tnO1tux4shAVOvkLc1er4lFevFaTce1oQAP8m6XSg
hPPRaEMQ8YnqmzrZ3gwldJptfEFitB50TT2p9k1l63PokvLM3pqscwLavmStSw+eYPcSUc2ByBGs
9NYh1OQY5xmF60V7MWfufzMPINJ7HGcS9nohGnd/C5XWrLT0xKYEOdkrBR+ZTOiLj9IwmELEZNwE
oNDbr1JlOVX07abVlVOhNVsafqiAMiHNUpe92GT2n0yyEhCILaLybUWIQmD1atcfozVPbYLdAMAj
7y6PFGq5dfasdRtEOhM7+O93oTb3KNIJHXQtz4EunX2H7lfS6NGTiHYTnRKcBGOU2RVgMT9H08Sj
KMZwk2B8rYeW9XKlo7I29XPMgnHbNjGgirp4tJRU8JQJ31vE8Mm+1T0mlkfy8o1v5Eq1JM0cMDhK
NLI2wasx7uJEPtNKMPmrCiManeeJZf+Rkwx30x6lrGPwbkJcEfBjHM8ANUhj0zQTOect5mbPGItQ
7M6NscEj03OYg4CjcMAFai7c2IGM0IOeYgF/q2tQJto0U7+QGU2TDZrSyHjFcY3Hib6nlyg/zHFf
QWhdz1qdIfbllO6A7borSyUY7duz1+5Uwqyh5pngR7L2u9CEZM2sslvlJSwaYn1yTTvUm2iyLMrl
69/6p6FydeTptF+d8jAnC5QCODmuoTQDUwQx+rg132J9bQ9alL2PgviCVc0cbNBmcN/glB0NxRsA
meyHubwVZ9sBXX/DKQX6tIsjACddPAZK3ZChqkNwsWGx7Q3mzrJKDlZSgIys3xono2pNxVNSHYZa
DWEYowrkRehZxGqGnJ0MlmPOluvvoaeitCl6Jt+523NvgFpnWE/FrPh9NP5O8oKFph7felNzsgli
BIwiyh98Q5IvsH5fcBLyEcvAnxXOZ9NTjCVj0GChrbJJru3NYphBOj+MGs2VhjpQa7n8iledm8QD
tWkLGCsh/ahJ9oY1URirimetNwCLL8ZnoYrHMgcogpXjR1bHCqQ2rUdnQjv4KfGeeY1S7ABZCXdk
ygtsxbk05vLY5yabeEUedJWumwrTh8fzV12GJlDr3PGnODrw7b3EWmOdKKf8sNuJAwEAOSXi9zMl
TypSSqiTKUgvYupuzEGw6W3jki0CcPl601QXZtUO3gOozmSi2Lkpik/s1c7GVMLajcveoOOp0921
JdR/G2Fzr8nNbjc31llZ4a4kPYte9FVK4Hn80UtuM2DXPEZK4Gz5uLQbWY21T5uHQwXqdmnu+1iq
yBJcg7UinhoZPorGuAMe/d0v8IpHhT/WHkK8+ITG4PkRdRuYYZJAG6wnw8iQgwtrt07x1hbdB1k7
IAq0MMQy3KliU1B3ve3THGF4gmmFCCzd1bR9fWlDkm/2M0SayotmzJ4iFpdVvxHgoOLe0Zf8MUFG
51iINxhGdsYPXd6yOcZKa7TIZwV9D/n9jBLkxpJld33JTHVis4X3AJoO3Qz81BtqIhyADMEGmtF5
0hZDZvwkdckcsqQXDKgKtUkahFYqAERU0uehk6ajW48dI5+bwkkpwy4Nv8da+J4oi2f36hvXjmTN
GUbcYVDldrae5bs6ri8CqASJSXhsMufhXKbRVit1n7Kofad3ld9EPGbwLnJKQrCrTIsx0Eqxc1jT
GVohTarLgJ2r4XRZ5EPFsJkzaEblw0jAKLAaMIYdxVIgMHXmEyAK65T/jvDPeLIPT6gAWEgq46Ew
5bPg1BYwaKDrx4MHWAYUZXQArcA8SsFeEC1gHEVnMcKowDtak1NCEm5r+pMwec2dN7GrSiR2WG6O
D6UGFNvUvxctu9iwB5Q53hYjp5ReudfXKrs5zx77MgIKpeu83032uUSHqYDEtEsGjUEMU00fpxdT
9t8oC5UnNbCG9dzVD4M4YjygcN1g6lpJtsDDSTnxMNQ6vCTX6vvshHyVFzcMKXuQvOgP2bBidxbG
F0Wfrt7T+aRJ6lSScTR8aeGN0vRnK0o+HWvcFBkm3HreGTbec4dU2OqgXKg34iR1W14b2oUbDt7A
RIOon3+bgmKLvPpOmMzA2FHUYLtmazzYHQROI8ZlU6mz8OmfSPv7kf5pr+4YazQz88fBRhjQy21N
7wIP3ZrzoXpfCbi382rS/UCPJg1iqcUMU+87rEaU1sDO4hog7fegtCAZw4lAWJ8N867hilymcUv7
p/Qnlov+gN2UpckuMsYNaLxjNSTbiCtQOIp6JLNNt+AC3trmk1OfK9lUPqmCOtCxhVhRhuJGnAGP
8GNkICopJaOKQqLLLlOoiWwvVvaEAfdSGDNG0NUpBGFGOzFw6WbpuFPN9l5PONYIUS9k5R6Qbdkt
0FAZzFxNI6Akdg5c+aHTUl/Z66M3psNTC58a4ymmJlR2nIa83mbO4bws6f2yrtInx36vJdZ321OH
ZUfMo5P5lrZzQFszUCR9OsBgQdgPW7dfaDpQWW1pjfkQGslLaCJOzfZxdXBXze3Csa4f9otZC2BU
zUMaUY5B6zNGM6W7dNCl0qohcxlqRCJbWLcC36DHTE+UuHW5kY3gmGuyjytFB2ymyRwoaJpWCcvU
GguqFfCic4+YJaIIatYNIHjDkDXNc64NvpN+yQzX/DhRB5M7Y4t/NlfZ2hV036j8DuNEpwZrTrZA
SwgkvIz3O/YLkL3S5VGmPUA1vDhpPgct4DIPVNLRzJhL2nb5pavOHRc5ZqGWe7OJR8cbcjakRQ4x
jt4kt+eLgxM8LeFrCYqzsFhYzg42E8Xw3AUp5yioXeTub4bqfrWtzaiFvTdQHcJAzhVcFBRACHNP
YOqqxvY3U8iCQ44GrJDWA3aDMMIUm5KNIWP41UzL62fe8FpJuLHao1euecNLSp90jjKUATOpN/kU
WMUuYaW1oYH5btB+lS2rl4R1uFemEIdohMUuOPpGYyC4cCFYZvnaz1+5Vm7AT8cvZTZc66H4AUSl
vuDsp+svjH6tFbAezroVRooJNE3bHKAoPQqnvU/LV8LjT2VROUHemYfBHtUDbaaeZUwKvpHoqcIg
LIfmm1EYczNQXMuoronOAoxiY3JV6YTKP1ARMEz6oeCzwapewP5d4ldrWg+Zoyg7FdYGHrYs3UxW
0+9USsYQ1OZ9USODKM7Ni0ZzGgQ+FTiR/dzqe1A0Ix5TfM2EHsassvid8y0c8EesDn7pdPcdqmWC
Y4wRj+B3hUoAGunebFk3CHZ+OJ9RJgtJ3Hmd4etnT/FsCYZvdDOLWrRYEyivNhezplyNmlNxq47b
br3Iue02Np7M/2LvPJYkR7Is+yvzAygBUbCtmQHGzWk4iQ3Eg4FDwaHA1/eBpUhPVUpNl/R+apEl
menhaQaiqu+9e8+9xA1aWJ1sNVon5K9CVMrL7DFuKSRaYC9YQd7oJZ07vvg2JVx424sDPCHmTNqc
H83M/NKN+TrL4sOxuvdxJCrPdKctgloGA7VD4AaHvC2Z8AQMSz53roZmo3NafF9PdGbEjjcN7TV6
tGu+UJISuVxU3yYgoLBfX+0EcnWTNi9TzICIOdjGH5wxKAf/tegmzG9Zf17SKuCd40WR0Pqrnkxf
C4+Ezg5iGAN8bZDr67zqe3UPAtPo2VSopdtxlp9a8ulDMdoIP/8ocsLkSxf0Yz1UV9+P7X26foza
BqM4mwVCJC358Orlp+zpa6mSAsxj0aqNt9Ifpp2XIoOeP6YB+IA5tb90Lb6YazTLwiFkI8sx5Gyt
nUcTuy+jEQKA4PZSWacTx2JTV6AuoyS0SADZaN7ibHVCFg599FJ7xh+anTXpRg+GQb+5qsU1Ahmz
xARGGbDydgKE8yRG65qUH6lWnAB5GbsC58x+XOgQjhapoQVZWygaHaY929qbDmnht4xQY3PrZf6R
ndraZab/6XTeD9tyd4Av3wUNEr1HatjY415mkKSlod5IZCH/ec1jQmK2ySnnAW+ZOKsZJLbvomQV
K8ar7DH6x2ZvbiGYoaYFdXZQJKtttIFndlhMVNBMmfeOSWi2I4dgNiL9YUbFHDuTvOZVzkl9fpA2
mzznW81FCUPYJc2p/rkx/VM/rizCRNADs+WzwCF5cGUuQsfLP9IB60Ubgw73+2fg8zma4RTGZ6a9
NK62NeZuwsFRY0SIxTZRMa9PCeavAQixGUb1gFW6DyL9gwwznE9aPtLXiuJt21qfBBB6JDgWDnPa
jvoyQwmREOvtwv5yGo53BF1vk8Q6LR0HOuhoyFtB4zJ+ZvqPuUbLz/Tt4Keii59cVva6BNqtlYiY
aO5jc/V2btflNGmxDUVGF4qciI04wgpfkiBCz7YPa2O09qJXuDUSATYy1n8nNE2QUUNtaNMZPVnU
fKro1s7ZZz15507vnl2P7rHZIDyZJn8ztsmWY2AFzsUxthJTkE31Rb+sgZ2dLmCeCaXkBhkhAWpf
i84PSs4OA2DUneEb5CEJYHmN3CQJ/VHDAZqf2CULv3pysDOeFmdkOl6mpLX3xOq4U71pinln4Sbc
L4P3DqWAJoowu+IpptNLyWZdYptQ1JZwrOTdSX4WPYLxJGUMqpWvmSc/kgifSh2ioN45Yl1azZyI
El1jC03XMnbRv5UM1rf94k0XPbn5qtL3+SxDavHu7HuKc138NTIB2aRiNneuMz8PibWHuvmkUr6F
Il1RXYWfvGXP41Cr50R9I2gMufsM7aZg+93YtdnuJC/allCniy+namu46q03V0DZWHJIyEm/yrDt
YUGT2w6YA2wKkiZwyW5ASn4t1a+uYK2Yep761ONk7CNkLHGKdNCT9LSqQPwJYwtv49K01WtDoHfg
5HzdNl3CnoTWA3TYY4cToaLzEIAK8PbUEMZBK5E9Tdr4ViUS3foU2btINDcSuxaWd4FWP42ORUs1
4eHd66pOAL4WgT23+9lfd79Gf4+VQdPd8cM0K7IgMyvMiCMKbyMyHtEK/o4yQBJoxS74hZJwnIxf
tu8yDCkxTkSJljFBpLG0zODGLWjqnnzK+5GXGyOJTaERdinWph4FjSx48a34R27HvCmJ+7Zw5LVG
NWAMrCRnR6Jzwf+DFkj1H1KH3AoG/EDyzAkRFAU9Ao1a7zP0ylno6r46di4dBxIVwgqv1aY1u37f
ociQKScOfRouULpJRWVms3LLh/6XPqhoV6vVxEkIx9wzOqN05HouNTgLyTJc2oQMMuySxmPntArR
lQYDRNdP9l3hJEH/wglEg+CxDdvN9zKZTx4kkR0owMPQywVVibwMFnmNpqJBGws8UhVPUx4zPUl8
WoCVc9Wcfjzn+XcwI5yIh2bZNpmr76kaME3rTwCXLoVGg8icRoicSLOPiEapfVpyuYbf1gjktSP8
xgAuGcauMfA4Dky80u5REzznnB7mAWtLXRXXomr9c5fWB5VPexKoPYqApDtb6NCUyo5zbpFEjWiR
uz2++M6I52Eq9YtcbgJPwnaYqkcHwVngIpL3GSiFneX/wYAajKnxm9dws8yKmX6ca+cVicmDux8F
6kqkAJ+xxxZKfgA2rfitospwEkKVdMCogORq1p7spxcDwkHnzEVyBdBBbFUTzy8Av5mdjMg0mTX7
KSUnwut+Fjz3sIcHtFROnEBGeUGlQFp4VdF+a+hdwMNEyfHdbVJjz47kU2dVdFSc+LvVE2nAjkgn
cAwaj5lzZ9ifOrFFWy8Z9EBAF0P44EdPpKy4U4sLOiJ1bcIJtzOV/y11EDCZgLBqYsFLB3tLBFTY
X3jpePa++f1ckUIERnKJWk7IjstQy6d887yKM5tefhpdQth3+WuJpu7QtU9eVd3aifAmEmQ533fW
kdDB17Z0yV63W85ZSQm0O6cvqYw/1fzQ6ZWD+Jduq2ugsgXkiy647cVmMkoMuAQ6biCK4tyrnd2k
+Qg/evlAr6zbuIPv79zvmsWgE3LHjH9ieuX4fmWgYG0+OcRClqY295VdbTXMd7Mqd3kz7P2Essaj
4ckD52ygOWIsS8n3LGMLI23tBJ2WPURDRaeCC7adWw2XmYcOamgjrg/nxMUdjX1+nIr0G/v9oe9M
65rpzPQkywLOT7aCqjtoPbgH5Y2nugZ5a3Um4Smd+32eiOQo0cRsG/GTWGZ83GVCCGJ3ZNT9Fc0q
P8Eb/7SKptzZTBjTinwcTjbbeKne6gJ5AFVBkMw4h3VHfUw0OdBElz/jnho1T4n6qKavHkgRGxUH
DJ22VFAi4Yy7IyhDjM5jy+QUbQuk0/jroNvi03IV2AN3JZI6jLPHntAqrYXpNpG2IbKfK95qz9O8
w+gckw8P+3QidC7ECD5taskJyC99DpQZUwcb+R2bNlKI0iUmFpVRWxP/lndMQAnp+qLUPEK8Iz65
SM/aWKHichA5WTPqBqYFdHtw/cTdk5pynUkMyjChDflWl9GLn6cBk+5lx4A1hqWD6GIqXjjJeVc/
Dywvs8JlNsh0Kz4jAqZ2k82ewjIynCgU4wBJkD7+KQTRg5WuP4FcZHZoA8Sq6p07xtkL+O6jnhMo
2GJ9k27zTh4npFrHO4q2Zu8npUpMwwZCNnyhSe0QoOwNF4chw64smL30WnmTFXJ9rkas0TxaDzXC
w5JIei3YHa8FXNCUv9Nx/iLG8cgYAGm22/zxJZGckjRZ0gO4HDpJOVb+4UYa0gU080y9WM9/02p9
aafoC03IFSpAt0cJjS5vXt5SshP3tZF+JrpxcsoSnVOJms3VzCBxbSLMI0qVVCTf3Lr5UsBxdziV
iINK33QB7bv0E7zHlgYICFDk9Gk6y1nU5fswNxelJN2AhEaNZf9ibohevd63rsE0V6faLBxCBaOO
jdZz7Dfv0HWD4L1ob3qFAMss34rZiENJIcpjZUBVJvCNyUXY5n2/d0taipKlQMBqBaRkHODU2juV
9vtpRtMjbfvnLOILLUxFQAY555adDoFgzyUN9UeDgXa/tP5HXdk46f2yeAMiFHUqwztE9ouas3cS
ijMgRRRZReRtJ/rcW8hLDEwzJH0a/450QL9LEZbJ5ruR/lCC9ZZ8kG0JqMAqSihGCX9whOm9+Eq7
ORmdprH71mPs2EyyrEIoL3tcG7yrHvbg0vS+9WTFkwayPAtGd6ylDDzw2bed8dav4TvdvkzgeyuT
stZpsaGbFREFzPNWmi2vceYQWkTWGEsEZVBFKliGxyOumXykNhWoNWVlAAIc3EoeDs1ANo7Z7x1s
l0NjttsGJByJqps6zdzzYCShXefm0f4ysVOiSmItnVT6Nbu0dBtNMVklSblfkNVENmVkjZsuK/wq
yMdVMJ3saavZGF4UuXZVgHzI3GUtyg+V0pvXstNo1Q8Dc0OgvsmFXG3OxUl6zozWI+alAGcLT0yf
kq0sYaXUdfQ7XdI50FF/4lHPwoVsAlaorNhFjGA2I3QBlqaZWLeoeFhqNn3HZ2QXSyoRd9xmJoFf
Xucw2qrQIpBV3OQamSTJeDYKj6a4x9Q9ZTaKrGthf+LYh8SY5kZ1MuPip4mlHWz0svbAomNU0YFz
F/1LlcnWGXEzx3H8qVs9WWF8WpARaXwobEWNQUyEOek+px4KDXHQbLhhFqTmre+y3kc0A0WTPrd6
chg5MaCl1ZgmDc7XbA1v6PrO1vRqtWZ28ewJbaRA7E7oJ56Y0AMeiHKjdQLkoidAIQk+6YxoaI92
kyRCmiFM+a6jpt8x6is3U2SdWKPRX1lae+Fu8i3bogrQVCETozEYLekYSE3kIcJLFicRv8iUdjQx
78hWRv+BlPvz3Oh1KIqOM9hElwaNV3RmWP5ngchzN474jXpQWIge4P73Ww3ZWcC4ftpB4iLGQfYZ
EZoHqGZ7wjzMp/4alwR4uumfYrHlbSKk1x7NV01a9jlTw7oEDggCUjNFTHiEnWBvQLuV19aqX5t0
NY9PZrPvY0lxnff269CaAXGF3OZ3e2FjirGq9qbVMvig/BwSeb3/7P2TkiKHeyZBxzQK5mgpbwaC
pU1M4t+RqQjcBvaAHZK5rTEotBQJioF+upodivBGqek4+jFZUH5+8Uj5KztXO2r9wigQj5JQA233
YdbPfnIqqqF/ht+8vduxXKQN22ZJslMd46Tuk+7YGvMv7KT+SZuonIRbBW2FMEqrBFy/1a+FSxSx
mRm/O2vvOx2UCPyBZk+Z09VCk8yhfHa7Sxk3O2LaENo4iLiQOsj4lT8l9gmCR8442fLSltX1I8ek
chsTYhRlX5Sbvk+zVRLG145ptyroDEufPcHKey6HVO3pdTKopPeIdI+jTFdG4oK2rdriid3KWXk7
ieRzl9Ek3eXJ8Gj0ZHs44publcVeU2dLKec6R0kdqClrg85ol60pOhIAx5LMotXrVo8fBi8ORIbW
Drsp+wmR4DI0FkT8fPmuUX+dcUYc9TJ7IUXQPpcAGJ7SEqpH0xePddunewJc61MelQgJUv2GgQpI
uKjFPiZzybe64thUkc/wUxztpha3iESNQRtMjnewCalJgkrHM3H3vVUChQY/fq0Kb+f3Xb7x2yX+
0FEXGVZG3BNrUG0aF1nxtZ3Wro6lN4UwoMqwGoxmFws/25uI686VqaPOlf6+Ioq7NBBpSMaGA+p+
9EOVFiZk3CBlB5IfMRnh4vlYatsvReN/8mn6tTr3gwNPL7rl2C42b2rX79iPrJtBeLqd6s5JI9mD
9mrRh7qin274LgegQmfntxW23XXtt6Is1LDyIyKmHUxBGeNppuSTvfV7acYSLeIkj/bq+ZttRmq9
KY6NGhCjaJYTzL6qP8EqLru0YMbZsHx24yARrCMC5vWl9LODynfKoF8vKKQcnGd2bYVVOn6/e7qg
xsijlsWnbmGHyUQUPw8trEx7So+NlWFzgL22c5uhPmb6I+slohib1VcamLOFYf+8/2LV0jyRjlQw
kGsV9FjYNlHlz3vyMwXBZuDVofEGc8YWWYJV46QyAXyZeSNSgsV2lqUOBcbLDZgkUiYtCC3U44O2
OBeZRrsxZfpo0DU6orh0N7UzqsCujZO0ZXYVqz0S3ggauTlnKbFL7xirKKDX8TySPItD+QvrYv5s
m3KnKcrNOOoLgoVa9VhBumErR/Mr2mdfMu2/WxgjRss0IuND27Iee30ZqvVdJ+qU5/tB0tIPZiUb
mCKZPGhNfdHZh7e21Yzn0hcNTTgfd2FsHwz0yVnJvEwbMv5xquYLgT/h4qRMMIv82dFEuSXMTV/F
QjMQnNG4CfqjMjaHmzMwvk9zcaPVGxCX5D7xHJ/itYs3j0isVGbzmZrs15K7BnB4nq7F78QmGSNn
p9XlcHQLH97m9FhCR7nFRkyTrEASXgvSqtcfb5RAGJ2YwS+Nh+48DFCT5ULlrPxne6Kh46Zvkmyz
o6YRoafJhj22GB7dzjYvoiWou0IaQzoJ0R7xZJ+KqTmnGeNHRGndVvg8IQQDTWS0JjplEXFRFiqL
3itF6DXzqzV3P2ReUQFGnzlT6b8Mcf/fsv0fsMoC0+n/27L90qb/5/JV5f/q2OaP/L6TlT3jH95f
fmzM0H9ZtV3/Hw6mRqDKnv2Xi/u/rdr+PzwLF7au267jemjM/q9V2/4HzEab1ppFO8Y3iCn+31i1
zdW6+E8eS4FdF2aRrpu6sEwBrutfvaAsjTYqfk0FvtTPHZ65gzkm4tjZaF0Hmju0E/K1ZElevYje
MjvlDnmC2Fb56AS55odEpPt71RED7qO9F/VDQ8TL+veDbM1tm5jtqaNQNbX68Z8u77+xU4u/eYLX
j25YpktHefXomuJvFEmS72YURkIFAJDN7UyGVD4OD/g8qo21+pqrMuadtRnsL53ASUBbDYX8W223
HHuHmoaSWby2dOT2pk/tQLwxHciaTase+GdR9LtORvWYamm1nxY8WOv3N4eGySmh8Ixjm50Ew8G4
mrA+j8KQIf60uldMxLa5rEOncLmkL9GCBqe0+zV6rEbcqKnvZRm/mD2ctGHtqK/Xe2UaVeX0aHQO
pQNB3//BxGr+DZX418XC86vjbvXRVa4W13/ynneEW/qZOaigG9AMjbn7AiMqO05t/zo5ukJmP5Fe
5WPdWA+WtZ/eJqY6u2j9KFBWEIfcL2nifiOB8o+vBoB4685nz/yA0Wt/pPeJWVockPb8pE/rbMfS
sHd0SuzN/3zfzb95p+9fxeej8D/j39jo84xJjdZbU0BAn31e3JPb2v3zqJf+fik1bpRJl78cJEk3
UGQ4sLn7qi7HpxYA32qqhnkTOFqVw99OnV3baIJ6pEJIVdNGyXdVmWRHAMrmAUkoApoi1BOqa0PL
41B1fjC67nhmMpn8h+/1dyrq+r0s1LZY3em00rP9OzUh7zynb7G/OsTlErGKvKoH68RTl3AOMTDS
MuYzL0Yz5xcNGhR4wxojlKMfWqHPzCe5Hf2YjXvwjf8BXYDUcP2v/8tCQX8XCKZgyWLBMv2/vW1G
lqnOYVsGNTk7oV0OJ5RAMzGNxGe3zr6b4uJNucvBYyS6y7rse5ID3+Hs1RxjqzB+UIHmhyZNryKh
o+pWhb9vWzSdFHrXingpjg3dQ5fZZzVL78EZmHsbqf3Wdj02pHpYdnqePJfZyHs1xaeSoPM4Hm9D
bV1sMXVPxRqdbMYPlq25O844cte7MO4Qdvlh4qF1AiJdl9OPymGKXbYZR2IZmYfO5rg0GTOUzSmV
G9dL05tFbYOjfA25Q9ZnWOMCimiEfNX4jJQY7rj44CQyTKP8MaYcyIrCN06L8QdSNWwEdz4TRkT2
oA2dhwOJwIBNfl9iCSpC0Vohpw5rKxSZvX3dByWeANrqFFpOUc8HZ9VKNCSRkAoX/4gHNvGW/64k
6ZjuqnYknbfc9eg7touqgqVp6sfBGL5oNTx2hUZeZF3+htyuEcHuleGI/AGoFZKeqrxWKi23DrB6
XFocqkkfoSsffcSDYR5irXxJmmUmj43CcYCx4PdmyAaksxZYZ3CQ/oPlj3/dADTAL6be1cHUPdta
y66AmWLy+KwZJEgGdIwCNILJdzxKyYlfom3MvD7eqx4K8TWb0bmkTv8sPSn2/ayJfb6ABlXRnhTP
iNhnT4ZNi3wtrztEQ0LTD/6atIZ4pt1EFsZho56e6XcFsyvEJcNxe8JTjKBKxQQ5jx+T3Y43oNlg
6tbnJ25uU/yBVyR9MigROYFFZ3W8v1qseVjv+prQeaTkaoloiNqTHyifiV4kXpe05JQ+joz6G36z
qR6ndPDRi63Gl5oFop9UuU+s4bNIyy+nsuUWtDYi1fV7as31/tNrdTY4IsPwGEM0TI2DW09qizEr
esrrdm8KxwXsi3H8/pncdOD6DTEbSl8furrla7SOtkvBo581bJ0F+H6wVwvkd9f9bdYEjMwErV2Z
qO01ZMg/Oss42EUjEaC37cml7/uWJfg0Z1ONZ83/GbVyOuUNdZVVohsylmm6OAoPmB9n/V6P2/al
s/U/It+7GsXBPGAeiUqOuGTGIfOHFYsFbY0vBXpIeBKkuIhhT6p1u7pf1LWs0WrMxdjCX6RO1x3t
OtQdlv4Wn2Za990exqQMpzEnfH5El58LAYsTezzxwRoEk5JZ+iydCzdWPZI78L0ujeVs0CND2jJ/
iVIwoJP56xynn3Mbi6M2cM2WOB/w6fW4gMRAV60pmQbgKsuqZsIyhfSEuFsef3t8V5k2haSck0RK
pOzDon6Jft6RM2se4SjRSsjmn/fnlV/36ouh393vDBpA1p+1ekchQQ9AHyF19f42kjwb7JusEbwV
hmRs4BHuNwRjAiRBAiGgQb4+iAtDer3tXtOMDx3DQcumaP1/EtYz1GV9S18Dbxjrvj7Hj7gRiHwk
gk+PjmNfPqFaIAynrV/10TLOvaLc19vhIqPkvNTtK27Nek/a5LDNYszP90+8xAMUTAlSDHDBaZi6
/jQl8k0MfvOQ+vWDkSCwc/DpI9VR33THTq6O+1jwJAHS83/yyZytY0tjp4bJ26aqEkfXnBokYOVL
zYEnNFr0uraejWdGK9uS23xNnCHEG1zv+QuqYVSqM80x4U19OJaUeKDJvk20IKxmMr8DegxzGAVn
wzatI8qP77hvE/bmidPWVNfhtG7sGaEwU9lop/t1LxqnC1IfAmONSDTT1Xy6I0LQD9dhrKU2kXLO
9X4L6madY5TRrR+aOlSEhO5Ho8tCxisu4zLEEtEN8yQkj8x/zyNpHJikrhwEJI8lg4C9spHLOcMH
zZw7bPRJqxncmxMZi5puPd0vspdYP6OmS7hbnAULZOlIshL3wi6K2oKygN53zBHUHY990awxy8Zz
VvYWt4g+CSKBbcxRfxMr2d+khGRGLMdKlBD1dc7SihdLqR3pUwuiDJcEbLqjByGxkGtp3AY1DqFl
iMOoW6rDQmTSjjRXWmSFupFq+KMvvFWLUlZfUfrLNgyU3pWBBm/J+q3bgrXs8kInRXDJn5n0PaCO
Tz8wZRwHB+NV1sUaUcjDcjNLesRZZATINmbMDyMn2wZZlu4eDZgwz3SzR3BmC+OXtR+FKOq56N36
ZDfjc64lB/or4gGvN9J9s2z2hd8ljOhshZCp+eVZPMbuQqSQhyJngyr9/pIxy6OTg7TqrTKnq5vl
QCXy9rXoMZkbytJ3A3KSHckn3obM+eFizeN7YqfOZ54mVxCCTOOa9pcsGdBhh99rpqPeO8CUVrFM
rxPdE3RszReYxvSN+2gFtUxfY69K93Y0Tw9dq2ExaBfvBsJC3xbOd3PWsp9wgRvk+8ympqUDAl6z
+thNth9arpeL8jW0evGZKmaMWVleswbv4jCWr8j6jYPZRtXei/0vc8ntM6HtGBZ0x38jPrFQvPvk
SeRvjg2JYZHltcahSEQgjXWTeA0AG/0+qap877ND7DoWOEoVcRF97e+7FiTeUPGUlSSdCI9nmKDc
6CkeEfaVXVuH3Gb3SPPF4HVv5Tlh/+0BfOCJt/cD4Ixb3zQjaKee99PZTiPTJm35jJkJnyMUI6yu
fEmGf5SKJmHFRF20oRDj41AMp9RCm5qXl/u7qszhqyd0NHAwUh/GPmOB03Y0JJajSoFVpAsaMs1m
dhG31RMETUzfiHN56L0nNq5Q5g3/aqojYKXumU4t5ShhMXM2slIlLOXswoBuUu0Rmy/DeSTqrF11
WJh1TTO2frs3DX17uLYxnPOeWkRoJP7qnvu9IWcGUHxym7So2sVwjXsxWUdNMnTRsu50P2whrnmW
rayOzSCYpqgGVfo4H0XCPtW7TxUD+6PN1aSmXM/kuQxscoSwS3c/NF9eCEtfDXbVxrFatAm0OB1y
3t3liaAVmAta06I0wfIK3iycWNufqtIACdIUf+TcrAzg5BzXdjjw8r7IxH7whqKCzzVWu/v6Zs86
mte5dq94gj8dUtlDwNRJ6JPg+uQ17UO1/vJsrh3uqNHcNIf/Kp1vqA/S+2ZnxOPkthdtq4jkZRQ8
48PQEavX16jQOQvuI6N9cEbG1RLT3baZXFwavQmHsENF59GfD2RSio1lMAjlvFsZrX2mQXlycLEf
ipEmGvCA/rnI7HZHpk9bw/Gw3OYxtpoVSY7ODO5z242PBPsgfHajtwHx7EPei9PcO7dYp2MARRRc
scsslWEUc+S5+8XxA0z0wtqyGM37Mkti52X/mznTc2srcSIRCv89Iv89ycmsvMYnUTkWo0GP44mp
A7WotSjQPfvodwYJKs7IY2PmBljlQXuSKfgfEb8x+WUJEcOHLlB11bqngW/QLlZuIz+2tRhbl4Bp
JOtqzzgbM4qUYHlmaoh1Z4mMcYbxEakwUULfyiZOAwUkGjl+8Q1GkBZHQdLo8VWZzLYxMjgHsWgY
1DvbQWXIHy4iuO30jwk4dS0GQnGtX7sa9G4lbLKLeXZbdBpLlTCgHo1jU7QGzka+J+2IABo09kWY
4DbV7P0liFOHXqtH93pcqwhGuNCQ0hSuUjvED45fHUWUty9Isg7VAoYnrjF46VbOoLOyysDoTVK+
Pe2p6vrmLLwfciRdV8ruxeqj65zr5WNvXom4WzbNWvsIP9ro/pQRNFVArnaskzMju3IxwKdmkd7U
FO86b3KPGDc2dV7fcHMKgOmeRz/2tW+7cu+tm/KY29+g/XoHdAnFyZRh6lgFrXOnPiZG+Yyb7F3v
um9KNdktghxObNxvzgt2YJbja1pE+hPhOh/tkiCdzYur0QDWjzSx4NznV9jokTe+TJdzDI4Xg6Nt
EeZKmEHmRD8ZU7j46bqH1vLcy+T/AUdgbFtJOKscLO9YVPnnIvThVPYAZ3GE7nvVIkeZsvSvrs+9
hJSei5ct04EfYS5Zs2e3uNq8K+/WfnBOBApVH7BXLeTLJADoC+ITw69/jHgLIt0jsDuLnBesqU+x
KESA60uGI9rEywCrapvqP1tDqM+RXIFNWxlqlZPMIWxHjWhsQ20ZSLso8RKaTTqHnkmqGuUvw25I
td/vfZw0E0QKe90VY0vQJSQQjAPrVdJzUjFM62KwQ17uTZEupuQxmOpCDfEuBg8xW07Dqs2QdPGq
Q6W8z2aAU9FhlYzSGSdwI/RDbnUT0b+2CilGTVrTI++F44Syr9Q+630mbeLZLiv3YXACmI75Ths9
QOgN7uuoQVeW5CBxB8F7oERM0MKIC6cxLOSyeWpUHGEiHrfeejLnpj2INq+2dQTfBMXO42xmgagW
sfNyHDpeWqZb517X41jzCsQxzHycU0dZyUYpXIPxQ/RU9EseGEQyHYXiVD9NfihMehSTzcTV8Ir6
ZDYJ8cZlKGkvhabizGH3HKHAnD8SOVyHvuJI7ySoswXTnUXvDp7WF0SkmQYcNk6zMsM/NsUSi17U
1J/R+vNFbxyrvh6CfIkf+xKcS66zQ9te/8KI5NFD644ah3rDjKY61Pv4OYJMjKwRW7hyBn0j7ezb
/aDr5p9klTqnvw6ksiBHOH4Ct1sH9+lh73B6jBaGycxJOJ/Rz0E9zorOud6HoJL9UVp0vlerGNPf
HdqTD6wjb6Tkldv72bcC9r7hwZPQhCO4w5Ccd1qm2y96xXCzy/MFuNL8pbs+2vClIgUG4TtWpUut
Dyh3kz4s+1Ee6f6UG0vAIOD7G4ceJqgRM79GVvejHn2gNXoBr9cbz3wdhMMxQchjMv4GBHM/vyPJ
LwDnwRE6TElmIYX0fyozq/bN8KLNCQHVJSgog6725q911Fn3fsBv1YvWtc65a+rhBoNe35d9F6ZF
+74MuXp2wVU/5yUgoDqhZKw77Wz2Dmd/iwxE5i4USEXiD7jR8Ysj+J9vDkMlqoPVyqPi7NGSRrk3
kL9szGpgRozVNUinOb/G61868hxQKQs9GBI7O0+dgA1418fCT+JoleFN11Vcbxez07Z5a+mXJE6M
i8uunzuWfi1pAzzqoGQSgGx7RpcN9I4munmw329JhmFxooJE97VSm/S5x91tEkcROVhtsYfixmgY
+znWUUltOPfdEhDX5e1TA7Li/QaNAjVAF9kFIRxuGjjSeRy75fc0FNEjRwuYa2aM4rIp8WMOJFu4
dn+ZpjDSkvSGcI6Kx1xgczQEj9/f3cqpskBzOzBn9OIVpLrt9pgr7yFSbOaR95te4h/L5A929Ns3
sk6aUBc+nXRYEfevJqbHKLbLP4VlHWrE4496EdOD8VMHVtWTIUas0MrvSCxBIb8tdbq7Fdj7x4Fu
7yqOLy6Z2jZxP+5swQKmkL+i7sCfWRsuhgZClWyiRh49CUCL+nLXVFcPBfJNI97miR58sueAcssn
Pt3c1fpWTTRYY818ZJaiCOFmw69mezjgsj/RwdFYCubqeL+YAmUEgerFb7lM52JwDeyMqFAb4xU1
C9N0G7kbFukDR84ozMD6beccgKkNlfOzcG6T0qtrnrTPckTOU8zemv0zI9qwewNjBK+TMgg4sbxG
XSxtfLqPG9xoOCUp5/5i7W7WgFGacpwOrBdMf1f4wX+xdybLcSPblv0iPHPA0U4ZfR/sKU5gkphC
3/f4+reA0M2UeKuUVvOawIBQNlQQcBw/Z++1ESD9AOsP8U7J743cSJew+c2tVyFiypLeZItf/xXi
YluHLoretJLRftDjBXl9Po0pZhsVDYgl7mRnoTAB569yZolnZNDrzQZIG47NfB3CYA3VdHilB2m0
ol5MFc7a6LUzWJz84NlEU/RR42+rotI3xaSnqHLpLXOPOO55Sq1ZX+Z9OpuWq1aGH6KjYQzlz10R
k+QuiAfBMzw1kf2AHluJBuKuca3yQpflQDQ81Lfp3RG5FpE5tr8UYDPQphPA7oVQyBCjepSQyMQc
+gTzaOL/T0b/ZTKqTujW//todJd+ZOlfWAR+S52d/6XbcBSI7v/wWqMRwrJs2Uwf/jMjdYz/4WnS
qHksXZCVJplP/h1XZ9qwlMkg4x2tMyDjX/oZV6fAs3ZQ4goGKWRTWjx9/y9D0vn//+vww7YFI1jH
xDRsW6rF1On36RnUaDVvanIUM69wNyyvMbvJ0D4hbIh+nqFSnIby4wG4WHrVZa/s6258mK9I15Jb
gqzTpaK79jIssF8jOhuuvsFBcXqiPiTkBEMhtW1UvxbhxCzQhuGBB6Vd6JSNbyTvfgv5r36ICL1f
ZRMyqnjOsveq4qNxmh9SrY1X1Y2+Vam4j4AgI2Gnd6M0ZX9oBcWua7XOukpkf695aIVFmJtvhue/
gP6IVmBqXOCILpPA2FSTZSkr9TDIRH2sI/o3Yze8R3pHoBCkq8PIxPBR+PWDMYzEsFPcuWu4s6+p
7KB91yHZL4LJgx1YGHqmz/JMI4rGRxk2+GcfzcjjIDP/0VNjgmekl0DAinx/pYRSbtJI90/zGQST
4Hb2z2e3M4/3cpHX/QL45bCOWmd4T8PvoQ5sAAlcRjQaHyPXPgK6dzAOVTShIz0+KZkiAOdwRo7N
z7P5swGz6J1DY/8Iq8oJ2+iRdnHyVLKhQ2lbeIf5skoEze9az1YqQ4PJ2viSBkNEyZx57/OZ0pnK
l1/Oov7Fqr8EWlddvOkg3bi61IXSLYBnWKv5M9ACx1+erv/DZFy1p6n9L8M67ldrSlg0dOLxNJzg
n0aJuB9Lwrc8iqlAD7aJWpIzQnzpGNl4hyVBVw2RPgevzp8jQd5I0ifVvcjgtplJny3LRqkOXaFV
h3o6y0e2DnyTzOqmS1oAg4P3clgKrLQYsKrkWxIF5Vv+lNDGf/N6RuuiTdxNYCA3Jd++WfINkZBU
mls2rB3mC8+9D4auuqsQEz+4DUzDTHcevKjVdqPbyD12sp9n82f99Fk4fYZJieqRNszSLKZeiQ0/
tCyi8nVI6tfOiNx3BOLHHQaf6Ds652jZYLk9Ma0mJDXW0C+PZvL94dMfC3rrqyajkivz3AD9bqP9
dwKP/olSrOqcZiG9hPFOTYvyW5HJDTYmLDbx8IVB2aYfHf2ricALTbd06IPijaji3tg2+BpVqVQP
SkS7jrEyiOrpcj7kKj27cNjrbO7ozZuqfTRoszwHUInxIS1DIl53OfPOPXwdZ6lb32pkF9EpYtmg
dNPzJzd8l07uHxRIpFcZftfYXvwV6OpfTRolr+gPeYptP7nmUWjgEgOMQINeYPEHRRBOD/Sogh41
nTa/T2uN3kklP+JGty5UYD+Y6A1vZUUtwO11FwSdveuyFgSWprp7Qm3bnYJscJ9q7F81g70QA0zj
0XSUN+FFwTeRxJA4xsC59qbebk07xk3fOyfPGSvGDhwkSMaLbUO8mj6fr+bPs3yXjhbbJrLQXNi1
PHtq1T9500KZwZG5oJiC5kEIkdV2BnZhfk7hs5ODI2WtJrXV1o0hmbiFfNVQ5YMkScVyvrQ9VNZt
AWWoQXUM6arzV6IJ2i2DQSxa008VOlV3U/ThvU/OAwqyXYwaTg0X2lAm31Oyd3P6Hk+lw+goaGx/
1XUucT/6WB7nQ5w75dHoO/NfBByf1S5oHVTk2jbhAbrK9kj/9ArC2Jipaqv06y5RlW3i2tE+SZzH
FDvrQffNH7ZSbSBamR8gtb+pYyqeO4a667zrBoYmq3nBVVVn27eaf5nX4Lgqfoxjl7jcful9CV77
0c3d5J70HFqXjf8ooaFqTWieZSDipR3C604NTEusZ9o10wdGc0GpXeEQVlfopIAz1KOT4/XOhtQE
nYxHiyEL3bi4aQ5ub/CGqRsto8Xnp1frI6dmvtzOY0f+m2JBIrX6fQ20bN1C26SS3IKWaqbg/6J4
CbWq62HrZBsthlrqFppHbCB6PqUdQFpOh7IefyggHBfkwQUwoMQHWZAYazwmaEGG5Do0LHk/Miry
PGIXDhYLGppBkZ3pHeB0cQVi6qqt11Vdfx2pbs8RwO1ijIqjPi30FlHLcMfrYlvnMbzGvgDqCYSF
jMMuU7ZE7YbATfrhrYkQseca8qFJIruYZcFuqqbX+UzLeoptOwA00gRHtIL0pDtPfpnPwqGRX5jc
r/W+bI+GlmTnfpIz9GXwFk6vHN+p9VNR2QA6uvJUCFt7ToDr4TJnE53GLOAjats1vNm3+Q+ZCrP7
61pzMX2kdgJN62DGa9DH3alLfWKTVPNqW1AKUSiQedcGwdLlDln1sZKgrUmTY+/q+Jcl/ureqtqn
Utbp2bWKp/lqPoj+qJLk9OhBLEL4pLobpauzZVpl8WPaMam12QObG0ktU41Gu3dNVomAPCx29nb0
WmT9m8frZz9Kmrpj0F+cxiLRK/GTJers7DKQsrNrNcThSpd+C+yS1Is6F5v5jGGS2HTZFmL35LFn
pbB98SRGaV+t0VUeB/AIWeARteZF2ZkhZ3AMJNQvqQf5q5viO2F626zny5A+D/f4ySkG61sFXDYk
APNf3udzGsQvr3MEf/R6mb0KSdgL9/Sn4BCPllpqJURAIR6x6sdQUdtHUdnGwQiSbIE4BXcfII/Q
qZGkd6gSFvN1q2D4raR5bqXJP+c1NMHDzr5EFdQStbIPDkBRWsNexf4o/YaZO3tK+/59UDP3r0Fh
Ep0LeHGaqdM+todrPQDBHBu5rUXePrIOITIOx+Q7/AE6L8m7CPGBmEYqDj3VyWMvowfFdJVnWu1L
ZZTeya0jWvrMlNuFApF0g+lGPpcDhIA2UtSd0dt37PUceDAMTnw4uNgumPLNlzFevkvx+udK6bOW
jBAc29aloKLX0VqSb/17YW81lVN4ealtCNLp73Qth1fpVt+iprmdTJ+IjqFVVxBT+/efQ8Z77UsT
M94s6KibCP1gmvSnEVUCSZUuSONQItNFJPxXjYnte6vGzzSEq2e49y9lh2n+gRCwpxIO13tk4pvU
DbbDf/7b/fc7w0SwZdMCYhHEuaF++tsxfq0iRmTGBgYF04eqaU5eRciJ7Mfgu7cCvJVQJaUhQabR
eKoqvTm5AmDpwJaE/qBWK/I0VyWw7D70wUeelJuxiwyNaKmpR3ecsz8UT+YPtxQQGGgPPHHkgUxn
qai/3nYWVtkQAKGlhGqNrdktZfiXD5NqKXgv3ct4gG2QQ7A2mKyVaRS+TSBJLEPuQwyp75pp8nn0
8wD6OcrMgN/oqhFa8BZ0YDjiiGX0z1+c/UkVa9uWQKatSizNzqR7+/TA1coQhKoaMQiey7PUx5nM
C7Z5VnPASjzr19wwmmdCUh+5OZNL2QTOtNWZAGg+JDbRrGqj61BCRP1pPithW9+Vog/3PVoCoZdP
LTbYZ9t7UzylIGhWMRiHI7bAQQZXt47fBLTiXTJZhBS6h0fJBLwFs1Hd7him1TvfwtEnjVo+d1Iz
KZmqx7mzLEL/0OiVfwGiZ+7Ctuk3epUVD5gsLXBi+vi9gjycQmIDCZSiDsuz+vbfbUfzkoNDeer0
esQ15mqHbjAckFX+ojaq4MmMjOCpsIrvjY+6V61Ho0Ie4Mo1RWCzASMK12taUHM9IiwVcM6xzciM
G6Oo2FkO/peQOBn8IypVRKxqUJTJjExJ5tnj1pYsVuy6lN4uH0I4BRgLkyffg4Px51+vMf36/llP
sVZaOircSX1BR1GVn9dTHJ+uqTgCLY1dWXdRiZ/SnxYyL2geKt0q95jVqMqZiJ1qUdvrog4L/FHa
+IB8jjkJw3hytBVIu6MnIX/k+tnqPHR5ASpfHUGNp9neQ0Fz4pH3fDe9A/Eq8SLs42cLKPh5vkq8
PX/L7r4ohXXxpfVD80vrgZftEzA3IN6gBraQvBcKOAeQ3ta4+3SmtJVg8IcVXbdx2vErkM9VgRxL
NVO5SaIEzxYLqRG6wZqJZbFi0kWRXjDvEhpVa3YocDhdXKOt9n/+hhGr/9dXPG09DYNKlYeJ5s7v
C2uJZy73q9DCPm555144TNoCz37RooLyKc6NZQE3mB0l1VQgN5kgn6IRviAtT2vUO4F8ajdvlHBr
hWSdaEH/DDFK2dJZtZ/GTFkRGskWhbqIaaK/9tE+Laoul8+672oQ5oi+zOyGtr3BLY+0VAsEYDQd
nwT04WhNZYHuz2oMCxVAsdVE3rCTwhPiVaUEyI4XEq0D71snUPne+GZ7+kxrzctV1p4hW7WUGbiS
iCEKp8N89s8BKW+Bxy4Xq87s3KXj8Q7V7BCRXOp10fGXU+KWgVIw4aV+y+89L4tWHhb0W1fFGvSF
VWnmB+jEsx1l2VufY81mJ+gcsURHbLt4nMAjWfcVGpM7oJ/BNz11/1J81eAZ6qt90GcDIyCyXfKx
NvXtUGGtaXt3pE2f6KtiegXPl0rIZagCtwe6VmyLqePexANMD/ZH8EDoakEDj46tk7Azo2aLN1AV
x4trxg/F9MUD1xouuZM+eBYg9Lhvpvh2pzyUplbyE8TOFxdeM8xIGAx0jBnLJoAcm8Q94XV0rkFK
K2UuwNk8E9mJEPHTH+JtGt7/+bc6z9uZwWjex335wmbfPeuZHx5AbBH/HoXaNota6/DrGS3v24bn
9neIR6TKdRCoR34ccbSDlg1LqWWSOAfEV1u1AWkKgNM0jgAFoo2GtYGhY+U9jmX4Aihh2tCI4jGc
fq68C78aQ5Y9BK2jH8deE/DIENndfpFZM0NGgIuOalxtWBN7YhsrLFN+9vMsg8bt46tre7zqhhfC
IdXcaiOnM+Dn1aaS3RE4J6i/6Xbk7UsSe1/0h6ofuGVQeniRI0jg4WWcTZFcXoeged5zVMJzDpgs
0aU2tS6OIc7abeBVF90znoZ2FA+JK8K17LuUDrqMzl1kl0sXsPAmyUdnc/Qjp3svbDK/JVAKSN3V
ZT6Elvk+NUZpIwQMj1LnXGXji+ZDWQ2lNq4d27gkudbcQzDbztuL7Lcrkvia+zKytsakfWJX88ym
qDoEECsW9WD1b1ULxlN5h7yaYmlvqWxDRCK8i7keCu0r7tGEQtOlz5npP4hRWvudH4HrDLODm5c+
w0kfOCbA0R3xx/Xq9ksrddJamukXX02Hsg+KdVpWE9iZy4wVZ3J7kDBQk1oB0eGRXK7w6Ps/Gs2Q
53k5Qew1rG97WuG3JIQj9g5xsb+7ob9BdlO9sGPQoYHzOeoZNCwCxWnWDeU9e9ZlUnraeb7yGjZi
nZOCAOHR2ASKjR6+SxaWMTbaBUKrcUJYeutOkA21pkNH1Eie2ch+Mr3fhw1Q6QooUVVY0aM2jqvR
w+cMgI62KncQiSkoXJaAB7190ATDWxJQieWQFG9VnJYwdMwV7xEqjLscExuwzvTFgWF96t2246tt
sa4pXtnj6KyKkwKHzh0yQr3qviBjGMZZMC0O86HHJoESKVlXpjkcqxZsxnw3qI4nn1EWjufIbi7G
VCoX0B/Yj2IIbkuN6Zjb5NjnaQrOX0sLNPIeS8Ol6NPq2HaOt9Hjolw4g5ZcQ9HoC3yzHm67Kr3O
PQS+LTTlOVxZ1stnFK/vUkusjxrd30CP5kvjfunnshWJudjN70ojpkiRakZeuM2KIwJpkUk7laed
Nj57BTL2ULrDMbEfQZzzFE67XyEIDQj01kCAl6sX0aznH2n+GeZDhNvpz29T8/dWBnsUiykG9bvF
dEQ3VfVTOaq2lZVTVadorDr0ZQU1WK9DtpV1ddXmReq2oCFVsQiJ8f2TMx1iA8q2a8ljyuB0Ncyt
HtR6xh3OKbEcKg/RW+LnMJzGGgFHZqxUJF3HufcDfJx/xKeX2Sc0cLW6wMiLoH5HBs+w0KZf53xZ
T5fIz8qFUIxyJQpbLv1yCB7mM09NggfAT9VCVaE25R7vjOnmstU+uorRX7l2PKxut1nZQAhooBYd
O9vTz5he+f9EhnPMEbst4pGpsVScx9jKG3JFE3XDW1CHtG/ig9U15goZDI96aqcweSYjiaSkf9kW
GFPR8mvdaKO5siWbRRx5BluDadvwS0vJNJxEk7Gf7sHQ+Lzek5dOY9nRwYtnruXdmQS3sDGJvuZ5
xLdsu8WTbVmM1Vs2j66RqlsCqRcOGdJy0gjPvR+SHmFWjbmN1NdJLiamlXknaffRexon/racnhNd
VWIMFNPmSysNZTfQDWIon711iUcIWdNma0sz2LrzuSsoSmNnYJ9eun9VbiufXYsIoSbyf5BUp/1z
pbigO8y0q/ZlNwJNbSMY6VPJOB/aol7TgGoPf76b7Wn48M+3aLG50kifNAHg0JSDYPLpW1RbFYQF
rZVJfFAcEyzVRwtS0u0sJYQcB4YOoe0/H+VaSiB2CGYs8rzylPk5I+NpFzTq3o8YIyVf2oc/9RSN
RnrbTguGu/nSCZsWZFb7FQWkdXKhHJ7Q6zsDVf10mD9Fw4T/wpvwJLVVXWifOmZ0mdt3c/vMMO8B
Ohi7ysvr/WBOIM/5NMkznnMmc0usicd47OVXbgGQKaPz4Ub0o4c4Hp58K5Brm43svnBS5ezEZBA2
imLSY9R5LYQO4d7Dh6UV2H0aWMAxxjCwtaLfVGn8kCSKeYimQ6lHZcm+QydCzc/wC0XxsLWFof6y
WNql098+E/XVz0X1Nc1tJvud7b8FLtykGrvYoz/iUCC2yrsEQBo3SRGUBx/o1h5FpbP58296Duj8
9Ju2NPruusHgVHc+j6HCBIwmsKpgo2qNstHKVD5jqUJeJzperqo5HPR5DJCpJWP6EALqdKmMtJEU
Wu+gGmR+zasnZ5okFjB6drcmqd4b1roEI3Np+5G/Q0/nWgHfYhfuevCEeM7NYDlMowHYVj/CEnY/
MPvuQh4Vsik81C9oFpnbef3wIQhOGKqJtG563l7bzQ/f/MzNh7Az39CSNeskpFBH5VjQvzIHKPdI
gKzWzbU7uHAnGI7ctkTWnAS6EqfvjY6A3LojbxAtjiqscLhriDxbAGLDyz5+D1K0hWrUoVaTyddM
8xC6o0F8yfJ8Cj/Lu3vd0JO1DKv2JEvP2VqIGv4lYNX67ydRWpplENSMD9nSP7c52O4omhu10SbL
VW1ZTNukLFTRbzTW13CkPpwP8+dhRRjCi207D0qty9emp/gG1qUvm2m7n02gomIK7pqeywC6QmFK
5dVBx7z1KCzWquXdPmehOwfEB+zhfqnnYvQgoUSaOCdEIt6JyCsnINjPz+Y/NdIeienwUFKm7iyR
PxEFjbNMh+jWoTc5W1o/zWayvUGxQ+GrfWD58b8Bq03v4r5T75tQfcKgADkEb5cZD+l1jNKfhw7H
hJtb2lM0tKh5nNFezx05Qz10pLnhvevtjZiGdsQTK6ifFXc9X4a6MezEgLPXT5tdYwTBtxwIBIEB
YXouYJedy6giLbXxhn95qGaj5e8PFe8gOSsiyMZlFf39JYQUldYLyOINuVLReQaGOKUHeEAQz3J7
PqASvHupxIox7UxKJ//etE/5VHt2U1lVoORbRBIGs8SEHGDMONEtIgd2MjErBiGxlasZB0tFAh1W
ZXBvV2q9c8ml7wRdur4bs1c4+NVSpGT78QXkr3ndv3dlLi4GivZlj0Z0HQQifHAKv2fM4NW7+XI+
DDVbY4i4VyuZGHA4X1a5O3qn+TAw8TvRl+kOdh0F57iOjUcE39ydvmusFaOJHxD8JxvLKrSNh5yc
MqR6cdGX3SmalVyKYMShNQJCN7i9X7WYtMhGz6qzOY1GWiw250KKa5lmlDLT1fw5ZR5tqDpuNmnl
mFfT9lbzKxBxgP7YZUTJpVky5Zk46rqSCWpHdXyICvMrDb30PBe3uQSNNTLn8j3jTXwb4HN8dcqu
WWmj0u/9wuofHPpGf15h5ec2C2WhLnRDE1KAEKAk+f1m6HzDL6ngsn3uyyvuNnhPhqq9eiXcFg/M
yCUbrQCgaBjfQRIEOdg3uGyng8yM6tLFxIVKrw0xEjYEFdOtnA+d2fQniul6I5vS3JUd6vNcNRXU
vO2wNxP9IVP68VwyKrLQo/oL30rKXZMTdr0t7HG8prLpQPAgcyunBsM/l3MBMiNR/vxNqNrvmgfb
dBiOGjoSMJtngnHJp6+ibtSY78lpsYLh4Dp0ZgjNj+UMLT4hmexkMI6QJU9IFAwxwG1UVbke7ztF
hdGiEzMjB/LooG+8mKqsDwy5D/YsxE8Snf2/kx7q1Hqd9yXzDsXP+AhF7atreMMujVPGcqwPO2Le
vze4/K99SZ94nA5Bh8pai80T9Ni92gXBJatALsC6CgC9atmJOFlz6Yuz1iEF76YXV5gSHqErrYB+
Y2Os9SffnGlGCBtF/PLz7K8b20ZCJ3yM3Pzd8BmVT8SJpVs2pH0VxktA9LEfR/wHc2bZTcYLSRUn
ZOc/yB6Sz/l01XM1V/RRPGHuuYFhRKkHo8IQD8reWIbChhyrOw5a/SLbxfjEH1pXeQgryyN3E7ue
Pu3oKsxB2aZ3s5QmKIkIbDIYCUZ3PAs0M6aDXrjBvmzNhzCKop1hgrAMIeWtbUZcKzsWYmF0Sn+W
atcTWZjeBzWTQzMtRsICLQJ0fI29WlG1+8jLu1UvJZuDtD5Edv+1EaSmqCDHlkWVk2TjlPt2uosd
8s42s7CysQ1gRaipT3bi5kd7YHxVhMPKNMnlsSJj7RTjeAFe7J28pn/XQADw5Ij8MIsMrC9FUhX/
spgjZPutGOaupQimEY28TWPeYH/mMpRaJxuL1sQ+zwlYqORw4BVGlysA4NnmudhLs7GuRRo/eb27
TgjmOcwrVilVomeyKofkGMfWqc0ZrA219dGbU0p1GsVP7NphClNFhaK7zmeR6mMhdAnkVHUvAIwV
a0uthKJEFoB9B2bPOblWA1tPpNWjNXT6BsKgC2ibKm6NcLkl12t0jpEc1oJh3zbTw3wl2hE95jiV
VsQ3vLpajX47h0GzcjXWHpNuTRA1Z6NO9TNYJf12ZisxMSJlt9FR7NeOi9FHFw9oxLTn6aq2K/Ew
35PTFVPRjY2Kpbd5KLXW1J5F7WPrAfsRWe4BF3mKOdpnaY+RF0Q0gJJxtM6RQuhtCBbhqHc2X5SN
dmQjrDJD2NG98dzr2z44q7aef4nwcOQU3qt62iDxNcES76OtlijZsdTzj/kHa/XOOU1Xmurbd63a
0GExgwquWwSI2XHSYOeZvnPFLo4y2Z8y7+hvHUtVI89MGOF2/q/Ml5E/rBm/BeNLVtBI6pDcCfYf
h87u+xyHsMbL1od+yzHgzVMJ9dyGdnJlNUFugB6KKA0uR6lRscyAKwMDA1jspltVkTbskl5XX3rA
dhgOhncjJ+NrQmmps2SrD5EjF0Pvv8ZeSlKc8L8FIQyiYuzicxgUctuFqrUeZWdfezRId35j+d+w
Kr/BVTYecz2xFg4KJeWRbO67tkGVrNRs6MhZH96KWn2UoMzXLrr1pZMLgcwZnbFSZv4V/DF+Ylfa
X/JsIXprV1dQDkOS/egzJu9u35DOqXf5ldv+DcFosnc77xBPFb50RIWZrXtJE/0ttruI8EuyNiI3
tbdGQr8+7VpvNz+rGe41s0D2jMf2ems9EY2lW6H+MDd+iKRdSk0Gy1HSTECv303iHR3DCtVrnjlv
zLyGh1EQsScbmgxiql6FpryBUzPhLXwdosa5kI5WbAcT176YLiMrVukfIThb6KkK0l76m/k/KDTi
VE1IL39+430aUs5Lh2ELTIMgOFlCPu+jhTKMBepvgv064isR3TOA8swaBjKAijD1fF5YzlmWg3es
8YEt54Ul8r3nIHCTR2P6vPz7c+Srz0KGATushC3uaOmPTpFqd0Afkv2IkuVROGG/1RNigN0qftTz
6GvFyYKMAXudjcImDQBxyZGHeotXCdBtPMIJaz3CQAZQ9J1O3pInaYnIvt7NV5UW/fycpo68N+D4
39VB+tL2KnIzxqb+arokAyrZ0Mg801mXVyUd5LXICjI0fcDF82coQPlMYTegNvkyF7Xi3rUjPA+S
+4Jt7mbDcogQ1WFZ0c8+Iq7ZHifP7KkVp9hUcWl961L1pOOm/KA39elkbMbbJ+S9nizJyBB4rbLs
Gv6qlLbZUdFBlZIAHv5befeJ2kOrBL0HI0rGlJRt/7WB1jyV9DJB9qIczzFiyfexdaAHh2V3xood
jS+xIHjXAUB9BSI23um9np/QJvmHAqj+Osn64rFyeoJczUquZKH26OVNj823wE6hAEDWHe+kZQ7O
pCrQso2bMjheK6iKz3M/N1VI6sxF3i8q3ELH2g67O51cF1wAmnwFRxcscW8x1A5z+TpAugycL3++
zVXx38N4FkeaCKqpMdnHc/N7jYuvwR+6xi82LAzDqiV0no5/ChwiMd/76SoswcrFKVRd3ccddlfU
Asxcpw30CVk4mmEYkULCKmD8tyDzntGusPVua5iwKnDNdSes3ozfJw9+TzAR3CDEzfjwR5oFnOEt
HxlZoTyFeJMc2KBa545U6HlEJu2svBS02/BbsdLK4rtR+W/zHB6xNynyLfq6wPXYAvPi4YWpQ8eJ
war8veVhkNctKawIC8umEJEJPUiBm28wxgzL1OOWZu2WZyZl3Li5ot8Xwjl3TYt2hygXFG0eQaes
xCfbjHTMuiX03R5HYG4V9jmdDkN6SiPta1gUa4vy6BiHhTgUs/IaSzbdrWnrnwCkXlCieGtRNf7K
UKkTbhsmbVjehBBSyZqF4VISyBABOixpMqQo9WKt12kduIvRZtOOH5Gp+qxD8jsddm2ESd+3H8Nq
GJ48kguWBc2bsxuW1n5MGGCGOi07bcyC5T/ltdFXyb/0b1Xx6XlyNInq0FENlUm3sCCr/X4rdYM5
qsYQADjsff8CJL1Zx07urKzSqvEl43w9AXamAlHiM+hw8KVTMebnHiBcRtXXIWJXowTkCHZJc21k
hqdSqX14Kt8TAapG1Kq9HZJguLIsZnug++9qWQ9XTGTDtarxu90GckxTWUXrYwgS+dVr65E5c44A
ClQ1mA59fyuiShvwi1l+hJiMHTXPmeXW2X1lFyj3Cm/Oqus2YUHIj5k5ZzfnNs8G+agbSfmAzcs6
W/2EaE8c6psB2nLO7HnHdBJ8fQHYvReDv4iT+BWAQLouRvcHazfgH6qLlehLZ6tSai9yNFTAlRWK
kFQv74dhyE9j3Fx8v9rloymebfCZezo3we0BmD4fhjUIA/07W9PpPq0/aLicK1k7j7bFV1mVzOSK
SGqbcES2d9dhVlqCLbsEpB0tIzoO32yQ4qgBlC8sC8maWUS3s5E7QEnEyVCXjbtoAISdcB6Pu5uD
wPBBDCGAY4GyRRneZT5TKCG+19qkkSu09gMDe/8v72B2jp/qd8ORQJBIUrJYo1mnPmGxcnKBYblH
/tYzC22duyCo+Oqe1alI/fsKSZx8Fqzfe2QMK9599aqzYnijjj48Ddm1DRKcvLHZnuZ/skh4nuuK
yedtrKO02oeVDeYJuhDS3STNQMLs7GhAxVlZ+jlAYPYU98l2lkSENPxhRUzFqUwtetSYAZa+ZyoP
81kEEOZ2hlz33stjsUXisyFO4N6Mgu8UBNW9Nx0EnPcUxRDQojzfOo4xrCwy4B1vqM9zZV6Y+Xul
pvV5LmunK6PqLXCwQbtUrGFclYydX/q+fdKnSVzfOYdYN5BrptjEzFkd7E7qYDa099hc8m0HdGKp
JuaEGXcV7SaswfdG7Vqo/ja2XHlORwoNGXaTd9drtdX887Y2MWBB+GxXgC3cCLzWPDw2lLZbdETj
HvAgRndGpTbuOvMJjpgPVT9qL8IiybqpD6VAfaDHEDStIvFPNjOo2yFSqJVTm5TQeesIy8vZF7W5
0qf3RgiE7K6Oou9RESebasDuJpuq3skGZPLFEVCY+yB+jYbCf45bXd/k6VggCMr91W1ul0rDvY3E
dN0L9xZcXGSmbbgFmp8te7rzd6wH4hzGA3wfnUwbpwofb97lsFWIuWQUX0/9HDwN0BcBo0NeBnwb
dHvQJA4E2unMpQULtBjDezWuJS/Ejd91xRcNHoEbpuMz/cYUn66BLrPl8zJSVkbgJ2Q8E2f1T5tM
Zk7989aqZ/s0NqTu0Y/Jnx/b5p0EFHXhZ0F7TRropGaWQfGFksq2CzpuTTpOOsTJWeloJHhWt7kN
oP9cLmiUwJ8eSVMVAqUsKD2N1rbA+/XblG5EIaRL6HMbjXH+zrEQ9yNMBZDRooKYDzYGZSi5f1/r
oNkCq/7aR/G3WRCjELpzTvrgW+Cb1uW2Q7T1aGt45rdUG7yHFPjW0ZBYkPRKZ985FxX4Ow9j1kbL
uplQmL7dPjbIQ+YmbCFtFgbu2kwJ3COgFvViTL6JWbEzhTvPIp6EOMB52OGJwl1lySYYEnbTlqGb
axr12R0JD89Kar7oMs+282QdtxHj2ely3uh4ZtUs7cq9QNnQdpKR4UqvHP85AzKAncJA2Itbh59R
qJV2X7LLU6VWfjVqQmx1TJb3hok3E2oBetYBCdXUNJ5fyrqmkwhgyPYmYpgiXBedAvCxRJRNfqz6
MM5D4f9czT/N9GemiNTbtuvvf/LnD44wA+E7YQ0GzUpFdS/ZEFirudpCmFc/9N3QLXxbx+DcVt5p
1DxCrJzSR2M/ly41nLuaJGTqJf1/CTuv5caRLus+ESLgzS09RVKUdzeIskDCe/f0szJZ0/VNT/zz
37AJSl2SSACZ55y9165M98NcurtBWiD62H5z5dStZ/oBWINYShCW7s+6z9GYNsM3/s+PkXVuNSdZ
uHM1vCtFQap8pE2/Syf0H12Koyme07WCuagHIjwle2Qo9kuLdg3EkX2m9YVfx4g9tpGJcyxdoovq
sm0fPcQY65u3xwx6e+NmDFnnBLG7I50VuYl269aN7EEqRTngBSWG9oAJn+Kh3woS/C61lFV5FtG0
7DIRFbbjEVtC/YIuYutkmvXuzC0kH6sjWKhuPm5dDi1/bKHPnzXfvr+JwfHgfNKHN+AUhIQnYCI8
xnku3rwsxvuSzbvb/xiJWd/76u5H4/Y4gWkGmU8zrPp+W05YgjoKpg7b++DNr6CoXqpO03ZTQj4R
jfagWjGxGE6NiXdhF1URRDX1Efl7orBbuhErUs4mXBT8t/CL361LWjJBxxoGaylGCOaA0Lqp1Vae
VIia7vvtBztjsdxBmoaSnFesV23kPrtFldxltABXjQqXN0a8VN7I+Kj4rRUF1Oo594317R8wpTZg
nrPpIa20NzWyoj0zHUwxiO0cgdQj1zXbMs+b96iQ0o0jT4k57JNHonA2Scnno2cMylLbYddtkw7P
Zvw+IVbNWnV1+KbVUU0P2E7Pk4j26hfESTpAMJqWA14/hhiWHR51dxWbMAwtCX5X5g71wPL2UkTA
P8y4bI6Dr88nfUmb3RLE4qUIuOlqs9E/3vaO4/AJnAgDvOfXd05qi91YSfRYWLq7uGLUGZFO+F72
hPWUrhMAbzI/b3PVuMOZSWr6ilwMdLtGosXrYcbeMsq23N/enGrVVSZqZmKY+qQ9lVHa3aYGanTg
O8NpQDgMXr+pT4x4dATLvnFPxKJH7KhXMmwIol9q3psBQtgYmBf2AQmz7xpxDFsnZHg3EAAEtJUH
PVt+ohavTyydzXoKyTNxbTImeb099/kwvCDRN+Ez6vleHXqV4x2K0pvRJEMtanq72KstS/11e4v8
ib1ArefnNMO74ZaAUcgJtBAuF0jiltI/VFofgp3qo+a1eVd6unzxnhnqRtsqGqt3giBU19yY9Xit
7v8N2zF1ORitg2BDTO5WHVaTHu9vYzf6P1a7m6qG+LSur7h19dYrab9kPzP5CdMxfmkaBqkgVtGI
ybnItBjWio5kf8IFSrpmPsGEK5r4Unm+daZ1GunYJvquOt3+sHm2rmobniGFih2juB3R+8EInNBM
7Os9rXEbmmpsYp+xEzBTco+lHnz5rIPXeHfrXVq0Z9XWLHkOM0bhNrUTzi9C5+LSy9pPm03qBmpu
cy4TeFRCD+XYjbFqRdb1Kk2ZRrSaKY0wSGRl51YJ0uvI/ZWlnPYEZZTQFDkxygBYfT7349vQhb/J
3RKXOcrddjfI0ZFsGpZC7FBTey/RHKWnKp7XxEX2anp+iOpC/4Bpcxsuu033y1XnL5GpLkGP3NxJ
6pi/WEmfG8e8Qg+0r24SDCevT6ttlrI3HACHnqiej/xd3k+t0t/1sm7eHPsae127VqrTUCvejKZ+
tQUIpUI6WdOCTFNijx65cU8kOoPKCGKOt0MvmTKL7pKBXNb7Ac/4K6OEFUGR+gsTU+e+cYd3vW4/
R6twsGzRhUjF/ANGCgAUE+ap7DJ7laevGQ5Ox5FfEf1u8dDpsMJEFX0NSMnJJOChNhZr3RPe3H5y
g15lOfEkoxU7z2YtqmcmVupWpTdEyFRl32+V/MvyGsh5kKkvLV3eozpRNXkv77WoPU/5I9DZ/MIE
K6Htw3lYuwKDFJf5am6aCKCtRTvEMLRbSRek9lrDFv4+YiXdYTVAxWtA2EM2Et0egi79bvdFe4em
JWbN7KaD8Y/V1YeoPaXxntwWVJdyAO0UXnVNMpg9cnuh5kym8JfN7bQbpKuj9+ubggOJwnAs6ZAh
DpE7HaFVh0VL231gsdMJUMW9jHEIvU4Yz6k0DJQDF3nu2/NdwHKgptONW1ZnEjS9le1F1bse+u4u
Ja5hl1jeGcl08KB6P2WU2e/qWTTidQ8qbrCg7whTrahrGA/QBI0ZCNB0/YVYc0uabf5m2O24yfLU
Pad5L5lHdbBT7zfzx3rlxWYDk5+KAjn8JjL6mqSbIX7Umxqb5D/PdMY5h9tStWCBWHmp+5LItziX
b7F6YKD1oSdZg8BsPvRxXPzwDTg4vdt/q7LEPGF7G/ciycWdxyVMOMKwbEKB7qwlp2Eds0IbcTg+
COm+t3uoyG5JY6lYYqrJqBEbQZA4QD3GQtPcBDtv5ooaDeMhBjN61AtUQ0rbEebWXlvoh3maNYDk
0u17lItcgrIfOLVuvafIindjbA4rWSPcxVFe3tGBY6/V9tZjFP8MGPa9uP2nKiLVgWi+nEX/WVI0
n5XQfCTo94wneu9mtXm57fYALNOer1ZJSu/Xic32WlPH3O689cKYykDeulXbq6CDvBtbxo8a7/CP
ermqyRgmGUYC0+yQOyfnZobRVqdgZD5V24JBJxdpjnJ9x5wO/pnqHA6Td7jdqUZ7pXlYK8bcSy9q
A+GOx87M/TerLvv7lkT20pdY56w+a27jPoGefFfvGAZN1qjYr86DlXjAy8rb6wGWDn7n6cMkNGen
3r9aq9ej6RavpeT+EQH6nd4KKwcgvIeenBq9Tdw3XzcikFW6cWn0Pr0T43GaPI1cJc97auDb0PDJ
ph/SvqdxQ3hxBUFIsyPGK77Acg21zv9ygRFheNmOfl6+MLzQoRelb403WO/IF9hgkWQTsovbNS67
n0buQkWQ94dOHhYag3UDLD4ZZ0AcGsoTrTOfKlJVHXPKLpCs2itaO7mjRQaiDkWQ9Ouwmxv2aBhi
RJS8x7pMZ2Q8up+yyHrrq+ZuGhhT6VBoTspmTN3kb0tCQTaO0hg0HkTIuWPCPqXDaWIKtmLbRdxa
6+HdiDruM51JoqY6tmdN5iy9B8wM5SQ7WqlzW53+kcloYK5G526SfwGSTgJ75LeoryJS7R+4i261
vHml24q3OamC12p6b3GEvLudkd3PJZmUWRznV+E4v/rcy/bwMJddHVvzh+dHn2FcBA8Mod3HNC+e
naqaP1iD/v1d9qyHl2QRDQYE199SnnnX5Z9n5QjOT73291kUx6zORf/n+8jurS4W0KvCIkvHq/B7
DEhT78HEOpuK2f27YwzvvWAIr7NoXPy66+80t802UdcWH9qArGQPqfcRGfXZ1vPyXSd8ajcN1I7T
/INX+0vd+WRUOvN7NHruwZ4JP2XBpYNNiRrtlKBIZOxxWlxLONC5vau7OoMfY6VXr0kd+CdIbA33
lfxFXRF1yNiAtFiyKqvKPhWeDEiQSqXI6Yt1WlXykq+j7ZQTHIruMkdZn2eP01D8eaZei+Vri3xN
PUv8aBfFobFS+jSHXBla9swP1WFn1ndkR1obF0D4JpFW/1g+EP4ndmEW01hMp/Zk2PEdUiK0ezpR
zP48NFyOS7lz6oAxQsbd6XaPnsF/hF48POe5Ozxb9fTV6Mjd47gfnnW7d/f1BHRUfRGGCnNxbbYg
abK7Iq8x+ekuH5gDhu+VTbjNgnbuvmuH/gRWy9g2ZQAwvjKMfW8v7cZq9PYB8iW66WK2OZFn+w5G
ssbYfMqug5eS0+ib7YseGI3k0NP7NMWj5Y3mCUOKtRmkMk3LPuwsELBCr6Ocl2BXnXfRYvInpo79
zMAvOLmZ/qYT2Thq8Xz3dzZhxoNEPzPoWpyGbjiabcr1Zp0QHPSoOebvRupo5gYtGbdzxP52bZ2X
IWJsbbvfsGmvFZMA8R6pQ7Vu7/U2pEwhH2CbMaIidBzngHronQo5UkgriQn3rW6tKpDTt3cc0jYB
dp748lns7rJ//q8RdMlmsQUyRE68eOi4Y3hLs+kx2OIVkcdJjLa/9Fmj1KAbdTA/3/EhhoxcMqS1
HvCQ1XcRki4ZaTcRdlg2H/GI5CVyfO8VaeAqq/uIDvWErMif4/dxIDJCOPWnQ2F0WBLhb7VSj9Y3
P73luMiOtfZBidcSqWBrlvBJ1+wJLcA3JSumlQHBM4gi0ghHdJbyIbMbLOeWWVwtxmnEcbedvL24
u0ItV0uBO5Qfk24wbjLJl+0l6T4aK294y6IJp5F4Ug4PxyirvZG0486R3tgJ79WdM2QbZ9K8jwBJ
ym4E43rQZz9+ZZj+GHZ8OkthUjF0Fsr7RGMTJbc23LV3oVm2d6AetSs7c5YnjRMYE4iJWS2vsez7
ab2FtCC+LzbBr52WZBdz9ttr5TcEAjekoKaRw15s0Zi66Xl65coUTyxdr95Y1Z90PQz08RKDWaVk
WEvtE/M+SHpB81K5nbZBuYKdeMxf1H5hXLzyKo860h7u2jbQt8488aE1XQTgun1M/NH83cN+5jp0
mdGl9kYjyeQnA5RPcvT6T97CcCVGt3wYdU5AeRvIYpfQysACzBvCFmapGL4PpGTuGItRg8kBiiYo
N2evjs+EwHuvWl5t6RGJY89sYGcMVHt5M2iPzWxF+yWzkpPmoyrQZnBrmRWXhGZ13p7C5zxUYv7C
5YHbOW1NyMmTccd5BsbcYMkuAWR+ROiZVrE19O/D8L0N6Ruko6efUTVmZ8QKdFmkcbu2nYtRsgFp
LDKrNKGh+IpdlG01bTKUr9a5zacDhf6mjIJj5HTmr//5JIZQHo7MhTRNVpNG3l2Cgt4LZEdxhxb5
y+VHnFCZdk9hF3b3OMXxN9fD3rTYDYbCRbQBW2NnVVr7sbjZga1F9iMPmKLGGjc1AIbbhAVnP8XS
eD7q/X6Rz2L5mnqmXosi5la6VnHRDoGBck3eqWZSXaTv0XEutRbyJ1bdQ8+c/inNyoe4NYZLUsJm
VsuNAToLcQLmOMtfHnLn3U3KAbZS5Dz79QhMcCnHLxAIVz/IMGnUNfawqecWlaXPVt+GQEED7Rhk
DXkZCXFwjdzoQ3X27+mc0kJwdlPPjX1GYHhqGmtYz3LYbTKi4JaABykZrKfAysVZtRz4xAMJefTJ
1fHAuZoCoo1luOvMbxcameN/VEZtqZU7166GtdVku7rq2x92Z68Uf8Hp7c+uBw0eV96v3jFm1MfT
vFHmHAOXxBWj797PCESQtAYxFN8n5G5vwQLNi+umv9g+qmXNw086k/wM2nI5ipIEQHUZdf5MuJ5r
LGurGl4crrpnLGbJSnPa/Ini173LfUyuLYiPL9N5t7CYR2b6iRCHXOw5NneqZOblKkiyzxo1yKGk
AlmLMBRH96cSY2WZiW3dW+602CW6HH7QlchgQadQyz4DjdFglfaXFlvqZtT134MwxsdUEFkKXD7F
wVn3h8lNacrKZ4t6FgmiZ9VoSw5OkCV1GIaZzfwupk6cSicqn7zB1Y6qcRoubbVmqSvuvJREXsTi
NC6jErBrUCy30tPvzAqjdC/A5bJrNebaP94WHCCg1oFiQdIc2thk6evZb6xaM6HE5rb2LCUT6q0k
3YELMa1+KVJCi+cG+EocbZRODUhT6zcGPJjGOZS1/6S0kLHJ2Ai+RbUuxRgDtcr7k3pWmm536JwF
Ez2uHQJSK67+FzzT2MBteNhkQzRkHK7+tHeypLuL2gjKpTnbx0FvI4IkMXvnOkzXxM2jh7GLfUmE
9zboQ7PvkJ9DINDfsUAPLJkYSoMWWkowlvmfL+geJ6Rdn+K2NzYI/aJLqjfVthJduFJlbVIw08vi
5c5kOnVhxwbwqz1gai5/l271rydT1hySQAvPdp8Dw5CqWLvBRZqjVNgEuo6ROGdZuQyNu3fJ7DZI
vbx0UozQyAcjtKpTQyZQZPvFmphvck7kjn3xYsQcg7Ns1GFm+dFz5M+r1smak5Je3Az8Mx4i2uZw
ztUnZSV2e1KH1MqkK4+6WKvXEpkarTpYZhF3p9qO49WI43d61Gfdgxv5pU4PwiZYHDA9FKeW7ToF
MOEWqPAqpX7yBB86kUFPCTFrUm2Hvkg+hNJV3la9f6Lo3yESmjYWJNi1N3d/tikDJ83d7VK10s5a
+V2yVr2Vv10WJ5xIvrENogcTJqvuaGu0H+l9NMIeT8KFgXlrfrDdmypMfNoWnm+A/dWIXlLOYxIo
Ovp+cxy/CKx1+0V2T9RXGWCLa5ZqZ8/yh2sUt8Cz8PnVMk2idBfxMKVYUnRyKT7mInmLo1K7FzXI
0rzIPiCKBc8LfO3jHOP8zKkjvxwjXdGyrPalY/v7iKr+rqYPu/rbEaqZd2/cNJXxVuQUF346vlte
dWpZKd9uEsXaSNF0VuVJ3d78Yr4zszRDFxvbLFXxfKQsgKTHSVIZubO1UOvermE0wpCXouRcD455
Hl1/3LNVhgoWpwYodJUFqln3pgb5KJS+ImFOOxwr/U5dv0PZ6qvEdLy1r6G+mbqOXkozkRUgmuqr
M9HgmtJ/om6sntKHBwO9jsCk3dzm+fi+jBcSIrz724YKmrC3UgPaBoHvVg8CAMaIsxMvPijfuF8Q
aD31IUm65hy/ydeHBWou+o33SvjF1hk6bmimdvtaz0h4zaZQ7B1uFryxpBRJ2X7hpriK25FSUNgP
rjXav8PeXYWxmfycs65lqqx5Lw3GDpx1Ei9Pr3q9MG66sq10no0Z4iTgX2MXVDCPkkx7ET7bitKk
G6+hkfkEobsTo6hejVrrzxUzB1JvnHcSTrEERdMrrBH7O1bCfz+pyxPxwCt8+t6vwnGIWksYUjds
yzBRmj81EkrKsbQ+TJIJGK/N3bNtLqAqCN05FaF2KPI830dp614Eipx9wV8NFNL+8yySrwn51X9/
Xz4GBxbL14Sd1y70EgLDBGmwWT3Gr27BmMSKW/2z1CtS4GvrZw4HHI8vHLCwPUGIxzk3kqWe5Nqw
c/BcH6bApOirqTk94IoHdhfOIWYu9TCGTELdEQhgkdjUnEn/i134V90gH4+qZNqzVw6vY1N8WKr5
aI7TcZn7YqMOkd0CG6vqNd3J6QmNDOCsekp+CCdbK22splUf8sDys+rSyYTcmnCSdetU7sFMJkrq
ss8PbkqpFIPCB5difjM1miDS0lbF6SM6euezLgktQbrQPBE6AAqYqqaKXmqjf+39bvm24NZaibKI
rzML+r0X9M26GfwFiecM7rmUFhKETkfq/hvDstCy2eEt/KGFLriAvDibigVTl9AN2OnFJ8dqks0w
e2ydJ7tbDX4R3odolx5vcp0hyp+Vk4qpQHCphHFSRzRZuye2gZes1k59WYyEU9nt6zD46dkAufpU
9hSMaMhWUGOZS0Tx75Dh+NVKRbq+IfqcZGP6rSYldPWW+U13wtzzktmCwWqAdMqrjPg7YsFXvc+a
F68H7TIURB3S0rmvx6GieGd5b0Rhnnw5plWHFtojr3XstSIVDlCLbwTDpDUpa4oy2GJc2hUd8uiV
+hb1hZS+JLPS7GNahhGMz+geWrf0N0otqXc4pwnFAHA4HHEnBi+OSobtfe2shueorzOumyc6FdUp
ka3toSf1sLUtsVOHmd+3Jw8HEPLO4gJGoXwAQ7mc3JkoqajHpmdh1dq6BfWUk53EbDUozkB0bwaf
jENifY4Ubu7J6HQ46jlhdwFX6Ek9ZB6sdPWMj78klzvXt1oYInZeBrKn6qH976dwQ+EFIueYhrCA
SWgOF0hE3TYWofYyxy2/XRaWP41yWZn98HP0PPvN66On2YuXz9zFmFonXf5k1Pq0ywYjOS9+PiAX
qYetUnfmVm6cvMpkYC6bF73tm6u5xtmrThg62euOcJ+rOnPiYtb2Vcj8TXPNG3lA5CyQMD04lNgM
4WXjaSogzEXMntjHdM+uSMJjO/b+Fk6n9WWVT6Pgvess7TMNSHqRA3v14Hrhsh7MItjfusxOHl2b
ITs2Wbs1oqJ8qjDnPLVBtFUCh0YeVQHRx1IYoelhvmty3V8HktgtSQwWTr59PY7MuVx2HEXb6pdC
kOcwY2NAn0BZW7hJBSGK6bU2CutgZIGzDegEW1o8/E7mfeex/0OSkz8JrI2fxBK0a6cKjaM5kA7n
49WRfWxb9q/SwL120XRUkg71oGvlSGIXkSldA2Jd8QezBZnLQLPw2LS4Tl0L7l466OaW0M3wySGF
b+30nfMRi/prNsfoV2cgp+qr+WuiR7A1mv7Kjcy6NY0dywX+a1rdWptoOQ2Go1GNQTklLY6Ksyof
Cz6U85zQFVACgH8OKaDCQ9ab87oJOvccD8W4qc1Jey3D8eJPsI+nOHlR3nZ5NAZd8uJnxfG2thWZ
9znQqTyWognwkkyAghb2QH7tGitMX8FG5dPDHshPcbP86uWgzUkT/OE5o/cRKUDJCgC/X7H0yhDU
BoVGZs1ip75XPfBhkJ+aVPdOQ1OxQOpAJ5K8utYxjjbNRoRtHKVOgfSzdZtNHhMhCAjrvpF3cT3H
RRzX40NlLFDyxyLZlb5rHVhPf9ixYHynNGhNT4Ori3pvQzSp+q3Vz569pZOFWEKB02BkU3qYKLOM
h8AgsMGGtUXFxY+JTERjBBLBViwqAXJZeuPg3n8Ndnz9q+4JOowq0OTJkTwqSDGMT0it01kzqYsg
IeCmQanTy+3u0On5afBcQrUadoZmZBWfDPhoYmLlQCRxGLy2vlgV+1s+tmQbeQ1maMntULQOERtU
TmPabFrFqlI2tIK7bWUiVFfXCtNI81iBrzFSKvmEPRmd60D26PhjMtZkOI1QsPsWLVzgt3tCkpOt
6cOZV4ZNoesCuo7xQTvY+yMPHRdTu+3DGOHFdxTQhExgx3vQknHa/n02t8n4EKFn3s5Vug4Aov4R
wpMZhToJ+ltWznRLEduz4/FRbWIZcUVTr1y7Lx+ozId7WnIDmrA6BoIqdKIsx27ZF16YblMyKTe1
3udfUTdwIdNL02w6t5o/eE9LHtbsUHWUtkv7TLoLziZ2nWt7mDta4/U5I9D4dxhBrOp87SMbrR+k
TQJ6ym/sFZWRkI0BqvUUfL8Yw8OI0f9UmLh3Z/lMs1lRohRhpzpUX1DfMg9dB0ksj0+jfPb3q7Kt
efsHbt/XL29GSU6k5kTtI0mc1WpK4vhY0tRbO4KPIhkHijrq1f7ghOQgdvQcDvQjg5VyftpkxwIj
j54gLozPfxqbEyPnwHtwpqW//48llJe06sls0u6XiGr2Me34YQ9uzcAnQBKWy8gu0g12RGvc7s+F
vziQhggjIUtCXfUYL6OjEWAOGoZyPFjpkGwUljwb9OeAdlUD44fexxi1vyfZR7H7Bycblp9GYONF
6bo/vdduxvE8zu21lP20geHJu9PBe3L4QAjWsOcIvoSBFiVFeL4dc79HewEsFPU7vn76tRdHHtIJ
oKzIly1gtGXv9np7aGTLbgBE+mr6/Vu3gKeOF//HOLrzZbDas3JhMMxtdj3zsHVjDuhf1Yt6QXh9
a4yXVHbDA/rRXPa5uCTzcApCkf+K8unEFZ6DAMEiyYd206Ohcd00HmGG3GOq97qp3+CEQqyn/fNW
54/q954qwOVDkyMUiZ7UB+fDGbmOS/jIFNfcuEwH75IKnpYZsEB0M53JWDj51glS78PoEDHJPnHG
pcZGLT9pSVw9ayjzwZ8xY8edKMOwAAcQcwFud9N6sKXVT9YTWtQ+czAtENObNbN7TpMnuqy/9BFw
tSt7xmFGgczeLLkQ1te/1KNxNEB5kXZjvExQne9gJVNBSUVKVcfiDq8YABp5nxGZ+zgOGpM+dWc3
TJhpZJJCfZB6M/So9T4Z+KueQ1KL3mNTuBdIUt1KMQ1zUiY2TSy2gZ3CXEHN8Fw602+165RbzLzz
plc0NAPpRCkLXWgivpYrb6z1yWlpERgzbjE2Dima5LXqzCvs7KjWMHVEmOqxNxfz4oWDtlq8Odo4
Dp3G1E+/61CHfvsZk2e0ZaQWWg9NEvr3Np5UFHkEYZKXrZ39Tie+eGTeHE/ED7r+rmrM9jswu+72
DRO8D4p3Bs//+xsaSzDQnuzjv75JM3ZplnX/73/lv79B/R6446NL58cnyu3kPNIpXtV6o8FeMkck
JbGUe+vLs92j9pSvJ66RbXOrsI5JhV+fgKvb93sJ05m2zso9Q2ESFEtSlGbPCB6nJdurM1KIpf2z
8JUMXEZkb5SOsk6cCLWs06b+XHSNtiliiXPqNTFrkGucbCHYdsMdOtOYVR+75sCa1DRJk5NnwaIz
MXP8foODML+SjRmvGznfmMwG75hnwZYibc+yhvNsROFtc0emxSxDxv8c5tiBoCUBPxUhmYWRLtCo
+NHadKfhU/eDd9HH0y+blE780FTDMOM3ac1mSszTl9Vr1qn1zGo9OyyStVGCBvJFSDWMLrRw8uB9
0J1LVTvNT6P33vUsCV5J6Gl3yAxpk3AxXlPB5DR10NtMmRB39bQ067r3iycncGCSTF56xhVPQRRK
BF3oOw99mp6BIqBhUrOFhvfeW76MeDiEQXdWW4Jbzee5XM8eTC69i1ZOZXdvVj9Vd7U0qVAFt/fd
QpGlRkpWbYWPVC/RCb1WulWUDB84Zg0lYLGNajsU3nTpLf6hNAARXgi8QEjtc7T8WfymnlHqR3+e
UXGz+y/XQvJctAUZb4zEd1GF7gL9sTPt9qc5IMEN6rJ4A3e1XubqS1dIXhTXwwUwcaKV4K6YNcNg
3detBpu89h/UQxuQ2CyBDz6ZFVcCh+8izOWrdqI7pzb8njZq1ET+d302JE9ZftWlWNBICXK75VIH
qXU7VxbaqFqn2e9iCbczsX8bCiRYjH6eXe1p8Ndp0lff8o6wbDnlCNnwrTw70V8isg12Ljqi3I9K
qH4oa9GU8JdkUNjWAeXsLq9J8lJi4Q4a6VEdktDjr7XeAoYzVc+dSPMfUOZAmrHh2Mx+RP0Nk+su
dLzmdiN03UrcgXL+c+iAtbmtDkLXvmm48x91h19YmxvmVyVb596i6Y+WDBxSUl7U0gGEM7xLEmDp
6s5dAjvZpI64/YA4MH/4jO8uquoK6+WTiCqXOdcjNjaclvNcoJWSdlsd6BQqVsiLxeIcK4qso1gI
2tAnurW3XypEbJJOdEbVTVzP4+GEFeo/DzOgDisNMlJUxeKriBA8aMkS/3lWBhdWoeGRCWe9yaNw
uDpBYhxGpyqOXWHSqJV9MRsFQVJr8UNqVhq9guUjWMz2Se23iVlz11xpiIXxCliD9/+zpnn/05oG
4801DRc4h81/MBra/wamBh5KXBhKRw1YN+kshB1gCScaWKtpQesF3rwmcOKzEueKsSHahbamdAva
99mYpvemgeSpkpvX7F2Jwy0Dwy79hmQroqy99ywdcFTLCekkNG0L0DurbG7D7zIoUO1kSh1EyehA
hYX2j/n78heUo+sjaa919xZBG4AqGYw/8uoBk4X7U8mq/Fm03GvKELJeE1yH7uBTGV0rywyu6pUo
mMQhH8uecF/voY6WezXqBdYEFxZj2tXzK4sZUqKvxWATKkHe1P7vbJyTjqBb0zolc5B90DCk2R/S
WFHPKt/ZGbCIH4wUWv3C7uyOflB2zRxwB2FwDRMR0SHComibfOCEhyT98poHXffYBXn9yKX2NrvM
YRFzGquyiYZl1XpBvupYnMj1BQPs6pl/KZsWlKry3bZ5U13RnoTnQiTnwmmbx5SRGl1WW5znyD2z
90Ub1Zv21cvRH7CX193pUuOQ5l6dBvfLML+pozzOYPSN7Qa1af+2lO1Jme0nzSWmowoWXM99urMX
5+xg2zi7tMHP0F0hyapjp6tfbhtZCgnCXssZxoXp19c5eJnr2mbKL9KtWg3joP3e20b86OqaeIg6
zCiwaVAlChFt6bzE6Fy64VyZWnpqizzaD5kdPXHmc2sF4ruPER0fBObAdBr42DXjtzaF4Yunjy9h
X4TrkH7dwY319h0L1o6k8/ab3WqUfoGzABOaKjRxrHpa2HyzQSMzmMmMq7VEP8SSX/QuGM5TVIzn
zKinIz66g76QSg+5JupRHNs8qu/pKfccq/2sBfEjsyhfvcYe70TKSRzaA2wxRez+v01F9r8BjIEO
+g+bn2vrjgzi+JelqMddoltuWN9NxfQ+8/mOm5GPegOgb4cYgyxoZUlITO2RKSOK7sJ5VtmIY61/
E94jjVpvp6eTTnBaaN/nQwLMgyipBPETAs+/cx6/ThySOUGmjS6izDYVxWetJ4Bh4vCXC0Ki7ePg
C+HCy2JECbAeyrAgxpKWBtOXOor7rxvk1GHm6eGWuUEIDACBIyOV//uNAeb8L7NVYELSdiFp8/7Q
Vfg3dceK9MEkg6G9M2baHulgzU9zj7ZS+h+bIcFk7UDJUUwQ3ZzfEijihzrNN6Gb159RJT5p7X9O
cxl9l0+UsKvJzIZWB/efgkRM8hzLeIMw3tg3k2STyEFtOaKlwbr/pIV5e5q61L+axpQAx6PrNXDD
3FsFSki9D6InhyHigU7Dcuh6OmqiIEU3M4ptZFsgycwuXRXTOK5KftbecczqvepHXaa2u9ik/ZJA
cQMTtpW/LGCmZx1gBCmawVup/UpkE29h81SmGOQpRaPnJCYMoZJeo9ZB5hnRrg1VL23OdsZIewdj
l/hICc+oyAw9oxQydgzl+vt+Sr7MPJ2OllX7O0I0OkTftYeao+yejJFZfjB9Y/XAZBQuzsuknaKI
CPdVifJXtyxaM9oTObPorgz9g+u/O+gk3gXzK4F+zLBxIcDyAq6znZr+iaGN8YRsY9r0oLvP4GNh
rKjrZqFzvl3ccIEOEH2L2D9/xEynV7Arn0qzjt68yn9kypT/mMYX5Mi/gF/rD8Jxs3tHK9gpyyV9
HpBmgChbB1UvriwL5IKoh7ZI+hMmqLNqbd26XI0eL1uHQeNKs5zkQZudT60OLIT3fsnQrgMwMy3F
fmKQt3b/i7Dz6o0b6bboLyLAHF47R2Vbll4I2yMzk8Ucfv1dVe1v7PEFZoBBo5stjaUWWaxzzt5r
1x3r3pyH2aUQTXbR628BkZVHZZnHubgtw0LbRWD47hjG/v5sXECyIN9BkuhJ/ot8wNGr/wewwf/z
Lh7YtiUBVCqjh9yZPyBUTBe71jTD4JTHub8VJeOGdKo+SF9Kib1qvRcjb5odp2B2RvwHEEo3jE3l
+NOXZu7vIGxUH27XXotJp8UqhnmTJGV853nFsALnXJ8si7WmtqChIGZ+SIkyVHp/d7DoGkdNuFWG
EUSjWGWUTkIkuAbtaCRZK3UI0yUF/hqRabklOst4gCm0HkQRrfymPpq9l1O3983l14NhNDZWHR+f
o1fn91WDkYdCrV0No5GDZeeMXEU0us92y7fJY3PpF0ffGiiAvLm5nzXjQ1XPswFucjF6c0s/xn5l
i07fOKU9Owtki6GECvoY8hrAd5/++Z1lXdj70KEHvXhJCe5xRjvgWjn0CmtTBUVzJ2IvXnkDjTTl
1DNrRmyFITM5ljyjBe+kTzGmgk3pWNzkGJ7/B0jRMP/0nAYwx7hJwGEBxcZN4g9GxYgoGGY26zDd
I/ASE2PaiwaNCSymdzXIVd5omWHv4nnW2B83zV5JjWMD+LTT4ihxl2gzMHrdN3MotjcXeJD8fKmM
VLNV0nBVgT0wk5cVMGOYCbKpkeuuceC2uh68KXmsU6gtiLsp/2Gf9DFbF1F9xZrmES7umvetpvmM
b6Xiv4rmp2LqnFWVR9kRx4j+0sbRi5JJsgYAf+mr6X4JX2ag1DcyUuWNzb4MkqtavzUryc59B1G8
KVxvk4gwWSuUeqDBoOi8kcAy08mRVdE27pOp4ISLht0cogZfRic/BATXrtTuCU9qfSqy7kcUmUDT
MVL3jtc/Nz474MyovL16OczJfBngftxehSXq23j+3FOzr/Ixrvb2UmA3LwQdTkyge1e+TEFaHhqn
CNfqXfx34Vp5QsVIe8BwOzkXsbxjLaZ8HzdRCG4pY0G1XPJNgH3cqo4+6MZLNRNvr4oQ0VkHGmTz
SZkzxJi0K+FMFTnHtXlyWYVUxejXvX2llSfJBsveWCST2zAYMBlMzAlQYHTEeol4hpER0rqTp5nH
f79Dm+Y/8SksQYEJU8XS2VoGuvn/khiAVJdV12jRZbYL6sh07Dfc3PJLNusj2g5qCMl4/JZQyWs+
HxybkWgbSGUE3qXuVNv6h3qVyZDAKBfID4R+VuekrbtHv8oID6O8OaWIv1YjtxIasiiygoytZM2s
wa6+Cg1sb4/4rp+ti0an9CupadbKHrz+BSBstuVU0S4J1HfdENZW1Gby1gX5zorm4vsSEFtCc3/C
SN57p8gy8jV9LxDPBgg3R3IMfxENpa1+myTdyTUhS6RdzReHU6Ktmm40DrFVl3e+0I8KG6CNkb9D
3K+vPdX4wbNWWHX8CHLlwKgTIILTki7cy5TD23UdF2s+zXwnrN7+hCvjq6qA0sXcj2WYk/Bgarva
SWt7K9ion0N4BnniBE/M+Iat4YHXjPsxlz5hbaNGgJpD7oWX2Y/oaXdDSyIMC/ueWhfIi7RdFJzE
OYT2pAH6PlriydNRgHPZgMuTc2wyMhJcZkqrNKeef1C6qZtQSRtZMLw4lf1KJMzZdDe01PR523Yr
T9Iwa1BK+wjvF+Pdmga9lK4ZEtLb+P1xQgOBWmLKiPs2GKzNPSs/6X9PLj6RVYckfvWz7jDLdM+Y
0N/7pR8da0YmD7NnY5CW0XLLEpgP/nQeEQr8NY3xwm2QL8j8p9vGZMhCyb2pAMkmwVPOX+qsdnhK
xkNoSLZa2qA7CEOPNovnGNewGHaezQnmuNbRLqvsa9C22TqGnvbUuOVBpiduaa/Yhzx2umfBfGLV
K1Wl9IlLHAFeBrGedK157EuiwRHZLEcjWrQ7q2zqTT8kDy5qmvVI6570j/kulKOrWPKlyxnBZNuU
+lW3KMro6/X3v575fvMU0CRsS8Yig6e3TxlQ++OAuGxHd37Fjn7bc3vcs8+zXiMrwgiQzdh8jOGT
j9fTsfIXp7FPan3RWmbDxliylcbzJIqSVO8wP7WygET5JrCfl7Tn7cH8VDqBWOPUYXwfOzuYXNVV
PQya7m7hx5hIWv53TD2zm74+A5k4GppWXVMfG1VX5i6eY7k+/fv6IwN6f6N9q+UHSJmEozgwOf0/
menCd9uF5lhwnvS23GZSDU9nyjpZhT6s1IBfHfM6Ali9Y5v32W9O445dxyHTbSCl8jIndOnFqH0i
XUmJ6M5JFBuXXGalT84nX/jm7YjovC992PYnV07uazS80QJGshtzbTtPyDR8RORHkeiAmeXGWm2x
Z9GOmDEjhjGFTbaEZxiO+x+7w+CfvGX1WQSOETDGdV1PhhPzWf3Gj8dy6PTCgljICO1xLgd3o/sC
G7I0mxresklqo/vEFtZmtQRhpY5PJiRIQerFsahKsHudT9qug05Vz53l0KJF3gVxsbxPCB5g7ogv
XsM65kXkU+ouhjc/cab7dPaSnSH66b4N43SnjkWFkewyv1gTnthCaCU0h6r/2Q+L4ElSYdpeiFfD
57xYdOKfQEpi8lIRMllRdWdNqs7ixcSb02mQjoryakrK7OT/UG0bhVBvUpwFKH/TfVk6EZwbN72D
v7TGkBQ/qEPqgUh7sQV4IIfUfJl6UF+SJ8YxTZfqog7pQl9ZWAOvNEhHZsPe9J5lvrHq0i6776tc
v8dURNNz5JBsgYYohKiJyle9deZdF0UXvXHYTkhminqw5UmVmgUTp0k/Iu3Nj7x6zyzb0wGCfBBt
a19AvJoIh4HbrcRo0T2rG+2q4Rj59wvF+BNO5ZNEpyNesazA1R1Ojz9QQgiUoqojWebgMWnadF7T
XuCerQCTeFdLs9hHygf1TB2b7IDmMJpkeaPQQudtKKwBCROv2sF6a6o6PedBelC9iSUtaOo1wwQA
k+ZEXRotpKelROVW65vb3zUmj3WzYJkBgVBFq0maZ3ruLatoCrZVG/3vmY9IIm6GZF/igoCh3L8N
VMJbr1mS85y1j4vj24ixnQXoK5ZbyXQfpWJKPaMoXlacdo+sZ/0WFaezx5BWvZLM2yAQCucrakvm
krm+cru4YNrigaLOCW7vO389h350V9oivgJ7bjdL3g0H2zKWbeQXn/RhcL7JJ2zFg8MSCjr8Yrwn
snDgzI3EQyqW7wWJIJdMZ4KoM9U4uFhYd0qIGehfqnlM3tLcyg+gggjxLcZtyJzgGSxdtVJxIpPj
oPl1fPI3IEBA4ivOreaV+7HBNO5Owjo3o/dpkBWaM1vOymF7eQwFkReoclZzlZiv4cLodWFUiDSz
PsWJSfPNmvz/Wmv+SYb2iKhwfbrIRLp6JtGR1h8ViQPakmJ1ME++kntmjWOua3Ygr7S/vwRVpH20
AeHNqQm3J5NZm5mQZjvPI+h1dgFD/e+ZLRwmq8mrCHWGEXVuZcBMhxwW9w9/aHAWScFtD18f3Gah
4fgw1szjiBbG3fHzWcwxxFDZJtYrF/vsFBTQC6pk6y+V/u5g5OxkSyGPESlGNc3Lbsg93HgN0i4f
sYFrENa1VMs+1BEmTuSXubENH0E+kD3CNWpGeGytINrkKRATCA7sadz8pXDL6aLWd2ua9avpple1
5FNlbqoiyYFGgqszUNufpygWFw/W1WrBpoPR1MseSX72Dyaa8EPrpN2hIrJg86ubIYb8BwpnRo9a
i5+Wi+GgVpWpw6jKL/+50aroEucGmcGi63d6NADP6TI6rk6nnb1MfNanatwWQWt9LjJ8sU5ZQzeH
nel6WbByGs4Kh8TBe41916VvGGF2uEu+/sfCY/55W+JytPnP9mxb1z226v+8LYVAk+2OqRo7zSRc
z+zOe+RwZLOGwbHjNgYFQJjvy/S8RJW9M7o05xdFyGHWWM7FEBlvU8weOiuCz2HTESXB6IhZYG+8
pbP9w5uTHKNOCIBhdvqr79VSLB3eTdk0BRv6/Ix/iqU6zFN4Ry5Nd9BcKzybRaydR6dfCHKQYl/2
W6sGbsZzRR/iYfa1mxNG3eKTAdrLhDNuP2oNsG3du8tn390mCz191PDJ/qe4XiAsdrNo2Zpisg+O
1BJk0Ufp58arL1rnBL+EyWLe7hQRxHAqfY+K3EfkQJnNGPeRGTNW0QSdTl3TPrnpV9IU2S12V2sj
SN05Za12DTRE1IzMutWYMR3UfT9dDXqZPHumJv/OSU4z08k+G2H5aOZpdeHMJ4LcqYpNSwbuvYOd
+dg6fXqoJj95nIvi/UYLUjx7Y+m/KP5mZSztwU+wwKqXzHtrJoM9f8I8fu0JN2O21n3Kc9e+Ntdp
PS3peKVVv+1kPa6K8hHzOoZSGQP8U4zDAAioRlm2m56lqyizd7rVxa0P2epm/zjVd7drKNVapq/Z
ckCtRvNJ8x6UInO0IcbrmJlWQ4zg9d9PVkveBH+lHzAmYxvpmSRW0HCn0/Yn8N5zCzNn0x+drFGr
+MPESCI0+10vknjdW4SB6dAad7BKgosFKgJqEIA1vdzDEA8fYVMuO+YkiBJlW1U95H37UYSoRjVJ
hDH60duPunWagrp7v/VEtVQ7l0Xu/5UsxjEn6Kj3M+R+SImQrCIja7ocRQuY46SAgc0yYP3HHhpg
wv/7rT0Pyr9Brx0KrKWu4N82jlHgCD8Zbeu4MOz/lj0NWvXezn13N5GpSiLfZO8srKwrl8WvsBOX
5PSh2oJ/8fDdbRQwnOC4tTC79IibiMjFpoH0XrrzoQpGZEteXhz1SFzNoRoe1CGby2NnOPVbOwfz
SRtz/2EYdGPlMoH7ZsHzU/9XxGDRxcsq7gacSF6cUCDL1r8rG9ulbm8nU+/PdthBjB1rWimAobel
1zFxrGMES5kHoaXI4J96B9VSoJFGTxNo9Jruw/KAa+nrQJDmo5FYFOFjTkS3Gx9TnZDNYZmLh6pk
xNX36Y9gcXjiTgfHCP2tal1AL0R9X47dWi0TcWW/wU6rj4rEalUU3n7erujdZ89gHt2VacXNziUQ
ZlXGxfzCWvaiimwtrMxVZ5fuaUAfujILKPkKJJIJ8rFysRgEepOJUaUVSAIch1XktTebn10O4mHu
irXWzNpF+laVzYhskadeC+b7ADQI0znbA0VCkS63hydgQfYz2rNhW83zhz9n7+oHHjWBqKCuiQCq
vPc5TJxz17N2SkyIBcpnT143vZkoXhNWMb+j9YPIiWq78UyfTatMafBEju8j26ndcZnrX7VkwpWK
QHyfVHa/XQoWILUuFO2iA8GRZxI4S/fJJ74zrYzqKrTmiysDT+u5DUA5xviyVP4pMNx9vdAtU+8q
VqMNbSwzNUyrKaSAQTOmNSQG9ocVyqQwxovY2uOb28/A+DKW1y32Bm9bDboNzZfxj7GPU/NDkTgq
DABIEpJ95cZvA1XyvmXJZasYl2cnD78j9LtYqK7uDAf79yp3SgvZF8CbCiqZ/DHZq+nNkW7Q+Iq0
SFtN+Jmeuo5u5oB7a12xp11pSHaeIN5DmQMK8y0HiAttRPdOZgZXF05ODls66t/ZY+wKv4twJCD3
F9h1q42ma+sw8jv6AaTFiJEMhrqY0t04RCaBeK2+HuhQ3GeGa8jZ8FYpauwKU9ekOY8BToGTm2E5
V26DOcv2qBHrg9tq5U5z9RIPFx6euLdopixIJ1os9iJ1yvfIz9Jdn+bGUR/m5SEygzVTyHlFv3p5
aRqTsCcLzdcCK/xouxVXWT2Hu8wwPpzJKRkng1CnpXVOUh11cIBcS6vs+q1k21WN2mCsEZhnd8ph
F4uGFGTqysgxvU9BOT+RO2rfZdmYHfrGO3ra7N0BiWh3mVfO61u+n8IDhO6+bf4jRswgQuj/r4pE
MwP19U2qcaYu/9y38I/X6NMN/ZhOQ3JKlqx94ha3dZNxWtHLEbvKauOzegBMwuDIrUjsBIoTbcce
R9liFbCH5RAPDQh2myY198wxcKU5eOdzt2jeqkmsLXkyuAXZpeiMh0vYm9kDd4drQ9vc/eIb9wXc
q/OIZqCpSSqbQghetAIDUjTkAz94hWUaB7rsqeqYhURvF/eTNnElTEV2uHU0bgXFz0IM/zNOouCS
dnb4MdXxkUV1ebfCFv+BTGKvDFaMPBQPQP9TOlXaEG/7imhQ9TqINZs+UNtTLZcMT2krOLTpUwhE
fqZJow98Xgm4a4lhW7Vsdy/qpahqzOtaO7FfJaNSNHZ9aqDqiimcXowlBsHY6DC/FkxTbtGyJe9C
51KGS3oMVVvCD0G/6UaffI1DYCyyBi+juV+nbnq6RaoOk7PsFTOi8OiWg54hdV1mh6hjAdyjcUN8
GoYWY364nXUgY2kUN+nxhpuJ9e7qafpjOgvJ9WW1//1dMgZg6KLyz7TGf8DZNp8sDa9mmxriTNvD
ZCCBQn5b2HF5XOCf7K2uDZ7qvKHZV3fm59svki7Tezx1xWEpjB4DslEQJmvb26Vp0VRmIwzwpTmP
8opWfQ71oI7jf+J2l/88HqKTq0WtNdvcJ52plKkYjBoSlFwOU9muDAm6s+dk7y/ej0bk4UtiAE9m
VLacMi8N7pjrXW+DPLtDmxoERJpRpJBGBkNVnbpc7M/0j/xjoszKauEkU/DnyQ4raM38x3nyYXKt
FP0M6NmcQgjq86pc6TPcOBzO1anLM2QqPphBW7ZYKqSb0M5oLKk3kJ/GJ6u2pwd2sN4lqMd5b6XV
yNkugQmKojD4c7EqiANVBvq0Z5G3NXIXFDhrynAjJ+R4NGRBbG4nQ+FYHl1Rcu9IuMRtMYW07Nl3
OPeat+4CJlGxjp82Bm5eA2DP0MStqnYGSoq2OKBJ34jDJIzkWfHQOt+p162I/YM6mQuAVps4Ib0l
G8nOZelEUOL3z4NnMTQIZ3fPas0UpgUAOrhzuUPdEL5a5nykE4EIG3lgNDRXkU/aXwG2DHklDs0Y
ryyNVFg9I1VZF3O0q0ijEBJj1hD6A7hbkATMK3be5iGtM2BTVqMdlrrL9zi308+zVlNca5y6dbGc
9T4LsM4C8HQ0DdBcgpJJzqaVgZ7xVnTVgw9hdIfbD2s1o38MB/7taXK7t55M72zSmkuk8rFNfdJv
IBT1IyS6K7AG6R1bvkZbe2gTdur+q96wejjFip+Qt0jpMggte0fMMyzbcr4DekKQRAJ7KeiDCU0n
Q7eN7nXMMt3mFOlRx0Ziya/2QNBliGLrgmUCz1TzuebK++yOrnvXOx+iAg6T+/pFPaCh+vnMGmdS
iPU1DpXmDj8oiqwxGnBEEofAfVMgGSEzlGB5ttiy4Y0Y70m+Uigq9UqftY3qfhsBsjX53shasE6S
GILo3zNscFBDh7i080nphhU9rwaX5pJB1B7JDVW2yxEZmxjM58B+V5tEVWMaS11haqJFkHYvCwDo
9WSZ7UtlkgVC5EqL/IJj6t1IiB/4o8f7YTbr58YV65vvH57lszljlorIL9YG/0GtXr2exhskF9Xe
FVC6a9VOjWasuIOf85Pqbk/Xv0y+YA7qKR71nMRmWtZ7NYMQZuucUbNeb8MIowXyAHxfLZ3qQWPM
vwJHqm3Z7iXHrA+efq1F+pzX53b2fluengi8KO96Wnh3eRC1xCQZpKUFzVczNdvbx3j7BNUnOlPZ
XTz+VosWkPkgT636qK78FqXP+XZ37YIsXzMhsl7heDyPSZg+do5uPesOw2x52GP6t8rSEOWtFWkX
0DbkZi36dD/nRCWr8ZOX6x9mp1nXQCzXNE/zqyHiYdtiE/7pmK+t19xmQA3Ct76M0J1ePe9RrY4W
4yK6DRYRBYkb3xCCLiq/dTHY9SUgGpU7nGsDCAQ1DPkpPyJ3i68tMnn86RLX7VYvzZiXOySW1jmq
m+mCU9Hc+k62PKYecBS04uFDGyTa3Ygxayf92XeYaKEZl/o9PKL2MfGd6BzFjsWAwxkfqiSbtot8
NoHguz1Tx6Kp//nuxHAU1peOoOHvL1bPpqTw2dAPw4aeIg5ePf7STbl9SDBy3rJ9GugVSHS83W3e
XgSudi+JDXIVUlQkq5iie8QRCPQOulnrV7XCLHKZiQsPoxQaX5TGhNP2Oojwv58hGjcOoFTmvVdP
3dbUz349syuX32iYrba73SvzmBgcJWNTW3KzSapN6Fj2mmI2OdRF8sEH2z7hCoweK+2vMq7JOLMA
58NLR7+yNMTCjBCIMeBq+06LNmrt+/UzRtxDx9pgMucO2iERjOvHyAvWnhssb8003TZJNab8wL0q
qmovSu3e8tz7MGDn6bgatEepGhPVUO1TBuI3EZk6hl173A7e3F4d4H6LlX9JqcGA5vrDuqXduM+W
xf+NxtBBNT66rIHqNzZCcmNVJ7hajOwaNULb6mj37zMNeCbD4wQC691t2CoxaoxxD1HR7rG9Jnf9
OItnbjhnV4CHYxumobDlDqtn1nPnWgjVQSF81rnMT1ggGGark69wIMxQpFHVqmVAPRQBi7I5CcwV
ckwZOkTXOeNjno97U47Q+aStFXee+FAK7av6gBNcMTtPa2kxzg7qrW+mjZZMTHSCXcFfaBKFfqam
+Kr+epQl3VNDSORm5orlvt53Vz1tvqvfczRz895eEugjZW3sbz8h2pD8qv4lv2hg/vjpKR5pFDF3
I0Yo9bxLYZ80tQ3yidByrVhskiUZENT1KwWdZBJt3TAtzNa5Q7nN29AY27oMyayqXTguWLcgX4HC
SQP3kI+RcTN3hbSwgK9666obrbsSKVUapcX3gnn9pOXYIUzL2IFgxWnCzQV/j0EUmrlSs9Ukjg16
jEhoAGUe8f8atzCkOW2fwrgNryoLKaLkZT1KdDBD9pPVm9D+sTs7u3pKHBounfbMlY8cLY1ewPAF
ECcpv9tQa4+3M7F2r4iwgZjOyXsRzOuKe8I7+9OCWtVYzprVktSXBeZKyAeYfDotJvkyyvVXIlqs
lRWyj7klZ0cTDRRLFPN6yBrzrTSK+6K0rR9tjrd6nqzvsSDDi3ZJ9WgQ20aKzbIe/S7x90vnQR8o
C2TNgxOsm3Judp225JfQaJYDyFJv09UQOhy5RVcFHRJ4enT2tZAhU26VryPT6y6/IgLYUlV3VohI
Ppwcqq2OgOqtj9xoRcqYsau0KKggUNjNdrilRWriG5s85xLYLAZKE1E1ntj4BKky7SauDoLGeUpK
cj0o+KKrbYXXrAgJQrRs5zqU+kNDZf7JM4foVNjRru7ZmScWgrBatouVDIed492ssuxTijYJ9IJh
aIVEH3UqxmB2DHYJeSSpwyoUHQ/OrtE96HWG/lpoZbOpNC/bqDPEaS3zUCXLew++aM2MMTiotAmt
teg7BsuLxdm4jjpaYf5U5HtSK72rjRTq9mxMen178+uihUKTpAoxSoRrY7WfLSR0hNxb87WOVze9
EPIu+6Gnx7rtx8o+2wgF79FXPd7eDYe0P/lxq/ercF70SyAZzymWJ6xnVoHuoJ/P9E4Y2FnDsOcH
fVCvfh3/9dKfO2KUFj3adoYcxjXqMQuX8Bz5ln5uSmI1nGIDEw3aWRjxJepNRwTheZrr8KxezkNd
AFRhWW9na77zm3XOqOxOPbTuwk0RaWYH7szs9rfXIPKOIcG8166qn+tOc84qcaCTSL8oq57daHbP
2ly4D1l10AthH+fKbTllA7J5knAnRNh+Vsft2AMqXDvvte9opznX5hfQ44BSnaemW9rjr/PYkmd0
R8ZmVeAmIik7u58TTIgzKt5D5S/Fo99gmjK8sfvajAQblfxVT0sZPaDhSzBS/IV0qn4I7Wx+oPU4
PRB1r68g67v9sKDzI4xQyDBC9UxpTt3UXlbq3b6OQcELaG1fKgPapkk02WLVI6y1yn+e2aQGBSba
NqzOujWXd2EZotaS5a5mcOrFmVt/q+x5emhG/aCuyll5nIqoYJtfN2IzTfzJV3++VQyj2KiDekNm
I8FHxAh6XnXVWiDaCjklZhuBW1OGJyVQzDPniOtDGg1L1rrWCNZK7zao63GpMWpgWVu2MZP/VIzD
xc09u9s7/RFZWoEhipj1gv6WhhnkMaGonZqy/pSMDKCVYz2drHyXTs24azsfGJMsnJXzXD379cav
Y9jSnnpCso9xEjARD/rTQtIzwSlDTwNG/nuODHs3fW8E+F8/RWnXYQz4+6/kR/olqrOT+pvl4TA/
JBSjFyvt7gGG7FUWqFozwohukGf37PinIK/Wc+ztwQFjrKhaWucoxQ/NPBuAyZiKAhnVyZ7OjKd5
1HJ0rY4hwaNEWNp1LOF0MMB500mK4IwK5LtpY8Qi2KElKqkyiKeGPZegOt2ql77XpKdOh4elXpqk
h99jmLjHUmmwN8UvVYzUmsyifwwWDeO0N8NH9dCEH5bDyRjLI/7oRNckIU6VxHKAPxoaI9Ij9N3G
GXTmFrf1XISfGlNDpKlWjtDVsdYaKRITKZ7Je+LK9NCpby8z4Q+P1ZTeQizCaGkfbtdFUSzk8SzR
1y7QGQ/JcZk9eu+idV+Y5sfLuAoxt39uAeIlval/aSdqenVFDWhjt8oj5stWuOMv/V59v3rJJr3f
OzEooCXto0NkD+eYSRP+M717siAUX9xp/qzmOK4fjDvUMP3qt5PfiD83dJc3MZPKjbof1I7pXJOy
uddIobwUSXN/O5fVaa0eAO5s/Ub7YhjWcFDfY5j1cgbZ80PX/HlvQqyh+ilraOTkraWwWxz652lQ
f65ZESoEzDR11b0v99xzzK95H0Whd0Ry9gYpGB6UOkZmt7fuRxQ01PdiJYOcj/lFh9v52MikLYhJ
5WOOKZPn6qiA0PI4n2b5FaXVbUMrTy7MUz6pz8s1Ov9UtQxzEDFpn5Mpf6ET5/4VlNUlbfTlky0V
dIJN2qB74cFaEsr12rolnGV6Fe2Wuoy2t9WlBIu9VnQIWzbs1bM61pCZddEe8HJ7Z1fFT+BOAtLP
t3vidoeGP6BcV5GA+0xfZ0JGZf83DrwG7I5Ea3htvw+8rtmpO33NzV9ApN70qN3WNDa5LQ9mkp7c
qHhthqvZaOMryo3iEsUgbdT3hM2wTcJSnIaFHLN/LrFqsY3bPrmUII6N0Gu2AgzIdlJU0fYM32l5
zZoJGxV0x9DtGOimXL5DPg1A2wM2+oM1HkNKlFVMxBS1P3dheTZHTk5im/qrlu2gnXx/eiTOJr7c
/ge02NjTRsELPWP7ijb4w7az8BDxIe0VlYDeiDqVJvqvB5zvQElBW2EZkdXkAcg0eNpyPGhV437E
EZiQvzVKvbNwQ1bbFA097kGdo2onlNlhsUGX5KzNzNH2twYyBXd5GkMAEP8xeP1T4e7TkqRfjWzJ
MXWkAn9o13BN9sgiB+dYes4baPzouAxJ8twvpO1SI60clxJF1dIVRdgmSH3jwJbqhHDTvcsrN9yK
0EqXPXRyc8e0YbniJ/phptUPzZy+qdVmmDP/JF/hTEFIhoNd86dvmhnbB9vj8yebEOm6CxE9r5ml
//svaATmn+OEwAgcZquWTUwz+pk/fkPfXNJsNkiYvk1Q8Xw9+1FarTDLjG9BGxcrgDHhnZsaP0cj
bK3pTRtaluw96zIhXX4EU7Rcq6m8AC1J9m2HnjAUo8lO0OrvhqZ2V2ObL49abTwjUk5edWK+twt8
NIEdZ097eDQwLefJeWwtFt3Cyu4jX9irSr5NcA6YXJKSTiroTQpYJ2aqTa6lj0s806vLWyo5KPy7
JRzeEuDBG+Vy6hyLLXSWfOqRz8xY2rkcWZUvzXxusEO86Plr5WLG89l4sA/Oatj8db9BeNafnNrU
tn1mia2Sb0F0fIocBDLV6PmXdMJqpZ7Ffz+DNJaty8x6UrWoaly1acT8V6T1ujbMW3jc6DXtASz9
Hqf9Xw3CnHFFlilQQ3uBjKZRm2RDY2+z4Ae5Zexl8EyEXO5+u1YdbnJyJjBw4QW8trfXM0esVN+N
tX+56MHXgBaSLgfRJOBZO11b7vVec7dR3IS3Z4jQw/updNytJS1fAABPEH/dbSxzqOxecscSf6do
neofpMdEgu4ic43GaafqSbMQzOuSbd3r1V3haSWgQPN8G0A6hcjxAGnlKdRZuWAzEpFd0quSZBg/
i74F/HAPWMTzTQ334RpyRhpYusBPx30QfEqbulzHKI3Pk+n534ye0St31OiYBCayKYSA29t0NrUL
C00gyyenb/J9Tr+bPrzLsV5+MEVwjlPXe+vBDNp7qp4UEducP95+xMzBDXUrrOqsHnZqsK+N9LtK
8ozGtEDjZmL0KVFLz3SqSHGu5nsqpe2vao/AeSrJzD8TVqSOYj75CoU+OyuyPhytA2o6e+Uvy15p
YvLF4fc3oDNH/V6VHr8eVE1SmczSMNEZJxiMTHKnoZJ7f4z3/365O7a0Yv1DSYJZJzBc1jLDJhbU
kAK63zQV/RBGqGzy+OTM3hCsHTf7WXDpYJa2PqzSbYRG96H1F3ed9u1a3V0CKxIrDOhiz+xG7DD6
45+QI/jbJwnOJVtjCO02VlHRHAIKVJ7V64GLea0M1Rj3jJ1niXrN9pouhrNMQO4I3qjxG66XwvPX
RS+APOSg8OSD434TADQfnbaH45iOxhmO3oSoIQPWYV66maKTwgwuiJT1OfVV60rrYmDfpRaCf9Lk
hLup25jldRXN18D/lA0e1UqMz8UZtgpC4MXWd+Lu20/ubL6XhPGc7Lm37zSJLxWJ3RwcRPdBGKxn
LnBkXC4bTxANePcJNUG5On1Ny2FH5HD4EeTDQ+lqpXdAbMh0IgycZ9tJ6hXop/wM6l+yTAX51HFm
7duFEaX6ksXA6GEKPOK1FLGmc3EI2dWs3SHFJSnNESBHD/DLj74eDq8ATT8qztwvobyWhJfcvm3u
GvPiZqlYef1k75EJJ9vSFYQ6y8RGUXye2a89sLNsHn3d7XaLE23swcUmImWafvN/hJ1Xk9tGt0V/
EaqQwytznBw0ekFJsoWc0Ui//q5u6lq2/JX8YBTIoUcckABOn7P32lkHgXa4pirpi2RTFv0kWyXl
SqWbj4b9oc4UbpPOGhXckStGx6Vo6B6btn+tbTEB4PvxtJlKSlGma/uOYLjIsN9iCXTXg3naEmoG
kJnLWCQ3ZePIZpecuNtOFf6t42I53V6zNcCemR3zD1nWfvz649ZDq3uu52elnMmgUXVlOx6QEbsP
aVWupzab71I7QxznIy7xtTm9C5uOe9Y0LEg5B1Oe9knd0YBPNiP4aAzFqLqr8WsVuoSTOKl/8vt8
Qco1k0V7OyPjkBNa5eKmwbwqci14JtLIvpoGJ4yVkLPeOAOdTMA3S8e4M6xe0dy+KFmQ35j1fV6m
L0gtBriAiJkGGZuCMbWiJvPGtYFba9jokz2IXZqjT+4z76vVltNrOfvVLli05FSkhrjlZzWiS0lr
bpxD4Hmr0nfWUyaqJ4jOGksd3fo6IjIKzFk/pdqgbYlhKNaz0OpjynRgexs8O3pzZZIRfDWC3bJ0
zUkthOXvs42o+1pFw5EJub293ZwJ+gHQ4S5MxZnPkPG2x6LjbYIqTC/oG4OvflBURyEFwH0V34vY
yNboa49KEKOkMRErML/jqsZSqT1qyfCiZjfqzZSEfAPtWJpdU2Z3YnGCkxoyp2WpnSGfPuety1oy
z1E9y2xXTxPkWvaBONhLbRwrzSf/iUc/X6ZRiK0csxpOmptaD0MQXfBsrsF0xX9WXbkC3IUAk4nn
aupEtlZ3m6Aq/WsjS2vXax+gdPeXEn+uSRX9oLrB2aIRH4BkB43AlH+d+5ONAXDL9yU9Mpf197Qu
KBrsrjgyMiX/rUy/1XT0XlraDQx/5y09hR+DJxEhjgI6Q1rXAlI7mrmGxBHrbdWJQ1vJ+JPLLyKN
iPOXECGynrCcvzIOng+p4Ta7Ck7PcUxDkijNulA5PPsaq8W6S6vsAoFgfvCMHjsEHcivgUWvWSmO
hjqvDup95IwfmA9NkBPw+N9JYZMajLoFSUz9zCmpW4W1Mbrce7v9v2kawkwdx30nV2d+61WnRiAm
Jfnq2uUYFh1wCSZaoWMp31ypQ1AFF9e/lXb3lQztY1QW4m026STcnlYvGC0WAF76dHv5ODXPNeYV
Ny3uVHmsNrBGi3UbNlDPrWrvt71z4Dvgr7wu2nuCVWE+tH+IlIDaXFQrk+/ykx59KFWRYttwfSLv
j9HUZuhRH6mVN8NNAOdeVe5/RFLKZuNIct8pbZmSEZNbP4H22LVVMCANiYydokpG9BL2YElvwMAq
7lys3p7Ydtb9Ysi2Wep8huc7vJga2Wi2S4yh7yTws3vcmrYdrzqU9LsxG1usccyULCCja61LCJND
VMrsA1HqnM8XxXY24sVB5coUJ36boLS8pgnpqDn6e1yDMZ9XgTA37dsHTG3QlSeUyWXcEosXNvUH
oVO6XMURC9Ws+rmcLyRhnm8pctCppr1tlBPefpMKsbQmIp9ozDq1wJrj2PFa6QmUxiDfdcS68ibJ
xHN6uzojWX+OwmnXwIQDsErXLwets9HTwf4zgDqK3Bzc0nDvIYc4hlIVHHvddPaa5U1A317lsofp
EaZEpRDN4N6X6Ko2Lp78y+0Y3FSoLqPhVYDJPlxhbICInjWXLDNRHHpVdHBRQArDzE5Kquw4Dh+y
H2/wmBt7NQlUG1JjSSWVz6nBoCeSO/ycxc1xh66a00ua5LDAzsfRK1AWYWQmaJqQGHfW2iOWkgTp
mYP8G4OmncbYBdv2u9wBNuMznhwhtOS5vrcq3+cbhhpLX2oPUx3UZ85thIZV+pojUKJ/YpIwVtTV
KtTwXQaZ/haE1t5PIveP2qu/zIgpz1NM++Jew564KnW32CiOnNorm+hTVehPXNeXs20bxbYkI/Wz
Fo9rx3xB6I01tCWQNJ/cPTOx4eBXbn8yBnp8N0Yojc4L7Nxg54cxtb9FZIkrs3fcITTOmmGQn8T4
qeo955XOvrhCfbfJjgROdUsPG0DSn7uWN77+fWX6L6SGT6Qx62wb9yxBC7r/i6xNgCAqkCoMR2ew
3btbCdH6ey5B8YOtRk22MWd7O84SY5VYSb3VpvSTsmFojkBvQ9DMBg5ktL41WZta3gJUblMBnvp8
0xPdhrfONHUM8ptvXLvrgyNdoXSP6kvq6DeceqtNEfFtwIkHUiRus06H1ch2rF+6LF2eVMjN5BXj
GuozV2Rp8Ctxl2d8gXZTbtGnL9zqvZ4id11GSXVK5EPqwCevG/0Hd2rc/1jJ08v9pbSHKGPohmMZ
Mv/ZMPxfKAxDMjEIA8hM5VnaaxXKlRbhd8epfCIoAKmWYPG3ZdC+e40jLimxFCvQUPY7dSAgDHw7
vNHu2Td1grLk3pin6bqy9U3mDi2lbPjj+Z+v+LlHEELtIs9UnuTKso1LlRG7SWbmllJ5fGz/2rMX
+8dzkVN/qemO4FZgfbgwtvwBEtD76mPh3r7Pl8GQRXe9T+We07yo3GM3fyTeL/ww8/7cS/5qmnen
egmKz3TfZhYLOiQlQhQQHkAu85BqdU1LuoJVJXzsMiMeVgR1o7ShD2G4cUaRvRf9XB9Dd0C9q5wB
FV9XPCtdtSd20GICulT7KvTNa2Vm8Mh0jXF5+IRJhSFUT9f7QregObfhshvrcmJOmk4fYuaW4lSg
N/Q5Xs+11u1tEbB4lpX+ktndPqfFse5vkc7OHG/bNnsWZsLUYy68VZfN79pYT/cNLeJHM2k+sZ6t
0WdmYhsNowY6qjI2t5lYtBT2oSi4TWG5eFILhzzSdwxjidHSNQ1pancy6Eo+mYsdPlbzQE8CJoXr
LzjRJ7LCNz42g7V6b44Ziy3BfNquSioLCIpOwyN0HzgA7VaV2mqv6gw+MuBtSkDkpiy7oKeMmPPM
yyS9pSY237/ZDpLJ+UIncjnnZLVsA8Kl97zjZhVasDhxxM93qqHWCv7krmJo2SeJcenj0kNdYa5T
rTAus5rCGMwtDkGnpQc7qDI8rHmzVZEAC3/9xp8mZ4cDtzzFk9DWynosUdnkgejjMahzb5Uh8zrG
ExpN8ttZD5Lq+2hyhsBSq/21Ie0CndPxUfUJiq3C+CClWd95ZgpQl7DKl2UYlkecLxsIppCMDSgj
8qbr10Z91bWcz72J0g1Svi95Z6Dl0rEHgM5bW70AvOlp9Uei28NO0f+0IZuff9nDe7GyjEm/cPwf
lLVO8AGcOrP8oi3E46a2q618Iym3Pu/iCoer3Sy+Z69DpS7QunY+LJ75ZlnhU9ZXDsGr2An5rc6h
iTmY6FKMcvkoY6j16r5YgoJGLaFVhwVM4Ykb0XGYx+6aDA4e5f6bErbWpvcGFG54Ekk14p4ZEae4
mBJkqzmYSm6qdUNUBdLqKCmvRhh1r8IpXpUcI2jR4RO/pt4+96Xoqt55Q42yM2faNEQnGRe1Sf/a
c8ddlbkao3kpHV3o213VhoiGZW959Z8uKpBNy11lPS8mjSRd66vrbTeqgWW5mGljFLabW2WaQ9xF
E78Zsh4MrZyhW5V5NbP4qKZtkTlyR0xpVULWV7hB7koOLW3eXl3YD2lR+0+/v/MZygD9t56Mh/TW
YWVlYX61Pe9f7p4uicukEZqJpn8o0AXpiMlcUSELpWbo7+yIUa0GlGlLiibVzajhGUjAilglw/es
4LgMUQlpSZDjkIBjvLh9k108aNGXv+gpYhLzXdXY49H1ocWbXlc99pKz7M2OjtN0Ikxd1pm9vFD2
CIo3YqwpL2YzvdZi2KilAYRGpguAi0iUupaVeADOO39uQ6fl0jGSING0DPO4WSMPy1npRk50VJAJ
X0mAnIKsubhiuu2Z34jd/blTdV676yp8JXEapKeg98w1ZBvnLa37CcJn2e4a9LxvbpERTBOV/nGG
UvvWMGVbaTNuDFIZ273VG84pC/1+55Dr9Ypr9g+m+4BeOmxmupf3+yjyhmvVsISz5dLbSegq5la/
v9XJaRBvoUH0e1VONpb1hSVOdeiL5k8wW/ZuKAKcIrGn4Z4ZQRmZrQud7/83FWEL6ziFcfHzObXX
G/N9l9n5xjJJGql8Zs2qKWNq5L6PM1zM0ifo1130/r2x/LdMim5DwqAt3OAnrAXGwYHLrJy40B2b
VQdu7jkvuo9a87DzEEj4yRKYiSSvVZRGvBk7O7hUflUwkB7cczQW47WLYVMwkF6NE/a5zkgRocnV
QdcRe6Ue3kY+nU3oeLm4eObFn6qvlWevBnK/P0ScMz7t+w8GLTQ3pc9EbUK5V9oVDqbZAAFjoClr
QQ4cDRVd0VbZExKWdV236YN6Sjg0hxtFAApr40se+dPb4IrvNOPz7zkRkhk5LiNpIosnYljRqLj4
oCcCZmgZMV1ZFU43H7WYWRISQfIMmE1uMAabzPHqoxORC9/SVLxBahMtNzAikD+h/lyfNsP29yew
+6s7T2LgmF0DODBc4oJcOWL5W0/VDeEbRG4wMc63561ymtVBgaIgE+Ve9K2zo+M6ruGfPc9L0DyY
VcNXeTyUWRe9OU5vPk61e2YI57wh8jYhk/nTCqWs82aaLPejYjE25AQeqy4Q7yP+YlcSuMvIuLMG
zf3wZjpIKeONxwGi/565CtORMAyPapl/k+GBh1zbX+fGce/xEt7EQ389UmDhvx5NTfcxRFH/UKSd
cXDnlhs+MLVPlkl8BJ6A7xHTh/NUsHasesu9MLlcjjHesaPLyPhKYjPhPI1nPToTFqPaI7yXPh6r
8sxl4lUMJyOd58vvPwJH+rr/dgl1+Qhs3zFtjILwtL1f29rhWKIxKRYShavgTwUHUxuVKq/2ZtPa
BYZ/SErXsw8DnZTQmA9+pg9PA42llUp4xPaAUqQwPs+eP2zi3u2v5ZDolxzpCjHWoYMdm5vkQN+z
X03OTILt5EaYYDD3enl3yUoTHLAqnaTGjmHo22wN3p1SUHmOB+jSJVKgCnJYcIA2lhiUQTwT2Og3
0Xp0O3yG1UaJJhqpnDDNgQlSauu7KEecs56Stx6YxqMSWfRtkx7IWG3JoEUW+fsDyhf3lyPq6Lrl
6Z7nGSZxuIb/y5da1AwAiqhx6H/cl0wJ34M4lDcLesMqM3Mmxm+PK7JhbhV1R8XNsILwI2bod18Z
MeZuHwgv8CVV0tkBHFZ1uyj0aB/2efc2OK59/Pl83Gu7WVCTScQ4wnBmTqZF0vNACMaIkwlnMGmE
bv0simF4sbI8hmrojJfY9IaXbCROsSmKZu/mQLjcqClJToKHSyM8RJ2w+IznTeRzA/kAAcuTTWyn
2JEdsKgVhplnVDf9g8l9ho8fxVHforWx6FIOjSvpDua9+lc1LIxroKzm8fbQZWlhEC0x6WJ68liy
3MwmrX2MG6c6jwGduVB+M3A7tbeNLx8WDTkyaHRISwZtv65MIoqgz+MwaU6dEgT0tofAZqyWw7g4
fBdDuGFq1mf5Iaroesakl5PR6vWZA5ATZaBr2bSsJzNLLpZzy5JGhSgzQ2qcReozyzDDJmZ4zZPw
22AP5uuQBw+hmLpj0XnfGvmdVT//61Ga2/7WRTOCZi0y72c3GldCRnmG7WiuRmNO7in1zXunDbBx
BigYmdvKaW+JK30evVctTgC11MaH62Thzm71bo+MWcc6n2wGEX3SyDYHsD8iB456qL8ycysIQWnH
nUlPcoYdCeskXXt192AlTvNBYYF/gRvZQb02oaubOHP01KbukcpvPoXF4m0U2gIZ4nlq6uLVd4qn
bskHOgNF9tGNb4o/VgV4FMMJG5+26OppEDjJMdBJG3Illrexsekq9YUx0DTUcxI3mUM0L6FP/9us
h/f/OOf+PZzD76x7Erbqm14Q/Ko2aFNDbzUMSsepo4mUYity3G9GZUxXdf+ruU2shixrt/GS5j53
wOxlXiRvSi7SRybSz06yaGtWghiSe6a2ZTsAmx0AZVYyoxt3k7+dMnw3eMLfitFoDkI4X6vEwMav
Bn3quSDxv3q19v22rrw5ucqZQV6I9+lCMFluIyJVG3ImGQIyW+kqA4la2HyyJ0/el+Da9XFPMatG
1rHzYmnafFB/Rt5rKGZi39qK0g93Rlx7+94sIERJ1LvI9Efl2NKT6k4rteITtVy8jbQs2Ghd1qwg
9hNZn9nL1nByBPq2UT8F3q6kwWCsRHcfUNpfQda8BVqdY2Xr7JMpyOOV71k1GedalIebF0u4B2pN
DmUYal9dKH8sEGfa/roccZfz9uZPie2lhbjBxvLS9IcBADiIu+d6RCeJbiKV9l+beGy2HNpk69Zu
Dgus0b7g13TXsVxbRCz9LvkEskN6fW/uNTMk46JDgLK6Wb8aWg8P5fA1ArD/qOZzbYgGokfqNFRa
cZdBd9rFNb6ehLXMueTy20qTCQyHjskdk9RaWVE0rhRBTz4jqMrkUUrt13GVphdnSV9vPa1bq6wz
ojcc8O3eNIjZiKSYXm1UcE0XkB7Zdc+mi4cxkFAw9bNJvn6ZowCaFH4thgx/+yGL7jMKo/SiXuoI
JEa/P1X+xdfyPR/sroX+z+aGD2LrnyUXVKYMEywmr0CzB1hOUFzGag4YmDI0opwte2LX8lshPwVL
8FjnsnfoLq/LweqXGBtclL5EcVrcuLVEM62VRkVQdpCnk9tHAdjpkJGd+EB2WrQJo6b7ZDct01hE
5nr6KsLlPmGRrM4bpXVVe+64ED1rcs/KzPhArVJ/hNljUzb/cQi8fwl3fEMPGODThqLk+ZcPOLLS
2HbScDrWxngN5GKpAjd9arGkr2+LpRq7bAQ/ZaeWUjkIqo2jEyGmfqpPpOI4bUtyhMnSIHBI5XCY
gXsSzY8v4WC2efCBc5W1shBYHhcpgzW68gaF85uScN9Jk+lPfF/yxv1xXkTwJ7ZVW75ni2F9VAwC
5YNuGBgqsmPVzqOoGbwWPdFGsC6K+yZevHXIl5dkmW4TG5TvEODiXejT7QGpis8cqYxLDNNyoHtj
GUb8aMNMXzViLt7Rd1DQZfMc71U83NKiahuiJt/GMjwuCxL30hT6t042bWqZCSpadGM2/r/j0oSv
1AfWndro7oKvWz50fP8/CB40s3+pp/iIXIpUGB6eB5XyV0Yu4Pkw5w3m57SdfqhGUBZfWnqVylVw
a1VHeVOsAuHU1X0TLslusmSMbhOYqAZeWd/T/kLsvWthD9PoL7VHBiv+tU2041j54aO1jOFjuQjj
wMKX+7B8Tm0iGy8C7v9Tq83LdTFcpFFl7GwbVnhvWJ6Yt01bo+/re9X+8+b0ZZGPWGE2tIA9TnMA
SdDXTYbjoYnjFXwnyStWcgEppXTYSlseFiRLUp/LRpCjPxazTjGGdu6RdEOBjalu9kx71/hI0zPC
7eZumYBvtlGQfUbcys8gS5gm5A05kVcbN0ZQmSYpbkQZhJdhmDR0J35UsXhxFKQbMJk1rEbV8JYY
xEh42esClbYhIu+YLw1AJjl28fX6C+je8qnvgWhVWk/rBxJa2RMjQFG27l1tncU6LYWWvd5K2ctM
rp5qT/7UKryvfhW3n+TTtxfIl9p2R65najV4rYhFNwpB44CotxJmyyOnqLb3+hFq4ywemoFIEtn8
HcKiXFVYBx7iprhLSWL9Q+4saMr3EAzL/TJUfM40GfeONEpporr3cSCQNO1fPUuiYbVZkHL43Tyh
M2e2PTvDOrGRcCRdQ5FGGEFb+8fRsbFrcDFFM2mdyQ6ujMFetXHpSGgG+cdiY6TW2daXP5eQ06+o
su/TFB+9UftWmvTy8iiCPeV9XkRTAhgR/so1gm2UWtu8Lr4sSZZuHX2jmXW2qlrzzezcIzAsFPK4
rpwIRK72LTKIaSmlu7BwYzmmxXSeISEc5oA2I9nrLTD+FfmOSWOBIpj4jXVwmkcz2bfU2sCkMc7Y
ePLXITaNIRQo1Bm8V70r1tqgn8aZAoRBdrbxIn/V76CQMrdo8texD56TsjkdsuiSJcNac7r0rPMl
W2MsoHHq4ekq6LI2+94b7uoo2s10+0hZ4d/LxtdUz5h9iLZkRd7yPUD4gU2u2zfc1e1ahkob80Va
SFdZ10VPBcGz3hpXERrg01zUTyFxArtx6S4dVehqiirz6DhHw2+Diwe2a+VXKQHMHITYH6YTEZ/T
SSvKF9c1yZKPkoFWn7uspYAoAqQK6nIiwnJZGQVxQbhijnXXfWoQcqCEXS41Q8qasF8wrH8sdoLh
Uv9sGw+EkGcrM1mVQ1deCq9D1zmP+xlIsygJ5W1TQWgF8iZEfAv4zuUZdh4+JNlbGQz7CCwZw1iE
Tghlp3hZKuc0l02z9VzzapTaH61hPLj8nnkQ/j1ou2teuGcvxWqFUIIwYs7nvkTlO2olxy+aT73o
z4GWmGujxVPlWmLfGi0N5tY/zLgZVv7EaNGfaN5onLd+011n1392RjDYQfHYld91RiMhYLpkMD+W
OXNBu6+GJi5fAkaVa0CTHRMBHeJML9dOIr4QOfU+yvaRqriUtlH2BKU/3agxkBIxa74xaLkr2vFb
0s4BmFYd2K2/wMFa9OE5LcfTmGjt2hJZv1WTAT8dUjg1OOS9oX+djaAHFlfVj/3YvwXleJcbzA9/
jrUx8lfnbunRROX1HYkSBXNqF3IMeuiquCsHgP/9UsisiVVB3NZkfS4Yx5lQikvyBL36PTO6TZhz
nvX2emCZGfKRTRyuArN1OouV/G8enmlcIuFG6TSLp8oL7nCkrUP3DcQjAoCFi3a+Ia537QOvTz7X
VgCuB9lAf+m8eh/XZDMRHc1EpbzXyWz1DxGNkQFHdqHvpuk4gJfLo0+LcPe0fxFA2eEqTz6Nwl83
5FTYQC3M4BrkWz/rtsHC/RpdW3KS4T3tyWBVztJ1begafPI3tyyCdaS/Ny2ptFx47v3sCabyfBY0
MNeNHRL6VmtPgV9G51A4FyPUH1L8xQhH3PxslP4O2cfFyk+UMcw90B6fy6kc16NNAhz9xU1AutA9
yLB1aXy2xr55QO81pjiuQK+tYmeY11oM2XGys+G9pTnGqCR8Yha4jn3YjJEZDKds+CCSbdoKP3wh
KqfYarrzPhv6OuoqVMr58DqMWXPNhdYQ/eedOftALMd6s28DJkrzUnGT0C2GiK1zCEl6ZgaNqGbh
MgJ3NT9OrnbuS6k4RgrpI1ncIdStru5s3wO0httV5iuRfasorLVmS9bVF8+e0aHa6bTK2yLeifwB
u/MxymAr5lbxJQve+7DSV77df4MdgBZOru/Vsr6JscH53IdpAdBZDWhed/XBr3Wmxc10cN0svuih
90nllLo4f1YOw8C1FafuyXWG8rBkAehkCMTbdDTLp6KqnXW7dERGFNSFroiQFFjgjysH82nntLBW
Ks+6s2hSoB7JyYKXz6mfRkIyzKzOyVimpVAFRkItKIwCt2zubjIFZrrwIbsEyV3Sje+dHlorD5Ot
GrHd/lf4geJgGE3AigUwMGdfcTe3MLy7ID74DXoh1e+1a7qhOFtDxPT+xq1rj5lIOq9NHf0MVZR+
rSust8SOYAzptHkXFL69S2CDMyNzGK/IocgsAIqkurPsWjke0RZubiHgKcwLIQoPd4qeY8C0e4e0
H6b9/VUd8wrVFcl/PKwybLnWBEZVza7ssQ7PLXQthnkuKZxdnf1HS9pQDc+/N0RR9RPkgG0hIF4J
1/cvcgqzrWcXs11+7p1ovrXPfb93N9kwjGtIXfH5tvZz0hbTySwOiI/tt7bXP2qc1hy7mTn2rE3X
MRg3uc1lcNB74pM87YCWE6uGXPgLf0TBPsbph9M5G5EO5dtUE8gkOfyNRfpx/KSKl3gcrXXQtRXw
VT04N8aSrZJiLBHBzOFzYabZvq6xIExd4By8TJxSRXWJ9Irut6299BMnERmTX2KnjhgCzj52U33Z
eVpabIpClFyX/Hhdd6VKP4+f+SrPG+zy38bFTTYW2ZbPGBWSDXOm5XksNpbTNO+aZ2B+LzzIEsK2
3peKph0J9nkydA8zjVz62tA5GzQQ2eBzfPAhZZOngyEW7maUxSjEBf/OWq5dM+094BMxYqw4uLbL
vIcliAk9aK7K09LmzRfA5MgwrSp+rrmr7AJilTd6FTdrl9bjVUR9g0DVJ1+0ScR5Tkj2KQ0//iqg
sXjlAWk/hRTwkCoKPicNp6silvkiyu498Ur4cHc3KGmDlUf9Neva8n6ak7MSqvggoJ4KZziqpM25
6YrVUkz2U55XP0y5v1+eoyf/dbVjmy7RECZEJpuh5q+dLGuMqeOKEK+7P49HfUrsc47kUfV/En+q
1gUZAXiy0HkDpoCtakU/HupJop0iyrOVJqj8+u5V6Xx5ULRMkwsqTK273r4gYl47Q/oJvyLXXKZm
xs6P/d1k982TlVUPPsLuR9Nqi2dRxUctmzI42hVem8A+WMEAoRJT9yYE2PiqIxBZYQAdv2GIwiPq
Js+VKEhrNv3lgGIXeLUdJrulBibtODQvx7Izni25N2mlBJHTxm1G902l4PQ6bdy8Lj9AS0vtCQ5r
W+gXw/ODY1Back6kX4TchHr4PocYg9uq6x6zeYkeyGHNOcXuR8ZdKw2O2epmFFHohUAYu9pp0ksq
m0la6J/yJRpucJPxLzCTmMKTaYHhL6qm6j5M5hgmchQCfUJrfVOlqYpIFUOqLMrCFjPeGJ0yt8i3
CkOvrnxqEyXyD449BAOI5X6ppXJ1CaSFRcppHse7kZxhIj3a62Rr6RNYuWgXGmLZZGZI79zphVhV
ebEcBy3fT1Y0PnuSnTJ1c45E188/UWqacAvOQMJKMsV0Kvuid65F2etPrV29uEFtf0STlmzhz1gU
qLW+95JpWisbttoseljthGMTsCht3GojMmqB2+QCfbiGmgVQCIxHY2d3UG1s4TLpMPtko/Si0+hc
xwnXjpKQdu7gsNDwaXiP2TUpDGOvjW521WwuKHkO/qBmRDr3f1YyAqlsPZg7ODJ/f05Zvw5kAtsM
CMegeUDnywG69s+W15y0OFi46J+aocDm4JqvjiXhGSw3t+oUYTZCPJ4Z/XgYoYCPyYEYrd47V4F/
GBUw7a+HTWMdIpemY1mQPJV6vXeN5UbtMfb3uKzReUb9oZ5mCvFd+GgLVbpMbOMjhbT5qGJm1Mae
GLE5MeIq9VCrU+36+0MAyPnXy4oLJdyVoHBcLI7zq8QtLS17Bl+e05EUzavuaGQGGln0pvYg+Gm3
59ReFOjrxY+/qEOF+bw7e61vs+rkyI3yYbHY9iqe/YvZL063Q8OCbjOCPZ6SZrL/6coWJG2dCit5
xgP7wxmiPCIBiijgwX62siRGigkdqk5JIxABGPs5qKatJ7kEymLMt97wCbxC3HqKZ9QOixe3r+3s
f4uwB/uAx0tCrD6mZMau7Hgx7ct4fjLq7kU9r0dauU2HRBwzFx+LJHNnSQC7fpqeUf01j2MXP8Gs
sN7JSE+PIjEeCWQaiCqld4CNBXJGl0xXH7nodrSjfHq86eCs5AWd3SFasBqpS8o0jsy0Uq05jF55
13pGdSH/U7yV7bOLJ+a91U0XSRI9BJA/u5LMK8KkFZxl9J1272YGfZcmvft5CZnzqtsbTZdtCtNY
W22MXkUvUA8bWXj5OaIeygEIFrfrVdARLh3KNKxKV240MexUf9uOLPxypr4pm7gFAYAIXSnRQbC9
O4sNqIFAleya695nzyOWvPIn1t4lEJ1OSiOSNGF1joVSS/oHSxv1K8s7JODgEr/qbbKvLGrA2qma
/dC6n8ckqO9al7w6/DEi1cX1JnmaEgoCXcrj4c73DxAMpoMZesHBBKdwb7u2sb4VqL//7lv/46vv
4djSDXqHqGT/5dOkgafhSaegK/zp21JLUI+Lodxgz45HPm93LIFxWm9Ml7LXMs4tgoBGRE6o2de3
T3usDOdSMyvyZ5mTWrJXd/2Pvdtz8qeleu6fr4sSWiuDlpXbAivwLdY8revsknXD/e//VPtfxQPA
M4yoOjJWGNGg3P95pYt1FMCV5Q9n8gm9Y+HNO98ULPuh7AWU0c1qQBhzqGzyI4pUQCb0rRcn1ceL
Xk0aADYmYybwgSUTwT1iweA+I9X3JEbx3DAwuT2VRNUD5z0nI1Xrdbbpp5pRSyDFQHYjkap0TDTr
ITS4z5A24V4GLxsvzZjVWwQR+vsQeg9+49+NdkhvjqOMeLH8Pvv9oXTL5OX3B8T5VWASeJiQbeAK
jDpMlyrhnwfEcFxKqdmezjgjwLQGLRpXCTgKvelINqMGdcz/3E3jZ9Va7P30QLrIk7LMp05rnLw6
+K50WFbpJMeJWPWf07CfXYqiTBFSGX2ynV3PbbbOYEUHayZwqx07TGmS96FJpoRvDvq+XwJvpZ6b
BaCAFuDQkWmr+cr3EnmF2j1EZYuTOKioVmVxoq6pkZiPSZdY50SWMGHNEBsb4HIaHe/iyuGDvjBt
KvT0HVjmSIpr9/33h9P/H4eT6arpGqyLyIZSYpK/6XWAsmtWbBna6Wb8sHs93FiEG2/LrOoOKoeP
nuinJNeqh4UeFvzQVgKibGbwswazq1v8mvFEXj/HhqFBqKh2MSXrM721+rkUPRd0912jUrnUKBiq
trV9ZAKptolLEWxUpFRYLqccwP810oQ4Ac/qaSlyreb14TLp71kJs0CY00lZ9toBU3OC3kuDJ1cH
06ckhvqalOEjHc0/hgamH7cDhzymKbz0InNve63cUyt9JxMRlRtS21hqeZiA8PniEcWNTzcJxxmE
WCN4C4IpvwhZldu9F92RrHZucIxSC0mOsmXQOEWH+O6VOG0MPCT7Qj6kLcAi2OiiKxn15coLfVRQ
LKD1llSlKMqjZ/lI1Sh8JNFdFwUsey2RyKSlmANm+OfbxfX3H7Rh/ep2DTw0RzqKS8symbv8ugqe
cFGPmonClRdVRy6EyxMZDWgBs2A3WuL/CDuv5caRbdt+ESLgzSu9FymxpFK9IFQO3ifs19+BZJ1W
7T477nloNABCpigCmbnWnGM2GzfDSI4KvPZYA8RT/mZGpAnm3fjW9OJHWYynzGig9s+rvSZIsrVH
iOZGcRnvx55YJKkXrXSVrE6mTIuHScLUvL0y2ShL5raDbWlPPJ+zO/TH4uh08XOp+i//aqH7NblT
j68WAlCiR8Fxo3fEH0vz7JDk9GQT6wgxjmIBKtEYYyY9S2Ossx/k5S4UL6pPdThXyymo3loXnjfs
H8bRKWFVVH4E45Qe6qLzj0Rx+EcQivsxbcxdNZjani4n47iaY7eVK9Qozq+Gj9MrH6zvwjChSLrC
p34+G3Eig0xflgIbefezdL62NsGkQ+T/TFX8rXLiX7bjeBMg+uW0v9Dsw2MIYj3VHOSSYypIvZoM
UtMtA3AWMRvBJpkBcjkecmpEz2GRzcEY+aUQRXd3Qi880iMfCNwz/LeiZLADy/ytVkkvCHSoRfo4
gcBALHrwvYIsqvljLDd+HlF+sJDYVTlzB6PcKoWx1USwbnK1vCWkXY1CU14nmGRHOyT2J9Sj4E1T
1Hgb0Lxe+6INn2Ov/CimYUP8xvhNoK9eCewEY+arrwjUN1Hf28y7ZlU0uk4+RPPTLa9dgm1nd1GQ
l6jzffNNVqWmGC3Z///D/r9UiNi6dZMUHT7n/J/sk/8cJBj28FfVDo5JzQN4J76iCsPQP0xqSAhr
Sw6kPM4bUjWVVh32jOj9yW7Fq8jC9phEVNvkPRoQineEp0kc9XwDU2lsH4eauwWUQT01AqXg2553
VY1SnIZ2fkSS4/5Bp3+DXK1+Q4+nbAEVVISS9NEfsYXi5vZiqGjnejNqR1oGKOl2V/ParXujXiNr
9H9FOUyhJMu/ZkXaruKQImIKcWIf10S5tIb2o9NN9aZ0SFzKPlY+Ur1al0Pv/0r4wrD0vSOLumST
Ky+SzerWJX0IV5gLO1WMN0N04WYKs3rrFc3/sUL733nJHgUDz2C0xolDl/dfKA09i9zWdGsL4oqX
3iO4wFFbNgFOearEmal/GwSfLa2tkpcCeQTrRoY8F/n3ph9cB58MsuWF6JpuM2TTu+y128reKN3u
6TONrUngnGPRQeVrFoei9Gr8ESBMNzZSkAcZL+9LUBTBXQHh/UPuFOLeNVX6HJAzgWtdi6+GHlo7
E3DeThpoDLv92sVhTfsN8g0tV+P/eHN0919JT7QYXc/En8T0ReU/tBv/+QE1WHQFPeaBs563G7OM
Y3LAovIg+hqszbyRh58bec6FTIoVpq+XwQhLgU5wWRy0fA5CIKry75NmGxSHiW26kLt/XS+P5aYq
rKfW6seN/D6f5yfHyA8TQbTT8vMVuNf/8xMf3yxv7RifADG/elnhfTXLx0ZEYXUIhEHBXp7s5mN5
Uh5OBR5XZlQ0hIF2ReOUH9J/9giRoYFXiXL5eU5e0psxP/3z6n998b8O5XXy3Oe3Cbi5wY2W+16x
q4NSjX82g9VQmNZNzC1NlM9ErewwdbWToGllN6toByxSpcr/7P51gVBic6v68bZ18aZiyOEiizbp
tKZ2xTuovVH72We2fvIclKl+6P7i44DQpDOtFexEOuh7s06frKiuFshon1KCkReC3tPomsOytMZt
hnPSiu6WW66KPHrKdOTkTQzPwwiik5p0v2jgIuP1yJWNXZSU7dq0/SMktWwzFkqJW7Rq6GsiiVUa
8q4SIi2chDqB06wMYRnrwclPdW+uu4rni4qpq8oJ0nJ0xM1jYQHtiN7HVF8lBQUhTOIEXby6RFzR
RBCUmDM4malADKtwd4dYZ/VKXxlBeBqUihCpgtu6qONTo43H1PlOFzfaIJdYp2b3PRf5N+xdJcJN
nA8dK+zJO6CnuDVehxcjoGhMB03tUOcNwbcSzdaanCUSHLpk4XedtiAK8Z7lSMLso0lqzmqsfYqW
e+/NtohwDP3q3BTd3veMLfRcJCI4CYpfJAkcIgc3CPdFJPR738QLvw3vtcuUE+tEvup6dPmFdipT
Gku4oo+xtlQi5ZdJwdYgXHHVZeGXPL3p8+PY2tHDObXZS2IW9QGrwgt1CgJQAyRzk/XLrsbnInUP
WhtcTaQBjhoi3iRT0g9I9bbjErFEsRaqvvB8MiN5WxV8szFqhDi0Ly7myH0PuiYHb0NbDTuh2T2b
IfrqYpq+RUtyod7bqDrlgbr06vi5IPBwFzvDJvPrb4JGzkrNEEy0xamvtWopJn83VkW4wGxEN11j
MVzBce8865LU3pX7UuWT6UDGzfuNSiQqhYIOC5HQtp5O/PyHk1MCrIprO6iLJBjwIaTpd9OP7ZU1
4+gJUUPQfcjclnE0pL1L/5cgvuoHkSJYapNnP45eqICuGbdvcC+H1YB61Ct+mqX2ZAKcTrxdkhxV
xiiyoO1X1zE+8rzat0BvlikN7cWka69Ooa5grzSbzChfzb743k2Qp0yD8PXAesnse9R38Jiqdll3
xcboICNzX4NUboxlaND6rZtsWMZJtI+69k4a2q+sv1t8rB1/eGfFpa+xDb/U1vAc59pHUMFSjZWr
AoIk79V3yt4AdITuLgwqN1TLx1eXsvJCbSbK9lGB+lxHHOBoK8Mz34vcoOsINmD0QvIz7ANTqhy5
cnRhaN7qmXgvIhZ8LYv1mF+xHqMFSQS/cqX+aQ4eLvpsJO1h9ErcEQgXnTIgL6XPAJ8BOy8ObjDt
lEEZt2j1SGkw3fIwlgM+wc9jr2MOW8wcjfnZJDfy2SifT3Lv8wX5vJSH+EM0bK5wr1j65wf5XAw0
l0eifA7Kk3Ijn4Ua1C/kLvOVf+3GDrA08Bu7yPbG0ST3rssPchMCluOjnBI5BLEHUbqW8ZXzkCP3
5DX/Pvznkser86Hcyx7fQYyEXApQaPLX//yH5FnPD/j8Jz7Ghc+TWRP6f16vAoV/hXxf5PWfb5Mw
O2iLQwAYL2KthEKGn+5GfvYYK+Te5zl56PArJMRu/s818uXHV39e3ubWd1NLCUBsMIkd6RoXLPtt
9c+uHIR9FlPk2Ub5stdNfWfVoniMliGYZL8kmcX3efwT66AoPNLCeT4QdmMmeCby7eRxIJI3aHZw
lDyrXpgNkblA9k04wGVH7VFg2qSespLFx6QoMINKxy9aLpIYtH3rVhOmN/hWbeCIhQcv8ZCMAY+/
WpQ78h6jDTOBgW5QM9GfHDsSBBXzxa967dkbn03LsF7kGUwxBk+TNDnIc3b1TXWL+mJF3iLCv3iW
mHopC470jiRBv2jX2ZglsNfTdac2zh4HFao7vPP2VgljH6FROq1w59BP6dP0YJiIxeVEOhKVsyhg
f+7R1KCP7uiua0CdyQJxDpMbCMpGMwviCIBt+JJaIv8SDMsQcQthx4viSxFo1sVnMb2w3fTPGlGu
FuVGnvOIvSI+nberMhoeOBN6a+kusqSB3m7MU9C/QXo08P/lu6oMsn2W2d0LYZP+wWsNUnZKqqpL
N9KOs+jzMhAudDbH+LepwNyK46y7MTwgClNhzfIuJR+Mjk4ddN8VJ25W7jSMJzXy2qdyouBQV4jG
4EPfs7ZRL6XpvcgjVclA8INTkkePjU/DtlO8m+r03p3soI8CndopNp9UMOD31HPBLDauukcBYN0F
hqv15CtzNDWHmoYXoCdJcikPWcVgUm3zGeahb4ilzVBdGuJmBfHG7ESGCA/pjmfG5rP8brZbv2tI
Cc7yR02h/bMOQ3XljeFNMXX+uOWspMznTaFE2LqtlHiNqPsWDI31Me9MqWN9QCz4ViAo/5jYGdBs
vOezBSQz2kUaR/YMA/cvERXkB1zDnL0g8oVmfsFsjZ0olIOwHSRWuW9jIEVLKluQsjUZFt1xNFRx
LeJrD3HvNSrD7KpP2qvM+OrG3NiPqhKvAPYs2gm2x+AYxtVxweC2CZw7XGDmVZ7r9NI5EKH1Ko9a
pE2KFhT3ououmhYpN6YbzrMxiIMCtPE5qsgMm4W3bRfqh26oTpIZJE85uTvu+pAZxIAZkJ7o8EYT
rMK7O/VPyEjVHTqGYu8wwgPlak9VmsTbvlWRDOnmxMpq8tepnXsv2fxRNSvLoalq3T1vEtpKhBoG
LIe/GsFU4cW2EAnzNElDfhMbKY5r2o9DGsXhpW9hEzhddw79lpwJLTNXYSvUFMGZ9mY2EMoa31O2
vSAwrsjx/qErqj8mMBXgyczg1jqWeqomDfL1/EKpRUdoZ94Xx8zzHVyCBXJdPEmxZcGNaYPjGFMY
UUAZ3gGy83nP+kvRN9Y9F452HzfylSbzcizaBSkq7vCkMSW9iMRu76Wni2WvOMnenrLu7sWtvxlC
JHUjmUq7TM8DmFYoUNKU5qjc+J4X7V2DAXo+D4cmXBa5fbO60D4PSHOWD8OMD9CGmVB4sydk47ZB
etTgcOs9UC2DiwJhJkC1k5fsib70Fjwkh42X5Mlm4Nl8lhuS4N9rp/LIxqr+nJLnG7BqOIa7DASC
i+YM+KKzZr5XL2QCR2d339SJSBg7VxXY8IrQzlH/FsRw2uj375vGJeXGw1DX00I8d7C+nhvLu0Mx
sd9Te/RWNTYhghHD8a2l0sHj03kXaiO2fB5jJnfiufA8BM6DKF90V0GcV+QwsGrHPDyQOUETpTtc
y9QvzABLVu9Q7xP5sG20vDp/7hlq+/c5K+2pgolGI5OhwV9IBkRwzERHoE9bwoIp/LOwk+lJjQQK
egrQWFD6Hi1tmy1MPVVWgfofeesqKsRHBntBPRrgXhmjBAfT2IbqADGdzWiV4uwa00aA87t2QWLv
+sg2mFFmvHN6m98jP+nWtfDNM4r0cc9ArO4m11AuWVpYK5pbi6I3p73OrXF3a6QoTZJQj5wPwb0l
wHFcsaRuy6eLCMjFQ8Lk+UC85fsKQe29dVP7VjZ2dak62q7yfIj+d5mppB1nRqTPyQLMXfk7xDZR
uXiil/YUWlCKgIIXEYGkYYM8yMR0R3RRVh4NjzL1NLhHkO0u+gwamkmre4tpiKp3/GlA/duo26tV
Sqs2yjY9rJivsOGqBQiN6mJ3Y/AqWOOU6FG+Gsikjz3JJEu1LatnRZk+hil91rSZHuzrhDhP1dep
04lcFSxtsOquzbhxcZh4+Q/TbvpHoJcEmMnDyCp+S6aZ3Ey+O+xI2lLtbdyo0ZJf1L+F9gFrSXqL
5gNjFP3JiuybfMlD9nILPUjLam4jkLf1H6UbDSdpTuwTIviy6kXSmPpfsUlknuOnJKUlffmmAUDQ
+6C6m4kgwjgpzuh9imcjs83qu+u25Z40sottY1vxBp2kHvqHCistapdewzqw+C6Ufk5qpakU9b8o
m9ElqIoWuuKQMJKbznGc+OAGxrRMe6eyDlaWPPVKXO6r7PVPuHEfguqz4WUt6Gq0S6wpBExbOaBx
vUietALdYt1RAscO40aKsVa1dNw5fQk+zIPwFJfV2zD0c+Iwa9xQ/4n2P7m6RVVeSTSTNnMTPhd/
CF2xwZngY/mV+Il/h+FHeG3W1reJs8egNb63KG3JSE3NN7WKlGXNJOmAM41snik8OAjqk3IMD/0/
2dwDVOinWFtY2ZCSx24la2kpHd1JXzUOdjdpBCWgxt25kxgpDmM47evGXFMlZu5EE3MJsrf4EPWE
938OCQ0gKOfBoN5BvQO3COzmQLYmVNtcIGpS3I1tRuVbl7Zixect35vzoRdnHz6F2ackadVLaHvv
sR4eTCOsz4EdNEyEKOzPpxytJluktQL8y3NjylDI0jCoEJwmmTWFj/4UNpR3cJ1+ZCVP//5qh9Ar
JgTXV3Pe0/v8XROgdz7PV4bXroAlestKiXrlxc9JwE58+6cSRPvA1Kd3pyKQB7sPJfvAFvu48+Hq
pqr/fSx+I6FwvjItX0vThjFwX5l0NFfyEF7YXjfD/C9bR8YosRhwgq9HXHePlG3qGfqW/DmXxSqf
67Gn8pPZtnVivC7eMsbcUa3Tuw7/YVNWNaq/rB3xQkbGie7dyN1MkmkAM+AeO1G70EkttvRSOxGG
md/LtOuW6MBQ8pG/da+1AeOnQXCkPYhNrSmoII0oICXQVp/VLuoPRaF2a5gm6atSK/t6Nsda0xSc
tAEVgmy0ZrpxggoULZzGIjkYPj+a5iTFaqGRrw17aWQSRx8mnPem+dznXtA307fP6yhxUH6Md/+6
oLB7NMpDfvB6E/6pU9FGU7P/rtYplG9FWqnHiA7XslINj9V5xyyQvzJvIylAO9yGH7MV8AyYN7uT
7BCsq25QN/JwMNKMGnlb7a24N5/khufNh2oa6l+nNAp3Ty6m7/kiZ2C8DfzS3foZYVOdRptYM4g9
QjYlnmfpcKwE+9BTvGUTGPXBqfOKDmqtX+w6L9a2Xzq05OfsVr+331Eb3YHBqL89/QsSGlrDdnLr
Yq++Fop2lsuXf45kVDVMOQxuZA2tdJ3sGxlY4DsOGLCYgAnpE008LUIJYy3kqkiulMpB/3OFPCev
yBvW5woZJA52ib1cM5B5etJZA1/lmkE3SJUbStJP5YtJxD0PDhJD2ryiSGsyT6sAaiBL0mab9wgV
KH5O4ltgj/0pqEkQlh2mpqztbWmaqAjmhlOWkrFiz1pwtRTu2SpDVPNoi7Fm5O9VV2KTjfv2VKAq
Oqse8eIJOLJvZo1j3I5clkIM1sBiiFjsRfHsZRllZoWMPyY42kvb6yzIAUf+9JpoR9xisbF8pgJF
hFya38t45k5T1gm+E9SBDu3Azie8j4rRhXPFusU+uFai2CO5OFfOTlI91UE77Uet07utB2NxhUhV
ISWKV0X6uwJ/yT9h/JOlZ/mWR6BtUWymNKqo982Jevnk1RvuTRYhoor2PP43U1eOx4Z8qcfGgDQM
9i42BnpO1lOkZvkx8EL3NPX96Y/Gdj7MwXNOxrjq4MsuG2bPS6QRhGGYQke4JneV9AKIBLtfJE61
qELiUSMGR7lhslOc8YT3K6cF+haRwjOGpvJEsU88U9rS1taUhGsZ+W0I4EL2rB2rp9q8dbm2lTL5
IDPM20hHJ9Y+4PrQDkycPzTETrM3onHaTaeHzwpz7Cdpt1fN+Dlr7PFpmjkQMx6iV5WbfF0qxgeu
9uar4xBcV99ad1s5N6aiQtCYpgsLU1I2yE64WWZnrVnkvLWFWeyk8w5ag9WvNB2GdCpnm7rIn9K0
WavzDTnDr56LAZGj09Y0XuZzPmmnnkKTtE39n5nZOufaTstFhFZqRU+PXpRaGa8PJlGkBBszJFA9
gpg0oqBgoRivU9Tgle+pN1QQKSKpZG/NGrEon8QBd8N7MOlfFI16RTF+w8PKB1BNso38XeRvABYJ
lG4prnauGUenEL90jxg/g6SxjaTRZOX45zCsvyVqmd/U3BxvQUNEDP8CuSEbulrWVlMl4Ku9FSRl
JmlBMRhb4eKnkYRAiX8jWEvdh03xtbACAXTgrDJITXGFDy8dtLtbOv1NsSo0+kwClxUxCvIUGCXt
3mDMWlDbRFtZAZ4oC+DGdd9QHsTnSGqto3qEnTbPZkks/VhX2clCpX5u4bPB0qurjyrPiaggwdMN
chWbulXAdYn0TV6wIrdGlZKXnuTX0ujyq12jsWn7sww9+NwAKerWOaqjZV6JJ540yc//2KEgkD7O
9BlJ02rQ7WAjQT+rDKxOc/WH1ZWy1CqyF+K0i05FXv225xtWbloVl6kNGlqV96s8Jwx3vJQ1hkKt
UJ40x4zX5H0OV7vXxmtA2eOIZ/D2ONUl+V6TSsqHnjLNH+vbDp+cbh5DMHNfwYpKm6bAeH1kwQ8q
jPnnpsP4tB2iECf3FOXHIS6Nt4yeUgs7D/1jNVIaU6wdJhXSwYcIpKKSkkENKDja6B76V7jPxslC
i7tyHTP6bmIuKtw+eDf0MYBWNVO1vCrblZbfLmVTW8XYvZeH1ZhDetNZGczBS1MG346kDpu4VQTC
n+eQmJxbI7mZbnGUkoyH9aStKw+Vuk7rKT6SikERb8ahPkI9pClcjQdgxZr+I9JVyLhJO4x7KZD1
0LpeHGXYSEGtPDXlKgNoOMTL2IIUmyBfOrYwfWCDjN9dxeofRwmCCKyUqbaScAATfNRBL6dykdsJ
SQZJ3R2kOcBnYX0Mh/J5nOUjf4qcQ8X0XovxHlWudpYSDrmRyi5qA6gm3enYRN3uIevUBs0irJj8
sqpR2j1zcNxoQfA+m5mfcHGBbkq2Ho+FHfAnTJ3zfRm21S/U6/lRHnVpFkMzjTbKc+eK6QOZtb5K
xxDZeh3Hz11JvKx8oWgSsTDKDsyaSQ68Cdh2LaUiUqf+qTv3JoMFKqvyjeGAXGytetdjdnnP8dyG
rRN+HxUVh5GndKeoq9NLg32dN4VGgk23xMQ/99j7PNeXgs77aK/q1AmfHcPG6TOVAfJ8kRz1HuYw
oRbKNWs0pJRgzA6lWsP5cpRlMS/idYec1bgFIqeR/3kLSapEqJNAwYqdq11MylkvwPpK+GtW6C+F
Oua4tECCyQqcLedpaubRSLFyYnPN6mSqvvaV8AqHuXFWnFlaRFRPFaIiMjPZZF4k7m7nMFJaUfcL
gDwjMelFltGsJux0x6gi/FpuPg8rp+0OjBzkCiwMwqfQT1YfWhL/kDtuF/y1UyFgSKgWaaKNnnzi
VQfIGnneoA2eAvf+qPgYrReePCoA5L0n6t7WrWz/uPetKA8uFOh63JlFv0aHV14QlJ2luJ420sGs
svpJiut71mgry+1fU90elpKTWPaBt67RbT0GgXw+DAMz3Njp2bGoH2lGjSSr8H+NItiN2eR/c21l
AnITrCwAK9dAsfNdolv5Xg+K7qlV3GgVNWnEghwBa6AYBEXPJVS5pwTm8M6SFMPJvAf8I1/MNaQl
oNlo13qkUYyWGJYSgmW3JYrhqa+Owh3Gr/ENU0r/7HWjTQaQanyJwpKc107XToqpJufaZ/moetlz
q1WkacEhh9VilLjSZ+Fb2IAWtOrppVXrJ4qVlBM1q6efDXNz3caucgv0pbwyaecPpK49kcdu7B85
eo/bM8P5HhK+9ggCMRTNPA7Yk70pdo/qPGdShdedshhF1UIeZ0IBl62wtBqC/M/LZeDcEWF1eyMt
QZR4U/NUbKiglU9KWuJnVshxShR/JeWZQWWxkJkmKpVtSG2Mm0sqPqeq9zZpz6JJ8sTczEBj12Nc
riF0ZBGjka5PRDg6pEheUh+DlW6yYPaY/fZi+lkQW/DUEte8V3pQATAJxqtouFUn8tTWltIOazkU
ytgJmHDBWbMsyiOzea61zMXEvObDIN9kGQwieFJTsz94ivGNWZS+bNQwvfQjtJn/tlek+t+vFh+h
CUnf1wW8u6Hqo0NIT5ZlCkxbk1bBapjw02Spc5GLQnqYX1RiP5/SqOZujfpiHWn0LqeWfFDiJhHc
0hHZMV5r1yJov7u1/hw4UfLFLTGsyr3cqvtlSYv7PHXiHM2L/d6JePuycVrKZb8sAMhzukILKvpR
mcQ8Vhq569FsNjWyjodP3BCp59nNdgrraW/qQXqlDtAuG6BmazEpybpyfMpIyhIkkEVlTVgvQzp4
fwp4OzncyRTCmoXgzhUlRul5HCxNsiEejFjwDD5AgOg3P3HY9nN8gqtr5U4tDQ0IxeA9mZGdLc2a
SHQ34oEJhYKTKrqH0e8PGQlvZ/nTa4LkVglpyMyBAHARupacSmHTC+K3kpsQYiNPv3ZfKUI5icq1
d53ToECP0+qr/QAQmfELGEtk6LMfkVpHs7MClF0pdqW9CsFyq0S1/VKpXbHoenys7pjVu7bDVmTh
6jox6+0AkfULtaV05mdfvAL0YaLw1a4Da30ITfuFNsSqK427pHRPYDlZCObfLc0clxlZyuAbJ32h
oK3nfTSqN7kXMcN468GnoHIx9CVDDdbUWUHt8bWXLglWrhRTak1DnqeUDfJpcvGaZWKVYj/9bvKh
jn1Pe+8xCELUK7qNNup4s2YAdiVCe93XxrOR0+kYKpgpChH1X8f5llTKGuul8cONquCLNkGBcckn
37d2lF9bRy+XLcDXHw6xAwQfbgxDm9b0i3pySlLxVe71OhJxkPEXOdWxEmwYgkoRiNUkOwmSQBYO
3xL9VgpV2iZlpDD78EiEw7PaOsomMtP2tVLtJyzmyt6akEeaFl6i0QUsIX2SiGIH4nHjfVojuFBc
VSypvtXvbXt96HGHzNookxLs5GnN+q+n+/YK9hbiiVrcu7SOnhN1IahPpYQE6ygIbOCQdmaeBhLN
bl4Xx5TOCA6Dfq281pqprEkkDrfyEGRzvOzaqjtaQb7rTC+8tiSdLejv2T9TFBgJ4rAPM7XcJbXo
5KlzK3HIm97YxI6r3j+v1TNtxWBdfHipTrOZWu0jFSi3fDxGUa+vct4P+o00fbwsrLZTWroLL2KM
Q5fWLT+F8uEYD5fIOk49CeR2GDWn6tEZmcZoX+fd5Y8TiyxEoJ9ECzZVB+FuqOr1kJn0UQwTn3fv
jawae8crj488ldnW6PW4K4KRMbNCh3OQA3Ft1A0fP/QWA2nfqqPY3xKreiZdw/uCmR4Yd907u1QP
SvpptD8Ha/BX2TTokN609kppYyEnsY+ZLGPIvo0riu2eFT9bluVQQwdHDYBn9v8k9HnimBpQMhrB
exiWJwoSw0vZowrqHEgCDhlF72mul6uWBd7BCwv7q3P1Yis95C1LIDXT+2fLY1FF4k639Fjoasmo
3jAH0zPTBbFA0+ScmrmDi4xaRyvTGkuniH9LE4LcyLfaApngjWp4eawpDNf7Vhm6wvRBP4xJphz+
GrWSuNnEdlgvrGZSd/S+ujvFZbA1aoa0Zz6M5u5wpLu/5VEwmMt6MIdLkxnwQ4AwEqg+S6grA9Cf
njXfYpSeqzFDEwWUyblWNr4SMIuDZV6tYYJVPG+EbX0pHTs6fp7KxHRMrGybGGrys+a5Lp2HE9nb
TWp3azEELJdIdV55mVVuhDbfCeSI0SUy5r72vNRR7Ew/tk37TtIBRcZ06gkWZZHYuH6wKFOlO+uW
gFIOKevx6ud18hIMrv3jEvkCAFQ8aQYGategLuN27fAIzMB4mtxyhBByJlOUU755EIJooA3b2Hob
CiHophcVGXBx/Tuqs+tY0vKOy4KluYPbRqSIuSZtsF/GIbVwUUADdPN4QkWaF9AMCdxyQ2JLHn2o
QajJuphLLKvSGc+NZXeHwckQBNhVe6INqKHQ0dOVnGtmylhuKIvz3LCyl9ofl3L2klpD/qInUCIa
i8llz+xd5IIMktAhuXIuglBnNpaPeXA/+TezSkDczi/ojmUfvAocrvxODlbRxyFmIvHS1rC2/jkl
v0Be8fn1QZjzePVQ9Hq5ZR3p8GdbPi8kdmcYguU53W7bLfwEKA0WHnvm3F8qTIDvFS38dS8Q9Uo4
Ivj+hUEEKIjZ9oMUDvz2npOQ3AEAWJg9ib+1Y7ykJXgYHoT2j7Krj40ZhF+HkRC6AXbDUemDbWe7
/dbWS/U6jWjtSa3Jfrhqu2lST/kaBvRBIvDRGzvLFLFneCLIas65kdIQ8hMh8nSAwPqhuTV2f5C/
WdXEZAk0iX8odE28RQqTb4l+RANChzLudqniAGlKF4+KQnxAoNW9BIZa3zph3nyBYR/BHozh3p4X
P/kctYJa4FHmaMt8lTIa7eSfOJgPo87cFtRk1tYsjxEFbesk9A7ySG4woLdLYPzF5rGEMWyD8KhU
K98ca1zB3DBWqT4xQAM3OueG9UubxfFGEhr0od1fah+OR8sYv8tS5n8taspXrNC5wEJZ8qbPzWbu
bmPeVA7QwkiYICTmo3+eBSxuVnarlRd5ShVwPjF0oPzrY3cbBQBH8Az7l4qPNoSEpv+Kc2OfDb9N
rMGvWBO7g1kk01IeVkpWblrT1TfykAlbuUS6Ye3QcjcLBUSFAtn5JNU8oR0yQ9LimQXdUjlMynsX
xMPJn/TmWdNr7ezU20J4KIAAZh3qobZeQPDru6T3xNIfQ/8UOP2rBMsnZjSSZBDYu9Cac0ej+ViG
sqgubIp8HElSSOtHHos0nEvzaOb3f503deVsWFGIwAuJRtHhXAHU8SqPpEKDrkL6PwIOsaWK0J2l
sENeEVWuuWodOieV19E8SqJmGWWGz0KJ0BNsZyqcWc+4KvloXEULYS0xzN+pAxW90NriCxLTdukx
CD325DlBjjH60BJxZEVdCB/eduLfd7BNCupBk0KPBPR5xzFAyrpSuj90WHgOBJXfrWM8OaR9vqMS
nJZK4vRrV8+NZWwqwwWVF8o+8KLvdklAX9Rb9VFTe+u1Gb2FufGkE9JMshRxpB2Rs4k91XBV7EG6
tfJIOMNUxTSRZ8V4aSO11JGQ44GPiukgz8kNNJv64uNeUcx6gylQXaaazbiUMMm7+CJejaFBnnKQ
j0s3CIeDMZo/Rry5LwJj4YGup7EOADh99M0+5k+6iIBxbxk6LZ4fxuwInujFyuNW9NkmUAB7lSwc
LlmCm8rBrbPoimDaysPPF6LZAMEf4kfYTOPSJhz9KiegclO2KJF1ZmRpCaZgnu4Xc25QPbTlsdQM
aEJwCHsjaE99o+3lkScYBtO4xTE6j3hB5e/NyKOdKj+HuJn2KAzEiuDAELZyDsvkc4kp99w2p+6l
l+ZSHoYIzYWS+YcacQXEgwayFzyYR3W5B3IQKR2JeSjQll5SRd9pf9CocP4fYWe23LaSbNEvqgjM
wysIjiIlUrP9gpBlG/OMwvT1dwFytLtP3Og+DwySknwkEEBlZe69dvFKSw+WZDK0e9OEFvHlwO6i
/tAgRGTtUen26W5XH/Ju/BMa/5Ucn6cZ1kJlybRaPOptDzwiivvHgUGL//89K+sgQzg0qn9ywdzY
xatZFy80KpY+dwxrWlxD10HLw5NE77CSqcq1HUMGv9BJj9PCbcjG4S3SJFKL5ZVdoCqJiaVbX422
9suV/bSL49o4O6mtfDmxJtv+Dse/etSb0Dg3jC3Q89Nv+dqj17kN67XrIWe7lbBPjap5a2WbmdHR
7bLxKUUrvtNBtBxsNXXeAI8CccNAly/vq8v7WLbVzIQltBz1Xrdav5KT6a/9/MiiI/xn8lFbNdFz
OfdFI/jRjML6c5zXo9v1gb4tlKbDCDP+Dh3wxUNiJkdHo7ZfF2Sdj+vrZZ2Q4ItxRdurdOEgfgXZ
fl1i1pfZSCi56U5EGCZB/24MPY2shsJlsZxnaGbPoSXsa9sjZ6qZvXz0Uv9psnQ9mq2un0TBwVl/
wFSXXXz8ksNoy5om2w2AoI8pPcMXiJUPDdS3D9tdUmwrN7mvGLvCApwFqz8j7tjuQYgBphhyS/+5
PBFG/fVkWt4ZjPiCzc34OfFEhCYMRTf9Fkm126hhEt6Zq/YgjS4oRe3bTPDEczINPgPK8q0OAnhJ
eKs9ffkuLc/phFbMOtYfiqOxo77tc6/ncS/5WI9WZkTHzjGqS612NY3BvrpZJCH6A/29l75g64gE
Jvheltptykfld8fupEJhBHdTYB4BVNgY7nyXhON0lcoEVQTc94+0aR7cRHNeRpEFe6OuzX2G6t3E
K/ximsqDpunlTeuV/CWF5tTT0HkLmzi8t7Blf73sk/v/briz/2kjNhVNM1RdUzWsTfia/mm4qzrB
5hUnW15Yjt80EAGWOIzWmJiVDWFwsFQ0KPW4ZErxfpGYf97HkpVsibPo9yvqD6umfsyXhmBOSU4u
U/TWaksC0PpVacS4ssg3MulKv+Nn3a+eT4joWFIyk4emJdUNQgFk5Cn+bBe3QE4+wBgo9Ktk/b2W
YbsZ8fPtM+QMfmwmF4DW/XUdOdJOvej/8WoMQjxBAaD0XTFlybYICuIHRFE+rs9CYy4f4zFW8ROK
8jFcnsWdxL7kMnlfG7zzHDleok3mcd1YxoyzsZqRoz62+iGaiYvnZuY+jIVKXc6maX3Im9EPFGaJ
tHj6Z2DLQAYQ2N8VGjFo//2T4wPCavbvdCyCsjRtUU0rJI0ZpGbx9X9zgPeC7Qkz42Sf98kY7DBo
9lyrtN2QBu2DKBveC0OLN2xsg4cya+q7whW7LxA2YDWP81k8GaEC1KNP3Z9mdZJLChUUdoKE5iJ5
SAzzE64ZDRMzcD8qhhnT0q4e4vExZiT+Llu38ydBsH2M3idMph9fRt7CfIsaI3iWZo9c0GFISL2W
P0dcAWSTzhvTdDHi17n7AIYQD2PIPa9f2mti7bTlA50sAjOdPZcWluSoKi5cbPcAEupna1YzRlc6
/FQ7nL4nUfiAFGA7tQ78g+WY52aqefQZ2PcuL6N2NLbZnInt+hLdZ3eaWSE87NGgdGYH0ouIyLcb
hppud/xrbeOtrT1wh4csGhyA8WxIahfX8Q69Lbeu3Gn3GpFfXgfae2dpQQrHwxkujcxMZIydvV1f
OkwSCqNqnkTifhRKNn786wnBXz9EAlRQMRSop6tnsmEDsm379CnVZuJBKzX6MefDFXx+/aKms3bI
LCaiY9zN7zW4fDUPU5/2FkE5yPe2M1zdE75v90ULusOKjh80MDCu6T62kemeAzO07qooFIykyhbq
HxEkuqZ0v2LOhRBKwmffVRBHzWa8EdSeHWRTxseWAvZ/YN1s55/nrWViZ1YUk1kKSIiVEfRv523X
NK0uFFKzRjLID9UiVpgyGziTEtm79WWbaez8l3gpt9YksQwgXDsMlw8NcVoniVxylw7pT72po60b
280N/4R2jVWyCJWShlbKZl8sW7UJ87U70QmaM+pZeopom5bZ2uz22AZpwNqzFe6lFV0guZuXGSAd
FrRWu4Uj9/BkeYYD6WY1bDsVRWk/kvGXHCbrOwQcdtPaXFjPNhbZZsEZSKMpT6BBz2GGN0kdjRYG
5jAeV+RMlI2QupKI6ZEOrXUKPlZSx0BbjG6M3e2jMg439NyLwzqmMvoKF0Oh7CsFARhuxq+BhBDK
uFtfkphb36FoZ1GyNSQmLha8Lr/Fk96c1wdHCrkrK5Rd60vKaPE/PklnWRz+4w5kgTjRbA1+N4eH
AJn/vAM10agrgRUQKbdOMEqcTRistPYBL6U4reyxkovlElasrGE6dJcSOdefZ+XA5uvl79f/Plu/
MxzNx5Vq2o+VTy/b+cYeptlU6DwupD30Z+kQENwu3IOMKaMqWumb9MnPbRjfqZiGf1QGd2vw8eO9
mvTigudjGc3FntKbymOvGExeNTyPapWU5zGRDqeSGA5pruf+Oqtdp7Zq6Dj7r66AqdP06yZ7fM8z
/PFqlr52vSToHqjlWGjZtqhn55KphnNU2E8esCg018JNA6LbgoG+cQ3ESIme0jRBxDfX2cGoC+4s
eshNKJpJVl2/XOb5kflE+CAS1SY0pLQOoopKhAKVesuIRbwbSP7dtuQ+/TBqFOjoaAVc5hduX8cC
Cff7f19odEf7Z5HgGDofLzJfTXdVR/lnrGXbjRPIM1RwrSXMrTrW7nMRuM4O4UC6JVLCfY7t1j3C
9mL4t3xVzevpEubBx/pFG6r4rZbp10+u30ACrjdPUU7Qkgz89a25rJ6m2tLvv37GLXTPMlr3tH4R
4MfgE3eo7dev/v2/r1/tKmAVRg8nTDrgTeZBupuoSofHzD5Mo1rQceOhsVLp9yK3d+vLZORETcLq
kClR+fUd7BUITNPsPz9VAWM4p03w/vffGMjZwfZE8CqTtfLJDofk1AAC99ZvGWXCIlDSNpLWU6yR
tb5+oobIm2OtpMRcr11zRGlPeEMs31nCqZGzkI2VuDbSz0I76MuzcXmP64fxZ6OrB6NPjlankpwH
PSS7Jkpr7ZHOqhu5WBUiqQn2hk51UBuFzlOtaMcvLWpdjsQg01Sgm5ITcq66t75PJEMUBl4uv5tn
AYLarfOvAMFzTxwOO4AP0w6GDydpdT8E2IcxrJlOZW2/1kTh3SlM6G7Nyq3S2lOuPIQLSwK9dYCd
0jHvUBYfarRQfs5i/daKAbQwZYOiJ77sy+lHTDgedVYD0TSI9I1gZjtAt0T2wDigZGTeVLDQ3ZJu
HZGmeUcCAjFHwZk8gu1aE86Ze5JCMb/jMi42NgXLY6j07q6ZmNpkeSG2vXNi8EVziSDL2G+DyELm
0L4WixC1UBAIhwXt4b/PRA8u6R/v/f1qQda2bMvueeqK4iUmyjYcyED8qrosOtqtBRdsJTlloZlu
2FsN57I23ft2RXmx8zW3zTgevqZeajJwKpessGMKMU3h1nObh6i/0Lyuv25oWsXiTBrxO/F5ub/i
z/DkHIVC9PemwB4XkFbSbEspoEibMCRUsz4ztavf9PBpHfErIvxIovK5QX+/k4lGeZsq3eO6usLT
f+f4BnfrWzRvJhGpR6wnHXI9qO4DM5Xj3Ncd5wNp3QXRO8eiAvycTM3PMlU77QFonEngTw4hJIzN
h7/PwgqxR8ek8qT0Flpjifs/Vyb9VNugThaQHOh+Sno4DrDqMNP9fc+OaA3kykfbt/p+Vmz3Wz3T
fUJ1mieue+zCsbzvl4cEPyOSlZCYnnK6a2Jab+uzvw9KY49H4XRf3/H3fWvDBSLOWhNpfkcw5gY3
fHRZH6jaFL+fk2WkOdn3nVv55kKRWMOXox6zW0gS574Zi+qNalEUb/Bzq4euLD/XkFxXMvSPKIT9
GlbcBqiLw0mtVHuzdtpFI15/c3Cvc5qAtZxbp3tLNSLcl/crUki3o5n76nLIYGkCE2uf1xfZ+Eb8
YIaFs7oCGmhviRinfRnDDfl7Geo9Taj1vbSzkcvFot6tinVCdajxhpq4ouWCZ6b2rXdzOmSJCt2p
rOAwtbGVvdrIfWa1yr5VhChTnZs7s+FynJua3euilMMW7tw38+h9vVreqsAMwIihalxFliKoip0M
MQx/nfNYhPs9Fbr6KArr98ye7kc6dRnT80TcyBjEPRRl2VZDuv51LickSdd9Le9W/p9BmG/v1tMz
3cH2qgbBGypueW/yni9Ro6RZynFDWrXXE2Hu+vUwakD0oX89j61SXVIBIjdZzJoWo0LRPEelOz+K
RDGfhnTgLzFCn8tGObbLKV9G8Z/LYL0CSJ5+SyXoBjNj9r2KL1Ma1DY5Wqe1bWMaYteVlX0p8rba
FU4fEc0T//lTJhDuZG8x7svn70L2gT+bneubqlschswaPAu55W7NywiNSgLmquFJADxI87r/vTyJ
YuvriYj+PFm/FA3C16BfgXg3epApq20HCPniIErtY9bTJw2anJiB3qI4VWz6FK0EfaxrfYgHxu7w
+6XD0cyE/pbk0YPEFQWIAWh418SnmvSMrrac+7WkZmyIL32MQs9glnmNSwwGOl7l2SbvfY1Ld4mr
PH2dUEZcXr/MwiQVH9hrcjNfuunUj+FTLhZiAXpHxjjHJZBm8srQckC4uRhY8k3dmFfVBob3dX/s
6ZJ56DtLOjAsrCrjDLg5MAhYLFt69903hIhcYutXaW+grc0Xk5AwVHDHy13OgkPF9NuwvfV+tz4E
cgmnS/SUEef4UeGZeNDMxn2otBTBaF6fv1796313gL+eCcwheqPBSeeIKXBgd9QszX596WoGEIog
M5E0Q8B2oyLby3nbymrRFo7GPfk7oSfXlwQcH8qC/Nb1q7kzJ5tp8dKVZrpf/7ZRK7LrOEfbYAzn
Hd5O49hrGDIthCC/7HZbL3CgYYnTqlWrfSkK/T1LGn1h0CGMoZFoGXN27OkBf82qrXt9sWetc+ui
K40TDkjWGjMCpuR2A2tHI2j1VPNJkfKnAfT2uOaIWC5ryrigghPGlsrUpR7uoDBt7F2cj5Jfb0Sg
rTuM5JwIKPDotUvWqEkxul3nVHJ5iY832kZ9Jh6S3nlYv2N9a+062hlZpesPWLGcz+3AXPex6Kif
UUHRDgzq5r5Ts/kwFfNlrTPABDD4GKxuu94D8bgyrGHm5oVCm5/zUqHoSqtLs27RNTa1h7V0qDWd
LnmAdxDAdtcbIiYJhd5w5XbVOYCW6Gcl4kF6fR4MBq+o8YhmY1tyH657i8rUfOnIjiPOhKZxlenh
Q66GLuV7dUTyMO40pzHPzO29Vq3Ed6xegV+TWXD6arF8Kdsg0721ZXM01KG+re6P5ZU+ZsTi6rV5
bMwyuViO3QMVJqSognu9BSXMBIGsmWaH3tyrisTa9kmmHp2I4bHRGu8rCbQ36S4hUEcpqBbDUQXy
mHYkBo2N4r7V8fiwBpDZZX5dIJX3dtD8blqr3qlz0xxlmVfPo4NgeNlGoKDBs1E18jqOuvRJdKz2
Xa5uOBDR/d+4pK5owl2FstyrzPa4/vODUXuhnSg/sC+Ty0fJe+1t9y3C/7+PI43Q6SVUOU3EtCla
g1mYG7GnaUuW+thIPQt70k8lzDatHcKYynvjVDpzi4NsYiA61xpiiowdluhGD9iHQMPL3U5do3qW
yak/jFrGCEDTNlFsWB824b72gl9c3ycqKDpBnrVZmJGEG2nrHF03t270fZjvcpuR7fiMF6y4rg+C
6vwawz7vRa3eQQcmniidxTleRDC2kug39nAB1XOQcpSnq+Gic2zx0gbEmi1z2LF++bIPGnk7n1KB
U7VMo/Sxbxm8mp2aPDoQ1+RKOCf6bS3KozQpH7BLeuuSrSlOR8QXyo+votwg+FnXl5SBKeLUA6cU
IEPsbIIZWN1BVQBqX0R01jIQnjryIcrJxpU+MnifUTqbiw5NNB1pi/riK18Uc9FUibuo0g5B0xH2
A+1ZJMUWspj43qqq2CDrD1hqY7CRctqOhRveLQPuY4ib6OsZ+pSC27ZV7me3+rGe1gWWj/uaqV8j
ROPFYA8eGlvMD4hA8Nqvf3HFruKShB2YFja8ZlyJ+1Lh4wvTtiBReKwe/vGMiPZNbqmLo7vT76yA
EJhyVe/moQsYoNJUespoPRsZJJfKSB7cQH9dTzhFi6ydHHKxS7XehQsR+Ev6O8Xq8HuNgTcipiYp
sCL+Ow4SvXy9SCpUvUVSsQhIpB7eO1pmbNRIyqMh2+6xM2vkf27QXq1qycRrA9L8DLscSahQxs9O
3VSVmvyMJ1xkgZuAZm0Q+tSVM+3qgq4/tNjXtqGyF53h9I92AommV9T5ZhXyeXUUsLQS6qYOJIyg
FD4UTU5ItObUnl6T1a7G032cdH8e5kGf7pO6Q92WwONa3g//9cVJYxgMBwee/H6tYI1K785G2zee
Gtb3a59W70b24Jo+PEqkccRFNUwkl22ibCdi5rB0bNZCAL7sJUz4ndYUxBV+vz4oeEo2MpGJX6Wk
ni3CYSVzyvtJkx9sklIal15JgtdpVXkWcnbu0J189m5RgDEonQucP9zZADl9qNXTu1kzDEBVQILA
3EI0twrjhd3EYoee3tkVKkS+6Y+aLj/Xsej6EDUKaRuZwK9Lptug2p2X2CH9PqNhcMfQcsk3KocH
LbO0OxHhih1F0G4kMWabao7S3RLIe2CWFp2bDKSgq4n2qMTZPcJ/CuYlcCevkOAMzPd31jISVTWJ
s0lplLsUfN9Wy6c/5uGQW5/aPHVDnX+aEkh0mtn9vZuX006pEiIhtafOLdr7Ia/Uq5xV2uYuTNLl
L8/r2tm3SSu2o9GEm9CMk3M56T/JRCEWjWAen/ikKrKK91EdtLvaTIdNHwbKLcGdTnhyuG36qt+v
dkJY/AIO+nIMgrA/SWo0f705rA8VuTTCbYN9aTmwE5duFOrH1zxwzbOi9tw0ImEQmEJnpB/dwAPy
qe1kpWMiNOzNkKbEQpHNUhfCJQZTsmpR0GLcsx6M9Icru8lzQlPbxi5qciYsJGscrCWPvCifYtU9
E216G23E5w3kEgYp8+NoNzCmSuZleX3H1IdTI5THQS1jWPXWxNiSNUmO5EUNZ0O4AmmyIBKuYugC
NjrrAuk1Eo12kBg+/TnyaEHmQn9xd2rAb5wqnAFax+VtBPKJKfHCBlNJGeoeZkD1vp006U6J2Fel
2mGKVRMnDjK7Tk4GWor0IEdn9BGsyPOY8v918nTnOvMTEz1fjWrSi2Yk0oFiHDIU2pu0E29q6d7S
rEj9fkztrTVUlqeExc/SVMydnEhmjtwDGy9iUZsk9MIYQoY1EWpeAHdso+nJdDtn7+bdObYGjfat
fRqAZB1NIN51VUz49QFWEKmIq3nIvY5m8gZrEelmC1eQi/k5n2ME2SVBhZIMpfS71L7TNi2qJN1p
BXA6wz7Pso99RmngV7FfeKoBOp8urmCm8n20jIOdK2/L8VK46iG6u7EXKRP7LrotJoXZNjcpklr6
GEc74EeN1L6ZDQwcYhl3BDQ+T7ZSbd2SwUfTfdZqGvm6PDNT+LQKVvCZyMaAhaKHYXconeYEp/S7
01j3hLh7CWeAOmA800V+SlKBsmQePmibeRXZcF6bA52fzJlCbdJGVqqwAkVoX+kGfA5d8VbG6I5a
c/YclipdzTTQrajSc7sfmIQoV7cRp6x1xaXqJ9QVAnlbTRbSPPVvPRtlZEn2SanyX2bFpT7ouq9a
xg9ZVE8xWXO43NUdPo1nMeeVbzjLL6VbO1KNNS8cmQQZZKMXlbqZuNGTeREy1YprDnTt41y+Jqam
HutLW7OWJYSOsvlHS0OhWYyuu7GDCXgyYWxYapD/C6d5ytIxvpfc0tqYfVPXRASnOVhBBVBT/M9B
O7Eb0sHWqcZL0Tf6xml0ezM6CsDFEhGlze4CRWL0zRQGEgedNnRke7h20BhGAdeuGgMHrg9Nmo93
QRUD+FOjkxa1T44GOpw129hyO35rBjie+ZB5ekN/gAn31ohTx2eK1CBzYymPFfldzxitRLQI+hhL
v970D6pJIYAo8rHQp+LitMl7IIqdMjmIYmLSRMp66SJ+EpdLUg/yHm8AX5/M6vsYG2c5N7+oZPp9
Y4c3AwqdZ9j0vjQ9+gSsT6QUnA8vKBGWDWC4TsSzwVmfqq3ddCc50XzU+p4CMosWe6e7AfcP1Y5D
Polfaj1XG2qgq4mI4j625L3j0uGLzPJWK7bu0yGtkd7PP7tO+dnVfNS9k4eYkOcjWLkPMZMPPQ7d
dbIEAaBBBD5PMvdR0lduzA/qRJ6LHdPqyJ0t/kcqmDL47uYtIqPMXLLHmplzOQv9Li267aDEbEUY
ig6UWkqXvCV0L3wonBS05j6pmgfbzm5C1b4Jaw7YDsavOLRsv4yki/i/s3dJTjZUP+kvdpklSKSS
vSUBQstWNH4kLLqwxQtk8vQwYgcsAY04KoztualegfnSnsWdE4rwZx4NCRvZHTLA45Ab6DCMi2zg
XwRa8T5Z5QNukmRjcW30SKyJJZW7TKvqPbkk+6pr07MevneBvZ2ZSuN2KfEuErqRuzSabMnuaibx
rMT2ulNGkXhgsTzHHputAhzT7dp3tLGt34j0Hj9fsEmfIQXML46TwPD4pcu53wNdyvw0agfwB+Mv
J9Rjf26vUWR+cGThUZaveMTOtWmhToNVo4iUhaV7AkbzxGcpT0gBDSI6CSmz+vyjUzWOE3icjt56
Ft0G/gdyVG/kEkGmjLGy68G0bbvoW1HBhBwV/ZuBFXYDE/m9C8mZq/CmbIROu69N4deYPTkMjetb
hsK9h2EtviRpeWllgSliu+MVDl0EYaNdFrE+bCYG+vsY49SsAPcsnd2kzkSe9eiZmJDfpQ2gc8sd
4FNemiEhZylQX/VKIz6IesHHINRt5CR2CqPFXY1zCk4HFre0iO5gZ3iDgKkD64JJCJFxRqBtpxBh
ZIY60sv1kdOv+T0n6W3OaOT3/SG1EPf1UembFkSkVt7K1DxAH6A/imA9MO2eFuyHKopiWw2y9KMu
ZlJjRIt44llLtHeA2ZnXzgk7YVTYbkP6YRLYzyrceW8go5iCYDjJnmp8YhPe11N/tjluni6Hb1EA
R8BU0B3PJoYCIOunMqieUDVCYNd2Mb1Dr0oByhOhfLaG7BcwisdCMYYtEwnDyxQ4P0Orz35tzeHG
0OvHdOjBeVlXguHAh3d8Wml7A7VEYkRXZhcEzZhm2/CubSvN76cIY2AiPkmGfsxn7TooVbphRvYq
RZGf7mmpfuLLvQY2E62Kzw/czEehq5w7ABDa6S5SRfgaI4rTSO+le8EvZs2OgGw+WpfE/BZqyl1T
ywwwNHvlUUOI3tdnJ/KZjtibpGAvByKERXCsdgquGkWtYcJq04Fjyf2Vi8htk7NTcr1XQYrctg4j
3zYd+JaJ7aM9XO6KzrOVBjdboXONx9nrdTaCqAVziBXXVDIHSxN1lzY0yAD+B9uezRolcrhhPTlQ
PtkH7N03rkFcH8Qubahffttt/CTjoACNWZA6OJMP6MYqtL1yvIaotIuhhOCVqidrVHqvAhhtZ8B0
jVBVt01YcZ0yKCdiNfOzmCl8jc4aoBwev0SbKarzb7lEeW7SZcpb52ZCN1C/4V1qmHhSJC7Rd3E3
bNP+goyBisdhJ58kCAyRKx0SqZYoFFPqj+FdH8iww91jX9KxvdajdHxXk680r3p/HlFpyCIkl7NF
f+hqlPZhTwjI1Di6T8/9lNo96t05hMJnDe6WdmC66USc7cib2gp4e1snwJqh2CondpVnG2dmYFkX
5W4IFgRjlRteAejez9XsR0dLjinHmPqWKL+HHGBVVM9GTJi00pkE9C0lThDgpjRMtpLkN2xTJrvB
DJ4dVeR73NqfRs6pr5P3+zwS5o0l0xZRyp2L8Fetohao9N9xTl5g25iscHQksWYEPqCrU0anklqc
vryJyL8tOYS1ToQTMfI3JZF3JWswp89Cp422qZ1cjSJuj/1Q7aoGZqjltN3DiJ3XWg54ZZjvsCTI
dayo1bQiZjQ1TZshmF8xaqGLJrWeyFpOZs363jvhSdB1Pydu/IttTXiOZiykhruYWqQBbNh8dqOx
2Bg/xjIFIW0tED7Q6w4B2h4tt8RjnnfpSmSlETK7GLPCpgU857W9VpKsK1yucfnWU41nYMN3apuF
G9v5hXH4NStguzb4ZP3RqNmbdLg0IgxtIylS3pCOJQPKo+bqF8Ni3oQJVfXG1Elo1td+J1lo1QqI
cEBuI36cJZHAfkb2OVDsz73X7NcLs030eJNgIPShz11jsk/fiPgqEvtFStowo1WCFO4vy9XS8+d1
CGiVFuWoCF/CvHxPpnRX8rEmGjoPLVD3NglvOIIqXBRjCsQ/uuqO/maYGuXCzEQOicLkK0F9z/ah
NvU7gbmO/dIEXM4xSKXOfzoJEyota3/SwCB4AkmmKEvPxt/p01m7o6BackQLegJ+44U6MD8qD3NX
Gek9CRr3bIoxCCutuh8YeQ06iUUO6WLwiGlQ4QBdOlDTYKOEhuPFDV3ch2P003Lzi4Bo15uxchMI
QrtGVBfAVbtZwY89D3wITOB/SBtYWD5xlgbTT0QOx5ZLIXM1mnhwjHVid5nrPRXZI0sBwwDKQleP
S/jpyUmJCxSzefakK85d2MvYa+xeo+2Ct5reBSQWaR1kpf6A3kSyHE11DJqGjXTnWWthXdUaFytz
N/oZylWCIxxB4vjd1oztF3JUgo202LvYs7tHyU46LXQn7l+cjcuFrDjDz2kAsaCySxu6Hj5BrJ1t
Uu9EFTIgwjK2yW6TubfHNPve6lCskhnwKjXP1nDDBoL0fV3WyrVvmJMvzm1ySraNhTsrLDvrmNLH
erTKcDuRepvObKzmgtWm7YWKI8Wmhi26zy7Q/aoNkruBPR/GwIcy7Ph/44D00rp4A3j75NautTEI
zlu4UzlYF4Jzh7QH3OV0dzISbxPTTXxMtP0wmwzUzshekL3qSzPJPultme8wVn2zBlpQlqtd3RBQ
MpK8atupJ1TiJawl5ORBGLy4hkMCYPeOvmajVVW5z834JcjqxX7L30U89nerch4REtQbmnFYyCoc
Gn1pnDuFflkh5kuFcYuihMI3KuwERxCTT6i/kruJs8MVexel7X1ehZyjyiGdwBB0+kCSRwSjqnL0
jolFhJe+aKNdGrANx81xULIAeaZSB1uXkqugy8rnuGCbU1Nu1MDVvHTU2ZZy83JNg2K1q99bLNBe
bA/MhRlnHfpivJZxAO5v6sd3uwbeDO6xyrlhtYvLwRkFV7YznAcrwmbaw8Mkcc0bewLZh7Hhdu4M
z53srkvmEZI7+5vKsDvrnW2XKdd0gau36s8GN/SmdjvyKhbyjZJzUST5+JR08nEqkuYkLJZPYmRK
1a4RgMEDVKJXSGzEW+oVg2F44EbeyZMZB2QV9dAlxnm+69Kpfe2qFNse+0PQ8G5UKzhgta102Nay
UrG3tN2nGt7tkcQE6JC58zmmSAL1MepuDk5RIxDf8M93G3i1FLldeMwrZateyBLpN/TNR29ucphS
nHUZew0vjRBCLOt4PgXf7Hg5aWHY+aAd7/ICCBSNcQ/jNjiahlNYK5I90FwmkF3u96VFCrtIby56
NN2EyJdDS9RBTvBvUFlYovf0Vq99UnuRPofSPdKD6U6mof5Wc/NUSfkBCISxKdteIghqwmJmdUc4
j7VJwohjguLquBiuPSdK7EWWgBKz+V1MwaeKBdYvVOOqNAlZy0l1HmqLgW1f21sXL9mGmbSBi0Ns
QxwbJzgCjLLd9jfwCTaYzjEKMHdlyWMjonabGNU15Pe0ohHFYQ0TSi3NAh9O85lm7D5GVYk8AaJI
rztwWu3wo2WY1jcliKkk2pKkq9Mu/o3p1vYp40NgMfWnq6lbO8K7LVmJlm2w2RjhFsvUWx7TjyNR
xPXRlmIvVV7mwfYS3blZIUxrWnmUwLl4xur+MsalvVG06V2rWy4JswXMUpJIjHiQPu18K0hS7U3K
OgwNvyuarHeWzQjBNWF0NkoLXjBG6xOF49adwBnqgBCRMIh7TQXO5VjT90kbcjInwTbCjCuQ9+xG
uJ2WZilbMPdojrXgbhyrWyYiA42E8tyPknWUM90zxUiII+038ofIOY7NX2IgQEK+xm4C421EJNfF
fHZCDxYDR+Hj6chYL1WOx6A89W2t7+xqTDwt8TtlOC3/ujmakLfME7f7lCYU3sgUEJwnXVZgwdi+
ZbE1u1049vq2rrvvjvIbKA/doAH7hpwWtMlAxZpGjbtLqKxrOf7Ck4Ubt0Q83kYypBNqNwBoMcsu
3W6/1Ski0RvB8GszKpQSn/EMvJFh3fSYJphU25lQwTkx6BrK8UVo6WdM0zTtE3wKXaUfWC1QlZyD
nA5kIsMT2yB7S2Z7vHHH8CNDgbfRZMPpDOGxhr8YuMMDV0rD6llhOjPV5y5mv0MwjaW2L1qIlEqQ
Q+PBF32JplRno6Y8Yir9EfVzi2083hdJx61aG8NNuvRjsA8igBR8/gKLjW0S8R2JaDsJ2mAuu05b
sT6Mzp1wndYnsHAMqruElce1hoWE+zzQxmUb8un2YBVGt8Ut0vwfYeex3LiyRdkvQgSQ8FOSoCdF
eakmCJWqCt4lPL6+F8Dbr17fwesJg6TKiAaZJ8/Ze20Hwy6tdNf9LhOj4QD+SH+HKXag7bTMGvYQ
uchw0jV+cYt8iSnkC8mfmH140Vpjy8vgcK6YTgAdZGdeJdaZ43uwdjH1H1WtODHKnihHuDD8Xj+r
XTqcMq3yUjOoYMwABQl8G/ow7fdRNTaEslzpWkybeIkYGK1D1pgfbjbdYszbXunqDxWAzNUAQ2wS
hCfapE2sxIAHFZsamX0PetZbdA7dL0jTz7Vd3VLX3yg+Qzo9LtS10ePtHighQo31sivU71bAKKRZ
W67pHFKW5OGPQcEnnUx0hacC5VuPywaC5KZS2v0EVWgFo0fxtK57hkfF/LBqsWZSS6N8gtqi1/HO
aeKP3hozjiMmCA+//YprCKFGuzNkV69HvLk5jTq6JqLzsIj0fNzoE9L+4Kv8fG25dM0UqsS+Kh/0
nNOAQ1P3TP+d1DeMQ5m0kMcm7uOkT9qaVi+hlQnneLwAZF9vhoGtFczcir7Kd+fMzPnoNY4mT8ln
TVoNHCTIcfuMZbh3fXNVSYouk3Aqz3eHaWOvfQwia2nx6URu9KJpEDCigVaGOjwyR6fCcKjqw7x9
7eCFHdsggFYJ3Rp1TKKSb7Lu4lmtnXHknuVJE3unm4lpxzm4j/LmFc7+Tisrot87YdOChPYyyJ8o
gEEcVpa7coeZs88Wrtmh4RVx+gPy+Rd8xVc839FK9BXcs4g8hzqSPq8g/jUqZnSC+LKvhvjDTMh8
L5R0NpZDyrPCawBsc4OJNRKE6MKMRFvfSdpc/bEr2nQLSi5f64Iza8ecfq1RmQIpjzeianJPH11q
a814bOyUHcNM5Dbrox+p9D8ru3mMQQDUUSE8O34bE4JGooRiaZzCbem0wUOXV+eBd0ThwvXoqeQY
8zaDKJjBqlpyQe66Vuvo1ZV8qR2Ts2RWz1A4s9hFhrGFd1htNEf5nU3ZLSx7cYh01j5hQkD28TC2
bhBy2dfGtpz9FupIBohbWL+hC8yQlv7DDNGx6IE6a2rzfTijLlGc/MkcexVQ9ROAuem1RjnG/ril
GfnbHMgIr3354A9jdYLNlADydhIaYTslTpstKsB2RVbUeGIHq0039fqkJlY7THbI5qglxHsicVJg
Y7M2DPfWKV75vV6heZWBJ0aL6qHlpTYqL8wATpDqbzUUcTNx3iKTk0ytQfmAu86GYCIlcv2PfNI/
K94s8pacuU/9mqSOuVZDI16XvmbuZaPd+gm042CxoXWmtkur34R4H/K+2pttozz5gzbscqP2psSn
3YbLMgoyT0+b4UgV8BmMg7nOAuQX8GaQDPEZ5hO9rhL0dYKfBTbnF7/uySqGPew2Qo1dsmqNAc3D
iLW2jA6NCH408H82xGD+UUvcfmg681b8agZnL5LgmCKWNcahP04IMC0JVMKJjXgLpSkcqU1Jxa15
k9BU9Om3FCQUIEJ2VzJjnTfScQP60oUGVfYrnBQb2bS/200JVW7X2aa/cwptLpgscHoFyvoeYmpE
xNmYntrc//RLP1hPPYaTKTduhoY0NDSKaeXbg1fWDKRobPwMcdevUTZy0iuNbeIM/mVKOlZEo0GT
DDnNsG5+o6PtLAPfm+KQd4ZxRhci6yDs+mI6wTvbcThUf7o8tTd5RAuhzME1F4ZGyVPQ5fCnpyqh
iwHxwdoOFlW6MNFMWaSFVAF7mZSdcZOWj7XfV5CEdLRPOMlq9VCuaiusDiVTOdSDTEd6ncgqg7qJ
QjP8dvqs22AkVFjlamRaxviVhGWza3hZfQnqAgGHnZSvdOQFPbRdpPbtDqGnidITwTFwJDy/aNao
xc/QRl+xMwq0L0zNJMw/ZEdMYnsqv97Pt+UpT+lot4gSY2Z0LxnDqFXR8p3l7LsL2a/amm8xfJsC
vWrzE4M5ZwEXGjmGK8rNYB91oD6LesaR+MnNRq9FlHrD6aij+rZBT5aSS87WPb/SLqxq+TYmYnaE
BseIMHxtLIqUgMgivrTzNem6XhR1j+hQO9xi5N5YY/xRUllG6CGOHUnhU1E0B5EnJwAypxFBjLqT
BcdyvTVQfRfJsxVvsyF5lgaUUYVt0Jp0pmNBc7aIZjyA8NpjwHTAgkc0V3FCwx6utq4t3swyeI3V
dYxjaWfE+m8jY8crx33XDMbW6kMmAL5AF6UJ8AVMhwVJeYjun/IS4QHWiYfRZqCkJNG+pHu+Lm3h
A7KEb1PnZLCTt7PxTeAKKT5nQpKrk56RcInOZ42vkU56w7mjow871MTf+k7HUGVA5Cj6rjrqyL6i
kVVdFM7ecKq3URt/l+9V2Pn7To85ZCXCXonKzZGq59jlbXmcpGp7zVwSqvlZq+ngTkGaU8gimppM
2mVlhQqVY285+l7rmqgSZuxEYx+1El8JXfgVqbFcfc633VxNGZHX4lRfxJJ/IwvZFjgSVkNZ7pwh
s8DY+ExwB9OzAHxv0FTuhOW/aPW49xvVIPSZSV9SXVqiAreNX82x4T4MaPFDcTn6O85ZttFEo6rX
1mplviaZnE6c874HFJpllNorY+ybQ22QzzPTVTg38s6kBrRq64+I3O+4ZYUDU8M6mylXvaKlmpv5
j6oBEOegPd5GZXuY2iscdz9BGqwGW1rgHHoehlYVGJEHmEGN+a4E45+2YmgVu426Ga3ubLiUM2bZ
w4iKkWBm5at0/XBDa+VHVTAoRQ9Nk9RMJiwUX4opnq1xpN5TIdwNNbIWt36WXEhUDoJKCSj0Zmh/
m842JUv9FW/KGsxtsCfd7d2oUFk2EPV4ebQrNPqfXei6m0BBXdbFxmuCICWU4oMZw1chK0njRPEQ
Ohh2vpuA7mAa5cBykWn+atXosl1S2dBQI0+NfhD99j1bHClpmjVi1gkxywyiGYpxI6xbbpn6Jswe
+5yzS0+cL2ys7KQXk4EYD31YNFknn57UOoMlkkhnh6Q922WWuuuslPBKydCcVhWze5Yhg4Fdoxvr
Kqf56Lpp4lFuku7GRQGKj4GMxctzMwTphKN1Dc1jkbIYN8ytI1r4NDZlOSv8t0AupwdXn1YcWsIT
EHUv68W0jYrwV82UGMz9vMRHvMkTrdQgUXVPRZyj4107DQw7AsFkJ9YELveyXWeudST5tPdyRnVK
Yn1lPS5DulkfiuTrpDl8aVAe2uzmFDxJvgmE+FY6zZm36tdinmGgrSOSUFTxnuPuAfttsMuRa+CQ
o4Xfu58aHtRtJrLq5gxNsSnmPScqm62tK1/ChmEl9D+58aUn9DdFDzqLw8WzhUxGyfnwSr9lKK7K
E/h0xkWMf3atJZ8BAleHSlE93c+6vQxObZkmBzRCtDkVadLBdwr+mv8LpD5zAmKDpXrFdNjC9bdn
6WzH58MbYVoE9I5Z89KoirGNlJZLi0CXzPryuSK9MTGeJnIDVhQ0uPW1YB3Wzos9/Swq5yfTauvi
Gl+AYoKZpPxkxTrkYVT5xBYyoM9W4MlAMRJA6G9cC9AX30+Q7Q7ARVcv1hwwS3qaYtxBs9vZQvWv
Tlmba4NiMJmalGyD4kjj+bFq7BhFhfqmtsrvcp6UVkkPJFOlye1nTG9QEtjYp5WzROkux0an3TVH
awzyh9D17lzYRvVcXUkKJDfUtrKVqdWWZzX0VUzwFaBQfX2tDmH+6fjRY47o8E8RGyt6HuaV4TJe
Fqg6znY+yrHZ9T/tytkYYaEdwkE/LDHffVIFlyXm23W4mPQqZihiW0TiaCgKKTAK3LCj8yFAh6G1
5KRmMthoY5TZclH4y2TYQhq2PMTOJGTUzQa5UHFFNkrk3ahXgBmV/BrLGSeVtiRdmvUTeS/hzoUd
BlJ9fjiH8ZYZmug+T1pWAEXdF6WvzDQBcf57z/HTT0ut0ULM9qy8m4IrvaOrSkd5lp6imAjcHCBK
LcYLhr69Sx4PydRExA9Q+LyumS8XrPHv45ATPAgA73yPgRXJ2jJhMWZowXayZEpb4VihGhLioigo
GaO+RCUxCH1PIJV6yVAdtjxzyR3cwQzMDEaDKEAXk3NiPdAU09EX2YwwkqbJd1XZP8jZytpbaCNt
4eTbTjfkIWWV29jCJVVQjfoHzu3Fw2ggBOtnKPbyA2Hh/UvwDNyGbEQH78sXOzGna2IiT0CWDNJp
+X8ULA0XhaOY12tSfyDP2fDuKFAmb+IUUtwtlv5Ri6IXYv7uj2hz8QLnvxkzsFFiB6apjzPZd5R0
S2IwLPiZ95nWr/+8vzBMDjnEsAv9xt8LAgwT2/3RIkJfNOl+l75FFaHLIZPAb3DtJJNl5o8yVN7u
/0zfZOIr0ydPaNr0s4wBFehsUc8tUgvcLk59Hto6PyEk9HAwn1JOTYwegR4sIGMLh91Ob2sYj6r5
oaMbSWYkYmJreNLC3j5LkekPqKI58yqO71VxgDBbC35JCBKP+WDELOh1d6fzzs+TJnSrR/Udo6br
LbhSs+ubLVRv/+4O1iU1cK8nn3mraQ+KQQhXVAYCbjH9FYDw495MumTWvifnqewGpsnz48wvOWku
NtTO7M4NbbtrV4/yZvsNZ3o3OvrE6pKeXRbeAp5GAp/tMMs+VnF7DgbxQ53N+JMxaISl9ua6reJi
vWATAjfLvLKTxI0XpMtNhppxXhXvpdV/1oskXx0yZtRuOJ2CSpmltAgidcG/ZNfGMVe1+Kx0yMXz
xFS8u8Jfkn11Ay+8iqaYeY3OVE/odvoqEegix47Uix5nyZEtMCKGyAEEgGMFqiZrBX463vpqu3Bv
Jxt0CWNUgJwzBreJ410IH6VWQkyUriwYujL63sTWrBWZKC2UwgQBoEA9oXmqXhDrht40luYb+JUf
SjaOZz0yXAbTyMgdj2SR+BaPpeOguVLmXj9bIS788RAHxmYhktKsOamq25wExKldkhfzFTwot8Lk
Sldq1J8M5YKNyqCKJnTOqFtV93JEHjaQezfUQR+uuwotFkVw6cU2Hgq9s/NN7w7OGu1wcDXDMryg
eKk3JuZk8nJzf1OWJTbnIvxisSjgGFnDjgMH2oRUyW4mnuneBqAEMyG7LU9lo/4773Ctj/SbNk6E
3x6e95sidJxXeJmOpUwtKMdT91Ko6E5Nn/wud3EoNj1pzFBjiE5CafyO5yuEoeDLXTQ/RE0Ptmew
k13Sk/K+XJiBHj+ISI1vk1PUYN6R04Uz00Ib025b1uiK7muc/p/HqGZ4xSost3JKvGX50ixRHDDV
uwzSZHW+v/W9dIeTKBi3zRLdWCk5pTDCv7RJyk6eySdn8V0kYN/2QV//WVYUO0HkbLtcZXig1VUK
pJMIgYgMHwdhy6Xpu/bYk3UNDppqRGuNPbwx3vGpbV58oKw4Mx7ub8UY8U92LfMe4nSP2AS4F9vu
WhJruF8s/0Cg6gcSAKe13qPZuT+H0W3Db+nuioGZR1a78gHNlu7ZpAoxwqaAaQhN+Eb/QCJhNP7Q
1Q+bE38TkwpbmE38yzV+LeYhK5y+e11Ub4k75l4fpynDJoYyi3BbH8xPEcnuulzeLWZ7E7DjunEt
TlJjgR3FIkH1AGyKiKX5CiVA8HGoy/Qpo4i+EV731bhvxKNotwU+hBp7gzRROdwXfeLTx0f66n2m
o03c9IWw8C82qAykll3HMLTWtByz7zE9whKZRSTNeFhsTU3uWMfSmm6s5exsoeIoh8biVIjTZjq4
gY14p4y6Z753++Ur5pTYAIsCYMTyMFXRYo0LB0Zxgp9uqk1fuiQcze/qF/QNJjZR0/SW56NrXJbN
F9HZiqekYjwUI8MaSK7yYM5He9cI9KPTjzUzQI04aKsjef7/xXshibNWrd739Bi0HbsWWhstHu9r
Iae79kl1PnWTaM00INK6C8aUEvYl7wb9y6Ejsckbfzj3gUNHmEJov/hdFzOTRLSL/m1YxaEWbmO4
gD8URBI20kXvbq9wGo1caCWWVzhmXmhoBg2I7luQ+n2oxlLdIeiyHnNZJbSRzPRnEboMwrv2sY9a
fRUbQbQu0UadG9+33jD+reKuHd7v24IZsY35oBjptZT1TmaYLYaQZJP/xD3UXfdthBaOtOWpkRMH
iqpWPLhIXbzacLTHDpu6Zufm8zTf+LWOfqDK7WPdMXse6Pf/zdRo3fjcxGzfSzgGeCJ5jukV5dXL
ZGjnBUsGnQ+7PyLvq5522qX1Oxr5CVyVZIp3pR7p7ypzul09Gdk+UpTkbf6byx9Y/iZZAOklJBSt
H4boqbOVy2I8VWpDPcQZw0ylcvV3iUZn0+G7UHDdbRrOtGQ9R6T1iRbpZRSV89y+Na6aiNDbUrPt
p1Bc2tlTpSecc+xo1jeOsrvgdzfXcnStN1Ja91JLzwVrxxOeS/lUptN5WRBtmdqHXirZxqEd4FUt
v3sokQ8yQ/OvrO/KM4SGvVmWI+dR2e8ttSJMItTHDzJQAGlKGVwcw1mRUp+/VA3z+bTN5FnqTf6S
jnXr5Xxxt7qrZi8578ApYgQA3PcHA0Yg2tpgPpcj1T5wxsdufhSqVHVzT9SY3BqldVt8jMGF5Lnq
M09qAhJlX3kh7JxPTVU/84rsip5mz1XJ3ePiLIJd9io6qb4NLanlE4u0b/pfYVUi/itMqHPzmleA
HpCKLrcoi8oHsyDSXORF+e4a9hdZfsaf6i03zO6Pqecvgln3O8kBYqPqbn8pOHufTDXTPQ0hsXd3
+d2LtzG0YOir0VXSK53l6NOLHzvjqrX97mdmyt1Uh3jOxrT0IhHKbxumpOqTC8fn+47VzdhOTTlt
l2WkG6x2FVqKemHGQvR3CvlAF2Hr6YgEtotn2JwfVkoFCdyl94XSITi6dDDwiRj92jWSCWwIFPfE
MBmgu7Ft7K1SOy/biEHTu07k/cHyTJ7QULy/DkEW2JpU5/rBCLrYCwo/nkOegazMN6qpaEe8gv0+
LoLhhFc2xXt3LuYo1smZc3e7loAReE5UH7raU5HG7FvMOj/E6DgM48r0IssyPdP4+yQU/MfwH9u3
PSYJuTyhig6AQ+ffH+BKTGDQI1sYviuMxKhG5tW5H4yE00sQekMNNmlZdfW0QmleTPE1qC1jY3GO
eof7/Z40hv9b4p2aWaFHaAgmveWq5GMs3IMhs/StdbXdgtFenodedkgnfDRMecxn2cVM9QLab0uV
udSWlrGDKkq8EdjqkdVybQg/uhGKrB00kzKk8FNnPbazAm8y2wC65niyOFG+uDaT7F4twJCScP/o
NtafVrdmdBm2AhRMeX9aqL+yU8yjM/nM7mbOmVMSbY7ce07epKdF57BTMVwvOUZuZuSb/41hcc1/
wXYcwzZ1ayYn6VjFsYH/C7ajlYVCyGN2uANjetMgdjePoocAt/42/889h9br/bmGC8kFQvYaUhG4
Qey/khyaPzDAQcsYmtnjGGRWvS0ydFm9458mTlKeMQ1yJazEBhA9P4laUjvAt6bl7Qw3patuKlPJ
093n2CLG9VSjMjb0n8hmKIN8etP62zDjvLrlJk0mCl70WjPwa3k+GUf9YoXuD4f/+dkutGRrdCoO
7MIvTtLSnW2s5dkTJu+nIoneDNP1X53RBsc/32MKQap2BmmlQXIJAWsfVHr2stxENSrNQNryvDwU
vkrGPRDxwmdioUx6cAlVbpZ7ItTeKmyfl05t3xPYpNfO6MQrQ6X3HkU2umXAGpnFiqhNdr12VCyU
htk8yp7gvaZnCGbV7wWmkq2m1ZiE5xs/jQxofSqv2E5e2lZ83GHONp5ktCo4sCHqMzqSU+rv//fX
A3DWv74fLvxxmjWmgUzQtDR3/vl/YbUq2YQNH30FWUEbGGz3zUnJNJGd1J6GlC01+ej6ESbwQsIC
AAVNZuOxmjTt1fJbr5ff8NWaP0Hq7pCjbP4xqfqQZLlwn3rNoaicC2dGDws8YThLWkuvbdGNr85x
WQL5Xr0x7QEBk2i2hz+TURKoorMbjCE2Gbe+qm3BZNarhSweI5U0unu4KDkzBGAUaCEPw3wmMbjk
kbsiH8antnF9bLwW7/R7BKlNN2PrU9QF3s0mftMDiaYEfOdDg27dKohxwclgPNU1VoIy1vajoyLW
md2xFWkgIVtualDA2Yqo9in+MY8zeXcCquZcAOr2G5i8eO0MdlmBnvwkhmHcLJApcoEusVVkB+mk
GQ5XLNd3QnTVy31Q9D+pmOfTFDfL8xDM/9wpYSTqQdEJLokW0YmZ7/lYWff3uHadL9tKdxqg5m7u
/sC44y0GZmqpP+E2J5bwtBg4+5n9KglarQ386vTArXMQFp3HVqrelnvxfA/p/AcKwfAQq/VhMTUv
9m3XNtOrYMhKzAE21T7SvKFT2tAzhPnHkMjioO7ZRBhkVFdNipjB5uTtNQu/Zio1Mi7mzQajYk1M
UmKuowA54jTbwhiHchhKTAP0aa9sh9FHo9ukrNFU116rRw02KIt8OVz436XFRMydWvap1m8OTK+C
zWLh7TXCwxTCtFd3CAStBCLWe794sgM+ECUOh3Ol83uOqtVdYuFvqWuz74zBxCpNwx+0FQcaQQZb
ZZz9sSm5dnEcadlJ5rPVviPKrh+48uysZHbltC8RBo9z3vus2EQ04rawAtC0g2wsDnl6f6mIrfYK
N7SwnKfN0Rbd/u8HHLHkeuR8dusl55vOukHvV634dGdhh69fNQvcrus01mb51+Ku69dV5eIhI/Ad
3QK6jWT0gTz0I9r/TPxzr8aEva0NGphqR2DJQMt5YKqBz5tDd1+GDwo7y2Eyrf7SWSBd2HU//bE4
ExTS3mQvsxNoCaSM8/uwPBzCfofX7LA06iITxbrJ4fJEjVA+V13/YnfyORiCcR8qYx3iRFY/O5Mv
NBwNL9Wd4BnOXfkk0/fcd56j+YxGoGPA0Csunut6XdWaD1oCS3Sn9mQYR6ULXaTj+vCV8ZdWkI+x
mGj1MFaINkNV+GuxGBu4S73GIQl0waBUWsSvGCbIHsVbUtfbRLGb1/Y55et6GWCFzGcqzVtCOsys
+3DSfrhCeNI2NrDNQxnExVs3sEDN1eRyjF6+rnERip1bobV1tBD3oMskkLO1VnvL2T7ByrGN4vpk
5zaYFx+xwVDl4aa3tOi8WJ+XG+FTarSoEtGYavA+cQ2nMvY35pTp59Y14o01RPtlAcRN1x7vi5nP
dr3KTJw1d+ZMHVjPPQcges4kH0JpY44iq73N130bj51zognXEIZpz+1QU3nqZwk1Znf5osQRI4u+
7reOYBbW0APZcNBCHzavvyC73E1TmRpqKHZ7APlXP0s5dU7GyR3NcOvLXttFecnJZSyjTajJ8bwc
YczSvIYKYTsSQQvC8jFR15leZ9u0JYKyYIG8JGhA8R6HBGThCb5paUumBROnn53fzW25laJwcM3p
mS53FJxuudrpj1qGjZPlTD1bmtxMHHKOvW3Neow0Vk5BFHeMIi3xGsFmPROFTi+9i+UqRVr7OjFD
T2167Fg8YvztSFr4yXLnPz/Ci2imNZS5FuM8VjEPX1h9wPMcvBfowpDbqxtXQ+zpV0LZoYxw7oek
vKu2Zum+6nhjj9Hsfs6Gxjox9JLGrVEcEKK0CsM5/I59EeWUMcT06ifOKbLIaNA6Z1/BYo7UliEz
/ksdsc6100L0U031AGgk3PULD6nXriW5KtXP2Mmd6xJJVMa9eUsxzfQ5o1AoubtkXilSwfmNCSRr
m4gHNCaZ+XSv8NoxENulWdCmDkoOHyL4Uu4OaIdWFlGlCJNc3B4a7KgF7b3cLHkp835qpoL8985f
x/MrWJZZuK/1A23k0nPk8CoFo00OBg/LDTEUDslCjMf/PhfbdXpRc4EuDSj4G5fiRIfWjDx1fqOW
d+veWP37k5IXdMU7Kk5BgVuAzvMuh537z72I/IU4sI4cgiAiIoWHfw5dhwZTXc2pDkYo6f648XFp
BjYNWs7lYUtKyiYFPbLVhqx9qLq3JYfIN5LxttzTQ74mVl/NTOL6FdYsczX24idpbBKtYN4/maTF
NcNA+HMfRDwGXuQrXXdd/mySpv1WWnj0hqDaLMcOywkfS81ynmtr6k5/nw/d+L+eZ3RWbrg613os
B2QQab71lSq5h74Z80OXU9R2GUH4qjZ4Tf9IqjqfM2jqH/Hv5b9iDpDvsCMMuyLL52fTUlPWTafo
5xT0uZdw9CJtTv7/EMLGv2pG29V0pjOqRcKGaRum/q8zRTWYTaPgJz21GYm7xUR4Ezh93OEmRaxH
jjbxQ2T5mqsYC+4tNG2G5rMBJKc5h0cTj9ujqw+/Y9RCexFowd6yMC5Flf6SmC57AHD+Grp3R8jx
dilElpIkqrR44ybRD5kqA95y2uXLD22s1Nf5L4WzDqquQr52KA/Lw5LtXBUIDFlE+lOjtyQ/98Bo
xrCePJmp30UX2CwA+B4T9Gyes6zoQDpKTx/45sg5iwJdkH1Dxk4i83hbnrE4e960sXoXYOiOf5+K
I/V9RLm6JuY0R1I7kvyHSd46G1Kc9bI61n1+gOxZkGsIvf/vDS6mraHYRcIaBGxL9ATRDWnxIFn0
bCaqqi1+3ouqygw/sxKIV8gB7X6DypWc4cFKENoGzCPrkE6dn9YPdFTYnzi8PzOLCA4TBQFKoRJ5
sqQP0pghQa/SehRRm3yEKYGCUipf4xCteoNOez5Mf5Sg2QXznZFnAHM012y0R9QLgo4/jb+sRti4
MDQS4rc3d06/arUPf5sJKY525jH96u9TUKIfIyJGHrsCxlrm2+1VCo0QIhxk66UJ5lPKV0+55uL/
nyOUKiOiMYCJ906iQvDj7x27YunTvu55Bu2ElMfKVPeedmC7lTzfk8UCTYBRjE/GqJlvw9T118Ii
7Xvpz1gN5/3/faASpi3+daJyXEd3CL5iXGCqlm3OAO7/OlHV6Dq7IY/8wx1vmwDTXfkMnR6bLmuO
RRSFW6O24xXx6vouyLLkpls2IcTG+IEeM92qUyB2y8MsVa+90SRXt+hV5PW87cuUqLfj0gvmb3up
Dj8zo0QDu0TVaXa/4wuQIy8tnI2gu7np2yY8W1O+WfrBHZHgA4OdS+JYORJeqF1zw85oXQKAaq/G
i78Ca9Ydunlo3XShfLRqqLc80HTBHDMBkV3rPUpNHSZ2AwfF6/xCbBL64XuGj4RNBqIleTHjWlWl
hVBvIO53CZ0ous6CoVFC9q7bBGU0w7HcLsIDTNwCbkLIqVnNquc+QdOc/l/iUYzGkGVyyF4SXVhe
7PqGt8TYi9q1TmGKys12QqAXWkb3fmFiR7Xx5ajGh5hise/nKZ1W2PjN8/GpYxir6RMiBK1Hp4rJ
c47ZIBU60NOPsJ/e2EStJ18JP7TKkeflxrfT+n5PEX7t/XPs7GODYUvcrx2FEBOKZ4Av+XwUyZhC
LBvdRF+ZBkpk7gJZYoI2/D/w5PNbTuGKVAdg7zhPy6yolB7FI3KqOZm7s/vqUIv0MilNcaEglu0G
rh0S1ioq1/nUWf1GRlV3FuLjjsWLGmVFCamide7KREO+R8/ECFv/2JbJ4/Lo742ldzAaNb0qHpyp
OMWtRlS5rjGxbAzjxZyzttPeuWhMbp4mc9KfhKYcF3JdLXZFY5Ie3TQN1s422SN8d8m5A4qX0897
cPTjaNHiL8XUEygXD1i7Rv0JlHH6qCOleybVdifolr2TzDUjwVBgC6ebS0wX8F1iY5SsS7oQSmTz
NcxzhtSInsGsayho1YWdnRea+qDw7VhFGMyfsUzVu7on8RHLR6BU6Jb1CPGEwuaQU5rnuXGOK4Od
orSzF3P4bk2Cev+ZfCA226l12VxFXv1gZi9eCRS8P6rmNKvlZ6nxqmFbUdyXTvGtX1YsTqSLOx+B
qxuUT7QzazvTrpFGQTI32HNXOnvbDzgWy/Y+GBtdVd3Gs59kmZP5MtLuD4dI/8ji1nxiPnVBc2S/
8rHU+7RSidoAyoeggjNzeQ0T/mffbH/bKaVuTK24tR1NIT7IcNdu1+vXHE3dxnBSncAum2ukwbCQ
1sFunKm7lrGFOE+/YBz7/V8WZ6NLuUugtv2D7BwQzmuLziQO4WsthfhyY88leeZkNevIqmA8wSz2
naGdDpkJBB2IAyDpDc3CZXGqimNKvfSw7AvY2vyNauJE0ZOUzamcTV8c7B9syNNjG9+CfJQ/NaXf
5MXg/67z+oVgT+fdT7vbWFDslbbMjk1nFTTgMak6NbXQstap1ljf7hlkEkBHwFWhmc1nsZTPM8Yk
DYZdOg3VhVMTWWvzPXd+Do6tzQaJrkLFdb8D2V5d/v5hhcC8HS3kv3/+7x8wreLnnek9tBuA0DMm
1K0emgySTe06b0Uiq0/ZoOya8tDedwAoUAza7lEHnSFGosOMWBEr13FIoQH+cGxQDntNWMGWZfSy
GvqxXKvsA1e/B1eeMs6874dplO/FRFmDgELuC8AXQWKyYdvRupVN+s3gyFllPh11qHLdbll8oqH8
NRZ1th9x54C//C3Un60/Jb/8EO9fqsNrGRMoANUwB7jV8WdWv4MSZhQsGw31fwHKfwyPZleiM136
9Koa7jIVtN/y/gM/oEXjp8O+NMS3LTv98HeDqmLyudVsXMX0Nx5EUsQHWdX1HueldnMjXlfT5uxN
OjSIRU8Vy/TRcnXGt0WG4IJYyvGszayWrDIv7Eer5XjOLNsLsPkMg9QBmKGmiQfDvBVqUV4FWuKl
37H0QEy7Ui5JU0PLxGxhgyxZ/gGMjpRTY1aLQyas91Qk3v0DdcbeAT5B4kqqdCe3aWn6CAW1XI4Y
fNbBlceQdsFmoYoxEUB39X/4Oq/luLEsi34RImAu3Gt6z6Qn9YKgHLz3+PpZuFCXenom+qEQAFIl
kZnIa87Ze+1e6JdYY1GR0FdOWiN6zoQLUtrwNqGWqY/yLCMN6nHErKskrX6q4gnNXlX441nt6CMs
12maRVvbLKrlb/895Gb/4VX5uF5qIsGcfuPhmF3JVX/XuRfaINpVQi5VHGUnw9Z++kmPOtktx2ee
neqXa3Z0Z8ekui3TVe/Dds37MD9iwKASgMP4I+5Jlyd47U9Bf5qJq9mEfdNQ1OcGA/9ucOj2KcpI
/gBxu1tXz785ZRI+IpqnkiTyJxzdw1MyGecQwfsrykhR73p05oyR+MTmXqjNZ0muS+rSHSjpkI3G
prLs6rxkTmW6cI9FX32vVBFchE8IEKFQWFEm4b74CeoRL8NPonchFopErTa2kcSnYdYSlBQGpgJn
nSLS4qVP0vdQT5rvLFPfqZ3UX8I4GJryO+ZpBTtSaQcraNo9MLXXqYrDW1nOmWJFnB4VZHU3TQ0J
B2lE+NEU1na0sv7Fn5TxwQ2D3/I2dCCFZbY97Iz5T1HdP7ZKi1p/IqNETPpKqsFQn+4LM+w+ApeI
1THX21NQF8FjMEW/TVodjh0zULFnfmiLsHowBnCZRPu0dyeshkNZxCxsg8w/Ly2WxADVUTti60ZA
1w27mgUkWmbskoLeZ6piRx1UfKKN1RTPEUIaQWvt3VK9U6PrD/oMJKxKdFKTA1hAjuzLLsMlx5Nm
iL+xR0t7TVsbOGYC/6AIAKIIC7WjPoscxZjpq8Lsup1PGW3y3d9A6Ah1d8P8gKougwTntg9OEkYb
HF72xrU7++QbCIZSDRVaNer528C7PMyVqA752d4YKm2V1E13dzSjP4QAwQ9K29oP1jC42CqEt8bP
lLIGSle+nqsfpVY1c7u63VVNrhx8jc2NobbArIvU28jfUF5GbsU8M//CGHSqcMJSqcFyTCb0QpUA
Gu+nQrm2YoLCV8APzo0f6jg6j0WkkxBl+f2SU5TG4m6Vk3oujLjCfty1bKBll0H1GAfYqgyvYRju
/NQtPklpHfcKrPid4VFDtyM/vUgtwqhGWMAdgkWkDkHeqw9dQlla3shjwhnscHAwI1uUOHCob6JZ
/8B4hARMQaaXNQ1mx6zFIJeSZYS4ojpFjUPFZ97EVnFZPIUdgb/zldK1ZC7NpRuLkpRcz1uqCoUA
+QmNrrmmHoJIAIeLlyMXIISb9kH1CbOD0+PuTEd3LmPOr+cAhtoMoL2/GIVXYTfbVMNBeSgqskrA
NsNKoHmz1co+u2Q1j/bksB5IAWvjm7au8gxP/p+zSDM62Pw0RAtgYkmhjDfZ+mmS9NPvDAp6g3Hw
h5ZCU+p7zwMh8Gsori6FZe75uHS3S6+D0iDgQtla9Vvsi36fV48cwNhCd/uIwoQzrDobKyrD21z8
MsjvVZDW7yZR5DTViMaq3eABxcj0ZZlUFoSLBSnohpKpfl5ghmmlbuo2xF3ge8obnM71ABvlpWLW
emozlaYxty3YMBfiGvVV14T1Tq81ZtfYR9beGsl9LMf47GSAfPLe6T+pXW8lMPM//oQw+MUyh/pF
l36b3RLlGGrf0e6aGI80+yoPjWcS1Ty/QA0G+6ubfhMJYtjKyjWCbIr+0cidZoXp/dItWFiIeNuQ
cFPW7LFHjPpwZvqsnxpYK9cmqGi6K3z1CBm09vIpk88bv0aOLaY+9JEVHUI8Ukc8qsXDGCIw8nDB
fJCv8IAs82sYxPAMK7jl7ym0F3z141abpuxaMwie2qQiDt17w/W9VJeb4h6UmvNAusO1TINrMirx
CzpK2RPtQxcZh57a58DtS35O+GalmyhXkdnrUlaVdRdN4rIWNZRp2KnmEGArJdV0kWcp/VuK8Pne
8VGvSJSFHdmmzRZUiXHP6rrZhvOZP9+TZ/IeCLWeukq8GdOZQTJ3xmQ0IgrE+CjvyYVNUPZ8cpR2
8Cwi+1PATt3drvRPkVIbO8i46msbVh8EGkQ/Ufff6ahjizIb/Szr/o3Sr6OY3VCIWmdT03c8DcJ5
ooo2vbGuznZEwagng/L6gzk0KFhEZf/IAEJgJ0pxVpIiR/Rjk07NbAmgWxZn5FtG7wFm4ldbY7qY
RVyxmvu7WJu8g4fCbt0Eqr2zaEjhLm0osmsP+KAQhtBgvHjzwY5Afa2iBnUXIZvOzo7DU5QV3hP7
XuexSt3bomOKJkYclUQUuxxqOJSt9unG6hOmZuvJ71PrKnoG9KLztU8Q1mzy7La6ovDGqB1r3Uap
DOXtKo+VpuV3I9FeejX23+u+FacRQfi6SGxr37tIlJwk2EdsOn9rHt2rKjd/T5wk8535pdjxLaSE
U3+JQubMwGKBUHq9di8ViDC55gTf0wxTsPJsoDx9pBvtPLXueI4tmIF5lSR4liZzE2VK+DG1EzY5
26GpLPoS6p4+rqoAkvNEyOWLq2nkMsM5OUN5HS+6RmtAVe70PcKLQ/3qsfL712nwn9l0abumKvMr
zNH8Ks/+HqrWyaDpi6sI0z/trNBR0zdTtx9sxVd+1cLbzVSAL8rxNVwgIH0gofU8DdFSp/mVdHt7
owoNNWRenDTBHkJVhmG1SFcLLzgUAxUFiIbKNyhe67yAG9y5QK67uM+eIhEA4WSht59SGLJKwaaJ
/tuHAhfnIKPFALVZZz1AuzLaJA/OEVrygJ/NXk9FFe89nsCboga7CSLcZbQSbTnA/WDU9EqyEet2
Bp55UM0t7UxNmqLLHKsQJA5eNVAzt75nxcbKBjnkKKzHhp2RCM3ys553RvA27ANeBvM5xCCD8GAP
6aB+0zxTHCE+UIKao5lKopf/3qcl8wtg7ItqpVDkJ4nxJntWTaLiSu/sVzaYxT5NPbFvdRsH4r9q
q06oQg5yy3fKW0CPtPg9S9PiqLH2AKKtIoOkjLL7t+51Y3S/GjfF62prZ18Rb+SxGkswrkzHHYof
bRqQJ6bnYrnt92a5QqfRrK22gZs9KwYAPBMel3r5dhrgkqyJlEWxNFLFhLgdmSRwyhdJXm03vu/2
6CpnqayvEtMMh4wPeFYDFHakXT3r0EROemcKiq/0b3bdfGUTMHAsgulNYs1lkgOxZcEVJoS8U82p
cvK2paY/NOJi9orQ0XRhkoznUFZvX2rTfQgM+FIK2eG1BxKvMaNy2zaC7lvY0coHDsR+UT/j2PTO
xXyQZ/JgIB04ayPy8md/rk2MWUGTXCTuEwsxYx+XaOGXvTkrJn1rUojEhl573ypL2et94P0K3fKG
XqbbewnrNE+WNu2kWrN7m5aaP8v1BytxlMOgaPnBHLT02KVt/9BbFRha4kgfA9WlTk0jSh5o3iOy
to12PVHMX+7BKmjOy5p3GpWfQYAbMyoMBlNnOmgNG2Z52YgJSlEwwlQNlIvUkiR1O0HcneUG7FL5
V33tJXZT9/uQ0aWYT7p/ncwvgQFdKYBcvv3/fy6AGPCpNdVGVaMblSDr51SZsxK6fRdliygAWeRF
SVT3Ureev82tNPvQ2uTWB3ypxBDGD12jDBszinKik0T3kSTIUPjWaW7sHNIUNAPMzkC0OQEdXUFK
jdUcm7YoECWln4XimtTM1GrbVHax78WbnsbGe9iH5kVAPsI7ymXEsm7ltypLa/oLXex3Z0t7/vdm
g5vs+8xH5OnzcD7l7QaZAMogbAwrsDHVozy0OhHFXoMTucxE9YikzjlnAc9KE9ost/xhfO5omK+k
zrMQmCiwTYjauaezOi7rOuSUun9n4QXmnB3f2VNq/9ZMWFrrFomOQhKcZVVYGOzMeyv9oTpLbcBQ
9GyEsT2u7JjMdRebsTP3nIdONBuyjLOL25aEg5DGsarVGKfXXJBpDG2H37u/jCUgYxH4L+Fs6qls
57eBpH/n9HgLNdUjPXIEWtJ0uP5aM4eSPgaQRkjsPg6qmz5RLcxZ2YGiZ/H+H2cBxtblXiTPKHlu
UIfVB75sZ/n8CYxNKKBBxchLomkPzZh9s0q3+OKf2AdztQcd5EOIwI65zTpkbWLAWoKZG8U9nzLx
YSuWne51mqNrsdyuyPjyX7L2OZ/FEObcN52GxDx5arObfOepVzQczwVk/ZF9JfypyTtL4d7oJMq5
CcTJswblJDu/sfD3ahPMnD76wEbejCSjuxFMgyo/5i4d1FF6Sv5eR6Ce18Bl2r02PTddWN7lZxRo
2CSXrW096Hjgu5Nvmf2v+aQOTQCtnPS+DZFVBy2oz6HaVZoxZ81n8jBNLuWAwr/I+zGdCnoJ9VVO
YzGebfQMhrPkuaRjmCA8V7HmoueFwVK3v7yaNtmg10iA5txEtbAfu9FX9sJkYjAKsGl9VhtrlAD+
vu80dZeQhT6pqvGtHuzffZH+OQkzgyexuvtTnm6CnL6OLP5a2a/ebLy3DobMhXyXCDcyNWEMqMaq
yuyfgwPBV8zS70UULk8dUlBddVd4JctQMEHortX4IsqGERuuerfBdOJjhK3Z1nudtxhekn8uPSwt
j2PrLc11cLPTOZvUbR5ilNukrQE0rZ2qowIsRLaT8avWz/IqUPXXOHMZ4WRLtu/07NkrQEBMmTbc
1cIAfEB1H26zx05VeGd3PsizhnQfPKPa2B+X3GnH7X43NpFkjhNe9Cjl+6nvY8PfSIdGaJXhWsSh
f7ezAfapjcQqjJCq9B2qusY2cAwyiJNISBb0qjI97ViMhH+MuutcXcSoN5Qk1EbnfEY9bc5dWrAu
8fPTLFTACx9kGwLRi7WOh2H5AeULbv5olh4LtX9CwPoCfpiF4GIbWC6SrsiwzjWe7/ZXFak59u3u
Zqu6vRex0M5/DxMEvnKFXgtJdjc5a/DF5KDNB3kmDxrBPgfPTW4VxJc1+dYdAnE6uQBRaOfOZ1je
X7OCnefylmFg7ejIInejBq+Ck8vYKMEDvLoGXuRQx9Z6TCrjOcPEBuyptnjU4+olM1rkVc30xaZr
tt9qBtgiRJIKNIF12DUOqpCSnHAz/m4pbfQ0wTW45JM1rjuHVhS9ux5rGDOkKKKzI1AKjvOVVG80
hm+f0sB6RFlVbsgOyfKHUodh2OQRgnm0AFstgs1MkRsRVPGxPDhaAm1MViMj4EHbqlSDLTrA+k/c
n6Yh0lRRDcpmREWNoVEqcWyGuDtDLuvO9XyQZ/LegGruXIcOtWe8LIBuCJzyxEk2LqSYfHIB6ymK
Xh+mCoE57yCrRaGXpGPyZrKqaTfyp9Gcorky4ezlGl2NO9iiE7SZv0t2eSbX8q7txud0qM+zbgs+
RX1dJhndjPYq6n8U0D/Uwvs5RY7NiKa9L8NYMzXWdwOgiD8Z7o85bAi4RWi8UH0Yt008JQdUgUd3
8tjBgJDcolfcjoGoXjzLSg6Y39y9jwf2xayMD/lNoeX7JWqw5raXqJe2nFdTimqsw7GgklKpEaZy
bLRBiCQ/0kS2hS397NLvefXaot0jqtMOgEbHZ83F4uvpbfwNJ+9ujNnhzDq8JgVjWxOacS9UqnUA
jIytgu/lc/4T6jj9zOw4eeJtciELkkpE8mn9aozDyQhiY4uLB6AG6zdtl2l1AMymfy5ynwRdoWYf
FrOqTC/LVSzAfPmPrdpru5Fd9pNhh6QTR2b/8KeoTZuaLJ3mIH+qIE41CqjNiLm1hEY3F8dxTG2V
3C2OIfKMKKoOoOzrz9If1U1Jd+JklZTJI3rJSJXioVS+T2X/q6uT4G0MXZzhlcCkNzkGVfQmPMq9
OdmdODFHdVwnyYjVUko9RYzYTKhquS9h7q9lFLbe1tW5TMtiZ/TwkqSNWkXatqVZx8YV8uM7eNCB
ctto5ERpLokYNOPIsXhDjzpsBxZ3L0ytX7XiNo9Jq35IHWiNg0oJuprIGOzhcUH9o0jdr3yO04nC
Zo94a3jvHewXswc8L/XhOBW2AcclsQ4GS9xlhV7Py3SzG3em7nnHBFk5FJSq33ejl4CnK4zXsmwI
oTH7R/nPSmkx3g6+GJoa70vRVy9ha6Fd1x9a2wUfoCQGaw5CaosczqxCeGCSTFi7TJR09awYxAcU
X+XlWKbhuS1DUnWN0t+anlqeJhAO68kdis9Az6N94xv6pk/n1KHZHm8lpHDM8hYsz9XVJOzioRSu
85CFebk3Ms9cCUEKy4oYK/4xiLeLtb0s8dejl2vpehs7kBE4i8A+PxpA1KUZzI0i/7T8zYNAaZ/7
7rcodPSv+QSA5HKCSD/6gEp4suJ8p88CwokwwKf5ygSK9BpVMer2ILh7TN0Iymr/UM9LV7mclfeq
tit2Ebkt8oPum9y74/1ZO6Pi7Zc9AiVx+5Z3BI3PLO15PJWbEE+rq0M8INIboK8/JD2opl/CLfm4
utEBOqF01Ta1IJpZJLv4k58fyUCyr7RW7Cs4vT9nWo5DJnIcbd3MoW2VrxmHJSjMbHfIgxnkNQXU
qVEjbSWz+kneI3elAYvW6kdfjOGdustTanTWuvRUXDd2McHdEmSIJOawjWPRPvQuqlIAJN1yVs1n
sSeYMJtOvA3VcEvpWL8ytLWHsRijfZTFbELlJ0u/4AvW4UxmK94tk4xDjwAMWppT/p5CpNhTaSm3
utBBso+QRsHcOjf6GysYSMZdDyNxl2fRpDwF2UR/aL5vTCI/2EOql9/VsaR6Qo+CPemTbPJHojjX
YM22qqLAbp71YDKKC5mscq00FC+WNpEsrNLXTliA7O2ZxtBAKV/lwlSfcgzA/Nf/yDqB9LgixqVi
pQdzvB1g1M8a74TJg/+/PfsR7j2PXtLObQjkhSyGauF9+QyA+xGX9E/VgZHa3oxjk69d9QW8K47I
IKPkpSkdq44CxzLJurBhKEZGMfC2IIkyEIOc5USl3AeHHPZ+TomfBQm0NUYsRwKAeFwZ6NraWLvK
MSehZ9G4oXYhmeMoiwSyNtDYIRoFUzvGnTvt6zZhOTU/MwL/x0kDWC9tAoDmcbBXP1neK6T1YLv3
CJfZ+gVme0OjOeRYnX2gZmk+jyZZIcsvSimF5ko27XU1dRDyTrazyltFWdmlO7L3IuvWGIFfzcNI
paub5clYvCyVMGCD0ixZNpteahQ7BxwJ1ejBeM+CMltlJOwsvlG4b+baM+Ph6lscDOH0hz9fc42/
RmXYuGK1t9fZXAWMLWIUnRD5jgU7li3poarJ5TRYrdibOlNAvIXluxv3Ks7tYCBTF7l3TZz9zgxJ
GftbMqmhtV+wH1EnZdVcJbWzW4pNbuDcxiowjzLAEhd7dRyUfAtY8ANpWnongHB88muPYLK6uzLy
InWXuha+WquM3eNVClysxvDwdDDR+hGZPEUCXFEaNHSTXhFqJiDcBkSHPBqMB3nWK8l41FVME5kL
32x2GqljrF/ZHf2mWRpelverLl8oOgG4p+fyOHoKCZZmZ/7cOnXze3nf1Pxz0lrrpyCtqmFWpoxB
SQYLG7EDwsXqOnee2I2kh8EmAkVeQsfaLS10tWUAK6xwIz9ak0XuWmt1MBY5ZuzFrdJPc86FpFgQ
lLOGGvE7LtXiSh5XdenZ+6/zthi/Meq8u4Ntb+IqajdxGoYrRm77xHvaYNsqiR8k3zUoG/22dAyt
jBw/NkQX4p81+u2ldsk7ZThHxffIM58yz+jeoapQffHz9pMix1zzpHrV0lukLm6W7mkx3nthX53Q
jOyLJQuO7+XSXho8fR3VZX4YjLy+yDO/GOtLMN+b5nu+P/7rVfJc10vHRQPuuPxObqzt8i6iVTrC
1hG5KA6toeu3npYldqbSfqZ966+9WrE+E2N4Edmg/tbdl6ZIFLwKggqhQvO01ZN3I/UZf5Zkd3+4
aPIhakXerevYYt/gOcbNUUePqFfiekSTiZuZp+JCzXLdQkPWVyWQum0g9w4kHwT1JRyN6lL8cwZ+
TT22Xr/PiifpuZ8C8Ky+9oSHW3+th0ZeyFecrtdX1kTUj5Jl6V4YXBqwuh/CuQwQ4BVFqjhjaUzR
x48EAWZQ6MphK0q1fSs7BSm5Fhj7qA26txDH8TpAlokemVcbdyAb05/q65Rl7VskmtuQBA6gv8pE
Sujqa4IEKZGDXLoqiTM8Nl78W/VD840nlraDEqDobnT2el03bdU+dd+Ksn3JktG6qMzlZCphe2hm
X1CCR7ODP8Aeqi9Dslaixj1oLLGeep0yrd2UD/Kq7tX+kPvOXh/S73+FJIpH4yKsgu/JnHFXFDEK
FFWHhTqG77VI6nc/dvGnaiaGYa8g2DbpYWhW3pdO7vJT3IIGT1TD+V4Qr1XNaaxB7O4HIlkkKCPV
4tlDQY4sOCQc1r74mXtmvsWf1q3b2dOGEW5OjCmNbRFN2lHA8P+L2Bj1+mvRr4RjjiavyB1tpyQI
sX2L5Z80LMqDMwdWj2UEfWDwolOHAPiuo4r/Y1JMpweYeeKmlNYr64XxJB0xRbYxKrKO5HhJGAem
SK8FMpt6wI5S3ltp35KmraSmqD1REWtjkUJUHZSN27NJkH5Kr43Hk03bcIUuHxVnvRmx7N0tr5vW
DnkZJIzEpEuXGvIfkeJ2bC2GC90r+uWBXx5sbRurkwb1wYKLx44ovjpgg1ZN1gzXxka7GupR+Cra
CVQc4qafKCSAW5Ip0SvAg20AepsuTmnQzPNNHSv3Mmw6XLs9wJYmyOfpojhHnd9spOmpHO2HNK3i
F3k/me+nytgdM3/2KLrhxMq/C46m1ogXo8DV1A/h97zyoR8K+9xo2D7mVXPo5fRQc23pixIy/zzI
TfWyCcr54lw0zWjPpKW8OXk8nv8ekq7590v5wphDwjBTdJKZB0m3wdX+o+5WeYCSeCwmVJFL1d3q
dRcBZkStD9kgkbhuuCbfWzAz5hRCdR7pecBfhnkQpF2PWFQOrnKY7Z9tc+qYCgNweQJ+fqd6FDLm
7/4snTwgMCP5Sg+cA5G/Ne2DznjVshAIoaV31wXl8c+lfJX45j+v6mMGDrAL6O8SRxTqof/eekV6
qwpykXHj+++hF8XHrgA+I1/tkqzYKv15UVMreasdmrKVYltf7G1SwlaB6/PVbcyLOcMBsFARHY5g
po1gp1HAjtay3vG3zGEyWayMWu8PTglznSIQQF4Aio+tNm/KUZHIq54rfS6SySvKefB+f4Ua8CJp
mMoR9hzLKsVwBAnsrLsdOe3zJCdM6qu+Aqx/vk+rLdkUuWqf4Urq1LCykvBs68EQYfEe1sN46oNR
XZvzZVTT5Mc9sxGNhdYp01VifmY/9MgPDBmlufENorfht+2m0zx/n7juYq1C6VujX2IkKcu8ujtC
UyHzCAUblFKRSdMDDWJUYDUVGzHsgbIFA4cwp9+YLRNIkT0HQd0dB9s3V35ZYXEa2+yYU0zla+69
hIAnL4xvwbMWmaCsjexJCDc4OSjET/IMeCNGu/EBIQqN5llICFoC0zwj4E2zI5y2BcTHhF/sRVjl
WYLKhoaQCKBY90JPHVRUsKF5Ps9FkBJUFeHHNrSUOKzIyd/DcnCACbJok10OJe9SKM8dXUw90w5Z
FNZ7JzD47ZAbrDRa0yu5V0N6TL6KRWZcSnDzspppnbA5srv1+EAK7wxBDmfjfCkPnmut7LeY2rhp
XuN/viVmXyc7AjNgI7bWV14oKmv2QpxcQq+25Awbq2Vm8mInuWWOWZ7jrDT5ZqJcTFkcg8O6qmFz
Is7phwzwBdEFOjfESCei4UPChdjof0GiNvfLo/5nCVNRMPTmiGGprhV2ieM1Djoiacwf/9278P84
F8CqmBQ4ybUx2QJp/9u5gMJKoW5HbaXOnkMlzPd/W8RhPU9DdnQP56h0oTQTwcgTWR9qRRGGDa3s
G8gOwn/0Egw3m3ZLtGgVOKwthZcjMa8DAt/z30Wr5jepNpP3F93ZEF0qmjenYsr5nk8YquuBhVxH
Mf7Ww9820/glr3i6UjsZToERonwbc2db2AzObdp1L0XojyczAtAuX22a8q4M5klaYEt9Gk5ss/Zy
h+Fg86PtmgUTuOWwUjYDqsO1nAOAuoRoHdo1HQbtELkM7pUeUoYz8uE1G0FF1g7G5gEc7gax722Q
6IrSm9DhY689lGY+5zP7KLBnG73td/3+v39iQv1Ps4mrck9otqFBbzOF7v7vj0yt8tjCSwMVihrJ
Hr0h5ghSTUnMzqdr2M/RXNlEepbfhdAN8McMk/vHDwiz3D9WI1GnqXXCkvtYzoUj0RF2FRftd3nV
ZST/KE7/PYu8FxSO+WetHqcuZKzmBEjp+CNv7fc66ou7j2rjDDiOBVkmgjUC8XBn4c8MEt0hoBTd
xVQOX0pN+zZsfPVUzgAa3G9Zpug7BFDODiMn8bJ+NW7tLnoavcK+qEa/X9B7ms1Wta7Ngwrl5oFQ
HYTn6GNqRzePUvTWNJV7yNyiXHuFYZ8G06TAMXmzYCB/JHY0e4k6JVzrlq8ehR5lL1jnSDvRjeax
U/6VhhthaVvF2CGupkuGJoIrMmYaR33R8omF7pcHa+OJNgzugAiHTT9qT7PqiMYpuh/GuuqRue2H
4WCURi+tooS0q+dUGfRdBTb3XDgu2bYzU6iDd0bWsv6spWV2r+HRXSeo5A7j19WT+mOR5UBWexph
clqr7Mg9iwB3YTTRDuoHD3qzVV3oqsyF0lo56QLKYaiZ6V2qu9IhZ9kroCNgOQrXCEXmDUuQX1k/
MIy57viRmjH2a5w3V0IRKjqhMbm9yqQ8Zo27sw11OOqIibdhZ5OaRGancm67loaLZXjnnjxzNre8
CyAW02sGI3W/nKmzcFC6P4mzjg/EDlX7lFSvVU/8zLVKnW9uVldXlSDBYWWhg70u126TQXEnSWy+
JQ+EEc5/ZLgqRSUusotZhcN+KLvhRILl77mhdbbJFn60hvggP5Ysb81dbmHA8/seZGZg6M+5yi5l
IGFqqfSkocsWGqyR2g6Qk3OfQk8rlF9eEb0FTik+pzjGch37wdGieXGdtObNRuL7UylQTrWoh1fE
ixXkWgCNJxQt0a3ul6cz6TtjibinxhjgRt07meZkikBDPcSl822Mo/BsRnVIv4UzPcxocnj2gYhL
7WJg6L+Ms+bGyW0fM0SNnLMs3G6vJ9anGVrTYWHFBa0p9qxBaaBlJiKYTpSk+OZDugX6FZI3pJkE
wE2Nv+8YHA/4yfqNXInKS9FZ3aYjt+4WmuJTlC415ha4UU/SwFFV034rENFuh7xXryGsFFkxkwc9
87RtoYYu7e/0VVIZxgaE35B8tyfWRUZ0Zq8dAIJqELy5bb+q5VCp1+o3O7GMOe+YoKrZoV1k6adp
qA3dDWrcI2HjG61rD61pVGi7wh+yZQpirNhZ7nRTlTK/E/+yHgfFZYwx00sz+ix0C7RPnV2+epYH
mSSanFNrR+UB7YvGF5WODI2u66CCLh4AESO3ity1Uvn1STqQ0ro95p4fPfcVSy7drYIWkG5+RBYb
obStXqTxWbMeCLi0DpKlIQ+pEnxWIb5qgrPuLEBQHTcNYv/5zG99ko6Uxr4FFnOkZfQPWpUZrwDC
n/oZ7Tu6yOlT3HR7avHuKUgG40IJlsRX3Nwvha1DTxaI25Zym4J/91JTDc+KMfkeVox4lJdNADmo
JrQpftIsqgXeiERFLrmbnq+/vOz7CNCV3Jv7I/R2uf1bGDLJRDeBStvar3Ey9ZQcD2IA44RB9pi5
Lg6u+SEsyN+63MhlVy8atFwSF2c4g+4n00Z2F6ycxYvWjOVVPls2rfZVKxIkfmm2tYBYnNme/Epm
RYda13jpl137WM9vZaIjZAEr5fPQtknu3mKvpBsRjh8F7r39YAqDVFDTPDt1/00467rK8p9FTK5O
OpBk4icpsVmMPcv6yGj65JNFSbAeZ4UGHwvWsVlAJQ+oBqnLtPRwrLbvVxBY1YcmauIHWnyYPWTX
ivzNwuiyezCPnAV9uZPvl5++2jZHwIHfJe5S7sXlqh++FEVoQ693kVf4G9PP3H2U0npVRIhfbUam
Zj5K4P8+0Rvi/0z0mu66ru6ohmWppvufrtK5E5iycDROSq6Jbd9nGUKCV7suol0n2QGa9Tsxo3Fp
faIWvsF8S87BaGTfRo0YYSg4O6lPowQdPea4s8X4ZNpPtoRcNK1ymOpR23aZOzEzatdpFL/tGjHs
nN2MPM2qyrNpuPW20mvvwxVbi0VRkgX5Bwi1aEefrDzFVfyW1U6+lYsHx4hJFC5hE9O4IiKRTMRz
Z3lbas05KijsgUFkNdepxNZKpeTHwAn2Tlee+PG+hSlNOFqjrUMTazDoftKIJBk17vGduTGMbDB0
KNr7vj5H0KLRz4Al9cykogZGAEFFSOTawDR2br3SeFdcKJK177zwZtarWK2DPSUhNjxa2710QXlr
VKtejZajPNROUu4Hv3uwZklfLPRdquQ8Oz6JCIBQnbUeTdlDTTyAbBgOxpBdhGGDVZhbSnqN+6ZH
RXeWA8DoZQAAjZaQ6dZVmmOuByn9nJSsiUa3n3NRKWv/VGm4rAetQ4/upKw2NJrzn5NnqwdqTM0u
V13vJs/8OKE7a2PHTQ1KZUgIm6OlxM69KZ2bZabRe2TaFylkKnHK56P2iuUg/jZASV0xs0BKMwmp
AKQYS8OX7V8EwvI17OTh4oGrO8V+qxFtNlV3D1X4plbq+l036p/NJDpmHzyKCDThaDvRihO3Ugoo
JbQ/uXAoeBKoboKm/7c/krQmM23RBmgQZ7StbNT0U2Hw8/DRLgMe2q1mZkWVQ/NVgSx9sQPzHZpN
9Bw2PYHz4Ygdmii7+5QANSDoLds6uYsmu6zUw5Cw45XV9DRsg4NNUvFaNkoqL1YZunrraBJcuk4F
GSCRlGPUlN6oEm+WCjapUN02cbyFw6RVrnlxNIpJNsgKWfdPcbxP/8PZeS23raZr+la61jl6gB95
avc+YI4SKcmW5ROUbXkh54yrnwege9uiNNL01FpmMUgCAfzhC29wq4YA2/3ZA/4pzEZ9FI0DpBQa
1AJcovoYS7LJcC3JsOVg9RsW1/gSumvSEG0nWFzKjg71KkHtYEyqG8zg50DvtfX0Mk7HKlqWbaYu
MNrZyzJArH7Cvg9Rv7MVSb/T5ci9k+TiplawUiliDxXgsTBrogE5hzDykHumtMcSV8LmyDK/dgm+
A822SYL6bloHEnDEc7MYjBliZ8/kfSkVhNyMRn8M4iXNVlCF7sxypbM7XgT0HNHGt0GU7vMk1Fa9
ZiKMM8Jb0NqqN4E6GmikXn5onT7f0BjPD56SeUvT11eTaAkcNIANuVGs6IRQrFbt2t60CqrFvYzX
DZEVYP5ZEksxbo8DFphe4x5zmH1EE2l3sMkx6f4A0rlDyV7ZdLXUz5jxz5P2YuMJnG3rpj9O18n7
SahO1obeKFeDuLytTLHKE1Wd29SP8ITuvkaoG++83OpXYHHsBxXxLF+Y+rYs6VUGkEoXOaWzTSxb
1d6jrDz3YP3idmCIdTLubezCDSaNIBWzJP05VdAlAybM+CoTrrRp+0bFsBvQrRmZz14dPmBXBpFE
F7ctvo54RijicluVjGZt0Ctol6aZ+1AyHuBE4wmoxGI1EXDtkYU7PUCvfSxzVTuEKTICFQYnRxAT
7UK4mrkh9muWQyO5F6pE05ff81JotxjuPMdkvRdqeuYA38JaE1MO3foBy8/ZEAuHH4gP6mKsGKQR
1ahk+/yvvywDcyp0BykpyKYuVEsb1Qn/0EIANZWVQ5ENO9R7nvvao4wnD8N80h5VC0+eR6H6xcG8
fTkp+1DeBF9pIUiFIq10wJ+E1ZJI2dtN+jBdOmT7JsJq0lbCb2PlTXWR86LeO+9C7fayD1JdGhZw
ADywB4im/X6AcvoZRuDmAj/D66Jb6UlMe3F8kHE+WBpqHy/xvHIQZQzq4yjV8NB7wM16M3uCh8+d
gLa2RHd3haOKjfysV+6toNE/D30yn/RNnQKwcpD67oplGb2ith7WRulTjK59mrXIYrJ0o/oqdPBK
cd1VF3GFJsbMx40LsEI4CN6OOMhUwUZZpl9z9/vZKLNnFWYO2tD+hT1DXJbcbHqdGMy3MTOg692N
tJGJO5K3UbrxBo2Ww/jeRC+p2XxOvS/uMj2Xdqgk2Eu6KyZM+tF+rBX+VzTCAX5kN8HA6JrSa5ey
GULBnrsq8yi+z2Pwn/y90NK+JZZsb6cjOqlGe8HSPk/Rl9u6u8a1Mfu2I39hWOmwYWmwVyMVblvZ
sk6Hiz2uN4ZhPbgJPpd1Ye0d1u6b6YNQiWhCOKO8XCromUxvpnaP19rIz/dDqVi7UonEl6s7N0PJ
gEg1ZDQQxMS/m+ptp1jygm46oPOxjos1l4KODy+90rjJowBrpVKonwr0mObEgvo2H/LsnJbhyXVT
4+R2ibxQzeOECJ+ilmbqyYBOnXuFpEFT1RHOGsOZUfjYCczVRF8wJGQukvBrqXny2lWzaB1h9fiV
t+mSEtw2OHI3MEE3KHck5yjuGauF1PyAF9VQ8AS219xeUBpYWkN8D+5UwA7bi5ieK9Gex3FjOUkI
w9J6NFo52U7iXNNDqeMPNmFxXL9Jt9OOkps9NRahMKKCOzmRmsOU1QE8LPepafzIvbq8U4sQsKfT
6/MoQGgtanJnrVGN+UJQffAFSVeiYNjuaHa2q6hpnIj77ZkaS+269uTu1I9oPB8hpXVeLadKON7f
3U629W5RgA2bgO+W1GPCrhravYxezUJzpeSR9KtYl3pK3xhAHVWEhKLTQmooMVVam66lOvewzUzV
g54J0OsE/6nZfs8SJzxqQd3uLjs4FXVsMJo2phPrie20+SKtU28v4YXX/pxiIl9T52bUR191G2Ju
xZYSdJl+ToVPEVdSP9MSNHdWaGgPeiwdfvFRegVlcvjveh+xNU5sy4ylmU4GeKIpyJsCP2APVOaF
SLDYQKIiiCHnWi37F27w5fbyNRWRtoSP43ZbVjJ88DYuVuW41XVNoy9UDQfCSe/RbUz2XtSYL4iu
TNJXtk5xbMq5hiA2Vub4kgV4M7ilfYRG4u0dmN2XFlYivBuJwvIyFRSWiLAzgi0re0p7FJGgbfxM
664fI2/eFxjmYD5Gia7WjKXk9OrM7iIE5nGgzUAiL6cIqC+Laikqy9n6uwk+71DTwtwwpNpHrLSI
EE5+HqpQrC898sb32OO6YT9dxNJKPvklAkeYUVQ4bWX0U9uegllSoW9cVMOMPP3rdKB8VANz02pl
YMx4jvPwoR3M9MJoTkL/QcqHJxg86PCNomtTiJZgdHrBOrgWvlvjml6MPBjFu3VKVRwAiJKZjmqN
hK3JXe3thFXK+DQWFjimjHIXBKZlgTzIAi4A8o69Wt9OgeYFJthx07GiZNmhj1oBHQmzXRRhBAnI
rphfoEa+3XfU5W1sniZQlKHBfc86p1yDHI9plvTpTa0D8zCKRjkqsCjmpVmfHS/3D9No7SvFPrZK
Ts86eEDZ0z9Os1cksor0QjCfVrzpS5iJGsD2sTfUdAOcMet2YQ2uvApBg+8jM0EbD5zHqikywB0I
ZC3UCHsYUbTIUJd2e4C+qx0Sdtkl0p70XfBj4kE8pGVtf0974yENQSfgvubuBtdFy8iSwerTPhIq
iTg5BK5GSuMdogCU4NRTVboB2GPLmlEq3bdfqJ+IgQP+4PdD7QT1Js7zGyySs23SB58EUd53tCQn
SugznSI896ArocRXuOty3DStaf9sSPKWl0KCCxMlU2X85ruebCkD3LXsZCtfpLEs73N8iieVPsMv
yOYyqz+F7U9by6TvtCxZPItCva2qRVOZ5W1QuOPsAXiYZAWqBQMDJCFJm1mqcZg2uIu8GfebRWcq
y1mmbC+CQlkAWPdJjv3oKKQvU4Biq1gnpQVatikpqOUD186tVN+YOvO8dtTPpWb9rXldfJsh547c
rdhN8Yl5aO3GOhBTdDu7lXc9aRA6IdiDRjp4Lz9ExiKS0jltnyKTMVdHFlyV+woAVPsokU5SYUHI
0sRffNlzQq2N2XChAbXO22aJiZv6aHhpuoe/DeM0T415qKdiXiMSMutRO9zFzKo59QfkzRs0qLVx
cspUERFrLZNR5onilSeC5ftVDUW/UpIjPtSZBIZhaoqOXpatvYwPvYiyOrB6a9eUmC9ZPYudPyq+
xkZzz66Mu3RCN6bI1BIKm61uZLAw93mRrTyK+BTS6+rBylod6u1nhl91S+/jXqO0ocfynZMp4iFy
KL3DogTJrHnBbeZYuP+k7Tfa0QluVc9BXTr0RHJ1U9ejGlYUPESN7h+nAQSoCly+X39PMUU5yMlQ
rRotaOD7k/OgVwM61Q7iPW4XE4o5DztnbtglSs1uoi4mBc8iBcbsJMJdTS/1XEnmxWA/TEPrEqTR
c0qNZDiiO0BmrJO/rdD+QfplDNLMGil9KDwCx49RQBhtV1wtywh1jEz0c8Id6/LMG98b1K6fA1ea
NZ0LWpJu7mqCbJV2/7cfGSiZTIU8otIK59iknIfJ4B1dT6YuAMxi5epKTo2hMBGxjxeXI4IquSik
Jqgh4DDgWYumsbAzKYJvmpzPraAcvNn4rPVz46kOBTXtsXL4mz2qohmM5h1RihUhuQMp3bzk5mp4
/0vKWaj7BDjYEqZWddYq1wf7UaKCqprNoutAXM88yvtrtrkA5ta/TV101B9ZjAinpn3YcqH/eOEn
VariT0W3sDxA9xZPx8aWR/nX9m6atAoeOwd3azOSWXbH8sLg9Z9UxGXmTmSK28xFTaZyrKcgSdp5
opvlWVKGgtTcUVC+DiBSFUularADH1pY1tNDavUIBKfi6zQ2it6vj33DBS0sA2666dxio46//Bht
vD+H9NeFQdNEQAi8NMkHI8R4OYXQz3Md6v/SzrY87LKg55Xo8f4Yn6iOuDzRgyJ+1Orsm6Vh5uAp
DfqhYthi9KbNNcWLDnrizKfea84yuA08lNlUnWaExj48VcD6LKNEb9g/LxEQa/ZyEtopXJTRe+yy
mCcY6Ol1cT/dCilLR3BHcV+YRBWALaH5ZP3nVgTd9+LfT0Kp+exBN8fHs/Jm05WbiDJlOKwisy0P
01vTw7RY57yPdkp5oIvmfrAWGfbYKn2RqwqTc2KRo2RoW7Z21UolKe/sGI3gnW+q/q5LsefJ+xvX
b89uH9CWoGLtxTQdVHhLRpUMJwMpkW2cId4o7No5paGEmlQNPAk1lKfpWerL/eWZ9z/vTZ92FLX/
+DnE6X+w8yh70077Qyf0fF6MYlLUrFFk1pP02EqytQ990DYYhS0nOYpI70lepRAV7lGdokntYWMo
2J5OL2u1tRckPM9VQeNjAhNXLRgRLxDFJX1qppe0UCDpPUcA5B0KVBVgmTxILrL9k3Z/WDLHEHV2
6BIx0SctfmdEoUxC/XmJyn0Y+giPjDgVGy8AsKpCAWeFSHeAatFm0u6ztNbdBkWKB98o5Zdo2pNS
+Gl3TlDYuFLZs0a9vULWzSXtoFYC9N/tRJnUR6m7maxtWpB9S9uo6/mUuytSKaCvx1h5xkg5XIRn
hYsZJIaJbBceNVtR9CbNwLq5b9yyOiM8MwvoqGOGpLb3bFMhHsRucPl7E1c+dmUM2aZ4QEHVg90C
KCF89nDvAQpFoQsBV9OO6nWTeGJZ4p29rHNEMCcNiWn/9Ozo13uQ2swZZgjEnuSPRyRE/nyoAElW
TpXupvcDkNKzpLPkrTeU5rp2R12LEVQfCTwogQNmu3YE1eeVfyfHNRFShK8XcC8Dg6y9lKj6Z5st
Y1KoiXwjRYpVkpY1rctZnKMiOeHq8W8I9kFrPeDaqVXLYBxD9FFuZcunqQ33djG1eH83e6ferxiq
YT8auOtALy6i11pPDKWk0eeqkSGXDnp3kkZxXSWxW4I1xJDTgYqiECmyhOOnQ01T3+r90RRqBP01
oTgwhE+YEsGZ7L55Jg42dWhViMiV6p3pFH+HKK4cqJViNlo659xoyy8pULQFjQXzJoaWsxVSS8G/
L7+UESidcgzS1QJJalWN8Pkrw25te0QQZYr5po4C1I1ky+EjDg+T6AUZJmYAthTP+9RXjxEyIwtN
DfKnJvN3DZDHFbIBGjAC1noDOtRlwZ9eygqp9mh04/il2KdVWzANA0oMbf7UGRBJJAwoVl5ZKjtZ
yuRF5JkU89zqEVtJSPgtu0oEh/KLVvoLSwvkb3UtDwtwqvIet8xZ2akhyeZIt4paCnYXYcW+jeOD
AOyEEkQ8cC1g8tIRt+dqlGDTNQIf6Tn/Em5IHQoopaTc+y0G1aAp7M3UChHpcE+rj5hzMvO4ZKaw
j90d+znKTmG9m0hGkyBAnODqJQLbWk7EGKcLQaoXZbdER8rbRiNw//cHdHG6ZUtYe0v2O0PXLry1
ZEpU5SBnT34fxAuzzmjWZkX7qGQgFGqBamuhj2ISpDJaGO3kManu9cIY+dc1Hq8l1X8F+PpywrU3
kJdZBudAjtVHqyCM8Ry53E8sdnBqsLSd/ABDPJ0nXTuKEiOLSFsN6TikCkodGHlQrmqhbQTVjb1J
/HlzqUfj2QWm2ck3lzAJ9bhhb6kmOTxqb+ExlYZ4hu+ysTfBd29cE/Jom3cx4sbLCZtvmz3Y3lA/
TwGH0yM7GJoHJ9WHnYgSxPXl4Z4oL1uoOSqX9E+QuotldJ9q9NuHpGiWQonkp5KlSs1Gvn9e1qsU
v/MUhy8baFNPn7EYZSQqL85uvZwBlrFMwQWpHmh/TJz6qsCvE2Fk+WiXxvIiiOq1hE0A6NOZ5sV7
k0QUJ21iIgp41l7VSXdxf3Vu3bKwZjkapJNOJYU7CSNh8blEpuZC6ZU0Jb7tgZXEWQnUNM3uJ0kn
YMJz1bfSe2LFelboNbznSdPCKyn2iNr7OpXZVK360hpMsVS6nzRicnr8smiLezezhvs2YOaPYjG2
msCiqG1KI3Jt3+NMP4fFbZELp93eNQXzyzSPgG1p9aaIZ+2LSfMZhOxjNBIEopEvgOoFE6GXrLmr
47EH/w+5zrFoj49Tdej67kAPHi1gpX4O8vjyJDXSVWU7iygU0UkdK4Y+dUIZccITJFwf0cKxezd5
hrnIUX5XDRRTwPA8NrSwL55hUuIGa9PWunk0GM4iBBNx7OEPHCLqulgip+FK8kW96QwBEk7tv5ZM
uhUcrAGJFn6MdRNdJxveH2p2x3Z0a+hro9obkoaW7pgRTA/g4sy9Yg0H4HMS9LgebaeszOdTocWL
lUVD6PcTnawoM5ljpnSKXMqPOtXi+yHu78bB9pTG+NvkCUKvUg6eLytHfRy5D6BePgoBVn7K60G4
SjNUebKLm+w42aXRk6Fp1OJWU9AVteKqeJqeKZH569n0XgtRn232K3tac26A0RyFYdL1Hc9bNmkv
AwGAseAWW6S7rFu6vFSfY5E9TWoXsVqkO9G63c2l05/EJorVERZKePykVJzM27pNTlms/ipyZpoZ
H1VU/mlV6lQGfXRGB+bdEnCZcmrDCr+aTodoRA1yMUWvjXDESadcVfQO4vLu80QydGWlXQapZC7L
wdTu4cwgRn9B5AQwzfw6GmaX8mzVlNDKoGnM87QsAZn1P4AnjK08Z1hIeY0JzEi+0j1R3uYAPw6W
YSrbCxLDFRU6cwWQj/8BV7tmshKW2E3dItgnru/aPyAxB3NrUOtFhLw6pGxLp9KqPcE06L8MQ5DP
2RHX/aBWm8zV+/n0nTGnrO5KlxFqmluACjieO+xEQHbzW9RyaFhNPb5uiL96jvlZjBi0ybVzeihl
KumjmHZnnGR2U4g+uJRGjpksJRpPjyjWnQAQs+uoMf5+uBchR4GdnQs2DFzOCoUK+2C37RIPPI0p
7x5U5L6eW8ohet7km4uyVzFiPBJMqydjWX20lJ0eDBH9Mpu11G59wcvb+fDDcSjsTeusYWuYfE6x
WVqrJ+gfy//r3yjQVa57vb/JgxIIyyj64TbaoTDTO0lDhDYpg299iGHv+MSVhTKnCqtuJ2WwMl2Y
wrVPgMSB2LlZt22hnEiIObKw7Km7lOcL6jfUnZjqIktxX7TOEynKCUEebOJQ2hu0xPu76q3vQsrb
nSgK/NTH8Fl2PWll9SUyIuPLKLYIn8dnrYZ1TTgG3GpcZDem062HKLaPU2Qpd4UE2NCkVKmp36bA
kFw/3rpWWdOqcLNH8KD4MNEa3GgBymqyjjq+ViRfSqfNT0oayA+QAhddkNG7dtiRRgaPHar5noKC
u8Xvc9WQbu81v+7307PfD0meiAWm03+/n8JOXcAXmZcOBYapT20DeVv1GtuCtB+jzFTbPfWtLk2c
fe31Fjv7aoKCySZ8aeqaM4RKEMBEfdg7ptouhH1zMG3iHhchNBo/asqAtML7Qe5h1oIrR0lwNHYf
n6X0FVMrSY6FTh+pHWp7dakaKyEQBuCrc8c3i3OVC29n1qU/uyS3rRUvUW6X0BtierOr42Zbhvci
16QNcAwXu0NUcMUoS9EF5hNdFuU+prexdcsSgetP718nocivUlQYFKYt25YGCUqb2q1/tFM77LnY
9YS/uwgv+JjWU6hGigyu8xyvFTrxk4WBad3WcdfMiCL850xfwhcwn5tRTKjLcwN8WdFtpw4d9R4J
baVgkxbqUgoaTnKkPsuKGh9cQz5BJzuqqOK4NIxvRBSkB8UujAW+ziBgpgmo5zlIfHWAEl35c3dk
wmdgQGDdj5AxyRja+SRqEiMvdpiUTbwu97cAFDZa6AE8Bn5WPl0Crh4kN8x3O1u4adEdJw8gYen2
zPLieqmXOirlo9q7fLxUYqt8e1GiMNBL3E8aFXU6lBciuu6Y1Y3fRuVeaZTPFwV6dajLfeUUJ+gJ
iibNSwuwjlmJDo3hEIiOVWr7TsOZarqWAHuLeTcYPh1PVvHpwfr6S/OC3v9yAOKh977/pUNibR1W
UrnBDcz4hPz5zdAokProMVee3sxio0dzcFJWMjUTEOUUSaiSc6BNWSAgCf74d8/CpjeIXkQFb9yU
tQ1A1GzhjO3/6cEanymd6q4uXRatSRdhS6EfnZu6ONSWnS2JwXdqbd1fmk9tmIOjcHJcrKdIKeoc
LBwnHTVNRNJqOgiZ7fSXzVYx04Xw1zlvn4RU/IQZreyDHs86Wk3WzFaRfp1CqaiTj5dOB+3zr2jp
+svW0YubS56iocQ3l1RsJoYanbUL8CfD2nl+WTR9aCZU+UbixfjQQ/DeG2Nfe3qp+4hExUXkoCKD
nXjZKTWR14jjGB+m96IcybWqMr/iF+1slU7Rbh1TKXZ6Pzyo4yu5cnU0dnk2CFbwEAzSYnrpOOzj
l0qWgDA8/33ph7yp1n6Wry/FTybcqQ50Y91XYQp+LskkhKzcFpYAyv0qyBQ0MeJoMXHy5NKlPm9W
GaYsyOfiOR9vrTB9CNJlGqrJHyDfCfPrSoR6QZEb+84TVHY7NzxJQlVuYuDoqPzAw/iVh1TMKfr3
JbKFCzBE2/eXFf0VSANolqqatmLZsiVT9XhZQaSdYSmpXIzepOo+9OJ8Xhke0kDjM0vSypuBFvQC
PVv9ocp1gfUafXdo4sZDVHn9ekj9fqGML2mMJfu+hTgvp7XxMGCkdRtV8XH6VTPoqnmKbKa4xcEH
VHnaESrLVb1rk0b9QrB0mpy6JvcuTUewqsgLFMdsWNIZTtpIyaufMlfp9vhwOkDNTPkJ/DpA7MHX
b/F1UU6F1I4WlZnyFMEiAPaELcQl0HGsvHlslbGFg9KGZJK+qLlf3qtp0l9AL//rR/e/3Z/p6bJv
lf/9X7z+kWZ9ge9ldfXyvx/SmP//a/yd//mZl7/x30f/R8HW83f17k+tf6Y33+Kf5fUPvfjLHP3X
t1t8q769eIFQsF/1Z+SL+rufsP2r6VtwHuNP/r9++I+f01956LOf//rrR1on1fjXXD9N/vr10Qj2
UQSV6f/159//9eF4Av/6a/ct+/b6539+Kyt+VVf/yZYGPPKvf7Q/p3eE+CdjkujUQOdB5cO//pHQ
OPP+9Zem/xMokY7/kE7B9vJLZVqPHwntnzLkOpMVSGOLMiA4/fv7vLhvv+/jP5I6PqV+UpX89st5
QVXdgFhjKvBnINYYWBe+nBcRebfldZn2QCFu4fc+euI/3JgwS/c3UFRnOoRD9Fu0Jx794KGqPvGk
qb6m8T6jYdZ5n8VoAZrQEw5Xf1y7X9/1z+82esj8jpimr6bC90Fw1LIVYZpXHjPuODVogakPY3/X
6pDYa6K7DCYc7FhDyz7oMagvewz/PhxlW9MydEW5Lo3nKjB6Fm71wdaKbpkNur9PUno0IbiWnV7l
wTGry2BrpXGDyoNwURM1mgIBfgTvZ40ijEPfJhiswwp/tHDNviVTyL5zWijM2HW/EsMIv2c33sqF
Xe1TBXUjkSf2UkuNgV1UQbpaalGz7jrPJ9PV27s8od9FFc3YUk2FyqfU6u79ayzeuMiaaggYPRZt
SjhWL+9/QTcSo7tefQDSWyMQQiC6kICHbfQoRWCiEsrgzjIbNWzheZBYQk09uallrtW+FUuZVX2Z
1WG1V6sgoSgPMznWJPnvRMdaC0l1bZgjZNSi2TSE9G0wKS0SH8pgzbbggXpceG4a7lI3qiBoZE4r
Nu+f39gYuhpDum0wkzTOUTeuo+5QBqXsN7b10Fdfg7h3KAWstGETV3L8EQ7wrSOZsmpzEAXYOdP8
TxSgleDpgNIpFE9mNvrt5oYC78bXIv0D96WX7eRxnOoWCDdg6MZ4KONqxnKXcr1rhPTQCTWbMRt7
D7pVcizLgw5NvFT/s0tosTKhTmHZCGXQvBbXl5AegGQKuVXOTacdCwrncGDdk4EGm5wm5/dv13iR
/rhd47Esc1zcIPxZBkKmLy9iZoaZ6kliOBVydK8Z0lYRxVcTHdb3DzN23K8PYxFTC7yr+M+6Cgao
XPdGDvTiDLY1RmRBkpeAz9rl+0dRrtbW6WxsGdaiZgu01a55ix1AEZT5TPeM74OyTvPqubTifolN
un1KyqQg1EzVedY4P8JarjeDHzbEInoWfrC0XaVU5uWL4MenWRAFUXYeh9QfKZU9KI7vdcI7B8Dm
OuSFJBsIhwQ8wLZRCaaSqavZArO77MZOnBaHz6I+fHAxrpbXV9/h6pq7tu5USqI5GGBH/qcIV+u9
ERnPSuPgSxCrOGl4QXRIq05K0LgrK3SR8BpoA3qVRY+NwPtf52pduP4210mmG2kaMlPgrhotQzn0
ICN+IQki9e6DAylvnrcKm0UwSzTrekgrpt7Vmq8Gd6ZNVQS3FlSLkRwll2KjkGanxCzTpYkw5qMR
dNA0TITJs8yzP/ge4+W9HvK2Ok0rG4qkdrVq9BTqlSAO7BOadGujaEHpmnuYE8q80bPPXqcVc6ly
bmzc9d6/0m/NNaYz9k9EGiwiV7u4bwS1I7rGOhUh/H4QyMdG+Wg+Xy2Jl7tJUUUFgqYDWro6uazT
/ZY+tnzGewNPQoSkMm2mg0h0HW/OojKu+v8/Z/X7iONd/2NGDb0YcDunbFZkJWI/8R3dHP+DW/bW
Ymj/cVbj538cQzTcL7P1E4iz8bzpb7vgSOn5g4O8ORF0RciWzjYpW1crrgXAFuKLLJ+BWOxq3dx5
cgQTIZS/+9jkvX/R3jihcclF9k8wD5TrWLOiIJC3VSmfOy+Goiwtsez77HRQyd8/zquxjpIh7hZs
kJSRZMO6Gg5+LpXUafr6VGgtDSMEc/ZRklPSD61PrVZLK6MRZ4aLuwAN+hEf4PWqz9F1mSspTEOF
un610LUQySJT8my6ER5eJi3G0wHeMKEy1wN8vSX7rCB5bKfJQ9PbZzVG7f790381GyAPElbqgAcs
wp5Xp+/FDZ2MPDlLeO7kwDQSKV74iO7OXF9HekPuHygRmR/EP68XOg7L9mLINhsMOcvVSIKuFAU6
RdgzMovzEH2NmVuVoBKTJR16pG7qjRvruH/7R9sI1lGafosi54Mv8WqEjd+BME9VlXGMXVMxUEev
cerJ0zO6fAPAqqGamSLcuAT071/jNw6kKRg/UqbknyzGz/+Ym1npwo9DF+6MVVQ0J8SEwSqQ64Dl
9tFW9cahGEUci1zP0LTrQ7XE5bjYZc5pMLS1Lhn7JHLOpQmJ7z8+JY7DZSOCRf7Xvrp/KRZncqJW
7jmNuoTuji82OHSgfkG09sHVe7UngORiXpLdjkUZWb46VFSaqZbadnxK7PSLDxwPjvsHic1VXmOp
OoEOiQ3kHMOwiF9e3iDsT70mCzJxsrFsz41oK/vZPmnRc4jdo5f26/cv3usQazyeZgBVVy12IONq
QBiWGptAvfCM9YOjUpqrAsxwWbu4SSu3GZ7PcDWMs5pj0tBaH1zO1yPk5bHHNf6PwZhXcaL0li6f
WtzsFnA585VBjrBw1db44FDKG8cS5BysKrYGr/h6DUcYOoeYl8inClWkfa6KblW6mv3DUdz8sc2i
IsawydMXqIBKa9od5qL1A/dGIvdbdmIwdoFsBgcKEbRoXHSl3r8Nb307SilU+Iyx2SKPn/95JRDu
D6q2Cc8ZGeU6CUOM3iphrVoEKD5Yat4YYJRnZJnSiVBU/r08FOC8Uu9BjZ8KdN8ODQSZjWI62JGo
RlHtaVmWCszCUvv+/hm+njrMGc1kkTPhSaNb+PKwsenEkPwgraJjQSnZM0IU3iv98f2jvIoKdF2X
yTH1sRhC+WU8+T+vY5iYba3I9EbM3p/nerlxE3jJTr+lt5R/sPC8cSV1zQSraBhAEnFSfXkwqdVl
GA6meqL38UNLtOeyZ64a6EkDgsiVpZJgz/j++b2KEDi/Pw6pjj2oP87PDk0TZq2fniUASYtBxhsu
yH9iSLvGPvCxqJoNCKFlY3rH//y4ui50ZGyFCv/9atDg/pgLBqWK4XZ+o+AWj3BMdwzSNp/7Bpph
SSM95aEX4aE3fDBe3zplQOiMVFmxDOs6582HsrQ8SQ7PcZY+UyP/QiS9HCxvnardIi2sL2qTPelu
339wd9+YkpahsjKyJmo2A+rlpU7a2LE8X0vPRlsd0jaixq4fkqD7/P6VfSP8GPN5VVFZmHSdNuvL
4zhFrKVwPOXT0NDm7dFklH9QupgDg77N8QGtM2BNd1UirQ34C5rUfHCeb0wZln7gyST7cESvlx5Z
LtyYDSc8R6kLA7wUxxIa2sjvKRE0eP9k37impFQQmsnnZZ1y0MtzRaeL3iT6F+eQNXouxR2CaJYE
BCB7fv9Ar0NJ3WaUsuIwcggnr9ZTKjCFFgauwIbGW2qa687itviq9ghzylHtz5NC/qrXw5f3jyre
upaaGLdRQ1HGq/ny/AykZBLd6KBn7FCk/ux4oP+IseSZ4XVPWe4/xe3QzOrCq+ZWpa8Gz/weD7C7
Gsc5mTYmooFnfk3D4W9tkNJFKwpcIMHGhaG8VmM/QDQvhXXS3OW5fuP53Y3ZA81+/xzePAVGJPUf
xiIAupen0DLPZazJwrOnWIcIX7Qk6mYtPc5alr6/f6jXM3uMuRHAUmQweZZyFeq4upmE2Ix7dx1+
R5ht6f5T0m9y7xGF7jI9uqX5wSr2esE2UOJCvF1WmGjEcS/PjZC4qb1EqOdRzLEJIUKGqqcBLy01
7DXLHn2N9Ob9c3w94hkJFCIpUhN5mNbV5QTSgVpWLUFXjdMfEAEWUK7bGVT17fvHUV7fN4M4Tmfw
sZho+vV9s6wI+d4W0IvUq9IdQl47DA8+dzCiZSle9pm8LFOvuK+AwUiAefJhUGe6K4MDjpamA9lN
FM2htoMPymdv3GOWNgYSBHNF0a+D88KLMHaUYukU2iiPztIQOCYqPsjqpnG6BSbSrIo40h+ZTcOm
wT1v/cF1eYnKYABTHlApELBz0Cuyr69LBGZPQVHDoVPMjpwmbFrRj4SO/8yhZBQNibyMK5M+NnDu
2v5P67Uc3CDIsoSJhrd5HczrcYrfRGlbuMpj2DvIiCkgnVGs3j/HN279i6OModcfQUFX9noExqs9
2yXmEzawiDDdANOFY2R/sBm/dSjbkDUiaZmi2PWULZrOSyql98/wLO5ifLMCb7hxDeNgBB91QN7Y
GClDmLIpKP5xA6834MgM3RIQRXguewupD0X7W0Zfe55L7g5g+1rKkPbQ8mjm52IlumyDxNanoPqo
a/HGGWvKOHJxMaLVdL09NoDoQRWDJuqC5iyrzY0a68+S0sxAsm/ev4/KeKNe1Drh242pMt0E07bk
64BSMVLLyslFTr2ZABCLl62bzU3rIfa+FKhpRhJNKthB9bchX3mgCX3ZnXko8b7/Nd6YstTbNeYK
YTr1z6tVUlGzULfarj9VRSm+gcYArQke5eiiuHBCLhekeqZVu9YBvtt7/UfFttdbtwF+ioYzLVR2
h+u6K3UQPG0CZTgNaIMvYDttBqXf2pbxE9uwXVk0/4ez8+pxG9m28C8iQBbzK5U7Seq2u22/EE7D
nDN//f3og3uvRQki5jyMjUHDXay0a4e11/opde3q/pRvjWkrU9GaVadIPZtyHoJZprLWnPwaVklL
Vl5hvlmZKi2amnY0i/h1dMOlzPbNQQ11yq5T42O6l9c2bWSK2DwdJ0P2vY0YE30lRns8jIECE7ZS
GjtRqbTwG56/sMM3HiXiCErTCnL20FLOHiUhQahSWmV8DmR3WEeK667pr3R3aadUC0PduD6TUws4
xZpWd15FiBorbnJC2VOu+98bvUAtxa8+Kk3uNmMH5+z9fbwxMchzDRJo/DGFt5dLqiZVBM9ibZ/k
ZkQyuUAzXpLTGOJm1OXuD3XLPJGe0SbHndI76aDLsUpbqvwUxpoTECYaMPRq18Y1UjbZwzjqn7rC
+ymP1Y8SMZ9Y5wtE91aFME3d/4obHo1FtsACbSGoksyjap6dqEkKfTzZsVVbqwY1mJ050PqdVpn+
opKCW8cqaqT3R71OFev476AuCI0AlVnzmAVKENgZrb7lmiTolRnVJAo3docmMtVjZRc0TMR58gm2
V3iVQmoZbZTpTj3USxyrV8cLDxI3mzMMGISHSVxugtcFcLPEvXbSW1s7QNWMIDnEGl9znllEiAJ1
wZ25Wu/ZeLOntqtLrQoHWQewPv70svaxRhcZG6wgS9dXv8uuXHBZr040AxoAcInNyM1fJVFhG+mR
LifHkDVlQE5Ie486ib7wNl9wlG4PNPnhExcQl/VyJX2j5QmsJOsUDeOPPPSOXS+/R+iTLpzYP8/2
xSP3Z0b/P9C0pX95K12ii8yOY+uE4HIc75ShKM52BGrHKoTyA2Cq8QNNzO43HALVIyWB6jHwBTQv
U7u3FxaQCyBUAkVm3a97lModLYHakOzZsOC5Xz3GfCfh/xSVg56iQHD5nbUvuTTY5jRnGAHMopKA
g4+OnO39q3TrQMEvTQQOVoGs7/Tzv1ZDSrIqpX0M3y2TH6lpFU4dgaKRTGmnU+l1kjE43R/x5rzY
X2BTeMX01F6OqCcJCsFJmJxLxfsFD9prTIB3f4jpV8y3WOXpsmUBe4k1f8KlhEYpuxfGCUKhyLGz
8pdcyk9JUGug69ONq1somaDQoaHTcn/km8tJrVbFZ7Mp5sw3rVFstbf07JyOxVfqBbEzWuGLldNY
IjTp52j0Cz7brQE1HvAJj0Hlap7RiIhbFNBBwxky3E+dZqxhS4fyviZvAyUE/Y/H+xO8tbRsnBCK
jS9KzeNy9xKz68C9NdZJleNf5I5eDW98gBf5lAywWCCr9axDoULHf7BgiG5OlBQRTg//XT3kqCEo
ETGOfRIt7AVNlkADlblkxZoyforU8jsdDEvnaNqt+TniV/7fmDNrO2G4mgEn9WTk2bufm4cgkz9J
o7uQlbp+zrjqmqESYhiCweanBuAJ3D6G7J31qPMeETzwDlJnybsiL9xnX+TNpmjgIxz4KRLufboT
Uls/QqOwNOHraszsS2bGsYcSNaBTxTqJgc4wPav+CZXhqSzkD6UXr4md/5w0p6bIFXqlpfrrrcdU
w7m1TegDpwf18mx1nYFT4w1gfOA6eUQwWX1SOlgFckv3vzVDZS88pre2lwIQ/qFQJ9jULFsmy20U
qbJknpCTMR/aJPgCH9m4wXrkC1b2ytWe3hwcFUrqKtW1eSgZNXEjKj30z8STT2i7fdhG96PI62+0
eG3K0ngv6/Lb/Yt6y8ySVJ2AsxSdrupNhV66WSi04CyZxlFu1McCU75gZ29tGLcR3NmEggSMe7lh
PXI2JW2lwblovM8ISTz4VnLwY/vDs4wv96dzcygSdUTiTIYEwOVQRVF2EjhHWoA7yT66RhStkrQu
VvkgXHg9XPd8f7xb5gZTQ9ANmNgASns5XpJEQUc9jMY373sPo2ofwFUvw/COxE++8GjcnJtGmkah
1Wk6kJdjWSCLhthOQZnV4XOg04kpa0D+Bwv+n/jj/rxunURzqlEBg+Q8zjPEUWt0Zg1H49lFm8Hy
rdHR2+ohMsdPzBZidtguG3Phjbp1FDn6RJl461P16HJ+DY5dPnRVesq0CsEt89ApxRJUb2EMc1aY
6go760h8l+cxn6CzEx+SKy/Yi1v7xIEgD6MKEL9zFxWJkkZ2STyd6ft3HRftisc+s51E1NUhglV/
Icq5ZZ6o9lP0EizadXras4cKQwgKsu2HbZkHw6qXRn1vsHULF/nmUGKKW8m3gGWfWd56rICZ9GZ0
FhJkVyjDUXvJv9lR+H7/9N26VaRAwZjI+LTErZcnoXOjnPJsFL1mqJ/1unlW3Ch1ZDXclqWgRlKM
C87mrePOfhG9MC8dVYbLAaWhNnMPmtdznJafxYg8rNemH51cvrrRsBLoCNM8toSIvzlLg8rPnxza
VctMRtkE5e+yO5kZFe5Az4vHxKzECzmPetcl8nhGKWQpH3DrcNpYK8RZIMy6TlsVMOXxCuknS8qe
/VR7R+LmUNCUq7TK5/u7eD0UFWwIuSbAEi0V80W1yAWGvl4iEeXREClLpzAe3tpEEY7kmgu+0fXJ
vBxr2uC/4pO+s5Fh1HzvnKghib8xyV6FYSAXB535kpm6ORaCyoD5KYbC63I5FnRpntbhqp9Uc2LA
+mj9xvEtbw2vCjJgCNmj8ECrw6mkmyJHtPi9EkjjNdZWeHSqN/sJuULKcqXpT2MfOdA8Qb4gpk4Q
QIikTGOxJ32qVL+xTEMhkKqkFelB0SE5tJ3KzFc+sbwHilnKXwwAmTSG8FsN61Mcfi4VdZPJ2u7+
Tl5bTVZXw03AJdEIl2YzFpIOCc8EYjRibYdverAl5ev9IW64lIxB+9iE7NN4BqZV/2sHczHUQ4BV
PkGazh2nMmup6yKEUTccUvW9oTx5Qi60+Z7ZEfRPg1/um6IsPu5/xvWdpGAAuI+DawHKn38Fb1Cc
JszypMgtJLRFG+yg0PU3o1t7a6sbC8AMnrG+P+iti4IjS1hCbE0Vau4fFVU85IXcnupE/ipbw65t
3bNSaru+1/41dpOKyNQ9Aa02LXlgGC+XGaHHMIOlqqNHd5vYv1p5m0BuYCLyFktOkyI0t1S4165K
WwyJv04QT0GdJqjZkHrbS62GXs0JQnfjJZDCwIkrRVadYlCGtdwEtNQlYdnsQikfnKyQxxUcWitD
PQLsVmDssdumQYQ4UVfQWkv860DWN0KP0hcVCRv6pyDpiCzqol1ldpsIlRDa2Crja+Vm1bcJk/kk
gRfpnXi0uzdLloJdLqAb7fSyWwVeLd5buA6hHufVccrhbfC04B85DNpzgq7Zt0Iq5VVQtt7JRUP5
+/2tv2VLzAlxhA9JMXS+HVofw1vrKe05g+EYINeh9LNfUZn8818MA9CIejLoLW3uFkeDFrFekXyi
APW7z8Mfgdxuyv9tW7zoWvy7o+zGbMA0AXBUgDPwes/sxADtkeJ7pXaKohAip2ybu/4+7f0FC3xj
GBJeBmVq3i8y2jNHUYoqwEulNZ6mdBjlnwI8WA+mqKSd699fzSnuI3E+PWEg7C+vSzwkUG7rZKE6
2gdfkVgJtkj7dR9cMgnm0HQJ1nBzasyNTA0n4srzMWQZunevCdDWQAi76jXbgYf41TCThZLvLXuL
60EqCB+L8eYZmhhuM579NDqn2YD4aCke20qK0GrVgakbqwrlBaHGP5URni7U1rf/+kAizwOewqTV
Co2tmcnjmQyVYjR1EDb9Zyn39yJXfhbNIpzy2rGjkYswEDg8oIOrsrrfq7YnoLY+dzEtC6IrSO31
VvqsZ1m+kirVe+mDoNyHRpE8RfRGb8cqUJCvqgOH9vdujQRcuG5jWawkjzfacIPooGtTm11Ujgs+
zI1Xlm8lRrZJCkLDODvWZSjpddON6RnzDIdNlB8DK1gI92+8b2C4prOMs0vAOv38r1c2texmlCTT
PPu57GhduVXt7GCCrs5sk5b6JejhzSnxsFGQBiUsa7NtHtH5i1FZrM8q3FGT+2MVu/sH6dY5BrlN
9tvgECtXTWCanymV3rvp2bbb1yhqdgE2O7WVnWp/HchnsNrrTAMXqyYLZ3jaj8u0n6IDZZneNhMs
7Dzz3roq+uieGp0DCketo9FcBA24CbOqw1GhH2JhppOtuRoP7wrsOAf6KrXpt/SZ20EsznmCfmkv
lOQTPIzQH9ANe3BbcyANb0n2erDacRfLWvgkezEvYxCIBat4c9F1mj/0KbkrrqIIT4NrAv3fnHTu
vu0QVRr2XvFiBbQtbiP7dbQtp7bChVFv2EYeF0Ginpoe1E6z+xHQ3ObHSFidgxiCO1hg1/0kF4y0
67+1jcTRnCSDXgeSjLgts5EazyhjrYC2QQpdxAwGOzc2ViT3m9GL6t99p6m7SGIP2tK03miNLXc1
cvJL+z2f73++goZNdhuI4NwtLCAxQEmzqk5u8qbFgYOv5iUIs1lfRBWuSL62kYxY8vDkacdeRRTP
Pk5s3ZKykGCY29A/3wHOAY+YS3wlD+nVvjLWQVgRp1riRSSa9hIS4zhqTVAuSFOu41FF5BIqt6XL
fQUXY2xwB1MeBdC5Is9jyCaiataOnX60eyU/e+PoOgba6yutKhw4jiAVU/TsE6IopiOh5PoeSO0A
R0pBJX8I9cF16hZ9s66N9YPlyTV6W1W9Rg5bWclyo6WOK9u/gHfHEADX0TouYP3x8PxhqOzrR3xa
fx1Fyeukb7cWbRUfMpP2ydJP2PG4VHZaHtg8BfyioMmrL8aQNmvD9cqTQlrue5Pp8dmy/YQbCyKo
Vi1STtAIOGDLzZ3SFvmzmZUQdA8lhBh+Ua/TILLWJtzeK2kgaMzjpN2icNRoDg5Dvjb8WtsPepvC
fD9R4Nnk4jo5UV9CT0oecqNCbzku3InLpF4LIw5WdNh8q2rETKo2+hXFRcUpkaAbShPoITXZMp48
pUIbaaS0x1KmIIcLzlYKV2UkwoFKedcdhGKFezEW70rjBvDG1uETi+TukWcnAKZice5NPf+MtrD7
kAlVW8kNtsiD98TpJQQQbdTnf0gTKfsoVfVL3kH4j+hfuVMMt3NCAiIyHajzdYEkQypuqRtPgSXJ
061+NwRF8NinCvttuH70pviBsc1jOV6FHXJjfQIjYmADnk/hyN9ZejO8eeC1GocEabIe+WWf29qV
F57qecTGsdQnp4KMNoBJ3p3LZ5SCsOmOfWNCu2/G29iWYJHVJeun5Fv6S0RN87Bg+8XM9v+5B0BC
oZKAO+HKNxjCXpiSq/onI4kdGBJeIAtfo6o9RW6QoaXNF936nijBOiZYiYN+Yfy52zAND8aNiguF
UsqIs/kmjT72Y+BaxxylAAfbr6IRSmOWV5AqSzxW3oVJa8HNnzsP0yKDyaElSwPNTzvY5SIzXCrl
YRieaoOmr6ZKUZErsrf7K3vDyDKIRWSqUtmhIns5CLmYSNZa4Z8gwXwQjfxUwG+cxur7vx4GpBqB
N0kUWgbnkDlV1DEyoTmacDVKabkIBrRrDG1T6MpS78WNvdLgf5rqnxQKOS+XM1KMDo1vowxPXkNl
V/kE4OMZWMuuokEwWNqjG8sHXnQ6FRPG5grY08FdC10uD3+s69xY1UdtCrbKVAybf7+AE0oeyDft
gLReXs6qM31TjYbSOJZDuen79iglBtmwekm/+g/26m8vi1NHbyunjYaZqat6dtQhzTddAYj9JEzy
aq7EovV7NADXY2TvlPijLNaKi/177NtPdlg90He/8Or9OQzXn0C9DA+djZwXQmA3KnVc//A0VApM
k6LtN34ejST6RIjc92T7hB9srV5oThcW7to10VuwsrJ67zS3WLt2NW4g4G5PqqvnD8i6+Y4VeNpz
lANfh3c72LsFwmR1mlsrzUc0wYzCbIdH2b2kUN6+IHY40ZNX6U4KoBlJFbNYwAfcODd47ZPpJN/H
NOceVldYBehm/xQ2BGIgE3ZBDEtAguzA/XNz4zb8PdC84CPFPuRNPBpQnoqXOI6f/VF68mx6FC36
rxUjrBcGvGW1/pqZOTs/QV2QOgwk/1TWxaOftWctU+WFMZRpeWYnREcUDQ8VWCaAq9kdN8h92Tik
/onDeSqbfYVg4PRXVq+H73IsP6nGs5rszR4ytWaDbOBWSN/iwNzzl1K/5/03ks/3F/rmJxEOwHJD
EYoLdHlBtcCLWtW1vFNV+qdMHRAAsUOd8mR8iO1k2+v1DtbZAuXeeOG+3HiM4donb0tzGxi/OXQe
dte2IXPsn/4j38J6ryzIBdcyr3LfonR1f6I3NpjhCPxAH/AyzcP02h7dyCeJeArhpj7IeZw+EZQs
oZtvXJBJjYEekKn8euVhIA5S22okgpPIYNpt/UMSDW+BsuRYLA0z+R1/5QMkIxogeczDk9HZjUHQ
6udvttKGpwoRh4Xcw42F04U8ZeyEQiwxfwMlQKp+oRf+aWjpG5dt8NqSHq/v786tY8gLi8cg8xyB
OL2cEMSSdJj0XoCuWBaeo1zxVmUqB+tRg0yeI9rDxjr0OBI9gph0mS8Mb9ya5N+e4WxBCZSMTsM8
n/TCzJ4SRB9WSU+yOeusdq+ro7ZpBxoRG2ocz8R8PWpxyGBoSWEe2qodAfCpGOssQZReWEjwNUQj
ji4JcytECStwFHfNOks8Y1dYkNBHBuoBcdwFzxJsBLkTVOhy5Uqeb9vcHp4qpUC3tEg0J/QiVGwD
Kd8Yjdy/GG1f0qinDG8iDWRnGMNsjXrQ8IgMK/l5blK4AptLKwx3Tv2Crlrx063rTqYvbSxXuoyA
k+irZFeWo7u2rNSxmkkzmUdG4MbvgTCgwYaOy3NjNOrnUgwvtdKco86Nd2MZl4+dnsOBP2z0ko5Q
x9fqZGO2cBAboEhf7x+JK9zU5EjSSk1vz5SbBnl9eSbCKMuQMmiwlvB3e4iZodfz21Jhe1eI5jFM
4HNrJ4mKlenLv0otXYBo3rhkuPwKHwD2xSabfDl+0iIub1a+QZQuvvt9a2xkn/VrNTVeSEndeu1A
zKtkZijxXIFBEbQj35m10tHVin9MM8f69/tR3gWuely0+Dfsrg6lGeVrnT+ukOUwxUF+0cfwJpZQ
dBtGmqzqNv1ix9mPxoZq8v4u3rpYZOIpI5GWAVoxc9Q9N1RytAqMYwyUbxOGilibEMcvLOAt9+8i
6JgPU1p+XfQ2may4gwUYbY+22Ix+8VWJIyQGdHTZlXSPSNFWIzFuiXDXFvXRGsRCDuqWHYOWD1gR
rzu9ctPP/zLMNhqBVLPc4FQ07lbu41Ncr5OufQCwv4b/5B8TdV8z0pbwMTeGxe3lwkCMA0nAPLAN
EpiSwrGJT7WInsB7Nw4yvrmDLvm2SaSz74tnZC1exmgJEXt9RwgvAdf9YccguTez25rZuWFWavEp
6IZ1q3yXq2qLR3P/DF3PjkFsriAQKuLZeTq6y7xShpKmh3S1yB4NpeofBtEkP+KoDta2T0Op48WG
+2iaSAN1fhsuGIIb4wuSDyTCyWrh+c42VZAF0uSm605VO3wtp/yIX/T7rBhWStjuiG7s/RBITyOm
ZMFpubG8hIMTpx2p/+vu6dLTqKG2ZX/SIkTLk4iqEgXPpTt6bRFMijrQZlLnBWU8xwdBa0EFrg26
k+qpvw0FlVcrrleNV+pOkOlLwKebo7EU0CdMfe/zkHCgFhBVpdedAhNCGu5GnKO/0pb6g18v+S43
1o+kCwA/yvS4fPOxksxMuiEy2lPly92jaBuygI1Bl1DWZwsuxLUNB39AcRMggM5oc0OXo02MHtbo
nUbf+pKj7meD5nctcUAcaVP77sKZvGoQAglA8gNYhwmI7Lp1Az0eHb1WxT0S9Y5veoluSPu1MLQQ
9fCi25VGGK+rWBGVU9r2SzEgMJtLiG9WFdoU9+/nnwNyGddM3wIYVQXhCE3hzPrGKP/6sV/ZR7X2
aTXLFCfT3Qeos1b2aO1LxXy27Q4R9xWQGd0Bdz06te0fC8iunWCljDsd0cr733TjlFkwGGKBwciD
zp226y9DbPS+q5Vd4B5Js4GZKLs1Ktn+ErLu+nVj3tMAZNimXqWZi2BEIZrqdE8dk9H8rFjNQQ61
BWT8rYnQYky3GQg+mJpnaxvaEViHFpQvOiFbpVT/SbR4Y/UT+3j27z0upvPXWNN0/1q0RMo9TYqD
+lTY4Q9Fjg6RGSSOyOUnP1LxUkfzuZCsB8QcftFAeGgtdekhu7mgkxWimQ+w29zUmmFDB2UqqpPm
IeGsmauYku79k3HDmnMucCyp2VpTeeJykmo5JnmtJeBCvFYCcQ/L7yZPKkjYLeE7tQiDQ1W4CbAv
E4GOEZLq++PfKI6wi8Sg5FEIqMiNXX6A7YW2Z7RReMrynBqcMexHgQ5LUq4L0FGwgD9DNLkdPGvn
tZDkk86pXRMRTk16AWD+KoXwUFXNEkHbDfsFlJLWXAIwUJrzjKohqQ2qo65xzIYg25WZKVaupKNb
ZPrFhvpzjI7xGC3kk274+CDLSeGyG1OX0jxthy6a7vq5PiVYi/4B+VzEu0elXeWQj3+hOCPtTStt
t3US10/WqAXrvORz8lbE//qlpUUKoA03GT+DLOLlpuAuKsLNVelI0UzdD0rg7XyYnPctkdu/Hwrk
BnkIzDbQoXlcoxA0JX3du8egkUGNSg+ll+17dAfvn7Prt4+lRVSGOi92GXDP5YxMhZgyThjGjV4S
L/wM3hCV7o/7g1yVlOFcuhhFXI4iDa6itMJ2j33VvPgi+SoF0gepiLUYos3YqIdckx71zvowjO7T
/bGvbQVDA4i14dqY7vJsyzrDHYyqqtxjoaP3VegW5qpbygtem99pEBO6WoJRemFn74jKPWisLHOP
sWwojqzA/R301Q55+ve2ydWFo3FrtD80ViaMDhQeZnsG38AgSaJjtMJ/EgVql0Z4QDZmWwrrfH/1
bh0P2wKmbWpYQQq1lxtnNpYdIV/oHpMB2aQhbjaNkH/ItEHdH4eiAr/p0jugHj+x/5D7BDMkz5Zw
0GKuE5j6o7ALfatGTbejNJ84Y2P7joIsgGP0REiD/Ih87a/Az+OHSq4RGpPq30lYfc/DuncMQI5h
7n4ywNjYld7u2q77iDz9uaTwg8CdS0k531kIucQIvFSahoC5uaY8tvKRCpTd5rPCgcQ3AcObgxIa
a0Tp6/5RiWTyB1X4WrXGMWz8fRyrb35IZ3Hq64cW7HrVI5IDa1KrVBSN+Z/e7Y5tHbyrnvHhufTF
0UO9ghgsceRB/20a7VOSFcdW0b+UEpIjtvgY22zfpNI+thC8FMauZ7WljsJqY+Wpg0dGlSJ/krNx
cHoLDGU1DNtWdAe9ij8Ly9qYgc2bFL0iPHJGfQJNpn4vKd5LOLaviZusbC/4USaD70CJerTc9H1s
xXZQ6pPah1RBolRbxzld/y4oE1V8noa3BkRqNPWtqt3NqEto7HrxU0FStNX659YCtKnqeU5pPW6d
CCzWSrNRvDP1XaxHm9CGRwgiUdhuHobAWGtF+DKM5bd0NA9JqezHoTyqpb9OgmLfevEjy1k6BrrZ
DtS6my7wN/IYG44s6f9YevJQZ+X3RtKhS6mOluqvs1Z/M5UxWCMg8hwb0YNVa7tyIMwrkLyS3NI7
CJEfagHJjEj1lRkVr9PchEeHfFhvbBstt5SnK6s3adf6TgCPilNqsMSmfcPOUubfxCLcy5LmOW0T
HQzJ+2hQe03q5kcb1IoziFZxqiIfQifXBmkDNWS6HhXQxFVZIK7TFuGmK1Nr11uhtk1LHm8XOUdo
jIwp9saYEyYIALOogwdxtckNXVpZruTC0TRl3QCq0H83iJPmtvLveICQyTETVV3ByActBUzUlNrH
sXKsWArQSq8GB4iEBi+IFTWw9yGL/iRMRI7rtIOzevqdBVymKx+GtJeerRgD23oJBtdPHFX3tG2k
TwAGkJJryU7EE13s3oDaPRo/GX7nq1yNyUaKpR4BNVX+pOqhupXa4ktKVVBo42Pld+9GZB5iQ163
yB27g7vz/PFdN/K9m8ZHOKyfO+Hvm8TfCejFhlJ57ANzG/LqBGV3dIN8l4X9Qx7VpuPa3hfRS8jk
KdAg+hu/Mk5lIZ5MtfpdeP2zXyMIp9af+8Q8Bjwt3tA9ezDhR0PxkFXhz2lv60ZZe/iIraje07T9
7mcRikViR6dQBtp+/BVhqQdLhnMssbNVWEw2xNMypygCJGUyKcSpaXeKFR1DiHBhJImcWhOAlJJT
o1G4NgFxb7SSYNsw6lVi+9+9HvCxbP+mnqk4quwdcr0l70HrQG/ZT2OuPFiKtAkV5Vsqj++D23Cp
DHurB4DbAvEIGvMh9JS1SLVT58vr2pQ/+aqyqwFi6YN6BOz7uc6UF7tBjkho4UauzBRm7OErkMsY
XfH8uRH+uxFbL50np3xB8qSZ4tnSrX8se6RUE+0pfiI+UYsHzQy/uP74pLn1TxD6AEQBHSj0j7hQ
QHIV6c8RxkMs1SfR6o+uke4UMwC8DbdDkuQxlFz00hQIojXKtyxX910s722v/NaF8Ipl2UZNtH4r
mSHwmEE2PpGlBd2kbLui/UFPhUyDkbGChOaxKYxvetEAjkkKZFe6zz7AzGiwDtOBUJty2+Xlz4hD
0gTVJ19RznLUfPipcghr97GMjH+Ahr/Erv3uCe+lYS0St3/20uQ1T/pgJVIXqie5S5yGcq6GTmQP
oMb1UZQ13PGA3ONjEog//6bJu4OvGp+Qhd3TqvtK3YQUf2UeXdU8CHZxVbaAdCqvW7W+FK20xkWz
e+g2Ktq/Yys9xtp41CR/5+XAiZLm3JD+kQ13j/qGh6HyPiycnmnZys6kVXoYD/TRIlzGBakV/0sr
pchzhFzzNm1CnjD/3FSIvQW1Lq9Adlorlzquk0KnhRKxd9DVaIlX48aLD1fUhOcnbwAzzMxfquss
QGi2tI4popJqlH4zpWYjp0usVDeHoQZv0LEOadjcLVN8UiFphUIjqYdCBfflgPK671PccJOAj//f
EPasHdCUQyoP5JeOlqavMil/8g35oKXWXg6X4Hzq5HLNvBcaW/ChSf9NAIOZ95JFpRu2WcNB4cj/
KpCV3qZSqD/S82Ks2j6lfIuE7771M38LU3B7iIOoP+iRHn2NaIrYKXVqrJSm5EEuMzl2KCGMv4Tq
Zm+o3Ee/ErJgj0NopHvZIGHke3X2XAextIOzNnvMg4zmVNpZ9sogopPnVvqqVCIwXFCM7fI0LxaC
hisiW/z5v+OgeeE90xJmJ4feKQiD+jh4Qf2gk7TeyqWWf6OmgBIxUk0r27ebXZcZ1c6E72clBqn/
YRnQ+BrQP2/LSIFcw5TrpXBxWuy/N4PuN3jWoAgFvwo/8h8d978TFJHWVJ4fNCe9HV6S1N3asbTS
lGzTeB6NVX68NqRim2ma02TBk+mFT2GurYuu3Olt+xINxPuB3fC+hh/3T+Tcx/3zYbTlUL4kuUDI
xYf/9WGjXkswp+jKqVBJ0TaBnK1zXV3ior4Kl/8MQ5bdFAJKCGueHtGUIErQ0hpxG4phV0WYXcP3
rWdplNBwKbwKwT2t/mTLPO6a1eYbuaz0t8BIsoVAZQ4unT4EfieQUagC0TQ7ix4Ck6fVlIfmbOfp
oYmLfxS7KBwpRWU7r4Knymp2nj4s5KduLPLUn0svNbQp11TqoRtQn4489aSKWH30dV99VkpLLCTc
bi0yqekJSAQFEdC92V4WFoyNssnTGKWhk/nVQTI+l3Dhhs33Wt6WtfSQg9sgebVqrSWIyNyysa7U
GYCGkP0iozqvgytykcW89nT8xM0PPShfcyv84Rr9rm3q3/eP7M2hoBOlJgf+46oOaNp5Bmqo0U7J
iFJeWO2TEMnMQsv2YZj9F+eFeiMh9AR8gaR1dl7GFg51TyrDV+ZXn5om9HaVl8lfRr2CUoqu9TcV
qaBdDCi7W3gsbvHecUpBIlKXAw49z7dI7HMz9bIhnVu0L0UzBD9AZ0jIDWc0r1G9WrVeGjyPjaKf
6PnsVv5QjLs6CeKNFNDY2Q9Gfwxdt1zf34Abxoyw+A8snpVR5sCKdJBMV6s69aTZ3kouEXUfDCPH
9TO/Bx0lfDF6C9XJmyPCRAIhHJyhVz3npt+NtTUO48kIxEMda89k0z68TPkoI/fVH/RwYelvHTFA
YhAdQepMLX1yFf6yih3hxli2mcBLpqEB3pN8jH7IkEv5vfv5v1hMaoSgQTlfAE8vh4KMSIm6oWhO
djDUK54IEpaB3f5U8Nu2alK/y2qkLrSfzz0diEd5hKjL8WYyuauGNpcYKzO68Ny4/WdbLo+WJE5y
Ym/vT23yyy4fPVI0kB2xY9ijK+5Vu6nNJjUgPxhiQNPBAdymE6vD2qjhtX0L0/dWWTgn19b9csTp
53/tWxg2nZ8IRsxT9EtLqjWI7/YwhHXjqVLjlV8sWPYbK3kxxZlr2uWVnPZxbLyqRfXqA0N4U7yS
aNqtl5pErt8QiALgYoTvmwokj9fl1FC4ympJifKzVurapjRbadPpeO33t8y4vmk4v/AnTXy5wHnn
NifNdRhGLK84N1oUPfZ0tfoIbq99pGAfS9/An8uRjRtSKV4TfsYZuu/esI87MXwmIoYgm+rDVqq6
6LFW+vLQGvG4kmjJROVdj50wb7LXjgv+3ci65gvQxfDZqgOSQUpnrzotIbfl5yjxWXVNckiRV25I
iieq5QpbF6vbAmXvbUG5hzacwN93Q9YeSNZaWyOF8qJukO+tu+KXWuXN2pfr6N2Og/S37yO01xay
e5RbOqwjun0+B1LU05SRWJss0c1NkprWszX02VYEmroqhYJBSwvtxdNL/ZD5ivhidVGwj1WJ0Jwy
c34upLFeaaGnPfilB5eCrA5v6ZRajWU93QBLataIkC7Bra9NE5VnWF3BJkNIRzH18hzANICWe1Tl
56CFHrNskPMr1PAUd/l3uroXvKW5iCI0wcCCJ5TjhI3HbZtZp6Lt8i41o+zsD+SkDFGhszq4wTr1
rN82CsC7CSKzjpKenkb6+Hc6zdBHURf1ziJn82hUer5pMmidkdONTsbgmYferMX3wg3FtIViRVLz
fzg7rx25jTZM39ASYA6nZIfpid0jaST5hJAVGIs5X/0+9GKBGTbRhH4YtizYUE0VK3zhDdZLFln2
KR11nIztOnwG/wPBQQsLL2tbiwpC05KESMnnUIfS0tdUIu0+U49GL6yN9vT18kJQpckB7w2sMOoc
H5dXtEGZOE5Qs7x6DVfklR6s1MZHwxl/3j5q1weaNxSqEaRbsjN+/TgS9mnxpBSolptAqo8KjBjk
w7p64w7WrochIiMqpIpNxxdK9mIYq6tMX9eyC7wHlaRzDMjqLBMX3xiOkGPUucdTR8e/8MUuISo+
hr5aergXDEcfAvvTkOBJjVRp9kUbHFzGpaHqv+RJFkEMqdvoEfaBdC7zBPmSJt77Ii/4o33jc2tm
yb8Cn7i9kyj5XV/ik13W+fgbu/nSU6Jm+pdAynHpYRR3GvIgXyWEm7aaptfTJ+5GeQCZHw3Zvf+Q
ze9ehMiow0iYw3RpFPl7QMYR2M3GnbkyBLflTBIkyYYVungDlKRWhT0qOKLBpsGkKDkE1riBZb3C
idEtosM9A3k0osErqAsql8k4Cit+DYeHGU9jNAoYuPGOzPzJrl5T+c1KIZSpBd6l8R136v3kO38d
Fc1CcDMlbw6Nrsi8FBvS3tQi41XPcbfrm7tw+qcI+wMxwNfbZ+M6ciDGAwZBS5f45GqkyMlHiwKG
fJGqMgCO2uxztfnBLfyWk77rQfU4xvZJCF1sTPHqW9IpQ5OHChBAH9NctnXTwkRLM5yKS1q2BvnT
lL1iqD7tb0/vKmpgFN4Ym1YqBTJgw4szCcdQh0kmCOz9faDKwGziF+C0Gwnh2mSQ0mLnQN6dles+
DjMOczY+y7sBdZOpZpcxFM7E2QomVf6YD2HePJuZKgZzlALCkjcaxKEZ2lqXnVUtB4aQHuo6dOPe
+YxLX9eEj3VSup1yaqTmSbPejNF+EjQ0ZnlNDfquGry1Ctg78VUJ8p0iQhxlDzLGCujTmDa0mOnr
rGGTzTI15DSzj4uNFlknXfgfJO1lFhCBp+LZQ3FoffFDt95y84sc5HsHLHSLrv8sB56FGYzCr4l6
ZybaPUo5/AYSsZVuXOprX9YCsDUnbepsb/BxydtGEDt1snPuxtLaYwff7Wwr8Y9h2W7Js619XSoq
iAwAyqDLuxiq8xu5ixERPat1EpzktqQFqG7WXtVrNRV0lCm7zlaxsyHFMgKoecP9pI5e8xioSTUN
0k6dkXySKpAgat98RT80VXKcY8HQbvKTBlsKHYNc9TKYGy+RNATf6kGKHiWz8N1qmvSHKZDpcTSK
vvcD0WwcrqsXnO044zrnKBlU6bLUFGdSo2qRbZ3DTm3cJpNf/cm8C0v0GKSK9+v2Ub4CxeC0PCso
giWgXzFLyX384rOAz8jr55/TbPZTyRVYopIS2q9dH/7RGz3Evt0Znioo3vcGJtEvWgjSF6sgfefL
PS7JvMD3ptaI3hVh5D/kdSK+3f4Z13YKqwEUk3cKMuXiHohNHzZXPciXNMye0Zf6XFvK6fYQa4vO
cs8x08wEXNbOnTpwsiqJ7TNWEsfIKY+2lp/RzalpYFkbH3hlOuiSYFZGVIPA9bL84I+Tnqa5pp9n
MbM7Xa2BfKK4sJFKrpxkNBZ4aDE/BEi/fAnofMe5lGf22aIi7uklxthdUNIcUqZhY6jVCVGoJ+EC
iXyllpOqpTNZKUMppXSqMHrpKu3v7yU+P08Oifhs9rbYpXkZOhFtAP1s1XAqKtn47U/iLtsk7q6t
2uzyA76Tphzw1Y+nYSYLTkFaZZc6qtUHaYy6B2AN7VMGS2B3e8utDAVEyGEPoBvJvl7cf3qPc0qs
SBqCPMPvoMoHSgzywVa3PJOuYhFeao419Xseaviti6VrLGQREgeRITpxx8IPGs9oQesI0RxGQmEP
2MedGUmnRN1CoKzMkPF4U2e/w2sxmSCzmiwtc/882qbY23S1m9KmNWnZ1cbxvUJDcYsBuMLQYy7h
Xuu0xLKeRyOK+FBWkDrbSUMKsZZPeKlpvCFkZQf/gN2Y3Eqzki8F//Wugbhzd/uLzvfQIpCAsEKd
kwiTYuEytaX71k5+Fptnu+sfk6wG7kwXv8JQRKq6B70Tl9vjra4vbFASW2DkVyLjbVNMpoWw01k3
opy8pnyjkfvS5vav2+Oszes/BCxF3Hl288/xLgcpJ2eQ0P8pLtgv4EaX2MZPGmJun9X0bhEU1rc8
mldu45l2NFuFIFt/ZZY5GqqQbN9xzk5FTRE62gw/jK2vmTQN+640tkLAq7Ibu8cmmKQWT0RrLzGI
SmhKWWDF2UVVv6tt8cJJQHfiZcgBz9Rt4+Kcsr+9pKszBJ7EW4MOPdHWxyUV0kRYLnwT28S8fB1E
js0pWriXoaY4Zohhq72xtlV4QUlHkBqbL4KP43WoFXeTkoiLRpijzDqxUxfTl68+3Z7X6lYBGg/A
FszZVZ8s1ELInglyebrSvDpx17ipqQEx6x7lIniajFTdiF/WBpytzAmYqA5ckRqAMxd1JeEj3urF
Y9T6z8DrJhcFjQymNsiw2mo2iLtrn44ek0VXmssGDPrHpUSkHd05J7TPvj7SkFK+1inQJkeSTynw
rtvLuXqvocI1i7sbzHEZJEvUTB0p0u1zmwObFg8dLgqWtUvbe6G8if4zIBByjnGj3bs6RRrSc3mO
RGBZq7VyKUUzQ+nOUz6B7cS5VNGBRTnHWs437syVjUk1kBcdnQ4M9parGchAszK/b84pGj1hhpY2
IoJnSbO2iK4rc6JvCiVgrndTfVyeuBir+9TPeQbTzoDkiv0D3Z4yOw1+OHioHm4xtJSVW4WmGy4m
oN2Z31KLJ7WavPftXj/j1xA9lVZgXADJiUOh1jV4JnQt9EmOUI8rULiYxsxrBslw677KH4YE5GmS
eZPeyZ7wE0igvO3/yBqQF4GF9RadYuUUEYugbgdfA1mwJQZdmdKkC00kklrbODiheizS4mQl9MJQ
hDuqcaVvHNu1jY21DfVZ6EGYFi3DU2tAq1Of60E1PIAvQddg+VGGWvnKPexLrlYVU+HKdVYfG8hY
oavSDHwrqsrfiF3X9p82i3KRBmnX+AGRRrVRB0Rhim39MBLlR55EP7Qi+n37IK/tPkIgdS4yoOCw
DMISo++BZtQ5QEf0lKzyKAkN2l6suZaCGM//MNgcKc+xJU3Hec7v32u+W9/GpnoWbYlSXQvut4bd
jLgvSkZDSh3z9ngr8T8K1zP1iubOrEHzcbzBzIWtV6Z2RnOG0npc+0dTbtq/rwZ9GGU+bu9mlfRU
DNpa0s9VDk2hehXG2+1prAXK76exiP1R9YtKcHwtltn1i2X1sVtSEFY11VMKnMoK5wdF+7sZ2Xx7
3LUUnMoTpAQHSgYq04vvFRmZ33Imp3PblABG0lYW+2Tgqs3lvvqJ6kd8zEIfJHLiAKDWunGf5E55
lyqy7PqQ0PdxZw57R2TVqULXGbhxWP39o8fPNcs4QA+6JprpiRVUQZxVZ60IPtVFPIsYvfjN8MnS
uo163NpnmDWb5rHoXy+PyhCMPGiZLM617f+O1OpgwI3OleRuaiovads/Q6PELkLPGyXqtTsQfjZ3
wbyT0W76uL/GtpK6DpjteaiGA3oHIGxq3Z1EGLjT5Lx2Sb/lmbQ6ItEmDQ4yW+LdjyP6gTYmA5y8
M9GEiFxNHfJ/dTnVADNb/g6F3mrfGUO88bivra9pgajjcWKmy3J/bgHEKEonuehR3bs1pHrXArVU
0YSc8vH7aBknX7cfh1JsDLx21c59exoZFAmurokiqdFpGLlqbV8rkFUZ4q9FONAslexy40itXbc8
9PQYZ48JuD4fVxYg7TAESguaJ7b+9NSOHst4sj1rUpS7OiuUjZmtXYBU3IEKIAUNhGixdcjkdbWx
e/Xs57zXBjZqp14E/UaotDopE1HdGc3Dw7m4n3q/mzRq+wpKfcrezoMvsQgKN9GL0ksaOJ63b6XV
OVEQnBs2pCnLumCvROM02aM4673/o4mMT0nZ/7g9xP+znllkzDyIKsVfZJuQNZqn/P5OLzvFT+0w
PUNWij2BBodrlIHtGVorH6VB/8cSNoB8xOP3wtCFR8HL34lp/BfsPKIkmi3gFivnOA87FxGE4IEC
bu8Veex46DmpriaRvZVJ/p0KQLuTW03d1QPw2NGiRdjpeeLB+/mCdcLPYFAjr06K5IBaAIzLAOS3
XsIgljv1C9FhdhgKpPN6vZ52ke3AlBkr4QIV5Qs04kssUau1YrvYI00SPKrxYLtOmBVeY5ahmxSm
uQuYqAfjToey4o+eUWnVHqwCglUiNF3CHuT3HClzRwmqLgoGGS0GrUQwP/jWm30G8rP71UjtA/70
PtZ09YC0OqqSKSN7nSl+2CmVMfCImdt3/Fto2vdxGhU7UaISOEyJ5IrMeY1N+N9D9q0v49ciakDS
GpHloRl5bzjd75FQ82QVlkQbcPxldvk/KDrTYO2bX2mmfEc79o6qToRMkON4kY7VSYuZZ25UfLLG
SFw/lb+OIWhIekdP1JwfbNOHO1/39FRHVfVi+Dk2FEN3mAbTley+ckuzKo+dIX8qcgDy4+SHh4os
0p2GfDxKjjrsEj+QKPlln0U9mW7UW7AKFL3bOz4sGMAr6MgqmuUWJp+AffFcVdaPuAfm7cdfROoY
T5ohjy7ylqY3+vFnoNpf8sxB9q+njBxl1dMsX3ZIprg8adWQ7arWn6hWDfWpHLJ/KMp9CVpz+jzJ
JRCPMfqkG+PjrMsYI/H3aoyNfAqG8ckppM+Sqj70uXiipVS7da2hIFOP5pdCRN8VIeqLPwTiCL1X
7EUVpK9KiIw6tJRzh2rffrAVkFNGdJ+G4ueAc5LfS5e56bVH4gEqTc8kLBphJz/Usp3jNJbX52hq
3j6TK28SJfBZghiVSmpLi6ssFJEfAHPQz8FA49+1iiQ/+UXR7EN08D2rqupdZyhbbcuVp4HkDxEN
kk2ii2UE5BthoOROXJ0NuwNmUwaKCNwkhvVkxFayAZG40oujWEhjRZ11F3gHrwrwit3AEJioV2tl
UqEMWRZoB6jNW5LXIaQNXXk283Y45WZs7GcT5gpCUqU9ZoPeP7XW0OzkxgrvoSqP+0rN8WWWpmRX
NLZ035tFcZfmFeCtBhpW1xvxU4TV7k7KVIGQj0+DxWx8j9fCfCyKsdvVIhrdNDOUw+3vuHZ9v79Z
F9GyiBFlCFu1uzSd7VE5/zeIqi2U4TXAk9IyK4nLBXRq/lrk1CrddAcjGOM8O1Q3gXWvDdZrDVLO
zKOvNMaxninsXW/Je5oe8S5L1JeGO0gZw70ESnojDVnbRJRB6d4QTc8mKh8fE7iJKXU0YZwjEwcr
OsXq0TFSoBoJ/Ky/Xl0EuagWzopZlLoW8QVK1j1EtDLFWoo2cJ1oMx9uS69jdT5zxXUu7ZJZLeZD
sDEUXeZo50mtD41W8eQ4n6dM/Xx7Ltew6xnQ/m6ceSu9e4Qt34faJsXEZYn4B4XZx0SaLokf/0FH
4rdWqLsEsfe+tWmKI/EoKdbfb1VMJWcaOq8CAdQiDJ5GNEEGSU0unRb+CWr2RTT+D8fBpoXItsDd
nNbqYi313jBCRAcyykwjAmeHupV2/8MyMgLYKwpmyG4vwjOzVUZpxJviYuXqPo3jC7D1iSeDvj8S
gjKCvLYYXCxrwFJtbMeVStN//VHovijWXLmPdbSsVd+WpLMSZheqC6U79gBjteYur8RvVevf6hqJ
8dsTXrlhZnAsOtszPAPR4Y/bRkpKp0yQhr4AY0/Qw1d+KVG0/x/GoLNIK0A1qLguPptiyuUka3l4
qcIuOsTUjC6dHgwbJ2B1Ju9GUT/OpJSHPiUyyJD/LHZgNEbin9vzWDnKFIvnjgZxLir4i72B6aSj
9lYQXIi4LA9iar+nIA/gQJqMjdO0OhRJD+18aj+80R8nY0aaRdUgkc5mnEUXCq/2vVWJ9NRnurwx
1Mq6cWzZc8jZ8nwvs6wxAzzsDBjQDR1czGYipdSGjXhkZWt/GMP8OJ2+LJJ4ciIfCSr9rW6zTypv
bd6PX0vV6LxMGjycGP6+0oR9Cb1S+iWs1lX9TLYnudIT81wWCI07xWTtFKuSNlZvrQQ66xX9x8xA
LWeZ/gM3rYqy5SMVdvLoD+ExhtqpVe05kvAnsIPnspJebMD1LgyBP7c3JF1JFm6ReuEepSOwMJf4
jSUuJijV0nQAVJxzRW6ezCbQ3uKsUD2Cs3iX+slTI3uV/Zg05bMRxWgo6kqJdcL0Lej13+o0aWeL
+OyQGaRrZtO13GyG7U7q9Jjlf4Am6c73qeh61w5e8v5twp0ORmL2kElExtCH+8y8S1q4yqENd0oH
WZP2itgBrUw9O6p3RRRUrq4V2sHsi/GYGCU2aN0Y7QQqkF43SqFnqM+j0oovagvAagiTH2rUPwej
6TyArCq6uPJMNdF3ilLINDEEuiJoyT+1nRrtO3LDJpfVz77Sy4/YSKVH586Q3Rwx/FTHIbZzfqkI
NOzyQgC1kicylG+Zr5Vu2MB1Aylde/TL20OR11hXlLvkOMJcni6WF0zwqw3XyHZdDfciOVBfqQ72
iCwlVtcouhS4tsQYlXo2YG9uMwzNHnpb+DsqFjWr+ARRcS8PyW6qf+jSU6x5Reco6a7NCuT7zdb8
Kg0SZlCmVrgG8ND7yBmGXSEswxun2jmqTPCohrm1LzLVd8Fi5F8jtXf2clQmHqDE1BtVZ8QNMxce
PfF4l491eJBMu3wIGqfwqljGByCtRg9cwT8jNfhHI5EE0gEydl6Fr3otfYvPTlUp95Kmd8dy9AdP
lI7yXMpjf8ptGRWSJhv3gzONWEHF5p4ZiM+A1ZtdKWfmk5zG6esEj2wvj2F6sMvY3xlWj85SK/c7
AFgOzQC0AqQoZ6HzpnlR2iA99EQHLgSt+nHCpOZQ9xmcZrKrT81I9crSA8W1G3y5Ci2avICsjE2V
GJ42hdF9L2K80mpo1CCI1INp+7mb9Xb+nJqB6tmSVe6CugSLk9d6ilOG8H8Mqlbshtip3cYeq/sQ
KaY9YqiBp5QC5HwInqzMquxEsxqGQej4uyIHr9cUVnzg1gxPQYumRCewCZLJE3bqIJeHWIAoco2k
BBfYoN036JK/70dz/I5MD4oS9MNgqtuV51QA8A04KJBAhtaLNTXYB0OSoX9nU+PVkB1VpUbzwoSH
RBB5eDEOBpBTfGsn55bvxoPc7FpDhIcxCMpTS+vbzSXt0S7Ao8pVHn5qDbydg0jVPYivwbH3jfa+
jpR/fUfoXxQjMx8tSoXIT5XQF6KM44m9kUstx8e/odM8icIMQtQ2oyZy/Rr1UbnL1az3MmD5J3uM
Cy8lA3YLFQ84Gx6L13bD6OXIHezVQc9+tZSwdyIL470iRZFr5U16DOws9XDL6vaFNlH8sfPii4xY
CSLeSCUoLXoCOnpKx6nAZCJp6+SpBYh2N6AS8BxzzWKaUNr7KWIzdDiTuUWZOTtSsmAfIoq8K4du
YlsAIO9HK/TAqDR3KALMToN9vg/DajiKKNTvAsUf2Jh2crTzynb93q93Mc6/JxLC4BV7tvouy6Lf
SChMO3N0NDetopRIj4+RV+Wz4nSFJyNi5ZlTgiKmPFp7vdHgxIK73CMo2ezLsmNjaKm61+xc3ue5
PO7ixEl3yFtYd1rTwCK1Kzi+Aq6BUWMeEiah9vJ/KE90fp9oGEVartn8yeSNeGjtzQVYC+QWwXEK
xXOI8S4hMOoYT+MCA+cmT9EaG13Zfxzl36BTd47du1KcbIR5V+TnOSN/P+Lilc9Foyl9Mo2XSms+
SewYYC3YuNhnpPa8xB4/B0H4YDj9sUzjs2W03PDk5379UPr2XuMKu/06/hckLR9HjIMQ+QO/jQnc
sgqCFFehR4Z1jkqQea4uU7dSKb+e9ckeaEY6urSn8COVbo7nyYM1WBVZRZvuAkNMp0Cu2oOZDrHn
1KXMlZmnn6J8sE6OPUmuMjbCs4D0n7RUQiAiiYPmcvvnXynxO/+hE+aQE6bp4gNGZtyahZQRNDUm
kuI25glRcFCnfi/U4GeQSn/KwD9WQ7wx7lrsSRtZpX/CK0w/6+PGUW0faSGnM87NJH6HUvYiSfmz
kdob+3MtY53RydTBZ+3VK7E61WxgyqH9QlqgTAc7MlrHnbB3D1zN6UtqhV3utZbwXVQuh/0AauFJ
G/rmEFY+LnG313p1zlCHER6f09dl61xqcjuTi9A/I8MouU1baXd+YdM4klEVuD2UOSciy22JcB5k
S8RQZ/z9x/UdJb/PVbLYC/pSiuw6MqjdTsmfc1RH8t2QNqXxpEaJ9KuKjOabk0vlP6hlN58nadbt
j6Ixh3cUD26fDly2Nv4kzjD1uzRrsr0uI3pTCLs75n2MHkbcTmDTKQ64ThkGsjuVKvGKapZ3kuQf
B/RbwBCWTXYYxwjLejlXoPjW8lQdwqiTfLf2fX1XdIF0ikXxLU2CnLZlqFPkTkvlTirzLHCHGHzg
rjdEMbkQb4PY4yIOeUqRz62pbl+6MNYufjGg0jFOYb8TSmvcIbquuFkWSA+m3mMYK+nxOaIw9BKJ
EO4eYItDPOb9TvNHB6b4aF6QbOr+8Bgz1hhIG8n3dcWUhA5eyf+3GZsD7Xe3ZWXqTeTrRXJR8vEb
PAJBvdsJ3MpOX8okwHJzS7//escxIHauswcmEKvlLgj91CwnJkwjXJn29ITtB4Kb5Bmko7zf2HFX
G+7jUIt7mUqDkQmjii6hYVQ7qxDP2XjXiMo61Fvux6vLSL+Jiiw49CtnFLloY9R1RPpqKeWvmXCL
INNbIAV3lNt/A7oaNs7txnjGzBt499k03K5QzIjUS5ra8GpRNtaDI2HyjPYbdnJcbfQI56X6eHbn
paTcjOPCDDNf3I2xUcZy5beYcvWp51hHKv2I1/sejcLj7Y82b7irkUDDzXBsbEWXj1ePRkSdjFp9
ISaUd35EVMkm3cDNrE5nLnQBM5GZ2WI6ZRADOmjz5CJZFZSXNnxppMF3B6s+pr52+vsZgeul4opp
zqxo9/FbUb/URWtLOAcmZXvqOqU4jY5eb7z6K88K+uHvhlns9rgGkd2ZuXyuh2BXChRAQ3dqCNTS
+rFuere1yQ7a3isdBFm24GLXQReDs45Mj1oaUhQf52jRf5SjKkkviVrap762J0JkO70XspT/a+lR
4cXIh/4bEydtrO7ap4Qcq0OoJwpTluhXo9SRanPi5BL2w5McBG9G1j2MhfKA9cuWX+vqWDamRCoT
va55lLWmjZEdiEtYZw+i0KiJlnBwjYdmEwOwtqDw4P6jjVIUXZZ8E563Ngz6/Dy2Ozs+VsUOr0ny
8QZPgy0U2epYvLlQNIkAQF19/HjohVEh9YV6gRR0l5YaCLL2TZiB11j4zE1IuQVbXn9rK2m+G3Kx
Wce6bUtNGdJLgXCuCwfV8SRaSXFcfaEJunF5zT//8kpBCt5E5mUGmy8rYtFAhmLiLHfRkGPplGYW
MHtFfunvdyIGcVwqnAAL0c9F7TKQQrV22sLAY7e9bxrxbLdUoBQc/8h4//pKgRJOlwjmK9X65e4Q
mlR0Of4qM3ag9EZBCAMDfwPKtPLGQKgFIjyjP+krL7aFE1hZwzODGIFvVfdSEjjHQCl1z7Fjf7aD
dO4sxffvbs9spbLHnW/QNSJ/gcm3rABXpeVIIrLri63Vxhth2/ggTam9M2qf2nai8pADNnspO804
wC2U91oU+dT9ygojQlN9MSbZ34ui6DfKqmurAZKZlpluzo4Ji4aBjNlG6oQh2vNWCaxufPU15bU1
DeEmcnyGgXy4vRAr7yCWq8QSsAuRCL/i8qgCNaHCyS9O3//WQ/xrqvrb7SHWpvRuiKUeWqMNauIM
bX6J0waTScPMvK5sMFe0smI3KmX2OvB6bjy9q4PyWMzC5IiWLr+vg6ONOoRpczHllpqA/6BLJczp
O98qgLH4G0dfWzn7Ftw7jj6PA83IxSYmspWdUc+ai94kyK4+Y0T0nHUT/MDyl5OJR1iy0HsOzUDl
MB/j+R+nttZe4AE6O1Ay3lD960vp3VRkhqvFGAEk4gf5wEsz5J+QcT81Ifgi/1EzuvvIZxoGAgqC
NUz1s1zbz2OgvWT4+USVmXsWwhUbN8GViD4dGSbIP2fALP61i1CmEF1lJHqaX4B2yQ9aHMue7pvN
zkni8Ria3XDnV/1XVIOUfS0ZE/XIAd2zdJTxWKzxRGtHy0uKEQ6APo5koI36kFrhVk1i5TNQniIu
xideJaWfd8W7eLWRTLMzY6FdRFhJOJviCUo9tdrFATKWt3f1f52HxXWPigRnVaE7gK7aYqxA9c0k
od530WP4Nkb2PLSllzXj3qbAyH28M6sxd2PgEJqUgJxJ7yereYq0eH/7B5lXfvlzWGAMZgfIlTa7
Hckh9qVNdrE0BSfY8KTa1HTxOu091Y4SArLQc8zgbmy3tBRXztjsHQrLg3fomhVrh0MAsC6uLnb3
xayqJz/8bYyTN0DgHsvft2e5PhY1Sxhss1foYrVbs7W6uhHZxZcaY8fprsharfboC6CglZHLO72L
tmwaVrpPtAiBpLOdUMy5gvzn0hQYVlU0lz7qlEOpgx0meXdjuX2cefD0lLNn2wxqN22/SMPGvbny
YYG8zpwr6GTUeBdPARw9ta/AHFya3ryfchkH3ew79b/70gp3kS5/j9pZk1MLNjbUylITerLGlI8o
pCzjtG6wS+SaE/USo/f4tRHjcKjwrAROnAUxgkDI1A4B5ge3P/BKqAahHvUSQmx81pYJWZcLKkTD
5J/R4q7utBCx3//kX/wK4+IKEPTGw7c6HtnfTCulCres34YjYWqLnvk5Nu+asdsb0hMWIXJTbaym
cX08wWyQr8BuIatdhjcV1GUwcKhVTQqf0Kwn41tTjfL3QRTB1iU9h36LqwA2A8eDUhuyX8tXKFd1
ycpzkbySOpWG56hhtgcb7TzBTpfo4FnRPm/wpHa7bpo+h0kudnJW1c+DPDlbJb+1RJHAkQ9pwZpR
6ex/vItVrbNilMlBk5Ryv3emBE3pse7dqsSLWdGzyQ1ktIS1Eiko06+DJ6VJM28sgy2R1JW8Yxbh
J2mjWU27enF16Da8HcSXQx6F3HiZnMx1pvxZkU0acEFaPMu1niCiW2Ybodzal6cyPnNPZ8bEMnou
66nxuwbEBBTbF7sUJwD1pyB33m4fnLXjSpUX9CZHlrRg8TKjAqNZXEHZGU9St6vjS5W/4NRp9TbN
0q1Ax7iurs78MDYYSTiU6WU/HmfsVqXXk16sisoorPbMUyskkr2BZvxPArLYSxI0q3rNiE49F/Mb
cMiC5o1s4uYnTV4nh+Y3s841ZCE6O3UF6viHSrWi0o3TRD7JGpblOc4muzS3WnSv6MjSCirTg4mo
1O+w67WHoaiENxC3Pli9btZQD5L8Z133GO7l+IIeu0AuK+wQBS9Rb0T4nvuG28pp+8n06dLpaQLG
qB9oOiP1n3vmWJb3SWZ2bjvK3ZECw0CECoI3aBBvVhwEWksjME/IqPo7DVnmI0WY5h5XRvt4+1uu
XUrvt+q8ld/FL7YldeGkGcFFTakJz9cG0ugqyj92/bPO5HxjuNWTYbFpgOQjfOksjijMMiOr+lA6
j37xdcr9U2M0z3lxIMgdXcodPzCK2d+e4dqh4DiAP0RPA0LxInstkzJUNFi8Fxn2GkhxtKA6XRro
xRtbJZv1oQiNaAbM+I3FufeHoUwduZjOItP/jX0xS/E757hwfv0PU6JOA5dXBye7vF9C1P5VUCHJ
JS7Ucl/7ERgDVbJcWOL9/3LDQw2ZhTEoMkBc+7hB6IhSv+9L5VI0GTIPsheG4OXEZJ5TMR4CPTsF
qfLiiPqkojkeCFB2tye7QtgkTQeQMxOy6WEtE1Qb9a7IKSrn3Aya6dVGM74gyywD+i7Gn0YHnK6T
jBGzlcx0p1g4f9TeAGNKPrOv5BIWxpjpl0iSordCTaSjWsviJAc0H7xSS5uNK1hfeRDnCJ0rS4NV
uMxa/CFCqgg5g/MkDeIu8Iv6wWySLb/y6xsY3KmDOO5/ql1XZiWZlmpK6XfVpRlHuidxfuhz/8Gh
fDEN4tEuN07tdVz4cbh50u8uCQvPxNrsZLxEnFp6iPvmFI36EYfFyDWH8QcmC49Knn83x9He0t++
1gmah0YYjObaDKZcvDWATzC4jgP1khvCM+Gp98kvLVU8nNvG6VdMq9cMZm2yv/6MUITZcbOc6ZzO
zyf93YwHBVSPkjrRJW9pFftRr3lOscmSv758GQVcC5BABGitZWHNCJraLColuKRyti9q60nppaOc
mPdSaN7dPkWrQ4EKN6lOoFu3jI0Ibu2y9TtQba0tQ7gwPDkIcyAb8bdCiTYGu74HCQkB6M1COjSE
l/dggMBNr+RdzKOivviy9dDAD5WxL99oFl0fNsZBionrnVrSFTcQFqIax1GM/HdcoJ45mQ8yIKvb
C7e29wl2sC+lq6dcacZhzieyQqvY+0n2o2/E70zI2LHJAyQD0Xq5gkMCjtBHlMNuD7wSzs6NFQQA
6T/Mfy9ek4QQE/We3Dpjo/E5q3tvSHxvCv3YlfvyW1l3+R7d0rshwsS1bL6hob9xCFZuGc1Ego3b
F0TxlfrSZKno6zeqfc6G0mubn6YC6Gg4wH9JkQq8PduVZX4/1rJkR0slQdBMmOc8Mx5qf0InpurA
L2lenw33g+K85Hb5WthbYsIr54JxqQKjRcaWXTbMnE7Q1lf6/hIpsQ0Usnuehv4E8f2f0doqS65s
V15spNXYSwD7lwpTSZYEEQYGwaUdyvHTGFXZS9wgv397JVdKCKTvjDCnQdAultCHfPYzGHX4S+SZ
s1gxv6TDIa9ekRLwRCK7AX4embrF31n5glQN5pIkZGTaO4srUxK6JKsV6ACgkMYU63NTR8XAJjug
p3jiN1G6VQ66stKaQS1EknPdQCHZWmYiaWArNf4MztlGvQgPlZii9TSlHtRE/dnXaqywkMHeyboQ
X2R5lE8davI7mqdwznDofEzQr+GH/L+Uncdy5sayhJ8IEfBmC+D3huRPzw2CHM4AaHjTcE9/P+hu
pNGJM3E2UihEEq67qyqrMjMboONVyd6SFS6OhOsNoxvxRtcnO1RmYWwmpB0yQ8uDcZwLPx/c/53f
xbEMqseeXgdn1LUI+lu8sbTaGhWz0+4pEo+cMMdKiOc4Vzd2V28aO375wxr5/YQGsFzpQea650hW
f5fdsOyi0RCEMa9lXF76Fa9Dlnb24uOcPVoxPKk43nDOhXkfHztwMF9OkJJtLQlNLd+jgPyHRWv+
vje4IWaembrWUHugmfzbYTfaaakwH9ReimI8l1l9rJbhV2d1m7IS+IThLV+aT+bYM7oYD/gb17oW
YP5gMNtKhzRjKtaIoipcpwVQqngzkbz5FLX7IpXsEYz4G+7cRfOiXdGosEAKw49bYnqv11roKAzg
TK7RhLgePnitmm6Rq/7MLCecUgum4RSQb8d+x3hkVUdBmzKOOkfGAq8yeRbCGYKu1j5F7vyJf/ev
l4IixWr1TPLDHB617z9XhTnr0krWVHumYRJEsr2pZfLzD0vh9wyLqPaPi/y29GCfTpgDZfUDapun
ZogeZFY/pdYYmklxtOv4GwGkTd7lp7H9U23/H56PrAfVccBOZA5/H76oZVt3eqQtGKehvD1cUWP9
A8b3r3Xuan+/wl9n5d/21ch8uiCPRuEfBdCIbqI2GFvZ/qH18x+fQwNMIU5z9v6epJpiQN11RC4b
apb0ha5V6+H337/Tf7gGegScDOCVIO9/9YP+9iTelOqwW8cJRaVMu1SRzO5RNf2T9sHv4ZDFAOcB
SIceLIHq9ycRfR0lKZXlvZ5p6rYQ9BVGtwlrUV/H1v5ThrMurb+jh2tCRSMU+xoqZuxrftv0tceg
pcFQ8l2JKHxhPZleAVDTbx1D3pkmMjdD7RzGSrvYDWPUsfUUl0b431/rf1ggVLaU0QDQKxL8W3lr
MonQJi5ehyPUXz9Zojd1lOdW/ikq/4frkN8j3US+b/Mdf3tUTswZmRbDuRvzOgk7qWNXow0uJbs7
7v7nR+IoJQKTgKO9/Xv8N5rUyFy3tu7MRbrfOkY8t75NjdBNeaP/86U8kozVg4bc6V8HlKYz/p+k
03gvUxNKQdfuolj9cOWo/eEz/SupAdRcfQrWD7UWTH/ZUv1t+QOzpgwVszDRllD93HLO+DFdmuSY
O+GwmDvTmh71UQmyTv5Jrf7fO49LO1wZp4SVLfbbp5trzH/rCdm7Off2rUg3WvX831/j76nTXw/n
amTY5joiaq2L528P5w5RxeCU4wGoTmFkDf5SNnsjzg6w3iCalsY2Kv80H/nvnc5T8SZJ7oFXWCb/
vGaRIh5BDw8VyLbEg+1j0D7XQRUl+Z/NyZA5JbdeYzsEYMZw/nmhVNqKPdpJfW+rkxnM5Wg9uyY0
kWge9T3zrNYfXubvO42G3Sr0iGY64tHEzd9e5oS3vCswCbnmDrnahOWoNWERacR/ovT9q0Djs631
2QpM/3WM/YadLlYKIc2a0AhstY3ozMMQd/uh0gx4HyAU9fxQQLrOcvtUSez4UDD9w/Zbv9E/z8/1
BtZJcjBAlcX5z1dbKUrX0OLKIZjaycMoyvlUz1JsExrd0HUgWccDJq3/fbEyJKP+e0uscmRo3wGO
sB9/DxOYK6Dnl7bOXde1cVhFoHF9U867Re3jXZ2ZUdiKGFbSohiXEeeUIKFC39Wz3r0kLIewU4z8
UGAk6tfqYO4m2b7UJfmYWinXJknvGulujdh5dewFC0/zXNnt4Jc53nlO5/4cHUg7PVYcwux/tVTO
R2vpShoAWb81khYR0WjoDu1cP5baIDaAKY2/jPyji2Mbq9t0KyHOo2uigfvThqFmmDEMUArMJmz9
Nsf1J1EP/QrRiFXhIgtS0eUbdD2fpzb+XG9OjtYNKkpY5r170bL+EbdJdDa0bggSueyNKj2asf5e
CfvSDzPDkX2JYUkkB7/tKnhGOrYijMFZ1BK59DvRZ2e78Q6V0n/lbbc3yho53cTDD9jO+5AIZTIY
Hj/2kXlrnF4nx/DCyLF39iBfJzv57BoHy71hWxftLaVxHYxyeFhKeTeWuK323uxt4j67S2d5jBXu
YtLFs5XZH1GTvHWdtWUIKaxV81CnWYgdN+T84Wq29V2dertcZUJ70LznebScQOstrJFHJEIq1fyS
hXfH6EZgKNGjuZBfybR5mlLxJlVN+mZfvdYY5Pom+DtugPaJYkT4+FVudHNcQmPq3Y3aiM9UZM53
ojWBWffoV4l3BhI/EnUBp02YQyy3Weri6DlPGEKWtEqgxqfMgFbq1TG77IZnvNyITDvObXsoVS2C
7IULxZzDtnbtU6L1emCDWpt2fZjk/IawUuXzpwORVi+o135mYvgejfkyRsZuaczT0CaPdVmd7Bah
RS9H5ysbYLSO9A2bRKEYmqkHR++xH7J9mRRBoUebVgOCUpxzpeEqPJiHBv3AtDcD4bVomiRbOIt3
bZ09tUOzXdTqMOivyDIFsjQ2StUCOYgQcsRWU5yw0JPXXCzXcck2nlaf1Do9ZWpxiqMkcJB4qZX8
0OBfa8eVbzBnIqovzqFQ61+0VmzWiykpbU9mn9TB2BjleKAHAjfsUGFJo+bxKTHn+6Z1N5m0D+iH
bSg+r07GbFRqUGgZ5Fv1D2FV73HWb2Ck7cH8TSY98HllyFyErf5rSTHgQISwh8q5TNqmraszGqP+
6Ng3rS1N1BeQylns9qQV0cYp7I/KVJ6FAe3PheWg21TUuRj3+I7eLJ3zOakq9PyV7taM6VsaF4UP
hKIFUSy8jetK7t4+eMky0dJtvxNvOkpTviPK82Znra+Y0cuUV48ty0ZORuAg8hubd4kFC9Rww0Fn
OliNR39ceRNCBMvkcA4MgTvKbUwG0Sf1Otk+f+fJ24ib7tJoN7eTL63BqrHa6SsVLfUxgvX8en+w
E6RvjKb52eVOUNnWQTjd49gvxx7WbcOc+mQkWKJItHB05Iqsh1hpHtAWCZNcvZN4Ns+cYCoON6KB
s5e13VEl4ewbiJY9DlNRm6L5VQZZ0e917wGJshNwwFmLmquIESqK0nbnYeniGA3TIdnd3KoiAHOK
ORaWwMhy7OtWklx3nqbkVbAGI0d/nbUiYL3mvi5f1AwpH0vBDJmCNg+93DpYMACtCqcRsPQp+jHG
yPmMMBjsoKqbTd+5h9bsT0NmbtYH9Ppvxn3CyMTL18OaV/SB4qLupLasc8YIOf/KmCZs577Z48T7
1h5T6O8++hXoms3WWUh3Dy/SrzTrpusstArVJjQuINj27o9WyKOTp2Di+JNP0wJcZfs5vJHE0Xok
fIoz1J7dwmK35NsCNCpS3GSVl/XPwJPzYTsFYwOV2WUt8JacMX3KtT6YvMlXl9eIAo3HNNOH9VQw
jCK0mQFAZ3Pi28tk2PSq2Ndx+WxJY+PCH1MhAhryZebXc+Zemfs5DiWMSWGdDaF+RVChhyXFi3t0
fcimrq+SzJFL4iEBmqBhBk0r9GhzZ3b/zabYl9j+SobZTK5d8j77Jj8KrXifWolrcnvqk+HLICjp
uflIH/G7tKcQ3lDu93ZxiZr0nFTiwXXKUyo8aNFY7CRQa9mtsFgDFx+rmgZJoaoXNA5Qzap9zxpO
NLof6lZFN2q5FhZyvFn9UsaPtQDwWfLopPS0U6Ji3MbjrdBr1vuPxmz2EYFxEdNF6yZ327mi9VU4
d36EZpZvicrwa2e5WWggwnR6g6FXhLoWn6POCeYKoqeFI7m0nRe90E4QvxREMPLAtKprV2lvWW/g
3VDvCqc7MDf3WhkuSQSuHJ6+c0zlujTtRkIFhQB1t24JSEw7s7Pu9JwFPI3F3VClNyapdibW6kZq
PBi6Qoe/y0Ki7hTmRen6adFuIaGq2ufMPlmXZdvJMGryjUrM1nl4K32Iq1dRZUc7Mj6zFPOvXt8Z
Q71Ll/kkksUfPO0NW4xtPIk1EZnvWw3L+RkdSjNj+tp9zsdmC+sVo6L0q1DUXdY6fqJNYTMrJyvP
dwCjm7nDLXbCijxh4BIoPWp3la1ghqseh8zYlWURWLMNsdJAcx6raw6TkRN/aHCmzvhds+t7P166
o1E099Itr4Upw06tLV9PmGVwyp1UlJuoIr+UD84iNqVHh66arBMrfb37yczOXilPRk1AF+4O152K
34k5a6fpR6fVd16vXFy8VqAwnxAHgvOVnCCF7Ue+2XrPQgWJq2b6vcM7A5Z+b3owleut4mr7mSWE
j/qu07G48eQdROevFnXQzWoLirLWDt8z0pg2C5xymH3ovIeGl48DT6lGJ5ecbAsHLSjS5jWyq+nk
SATG0SM6LnVzEeDIilWPf21vjTspSO6dpLt0ebNR9ATKQqSFXjRjf5EGEO4hVafAtAx4yaArl+Ps
DuiT4WpeTfpHrWXy0A/ujjHaxLdGcYeQD5ptJYI+dbdP8ulIz28654NRn40q83xBlTRy/Q08902P
YJ3Nc1TyYf0XxukPjgLq3MfXqFAClYinKj/nuMgDyyDV4GRaYKWnSSb8Cctic0jeG6veehREa3zC
8Q0dP5OpVvk2WcUNLsaLkdjbxYwuC7I0I2/ZkNW29Lo72r73Du1CRbc4POFM83u2Gm8ipJkTZziv
ydWoVluztEl6alVXwsyu7wxNPmlEhULPnimQ7iYnrzW/5SYYmWp5BQ7WXcr83UmA+zj6zMnXMx33
rQY2czHN2YbXhWyeLp7SJD6aBrc+ujOrUwfF8BKZ3ZGH7id7ZQFCox0M+NbLkxppZ71Pfnijcefk
SKXF0sBXp96rCtE3Sj+hg3xPqvrKaDzvhdMY2fB0Y0RwfJIp3Y1dHQJWpUFUSPMBfZVr2qWwuO1T
Hs1HPV/tXzAeYz3LpNkAyl7LysS5PuEkm4iXWmkVoVMWFegfmm3PTuJg15hpW9Od9lWa7KZ02TqV
eseQD1fUSaqGecDV1ukCd+53eqr1ri9tKPO6S+bHWcUA5MR0WRY9Ef181WMwCC2Uz7RQXxpGdtpK
nlVvfDQjY9PLadtNOAsJR9n2uWXjNtScC5juWYVWXGutK6NAGSF1BLH5l6I2QcLBUfVpyNDCqffK
Q2oOLKg5NOSbR9hKGs2XWo63wEOkczBpFCYNtvNQtc+t9mrXfRBBpZFZhcndg9VpYVXme8VNLl6r
HIrZODpL87JG90azOY2aQ6b+gBnwkRjxiXLvNTWZ04uGraKYGXLIpCMLeyCKvFCJMrIncHehN369
eN/QL4+uWu4N9NO6xPRRuCCxk59uDILmKAwzFds2ynYO+6OTFBgxTaApOS70OAi/6+srMuvYVxOJ
kQyLPj6sX3FdaHphDP6I0Bv2QNu46X8MYg7A8MI1zohEedBEElpDc2U2ALmZajcW0XZCbVNdpl1p
iyC2ulBNjMDNyl3lLczdZTCunUAvUzZsrj865M4g3yFzzmh6czBFbhe6HZ0AgsT6Rte/vl7N0srn
JtaPjsWAI5oaCAHTJFAOhvY6Z23AcI+hUeEspV/33mENMejvwHJdpWItdLkqn46733jfGa5Ns2cH
ikeuadenuUG6tk76LNBWeRG12hjIMuKOh6lWM/E6hXwcq37bex8IOj3PhIm2sx6SNm93HDdPvHqe
vTQPtre2uIy9kVVXlNtv6I9uUImIwyEySh9o+mtqEHpI5z12Es92irhJnNuTLzKLL1As+8qNrgRA
5kaD9X0y9byB3X/NUGsImOg7NguFsHSHE4YehEF5m3XT76MlbGCtmELfeGQ6pIoIIJuvq3sOIzB+
4trMQXXbYrCDpkmP67+djiKZg6vPjO1kxXtHIGJvYEhritc0WX3gXbKl7K9VPbNL09m9W1LztkZO
5MaviyyD0XrIY+uwxpGcraPxIIPT7maj/irTYSu7mTdG9uWWIWYuu2h0bm1rhfU4hS4rbib6uuKp
hQvtuaWvzj0E2uwwatN9UhWvI3I6iu3x7eZrHWnbirEhI8fYCy50kXV3E+8nYfjQjcs7mdh+2Wc7
rbJ+sR9jO3sWyXxLenIc8IhBm7lSRZ2Km5W+Ieffumz5qHzVzOrBgKOQtNqeybdwjSdDflPd+QDM
eqZhF3aRfeBHQksxXoVS3sqp46wR/IrjYwP7aUrn08MHCVnW7UIaU9LXiPW18zlvCVEHLGvPELQR
RdUf2v7CKtXc9JpNq31Wc0RXcRsP5ldWoKIdAVpBocytfuPZy3ukJDTfI1UGjsD6j+nvWO8olzlo
cObcol9w1JBhdMoUBDs+GGl2U9FTYztE0XBeZnUnmu6+XOCKmDoGcUPRJ8e+aEjgqT47Jbk2xcD+
zP56j+tL6r2x9mtLPzBTGpL1sjHT5H505AHI+lceCSdQU32feP2jligywOEiCurIQLK9BwbAHyqY
pvm2HmgwDl8nK2IuiSSGM6PZt2690+gbBCKqt0SnPdO5yPJoz5nI7G1ROce1BqD9F/KaIM5cY1ts
BgUDHrc7zJgfVnW7Z7eEbR11m/WP5CyvsFRJKdDda63mZTDnD+Fh1ePIL+QG9l6b++B1VOJa9OyW
KM0aktS9yZOj26YfyTR9tI1tsfeze4xWH3JO5bSrt3pZcVaZ316qbtbvzMafawyireI4OrSDC+R8
+MwcpwGHc8CE6qHSjTAeEt8mT13Gaa91yQafEuZ6HpQcWpkot5VqBFEuAZKLndUpB09bQjSuDkwI
UO93F8Gub7KvWiupMr1An5BPWpr7yhXHIWpuzlx9eXkftMbFqZYQQs1lLuJNXSfHQc5fXlaFREaC
dRezNeP9+g0LYwwM+0UTymbgAButzzVMaYzLBrqR7T1n2CxuySHIxD0+PP76SdjPe9WWh8WsAnfJ
8HNdQT7ECcjlEVmFsinR4m67c5+4G9OOHyyZHOrM/U6T+dkiVU9ac7OmpxoAiULeOyqAKpW1y+BQ
uCM7y8G5IZmVzVouKSXljTcc1Uk7rqGKF9DU8y1Fs2Q9AUf+l4bNjBqzA4fhncOxKZZdlOaYAVbX
0c42mRGHY5K8RYjAOub0vD6omsq79aGyYryOmRuWNaMk1atLhRzTG5HMz9AfClNjeoCkHahZL30t
mwViOO67OdVz6Mr0PuN0QzAYiWEqFOmFY08JmQsepLnXIh0JIuk+ACbvuxrrCchXPbx/WwsHOzkU
xrSZUV+zMwd5lAw9APrVevWW6TRN0rcYoVsDmc8sto+ps8PYPZBKBKdzOq+rpzf7e0Z3c99N3V/W
nI5B1EXHdKD+MuOnpcteaIY8poqKtEX+OhvFhyfjTzO2Zp+J5l9LLQ9lnqKaXBS/tL54zwpBfsmW
0Rp9NR3PAFk5R/NeOye1/TjI4Q4r75PWdLdeyS86D1mYy95WIhOc1LwMpviQEnVSQ97W6LkGKNbJ
m116V8sdv4xSfSk8JQkZAssDoNx79sjVXMbPuXQO+C28dLmxk8v0LuZiP4/GteUvjbF7aprJC2aR
WD5r9Rwb+g3gCuPRep9O8qKM80e12lNz0Ddzcyx752UR87eWoIGTZ0CLelpfDDU7VPN0T05Q+KVD
STksoID1HWbKB9Nq7mIj413ArfN5qQF40aHTmGUy8+26RQdbuZaUu1mT3tCn1VGcmUrfcjp2NX8V
clHCJyQRMRpSXFeiFLn04lAMzU60w75VDNahh5YZSl6BV+XnuXR3Cuun4f8gjEf5ULcP05B29wXp
Q7sU5DgaWWSHeFE1Ls2OH3IoG7ujnTsvMGI31dh/6Ep9nw7lW5ci49Rl32Ix3td96OK9LT0coSft
stjqw/+nSMpnXZNqDwlZHiPAixxzf/JcYpRSnyiydlYxH5SW6gFPlzBpyuc8gsrqDddR6x+9WL6X
VrT3Ku/WFNEl7/MfkhXrDih1iWaXJLnnI9z90psKhsDzoYJ5FiYWHsGi0knzh/hSNN3VNZMPcPqw
stV9kY4XW53vjLaQvg721Lmp5tex/i29YfKVTP+Uc//KQn4botr2obLlpFrjz3xgz0hrkX4UdV9W
60TAOc5tTR4LlOxc3XhcsIH3FxNex5JfU62hlOnMvRtFu/WMFlr7a3KHp5IDtyGHbRSynVJVt3bs
vfapvp0imh5Gf2uwy1ry/n5N++y62BttQ6ZQGSDy+rsHr0+pEdMrpXpZ5unYLeYxhpUMoAjvv0Z6
ylfF8JkYA1lIOtXg8HZBrNBSOgblrs2iX4XZhE4XP1rCfLOm6qwRKeCNBCov2M8cnEYMN9mMmuCs
yH8hxBtEOkEkGW0j7CObEVTM0SfjLvGo2KBQ+DS19nnSBpUzPKgK2KxpRU85Ane+7PWDEMXRbNpj
nraPsYU0nBGrT2ocPc158wxnjq5Nj/GTktknx0p/pI679WLxrWfxvU2QkjZGMuuPNwBNshkv7ew9
6giCcenkkQHPXdToGYNHwxa9qYObM/9TzMtWUIT6Tlo8Vok81c0cIBG4ZapnM1X5lsNm13U8qNJt
1p3WVeaGsnmfWrGHchqCg1l2Wz9Mt6IAU/uYJ6bhI6sWxq5DrJb6bp673dySFlvd82jD5y3QbPOW
HHypt+jMpKxJ4ewXDJiWgtQMRbNj2yi2L51ZQzA/f3XJt32nbGtc4PQDuwyQscw+1vxH0fqnyqiO
oiJ1dnLqD310f9pdbFK3Ltu8VXm3nRlvFImUsdPM88bDbZY5rVz1cUd/bYha+LHtZG4xPrOoPtX4
TlDRRpoTOO7IVDjoSTrfrDJ/HmV1xwzlzrXlJh6GvaMS8nr3nsGcN0xE3hNDu1Zeu0VW/ATkfZlm
yhmjtJ9rHKZSWz57dX1fmT2VAA2iVh1ryhSnDEepbdc8o0rFo4rGXrtYADDYP0rWg28MfACRuhwN
7oVW5eMgzEsvywt1BylLZza089JLI4qLnI0DyuxFMPCidUWCy2kk+CkHvl7TEK+JWmCUKqmyd4wK
g7xi41ilsaqeBUOVh4vTvJe9tqsayJrdUPumjA+ZjXqnQu2wdIzJl24OpF1FQZSN+0FNYz+pPc8v
F+tr7RgjVdW5tBQBT1My+PUjNV6No4N3A4E/CwzOu5boGuX7xjEEsg4Oey8b3gdzGINYL38KU/uw
M3lc3OKQgHq6KhhK2j/oHVBV0YbDpHByeOdJRwjbWF9f3Ww1Vd+iovI2xeWHqMWeDXQuvepu6LoP
fH93iMQ+lqJ/4SjEZl1FgF1FdkkofK2kdh/atU6Y8jtcaY+tOu+1ov5eVyTNuH3hxe8U2MAH9ucS
WReUlp9mVz1pefweD+oLvrWbrhFXesbP9UjHiB197m31vNTiAQOUq4qrOfomy9F0i6ut9C2BPKcS
7NqnjvMsLZSLbFdWCKlShTzmskrxi+rcMS0Yarbud32UBrVeHVCC/AVFBYGp9hQDW0Ra+dPV240R
U6WJDhwO7NeiAzElWzdrfilNhIthCdhfZgX8jjZs8mzHwF+IAxryctyjou9Vvbnh9f5ZlSLZu6b1
3EX5SBPJZGBTfyTEn+I1pjb18sWQ/z7664sJ+UUCCtwsaTWqcwlJjIynwUrCQGC4niL6EvFz3jg/
URG49pp3iM0Rnd6R6FCU31lX1LAskBTQ+fF+kg9ROt85VvVzTRx7hzoNydRTvRoVQbLtw8FYCWBu
/sPLllC4w2FwtIdSgpIr7IJGdGg7Ihgw285d3fUAUtE2IZKknrzXlvGS0fuz5vFeQerTVpRz0eeX
mRtbyKhpzm/XdakBdBSlsdfQcST5wqgrVdgCRZyHTEvc1uJIwlzOp/qbNXhfC+3STPmvelBPomEg
ktymDrqFo85uV7y5fBVzclpfhV5nx6LBBYc6Z0uthtooyTyeLXOd0IMqQ12XIlS6Ymuny1fWVpUf
2+1j79Drq8VxmjDoKJQQPfb7jP+OVfdUam0Ac2CrOsNFTe1Qj/KdK3AMydfuRfm8DMleg1i+1sot
lkZxU73Irv9RDMmTapj7qWmfOxGfBDyrBBoskvLic4xrGUyGelIV71edauexnvAHGOopnKEkWoqG
d4ZePaI/eyja+lfRCFLP8atX+Zq9A35GmJ91IqMCfK7PKSqklrFCffZjklq/Ws/+kfTFZ12g9qrV
CszsWG7czrNCt0cyZzGfXEU1fK+Pt65D814iDqn0EU/WfWde/daL7oKfxcOS0TlvemfnTOOjmqo7
KbTnyLW/lg76vENjNqh0/c0p0pXOjzCsmt3WfbrQYAgGYYVIwT6ZwOYDhsG03ZvvKVr7VzL9sd5I
k7mnWF9WUF8EMlW6YE2+qDy/01hnSEF7tJm6SZBhE7M+BNbYA8PO1r1pvyQNMxb89HcRqb5R1I9I
xeLZ0j1GWfMWU5L2zfggTRD0AYykUtpj1VTHORmOhWI+sEc+6qiqz2vQNdOJOQin3pKxhFqtVWGX
ZUWAefP3OLRfy2RemUHEFQaHPzHnQYxdSzsSaoT84amU/XmE+FeLFKxJbA8ThpBjjuQ1a04sFfFi
OynCRlgsEImRSSmjr0zJN0Yx/8w75UcXC9VXSxKeeUn3btsekeo8WFZ6K7F6Gwg1CtGksrSntC+e
hBttSz3JD7o3PKXGDzg4NFJF/LpEhrXRW/Ey0vwf6+TBrvG4VpflMyuHi+YisDV23+u9QzEsfJqA
963oz1aaHU1RHXth3SV5vVlhcJIZEHxrIHt0zBAhsl1Z4xdmxmuyPxT3tt18GF77IBt9j9zsrlSH
Q65abVAidOHHcXsQ7nifacWP9Y7Vyj4p5hSYc3YeFP24HrvtUF/UfvyVWsgBTnWev/Qlf9eLXknJ
uftmy/2gcmx8o4tI17Cge58Nfm+QU6wm26vCwAtwwFUjZR5FYhyKbtiUqYA06/pDpgaApZrv5eoN
HaNjqg2nKkN6tS93xTBgkjgrV7sbPvRm3MWd9ZHpSMa5CxiBBpju9j7eDHv8I32VoxmaHuCQbYVx
Obvo79L4gkZ9npf6rAI/VGq6KRW7D0BBOxo+7ndjefcLJ47DNDfKbJs0W4KUWr8rq4BQAghrcGrT
gx6qz7heACMd8Zjn6n2W099ZPNL8yNiup0lrsOVM7zuP7SJ0YxK1tDHf3cHjdzjeyEc2C/LM6tDu
2pLPnyjbXGVqh+pCmeWbC05tgKoEpWsbQewmP8qBl9fF9k4Z9TNGvD9oivhl0t4rhXuXJfUJSqNf
SCGQ3C5EiKPTXaM0G4eBmL5nWkEbKZ+y7pPiYJ+iUmmk6ns+Vms2S1bDqA9ASua4u5Fjk4k3gu+3
Lt844jZ5yYyH3BfcHjwi/Jfyq8xv63te1+QKwaq0sQCKwC0BEYpdit2RzYjU1DytwNl6jAPDu/Qe
cifeZ15nkSixEuSz471rkQV+hdJKh3Qc4w66+0kLbpgw8JmNOy5UjYOPrOd2GY2wkgh0d+KqJt57
M4AfkJXNrYKGxF2ftqdSWKclljvRvxqcH0nLKEbbX1aEZQXfEMlRGN00hmqvEQRov6RRus8LpkKy
CNcEq99qNuIq2urlyonGpAK2f+e2vs2GflyfKjblSzx1AIhJEEfjMaqv+Cudptm4rEutzktWgRyC
ATUAy76w1KPiEfkpf9QBqpVmq+Pdg9EPkEo40Zniii7xNuqplO2/6IW8jtCcdKQub7J1DpBlaUO8
tUSO1TyXv7kmD1ni3pn05gpT36PJfNWX4aylYAzZzSuzJ/qRt7hCiXhyzM1SnpkRj9ZGQ7/1atOX
o81L1mjKyoCpj6V36MbSYa8dmhcMhXAvo9qGOV1Tah1Dv/QlklH9tpQlcVN5sEVyWIyFLJNaQfwf
Teex3Di6LOEnQgS82ZIEvRFlW9ogZLrhvcfTn6809640Pd0igd+UzcwK9k3YMd6Jvtq6AwiU61T5
H4zY/CggOqgE2IXRyfGRehWu23HAjX2irpcG+440qsdJYLG90a+ELUSFI6bgVVUH/sac5tsY1Y9F
/CIwAaX31rmzdSJtY3bb0CYn509jvms5KO34jAl7lIVyYhPN6Vn1q9ja5W6xnzkSrJxu5Xt+Q+XA
yXPxpIX1V9AqfJUcLIcEfc6dpzHrruDv1gkVg74ddy7y8CMMwENhpBtnqH0JLOXodyNiAZXh14uz
ytTvQueOpBfukeNMG5OCREdDpi3GTVN/hbqzbv9bhbL95y3bIXIZHRZTqZJr9TrTH5A6fEet37D7
Pc/EI3NiCdlZKrvrHopq+nHUzOev6Le/8CMyb7qipaAOctKXhaOHGzDcI68mfeYU6junMuHgcgv4
9p5aYYBB14ubXH/+j2eipSO/qXzQPkg5Tuq1V7kGOgCkp8LO1jV+1q4bZNODbScVKZIMWQAt/93S
AkBTJutiJdt6BCxIXShcjoWiPIt/LwugvkVwSoGLFIw48yg/87XiF7vscQCZwrOU3ncIj4t52D5m
g2WUMjIni6Yl959xLXGRrJLlSTo2Ampw2r9VzqhcqircYbHv8ke7nU95flCY6WsY/ziEMyOYFPfZ
aJPtCN5scMMdqTGVs7do+ZLQNmvtO7VvnsflBcPpD9/Oqsp6SLoXe+BJOZysphl/F8qnEplrO9E3
EX/hEU6IhoJHF0paRAs2JgD6qVeOv2j9lhPO5qVIc3k5A6UYcMCrFNWhnsd7GH/Xnuq7dvVvaE9x
9wYk1HcM58LI3A2vzx2pwUrK/5VbU0yPDZeS/hc6DUxHUx/God4X2AsWqHaYIgCirVLC13Lo/Ryr
aDosDotcvPEP+I9S7Gmx5UTupcqdLBTa621bAwjlRPK2s/JB25c/8PliOI3ZRPUi2/PmDKb2oWr4
nEEeFBUHOkD22nJeoMNsvDE+caPaGU18HrTh53+Hlpstz6dN9s7FrWPB7CQ9pWX0lS27uH8ppO1u
3sz+j8K47nrsN/Lz1yiTY5sDo+bGjWVPl549dosnHo2dHlxh+UnrWdV2ja5t57ZeaVFEk/2TPsim
UUacjbmPJm0l6wKQZJeR7C3zq8zoxmjMdAr4CHng3CnfvCrcixkeqOJaLQP9YsN8ldp+ijqxYtPH
YT3yveMdEE/e8YeckITVNJAopBCsx+jyM1jXcV4VwCBa9N8VbrFB0kITftvcO9vU2dZF79eGXGeW
a7AROHce5XgwT6l7oOK5RQZjZXvv3Aktvqf9i5xB+SUxVNxK8b1qAKuSibTzyKhEDAeLJ8guMURj
C/wTs1knP/ILYg7kiCsfEeETayc2Xd4TK9B44lPpga6ULNwX3reRXLgr4fCCm8Ng/Ld/PKtNJK4Z
8cbjqs7LuNJ5owBZBimCVATrs7axenNdBmwo651Vb6Xb7+Rfudwh+s9sBaBVPikczech4Pb2HEvh
t4GK4vHqMvCNgUJgdI2WZS2NbdY64bMG+5hS81BAeOKm/zNdDN/YSRYHCRNQ4LJS02TNCrhU0sP6
GU3+oz0Bzsge+ULFA/nNJuhgGNltFtrqmTzBcupFj9jTEqNQDipGJcXCpLBAWD1uBXdgTOxnLz9Z
WunnlOdmDGqtmcc5VA9RvPPw5KbyqjOWQ84TDjmjk5VyBLi1HI8EO9WpVB04zK1tXLhOU1h/SM4/
0uljbdGUkPP3302z7ingIuZEaYTiprJLoi/MZz8p2zSv/bpqV01B1xhceATqTs/3JRgA5ZX3Scjh
0kk9op8HHPsawySV3qisboISnfyL/piO6YbVCPD5+VRuOt24tBMJfPUuVl9OLApSWNHHMcivLXp2
HkFp27mHPPz0wm2IlWtJzeQm8eTzwnBOOamhu6mHZVexnJbyWhIjEBxM+bSzmk/LoK9V/f1vNf57
S1SZrh6hHzZAvi4dT11y4e4DdTgrDFNpLW8nNkfCPEm8UjuV6IiPIFe02r+NhLzDI7bLCa6ULqMA
9Fr3w2r/XtDgmiTLC8ZBPkOv3LWKuU/tR8ATbf1uWWhvnqvCXP9+RU7KSNgUc5yXZNhETJImAiow
P2HobeTOpvZPotvnCvuE8eN+elKwm1+r6ZFYT/IKJgIzBcY8hXJQS/eo19SvFfepWzyfrXRBbMhV
k8PF+UxxjdL+lwvM4VTV5ARreqfYL0p1rVhZe9kSrl164BxB54LQR8yVVqc3OJeluMtT93pJGyL6
U3L35UtxB3qn+4GJ3jxDglcM73xnWtDoRicj1HcY6gxTYIbGX46f1qd0hqFiYyW0xQa6HfzR9D9J
X/oWKFH5TMMonoy2/pNU6oPB/lX5UVX1Uw4khaGMp4wiR6GEZ6W2v2hkgb6cJgzlkLs4duXV7tqn
VHl2xobhlfatGe0XDmo+4ZrjV5WGre4xgIRKImdS/CQEE7ZpWYl76Kihm1IAIHPkhEmkUatXCYrE
shCGyFPzEnZkHaa2LuSmTr0CY6Hfd1G/ykrtjfbU46hfkFdbDcRtbR1sjeLGvgcUjdpc++ZotOCF
1CyXu9ntEzy6iRhbCU5vzPsr5uX3WVQijhOU33cqDpTR0ze4OFupnFVO4TNIfY1Pm/U3Ywg3E9Vi
FNV+bxB3uJ7f4sIAvmjuW/R+xfS1DFb5z/JwN7jTo8uSfyKXv45Cc5ePM/hR4HrOq9MtDARjLeT6
Bpb3b3Dim06PldwEaGalT+sM2aI6oSRSpTuDMDjSx7vEwA7l6tCwIEnL6ewgotcpyNc62YkzcTlM
hJVaX5/ls7r5w+r/iAlQQ2uXDB/l/CQOxcKZNkr4xsPqHRk9YTS/JZGHuI6s//Rkfkuxx3B+6eNF
bYor0LbXghoKaY3v1cGhF0iDFt1n1fhkjTh/PBE+qxbQINFh19CmSgD8iQsPzXYXVM+AhiTq5ltx
pexw4j22KhN8ep4ZvJCUwPu9mEy0rO5LeZzcP4zfveHn4/LN6suVfDj/JKPoH9f6ic9SnXIXWOGF
R2gHtVhp8H0IfybiaitUTyYWvZqi85gPtIlMh9qxfD2V3ktO0iGJ/VyiNqwD04QYSpSPhdGm+SAm
mo/nT78mhMPxaxDZVm9Z11BYYsP+Rcx0/Y89MXh3+epdxqSOmooRa1dBiDWfz1EW4LQU6ha6RLhG
3H3LiiQSls/EJwHdz4mWEd9Dy45KKapBSreRMwZB4IlGuiyYwihLfuCwM7KqxK4/ObSyd/Rn5s/A
5pQyiu3/lkHM7dSW+ygs/tQNrPPqWdAw2FQsdV6WW3kRjj/we4Lr0LxJ9pU63S5RvwOKDAhLra0E
z6/oRIh0Kqpsm3b3IPrGXUqewtlWyUYxcyQDhEVl+sVBD1kPouq+pyJfyLuy7cX0QWvvYcyrPe/L
2Af6kHP5SjBUpF/sWFBRnGvyPzFv0GKp8r1i6i8dI58rIIrQ+NZBZe1LWBm8bMI/kufijAEi/Gmr
+SV3y4tVFL4GxHjqOeDeVV5Vs4NN3H40tucDISymxp88jBMGZqFM36vpeSYvZzVqHCe1hH1FuoIl
oljyLRaZxf0N5jIOHPXs3wc1V7Opbz08PLsp39nayn5SiezJXyVYYvYqbtfdSHwdUy0Us0bPI6JN
rJIjgZaN4TlJ4PG7/uq1UCEEF09mf+9tqj+6faj04S8I8ZDKbu2ny9iDIKxLkMf9g6snX2oOeD/L
jwsFFmsGtNpBhonI8qpae9ey9Ojp1RpaxhpCOhArdTZXoc48pF7wAgAK6pgym0oZV0hW16RzZNSX
Ge5bu6HboPZPaHxdhwmetFEo5ILWQ2JCkGDi0gsXem9GwKvmqmCWLXF/Bv/KwrBHgBCtXP0qivql
KWjCq6VLb8aiIkQgA/2sxS5UAHNiM/IBF+9BFd5nt9p0c3k2Ou5dxAzsfVzMTLaOcyT+6+awpNFf
sy8VH/CYeWpVGt2dh6lHk/grGvOHJZ5ADXbwd5zIvceVCKiC9wbiqWiwt6icRoH6oQQcSaRFTb8D
ffIEKeUvejeCZfMcPy6t4UGnQLiWEcv7JW7/Mi2lRW5P65+qjBK7RRknqzzE1Scag+ihBKvQDeaT
S9dpnQ4LhSOAC6vG1Alv8sGBSWLt+yW4L7H705jjrYb4ADomf7faZToyWozSU3ALCuZlOovxr4Bw
vM2L8D1iSAptfzhf1kQ0rNrIKU/08vQAughl7iOgO40isH7q5+LIVESIVH3wYc05gGGzn9ZJBjLV
blTLN+floww0UuusWfd1CKhfhRajzMwkjxybdx+T+Tzq81PsTK9qPZHQJNExsgwQckEJpa5s3suA
Sv1kWEfdpchXhfXDMNf9KQ/CCvoL3b19rHTOQxoVRzcOk90EYh9k3AJ1QrNjLGACO0qdXDICuP0U
7ePVrFfMxVKCt9yF4xRW4T87w3gZI/PzpB1Wm3T00tiir8q4p75Jr3GsxJtqSa/uqL52vLdVeQ+6
OYC1qEv3NrfhvaAyclXM4pkS8qGfm8MIfnNr9ePRRLjDpC2ycS3zoNXTVYWodqWcqvsdr7Ie7Xlr
dtgSygpMeSybh7qzJZofwydogctxmbX53FiU9LTSjZgN3ldwKQI2eoEv0MbNap5Kg0S0A5M+h7bv
Rc54ZvBycdKhRW5ofIQUWer6pLYenbJ2bIiGNG2bhwMj1Pv6U4mrb/oQXF7deYnNgRJKiuE2vPJH
W/D9K23Ww40WDMFfhF3djRo7abfS0BP7FNXqPzxqtR2YO0OXoMnb3dAU4WnOaSLBfzSjLcIrORqE
Lt1dxzauXpmoh5j9OAS2Y2y5qKZUuZF3ysb4SemwIsAxabtpmzoAodfbZ3Qn7QtDro1D57X7ujOP
gePtVaq6ZZ5d54LACijQUdXBL9Kq2Rp9362pL31VCXA2gIO2psDcwtmg2Npy6CgC0z5J77oFrtY1
G4uyrLudDCY1AEiBOeUM3GMLs5EU3jk16EUntB26VCV0A6LhT8GYPOtAare1lj8jggoMuSj2rgph
LAs/yrp1VnGaPuUp/jnosfepPhu7llvXWPn7ULXZioIEEM22QOybxL+Ca5u780M/OFR6AGBHNZDe
xSJEtvqHWUsebMW0Vgk1zRQFvCIh9Q+i4ZxF9r8YRqVJU8AkKp8n52mxFd/t6os9wPwLAYkAy7Qo
BJb9lRJKQoO+Lgw4hg28QXBf4PkoHm3ozz/Wsf3KOLAHKx42Vou50sczpVRCDWqV8L7dPPHTytom
pcs1TdWLPWtgrOfpkk8TCIMAv0rz9CBP0tAQcYbgagKv57CsmzF+LU0VQGsy3YVpG+r0zUZrz2L9
QaIDHBDWU51KZe149WcPFUDXgQ2U+U2PFwUejwoiOQwfOrt9SNNst3hm6oclRT0jRvfWDarUNwV1
X3iHZokgqOsnSq43mBC+u2SoRJn/rMETmphKZ7vIHnR1DDZlmtiAzRjOUTkKMfVobfRSB6zfXyHh
bXv6WBUpIsWUEF6t9Q48/qqPJYzmPHqLE/epqSMYvtRh9sS/l9RlkiOKibtgyrZmNvsa62cWzePs
5vdSi49t4jyhGKrwDzx6+Hr5pTB2iMJEvkU8Y/DVwiDRpaWjacEWZ7W1nApUJUVaIAUDcCt9tO95
rL0j0OJsnIxhj3VkedvOAPEB+wq9Ni/NV66R/0Nv566rNbKrgwrNz6Yor9jrUKne40J7H1T7K0O/
a4Mqzt+WBkM1tts2X97rSrl1qfZmNFQ13aLbAyoBHtuTUpXONRs7SlCgND1KY8gmQfrVewiQ+dZQ
uKGz9jWkHS4pAEuQ2+eESYPod7zpSLnbRva2KAVNPCV8Cob55NRDKAk9TQF7Ih+paVIbnXFloOeZ
1uorjuOrdrJwo84p7CZr+AamvQ3GiNOkvIxZAtSMKGKIDCajlnVEyArkNl7sZ20az5oBB9sOukct
0j7Vpb4YZnoJGnTlhqrs1ws1hqF1H53CfRuUqUV6m1NtZe2wnxbGIGbAoDUr3mWx855MxkJTDhoQ
kybRv53MD6Ns91bcrUE0aiszT5/Tij561xTqvp0EP5h4kd+TJvRx8WkHGnJa8D/QuH0YLMIIMzN7
QOzTntHPTxMzzFZ62dqrXEFxztRHKHv06VuwooqnUaMOH3U3eHD0+RVn/VynzqlAzWplWsuNQark
rU3yQgcrXLPOwjliAXKuPGFOMSEC1Xr6pUc9RDMWv9WoQcPhzNTk0Y26oyUBIrNBYPB2JYWK1n7S
C+/oOssn2PZ0XU1tu3Iq0pAhUo9ulN1VDEzD3FTwsJcpWc61635PBiXLmGEFoaYcwMW0Z+RvD101
pczWDF/6bnydSy33E9RxgICNHEzVXNVDcqQHi0aGsgdoENMoNTbODK7cmSrgITUhfOqTIK0zOEYr
GKPnyXLudV6AW1jGEZlAauARZlydSUv0fkvcfmgAjytD9d6PlT92JCo9hO5mWGhwae12sZ2feiQC
1VQ4RloXP+Z1dY5Vg8JloVxKAx56rSJGSFelS8DZOHOyrC293liJ85pTuRy6+lCPwQ3JgRj2IpHc
wDcphfaY0ioye20Na6da51RGIDYGIO2wco3xqPNFPsRW9toJ/NkC1hcNzgt87J1XTPOmV2EmwMGC
AZw/glA5V3bzit3YQxvxQXYi/6j4jkbhSEuO+aQX6z5tSN3KY4AeA/oQtCbUasNEGT9K22theV+F
M315dQWgnksKwOy6pO5LEyUUSqgFZPauqhyAf4U/8/+VUl8vXf2oJJDelCakOqn7hQbASjH2sVM/
ZgMscSshZkWGsjW1k2KVuw4YNmT9x2imvCP2vICD00pAKnfU4WTPGaGfPatvbjr/pLP7GFXjkVH1
D5Ze7WoS1LCxXjXmK6Tu8Fhm4zlYpufW5c+pdza9geM9juUmWJpLPDX7jm75xiwc+ovxdHLt5MDB
/M6t1C+S8do4+lHJhqcafBFaN5t61Am/CIG3CQNXV2FQ0JHJt5HqHhmg+kW9glmNnN1BDWltY1mI
3FEGg4GLAmxdA5IB5peCrweRugFVdqD5+S0bogNfdPVYX8Fxhk48ZYDGxw/XaG+WMWy58WdPzwKA
HO5pUVQ6CZ1vaTUwjfBEN5YYnp5MbDiAitybAWuSUJqGhXYyovQKdHsXJcF1oLqtatW300+XggB8
KtSIyEJ57zTnyFRmdANALjCP9diO0UkbHUpE3kH+cuidiQJPtKsoWsA42y5WuHUA0zdMGphDyA1l
xdYZRzl0WuI81NG8ZcjhJXf1Dw06xdwy9pTFyukGrzJuYB3ZYKaK6WCM+dk0Jx9N8ZNJzVLvggN4
9AielfenmcHsU0dJEFaDfrZyU6SMHCrFi3bUCTOc2jpSFHihlI9F0kBsRnu1YtRsaj1Plv6YAJiF
pQPBjs7vIBV9SoJZ1rwYWb4VAaTORq+c0mGBNR0AOlCLbdJ+yyBcWoPQZYXZTrHBIgRBFdDXu1en
Mnexjvets3C1aNANSSS7iYlqGVg7IN175H7Bgsx78SwuaoBBAI5IHanOYDv4jixNP5xaP+hE6g6u
X0elrontJwgOA7n29BM73nFw7HbLdN99DxVzaiIC3PSYqe1jBtLKG0ph41NL0PIrAhOw7KieNuOB
8Pk0u7avupy7uoWzXGg7MtyNfK+mSQ4dnSayMxiRw9HtIGTY8drojV1t1wwcLeFhefFe76Onjqmq
sM7oqxrBoUqERJ/1jW9y1ZmnOQDS8bbI71F+UmkgoKIwBMqmFeBrlJNvuh2TZiG1TEW41diRmZ1x
4JfoRfZc9OUBevqLWJCaC9YbNHNZ5XoOz07LqDj4QxNTziwKd0sWP81UKJmFukOV8QONzHGljsV1
gNUdoALfkCRqbrUWvb22AnBDSdaZR98kO8/QtpZjIrdlHIi29B6F64C7q9IkoYeruzCgPR1PG47n
tnJhSxWE1w4lEp0vFLHYlFB1VQfWvbLnw9x1r4hdWCb0XrFznbFcbUyoPITTSC80OyCEc17K6DXu
UMdJsheX8NcFFIiA1XpyYko4zXtd43LcOQDbYRlQTBCQoFhNccqAWwlteEI3gV3LlWxERc6IVy6S
m4xtnnED7L+FBggE0+FnajSZIc64zLhvxBG+0A7yZVm8fvGzaLmRVxwjs7CPvWWCisFTcJVfDfLw
ocpeKinQz+BZyU6iXn2rwBTFFNlVh+Zvr+Q3Mti3bGF9MMtjyYtY1l8l11Zq35wyK1CxYQlDsxUC
puHeMOESACLLACA6qRuKMaDGFajTkfkC2XlAtqXcRrm97VGJWOAgsDsqo9z7tZiEBZPlwDtPhuZS
l8oeIjuqFWwTJItiq6FIgY6DBQfIZoss7RxyAlvdONWWTQLPAxsmo0qtFtmAeTx3rKTaElUtL6EX
3Qc4kmNWni36T/ry1pINBuituMlHoTbrENJq98PthrKgu40PFy5CBAu8INI2iFkdaVEPhqQ6gA+o
hncTwbZtbdtIO7hG/zG58SmBcyu6Ee5yt0GgdObfwJ6Pzph9GR1tzHm2j5PZvXXZcgTbV4J8s1/E
TJZTB/lEA5synXVkV8ma0ecAyVlbp4QQiLkKG3EjU/Ve9tqfKQhW9hhDYAKq2fSOb3BYo+hJnfSj
RXbkYk0AnTx0ZDG9FAK7rRk2xw6Z+R7QtNnET6OdP6Qgv+0coA3ABwws711miEfYxsNUwd8s+4vN
h432m4d1rHpaWASwsnV5MF06DwWJiZ7LfGxQT28VAomhOkoZsSXTkp9kPU+OHu/jTH9gAAP9hqvR
/ZSlvokrb1t5sR8Bz16S9FbEPLhRHjT9XcIIGO0St8Lirl6mWD0j5bQmoKat8BlDLmFixjDfOrCk
7FnLsjjj4MvWlMlIA7jf9H3zRwwotPxN2H6I+ZS/TtESa9HKGnFQ4sjT/s64uD/G3PxjeA6tASLn
dUplTRPeKQEeFW3aSbqOWtRonnqtIiSanros/lzQj1xa98mIkqc4z/ey0qkL2Jdyaw1TGVYIQJ7B
5yUSQiuIaZcJgGhYUk7HbjQDaFwuPAjU3ZQkYGUUtEfS3aIsd2wLLe0U+EhnvzEMDbtyFd82Ib4P
I2pbW/VL1Rjvhgu5ArUctZ59RCg2eQuCLAw384joiKv5pgJw59JN2cnsGeE8VXuTDnMIBCzo8/vQ
tA8LFziZhy0SXacZZ96QXYVx+eQ5/DlHw3XKt1NiHu3lZdQ+qe6t+eGZDO7ocz+r5j2tjpZt0UPQ
COWh0INXD71Zd/SmtRdAW9RzTxj5JzuE25Ate/q3R6Z2kOJQYXaIDac5OmpucHaZKLSSlFRrvKPp
9QMNybc4QMKs1QBsSGE+xRyGb2kNPL5sdgsjx1sPAZUg9eXaF7FxMaAeyu5XDnJF8y1bQnwgETc0
YQXwYVoEWyKtQ0rIaeAQbDyRbLapzRQ6floapLqgg6xTRvkj428MsugIMYmQ2te0yA37TubkqsUT
BnzwDfPeMVpprMpNDpovJF6ol2xlRXfWBR+Co2WuNMIV0gVixtxAgwEsz17cYcszzkKspyHA2Ytd
BIOG9lnD/MUcWs6iyZcHbXQPet4Y+MOAWpXBhRqTS+wxg4NHjYLRhx8o5wRZGZJIiF3MuPGzDn4v
VPvOI5mqKZphPtkmg18x4nu9NLc2UXZiZj0+PCPmW6LokqG8J2vTU9Dj9Va59yP7Jk63cOZHTXPB
zFlbeWUv57VRX2PjJUryKE5FRGNIVgDTD1c8PX8j28eP1E33Y3DXBKzBS6soHvTm36EXrl72PLCH
9mKA81JQVqOnoEMMNmMfFd11nkA91veyMWPW8CoMfbLXxENovDi47MOQBBspP4ob7zHmv2Ns7b8V
ksY4l2M9dyuX4ZRa+TJ7zm+bBhIUxq5a4vU8T2uXDCzpbhLkBQAzCdErOhzZ+J0Buwv/dQPJYv7W
Yd0qQn+54kBZJu1T8rF2iNGYnP0ck9EwzKfm3ezKvIHtikx6EVEIurfa6LQrAoQf5JpEFAKnPvM9
L7oiUAxmR+YYUw7leHAAJX6LRpMM4MucAEvwgYpXb3tWqFyMtZwU0zpH9PIkxGmB9zFUlM5YikpJ
vP6NvmqAPSUlCKg/y5vtfpZUNilVQnU3YQS/8uruIkxnIR+8ByUZO3vONF6Fsp42PwwFwoPcdzc1
96ZVbTLvp6fcqFv33v1uy/I3ljJxnoP7jYcr+HTLCHyTYuivWFI537U02eTojulEYyOR69x8UYPa
Gkm4QUN2Oxr0d6r0pGSw+9tw2so3hy4SHt1FltugtM7XtT2J0eDthvnIOTZMd2dk9NytbqdwUZCI
3EmALyGs5g2HFmOKlDTWP5b7terot3kRORwnFLwDLmephr8ZKhFyQIsaaHW9lxPeM3uvZXcRolpP
iRQZf7JBuS1yLxWbUh/KiFSERqJKtVMA63c7fjPCx7OYXhrvmmBOaNoiIVPNT4qSfErA2bgwdsvi
GJvUHBTaMaFxTAmC6INvGjSfVJC0Ku6DYxlC1kCYYo2pLpD4C4sBMQb9JJYp7+/sdkHiTaLpM3HX
F78h0fOyWIDyutduVP2SVFp2tXD29Dy7bD5Fzks1oQqVq/B9xnUXU7FvoHIru7oJ7y4czTBODtoc
iP4XdirPhz+m3e0s91NylVy8Z6bispVN1dA2pmsjOUNl5826wwG6RQPYwL6UJH0OhNoIVZqxyoU0
8Gs9DLr9ow4py6n20DyfMjISeWpG04l6/Eqvl31NKGEpPSvj7ckskQbP3xTjptvNuVVow9eGHxXM
i+LXZMdspDDU6Atc/M0lqshSEmTWxTaXHb3TEHkhMbIZIVMDVFB+Q0o8RehttcLZiim1zu7YrnUm
plpE1OIvSHuvdFt7jGoB5WGGIvxrsd3phreTWxmA9PMIi5Pa/tvQshVHYKXzuQ+2crAwA4X9A9dy
naDA7Er6aM332EXDgMjB8PKb7HlvluuK0L1AWFBjlA7SYZJOlsIIhez3EHlNv1boa8qJRHBn1Y7p
N3pFuxQzWlT5oS2nHUOL1mI+oW7FXJUczqqYSBXBbDlj8j3NdMA5pbbj9/kRG9+yEEulbULYEKX9
YhDOxlVKQAOMpvuRogT3dyKWF1ONimGpJQcbUI9YEU5eyKbS1dbCV1zYymIfBvsrogDDo/1+HzEK
U15+0+OFyB2y7brXPgmbQgRuaCWsOE66BfUL4aGCFO0si5JFv9/OOkB89CXELAIQ1L354KG4Je5C
vp4LX/bfEmDn0KNpC/weH5S7N/LCEw04u+43HkUus79KyBCWr1BVCWyvFQm8+D4lhL4gq49Fl10l
rJfEtEvLHcYFn8T/4EDp1KSIKAEKDviU/3d/YomZYu9mSAHw4qh6r2OYMrY+btEUFiuoj38bTnCq
PQaZd5OQjs+THHYgrixBKuGpeKgSWPIMhlZcgfhZeWy5LfhVfLgcqXJRd7iaAkpGmqq7iiula28D
ZhHbLY5VjicXw1ggHWF1UKoBkjSuVSAucjFdNAvFas78f0YU/rbwgxZlkwolFYBvVH89gqw8/RIX
g72RJL8FMyA3KyrpWWmPiNi/LHTuxadxpsXZSlAkkTCVGN+M3uWb5GywuwvRhEOoyeMhYrLG8jjk
RRIjE8Nw7CRG4UTxepodbcB08K5SDtBJT+RLQvZ4JKNyuC6smWvOW1s1LxDb3wZ0d6OhP7S1cpiQ
m9CcP2SPzoojRF4SA/9fNH9KFyb1Ks/BCGUaeA1gvpVCoRKxRhBdX2GdAS1Z/JLGfcs81VUKSZXz
hHMZxXt66rphuVodVGvY/VBz9NZerb44Vn/yWLfIVn1mda4t5ANhjcGZh8iwFOy7h0pncfKM6DeP
IKemCz/6DuvP+C4PnQEGImCOpwGor/FlOHwJ+Y5G63MmanftYQtQCXs53AS2q3nprhhUXy5LxpFP
9OzNCMF5sLyTYLLSOzKpD71aAj3NlZNEhUb4ugzxJWxDXP60txrnmBiQv9lYuYESzjgBDgFIgFej
OEXMQT4NtM0+6Lhys7gRUdOmJbzpnsrKPskF4YoWdf+bPUhyoynAp+raxxgZfbrrsFQOIRLHwogj
RkmQWBPRjvRCg8BcD5TAKRhBn6Rbav0AT5QESIKpOP8pdFD6urOb2PVSIKFMPMMmoCApt7qNk51j
lBt3sZ44RHJnOVLQUHYoTVwk0TC7nWrdmwYgDV0vNYKLE4cLVDFk1yy1Pg1ltYY6vZ3A5DTca+RA
6VgQCxeFfovAh45Osy9r44x+EGiFFuxBMXMFm7042tyK0epLdrOCBDPV4biltNUa01p1pIsDgwz/
4lr2Y4sjCAPnRk1HoGnVuh+6c5lmD3Ub3ySmsz331KsGIkj2tUK+dvSq90lvHptZobQa38h63iPu
g9tqJ7tWXmwgbpIAyyo4RvfJ5I1dmxD51XN6VQBXGdW31zlvXQVP3h7rT2rNznrQGL6Z2o3lR5UW
bgqUZJoGl27aLSDH/mal2QnA40obR2qSxrkY2zOHl3EoHZm9yrC7kfEkxtlJ4yPOcAmQD+0pU8sZ
kFakR8VbDqyOLI/kaQxd3GRJ/Jb2NcmfckYqC9U4ZQ/T+aiW4W/6LoHvTKIqkT53hiFAxzBSKSEh
3A0BbuM4DJaLmYBkWn/62XsuG9jsdLcQintNATZL3t7Oy6Evve82w6eZM7qmQaKv7MFCatWFGh4U
Kkwbao+FyzBhdfk2iB31gkHRpIniEiFEHLTBOko8kFBTa6nFKRwYi5AUEtsNrRg+aSIXpHy11CAu
YL5h4ujr+OQ6RwVdGXngLpr/aZn+zBu8MwcbSGiTPXWad0TJwPwNNmUJEFXgyN41L94xk4CCSW0R
38xbZ+ZqcGkKmpgSwPQ0rN0cGZmppSWEd4EthpwS34tzATsG3o1dkCgC7DNSVJsRkw+o+ebpxQ63
kgMH66lXTIYLIhxdR8gGgriN/ugSGqSA7wdpFvyPp/PajhtLmvUTYS14c0tWkSx6I5KSbrBEsRve
ezz9/0VNn3MznKZYKGBj7zSRkZE/jO0l+M9PDVb01lBP4EjD11N2iISOOgPC7JkIoCFP5jvljxRD
cR+C/eSVEUC4hvbGDVLWU3bEdJszV1HJa2vdEg5wFVg9gBYkt3ANdRFuIjAo4pkUIaeXhS4aAEyC
uRbkrngdgCj4ijr/NlBINOoaQHg4EFHI8Cu44oqNTyMJJ70gBcFAEwKfG050c9g0I0gOUyNnRM8u
ZckaXF0uk2eIuvoeQEsgxTmcxjjSMfFg7+iSw2WMWU/x82bK1ik9hNRUvBHmqPHBI6rYACn6N1So
SzLyBZsdI9LRJjHiacPl2MV/4yZEvQRSyDVK+wV/12TvzXjqMYb5cq+3JQgWFx/tPxXD4F/iof9k
3bm+Hkivmoykzb9heGuVIQSW2hm4yWZdLkVwYMGz+G7cC9z7+kNuQ69Cf8yn9fLYImZCfRMBBmlR
kaC2FjyH7zJ6tEhP2m47kMMftPD8QUbWvFB8ntQuQkhqWT9YIey2MImxeWHn9Hy74hquj6/W/8Kq
n8EGlfJX0x+uwi8tyNfBdCtYip3AW1Kyogx0wSXL27rcG36T/nyY3ZAXWVYoO+gqKshO8WfIo1x4
4EwWYbgCEBsWD//UZe/nUkjFk7IdeoHqDFpnLjcw67NV9LeQFH0iDX47I55Lj8NGCQNQynWS37b/
kJFukUCfrHi6o7HoF3FTSdy0bB4RAAtCkuSad0QNImvIYQpsaHROyOJcVLBRFTkwdO9yrL1HLeYU
7vSiMPaRoA7pDcuzj4tX/TACkwIiNZHiyifTzfvuWgaHNaNLBGoi4hXNu0rJWUx+6gLPtWz37Lja
4RPMyhdZF8WNObs9wywwEuYtR4eE5VQALS9JxwF730tOddyc+hUldoS+LEEmPLlb1xeGQSGyfjkH
meg+Lne+v58GRtgpjSjL9SExmeuNBMcny0qb2i0Tzek3PKiqPfnRz3KOTlVo0VslOJutRJ3PqtAY
gbyKsx6cZ26uCEt1JLJPyIP438qfH+ic6NNAbUF8lPvkpgXQ0C3EX4pPYtfurYujQWIENrxPd+NA
72AI7Hnlk+KvS/gWdyAfFOCzsvwccvJbD4/O5lYhyF/DJ+U/rIKCgjat788oHDSdem9fCMiPjDNV
Vpc5lJmSSo0YPkCYt3T3mYsaG4Uk8Jslu84COAeef1mm4aXugP3APCQa3okIaabJIf1Yk8rz71By
7T559ekKNSd0gcMn331si1cuVLsuYFl5tcR/J4p2KG4efQxc4tuPDcXfdDbuV5i2yNZRFI4Ofhbr
WMw+1aNg/NUsQMQYsyprb5H6+anv9amni+FpPJhFcoA1TR80/ZuUDnmhgsyiAVCJagNnglOq5MF3
7bc1QOBm6FtUPjYmJBQ7eut/u245gbRdtC6R2v5poyVR+u6Bd25YmBMOV0fG0FtY1+B1RI2V9uo3
zG6/IRPRRw97j6AuxIrZjK6z9os7n6yT3bwLewym/WzLCdp5946N7IqRYdXQKSaS5w1b++dIQQtR
IKWKyNZcCmIhksFWZLQHpQRD6rBR3j+QbgsvZd/Qvn0jiF22fIDcoSvyOtXrwuE24g5N2hEAnrj/
bshfC7IadBLkFuBOXM/WSR8YVFkBs+eDMhbzAsjhvpDtgEi5Okna1YutvK6kD2w0gnMIEsbuYxbL
XD5kwXsybLdKllbCVT8y/p3j5E6Be+TMNx2GNrD/0viUZ9GtWTlfqAcdiDsA5Q16yrIDQ/F0eZEG
e2BEd6XhGd09lYkVuGwgj1kan8QTKaLsts39W4duzBmMEKV45L6YLBlACyq6CyU8KtioECPDJIiz
W2kGQ1OJee8g7y/OBEJr/6Ez5wAQqWMcRc45nUuQ6Nf2XqSbbD/mCF/v1o/dfZmR9JaB8HPv3wqq
8Tr2VBiRk6ZxOAFnjLw3N88QrmFQR5ERw78nHA2YxwhAQU6kbGD9gOAMdfwJYuxBRwn7j0QZmY3S
UXATWSrHIAXWfsJyTrFaT4LJPcjPL9a7RWEkZYmVpqoCxd9PGAWBIWFGr+tDXjFGMKYFlyXjH/9n
bjB1epoNtFfIBxtWIC1eStm/4Did+f+FO9wRO45Rr3KL2Bj+Vpu3Xu6V9c19RyQK74O4hE0h/6Ik
U2tM5JECShfNF8kjjrHtkSyAW8lpJdag6euM+AhkwBBwW9wc2clinZBZuRZkwfd53j12dUj+VQWz
CZKTRSLPXw3rqZtRD89fTVoFejOW2UybD52j7IWUeqI5h8oLRUfdOQc9Z5cAcZFE0FDaK83m38S6
4ZtjCAE9dNBEk5VpBkYRqvgSoA1SgdNJZ+QYg0gWUzm8B2zsrIDfbX8Xmj9BHbETqsL39GasIdr8
OPalOrQNoYdF5ooyRfzWJCj2sdwK2ZMdv6JVVS6u/DifQ7rG8zs+qWNRJq1Ww0Utl3/UeROMzt//
9wMXZdE3t1nltR0zVYBNxdqzqGCJrJiwDB2Wubyl59HxAGebI5mnzAMXIWcZLOe4b9//2wum9bkA
veGOVO3USVNXivdytiZsI1lMk6PEVTnzOs4+e9yNx0uMLHc87rbO0ZHldxb9olu+2qhBv+XDaUm6
+Wd+qX0u5pcP8DfTawo4w73wD8RFS+jfdM3wqEPHb/h9lD3zKofmOSJns0nLEdu+bIrzaw2K4gBe
zs3T/hk1Xxapt0JjlZHJegkpCdBSEEnWhFVEUIC0BgzCQAjiraNMMOzsbyAKoupzsZEqzfZSOf/u
lEWAAJAJtz7XWK+Ie6jWXL5QwK8ifaQ+bbZgkVnXMAyvxK0SY4IrE7hA9QIDTWCHsk34OIHZihix
AMjMS4/aYgovu6k4LPYPblSAUU/RVqdot7Qa0xoAn+Frkg8OmuJCjqqCRa7OD8JYQuF++YqRUMK8
W9ZDSLi7g6x4GW1P2YsDdSfhHenOsiW+UtBIzXdR/sOLTDz7grE+rzmQWgI+JWMKLqEHpWE0+cBG
lcbXTJqWWtk1NyTXqSMPGYdt3obBQ8gMDGGua8iUDj6uADlpv/Srisqg0rycypwFvD6mw+3kn2tU
XEqcHFYlh56sgN28T+HZ6DVDeuDBaME4MOLuYmExdD+g4BumBP4mhBNAGu2/5IOXOiBWCP0P88a0
TcRTqImQ/px7nlYGJkCgupQVrqx/qpniKUEcpm8fXnz6CISOweG+4obpprlsp+RyAvznwqwru4rb
VNV3sku61r8LAumd2Rv+d1l4B2t92jADnClwLo6LjLlOpCw5iNvc0z2d9/IeHMWFQqPWjt7rIqfJ
g5pJyS6LPimXJxShJiqiAbGMqqAcUSSJ4Qzx/+5HDKJX9KcsQf6AVqhzGN2dMTHXmyGzbZcFAbGg
dYV2FeX2BJoNjCw9ar4W//L/BB/iJ6oS1cTpA+BWdn/0qOBXBfOq8MYk55hd23JhapMd1B8M/AWn
m855G3veRX6D8dQK3jxwKEAGbV3tJkEwvIJ9Aujp/SODTm5K+rE80OGK8m5Kays2XySSYrQP+0od
lMpv7/+R/+seefWYkbj6EwWO0EuMDXrFwFH+zbk+KdQcSEhbX4HHhPMUEC8zbo5ICuFFWBabYIgP
n90VVJHzvuB8dIDZdZC9JjPyGOQv7Bl+KC2lNnpceScYfneqfylIAD/S45GfqYgO0aDyd1TWCJF2
pEhBJThnikOI9i98SGdxY17rKVm3Lf0w2gWNRcRFqITJ7XllSv2jPK3phw4VG0m8ypITUYM1cYRS
cHKdAqp5YrsVI1VCQL6GqRt5SxY/HBTpmAAbrJIKnh3Zhlw6jpSRJ8wCO+NFZl49khu3GUdiD2gP
6Z/P1SxazsT3UCLWLNOdoCUOlerwnA4D2icNtGiNMT4Z4nz5t9gp6uw044If8wMboIViGahyKbJS
pswpBJjf63Pu0OMz9EXK0U1/Eyis/+RdsvdxtXoezLbOJ6GjXMn/j2//V/PW2VlWotpKyAsBbU/o
qrQ6KP8GIPs6++4OWT2j1oZ5qilh5ohIBc0/oOd8j84mFe4wvsVeq/ysdEyfWk1wXlgGwsD4O6wg
1W0CgpCUh1gAWHMj/iMqKxmhME1v8jP6BvaRqvo6v4i6ADJ2GHRpCo8HBE9v0u5RiZK853/R0Tn0
JLLrKFETJbBrznwU9gTHy1eFANON1T8XtovulTtWrIRplWEqMSz1kJyL/Cw29mslcxYAn5XuNVdQ
uYGXVWbdNUbEBwXWLhS9yrf9m2D62TORgeKddj7vxtls+UqlJnh3RUWELPpqI/BucBhMzIDiLOLT
3rZQxSoASbgpCToGsx+dDNc4+Wt+lSHDF8c1RJgBUb3euwqyB1E4+Aa8Lt0B9NlNfzimItfxw2SK
OcOZYpMOpOl6X+pniCBPdtE824FF/mY8BFBHiyCi7GKVr0mP7CX7fS/bi9qCNwWpujX397SZ/6ZI
TeazTc3LG365G4l8tCdMqTCeS7d/6tccLn58HaN/fQ6RBkhwOSBWO7Wv1YRviDEQkNkfoGS/qSiv
5U8r5y4LY5pSs6tiSP4CjaODClF/6LsrEKTqMC7Zk58Gt3XfPW1zf8MAhIeu9R/6ob8SRaocYjLr
NfmghPmRpMOrCuRjvd4tE52xfP8SOB+qRYwlqlTx8CMooz/KQJjDdcfUq7sw2u4TKQKgnNL3WIHY
E0d5cmjZnMZTM1aPeW/fs9nfEAJmDtWccLYd7Fhk/MkR/7rIJ/NljlPV+q6DfrxZR/hsGRKJBa7M
M1Ni5xT4IZwSamB2cau8cJyjP3h/svfqKNDFpdZfg52pVhCWO9W+0jpCXmICDmpUzGEp+ulOHIi4
694LwobUzSBNkwRnRncdWQlZI4ck8kO6crrmhQkAN44d3eEXxaJ1fIPYBGQp7CFRJV7rXUbsUtvd
72pYP9H0ySSkN2Taj8ZCPxvrLDecZrQZzu49/TTPZ7JsRwVjd+1/ZftSJ4S5gyYCHLZh9E5m0Zw8
xNP7MmK+YHtalvxuDaZ7H+LHRYdMLhDIbbkP75PlXXTDtxiUM8njuawC+WGABTBJR0qomZW7zw5F
u9n/VIxL77qYzdckr/Q5/0Y69mtzmXWSOExQrF8ocH+gwPnUJuiWlvivYbCfssWHx1neGlQSq3Rl
GkNo3aZwgBXZjBjMFG6LD+6Q77tKcTTCoF+AHxfcq9qqJcHFwP+mMTG/TveGTtTmdGb9LsQ8rofI
FONvMD8+q2DRyLmHPRkIgF2+j38GwyQJMocf9VilBxDKDxVE3QIteOLIlpbMoVvPNtqD9xh5+5dH
3KTMstjXq7PbJooL8uAIkqEcQ7VMgpPXkQRUBPvZ/acDwi73dmQO0aq5b59R7B7pPj2tewkpYP6Y
M9SwwWLN1bgU1ogztKLwWK2vBXyGzf4RDM89RpRdItsoDkrmN9f4EdlgjJyCoqkc71UDDelrEKQi
4n3q4jRbYkVKnCRhwmWF1nNrGSUth0IDntUmSWd2z4V+lgDNqnthxUeiZmyt2FTCD0nJnHx+VWyG
ESuLLzlGpW2e/xFn7fUAk0i20mqS5yYrfhI+hFWhxHoclkuXAkzOzST1n1Gb0FneiKhw4FyL+xcv
huoz8Z9Sbm6PT+NagqK7F7yCYVdwsFFX4CxuU/Yv11HUmfbDSaYazlQ6pD8w4X3S3GBZcSQQRhBa
kJMWctwATZn2+KXQL2JYDy2QiO/QRRS4KhmR42OPqMY99oimBGBiW/SiZ6VqgU8BUFECgYslxyB5
4LfcK298q//05r2GPoEjsFpS0/BnqprGdtVTdwslss+ayt+JDIPK4HRSrsLTZxy4lahA/jBWfM2C
Eh2dX1L7WmaEmdUHfNC+pgXSRmshjm/NKXoUkuRF6A4wpZRqBd/QLT/o8zeQvBHEzsnj9clKiXV0
nsDT/LKK5eRSqK8KaNbTyywVTushh65aU2/mLRT4foFi+EquahMY4ekI0ZBnVERCWFie5mj9S5fh
hcm/jlnzyn4EQt20e6eayYblvRci5kLxy6N+6tCbVQOqqV5tXPNGA2RdlVfrBkHsFxSa1N3D7Si/
pLyOckGPdRQTq0S0ibai57Wqbifzy+rCiwR5ZEH0HVAD7ZMfIyVvdoZQJIWBcZrCKqGNOX5UgOhK
6auk6AJ8H7wX9U8BSSpMq7ZiATVgS2CXJOEPkqaSt8lTsxMr/1sbCmIf+69tX2EfmT78duI8UhHt
GK0OOOI5ehlQOUJX24pBVP4opAWV6SHhER25bXrXr79VUyEZuBE9Vd6UT6t+xV1xSXmVkP290cFK
tNGHxYnl51sFPglC1VHcYYZ4YNC8WoIyVcm4TbCDKSBewsDrrNs8D7uPXKXN3v93pEIiHbluWM59
hrobsPQEnL8Q2pIZU/eC0wsvGpx7cp6zYEK+9V8uwVylvDYZjfMFaeHoF+1RBRypJPGPI21wO3q1
JtQ2KC/1kw1QFqFUSSKiXAKcaSCKa+kfVnoPri2rRuLGXZX22Zwog0WTSt6CrSMiQRnHR0X1JBFm
0xyT4B1UP8TrkY7zjmLMGa1iYJ+qovCeOIvD2D6AyaiOLywcdfY726ZfKIOZRa2bX43WN4m3Ul0I
s7oXUnRtfeBWZ0OxEMifv0ZF4zL39itBDIxKuAiQBQOqlQ0aSWBz9qDqCi5FAd4W70zvX9Qc3b4M
PZuaO6I9kAN+65g/OlALDgBUD0VROtDsdb3IM/EK9aHufEpVNOSCNfhl0EPObF91SrFZnbu8EvZz
w6wG7FfyOuEdKJ4IXxPJJnDDW+Zyp6jLiB+tTWTGdHeYl/62n6nR2UuDcFm93qczcp0wEAaceg/p
kIjZXq2bBWNnhgX1CugNG9plefXf06masXgQ/f1PbnuBGNx6/+yDdcUb5DFzDjI/uE3ezMCe6ssF
tJRjOx5MH3UNY3lQWcmCljFV86UiNS+tfptlexgc6yScZ6Svmyk64Zm+FEMfoVkj+eGhKdkznQLV
Xkhh62sVIY1SBfBu6DRaguI0UbPd+/5Nl9bKLtH0OHbAglM63nWW+asPwqfEpndjRBJqQltJpY4I
+HUpqTlNgfnde/BEB3AU1cgGRLbW7dssOgaA9nV2Ve3e380ttsPSNA8ZPL2xX16T0CRTcNGUDDrK
vXaC9ns/MA8mq7lekTBDdaCGbCMR2zPXqn6K2u1nXVEcdwN5FMJttw4RdZpPAnGaZkZ5aODsOC/T
kKAzhqIaE1Mhjj/YwfQhyLeNI2COpIuvE9jSlg3AGi/Or71wgR/hhqInuv1COuVlCvZv12h+NLuP
Nqhp3MgCz4xREOIDn+fKiekkrK08AZ5MkYZDnj7ym3u7RQi+i59mv/y2XPu+QBik3PbD4gx/Uf9A
PWUvIGBhmDj77vWcMdB7QjqFwdS/Wrcg8Mw9ejDs6qJiwjmsMWWQwkvMAGX78cWZt2tEhZgvqky3
hS+RBq929+V5pwprhJpm0/zFas9UqPkhTPvMIBIGaE5PYX2HgZM3BLe4Sijm9MQV4h3RUiVLiM1S
sUNEPhlFGZAYdi7m2VStUcDvsLSn2igpHlNd3l4QBmFoQIAb/orhFJCOb2wcXQCrpdtQDi04kUo3
21vHWjGSkNqW5uHdiP4fB1nYFOOk0dpU+VHAM4M0SWKwQvAxtR6yxdwIN7mQ4TWZfXuOkIrfiupE
B+Zks148+Nn2Bld6a9wG9lEkmw3VPMHnbe2fIbiiQSXK6ZkV35x0gjiVa9r9kuVqT5FMWgLdNYeZ
PL/mtIXg+hbQCNdGGWq/gdemWIK5EUQ+v1aDEwiGAluurz7gk7xxLx38d8waN7PxOdU4lFobUMYy
xnxEKsMQXmhJdoPxu0AXbUwlC7W8b/nz6SfF/hjdNL1Gv72V3x3W4lY4nS4WDbS7rAccDBJqAHI8
qSoVrBDmbYOl6WbwdJj7Br+QXzqDC/nwJ08pmEJs99ROaZqEtzRnd5C4H5wY7owjVCXuVgYvt9a7
a9N8imWiUxHIrH9mtsMjCTxBhdoCuNEVv11O47XMMF/LlKHjGBJFAu/6Ld3KHUVJGx2WOWAAKQ7B
ppVtC+obglN2zwIPS9/qgVVtVkvnzXCF6tttT6QdD8XHiOFeEThjQObR7r9LD67rmIz/JhNfq62A
p1BYrNjHB5VAiQhtojm3JdfAWBn3UlfCwOZpwphuWoGR76EGdqf+c26BtwNylbV5e2T58wgdmwpW
HdlSApfbZRgdYUCsvqgc7pEH9BCSvxgJuuJxkKEi7JfMqYhuKrJ0eDzoJBTGaYShTRMVNpp6jao6
dTjeiMJBpnIYAFdJbTLmU7a28z2SfqgtUw+iTtE5GW+C0D+JV5B31B8M4005gkuOqqrn2rYHhS+E
dCq7CAQky+d+rkXMkGVC5OhSX2Zm8S9vqr+bvYRnXtPCPP32xoBek/TomDSdN0wGAtcjsOjIGeIy
PImf0Pl/8GR4Id2JCkoBoTfTBy8Ba1giY0QZiKYVpmlC5h2W5dPdkCgZyptUmSnmjmFp19nIEvKg
kQOYExoFosDgCJCKq43e49593NePBRUZRXcuafwKJY4zbzJskLHJF2DAR5WQkDW/UCZR+ttRVXKl
KELgsCPUxRqIRBwyWqUQnro3+k5njUCRB1PZN7sp4N+yQIoolPOgxWZcC+SjkskWVxnKK72/FHP0
PWxq1fEZ+3UZk9REhGY+1I8JxgwIt0dIyg/+SzYGe9gA4efzdPJTuhMo15CyCBeU7IeIUH2BbyTk
SYP6raha6OVdfhPgqZZov4tmqHdw96rafzaD4Sc/ddXIG2E5ARMF4cErftuxS+vAF/nxRR58D+yP
KMJS5Gl+GyNgz1hj0rKcjhowtWdV9RG6XMkFR7KMjZG5fUX9OLvjZclWQJAkXX220Hkq4EJiZM4h
mJirnO4tf+EmLwtauI00hEFPiw/UWOgYmNMziL49sbhN8+mu609VGguwYrbtVJ5LOzMNtQHq4yDB
D3lsHAePHkOAOJ5qAcFZGEXqAZOGO3aCQoI6mnSyZReQuaE9MhcOm6MJQwKS1G/2+q06JnBO4FKV
XSEWE/fZDPTh1JeeUixQPQ/ZvoK5JLSbEfPcbUHzsFB/92f05kjP/jt8EPGlXptZqKF7y+1Cr5qF
LtP4rQJ7OT7xbzbhWz0wEbLLoFAFg9wgL5Qt1PbPXog2odZBnLSMIuk8z4g9QupHd7W99YFAjLTL
WH4Qsf84e+oM8cIQKUr/pmYz5+SiWOcqbVUwazmRglH5FnraUaF6l95cjao+9j6jGb9jqJB4RwJX
k/0LTw8CJJcaTMn1yPxGSAg2aVMR8eRACTAEtBaDI8HXK8a3/xGlWTWqgpODlmyW/ZOPqGclZ5KL
SlN5U14rWair9EnEKWJNKg/UEQCWeyBPbGvHsD0mkv8O9qslLT8I+GuNLYCtTrfIq0U1Q81EMlKl
mzwY5SmjXiFKIrNCjh30kskjP1sPQnHYCDxtzyStFDUfpZkCz+QN9Qy4L4IL1rRuaDThoGLdqAF5
jOJL4jt+P6lH2v/QHjpbvaoG3kPs+8NioeWBY7p08uC9H9EaQjQdBozqwzPHIaCIy7ho3q95xWeU
rLUkgmBADlcxWuea1+wVxb3f44ZXyFJ0DqA5Kk8qR0cYn0+ntbY+mHV2aQIspoIj6McMXuUPZmrF
8jyWCe9RIxabJwhFFLr/yD2BvTjlScI54i17kNar6S9cmgUPOFhIdk8E8Z53S+f5PcSo53VgBEdB
AwcDUHPXv4vtr2L7LYlDEb3lJGxE04agNo+L5WDtXvrEex/8hkQDkJ89ZvdwfmXBBK9sI/DLKFFs
Whw8OEZbuwkMRdcwwBDqIxxm3iy7ElLzowKNtXaeqI2NK9KD/nsNulJvKSkBCAFGnyUZ1+2oQyJ2
nKQjOi8FapPmCgee0C6uh1te/xX6HK85YR7fIAMgOifvR+tqIKUZMrYioO84aLo7Xrd4hrrRhQ7D
ah+fQjpaXbwUluxkD8ZHP89fWRbe6So+iUcHrVjbyN+cm4rwQ9tCDzku9skYmVKFXqk8WD2syK+h
cIrN1hLWtf8yjPvjThIjJZXEtO9h3TzqOuM6HPR7GQbZfwFdcnyAYukyP8Wr94rLBk8wzuKNIaHk
QNkKypM6PRT9UqdYz5PktQ57PT62wJAdigHZco+aNlgOwYiNSiieRvrOE92A8voJs9ol5IjucoO3
YsdnPRGIRTYxQySz8vjPlJl3OwO/CFfKyrgFRqY3yjpzBdeIAhpcx4Ctn1jVe7fTCNuqY7IgeJZ9
13tNUEVxOVEGYm5Zkd4pxczz5V9/aA4zJX8JVu/sWv9TW4Icg+RInawCwgi7bgNW3TaSp4ziiIcm
UDoxmp12jYQJ8ooxehSYp9b74TFTJAU+nT20bIYkONcE1W3FzryUSxYJwDbmJ5v2iMldFe0qeCQx
ovAT0ggxwOFzEGmfmIA1INLgXrTW38ruAJUANmnSPu1kjFTzpksf1gJ4x8i0Y2KQL2LbUamw4d2J
Kko9bYKEEBrbY8fTqik/nCkjetddVDKFFNY59QOX4zbT29FZ4Ul8JTAY1WghyYMIQcBqSkaesO1W
07xHJ/HXbOxPFrZDtIV5zpNT5CT/EBwI9BMk1BnuTdGmDDMck+GG0u5ftXeJ9sh7NaBq0ycM9yd4
dxvypqwsjEuvcukBgFtC/fGguhtokUplXvQrMbASWAhRrAQ/wh39dOr0V1rVz9OmiYz0x3AK68o5
oCIN3oCL5KGZgHBRze6LIAOiHXeJvzb8L9OWlruJ4zhNFKjDv2mLvaKTGu+uc61Qwdu6h3Dez2wG
bU5VDityLSwXWpFX8lza6xAKCrqnSzt+oyvmJGTRsGyUF5nRhZqU3VSgWbQuTgZC2M25UFIAWajj
c8ZOyvMpNl4ZP+OgEmuTqKRIFqxu/Jj1A51QoMfLvcxUmPVXTbmdxmCEnNY8DMy9Dhvzu1osOn+p
UYizq2u2KD8UOVRqmCPED6oru5RP9CeC7X3y3fPde/dmyowvyDDk0i5GnATh3KMEDsLTnsxgEQcI
TbcPPwD649JlgxobxDhlvZDjUDQh4iJ0ZPNqxc+miCS7NaPPFRfY4sFDe75PyCJV7lUm65vYXjwB
QpYCvDqabXBR9O2k06kPrbsAL6Jt6njes0wfM1QeS69RA7KB3J2NvrO+SoKeeK8QhXA/g2FbUnNT
DbqFZYDrlJEWWhcA8QGuMH+XxiGSiSJmZB0M/3yk5sUVSD7ZcEFuHueypqHepn5EW9gw3WrKkBtH
BwB1OeipiB6EQevpU876WneQ/N6nGOXIJr1Zyu2HXQ4AKuW9tTgP52YHmuH72HxBhQvgprWOVZs+
erb1PET9m9+EL2NjPebThsExcge9gOTDDm1a3DBXNrobxT6cyqAi8Md0rnl7DbqUI7lnLNdGn73X
jJ66YroH2vax9+LE1UPb2F95SZ8LuTUQdJ8QELlldFd4dfU7J8itbOc4xRWU0W29NtPu5+YjVn+R
hTUU8TT84EwbF9zd38Vfv5KNSA/ZBUifJvKtU906p61opyMyW4fKZrpmwoMZafHDHd1fQWH/8Ojb
ZVjjxK52gxs/jXL0t/fosKImcu3EbggGbTAS10QD3arOA5LqgnCAAYTIwPcdMXFg9DalVl5i3SOW
1FHwLVh2dPWG7dIxDJPWDjZP2xACMxUVwLgiuIcz+0ChNoft5t+74UwikiwEViuabUgIP3U2vnta
bTBgwIOsaF5H1HnRnjNvcmu6M1o7/apdhoz740QFB4CUBGN422tIQW0fM0F1aD/7qEQuqMzjEzgg
i+5My4Mx1r9KwlmrzuqDtc+PrVM99Mv4c2rKU75uf8nkv7c4Z/Yj/IHrHdwvov84rHywrLJ7WVHf
uvAMv2M3FjA00BbLF896DAt7/WMiZcYoB+/FIkj0zeoHZTlpEBCbsqVum2Crjk5QQeYw++NSr18+
AVvhzNaln5ao8bbxn3Un+h1NUgF3aZDu8mLm6KLGhg34NTlMTlYPqUHYRTdlWhJ+eO+NN3JIF+OE
+LBmoFPz6ILpnQJISqxm/WPGMLwSRCRo2Xtn/PHTWJn5vedXL0xdLp88l2akIeX1DE5qo4TrkRcH
04OpYNVDIc5LTUdqYR/7Mt53EeztITlUvYcaKGr92LsBV9b+HcyVVgiY51npkJJV/Y0xwsLmiIWh
DyWmqD4d3ipVtfKfrmt/7/V+b1vxF3x3OiEHNLSm5QXh2l8I/h7nsYFVsL/mVQLQiCDgUFXXxuZ8
ekzDrV3/N2OCfjgt+71dnPje69rHEXSk84v7htYZb3Z7mHpeeaxCB1XyILusrOlXUpIgWsLtpTHr
Nt3X3K1UBqL1zaoLWMHM9VrC9RN5Z5fpCe6H1zBDFekYBhGldJ+Zd8hMI+Az7BALJrj5ZfmSFo1/
ip3ZfS/m6LQ38X1BgWPCsTcLQx2cMrNPkRClJJidYzOMFazuEZ5DfzCHqDl1PZozk72cesZXIs6E
VGM0/A7hjBk5kVDVJGTIwmv9qTqtFn10icu80UVJ3T46h86k39rwM6aPGPmHvFOWqeZf/Fm86KEw
/dc+Cp49NhMM2B8WE3V6CNtGDNnJmoubfFy/CktMTaqPTIi9zBmzXccBkzD6Z5+XnqwwdgIHiJOQ
MoWbjpwVNBvXfEtIG9Cwi5+IDV5XeANGTMei/mwbQK1c2jfziNTAYwa6VRvhxYrY1XENme+3rJA0
rAqvUBYJhCyLOMqJZ1gQRJZQLTg1wEAUcKE9734H95kZGjQGzIxtREz3vmaS/d0+NuDh+ijMAWpr
rmtf1vDbB2YfCnUJRngtzEuqpvTTYqxd31HLBRm6ZsbXpcfdVU0IX8Txf7lzGf0KFhfduz1F6mXz
3rMmuc4dB52BPd0Om5MUvxlCeIfnB+/KzZ0BchuwvF+zn/2CgZJtTDcehYEGWccN+400mvXce/Ae
0+453rCahX0b5vujV5FF9A4TbDM/zB/HfXswWw9d7xxeVGit9mUT2RtkvurJH/anLTO7S9sdAlLK
9N2CJemk0wbNxgA2hj0bZSmc/JnTWKXcUm2Rp7R1vcDSQiJqWHYDCoCbPObL+LoENj0H5X3nl8dp
B3JAkvWOge0PxpSQAyHffDBj6Kjo55CIH7qWMbfx4k+3lDxoP6gYSBZYfnMImpz7aAHUu42J7p6B
6qIfIFecwM4yI+igvN4RQMY2YsaWpBSzrfJkVkRbffCvhZcHCmZoEVUOd0jpIGgeQUbmrqCzI4Ux
XdI7GjB53ThZZnSjdwpj0J2oHYBAESsTLkyglC3VkhDrARiSMIZmp05c+sNLFBV3OYUwIXGkYRfC
e8wZIjnAGX6Wbszpul32hzqHwrKa6GoxbWlZmfCeElV0QIfaT1lrXyXx+FlU7u+V6FIw66gCWN66
BxKzG8MkKk7b57ackJrp6RHcQNzZWjHsh53vs+KzConN1hP8YqHfajmoUdVPppXcNP38ZK2FBjGc
xSdNO6U3MD8niWBlN0WSoSPzt9PQaeNDJY8EMUADqR6WSundVHm/RBgbyZdXAmNyaq1sEFNS6e2b
qTYQ8C2vHE6r6pOybTbNKyAarp3B+WTHJJ77vgICDiSwlcUAX95fiSxTaRTMi1iIDkMKLhPC/ulT
QQFmZq5jO0aXSeH/8DT/vKkmhhd0z+IFFAT6qqySwHw01goZvPnoPEAk4BSl8GtC5yhAbUCIpoUu
+KKO4TtdUJ2meDzTtW36QwjfGN7O5N7pIXO2NwJNwZxrhzKyx0cTp7u1kAStgGy10j7gJJhiQXBi
x+lJe3EQlQpPE1CO4CmMqj/sVGKmPTpqu2Vg9eFOf+aaHZNsvfHr9rpM1+cSq+MlE7Kr7QkhdKmU
hNSSvDI41Fb3WWwdlNYRNvw+JsfBhTge4sVpYTO7+3NfwNgcM5LVtcVD1+m1DSp3IfN5hnGInZMq
PVEfmUYkAIz2fipzhHXJLdPgijnF317e4LwgkQ2InA2kxQtksIEWRgKmsxYE91TSpmXxPT0hQUpC
S4wtRLeZ9zt1k0kVWvthXE/R7NypSlD/sRY0cMX9aAGexVWtXJ+iPFtnyUBBMMJLwzYugKHto70W
l8hRM7E3elPvlotuWImuXuaNj1WTnwognT5MZ1WwhTnYQXCAxwRE/JAS8E5V/jIwTLgsKFxiytvV
fIkrKBfF/sdy1B22HFVl1XN7k3PMLCTHkXLOEVK1yxI17uRen89awlq3fuQdVIT3wzw+pBwBypzX
nv8zp4kkhnhp9NNVSX1jIgv2qd41XfITafyrMljv6mz6VsWeFYq2yGMmDwbHTGGzwLaCTH2TTcx9
g5NdoOri780/VPaoXpJtlD5wBanu5KKgGEHeoCixEOSopbDhNQbMPRWsrfGdAq61x9ACSw7owkAU
sPN7UIjCGU69AmuamI3fLoiNx6NA2yqD8HnswESt1twoxBCu9UHznZfjl9BvWLdvUcm0bOwbEMrJ
aYqfxGWPjp1eEeydGtugZQlav2EUiFayjClEl/+j7Lx6G2fSNv1XPszxEltFFtNivz2wJUuyJMs5
9AnhTsw589fvVd49eFseuDEYvNNwt22KZNVTT7iDJ3TNz2fBVlDnB3ek5q/MOToVnUoK7CFVqK66
H7PPxcXPHOsI1Dmccj8L/1c7RbgNpQ2at9FtO5bftApSEC2v/w/hAJFyia9qFk9Uym+NAKJUF7f6
T9ZXQVOecvnCrO2Dns6ga3EXUhbEk6mh4vo2QIIx66B6vI7nYqNjTFH6rDelJ4BlrVVg2Ey6Pa5R
MajI3jMm3w5olGh4hMbkdJYggPFNOrkI6kQvbOQEd0YUnzRQZuTOpSKgKfo6gyVXtk1zwZ03AYZC
To7RsfFS1s02JGRVdDwid2IsgB9eSBOaNylZxMKxnpjggepoL2c73eYLgpydZdI7GvsPDkukfqYy
foq84RoQ+rUd38km/umPs3Hheohwuu4bsHiHGKV7BTpopa79HNNBKjh7NQpWzwtc3fynmwR0qq7E
pcXp8AEdGX58hBMF1kBNmw7FaGZP32uvgL0b35pG/+yj6YM890XNgcOa6ruOTt+dHl0RhOIxwZ3I
2TtJ/ER9rEMgj5/dr6NECf9Wc0U0DS8bvNXig8INaiLd95ReZK3xXd1JQ7yZN/nAL2S+7B2wWEI8
6a1iU1WZfXPtG2IlLHHq6uwmiPPd7AYfeMegJRvFTZeZuYHtFD5GpTfrO3QNwqD5FmXq99waJ6vF
oiz7oVUm9KcfIq2lmW/o4+sRNCoMR/ypMIhLV1ZvEr6vhqHFKRdSEyaui8X0ozAutF9fVD8iIfju
jUO60oM2p8mPOqTEYfgwpd1NQ/Nah8aA4NYs1vcuQIVbxAd7mt4YK3ygyPh0EJMQdacxXjzo8CDs
6crKwmNMguDNEPtk9QH6gbhKW1xDBjl6NaKP502ld9lJlyl4abw4HbYRFTkCgim0InW/ruaRFzF+
4km38YRxVzr0c+lAVL4DsLTN0WHAlDVAh1ljA2fr1wjoUxNOIhFcGQIDT1T3nKheuXk+A2fPLlWM
3BJ11FJ+zGN5YXyMJY/X4LifU50XTHjAD8Y6iaadVrLzPXulAXc65COVALErZa9CsGRwI1ocUVCK
TXp5gko88yagXI0yPOClo582Oyw2hncnetPBQBjJRraI/7q+S2Lt1Q923G+A4UB0co9WZ90PKswu
ygFpYLu/H9rhp17jfWldzFFwZTNN9B3UgJvsVJcR6snyzaGlS+kCnHo6TXZ1vaSQ8e2EaiyIX/qu
vK8Mb6sHqrqlVE50wqwCrEptQ5ZrdiL2ic08yYn+iDntrUZurClcLeO1PmIagpVurpE60ioF3oio
g7e8sWtM4K96zetH7PbZZZAkBPcXF3kuHvCHAGAgbiP3zXO7G7uFYI55iYNyklWFdyxlvKOPLeRR
fRrp8Dg1WFwW0XXv2gxf3eJXmg9IHrNmGdrqS0/Bx8aOimGrD+85jU5EDt3osIxiE2IiNkDCaLUL
IajNbnwE1PSa+PmtOR7bEMEa4zsQkm1aKw7D5yJVvxdBBs9TFB2UlAyGq75bO8qQZ7BQEUSJmaz7
oHPYyfDesXZ9aJXz2rIXAQIw7ef1a+8ive70/NNxEkbzuuZOYZsImK7cbWhb+9HCcaQbJ/J0rTyX
w4JYqqdImhvXiw5N3K7jpLwPu2YdYnkMsPmQZt6HVIaVRxRCpdwxFbY8b90L+DvWxsRaoQ1joLnp
Xvh3liP3owDvk5iXKk++q1lrjAYYAWWvYrK1jR59T20Uj0GSMdLtFCXPAb1bYHsa3IsbqGATOV76
QKyIQbRrkWRRSWDVlAQq28upv0xDyD8jpZMtfioCUEjXqHWwFogDDFIn6d2hrv7Gy19y4ArOeMuM
ebKhRjlpfTe3SMUR/QxJdiG8G1ZAGJRX+rXp0y7HFnGE6A5bL/mJRwUSsCWfZ9m0Agdq2kJxm2CG
Y+AP3TzqoThvyhnDQzQn4j633DUWG0ARLUTTRnfvJegrpE7V3bkJkKtuMjGizHoWV7IcrbB/zGYA
8FWef+8MeCEVeh0quR+a9K0uxv3i0itMRZC4iFNmv9UwvMhZ3ieddQDO9IIy1lPRM7qLDAcN84HV
aQfIxer8NKTlyvgGVhxD+eaRME9/n7XbOmjMJZTFheM99AOSJQuegmh9B1dO2rcbHDIPZlwv+84J
3oFP37epeaSE1T8dQGNtslsxsu4zROD9JrwdqvpVdj7OWmHyS1917rQgjR9gcr88Ob13P3Ue5KTs
xZ/d+iqt/Pd2QT/A81+qqD8VkQ+oZTJBFFgpnpJN+d2irZWQAE1oIulfmHfls93UlMCJ/eK0xa88
aji9RYsKblXfDfP4w8kTZlyypIlhQLFPwSSMdfyauxUqaIvuaoH305nK1Nj3Yzo8WwKSVYmbANzu
+a11uy2MOBwLCscHZOKwTv1QgXPKHkLl7hrRbwKDbDhIv2XoBusYsuAlXMTNRjTjcazIAaYBOnP6
ayhM5A38e9Tad1E9MbvJpn3VeQ9jGb8nBnZDYxts4ta7c5thO4QU6VkbbpuOUalO9eHlcNcZ4mKG
982Vxq20HA7k+KGY4oR+vMlhWpS3JWL+AYFz9O13F7+blf7ZuHJe+jb5jqvPHXLndyIbOcz4B8MD
caSRPmW8wcAEQCVWBcMMBGSZkTNqKqxNQIXFpbM3wAl/KDzMnbsTTfWCriDiadV4iNrfcfLNqhMk
6984qtxGc+rNWwlUOevtbaqYDAGMJj3Wj1wQj7RwSak7NJqJ0NJkxQSSyZv+rqYHzBKSSvAtoTtd
jRywVq122obSRcBCZ+d9oqt/sYqK9w96HCiOyqQVL2ZGiIt1jMxkpSef+jhjs8uWOqYZ8OMEN8Bs
jWq7Fd1la3e7CakBffOGa10WGv4PCVpnWTG/AditzpZNbsP0gZHoo5WzKUKUJCImkFCpBFOJCPYZ
P0n18nES5QuHMmbhHIkj/EsPcqiwfjG8sXDO0jktw9GSjmULmiFewms9ZFkMd2VxlImQsSso34RP
pPg69m9tarKP0m4/UyG0LYJh8AUGUm2NI7XpyPgNwxS2oY5PmrRrgiDTFXFU+WsYrIxm0sOIxJdJ
mpXBwhwpLckaQY4yY1v2WLjdZ0P4oGsr345W+sBLanLkZjqkNfSmnvS0o5yeXZgdxNyy8N4GnxeZ
jMMt+uz3Nv0bp8btRbpgGOvhoUyRAdKPSz8bH50QQPB6K5CNBb17G6sa8XWgbzVNq9wan/S8i5J0
9rKbkBEYDui/PuB83nywh+iHTsZIbnWl0ZLUjqK40oomoFzfOcZOqpPfcuhNCKggbF5QxKdGQ5cZ
Rc1Eru0IRxSkDmDoaAT7FMANoW+TxOq+J6WJOVM0zHaOjZVtovpPhxFMjpP9wpzjsqN6TYiNTFe3
NvQYbfCF1pfOHj4+IHlh4A6/Ue846k9kEsw8fyJVRpSUH0v7ZeNRQOp/m5sAnBy8bL5W0099/rpJ
cg/Eaq2rcv3yDILC0r3xtmtoS3rndMOwaW13rZxjO9As4+4HdB9DyBEhBDByC5X2BwBUg8/MC6GX
+HsAZkv/mIaxWEZ9OSpYFskxMG2mTfh7OO9lC4uQeXsG8JDi5dDSWXODHlvCje2Kp2aZ7hsuBEVh
wwUMC45eixaz22EzhqkMyfsCYYgv21puS4tMMGAeNLu36Aik3e0QTPAFBngWAHcsFFZcBwiuTbOB
ma8v7nGjv2TipXEr+lksaXoyJI3OJbx3JuYW8XecWFaZCXSmB9sTS5MpOnDTZryoaOSgVdMToaxL
agsp51+TO0H3ioV7s2R6nbBIOj9bjyIVu7F0EcsT6UmXCwsf3rHaq4bb7Vr/GIQJVpPWYSq0OgXJ
lvEIiRDyKZlJ9iHRpTBqYnzezeKxDTL4Kt2eswyrhs7cRLptQikcUfmRj3S1Wo8uEaqzCkq+BvJd
kwdXS2ceSLfJS0rrOmlRodFPRTjVTcLPjVl8NbC58AADwvSj5ybxFwCJvdZ4HTUkl3NX7Z2sultC
/1vRnQbNoYjsZxvsz4Uf4/WeEGU0diJpMNBhX7ax+xsLpEPuz2hUmA+D7L5Vpv2cl4s2KG6s7lpZ
0yF0DDjJ9pGILGLvzujUQUdhZQBf9oenyK9P4L+2MZZbGouqkuHamHGarux95zabRuGSNhRCwg9K
H6nH1lEUbb1y2Uccsrn0TzVxHSMn86Ok/gaipmLX4M4H6seEuzd5yKSzYgiFOtnS9N+KnHegjUl8
Zoaf0xqqy5fYGegNVgczrF88ej3LFL8UPqdwtXQPXmLRQ6fEGUnJdbXvVfMz1GtGLozRjedeOoyo
cENop1+tMyEkdYclJ/IK0NyW/Lmfpo1llfDTjzR+aPSP9rhNjbS8clBMG0d0He1gVXd4+bS4PZjO
OklDjFPMtWV226VQgE+4lTyzme8rXHnK6Kpq41+NPfzSPRvLblFOko9U8BOgCF714KEqaHcbs9Ed
2IKWDM18Dl8MFAV71nB3gW0Wj4YHDT3HvJKuKggWUzxWIMuQsEJ4CAOXWOwqoXZOb781mUfiSMOg
GL7b6TDg8II0YO0ddPi3h+HBaFHPaVR+B5B/lej+UYcZTShPrR3eKaJDo5LregkvU9Pee3LchWa3
zwHNTcwLprJ/CYNpq6OYiyOCRGtmyfG3UPkjRmhH9PhZ6sBWqtD7Fhjde0mqAxw9vy5pcF1gyfVQ
GDShp0HtOqLW0MuHAlZgFIkbHY60AIWnsb5yONRaxqcabuvEup7reNqYSRit6jBrNn0QtFcJbACE
MvdZUidg0bJ1lnzwFW4IYpTJfvesQmgFHSL5sA4YE0IKSn4DWAE52kt6yfIgMgdHMLiKLiDX2b8P
HfESzZhAxS2mIH26IPfApJRMoyM11hEmT/0tdedRlX53EZE7FFnJd4pkG9FxqWn46deaNMKGBxxe
5fS43dkBtloDCBpiAbSnPZZFeDt2NFKxtNg3LlqfLQmOrMpreOKrqDb2pgQqzQ8C6Y1+YNZxyDKG
NVO27az5mLfDvovMW4bE380x2oQpc8JwQviAJ6uDT8DxmqMla/rmGr9ROM9TvMVmc5VYBZ2BAuj5
gCxr0plbJ5WbiVaMaQVHuMmaLuodGjPa6EAkAbjXi7EPS4Sx2nnbhR6agPKQYbzYl/VxMAd0k2OM
Mtt2Z5LKwIJBNysw0M/2Ugr27DFHBPQiR5bTwrDbkvB3hsVFAyTKsstlyFvGE8yYwgJsWZhRK8F7
8reQxp+hINBgH4bf+H7gIFUY904dH2pUOLqiAbRbV3BiRy9jcDM8IGNJjRtjTStUta8tWO5hn/9I
yvkVfWISvSUdtmWJ+h4sYeSz86BZdRbLxZUWHRm/xm3D/9b4+VMcB/yXXVC+zAyQfaSwk5mqAiGv
CeqXgYTbRRNO91i8OuvQG3bMpCNEqKzT2GQw9frHZanCdVGAcEomG2/KtvlNJPQue7ulbqxN3Lfg
SDI214qxRY4qctYjjUulujHj8Seu77gBR+g59TNClctABzSKbypj2OrGVbjsdc2ORDUtjJL6g7E9
fZqVzziZf9edPMzivg2qvevd6D3mbU3GeKP/HAL73Wjh8kavUZXl+oiKiv3c9q+DvRy0ynhfRzBY
IEnxOHOqkI5lTWp9HQ4VaOL2tuoB7tPs5kKa85KN7U3djessJLJ3k3HlYEoV4qUIXczikAWlQydh
cOiJu/kVDpOX5A66Y02qBCVRO4qTcRucmAs+zIgdpMtGh33aKYB1SJfp8jukA5pnoQHUYx1e6+4G
HTYL7J8eTg25c6k9jGns0D2hy8MaIjWhV4/Hjp79YTioGzH6SADavipAY09IeBrfJ93xYrqM2x26
+DtdmDPey4t2GyNBh5kPiizdZe1hrUDfmXvpe4h59xrayxeLke/KPN1+nFJ0wG2eSsOMt9JkCVoH
HiAnPG2Qa6TuTI6c5Pw/Z9JlS14385c9SC/9iyE78hz4hPALnRjwtXgcGEQOHDW6qUsiSl3e8ERr
Vveswg0nqGXv3OitwlpSJjWtz3d+QzZiMoM3GD0aOE8I9mk/O9e+KwFd6G9CYow61MAPaBqoyxHE
428EzIxvAqoTf8+sTFJh6W0OVEnrDymj+0ideGkMQyoChe4P6FBnII98wc/AvN3oRQcGlEhLlNi0
A2C/KdXyUblz35NYh23xXvOaY5Jo0SRrXX7paUANi95stUAWd/6BNivCg7Yw4RfqMq4T46tqAKSx
410m8E0H7DvlgZ7KtN5FinnkFQAo/WagWcPbkIKEZKlWU0zZ+A5lDboMWtBodWksGPzEFptDOBq6
3NILkFvoyYPpQ+kSjQeUZ7+NIFqhPYlVOTL5QQHm+YnuTtZ80yE/7JBPj675xPgt2GLfgbkmL9el
q54E5SQuIuKEgEY6/LDj6qobHnnKuhzTa44WAEBtTSpm3dbAkTSjVLcJSdvYAtL4hoTohYstKMgD
nb/p389l9Lw2vtN1CTqueppkvunxQkLVFtH5Nspvgmko+T6sCp15k4jzqbjvaOmBlWVkBa88U90O
zNEKKLkyh7bh0cWeXZIhdRSFuddTCZ8D2Orlj7kN1jyPMQXxo/JVq1WCkKdmGelPkcbHFMEcidmf
3uksDS/eftTsCJdg/1DF7WWmUASDUDZ+N8UTTIe8t9D8VWtcq+A18fSoOrSrTY2oIejUNT1OfXNg
lkjVhakAozDTZvSmC3xa71pklXvgXScsuRZLUB6JBlryMHSU0NuFnK0EUA80NESxL8M8rli0wBLk
9Iu8fh4qdI9cGCm3GUuOLlhOcQjKSv+4vo/c6ddhvdyPkXVdUaL0vUdYYVvrzWSXT3q9jChy6UFv
SSmmc1RdglHNcuWPvJK9N0ro+9A3mUWObGPdOcwgQTrhuMs/VjpB6Mbxx0vuxhEf1RodBXYYG2ZQ
D3aYX+i/7mSIDK93HyO4zneSY2BXgvFPDK30yiqfWDrAjqCs3qDGsNbbkleag3FuGIzkxStU++sR
VwugVVor+J7k0W1hYSA1FVc72ZEO5S8sZGocBj78TpYLC71NpmvaCyzaofL29KDQISZ9ykM0Dbwe
9Qf4F0HRTADUS0QRyl1nBPgbmRhjUdupE7CdC8B3nNAvofnBiNeljV6tsrGRmSxbwseVTqO4RCDj
FXLXMb359GdJMNPLb3LiX6ZeaJQ/VmyuQFoB4EOJgRemAaxCW03Sf+O95Ia30vvO6n2yP8Ro4ZTK
wj92ebjWn1gSvvWazfpiW9NbEQyaLBIiyKiGG0FgiHbsE5fBnSmYawDQ0jWC7hYx7z3qvdglH7DX
An93gC70IQnWJmis2vc3RHR9cXYtz3DukfLy4msn0tYKj5KWpwMcr2tsZKaQ1sqm3UirWemZDDcJ
m1CvXx67AVYjxCRQSdzhWVj6fPTvEoNGmEZd1OoxGVA4jwXQ9vhutttT5MtnGdvXgwc+xlWkUx6O
qKIRp9JxYVEW19kYQj6L2u/22GWXrqHi1Zxi8TF3tzj/Le/Ihb9EjrsJPZdAblMDY1TS5PCISzTm
fKiM9fKSzBWNXrpEVKctQ+smzOjgj47zOEchUtXVoobTmDZIYNvR0GzIcILDoPDWiobA2yWmv2iQ
Po5v//qv//l//veP6X+Fv3Qfcgbl+19FnyMFUnTtf//L/td/AQzVf7v7+d//cj3lOUAeBeBl9CtM
x3f59x/v93ER8s3yf4jFd0Ps2cGxl8V9GQa7YcBzMcuH7X98HUcox7VBeCkTlaU/r1MleZM6abGc
rGSGfDqNtFsyRUmdnL6+kPf5hjySTOH4wpW2Y5/dEP2z0OtdX52GLDRQIxHyZFTgH1TPfD4hP7zs
eo9pE918+y/P0vl8ad9yTOV40nRcU1p/3qPIjDAqgtA8pXbCisRgnuw8tTRxlDQ6Oziptzx/fbef
X58rLOk6jufxZG15drchQ8Oo7wcUxUIapoZVozmUTs7dUrFxv76UfkN/rhTXtE0hTU94pquE/PPu
AOAZdMyM8cSUydy3XhFal2rA8VbNRbYekF9GwT2uTqolfRlDk7z+6w+gxOdPQIfdUpaplCWofv/8
BF7pVO0sIxMTnxTIuR82GyQQEQAY5gJxpcEeG1I+ZAgWFc075qrdPnFzXDmWTqL8LBTKnUtUQ41A
0HL50YBDum7GTIF+kgaEt8721qMZP6m6zO9Cj7AHI8aGQt0i1985/f08RjUlKalqt+Ryn6KYjqmD
3Taa2uQx9g5gfFyWtslgYmjkacK8+dEO8u469PPlapEGy6IlcaCXLBKUpBXY7q8f0sciO3tNCsAt
q99lq8nz1wRgTcTt7A6nXGThxpRDvm/avL9qRsUEo2us6M6uBQIUXUjJ/m1y6urVjMNgUw1tDggo
U8711x9Jr8F/fiKii2ebtAyl7ToeIlt/vraxdboqSpr2Zqa18uS1TfboxkZ+EwCPBDGbIWXXIxPy
9UU/PQdb+Ch2Wcp1beWKTwHH6zorbpyoO04eMwtPS6wqBTJxvPXAXMy9ix9TUNNobqF2GXsvRGTJ
F3vDsFdff5LzLWpLwQ8CePHwtneFo//9HxHWDBrp2qK3b3MvEhob6j2asQQOXDvLzX92KeW5SjnK
w2zWVZZzHmSVQMMgSzCkC9243c5DDTiEjbTNa9kcvr7U51jngs7mhRLMpQN18s+7kpBeOmds+xNM
NA5FfIwuUHxyH/NW23WqXq6/vp79b8KPY0nHc33pmkqoswumZtc2XujijzfPkBWrIsq+V65ZPUR1
Dc8gICmsvRb/j3yXa8J73sCSsSwr/I1GbbR2Xfh5dpM1NzljtaMd0ZxausjZRSE9jWCJ+p91WiTr
sZTLintOewqhZtqAplKbxWReGtiZtYUzZYlV7cbRKbSRGQwHaH6BV9rkF1MP1LPPHwLHSm/g35ur
MBx7YDWqfHdrOR79PAvgfzQYPBVBXbICRgg3TTd6b4DdwORMEyCheYATYHrdN1Sbv4tQNYcZ6bju
0M2zqX1R0rfRzo7RjMtpSFa34dixcThGhflnK9X8vRi97i9L2FSftrByWShSAkYWLqfqn2+76lOk
3P0B6at89m8LO21vZ7uw90DAMMlSMz57eOON9i2Ouz/somds1WbddVp1WkPOCe3H2gnLh86d7Otw
crMD0yCkfETIrMFQ03w0qHdhpoPGmcN2gTchojVcJecvN3IWiljswnJIcpSvfNase3aCdKlh5bMb
uQ/1nB/Korz2huCxbWliOi4zhHn4y5Gln8s/Qx8bkoxA2fzh2Px5djz76eJUHFjuCRzQasxaianu
AipPFJdfb49/szt85kbsScu3SQXOLlTKxvQSYaOkFeHv7lqZl16kOeB0MzWRJrCXeh9kibyzvAGF
VBbbXyKP/Jx2sTo8X/hCIANBsP9zhWApaNdJz5mXlMDbvKRqd73JKVT1QwM51M3wZrMc936h97at
BoVjDv4GKOtBJJnMolmDT0OZfpirBCRRh+bekhSMZFxvH/mR/P714/q8nm0LqiTPy+J0IKKcfVoq
8dZUU3uXTqq5tmpm1SCws/evr/L5mfikKiYpNn1h5YmzZxINdZMakORPXulLUClxRRPLyNUINtWz
Xilw0vQiEt6CTgizka8vfrbUPbzILIvY7Ls2xZq0z5LR1Lb9NuM0AFpoMk2pUkZpYVb/StOlXpXN
kl/btVH+5aiXegP9c8HDWyfx9VxPeooD2D+7Kk6A/RAEi3XjZGm19afBv1WNLx4ln3CH1CJswJz3
rFQWQOVHa8+JgnkDQ1n+/vr2pfnnJ2GrS/JhYbHNHXaeebbVx77Ky6DOzQce8iruAKCbOwrEIXrU
Ff9wN5i71PhuD+/I8X596bPF9f+vbHngY5UwOYz/XFxF4FBtlZMJ1GsmMSTpg3oj/pKNn0UW35Km
C98E+InvWfBGzx40ljlez/meodSVWUx3wgR7tS7durlp/CW2/JtLeZ5JPuXYguzt09bOMDsTUKAf
5mEGKeYYIe2KYRWkhvmXK50nFXr1WCwfh5SJ/6yzYyaxE4uZ5oIPYzG+jDX2OovlXlnucpOAf1t/
/ZrObsv7uJhlU5X6Nq9KnMUAvIOXxB1TcaNyRLYclT41+GkGITz1ry90vhP/34V8wYaggPLcs1fF
DLGZcVwVHzI9cf+WBeGPIcaXKfYeYzf8S+L7EerPtyB5LwGOapsLni18AWGwRIlO3FihrQH8VQQE
Tfzou+mJDXgfe+1Vn8HpLO1HxUMA/wQAdRiDBKqydyPzChtldVkIl76Ni0+e7+UXizMdCmVcmNrZ
zHZR7ZMSWFIUnjw5f3Oz5Fou5U9hKSYBzgw4IHDH9ZLO36vFBoYsi9cGmREUQgYtaUT2E2++fsbn
212/Tb1s2PIUh4S+s7c5MhozIBpFp07BwB1LrOCGpvE3vRd46KpYiX766CgLO/EODl9DZ8gaFOx8
/8Yay/4/TTQQnGeDUoNJQbfjI07+I+nnaFn6eA6qe6CK10sOwlLQYRO2DQMKKk1S/aXsOzv/CQcW
Bw3VBdvHdfn8f8acEciaTF2nuBfthadJ5iilU2lemHjIMXSI/rJRz/bOx+Us36PVIRzH/nTa05Js
gsSS+X1fABwZHA94eXYns/EvoVS6ZzfGewXEZnN68mYlCphnN+bUZcywm2OsCsNiHQz2fTPb4hlO
gbwwEjX8CNKemZou+IGidivZBOW7nTnyFWmuGZKNUtsliIObSWAnAA+lvBpbyP2O46AdnTbVel5q
85SHzrACAB9Ol/U84pcI5VbTPtRLEAgD1n0fM5afk6dsjoa3sC8yWuGTD4kLeyu0caZ00mQIY4DM
Xk8PAarcl5XtYRkLXPM2xF74OKTwIvyxso/FYI2rSAJlwLAl3LcQ5K9kU6K+PIHHu1g8w7mKxtiB
f9Uv3tosA5DwXRoju18uIyXKuKCXSxlBS1eon1YSQ19SRnEoW3qwpGnA6KylvK5sWdABqbsdXQAL
LXSxrEwVL3CKaMyO/pjcwpTH5CatsczKpuaKxA5BtCSo7sAuJYgVteNzh9zzJbrt/kM/qUVPhBB0
DgNm3rVAwgK43y8DMm3UoW8gppM0sXkOhIlLtJbtTJbbxceRoCsVoy2Srp2zzDwWywcS6OMEWYd9
uq/p09yVw1g/ZPnovTBSWV6tytPuTTHmc7GFCoTkFWRO7/6mt5Tcd1lvrO0uj5kAu+2qQfPvOgXh
F0ExmYrbcWhQwWvpMDp21WxkxnACACsW4FmXXM1tBtKu6dC9sVvmPCWYNkw7AfnTL9lWADdBMXbT
KVy6/LJUlouZ60C7eUZNzm+scqugXUNyUct8h9KGuI+knF69uov3c1aGR69yvV2XQ06AMs7sjk7T
OgAAe1Ewlb62PRXtKy8ZVz2k4s1cpwbGl2V3CfOnu1jqWkvWI4FSNoRujBpRp50H89pRTfLiRCkc
d5QAT8WYD6sEivMet2ux9t0GSzOoTKsRltil3zj5SiX0fSr6yZtaAWZoS2Pcpb2HKnTPp4LdDRC9
VAbCxFmz7oIFU0I/nwEqdGgMGxqv6SwSnK59+3Wwdj+fiGxqX5iub5pKyvNG3tJWc5+NzBVHOS+v
WdgYiLTRjqXWXo5+lJnAIKsMYGYXbrwp835ytvb7sZHdHhdxBhTNas4byCdSCTw2Nl1WXwr0jWAF
Veu0GcGw5tvcspBT6azqaqwn64fjVQz267xGRKTCSTfsqkNVp+5aLtSac4rogcMc4nLwl/zoj8YD
SFzrUKVet0kjSKZDWIQMZsPpOp38gNIeUEvfqOAKPQfrMqlymGYBTKWZrHOLIuz81DaJe+XPyADO
1ejs2gbl+rZBPqfquhHlBkTbg3ByVosLPJZirUay3Ci2CeoIb0OnmB24obgwiAkracy0krtUAjvU
OAoQ63jl+dP8OpOer1uvrJ5FTNQ3DNMAxMsEUPkSyenIqHZZj+J0bFXVU6uW4D87CYjPvkvaQGnL
cacTnD8PnqrxC2PIDCp4AIPDBQIOUfOX/Oksn/64hKMkZbvnO8I6rylEVigzXKL4Ieky0GRwANEp
S5a/ZBDnxRo34ika6dTPlsf/zm4EfNISo2DDoKqdv+VdclBxZ1zWlpvhGNX8asEso9Djfft6K/yb
e/vjqmdpS+ol9lQ63nCsxvFnjwKkPYvpL6/o827jzkiJPDrnFm2cs4SwRHPA7YC7HQ2BmGIf7ZWb
oZZwtIBz5qJ4//qOPh/YPuoTkiEIc1X5qU/nGkOLy0E0HFECwI04YDaNZBl21yjdMPut/7I4zjIR
vTgIJLoGskzyv/PipMIJMZZWvdyKeihxM53kVRXAIx8Rbdl9fWf/5l2RxLv0xnE6IHzpO/9HTlfb
oDWVUQ1YbUjvITFi/FFSmDZfX+VzDcQNkc0qWm10BT5i5z+uotmoZdjJ4dgKa2D8zGC3LsL8ZyYL
89qv/OTX19eT51OVj/6073K004aRLJA/b6uQTSZUmjvHoUIAMEQdJV4yAhrQN7N0/ZU/1Y/FHGD/
gw8ycaSe9l9/gk/PlddGGcu4DuozWd7ZHuinBJ0GrzSPU+PPt4tRhNhBGMmPr6/yuULQl/FM3Qqh
NU6T7M/7JNmYk7KLbRwNI4bdYfibNAptsgFChbwaTWDyjsTTK8w5Jf2cHMVAfKIap/QvS/bT/TJo
tSmj6TxJRYfofD/6XdlPaDWd/DnGkaK7a7y/teNIjLmbP6pAkmY2oq9nH+S454u16eYQCoPR3TDb
eshaYxcnvnlBUYK52jzOmFeIGx9JhwQesIEcT2HgyFInwWvct3u7jU7NgnyXWfRXsyNPsh/Q4JRg
1n5bSYsxoPnOUAm7uMqkjYoTlQPAURYWM/eXKErRpU03bem+La28n5LmqHLE1JzhJl6C+3l+biNm
heV8Msf+KYqaH8qd187AS/HIzlPzylhgOlrV/WznD4VXHloR0MGyt1qAHTpZ0qM0NBegisTBDp8a
tBacWt7Zc3KVhOmdbML9EMBQTdZDgH15AdGEe0+d9rIIa6aw9l3CmZpPfB45AVT86U/xhnR8vvTw
5EaUaTPHIMUF+E+Qh6QQFK05yN4uuuz8fjPmSNQl8kJ71/HDzoLZDWK3XYTymVrlYtx6fXCZtM/m
iKZfLg++ki+jqV5FEh/QuQVLjrNTYN8NU78PYmObF88MIEGJ/V/CzmtHbqTptk9EIGmS5ra862pX
bW+IbklNT2bSk09/FudcfRpgfmAAYSS1qopFZkZG7L12fZaG3M6EHMjpF7OXAoEKedTS5rgC8Kj7
8NChNnGD0OjVHBDfGRivdF9sXRyeJemhbjLtuKirEfay5iIvOWQGtijBSTSY21NXmLu+SrapIw/a
QK08vdEaflVWfgiJ3Isjh/qiPYjeALaF8NyBw07hD6xhM9X3gw0Z0Rz3kzd/Ok6PYSU139r2jzLK
Y4m2ss1BPdq/FcebFR/CGFGB1tNbGX4OGgDbVBirMm5uNV2F2fU2VMDr5UtJFsQ+36ZhZtuoQUpL
dyIIQKgGoXtOnOKImcFDPfbZxRw00wzFGcT80Kp3oR0fRI2VUlvmE/3Xx6JTp6gI7yKgD7Mct2Vx
z4UndxSqXPUZaA+zgHixqrwBYen9ZNNMsFX5AZYFIqgEEVexV0nrOjbFgzmnEEJc53c8ujtRps9+
h3XEVZKi2UTg7+2Y7KxImSfTtd4bSF5kM963fn+b/fRoj4BHQ3SHuXyJc/cqAvMh8Ocno8Wa2Pdb
35tQSnUvsnbuBx2+Z1797jjlRpBXH8OUzlyPUyWKtCUAqFVraSwBPO3JT/SzGXr0zCla6/t4edmh
3oBYvIqkAKgCg7RSgMynjVFjI0qbH0f98xMpjZ8oteDQVDuZG0dm6BxAuBJioQ7VlvfZ1djhghJC
YdttQo/pqGFgi4OVQGvhGgLU2nhz9uGaEpk4PJXhMg/+PjczTkYjDg2Sh5mc/XbM8L62nHuPrGva
ihd3bCFehI6xnQWUWsrwYp63JeNxPwL4q+9nv7yFpndJjfiqzOlQIun0RIzffeKuiIj1JMfAZDma
cv6NRsDzcB+zAfKX09yUP69mLkaTpPcVP4g2Y0XlfgQLvm51v+p8YjvpWIUtlAeuFhd1E6lvhHVH
jmmXjpDloARUw22V0Z4y6viUeM1W5/B6nfw1iQVyxfFqdbFcM9N7X556YRuALtgqUL1PsLStaS3d
uyFN9rKy3b3TCx/N7PhMk+RQcpgvfPcVu9DV1vqlo2eHHKTYOb2PQqpWAABqXNDFcoiYthW0SOLc
1nGwrG0osrpOAsXQqjoGS2oAMg/cFVnXbiLX5WTSLRE18rsqzd1ooNFybbytpA11el1YMOOIiJzx
x1uGd0Hn763c3EbbOKZo5ur1svy5bYKHKl80cqkCyBiaD2G7mIdmYpQt+TX3Bk5GH4RkC1rWaSgE
nED9dkGZbGgwqpOY9HvsCYy1rFNFQ+pZlaJg1mf245WR1zvTx0yRG5z3UXK2qj42baNQpZaUhoW6
FHV/nO0OI5+dgB0M9BfWMZ7vzPgTZcFXUut3+CbfyVw91J14IevsvrWmQxhgEyulQRCW4aA3Gehz
+fE83WDCcBSRU7985Uz6B5mdAwG0KTBa6zR6A8dDzAjVuZfS3Vsq5okb3aJZ0a8DRg1B6thKx74J
nC8bUTETTp2FJTfNLUx0L+42RtDdNY7/jBkF64jhz++pWTvxegpsxm5+g50cH7hf/FSVzs+J1SY3
JzFpu0rbJOQHKeyQLzYmBnYtqQw9EzK6D+kL+1q3bQep9mkV+udMNO6Fl+g3li1rMAKufwP3G+Jq
HMUY7c1W6Fcn16jCDWPezFUWn4Yub1/crBl+0/h1TIQuWXaiSg1XvrXoM2ciZ6LFChUTfBqtcpBD
X4Hwx4OBY4mxSDed47DtiBYZ0FFDGEHHC91w7nHj0P0f0S9OMIvrmKW7QQhXJ8aPGD3rrs5NMCpG
JADTKcOdnpCDA+JObE7UYPkPaR9N27nngL9KOq3O8ciiOahKv6WQpZ5gNgPs2ad9X659hlO/OGsm
29Ez9wE345DIHdmg59R0rj4nf87x0zNVHjJk2oPYpwdaOuo6WsHDANKAR+yktHXul9RJpG8kRTv7
VjbXLGj+GN5A7IZg/Gya1o/yu1eYcR64GcvfCjM+1a7zPcOBWzVm9VaP/k9Jo2bZc1EHINlF/WvW
jx0wRMIZ4UZoGBV0tInv/aJhuk+C4NmIot0Ywu8wLAt2XIGlQys6KiZix7rdxoSq5qoi4MNLvlsE
G0Cyug9nTDz+rktLBjEeki5/pbvgKUmQUc1Z/Wna5laI6r5iKrSqbNJWPY8mWxfQVao6/76Nk/08
zwYqjPQ1C9xTzl459aSX1w6vIMwjmW9n1E2b2hLov+PoocSEwKc9DALtudU8RHP4Ynqze26gIW7s
mZCfqDLo44W3uvO7Y9LmOTk4wtiYCtl7BsqIMJqpJDK8U7j2G2FcAkPh5zQvOrEece+tMhYX9oTt
GIG6UxSgyz4/FswXZlpOuiZ6zcTTQxqdrry9WTj7tDUPqdIg45CFD9VutidgqpHNHUtCZc5nycqH
MrQXmPU+7aoXm1HmxF4fRTyuU4eoMngLEO5GENOSgTfbeNvcIdFl+Rfnon6vhXvJ+nAvHGtLWhOV
jtx7Qbhbfp8D5lK60HA7woyGdPChdLcw/LdmGHw5Gu+Dg8cuvMwJrtqOcHKvIn807D8Td94tX29F
9zXSzaH3l9y4P5ElyGeH0JDclmKsYTcyOhTX7bjvIcABBr4DN0CqcbKq5oR/ikTKWkBRSe0FNrEX
FbXO4NdvmHxWmfUHfuoBOdeJ0xzMu2B4z7v6JxwCWpzpH680Xwq7f+D9LXX9YGG3VXgvyGDgbxQB
dp6o/Gebq0xnVahhE9hA4sLDUo2U3R8RYFKjMVu65jpQ7KlxgPGDk7sQ+psDwkl5wWPfkxNjvFIS
bEpdbS3pvFoT+51Z/SB4fWiCCFksoUTGfA4RC/rt0Ro+O8cA6SeYR9V461kfG9FgDGS4x4/mI3oe
u0GYbbYYiJJdHJF67xfhWTt6bUfuT1nKrYdWBLHRSuE+SAsw+3Hzmo7OzuyjXecmp6AK7pYvIWva
G4FJZ99vvvVUfzQRgPXSuhuqG9FyESGmwb5u+3Mu/XNQ25yELkuZr4z0G7YjfhwPFb+O4BGA0SA+
sXaQ5YfrJgAK33QQ1+1tMMjDqLpn2csN1zoMiqM0h/0o52dL1vdGUJ4wPR6Xiz4SmmibqARDcpua
RxVTWgzgaSgdpag2CJI2SGqQMM7+82g053liB+uiP2MF7DWdQeEyZ9oNXUaiqtpbLN+J56zHAX4V
N+PQtkt7L4AbimA8U9Z2QJSNnHeTGJJRnHulhb1uBiIQQqiFlEQo1PZT9mWG7t4zuDUxG6hwE8P0
NELvSdSEGxjRNi5YZNwe5AV+PyPcGna38XzIxaLFvRF9+FWKmR/xtWeehTlel6NfRBWVULna1Cog
hco1syqCvz77ecCKz97AKZPAlnsx1acSUFcOXy7X7Wk5hWK42o9a01Yd74Mq2y5L6xI24bAOVxw+
SovQ6zC5tmVOMLF1g4b3GHdwXYeZWGvX+P3fvQLrryZMQJeA/hWFbEALRv5LVgs13HKR0NrPeIMF
5XCVfAcm4m1OHUwZV3yh+n0EgXGMNMC8SQ8PoMTx3UtnRG1su1xnDLFnqprmUsshA2QfknpZTAse
W9vJJVewd3s3qe/TSPs7N2njg02PlVNfl9g4RisTlmxj/B9Nzn9/LqQQJhJlSW/O4tz5vz2Q2HEK
WURK3Lxm0MfJBPgkOSa6btfH6962INj995X8VzfQkrZlu4sS1aKf9XcbYkgGy25KG2aaV7Lz++23
C8LiqR1natG4qutNIvJ852iW0g6F+ua/X/5frc+l4YkIn1Yko2H7788LL3A03Rx2iDfFX96U3iLR
/mkBRTKIy69tPjX/R/fur8/Ls2j7yImQnXOJA2qL/73ADEvtoNJDdkumap+xMvXt9NCLU9d0hBiM
+8L66f33//6Q/35Nx2Iw+s9/AW3Qv75UIyrNychxFzKyX4t6QbNzBuSoKknEwO9F0NhqMP6PgbP5
V+N1UZj+z6ta//tJM+XiNaHKfSbom72YBAN1X1QHVb4udn4vvGoOufFPjyTAUXInGyJhrZsmBeS/
P/3f/ct/vZG/+peFVw9xFtb+c4aVzYooZ052Xa4t50n2zaktT0aQElHw8d8v+6+Pj8KJcYSPcF8K
ExfB/378OYk0znV3YsFnQAP6qQ2xkGTRn8wxh9t/v9a/n1pG+77lIum1eZ7+FhQBF42FaALxbEU2
udUWe/cYpKT4wWla+woz/n+/Hhq4v9qHLIDcyTQpUdoiIbf/bpYKyQBqkK79XNeajAXzGoDqzfKB
czCcK6PO8OxLWgemenO7/M3Gwxhm+hQ0DMMNme6yHq4Qv6HAxPkRQ5WsQ5ThUUSHv2VlAPAMjhnT
PRFxRFfzcDSUt0dUcjGUew6K6mSOycao5Kr0hlMeWyTsue12HOOPyA7ulz8wccLyBDIblUTQkzJg
y2sgkx+am/+c82N3IQWQ2Rwa5fvkJ5cBZXAbRtsIpHLuLb1BMubZZLHKuZ26JQB+wMWMQC2IKXTr
+c5R/kZX9q1oia1qCUay8fcX5ocofoEjxqzbX0SqjkkixMqT6Mm933QwfnxSLyrDJhZ9uOLv2kh+
Oh6R+4zBk9sR46myAwBCxAdcRB+qg2NvGq9eW/Znk893sd1u01mc8uIrol0RgrRS44fJKMXFcit0
Thhbf0qqeE1X4SjMHxlB7ZoCUujmI0GXp0E4zxVLQJKY5JzUr1ZhbRv1VYQG8HTn0PbTevK9ncqa
W24TA56ZMFWL4h4P3hbuxNqbX6LMeIGbfWcqSWug2DWxvbKj1xlcXWl7Yp2lp8SqsJR2PX1I5Frt
85w1a3rOmzaS0d6gBubBq+P6rraqzdxY+iJKvi/e/ZIj2tQGGLJ+w7sPxBAx5fdDxNkne4aNIYiP
RkmA4qG7RZiWJZibgp4lIZ9493IHizYXe2HnBtSSwcThbfmNcnLOY0y6TnhtPLWz3JKWbWBgZO73
YdLfpwmSNbKJlzhZtgTQGF5wGvrpHOj6bh7bc8D5qPEtvEnupyeCk22imQIJMWAJM71tXOO4Zp4u
Ks4qC1vRarbYYa6Kif+6TcU+DOqzC5HabdqXdqxfknnMITbS5ElLlzgb34ITyLFD80gMkmAqhs3A
2fc0xHYtBc7KtPCFBk3/YE1Py1XyCszBZfAGipiK41de9STaRr+cBG5v1vTvram2pe9Aui2stR8e
p5oDIUzGH3QxxPT0BogCrbwHr9PNYxE5Hc0wz6/vvMJ+G+ZG76rl0tIW3A4wGKq5PFlD9uLbg/PQ
57W+QNALdhwB4ddJ/d3K0jqOosxOXVeFJ9nI/i1mSg22zjbX6MfEa4/LJYTJJKbs2RaaOMXZD58M
w/E3A1qxN6dXkhTFLgXGOdnbzg3rXRektNtp/2LgE8Z7lpNCCZa531aJTU7ZUE8PCPZjBcjLEE/5
2I2bPi4rpAkRx38dtd6dmHBf7Jmilv065eZZoHxef3MbH4JjavPqjki997L3aC6TkafYkcrixR1m
2j0J5GgOH3NwFBI2U+LUNqj3ii+9ykORbDrpec8wjfyX2rVoYieqyc5TlmCkV86BiBA4q9OSe9KQ
EdwTzcpsqRZ61xVQ0gqJbbcNHWzvHWHvdZA+W0GE2CO6alwLW+Wlv7AwVAeCKX7LqXhzjAJwW3bC
pbvVeJzILkr24EJodUuAUksfc6y9JyhlHxXCtdku5DpprTd/dFH/VBk3oHA4usPM8yqLeD7i5sDn
41B3Q3GQ4RXTFj1hCPwDqWDdzaXgq/tpJ6FnGtJBfMIDCsUqgHI3ul/eAgQJYcPHUMwZSiCxoKAQ
bbPEQUv+MMd4qCGKIqKOhqfSCN66pH9Xc4r7TtJ2/5N19p4/FCC626yl99BuSpRpDhd91LuSDpJe
vMcRqU6SEIZhQ58c+kq302BF65NpePeErS0BppFyTmKEhk7G8NT96qrxj1XZkCRDFwS3azzoHGhD
HK0dZhsxZ5oostYT6eQxwbAt9zo4KC6bdFvu7hsAPR6OXeTXD105/upTZVGyE8HNK7TqfvmIjCz3
fKgCQxBxG78aiGEUcgi1Hwz9K9PeA5+Lq9GJ04BKqHRfRPgUkPCwvPZs1nsrGoNN7dYE2xDki1Ff
lg1iortZO08k4Z7kEFICS1DOzoTLPSzgdbFo8q6oYJJJvUTYWWCPP5JHl+4afENoH06FsvqTijyW
+ZO5OMubZlO2euNjD3U463d9vjGXVNp8PkjuOX7EJ04eQNMJeA0HJnFauuDLv0SlVqNNhOWVmR9e
kR/535gUjyf+TugJ6FfFtEMzxmgu4DguaUbmHr/Z7eAx8iSxfObegR8qs/xS2oTgeGhlzA/LqZ85
+WcGKehcHZRYe36x2mE3mN3KnJ6Wv4s5c3kvbqFe+cNIqyP/1zXFp2VzHGzBb45nLjDkihtkfJAe
Hki4bF2mn5XWoNXECcfs8k7jRNzzS4QqbMN7EWP6oYHwUn7ziw3sj6zSbTtR8neCREGLqcBovhKu
u0X2tSXE9GRE/rvPGRpQysrnIKxtY+tJoF7840114Rejr79LRibOnIoHVZuwOE3S+R5QmILz98qj
9NW+QP2VyNkHE2edVdi/RoX5JTsSXyxZXLqqghtF+yrM8DNTRJldAzdlxpqf4pSGq/2V66CFLjjb
kIGRTYCMP4kUaGc6svmrGdxDErZgMQkYjgVIUuAWbjZ/9OzEKyyF8wopOA2m+ZlTbXjnaon6fJrm
Zj8W+l4nEefWvunWi/nPXI1pToQuWG9rO3PwWuFPoi0YQcZ04JYE+cR10JKCzSD8o7dqFy4N9pkz
U4fy5BhIwVd2m5R6nftoy/i22mqjZTURDxMyGUgmBwlqgXW9H8NrGoj6aUwM50a0uFwHCFVWCb9H
NEYDgjfjMzr51ZHNd5EkXyUDrLWFaX09ttlXYU0faDy81aAm1q0ixAYdWS95KbrNMA73DPrLzyTI
3vzJgPKsmApUo09GZ4SMU2VWtY9LL7u6PRzW2aYL1RluBzwuMfdlYC/gHlZ1UxLYmiVTsYmLnPuP
vIpwm8WEmMSAr0kcJuExyob5puvxw0+cG9JYgI2daZwDaqboGR9Ju3Zi/ckw/rfhlN+DCSVO1CHR
nKr170cb4xFSMx8GQlAT77HCQoH2tJblxraIGulz4y3zyNYo3dnY5IAXGJP1NSFwwQc8Qv8dQtOC
MoioKF1mYPtpau98Nz0KuoZHAmuYQeVzYz8sNM+zmYj05NTxK7N+OjOGeimSwtoY7CmXoQkCJnFL
V1vQvHDS2fsgYs4j9zei4aBQu92nvhrOnOhzsijJXI8jQe6RDTHbFOpCa3t4D5w4+NKyW2JUUuke
fRrxh9ywcdpZFmhIesCNFbJM2BKu74jQCdeATDlwp9Hi8MJhB4IhZl/GKwjyMq5btmWPNsHKkV0M
T11wuBk9SRsuIhVmF2tykoq2T3ZlX2S0kzoTvVkbJUG3JvI+fmBljlhgrXCEEhqM9TFil96XIiI1
rRnHuyjKIUaHxOVd0tm4eTLHicXYL34N0hRus5EwLmnn8jUCmfSm/LonoXOWm1oL/QcK/zxuC3J4
QJqGXZmxmRpev4qh/JwygAol0Qpp91ahGnTXVlAnv+J0yg9GD1s9nuOvYYh/TO3/riwGfvT59RvR
Ln4LF4s7wKJ99zvJGwpG29UhW48M75LJqHdZPKtPMYTjPi8a75v3U2zLHs2ulbFvWlYu1nq02VCL
FlFCmYlkn4OtBQgDyaX0WpK34qZkUpm2C3LdI6yYIFq+BDAFZsLeZDiYEaKEeQknS8dixKbI5Q0j
pgnaa5lxkI0V9KxS5KVjoW31k8ec7uwvfX5z2vmLmdbSzkQIFaiNwK/J5IWDMU71rrBQQTA4Yay9
rwSwxEqUaIaNPwXcFyQf+4HYhUxSHOG/IPWEcsCivV8TSlz1BzRYaxuSYDh211FXZyzE576q10U9
7+KMOHnEm9CKumvc2vGfQNPBJTHPpluLuJVd33iETUN14bYgnSUDQiBtBDCBq6e7zDm0gMZcP+Yh
QczaND/dKv0OAVitOnfYqIkzYTQgl+ivgwafVeWnVFZ7zy9fStXRxfGuVgJyhZp0XxrVdfbjbz3S
kG11+jwGA4ShNvhuhEvoT/HZVdaefz9hFrWky+tesdgYCvdTbzuX2DffpU1LrqRwZRLHUHWbSvNI
OuMNk8ZbGoTgfMwjBrO1miC82fNr6eVbG7kI+eWbPDcehwFNMrHNJUMkv0/RRMuXrGNSWFcKR8Dk
OZsgZA0t635t5QPNVaJcq775VjWMZ7OdNq2ePlKHScTyOanmYeRmv5K+u3QqOpJnS+jWOCV7z276
C18Hkx3pLwnDwdW14xCVantc3lwQV19dPGK01mRvHbxOAQzzYY4FmhljhhO2YM9ceTUJeC45f8o3
oBI6BnxBiDMTSWDWDFlEqU2NqruMSC1IsK039PwzkSPTz06Ta68NqyAKA1vH5EE+Y4xV5sHaHqTz
bEzJm3T7p5nZ+Sqy26p/rBlXfvOhh20R+vtqLm69aR79fLz48BKDFMNwiWTXhqImGuMlKjgt9rov
y1XYoyPxAjmv7EwSYPFnaoM3Q0CCWolW9XJr9KDkWzHvGTWjE3UAKUtSWY26v+qBxycFypT7o/kr
ncqYmHdU11nzexlp2ux+XjYdBBE9tTGewjy6Gl2/d0FaOb71IuZhX6HcsOf6Eav/LQkYS8OiAWW5
jYkA0o33E/YYmRFeOOG0VYGaVnP9j4oGQsP84EhNQReRghjdM7W+ZHFFodjdqZzxiFLXUsBms+vf
s2zpwyuIkuN0ycLhGM8FQV6QERDnB3HHoZy4JIQg3Va3PmOw/tD0wX3mVZsw9nehlXwiCRw3E4/a
Giom9Bca0DuhWdzGSe2Vb39BjAP1XM3ifp4Bdua6JrYlBbhWzoxHdAqYmuQT9KFjTgwr2oiwRPo+
D8zwzRZ2fVT8dO0w7JGoe4fJKq2t2UXZLtCKVaiM2q0d+8YxLbJdlkJ/msbhwDj73imcidwGQlsV
uBtbQ5rMh2RCrMbZPQY3V/COSGxjDJ5ggZoyZ9fU3TtDpVtZ+N26bEdQbSpWG1U6pCoiofeHp7CA
9OSCgjkNBvGIo3pLcsd8SqrOegEuARFpDkk/rhiNWYppW9vXF3R3dB3qUsEoytUOMgGakIYjJsWu
kyvW2mwDwHnbU7nTy9yRfnprLbYd8FtpAd66ZCvuSDOEKMchTLeagW92HQq0DKkN8QLpiLlVQIRG
yPaxaz3S/CWBbMwu0TJBjkx9FKTuoEzEEMIQTXfkIgXF1Y7dPbuXYmozQZUrvWonvHJajDLtbpxb
va1l/9CY/Sktl+My8/1l5rIO0Zb0k4anJj4Cr3qM22X39J1L4o3PS/BfnYQNLOrm4hWJs2IBWfux
vS0bMk8T9+Qo95rE0283r94JCthkNrT1TF1VE79XdUfvxxp2enlmBmwu67mTz04LiaPJX41Qnf3W
8ldh5/+yaqBdTsLVa8r0SkDPtm/D+6os3to0ehli9dOlRfgSlqRVlgML4ASRb1kFwb9pA7Z78aJ8
5jQuwz2c71uvBYWt2JHs8GB72efENC8znW25xMCG7XDSWU2xktr7AFv3mv7wnePKE0XnBWAqLDDj
sRhCdmjqSoKkU9GRYBp+A/O6oJl+n2pmXiPAiz6S+4D3D6zmHCyAvjZaVW1zpgS402RGslUD4jVD
Kpvk0ZirHfL923LN/WTJgHd3IRIl6dFu7+Vr1QeoDQ2kO+XR7sptwcM8xQa7JyKNJH2eC71nWPU9
k/C9dAUJUwG76oH2FBNQDPln4NWXH4jE3KAHetaJ/ToTKj57Pd3JcVd01pp4vw1I+U3HO7eAsRYT
V55S7sxpeYyGT4tUg7YksEC8jq57qOO3TJkMrResVbIRdrYdmD4iFUXeFIOdrO4ilM1jREvRmILd
MFt3Zk+cuKm6lRMjlpls79QFzq2zicKbltwy86rQJiaeWPlODe3dvCX5fG0iio/lFtRLBcT+iqry
OrrOERTTEcwvGVZQl0lFXb7bopoOPquWPzHelXOKPq8o38y621qsoSGauyKf90lc3UeV/aBFf+iI
26yKFvmZeFzQYJO9ZADzTSzfCu+PKCT/nEbJd5eMz2XT3E9M8fY993uo4vfR+W7amKdyTqvtMOOZ
nIbk4E6ILpYMow5vYAU+ExrKyrb0mhSPx9kY1lNabNOB7D4aCy2NETN+8zpvX/jZV2yRDdpzdiln
yupxJiUndb2tESOZ6nS+q8cM9DdtidJ6Ti39C48yMh+j/hI11aVpZFvCubCGkszVjf4DqhNkXhWY
2f9/b01AEZDQDQAMPT5BuA29+Yi0J9u4zXCTJWoVsDuHyGZ66VDrVRkAO9zsxd4v7BQEHYdSc8q3
80AYEj/V0cOsKPcRkTCPIuts6g52z9/pyPvuzTuyrB8NgxZuL0FjNELhD/d+JW1p7DE+k0jxWI8o
0nG67F2ZXtpiOFg9mR9ttmuycpumYk3xfqsQcIIA2RuZ/92R762GANRZxL00lUjXUF5gZuVxKmyA
wGa/S3msykTvtZU9VtwTZkAzevxpI2TOgd7PtUU7zvxlGz2aCbN0YV2G6SNGitcWbHHok2/Fqj0g
Ejc85xJyrTw/Z01px23Dy0hNYrAxvbSmvMrZ/KgZjzWQ4PEOboktDVezYMY7J2ubJmDojx/KeJTc
ngkgrzW0Xthl3u+hS855wQ5Kmsm8Z1ZaHElZ1hs6q/IEztdYe4Rib2sLCS1azg/u0Hf0L/OaR7B2
wN1zEyWm8agSskNb4GNj2PA5XHELFB9o8NXN4cYvyFdr2B4HOi2LvCAs5TVEpKzHkmwkGpWWt1f1
cABhSyrvBGyzdwmDTHZ4iX4k1iftErDUfuqlvsZryzaxTcHQpkl95UQGHbK4ALA+J75/gmt6NeGC
dEZxbxJvGfdACYryOwlM+umcLHPxlTGIWQnDuMzjeGlg5kpN4iNP4KAS9hBn33TcSx4DnNFz27VH
n5nojN9EXlwMAcDQSbKTBGWHZiUruTGIWui8fDMW5TFDuLq0oSztfRRwKtaFzL8hvxxc2R8i4nzM
gVwRUiJn2nWEQi1EVIZL2R+spM9hl33avMfArY5hwvISgerOs5MddEsSzzk0eWrkRHA82yYRBtEu
dHjilnecwnyUKTHKiQTTlp+ZS+6M2tsUyHdKu7v6qO5azukuyrQaydMg4wMNpHUDTGwV+zQkgmQA
KOpApCLvr6Y5qsq16LFgYp1AyDZG28QKlhX3YLcUQlF0T6N/P9SEETBnGdeTkMyLxKvJflM5DkMv
Bhwduq9GyB2dn9flRnRYKKc0ZFBG6lGYHtUQ3nVgx800+UH5dMvD6YgFdNPRWV+5dbVplEssgd4H
rrmrlD4UoiAkp98lDRRnmpsOhNPOmo/4JDcBrK3UZjluCvsuyZg1zWQZTMH8nJWvFeOYuKUZKdD2
CaleHYoupCwGAldA1yhte108RYFYkyn5oUIkV5kuiKtOqDdctIdMfZsMWmXuc7GN37ZLMkVvHfzB
vrPnJXLmOc3cU9AGOxQYP2Co3+UUnlm+LVT8Yle285ki8zLSJlhuMzD1X9Vg/lo+CA5i5BnDr4Iy
bG7qi8XuLOK3xB8ZKrMOeIzq0uY4puVhNPSJM84mNdUjtQe9j0ptY02bIDXjHZ3aQwELgsIANU6H
lKb/IKljzx4JsYyOfcxiBpNjN/ftK6p2JN7YBCKWb1dVn/id953OumNWlz+qHn9qTV/I+PASJv25
tq9jr3axS4YTqTAYXYiJ4Jxss9FE2Q0yU4WXobn3G+N5HMoDm81BTLjFay/CSSwWGl/7ObJLkx+D
l0GwaHLu/NOjpwUlxTFtOdJ6OUkbvJdxsF/MnjaVXsb+YXtuWaqWNSRkqtupgQ6dkW51Gu0xDqBN
yua7IiheGzWw2eOuCAFhrrh4z51ODwVjraHRFZ3qgUZr8sBMFgUdUcGhUbMlW6eOBBEA8LeBTdUU
ya/aN1MCSGB+ijZ8mwVjQRc6OiuN+Y/uqO79U7scXlqCQ5bV3h2zr6g2iVvR84p0l3zXOtmhp4Gw
ydLqWUd2QilovgU8weweJUM0PLi9ttZ2p05VHiHJn8Vr6zprov4eoz6jVUpM6jroyD3msxeT86ir
xTzByWYdlA6p8tljE3pgp1IWeODAQ0yPNfMfS6yhK6dNCTmNsyXrqibpNsTRMcfptkqrDBB+Ht2H
BZM0q3GOY1/aq7ymPW30tHdTvmFJwu/GI0YBZ11r7LjwFDdOzni8HzDjB5zxK7c9Eb/zEgtA49NS
UWRUSZYnSJXKggQeitYb2TTvy6oXxch8mz7a9njZaY/IJfQdLx2uKAfLJTZ7giTGESNCEaKlRp9M
+1i21IauP+2jEhKp0/E54RxW1E75xauzc1HZuyHoP9Kw+X+cvdeO28q6tntFBMgqxlNltTqp1dEn
hO0eZs6ZV/8/5Qns7ZaMbnjNNdfBMMZ0qYoVvvCGYF2jz050IncKGlJWlGS18pCZ4X94BiNd1bs4
ItQpERwcS56qb02OK12fVgfExHys3Ea5LyKee6uUSI0WT3rrYSvr1HvkFu/g7NPLEtHBsbkkDWyi
O3LMwnX5/9Z+FjIvryprWI0DIU6q8GMe6X28tMr80I/oiGe1rHm6gQNompZiu5W/DfDj67I6ehmQ
+6Gj1qC7g030rUjJ80NiFbS9sl9ZYZ0Stz6QNtMGTJqfkaATSwq/N8PkDmT4TVhqXPf5czL5t1rg
31KKPdgDmAZzRg+iIq2c4SPIrLhXD0JeZsPaqHIWXZhzRs6Ex/bjVAbVY+VIIKZASqfySvDkNJl1
ZU+0CoZ05WkY9/TjywiPbxMR8YG0GkI4Knbjo/GRv8lyeuBtRknbIMoE9k4wkM7ejRbj8uJbw8gX
ih69erRgzET3flHtzai5SvIO0M6UIvZNF68X4S0aufvS6VcjRzE2EdbA6Q7FmJ1pYgAcxhAraM/m
5lsbD2sQJruYlLpFcpYQGtnWMPYPsE9Que9+JpCu4Ru8GnH2Chjvxi8pzQGFQ3LWwXa1DyPsCoP4
0QTIth0THSOP2i7CReGl4NXmBjln6sg/pN5aD10P3N1U2Hp9bN9SOwcbPg9o2Wrot0bs8w7idlg8
AenrrsJkvsqzih5H3RUbgNDPmkCq2VBFeLrLR93+vVtAInAt1WvaJrfwtnYNeIJ16kMJwPsZAInv
c/KMREl3985qTkM0Iyonp0oAqrOjNVXYhftSRlG10Oc0ukOGFdRr6cZMSQIGozju71UiekNvOb0t
eyO/Cs0O6KmgNk85VdJcuDbzksfDH7lWRXM/+rDBpEHfCHmVucHApMmGhQ8UGGsz0MPbOm3H1UxT
6NULLFjSIsmOZFy4sykU69i5dLjscXb/a6O5txc2rtNPeRQSNxuSE6qQdKvIsuONZhrlGytfHBLD
nq6obNIPqyF/xIuRdPuA7pRcSy9JHyoqiPBAguo0O3QlQsitu9Zt6rcOGcqVpmTt/Lr2n2yp4SsW
aGQVfjbuRt0rNkU44F2VpOPR03P5jcIOpUqv58R7Qb6KQhwV8s7/0QfAVWoN+FM8tft+1GDeZ3UB
g8+lfIJJmoFEdx89xmwGTMIdatPcVI6GCr5IaRBXJomhiOY7YqTh0DgRkgm9vHfLzFzpwpkfCtGU
17kRv0uMjaCoRenRQW533ZgU0ScCX+qc/XM9aBSgU3tFBeZXXGgJl/wcU8OZnP1sA10MGj1+ROhc
4wB5Ko3NIozEyk6i7FBEwybAhg3wt5jei7i1d7JMS3OBkE/kIlMyjEeXWvtVrMtgPMHUbttbCrTS
3+SQNJaDZhBWx9SjOh7YlQ0Alve4+EU/IrspAmM+ubRu4WkhQmgUY/PQzKHzK03rFo6f0/wYZlyi
IFvN5cZ0Zu8uyniRwTU06GQBRAYNKZa2J9p0DbUkO0wjwOPeDaODjcPaqvDH8d1SwlebdA5xPUy8
QO4re/SQvveml07KmJ61i+DqLERGOScgiZJ1kqFePGOT4fY4u/W98zpJLDJ9TXQ3oxyo0immgesj
y8CWDvIn/Fj8vWUO2M3RZdGObTuj9kx4SMGjtfu9lcdQUNjX06PvAAKjUdE+ZRVC6CZ9ngcroHcZ
e8plI88je+0mzSnlcsVrC8OlqwgU1THTig5ZiNICtGwhPocmkXXKs1b8mN0yh+QQKJe+0TtJH4kH
yoKpX6eHarCmQ9/1b1YBdsklju6WmuUjjz5ORZWcImq42EZJEDyOIlRRlNQWwK3aaZ2MmvhRzEbz
I4kByy6SgM5G5ej5U4KJDb7u5oZ2kUU8ktirrvVAh4dRCzK2lm3/Oo/1z9ksaZhkJU0wv7WhR1Gm
17WBZmo2Y8v3W4eekKRHzh9sHgWMYUD/IhFpcaeZStGgD9B+EjQ+FiP6IQfMcup5keqZvWt93yqW
LCXGUjod4L7jGi3x01hR3Ax3aUuNGtcSqz/GSYKVSoS2W0h5So5RdM9G03bNZBrLwMSXEn9jczoM
FCW8FQIViNIk0i9+aUPe35OrUcAgyDCIB5HPWbq5WS6bqJevAeCXhFCZ32EoJkCf05PGUFQzsStL
4r1FiWIdy2L8qVe6t4BC/Gz1YD7X7RjV+PcKjfTCDVxgF6MXNU8WumhrwFz9JmsbOESinvddpWWb
ooIMF+qoe2N83PJdWn1vlkn2I4ezYW+FHsm1Y9QjxccmWReOX+5pfhOa4Ze68irfOTYNONKpGeQP
X8C8IeCPUS9PMGEhrLfzxtxOdubiPwRDEwvw3IfOgaZkNhaPmts0z4EU3UvWzunB7rLqaFYksFiH
Z88anV8ACTjenHThN4+ViU8k1u94yvkCEEbMc4mTI5c60CU8PAM3eeN0ks5nCNsiGKJEKkg4htbT
FrQZv+cQAbkEDRCxifmA/3e3Ht0aTmjjlUujlD8aaMHHJh8rnWJI1xBkaASztmtmP0dflPROXB7+
sYzTbUFxd1nF0zVGUdouLdEHN1roubgDgRzE7pWSwPAO3OAt8bxfSAbQAE2gP+GLU9wgN2he97L+
qbvtBM8uHhepGR+p8v+XmVGwnfEfW9Yj6Z3GVQyhdPZ3XO7+HXgHBfeI5EorddxNtdk7QN0AMhOO
6LMDbKDfSYXTERCVI/TWcesIAWH5jffNpD/4ELZ2S/tauiueAn8zxHm7yV0MZh0t1w905Smrc1GB
ZCTCLkzMBSfCDwi3E5C6gbbnoNGvDKI2XueDZYElQOF1UWg5auwqA5Wmq0Cdho2mEiBHM4C9Oc6m
cj1hpnFZ/epS/2lkF7lluDFaccLxgA2irTUBRguklxUnNzYlmNo0aI42h8Acnq0Gn2dg+kcauiWd
inrHDnUOMYKxC0NH3ShKVlSMXqiErSoP1D5eXD/GLr4zfACzFrZ4PY5QiDzRz3BvHX2siGp0OrN2
fJ1k1KZELa6RJ3hwIKlYbfdM5/8xFhj5mCEJeG4f9DZ+xcGWYBRDFzfP7zEVXKs/gOJ4W+jiZzjI
6zDHaqG3Dg5+LOtM8ZEo6oXpfGjj9FbW8nlwOUJV+9q1445TSY/cRFqelqeZF4S41aNT25gFuqK9
kvncLBziF6WO9fsndB1ggDkarlqt3NQ0uhHKvQ6M8iFuIkCp2D+JIexpOoIKNdA7VfDzqpF3Y6Zd
Z/YTccWPtuAFRhvzl9Y1hLxRhkkxR30wQE6Y1inIUSSYqlgQSURYYA4B7Tm6ZQqLE7TFgz1ZP0F8
LjCzXcjJQ3Yg2lkEExlQJ6q192yab9jCbRohcMFQGE+Nolw7vcpcf55RBmm1+Qiz9CmthmNU5TSl
jbUR9d87s37vIu0lwK94m+Kh587ZcqirKwKcfCE6/Z1LZheN2UNWarsqnsEYOuD3YT4rVHtoRRsN
Qs5AKy4ax4MaBjWnBlq1j4cAZi3o46AHRBVwpircBa9EOf/NYXHkVTV33eh8U/+WO6ObJKN01Ws5
0C40wSGP05alXpHk/RrliCU2cUf0BdZeQ+k1827Rf9/EM4Wpyt+Yaf+IbC/4a6PBnoUmSFdd8Xzg
tBaET23VXo9efWtPBZlm47+UfXCVw+9C12yHit/CoLxf4HxFPRJ/oPYGDe9tnvG+ut63sSPzc50f
DXXHhVkTirgDnQmcvIQ7XZX5+KyqedFASlaSX1VTk+/yWt9wISybplhrBRkeHQfM6P0FO/WI5snB
qNsXz4IeFhIwJiYgZxk6KyOd93PS3tU4OSx41nBhrsf7WdU+BJbs2F2sxVi9YWL1AoDQLEJS4bJ8
jq2hpNGQvDaRvkvs4tbqAo63cRfI/KpSv6mZt+gXHFpAvpVnb7yEJr+CcjcpFn6U6Qt703coc2RZ
wZL7L7punEAAvHpGpy3HQFJiC7npS99ON9QNcOAwwWv0aYd5rq+k9t2XACrbihLTszPBg/dMDT64
qd3BQqrwfpp/hDL64Qg06QbYVm3b71O8jCSEkBljj6HpuaLTuN8D5f0WdgOk9lBcx8IG66l8oTpO
ulU7v4KSgLrN/FchpwBgdoEAnbOqfKQchV6KRSj99xQ41M4Ihx3N3l0R+c8BuLrF2E+0N7nIb8w+
zLajWaY41LY5/DP7rmjt28LyrgH+eUNUL6tadAqR6IbaIa8wMSnLrU4vw/Zf0kyuZkruAReUYbkb
/s21Ba7QAyqa4yraCRhnJmRudTicZlwJxCnw4OG2xPpiDcbRhPI3cOkGsfxRdOohF7QBoj3v+RqQ
+HZEh99ITjDROC7zZtKBzeJYo7a3RjM3yizMKyuSY4qjQ4tQWIOIF51rB19I423i1o0LAxKhRgNX
HmauZxiBSgpgor4ZZwMk0JlMEcI76EwXfKqNNOAk/BPlWC/FN9l/KMCgAH0HqfhMZXHii2mutVQr
IargpmmMRa7LR4+mB/jUZI+g28HQvOu8h8kInHKw7sYkeKnhPFpeuiKg3M6Rt0V+42GU1BYBi5Cw
UagfX/ClwFqthal4Vwh55wzWj47JmG1BW0UgguO/DC5gdT1SnlYCDbt2GVCkR3oGR+Ru1Q7NPscl
XJEenZQiLHcNU8uaihfqOSDACNx8DwdIgYllWK30vtxa7fPovtYRLGmj27WZu4E/p9xKV6mSQEv9
gSSr2kyUtyQ4ZPUXMqsE7L7b1XToAEhNYX6vC3llRKG5KtzwKnSzPdna2kO+p3O0E0TFFXWug85f
gsvGfgzzkyXi60y/4y1ZgsCNQJE25hu/rS1u1I83e3z0knpt2P5Crd0Uzfu+vBOwlYuwOFS9gUcu
OHAFyKq1N20MaV3Hm8r0vslGPLVZ+X1qrFuQmyS2fDk2BsvKSGqHKbg0T4mcK4NAodQ2LsD0Hf4Y
CfpCHHup+zA9woeZPreiZ1L+T9EVGd70wv/l6PqmoZuZUj1cqiVJsy6lr9nUKzcTkJPHU6XNb10m
j3LKtgOpPEgGysB1dxcDZyl0Gw17GIjLBofxaQBsYD9pnb0q4mmbuNgRauXanDmzc6fvQl6oVMRb
B6QAzHJ/b8z2g86750/OBKJjoHIMrljZVWjZTqNF7DbWuvIAt0r8BaoyQBAhXnlJ84YMJrY+w76L
knXb4/7aEHmw4ihMFWs55RtVE+itbDmNvPZ5XXzXvSpBgXbcZxyecXQ3OhUknuQjue5Dh0gwbfGI
mlopD0KVrvglfdTvxt47xjqmyHx2MOKwZxEH4X9phdTjwpVBH6rKnzPSE0Ni3DTkVzkNGYNPq2Fw
iiz0xjCPvgfL2Cqr69TzACQ7VGuhno69jrCQ70Z7t+JpVqc4gL4yhOEm7rQNyd2WDZRWQDjxgz4o
PlRTh9clWTHB4IHM5LYneukaAQfA3bRS7pDhvhn4e5IKGRLGVr9L/dkYGN8KaM4Us2kwSxCb3Z3M
473P+soQ3chpphoZr/hjy/fWtOWpJ+srteyCxfSigLYLZOixfAh0597OlWIy/I2F+gaJmdzhg7gC
AHETi3jfsaEiJqDp6UPg0phKuMlj/iaWNQPkPZfGph2Qf5Dzq61lNw4B3cCnmsP3Mp7Xah3USnta
emWYD1SlG2xVhztQZZCjaOCC7uW6m6jWRw+2rLYaRVibX4pe79XUhWswcxBpk/86FJRyQAhJYj07
LDDZGw1oQvgQfQgv2isKgoq81Njq73XoVul49aGC0NBIrJcmSCvCtesMVkKWgYMT1AEoeBDuJtm7
HIvvaTQC7p53hPIo2Ci3u1+Igihev5/mV0k7wITmjXeL22TcaEP4PRnCPTQVgBGvleOu1b+s2Mkt
/1aADCr4fiLQ4C7lSrJRgeRVQbd5PfB5SejXPifLIClrw3atJ9G9Z8y0vwDxQeyCDAQGw+TuRTcZ
LHeQltTJqb/dVimgfsHdnjlZsijrDPA5n8QcQuQ8wgOp4pWTtHg+a1zbZnSFdcyw8psQG+bysYwg
xpeFdqhn8YJUzNrhYtfbaQcokVIhlnh5hKN0gTYOk+GYp9eANMwFxxoWewU0Z+4GqB9oYnRz+JTI
9L6PwOlq1GoGy7jXmMIwJb8QJNnGcXCVtsFEtpRM+xiWfUHhYh1TLVlOmbwuRutEIwj1W96rKc5v
O8zdKuRZFvU4vPmp4Zfcg+6xAoCW2dp3u6yPVe8DqqSLGLDEDrNDAAZtgN7cx51O0740tzKN3EXb
BUc5wy6ro7WEGxbX/ZaIEa0WGmp9nr36TmUuQm14SPr8aA3BrcXqUxlLUFLKmxcP6yU81NahJ4a1
D21nqVsRDTViuV1fNM9I075mUEG6BvGvTIqbfijeKgQyShLDUswvUZAjAunSvMEKaHqz4uZUOiAV
YYdSdWzrQ++Ud46PBOkonkie19KfDsQu9Frq99ANEGCIoLPRKLnLrOEgiFJAR717AU6XZvVqRuYt
cf593ZJUVyGUjiR4CuZkFWvyzsvbPWYuWwLOtYmO0qCgI3lCg2mEPO361a2KXfAYWZU1XWAQ2KRR
TtNsqNTVdzV8DXrv7/2UPvt5etOK6A4NwY1hB4+p1u2HCOhN5iN4hWbojZJBUjogZskLMXBrux3S
sZ1RbRyvplxocgSwusDgl8NES2eviogaf102dffx1E17NE1zuHRpucIXZqvUyYaE2zpGsArtGWSN
a+o8OIc21SJOA1xmByA4KAK9WliDS5MyZAv7cQCG1Nsgr/PgEYGyk8gHwLoJ2nCd0eZb8qFqifUS
8kCmex2VVH7ySj+lcP/coeOk2wXllrRTuBJ/WXjJPrScF9iVh6DNEKqZjuVIsmmp3Lqj+0+x13CB
2oC1Gdr6zpnH6zYq8XhrAbh6yg6xtbnnfLyki6i9SZEpXRST8Jb01dZRnd+Uur5rLIeczLgh/9mk
Oh6fak2kiTQbHevrLhP3pdbfl0hQ6LNHNVPusthaCccLF06PBb1RbMxQ32ujEqiioJW6a7rpWw09
S8KIXjiotKhCdJwdW+DUhp3fTA7PDkK13IyYWTnpLkcChtu0Q1OIH51gR2iEv5xZX1T2k9cUL0mD
aTEovqxNns2kfipQ1KGdtBmT5CaMxkOJPlKhxSiw+MSLSEPpDXiu0luR4DzTxL2eOvgTNWGgYYr9
wBfKPfpxqv6p3FwKVNEwkt12dgmGOeOeYhuAtF/oXn4aYvt9pm6u6UO0pFC/D8GM2/g457G182wN
s2uBFpQJXUUEYIobcR3FwMI/JzVfsOSJ9wWVOuno1L4ccUYTN4LBrvrQm05xCI0QL/mfARLO7IaT
mlXogwLE3v3fx7R1BymJ/4kfqN/0h5ZnRZclhOcynEaAaxPWkaDQH6v4rYvsQxZyN0D+mbsv2Nvn
Qpdwt/FpcMGSu0iIgpI6E7och15hr+fulMVXnvFQWa/Ml5I20C3z11iHG/7RsM1y1fnUkp8/n/Il
V10NTlfORO3BQnPh45RddKPSIJPdabSCkwnTJE7uhtx67OJp/flIJn/THwqXv6dp6jjtmViZoEF8
NlJqNm5oeW13IgRp78kQ5kPTNl/IHFzuGmQ0deReLdPWrQtV4CYZrMCifHmClmdgf0rN717R+fBn
duYSLZoKlPDwxcwutQUsKTFLtAViHa5hnX1AP0zo5qNgjrN7pK1kATqejBUkYyPnrzaLWqWzVbRQ
RmSvSMd1EWD9+L1aLewyx/F/T9CyOwiJ3dPk78zxRth7ZtpqCDXqJrfOvuxxZsXb8vPP+JfJfvgB
akP9cUZiUOF9E0YcQ9hEEM/KEz6Rp6HlHz4f6C+f8sNAZ9IcEjzECCGrVscC2OJ2jpGdNDRIPUBt
uxs9NtcFcejng16qU7gW20Y3cE5RxibybJdmtcAqoNXqU0JauugswJyQJ7QwQ0hIv56qKwxzFi1/
nEAc/nzsv07Y1BFYV/4wfN+PK+vo6KhZLhMOPXxaVfliuG/L5DorrsGH3I78owXg/v8wKGYqBuIn
GNGZZ/P1ugiuSPG/QeMez+Au/ZaDVRQ90BcJxiz6ZuTNF7ZDl5cOF6xhoO+Lejdn52ymOSVc9OKr
+RErifDHJA0Ymfow7Psit7WFVWFS+fks/zKgVD4jEsVw49L9zvbmNA5Fbz1WtBeCdnxG8ArhDlJw
//nzkS5vOTQ//hjp7HhgxT42lT1Yj2FfVLu4ym612Mi+MPP7y5PBqyhN3aawaZq2cfZQUVWcdXAd
0yNENmLIBx1vN1z0NpXlxkCd9GXE3BJ05+2GJo6fvMDaX34+0ct7wEHgXQheS6yTgAx+3K2BdLPB
GkPKx/qGj1fgSnFXzQSKnw9z+eVcD/VGF1so3bW4Xz8O446QHu2qKh8N5OLgpWJb6D/4chqWjdl9
MaUzSXleKJcpmdKzMXyiuHC2qv6EZ55OheMRgqwL+93vqh3cRnL6bzJOqZ0k688nd3ni1YCOixQ6
PXvLOTsHFc15NGvC+hH8ieuWABO/AWNeDEAB3eDWhHReFLvPh7zcnwzp8QoT45jY6p69VZlZdD5a
EvWjCN+DuHgBKh588ckuh1BOM4g/UeFzkOQ6G6IaMxv4ChItpZO++0pgUkwP/zoLD9kmHd6x4Tq8
u2enzJRz3tRmWT0aI8hmyiDBtgWT+vkglzv84yBqu/zx0rVTb+qVnVWP5Zhfz3Zsbnps0OgGOqfP
B/rbggHGoKOh44MMzurjQLiNkrYmDDTEYcr7FqWgfob3zwe5mA3uqkggoWeFNhECG2cHye6KUqIR
mT7pWfMOHQ8GgzvqUIWTx38dCOadhaMzPl02Vmfnn79tAEO6ef3kVc1Wm/WrOp5fKCh/PsrFvYAJ
NgmsZbqGkHgpnY1iG3Nq9N1gKGvak2Ze0fnZFLa9mK0vnBIv1+3jQGe7oESFYRT9ZDzi86nQNsl3
nMiXbR1/5Yyg/qIPkZ1nMReck3RpkO44Svf/j+2Wm44vO7NErdV9mXx56uslSnQbAWYenCstj39e
wA/DiY/DYe4YzH2JHmcBhzKE074eoliuxZzS4NHd+ItL4eKqU7MDr+ry4rPTf8uT/TE7f7QD4IRh
+VQ2MWoDzW0AMaZv5RpxjnJ+6n0eEEQEP5/j5TvJqOT4mO9hI0oZ5WzT5w1Kp05b50+mEvFxXiL/
V1CNLGj6hLALDtL5D60c0Zz61TsvAW3Iz8d3/rJ58Pa1TY8XEo8IR35cZMxn5WTUTv5UpQ1MXkQa
oHNTIm9pOsm1oQhfhhYu/TR6wFOR7P691aJiaTo9Ci6mS3sLUkgZlAPxPJLACJhuhIfURNjQzEN6
17DHdw0WFILwGFUP9ryPsgFhEEzVdnDWkDmBCWKXmHli3Pme6O/a8FzD/1D8ylGfrgcxbAWCKYB9
qJiGqN/29qtBF94BLLY0goAOTgHnPT9AS1WVBnLiVgS/GjGdOHw/YSIlpr1T7CElkaTA26rzF6fU
gSn9aWlz5bvyrfchu6aQ7IKoWft0qWkQoQvR+sZbUnVwVRqZbgFnfoOLRSW4/FmV/nFCXSNP/H88
zv9zlBUuNtPowF0kiKOJ5FM2J84Jg0Qw73jvLQHwoJqrANKff/2La50LnYsQrx3CeUlM+PHj18KP
tUBQrg2ToL32nBxh41RYX8SCfxsFO3n+yzBgdc62eFSAkrNaN34q+zi/8ScNnn6S//p8KuoF+ng3
2YZpEoKJ3wKb7tkLNfsWOKyirZ4iR77UVPglPsKonHSZeWXVxdvno4nLq9DGDoM4TLg6/nj22coN
RlV7OgoqT2oz5Za7i5FFjH+UI+U4hXrynFWZgJIquCGh6NHCC6nL63c9ujIWiDSEYGgleL5zGwC4
JYSkY/IM4HIBvppSPk+FNSABsvn8Z18edn61pGFj4lfMWp396kqOHpzjpnianMTc1xgu01mNk206
ocv1+VCXr5/DQFxuAgwA+dPZR8/FDJO4tr2TXgawDdtv+uAAL6dhkYKv+PexXE/ahHMCj1T3bCyg
WloeeZN36nxrUWbhXRPP1xI21mhVX7xJl98dGU6CYVQxbUOVpz+eGGEaNYRu0zsN6HVAu0MkDfmo
WslZIeCnIcT3z1OjkkKggsEMWeH5CUWNP6B11vqnqOtv29BagIBbz1a3wl30x+dDXW4OxlHxEF4y
ShjybGpFMocW6bd1wtMcrlrW3qFdcifRFP/iof3bQI5B4dRVerGeffbkeCh4OVMl5Als5oz2YHLn
Cf0EveOr+oyhfvLHS8GlbuCYpkk2wS48m5IhklpLSkue+J5XGWh5vlVZayvI8YcAAR5PaxAtad/B
CEKi+qpS85d5/q9qSSJDQeziCAS9zPNcuicbFjSWEHRqtBrWHOjAr4pu57efejPYJvRq1Ua5mCjy
szm1It/mBOB93G3VnmxpGxAkJab5RcxyPq/fg5HbUN0jWOLl+HgG0mayUXJlsHlOfmJ6nOrNdT8E
23/bjr+fQctTBk6OLeG8fxylqR0nK/MQqTzNp/+t3fmFu6wN+dVuvFg6qhS8fGTv/Gqwm2fjZEYd
dQXuAw8oQv0wJKS0wbvzNVDEKTAJRx7/cVpcHLoqF1ApsPDwPls8EwnH3goH/yEOMjBVvAHC+i/R
/S/O2Pn1i3kZNRfX5nRZeLh6Z8+hWY4tTThAmZALl44Mv4M361pYOg7aAJ/P6CKEJYNyPVe3KNDx
+NrW2VizANXuZHV5amc0Dru9ZV1r4l2YqBUaJ2XkCWd4qV69wKjWEVP+fPzzK1kaFlV/pQTNFkdu
4uxRKzTWQGK9e5J6D1q9Hvob6j4eeFxKPb2jGdt2Bks1FOFXW+cvM8cJXbUkWGBgZuelbs+eulFE
Luwge88hX0wReB97DWCzmtS70Gf/ud5+NqqtJYMvIvfzqEoaPEA6L4NpUIi98EXvS6/xa0cLTuAb
752gXoy1+4Wr5sVB/z2EQ2KCMBflkvOVbUetmCFEnGJva87Nc1LtI8f5wq/wop79eyIwQdixWPOy
XT8e9JmWhFmYsf+QTnBhgPOF5k1u5mBF0AvGKWFExB3f1tLzKHG0j7FePPzrBqLWy8um0xxRNaez
adaQNFvevfA0Zf9BHeZbQqde1dM+SlCCd7+Ihi/vG6Q/8Maj9ABzCSDqx+lOJW4tQTOlJ7QvQMOL
XWp/Q32N/emh4Cb2n89NCv66P59AMnWLzhlOISYifWyXj8NZpR2a5CrZg9C8/gW553pbxpP8KeFv
b6dZR/piFvbS70HazWVUn0bw5fi8ots3dz1CFHhWAdCT0PkJeZ+4ln1sfXLMMTyvfuhTJ1+NUzxu
I7uMb0YvT/aWVoaHwgfF3bLYCFiaNlwrlIVR+5fLrnGTAzKo+P5peQYopwimLzpsF9tWULYHLsGZ
NB26bGcrPNjOYMwYxhzdBEHXtrCuO2oaC+ze3j9f3L8OxKI6KOvZhLtnT4dDgxAmVN09pH4yIqYD
ya4uRKUEx7wvLrnLq0boDsGZyykkeNfPT0kZZM4AfqV/CHu8UBrvGq+A9Wx6/wWhs28TbJiDfDPU
JjIbw6Ifx2BRudEXmanaK2d7iavU4XHHEobn8ny+QVG0rjCKhzxvX2l8L0BdPQ32C/AfMHjRTvKs
jaDgP1/li6cMQXSKTSq1cySWo2cvptMDWvarQT9iTH/daFAgLRAUFPczlEPtH58PdvGYMJhL89fG
05Fw+7w0aA2NXmtOLh+AnTxJt1iJOrkXXfoKsfZpQgWoHOYvhvzL/JTeO5GOJEe+6Och8J2jZO3w
ZS0UFFFVtLc03L01CFJYCTryNp9P8eICErqFmQD/ocrFw332FSerrMmRauMI+gccMEX9FrvzOrqS
3Xf8oD4f7C9HxCWtINLg85n07z9ePwUp8hTpsntALVMJb0zePuMl3vhl6aw/H+pyXoItiSkDXRg6
I+cpeSFjzacqWRypD+a3I8oP+4QkEIBcj9RW2TbfMHTGaPHzUS+/nhqVvUJVnPLdeTxnyEKPSnSc
jwbI3lUTvfDs62nokWNs/g8j2bptURkihjzPcl07auAajebRqOB4d9ljSacQvbmVnnZfPPwXB10w
qT+GUrHHH6XQGLKPLPBku2+xAIc9oiI3BKd3NsEj8Q4h8g+r1L5YSXFmG+vRz2ZUFlN3hIFdwNle
oQzXVg0ib8egCV6dtvrPynd9+Mt6suDTaCiVeZOBRkuLWxk/SdVPJl8glp+uUnqJEQGm4fj20urA
paR+Gr4bTSm/ODwXKeX5j1T74Y+lyZAkMJPRyY550jnXMk3hz5l5ui/KFLMxJdvVmOm0F56DRZWv
O8jiIgRNEU9ffb4dLk/Wx9U6e+U0p5FaQNh9HBxOcdJtQZAstcT6YtcZlzci47iUVWxVFaAt83HC
8PnHMRRt/tB2Q7/kcSpXhueDoI1iHpyR0F6DKYvwBHKmv4pJAwyZpD7C6WyW5DaPy/HRhgu+tU3N
vkuDPj7khlcf8wxj9rbK86/asZfrQhZHMsIRocXHc/Tx9+axE9aU7sRxRFth4Q7WG+/0N0P0X+3X
vx0Ssh6KQaTA6tH4OFAwNM3UTlZzLFAR1lGCc/IbzojloYXjA/ZD5Hf6ohr0l2/hqNoThROdttU5
KgEyvZkUYVUeXfMVHTcIFJTNq1uB2moBEUq7+ectRkqM2y/LSBPz/EDOgR7acKrbI3VUwzoiqpvV
D58PYajX+0NMQX+estb/er1Ahs4+l6NNVV3pjX6faAjGF8XG757CrFzmEIpSKjYjYgGGFMsg+ml7
+7TCuhC1m89/hLrOPv4GmrTMUFBup8N+HpKPkxCZLtzsvjbE3kum46z4W5+PcfnpGMNTaEHK4HTU
1Tr8cW+kqGMMfYeGSzcP/mOPVsayTXvF2xCVtir1UCzqqhYPdefNX9zmlw/jx6HPrqwgouPldk59
lKVwV5j79NSnESsa87S/Fp2dLfjMwRev8eWammCEqD1I/g+U1Nl8XYTXaxSM7GNctb/AgH6v8i9u
psvzJ6k46K4Ki6kP/b64/lhRmJaiD4qkOfZTsJt0Wx2+BBGPVOxCQ1NvVOhZ28+/4uWsPowpxMev
2AW4ddWlFhzdAdfS3Aq+lfa/X+wfxzhbObuyYHOkyMjNXnLlWuktbaBH3e2+WL6/TwV4AiqUJBUX
4YRm+z7CH8lxTFEILod1AN/n89W6vIrVTP7/Ic5Wa26AidgdcrN2a39rK/eqGYH+VV98k7+dLJWD
keu5BsW8s3u4EAZKf6VbH5UA1xiZm6LHLBuRYvT6aDiujEjBjHrv+/9lcv/fsJaKZv7YfiC/2Ze9
gXOnPkXLxk6rJVESTjgR/dPPh/rbAQbxA1CFVw0PJbXOfwzVm22v/DCTo4yKK99GLMk2/JPo/h9n
57XcNtJt4SdCFXK4JRhFSiRlJfsGZdke5Aw0wtOfrzX/hUWpxJozNbYsiWSju3fv3nGtYTUq4UOj
eNc41j6RDarfCE7I4mYZlHk/YDsUwdCOQXmmC1Ti7VpwPLf19PT1tD6xpQxdxv8JiHBzfQi8qGps
JsIYvJMrxL6Pa9r+5+pmMsRda0V3tZd+i3JNAve7q0gFG169ln2Xmu9C8XP98AiQuVHjdOntlXUr
egCDnZNoi/u0CJ9SPeIWCicCh2Zz7Qr45DhQDEeHuI1/ohqX5cV1ZdDbmejlGeDsDlAP+lmSKd6G
dn2tmPCTkQxMHNuydHxYbM33++c4kTWWluKceq2nApY+ZC0AUjsqit9fb+EngmLgTKoa3h3tBZc3
Z6rQo+eCVnFSeqvd9kDw7ECAyfZfj/LJdLg0LRnmVQlFXsY+gBcGzaKmH43cZXYetMq8a4Y43HUD
+GBXztrHsUwq1SnRdkwulQ8yGVul3dOJCBu4lWsgG4bZDgh6e9WrQbf7elraJ6v3VuRG9BFb7kMI
d9TMqRVCs08D0XpK+fPuNfMoj8xdF3wStaV+12uiaOlSRbyjDEEcSDsnZ91p210D2sIWYCFAeQGB
WV55Mml1XRwMm4wqJ4J71cAhey9Ao5rYRRaU9kmrDf1HGtcmSIp677tOCuk0BYfNOBHWF9WeYq7w
ZKeRs/ECK/G/fo5Prnji+jLBbtlkdy/1UE1rZE31ynBORyzA+RwP3+LgYHdgicCJoDk7gXh/PeTH
/Ucd/TWk3LO/dG2Ob+K4IEadFA++DLsaYNxp0+ehprXj65E+Br4p+UGjUxCB9WJ8KDiaFdhzhGHY
J68sj44yH5s5Kxe2gIGjKLZovE2mGoe8AtkRjO7Hr0f/5E4hLiMrSZE9YgpyHf6ap2NUoK/N4Xwi
ZIKVbdYjGKtqt+gVcU7c8ravRXNFqsyPDj5NJFzSpkr5gXQr3o8JiHvTtPCfnLzGcl6sXB23Tg1G
vGWX5mrUKs93jdaSfGqmb+XQJCwy8NvBT51qkNy8Mtook5H6ja5Vu1LQdJ7FIqX91KAbss6yXeK1
3ipMx3jH5tnrsgN9Mu0Fba+WMf/yzJh2uZqSP0trTNicI32ZqBPYMtFIFLs2umBpdKpzSIm/AJQy
5M7KzByA17UJjCW7gKkBxe5nTqj6YZmI/6zlyORIkkSivKSLL+NXXVNPSU2L2FmfIvUxTZz+ngxI
tVfcKL/i2H2898i74+0QayG9ykl/vxHCmxvQ1PvsnFTxY1HWtHHLdvzO26hR+/K1oH1UcoxlEd8k
Y2zjTF7YEpXtZAX44dlZbaenTotu8zncfj3ExzMrh+D60VARWGQXPmRrjUOej012r9BwftKD0NlS
EjnehFAKXNHZH48NQ8kCWLIL8nK9GApWCAWkWTc/BwD+t623S8x/4sT9Q+BUuZZ++2jYMhZxb0KL
nv2xELroKyMFgCSlzqwBaXT4oavtMgGo3xyNbzqRn7QF6fvrpfx0TJlFxR0mi/Lmrv+lFjou1Amk
WPjkafAqT7rSLmjcKQCmqtciiFZfj/ZRvzNDD0lE6vFALvU7KY1AVTuJmD2EFmDPFmRuxkw9aTzZ
086DxYUu9n6iKNK0Xtykaq8kND6eAxQSzjgWmXyIyxoD3fUAChhc66RqLeFFI/put95WqdQXAF/+
azkIrMWeQV07EXfyCx/6WOrBTpLaDIyz64pvY1nTjD7Zpa9qyf3Xq/pxD7l0dfmfYdMidNnsNThG
MASzBxxBbmaLujx50a8R9okbT6nrE8QAjj8UpXrlrv4kksOwrCUaHtz1D1XVnE/i3r1tn4AHX86l
OEAw4hsqQE7pD1D36B2/UawH+B5B7I1ve+9nNV1Rax9VjYHZhg42qERw+dd7tVZ5sOfW+uyeqB3R
6IUY/pnSa9mTTxJxJp+P10wfJNJ7mRQfMrdx4rq2ThA77bqw/l4X5c9wrs80jx/CGugDU9lOKYj9
tfaEVUwyWWuunNILheeyr6ahOyqtWNyl+BTvJwqZ2JBpU56f7Vi961UHyMCj04fPX8vRxel4G4XC
KeqJbIqDPxj3CoBiAI4L91Rwdg60nYBgC6CzP83KdAt7b7r+ejztkwEtJqRTlcod+CG8aceiq3S9
1U6TqSpns/DAr6eD464ux3xtJXp27yauCsqSXTxA9nXOVavYN9CihaY9bFsyAqt4jvKnfC51UNX1
+r8vCPYwBR90NXn8fbHsyQy7GQHrnu7p5IddQ/DZN7+bvFp7XnvlDF+SYcvFl+VBKArdMV0yru+3
GDzrWtFrVz31w3CXG+291Q5/SndaJy01lK2tvxKYXWVtdvJU5ftQh8fW0bZQ9hzJjb0OJaUwV3ZH
Z8S/fIL/PZGkpyZbzn10cZFrtSDGMYz5KXDTrRNm370qfhqD+WB7w70BQZNFxU8pgnMfuNCyjDsY
eK7UTrxdCB+egYIRhITGO+1SYYNKlzttpmono5uCc2gW7T+xltgrs277dRu380rUk1gVUZM+9FRh
+Z4GIHIdguRBSRBoEjMV5KFeKS/OGE6PTHO4AW4EzMQIIEESF52+nwpPgWYEtEd9yI0jsLBQaJY6
II64arSwT9P4rMaFtQ5IYu3CcsqBK6iguomD+gVEqvGYDNT9dqNWnyv6qdfOlFGUN7bpMspKbw2p
GFQsolR6oohwNgI14wDcAXnapgEhYxOD7nyshTrtBiXy6KM3yscxg5dU0ZOnaU7pnI+AI9USRbti
3FzoT0IFZKWk+0NIhP6OywrQjiTVaOfdCPjaKxUjM+g9X8vQJwO4hLBMqm10ct6XuRk8DqMkwS1u
51g0q7A2nFUtTOe/mYP/CirZEdQzBjXB4fdHJwZRtDHtuTxFgb1PR81aU+FTLhstza/ceZ/oYSoU
mQzKTxZjXYykQ7hMvksYJ08Zfs6J+N33wcZK9SvDXHqKcka4v4QIKLpA7agXVic4X26ot3V2hqiY
zLa3B9r0BuVQLFpVe1W04Enzsl3uxfAQllfckssoBcVDVM7Kxn+sFyoULoNJxVx64CVHwVEXxs6k
vcK1gEbqJevptCjndEOmK5EckmCEZuRg823SHWUg/mvZuSy5f3sOLjwCvDooPx9uB2iYtNJQTO+Y
GQD+pndpfwZTeVEkphyzqaApmrZ66kJoMRyAX9k2Nqh6NehkxyZ/5tU8Zx/8Ij+PORvD9fX281mA
mpuuq7Lfxtr9lUe+cHj/fWSNlilEnSD7ZdInhmYlhO7HO07lLxQijwmWpm+WjSQbb5Phzs0dP4MR
jsfsASzjC/bFRn7pn5zsl6hB2yPCY16xe9+yan/rUbmnsmUVWSKRyPO9PyJidOF1KZuASnl6ZlJ1
YyThkrpNBgReZTG6Houk+RNWoujURVF4PzpeKRnboQ5vp9zPmlBWOCZDsI7rh0A9FF4LFAd+OplQ
vgUFkTmGOCil/btSlJWAP+Hr5b3wxf5dXZPKRNQWcAqXF5Ksce26QguOANDs49nT/MZItd0EU8pS
yWP4t4Ir98+Fv/JhRKnf/vKOCKQYNa3TwdEOnGoxhfNaj5plnCmLoGiPWeZs0nn8mYbFFcX86bg2
jcxUfWAPXB5BmI2HKmpFcBy7aG8r8yGtIczqocATAAlaYtoq7XQs7ORaMv3SIpNy4hCax0Ejo851
+H7CmsgikFgK5ehafe27cd/4sKRLJgM321AyeQ2B47IG5G2FaXzilNMqZNLN8X7AbHKdOJ4G5Qiw
bLpxjYJOsKj9E1jVU2V6lBADffCLOEBw0wVFD/angMMcyxdYSdDn59BYt2ZpfzO7bHhtnV6smrCH
PibS7Lss77BRCre5ct18sjkY4XSs0u9uqTTxvX9kABG1qFR75cidei4C5bYG6S5ugA0qwcLUevsR
4DGA//or3s5n4xLwwNGhRBzRkL//Sxir2gqr3I6VY0ws+GS6uQXLqplsCA8bh4ora1nXM/iuWTzA
EZ010ZXj99nFgB0mryZLiselu1WYGfCzaqQczaD+offzqxjrwzgFO3kYBHqsCpPfWakvBaotAjy2
B/g4b8UyiaIrCu2DYWHjC0ELQfW53IXLIpXRBgsbtNjgaA7J99xVDkpkXPFOPhNNPD9CIljl9Mxd
RkyTYZwGwrnBMY3sYVXGOrzuQMnK/GK9IQtSLWFIKtfVQJOoraQalJNJ7CtUu/xy8yjc9jAoLCrq
goFXEuq60QWoc72ebPUxwHAmQ7nSw9lcfa0kPznBb5emdFo/ge5pO1GUs+EGnGDo0RtYseAE4jKM
zOwKZMYn6pi6VFV2ssrDewmH1EMbNHntzB5YxqYJwrUC3FurZ1vPBSOw769M7DJ7KFUF46ElXFm9
Qa/Ze/kfswbah4n9UKsGMi5naYfBTwLPz0VXAidqbGh9WM2F+GaV7k0d61eO/aXtJ4entR9RIFf0
EeZGTZtCRlYxixLwvMzhxwh49IJc/RW5+2xZmaD8H9ucSsr300ygStTCtA9PAtIivXOfoRa9bZTu
AfjNP92gXlnWT4czyP1QvvFJNarhdo2ahCI8lYX3rQK5OUvsk5u7O6F4fwy9ulKr/ZYhvLBEUPay
mRw4Cws7+v30+noG1EufwhO2ekf9j7Uuiy7Md/HQTitnaEAT1bRp4QRZsqRfLAMbjUat1jTCPe3F
9o3mDf1tnlPiCaJE9jOswftKIiU41mZVbGEzhimnm+NTCx8krLxRs3anAYA/e8hW3RQDgOjO1VlA
1b1SMzByrXCk8KgY3WVmACE2Nkazn1pb2WBZJnSS1PoNRSf6ZsrTfF+CHO1HQ4hNCmcgoMlz/6uH
XAeONNMMVuAYzAACZe5xjvNyV6Csf4RQKhwqq3d8tVIcuGD1bJ0lKElFOojgbnuL0OymTdPSTm1j
1ayoFzJ8Gu9dOPFmfTNUZv0AD/f0XDrJtO8VXNhcU/SV0WrT0ihqqLthE/ItL612+WhKLHMUTzxW
yrLIADuuTDGB1ZwD9zn0ydrLjPb31zrnMhQojyY1RbJYm+CF+kFVOkbWay7Uy8eeqru87jZR7XUL
0UOA4lKkqJSrOJ8lItPOVIcjrcEYFMW3sYr/fP0gF5HQD88hleNfV2Qd1UGldAizOwFE3TUZ/IgR
miFW6aAMM1fyxdvaLXBVyq+vR/5E7bICMm7GbcGfi1PbZ1raeNHgHisrqDfwqaorAMahgY3gq1EV
UvNfj/fJsYUQBtVLdoJ/XNrCqe7O8EfC6FPlAuaLBl5diBP1bWH2S4Hd9PVon1y37KujU4pMKSKo
HRfrqkTmkDqGcmxLR7uNazfdZVTd7r4eRa7RhWpA55E0opHtrc/p/SiUHQCwVY3BURBwXjVprB0M
WoWWka0mV2yZT4cC3IRmZWrWWMj3QzUJ1ARF2Ean1g5vmkayLUBj3ItrzU5Sm32Y0l/j6O/H8fow
QvTQFyU6AvfJiM/4VKCCTp0q/WjDCzZfL+KnR4DaTfw91hD75f2IZTT3Ll2w3jEy69Pcw7uW6+3W
aZSXvKE5J60PFNFdGfPT1aTRHxVAcoVL+v2YapbbA2il4pRZdb3q8F1uQJgabtQka6/cwly2nyyp
SaEL3ebYHriC7wcbIDuJ9U51jw32987RYI5A65VQEBXqocyt7jFK0mnppp64s+06WVo0t2xq0Tur
IQo035oKuBaaTjLsaA4EfKG9p2lBu4UdAC5wL0GPN1W3MYJRUMediH+iONC3Wgx7wZwZyaPQ0j5f
QO6SPOohIBe2kYqVV4c6dD6Nt0lSbyNgJydF6XMrQLeVxDDAUqemZ1O6dDI13HawdpP7dkO/ieZu
Man64JuNVUpCFAFngQCrs4M1AbZB9wCAQrrR3SHeFamQ9JgxtKpmP+/KNjDBNLZm4JMxkRm1N27i
zszOOhSOh7hVYIcaeoUbZlChOM0HY1XDGEpxVTqvBuKCT2HnBdvEoUm5z0pxIyb4MJQhKPaANvR7
oD7zUxXZzU3Qm/miacNkX1F8TManzIAVLuZFOYBUoY9De2sGZgMHJLC43hw/1B4lT6qqGOssd9Kt
1lraKurnYm1OMF7NBjW9Rh/Py9IJ60PYVYRFQtX22wwYboCtMgij5gAmvwnU+zERay3UCwDYJVWd
GhjLNvX6Ww1w3G2vGZE/qprYzGzlGiL7dlP3HikvRXF3aQeOuQpr4jLuO4Ab4AwAh7xSDiHtR+sp
t+GNH1w4m8tUAUoW0gqqBJydEczzJvfomLONFtJyQ03gdqkyw4+Nyoa0Oh2vGNMfNOxbhQS967TT
IvOXR0iDAcpQ9bg8BnYePqhBOTwLD1P+SmTxs8ND7Qn4njQHfjQu8Wl1Bkmc49DUW3MaTo4AxmDo
utCv5+lcq8kzNQTfY5uw39d66TMdYUu0NIfByYZeaFy9bWlRQuSPYwuDXhA9j8bwrRyy9soMPx1H
BmjBSAKk9dJrS6s4aq0pdY+05FHGnsD2cy0b96kKooEVz4csmURoe6+CmrkbOD22Awnktu+IANhh
Uu0hpUJ2JWOZ3QNTG2sArhOYRqdwtO+6slDPmZmqWy93+ic76L3XiUrVF9gAhNRMMzjTUzM+h7VO
BRiVDDeTWzp3BXmKVdfl4JnXdkQgtlCcOwEBNh0oVbUrwtJcNiIMn77ers/smb+nKK+ZvywpOyhD
nsYdTjXxzFXoAN0r+gZ+LAXuuETYVwJtnzl3RCcJLhBYJ+58ac80Vmd2IbVpx6ADp9tsnpp03vRt
CM1Jc8wrfW1BtOHG3TdLDXepcP4fpoc8d3QD0CVH7cr76TpDGBKsCJz/IDVSKC5NAYL5GgXsVMV4
l41jIozo5UpqGw5B9TTqYN7rYnhw3fxZCX1TaNca1T47CCTnHWxRi6Jv80JIzSIsXMq8ulMpIs3P
U4i3AhpbgKuBefNrYZG+6WezwziUwQBqLC6PRCbcMEX3zidBmnJHFBq4fciutF8K7BZiMTpqfNfX
Fdwiit0u6YnufntVUN20faHcqmVf+ZTlGofMsQV1kXn3kE62vq/j1oDNUtHvzDr+JcLkuQSC+tbj
jC8ac/JuDbUAc0rxJHCX3S20dKw3EPIyYJePy66CcVZrew2u4K4ZX4LWUfY9kC6QlVr6kgJ4SEEh
3f1DBRpvgc+Q3iYI32ql1F5U6L3qZUA91WMSxenBmmdjW5pTsxEw521p+ZtW0airN4IXLkA4sSGD
cWqcx4Q7lGbcdTUp2Z1jxN2jmk7ZYRpGsQl0LV4nWVrsentsN0kZgc9fx8GqcJTKp3k7XEdFPRWL
2shCbBCC6FxI+l1YJcb92Ha4Ux547CBvu/Gqaq2fE3VkOwd74gCTfb7JrCY5hhV4cGWZBcuZOP8q
JZG4giAxAVqvrwnYcxfDh9BDap9AzpKoKjXY3XBUZrqKdW3V0AB1gOLKWBrRVC+qKZ93hhc3u85L
98XQQzM3BMl9Pnn5kuuxWeaFSNZ6qENsDPXQjdPW2nFWRuumGSy8k6mvIBoNqo1NfGEB5162tBoX
jkInsW5jdcgPSVBrIN0YzTII03g90y9/75l2sqMkYuKB63Hb5rpNVCCEW2GYvKVn1M6iqId5G8Bh
6Ftu2frFWJQPdiKmTW8V8F9MYZqRGKBMZzmbQf6zTRQ/RYXmgJfBamlNh6rfKk0qtJ1WZeY3kPIh
c8j6F02P9O9p2Y10JU0APEW14bdz666hRoEKHRst2uUV7hKQ7tNLT2dF4zexWm+CwgmWAQwyr3Vp
TVTNdgHub+EYGB3zdOyzaloHejOcRmEO60ib8Ntnc/AeoJB3fxBTNh+twqjmVYyFIb6pbUIYMdVM
NpLDtTKsUbX8qQ+M+6wyuBYsygXthAhIpcWqH3ghYGyhWa+LJGK1E9gZK4FctplpQuucptozbH/V
80yvBH1ktBQu+iJJXnL4pbY9HJig9xexuksGmGDHRFfg1wKSPRDVBDtdO5UPcJ4Bwa/Vbb7MVQ/e
Eo/ONwIR2U3ZcHJpWGuXjhpme8AIN4UNKwWrEAzxoadvMhHjolLHxUj9e1eWft5ZMCdDJQY9OAQ3
sFscCncTTXCvdmdyexJk3MtuCvg3YDhdyF+M2o4716YFnrqDNH3FmeL7cfptjg5yQibKnNZ1ga1Z
D0sRwCg9/ZRZQmtHWTF83FuH/RQToSVV+ECkJGkNuU4B8e62AG9J+51HL6HyC65DKyjWOGgFXWpO
fCrtxzx9hWl4hf/qq7O5EIDO99ojtDjWWG018d2sHV+r1FVFYpJ2KzTuayfKm6xNbj0YoIT7awxb
aC7Jp3ayU5B0pJ6Wvhc/6rT45tvZ0JdE+CGifQ16YxGCZZ92T533c0iThYfOzsl4EOpfdobr2zmY
rPy8134aYFck0HCaHqw0GaWvLWwH6zDYDzUkBw3cOtnU+YDq+EGVropEwVBWN3UY+qNyJmPmxc6a
6ceAGVBtTxxq3GMhLiaXfR4hVS2nJdVfi7LRVhCr8GcNou8qDQjzB4ZyKOJgr9s3A1RBGm+3Q/VP
n/Zr1xDFIq3yuwBeIIRgaw2USjVm+k3TOvUUJvFtBbQVJYBTvwpAGYC9Fagfzwq7RdAPSF94zGeO
I9ycC6cG6nYqmoNIq7va0G5b291kgfdbdepFIyOF9djCAuIpd3oJ/JibVdsYglhupW3JhDWleRzK
fBUN2jONeYdYb6GVGLx78B1XKTxQFShLOAzZXe1aa6FZ3+i1KBZGHd0pwjhY7CwtHD5t7QdTIfFd
pfvObPfe5PyCU2WtEVwi2HlH4mwll9BwlAdnyJe6Ef4y4CFRk2kXkjPEG6WauAuPTRce3Lm4g3qB
tY1PBY/Auf0RpDbQ5Zo/WAnUne26NvW1hJLjaS3jNS2qfSDSx5HmW8ttVj1gio63owsOgVKj8iDz
80ANrYRy5ifsqUR1lAJMwyXJbthk7efWO+b1PW8Dpg1KVBg6Bpgl8y0hiV4DGvdgwFxjwa8Oc5LP
RxOzoNZsssZVHeRLp5m2FDMvUDeUoHEI1GRHGQD1uHeUkiyoZ19FabcuSwK44bTUrF0T2yCT0rSc
5ZsuFovZ1daF/Zt0d4twGVG4KSaHvcwBU++W0TgBC/moabccxYYwYQ7TTjEYNxZkT1BVr3MKDngq
Kawk9aWMJukr9TwLKfrjBP+gcDd9Rb1Nr1ovUvEYg31kNUbS2HJsM6keNWVjGrU/UtLg5NPaU8XJ
IS8f0RNHSUCvhEtZ7eBO+Q/Fgh20bX3UTGGMSz4nrQsuhTtD/841vOQYwwm61cwCKo2zOgDs1PgR
nN/MzxTmckpu3fmMXmORWIzO7bcUbEAcVs9QYDmLJkVXQ6ni54Fbc+ScBbehfMmyh7E2G4pVO8dv
OiOHVrpN9iouvD02CwvK7LYxvlu1uh+J/smXCYC16xmuKUpbJe8cwxrd78oNtoiCanUbu0jEItSD
JxSri0LpZC0hPGppXcrUfpF4351qkNLUOm+Z5m2bcbVE+rqJYadHq5QwHEF0vGsxN/iWhMtvpddu
WnbKrP6wZ1yaa93FyFA6iu2BfiJfvZ0lYxF6eUogY8pdLSBRX4HQUKxUBWJMhoapd2lM7Rm9q1g6
RS7dWVXbVSKCjQ1FKN7kctJ0IGisjRQ9KQ3K9ConTUcZtSnW/Tw7BycoNxyX3IVCmSkGo7qdu3Dr
Ra7P7ih84cbou3aFvPcUUeYthI/Da6o7N1Zu+GTIyOC+4Nf5RRTCPTi8nZhCL5ZWMIOv0m9hKpS1
J0Wj4I312yHMWYbXYHARVAtS6l1uhRDdciKRJ/nFBs5MA1ZsXCeUSrCynRI+NqW9MQQcQ/kzHJOy
cTUNCOEoASgZkZSpGMDVUcshRFO4ne4qFcPTfmxBQgGPIQvI60EA3u1GE4Le9BX/FnnaNMwafiqo
af25CbZsz+BMi5xqmSjY852cLcqb6hi+SWDOcdyHhhMZJdaZj2jiJ286m+reTn+ksOAFhygXeyXB
6HGVm6FKljKUX3kkRujBknePQO6QMe4eXjyGOIiuLGDxDEhndI3FkRfRazk8ZJyZ2h7PU9Yf5W0z
I+dyVXgO1ohnYkn598SMecPbkhTFSwQdH7oP1iJ5m3ICyUivDWuXjcWahZQl6g5cl9NxDl+GeDN4
4W0fnJ36NynEhTk/4/lXWiK3SylehPaTh/TMbJmH5tLVb+JyfLsXGb1Ay2YavInxtvF0SZgzK8EW
qKRF1bRv+rOEyctN/0j7ZCRJxdEBBH5Rh3BoPrvGUT5Y32SLhHlKeczDeClXFjrWlSBHw9OWObyG
9V2qPaGIdvqorm1q+w1r2IHdLQPBDoeag+ApyVqAb4sQQBEmVSI/zAAzasSfKoJTh+y7SPlYI9iy
dlnxxN8y0uilf+JSRQS1nWKFC/l7qSckVAHJX/R6aNGqionRjfbLPO/Jrt/qiX3GBogcTPmtxG1z
UuueZwlTFQzd4I75pvFMv4310IfldoqqJbkdbLGtYxXpQn7+FMAAVRi3JTYa7yyTc2mlJLRSX5L6
sfYzMRHuI8PdBuo3DaNvjB+k/WdkzXerjG7KCS6fdWGsvTyksw3/UAtXgNDz8gMpXjhAj8ow+QiZ
nIpBxalUF+gAZCNgsajKPXRltSl74ycFThQfPcpzl95xuPiHVBFAjMB6iiSwq/RJLkxj3CMS8hzT
CePlKkU1qRRDwZ7J6zDWdfCP5xXgyGcvc5deSeEdv5/T9MQVGpndv4rAhj81/R2kf2xFqnnmj0bN
MSPtV8qmV4HirEjgreVFh5phjRFiaevyUaP6x6yNo1vsAbJ9KOdQ1rJJO4GJvlm21pp5gsEgn6XP
0wdkiDbIDWaA0I2l6U3ShHTK2u+6fl1ayW5sXvtxkLfiWCd+YW60+UmuqTytfBRJl0XapHfyOKLE
IixMaQJm42p21tIQJ8X0phClZVmo9iE2okUS4JW5o9Rbw782hTzyxmtVc9cX6wD1RNtVoOhLh3cR
LVoDKv0IRN2bTYV1ncDSLu/epzHTpCSjtGcbMJuWULcUek4SfSYGG8J3aomzyFc7yOD8hibx3+8q
I5OiBfTFP9Ls+9868aXDfaH8fyFnKN0LlwuZ5QuxDfitq7yZtQ1JxoXSWq+VWW4Ss1+1Srzoamet
Kw4d1SVoaGdANpbRlDzYTs86kX6C7pM9wkDkHicIzYNyMOQuRF0vFproTnBTE54b95ponz3nMYj+
aJxlRpe2Tl2qB2Xu7/iFIOXJlv+wx2CNp74ZPWhqu98IL3/LXSQ/iApuyx+ZU2+yMbmRStvDWBdY
o6jmRevCkVevKfLZSJ2M7PFFijCnU55pVjWElLKjV1puCbF6aarOmfmH5wYN6gaY/ScjPmRhf5fY
KdBloyzXc7lJUNas/tS8Ir+cFV7PuoWio8ucBky8iWrN2dmplrTxBAY+/ZlbEI+kBKIwDbCVqHh5
dawGOYJmubofsvmGzwCi8RdfnFh/1cf8EHXWhrVorOIB7fPMb2I1X4kQeqkJaXdXXSh8rYjg03u7
UWh3+DmP6ZuITflj1dX3NRWIUv8wRZ6UFZD3BxqyC7Ulgs61ISVQE/Pea5fy3JcnXkQkv25+8DLu
AptQUOr91iqpfrG8rL2800znicVletzQSm6s+PwkVg6Jdl8E2tZTf00ZJPFmi8XjMsm1Du073HpI
NEed4xmUr7b6wgWLQuHYS0nCBNynGhcNC9D1G3kx0CxmJuOKFyToH34RqJCccZRraV/z4ymqfaE9
8g26UppN/Eyg1ZlJMJkvZNYXZWRiE+xCb7i1IfckjLr0oj98VtrfyCsTAkEsTJTalA8rJ5UWqkDp
AY2+ZK7sLR+J2fCvZy2v8mB65WzyAVKsKOxDRWG1xqKnSOkpQO056Q+mVzb3M6qhhWd4GOTLYZil
wEjaULzDbX64c0/+5Y+88Ajwv/mNDCWVDHOR9rpjz9IdZRjezZCoVgou5J4YbEQkHvP2mzSAmF1n
LnUKDcVEcgvrCxuHOXZz6meEEqbgm6m5cnflWHLVsPVQA+qdjYlO2GuQPHAYcZ7d+VJ7SDlljwjW
/+zHysfhjjUqNWCkkofF2vN+qTd6uUxoUVkoxU+jlGR6H+Je2X6MJd4ZI+1T0VqKi7y/G7Qn/rEj
S/zkBYxmzP4tg647xLdsNtggSIRUoBM3XYHjnAzaSgzJQtq8UvpYVDkHnp5TPOkPLI/0z8rEXspn
Y5Gk6WdVN/LCq91Q7p8UT7QSVlvB0tiSfQrMfvSf3FviOfKC4tAMoMtwvtG0rKdOf3Ff3qpRTk3x
WftXJOTm99gQjB56zVJaHp0VU+/y0HWPAwpKEd2G52KhK0ngg1suBZkLhudKWUG7BNQfgDC6hUAx
B/4plRac3HHewmOopXrD+/s28TlIfRwfuijBd9D8fiLgO6+47v/duATzgg9t0/DEyrMziYlt9Xbb
SHOWdxNbleDGBqjrHJjR3EAs7svpWsptOjdS0tliXiGd5MwyFpH3OlrlPhP3jhC7eNR/peIuSaq3
G7y38IZrTTuwP8XcPbbBfN8n9y73JE0My6HGlTtPAbjRA21sIpf6wCT0FFrJD2wbDoA0egS+rFwV
5p1MqS99SSuGzHfsKxiknVv8nLWcNVQtEtLdGqyVHdsS4x1ZMeZnfACKAexnbDYMdst9GKgJYsGk
kciAo0VwLvo2C2z98X8Xr4r6ZzVYpDLI/TSEiN5WMLXJHaOgeJOm5CvkOUp0aT9QRrGQCkxapKyE
YmPE4P7wdj5Y6fGls2rBw3AmTfFrHO07KW9YTejDwApucB833GkDT4JqlQpJkYd2XMsTLs+L7CGX
vq6V/qAVSS4TcfmFllnbxHD/MfGmAo0yLZwPaSSwxJm4k9rd5lXyMySZPYfAHovfQthwwhs7R3fu
k9ggqnRG1PjENCxnH5TRJymwKF5deEuHO17XGyzz8S06x/GXT8MYeQ/TcecdG/ObGryOEcBxnFTR
GNSk17chvr2MbLBE/xMxgoU+nagLqdhlaMN1HqWP2rhYBd0BxSeMFmInSrdanwjfPVDvKxZAOk5F
TAOSqaJv3wTPOJr4oyg7lyXmBLCTIkp3MiIp3+z0UAFzNmgVkcOPSvAqjbRSkh+XxLFhkOyfkHmJ
sJB03+SXIdXFok3tR0hYa6wqWgkqO5R2lNDPNhlE8X+UnWdv20zWhn8RAfbyVSQlS7IsuTv5QthO
QnLYe/n17zVe4N3ncYIYu8Aii41jtpkzp9yFtK3E+5a4F1UQstzXZUJzmFkjv0iuCD6zfNzZKO6o
QmgE3bPY+AyzPj/Kk7BeyiDN4pA7yeHaV7Qg1BKLbuiTSNkeetASG2yYaczoAkIwqnbLuWpfE931
h9EAZjd+VDsDQYwr5muLp+4TQng/4Gv6lYyDTuyLqPNNyhwN87SMHuSSFjJ627SorCgP82x8SOO0
BdeevlmK9c6XtzlcZdXGqnNKi7CMYCxxl6wbxyOsQ0YA3fZV5OGMrf3ocC+OIvthySjW7Ucl0q75
Ck60bnGv3JaYodZ1i7mw7o9kZV27PJT2I4jKjV7gSMoqYgeM1YnKTq26kAksRh/KT8WM9rNb0t/p
D06ZvMqsvCwkbm5lBKqe1qwKtORNftooHi+UuVell91KcJubXnrCFqehjFdR+VITQqr4l3wBCjtG
9uKIzTwcMckTH123FDdTooB8k3hzbCeDGK5UqPtx8HlnGYOpSOS+KNEMj1QX3ekhkPv6PyVF6rmy
OEKWLgBBgOXELHzNikImDzI/crHU7jj7QOOEyZrcdtFbnz5L5SfZrxNTO22iGbO2+ePLAGC7lvnh
MjdYVBSAai3fE/Ol0JVhM6GrMAwy4NCWU8xwBPAYJ++xKOm3preLhtN18wK+MYiydW+CvTdJyUZC
iEJHwOVXewX90zU+0fWSwXwgIXHMm7JdQ00vTyNJTr9M254wsZKY53J8ZVmhPMEJAP0agZ0xg8jS
d7LQ41OuOJe77J+Ojl3To/pAgezUyPxHtO3U3DnTD4ip88tln6GvBd+735S9vivouW44DJ32e6J5
u0mKGRI6wYzwTmOaYRUB0ZkTYCB5CK+bshsNStmFAAb90VSQoYwTrOLcJ1PyO1Qiar0PR33caaP+
9nF/1hoOSxzEjiNT7JVMwFmyg9w5Hl2e0Utlwuiq3UnWgnkWNGV3I0OjjBUymHaRkKOLESFt38D+
cbN0r1M/baT8ozyw5NN6Qj1ZnctroBQuFCXAMjXs6wIu9E/2pQwITcWOSN/lcpWBG8fGReUMjH/R
OCUoC0zCqxHebTbvlEY7yD/lo7B2NHYKAVDuaLrGlp5dYQOG4yvoouKq1x5No5bXgaH7UwY0Cn23
v/C1SDgWMB6rqcowlMhGy0ebQnV7hE7A+PSub+YJNr1Wcuw6SkwAKb5b9xw0fcCp0JfNvhYd/vGG
bwH2IezK32KSzDDRO7J0eC+R0wXm8DBV3a3DuuLLlczxXB0L+ITjIGu1R7vKj1FjBXT0tomC7/Iy
DRdNMWUstGPrikIzdAuYw9nPORdyr8VlSgr9zoYqPFBK3oVjqGDF9JF5dsi6pfUw4i0MNeqjTGFt
2WkQcPMy0iHC89Bn6NE17V56Kuk19oDI/GlMB5VFm9CLtDZlPMiWkTrQKWEBGb/kT+W2dcjSw8gO
kx1wLY2+RXhv97TTJ7uy5FsmmDDaorfbX0WFhy2T+8vgcDI4X6iEDCb8i1NeSkPnDF23E0iNrB+T
DaLx66ZrJORqdmXXQR6KTvxaAARw9PKqwCFaHu/yTHA15yXjFK006yLHRTkJ20gibLnzbmAHdukT
kyq5oc0skWUYFsE+rpmbWpwzZ9nJ0zRz2k0y9dcyPSoH7aTB/lAbTD+ynzLouIV5nKlr5FePdFv6
e5Of0EKKm0MyOr+4u61uvOm58CEUhMRF7DS2sZcc+rwNNGKKnhMh2AF6nVwj2PRxYqHJzeT1hbCK
EL+drzu0e24IhifmCDlRU5v1sz6PFwy/Ds70vSJKV8NpGZSdx+11tNvM9FqG1hn78qYzDvLYZw/Q
yABYQd1h+VHacIKj3/DxhNCGD3z7yCzu68S4qxL3bLjlRhfu9To6flvXvlUpvkxyBhOD5txDuygl
DKQMuXMfsQLf42NmzLkMMZ5Vr720IzK4QwZukn1alEHvur/G8ju7wfW8jcJ6SxtyTYljdjgj45yD
m9mIzEwwcSGBpz4masc2c4CRj5+91eryUNOYL5kc1Mq047ATS/e9Sl7kjraJOO6q7mQLzOz7h8gF
Jhg1Q9i2RZjRuByqW6Pn3I/bQImGQJ0wBqu6ncx9SgWBfnV51NLm0VEnpHmZXwmywbICfG4UTMTz
b7QCNi59FkaalyZZ3srGBifwJP+9/A5QeTclLUKjLOLNsiR+qsc7mXLlorkRjnmlq8POXskkMmO4
6RwyrCzv2k2uMaqkA4xv29VkMPhzSWrkyQTj27Bq2PKQvhUviJP0dmiyOZDZRgQZxDVXZqT5Y79o
9maph8tqN881B3fSkGy5WvIsoL1KsOHboDlBFqt7gFnwTIybiTTLtkZaVXFo6ukv3Mh3CYFsoDBN
sx9uk4VqXRyhiN80fPq8YxzQ1nSa4mACMoh/NyDD7BwxBR5YuhqTjVIb0B/pkDQzxqBhpwUufUiD
2rfMzdMqkNN158TkUGAUUFvrIeX1evqyj9Z8L6+bZEmIU9B13OLHUrdbrVduknnFxd2idQyacGN4
3yQ9113We9diErzm+MyP/WNttz+yxSOfLjkKGQoI1JeKZNgryCYOhRciJffaGK0TdAkONoy1H9au
BxySPTqCsetSHIqCanxJwhWdmrwm/uTFeodlwF4mOdFqcwTBHmyNeN7kdYOpp6VvkISl5Thpm3mC
XOFZ48HOJrq9zQbf48DiZEeJnptMfNdUfmTCfJWHYG5JK5HVuxbu8qy3w8UyqpPmxb7HeFHmOj1S
hSndFr7Hx9J11X7XOfwjpJTA55AdFal7U+risYi6i9q5IV/X8kXn8csZ3cF8jY/F3H8H1uRDKrpZ
6yYjLuXlxtJIoOuC5c4EVY6jm7WBC13dCad6LIbx7CHAnDmv5SQQHafrGCtsTk6JCazfZs7WH3Pe
7WuSW4ewp3FarroaxJ3Fka1u9ZUo7nofi0juDZvZVkUqVNvFQuoY/5iN4cGwI8Rwkx0yI5u0nhr4
IsnOciVQqH/riudxWDfOTKlDFIaGDpYp9t1MEGbccq+1CdgMTbz1ybSTaxrQ9LOFq6JJIdUV0S51
1W+Jnd4nc3pTMOJQc+ubnmQvtdtfFzIEkJNmmg2mwFYf5MJTenMrf5CoBN8hCsoxPRGjZWYoyicU
zXx5Tji0uAuNzjohbiAdzkwqEa2etkPyJPKRZj8JSzlWBEn5XiikBvImm2md5/ZHLKdv5P/Gwm63
gtIHkbIyNWfbD81wI+tOeTJ4i7Fx3ZVh9PJI0C8n90FGeptanaf9KZT5CSgSyxsFa76ITImUOaGE
Ji83HSKNsu6mVo83MdQba+n2qc5cir6EHSvISVSg1wBJV98Lc+wOqZJbgZmVhr8aMcxLpTt1FK1z
Ur3KMk6r61/x6L1kiIrFbEFZ6OUuCIQlPk4gnPRVD0xSPyVuwkVV8MKj7Cu5o4kinECNrosfRdah
K8r7Vp0fRN6eRFLtMvKlklgOcgVUUvVo59ZRcO+zynTetLbCE6j7slK42738pXwKlcTZ6eZvtlKc
VN0MZWS1cJeHo3Q/ronGmaZDTi93CmeAN+SMB4yjTJoyc74uGZurenmM+uxgxg5TbAW94oYJL4lm
fwfIjN0Lb9xBUsgnaTywW+/AK+h+XxoNnSf71Svzp7Qwrzk3D+RFYcVEtzHMPZyrXWcNBxmqtSra
xoIpgs3mjzLNp4kbApuko44BCdhwb/Q7tdoAhj3OetQCSCeSZtqAOnw95LvG7FlY+qBdx5pWBvhf
0O9uyQuGOYbtEHUsw3Ko9sscKb5jzs2JLVIftFxx3odCMY6aQ1m2ejPYQLsxvi9dssx+ZtnZywB/
LOgUvQgYUWgQCgHXOuY0MioboIc40+wbWqbusyyjYE5Gc8NHZgBt59OxMXo3YLG2vA0UrZTR8Zit
ypQ6Ld9qQUkywCY/FaAKfb02H724VJnRRT8FUqfr1A3f1LbNT7k1D0f4o9NtBDTmyiyL9jADZLzu
dXLGvqcTZdvwCBQh5kBDi/bWbI3Sj7MxAneBRl7Tm8n1tDousO504i9yPRSVaYdjWsShOsUI64+U
4j5A7OomS7six9GF3Tj07eQbTkqejxjLHrmJ51rNwQSiyVfvdKtegTKPGC9ttJbWQWXM63WesKFF
Fg9nIxbOoZkncUiA+e5btMqCco5y9pzpHs0+InNelsK68vrRfrVZVXDyoixs0sR8xvOnZeZmpdGj
Wy7jnQoC89a144w8qlTu0ipx+CKGHeiFNV9r0Sz2bl4OQZ4uySOroA6XaBEIVBZSiinv6evbSmBH
NYTQlnp50vvoNoGccu3OI/wObMZWOubqfDe4lRVtOwUUETAlt76z1XmgC2ckjxbo3oqiKE2YV8TF
DSyhqdrb5kpfwujFhW9RB2PWd5tOi/St2roOZ+lSHoxEaW7SnMJYS1PwIC4CvlR3XuBqShzCALDo
CYKLiAo8AyZnGHwHDMJGnbHLyaZK35ujEHdaFI1BRF37IlhQPjgoBmpKk12WStOvu9TxQiXBdHxd
UqsGOj491ZaDKpKWxyX4MG+mVwJ/Ukc602zZL5m+0K7zpkvWoGeY6zk8hkIXQQ8cOhiGfA1aNUlu
6ad1l8gB3IOh17qtm2K+jgfXfVzGBDZJXaTV3lvrotnYeqT9nBD/us3Lqr5otMaOeWJi3SC0l7TL
G/THIyus1+kpM5AVtp1ECTX4I2GsrZDVEnpQwwjcsO3HhqVTM95xsmpblH0BUzo2l29CEyMlKYmB
YSVMVL2K/k5jt1vhpG2gzuaKxq1tPRiLntzkJTEtZ4NckArH/s9K5kA37fxeY/f6U1FapGJmHZSW
MwOmi1QMUHAMswUd5XRIgcguVQsXBRPa1WvqkEl2f/LsQZx6aH8vYJTnLVTQt7Jf56ON0o9fD3UW
mHxBfx5ndTe61AWd2sxHVapmrGo17roEVCZjeD1F96eailOKiazfuDBzUOSMTzMqLyjIsKmIP8Ai
FWx2V2QNDl3CeK0GxA00wM1f3CimXd2iehSvFnPnxKRAc9QlmOLe3rRObe1ajPW2nO3K3WzA/0rV
qNiMWpPIXN/j5xQ0ZoVp+yNO2wzF89faNIZ9ail9mDjjGohFdaiHu1FqkkB9rdYmrBC4D9xh+Tno
yhRUsaGfIjMf7oYsZr0YoDPHudPesX+ofjK9iHHtauuDikgwTpluFmhj+qgm3mPWsIvtAgVbgV+a
k+TDqV7qejvaFQMYDKvubNNdfBQHR7Cva0NVRu+kKeOMYXHJOMcq9VMyzWkQdVCZMnuw/DHmHaw6
GVofs8Inosembwv3WrOGPGzW2j0aedQz4e1NDp1RItJNQZNl8qZgVVLvKkYM48o2WcvjQkvV6ivT
j8RCY5gVzijXsNm3RAorr/rAjehqx93ATu9t+g8jGidrSlkEBF8NK/T3gDBFZaA1TfXLhvIZFDif
bioFcLdaFi4I2QSsYFFAN+YIZLy2CHZ1kQVL1blH+sLZZi2tlHJsbY69PjPMckE/I/LhhUVDMMjc
mWAstDgYijnex53C+N/10m2eA4KPJ60PYqNO7mDCreFs5OURTV/kryy93ufLDP67cCumzNZgwVgp
l4doAQzjlezWeBbbSbhPVWz3L+iSiEeCEbAyFXnszEp0f2rYNFXBwlS9sbvKO51CZxbSqY2pBcfy
vFFc4G0JbbRNn9o9QqyqRmtQN6rzgLSeH9kU+iM4+cNgfXiPOf1V4vTjlZO73bnoSwJHva5XtU25
Dx7rVQh9vGXfg63OW+8hynOVDD1W7420bbecu/NuWWrUJVbOoNRdl+eUUPttJQcDBmrGQS0BzZM3
gnJpkvYSp4p6mwiT4T7HVuNnRk2C0VY/x6YtAzcf8bdEB0do9Cui3gK3AqV3o/ZVGmoVqDFM1mHH
D+4YWu2s+Ete5PFGzEYridkg5E09C1vG+L5i41/hDd6wL6sYe5QkmwDo1AksAYjxOD719MQXwOiR
1Whw/MbuQcz0qrLGsG/roqvDokWzcaxz7y7WSmqZnG+Hw65+GBM7By40HAwl/6VECk1NRa9uHEfU
QdU45r6KxyGYIzLuYTLa7aB3w24CEXUNow3MyFwOd72w1VAvOHH6XK+u1Xia7xNL/7DeYFyp6Cjw
pqQZse4ljy4StYdGHcFeT1b/LRkqEagdEkFGUqpM12t7rwxr7peFZl56JKW2fTZ0B2NdGaiuiXKV
Jtg1UKRgLI7G5nIGQE4jf1gqv3LG/EodNIZ1TZoyIzXy29KDuxHXFgUeegCUX+q6SavGOnl1Pp6s
dfzKc/43qS0T6jpiLv9PXPlEdDLipjWc0rOh7NvIzVjtUabFtZef7Nx9qFzn1UyKQ2xohNF+/IKG
rP2RNoOZnNS0cGzzN4XkXESDC3fn3GGDSJqmiF2WMk80VfeH3prpwZuc4qlSpxbhubIOcpoVaCTC
CqmzXj8pjW08/p3L8yE0+JmnBIEH2TZybsP8TI2G+jIMVVY4Z12fPY4CkWyhUAxUtP0EjrzL6W5G
er5bZ4d+JAL3d4q75DexKJLQ8JZ227GVaTzS8K5TIwpkDknLa2Y0XLr2bhkcsVOKQgn1tKaP06f1
xii8/KntXG9Pa+V1SlPwo2up1l9QEP/EaXPREsNXwXEsrJs/kbxos7gKAjYXNhaIFN3LeRwNJHjn
LrtJdOrz31/ln8iWyLuohkWxqv8m2FOhpb5kizpcsnZxv9dGVe2lTBXz+yY7o1/MUH5gijeP5fSt
WMvkC0rpnwhn/7j8x8r/B4WvGfNlHMXgnWHWxZt8Wo5QmgAJMUw10wcjy/53TR4XnDwkJ2p2iG6f
CGfa7PJw2BWhODtk15ORULjE7VfeGJr8Sp/XJwxBhAshtaGmLrfUPx4LOlmcGvEQnRMVVDC9IykP
h/d66Q0AZm8muqBRQ4D9wJT+/YP+RtIlVvzz0vLv/3Hp0rSzJc6N4VIwZNx0jvtda7SvtBb+tEqh
0qOJRccMku6nVRoPlT51yH9cSNYflAqGc5bdZYbyDlvtC0WpP1AEYeJJMyYbNUOUtP/9PGunV57G
iXZOyAEbp/6OSNxuTdevyJ1/kMXjOoiaItpGtP0sjjFX9orZW+SimkLaSzdy45r01RCQU+MEVK7+
wDEvNvPa3LQAvf7+0f7wPvGkQSjKJG/ByOHT+3StSLTw/OJLV+6qhax5QQa9mR8qpgf/+5U0DWsM
DdV7iMGfSKTQx6iGEUG95EjpAb07tgBCUgEngkbj3y/1pyiNAiVGbRY6CKhyfLpW2S9zPXV6fDHs
OsFcpFpJHHFm3um1Z0PIR760hBMWKjkEqxaSV4h6a8w8z1FCgyrNz3QNj/LK7V5qdRr8PpsGJjaF
cTUUTnmkbkLfLhVN6FUrvcWWWUM5KxkETXjKHV1OsAwTtDbV+sqL5rdFCcGc/6hYA8Iz/V2qkNZY
2tKwvsyGSiucn/oxmUX0kMCH/0Lq8rdLEZP/8RI9uW7/sZ9JovlrvVP+B9bvn1afwR5Dq8KWgqGf
otWaTaXTqH0Cx4dRTm5et1K0TBnPht58sSb+EO+JGP+91KfoVMSRPfSKp5xBuGBkPgdRVIaWJ5F6
oCP+vv60P706bEJwnUGDw3Y+K11WJq5HrYWACmSetGjCVdAb77crmtFqOoHgkZA1ZoSadAUHsrSA
KbQi0HfJV5IGptRQ+XQg8Nz/vZVPz23SJ2vcbnXPbmTlt/aS5pIOqvjFiGFhBmkdKs8a79yWdmOM
VB0wBTC3nsLYv/XU8iToKm6QiFHCdrSjkwlyGOBMDPfXqzRIvDp5fGky4Y/0CRQ6U5nRij3fsURz
yOqaAhPm5FFKdl1ZZWJtFbPVb1tzdt+ipoT5onvxFpjKEnhiIjdPUbn2mrYJMHiKgmapnLBd8cGr
OnPymwzTey+HN/j37/WHkwt5Js5lTkxk9z9H4KUQHXdvOOe2bpuNFGu2G+eL0+QP6Y6HOhAUfiY1
kPnlkvnHbuqE1aMfalvnpkS0ilZC3ezWugR7cqUyRFjG4rjGbvD3B/tT/v6vq37K30VHE4u+lXXW
4U3v+5FhDRxPhHInsEqNGrVB7agiSCDl78uooRbRCmabf7+LP20911YtE/dEnZbIp2hcD4uO8FQi
LmNVHltlfGSOHlqF/tKPIqEJr779/Xp/SoLw19BJ0JF0RZr8U1gplKGKcIcVF8WMAbgXSHPC86jd
XY9j7KlrdVxToB47feb6STuBSi7tMbBHdFa+uJM/ne0ezgOcrDISfLaoTDK1qPPOss4R6H0AzXV9
JyYaD0PQMIdimsnYUkV0IP/iwn8KQCgCeIhwoP5Pa+vfq231ylnntI0vcenFDDv7KETHpn8UQoOX
/PeH/H1lo9jgQmzk22qoe336vAxhp6wcZmpEcC0KqjWx2jJesE6zYdxQ5b5mSPQ5a9t88Yy/Hx7y
uo6UW8Cy4jdbLzMScaEOs7i41XKepnKPyNK2s5tja3p3f3/E3wOEppK7SFk+1Mt+s6s0taqzuoyu
NiysfmNNrjQmKr9IBD8sUv8dqnUp8mFLaekP75Z/fzS19LS21ezobFToNjcgFfw06fOD6wzwluKo
98eJQGmXycDcEKP6q6qh1p0jILlo0QOgLlz7piwmcxdPjevr1bduerCBfNE0M489UndbZ2BUby/G
GjZZ1tK8az1mhVWZnka3QzbCFcw2dLMEGAFLpl0G0186td5NempeKaoAHVRrQTEhfetOnbh2xu7U
Wm70nrjlexUBxErh015TuXs0GRs0povRN5UnxY0hdQ7gd1TF4uxTwbKlxihCjifPrw2QyoWDPmuu
mqDPHa/9lsQNbrh0MW1gm3UVZDV83f/1s+KrjIMBm5O8GjHvf79w5vC0LRN7PZsWgv2qThsHl4X3
v19Ehth/fVVpnUZgNzyMu0jcPgX+vMHcqGPgc05LrT6kZVU9tws4D/RcslPvje1uSlobxdPM+2Jj
/h795aU15IQc1Irpo3x6vipSs9412vpcpDkF04QwlBsMANwkJNo6TOoaJEyR5qr64rD7bb84eMWT
foNawH/ItIx/v9iq9QZRdWV9bo2OyV4dV0GqMhX7+5v9Pc5LWSh5bFMUYQr0uWUx5QmrpRX5WY8R
d1yi7YrDNJQ1Il6Tb81KOdv2+FBPaJZY/ZXDyPGLG/gtBKF3ito2FrZSZ5A//v2cRjLofa805bmr
haZuKs+Gij8TjoGTol2bVH38wvDKg0K/WgevzRx3N2Zezsa1CoChKjIfDEpBrtftXhsWax/NWvLF
8fv7x5By4IjXGLqFatln8RnuqbD1Pm5vRzSkh9S87erm6e8vgn6g/dtRR9OIM8CzLMo7EsJP33yy
1xwEFYbziGQHaCSDtHL9ihmm58TIoSf7DDZ5UXkXx+mPjEgDXasCq55+tKt5tqrlLW2L61Jjvur9
qPhjQO/EFi0iLfFNUnS/6NPv6jQCcSieyK/3nV6edbTj4SyVNJrba61A15Rx+sbzZmAI9U/k/O6y
3tt0Sb7N2gkhZuBfeXWdFgPyJ2X4cUNNc5Dqc5E7PK/p4C+Qm/EDtu9iAGLSVo+Zfcjbu1qEXmxI
GDDH4J+UYLjitv5RNfXFsOZ7TLWfslWHzgOaF6pfdlJH9M/ttq1A/DX3S1zsZnO571RvOybuC8nt
o7lOQQ0cUSRdUHTmvlz60MVV0KHdkNXRVVervtJUdyzwtxyEvpUkua+ABa7G6fuot8+5luxRefXr
vD4nQAy7Ane2XAHmqd6ksPXWsqkDTDbOTlZ8M9P0IlwIBIXpbBj0MYItsc0gRTB07+ip830dFQ9g
1I6tDvqKH+cYcu4YpB7G1dyZIIrsqX02pMqWiSkHb9LCYN09q2W7tWrvJldABQEoCC27R+quWL8B
ebzup+reMRT5NxbOdv0si+ybpZ3u40RcW+WI4acBfn96nLT6OnU6QMgmePm0v4rX8bsAfbFZkZ/e
dULzdThIrrHg+TCGfdU9ZQKgS8oXjjFIBaW9ndI2XIea5eA9Z3AOg24dbzvpaeclt3pkvaiJdtDt
KmzhyHb4+ingAiY13lnV/Lz21THN4ZVEtRlYoCbVHoWTDrxBtvzoagWFQpiQ47BvxXBCpOtoFt1l
LuNtAQ+oLdtQABfLasbX0XIL7CWUH02x8+s4co5jMhxZ2Gavh041J3yW5b6w88gfJufoNrDXkCCo
EL6Nkd7EcQCumdMDUdNODmNEx6lD7LnajVtCZitQ857c9Dwtw/ti1j86jJdt6dkX6S9zU/zSIOwm
k/MDrcvzIgd7s1fuRQ96pO3T/aibpxrQsAVqAL+DB8+aacHaoWbMj0Pby6a+jzu3nCmzFJrrvIp3
7YTFIOIFTue+NLzOqgfjNk4tmXwUzikQXjAlxHkcmlfyzUXRz2MFImriDbf2xctt/BRwNiFL+Qbx
yck33PfWFrh7mi4Wf6YLFby4rhr7oTDXmzEVt4tFXVgbO2HnYzA5Apxi0yAjoCixdl8JoLEa0AOj
8r4jiRFX9qYfAaDl3iLuHWDkp4xSB+vAi7Ko45WaehAip+JQDTMqGYBJ9OokH7ItOIhreDz83SRO
khFmgG1O1rdJmffzatdIKTDIinXmjc1NA7XXyblhJ4KggcJ84wXgWwMBm2LK+1AKAyYw27Ac2zed
BMg5oTW8JDGwZds4GtZt50zcJLoTbaDXPxcm/T3EjhayLtITJ8bOXQa7AYIiGgp64d7wP2UsNdjm
+rgC9qE/PTfhrJtU3B1+o2ITO2PgAAKw7CcKZ0SBxn3PapUroscKwvK+dZoZ2I545wkrRDHl+oH2
buj6jltRiXpKQ7Nx0Rkpb+m+AIit35G4vO7dNMisLHR6LLfLlEEVQFMVgbZKS0+NnYWF7dB8jYMC
xYq8M7dJ9AIe6qVNyivq2qURV1m13AJX3AwxDnrwNbmQqMh7QAvo7Y/S0k7r8mPNU6y962Aymqt8
kkypDwK0fKu6davk+xLgNGoqKFzBs6JLaaxoFI1QNER7GYGHVsqvxJJWXK7PM2YQf9OuCW1t8A32
C01jyTyyOwcWdLmxEaTArlp+ZLlLR2XcqSWSKFCLHSN+7Mv+VNjREXyn3w9JqGlvIkpA9iO62ybb
mWu0kFZQrEOKR3uRdRxvUf5B0XlccmKejrRivPBfIpANYVJxxruqFLuUQ8hC4kHKUnC7ategvPZM
9YR+34RM2bvG/xMhnmCjm1Pq6J/q2b2As2nDIuLf9M9of4RU2EwH+a2CAagTIaDo+Hr/RDbux86d
qagIOt3KrzriAcJzKwpaGYsd8mY0llI/d4EaK7eWEt3IGN6MRC8PbTP4WuQsMYIDsbXcjosjEErR
dnWvAQgEq6HYcgEj2O0b3c/CRpBANbCXVwObg6zL73p+mUWmF+XvOZtP4di3EXKVa4YZ2F1c3tMb
2cjHUWHxLA5cyrJsT5ztgdO0T7EWBfH6pqQ10SEz36eunKF5zUHXTReRNHtTZFAQ7tkGMC63ekby
ur6JBILfYhzr2TlWTALgDq6FA+kll/7jvJf6nU0ZFBaCbvI479H8Nyb92m6aZ4SyArk7naHdqJl7
aNmbWV7s3Y5/CFhudTjqrOtcGW9zRTloCIpQ+gXVbAG6RXh5Bj0opu3H3pSBQ3nihj4iPI8sj6WB
DGhY+kCGFVUeCPpVS1RAGEvPio18kyYNQB6m6sCSDuNDwwDcqEH/YOS7iNuYzcp3lzu5M0wI4A5w
l+QoV6tgjbOPjzWEpIZEIQfHDojhQWn6YzFoOw06uEbFaMjnkCIC1l7A0czG/CNYQrQIJo8Yyl05
q5B3pjoJM8nsDnvEaYERXsJb16/k7taA8ECPoiUHhhQ+Kv4dSMf7gNJ2vB4Z8/p42NEZ3Gp8WFBc
79zJdlzO3iQhAa8oLkPzAPTHzFrjfuQrMTLjve/Ug4yehfej0CSiM9/n9g/HdqUyvW/PzZVX6eHI
T5Pb+5oWI0YkDjp3E8UQcNlxTl6/a7wNqq5Arkg7mkItbV+5thY/2Wwq+VPlYl8b089OIFirDIL3
ZR+Rob/l5nvYKLVXgZZ5XUxtFw+3plzBK/ImtgBfl9UblRI4rgHPjM6ZET7p2gplveQsPaksECCD
u7aYAh7/Xj6cvCiSjGe2ygQvKmXYwcZb+2Wvi3YLdh16aZnsl8LYG2n2nxRXPmrbOeiwPDZALHFd
B6VzqzWQKNv4PK/xm87TcD+5dicXqGGfuqkORf+cknLIq9dOfilML5Qxzhjrg1AhB/XdUb4cNrrf
6MpVwaeUr8PWxKk14anM7gYjCsjr5sfalpu2q6Qcjy7V1B54PUoT71fYyYs+9pvGS88JxlAMkB+E
Z1NfAbJXlRpxHG2Tiuqnuj4TWHjlBZyd1C+WYmO6r3J7pJwA8r2xoDRAyPRO0KCxaDCvgWOR3iDs
1kPeUpUBNMsdNn5XmX5lFNOjfB4LphUgzl/yJ2t3+QXy/DhUBiQmuBRDc90AFmwkkSTLd/NSHAXn
ugXhNx68UwNJMNXOCb5ya5FAjoouFtaQAWI7Fx1oZbmO2v/RdB7LUatbFH4iVSmHqdsdnBPYhokK
OKDYyvnp77ca7gTj0NIfdlg7X5d9/LBGIyGB2nuk5/OfZsJB3k7JZ0OjYelxY5g/xs2HMmr3TXzE
cDta0tElwuHaGw4VsHowSfXc5cyxWqEJUh8fz4l1ZwbB0aIUw/CD/djXJ6cbc2Y21meU87rPw+SR
dklPtKHezRnlEBNVvX3lvLbx+COLqBhp+4Imn/RaiyJmA0T5+1xOz3Xk7Kdze6u3h2fSOClWItfw
0WPkX42d4kQpgIQheeeFZF6APXUDsat8nOS/2DceSY17bdP0cp3mBqywOtTxfNKRSff44/gzXbxv
Sb3S3IgPMq3lSxWtT4O5PHgBJtPGOPDcG0+j187KVXkxOxV1Gf2Xti5fIMHXqgtuBnP72s/ttJ/8
5ZlhbicJuhCp4PnOIXaY8JCXd0mzPHRT/DEH8TGJtv8oJzvW1hzQZQbDaDtvV7O5fkvJTEVNnPoo
Ga+mZqU/QfVkJsONO6bHqle/BZIS4+AwVOVbODc/SQ25JbXqcG7Sxzhuj1bvvNAE9Np30s8eeUXu
xmFuGZnGIdL3Kbgp7OjXXMdPCcbmmqXk3Pk3BNOPvRvT84lqgcgq7toC7jeplxdJAYOYKNvif5gn
koSW32Vyfqkd60i8t2bpHQMVyrcpb4VTgQPD9G41Ia34bPvxPBd3EpcUi36rc/fNT9rXrioeL6ez
ZndUatHxB8eZN93Zm2PsaOz9SGItDZnqz6KmaN50jkNA05uePObx7N9HDtFiNro5DPvetkez824p
dr2KzJYihnRXhdGfNmnvPNQ1nZSu3XR4zV20fGfRfNPpErL7km8ipXI19ymksiT1rX/O75bqhdQG
wpnrtZs1hw1p29NvqKXRQISuDOtwLx5wi++4NXaCuBMX0vjrG1PqEa14ve3Uup7yh/P4q6WiGu4e
F4R9tvOJzPqrTwWVt5fAccCzDi1KN5fPl7Q+S+WsSoaPsqTpz2Td1xjRZbXrDCrXBhdoepgL6qKQ
NdVKXhTLkaAES1FYt/OrOx4qOSzVOzxIlEiXkKFBD4dyX6zhj9yxDgE3a07+Q3ymA+44P0ZjcMxn
epKAoMw02GdhckWG3nVPTy1BL/3NigWYUY06oJlBEVKO1PtHEFRsgnKJRdLrjqRNqHrcLDoKpsfI
oDsL7k5kzJWuUKfkBe8SysaQP+prQRMZ8jS0QD2cBBkdS5w9+5hPcfrLWrDx5eqldMRUGTWTT9vw
C8CdzvGfkrVCldLS5auZvIsejDp/Y/uYBwI0bbI80P5CO+IWXHwNgkSbbezb0j6K5fgxPWmvAnqO
dqTHoOE50AXjyGquJY+7xMY73D147rRjgsN1t9x4GA3W8H726ZoyZVc2WofTptEuSdZUh8G25+wr
i8Kleyd9el5weBYQBY1egA+b/Y2XXiAXh51Q4jb+KNJPC/ID2BrOxMyB/5r5S37udzQdx3oPbwy6
OzXcOErQjb5J8xK9uthJ7FWHHLvzRd05SXZrUMvs/hGNNvH3vldRJn6OskNHnZziu8lcvnn9cYH2
g06nCoodQ6kq17qjdeaRxdG1n2lGr1QB0CnF3HmIftmE58Tf2cgPgQ8TlIexJYRHTrHa/10t2ITs
gBVtVkwV2vvAgNh2qSDhV7GJCm7mmYgs57cVFiXJI3VGEfWaNF8MMMdpYV6OvIEz7X93zas4M0/M
I2Tfrf5tib+9dZcXWGSk30niZVQhTdeMzFG97pqvJzes9lFsHsr0MxumY4YSto1jTm2NkTKkQPfA
sQk2i9Xc8VMisgzdw5AbdJsxDp3ZPszUFFmiW1rl8ZdcpPjU9z1V+VwWP3EuOLUJZtOYhc3wOrYI
7XRbsQs9+HudbwEDLoBKMongidE8sif+7bEFHajAYH5s6OdPNXisZGqoMX6FiDg7H4Aqno8tuiTE
80bruPgafAXRN/VytNtlJ7kj264gPkK0oaVt0ko9t3AHLf1gKBGHbK6e5Gcnod8az3Ig06n72U7p
UUxjs0NZkD3fc3oXUzEPTjojCXt9Hy3ttbaeb2+JS5Gs45ymjDdiFQCw9RDxpIQtJKPXNZX6xjaC
gG0b04sAk4a5FtnwIZQC1qSzNdKKzoepeZo97w4ZqUd4s7lzcC4UZKkPVBbb6aHb0ocSXCxbGDuP
YTBffY/SNe6dgxBXib479ocJf6A3z008LrfOnD/H1Tv2zwNofNfiCfCktKaMYmrvwDKzxjjpVRda
ou2PGnOe0wcHO5VBBDsJG2N46ZiuuDT54YLj/VePYmPKLa4ahPnZ+DmGOFsfHbq/9GgkgdJNUpPT
rymbDAl3atWzn97qdz1mET0zf0jYsPS4iHZFZB1zWgviFtb1O5hVa1S+TFFIpxbKNAFm8HBnPgKt
sdVgSV5OfcsB+hFP8CXnjiRXqGu9s8EfkpD6K92yvopFW3pb4423Z9xdxN7ZvfRYSbMHgRqTRnZO
VGtNvt8cID7AKMTO7sbAf+2SeIccklSrsc8qirhn/wOilplDQvMOaTnV1iNPdczlUKO++IlnI4og
mYm65DlFWkjm+e/QXcPgknj8ipTWwbED3obVfSUWc3H4+YHagP1I5ld4IM+/pkEppvHRYchOF0SF
NQwb4CnbLQlyE60iOWjQ2ML8NI3+cXRJzsCNwKrFg77Z35CFIveIPdKhkOenjndqqETAQbfzG4OK
aVyY9onXIH66GuHOmhD9/e8C04NT1MU3My2hzYPIXSpLAmRsHPJzfzTcdtuAtfHLoxNZtzN+6mMc
qRF1TxkenRSLSEoFKrTbhCpHFBlPyoaUAww+JWcwo/mAjbegsILdGJV3l3cV2bUZfLIW57wefQ48
BZ623p0TTDRxCvY2yuy8vPJRXswr9CYYz6VhU9IWxxXgqPWKbpHT+DToi1Ie5KhpMywXrBV+RIXK
g4NVjPhqTHsvo780KBJFCAwfZm6/Nch3Kful8l5KlHhR+KeoDO7icDpl/Z/RH7A64rfJSB9zlHk3
04V3IQ2GlKOl+ZrSJMLCcOqs4UZ3Qi+hXRswbwbsXw39KWPsB4coCYdDZrU7Wul/SuTM7nzM3Gjn
gFhCoFD5SlrMPlYzK5PBGhZdbatln2Edrj5lVOgH+jE7CBgxsnBjo37i6XAfnvFhjuNjbUzNVX2m
KbS/3prk+LrEX3I2U7vN85COFLen56vG9C6cpYPjWsYo/yZ+0+8pKKTvLCreZzsD7QS2J/nlDB/a
dGgHae65Ca6nNbM9e2FJvctRbfhGuJik/97hifL633CYDt8f8EH2iLv1qanKe9u/CEIOfUuoZunT
e0G+c0zb/5U8fCahBkZ6LHB7pEV9Y6fDc4ltUVXnHfOISIgfLpqQ6+ekWmu7YlY9lXunOfy0cWhH
2TONMHYUGd31M6R/ZjvlrxoN5jjmbbW8curCyHicdyhFYT5JCqk2OuXeiTQpxT2pUKmh64s2FYCS
JNkMb6PRsGp+cQ+J+a3hbkaO2fGn1AdDTm7EfTjobgtQK4W016TAyTsnqtLln9c3RkldTbFPt1L/
ugRjLHTvcEJ6T4O/7C66TUhi04sBhrCniHSg9zEddszMP/h9dR3Tk77nfIGMTRMcKKZCEf4JxTTF
equTz9ziBdmCL8+3byvOLqJRtPRo5//4K8kBceWrtiCtKtgundWD+EosV25UCKcaqTLKqiMipqV/
qcUaER7G8AzjS+af8xLf1ISPjsZN4aeHV6lwaTUc33decM2rziNvNErSBsJr7aHGqBBrLkxU4Enr
PD/gV1jc8cU0R+E11HsC/UisdxTuZwEdQLgpSjR20FsgzwyE4m/NF6ev7x2TaQ7n5sYc3ntwa42c
KxKf4CJKASwU5ZGQaoP7IJqrU8wRkLyNTUefNx298TM2qq/kMTwvXnqQWDfU7N94j1ryTJpXA182
pOIUPY2E5qOeAxrlJ3b4Q/cU43OKyl+ykBD6DS4kwb61yQ6VT1ctIIVFTAOdexQcIy1xH2I7SMSz
F3nucUo7lv+KNDJDa69NDpToMGGjKoZ9jeNTTksSi3hlQtXOOe0f5HHW0bNK7i9PPytAksBpheUD
sma/QJ3r3F0kaNHbFXQHd9rpxpQv42BCTSJFjC6oB+DPv1j5R9Tg5ht7kk+ZgfGTD8zdz/P8xxys
0xDCxZA4dC08IhOrjOO3CwxPaHNNwRs2YHE+H11aJstGEshp+jchelNjNtBdFxGDEqc/0X7EeGdx
IjhyeeX7OwktiM/WZGBwgrEeevuHoAPnLQe0QEE4pK8BLFlY0YH+OzvXf/f8h42wnShGmB1cl9Kv
vmWyRM0WW7If1pF2reYjbk8x1+a+gLfOqk61fnKJHIKwIOwodCVMC4K1Odc6fObXWB99nQn8cTqu
/UA3QqpcNWAYp+H20o3Y0D+1/S0lrMI4tJyuphO70qKEuExqkeQXNQpAM43SuR9VEndMUQ05Jl4o
9u+AyL0TA0bCC5aRzzW33mE6RFoGjpuK+ojqk+HFRi7WPvBkyChyg862Mti7g8Z7YKYSwWmCW7GY
fMTr6B0L8A/qUv25WveUxywjxrrCnNf74D6RS5/86cbwzsrdexkR0l3YM2TzHaEnOuxc9xe4lCiu
ARaVpQz9ypD0m+wlSYcrPBxXY/bu0jOkopuUFhmtzH+njzKb4Jkw90SFo0QGJAcAyRkToOtHQ1Dg
uzNn94EJS6eRE5fSG91Z5oEVU0Dc+Eim75PDrGlISP5fn5mW0xefEl9EXERrCy6ZG+tH/576w+ua
yRKQ6wUMmOGeczfWlxx1UkxkB9Tpl97xnmci32HP1HeWZWHBtELXIMQEoe3RU7Qy/sga1C6doTz2
RfAoOCH4WpLtsDHGZFqCvYPLWqQsc9AbDmA2YgWsymA6DHWPB6NtbgOCEULk0BHzaa5NCMkKaCte
vhZp8VA3385OTd9I+qDF0bFpzb2/AZkbGg+hc/grJQLorOpJPZWwsqjH7IzuMS0t+UA4YinZKvH2
o2PdACDL5qOkFHONmIXDnBXcPxJHMJ2HueU65d0GmRQ0fcGq31+sAnCFeW6vxTgwnX4cbO2Nbpsa
0j2eiAYjwaC7tUKJ4g+c0HS43ndUu+BpDu/Nc/VUukRtgQkLyQSLT5dezqsxfkmqGIwwN2mFXJo9
XRu+rsQ45QVD0siW5wuZysolQz1DEahwuM/qvJOMz2LG8CQAmsyEeQJ7t3BzZHwe/K16n9hwZSTH
EbcVcBbkynJT94+oWyvHmjOxSR1fw1p+mz4Nonv8hagyqwA/cd//SNfB3QhpnQccM5ilNJ3m94JB
6OB4eGZd/IdmYwzBDmUjQpzV+lbSA43/wSaZ9T7kT6QX82npL36KimNB/GekNdLa0xGNdmM+iKqt
KdQmtAhkgYI8fHUNoEJ8FM/OQcDu4kWy6IAEsh8OArv4UewMCzWoT0Lh5ljsCw9AnD+JQnkUf7fm
jJ24mNUtcQPpCalxGEPf6rFSSHA2PwmE9bGiZLDzESF1Fo5ikl+LR9X9G2+kmyMNYGYIG8e+okPj
1WDlx7F8NYYaY4LspuGBGcbHwEVXYsmQXQGu/bf5pqjuPBpCBLCkoekmeEABKWciXXOndNkSH8ww
oz98g8SML9w6C0DUodf4V04Tngk7cbNSmYhwKoLoy0GGG5cgouF8LCCfoG0xIqs5eMwuXSKS3phe
3co/mJyBQI+OHGV28cmwnxG+hyEBLno8v2Na4x4DUvCM3t7Yx0I7SOIOcIhSEPxOo2631U8sHbvb
JxQz/vCQfKALsDAHJCNDEWnWEPrYPfTGAEdA2Qk5KS2CPmi/FJxRFNAgtvmQS2b8MbrRk0NB91R9
EkUfLxQD9Utq8r1CFBcbCvMK6AWyvxVwcGEzCNKdvp3JC5AfY0seWQSH0lT9Mak/BvRY8Xr2icnV
vyg0vpqRUjqggM1DlziD9IXxVLouwWgBTye5TxJ3F1oTDYQvIUHIQlRpB8sJKXt5r/2lSDK1Zzzx
gMyJTiNwVjJ/Ge29DIGyDqnu3XbnbtwLwCX8jrMe7Pge94jimtJmoZwVuXFiH7IjkWQS9dFaPrB2
YQr8LGa5r0qcBnR3QYa3Ed0worcWkkSYSUdhhJPeKeEk1cwnWFGsvkFZdctNGcZR9Cj65Zar8Blg
kWzfQwS74Ikcmun4IivZnh/EMJIMcncgT9rIpGGce+WZilhBdNLjpLbyjbktRw5t9gNkn3ExH0AS
/IkUiniuntpdNf/xPTzjM1026Lcj5YCuSPC7+MTE5NKg2yKff0G6djjoGCckFA0n8oUzgQXgLijP
4oE6IL7TvUDD/Jaf/yM4UbsCp3wLVQYwnGv1gn/8vXsx7mWUCiGVAf1pIBzukbW6fnNNi6a/D9Jy
eLACebzXo7ya/QnIAa61OJGAG9MliM6mznZcUoItaDU/eJ/JIhuL1xZjISdhAMpdMMfENCbR/AYX
BVQMr/CeMU2pe3v3Hf/+L4uzigjoZ0YvfUrCoHky3eoYEbfMK/r2EUb9h+GdzrnyC/DK8E4N2l5U
LJebiJZlSokUj6QMwk+rte1mMkkaKIVzFUNyWEICOjoORY4uhLlwmbQMkBlPCGwpo2pDK/E8oCUS
Ti3ULPSfTXk+PxS4wt0oKkdN6BYvwga/22R/gRJ5pmQqu0zJb5vW23zJboqAWLNh0CjpNwqMp3gN
Nj1k1FKC90+GEcJ5nPwPh9AcdjEuEkjxdzGBHmgixgGxRBYqzEXJ1rGrEZfwz3ZmcF5F0zpYgQuT
aRjjOsiT9Vb2+5DfgXOOeKLgh5bomTiQ3U8+fiG0CbyWMSCdxyfobwZbQjw6QF9SfLLDa+lO8eVF
rwj366lksF8ZkUPI0O+/ceoyLkoQXWq9txisGwJDDgGYTr5Nn7NnR5RmXeuS05B2VxiYss0lgqKB
O0W3kY6FhmXIC1JNtyI1CBCoF2ZgkFgUrimegfHA6xLiVOWGwwkLbqvP9xuttVPwsXnQPQXxF7N5
UJ0j6g31eCXzEF2DEHeRHmwV4Mm/yCHT+mnSc4K3y3UsPI+xapObIelWkQKC9cP7OIok4i7TcG9H
w7NrGzfkK/FTBISeBfUpTcY4v0ld8zRoQAajwAULys/zjjn2QOnxdLYzWqm/iALC8z1fuAAaXcod
KfkYjxgZHDKOOEW7gdvgZdiX4ydtQcfOH/IpbiSyGSDEYetR9O6V8tdHIiJYsJ68SXJ1gkOYFoOh
dv6n1gXsLn5xQ2S4lM9ikgsIrbKTIBDJXFeCmwC7KxEZNNeRyIYXIUCm/aVetgg1XsQRhwA/xc7T
xtRhJazICGXzvg/vcahSWcPCkFZ8/TbzNIYPkR0gsGlvyvTY08BOho9kpX4v13M3+HdsmOuUBKLY
srHo6GsydoWGPQKpyCfkiHwukucxnZtpHPPktvGNQs/gBHYmWQCglDMyQL0ophPXgBjzEfk7EhDg
wBH+Fb4CLRMtg9NNXi7IpP6HwtlmsOJxgOPbv8Ei+AhTiWUhGiryBnmLWblkJ1zEF1/0LNo1H5Q/
tPjDPY8QafJlru4hbq57tr7KChl/sEGgqFyNItZ/Kv7vxmU9Cp+4QB2aBJ7keWZfyB0+pBOGhhhs
edTf/SUHz0GllPbhYv9T7SRNA5VowcB5HHE6YWkIsiXgqob8jcz8JZtOzgXZaDIHF3y67EkuMHTP
QtN8LhwjjeAwTaCUaMYF6gnMAYKQRn+Vk5JUlSrb6PaIBGE3LIhjVm5M/pBSks4D2ZVgQJW612xc
KBS+kVWAk4GrZJX/zk6xFPmOGt+8q/JPWSzRRgozHC8xK/QoyMGnWQIf419eJ58NW+TCd5JVgEC+
EAIb/epaGiTlTUK/ynx8X8v0wjisCR1EO/yLZxKWRXjzLMn3NfiS042LH0D9yAk+qHtB2TbezjKi
lyQnw9J/D4kg1wqGr7QffTDJComQUuL5iu56uVWKV+UZwwuywgi0jrswBAfD+xK72mErhxkRiaQ5
jpElySzYCC3wJ7iJC0tQ8J+NIM3NJAmJNV2m+E4XBUVIev1dvXhS72fF8h84PXBVdiFUPVF0Y4Bz
3Kk5kSdz8dT9/bj0GE3Oh/o/BJqO039gr/xH3EO3tFskUOzHO7/7Qfy5825ENrowOABGwO9+cmns
SkzikuSD74qPi/FpNcPINn4zvXr0aeTprJ2HAcFyJSrBVPNmU7uXH4LIuhttB8l7dPr2SRlXZrY9
X8IZwfBUDUxaIUcvcaYPqbCB8XRQ3l8BqWVKs4ihMOSIOyrJaC3qE5pf4kbOKA7BxamsKBgEKQ/S
ikIGH1+kKsXdOX7+GP8enxlGGk9hsxOG4GH54B3IiUEq/pb1XAQNnSg/BFzhaVnr4+K8A7GjMr/l
LRwMAop/TWxp/LHJQEPD4cNHkiAGxDYiEtyhtBQEz4Gqi8dxfeK4Wb8YGuYR5teCQcK4jZFYArYw
Cn/EPfMbxLEiWi2tT8FyvGyyzSeaWeniFQCI2B//TczlRvDdCRdg7PQoO4ndy6UmrMt6JOYl9hBr
YEShNaiB/zm0U3eAjxxBlKf3Y6yGaSflSvB2xrseg9B9qO2EBhfGjaSeHAy88RJb8+7+6iyP/AhU
KI2oyFPFu4eik2O/YzoEXtdtorsjikl+yPQMikMpRKSVbsctrp/LpD9uW3Tl0YhP2ELsL/+x4JQN
RgLW7MVPXAU+Wt2yPLLeCzknWF0cOFI6H29EBTUjEKBIlwGJqk7WEvglgTUMIpq9XKXpRLD7Sb4B
Dyy8dbiMiA5BX9VE08b8hPgrLMYO4Vz5vwHpjPOt9y8TQxwYPXGYUv+y78XynJaQ4z/2ZZrAa0uc
AXoTz/K3IcIqBpJgjbdOeK2gnhQ2ace62LEq76IwfwjK8ympk6sNh8UQDLQ5W/Hf07gW4svSW3ZK
j6O7pDLuyvHXRjMqXss7RGWyYHAwwGsyfGW2/YO1IUkfY0YsDzBc1tPT1hT3Y+X9Zpz0Z2uTsbKU
t73vHGUhcIIiyShYv1N/dSw66yB3kUfGgU++pIIpLu7+NPhPxoEEFeRBVzzkQv+ofCJ9OlyN33Fu
3onnMV3Djfbu4DxiA7WZXkBHT/cZnA/xSe7RC4I+yNDRNtkQlylpIljNIB2H7pHaG9djExdQiHag
MowpCrSMfIJXAuK6jfdbEsfDMyidZuF+Vhf72GbAavgF21PXQ4BEjo3C+Ml3xDJ6pLvhD0J2XClF
W4+1TTFN9zM3mdlhkhlNYhuLFyiADQNSLrDsuUs+IOGsA0XGoeFW9JZc7HLBXR5GBBm2luZOqJ5h
KXvOCXbRRy7OTOtGSIc/5sGoMiwYCfXWGf8TE+iDqK4UqC64I6XDn9b5fxV5cTAyy0WAvkWAWeVc
sRwCEXz+YiDx9a9cFz2ilvljylzJNZPx+YOR1zecuIOt49iMgnU5P6C1Xo4gw++Vgyakb8jbjht8
zZcDlnD5a+myDy2pnb8oAg7OhiYlndh25+xGMHOS/eJncmfa7XyrTA75MJEQUs1kIAGQkQ/QCQuj
zPhaeREyEBTolykOBctpyn1boPmLnDHd67GPdow52hN5WXz3fVhJRnN+OWRpiCCNwj6grub4DfVN
7Asxfslm01mgDGQJSdb07fVM1E3uPZGIvAttUJ56PFniEp8wqkUKexNh7/0a105OPSD1wtTj8ZcJ
u/F0I7pYVImFoUs3Ru5Pop7zcb38XolCLPwiz7lqfsoTqB+gKufi90PwS6csVPLOVEFwggpDLgaj
AcjS5eny1IkqZEvgyufphXmJC1TFa13TbdD4xQYU+uDZ/GE20Pa4+c1bBGT0auLTsgoVk+TM7SG4
h0cW+8MO8bHMn0JscrTLg7IOz7pOs2UmswRHaM1HwwM7TRScUenW3Aqj8xQzuDG7lbU6zGwFkfPu
hlQlZ5iU0pRC4vK7Sj7SX2Wve9bhiSL/4keupj3f/gtgif5lcfBJuacoQJc9ejlEaqUUyVUMNe7m
a/H7FtGB/mKNslsWPVz8ZHKmdTTKXZjYjWrhUcXyU0kWUH4STm8uQTX53nSU0DLzrAFYqGk+LW7u
/PEQR49CBQO5PgpbAjGlNSsDVzfcBydTch0N1RE+gL6ngcQYfBrm5l9L2iJ0+QSPk9k62vF35Wj1
Du5gcHilLIkuoJ80wGCzTtjJBlPBpXvj6ZXAEr8Gb+sjRTAccxSATkJbhusJlnPk/EmNA2ypaTOw
yY5qcLRAM1JIcvvpA5yLjFHtSKqxNR8lZDlM5RZ2P4KikspnEZfyBqQzT49KYzc57j3Xrchbvnw/
Z8cw/W8xoqM85iMdF8vkjdfznDPVfsJ4UpNASh4W4Fjli295V81Ci0j/Z11Wzx5IkRb0dIy+R6Eh
XmzoV4+AJv8tSY/5+wjFbGlcQPulknGxgFr/vebUbbneNJM3pkDoxrXZOOdBOwWSUM40RzUeOTKe
iasW8dLjC4gogkHQIkb0DvH5RdAwlppkFkFekRXGIAUdhGnynaAChRDWE+1pX9ZleHMoE6APCpwv
o832t8/gPNx3XfQYu8wsKhJih+QrhmP5TOT/eQvoj16uBj49iuCmwf9e9HCu0+RvdhZ/BLi3ZJks
7vwgxVk70Y27bp8kOx0k8nIm9y0zdZg11XpeNDPOLLupy5zndocynt/cYn1q23W+avBxKTugXcwX
7HUbIOm9DZi04Zk2SxyZy3w+Gh4zQtf1r2uef47GY9OHP8ug+GiL8rMh382Y6OJnLd9iK/5iGwzl
O5eoQ8fsn5xqO5mT+TjRFf9qYZwKk4+K72QFUGDQ0fyxox/nfq6RjkWY7sk2ugGzylGlmBlX0A/n
F5jJ6v5bzOneXYeSKivvrm+zI0bBsiLWhnU8MCKRromts2/IUJum9ziT5Mp/Qsx8Os7tJ6nDS4eq
5XXwLTJRQwQJRhsOJLiWErLjcma8CZ0CZOQYRWViPKSnUsYbgyK59dCkDtVMgpvZdJ8nGvJdlDUm
sLyJ8v/kMQYbrp/tA+FhIty3MzlejC6q7T+t0dzKPAxnqubO+JEzI3wlDDZ780vYrN8iF+hhkra2
MO+z6j4zqjY6e3ojbqp7GwhoY+DM1J355+wHjv1w9r4VtY0bk5IJvDfTSOrCSiUk0odz67w6OEov
IWUU2m0ZRqrNGihUWHZrI9qEp1+SlBpKeHtau1vtU1HBbLa+iUP62QA7/pEBf8bHlBQ/emrazr0y
sdHvSF6u6xak4PXdLRMsidPfyYdLQv4XJ4uAXVSHYhUmlAHXztfzNt3Bf0oTI0EKWtheWsqbhdiF
JeSbkuRqF+9Uq7wTXjPnSW6OtNgOim9OXfZ6Ji5aA0vm0CzvwD2bFdzbdv7Hr/qbwGp+KDF5o4UQ
XsJin1NN24K8wjN5UIH/K1FmIf0nlF8bj6XxBclUcMlTmn41Mp+8NmZ1IuUUBhry4JYUeJnmEpR+
6dBJ0WgOZ7IGlacxNmRksbhzsz6wVBpr39DE/srGE8e3SmqTz0xOemVdsHGGx9GJAD9ts0+NPKUQ
kRJ+c2KoMUMV8SdJW4J7dGcFcROVrClRRuYoqpmVKuYuBlR5iKh5JiIyL+sdg4MeByYAdKXHsty3
ol2eTXyrcuEJ1smG3YiLStwZlIQgmNCQdKw+DeQEtAxilV8GYStGCMhoISpnzgwQAHdCc4rIStgR
jh9wh0bbdMsGA2S7rib17oaSrA50sg8invv2w4zna3mYgu38n23RKXsrq5+hH09KvyGv4zZBK/8L
pdRutFc4EC0EGLZgJt0X4ZMg6N7LmZLwkQjBgV4mV/n02pDcg6o9dEy/hssIRUwkoaXW8Opv87Xi
tfHgX8c+rXGTGPC+Vn4GP1ymi6M3CARdtyQSyW2VbbHcmG62i6fmWplVIsJVtbHU6HNErGiYml9y
Yeng9FWXSoPGJ+nh2c0gUzxyQ/2DnMxT36V3GHpQ7KmjszXoCMtOeQrhQJeGoMoGsdnYJ1/9ILwd
qXXkMJhLv3f7+gsHaTL+OBzGPwYDrjIubmmnAylf8sGPMVw+Rq+c+kY/YpIzqxIbIj5tiNNrvtLo
94b4sc6Ad3hkasiZ1Z9v5cXWO5gK/2HV1X3Yxb/d9nwdnBmQQGr1jQCLiDLuPMoN4tMMiaX+SckG
PEn5u3zRd3qLud3wRd/ppIvz+Lo5i2LC0KaOQ0oYBMIndPt8MTvLvK4s73h5zdner/OXxIOSWCiW
Zhl1FJ00462bu7vRam7YoEnagUf2DI9UPSjtP276mCE21KqS2nbX5+6h9m5pFSC/dTNUz1k83jC3
4lXuzDhc7/QJw6RWffYnSjP/Q/q7g38UqcbbQxL0l3pLfQpf0FG1CPmZ7Lls1RZlDxWNSQZV/a7k
Ix3NRHuVWyfpdUlp7J8cPCGIWFpSXf+FTtocM0cu3GAO1KqeceRwFK6p1PX0oZgpB8W6ILGGWmU/
QXbqpDmiMQOVpOMvKOHfifvMKcXroDN1UHDNIzhC0EPZGbpTn4EWHQOvc9KumR+UeSm9arfhDcl+
kKDnCsgpvVatvBJV8qZ/7VvGfATe/DyTqiPjkTwdFi5f/Eyk5lxvD6JvsR6rtqbgxeubB0rPHhS9
FAWVS7N3i/5gMAgeBWNjTPnjvvH8DyPEyd9MNwmDDA91V9zFE32mCbBknGXf3wzIdI/sGOkjgkhI
Ny+g4zkgSMEn6bPwk+VI8ZhE2wUd0bdn+sca1fTh+cuRJMa9s/C2Pton3vgkYyVucN/jbg4Xg6w2
2tz76UGXwPKhoMFjojK1wDyd5E/RJOYk1yxLkmUhSpX1Ikcf301jIZrmY0hnTkXpiABfwoKMjsE3
ocxscNDUni9pWS6zmnr8VPQGexNKnzFBL0LCfKz6P0B35GrYBt8Fwf5eI9aMYxjyJ5LOtSHk8MOR
9sbqFaC1zxlDzGf5bFiuWedPLIZv4oIG2gx3vfiuLdM1MeRvIu4/2A5uQc7xRGH9OBM+SPZF78dX
Zv6gAAskVvj9vm8IqsBnHIh+qjsE6HMavV9f6l7ntg1kErMUbb3wL7ZGlm/7iGB4xnxHDs3041+o
LVaUdeurKiatPrrJmvPCcIuerL6KekESi3GJepbw+swp1TPjUyDtDk2hll1VHt5gK/yTKZ6XfFvM
D/bFabg028Fy4BZUDoEbvW1+TXw0bhwO1nrp25gkcAbmRb8qRk10I/5DxBMf5g7FmQpjc2eYYX+R
C87gGAMOt1/un3+4sIwiqTpfifZKlcJ46wqm7Z5z+tfaJxJlmyRjVOcnifgQ3tzUuO+2/ra1NHEO
z1xDeQpRir54WwBMYoKtwVKyyQHMy+CFXOUiSN/HIuhvo2q8Q234eDjYlUo2ZU4qcVbp4NmZdIwo
49QjymabJiG7PGLuyuy8NknzjAI2renTKS2KFRpMw6n6wjAHUotmxicmJFBl2X8NzSnI8ZqxCI1s
Twkli/UYIEYJg3ET1A06cU4abB2jBA2i9WrXg35XJlBS7Im/hNYYjeMeZL27CASjNYxTORhMq6av
h/iUnux3yZmpkf0fcrBe0jK44d7ffaSbWIJu7XcDlyxXrTVH94oYuGecLt1U3yRufzsGEXG42rlN
GIcRZtav5MzetpjmKs5zP9BAKRs8HHVJRCgmD63bavYeQtzra7rWXxhzQ/5bNv8UM3feQupYkk8P
WrJa7XiYmBTVUVENYVarQ1vJBKvyHDOFp7Tb7Hpwtwea5FCGFEYL9fDO17amWXbizLhaSHYfzPGF
mSF7d2V67pykv3OaDv7AHemd3JhUYOa7XBNGIjci9m87IkVeb3330RIynG07M4702R521oLrZmuX
B9r+PsmpNZfMJcwzNGjiR/Mu6jSSYCNRFGyybPEbs4b/jGNwyGgqhSCmZeh6XBbjvzGqg6sAUa1P
BKhJJlMcCFoQEzubNC6qvHfP7l9Xk6EGA0VMOyti+AWTN+dzSIKzWX5xjPAGU4xEH1xUeVowyK8m
YmomVFLN0Z/cbu4vfnK4KlyKQ1HZZKVPZL23p5nyVRoAMtnACCMsp/TW3BhclDGOr60YE72mLwkT
OHZNOr1FKaKn8uwDxvyRPu3kettJgbt8faBDIWkcVvG1Qmiv3vngknGXTy68CFB+oLb0ZuhyZ5dl
AYX0xFxx2yOTqZCXY6Jv8boEOKmQfvQxvWqLKcI/TuI7UWC6UwBcSdxu6dIDHjApYsKzffGmCdiv
KGuc0AJz/jTitI6C+3YgIF24KhbIeEzj2x/IL+VP6RMd8wyyaT0Ek/2o6B4hwzFODhspKJISJmX3
Sh9X3lkAMJdTn66/dNw8yDE2MoDDj27CMLxWD5HRbT+6nHZApMUY4HVemfcW07595PlEsRuyp6Dq
l8ogSVNa6N3J3LGd5ZmgQhfX95syNtqLM13Zx5t/GKniwBNmMRmh3yzmck4X4Fd53lGBTXMJ7vPz
eL3hklPefz9HF9Qq/7ji6YyS4C4oDuQKSL4GHVf3I3YqGAgrhoO4uPp8Q0cvx72+AEzc5ltHvmax
rLiHSLXHmMTluXOb5ITTaSE7X0Er9hDHQAmaeJPvztkyV4I9xxuDvyab2biN99LndzW/UrZsVL27
vbUnRa4hlbAHCLAEZG7lke5Cp0ALA5Onu9HC6B/czgqCZf8j6by2IkeCIPpFOkfevNJG7aGBxr3o
AAPyrqSS+/q9xb4sOzPQyFRlZUZGRnyllDUKGSU7zODRpk38gYmxamawQhrOMZ4ZIV/V1QqUUlXQ
woCl9X8yhiDSFpx1G4P0gt3y2/7QbJg4MtvUrXXOlNxJBgvof+6RYgrTZIwUzSe5kp1ElDoFr9qg
WlI8XrWGKB+oeX8VhUedqWrVMpqafoMNJZiAkGIGYBAu96pgFM8d/iUQOgxb577Onjf8kD4dVdGo
DnvU+1YuB4AbTaE6lDgwFGhdkbMteYlwC/euqgtVpLJbqG+1uHzItfqQzAIfIqJILr8j3PRcple4
FhUq+UZIS/yBJ9wYSEIkGnU9wxjEebq+bT0+DfB/u1+VXaoSWJW4apcpfI8rKLLxDwOgblP93HlZ
zosL4WGeN01i3/NXeVDtkkKituS2oLpkLnLWjkEcq2ncV4wjDrljrgNhfShF7K0v5XEuzRdhS9x3
8KtzkRvQ4+dMj78Iyy8Kh+g7ucYxFmcZE8usVLPircMU/9oivg16+5qa84fDnulgLuICwO7XfznP
IM27f2unU+DtaJhPPYEap5hb1PcHGafnumSGW1231hW3NB+vhsegrlFVl1gK+dh33hEG2At7Bz2i
rnz3CtwgPQtly/SfyvOGtH/wopJJo8gMxyLdahGAPlrgsdP9JlONeNswcsUEjM5LdYw72r1jYeuD
hOKDIoB1JWPSrslqapCBMGuHIx1UxGRenMz1PPnRGxLm5V3aTjuVkGgmMi2NYW4nCxvBxKv6Hq6K
fk8892+52pBUW3PdsQZ8Nw8HAJNHrIJeMg1tM8RT9TvsirxNr1oI/vJIuYmeDzRePzd+vA7Rrzp2
YLVyvbOW2Xf4I5y8yivXVc4y6P0c3EDj+LHQIvHhJC3mRcXdORvWje8ccBtYWaJ9Qrni9Q8SxNDL
WlyGMkqI6fP87Llpd+dpGvaJi0nAVzpvGSHMOo1tHSZOtkW4xL5LnHlCFMaeDtFY6oeRwAugCr2V
DrhtZvuBkbWVhcdS3cRcaQ3bW4/Y3fha9lXM5IVfb3ywidqis93LGFGlIHQ77WDm5skP6nPdFW8m
5XHruQw+O3jGG84emGuFSviDyH1A5HKC8dqdE2nv1deq7oEnqXT96OTX09Hqq2BljhWDSqDAwwTZ
1YwOUwB3P7X2OdtYVGhbuFS6ZKwDKisNWa5b0Gvk1FhAPWThHhG13HlzS49cDre5n4Fr/J0D4MTc
9tn341d30BHOEW25sbI2jLzkHz3WizCifVf1p9lbdoZl0vQKNksvDkkveU4xBjjLRQN2JkG5x0R+
1yXmAF9Eg40mCLoeCsXWfCxddIoc4yn2zaOH+Fvit+2mSxCtsQd8tHwse1RUVi8yCeCV6xhNEXdm
UATtq6ZzZQtondKe9km3bCcweo1tZdCswIL3HKE311NClIxH0y9jTAUYupZ4siH+7TFm39nxdRmi
W1Oc4HF2JbiBR7loiUcQ5XNrS/oAwz4tanpRyL9gBCQPjuk8Um4bMbaHNrY5VnvG1/Db0Fmrw9ge
MTNkTjCRH13S4kbEQC9pld3A0RBJg0BktDey+0EVJG20E/G0WuL+DcZhfTfwNowZvuZQ4JvczYcA
xxxtLC6Om/1ysNNVZSRWNWaMQg9Lxtz0ej5FxoKXfF/9iDFewogn5ZWZggaim7TNdm3aTLVaCf70
Lb5L1SB/8nJ4UEuzmfJr0Ljxh2JBq0bVRI91laftk9GkBB1Yl735jX7WIYuyEBk/RjldElXKL7WI
iik1dqXL/FYX6zYHvPEjS/3WcvhbsnheaHD2tf/cETjTCEWNnglVZbTUNOAyZpkfcdx7jvG4UUCi
qsEMCzYOdFOVmqHkjRc0Ld453cwlfveyp2eOU7tmSDxY8dBTGU+hWd26iY03BfxjVYBrYOIOK9Mq
/o26VWzV7y4HI15VlqvuDJtck1uLUsj1I7SC2ivMVSfj4bURTM1afYm8RNntBs85GW4NP9Gzxdat
EdHOwYlbUKyA5AtIGX22xZJhkjfdRrrOUYXXfHEfVK/p7+XSn0Hpa1WMAuYJRZUTFYcJ65eNSKNk
G4A5RLY4SJTrNhal/t1kouQz97vF9pzjNCA74s3Rt6ol/KkwNlFnym1tDrcY12JkvqG9CQ3AcOSF
1KPNuQNkkMy41o7xfqAytRckX6bxO5X+Q13DuRV5BW6Lkc5KHSm17p/Vaxe6w9B99Jrmyxfiryzh
Yd6lfg4HSLrjKh0MpsFas4dgEi3/IoFTuOpRSrO8qV0/etUDtRPKD4N/H3hGsAks+ZvNdYtwiDl6
NPUxOUyRTfxRuZxr+tO+xGkLEcrs6KTt1u+H/TAo6LLnBeJCDfNz6thqOLcAhwN8mB6NvvTW6DXZ
Cjjgxix6IKlOBJO+CrRodna+NxgoSgq7VY1IXHDwfmzje29BQ6XgQNKFu6eLDsbB090KrdsGrg8R
1Tew/pt7c51n5a0XfrmmwFJLYZtqfMjiy/TLMS3tHRxSFxvsXzNkEXyGdwhfreFDrQCHEy1CvJhT
80IHJiX4nSy7sCI46dzySEvYmxP/zp45eBGWArpq0+cpCRSrYLpLUutSiOFqDBjIieaBmZ+bFi3r
KUanuh1eWmlBW7U2iVNpdxpCXKt4yH7iDIhctcNLBvHe6u4X7jiyy9seBhL97JkuLUHgzmBcOe3y
T9dDQIjsNR99KKhMA2h5qrpJrM5KzZ50Xoa0ANQzk02fddav0XBKk5LVJfIRMnmCEqNupkhvRQYo
IKvkLp7AQkZVJdlyKx3aUFWNMJG5T8v2rMV4nSTWge7WvRuhm4UsE6OJSQ37yEDwO3gdx/qC2SCE
dIgxjrVb/PqQCbjymruK2Np1BOxAZl+zQOnLXp1AY98jXchlWKTDjdAP+I2sEpRNKtkm971mW7eq
s+Bkp9O2LSwGcZH0DEStM4e/7YTc8mUZ6cuoZ53TeBRVvSr9Nt0OtY/NZ2HEG/RbnwUO0E9dAJ++
A+3ofLqkWjOj+zDaGyOzko2rnSNRUL+QJQl736H6WVhPuZUTRWkatpT+BRJh0/jEd6AKzvy9Bcur
epiMN3eR31xHjWUsm2hlp/Le5VEyxVPeGwZAlJ4jc2LhGBNtmgbdfBd6eEvRHlvfnvVQJ8ZqbpqH
sgvCCj4077Myc+pNQuNgFidHo/KhNjG7h6KZwzKgBq3eBn6Ts7x2+HHBX0D5RvKWvfOCqqgrcAJA
g7K0jV014g+KVSErIKylGS4dSlYagoMZMo1LuWrE41JmO0/VH/O5DcikPTTGtmPzrW6eL5NzCTL9
vscOOMIAOh/RXAGa6qk5S+cl0Mdd5hRHX6uYPSjxSnV0Zfhu/8wtOSTuyTExEV/Vo4UBo6y9lTBu
E5Gqc8RpDmaCW7KN3WGjMc8aawY6NwjtmssxtZYtxjeY0sx3TtPjaqlkYFEXtHZ5up8Gcci7GZyk
+e6C1N7oWr2hnfkQdG5IcP57NFyhgO6kdEJbg0hdwOHVbg2HupM+ROX4lLm7vj47wt70pIJGjpld
rKal5jsJgJ6MpEfgNpyCMLLcddAYrACcmH18r6PGu+mDRnsj+yfh7A16dW2MdiuR6LsrrMc5mvAX
lN6/oqb/6ZHP6Ui6keJ7aJk7+KRG3K/ODBan7V0bxau5RY3O3NhEdJN2tFon/TKHvJRGScwntBZw
NK8kG7CXrziibxszQ1oWj0tJ/e6uQAHJ+RcGW3LEXqEjo1aO1qwwvs1BFTYfpU/SEpRAOIkdNoO4
kXR/UPUwlbdscgxtg+i5yjx0DavPeIiBXJVYpFixJrVg2C5RwZ6nqZIhswzirdXoRaCtN3nE2icf
EBN7jqFldojGBo+1zZOw78FxXOu+aKaKhdQ1uyijg98bVzoSH9M8FhvcL956laZ5lXNMNAbrlohJ
6Pg65QlD3h7YOGeWWe/txL6WWf5ee94mR9DPscYDRh+brrIflrEKG4mXPb6TuRMcxih/NjGMn0W6
yucGaLndCI8Eo9afkl4P46bbF4aiRQ6hI+U51+NH/Iw7BvtN2sFDGm9z32KRK1GKlkoUhuLEEdOB
snWoLWm6QU9oXptZlsOZg6/hif2i+8fSN5A6Y8iNth7LlgFx6vjVlFT7op1PVmSXVL8Lo8Ljq5/4
W2wR904OO0mp6iDTru0E+K9PGYtVLzBO2x1jplT6wHfCxnBfmxmhGwT3N8Ggn3vadpt4bL/L1q23
RoXfgpVfxtikzs7DLo1hlcqaRilwpFlCv8uGJbjzwMElb4mRr7XlircJwAzV7c+5FWgZ6GsUOl/j
trx2sTGunIEpWJvr69td5jrfCDt/2twVrflNZrSHQKYbnXWhdcYnCtkfiOlvxiTe6uydu9nXziUW
4RMvIaDbbudaaOflpcs8FBnBoYKSbZ/HdITS1WLUW9mbV9/vERytmC3m1adTfis140c47iFVsuit
azwAHbOpolBE2UXrCG9OMb/FrZlhQIqIa4mBfF0wOVomv8L7TAydER1vxhICRqxdjSfTj09LxKE4
9QkjE53AaBiRzvYBAkkNtgUY5cFjjCpyMTOYCGjFEN+kpty0HF8LzQmFBQOvZp9qC8JItjYn/9nu
YJz0encUEBE8W4ElvEHbLCG0Di5TnK1evBp5PlILow/87svFwS6qyw69o7dQF4Jr31YXKxF+WFjm
xbSWzyWe0VFO1iySNLdp7+84h5agB1hlQLq7LzXtDdVzeJMvy6Axqv1NH27Ld6ubSPIvk4aGbzwa
RBn1N8vkomnUf+W8uKkg/ci/2KaGpvT4WNbCIOuFzAyDqvnOvMfeA6/npMisR75N/XBMQaPBiyPo
FGq8zdssOpDdljYHVFdaEqjTzPmnWtAcp8GUq0NaQ2vI6oywRy+Dsez9gGAgn8e5M8pi29v5ruQ0
4cfKqVVUSSRFzzp9rahhErDmEOUSXEmnDfEe63FoTXDcfam/xAIaMclbNm0JP5zXEr3MwAfP8m4a
ZjSyBul3dyrkNkDczIPwFMnxUgiItC2Q06EX7Fy40P+vZuC0dakhecTMtK+MP4DpwKPgn0dylRGm
cpTR6PP3+sTl8VvKicUP+zw6tTT2XLqFgVgPbfSQThUnFK2jxdrMPDg+oui81dJmgF1xdvMi+19F
TRBo+n7C77XH1VZK/TBH4morD+3UeBJOdS9Maw9w/OKWOp8fzR8GLcLJZbvQMjmp3+LG+nVplnOd
d9fALm+ehB7AMWVQUGN7ad6LgefYkYBobfZNwzZd+Vivr1xdVvtk4RnFw8KQRdG/zCkIctAmu6SC
EGZo0CtQzewxKLzzjOm5wjKWGbKpWbdWxqSjRrLkV9N6xlmbsUlGhHj2akdzA6co6j7apeRuozRc
BJIE2F6jsT2qUYP8VzNK/9g0Fq7uafRbIqzG1Bg7I6/1Z8dCPNko0nvGCAhZon2cFgyQtWmVJdoh
iNJ3Y1JnfZw+e2PxgGf8J93pLaUo7w83kFhJCGk1tALnmtXU6kHdIR9v0Q3qZHJRIc6Ju8+0q04D
3FGXGs1a5E+Bv+4cZTSYYS0D9i/9RFdrgWTYbGUSHa3GXKtzX/18mtqopKGrPS7RxvUgEI60LFLI
BUkf3VBGuYq52QSOfTB1sQNVwDzaQ4SeIUm3DEsBmyYIILZO8zptDVie2q+KvhGwQ2+7F48uDrKZ
YbtMB57hGn3Jj2UsLeajob60dCFm8HQ7PkWau6kypaXrPWMOt0aycx+XgGVYfyF4Kd/9Rl7rJjkO
dGQpVkAtS/OxFdGDWjJolR6sVEmd9XtgjLXahmnkh43nkBKykPHijmNtZZO3FSUsJzN7+f9ZVtXO
TDv4bjMpLEzrWD/FiwgxNfunwpUHyWrRk9VMEaGTSwDbPftyNFAhzbNtNjKKYXVXo3D8u0STb9GS
frqJfMfh8Nr2Lg378dTL6I71gRpDS2FhbrNiRKQthl8bG9uOi6WMwljHaq+4jV8bidSINc27aklp
Blsl0bihMCF7WjCfNawepWAXzqUTWaGbNe85JvGmg0V3nU0HrzVufq1vLJ2AHEBUm82j1pCU6Np1
LDHm4LFjqdxdPXaz26GSGtW/cJ7WUVOevTQ94PcO3i1PERugJjFRL1rAWLQWbdV0fIAlQVd5UXCd
OtpHULzSCFmkYRNV9RPZFiwHSo3ZPjrEHzOHVWxppyHvHpdR26RDtM8bJlUH81+sR486EyNMspYX
GvBnqEtQnOa3Oe9CTbgHLbYeUhCHJGkU5qcgAQamnfJkcEg3DRvUjFBbgjZnzjESSv654DAQtnaN
eu1HM9urtIrnxLA+1KdITjCCwsVCxmBG9fUODr9SHFD6Tl2CbN+wAw3eZXNAheDfYNxDJ6DffadW
x1zRLl28t6RAUMNtr81MsFHHnNb0h2KWe1irkNSZ46umGis1RMMMuiRp/zxI8RJkDLxaAGm6dlYv
qJl9BxCsD0VSf+Ko19wt2XCdovGMu/lHlPRUXMthiJy7EbvpNMDxw09WGkgUGdpOm5hJnRbGMf3X
iES1q3xWcLuTOGRkOYaBfjomm7yYH3UK3sKThxIbbUcIb2Vk7TXXQcIJtnOEFqpJh7IXaAXAR3e9
XVxqP048ktB43ymN2pVh6qy2ejn8PSyb+kEtas+xQWnNm4lhhzE6tx43bbR3m1PbKhUhuqBMPfgf
AyYTASlSPU+hFLpyvFhC9axLXbtZRTFi5t6+u3Az8foM8yklvYXVxYHsaGfyg4zOhITyh2tMTGSZ
Kb+ETaXgM5zF2tKNt5GqjFLDgZFPFbdWJ5bDFYhlWnPKFfrLNN8HxuMy14eYTI6kLd7wwXwg+ryq
+tELWCvpXiUr/Nqcdk7CiMCdx3C1w5AP3wuv/IzVAoySaLPElNL3LYU3JevCAiQjCFj59fDo+uU2
jbJDsMRIA5o0ldA/03/VLsLSmEulHQCDxYdF88wh31HvYvlRkCXYWvqlQ0iZJjacQO6AAwj/l6F/
4qBVe6jHi2LsrQs3WhbRHcf8YBEhSIfcdFpThOI+bazUflA/rr/w35T6J/8iheJnuC9MiFY9Oo0V
NXBPPdjm7pZzns/vCTzcJN/W1NU9X/gDONCKk1lTrCuUq0galq46T8iBS/nCtbfkMR3lh0p0Paoh
cArrkfJ+V+e/g33fOe/T8sDn+CUOdFO55gJkb2BpUu7pk/3jcTtgfOopqh9F3g5U1SGcC/gWJD+B
bax7bBFmA9NH42BTf6hLSQd3nTUIdFPh5dYxJxWfyWn5CC4wafuNhWSEP38lEBR645ZJFBx9+GiD
sRlMuQedW5Hclch6ix5Oy7SNjM/CuJcF6MHyjzJeLYrmu8ox6rDapxbbPN7fVMJT4voZ0E9fuXdW
lbr1Jv9toSbzL0xcrtPGvOt4KAqdkNh0xskT38DDHOii8sUlheSNDBRRkmjfaNY7ZcYq8aNV0qNL
WDIJ8YxWAGEMeQnto7Qg6Eo2BB15EUYTv5YXXgJVDPKFl8aixhYcwuSPPbzm1QvdqpXkRboAQXnr
bar+Su7LN/ISJo40Vxm4PCMzt/Z75KTc3Rw9EelVCklk/Xv91aoT72SkdIgwCOhgtDBUEX93gMek
nXp0gty7x1/3QwtMlYjy4UU7qdQ39uwneAsrtQb/blk/LwzCahDQSDoNiCGtVLTcPvRyBJCMG02E
Q+zVSBSfs9k9Ju34qE0Q67mOxnaeAUZoAY7v2vCdk+arRziiFiQe/1+cvANHskFd49Bpv6Ufkgv3
JtOr/pE3ZCcJWjgBVkjpju+c7G/+m1uMOqs9y1mlqocOqmbjRmuB7HWmNln6B4kF/vQiClrZVNop
p21ARd5Uzq6ro1Og+Cis1G5a+cyR4GaJy8wbyyW3wSq75ZVVyfWpRMlmKM4ZYdlSC7SmPKpYFKDn
gho87Ed7bS7mWrZKULRGGVVR/3iT7KTG/cd7wx0Dz7KXwbOOkQygfDBkkuuAZd1qGcW+7XUV71TW
rwIqyIz6ce5CcroEwX6uz7yrbvAuxUQJ3gXrsmyuvOhEr458sfUCWcgzL/BvzWKTpAXtd5sHVz+i
8aRHnwNlrjbNJ18bN26U79QNmriWa7K8qstUW5dSi4ugrQjriUTSWkpgEioCO+iOVazfED+2u88l
QlL0gUU8oRIWIEtsw1wPTOAP6hYVMVhCfhUq5Ai6JvtD/Z+YofTKF/5tIudiIbEqaiKbYPJSBUj+
RmV3fOrfM+NfVCT9AzShQE5bBoHXf4Er+YUXRZf5r97UgPV6KlquWu1FPl3VSgw5OkznqG9Xyz1g
VLErXxfEy9mVblPv+Vi1pfgTj87DrQ+wQeEulROf2z4/yypnvEGQ2HuLJ2kT2tLSAR9H+q30ejyX
edq2AbDMjwvi7VoUMCxlkhLH1XsxJvN9XpfPRY5UhuddApJrmMS/TZw/pMg+hcjIn1RQb8qK1VMK
woMznjU3E7SPUJ7K26APJ21q94nLw+1skxEmxBfIMB9GK7gOMSKEgAh3lUBf24RS4CdoNxga3xcX
6WkRTNcULh9u6um3O4+4Hns1I5iDAhAR1A8sTNPK7F30/T2tlDVCMGryjnl9VF6zSb+SiOzyoQpR
5Q41e95m/byJTeZJ+ng5z4xkl/Cz2hpn4gricRvRqR+PwiJDnGJgzeSAuRln2AMrhe7UoZm0l6gw
qUJPkng3w0Krkwm+EhSZ6IRra9h22mdvAe3bRhA6RbqWLAveulnTqHQ5V4zooDFUOLIYLR0ntCXY
qtJXAAPYiQ/od5oYELXo9iNZ0l6W3gcaEacmZ4YHgC8Hl+Dkc4CwR/1Hh/Zas3njp0nS3yO49wR5
GBbrRjZ06h1Edr8rA4a/TTvQ/jXqYK1F8dnohtDwXoxE/aZk+fTp59qDv+dPhZVtKuhCfeaGPVsW
6z64I4yp2WJjsx6rIDtpDN+IxroYLrT9lkoZHGiOcRFgYUJ+25T8xh6vHVZnB7TBOViBrMLsXxeB
Tn1GMhmduPxiuCSzG6p9Yi+vktSTmojQAxfm7zE4aX7GelglDWQzbI2FDL/AgRT9CgbJ5AHonh78
yZtT8umRFWZe+xrWERBAQl6AJygEQSbzW1XGQQqI9k6WrurgdSKp4mb52a5+UJfbIVlteeZJLsV2
8RWCjL1IwERI/WBRIFT5b8IRSmw+sBocZj7SoqFs8MJZk18AbmgTmHBgAirOFJoY3Ieg3OGvvrJL
H4AWs+aW45xWNI2ESjs4vJq6nEIcd1clZ0hBSs4xiQYDAwc04UkbRsJmMH91KcreybfOo64L+pTB
a4yJlrICJ6p4NB2mv6OH5afeFL/F5t0GPbLk85nbUw+TZ+uPp7TmcC9iOYayDzooxLGNykiEqKs0
5gdcx5pVYtl5WIHR7lIzkduhycNsutiVvs6b6hEC1UbM54lMs+iatZd/kGoYs78acti2gKDzDpio
tSzYn8NX0M6/iRtsWIDcs8qWYgFZVCZnMtkrWxT+AKCZRgtPG8c9TmZk4QlUy3r2IO2yXry4+8f9
qDVr2M94Xty5doveljFad0kzollcnNXnqaOmExbdwmBHqqtO/Aas3M2mjTZZB2tx1jZ6YbrdhGpT
se74VM/j8IhjNDzMx6DzniBfHhRvU5TITPkbr8pPONpCFug35CEd4/js5ZE5s5Ylh9s37dE8p4fi
nWrHfuPsX+Dl6UrhMH+PKQpsmR86toAZDQcGTEj0/FXBeQSnxXtWsaOnXCotfT3XN14THyAX6A3+
EmL2tUodehk0ZRMhTgXZNgzWwzIzlzfB/+d2TQt0l9ei3myqr0sCtMXElvpMMaKaZyEvjIOPWndp
n/Oov2PbU1FLQNcpmXtJe/9UBvZzFy/+phybNxYUb5NHp7PFqAU8DsrMSp857ZXTtBYcF5aqyjX7
Oj56HgwJik+OIKbLINjVlgZVP/qcSBdo2+xkcxsaJNZ4LsYbZ/lAHq/yBofrBA40Z3owZBwWwj0w
LveD1V/MGTcc3VLBBz13B63sit9rIY43/iZCJUAePgb6r4xE2M/NLkkPtJVPS5+eCnZQzwCfwSOh
uEUo3n6p+xYd0EHlhupQ8QhRkES3Ao83CKfvJvOaWftYUHIY9qEzVEYgXJUkJRQBzTC8psW4N8tv
23rjnyYml1UcVdFERXQv6/fqLfJe1LvAPJD/RXiFpJo0gdtmiRGm/Tw60PqaU7Zq6e0HxgMLvdzo
cKsbMd7z3Txqf5AIg+LHUnvPdQ9o4uAtY+CV1OGZZc1rJgj/tCz4p78Pdv4gDRUMdA4HkhDk/KYT
kfOgCiiz8BFZdPd2/aquLJmObMoeYbY/JU7tMsycZl2A0Sdwga/mrutzVstLir1wNA8fhUs91LYj
A2hO9GaW3pckSy+wLsr1Q0LoccX4RYsyNfujbLJmVQbozoCPQH2Dtlb1KqtKaBfUXXSy+z5k1Y0+
BShNVdtmEpSnlrANAzqXE2OSgWEdTEGWkiyXYJyBc2FB63oImn9l0nPNjyetG6p76WEf2P5zzjiJ
TQNdJzB4/SveZzZsKQEtva33cwvPyPIBgfLSf52H9rmT/jVrs7XFL/ejZesvXkjchAcVFWsaL2c3
tRgj+7ZM5pE7NIH0J410HFA9HFsG7Bq4jDQEbRp8KouJcUiKM3nCh+tOhRVmA1Y90KzOsHU05Rwp
7kM85EDLTwbc0LT79heYm/TJqIQkqRk9i73j5Vv1IEjzMjO55MOlcf1pRbkKpcp4oELWaam6sR1v
GPRbe7EIffGhtje7aBLGSsUlk8XHCRvnCAg4lz7BpiD3futm+BAU0HmVwYZapmPF1gyofGhIsiiL
WTzaYEhx/9RCnx+mHygfsOMHjDVozYkPVYbwfRaJNSGNyEpiQtWVLrgLNl2oop7um4dMMRyT6Imk
wiZDVQULzBvqDnd6z+XBrVxItRGMyRwvRlwvYZo82RGECUoXdVAtALiCH8qBC4rqJaXKGYlYjYA7
oek6L8a92kzEqAhuj95vJ9ytaMU/diSThKrcS3AL15PgLFM4+EI/caQUUxeOdB75V8OM10mF60Xy
hLvoSkERYzTsqjpbyJarjXq9M8YGqvovk+FMYeOxD6t5P3QoBo9TGVqKYMdLU+lBUL9QCaGZb+7G
JQ0NGjCp938e2DBhCuUIPmUlvW+NhqqqBgbHvHGc7hZSRA5GtUtJzY05e3a1n9H4FxT2a2o9erSY
iVCqvzTzHlSmrTZ1rPfMcRHFMXljXIqUw2RsrChK8GpMNNpHXQsd2qXEA2FpB7cnH3/E8f5eKwKm
NARMnRo2dr6v6t+l0VaeGYeguPT2WX9U8dytZndHL8eNFYsQSg1eQAOnhy8BfR+EAEdCfYRwp1F+
qyPGScaNZb2RK5K0aUgmDxXasdy0qn61oX/nLlRSlZRvtEk3tRevO/dLBX/mJSV6wm6joEL0urhp
Tg/eljsZOxIcZqpos4vHjsis2eiFlXLD5ik1SkIWIt5Wdzpnm9oQsf9mBPmq1DLmW51nl1wuYhDC
ocxnn3E3IUy8DW+VXWLqcAph2DOye9/p0/28nJhieArAZ1QYYjsZnXNRhy6ITKDF27gzQf+XUCJg
58avkWZjYpyGMaDOBJKa0+RXG5AVQKKmlrDCdbBp0fR5q85oPGbPHbNEI2aA+CeQK5LmEui1yQ3V
Km5LL97YzU+qae8DUjhFYf4bDOtmLdWhN5en1ipvLUU8j4JPXuC+lX0DmQiEGNI7nUCJGogWPy1K
MyMCmU1zNeDGdJKJMyb94XJ47GN3uTNH3CjA+kpreU+XD2i1G8nnS2O4yPTZUlt9WD7hlDZ3I8HW
Ar3yS3RrYqJbKnQUJ+ksWvM+Y1BEJduRY94hbPo8ZuOrPjk/EbxLAtgTV+mVn30tn+I4RX6gFq8q
4V2c9F4lJHMun9XqHwsjhPj5BBmh22jBtGFRqBR2aJAHkrgOIJSvkiu9Np9VGJbxPac8YperomXG
geMT1MDR7Ms4gjBxHnac6hUOAAEPVaVVpmM+eHV9BZKUmI/SGwNlFqOktdj0BOnmZ0jxSVwe6rTa
R/h5+hw9nnxbZP0BSwilfux3PMasugEp7Bo6uB9YBz+owJfg/8T06JZqVfs2EyOMg4zmRDwp3aM+
pxfygjJceh163rRvS3nQa6WS5XwFNqO0ybD3QBNIR6B7UV7XCDysF/jcPduzrepTEsM9amO2dbpc
9WB8JVPAtQyvY2v25MavSuqAkhiHyeydSqhUdO6TbFp7aHYfao4vevRNgVErDbeNYbDJREr7jeEN
8huI+QCNMx0fHoaTUkcbpXEx9eVN01N+8Qz/fASMHsX4IXLUWEaHRmvWtytVnto5vKe+YzGkASNX
lNCIlEdb+iGoTOPDEIghjFKwm2jU0eEu1Zg9M65+3pLDufNGrwuqTRHDguvL33HGhJycxZwYyRin
rbFIY5005XNE9m9k09foNjdVSDV4Cw0B9H0rkgyVgtCTKo4h7QyUpRBmcKDBtZl9NJvlVnsmHHA4
2wVSIXETXLBmrNfwyZKzli7TncryVf9BDM5OpY9jb0N1Ha6eA49isjn87O7DqKYvzBG/a7N+iEW0
TmseYp4jpjHEcNutQx4NwKAO0o6FpDK0GTdXNWEHwk9XCe0Gq4aLNc/pYWwzJdJcIGpBMO1FgMmd
wzaaWu291cYnIQRQQFCRhzrdBTNphGy1JQpt4bO/Iamgqc6wk/83zMMINf1bRInyTQ0derSq+m5O
YYQlhXjwgmnbe82jzLEJEdMij5aWrttuQrKhelpsPYOplwQPUas0ORYGfyujs1dziWSC1re3jnYt
IJ25Sa3krMfZkSV2tgS6W0tymtPhV+jzR5DOR7Vc4eNs5RhB+ko4QMbUZwRpCu6NKfpNov9IOq/l
VpUtin4RVYQmvVo5WZaz9wvlCDQ5NvD1d/S5L8e1fSwJQYfVc82AhBB+qX+XC2ftTSMUHSLt6YXh
r0FSuAmXupckrAwSh22Ic1s3rZY7HFhpAnk2JIq5/GhHjw7eHGzwY4CXtJj/Go8KXxnLp2PmECkE
lKJcucHaC2hhN2Vy9YPos87JSTeNR5eNxKamqULCEWo/vMwF261P+nw4k1fsw0tEK7hTbAxjxNv1
gUD0Si+6NJ0TITrrgKlomuo8pKiHYrBgSyzhxjLop8dBVe8rF6JFQuVDJ/5dLz/+0j5VgCSxMfJc
bUwvIWre5S60rsrilnrXGKtqqO54silmmqd6EgWhWsXeg0YXgrY92F12tqRx9tgN9ZzKKh/SEmfY
OJAvrjlf3QJnFiee0lNWed0Jmrb/gJE1bmmcbBdpx7fQc5GwwyCP1YwsuungE0jN3cx1IQanEMCO
Rikk2RF3AXeYLbBISGltPK7qETRppEM2LMRyLkH0yMngjLhlvSwDoevWY6zZi32wBZd5N30y6Or0
OZ7TN0fkfxUr7V1ed/XPYpQh3uz+wxQJa1P7fGV9V8qUpY4CyjnCHT2j5IYClK9DQdeLwgLO0bPQ
O2ou30PFnCGjGi+0/tkYuwzCdEfjlzXY6D1sTLofmnFHSy5fmaFeJ9wC9nNsYpWVYRlQVbBR4ITl
cXP0dWCGR7Or5/zXyUEzV/K1qSjStdu/yQNhf15EfcoZxgahgFXdv4WT95p7HLi9lDZ7kucbulm3
roTDGWQYzPf+q3TwH9c3tMgaZrVxLKOIUIXcOpvD8EZ+l3dvziWceQu5v1G/T8b4z5XuWxQ0j5Ei
+yasPkPKGkER1Y4lE8/Ef0611n3TjX+JsAO0PmP536ors/GdDWemZmPp9dyI3Ip2qrcuaOXKD+dv
I+vynQZ/AkjHFoGTTlAjCGi3nUcSTOF0+ySsz16wEL/e7ByOKFWprghQdhgJXefQPA8gC5NFkah7
P7l7IATqYwIqCGV8RF1whqWybmk+mjmcjNqx2XJ6YOXCPHk2xk7BcKlC++j3ZMv19YfrExUU2Oqo
V4sycAkTg/LdANL7AVz/oXkxsEe4G3iLcOm/Orn4q4KQCzwNiju6KsTNKQoaNeARi7ZPo+qQVwrI
jkucbrogePYIfN6U2DjA65vwY6vQMAnWwZSM68YaOZHjTtQVoe5JwILEd92EKuz2YD0p6UBL2uK4
OGekS+vWSjji+msiBAtatqM4lW95RvbAQplkcoq8Wxp2zbZDytI6G3swVhacPJpET16AzgtpKpjH
bcJqK4+jfRyXD2Xm+PcRSPOXN8mTEtZtVEGLxLscDzBUk5UNy4jg63dJKZw18nkeZ7lHV2ifyKzu
jrmPYKmb/KuuFWYTGVI+wqefnRne+Fg/d5KuRFBCoKud6jQ75sno4+MAPf80yOnCvrntaSbF00If
IjqhdKbfmG/yrtiIpWQlGrdzbvVoDkAoOYvmIjrD+aTIzle2yYSE6gzEjIdurOyzNbW0BmzrQ6EW
xtsfAgKFZ3x23PmpRK945yV4OjZhku76ztWH7TZS12YU8FJslAWlQpDaJLoFNWXBbdBA2DJN93ZB
+TolY/fWOV27S4bgz63yj7JwgAoCvBOwP0xeAquDOWOZUGEGJubaRWMDuRlx8d9cx4SFD+O0mx2v
unij6F6gPwPjs/HO/dTyDmG8hWYiCcQ0l18DDssu8ePiPp2j9NpaQUuVKSar3/j5vNxHKZIGdGss
zwFiqdJecDyrjXltNWrej1GAIXxPMENoy+fJT+Vq7gVc+STGmi1y4s2gkmFf54F/KniiRx9ADCZT
Vt/CCr2UqKGNiyL9SR1pf7PaVltPos+f2g7f98YxHpy4tLdGXwbrmChz+Kp5fozL+7QR7V0KXXyd
jPSpLcQ8rj0A8sUos0uETqtqiuHmh5gcCkgNeUJftcocMtYa925s7KchVBVr1/xCmOOLQokH8cH6
V2TMQj9oDqqTB9ob3p1Xle9D1b9R7u59jD9ovndbyFHvpSvxXoADRMK48E5GyOgpENoeIbE8ShFS
2cp1HRLj01JKR219Skbv5oN+T0m9gdj33KdQNywkn9hc7du8gVwBxu+BhpnZUz346/+OhQnyb73w
aOzSGCVxPEzkfO5uRbngxFkbGi7qnyfX+ccoPrkIaTDdCmz7ubXb4Uup6VBNBH+0ibNuBlmV9GKn
XQB/yewMrB1rqO2dnz2HDg16S2MDmbyvvFFhGkwuSuXf486HL6Ivy37vF2LbTfnJKowxXBktmpcR
W9KBTQf/9O7o+UOCrDHk+I102WqqdRj5Z58Pm1kgBt8coKtimE0RkMYddERUMVtYwMaDGy4sxJ6A
UQcdd+eHQ1ZuVAHJzZIcmHxpwZ5Nsmir6jih26pwASq6+JeBh8BhDJZjYVf+xSrQTJsRqOCUCIna
uS56/7tIfJoFtcxNPLDqOkNy46fuRQVTAtuK0C/PlAnUrXZmrmaa4uEo1zhl3Zhy86cwYjT25n5K
cWNdRtbpIdgK2cGFR/8WcLK2AoxnWrkZ/RRmfP4lWKWChBJQYhWWuQjF2wmpIe7hHW0XCgbI/LyH
/sdYI1qelLsuQ7rKAyZXckzYWtr1TGvsG+hA0ZU3CgXwMe36SkeZG+dsyv9JuOUOnhhJld5807m5
mBFEqj2ljdFdHaNJ9wmy6GoxNpNLPHCIutKRnLLsorgvZ8u807kPcRYfx9A8qbr/8BE296DOFDXA
zkUVYarfeGvhwNU2/eoWZD4lQs+53S/S1wwVXMim2wThpYnk7yLap8gU0NuoJUzXu1N5g/67kcl+
6ZOvMbaeFcsQvmsuIWBedyhAVwX2e4aP+T4SNmd0oR8W3W4w+wfcC66qD1/TOnqMK4Jk1LIbsTWa
x/Zt7hefKr8JgZqLe/RH73JCQVKP/SrNZ2i+CI0i+dMrZ8WXWOf4phhN+WpiLgMRFipt6BSYCkLx
UWn0qVT8YBkQNiu0N1K1303vXgd3ug9EgUFPcXEd8QbgwoJTWONR2vmLE+B6OUyfFd5mtdRewNmT
B1JngkQmxi7qC6xf+FDuBjX4Lo+sjf5ZjMRclbP54tlQpAISyWYnvEApJffRURSVdhbRD+Rk25sj
umv8GBdxZzaIy/q4vBNJ9VTEYoc/zCYZ6l2orO/OkeXOI537hMR2byysTVWK/tYL9kYWodfODkJJ
B0vOGeZKHgKTFHSWaWwSbkpPiec6pahjSOHMsKnG8+2u4vCI85SkWTEFy2rhSGi7wzphtC3pshrb
et/a3RpKOTwzzDE7k8p+vIs6LDDYoqxOfuaSgJywj+4CNLWxx6F2cG8tx+VUxRtI7DubHIpU2Afh
Z49WM28S88/Cm6DMYf3ME6IsjiI8beyYyeuZO4B0JPa++dAuHneWi7HUmUbmY1Hm70XOMWpGF4Q/
YR+jJcIHa5bNpkgJAgvpUbT5xbCnr9yFr5w7I4qXfKEymZZNXkFEVIa5mZoFrbS7BUV/tsmKriDR
0doHhmnvg4bNBeKzzoVENTVuIylooInh32hY92pKH9t4PgAGnfKx23vFTGkQjSi0I3q4+k2LEHhQ
z0ZZnaSZWcjO0ve5pBU1xdGdTdMpiCXKhByworGeXFPiqd1wIjXMC63f5zqt3+sggfwRHGPGt9th
uZy4O04PW/0ERGk9tKYLhV9chGk/Ouxs2ZJ9JMmyX6bg2uICbATTfgi9TZ7LA9GPJGRiDmCD0VXW
90KOIwzPmeZX5rB5py2Cc+wT8hRQap4ego4cJX/sVnBdt/nIEBn7ZavG5F5EyY9yIkpBGjtr05k+
8lau/VRhhmKekthbp7Ha0yPB26VSr8D2p8lcis2yYGrcYmi4YvkBDCyazQjoePOIAzkkrnF2LATe
g3sfLfnDUg1ngs7wVOoorNIx3wnbxhlFAGs0pKXXLr28ct1DPjdrtRcswXNa4TNipeSLdPBzuwER
NCrOq9vh52OFrAte6bwYCVuHKfp8M5iIzvsh/xTzdLMc9y0O3LVpxi+N73/PrrkLsdM7gn08xrXz
aJRZsI3Tw+xqV56Dw0kR+0ADCnhJMRS9lQFdG0x6daqAyaHGenWls7YhC0OL3ImUDNd03rits86c
5bebk2XliiuJ8taqauqVLcVhqoZDloSHYsDGzHY/4/DR7RKsXMz81vaCdhjs5PIDH4WfqjdOXMUy
Em3eeHj/MHz5dwF1fLLwl6GNtEzD2rAUJsPEedbm3p7gKnOYyyT4TZKRJvLfFepJFsQIjgP1XFcP
AaV507QrtxAbA+9qxy2JNf6JJcdpHC/+c26bC3Y2+6E3CrStY4FJwLChaqJQDXBsCTroJnH9t/gE
kRt6fjZb2zBOzdQfRGY/ZTjxzcHr3BO4Lt96CTRulz/1Yp0quDkYpzQ5eTv2zjRg/I1zueZ7pZWi
u+DBkG1PAW7oMb6vgKKWRKc6jO2G7zK4kvQH2ekk1F1M0i8GbNtiFjDicVQlGjC01MrufwdGcV2X
m6bgcO/Sj85mBxc4M0GghtxW38zUgcwkG6x62jd+mJKzUdTv8kyiey/uLQXmp6KeIR83q1iC6Kbp
jBJfa1eZevjStfrd6OIurQdtr0IJgl+4mxAP7xBj8lMaX21EI05FuPabzgHPoYrlNO0OqRfvAln3
aydpmovoUfely2+69KcYg0/9lPvFeap6/zEpGnFK5HyRtNX8KpKrgmEUpNWL24Lr9WXzkOUBiM0k
aSRlEujarQWhiuNTWjlfAh5i2XkEuhdkI9Zq8m+CoGWaxpAY7EZg7LascWBaj/gO2k23ozO7ViL+
6QyYoA7MF+rEsQYnbgi5ixYE7f5ayOAcW5Jt0pqJdB6LcJ3iCuDSzBdjCIjUm1D082NQWo9GndDR
pEXY9N2tntx1q5KXPG1fYyl+GmOkCrVs4kngSptT9NC55nWMwpznLc7jqBHd4XMJIBqARCCQQ7rg
swVzQJgKl8bHOHHeDS4S5D6J/EMfwZfqXGPfx+iUjQrwQjzlvo9O3qEsEOE43U0KkaIrKmYTjl6p
AzzhGQj9QoFYz3kJmvq+Kco123XBva42XsGLCsiGHAypyTwDyVSDHs71KYCkkSKx751Nm0DfHckQ
W2BO1gPHiZyGV2qIs52VN5sU3qY1oaeTkW0I3E+CfDN3WPwVZbZ1sRDtybNG+29bb8DKyXOctdVr
FDZ/g9E/V1YOedLjMiRLRue5lyTugi2uhZe2Gy26S4otuS+PCvdgGCzvaHVOQbx8QHbDHzhVPxw4
DtUy3/IuVitzkG9CLr+Vz30Ok+ChHSrtSm/J56xITbi2VtN9GCKIXrEFeXYncnbr/Mkx8ofATiGG
tbsMQ5qz5Oxl1+6mMmkAJ8EOSs/VGxbOIEuHUTzNvBCjEBo9/jLcWr8bIPl2wE+Tx3SouwUiYbAb
oFXRBkfC5C79XwqFpcE+BTeiXCSIxjsyJ6pw08nmL2oHZ+dSQ+QRxp9Ga6ydxl1lVCU87F1u+og7
VIAmZRGnIpNH041vPYf0RXjfQV+snQhCp4ndrorWsQ93LpgmegptvoXxgQya1rpsuM+zdDYIVl8s
Tm44Os+Es9hrYbWnMSxumVNsXRjouupz0WzKINuFmXnRvBonnFb/bZ4OnKQxebMMTH0c1LHLglOV
ktdyad5sG0rb7PTUZxEW8oRZzTnDg+4b/WRosW/l0B3dJHoQOPR0YYWpdNb/NcGwD6buoXLhRQdg
Fiv214ZRme+TwP7QYR8c/tjwFDVPIw8QNhr/CbiXVXml3ZKS5kboeWNznpyytaZ60Ja2fyC9sPK5
7pm/LoyvwHpd8O1ipbO9apPY2ssLf5IsZpWlDTa6G/bpK6/Q7x8oTjQZIVM/xYy0rzgUBQQ0rDAS
z+H0hfH/fFBzsDbZHEzvPPEbqIUz60uy+JvUMjBjwTztvjHv9d3rXZ+b9FW7BIYTcOr8965NdtOL
ISwA1V30/+JLxO4D/y2Gg542gaWdl//0RWQn0WimSlfRphh1Dh/XxFsp61YgbishfPzYXnCKqi+r
wDsTg2rnjV9nNh6PLm6m7tlT8XpCuaZ4goSfDC6y2vqacnezoCbnk4wi+tS8LRdAu4lzL55jzaHy
Xpzoh1AtTndPcL34FTfWYKPKBMFt88GjUcOGkyV/WOnzKHQTE3xBJz5MG3d458KjONv0xrsX3ade
dewngkvKbTXhwJNtexuGYw+Qi304UchgGFLz3/S844/+/2lzDpOVu13zS/1YenHB5K1ZLv99ymVU
hIuq+lU3crl+qDLQlncVVYcGArgktgc6vPqW6UfHlfK2ek/gB0ZWdzn/u+zGFzcDbKz+T9nji005
1vV+80t43IPesMNx/uqDiMjfiajdF16sX8gPHX+ox48eklm6KqJrFS40uH4MEKEe+seIO/kEr5+n
AHh0asoQKbd51MORiqOhsNbz2nNjupXbJEVcC6Nn1g+CdxfothgcfFXVUXzZR95Y2zpLkDxdI6UN
5zsKIBkDLWJpzUsS/tn4/8+U1O9Tvus7oF9kjLBhpt+RTdtdqC+xEE/IOJK8D4OuDpujnhh81sLp
jM/Xq5D+4aY3WMg1Xn0FJw9GvCVuioYmY6SJA8YwQvZsK/hrWbEGUNPoe2PMQAawTfj1QF8lWTRx
82fMZ8haw8qKHvQ95JJjyeSKAn1D+I12m9XfkQfNvyBI6LGgo9kN8eAH/4oBc+ceexkn0qZdIdVg
ti2Hg9Yu5OxzFGTcMp41ymR2qeK/91PsBu3crqh47x0WH15SMDUywj8iaiueHPdJDO+5fB0NB0I/
wKlFuEjoArGlaz8EM9ftJ5Z4PRQyLl+2EhjEPdaueubFxeCe+IHi+FYlJnpTwkK49EEvJ2gw9YTg
WjqCDvvosyrsx854//8DToihqxNKbl4e85U0f0oPD14+iHfTnk/tPNIqep2sjJh01vO67pE78TAY
UO2MQqwlwKRuoSlB9YiTZ78MsPJuFfaLTMNZLxT0pBw81KyLGqDz8/Uddmsv/GzShzG6ZQHdm9n+
NgXljmVWDz2rQ6weJ8hIde68SaSrZgWB3TPmw1wPZIrweEdYWSXul3gGFhh3rhzrnIa4SNojDd1R
ffSRBVOJxcL+0U+5GX9QYHwFGBMWdkKRq/yrZQ/BXdZD/c69Cu4Lyn26240JewhkNFHth0ijcB12
nEaHdlIc9LzwDo9FtJR0ZfG2+Xaj4VmG9b1RILotKEz8Vv5ZXUdT3gr+hfmCuVcNXhi2xuckcmz6
2bnbqYIskPw2VfUEdgayWszXpqZXWzYvqqPRPiV2tWuq/K2enH89pWWXDFffk6eRjC3aEhj61O3B
ne1VURckKMaHOWgP+t7N1ozUJ7TemwZ027PHk00x4xnQQ4uyfcg8jDNS7Il0mz0LugtuDetAqV1V
+C96Qg9OdLFFhh1wjeNsPO0naR5SJb6HyP3Xg6RqJsBajs1Ze473rEZpYqpVV6vXuIgfzUn+a9r8
EKClo2RNSUzLc71auyuzdMBNJvjsmaNOSWjdp6Z9pIx/Cm3vOVuMqx5IFhDHELQkmRjREZz7oM9G
ZTRedflcR+MaAHmt18pYmse+CXBH6k60OZ4GQz6KGrsJ/g4bpUc81C5x1Ow7VR/8RD7HWllV2HgY
2m5y014xi6levNp87hQds7xUF8whjrrcDiLW0bJ4rb30yim+p8nd7YswfitRDkC88bpVOiSPQKI2
zDSOfoHTfvUi+REJKBxYAfAwU7MnAqQKLlk4vzQx3v7F+ByBeFk5Tnc0Wz/VZFEpczF9NZ6NTmwU
jZwybkgTcq6uMN4se/mSaQ5ZA6mByxaKe1qo3e2uaH7wEWp5avbjXGcPCctvH6SXnB4b5kmI/Rvz
03KXv9Bt7pUXwGhU3W1mY806sbeZffOcvWNDt3IxeAvb+Oz69Sbw2+PiL6sAs72q5LA7O5eyE696
3Y4mqFQ1+E47IrXIUsBl+lLHQaqnpBaHth1vqKcga6fiy7HU0YvnMySbX2vIX83IQgxAAPTQkHgn
znHDQWtKgEeTxbzaoEpmWZ4Hrz56xHugHBf7OmZNMSPMIykg0/4Axeu9TMxbVJp4kLWYZ0xHDjBU
j84ur7O3aKm/h3q4Rp2BKFuxPtsNDCP8hkdYydylXuAZ6QIqBkpTIh4VARVkCJyanGRNWW/0PTEb
QtuX/OIq503ZBMo1xr6aomM4UuNRJYzx8rYY4c4Jo1sumqsh+1M3k1CGYVbRU2zmLa4q1i6IxtPE
zt/OBml/3MTFCdGZhDHnpCSigZHsFj5K1MN7mDZoitOFYPYYLHLY6OdAUhawxooVdz35EzHZHZaw
/DQbB4qDzpVb9p7X4QyTxWBezCh9iyzX+KRjNBBuCGXY7dN/9aIOUz289WaISapfftJeO8/mfNDF
bF1YRw9+VsrUJI5jh0HeRlB3k9LBKdhfNqp0D30IoN7BnojH+g2D/2dLJNvUrb7C2djqqqNN8m3l
gVKO3BZhvc2sFnFI30Mv0WZaIWTLLloKqYb55GH5iV+gsaZxfQyy7rkQ01Pguo+tsF/rKTyiFMNJ
jTDMuiFizqgunRAEa3FrUm8EFRiy/WSgxDR9cZxif1VXDklWiwMjl2EdNv2BxRnTJqN8cXFXmWRy
8MzswVfpC+SrPYv/H91Z9ES42fkLYEGZbpOxPIE07MKkM+6cZOb/AhB47rQzs+QKARnjAl1NIApa
G7aDT1bhHWKHx8S6h+kLDiowVP/iDO+BrCWrHnjeUcNWDyjfSo86+LvogvvcE3hI0APiDkZ8Hkoh
Zp6LdUmEwjWMWDkkZFVRn9XQXsNB/EHa3okxv4hgOjlxvw1DHn+dbGqgZP30qhakbgrjm1fR/nBd
bbVDtg43uk9CzrnxtMu0MXtumF+C7iYmfsbJmxyy7mv73gzTXSNSlvMEDrgN7bJt1ZFz4bsuiHSx
m7GJr9yh++iW5YrZJbqAur0FdbjN2/La4fTu+MMuGMx9O02kWufppAfNvfQF2kgmo1v2Gy+DoBPh
LahYfDDSPTRg1NItjrLpnqpg2SIg8+8CN3/FfGGPNuMrMCNUbK2Fv9pgIo/nSqSfAMCXxXtp+F9T
AtJfOxbLSvMPa6yDbQVHS8mNtGH5U8hT6W08x8eJKsXSTlMQZ04d8yQ/K8hoXMfVN3ESs0CU2Tij
1tTdvG0fkhVCRZpWdA6TDAcRvXtY1UQ7vWZfn3ApsqxDiL8ZMnWotRKPdl4LwR2Oqdl/9TL9ZzAt
uinaRWOxtYL+B9rewakB5inJUZYjLEheRDCigSHcLYneVYQLpI9oPYfw4fvDb0ld1YgRR0TVf6EP
5+RKdpHeCHxh05SVO/2XbZW/RmwFZc3Qh07xEA1EDTuw0poW7ISDHcIpEX0C4MCUMp8zPOb1iNGL
y8K+qtP1EoErCGgm0NgOIs9D1/YbYi4fa5vVo82y4xBjPSJhiBfxdVTJGcbR/aw4mmX1XciuEQTw
hQVeWxmQm5WSuhNH/8p2ItJcHvos2+s12hDDqTSGbQzUkHBmqAcK9qKXr4Erb7VdPPhG99kEjvYr
xQjJWVeW+vTj/s8aHdzo3a8xIXQP/WcS9GtZUFOHXYFzzeLvZZbvSMoiQH78LbPoNAYsQdrsiaUA
khXxYtHG8M2vPFy26YAWNCWUtELuKMtus7ACdo1xNMDFk8L/GMPkHboiqbklAdzzY8tDjIV4mH3L
o/pNn3BqO9RR/U6X84WnupnUvJm6+riw4KMjXNYzEVzAkbdkRs07jdTCdfjmL0FKU5SKIKXIVRPW
pqlxoQLY0gAJ0QePm4AxZFj4G5T+ocNps+bo5M3y4LOaTQujLV2s79pDEsA5AIlr+7X4WC567a6J
kwNhmFsl+6OvaWmNWz0KvVAYgGxMCgw8n/SIZLhs2xrE0fSvvVEfvGw+V1otl+G+hdFyyxuF7PuD
Eoeo6sl4MUFQiIm5K0MFeF3s9Sbx3xOS9ccywfXy0mUXy4bz/ghqV1sU7AVPWVLR1Hl6CFLv0xgw
1Mv7X4IJgNAWDLes13oYjLtoKODUgQ12ywaw/7s0rArTvJHIa6wdnS7ivOn6j2WiT7poieWMCYeV
dK+4HJ/MoICLaBHSUlpPVjOdFhmQgbYQuoRVfTCpV0+AdwcWIeOtHwOWd3Cf6HIlfvOdG+6DTSoG
N+ctkJhL1SrDqwQ3jDwQ29k2t4NGqwqvYrrS5dB31nA4Cmal8Q6B5+hF5ZOrA4MMtJCRyk7Ey+5D
VhHD5OzgzQXZiGYJQIFuYHLf0Kk8mir/s+3xx3AMDhH9l5DanKPQQ5ToAV7ejNZJOOJfNmWbDu+y
1sU6WerIImZkzfmA6Kgmxsfd/wUHeq1qeTJ9Y5dW/WroKKlVVzzqWbKo4HHp8r80nF4j1T1z/oUy
ON/Kxj6aM96LIHce0JgTuVd9kXpWWehXHYDlrqy3QOHAXhTMnAgg9q8tFoog5vpM+W024edIgCjF
AwHfYh0Ld6M4qs5UJLpiZvtg8LbovBRSYaZ6SDbtTGYDI1EEZX2XF+V9FZHZuFiPc9sQF+MBkKPF
z8r9bGagedG1BPfSM2C286NnDPj7euwuyWPji40Pudgt4UMbDsy6Fvm1PHVd9jaaEz2q7vm/lZuc
Sb0oTPnAll9cQ5F9qGaGcY+bYQR8b2oOvd+36EM5meaIy634HliBw2a+s5mUTpI+SlrEA6bjPtVN
xVkjaMqnGooiHpY715oOhldfJmu8ZoxPzB38XdGotT6aZXn5U8TeilUCwL476e+fKax0OO3YnPob
x730ocM0jvd+15N6siTkT5LjWgTnaRk/CuF8jAJvEKTbUTpeRr/5qSWK7dzs3s0WTyQnHMq9sI1X
QRUbdc2VZssPhMcXzq+7LqYlh+f6Pa2YZZ2EyYZB9IzL3w/GTM/6ySR4FZe+fGkG0BnWCRZn1JPz
Tvj1a8uWYA7NW0dMGbptZL2UOeByt9lQPxhJXyiqt2FmnRqGR5U6l7EzyTPx3iqHr2NQTFc5GnbM
2gN1LLvuFE3JxWMEZ7bcm4PYzYm6V7j1xhk6vBaWKbcH8zQazxCsE9v4wcO+omTvr4iyd2Hb7ESl
tq5aTolTHmAo34rBem8ndryGYtPvXVyJiumU0wCEyg3ViLGK38OmjxH9RcbZ8stdZmWbMJzPHCIP
Zdke9Qfj+rIZuRvafbomaVSCV/V63FriLKD3ow2kpIvNgx5/FXZv+qisT5X6G+kdc4qC+9RK3bs4
r4l6c5/7zt7mS7Bla74MrPGTY12cCSc9D7F2biRa8ut+Z2S0Sax79BiQWALDePevTpy3BGdGn8vs
/y0qOZS0ktPY+xu1NqQOSWsifYWy51mfhpbMeagT3KNGG8OqNLoAiQ4gUno/n8W81uGpY4+7ea7S
v1Gl1UavqLUxbUK7/UGu+azRdb0PJ0xaPF3uGuNphkZYaOiOfXL0GKherc9c7AI2dgJ1P+26SHvF
xSi9U1r8dBd6lPzzQceYjFThNqT+zmE/IvOkX0h4sAGQv1yQqqRUtyo13qQ/XfVysnQJnub+XvQR
ivLu3C9o/xgX+kyvp02gtIqy3VrsDr0Ls6v4dTATBz9fuEgS7PZuVv3UVGmBDUm4geYPWK6B3JkF
Sz9Qz6mOWZ6RuzF8ZFip1r11mUV/g1hPiiHqVnBobuDOKMx/ublcEURyVGoRr6KXn0Fgy+S/c1fd
oMCxDY7D2Yb+6KrtQop1uaUHhOzewuTRx1D3+b9Tjo+SjysxawlHjExo8meKJbuz49cB6oxeVjXZ
CvAZZdpDqiUhes0ZAdiMczPiUK5FEfZBf1wN9Gf3r/oqF59DFMNF7wJZkt4Xk9x5SuHPeyMuLMh6
YnOatcC/q8qW1cTe1fCsB2W+aBhYT+upgqVJb46i54i3F2sKOA0mUwQwYkUN7ppPdBSSlZmaFzDI
SdV3TsY8Ys12AFiq4bcIfjyUMfhfwzOWd/VkreLo16hv2fQMj2+NpyO04IXG7oAkDwGxG91zV/SO
oG+YCzA7OjbROd/6mwiMFlgNVtDHLhoOsCmMQSV1esR/y2CeYKoFVgRbUGWQP7lpc2vzVQjIYmDE
ibEt2unZoSbSf9c2H0PfnDwOxHNNSkA8H+l13ukdxI4j8rCBXGDl8wj4y84m6oaNnFJo1aEi6Ump
zXPcUrKDhlVVAcVblGvCNVfd0v5XmLlxSJoZNjyEaeXiQ88aM5jXFZh9G5WnAVNwPUqIHY/i7lTK
9iBCjFEoTcA99dwycl5LG2p5wur0NVs+x9G5FtJZ+UN/wFQIJjC2hiGa6DE99Spe4ZQHAv6rR0pd
fNR1t9YDqJXzpgIZ0wwC2GB3+tYx+7QNdmZZfFd88rg2bbrcd/Ne31WLIYnjtBejhCNGhl4Hg0rf
Mz2tWbHu8Df51VuvLnJ0dyXEUEbMWEhVOE7Qs6LA7TvCTKIf/Wl1WX/znXTNBtpqx+O+4SbrD4/r
L71sYLu1sZnf4f9oOq+uyHVmDf8ir+Us65bOiaYZGpi58YKBcc5y/PXfI/Y5N5s9hG63QqlU9YZy
PNSuTXAOUThA3L8WF/6wmNuNheNuRW41pZfQ/ipbCw+6eE03ZIys/dAb6N6O5IiTetSZai6Lg+Ki
aofAxymDSPWiWLlJrn4S2VC96K3Qc1j2+QRQAv/pMjz0Cxkgy5FPwLonFsRogrQ7mxo6sHHHopff
t3D+Wuz8uL16qnyJ1K++raB0jXhj/dKzVjEcACi3uoNDERRJWWgAQAX1siAe9ezwIh22udHx78DQ
TaWVniZdNNRrhDN14TIkcHlOFOVPRHPZ3DoaOnTwuA/qFeAMH7GrLkFrXTsA1x6mMWGxYcHELprF
QBEanZ4L2o4dgL+ieI7BhqvfbTiRjzibzERkVRlrgMSPOuQESqyYGb2eMss56N2jQwjNsJqZrCH3
YLK70oGpFwNQjA89hy0X4BEYLUTmCxEFisVLV3zr+R5JyETJSRV+0Mzkv0FAvx91ieCddRRRa9R7
VCu/83EirKUaxmauPrQNTuPTvEgvsgWIuSAvkUBvIsfRi9ckhOiDxqRqQFcoJD9lFvQGpfUyJ4ru
OB1yNijdCsENxE06qNBfkNkeUm8CWsm9kvCTR8aDJV9SIwJm6wM/oHdK90WPQZYcAxf5U20lwS1W
X5T0pudAarCUyp0PVN9O+g25I6wdlgU+N3rJV9yTddBaRkdHQn2I6F3hRyjamaY4ErepRr3g8QXP
iPoOH9ujwKC3maqvI2dPbS77cZYHIgT8B07gjt3Gh4yjaKejhAMSw8zHx6Zyz3ShfsJ3ReeNi59e
jXk6k/Z0F1ZuUrECzAREApC7kAozoSpbgid9VWD96elOOwXdCwo2h68+9vUQWNY7oSMqgfnzIQpU
T8cYtCQKsc5HwuA3BZ4MOn6xldh1FTccfUjF/czup9goEEYcaBTryE/JfqvN5romgP+7Zb9O0O10
7NBtRWZOvehoo/dYPEAWZ53yXR0PFn3txQFQ/dLRxua1YrgPvEZDLsvyAbp3lBxdxfQ5aF13PMg9
WBDEhoE1qxdKzgGcg46JSmhpRkVDMsO88R3O0zUjuXaHm1vw28yhctxDQI9PI1T+b9Xo+Mc+8Kml
6/mzPCQiw0cdTEIQ0m0cX70BniaYpoBSgy4p+EH7AFn4bBKOgTgc/c75ndHT8ZaPttfbwsq7V2JW
MYszzx86QGwXGG3lNSyCx2Csvn5OFKuGXfdu+P5KeqhvetDqoMgHsX35CQneGfTo3v0vuDoq1mIO
0zrD4Q6x4hVVHkpLbLdgesyyq07mOHut6FUCBkPB6qS3ejyPbypMT5Z6JfjzYEipbHw0u/O43+F+
+fPGenfrY5wf6xHS+3Gosj2ranHqnQDDi1TCTxwg70SE1kIdHhFxAyAjv6MXI18yCHM6NZBmDN4e
xBXlaJGmT7SFCWS8dCwhKWLGMHf5tcXI3mcsMR886m2WUlSrb3qLagiAHZ8JNvwJGwg+CpLAuDIS
keDyYarsUA36HnAm8AFW63xzvvG3OqzokMwuYanmSXlzS2ATrOSSwIkOwMYoEFaM6r2UlJB4f485
DAf/oG9r+gG8pVqxHahqQDVn6qg4DUO141t6UPiEtvUe8llrYqK2d9YBTbj/JIAYUvRu8Z/0GTAR
PIjLeoV58t2Fg8dr/axq9aptgOdOnXRUj6b2sefwrjiuPUIKEY/7o9zoINyyCQz5bQzPZt69uLi9
QO58DFgi+h1C01hxOuo4pM9T/U76IxrseZO6W56IXWPM21C+zR5iP60FPOslBavkcTVlmWvHnCTA
PIwI7M3jjwVbgrnUDJkgmqPHeUZe0UMudEKRV0uNsRsJmstAfoWnt5Db2Rz0FaIw6MrORvSY6i3M
xidAzF571LZF+t0R+WPNBXb8F+U6OlUZgve8Vmr+5XUyl4HSEUYnIfovXGWdOze+AsrEwEWW6NNg
MUttiqu35q1uwLNuJpZ0APWnnUawlAQqFp0Fr6NW3dqZ3XtHEqA4bZkwvQ49YAJ9VzzqMGqU6GJW
X/qwFx7XoHjZVdzl9bpPInEtQhSCWf/gw8g7+wk0YtmRF0e0382Dk2VnkSLxyX7QoTTpvSOnht61
bh4B1CCTCaTSgI8HHSOlh401Zmi8qA51YK/06QYf8SeZGVv3qg8Ys6i2inAekw/riJJaMemLJp1d
9FLRcbAmndBnqw4XxCT9hjrmMD8/yaub0awGKKuzWKIiTcu97kbFVA3znlpNmW4bpDscv13rjVRj
jzJR49SrQUfjdADN3q6VC+s68w56pRk044LEPi09dN2o+EmMUFxeRexeyYGRmS8NRJOAvANMD/mm
zl51bC2AMlX8RE8Le14HMP22KHTAYkfdgCfXIZcVoQsrEwh7Bshsl5fcq7bSdLdNg1Ywi07XVgn9
Q82+keZRpDXmahIEUUOWgmRW6a7qns5Z1V6LxAAZXaE7QHKTTn+6EGhSiKQn2yQLlzdueJx9iwSv
X3zrE1ufP0tdbGuycUvgosKpqXMLQsbPWgy/J+oLGjNVUk/F8tXL3oV41k8LxOVcieApJTuj03fU
aUpAcS7GFEM4Yt2Im16sLglms2DyWBhQLtStMVD3YXXEVnHn9TQwVKfeBhYvOrGJCHF6QYFA2+ph
YmN33E50VNApo8Phrtcga1qnpYIGiJqrm14CDSFMOMVO5zn61KNDucbiSocGLou3/+Zs+LXUMDtI
0zi+mwBMMmRmoe46FrOD9Yc0o9efhxknerTwUYkuUfypeufw8y52f9GpSx95B1KcvMp+F+SD/kDb
nZX6/7FJ55xe7O4sJfY6GE3c2BULrscdTE93aOA9P4VrWL94bDhabB/dPO+Oqjs3tkGdTIMR1EPV
IOYZez/DVol5O5k1EOeQDJDDUZ8DslzW+h1aslHetNX01+L7JxBSeOYs0And0rj3MKqQn8S7D70Y
PBKm8K5zFCmTY7bIfWQTs1uPLCR6bR3joAO6rVIctucTV1HgDM+QWQ46c9YLO5qopnDeoqLLLjLt
TZiOt6xTWmrzRvNFox6fRPZuO91Gx9XCDE46u8ybt1AY/4LAREbYGPYdbzVrjdYgOun0S5eCplax
W9DlAtQMEZK2oFbT+pW0xJHWxAMoT5DFCSrjZTE8uopFf+1l9Ipe1hWCSbFaAKGskDqEDBJBH229
qAYqoc5hp/6iYUYMmTnf+3D0HnosiGBZZLw4LH+zPDdJviDoNyPxHWbGm7SYp7GekXuVyn/s2wVw
flmTVwsQ0bmPdndUohO3OFbBxTr4pPxkclMNiGEzlLEyKjISyfpttNpbEUfn3HMo6ocI72pLoQK/
BgTK4gJL0fSjxr8PTcqlfUzaojvHHmSrNKhPSTAJnGuR+Jp3Hiw/2otlwnuaBrOHB6KU9r6uFu+Q
6w1TTmhtdkJyfRDdcps1wmzpvHZlpjbq+yNR2kaln/uVtgLWfjX1n6IwcqD51dYN/nGa72mJF86p
IP6MNqTzITqq8C80NLUizTBB7jW/K6M8TQScCgyXgVLCqk6X59pAo3usgMQ3/1psq4F+kcLXVAKR
XlBo1fpcgGa/+nRcKD/CmIGJurHv77wu3wHXxsapMXitNJuf85a5BfH+JEMgxb0HMjBvbk0ELEdn
rL3A+BNFwFeswQFd2v5ra4Gjb0bOicq3/3kj5Ja6xaWvKaS/861p3MrF+Ehr9J+NsVNI1aLO6kI2
Ae58XgK2XDx/joqy0pRMGHH4Kai5pNr5ATAIOlMR6g8ojQQ0wpscINtiLtPeMBHwGQ1Ceqdeirq9
97K8L/h0rJFzPI8hk+y1JhdxJZ8jTXrKqKijOOe9QxR6sTL/o6iq3+UYFmuvLQV6rtRKq3lXqfgN
sSPcbbPJolqWOrsAYhtEsXvSF4fMSf/MTvCRaEnZXFId8ZN0OCYI0HGXREQcp8OXqEezK7KMp95G
XzVLCrWdOcTgulI9tOECuEjSrK26/t0s2SuaOn9oWTziHUhFxaw/jKB4NafIhkk03bImf6oymhdF
9yFnhA4tk6KmJ5P7mKP+EZsJt2jbjm+xUdCGLpnJbHDVgwJLHwGDRV9zumSFecsHTo3EqjkaR4Td
0alxJ5mzzib0xlq0uTrzeVhIE+oq/xXW8ozFFoI1ZvFsKjzy4rauj7Zt3Vo3jcgRwfIMfdUelYdr
YtF013ywflUJ9OHMzrgQId+99M5qCdyMVC+4hJb9VBhFfFoc0HCpQloW3dtFIZLuU6hvY4VbImj+
t7kprddwokI7ZtT2KBx9loF/sqMOt7AJfQOjdv8h7MFtyx56GDqKXmboWcekpB+WNR5IlAAJrzRY
Y+NG33JxHIIpygcx8ydiM3woF1BQA6r1FMWfW4NKtjCml8kJRrK85Vb1y9tcGJSOYRY+eCV3gE5h
ttlE9XaQ81chxSmZS8guEux4DAQjCJaz7D0LapZJWXBAG07Gn1Gmbvbo35p+AWeq3dMqpxlQvAHO
v1hYTk9xCiawzCMKB4V5LGufXlnfy+I6uni+iQp6UOFyTuMIRBltRNy5biTGR3Cif01xZRLJA3Hs
5+JqAN1Bh3bmWgJc6wnL83Y1oQQBUsTy1tBZcOauE28XL1ANyiLMtzlQMKDirNtMmjDgPPFVt/g2
GDYeKXKewZWC2Vz3TZhszVpMWj3DPzk9wkQMK7JuyKaRyX1nDT3bFgVBFXmPlmG+47SYIaJlgLQf
v+wyusOEP8ZOjPIvjfcmNrmjm7jBd448IFwjUUUvj03VYXMinEsXTSWldC71yDggzNPbf1ofhZEU
GvkDzBrcbnKgDUZMWXbJF2rpuMiZSPKt26ZDLl9aGfD+JT3OtefqMsICNcfq6YWj4gQPRD441tzv
i9R4EhNqcsATc6tiMU8mvqAm5yiniVE9oN8C7T32ThqoWrj4Sk5VyGEPD98XZOqFOVKbdBbBUToU
jgOnWar3VmCQZCcD3uqK8ppMEVOJe3e+FXTZtwQT9WlAcF53fcbVsKoMaxuJYXxtF9mTcZlo2yXj
i904yU64BDyuFAiAj4gP7ObOL0sCRk9GiQmXeZ5hcNDphagzBJNm9VXxwTCmjGaScObVnDjZtegq
jC3c0A+ReYHlDSbf4WjF1G56WfATQix2QK3NQtDHXZoeugeABGgCAQNupAAYuhZf5sRJjl6ZTnvf
8yTw1wSgDPp+uA6sZBDRmnbnrqBi16TpWSIGjtoBrJJ17Vp/stZG7hn86a5F5ZeiXr9Q9DPMo9sn
E+05O35RZqUOiWk6OyuuFvR0Um+dlzi7JpRGD0utU/XUkGe7t8dw5XUle0EWZFJUtNqzGNO6Bgkx
xqc4zLBdb4pqTyOS5lpul6jG+lX4Egsr5VzLbSgTOD0c28xpgIM05mchav+59rrofXD95VM6pr9e
coSyStvjVpgNyd6eB7BFdembn4mfRR81Yjd7H1Il3gVGaX8i4Y14UTojQe3nEI8mbHDQd3JMPJBA
DTudrRBsdHF3ChfQVtsG3ja5UiSzp8KbEdwYB0378/J6xI1wdoCAlkUVhfipBnTYo8L+V9nImRVp
0Ty53sisTSE+PA1L+gKHqnkelAuNxJXpdBvAg4JQSvzXqTe695lq8bWyEyr+veF8qIGjtXGgvAcT
mBErQsx89EFpkQkNW2l3xS2Y++VvpSLEtcIu9MlKveiAKSCZZT/3HAEuLUEGDJgeqiLx3rFQLPKn
8quZLFocs4OOUg4i2J0dlN3bIX22OtQCDLR1VkkMIn0Yl0e8bLp/eGllyHh7RtSv1GjAXlM+TG4v
DkZ7MyW2wNM0m8n4PIvFjpMWYrpjZe7Lwuo39IrBuvgD934fZDXK6M0MurvpiVtZY2DAFoZQ2NXQ
Z9d5sr9trDBX2A0mz0PtQzyZSucbW9KJvltPSXoq8rUd2GJjj8kfF3UcrUCGSEymVVbAS5BVm5gv
BLkS1JOGnvygBtlIAzcccJ/GWSePd73AzJJBqx9Eltrrya0MNErl/Dh2v8fWf7PUPyYFFuJzPwKd
6UatUOnBveNYPjXd95wjuzjGz6Jvo6vNvQunXC6UWJFTg50mbNE1pgi2IU6IuH5BE7ikqXdDpms9
tYV6sA0a2eR4tZW9WX6PnOokqa69874Qz986iwqadJ9KDvaN5ZoHRc8E9e0UQS2W4Ffh/Wpg7u/n
2F9zU58GgjzPyXJ5CDjyU3s+GLmxdYGOWYiy8KpUCdCFvUdtiQrgfHTpTbdefTAVxm2DONfztwOM
oqNaIZFgHNjslCjfRbu8Rv28CVwcJJDHLcrXgbyR7sWghVgwv2kYPc/DDLjDHQXpgQhVBcq7D0MC
s63CumfJNLb8AT+JHwUwRFwrLofpq424dxACD3IROhYrw6UMW9E0EtALfyfwNZFfnRIsb7h09yj9
Zo6DPCa1Y7/ZzKhIksNH2yLVovGVuKfZ1YrmVyZJoGIEiDLYmvawsV3zOAl8kllq+IHt9JNZTvIr
xozBje5aXoZnCAwcy9xM3CqUBj0Ds5UKEQNH/bNL2lO1+NDUIS6lr6U1b7BXPy9+wmU7XPESIBDo
PwybIfLffb99xvwIpVLnDDRupVUwrVwBXk9QyRq/eLqJciFfWhsHJ4/Ihb8KWlwPSxxvOj/d6BHU
//6BX8NyQFe15Z8OxSIz/tSvGaJRUcLQ8hCXbuliG8Nb1y/bPqTAiVBLD5SMyy7HrbMpIue9RB0z
ZeQGdZ8c6JcO+hJy3hpQW9wExQxS9JFHitEYsgooSYuJHJC8GVmzxr147Ub0OgqIeOZrnkcnGaOV
7LkYKYPUnI/Ix9KRRSaSi4rz4nJA5uOM4Q35aN3s5zF5sSvvUHjBS2EOLwKsaJnL9zmiHIo4OKSH
oEVyuGuQto5+pTZyIa6sqUu6bN92bI5RjLJXM/21q+VOEpBvkzaVK7RsdsIKtxJdizw9onSDQQGS
bv0A0A5qRn81UAsZhuAMn+WCMArVXyql6Om5/WuJ0Xyl2NHIJHL2v8IC3iPY+enG/aNaZqwfhgbP
EdQo+jBcF0yP/u0ku47ERKL0CcvfjYttTwY2fIqjTTc2X2aQops1gYVeEBOwQbMoRu5OFrOKyYQH
P/ir/BdMjJ9En99Sr3+xMfZhqO3e3Vhe9tJUxRcX3lVnLTdSbVSoLRTUUC7WU2JXO5noBkjzWSU1
aI4Z0COKhlD6ivRYuvUzlqI7z4dKZAbgmsrdFNAu8g9T6/zVU5SymWzKkiGo9NEU+94BG7pwB1I3
Kgqc/907YMcVOcfFxRvGzt7bGmHJrMbzw6aJRIY4VliT4rPLuGhNWq0xyUodhXpiZdSYyrA6Fypl
gy6ZJs6dz1ehR2ehPB41n4WHjgJ5GLeVB69GJMVQtP2QxOSZ28HZe6wcyXDof2vv2BrbpBEhBCx5
YaugScM2lT3KnE3GdCiQAKCc1afp1L9h3SlnfkTI/93IZhSA4BKGh8jq3jki2GkZBgwTnWa1RYj3
xHjpCOBXyIpDOfjZT1V5zuJnCuhbZTmbSGU7Ht4HzswX1iYVwiO30e7RHayL/iB8e1bthi+iFdgN
LqxU9B5rsMUKd3Ljl5e0lNW7CPWNERRX69yRW0a1tr0iiISYC+pbSFhuRI8UjHTzNyf8rT+043AN
EH2irXgwoJhGrCh5E4Ok8MbXURn6PbvQQ6WVyq9IKXbzDRfIx1sZmu+l0yALYNN8sgqEUU8AuOur
DwXgu4javyl+IyL/5y7TjpXZpl0Ok+2eIffKn8yieM3NF01dBfjxLNPlOGbGPhX1Bz+FEXXgp5q2
lSMR6yhAQ/ZwY69dKCQjd05mahZnfkWTeF08AssWHTjvKXe8dcfRqLdJ0k1HH9KZydJH25u/KT08
9TK5yrz5TxzzmpRdFyuZz8PUbboZeQzsj4Bk82Xgpr2qBrq0aTmdkWsNsmklEH7SPsT6tVT62+Oa
ygJaNqpQB5uzFwI4vdjw4tefMSxhV1xYK61ZgGXsngRCt+uwGp9gBT0mQ4/DUrMdI3n33BqtYZwj
VWtPAMRabctghjp0cy892tN4j+fs2NKGoPb9Bj5GhvxiZmDqrYnGelfP4Bza9PdQfGuzN+RpVwHf
bWc0nrr7mBE3i/Futu8J482AaLO0yTIRlUEtCXlLrVrL2vWbl6SBNgkmgXw99cxN62AWwS8z6y0r
xCy4DvbfAbwRxRnBRsxmeHyhuUeu222xlh04ivN/BEQ9KYNZ67lObXsV5P84WPRj5pT+oE5vsGzi
HLA2WUSsT486toQ90HtKZQvHhi1r+LXfTv4p0YoLORy8tFvp5+lmyp1ov/JMfZRuB+Ajpfrd+0Lz
Ye1OrGM+pNsU2G2cKwuJIgqxRnHzu2+k3jggkYxxsRt0g0cxjX8kSnXEF3qnTwzgxAONQXbI0NoN
nW6tZ7y3FGaz0Af4xAwY0joPUrzHA0OIVw+wjGakKdgBJiZ8skq9FqEY79uP7mPjY+IBWorGhvWP
/5qglbTxSZQZSHEe9W9Ke0HNDKFc0oWpsDYIesNUtZc3gZw3zRQ9XT8zzHTpPctQTdZNH/N2/skD
CPntpvgRNX/HTHurZxt+g+SXF9FbTU8vDk1c8X8sRTxmpTPZqzfOl4EDvPDvQWTuA+vZtmkzl9uA
T9wiL+Q56rL4GC8wXqR7EBjQ+n7XnzisnyD2H3OKLgLFtQzJX1svtaQzELcCgzAve2DmD7YJqc21
aEtjJAbhGgvQrQ72fTqs9DrUj8Y4DTHeCFm05RESnK4YJT5AgVZKjuip/sR6aAdWtY9k6RLT8Ub0
M/FIEkJrbyXfP2uK4eCMp+NMVZily2M6y0KXCdB+j7tgpNZkeBZ262wtRoYhWEJQn3LHl9K/K89Y
s+p5Y6kzfShP+k98SYF7AMUjm25jsYpiMlmgETwik/LfROVU+jm9JpRkYYJt+pS2cazBsEgrivCx
cN4Atcc4mVYwWB0VHNn0Hu7HoRkdlgYgaQDsklPffCmIsH3+UlkeexLlC1v7usNAd+14F1vB2c2G
DYi3V4KT/siOQeRUt4LsvMuSFw/wLbzVE8B8VKOTJxN1/9FxQJ/StSV30OEptAsM7KjONv4lWRDw
IKIwgBxrFn1G6VY/waAeTchxzDpBT4eBUS0UpjsEnnTZFaOTJXuKGkwp5wrmPCdqD/s/XS4p4dZM
Q2M7kwpAP+xpYsJgwnARD5d43TjtqTPaizOg54ZNm5bS6FjeKqGFlYZPWvidUWWpmZkHffcXN6er
ngnuQx5bAYgaisrcKwKlVzgbOhaAQjNxDqns64gcKOc21CNH1bZuCniTIYgEkz/ajgCOlzl9in29
Jj7pWZ0Q2lhRtdux9SWRfWBgpRVWK1kgiuO4CCGPfwgng7/sZeg7OlJ2YfTWzjPj5WGxW8/Xuk/k
2iyN1WCJYxnD1kO27jUcsLGsx7h6VXWTPPbzVH0saJphQC46empoUVBMD99GikeQsXfREp+kkzyH
7vClA8IAOYQ7251SPPCxeQvn6reMBOXG1qZwXyg8r0aFg3B89LOYMOLSSomH86CdgJcJKbvOrS92
1n270mk3gVnhkUnzirqbTXnHCzZBpcAkCITqioFJN4wZ+ZoG/KRLGqGi7GQBF8/9FCHQTtBRELhi
ANx8sIPhQN/6FWHOD8o9XJKAsFGdTClNaMvW4k2AaDbmBNlidDhWLq7oX+RwNMcFl6WAgmeO+JBR
ninFvumED1TFm2M4h5Lmsf77KYWEX0HrQ/6dIta+pQB/mBwyeSvqP21LHi3fuZix/VRJdaEwv7OR
frXIjbI2vuI1F67yVOK1bMLlNx3rYeqKABER54CVO9bCBFggnAENMO9qh1+9hIDmi+d51lU5Glrg
3pASXpe6NACNzQnQX7LQsSp83GuRGsFQJChfrCpZ51V84xVM3jqRPZOUrvU4WZj1DkhqqfE0BuZr
j/sD8wJYKt8GZIHQGZAMQdXcnmDzReuhnWGyJpqIwe07obT13BQIf+WGcUex529TWOAOuvJELQd6
aZHQ05/21LB2eY+/RF43L70fv/lNir6BPNG2/5OXDZJE/SGuhx7TgOIuc/6HOsPvUlBAsob2EgoE
ubruCXewe+MsTylklHqwrmWP5gMi9oIrPPI4q5agy2K+Uux58ilnycqNFxZUVqwb27mKKV+3vYsh
jucg8Ln43NMwfz/MoPgfdIDHoAivJxdLJaQ/REYBT4EjqkD1JpW3rsEX5QMOTZNPm5dVjwhD/zUJ
VRPxi99DL2+migHGIN2okbYIHvej94yWZgypMc1chPSiOvwHySo8I8R/d5BGGZVPn0Xi8hfeIP4d
M1NdRlVvPOhzgTMjidAfJGz3QHjhybS9F93FqUPCexXt6zAFNF67zxWjlfZDBe2mu8qWBQX6nZJn
jFFi5VBqFR+lCN8Dv/iYzeKJUt9WC6kmNTQ0QGcEOzN8m/r5WXUaBpP1j2FFKlQ1Esdp31bA17HE
sWH8N5Z/G0xqMdGigKa4HXf+7mpM8Gozy4g4H2MyOeStVHmwyvrmc1O0ugb1nJItWuanPh6nU2gk
z3kj/vnZsCukljEIJyqt6PybSXhfvP6Q5GKXYl9FS0we7dy8R86Ew7j4M8viDWH7s1AFQiJA/I14
P3YwZAfX5N4bFzybEeDMA5aoNSx0omFz9cWRRtfGb4NHifkTx1M+PliLewlgZy+0+vsKETM6Cdxa
XkNAajSQtl6b7PXPrSE4RRXGNYawANCDacqHMkXmej5YZn/qYvsTEv934HjtjTviobBBmMq2f3ML
9+JbDHFlwhCagHY0qCebaBkzyb2wdtCaronvHRO2cFKjPDej81BkzjVRHRcGHHIeJyoej14rarKQ
YIBfDOzJMa27i6vAw+SMBsA10kyz8/92GYYmIrD/yqB46iOBC85gUbNv+9cYNBYKlt1OeO6jcBDE
9rrEvIFQGU9gBATVJeuGVM1HN9dPIS6ARsAS9bBsyQU9pkpeKHJdHDG/BlU0KyrmlL5iJ/hXuG42
bShSGn8mJxKYjIdZ8BajlGTYyyr0/VODslVC3SQlacLqhWoRWywbWFvU4/xEED3B4UzxbmQtYztw
Fa52qmEje9XrrOTGHZb12Dc24E+Mg7TaYOmuYbrvJKNZmMgmlzEGPBYYvLo/pMECXJVkW9noQTae
zdMp+Yvy691yHSxLevnu+FrlkUnWggxRUz0ttn2hhL6t4DW5LuZxuY1KYEDacUJlC2uFTqORpwGX
bdV0kIe66F7SAEL3o3+cmlBhTiuzHLGw+CtzSq4WM/AD+k1mkGynWdlItYdITaIinwDkbLEkjGIJ
FHYmqcXkxHLAEHGjK03qk24TgOrnjuUwHrSGhgdYgl4A7LmDwMK59qkckxrLpN0hzNICQQ1cbCUN
B/Pfmu4IxgnoVaDCCDQhGtWhnAXMw7Ced0E1hP6qWSJzNQRFlu3ylq7+S9Q1M3Da+ndr9IhteyD/
emOeSArSYcG2vDBqGkVCwN7o/MC/hXluXiBYLdMFs3oUlo0FlGszcCnwQITEkFFNUkUj8ZpmI+vU
tLjro3lRQKyut7XbT8U2zFIFoLbt9mNfOjuBLs4bCPL6w9Itm3XiLmRNarY2FDA2klMQqIGFuANy
/nffCqDgdI4Lohr3BHYb7EQwDH09/6V4J86xHY7bDvjrATW25SFSsX+x4+67y73P3qWh1s0wYwYD
XRo06HQriiRzrAB4+tb06hStf6klQCD6B8N6RLkPNdKgYtHGGeaJGxhP7dpENPMQBtEIZmBJ7E/Z
S6tDONSXW9AzwVUEDgBW08KPKRhCiHwiGdZFi7MPOxrDt6ElRwMXjdob0TEOMkiKGdSyUAYhcm5+
fE65uG3csSrWPlKiaxN06G0eUgQCsojGCe7Or/Pcs8Oq1H4qaZVy4MffiPbjjjrODeqyUQH6Ji43
LWLY6CGQj1GCRRd3BHQ90aU3otBbL43EAzleWwWcMOXZMTUbDJFEgNvMnCRq7RkOKNMxcq+NQEE8
CSkgWEFExS9Ngt/z5IMZcIz0DGIGXLjsQw61Qfv4gs0OEyxwuZuQ1AeJwdprInuNPGzzMNTxN6bX
dF3cAKrliOxOO5bWlz0U9a9Kg2smarQnIzJgnIBbcqAv4kyc+4pYKbAG9BO2hpK+XNVe7Hy7Sy4B
93AGorVOV96U7SFqAuB3iFusyhI1fc6sHs+S3HJfefyF84WIXy1p8VSHGCPh9xG84K4WrMfGsRHF
GmGYGSp5rFyRUsYp4waMi43qs7DlnyZrhl+saGiuS9rt+yAXLKZKYBMnlo7SplN8ORJ9qRZf5Qcq
n4A86TKJeLsAdNDNpqEBXO8q5B/joX23wWs95W5r9wi4q+WXM1vTphweF/NG/44yjnAzJBIUzkbz
GPwxkFGzEajsV6ODB3zO59s5ZgGduKjsp7T26YNUiPBQB/DfgjBi73hTF9JjaBvaBkPCiWQBDHjI
oi/gPNz9GiAg2NJBXQJa26wFo/owu3n6y1vm6Y+NNvtfmcfs1xirPlR2FDw+A9tQO5sgFk1WcuiG
Kj+kSTLtG88tN1Yyggk3wu4jayhQtg6Qo2zkWp+0SXKNOjqCLUcc+jGeOi9znIERrdLZ/WX5kUJb
dUKtetRFF7NJk1+mYalTxcJGBWJZLnWS+yTL6Dg1QffXRmpXTEWNW9sQVyOUNl/zhqijkhPaz61H
T33yhBweZRLHwy5P/bpcRXWHivTUmjRD+Mz/jMpKwnUoAnyVJsQst108ymfDaoPvqkuLuzmrfWgv
lM+XmAq9rTZhkaM6HxtptTabwUT6okl7xG9MCg9c6y/dBGSLnElLGeKEApu2b+W9h/thg2rsbMrR
Y99jmcEh/dcYxvlPr/oQUWzLRjQvww6RDsumKoYaMCEUTi+yvB1ha7ri9+U8Wp2gHYLnE7eKnlKO
u6DO4Ld/2jgc97OzWHDWalqSiRedcssyqSNZE25CELxWeTcN5zguwR7MUh8Lw+yGm7IBpoxUvtjT
AEcXvA6Y2yKjez+n0NT9SJjcBVNgFKPg7h77YOFbpG+8RU6nmI7TdRp7eD9tqdYKsYOdJ2jOuX1T
wxCAANv3k3ctUX7YDuUE98izcIT1MNaqsr79i1sI7eYqB4lc4CmU4J5F0UXr6A+y3I3KpmbDzWw9
jr5Ldux/gZVVENXb/7F0HsuR60gU/SJG0ILgVuWtVPLShiHTTW9B//Vz0G9WE/Na3SqyQDCRee+5
LjaPxsXAUvwrAeUtNzJmPRktB8t0RyYlkWjwn9b16d/vIHgehXYNX1gYQXmq0iLhmJA7dL4VzAs0
dlsj5ncQgZHcHHdOf1O+F4jc5VC/N14x7M02GY5+oPdPUn6v5ph8da5fMScUeOmXuLo32EnondkJ
500/ng/MCJJr3S3+JbHU/Ji2Nv2fhaPtZqF7AVWgVtYr0jkGjEUJR6f3xhfg1ekJyut8BAQZg62e
DIanCNiFMyz3duDF9F0K6qvAYXhqkYLK5M61Lv4CxsfoHLHL0lk+BJWRXuxKWTubMf/a5vlaEbqE
mXdBJRklFDvCjNCUSgLMgx5haOTaigxhlHoUSCHz0yI3Dlnu4PNu8J0OBtKiaYFj948cRDB3Rb9K
y3ZN1D2sbygyLm/krKk7EmJy5rP/+EG6VPIdzv+Dm4utlbjFVhQ1SOok9guIsgzpAwAfDDSYp1nC
Q02SwSiMrSgh8Y0cvsCM5L4lJpH53rycVE/4TaUQYNEs6NfdSLMA4R4EIgWZPuWIt489D+Kxy5t1
cV2CMkhoQCDkQcyYnBj2u9XulWmR4xOKL+LW6fbVEBFkCi9X2jDpqICASudDQV4bqoYmyIZt49AV
b/nyT2PjTxeVRRYdQTk/UvgWW18O0ZZodvTt+g9CLZlahFm9o3b09t7Q4iTiQVqN3mK/88iKtWkH
ycFoJvNajYnaxuREr0fblWRjIjlzqopJhU8+HVKMASnPnObtd5yp7Dmzh+gjVOS/eRF2Z5nGDluG
FZziNmlehYe80Uht2HG07ADH2MY+w/m7Chj9YhCePZA+uqXF8pyezMEfTp3fSmxGbFZ7y5rhedEB
ZPzfZ8mm910DbrWsyicEVqiEyoqKtc6HXdKLDw0aRnqyixiSJmQdO7W8Cr97nylj7xYYMJXb4qV3
wS9N1S0o/b3QWj7H+BpaQc8s4UVTTW5yDdI+3sSp+2GG2WfVgJmx+vJdWuD5EKw9Gwv0payj2Z/m
UFTMM/38x9zL3rrG/4SQflRueems5J589deSc3LL/46C97eXdWvLHp/4VvlLFfkyZBT1SXHyHUSC
4ZA9lLbYc6lHzu8MZWPGVonaLYNJ2EFQ7yY3eihS3tzSbbCu9y8qSDmxzeCG4jh8yWbCMFrY82k0
vbpV/C1y+Wwt3bcGVFtLvOsGBzGmj6usPyChuRdj+VgyBgbQBCcye1nM6KwbJWEEaR21GWqGW7gE
77kaL/C+z0sTspinO9E3V20Wr9xSi9z7LWIkUnaH6C2L2qPOIGhhX2DWJVwBCpto26cyba5RWJ2l
kuc5DDHCKtz9JMQEFewqdMd3tk9x4ZFB3MWH2UbUzj+DJmvdWQw6SPEMh3ifRLjq0GGsUpOusDE/
NV79J/OqZ4oJDErBdDZK52a3NXP98KLv0hQVDxb7BV7lHvJEdxLkWcyquTCG3Id9+6sk1L4hq49J
aEPDxn0DobMgF7mn4T2lHtrPur/wWN4jXPqa2Iji2uSdEj+yaUWMe+PvdKhOfS15plxeIMGy11j9
PLUfc2UcrM49ePaCIo88Ajd9gvKzm0YiWXsxIvLpn0wwBJ2LDV0jM8mVBUoJnXsG86BQIxp9cF/U
/pGIlVs404yB24TPnQc7prFl2ZivyTkHFTTdzDT68Wxtk2zeuzo6BGm3tzrg35XEnlcC+2t5fpOa
06kn4oeOLEavC++VJ1ZGk6KGkdu2iY9TZZlwhGFYJN5LXDkAu4c32DqkZQ8X4IXQjcV95dhPqKah
K9IjZ8fJaNznN0nai84/8UqqT9ShegjsYMIAZWqufOKumD0/OHH62pXjZ6qjx6roNhXx59h1947w
P7AKHdsWg2FlvXRZvzVs7wgkk2Kxfk6b4lITZc5bjzjKfqMvhk1l1xOsgADwG438JmrTnYzwY5vG
pUOVP0bjbamcjVO1O4kacXL6fdhZ17b1ODsMdBcLUH6r2RYfU5M/svTeMgol+H08mqR12GK3cFyK
Wu8yJvlOzvMhHoJ7M2R0HI0PoZgfxgrIFD/v2gW5N6gvIMcbKEXciaskBg+2MS9x5f6Rdvo8ByQm
j7HzkCOL5k2KTKDkQ6Tk4rkzpCadz2Y27r4pDQbzKM31TWB7yddNFT9ZaEyBXjobnb1rmcD24uLX
xN/k4yIS1WczxNT7/UdbWX+Rafx1m467PN+TZIRYraKnVIBuhpHpPMmaY2Wp4xFTk5GUse9tYunI
qC1blm3TvDG4u++SmnePu7HL8RtvzZZXibrjdo5PKc/4oSnK74UbWmXmLmn9f59qsAoi58lHEyx5
/FyIvzIf3z/9YL8yPnsDyx05pQOxPUzrt7GY953PQdgqyfCx7JfWt7BmAP8ul+8EreEd7tvNLE3c
wH7HS8K6MllF/5f9YQWOyKU1CMMh+8TPn0wddKmanRAjwYl8GXwut5wA7otdYbeEg2ADqXqSKxzX
l3AToBB3Jj4XFFz1YWihbwmEMkRoSKYxLI71oubXME2sm9WOEj8j/QcN1M7re+n4u7mehpcwr94S
23q1SxNXFXaEFrmiVfMoAYMQc3LLtIBBNqjUZS7PXcmALlQ0Zseif5fo9pRvl87eqYrq1xWzf1sk
CgQOhDZRx1Zzi5Wpnm2DhtPGDUMxIbpIxj8F8V5bfmWBfgbtRuwEWK8FZ52yjcbniukLROUU8mfb
2OJcdH61GSsH3kRjLhuCKWtiimZr78vZPvhkPNEGYaIYtOg8E1c2+yZxml3l1vZOtBHUHuX5B3op
0Z4U6mg/o0DYRaEv0A16zHvNLD0Qu1VsUyH0237M0BpWDIHQYb9GUo27LqHcn/qmgAgzkbKubLHx
GQE/xW2gVkGQZXoqVWztpAt3c+YiuUmbVmeG/0jBmMDNPPxQwFp2uiP45AbGsEn7LmUvTn6pQ7HT
xUP6bHmkJNw1uAOAgDlorlsqtE+zpZlleE2/9n2H6lswMU58wuY42w6EhbiycNYMDCI062VkvymR
Q4biPbGzfX3jZr6tZsA1l1mDATfCmFexVrupnFzEqB79I0Z0shUjm4PMVBjtqSvgCqyyNgSJHwZx
7u0TQ7r7OcfT3NlSHacMN8MYLva2l7bmOBvdcXaz/BleUosKv0Xh5I+t9epAqSLKHKMdszqfdmud
vaRcnon9KA6nO7N/IwjZ5n2q3EbnZvdOhm9yX9fuqpz3KXNPnpdmviRhTxswgH9Om7r+QYmxkJDF
tBTHQLlITA/GPujCf6I3MFYq/ehHxBspc6bmEIrsiOwQ4T+xfALkavvYxm+psVyxUbFEPmc57TyC
XSk0V/V8Qeh/p1uFhU8rmTF99CTKaW1g+ml7MrpRisSA2wx7xQfm//kOetpp01UPU4fnXuwlHJ3C
e7XI757oinfFm5sQmHkiETENOdC5pBUSiJyO4NMIfS5+1Py0uD8j1y7IjyMSYgXXYWPi0xwxTBqk
svJrUrEvCIxo+Ah8RsKSeuilHcGG3KVefAfxrbGIEbpwXMdtznufgG/ygo3mVySIZP79B295a7k9
DbfXXoD2xm/c5dx8pWlN3NMxaN6dJqax9KOve16Qf9H753bNFiS5f/nrDX+9LJ50f9hNHphs63+P
C2ttazd17p2+iDLJrw2db2kH2zbKQEp4W24i/ywCCH2FTFZF92Cp4IAP+kCMO/Kc18L8y00L6hr8
/COqu7sKw2SlzvxNAHWrZBRbrlESZMgF67VgwvxH9SCMCxdRGKgPh2ht9fqSuOV8Ny0Hn6Ya9KJI
kgM/J5x77gr3kj8MtDYRFwFM+Rk5BpeNZTSi0WoSpTQ/6W+a5cWt88CBGRbN2X43NTRBrHfWnBa2
sDK1ViHOvjljrPmxgkKf/zFJN9LTELduVywhFgQoPb4b2P0rvjY1/ZljDA1o3/U/wa1Nsu+UEqTP
qZWpamjYsKeQuJUiR7w3Fj5jz6PDz4m9/jCUbdbysRBRakpyXwAeWS8oKVxiKEl/NolGJcLQHtEr
mcGer1h/ZWzQO/0NFljGBGLWgD1igYPKX0gjHrkQsvwCEJxzT0ytwZm5rQPMNfwjZE79d0dFPL/r
r9md4Qz7IBXMv9znMp5RBnqUI9dQsj0by8TKhJ6I4yjhEWeJ8Lm5SjYr3Xxe/7d4bf8nZPPij/g2
WWEsIX13+W70L+ViWV38JM8WSyOzBF8DVlIxgVIBCMLfwsUx9K+LjQxiS5WJkBCRWf9qTMWZp+3/
/xxWhrvWDugi3zBfHPW651Gx2r9pmN0ccLiquu+ygn4KtRy9pTnd6H2l792jvh0tKFav5h3T7Go5
XPSuJCl+iFzkv6RT9gKdeje4HO/mbz55NNDq4a+pVu7F8MYAkOPZoxc6u/9Wnb61+vngorn80v7k
h8xQbvSFR5aF4BDbEOGEpLBaQ7PR638xT5nhayby1i3t36jdz2Xb3Ax6oXuXfXEeiGo1jHA9WyFa
bA6H5PL13/2y4Jbxur9MNA+lCna5UR30zmHWOJ90NiOCHYuBINSQ9qjnQ/oHzbT74qS8xRS74Q83
fhKg31ggyPbnPMEb3TQPfR7zLDNl7Stm6OW57vq3MKKyZkMLOoP0IKQkkmjINFK7pjY+/aS7zXXw
Gvjq1Ibdxu2Cl8VtTmVoXA1CedNl/DuxBpaywLtWBY9SscBNp9u33O6l79eKJBWkyvSr1HBV3UQQ
dP/VI+5h3E/ib1t/haX97hlMZIfqFXvPjwoCwl+dbq2XubWMNDxnoneyPdGMm1Zx1ueKLa/Dglac
I2E/DE59NTBCEJJ2cTisjfXy0LrBQ9bYGzW4kLzN+0nVt5Dz6R3JkifCQDcolPGCMUz+twLIHHCd
8ajvn010cUUAUdP2L5XLsBKMwA4Kh68br5hiwmqdJELcRcNSMOpnikd+DiNwUBsGGXcNiXr0Kr5k
4txHsf+dSPWJeW1Ts3/gl7tEEfpjF7TKnSrw+9Gje4zdmI5sfXSYvFl5ih6mONt5TtiI2po4Png6
mTssoeOimeabGoEWe0rsyG7deWm8M2NHo1yQyin/2e8icqFYLFZVn5lv3Q+pPKrW25CozCQNZ5RT
qVPfVLRBAubMfPvFGGyxSmJ+BrFby51TYG8FnJWRXUAj+zVQzqGQjH+6ICLVGXZMaD+HAUKqJuMw
gkqLl0f8UGcOE8e6fQ5bIJBuDnHUF3lFbKzHjZyfAmX8STErrQnvZr9udNMyJnOaGjJJp1M9tbs5
Ra9cuvIrzMmDHcfix8A3pH9sJsODGmyTGA1N5mKrOP91oEei0b5C1tl3EsHfnJu3lFqD1oKxbmfj
DKSeICnnrYRg0hjuc6rQTY8M1BhDmvjc0CYdrAGljze/+8Q2/7tyMazT2nxAqL3r9PPZROeIHFMs
uMNa//rQAkwO/qrJ0xc/QRI6q2crTiH9sjoSwbA3Te9DxMF9Y/wSk0WyA9rW3nl3hnBb9eoA9gzD
GwGoZiuwCeH6aHjBAeRVEB0dr3iepfEWFsUmlvpjBMcZ2xbQonjnhc1uUhQEIY+bvqDMNu7dLr1a
frRD+Hb1mXJ6AYxPv3xY0mqPUeriSP+6eNPBg/Aoe3nm/PRQy0oDaT5VbBxNeL4+WaMxR+868jYm
45wlrvd9Xe5z4Xy5ufGCyuC3Mb01gzl9lj0ypduLrL+44nWBdxdhESgF0zZoG94gtlOebOspL7Cj
9SvbAd1dLYfab/9S7m5qisW2Q5yqAGfXOqqCtR521GmyvOjJzOrfFx6PYB6SZl8xCAcP5n2PQXm0
B3KXalrPXpd8jDZyY5iFdBzNtUGdnUve4YPCH00b/1sYbBcoCK0Uvl+AfRFKs2sOTM5Ge+eZ5hVU
DM260DxNhWCCBOE7HuqTHXCc9HVmGvJA/dkldWE4Gqu+lJxDCHcDangG90mfZEAYZd1XKAbuTLWs
XXe+eQFqsqgZEYb4KVyFpn4uDDpvhUvqMjGSNA1no38o3Xhft8HVzmo2F1pnDbp2SCcDdkYMBXFA
r9GbgntaWPuJxmRAAgnxQPV7JQCI4sLbZW6HXAEiakwzdyiijW84D5WBeIeV4yWI75Ta0TsF3zdd
vTn9qMv8ObFoV6rs3ssr4iWcnFxX6fzznber3qz2ebIwhec+9YQnzeiN6xz97CUvOzT+zeeUMg9Z
PHSEXvCBLYwuJGayoXiM+lsbWHSkYJKnM1D/wj1IVx1ynJPl0Kza+lGlUDX59U7/Xhj2Olf1Qcpn
8oVxct0pds9qfphbTKBo7oTZXOs4RRNb7/QqaU2PMUd6AiE3U0mo4FN/GSF0scZUZ71cDEJvOh4f
A0yrxAmUVuJtKfgmHOzxIt6YEh+Z35+J68bWR6IAj9vQMXsYA0TJf1Vq3OfV+KRm4sPEix/WW30b
K8It+oVTg9vhhc6wdHoesZ3RJsd7Xi05k3YijtCbD8K8T3lT11Z0dMWlqPprTbBDQ0vI6eiVaM5P
wEAgb0lD4COaafuGOm/TVyYUA7A5For3MM7XpaD7M3QXuuFnvx5PYX3FPXoKGX467XjWOXLUszPi
GNrmkvOUZ6iNGTNf6y48cFcJWjP3k40xgTxgs0oWmF1kTt2ZNkMsXhZR0F0lW1zdwNOI0F3XdK6Q
L7T5YxFLgDHFZ10i7tVUzXB50hDMhD3WVtXZsoojw/APe1ge5DI+RuhoplrTeqzvgiIpnL0jU60T
77VVlvboZXp4GQHZOxl6uYtO3Z7N/EJ47zlS9jW28c0yQklqg5cUbyE9wCBezCWLrW6e0m56B8v5
NnTmO00gVAxoQ4zXOSJzfUZbA3HOY0M1wHmN6KqcoHsYuuIa6seBGdCmyrNbOT16GaNA1dw5NflK
qQf3Qd4RM0IXG5NLEW/wsqMY+ZP2nGmxTC29vM0TVppGL+ehkC9qoPGE0TJG9YoClnZQgMWqYb6a
kqLmheEmQt7qzlWCHB6aBrJFfeNb6hMa1BB/bHotrLYsTJm4f3UxQGonBvbqXoOh3AgyuIcRjIxh
PpHNu1O1jt1eqLzxlIbjsY3d1wq+6Dy40IEffdsGOVdt+/zRgQMYQEyx6dQXsHDJdXyGtvuQ4CwL
bGNbBeUW5QedcDJQEx8Chj6V4Jbn6wnxTsDxfBocm65bwjH6i1V3KLs2vtOPTQziYErna1bDyOKl
GZavk/0Gg4xjx2HpSCiblx05Vc99Z2zNCf1gYZHLiKKQ69aVhkHd1fP2bAkCmP6NZf0vBEh34eTs
FENcl12gCBjUFRfeqeuu/Zakb0CKA6SFr56PGC/fdYFjhseopDTI7WCvr8T0wrtxfo0yb9cg+0EW
SJ0C/09Ue9uh1RI6e94j/8h9pLA/etNyTIcCnbd1HABRU5OPFy3G0vd5pJaxumwzsOwCBEV3TK+J
ryrQ5OBhSvxtzuVjcaPXyb9Y2TQpmVc0CCtwkE5Up6zHkmtm9YJOPvy7uUO8q0GdVEjsPY4bmBTN
dbR8F03wCWZCogpjEI9DtXKfE9/apkX1XqME6JH62Ox26EMIRCNZo4bfuiCXlV9z1lAnxgrdWPfG
ila8h+lJH/X72CY/w46ttd5scvbcTFtzZ4p6G5qMpL1qVXiwhJlRZEI4RpllsVnGU3RzUHZQQowv
TA61w/dOfzsOGaz2eIlS904AFa/QaCWNfBAhRg7yuHMx6dA8Ag0yTLHI/BE/F0z9cb1ARTFRkOeL
+eOXYottQQJ1YvxXGoKYilGbH3MdjVHuONmQp+swlTZCKlkChF5shgy0ZvexYbxCA/9VU/k3dcuE
/A+hdsDPN/OS82jRbE8DHt0Asp08jOCzcif/03egLWVewO4eHxxX/CGpjyOlKdFQNBujBL3KOS2R
wzff0mMUQwoaCg63kYuzbcrpkFmWogvlVAdkhRf8yBuJ1Q/OioEcDihTbCPAGidFUxEnRxD9RiWS
iYS7BNbhkBvFtytgVUgv3PuKqTfn9XkHUgjBengfEG60toPqu1nwqLuEVUC9MGknd495MN6HkOI3
jR45Nd4jGeZ7Px9PWUp+uWckIWHkqIjyiAOO8ve4mt+8KD1n+INAEdKo9OZ6R/f9A/bf62i2LtuW
2fAymX+zYbwZo4/cRz2T+w4iBxQ1gy9/j9txXSnzpQkRMbZDfhqNjPCL5CJc81lvp0wWPso+2liN
u0Vryc0YTk4WvWHqOtZkEPtRcelGgDAdk2YrIZm6aj+cVn0wqd8labZXVi9WOaPFWnQEVVAgU2uE
J81J8zkGuS0lbVXe6iZc2Y0NsZIJeKU4RA2dc8URCWVosSAXBaclYfPHj4V8GaJfuK+z5kCnm5mG
RV2RbIWVEZMu94OMrnYpPgbt8qmQwt41cKHXpmcNWDJgi+Q2gQBapRc4m0FmMOw4YNphL5FytQuc
Bw/AalReBdaLIRzgeclRrFpORnEDnKrn+3A9iIjUk0ZhfySJiaRcBIzLlXhaoFxnVse2YZFhH3j9
uYklTJ0ASKKzymf/2cZdbY3yb0k0bBf0pD56P3W/HIzZvnqokFIrevfs/DHLgxIMifOTx5BzWrO5
OGG88TjTuaNcA3N/jRtFiTKVLnS2/BeWgTpb2fItQ47ZWRugBUwbEnv98kQNvLKD4tWTBhGukO7y
jEBJpMMcsml8JeZf08QViT6Ei4j+mOQgjUHfrMBKPNbMr1QCMx1MQCBYgqTOvJEh+7F4zrSPS9Lv
ktH7dsxpG0f0NemTD+umBkDfUBgzF1Brq83k3ajcR4lgZL1MPnO96MQaBcFm35jmAFlO6pPZNewi
9MbPpQkUaKi7n8Ru5C7mgLv4tOE7JnE+3C9a5s1kbEHDbIKpGU6LMNa6hcC8fzVq5ovdedegVMex
WC59Oz+57Oxe0NzLGt3DwAEJieIqbtHgBhAtRrN6GiOpX4vKw8SVEc7uJZ990H/Cn927AE0MXq6w
guDTDtm1d+2TB5uLDiPJfIn69DIsjj35D4RA9YSxStX92h3xbhyxct71geXvuiDdRxg8k6QA3AQu
uoscuXYscAQLPCVpvHR4FFBCxNWu02LyidiHO1W2wBOkOpdUzz1m5KASV5O+KirbYxYmp5T9rpKE
qQbh+BaS3Zr33alti7+Vhwk3pc1OiWzdjxXDS6rpOq1fipanasTtXjNTm6tqH9Jp3pAkmZLUOQFh
4eGak5lYp6R9KHMPszjmYBF/ZXV+S/hSaXhzBLNwIHljx1zLnN5cH5RvxEPKC5aSizB14UZQf4hh
W9r4PDKDOFc2Iz0n/jUoYNM8u9gTbn0Oo2bO+w050ZFRJonFdU+p6irAxZYiT0F0DpqT6UlM+S3E
rOhmCtmDDcfZXdCiE9Wo7+5Q5r+dG/2JHfGaUDJRMTS8pYyCXb82Yp8TDEO5sru3hu4ZezJQuR5D
3PxsZ/l9UolLJHBKUvg2pUeMk/usGahT6r/qK/BoZVtgxJwGZzrEPY2BRctFi9zdkdhxEpC/OOiv
8RhQ74WnxGu/dAkTifxYA88sUA84hUAHl+11ccmvxum8w9uxKfpwE9f2Sh+O9XMR6u4OusC4Envi
PjYuQGUr6VcT5kA+T34iz+w0xPLiIrLWul/MewZo82EoAJEgv1AT8cgmqawZEyjZxdYqs9lDZx5z
UcKNZSOIe85LnBkWHA24pR6N2IbtzrxYxe+6RHYMF9u04FU3o0TPkS5geoJ+rD+HPQKA6zy0eqRz
1gJMFsM3XeOr9OoYr1VE3B7+wX0B0ko7KmRZXBroSaexEo9mk5ccjhvgldM91YscR3pHqNht5zel
tsBi9Awc6kzd6EXVJhydLXT3lQ162ivcfUk7x+YQu2TN+BtwCh+hZc0j7xfZJPs+pvivu43Z/sZ9
A/2rZ64c7MMkOFjuuAVOkUvkc6OD0Vhw3KiVyfnTXTVWfZwlSPLuTVe4FO+wuXRVFcPPy27WGH2I
0Nk6/PcS/qUTdquFA9pocmZlTCIMeFNlGrGT4fvQ58Eolxs3HQ6lbW7KsfkIbIxmnFS6YL6vetge
/OutV1K2o5FeBtQ5zsoK6l83gWqnz1GtpC7TfYiEYjXHZcByj34nmdy64FPXmDblWYPBgL47OIo3
jEb8BFfC2WrihMok9tHHPxO16Hqr5hxM5l/+jKgAm8U2NDXQZAcIisnOkQuITSE4Fh5gkFPUXnaX
bOrKWxf8Iv0vsskcZ3b0gZZAajLpszi1FOw6Q11clRmwroZ7RDjFKlGoSzQ5I7RDhtlT6eP2cF8D
ks7uDM1QlQuw0IryTho4f2vitZDr1Y67LRdr3xnqPEfjOoswyXM646yS7JepZmqsjcYyPkxdcqHP
+YyHCN6h+ncq10c2TODXmeNSVPMur1P+9uJcPXM4EyuyhgVxpd3/KVJ8AZwVW+ttgXvh+6BWrWyr
13UxPdos7baS6G/Mg5on+jvezcrChx7KCH0t06rXIrZ2qT1ld/CQrgr7hD8MV28AjRCjgo3pE40o
u/WKYiZ/ZwK6BGJBYWyykVOc9MRNWWAIioA5AHOEggKmL7+91DnX0nv1pmSH0eyQ2/6NvihFcSIe
0y67gN57AQ608ZritQNMWMTqoACI6X1kCPM9HLzfolI3MyufeJZ4qYfEgI3GNjWbH/he38LmueCy
4LuseNGu+bMVYotNicAcwC1Cxz9j4myU8o4pWgfOvX6HiabjgghUURQXPfk9xE0feSRo7ncIhCKX
hjTecL2rDAh0t733LwG1f1wkT1bLykpN5x7rKM04HkDdkVnsetexM0TCOFexe09fhUpA7d1i/Oi6
4WNM+jMv1XfdoTG4g8pVm5zi1hXB0fHHE/qDv3HOyreM7FR6MEFA0m4XlQqCPrNVu2Cb59p7iT+1
8L0/yVSjc2yLn9hmBu7FZKmHSw+Y1LWTDfNh3HHNLZQGB3owok2S/PY9HbTAZIsi8AWNE9kC7IoV
FUvON7mw+Zo5mZFQ+Ih53aiSpQM069unLsJcjP+z2li9u26t6g8WNZ5J4LuDSs7SKc7Ik1LKQUZw
nHY4l4UT2A9f/UldyhlX6ytBzmFjivph3XuC5hOI2vItMmu8uYw+aBsPfEu+IsPGl8GqVNpUM5D4
mlBTxP6wtTjxSl50XprswiI4tFyVxa4gyvbkW4B+XAmYOQSQxeoZFdTE0mkveZL+xAJjvj/Yv5hI
dhFbo93Tfxyjb3QD+zFzLhTlK74ChixESbB1G039rlSP2BEbB5V3Pg00uMOtcLstDfmDvm0BKuO7
MrS2puX+GcqAgsBziV7CG+kODwzX7nWbS7/2Mg6fJTtvosJNmKMOEAymEhw9Jp9e3wdzxEzXeeTc
uAhZa6EZK/k2aObHIK5Oee1h6qZXGnU7LwseLO0hlQn0WKc/x44CNDwLysbyMpo9PD1jFzsDqhp3
VVhVuEaIyuEzXVZ1yTRpHAhngPILoDE0vTfDbb90lz5LfM661soupouMCcodnfSnbRIseRCI2Cir
sP0WRfFM8Lx/t3Sg5+1xM1vyPaMh6IRI3nx0uowY4Gvx2QdjWHVN+qPfskbvfbDu18gs7pYSXyTP
qR4fOIO763sfQcoAaKhDBhcQ/uvoF8y0nMzBeE+JBvPj7Ez9CNQT3K8VC5rPUAPHBnAXAYc7ncNR
1ogoqR5N2nY5x5rJCo/uhCKA16ulzwF01/Ha+PgH4Lt9Q9Cmu0zTUnX23p8FLYIBWF1njxjOKbiT
0gOEzaigkdnG6Zu/PgIZ3pKPuHo2+uO54YxcykDbBRh61VTloZ+TX6NCt8VrUjXZ1+DQDbMm7ord
mu+GEtdILqe8ren9ISPN5LXh6acLwcDXsd1djQVCdzg8uhs5AQZ3arQ+TE78KY0ghDwnMt4Y+Za3
KUa0gvNiHU/gdOsYoJgCTm2TnbutJG4sK20IDJq2Kh2fMI196GaiU9uGfgd0rnk0DfMhKv1t1TaU
Geh2lO7Wjdl6zINd4IyPFt76tJu/ZJf+BNXwpedtEDVuYh6P0h+ewKodUrzcVZDvcH5NAD7qPdpr
LU0HhBFgtJCbaoGKFvM6DfqTk2YnNeZbnD4JzEN8t/LQmu0b4rE9AXcYNW2Sf5zWuJVl95C23qPe
fAJeKzwRp8EJNnknIZWbxBzlnBMzd/rLifTZL2yocQwS2TH1MynYXPzIvHfHGtt/CVojt0WyNpb5
2HRfiwNYb3ocCcXl5lJfC/tllOxO6VcaAXaIR+aRRhNgukSuwQ5oCV1rjOCKTWiokIrn+mb5Ospk
jJFbOBOaRbwx+MBOjWHf9B2wu+4wqulJr4JGi+9qrC2U+95LFjz6fnRI2U7S6q8axDMJlxvQcAzB
g3CzUC6IMD2otnhwg/ytMUt/3cngcV6GY9fV9zMJkBypRrqp82VK2sM02BankGDthNSu5CDNd2RA
X1tVvVvWj1TLJR7zj4WeRglWKmMibkuQ59Z7vWCDENGxrDgZhf4HrmJQ0iUlmHBc1B8Wqaw9bEw9
gaZWCbELi3zaYyBhNlxegP+/DNmwn3t0e4wDwma+jbU8h/VwQyWwEFyglvHQD4G3Bi921/aUT36B
1siqrumcXeIICGz7bfOyaNrHMBLI6QbzUhGxEcpkkzfWSfTh09x6u0mEHJjUZgi93WiOD5wkDtxM
TCL9g2NPb02b7YaaNHA739eY7z1v/JDessGV+mCb019nNm8uJup6oX5xnegvUXAlcgiSGN3gOo1M
29qQnM1gHaX+iU8zEpqN2mFmsSONkAm9c0QzqnN3A/afiJ0wKKcv02pK9OzVR8NYsTPHN2Uaf7KJ
zW3I43OHfKfGvHA3089CTn/9H01nsd1KsqzhJ6q1imFqMdgCS6ZJLcN2MWYWPv390n3upHdblgsS
IyN+KE1WG7Jidz0tjqkUJwdZBIgh6MQhWeFbxl6n0coawFifPOVe8xjO1brN/esUWzfAdsAopp+p
yi9RhEJi2OzaNCCqs//BsUdnweboZJfGCltHwlvHegxktQdXeomc6Z5acM+IF4MOVSurfplstOU4
7INFskU6Yi+QxCsFuGrBHmHdRPKXTrAA5GSati/N/ugUAdkAEV2nLlNeHaI4icw193mHT4IAodYS
WDpVexNgqYsQ13HP+7P+eGxCzAdBgXR29uKnGgpl87T0tLhYVP548CZ84OYC/K66ACvroXILpTTQ
HEnpTvxVs60ngMG+A3Bun+jDtmkTnBvycJVqHaqfwAbEePJDiVKMBB6HDGdjossIbXmAaj8my6q1
FEc9uDvm+JlF3W2euievTV66TpwLyz8jFh081PZ0LIf2aVRsjhjd8TjfDHGDRiL54jJDrXGIP+Da
muRXQlaX5NVPxmst/X913S1jodLHGaxqM7LJitKryyoDfj/iNlDLkpJeyg6Tp/5HOU7rOAchi4i1
KJKDnc9kIeGz1fMpDbHuUpbvvvdhoyNl2fWaaG1TzUiMm7qmrBLKLTYdm5GS7UIv5icGF3YjgLcA
B40Mt5TjUqkSxq4NvjDaamN5MLR5b+RkELROrPsotVb5FFSY03YbDh9rb3RWDJ7hodKtoxjM6Mjq
9uYZJdT2kbOaNpwiRI21qD1Afl4ajb5vwZalmjqQhxnhSBE9GTMzSjUclPiFml2wBZSg2IvwrWMR
w+fk4oMNuroXz60b3PxSnC1h76PEu3MWi852kc4IE9ZrJ3SfDRiFsNQPfRd9T638ngfHBWjhP5cG
FDvT+rJHfCtc7Yfa6CFFYJbmSR7nODwUg4M8KSIsakmVIByemhC12MSAG+7gygbRvHmX87y3pqxb
zlJgduaLJ5Rh1qZu7JBvqDdz6W4NNqZuBjXeI56UI7hTs8x31tEHNzNXSbJu2uk1H9P7YGd4bk7z
3g61RYh0+K0g67eYJdl+BD8NtJjtTWSJgMIHYkeoCv+MRMjsdcRVgABja/6YSu9fmqOkHNv6T4vk
hVN7p0CzT5KVLchQXQzTd5Dd16oAk1IDOEOKACpCj28vtTCwLeGLmMVjYCb7NLew2hzqc9Fgotxo
8iVNun0LNklN1M5xDknm/MoaDfrIiZGyTDvIBM5eTAD9IbzDDkaBvGCQ2b06tWPHFSQEXAp0FXUK
zGijM+W32tYF1lO2zmFyg40pAKa0ercwKmtbIuJjDKw6CBhsUzkTbkPNXsB523ekn8oof/FK/Axt
g/IQoDPpyqPsPeXd1d3qtHrJrQq13uk5tfpLGuRHFFwkKMssgIRn6LsJsWeou7CpNbB+ef6We+66
E+IWpgBY3O45klOxVYCP0cyPgmH50LnuvyGav0NZnCvf2DqGvA0sBG6IzqXQVxBHX/xuOLiBdhOF
hz/acBSOg9mM9emnGVgJSMctAgKRtxGuxEbBveuwPJXy2BGzaDyKqMxIEPBR/TLq3otmeIglFz9R
XG57eJx2P65YXBaCqTOh8Egm2P0dGTaNjPdGhhchoi/Lou4nMLYuKow2GuTAupxF1STgkcA8FTGl
XRMpJVAxkUKgl5xLBpbrMdZ/OzdalpqDE7SJnkelIb2SaKgmNPWX1XUOqqzGmfouOie5vbAHwyaS
sG+lx3EjqLFug85X2ImBqq51L91glWVkXqDIgAEyUeMpL0llUwBihYrxjXMnpO5jQ5wn3bcXgWlt
4BXupkmRc0OdgyRiOXiAHsvYe6X2gL9KCuPIki+NdLdNRGI2jCvQqP5ZtIMJrtRZT6JFO3ioKVG4
z/0UkFMXPQKRHYrc5RH+6LyySMW03Qgcx1iPhg52cnyd+vw2m0Hw0IMGFyb2I2owGI2208z0QtD4
Twb5fqzTD89AgFkPoLIZp7xIjn1JZsyfTiKkcjU3l0LzVn47HEfTeUfeedfWzcVyOb10DsIG2ecQ
ah1Zf+sZNAODwe2/zMr9jfzgCXApnvNZevCNfGnBlt6QW77UQfnUYTjKFlKeWwWjz02SNnAqmCdo
OOTJYzJCEiV6Ii6f1t4AhrkWEXjlukeOzPfXMdRhEgrfBZwI37KuYui9JeriawbHtW3GjZeBecCm
LsqMD1Q1Doj7CiRRy50XFJfMH14NcH9un+6sDDgcxCwEaqa9ETTr2mlQVm/ia1KPvFYCYs6kUFOb
hPH1fjDhHykkRyVvWgY4duKM0rtUMdOAM7YnxBOSCMc4yC9OUe3TLt8lSblX76OavgLPA6zzB5bY
k5FFz2Er71iyk3DDF5GnAw23jQf/B2yNARygeoQf8OsRaiVaecIA+EtdgKzN3qiL/diJHziA2BmQ
7EJUi2jaystLFpibqShPCq5Kif0ODvbW4GlBURivWV67kQ3HekzzqM0XtY+iS6na3ySZI1BOmHRJ
c3Mf1Z5N7eFfM1I169w8QG2IrWictjZQzCbLjz0WE4hOnLO02EM8OySGe5s5JpmFu/OD+uzk2Vs0
knozLN9YgiRAymDsbBRvWwWZ2mszxTFS8MyBcA43GHZsC6gw4H9HknCJB6MATb6SHFohPmb0gUiu
fjEfVh20Z3xwCXvGbBOn87F2rIP6f7bNf5PbYbtar7JcLCCH/YBYOwWAQvugfcpS6zfKMXGxdC+5
N2UvNixrV9TrpqWMjNcaxcF3w68dTN+cfhll/dscJIrRccLbBDasFwocqAE1Itrmh9q+ALaQ0b3Z
IB4Hwilo8fZPjo2PSn4kSb31MiyY4dxaWrEZa6LlsN1kMQ8w6Y9Zz3lZoKWlZwczQaHb7B/tsjib
Vg51vtpw4XUgZyjh8cbvm7OmG1tdia3Bb1xKDyYrwv2IoI6g05Ps0JeU4Z3IfCOo+cXwAXUIlF4b
94S8Ay4FIxQDsKlkK6YvSxDEsxp9miV5MnxZLKAA2Ukz/HcQj792zaYbUcEptHFhMlKBuR7Hwd8U
cfwxa9rWIK0YptHez/LHMa0OETRMakZrddcU2LrhOKtOAHL3y10aTU/+6D2mw/gl0TVAGzZdqQsU
XnaujYFqR/5tMvytJkFJtMBkuDQvVGUVMZTqrV7ACyrvY8dcC8sWNAPQpIce95gHqOgPThusxy65
TMI/5OwHid0pZV+SaX73mw2OeC+N7qx15k6SSYUKjVScCSASjQ6KHrn/bWQlHM1pr+UNQy9G8s12
02s2zMFadV4BHaXDB63PMrb82Hy2SCwUMdrVzbhHBCXZDG75r04RVUEctjPyi5xmfeuO6dfINCNx
vGD+r+fMXndJlzxqrnAwKKs/CWExJZMIGrQexSezQkAw/RgjpHi8VO7Ajux0yMvsNlV6nUBx0IPF
Ehb/MvUchKjYCgDlXYPE+ZwjzvuGZ/xU7byNwOhRYyE5ONd2AQcWEa6SwoIPAxBxCaQmACkOJYpi
khzAQwlIT4+CrZmjiNBF2j6izA6gfjhWVnXjBGhs8irFf1m9v7pODS99QdHwTCKQe0TiFsTecaQg
jpVz0K6GBtUdUeNp3s5PLmRkTM//oeYVbrSYmhA54nRto6a6yAvcZUy9+s5HCx3ntn1sE7z4Mmch
Z9K4GUIr5PWAr7WJFwL36RvsI9AiCzXIwrOqFhcB/C5ieVC/qHZAngSkWReT2FcldmM5sRMbahuv
AdihVZWRh07annq23qct3oYRIvxtQTjTyBT/7Mn8Cj38HlAE6p670MaRvXI52xMgitcka5T8e0qN
sgX9vfR1c8SMiK0VWJ2oiwu43nxlBNYbVF4Okt5svQtHJ2di6kjR6VN7FmSxNr6VDfDB02CFpRPb
WZiOKGI0yTNuJe2hnEt2MScI1naE9pgnO6DofYQbGSeVTa9DZ+x0PTpw3B+O5ayFwKcqcj8O9M9q
IOuMrkq67YfSOsRICBIcVeY6jG3KViXxGRnpzLavxeAVBaa2Q3OTpicXoYH2dGZEH5XUzFVbkXkJ
muzJh4xwdYuYRHbpuBlMfmBWgzOevVHrNvrQIhdvePma0xyiEVME8GJAkHGmtoSt0yRwSdedlZv1
iEHQuMAf/HTJgMDim6LnqY1MJh0BHdBfYHI4VSAWUPrZo9u44aJUptKk/qxlEqHLPM9Zt02wRlrm
cYCsuw7VIIgtKqukCy6iLPFJNAwOAemQXt089tAeHKs9sm0JqgTFsJ1tCaHVCO3nVlK1zoqkueK0
Z6G0AkpCn2HMypCCvjUP/Vlmpb8grVAvJh2RB7Ydit2mWa/TUYZnz+radWpMxbM0+uDqaMUv0i//
QpNmKMqA9o1EjRs1QIMIbaJ1V5kFfESJeISZhFQHMbBCFRcKgSwGSgm97LdmkdgHs+6i7Rxk7kH0
ZnocCj2A5eSmi6grjWWBqeRajkNyTHxIhdVUxi8SOu+2LT3oAm4H0rqGb2ZPBLljn3bf5HynY2o7
5o4QlijSGpCVM2yqQ/aYrpBNQMPWT4atB7rxIZ+m9rEQ/ZsTkvcAA1juKEtxTq9LmIYlPiI6e8vS
0hsAwpBkd5jlpJtmiCRivwL+bY0/ibQaHa2OKIcxJ/SD04Xmc+DM2QunNqgbVPkQqNB7KiIlsH5D
QF+pKkDUARRidCFbZIW72AFYPyMzIKk0j5qmHapIEAeWY3qScEwfogrPcR2x6pc0bKx7XulNCkoy
SFHoYzll3Sj3qGNxJOkgx16aATeehQXA8U3osVhwCnoQzgzmHjA154oGs7OxFGLbj9MeJuEpriow
/jg+ZTaCjLJZ2wAi8yIFr2Cyk2Y2SsnkY15NYzznRQM3OyV1bMybCVNYraY00+vOU4R6GeqY3rdb
eBstAuyFM2tGwNPbLeaIJYE0Nsg29sRDkm7ZJi6yCd5mmb83PaoOc0UeQXqgb0BaIBrYlt+BrH8T
dwbqiAFy5o9QIMBvkb6ixsG2q/k4UjX6u5WHvIqDue9MAkDU/SOWRhubnDGntWvaTe8eJFSX1TSI
2qtvVCvTyfd9A+3foSE7L1xLMFB+DBkUq0m/7n5lEl/SNjvqQ3ZHoOtNht4bAn8wV7xwg1wvtCX7
YggsiQe7wCFxWiHRdTTr6YJ21N12yGbl2boNmv2ou7dplFu3iF5jEP+e2Swro3tpRmS/BzKBXqlf
Y4pdNHOsrSpDFX2Q5ewd81IKj5P7yJZYkkl8gHyKT14DBy9Jm/dkItbRQTYGnbYqnAaABQon/9DW
A8yfw+w1fANTpQzmWNTFADXQcTYFqCOHwkXYaFfZuM9BXb34eXBoSviSut5/TA1cmiH66A1Kkzb1
9hFWN2adWImWzmGOQsqKORDDFt2gh3FwiMFlszCrFlFuhbcPXpOmv/qRdhepcZ+qHkfE9NGS7dmV
CKp1NalO9LEgH+IxOhnQJKCH4i8RUMgBD9IOqP1hAYNNp77y508rm3duO7Ozmc95bK4RMgG/w3ZT
xGS5suIRdy0sP4EZOoF150W/CdjusyrGxRrcOL8+u7QYdSTjVlI4WqHKlKOtG+5nDRpCqxI48JJx
Y8qxC+aBOLIm5opkNwlD956T6XU9PDJ0wUHY+uL0Y24radzCzhGsO+mtzFD4HiEjL+1xXE5lmS7J
tyCtUVunmsptUk3k+UguUZWDp9ub1xIKDMpdYYv9Caq5I1kaDcUjrMZ+26lY+yHHa6MwAc9x87xK
9AfRIAmsjuBm5pNLIL8lCCuacTwqFQWl6LHpXDDJBZDVOoZFGd+rjHVHuTGyXy0aD/tzs4TlUt3j
pDoj65k9mJ7x7trsRShbwJxvI2up1M7rmnJfNjLayqY+S7+49zHCyrkLDSer0K4MPQe6hPtp6CUG
DA2EAR1amJJb8YAbABldJQbYZzIcJDeeRk/jcAkJNDR3gxcsGIBvKjEeT/aTM9hEQ2N8MIFbyAQc
bj7OPWQvNH00K643maMBco9YwUodYzLE9UefV7FsmLGF+TmLzy6dhoM+2OI140RpOcNGqZ2p1CtR
1dOgj+BQi/maR1mymODprWKWwsSFaCxRPE1MF+aphpqZNPMlZz2DtFjiropRdKjjmhzesuHd9QWM
sgx83+DKj1mgJJvZMIt7ZQ2WkStrRffcsJKDuOTIZ3O18Op3EbFC2ELQY40yAVABT/8wtMAGQ0Zh
DgbdkxlPFJV8p1gV4EzmdERDEewBSGxE/Zig0c7rfXhlarjbQ/hOboLIXp5BHu4LEhe7KEP7WLWw
bUwLi8pFqbcHtJdOTSkxOc7WQk6r0bCOXt69g0Zj8RhgvIStiwzST4yUi0gwi7KGryzuqDYWB7rm
VWgR8umERSZwc+kjmygKVSfo3sNk+sU4LmY39U+slmdn0reYHf82GQI3Eg4unjM/JfDistOQaO7G
mboVOLGU40ujBa+RFn1Ncb2MdfM5ayd8UbQTdYtnb5D71Jw6sv/JsKxtBETIOS7twloEpGCrJr/Z
8XAlXwn2r3oJFVmjyp8mER0c3/1C1m9pAjYD/te8ubl+SNF/8YuJDBJaT7P/jMbAo6Bm4GXBBpHg
aycwBCcnsVR7Qw9/zcxb0hpe0W4bSaAYtsZ758D3Jn7fEZcBzoFttvIU8Cie9aeobguckfl2m27r
uBZL1UeE5i8grK+aNS0NY37RKPaPHTpko+WcEoWjdgxxjMLyFs3NNfDit663bs7YHUqvOBak2fw5
Y2mHVsN6UWJ2Cj10S2x8jh3/YEptMWczlAe2wwYuErN6FcqQl1WbtwzOav6x6AHIYJOc4jdKOtc2
cpR6cXABlfRqW3guk9hFo0xfyx60lOzPkLf+Nd02c7Wvhm0nckoKq0yNEk2cT6T9+R2+Sz6qyhK0
E8/43z8yQJSpeoEjea3m6TrVVE3nsO0WpZsCCeDwd3BAGqj5xhWqAgtqTsslyGPL/24Qzct1jGsp
QE1AjFqmUmdQSmT3Rg0mflYfJml96LXLmGOtzpvhwDu2X5hgeDDbMeNMnCeJvGH2TzmWcAsftVb+
QSJD/WQN8qhG2ghMW4J246khka4z6FF9+xUV3VLJ2NhldLDL4KGYQFdfjeAz0bJVMF148zJkx/M/
/3dx2sEhq8PBhPQiyOWv/zUG1XmwA4SM2ZVr4EiglS8w85R2NgrRazU3Y/lqqtphRorg0hLdcNWM
/D//jKgepuUPv7IREBN1usqN4Zn3m5EZgGbRkqvjaz7rOv+QUGaArInx6wmMd7flW3SLBXaC2ZzS
YXymrlySaC5KxA2/eGxiUVK5PHeYB488ZlVP76TqUXh8moOzleFJZG6lX4Fa3KrGHREiD/UjP+ki
+OeFQLhqDWGIs2ej9sKL0A+adWKnorx4Gaafpqr+f1zwgYsIEM9aWtEybD8iX3LARlLDh+z2xo1c
4rD/PSWXpFNEcMLiNDNevBp7WJ8QHYmJ/zoU2kDh/vBt9fN/XU/Dx960Uf8wzrndCCWJEVNMzcNU
XmnPeUC+NL2pfuH+LSRC46Vz0jfVLnxxZDW2KFvwptQ8Vk5/p5c88oK0lMXLqS1fEZhK1SpjBQ2V
raSfTurP6eCoUWPuv5ZSc4Ee+O8HxqlWP/H/ndscVK8bEEJa/1k65oZPNRL0Vvfpdr2CTW8zeXLm
u7qt46Z77jSElwEpEb7J5XlVHkMNNzUJ1Wfyzr25Fw3Lf3n7zn3lKxNQB3peA+XJtwZySZ03PvMN
ql8Zdci2IrOerd1xfOaF4ijYGOmgXj1Bh75C/Z5Py9ndqZfjAmr3T8jp8tcUitWLoeG1Ubdl2VA3
aYXJUXed5ea6l5caxdcAewSoQGreqmbjl72VLF0MYelUBr6X2kg20/El9EcAYPl3w6rMCCqa4ZXe
5x6MNQnM3dYeeZq6+xGogfjIljxaydEMlGwlbsQDfj/0ND2acBks0xaClcNxjl72VI7UiXmAuToh
drzM5hCRe2fz9yBRf46gilTJh0iTvcEKmgzPUYNwOOEh1M/wexrWlvfiYUFH4zIIaFxy29wbSX04
Uvj1eC8m+cpMqEGRzO2qV1KH3j1hnVE9SHPyFvwl45n3Jwm6V/sXuDgGi9pB+bPAz7YWA8JzCBZY
dtTt1frCH/IC/JfWGpgm1sCWL9elk+3y4KcfH7XuzjVVN3AVo/ivbzpKaghx0PrtR+V+yinY9uB0
vZeY0ooaNqo/Y87LqXGNAGdDYMLAO0GRkc/VK2ltv1MF0v89gRYurDIDjY0nIDZQzrSoQrRGymfQ
4WOETqLx4oJIUVfk94CclsGUHNTX1YqEmtJI6Mx2xxhFs1aNXnAvWQkW/spTy8HadTozfybbC3mu
G6yTBx7IambsuxDcWpc2BfaKyNGHOZc9ca4a0upvwe5eSGE8sFlzlkXigyFogSt2/Rue2Q9YjCc8
K6RzQPWgIJS4DIUMZgBd0uVY1leMnPaQmJT/jWKJed5SpFu4h6jOpuTLv6T+lFY2JtBk45n+dJD6
xyy3WVhs3LF9YMzwqGpudMVfbwVUhsQo/ib9f5NG7Tr0PKsb34qmAXc6f62WPbVwFDiq+4QjzNUs
obCKPArdqeYy6k1NjZo0eZ68w9wLjcW4USH3uMmGo2pJOkcNe986MUNUIBRycOd/GaBcwxF7Rm6c
BwtbP+gp9eDpeeIYzkMwF9SQYtHAGEDNGqYJP7Or5QRmPY6YtQWKzDrxsgH/5fQGd1O9ujZThG6e
EhuVTEa1Lc6jAmg1TzwPHwyT9ZojI6lzFkJJe+Mrr0WRLZzy03H+ZTWECwQBWPv4rtq/R5AcbM9Y
nC4n11avbdoXz7uL4atFoZMb6g2Qff2bp2OgeDM8w3LN3iQoXfFZSXd6HFxZ4vqcygnAUaZeD9hQ
3cf5by1KUDoEBS3kU2Jcfa/75ndYOT+EFsDzRGDMvNaHmeAJ/WZgJJGx5Ui6lRBqLD6ydYmE77N6
TZ5jJodFC8OA4a8KNiKt+qoawC8ZYAkSYxhWg4x/HI0dqEcy6i18E4LYol3lZrQPtE0hjW3Q3f67
RmI0KK3rZ3T/joFSPCXeUmM8YMSoHcKUL2oyGlWcrdQr2hqWZN2zunTdpZ9B494absmCFg+r1qY2
N5TmE2NNPY6GXhDLAS/L7mGE4BxxdBI553rsRZuefAyZHQtNw6GRL4kibacIDWomJhHujpZKS6na
je4ZfRaS+J9jVpSKbAxd/DsCCMtywBeaJW4Is6cUfcS5F09175EPxsM3bqfDX3cyY/DGZPXhBRhg
3UAoAguIass0rOhC2/piYBLQgPVaW2aOhs1rl6PiGpym9BHc4EqFkY6AoViU2y6Q2AytfRyJcoHT
AJFW1l3QjT9wHbUmcO2Ryl0nCIQYfPzIPZhchicQu6U+RrfmDQQK8Y/fTQwRqNc8mk2Uw0MJfVsH
+1B7F/4rkQWrT1CZsG7uuKD8rcuSBARLnArg1ADOwg/Mtx7YmnhZ5YhSZF9qRTN+eMqgoUa2i3Km
KBw54nV3Rk2ZbYLpBtxbjVHpqo0aJtJDVH8FDmuD+anOiSKPqYk/s2Lza2gGkExAN7pfKg/xv2bF
K2Tbt0rbF4UfQpzgpJY8B6IK2aKPuVLbAn/R5nKTE4eg94bmDYm+P8LJDHUw3fNeppkMe4/0RYJz
04B+jmddkpECoMOaMZBCwT2oZ77RB9xB3RqVreDkuPgPMgsYFj0ThnZS06edElh23UVtUqUFOh7g
mEPz0P41Gn0MPLWtqSWPplbd2vMAtY467ybS8HzABgbZq6BHI6xNEdEZH9VwmUooo+BMHipAa6OY
z7TuUACY7LZwVVXYp6PQadO2sV6sErNdZy6a+XUrP3p9zUPO/Drw7hDAV9BZwHdaKKVT8gaoopYL
XBZus93tKqM6zR24V3UAGaI99mDqMPVfNAdgErsEsYgjtMG8F4cTATfmjYgw6U4LTlUkX8cRYAUI
CZrKIpLwXeoWebJRwxoMMjYpR9UGLegOgkzawPD9h0mS6uA9JKGTamZrgkgtCck4RzGguL4SB1A7
YgKBpP1bAJFkNVC797vmkVGs4o/kMrBHNYi7EVNwwmgo9Yy+gbtARjJZPqNoq5YsRhPNxkPYI84D
PZDXOhMHiTk7o0W9tAoAEPVFbY8EFKha/mZEmUJ9TAAbjuKBMcl3Pa08YFgNY/nAUGPIqyOOBUyY
IdLG5sqDYgSCL0FqgT1ZR4uMP+fv6A5GELNLUOv0kXj4y6yx1qmeMMz3KLFXTGqVIFC0GTRkKF0h
J27taGVCldi7qrmhYjLnEqEdYYwC4jWuan+rsrqDdmnleNchhnqcinhdPlSTMCH2UU9HmPTXZwxU
2pnfW9GLEiRlmcQFAKcMb2VAxBDjrqYgpddKkIMtLPsQWFXN3YtpvltSnchU/KhanYGi4mhOMM5/
Zxcuq0IFotu/XpKgBOdtCZaGJ2F1ZkLtuS2u41tnlGsjgYJDyNeMf51jclABSEVokLu70KigtjYH
NLK/5CSXkyUO44DYmNpEExPpFyv2v8VcQ//2FRuPLF6TTjhkog9FZiBtmr3sM4Seckn5vg3QEUmH
rQyqg97YL0Oa3mpp/frz8BpJWKmqV2o8KlQSnRPfMUO46G/njH2EpJmMAfle8MV403vdbySsI1Vm
Qeexk/mGTokVEjq6pkRg5sGeypUMY8Kr4UY2GtKfBw08s+oDZ8b8wWQFku20qaG5guNvlOkJbrQx
hKVM+cMuNT27Gb25zWv7mazyqeyp/If9O2WcXdtpcvF3goJ4WsXtfagrjo3jGmOsM4LLpM3R0kUv
+xURV8KWdmfl7aHQeAoQQDs1PdTo0D1926XhwbVH8sqkidWWWQ23iYC+s59VYMh5GxCWd+4sqkVa
VkBPsLAyl8VdpWKKHhgX55sWSDHF2K2ra9QwcA8wUg4cgDWvvT4rSu8KTfZT6dT9IhiaN3RmLzV+
f4E6MbccuYuI5jG8s+oAwN1kN4W5dKt4LxglQyCOGiU3qPSwcjB1dafwwbPSI9v2g56nH9JGHbYc
dqJEeB1sCEuhiZVFWrAGMaR7MXhUqJOFCmjQm7uOnosWi3s2VJEGTlkRRu+tspZFzljRWRIOAj0A
dGQlpyn/wdUIt5r6DQ1SWJ9e/TJo7ndbwdygpHKZhX8LRnejxpp6fKOEv/+3JU/Rd0L8Oekg29l/
fhGRgH3nLkN25rJFCgeMTgBk3+miV/DXdxW/Vg24QEh8adMKNHvdQ4dtA/jfo63BanT8FOEclGfG
8p7Mxq0KprNUpYsggD+hgGY9tKCo786Yb1FzEDaY+hABj9qHYCso38VTz7Y/QhLMVzo6NngHYWnV
W8eZnPRDk+MqoffxI7Z245maRrdpXOdZHUlnZalsZRSNi7lRnrJrpBmQUMk4Vhcnx4rOnSLRsW46
rKMy9zc1qhacpqIbJiWcUSwmqdvMG2eM60VNMmOInVcvSL498rorwpmF77ebkiSZkcmvUIsKkpPm
QwebKMF53LIM1tI5Wo4TM46kK6gw1hhB7KCl4R1Ky0chUEHKJmP9d25D17Hsx7Vn9mu1ew1yOBQE
1oGNdK9e9+cKx7xtOOvINJbx1vfm7WwVH3YY0/vmAEhtkFC9KMJsyqLzl41FjdMTJBTyNkS72Hrv
gR8DjNqOMwIFqbT3U4vNSzR+RkYAuzjQkMhOGnxjrfqCKP+P08v3ijnc99kBoO2WWIoMECtS051Q
aAHDgh21G+VPZvqJyM5eso8I1zmrXdHXBTmE6KYK5YZG1rXu9yUafg+jHhyDkPASXqaIUGQA9Zwo
5070uR4iL2ITLlaCVFTN2hdKcVBrgcc63SJUorIHDcjH1NTufpf9GhCpXMQ4sJY7xaiwDQU1Hb/e
xZ63wqlhHfv6b0K6sjACdI7yfRihWaF7H5k1XXNNfITpRFpf/wKUQlYOg596xCI0PEgQQ8ADftUI
yTJxs3R5ykv7YpUQKOvxSB3/pAuk/U0yLwArM604uJADfTPZxlnEYcTf6J75YrKr5Erk1UFVF0o0
ggpn9qJZbzYDVTMLS+8Y6OuCYu+T3Zb/RgfGgAGzqkFWCue6lfZ3Fu32o/B3NfGzGq46XBUMMw9D
4G09xudYlX/7JTDY0zCnl05Qc3MRwif4KFs43A0jywP3NRNfyDJFDFlu1QXTOvoWPZZccfSYKiBt
UCvwGdormmpDtOLrYQoX06BTfTNe9Y6IJocWYzH8BTPML/pjkcxrjoI7NbbN1DwmuXNNfe9W8jkl
rUeVgWpYydw6ZtmIv8ukeRv9ehM7yZoC1UYFixyptMVkk+Uj+RIYM5LNLfu8dh0hU3gO5d4aleig
QIl9BEogNmoQezkWi651jobqCNTkkAO+fyAzDu7I8i6AGEFyc/xMfEimUaOfVLeINFhqjr52ImvT
gwoY0M6b9erVRITLtpDdlaTf23CNCwBkI1CmebOywvGvWhkX8yZuxU71mRrcIzt77g73fogWHnOx
skGC9+XBY8VLQfKqKNynd/AQXHVMftFpivj1ULTDbsQxKy7N/V/D2NlGBRhG43+ja7LU0vhDrS0m
2OkiM1bQvJaGO++y2DkG+EGmjAo/s/Zk599jlm5gKC6JHGctZX5OshjRx+7R9JxD6cIBc+LHAeLY
pBVoIiMGzCggGvfd4Ya9E3nncm0C7+rgh4Yo9jAFdp5F8d2plx5boPqdiny72XqyOJDpvmA9VkSw
do+HGnM0C/+pF9WH6IDKw+PgyWc3So6VwN+SMy57qLesk+mmMpkBpqN9VG3c2D5OAhNe9SpOTTrH
SUl2lHu3nr/KMHhKoniXT9EZB8uHPjB3dczuN8sXKwvwxA23asa3E2cOHelhwCEUTKkBu/s+JlwZ
MwRAVHoZhYHogQDigFHS3oK0kek2Ekf8kEbFOrBGNk5zqZ5BTxrqpBhBGRnKUv2mRQwCRMh7i2B8
WjYbA0jw2FmfmCPcC4Hn4Bz9y3vtFE1A3oQdv+I4sEVB4lmiymm6fsGRqT/lffSWAXbp2+yG/vye
9WKb+jY0G4zG8BoY5/IGD/vR8JxdRWFIrZ71/5F2Zr1xK8uW/isH5/kQzTFJNvreh6qSSmOpZEme
XghPm/M889f3lz7oe1Qsogjv3ga2ActwMKfIyIgVa3nJ99QIP1up9VAU411Ec0rPBSlzVULSeIW8
SsupokIIT0XBDsllFbK9p9gOBtXdAcg9thPCX5W+T4ysQL3KvjIL6ETkHpXXk+63R20AlYEzdyMq
vLisEKhmkBaPQtJiF4gk1fzQZpPnRvijR9AC4s0dtPiwT5f3cGrR6EGlHo0tu6RVHL5FCGWAKlW/
ZC0kIHQfwmE/pRJ+MTz0bS8f9AEweCeBTbPu7xIu5NpTnqQbhXuAHGhlfWwq7yhXoSXbVnXu3kcW
5fdCGpxEk441wDwfbIsqSG7rd13v3qWQO1QNXHGw/IV46QzJe+n5C9sDT0MiKjGChzpRf0QsVh7Y
e12jdgzbQ+oYb3kQfI5IHPqm3RE0BXc0+90YVv9DZPYHVeuQ3x7uE6e6N3C1JvdPyLj81LivIQLS
TWA6+PbB0j/QkG5dBYl3GyMwQKnMO8hcaNDo9O1ndwHuyzfrJ3k7WBmq8qbGz79BsPkm7GD/r3rs
U7vlxnwJCxfvPN3Sag27xrj9VxAlekzDzPRSjgV11Z8B9f9//uN//ff/+TH8b/9Xfsw5JHn2j6yl
7SHMmvq//in++Q+iQvmntz//65+2Y9qWzjvDcDXVMFTDdvn5j28fwsznL2v/gmQjCgc6V44sJFo5
SaFYh0q0Ix+h43IsLd9eNujMDQrdVk1Utw2dLiVVnRlE1drowsSjc9qqr+Ni2sehD1waBqSJRu6o
fYr06utlk2dj/G0SqVxXF6puONbpGEuzTIGrBOoTyhS8U4svAgI8bQyhbwh//v+Zkp/ybjpNl46N
qMrUp3yK64dw8ov7JMygIJpgVgmm0DxetmfOZ5MWfJf/VNd2DAjNjFN7tW+F3STKkJ61FO4HyAKD
3WULcnLmG0RVhe1o+H1HE7P1IjbCu2hNCCkoXKR9ApxZB8GsWWawshXtJUsaLGausHRDt2djKeMI
pjrNBr5dDc4VyFuE4oWS3gSmf1sIiyZQo68+XB7d2dZg+5u2qdqmZut8uHY6f52dByIGv3Mk1pGI
XLiR2hJeYMQ0gZOLl8vWFlZLNx3VNYWmq4h5yRl4tzs6Xv5eXoT5M62xgEqmvVdZKybOjhcDsjTL
UC0HkISYm8jDpu7b3Ex4TVF+Czd+KLkevjfkXHTnhqa+8G+s2nuD8oPejSnJnK6yFCs5ku0J4Q2Q
VzYwSgh9tx2x8+UJXFqu98ZmmzFPTVhxIcY72p441n1x65nhbQ9nHGJrQbIysqWd/86YUE9HVgP9
rOzGK45VBW97Xo3llaq0KBo0BHSXx6Xp/FvzU2Zp4Jw0/KqlqrN96AwaS9nUyTEWEVhFLSQ/2T8Y
iJTLi1bQoCIDCfkg0iQpLkS4faysTO7yR1iIiNmWadqqNTuACo96D2elHkU8Nh9qrxhuk5h+aVe8
9jBFZwpccHl1aNvmryjkvownvXxCGqBacTkLjsDA5QhLBcdm6GI2GSTtTC1zkZry6/7BTKAJ61CY
i3P/h+p23wGmPq3M/sK2MlTXNXXN1FQXcPvpSjtRMsVZGdFS3pTlvTdWiHBDS3NNzjyndqsH31RP
IdM0Bc23ICMeDZ2J4LHqxtucZzDBQ9F8c1wiML+Lmi+a2vZ/7udJVhnsAkMVOlNz+oU0jraFqfvR
EQGXazXRX5Fv/rUyCwv73cAvEQToluGa8z3o24oGVtTPn0mcCkq0HQ86hfxGY2r3FLAlksIswq0U
UaJmovLw5sj31XdZoV35FHm0ZseB5Ihr6BQvBP55NlyLPnEA3V5y9M3YvUKL6rMpYnEnInekptNm
1GQGJEh8l3tW3Qda5azMt7a0Bw3dFXLKbdeZnwVQwXBPKGl6NEbn0a3LI7pQV4kC8WzlvAphfBVG
ezda/rVJFV3KIvuVT8cFmCTLe7RBH7Ypr7ZwuF2ZGbn35zNjQbltaq5q8WvmAc005YUQeTRXUf6C
JeLKSYDW0oU6EPPrFZ1GUzd9aYfwWTXINefDakCwcIkZQjUxbQkiKmf2BV0GHUvZ2DZK9lDTkdvY
uI0otpfHuXQimXvXtQ3LEvo8rikIaQxHT5OjF0GMqZAChLw5Lp7yZkCrSLPs58v2tKUdJ3A25I9M
jfM1cwEoFY2mBl/10dTLmxQEZGyRZAXwNPD4Mn3azLzevXWAea8v6tLBs1XV1gTO37DcWVgQEiHa
ph+SooZOxWmmz7Wov45Ugy+PcSE04DhpBN0g6aCAmpnp7KEfozRQCQ3GzxONPE5tgzBroPiiG6wX
dxARrSzj0ikicMSd4FypJszOcQElQFYGnf+civ5Kk3kGNTjk+At9yEBN0bJ4eYhy781Ph8PW1G0a
nCzVnO1NR2kjAX18csyb6gXh+Ocwpk4HAclrHPYfFV9/dsziRSZ1LtvVlo6lqxqmwYFwCJTnA818
BTUAGgE7Pf2I3vBtDeeum0ZXkCI9ebJcQKnSoLdUQwRvXL+65facDdxk1BpfYArHmod9EVTtfR+6
wXGqKJqMRNf0wafV4ziZ+kteoD/GpUqByBTlwZjojmvVVJBRd9TvsVlnpC0dZ+1ILWxr06HviRYy
W7j0zPHN7yJDyOmAn1JMPVLA3saZ9d0HQuZS1Aab+wSZC2Si5EOV7m1wiK8S+mEjtbmLYcRQ3Pp1
gnn08iIt7H/TcfBaho1Hd+exvjbFTsq1Nx1V4HaBuUmsj3RLF3BqBI0NHG1lTyz4SdO1mDgCOgE/
ndwy74Zfl2kMK0YZH2UHiqa3b7UDR9jlIS3Z4L4G0E9SyTiL9oskzifPzq1jqpcvged+89I6XDnD
S8uosy1ZQ4N3uz7b2gK+WicLleDY1cUekofHoUNseshfLw9lwVUwCm5a4ai44XmEY8VJlmsZ2ldw
l2ebws7+8n3qcbYNozbIhLdqiKP9ZZNLG4JXmGaqBFWMUF5C71aoQu68hZ9gOrYlVA+28miA1VBI
GUv5rWrKv6OAdNnign+C7us/FmePJb+zILeDnPVYkeaKhw5iFXEH/etDFscp6MHgXmo+qX3/eNnu
wnVqEs3wsFBN03SNmeunRavJPdobjxXypK2r76Yofhqc9japghVTS66QPITuEiTwmDG02U3qNI4H
FXgZHr2e2tYISCBrm33OVSoT2DJkymiJlwl0k9om6eG/Mcfv7csz825V1bYJY0VqyuTD9EgDJOy0
+S0Bza5o8IyQyiZhC6sYtaDLc7y0toaBcyFq0TViiVO7ox1XDgIu4XF0wvtqGK+4i7dZ0t3VeQNi
PUO5r7TuZeb6st2lXWxYhEmaIzTDmrvZuk19L6Fx5CjrSTZSZ3UrW0DofiNQF1KfeLIfLptcHOp/
TBoymHo3xZEZVF1Lw+MxQ+CD1FFC902+B0n2USZm4T66zzLzPrSVz5ftrgzVmLlUXSCBoaEpfgwi
brWwfgYMeK+RhZVlFNdPbkKwwpdNLg3VIu9lq8IhWzlfVVEodECjOnsEUgcjWnrbwhEsd5GdOdco
kF1l3Ft1lH67bHbpwArN0XTNMZnAeThqJFTUYHMLjlrBOysoiX+jvlT3PaJE+gYtFYp6ly0uuXnB
y4JozXK4HmcuQoOmN0lb3HwpxGEa9a8utGVcYWsJ56VI2xT07bF/SAGfpfloBa8KmtnYr0P7TZZj
gwH1Rq7/F4NsOSmOj/AWPrW2doThaGU1lwf5H9sz3+BWLUIcuY9v6vxby0j/An35XZZX/sZccufr
Ftm+82wOun6uGHrmEljJoznlH2R9CQW6w2UzS8dBQMkvNNPC5c5Tswn8MfwoRD0LMcHKmI6ha8It
UWSfxtHi0hxQ9KlXciWLG9PmfUQsAGPW3Nv0pEX8oWT1gPkgSZzBrYdyk93tCHbWbhIdNzIPagk7
/p+t+XGvK/jzY4PVUiu60ujcDiPn2uAVIQtQsqTd0u7nxPU32czp0Y1XVeWKx1m8zd5/g/zGd66u
z5CwbwzmmP71Rz3X7tO02U22De5TBNSqwcNJJFhRo3NcQ7zS6mtpyKW0HD7gP9Mw27SDEUzCrmI4
JSaHfgHZuAUojv/7wGYFGh/yzyrxAKkEcrF/JxfDkwLvR8WG62WecdC6NkNv1mQzT7qzm5IguoIV
gr4WuNjoqagLJDTVbDeabXnblWPy3IconF7e6UvnlhcyOW0cIt8yc/yZm2peTfsq1D3wbSBAgiIJ
5dyeBPdlQ0vb2zax4GDKYsyny62n/tDAUcGRUrK7utH2adEz3Ph5iIwVU4tb672t2dZCoWEMYH8j
UKkcuNTtx8z17mWAluX1ofLrv/q2u1aHBAr94Z4bbsV7LMypRTBKjlWgsSTmDl+EpBFtf+IypYED
2qedGue3BspPl2d0aZhUIjTXNMkrc43KG/bdCRJOCY9j4mTPPvre4zNgTwnrpA0FzCVPaniPRjrg
oLIcViZYnouZ+xBkdVXeElQcqbmcGp4MNO7Swsh5k0MpMJno31aK562Mb+HdIt8OxPSG0HhKyGl+
N7zKSPs+ttL4CAkGbBZZeo/e4z0Xwx4ddNDk9coVtrBDeUrTIKVTycT7z+7pRIGOwE0GsJWB+GQ7
0AGxY5QwfUTFu1yZwYWxcVeS4qMubPBynoW0emUCloUx9BiDBJJIqxLmDxC54qqJi1fyBiuXy++3
wWzJeB1RIHMslt6Zn3MYrVq7h2v1uS2d4GvsjjDCDm4OO0FmKy/oAPcerTUKbxcTpZfaN6AI6dwy
+zS1g/XWhQ3Sm3HYtis30cJOcvE8vOMtjbzr/ElDkbCI4qmhvwH3+F0J0SbLAtO6vXxSFg7kiZXZ
ThriLoP3o1GeEAhX93ariQM6Dc4+SjT//rKphaj2xJTcZO82LcQcGch71T+aaXgDJdeetuiPXmp3
aAY430JYTpAfGK5pb/5w2fBS9HdiWcY07yznWlqlpaMHR5hoIWmGCqVQtzQO7hyFToX8rU+jZ7JZ
12WRfrpsemkRhU6cZNkgENR5HkODC7JzCtV5MuHiusnV2KaDzo1WFnHJ3VG/1hzuSo2UyfzBENZm
pvpO4jzZcXTsPYRvGO51qtTXuuccuqx8hRLjbhigvNXKHbJHf+6PiAhJmlNLNHB7szPrqTGYai8b
jqMh6IJLHpJEebFt8RRIutyyWPOySz7ClZNqUDcyqDyfLigcUirkFpbz1HQFDNpm9WqSZ90qoLQm
gGNBZa7s3TWDcp3f7aABLvbAo/Pz2NAxOqnW0bTEIcu7+7ipr61m0lec4MKWlZkMlVoQ6UNZ8zg1
GOWJX6uAvI6eUSCuZCJt/EZ3VOboXwdH3BAcPskGYSusVqKe85GeGLZmz2w3VDPXkKeUFgwJMqT6
thfFHXzmskfsT0+HUAGQsHUI9shgzJYxsIxM6ZPUP6qFbtB/4TQPkOxl2z+3IqB2A4bD41bMwysP
xjszix0kfkOw4tCohTtV8t1etrJwBgW8SY7OcxZMk3BnTgZiiHQQZu88JSps35FyHWbhdY/wTtyU
r62H2nfd7ZiPD5beXwtrer1s/9yRvzePrzndMD4IwtpD5+4YWvmBCJCWZ0C7orKqlYGeu3EhITkk
Chgtx28W4fR9XyeDFTpP0G5t8oJ0Dzvk3201VfrJCWX/0OWhyYvh9IImpDJtjXNgAZmZRzvIG3oT
OtwDBRb/LjdocgBJr1f5dS+0/WVT57NIwsXRKIeZeFFsns6iHdolxA6Jf5TtwWn7TBOSnt78DRuu
Y1Muwmee1TK1SC3gxrSVJ9uGOK0SydcaflOXtprLds5PMplQUMfyYcGDfb7vHWDyVKKQC8lSZMO4
IiC1VGv0Sdymv6oN6gKm05QrE6idbw8eMKCauI64886KqJat0emtpLzc6mCUOjtbw44+pZX3E04y
2F91q5Dieu4mRt8OgdupgJHKhGknD6JdIVzJ79hbO6MWzYY4N9uGnW7fU7Uvr/NKXYn9zq9nh1AT
ByRLvoDZZg7IUGCQ9UKLe4re/q6HQipeefAsLYKF2DT1XcfgUpj5cfrUJgTIbPuJTqFmU4CbBl1K
sn/lUGpLI5FRLLevCwxubke44aAajecfbaOfDpRdrfu8gKZzC6fedaECN848j+6e0Iw/6MpX0+oR
TXdzV7byeHfuZLQ728mytz/egqaE8VkyL09dXc7Ou2sz1RItVAuOU+GIY+hAjgx56jY3aT1up6sh
1D/+uT1NlqSgoKUiOr81R5/OC/QTcYJl8LlQEW6NGtSeTXrojb0OH/1lcwuTTrzzP+bmd6VRuH0F
+VBwTEJYsocOZaApbNd80sLNwvahxiprzBTS57NYDSm8pg2jikYwpBPaPrFW7EM/vLFJTm/UPL+q
NIRsvGR8RDKE1nO9//bnIwWeQ7GXl/t5LScanMko89B70jMTNV7jaTDClRhyaZh4K5lbZM9QWJz5
3rT0+1q3fPsJkk4onEun34V0wTyjVNruvBy2ltZo+ke0TpAUTuI3YxSo/A7DWg114cjSyexSFcRt
kv+ZbVp4H9Rm8oTyZLQQD+ranegm6FGQvBSZ8gx1ZbMSoCwdXhLbPORdUm6uNUcelZXiplM1ak9D
2m2RcX0wq9HZeG78VTWCT0AOfsJXdWNP9rUVqVu1iG8nrXlQW283sfZ/vNKUXC2QNiZxNcXR0yOr
xW3WBVkSHEENtlK7EV3TxN5fNnJ+zQJ40yyhgQXH/87hPGHvJ2YxVbw6e/Mlyv19B4WjMnorznfB
DJBXXZMgcz7XnY3FJ8lu5aOgOhZrkjU8GG7pRTXvvEk4vy6PyNTPghQKcCCUfu9e3Z7PW9/Gngee
z3oaGgPZs9SoeY4gdABeH9UNhbx4mLYIYJc6ZCFqXLjfOrUe7kHw0/wiIIDo6hzqWM2gL6d1ta/c
VjRT62rv3Whq38BdEUoFwQZlIVgQp2qIrspBCnuUZQFj5DgdEFyCJSxzkr0+wrvgxGF6A7U1rREE
xg9torq3oAGix7CKFJ5ISA6K0B6vfF9Mf8V5Em2TMESKUi/CV61wQ7ohovL28iydRweOSoKFW0pi
/mwqA6e7CyGGAHSCRcHdC257qGDj4TqNXjrgz3X8V21rG6F/icFBI+VjGdeUlaHlfLVHG2nymxo6
/hBtAKSKVj7rbKPw0tIEnhX8KXjMeQpo8GKv7/omOuZu/sVuS9lMGGi3vpHAweR21dbywRJ1Yowe
ctQ6fk0QOskOGNt+KDUYjsI2Nm8BRVTIY7X6SuFz/nEWzwrKtqBETEfCtWZz1nupntFdNKA6kmIl
aWSvS7wvvEZbWZ5zz+eSUASlJQFbEpB5ujroM5m2q6TaU+CVLsw3ffY4ji1UnZKIJty3ZZ9/vTzz
ZzeoxOngByR4HGzg/NSkCtdBWfaQUhQGLFGZ118PQ368bERO0Mn7QRoBYmdbpPd4sMyGFdl5GPVq
QfbSDxDvhutUPLogLuqw+AqSE+KgP4/xMckBJaYkzy2TtKczOdmhZsqXJq8xKWE/IqxHFR86oH6l
VnS2ZABXYIPkgUTNz4DO9tRQU6VJhvIhxUUURQrF2UEpeoyQhwka5F1gL10JeeQrdjaXxNq4IYkY
14jxT+0hw4wcATjqY9GZb5H9IYbmywmUpwyWZ85yFNgrl+P5DsFd0ElJWZOqAZfGqcGqHiuj9a3o
2JBT2tVFCblx7uUrN8WiFUE5U6NeQJfEbIsgiYs8p5JER8n+oUAKge5AEl1d3odn71jp+d4ZkR/x
LhpudBoeYWLyjlUPDQK0FejZEgyjILn26li0ZNN2xDKRd/wNNH5vSQB3zGIJ0VKVV0t5LBL7tbHu
zWIlZjs/WcArVVvWcmwu8znEh5o+7XO2MR5L6Bqn1HvJu3ab02uiQRzZuA7TGbyQA1kJ85dWi0Sn
6/CosEEezlar8bo2ilAKOObQQFfBJ3sNCbFmYLZSbRui9qFgwE+g43UE/eCIm1R/mlRkP5Dh52mI
vMB5kTPTcijfU7a2ro/XwBN2NrhmpJphFLuu2pWsw9KWsPBILqgj6CrmN2+DMqJn2cN0HKXebJzK
DmGaLZNtiPbO5X2+NHugQh0eYarAHcx8UmsKEzJ1TEl9vsZrvwdjv4boOPdDmgpohL4E0K/mWZqh
G60OIXRvkF3/N2ZlXE9+CyRA9nSmuwkFnnwtRlgaFQl2etJ4FsgM0enp9fQ01eH4H46OUf6FTATk
I4hB7KrE1e/bOIFzy9Sbp6j3020POQw87BCLd2pC2l+2HzdF6NxPQTytRAfziWAKaMID7IlzpFo2
n+zJssF86Hp5KJw+2dIc84GPvKeQR288TfC+5BYK6+s/W+HfRgHS0LlC4hZMzelcCKGELE9WHsYB
/r0Bcps2N9Zy4IsjM2ijZLdyzue1EzWDgSlRDMQnVeS+a+Tlhiq7HULhwnlVfIgHSWNtjNrKDbfk
00jV0BFIzACIY3Z1B+bQGXUVjsc21b6qLiTJlrHTTBJEaTAhv+A3yNH6Xk2/dvT98rTOR0zgyT1O
vYg3kcaunt11qWL2I1EZW0ylm62Ju+vK9K6Iz4+qmphozkRvY5D9umxU/qOnNzpGLZuXGL/ss/5A
NDCSDLnUEXBN/ykIoscWWSLEgtV2ZWLPaxpyeO8syeG/u5XE5FRRgp7L0XImusAhon4evDK/acgJ
Qu2jq/sJcu9dNBQIZ5tbFB28/d8YKweYxKsgmTzPXdedOmZ9MY7HgVZwKzUfR4E4vVGvNXctLCRB
EIESORsqOPM0smuXRQfZ+HSkdyjbdIb1VsDqMqneF5R2zM1klw++lg4rodLCSmrc+dIhEBHyfj+d
X+SUtN5UwJqHlT4+GJaDVqftBndjY6/VwxYOiUaenOcA+9XV5yn50VE7rfOK8eiOgyCPbB9by3wx
rPCHiXyY5eTPioieg66+uryAC074xK685d5toUoNtDGu2vE4Zd3PqoYcRm7WyzYWbkrKN0IWcsjH
cBJPbcBn0uaq7MLKC3u6UiFR2gmJQlI0GMUK9ApXnOncHh1V1G3JTjhUbSQC6NSelav+6OpBiFan
OE4FFPG+676WjbgXivV8eWxnSTZpjHwLm5+7mWZHubDvJjBJRdt3I6peFi+8aNJe6lLvNpHwvjtp
AUsXHYdBH0ETZBLHQZ9otEGxMr/zbSo/geeeTc6d3vizlogATnqlbrUAbnntRknGl5a+wk2suSvH
Yb5H/21Hxga/6yzzmH5yEC/L2yJALCdtHwbbiB8zL/R2TklOxRtcWHILVUqYa1XzWo/BGu7z99Pk
vWflA2Qt1WDHGhIMNNtIkWNMlTZZ1TNJEWjcH6fmgF7fVnYpRwhx1NQ/oC+DLtMBWBuGb/11Aq//
GrpsYbpl5xzRsrxKjfk0dOHg+tTSxcHrZRFirJ4oQVzeVcbCFqZ9VyYpJOTqzB0UlQkOybRyZEbY
MklJhsLe9fCBNsm3qSh2lv1ECX2D/AY8ucVVHzbAML67lQLdCBIwgDKKZ2+Ktta/s/Rt8BQ3N5nz
pRluaziMUPPis9MCcja4z13kuJN2i3DUxtJfXBHdJgbA73LtqSsDutPloxkQzBRhDkEz5brToyLo
0BUFqIrnQoeZ3jPRaNBQ6Qj07mooxg/wa91ensazC5KwCs9j25pO2IP+x2zDeEFD5Nz5stsZNqo2
gEnJq7oX+DEhVqsFHEOt8ebkwiAdo9Dxjhz45S843yvE6+B6SUpQ2aWF7nTIBL1qSncV3OQ56ma+
0XwS/fitmyxzZcec4UvlUN9bko7+nR8C+pB3NsorByWIhhtKg8NVENnOUUu84K3qkXynicO+1qd9
AuHxc4li0bZN/PGmD8t0JYQ+3718CxVLyUciQI3MHHAwtOMISqekbAYxyF1kt29DpG3oHFs7i2cd
vr+HDZiLzimXN9+84Bhrca2BBh8O4NC3lakgFPMS+OmNWSg72bViVNWmcA9JHGyIEK8F8tp5+mQH
zyYhg4fMZF51uz9fc8oc1Jfky4b0xOlKmDpkc1nllIcJRuftgJhu2HUPpgtN8GVDS9MsAXY2rl/S
Dcym2WkF3VS0+sM8rN1EWXiTqYhjBfFOWHCl/Q1bvKypAgKP5Jl9OiihVGM0xGN90PLS/hD4AsKg
Mh/v0dGJyL4jl3fZ3lkJh4WlLKZJTCsnGFqbU4O84gtldI36ENtjciw7o7qaAjS0exfBvzIr8y2O
qkLtb9T2ZOyNbZFo3Q6tkASt9GHa+HrowojqZFeXP2weMPFdRBck0Og0oyA6fx6qoVc0hdRW9UFw
IjniVLcedcrry1bm8S5WSBgD/oIYhoM0Ty6AfNGCQFGoQVghtBjIQm3CPLyPpuERsS+IjZPEo3Bp
2SvLvOCi39udF2BVu9fRSkrHw2SCdfF+9MmN75ubHCyfJtZuuYXY6WSUc+9YuFHiTyIbD4kItWfL
hF/bCR9tT0UDSbNoqAvdUPtYlLn1hLp9dTOSNLM2fYfI+p9PN6lX6k0uWsgkwE43m0c6TkusZDqg
rJ7sC8cxP9qNlpHfToJbT4UMQC2Vbsc+tVbypOcxFYysvPhRuhMg439Xwd65bdDwGg3cdX/Q7fgT
WGq/SzcJWZekqyRZfoWi8h/j8OXmkhEMWlJgps+qEi24Jy0N4+kAlRysjqOzdfz84A7o7FyeVjlt
swuf6iu3knTMsvp5Oq0icQyaDKbxkDneRu8fxzDflP1aWLFwImVmFsCJTAbTRTOzgjp6o+nZcPAj
/6Ed1S+Todz88UC4vXmb2bxCMTWLXCot0J0o1dtDBBsOHKuhJe/V+jlP7R+XLS0NRvaWUrbmwXlO
ZaRk9qC3cOYbVC8RPEGzM/e87MtlKws3h2RJkKePgJp06emUpUUO4XbgtoduKtIrV/xILBT3eqWU
DPaXTS0NSDatGmR+yInMs3yVNdo6Ol+IAChtuclV84oHWbyy0RbcJchV+DTY0oAF5ymmKCpKRSXH
c4gyB+CXE29Sv2o2bU8FGAXJq8ao2mtnyFbinMWx0QEn20zIwc63BRnIqXGqsj4gWtDd6VE5bmtl
NTe4tFgmrwDyHtwG1PZOF8sIMqGgLdYfvFqFnLUJuiuydPFNVak/2xaJgssLpi1NpnxQysoeiMQ5
9tmYOtss7Qq1iVbvf7ZOaPyoqzG/1mCxQxigoXOx9sxvVh1Ak5db6EXF1DRuFatsr5G/zb40qpd+
jqYJtSpt8m6BUaco4fEoLzY1QMe1a2Q2P3K9qbFKXAlZTbbZzMsoVULn9xjbLwg/NWnxI+k/GgPi
q0O6cjbnzwlpSabHqUK6eIMzdJsFWX5cdY14qXp3M3o3NlI4bXadG9cCRkbQvFVnPmnh8+UFmd3J
WOWEQgnBIHGkgGFP19+zYt+tgxo2ZLtGWH58RJLG9RHD8m4VU1lZ/aUtzY7GbVO4OweY6S457n6o
2gO62DeqTX9WmI3h7vKIFu4FmojIVHD30bY/9wkFrcd6XvrNofGr59Zvnmrlg5l2H/6GFaq5vNLh
1SMyOJ03I9etIGmS7lDCXcyzOMk+xv6KI10cCQeFlCQQHyCupzb0tqfvyqcn1JCH3+Ldg6IuYq3e
YIuVSGG2zR1ubZy1pAgEzgW7nowk3kUKRTxQBBpxNjS0tbu6t74mvv9U6znXd+jo28uTt7QPhE5V
hh4lnnFzAEen65BLZ1N3cN2wSTeN5eW/tA4yv8tmFgblaPSf4mzIzlN+PB1UnqhNg6vpDwq3+Cbx
7iC889WklFolly0tDAhLLhlzMGh4t9lKeQKC5qw3ukOafUxG0mN/Yyv8juN480F4doYObkPYr2HP
bw+BUX2Srz5bLT7qjr0SiizOGIeH55FKXcOZjYMFq0JoDpsD+QuPG67skB+qf005nLka1KaXZ23J
2vvwdLY+IAhVCx7H/tBYuXcXuBtHcTdt2Kh3VVmIFViJtmSNEVHUp0tV9ome7gbK4aCteuRsHD8z
DqaNHoHntvnz1ET9reYiTx24v0oNrDP3rrULoNZ/hHy0+p50aXgN9thH/0Y1rjKNJ1IQttHnP58N
G8Yqir5kGClcnn7f0Iu0i2sewV1pofmj2XuYoXduZVzRS72/bEuu42nsDCM2lzDJTiq+IL9PbUWZ
7TlNzdtI6o+oQ7f3fHMXo3BMXP+pc7qVUObckWGO/UtjLiRBdD6dmjOgSctKj3Ri53fWbWr7xZ3k
2LoKdH8tmJ5fo3iyE1tzjNIw1nVjVspwGKLwTQtysHiW8TwEAxUz/zoSqM2qRXFFWu8+HJWVW+H3
JppNLK2eOqGCTSwFzud0pGPoD1DJp+mz6OCL6fr8RROhDn+9Ve28Uss25JPSTQtx/mbKEG+dGm2H
EPw9KcQHXWSHSj6aKj16QjJjr3iBtSmC8mfXhDnSxMqNH1o1SNM826p1/ZQ0RX4VpIMUr4n7jZLb
T+aYf2m1Ab2bNv2Q1dbesLpfdUb/LMLnX1JkGezM/hhONc9dZdvY3sNIgjZ2po8iSUntlx9VRWay
Av85QcXdGiOU3hTlc1ei2Z7lYPsadRsXFFXbpLmtfOIzK1Y+G0K5hxVtJxr9DXaVg4eEfYJC+hZo
+x7aiEelzx91xX8Tqn8zJoLnOFL09Gi9CjafGcBFnan3dFwjZCeSO8Iw2J4K398mNiSKfvKcQFoC
399b0KiyQP6L5tLH0VbutWGtVna+VyVIhXSuJGYirJ+tYGwlnkKJs310hg0JeOZ1NQGvn7si0sbA
IdiscFeeXRepNRiZgVLMoxSpsb0NQdBG1WXpHL1OfwweZYkhjactVzYrnd9ycQU94i8FOu5uA6Hg
cBc10W3IWz4P90V06EZqFhCy6164q2rjRs3LN81Z41ZdiN65eySJsEzTgTmcTY4FcU7WW1rybNfd
EZ7mm8Ibke4yEcQQt4PTXIV9t82rhmaQ0f8rhh20bq1XD8HqogqeRYXE7tQipZQZ4T4RwUoIfX4L
y6+jNR9fThfHPI0Yl2iUcEGPhzSPd3aYHqnivVx2nOcrd2pC/vx9nDSZQV0bNBa3zsGwbu3uK4G5
1a8AtZYGAsIIdD2vJErEs6ugNkjnknocDtSjt0qbbgDXXh7H+S6XDU2grQnFSbvOE6ColVSQdund
waSeqHbfZfJkpGRx2cqCM3YlkaDsamJJaAk7na4uRxBG9sQfLeOnlBUwk30ZHZCIQMQHYqf2e98o
Vx3Ks5ftym146oVPzc5WSYMQ18tNoJVKHiOSw53ePAZ6ZF1n6hA/TgDS7tuiNT47yqAfDa9bPeG/
W2hnX8ANTkuLIOQAp2GcDjyhy9wV5EAeTZQhCu2XH8UbYIv0j30z8q82dYPcd7e5P+61tNxZpn/d
El9wzF2UIfgNceznkYocPe28+4ItNHK7IQmo8u5jFAtKLztGQ7DNinxrxOii1Ghd9nsBAT6/qVl1
EyrhNTH2D6dyrjrf2PTWN3VCoGd8bvL8GxT2mwzFtMvT/pvueDZq2OKpSvyOLYDlnI6avr+2t/14
eNTT2P0wegYOemzCa7dOFJBslbHVpKMYdY9EpKsP7T5PWv/QO45xp0VIAhH8jXuP3nIUUdBQve1h
JaN9v0I6oRaQk23TrjA+jH2LkqTTvNiZUkRbFNFiZEk95VXJCoRHmm74gQi499nImux7EkF77mUY
2sDGoryCQJiebC9pD6UWuFexVbnEeiYNoA25aI2kPtcPtV5varvvillQWTL75G7k+bWzh5hiXgrj
7WbItImsY6190Du3o8EmKN/oLK7v+E7zyVCguxm9EAWPNmuuvaYhrIMI5qbTJP9AEJn91ZQI+nX7
sny9vAq0WJ5vfyIPxwXNwsMedtrTZRi4fOBHqi1IaV1/Ww8avFvpL0Qqt77L91bus9Yi1DTk+h5y
lre4y3+Kqu9IZlU3XVhfqfX/5ezMkuNGsnS9lbJ8RzXmoa2zHoAYSQbJCFKipBcYJVGY5xnruTu5
G+sPzOpOBiIs4uqmlVWmTBIdDrgfP37OP4SET1NYhOC9kTluv4QaP6gQymaBAMCNaAzlrU6dzy5b
AQ+NyWqrB7tM1XcX5wjbq/1BhHiz9PrKsmO1+pbIOg6SLY11kgjoIyOfWuR1W3HRUE0LBMcHVATN
F+8YL3Kh/SKi2kW/0pgGu1wM36x2lFZlpPSO5+IR4ZMsr1VFCB255JDOa8ODXyHi0KHnS9HE2VTH
t1Vo9yhehpifKK6tFVVvm15t4EwjUYpvdmWHy7yk3cSG9l1xY2mrDjI+EZaK4RNsTFsRvGejjX4K
Md4/rXpQzPFmcPsFFMSlZpSfPDwNt3XVtk41RIljdA1nLwukw5G4jKpvaVBSk4qjZ6jhuuOJ4Tgl
TaHDyW0svNFaV0G2zVP93sxlzD4wTdWGxM556lLuJmc7fGHGalzDN9r2anwr6sIr3PJ9V6c/jMLd
BIW6S4X2NR6y0e4Ucyeao4vtcub4FrzmOH80C+O+FcYvENVwAE6iJwMIZlEb635AXi9Q8FhTF21Q
PLsY+GpmfMi00bHS9E7U4nXDkJ7pYZYKb9cU0Smd5MxM87lVlK3SBU+aN/ywXG07BuYWUBWByPoU
CiPuf5IVrE0vGsFSoWGY5ZvQde9NvV/j8LhMWv05j+GLpmKJokyI95eb39VC9LUzAAmwwOCPhSYe
XRTDsEStR3KcAd+dTlggMiLRcbWwaFOzXZMOjhK45ZXL0ZnTgxMRhATkYlAS81oIS10MQGJ1u05b
mXSx7Vq8MzLdGUIswYVqrY/W106JrwTPc2clFWyZ/h/YD1rOs0NfdS0PG+Co28WNnK8kT0u2Q+Ol
KF+47i2mB+FaSlOX62fc3/Zy6X8xiyq7khacVme5pmGvMB3YVDLmkcMPI1xH4b7twMmGe8D8/g7a
f/AZrdz2rh1L7U4wuwxBrzH9fDlqTUfyydFBYRiiNYUhSL7HMavUS/gXQd3vSBGmMo2P+QG0pyuJ
wem9lzL+36PMO5AG14i+i6tu1xjZnv/Yp031pLrNXayYa926Rvd456p8mNUEKaTUMDW2ISrJdMWO
Z2UW4JgCyoTsWWmdVSH3PDSpLPFpkENMN4VoFQnysozyVTsa98hLLLGauFGEa7fi2ZJ+hzaCGQAX
g4cFrNBZOlIh8qTq2eSwrQnd2pLjzxm6fZgDx44n0dhgwD71gcz02m8u67+GBquKVA8f94Qz1ADa
QadXFh+TmHajaQbeIjDzfi37UbGgL0EtvZVKHDyK4RPMZ9ep8BhYXl5c02uefQZg+5MWEvo8WKHM
pt8YHvoj1UgZIN1HKnZdWEmWwzUZtHOjsHbRd6KIitbmbBS6JiUGVCmXW6t88DJ3F41WZw9xeGWT
zrbK9EbBqsGRhPsCMGW+qGIfLHdbCsU+Tn3c1q3a/1LkWeEUTaXg6WZc0/M7M6+j8abn+XDncVWs
iWLfMvaD0C29sFiqeK9zj8M08PJnml173icGdstEEHHS9D+h8lZeXKj9IO71BgG9UX3siv4Kg+3M
XABsAx5CpdjkX7NvlGu+maAvoj3KuXI/aPejkt0q0hV4yZndxkKbqsEyyhQcIbMXJpP0+lqW7idb
aNG9S3BqLjAr7LzINvIRd1thmXALvvz2zo06tTzoVHPf4Ao8GxWZCs1MXcI2GKQkQp9pLNUfeSv8
jIr2rmrEnYa6hIHr3OVxZzF1+mr0DkCpTq14Us5Z5K40KQeVChgMkelffZAjaqaRcefNr6oQf9SZ
NF4pUs+RHX+NSCgBlEYJ4qQn17ijBQhUwOKFzEPhztNHHs5JzY2ZGOuhym/8vAsWFk6w/RiuZNzQ
L8/4zAZEJYH7OVGdSvl7eefDhhjNwI8HV9Ye8Q2lP5mihqMoXb02qjqgGRR19dPlAef4u79m/GHE
2betNbEQEzfWHnsFC1svWFXoG9ZhYecZZXphtNPwtvBfMgrHrfoyytcgLOe2zccZz75xnXXkahY7
s8dmrdalhRBEnzlUriylMwGAF0vonM4jlf86XsLlhJMXpVbcR/Ho7mrf61eKK7jby29zluT8+2X+
Pco8npUdWm0dk5Fwu4NcikW0gtiEbL4aLWrUpXdlVmeXCxBNQIvYx5ycC1ZSgVDv4v6x7vAmIQu4
E8W2s1nFn+S2u7I5zg1G+ibip4D4qjwn0cudIiawCszHRBnvcUJ6jWU0/3Rg/jgEfbr8Is/s/Al2
Qftgoo6dSC8Uatoinxhqj34ugPINImrtRvajheRuh1zK0Za9Fr/PBDnSU3AyJghtsMuzFaKJAVit
OvBZiNUmq7NlPcafw8pNMPTk8hjk3sMYd8+5oP72wcEsLXBUFPWBQ857sQb0CUEay3Kva6EjmAHi
PL+yVriyVE6nNwGzOd//ggHM8X9lRI7Ga+0OVWveRL11hwfTbSW4T7WiPASpCqRausWJdf27H/J4
2GnHfAhoflo0ftI07V5Lq0UuWp+6WFhS2JTx8zELeXV5tPOThEKh0X9i9cyCWVJ5WaB1SXfgGLtp
46FE6dPDTjW4EbEaNeTOERt4ceE1TuXpcp1mCXgeuDJIB3W27/u8KjNJGeR9hNxM1+lvhSzfmVa0
VXyMSINrgI7TnThdIQENUmmFqD9PB6sqsNoe3s3Ba8tvYePWS2vMtwk6zCny0ldi2mnkpJ8ALxUU
OJeNE4xS2jeq5tZWe5CCxrJV2qfI/tZXMoz5FZXIeTzK9BQf1kkbtRHlXrc9VGb8pTUBp1jKD8SI
NkqRNrall3cwcLdFoH3ShvHKGXgatRl70sqWSNyQCJnt/KK0KPw0dbIXh9hBT2NV4E0r91/KLH8h
zqx6S//9jIohwV3gNAg4h4BzPF3LVZMIdEa8zzR8wYX2ZVDVn5ku7lyhPZDq4+rs30aF9fXy/ph3
qv96zQxNCJ9q9HNkYyX0Yi+4NBEFlCAHrkSuiqYqfro/5Eb3l9r4ommlYnNOjjjp0Wdy4M8G+qZW
ote2Kb4lfXftBnVmMU/JFiAh8FAS2e3xq9AKTLCz1q0Pid+mX4VUlg6C0dzr6Vigs+yHV+Lgma2K
/juJIlAoqsny7M0DESp7JE3FvdC5y0B467gZLrymw0S+7xc9xfDLr3x6/OMLIgieD+PNpodiC8bQ
RifuKSaGNAxwg/avTOncGwRXQfSRgSXR9Dt+g4iw97UZ9s0Bf1sSN6mVF6VbORmeBLAHhCtXkHMT
ogZM8IGLO2UCx6O5bWyKcZg38G4xC/QUaq1iEuiU0vEC+/13x6nIZyL714jnx0ORi7eFhVrOIW/9
xLcHLdZuNcOlhB+GlBUvD3YmClCYgvmBgyWfbA5QwQMlb1RVqA9l6paOjBKTI+RStkKqIV/WFrb3
NaS4/ZC32q/LI597o6RV04Vu0lmXZ98P7yYBdrNUH8KquZdCfZPr1mMlGVc07s4Ow1ukwWqAlZiz
0Ixu1CoJjsuh9oJEt4FZ53dVoaevRqQo68tTOrckubUxDI5QE1Bq9uWUPHHVuq8PgTKKNvRtet1p
8mjV8M7G/Mflwc5t6fcdBuPAAOg4e38y6uh5UkrloTT172JmLQbaWVqhfu16tXewV/z/WJdTYspw
UzXmREIhcKUuzlOtOmhNldmdLqL7XIqfOR/N394B07Wb0hrwFtqp2ixa5VGhaKM/+AfaqgrUQGzZ
IjFMFkYcjFeGOl3/x0NNn/TDCRyVVaKVlFD3vRlgqeJu1GqXeK90v+64xgTqNWeB069GEVwGIjrF
4YlvfjyeMYqFkUud/KgnyGqHLs2enWCNttp86YLmCkzo3GC0rNB+pT4DH3v6/Q+TCwlmtSR62SHz
3Ve0/Ddp3n5veyu1uwY1RE8snctr8nSzgbYFrIP8KySJE/HyomqEerQIXVqt2W4RviIfvqni7opy
yOlH4xjjVAeMCiyVmtDxvKRU99Qa1OVjmRvKs6JF+lfqGiVKxHF0q4ptvwGCS8Fbx3Dv8gTPjEx9
lQr0RCOeap/HI4d67QHj0XB60+kWx673g97cfdvUX3NYRSiMrDM5/e2bEs33yc+N2+dEzZjNFmNY
HclpuTrQWG8WJbQaW7Sqftmr5jW7wmljHR/bE2dikhniVsZFYjZU0Yi0uCnqP9Zi8jZk2WHIo6fL
b3BOFeOzwXyeqvcUdilzzYNkWqWd5yNO+RjK0Z2Yv9VWvowGZTlU7HJ544qBA8Ru6cntwZcQDpGH
T+8EYan+PVDIXw8CqIzdPRWA56CQ3h+yoc6aaJ9C2n9uo668w3le/Hx5vtOKmL9SiC6TLik7A9D7
8YrR5a4T+yyL9kWVk5dgA5mXGVxGxQHKscSBklbUuFbLpLoS2U734iSyS/cL5jVe5fPaT9PLrhur
uHdree3ice+OC6mxHhO3sa5sx5Njj5yaxBqIOP9B9W62amKomnkdjsKjNa4KqWJSmWOk4XbszPXl
l3kyJwagZEUaxtYj1MzOvDGs2y4vLPdRN3z/0IB6XytKFOyloJN/fyjkXdDBnLocqPnMAnWFmSTW
oIr6KHtWulcaJabNokpfVE+Ul5dndeb9sd+wDSJN4Xo0Dypmbua0vPRoLwT6C34MGx1xApC1a+on
L5eHOi18cm8GP8Pli/yEWtPsWxW6MfpKqEtPkRQsxVBae128zqwRTM1o90a3c+H8EF13Wai9NJW+
87L2SkZ2siN4BGCriD5AygfkPXuzND+EyKLu8gSBrvMMx0qsm0rV1tOInTypP+WSeOUVnzYOp7BN
+kKJBEUwZGuPt6HpBnGXaUX3NHSBuqgrsUB6LBId3UzaJXKqqePRgneyPE7XmTB4jyUaBS91mcYb
y3C7hWcMv597UDgxJuMAjjGW2JzvbriunHVeWT2FXVWv4rxHTDyuop1nme7XoE29ezjhA3ANF2up
y+vgJNBPhSIkFWHgcRk/aSJKEbCcGDAOCNX2SVcooVji5vIQ5175xzFOHOtQ0teaUc+fEn/YerW6
BPC+jVV/CYZzIyMWWbhQgHP+3YhIH1SbzlWXZZl+v/wcp7uLiw29Wg42SuAnN+1AjmOz0rzqKffA
TljZdzlzEe2Lwn2RR1eOlGnpHgV7XitFafAGONLSzZgt7UgV3YHKVf404Ncp6v6DIQcbd8yvBNxp
k54Mw+KByqaQiswDBjGkg8nN1ysmnivEY3VVa6m8MWJuGkEwyHZSxv6VgHj2e+qTSCVFI9C88zwk
qPQiMTM5f9IjuM1teis04kOn98EyjWtvSc77IIbpS27gblyaaP+76yQcOyfRflMAb6o4vmfPk8z1
RD6Ynamj73ZSX5j5Uwgqyu5gRppFceVTnn/H8On+PYZ8HDDaBvWZyLdylk118IR0Wbi5g1TLYxuN
r64sXQlQZ1cpF4L/GW4Wn/wWF90es4sn14hvTSt4rtCDmjYH1OIrV/5ze58bHOkko5ngd49npnZh
rSWyyL7U23o39MCKtLxND5e33fnl8vcw76C6D5ePxvJorCLsffCHyClFidznufJfUvkNIwqnY+9j
9Wq2qWNEgY0uwQIV4MXlZzi7HT88wmydmDWO10JV5E+m3N4WmoINjebgfXVlqbwXf2b7kZsqPRsE
T7HTnfeIkqHrkt7wi6ekpkE9BqN/Z7mxcttolKI8xawWhteHC7ftS0cXQH9VuZFvvd7Kb4akqm97
I1DxkwJz5/YpLW1aPbbYaDlM/sFdVej7LUwz9q489mkmTggh34cFwDEARWa2ENogIJDRbX5qk9wp
Klt1f+ruPd1XG1akn2yleCnbRrnUE+DwiT0Uv13Ce38ANIcnNj0mKLPvQ2qfJUpaEce8+CUT5dvR
lFZmWXtOG8vPl9fCmVWPntUEG5oaXeQdx6sez46B3ptSP7m6pzuKkK3xn79WIjndxbQICfDvUoTq
KegqbVDbNbP6KRgN0w5k5On1rFzWpnAbZ+Lq8oxO7qLTBVjmHwCwNO3nKY1YNLJX9WHNqlOqpSsU
5SKMgDg3etQvuYSVdu3r/k6V/fG39xXQK0wdILnSIjnRV41Ia7jmJtVTQGMcIVxNVGwtHq7M70wE
mRBekxQQd0Z03WanqeRStW6DtH4SA9nmELdZiF24A1O1kLzPCntGapCEabZC9t2UPrf+te7he3vw
eGPzBGwOFGu43ZwQHss0Qve153tmjXwAUI75bbHt5XQ5JNpaDyrwv8UySIVlVGSv7jjeCn5v13Xk
hJG6iat4k6WCo0nXlFNP49okmwovYyoJTLojx2s5kcxap3bEvgnjb1pW32iNuPCGOLmSJZ72p9gu
kxMMZz5KXif3LTfT8yIA2vekhl69GHr/XnQfp7S96J5Dc3ipDOumlLUVrc3La/t0t3LPo2HDjcoi
x5nfzbNKMMMiL8unNG2Mx6AVtWe4zsXL5VFOdxCXVghDJIW4O3CvPH6PRumrLfid8gk3naG1E30Y
H2JJDtf6EIQb3x2ybQvde+UhSORcHvpM8GVsQh8ZDBVIGlPHY0dVG+uZwvW8UIGyB+KnrFc2pust
qJa/NYr8WkvhNyuXH2OX0IyY2v04lk7Wu+shc58uP8xp2JqeQeTsQlCFG9JsoyUdtgdN18VPsrQe
K//GDdNNOnAmNMGVrMCa0qbjHTUNhaYpy4nXPk8+6szKyy5Xx0OUB9Id/WMV5qBnTqeyCmfLyx60
ykOUXIrVX55fCsE26MQ0cUZfz74KqMGsvHpQ78fGCH50I+AvW+3F0VpFsdGthHRCd+viYK2tXg9Q
DTPUcoUwvbG2GqldB/4YL9LYnSQah2QZjyg+SQqVl04NU0dtgu6eBHhwhqTIXqDgVdFtVheRscS6
B3Rjr5T6Os/LdtUTrB60WCnWbSYna0mHtld5ruHZpaFGr1khqD8LC0oAxlfDF+ahjAsvs1ax/MkY
sCsxSqeOYY+MYdyGNqYAEZ0/lHMDv9KfIHY2nzu/Km3N92u+SREstGSQtp3YVMtBpuHel0b1E7M7
/0aQgvwljhrE83yrd1RPKp9qIrfdSkBIBK+BOp0mmY1Ld7DUKzPcJIWs3wlpZ4SYDTTyoq0U/1NO
JewpscQhIl8RhNVgWPVWT2PJyeHMB7QJFeu5xE9iP6qhvx0Ff7RLLWxXZBgwT/wk+nZ5SZ6EOJA9
VCk42ihf026YLckcDQ9f8t340IorvWlSQOqCHSfdtX14UoxgHFQHOD0B0Z/KNeRJoev+MOqHwngJ
LHSatQJFzToZlhmqjPjs3RhiFdt51V6DTp8eLmgzIuxOu2jSWyGOzCKAEUd1EhrpPjBrzcHxSV9l
Yl1ssMRyCzvpeuNeMnrpJhvzeKV2nbSVw8ZbCGYLqRPXECccq2GlZUK5UIGTO6jnfW/Bll45BM58
CcT1eT3E4olDN/sSRt612tg1yqFU/bsySh9zSXtLgmtFsHnEp4StvStMmHAwJ7mJ47fRRSjvxWET
P3od6q2ap0QrYODFb2Yu0yiT1t3UyILZOI90rcA2qFI5fmz0FzSGDahEw/fLK/ekxPY+BokmtR00
4U+kBaI40xIj97J9od1yVhbNRmu+RJJnW+lu1GRHrL2NRjdXDju05q7JzJ2eadSykbLj7JwauvO2
oBr7AwTXsjoQvhwkKY32i1t+lyLVHvLyk5BeOUJPr8nHw02f9cMtD5FCv1JzwT0MsbVXeym3S/Ee
Vg5BoTZvm9K8cm6e7Fc6qzIdChPUCgJC1mzTGCUdiipV48Oo9niSJ6+Z9dCIq7pz7+uwtMNki5/F
5Q96dkhkTzi0CEgn5GI9lvI+n6aoK+kCoJGZqI5h+lu/6ewCHxs/vPOF4EqR9BSTO00UbRco00C4
T6JDHQmhIsg+UiuK0azarB0WlNgbLmnRDmFXhxrvogmDF+4GFG7DIFxlaab+5nZBB+z9kNYwIycP
M2abcqBCaiCULxys1m2csMG0Wo72RtBeq0eeyTQZCZfDiUtCzj3Hw5A7dxbHk3sQkA6s1GdKnkvT
GjG4ClaYsXMlLUbHxG0Dq8XLn1c/F3m4AgM8Mi1q4vM4XHZBqyIMED9ifNgsxiSJnEiR4wd0sUXH
7432tjIhvXlRCfHSivWHvG2BtKTaL/Ic3Cs6KHd5qfRP6BH06zZWJjabnt0ldWEdUr+nrYXd28JM
5PglCODGlMD1VtLQqrdjOsgwk5rKBGIG8NLqGn8lVKW+GDiTFqEnJLbbSvlXw0/0bZoM/gP+XLVj
1YjkJKr5E1309tFPjcCp2n7Y+mJrLcWgaZeRUFuLHg1GHJiGfKPIwOP9lgjUZ9SibblxB8TdfHGR
dBYa60lfrzNWv52Ydb5QLO/TOATNWnZ1daEKbb7mxqcvjFCFCWhl3qbLS28xdopA7yBrfzOmEEDZ
20Qw/uGcn6+FpnHzMk1i2jpaZWyKQRLsKBvkjUpetvDcxgNV4etXdvmZVTAlvzqaTXQnEdM5DmSZ
n1oyfUZoNXX+qhq5gTByf2ViJ0k/MwNqQ7V/kr9jrc3OUiREdNyt0nwfD4KM7kTpO0UUSE7aEs2E
oU6g94/qaLuBkdmmKIgbTYOxFjamgD1V3myCqlccesHGlY1+bvYfH2y6IXwI45S00qkVET2OLsdG
lIwQAmXKWJe32jyVmI4KDY1kunhUx6loHo+StEJexQMucjrp1EqMeulONoNgN3jRNU7P+0n+8aIB
d4LQN8HrsLZCFGlWUBXLBr2+Lgke1TbvnSEQk21W1AWV/7iaVCis5hbHyPxB0YdfuTL+8FUxddwm
TR9k0VVWiR+pd7UmBfdBVRQrP/Mo2A1ya6vAUT4JhtFtRHLiDQ6jwsqFusM533xTUkNdlEZXOlWT
WM9C2yYPptHVz0iNe46Zo5qUSmpMgIuxKyqkbkX9Aw+SSjevLOfpg82mj9coEvUcHTQP53uoAKnT
+KJXPKZK5yhFdRDC5F5KlM9tcs1m7mSodxg+Wv8WUXQ6ro6/KneIQtNg5z+osL7vhdwcv+neGD5X
cZLuSByrK92P+VoFsAo2DllHkeoHSmGznTrEqdQlYmLcC0OjfCviEjNzYQg/X16r88RmGmUCjYG5
mCxq5jUWrTJN37P6ah/qnRP7xSpq/AWYQ0xjchKd5pqW63xv/DWewe1+4mud+N1bbi6WEibGaIhH
t2aXrHqt3UnBNacnZf613seZvMonwUD81OYhKMyNQIwC957rbg6FqjDSSRjXsu5KP664HQ9paieo
BS5KQa2/yIGvH9JerhxQKO2CJRzYZuZz6BhNtCoCGP8VhlGbqMmsLTxIfS8LpX/XpRx5tm6m1k2X
+8nDqGnyk1G26c71ItyEkviXXEcYe4wFZBEp8V4ULyCwl7qbf+bWrr7U2qijj5x3nMY40u10nEmu
lD3m6iuTat4E1ONdAEehITrl0h+iXm/0pRwrUb4X0WG+dSM1W0VDlC4zjDa3UCxrp/dkY1dEiUqz
RHMXjYznAnX6eueq4niTY9278FpTQqRgkHdUYFu7aMXoBnlyztfLC/LMsodoynqHqgiZZ17u7cK2
kjrktvaVYUYPw+jhxC615ubyKCdFV9YHqHfOITAxjKdO++LDO9HDIC5xfSr3ZamtU0VNbBDkh7or
n/rQc4weqnoeYewTLkLop5oGh7sQgsM4Gle2+bmvQxGQiALLVmOzz/a5pHSJ3lmefj+UbUHBZDBd
ySl0C/BhGidaRf1GgmWk9umGun43QF2RPbZOEdyFUsS307EXoLqWf4YeYFKuQJi/qcX022jF2Ver
cJEkuPzyTj8R9fipLDuRrSjszc4cvdeSMI+sHLEq/4tnNI+SrywvDzG/jLBkSYhoYmgULqab0PHn
CaWwkaxoyPeeEqrf3U4rllYQJYs8FNJVkRrjD6+AyiZpjb6o5bq7cv06udy+j29g8El4RER1vgqR
aWgKvavzfUcgwK9A6DDquSnDcplgt9Rb5lq29iZcSYOUGYW41e9Pfyqb0H7geGcrHE9ftxKQUikJ
VG3WvpOPSNTrTY+sg4y/afvNL+Fc91pqp4G4uDzy2ZlTMmDiMIUn7ejjoQVPN/NQ7PJ9JZbVrlKj
cJkVknc7kDttBDNCxVZGCw24RbMlJBBPBexFmzJVFgVCEldexDTax/N9Hrpmh64YeugAmawDoc4e
MJ94zHrzFd3Ra5KCZ9bbxxB5ctiCZjVCJM32SQoUXH6gUDT9K6ItaFlvov+9kq/dfGdqK+9RGb0G
INvsfPBXs13kRjlFfw8PHaupt3L9OdW+oKGapm96+8Qv1eE+Cq1rX/f0WKQGPyln0rwD+DgvP7WW
1sfoVHgPqP83j4XXhhtg1PLC4wVsUL3MtzXlpCX+SRqMWD9d+A12BKCHMifoq2AJPjlaim6IPWss
0tcelPrKI55+caAX0yNycaDOPb+gpInRjGKPu7lRrevcNqu1ck2Y+aQkqVHhmwC1NAO4DXMhOF7j
ppCOGf1GCDqpj2JQO25Rd2htK2weE1RHJpm7BK2QvjdXRa8vc9O8pWy/VEb9s6h3331EeoyiWYRx
//ny7js7+b8f7L188OFUyhPLk/wyQiYsGrO9RtK3gJmmgbgtwitMj9MgfvQO5uUAF3UFjRZ0sm+l
bJGV6t7r5f3l2ZwdYqI8YBej8X+zM5YqpBwKrhDvpyOV3ZQX14yiTrctk6BnhxolUJ2TPYT2cxxq
JF77KnlBzTsRMRiWHybVO4rZRisuNPlaMjWdPMcRiSGnjt10tcNAbhYfo75ukt5Mk33W+4cYwXVQ
BMU2HMIHsYFtpWlua7uusjM8XAp0a2W515qGp3uYl8l1h1YetCAW8PHqZS1oXRgmzb2CVs+ngb7R
uhrbYkMiUSwHMUr9K+f9mbf8cUB1RgrqZCyivJ6l4uH6vOogzthKkgZ2lbq/1FzbRZ6/tELxdTLp
ubyCTsqDlEUm5PJ04wJwQGv2eK5DZ5pj4qmY3Yaa00i5g8xLbaJrFq+NQdiIQubo3OftQCSpjq6x
GE4DxWz42auuSBJFaWSKhtI1k1p4tDI0AbkmzuYfUR6CdtGS2JxM27H0tNFmtJxUKuCl9Bo2tiCT
HynrGI+lEorLblCrba4G+ZfLL+lkm/GQYNWgkBDTCGizd5RR08DQp5B3covHkpKOn6rQzK+EZeAy
84UPkpVqlcWd9J2eOkvJRARKY18I212iGF+7WM7gaemxXZbVq+cCOfT7BY/idEq2rBpjK5j1JqO0
lBvF1nCjxxAxCcT18NP28pXSAobyBUWAXVYsuiAX7NLMN2qZ78pR/KXq41PbSBwAmr5ECW9jovps
d5myzBrpSw/U1I7kdmVq2c+qjl5T3ThgY37wQ31rcFWRm3iFkeRthr3Z2GPcXZudE8TAFgzxpxSj
CFrEu1gvFrnGVw3U5mUMlG/dIIV2YQatHaONagdK/mI11o0emAszpHWbqNXBkmhZUY4ubK6dP+I+
2zSBSZLmO8noPzU9DlJqnDom95VQy+5H319NSkFg/7EF6wasgJPYMbzqm9zBOlUr9cAM+fO5ttKT
+mYYkDsTJPGLWIYvSlcFTtrpB78jmGmJt/Ik93lQxwVnELpgVfCUJM0D0iQvY5nWSEwpn6tJvkNH
l34SkatXokCdpg/Cn2PWP2q1+Kh7ilNWyJ1RnDGyeOuZ+Y+qiL60kfEipLG/HMd6HaTZcoip2oqQ
Wgr5JkdM3FZqYdtR9ltQHddtI7R0p1eipalGX7ln5bBM22Uw9p1NEzLdZHg324YQ3OqleDtCwoAY
pkoLtVUXWaWuM4hqttXKsW0quWNYeUXTOVoqqZY6bTHWDqb2d5kWiHYmdIe6cqj/+ove5Me7prpG
eVld9g1eCqkl1HbgiQ9wPRyh/SI/0A8ulnUSeA6MAWsdKBKqcHLtLrSgbh5SLSwORdWYvl1oGYq5
Wuovg1A2tkqZtSvVGMy1kInlBikMayHoQGdttdPlN1hT/YMhEPttrwx7O+YN3nR9euMWCD9HCg16
qpxYW7ZxsYuQEY2j8FcctLtILV0bccbmkMXqtXbCPF0AS8/H1NCkBo7FBX+WQgqyJWgDb2U3en70
YGlR/o1S/Qiyuu+vROIpiPx97JH9UdJknAlajtIOFc7jQEwx3B/qdKh3nZSGy9Iz9fVQNv6nfjSt
L10YjauoqL2398j2Hz/6//Tesse/fn71r//i1z+yfCgDz69nv/zXc5bwv/+a/s7//pnjv/Gv9Vt2
/5q8VfM/dPR3+Ln/HnfxWr8e/WKZ1uhD7pu3cji8VXTt3n8+Tzj9yf/X3/zH2/tPeR7ytz//+JEh
zzj9NDgg6R///q3tzz//mC4W//Hxx//796bn//OPxf/9P+lb8lpG87/y9lrVf/4hyf8kK+auQI8O
rWidCN29Tb9h/nPC/CNxgpoO9ko0Df/4R4pcrv/nH5rxT5pNcHlB4IA9JA/74x9V1rz/lvpPPik0
NtJtSvWTeP//PNnRp/n7U/0jbfDDBIpWMeZxlgCqaDKCINHTyU2okc4r0YoauSASe9ERMNe5KbL6
cxfGyqYyNBdtwFbaFML42qbxuHJd6SbsYrao9Jx69D7KWljUse7e1GL2UNW16QydQezD0NGM3Wlf
onSdWrUTl8m46ptihwGVv9QL7G/sxEpWnpINm6YwqZMU67T97luKRsvBvKEV1C3rTEyWLrU3aOer
qoFFPYzBsmVBrtsh+KGkn+XU0Ye0QvOnqJdQ7AhDnB9RkiZ2VenyQqVst+Ce4N5EMJgw0zYHR5UN
ZNYtfS32hXujSWm5lXtDQqO4uil7d1gVRtO+Na4S2vkURsL6S2Q25i0XO4uwdCeFwj2Nut5O4rG3
x7Gpl22o/hiatHukZJhan+UoeI4VV1yjWizYSpDX62GMgLuE7pvcKdtAEaqFHMvlVusrnARdRzNq
978JO6/lupWrWz8RqpDDLcJKpEiKoiRKNyhFZHQDjfz05wPkqrM3/Zd147JleRsL6J5hzDHHeNL1
IfTdSgvVYP5lL/Bwfvr/YQB0CnF/GmUI1VC5EKl4U2sws1v7dTP1aJT+XYbo/3WEVzTY3jlDlzny
jbLEVRCJuNG9a3K7v6JLF65BBRVAl2BVwhsia+mQd+3KZJ5cEWapb12K1fpatulrZyH0iBaaE8KM
XZNWpc+jFENS+sN7Y8NbMmCClwxVec9a7m9/Guz7QGpfh3xkAJg6T+6GYubqss9T+n4kVXBKSaJC
eA+FV38O3Ppvm6BvNVO5jjupLWCdCV1kiN57cfaPjm0Q1Hc13hBsgmUohlb1EDsa0iT1rH2nduVj
WdMvP0XeGvaQE62r3jClWadoS/2484ciXipnQHxWmpxKzYwakEamkMF5drDSnBYzGWrGtUO+QqzI
1pA1g3iEQxJaxqiH2uhU8RjU945N8e+/zEKg2bv/i92oEsJXxQWpJrb4vc/bLIKEiieL1gzBUpM5
472D8O2830m3WPsrRYke2fgWR6x4FLGPUaK7Dck4bXThOR+1bJ42L/eSIiu3k40jholqzsnu7HsR
6NWZqV0ar6L7OVZW/yHvVRXOxRppc7/cdxp80Vnvz3O6vFeZ10MMr9Mv7sRw0O367vyPwPmf8PTP
cHTs1f/zpO4fhg1dZDhp06A87V3UPz6MrWU8X+7KaPNITrNXaMnQveRq3i6yoYQfGmXcbLSR76Sl
rs5oR6WnVOQ5eXDOcj1hXhDEGZNqtIazd7Nu3TpDS59ssVQxXgw0eRtHG4GEnlPdD8n/fnzj39EU
3iCPb9LbMUI/hiVv8q3pytTYcMGMjohpZpTbs7LLeGktSAIsxrKosfXX4yi52obVpHEqBZO6IWcE
vqbNU9eVU6ym6rqW1ZmKyY5UNsB206e/lAZHE/bvV82qsAmItc8WsLUh+/zzVZfKGhd/nGSU1nhy
CHYg/NGoI0vgpq7X3qfZMSbqVQXP3o039vYuntl9SaWHt0IpXtK8u22Tvp2CfVJTbZqFTBiRWsvq
2DfXJracXIVd6+Mc66gOumCVx5vBonzXxKJKxNrVybLJL3UqIT+6IJSub19FI61Q08R09rWzjtbt
aUbmMpzbKaqGKjhP0/dhbb5mMONOLMA8G3sgNaz2w7QUG8xm1CRRNninO/mAeqn3yXX3sabpDhdN
tD+1LH+nTfp4NvyqjTup/kpKftPmcwIgIkMT4fTCc2JM8e+3Os1qlDXrfBDecmKGqn7PVZFTGi9h
Or6vrBrRz6FHr6dFocDf5urkgCmCy6XZ2dJ+pXq+Jt7i5LFJ4/GX0/mmF9yfjcGky9YtdeG+P/rv
Z/M3ZxszOoxoRVH2ykxvgqVnJqtTMa1xx/62s2tzP8SNoemmxKpWD7LJ9rUWWnS8R98igPjedrcF
WmK2f9Nledu4Hw/ow33bwzII0Vv8vrARlrZXT6EnyLN1aS6Ip7YdpkhRagakB9sc40na0yndx2/5
CLMfFvMNEVDCb9pYoeqDF89vf9VN8UXW1t8uuLlfijeXhhe4U+d2tgQg1r9foesXqWpm6EZ4l77j
Qw+Edx8N7alLau4Z1dKcdLqaQ2HprwW7MWFglWtipYMV1ZrRXeQM69VsMDo1OeBr7VmxygGc3PJj
lo93kwVwazrbXxDKt4jM/mZRBMBq1OXZ943Dfz/3EKyDSnt7jDxXIr+tgjlCmezdHAQdFViN8Yg0
p1imGmycYPzNxuMQ/CU4mv9uRvbg6ODWzGyEITIQ2NvhbldvQk4sTUSBeFmcoDl7I/FCjsZL6jT7
qMS8DeODhj7sfSess/SdExJ6A6iM1YemuUwRaEMNfpu/sku4PEFzSG/7BxdBY9w6T90Z9thRo97V
e/5j76SJchvjkb/Z2h08vn+fAsrlXeWWghTizVvsZjNgTbQ1l9wvjSvcHHjJrQrO9ug9zKP4QbV5
dVP+APFtKpx2OFfrxtM75pAcfz5VaRramfMEo+p1yBwZIccbnMXo/NQIiSikUVWbci5DI6Vy8tmc
jEtJ/8p8Key7xoyMKVi4DmdtkT8G+odQx9oPl1XvB/wtymVBUKx9+17XUFV2h8fGWGYqAwqUOut+
2COCR5soT95SBtGkN8F57TZobSp7n6dGlQyLgioi5K/RdhlXKRUXVTUg566/HNfMTeE7q7m6QjVs
Qx0rsbhcCdxFbWHph6x1JE25nZp5+5QG/qnX0SG17GyDuk1ax+sF3nuPS40m3guNOsZzhpOWI+Gp
aRjVbKnztZ0s47nA8+8L1PWzsEHSM+b559rhq5bppIXj6HRnbQAS4mP3S56HcuPHBlb/Xq4BnGW7
/9sG1cGrePPh9+km8C0RnnHMm9adV1+WZu8uqJ87U6Q3mrg3uuBOo726b35lUwZTu7PxBfO/O7Od
38yFbd5RAyexppPAqyhxBIlgcrdrq28vaKjTgXtrNA28t8JM34MWvpb7YWl0PmPFL6AkYlC8AoHt
6FtbBu9Wuyd6O1XJCsSmwsncxnBx1zRJZ4x895Q5Ad+FPk2XCMwpmlLfiOVqz3/LJ/9d7YBgghMR
WUwIy28FD4JhyCDYiSFi9rE8jMprEsfqHtIN7Z39Nyxzvp36Oftm+vgxsJAAqZ9twshbm+8+rsyJ
XJxXp8aW3t3rtwI9V83ucDYq/sYge8ttI/age0JChkBHBKLf/nf8q+p0QI59GiItZXlPusYrBRH1
MmcWkTUtyrpModgb6LANhx6p7PKLViJ0Vvi4fc9OMCdepv0tKO/J4s1poi+jh8eUBS2ttx5gubKQ
u8AjIpoo0SOmX9AXONSnrMATUtE7xMFmfJr9Cj8Mr0jKovnbxJqz+1/PQExGgIOZL4rhQMX/fjGd
EnLB7XSgg0nDWZdjvO5qcz4mAF3X8y2s1yO2KVo/UGL7W7EILnRdPs99h6mBa49Xox2+zhakhkJr
Yynr9V26sqzQTEV2rq3mXDhAgAwHxWdUrTQ0w/ovdWbpMR0f89rN32Isq05zJdzPfSHKB8JcjDbQ
RHhtVLw5/e+RCxZldELnMuufm3r9DBvfCo8QOaGcFdMHlXHQbhea6+dGA/5sqxURVLtCUR/fBN8/
D12vYoySRNM0Z2clripWcmLMyoozlB5wuo+4kBv3rSno+3XxkvfeL5hxVoJl3IhgkOHQJA5TZDZc
MbvoJlZxtnvfqsWJJA9AUql7m4W8k/BVf20MaCEzsH7967jLS1pqZ2sn2lnFUydML7Hd2b/3vOUi
rB4YlB8HRIDjCIzaQqpT2wsVG/YgQmfQyrjSNP/GhOC1X6tnXy1w93I8VHLH+taRsk9Uxz+7VPPP
Xe4Bpmz+aaiWL1bbtNH/LiM5mf91ZrhMSIgBaTkszr9VH6kJBsD71YifGTYpC0cjOoJw4M8q5ox9
y22EWbX0Yvh9dVfOMpkDbwxbiQvGWo6PddZ++1N9Yu4V1lrzk2XEAxGxrJF+dnvnYo56bqtWhAOm
PkxT1x+LZotwgVifbPqYnZTtJVPaebFRfRTOQKjTdDeUS/bhSGdbI/PzrG8/Mwc4QwRqXxsOrb61
H7VikJfKxT7L3Vg6Gi78ABVrwfLNhV58Bs33WK3Jb3aroT+yH7kSHRC9WU9prYmkqcKtiRBlb2O3
HkJTFRUNjpbHyp/f69Yaz/v9wbwBm8Ex75IjmjM9McI+X7V3WWV/97AjCjXTfJxnSKbY4VrZGi3o
h93T+fawVvxEt+vrQDi7dxus59dmfpBtSOfsxR0aFKVZj7eicuPJ30UFcVWL01aXoU0lFCHciMuJ
Eh8qrXPiza3ns8rMqOj89VRRVgsDBjcGvN/zktbI2A/zVHNPxkb72rSlfadZaLVpUMUTVTlrUgW1
HmXtb0M5S4zJ1xqvlnrOFSeegeY3ra5+mNxVvZ/cc1cX62nDTYLdkXlI0nz4TEP7ca5UFy2mAeBW
9H2yzsbHyVyHxBJtHdp+O8YWugyZo/CF1GaIe4Yda0Of3bnDCrc91V90GwQN5Remc6S8owZpTW06
t+u5z6b0dmA1MMrVyQO3dFBp0qblU1FkyWSWUZVLQbUO56ehUtGwsYlrYb9OewQzEcCLj+5GVL7O
Mh2S24vXwOI2GojuxCvatVO/kEirQeJys6owGHvvdBz542prraaxAtY+bXshhBji+26g6tlwfAlH
7Gmjpii704hxjjHT0XS1GR+hZ9JAD4O9uFt3LKJm/WYwevt8ZMPeHPg6PsmyapKFFByhpCdynsDa
nxiUJhnc4me2AVIZFQCur8tLtz+mst1nvUbBAK/ApN376aoX30eceUKY6zwNq1xBsDwFihDaOhM/
X/cZ7Ck+m9GPNP26ruKqH05l194HU6lfu6niHYwwS46r5G/WR1rZKrLcWT7KRf0YXe+rIY0mLLRS
u8KJS2z2CsORzB9r0r1b2xHpUGewPpqLeV+KQov7hocu+JzPLRjXY9dY5272Hys3a57xreiwvPpR
r9k9eAoAjo3dT+VsKikDMUerszF7m95n64b6gC7rxLaqV6T+g7O/dQ8VY0gYMr6i5p7Zu9nK89jm
2SkvXC8+qpLFUNvJMhwIDsPEYnT32KplBaOVnG43rKYVHGF9PEBib0F2J0iLMkqz2bhP+9SNfWXs
LmpAFfDNksaXWVgWC7jznlK0acjvNWI1B5Wv46Udi7MlepxmBT1QQ9cg6oRmvRuy/MUrTO1cSixg
FhrdZWD9n6DI/98q98o8W+MR4l6MG5EAi8Rg6TgvTb5fFVlcnTRfkjplbJ1JPrbu/Mh0jenhXnmN
sgzOW/q5UIGfjEX2rkrNp5aB9H0wShWnI9efcZoZ0Ya997bt57iadnT8BdBdLbGWZ9llwTlNs4k4
p/MBcy46o8QyZGd0RPofqg/eTkBCJ7XfwtkYVTxZLAa4+U97rcVZp4KMvEl9p6HiZAr+pq3deVV6
kkaf3vDWuo2b9G6B7EBAd0hzapY2LM1ZPTYenlR2k733JNummmTVoMIgLQtytPTUdtFXsNIjb1pT
oo8yjTrlN5dx5LNMgmw9CXW/jgFTx6AIzixbE+9rvb83FuuDNRo3/mJElv5woKhICUy0HxSzzTrE
cgr6B8sH7tf3JVViXUMU1PQCQyJh8rbN9euGNdh5aPfSokifg0Xc5c7kXTK5fYGyu92GfjEiLDCX
OOjy4WRo6pffes/FzGMYM/WuX7C25A4GFP3mMy4bX1WNxtD+IoXykUao+f17HV1sxjUzjdNqu35y
AGRHCPiDItqP7Zb7d3hiyWjKBzM6bnRLHNBmNZ9Uzv1ujbEPc735caCqR2GxeEQyhM3LM6Su9aSZ
tfFd9eVwXjbmIKTLI9gdwVFi4VRJ34vmasLqilLfbBwcHWvrtc7bd/AMn8XokxsqkqXhNKGo04fF
sav4ADuPiGETRog+c38tjOEPTJOhPlCDlZyUAdHIEf6Pcm/39Cp/aSZQkIHOXt+rwCOSdAVdHoZW
ICvImCZ211phxzLU3MkxSUtMrmwfv7IeRQOXw11bFE+jN31a3Int5/1W/vnA+3U9YuZksuQhDS86
XuigWzgjLvYpx+z0yAZHcM5dznpmPKd9UESuNwxJBxhxrfAb05tzLvrpVgZ5iRf91sarpu4Wv87j
Vq++Hi/5aIz1vYWHS5WReZevw4hrGT/lKF2X1XpU+lydm7nGPG6A8wtX5OJrAIR6WXLr8o7JiORW
ldhuRJpLty0VUQ6xnhjyTKHK9oaTvBvCuB1PXu25tIIjfOQyTFUt3tVBd1prv0E8UNwTm70nczAu
1sQ0zEEEYuadHa8SRHAlqLF37s7eZTYhPGR4CkKo7a8+BReTd1X8GdRMQ2fjlNX+TQ/n/8DWDskI
ZtV8CmhDe7v5D+zfkhmE7cYeMKEG2CnrFOmZ9bdd2+9nvNDrbe6iY952nHvuw3LZpk+D5HtsE5YA
5qD9Hn3vypLQNbPHT0MAJNBui3/DjeXWz2757G3j6/8uht8Sb/fGEjQNsJI9SFq4txTUsRLD2mWE
jUxsbL25c8KiVg92msuzZsznFH7/fauLnyABGSke7GBkNFbhK/iXuvwtJX1/FB/9QTZrwXZBKd+A
E2r14Srhlhjp00IRs3KSxoqVu9ZvddRJnDxiZ7BDVK59wmajuXDC+/tel/fNWLwr2Jh45xeDnzRq
jbLaa05NOfmhpS/P//uVHYOFN20vy7HQ+KEkcU7fbv+IYrCLscjBUL2lOG94xya96JpI1eoPmGOm
6o7Vlw9aVoL+ubqI52kicWqpOum9HM+zB/UIxRyDARahaoEqAmhOVTTiM2z623hSNYiSu7l/brfq
mjVOHUgpHReDTaAfnXsne2rLIvOH5Igyne8M4VwZf9A26UIcNaHWLClJhm2lyB5X/YQX802rhAlf
y3+RjVnF2+S3TJvT8WwVzs2rY08AvWzZ66YNbpiuuXWbN+vOphWI1EZ+C6YmUaWG9Vf/6chghazG
OM/BhXxfxFqfkUbb/DI50KX2SCGNMTZkWoXGUp+nvWM4/ri1wxZ86C8DuP8LKPHRPt197WEGoP33
70uYjnPR5gEf55gDi4b0c4Qqay6pE6nBtkyx5nldmu+DM94ZI5DJ3FHLV3ggmmXx9L8Pi/Hf+ASI
NWqQHoJFrN6+7TWZzzYVQDyT12Vz4kAsGjSo6rpRkJ9KJOrD3mzhJ4zDzukKXaf/hY8dpZU3JrkA
4LbZwujyvxLr/o9BJc9lgQRy7Zmqv733ned2yzY2MyN1ZScals5ZJmz0fuBXg462US+s+Oi5dFt2
5yyovvkCM5GMxbPdf32KrMz6KHp/2P8JsOI+wwKgG+jBaXEqr0MVVN5dNm13jSRh/uWtHqqn/76D
Pn5iNpEL+dX/jrWluaypTu0RyR1+xXyT6XIzJu1EzbE6+jVNxUPP33pSFaRYIaBwpqw/F/CpW2fz
rhmejfj7zpzlKQdWYZcwAiiE4uG1L0YPAmi1dv9s5QUBeRewTPfEm/aTfdoW+QH6HMNryKe1P31p
l8aIChRgLoahqJnzTsMv10bypu/02K/q331q2BExfbi1hsrDKUuBTCsxRTU7RrSayBjWo3rUxleO
Ejl6S0niPj6Z/sQScCVaaCC58aXPtOlWafN9XXY4b+Mjymq0UYeNYdTXo3U6WtBhjs3JNT9S/7PV
9NXAgQUuIUgUkymJFazzJJSD0BKlSeVJ6/2XOn8HnJDepOXfWdKpE7w61bnWGOn6TfEJMcv2OoNl
rH1vJluQ82u3AA7qzRthlFQzi+O5R1iYTD22DGs8F+b0pacBD5WnzwmrLiET1I3GLvug7IWlZ7e2
H71WFbuU4o1atOTfAPemnUMpJ9lGSuwlD+6OQkb55q+iXl+P/xD026sl7F8HeNeW6cu49+F72iTH
AvdpSxofvW66/2BqX+53Hx1TCFbMr7Y72iEeu+DYKN44XfBU4RrJwrV2MRbvoygMA4xGlnDrVo2g
1ieTvbV3ro4BsRytSGGM3OylWVG1Xxxj97vez4XPt7zhhhMjqIh0tDF+yKl3KB8zkcxN/nkqjed5
NVlvTM0fGXveodzH6JMnX5ciPdlVcDtioqaR8rMW9G5eHiqnfZmtITrqG7O1tYtnq5+OttiXv9wm
tN//CxHbVaNZveE6sYPjvxmvubKkmvXNLmqF/skA+mETH1GduXZj1hBGFJXVEk1+wEg7GL4Xuqpi
Zy2Hh0/6ZIwPXvFVTyvWNCZHQNIYLki0l48De9RHLY988xIxNIeozWxFH5Jjzl7q5Vd9mxamL9l1
nF0+STdcC9zfkoNvtavFDFImR5rs+3fGxi1zxd2BdkkjLtxdbmh3kB9LjN15nX+aA23TcJ5npLlj
GeXI6IdS5arsxj/PLFOVLUNES+mA+xmnujd+i7Tzw0awf+I606+jkbPglWLggV+9NmVPbQaccxS9
cmYts8zm5ynYHo+pVmvvunrZEObjcg/5g65lb0sLQNLYVNnzYH48SAC9pz8UBfbPzT6MOl6L7UMU
9mGT3S9mdZ3LcU7GbKghbENLluaDWYjLQKseFHZzKgfjSyDML42HXNPkZd1/cmtJM6qMOhlHZKwm
8B/fw2YWTScZHy/gKEXh/z4t1N/hNjP16TVjjNqg/6x64zIXwzu3HLRT7mXvPDquexzIg0UL3pe5
w+E3wkHS52LGnUj8F+IDIcIOl4H7XuNbiLDWnnGvQx9qZJeemL6pSFY0IWKHf+eguBWbeU//1jA2
00Dw1lOxrIJbtLLkbTvq8/GcNobKi0VxKfJNnrQ9+SBxCcG/UETOZS6SA181cXVOxlniFhgg/+c5
UsYocH91OieLDadeIsNeuthd+u2U9dsY+20NbGp4XycbyEYoN4/ZV0x0J1hPvMY5HCGRo3pdxcWc
tndVkVESQdmS6qF4nzllf11E/lH3+hSNwYHmdbplFROPXkElaquOvgXhOpN2M8oaOHPmRv/oTyV6
NDtnDMt2QCH01xGvQEcFEoyr4zvW5sZDDtnyWiDR+WHLZSKtiznb+rNpZerDjEpzN4AQbQbo7g6F
GPkkQ2LZVp96C9S2sCfGEtq4hnXv3zn2GtxnwQZ/uJSRSKt74Lg+yYcxMj3CoOOuY0zXFR4doDNp
kOMw44xYimb/F37KnxijsWISjxNBeSJ/L4Eyrm5P01JsTETDfhnI8qKu/xSu47DAMDSZZ1ddB72G
+s7XnA8IeZHz+2hquJCgEfCtZH5tpDNE+jxXl+MMHA3hPvhuA1lFdEBeNHTkh90APDygIZbPT8Na
yaRougqqtmWA3NZlcrwM1D5pVyrmI38obT7S0pz3ui++HMdT99vXyivr2NohPE/hhrRteQh2c6ls
ZIGOmttsd/VXPaBKfpprPYgHlhySorfOlYX60yDtE3sXEMyxK2RW3TNbYso87AxLhgIXow/Wsz3w
5LOtXYU5zg9eEDtKqveTuPHakD3LvCAqxm47bWX6fndRhlBonGEWFtFo5BdnK3koSf4+coiJZ8Wt
Q7E17wq6AT8FOZsoukvNCcDzAwCQcqB23LQrWPnp+OnpExW0hDFODhKiJWI7HRJBeUxhDL/fK+4O
5EhIf70r+u9q9YZ7fLEje+81nJawHPQQFEDL7HMA18za/c/b9ukA1Q+grmywas2XoblszO/N3c9o
mpgo7rwL0C4mw26Jfpa0g1AvqnBsfo+LayPlq4MRt2t6KRlxVB127dBMjEgVeZMc739kpw+Tb/Ml
cDR1rxVySzTLrpkD+J9dWQFMKqM9TfmYhpSwYF0b4lx78jgCcbeTBOYNVKRt1UdhTSbIr/DOeoHC
q9pb6nx9cFa7vWWL90K19IOFd5zbhh0sNncbzCosLSoOkqIHpRAHJQoQxi8LXaX/gjAPCIcL/BUw
Q1xCoURwk5X+vW60PqxU7t22kflrmjVNfJQiMsW8qA7c0wyWHuelAhFqYDVYbAcxLo9XGrI4l+7N
NQvJzMffeZWVEZnDo9EYQ1iKdEvavL/QplGmzEP9QTQMCnZwXbItHLVW+mjtQz/2hu3ELfKH1E/w
MKRx8c0vCsj9T8bLl65AKoBW2WYmU2mCLF6QrZ2NcVEqnqQIU+9prX4ORZ+HzeouT6OHBnM6f6zG
ZYsak2F7ubAechRN1ZLepsaQD538krn6dDnO3ZSCLovpZ1sv+SU3J+uOxfH+D5tYEsnNeWzjYUfu
WFoRjHxCXUdi5WE0hwKgy2v4qDs7JDgoT8b8abZM1gH3XvgI3QMzrggTeyBjsJB9UiPdbU6kXl0n
m2GXxHWIz6xVYWcyFC3z4lva7l+qSKPjc2iaGykd53dsHp/69bWss4APmokoc7d7q7RunhyIh2v7
82C1zNr6knXyY9lwwo7s7OTlHCm3pHnuRBc7gcourld9dDX+SIys2+mwed7Zfv6O0rhFZEa/2azC
XdeglldgVy+xpLkv/JA0rVXdBf1/Lro7tb9X1/QZw4G/GiM1U5PD/zJTa4VCF8vdrT2r0/79GPye
sJ2/2BkVyroEr11qPqiVyFoGZRNa5pKFc8r8q/frpg/tffjIYO+9XQevVYZDoSk+Hm3BkcOPnyUX
D4TBoZ51NqtNGgEq3GjKiUutRnNoZ7dMyyKv7UB/3rlKOxkKmro2ZE8pZKaz5WXuJV1xBYMrLYhJ
tq4RnxlVax4DSbP+yjee7jbvbFhiTvxlmk8FoMSGys5d2WaRy/T5YaqNz1pgpbeaSvFUUkGEx2fL
i7m5sB0aqY4ct2OXqcP2lU+j4/UsKRmse6tqOPc7mDqLNe6KKb0c58YL+HJHtGOS78UF4FnEEv2M
vucfsvoxGz9i2lw7RZJamQyxanDP/eW4ZcFjD8EWn4SqCUuj/uJ5H7VFuT+WeTnVaxCx7EIRCIh/
YDAHsHCMU5Cp6MJpJmj2rhVumf7LMV0/XCDPQkPWsIfcifre+n310MceBHDvavMRlt7Cg4KHDXFU
GNCxhTRgNem1bMlDGy5CPQqm4TFm1iXDHnbDkUgXwR2KEWql2Etf8hambisEtpfT9DqNU4XcJ0wM
u2EeddRLLnKLftm6V9rlL9DX8sQ+iAMHRu+Q5C2TTrTXPuXHwWcLmV2cbzkXa0ev0ZFCoGIVF+SB
dyot9xAK9zeRaz+KtpNX1QB8y326MjaFkUxzfqms0YvSdTiZy2OHqMcf8EXr+Z+CUDfhUqHJqmON
d4RxsVZdsr1i9v5dNF0Q2S3h5vhvcls9doXnIgBi0FRa5tn8lEGyud+5dGWhj1Eepx54vd/k75n6
yrAWDQj1VD8BtixRg9Pw8U87ZmqFCJ4s00zD4zY0Sjt70LOirWA7LEvbXwNzi0H4xgURMOC02X1h
Le9m1pUDs0K8uJq4FXtDt5m8s3yn1OiVd3UJJXkh5hNN8mXCczAcoZyejqMR9OInSm75+T9fkemQ
Pn8st6ZAcIVzzXLAzt+QL5X4raqZhnDHMRZj/T3mq3ldHBI5vfPPFg/ZMCCznCUD2qgd5AdjKR8q
TGUvucZCmY6Z1s3PGLC4aGCr6tJ2A+dqb36qenxc2nW50JDSC++jiD9djIfwmTN3D2WXJ2qvaGbD
+S4G5MgNmKk7dfWonKqd8LRHUlmhtHj874NtvBt8wAd3r24zb/reuca3P+MJBT0OzAbPrUmP4Dlg
ut5U+E+grnY5Yk9ZBT+dRn0pTZ0NDa8y4t4cfx1X0tLkd8+dm0jOGyu1o2tFclKwc6q9U87epc1y
A7CCC0bUOLNYmUxGdUJMTH22Aip8ZzQ/rlT+9Gv+j2PAAFEbBQGzPdlMpjWHKuwglxwRwhr9+w58
80ZMnuJ1K6/H81W5hS6YNpVxyyIhTPfWDY9CYx0qlkLYUcy99OUoMYu9djiKUclM9w4OINA5tqnx
6mvVRexlBoaqzDQzdVtDxxjWqPOscHXXz7oUAvZN9WkePf869fPPoyV0PfmYFlR5aCOltyBnZ7FX
LsyKrI0Ruo9TkLZEFAHOF9NObODI+Dt/tJ/L57qhpSldKDcbAypUcV9LvZWR2eVUIS4q+S4j/WNd
oGhAzCwTTHbw42PkVsikXuAZq1lRd6j8VGwjZ5TliT9U9n6n5NRbnzFQG+6y2Yff0g6sGg/i2nvm
afT94uynCDLkaoJRY/YSSiwqBZOpHota/FA+gLc1a2yEFuo6DmOSaW4Vub1hgffMH7w0U7T9MGsW
992K/Eis+olPpqcfTENO16UPPhYjILVjyzNXbr4T7W8NyASeyXJ2WWO5K8xzabL9I5kTdKSri80z
jzmkGgeNpxM8W3i0rR8e/2CjoSPKisWPDSjMMTvB5E8HAB6B4jUye6pbNWa4YsF/Tf1xO7Wlh1Wz
NQOVTrqMSqt8Pe7IViGcnmrGx6NQktr4oyit6epPF3NlBKENe0/SluUFhaMPfzoVR22038P7YCaO
HIiiszYP7Tw9ziP9oZkX5AHfeLaHMnI3/1vNnt9Z8xvjPjsHAvJ4qFNshcKoIh0V5AYmsluzgKH1
F073vcjYG7EclnFLb/De6ZIrtroi7ZONI5QIiwRkwKyKJ3fBMXkDoOtGyodVkzSSPuIrk+PDUkBa
eanN8s4Z+NB99VKk8NxwemA5IhdDmC4wDQYQY9MfiD1jM0bdCrez7Deuwc5hQEhHu8+cCeGqfrli
OBgK9gKejtc8mQPVbO/+WMX/o+48duxIsjT9RF5wLbZXy9BBtXFQlbky19Kevj/zKDQq2TWdmM0A
s2CiMlkkg3Hdzc75pa+fMRjfriURj0ieYa+c8W2dG6taviLcEDBmHfqi2J8P45hfisl9c/Gyf67C
qN/JQoKVLuNhobr4Yhie2DRNRfqj1gTV9sLHybG9a/OQHgySqfVObvEHoSHBbIZBABbqOIrQ2PmV
PIdDg7SzmlEAhHl69FrMgWXLlcFUOmmli4qTbEdvVY0duLSubZQ5+wE4U2MW0SYE8/nktekFb1Ly
knn0ndXmcPcXF706J1Mxps0xq5rwcem8796YgbhLwwVw5udlljwFyuoI9uE2zSe7oyCRDTIMz1Wl
sJtnxzKM3a3HE0G0X2PteHbtvRFk/jWp50uL6pgW1fGipH2rQNRO/aIsVt70t98EJOabROI1qlqO
iSpvmcle3p+XxW12to980Mibp8ap+C8BSQuxPW6cMIbLNeZoL8blMaSY8jA5YlcV+Y9JmyesrHfP
EWzusixvudXgP8MxcJEzAv3p7lhtfpjCyTuVccQmIHme3a4EUyMI8dHoxj2WO8LF26m68gGPux4X
ZEB6KWEnRnGVoAizE2Es9HVFqqpIxwLUHi3uKyvhITYIC2K97J8ntwXta9uJT4O2eisvhwPFsVx5
3XQOlqj9RKQaunR6iO1YhSeSyYEvCu8zdJzMPxdR3n9RTZRs1ovRjs1DswTlIbIpk+sNE9UL+Ue9
g2jPMmC5gDxPhtEQx1CX32ALODTqbD8siYRIMkJGPWAoFyfP0cyqW18lX2I0Ac9SA5+hbN8D69kr
XLG31YQOJO7Vq2kr+Ir8ljPW35O4l+99g9SOuIdrkZviJEmsfAOBJvKPhb5t03PRF94rt2+ywxxe
bP0x+D4bffI8hhwFaDvCLaq19GnC995h7yhMJU5uwmFMTmoKmjBI2MoxvpaUYZe2yg9iLLPraEIw
JmOF5HN+EOS5X/NAW7f0y5yBDlLIeAzbxHgrLOK0Q4c/XvXETFRlfLbL6ibGrj0WJbyFcuR4rEFu
N7PAWB/YS3PKoPE3o8rCbUj6JYKIHmFg8lLZ6JmpBrxng4nM3Cz6lwmRWZCdHTNJb9KCZDB9JBWc
+jcWKZohKuNkl33yWMTK3Gjn1s4aXeMwdem0ITRqPpkVOZ9zLo9uMHUYqyYTqs/dRiGqHqS//q12
6phKRHt5XbzZxyk0BGgA+xNoRXforTq80PnwNeiK8E1CXxxrOIlTKO1kKwK1XEffvxWG7zwugEaP
qo5v/ci4LP3BurOWjJ+mMbmJtAifiHRKUoC5pa6i2zhlxlbGqe5Eo6KmypnjNEiOlSbvDkMS9Yg7
8+Cy/sOvKLNvs/FU5HZwaegY2WGyNzYpScRXw1T5dsy6Ysf3IL6qjG4FDAvFEdkvh0knbjxBlB3o
D0s5YXEqBJFledPJs2ME062sk5dO4X2aeB4OZVXIV+L90WbMwXiSinGTJE519g30ErBG+gKgaZeF
9TlWbnxdn53Rbb619ozSUXjWoe3NX11k4J4wUVbA1vsHGUCkGMKbHsI+mx+KIRl3q0rJFwMB/zwD
BIgaT2FHkooyI/WQZUQi0an4KrPQ/FLDfkZEt26yWFoPqk2epsYX5xH3L0y4VtzwpSfuMGD5671T
mCpfPxrnLs26J8Cjt37hMxEis1+cCRGk/V2hL3lciaGhrdNT09YT4rYg/pRjK9pm8jXDxAQ5ZbKZ
TFZ2VH7P2agYlUjDkzdExMm1YEMBpSMmzwzt9zmrvL1o5pMYowUnQLubq7g+VKIptjnK2UdQZ/qy
zfwCLr4nBvloDnZ8CFNZb0RvxPc5MM89TUa71muNp9FMEby1P8GIHfxE1tZcgvTuV8ZrUfm/kyyr
7stY+s8IqoEQh3swxuouy5Fs4rqZ9t6AN0CFvA+Na16DMrcvwAHeoWLfexKETk5dXNxK2IPb+r+q
ksWTGrP8WPpaJ7NKZCYToXDYdNbdgwm72/JtgHS7Zp4vb2PrIAwsZ/4PTqPcTZIItesXi7ObfeDG
Sn1AK4EEwa/NYwSEcSWwkWUATdBpbJnFM1JiRDHNT1BoXe+K81LTnOmrnx48NMlTRn+mM+i9Glr3
ZqGwOST46iMxfK9NlT0WY2DjD5HjNqFq+4GYsXLntk2wDYY43jkE+vEKBvMNMf8Udi+MAf2LIkox
MPamKobXeUYFZYjljGUCtX2DhLqrZHDHB5nQ/xHmJ7eup72bTtVhMoRWAFK91hKrdGTByB95qjGc
UaIxxV55kuDAD0hM4gdnLIl+zqv5TIDIrveb4smae50a41OWa6BDGCtvOjhB8jhpA0Gdpz+kFwJ9
4vGB+x/Y7mJs6ppPnmb81enEw2la92bGyEi+df7Q22AtOUt+O1Zyi5yWzVDgoFmnqUnU46Yfrhgu
I1aCrJb9rrLAP6UFEpr65a6Y/RkxDRMxTkS0eL7HZgF5W95K7efxR8bhdTpdHQsQgW/NlHl3d+kf
VARqhmTNwKhj/piz2vk84Zo3cghi035J/KDYlmk47A0g+T2YH+kpw/wQNflTwCbTDVb2i5sZTGJv
tlhQGq2YXRG7ul6+u+EY3opGhR/UzsABv22jRzc2yTsoQR60+g5bgBFt47b+6rqle81kCkPHglot
8bm3ZfkdmjLxQZ+pmg4vhDhsZR8hq5lm7if8L8PYlafIMM9cBw37G+jButsupjaOgZ1gHGy+QFPh
zCXefkwR7hnKxLggvWpbJ6dhRuRYkkN1BvrdrSytMvy3btb2jcjsTnm9EA/YxNsyfHKe494yHgf7
txe+OtV7VoXDY9bPDFVmtFmQILyNYbC3x+k8eI68JAVsHksdSosaaIvulRBVo4/QdDQ+I8JtdlYs
ADK89AVCJXkUIeSStmrUBn+3wqsijgkeW/z0FqtBb2F/JSum92c8pxzBZ5m/Icw5htihHZqV7kE4
79k75qNtTnfyxI4Ws9ZzY5oLh0ER76vRDDekroib4bZ7XFOPTtTVZ6fLH5t26Y6mOf7OlaWYMVx8
DPAwsH40NZvWdUbLt2mXJN4m9ZhtgQi/yDDvD+mQA4wk6Xy0jPJaiiG9rf/wDO5Ba2ZvGHNoNjSi
h8FAgdxarnzICfKZ2sK8Ct8xr3hZmUNr7ze0Vn8ZgF9IwW0uM/7LfdCjXY87r770g/UpJGfpyS5r
NMUz3oVhHtKjLBe1T43F3QhjMp4MRufinXKQfG9HTfk3XLrzPzxRpKOF9MVrHRuNZ3+mz/mJ3yeJ
m6itk7UXy6GFT+axD3IZqE0d4DQJM/WZeKCSS1u82oH3AYIDjsWnIjPbI624h1XqgAJiL8f2VzIi
tfO4z7dhhGbZFOfJuFgohiB9QQhXLTQnJ6iFpG/Gc0GaXPW2EnD/u07A0Sazv4hufGgbh+RVO9K9
538K9BqaAsrUEaRaBeO9rpOFEW9On9M8+xXbxnAynW8r6rgCsusiux4sKQvuFiH5LU2DCX27j+Td
+ukgQM2C9p9zHP+YyWI71hUYlfAebauSm0FDVnX9vShHKlqsFmQOJVdBovCmpS5hAydS/410bM14
/POv5wR8dljsHNKq/rC+V0DGVtKR6trVy6e88audTX3BLp+VOLrUEgDN5PO2947rKryCXqsNK6CQ
EyFeK865Xvdzkb+6APOYb4+rX6MPkJljjtsWKvn5v38k/1PuxkfiBvhmUDnjTQ7+kLt1Uka8fci4
EsM75bE6D6p6Q2tO42FUtKdaxejNIUtIzAzJNxii/eQu1bUwBt6XhE1qNP7WVql1mn98Hx18nmRg
R9qyGP3hVWzsYs5a4PataUp/05sPYQ0jElrzUyq6aE+oVntqYxsb7KLqU23qQdmJ3wyBbS9T7d8l
HROn8B++IN+mZI5vFM/u+lz/mzDXCvquywBKtVLNxhPQe/sCZc3FsP0Lr4+AZejTK0x5uW1IcN5B
zZs/1gSMVWySINLAwTtGB+HBf04JauK2HD+tjwGbwb2w4Oa64EtllUTqYLDZUc6MbgP9QjYRPmE1
bg9dlTvndjaec61JceIfwuTCJib8mrczO3Kp4KJDZT6aTXW2rfJ31go2c03t8iO+rKBGIGEtdC7K
6mnMqjLfaaP+0jePtdPEjzNlVJ2DK6g0mCxiLuCNlUjaacYp3IHWE5qC3ber8u+5l5jXiWggMu1K
422JgncAZowuKh5PTTZ1n8tk+lrJqb+saNdgS3NvgdSQF8PRQ/7lMfNeiBca3udG/PLavgSVzKor
XczIV63gsn7vMOmXm2EkQlH4tXvpfkeioGPBmcYv9tB9AolB91W8NiEOeXJT7gyI/5y5Clo36K9V
5JRcCgzMZpQ31xYuSBaOus1yLG8NtdrYaIxDsGTJdlSBeKKf66VqEHTSO38q9RxAmMfGK2dnX7Yt
REclyJetoGNB23+63c82jIp7K7R4xRQZzbCY0j2vlxtlG+iLexeg0WSrov/cS3VIiB8xRS0IZvFi
PsoWFtQak4fWX54S1Mgb/gUhgRDhLkndaNc0dnpZoXhVtsbecxNkHQxIGKLtPlw+mA6zdRC0h2ev
xenfDsfZDiO89VzodpZNey0bBq1ZYwJstrEJZuNCcvdGauMTfzITMcncKEfTO1HuTJ5azDpra8+Q
jeOHmwIn8BlhCneNNN5GR35NOowIK9u3ymSnDveAWKr71Ls/rCplewbnnbnN2XeNm0vE4y7vYTMi
+0Yb5jiKDawXDZE61KAEvN+M7geRqgUIqxJhMEdSQxDA4ahyduPkd58bLowBHdLWM6L+an/KZQNE
pUnfNMbktT7q63C22l1ZXaNjWxr3vC1/thZWIJ8fbQSR3fWVtfVS+3lUybivDbLwAqJgNouASYbt
3gZF87D+xoaKyP5Lpwvn0SGbEvsW2uMxj7z4sNJ4WDT52zgDeZJKPQnzEtlYSEDmv3o0uWBHGxrC
GYkTGM2fzYShrLCf8GdkD17dPIlhMC9Wgg0kNbyDCRS9bYhRPDRK3VWOgrKcfW+PmvetsatjDvDz
RN7fre3gk+s+J7zSF+5haJsTQePz1sd4eWZaO40DWTZCOOVpjHHJwXuuErLUdtNtIxCEFbZ/KAb3
a+ZGhNPAwx4bo4K9HYZPSc2m4bjxT+k8DM1CYd/YNQcvBySoo8LYkpjN+tAu506vtjZeKgB8g9l2
PnhZ8uIEFXhUPB9BfKmhNsS7zihr3ensVkho2mn4GadSXgdV3qk4OFcTHYJZcUcme3Qbd36SuTvs
pRKvUC7TWX/6S+fefKdxzhaKdk8eV/yKgILPDjmVjxXoqKi1aBd7PvBvol4bC02pgzkkpIrqYGcu
Lq8AjWDoxp9btDcM1De/JWskrWIolRiDRACDuyGD8VhgK7yJprwWthDPo+M0F4nlyiVmQSYWRk5r
mW6VlXwyFXYzK94D3hCiVUNDutIC3Rl+rPPU6psZNbXu4D19YQzToDbunvXw7uvpxzg4DPLQOCty
2NTNb6XqbwTUWhtqTsQ5q9PbOsY1sffTNDofQbUXHk+lQtAECvZ9XSUa9lx2YW+3UI9wmXAvpDLa
WJW6LJZZf/h+4lRzxDJvdmv+1RzqnAorfCMWjz2nBtRM6HaUg4Gj02z31t6SDaHtDVquYRzOrujP
idaJyJAMeV/noYYjFqgZlnEU70OvqQ9n8EkPqAuaItU+rxWHu76l/pvYX6+AcAqeswncnB68HWF/
hywiYGcFVf5Fh1qn1kAg0+lTCdrKmUgX89GzrLPSyr0OPViqGcNJhRFG+Qwh4brPrYMiSMdRQebu
k7Lj82x+G3LuTqN2qEmt2c1snxQyTsBz6VTf4sacd5bfPAxRZl0Q7e68kDcr821WOM0PDfV805LO
Jsv7U539GujwjeM52VpC3OUSdpeeVI6+L8dTAnc6MR0dDTukXqYprrGOdBERQkOy0zZ9RP1vj6Rs
XbpXaV+aQBflIoZ5IU4tG4evq6SliZa7j39itxqExTy85jbjXyKQNXfaErvauzOb2o4xYi42HWw3
hSJHI0sNPkf97VqRMgMJI8o24MNQnT8UYuQcXXy3Cu7ENNLSMKSPFpKMUucB6FxG7lk9QxB59uET
tnumEUTqzK3lV+kiWCwMRHOE3cF16KSrrHK3aQUSpsL0lxpcn5KH2ie8KHRPbZn9WMw82iLvuap0
plOUekuDt5wjn3ARsOYIhHjqO7mzpXPFKBsdzXJ8Mg0nvRZZG8GZoYYxR1KCYqoucRVtVDbHGMWD
4rhyp24RIwx2s3M/0UJV94DKg0uktJZ4OFgeAPj+qXUOBAHgBu28be2KeDcNEdQKUtL1mfGWGlpf
id+9z/oevOVxWR+BS37JXAx8M4BNG8IaINOTjj15eMfeb85jsB9UgugTflrPOlJidonmpbmWzs+2
meWT+xy9KtOwbo22qwGUv1lZjNtay5bWi7NocgKpM8O6Umd7rDuzhRBW11oLkgh4L3cylJ+dhgLT
caovMnz0QEruXjg/MpRMF8tybVKKfPpNl1YcSjsD5O2RmqCy2Vh1Vlxq23qgqGvZ1UlHIi6/7epR
jcPic1dbJXe8Dx+o+lNTpnSkNYAiptM8m1P108jKs/6hF3sE6E54kU73I+dHQy/UkxmXDwXXWquE
jTqHswHr9FcjrsvDyutnWAGITjjJiViAeTqjCYyO8wLdmQHXb9q4jC8rNepl5uNUhopv5j4NOCMh
DH+X9XJbbeV9BZKR9A6yd7fKzpPI3qZZDGfkR29jxyg11cQlLe6vQVr2UZC5tm2sUEMde+RW88NS
Q7kTWHX1bRM/BBEZZ/KrFqQSbbW6aNfUCuhZH+wpOKxCgm4yKNgJGcqEl17GRb2tv27gybvAzTtn
gt7uaRzap6SMT+tYmQh6q/oANlUVoE5Fgn8aMIQAJtNALS15p6D2kkNbYzcNAsJMKjd7jsOMyaFp
9y4JkYesTtJ7xFJ5jCPju1gKnW3TExDkFeEh9zJu9wA90Coz8FHYAr9A3saGfwr3Vpq5T1IqCgC0
znbVaq1rtCt9BBtQyV5K1JxpeM/JklQPjmj2cl6yA5ZW7vIqYyzrk+MqOpg9RB4Dz6xDfLQSAIea
uBQzgkC81pXxrxTIfKz342wZH8rRqCZEVMXNMY0XkESuc2sckv36etnEfX2b++q03mVIqo/S6tAf
QCcTYTduMhcMcc0hWEJQYaczNmGO5U73gTGo9o1wdt6IWm79dEoEQWkydx+vbj9wimRZel/fZo40
uIIKCFZxDUE0aOFB1ebI3Rk3JzIR9mPBrBh0/lmFmbd1PeOwel/bpPS25mBJSmm+Ye8SWx7e/ojk
/77+fNeztSiaI1Cl4BkA4tXJLeKI+rTcjQvvDvlrl4HTrK8pXVn1WqlbPidkUj2hQ+q9qMcnTfR8
7rnfusRuL1g0mQTYAws6KYKUcXOdpSDHmwm9eT4mr1hNNj1f+l34Yj8PALTu4lCeIoLZ3k44K4cq
JL6gC/IbJoN447s0jFuxrNgTaErCbvkpi4Duxp5hOyniY+zG9/W9Wr08o9kq1FX8GlrRxJ1EQ3Gy
9ZCtx7L1ulh9IzOCYda27kSqno5XaGEzjXMxD9HJjO0PI8K88NiNMppvAW1fXlO7D/4kELY2YLbS
bb7j808vBuUvGQzGc04c5zwIztXU+uUq6T3ZHgR/FXSfrRytOuXGfDhR8avPodhi97re/sKdll05
NC/p6FPSqAyIA61kXF+JhuviaFXcQ0HFqoZxwA+jp8YNbmtWlCULsXGj+D424mUVqoSL97ktvIWQ
bbRE6HnIYSXSznEua0DXjA3oQgTD64Si95zW84MBBQmXmHzP0v6Umcux7WbzIQ/IDNKmfVX6/QaB
W3HKIggjnZS6YlIugEnX5Q8JPA6fdfZKjFtxza35gLVObv3BeYZ6+NzFdsJ8ilpJREuzj62CFTEt
X1ahu699cam3EH1ieqwIMZ+Zo8Zk5+SEP5jYybd1XWplathcQCRKIlVLbsXDiDHj0ILW9HYzP8At
vlG7La6Dx0I/V+PZMurhYOTefF4d5rkbk8GVJ++rhHZ2rfoY90Gw9d02gkSfoi1cX72Lp8o5qCiZ
NknrAYRoiyaIRnVSkfOsvK5iGUgmvgKv2Bo1Zq0uXva9s0DgZhXNnEQw77C/qo3k6nFrfOMRSRgf
0tHEFkiWJvRhpQEFi67+x0gW5qkdzePICn9rWGHIJt/hmye32CEP2QpKAJdBR/Im469RkCigbfjr
uWIK916a7lXkhcE2ygveuYOzAxu4LjEBBZjOPxtVEm7LZbmveQzrjFmGbN0p5UXrvTUG6qnQ4TJD
CmRP7i9h9mPB7B9f13CCvEUYPlefGp3nMCzDKwWf8z4c02onjRo4L3V+sfK9y5bvUW9xlHuEBO8m
283v7HcWJvTmpY47FtXJ/jgG/Dki9IjR80HGqObzjGs2D6V/tGpe9Gc99x0TYU9wFUV1HVKkXD4v
N5wWx0AGlTsH0yPFuPAApuUTJyfckx9rFFnrqi34/YNKn/KR+yjNWdRtPARpjR6d+GX8id38FmW2
cyzZg4bBaz80mP3gFIdEv+V0A2y96bK+OqtPrcwaePv0ZxWzPC5VdsXvUj2wXv1NZOt/ApAdYip8
bGa6eMz+I32yKNohmnuT27Ds9hi2GUuSn5aF5TEn3vFSbWcdxbFe/musHuSDvvhRHPPfn5w0+ip1
8o0kULjMPhmBIU7YkE+oQ0xaPTcJGn37ayq5G00x+vuEfFSsLQU7lsrtTWfHWAu99qlYZH5zzb91
pa7xeX8in0QqEuYSWlQ2/vn3c/vCtybPnskKCr7gg0EeXaizOYVvmcXWRmAohbQmcGyoyG52zFyh
z3DvK2GXRRBxOMcvRum3+3LM3YsRMvcErYFfOcvPs9sdZqQ0zx26PtxpRNBSKngwIA/74OKPaHuW
3jsvCTmHtJSd1xki9OdnyQWl/wySP2R4M9tr6tlwpmBEO73sCBYDu5EvYI/WuZfllUuz2ifUphMj
V+xM+LvdkPsG4dr+g3IHKFo8wp7mxcxRMs49FUEM2rBk5d4wzGyLvGhTyG44NqPLZCWG5pqXzol8
GuTpFYd7RYQQqZajvJLxcCtnyD4APO4gf8if587YVnlAI7AOliNT8NJ0/puxRCcbAfApEk217eh5
3aw7eoj8yotRykXDN0dnGuYJ3363XeDDxi6+zYSBpo+42mQ0vUxYuZBRtbs6QvQq8upmJxMFEHra
cRh7atuWG/o4xGakDwTbWEwnY0k1Rxcu92RKfQRJlfeAXwlmH9b/NITeD1yC6E/1vFpkNb5J4nAs
yPJtGfTZbrGosjSymVvPPdpOXSHFKePDSMwqSXA+OiIZ7M2RgVu4MaxB0e2ryfkABlMdF9kvuOlz
d9dU8xdI5PxvMhfs/0DpBMjR4Txch8cv/OONJJ3GnlJw04+QEqBnCcSmkv1sDAz6NDcfrHZGjsSX
QhkrmT1aALr+bS0o/E5DpxVqso0ZdIQyDdYtm8djYS74M1sz3vRZ9KtgVdgRMNL8TR6rY2ly46+v
G+3dJEfpWHg43rV7+t9wfe7/km2fwKc1DioJBn8fLyMzdbQ8dNgZii5sXqXLdDMY7IFcIPOWbfqg
KvRHZErx7JNVw4NmXNu2F9tiFr8MVZBg5GFzC2HaMNHgjykIoyE+PkD93rzEWRackuC88gNhRyT3
EKY++llicRx3poK241VSl7SGhWxSMpzMGuvHh3LWL74Ziu2W7QFhm28+9jrjCNmJHrtwFRbZzF1r
nJYmrW6u+8026qdQyC/2lC8A5OI9s8NvYYfwZQ2oHHpOgoJhaMezfsxr6kjqjtgvukvSf/oMqvhW
rFfsW3edR9VEWLlKPihFf/xqLCopoA478SSY8PEJEcPiLn4BRP6posZ6XroJ3bH/Gwk2CO7yHbtX
CV5GOHX+OWsm1p7zartYQRFBnl6Vo1rUKPShr6MEeeKzH82n1TCd6Qwiym0K3uS915YBPsyLHTEF
6TQw0FKcTTpjR5V4EBBZfawIc5NfQPlQ+2vqLevRLk7oc3Ucjkgt5KNZKzdT7zCN6PjWFYKstQZB
J9J1EcdPmU1gB3VZb1Rv/HImJ7hWThLsRPK7EsHXTMTnkdYUXtJiflCsDRa2vQ9wPbcJmF1Qf7le
+znJSQdd52pPCxSCBqgqz8FQtZ93Qi22cev0ZXWjZ7aObKjMrTUFwQafNCEDE/gsFCiryRqXVr4D
TqWXIgx3YOvpHvYigZd2lmuv8AIATtHL7j8PxN+f1gW2cw62XeGH0r+8rOPygFaxTcb5KeECNIls
jU24C23uyGWGgaTQPJH9Lcym9khOAtdtlVzWX90EDYhTO74l9aXs+R3I2N0svemfoxKVAjpnhcb1
CAUFsJLEkjIDl1UmTS32AxL/vfFG+gZJeMF0RpvGzatteXWLWQD69tmBVCEGongRCnhrba/AEu1s
fYcmL7y6e+x+VpBHB16g+9pYkYH1MH4oIghbMjM57j8KADJttA8s1MMfryEmf9GjlVF1yHSFHSPP
ULWaw7xrIiImVn9K2zsJ+WXxV6FI00b1hqbEDPBbxC2+lNZKHho1UPgQveFV/1eQfawDpObeM7au
wNK0Tv++m1wXrqiDUY7oAAEDiCz4WFTXh2CFOE2ypHZ1QU/RynWZANyVm2p5kf4NY1AbT9BsoBEz
l/bC7RT3D3HPURr7NCflRvQ0ixTPcDCNp86RL41Cm6fK+N0UrIZdgei58+O76FE3wOXgAh2ra1l1
P4x5QfYTBthesgVAP8T8uB1BhZ5UAt7nNKbxFozdr6Sd82uHknmdBSITT9dAsshDIrqvabSkH1N7
nfpnc7bsF4qQ3sknTAidaaKdr5VGrYPfy+t5epOiRWgygnUKE1tLh7JFSb86JlnV74KG/GM59ndR
Judqbr1XkkgPdabBx9pF9QZ7+HcZIGsowV+Pf7rOncj1PMf16O39oxpM1fZEJi/Pa4+VH68V8G2+
uNaDpdu9RgzK7BVRd5Ca5agz9S1BdPzmA7SRTTVdpoalSqQAVx63vsAM8WaRMGh0BNIpKS32m8y8
5o77MzDmPft7denQ9fGWIlIr3RMpQDicc5aHyE0pekLavQsndKwGXRonwx/Qz5Teu2F8E2nq7QAT
AvJWk+xQArMc60CgxJQPIxXrj73NuJKr4NJXbC20QVGDnBNHoBGvPHFd/PBBu63F4O4zCQujkZH1
J12tPhNj3l7qQb5ME5KxRD/3jvNeT0bx4V/As3QpDNDPjh41ncFXHKes+uwq1rQVIwgkSnqj4Mt1
jK2V+t9W6z6ygnIXu2QDeS+wzWq/mjXrwov3LVbLoBLLcT1PJm31XkH8wc63pR09dqzC2yzVdTYz
LEEXbNdckoYoPaTY3dZZ8na3wizTEsQsnsVOEoYSq/TB9sAy1/PdKTt59eJIbexqeI+yerwG8c/B
em9yLo/UG6nHBU3Hj0weCOmgj6Ue6lytcVu1IhXharUN7NKD1LWd+jyLsdlabY1U3xAH+kzWAXLN
gyNlfaBrM3le6ceVQTXqcdrbRn4mOetHjVNqWzYCkWFhwnTFxd1bQPUH2PIPAc4y5N3W7lZLXY9q
DX5SeFhJkeSUuRyOwm1597ReZ4XoxIRbLByms81R/xD7FHlVSVwcW7M6qMR7gv8FekwBfgH2EZek
E40i2tNFmgxQrOPcGtOZNoF2wHXz+GtuU7QcwvowQCl79reOarU6L+GLSYEj4rz5xbQDExEjpJmc
oSKS46Cm2TnFdiC2sikJaq39/LYqVP5flWn9pX/rnv4E+6n+2f9/ULllaWXY/7lzC7u9SLu067//
pahr/VUftVuh+Q8sHL4ZmjgTbd/zGd0/erf86B+2jx3fc3R+v+fqOl3N79C75Tr8FIHGAdXiVHUh
wPnv3i0n+odFY5BP/Sx5SSiF/P+b3i0L7Pov07dh80e4oQOMwX//t6l7qIYZNQ2rWBmAH5lLbl2L
hbz9jeXPhNy6US3f5jhgOrRE/caF0W6jvkCuWc/OY6jC/juk/PTmLiil99KZ6OhokMtk1ihvDZ7P
aDM0s3uJJ4c0iCrC21QFlfVPK4zTlyLwMDrbE5li6APT/kgihv8rDgYqXDoJmwd7OGKlXnxrQW08
4NuNJ+H7m2RS6laxBGOtFkMVUNYn07cQBNf1okZue8NL36PELI6qQyZTSdJpFswAOB/s/lcM63Ye
EymfXSOCqmolostcuOF7SUnHnoJKwGHTqphfgyZf9hbwxGmQwfJJqFadJJ32j4ODL3lrs6p8qfoM
ogCnUrKj9Wupt6gb0uJoqNG/+4lXf/Ozsc8J0Cb76lBUHYtyTaQNY6nkeN35JDp9qULD+9EOSMI3
RTOgdrdLcG0c8kpteqwx0YMLE3ddMI99NfqIU3EoM0efTKIADYdx+ZY2sv5VKTN88tNmXrYDBT8/
UUvXB66/8lwDRNbwg4P8LqGoSxxiy2y8TmKZSz5brB9AM5YKQAlG67ufMatzsnL/t1bJLdW5/fC6
uO7yktW9/cozSRxxMsvm6GY81/uRh0JuW0wnD3CuhJMgmWgbyhqomjrVHloRG6Ph2Xe87L94O5Ol
yLU0W79KWY5TZZK2tCWZVdbAewcHRA8xkUFAqO97Pf39PE5WJeGJ4/cyuJNzLAhCclezm/9f61tn
uqeVP8NG610rtvsMDWHkXTUyry+KtlJhbDnCeu2dgJap0tEbnxkTSZSLIDf2blJCjeu5Usfdg+Wn
IHhsxahfjEwxu4VuBOUmYaseLhNbQKgMEjX+2SuVyeUgDQRYU4D+GEkMLW/crIOPAEfGyQZ2Q1jN
wi6NgSYaTn2HNwMgTWo2UL61vpjWbFuMt4FQsrOwq4bzItMc3FCquULHXPhzpQxTxFl6mYBpyCsi
u2KaBHQU4TuEzMvmtCFYILqziHO9U4DAbuzaMnDBTV06XHTSG/eP61DMLCSSJgiwvaJHNKMfLdMC
tDZwswroisyIuZiVTTkhwmUOzYGwWmq1yNU+UM8qEhf2sRoepSo/jfiobLOdWQ5wESx3XgbnipM1
2g2dLwcIutlzg0q9MW+6oYX2S3e1QgTQknaROsJFORZd6aTAjOi12LdTsi3GEEJWo5lszAsEUfhh
7z1ERhTTVU89Y+fd3fjE6SyyMUbrRZhjS7wuQwih80F4riW5/aMAhPRM4qePu4+siGpOVIJ3M6Rq
fcMrSGoI/VHsRPALXimEAVCxfFPKNXsOtlKe1rQdWWaT+VzxeIEzRwR2qWvoSby+V+oZSRnMzNGo
JRusINkymxT/51Srwx7ZnD1FEG9WapDU21xp6nzeMxXfxlYvMNsOYjrz0yE8b8KkfgSehPFNmfBk
+33PmqfXI/EchGF11uuQEVdTlXZ3lZoB946NuPJZsBsE1/gJvf+Ktfl9ozu5gqu1Aw0r1an3CAak
bsjU3NvhNvSihOSjJg53eEjaPXpBD6s9TjciWdXXHGU++L4yLdIwjG/wJaq0oKR46JwOiINj9s+Q
aas3mSJrmWddhOiJ26puklyX24oKPRwrPFKdpEQ95fjY96fi3Pia0q5zXoZcte7J3lX1lVQjv10w
qBB5bWpJ9aDFavESVm30FA15ml2OaR2c61MUIu2Pnct+bMI7I3T2DEjCdllXVSNjbsb+vN30njdB
wG/3LV4R8faUVJYU3qSiv2pLq3hLMhsvZZq1L5FlBeTkRopyZjHaLiRKdQTjRAaua9RTrkZllOwu
R06z2hIB0oLEefDhKdCfbbTzsqUlOldAwHtLrdLFI9wuFaodRl1zTlZAsR0i6f8aK4WKnmd6++Gg
j7Vd7avGEtbb6Pa1k2A1iJziHKWRfRn2pXatqL3arrJ6zNZyLIjsdRRNvkwyxg5dZ5MEKxPbhrFt
GFo9PNNDYK20kGkNFVvTrvSsFeOceiMwj1YnjgYpqKaydfXC+JqNSn7BArdNF4Xe9C+aVvrqAt/c
uBIJIXoaD+mzshejOXZqNbOmidX1kDohPgF8vL+KtnMsKllaqm7JsqbohMBDvDsy1+NV4OPbxjXn
K2wE/Lq7EW0n/Ds4xFTda4tHmWIAsrY5H5kKQM80vBqmHoKeWQcOC1/6V9dDWRX7mLSBuc/0scVQ
vi4kWTAhcMZpcopx1SKxobuWCj1cSFxn9sIQQ80y304VhxDGBoOhI8V4ScmQ3ESzYofqtarfrpBP
8JiiLw2DtaHnI5SiwbGWgCUYsI0k5GtGUUtoDoqM6kKNrD4kElO16MNZVZyTyRjDiOuziqemKdvy
GnHGPkOqCxHOxSg95R4VBsgsQs4oF0R5yH7WUHRbDUaGIQ2ReUtnBDT5y0Qor4WNEFmqreLWYdTv
e2o6na54C2BNqauSVVHOHJSda0tgsdA8jZo7HRyzeuaJ8h+L0XbShyLIqteCdoDPp/aHNy/P+02B
2bSfm62Oj0Y12nypMpedw4A1VlqR+9VFXdcOECE4MFOcopwnEg/cvNkn+DVRlppQFslOtnMi66KI
Vf6k1tdlVRrLgiSxZRtoKQmnSsF2vU67KzbMwNco7N9bcefveg9JX1WUWbkk8Xf/CZAJeVGgnYso
iuYop+2ZXgl9Z9lNe6GXTX9h5B0JwxwSX7/VZws7F49JJwHKaYLXJvRATkJ8uuonohYqE7TzoGnP
mQfpEUFsjM/TEfdaO5RX4wg8HpQnsyxdQBYPU3CG6ILLE6EYOe81RiDo0alYObSBKUqHmk9cssIm
EbP/QDyI35nkOWtTlz95ttU9s4UtxnXY9hXVIT8bz7WJABt2PvFAeZUFafLUIh5AMobccKk7WvBe
9l18nzW1PjPbJNpqwKXp2JX1ZZOgDJ0zRAs8CdJS9txAZUpXapXq71Bo85ee+h3BDEpWRguW5kq2
GpGObbvYd34Vju3tikY4l2VreUvgBv1LgYht3IxqO73nsanvPNC6BravQixKii0EWI+yHK9ljGl5
ZmXCv66TYYrmWUusbR9a+OAGQKx0jqIIxFPD68eMjVEaqBVBIKSWe3VFfXgKOJYcpUHCiYX8/1k3
pQiva1UyEecyUlxwMAHyATrhIPsKbR+bmLbJM0ByhPDQaUrrviNv+LZCHcSSKm/9cj5O9NMQ9let
t9YxxJ5l7AaAE6XEGygjEzsu84wyQ1iO7VuZkiaJCKKPL2PZkeGUDLTC8SOkP+MBuqqjV5pJGFYT
RWzoe4h0Ri+rXS8irlUkM2iCoJrmfdxZ1cxXwWnu4WjlrUUzh0r+hFt9Kdp4uOrMWt4bZlFZpO3I
gcRzR1FAwqJPtOetkozeLOuJJQBebI3nI3Erl006mOuKLX2GbtbGcSIaXV/CWaMEGu5tl2aZy5cm
URiWyTXz3DRIZH5RFplzm/dTsfT59j81Sy1/lIo+XdJWL36YmZWIrQjRns180eFmUnDxTEtmVvs8
lYN8ZTrUMNZTv3uOUqzpPLXE/orItEnsMB313jLpwTPwTNZNj7IXbZ6vB3dagjKXWxWXT6rF/d3E
UUlTgYwvNMPsSCx5FuLOQUQIJYChcagnMgQk+YNpoWK4FOTAM0R0GhwNqDGFIJjej8olOMX8hg2Q
ATgjKtlsIFKG8Qsh5yWQgb8JcNu/hHbud+xp8viHxRzO4G6GsbWxzXT6pedJc2W0cfJT1TDKQnQL
BzBFgNDzNRT4OKAEEiG/MyePTJLU1hoeG0V793Mt3wHChxWGHG6HS6BB8VlV0dYLRkDJoAmsh8iz
m7ua8XkL8aJ4w+MkQCTbvezPDXALew1pHGJbT2gmYJdm5gCfb+FV3wW1X51ZBCu9DYMqF0qdqgtP
wgMbO+HdEwqFZDw163TtF/tnm1oWgWvYe6yrcXI6sgW7Qv1F5Y3UH0/RTTdlAAJ7lelsJOlig4Cz
q5XeNQZJKfF0UeVKRsUHxMHTvs/xYxSpuAiNqAawRU2tsjs9pB3PkDAbk9SbWLRXGQEErJwpqMG7
Eh5N+xbbDKJtG/exRpYORIG9tjIwpjcvTYKBFr+hbjxYj+juAWebZomJgnTzXdw1oOFtcaZjqLd1
HKADK0Wt6W/NfiSzJmus5wmWUT2FyWqiTA2MBgpnFt1rmm3de02nPetkcKBiRG8rJygfMzYR46KJ
KT4KScXUHJN2a8dttiXAl+zMrtceZBAFV5pNN6E36ug2Kke5zrNeUor1m2AG58N61tsKuy5632gJ
Md0i14IphMgkLIKLyM+F65gjy0J1quUFNMXwnctZv0h9b6gcs6R/7pN+epJDXjz0mkOlfarBIy48
TPxMjyUvkMIqPddH6zKbIodpSmufCyq6b4M6tTTHWskWsHNs3LAq72iMyrOUl+Pox5uA12sTGLJ0
jdFudqWFmKMDPIKgTTJp+t7eeVqCAMhaPAWBVQ9PmZW3C/qZcskiReLXQKe+bsJ8WBi2J9+mujIB
exnttRLYaNkgt0Y/WYCmr0Xti0cUGy+dxVSsdT4tq6QwaU2y70JZnzn0aUhmQTEtAwb6Qgv5Na8T
P+tQR17alSo7fHTOSU0zgrBG9ud4pS4i2QMb68nkWJEfpa4nB3boSO4NpdE4TuYGE+WW3avDwKgF
94mZdk8UWth4m128wYSPSq0AaTEtFKBn6F7sNjrraRbP/RAaEp0MuM8lelYHUXagLLCRFS9s8Wo0
M4NRXMWh7b8ZgdfPChMAEaJ2jMjs+um41EKsgYWTxtymvnplh2Y8TzLf2XQBfhqAiUzgRhQTRxRo
OLvnXbnP9LAFy7G4CHBlxRkM4MRPuh90KKxoldZJ8svrCu3GsyfSJv14eKRjgj3aiLI9gxZW5LhX
Xxhxmd6aiq8v4h51sc9M+qyHU3o51eCOIPugUgzBDc3aOKs2wurEqkNQdL7fntezfEqyM1OE9XpE
4TfPhZ+8+Yw0Kz1p8nWHaLFbOM2AcriME9cSvndbZbr/3OeGuWiFMm5BNQ3xfKBluU5GYS4EpSmk
S3qIn6tjziFgOwt/ELFEtAJCN3W/Wc8ooIXx1ICqIMNqVrNBfJoMXqMu9IMnowB/zK46M26AuQ7L
QreUO0MAFY6RpiJqs1MQxH6Y0qtHPHHpYPh6ZXyarnD3W/D7wI3tdJ06TTNZ6MKKCCO2KLtNjtYa
I7NZDfPQn1jpkE4zD9UI4wUBoT9ihBC71izVh2iodWiVangtJ6unTNSb877TzZ1thPn1mNCYEwZX
Aey7flmGgFax0eUSJtIklk7dlRfSI5wJlVtCdqfss+yysBWW6xaiHLPDWzwRqnSmYj5YaRQfd8ir
wVKmKpKPUGtdI3LktZdkLCV8iXs09SG2Z/CMYd0SSbBOnAwFkA/AwoX93r3LIgwuwq4zNrSozevE
GusICFBNanGuhnjb2U2z+Y6KjFV9Ok03pccySJ9G/VLRi/CnPiiCbsYYey/xQBvjQjQmBR7AAtoS
CldD9dPRwRcgRTZJFJ9P7OLuFNyjNCtxW9HlE08oGvLLtNFKa1ZJKlYU9BACgLmeUfsxZ2bSKrtI
GPkPRy+6nVKlNDssilHqvElV6zqjwbcIWQ7OYxnQBmn8ehVlSrF0Cpwa/p67V/gRNmatq58LDURP
FcXRdjQoDkjZB3fUlsdFrLZ4ePSCFS3FIAgJjkP2mjLGS1u0aBKjJngKGqUGgpLla8LLbWsWdFP2
wlLMfB7BCJAV47OVN3W7ftSbRr5aXadQnOkVPGxxgc5g0U9pbrOXUoYBJorqn9V+GMWrPK6DF3PQ
sVIkVDd2RAiiZ4sdmLAIDaYtEVyx2xbSWpcyrVGyqhkWJK169h0zetCbuLwPgWO/qXGn46D0vOis
KMx+XjXhdEblWG418szXU7LnrA9V8EMnf+VCl6X3hKwPteJQlMamEB6S6yT32OSQUEjgNzSNWcgm
Y06oisRhUXi3ipYyc3l6zo2hsjip8yKcnBW9umE1+UqwKxvCbEhVwyQ2TCoMiKIP3v3Ysi81UQUI
YJOOpVGUOcGaZmGDNcfX9Fnql2LjW7l6wbKi29XMUT8KkWo/9dbAs8RWpltiXM2GuWJ5MIFNm45S
UenyYb/cdIs2sBHqQQqJcVKcpZ1GXcaxqych4/gizBXnJh31ckuDtuAIZuuaSAQvFXvQNiRIkbOj
aVAtWILh/xNnrNvjh7KU/SanUU3KLnzYmZqgk/JqyJaWlSH8Um2MEr4dVAsq+c1NU0FV61QzvJxE
GNOA3HPtktE6ryNvfEpkUv2ECtISz0SKWSUnjK8ZGLQktrtqlpHPe2G1zP5ppw47Lm5zroBDgu/U
OfrrZGMnkFMWr4khNC9K3jDyucRUX4Jtim4GBowbdFaC/SwG+Mty7JUtiLD6NYvqdp6QXfMinTDc
QYHqEVf23gXJDfZ7Astso+AVmas50nNRdyyZGFBJC1O7tylsiWnPrfhZj8ryzKI9exdhZLy2U3Q1
3hgOizAKqE0Xtj+eB6SxP8A5Rx+c9dYYzIUT0FkNK+oOoPq1/jlNKTAgS2dIRRPBYAeCfdlVXfo0
WIr9XiC/vWuzrr0Zxj67bb0qPXcmk/kNdxa2M5kQeZXnKejj0usYl0hTbqIpX3l2ZdzKaByA5cYO
WnvTKrszUloy2EZocdeW4oDsSsvwSg8RDVGyGaZf1pSNS4JZNWfOAKbcaDEVSu6f1XD3y/S8ATp7
xS6yXg92qOzYRXObcPJY51j4m5VhknExz4exO09YC+W0C6Ns5U+Neaf5RPMAllGeBj/XKYDYYbiS
lixQGkpzG3VpeQ6z3fpl0LPf4ar1hxVa5SlaoCYVG0yE9RMViey6pgYJnNoI3LxNnNfSH9V55UuI
tkOZNeomKlQJFmiIsk1NYBLJSO1Q/eiAgW3zFIF+UNfBg6mSt9dlXkQOnIMQeSipVuDYQAxBpQId
Ues1Z4UX6meR0Fm1Zqb5lmWV7cZZ6o+zTBXqDacbfrIgy9ejrcbr3CmSB0WOxjataED9naYvGzNz
wPVDeRVJuyx0jj5RfUR4c47oVCOixwRGx+rtxRJEVekowO4cUfvk1pnafeipsEpCW7dX6sCEqSqq
ihYCedYQJM8RlpD7HA9rvDMDMp4Wnm7IpygnWXNnRmF/aaa6fZFMZe7+HUTQCEeh9DfZ4BQ/Rnyw
58ykiDspLbH1lS1eMN8467RE+UGIUnUOOTTFz1hMbO0GO/+RlQNCY98oxyUtFXDsUIEI8onEjY5f
EJl4S3ww/MwgexQKQW1IxEqix4w0zQHeeYxlwunRNZfjEIxPiIN5p0en3cBVc352fdrc075CxzDA
LXkLG+8BMRFeqXKqyiXLtfAXkA51WgxGap+zzTAfE8PJ154eybnFbLQt9AHLAbCfdPZ3dr513Qo7
3NRj3i/UJGyvaTbi1GwoBGFiVeNXDIz1TY3GiRcpIiOPgMHKjZ2OJmGvAtvoYfGEZIsWofOXaPL/
V0t7f56feTGyMwua+r9/97L993zx0rz88Ydl1oTNeN2+V+PNe90mzX//F//yn7/5f/uX//H++yh3
Y/H+j7/9zFvqNRzNhxv5t3/+1fbtH3/TBNqZ483qy7x6i/Pq/eXf/s1frWq61v8pHcsiUUiaKHJU
hJp/tapRQdN1pr3hWCp0CnrTH1vVKj/THeD90ESkTh+5xjVKF1tY/8m4gZPAoPGtWvz3/6VVvc8u
+ZdM6H/61Ag//uxT7+tyRe8P/o0yRv2mGWxj3XtdffnhSrh/Hec/sjZ185D63z/+9qcG9V9H30Mw
PnTBLcmrXXulcp3ve2DC3oG6XqcN6T4jfpKvz7HvqH/2DQ5AGrXW2qrOSvcmVot7S2K21dUBBFQW
vn59gmOX6EBBJZqiKVO9867rHCCi9EIIyH7enRDqHjv6gbaYeRoqmMfHt/UQtRoa6tBj0/z1Rz9y
bcRB2B4YAIOieeLfGAo27rZX8hembyZeG0XL16f4Mxznf2+x2AsgPtzinjMoQFL9m64O2nVs9kxQ
urEZQ9NZpUF3TY3rxJc5dqb9zz+cyS6cePAp3V3HzEUBRq1YSxaBrb06OvQ2yJMntHNHHlqx//mH
89Q0aKcxDJ1rq6PaW0idDZBRzdt0TOZ2oH7vsRX7W/bhLE0+kCYpDfvat4rpgm9m3g5m2FxJs9Yf
vr41x77IwbtNr14MyAfs66htL9WCcIEk2fYyuE2oj524WEce399mjw9fg/S/LMtMaV2rvvyhJF0y
zyvz8evPr+2HiU9e7UMkDa6dorXqtsPMoS2xayyBwwEk3OrNg03kumEgiokIVFKWFi0xad0Y6AS+
Pvd+gP303AdvPTvY2phk3V1DiiYSqNkqaAejC0n0jSleBzueDfvQE33b2U9WH88yuPYJK2VP3aVO
vPjn/0pUB/xOCmLGo/419LjD81/Cc05c/gPE0b9ev4PhQ7UrqN9B110LJdgK8VqGP4yhm3liOKfv
rPUjchic/pUNF0GQXEjdx+i2PcFLJ67T/kSf3CP9YIhJnDRSKlzJ12oK77hHGs31otCy1iSXZprz
7XsbFvS156804g/TqlhGVTXHqDmzcKV7yG35VQpyQV+fuHmWfuRDHQxKKf7GEDdDeB10/VtgZhf9
oD7ZsFhigRq4weTaVzll6tFZ9T45wKLVZl0/dK7HjtrSTeCTEDrU2r5qo+lnIeWVTqp764RPQ+3T
DlR+0IZbjdpw1lPwIfL93NYUtnDsnoag3qpeezs40TtNyAUmwppeADUq22ZsbJWROGxvU9nRWTBN
l7IZblkYsO3w1m1rEVJN+2akR4BI4rLu0ERSxwdCdcYAfk6ewIVs80eAj2uhlxunq9ZBmFyH0mln
pWKvIB8vMn2vXB/iZbXvZDcYEEBNnZkdQwt12JnWeBuhZTcJCqaBNSGMmvxhLOWJYU079jwcjNJa
z2bepCbhRpO8Jqs9ntdwr2Hbobht/JziX6KnFwyv2Xwcuw6wrmedeBmOjEX6fhz8MBbhnjEtjASe
O4JXr1ADZGW6/voxPzIa/B4lPhwaQBXV4VQvXNJLnlppPgIu3+pF8fz14Y+M1PrBSG0gw7UlbCoX
GBIhDWaxHSlA6mRp0SM4gfo69hX2g+yHr9DRJ4kKyyxdjdoFYgRLEdcVWdRXUSmd9MQtOHaS/Qv5
4SQiEyNG67F2xya5rJTifFQVIi6Cb96Gg0HZqmrNqUurdJUSkNSU5DfIB/w5LN7t1zfi2Oc/GE4V
c7CViHQxl2ZIP1fMWJlpNWqRuCFv5Fun0A4GzIGg0YI8iMptlNGdFGWYiYq+CvKpE/fgyGvwO0H4
wz1oHWlmHZJKl0ImuKdMjVY0+U/dgmNHP3i/B3uIUK4ntWtM4S0gDIqo/vvXV2Z/iE+mEu3g/U2d
YAzVoK1cJ/J+wVevqDNNrhd4bheYb72tntiVHPsK+5v/4QJZNiRr2u2lm+wTR3nvPBS03ePXX+LY
wfc//3DwCI1DbjhN6VIQ/9mgNZ6N+XRimND2z/lnV+jgHU6QhCH+Chu3ISevg+1vraKm23rdRYah
VdHh5cUkSSGrmnlN/Pq9b/Rv7/RYlzGh0a7ueCvYgBSEvXpcfO/gB2+0LxDHxpXNdEH437aN8H/0
nSFPvAr7d+qz63XwOqcoT80efbnrtGizTOqF2Nhuyzg6z1T5qCr6DLPveJlmtXn1re+jHrzdtZTj
pMZcLFall5NW3/YGQaZfH/vILKEerGqc3PJp1TWVi2fvrc1aHLzWW9Vqy9w4lXb624T9yRVTD17v
RqdVGRYYKj2zip5iWyl/ZuqYbvK2BgjP80d3stQvoVqibCpHVJKxqd2onpKAeB/hM4y+RzaQVj7K
NJuoV0VEHkX4j+PeFyttSvRrBBbyxNNz7IocjBhNnFrDoKiN2xMwBOLu3BPTFZTgi5aX4+uLvr+4
n12Qg8HCa1OvcjCUuzrLvg0kd1K2MmUD2OxBNRDNeuXwIsOwOfv6dPth4rPT7X/+YfhAgZI6mVI2
7pCoM40SHgs24m6/d/CD4cPSDS+rEEzgRY9SMsIIO63tKTxx9P0V+eyj639+dE3QIMdM0LimHYSL
3MwjrhnNObbt4ep7X+BgtGgjszZsGVcuKhdoOR5dP9vWkxO3+tgXOBgtvFIUDZE3tWs1I1GJIntK
PbQ0iaX/Zff5q/Do/nUtTpfDCDT/8wrZgzKiO66YeOh8nNG5cF4pDqsb2w7ii9qoi5uvL9PnX0Q4
BwNFbiVtLGRVueUk7pIBnE3VuBOZd987/MEYkSuUQ6q0aVwQPtemEqwzB/2XWndvJ47/+Wv9b/H0
vTeI1rPDyo3yod1qSGZmkcjICS00sQFxLp47n/gdq/zNpPKzZaPH6MU6EC6aIA1UaaZ2bpoSPRyI
nXOUO0SP2A5mrk4muzS0vVXvwBDCwKDMFc+DfyFQNeZKOa772sSvXKjOOgnMu7LzCM+YenR7KVEy
UVshoYEJxB4SR7Mz9GIVW2a1IuJS3YWFx3wcGCifCtXcoROiz93h22tiLybuZbSWVQAswMkj51KU
8XWZqxHAg9xfeXE/nnVN095XQom2kWEDXYobf1l0Gv6XwtIgv5VAjr6+wscu8MGTDv8rGcchL128
drssVSuCedJXdJPL/b7m63N8vpoT9sHDLgMAeR0MLbei67d1Utug2yLG94KdFC15QnX90hAnXt0j
X8g+eOIdI/GbKhnhABjikhDWJ8oxl3sqEFniJ67ZkZfKPnjqyV6tGx1NlmsUnnPWtLS5HOSN51XD
Gu/rS3bkFM7+5x8G/64i0M9HeuqmtlOvGwoGyI5KH5hf/d1THMwvepsksbTVwg21+jIwbCYZO7kb
bPP+669w5EY4B1NM02i1XfcGN4K5fh44VT+38Kpj0/SCtRysafP1eY5dKv3PSzUg8C5US6vduiiv
HM+4rIfoYpSnYDzHDn8w0QxhzLoQeINrkm7xIxiU2I2ssFz6SZh985HdX8EPN7sVemypYyNdPVSd
HcD1F2vqGGcsLGDKZPTfm3Psg2eqVVprrEZduizbtmMW3uRevRyM8R6G1zdPcfBMTZYkYbTgFKml
rIepummj6kJJvIsMJMi3brd98FjFY9/6ks6ZGyUYiAl5RlV44qXbf8p/X7YI++BJwiunjKYRSxd2
GO3q6N0Xjvu9T33wFOnDIMsKLbnrWaQ6AV1cj3uQOizN+MSHPzbIHgzklaNM5Mw6pqtAjZpluUKk
lXqXNvlKceLNqAUnlqWfr4KFdTCY49ToQJ2l0rV8ZZn79hJx4bsXaGdOZlL7Bgc/Ot73XgzrYCyv
BkREbV1wr+OiuZgca5z7ThVu8iS0F20tou89U9bBgK4Km5mpEyar1NYEqTK8emql7fpRr9bfuv+H
uQOKg8zPNDTT7QscO0p9kWX2StGd968Pf+TJtQ5ebZ8oRr2oRtOtR4QHfkxqOL758sRtODIEWvuz
fhifJowTuFhb00X5TwKNucvL5tbO1RPX5kihGHD1n8ePoQWWIpSUqdCZYeVc+Qa6656UJZx3tb0u
4fFQyS78U7ufgwiL/+mViN/dgg/fSJqWHeAhkO4Q7TJ57+fFQrWR2w7IOO8oMy3q4iJDHG97l0P6
rovXRDySEnIu5JYlzGz/p/KM7JvV5J0YOY9st1Ht/XkRjGAg3TdKLddGHCwHoub7X5NzZwBRaKoc
+iShWlujvbLKaBt3l2hz5rmHy8yo4ezTgsI/Xu57J6XMTowov6ttn4yH1sGQ0iP7m6RMctdG74I+
UiFpz0cMFKTbDMURSnEsg8/7IPHSe6b6sBbElpcVkanpmQGq+Otnez+wfPIp9u79j09fZjQI+b0s
d2V3PQGv0sRE7CTttb3hJfIXevtkFunq65P9bih+draDISfAr9GryIPdBsoYHAxaZeaQEUhYV8ZT
MYlhppfmuB3C4jXwurvesbH4BsV41VQ+NuES9irOj196Ut+kPmrBAgzMDFObN5cqYNMyne7I14tn
ZpFhqYvYcg8xAQtlF7xJbMezSgEKohKHPEtC4iZtD5XuQEzmrAim4sQVPTJayIPhbkDHYKKry1xF
DX7pe5mmY+No/voKHln27RUsH28XwlZZqpqWuvoY+OjLBUtYMu3JpwSs6Pfb753lYMAb9CJQ2aEn
rjDLS6dtie3cyP6BENgTD8Kxa3Q45lk1phelS10cy9veQHjsFafK8gc0uf8dfuTBgBc2wUQ4EJ++
1Q1o8wR43EqEX1tLieHWJMAIgRsWxbxTbGILx4lrCDdhFwFzODMGJVwHRQvKiJn+eqJYcD7WlU5S
HqSkJEyn8y5qStzSLfwYqmFyEfRiOLHYPnZZDpZIsBC8BnFm4nq/0/oAF8anKnjHDn0wAIbTlImk
8mPX77WNkTV3ZpM8ff207F/ez17qg4HMstGi9EkTuwkoLNH7cw0zlDBxAZXGroOCMcTP3zqTeTBY
qf2Axa2l3jW1JFHl2Epgra4GW16EsDW9pHgKlPrEvHnkgpkHQ5VIkgwQTx+6eY2jS/NJuQ1L5VTB
/Lf85JOLZh6MEgLgQzFpQ8haftWZpDsOyqw3r7N2K5tVSnC5Yg1nPvlylrb2hmIba0TLJeaiAZUr
5INNeotJUwiDxMzr8YVot4oazqcA5Dxu6+LRalas5Wex0G+9DtCAF617/gwU7K9TAJb73nhnHgxJ
PdX9SDOSxEWI/hrnYl6rBJB/fcOP3YSDgSjiEulemMeuTPXzvh4w7jYnhqBj6yJzf84Pq5TQwbqh
xFnMCOqm6pWhwUb03JIk5HJyI5gNnrwq2hMj6rEvcjAmEVMWBfGU4tDB44nOKVwDMz7RCjmygDQP
Rg0s1XEwmjIlC2YLZD0ut+Upidaxj30waqADR1MOSMeNcHItHa7+BsaJdeIWHDv6wcBBsS4jKKSN
XZGXF5kWEnnj//zWg2McjBRZXqZxWhmpGwdJsRB65ywlbLrl10c/MuIZB2NDYOaQbDudEc8mIlmr
K5y1/kMrhgsrErtYxj8L3JZfn+vIRTIOBgoylKUiyzZyrSC/CzsHs1hAEfZ7Bz94d72pt0U/DZk7
VP247IIXG2fv9+6ucfDuxoaKuk8jfROeEClNPZNC6nj65utPfuShP9TTTlSlcF6FRGOUxmMaZa9Q
UpcB4c8nrgwTyOfTmnHwynp+QUY1eeSuCkS3JKuYwcCUD72+NUt7q+K7DdNtTdSq1S+GPba8eZRc
RH3U5yNptKOhLgi4ugYrP9fkTrRiXe0tyfWbiO84CEr6mUjMnc6BZIMvRLabBv+jkY7brn8cFXYe
wpzHJLXE1kKylBWxClKjmlUTYMU72BVg37d5u+1Ii2Fory02cdS5+ckELlfp1S1zSykCthM/Omme
e5axK1PjrGou+B09Nmb/h7PzWI4bSRvtEyEi4YEtTDmyqlj05AZBiS14l/B4+v9gVnMVo1bE3UxP
qNUSC5XI/PIz59gwWccGuix0CM8wrlzS7zk4nGj4kaqPtrVJQHZMaHtObfltxvj0wF/YYnEz9vwI
rd0/mXFLH+pRlsudKb+QltIdaJc2HQWNt6C5gmzi8Uei1gyUiB697MzvcUCY8COY6kwHm709R8bp
vdR9E1LfN1kTNF3nt/g/oksW/WOZbWirr5x6o2hOUWEEQyooyTNGL9sTFXqctVuFfjsLGcL3yrG4
1upwR4LjLWKAcMjPufqo4i7RAOcN6AHUbaBWs974GWJINU7S0cUPVUJ9l5QnrMr8qFWmkoxpD4iO
q0USrrEKX4JhrvtuML2KmyBYEj8WajivGm1/w2F7hCpGWe6Jg9gNKENXc/Pr7FL9c/uQYloohoMJ
VRm9Gf22ROg4vDu5dSZ9wcixCPjA//5u/GnL+O1ASCbK10gnsgfgYSnfrfkZkxn+9z972xn+R9xi
/HYi5GUSu3PFBWQ03FfS55Cr3UIP6gUIbl5Z4i9/zZ922N+OBqeGg0/zdEb63NrrXeU1OMlXsfpt
B7x/gNERqX/ZSf7wtH7v3W5zWCpA6IkxQF8cHbDzngFF5C8f5A/71O9t280wuzCMuF/TJPiE3CVQ
hvaQ9+X537+OP7Tu6vpvx0NLWR7eip4+VLwPyaaTktOJFy4ZzJB3YouZuvw2iV1s6btaFw9q//rv
f/X2N/yPlfB7+zb0DPqeiCsf2sGwPiLMvM+NUU5sT1H7zGCYe3GG5W/9bn/8nL+dJhJdnCoxTjw4
Zooq0jXNm1ClE+J/ZPastshdZi2dGsxfrZ4Fq+64SuxhZeFaMEzUJkxr1/nLivnTJ99W0n9FjrbF
5UDCgHoQWd2cGRgpLkq8iie0aYySghIMh6z4W4/tH1643xu/HSQK1grN/kF38u+yk6+d00LmZHyr
Tv6yRv/0eX7bLwqI1aWkWedBjXPTa9ieYNIapo/cRDxoE3dcTdXqv6Titgjsfy2b3zYQyDtL5MzM
qg+i/1Eb3WVyZyRx45XBabBzPfj6PPLKaPr/2wz/o0j+ry/LscEvmMVSPORT/VFVzVcptM9/fwP+
8G7/3pINnrVTHGMoHhq1vwMHwTk/fjpW/5dl9oc9UNt+/b9+8gWOYp8ZWvbQq8Y5Lo3tAD32RXw1
W5KBq/bpVkv/t3DnD9GO9ts+UmedBD+mFlRnDgj/yvaY0ODLP5rlrDFhD3irAKv87w9O/cOK+72D
WI2cbdjSSB8yJbGfTHgbP62sEr+UyinnsMqqxiCA0VMmWzQD3LpqojRmO6OjABiflWPOnCTp0hEn
4jjVIzRzHdt61xvpXy5s/9lA/8c6/b0TWXYLVBG48Q/DXKFa4sCPGXfMHW+ubsQ+6MDCLQqTXwYw
xi00M81jbFd4aMlO5JBBgCWIXbc+NNwoM273RZbv+RVu6sjhwg3gHtdviTTCLb6o45QYCiYNsLxu
JCvVkCL9FsP7OPzlpPjTYv1t07JKWzRmxuehsgcsGJKW2v1l8RggXf/3W63p/+9alW4tIZt22UPi
lO1Z69scCJcDSW7QDpYOet+wJgclVP6B923Y4baVYQ4HLlSnIt7blfkIOA/0ROJCElMd8GNQKzpv
ThUaMkTtHjNeYsY9Z1G+5hr8jx5N1XOd1bDyK0gb1SYaADeueTYzyrtELM7JUMf6AqZ49jIzb/d9
DdXIVdWf9WLmdzoKaK9tzP7ggjBPJmI2R5urUzZZ2l5KCayUsMCfDWU99eqqw8ZmrWlr995l1bhL
6M880W6nvBjdXBxW0B20kydM669ML9lFQ9Z+TSQxRT3sFeFmwZS61Dl6iB+monvZKMWOjuF4JzTM
OosBXivXE+XOspchyKGl+ItW5TyjTP5YRlE81sIoz1AesoY5iDG+iULLHi0RvcUx8uqqBK6YlXCz
E5WB3mm11t2s0JPRJXhWOTm70Ijw0pjrdJsqpfBXCppeZOjHvqzTEFfVzUzgmSlDpPtmYkAW7yb7
0LlxhTtCsVvkkmALqlo/MVIQ7/O2/SK//Z03U3rU0oLeyExTnxGDFFcx9fq9S1n/lMNIO4oyGxuv
0qfxWokCn20/DwfqZ0+z5XRBskTRJVEksOxBsU5IwytMr+gzqWu3r9zB7Ir8eWN9ZUmv7tfGHndI
SdO90cMfXxxQ6yDfsYQug4qKlQI/AhGamCxJdanvgyqO1xBL4pvitD9sIQCa58xmdSlm6rIAMFKd
BUQAH/RUwPzrMXHGgzbaTwy27Ic0+5zmpgwXptYhbIExmgt4X3p2GtrssCa25XXayO6gp2/xOELC
4OQv2juR6GTe3DpsoyqwivEbrVrYAE2fXe5NaXRQ8aygEvTYW7PK3Ll99DjSEhWP7iVa+jt17hXU
Mes33V/GfiFo28Tp+pegUKHa5uwZ+k7Hn7SwQcbYaojsIv5qOTFpUi1Bhv/Nrg9dhzmQAQS9Wv0U
RGDC72zyei/cwhPD2xxZfjV/9AM5RcFGO8oQSiF9VB/Dau8VrtIeQLmg1IzzOlEb2+wHi/o4ae3F
YBVbLUJifaI/s4zu9GJ81MiCW241BumYLsd4bPLCW6ifQW0c7qPEwktsrr4xawc+taO2QJ305ATK
1x/qLyMrPjRe9baxwpXnvNLRZVbPyImCROmJ6hTfMt2vcUyxkqSeu+ClgwbPnzQiauvS5bD9Vhbk
vohXJLBDwDPpCGHi/MrO5BVuG3Ba7xsC0oUZbwONjKrmxzb7KNWGCXsqomZ3JnU2jfJhKbSgKzTA
BaCP+K/X9lRx9XAhmSgk2GbIQ7391Kt8G5iq03mHAcPr8EtY3Xrj35jJU9/9cKXmg+H1+Rx9+Sad
5E6U/8Ak6RloS5Bt7hrtnxw+V0DaDoTSfrS6eyArx7HHoMKPb0p6tNfN/5PkV759TYM1uZxVKGjb
f63BrwKhtYZxGR0GBek0C2q2IBGnrebNPMCiPQrmD2uLTtHtG7O0s8NEPVBfBT5Jw5eQn5I0B08M
VRIIE/ZOpExgg6X9OQ7yXlYLQNaiChrVuIuy3IfYy9Bp6pwTg9VCZYt67upTVtilOA8nq7jaUFx2
CYsN3vBhcabNzXaeI4cdSD1kOe1vA5tobKCXRbtWF796JLL8nI2an2XUhLPk7Z93VawdE2uzDG7L
kA9dd3euNgV629/4jnJcjtxqNZ8Xdtbc7ZdspbvwjygzD2JsmscItBKU8ntVNNt6K0jcp0bB3Fw3
bF+YY2A9t7Ppu4+jXxt1b1KZDdW/27lnBsKGHCHvppRtgcUWD7w/qXJMyihsxte1GCPPmZug6HHD
WNuIH1dgbh5i+ehbba9C0FO11E/za5IetzUzzVNHMgAOaLLa/1hGt9dWdFkbaA0vzKwp2wqYpHFr
+tu0PthVwyY+nZqZ3Xs5ala603lisZ29KIQRosjDJXraNMwu/fsJ3OjtzWZtdWscggjyxupn3A7H
KQXvQxaJipcH3NVzuySoZmxf5eBt71ozf8yleTeL6QXf62Ov06SciK9twbfry2jOT5FLWoodthDf
/PHG+pZrL4x8BXXJfOEoLjz+lvWyvW7bj7L9JXlLcKQEFVbBxFUOOZfp2TZpTTMPHQJax37veU/4
ivvV+mHYUTCU4zFjKtDKvy2B35g7AMi67blXIwOLTfY4FM+Jtd5oEYaNrR1rGHHbV+SAkVP09UtT
03tMLhijlzUNQMHedLaCzBV4UsFsmrmGiq2YD4OVPSkRSTWKUqneLyHuq/dqUoJJZFeIf1es7js6
b14p9ZD6dxD8aDnFyUVvA9XoT8YyHvvKcGiA65THdmaJ4ms/2PnEzoIGfowsgap09JUlAijDsHGI
CGX08mR8rUDPgurG39zm5gCBjI0WeG7xjJGFI5D1p63uQSljbC3poO3iRN1PKqbjwgqc0bnTjOFJ
ivltrLvHVVfo1JU7UBpcM3l98zh5mKaZdx0L32S8kJD6KNzlpUviU8GvD8s4U6+Uw31jOT+XcrnI
ONqhBv9gTvI55Sij1QHgmdEgsxWIN2ZgxXRp2BcQrMzhw+xiQrN5NJvulXOzeibjehjSHsGwe5+B
gjxWE6cPBLNshyl9uivQZOyJm+Kfhq4a+5mpfoBEjdr6LY7EsHVtesusAXpJKjvw+ou2g/MMpVMn
fKGOaHmOiR6eca1mogktqgP4IuOeVvQ+VPtV8zsJpp+5CfPUTHYFERP48I5ZIOM02ZDx5ciyHeoF
IrgKP/fdbHXfRYkp5ZQE5QxvCK7/+qSSdwMVllSnCqDqRydS/azSg4P3dHHTE+0ZJl0Yk1o9xbKM
92JyOupovV2+qjCx703FkPsakxo9IQCIoNYUOp1aRvJmF0n6PjExccJxm+7zsscz3SA3otWkKC9J
4ubRYVQra3veKHF6Jnt5r+HlHIVemtciAtIaKobys6owy9WQm3KvZHD1pafJTdtB/raeWNfzwVXL
PPFq1KcCSjaDySvOS+pXwKSeFne1/Lmd1u/OXGcSrUWzABU2Z7HsiJsZ63OcUjUgWCpcVTTO95tu
YXXx6nTuf2YAoLY/yBxeBzcHJ5zL6VcjFX2hN1sFPD/CQr45XNxCI44xs6bgrcPBaCeUu5OE+2pC
bKMDT5S8wCluo7pe6LrAc7ZrHdaiYYOTVOuqP0emjUYS2DHNPxCNeDrK3sXkuR+XvEfo5uBzwsvL
lamfcnBO03ATFKFQBpYDTepr/UJHSfUSSzoVc7v+x5krUrTlxBasf/U91i2lrsyfc1Llx67oCoCB
en8PskkLbIVjYAHc7Ru1Y6Bjb0CiRaOFiZfvefg2W8XcdVqsPUb9ZgHUV9MiHbzdIwbGgUpNscKl
WbSgNJwZuuMkDnFi0z8/FpCILVEGgBSQlsMoCZqEDwO5HpIVKM7euqhdjXOb//vZT/3wNg3rdF/S
/rdT9Fa/pjLNsx0DW8qTrmnGt2bI+AxKcL0rpQYR2xAJxDVFQftekRnylYLjQkGB4wEcVr+4N2mf
A3ocvzNn9R7kIaRI6TjhYCLytmxp0o9s0ADbCHE/zzrb9wKC/sdoIQQUemYdEzlW+yGvtdMi4cUq
Mp7Zd/TlqUyG9pHxHGarNVKnHh9Bh+/Jibj0in6JomW5jYbj+rD+03QTnYp31VbQenfKeHRQhr1a
M74wGMHpNc7EJ8rpn6K0rzgJZMiH7e4LVAkeGy6BjjpM/E4mc1a9z/3SKGB3wDEPRphsgbn1a1sw
pGG39ZRVO/fKKOlj5owBKoWdOQEtcNZngdzU1GHzO8lGpC/Vh1haLuRMTjreosXNzy6W42Elvi6s
6paZLjGkhhSDq1SnyadsMM6JFYWYIp5dFyxz0REVrRYjvoQds3voCO6FDo+sdR/jYj7LaqA5KZ5u
BDCfFXhqX+e3QSWz95om9oktbw7oVM8cifdUlQ799TJCwcoUsc+SZRctsLUnN9nSPpR5UFH7usCg
U6vin7gxPm2hoNfopuUBYC2pk/GtYCNwc/E4OunOsLfeoNJlkn6MkPY67WNZrH7JsEoA5hP8U+/w
qWFYO+6r2xZE6x1idrxQY26HY8W+DliPR4jBRxrZuVubq7ImZ1Bid32TP+OP2+UaKPd5rNVACAcH
htHblwU+9D6rrPlax8I5svFTuzIiHQeYyPW9Zg5EC32kqKcKBe6zTrmk3JXrcC1srgyL20w/R0c3
LgNqSq/UkkuTRxerTh4ZRQJ5igAvTyYoUmgeK1M5W/O6wMtP7+gw/XD09GeV101oYuKjybT8bgfz
uszpOe/MnZWS3tei2QNWD3rVqG9T2TDYbCP32LoQe8t32zycOQv7ZXhd+APlOPycIDSHZm1LL0Nj
58XYBEB5lb9y1M9eAU7OayJCf1Qmv8bWYhFNZ1MsqEGnIy4USHfpP5rgv0klmlNRHTHosUpbe799
706BosS2NwFzI5znzgUym63AgzMd0Ztrv0+Sz2dxpHhg8/dAsPbAFnZkvR8zJCG7qDb6kEDpV0cv
iFavlbeN4ruW/eXmaN751EJrbmW1fKxWfepL1m9SCfnIYFd2MuzG+mULLTuIpMyeG7Zzz4or6KTK
dLQWZ+vY7J/jVtybpntSenlQ8gkA9YgCfDhZgA6WZB3DFtbyFtOnuz4q1GBAqDyr8XcxDMCusKxG
tcKGgNGPd//L0ehL6Bf6+OhXAIUw5p+DLJw7i8meIHIxJnaAvuRUOD4XG79qtgB2zu4Uvi/KonNL
ibKOPXtV76XAthX35cdY9kfQ6HdOsl4yOzmko/ljLpmUMqq9LuGndnFx4TPt3CHLQpVrsWmtUNfj
n2BONqR+pMC/Vj6LpL4TdF/C0EyQFjdV4g1Ox2aqb+kcFCnc500j7HPH9BRrfm6oNTjsBDZ35bXq
Tj0oknZExu2uXzH5kS6RNCfV8dXpuVWZTT16dmzfnHa4t93qvpDLBaHr1ak7YkVWn6HN11JTT7Fa
bdMVX7ObHsoVKKw9uh8Zc+yc31RLB5OrZznc5fROeLxNt4XEzmypwSidewweN6y0JwSltdcrzrFQ
3Hd7Xa/NJO5xeP3KVOt5soHlJflwMjYmBYMi96AjX+q4vddH80yPWANEg9RQYRfHVJtvRu/uRd7+
cmpSnyLuH8jXfNJ7yGiDfe2K4cN0icV5EuniPpe2eTBrEzwkjJJ5UUe+tvh5hrcLHxWLXH4YU9nQ
k+nIPf2XJstWD+0Zm3euyydL2lcs7KmXZurZGbsf5pTPB9M1Vr/qje5Qkqo6UG8WPt28BAptCxkk
OfU9gfEc7VnRKXWDDh6xUcFgIlSx0MT71mz+0HmPS0tTWEskWyH2kR6qovi+wxJ7TAezutdqo8WA
3cpHxZ3NUKmXjsapZS4812qaB23IqqfUMZNwMbLvJR9fhznFu1ZtCNhZ0+4wb5aw/wHgecqMnEAM
AFmrQVV5R5bqUuizjvmoXt4nNaWf0l2KE4k697WdVO0Ya0sRdFYzfNqlkS3+ioBLeAuk4B+TnHJf
R0gHybWYbI8UV76by8gkDWaMp7bjuLRazD5erI7DA99q+wW9nA7XXACI9HC2tLt+qfKrKYlj8o7Y
Mys1QeEMd8eqVivYiK73BxqBwxZINoN1iEm8QXPA0gO7uaGbatAKDUb8TtgwPkEsrshk4tXR2K58
PXW+CC/sx0GL5bsYVvg8k6MWrTdJLcoAQ5stYB9TBzTO0Ftx4p7C7bewp7CAzcSxKQcQ51ad7VO1
opWtHdC16I0lTq1cmlODnur4n0bLySySy6JraljhsAlwhOSXtnSHnTo21NdTWwbQq8VlHRrbF+oI
x5G80qO7ls7PdBIPuOaWxa8dpOmLkrppmJv9qBOdaXLnSmH0RCxqsne4sbkkfptQs+g31hSx3CcQ
GQ+qGlFlrFw22nkSoaJiFatji15RMxvtA8rZ9EUy1LKnG3LBBpEqB7nieHDA4wcgRZWgtqElqy1T
KVx6kP6qsxIYvVEA6S8KyEWMub0lXax+WMg07oep1F4zfYLQi7Q5vyl2Hfl1VraXRc4/9HYmicUn
aO5XocdBx+zDB7CFLlDGaYC0H3X3vdmbh1lTjYuUcXmh6do8ZTmKnGHUjRdZ98393KU4ZOIi8szN
9BEzOOs5CSeL6NsiMFBlkxymC3vFeUSynhk2Epds0G1E9tRmNs/UBu3VwTGFkcsS99XUVaET51Ww
oGRF+SATP+7q4k4wbXKdZEUPvbHpdXmFg0oSnZdtPR7Qw7R+ttiCNKXN1cQa9WPitkC/ifPkP7Qo
gX5a+gipTCe4dCABcF6VwqTTsKsW5FfAytergXeWJphO4lfXElnNm5/DTX1Xr5ufWTzVtLdLx6dt
WgZLjfyry+PulBWkhTGfz1hp9THsBAxbX+Lg+NIHxupEpVAWkHR1eXop1zmIUGo8VVB/3oVlqzuO
IvUqG4V6lN1utV/6miHrD+u4b1f3e4qSNCzVhFVCCSCwVL0OoZourLu4vpF4x3/Wmwv5gKYJrJwn
WmX94JPu2GKjFHHuYHO7bmZ0uxZ3AKom8mPRlNQHeI8KVJnSYOE57roUQZzUVm0nI9vkO427sz3a
4MFpcL+4BckMRThWqCtIoMDLg4GuM4cUnm59mtNMaTET6MdbIkXsaO1D09VJCG9g2ZXdNEBPAVNP
3ajDWB51KU9I5bR3GIjY9apq7MZokezJVeXZSmO/4a1B8tbUZGdHeMhRkgyf5RIjojGWlSsuxssK
v4w3Smv2BOVzT5DoSpZKBvnKzGpZWP/gLu1O+qIQikbReeqaXzFX2LQqz1UpH21XPXet9pxSDgzL
Nb812XziCnce0vIX5sYeXZT6oedE0kWOFKZtY8KIBhj8VGRVoJhaA5G9NWDDM1rF4+LQM8QzF6mn
RVHuuiRJGVnJfxROy7xP0j2vkcax4SQqjuH6Z078XLuSSZooNC3tAPA98dQCr4FYfiqxGeawoPGy
XUt3uVatSeY0csOJI7icksPcGNRE6DsyxvXNoY1JZs2ByvgxEmQ8kRa/unb6LAtGI7BKvDK1ssU7
xVNDjCMKbvbpqPJD98l9tPYLes0SVXDUcYcqXssmflEG4xIXzWthOr+mVj+aTv4GiZRsUYQ1JrYo
HMsVARnClLesIqBux4rElJWfh20PJoHQeK62SPBYFcYe034CD9wHQifpajWvKGwucPp+LPn0Wcfz
O+rRo5z0Q7+SlmwX+3GssguzZL/iWXnURpPMeLprZG292NvBQeS8+JmT/tOquJj0tNmtRLVkI6mY
OKQqVsKCztFeAGjTj6a895RRKQUeyqjdqVn06upAknXKL5GrHVhVFFj1pvXROHC9a4oY+ZL2Piv2
m95lb4YdT0zSOJbXcM6T1z/pUr+PRjIvKdbZe9r8ysCuyx2w8x9L1S8sg9YMMDExs2vYVJlamsgg
nVMvywgxlq6/y0ZupGVp+nCAPzDZXoQQm81WHbB2jf2Oc04DQWY+ojaNqAJQ43Egiif9mT/nOV6T
a8n+AZS/gm6d2XvdNn5VLvn5RgvmWlzmhmSB21jXHFcbaWPnpW/SF0TOImxzdwjWdP7cOhCTdLqO
o77n1kH3iRmHLr+Cbqray5iASRuelDjiZrs4t9TJUCROdBj2tWjYyqqzQVIDzZkuAt6nU1+N4ZRT
bFGUCzafBc7fsncULbDq6nPVSKNakyTv3oiABBQuRpD4noEnJ3Ra92RCugzdJX7EtPW+tqIgIRpt
Cfd02rsJZ2Yv4buPtdhO4OS5q5qjaw/nNiW8bMo7m9Uet/TbVfYvq0lOsba+UK27CBr9Ie4jYVCj
AsCJezMK9bFjRtLXiuEzSg3bs4r0xr+VflZAZFedL3QNiQ+BgABMlo9yNK5WThq70sSlcOAHI8D8
JlPGXPlqfawito/oduijxxuwM5Mo9RsbJ83WgF/mRBFprXFij9xP7+ZMdVkF8asi19fSwI8VzdAR
k7qVnLjchQqHJkQr7/OLkZfWDuZ2sisbHjqZdztMIooXre2EU5r/EqX2TtyEDNLNi3Btl/TnVEOZ
rpOkv4BatQK9H7tdIzrkm8OgwOp3f8b6JA9aqr+wIUkuU1N3jVV6M+pModg1b0MCVroGQ5ysL73J
bSHJ9TWcjLZ71tThmwliuPe2rXlyTLuQJjr9NNhKFcDMprGYbscLzqhrzbeWcLfVcRJIclcWWZF9
ouPdIRJ1OWSkdqK6n/tqr9mkuGuz2q05lm7OJsR5k1o+C3OZvUS2/2RJzLk8Rn486fJE5D5fOcLt
737pzCe7VGj4kZFYPIhjeSBTp7mz8K7iyVSKQ8dQdegUPKNYIxkkKA8euWVFvklq/0EvlY92opBU
xkn+nMI8CGt8RH7XuEtA0mO6c6ICD9Wsxbtulva5ngrDj7T2e5yZ/S67uOQ+kuAs7TGuefi7PxTR
zBd1UH9VU1lTm62pdOOx9h2jaejNaMHjj7ogmZPfLSPJytFkfVHRYHWzdSNl8BI9IUYxuZJloyEP
NLmQzXHpmZ2yqfBMUIf+0OOZYkOvQlFTOCfFlYRJorHVw47D3FqWyq63ojlsa3v0Ywe4oUrM9Cj6
pQ8kZTxK2yiS7FmfA7k6gpORFYB2x4QBbzfTpQKDuZ9MermMfn6vOxpYGjV2b62rcIXXyC1Lao30
a+A8YAUeHDla/mhT4iSOUykCJu5DZORPMwKmMMqGDjmMXh/hjmNVEEZ7TfkfWgXME603M3trRdSz
wIfDZv6Bfyr3U7UVJyp4FrcUjJexwqkL78jAQ02jb4SbzhuaYnpEQrRdacjuGJaZhRWUtqAxJsOb
HfVXKxWUVTQQ+1lPe8xqEyf2q6De7YpLCiDZ5zB7jM1R94Re8+Do/PBnS7lgll08UnE0Kpfm5Llp
I3Yln5FTfHjllvmVTXRGGEPq7ujWfgCsn+6XLoVmX7+2yfQVx6QfG5Egu0wbbsouqk0CGBKRY7f6
HVdhX1XteR/P07eqETy4Ffl2WNdcKkc9RLaD09oCaTc2lFtlKearjXrA60e+Y1WfVG/ReSCL4hp+
VkUz9+WhC3VZT34XxyVfnRkHrT1/6akwQ1tHSgPeL9r3He53oxAvueuYJ1o8qiAuhzVoOz5AlCs3
q9VIO8AzQQOSOYm/CES1lTPuIWlMRNsLp5eb0spNaBeQLvkgUn4nQ0TcNIMnT2Ptp6ps7q94o0mJ
nOI9GUlP09kT+9SoDr2038alT3ytG+7pkskw9+SN39V8HG49pNAxLuSjyh/T3VUafr3eSc9K3T0p
5nZKN9PBqBPSViulmIYkP3eDcYD2IF7zol7CykHz7rbxnZ1p4iQWpThyZ6lvstQtGq+sR9dUslDv
M1zNprg2KF36XidgyqD24/TgrMRmQ18L2Ni1BuFe1yMfQo0xnS8Z1aDFLXaaSRInKgv1qglQE3a2
pRC1TA/TtUg8nMDxR+oqDdl0naROs/yTmcQsSbG8JTgoSP7WVKRoEw5IT9RBpZvNHQ520m2jqnFq
KEZQ41lD1UVrPPmF+dU05KdSCvVWR1EcGn1U3srR4LSPtOGs2km3R41aBLZl9ft2SuiEnJzVy+kg
2U3zOj6RqJbXFGjfXukq7cUmdUvhQy6BZcCaUGIkzlNmOTAsaZ0fyHWeJSyQsFdL/dgUeRlig1vv
mHXeOve1kixWtgRxLXhhJ2LAuB6epjYtT/1UZbshF5GvQdVn01O6kExbTvEudjebjQzshrO46zrj
nvvhfBWJlhOGtqP0e57W89xY7a2aRH9S3FFBfaTFNG/Y7TGOevdd6+GQmnlnYIhNqn29ojlckcvs
8tjJd2Od6LdIqJvNyjGvbqPpR1cht6ZEixskgMEv5cjPkaEV/ZXIyPK0ZWg/R8oIyEO75mnzT8Mg
agbkwlFLG8dSUKDWB419t5z+Y0iaqQWN3V6UWyJRUZwfwk1QVruV+lx3MIo2G3AwoZ++pw6RfdlR
RtNaqyXBXFXjQ56LO3oiLlHikt6y51uLfgPewMgjQbp5z+1l+Rn3pntdSgrYdbR0R0lGlVBoKH5Q
E3fik9Vpk/O2SDVnW7PJpzY0GQ7HChnJh4xd647cqD76OWlo6Qlp6YGoLf0W96Dd1KyVgeXSB5fO
dXy0uESFyKC5LY1O2547NYLTRDRNhR71JFHM5F6sWfteY94xUwVX7FLrC3AsQUmoM9hhMif/pqYA
hQUntC5pNimUlNztPKnHEWpjsEzO6M2imvxIl3Lz2bYBTpxm1zV0Zk7KPIV2bji7RVKjmBOkOJ6a
V+b9Olbr3uotNnW3d5CdrHI+dxodeZlIzAcYst2+ivP+NZPulqaK9OFQoTJ8xuNW3Tdc8r7VVdTP
Ljemd8Y9nRuWnSQkinwtJr7hXMvL/YDDaK8V5nrPonLflkySsliMdj/bcg7Ytq2jM+M76owlDReR
ozHp2uGGlBsZlzuQmcer2jxlVNwey9Z1EHRii1QHhGMCQ9letQz9azEqbUdrYRLG6pz5lqJw962A
oXUUnr5M1NXBCIUdgVyZ/HDaqjtwa/s/xs5rN3YlS9Ov0jjXzW66oAG6CphMZjKN0srrhpD2loLe
+6fvj6dqZqoKM5i52tCWMpUigxFr/es3wkuNsHwu3LjeDEBweFXH/WM8RsNmmJTwXSXm6yK7zHqb
oqY7F24xQGOpC1prg0WSacpmzFJxtbvevhl5oT6VTWh/mZlRfwazbT8YkA9uxHSa75OrJZcpsqCa
ZeRJzZl0n4Kibd5NIWcfUmOxcx2dYoMcoC3ssf6J2MhhIzKmhrhpTY436nP0QPAOIcCpqXl1VzRv
BRqfbd0JXLiDuPE1IdKXQVWbvRGAtSLp1c8ZM90NXnfdt0mu9961wF4Cq8respnhq9pVo6f2g3Gv
kxagLBRyXRqDCUeHEA1phmyTJKsdYUskyJs6wI/akG+xLQL2q8HQCGlqxJkYRKYSqAmOeB+2B8e2
JGmR7vA0qPaSlGJJnulBUV8Yv8+EioX5ZSGb4QSjc9oR7lhgwes0CLgD+E+xaYttjr8JY95WmzZJ
aSc7q0EiOLRpzby+UE59L0oiVPk73/WcTGovIE8crLPqf+Wx05HCXPd7DL8Z5ZAhrO6xs6vOzCKQ
gVE/G684noUPqigG2kcD80iG+Iq9ntiHPCOchus0GPM+MLXJIX9wGEjWmZtTb8TzRS0lPUKSKycC
4994vHuQgHnmwSefbjeTE3wOSnQW6zyySjwey/6nIWAHq8ip6p7Hdoz3hijcb8eYDE/GYXjsLOAv
kBsm/Bj59qdJhCEJgQwcEvj+5AJZPOJkymdssq12DVvTfRYBtc5aTAUXSZ0d5E1xLJvPPINOR3Z2
fTKrPHoIy7w8km1mU3w1Xfd7CKnzKz0pzfXMqKZY6VYBMTA0+tdYSdRr57K9FrPmHBBxlF+mMxhf
kg5xUxpSPJqx7fyejaHdiJZYQbuQmLEtz4kmsWkEICNYNyR28Gzjmwl0owV+40TpPWVT+sin3vEz
4RivYzc0pzA0yx1hefpRJakPg2ScpDNn7j9kTzAj3YEot6VhTVvXbOZnjCbJC1blfLNdtmCHmSIJ
vUJtyWHTSBqOXT3YxFBacgZz5DdbGOWT0QqeVEbNeFDURODAGcptakbMrPWpvYAxqp6oZ+gYBaFd
CdjPpcqVzBcYpnlYmxVw8szQn3QO1GI0IJiWzndrQegpqIpPVVu6X2Hq+hOb5iqdVP1C+uGwIkFJ
rPWuK84MUlVyjChw00zp4LQwjiwZYdGdqNB2xjHZyoDRfKOXie/gyw5Dk3WQNM1XkNrGR1MxDMef
CpJ9b9nYIWTwLERCYGuuARjT6GwITIK0o2TTxu2JywtBDm5REQ03qzG6jvYR5SOYRDvv87m3H+ME
Oik5EcYaE4/RI7xPf27d8bWKYXPSwUAFyfklMFspzLK+8E3uEBBUAQM1te/hXLxEWaTfFdUgk8tw
DH+UYehFxZB55C3tYwDzVZaCgtG7/DaK7CmE44yFQywUMgrBqQHlcLIpHF3/sCzwE/yku+GX4tDA
2wQGeRNhRL4audauV+xhT2eJrL/L5w7CGsxJN5op5DXH6L9wVoU7MIXpZZwy/aARE3PISescVo7R
WId0zomJ7wtSokRKtLhhrzQXgw9abmrNym20FeHImRc5I0pFXIpvcWB131yc+SN2BIQZxerXpcB6
xk1z1QM9KYgF7vt9YlZfmA8yDhtF/znMrkAMGbx2k/gd5PMvl5tGZ+LkK2El1p0w9QM6v6epQOJv
ZT8uhc46TILtNOsnbFziJThvaWuzigrewFdnspVzVprOPcm0Bnp8kn7JrmA2rAqyzO2Z1EZyC8Go
1RlvR+zt10NVEz3X6ARN40VJlROdZIsXiFjGDMVXqud+CUtdqyJj1aldui5dddfa+p6TTaEChrxN
UekTtL3WK7b+0HhpQuKjNW38ZhPf1zGcKieff49z5eFh4ie5+0DGNiKgRc4LVdAgqTriXzuuDzl8
BzwrD70aPBZ6d1Eaq/byRIReXUHClEwf0Dgc7Hg0COXDdNgxMhsHohAeYKOym7pw/vZui0hYpPYJ
JdyylfGtoV3HfUM03cyLrI4e3aXpHxid92YQbtxY5UPkziHLwovR2hc8Fnw1MJ9nazrZWsgCdw9m
o+2isPG6MjonOf83GyupQz8oqmINYpuuxy7ydT7xmOqXBOv5vIh2ZV7vaQOgcSqw2attRsI01mUb
fRlmzsiI50JHV9rVZzgQ24HHbQ6GizaS8u7CwNfjaVVDKeLpHTpgdFeenYmurDDMY8gcErhgeIZu
hbJrONkWGoeei640Kxx91ZWcFpIccbW+PcXvlaq/1GxHEO9mzBFWyLa3A2GFkBT6iRhW6NReDPC5
CipmtPZUvSsF+7A7hkfLCLnlmLo/l0HoUH0HD2EgL7OoyekKnZuRVQw4Muu1aUuFxrsc721sCVYk
2Yy2gOJbzVuO2buYJFBeWa3gbio7NUHEG7WbWptgAszV3pgiSsVwvuUy2syK9RyLhnFf9REb02eq
h0TPNaTVVwOSDSi4OmXyqlbbY1mQG2qkclOIdqOzX5HMm3pao3pGZ3o23Rs4vHwkWvglzfkktUUT
bz9nGXFv9Vh061jpjwoRcKs2I9HV0e0DNvKvssgVKshKhZ2eqG3oUe6pL3lN1CdcbQTqBPExByJD
Z3rQHMjWlq6vZ105EOv8JJzoa4r1u9P3H8w/PjhEt6VWP49Ys9Pk5zk7KTOaTGGD6+uxvBiGvLdz
ue2r6D1RvkwsYbmO+ex4TJg3JSU5VNeTBn4+a4qny/C1oe+sZ7Iqy+o9n6er4SpMfBMetJ/KfJ/L
yRviGlLv5CeI0ZNBALsJ8TmYyS9Sfr6CZIYjaL7XlbGNYhzvwtIfubXkAd6nufjIuE8iAOpopp/K
wNYV6/6kSB8tXgMefu8ku/DM3Dvqwoc+iekBxMZpidMe1LvAoW3xDW3agKFSrW3npj8LGQKt98PK
1iqmR1P+WQBvQOna0qg86LaKiYNF1Lq9wqDrQ2TpfRnV2Z1Yl5CownrwyIW/FgaEH0NsLDF/20R/
IjqgfaZFHSfjQ8nfHL1b62jKqR3vrR0/IuqPxti3VVg7irZG1brNov5g5tM2hsUD8e0+z2RyQtdL
4vDW9dGxAm3OrBExr37JRx0Fx9OIKKmzmXdVRFUHNolJbbpvx9mjqPOEhmqDoDso31j5asH4kMFY
hPk0ZtFLyqg7TtydHiJUj+tbbNvb5VZF0+Qz5zs6ZO7UYUepPXtqBapUG6vK7I9tIvZZGuwzINRI
dPtJSI41SleFDNfKOM6o3JflkMb9hsDK1RIiEKkoFqZRMup0aGWydWbMMFIfa5wkF6083AevZDkV
fOjl9uhGcyNl1BOh9opvgESR7/JjUhRnRwDTlYyZuF+zMX31jc3QbN4s1002la8H2RmLbbmqrMqz
cg5NlkAzKN/LZ0xSy5eK9CcZb9TcfrbZUhIzijGPAbsNh6tqZQcja34jADoSHey7TrpbXtikPWDV
9LJst+DEW/abtStLDzN4ooHt1aTTUteFn2B441rxLm8muLbdulNL6KnpAQD/1xyYu3HISAgyxaoo
1CuG9euU3TgZR580wmQV69DvsBKYOKQnNfSqsToSSpSxsparXXTUbF2/LyOmehDlmz44cXLWfPra
05iRpbJ+SUpxK8fgMuOqZpgGg9wSNLW8IQBvgQefQtu8T6J9RkWjsivE277VX4a42o2kFIOxLFep
UB/6qCOFwFQxn7L9CfIbMa0MnrIu/QXRSa6CCJXOpFSemBWXSWcDkV3ViWUzPLAyPw/RsOTubiAH
m72+aNZWXHuzHd4M6eziKHihJrsEkuk1f8AXJIKzjNNtWhGn6QRhvROtq60HeFJ+mVAVWBCsu3ih
VsYrrG2jTVNEzkbJxD2v+2OmtuSmGi+lQQ7SMJSbetK/CWt/zuecK1Y9pH30bGTpsa+mT8a7L3VZ
PGsyNVbB3L2QfbBjA38oWmQDCi7wsxkc6Et+iOT+IZfnSVWG20jvV5ntWZlbP42tbZrqJ2BJUL66
r47oz0665hBiqsw+wYsN7kjoDQd4F8vHBqSGBdqbZ0upoN2FFBrBsqiiGsnKKOnIpgF5UafVMKWL
J4g1j6WYr5VLems5otGLxs6PI+XM1EzZUVmdRzY4tHKkQZbkZR/7sdiPKfiKS6KGi4tXxfMW1vW9
GlxOORw1OJXXcNrhwFY8iYrF1FmXfp2F23FiduSkiDkCXSNfm/E6U8OtM6SHpCOvuTee4H3uZo43
FWgLsQwzOVlpE+QMprhqR6Idi9PpXMiiSX+w1PFeaR2TZKBXOgtOb+iyVZ4Y/IXG0VTUcz8DVMa1
8uKiB0279OAm9TODHXxHCoh0Ghs4mNBjpda+aPTPCo0RW5IxrKI01JF3RZ+NojB64YzSG+BFmsaH
IOU576R6Umv9bpg55/BgbqMm/Q4oiQz2nNAR3Xqe7MnLAwJBu2TYKvh1dHKYAY8tgxfUOTSumuNj
bt6DrN1lmf7BDEYjEBitzfIcFiR+lUG2S0rYNa1tLNC2XDJOmeM5V8OsfjJmSUEjqcqo7CttOFGE
oVbR+sPQVVg+tbcgS14UJUV90f2KeaUQxRFbAw9bt1Nfhti0DBN9Vq1slKj/qTWGYFbs7rW4eVmG
bpVQWjjk6eID912EDnzCWjlmw3zQJ20hS39DGvaTsFzIw77emrtc5Degrh1q02XdaXlDiChRTdFw
YDj+KNj1TU7U5Xpn5OKopF+rcPdL5dFK3tye405ui8Zdu6wDrj7FJtSpflinpE9hQPKwmJEs5SQ5
lltjCm5uZp7QKBz0onvSxnAjbNcTcMlgxSAesT2lJqg5H7wBvdW4VLwHQwneAnimMOnMbGf37aMq
zuqQY3qSvcMI2Ez1kjlgnQp6U1DWN17aK/niaLNo95sMW190iPlwCKGoBFZ0WIgwcJGCFlg6DR5L
Wmv0j54b7HF0SfBXSYv6ZUq0vdHFHzgq7AJ4TTnMirzNHnLwmsq+BZpAnvnVxqdQEO6Vo6BtGAOO
FdPpRh6TyV3jLGMhSxpn5zJQSlGybjGvcSPDt+32xHeXZVYsi5+Lz5a760Eys4oDH44WTsoP0mi+
ampytHH5U88RGfbFiZ+Vqo5+buGEPgCSLzoPT9cAA5V90RfLglbtFbzOzJORs1bGumUK2mItyVou
Gxg90nfzsl+lQQ6HLy9XJk+A4CjnrWM7e5c6aj/OHzPsdmE3nSQeHpCrX91QvUpz4HsAOIN9hNjn
2W31tPxrqpmfsbHDD/FGBhEkrf9gp39MGgj0/GlQaJXjCDba2qnfO+qxMs0dUcJeY0NSL5THVOd+
8gD11mu3cELRXy3thfW0/DZBjZX3xYHZPByQwdNr4xz1ziEoUeWLQH0v82xrdK5X5mLnBKM/jxke
wsou5BGyKZktqLZqED+mbCyjQ5eNRQ9zgUa2i5DuXNu3wnzP+jOkEHhW+mrWX3UZnJQk8AcLmkq/
DvJXqwU0o8tWgn1lnOz2h9nJOgfM5ePPqPrAwdcwwb08/MEE1EOA/mwxPV7N8ZJn7G7qlgYyyNcG
nZdrVPs5av/0R7Han7a8LIf6UAYelXGoQR0BUiU9jid1mt50nOC0Od83TnsMEg1vAXaNsGyhbSXu
ppQJ+9YCxRkTQ28GX1biaA+gJ8DF9jt/62g9LdEoiMkJF4MCVzFrWJ4oizs88tC2bGNBTWHbCsMP
YJ95aK8KAqRg7jJ/gg7axOuA9MU09flKt41qk6rDT7/wmbkcsWo+miwr00VURt0geXLB8aBI3AUW
urD/6PwZyFCsrSeFDPCglzBM1E0KvTqAOJ3y0KE0WuM0GE2wtqHzu7BP/TqpBuZHhbqqJzYzG6PW
FUoprAtcmAcR1DSqLD+KCzxosZujNXxpMgu2EDqBZStzsREmUsK3dQvFjvCFjF9G3bhkuX7hDxkp
hKywvC4uNWGabKNOOSwbEA+XYIrddNFWZXZBag1KagQzdDSdTvtvdd1NquIJh9qURBtH/50CAsPm
P0hG/glb67JKNeKnlz0cMQTC5Wg9LbKXYbhLqweMAycoClDH+jszF2Y25XbFDHTZ8IIz11Qr7Xlt
1W22OF7ZRp17QWLAJoN07qrtZ5pm804fYjaFzEbtUqFeUwP5UdZtwMzduboZTFj1tUhxgMKa7DTJ
ircYozeVHZvskRHyIhy3uDcMNI75UUhxz1TU2ZZ9TwzYB67S/dhJdtcXlnekvk6zuU/z59p5E/rv
pM9YLMmmN7zG6OO9SZkGDq32Tz3Q70Zh/vAUzRgLkuHd/XImkMhMmWH5TSXz4wnmbWpZzVNQ5bFf
D2i09bB90Sb4cqNJvitJgb8YaZkQI9veJ3g3/Zyrcn4uYIQiuS8n6g0J7muN5oc122hLtKT91CpZ
fShmA7FKT1SoZLJTAVbcvrpa5gCMUNYdU5eWSgUWWLVRp6k7Eq0xrKalMmEBdozaSKaIp1TuZj65
PyZlBOO2cuKLZMS9a7MxoBvXOobdBV2YwOo2YLa6cdxZx6BhNt+Ja9djv5GF8Ws2+jn16nwE341t
Uhs7vX0w4048LSwPzqAJjosmqUJnuwnXZlqjejSczz5i66zJUyRCARYdFFSZx0SddB9k6v5yAonP
Qk1duuo6iSW0VQ4/qk7g4qqMLfLfFZIETRHlq8x2EYOwYg0/K0S8Tx3JoNnocMla6VIa1Tp3E/ux
sk3tmKYFJ7iQyQ7iHwzKsIKmOhP8zr4WFUSnTJqPPg/5L0wDvP57cY6cbrxwTgI82lF9a8pZPFZj
HzHJyinYcWHdO24tdkZCouXyisYjCEce+U7oQaBIt+YwAAaMQRGeJkUUfscuJcf0jb4pWzXFeMUF
5jACVuRg5muR1Gg+dR6NEoBvPqp18WKawXFRvo1BecypgGcQGr2mErbhn7raJXe0kIRWpDW9Xd6A
OIAVHOfFHpGo9ul+eT61XLwZFSpdpd8i/fNJbvOE6viLC3aNSA+LjuZIP74bevEQWPKoWM6bU6sb
V8Y+GfRHJZFXq7BWGkqVsNIfa8t+QX2zM0ztbLTpzrCUvUXJNvfK57LuFojAhcy80nXAeIhrdd5e
0pCU3lB+IMZBLeRysLkxOaBVSHVK27hqRrvjUKqB61Vx0vuuveiDfiaR5oA8IvVbWW2btD6yxFFo
iuq9j5StBpV17iSoXujuEW5ALLJl4TWh+Zg6Ie55OuCowGqA+AwrVS6tFtOTapfMxAK9gusQ8dpe
pO1BJdBgz1lJL2J2v+MJO5Q+fyLW6I5tLy405i2JwfKd8UjA/XOWjjiZU87AjD73LhoozE3Wptr4
Ydrc4KtATEWcmzWxPzv9Fpccd11Nol4hJNz8WYEZxklqnFXoLPaYcl//hBQ42bMWXUVaM5WJjm6e
Pbtq+d4XKTeM5z3KiJaJp4uznBNj1W3zyLkHSXdeCqG6M6e1GFsvHrRiM9rq5/JXJ5X2bExY6aXi
XRnTrWrmL3azbH9h+5AFKOtbW8H9SVMPblX8DkR1HSp5GGL7CigMMSW1oZCxPibzUpUQyzRgBbp+
KhMMzMX3xBVK7fo1ZJpNu3kFpz71bQ8PX981UwWnw1RQV0RvXK0cWxgdBW/rB4PutXP8HHOi40Sw
y1gci5GggbNPBquA/qpH2Gl8OMn0GDvpvmuj5yDKf2DlFWz36T7FEHCiG4TNtk9sum07vWot3H/0
KAhDXWQjdEa6W/6qqlHzRMPnD+MZTCfO1wxE97g5rhdvdztMINISYmFpcG4w5TgMagosQyfpRs2D
DV2jcziRORG+SqdjAj8uSig04CttYNdsprd+sh/gH+/6DjNCOWwMR7mobfuq8axKOkzqccZByq8F
grESvGsUuGptvq8n8p3awIHY1b0NrbxnAfYE0G9upYKPjjE5NDydsQMagnRfFZ859AOcaZJjDIn5
kOvFtS1Rpo6JxgA3IaE3C68GMzLNbt9g3VE2V8WNi7+F6BJu6sRJrot9c8O4hjuulKtyDpFZl7Bq
kQMhn4ygG4Y05nP43Qrn2oaAzzPObnWeH5pBe4Ux7hd1dq2sT0qMZZEm6xFC2ThFzFHsw6Apv1HJ
PS/3E5XoXWFvg+LW7WoBsydL7JtZZ2eHS98tzoLLnSZJRdwbuzhF9fhq17ThihXqN6F0z5mBDWhu
ecs+JCMyn8F5NET5We28h+GMut6Nd5oKAb6q65s+yPe2Ts4QaZ7Sqnhz2LmWr0suExy2BwMrysXQ
v+wK5g75+BCMroe45BjMJgpg860wIjxKFgSccfzaKZVvWbi+nVg0xrgYZOVRqVoWQq5dcHd5R36Q
bdwCXVQd1oeIfO5gDnmcstZcyVzBA0lpHOQY3Rm+K7O/eqO40y00Jr8sm4dSjmt3bpa496BcB6P2
SzUtd6EBYdkRwC23EPMtjcvkOJ/45HxkiPTaqNu3rXNINXEvNB5q2NYrEbP5mw00OMWdr6D8W1fL
Ez5/uGtdLrA5m37dRvChTYTQVMRMtSGuim2ihljaqbsSOcnyrlaZ3wFst4oEdslUGL02zg0FYgVs
ZZlMazoCUhND1aG5YyEHmVd0lyoMv8VQX238Su0y8UZtWOdh8LAEFrV0Gnlt+eoU7/tk/i1N691d
WvvOOFTFwMEzxl8aFXiW8/jpISUbR9bs9ntYf8xCIQfrRr6Og2jnJDYQcsrEM3SP9tTuJXA9N+6W
hzFQhe1QSBTOj+Hk3UdS5/3T3ATwRUSHkjLa23rXb61KAqQVB22q0nWjwysstPESzcNqhK3iO9Oc
fDta86BXcssu921k9DpdpV9K+OorCPwVDIbOH7BaqAvjPvcO/HPEeoccM4fHvCnsG3RNRsD2dGs1
hENZvgQr5MHn3MZyndmSOmcI6C87DWEJlZGwi7sZ9V/LZ8CWxo8U+yHUYNkwsf4VooSj8h5YR/Uk
vYjE67nRz7rTaGi/Eck34ehNMtxb1vzUsF8wVq/Q8sAlg7iCSMj9iIRyT7Nhj+PRKitspp3GWfJ/
qjLe65ABYi0ou8P82Y4j5Hj0O1OGiUu7BIUwjcHJQ4aw3yNzA2fVBk3VfyNL2cgoOvV1d2iirxI+
ZVMgmi2xwTVM5bzsqDPbkQHNImHftodu22ruzhpgNtu5ckv1wMdBADRKj59NJX1HXP2c9xnbKsJf
rd7REV1QRhzUDJDJqt9wAzkNUftuZQyaFkt930lZV4M5Yl6df1QBtMfYgtbevatp0G6isLp2FSaH
HQBHK+ODIw2DLji1/bhJ1K3eAJDHlklqYHKsbMjpQ89pGnRUJMG0nKOR+xgY8rmDacxEGSVDPp/q
0iCAzSnXiwAlLGdlq+TTWziFL0ro4L/Re+PgHiHpPyXd/DzoDsDMzDFsmGW1C/KgYwimry2c61YF
8bw8YguB/MHJcbtTQe/qGk4tVLz8UenratszePd6gZ1PJ5TR7wsMs+a2Jy+9LrH2CtzC2kqlItsn
KOdDgMJ20Y7grAXtFL2uKoKtrWZYFik98NREEL1lc20Yg6cohDneZnrqNVpEhG79/GXXwB49PIM7
Rhjzu2xd6EOmwGR4HGwO7EAcamhv34Uwhk+3yyPPtOrhpaZTuWFTMO2sImkOfT2AoNmxPS/A4KEj
inMXNrPYoecDDwyYgm4tkQWeFlbJQRdABSLpoLz2wVDuIhUnMuJY2t5DlYMv2MSwIu9i1HF0atV7
0lIF0iGb1JMNjlKHEg0QPWOPWl+Loo07SNV3ulA9uhAPqAeyHsJOLfclONgbY+bfvdU3R3su23UR
KcExTjCSKTRAj1mT0WObd8PD2KHDLrMW7l3GMB7EGF7HAJmKOmR4iNhsDmoODs84/51ocfdM+9Ru
ZttWLkwljYN0ZIoftabtrap+qsVIcIybtO+QCsr1XEAWVKk3LggQCVCo1dtklAydO/iEFaORVTFg
zsUnp+kNrGLDMoN4r1rOOtBAzUKJ6U01lPF5SA2skAsjfVUVJ6aSbo2vQrNVbr3ThDg61NFmbOIf
led2xURsfKIzwh45BMlzXAz9VQGHoEBusAaFaCDMhCCpmRMj1HVwb1vGO/pQyHXndAynVeZwY4mR
eAglCy44yG9QGtjRaI71CSWPR7+Kh53Ex2M9zkF0EJh7+FU0JPt8wdOj2R1/9HIGrVTZJik2Qseb
FhVV6ZIKgiYOpV1Ro5BSmh4CQxPjqxSFc7ODsNwfCiGnV2pqe62I4E3TzHrTV4mxDxynRY85Ytql
xaa7Ma3qQwDYeZDy4g0ORlm4Ml0LbvuU2TZiZtwO41oNYSfjw6GH0AjjIUK5LvCqh1HbrapYz3Zp
ot/VXpg3V8PSS5npBuzobJou4SCa/MQK64kmA3m4FC/NBBADoQ+OSunEW5MvH1MlfkqS9L3XVHMX
10t6dVvdk8H8FH3WsTMiN0M+iKecLF+MUY/xtVDze6LnpGvMkfo2EVK8cko7Z7mPsMUKYZIyaFbO
+t9rOlKlMcvuqpfaLZw1zxHGfsFwQAV3MitPaYTuZA6vMxIJM0C5zdSMvjmsJKbmyfrfS6MpQ5kg
XNY047QAQ9UovjvA19rNPhyg1rlNmJ1TlU4L/soKQA83bMYM9Vun1NWljSHnoU19SRbnMcN+MZA0
r1qzbjw0GakndfBzUZbPYYl/woIVuc15yjIcCHM/j8on4RbYd0JSStM1hu8beL/PSdst7mBowKCW
yNhLIF9jj9B+2CHDQSwZbn/6oP7nPwXVNn/9L77+VZQg5DJs/+XLvz7BWSqy/1pe879+5p9f8Vf/
uzh/4uP1rz/0T6/hff/+e73P9vOfvuCwpDa7dd/1dP9uurT98/3ld7H85P/vN//t+893weD0+y9/
/Co6DmDeTWL89Mffv7X//Zc/NKHpOBj/5z/+hr9/e/kT/vIHVjvf/1b8/NvpfxAm/7e3/IfXfX82
7V/+UMz/MFCkOqoqcOkVlrEELQzff/+WY6iu5tomdH1T1x18TjF0a8O//CHM/zBpcFXcSwzbJZeY
VzWQtP72LdU0eFNepArLwr78f37C699MX/92W7gmf//6/x4vLEz8IlXXNgzL0XSh8q7/YnpqdIpj
tBJ8VOIgJ14dJfEkO5vo/l9ZUsu1K/+3C+2fv4oHVAgdzgfa/z9dav/BC7jTlTaBy0BGjJIeFwUJ
hjeMp13zConH16PsGCGgr4f2QETwS1yBOKAgzEZgkFQcNdCwQaKkq1R4aGgZkul1NhUMHJFtomWy
y/haKrGXNsUFfvP9H27s/+Eymeri/vqvn15zDd3mT1AJfvsXz+e5zAbcElR886q+3TiKduERj+gF
sshbYpXyao2a9MG8lFgBmVUF789Zp0l0hYmE4+SxKjlbSuNBGepznIRb58Nk52H0LRkaUQ4rLbRt
1Sl3oT3vhc2zOky7VDkwdQcOiDv6tH4T63TK2TLRtHBHUOHqry11OkoZfgw5TmEKqgDPhpGMQ8MW
jcUROeG1mvCzIj9hClBdVeEdV52jxJEtTOyFpadv7DILVloFWytR+lM5YHK1MIkng/FEijqd2hvk
ya3WLfZgYQ5q2Kjh0Q6VR7fWvhvTPk7FcKonNhg8gy561SCApouLcdzG98z+xMSBQZvZgecj8GFD
XdvaeJIFsjK1OSSq4iuGfMciHNoEH6W1qiOciWswS+zqwm0MHdEFBVB72EsMLb0spDbqg9uAg1Ae
UAGSj7XPIPmbEHE6W39QjPgahvFNI30dZNHDbvecDjizsTjyCZUyVlloESeP+4ygmiPLrZMjrkGb
qQk+E0YzbRRusi58YhawqCD0TdF89CoHo8P6cwqYQjbsmPheM+DQ3HEbyXEzhKaPjm8/Zvpj5mLm
ktLuCOVJ16XHAPg64ztKt+2hZ/HnFO+IxjpWHMwD1rDOGN5KWdyrZiUUbZ8biR/r0RX3oBL6oWxX
QSHvAVWktAZ0NLQaAWJiclo/aLofEmyKB1N7kKNurvQil7jnTqdqeKdJOKHjQCSAmECLO9pnqYNB
9ZRsGYRTTMjUdW9qr1NPWdhbAU1iN39BsX6UlnVPgFv5QbKykSwaixCKyXrN2AgqUJazYNle5FZH
mGq66ug7LcUNpFbMoDK4a3PT+iLoNLS7pB/EcRn4UWJDDYh7Qsv0AoVXNq+VjHlmy965t2KyNgJ8
Y+eqfZ8a+asQv+nifuoSLys5PDZKZNLqvFZTELKUBn0NBeO/qTuT5biRbNt+EdLQuAPuU0YfwWBP
iuIERnXoAUfffNubvR97K5S3XqVkqZTdsju5E1WKKjKCAcD9+Dl7r/3RBwTl6JZ5fmrDu82mLYmE
etUv+aa8PKGMTxdkC068bVKPXsjkkVdSfuhKedKd81YMbOmUZzdF5+KIWRW6vlFlsrNTbogJTazd
ccZS1U0w+29hpDe08eEc95PPiZBjjpun0F+zkxnD14quOyEZ5hVT09529VPFlcZHfRY2zsLq4jMq
lXps/filCVPOooZD6c5a2o+VCu+YpN72c3oSGCxwTW7gka2nwtzIbF8ZwNz2pbqX75PJXhoQkSpO
XiKUcJja95KTa6TaVw0As6hotQItXiFB2Re2dR+K8FvuWt+GGpzjkB9Rd77Mi3qA5nkXpPLdF6W6
crrr8ArLM871TL13ot8kQHEWTyDQTD7PZX5sHfW1GZH2GPkeiO1FugwZ7Dotsju7M1/mpset46JH
aPZOZB9sRE+56jdG5h9qc59Lf58zbLNUkK5Ul90KC7abeVTaoWvX7SJaRnPZn13gFEHoHFqevwW/
rAq8XW6chaFtdqqG6KDb/DbL0O+G7V1PqOLYVZduX35lufGW0cyhiqJt1ybPomKcTTduHtOTHq27
YOxeWdjf+w5H3LJyJqQDvFcaFEeyUO7aZd7WS3Yn2vjB95uD5VuMMGg6AVC7KYr0VC5mVxbpjfGW
Nwf87Bw2+ym0MDlGz0MVHdUcXdHoRVEe31s6/dACmOGYCCkaAXzYnXNGQNCJd5EnqSXgiy4NrUDd
bTw4SPVccCzW/i5hjK4v6GCV+PdNj/RNJuamqQ0MKv9khmjb+1OPaC14n137zzyD/+ka7px8hj1R
fet+LuJ+qPv+N1V6l1rk13Xe6b19/xy33fuP5eHlm/4s8lTwh+dI11bCu9QG4Jz+VeMJ/w+hXekp
zvaO4N+pr/5V4sk/BIWfT/Xl+r6PKfD/l3jC/uPydakpy5T2+b7/Ton396EwUv9c2vnuMEJu6beB
4zZQOuq0hjYxmPLpLx/G39VGP1RGFr9XIJQHI+vH0rEuw7iL7WHZinCktRkrTKHr0HX77DeZHr/6
BS4F5V8KRhgjId2ZBMnL4oynmgTgk6dFsfnnt3/5GP5d2P377V9CBv7y0+dl8HocwyNswcJQeSXT
Ki9aglcmlNOL/XUkw31n96X9m4SBvw8v+H6P/PX1hi7zOuSwqKbqxrnn1bt11nZ0G4WZ/jyL/XAU
+3VR/+9f6acEg4JOXDrLCqf4BCybpPt9NAjNEXACkOX+h1fF/elzczqRpmG4bMs5/wKosIjQE/X6
dxHrfx+rIfVPdbbB7lALYy9bHo32U1Fnzk0tQ+tkI63aubqJjlpF/1lUvNQ/RTTpVM2e13bLltE5
uMaL3qIV1euojfMfBRtK9VOIX9v6M6Y9XiFoMV6vGtqXzkYFompgSarfRr394lFRPz3r41ILHwd6
STN27j8zOuAIxySm/V120a9+/k/PeogUucvKodwaK1T3kXLn25rcGPWfPRvqpyfdQkpANoIqtm5W
VlQ7XbwfssYn6Kzytv/8uP/i8buctf/6+IWM953MXYrtJPtubbgC29wCdzRjzvzNYfEXKwqr9g8v
IVHDWg5KvK3TZ7fo28uOIUrm3SrlBZs8b2/84e6ff5lfvdJPD3pDXeJDNp+20D+7U0x+1rbz7fpp
tGBQZ/liP8RJlxIJbclk888vebkUf7Ncqp8e+yYZ6jrtrI4GFPQQfwzxSuf+RZwwTjUhf7CWQTz/
82v96m77aQ1IQxxnIOwgrA+hTSufAfQxnVr7N5lHfx/0Qhflx+tEgwm0euoiyIcnzdGyLrrqOotD
FE69ZUXxvvTbOXweVVa4u9ZSWXdtWVK5v1vifnErfg+g+cvOwz1ekLyVjlsFthm2eCrWEmPEVZqQ
TfAffYLBT+vBlAjdaBJbKdPRhF+NoRG37pBZv3mYfhE8K4Of1gOtQkjvUQ7nYwSX2K4a043+e4/t
orBoCbd9/Ow0WPL2smcitJrph9vvLrpG5rB9GirxuxX8F7dlcPn6Xz5LCXEW9k9AHM8S4saERTuO
58hraL9WeVI15NgsXX3650/1VxfupzVEy5HbMeqzbRvQVA90RmfFL/FKXzVGxb8JF/vFzR/8tIoQ
7xC17UxevcJB9QbiTQEmlUMkfrN//2KDDX5aOxSIw2GcnGyr80Q2H6c6vrgqXKz/h6EMh6+pfYGS
elMtf7MF/mKxCn5aOcBmam9sCsSSi4VelxZVA1wtDRkrmrQfI6bNNY6YJSdj/tFDyT++/GeX66dl
xBkg7TcLuSidmga1N+A9fOTTNSdGJwOW95tn7Vd3xU/LSdb7EZlGdrZF9lY8KtsavjTFkH3rIWx6
v3kNoqL+fv31fyokIj6WpS48seuZENjI3PuYEPQks/qt7K3U34QOUtFzOVYiOFtO0fdraxZMVTDe
lcAPyG/q1tpbkOYDzRPmviX//YJxFB1Wk2l0ne7caRUzYQZAma5rLcPoKsrHeDlAvR6Wc2zAB38s
EwvVgxWGdfUBeYLF2GVqcVu/lZNVwG01VTbDiygAnnxBlOhXoKSiHNRw7MP0RT8YuMWXUIcGQXIb
jdX9FI2Nj7CiSgIcApbf3uVhDlKNPot07l3RJstR9vA/1pjuUcjogWf8KhnhXH7KyAtJNs0yYlNW
1swwuphaI7+SoRaGD0uAcdO970EdgvTLMOUxOkK53F5YiDScPqVZ7ahHz0wRmpW4qNwvU95fkJOl
uQS2pIBtUfXoBaHCaIOJOttD2XaPpapx1WP8T9x3PLfMlGNoqeCW8c87aPFGIHeYcWY/S6wrSJ7n
Bm3ADIYM6SzKuRQ0G0Lm2KD8mEwvSmxLWV1lnwoRRvbzgK1VvZNyJtXnKpTO9IVWla0+0SyXuJOb
UTTjHoZzioC4VOxXepNOTVI5q8ofBuc16EzPHIiPthg3hWmTrw5pDPTQLcJwruowdF8tf0rMEUA9
vPcrn5KbXdCJlXAeSf+B2MZpKFyad1UnrbyvbQeHV4NVzr6HyjWYs0dXkadZJw2qEKLlG4J7ddTn
LYgZU4L1ApcJvr5TZQRKCU8d4pk4qObsOHjajvYqdoPsPOVhUGzzFkMPNGCRBJV9ZXySf6orhvVD
8CkwSV990W6PszIADp0+l7Y2Hj5y1t0jarO86vHvcCueC0tX08kayJdG1OzonIp+UjGNxSVoRhek
cBNX54nACvd5sGrff7RK1yAfUUk2RvNaJrDGk1UQNUV4q4soaMjyNt2ehIdMrZYyZic1tZ0sjzCp
HZuZbx6nPhqHxg9xWCYACmnUhE0a7kxQqEasCiwuPploIhp9tl/p2QTDCKvuv+okgtgBDtpaMlwu
RdvaONyTurvw0KI2Rvis8gkzMQhJU15rkdP22s4xrVhIagCU+7eSaVLwEtpMIo5BMlA1GEwP9hpF
YDO+2q005QpVc60/8EimyV3Wek12hNqVoVeckiAuDo2jdepfIa0SNCQNIrYb2Hi5elSQ/tuvvtfo
8JtwCz10yIUV5T9395jQ1fXBKpvpKsxoQH5SfmynD3o2MQi6pJ6zasPsPQP4SEfWAedUVhkU8MoS
CaNqE9R9dpWjNEsOU+DW/qck03n4TIYF1o0OjHK7gtdmGDDT6TQgoWYNgaVrnL4+91GNH45HJEAu
MHVdh9cWM5c5Zc3oGLKcbSSQFepK+0AaFH01lQhV6qvJA8JxrB2g+h8Iyc3SGzp0i/PkWx2ngdQP
hxyeZFPqmEVSlJiJ7G4kzTDAe3vNiLsRd6hSvAZJ5wwfFRgsdngwYpV2jrE7I0AIk0qsyhA312sw
DSMwyTnBoAiES5W32B3bGTOwJ0CPxkoXd6MfR3rdmNxFDV9U7LPJGM5EkWlwmPsxrsMY9Vwy4XrH
AaSKlWvnzrCCtsTDskmrPmzPiSMIaTaADPgNZ+GWIZYVrCRAnQRnTu+RDL8yfehIGyMRD1KPQCmx
NJVAdI+pu7rXwuucA3o/8eKDEkSw0uNOtQF7ywFlZB4PO0StS/J19NwCqUQHqjsvVoEe80uWUIsy
ArvjYmOQEErtY7IZUfj5QCOIiBCZozBcMXh8JuOFWO3Kt2rg7llCt3WVqwaHbtUtHT7svMV1bbfz
Aq0f1pTeFIVyI6TRevZrD7CkE1fMq8ai5X45zdOce2bdInRe8Mw67jg+6agNA3WTVoC8UIKO7Gso
EIibpXc7h04fPAG0TpaLvdpuv1ggk7yX0dU4nDvsEx13QDJab2VCZMFqwFwPMsZNnAWvxNxO+msZ
gWFkvuHkKV2UYMQU8ZQDiXKPPgacd5Bq6Lw2KVMGtOARHWX8ENoZ48M4aEyRXlK6y6Hw2sZ6nbUd
jPA30ahsMJbL4D0xE/pndGxWd+616iDpTNOM4CuqYu710Uh2aAP740WRlwCneRKxC5AjEcSCLVMO
R4aEhRgFCXOrlvcN6WXnOV7qbjRwePWxrEFdh+SLiNbBO0MHag8v2Dho/GurntqrmMU4BZbZwFSb
DUFU24App8DCJ7vqXBX28KoZ/WWnpvUmn9CKIBQVBPGYlDs6AtOwqqRFyO6aU2DEpHIGg/CBBAzo
PchWw+w1J++juFadHrK7WegcODsr33CTLiJtruNmIfxoIngJggIv7IJUduZqOnqd7sgVaByJBs9K
cTNATihSHyO1XyOkRyBkrfMQUfR2WGzffmk08xt7FfYFGURsUEt4nZckdD2TcZZVgKZ9Z/qcDPag
3iKHqKC7wCGeg0EJo8cdfqPgAo2SUbNyM1mPX7Oe1YEsEVyq9ypfRn0LcJvUiypa5mo1Sqsuv0Ft
rpqHFp+/vm0XO7XO0GVihi6cvRAz95nb1s993FTu155UPP+lI5upOQ1hCd7nSgL0Mk+qhwh6Peqy
hXzi4nKOPcQ1LXI9hapg+SzZnh22gmLCJ11ljSA7cizz4XXp+kReAu/GkgyYRET9wULtBJgBEzOT
0Em59nbI5uWhxb6BnR0bs9nniyFo7CrpM9VTj0etXudOA8YCSls4fvH7WvE6GAqa8QSJ8WJtpRmz
RE/41qtq1+boQb9c1hF7/sJ6G/u7FtT8chsFXejdaJMXoEQsCZsTmcyFSLCIDrQaFJHCEjeTD1x6
7U4drBYvTor0PsiGZgAQUpEmWVm5H3yy0Ebl91nB7ft1HBL6yRsp0iDYhXav9J7hdXQeWyRczwDg
UwS+ApJbc5ok9HZXCtM8La6Q1TrqvbIgQsGti3lt92ArGRkba17PzAOnB7lExfiyDNCTT94E53dc
I34qq02cezP2/BT8xSszPWGAGfPErEDLUA22uirynUxaZrQxSpp8OyQOO3LmRKb5EExgIbaRKRHD
gY0C2JaqoVvgK1oK3edk+80jesDWPgczltanIQD230GddPNq05Voiu7qzs2hxOfVmMZXg/ITBKyZ
LAS4hgEVW85JnpG3dusHsbBF7r28L8YnOyL7+KGaTU5rq4Su9zaw+pgPXWLJ+LnNcBE9G5SL46up
R+We3LZrwbznl0t8aPF9jLdlVGfjhwzx/De/xQJ+k0o7XvYJn3JIe3QKp/OC62R+I65hmbZyWCp5
SowTWCsJTWXaq2oglrSxXB8hwkzFvRDgYhfdSba89G7puwq95NJINl1wyd7Bgapobv3UEuaU2ujF
90Nsai3WRVhBgiRfJOnesK7n+PtmZ7zcD6g2+6eoT8C89QZ1wQUanhcwbG3Ru9hGKPXhOQuDqrhg
j+o1NPYcW5uqm8x+DCKQnpcUtAIscmWUkm9BPfvLNRFZjffFXJjZhJjpiewHZMMUbTjugckToOFV
U4bOI6Jd/DhG2svvmdGJ4q3IlDscbNLLeBZVUTnyhFMe1YFRmuiVxloS71ggvQ8/BOzIXbqRFDjT
p3HIVHJEbV/m+9FrR7R+bIRkwC5GDnuOCMX8mfpgym+8MudE4sWyyW6NUzF5zYduKjZNEmbgor3J
du9HSgPoAknQi1NPU0nuXI5tzedxXDBAJ6ojkIzVVUgeMjPa/hdi4FIN+ClQOYRw8jSmYmcYGhDk
IkZXniq7D8pn11tIYkLBINmRlj6NX3t7aHKeI57drXupOYHUl5bTkcBTTq1Fzpuy6n0JeplFO665
apuqkoV/I8BhJrjPvBz1iHby6aJ6txMxnwkFuwQtkIMw7ZmI8UDDiTLtW+bHGRrWuZZkIeVoXlqi
wjxyWb+yoBhWbhFwTsK2VidZDkSLiLCXUaaEZEZlWAabspASp5bt59E9ggMUKutpSvV87ZcsdTvw
YXZ+mBsL24Lj21pcFYG9TDeV66feddJJCxI0z4Sk8i5z/z6F8YZZu9WQyzNG40hLiY9AyxHPWbyz
OkBoHBsDJMnhhMr4mAQYAzjsWYEDgA0iSHMvmTYArTRAa3ZhD4A6vwKam9sXrUjkHy236oa3KS9j
fbOIftaPc0yc6bt2We0OilhS5xq/u57WWWgn49pCpTCsh3FZBlyPZamibUgIg3OwE9Dn3+KOo/TZ
rXDV7mjRldG9Qb3Uf1SghEF3hU35JWFZrY9TQvztthUi6X1gOrHXTeDvykEvUMIx5eNedjJkrnHU
D81WDK7okaPC3oZd3Kp2/LwQWASXE3Cyb7dXbLABhv7ErxwevqWhELZ1ZVX3WTSm5uCZjJEbrpzZ
OkSATrBazzERg2SYODVsf6caVPzqpAl6jTLAtI/F1xT0JW6rwSuaNUezi0XTd5MhPAlsJNY2j70R
2jqC7+5DAks7i1do7hILl9wIy87dT7oyhpCvLM+izzZOf5KtAzFOkMBsi/6d4J7wwvJVIzgOruVY
oeUm1mywFEQOingF+ybx1fVkeUVHKHZVK/08lDju8OmMidXkmzkPCD4mQ8aG5EpRC31Tcb4Nu4/g
88jecLAlxk9N4sbJ7exjcd03Fma1vV1Torw7QxxCYhGeheBNstbGu7BhaPTdbDuYO+SuInnWJsF9
qsi8Q83a5bK7xKV5uc0JQQ5p+1b4tWLnrCVGRrLgYNdyzzR6XWHPBOgdO0Nizk1it0wkWsMSp9tG
NadAKkseRM5J71zNpVEfHdCYBADWuESrFZ5cFFewQi3yAIc2I7Y3CmSdrD06rvUXlNnQQSzeAA1X
kWBRLOEqkddlE1b1rZRYSR+T3umAr0KehEcahvhCr3uXZh/mzThU71pHWXty6zr3yJj1hwrRjcGU
N+/T2NFy2hE5NAi0ZoPN8TPOlyy7779L8Tq3AdE1+GjMNx4Sn+aZ6bxCLEt8pUP8lio6D2AEbfVo
79TGtVFyTR3iwywJh/OSGSe9y9vE7vaU0cLZGdTHEDm0jVwj4Ylw7xsPw+Ot1yQJovg2J14zjErb
virrNISzEdhtvZ7YoPUJx4uryOWotJXBqDT8A6aCHHfjWEuRELUL733aWUEwUORaMZJ9YJIOpGIH
7EtqAzHRIREFX+kzKLK62lSxl0UMKrKXNFHVctdDaoLOrShGut5ZnjlTQEVXHpS7G6i7wnxSugeA
suLk6thfopHqeCXdUDtPEvpj/XnqI18+RD2RcLAVRU/FHUyVQpTuE3/qAkgK24qaUZZBs8FC74c0
aXqKavpPU8mJuDV666qysVHzOV6Qy6PMRel/TGI2249BMQOh3/C09c0nuWR6eEopXWo6YTz72Jp7
0xIo5WbwVtutiIve0yj2cgDoAquNj7KJNh+CpjQsLDIK8dmLK0VENR2UcrFt1R5lUfjmY+RRrkGL
JNfXTe5LIK15fuLNz023bx05y+ApzzG/ls8syyOW9YSL7m7BFUqwDHmalRtU67LeJUlaACwn0ajo
A0XSr5q4/mVsEXt4rPpCTxhdgPewtlzFHZ83ziXVkJzAvU3WhlJZResv9QxjROks1lM21yXg45J3
+FaQt7cc4kVJ8zGkV2IBbZ0JlElHjbMtnkQOKDhPdXa0uAbTK9h0MjL6Oaq6TyOtf2zEjSDUQuEY
bfTylV01gV6U4q6vqkPrlQE7olSFjxavd0VEcAN6fe+z8ZH4v+CwhNbmEDs5I2PGOPCBw2yO/4Zz
Z3SfLZNuGhg9uco/1xIJ2bUtoiV8TlxVefggMaKce8GZ5R76fyBwFxYVjvPvZgv7uQTSoyKCiSq/
cFdeHAwJmSYxZ27aQrXbnPyyQhID1azLNVm0xrfT17Tx4/JF0eRwk0MBIlac/bkT3B6CHioyqElG
vAKusE4++F7ljsE6x2fmPgN2HskumKtFhc1V0dIeQ06IXxrIil9OIQbfEF6x2pK8wjPyOOrqkoct
CIIaGTdFXdbbN7IwxnMJ2ZyyZnrLCfe21oSpxBbGnrwqSSFicS+yNeCVMYy2flGO/clqQ+xxOKv6
nN/NS+kpIGuF95ZMO0hIqX2wYFEG9jqzJqeMd36CHtg5QmQDneBjpQmuF2Qyqj5IIXpzF5IWJWuW
J3QZtDmDWhdnlu0JBp7Sc3FViRk9ZTzJghLaYsO9TdgSxofWDkxYHZcW5/+H78OR/2nN1/8iNRf6
8r/Mhy6+gB9U+0//9/802dfkr4r979/xp5RLiD+I59Tc2YLITRst17+kXK78ww8YrWgKaG7ewGfU
+F9SLuH+4dhSknDjoG+3A8Wk6b/U+p78QzlSuNpXgfzvqLjkjxNO1kSMANShOAnQkinH+2luB6Zj
6APP71ckK/W7vvaucG0GxxxfE41jNrFNYjLz3rIVg0fRJlh3g8B9PxBhI0JuqyW1h0fhRebWdW3I
Ds9VchOLpblOLqlTLFNYUhtnco/Y5y6Vc/bJJRhmC0GyP+oOAZYVf2lUzgTXaccSWfCQrggtNI82
JpxWzYRKLcAyg7yb7pogms+gyWBo0xHYeoOednEn77//IwBzKvql2Ziq/jZqXd0nFBcILQuE2Ul6
mjN3INtVqs2QBzATGvusaaNtrTSk+LDtTwSpnf9yC/yNhs2FNvfDYO3y+SqUdhodnoOHiQbCj5Pk
rG/djoyrAZcpAe4kLtLwzdrwpnHd8MZTpt44DS4wqx8/JZJETmfw3ed4GD91TrfqCNB+dDuHJhIG
qDtDvu+OzgMie6RSxLs5CfmhWV5cL+71928s+0U81dHZbUqCcEifwyMHMiIsN4ZW4gcRT3cIROt7
wyH4appqnF0VQQnfv/f7X2FKt4eqpXBX0/1Cfb+5RBHyXzaXIbTlCe/BEXR2/ZSZl9FHXprkPeZu
gTNPmKyA0ANjrZLtrURSWqxIWDEfmEBl5zhivmaHRbluXac66GWw97qTQJSmcnrx5jjZzir38Gb1
/nPFLC3L4usYJkTvecGNL1t1E0vc01eloGGYDJlPrASVC/OvV6xOHvary4/tdPKa1Oro9modSz85
hJApSbfl4u7IIiLMahThvK4LikIzDh8kffwV3ejk+P2vVHK3pC5O915MGS68qVwPxrbOtYTNq+Ni
eRt0u5WKgFpkffE+xjZ4WKAH7qJy9/2XXZB33KQ+ljogSVEfxFxXzmQSH/CxHAT3Oea8C2UCnFbU
xx+hB9d7HEn+5mLjJWcH2n+c0keWs5URyTHY3nlEGC1n4A6F2RaBw4fmT+Uey+Z4IxoZ3tlY5hn5
iXPR64+GxtO15xTeBlq3u6Pgl+3WJhNuxZwF2k8Q2Mfvl5ISHEgbjEQ2NuvrOGfPqV0fAvaNfRJ0
wdmzvOA8OdOjqwIX+I2Up+9/LPZA/otfzWsnmG5EnGaHrqmrs8b4eI2PWNawLwvMmdddm6+Zg7Yr
GPLdBqy2dQ7tBvtoVYtq37cRGBKYKrGnDjGn33NnxXKXdKCFZqjKDwyRttMY1IQV8zcrHzBBXNRh
cdy2jGxwEDJSHq5qiWsV66L5KPuxxwxfxPDUsFBb+uOiqubGC/P2duqDx4GGwM1gB87VkNAKW02f
wfO2txXBfhiHDaF503U6NkyFmObu8Y3CPGkWzv4jxJJA9OI6iuWXwW48Zg/5h2Us7LPX93s3TM01
4NHHgjChxywzhyFvvrhGdyR3IjjLm4XE5ah+oLZ7ryc/uEOw7lxN/gx7PVCPkgTZQVb12dRVB+hI
q8OCt7+cv8JpfJWkrD2KpQNawQZzTQ/ueQh085K2QbJFypacOJHGuyLVjwTaxY9uY545BT6Qao7/
E1SbuvwRLd6MCQBzhVtUN0YTx9rPA8HviPcPnhrhAZsquCM6OribpG9t255IkVZMexfv0NEXVXB2
LXfcINGHs99N4Y2BTnvDGdBc/pLU9jZ37eHM8DK46x2y353JlJvvP5CQyIwYCCvYNiwg8GWoH+3S
iZ6M5IMuJck7C92hazKw3kDO6zumZwFZ1ZPagW9Qd2w0+q6r3IZpAuDYf38tyge9b4EbY8rm/+KV
UJKm0Re0w2u8o17p7fRYlk8WOrMDB6ESJ2NQPGlaXncCNMn3f8znOd5VrUUAWwJ7MGIG/LbERDB+
/68/vzYRDrgsHhUfcsieVu03skLOeRYEwJ47B3RO7e3/XJF1SyqS1bjTBv1D/7GgC8usk7C3xsUM
wESI8VXhHNKESGsrz1A2TY15yDIJv4gM7V0nI3dVXUwYAAvIAfLVh5jqe2Mx0dlLGrYN/bQUvl+o
rbvvfwDd/6ho09B18b1Nb7k7r7UeukjdzEG+GbV4tjow/a6qn7FWE4SN4dYsr22l7lORnItQr3yc
8LXTHec8PtEz3MSgFuL6pXbKB2ewdlqkkOD4UuszE223VM3EfIMKxDCWEJcRuCBArOxY528doo7J
zj9UmhkLvuItsSXrwqe3esEBR+VKef5mzppLa+qq0O9u2my70NlefpTrpOtSsLCMpK3b0UYO0yb1
OK8xF8psZ2UTOAO9Zu3SKLeiYOdLd+vmHjuWXC24Yqpqhm1SHWjGHpqkIKG33Qw40IokXFcliMHO
0vdNkh1CiYQgwgMlb1lOt14T7HpyCoM+PKAvO1PnPOQRTdFwPAM73BuSr0eQN1O9NUnAfjmfMT7S
nGIQTDpmVlkbuA8D+T1eGGyaS5REFe1DsqsyRX4VrOQs4rQTj9dDrk+XD/HyQSyBdecxRer7Yt+H
0akPfJKWwCIRgxBs3O4jSclbd3qVCwS25MX2rAM5YNCaQjgJxSaooZI4RHVaLozEcNWzcJGks80z
ZwubYME13jnjtbDinTc5GwSBu4QB67gM65w4gs6b8Esqsh9JevLw34MU6UkZK7Q4L5O4DS1zaCei
8OrsxY+c9ZJX5N1PXIfpmuHNagyJHwnTLSmCa6cer8PeZt9ALzHnL02lboaUJh8ogB5oYtLSG6g5
IM89aqFq29b0yu5I6wNwEm8YqS7ucAUr/aSgxPbhFw5Sh4HbpSBPQ4PoyI3P/LPZC6+4T7xmQ9OX
NW8tpmLLJHyFmvIqH5dd5bpbx6k3Xb7s6ii4tyOyntBjGPgbCOvUGz7qjc29ZQcgJ2uRbwMIhsz+
VrUDE9HGp6UOwHJuWugRXbmsPYsfTg0QQQedbDjZ8XhC0HBLu2KTA6NXhAeoQT3UzSF2x23OL/Ye
uz55i+rsIzzm+LXS2nwqIgrruKhIhMtBYs+0rIM9x3oYle3eM2IXJmtusG/0+N4SFR6IJbk2FcP+
Xm/CNZyXvR1Yn+vRW1/E3WhGgU40R/zkOyDom4TfKnbVtrCsuySSL4SSnC8/hZjUJd0RsbSR5sGJ
qHi4c/LgsupF9z3E217Lm7GZ9l1Ublv0opU17/qM2IhhWGepe5k8Pw7mS90yiqdLWwNBDLGCNm2y
u9zPSTufSdR+aW3vFCbLXe6mR975Gm4LNS6hW8UxCSGns43CGoaO4e8uX9dNcEbLcY2L/1D4BGxX
9jnWzTHtiy0+320PbguO59rz51uRqysme8fL/7a2uk4mwcW7HFTOwGgOnojPYUNIG/HjaELwHF7S
d/Pv15iIHAZCaFiSTa7mI8SYy0UG4XcYsL+RFgNMN77GLbxHe3xbJ/L7mxtdsZ6G6WhgvYymeLms
heTU3gB13bSvMfFIjBi3mAiu+qBgoNjve9f+ODPEc7clcb5oN27GgLrU2UD1A6v8+bKe5ZfZx70Y
SfBa9GFwi2upUlaxfsV1BegsnyjaVp1g5D9nd042rG1/2U6e2Y6udyeZAlWZfmX8fPSm9IRlrJ1e
mQaTFpfRUpwpnOS9gx3f9eVuuaAAnfmsNe3BpnwFm0ZxcekA822VuKNJmKEQsz6z0e7GcvrYRuEN
CqtVm/vP6O82MMb2yh2voBjdskgQheTuwCPwMPPgRHDwlLd15mbrBsOtZMGMynePIOay8h8YUiTM
JcObmCzkEfZ3n1pPVbbDbgqB47r0RrLNgrUNVzJPxQpgztFIPinoruk0PpiA8HKo0WHlgu0HDjqJ
5UXa5H84zslzx727ePuolB/l4J8Lt1u53f8j7LyWG1eyLPpFiEDC5ytA70TKSy+IkkoFDyS8+fpZ
rJmI6e6Z6H5h1HV1WRSReczea6+Mlh1rYQBHLHBQmqX+BnCVsK46+VyIMJgXEla6kWDReX6RJlvL
7BaGwzGXOE/JHjyObrd1JzLG8djvHNO4eIkLeLPns3KYLoXlasr6E0bcj47vr6Or93LezYmlAqW0
g9uic+qT01hC3o8+zfaGmfOti232vvGDU9bnpnaOuaiIOED/KssjyXYJR0H0UWjli47cIGmxserN
sLU1xX9t/apE9G4N1hlCDfKb7C6bkDr7x+e7F5E2cpeH2S5ygSQSQ+Dg1/MXIhlUjDN1trY42Ilm
iFyXoAOPL6lxG6pkhVAabnYkf6j14VCPv6UzfNpQKIcZTo1NWUeUyTnWls8k3Zg6n7LJzmuystuP
QTBqrTtfThmh6A0xl1pg1CxzozBYtsVysxIz9rVyOZYEmXjktuT5zcgIhs1MGC6j63yxe3hqp8uE
PjRKtGerb69hIx77cZe0znPkxS8ytoicIs4VfoaPnOLdaUjsmmr12IRAke+TOXc5RXP5o0rjs1re
50W86gqE19A0n10fnRqk4EkFpNMaX02XXHZG6YBz3efO8e4hZZssUXDyx23TLmth6zuWyb8qN/pl
8uMrp2prkpcVJe12KbVDuqxdvlRBoZlH5mk4PHXCXEm1h3QY183TlMgPx0G9VrOFSX6j+Dk2ivws
NdGHrWRDm12Zr1nJ827JR/CoF8BPreE9mnOOHpZEwzj9DWrr0DfhHx3HtNS4XKv0apOON43qkHAe
VpRnrbRPqewpUsRh0p9JSb2lYv4qJ4KTIvloc/6NOPsBbd6fzmTRX6hxVxiDV1J0v5F74dwVr1Jl
MygAIrrMS6uMt1b66HBgIPrLJPhZV/ZHhbbTLfdGOr0lqXqvveGR78xrV6kPoVGPj+RkVfnvZVIX
S8Mp1XftzuHBL7nhh5Ju2sqmB9qIXYLrTUuPRvgpsDb30jmQZfR7bNkuDeFyAbJgByhZiUZMkFXF
F4d9ATYC1j7o72rtd0f94Fu/OzM3AtBQGmA1bdXk+nfVYMcNuxwQVCVXFj8pcs2eNRe1popPXchh
JiL0fOaWwnESh2wGfYa44CFJ5Zm1BIh6qbH63VbaiKgxM78SNz8kxHlbTnMX8rqbqGtHqrHsiLH5
gOCDdSzkAVVYnLQ0YFvlqsAkL7TrLPh07pT4vScASXQQcSgJ/HsiZGsBuUx4/OXbksqdzhGTFPZO
ESJNFMP0VejOpmMT01ULUifvg93/CrgFl2t1yIT7iyDCK0ynld2RdEq5ReTjHpWV1IfNMvTHilN/
IJ8NHek2TYnyG7qXCI/+MNVvTjTctHI75+YV0DZ376cbyaC7x0Pr54Ic852DgNTvKwM9QnNOJu/M
HhLll6g9UnO4ysim3E6TglnA0bnoYAMU5u11XbAYcZMymCz+llvfpf1EITBL7zZOVD9xs5dEpxYm
dDCH/HdQcSGpVn5GYTIaxlbTzG05AT0HAExrD9Uwigew9JFTQw5AxZGZZ0O5t4boyzm9Eoh4m+4m
+yLrP6fyyRpsUi7EQ6V7O5IvoBqNd0pS/71ky7GKqz0jjlvnlreJ5n1bpkhuB/EyiPbLK3gQ4Fdp
acXew+2P6CO4ZR6NWR2iSLssoD7T86AAv7v8sGorXAsthRguK3YO5Sdzet+k27eATFk5gx/Oik7L
SL1xb0YBOqSSR7uMHvtkeBCkeDVtc4wjY4OYZFNrCRWBvr8zC6r+dejt1RJmJzm6iCLctzoq1zTh
kHlGvzJeKiUPXRauUKiuRf6F6iLQZ3VOkGsElk2IBh1PSFRnR1nsG5q+UWOyt8yXJirWLbrARX3l
YwOvB8JWyl2UuesCteVMQS8aOHrO9JSXrT8RCSGZnr73yRxoHW2V3h5FG5ZbVxnTLquw2SZFue+X
cN0B51Sc7etytB4GhjH+sIgPmtgnry+GUyf5EdbALbCHbebZfRxQ9gvYupmWnpyFpQ3ROcbUbsdT
NsFFq2P7hU0YMu7mDum8ACoGVqgMrppHJmtcs+AvtOhBhMWm9pynSKseGO5uUjikcSHP7gD0GxKB
eVcQd6ti/u11dBj1cuDR7aC/lRddWOtpGjeyHHdKh342OzdC7jeVatYpBeASan9KhfAoq87UnXrz
q9K810nom7YIQR22PyPgWX0wkT7CRi8i7jHnUDaugVgwJOrnDsi+d1+6dgKGtbX6bD9Zzqoy0meX
FOQ+twOy6kHds74yT0ol3/dYkEgT6wJddx6jcy4y6SdJRIorF7LZHVTPWj5H8UqsSBLmr1gokq9R
5avpx22GQ0zwKDT0nS2hh7DhuR80HxYR9iOZQr1trwZ9Oc9WuB89aNMGQOJi1WgM54dGblPpPCbE
BZcOPrDEZtQ3utGXU8SF3/Um8JHuTyNC0C2J45veW4m9pBFqb4fwRW1x1bKJQ7tS22oi6pi5QzBT
XyLPAEnc7iZdbmXt/cnU2bnfRiFUBQVLWn/N0mknlUcuJU8KDMA+jB8srMOZ+ah6BybP/IOy6WKC
W20WnXlwxd5WX6XCvqaOdgzZqg5Vd4Uk8VLNFWjX6YqKjgaJB06PT+TSr2pDbWmF3rvhO+mTfQwN
e8EtTk5kQJoJwxz4gGlG8o6xavB2I8jbNZ67XqwIAlhOICyraJeAkZJTW6hkjUvjTTMKcnkpoKU6
xTlgW7FUX8O9nRxIArWaDajKTQj8CkQTkbaOo/tpRIx6zjwE3QQyeriAyGiWwCrCDwjpm6aFlZN4
sIl69WAiqCHkxc/NT/LoviePs9NB8WOIV5u13R2LF3GWEWnXNhEQufmhr8PjUg330GTOfucPP0U+
ZJZ40Lz3ZVN+jTAzpg+lh6vGtX57WndsO+XXxA4xFd4UFsjbMX1qiSVyyZ4BKgINY2FkDy2Jgbof
eqGPEsrX3O4NY8Eq6mmTJ8nAYiYIxZkCLQK+uTibzCyeNcs9AK3YTPgmCLULMevkazHsOtE/yTiB
SmvaZ0WqJ8yblcQ6OkbmdeR3dRku86T6OfiUuqCTmW2flJ7auPaSdiB/Dp1fpcF2+FDX7mqKsJcv
cE1Ge3glFmpbmdOmGuXBHHfEWfpVEe9ngG1LlmwRYwMnsqaVBW0jtZeboxMDH8tdoi2HpAuPLDnP
Sx6umRd+1gNwHvbbf0IdOTtl79FaiG7WltdlSokHZNTIFX1AhK0QIvteJQ89nE2/IdnWzmls6/Re
ikC4j4LWOGETgYIHLdGJYNPw43PUnvPhqevaICGD3OMZqirBERQfkLXvEoRPgj1z5IqtO4QH3c5v
ViVGgi8IeDbTlcn4qZztjSjDtUoJlc9a6Pwe3utKXqC0+3lDlHC6ll2OuGkyrhnTAFe0FwTHDEPQ
OwvC0I2vqXbXmYyMSzk9F/eyzZXzr7pH39UDQ/XiI2Ps53H5qWmVLVLpcTwFcxiuGbjS5Lf7AiFI
macCxHK6Q9FM6sV2rNttb5zmZtrqjnyOumRLLf+rHMOTHQMTtZftMH9Z+5ZGAvuuhuF1eWyscAM2
8AJVdp1mPz3Mn4iQbxim61wz1gBnrmgO9tbgvdi9NfuEvxQD6N9h3GA6SsEkL0r/SVt0cwOhU24K
GYYQwsbj235Pfh28tQvIHOlY5FvwUZ24ODUDNFV8NFO+F53Ylbl20UjcNe/mjsFiyq7L+ozgol28
/djwv6hhP5neE1KbFcpHPl1YPm1RcOo1QazP21KP9il+zN72AuIdto53tPR9DHIRm8AmZiJgM9BU
zSYnKCTB8TYlYKsYa3EAmaPCvGfvFkUYcN9EdwPOJu/kFaMUJESsPV0SlJGDpasn5CbaWW0R9KN2
Tcmdq5Co4bg5G/hc3Urji1qtNX1ZeeppRhfv4PuYUPy4/aPerLPkhOHpW4bVuiVUG5c2/F2Y2N1n
Ph9SiPWkxK6q5VwIe+1+ZxWKbFoPnaCEGw08ujwGvHcerdh7HsSraKeXH5p41tMXPfs18Ed3f4eG
vC4yXkmuAuzTPgK1tRQJNK5i60GVnw8cxYveMWok9KVhJ5VTD7tkdRKBilHdgUjJpptRHHkesfId
a/GJyIyeUGOtxyld0wQ6ybENXwuSG8vSPQ/UWwYOlVwt7Gh3xYl7EVA7oyRU7OMBIeiKLgmO8xIQ
+byO3XfWlUcD0CPkubUTMyjtjGtUfnbam1XvJSRRy7o0w0JYzM9YJKNvl91OzO5Fd/dSCPZvf5I0
anyrfXe9dWYfJy8MXLiNlu4w0Pq0h3C1KO3CNNdwnYPRde95Ma3jhLk94kEmSP19VX3w3J1I2r3D
KZLD3Ym1t8YyT/RiVABFEoy69uWp5eotJ0ZvffNWzu66DbVAN+1LtqQs3Ik0Y6OYlqGfQL3KHGcz
Yrb09Owhy7VbnKd7T7CQKpj+odJTVdAZ3SPIpNnP+PHPAmwXI7tZULvMPpT0OTBQ9SSK0IVeWlsn
mk+mjkGtmBguVd2BJA606olPsIAkIHhBJlLrCqIqgGGVmdfKXGeiRr0cxeJktnLHIppg0N4Ib/H9
pWHujZvzRsKIFxSLkqtSyebUUDNQmDZRzldxdh+KfupY4zUHWFG7vliIiATM4FesWU4TAssjUrfA
dGxKLzE654zFyp4Q+25VT439pIsYFmpGR9sCMJal1E8umxLWIjNloFnu62kMf9rRPDHqfJNaNO+0
JLMuuhULBHLtH9aW81ET80yvHs3Hv3/ZmIhLs6JVVH38078veFQ/MSy9OY0gcnC0i6urvUZD/cUW
zz4SariqkXo8/H1JRuBtJqY1DCaNfeyhxsk8Em+5yNTKpsN/6DMY2xDSuiRBG2kZ1tYjRQppVwRu
LG1D/ZGMWOZ+ZMitcWbpj6pxHjHO1bskKbkSamP+bBdEFMvCdwMP3j3ca4nO+cylYUOc21gKrHCh
mvwiu9B+6svsiEov+nCHl2lmPqe5hCzZ9LhN4IBGdASLdeRN9PJt+6AJHW/alDRfMvtt2drIPHHK
GSx6DkCRIjr8/VXJWHcbGQXVlMsuwB/vO25NnTxArM84oOF9z1YbdOMwrhEaGi9KHXuDfBEvQorr
NGVzBC67KXVyX7RoWv0nmcX/I7KQjik83cbq6dn/4gWvSzd28Xb2iIr7KejNhDvXlvmriyloY1lg
Art2+hOpUP9iKIRQNzuZyolOyxYa+RY7LAtGI78Wwz0Vjwjbddq1gtltbDwLGvnNf3i7/+yRv2tC
pAk4nLOfwD0gR3dNzj/QBUgh6cwII1tQm1FB1M6CrVYtRCSggIwwUOjaXF7tMQkvWX9fbTuNesjQ
6m/zcAmPztLRrc8w3O+SiTQj85WYGAW0uv7dVOiXHTTCR8QJqxExO2RJj8OxTOXD35cl7X4K8fLv
/0Ti/6qIpKUbuuPqrkTlZPwLXQDFpJeAqyYMmYSLU4sc4KFpeZukxl8mwTbBrDTqf7di1uqo5KDZ
LjpBZ3zJCsgOuouAlB9sgFBtupqEfG//w/v7Z3v7308cKJYLK1VKyxF/3/8/fOJDJO1BM4ASQgVG
wyKnYV2afNpmOqJlIuOVUEbB3Ny1NO8U4z/W53qb8+ld/r5EQ7j+9+/IuFMC/hd4wjvio9JNCwmq
CdpL2PfvyD+8IxFrXi/v81G7xc7QC21Y9SXOY9sYllMJr1OoHqEr3wzdOGB0JPsq1mFURvh4gDiT
kWwdGjO/YHGdzjbL3aZniAG4Qn+10TwTTji6j//+PTtC/9d3DRjWRTFmWGR3I/P+V64rDtWWsp+F
3BjbxRsD6gDP60KoRk4cCyBATQjyiLHO2MhHXWtnIOfet6rfo21aERhj7IlRJtMnIse4hSjliZB1
SNvcM00OoFJcpivF1QbPtMJIgdS6CezUJvu0aMpdhLYkrbncWgLFg8xeMDSI7yqWw8oT1Vtbhl0w
FORgMcnBfUSVzjguV6EiI6m8VYsZPnESg+iDH+r0HRvFtD3XE5ntXYeeZ8lJc+2TlE1ebq3wCEN1
tIePgWQjMyVELHRALE9z/TtR0WceLR0BWw3bKjjN5FFTytUW9yu61kfDjAICFYOUrASK/q5aN6P5
3oB6DaySBD690radiURV9dHRxQO/N6ifipnRu0zJBmz6+TSAF3E6+6ctrB0RaXlg9ou2tlOu1m7I
gnFA1IQr/icU8inRSnFg/vzomupT86aNwlu64Rv4ZAH62LneiPDD26TD9GMInKSNBqhaE7TZGF6Y
z59mvOINivQZewuy1Py7IOB7HBStrf06GyLaTh4xIJaT4g+ZzSBbhnc3MhlkLeFrrj1WS+m8Db3E
yzDAnG4RuTV6HYgxk/RhDCZwMZcHetBVXTGawNJlIrGlbUXVy2B66EOUYdnLZAVm2/d7mPdHLMFn
w7BuBNNKAI6FPbqBI+aPTrIwC+k/BhJqoXoZm8npmScRTtUOgGtLTT0NTf4j1ED6ZA+2fCRWqyZg
j7l+sw4LWKSTDBH2pPFLRL/VDax/YSGcWGOIE6a856JGBNIVQ7tGQA/dlaCVeBmP2YCegRlFTLge
m1R6viIjBUUP7ZQlIyGcNjPGKBK7+yMahvSr4xh9cn2T4SP7F95m5hc8sr7oWx093oSgpH3ySpeu
IpEsOzQo/yA/sYad8ggARa0ahHjmPavujhjNCDkpmJXQ3cp95GbxbtZmcm3lrlFhvs8q45Vi5o/y
lBGwY2r80kz0py6ZNl5aPDdTnG5J6hvIn/kYEE2IbUo80Z2y6h6sHiPHXSaBmnHT62wTHLd9mWmx
kNrMDHqNY1WFP3XvvJizQ8jfBHO1vtYiCf2+cfJXZ1yZdtH/ilJ5TVS3iiCwBZ4W/nLVu9FMe7PI
SJEEAtLGL1nkEHOPYcFnorduPOcKsSPdtzoryNRNi0vDlHk96ni6MckjLBW3ySsAizYEi2JPWXa3
cio9+ltexmT2LhZrg7BNLjmIp5W1uG5g5MBd8Zm4Ry8x7rBNU+3KIfaelJ2yDCMuhWqdVE9L+8WS
V1srEasVITS7bqweBzGxHseF6YOV/kLk+BwL+6Z5xYmY5OYy0PWOk9Qvsau1ftpVpLVP+nUpkw+j
jDsQr/3WEfa35Tlih8TqrcGAf0D3tAlD2PiAVHxCiB6LiJxBEhuCBUD9MUOT6JbtT6tccomc+U+f
SUBbDs6vWrd+KdP5wCltnGXk7BZBTQUBidBtEi+0travllXdNCs3tqpikMkmxkupAhFx9httgcbR
dbK58C8cwJKpnfSWeccweatPOLWSpN008RCd4xZAqIiluRk8OzvpEE3jFnxEJp2FUfWm6239VCBm
70RRshkR46VBtrnSWa0QjtH6ZmvgKTTj+GrGzVXdzSdimtETZdjztInpo4FW0EX0GmgaCSZRAglZ
Djq56Zy/AJfKzRxKm/BURUH56kZ2SsGPY3Wa3GzPoAqJ2x0e01SbasZ2PGvtqXLt7BDR8Nm6mJ/q
8qgv5h6xqDzZPDqkLCHmy+r6OBndgDIGz4Gea58GMI5jPgDs8DLjQXsaWZhucAg169olFK0diElJ
dWgrkqKJST7Nu9JRDWUKAAmV1eQWF81sIQMXhsERP7wwRCLM76WpyBiSNrHadDXetSRyU2lV9mQ5
yZPMvfY4lmN9xg+16VJkPnq3yFMrbhE4BB8O9B9VujhtjMneMxxjvlG1hMxw1AOj8YfaKwNrMkht
BN18pJPeJPWQ7UJdv7R5HV/w6ps1Kj9cwAYE//4yeaMXRCaTnnJgB0RoQFnjQnAlHr40o2WXXfys
S5Mxv0a4dJ0ele4tV4fuO3ZQaJFpslnqKXscOjzhMaUSRGGJ+KK4xI331ZmY9kesDXuDJwpN0CVR
CsB2rDOFNabnCsnjhslqvLPm1iHqO6ovUnMJ34umfa5Bu8218LmFGP2oIwhKVVetBHMD/LdW7Nta
Y59NPPoIDLrL1PTx3i7lpm0kbpe8hVFuofyYGOwSCXKYnNLiZoncy4JeDVdOLQ4JauvAWuo2GIj3
O6SNvZKMurZhPe749OPT35dYogtHcnEpBEeOYB+zbstsvODhSPaMPD6WLrIfuH77bVgBgnF7VJPu
kr2Hs/oi6ZPRfYccIRxSZLULNZiW6isRmuVatK4d5HNMjqbnDJueW4T4PA9X13+/PJBCNKdq2OcG
MgvWNGyzixb5l0M/WDAkgsJywWMIMWZxyLByY2goySxPyisTIJz6e3NXkYfswoMY3guLI7YvhWkc
VEF6Wl8ljEhS1R/7hTvecmz452BtTGYJY596/pKR6jnk5ZFBN+tZL4rGI1wJC+2FzWLOJRImITIp
S9KPtoC63SUvi7pTOcr8JTWGao1EDk2X6OBmZ4bYmJX+qlonPUKDtQ/k+7IfklPoxyZQk2FampdO
WY8upDxGp7a9xrwvjokhv0mi7E93uAMNKDezaR666N6tmk68GfKoekCzfmae3/tJFVJIuspb6wVw
7kbGXGFjY7JQVNNF2ohmPHLOILu0R4ValalMk50NoR6NkgVhG84H28jzq8wQ+3lO+Iq60wBflNv7
2GSx1hjRNY3Zj1jQ4I8xPRTLUnIk+30Vm8vWnnq1Hy3kZwbuMN9URD6HM5uf0aIbtxKEWZCsGJQs
NgGxin1dZJNvk4RXd0L2ITinseCl5t7T2uZW0J2N8Rz6VSvKfWbkRwP328OYMdzpzXpe5+lpsBjq
i7p55FkE8x55Bxb9v3p5cbOqPHQgexhsOt8dLtxNJdtdglB1HeULsqlGpb6lZ8STlsdhNimkOuBD
JV4BjAoPIobfPkKX8CLRr4WZHMoYkb+dkWHHlFSQ/tKvFg0nPyEpz62tW8dEo5bpXb1f1wSyb7Sq
JlTWqSzoMqgAHIa4Z7IOa+fGwis/tYrBo0sdtTIFYxpVUKfBi4kuVH8aieP2qQMysENGHg/OclBG
3zMIbNDldZcSCymR3lRMFI7vs8veY9S/+xkVWDQYK810CIgyODOpDnZak14AADC87RFVQ1TATOva
hGEl+LK88jAWdE2sv7IK9ZQbwedm05hERnWY2u5/Xv7+ZcWeYyPn5i0n/Of09wWbAqQiat7N3ILs
TxOHkb43vzl6L24uksfVQi7jajCL1ZJxWANjoicfN8MEkyWZoxtMFQ/Va6sfnGJaadbSHtpZJ8+n
gg2R4eq8uLrILkNe55clISaO0mH2O71kXdOSiqffX/7+irFNdilmbwq4YonH1O/R2YvW7CvHkk+9
hnCowqKzdMg2HRKwSDgHIkXwVzFK42aa5GqPBWNWrqVIy3TflDz9VlQcScKD+CALwCdOuS3u6ekQ
yQErLYTJRxkTpqQO4DiIhyXS3oYphp+OQc3XazEc7LI8L7URcc4h2yPc4dtwl6ciywhAcG5h0p/a
paZtSx+SCXmAlj2g1ib6GT3ENk6sN6foj1o8vWRt9AdADwPr8tGuO0zxSvtj1wUy9KXaJq7JHUid
nSHqxef/KPP8PdPQXev1AXV/4Rdcb+scLVhidcW2Ce29jg7btwfWAaiJSbAx53IDuPRLLtUxTTMV
GNPI88UWj5ANS7vLFLy7tz91tnjwOqLu2QuGKEWDwUYyZDZMrSWbomgB3lzLNgLeET3bRFUmMnur
l9haUVwbpMj+aQdgMqMzZ/4Q5U9wnL6NWBu3ncK5iejPRzGG5yM6m8wQVxJblGxxoUABQigwMxih
+Q4m3m18yQabeLW5viTZUz1D9fCcctgwI0VlJFBp358cGGO7htkMMotwbdMQ+rD3KMwTdMBTZpGe
pLMmDkPGuPW00xDfBdE8biy8Zb4D0cnvf6VkEe/HUSG8Jl3CzouvGgnV2tTDLeWBdrSx7vsjw2Ge
pc++qKeAsrnbVNGtGxqUCibyKZzqWL6QHRgMdwUMXCYcwJsA+KxI2jZSVn96yKZ9JgItvzM28AN1
HRsdENlcS5jwo4WH08s/MF1vHLJh16bGDICq+Qr6R670Rr8LzYlYZLayq8JuE7XWUzLOxzol2cxg
xQWXaJXrSIr6dvgqk3bZ1y253OP0J62y69hH1VYfv+n0HseMAadbtC9R6zz8PZayyY1hHbVcY2yu
MJ0jQoHgnwPkXPOVvUhuTKzM5bqtRbXR+RpsuQn4zfRTReCWr/VK2+cypEf0Tlh+ANo02rHS7Hv5
mp+9pD1ila6xAdT0vdV4og4+TL0Z+mbSNciJ42at9OYSKQNlCJTqTLICpl7ZSI08ZkTjly5jGG6O
fUkR2r8jGeU41suGlt1td0q+jvdrreBiXFlGu6xiHpTGBmNTDMm5apJPZY0gAq0BcRvG05q/iW8L
WWD9HHputoNqwXq6D+aWP2pulAuOoQi+Kprb0nY6DDvte8kkfVeQ1bZ1NMQYM0kLZKd2tx7P87FK
bDtwsBLALYMVxfadL00/7XThRoE1j08aflNUfBnr1RLRLgeFHwMZ2yobs0ZOpQ8nCGeEEX3YsqjW
5dIjcgh7Dn94F1zV024yxFnMPbJsAuw22Uh2oK3e5wSB61wSwAAJFNt/G44xANDfYeOUzyXJtobX
PbgDmXaVg9c2r6efIsleyjqu1yzGiyi8WVEVodcOT85guMe/xCR09/bGyd5HBQupzLZ6loiXcJGB
V3kv2TQnx6EJCSA21c/oIQrknuH72Zzi/m5tFtoLBgvCoesWk3veop9bcCf1jAsqQWB0eU2n4SVr
esU122GXbxgkFXUjAm1G0WzpeUA+YAMRccDc077OIBZWkhlrlTSwNNqeXJtqJAdNlM9Ftnwz+699
mD7WDcMbW5wgjeVvl3ud2YhGikz6lZdgUbEFrCDZLjtv6W7lMLerOa2hvdlOjJZqDurOVasQDxxm
RSRo5ILSZPNYoYygbYsxycylKIlt68+NK8iF1ZW3lQ4tqVs61bVGFPf3F6Cs8BLExrZYYnR4dwt+
4iQvvTOYO90gmoaz+BR2xXfFOWYnk76fnDgOZkVbFAO5IYNxXKVpdOSywrSQ108uCWNZpKrTONuX
akJfhu6l2Fq6lW0987VomqvBlyHI0v6PRugItMRyr2IAy8Vdn5ybHYORuL9JhxYjn7psq418Q1nq
PNbPtQUQC4M9ENeauXsdaageYHgR6XvPF7YuNZG5Xpbt0fwc4AX8qgrU3o2V/OLPKQ9wHnzmmHJN
SNrey1FejJiAGi07ESTcvTbsLF2LlRliHGkUF2fGc1VrxRnpzaYNeqm9pAJIIITGD3Gvp1MWfFQL
980kM8QsMvrLjGLTbvPuMObLWVTWH4ku7Fiym9QEIwBVmUSgYHBc2S37INr7J9q8MKjHdL/MfKje
xLKyCEmcjnaqRMZvYEhmh1sDXCk+lZGl1yRZvokvoOVMf+eidg6Jmn177peHYlDCp5UpNsUwlPDd
7FMV9g9hVlRnlUcrXMyTL9XMkjdqDmA4iN4q3EcQW2fF12Sbp8PONRkyOHb3OPF0UR0DQEpAqqwY
3bA1c3ogaUWTbIa2PRkFzwuPGwnHy5PeoFFvvBvCdm9nMfEj/f0LRRlNnCPD7cLglrFFvEns+Bp5
2UYxb1gh6WYWZKc/nUJYCgO7O2qd267wsK4dOH2+1VP4Y6J/xpDI/54zy25dBncCjGWPXUi55lkL
C/t5TLd1GqlDcf/uJ9yvr0KGK0t1JN4bbvMyRhG5ro+N8i5urQ2cw0Bt4YRtJ9yEhe3tdR3sJt3D
a59mhA10GHuhxCCjxL1haagaEiwsbrJ8MK/OzvBdj6VDgrv625hMO/wML6G6K93nLAuUl5TI+g2J
PM/9pZts/hfzu9Ry4pr4WASiNXRYEC+V3UZ7Pg6Dy5504qU9A0511tioM1qWktLkflKJedhVFUgQ
3l9OH6SjKLejczU5QHnKU9boxRbOJlwmqEVsdVdNk90hRf1+dvvnztRuujq6JXaIDtpcQL2d7SsG
QZqzyodxL4E4nIvZAIBgIw1ggrSuElhDGrqUPEpJcszSV7Mfs53WdtJnNvLlwCoMEi37jJ3pCnAm
XEsYqvbMQ2bUHgsya9mmYYmEtFXNCgI56h7jNcmFtwVPJLGQTLYLGKE6Llx7O5E29O4Cu1K0PAFn
gNy4hXOfMXMF5WIk743UbtD3zuCjbvkgsnXLBsUqmEcN7mdnjvUqZoADBG6mSpmRk3g0PQ16lcmY
UN2at3Bg+hRhh1bthPcAAaTbIp8ZnbJdK/CAAepHQZEjEHWEw3zlCFu1Yf1qGXTFXKtfvTLHvakf
Jlm3h06L1lT/zbUwn/DDM0HrIt8k2xvLnWNAJbqAOUQBk4b1fxF1XkuSItkW/SLMcIQDr6FlRmr1
gpVEK0c48PV3ETV2+yWss6erJjMjcD9i77V3SWJfyQHH+x25D6qTv4E+5FsWEg+gqejiEaCsuyqH
UdQmJMtW09FxGocA0fiWFKI4sqSBMZ6m1nMaexFqRPYTOf2FT/fud0iHvUYQK+Y1iJHVo5B62NJT
40tlAFc61W00/D9AxcoT1vEvUT8VzrIXuYxu6q27NvvOa4SkDJITkbg3P+CHKaFOuDMquZnYz5WH
9Y+o735xjFNxxtc2EZ/jMhW9eKV6xqN51m1Hhj2jwQeE1nSN8QrUHL4oUP7bZmjlyggSxNZ5DTmJ
ILpkSsUeq/QroW5HLl0+rkZ4S7EIbuY+s/cQSH6niRLPoK7aPeS0Q4tDkMEbMt8OEibYXmBRIW9x
5oOS1mUQwdpsiNaEFoM+n8lC2pkbyxESpY33QlLrSjZHLd5nA3qKwd4KBEC6kWNQbxwvcXeI8iq2
PiGB2tyMWFE3aH51V4BtqblKHetD1/Gv3qOP93uDgtxmQN07+h1uXHxS3fjd8fFnyesjJo2qoV/F
XDhrWb2kCaJsN0iGbQM4tgrMv77tf0VDd7F7fhVNwIlNfZQeVRj0j1Zq9TxyNtXVlCECiEagOyHh
wlhYRyACyTWJR/NmdTvbsotzNLL0CZa9QMRRVWZVfagGD1Xb6FyKHA4j66u3JBKMYd6rEN19O/Qf
8J/ePBz1cFZjAxk8SLuT2d9iUrc27PaqPfm5nRv3X4piEZ1m/qJL+4otGAl+jDO5ESLccNn0TZle
BGp95nb46FFRnOswRFzjIJqysErsHBiFAIeBYjPaQnHBoMVMoXVDkkJo2NBUQJS1kYEXzHuNIDyl
gbfOikGtsxq2ovoA3ZquUPHAUixdNq/+tHO53BnEMCsdh0erETsxKiR35dYpfqGePCR9xEM5VOs6
zvaNzVTN7ivm/52JOJ0PBsxe2ebRrsW9jSOYiDcIBitVmLsAOt9mRjY9hsm5DoI1rljmsU28MSeP
wGyjPFf0RGzqZXnBaYKecb7Lj/VayPgpaOvighXA3JA9sI5rbNIutM1xmqZ9PjOAZ7AXSdPdtydG
7s4KoYcGzA0HzrdOgdOVj4QlkM0I96vkfDcatRVdty7Iw1hjBa4PGSxtqmfT3wpZYMAtJkSt5rM5
9yWBeGV1Spt42PbSP1o+Tq0aDtWp5abBriwwH+UNU7Sm2/cZpDUA8kymEctOdnKgCynWxmAUm9qM
P6zI3gJIO/f5cBwt97Wp6/fZDT3e90xu2oz5Tn0z2WWu80AsMqR2Q2n3UBGFxXjPrraRQOLbERDe
h36/kWjVojTsLwu5EFUYDC/U/B5x1Zu4QQZrl/xQ7KOirSUFrbtpejtnzN5zk0FCJTMc8dFHpYJf
U4ccuk7JbBZ4wqaQfDhjmrIt+HSXq5ZZPpvOoBiuyvT3eNprdn4dDpTJf5fxa20bDA20+xAXctqZ
Lp/jfh7XY8IvMA3Ioh+X5Om+/Ctbq9i3vTXumpTpiCrbCxuK+tFb9NSKJ62ukQSj2GF4HHtgAhX8
PP+JGdEDudc/cU0am4BSdxzSqwxlujONCoq1hn+pGw/NSsbN3oDEQKnR7CiAna032fPadEa5p1yH
ilVPXy4qgUy6+jpo9Vq5KdtgK2dsOEefxFp+VaabnqAR29vuoof+telzLCXRV93uGZZdJ4CHxzpj
3uiO0ykq/Ne+8WKUHAI8kcFkY5w8+zWib2MWIz8sK6ihtCgLXxGeEScjcdKbyOSD2pQzcC0/2J/c
5IjdyppvE0OME95MDTQxeyqFZbzFBV6KlAmpNp0W4pTee93gPgQYZdbDTLKipvGjqGXbB2LxKKz0
oDujWc+xohEMmkOdy1c7ZWFbinTd8SRtRoM96lDIFO8OxmMJT28V10Rqi0j+dV3W1w10wnCyCEGu
vOaRmGjJor59Z90XHggYCG+6rL01lt7ma4wOfert4WSKTwRw075xj24GrDJodchCb/ozdio59Vfh
znRCAxCBonKeZtRzESkZbaWsPagJF9Vr8ll77bFhoTLYX0EAWNtB7cvn0kAvyfMZ0t7HLawSgNm7
NpnMTe0zVvFDE1IqrGVE1+AwtyPyzfUiGAJ3djQ0jfyIdxL15iUArrX2iVFATRm/gxZchZZDG/pK
RbUhFQTu/8josUq5ZPss+ozTarylRoZ7drTW3tiQogsJEGj7FnUfqfTTi+FSV83dDb5dfxoi2hnp
HhkXfLVW+j4iqhPxkG19GppVMTmfEk0cMRkCf3E8c8LkbL4xU3oD0AOUc6jheDLnlqGe7IZXKt2t
Z7ExBYX4FKXmExViuOnYb291Vv7yJm/AWHJfoPLL59vaRDTk1ckBas0Dmaa8WebfsBf5OSitce0O
7DpHW61FjqabrA7POVuJeWx9u/kyEne1cJSRFD7ZyMdXRBFhI+ITFGhwtR1VMg6m/L0LOfNZbJBk
obxbCflnnXRars0qeHZFSiq8QbXgep21qi032cBeOKYjIxq2Hjvi7Omb8Z867lfrdC9VruS+73gr
Pf1HubZYOfBO12TdPQLsArzG/iaezIcqZSkadCXuSFfArsM5ZCxdyshytkabvQa1ibkMoCbCe5KW
O4ECE6Z3Twp9z669g+XQ5f1rVjl6T4kIyof2arSRpMsbvp1hLokKwj6JK53aIxdr6za2mXcqms92
hOvZOOPAX92eOetipu9Jj13sr5/xvsbA+U7VFL5YY/yDHuHNIgKDslyctG+wVgt4P+ItmxZzNw3B
n9iQ+6kqJ0ZvNaM6p96ZeX0r2ZvtOof41hlvZB6XO3hA+y4bfs8NAAuwi6wz/PH3GGH+QxRlJbik
rJEBVc2Pp2yi6AMNUK2KbrPFs1kRCwCQKdu3SBlA1mHAJoy0hDCBgDf8W8zZD4uzBKSJt5uJMqc/
jOi8rPnB7OCu9Hp6Zzi3JfHhwHQ+2DT8TnPMrdIE1G9Weco0WNIJc14Hg/ET8beBxFBJIjcIGBWm
PkrWHixPtqIXNCNZ/BWERHUkZ2H6u85Te0MYgDMYEcAfCP3uq1YMjpHBzL35oSOPkdRDyW0ZLcjy
z9pqjhhuZk9fbSpT1Gwr5Q4aKqEEmCDWKAK/SQT7O2n1FVTmR1PrT0LivU78YIkFT5RpilDpugqD
58FJGerI69xiq3L6otgIg5oJ9EfyESSIjw1rp213G9guOQ4l7Uv55aA22hasqtE54XmVGLNz3+ro
A0wMPDY1omZyi6qFMUC/q3t/3RDi24XGxdIuaPWQjlHTQqJZgBdcXQkUKbdhSqlV7Sdn/vaAY29s
Hu6S+FUe91+IMRvEooa/MaNkp0T5iIv/AUL6cs64cI4a0WP4ERppTddwG1L1xA6GwsSsD1zQ3Tqe
KNAjuPMBOjkYwk+G6v6WeVNsq643V1SbL50dnhx5soMbXD+SShLrEsZGtjNbik/QrOB5FBxMSk4z
d+nB0FGiFMwZaZp8HmrBUiSU037hF3ZBhNdAnFFb7QIV7lk1PKN9vjQ53UuJhXsja9zErvO7Rz2D
qY2a1Rmd/ZDFfwo//WMRFdAplkLkmWzKCTGEuUQt6nH+CZSd28/6Nqui2pj5fEJm9zufkdc5ofMb
9f0hdMR3W9mvHmm+VlsRjwuXZP4zG+1LPL/H2v2o7anbSlGwMv+Lk67Ch44adG7/0D3Qetks6DJr
78PgB5Qi8vfKTv70bVE8YHUR8GPXypMmxqPu1WRNQtBP3278WHpomFO2DwCWAj5C1iS2Q+rA/2Dl
MNUO0r2OSCFHiUf6Fux2kMGajAZG6uK7sjx03Bb6KbqZm7IJexldgCxJrg0ehOyUV7Qiox3X+2hQ
LnaJ5jEscCZFHS1WlERnPLeu4htJ1fAbonHL4400HMjYM3nJn42L46hu3Z8myGGWCh7Klh6qAvG9
GJGG311pKlIR+s945PDz8/aXG9aPesYI7HW92ljgcbq+OwHU3DsTV1akqj+LiX5Dfc+SAyhMxI9f
PZlaPjT02bLi89uicFzhJfm0DY1HgV8fAl7ctyrl6YgxKqNZOoOPfCoUnQeZ9Ne+bjiYyvTgg31c
tSF1f0GHiTNjwlGV3mYd3lQV9KRMM59Jp+CjKmreYKs0eDrlISsIokLnw7ONjBjkFnoEckFsbhza
oBPcc8lZ0etdHKEvt4IM1Akcvpsji3ybCDRErgzFnszIL1tZcP+zI/dysS7MbxJMpp1o+gjzC5+M
0aqLY5r22VYrFX1RE+AMAiIHj3LNuKhGIJPCpEtXsacdpsJmcRwxU0Sq8C9+/xpJPjl9hxBoRlPY
4CBja9T9DKP6T5kgVWpcMOC5xgPLrcXH+jiX/rXEp7vyTP9g8RwphDOWkABE7QMZ8j/S5sMmfB7d
3HKZYSchWIiFMCKVYmDxny44z9ICI+VRYgrnG6uz3CmQGo1f9OuUDTMcKkUfpTTzG1kh4EzMR2JS
zkwVh32Zz/mLvym1Kw5+Ks6IpkJSv1EUBG2zzQzzVsx4ZzzYFVtweotWNNqmw47CsSKOiu8nyo1P
Zh5Na9pQopf0BEonoOgfRex9407oApNNM/8he/tmS2gIgc7YTwMutlUWTz+xUP8Kq/A7nWR7kQUy
2KSegbFtJ6XpQZKEJygwO9aQ401MyW8rQ1iB8oE5WoQ106KWRILWrnxMP8vpmOruyxXBz3CUj2l1
yJqM9dHoAPnyeSpqXf/u3TVNz7qJ7OEodf5hTbzJDXGyjEWRDDpPTKX7Fajfx6Dt2dhUXspDwFE0
l6vGB4lbdR0ZLAT47kIvevSQn/XZdNMpo8KOQa/Lt1zjjlt3HX15NCQb5WLlAnjwIFtzPBWZY698
UgxWeDCfbcxHEQNebq1KUBc5krWPC2ESRD8Xb0RRQIW3tsJf5GIcTbdLAP8Yv2ktf2sfDpYTYbOP
cv62PjRwBS3Is7L+FbaBsWo5oleBEfwYg+51QFcBtMFeZQ5lFwwxuQ1AOKXCPuq5hf6j2DXUlX8K
df6rGz0mqt0n3sBPqw0/Iorot6YI/uRMITCbeDfRBp+JV+KdmR1mxNmwY66xm2r/6oVq2jPHT9dS
14e0Cn+znfgum/yKGn3DZoGwCVQLkmGQ2dQlE21ErEn5WWAESxy7oouJ+bNyPNFiPSX9qRq9va7d
g2KkY9K2bbLlxy1kuKqdxDl3mdgTRYBg1ZiwFZGE5qgTUW3cbOyHC5PAheoUOQpup2AGryLOkTxA
S7nJUOmd4r9hSVDG7JCzBg+fA8d9tkKXGjm9CS+5wBuKmHscQ3Bfq6SrqBV8OhvfrXaYkhB/GNEm
TPxffcBafGnO2DUVC78oaP8ai5DHLxeYG7wl6oZ651cNY2If4X2PSeNgTiZOfzPK9jNETKe5sD39
kcbGdXCiHy238YZ5OtM62XzaylXLufYdTOWmtoe/zeKSjy5myflR53/68VgYFB9KYHKybCY+aZHv
HOHxkMqZrDjgjrqbyNHtf4yWpW5JXSJwTb8zCgrKNoDloTm5x4yiehUyL3sEvY3Rt9p0/W8q5EOQ
qR9acxWn7wlClqNTouWSTsvgI2LhMC9hbia9WFbU8bZvkn0eTW8ChSlX1OcQRBiaGdVvEKxtEpZw
TBkJueriF7cLu0PgNvmmdbe1a4KzCdFtlcLeji4JnC0UaXKOYopr41RP4m+CqVmKDuxpKh+oOea1
4UQXL2EaPDFz76tKYXtzviq/h6pGApNA77WKXX+nyvjDdGNGIwNzRcMFilZkNUQDO1/PTv7Ju7OL
K3LJEtACjanf0nT+ypv52df6r8A2XWgEsjF+q2XQ66CW2EQi/2KNC9UmzBumd9B9rHne6EZzJo9v
aWHACG2WCDDm5ejJXbZDHOEBDxA3XMiCmKiN3rF+lZMFZ6vwR/gCDcUqR+VI17UxCYhYjUhYgjLJ
HzJzdl+Wr5wATCifwPHUlo56Agvy4qNlG2ABId+zc3Wt2/KFiDf5O45h2aDeIb4q1Pso6JdtNi+x
calSbd8iBh+V14tXrVV+683uZUjIhDgQTd7e7nYtXwAXygPclAH6CGBz45fbZu995Fd/E/e3avD7
FnykBqSTTyUnLTI66CEGAuypE8E1NQp/AGGC/BqFmnH970XCAKozjnIrKB5wj6M9dNz85xCUwJwp
OX+2vkH5d8NwVTFjxMhfxOFinG7SH0Prn5oxnj7QOVxFiy5NNm2/9UwTU2FVC5YpSfLWBMPNnuPq
jA7FvzFwGrc8y9UGEB0fTYGSNuoy4sTyqtnGo80AOQtXVp0UCGj0Q1dmDMRtK3qKTMlieTHQtYuz
jgrwcQSeuThB1CkKVP4kC+JMkxmaoVsOPy0wD20dhG/EGEYbxokS0zotg13pmWQG8NUiZn68fAOz
IcXrJKsQl+tbGgTTZ92uSaPecLbNz0nGFUwwxvgI/t80sX7Jc5Ri+ks68rH++aJcF7YAAZXlhZqS
Xtl6a8PBe84T70+ovOTQyYFrbwDKlnaD+TOXMnw24rQHGoTf1qECg6DEe2ek+SPwCJs20/sz4Wdc
pU4BuT/rXP7kaO3ngrscXTmhTslr1ZZYp8fMLJj2jMabwBWxK6QF86VgWpOHIRxGZuMOpOR6nNp9
GQSMszthvM8cUKs5VeXFs6urbSU+WD/kl2bbTKgEonFr1INmwVRZDad4xVtlwMaA4M+WGu4V1134
iq2cvcxcvNLwUdGrbNxEsxOs49go6KReeaK8a7pgXoHl6VWui5OCuLi5ewvvL565DDEQ/+1In6we
qOP69cixebfRQZvE4yCjE/ER4jUxG64JXLg7OaW7soWpP2nCxEz7GRZ8/6JAOJaj6QAiWoNGUS92
uNW0CKQG8EVHLCSh9d7vzOoVzvzoPUe3DM/0Xed6+pSAWlufCBw/HniLpRXiiuCCP7We9ef+9rDf
szDDYSs5TKm/DMaq4pJP34D9LLzl3bvd2tvCjFFJBfbe7uPmGets01Btxgi9ABeE4GdkAEApEuc7
2rR0+Ui5qjy1hgnsrqdA8odwDPA50j5VqXueWn7dJitPQ6Y3S+n0RovQ7f995uyxrbZCF+fCCS72
3EMmdfpncpn/5lPCFRkWSPUatPEfRWY+Mt6ZnsrEQ7doBP5bWQFxH3FqjtJ4uL+riYDRSmX7Ohi9
uvT94CPrZ0jVEq50UVPYrLrySOnxo57K+W3u2LdmZQvGYAw+q+An5evw1pfjWbuoJGPo2uzV0JMr
kGFOYBav0+jOm/sHJRaUkJNgPRMTr4m+ihILxY2KrS3ek2Af0nk+ohfxNoOHOiSuh5+dbopfXux+
RMQwqGZMD1HnWPuqbqludHubcHtt3LFrISl782EwiwDNRlryuY9MdRmd/CMY2wl4KvAAWhm5Gxgz
P6eamJS8e/Utp35prJnDL/bhat0RymbDGA6viL8SeTBz9NhiY7MvLoimQoAVd1dbONbGM/r8YIH7
X9na9s4qFT+q3LEuasRPjEwTYIIao13jIE8NgRPfX9gDxofWNT6EZ7Vn3+4Yey3/FFrTQ5shRw/h
NEPMHDUz5zyAlemzzOd10/h0+lrFzSWnevI5cg7EqNWHYSgoYSeCBwKXWmQaXyMkbnAQAc+khilo
tjlCIsd8GnL24lDyrveXzsVYPdiM3HACBzfJkv/a6GA7EwzKTxTXbyyyawRMag/JUWPjEqcphVfh
yXJ+IVpqPiq2JAwsPKwRcYtyxi7/aIhjnITPjLHys48NeZXZHno7W/2YMvAdheti7ojtB1wi7SXN
1Wvj1zgLZGt85UHE2MsbH4dJ/SBxUF1S2VW71IsiRBYuA7DYnWFJEkMG7aaurhmY5rU7e+XBsAY6
Ky/zADQqFzorGe9ziPSiUXX6yC1oPvH9v1s9uVx52Sf7mhb4ie5icfyD8YUsCNbWMuAQus50yANs
ADl5NS9+kgAIzEHByWxAR5KiUxVpC5uRqp2xVnPwVUCeRMoqry/CCIK4OVxxqoVn1Wg6OMEuRQcd
xoUaBa9BGb8a5qY498hdzpM5F+eMGeMubDujWqcRvq1icYbeX7Ier5/dszArVAZnYXkW8lqsx5ny
1IU5cP+vSE2NrwVjDILRgG8L9ATCNtrn+0sy0xlD4uaxR4Ybm9Zb2iwDVjYxh6Khve2rd1dRvEXk
0B5TCSpJEtlxyk0qN4toh50T9QJXObxVjIrB04QEodRxsjfkXMMq55sb4DCdGGW9pLU/XVyrPJll
o58yhcdoQU6HJcAREZeQmbqA67wP35EzIhZOWjRaSXyM7Fz8RGoEjih5t6V3iNzA3eow6w9ySMdj
JPvHpvPLhz5QP8QClJA9kII6PNrjfJqi5I9BAOexNmt9QvU6PsYBGJNk5ucsPP9zGtBHCsAAsev8
e/HH8snOu+pWkOe1pyX80h4CJ4ne8KvVAA2EMf2cJ8kUCM2h8gb7wy5mamOiyC6FAo89GJfWcC6D
CYbUBQ754C0vkS7e4sSP9+y/gpPXBMHp/k9mZwanWtT5YQr7Qxf1zdlkqvXvpRwV0Kwsj//6AUNi
n7Gn9g4iML/tsZ+3rYJ+niP8P1v0y/Cl5eX+oiYtL0yubv9sxkVO/Od/hwolsLeROaY2ZlSDszIM
/eDBojr9u0wApBaonA9FOJMsTkRJSqJnRgZTNBnpCV2PtcWDYQPac+wzK0z7fP8yytNkz0qP2UhZ
X9zlBSNtvmQBI70kHUczlPeuIM/YGy8NH4Io/2KRjAiSdPAvKU4wdJcmXGA5+u0uLo1xr51mQ3bb
Lq/mkVOmHi/S88dLOQWE3HpgphsEg5hcrGk7cFxvjQnNr3TbZwpaD2Xl9v4F853uOR6G9tBEhDzU
znisA68DnE7x2Zgzxl2b7QWPM2muEEu291K4Gvjl1t0zGdjeS8D4yQvb9ANReA7ArhhoaWT6UZGc
zMMVFHuRsyKy2wdG9d1DHbUdubx8SZwzROG2uNUd32Rmsxa5v2v0lCQ4///Lv39XosLHfss2zNw3
rHbPPUiEwzwnN8KKO9boS9k00x9cOdyoXput0w8OqwnHtdeFjSTfXCoPlHCoFYqUdTahCi7X8ls1
6t93UERl9I9AhZt9V9Ty3StgMecLliDyJCuFHvtsHvAjo8qei0ztGJsmJ7+PqIIrzZw1Tcqd34bJ
b/44aFWf5d0iit7kS7REsTiOspa60MgbNoI2kKZGtbfMn7iZnPghBVEHOiQyTxUSIBaDz82MRswI
LfVY+YuMssmdm3B29y9CTgKKIuO7KSuWEGbPZ5Cd1VflZZe5qXdpFxYPYgmcwGLBmWP5T2wTi1Ma
wwgfXAGPpvMLen1vxLE7B4fa8PWuJVx4Z9r5+GJK9saeTONjHKF9cFNocxogkxd1NzBs3GF+jqXD
TlnCZLJ/TWS/N0rfQs7NUkcMqt7/O3nEwKdu3PhdHF+zyERQ3xBMiyN8SXFnmuI2ivwBLYyr4WkY
y7n61bV0KQF1xGs/NcHWEX5+sVxWIGXicg6Z1BtZHJ2cRBOafvKyKX26V5yVned7Jjtw3y3a55F3
7n5je7YNC2xAT0fiGf4MMpkxqojhmUnQ1m9wHzMV0OvCBbO+sZgDbucmDPKjSUzTQbhEX6LwZuOR
V4cR6Heae+JSLsb1NHeiXalx6tTLl9x7KNZm+y1U6qz7PjgEOfnZUD4KTBiVDDYxiL0zzmqXzGzT
WtjCRbG1hhGOfBpKhCUkaS1m9Y5VA8meuATHn7JdlOXTgCZ2qfjtbjaPoZP/tko7uqG+53Zd3vjU
7H6VpnuznNY4m0lMjS03Hmp+BuUxi5QOJHmGeNSRFb+CcfJhkN5/YLdDBHA/WjHV/+9otUL7czBD
Bzw4JT6bB/dMfixJE74PwzrGHyaiB2Jp5su9HvCwhKCvo2G481R8XCdbgnWClcSyOa0SpfTOSJJH
s+4PwpbgPtuFBk8vgkjqLwvA6IBsHXObyJx9FBUF714sqkvZjtup6iURz+rvf7UgmjHj2nX9e0oY
xKFkMngJAQz1udVgVuusflchcFupBbsRzk54tgBXbwPgtcCHBuT5cU1Epopoqemw9i0f59PoLNF/
JEl5GYyPFUBw3+1YfKdsFGJnYGGp23A1YLPaJ/Bj6DH7R5HXcHIK3oZ4jqOrh3nOTWCUxlP8rZVm
Z1wksGrwEAVj1V8TLuBNP/qfXuHBOGvHB0fw8I1l3n3bRrMZ/PxEjS1eByaahFD2W0bBXRioJxZr
WNgiNR/TedoS3CK/jElEW9W5gIxSeeyZuTyhZQRz3nArNYRlqQ4UbI5f38/Yk4kgssG/KFRuQRLs
q4X36jKOJVrL+dUyG3MTpC1E5uECTwqLJ+JO/TAouNPC5UFPqEhWtsAMzMhTHtkFnv372IJNKpNq
cS2wk3hwQ7qj4+seJXxsnZ0MK2Hf4Qgr6ganNaOe5fanZ4i7txn+oIvX8X9/iqnE55iV5WPb8L/h
+UVkvO4bWR6auDLX929b+KzVo951sJnDmiBo56oZXa7/tXdwG5LD/YGf7TFaBPbHpOUEdZ1Ebv59
7HFrb4j8dU+ZE0Q0FhB7sryl+UyL4/1O6fjFbCsiCSIHjR1OuhqTyaNKkHiRQvmZFq3LhRUGJxKQ
5qfBempzH70rk0Fa8RFBwRKIhB9pWMul8QcO4m46Nkk0Xmm4jYBKHaF0AuFw0MvEbfzo2T5ctjB/
QKNTPQg86M7BaYP6NJXxeJU4MoE3LiWumrOPJFJv/x7nSCf6SNQIgr3aOYSh5b0NNVQarFz/7vhe
VO56TM1hb1iGuy0hpmyHkERZwcyMXAzVnhibXKTrV4e2p9C9t+VYH+Zcw1UcnrjR1FNCN4Kxg5Vs
W7dPU+F8GWkQX0pH84yo1r3mGKGA/PSMbB2e8ShRR0/P7GUEHr6IeJF75pFvDS9An1gTDHyU/Co7
aZ63deaRI01LiHQ3bq1TRPzkh1syNA6mY13mBYmmuDZFDxsA3eHZ5R4lUInh1tTxh5kpMHRmjDIQ
Y3O+NxdGEV7+3UsypKQn7GY7NkP/PNVmu+zY8/fWGT+mIWVgIbX/pMnFvd/L95dgkBigJhIkgtx7
/6/8sCaH/c8MYqKFMHyJQk4P0gORQN9P9xlL2mYoY1bIHidRLMVnHPfDi8yzx39vnaXxa1G1/le/
zg52TSTRlbq4NWNTpzcv/fKX318UwSQrry7TrYQjc1F9T1UHLoIlXY0Ha/l3odPahzjJHzPO5RuT
D1CqnarJxmUUYfc+yS0MHbjBQ765wMS/6SDKwc1LrlThUX8YtWfunYR8VhA1N1Xi4LOqKHuOEMa2
9Mp+PpTvpqS8jIuuwxU1UEzL1jsyIDpD9f4gFRN4CFgrn6hevzt6Ewsb4LWgqspLMYGWcMYoOv8r
slOka9HER1a5xqsBvPJkVk3+zqEPmWzxnRuNxa5EwUUhLlat2tn5CgezzCFthaZa6yI7yqxn8dp0
17RhwZBPyr4UtSe2AaujBYT2jLz/Jzk23U1bIoStK4rvFuAawLCWdzmbXyuClFI3MK6tE3yXC9/M
7+mF7gNGikTSmsJGnAHOXu6dfW+ANVyKHLYqeps4MtoLFECHmdnOmo8p52WRGQxsIipv6Q4PJEiV
e7cyFP5bvjSXkIAhnR4itx8QppCwoZLWJhndJZGrbIM94Y5s1mzbPXdGejMSJidNVAXX0hfWszSb
l9rC46RIOt8y/kF86pr6oR3EL+gQ0yXS5XOSmOlzbARXNYO2rcwBKEzY4lFfNgVtY8FXx2gRQ9vy
VgkZR6vepshXc8cEaFM1GtIKiBEqg7Q9xTWJcsuHkMqVfAHtmhwb0FkgFrPT4MGJhz9RbTj4xSLN
/jIhFpKIYiztrAAJfeI6n2UPCC1dkHALai6hqsazHcrt/XNpuQH2GJmdUNiFBwULbF0VIyVLKM8S
SsjeCBQiHR+iuOdA17ZogC/GVPgbpwnY+jkEtlUOZVFJovvx/jw7k6rA6YWUVnmeH91U7WfgBKdU
a/OCiVtB3aEOqkjUPvY9Nh+njnEAL1Np4SG6q0QL0yAfWcU78TfBz/m7FYGxxilosZiHW3a/JEKf
QJIpGhCd+OYliFNEYWkenFhWzLveZr9OySeJ37D6NTPo8dOlflyXlrfVYAq29tQ7D0ZU/bKaqeEq
4FcjUCzOJbmkqG7UXtCPnx8yB7cmwxiahejRNt3p2XFjtugKAtXAihr3SErZez9ESz1nW0PD9WdE
PT667a/YsMtDN4keawSWVEVM9qkCukCg8HQjlgN/wz0jUJgEeCEoyq7pUHzTzBfPvmF+Zdlo7NzC
U6dZ0T54cXiVnXtEdFq8gqjGGd2/sFV9Lm27WfOkBhtb++0z6QVQRGJjuMZq0A9sg58HiED77v7/
VYRmt2Gj7u9hHNgYqMfxoHMAUIUOKQxnYlNX46ImmpeBTr/Md+7/5FsppYklH6ORwG9a5QZDPXQc
BB8WhOQRJ83sE+NAG87Sgfk09y5HnGcXB7j9wYZog2HTLu1Vl44/7mMSa0LGSUFoLAXh3PEj5dZl
1Bbe02UuxaxCr+7/oZt7+WNO8MhUGt/eoHhmNKOhKEWA+u8CUzUPhP4/xs5st24k3dKvUsh7VnMO
snGqLvY8ap7sG0K2lZwZZJAMDk/fH7ez+5w8DTQaSCRgSJYlbe4Y1r/WtxpUDlcmSx2RL00k/7Je
p33z2jkemqVLzF/WNjUwTXKPiEpLTZlOD2THHKKslKQJdOZN7QKQNwJ3Ey3gxCyxzaWE3sO/xa3D
ltQ2wE9yMU9UEqLChKknMUP7kk7Ee5X14i49aZ5HxbkdF3rTGNeEo8yfRSB/RB0HCw6cwX6kx6hy
iDR3kC8OEfGVY2j6lF7z7ZHbl0wcEUe3gxuqPdlHFmozPlEm25xrmAfH0IFhMri8azKWHvxlRiHA
3y4tdDO5IhLmYQ5myPGeIxs+MTauKRC/AsyAnK+IBlPQDvtfJN2JiRim7bgBrhcKBnjLASOLpvLi
VH/9Ys0uMr9A8xFlq6yzZl3hJuNg1gI6cDR0+2YM5fzDyEr11EgHt8VyIcKqZZ7acCe1t4yRvezR
WWwjhluF64kirj1Hls9mGgBRNONRIx/syhFzeYA8s+EkLqmv6723Iucwr0LugcKtQYWg4m/9CPMf
Exa9D2oEB6GiBX2QNU9TGj1rioT3VDngKYowyRUaVkpC2ipsygPFYuNDEfr1XR9V+nnwnL1PRvZg
Lbse/uv+2ArvlFECekFAcx7qoWcQZHPqJ3a18VK6ZKz0Vasm3FeDWEnlLiT2YlqV4EOODrsd41n7
4ga2XMsqTe+FAbNYUi3nLQKPEmQ62CCjYxB/svQCmFq+VIvd6SRSkt2YurOlCgoUoPxuz6DLzJx/
uGLHPqW2Ezy0aa3BFYkPlN7iVTFZMbwMv1QycFugqIej6wx4mRj3bRQyCpwsiUz6g0E21DAVuMFl
yEvqeGvEhnduClveTX75i+7n6eDoksz88islv98wEff/JGFLRohFiJcEuHqqenOXeFV7DTsSB0yH
NKGNrD6Hsv1mGSjfQWOOtJn6rKcOd+N6To9VTXG751H8W5Ujb8HihDPUOVoVXl5ibfNrP2Hoh5t/
jjzXv7f8EKQnYGkjawEz+w2I3OV7klXn45ngBsDNw7kKEtCbedndHMX0ZZTC2WBYBrlaVmdCJPM5
CON6S9HCpcGXTaiLwC+n3fdOtj+HePBOdJ27BwO0JaAUNV4nwrAL25DW1r6Ezwk7rSPWYsM8zikv
z1ysVclALuk2M407J993MRdFu12M79S4LcLYTRMTkUet/PCc+/pp6hNw/hrp9Lz80Wqfspl65yEY
R9xafY81XNXAcnRbHP2abcUb+rcGOXsxkIRYYwv2ZcsCpV16GMN5pk9NK0PI+WZ0bAx0luVqM4Do
veqZ0lSjofKBt7RNXrtj5q+BsHr0acW5bRxdO4HBZzPGAy7AB4qYxYS3u+OYd7WRqvVtSlFz2Iet
INsTiPVHzmPlGhdCdKXFNiAd7LlXOYOdJl948aXjkqZipxslGgWTpbN2YvvsgUTbxnVZHHL6vzey
nyG9xbK/bzldvNmCha3z8nbt9wmlJlh9KT8E0GoGyTOscNaZHSSf7FfdEKOW3pjtOfsQHwraYk/U
lr2rDarV7LCMWmpGIEjGfk1vakn9gHHSWVA+6MWmUhnuT5BeXCnN+T2wjQKgSwQtsYggVgRjfhiD
/AnLP/bDgE+ylqBk1pUPtN8ehrwuPpre2+PnjCmsMl5xfq+NIBDnBBv/hXUDJT350XLlhZA1Xjg+
YOeL+tOcSSzbIJWy2OzOk5EMm9hV7mrqnCcho2BflfMeE2ZxhS9Gg5lxH6GQIZhlz5UVJD9EsK5c
EyxBPhtXmyEJlvJfiz1lD6g+vxDIfIbqb54AGD6FJekYU76CEZAPFG+2B2HrfDNWS+YrhsYI7nVF
jnFEQLUBuuLHAAAdNehgnIkN2E55gp00qyUj4+Vd1sgxOfjLKKMrx1NVhibHDHPaJo3HPcUj4hcm
0iDpfrC0o8+Vy527Q4FTI++f6KldZjqttNhDTfsCFCzYTMvLlGXmn//JVW3s7uBqfAy5ar6RGCQS
PQhrPVsuWpY9urz6trNvqp77Oke0gIDqcewZME+j9b0IcIMjF08f3pT02y4QMMiWx6quK/MOtwRq
KD/q1IiXG9IYq9Vp9rAEBWUTMRcq67OzDEc9kQ0nDsWM7cSdhqlAufOADqdPWgfJxdT1N39OyhPu
MwHcA2G06xp/m/V1e70d7nRhdw89ID43iKNnmdNtOnLy2KVT45I5Z0txc/gjsYjwTdT2J7+ibYNN
oG9G69ki2n8cuMMSYzDCNaCIZtvOEClgcWUX5Y/gs6N8RinFdR6Y2MW5kBRrVeiJVt0uwzzK7aM1
xKGXAC0703/I0SauzoC97PYLIJ4nnkHg9OsgHncR+tsHXImlbVgIaR1uNz0Xi9ElLFTH5JTzjT28
uRH0P79M4VyPAbIv52rDnIJNiW1g3Rlde4ra9j3zqOm0w/Z77DHLZJGhUqlwgmtcDv3eIwTuGfDV
1O2kNyUkZZGhCESj/KKL+7+n50WqihO74HLo/hr4xhTvaHJ3t1/KMAwsrUpOw6m3k0dzTvaDaZt3
s4j0NUvl+bdIMWcbAjfGvl5YuLCr229DGL+Z00+lsm/WCM/idndgKY9OZdHPB8Qp7CLz5O0d49cA
jvJuzDbmHHD4qdD+uRyTN3C6jIlLUT8OBdy3AMMB0xXyk93iIMjGOT4n84iCuxgDjbTNX9xqfk8M
mqnxTyiKLAau/YPN/ea2uPa0y81Ygj3aRqPGeQ+BjSxPqKm4NTLuPZPrN/F+HowiKj8x8WEK1Yjp
vvwE4bNFmRWrsGnu1VIPvbhDLEHr5O31UwT8hWPTOU1Z9t6dn+D4sDqyQXM9ZAnp6b4JAEI9tITA
nlAA+bKE4PbSI2uCK2w+D6il+3weAOVSfLUla+at2iKFZz5jnoUGzYF/uX6ZFud3pGdEzSJq0ELH
57iDMREui4bh5iFNILgJHAG4iaCcgxIwO0viNHwQccloSBrOSnf2iWGY3E4iqo8FmB88gYoR3HKu
zgPo/tlE44HhRNXJn3/GhkOG/6YGNs2G+K/xksAGXNua/Hoj9FMJ5OA+Sf2TpIYnX2U/VBUMV+Jg
6WpWeMYQfDil4Ytex/VU7uCEEofpA1hlNWcyYo3jQ4OVTJtW8mLbnOgwDV0TD0gXBi6A9IUZrpqG
9SVwSwCbuDaB+4XjpY31j7rFgeEywT9nOjPOjnnsKd3bMcwyt7eVdFEBjbErHhLqSuIUmIrbb9LF
BqB7ruMyGYp9ung+BrpO5j4bfwQ+scIpeJmAOWJv9+7TiNmTaRrqUA+a1xUdYaPHKtkRtiOvvLzf
MWccMDcWlLTmCxUI34HXB3t/hiHYD+a0i4LSwg36YvcF8nFuA7MiWpgiAgQ+zGku3asbHh75hyzW
7RIbB/Sy+ZYM7ytB/Hxw0K1inu64DBlZLM71hOTleVBIYai2qKBWLPTOi9UbtQ/zwRg0oH3m+QCA
o3Oa9PvMlSeNdcg9LBbG1uYZ1/Mc3psjaJ8+pwwoBfjuxaB9YgtHfEjE5iCNfKkdBrewvFvcWj8M
1jCeYcTqnUnGcaXoFfSTbNy1SNHl+j0uCYN4XTE+xn7RYZUDHF805gm26Q9riIv71OMlMxgVLU90
38iUPipmvKquPiQujoOQy2+tHcLl4opBZqQ8HBjGERDb8ELII96oVn8XrACbKh/fqnQ29pNNYrfo
YHUalQ+6dHmUbxtZDFd1p7lB3DaLHBWQyC3iVNf0YICDb/M88II4uMTeCkbBy6HF1LhtmSc4vz0s
Msjmi2NPZ6uew7c6ehdYx3ZqMvvNMsm8CWSoi+83sXEO6VEsaWmgJpVSL6ZB9RZBiBVXU3tLfNek
Kh1eap6D8K0TFtrbUKjKMTcFI62VYxZmdFmQL88SJGsS+3Ln3+Jz4HvNVUmWJ5bT93Bh8IVqd7u6
GNPSp9Bw7rzJPtxYxL0rxFMnIG1AP15nproT+F+O5CbVhbzYZlwGHc0AlLUynVfuixj5bregjocy
HPrxfHu5W8cuNg1P97PxKys8LLtVhijtozW4abITZhsdbN8gGZkF8p2jL/ezsM2OnU0DXpGG3l54
Ha16BsCDsfA3kd2HZ9P57oC3RnFPWKCQKk4hSJ/ItSfO3S2gshtiXkxxjmVs0SNMykrCDGf8RI0k
AlyzbwoR7ZoyBanFlMIIQy7XIg2vsUM5yoQQyEhDV2faGNSqB0FZTVX4+5rqBcJ+QM4glBhz+B5H
wFls0QaGxAODX+OqQizL6MejqfY4yvOHOlWwWeDAH3lfTjSbxc9sf81yiEjPnTd/Do5MnmdwlI/T
CCvQoS3o+Fv2qHrlA4seGgpQZLWjoal+c5ZacSJKK2a+6cUlGf17QJO7dHEY1cCLFYyAxeEK1HOA
auw5DcC9pnlulbWMWGv8WtxXLXgQ91iIYOnQAXjR0fSnHKp+C06ieYLU/OqVs/k+04qea8zooK5Z
f4vo0+Ngp0dfX2uQudc0d0C7WDhgDM+6K+jRHfRLj7vzY9YQDEfMWqub+YVX4iUcsekMykNHGh1O
Hpb1GvRIDozcCHyFuPuy1APOt0zlUCDuiARjPjRR2pYdmAnfPiyy4X5oiXW10xi9IB7gYB8IpnPb
KG/Kn2fFpyHtw9+HCeaK4RWiIIai54H3w6aK6o/fHQG3w4awl6Owo7on2NcrGjzDdUZH+6pvDe9i
2WG2SWfHW2vU9l3uAtcrJtGdZF0o2r7YMnEYgjQHKHBUpgkHTCJXnHyVOu/cpHo2i/zID42FIY3r
+TB0Y33nBeFbagwfGJm3uAKKRyihwTm6fVYjG5dNjgPOnDfPSTC8xrGiToq3MuyLYl0sN9uxL3wg
Bu14HEmvO1ozL+cAgrmE09OIK+5QtRb+p94jCUE+P6XY8ihnyuDRcsxjQPR8TYnvHhd3fl+3WXIt
KKwBGbRV4zg9TVZzgUQan70e91bdDTTfLqfgilBcjTV0x5caTrP8pBmFFhUq8sy0BBfXB/rEGabg
Ans08ExPy1PdgV7S7o6ix+6pzew7unT9Y+OifPlEoBn0sKt1hQ9iJr5LGdHeIz9hmF52ChUnzFkG
Z7tMNO4rsnkb7MgE24w/C98yYITN7b3mndp0fnTSBX4dx3R/yMajKKzDMe1kZvxRlz0SBX0Lhhe+
NW4ynyLgMtQtgHa6GScFZ8wNl8pfRYDhs0UNfqkc48+BIS/0Av9XKC6yeGztWb7Lnrb3pG1fVQhf
Op9t572vA3z7Y0dSjyobCn/ZkW7Hhtv6aIQMlGeZlFsvCYy3vHVQ8u2ETotF03Rks79BqMmUwNOO
Fu76MtlpHA5/YUw8n/02PwQuFr/bVae1asJZZWBhp+fnK+xIgckkpZUSN6NHalv1It9MkcmKv1z9
LLv8VPwMxwqHUMXb08rzaUMfSfMtxC+7uiLYyCdM5ZiSPDlsfx8bZGGEDAwGCDlWd1SK9sx40ICT
o3A3B7BQKk5mu9vDppR4DGONTwyg98tgNeWKWPN9B8AaUw37kE1Kdjcv03GZ+r9uvx1fIS8XWGae
3AE8YudxCLz5Y5F2oMItSpC/wNmwPYrNbb1us8bmVrcItTJMGVx4nfOKix0QOQWFSC7WXRsb4ogd
TyMwkpsik7fcWXDZ0WcgUzSoYAh3JnWJK98uKN4ZK3oa2qS6xw48bU2sl+e8flBG4j3lCVN00QV3
lt3BJBQ/1dJ+CCcmWZeK+O7g00SVhksdCUlYu+weU8YOh9skFsPaUTWPoTE+tMsNT6XNmzVWF05c
9Te7pv2Q0Ai27abkpgZwV3l59ErmkPH+GJ3QD0liDaI/tRPMnHSSsPtJ7hzgmdAw5JUfEZkxk2ah
LsSF02hBTIIsJenjevouHJrAMFBT4TmuMvKB+2HWYJ4y5Eu5kHs8kO9OFDD11MluLmNj3VvKfRiU
Jq9XN4yiOEXFj/VLaEegUxTUJO1D0dHNkoipnx2YWj+dpS4PYwti0FByChNldro9CnOf1mffYTRv
zWNxPyIXrEaZXpq2df963oc5MU4oklB/IgDBPpf9v7ZqnJ7leuZlbcDuEOi7HR3Yv0vsMA4eoJqR
MlRD3hWuYPIQTqjjQzaezLjHVp3WwD09EFK3RwTxUR4TcNRdoms44f6HPxf5Ux162VMfjo+Lhk7t
hLwUqomOXZDwe6isZ206+j02V91UJg9R9mjEZXrfzyT6inwWl9TtDnNdO4APsdNApdbPJERaBlAk
1AogCqvbU/57eWMAjIMZywybyMtMczD94+NxyN2Mnku1dawhub/9L8VR2Qno5VD0XNDQY7Lr8OPu
xrmj70vU8jhQTroJSR9hmpwut3uGbKJDJY3myrSMO5cJf84rY/foKuaGutXJqwXUiSoVvglaP24n
Ns82QghmHcrFVMlN6kbFnryjY6vuI2so8komFwOBNvReG3jPqaiGRScgulbDEjwpk7x8Tyr5EPZJ
/h5U7S61cM3Xaea85nUOdoI28XVr4S8iqvpOiqDcNC4TnDIMHtOQAc9NUXLDkJltjOMIZxYXA+jT
ThyZx4mdma9IaXWliXxySAS/SsxSAsuvqLV1xdweqhRLzBozaTm9Kh3bcO+8BzIh5s26jwkJwyPY
aqt1nkYsFwdGr9lhCbxTImPRbW/OWy4BHXx/I3iKi+7agZvH4kWoErYfqILJRcHpnYRW+NIP31o/
3vaTbx5aUb/6YWBdPek4C35FiNOQj49WX6R3qlc/OoPuRi9I5NNoI/OFISByxTQZhebHlI5EaMT8
dFvZSEYllG3THT65HZD9AaUoSUPQ86lTX/+6tglhn6Y2eAvDIX6nD28kHh+wrbbwS6elEMvqWq6a
JKqOJYs31wkMxCpk/AacNmsOLWavs5VbV+lAS2/oxo4jrQ/wCv5EgjPPKWmErSK5s1HLFCHjNpUL
slyeHSB4zrGDsK9fWDGNBbXq6YsZ1mqNjQaFPZxS4L3jkTcdJ8sxKfqNW9rT5fd772YjOnQFE4Gw
rxPYchgyK+6Da+T5+ZJD0UCGMM2nMYuSU9VX77Q5JMeoyX7w0yTPWIm6lc4s+9z4on4T6M3b0Rjx
tWvOAmbfFVvTzuijDibv2W8fiuXEV49hfzKCZOcNKn0KyhnmiP/L0yaFF7JtH0VSqq1Rpr8CEqtP
7PxMBx2z2EMmYV+tJJWZKYSCyhyY03gTCAxd0pc3tWKTtc18xl4Ia2NOgMPM5U83lD/ilMozwJ44
uSdTj6uxLdW5b3L3knXm2RpoliXUp34EjHrLpPjTyRvxDnqYu1Lmf4nJfFsmDrtRAA4s0/qRciFQ
dFeMSJp7Fb+oCqf5xlLsBCStAWSA31hby0yQaE1+hX+MbQLEEKJshzPVLJzwJWpK+wCbXeANy/0z
xi34GaoI3sGJYVh24+S72RvlKbSgA+neKre57he/kgt6Rqbyio6ebUqTAT7vg+xpDNVLsIBVtCqt
rTva+qIIiex8N3oSyi/RD6Fa9KURX4biy9QpV+JkQGb4/RAHAvotHhGyQbF+dZien52aHMScVGSA
u+aa6kjfF20Kkawy5r+OHsrAInob2ZF7QiXtk2pPnhVyKUrTseDbPPQ2ftDetNMPewiQoooyv1LK
PL/DK0Dm5OTM9Xyjl/THEPcXv6s9xuZEQ/KcaRmmnWdTEA+RGElfgtCsoJiid3U6djGwSHFXxSRS
lj/psqwuVU4agaup9yZxkW58lykjOKj0IGY8QWCnf7iBoKLoprf4iXu59frZKWZO0KpmkXNhqdJn
M+2DZzcm6JpwJ6pU/mF4+XhNFri/TabDSZg0xw46v9P38lAmwbxVVWQAmeENcbs+ZW0VE4KR1MGU
NCmPpj1eNZMvQEglzpCbCBEVn/nNTth5MDWGsDi7fekcZKb6sxPszamn5mFRH1mfHWbFIJqWgz31
pYOqgaK0I8db3R9SpzfvPTd8mxmhwoCiS8kie0CGGWyF0fcvOW4jGumb+T3OQxAMfC74G+6OY2zg
+Gwx34RxhWWzdXZM861veYoc25fmZYq7b/PiQxwc+GSxZzinUbT6hQTLZ4c9cws0mDC+1xtv4yBO
MQP3J93Xa2z2xKtUZz+y08PQlgXT9bJNAXXpU0QKi+e8p3lASXsb8UW134+4dspjfjtqW2EqNlLJ
/MkWYXYflorMS1Z8tL/Q28ZrgSHjtw4DEZRYSym9K+IAVMZOGkeLgdwGSiK1l/iNd+GS/kuEJ+GB
aHakXNnbOInjJzaGHxzHCPK3tDdTJXEo8uLao2WevUWFy+z8T/iuLivPYG3GYnq6DSrnLg3vikJ+
Y/QyXIxBMCyft7AP5iNnSBcWuPaP9JiPR3Lo46qaD4gEDCVqpudKl3p/k5Ah8W91bzIJLACudt2o
96IQ41rKPFmnYyV/DmmNjyYp36K+/agZ2K48becPWWCkV8Jv/nphYbk/YipFKrY3yayR2pLGaQB5
Fe1bptqHxGzx5S5/KkwIvs5YnNzJbrYsigWbNIWNhjSfo1Far9iBKM9gngfXrtwxVxdHZSXxGuGy
ehXFKS+orqcpGX+c87i0GeCtZAYZq0+ogPeTQSKjn01+TcRZanwp/AwEHkPPkxik0A8UQlZmQb3q
mwJqiPaeXLSbLeLIAr6FwbA03XZl0O2JwoFnxh+fJbhjokfPGIoN4zVFQqOnukRJ/24ubU17bv9s
0bZD9AMyrqHEexNCAVAVNUYzl2jyuuxVAnxjALEFoEB+Tsduc741zv2Pn+P/jL/kw+8+vPbf/8Gf
f8p6UmmcdP/tj/9+kSX//cfyd/7P5/z9b/z7mv7k5iX/7P6fn7X/knef5Vf73z/pb1+Zf/2v727z
2X3+7Q/bimKS6bH/UtPTV9sX3e274OdYPvP/94P/+Lp9lZep/vrXHz9lX3XLV4tTWf3x14eOv/71
h+UE/6Wab/n6f31w+QH+9cflU7b/16d/4Zjjb5rin77j+q7jYSwIhPfHP4av3x8w/2kGrMAAq6CT
mksFYsUikfzrD9v+p2eaDit8GLJ2mSHtja2ExbJ8I/8MLWyxoSPIm1nCC/743z/13169/3w1/1H1
5YMkw9rytz3/70WRhm25AlcNs/I//vFf6w4JUVSD6o3i2MxVtTZDOb74cY8ehqG7+R53dnHHJCX7
mRMZvUsHoyf3TF/VJqvmRh/nDnY1NjoBhLcnEvg9ldzccUxX8ivLJMsMEfjcWTeVnRxR9TzUkcQ9
pr0LF4g+CO+lngqLfuFUUpFL1o3DTk4zG8vmCAscfz6uaJuHHHF0OJl55m8gzGCzzBr/0Lrz8OZ7
DmtHWIc4wFIY1s+B4pYf6ty/qNSnEIVYMlEKbDs/o4Z8vgnLsjgg/Nt/GsLxHYgwk3klvG2gC1Jm
No+eD7NQd96bTyUn4/S6ad8oC+cC6vW1++wkwrH2MhfAFECm6Oe6wDWS2R1xA4xnTHhZjh6dKCQA
GmDkYMA5hgSux+B9YiYWcoz3DR9aWmQ8sKH0z1hD0rdmjJrv7pAPdGDSkKOZKIMxFS17Lz7O54pq
IG/d0yoFlawcuCehZaRYKrk08/vA8T9Cc7+mOCl+ODk/8nbwFRixwcSDiGPdJ2MzuXR26eleB1b5
JKDl7zn91zs7rOSd0YfWlg6Eal7Nts+8Mapq6yMdFWnUQLlvYItYakNjuROMun6dITR+FQqoVcKR
eKtrO1vnTAFOsCaGFbRsvM006NLa5A2k7iNq89aM3usnyMPuxfW4WCkQBOvC0u61whi/c+G1PoYF
VZ/4bd29QyL57KRxdUmZBsPmpQFP462rwifEInnXuRDxaWKiTdIvwX4hP/OIrbqAa2XPcXffDj0V
7ZbplKea7odNHhflJamNZkeEihpdrnU4C9uWCYTS7Fi5X4dHeNfuHs61+4ZcEj/I3k6/O73b3VHc
qZnbNwyaDbTIY44bZhtWGVWRAYHwN7sr81+8OBh4CNq7yNMjBGe38QFTWhL0M95L6E9It9nOccD8
UN/OhlsCv239MvlZwHQkVS0XwLLo4wOtudZ+eQt8T92ZnnW/IFwDURkUuh3f1baVbqYwgBxQ9Aye
bDq18fCoBb3WeMmRakHjT9O3rC/iYzSbcJpg3Baqjgxx4d75aTFvZ8sH1UNhEhNDP83OhZ82TCiC
8ujWDPLXHAQlw2EEbHIXHg+E49VATtLh+7QgScva0oAFRPjLDELjGc5h89LrJLs0Spuvo+Xpt8Ew
0lMOE/8r4WRpHrJ5oEHPGaiVkdQIMMsiGRlY7hODHfMzkBo6XGyaLWRXgiIFrxoXWJEdcq8gOJyZ
sKk5zt91XZKeBxjmYo/+xzFrboPklatPeZhwrB06zx7xynoDRzR+gwuzJZwSDtNWxYCtG8SVCcxw
nbBmg5xos3sxedlRUMG0xuk5UeQ1hPWnJPBSrL086CiDsO1d1/uJ3vhx0B5o1msfhiTPP/lw895D
Qd0LM7Rey4mRohJAwsqioaYBwCxXQYUSSn6aGylvzHuUMogvyKYfuSyTb3YeZIc2G0p6YcuiuOga
EHs2WQwgysw6T1aHUzEHQMN3pg++J2CbRMGE7Mdx0xsGatWHkVLZMGr8y2xnw9fErbV8Bg8kjk7p
zC+tzMuHOXWSfaMZIs2mEvUGaxkIZxbRVVXV/fex9Z07gY/OWwUmGfIwMHwCUwRgLbMSG+SJ6aFH
OwSx46gJ32ubgAn1Eqvdd1YJkE/w4O+cQFLI6fRpeERpVU8i5FIvzKnZ8U8Wl9q1nPfKbvWprYXY
S52mX8nQ6Ie2njL0mYxbOInFdJUyLzSeSAda38GxtjWmLK4ZdG71yBxFS6oUE7wvAHBSGLQCs2l9
D8cEnnTXVMnRZ6G778qZJ76umvqrbI10Bx6ov6Mdquv26dD458yPu4uLdZLK0SJTj3M4qqMi4/tc
zzE2JavL7gxvGu5rRgfv0Rgog+EpRFbJUQlYT1TS4wH9EDQ1+QQ5zkmy0vFY/xiwgl2qqggfUaiw
K9LDsW1l/GH7kXwWBbhbRnHY/IUqDzYWt+8jA32gjUxzuAhU3s9OBvYWyxKxYBf1zIqxYYGiZFmq
gdX9rOtkOFYGpX8SAZ1Go6nbUTGAVU5PwyGZihBdLeqOFmZbc2vZZvBCqit4aoowP/R96oAfpqbO
xW2wU12OE48yuL0l+4HSWtlIIHlChtSNgK9KxZBs4lZnv5p4ZDSpgvQddkO41Y1q4Pa44kvaM9nG
uI2M1zLK8q1rwioo6AfYWXXebjxtVRfAjPoqY4jr7WC7J52MA7ilIvCvMd1nLL+uByqLrfxb4uTF
Fjc3rSRFymylSQKdYRhgpgT31pvuq9K274ZIjSVcdJlDS3GJJ469dXBioHG4nMBj0SPm1pSMZRSb
HIaxTh6szii+OhkCNiRfNPO4NuQSK9FDqa88DX+8iwKX4rFpQlau9Sk0+5rSTV8f/bZJHq3EMnHt
AUsuUSgelN3Y8LokPwv/0LpGogfzgaC7Z+vOLpR3xCAsE2sPWpsmAxceyLvtWfq95U38hHTOUztl
PbynRhs0TOLrIDBBpPItqxr7ZDlSfaa8R/Yq6+ZpPRKeWFvYvWuwxXYM6EApKu2KJrJPmO6bu6TS
BFiMpL/kOWY7KzCq+wZRHEmWAeYdzlRGYl6nm1WYlxY4OBgsro2U72Xm/Emwkytcb7fsgJKRNY7K
HdXVw0fDlPOhRJY6UsIzncZ6AEQmx4KsEuZSCxQtt2wMU8eFVVCAvsTcFJ+Z9NdQ1JpJuAiZ7LuZ
IQBTJj3AysQ13uIyEz+TxsJJWDhOcAchGZoOScatMYoZ127eQ33HtUZouxna98QNDHLokX9IyKFw
N4xbCIpgQTUuEUlrUOCb56iDU4zcbxxiI3MutJV5P9t+IeF4bKs036jyHASleWZny75BIJpeuink
oNLS3HmS8RRfC0btB0E9zAYlz7kORJZPKq4ih21rpl44HENxRhNItr5Lq+jKltTbzlW2tLH6iFBw
mV/sqdTHzkz6D8bUtHZxXHhnL6tImHvAGtFR4dw5kUGKoxFQMIPGqDETt3ijqDyM3IPDo/7KiSl7
AzBAXYpFZJNqAJ/0YVepjTIoEB7wHKQI7UHlrNKytpeiDaIE1hSQ8VGK6sO8/Z4UZB8KLKEXj8n3
QEC1jzZxMkb3tAIm720pp/fGEeOLOWvnxQvc9GibeYQByUn9BDnI+YwCoD2j2743Acz6OgISxQu2
gcbeOuvOJqIamDnLLbPEHTePzzRpaSJzadi562IvgVrm1pfFluGAFnP0oS34EonPkzTYjgzWna6q
n8Vk6UcxBsWrI3PETtsNrmZbMtRhtByhU5nBPTUU9kbhAftRjEaK6SfFAWLKlsFs7k7UnOBKv3Yd
howVZ+Tx4uIXZFY0C69aaSPN0O4aqkVckXPWgzSc7mAJ0cRoYzRN/RxOGUJUcpX+pOlhs6JLjSVz
VXq9Ce94EWpItgmsrdQNrxiEQvizfPtOC94nk0vr5Mp1cUIEOCZXw+D7hKb6VqwHmhDX5VR4jyC4
OaKBDZ2PUZVkxzrO4+1QxwxjRVyc/SrRDzhWLXD6+I7XtcW/CfEI2H6JkP+m6X3kBu8al8ngXVb1
U7jxswIUhMok0br4No+1H8tAwU7G1PMMiAP7uWN1467yu2WOHLQKvnVuWY+upEKhnRZzu0SK7TMn
ehs10074xoXx6nf5cASqZl3HcJo/pkqUn3NrsM3LmZEHpeLdIcClAC040zxMYe99zmE3HMhWGY8g
ssZfngiyeza1/hc+Z71VcSYJElLI+7/YO88d2a0sS7/KPECz5tCTPztowkdGpM/8Q6Sl955PP1+o
VFW6mupS10z1DBq4gAAJujeTYchz9tl7rW+RtxEiOljIPcRtb4Mo0YfXsUSbx3mlA/UIkl9WsubM
0cskS0UuYkZw2uLl1NprvQkRAEL4I1Bj0HVOeeb0gR1b/7YVObr0jVzed10yfvbyDPfFpuNbEbju
NFEpvxnAwTZ6DqN1Dnm42+tpaiVPZeAkmmT6gZYvN6IPp2EldVk4egTt5GfS1Vq/AO3yMBBABmCT
QeZi9Rh0kzB9Iw9V26Hc126GriL3Z4LsZJXmcqkxKH/0oaY9CoInXvsxlD5JemtBDvRUhqVMVHCD
D30V1krl2emMFz1lMafKgr43KZTeo3ztU6uJkkDtmlTY/sC9V+jbtP0Ymd251hlreHw2GpG6kvyG
XjhxQssKPyqoBqMzME1Hwm9JR+rHgbhcncGVrBH+0RsKfy763Eb/nmoU1IryUfcQQKdIxr7BUEfs
jIL0kM6UpLU9G8M9qxPMPozKThwSgK7lSYMJqiysb62sos8lXOCDMN5CUqsbpYUNoMkeTaPC69HZ
xU0AUNhtCWeZHYtANH8yFuMLIxs0ykUgPJ4DflxlxjituoKmWgCGKfaE2eLbN+UZsGBYioOy6HzI
NhtS1bCdZXFMsAdKsu5xVKnnhpoXeeTI1WZcpRIboluIrFZVwi05xJ7LSCelJMt7C8uykAi4tiyC
/UC/X8oJvzoNP07LpZDM71nrqUwYT+8Ujgi7WQHto4Qqk/S8lHnKJOUdIHT3XMVB4NWpbtwGVp9g
5WLRdPWlLdHdaMNNF+cQ6oWCQn+KMTEwjutWMTJVNNizTApHR/NywvZdUoNNQoaxuajvY8pMYNUX
Bqnzc4O0wOhyGDn60H9HWtghHa8DrKWKmW+4CP4LxdqUCiKRZJuDBrrSOkj3mVN1wSjcLqHfAKK5
RzCQLZgVCXAxU0z4WzG11rGSUoS4diHl6qrOVOV2KYZyz5KVHSBqK5bDsidtJ0bNM6qxdrBvtEn0
Poo69VEBJPg0ztJyJ/Qq4gBnGg8iRXAzCgu7Z6JpFMxpX4ev9SKSb8GhgdlZjxd74cTGAZ00rpZc
xW1cS+JZItnrFjcrAZtWUKmPg5q0t1Y61Sln+4gZr75I8p1UmC3/o5ujK0K4WhARd+pgOYiR0+8E
Sxfq27KtnvCFtF+JVGifUZrkeLwUPf3ELjPfVNXS+ZJdN8jYciizJLHTz9BIUCPXKzI/5tmQjrqJ
OQhDr8FyRLxt9hGwmu6jTon8qunGp2gp+fJqI8Nm0PfHgW30K7djohBRwwOht1HOFfATRpVoBiRm
IefyhAy+oEAUQYKytLwYWZRTIabhSwRUhKDsDrhKbxa3GWKJT9MAe0UcXhUdDOVqu22qKH6/Ir8c
u426g1Io1pMky9Un+GEUPhJBrcT19CPnQdpozpDXBB0EdRDEPpouLGmTWS/vKX01w6/mYngAc6or
NGkqAMmBqcuPXW9mI9h+tf7ssXrjSQox+WDiC+lPmIOu7ng+imldmpQgRG0Ke5Nz0nlOhDTd5oZA
1pZhicK40lbiIulty9yuo2pKfiG9k3dgPde1AKwYlKSTdLY6Ok3FgBevupqT34QzjIAGpqv4ACfG
dsuUy99VnGZP2tKF9ZoQAMa8TRy0X4Y5hRY/UdXHccqss9q3MQ34iCPfJ02t+UxG6EjKCsk17NrE
xGEZkNPqNWhpqTgxJOn9AglnbZQ94gctHpDthKjWHwhhK1+TKVTg3Q3GQxhgtkcxaTIWwetT1Sqy
hxgP/yqqjeU0S6hdDUZbr1bW0Dhd+mF6AjkDt1vVLHHOiimC2ylxbuVYFXh42EmIkEc1uQd/DSVl
jEJNQpkmX9PwLOQ3IG7sDSLGCS/1yMhHGaU1mY2V5tgLymwjbnRPxqz6UMoLBJ2SEj1YqvQNfSnh
e7YhQ6KWSUdDsdzfj2prrJkeRCdEMfWZEj2DmlGRI2bP+XKpZG24ZFKp+HGE4ILBVV/4gpicyM0Z
8N7q8KR2U5LLTmdCGDUmE06wMaaBj8zLRPnblkzGUxAmcbtU9yhIoCYWknI9ypoVo01kuqpndQs6
ZNAf93RELT8ta+s7K1DG6WYsbqTJZvghAsI9M0V0n3lKr5QDf+zGGFJeGbSopFfO3b4KiaawYD4d
yPRUt2yYbHeWRdi2NUUVZEFkmUreY7GoiNxqwSDFq06tpm00Sfqd3Kvq8wLT7istg+iFPLMId1iy
BlAefwA0nbcawo3nGvwB65w9yWwQWmg4LSq0YwdjFBuVYcBykRjcmEwqd0OjE2GbCxvigzy4QYTp
l8NHRvPEBnMNKHqqvK5Piu/UhgDdjupAStKkvKbqNRMiGaz6HjWF/alHFRN1nOvilk5ajuPhGnIW
wzCBFZuiAMszgdBSJ2gDaGiERq9l6pVX76WEaUCmF5lZ+S6iKxJK40aKlg3gMg4ajWLYa3zMxZ1x
fbfqGJKqaMdVB5Uu5ufAZI3gddB2MF6zVY6Oq2korWd56iS4nYv0hiek2wYKO3PH4lRytxnBOldz
jVNyjF4K64IROXIzGS/NwDVAcOqm10Yp1JcQkt1RhgX2LslXYjIRhKqb0F7bMvifDj2us+2c4D3H
3IWh+oqzJHC+XyKO5JkeALXuRiASgobvKlGBBMqWZu5UeN/w46F+7KUwgw+JdaVD36dkz4lpNOcQ
3QCW8ijIjnM5ETEUWPJhrg1pW04oQUL41+s+UVCdCXvqPvVUiZ2sCRm60ZlQoDWg/IUKy/TexycN
UByY2y2vAXEW58idZfTFA7IWIqn1rvMC+kJrcEoDiZVSd06DSqIqC4tNgQ7P7/QQFVsYjRcW1tGj
2ZNtx1BTfaR52HKEUu9aS6jHDPD2k9K2BdB7rbM3MoleDrJK+76KFeaPC6fLcKYnw1Y9vGEskP2A
QmKT5AZT0r6n9EN+lW00EjoQOxfiedYR3jCtITkvLUJC6MgNPsCl6z21Reyq9dh9s4YEvlROJUc3
tfYuZ8h6MqjiHIpU7jsAYUcL0gvcKpgapWnGR2ESH8ZHzd4aB5E3JapWIkZIc5ykcbircR/dZGXH
0yt1QJmCmFlQrs6ygytFBk85Nfe1VqjcGroVUm5jLt0xzB78MZbLvV0H6l1JBgSePEkgrbfstnhj
n/+FkWPlZNaEdvuJeIwsMiNBBNkyYHWnGr0sQd4mMT4zA6yVlekEf3BsNO+zLkxvSmwrG6y30t5A
Z0qkezNKuKy4M281YkQxz+MDy9YpJ81kHcyS+p4gKLuplyp5BvGjTqtlCowzR5fS66bANDaYXlRS
2lDUPMazhHMWceX9TJWDI6FotdtA1erJZyNMA9eKp+7ZVC0ykxAYNAJ3U5k8qMQ+7WjldKilUzPe
wsDKQHqnQsKrQAv6g+oO5JEmE9Hi4k2drwusdFWzG3wFNdivyZuGkV0eEADsMnswL5GtAaMxMV2f
8Df0qSPhTEd/reEY3GhRNeGlibIQenNEs9LtgnkgqiYLJBl6CEmobjCROOMIBfSxG4pq/pgiocFx
rCsCZGbE3kCw42Cg6m6JBNkwLQzWZZba4X4mZVl/trtIfItqsey7ER+f4fLNJQ9tO5P1AxV+gbYM
9nDk3ElDOv4odUh9GxhLi+QVGFG+4nFRm5McLqjbOrrg40dRhIW5lvWZOmHMkukL606Tub1NN9jL
+CKxO4TUh64dXDuvC6NcypJSNj8mAR7AB1EmJV49ofKj3dUbMDFlZKoGJh9O+wLJHZj5gjT0iqEo
WRRVEit+iWxiV5LyqRIkr5i7Whuls4ruwc9a+Cgs+1Ynvwdll9+K1Iw2CpvxnRza1XEAPGF7FfG4
WA/aaN6pg6q/NhVZvQvKgXWWLM2ZkAqqwHDZBHYJ5gw2I+TGeWALxAXZoUXXoIPpAk4Waw1ZPi0b
Egb5XIqeW+gFXy0V7deoDQiu+05iXc1ohUFWTYb6KxzBNq4l9LtE/So1eCU6dKshp1WNL4FAjmWY
GQMyKIBFYFv7MrOAtdZF9m1aWndTLkp15Pi7rCPRoMNueIZ8DZ7UqpWW9Jk3RuD70qjuuCgaMOUQ
DIJI+qelg56SKItAQokKa5f3ecqgduKHYZ29dQxO25UJx2ONiM54o+tKuc3EI/vuRZ5Dug/mm96S
Yw9qfkvYX0xEUWVguE2TMSLTrwncyBiNSw87x2/AYCWrDtEKE1DUfPthLNXbXFH7u24y1HWrWT34
GgNWh1Za8bOhpCUzB5Oukjyjso5G7AuKwaOOnHGfMdl0tZpYNh0CIWuiPD3MHTPj2ZyBnY6dsUXn
LK3RRZHzDboF+/UMwHvsy/mkJF0PXoRSdtVbCcwnYJkzVqpQvU15qu8Gk7AQ3VIyR20SkCuyChAC
sU1oVvUmTovxkdOhRYe/w4CTpuTKJkqvvFL82+fqGswtE+y3gWlEfBmDR1KJ21gdmI9L4rqztUtD
DEmnGiSe6yBkU9HlJ7Zl88ZIiddbQeHszp3EZOHAGNkil/RKnIzlQHHzktqI2sNw0bxroLVhQOKW
IEFCxTDzUubXvqE59foHvBY+NKJrFA7gIOtlbGkc7PI+Q5icI8/im5s03VPkQmb1AT0ief8lEpP/
TuIRXf5H4pHj28db+T/u/v32BwXJ9Wd+VZCg+TAEeATbUGVVM68Sjl8lJPyJrqqmgYZEyDZ5dL+V
kCDtQC1oC1W2QXIrf5WQoC6RhWFpQlZVwzBsW/mnJCQ/Ckh+uQAYac20WV2FYim8ht8KSSZ0lFFn
2Ux377Iz4IidvEFAftKP6q44TadiVxzlc/5nHdIPMqQfhCvIb6o/q5Oucpxfr8o7471rcKPM311V
mU0g+ZHV7+UbscPU9Lhs63V0kx6Ng3UDduMkDsZGebJO6v1vvptfJTR/dGXDklXiG7iyqvz+ysmE
O1qkvN/iQClwas7TXfka3YVrBrin5pS/zHeF1xytU/kH71m5aoV+/6Z/uDTf6W8/atPuhzwJo2Gf
xttJfCX6exa/Ulpq11W+eNEJMq0+CvnbnE7Dh8zoJHSX8XzFcNoQcObzaF8phSfphfDS+XxthWCk
XRSsOIdjRzZVfmemD6l9xa34CgcebG9kULahN+3K1/qbtrubwHrZgg3cFMfitUWXuNJ84TLqXc+b
wNNdlj0PpaVLisxKPywr6mwv9CwXyZqTuES43kird3PFIM8DqBMdmJvNTodCJXjS6RBjNVeyexRH
ACKSehvIL3B0suyBtlwuQLw/pCgvRuGNV0Q9ZGd0Mra5LWb08Dry84vQLrrfTN9G9kSEEQJhmvBr
e4OxjCwkJtGwCdYc82nr36rP1iUAuEn8zVie1WCjleesuecaA8VCI6M4xcMakIxKwtthzE9a91gX
uxSEjb6R4RdEG1nb0Fav+xsLalK9FngWhk+jnF1FWvXDJi85+/opNQo4r2jE0UriH4eVDUGw1Xvk
9g+tutbT22g5XmmKPmFvGsElrg7hwqG4rLyJuPBHSTsatJG72dWaG0yx/CPvysiV2ZfqiZb8C+OH
FQFbw5v2IT56WFtQSQgoNYhnaUkrlQ2X38Y9It8SlRQwHqtqx4Cfe2O9a1H2UqxbPkusbxJV3l38
PBH0Vtvy0wi1RoSnNljP7T3TGdgZbEBjjZk1IrbZbaUjWHRK+TwNnDl+M657htOsM93lc+LAYLpY
xwhrJcQyyjbw/jEOqY/Eu6m2R5M7xz29jefHHr2ump4Mgw7RYzv4ta/4HOi3qpftsgd7o+x03/Z1
X3iMQAJHaOv0vYhP/5fPtfrjw/Wve67lv7OWGRYjeUVlvsNCjtrvt4/1v24t+w9WFJr/gMIs/Ifi
54ryc0X5uaL8H64o1xXjbzWKpVKX0LulOBGqMOBK2T8+15xUyay162GPydgL7FNaqg+M9caQA954
Diiix+CJI86474pDaqsvf7Ci/cH1bfFffH1Z/juvALmYLjSZ2lVDDvzjKxiysZfRBGLwuKlrp2OZ
Z59hBPtkn+LdtDV22T1Sfvhu+eO8k7f1xvAWP92wFe4aH3/RTvYbV93CKz7YH6o/HJpzd1P58b44
x2giM47oG2CVnU2mNg0asoRXBLcB6Bx9hbAcrA+0RZjK0PiYHbNzSJuNcLhCuIbpebRppr3LhTNe
4snFsmFDsppdgggwsXkGyHVnEM7hVPoXkIVT6vfzVic75bk6KGvMmPWEsewCoVbUftWtdWMjQzM7
2eM+aA8ZQ1XwD8ySvknAwxzcPqaY+L4nrKSgsMqV8Q1xmCZGvs4v4kiXB9mC9Vbf1id7f9+u1RwO
4kpHbVM66bHbtPSaUEM9N2AizrO0CvxcWsVIg7nklgvcIC4CsuIROQJdDkxP4pIlR982x07QbfrQ
t5R1ne/6+su+kgyrb/s5bT+y6qVjrFd8hwId3AZR4vShHMe99HLtEyYuQKpknRu7ilh1sWq+xHty
VLfxN/E4aMGbj/B9eQFpMyRYIVb5O3ykCxJaipf9lL4OdP5yt1EdiU5MDnB9BcsoyDaCBFTyEDuP
G6L9NnGnfpAl7MWbcFM/qjiUtWsJqZJ8uLI37X7e070Zn4xbcSsuhNTfq8/g0VexzyjimB1xXTlE
MD127mfjKK7hp254AxBIZepCmUQ0ghPWzsC9opClRT981W1VN/PTdbHRj43HhNRZfOUyYp50LI/O
kZeeSjinTnUY/Mm3b6CKnfehm6waB1zuSl8BOFmR6bOF3ebZN/0j2Wx8wzJpGSvNG4/Uu1vTC3x0
DDveYrVF++1A/1Bjl6Id9fjTfCOfwlcIih3ZLnh0qV+vlpb7Ao91CYSOXJe5eBdf9r6+rV6aF24C
skOhUmpEvi9u026IOdc8bk/da6CcOOG38IvCix8QlkiSD1KBvnd3j3rCiW7kmhD5B91c8aP8AgNq
L+G7t2K+szJfvYgzoGGruCVyUL0VW+lCkNBJv9TP8mW+sQ6SR6XmqQfkiQ5kSbdbJe6yuofWsylv
pWfT1w/XD1NyIifYvXZbm7+NedQpXJAgfno0nWr1QiS2398bfreOvHlT+y+T8zF5lj8f0s+kpYTt
3uJzdgru0FBdcakruPXAxnY1Y1R+Gziq3bKjdnUjhxmA9paqUAbwIjhR7TI5a0dPfsfyW7jCS2kE
oQxgYFehfJdIta3R4nGyoGt8y30HRCKi9aSBll0RuOAX/rDnaSO6GQb+MzAms9hb5DG0JW7xa6B5
tjL89q46GoE7zOuUR9aV1uWBJ3FZ54c88qoIGflB96RTeImlx/LV9LvDwFShd8BCjN9j7aAxn7nx
laM0rLGdiclBkjnZPvgrvXXSV80LN9pO9SF6OMZWfpKf1I3mwdNnuLTO2i3i9tOy7U/1ydjlj9J+
OY+X4QNc+dRs2shpauIoV+28iriTawfraPJBBwqut7FiHEBrrUAHbCEb38aY1TEXDG5sH6wUYyi9
LbedLrq6aVrguGe0sYtwaoSBnY7AFxXXOZhB1HvLepK9cdpVT8Vduifv+dCmiB4eFfmlMt/t9NWQ
noCGLulLK8xNTRxdDJYAtWp7H87fCNUhOSUP2SWbuvu2yN7NggZ76JSEJ4vrSjlukuOUrDibMpfC
DjnT6xxIHFtFn9LzcD+c7achq1DA1jVp1e3BtH0DHZyUKjlvhi+eTvlX/mW9mLfKWZxn4oARWjCx
oHH40b2FL93tcAmf6/Gcjd1aGAOT79qZUEXLWPYUr6/rTUYSXPwaZmu9kLFqrJB5dRHp9Q9as41I
YgZ8wFGquS0gAHZ31lf3SZwzB2awlulw6E8AqdmdRL7THtlqfN2DxhVmK33HCG7LJxscOm/xBi92
goPWMs8mb+QEhkQ5yo/WDQ/vZ87LemTGmHwGMQGGK3LLWRM+UTsSXmYkq+rOehTDe9p+zvJWes4f
u2ftQgq2NOgrHMUc83aG5djvSu9Cz8VXM7IGEP1agTgfHpfeD3iF1Yq+3qphsAQ4u742F7lbd2I7
pc+J9dL2R6vfjISmKnw8DtFBZeFY/X0gMcBzWSzAindPmmseQVct84rkaGZwbEZ1vIarmst+EexV
9EqyX6k3PWxv4TX7lMNoujIO2ia9qe9AYyCOewSsT7xFhmK/J8nBqWZ3yFGScjr0Zqi2CT42eGOe
NuxF6he5N2rMQR6WnJsxdsQLGyFvko/StS/BR/h5RZvi9H2sivOcvyC8WEW9n82MRkCG+3iVULVz
MB3DtVCZtqxU1hJ1lX8xPo/atS4zWbno3d5sHd4lX3/yfW2/npVDd5m5TatN1Lyp6j4LDrn2bl+j
+FxD39ImLY0buXmIm8KpwNvaSMk7J5uA/rjJ5ASlq8tI9vZT9k5c8JXygSKLr5b0rvQxn9qVMX3G
wT07LIEaO7QqN/Mjy+gF6VDLAgH4rT/p/Sm9oK29xX5wUz2r5Wv2TDRJ+RTflTfEziwEfXSPaBfK
betOt/LrmeXLw9v+ABWu9kBorPSIEJ+JJ3JTpB6zIx0TNHqj1tXsjTV2DkD6AK/ELONtKPahLK/E
MDgAENgg14uXnpsrYWgzv4flRbnTbS8HHhzR0RiL+/4O+6TB4OJJPor7+syAtVoIIiBFG5EGzNfV
dBk/ABSYtKSrVY2HKduiksa673Nrph+lpx8SAKtP5r3lY57XHYIzAjegs4BQ7q57tYJVLHxJWdvV
3tTum2ofI5EA/53zkKXthmw2t37XSJN/MNnI9/1dccm+4MZNR+51tCNAbfiP8j3+Tg4TEpxVwRjl
ITqkT8EJJYuEJ4BYexrwyWr5rJ+AbhHiNFfXGkhRNni9Mvxs7PQ8OL64vVKMiboWzr/Fs1WTHJ0O
e3j7mKBYt0SvbgwLTsez4WgPmFDYLNIvxk92j7XilLRHycBUsWvosLTtowLOkILIH6XBiYbCIxBG
iHFdIabSpBe5fuuzzBv7/IhOmWk7ebzPY9N4U/n9ByeGP67Yr72Kj7fbuAiv9sF/+1mx/6zYf1bs
Pyv2nxX7z4r9Z8X+s2L/WbH/rNh/Vuz/Dyv2H9UXv8wY6LCjhDUhgii6dpUM/KZe/9eoL9TrWPB3
kw0yqBht6JpqosP9nfpCRFrbKTTI4FX4S7/L5DsxltCpHmQ06fCjnRu9a96CjONxaLitOUG93tEF
6LXbuttk/AXwgI6xfAlBjyWDZAk+nTP0mF0ze60NyTxrK31B1IicdQ80BPrE+z8+6/zhe/jd6PP/
43v4p2g8/znUzukNxtl3+d+BtKMz/v6ff2Ha/G+knWOJHSP7in/USvEjf9FK2X8ilcaUkUUpKJ+U
v+J2LPNPpgFLB2XjX5k6v+J2dARRGnooMInopORfGD2/4nY0+U8gBQyG47apyIZpm/+MVkrTrqP8
vz04f6HtqL8XSTVFjw4rDvLjrIL0Kje2nWnEOZNfi3/kBs4CgXq3TamHqhuCCKaBm5LkkrsYWWMJ
nLQe9ZWgYwVbYVnD7EKCmHRlOHz1+Kc0wAh4OLBD6KVkFPR/yeKGsSZQ9fVQslQtHByFKKYpdYZF
rhWav7VVkxaToE7FRxjEy9WNIoB5vKVpI+rbZICpx/yiGHWDxGEbV7BT2Di1Prvhqtl3ck0eJSjf
vYzhaKX0+YzUg6gUG5gHocwlBr6l7nA5rseMcEaC5SexZMyDwAqqrmo0fcWMo+nVAiXTHGQ3uKUK
rd+osd0I1TWWgDAh2G0KubOrTjIC4LG6KAfVX0KCR2snTqKR6JapmCVasJUKY6detUKI+mgNpho+
pCYfxesiQbZNIbOrWfqohdqsvRIjEMhnZMd6cWPNSmnDgFdg9nUkZuq6fJGrcoIkVNhZdI5nXZ9P
iIbnuvDSgAxOJ7faSPpIUeh+YtyYwRsVQPJPssDzfAFxPM3rHk97edCgy8d+jWU63avpaNFmNqxh
wXBXWUt0gS3e0EgNrVFLjstkkcXugOQpAjcf7KipVwL6BGSnZY6z9zgGtuBVTUNWhz3kNk3FsL12
otuikO/hK8FUcpTMrLEqImknHriKadX1A5KxMwT1pNok6VARC5HB4DNRi6UNsOwK57liO22vX1Nh
gqHoyT0KeiTVuMokbQlJvxJRUDAV7aVrxoosQfJsCQjO0ukdONKSMZpp0zBYEC7HqcSQSK50uHoo
VuVXgQsfKGM18x6calRn3LiERpTYIrVgOfFL7IVWF/D4+AhBi7SL0yxnGl3FFqcKkePlyHMDba4e
zbtEwoZBCoTQMrJS405IHyAg2oDQjlqVcigYSlLX4Fa6OUTzW+rIep+qNrbqaMOLHuJ7rAc90u0Y
AklEutMgDYXLl1T1zExNgODTykrK1BZOOFlyHTIz7JoA2EaTSfI7WJK5eGyBGWs6CjCE6t/RhJM0
X4nCDlBGZ/Kcbtsc+Pddg8+FqZ4V5ZPiwFNoXoVRW0vLELDXGJS2wAzDx8RK9e6wqCifa5eYmDa+
13Ixtye51KqRcbRuI2vGcDGV1ZbfFcs+HoVIvtUsbK1bS1hkpqfo3gFr2VbWN/sWL2n8ZuMOax77
Ua94TuGPzjOmv6ZN++vjqkrpO7QjQwLjoiQmUfUAWPLaDeckUrH6GHSAcXQZiXmX8WXXfooSMj2F
rQgrOMOiL14ipcfNhqpdSb8ykVbWCxzWiowGEs7n+bVoNJJOV00qZrHXA2AOflMN03jib7UI1QCi
DoB6LAXiyArLcz+tJIkVBu9/msWmAwwAC34ZATW4N7tCVZhpF5V5kcSiRe8IyE1rD2VCtY+TqS81
GPIm1/ZlYnUlg/XGvsrSJSnKgI/0WGf305BH0vvUDmWLZ05P5n1t5lG0IWwqxBIV6HG+luREHeJ1
MuJlHbdKW0z9ujWxUz/g7NMbHJdMZk/wqqLxVR2HeDzKKjl6BryStlH3rdR15IxpvQU0p8gMohrJ
xVK4Zcd+zlZlAliJoKG5bZBp45iX+hOhGVF6GsANzCdiGMyRGZLSYxjBkSSLCQKQrBVvc6SOBKVj
coSxCglp6GMnSY0IAKQiErGROj1jwmXGQzI4gWypY4Xk3NDiQxcOIyHQkxIbd1o+pqzHgTTMvQ9s
cTGYtIytjE9DFaKMThFpI8j5tGqy7FVaat181sYmqk7AHcVyGVvJHq88zNEYHxWeRtvtqzyFaF/M
WoHivbFHP0v60UIQYS42QQB2UKAMbQN18uwEesIFUmM/DC64eHzAoNXjHIdb1KT2t1BZpEiKIToJ
F2EKFYLxgMbN0WNDGDD/C9yd4lRDSUCpYM2W9aVe8Q7AJhOSuggjZI6+NKaI75tIN8JzjdErPMnR
PMoETQBzOyDPQftPVOtgXRkvE5mRqajqJ5ZFnflO3oy1F0tlCJ2oKmTtG18FNiR22FmfLq3da/Ox
hjD2HRICGHzj6Cy6Y2WMc7uHjZSIuzlssA4QLT9DCo9sswKNlJl9Ka+LTO6FtwxZHJ6Nhc0Rf4yt
Rc+JMdVy6wDRZsaxWMpLnItvbBzZewZ+icxfaZTl4px0CgDLeoB3QShCGApSM2rgvU5KhnOyi0qT
mBp90GLbrdRFQM3X2tCo3vO4LdqbIMOshY5FAj28j4LOWO6X2Iai1WZ6lEPLzlUiyFpDzGwkWpuY
T+Wsztl+lBK932AY6iXXUJJB3feBkkrPSaL1gLTHqo7s56udIt0ICoDEI4m4Uzs3tce6exqSjFw+
rRkKmFpRmON+gIcnF+ZmaK4xNnAv1PKW8Meq3AlQ8sENm3Zr3lok/IXMy4woF3emsSj4lGBgE/O1
lAzv60Ko8zGAXtoRxavKZMuAQ61G5K1zlMaAcC0YJGhSQMYvr2alG9pLi9tCf83GeJH3GgbHyJ/S
0MyJVO2Z19yXVdCNezhDlriPlFSptxjHKzDbrAlZ9gJGpUdnDf6YQCkZBucHHvHKPmJvkfhm82Fk
KCP4VVcSjlzcqKWsEFRmh7Uhv7RYVpuXbAgDMucZy2Nc97E4Y+pckS0UwSjHZydVmq8mU7+c27KE
YQDSWcjZIeNfhu7AE6qG2EvNWVn2Mcle9WPRaUF3mTooVyAk+oHRsq3V0JQZlXKrQ/6ZGmED5U2w
pOpA44QSiBVPdV68L/iUCiDctaJQiYwCpE//TjEWqZAeU1sbmKMFaQN7fWEFgTJTYlEe/YA87Dn1
8xbjl+zNslEUw7ZV8tiSvXxJJZuUw87U8sjpcKuQMpIlHe5Nl49wjFmhenwL8l4UVaF/J5QQZedK
ZbLIl19OAf/UUeg/ASb97+QaMTi7/IOD0Fv29RkPXz9iSq8/8+eTkKly3sHiwaKv0xr46znIVP5k
2IpNv0DoiqlqV7Dpr+cg8+oL0W0b1pup2grElr96RiTxJzClOjxS/dpkkA0DqfBfDmnnP59w/syJ
/Q/Ao1ft4d8OQua1X6FxeV6KYqF6/gVL+pu+Bat2DXYzFq5qLVBmLkVLlnN5l6DvGILeQzVCZbFh
d/N/8yH9+kJ+sG/82DD584UBo8jg+E3MI/LvRJGY13GQDp1we+0ZfJwnRH7QI8JRQC6JOEFQhzWK
p6+Dshu1aGfwtoNhpQEhXL0L12Ta/cEr+nsfBdpr8A5C5yO+fuq/beEUQihL09bkDlNQLErHQYto
mQj7DDWRNUqukutOO0W7/PyPr6z83StriibLHHFNWflfpJ3XjtxIsKafiAC9ua1i2a5WS+qW6xtC
Gs3Qe8+n3y97Ds52sbhFjBYYCAMIUBbTREZG/EbM1btFgBpeFwgtyC5vlEOsntvUOsIF36lj/jPp
7S+e9I+tGIjR6Y88mnYZMm6mmRzbAnK+6n+3uBdH0BVy4TaDCxTWvf/7BD52vkd0EPFEDdvUTHv2
8yTN6Ui7SAZhO2+GZ03GIDhUH+USI4UR9g16WBMAgPuDvm2A+aio7+qmabDJqXJdT4rIxZCFYNRY
yAgB72q6bpePHxP9e14Ryp1uX8Mp8YYVes/awOZsZ5oOOp+d3Mlu0QG34FmywWDuKbG+I9eP8k3L
xTt8wMD9ZXCC3f2PvjkUEJqYZMWkYKJSJpnhdFU0GDsZyi7eG0iQjNG2yQFCTRAQc2n//zfUbLeb
TanaUcNQFfAy5AF3Kq4/XiXtI6VfWUpi3PX+4as4M6qp27YpIs71SnYY8g5yGMjuEMItRdYMUR03
0ZLL/S9SRLXzasdcj2PPFs7uWs0JDV92J5wXCsRaIyM5whZ/QDV146skqgnoJh+oC2ApXXee749/
c0zE8KpGscky0Hd+o5e8O8WGTt5uVRnHRDngI4ocIryu0T/4Jt4cACgJohQt9OP9URVRH7356nfD
zmY3wKnZUaKc4EH9lzecNbm5cOTYVChiNDgnqkW+oci1LXjUtWuHRWyTm9E18jyBrtc0YzbnZqRJ
OKuzth6QwwB9IFU7NuPwoVcl3B2RYTDPnpT9tNPX6G8fv5Wxng62VqP32u0hBx8lpX1Al2xlThaX
Au64YxoU45U54h7+plyEDTuhrn91KCc3SbCzEO2oSxpp8XTGhF6RPYzwtHA7TTHeSfq5RcsHXX/s
UjGUto1HCN2h8pBqX/7kt3GDa1zgJmLks/XCUtH3u4AbV6yU9iPNv2V96lKcOaitsQ0L0ObFwbP0
rWR3mxZTJ1R3t9hJbBymLKTWh2PobvpdqepK8FGXdpJKWZYfpZJ+zK9kRMgxG9G4hkbs2gavQwVs
PHTTVx/ZwxyKZ646F/hLiLD6n/NxfATVh95yhiCWEwEPTI3jqKKjY9lf1AdUcJ6mKbmk//Uu4pBp
Mp5/xhvzc77f7NKb+mxKZZdi0M6qKXLa3b5xRKENRD6zhFLOo6avbajrejHZCsPqJGNQee23BOw6
hJmUK3CzYGow2jshGPmEv+ozVbFdW0fbKs9QHe12fh2cWwuQcDl96Hp+huN9jdb29tLWNrH5xSjQ
dLDMEL/0XZQxe8MzqKJNYOgrWI/1QVSsKcs+8BD4Kwx/IjMiMe7Kpr3JUPh+09G4mXSuJmvOT0tl
Laai00wutSikCzda4b04RNWUm9Hze4gVwUaRun1QN08rQy/tSku2SAI02XIg+15/cAezXYkUfJR1
3HU6LEPr8WWKgp09El0s59RRgTDrk0lhWPwCffRWzsVihLUUy4YcqIpseXZVlmZse1aAZpSdwSFC
ugH1soOkhp91Eyw4+pbDQ6V0b98fP42O9H1lBpY2n6USzmSYO8oNLzEJA+DWNuNPY3psTuNXtUqO
6OlinVbsrHT4gBL5k0CMDijZdDn1QUl4wVdrK7G0CSxDmCE4CrFrvvX0AHfZKMM0Tff8g9YGZ0rT
eNxIF1tBgy73LjXadU6QXobKX5uDawbTvweQ4KPA9tZU2N6ze6aw5N5oC245Ce3SkqKQh8qk3rkU
KTHlG1EiqU6G1e5Uy9sNyoNqFqdo+B9JhP8n233p7NHf1Q3uFVpR861oI34oYwU1uehj7Po03BW2
egZXTh9lPCj8ElvF4X1w76+/SPrmVyxPQdpoHHeavCK9enfi5cwYcNkiUyszWg/kpKoswTZJjuIt
0qOufX84Rfx7N+Nx1HkWKrxGcLa4Gi+IlEBNJI0k1G+2+CdWenq0mgc6IntDsl/wBbRl45Apxz5D
A91wLqrvvEgx3O1i7acsZXQ2Xrk6C0/Qm79OsUCrjdxRJtR0zK3lpJsw/VgXKgJJ/ue0qJ/kfvjQ
xi9xm11GLzqtTMTSnqMJ6ahcOPwpm9cToSSThCCVObnpYLsBdWnN1E92+teUp59KdfgLRaSLV40Q
UaaLbEs/x6j7JbUrq3/7HLERddBtXvqazWvIFr/y3fJHdtQO9JUGFzRyZKau4SACWaZu3GA4hm+y
Raopj8Mhk9OVvF04n8x3wtXQs9Bbxc1Yj5g8uHiO7URKG+XBLjBbLBo+6qn2iCroucv8x1AJz9Xw
q2jal8YZD0WoPVaR86wrq1WDhRPIVKgyKbZiwdQWl8W7yYhtFeutPv6fB9IQnWt01asKDwuWicL7
M42fR9PxzxbA/y6sT5MVH2td2ntjTDkRI8gp+pQp/DaMsTHbO65smYUQiZMMxRSkpXjwmLPfF0lR
N6UWv68u+71oNuBG57KRqMkG/2AVaHYfsWfce+3qJbE4ss2QiInI2GrMAqQ/ar6P+hmbtQo+mzGa
DI23V6T6IR7Ns+Ug8wDv8p+hqv+6/8lLWSOOjA7LouMhaAiBk/dLogZ43Olvwt0prztk3Wgz7Pui
3/soFg+ReZSM6JPB/W2UmD+i7Od3T/XY73w9OoayeMT/U5T9B0ltKI1Kn7XD1NJU51lw/3cu3eIG
dTgOs0Zxjf+7/p20Tnjxtt7IBG20qpo2GdQ0WZgXyPGPeLJQybIYXBlf+jrDs7TdqsPa/l3YvoYM
Pgh1FhsRgPm7ZKqRTU100qhGZz7k9DjE4acuw6RkbI/2mEKzUM+ZHa6lr2INZiEd8q8YkLYs6oOz
g6wkdIsKk6SxDIODGph7+Sc2nOfEoaJu6ttGGw+UKbcT5BRnxI87W83iFmIpJTWRPqIHzdUy255a
XaM3HeCO51X+vmyTY5/Gn5xSuiR9chz7BxUpCzbXpjK1Y8Y7YxzCz5LfroR0dfFn4E5BJRZvFFuf
hXQ1n5TAsQ0ulBKLlRIOkIJcjAITrwuMAUnk8Qt+ppsOdmoc+T9rzd8mlrVRiu7BVqJXlCEPSt3S
aCndAhE92fktZY28UVX4LSNqcRhDrmzbhdtYlHsVSsUUS9ESut62BsVZZHJltgu2BqXTX2rD2BkN
ErNFb/42EcmUpi8R8KzNgEfoRkkOAVqCsZ4+RBqOSuZ25fcs3AmGopioIFGn4hEy+z2REeNL57CV
lKzb9tWIXFr6lMTok3ZKiYa0VP70W+SAMEBLnSlBJDp7DcbRNRNer4n+2GQ+daD6T3Y4uwsPE6aI
XGm2sH1U8mT0fVKz0NPw7kApMtTj42TDbZXIWEpOfcOPnPziUwYjzMacwpfTf1ZmZ2m1hACUUBCh
cj+vAcW53I/lyDYPyvRYaunF1oqPVua8mF63T56jCV7UJGFlhMVNFNvPUT1dnFjDw8//PsDPv/9z
RKY2P/YqhX3eDsCa9PltlCCzqDoxt48VVnhddTSK7N9BYwFCQuaOcFPm8l//fUiNN7IoZlMtng/Z
1LbVx+o0ur1OsdzCYJmqLYZZHLIDOJUtv2ht6ReSRANjN8o8qGITY8Tfv8sJqsIpNNTzcI5QrO9B
gO3KYBz9JjjUBe90v3ryShyuFTA+PbNf2/7aERVbfj7NiJKiemmj/kU74/oHlGjhKk3FD6hxmQI9
4X8bSkh/4rUcSxfLiI+6idC5Lvx8JWqC7aGFioc/1Kfhx/3ZX7pfaAvZsqhw0caYHc6czmc3DhI+
tcm2KBy3lLuHzEo+TTayU8dBtl2KSvv7Yy6VXQ0KngAheJiJVb/+fDVUcUawuFgxunl2pvpJafST
tM02WmnhJRxuDPIgIc2deMNhZeylaGTK1ttzzDHNm6e5gzMhSCb0sPBo8v/pDfs5b7qHmn5yZxlH
pPePFp0SOiZkYvikNeVT0OAgKcGD1OwHZGNXftDSZjQNw0K71cI/5SYNc8wq6x2FUnoXneUu+Dyp
9ZOOWu2QVE9mVD/RuYZem54yNT4q4bSinnS7AXgm0kkSTUPU6OxZMhZFvTwUPvOR40npsw+m5Ay8
5tnrgx8/YxnqZrGW8t7mFgyJ4hxx17Gdmy9OzMDOx0hFkABgD2Bk4CL+ycnMh2rEA7M+G4UPvR7c
hKU9UBXGnnw19136CTqnj0tS1eiYzoI/LkVD6yUJwlz4TIjIqw3f+rRxRZkMJe2DzbwPOv6cFKh1
42uEtefKst/mFeJNgrOvTQuVS2h28LDDrhK7oA5BNe4gkl2rb07/1nVjUNTGVseOdDpnxe9SxSnO
1DYBEqL3f8RtnQDALR1m2kZ4UirzGl0mWwDznHyAup0eY5iuuR9jqw53uYCtShi+P9zt0VNlkkJu
OcrspNNiK74Lu23cKzWpNpRZPtceAG/Ww6HszQ0IzP+/ofRZ8tjJORClgqHUiAVEtzYqPjYZxHOj
XwtmSwvp6FQ9gNMLOa7ZULmmI66uMpTitWzb6pM9WvuuAkWYldwelETkrVwXGwk4zSZShUWf8RpV
5gfJ917vT/DSWcYBEtQA4niYxsziKtWElLzQonkU5pfMqU/VZL8EtvoYfC66Vws6vhyv1vgWjhLJ
E0JBpOg8secBpM4hCQCSGdw67PdgjI8xIFatFh5Q+A1icFg14bGTvhVsX7nIEAvwvtz/7NukhVBC
cwSFRRFH5dm+ynmlKxiTDm6L7n1+iMgZg/h7r35ruL7scfWLF1Zc5dYmX6O2CgLCuN7Hel1WYVai
PISQvJtZwdnKvWc9otL2d0BLQ0I3fLSyfezYL5VpA9VDCQKJ3/sfvbDWfDXvET6YVtq89WLVnan1
udS7VintZM3HiqJ/0JPIVYpgU6MAbYzhD3prj/eHXQgZBEzFFp0okqd5vpBhPTNoUdm7BuUQjT5h
iaFapbW7rEa2EOui+8MtfSV1Ee4IZhzBULH53oWMLne8sXYGpA3sxA15cGK4vGtNw41Rf8rSh5ye
rVLGazfU7Z2sigxY4V5GC4zM6HrYKSsoUURp73b0jNrhxRyiLdruB5K1zNrIePv48udMmMzXfxAk
Vd69aI5RdnDMeb3KsVK9qXO9d82QbFtNLj2qj20bbPUgXml/L02uQRgW2AHeZ/O+Is6Ojj6iGIwa
D/KWWuJKnBxZDk/1NOzRRdgFvXlsg2El43irm1xnvypgBRl/LcXhK+e1hQrcHr7lVu86+t9eB6yu
jvdlWe6CIH8NaQbk1k8NmZvE8g9BikS5Ap5FsV/u76yloAFiQsQsGhM3SchU1qGv5ypuwUlwCHJj
0xnaY4jGMwYs28mRdg0K4veHXJxvHUiDOLHizF7vKjXSyyFL+e6e1NenN1sIBaH2U6T7rmHRnMSs
LWlXbsKFZFtVueA13RYmQOiRX4/amyCRacT3ruKkrt1h1+kr9dFDZSaWDrGozcfF1vedS9KRAYRq
fbr/1UsTjYScSs7HFlMFau39EW47qzZjlYkeve6INBfXEpjsfdb4rvkw9NrK2V0KUNQVHTIrsBU3
cXHSjLqp7JYAVQa7Mmi3caQ+WvKXIKUoQ8Pl/sct1NqZXYO5Nbn6aPrPEknTCGy5NWSOK+wRu0Q9
6W9lMn9Sw23HYT/GJDnOp95UV276m0lFlc/gqmfrOjIO5fNJDfHo8nIQRxW2jmWIORz6JaPePJi+
gAD1O/pe//VL34bE9lxlbjHEmX2pgfhhq5Wj7AKLKLBvqQ5SPjw42H2n9BgK27x45VS52GLjQzSs
QWWUm3VleKIh73bRWefuud5GMjZASMtTHpDkctur0Q/k9pwGR04u421hpv+MQ/3Lse2Ptn2IU+mb
J8e/9RIvB03oA47GQ5gM31SEke9Py9vz7CqYid9F6oFLFJrWYJauf1ct4bxJHAHDozq/cbx8ltrD
2DZHA9OlrS5V9hZR3tFVwgK5KRsWDAq/avSUWaa9+RYkODd+TbrkYvfBJ9WR/7JkL92WSvMYWdox
pIXnydx0k4MjTR2jMxYh+e9Z5yz1d9yXa/2bpUl2ZOFtTx1GUZxZhGr9SO+TBtACBsdbDDJ3Uzq5
Wd3vBzlxjaJfi03L4wmPOlOkU/NnWKNX5oj7nOxGjf5YVv0+xN40eBbdctEkzRSkhDuUyJOXJIx2
oKERgOrdCs+4BKKXadpfE1NZyXBuu5msKLkziugG7UxZFWH8Xc7hh2NttQOTECOHtAlktN6iFM0y
9QHV/UTtD43f7vVcO5ue9pj1u6Fsd5gGZ9v7O+v2mhS/Q6OBz+McSOM8cCMLhvuxR/O8CJWLAq2o
qNNHD5cegunOQ+9yMrsHxwhR/bK/dDVImwQ973QlfAve5XWtSvwMneuaMgFojvm515q26xECZYNr
yQOed+gZRhdjhCjmZxtV8b9gmPgZ7t+58YsdIPxPhcm9TSEe2xJsWOjT8ACBA+nC0fzc8eofZPNz
74+PmFx4XyqcpTadvZLZqOL1PDuVAvvAHcv03aJPjCEtCqgmQNxs6cFnD22M0PgS6OG3qq4ptcbZ
1rc0Gn40abGsA/QXoSlq6PUpIKdvJGABg33RivTV4C+rvP2VtEPoJpK1qyYPWbpE+uh0XJ5U1VeW
XQSM2U+nLkFlgkMBtHNeGPC1orDh14FesdNtWiKKh9OuUjwaDXLcTfwjz9QTzkJbB0FS6Bsvlb6K
3bn9CZYMfFdAByhP8MC4PgFjGTuGlduiPid9wfPiNKaQkFp8hfv+V413dRtfeu0yZOEDrY+4CVYS
pdtblUgq4OqEU4Uq9DxDNDsVlzkN0fpw1J9t0HZTdjG8/kPcf4NtiT83ueqAIqb5+/7k316rjMvh
J0FTxGaf3XFNYNW63PHhgao/1g2dyEC6xOYv/KF4SKYuHJuVnbr8qYCyKMFq5i1MpYG41mV6RIMv
UP9q1OFil/In3cs+BmP+A+ZwPvVPvaEfR1MJVrbabfS1EC7n9qLir1K/EIfoXaDTByPr4JoObsn7
zZtCLNCmgxIZ56LD+RJY2v3Jve2nilXlM9nd3DHYqVyP5/kFJssWHRfV937ju/asyzWakHG5TUxA
YuCkW8ypoyD+pPVc2k3zm7f3z5UfIfbu9fESP4LfYFkWO2u+t8sohu2WOqNbIMBvetau9JILvqef
jUcvaHd13JzyB6OIP98fV+yc+bDcqWBxFAtI2LwpN0qKZGgepjNtRdCmi9mo1i61foI82N8faXFH
AX0B78jTivFmueE4eGWCtSgNFQ/sqlUDN7Gc4lemP+GYLDQ1w07C+Tb4wer/uD/2wo6Ci0+iT47I
zpoX9n0vbqA4cW59I3Hxgtr5DVmM8o8MBE4pzeP90cRFfDOnsPuJVcjh3bwjJUN1oJ9yo+iAqQT7
oaRCntbtgzN4F9E5JJN8bNcwbUsxgvBIC4EtfPtwhHc9TMpEjIi8nFav8hcuij9t6Fym8bXwFLcu
9lFff4difDQHyfUHb9cgW6kNHfncJ1Wp8R+Wp22LXu396ViafIfHPJ0tjYbr2754d5xjCVs6Pe6B
K9DP6Pvmqe9VFDs+GKTrbbtWBVuafEAc3K0mtQqS8uvDDBVwDIeMtp2V9yeARrwKHguv2OeOdAQb
tYnl4IRQwVpyJmLEbM3pIfMAUQVing7C9bADu1mWJXaYqUfnKcSGS8hUjkJ91hBcE/vbEGEIEjZU
pqbyo9zEtA/ClcO8dMQAzJCdkROJkzb7+JSWYOk1Mh2MKng2Uv/vyn+FzAiDP9pbiARjOh9HJs4f
pvrX/UVWFuadoqNB9KJxoN2UW8eIulAd4WGlh/EWS9e9NgwHJKghYn7wHe2YmMMvvOK+CWi9lyav
mIX+PcgNvsQ42EnTJaijk98bF3P4KNhAK7/upnAmMAfUkkBLKI7G2/R6eXJgTlPmsAfBmx0rJGG6
+G/M2dFPByAyWMU5DbHbNNHcNrIRMI0Tuvd/wcIhACyi8SantwcEcnaDy5VajxjF0llN5Q8Qzn/3
Me38ac+1vosnaWUjLER1EgXqKqBMZQD6s91Y4nGPzA7NM183vxhGc0Jc4YMUKa9qpKxVzZZ2vgrS
RBbhVVgnXU9tAJ4a5jdjNcrHAvqvwHXihnkuUvo2aJISk1wtsbZB9QWUpx2vJWVLGw/6nUNch2sI
Vu16/KgI87SGXQ1QDS9TqupDpR+mhF02lqi4Dh+afK/R1ri/ngujqiDoqRRSvALPOjtpg22H2L3B
HxvS+slQ3N541iR/7/j9w6D+8NAZGibnD3KyN2odTRT+u9lEkl8DYyzbwQ0i/7FVvIsfSC9S1z9W
6blR8Db6bCZAK7Mw2/zB18IWoNJN/Hbs2fvbzPoOB2B6Sdow4jbwfSjOU4ZXsq8fiwzVZUgTf5aC
Uu2GjQOPg3R/njB4eqtNksbKQkqW4unk1cFL13Y7TM9P8anC6WKScAlqTvc/duEiVakjATJjQ3OJ
zI5qr1R4/mY5obyHEK9pZ41iOqaUz8qENxSa4JJurMzvUuBWdQAXtuDSUOCYtW4UE/2CauhGN1aj
M4a0B8Z7CTNtqwE9rBqIexHE7vA35OpPf/C170aefe2gyalUoDwAU7x2o+mbTYcOrwII/YdhlDe5
twYyWYiEVHvZRXBE6fDO48UAXd4ze1rcRtdTRWnPRl7vjQn/R5ObQlvJqxciITV9GxABoAogk7Nz
ikOqEsqWQLQYxhYVnn0JpnOQPnp1e7g/kW/bcZYCUAa0YQbaNgs57wmFQ2BkKmwit5HDgxyM0xau
24TBQnQYKmxj5Wo8exD6oc8NF8MatqaknkvDgAFadUelLf4ZimljFLm9w+HLdpFeWclSFqeepgKI
GmSOKA9fh8oO//HMGJmMCC82EuID6PODR7kEbjB29mt9hcVdLZBEtOVAEVvzINlFE6oHAk7kR/4+
NNLLJGevUZ+9KtUFGfY6DPb19HUaeFTdX4ulI0y3mcuAp5QKUPb6Q1U7LS0MKkk5LaEhb24HwkY4
AWYwhS5Hv6/hWd0fculCMEj6gWLqlEec2UbrJlvvPQfmqdb1G3UEElMcrIw+7Pg6IHmfltMxhax5
f9Cl7zShnUPVVCj1zusCfhmUowFoxdVQblLs5IjQx1OiyW6meujrDx8sFvj+kIuLKoBKVIFM/baE
VZVIGCEoxjZH4GlA+96iziK1FGOGbxh8boYIqp1VsZHtlaGXphhwFrhf6uw8dGarOmVt5OuTMxCm
4oPZgFM1RHtM3wTI+XXR9wkxds9Y6WgsBRB6KPDlkBWg2DiPj0XdWVHIoF0RnkXhl3QHRRvN/YMW
K9uHpwPU0zfS4rzuMUxt1CYaQ/U52GYQVZkxbXxqLWrtrUT9xalkIF78UCRBHF4fkKTq+2gYOSAC
KiDDGy3a/kE8DUe52TL5rJ7/fdTW8tKlUovKK/B/x1Wvx/WLFM02iVeCFl2S/IeEvv8o26iLPI06
xyYFWpo9jNB90yfBP7y/dRdPi0b1XAZedcs+ayJNRpiFAnXZpRcn6ncYpF/iKL8E7Wd1orFAp/X+
iMuHBfCHYJotwBK6LvamruV27UZYnaj4HKTYR5Oiekp6/xRY2gmG/q72slet+KN0keI1eAHxDiAq
XU/2FNeqZHUVVcMeDnW0zwPzUGTTIT6ldrJti34TYXHfr7y1bmkUYhvTrQE4DM/pplCsSUnXBhkI
skJTN3bHa3ScrGnnabg0lo+SJ9FZb9VHI1X/MuhW+EF7GpLUFZ2Lsc2qTT16B5RwHvshwBqkjpBw
GqptYen4HSneXm/XmLhL+wJeEoVVtgWcl9k8BWU5qgnEI9eypkPhy+gDoZM49QfcNz4alquqa0TM
xRHpGgpctSXa4Ncr44Nmd5xWHVwZGy1l8nYZbPqGTMDoXnUGx7B7pTy0dPVTMXdYGJrtXBjXI9ba
UHuBWRM7YV7qlfxBqVPXGq2XIFSO3uomWPxABFlkUF+gCOc9IlvXpr7Xe2rhoXFum/bkVBlKgeWT
gQ9OvPPNciXPW/w+Thhj0RqDv3P9fVUzOVaY8H2V81h5zlbF/kWIM2TTUzKtgSSXoicJJfomQvXm
BqJPITeCCsSGCQL4i0pzqohjkfmzrlWgOE9yioWVsnbxLg0qNqdodNNAmt8OmKwmkd9WrKABLV31
PwcV7l+xvFE8eZdnziatVCTt1kDRi8NSvmMV/9UzvZ5Yw6PtWAcMm47hLizjTxKQl6AfD4Iln8XJ
K8QSM/VWQvXiRQGUTVRROSc3j7BpjHwjVhg2bNVtUe8i/1cyPSsqjEFY6pAX6Xp0CU49ZrVthj9I
qxwSKl2neML7fnY8szKLo0zmIi7+6idj3+s+ocChaAx2Mu632bDGyl+aZAdQCK16Wrs3/eYiTXQV
IS6+FtBtJZFrREeKO4+lrJ1T6csQWzjJ/FF6Tm1I5lXEvjLn2SPwDXjQPrBMZWxOkQrFBZRxmkMB
DRJUOttTlCSviv13iszqyr14A1UUmfK7ocVxfl8TTutGGjtmeIIPFI+bmqM6joeASJtYMatt7nR0
csiDNB9FSnztod6t/AaR48zfazQiQHvR9jFuBKNso1NlP9D4fHliGO1seOmJ57b1GguGBZlt9aWZ
/I/SKvt6MS2gIi7oR0Kqap5UjnrVQBMDGZpbeHi2qJsMX6tW/lZW5QlAxhkV362T4wJG+Py28tki
0t98Nph6uonaEjKoUEgMJh/ox+g9ZyO+l7CLROqHFuAXpfhGP/cpwnlP+z3gpsTx/D2GNXyEamUP
LFwRRGqBvXqroc2zk7EOjNhrBqDQBm2Bmk5Jml0y3zuWTrIN6dEX5RoGayGXZ0hSItHsgjopftK7
XSc7KnKu0kSCTb4xxN7FaZEC/hBl9XFlksV1M5tkqpFQSEQLSL4RWkjQGXTSikqdbEEV9RIe/7hC
1hIWoLiXS8UBozjXRNwgwRx0ZeyFs8XY4EREI4ii3eyqDx0Jclah8JW6ty1T4wz0bDM0576Q/x4G
+8UZf+ehf0rs4DNoqU9NV+w9+9f9H7E40xRBBCpKaJzMzrdjRspElQvwtRJ8R1DHwVWziz/okvbP
/YEWd5FomqKroXM3zp5nTWor0mASw3Ld6zYSBVm5cxIUHGO3xrTcJAHeaCYAwvvDzgO2gEGI9IY/
BdZ63jJOKkW1vRHZaymUD6K64ZngXpJup1vxtlCiw4hwk0yKdX/Ym2vx33EtuvIWsk43IkWpbLS2
HsmoRTThzhd8+TDAjDTc6CVAKBN5nfJFOtTA+kNI0kFtrG2uefQQP8CmtMKtjIiMM89CKrmHF9lp
nWumwLnzD7kvxHZDVPURs4tezFNWxlgBgtCKiehKvLGTTyYogvvzMF/1t1/BLwC9yQa7KbVVoaxK
dohoRmn2OwmUcMIVUcn1qa77k1Ia+5LKy/0hb2L225gQY2yTpxQvKjEz74JHr0W1k1d250ZxeBaY
1RFvt9h/oLGzTWSMbr+wLhtL+a8J2L/jOpSxOEYyXI7rcacR9eNGZcYHhCy0KdhNDS9GTUFb3Psg
xPxsRKh4Kx3uf+/8BL8NC/OKTW5SRHvr973/XK9EkBrEpqtWxlnIGbbovzb1r6BV19oa4gveB0sx
FIUImJ2MdFtiUaMw18pkRPUF301HQUK5LQ7ILrwIymmu/s57+SGNUW3Sqyetry9xuVq7ncfrf38C
xH+FvU0kmU2y1MRVpY1972a//bg/ioEr5KRhAL2o7bNamEKh/FELvt6f5Bss3du4lCgBuWjk9MYs
fLFN9TCrQAX7sb+J4hRz0pLOWXKRmx9T5BxoF2xlBBwNGtpm1e0olW55H6yc6qVoxsvwf3/FLFrH
qt0FkVr3b6T6NzZDOR3yuD/leeT6YCSEaJ+Azq18/eKsU54gFSTXvgneMZzvQhuq3hXRMwaIKnTD
qkEHd9Ps8xQvWTZDIA0HOclWNt3CJ6NELdDRdCFuayNyIdV9bADaNORhUzUoY4ZbdNe1o2O+GDgq
k7is1ILEJM52OSMKHBcQLkBss+RjsuqYjDDo3WQEVDXpj7jkoqy/myxnZ4Vr4WpxNBSGTPwpwKHM
H+AtyZ/kFXQdhCji0CNwpqPZkV1K+WvhrJFXFycTNCh6ZgRGCDjXIaoN1SLwfUJjq7Yn8YQpG383
WOEWVADyn8ideuV3O/mvaowcHtI5EneEnFERm2fRSo6JjVFK3AIgdGMF29RcYeHaldOxFPkBVIjC
M1gZxJJmzblIUhprks3ORWp8/0bLQEGntMJzHPEwNYBqYeJeSRKfLK3cOoszi0yTThN/gWfkjdGU
F7Hzb/D32lchEJXk6QXOWsrHxjY8gnBNUHPhdqWDwS2PsAf1u3nfVXJ8qQP812OzI2N+EGI5/mKZ
7Qlek8DOOn+UVQhJNN75qPXBbZqVo1Oy2dyr4t5ttG5n5BiXg88qw/xjNFwa/VAEykGIeiIcvbXi
lgQLEUo8Z0trBeC5+OXvfsfsGhjsIIypBf7Lmsiy79rwNVD8fdR8HTK3j1bbvvNU/W0Hv7UVDKQe
buqAEc4GhWJySo1oeBB1wA7ggIByx1tJMT7mEhrYQXqIUCEXslRelXyJTXVtfy/cv8C56TsLmYNb
5FhX9L4BV6Rzmyg8ZEa382xjG2TmTs0ldzIy3JmlXUh2jXCxMOFGVf/+RbC0y6Gp2FRDwVTwHJzF
D86xY3akcxYsEV/qEeDg8V1vZeVbiGRsQg6PQ80fDCqg9MBxREFtHj3swtfLbGo7V1OarXgQBrwY
7MOoMXoKePgx7qeVnOqmRSzWG4FsMFIG6pRkktcfOqllLUcdtw7tyY9jzlusOpYRZhohFtjdy1A9
U87fJmjhJdYJDcCNbA4HNCF2gWVv/OrRriYXktLKrr+hYr39LBiqZNPAYMGPXf8sO03BRYZG5+LW
sgnsU6k+tdGD3nWbooC6yotGfhWMRqGJdH/llw6c9n9HnvOh5TxSEjMkuRVdU0FyL/2/vfBXoL76
FPikavX9spBysAC0vh169MbNLRxkSojsy8D7JdSPWv8gdMfanudTv3Oa4LM3fkPrZdPimX7/Q5fu
Y2pNwgyKY37TFNETP+yrFL+KoAXBjaSWAHmEpFSV13xWYm//B8OZOgpNnGjxTrpeUa+NBrUfGmyZ
OMqa1G5zZNcc9ZORJZuiXauHL34clF8DfCep/By7HPtVqrZIebppFBykBj0yQz2jPwWal+RDcT7f
/7ilcCH2Khha8cc8XFhjmatjyqbJOrrPEG9FL2NsfkAY2EjwJnwDdcFirf6+eEoA/4swRZAkblzP
adTWlWT0SgfWa+9rLx7CJ8FvJzB45ko7biUU9g6yfhhqZ2XvLCYg+OKB2pChVd/0G1rPqVCg43z2
MnV3RT9GHnpwVBumyLtor0NduXqjb0t7TURg4XiSllMvA9SJ6LU8y3zIb3Qtq1EC9NVsExvSTkIY
tpZLAA7Kpqn1s2AA3F/chb3EmlIE50kgJLbFlfnu3WmXTWirJTRbQym3LcwhtYp2QXOJJdP19LW7
b2ErgUrm5gVfBmh1HpAzXx/qJjNaN5NowgUAw0V6EZlboZOlHWiWbVslWfnExUHRteHBha4KSfr1
J1ptnI4OaC/30bKanRpSLEHZyOcpX+EXH0nl/vf9OV3aQLTE3noZNOSoJFyPWFndNJDZdGCKTp35
S2BwA64SLcgR43qJ5JfW6g+gvf5kWMBetFEA/t8EW8/XO23wOTFyRwSiCy5ADV6fXIbom5Q80Kza
iNajZf7n2j43GnqPNJAUG67Qjb6pg3eT1NhEJEWdXKGbXXmu2ncHygenMbrYTr1xfjRdecDSa2V1
l+IE7w4he88tL9/EXpSj7SmTWV6hXCOS2S42eJZ8c6R0B8MebtrAS/MlAkWIOul/D/w6hRTKoZYK
w2yO1JQabVArPSYUV/FO0bIzN+wDYsqdCkQmXhPpWdxYVF9teA6CKTlvK9ux70RDUPA+gVFc+I5r
+0CoYUQp01MU/4ZpoYTjYepX+c3z5o1YYDr2lrhxDME3vt7Rxtj1Phxf2Pi5tHN83DYm4aQRnoE2
bOjZCz1vIQQogpSFitsf7GwwuOCgAF/x/bO74P9wdl67eWvbkn4iAszhluQfFCxLsiXbuiEclplz
5tOfb2qje0v82WKvA8OADQGa5OQMY9SoUQVmMZlS07CyNcMTN148wvgigDeib3BMkNzDKisJDzRL
7sAIW5CR/nZocWa/OSDVwmTCoaT6Qig0arD4s3+MWHYZLbLKXX09yVcmLDu7PPZEOFp/o9Ozt/P6
AutcYRk8A7VoXEY2RMRnp69rXc9ZZchRmUgElFJxGuKjjoi2HsfwevwovxYMEzMxr83afsIe6crG
D+/jB9k6SYWQNqofQPEgle/nQqEfa6j0svezZHgoreFokzdO89l2Fk/IN8c1phNStff6G0EkPHeQ
ANrrQe3WCfKkaWlWOF2PFKB6LXux3NP3+7dsMf9zMFth28tRd7Wke8e4iNpW085SB/w3hHAB0Mf7
14XalMJT63s/6Y0zZp7nhgbS2vwShuY5jt2ONf8zNztvarNzLu8hwlub/d3wq5WndaVSJya2OnNq
XMsV5Gj6OhwoeHJzdMbPc88l1rduDWvt48/8iq1fvrioJAl8WFszdNLKsaqxBTCLIR5UBc2eXJRY
+Bb1QYiixSk6rZJ0hLR2iKuv45dcepCWva5wsZjWDyFqPYDhdJHgXfR+9jNcHpcmCXp/Sn7a9t8o
M708B5DYPV3EPF4MpAqJdFAYioirebbjUU4daep9ic8sxOGDIL5uEWhSrcgVm8pgm+3M8NbSUuhe
UuEus5vWrGypaGQikmTwnSo6GJPhCmkZOsDPw2x/Hb9PntVEbqG7Y5Kcid++7Ay/saOQXMESV+Qs
zoUxj52i7ZtlbGTcJw/ovYez81iWLR3ONeJU6EPbDf+QtNkbzd3BN04RCC5ECzQ4kJav84kGYbUs
HRi8HqLvUTsceyn5McXFg1U7j4I93KXFYVgCV5aK+8DpbvLcuVUayw0XBbjawNOiu4kcvfG0/hHR
vr3j5jIkBoOjyYRmBJHRXayHOtTHoQla3+Qz2LpnoVeattEpwC+hjyJ30Y0vQ1e8BAHNLqb9BSsj
fva7ypa7LpSexfFLiWUnKblcpITNQmyJEhG9feucT6bVO580tfWb8kfPITBG4xFFojB/Ua30OsnT
vTNgc0C4o/BUBCi5bpEYZ9aoo0ytkD+IlR/Wl6E1XMFsNIqHQfWERB3Bh7+4cO2RvUWlAdhIhJhJ
fO5DqBTcjzurVr/YqCJ1+O8jra8fytlxMI6tX7U6Xbqmq6s9uS/yA7Xh2vhb5W19Rer/GGI0YX5P
IhRBIDVkZn7eeZLL/QNpWIDh3AGU7C4IhemiVGanNIhhGG6CfHVb9Vjy8hQtmisxkj44vrZBfOAQ
Pe6MfRmKibE1OK4imeHv+3OxKxYTt1K18bPisyHf98MtigSKfcTCkNgAcbXotoj/kZy9NvHLbYsC
NVgOgSdt6hcAXgj7W8+WrvEdJ3Et5EibEnSs4f2Hz7VwDApJ5caHnbe9XIaMSrkOrgFlhwtvNThg
ptLqeePb8X+81bocpiu08FHD2fZs4Fts6XjxsAr+T9PBiKCD5rSePXCc1zQihNFB6/aupw1uAPCA
aGOHuAXrck2B1GWJfrUgbHzMNuF9ACZH46tt0jSE1yLxMTnWxbhWmZ5fqzTWj53JudwQJDCwqWiz
5pi6qMvPnWTMauzQdQutK+7os7hOkCkpX8Sj5MheDEqK5IzhYub6GicJapdU7OqkiQz6/Q1qQHPF
fo6DieDcWAVKTtp0Y1trjZ/IlFXbr032E8FrCqy12wlR8NDtOLK+JOlBd36wej6ehsvzmtE5EYVU
BAfEmtmkyn0WVKnd+JEJsQxgEzXRqbmztMKNoUp8PNhGbMRoyIBzgUHpgm70fvvhlxxWcxy3LP3m
tR+j1KlEwV6zw/nU4ZrlKNfSpyYE1sDlVc/OipXdoqO+dxhehkcGzYmCpAAoR41z9Ry2MetlOdN/
+BKly71En22JpEJjQWxGsVM4DQkWAd7RvghhLDSch0A64B4O/d7/uzMpIhZbLQCeAvyIegbgzjpS
tgsjT4M0xFAYRBsqsosHNjTRPHu2w3+sKnXLGn9XssXqCit5reld1U12TT8ugyqm5M1TiLPkTao2
DhL370z+0fa3c5bC0H0Z5kdW5pcGSd3iobGhekqGL+kJFu3tzjLcOB9F6xsEDuxWUKQQm/XN6HMR
KMugWBUt1g3OyOiNRjhzUUbLY8NT0XQm4DsG6tPHU785qk4Rz0R2CkRNzMmbUfM5TIqyMyo/ik/Z
hNIOH1+IgAlHn4YGRwnJ2sbcqeZvJMXALQBbDCjqWGtakl0NEvwEzj7b+l6fw19x6sfRtTPMbtxU
CI/9matzujymmI71irUz0VtbEDYYUAT3EZ3I6/SE+8cIJa3i9rVhgJGXTF8N/UVcASIfnLHhlSps
TrKXkUL8bCL3KpTMSdo+nvrNWWCtQ/rjFL68AUZI47GWZM0rkUYU8brBK7iF6TvxhHqwIImJC1IU
8tCR9ys0MpNmDyh/RRPXm4/+GgpJOjfShUBU4mSF6Uxx45eKjoXXdQWBBSJzcV8lny26683gbI2/
y1Ry4WmiRvucpq2Xz3fdiyl5o2a5dfy1yiaIL3tfauPyJpQW/h6wfjmkRBj1ZnFOep5JNi3UvkNh
ol1e1NOC6TD3E2FrgwLazvfYuAhEgCgaAolTuIreD0cJXRorpaz9cag/p/jIE49CLc4a65c667+X
xcDM8T93tIgRcm6iVi1IN6aDlFq3eTkTVAWgJqOy92gbAeNrczNzSGpBVvH+0Qq7q+R8Umu/0ZbT
OOImyR4VwLcUA5iWoat3NOEM7mju9ZJf6JjRjCSKoGiHQY8VJnTvh1b62lomdalB9jt3+ZqUNPBV
3ASgtDNybiLxnHQhK5d4DoiGWKxJi75eFF4V1ePOJ9qYBwHTijgBsgP57/uHmZwZpmVtVv4cTocx
+7K0k5sp6rWtz3d9CLYH+yiui1vT2GsYveiTYh5ExQF9ZqGacNF21JQzllAd57NqZT79yChCXmc4
IUUYYEA1EKapMsa0WIz4grwD0O1ZJbya6VEz04NJkGmhVd3/kkLTz7PhpqlHF/Ro71DZuNc5UURf
FCGl0EV/P0OEt61Ko1zlOzS7UONytXbEhR1GgH3f9dJh1nG+kUpfju8Gs7maZxrmY4BQPEITKkaz
ru0hoBtR5rsnElfQm11sxhO64LPNFUNHrwP2g2WJnV0XzotJ9tPRRiUOPDFXbOvZfGkJPpXyf7OO
aQKCLwifi7R7vY4bOcm1IOZ275rvS/UgYVc/vAgNvJaTZBo6T6xk8dUEFbeWMqxxiIMiYAxlLwXb
+kagUkicsI6hKq22lDwGeZrIUe13esqt6zw1BL1JVtyV/Wc8aK7kKf4mnmQeDK+PXwSPxg6KVysD
0XMZ7uLjYtusrgBaZrmLOWiJTtdGErMRj9FSpuxxBIK72MttulgyNaAOckIYDtlv5HTNv4PpxG6F
M81OlrZxzgORk51x9JKGrNGsnvBbGTN2tVAQHnSdkrDh1rR6IHV70FPNj3b7pLYuXy4W5OmAhXUa
IEVO8mZVtrppSoumVa+Ox4710wpbT1B2R4yiqsb07CpDY+F2jMqjrdRXzKbXNDvNyhsEE3rQgQBg
CmO6fnG2DvnSoEHqlH4l0/SenKI+8Wt3XjhKod+15teGDhuKAl5qEpbp/UEQiIXGQ5BgOhn/qfL+
Sgm6vdtmY8fyWKLjBFeTS63dltomjachO7borjrrCbTxGoF9fE64DR3QPVCKror9qX8adPW17Yl6
jrt/6G59JcG7YVEKBsFFx3yDUswkpU3lY4LqaV3nSVZ+ak9zk55LvTtU/WMF1abA1SvFUiqm1r7n
Qb6Vp/MIlCdZLHicaauFoi7lRLCfVb6uDm5T5GcRqS2Y1E414lD0mJmxRF4qHeOmvxN2yxWNDB9f
exvnBTAnXZjE6aKeIH7+Zq06JXBnVcSVL5eCidK/+tJPUuup8x7HbWMrvhtqFWho5WAFVsZQTv+t
CcNPgnAj5I+dMTwUIQfi8u3fvhseDlQ+2QZQCsHE3r9bqvbWTOtm6QsYTLSBqop0REUcc72d3XY5
i2Ikcf7TOiyINu9HigddzgfLKF9tKiBnivof3d6elOxtoM2RXlXXSeZoOVkvGalK07LrS7/gEIlU
9Xpe4P2DzuvjHnixUeXhrQSCRH0L0ay1SWemV3rWFnPpj2hrEo+1U3iyjey6go4WcGmIgi61fLe0
JPfjL7c79GpZmlOM5Ew/ln7bNq8dvEsJ+N7Aj5N/GpPutlrmlorjhRwZO0OLZfj+wuKt6WgRvmS4
bxmrGa4rI1GGuipxHK/bYzcDV1m1m0/QmW+sxDko9t3YndJmuDMwQxe8JjvOz3kO2oiT5M71tXFE
UM8UtG3uMCjqaycHWYLfNGLQ6kPW6CZ0pbv8VopPParkIqPUK8nPDGRVBL2qxrh6txwkwJr1dAAm
C6Ya7QRsp/dLOy2zzg76gE00fXEAr+uZHcsNkqRf9TiDCktxiPbEitNq7PfUW7ZWO/5X4ioVy3BN
yjEivaxyNKn9JmUH64TE5Kmgia7MBtv57uK7rl8U1jqBkyDLU85fvWgaOaMKGxM9a9JlVr3UXot+
phbjb1AZEUgGKD43CqeV7SlkRFOyQya4eF1Vgw9IHiY6YEhPV8fIzBVAUxVUnHQIDxGTLIADSvgK
CcDHb3uBiomREADAHoMueW0N0ZmZ1ZdaYhZ+a8gnrEnu9RBvH3WPonABATGMUEuBFaKgM7SGQ+SJ
Yt2UM8w0UauMiqvYtL0M5apBdm4FKaZGO0xL9jiPl4mlGBccCJVPXMUv7vaxDauobq3CzyX92jyU
VUuFuPdiUzpEhN4SsLuKo0+dJR4yTNdj1N8QwR8itceJe69afnHviYehax45TviX6PO8X1hSRBuZ
KUmFX4T3Dl1iBYd1WKAi7ub5w/9HiLX1bd+Ot7r2hpxEJXQCXr59RAHTtdmeMCb8OphPcspbs1Wt
tnOd/PCa14rCWBQfnPSglTvL7DLI4t2Bv2FH0D/AKljd+bVWlgiuco4bie4KM5aiYHStSx6UeSnx
L8vO1pydl4zWkGpQ7uchuslk9PLLZE98dGtzGZzpALGse1bG+8/QJE0BHMXNmZCxtkV8EDa2EXt9
KPWd194Zag37w32ZdVR0S5Y2Lh1t4vUUoATWnezGAxd+xraYYRhQvBL49kW5vi4Qd0rapgQ7QB8u
xwyGhdUVxU95RhBBL77Eaf3IweJLufacWZ3tBd/Tef6ew+5fIsmzzGgH/7+4QMUT4coKUiDYSfbq
xoiUwDGWgitLlgxPUJP6Pvkx99afpcRaHYunj4+y7TVG1UMgnUJnZDVeH7VF0g8Jl4TKNu/jQ9Wh
kIxDG5oGh5qLYyxBuVl7jvOl6MPDYKIvtEcfvbyoeWsEuEBvYPoRbq6uj5gGHDMwCRsk6UV0WgXN
sZ0WV5ziNkJDJmpKQV64oXFrTMgrKF92ZuECvkLGjeIrrUlo/l56mLZpXBrYVJZwkPurCiWSqbUC
dykTSHjBnR587imCNYHmh9Hy/PHYlzAvvEokbNCqYvDL1muVMopUDkHut81vXGOALonsYUvM4XhU
peGYiF4huT9mNCmJDinAGKj3B9HKWAw9bDCqQWxE0K/zUL/koemW4z8fP+MlF/P1GXHJhT4tFuaq
BpICUE8FhgC+gDiFlLjs0GkIn0RqQeIl3RNmrqJvVzdSLG/2joSt9YGWORZggv4q9sf74ydbytpu
O+Zoip+whnIFyCms35KlP6Z0N6iI76E+fgqD6CTbD1KTHz+eAbEN3sU3TABFIKJIMhVODO39A3RR
OqeVYfEAWu1Rk3zQsU7UsG/6eJjNF307zmqi1TkO5U6MA8ZQLSNKTTTVjJQXxgDQMPVaB4/s2HUy
DnkBNyh79+3mpxbQByVQE1/qdROiBuMhiiqdOgvlvfpQZodeO3bo/HU24RxgcpT/Gc3FNfM9J+GN
g59KFy3SNJIyzWsWYt0Z+mDgqUdeqxzlMTpnqeF3xCFFk+5gnxtRBfV19JWFgiZVBfEobxJ31Kdn
kyOJcz2WPwvIPgQ5IUNju3PdA2fExc6Ir5f1egXZoEmC+oYGkLr6skuwzFZUY6Wj1qWHsDCoa+pZ
A8I0aCsmUF9VoFVRZ9YVPIvDAOAkvhaUcljPggoZ6wiN6zv52kaIyTz896FWp/+iRyUJEMstAEVq
p95r568RW3rCF+aVdop8vVPvDHqZn7KZ3o66mn0trXJjEVNRyoVr2BCOSMeXb0r+PQ1mlx5YN1kq
1+52tIa3xyWSRKMHxOiC3ZMWqYItMJIDtfxSKMbZJAUV7QL6iCkshYlAfx7siJ6XPU7J5hlPvwuS
i4D/MDpW82w2em+GEiMv1NBDJrjAIhtDhIBY2lHoKuYQ78bOs2bUemSSiUbxuuTKpKXqNW2iD3iI
9LMB9aGNBwRYQcUpXHx8+Fx4oRMNsfP/+5Sr76LqXZLqmiRMD39S1SvlszqpoAToqcXwICgiBYbq
d1fqXLp5KlPzfPbCKUJmKDgEliTIq5P0t8xvxJoVfcpLshMdbQVsPKKOWgUYMTVisbHfbNxqpu2x
N+LCr4SNG5O5wJa1U/WTiQmoSKdjmCp9lvmCKCS8XgSDaZ7YWRo7jwJREUs7eef/Y9qEtCUYA/Xi
1bTleo6znZ0Wvv2EwfZJNylbQL0ciShhUokHFFtb1oYjZl5yUPsZ/X+LzHVtRieARVf06IW16TXG
XW2kPzobsHKUg4Pa7ew88STvzyAL8ydWP4Y/AhZYnUFypdVWamoxocYt8LKv6+VR1/7ozl5rzuX5
ykCIXNPupAil9tVnqqVimnCBjX0rk5Hl7X0Zx70oQRezoWiweGNg7SzejZUhpOkpHwG18Hbr5ksj
Me2eSgkmPmb+KYa2F6umP0T1Kazn2A2s4Dmp9Ds77r+kTfHgAId0xXiW68iTvs6Fgu/PXjvfxpEv
gD8sbgBFUJlZN5GoRRtNUZrzSBbFvFk+pFV0mpfq2R70h2ySzqacnrMIuSaEdhTVbZXmZxCFX0JV
/h2qbjAD0dl7sfbGpwFOQJ2Daw+e0bpSWyO5U47aGNOvG7sRdoG9nHvK9NjVnW/kB13aG3DzywiO
K0ksnwfu+fs92w/W1CdDEvscLnT8LW5u47AJ7ofll5nAJkoCII7oNMBz6izjoAt41DSGPzDIAT5C
7aiEn6xx2Iu1LmM6lAcNFOCFKAFp4OpQ7kklJNWQImQzqmu51b8livx7qL91YXEok+5rXNdHOS+v
cT4N5/Ef+Lg/HJSRMD34jVTwx2fv1iQJ80Zh4igYFWtWPEygFsVP0kl5YWVGzV0utScWdOfmGBxH
ladXNvdimnqm8u2pTsqrRU1kt02oNkR2cSJx3COGbhxstD4hrg0Ag9QlWNDqw1FhGdEPRj60HK4y
GY1Zod5Xq9+aFCGXLg3Z23kDabRT3Wi+1Yflu+5gR1MqxUFK+quxCT63+lWr2c8m6XQjQ6aWNPJq
uh/APFMVtvMeAX9jecPvJqUXXs0QA1YfdRjkSR5Cm2eutNsej/uhXp5mJbgeVQjpsfa7nq1rJdf+
Onr0kNXZWXtAuvOmawqK8fOfrm0yr5zHiE4347TzjTcWHM8GwYlGPpKZ1yjhzeUV912Xp4gj+EOg
3Jax+umxltW7NJyeaFL5pjm0PqEGhdear054LyTxj1y/GuX6H6ST96DxC2QafE9IEiGoS+kMdtv7
b5shgxlLLbJxS+Y8xW30iELnszBIa9vPVqPdykmGiD5ifnLwKKhWO1Mhfv3qJnpdV3DqoLheBOCq
kTlyUSU4Ici5jygRkkhUmFVsLygepvFfC+WcOOLWVJLjXIfkPeltY3e/eiPa69q/zP2ZCVBEyyDv
IAFZIX6Aq3SQdCGytagmoON8O9jdVWtGj8lS3Ms6EIAT3dkRyFsxS8878yB++cU8ONSIBMeVAGKV
V4ZQqWQqFKj3IQ9lYREvGKetijtE2h+JxCLMOObma2ycCk3b+QgbWwXWtw6/ULi6XFT3sdxMTCm3
BvqByerC7HYpR9cpMFJJ5sNII2K7axG/kV2SwYMj0E0PpquvcURQ7kouUY73J0ADoYuSFnhBYgCt
hrNbO/SxWkeBZrAqz7m088Ib2TWjQ1ASQa6Fvc4qLOn13PyPm6uDw4prB1VDl4M1uEOPmG8/Y1TW
m0jt4k2hyPVPORdiEQX1/3nnJLhMuwSOgac5WJNgm6wO1qFNJsnIzdG3g/IeqsvDGHW+HBSH0G6u
VdA3aJ4Q/o1m55a55Eqx6ylcUE4QFBdS3Pe7HgRHa2TJHl+JTotNiJmWhyr/lILqhlh0wGj520bx
F7UnKjWdx25BzdSgeBN1/xSV6klh5hWtGrMVBvxhk+c6G34Z2nQnRLU+3hpbq9PBnlDITAq5oNVB
rkh1v9iSg69xQ07E6TDGyfWAoESG0Sq6nkaS7pyJl9Ark/NmxFWcAh1Fa6BdIKOlQ/AFeesZNTR/
25DCRTj+r9+PuxMiB3AaTcZr7oDZmdIU5wgtJrgdlqp+Xer4Z+YuPd4nxXRudc7ij0fcWv6vzHIq
2iQrF67CXZIvo9Kh2xm2vzTEkIZU4WqPae8crvMXJSTsytTPVlXeDHr5SN3s78cPICZwddhB46Y0
jGoLLguy+ABv7j9bop9bLVDUXMr4mtjsJjQg71jVObPK48dDbawekkSYU3R8wSleV/rzumiXbEYZ
3CoTTygu4Bl16E3JT5v6HueBJt5jDW/k+DTQ4pZG7AZKSKz7/u1kdVqiYWJ2HTqWMkpCVn1VpHbh
DSGajqiyK6FxLstfYZp2hBjS84Q0m4dzi8sKdyfQ3qXCwSM2NaDV3g1y3Tg0Zdi5of3Pv58cBHsI
RASkelHgi4q5r1B2GX0LawsWylkZtE810EPYptcWWHvu/GszSlG9I/wnMUNRQL0oEIeDk0uSyclT
6cuJlPm27vTrakrdNMiOkb6nBL1RxGQ8qDki8WLIdWd5JHdY/BYDAYb2XCTWsVC7q1HtjhrKUOU8
3MVXxvhk5l5ZyF6Gr7Uiye4ck3jTgb5z6m5deq+N1SDnQvRz7d/SVbaM3nU2Ic2coENd3mXacxtm
D5N9hSUF7FT1UOvWyZG6XxjL/Pucn+iGaNN8BTvXjQQYThlhaRFhlEpyLWQ5Fgm/3uZKb/caJS68
68Q3ftWjhpdF9G2tioTVNMRlK6SIrbS4d+rppjH1Q2M3TwLskOzhqDrJY6LEZ22KrtRy+FR14WeD
G1ZPj2VWfrXa4K6lAa1L/lRytsMy2jjd3z6cvbpzoXZGRRGMSOmO8SGy+2MQx7BqJRjzKPgXyU5Y
Ka6n9VlnCwdBZIsJsNd9nVVZglPVaM3kUvLKFw0s3aPpfAd82jpSgTvgXCAiS8vQKqJJmqyq2wnJ
QFC32dKpxXTUS6FgUJ79+NDYG2n1cZFviPKkI1oUvaKiC8wxcVE2kLY2dqZu6+x+807rAnAakhOM
FSMNJf3oKIqNCqK82gCZA2SNnvwZ5daPX26jDIpzhQCqRPpN393q8Nbzispkinab4K8IBK9UE89Q
+mOiOqeaHgL77zS/6ksWMyQa7uZ6T+Zlc8WAjwgpXuDNtS7SGBOzOQlyTOIEDqGkT0p/2HeT2toH
EFr/7zCrFdP3ZdHhvUyHOrhzH/3Tp8/wocBQj/FuMWkjzhXaIrSWok4KoXq155o8jIbOQi9H1DgE
Gd+iaJTV0lHSPnXdTD03QHTk3+uhcg4RNCJtotBPe9E75fRoDEwDqjVxPtzomMeK2ezn/kaLixcp
7nwnLDxp0K/Vwf66s5A2phfqOOcfRAn+rKMAWuCDJohNXlmIStBLQJFStLgOGXaZ/RM6SY9J9bdJ
s4fWGb/llt7TpuOO8fSPJM03IFLPkZ5+j1R7J/fZ+BSEmaBLggqHXL/Y3m9iL3SurbqYSLgzCmyF
Mz/Y0m2G7EKdGF+x3baSwG3rYefuuVzSgjxNSK0gN0F+vQr40qAHhUkQoVKd4ahbzypn/Vz8+7oh
xSS61cgL6VhDx+T9qxmJPAWSrvfQHR/78dHpkB2Uv6X6TgXv8ssyDExY1pPIX9cw/yxpsH1Vpfdh
JLit1LhV+ZtSbDV9qqu9V9ooVQkYkDPHFGkqpLb371TaSjXaS41K9pzcyVlDfNjfTk6AqOGf3gI4
Kx23i59ViBsfL+DLY56BQe4RBwCqRbHs/cCFZtVTMCAI1FeBa0rQrBbH1bNjtgsvbsyncCV3CE0Y
RlnX9Ae5UMNBRYykVK6SKYAQ+L0tHyiMNXm+sw4vbxTMepBEhR4oyn5rLm5TFnDDF4ccO3Xo9vmj
5Rhlj5Jr9+c4r7HN2lNa2RoQN3AEFkBWoJasdhsAu9ouKQNO6Ysdfp7MH2Hk06go/G2S54+/2NZa
UREn5rVe26/kFUVOcxYd4ye7Q6P4+0sTPDj9n7y7TtNjjXsqkmz9j48HvDxKWJCgFpzoNIUgw/l+
iURSRugNGcrX6z/x9NgjVSXjFRCcg4K+8OhvG+wEORsrRTQaiI2gicRKPNCbsysxhi7LzRCppqSl
Mo+w+SS4SsFJW67oRv347TZCAbQX0OUHpbV0gubV1qtnyamqBukvBV/jwklPhRkjpd6czZykLjkG
E4i7YRwWw77J4/5u+jTo9/+bZ6DhmqhOsFnXZ02Xy3auhsjIRPHj2N0OU3CKcvlkxcHJUHN3cdKj
XFlHeU5vGpcajrpHkNg4Bmi5pE4oUCqUCFYLWJfAIZsk6f2mKNw6+9VVz1H9uFDT/PhNtz6tWEzc
E2RH1Mref9pCbzSlDhaUpxrbC9v8qtGeFDM95kV5LNsvHw+2kaBAXeSjwmwBf7ygmQVTEU9GrqFQ
01ieSqtgqDxMweQu7YNZ3+eLhsL2j9IGlAh/0HlcLPlhLMaDav9W+QLjeXR+6Gq8c+JupIc8Facu
kkGix3wdJaWjUfQpZm/+ZPxRyvGRtotjHv6xU+smcCZ0RtubhS5gyX6eQeI+npKNg+rd2Kv5H8O5
rZSZQzgrRDmyO1lDS336Semq40SnR5jtsT+2R0RzFHiGAvG6vyuwlqruA0rCOKi6DdUi8nc3LtGN
HW6NFk/1Ut6Z4O0RYdEi64H21Tqw1hrdHhwaQ309Gk984KV/wlX2NCCQnCOrEUz/fDynG+cjc/rf
8VYHyJwkTWs2yIstGSfFoHmYyUHRW9BhTg7lnwhkfyp+fjzm1iUAnIzBJrI+CiHK6ozsCHoXWmE5
7lX8xLRfeaVdyUHqGc1vSdOOo4lm4gJ5RD3vDCxWyPtEFxFXEWoLgUrBo32/g/UM6r+ESqSvEkLK
UIimSqb16m82UnWvEJrKBgq+HFGZhUvmHrqx9W21VzxRZE0XnDG1zdoEmJjRq8Q1s+dCeYqcb9BY
u+wu0fbW7gaqxMsCKNJUgmARLIr3L1s0g20VatH7Q/XZQQtkJLlvlZdIO2TlVT6dgoKXNSNPHb43
oPgnLb2btaudGd9aX3xrdOUR5CRAXM34mGqJTGdH71vTfaMqXtzGOA/T7/acqgFWWLovV4+midj1
4GaBLB6IDhwF2bHKNc9237ghHXL5vLPst64MpMcoafBsVF5Xc5PhRxoGFWFIrHwVmUWa9NSqFfiq
e5Ljmycmre+IBxOKE/mv8kolksJioISJw+vv+K+g6SO1naR0ZoKmU7ArOz+XH6dxJ7nbgHj5/MQE
8HXBMdEvfv/5nVht4ynkVowGry/xt+TwoIPorI5XhXnd/+h/G/DXypMkvwAxlvGROMX56lDBl68j
09/L6dTNKSdOFyI9BGPrGkITp4ZZ6DGZT3JdDIqrhPe02GEk9HUMnlv1FpKjm2k4oJyH7mkZX0Lp
2Nffg/ITBp29/FD1D89DmbvTdDTzk1x1rhbf6fMuLri5SQGc4ZsgJUtg9X7aJJqGJHRGe1/Nb6bQ
R166LxfcB6LbrJDPsXWv0hrVOr9MZzkOdDln9k2LNFuARSCipNXR3mVbiBEvDi0wSoUWVjLide7R
kV/piAsR3oja8qjdmlN9O3Fc4+rWukWSX8nyXag8NfBkEiN3Eym/zrLMNRdn5wLeDDdZwiJvRfIE
/eT3k9NGqpmRsjA5IYqTYevL4Ugd7jGNcrcoWxerZt+QUs/mquyVxtWuq3Bn514EYaCU6BlzFwvB
W7LO94+A3zqFoXzufFvX4T0wbsGJoaeeTIVgJ4u+fF8xGGJOYBEcFridvB9sDrs2rNEb84vIlwDR
lG9O+08dXDuzq2SHFm5a5FpYQ+uUwuSdyX696t9999Xg2vvBVczlQ0xIeFPluo8fvlqpKxq8G3+M
vizWpyXygGy9htmWjigQxPKn0T5UmatlD7LtLedZTfCa/dElo2eFrqWSYAXo1pZe8UtNIy+2Ezoc
lTPNHUc1uq+Wz3X3NXUeejlzex3t5lp1h/KrrOUuTh0eJs5eEWWetlSeMj8o+SG0Dpn9Q+9ltybU
NtBAHDU3xGoOO4HaNaMjDd/h8AcjK9dILZSfUONx+4Ta4bnLP7ewgz6+ay6uGuaLM1Y0nNOJdAFD
4CqQS3HRdVhaPIlOKKESXMw+XAJK5WhDcM7l5uHjMS/LlDQbE0pQqCeGouNgtUIySeqTREIOUCCU
gu0vRJdgaLgV/E3wsjJ9SRAzmcMfkbGTeG28L7Up3pjaOBqazmroIk+d2SntV3FERQtFp7/u/JU0
3bU8ahZ9ukdXEjfVakG+G3C1IOWiIXGPndYviSRiOsjNDjs0WoQL/h9KOFqwLbD0FiJ8O9N8cQaK
aUYjVOA9RBHy6hJ1srDgHuVdKyN2rfAmL00XYVpPELKFtpys/s2YfMPMfGVEhU8IT03jod6LZzbn
/M1zrFKQRp4qp9R4jmCB1ouJp4bUWzUOh1lGXEia8DVd/GrnyHvlrq0nHhKISEAcLs/1mTe3mlwX
sdn5Q/2ja780zrlLvwaZN+tfJPtk9/8MhK9kX0kX+8apDdygPijTMa1P0LRFg5i1B1Jd3uZ8EEAV
QcwFM+KmXB1OTrU4qG0AGk1HpTlb1tmZb8wGmYvv1VlauOTdNHRphQQxzztfs+8a2S9j1/5WarfG
yRoRp/LqP8boOcGjll19vF5e09CLGfvv471mIG9QmLLBw2CIgX2SyK+Xg5Ef8Vlr7pPMaz43M7oc
x6k+JDb78ja/leHQtDo79mYpz0txdVu0bqq5qLl38iFSYAB4ZwgAzvigWDvnxyut9uJBOavQDYRW
Rf/k+3nMkyQLFoV5VGb9YDNrEWJRdMw846X4Jwnpuben/MqRsQC0FJ/65GEa1avM6UtabZrvyN25
2Ju4ffC3SdLTUn1DV+tQD0T6hvQ5Nf8aMo0K1jmjjGp+quKaGr4fy/bZHsuzkaFKj2IemQCWB6pz
LILiDIHoyjIeiAE8SX3phoVayHe0FNvqKa31+1iWj9DdUqxN4z47d5LyE9NToW2vCpfC5yT169m8
ifqnpPhqmldJRBhnfNLzE9rtbirdRlJ96OG9B/J9KP/ttfuYhQy/I8VKOxMvUl+XJCaltTxFZXrM
tOZKyyDyILzMhfTxMjG3jhXlNUiGegGisTpCDScIp6lUuTLEUx7bn+FN/WCMxwptKG7Hm6Q/L3B9
aaVTz4oJrY3KzGGcPD1E4sWjI6NWr5XWc/r7K9xP5CR1IwV9q+IPC/xgGMeYoLu5YvdpD8qn7iU/
zh1n08Hhev5r3ga3knRHD08yeY2ODooP2KMapyq5qbrPgX1EGS17VO7qo3MfVbCM+2d61YfktDMJ
FxGv2MoQvolsBb9xvVf0WhpDrdY7f+7LQ/G9L+5ttBJ/hZ+lHy27pLewVP0ZgCxNLKqH3L5RmitF
P+jZuYYL0t9Z3ZVhPkfl98w51nFHb5vXtr4+VW5F8bo+ScVhDtX/4ey8luNYrjX9Kop9XzrlzcTZ
uuiu9uiGB0jcVNCA5b2vp58voa0R2wR6pJDEEAMks0zWymV+M68y2hgNEI6NE9yqULUnxSWfmfQl
jGkMEl4CY2nV2gzBXP8RbIlxa0U/+36XtQffmafPafFVdfp5rJTL0j8YHnZVMSGQURCIlVvNWw2o
/qm+7+btTwCMN6F/bdxw6UGBzgCIihQx7YOTPuMoq7lnqz3ZIGQsOnJ8kv5CmBDMsvoNDPGVQ+/S
cozByLWZR1E0nVQicaopkWRltK6DYcHhnrfmWlgcxNYvLWIuFl8DvxsXznfQTtDaGH8xlDzJ7p0u
DqReThq3gMw3Fm9CrkUo3X6+366tchLxBvw7SiaPdEECoo/u3EzD26hU15KVs3KTXU1mBE+VRst5
4yFFo88vEgFVbJ8L2P8O3J+JMDrQmlbiYZdOT45/2wkCOse4MkJaGvoDII+FXlHINdcm5pcyRfq5
ZIiIXMBqOVX0dqDIRkaGeDZVOMGlV+2thApqZn9Poi9Bp7oUlb6nuKWjzL3m/vOHft5yQ/uBY4bB
hGCdEOuOzxmPpNkMIo2eQ1/ORO4mUIqCmK96vzxAEkmArBpwgrx6/HzlCxkT/R+g5BhvItBzuqna
3km7KKJRa4ekwYgMqujLxFo2NyGn5j8d12ivTXIv3ixDJr4c3jKNxpMtFo9tSh4V1VCHsHMNngUr
TPiFiFxVaB2KdhefAPZrzZXNfekt0zmgaU9AlQ1GvcfPObTzScYhgNuNXwvjZyLNxvpZPGcrepKb
WzuA1SWBocRZTYqvNY8v1MYfIF2AISgEnDngmKNhDjToESF2vFnc3Saiy4RCoNG9GVZ57VYvlAPQ
bukw4ZD5If58fKsFys92HEEAiIDeW1W6VsuloUzYQt8Kgl1do6JowU5Ff/XzLXXp/QqTH1JPXAuY
lp5k4UlsOX3rWJWL0tTc7N6EKrwlMODBC8HkQylHeRNCOVfWFenASbJ2tO5JuoAXsdrCmKQCR2q+
r342+o3SrxzjDevVmTfhmctzD9O54PH5WEV8vvyFwCmkrZg/Ec+Yt5/UQE2vVH1OR5QZtLlpRn1d
9F+9Ibx2k2KHnt4kWkgU07rgGZ0SwbI4zIgiDZFCfxnbB4OOaEwFG0SZ2+ntEu+fpYl8strcCm3x
zPeXzWDPTPnh87u90HsBiME3xOyWqpPO6fH2SiSIKcqInp9JWyFCnkdHXdKoXnOydbu+F023zphV
jj4bbOowQ3L7a9Kx57GLS8AlQnA+yIxOR/GGl+dWYuuFK5hUGqKJggRQppAhQ/I+NC/aItxOyRXq
7/lXfLzqSZqBY3AVh0KeNCnSNQYGyBWgq66vwSnflEV2d+U5n3/GguUNGIU2OIfDR//6t1JJseM0
DWKYnh628pgSz6pKmXc1DL/ExkdhXtW4SOGOHJBeXVlaO9tqZJsCpwLNmVHFqQqS0Q410Ypx4eRs
TVS1IoBX6Ca0anqTFaglC/NrcGU6WzACkSl0xM3pmmvyeZp1dBGnn1VchEUQGUHlyrKPFSVKuKGx
lqHzqPiuexP4r2tehueTGXgUSNNgn4BoCn1M8aX/9sjLrmwyTRlLt1TyRewDGjRlN9KajVVKCyF+
VQhhXgmbC0Of5arktn121yTJOsBAUrvGU75QywvmJyqv7HQx5jwJa+Q9fVwFQ+l2RsA8Ip81XeR+
T0D3Zmid+TUgQ8pjHxlto1sK5ydxjgq9YBMrO5x/3DS97YEVtegG2wPaD6YG0PI2b7F5K2YgWV36
RJ9vnQ8x9+MoxaWClUZqH1VH+n3HjzDtbXtUxgb10yFawNFDYQPCOo0HIUDv2JAzdX9WIUmj2u3C
n9pZIt8Jv4hwk7Xf9OnQcmTYzdPQYaHYbiMfJRCoDaJ7UwXB1oxxBVTLjWRX18KrCFtnF84wTqAl
qCNOVctLHCXVzkIlNYvfPLJ5E427HiFoJFqFcIVZryaUO3uuK2mv5cQXPnV657ZMtSeksk7PTdTw
W1PSSvYdcUwkgUK+JZ6MeVGs1BRlBw1bwqxdmvWVkHYpmB+tfLLF8CJsGedWpRuOWOigKSAEUYRw
jFjd0rd2yt2ThfK7EDMeFQq/9fPzLXM+iBPTEwGYBdh/Qa2oNbVKaqqucLUe6pgoBwB5Zk6/zNt4
LdNM1OmlN/G4ilGvMJ6urH7+7Fkd/zBgMgJqfUry6OI8y61IJapL5rKe1sadNAk/zWgexfvWW2Or
t6qLbvn5sufB7XhVcdj/FmmSGmKmOSoFMwTecruv3/lEFKPeJHnsttYV2PqF7Pd4uZPABix40AqN
m5zUYAZcZjYGiKPgCY8ebockL/tM6H/6Ma/Zexa4pc9v9/I7/khb4LGbIKOO77eMsgkTbRmpV2rX
OnpS/aUcp26S2HP43IGRfNjTdop3I9M1vrK4eJjHnzZ3/9viJzVWE44R7MSJDca0RQFNgb5Cqu0d
j9l2KtElIZqL14xvwDap9XWQojmOJWdWXguPFzJkLgU4GBwHIETaaXvW8nE87ppRyGXHc9Dh7fSc
Tx3SeNm6D4XV+lOQ1oTCaxCp86obOIeKzjucKWa8p+axzFoANU4ogk1+uaqm9ylwZiWgTHhCV1q8
F3Y2pZ0op9E0FPnq8ZsOrBxx1KhBCwy7ITWs5mOpY1PO1KtY0djcxtP3K6/3PHJzQCIzxFyYZAUZ
suMVzcLySywKckgFw9IgD4GguRq6w4AfrjlWM2OgD8YgPVjmnf38+eIX7lZga+k5kQ6fS9anlaek
gBYyF7OfdZG0+8CbobAU4Fvd5+GvoXr/fL0LW5mREi+ScT1MqNPZUqqria+ldubKZL/yiLSRX105
wj/e0MnnAlwQDg4yuqAHz6AhHAmRnaFnJ+nDctRQg46MfZAZe0h9yzF5RQVljaQ39Fb7WYizmqn9
GA41vcn8u6N3P8vYnxg9mbrrxabrO7iD2Qffjr/GBkIE7bQcA+fJ67vvLcYw87qM1obRVTMbSUYX
HM4yjCQf4Q31vgt+fP70zgUSNCaCovdEoocQ5Cl5UMOoGgoZEm0SoKKpSdeB5z9WZbg1+25XJbdj
381sBdXgIb0RDBgRFKGprGqz2RXUF5ZaX3na534l4pKAt/Ndou1KS/F490ZocQPMQ7Vu9NmutK6T
gUx7zGZazymMOhqkL/QcmGJFGRD/fCYEE9NRXfnyVVu3C2fh0bWclHaeHqiBAusIDQ/y3IGELQ++
1qgamEFyY3rNzicqhjjD2/5VOM6lnS0YK3zB/Aqw7/g5kLYiNZCEudsgDzam/lLP+mWPEU8hrcXE
WDgp6V9z3yDL1T5CdDYUy0n2r70QkfKcbn8GekApFXpNpnFyVuYDHN5pHDOQUZAYjR0jTlrnMcpW
xoeKWmF2s8mU6SdgIYJo0TCsr+zSS1dALNNRMxRYilPwsD8lyjTUOUJ58q1FLa+g+STE80e0aJH3
mHvYLBiDv0gsf6WuDfwePr+AC4cFkQWmn6CXg5wUr+q35ERJ9dDQYoOvMWB4rMGpx/syolZoouLK
Uhe3P4Umqo1CGfRMFDCQoqy1+jTDIshExqtbqM5NUTBYI89mkiEqmlpv5o0cMglLZoNxB/Z21qvf
/tNbpoUDfEVH5/mDZnl8y30lFQ2qSpnrqfLGsoOVgxi7VvucYlf213nvAkFcOidCswJa6WkPdCrk
yGoi+DOeLs+S0T5AKds71s/E29WoU8padNd36X8OmGFVjn9DwcYH7cGTM5LjmnFbo6BVZ8Mt1ofV
FJQ7hkiptG3TcOtk1TxzulWUpQuvCfeaZGzCtr9y6xfCL7sJCL6QgoHOdVpf57FvZd0EVVIaFLfN
fka1saEcwvtcWmZGxSSRr318sJVko03xArknSZFXrT0hBDat8zB9/fytX0jH4C/zhcHVY4AEfuD4
tWdofkuZjHqIU7dbkgwXTRw4ifpHR7qucExCLM0yUAgb5dXna59/ZCwtLBqFcAgn0UmsDccqt4pJ
BSbB9u4VshTnzioDpNrCu89XurTj+Ljgd6K+gweaCDe/fc51ofk4XTIaC4N6gx7Ca2aNv7BMdtu6
k2aNZYeLfsqvzXAvP9vfltWOl2VSF8ix0IAED1PSpSi2qRoferuKgR9UbufUN57s73pbZ7sNy8/v
+Vw2i8DFOIUMVGD0z8r5yFAj1ajQayuaTdkUm3TMvwPcX0pe9iPoxrXBJo/2sRp8VXBko7G3q/Lq
ZjKV2ThLirc2Tx8+v6LzTFFQ5W2ReiCUw3l//DiipK6UMSSSB0O1Vcad0yIPlOCGQmu6k3OOGONK
bL343n9bUfz8t/ee97VhlgVAHLU8oA77JFnJi1T96D0g1km09ysyH+u/+qL+vehp164dQXvlE7dZ
m24IHT5Mx9UYM/wd/ZVkFfMuDJdNFOxtx79yu5dfORudM5NhKcfX8f12cWxYXheA/0mGlZlDu6ib
mzIFZRLa+PyY2zjNlolazesix5TUnlnW6GrFC5iNn7jXH6haHrXcuBJ6PzQ5j/MJoYzMZ85wkRB8
+qHbxhB7kgfHbjCkGz/sglkMOtUz7/zCKeZFVmerKQQqkqNuT/oXls6m9G4quF6O6rtT5b+Gvom9
uZc3lK/5cz21Jm5OyQa1r59TJM1Htb6FQvT5dr1wMH8IOjOqE2QAXBiOn6ZdxjpG8szqHSDSg/1c
tLPGXvngbq2U4U7/vRiag6Wg2biLMbeMGNAmgfP9ylWc13bHV3FybgVxk0NFpb6CubXgfc2+1Pee
AVY5hlaFtqwVTotITw6yH12LIJcCtOhUwMNlooGe8/EDiK3BTsocK4ByVufVKvGNX608MqD081u/
TTa95ix72V7Ifk3TYnj1ZGcZKGupflY0KGzZlfhxMZ6KoxPjaSHpfdoNHpSsBqSPkm2VALdjsSQG
5qymwar0iV5O8ZRUzl3f2gFDl+A/Zc+J1hgqBEih2Fi5ntaEox46ZtCSEvryuKpsWZrpRb2djGbp
xPVBs/PgSq5wKVyiRaDQRha2maeycarcW1pla8y2Bu0Wo65lbraPnmHs8QxcS+P4UPvZ5vPNJiqM
0w/19yVPTmTwIpo10uVHX5VvLwqWrZLO/cxaoGSyRPXoyiO90JQT7Ub41MKg16HkOd5gDL6HonYU
uvC+sUHUezYh4Ct3yi4gsQc9Vrlxnc9wh/lVYXEcjwkgtKC/Vu7r50Ufku1MGKDPstPP5oqNNvap
inOJa6B5mWjtypKifZcDou7NcJ1oFIFtSl6WvLRNuI6K4Ouota+0U/GPZPoXSMqPUqZZHjIO8yq9
dOMyAf5uTy9WUi4trbHxFQi/RMaXQQVJVLTLbuy/ZNoAHzm1wYLq401hAUSz6uApSSINlFLGxGeo
bqJIXyVpP9eKZG0Uxh2qxsPs85d+rmYFA0c0/DmZOTXOROQ83AD7fkhEARK87cPJerGjdGXWDhLo
st3OLA94mz1+jbpmp/j9Om7VRaf6mzpIJnDfej2PHoomRQSGrMpTyvk67f21PPRX8kURbo52J+gF
RECIRyAYBITieLd0KBqXYYkYrqa+6JOPm1gzk/J68fnjOI8yYhk64Qg7CUuqj5//ljTURq8YOETF
7mjV27hpAPyBjIHOoSXdQ4YFV6TCXJnifa0oj1fWPou4rM3giBvkg6dSOUmRqqCRy3QEqRhoGORG
4y5S4+2QWF/CTLk1jHRvw3Agad6NuT2XBKRYi/fl0N1SzKwDy2MQFrRXHvv5OchFyYKJxPfBx3Ga
VXjhVKhSrETuqI2rWq4R84ofpkC7TbIK1rdcf8m+S0q5CNL4lz+W303N/zbicDWF1zxVzkKiuBIE
KTiNKVWoHY53QJi0jW4XXInVO25ZtZtGU2+Ro57JbTkvp3hbe96V5EX8k6ebTpBqyaYoHkkFjpdU
PS/ousyKXA/KDWWYl1fLtGuWsR2tTefaFr90gwCDBIcXNUk4DserRao9ZWEnR26svKXMnYeyYdj7
4jS33be+ef9vdhvzPtqomGSQnR2vpnapX0l1ELtJlGzD+jACppA71EhbexF58LGmdpN55c2oOzNH
6meJQyd0HO4SeYJcMhYg16wrojXnYxLxBYDw41lTrHHeHl+TVadJYEoSDtRyvYjM6kZSh5WtMRUI
zLsJ5qnlyXPqeHT7px0KVNc6gOdBhr4yimfQMGlocxger58VikGpWETuwIA5n4qF5N0ZvXwlyJx/
53AGBAufZAa+pXayyjA6RqEOzLLl4qUtHgqbKnTaY4izvPKKz4422hrgGIjCgGaA5pwEFLmS9ABV
whCrw3xWMWVOpZeq92Y2ViRQ3puFddd4wZVVz3cxiwpxZIMzXThZHT/DXOkiI5et0M1MQOJ1LVQw
Z7KUrlEG26W6NZO9K7nS+VfKijBrQIZCsj/roY2ZFsq5HxIYymkjhreSWtyr3rRMzXCfdt6VI/PC
GQHYibyDgoZAfcaAr9EyzI3Ei4C9i5IEpXlT3uGRdlf21mLkE2qccuHolQ9Gwni58k7FJ3AckgS/
AUg4n4iQ/zyp8ibUJ9u4MiP0Bz03BbSue/KtHDO9LqebwFaBMNdLXZt2oRrPprIFSdnGV77Ts8qa
fSXUBuD3sLfO6Mpy2GV+JnMNwVjOKiLvaLePdmIerNBe4PbzPXaG+7i6kjBeWhXyHJWIwM+y+PHG
Sip+IFcEY6hH8G2mWTmor5jBPTaB7RaBfJem00vn/fr8gV9c1SBBws3WPjfpzFtVC4gZkVtnvwyv
WoTZ8KKow32U2vj9Dg/YIR+Cq/SLCy8ZTCyhgUTknDIWgEE1bI8H3Fb2Ukkcd+imF5tCNJV4sXr7
bEXfP7/NcyQEmYdQsQV0ZcLlOT0OAicm7S4B8dC73cats0fXORIJBcoO+kZruqdRrlc9FB8//tXJ
HIZK0N9n1X9xBqCnrnDzJmNaruikLEDKMg2aCI5giqaTLg/31WT+NPN4L2n9fdDJWBnrBzb786BE
3wbnmknXhTOI9U2BpKdNS2/0JDqrds0B3ZNmTHExN4xpbuRrpG+W3az0vFVR4DiJvLCJOxhI1yuh
5ZwczVsAlIziFgXJOf9blYKkGnClcOuw30qF9wudWVBO6ZcuNauF0Y9vrTbN1MHcVna6bLxh3gTm
IkXa3G/atfifFuNXnpSqKRA8jBIY0OQYzUjXuk3iNZzEIdJx4WzK6O58cJE6TlRB9CVZIVHu4+G+
iG8c7CpDM9krvnarhPYyVQO3aa0FEWQve/UMxZClFFzV/hAnytml0BTgeVGknxkbGZJRWEE+kqLK
4xp1xKwI1jTIDiqyyJVWb+JWBkBoL4KsvPFz52UC9lxQ137+BV18dxawUL5XFME5cY/jUx2gc+8H
Qpl8qhZaMt5h6OcWqDcKV+E4HNd1Oj3GnvlVK23wz125rMxdYc+10nf1HEMQ+YeRyG+6muEpYGjz
mH+inaYrUfQDDnD6tMhnYUsLUwnO6ePLHMswRWXOC1yzdG7L0LgP0/6uVs1D5w+HAHxl3Ks+uPvA
NTJFxlLU8Gc6I5tZ7lQ/7FoGP5PvqF9wJC3q204qDn1YPERpts+ceon/z2IceNu3TuM9SEr+rree
NRvHdKeYiMXYYHTTQH8yyQ4WUhsfMrWkpcawzw6da+Z/F1IRJsoo7zPcAHh+eqsKHeDCbDBNEIjV
vAcA7Zd8RHAwK0QHwlkDPPrzTXAhFSEhgB2Dbp0DR+Yk4/LxNsgym95Bm7+PeXxvEkPLKnqgoL3r
J+tKx+Z8oES4sCCA48IEzRe9seN3meh9HEPuxSLE1+67pP5mOYPbTO061zosBeDKRa2+aiCT+Jjt
5WP2NDQqPItSgUuNiGvMzqxw9fj8IVw4MunvczWCr0OOdPIQwtzLI9vCuCRWJPbPW5wWWymtFm2J
TllXLTxojtU1upgmjv/TfU2zlBYO0fNcx6HPmjqgcRi63XiQrf7OZjbtRF4190ZF3mnJGx3MZ7ts
6n1TerAoK+d5tBDErAzYN60DTdWX0JGNC9dynoapDRZBK3kAW0L+jAzzKLfgiYcaPCsJnfnMFkKX
eDDEnpZunSmCHtlMP610XI6Zus7L188f6qW97EArEHLDAO1PmcZlGFcK2sjsLO4tIOC6Rjy96mn6
Erf5DqY3h2VvLj9f9FKqy2zw36uelKTYt5danQ+hC7Udc607hOe3IPW8oZj3DrocODtaxZUIdelk
+X1N8aJ/a8FE0hShPoVoxCgn+zCWaCX4VxJY8V2c7RWDel6ksWQ8J6EaPfm6tH1uS0FjxVeVt7xJ
57aXPXhNde1YuBASxIwVDQC08xCYPVkrq6s2lkZqymmsbsZguB89aVf1WQyLN7EXUzHd2WppL8tK
/qb7zq2G6otmzOIkXrb5sHa04kHDnAQ/KVVbYLxxH1hlOC9zp1vIubqq6vyl2nZoKUQublGaHly5
geONJ1gsGnLjyIrRDRMj+5OvOc/GcSwbisiQ8P0YSo84Q8FxV+YcyHM7stzPt5xxfJqfryeiy2+v
v8s8oxhsj/ZrWkNBnZ5BUN/0fkG7FFSZKpWAOKedPIXZzPEAe2d592AWEMs9SOUhblW+7D90cnCv
UckjdbuK/Oe+Hd0BvRmh1h/hmdYGwLaCAFDN6OLWZk3dwtO6nV3gHxGBG59UoE72oz+8jlb1ag7B
1+jQNLLbSv0q9JOvvd4cUrNR3LxG/cKUu6eu1z3syKn56qz61gLVbyvsJ1Nzm1L2djVX27XXVAv1
s3eDFDa5BkaDAPA45E7i/4QMCNxtJ3SdzFkWZbC0wt4FkI+A0TyzbnlQi2HqYD5XuyJQbgJNPzw1
4BravrjtZUzFM6t9NuQRJ970fvAxVac4LyOKyUCD+mo+Fv54G2EWGlYzfYlj87xVaIUyFxiHXyNn
aSrtAinbB021U7xsr2EiNo7ODu8dVyllty6sVZlvOqTpYfmt+1FZjup60MYrHYDj75k9IxyeBX+Q
ehwkx2nfRh8ivXUk9ow/Abb0kaAb71P5p93+/HxznnTL/7kQ89WPqaDQaTqJhxqmU12s0mqYakgY
W12x5gE+N1ZWLws5fHDGm1G1bxs8PyrbeTSl+M2BfPw22Aepc5M0wYBB25aerc1yDfGSXgFid82C
4aRl+6+LJAUhTCLPcNq1LONGN6chpjwHty1HzatZl49pQttuQC9Y9yAjmMlMbw8jApDAfLN46cnF
wZPKK8D+k5T4rysRfqwI44AsOo2zVa6mgOozUTx7JBz9Ps2qx0mqXsuo3/f5dKO21nbwna1kF3dd
Xz4Yinqrqfl81B5BKczUXl1i6bFJ7WIf6eqNOgRbRYEL9PlrPTnm/rpO58NGgoYGKJHjmGMaiWQx
76WYGfehvlXs71W1La1Na7y3gJJIloPu6fM1P5yx/n0Gna95kodrhS8NrVhTzsgRw+KQ5cbK+ZHk
+VKWuj34ZBy1CjXbJYT0MCnBAhWHYHqYlP0AmEBN8LjxlGWcwxsO9xXqNbX+y4hVdA6HO+gan1/u
R1/p5HLprpFcoclMe+C07wQWzM9yj1dZlsOdpJfLmlmvUTz2evGeysaucPSDnvkbC/bAOGozQeGA
3LXSenuTttq+bd6S6SXvK7QGrIM2Kq9YxbSjOle6dtvpDYpa6o6Mmty8gXzfog0UM4l8k3Pjq6q1
d3Lsz00/nWuDAznDX9n+uFYr86CHyWwi2S0lN7e/Vv28liC1KtLCaPFGiIutMSau+D2o9oWSvki2
hOu0slB7+oX+UqsK5LxaV0HuDKDQSqvje7mqHsq2vBfssqm3vqpTd+f3wVd/TB7zCNEErX9zumu5
/Nm5B/lZDJhx3RLWjKcjZluPvWo02Q9lP2GHfuNI8wnYa98utPImhAqdT3dRikDFk5wjopP9M4T+
z4/h//jv+d0/X2X9j//l9z/yYqxCP2hOfvuPpzzlv/8r/s7/+zPHf+Mf+/BHldf5r+bTP7V6zw/f
0vf69A8d/cus/tfVud+ab0e/WWRN2Iz37Xs1PrzXbdJ8XAX3If7k/+8P//b+8a88jcX7n3/8yNus
Ef+aH+bZH3/9aPPzzz9EPvM/v//zf/1MXP+ff6yq8P1H8J4l3zKOin/+g//6W+/f6ubPP1Tn73Rh
bYeumUXvmWnKH3/r38VPFOfvmFIj2C7IqrxQ0WnK8qoJ/vxDV/5OYwmqHfw2mJx0Nf/4W5234kea
/ncKSDrZ9P4MEHKG+ce/ru7oJf77pf4ta9O7HAWpmqsRB9K/P1tIARyMgA1hNwgbBcs0jiObrnXA
WX1Toj0MsCuEeDYZWvWg97brOcJDtRniRQChlCMzjVacbwr+tdlTZQjZPS9zELZLGnyNgttSMQe3
ksZgngA9XgeFygDj1cKS9xr25qSU+7hoHibaUaIFx4M4vugskQVYrPDnqaYViybtbzVkZOdYfM50
/72uJG1R+IaGek9/59sOpdlg5ms9aNe/veu/nubvT++0F/hxIZAboIyQZlF4nZwLyBv5TmZ4VLGx
KGf9cZgXhlwtJ4HHBUy7tkrzl9M341xy/GaRZQOaH8706/PLOM5u/vkOHaEaQWAQRI+Td+gFXl/7
XuijWy767WWx6D1pXyHGPddT/6pP+EdF8vueYQRNpUK6Tx/DVPECPX78naf5XqwKUT9Fa5GeWASd
p3+TOiSKpCZeKGqsz7PJN58iGW/71h+/q3Lk3Ux1g3+GwnM35W3a96+BRaKdRzsvUPe9juyelfTF
QtRkCzUZ5XXcF2Cro/pnjnxwwUB9A3dZRSJ68hZsq1k1hCTyZbKpGMTvULh6kdtB2mZl6a/jKLbB
Y0fho1ySkaqpuQsLskupPviJt+y7sl22QRwuldq2brKYA7JLd3mVzotH5gTjU9/Ql8w0e1HbgXeD
ld4LibHuJkp6hzUurOrEmWdhL6MMjfloYJq1W2E+xJnb/WrLfNiqmBCw9xj6NKs+UP29F0XKSs36
1TgM2VwOEeCpreCxiaSM64JBqAReTCMknqNjItIZY1+N3cZLhKuOMayRbCM/tNJ+nSRoUPRVvTK9
cTqk+ljM4jJ2VomsHZp+6JEzCPc9VhsLRv7SEOzqypsPCKvOFCPzl9g6Wu5g+k9o7T8l+gqIKR65
evk2VWq6ii3j1cPUyUnq5K3ohgowm+kLO4cMDoaEJ4kPxCPz8e6aSgTz4raMN7Ja6nvdGneN5mRb
y4fMakHIuAXCcyfZabhqcr3eOkW7Huxx3OFdO200q3keTMnbOZV38HIpWEKMlbeVgRSb1hnpwXSw
5I7R5dzWr0oxti9FazNxUMelVjjjI67lsLtzJDkDp7IXdlM95b0hH4auUHe5RLZQjdHK15A6iBE4
mCutFy41WfLX1EvBSo/IFlRs8pZdVtgryfe/pGo3sr7xy0P8Y4vcjDSzsOVc92BRO89W8JR0qvtG
/KL30hddQdlIscutDHUQQbnUmclWx1B4xDjg80/8Q1r49JuzEf9g7kBqiBDw8TeXU92nYRH5cz1U
kDCKNq3adDtd9/C96Va4Aeo7zfZpGVtvYZFLM3rN3qFL1Pte8WHRpf1TH7abqHPCO++pCFUb5Teg
evySVzLcnjBJF+WTXKPgrNmSNpOcSV77U7G3szHctfby8/s5HSeJEQ6zWAH6ZEBIHD0ZU8ryiFB0
Tc7WlVWGUlDm7KUHa6S13ZYkd03dWa4aGhsJxlFmdze9NSH56njeIi+ujSv149QKsRWuRujUCX1O
/vMht/VbSyGp8yRUhpKnZiTjnOFqTiVkp5ux9YvbMdXAFMSKfqOKXwIdxfoYh7JFI5FCzvx8iUt3
QSFiKvQxIYYF+yJCVKzS+K57+yaIWuVHoXXJ3G9D5853OAxw/PZ63VrkXZ7fTJGsLcNK3/VSO+47
0vrHqi+lmyYll6zCSHuu42FaAvX/ZWn031ut915VP9UXUhaYq6TwvNesqL+mU14hTcsjvPauThq2
4vkI+T5BCWP8BAn7ePOxnwd7CiC7RCi3LiNZ3XhWUt+gSC3PfIU2QePpPtC1XH6ubONHONjxuxMZ
JNx5z7kAHiNtDOvWK8txA3NnlqRQTIsyS251M/VcJbLVJwjWr5IyZoeqkQYwD1m61Lzp0Z/keRab
xrpoMqAB1pA9lB4r2gZo20RRxkfbu0PcrBnfC6gVt1LfW/dVkvUHLXCWH7+Lveab4aTjvmoEfD0w
iT/iqZqhJ9R8tdssiJBFb5V2pmoo58k4Zri97YEMLwPzMekhnNW4dao9EneZXdnftKC4z5ihv/vI
U0c9XgGqFd4PPbYaZCwC3JatCtUab5BcDzcRYrPzsrL1dWm2BZ/aCJQRTJIr94Y5Vwap2Keywi/M
BRaEZnkpd/qvPGpnsi1ZGIOoarYM41qdOz0akWGLXWToJPa9F2Mm6PRO8V2R1sHQNndFknvgplE+
m5xx49Bb3JtFWO0lzkfJS5WNAwBxrxIc3VqptDl9AGtdSvKyKdNZXlj2IlW9dlmIx6MMgbOYGCYv
a0SpnptWv5cy3XyklV26moyljkR0hvrEJi+Vp0cpyhksppLxkIM/eLAaMCWOreBr37TgHevoQWrC
6tHrJ3vd2dT7eT9W9+hMjIfESxZhwBxJVotqL4Y19ygo7HINdeAg3NHCqHcAJeudKv5f2NfXBiUf
4ODj8AqyiCzcVMSwhBrreIcnZl+PpZTiemEYT0EZrOsyS2+C2CnWuV/Grh/od0OcoaRbGMVckn3e
lFM7+8lR33tZL7A+zDqA+8ZNVE3FzkT3zh3TkAzYNAqN1l5cbSvdf5y8bnrV7PYBq0T53iDxvk/D
+k6NhvQLgJJsLfc15603bcOwSZZW3LczvfMktzJCczGmw/jw8UuK84hdpfUtGFJ6mEWzgxtm3yRt
Vqy71PbnJBcEtOmnNkKQ68Ike+gCo3aztPGX9fi1btVqljRdsBrIQZa9n49vNaJEVhwWL2OEin1f
oKgN5GxTDlKPdJ7a75zIfrEiDhczcSBh2wqepqaeLvX+/xL2ZT2SwlyWvwgJs/MaexBr7ln5YtUK
tsHGYBvMr+8T+Ukzmh6p+wVl1JJZBca+99yzdFiMBYwYlG9TuIRN6ZbPU3usa5oAkrb2yxXRFjqi
+J3GMj5CGTv859dTOx7YSLK3ugOa0Rj3v5nR/fcRGHYuEFAe7Q2CaXIQQ//bwSkQO/vA+ctVNMKh
nyn7kcFRks4C29DSAaRrJvncQXi1GvM6ug8+RHbhRJNjDkhzGNJ9ImW7jjxcwPoyil7+570V/d//
i9Hi8IFuExm1D0EGmKX/3+YKnm/Z0Byb6xTBUd/BLEcGUVtJEe5AyYL4nSxkWk9xR/fge67YmNQf
hkuG7Xd50/l4AO4SV98XmKHElcRJudGhvwm60NPsNT3xAmbLVD2no9LbWdLmLY+wA2Og2p2Xtu4u
WdvuClTSq6JAXVz2WrxFIpv3XZejwrrBl6wHXygNVh3cRd59LqHLUWrPfTycqUF8S1+yFIpUOIAg
fipGdPqxxqjkRCPVDCsz4XCLwNHmDZLKvz99XxCa2O1SiwKOYjddqxquzrxvw1faoERPYGcBvzGR
w7cT/p9MQ3PMwcE+Y14MbVbUdc8yR8xqNNuKJCrCOBq7GrxcPgKhv8BEzNb11PeVJbk7N+E47ebU
xU8Riuf1A4v8kHPxm+Vs/sMQJpC1QfzRxOl86gXp1y0MIT6yxUiUlUiPhITkCXNA+OtNGmkLMBt8
k/mvwKUHILtbA87ts4aHwlaUJT1mlmanLIh4xbT6k5JeIMWXkkPCqNy0DSwie4q/YMeOAJlDGZ11
GE80ukamAMYm3EOCSCEnvfk+2SOpNDy5piGn769C9RE2Fmh9n7GdKnSyx1wGPjuRLQ7AD/qVjGGj
awb4Vrp0UDCrs80LzewF+U+kRqIvNgB+BOjqjmUxuk3Yxggcbhi76Knp1iI3BCdJ988puSb9jHFF
SaMqUBHsVE0uTqGPF8QFPuYfguvL2E8wypny/NJ2pDkRaU4JyO43HJ7tSsz856iCcYVl7z4gdfsd
UPukAqTclJ3a2m4YjtTQbD3x4hEO30an76/6BMzxpQvNR3AtQay94RFMW7go4zGY8aPhcwoUPSKr
DjSWZxA5drOay5tX7DZ6I08cfCjM1vsT8sPieeXL2VziTk0w9Bz+LkVuLtNoaTXKvt3WCTi1q6n+
Dd8ksej4D6v1V32KTe323oKCP5VgEyndRHsWdG6T9Qs8XXcsLOY7qhx0d/BUjbc1EJsX1P/yhipi
E0v/FI9e/cqBWa7CcRnuPQ+bc5PDFev7N6LsnmDmMYPI9UQGUm5gbw5XBNYn27qrzWE4FhIk5lnJ
4RaoGloWCpkAjC5hsUgYq1pI9TbjsPidRkjUAbJzt9YBJS+ENmzl9RJvSezoVhdLuJ861e2CYKK4
AS0sUv0gyUOuw3dukHSTpBOMkgYP31Q0d8Y7uF8ggVqHE32lLgxPCzwV1pkNhm2meotXoJhuJr4C
TiLX7w+ti5JVLFmPyCaSXx0SE45Tw8+LkPI+oUi+inkAz3Ao8/WYwIO2iLrwELren8Ig95U1GcxQ
VXbo+nqEkfDsKjc0NfQenhyDKMMcJCzUoW/gnRbMdXudI6jjKMXKTHgOelNknmQdi0NTwjtpSO0h
7HW+HgA0oE+XetcrxldTRtp/INmM4C/PsLw59p3/bGaRX9AVrSY4VKWsG/c9wot/7PDfFWchozdn
uvg0/59LOwFNMq1FgkDY3hjAn+eYS3ODbfN7XbjuZ4b9BSJ0S1f56JrNwGN9Ggu8cmURXLBK1EsC
BwEgBxCN73Sf+q2mkHSnrSnPQuVfsHeJUDh7vzPQdh1Znt4WMDjATHHy0iIdax3FYrlkUY2fkKGw
XIoR4HqDUz5KUZjktppzfWp0zA4IN/r3/Qz6FOgECKd+0w9d/WQpDCrQtkDJ/xlCULyukdDw8Gf+
VyjhT0DyN8EYvTvgltX8uJiWwQO5tXwVwg35wBDPudcz0lCCKU+uLRyffZvl1wK2ike8p2Tb4ykc
k95O6LLz+bnw41rGIEZOJSw5ctLp42T68bPEkcx88cwHVPQz7+OPQqqXdrTYF5L4I+Z4zHFogqNA
sFsNS2dE2YXvUudXKAD8bUxzhop7vpsxSF/ruL7WvacbNxKNgJqlKotGbdUYRrslH9SVPC6pmEFp
6T9C6qIPugwXtD3bICDLqWuTfq/CbNkJl/xOlIH/uLK3HCfybfpu+XkMY4ysXBODGCXWcoxcrMq2
RvLpHJfNKip68YSzALIHkq3HiM77HHYaG6zbV5WBJi56Aq80lgFLGt2WKDK8JDW58EDQpyyGKbEH
arbLSd+fcGz0SKoc0x0i9bo9hohHj/S9u8+aiyAgkS16Wc7dEoRrhzZ+P/TtXzki7CNRy7YGPWxD
W21OdhIfGIkP2ITnlp9r79kRoc2fGVt+x8zFn6wTGwKF5y4dQrmGo0/zRGuQAmnT0w3HvVv7kVMM
q4seKFpdH7pUwRLa22wX26xHqBQ/FXC4ho8Ja1ZE5g9KRlGh6pqOOYTUWOPIuigL9pOm3lSY08pn
yc0tHDgIeKHrYF/r6Za0UE2YVONY6t97lvZfLNBP82DMATmaQZXDs3Pt1LyNx8CeynkC69SU2V4R
Fj+1WXBsRw/Qd2j0OqAGqLXWL/5xTGdpcOLzR1PnxU8Rm7eI6R794QhUC+9Lm+bjydthvCB9aQW0
0u9GZopdOQzhGTjjtGrGPLwmFCJsFIMr52d/X5IOPlsg5clWgpahW1mZDjZVRsE0SDWNvRuVY2QZ
9wRPItrbIRne4/4ngivilxFT/l2gyuwpZCXSJnK7tSYAepSI6cyGpbg2aYmMEryXv+D5hZHWiK1y
WibgCRKgjeTNW0bJ3eSuXsftxHetZxx3pJ9XbbYEABd1cgYV+JUxjy0FPYhbiVT5DRnFAt0Cqx4W
mr/7BHT/PB1XczZOVdhM/JSNfmfFCA6k5vXdDUlwG5MnrMHoE2ANDMBy1BO0DO5l7INb0j/nsax6
WYb7LFpWubNy21uoqRekeCjZdF9oDo/EPJJJPc12tV36qpzrP228NKd4nLvDYNFxhYvnN8XhopZg
H7g0pJ5f8mK6aDC8wWDp2w06F34Kh5SuB6baHRASEFYLA2sIjycURhDbzLKZMTz+M/l2Ba5OoDG+
Dvk6JEsGFh9c0t2Qs8otar6ZQMRrnozlKh1bj04AfWradO0VMMP8kf3QS95/FIBcrovItgW11QSX
jWYbjLHbj/PDUbPM/mY9QcS4KrEchue6tOT0fy/5yOjBYIPiRYP9nQBJ60P7VjeZPMOLNVirDjxp
SuQfQWaK0km2Z1Hor84tiF5sAncFnfpHlgIN1knQYmG1sKGHIub+fSmCosJUs0A/JqKbnr8GH0TX
RvLyxm3ze47IsssnQVE7koNp0qSKsa7gYWavAUSyK4Qe1k8Cw+4jo/YXiHfjIR2DfzQR/k478Yck
MtggkmSolBqGg5WRXSOHi61K33ev4TBoiqQ1B09PGEG0sObbd7rozvBJTi4BgTl2AyLO1aSBXynM
iy4m6Cy8vPwaguydVCo754vk4F9EGz78LUjjU/ybaIfDrq7vQPjVPnRZsMfxG5+4CxNMneRXQ9CG
g+L9jW/oDWAYeqh9UR/yBJQ8Pom7D2BI0UbCInnJmGeHYJPvmzlNTValeXAnBjGhOM/4KkbwC3z7
ut+NtvAKXRTstT1e3mIY7naY01MzZBcfo5SCiddnMROznQ1xlXAmRlp1DceLILbdLocX1Iph/HCf
FY8AgIdrwv8si2c7kF31OrRI2BGmU1XYL80PexpqvlwbTeV6mZUDDoXbkP+LPKi2SYm8BqGW+Qwe
83yOlVyRzKtDFpvsWQHbOkQOzr1LeiVjt4PzY7fmUWlW6H5xluRN9pPDKK0c1xRDoh9MkRDi/Yls
xpY0K1Vnw/378hi+wJTLnJNRlSeEq57H2Y63PknUzcE4UtEdurQXq/vlPV2Ovo30dtIoZXRaP8xj
Y1KNj6/GvkWuz5DPWxiW7C1v9b1vsv4/l0bzEzeNuWk3FJgCcrsdSBbsFteZbevu/ZyJZjX29hjP
2U8GktRnOb0/tCvNKkvVrs4AIdi27rdzEtOqFoM46BI/0GaA1llG5Z84ucVM12+Ddn4TSW2fGJfR
So3I84WJSrnNCZAGbgqYlsykRW8i292oww55YeRFPDCYJUx+NKoF0S4p2C43TXMppcVaxemg+Ryf
teZma5PFvaMQ/woQdIH810VmHx0SHWEfHAp4xeHjlAZg08La/2qcLk5K1a91PuBEqAkYUTqy+CcP
01m17c9S9esx64a3XiDsokaLB8d6M+xU0OI1iIQcK9bVzzyaxhsMyGC5dZudKE6szfOTb7q/ObfF
fgz0765l/8aGok8Rojm5MrewklvijUasNcIhposCspCBmor6MFFJhbc6QiETxrcy0XrFe/Sr6N/K
jWBN/DwBC9ksvUxfSRT8hIpq67NCrhGq1O5p3tVbRC/1m+8SqjDNnwi2yof84Rde+0Q+XOXKFw3o
alr64V1TPt/xYG+Qrw/voPQ4qFDREH7/JoY7Zc6RTDGn4Ufi9UurM/bR8foQCF5UnIZFNYoS7hR+
BnUuS9019Q6o99j8dqMIr1Nbo0nmHRCLMjoP8E28YYLWVBAgIzbFMv8ZEzRBC5vSyvS5BGq9+H0n
2go/cjj3fHGvg8yw/Q9lvE9oO95gIj8eeGa7NQU0fWIxXPVhXyU+zQjqW9I8G9iTnAF+N4cyn/M/
OmV8K1Tqd8zy12Ty/cVBmrkbZRGseZfmdxe74p4qyausx58PPJxkHASxt0T1K1e4fO2amh7Bawc4
q/9xTk9NxqNdXpr0iTrWQ1zN0aA1Iq6+L6Oh7gDjpSOstOnTouVJPv4OhvoVnvBng2niYZkBAKQQ
iPqVnZf1BFRxxb2D9rfXqJ7SVt0mwIXfQyzALMi5QPYKKFYPnVgA3KINYEXLgduJfmTrMm/cS91Y
9zJ087oVUHti7oR4cRuDg1PHawKJzqa1efeqg2xTpsP40XNqzxpOrnCJ27ppSP9ysS2EZX+BJkMg
A3Pxl2Bp/A6sNnT0Bvb2oTlp1ZGDF2AY9vRvTovg5pK0e4aXhGPdvCOiR+9rQSPIEvOELb+HRyfW
65ORMCKQFt8Yojp4dlJglOHjUsQTmhpXZsesnvkqiihUyDVBUVB8YajQ3Gbe8v2oIeAE8XJcO5sP
1RQs867QEXsKW/I8WbZ8dKZD/T1AOFeHkFSrLGz3Q2pQldEhg+tCgFQU0zUHHvg3sgzJ3mEsWG+6
mOEEsWlyKlPYmcCuz6PKKcsNlfASah81duPMSxDRS+xlf04fl1n0EqVgm7wRnfvPAi8eAI5F3meJ
hgKhZv6Lcf4n7SXKPp2uypjZ89AEw6Vl8kzChVbaF7iE6l9IBrWPS5yKg9ol1uiLSZctAD637seG
QCWbpqfMNXzbM/+nAxy1pyqcnmjA0JW0/THig72CGmKvWR7YK4AJ5ONNSXuZS47mtTbzKyK8ngOX
vA5+Su6IjbCvI9wMIwjQPvSE/lDBdnsxMTvjVOdnbkL0ILDodc18hVMu9JANTmTUY19T4PJzGuTd
lhXhD9wB8lJ2UBmX06U1eJETMjW3BgqeG0Kw11qG3UWX3cFikv6eTMNpAMD8TzwA+aaAt0cQvc3z
HyCdv/JgzvYkWGqYR0WdumKCqq7A7HGvSrRbAMYmiWIM46xhz3MtdhyO7vswRdCpwA5Q6Sb2nz1L
Vs6U9LXxDwGMuvKhdZc6/jlOuvtNfbKsDLjG95A8CdOmL+ABtas6zI66IPuYOjDGHpPrAbwYCC0x
bYGXW34b4fp4M5HjVYH2+LGgB7z+nybtlt1IR7RJaXsdsgnzRC1+ItJ2fNIwudl1NBR4H76MVenb
XItdo0l6AjcRpq0IWwFNMf4AQ+S1b6f8zsH3gQ0A7kkOFPgE2oNbAWAzWzFPC3SKbbaFtDs99j4C
zloXQCQ1jjcFstjjk5ra36NEIs6D07T1KYyxGvxRSMXmAfVloleNgOVOMAbkUgb5/IFvJRiSssIF
2mFNx13DgD4lA2ADEVlI1uqa7HF305cZ8a6nQQ49OJ8QoCJCKoRPRrAcaTbx80gllg6Z5xUyiVI/
dL8zFwRrIpNHHlP72USYypTLaNF96gRUY7hDYl3k9hJ1zl1AblMVs/7AnC1QjCLeQI1+2E6Y6K46
oRAjG6f18XH3+lIi8ulxC40vfgbI434NoBP5oHnyZBQHivv9ojwuoKPhKKinrEINsxazUn+jAnF5
8aC6t6iY212TNL9LTCQPMkIc1zwVvzsCv7IJevnPQiP3rQgCUeVjPK6KjF3TVpKrJHxY8QSO5VQI
7P5zAlaMhoaqxPFwsUE7f8SxWuHE3Q71F7WTv47g46xAiElOIX5gwafpmmLEsaXRBnME28B/oair
rmQt7CCmXZt71IsMvbH7yAnGgBgmmdP3V3yW/GS7LcFujgUUR/AbceK+yCB4muDoeNG+uQZxjgp3
HgJUiBnZoMHXl5nJ4Qx4AwHiJH433fBahCx8zmaWXTCEBpO3Zt02A9S67yJUsFGIp09Ik73GGLtg
tLrcw9Snr3lrUeRP6NhAQXvBA3wnLgkh0UVtyMSqLlX6Rw4C1ilDE1+Xtqy8KClIKIV6j2cMZEzd
wpauz8d1oAU9KYg/LS1gViWC1xQspB2S92SlYK4MqqkEYhHF3S5Cr4gVkYPoMdubiIrglcA7MsA7
GE4o9ruugPAuxhKb0vEjXD5NiQbZuPYSz4Y+6bA2dzYgvzMXwVNZ179gMQTn9cbTm7TJe5dMqPY5
8LBV70EVGHl5CSWpUSY0wRqm+nRvfNO8lhCIQs5BkXnipqOHnui1nNxHENl3x3gILj5zr0yIbT27
YQ2z/+VzyGV5pZSFsIGBsKi0ej59fwTjOdsMQycQXCKfmgiRmmlgox1Msvwe2+eaPXDZ70ub0EPG
4myLB8NXSCbvktVYw7a8xWo4FEviUbAOoOLmwz5Rbf1WQ421srHCMa71PlXpiE7lgTmXY76yhUMr
Xit3hxhDnjGAQ4EM7dWB8EntaFEeRp765ylqDmDNJFuzdOLH4hxmcJ5sqEtEBb/nad/wFp5fOimQ
rRamRzcDkOJJWV/w70AuYIecuwWOc1MORzARhOWhNQChMNjZ1q7XJ4MaBVKPTdRydR7BNl9NAsAL
BrD+PgITXUXEv4paRC+obrYpStFlSoZzO/h+nwtM9X0S8GdYnpnziI0/npZjlvPg2jErznMafXZj
bs5i8gCLpq/vD6WePpbZHRYXk9P3JUigEep1qCuMpi6qYO2PpEneqZB3C/PKPlD2icwAQWe/7XlR
vNGuGVd+amIst6FBbHQSuQMvFyQE9x4T3CAoq9aP7EBRwyiZde/1FCOhoLf1akKNcJmy4FNC3c9U
zP7UzXLz8/iVxk28UTz9pwBKwJQWo7pyqel7XPwrfIBlA1Y5O84ZuFOkZcMehOPsGXQnRFfH0Vxl
M6hMxj6MEpKcQkI/pC/ohbLNCFeiXaneykK1z+ESgqc/pAXKr0XvxFjol1AkIagwUJbUk9zJaXLn
+FFcswitTP24MPx6XRdsTx9UhDHT9X6akT2XPigKBQRL5yx/Fhkfb752CvNr/Hml4hLhqwVdedPX
B2NoWs1+WE5NLEsAKSXcFHDjUciAspAPBkNJNVbNAiA6ynHw8EJ9LIsotyzGQrGMkbMxSXgeoOw+
yF6DH2Hgx4AQIEuHimbouEY4Vl9j/eX40p0zmM3rJGte0kfBMGQFSlYL2510EuWm64EhQiiWVd+X
1CDLB+LBYfP9NxzFYlQwr5yjDQg8+UFA/3se667c4OD51AjS2Ju5RYvXlmll60e1LT6AKbbXvAXh
B61iumK+UVer8ugS5P+BsdsSxPqsjS80NsET5D0aq4Fnxw6zNg5DXr9G/9+vUWb0T0zER4yFll+B
FOiDYLl+k3HKzvWyRBuNQf0KTfoMaC4Jn0GnU4BVyhg6nr9A7X3Fp941awFFeyrl0SLBB6wtfiFB
zqHq8fd4JMvW2jA7BF1hf9jwQseJocKJ6w0byvYQSpRHHBSeO6b+C7wGw0vcsHrfUVCGIU6w96bo
Dt8TaDczXpEciLnOX+LOhfuh85hOoy8+BzXBNhaBIJoohR3QQHYsPMqggSXwWIheu4DkP+EidqJj
gXWNyGlUZ/pHZ0GikngrByyMykQGDtUoaiEf6PKlynJfbsNJ6vVYTDVw/gF1bjCfMwCQcEJnXdW7
fsRsQSOAmPRmb+FEDTvuYbwZgT4vEIA2RkvuYIGyXRAaenAifcu/B8mlBpzsdVHhHv01qj7EM0lu
ddgfbJp+JnycDpEChRVvArbNEG45FLH2OMSVumbUXUKuoIP2+cv30VGg9143dbpB6I2tYhkB7tOQ
RsCsszzwGfKTDhDs1SfkldQGwaWPT3SIPji2+nM9JUDidC0+//OVz17JPET3sgBX0RuD+M06p8/F
pPeuKeHpEPfNHysS/DQzV5jKSMggtbxjz7Zr5zH3juHJaB8zqkaeJ5J3oKrhWVlGHbyB7dlibv5O
SAyNgohhAp1j9KgfYnd4ZdlNYjDpKzneiUfk5xgLsp2A4AOK6n8N1k9VShN116T6hjfjPFXnxiSY
eKv0nZbxu4ATx2GMwAHSuK+LPMPuCeL0WYU3ifr41os8O7Upg1IPb6I1Mjy1LUvhYRq2720KNTmy
JeiPaGJgSjKPangZ92BHwBMf/81dmS3LTSZWrrgjz3JKonurB/rGYcRDRbrt+wZEjJizK0p6sx/h
jbb6/ogAl+JgYL25J34hL9ie/s0SJL2SIKLOFrDnLix3P2AZtfG0XX7pJVvWqLzkNR51sk7o2K2X
iATQbtRoKWEmeKc4HTZMR811rM1tsM5dJ64xQcvMPc/9vI8M6zdCRfV2mCOKbE8aQwqJSxrJ5MzC
ethLr3+KGUEdcw+5Y4aOae/gjPGR1sjGsQxA4PdHPYtDKQELBe7FMNH9hi72YypDBFfWOYJnH+U4
7NXM19RLFFqDODpedPeczj8wfKdVp5W8FKApZMvon4xI/FMCILbPULiX5XidW1Ax2jbv9i0oSxts
krDGyRd4QjwurOvCLR0CA67HQi+mv2QcY17E2R8hIsen70uPYA41cLywJtf3EvBMG8IrVDVuutI2
30JtN+0LuO/tIp/qrdEkevbtEq9pjl5RwcAZEach+Qpr9YZwB3sjEf2dyW6+cPA9IPEJV1Fr+9dE
5LDeNfr2/cn2EmSKgCfrKSl8tcA5IzeRxUg8iUHEA89tlyw+q74vbW0+B2iBILhlILxFftnXeQM+
azqO4OB01q2tmee9yiL2nHSWQ1G8nKa4P+VT92akA14LDP3mGCZvQSvpDknyTTWFaBFUGMLdEIEN
euz9iyyX4mXBcHSVoOc+gsZQvGCyFx8Y0nKwrvoDb4r4TJbIvcQL2AWJzP4uxpGDY0GA6XKLnUsQ
hZGwge9tGw6gEmr7C1Omo4KvnZdzi2kiajDhZXP5/ur7Amut+oJO5c1BEwFbakgIoXDE96tx3IbP
RVAD84Ax6h42tvVfK8RLbFFiFCRB2DN9TO94704SxBFEvEAZ//j0/estRbqPEq5YM/Cbnhv0mIdg
0PnKpfJSRxDQTzCjfp59jkGATeHnCTXrmkLauZcyKgEr5tMzxV1hXUTOdTNNzw6vXwYzPqllcMQk
DCcMZJa56//mebcJOYKvUdQVZ+BzIOmFdfIksoUeFnh87heD4bedrgiznxClq5GP23f1TTFQ+8Zx
ceC8F+cJj/ASZRmrRoM8Vb/44CzBu9z1GVLfatr3sMHA0AJG/MUfqj1yHGnRHFrS6hMgfcxUTKAA
zSGczuYGouN+sefkcXkod7fxDPokTCNhKqfYMVPwk5oCYFtk6AxZLbEasDMk8wrIXLorRqqvLaGv
4CH0t3jCTpcMQFGmZv4cTOGq75WF+fyxa/AP9g1eM5nFLSgyjy/Rrg2rPsxLueNjjOXds88Mi/Xg
O0EvXR5Ee6nwjL+/C8Byu09f9EklDAgIAZi0jtUcH74/LyUm4lOCSfsUBtj3kt6/Q3T6WkBSUtXO
Y6TljbikEeDV0YEMrVEddDLbN30BO//RYaj3IGKTVSaLakrLg8bwX1hknYJbs+pT91ziRAQZeB2Y
PYYQgBDEUcjmWczdrYbgoqgxmTV4b+Ee3YGppj3Zh7BMF0t+FVAzKJ9v3fAxQj+/nDGWv89h8KsD
u4J3IVo7l57J+CkwkEHQAeZZ5ggKhyvjKnOwvARXZcWYWvfKb7vcfYKbUw1m69rmRhzIWP4rAcAr
+/TYJsG6gG682E7ZJxvR7IPEjUTjrRBVb8vrw4pjIpDlZ+Yv/osbliTXgp7q5diYT0W+YhPdMQLE
htNsCfBLL+tTqX4kUkDgBMykBNLS6E0+QUU+VRbZVGL+RS/LcBD9siMEu007ok0HPwug8EDfU7Bp
MYn0uBPQOOr6Re1z1GgL2g/tFeT0qDjFtHbA/92Sv4z61wiHdwg0AAsUCJ2y+9H9Tgdf5UdGun1B
sP0ii4JD1EnncBWWzSaIynvxZ0oLyDCBkr0t7C0kP6BeOIxtRcrjQ0IedsEeNLk1m57Qs+d2qYrk
t/zZIUtc9ReLuAMBN5bOV4X5ErE5lxkyKvH4cUxvBz7+DodzCC5A9uzhtpkjAppZsyn7lyXymyZA
rwqSaoxxtUn7Sx10axksezMFqFjh8YKqYc5sBZs/+FPw9QyO2BL6dWMw2W4BAVuw3sJebb3ODwtS
m3FwrBm2fyPEKWXRWpBV3g+7tpFrQz8oiTAJAntzRBN/ajj2PfzXY1Wvl4Yd23LZg/W4HroOgzrA
mlTwLU8BzfavjEggH7JGk0KPmOQWZLwswJmRntFx+KIgYasB8pmBaze3RzCYgjL7wqT6HEMxEcNj
dQVc7Gfoiq1ekAZX0E0ZAJ7j2TpDn4LA2PQsWfy3phCFQphH5p3EW4pwkMyiIEyR9RPN6uh7ce+C
aFtwhF5TvGETjnzxV+BlARXqCuQNqWYR2rJgNaQRvGaP1v/yDNRFxBAvsr4QPf6cQr4XrH6DwdK+
qy/1YvYtFCoDdvxUHLqWk7VGX1m7h9kSGOes3tW4o/Bk+pHhTJuXv2CJvYZFc2pt/DzYeQN+z0/p
cLCo+bUt6+iKp7H9L57Oa0lPJeu2T0QEJP4WPm/KO9UNUVVSJR4Sm/D0//h2xzkR3bulLbVUBjLX
mmvOsVbxDZiBMQqfkC+iaR7v8OpsMu08BENZ4Y0tti5rPnlnx8K4435odj0Xe200x5btyM2CSRVb
wAzGTJFqx8rCmh63fAym5JT6pLMS5DgoEoNJSGhJT21jwffOtnlAgzb0bO1unrXXHrO5iSr8OnlS
RAUCXSGvKk1jhbfNSwvMpPmp13k8TSQSwyY84S6sNCcWJvET6Yi9yQACxXN9k8zSGa+cqzplicOs
fjM2uPAh2J91SyQ50dcskxeQJ6c+DQ++iTTtro8ObnLfm3nqOSLrUO6ZZB7Aoh1BXjIaYcFqeCJn
srO6GgPWAg/XJRw4uAevDTa5ceI/hvfVli8TjNJaiQdrQ3UQZUkVa8kWdNlFhpv+NhAEpXQfdOVj
oSv5ko2c1O4Vj2EXYXR8Rq+QRrntMmp7S6M3Df1Ouv6ptKuXdsXykWIb5dXCLxyVBilRRWL6xiWk
HrtR26NxxUzeU2wII1pXHq7SYQSDwNmTn1zN8jkprY+JBUMZoyzTaBmjTGd78f+WprEJ9B/tfjVd
/T2v0N4rXkuxcrZM3q9Mlt1UzfA4jDOv4D0jzjhr/yEW4Uqz9qFqie29L6vhRGE67cau+Snsz2LK
IsECw2ls77MsMCi0wjMO1J0j5CfqRixtj5PJHVjhmva7KVds4xkThl3odYqTmMc2q3cWmKt0Cje+
6LZt3X2HiLSHae0uM1YJf6zjshGovAxfejw4ajGiQPTbNAWP0eDOMYKtn3SH2q23cy82tqi+Z04g
vN/7XqbxZJOvdYxdiorDWcxa+Y8loXOjU3Da/GL43SFkTG2AjZGNulh5/drV00OF1Y7X/5JZ7gPA
wk0nmt1ty8haazQt/w7m17/S8fdF/iwnauckRa4R0ZoUsZuE54KVEKMt3oqi23s+hmh9jwsxUMHv
bIZ7XzM+7YO99ty9NVXsSuEuGBumSoVu8SVaDw4vkbLa49rUvx0fMXb/qHbls6zm31Y7W04hsrtj
/k1amdVow83hU4uTLUN4BhhX06xiXrtJbMVL7Eerkxw7JEDBSpLGtjH5DUyjjT+jX3IqMh4YXQph
gLVBN52Wf7KqUGC+1WOelG8eGxaQu/ZwIvaWPZyStqISRQBgDwfoMSzSHue0gXfLb46qzX6c1L6s
qo/T9K5iH2CQsnkxKF+Al7MDvDjWhdrnpnFpRMJYukNULZJd03E+2YV34vB99MOSoAyWeVFsUbb+
0QueYE7tWiN4m8zuC69g0TC3SGBZGL+F1V/aFpgf9AF38R4HQATuqiGN6x38he2Stnd9YKBiBOYp
HFRcL39dMWyc5HcBrB9M5T6rwmuRDftscHezr+69NHxu82bX4JccXHR+ltUawZPVikOCuzcqpwrn
QkdoUERK+a/mQoi7uRFs9ri0I3/NeX3ziyBAMif4chf/SRsSa5/ejiEvTThWEwOB5XlerT+z4wRk
exzYcfYNnJVSSUDVqWp2N4IUC0DbHgQznr3Vn+XYetspo6CtmLRtLFCZKJS9sfLhVrEXLpukneEp
Mt4AOuMUGTYcrLft94AfEiVt65I1IGIl3HXXuoOIko5d3rN5dN3k1tQVMTHxq8z9WJTfHt37WIDc
a0O4Ga+QuqKE0Gkn662q/PeU+rPmDeq4UdrxrRaUNtI8dka2k5BzQtdkNXhHjuGGu5nuvVo+aRw0
o98cCsN/xDCMSTrDydvvXDXHHbqwMGVkFPXn4IbYn438t2NDZ5CHh7klK1VcTbeLmgJFK21Ow/RU
BtlT749nyc5NpHk6Hw3rMUrJQ04sHTJH+ew4+Fq4z8d+cIjhBP/KnDLEQiWLqrBAxcSz4eTmr/bb
V7m62Xbs2uXYY1dhU8b8NU98l1fmX8zXfHxlIymLpyyoT8soELPqWKZUSMnQlvtBttFiuBvzhlMp
XJsiNGUkTfYiYriYXn2/OVeruqsS9bcgBgB2s7kvjOyx1Sww90v7TeJGGGtVREpgt1qQfWuL9e79
IOPApF+e+QHOnr+N0zxXuLZBWbSR1MYxSHUL1AKiU9tHSFJ8IEt5W+7G2Nvx+1ui+9frgjt/BP2P
S5r4qAW8QJecXkucmOJsDZgYGvNjDOVr0tUfpg6eyyaqrQnjFs+LNjigBuL4N3S7ihsXiJE/RmuT
azLZ9SXAthg3rcpwx6PTD2ye7Iq/eMll/NYjf908X38tr/BjzXIoKqFNZt3WVPZMHqsF/bezs9h0
2dekRhpP1sbFvLWQRobYC+CPBD3RndLf1wSNmPJbyJmLscUizWYlayarBA3Pw28qGnsms9Xw53T8
26779is87gZUbmEDojIrGspSels3DI/SG35b3A1oJBRAjpb5iVGcFvOutRI2jVsThe7cfXjlqz+B
GyLYy4HHfTSn7RD7s2nHxjQycQ3eQ1kYGAa7JbK6y3Jjqme23cMSnW/74QuOnoQ5nMk8K1/0lgxn
Hm2VKfZhXVHOL6EXp4w6NkWiN3ZZQHUpf+zVtDZMhP9oVPA95viPkr+svX0MQq4P7kyn7M75vyxl
n1yxTuM+uzBQN+Bl5Z818gsQpaP2qXSX1f0yl+5om939f4O4DJNdu7oWZmRm+Nlnb7OkAiszHcRs
vS3dcq06DzOgl1FpeHm60fOmm1gVKGrXjldj+G7w5ifOX0+fgyF7LRJ5/9//g4kxK9WMsyOrU+NV
X6Ocn9SyXJrcoTNEqstkwNll3KwOFp6drAs+jKRjTS6tNGrCvTLd33Ys/nDMHcZSHzFuUGIl7pnE
i48mO8Efndn7IBc0W+vFJ+zDLy8BAyvnddQ+FjJR2lFqsfqwNbxD0+g4oUiKHUS72Cysn1rIl5te
F3mW5ewyhrXj0P1Vs9tGGgP4scQxxba6cwDxStQvph7YypCpbd8EP2ZCr1uGD8Iw30tfEzYmdhEb
CGzTUJ38kegOafkqshiLengMZnMaoqz175eJqPs0PqmphUgQumVMxo8Z6zUfiUJmHS92i16i0HmH
vDo6TUJpsLwb9ezHpRaaSWt6ZUv9rRIpN4mVIJXg/KvM+t+0JGyMqPRv4323wmqj2WWdTWcPf31n
B9iZEJ516Iv8tcyY7zLU+SwwO+MUwNRr2gYmspRbwLe/l9JHlx3u8gZPQmhU8lTe+x5DzbHMedPy
lgXmp6zBAIJBJIxKZyVjgTnLnIq7xq4fGT4BwrSdTwnfjEUkLALWDBZdw2G9ZLGZCgrlhAOgQseP
jZlaz57Hr7z5Z5btzFonhIeGVHCkyN4xPiFdv5yaylXnhYFFYBtzbFi9jg02CC2WRRB5fPOZH2zY
8UzUw4mK1i53qC404i7Xem3bUS7UextSvNnJQHg/afZJuXxVrvvK3Jz00PRDHaLj9btjFkzXo7qY
XP23af4z04lpubnau8Rwq8hUwWEu04UPjOiNcmjVVfMV1N7bQHYZdsd0sNlRHmP7zCNnte9HB7dW
9eJ3/bZ8zFzid4pt746VVhyML02e/pmy8S10HqeeG9OrPopC4g+ZJiLAbk45VVcQPnoMSQMldnZb
ae6iifRqX635uxqsk5Ghs6MrkxlnPN/55mVQwkdHtO/b238nVl6IG3W/Jhk/skwiMusv16N/z+20
B+TJmbwU2D08hBmoIg8j+8LIT91bCLpFTkfTOpCbxtuKGJas+Rs1lOdVY3DFBGC4+lOTrZzD8Qos
/JSY6ugGuAp858FlcZMly0Nm1O+hqRos+/PR0iQ+ABLk85cYyMJMMLlwOgPDJlzigcIc7GGzsujs
pixEqiJs66rxM6uyay0YhnTTJ6fkvK3G4qlOPHyODialkBZ2Sv6k7J5FICPEO/guz67IozYNDp5y
HoqaTSOj4Xx0nH3D8jMHxh93XI7z9NhWxlW3pDty7zmtjO8CT5nhvk4CAcK2fhJCArM37fyEcXyC
+1prFE/VMZntyDdQQ9j6NbPMlzyAupasT+SpLinBxEibPCNBzre6XYdDH9osV8JRbOQ0qnXrHGZf
8zNe955LXdN2z3BGZjJE49Ka3Mao6l7mPJFq+S5K96kIcNgSx5+juSuPdemITYZjkaXqP17GZF6u
47xp9fDmNf29GTYYirzmw2rW9ym9DpX3VFElkrswbJ4Vv9K8B8uTqtlk12fyr2PVxHdTIITp7O0B
AhFZsoxnq2SADCAGybT/oO3BVcYiRgoOuTGT8jg02YiDKmGs1N2ZlfUKyvLj9r9UuG8G9C+mnagf
3rMXNrtxtN6Ia20TN/3W9vRZ1zm2OrvY+QYeknk2NoJNtFMzX8Kq/DW497uq4chLxo2uaTH++xxk
RVSzGR4lZkq2AQlHX+eJOyq5fZ1pkp5lZxydYboPZvM62PlxkZrOo/ruKBhMbT8kAu/rMGxZCpOh
SM0SmRPmOp75ja24OxHJmmx+Marmx+Y7S7beTZIVDYtAOZfWs5MN97ZdALK5PdOBO5U0XONpMGvm
A40Tu4IGxzYPgXrMBri3dmX+YwBxCrv6YGC9CWT+5GXqh3oDGWn9vb3kPYVXaX7YHQXSMpGarjO6
q/J7nuR1DqyfKc+KTTMo/FMjfSJGAdXvNS0XhdO8hUKDYF0N9y3PW6bqb2uk5ErKRzgxu3FAzLLW
S5OEKBnNuek+spVFxASg8Nnk6YtyeAh75+f2MZq1+BtmyVed5EeIQj+AUYk/0Yxo0RnRUllEZdYM
XR6sWxrEYyV1xP4gzK/UrhzExd/A32YuTAi+XU6iP3rHO/ENvSN1e7QnWcfZyJLAcda7yTY3vOJ7
HN2ndQXoIW+ynNNbAMTtHWBa9KaCb3xa0hBL57NnmaXdEpeZxMgCFz+8urdH2g8LKnWBQ7y46iBg
zDxFshrqfW0QQrBnUUeD69K7ufe66H4t0mSkasWH0MzOYIjtO9/e9Qaw8MyxdQwx4gP3AkJgPX7Y
fvmrXUIPFvngeOimDSHvZYedSsfUeucJ8ywzuovw9EXkCXle2320U7TjyZw9/Ax8f0qRZNHkDSz1
SZ8m0jXtiPfNqCGcKLYiR21gXszCA5uib7CUNrgkE7icwkRea2diDiyqaVjgV/pmGIWK70I9g8rq
RnyIoqV30YuxWSZaDj0n352jqy1aQGZ59bapHR1rt3K3a8jkw1HriGCKz82hx44t2bFxqPHlsTjS
4ITbsA1ZTNuca7cH0SGusi8e3LT7EnJK4hIX30Z+kiKHAuq4UWe4GAhmfA+zTV6zMsGtUKIEfvkt
K+OxgUi5qVGZsbRV7eAgW9/7WTttht6p426N0eU8YGfZXRWwlXaE3JS7CqnLeSnKgMWs2RzsenO9
oTVorxY9vY6+I9h8zj4knxHz2b6lIFzDOzZNlZzGymSDYDVBcWzdfaq4THwL9oBykl2L3heH1ZFo
Aw1SaSL6Mw7EfjhkexcjsWlCee7V51LckgkT9UHY8jcZlXHUfXaWesyp7FhLvTqfa2N+T2wi5ybh
91jLAVyK2KqBos5J/cfAYomOuYo6LnLr3DoaaMNC6klPuMsRO7Xwsrjy5L+cAWsUNCSuJbqeGeo7
N2SYbTPlCPm9hdd/JWwOixRGW0qsKvH/WcEHI34+uDf4MEZsmlMWG5Wzr+y6J1tZZUDJq0+vT97w
4RLhleseZm69X8r5JiUEuNzaDvdeem+H+A/Ggc6qDfBMML1rn1CuxHbsl39DDTCMTUH8BTnvt1nG
UxuwoshSF1cZmg8t/8XrdlJ1fcgKZUdQNWHdedy7vYZPP+OgBxQSiTb7NW8IaFW/2gtQbyHpxR3V
bJP1Lk+EsR+M5dQ3JsatYnmTUFciXZymkcKnTmm6jL59wleKrY2UmeJBBDE0v3YkobghJsqWG2CB
uppso7cvRHGUgsbLcEO+3LSiNZmcFJpLyigVczglVV2b27EhdQQH+QDtFhd++T5j2Cc7Yr17zI8d
+AahzIyNvQCaaWAHMB7E5eJouhRnnCOR0BT188YlC+Br71i3yQVV6Grh025XX8YP3pT13FPF15As
J2GmZ89Od5XJPN/uHxsybYkdXNQt+sNfDp8TFQHdzR1vdldvSLlOEJXMbth53Ih2wVGp9KlETpju
06nvI7cAWIgDjTHJSc9+hxeMWE9aWJvc8j6I1X8H2fBLefgnzPJv8gSxS0gxyxhbZIzHpqXg0zf/
+nxucSLL0zhi9qvXlnA9UpspyBhBhI38EaqNS+hzxv4BGeBB4TqNBzZ2YDjb/PermWX9IKqpiOCl
HJiAdZIBewWkEVekt/Fga63mfPJkRhoLQ+Z6u5xqX3IsWa94R79BbLNqJ7OPXpd/BdLMEeD+lGV3
sFR9SYx1axrdC4ayvUOdOOn+qmybzSHre16M706nWAKLDZq5PA9st+Bj1s9dSby31jlAuPxUISLy
Gsyfvkz3CakB4SAqjTOx2yZ1ooApfTxVKQkjckYRbUMoCet6z1WdsS/c35AJNaNekU5ueFWsvnsW
60yOagVOFLAvvdTzQ9/vAU2u/Pby2EzFc1FXr47AnGjcvoCzjaOd+xdGQc3Rm32Vq8UUGE8nScv8
ca3Lx2EQb4mzHgJXPaxWa0SjuLSFyQMseoJRDTkIpvfezB9pmcPb4v2IaQyjbvBfehbzoEgxb3FC
A0qFfU545xLgggma6tiPl6nO7ttGc63K5TrojdmXz5D7Uj618qmfx5MakjNiEc6FN5bUUB6QtXEz
/82dP9s1u7c98PeOemnr+iIkEW42LBrzyhdjht7k+9OXY4+fsH3o/XKkmM4It0uAWmQELE/t8uGh
NzWDcopauB7+bZpmqOCBKoJ3fEjJ8ZbQf9X96oghlrn51uGjDV1rQ8RtgDRCdZyxUsvT15XaNzI+
nZJCryFbgkTOHg2NtZ8322td6jCd/MkDgIXWoz2XXLlrWFO3VizK+lM7aPF5BgVLTrxt2YIOzsN9
G7GxCMfFH8tsD3WuT57yhmO61hcFK+OkQv+RqM6vpdrrECw/4GjIefsvec94jnEO7tjRPvgpPmtn
YRdGUvtfELZe82niOLx9NyHAw1VQxRvANmYqHABRwAmHyD2T4vHbF9LZn+Moh2Ob4cRJoPQBlmPx
bLKFjMpelcVNIhhBh77Nry4l+I4NOvtmSc/sTuJGGuiRKlyq6lLy+ucgqiIgeHoDjgINZBfI5E4b
xmn2C7Rn3/roGjLQgtFk+ln0/T1lcBFhKONhzoKTmBnhcXNzNXp74VavXo4vcM4fgMpsMEY8vNe1
YdG7tmTjWrY61D59mCShGA7TR2E63VYMdhHlnap2clk/cTy/VHXVM8gXP1XACBEkKt91dle4c0NR
EXj7qQXWNMNhbpLuDRAMvjZSe+eaSAjuXePIe7dfa8U7IPMhmri6CIGhD7Ou07O9H2KqWwfZywrr
Q0jkCPY31oDlSwWItB745+kWoR3s9sHO1o0qPDwJqXjNnYyypZAfiFVfvLB7QztqS9Z3QrQ6Nrav
jo41vY9enh902pEM8NQGl81ZzkHHPBCT/jAxZLFY6j4XyIlE1qOlsMlx1+LPmgTvyrl4KRNpayxR
PZTxHIwlQbuc8qE99cvyELRlGoUhaL4pfSSwd1OQk5e124Wr9eu2M4kLl+9atbb7zujO/hi8i/pe
9jxCc4P61Jm8GzhdTs0UXEs/iKqptkEa4jOpFEeE4U6ccRlDX7u8GmW2W5p6u0JKonftH/2F2LXL
NeRvFgzvkWn7+zl4LWUBQzPAVjG05pfA0JQVLZWFnH/V6G+CG0ZJmvNrIMbrPPexP/G3uKFkbYFv
FpHwLpyqyF4d2z+8gIxLZ6kPkifU/WJ6nCovBq7YbNtEvuuxfApFdsaMdV5zqq50LCJL1ORdoXLF
Ps8MllFERnldWkETmSOhVKL8mSabGDQZAEbbnsSLCQxADMuzv3p+HKq7rk0f56AiFdi/KbJeMaEp
nuuGnW2YIcj5Dp+waz6NZauwP0dkqby54yvQcTAOPmt5Fh+/91tulZvQCy9U4ReZF4d1SJu4K8mz
lIClhIFSTr4oOYHM5cZOqCv++2Os8n0prBdSCdTsXnNdpfgdmVnE6VJ9om0AYprvls4eKe/J2GSz
eoNZf8aV59WkdIW2+CpU1pMvLUyvCB5zcYYPBzMOMZuKc7ikCIJR5kj4idnJd5czOfIsngpCBaVl
YM/LofrI97Tpg2iqTnM5k3dS7wwE75fO+MbzRleCKyl8n0imp2H4hM3qa+79nxY/0Ro6f+WfTNBM
swv51CiT9KktIObpvTcVHxbeU3CMPAe+ACOs+++MCx7DeHb2yjnY4hNPYnhN4lAZELftBduK3OT5
e6F4MjMRvkivpaQa9m7P/doKRk+WM/6d6uBNeTYFTyZMaklvV074QQviGWPff4eM6Y3R2fSOehwn
/Y+ByNUEEAPI5wC9nRGH3TKcVgdX6Ke86GpuGpoAZ/HPpqKAHMENk2XTTwzUDLowUmJ4dhQGl9It
ythr/tRU/zpU3K0LaXBjX6ckVQKv5+uQKy4Zo92Xmo45RUdyhuDal+aesG0eAS4st401ZqeOYfZM
R3UwZfvsKRYc4zavsATBp5ozbuuATVpiEqzrMpEHMRhu+Nif6rrBKdi1T3bZ3CUyYYwMaCdntUOU
lMYGGbbfWEXNup3v0MeZlbcAkQGTphTBzbUtQuAUkgXa9uTdNQWnCk9xSxFWkzFdunS3Nhc3bD91
OxMpZJ1jtFrNEX2UeW0ADTdkMlz1ndguBYdqMci/3og/O4HNx/KKh1F59JsSbyHZe8bSbkAorqeM
L4sn0wgAbij7FpU3Iv3EM8ZhIehgeO+yuC+Hz2niim0KLiYBhp26x24YD/nfyneumefedYpPUxqe
2ovJ/CE4fTtl2D7aSQgkwHZrVskME4oiYDMKRMs5mVn25oJ9ZKos+DRLnjcDP3aU2F5MD3uozPkf
Jz9EDfloWSGooYqZBe2iXMviJA1m2hLFixRNvtJ8zSsvPwAiPMCjdWUqc+CQaAh+RLZkeo3PpqUU
TtS9rntj50m/im7MwZ3Ze7d9R+gcoPbHnZWP+yYL5EYPY7GpNAQzqe7mKvwYMivd4AnvMzfcWm4z
wAwM1k0HPK4kMnjs7bjqcmwgVvqShU6xzWtzU7t81RPDxIVTKJzWgRUilesE98HabxtEtLCGvUCx
ZUDw8NETUb1w/XQvJR3/mctll7rlswEBeW+Zt9jOOhqPvZvArrMy1CaiWk77YiNonTNlEvquRbkt
VE8KLvfmw+jzLGR+09H1Od/FNE+smnNamkE29Dkpo2kzyS8M/ppgfqSAD7e2dP929Vpv60mSD0mt
J5E6y2HoeQ0IpkA1Hkfs8E6Lw65c6W8CCVGuu6+tlunwjLqQUNwxmju1QWXccbm38RIuMNNuvV2y
3Ds14+Wcoc6JeqDdugN4YYEJza+yl8lBwMAG724A2VgbOUg/qqyJ0aoFqkwYR0qrSEPhifx+qN+x
Ko5Iq1CiptTB+DekeF+WdcsmAo3V/FRYAH+pt+Pcb+U2CVkVh/8aFaMo6ThC+yu1G7b0OMufrGyq
CN1Jb1NzIdqyNGcWAg5Wl+7rcuQRlm6yBdGXw8VKy1cSckw47ELuccSPFx2AqMCamOTboYWhBNCD
PmIg2MOAtnvwKlZxtpaw94qI89HoIb4qhoXs2lp3ky/ujLWsfjmZdnB1nK9cd5ByazVfk7r4yTrW
eIuU3y1Eg6AtNLOeUNr/+yl2n4pcEIRB4FTXyjKKp1I9OLJbPqQKPkL7T69/FRDSy/+IpoX6IK9v
kPN9cSwTrzi38WVSaXWE+4qkXDTBtvWH7Owgt2I5yKBhJ416E371KNPJijv+rNhqlXH/3z/w0ZfH
tIA+Rvw2wh7uvTI6arfwsbor429EOuXyKDTrqYbXe5lWx30Q5JCBTRUfZr5+Gv3qXfy8xE5YWjom
8Wtf/vvHmvs5VtlmVyfO89KXsQ99BZ+ZWt/7lT5xrv36xUBu8FQwfoUPGLW7n/5WMLrJQOw3WBfA
UAWYrjn5N/vWfUJu4nGcwyNo3eWuS8Be1f0HBRkG/ckTr0bnJ4f/flrYQu1B93IejqtzNC0uGWED
aKdSH/xd7vbqsHilhTzqXs2lUMfGa/V1Sso8roexvdTLDJ7NCY+4hvCtEm/5MxTnEKajf2sLmFXn
keuYwaUJwH/6XAdIhlThs2XXhxymTuQqti3hPXY53eo/vQJdA5BkvLNW5zF0XOMqa0JwjdbF1ern
G4xRWswcAvMaNgl4BDv5SBMoKEVRmps2n9pNldEj92kgX9pEP6u1r78WE6P8FBBKEl2z3pnQqE+o
phPzrzQ4k5bA8Jo7lIoEO75sw39w8ko9lu36Ynke1IKR25oMg8XF1el860Lm3DUC2402Uqx2GnZI
I5AhRruk3st91nHC0szDfNqHRg75LEAiD1UV3rPHK7xnZEJ8tcHZFA5+uAch9tQ4Q49fjhWfRavV
puhsfGbY17ckBxoG4rqA8C+dn9FoqjtbJOXd/P9/JKs+PFJ0/O/f23a53tYQc7E1ujyXFZFu2yz7
9xlNs7CG/G/IdHgaYmwFwbkACbPlWL/BZbrxsHrYS8Dglk8N5oftrAbY3MmaAd9InX3ojfvF6xAL
wdIseaqPtD68jQgD3PyY2G680RmYzquVcq1pxuRVKt6DBENpxvSa7jOLu74aHgittEfeehMzzItK
hubB6VsEpxsnWOYvWvo+f1MG3Ljhk2nDhk0swEYdV+M1bVp+T48vAiTt1qCLulYDKm2o0VodO2Ge
PSen8haM0tldXvT8epMCix+zMk60XnZ+T085g5CRRn7KuWjObvilUg2ge3CzlwSV0MGCwrRqrjfJ
uGIw1u+u1XCmezrZhdCW0Ius+h4C+DbtzHGnzdK/kgHOYttaybkVFWxXGBBsKLv9sPC8f6kszyQQ
l4NvV/NboKFStYuzgDxe5zfXNf6AhoVxt0zZEUpZtwnoB16XZrkR5ob3cGZvjcLUvA+KpHrHQOkV
DnZGUzux7XZupHLYLIUTkjAR4aEN7Uf3FncRZVPv5UT30YfTEncMI4gkLDAyZrnN+VcsJANxmC/w
G/PJWC5+whTHSpYNMyF5Eorx+lwOx8FW+e6/b0+hfypbpw8iqx76JunvRGmw3kB65rPNobExuqJh
K+FV+ljSQKApch/wnBaK0gOTe7myRr6t97MhsIrrt5Dg03M9MkaRZJMP2kFJ8Q12GiLgExqck/te
F9MuqY0Q/10AumEu++0oXXxXo1E9im4+axzPtCM1M8HEvzpcRzp7lfDjnha8SmCVxRd1kfFqZXx8
vtUdc9M09topA749tDPJ8qnaDZhMiwn5/wuAmh6PGRtvz+ySRIJpxbPpY2dZ+/4A4Ins6Oh5e41I
f7RDnId4x6wlmcn94jcKgUgfFrm+hmTO96an/TO6wbTrCurvllhGGdhh7LJ3YnX67Oo59UcyFfaz
u7AgPTdIuiahqC4qaOuL1ru1TbfuBIB3uBevtIV9eVk9W++lMYVsn3RCUuj1AIlh1g9u0pKp8DxY
fbTImCI3XdJzttza2A5D1uNMeAP7x1Izoao3QioMpFiBUs295oZi65pIDQlTaiw1S3NXKPGMv77Y
/xd6amvcOmwwffwv7zsNfn+fguJqhEBMI8yU2ku3n1iMQdDWuqVKGWUOq48T3+ERaEqWOoSy3bvk
mZmqeg83sufOsya+uAMaQBiiQRl2mnP1tCfhre4FropPc62YRd/SSN5Y3NdN7h/0giK+jpSfTtkd
ofB1QEg7BAycyObB925qWoVbaFKTy0y7aLbzjbEgaMZiz7fC038/xcV07OBNPrpuqy9+paZrbTbp
BQEyxuSZSHN4XyZ3ucpW3b5qiXkhnlPulGhwPwRsphQDFhijZnjjLOlMopjvMEnfaV+m43QmJbEF
6pO+NQ0EmUrCzBkzW74JbfzyIPKB3mwSUpbzBSyXuVvQ9h4TLI/gjf6PszPbjdzYtu0XEWAXQfJV
2feZ6lUvhMp2se8Z7L7+DGof3LNLMkrAhWlCWTBcqUwyuGKtOcccjWeCgnbVqG8I2Uwf69RJHoaI
tL4C5HfqIM+ki1kdM9nlG0ig7BoaMHAg9iF4gkW8N/w0ODG7fmgCLiszGYikK/J+l1LoIFa06GPM
vCk2PGtXWKxEPZjXybaCtafSZNGi5AXXrLJnXQlk0H27tmpBW8mohz3WcG3NxPriz6YuWnXWmnHp
rw/GkqqabU0jShdh8uKS6qAN03hyiqUytABfyBCuWdyOUTljp6uB98cuqVD+E5h55x5esSgD76HX
eYRlZmned3K8lMDoeETRzVYFVDLXW+ukjiw7Hdtl1XBNxAXgvLp9N2unuGhWu51CPq5u+hnoIAWl
iy+/Gy25i1SwqeebPBwJiK3oQmxtiMHXzN0BfD2MzKnOhCSCbx41ew9O7D4tqYe0nq2l6GiHp0nb
P+aeBTopep8avXlBUInOUwFgyxycPoVEKRYNhwLbMYKXtN10LS0Fe1jze1mnDzYNPmKfxy5K/Nyx
8d0ZUXj6+Cmy+fJoc8i4jJ5aO8oPOs2QJZKS7Af1/wsNpePIpK8dbTh8okLw1tGpZakNEsgGd642
JfsBiseDyhuHK51cUVojdptDb6Vxc67SuubxMHqwbiA/BwP5lap0zfNgg/T2vdmoRk7BQ8iiPqma
CYQAR9XSpL2TRIrcy2bEsZIrEEJNpmCKGxghYj97J8PimPnvPZ3uwmuhlzhBTorPrI6JQpS4/SHW
BH8Bu1x3PiH9TaFEdBIDCC/BihCnMk32BvULFNC0eP/Pejovqm1QDLucFZl0PHhvAnfkSjmufMC9
ASXCip4zor8ZTlhbmyHeUo52sB+9OAZ+6J6VlRTHomgRmyBEoUtbAdaZpSxe8Y+feGJjTZ27dLsG
iKpBjEyUVY853XpI/xalL1QD5MF9cvw4GbaPeXt0GSTLvDuW/kirjKHn21Qys6qVYZ0NAvBuuGre
RiX0txEZ3cJBw5vWJVzf+OOBGItNj7DvmobE3OVu37yCF3yOxjh+t91wI+tkMyue7l14BiTnIAuH
+vrw8WqOF+6HqHj8eAWDGmh881TWdX9X103FVjrPmFOWTBtJOX9Ucc5i7OAXC+nJ3JxWMiScEVOa
N9dMQWqcMjuM1lRQCWq6zEWbVR7ItjSfarrLNp3ToxfK6dTHiX6qUukuUFO0S9pKCcP8NHkUoX5V
kWv/Q8DPko0s5s+bJ7XxPVa0V2nrrBHd4MetBp+5bF3zIcynHEnEYUC4j6WqRh5u1oePn8BdUiRE
A/Ba/pw4kMJ6k1DtfqHc02zzF+advxiA+lceW/7eD13/lBvtCwA9fSZF+aehD1sGu4VYgUWLL8AM
nN3UN4/j/MpFCHDn2U230WfUkp5Mf9MGLJ4Fmev0KkK5jZ0oeUlLUEaATqqz3YZPQC7ZfGoQ2wfN
dl7dMXmirMbOhSwlsnXtNho6Q4MYzWLm2bwN5gE+hLVMa/yDG6bqPuy7n2IWNUd2LdAyJvrh45TM
P2n2LBFCOr2yvBbm8sSowjEbsRW5bj3VKYG746SL7QdvX4vJD84QuG/TmFimcah2PsRNJoceN1CW
iS0+EeP4sYEwWuZLSVkV8P+nWvKYdtK7dtTjo9WJ4X4EH6K3OBqbDCyVHrW3JG2TbezG8Ub3DSSH
Q/GeC0SiI8SOmxuJl55h4J0xCPttIEsxaSOoJ35h7CvT6pZkGom3wcgRpPXqZoyGOHdcB4w03G5u
uKk1Zo7g4jVjcIplt9CZBV4+TpnL/l/GHi3PTvsnIUx9ZeaGukGtq5ata1y4Ao8UqsR5VwndPRJk
fuoMuvWUPl2SQH/8KE3z1gH+QOSKNsGy0nRzj44km+n/dPqz8c1R9TdRjeJTpLOJeMyRukGigxCc
nU8BabLPu1Ql5FQ6vtFuxzLrrt58Gaihve/0tL3XlK82WuTugtT8AZ996zRpt4tIWj0wTr+l80aP
gEaDgRhf2/+9LPSiYwNf/p2Xe6fy7Peyr7ylkKM82HXiXTKX2SfcYrEbcqb7rVcmGEGC5PTxk648
iu9IcItaVbcnR5vtRR4fCZDP7ykw/6p5qG6iQnlLCBdADA316KOvB36Vu1ffgSkWQllcZNpTgp4y
Y/XW8qb3F659aNvIeurQoK1MpnkGK8Qpj0trmQ6xu/xzZsbnuDvbsi3DMWyqTRvqh/4pY7evJz+M
BTADaIPuVthqTw7vLxoCGrYPHI1//tvMz+FQ/HWOpRM1SH0sXcJqf4+GUViH2UAQg5bjJ/kLfv2d
cJP2r6LCwhRBvr8fey/chHb7o2wRIAsL5uVIvm9VBi9MJQL3OjHW3ZeVYe0iO/2rTFI0CkHq7WJB
wo7pVeJWTkMyVxrfxZh/Tne0LcdxhSOhwJiWo8tPwU19nPUOo4Fu4bXGsefD2bNzDoliu1IUA95J
PYvdPd+Xpa357CyoruXLWBTqNDLDm2Iectlg14sMcgGOglpb21IYK3blPiKX65jq4s2XVbUsCTRa
VWmIC44A5J0Nki8Ih2jjhNUvvWEWIhAJL/pWMxeZr9FBbXj2FNKeaCSQSBZXzUGbSo94u8ZDkWUd
bdPxn6VVr9JCrqOM3q9Fg2ZFFbn2er+n4YrPUlVznVxCcS6xvLJH0MU6a3SfsUl8sg2xNsNQP0Xm
WK77GM5rXeDX1L2UsISqw5hvYJ3/89WCMpvLoUjHoMjn3E+He58WMhNxV9iWrhufAzUTA9SRYWH0
sKRxtjjRego8WiUqWg+49HCmUqIqWHgXE0jcVm9H6hOsSVnuNigB8yWdp+reIU1r45cVs8aU0WBX
sSdtKha+chi7awvaHDUIgssgnV5qMsnvcmIElipnwAI2V+4pbdsTnTb3MTBiOsyoSSXAYczTxUW1
bb4TdR1tUBZ6T01TPoCrUn+l6CdNmmPJuZli4xUVdIThskp/mojoTNAqnZi7CH6jncaRNoMbmoem
y5hVzwF5Hk6zlQF3+IoF8GK2gXVH24VtdePr97EhjMuA5qKsl6HbwBos9APgZUiuZqDt3anU9p01
BlBxaCf2vcvoS3O9vdSUvsv6qMdNkM0DMvK6VlFjkUptevU93rt6OWGQsHzdAGWetee0NVHBRAaq
BkytaXE19eYYulH5ZCjfuG9JXafd5+46C70QposLM7voyaq0ameaYUoHb08/Z9iQmUP9E1r9FlKI
veoDxhOeppc89zEBBqwZD5E1IKXQQ5vsAX5CnqQuPIndOzYRW8118wM4tfbw5yvMngOLfrvApGXZ
hiFZ+HRP2B9Jgf8VVldalqEQnEOQzvRH2MTGx4Zv1cD1YoOBY1f19dYChIsxkMDDBKTtXcsWbRWr
yl8oK3DOhSZOEcy6aMxegwkhuDu9g9IY56ygyMm2A/b149hqS5g5zCEIhslb3b8MJJNkuq2OWvRi
Gb53xWFvqcrjA9NnqzwkrdCOzB9NDLDC2UPFedUENO/O9Wi+QIpnfByEqz9/HmJewz59HnNILhGH
OuB1V/+UfqqT1wN9GLWiVwEBDWxv3Gt9h0fJdrRFH/SvnoFMxQ9Vj2UVvJ2FlvCMVPYgYTcfHT7q
bWWQec+O5iVMgxGNnW6fkfCSvE2AFRhC858W/wAkSsAYw1KEfM2iGcvHTu51Sz5j6NCwzPPkiXTj
iSxz2BxrMGAaqNerP4FVitPyFuvc7JqBW60KnfQdkyJUqYR4hSpx7oPoDaOc3PmeF2HJNeJzYof7
QbfzX7Gh3KXGyOubEN2Ptf/z52ZZJmuV7jl8bJ+KFDaqseH7SYEFhZk861ODgzkoflTNnIA1bwFE
n/m71NAPJuv8iY3WvnjvAbwnqGdidyGhltCHdPMnbth/ivgtpog1Q/GMnMJc9N06VzkUhdZw7+iZ
4ol1fG9ROq65dEkL2sseJ02jjxMfmPARj2Br9tSbqBt02AW5TWNHlpnBG6SQ/hHJOYoC41gasZWo
W5Y5kEer0eiw8XeAqXw6B0znrGzjRZ658Q13HkLJn0VsqaNB2LhlMxHUdZk/s+W4aolRXn3LgK2W
HzEONfeqi84lW/fFn69P43O+F3UKy7xpeDrKKgAnc7H4X/drgtBRt/ugXNh61B2Hzol2dYJfuk28
Q15F2OfsMGN2DVoUEO+hCMb+qFrnPS1iWO6RU9+MtI4WfpEwb8QuAbm7l1vUw9/mPP7bOyUgbS5Y
gcRSXP3+TpkRMO7AKopLIByA34S0pcJF5sXGo++U7z2zkaOqYmdFb8Na4cbd1cTQXLxJf5C5VKui
71LaOfEPjKdMc1TGpLjyrW/Kvy/FNZ+na5qsf64ldFvOYZX/9Xn6GVY1v22KRTSBVNIFoUAJGcnL
oCFLM8QJsSgzfFzffItzlff73UKnTZgu9Sb/GuanVabMW7se4WXwd1UbfypC9qU0PyChKJvwHBiy
9trs0hIWCyC4fBrNnT2IN2hW4F4bzaR3gWnzmzf1demzYVp5nuAd2bpjfyrvurioa3MErBHLdqec
Sp0SoPm7gObQaiRWZBsaatiVadwif7V3/aievnkHX4pjaUtWXUMI03JdIl1//zLaVoeRSX9ykcZY
Hj3I19jafIge/FU2kqpNYQtan0m3o4HCYzMcXthvbjtJ3AvpYtY3N5uYv4ZPX5PHdaG70nE8w3U+
3WyuQhFjphF5KqE6hbKrNnmiYnxaqfOW1oDxkcLs9DzKTrRBH2EXGi9gYKGXx7Y4Jdrk7AG5vsis
S3fsYQxaEUm4lqTKSIblB9gMIfM8DwKwaAy1ao3Ivw7dsyHCPmGvbVk7Cj5YdwxChX/filz75VYn
7ALhM/Ftr5M5gK+YE2zYgGkwleP0OPTqtZxbnB8nzwH7kklByjU8w/vabbxVPIXXlM7B2SJG6y7X
h+h1spA8ao3qDx8t94+TFrX/2G7mb3urCY7ffM9fbzppUNLwnGU7xC7o0+UvEivC2YRQIcj7fM6a
XFmD1Ty7iIJ2AN2nJQ7s7s6sSu9YkHbuj0P2YM5jZTfMaZK8socIbb8C5OYaJ1clP//8/qyvt6c0
pGu6MLcs1+Gx9vt1qOUlJKuJLUGFu+DkOsVt0hu1CocKfuygGEi0ebCsI/dvulZq7c7B3n1TIxGZ
g4eGUnQrqahN3KzzL0Uwm+4p3z9O0KhR/I56sf142RbPEchEy0S+T3R3cB+4b3Vm8TwaoM/BXvN2
UUmnLrOn6OzozoHixD3TPfzmUje+bIOltEzDJSDVYJvnfq4DJdslnT5ExDAr27NAxBfpV96ph+Qc
X0d8WVs/KEg2b/wzNKwdMUrNwZr/s8GY3jHwvmJpYU87pLdvvouvBarkSedIiVrSxsn/KUsVBAPU
AtznC8U04aRpjQc0HR2yRboNd6e50kJ7OHJLTjsPoNWyouXZ5m96BiuI8JLyGE7jdFS9bp1R0+RA
MSN7UUvXPoEyEqd5bE8nzPHXOZV+lndAjabhR6y6aSWxgNJGicT90DhYV4ESL8GBwI5xyP5qmbj9
+Xf9l4e7FMKigrKERWbc53TRqrbthilLtHBMuSACj0Z1a6JLMx3tgsx7Pajauw8raJ/oHA9DqIUA
ZV6TzFqqqGyOxKxZ535o8UZkCF0QsJDOakTu5c9v0/z6lTgmPQCKMYd3S7X3++2RhQiWuCrn+HiM
JNQO1OP12D5PPnOqjDyNYCzMGwMW45bGGRv/Ilk6LEp3deI/UBzRIyoKKP5uIuhpwbixx2mnINGC
NuYk2JDRxLVRb3jEr/z5zX9Em/++pnNDs9thY62bVFOf1h4t0ggCb0bE73StQc0iCVdqeGw9xz5i
cPobwxF4FwSNaU10Hjt+45RHFSHdMa7OP78X6+tNx4aA+S5PO1vnmf75g0zsxDPsFnhTfcqQSt8V
qTc+9wH6B0+IHsg3FketSPeNa6SXLnCdA9zWZ9336LHGkXlMKlfcPGUAEXGCvwHmaDuZ13PedDit
TCMFJlep40fenD5xDxWmfINhe8w6NnSh00WvqdLJuLOgiCSVGI5ZJt+AyDonVdYwZ9EJrnVyENdB
2jAi+v/49Xmycs27s4VB/1R74TtL0qrO0kVtuv9Mk3BORBX7WzbMBnQXW4OH6JXrGgDEzStMm2TR
oXsxJFMVX4loU5QhE/26nJPA0VN2ofugiZGBvHgjzik9JbRGFo0WgZSaX/ZR4eyjxFL30kDeOOmZ
c8xcUW/rFDVk0Jils4K9vmJrH9rGu0PmRT/qRxsteYFY1/6mE+h8rY8pjVnbzI9ynrLn97to5O2E
MOHzha8AR07lJamc4BUbVXq0MhD6Lk+3jS8gZfHVDQuzLF7BMLUnfSrQmDQpCVcheQrtEEevXteg
BxLpKZzbZeno4SEA1S00bIoJQZBYQaItv+xwsFt/gokYqae+QCzWlEScmQsW2RUpJAD8fctEHRsQ
rZUZ3i3HibAUTumcGy0o94RnBGCjlP5gZ7hygbcO66AXLLqtm58Du6XHASpAJ31DawLrGX/TG1Hj
j53lkxiDT+2uKpoGbaRR3yKnLLcuarteNbP7rXm09MTZJZDN1qZKxH6EmOAUofVWWr7cyESR3TJm
GXuxkGEkk8FVHCbNTmQzBndFZP204gMMwXx4HS6WXj57kdtBfzCmB0Mr7SVefrn58yX8b0uhdHh4
0zm2aLrbcyXxX9sHNSYEMJo6rF0iKkXpy1ve1X/rOYa+HMHNJhHXbDLLTRMPCbZQIgzswbxBUrOe
XAZ0Kq/3WFb9+wF2PoRm75oSVHQoXOR6PQ6sj1c0HKe7P7/vf6lwHLyhnotD1jKdL5UtmE3M+Aoq
ogX4uMaHYA3VQo1NsEr0EiwjX8U2B1y5MwqxC0MoD03DNKcBRrvQNekd5pfO/D0mnf+P7/ZIOdqR
RK/aJOMcs98iHhWCJpM8hk5vnY1v4RNjlEHNx9XeYmY9GIGbXJkB93PE7IA9wPxhRenElKIR+9rG
ufLnX1p8aabOZbxu6zxdTbZ88tOOlNHRmNkRmE9PJxy7h91wiEgEvuvGQK0aogJ3jM/ik+vTOnH7
8DZ0Nhbd2rlnsqMvPyJmyjnxFFJPBDsenjpxqfHC7UltjtizHXIPjULRYmtegHuOVlIvktMksHC2
+BSdlZnU8a4fjJ92aDb0j4KGCKUFFADy3sNtM2SMQMDh7bmWq13VdRVKU6fZjKNP3kKtm1QkEHS8
kIpS6iFRXW5388SiJBXx1eq2yGT0F41eEt02/FuIOtU31/vH0/HT09M1YVm6tjCpj61POyLRNRBr
3DxfyDiyeIKQrKAbGdzcsAmvUU7TsKcVALS9h7+jJeoB0U9MDnyX309qMu/GoBy3ntZFt97EtmSg
DmZvkmCdq2OHJhD5C+uR3OW1XfTFwTQTpAJdFz+5dR2vddebDl0HlMSrjMKAX2aE6yJg+PyxjcHI
6a16PzdhBXvu0vAxeH+0l+vKLraoJd8/XvWx6RFw6leLzJkzN2rd2BLwgH9rbhwFULm+u9n+pV7y
HPqrtictoLTmp0Ui9tA5MhOHYEDwDprcJ1W0ODNMxAkfL/Oi3IooUNfK61nVNVesNPC5O1lmciVp
xW/zDlxbCmf/BzZlu9bxZhfAP9Jd6vTyHIikvwTTgY4xZAIm8PRyi2sfjQFeknpVxIDSEPgPu2Ai
tyXWHSQ+1je/pPF1705xbrpMh4Rju/bnPV3nS5mXiYW+o7SnTZik/U5G8nUUxRsXx3/uD8ce76Oi
G5Y2sKBDIP1h7zsQaPBzT9/U0l8HbRIGtIeZgUoVW+DnhuSgFVXE+sQeQEs3VFPFgxGH0cWesMc3
IUKr2Kq39jDqhzCr3kphnTpWhVdNDUd/Uq9KjcdaDjZPZc9eiq4istW0ETzQOGRsOZKfS+B50/8D
Ucj98c1CNV8Qv99lriEpDPgghWTb86lGlQTZ4Zkc8dgrmN0os9w1YPj7seoB44ZpeB5JTj7nJDb/
5ySCugd7iodoAAuFM4Fo0xCkgnMxLat+4Tft9hWiMJhGvIwsgdlw8gBFHtrABr5PTPdaxrnzOIGH
LYHjPegpKTeDr1VnqRlvtd+K+5ZAmbvKq9OLdxNIkV+o5Iu1NE0DB8vULpuW2x1RM2mtQYaXxXsk
g6A/R0U+blLtpUq7YhdAeV8kViOprUq1KHO3BSmqyVtCqm4QtYTTM27/ZtGSX8tshmjO/GlyPTi4
QX9/SA9C1uWAbAxdMMhhEBwz2lTb0//QrjYYi5UeOvYizm2g7DUOKZa15vCRVdJACt34I55c5dg4
QfUq3I4xqPe5GaFNbXS1pmuqgZPWjC5iLZL/m4sZpTI7ZqI7kInV/CcqE9kwpZZG0mBBLX34v9No
5T0xoDfFKODOyrL+rY2Z1FUOnpS2j9ynNmYvioXnzYmgNJEx986ohf6D1aX3VQ9mmvwNjO2IhmKQ
fAeY4tUiRYa00SwPIFYXePSB3dOAbj9OnHal18paJaaL5boM8zXbSPME6ZtVgeqtiZgqjtXDBH6W
yFtgDt+sFNa/rBQMkk2JeMqi0/d5xOJquY+Wg+XQnU2VoxXjUFNmd7aioVt1zmje0B5BIlgpiWsO
FEyp+uqglYQ8aHxdoJqMaeuPuE2mBDhy2xOd5hgr0x5AcZIvi+fY04/8vdkyrMtmXYxmeHOghIh6
ii+NyVKIsjl4IOgBiiSq6KZwYEZMUFHBpH7X6/raQ5x7SIJ/XMEC+blCTFrCEDN8DSiOvfQm3eZn
nLnOWzXrR8LEc/ZZGc1uz2THZQbZEqn3vnZVs3esu6FRaKwtFZKOo5zVn1cZ+fWxxFPc483xVIKa
Kj5tQOjbwzEid2pR9fEm7HB6Na023AsilA9aB2MP8t/9xx8FTglVNJLkG6UNlUUUnLRSGmR7p9ZF
D8zLAA6BmJXoarj2rxJpFezjVK4TBnh3BrPtu5qH174qHUi0sX+qkta4sybNu3S6UZwGjPqLcMqm
d5qqexLr0mez1/RtS6Dfne9m74T1DjdrPjmJ/AHtMyRio39O9PAvNKn5RZAGQOQho6HUX5LgRSpS
2aClzN2nmhSHPfkH9SqURrHN+65GU+oGpyJq/bu00TdpWcz7Z6V+MAmNzlDGdmUskbAFF80Ivtny
02b4srZ7hnSEzSeBqEd+vvq5CXue0YB7mrHutjig2I/V4aidanhSQWSe3MTLjxlGAJcQkpU9aePO
GQqw6nbUizudzaxpX1XXA3SuKms7TEtMYlDp8k6uDaL8/rYq450Fe6CKxxwylQEaTbc2YSSp8qFP
lt4EZmjQlfWUSxxPofL0v62e7G4g/wtP6TQMJCIngwnAQs5Gggyk2sZt7WyVmrgDyq4yNk2VYT0f
hvK+4eOjH4i7KYAjQv7G1ph8xsXJRERjbkOIaqHLHxm7z7kx/a1B5or/wcG5ofvN0lLeX5VHNReX
tX3rfWbClXXUAzB+d6qb74gIolASAkWZIn1kN4rsye8K/1SQNYRw9qfMEgnyWoh7D4sik+MJ1ve4
LYTS6bwSQcwYF16NQl9ySmc/B+BA545sb1q7KvY2BXNaRJ9iNs2Yi8iNbWy0Ojwv2FK4DOto1cB5
vDIG6tcZMVP7BIZuhloOYiknGeqgf3Xm0UbTMqPC4v7sqvx1bH3jhGE3YnjZqE3GKr6Q9BEv5L2i
0SxM/me1uRew9Fm82hhYeZzONiXkLYB64DhOyTJKjXyvpgRaZqNX664cxWbAArGxMyM6m3m15WLz
jtZ8iuaI9sHmUrDSfNxHtegec20rdXwFA4jMRyYkPx1Fz8tWW6WoePr/d2p04/XPy8u/FGCeyT9i
furqqPo/Vb16Uptx00m2lZl1In0cVkibOsSwDCSnNoRhiVgNz4jtHsmSBZo8ouHRqupXQZ11swma
WU4NlC0h8qcosPaIMsqfAFyI4sVCK/zn1oTfPu+67NL+pmL4mL/9XoAxD2EYSHPOZn/sfHrvsT/M
NoGyWWTMYNeuxkVT1rNIhkphqWKWboNSYg4q7u7jbhgp2psQW1vuoYeSOEl4ACnyD5c5gSzM/J0U
wyOy+2j+SQt6jZXHSLdmaaanKh9gmXcOMqdhZISd3f/5izD+pTT3HFrKlOZsf7+O1VDdCoNuLN9E
GI0n1xqNnR8yBMZbEC4Gz813dW7XN5otOjQQOISYY3cdipVzNhp75SXOzeqq+DwwN1wQEzIxa0pC
l1qF4NWZFVR77ypp78Owm85owqdHmbK9ciVx0PyfL3ocWgeyV6xDAgPqrkXkh4WHl9Iv/wFrkh9k
VslVqEVqM4XFLwcL9rXWz7UOcbEqc8xRQ3D0RzO7xlPNCo8oCikspgDXMH+yYV5PmibfxPDcq3zY
iqpx15YmY8gQ3SbX42YbmQlJfn2zam1AOEw1swtxkBamNweaKG48OFQ9LVboTdUWyI1amW6DEhzh
4q4JTTyIaA8K5KAkREXdNZ9cC7Z9oFE5GtnSqjzjwVnqqhsfjPnnqstbFCDFscymlKckMhACOpM9
0Sf5w1ABByDuCj2Zls0BFvaKeJLuJZ8NTQwgDgk68pVXQwEqNJu9bPF3yCD6TMjWeEzx7C+yKJ8B
5V69mojlW9JaNA80/q4THvQNMqIBI4RBKpI1De/Q4u+6XiAOGEONDIyeiYYWKjCBTvxkN0A9/3y1
fVWrOmgT2AM6usmW13U/3zpRVaSVCR3KNutu1+fwKQbrpYKJvkyTPKg22BP7zehV6dZwkpHxTZe+
GjPqqjUxTxYDHeAERMJdIQBE93mfvSdoH3XUS38FtTikCA9/aS7knrgEfYVbikXx0JTBSAjwgCyW
dXYJWEBtmyJ6EhjY3xB3DXeM5sSZPG/zJpLy6mRn+CLTXmd0jBJk/jGs2mlvp76E66LTohIxyV0N
TXmP/usGFFS5yTNJ8LasBlbeVL80VTMR0uN7PywxOzMnAeKeLJCJi37v9r61L7Bx5Xc6aU3fFG/e
l14WHzNNBaZ2iEzmQerve5oQ/FmsHB7YhSqe6Bdna83pmpWg60WTJe+PRksCYlF0r0qvOybVw3T8
OIVFiCUrvHXmdTCvTT2fVX3tgqtuXDg8gqqMS3+u7H0TXBzj7BnnANPltZEwI1jEQogEAo5aNeMD
9t5Ghu9aqMFvAoKzEm1d/8JgePAzDxtPmEja65p95b9+7yqFdDov+2VcMcWaD2ncW+GD3c6H+XE4
4iHJHjm68THKHgPtf4+pfvL9x8Z+Guqnyn7K02eOwn7KxmeOOH2uNbwNkMhecu2ZA6LGnVZnXU9E
EgxDD9LDzQuLDVFW3o8sQ92Ise1V2mm4xprTPqpv2z6m/mXf6bDJQDCLWtY00VV8apYZwqQJkaBt
NyQCyT2p4HjpIEr22WHw9hYfkn3g3IKmjo4+5jJypppjox1J5xIH4gbr8tRM8zF4J5mf6bFz2O7Z
z89djtTw4roYiS4cE0ZR71J6l6q41pTV03X4OKbp6vrzUVY33+drgMd3a/nZuAXMJVYpn8mjhOMC
1S17bNrM3plJcNTwVkFeltUuKJ3wEhQJGnhhbApzp9GQ2+sz7G6vdXuH1HkfViLX/HyEhJN4ez89
cLjpIUHJTUiEfZAV4eLHwD+W+nxYhFPkJyM/gcIaIVlhqEzPHMB0zfSs5LnZ9NbBSy6VPI/dxUku
pbz03SUncFJekvTKEaXXuL8WznyE/TVzrolzbbMbhxxudXazh/kg3641V+ZwS72bPtxkcR97t9bo
zINHXEeiLHqsswSV1YZwPBfsfqLFHbFIggXJ0YMNRJfkZmooMgJV9xscFuSV3ov83vo4jPyew3cg
l927zo2rDKUfZlLbudnJLe3nQ0/+98jF9T9HKq5eRMrM1fk4h+3Fiq5ac7EtEsEuOB6z6JK05yS6
RO2ZI2jZHZ+VfWrViXOpTk0yHxhyEFDJ/mh/HClMMu9Ae5AjqQ9RfQijA0PivN/3+T7t9x7RQPE3
svCvKhn0UKgGDJp/bCW9z/6ELIAdVoc2sk4zLB7CInFXXav3qwETx8M4qvrsNx6/TioemKATQzZr
/upeKYInbILh6akYKC4OH3/0cSIAyDrZ1iEahUcKvINcHOoFCXbddAs9tzlrSq0rA5F2OMJGTCHH
ABApxh9hUy+kkbgvcc0AgzszWn8YkeY/dzJQ9GPryi2b3ug//71OYR3KZh+gvFwngIvvbKfsLh+n
HJveJersYNOajbwbi9eJSvNcW1V6xQCGByb5S9pV+qKGpt412TfCh6/18zxkRyMmLdTMFnOaTyt8
Q+YvYu9iISbxGCexh2BoWtszDi3q2brqI1iYqa7wP+XnMO8a9vDknIykcA3Z8GBK8eQKkdywu0WC
Da6VqJVdKgHrGK7XAKD4gi6P1OLim2eTMa9rv1XPvHPE4AYqEgYeX7a4Lp3gQmUDlB8Vqk071Twl
a/Mpxb6ysm1sHElWyisZLcCTveBZoEYHw0Fv0+mylkZPR+DvHKvtmPi42qTeV3OSwJ/rFPPrA5QR
EG0ZAA+4DNzPw6DYmUZ2FMCO2hGEcCExuIjADbZKh5sDl8Y5j4ouHDXyqtfzGHRJMS6SmS0Nm0Qj
qfBVVFm96Q1lQ5vpyFvos2PsoU43R/8NcM2lLabv5i//Q9h5LbltbVv0i1CFHF6bSAzooA6S/IKy
ZRs5Z3z9HRuSz7XVLnfVNIpNyXaTBIG915przPc2Hd5aCmf4Bukk4IP+yTFAbynZh16rTrncx8yi
gQ+0DXIRBq0kfg/e5onG63I2xms9QHMzuy0wOh0faGVtt9qWwh4TPyM3EzHLC/fF/35T3xtY+PVY
mOhYqHFQv2sC7IxDEzAJty2d4vYV+DfRWkufUzKIF08fNOzIbP2i2CTSkCGxe3Wms5gPKu1Fe/tF
ziZgjzE1vUY3ae+Cyggdw6bauaof7PDeFyH5TR3huuC2fZgwf/p2VaRerT18z3QTl9gOB7Iz4Myz
CqNnMk3vyzvb2iu/V0YVOxoBUsxUMcM/wyLdVXH9xqYgmk+KO7Yzc28pkay9s1mRoquiDWODEJlm
HApppchehS3nPqkI3C5kY4O+I92xybLfKOHQolZi5dnUc82dN9pcqpQ5RGEYtW+lbFE++Ij+5bzX
sPxjN6RhrbMr/OcLl6uWyik+uhN17Pk6NblN1OVI4VW+qzLtW45Z2Gcsmfme2TNiXq1dgs/671/C
/JcrhMZFjRUQLqL3RqcSG5ddKpUAaqS+rBJaA6E+HI1epKa0yQW2JyVptpjUDcn2YyTUx0mTv5IF
8S0lbvh3SBOXgfiR2yDDnVzY4VIRhnqqjvpvDZkrT5j6ugdROLnjiyRf1wS70tZXyzNYbRzeo8v1
s/VanbJXOmw3ppnbeyeZCFKsmG3fRLlkbCcyJaAkFyWTD2nH3Aa85rNtj/KjVmrOi9S1+Z2G8Z0p
6Tx+sSwaL4PmNOfjT3V5zL0pvsvHGtOWFZOeyGB4yLUxDxPyRNx41ayHPZVuidx2bxbjMkqVyiJh
hhpdpnzCGxMtMqTFTa66ECOJ88nszA17Lol1//2BMPDx/ppt0KuBCUHlw9J/LlNDo50mCk4t6DPM
KHviRLaO/+941OrTk6mxbBUqZ+yBZzIG0ToKTeV5H8+zE65OyLkz+iqR4qPQogVOHGyaEGsnmKnk
NbBtYZymJW1PwcUBd0F52ig4k/X2dW2v3yUnV027GIcKQu7mC65ElMVnTREylDOhPNvImFso3LVK
iOIxTKbQjikOEwofrFqwa4QwBeYQ6ENAaGNjBSQo7lhh2MhnIfOuxhpm3+oZ4CMpSmc0pufYOO/r
uc8utgGC9GJ2F727zPuF7WFlCxVouqblNSNdabouya3Urgij7Hd1+01rhZr9Vu03CzoLuaBQSaoI
gSfJoeF98BEe64Gf7ro2Dk3uvFzYRP/wn1/sesjbdoNCi2NzWB8c4C/3nXJJcZ0xGsZEVU4r5YlK
OcNrjf3nMGt+MYE7T+OsuDF32lxysySnKxmz5zz+XU+7KqKeWkXHI6kst2uiWtzI4+JiNtlXidmd
Z5McMDe1RvnTvhma25HJEnasKJ7aG9OL9R32xc/MynWPTWN1j9vgdGGaURG2yqV7TBL9Sd5AeeuO
SAy1J5PgtuFbnrf7w5hJ8iMGiPTOclr9K4NspdvWJW6hiv3Unu2r7VL70O9GXiyoLQiFhR5a9fiq
gq2NmMO2otwaLRAxuulXvQPHAQMivD3j19xkyFRlxMDVSCO/O5wbCmO9d2zZxyciyf8kUNt5zKse
x6IoVjeM3DF6WhuYzIFFD7Nah/pTKZN3zehlLQVE5Q4ncywsmITOAKIB3sKQqZrPECTcspnZ3UKb
m0elkt7G3ay+ZXb7Dbcv9DA15i35aOkov2syMGNK25tbjWEz1nCYIP9mSwKgJelVpRC9QwafHCQ5
8XWhwkWkCzFcDNl5JEEICFB2tjeheDu31pkhdju/MGq9Dpd9uNTxZVAuANm7+jov16Fm18ospFvm
t325MumLWhLO8tus3uxBqEuiXb2htoumRKjHsH5o7riYCW2HNAGZj6w4Uo+jExOZFFXtPdAtyblT
wJ+097kUoaG9zxT8iPdLe99KEeoPjVKEZrZuJsFC3sDfObQoEdqI80sjzJt6GplppPXiWOq3+DjS
40COAlemb80ni5zur5uVy6fOGZqniuAvwqe3/JmIT/UOEJ/6uBvt51aD43WtqWW2tym5Oe3N4sF+
MzAZOze+9JJ9cw6pVSQfWhfxjZ8XoXFhvyY0mNFa3PP9EuFAZlSZ0Vjc5wvYStKEo7q4z8woMcGq
CD1hXbSNyDwk5fci73I5KXOkGtE+R+uhzYg0i1t2NJU/tFo31JUROQyjdcMireKSboTS5rbFV7TE
11IRivur3V+tjEBaaAgXjU0je8VDVXPZgf5L54J5Y+1sTGcCj7LP+FTQsQQNd665TPlNYQshlLu1
FuhagG3po1uU2PD88wKnyQq3OYupB9bsP1vUV3mfjVyd2MmZluQytn2msCnfcmKpDqVwDQhqY1BL
zOAJkTCTVEJrHOwxsQBBowXpIsSQtcScdRYUkNRkIXP0+9rfOl8j+dY1NV/XfEhc3zWUIIfIfIZP
FpDCbplBl4UGtp02JIq4Bu5o4N8KsxRTplDa/hAWOoSPfDTOZnphDq/Wc8dfdgmIrNrBpqiVM2qV
M8TrYjxn4zlxwpSIXl4OrlywL2PYKuHGHbUMlzhAWxyU3Nm0IOGFNEJxGoCEQ4PsG6NPxgkUvIxg
aB8ZvBBeluYzNvdd0xCgnXshr2hX6EnYi/MCgzq1P9yzsKD7lw+Otaahs9uycEn+5L/oFHPWJQLo
iIGhAn3aYJWQpQ0WNHEhPCCtcxM8nYqbLTQzXWIHEi6lCfxMb6q8BbD04G2VR30TKbq3Dp6mCxmH
LBZmuldIXnWoIZoXkNkhUq8mrg2SZ0HUluAzeSTjod7wRoNluDcbQis/juQPULjwFtobmKcBQ7Nb
rb0UGx/YOZJuSTTWXMQ6Ha3DD82Zi6C4OfpJdU6dTA8HCPRJgR11KIHongjRD5Ja1y7cURbqD7US
qYBuXHg1GbQFI25Ce+ctFFDYppNAsXjk2VDEQpvtAaVteRKqsO0NhxT6HxkGEk/4H2wPUYFB2aHE
9pixR9oh0sJxD44Qpzz4pSQjIjX3ZkwwubflnkPSrOM2WJ42t9JdKCzahrXHLRs3I7cvd/OYJQM5
vKcK0o5IdTkBqi83xoNPjFnHoU2IBEGGfK6Ju5eu3rlgwnHs5rDeFReAEZBZFS6c5eqJRzIL2g/R
ndkGr34r8J0P1Ak8Ymzpu2mbx4ap5BPceIu8xCBLR4gZdzHmzkfGx20IdYfq3RsMsOXeZHjDKDTu
ZIZ6UFiVQxvdNiZ7M2+03SzzwPIkmpBCuuDqLgMtK3es3blmqMLFFAJl1tZxJp56WRyF/2sTx9rC
B0GiseuwXC+IFnXzWWiQ3Y5QNUOokfgjTkvXKjy08YEu4rgg1esXbzqOK5+jym8C4ZHfSqg/RPkq
40OniGV7QJZQzt8EpUXYeuabiqcrnmN5yuxZYN5mT1ZYQTHF6i2t0HRozz3bcUFKYoGudbfUXX1z
STYfR7cnAJr1G58rn27MlNlJOVP9YJh4kk/O/EF14LAA/nQB1x2sP6bBbDUVLfWfK9R2a8sKfC4u
tVhlileX02dmw9PnuNe8eVmqkIyDFMOZLXsMnrA8GRTti2Q9Jdgw4pjVV6ntTzQHm8CWy/OCdS4o
5oRlKiQxrOnpw/8fSuYhTpb1xbG+FNOXauI/82VPvnTTFyX5oh0iAwz86UFA/SyVn039bdo/a/2b
rQvF+pvF4/gVpdurcynTp3x7HcrXcnsFYmvpL2gYaBy8pMlLnrzY+zNDgEb9bB2yrU/pIpQvnzT9
aSg+GfpTo5GOA+i4bSoylzPTfi42iaiMJv4jN7P6ldzDsMe/94hFBWvUNOankjnmT/99K/2Xii3G
K9roDsOvOrWvn6pI8jwA1oxFxau2HvSWUa7jsJXkzTQlVp9mweC8buqb3Jokao6Gcu26/GvvcIEm
5EVzF1ZIsgJaciC1iWSZIv+yAX5xbRLKzmWGTwWaea9qim/EMM7zRqQHNpX8NJU7SzGnuFbGKj8d
Tw38eGfBnCTVNXVoJtjkmkg4uiw7s5+3dTXuRnbBZZy/kbBuXAkN+/shU9xahLnvnXI3qwvrUBJu
GZRILv0o2S/2RG5qOfdcQ6CmuWBlQ2Noq9ced/cHJ7j1vqxBz4RpXlrwuAZoy/3zBF9NNS7kfucE
72zuc8Kk2VjDdibwE63OuVLOu8P6RIh1y3clUH8dZp2EWLog1i1xKY6sW5Buu9M9ixdp/rFywQWY
WT4rF6STi3OsXFi85IVYv7BuSdcf65Y59lm3jIe+r1tYujRsgLNwWkOtFYsWVBphjtpzcixd4uTH
okXMv0FgzerNhzUIrclKb8ehkTDAxl43Ya+zN+lhAgQW/fdZar0vSWjUEoVJkAEphzGZf76bBdHa
I2jIlkwsECQlJdXbgHX3ttmPM45AUHft9iXrd4y71hwkhLFAbrb363GY+pI2SF4spw4+W9jb2cKc
ED6zoVT1X0dVObVAP119b6bAosVD05NhRr4Pv6elwGL976nj+b7v41MDONk7/oCgwj9XdSNMJM/8
walh7k/ke9gEVl9rPjZmkzec+l8cgMynKl/fnCT/1gxG7u35Fj9Pi0qCRrbTbTAW+5JAeaEFbT7O
KhaYIpfrV7WW9Os0izzevq5fZaygkf3NHKiPNZ1T/EJm8a/xtFXf1jG+zdThX3ucBQdxo63xdEnO
boVOpmLzHdVXZVC7J2eo+z8NuZPvCh2HQGHAKsdgN3jtWLUv//3RQU96v+TDcoLnVuYTZAv602cn
U2SUCLNvT4uitpSjdQpllto8MBQxNd5OC8BxO5O1n8dSvifZ/lC1kqXqMaSMetryUdYxPejvi79i
vdKE5sV3HN8uGAgKLMcn0UsvcOgGWh/Ym1BpBvmhJQ2nQ5LBCjlENJqI116W0GhC7dCwhJgCGajc
m7BZwrUJZ/K3F3HMlnBswmQJ9SRsMQ42DF2GZcNXJQAssxxKjUBdA6XdYFhCc4KTjs99KB8Mfr0+
0ACa9oGzBWofVGZgbEFhBtmhOQ3HQ30a2o1Qm4bzEjIFMi7UA5jJU5uQgeJ2CbdGiMJKyXxxI5Tz
V3gRSSjNoZaEzhwqSQj2a8X8loRzIh4kRoBiXWjHCtgFUGgMoPFuwxR7HpR5AO4eFTaBzkIbQUa1
v0z+kvpTyl7ig7bQe0QIZUWTe79sOpaiOj+TtsrSKuu5UwE1j9iw5aogRCCvxmeF/lUNlTYkHcB+
Nq1cwnizZ8/0GEiSWLIqNLCWXvIO+02hEl3TU7/9BULgdTABmaQjqWebtSsPafLVIVMILOR2327z
eKO8k0Tpzu2obZz0i7wsfEApoZTdqIynWAFzN8sQH6Bemg821utLN4zUxZy5eE3s8pv4Z6aSdqKL
ZD1gNibuqWbHPMkOqNhZv6hGS3QuhaW2koerbP6qCOB1OdrEZCRcCPZ0IzZmS7SviSH9zrDB+Bud
0selkr6lubF/agr+XX1qi0fAq9JHc7rvS/1wFBxuR/RnseQcPZC/VYEs4lFKe5J5OwtzDidjSy8j
PitQgNmzAX1WTje/6539c5NkLVUewA5EKc9Yw7OC/CKsRZ1maiEuoe2tSQcYvAaErNmIWcmnc2QU
EulyoxZ/UL56P6ILOlfTmdRivw/l/vCz/e33TvkwWyZEMKjpFmi9LdFPa0W3U9K67gImELbLmp/z
zJw/YeVyAqV5pR6oP5ECKX3AtXk/4Idt28G8rTJMxG39ZwCXUqy7XiyFBOOQeYwybZvIbLNv+AFs
3yi1mpBsKLWZM3ZhXpJkCgC8CrKNeYwSALXoSeeayPKeCgJXrP0OYqsKE20wz7lpZGy9dufrWOpP
du+0H4zAsJx7dxWGMMdVWNaB46rvSsJjUpdDvWrJadljuTsl8DUxjkqba8udwpzmBHyzEVaIRVcp
+XCYNPadqUnc8vEHjYFzL6vASRAt6CuzZV72WevAaTWOm9dVDbk1ocAgxtk0ccBQNjxM2f47OSaG
3w3WeNUWiuXHo0lZvjTLMAbmSOZTY+afschu56khcLxtMabCbrx2zRxfR30GABLni2+SO02pv3RA
u1Kvuzse1nI1XGTLxzJd2c9N46xNkLSS7NHDMMhAao0bgcU1rdGCWsgA4vl4btvy1mVcKHV3gSFe
G5MpC3phnp32yn1ux4BZN5O0o1RLHzuQ26ekn0niwF39eDw3qY3zwHiuNPz1RE7NAAuCRSCGPZIj
y143trnSKrxOd6JcDxmWg9kWdyxpSXXZVy/PrfZJrkhklmUCFPNm4M42Dfc9E93XVFO6R7jlRN+t
BJmXjuSPozKFetyML4pGGuDc2EzXGH9kNbWUcgf53mfFGi6ObN0xwam59TZTwjKUGf4nDH1NEwje
MUi0sSH7AX68VZJwykXssmLWMZJdf65ijf14TpurNDHxFxJRf4IaSdodSXmTqsLWdFibmEP+xVwW
y11VisgTXX2wodwmC0t+Gew+eaw1SX3TnV91w6xeK3jUSRZrYaEP6WUBeXU5HlGJ//GorTqHq+/c
fZ+JsSqgDt3Y2ue23RevHhgRHNVxvsJfmK4T4JdrBZScbJjdCYgSuYP7l/9SMkviz864nfeC1RUE
uM9M20VVmjNTG88ancQhBjOkb8WFlBAZ2jL0Y8KY+99kh8bnsNn3W5Zj0qnq8d5mQXL81G3V7tod
WCmzlEaadIrO7IkxKjga9fku7TFyS3BJxmR7sWScFMyXPY4Ok6ymuRMIZA4NXW22Tw3bz1lrlguY
vuXCjvfHI3Val0vtcBKzd+WGy6t9msd2f7In5ZukD/oFa/X29P35cmA4vnFux0/H8xv1JjsbiTHR
d3xY7HdHp9weM8ZhLorKfXwzGYTgzvbkWBbIc4Wme6J18aVIZqIad3knwaCE0HuXiWez49mUoJ5S
wbF1THRbpCIEG75XujCQVr4fhnn3aykBYdYYA8YsmnCMq+Gq1aQYVBEFY5lLG33RlSjodrbWAEre
QzdXQ+TIbIOaRQ6dceH1qJ/3WOeNM9VRYMKtS9edjx8m+U/gFcZZ3iZdCRNdLP8XhejxcvvabWn1
KtWJz43c/tIzFte12XKuJHrW7CjzpHOuDEXl893x1A444HYcpuyXbrEhNHf6nLoHRXwRcPmBHmAt
krwWgmqcqf1xsMWPtkPCTVfoSzCte3cdu+b3SRBXOTNrbyCU0jPFdM7S28TRVN3DQf2mr6MGc9bp
WEvI2k4kqNUm9uu70WwVvDhA1e1US84jBoM7+lDto0xkdFb28z0r6T8s4IGfOo14cSCXw60gE+wC
4eCZJsUA2MtiGLYG2ZUPEkBejY1xlZp14PA/DHeV3DWdNLfIqfOMwpwiznNZ2+6wZiU0rhSqlFrC
yGM37deCoLHLTvofMJIN/2FOJ0M8Og5YrFnVbtpOpcz6bEtZHRIkakS21BuRXqvapW7mV1sZ96tk
WAzasok7MWe0X60jgNLeGzLETfWtrarPnYn5PB3VgvJpzBas1bGTrulVa4b+Io9zc9IB3Lgw5Agh
HWNqXqNNcgrpEKxdGhkUVCbXTKBoHdasrvOmsSRFfWKkqzUShjqAzY0A8fF7wzCiWmG5zbpdtIqw
tpgYnvu5nZt7SS+Se4uGs3Ii5HzapdZLqTr5sTNgNV3m9pxb9EOZnrHCFJjk3awrDqGr/Y/DRM7X
HXYNAPfGflrtpBd3inQMm6r6povvQk4Q/d3YtHVIIvDwkBgVudKsLOigpPg7kvw3a9X/YI5D/zrr
5kRKw5a+ddk5bvk0NtvaaKqV+/eDVMW9dDIq+2TxHTgnSZsTK9uK9OcCHt7e9FdIlfFulPf4wifD
1bWak+Jk3OXF+quTpSkRlUP6mFBAdzLJuLTGEn/CkHFTBrC6ijQbPqSl9X4VIPpt21fXnshctnf5
HFsdnHV7XU5Sodc+mKnO3axmo4Yba1GRV2elmjaKm/MfjsRmTG9z8LnCYYF55JOiJfQdcz2+NAnD
SEB3vDVnvqeYCEJT9CR7hvlOM0lMO9TpED9ju/lNLnLrNyOpgQYnRBfPDrl+ItVEt2f7pkL+dLuV
uLU1lX9pR6f5feh10tut9EsZz5MXm0xKloZ2UnF48AETfFFVEkNB/zu0ZNBd89aQKdTnpmck2rfd
1NtnfdW1s6KRwtUQKhIw0Wpfp0yyOKnVT6uCHbbJLBy2TPaErDeTu2LIt/CD3fL7bi0BpLIFhkFl
v/zOe0EKlWmPE6lMKVat+7RXQ95S2ZVhT9pZQ2NkumqQ+078uySnOowPAOWpiXMFZKBsUZfnvxCK
Op262XluBvUXmXnwD9bBh3vgn7Vbh4UwnDxT06jJ/GyX2wGnxBb2sxOrZAr8UnlvGjUnW4wxm73b
66rn6XWBxRWanPXzVVWJgcRE4xjr8AAEz9soF5y0mb38zgCul1LLdYuS5LyM9CBAjmnltsqnZA2I
TJFh0bPor6qG+KNs1fmm5L/DQIOtoC13wCQzTx71320nBtM6izp+l9PGUFWM3gvcj9K8pYXCQI7D
7HZnpRTq2+2E83sPdyYgKDJkTQDXJg9skxmvbVADBg02T2kDNaMBZqX1l9Qp6R0bnIFAt+FmeebQ
vSrx+q1sNznEKqBd9Bim+bLVUGwXIAcMqj3/95mhvl/A8xuaXHA1E1Mda/h/lsAaZR9t7hoV+zIo
cLFV/gLVNmMyMHFrWgSG1uPi17rP01y3XBj24Z7vnBOkWk2XqCyTL9XqKHe+15s5/mi4tefUTK1A
Bgb5WDnbq6IzJGskCln1zJel91PZpfdt2VkfmFPMd71bm0IQw9dMs5uUSPWfWoBKXcJ3L6z61K6K
/kL65q79mTlG9ZxrxFZZdVZEbSY9Ts03lp3F7TioCtto4sSV0Fzs+bEb/yzWmimkwYjWVSE/iZnQ
mFJ9vxnl2VlU1xJ5SWB+GH1jXsFqMtkttZGopB1kM0jXY4IoUZWvxKjJL9SZ2U4wavzbNj2mNpcR
pSQTaYcu/5xXJLpQ+cMZUY5/Mgmy+MPcKl67pep9NRC/o8nf2RJaZ7OgXri7V1aWvUA6DZpmex6q
4jZKc3NJ1Wx9I/jbY+rFeq2W4qtkSI/ZkMwvx0zeHP9J1uXwQa1FUYyft362zNCBZelALfE5v+u1
2ImeSEQhnpTeg3ttaULOoQwWN33hXqjq/U33Z8mXdX+V/K0KdsnXCCIdyUQUstg4FGEFqR9Hg7fb
QVGEMJOqImSWF6lYNPuQaiOB3enASE+oWaG9470OzfxsWWHCas8K4/wsWSFK7TArzrkdckNf3dJm
VRHWdtgS5yxTpQ0nOWR9yDcMWQOE1dAZQmaFpCG0nGAqQ8cJpEOqGqRxMM9CzD1Nh+Y0QM7uq6aP
WxoNow/Eakv8kUYu4Ddv7jbyQlfZgYQ6vqZJUd32oXWbOegO1U2A4GV3/LdMfziOJrTU3W+Lab1L
M4NoWVsfft9Ci8i4D77yxru7Ac5MiBUmtwQq34r+ExWr0ZJNSjYH6GQX6XKkgTmUhawuwhzjdFEs
C1sMyLBEiXDGFIfa+W4Y/ApYWU/uedT2UYcJprxgakujsY/mPtrww6TR2gtjjAQTPY1S/TZNtxyz
JzO/023jcSlUApJkMUIE1HaFOba1PyS3QHuuWAFRPgsrINqqy3c3IMsUk/7GYQhc6M+VZ4yACinp
whA4VEJTFWIIlGLhBhwXCF5BaxF6G9QWF95QzsKyC+01NNdwN4SW9Ly2tCTP6nqWDzndxTLOFsfu
YnSX1mY6FifopcCNdyifrojGRYm/4CaN1zm5jcnNbIX65AYRsN1v9SHbvsEbMsUyQ2itItW+zfhy
qmisor6KOkw5VdQsUV1FxeJlJMEsUbZEZUW6RJTi5SNYco7sOZLKyGF1DCyYL0Om3waWI7emXF5s
7aakTGzc+umW6OI4kkLP41JIsfi1b5p1XbarwTu9XZnOwjQ6/+WExAaJ8ENihsQGSXgxfsgkPuOE
/G6GXNh+kZ32lxly/8sJ+Xcz5P+ckMMSaOUPMyROyAoe1eGELKisdv9zQn43Q+KEVIjCa3+YIc1/
M0P2+4WZZZyQSCKRRBN+SJyQuKPyww+JNapL/mGG3HFN2TfjULaDeIsU+4Ym3vYtkH8beNd5yyEs
VcfwuJoyzfnf37GDUvSPxQxfMYvKokOdEcPrz+A5MOfVCBOuPXVVWhAlZKnPdeWkd+naWlciXPJ7
3NedNxRpy7VnJWFRZWh5EiHvwK/0B6zgGgGRLUFGGrU88tNWWE9r+VA7GAkgnSQ+FVKDM64p/cEw
nYctJQ9rbJKecReuyIlDvjVTz/rVklYMFWRcRg4V97aIMcLtyezLElAgeW4a16yk9G23HIiEzIJ+
sK6jo/buRkGqgOCXEQrOAI8t/vxvxVYMin2XjwNBJ7P7XRt9GdOtE29ni/IlYf/Qe/HqSb03MEq/
4WkWsgrfOUQReYFlvrEP8GPdp1VoST5lKxTDBCAasKZWE2R1UE8BbDG0KUFPB0AJ1EO5E6xTUDJK
qAS1E9jcbA71TmBMQcJm2glAWRVqUKkBe13hn/fsmnmXAMABSpogTQPWdHkaMH5dpkFn+jvXfogI
u5+NQnj5lUNd4rMDSGSvZOSYfoDsNcz2HorpD9vQEIUq4gkHIfYMiMxtQ6IKxs5JHAFtI2JdUeN4
sKlhT825PyKKlqTPtn6b+y8gA0if09gkqb7i+FsBtCtYimAqgrUP5kNjT4Uk6Ptg2YSmLRiOI7Mb
ihHkfbAbQbUFqxEUm3iQ/aVkY7iD4LZA64SULtjyYO8CcB4IUPFs+2i0CVvzN8Vf6MZPftP42uRr
qRD8rM7yUK54KWq9ePKkRij/TELs6GCEE+rJIh5dArUhNgydq8wubXe0m0IQx1HcezngP2J/N4/I
NDTH3npo7CFI+qA31t53dJ80EEn3U0OIWZokoXsbpHWQJUHOyXKom4K6DgAnTIf6OmD+cGFtrgTb
FDhKsNaBpAQ7p4Ea6FNAbqh9aFNpmt5ZdYCcQxIZ3fwvOEMO1Sb2O781ScLzsZ3f54m/sEKo/Hz0
qSu10C5NLzO9grNkEsoOMQhk2S5HiXY8FjC2wxvRw0Lr7OqyUEm8uOn2ECcPke+V9V6medLikTRR
Ot6U+2jIaV4LdYsvqWRe+o7qq45vqb7s+CsniePPnCecEn0wcW5wtpCxxuUhAJJP+hBXyqYPdCPo
tx9qtwCBWlqMoOT04cTZhNJDEtuqLnDWQCVTvAtkuoF5sHXBzDmSM2IeTDYBHD5XWpvBOts3JwbN
/LqBxEjqiZCc+vAxkTR52C2S1nPYd3Oa5ELErGD/RtIgRKnggyv2OwshhnYG4XSLi5TGFuInZ0W+
VavUb0zxgYS9WEBGbm2akLMur4QlmK45dsXteDqjPf79EVbSdbhj3uXTrjbTyR5Y0RtL8tYNXRzN
KvmRJamyX3QxhD6aGa0EQ9JPqWRhLrHr/rzyUW+aBWG03D7lvX7d1yS9P1KtjHRKqG64NSymy5Ck
FJeH0b4zTOmrXajT4+Tk9bNWCpr7/lFr/T1AxlYsAc+msUdnh1XiPy/YTh8nZS5Z5HiraQZAXuEW
q8VLYBrmayZ+Op5SYV1CmUKFfknT6zxfGv1iV0LE12bqeRbRwGdrPJulkOWE9RQmakgjpoDRZwhZ
JA+nZ4sOfntuzbOvsRLLSJsXsveLuV92+0L5eSmvaCqv83SVNSEnuXXdzUpuTSc0Obequw2OUFlH
2RrldTRAUm79ZI3iJZJMoaK8zw4llLXm+7i4t4s+JdzckmCPrSpIWIo7Lqw7qb3GyTVJhUr9Ms2X
Zb5Y1cWp2HKdJ2aS4ZNmrlae7fHM/tB0iMsQamCfdELUcWxDyOTlpWdpFWrMs5JdKvNc0aE4tJZX
QrdnXqB9WaarwuJmovQm1DI73FHaven7Te4uObCeW1UD8rmhdI1QVkeSyKn9YJfwLwYLG44Z5CTu
2HSs3mGxla1e4rYkfZ4aFy7EWSpYpFT6Qxovkjs3rfa8DlLDcCt0BZZAbya+6d3O9scYJOenhggR
LSHYvFTbIaByOIKghMu5QNr3ViZLH6ZEvdSGNbxQvxxfBolLlzaM9+Zec8XKMBQzSho21t58trvS
zyf9j7HP3hrTSV5gM/Zkj4haUTxSNsn+aKp5/q3Gr7iZkDtWRqQEnIHabtIpvxXlcDZ0LmrjonaP
LRC+0z73EnM8XXWXSWvtFobev/A1NVl3L2+NNb4SIEF7TaVGTOmTOce0M4GzaeP9btTtKat341c7
bu5T7Q10hiMSPadLVyZPqr1YgaWyJ5xqzXjcKmlxeyX7XNS9FTFDifW6Z8K3lfBbWM11g97AcMMi
v/WpegH9bZIPWAFl2hoG+9rU/EWVmBZKNu1hk2flOqXy+ngc8o6gwpZKl2frMYEWBejBqa+v6bbJ
z0OnfOb9WS7bXNHwzAy89INywz3xf5ydWXPcOJZG/0pHvbOH+zLR3Q8kU5nad0vyC0OyZYILuO+/
fk5qerrkLGfmhCMqHOVFXEDgAri43/nuJ3tWoUa0YGNt1/Q1QhfldM22lLaXZ8YIyCLuk+a++THM
wH9dMEA3H78ocxydGUE61kvQR+ZyToLMfKrsc1bA5nPZRdXZbE0uhZ1x8pUjnSe1kvlVJ6ZrkJwV
IXVUVzopEVzgoUioQ3PrknK8jSMyaFFWAyQRUS8CZkkdzyd9LIsrGdklCg6kjJVZ2s/kr941xSi+
TeV8hmlPDKbZuvRcVBWHJ4Nf7JBJvWwZrir4OB354M8RsHMGxZZWi21CPOu3SUedTLQgLHcBeD4X
qvZtWeB6VUpqITRS1PuUxWMOBnmFuYWCPsJbJ66IAZbd8p8mqcrEBH0gkXL+5y/d9reIpDm1R/m+
NqLkPi8156uWIQouFVysu7H3bjkOeR8r9zK2Hr38SzR/cfIvafwkPv6ruyfDBli9/a8dsc5ey/I5
K5/V9GVOXwzteZheuo//mumF2SwnSI5teeUMZXPfWt7N4XYDcv6XtT7LfEo+0TwDRIS6/XPDjTV2
udaM7HJQlevGFsPJrC72erC08cWF3YonNnzlbNBgjE45gAaHHKg2nPXpTVO58HgaLMQ1s1xBUoZK
1mnwgmYg7iIRb4bbxjdVGutBTJHZdds7uDgWMJ4bFYaiZTkXtm5ML9Zo2FB3dL+qaQ/hUCuOeWR3
FzvKVw90DCsOdq6pLjvMVa33CJVssNiwTRXMkzKtvTLtjmnKqFhXlo2xsSKp3TUyul+61Hjq9Xkj
lUL9prlvruqAKXaXGY9rfunKer6Que3gra7L01TDr2vOkkfqicWjF992iczZYeHjrWdpYE9Nce31
FEMXGKwGg92DqbDs8VJNJnnBKXtg6vIda8/poZVJvbYypkbOi8qN6SrxjcY49KEsUhdmItEGL3tu
9NXyrTTLr0MHcZK0fscqT5Bp69t23Wy1xaEYqqBXqFcN0rzA3g0efF/NX+1kLBEvkEibqOqmkPZj
DfLxi63pqZ+N1Ege6yq7PQWMA+IxtDacS+A+uU0vftoVcvG+Gr2mD0x7qjdzpHwxh/GHWIBgYmrf
X1IRUWKxt848ewyqnsKMww/wV/oBRyKs9XgEOitz3c62NMZnstXAPARGEqFNiK2zzqkRDnZtBIgD
yUFhkcxPK5alNZHLdcYw6dkjQ0Sqw1GPwwEzbWpM3JXbv8gOnWNOtYnJMnuMv8HFlHAx5+quX+Tm
8JP/JX3HQxOSHJZnVFw5u1VugorMQUP5H7BIpVTNBiKUyMjvXdVii218p1phvlR6hNUf9/2vb9N/
x+/lzf+mL9p//YPffyuruUli0e389l8PJWJE+Y/tz/zn3/z8E/+6TL41ZVv+6A7+q/V7efUq39vd
f/TTlbn7v58ufO1ef/rNquiSbr7t3yFEvrd93n08Be+x/Zf/37/82/vHVR7m6v2ff3wDgd1trxYD
jP3j33+19UiEb/fpA22v/++/3L7AP/+4fM1f5zZ5/cuPvL+2HT+teX+HWEA0JE1Of9vqnsf37d94
3t9tTDod+r8NPo/V1h9/K8qmE9gy/p00Cn4F2MOgl+bAi9OOtuy3f6X+HaYGQRY2A4Xg/LCl//F/
7/7TN/zzm/4Ne/ObEmRX+88/fs7iU+ZjksB3/ze7/2n4yUImEqJbu/Zq45ZT39DU5BcIQ6efmuLf
t/t8+Z/r1f+8PC/9eXS3ldstRUnwmWzSX1rhc96CafqDqqYnHruDw3fZXu3PbNufd9meCX16iVIV
gtPeoUNwba0RnZ+I/NiU9vNg+/PSO+diWdeQGxz7bt3qD1GPhWj2nvc3yF6xib9S+2Py+H2fYScI
gauOW2HXFKzRRpGsV2IBZVI0q8MN9PMp359vsbuTE7VBWRmXj2pc1dM8yMnvj51vlHTn/9rpVp+/
857n381zenbOYfP2ENVb6lAh5FBkz0368PDl9zz/hwr50wee8WBy3I4NhDek00lbGSnn+y6VOV4C
SIOC1iOh9QMZ+YuepG778acbDYtj6pXXQIUKxOkWA9yExffiJVslq8lH0uRPQX8RfesTf5uh1X0K
m0NOZn0ntI98qn0tuW2CT08gK6aOpGGmroX5lCrti4Pq2CGh8nstub3tp8sLzvSFVtXtmo1Q4w9p
DPmqx8pw0p77rD+yDtz3uXZGvRh7DmFLtCBUvXEYHlM9wvpNR+SU/eZr7Ix4MiHxOAx9yxmcisxN
rFubOnlW5uxRj32I7eD4VV/YGfqKdI2pKGmqqlPgETRzHG+sJXVL35ic6HyoNf1HJlLzWmvrdNPW
aBAH8C2hrY0cFM1D1qO4ja3n3p3cl1hjhTEuGWo3KrjP0hZKfpAllfM6j7N373WleqJMdvqotmUX
eAk5eCsj36d5wymuaUoYc3Z/AtwuJ3epJGdJ68ZtMCg5KYgWu7gFqPEK2xWUvX2XhJOy4BSiFtZt
IprhOjY8cRaP0/Q9oRACO1q3xRI+rXTnQbGU8sKI2pQkiVJTPAql6gsuoMtNjSv8l9/pdaq3ja6f
el3dWnqxTFO71q3Sz9wtSvsxxSwG++TDN/j1DKB6O+O2N2Ync/QcsTEpAfC40FiyWR45wvg5Nfh/
0VP9KH7+9PRL1eMBUxSkLwz7OwVP76JYLssmead69XVo28dIg/vhVY+H32Xf6NmZC9QhmxtvIAZ1
MRue6X3q3g0gEFQ6/t71dyaDMrcKgZ8Pe4HoTbHkuoiuhEp6x06OrO33fYydXXMrNdkYEYOz8tw7
xIaXPYnbw8++DVN/HZOQOH/uSC31rt40MBEsvRHYihZ42iangunw1X/d8qq3G7eWwi16wYh3kYST
5PWZ1XynjvxWkUdeYF/b7AQuAG7p0g8pobGOQPPHFEIrs5EfGQY7bt5/dtWdmKVjKEhlTUxXXRZ7
VRa2dcKqExkFtZJQosoyGDx1PrObOjnXhgaAQtI6d6ZX20dm0H0faKfzkjprpjQqQcRheQevZVMv
aNFK77fWGaq303eTfsysAhLwmgTMSUtOsBHRN1WoR7Kee76Ou9Nz0xYvKyef23Vsl6uBsu+epMDh
vrWNRL/oubsZEdfRlqWzRgIFhvKRE7iIcU0v0MmtLc4x54N9z78TBqkXajQrI85SSOlnNsSUIw2z
Z2S42z//FALxFcj6fHthu6AAMnuRKA9i5FOzcaTf7GuenYFdTYYpZ0Nu4UnaRWF1p+UQ302L8rUH
NWmKYwaI+xpo++ef3gNO/mKJmu5Zy3rwp7h5EOVYHgmse/q+uzO2tVhhtnaydp3BXVEXAMwNdqdl
XRyJHfs+ws7gzuNaT82ZNiKbfeHoPTQVkQaDnK/HJrs/3E33vcPO+MW8Oe8pSGzXUflWZ4u/TC/s
HI400L4X2B29RkV1rMpESonAigQex6TFzcw6ycvaI24Yez6wszOCIToWEbXZLT5olDINQaHNR1p/
T8t8uOx96jqzm+q1I5kc0KwBATjnW5PuT480zb7n3hm5pqnmhmvTNM2cs0XrirXd2t8Pf9Mdidl/
ZoUP/fOnR4/Bb3mmxqN3YyYF0pJ55uRm4jRSWE2g4Jh9a7R5/hblbbbJGokhBmbdoUI9C9V2y3BP
4kB9nd0hPu8g7YcdpdNnS2zHYSJdKi8iFECLGesXCI+Xs8TDAPzwk+/pMM72W3x6cFT6WWdbhPu2
0FasKlZIll+HOaXgtut+L7TtEvj7Zmz0CG0RR9pPiv0qtAUMJ2e0sDF+7yV2wkKm46/guGRhFWx5
subKjhtsP2FlQPg8fId9XXMnMBTT6JqpwStEmPg8Fx1grc6GBTjVRfzj8C329c+duDD1uqpFklt0
sF8FU1ftvRreKMPDl9/3oXciQ+G5uallWbcenfNBm33k/kFFgqIANHD4DnteYNd+vbXHRkPM2W0P
5e5lZYWpOhy59J6H36UONelcZmIhyWUrtV/LKzsqgkVjcMzHuA97PvAH5fLTODDRM8Z6HNOFWqDr
IgqZWXxNJEdaf8/k+2Fr9enyblHiVlMk3bpu3rRx8ufuxZgkFjfPo/NwuPn3vcH2zz/dos3xNB6q
ijzapIb2Vl+UljeLWR+ZtrYbyV+srnaRhIuSDBway46i4XF+imQGo7HJvC8qWuNN1WHt1KkR0HOv
HI5MNPs++s6oTvUhwa41YqUdizcbgKxvRyBmsxgoT03N+OFm2/dldka21gsMChD4rYtGw8Wmp/Lj
1a5QxFpT0E5HXmXf0NgZ25EXc2yle6wr9GZGM1989ZqxOPIG+9ppZ2RXBTLlGvwmRXNfBvPL0Eab
qf+6xMfsIPZc39qZ8KeSU2cr5/qKWLpAxWRORxgc5clprY2/tzj9OCb+1Hlr9k0Qu7dfoXvWmZ7n
FAGsetMuPwr9mG/Tno9g7SwA7DyOukrlHiThK99K+jfhqOvDvWjP4NtlZBjLqGCIyrXT8lrYHq7Z
M4Ke58MX39NFPxBAnxpHIBGExUxsah31tMKldNS+wEAJE8sOYuPx926ybbVPN8nTQcPjhQQ2FsFU
kVRrVy5vzdQM/jwUr+MCkeXwjfY11c6wFkY2ZSXmU+sZ6xhXJH4T5XDhj8lU9n3lnfHsdMVExQDH
LWmJ4McbT0s9OtJJ9z35zigmHSrmsiMT1SmRj39xWFugTiCrHW6YfakFa2cgY2Ix1LBA2RtnXfo8
DHkdpnmDfFup9XsT9BymdzOihSn1brQ8bc9kyucxVPx5Dj/BdkT/IsbvFmNAa/eqpODTGIBcX505
zCgclmuz3BYC5uORu+z5Qrv6oVkkFZ4UrERMp3TP9H7wqJJH8nP4HfZ8JHNnlFuj3eeK4PtPY3Eu
U/tHVij3tdPfHb78voffBslPw4Ti8cju5oXsfqxfjWzaw7qiwvrwxfcM9F2v0ESiq/dskiNuCsPF
eGbeAEbO5g0KuUsB5OG77Innf8FDj73uzZVbU6mcRSubrfQKlpsJrUbpvteUnx15mw/Gx6+6085I
X8Zcn9OFigph1aclOntdoRgRl9Y5Vk5SOI1ekj85OApITnuGDDuwHs5SfSSg7fhj/2dPZu5EApTe
+aJn1FCroKeWTUktiOFjoCNWXunFqP7N0rT8XsYAV80KyUChQy+sra0XlYkePQc58ZKpivsjmmcZ
SLfTKQiT6rUEJ7CaVbU7oyuzlZQ4FU5Z3FFeNHwdTKOGZ5IoP+a0UVI/waJ4pSzNBErBNfzBHlTA
R7H9JaaCFUsCb/lS1bpYq7OM6iNfeM9azdwJVEVjJYsQE3CgUvAEJbJOTOSiEnH8nN0s43RZifL3
NnfmTtCqLKngbhs3awhf9kq3lR+abt3mjvaja+MjZrp7xoWxswKJ9G6Za7hx1M0nIyp4opFpCenL
XN9QFMbxoOZkR9pux/niP93mo2b38win35juVqOuxG+prmNaaeHfqfsxRjmCvb0OcGLm08l2pFh8
8YXnBONEwiJOQyW30IgAXjfbI4NoTzj7kL98ehqDc9kCJgLKC5AcPtyPLCwUWBijDvzxcDzY+8Y7
Ma1PHSF6zAnXUnYKWogcQq2nV3D8bANt/5icTH2MYqRRzDBNc8e3XHXZDFXurBp1yk6MsUDPkOdZ
2Jqu/qTr/B/aXWd95Pm28eIXccTYts2nNhBmUxmgwjmXW1J73WaD8z3CiuKLjek0BrEi3ZQqJmXJ
mGD+yb9sTvPJSNc2On7QW15c+EZqpEdaa0/0/Ig2nx6Gqik3tmw0bwp+qFFZr6gbIlkFZFp/PfK+
2wD1q/fdiZuJagxZteD5q1r5aAcVPvclsO44+payxrymqlMx/JqSwe8KLcN+UtMi3zPwHkZjaaJ9
HdrmyMZl38jbiaGCKsG2GFDxCFlez6OG5WsBWl9c2FJ7KAh5h1953212AlbUjFiOV4tO5s8xyF0q
aPKUrroe3c4JeFNV9T0NZu7v3W0nZEm9yto5VfV1WhnTJawTcTVMY3UhNdu6cApngIk0OtORs03z
119zF3VteXNJ3YarryeWdhvVkS9uQpXp4VfR9l19OwV86o5NTjWwgsXSekD6thGUBGx6KCWFn9aG
FpiKigsOyYf7urYTXBT04kwoyGunEXxyHhXRSq8izyeVHh3Ls+6ZfPTtN/70RN3STcXc9gZMaw4P
4wtVV35Ebe3bM6jzNH/mUO7wu++70U7YMlq1iEcvNziJS6/s8t5YssAyRWiDRIWaiNQLB7DDt9rT
P/WdCGRRom94XWwg99pSwmAVl9aJxr7F9TrYU7832D5KZj61XAsmhIpCW4cAnpJXN9HDUNKLnWVH
hbHo30ZMNo4MgX3dZifEGPpiNXlroraq4B4knhr7HbK2w6217+I7QaNLSG2LDimXgVXkHS5H6blH
fcJvttJOrBCuho+15GjDSbzpBLm3cSNarzm168i7HabaeTSmtng6/Cr7PvxOqCDhVMMrnHPOq7E5
IV9XQQdwZiN5xIN72JiF1cDC7i0tPHy/PeVRgBZ+Hj35rGmKh6/i2oy7F0hnd/08+LbxQI7nFP3H
uqmLa2OkYBsz9KLEyhby7ZKg7HLiHwyGwEBOWaqRv9QGckiVYeewGs0w7rUIajkiw2Mqd2PbBr+Y
pj4MpD5119w1hUxVa4BpSzv4aVOh3BhLswEdE8GuNBTwS8jpFuCDhbOsR+xofFHUlBFhAvZcmt33
LjHs2IdhiIW4bQJTj0BjqLJhmcVyqgYVmrSbiKVPCI4+o8h7jFYRgoF1F+npRe3htdMhur0fxWJd
GxXGpL6e8YmOfA1t3yvuxLKxhRsm8DBfq6qBBDbTZ5a4Xjpi5y5jXHet1nMvrd4c71W3LIaVYMvz
zWrM5Vhaek//+7D6+dTGwFjjHK9zHAs0hKspioJzaAcussg8+r4U/fyoegtYkMO9b8/a5gNE8elu
kTlSY+UgxhTddJagZmRZ+KgI7Iy74gjQcm+TboPGp3ukeFpP2Jx05JiG9Ti0j1penSRp4watbENV
j3S8lZBqqNl8g7fZ98Nvtmeu+Niifrprreim3XQq1t1GEYVemZSnCjY3VHGrytoBRXSFmCa/U2tl
OtKW2/f51ejYCYI41KpFFgmkzrH1ajiz89wm47Fk3Xbe+dXFd2IglltG1dlKt64SC2E3BuyNn9eq
irtrUt8dbrJ9nWEn9OXIgqZMiT7OoxqwE4O4TKwyhpFae96lJafsmFBgz512S1vjuirt0kPZS3Ef
FZPYm9qT2DRYCQVjLo5E8j1NtlvgWihWgpfhQPIaYum6WMC+zqa9+H1K3v+3Wmy3tLVMVU4HBXu1
nm3Q2oDPeAJ1KH2xyKzcoW/SjqxG9iUK1Z0x1GpxBB6NauxmaEs9MNNVzon8qiuS6bySeEO7s0Sc
DOeYTfOZWz2JBY+ywy+JSGvf99r++afB5Chjh16M/SK1mfV73KGLkNoW2V0m2nwioto8rfS5fOyX
Od/E7BzOPC3FxJ4afb9K8xgEb5u0gTZ245MH7MrX7ZWiafdTjFImyk+i8Vu25CdVEYe6LhR/Yas/
QA2V6HzarIcQg/G5t8H4dbVM1PnkOh5rQ4ArKQTqJtQRRDItbZqmvXQj94vNvzFzL6Tk7GxWtijR
Ij5LYyvDt2TwNe/GScaVUVkohsS7bbCtq6ooiNjGdzg+NS2Irnk6qaopSKblrNKSLVPqklnJV/rn
dKL+1kaAnKJNTPHUjaHU+an1Iko20FbOmVL7iNowXCrnu+zViyKjYqWK8AycsMSmIlCBpz2hnDdn
FeOAR6WMV6WhnDmzFnr5AFOHWs5tOjOXK6u7y5cZcmWrdXjRwUivy3N9WR5c2Hdy0a+p/4fbcJZH
b9LQbjxrfDHbChHf9cDMqBZNqOU3Y/7DjL4nMP1SO5t80JqbXksp82soKR9DE2F2zD5ax4OriZuL
2OnfQUT6tVIFiwJjNNrYuJro1hoGYDB7D23hkCOpQ5ndZsmzMkSBJq/BWzxkpblusQON9AcjWvy4
oVKn6oNZe0ko/KvSluJU+6Sui1MjYYZPCuAD8GAo0QBWOPjukoVx/j4WAOuyW6ki64rak7qHL1tK
v++jsLHdwG2wHXHQTeoIl7PT7aZc6ac3Q1PXpdqeRsYEoKi5oIDNb+IzvX0ucUux82ytF6kvJ/wG
vbe++B6pXVgXy13tomHDPkOQfG3ftdogKXjeoZOuQM571DH1sglxWzzp1POp+2Lr8hxjRV9fvuZ6
dmOIdzl+ldiquPm1SDqJb48Syng9d6a3YZlw2dmcp1i43k0dphm9Py4SZFZHoOtvm7wI6+idZFfQ
RdaFtMAYwUg7temyNqaVSmwjpIUFWUYPZn9XqOltRNwnMcAtKl8V5kbx+o10phsonLdLMl03Xoli
LgrIE2Br2ZOtUqBaWGoZDm19qnhvJX85mQOew+LGc390TutbIzAmHQMb3MdTOoIDm9SsNAr1t1aG
SaiknS+xZajZrccg83UXDAjZUxvE3WJFL9Q9k61o+YFW9wf3vWHVN7gLQUntHzTKedoUkTOgwsKx
Yt9Uvi+Ve8LqD48eEnnVHTzcwKvVTdlYmDrrpJsqKz3X1Jk1reNruCMJD692w7wRvXdiLRBxxUPn
YHhkWMVFYXImVpbvJLF8Zf7aO+61Wt2W2U0HadPP5+vKWcJ+XHzOAs+BvPsTlWRRjqhLnJYYwkWd
Aw2mIKAi5zQvinI5yYx+k0OcWkY0EdVEYdtTYzTX07K8aHizJ0xZFKPNN3Z91WVZANk2aLrnwstf
I6U47z54Ed6Zo6dnaQPOH4oHmuZVXWpw8Z0w1ttAGvGZZVtvWsUSsiat1Fw51lvupSvFokx9eBNo
dUvFOEkybW2kksEqHxwx3uo9AgqFM4hMhKNKsw+YKDnWt6WwEnDKDZr86zGXPjWFuOs9VhGcYkjt
vfVmJ98n/UXonW/acGkqfngLfo34oks2cTw6RbeWAoh2woUiso3AqUvAvC/DgG2Omz4N8WWDM2I0
8b4uDIvINwePfurZG6FbG1XPw0ytofM/u1qCZae7tuRLDrhN05r3rVLPnpOz0SWviugz6NzorJuf
a0AhAF+6rjyPp2s8wh6aGggWwNsK6X30dVA5fxbMMxaCdscLqhLbcR3XIomG0yTKgfWO2OgUowhz
CeDJnkOhNzBbaj/p2mtlVlcL3qCAMXTzZUIkWuYEG/Mdeqevsg5Vyu9TftNWU6g5xZc4ezZjLbDL
zgeoyN5/xnIEshD9YQayjnj1TKjYGMBvGAvpT1a+msW729AM7muZFl+qXL+cgF9X8Xgx13yS2unO
Kvxa875fZTkGEL3uG3hHERowIVPCwshxtmhetSID1EHv7ruRSWICSUWY0N1ze8xOI3I6RuYsQa7j
X5QzQid7A1M0EF70dU4fZGsHamIHIoaMUk+BsNj2Od27mZunKA4CVB1r6g8Du2Hpm3irBXYDelsc
Tk6FUSLFL28GTAtQP6xcQBD0fDdC6qBdyH5L48nToDb0dV6/6v2rzNMTMWdwddugdOm5rDsqNSHA
XcaSW2fJt0ywN1QfAHmr0keVhj5Kdb3mKfH6BHNdtRjPNdcAXTxaKXm+Ju2ic4caMdfPyzK6qkyp
X1UFHMlqiavEVwfLYt8tUOyOg3qvtxPyT72o7jK1jE8gXRPbJMdOUGGn9pw8cX8xKe2WaFJF450U
cXrZi1k7zZQMIZjmJZAh2LyV4djq4izRbClxIIjzITDnJD5fGqtpmcMHj5JuDLem3nVCr8jw1NFa
Zwo4AjZ/YMfpYVynS0Ym6TUcc9JkdIMaAuepp1pf4g5MViMWEMsRpHLfyp3yQUzFK3jSTVqrF/aE
AV+sgP825mYJ2qWob+ZSdj4HaOp6YI20iinLX8FUUTFUYHqvpkckx9vpsxxW8FpP69x4G0h7g3Tj
O5Q6kQloIpByyqzb9AeaiysT4xMHj4zFac/LVqP4PmnhBZblYxqrF4MlVw0H3NQt2hec6IzYbCXP
cZSzQ8eJobtUzQXw3iivmmm81ucavzEMSa/SJb2ftvU4SFwu9Kw/gZqSnpfOgEdcjTcU3AOgTR7V
5KmhvlDcuCrzug9BL99mniuB09umj1Lx0ZpdO8zScTzPXPAQXpKh7iHA5d7wOArxlDSeir1eoQR1
3IfStfHjRT3oV0l2t1TDE1ys0yTv7nvXvMBr/tQogVdRYfucuOVqWkpYhpGdBV3KaWM9TTZ6qZpD
nlH4Woo6mqfjglV6N+ptmHWwgDUT8GRxVePblxhKWPXq01AXSTCzqNaoHQk0dz73lvmp0DiWSYT7
DM7AOxVCvXfc+hQZmERehL+Xy7pFA6OdpZCuu3PwNVjLRL6bQ5GoW8wDtXr+mnQTrmU1h4qdKX2R
4thZZOpGiXWfBM9jtHhxkFvWdzRGUUiW1SNOVZ3mF0NJJdygYq0E6iY9geNhfiuTedkSxZMNbvJO
QoYvFtkqNaKM6bFzUxueasW6QokWaGhDagixsnpMUE84PNeLOwi2jgwU12Rz1GpUqimlUZ2o9oi9
t4HJ8gPo6eIJa9UGjCDqa3vdz5OM+GkzfXeMskJ/75XFCcx77VZ1Z+PcdCs4w0bV4Bk2xMtowmCr
jTcnwlplGkqcYO14wcaqXwYYVUauuFggSfXCrXL25B6g/Ut7NLpLV1tYmLauftd1FNoMeOgGGhcI
GC+ZceJE7lhtxmYZXzV9m3Ye0rmbfdmMdqi7tXJiZ9nySFWFnQfKiCw+SJfFW7dNS2xx1RabNk+o
2ZlmIq8cjaQ7z/TI5ugt0TKHMBs3zTniu7xa1ZnSkGym1YZv2EqAK3Mxal2bs+FmJ7m7aKvO6MBw
17nKLGp1zZZQV69okJgDBmuYUrohqQ7+rZ0GSYY1YiYncZn2ebJxRd/fjUpLOzqjDTPdLBzJisaj
hBmYqZ3VhMscX3LPZI1aeTbe2DgUMb1ndVSemtKryrPe0DGhHCYUF4ExizoiVGN6cZLEE6gtJ22L
biUi9d3J1fK+IvxYoTd32CBVONlyXG8oeewvsZXKsGDnnGzmAdxvWKQWXtdgSnM/YQXDQkMaNbQL
MQX4uMnGL+cYtvXAab/muxk70y3URfkSF5V+1Qq290Nnaq9dX1PCNCuUMreaKu+Q4C/1mZQ4wPm2
adLkuTC7GzuC2WvSn9cee7RzK3YS1iyeqZ4NjrlQo6n13rngfHhjWA089Spyr8sKb8lYztNdxYeY
YJrAl6VmtFcCW0bldQnb5trqhbbubFVdVV7fbtxOY/ljzcaV2YLnRB+ah8U0DfdJo4lgNBf1dgSf
vgQqM/mJLJMG7yBcEDg9TXAy0CnZVWvsQ1y3sd/HVEvvigK3CKT/8m1SpFyVnOPxTrpdBPp2OWkM
ZgPetBLu2jYtJJyF3rVgwyrMTaPYIuon81UELud8EQbGYG5TnTRwMCiOs0xtYhoQ5x5rf8eqywXf
96y6GFPTt/Ni1WQp7r8uZm1FobmrpYYzWYq6uO+zIbqIixFsnrTz8zaJx4cYbvcJ9mojqJgM9w5l
VIsfrG/ysJft24ydrh+N3c3kloJlPSVnFiiH8xlsaFMkBIruNmYL4tti0oPciOZQmx1OlKrkhzZX
eFMt4mtqja+LE7E3RW8Uiia60/W+Zhtbv1ByFge9WOC22d2jmokycKEI4ajrVSfdAGG0s7vBrxZT
Xan8OyJ085QqShpoRfFFQVu/aaPe4qTLZn2i4sbWYlrbN/240XELwvRBz04kasLIsKbzKOqjoHbV
eAulFEFaLwYK2uS9johKqS2e9AaGfjSm5aWVeAPVrMl4UkdSXmeJlly48OwpV6swofR0L2xH4GhS
madwiHsl1BpW4l0134+e1Xz3HOk+Ki656Gk23SsG4RwmSusGWZFi71A4/f1UAXH2CraGJWzoYIkd
F+8Mw145ahrdRdR+nWO2UfvpSKsYOXBlu7Sfyr5RqREvIsgiVf0SxboSxJa+APTCTlIvEOgXbAUz
iqywOXPN0GWl3ZtsPHVLcX01sRbfidBwOpVSPAxCRJddOutrxDWYmA2R8D1pbX3aZeaPEQqtTnrR
xaTnyZleteNdUipUzcRuTG5EWmznYou0zLi8z1t/QQRFT11u5JzLp+19yZHqqdQl5rTwU0PLaBWC
PcJZ/HLkpdLZdSBHdUBTjPH76DYPsor5LKm4S2WyhF0mEzzNkonqgqT/aoqhe84n1UEfVV+n2/jR
l2MVcHY8hLCwh0Dm1fOi5E6gW6jka4GHNVBzG2JQ4VHZQyOzDTOujLFKL9VG1fwOdNQqZot0rTae
uOiyybgw4h4/W3wgfKyEKEqyTDtURRWXfoPpd5hObRKM9viE+ZwM6gILI6/wmNWprvdrfVxCq2an
X8TyRy7Vh97obyfN6gBo5TdJ339TByCCrOtvkT7bFOSIJRBaIVeUeiSPQvXI5FJc7dup8Zi7+E+a
KJ5wxHaGsOzz265hFpW6IdfW4OBW7rUPGSExMCQ5FV6EgrHZrbEOlVgm9i7EYDWC4zi8jsmihaYZ
MXQ5g/YzgWMKzhHXi2bC8Y042pR6+UXLIlipLeRZzty1zTjE74ndFwHWns31DCTobkjLIkhS6vBT
zYX8/z+cndlu3MiWRb+IAIfg9MqclZplSbZeCFtWkcGZwWBw+PpeWWg0+uraZaBeDVmZ4hAR55y9
9yJOqsYiuLNVmCFIzIud3fovOqhGIolnYGfawfk69xDdna7jvD+9qDqjvwRIYGsCl9rDrGcnJwxc
xhG7WDAezRiz+aZWfFtlKtuwvp1E0FlnGU+g40kgrtL2I4u4D1Ft6mtfF6Qrxn1/xFro7kXrRORN
Au9S1mXjjqDBtqskgSvTd5zDTrw213PBWuJZrHfKjX7KwVL3fPl7AsluGofE76PpWw5dRQCoNRya
+o6mj1uS2jiv2SZK5weIEgQjzAHha/46/aSYcHlA2iGEmZuN5nuGpHlJplwOp/ACk+uXLl13cxCh
lK/D+sFuIW14zWJ9DL0LftarxONKugyh5ZAysIh1QElmwKGmmU6xgtHkXQJuG2xGiZvjlk97J7+f
0TsSm2f0U2+vyzMlYoOC3YxokxrtOT+DLsz2HAmGpKtkeZ+3H6UPOL42lI2llusBjhk9wNoRm2Vx
v85uWW2d3KZ2jjk8nesGUAjHeDt+mdkbvlgc4p4F9MF94UyCKH747rKvpofFnYl7KvIs3TGBGP7S
5dJshybN5+0yt8A2pmKqz5MaqK7ixuX3E4JffBOZIeFh6Fw+xBvYTXLPBvOTW29KlAQ7RS0hfyp1
HnPQI88k24aPegjbvTO7wUkNAOznxgK0lAcgeuOR1WiSi820kz7wC6evWOwiwoHJE3Dm5c3kZmmT
NZ5DhAJLQPvGIdWU3DRKAKinTC/lQD2XrI1QN2IxE8IiQ/pmVQIZdFZoJ/ZMijdpMsGDk3HrdnGz
xAfCLPTR0U2f5A7X/FKNjQd3XbKrLoT5HDYFT2HAUnLuLCd8XkXLWFbakr6hner+q2e34mdAItW4
yWtsZJxuaH9ZZVbu0j62ry2GCs+1wG5nZJt+L9whaPbjBFHhYNeSnl6fz+xaoovqF0fKHn5H1HGG
5jXOyw2WujEglR+L1A6XGkbYtYvn/oE8BEm8eNVaZ5OvU4gjrsqmROa0EtG2IgfpjFUcyrrG5jxF
a1jfBGXqEDtqc3U3VhOmt6YPqyunN/JnUFBnJFHWFufaiOxdGqO3QVG238oGs+O284kPSCwrNTf2
RPY1+4xDHdxakthlr+w3EjPJ1rhYI+gOLMQLloyLm2QIrZbXepBeeIdzOHtZ1qY46UXqd51XzjPA
K/8n6VoA5ew2v02zrN1neT/dczX7p6pw2eeq2KOsKGsAgfMFQkWEzcVEBEQ+s0Io4FGFf7oKgls9
E0ETWKJ6Ub4d7LQJmmvXcrzXWjfpV3CI3ocJa0K9i9Kruo23AlhP6kEG1wEMtXyXktL27jp9eBjs
sLxvVk9DfQnkTpbptV806w/AXvYZmvJ4vaah3Pr+pHZGShbzPp7jY6aH6r2RY/XNh8TJN8imddxn
E60MGsRwmu51Iex6U4TaggPEM3uY+oKTp5mzHzKs5ba3GmDSZLJdz3E/7aADS/Zv85ekTcGOQdBO
YqaLDa/2aauxED9GC6uK8deT1Tf5VvsklsUz0b4mLl7bdOGZSV8nHEUtboOjafkfeRBecmPnbU0N
Toasa8B4VHbCvdwWHXnXy0WgENkhHwDxJejH+2Ysz1YXdKR4TeR6ASuYFikBc0/sLS3VyLZu2aF1
Gplzsdq09cv+uRlTYoCto1PFtO1M+AAu6JHJMTnTshIwwCCrL3NMd5RzVy77Nw0TjxjA4dC68zW1
w063xnCa634Ks3xzhfPULnwpt+cgfaGiR+V1OolrGxavqsj6CJcA3hWFcCk/Qqc4RkZdYJQ0tbjC
K6UUMeGkFTT1eDZ1cU/n++iGROwvcdkleVpyhnXJlrYGXrsl7Rl1NEbcVNZbb86mtV7qPN/SoWFe
V2YXT6g8xGn3FhYkcQ/iWo70GWcniM/aJh6yjw8MBwjzrQ8BEcEsSRGA0uiZduHeqyTlZ8027N1Z
1WBt5oZTOhObgLd4PSxLjjCzqG+GUZ8zy439A71U89X3g7Xf//MY8Hfj1Mu//78ZYAebhFRz0ptn
Qb5nyI7OfOPvUzkNq3/+iN9M0O1PGqXUj500DlV9IKfPPkG/FTviB9d/+Qd8ms9H40inbRLVoRgs
GNOWh6TyQhE28er9YU77tzzsF2P6z/lxdF7yai1T72Sx2B7RYId9QsZm/RguwK00s0+ZNMK1XnnD
BXQN4T36XV+e1ixyHjhJt1deqNW1VXjRqZp6v2BSUM9kJ3qFZMhst9/cxS0f0rUIg60XjFBverIP
LG5zmYiJ9s9pCtmC//l+eBd1wa/+nE+KgLgeYl+IUZxAqaXTZnS9EN0O9EwO3vWa/bQmWnHMElJd
b5cpK45e3M27uqbDd0GXwWNRRsaAn8buo5UyellrFodk7OciSgr6vtTAdBVuaOG73yYrim7LVFZP
oW7LhOC36pBL4m03XjfX36N1lYRTW2N+18xj+YPhb/0wGlp/bHrhH1LPfvmQh3H8SYw1+43up4jT
p+et1j09B3Az8ZCS9dn31r8RDfAZnwScqdXNfkD5xE335vfQW5ofUhF0Gi4+9X2LGvsPT+Mvp/Z8
0CctE7oy7k8j9An4kyElO7K2/jLU+zz05rvOq7J/o8/jcz6pA7ysbs1sIchrXLs69PS/Hm2vah+F
t0w7YYJsJ1pXPf3zM/lLfRQf9mkZIt1pinp/GU8tWymO8ksoxzKS/hFva4IKEhCgf1J3/O5h+CS6
yGrXbmO3GE65ahVToMyMD+G42i+RkNXzP/85v1zy+HM+LXmYGvzenztzqqDTfjG+628WE6jjP//2
v0WE//UC8+s/rXn9EteFaKPx1McjJ+OqXBIzWt+WiKR6ZxE0RwlW3pdlySFlFg49kDQHp2AHW4Hj
4eQ7onowgex3xps16gQ7gKDj5LsmDYrjUqD3/cMX/eVKwxf9pG+aJghWq1/4p5LDI1TlaNXvrmhq
e6OsJnquU+L646iNnudg6EbkFkN03/htfFWnPBF/eDN/e7k+rXdNEXqywM9zilqrAkzE/KvZKCBQ
V10xevWWWtZ6sGzfeynry0HWV5n9TMfHfnbMGP2YqDeOUV8isI2Y/xcb1bmoFyx7WHZC2PrVWBk9
FnRny5d/vm6/eUT/K1xnbVRnwPyerEa79CM5qD/BCIYi0Q/pn67KL6V0YEI/LVjjFOfRovL2RFpg
cFWSx3nRqzRXbq0gDZZN+TWmn7FSXnbxKzPH9K4y+GytrFl3PXXJFyzidGgymNnDeUYFultTf6o2
guzdYxE09r/KbOCLflrwiq7FuhCwNgRoGq+w6N5oqVj5FsZ2/3y9f7Okfs7sye2qxRtheJ8m17ku
Cje8yTyh3zpxEda75Z80V7+7r5d//3+HLfob7TDO1XiibacpqJv1NfVWWfHEQQn5d3/Lp+WNWqfN
8oKrZeLsGFJyopfymKKaAd6J+VP24u8enk8L3OSWbtyOA+u1Y7kL4gsGiLpT5UMOtXJTtd5lUhcv
cFAZMP7hif2lq5Xn4NOqR8iF12fNOJITPVtfQiVol+deQYa+XcPyKBz3zXeMQJpQTs5tZI3Lv7JC
8MmflrG4rpkzZvl4QjLX0u0RhYLBpckyVwtMwx0KafGFiQVjqrKg97H751v5Cb7+vxY2PvfTwhVT
RgHuBAcxoQIH1liex3qxAkb7GfBqNYjqGCipzqkp1JbErIbOLPyuCnodtWCv/+T0/bXYNyRI+T8f
3KrsJn+gEjtFpEecg4H09oRDo1MkAaz1Tb40NeBI2NiNS+XIWZKylJmktP906Pm1P4Zv8Gm10oNG
ithIc6KV7b5G6eDqbdX49IEcICTbHM/+OVYCAGWG2HqjnfqC+BudalfErbMFW26OtoOynmnxQH3w
h2fyN+eW8NPaJLB5xwbv56li63xNh6ncrrSNN7I1wGdSSDPQWNUfXu3fvACfw4nsVuadrJz1VJSW
OHex620ceh1XvswuuZjhetJpXu6bnjSV3MmKP6yOnxBd//cYfs4WKsaBTocJ+PXMBnfdMOgbSggw
2zL3NlnY+2bTBij6a8jSR08CrWm6NXrz6R1eDx062rRwUPlldnNlL3nwWDGT2Nl0pL5lU+MQ9DNX
V7VGSrnSRg7JYR+ql1nm88uSxsCKOVfHiQ799q6x2vV+XsN2xywzPeCYKm8WnSE0XFVKBvlC8LmG
/rUFidFDZhj9m6JK4z9Umn8bIn5x7Pqcf9RaDFmFMeupN2nznma9PtW26xLVbK2+nQgUu2/k0Re7
DnjnYZKj+yG8UjLvXjVM8pAkD+35EQQkaMF4X/xkbgLyJOPOtr+Njtbbf143frOdhZ8W57R26auz
/57s1nko6DWg4tp3ntjqofzfiPP/SDj/Y4wx7+OnpSlbwzzoosE5uuWi91Fo93vaj7TvR23+8Gf8
Zrf8nEPESoqQt1UoCEE8HpAaG2CZUJhUVv8pJPOCmvtVMcwf8mlXiWbt9mMY5Mc468tiSwT/+JqR
JbMLJ5U++1Fd3qJmZ2pJMPr42OdRAAElk+q9Ldr1SfWDBUuTUdglx9lzkjodvEPZN7NIZAdoNPEZ
Il5XU26527FcQgX9DC5h5cXQPSPOx4CeC2smwl9xjCKSUlsJnbjxr7Rol2AjGq9DDoj6/N4fGvuj
C5UDJajIuw16HwbD+SDQKXermd/auXWf3LYpXwgqDyISRuaYIcKwTifRjDOglwlnMxHmj2kt7Ac6
xrQvrT7aFF2Z/yUj3e60M09samFm3Y0snjyvQ9rr7Th4/dvs6rpkKGRbNmZ4h9a7b9tf+k4vImnW
kVRcJzLPXafSGyssvC9D5K/gK6W6g8kON6GPBOI3uXoQndDGmXMXBj1DRZXf8CXG+6xDTkYikO2e
oLvzoy0ep6990HmX1mI9/7X4qOCTuey7MKmCxRyLinBWBnTw+Rw5eB/rYnjF7FyPNwFipbvZab3X
IRTZMevRKzCMiRViTfald/jvzrnBfPQ1Vln3Gi5N++BpzzvEQTeEm1HN/rUvFiuZ1eC8ufBmdr7w
xCGts+hWlL2n6AB6w3Xqhah3cUr+Ff8t+KxAL2Vt9lGyNiHSZUG8zxetn7XvLS/2Il6Y0GUnq/QB
lWdhWb53LmFw0ouXR1dP3nVYt/TT+yycTk405LuZc+hbi8GhTXLVpV+mJfCzjdso8RRXdXQf97KC
QY58iguMqfFKDRPqwCz2Kn7KXtju5nK4qZalPVHCeHep7zFHLxcW8tx3Cp8wW8cqtqxI9Zpoq6tA
QWfiKnWXcJcKsq3AKtuMQoNU43/Ii1cdezDDtYsZNhGcaC8qhXh4YVfW3/NlSIurWnZehIpwROEe
WtqvEP57YbNfOpsGbMFOsZ10HOXHIhP+tecpAkrG0U6fgwnBxz51ZHrjehVaca+gCAz8JR821qKH
ceuKGZFZ2iweFHfp0pJvK6hQ2nGCOfFMpG+o5CPSJF3oyRwOlmjL8xS9REO08qXZjPxEVkt3zOTQ
DdQuc3qWQyq/hSUszbWfUsTzc6U2qmRqlKg5jq8zqdMng9zv4pvOzj3i3nMOKOXkFo2nt5PQWmys
WkVArCA91QlRctVtGNBfK9Kx++6bFTkkBa21l41UlzviLT9d5qAvhIR0pOcGF1vcrLa5bt2fKDhs
AqdhQHqbsq+9Z7wFw/caP162dayse8D+ULz7jpeeeexksQ0uG3+pRQirk0g1tXYVuiqGkqzM0TuB
LOJ7JyVixqxe14NigHX0EVpZG1MO0V1NPfJFO3J9EUB7kpBu3Nc5xuVEG2t4cddG54gCiJtImpkG
PsqlosmTSqFZYCLr+luDrvxordJxdyNynxgpbpP/qO2xB2/o93tdZ860rUrHZrtT7vrqTvn4Mcar
2219U/ZVMoxq+ssqovzEoHRlIiHbr9Qww7BpFjro9SrMjzbsl1efV+RV2ql1V+fdeGPlIn4lRX/+
iJAt7pUZ7WDDuM65DaMovFDAV3bhscs+AGdpQsMRRb4NcxvhkdWl2IVzGj+D0xmOStr1fTxqgKlV
G72uRtZ3Uxv4T7IyRb8NuzF+ikzsu0ncuvqtEQiPL+NGSufGRhMpEbVHcxFenvTMUvxUWnG9/Vie
W7t0qhNCAKKXXTczURLay3yOIX1vkDmvQ7KQyoxefVnLQ1tG3bNfDwte+YxltFTVczHLEC/MouVL
Gq2oUbs0bY6TtYCTmry837huvPoAey4irypX6CFtaxysJOyqYd7nIsLXMfW17SVILgbw2o4wBdVB
3b4OaWayYzV6C4HsVR88q3iGlZuH7Qfgeb3zuVYIQ/SEoiQEqnoflHX56tIMf4/TEAlO1LAWdFU+
fRvaOH7PV2fBtwGR/TknXv5mWIb254rK+9GVY3MTV2jdkCGOis5TVKjbtKvltTsFzHvREE7h1omm
GvqXHxsUyTOVROp1fH2u09hsSYTirmpuZZswVQ5u3MBAEm3z9IqsneZHOCKKdOzGpjjT2YIdWrMj
b1NkbIfG5VsmtaPwJaSjglRq6ac6UG3D1x/QrATxvG7itfXuS4E+lj1C3DVo9RAZDASTlPS5JQp+
sMtMKusHHPf2d5LOxZEjVbtd1zLCkaDW2yjqiRfJQIA1nGM3g2XXp7JeGnRfubwOnMI+rS1ai6Ap
q32ExfU8C8u9KxpTQtdDqpHrjtqOfbneIIqxvlY9JmJnWiLJUCA0B8cldWaDiVm0SV1M5TVSK82Q
N3IRBI5tvaUj3OxkMPAwCjfaTJZQ2xQQ4VUVu+wqQd09x8Gsl/2Au4SWVoiff6SibO/SXPCIB8AM
06S3TfDcMf1Nt9iLWBEDheoXmvxCCkdUrm+uvMzj/XzGMgLnSfUIRdElz3Fa3HWSIrVakSx3WYdG
oHM672sTdc1tm1oYljitLKhrQl9sWoQiSLZsK3+smYTccbPkd09neE+CSg+wHW0ZJZHbxCdGItHX
2o9Zw9sqGm6j1pAiM6YwYTZVqoJHqeNsZ6/O+jAgrDgJr5MckFwfPJOxRfqcRUvzZSInAVeyH0kc
b0XzrDqn2TmLpXjduuHR9JO8L6wIEFxQIUl3smG5G+m5g7SvY7w7g3Wea3vZmS4Nvw8xy38Cu8U5
9LyBe5saGNMA18+tYNCnPrGwKhX8AYuT7eeeVHF2gH4DpglWPfNOXDmhvlQF035ceglroopfx3IS
T6qNhqfYbdIkdG33a9P55d4e3O4QzEO5A8H43YlG/21aXMRgOVKYLalyAjEZFqnHQCz5bbaIfjOM
mXPMArv0kiF28aT0lRjbbYEWPeHz47vVd6x7Fbh9dkD14s+JFHPNsTXgzqDW0e4dz05db4vWG9fr
NizNswwKPX5ZDOK8HSS9NUQ5VBff2jDz3tLeDb5YnZ+7SW7rTCTsrqJFx2UzG/IRm09b2AtOyPh1
nE/SbXDRmXiuyXibtPrehsLqnsI5lId8VPV7jZgbZUmbynbDbkpgUN3k8yXzyWEZN4uxnsbMBiWF
obUVz1a3ztHRCDv2kmWhW4mMYtwNvh53kZOKpzbP1bbOzYgSMZ7smzKKG3C8OBgSFNAQF6DUcTKa
F4kit17yV8NxGVqwsXDJWEyucctuFmSZuyHq550OXe9oV1ntJTLw/L/GMMPZxLc6yppeEPpg/1TM
et4YvN3fC4kpLW+a+rFd5PSsWIEP4TC4N57Xh9FutEX5tfJkc4fQu39JVbe+guqBtp455ZUfKnmq
2hIBYdE4F/eiQ+uDveVKzL353vde9ZAV4UuPheuVJbI+oe2y6MSxKbV+27yNc7veNv207Nm20y+9
zuwrW8v2PA1BebRXXGihjFb8RUMUH9PRuCeh3OwZY0b87LDRsV4sHhdUVft8Hmn0Lj7Kqcx3s1PG
BdotY4+kIiDpViI/rJeHTMgCdVLdro9+xFKLZy1fPUwXc/ixjKwIxZy1H9NYYDqCcem3O2900LYF
/nQe7arclf0F8R3WCrdhmzqsFnmkNAOCLqXYUNLftTruHhalo+giiuyvlN3kR8u2EVumbIhbqiEp
r1bLda8WkY+3fb+2R6yeONKoKBovURG5B6up5i8GKuId4vH0XNMaz4gndaLHdp54CXzTbQlaX5/X
3C+/Wvlsf6k6Jz4ghdfNxgdT9aglKWKpPcKXt1R/NVqOQQUe6M3UDSBeLfRjrNYpjjy2hlM8Kf2A
dBJ4UbUWP7NBscflk7XREnWPAYUGaoKAiHle0CIimQfILnzrgPRs3lUmZb9kddDXXa1jzDlL3N36
c1XtJZBJ8qpHRTqwJh0m11F3p5DB2gkDluAMOmvCIdpCXBwsJ38MtCfO3oS6vUKpDPw8d+/Q91Tb
mDW0VZE5RcQ9P0lfNujXc/TmCemY0322Ghsq9IijRFDpnOow7z7yScCe7pbip1V35Ss7dpeRvBoT
gu0I7+hOlCCTm0VXUZHNL3oMp+MUu/m5qKficcYHGqOcLgsiEXCplBsb3VuIkMsKsQpgGEbf2nyb
pBUdLfp+nJVxRiTrEMwd+qSms1GmGctB5u7Gb95sBQBe126rzTwcm3S+DJemvrWTYLDBM5tUfpmV
1+9HX3kvKrCqA+X/sqOruB4R0PTfF1L2OcvmHSmKPKBo6XWtDL++D+/YXM01toH4R59Z3jHGoGVd
4TaAHj6gO/mZh7nBp1SK7Cqs5vK6AJV0guUo3+NQWj/irFh2SHvbjWA4Zq44XzWQWFDH3Exd6WKN
UfEx9DqXCR6lR+Tm7XPPwY6dBfMe/rqOuBAL/403rMWW/UseBU/LGyu983O2Ou9nUVBjr6YUG8Qy
WQj3qU33gvS7Lxgcmru0zWmNpwr1+YZkRWfTaCsEDF6UJz5V3bgqtK94GCJshJFKsoied+QiCuGZ
0qeZjE+UqLgGoyzqcU0jhCNFrYrn596xyvseuc1WlkF/g1mAkFZkx3vCvJyrkcryHGYB7+Ig4rfQ
nXUHmrsG8xz0Oc7UsaDTkgyD01Tblo0+o4B2cP1Jb7pVk5tnTDC69tqUKxPoOqt5h5RjEtPM+S7n
tP2Yl6ved0Gd3adDs54rzo03aoym696mvJtELL/KtVo2bemRrOK5xcYHXXFQAGk3leWnAFUZH2Cw
WNBvd+vBRf1w8FDRIW6bFh7NJqDnp0rE5XSYsxJfq+0OGEbCuEIjakF4t8vAOpk+w0EcTNSg5BFe
ZUXRbQtHzo91jD8un7F6ZSmKQ6+ZomNQQl5ewglTPSQkeWh6E5/HIc8RMwYh/3FW+ZmMdSreIE0P
S5v699YoQaq7HuYjirzqtmHU+5Dp1LnqLY+JfTnLi1DevfP9Qv300YHXN8JE7l28BJqESE8FL+VY
62/CcdwfkyqG/STj5szqjfFaOFOnk9ygFd9DeVnlRrGkvtfLYNPb9/viXC6zf+iV7E+lYNecvcH9
VgWX0OqMbAZs3JXFjfNp2X/AxDW3ziibE2pF3qAq9uMgAXwWPdolZ9ahmePmSCTxupVFbR6pPrDD
+GU270qSI/bUlBNm9TW8YuBj7dJ6ia9EWE/futXKHjjt6P1axNZWT5W4WbXKv6K4EPlGOTGY9xSg
aTjkDJj9lPjGoZEfqtTushGeL25FXFcjozFA4mRQta/CM83R00ieM6d2cfYRz5C0he8ihl27e2cK
mgV6vHJvG2di0wyBX5s87A/A0ceT5tQ10aaJ9R3xT+sdARXOFvrW/CxJxok3S1TH18h0x4TFV+zK
sI2Y7XZWSPBPW97B7rxw7cnqo9sNFxH550wLFFFvSwTBbGvDzAX1/mYK1wbjoNe+sgbadxMdtNMw
NtG9zwniW+EovVE4qx+i2Dg7UaThExhooMpOH3kbjgbBc9wWSMyyOijPbV9OzI4kOgLd+g1dRuVh
2ujsXbmu/gM7jP84FH+7YqpseUXk5IzblXJug0+zKPBoZ85+LBHzTV7tHUvY0OdK2fWDHKWHcw27
XIGd7VzNjbPxWSQvElIWkbVyHnHTVI9ocuXPrKnFue/l+l5ibse7Pq/+EyrAFAe5WXZpMzlJ3i/r
O6fJi0oynnYoMMVO0G7dShuucxi0EVKRgcxjnuErkyMgR7fubiY8Brumxz1sq8EtSWz31tuS6IgX
i3UQevLYFgfpzWZvKTXekc803xNjve5UMbdTEvUd566SfjBo3mhn2QiE+SqjPJThhHaihNisLHjj
RRiVjzNApyLJAlG86GhGLZhrxIqYBPTWSsHzyiKSX2RdT7doLgZ6UwYXbSOon5l80ApqsnWXz2Ud
HYuW5hyhDlX5Jc6s8d0lpuU6xTmbb+2JJ/YGsWLKqbOewo3uPFqFUynGuz7l1L2p2Td4f0O51w4a
xmkeiE1AQlOfwyIeo7PluaHYdq1wcAQIFjOjoureG9Gva98JnvMywxfL+GxMFK4iopr0tPfSxjrW
tp6Ow2Rh5Rvp510XtD2tzdTG88tU2giEq5YJuqNC/5Yeb/rEkch5rFwSPUid5wzEHMnZZTLLgGmV
A87QLpDlG43GnOdVFYiNp6CID7bLPr3F8lA5tH6mftMxIT/Q/DPWGWJWHO6aKgh/zBetMH657OSO
ynsIpm6J77Rl2VvHkDj1xTOBFe9zR9oY8zzX09fIT1d6fI7nBtmTIRfku5TrfKCCpuh2Z0Eizjjb
4OkRCFWvjhWIOcFz0GbPZDoH3daUlk83t0zNDXZyOoTCupBTeDWRVENClC4H6JiY3Jk5wLkz1aVK
930ySVy8JJby8w3ZDIEPPddOzXVgp0t9zBSbJyVM7IZpdhIpJhqLAAPkOrZv0RuaGKTuyrKPCtIS
nOym9/FgPTqebJ/Tnr7GNlR5jJp5wbW1yduCHmM85v3PuhhGe9vkalFcINoKV/2MnjXxFgukPE4T
jx9XU468Kg8Wa1PmNXpDL14nmbgM2J7p+8lp04ecyA+BPTfTFTMS/DPZNNXWW1t3pPu4RBqwFZuf
5AOI8FtTINcnS7WziCeopV8cvEDlhL06pltPxkzOk+QkZu8JcS+nhB2gWulpKPZjlY9iK1fl3q3Z
EOQJLVfZ0Akz7uPsl8F31+dkgMR5kXcicLjx6xLD52saIjpksVcDD+2A/vgF80q59WhybsNpXK7c
NKW2Qaa7j2CteRv8NvTMZzH49AGKgvgWUbntsRZWugs5i5GLEFQUiJj6MTmsZbkf1Jo9otcvLgBp
5V3hGswOM1L/J9Ut1X50/DXbImfUt32YD8GRZkqGXR9/8a4Wpv82hIv+oNE6AGpPBVhCWosmY+LD
FLCUNIncEnuqWyxJkOH37Sx/3aoxq3B2B7TMbis5z3/14qIsH7PJ5iVt5O3acgqS9sqof3Cz/MDq
BqoU2MLBFKt4y6eCQBjk2W9NXiIQ85il3hRpN74xSy/vPF7PxzwqBhp/Uf+xlrhE2lGue/w8co+s
wvrGItjlG5iM0w6HfnmVqwiCdshY5k0UBKauk+4+3DVjbuBI7AOYP8gJ5KgUFO616K3lw6PD4288
NXfP2FHzvelnUiHwbT8qQQM3zJroiu6NeWc3mOiPeop1hZtUXkGT77+bGEZ3GWhcRlMdtG4icmf6
ipBM5OyE5LVf5DQ4TtRCG28kke6jowZcXT/xBV5/leQE7tNncrozbYX4CofQWO+bWtlPuhlZrNKo
M1s/lUNGsyLHHrHCtcbCFNIbDtbHAa3u9YLu6t1Pw4wvWaNynYylo6SX7nDV6NkjN0V1tGJShmeN
NZ5zKtC/wFAXO1q8l61woSWusygaNyKq2nfL/A9157UcN5Zt2y9CB+wG8AqTlpn0kqgXhERR8N7j
688Aq+JISrHJiHvvy43uVpeKBpnIjW3WmnPMRv0mkjI6VFJZfCPlOH0GQtnu6mFCoRAEQvL6bIWx
vN8L/i9NVPNCutIOQTtxlsF+M2Xmbula5UxVM9+b6xB+vcT/67Tr7f8/OdYrzfF/M33/irF2XrJ4
efk9xHr9/n8yrCXL/I9uy7i4bUFmuixWLfk/IdZ4Rf+jqoYp6PCq9GFXOcW/IdaKxQ/xY7ZqCZYa
eU1g/zfEWjH+Q9NCgS2uyKYNE1j8n2dYGwa/HDWRraqahZhHvlTT9GocKkIjoaCTon0wjr6oeub2
jzT5fwpV/r2MImTbsHSDzOwLIcK8QJjDQEXWqCQdScVzQE1uCiU/1CZH1sZVSW7O9f1vH8LNPzqM
3xUJryDeX/KMf6/KXpdlFXyYfim+pXAjlEAF7W8aNg68IfGjtv9it9ORNC9XsuODYE5xsBcdessL
K5q+lnEOh+iGT4BOXU3kR9I/UtO6VnP1WzxgpbPjr30vXQczxsnqWVHSz2BkH0qt3ktBwvm6PXSt
9On9N3IBvP/3jVi6BbKNT0q51JsooxaoEzuD7WglL6rZe4bNG+rUiebTdkAx49AlxZJm8Uc5Gx6L
262SQrInu/hKx5FTtRyOevEQms1dPd/Xqr6pzA2b/yONDqzWmIjiY1/NPu3uWzW507LNehvUZnUb
rbUFUW5FCu6FLc0Hog5t/ewvPyVbsRXTkIUsLONCOUWroVwoEpCTmJnnrgTLVR7pDEGQSh6qTLu1
yuRHaplniqP7MstIQRpPQ2duB9E5g07NyRKbxrT9WKp2atZvrFR4DK0rpA6npapwIR8UvGADcTEE
BNdP8aRvrXQ6jrNxjgGfRHbyJI/FB3DoV5DnX2+LDSgPsQwxXFzMt5JhamZm8pmpoJrmBCsEuo2G
hEkAap3SnyWj8lUyfh2tDx0z004wj2467ZAEbGgwJtALgD01qoP//mD6U97yz1iyhazLwtRp8V6K
aeQeKyGlunabNZQYRLC3Iunp/Uv8qQXlacNJLLO0GZbQBHLhdTb4Td0qzyjtcLSQX1T4uWwd+7nd
qdVDi8Iky+ZN+qGC/xUY//vNfr2ipqKy40m3ZGt9079dUaDym2lHE+Ixckn1YVnkJ9NI7+lG3IGS
RQsvEyd923fwlQQ60eRWAz+oLQiry+xRxPF90MCHaWevDPM7ayivuzi7AfbnmjTS2DbeYaHfw15L
Z1x3dX8YSVK3Q/uoSPOntKMMqxs4jYz+SxDXz+/fTeVVdXz57hRmnBWCIXT+8+e7M3J60xlwku1g
we1rc6uiQLp8ZTX/TFajuR/74Aq7JdQ4LJ8+1a19Zo3WJlodIV1TXo35vTQdgQdpN5E+hNBxbF8N
OPJCkdzP8hJxmtG/BkscXyUZMLj14ODNM36fgt03GxmNk00fOF2D4Iai5I8upCal8DwWa1tYFP3d
mtcNpjtziiaw/KYpzoupXEVZw3i2HyLAhZ5CX9fpovA8md2xFJxNkjLeLor1dZitF4Rqu2Bin90g
FYg067ECA2MP8V1ZLFijiyrAmPktWXD3Cxloh2CPPMv9ai4Vn8gn9SolpWOQX41ig0DrZ490I0KR
2gfUJoZcfE0lztlD0UoebfftkgzfyHXsXK27G004tZk5QOCgoYkqQzI2RZN/BSRLl/tUCNUzynaF
Q0431thGbhubz8ZgeXKwLI5aBqMDVyfxFh/dE72YcPLwcHL2aQmqtcz4R9InX7r4SsYcCaGJ8h16
ec5Bn6aEs1Nin1pRHrCB606zzmm0u6EjEbwx/pgos1fBPR3XTZvZULqyx97oDZ8+wHV6IyBS+nHF
lRKzad20ovYtp0blaG5LfNtWwStQi8XT5YnBkI4nbFkqXamQ4k/c093oDPoztNDmhPNkG90GWfFJ
SBaN8txy6S462OvVMZ88fICFO41INBa521LEPHaBbVN/KvdTVdduqglrM1SPhfTZThoV37jtiwZh
hloUbkJVbx4mQmHk9HsYTlQ7AomBBivH2NGbA71SfpsG+znN7VMpd3s7IPEAyMekKkRvre5809fi
z5qY7pZyPbPT6XfX4TU3cHdGtb5TJOUD/P6rIeXymQN2hf8N9bJgn/TnM1fmxBgPedtsMyopfjkW
L+koDhodEHrOPCKZjk7trsLHKNdIPs05viuyKHPgOaZsA6AJReGuJHoJsZ/ucjD5ophrLT5aYDTR
4EiKU54xwRdY2SfaGL0l3y9TfxNIpJGAm31qKY07XZ9chezPnLKwgIZnTxQCNwZCGm+Rh9ILBz4X
fOdH3CGPY0+9sNWjb2qEJbel3wtaLaBgSPraqJU7M06eEDtsSFx8pniHUbEcOXmlL30yhk5fQSWV
1Kdm5J7O2XKPEmgXp/FPNCXonSbwI9Q47nohdhW4iDS4ViZQVvFOsu1zKoYTiQ9PRk5HfY42gv6n
OzXgEqomrB07y56XOLmjvr1d4vCuN9TJnQEPJMjCFNRjmbodWaaXdkHVIridedM/fjCLrtuIvz5Q
09AUXWe1UF+h578tEXMoT/hTsmZb69XnfJzv0gTumHVU8JSAHUPLaIy0fHoLShdNRPs0plRsLDwZ
5mhQuY+hm1rGru6zl/df2QVu/Z/lEvGnrckq/9MvE2FGBXgepcFm21vdQ2NRaG7QL+2NPtU8E9Go
o8PzAW7L2Ttzp0VRXdPex6CGMgRmXt4UGBGW5FDo2Wkqut2g5dd2Kr4EWlvyGaeeguACFk1G+MDw
pdftwG9TgTjISg9yglwwa5XoAxX8K1j88m4LleMki7FmsiT/+fjIWtkoFT4QsAkJPboK7W5iTS5Z
5OiOsozI6nnThYuHbBKwGFA2SDjpV8n+UgcgLXtrrUQNHxDK3xgBuirLmm1RFdL+ek3BQvs/k4Nq
uxTmjUGTGsWPfh9y+AHvfhMH1Y/3P9gLk8TrBytUWTNMRZUtxb4MmVDsWqIvixYaScJzqWux02rm
QW6l215FhaOlj0GlnPSUVA2t+OcM/l/l2G+8Wa5tyrKpWMhCLs8+Utkm2RSPDCoiuqjgooiQd7ZI
UFdEs4N88qOwyrc+cqGqfOKmbEDmu8zRMfD32nVa85Gb1QviCUduo5smGekfkCNlGwD5JvPMhiFz
UPedl2zbaovHgv7SKfxAnn6wb3rzDmgIDXW03CbW5T+HoKD9aDY2Q3BoD3JxJkLFZyPl6q19TqL5
IyvAqg6/GPBC1XULEamtM/AvdqB2n4kOPV6zhYr5lNq9n4zllcZMslgAcQ0c4kr2mWrpZyuPvndT
vKvCwHLfH3B/HaWY2IRqAjECXWFRjKWg8Ps2WFHqZpka7IHpGkYaUul0ULj8SCN4a5XiaqKjW5Mh
qxb6PSLFXd8mn8yk+FZIQ+pZgEWA6yULIGtOsjPJlAqxqfWg3KdW9llXWqQVdgLpY3ShcgD2nFFX
r63wrLvR4tncTmEGT1JjolwJf5rEsmLxsb//Jt8eZ9C4ZGGoSEovR7bopYqmDdlhYaXfwxWNMU8o
97UmPJrxY4+xoYQZAz0letbl/oa9wYOAEqIGIWSY5VwqdfHBS1r3An999jYgccRLimmJC+cAxMPE
aMAVcfpI7jp73IJDv6kDFXtO+TR2lJglXqSIuw+ue3mUWz9uDQkrhx6mWHF5J2YhhbJiGPUWbONB
rcvPNSkz79/tN45ytBlV9j+UqcAQXmyDQkHjMVhGIvdSCZ0dXEq9G6jFR2bnQa3Z96uyJ8u1/fuX
fQ2Zu7ylv133L1eJHRUTC1u9DYv0W6gLbRUffLaGAADLctUNM9FktKLpeynXcdI/N8I4t2uP0TRi
Ts6qthHl2Puoba7pN9luqQ+sq3XW+EBCNvRMQV730m1DTcpJAiRzcG8J6Mn2BNF8bc3kmc4UY0jv
Wk8E172Rf1I7tn6ViwTiNkVyBqKyPSGm3ZXISkkFyJ7evwPro3p5A3RFY+splLU6d1E+mOlwyMXQ
8yhLPKPZdBq1+mwk0e37l3lr6P5+mYuhm/Z9JEQ/0LiWxV1e0Nco4/tp+dQPmR9PhS9mETtjj/f4
/eu+Na5+v67250xVZo1Nu423ZwzDTUHhaQp8mNMbs0r2QYFa2Wo+uKFvzhuv679pUB5TXlfr3zaA
oymrkZ619bZc6RNGeyi7aLVRoHzdYgEJe067xXXbDKdQlF+mEfdOWu0GC8EkXPO799+/un5+l5+v
YCMir50Pjf/+eQPGKY5HuWKA58Cm+yHEBTyzGx5PKK9bp7fmbZ8HR0lULirRmnaTSTdctthNz9o0
IRjqb7qU42+3FC9V0sDozY/r41+17Qc757dmmd9f6cXKVkLrQ3Ej19sZLAjlYn8Osw/IEheGfHZK
mswOSWftsmzmscss8lDORQ8CpSQGqN5b+sDTlVCnkPuDIQEcgdcHoe2zNRoPSTd/yuPkWzfoOx1y
c1JvbUiXS1Y+GkgiCulu0POPhs5fo3V9eapFeJNJqdxSLwow6mL1wlIS8FyZhIZPXLVNv1ZDtm2U
oziWfDmW/MG2b5YGrGwCsd/wGmBXcxYeo7Tc6O1VXrQbu/3+/ij6e0yvL0wDqm6aONmQoP45iqps
6DjYhyWiY+lQUPWtOnOzxOQuTPUqe+b8dZgLw1XaGKFnvbdb1Lnt7STSx4aH74NX89dIuXg1F7cJ
mWkcRWwNtiH5VYad+Q2gc+ZqmLQHPGwevrhHkRc3VMgP1dxsorjc1XG1rT/Ij/trUltfh66YVB/Z
BXGs+vOuhKCsljG1iZ+xAO2rDq414N5+GZ4zpXIsiQMUZ+v33/z63v54ni+uefE8dwAfzXEwi21t
Dy4CKwfRhDeiogdG9H95qYsHMiAeGlizVaAxLNjr5C4ddMo6d+qHe621zfTGuzIUoC9C0YVYH4zf
5kwskBXMc57LZcKxNVmdlzQTHEo6KfU3LVausd6fggrUA+rU6ErK6+e4no+pFCHHF5s8y5/kIfwx
mcZGW54sy3bNJHyQhvnYdvXywX15DSL86zNYj11MIyrO8Is1M2/M1KC+XWypWewmFPLTYmKxazc4
N47rJDLWhjsI+RjByR/MfQXlcsafg8TLRcD7+thmUXCDB+Nz2IMlkg5QUkw2uNIB42biGFKCISRA
nlzfV33vvT+E3pxlfnv5F8PWHNMBoQFDSBhsU6mdQPRPleOAFK2QUz/slg+ekzcuuNbqqSyqiqxp
lzSrKCEUtyU5ixNSf6ByiOp1k0L1i9myzlO7MZSPUDtvPpnM8YjqDGbMyzNiQgqtkiVBsS1nhLI0
2ypLPzdBe6g07Yr2l5ez+JVQ1d+/sxe5Sv+uL5yJ2A3LHNIuxzG6ioKCJbc2nhEECJH70eJB9YTa
J+M8Kb1MXvVoX1DFuDHBIR9c/q/NHH0JLkzJQWFeEpfUBHBZY9LhZtuOYb+xYYAGAREbPUL4kCxt
0h2qRWwwXt5YSHDGYUXyWldmOvnN8H1BcfbBy1kH0sVz8vvLuSzOlHkTFHHHcjZn87GqtV1VV/dT
WpyJHt2j/cLyMLDWyaY32LJjVVu7anfvv4a3h97/3pHLR7WVJqkBMM4dGWskKNdR8mQtIKDhFNZq
ckYR/AHx6435mffMnCAUw6IIdFENQEZICArSzq2EcpOMVT/gOSa0ZrWnflBnevNSyGUNiiB83vLF
ohyqOHeXhPdGGhI9AlDWvbaL8OqkkvnRxunNkaVzRljLLipulj8naL3BhA1ksdjOfexGyGHSplsz
Iw2Pot9eq9lR1bnfS4tbFLMDzv4KhnIM3hHheWfeZ0PzQd/zoxd0sTj1eqWPMkJe0k+EG2eCTVq7
oR119/74uSChvD7R/KHq7H44clPi+vON41FcRDzxRGNeTRw7JomkNBIkoOk5No09x7fSQeTzhBvu
y5Kf1bqAgvxR2Opb88oq7NAQUZgWvdWLFYeSPvj5uWLHA4a9ielvWjOOjKdmjtyJ5IeUtvZMozfU
x11B+s8HN8F4LS1cPMo6ogo655ScFCJK/7wNQ8UtkJKA/F8Eb7jj6KoV5fUk0SfsDMxMLbU6OoaE
DOW6syj8MWD7bdmMVbWxC/X6QdLug6GJ4XcSuFEZlte0HPkqRSOHrNVXVcTiSYpYIy0wR6rXXW1d
q0vgySkMYr4FRV/GGSqfKQ302h5C4iMGVMisxgnsbblLZWNT2jYOSGrv3XxfpKYPPq7YlJp6UIzm
mgLpI9n27K0tL9OSc9WTBNvpx1gLbsv8Qe4nFt5KObQ17PCwz4iAI6CoSPVDo6AkQYO/yZv4QUeq
7ERVdAZp8C1X1U9TVEZbVVnzw0JtLyb5e5UcJ5jVKOcxF2i9tZer9oy47xOeW23fz9b9TN/Jr+Ti
ahxnCK0mHIBwOmVJMZ/SNjqtQrdjhAqtJzjnwB3/0YwJfeDoPtdgEEnEyGKiFfIpW6YXgZox+apJ
RnQ71LeZkTbuXL+YorOxZ8J/nwkciKTs2cL+4yirBFGne9sUY0tVHFkKyU9FkH8zU3IAJbqv5lSi
bWy0myrSLU/Lmu/1pKgw0VcYbm0djKbbI4zEEy2Vn+MAFysuGljM1GzEhF6yglSAZWAzp5/rUf+O
RuBeU6B81lryNCFZpQaouK1F4dCe258waEFSuJKCX8GGKpfpk0sSR+HSR7VhXvqAa2vCc+yXrjd+
1v2dKeFcS/FbFRN4f4HLDPC17g8lhvwa1ixRsNOuXyZMeeJ7p3wKal53l2bbYBrYLVr2OQ4oP8TL
MLsV8sIWB5zDGPhejC5Vz5+BNE2nVpO/27l4JN7FKWYde1X5UqXBuRuSb1lQf4ctOw83OOe9uBRf
zTh+isaHSEPWZxRcLoxZz0xz5h6YBzNQ9r2ZMla4LDBm+OdT+5AI4yEmvIROKukIBZ4nKTjDtkcl
XQ1PSoWFE5LF7M09zbs5NQ5MwHQwOXlrwNClis/IDqiwQzNghtVTjvFz6MypPHoAijM+Vc4Ey9jQ
vNOju7nW70EJE1pBl3O1x3e2sp9GuXXystMPmGAiekFglbubtEmfOSEnm1xhvNQ5VUZ5UJhi46fA
UK7kNqYf1LQI0TPafK1Dl52nBSa6soKcZSt6Ble+8EEarlTr1yKn3BG6cYHon79rDjZvPrZUu+9B
B6ED95FTY3RuCKlRpOKzkBKCedLxE4LJm1mZfXlOH4oYqjImBBck+OKMdts5Rp6N+zoOrsrOuh+1
6Y7Q8PtZF0/2uQdqDHHfS1D/u0DnQZ2YxjUIy+fCrAZHMoPvttw5nZU+w606YAVCpD/KobcU7WNJ
CERnPPeEJq6xPkoNdxzz4em1yK0B3XRII6k56q1igfQ5agoC7QyaS0o3fqHTRO+pJpdMNLdD+KWi
n+uE9bQzcKHJpniM2zu9S9ErmBbGTBgHYcYQmPL0XrKHLd5XhqIinTnTkFufYRVp0ohsRutgmuau
GuTihF3zqKwheCrGDrcI+pu+OTc4kNyKYEL45bLHLL6r8plhSfXSyjVrs2T42wb8sLzL+VRLlJps
bK4ufRu0x+amVXTJGZsbNdE7d3jQdqKvNTfv2yOsfN9Mr/o8+5ZNI+kGVg5yjFQG4ErIAXJlY4JP
DSEt0F70FKRlDlGWEYDkcuQhVuzhRk7UNd1ZOo8GQ6h+mQblxNNXOBPJ8g6SPfDf6+Shhum3kgk0
CGdPXqrP/P9n4mp7rDsU/2FYfJcVbafEzMVa8zR4hVC+6ywSCMl9oVf2Xg0U0O1Tehpt36zlBxyL
UIgoUJi2eG5s6y4HOclpR2OGmflgkAiZ2Ga9VNgc38EzUKD01NbKvYreA53t4aaKW3uTzvFuqvBJ
4r4lMwoHpkRkZx+lTym+OwenwLAZ2sWresFBzrLxi8Wq8zrLTJNOkDZ5uAx7DoGG5VRRvCXU67Gt
Z4zJisraNphe1wFZQTEjrRTesOT7iLY9LmY/76pxOsdK7qpQUFfi+XMYhoaXtCAFlHDcjjm2XMPW
e0/qdZUGfN74aonJo285L5eASijK2PJBivVxVdWhls7ZvrVzB8kqTyXS5AhdmdPQuu7tOiBXkgc8
CBbNCdJIXYVb9UbMauZmSTz5tTYCkjKTE9gF8mEB2yf1/HNRmnHb5tjk89lYdpba40nQzB8NcAsX
UzRSdZRmaEA+JQFwGSn7XKb0BTUDaz/0BVWord8x/ELuXxQWz3nYP1aC78iYi9Sch0+rXgCz4mhE
bSNP1+UIzNeeTlWhCGJEGvIJMVyYRZx5ZJbYm1ZfHzevn8QpTdqbVplPSZmQMUbPSSlubWPO/QAo
lkMKEfu5+WQqwvKFFPkWKkZHFaQrIjugIY+JlkQrt2+/lbYOr1TSTadJ76RU/1SlerIj/8pPh+pF
xpbiDAoTstL7ldL3bqeq+4zFaQhUrEkM8pC1kq1z/NME3gVHsGKGKQMWupzgoy79hg4kcoxFUzaK
lpzEQFyDTaLNjg486ZZSgnlV+Tppk3WMO6Ih7GcawhHCFltix0kaYW+38zYa1O+DSbTsmDUDwXcg
pMnvOCLymK8EcJoukJ/ApMsbegE07ZrmNsHPpiVoY7OcF2Ol5tXID3E8f5znjopeY71EeQzIGEcP
tgoElusK64fSjEX5U2lJN2JsXSgUs9PNXDhVyWITCfdWk5/yIliQXUgYI0R6LWomu34N2W3xS8ya
vLjL2H5uuuZTp+e7OCyuhiD/JBG84bRlflTG9iHE7aimE8D2OfDAeezyPOZpgpiyaQIpdm0zeTD7
8ufIw+LKxtxcDVJCWrcMxSpeYr9YmFjLZLwKpOzKNHL5sPRHpYjmQ2PpJK2VkmsU9ovIIiJBSHCI
ltILOgtH2zw84J226RxskUyyUOu5gLcwOQpb4bU/Q7ppUdF/1KTJNaPyp51P99kCjyGf89idWM/1
Kt9x8tfwyCjCBSq2aZdKwfyVpn5jVleLsi4jYg59wmbwb4qc5LDO8qafZtV1Z/RiuKqCNN3pMc+d
WWcHpEFLxGfdx3syKcEdKYtwpbZ3xZI9NdVz1qaSC7tAc1R1OipYt518Md1yyG5gyPCba/FFHbOO
XUZKwSlsj4ZVt74dsbWO1IFdhrgVca555Cj/wApXUV+LfhpGMWx6+UjyFpNjON8YRIAhpyA/OUVo
rRqkEeti6g8YxX+C5hzdQP5pVCI6Z0V+6mQT6BMBnChq90sfVw4lYgeej+KMnegdynXekEzbbhG6
11bkxFFuZtvVnxsQZkA53IWuBOEameJN9qPJM4dghmCqZKrOcW71ztI2XDKrbvoy6HYWG95uSbG0
iwLYEmGddlqcRAQjozV/anZwXw0RLafkhwyKAK8ExfUwmmbcrwe7SQ9jPhxUY7SdMJQeE51cNfDi
vM6hfwnjm2Yn6zfV8BM4Q0BmBfhFYFW4VJnIyYQtb+rqoQg+YxSatR/aGhJqd45WQl66zsf7UHzH
+AJhYHaSCosd/CNIzX2QetUEbQmFX4h1Xhu/BvEVwj2hTV6xIFGGeKGE+cnqi/1cdPvYjPahMLeZ
vE9WIFkXe1rUOEVrHVnlzxN2Kvrwh9I2j62qXmGRvJ7Ux3SprnHGHUQg7aM43Wai36PDvg4zprou
9201d6fbKR03YRdtEj2hKaKeFC06KZmya5PySlKkrcZgS9E64qXdA/LohwgQA8nWnLqoLHIwNg+Z
OuMpd5ZEPkAtOLblfCh1CfHnT5ZTjq3SRm/I3WBFtbqRXSHxlHFKanfp4UPymxIpIcZtYFw7NnRO
qYv7eEBHXHQER4QuJaVdYE0cXvQNWA2mvY2qGDsIY1e4Zx86+97s65/ESaNB0q5DI7zvhuWklJj8
ssDVzOFoLUAs6ug+NZOzKefrscef4dLPxHCmuXGy5/mOZshVpzJ7SflIfLX6qGnDsW/UH3bXPRX2
cM/W5oQgtRrakxYFe4yT21hPXRtmny7qYxFV2EHVc2yUbhXuOx4yLMa3A8YbS+NELKy7VKtPiWp8
KTrcMVZ1CPXgaWnyLxkPq5KHZIBpn2XUtepj3p5SjZYPIpdyng5BJO0y1sxAlT8h98HRND70Zmky
8ei+neyzxfxpB/K+MbQtMZa3QSntgJkxaxqOmEtmI8LE8Afh59sFsfpcyZZXJWRLqdZ5theP+NLT
3EfHJY5uqVuzlAVubl5PJcdtzGBCkvDXE7+0WNsUIGegV/6Qo0jRSJRhLsQ0yXHBPNY5zaquA/hj
bmWYeg1qPBWCPK5NtzGYM+vMlfUXInlxeLmmEPshJtZrSXbZIm2Vhu9i96l3+sbWpUd59TNVPhKE
bcwppreYrC3NHxWCgNX6CCx7Zstc3EeWfjNU5nnJ/XrRiWyV9uNY+XNibrJsOeCRIVcNLoFNw2ra
Bnbl571MSkDjrLrGwASsJb6HdbGVpwnbiLnNe9VvpXQfIRftchUyE0C4GC2cSewuhSF0Mp4h8SKh
JEGpZxqFSsuikZXhoTHNTWC1+44FoaERoRNK30eeHRcbLKtneLaHNSRL1Yo9EfDHJt2jz4PsoGzI
lSKsStoGZnGnaebDwsm6Mez9CP7Rmrkiu7EuDFntaOvqiT+izNWKbFfE87Wo2Eqy2HqLjQ9Ukam3
o2tgFgOh5daVoCTQ7UXaw/JNQCUVO6PVNsQaedVM5UOJvH449MSO9x28LcsJIuZo6Zu8vPRkvPQc
Kuigu80Ip6bv/AS8EpF1ZL+oHjxib6QkZTXqTiT1RoZbQxBntB5jJU8bdY8u4paAvq1rRMuhaTjY
6NWBphAaW8lDpOkMw/Nqpky5LjfaJ/7Vk+HLkzLo5dVTC7JrsEISv0PfiBefxtwNv2WjauSJBCpg
DoCTY36V6E8tD3vAhx7LKltsyNQm7nAKFSlhWuAoPDJvpOgUZaPLid1RQ2D2ipebO8yy26YaNxXb
5wBqg9VJbq4Ah1TvMuI72VdLQIlNf1bzT8EQbPsgc4dO/0494ZADZZC5a73OvEGJXU8NV7XIPLIm
J8P52LNBXWptg7PWSULhtkxnIeE3CO2j5MEghniBtrMcBjSDkpB9UEIBspSu2Cap7SkLdz5OPdIw
OcQCnMlVXyJ/LZwx+BnCLwgLa/Kae2YCHCmf8ry5kTfJTEuHsF3VoObTeU2+eBrS7r5Q9/xiHDCE
s+OobmDiaGXLQY0tWkSFHMM0GgkN9ztsKqcIMoQwiofYzeuxGVroNmyuVbHoSbWgjZO6TdmxNWw5
ciu7mLRQS8KpyqAgUA/RkNMsqqs7Mvj7PnieARkyHljuqOshZw7mO6X4Zk0KLilCEdGiQudVkuOg
2bxUmxi91XNxh3g546iK19pLf+R9tIlnY9eA4+1Lqi5a6skE0UYQWlKCvWWTAyhvLVtZgtG4tTvd
q9HXA5f2GQVbmRhbNGW+OYy7Re+8UCMFsZZda9IPVSv5pYzJemruMiAOjEvdbVMs4jkK9do+pnV8
lYbLbbym2WPY6vVhS/zPg5IvO01VYDNwaqimp8US16NEobgrnQrCI8NgI0HRaHW2trE3pfK2VuSN
LFd0stHI9ix4tD2DLt42QKvAsG1LrNbKzB6J9ydK0DkLFG7IrzWeCLP2yUR3lRwjvE6KIFdR7MBd
J1B2mVcK1EUM3G5vp3gLAodakJdZRBulV0sd+sU8byZTw921GebxIAcvk9XfMTrZWVibOYCNBCSA
raKXw0MY+hj4IqmHzOs+CZS+NAii3p/QPR2gEOwqEGgYl6/alFxTmlBhz3yvr1aEGeUJsicp9sDS
JVQySBNSIQkmKsbbprwfJ05dEEX8iiVhma2fmUnBOJnOFJGPQHSww3FSlKadpsfeXH8l+vSc9qO3
ogKAse4TudhlhbUJYmOvjrqfqbeEI1pUoPF8+WT/nWo5OlaLeuSMc5O0yt6y8t3Q/cz1YlsN+TV8
1Fs2uvuYcvQwxH6V8lT0xQ7YQ0e6e8AeIzXrI7kX+yqRz+I5qcezzG0LWQvHCl0IDaXAjK45ZMv2
xGZp3kTXeH/IpPOT8ERt/3tbjw8LaK4OvVjRjttezwDq1D4ZFaRI6dtVVUPklK8kYGe0OxzzzsiJ
vu/b7aDFvtqVm66rNgmKRK0cz8nMuT0Z+7u2qZpNOzbV4dcfTSpXB0tO7welrDfo29pDbEe0P9d/
+vXXKMoxo//6+8WXX79w8e9ef81cLP/+wlmVx8z59ffXL//6uQ++/PqNJhr+Up/FngLZcLTDdDy+
/tOvPy7+XRXEyJNev9x0FB0I4V68X9+jLyNVul9//6+/5+JbdHXZwxdt4TL/8RJ+u9zFr/rnSq//
8vVnIOPK+3m2mHn+eCf/fB918K4MOyQ0BH81IrqqdeOTMhr91sik7gqgxC3UY3wDVUrwcNC9zNLw
oI5U6N/v5rzVOVsdXqZKYYV1Yf36b1oLHVYZPja6sqMh9oRQuGGKgVH6yG/5VufMwmW5epF1C9DX
2pr97Toy5gwYmF25DZrcj4FhCnnAIZl9TmAPmsXyKe7pWS4NKSeRWUELtHjIhfmRXvwNKQBXN9Cv
6prNy7lQOwBQSiDglfSZVbhP8K+hHdf2N7nJrpKeYGMAoZq1fMnkqPzgRv+tvdNky15tzaoq64p8
mQI1V+0QTw290WzK/N7otqoEYiqMQFlbAjxjYHppCapXywyonpw9NABOCqgYp1pPyLA/75elY1fF
cT7Xk5u+0LESFMV2yVNwWsQ4vz8y3tBV/fZ6lf9h7jyWI0fSLf0qY7NHGZRDmN3pRUgGg1omcwMj
mSSkw6HV08+H7L5dyUgWY6rvZjZtXVVZhQDgcPH/53xHP+h1kuqLfsPlUbm1t7NbSSPGPqLd+qRn
PasyGBW+j4j9cFCEE0FBWHTUFibPPnc4C12A54b2bB250NxnP2hYej5OX8dAJm+7h1Zm6fhky/as
QoArqcNjV0zta0XvqKxhgtXOEenFp5fDd+74eFGJtjlo0E7s8CoY4jw6xSE6OwcQsfLHe3bRITbg
r1/Tb35ztDQIJX3knJgABAPr45dFLcIcpsIttjR5TnJaGnVD28dIy4usya8dzblpquCEeEBQe9Zb
JDBnjVT6a6AchXdeJiHrLMm2EWD5gAADf7BXll3eimq6HWvkyFVkX0yl/SipWqK3f53lwKWe7Cv7
6us7+c28/PNOXMTjlO5NPFMHbeUEHcxgDhJ1amF8Rzb9KLSCEPl8E4XGmZzKk1aLXnNWeTFVy1SM
30cf7mto0XYuXf3Mcmhc1eYxscPPwfFh8KA50R3GKcNnHkMHH4KKEdSmRV5s7YKHBQrkknzaBGci
pHatdi8rOZ55rjJXoT9daRailqmGI2JgqfO8/j0B77yuJn8jaCOYdlUsQax1AAWJxZHlJu345t1u
ru3ZmBoNhd99cIuHsHYoqyQlyJmqW4pAfdfa+pYQWLXqK/5uaOvwS/WV3uH+HJqBFpFFIHhqP7tF
/Izs9TUx87VlBie9iTmzOS0r47sQ8KFyxR8uXNlRx4oXiQ3PNszWWat2LjipBWfIRTlqG1VRpVM6
VKFQ7EAdUztMiguHnNAVwZsym84hcpkbqXn7pNHXHaW1Va2pdCMCuXKNfJ/H0lz1ga/Ya4O3QhbB
CXFbtPldlFB7SAWrdePwJEsqsiey1K+moTjXHTzGxHgP7MPNDsWb7SNSrrB4zLvVoZFMehshGloq
5pmledvK5ZGqUuJwtCDxFvV7KATs6BlZX/6oOePlSHva9CLJnRca8RudsvgK4XUG9DfvYe/5SM0X
cfuNiNqOxiU3CNgKpMtIyCZwzp6H1e5QUy9DcLebLMG42vUUGvWeeNspMBZV6e8ckHgbi5ySVX7T
Z+qdpskl0vZVWZkvrtBCdqrA5bNC3HstJ6j6wZh8cyHd8imMSZgLHfnQBemFNseS93WBWDTy1/1A
29Zy9/SSyfMtvQsJI6EOtJewc16GnrTUwKbPGzIoUBQ9QRB+T6v8PazDC1OKZVynEIxT6qMNu2tY
zi5YY5ova5l2T6Xo/GXsKMC9EXTNH4adlEuPAG1D40xw5NP+bTFBG6tbfD6wRXzABAfrLlhmwqNL
q6AqRtdLmVRgNEwrAI6G6caokytddudW+4C7/dYjbeK5SUHn+HxCR37IfKGDj9lj+UW+w+qFieVA
KRQAzffhJxdbRcYxdSx3z9e/V9V1UYl90EanRvekIGfDZTstBnrrw7cjv2CeLg5/AXZQJOc4d2ZX
4Mf52vXcQUuistiavbgGgfQdyvlF0dh3RgeQNQ82aezdWHHxo2/yzdfXtn9bmHgNKMktix2Qj4Dr
4Np2FXH8xfi9VVNpctxEe4FVlmJXp18heXmitfau2H1VZv0ex0SQc7bNHKy89TN52HIxlkv7yQTg
tHW61F9nkYB/afe0rOzwZuyc9wRw7moQ1Y0SFMcwZG6C2rjPzPLMGE1/JbL23YOwrE+ZtQ8c6ybQ
u+rUrokgyBOH3l94VpUNm3jOyAwkansB9TzCtbti5Ehkn1savC+RoDCZvd1fPx3js6djmSw+LKLA
OX7uYX/ZowJITEffDxHYF/JsLJIf6NyWHbnsi6RW352yAv9d3tLfuAOTRUKBc0ogAnHdFMuLfTxY
MYXO6CXjoS2//mWf/TDBvtFycTnqxs8f/ssPs/uSAFdqultJUV5k7AaL9iIhbnyAvxha45EH8duZ
gFHikDeI8YqnAUDn4wi16qJoe+JcCNvzdhMZVlXpbPABHBHt/eTvHH4JLKk4GGd9KuePj9dpIr9s
E2pT1IPpubSkFRjpPd2E2zTVTmUd3k9Td95agmoAtVtZ7dzK3Nvp0RX+sy+S1G1sOlhCPHKzP/4O
8q/J9gbmty3QdlHN9TbVUF3F9qmo5dUY5VejArjO6RIDfXfE8v+ZXdfj3OVx9ILISab2x4unBMuD
NzAUAcJ6RhzosDcddVEKue4M41IhHLb87D3X5K0d9Ecu/ttpiBcNgcly7ZkT9ZsHvB3hXwygPreZ
cK5olKaIRueDh7MvXLWnu31rlc5tEunfvx7Pn960z7kXU4vh4kU6GGGihyKh2UaxdYkJM2z9Ic6C
NdF15LlZW1spdBSlsRYoDeivp49fX/2zDR0nXgThKDiBLRxKZVO2KrWgJbOF5f9g2/Bg42K8xMR9
1dGmRpUlXiy9vnfqWz/8FprtSU0uDL34xShQxA1ah7ivvR5RQaJ+eK2h2y9LmGmU5LKHPiiz9VBO
Vz7ovCUi58g3N7Xl4/Y3xK4sTHPjdfWTa7Mhs2fdmnBfIpOrYpOVC5EES1LIlnFhPMohZ2fyo6im
B5JCToom3Fhp92zU1S2Ogxc/bZ4KnSznxhvfb01XY3K6tFKCVuK+FotCJmpFyZ+dhBqZwM0uJ7Mp
9U679j507d2sPP/ZZGWz1ylS6Pk2YJTwgwDiUhNuH8le+CF0ax2PzkClubz9+i1Ynwy+2bOMOhrv
FcDPg69fZLZT+AMiUumGBgbh5qEuqe1HNb1LqvoLu8iKlZbIDdHXW9XT/S0yePaFxKel1U8NtuMF
ItW9XjQVPQZtJxqKB+S8vFQTh2Kyss9NeDQhahrK8O2M4/MvY1GdwLwjLKN4Hop5K1uY5IcBqojt
l3BU5KqSTkLnD5G6t+xyhoTRuAipKvfInP7ZaYfjoUktBBGtBaHs44ffhCKO0goVrxXLlzY2T1GQ
dIuyuoefQWm3AVlTxhe6PX4vvHQmqDs3hR6cAfjFuH9hVs5Ix0BqR37WJ1wIA10v2C/6LI7Paezj
z8qyQZjVJJiP8JMtw9q6aAcGesD2fKyxc4eG/VL2IcV0gTnHZDTmveqWpG3VazkG71NqnQupHroe
Ls94F/HHp6G+TWxj4xBetlItj1JPva1Z94hP7Oy065onAw3gYngoxxZbD0FZq68H2++WNdhQ85N2
6L9ZPjPKx7uCRAY5vaW+i1J9K0WrEZGoKtqL7jKtoHemffLoZHQ7Op65kXGKjjpGE8isxyazHmJb
kmEqgyMP+5N50EAFBwpvNiAaQLs+/izVAvT20bduW9zCmRlsjZgNhSGYWCKDwa/vQgXuiEAegRzo
yDOZP7APy+9sHtNdGzaF7bP6HpTkINJFQnRzUeQ0awtU2+O4NvRTVIEcgjh3NM6uLsWZFNZ9MxcG
vP6IZeETO8aHH3Bw9yXW6UgSfrut0vYUpSNyOODUxGsUMlg4EbHN9rG44d+2Nh/v+ZDH4nVmBjA7
ZQNMwz6hGJPmLLiqPrLRnvfRB4+W+EvOOiytNsvcwbddxdk0mhFmDDXRT5kCGu+k7LZvlbCvv36L
vx2s2K6YWFgxiYLwYpL+OIKGLJ/0gmrldogBI5AUuzAb7+5/do2DU0NoDhC5fFwsCWfKDJkeh7P1
15f45L1wG2wGCdM0cYYdLAYcleibdFq+bXz9wQPJ3RX2SaSP+pFB/+mLoVg27++BVhwGvXcoVgfd
4Tq5Oz10MnnB83Qx8/0AifxHt/TnpQ6eGrl/XQl/n5ZS5pEtmnar3vPuShn+/Totj+zP6xxsILV+
tAa35JZ0W1zrrnWtyeiYz/TTUSZgwFkwbAgaOxhl7ehUjh/MPiY3WLeBeUJV4z95M5yHfdZsl4qw
9XEgF97o4Z3gNsp+4jg5roJcbIzxlVbryddj7beNx/zJzDttwJaCWzpYC/TOz8m/xL2kpuw9GrvV
ROnTjvZQOqXr3Ja1PJv8Y9udTweei8fcwjxk/OY1N6ogcxgPOQyi4racUGHPxxqLfODu2JHis0tx
mLEck0FBW3N+mb+cFsfMBMKTOgy8yb/wNRa10MB2Ct0pUc6RM9wnU7g/GwyBLrqAfw7jS52+yYSv
9HzbZw+yNfYLL7xxp/AqDY+UYT+bIGxKMa4t5irSb+5Bo1JOKLrZwynP8kF7VXStpRsfOZl8dhnO
BcBvqQ/xrg7GBiJGSXwWayLBmgtbDcuyCpeOVR1b+D8bg8xBBud5OmKUoz6+IwJameyIaNvW9bx5
RfjDtZzgVmX9BXsqEGHZPtTjTYC4yanBoqfOGw31zra2ZksoZkmp13D3vehWcFCOfIo/V/7D5cu3
XTy6OGaB/h5MKVPdTB4RgmxL0HxNsBbDYq1B1nQLsdEQ1WBqBfEoMP44KBHBqNVPKaVkLRHI5vH3
ZMu08ahXysVk+ttUFeSpVKdtQuyRFZ7mdOE1Nz2pLFZ7tEieXWy+/sJ/31fxif96AwdbmzqqhVfP
eKuwY5NHtxFJsbm1zR+DxRbbMuc6/No2jyVjz8/lt+cmqJzoFtUpjvUf36pmytZRJV+eFZG5NiGG
Aa+hccob1LuLZf7ru/xsrNLU+vfVDhYYOQJ3KhKuZrcmnzaFqJZcM+f266t8fk/E4M2dS0qHByMV
ejuJXAOPchDjYqZHDXq0De0zOiLEbrtHht5ncxetrH9fzfz4BDvMOkmhuJoQ7yMqbDICtkJ7iMwj
d/X5s2Pva85FFzAzH68TdMgNZcF5wNPGtZZf676iq1H+R3fz51UOvqOsm/Tadcx8axpP1A4W9kgA
zSDWhv0/vJ2D8V5QKO9Giwt1uMo9+ZqZT6I0j4y3T0cCR0ML3YNOVeRgu86i7XXM8fOGpt5q/bvl
QLXRkO6S46SV/pEJ/9OR8OfVDllMED3itu65WmjX5BD7+LFgr3omo9w78po+vzH2A7oB35xe38fB
4JR6YenOyHRnPbUR3anH6GH+liSBeV9/TJ8Ou3nn8a8rHQwI6Jie3iHA3o6uuYr7U0+1K5yUR+7n
00cHQJT9NIsyrcuP91PnVhzkLaOhUdfz+kIXcW2VD1Et/6MLEVbJWglj/dDeHtqjS0YUq38W9uS5
eOhs0E1H7KbkkSPI768ItrOBcGMumFBhP5hZ64RaHn2RfBto7mZmctewxRuKDMGqcvO/vUHkYtDH
6JVYPwGZH59fZxaR0ZpMrPPFsLI8dFmxjYj80NJoK60zs97nAIv/7tDgoihxHF2nEAxB5uNF08kn
iyyncqXSaa27j9B6L2TdHxmAn+hwuIxgdXIIsaHme7A59A3Mma7klbmLQTRrqfA+AaCOv+tnWDEC
fzewxUiRfxJMfASG8Pvgny/tWLRYCEf6rb1CYl0iwpLPjNQR8KBUnUEoyX5Y/wcP0uEilDU8YB8H
cyHBtFoY4o3YhgHGJxSpEyJNDbry15f59EmSFQYKEDUPBNWDJ5mmZuAHXcZibzaYbFDhahSHpxtV
nefWVu8i0ghprL7rj4SVfH3tT56kAdiDqQqOCnWtg0snpNakUTJKNsOgxZV2xpsGbJwfmYLNebf7
cT9jUGsS7LlZk4FQzb/jl5OEPtkaIUme3Jah1PEw2cusK9BUD+qSlHBrJtKc29NUnIDV6Gjo05iy
4zrCboJv20zM296iAtuQqxVbVLcJKbb85jGreS61fYwr8/usx49l5+njfoXSeFi4DPMuI4HXlts2
MW/sa1sUK/R0V2YQHznzzE/38KlAPqCLSnEHrMvB9IrwOrMy15IgqXHXe4IbjjVxZEX//YBgkNxJ
ShCVWDozh8W5xkugLDST3Jr+yFf6OJYCW8V3qWMoHcu1icsit/OXr8fV/Gkc3NmHix7cGeUW3H54
YDiDA8yna2CJHgMnngqOIX4ZrypVP319yU8mdkBPfKuMZ2q0h71GLHe62TkdlyyqJXEh20BM24ho
1Izc5WSqj81/83b18BZNm3XEobNJ1eRgOzv6ddSTDye3/STJAnc32D8WOrhvMZVrSGJLosPicTxp
RxfQ9LFz32d3++vVzY8fVOsU6YQYDEq61S+LGJt8N6xjqp4htAMCW/85T/ytSJy/yruB6fuq4J3F
YdT84zx+5dWp9+a/5v/2n3//vz781R3gCyUP/8iHf6P+x89/HL6pOa/mw18AHoib8Zoi53jzVrdZ
84/5v/6vP/n/+g//19vP/8rdWLz9n//9qtq8mf9rYazyX4NwYLP8Mgp/S865eCues9/+/D+Tczzv
D8DFNNotw0cmQXHjv4NzPP0PwKccFSiVz4zj+ST0r+AcS//DtixGJ4ekuZPq8eH8KzjHdP6YKz46
/V1mDCq15t8JzkGk8WH8amy0XCYEmhgfR06iAXRo+qQ6cTOBNJgoqEsiaeWurwrEYDorAul2TSdx
UbodkP9W99SKJBVtq6fsBxelziqE9jY4iSN8PUSlOpuyaMozHLRYdMWYvvSol06w/NIDJzK0e8si
Io71RuJ2QSC16ssJmx0Vmte89PWTMkjqi0ihLsplYz7atlTnsDfJ2m774dyTQXg7UZxeh5OhQ7FX
/iqxx6paVHrqnlgqTq99XcanFWRUpAyqpkpVlIDcZSUymqeu8ZoL4uMSmWUvkxiSJ5PZlhgGBXK3
byQpgvil9EUeOx46u0rLT4Ft2Ke56RenDtHNyM/s9hF5V3ZfkpZASljvp3iyCB10V9wAkW8l8Qs3
5jTYmDNwhj2ZslIDCBCDH4PvMD6ZRAs2iyXQuODc4954cKOHhTRFeN9KSkVLW1XJuLKR8n3vVNPs
6ccBFcgyGX8L3BQrI/sgOl10Om7izpWP1mBWxgIPxogpSbY/gFTrZ4YjJ7UMSYkGdBnCiepMnJRp
ZxA5P3mPxCSW38ehQAsV++BPcPnq2PDIl8OlW1hx6y8G2x02HQqbJ9sdbdz+qm5WXqv076HvAbIx
FWG6fpwWN100OFddhupmNQJHMAkJN1PCJWXmsiFMm0FhIgEqjgXKIFlNVNJ4Lj0sLYjM/KbH0mZE
bKp6yMx9hjmkyavrQAh8NJMhamKTU6tZV7Efr2LSy8icSUdzi8ajOitsjShgbSBdbkkeeSuJckuN
hRkF46nrq3CbGXav1pllKWMTiTYqMENFVb3Qqg7Tr22Y+jJFR0yNlkomsDj3jV0JUNVUjdh9DBSK
4SpAqTlrx5UtF9006O+q5rkjEfWdbWBY1mXS1C3YipxIRLyMU7qUPqG2bqtXezSedkxAQO++gFuw
v8X8W+dJBD4z7QMVQnsS8twlNpDmXI93eM6OiveWXZUk6QSdWSGxq8d9E0LlLDgA4lpHTm4vJTKy
nV1Z7q4qKqSKNFD6hRRZsB8IYQ6WRp5kE/ANymbrKB37TWaV3WMaRpralCB5kgUOR3K4J8cJf8SW
UW4yZDtroxkjtUlMt6yXWoXOYemNuv3oVhOmRVHQZ1mmYWLby7ayIkG+fJsWG9nr3jrwuvbJ402c
ADDoptOJ/3ut7CSck0WrYt+bXmlca36OoTweyku8feIuIzZl5WulF++bSvoXQ2CzBUntCv9KPeRp
vHFByQT4cvvm3a2QnlYEKroL0/A1cgR7BABbrWWLCWZnQpspQrPrltT7+ZO6l6sf/QTieWMPsbFR
jTvc+V3k/CBH1hQ7suI8tFW54z+yK8CzklZe0i7jTvjXMM+qfgPIB7VsMZpwW4cOpA1KLOWTH61Y
V+2oI2nSc5S8tETLR+mAMJiWiR73ZDkNUftGvAIddjrX1nOcp/19nrbVk6KbttN8kV+UjuuNi3Iw
nRuhiuRWylagBRpEdFeEpXoLo7TbTOhm1VktBwe+lF55SCrNeToTZOvqpZ2Gq1BT8aU2al66nirc
tCQ5uwaw8iCydy1YkYkowV7hqhOqujPMXL3FelN9ayzPuw6t0Noneei92pmUDw3pPK+WayCU4aTv
TLjdNIn1X3bTvoy7SK3cTCeoKy67CauW7IYzR7g0V0gzbokUDeLJWMWag/i1JUPAZuh2tF0IU5xe
Ddl12o4Cuf1IvgwkSFkWbJHopl2ycuikiFrpt6q2ypPcykKBma7LM356wUzhiEKuMBTX0W50teE5
lLY2Z88WBlpCwHUeOeMxLm8OHUDwPGGE+yD1KWYnClXMkuc4TbRlaszVSTfvq0PbAJxNWnW6oNSU
cKYKE3AmYRbQHVZlQfr6kCQ3sZflTym+2pI4H187E6S4ZuTudGj3HL10mRncIsggojGWFqEw4m2R
Ohb+9VaU+iKOwHIvR6vNkYl4id0NHI5tJlI1ifJbK1D/CavI151r1KtJVtVppGsArbJWW7AYmOum
idwXHR/Uczj41pOj5uSyyMImF0ezhxKUkvec+bNR3Khsdxl1rBGrxK0L4nf80bc3cTohXzfjWjzl
tspf4qZlruhljRp7hGz0kow5BnJCWHGVTno1/CA6nC+okQCSF505vUGJAtlRKjlspKydTVo48n10
NP3cG3p1V1qDtdb1eET3LPWYOSODejkGnv+dVsh4Dp1RPQuOZRgInLi6nRpmmRXbZXs18UgQ47pW
uk60LmehKBznlYBrlyq3YxtXfZtk7BKIlG022dSqmzLs3MfQb51dpdMJMMKE1NbQGe+npCxeynwi
4FtCv9omnK7XGi5ijLcNNf0FLhyIVmnnlfyJKspNcqvJdipdY1grI59OJcPAXWjp4K6yggpkh4vx
UhtG5zYSpO065ahv8kkR8BL4jnxO3DLYuf007OHHentlhTGcgcm4HcwEzy+3jn24Ja+uSPVz2USE
7vVEzSL/aBNMklrxY7Qr/KU5pJPcqUywORUWPhgX5mmfhemF68b6jZt0LlEpiGB2wZRb6MMVRjGi
R2uzAmpklWtVTv2m5Jz8LcT0sjNitNC1V5i7hpjRE/zb+mlMpXob+RkfcqUH+kCTREEyzsLCXAZm
hS4pZF0bNkOft6+RPdYX4AtmzEksL+2pze9tmFse2yijeu/NCQxFl3vGUsb1BKdB5MFSeKH2XTc0
97HFsohMDfWNzE183wAyrJ2EIrxngXFOhK7Z06rGrdIstD4azkWUx/hja9s4axnMm0jT0UgHRC+Y
rRd/H6NGe5tyL4ZuoQ/aFmN3cmKmLke5IYit1egQZyTSZLoQBcFoDaXEfJE3qflEZPVwrYw2W9t5
pS6UAHxfhRzCVD1CaaMIDENmHNauXUybrDXSc8PQaM/5fX3GM9HPUrLednGtRStbJoEEp+b28C8U
zePMHjdw0ItNq1rx3R1b/8zLCn5T6/eXhUWs8bIoQK/vDXK1SrzdOSBDaXaivMFjaT1VRLFeOF3Q
7my2cEtGg3+jPOrQS/Rx4koxjgEephEopsaPqnM78rLL3lA2rBq/evL9oBpP01royUmsyViHSKfy
66TSdchmlhc9xFNW1hulF/I91AiCNBJa6xCI6ElHBoS5bdcYqb6cDB9TtGFX3YMpSEqn7jTyXlPK
A0Dd2oJ0AnMQV71bjNPeKlIWFdMp4+gkk03B1Mc2nxBCyDL52p6A0GAklWdd44/LVDkJvglP0086
3aj3Y4Z4hKTx9CaOiGotM6NdskkOES6mw7mPcQRHcVNahG0UXvdQBGW3Gyj+bsJYEPsmGvqFddpB
jvchyeG7dDR3/hXZVdBH1tXY4DfYJgjcwjOgWiwKfTwICJJ97xAZlXdkyFkBS5gVOT1e16qEneYB
7EAVSP5k28jwJtFL2vX5YJYnrEwum0Tkl3AJ8+alYocW/xB24JprXm4tcQqHzbBgmIBd0c2xsxdp
jOazLWrxyKo+U+hcrM6t3bJABnWz63StPmudKniuG1B4XTVayzY3SjCWTlW/qUraZ1NL7XmoIkkW
l2PfS7tNb1zklWphVyY6qtDP7G9eWPe7aNSH89It7RM39LTLnhG6r4nJvE/CLtwYcRXOXJTSfbKI
YIuRxhkaadDxFJyAjkB7aIDU02/Kym5v/EQxDN2m2wYNaVG+M6LAEKQ7E54SNKvWmjDo+KkKb9OB
9LYrI8udu4lc83sEleWij8ckwupYqGU+Ou3s8uHFd1UNly8eNMU+OK3vTZYxqiJDkX2b/WY3Y6O0
xyqY0nWcI4ArwrpZ41MFuGcR5L6SljM+VjIn/s72i2wugKZ75UIFkpmlw0FIo7OxnoJo06KAfNIj
z3+c0hyVm1XPS3KVOjehMl3C1yJnLBYUpmPApTEug5RgpnHRiokilG8nd9jZgh3biHhHwzrY1bIB
HqW5Q7tCzSXJdkvIsfY96zIP4Hb4icH5Js2C69rs67sRv9YKgalkkRsdtbYCJ/2G+lPtpMXYWCZG
510UKdIwxqCySIVHVAW7qq3b89guII4ZenheTiosTlRpMKKsyO720zyrQdEo7HOmeGjobiSSu7rF
OryMx9g9N6kWEPRhDvaZxeFrn49Dcp4WLSb0SLDb093qNozG9N3rmxFxe9m/BJrB3i0aukuNQ9Gz
UMSeaJxWspVVGRC7YqNw7zqV+f2K7BSmlIzl4dmBd8Vt2VOwVrJm/dR7dFRLq4tjIAaZSh9Hr8Js
GnGqPCe/rnsWqWFeJ5kxwO+jBLlx8qT/lnjKdZcWq8Q6xCh5GQUqkJdFF9Nf7rRO0/CmDuN2Qna8
wLwaXbi1Zq28ZMhPfTOUGFem+qSLYcb0yp2u6CLWZzYd/51eMWvhSeHw/LNu87cKXJ9XpT4Urv6q
Bvb/Y+nK+7J0dfVcPb++Zdour9+yjzWv+V/8Zw0LCvQfqErmtCIkJngp/13DMgzjD7bzs8JKd6m7
zgEg/x3+7P7BEdqliIU+SRANTe3yz/BnB6EBsbI20lmA1t7fqWEZf1XCOih+aizmKg3IxRJVcpHg
cLYd+9VhU9YncGhjrbsS0t2ZHFcRoVdbJqznaAyvVE8gJavjyS8lv6t/lnx/zWn+GYX7ZyX4z0ra
QQWYrpepenesT5NCJ1ajDDmwFKzjvgRkErVsFji8USlba9bYnGFGA79o16QDTu2PMjEfMju+CNqk
WRqd8Wy7LK0Y5tyVW3O2jaUrN0ae3fUtHRACvx6yBsTSMBHP6KjkxnRDdWPgIwXXoqO6jZ/qcnqw
hng3yeQCQ+IuyqAlm0MFuTmrwxNZaWI9eQqyTsmPBCXzJrxgR+FjlSCzKsd6YzGjRXqGsrCFEQfH
jQl/WOTeAMRT6E+lRiVtBohaxdkQpA08yGaXZ/rtCGFmoTr+ZzyOFfjZ+v3s6R4IqIymcLSmHLpT
P8lAsxC+2xrc/BibN4FX8TM4ExW+tQKxBwCH81FQzFarJ5W7OxWmuBxBn3U1lAu3fzaLTiB9bskE
azCpVWzGxLLvB0WZMoOLkfcUQEOAJKkdOYuiPvM5x66rUYaQK0nCSO0Bgkg5EhZlO3d4UjkLu911
Wbq7rwfTz07YJ7d72AtyhkbvUmitpxDDrrIs2idigjwsUuDAuY43rsuWWK7dx8By2sXo9k92nCVr
alVAa5vypHeSTVyEt0mfkd9lvhLGGGyn2qSkFGbfLGUiV4IbdEr07c+PoSUl/Z9z6D9r6598CD+1
tZ/9dmaJX7t7KRJoXJh6eVoF4YkfG6dW0l+6lomQNLiJ54Agb3hw/eypc/QHJ22Wvpytv3T6XSCY
cHMSgLhltqKTgmXCN858q4bAqG6GHOohhaWvn/GBYeLfH6wzN1V+6UJGeREJ2KoIyABp5r6zNIC7
Y9W8sSN4Fc0QvlaCweOpO0Det1NVQ04hOmjeQ0EhKs6UMsjKddSR7ujHJuyfP+egUd8URj80Dnq2
TsJDjFN03a8R566v7/Yv38pBzzWPqGSFOiUGeyzOyqw8qxvOF4Dnm5XoTH9J2kuzjHQnJRjV2OYt
Yz2K4mCRmfI2lEg8Ej26DMJm3yL9oFCSbi1BiIgLsRlv5i2MWUIx3bevf+08VD4bQgeN6LFXeTPF
qjoVxtuQZys7fPPhZqbsLQUMWwpqRx7LgbLvz6d+0P8QzIaxjNvy1FD9Dofcwikljyjcdqa3qFqx
73Vz3XJc9cV4pGf4l6/iYMEK8rDOEdiXp70/3dojPveUWgvk12xR9857GueoT8ZBu0/JbWGDfQLG
e1Ppzk1Lsjx166ZhfDTJYuiwq2eh/i3B77jgwPniExaIvGisljBKjukC/3IyOljZHDFqTjDCDmz6
7qnAj049ycffZbdU8kX43MXViWrUncz8ezagw9Kz5WNlRgaqXUFhug7XbOPAdoEEpy6+6rG8p5Gz
JzbstWQC78eCctpcFioMMLNSP2JHPIjS+fPlHiwakwcNKbKt8tQtyk0o1EVq56s6dxaInO+qKLyc
0mkz6ael2W4DhKaZolXSNactVYRWaJeVBxuCFvWQlE8aVa1CA/cHh4mC64mtD88tkL6pis9Gkdxa
IQW/r0f/T07JJ8NfHPTL81zLRhn4JQVpa51LXHwa1MSzqSl6qslxd+H3k7MOxyFYRkMLz77HUe6E
6o3AMeBfbd9sKYE6C5l5IOIAp3lu3S5SvP6+BNoggLrAWpMILepsm6WZ3OARutf65MEKjPtRWd/R
86hFD8++reNnnUjddehXN3mkP1NRUivDHfee5Ojc5919AQ7s6xs/cPD++4WJg6UjKNH30pcqTk0I
1U4e7x0nOIWy8tYJg/zp9gLMCu9zj2lyY1fNXs/JR89ybfX19f9qDycOloTca6rWZMyepirT4ZuN
cslsDObQIP21YNPh2ynrlDUVSBZ02Jr2a6GVDSk7EBBwMldbx8YV6BEfkY142P32xyA5Cw3CIGKt
TugTSqOFol7xnkg1g3M7NdfumIeb2Gz2riRWrKj2Muv2tpbjVYQot8ojT6x9r/Q3iO/OvKJPCYkL
4Taaz5MJa2Yip31ZyhSOvDbVK2rjJqBYa2BoYpXDYId0yOw3XVR9F0FisYsIrsQY2ZD4tIsub+6B
cz9GVvqUxfnZ/+XuS7Yj15Fk/6XXxWqOILnoTUQwJs1SSsrMDY5y4gBOIEFw+PpnVFV3hXCF4Lmx
fNvIFEg63DG4m5sFQbUHw8x1Ec89pnE09AQiNom7AM9QIED/mWFll/PNtg+ItKHQNOAA3Mb8Sytd
6N1LZHU6x0S2JkHjpNM4kBPqBOAafWlHBEvmBls12wY4qLyTkYQJMlBp7YKIj8YJmOzEscH+uWoG
HJzPe4P7EQH0n3dVtkxUXmMuUbw+mk5/LYrHQd4iW3/vOvkVFNXvGDgPQ9Jc26AY2big9bY9CCTg
ggqa6s3k4VwDbVpIgAwA0lfJ9KcZvZ/+JB6zpL6qynbPOQpVgblufXffTM4ud2N8KT1mtnsEZQDw
7d9H0JVyJNjAb948MuJfofJ+T6H9a9gPObkGjSfa6R69+vtg+9t4bvBN8uj812tnStmD6TTmKDKA
RgHpb3fngNHzCbzxkJ21mvRgBei2pAGwNJUJbY6KQCwGRLEbA8SpneVNb6nRxHs3m6CBUZR51KJY
snF4UESWLcG97Cbuvh2Haell563osxVT2cYN0GqaMfaYY1Ywz16jPBcfUpKNNy2r/Jc45/2mmmPO
dDof1XXcsuKwugaYMH4E72LRrhIvSe8DiK8+9QW4NKfJbW5CiTIBaoigqwHj/Rbp1BxNEwtHnHc2
gs9eWTkFjENcAd4VVkckcsVmcqFvwwQje4b2xa0Ma/COJjWK3jg9b0a36jeyAF0p6TzwrsT8OpvS
R9Qg7rxpeqsHnNZqD0fpOs8S6JgQdy2h1bRK0YW+dopMRDlaULZzrw0ouzPcaYDVXHHmD+vWSr91
YXwvKtCE2rHtonoLLnDH5oD+GRLMNwn+gUNVDvViYJpAGV6smjF79CjOgfNBkrZ5BcpVpGjG/FvQ
JPdpb+1q1BNvqJvAfePbwAAR9jBVBirmZrlGF1N7QOkN9ORyPueboMhtJXkVTOCI7VdxJAPMkJ3n
feT3gbO90KOVc4zFGelwo62P1BAwFVrZIb/QI7/aFyDNR1oRPKkxZ+t47iQRRj1Bwauto7DswIiM
SkfEK+uVjQ3adr2XHvzCYElHnjRm5OC2SbIZoQ6ysBMp3CH/WXuUo0sFIRHXz+r8yFjwmkjxXcwU
RZ5pvriN91bZyT30Jl7RhfBa2MndkLcCVMANlkQ0IYLEHGgRbqf3LWAWY5Y+njeg7sbkKucSB2tr
AokmpDi4ld5ZY2bO5yVbPFGn3CcG6V88OwQPaz16ERq0UQrOyn6fc+PYuFXi77CmeHM61rNuYjqB
e7Sj8UI46QymwnNtOfoCDGUguE4m0GM6PFx5oDfaOTnxUAm0hwPwStCkJXcixg16CoW5gvC4GfkF
bntDPrh3CZAtWwOYJOQWTBBqwwkXthJLsz69E+ic3DWtqUyDurPksXTZgTNUZGt/3YPqukV3IKhK
wBPfb8C8t3WghlBYS8LIWqso221hF6Zl5yhF0NTaCVR+zGLOiaXBVUIDwFrMXRtCFR3k0gz90TSj
z9AV29lIla+cEgIhQzhcTQ62tEQstJdamrudyk+Ayfd6blnD0Zfy2clyiGwICZ0xNtzTDFz1DAW6
lcfK36jIXpVYKVB0e3KRC1hn7uRFjjCyaLTinxVwWLgMZW8kMBaQuO+tjJ+sySr2Gv5p1p0BiQEI
SSdzTif+TnFY/mONVnjENLV7O+bgxMXxM03lFUOqDMqfLwxX4yZFfkBaDipegay3I3hsjzhP9g8i
JiDOt/JHTzrRRLJvvo/7XWlCs46Lhc533WbtKvsfzQ3PD0XQHS0unz30/kdtBrCBMMCK1RTfLCa+
9zH2BxcyU64r3jwkIrGXQKMFiKjbghg3bQqNObcDT288we9hBHtdDkgupQFZitF5nfjMvMqWR2pj
Soze64621YOiy4TCCwelM4Q7fzkczOFOFd+1Yf9c59NL4FbXVoXNzgfiEI0feDvueF+mANsVp8Aj
4TAGcl4DPBu79+XtbyX//38DrobYP/77FBj7b8Dr7VsBwOv9G0tb8fYx7z//yb/y/r7/TxAO+D76
SefelXeEav+7Ff/zX8T8J6QC0U0F2CqZCwJY7/4Xu+r/cxaodNG9FcyA8xlx+r/YVeef+P82mVuy
0e+FdtC/k/f3PnMmbCaKy1sgDGRkKkkkU9A+h7hVxRw4gYqIw4ktPklkzgfdv3grHqB6K8m7gVE8
wDKKl45Vx2pyF3J9uqGVk4ioHJdlYeFFedpjs4qbubY4kX85sjYDq7OMcnZg1Er7qqtIFJDhrnZD
iA/y28CeFob/9FoEyhPlFADqYRIkMiYROG9AwId6XLehfLxOub9wUtN8AOpCHzOzfdYy2qFC0Zj8
aqihxzCwt7bvFobXWN9UbvmxC4m4aQAq3p8A1QAK09v0Xr7UxKZ7eWXLdWRrAAgBtwE+Il/HfnXg
tnwOKqTuzvvl/Jqf+KVKM+XUnj9KaB9CUJFcMcZfWcquSo7PEc41sK/pQp7y040a8zyb7+TMQuzB
6gGA9qLBJWtoxa+Lsv8qJ7ELTGDdDBtSNjJfCAjdNynB7NsQcEeJwsXtMoSkTAmVwSHBbTqXG9Mu
vANAzWKJju7zwxg+TAnsNk6IhMoXFKIbIKpyvs8HiEjYWzA7yeq2rW66LNiyYesb9kLI6DxOifeq
RyqmqPHEuIfYEW+Gm8LlC8vU5ylsfI4S7nmTl/lkz9cTO98J1zgMYF5zSxPoCLYfivKJU7H3vObQ
NOL3eRf8/HsgGPvRNWjWDbShFb7HKn9luAOmBb+/bGgl9lluhGihwNIoIEvkFW7Ut3Th6Pl5ZKLs
/PGtJ7cmrW2CTGB0cVYDxg094LSBWpQV/z3ylH9f20BpogR/4iRGBtU6LwJL6CER/h4icgthr7P5
/FUn4YiERDj1ZoJUoC9u6ly+1qB5v8zmSqRLmXAvBuYWYhtmfwgLFFaDKWYL64juxZXYJmPGaW5C
zQ1JHwAzg23nXLaPghhJsUmPSnQ1LxvZyLcBwhXKpPvzNpln7K+rLLi9Pg5t0Q6aLgYyr11vAYyC
vrlV7Bvtn7pGiQyNCs5CkUJnHSV6IaAqzTrDc6DmACW7EIBqN7roE+buoVOPsUnRjRTI3IhDqD3x
glsXq8HKzLCy5eKivRSQ8Y/PQGNB6Q0dukt4Fto7CvDwpraB4zv/BRrjBErEQvWbAPLbAqJLh0cr
c6E803w9P/T7Me6TCQ6UUIUaLkRyRoj6+tB5NI1Xo4IgivPgGPwekoNNO8vYbVnZbnzTuAp4elms
BUoYQz/FASVph/Y87l25uXcrmVyoaGvWN7V9FzTTnYED5RgxwPGArJzZ+4H+6MNf502mmw0lkEen
CCWIu6HkjOY/MOVCi8bp3i4bW4lk2yQQjEiHubMpAIQtmxg00ZZK/bMzfjbVSiy3aH+oKyQZoh5k
7yPKODbkkMKq23PAaeG9DzgSbM5/h2bZUPmECncA/3aGOWis4hb4YJQcAUEeyCPn3cIOqZlmXwlr
K3PcOmTNEE32SKKUQNsbcZm/Qv8huCyq57bH05WDNKNhs7oeot4Jfuae+4TS7sImPIfuJ3Oh8tI2
UGEDKr8bIxuSumiTsbYgZlmjK+LBH7Itemi/nJ8IjbOqvAfoT0FPk6yGiHb9zmpt5PmHhTmeDf3Z
JyghzOgQoOWoRnsbuqPYOK2GAMjVACSh4N6aC29FJrf+0gr7eVHUQnP4x8lAS8oEtij0F9m28aVr
kBFp0b39QGS3coCEdazpVjQj1K5BMetdDw2Y4qGFfZkVlZDP4oai96YZozplX0uSX1mQrb9saCXi
4yCM82D2MYZy9yZ0OYiqAK9Z2Dk0cegrIU+DmrYUfhwRAkZ94HbRXAfIdZKDdDuTC+xeOl9W9m6n
tIuAcfjYBInjtKyi0vtqoAfciG0wNlQLwahZvVQsWGww6RoWIgYKw/uq849ZaqO5M/1u0CIq0CEB
+CxbWFs0UUOUwM+YV3LDEUOU1+JrgbZjYM//Hs/B/52NVbxVzqcEPUrzujWi3cUEJ8iUsmwhJjXz
rTLQJ+htLU2ObVVKKGfE3hWh1Rp4mQgCd+f9VRFG+c/7K2EPH5IUSux4BGpnQ5tskBDbe6WA0PxY
v8nsMXSAaUOXkPfVhKDdiEWhTJByjRtopNa7ogfJfQfBcxPq8LSCNkD2/n947912WDSMxDsGaCt0
bAi2iUfUT6Fe2yysurp5VdYQDklvN0BPV5TQ8ouH7WhK8oUlQnP/dIiyRgxZ5QN2X+BEYxvPPiR5
vetAQtvXe7Gr74xtc6zvWJjOz4Jm7VW53V2kpAWEqLEYBvGaQsq4qn5IQHcqdGjSMYGqBVRPFpde
nVcpq0jikMDsIAwdjcZraBoHAcmUZkLrlSHf584AV3Sf3QRQtRN5RGy+GZIJtdYDLyEXmy+sZbrJ
U5aZmHm1YaUwcAHoAJjwpnWeV8XC6qIZXMUa4XjtBl6IXm3wJ//JBmGtckBMLxxcWU56gfY1CB4O
0IuZxULj8o2X48N5T9C9uHI3SGye9NzE3Ayu/GJDQrUnxuP5oRV65/8LdW/2h5O7dtiZTg4JjX/N
O5ALgv7ApluO6fvMz3MMHwMH71qgRjaOLwMSz4V4MKyn8y+g8XKVfRddZhBPcVv07LuA1HVAIDkO
xFzDHkqIbNsDFm4LGRFrXIgqjZ97yvKAFv9aeLjLRUE5PqJH8EsTpmvItR/CyVwoUemmS1klmhzI
s9TCXpmQJtyyuEmO/dQvLf+60ZXDhI+G5iygCBGRmCGybLiGjkaZXrYrquQuPssgv5Rx0Euiz+1b
n3LA38Mi3V822Up4Z2SwiqD1hsgT47oY0w2ovNZ989VwvCiYNYtBkLm0omkmWq3gC8fqsiGGjhH6
p7d90q7Neng0cbZooIBy2XKlVuLbBgKFzQRrOQMQKE550xXpl/Om0kyzWkY37AxrvcnBJ562j6bo
fxTWknaFbmgl5OtgaIUlAPzok2RnefG2AdfFZW+tHByIR1GdMvDWsQ0xWKPunvtLM2BqxToe7NhH
x9kY+V1tRC5Dl4D0jN/nX1xz8lSrysxsRsKqZsIFlm4ywaGg9zJfNeYbW+c1UZ0tFN51bqmEL/Xz
xJa2g32iz3+RMb4F3BE0Bv1u4nxhidPNr7qVg0mnyYYJCYai+jZl094CX8x5M+mGVgJ4nLLBDCeK
LTQT921WvibgfTo/9OdoCTCJKJf93GxStANjYSOGdYydHxV1VwSi3mN201Y4NxY3Tn/T9zsC0GT2
1BM63wH9Se5F9QsnsBENP+ffZHbWTy69qqaiMzn5mIGrJ5rS8SlG6R6Y2A2a8KPzw2tsqFI++gk0
n/0apKklGondkjy1y+y9Gjd2lNB2i5oEWJLsKAVGFtTd20oaqwGwXCjfRFObHxsxm9DMX3B0Bzhw
DRHgaMTvWZjcoF96Nino6BamVPelymogBdpZPYnVgHP7KB36GIdkc5kR50eeHFuSCdWzxgOyxJvk
K64rRyLchbfWRKijbN+AQwd9aAKUWMfOWwvPMjLjR9JbkeuyJVZ4nYspqwA0esbBTwk2QsBbJ0qO
ZQ8cW5q4z5eZR1kCgGtxIf9c25FXD1dDYD6ALuiyLL7K/T6mTZ2aLtwXmjPgNDJKIxp9Ul82r+83
0pN5zaqYu/Vgj9FYpTeBZYNBTjyet4nG5iofIBFBCmVIDG2V9tfUHZ7aRH6RRbiwamic/b0z4+TN
0wSAedtD6A12WqwJ0tF+0L1e9upKWEuzBZB0BIdDlY4/wb/wrcr9r1C8/HV+eI3HqySVYUjSdmCo
bDS0e3AYFHwJCgKWlXwLiIjOP0Nnnvn3E/PkpuWWNoVsIdC2G0HaY5EZ2/NDa3JTthKwJGBgQyHT
GJlZ7vxIJV2XjQW+APQpYFHwIJ22EFU6D1Ki1m7G3GgrZLwNWby4OdmMNppqqqXcve47lKClwmbm
hEx3ZCJjUYvgqZ8e+6LY2OYhGMPdeWPp5kHZwdGVMIy+C2OB1PCRQSDLqMKvFw1tKRt4TDqJ1mgk
i50kv85D6x6NXwtDa26J72eGE+/J3HRs2xRvjVPCyhvzNwOMtGAV2lHzmlhi7/JpXxfV4fyHaOLh
HWJ68rRG+G2bgGolSrN62IAuaDiArSTdjhZ3Dl6flQsxofsqJazRLSaD3G+wlIJ3bw1513HnuICa
Axva3tRBK9bE68P1YPffrZwvCYrrvm727pOvG0aQRvkxbtwlsX4GEs1WoAYTNlTjJHm7zIBKsLuF
19divgZ4aBtLg3BLCaStKP/Z2fTn+UdoYlHFxA2QXBggqDJEQSwB7US+aJWhjl8iU3H+AZqjlIqJ
awG+NSust+A6AjGbsw2gKlylO9rO7YBo3s3aBS/QfYkS9g4a0khSwlh9Tq9HScD5ErQbAee+7EOU
iO9zAoabMMGZPX/qxq8QOoYAX422HRQLBusZMqrnn6NZWVSwHI4cLfWdeIpK5lv3ceJOz2YOOp/L
Rp+n6cRrbbcvTQcdmREIctpqEyf5cOdBz5QtvL2PcT459KtIubFG+7wIUH8HV8p93hdH8KNcC5sc
xk5uuzFdWMg0k60S5QsTPJG8R9XBNsUusyCuhyNxkXoLTqsbfv79xEpl4pkWSFbGCHhooIizPLkJ
MjActKBuvOx2qWLlwO1AcnTqIr9esafGFY/gEGSryyZZ2cl9nw0WKLiwwdKCXoU9GFaLsl4oYen8
U9m9OxNCz3WOwkCegIYoidHhJEbrwjdXghhUnq1BQ1ymzKTmKzCYPc8Xx/NW0ZUdVNhbmwUOxBTh
m65f3Tag+bHFS1EdszxYmc3dxKGs2b0tJs4+9yFbRbwNBpqCRpDARQ4bfjdWvzX96ltPiiWw5eeR
ZodqJGd27oPye4jaQJYryv60xWuMgniQN79QTDhvs883uXcqltNAEF1XgSI2nSJ0i76YYXzMWLhu
anMNbSr3ojm3/4KAM0IhEwaHsnkKGv4kBEmclZQXjq6EcjYTrEgPy6kX8Csz6B6Ys3TQ1BlH2Z6T
2mlwkEVqH6LMR2qXL0Zj3Caxt+Om3Jy3v86JlEhuWyQYwcgFWIU57oOs2ZDKXLsgJblseCWWe+hx
jBB+h+nNes3DDvy3Ep1Q48JmozOQEs0E/MFoesEBEBqoCVgZxxsvbdp1Fccb4Q7789+ge4iyLwvm
9IMDhEXUdADlgocz7osX9DWvE5TXzz/i8yXvnVT7NApiqIvnZYlZ4CT7MddyQsYvQmBBUuTjTgN4
aZCGHG9ftgAZVXI/YKIh07dwBNe9+bx4nGxkFivHqvKhbJF05rfUMfbA6Vz45vN8nAxNiBz8rLRw
/nWnbVhm29qj6y4Lt5fZXInbirZpF4yg7fYNp5zVmK+kny+8us4q8+8nr240FRDDqYftHQ3VrUye
wBH+fP61NatyoAQsLVrgrS24SCWg3QsG6xuQICEfOIDEsx7HZB8b1oJXzpb461ELilgfv6IaDV/U
YYgir2fs7MwHG43ccyO+cHgleEHQN4RNgqW/d4caMuCpPLSpu09l2i8szZrIVZFvyeRklgtgeJQx
UBW75nONVDUoqR6Qe309Px2amVaRb7jbGDwBZ3I0z4TZlFe0ahbsoxtaidwhQZ2fNw4uNg5YBMBq
fQiFu7Bw6sZWwjbIHILiCRy0BtRDpO1VSLwFo3/e4GlBdOzUbex/1GxsQYQx50z9O3Beoe3bi/4B
WhMOiluUFGknHuOpHVzwkFHqrDwOzvsV+LIN8E9AHPUKbXctX3VBnHXbuDG6fMdRBJvlR1h828A9
ioUSj8a/VaGBukaOxXBhYJkY965Nr3Jzb3RyYXTNadD2lfCxqSQNYJ4yivM/DXkDl85Vanm7UYar
EUUKVOZxIqyD6bKVWIWXjUld1rlTyGgKf9ScPIiJfbnMx5UNsLdQgsc1pY56Lq576W79cumMqfFD
FUiWg/2tY9YACEnJrmvuIA9OXs6/tWZ2VdwYpOtLQgfkv83EeAkM5xdOf+Az8Pun8+PrXl0JocQX
plG1Ux1RvwWMigbgrU37pYY53egfgsj6B2guYnAPwDAcCi7bicYbM2CX9f7Y/myyk+2psMvaBsv9
FA0pmAZksMm9JcC35r1VZCjwLzUXJhYWkPA1P/sYIkqQuA3Gf9Nh/s1GQntmdTx99dh3BwkeqVkh
aLztbBz4OvDxp8Flk+opMcvB5AN2A/R0x4YBcqUC7F4ciLmFpVGzH6nSbnZOTYsWCCSwN9HHsJKv
AfAVDEQpRd4sqQpqZoDMv59MbutTXgEoXUdTL1IzgiKK/ZSDg8TYnfd7XVwpM0DHMC1bm9eRZZZ/
8r4at/FIhpmMLN6cf4LuC5RJqMKsBRFgA82FWUu8G401JF++XDa2cugYQfdg2QxvLx13CxLslzLj
C3kL3ewqy+QElmdoSICdA/p2q7w2dyz7NdS/66ZdWuHnkT45kKnAuMKIUzCGhDIKUE23R3szGL8A
bWTB01yDD9MMqVVvF1TGGtBP7LdbmoQgaXagLeOER+TKoc5aPja4HcV+d4DGB4mbgxA3aWI9h/ir
EO34udVsped8CTt3U3ttVFZHlFY5tX4JCp6uFKzqYTMnNoKyBBp0ugIWLErC+4um5y9sW40HEWdI
BURN6bubHrUPVL7tJboV3ZaskmnxNCaiIGgXMSnf+UBIo0crbHdotswC0NwMW46eKsdYkuLShIqK
2cOZB1x+SLJHUDG4BkT/DR3oEDau/pw3lsbhVEjeGNdeUAYMSkHgI1s5PL71SsD/i6DaQnp1was1
waji8FyT8VE0JdhTIASwgsDdTeMt1W909lGC0S9AZg7Kfg8wXRYRn22MmWPN67fn7aMbXgnIKqWT
n3UgfgkTeS87sQZDw5XdLWWiNZZRgWtW6/uDS9HTnoQd2Jri8DcFcUt0/t11gyuH/wytrCC0wrub
XXwgYb0njrdwMNW4jYpYa6jVMoehG7x1sh98eh6sBCT3WbEGI3qwOf/6moZm+53A7GQXcnMuukLW
oASUrF1N6XOKfdrufawv8rmjwy3EQX6Agjv36Xro6Nfzj9XMuErkwiZ7AGInA82AZ91ByAJqE8mX
vgwXrvU6y82TdfJRkttZ3deAKtq5fVOwZGWm7cbF/cRYkvXWPUHZXNOUSNNJ4VO1IE95mv6BfNjG
gdmQ26oXTiGzC32yi7jK9upO0GkuWrR3It0KZsBZXiYLoi4tbwOc652yvuk8ka3Pz4jOj5UQ99Cz
GxPq42GxedvSYZelF4a3KmDfYzH3cHmEi3mpdQWxKoi5TbTamiHnv86/vWY6VKgb5tuULiQ6ooHK
F2MyD4Qa+8nOb7m5FOi6RyiBnkhvhJKsDTl5n37rJnvjV80a8harZgofzn+FJipUIBsa8ephBAwC
tIxsU+dgPR75Vc79y5YqFcvWj0GWtVlPog4aT5Fs2IPI7cvqNbYzf9NJyMVsyDtZwTwkaW+sppEg
Sl3C1OvsooRzYnro2ujw4hA22tAKpIHMJ3cpaOIWIk3j/CpCzU9BfDlB9iMah25N/PLWK6rLDkqO
EsSi80gBJXTwiPXVNZ2MiPlLnGo6syghmxiMEqgWeRHNDG/VgnNjNXbJdWyCKP68Q2pWIBWaJuI8
h9gS7NIec3ODuj3NoF4LotCqeLSb4jK3VyFqpO7G0XV6D5lSmq/sG2GsBwlqvfPfoLGSilKDjp7N
egkrBWPtPgDbAH2gMR2PMinqy3YzFalG+zZIIEkDzhlwwa0MEN/HsbOTXHy57BPmJekktgLLKOXA
QAECrbsbL2dHNvmbEL502fCz5U6GN9GoWxWFJFHRVbvBdqF0EuzNiS1sxrojxjtj2sn4RooueLQI
ILpYfQgbo1nZI2126Nn+XYzW98nvb3MEBTOtjWeREJ3tVbLw7DnH88kWqiLZ4jjpRDaHyOiKrTeY
ORoLsm9dSX44hN6WbFgifP0ceWS/83WffONgWH4LkaS5OeIFon64qFgVBYvH6zB9c4wXS5TJgj/r
PkmJegvNJKnIITsau12xnkBBum5SUUcgnGXrBgRta9ApLKX9NJveO2fcyWd5gTAhUQrP64x++tLT
pryD8lsdQYbrzTTjy0Cq0F/86IHYVQfTM0BDA7HSR8h+RswoLupetFWgmzUAqoMAJRFE8O7QWLum
ot6fjxvNrqGi2lro1+Jk3pHIxSlT2nEEYOTmsqGViDdRME2DCZPcQYd1Dx1TF/SsxpILaWb1vXXt
ZFarwRZ2OyVgJ5uS9XzfSobisUqDHRvzBdvoHjHb7OQR3hiMVDYpid4hA77cSaQoUgEsFm+qJXZ5
zdKuQtasuYGaljgvkTh+HtCLuA7QQdGMqbVwKNY9QNm8ZeUPhl1jGkoC1Q5ouRkod2TjzzE1wp/n
Z1r3CCWckwpsIYkLpqxK1HIzjUZx44qWrltok1/oTMr1uq6sAc3xmAsrG70tRXLzDpR03o/zH6CJ
AhWlRjvp9p0FZ4LeYLk2i2vIi46X2V8lc6PjkAwt+DQjVtGfrj/dDWlyLPrL2imgNPTRSWu7LKG9
iVso1HeGVQ9VahC6eHIhBHSGUWJ4cA3fhN4sEjKOm1qbDOpe9RqF03h73vAaz1G53Hjtcrw+2tRD
NLDWcbYZwO9gFe5C+lj3+vPvJxFMoIaEbQa2x14DZb8mluuejEus27qXdz6ObtsVkNk1fBK0wGRd
Zm634Q2HFsRIl7ijdI9Qgrcu8QRhgcEX1LzXSTDecWoeCxSZz5tfZx8lcFkR+2PjzX7vJPwubHPz
WbA+ebpsdCVmMzQohjmDa05O/7NixiHInYt2REuFo2VGjhNRCQ5GCBZU6zy1B2gzV9nC8eRzs1gq
GM0faj92oZUYeSB3wmbLulVPpm/nrfL5KctSWdiaKpeQA8eUOin0Y+pRHFHN+zKS4DDh4uOR8THt
zcesLOnCJH/uQ5aKSDOa0vbBtI4rFkigq6w4Bn63M5xuc/57dMaaH3sSY3mfGv07yTToOVJsXsLc
+p3sFl5eN/r8+8no/RA3bVgjq00IQOPuZAOeHNML51kJYDefKCvjOWcbu/GGs/i3FxoXOT+k3T++
eAYV+YkMyCXQEUKoYMGkY7lwIdBNqBK1ieF1//KgLiy2BvUfg87eFQ59OD+huuGVsM2HMDaojTdv
pLixjNoFOxj/De1O+zKzq7xsPHagP5aju9sT0yFMoapmLZYpPte8sSwVguYZY1EAOo97pjPcNGP/
VLnGinbmTtb8AZeOVciDBzo+dPCpOehSS04rq4KkFfDWuGHd9NL8zWqOHId5qO3iHoG4Ew0WL0i5
r2o6pCscO/2Vl4t6IzIXbP/t0k1F4+wq3Ru0V2MSALcStW4JKUjmi2PYiOaivdxSCd+CcCBpWQIf
wzoKWi5+GPD5F7mMSuqWcIZE2YShceLbUVBvkhR6tIVcwDrr7KIsApYP3GXqwy5ea95Ikr/6tF7a
YXVjK2uACYHqEqIlWI7HjF3jZAw5Z1YukTx9foWwVFRbAjIhCI/BMMiGHtqgBPI43MP1f2epv8SH
q4nXmYP6dIksY6/w0OgG61RQJEo8l20GqM6ugNiOF+ZXZyRlSRhMUG84PSagpvGvmPVNlPYJu8wv
VVRbD3nnKhUYPAnEJhXOVcCqhUVYYxqVx61OuzgGD7eLGkrqQPaKBDlUrsxcAi1PE9R7L3J/ldMN
OlSc2i0eA87eGAjSChB8K+vXVouuhfOP+DxjYn3EuVn/qKoM8i0QH49E0fwiRn/nckguZW6er0zS
/45t7/78g3Qmm38/2XDj0E153mJxhup8+TgmP/2MbOqGuBeOr8Ry7teoclB8yKxNHnNyIDU/wL8W
TlcaT1Vhdq5LjSKWyMP2kvUrZ+xvIVrydplplC0dqtJ0FFaMVY6wmymxN7yTu8QJLtt3VUxd5nhF
PRC8esjtrddOLlTukgT6ZcECDlPnQ0oU8wrw2rFEJtwwynzdEHLnje3Bl+lGyMbbWHl42XqtAu0y
iwvRV5jjqXSuKmrckzxcIrbTfISKtDNtVxrY0l3sYv11H/oH1zK3EjrS815fhEtkbZowUMnapryd
TGHiE+qUXzFSHDsgWILSX2pq0o2vXKxtKw5a151LKnK4GTL/KQ39h2GEjuF5X9XEgYr+GoymAS8H
zCT78Qlk2BukEP+cH1o3A0oEe65RcxCAIU2c7whPgcuxri3/toJeX9r/Ov8M3esru7JlQa4WXa4g
py3tGbM9bQ2Quy4s17rBlTh2XMipSZ+4kRdm5Xq0gwjK4JeV4aAT/XH9tBI+BLSE4zQ0efBSeuPL
4fW8UXSGV+IXuQC38pq5whe7axKSQ+sFchOH6bNlJvuSJQuYDY1vqsgvxgpgTADqQcLcfg3LTWaJ
bdFMC9u95itU1BU6ChLZNCB5NisL+cgkKQ4g7p+ONANzpIMkFhg926WTo+5h8+8nu5ngXNZUYKoF
BI42bUz8dWl27VaMIV+hB5ZA/8WrNufnR+NXKgLLIGbJzNluBeOPLYtvjGApTa/7DmVXNsq259D4
xikV2e4pNjcjem1WOaAUhW3vu2XeUN03zL+fGCyMcZJPeyQLuqS+QRf1LSS+vp83j+4blJg2BgDu
WYiJJ5y9zvxbRV0/8VxeT6WLopmx4F+6L1Ciu4Q0dGM181m1NzYA819BluyyrJPKg0aMCldXH2cj
aoLIqhANWRljt9Tbp7OPEt55Rn0zdPDig7c3JuMQ869ubF5R8XtJVltjGhVExogpp2y+X5pVcXBA
Z7uSWbqke6256qi0Z2bgGL6FLE2ERngojfNNUb40hrib6EKPsWZZUqFkWLFN4vuOG9Uh+eGN085C
0bXzl0judMMrO7K0crdvwC0doYMzXNlozcDqzdayTReOproHKDGcB07nxJULRYfYf0RJb+tYRTTl
8UJ46eyvRG4nJUmq1sa6GhpsU9Q06kxvWqHTbx905LIIcJUYTkIpoYkFI8UeOjdLcVd25LK4VZFi
wk6b2B4tvL8JIPbUjXftIBYyZjrHVzZlM0kaJ3Bg+qLMdmFqgMfSWazgaeJWhYa5QcdKkc7rGuPN
A8Tc5BPprODWRkvzLgDJ/po2Lb9sb1ZBYoZkFqDRsFJWOOskLvYlMI1FuFTSCLDM/xVrYKksZ42M
u8ICkgUnoqx6NNEnfRxISQ95UtPNKCG4TL2G3tldu3hS1UArQPD9cctpQ0gO5pDfiQCObsxxlTvl
uiyhBfHixr9GqOSO7A2Hm1Vty4UDoCZUVBAZ0KATC5wGl0RhPtlJcRv06TWf2B3W9oVACTWGVIJ9
8kIo8TqYp8Lj+yZuj06bvI3Q8g269GdZ4B5hQvFnwwR88fz2qvFxR4l/yS0zNAd8VEf8W9ARX2XV
sJD+0Xi4Ci3zZmnbpgOSHRqh0ly1JfqSBRfom0uot+uzztrAnPzHZR+ibOCogMQeoUAMMun9BsP4
sPEhf3ShlZSVYCKAyRcJMK8DDSLuxLe0v0yMBUqHH/24Gf4fZ1fS4zjOLH+RAErUxqsk7+Xa174I
vUyTWihSpKjt17/wnObzm5oCGn0roGWbIpmZkZER3OvCHp183Y/BMXYlyf1QftVG/uT1XhPMBi9u
hkmbcGOhYQC7tDCCNhwbhNj80apfU8wEhPUbwm0IBY8pzfpkykYvUV8cuM++/NURJ2JZUTqDwELa
PjwrDyr0GDn7s+FqP7iK3CpdIC3ksDTdCBmHEX01gPyQgvrvhfnksrjWQbN+XFeVRYu6Dc0PCl3X
jDTpoVPNvu7EH3airullBE1qyVqk3YuNiwm0q0z4lfliz39yF10TyKKKm1QQzLkoy3ZshaZjuloI
22NyCKdr60lTHbUn9I8w5F9Nn332xq8OsbR2lH3Qhxv4Om8jsGjD+atz9kkeFVwdYT36HsBntJVj
SKAb4b/ySqqsXNYvru7PvvrVOW5ky+H2jO4vrSBEnBrl5450fwg+/D+a2EzmcUpg2RQnPI9hkJLE
X2nDf7JT/x9NrAeS3jQ+WKL9UAyM30RWFp6ush5uVl/spc8+4+oky35qGj6B6iNrVNBhxWDDJV+b
Jjh7I/lqHvWTN/y3//I/itCFxz2b0wSbhwx3o3Q710U7LsuvKq1P3vA1d6xrm2ThPok3OMDdbdhx
tzGYTvviwvjs6Ze//+Pb+4F1NJp9PD2APz2pxlvVm8f/vow+ezb932ev3QxP7AE0V0ykzse2pDor
MQ/zxc7/JM5fq5v1kaA1hevFJjY/ofqyJeVNyGiBCk78aV/87yzwH6vTzzBn6Xvw4NN2/J64CKjM
LOz2v5fns41zdXRRP8t+VW248fGF90u0JG9JtZgbL57Zyx99xDVVjGlPNgYNt81UwvyAUnVOpuAo
Kv1npco1XUzH8EXtyv5ywJI9/GML9+Uk9r/7l/v+NVes1GkHM3JUb/PY3YyQMwuI3EqsV+ax8U1q
ui0l2yZNnLVd+L0m3Us4wwZMeLtkrHexSTdGkj8brsZp+9+tPCCfaXyHDLmk45yVVUu2FNVxkY58
+rOT+P/YZaPlQ2macOMcqzZ13Ncg8/whr9i/1jxrYN1sWIqnd9IWjIQ7A2XzWalNGQ4Pf7bZro57
MAi14B8G0Fd/+DvvaHn5WLGvIJVPrpNrJ1ClXMNinEFMgJGTWOgb01+NW3726KsoDevUmUUX5NUv
y/vLo5P0K42kzx59dcoZZx0ZeoSHYWZFquszD/UfVTrkmleG0jP2oikFCKTWvW0xJDLpdyhnLOad
6959sS///Z4l1/wyZaXr134AirIsp648u/nAMIEsXLWZltf/3jr/vkjkmmbGuWUxZN5RgIok/hZF
jn+QNl6+mkj57PFXp3dRJfG8uQarmNCTdKTNqq794qv/e75K2OV2/0eI8MgkdSPF5di6O7Y0fm5L
jEprTbPVpod5av+CD6jagUrXFf+9Wp+9kcvP/MdHdrKPKHgrIdTdp/Cj9TmR+axVv2SsDZIbVstB
ZH0j7f1/f96/ByrAuv/7eYMsx7ofOWCclN+1zISZFep5BJ3ov5//7zgOuWafmZjC1LRCJMeAO3me
BzGRwugEGtTMQFNh009z5GWdWa3Km67z/sz+D5jv//4ugmQtspVHN3ENjsVM3U+oO+eR9B+wmJv/
/m2fbb2rm0UtktkKGiubKO5M5rCz4Uya/pmGPCCTq19QYYQeBle4EoP4TZmhyX2//Gri9pOvfs18
o87A0IaXdNObsc66GN968ruvdD4/eenX1DfwKrwKolw48oTeQLD7zmfdwWtRJU0xhhdovwFH5StK
0Cc7+JqrBi38uWTD5acs5iBCDV+vJa9K/4/QYHJNVpvnLuy8i+Pp0EKztFHh/Ih2MP+CoPDJDXPN
V4tZlDJd2xRqVxzRabi8iK5a+wi0vhaO9Elce31WMc8fCkjjxPezk6n5AsL9bBNc3TXEqrlsU+Bb
UL2IYDcVeuym9Dv7Z6MS5JpztjI7kKRskw3VMnh2UaTv5rSZ/2zImlzTzVAU88ar8OKTWOSWp2tm
tZ9+UV5+tjZXpy/QQzBxjrONt1AXi6BHzcX4Zw+/JprFscfadMHDfVb3W+LJ78O6fIXgfOJUQq65
Zqj5PDN6eLpBrCqHNefreofC44FI8pBYtLUr/pdX9se+bR8GDPHTCr037UFMxQwkiwAHGFjkNcL7
6Tr98d935SdXwjUzDeObvRagC2yUM9u/J4/NcKjLnmwnuViEuPHgY2bxi2P1ydu7JqnZCWomFW+j
DSbZF1Dm02+XibL//iWfPftyD/0jQs/KX9oGucJGqRL2dxx+NlXhh9r/YqUuicv/73yQay0p22jR
EA8rRbj5NpblWcRBYXV653f+HxXv5JqbRixG4pYR9/M8l1XuzX0Fra3uK4z1sx8Q/O8CxUQyNVvc
mM6ri7T27/11fJp1MxQmkPUfvoWr2Au5CB4GHmqeenyiNNgFZfNFd5dGf8epf3sFV4efs3QlfAQ2
74Xp3ORVGuo282jsg2hHyKkxEGwZJmIKT/DusIA2CuWjcDnUc6+3geuXPXyr0mPrLetLFSbNnq/E
QqEmWe8x6C2KiifBhsdj/KK0/VjIanbWDtXduszDiU8U8+fVOJ4GmsZ3bcDUQ1ND7LLmqZ+FsLW/
i6wA3YmFZDkmTdqeo1HL99DIeuengt8pNyJ+DFWQD6mcd+jTqbNXtusRbGVdxHNtH8zcAJfualg5
oHl6WscV+lwA9evpxuFbQ+kI0yxpK+dcxU335tu1u+VwZ8gay1CljwnG6jKOBFjkKQ9gfNoQ8d6p
y1QljWUDV04MIWdhAhlWOEGW38vKqVMTwfk1Sax314aVB5XQYdxP5QBT95iZY1TbJqsC89sn4JK6
pflZdmgtTvXsFbP1yAZspmanaz/Ktdf/jL11fV+hxLXR2pqcidUcaGTWjPmrxwrR6zb3++lu8LU8
eKzzb2rfX7ZmgFVO7zXVvR8wu2EgyhTBhDlfQ5Ma1W10gNHF3RzAuwfTZnWuxqnOZq6OLOr83ZLG
65ag9fQtnLTb0T5W2djqOh86sHrNxfmXrDG5m8FmAIJOTjVGtYtgUUkB5PY+qL2naA6hxjnyHyLR
P0xTq5s5asY86MZ1l7Cl28RzyvdRlC5Fv5RBm01ygJGtQ4VZkqiD3WZS7vveH9HWbWwR2LHepLPi
WTQuuiv61bTbtl5++8vK7gOJ4hQ6SSsQDRbAcZvqG4hANXcSgoY4nzI6mKQPchIRfH0gVNlgF7AY
GQaCqN96hRCp2QWx00Wo1Jo1EWa8qbZouTshinmtX9cQjpjf+mpUd10360JM9MGPlgF8tjqFhR5c
uHPazju9rm7OTDD0p9V15QKgRcWZUCOHVGbjCmKrdqsXZeDejOx9q8eUbrqkajBVNaohzYRXoQoC
7aJ5RSa08ps1iof01Hid4PfN0pipoIpg2dKlioMsmZphPdZJx8YiTatleGnWdpgxmUgrZotVEkJu
dORXeP8gYO+ICAJSNP3QllhjyOrnjU4CWrRT08lt6w9oUHBe9T9Ty/tsdhQinsHUyzdAAPW8bXGw
n7k/1NN2DNvabJpl6uRxatb1G9YwPXerSyWUyJaAZzBzDM5WtGF9Go1P/GwM0v5+oW35pqEUc4fj
5UwWCriKZHaBPETEp/oFzlcrK0LiEvjVBrHvbwYrzYc/sfoNpovdvquNT/PRdybNVu0myHtMQXBo
WgF78hFG5cuWhb4je17qAJcSUzXaO5C6imAJ6odjuhl5OYl7jGiZJOPGpDRfZm+SGHMV9NKtCcxO
06AL8zKILdsswLDuYA4y3aPf69tMungWMNxOrL6tkF42O6em1uQ8Kkc/80CjkJBVhyVNwWhPm6e5
ZnVTNPWkmq0LHdfnNtSMbqvSNijWVt36Bfw5zEtQD4HcxmvkT4XBSbIHFEY8zeSsUvtam3ZZt3zq
InYbKlaqt2i1SbUBQaC1YHFAmLjOGgPzv+Oc+kt3wKx98E2VUTo9hzENsNZg2OryuZWxac5CNBY/
nzZ2Uhlk2u2vEhDJ9MzrtU9uOPXABm3ZmL5g0LVMzj0rK56Hqoc9qW6jqbujja4CVLZ05LcWIDy8
m1d0tU5umOKbOh2b0sGZiqrxHHc61W/whrNDBv2RZW2zGmPjzMuG2HXz25KQtDuwBc6FOIH9tM4a
bC9fDTfExcsIrKNPm7LeNxh50/sBEcC7Z/6k4ikLKry5plgTpdHsH/qOqm/9NKIDlyUGhuy4hJpl
MQXU4Vr/uS0FDQpeoYjdeKv0m4s9G4mgrkcTip3Y8qSoShW+9UnQ38YiaCCDByj1Z7BYSvdrKSLz
UPNwIBtbcrPmYe/ViC2zw7TcNLT6PCSpz4rFr1peWAiLt5kF7RF4pU/IHbzWcR+JpNdTZmznTJFW
MRVFO0AObEftDIkd0CK6OWucL+3G98ehy0igNHTVxxYPm2WpEkhXWmw38B+n5Kj0aqqz0RN9n0y8
RHjHUWCzBddFuZdcC393kTGui9qJ2fysK6vdXtfr2mVjha9zE4tRke+zItrkXRkID61ioM73OKZN
dTAYTRgeOthp2dwMSxMVmH5Jk8yLYvcumtiQ26GDHfMuDQP2amtCUpzdmXpZM8/Rk+iXke7rKUjg
FuIWcloS+EcWM00mg0ZotyCRIEwkeegFyZJHSTDww9q2jj6uwyDnjEtX6Uy50k2HmK9DsKfI4bA0
ii72XOq5w/zyypXawczdiYzHuk2yxoNI5qlv2eJvuFbSfyR6mEHM4rWNtnBiVDxvvTlt75ew081G
x02dHKI5Qfju+2UCk6DuuT5oaPyVzyVjxG1IQ0P3mGiM5WS4xRlEf5Tr22e2xi3JZ0B9KcTi5lFJ
XP+XRiNgNTfhmg5TidMj0JeKSgGfSeF8HWUOLhvt3cSj9JLVjYN+oH40/1ARIksB4XUXFcSZ9TGM
wsRDJGW6+XBsQMOdAOuhRdWJ6VyKQYQ5S4e5BZIZ0CWnZNKwkxoxD7mdO8aWPhNNCaUPxrzfYQnl
D2jNRNh0mVlwLu4h7kQU9lgiPXtLIWgsH6At6ey+J5a9VzHxg7c69SCHkjc9NdO31FHG4BgBUml5
StdVymoDlxnjznWtI7kda4smGcNtHexNA/c1yDAKf3roLpabdzSqFc0bzvkMMbKlr7cNpkKTpUAc
8fVUXJACyB32UwU2x9KXpi9gIZvUeTvZKfqFANeX26Q2Hj8i/2YyK6G14INPpGT9EYXKnKeygy13
GUuZ/mjZZPQuxvSCegTjSazbch76YL+mcWmyuEuJeVh8g+lCOmEYeAPADgOJ6UyJyyNP2xQj8hh+
eJx4n/goVCzkzbQIS1kYnnZgjaYu7C/5IfKISqfLXxJ9//VEZQJKByUGoiSRqKvwSKvR1y43s1kG
HH2C2+RuxuR3fMOalj/EMmijQmNi0GUr5PslANh40oVLDa3OXs0Sl3sB/sOZJDAP2K/RgInKcNB+
9RSryX8xFXKjXQNfPX/HNO3lreyg4ppJE3Kew1DHtzA4GKMJanZWJjAU9xfn7aiZB7hU0jpYsrSe
yjgfwJIC1ZakbAWp9KLzd0aWY8cP2WprbzDj0JeHOuipeE9UGlOQxMpBFi6EISHEZby53eHi1x7P
utWkGnMKDk6hKCeG7i8dDkuaM7cAHFNr4+nM+YNPjkspCCLQuPTqW8gRZbatgysjPt62U2HLKW2L
vucBbENWb+rrjLA5tPugDOpgC8uXimQl9k7ysjCB5kTsdap8pxVC4AGY1lLDWHpa1u/TiumenMPY
Js5HnMrhJo2TkGbJyiu7HV3ojUckCcjoXKPj7lDC2q/fBiX12r0v9GLyCV0Q9owEY+U/Qmpr3M2R
P2D/d1KLHhpgUyryVk5NgnyGjvWyS5z1qsM4jYE4R5NfXgSekNk+VNXAl12JPHvaB0bH+g6CcA29
SS/zi3tUILzbs8QQaLJG0jW/dNIq8hYMqaleasy/svPaOfTXckwOy/FbaHRb79cKvVIo4Ht02akG
trM/h5q2clsNyqnHUUL7bFshD6a5t8TGnvpZdzWuA24p8tbExukAoUuw0beMJ14EpiMcOM+WIDTm
Pl2aejemENw/yCSW/QmnuZmfFtE4kpcE3RVsiw5t5iTqZZT7zBpXmBSis9uKljXYyQy13pb5C0RM
J20nchH1q8VBOT9hGR8rQzY8AWvvrlzNGvKsjRrkqHoaZ/vuolSXGRIEWT2udmTsUSWrYxs989BH
FWnmMDcqtC9xE6Tu19qnlQ/+UF8iBeuUc3saVakroCBh7dGL+bLeR90y2pwrO7snySGLdlIQl3S5
P3bzDbFiMNs4Yf09X1XnZelI2PSmgkrE+2GNNOTdtaDDX/BvcT4cBxAyzqwByJkHNkkfRBUN3X4W
oNYW5SyiX+HCymDI/dYEADpBmwqbs8ec8g6e77TIcacqUcgw4h34hEMdnyn4WgyJfWWnDcPlON67
CL/5EGFePNxG0IFtf5TrhNuxoGkXLhntVu7ltPRIVUBTrKOoNZoh1Znt1Ty/ariKu0NZySDaYkyy
ljuU/0t0Qohz/hvUraBJ+ksPCa0oOrcTR8brpzUo62r1pPy2epaxrYS9ksptc1FtCSlge7YJVgKZ
+zcngigEdx5TYvMpYKYJ9hP40Lb+3rjRtA5jb2OAwW2IkZO4MGO3TKh0V9fkJIZAXA5+EVebpBqD
4KZNLQlZhkSo00tu8eR0w804rjKDuZmmBK+jXcJ3ZGq8R9rWN5X4JTFF4xUT03bejrD34vuuC+xh
rBsRZ+mCyPERsdmwDyZMYB+dqLrksVMJ6mdJBpRWTPtjkZCa7BIkHW1uuyhSOcrydI+3kNwZ15cj
iG7Bes+kVNMBpRfxTyFsn8oz84b+MUX2LnKdSHj3+nahmLMf6djfeZb6kHMeV7eBCJizeQh1FPjY
qX56iv3OBZvYdqwtlB3GLAk6mpxFKdqyCBM5dPhzHyRnv6u8OONt0LzhoLVNNrSiu18iRO9NNJsW
Os19Z28WkYC2o2NP/IDINk5iCKQN0r4x2gc55BDHjyXw7DviPKJeiwv4LnEGBD5QZyaSTQoaXcNS
G7WN6cybIk56T+RskuAII+os5tZ3dLS7EdZUfSa7KQlk5sgUS8hPJ9zQp36ETlTmNUbwfJjpRSK+
W8sR/g9haMiYtxwBP/e60n+o01KDsBMFv6vAxjxzwQQYKoj64N6EOpk3bkaTM9MjDGOhUtg3EX5/
FxkwJVtUG8JYxASY1aKUCnpI6W7isKIV0k8gTQ8Sco8woeBJboLQK5D8ihvhkeAuauIxg0FG+OZV
g6nhshr2KCSXKURccFW9qXC8eUbgIAFIJGqjOxrWscwj20GQwJN6QHKglxQFe+TIERfD+uJCHeUr
Koq2WCav2aOObvm2RxVyg4Bvd0yU81+DHb4DMKv24ajqTZ8QvUnJ8ML66G6wbbmtoQZ37CoYcdVt
7SPphYVKVvLKYB3jJcmIgNp7gXw4uaPdsAIZA6GjO6AuNZAkFzS2d+sYoDvnpQ307UVD61xPJYCH
uX9HPXA/dyQ9XHbgM1/n5clf2ycRLwOq7FDcxwIoWBNYyT9mbLsjICCX5ta0VZGGlX2kVSRf0CaW
wQagJzSRHYu8H8SMMneiuS0Jym7ZJmTnW73mssfYsZf1A/fzhS3BARovvM0SgAaP8+IrlRGoABSq
9pPv0KyZCgxCRY94NebWU+WMcVxFn1w3il9oNerMdDA+i8FCzFAN6iffdRWFaVn6AadGkjVylKCt
BQJWs4jJvhh73BCyhhaqcGkBMzgUWkyo25aWKGtm98pnqQvWhGXeGMitH9WwDG+VwqhlUcH/oswv
NWY+rU1SzEMIJL8H5MVgAhO7aVPy9slDwNiPsoHPCewboPKlMIc+j79pWvYAUsejSKOHWaG11QmC
aknZZ9mpE2nlicTrO6c9zGUDGNDXtjrGAJpWL/hr5q7PsTF3JuFPA5sfSSLuTDkfwwjVUl1CwN0f
1VPdt2ckeS9hudzxTnyUA3gTFMlA9Xfa6VCAtNPw5Obo++U/e7VK86Vjj0hn2gdceMckQhWwBtN7
G0G6FAFPFfFioOrWmt0EKd9cwQqktyj1vKEuqJSXkUQRHwEJLacqJclhrkMG6Zko+qCpBI5romEu
vFLvGuWfoJ/4SgV/qmDxnKWd91oTdlA2+qVS7YNEMKrCsnXJ4Yxts2704WKA3vg88JuKthzdLSSU
qZr2zYCTpl1yUy3rGfXhA1IdoCilyENBD2wqi7j1kL7A4oWW1Wbw/V/JUr2iPPxZzRW8TKzLAi3O
gELfy9Q7rj5eL0YSfw8KXVRB9x4leVy13wAhnoC/vhKfnrwFDaPOPguONi4CH9T4qwegRoiJ8b5s
yG8tdA7B/TI3xrsndhE50PNbTth+tusTaoYzcIn3MmY/XDV8o0S+1BF5AfIBoe/0bagA3XoD3TfR
hbdU36tRPzM7jzmNWzTwy8TAz8HH2EcoN10K4GEWVV61ajcN3jeoLdOM1drfxmHA97M3ZiGtTqFE
46s2yKJgYwl5jYvUanwxMve2pQllttbkRQULpFd6zG/pg4IkNGbd4/s1HTaqCbcIAM+qZScnxUYq
9EhZ7R2A1CKw1Hspyp12MEABcOBw6XplplKTg+ZFszlU/naGSFA3rRa3h/mQAivSxv2xnsS+tP1T
tMp9BGwXEYbF2bwom9vEHteIbxenNqM/fNdQLCbJhOsDThNwQiLzFGUjHG7CNnzykV/jFjlzOF9p
QFul02+A+r8lVIkNHcj3KryEIOrvede/okiKs35xW4VnETRn/DSBAuq6k9oVl3WHYuSpQ6PGm8KM
6+kZ/nWnGZTpGo2BeoVvUQobpilNdras6n0k2idjm2eY3JocjP0uC9r2uw+PQReDmB7reDd7/W0S
VBgOXcpjxf0Ha91HmtI30GqOXVq9UIauysXhzJuTXYiEX0zlDe+rJhOpPDVcFjyROzXx7SSqn9Cn
2sTU3wADPTE2IGpCjCWPqc6jstvLcn6ESUSaAykrhEqLQKPKi1A/T5X/rSJ9n3UyRhEAUlWmkH1l
EOepAfRMqiDavvhd3eC6bkVh1ugdQeAxouMWgKrMOGhph3lZ7ziPfgG/2UFg/yDm9JYt7jer/Q9T
Vce5srfhPN8lal2zRKCEkd3WwHoiJePTGHX4m9h703xbc3LjEvVrtqKAhkPBEaQAD45vTcihRi63
6DrfwRnvyYu7XdV2r3qNj3W9Fi2DB6VJ4Gc6eVktEIgjE78SNey9mN1AEuL54stbwzAZ45QnH5Z3
hEJQiHTx796v95Xn7YOW74GF3ihPPMvAHdlSF3GgnlYab1t0fNGv28w2eYCP7c+EDTh56HgrdNez
mdB7H7ExW4TY8nZMc/gn/1ZsPfR6fWjFGOSIa4+Nk7ce72/JYvbJRc7drQ2Y/d4hMChqcZk9xuG8
BShzruK0zqaQfDT+dI+y8r0c+VO4lhuUavuqlu+qX4vEq5DsIjLMOnwGrnJGHjVkdT3+ZbDf08nL
q3B+moV+6xZ+bLnauqQ5tHWy4ak+Bkg2m2A4TCk59IyeXYDbQwSsBMQqt0FQFVGgdmsDjyFvugf/
+rVuLPB4chP4Goz4DrW6grMyghC8WJ0PMzg9PExeWQEUAUwKxm2YU9y+l7cGwvIBaukblGjnXgKP
rCP3PpD5wXD6fdKNzpZ5AsBFjgQmWHPV7nzA8zJqwFppH6EC8K5wQc5sOIyeKUJT4vx398mAjZp0
y2MixlPUYLiArKLG7Zvu27k8YRiqAAq+73jytPBkl9jyW++mOy+QY2ZNf+P145mb9khC/47N7Baz
TLfrYr5fdqztgjwwo9h0a7vzBqAsfXBMB/rS1QNgFs8/tKp+AjvovEyizaIugGOvT2BkhnZf7weH
jnWvdKYfQ+pNWUOie6EEwm/1yhL+itz/liEqzTMt6mC8LQP+3IPw2gFWibTdpOO4b5CIXUa40qJC
IgLHoe4u4sOvKh2+4Y08IdGBxumwhWfTr0kBoZjkeKeJ25e0fZgk260u3K8QHIPkZ76o7gbWLD/n
Ps3nJITsDQ4GU+EpWLjNJwf+O+y4n6OpJAVPyd04JN8l5QcjymYDkt0e81F7UaYfKsarT70wSwA6
bRR6i6jz8LY682MJxMfl/y4SA/XjcgqS8DeEpGF1iKWEu8D9Evh7Wct7lXR7CJk8WkAjYlhfe+Wd
nb4oPBB5gJNhBllMmi2m0kVEQP1xy3OQ1H/ByQzyh/FNwoGaBaF+TVh8ghh5nDEPRnAcfhHz6J0j
Nr548fJik+43hJVu+9T7CBlaOwgQsq1/RF23N+l82xh94mt/jAOzjTr+OLbqr4VOj1bIH0LNz4mE
5E1Uvf290WWld2sZH0c/vh3G5K6ZsNn8kN9PcRDvoFcs8kCur2hNA39QfNcD+ioAhiP44a1iqPVk
4V6L/bpjtrntA36IorLMehJ8w4TDdiJlnK0dO8dmNJkCGBcxAPWN4IVo1BsugLMXBT+mLjkNnv+j
s+3hcoO5uf7GShZlQGXuiEtfZQfRgRJt6BjrxuC7aYf0hq5R1rUqj5x4FAIpNrvc8a5p8EHDRsSs
0IjUceLvKliXJn6QkaVRGbb1KxPzkoFHtB+W8QXaMNiFDVznmzYASoluP6CBrFcwomh6tEFqzzxU
M+qmCV45qM4eoXh6Wvo+zmWsN1gMgmuRffNsjZuj9W99BJbBkaRAZ/ve65JjzReXge/FkYKg1oJM
80kgJR7i+GczRDdeHQ0HibISE9pHNBw31iiSrWGQgsLjs3Nq1me0iH+7sDtdlquz0Y5UzXdvChgs
3vqTHaZ0O/vl9wk+sLk/ke8OoEeTdS6Ub6Ln8odT6wsHNIKX0SMxTJDEet+BnNLvSMfhLg59d6w2
Smp0BJuq2o7Kt//H2Xk1SY4kSfqvjPTzYRbUAaxszwMQPCJZJM8XSLIC5xy//j7Uzt1Vx3ZknpTI
iPRUZSWIw93cXE1VbZdbXrqOCwiaoK67tOOr4SZ5F0vBuNF6RVhu2NXZmxQW9LrvesajsQ2qrkW+
yho9cLI6ffENw3QlqTgIOiyNjIlnqTbWeKm1HrXpeQ5AIh0/S1Nixyii5yYdd1oEnt4U4jYLxH1F
d2xXHUguqAHY7Kf2UwOdoCsAoSK+eqBlF2M0XOgZEYv9Iiwo75uBkiyHWN9qfRjPh9HUieTSRW0g
rUbD7N8nSG+W20m2/Il9nlhpIsuAHzHe1bvMc8yR1YcrpoRMWzI3ZPdMB9jGDrVNdQkaLl1FQde+
9FbvuVQfKCSGCcBLIWBV6hGnV0dt2/HJN81o0WWmtWpUwDXFsNMLOQdunsZcURwYgONCsuFv+FBz
aMxYWLdFGy+R7qKbKtswP3RDFtlOxUJcdPg03w/DaGqLMQ3FwsDVdHISO+SoLVmpZTv9FPmXcZ/n
nGjkaK1no/RYh3m/asiRt1piwiUAyuIIpJv+KsbPH3MYq1zaE/KsaJzoiZVo0YtFkfaOfJsOSKVu
5FTKAgo7kHX1tMdzp5R7N8RmxnCNQa5gVeh6md9L0dhOFDsGK3NCv7GO0Daw8achRLagEe+047kK
qCLpqLllNYjD6JUaZehc6yFs4AxhuKXuqy+YN0eFkwzCe0mYcQfOVPXeSy1jW2MfTX1DTA++ULpd
UlMRsqOI0oPaXIxyJd8EXeyrF1Gf+Tgt0trFdwqjrp6DSPezQ5SWtbRMm8bfhdSvl4ZPwtCVHQFE
z7xLJQir1kk7q1jNHYStp6weNLEwIbiEiwRprXWpx126jCJNvyYv0hI38UaxjfnOV7qtV8u+ltUS
t6y8Pcajpu3athR3OLBEFwPV4AvPyMgTelvaGWUcrJj58aK0ZWut0fnGMSNWRKSiPNFiQ1AnT82l
2gfqDoA4cEN77FxfWFygieNVWUIkcebS+wr4eFzRkUd6zjtVPDe1nN0YiRLtAGqqceWpVc5xZ+iu
IrO11qVvNK1TTMC6Y6L5j1MrmaajeK29bpqi2KS13oJmQBHq08ECyoyabaOlUb8oAZhw7DABLFMO
VRhR3bVJPbopeGFwmLrRoN/UkKzskaPrpA3C0Vnxjmgjy5Vi1in6zngXqlbhCqgqGysXC1DFCHih
3MhVuzTKftvrmTsMMkAOvWVJpcp8EccGZZFUfeCwULo8lO/ElrIPW2mjm/ZSG8wb3Z4UpoX1SHeZ
e1OOH9O8JUEDqa4oamEJck1yeYnVUuwkNe3ktBZgx7IwSCpK/qoy35XC/Bj1unOBe1O3T5qjFPcP
dWorbmZJkTtAlZEs+YKy1LpI7UMrwsgNwuGq7anFy9HwQzOni9SoQkcu5TXf91JS5OKi8sJDRAwd
Yu+izskmRil2aRGkLlq7NVdqMW5Fpj0nkYqRp79uCnk1Cu2gYuFMAedS6NlbKOXbIdVXXp5dZRUE
Jz8xb6RgOIimMhwsyaONpyeuFQM6mJOy7jVfc4IkqVa4/8OGUamgtXlsclooOOjNJC7FaEkm6mwJ
2SVeULwnuywXmZbljhmzNWS+9pB70+f81l0vr4uqf5Mx8CpadmXm6cK2euYQHbWabD3V7UaqlWWv
jutA0XdYaRMrm5SaBoy5qaSalU4/Elm+i4jQi0TGFmAqU+ohMtvT8N5LVumMdfsQM2WQRObXDdy0
PC0bt8ahZBCUjpS5j0nrs0H39D5vCKRj5ueO6ksXXWdcinFYmZK6TmJ6OikWIdK8KpqR5Me4g9b8
IgfiZdRoDZibMogKIGOpreZnt6VhnZWCzx5q20TVLiWTU8IYAAYNeVS4mNAeNCZZDZXJMqKLgtFe
S5aZrVRL3iEQBWxN62NnT1eTHxxqaLVexIk51xXh9GpsXfCZ70KcOCqM9ZyWPvN0CSk2U+fRha+x
r3t+00js28k37nxNuzQt+ehl0aEMmoUeUleEpgYFYViD+V1LjLrmZ44koWKvrT12RqtGDl7VVLoO
Qo9mfsNufqPOxI4rtZ9ivb2qS+VZU6VVK9v3UOyAjgMYN0m3EIHCSVh2kzaOFiZoi+5Va0ztnWwY
HkG5fGrN0AgLfU2SezWPqNoU15aIN4VXXuph/IGNP9ymaaFU9U0jJtlpoQ3gO/6Bu+6issNH6hvr
PAo3sg7HrGv9VSZHuzgYXM7Pm9a7GXT/MZ+5D7Ikv5uKddR7fSFXlZOFxcP8qaiGtQvoOAvdKhZK
+q6F0qXqZ3tFVa9105M5ISnvOjWK+QcZuOpgA7ZaFAKkYgPBkppQQcJlTg6bwwHm9aLxhg0lMDZn
sxxdD7JOKrNHaLVbeC884k2KY5MiPUhmsG1luBMDADKN3LS3HghOyzTXJwLIEtM8627m58hEdQFt
ZllYyRUnpetSZt7hLBXbtI+sDSoIFPvfRqweGitaqJR1sedyo7bd+/ARYlty/bq+lUzLI22qp/WQ
YQSsysOO6U5tpFspTXvFZu5WHYd7G2AV6I0EXVrb+Rstork+KKaTRppb2dllEaY/tEE9Kknr6vaw
CKLsde4yKI0ZYReMM+i2peq95w1l4aHcZepLI0XXetVuYlnexNOrbvZbWtwzjgghIQlXxpNEhxSz
UVayYm08wYnNKotb20o3+JjRGoxW2r6RuPMozPMj7IfFFGgp1FDlpcqmddHPHmce+1WefnRtci+V
6VXrzQ04lXzDkfXz5ytgw7bSaIYo5JbTnr+r+ngdjtYzwWuPWunN8lsODlLLREui1mmixLGs+AOS
TbE3lCFaT5HYDHr7BE+rPYS1NH5IauB3O1CZtHSKJoTi4ulawqqr01UrlHEnD177lGaMaBISYhQb
QgXVckodHTXBKpXI0Kj+6k007Ul+7Cu5K9MHa/DF1irG8NODDbkw6k65VjvCiGxKDcu8C3oKS+0K
/oZNhB7ta12TMzBsmJ6KEAH9MZXhUfY5J8V+fNUmzUg+SM0z7qnQRCUOQSPHfSewY2/CJUFmUFRS
UV1U4mKienoB0W9aZbWlbesqyNxi0CxHqWsK8pSu1r2aIb0IAgOaUaTvSg59z6MiKleZpm47tl60
tK2w3lphUPYch9pXg2L3RparcNrkqecfA6+7yyhGLlo/NlvH0CQQu7nLEEXjbhnUcIDHRN81Wi62
0RQ/5orqoaCd8ocAVJWOcezHkfdoVcW9nCNazLp4pdJB0hl15TqI2tixkqh0SruPXar5OnSCXHGw
/ZYdau6+Y4al4CSXZpuEOx5o83nV9IG8bBqtXNvDpLmqBj3XN9TPksbujtYBfBDIjW02aRLTb4iv
7WySAVZxuPLbIb1oMusu0pRDa0D8tPCfBxFY9WqlOBpP6AxRvq816bMxph4sMZU2Qy7lbLJxdtuV
dbBqOxJvWLK1eBNkfwsraW6EVjXPVRvZLmzBmQpKcTip6x8gyS+enF22TTpDSZ3tyqP+aJryi110
lFlEC4JdFNUaDw9OXWr51NMCBy6xdcf8NPdD2oQ7PTSuh7HfKFnKKPQwMfq1ZXZbQ5IfLNNvnQwu
5b7WQa7Nus1ceCX7OjJufZEmm7Eldc1tURC0umRBORLv+pJ/KqflRyLXJhvX1KzLzPCOvmk8Ub1r
F32dzOU8SdumcT6tA0KQI8T0qikdOC98h575BR+RY3K4T3v2uExFqT0IfzdUtCMsWoXdcwLcKcGm
3WmQM1dNBl6aw5s/6pPTDVqO5GOU73WRXHF4pgWt7L/ilJu4LRWZZUVbVwfqF1X0uL6phyFaNf4A
ua3ObRSqFuessTkWppGwgY+pY5r6YRrVW0pnpYNlz4uvIhefTUw56xir0NB2UhA+Q+69UVPxFjRZ
AbFdcQ2cKsCOOHNO4wSGT8fUMSvfwkB9r8z2NksaiRIbRxKWjFjodoGNWW89BVp5GYdj4ja6zQfI
4GeNWa8csHOQXJnO07ThAFw2KbeJMm1dC8hl7jI5Vmw3kLbig+mRjwdx96RwIDPnWU91/LLzumsS
17uIci/sxvopRYMOW2G6xtT80q78ZxyFY+iT1pMyq5Emcgc1GndKPl3Aru2cMK7uIG/GgF1zb1aZ
UrSf+QGC28F8goWS7aIRGCK1BHhkskvGcC9n3WoMyi2ajWNcTjeGlKE47SsdOlYmDrWtfOIWVzle
rdnYLsF6TgAIF+acLzWaB+o5bKpgVJeDThEt8Gy+Wws0ixMon7WQhxRKiRlOltMnaaE6fTUNR5Do
4EmxxuCi8OPLniCZa7HvWHbbcHjNXeLnPlaDy5zSMBImYcAR9y+MqXk0k2lbJxSBizR5N7RondmM
ZBQTRkQvP+nj2MEUt6ivmdOj5w/tItdNYyVzvnRmH/jeijQH6HarKsg3dGkndM0C/Ss2agO1aRgP
dRVtCt06qEG8nmSovVPtHxLDP2aKeFO6cp1YLbZ85lAxuUyCuPRARL/ILGttk93UdrqtawmRq34T
1P2woptZx6wBNOgq2IWll2wakwKf38IcrQN7ofrmNZKfe4b0RQ0J+EUxLdK0uPHKdlkYMH5sBa5E
rzFYc0Wy7XaDJEyIQ623nI2GfW98mDLKXAMML0KY2jp5aBx9y5Q5w2pINMIMCKkbPuHzvNHe83Ki
+JgGfkj8Jf+uATctFRwii4AtfDF8mKLejWgFokzZY+B7C4t7hfGnGwt/PfsEN5O9aRPtTXgy9M+e
dLZPSEr753zIH+08v7RamfxATh7iYnqxG0oW1DRqx8Riphiaa2NImF6IzfJMJg02XTp1gsodq9Lc
lNQts/G1Y2Mn4rCB6IeIPgE6FjL2eJOWMnTyQ1pDeedLZ+FqSD+bWL9sTBpWcfkckKWf+DbDKixI
U1sykNE+kML5tO7G8MmFsbuY//XsaWGIiH7bnhvidI2LsA7Jl/8kUQf2UvouXUkXSQf22sEvJ9hU
drXyRXTw034ltZBzxn4R0My+a6ONQgM3GS2Npio3sg4Sad3546UXRwR5HlOVhv388CyVhSdVy3p8
ovN2og6UepnOnXFM6PUwqRnwD57YjM2kZasJT+DEeIj1fkuvOqgF/kddPfLKFtm/Emerfm4ThQ1U
39Rv/pAsqtS6bGOLuV65PIWcea4124OE1c7DSUA3dE7V483QctwPXvh/qk7urtRUOKi1aCbJy6Wg
S7Kdx0szCi80sHQlid8oToMCKcNtTBLWulAurasMfsVdUQuhciyiBk+J8blpjWOLFCJiZKoG/J2S
kCI8p1OCDdoU4hz9/Ci1hBSN1bcw+QG69DS3YY57sCcbjXZDHbkGVRkaDfJoRZUyzainTqsqWylZ
fGlMI6xckt8p9RBdJy+DnH4YrXqQ2SW5IFzXZcVcnfXetfGUyg9T5bHPVa5XBKu+T/fAy868CtBm
HNnJ16Km1hXIjVO1dkH0SJ3GaFxr6m86X17FgwSJpAaNLzbMDVlPN7AtF7kBm5jqY5JFV3UcXXS6
OMrcCFhmSJQ1dd8DOrGFbcrXaiZt/KhbR3GymkwquHRvk7T4Wlejozn0YJKoldnx2aemRW61gHnw
91aelBSLSJIWmd5eCz15hCu+NarqwEBAmJ77SZNRlQgDzJG2TOwe9SKW11aLfnN8opkQSCpkDJkD
G3gSjHEx7vngo8iOftIv+95eTEpxbSTr1q5f5kkkKeEyBi/2NTDa6imc2/8EqjO03eds9SFneLFN
MqW95o7PGMFw8eSDHCsLE9vCwaxuaCE3290W6U/tnw/cYlMSBlwjtNc3Yf0ga9Z1V1eXostQPOgH
Waj7HnIwvOj859JTdOvNVpq7eQYkA45LYuiQcxQvBSFIxep+dqtKVOmY1Sy58djE3trEdUMnMCPL
3jQFTvVdOb7qUXcVG+0mGR8TmwSkx5ediRaSLVKoyMaLlOWWduyTit3gPxNs8HkUElT/fLrSyTDU
qlnEvD2HGDcBXhzyeqmXgTPhVqao+soKGyj/OVT7cTsU6SbHGbI0kOEVbsBpMvUusv5ygggTzCo2
joHzREKQd4y1cMtFd72UXsWxee/X44asw5Ebz6lRNELa2eVC3neDfmUKaXB1q76b0T+8zfn0kWpc
x4G3kLrWicd6k7akCKpCS+sDcNRr002HlMcF4Cel9bY1Bnp6MC2zeiZOjXfefLRuZOXu54KbzTsr
I34yWfKpfiMPdKP305VFkKLR2s+tyQKGlSiadFDFU+hENsRxRMQErzYcfkAKAnSCIBfb5Oy+S7q8
KYHyxnI1/1LUxJBj7X0+ast4UC94hYK8iw/XVuO65zvNpSWoHNdKw5KzPzy743RQQ2vvt3OyEUYg
oQoQCO04RjwijLFbYZ3jIkJ78vpiVarprpHi9RzQ5eCl9HVEAx/zdyIyXszfhLalrgk0LoaQs7C2
YObO4WP+xEY+bMLpVQFZn+9rCk4k86/oNCAYDG9ZB8PKZk8ZytUcURjhDKJZjFo6p/NZlsaHsGyW
xUhHt+whIMz2WOXNYTtMw8uoCe55XbOWqQhjwlqp7hCGV36rrIgRaVo7MupJgw0CNh6FUOPJsj34
XSnnlhwqTO/Wlr31bdO1S3M10SJHHaxVVJkLSE+cyLQFNKAtb9PCC3Pn7TKaonujNxEZpIQAPKId
kWsXCfA4p6nNYIrbOb4WeE22UflRTsq+MqFTUYr0jjI8bWJIxMQihgJWrKsROWb9EGfeVRzRRLgd
FvPA59SB7DRfzg8Q68WCKa+2iktkNPjPVD2JbDpqRbiNqKjyt/PnZvOFzbmYV04FM3GOYxP2RGPQ
A8VoDrqZPf8SBjtwTe5imn2Rm+pR55DYRB2AVnaYGLmJSR4k7zAAKS8kDjlCku+Q0a94hDapFkCI
HBlhS4/oLzRSRfuaVmywPUo+mbiyIXK6Rebt+sIeyL0xk00pGzpoTjQA3woAKEtew6R/pWPBvVXb
P4h96MYkPXajqbmKsDR1EXvRvlKwmHUPD6dWUHxSPAs00FjnXRTgnlKD2c3zJzZfW9V7UmVxVzYo
P+YBpHKzSLxO3mQU0pL5gkHAEZdj1l01W7HCIr7RtelSTYBXJk5xhp407lSOLLKZfTdH4PnndNK8
l7vss/L67F1O5GszH6jw6C9IGDgnVLedMku/umPej1e4k1znuvouOmUnpJpZodGxRcrafdL26GqG
j3maUL/9ERvTK8aqjG1gvXWZfNNlOtidAbZt5rd4Q+YrZcpoWaNxYops6WaejRRyb+D6H7o0e46j
6TnUKzKD4gqH8iWgwopB3PpSvzRSG2aw8ixK9RKZxqGyo1vZiC9M0dxJlL516iIQyKS7OO+QDhfh
jeLZ476gA94K6eeuKconP9Ie+lh98XXtaCQkAqFhr2UVF89UV4KFqveEHLu88bryOu31y0nUB5PU
gPMEfsilyk26nxa+kdks4xT9kJXWZPjJyLFVTT+y1nuBTHfguBI5KBhMvMaMmTFKtTZOOBjN677J
xeBoSXE1iG49mfVVATBAMx/1BnIeBDT7E+SD1iwA2tiRpG6FNMVBn/SqyGHtVPkIrlM0l5CxNMfX
8xdC+52KZf+Sz/FUm2NJjUF9qlXtngT+WhjGsbfyNz8f8ZhJslU6mUteeSkDyqrCvIsC7Urk1qq2
wmVnkd726kspG0QYohk7KFhukXxUkJQh/9TaQlHpjNU3wEAY6k9D8qOTIWqUtWfvcVCZHzBBAyXQ
4WZhMyEJpVRj1Fa/VDg0DE20lMyyPiRD9lowGHHdHHPkX00P8w+e5vW8gk1B2abvSjcptceejKGI
OdbMgWgOwBTtHC9l5fRGn7uaLr1rxSy7ouwYl8lrAaGg6puX0BhyN0zrl8EI30B2MnZugwJEu6hr
4z3LIKU0FiqjSlfWtfDukYU8UPlf5TqVbZmoagzZU96X2GDUkqOM+S6v7BtCPKqlmngr2cdmii5I
zh5E4b36voXkRZp2ltVBRDZuwVb2Q5I81bCCsiTbaI25x06CR+dRPHBzeQx3lvzcUrcKHuLAXnly
fJ8n8LmgikYuniGI95JtKE/IoiYSjEINjjhd+w5GWLd0+YI53sA/0CMC29TFS7RAT02jUiuMbsdk
+rTCbiWiadxIQdev0EtB1oFdWDqTVZR0ZWOHjwKOulJtedsGo2zWV2si2/evhJzL6wk59KqpESx5
Cu18jc4PXWjMKQX+9ohpXHwNkAErGgkW5gJZv7FBeDbIYsOjmYRQwcpPVM28Dh5Oj/zyRWkI/0Or
zHRXQ3+gjD1Nq6GEiiYK+UrgjXyIvRHi+KjBG/ONzlH7rHUSi0OuHSkxkmdkjUoeh2s5Ep+D1qw6
o3wrC+uohMO2jIyjF7TGOgLUXUJiT0NHjYi+vhA4fA6JwPMbezirtORV2viSaxhd+AMdpQ052Msu
/pcQLcJfT6ekZ6u56xfr92LqwYpE5fildJjS4AZN8HpI4m1RUgtML1W9+vwtX5DTXkNGOTV1YYT4
doSptaM6wzFFtftv/C7OmGqcdhtK5CYVfHGujln37J8is3lqHcl6L8dvX7/BGe8xMf/9L84mfkiL
oS6CGzpBGFQE5XZVXBas59kSZraD+fo2ZwxUxPyKv9wGTadG8WzAxHtQXOojF3KafOPdce7SJ94s
JjIi9K/zG4DcIF72VYxNanPxew8+3/WXB2/0OjfzBMfcBMaFY2HnqYze7znWiBO/snySceeJUJZL
TX1Xq9ZVDvvx9+yGxIkhSzpRnSrbVF9a9L5dx0PQOKJRvrNh+mnK+jduKeLEimWCpBeFHYsuTiuq
QXalFmSYnYlNQjAaZbZEdZI9SnqqdrBYVc67fTP1aCNFj880LscpasUChsJvfqYT95ay08O8HjG+
gEIAMa8oUHJCcPjGmnaeSn/ztqc9iRQtHwPPjOkDW1ZpA/rljbdhrw4HFcJitPp6pp1Z7aetiZq2
jEDR8KxMrduM0wdgKtIA+U6THr6+wRnfMeNkqY9jBGwXTJjL6XMN55nzCziAX7zJwce82hNgh6/v
NC+Ovxuvk9VeZhx66PaJxaTvvRV9+qxU1ndmiWdMpYyT5d5mJsbDAdfmENfnxwnkWECCxmICqUmx
qKk4fv0S5z76ycoP8SYxIugXy0DKXnTkoEZZbCu/+6ZjyrkxOln8mi2PGi2uaDyJTBCjR5xWuvY3
ncyMk9WPCUs9xGj2lj8Tu3mMgt74rgneuSc/WfvjpCgoj2cViCm9QW1tFoqf6L9nvWecLGToekOq
GfQAqWn9scBwtnqsi0z8lr8xusm/RvNubE2lHeYdtVCCSwUDYnxKi2+ixJlxOe1BFBRa21M9Y8J4
/X7uYcDZ9ObruXhm0p92H2qHSfZCgYm+Qq/xQK+o3okFQEOPULA0UOwj8fn6TmfyAf1k6VpNXhaS
gnU+G3R6EVVhTgG/g1jKmdGhAoGckmrd9dc3OxPy9NO1bCiCjgABlm1YBNJ2RXnuS2mry0rozie5
r29y7rPMf//LDg4PQ7aFXBjLRDNL14SC39KK6veChH6yijsfkdJEE1zsDu0HCXewzJ8uAtvY/t6z
n6zjdAgRCZo0UszD3pXC7kpHafH1pc+EN/1kFXcC8wLT4sktJVzJsOLQ7x2lqP69hO+0L1FV5JEw
5k7YmI4OLn5C/jZIcnXx9cOf+abayTq2RoUelh5NtCNg7OUMBCnlJFZfX/zMEjhtQ2QYtkDghwl6
0rd5ATDuGd6ukqGwOFqRwc9HqhbDlxTK4P/3+/zH+/Cf/md+/d97Y/2v/+LP73kB298PmpM//usu
T/nff82/83//zV9/41/rz/zyNf2sT//RX36H6/77vovX5vUvf1jSEqqhy/hnNR4/a0gmP6/PE87/
8v/3h//4/HmVu7H4/POP97zNmvlqfphnf/z7R9uPP/9QZSbWf/x6/X//cH6BP/+AnQa9pgizz//5
W5+vdfPnH3RU+aeQVQ1LLEsWAsLYH//oP3/+RBH/tFVbUy0bRpJhyiy+DFPcYL7rP20N1MUSumLT
l83kR3Xezj/S/ykUw7RxqcFJzxb88h//5+n+8n3+3/f6R9ai3wizpv7zj78LyKYh5uv/GlTQH3pF
a6TTgZ65W70f3i0zauB2iRCzHH1rjIm18ib57Zex+ffdf73b383I+W4nYcDqI1zIAMYOyPACp2m6
A4230BlK/g1V1cciEN9Ef+XvFtZ8p5OoALyBU5JSDgc/18dpiRuhjjowVC9i2ZrubTugn4QXWfsx
jJSn3NDUH4qij4e2h1+ASCSTjxb4HlV9Ba7Kb8TY+ZlOUgI/o5FyCN3g0CuQbLGKapbQGeONMKP6
N+IJtzg9x3tWjadSoGvbeCgeAhmR9Wi0x68/3t9tcvO15yn0y/4DPRMKrlV2B7T80Xti5fBxOywQ
zKQILnVyheXX91Hn8TjNuucbneT3GDVUlhkW/UGFafnUlbaxmOIc74aURDDI625lDHq8DK00X9FE
V36dcj+aRQF6s9DwBr3sk2Ka/Z0EtY4AgNxq8+RBNfIGkYjp4TUzsOTWOiWKu68fWTn3yPOY/TI2
uZ5qqRYwn1UEsc+e7icoxXwZejlWpQ7msEiPLAt9TVMhNHdA83sXyaXy4+v7q/MC+rshO0lAPKWa
PEPKO1g8BbTw4LrU6vdcHjdNCs05KV2dcrg+FG4zIPG08WY2ZWeATdpCuugLyuSKtQbSxKZbdZNa
v5n8dAkFbzGDBV8/49/t0/NXnVfqL0PUUKkMU58hAnAth90oX1bfNSs9d+mTIKZ2nddL4zz6yo6G
PZ2xb8xvMrszceQUfvDimn5eMZM+T2+D5Mk3Xr8ejXOL6SQ+2Vkbp/g5dIcaj43IvBIWoDh2Gu30
Xe+oc3c4jTZegE4548k13HWmjzoM3aF+D2Xvm2V6ZmROsQQT0zqLCEsIH2/zQqY8pC1+a2xOAQQj
wc0Os09zr4nxOunUWy+kLoiS+V5CevnNdDwzPKcgwmD3vmiHAAq6pFP6C5oV9itblsSziILvWiSd
2e9Oexl3GgI6iE7cZBJA2E9tmqJ8DpdK9WlUqfv1cJ3Zwk+BhClSLMlMVNxEM2vll7bro9GL2lfd
a9eI5CG63X59o3NffP77X1aw0PA+lQxsS80C+68ppmZsFfhP/t7VTxZxQ7dsapNcnb5ewToMwEKw
DHr/+uJnIsT/wBFaDUU1zm17o612o14+aBAo9Dj7Jt04d/mT1dz1CVBC6Jl73SwxPYZTods3UpF/
cyA/d/mTpWzbGnTokctnuR5sEOHFVBT6AkmuL37jFEV0PgUUGj2BSR15xj6B9+nDNIFm6BR4bXw9
/mdW2ymkUNdRT4GQy8N6NMivKJJ6FuStuMwuplr+8Xt3OUkcJA/nXsBY7uLZxcKv2nezK45qRk+F
pvC/gV7OrOlTYKGeOhv7V26S57CxJA6cePUdlF5BWGlQoSzC6JtBO7PeTlEFJcxiiqfcqUEg4Iy+
hYM1eruvx+rcxU8WM8eKJoAlKPaCWLuDd0mhVIIa9vXVfzYi+5uE5BRPwFesxzeNyzP2cCuclGhO
8xnxlJZ3g7LuHvptePX1vc7NLfWvYSlLJZ9Tuc0HUcdsLfkKzrIG8lRbRT5aWdbvhdlTnCGSSwqC
VCP2QYaXumqmT5CorgLPQ5Su3uL9iMuzVX2TdpxZ8aeoQz0XAqPWEHs97y9h5K47TBjRGnzXQuXM
mJ3iDnbiVZpchObeb94zgSYAzvYUUMDvV19/lDPT6xR7wFdP64hR5t72pjXcqmMiF8E36+LM4Jy2
Oo6qOLcxs0ZjgId4jo594+fqkpbI9vrrhz93g3nUftnoMAsIqrz2zT1Hnps+1O5LCUZBUqffhJBz
gzPf95frm6oSjWruCVRgyHNwM4XL7EffFOPOPfzJwh7zqPdbAIV92OAyzqTR64XeTZuvh+ZMsqGd
7NKBhMt+Okl4OwSY/7QdDR6q9TB6i87oLgsEUvr4+fWdzr3HybKWmgItd2aK/SQbD1jGPg2t8TrV
7H1fX//cEjjZswPIBIXBOWWfmB80p73C2HCZ4hDPAfGbiHHuDU627antcW/seINZWQAtOPMWeTfg
GUja/Hu3OO1nHMdIkOWOj20q1auKremzkpfhHfqz4ps7nNnuTjsa6zYKjiniDkl0HC2M0BNYK3gz
aRkMyyj/Zr848zHUk527i7RCET2QZFX3WCgUD9PQYCxXzeRy6bsM89yrnCzrPrC7HNtJsZcwisUb
v8KyIIp2PUKFwIL060m/l0ydNjuucMUbdVEUh1DCLaQSOMRqMHTWtojrbwD1vy1ck7Cd9jr2taaR
6HyUHPCUpBow9PkK1mxaLEFJgud88np6c9TlRQIlDHMEhOMw1OWxLZz+f3N2XkuS4twWfiIiECAQ
t5h0ZLk2Vd11Q7SZxjsh4Z7+X9nnXFSpkySiYu5qZqREZsutvT6WsQfXncyNn7J2+aCSkfsYeCO4
dzfQdpvIbXYSCmFH0xcLfJWMOvUoeIhIn3CgKkSCDIdx0QhYGtyXLCgNB8167OAo4OESv9vFBSw3
nCV1k0BzZPeom5C8gx4INAXMnUN4ACFRlMDI9twio22LcLkS1P5+2Jt4DMrCBAYl42cBI47Eb+0U
BqSMS+0bNUwoG6caeWoeGyFTQipjZTcb68zf4f3vLom6SjR1ZqdOEreaIxFgLxxCRB9W4XDs74eH
MlgOv6Bd3JEqED+4h6ub/+o98uB9SDfD0jc3wiC5HqWoCrmrnHxoDK2eI2BXdlhGgyz89Mg85vXH
2NO9cr+ptVirSYm4JGugosZBJurC4hN8Z0KgkzzkhnumDy/iEGw9n4W3g/v1qU5dJfTWxOCMAs4U
GZN2L1rncc4LSK/FN5u14SjsfqP11u4qDeWbCqwYsPqsyzPn3S6n5oM5QbrewY3cHAOnNzyXuXcD
hjNEhCfNvBMJMrkNA4ZHy56Pv4Q778GY8zJb+zTVsvYYTbeUM9eb2/77k9+M6ix3kegKS5dzMsBp
RFgdPU6mhYSkCqnlt5uZXAbqvwPYVjncuKApdHh+l2cd5izifoxzLYGxoaPDE4IiK792aQHjutEU
90jhlgfkyUjkYaCBnosBL4xOSQzkEgzyz+0fdH1nBf7c+52V7GfNsZEpgGNs+5kmw5dp7r/eLvp6
c/4fb+lNcxYpMk7hUT1FfI5G6Bhb9m1Kto5619c/oBbe/+5Wh/UeIBPIsrK/tWBdCBmCpXnKwGK5
/evXGkZZ++a5gLX5hF/fgYbwue+G/sgdpDndLv1629gqMx0+ZDAIbtriTGE77Wd4K4QhF2S+EjSn
jQ/4u7BdG2pKE1Wi1QbTdOtzypPiFbTx1vFcVzb/wQehfMW/gvENknfxQADl6RBzfQdPlRr5Ndx8
jilunKE97/+z4W1Vw0sB7iPIlJBIpkrAnHsRsDgrvbQtaASAlvnUIBvqG5Rn1iltBySYpa6YNzYH
KyEDdy3v+zq1Ej4ZjYWBFAwBOSdRvYPq2If3TiDC7Jzs2xA8I0/4aQiHsS3m2PUuoqpGzwR4A5o1
1JoSM0jw+ha3gw8Pv61AuDKC1Yvy/GKttxR0ioZfyTN6xoN1rGcG8j47xPtXYCC9JBy8wZcBjGZO
dPboaTwjXfSu34pFxtVYRP+R8jFbGrBRnqIWXPEOnBShLYd4ro4tLDgqCMTsHs6JeHkAOIrW+Wcz
fr49+lc2QNRWVhu7LujQW2hbZCP79bE9sn1ykPsygFlQCPcxvw/GYApJKI8wPAzb/bhxMfj38uHf
SYEX/fdjCYLyGffXqHn0l50MkYRxph6AWfhnDmd/9Gf8kx9F0KBHHK8PaSA902s8ZI55JZb6xgd6
5yR/ua/5vf0LCdCXnsHIizeODysPsVS9zJ9yoC+y9DLuACV4QO5d7S0v9iMyxwZvPPcP9X/9T7Jx
a/L3UHKtOZQYwbhTFzHDIISrUBDvjbA4pNhnJKE4xOf47PhdwEP3Tt/l6AYkAwRxyELzKHbShz/3
xievhFr10l9otjVzHT8i53Bx3hvjxtddn2E2UUI4mDJcL00E2ZI/mMhi14Y/afPojltXwNd/N8QF
78eSZHqvg9tbnBmHOagNJ4g7rs3txi3dWulK1EsI4CMyb4rzgMxav3HKEDKzLYnjZbj/2+/23+3J
m7WZFnxsBambM+49dmale1mJ3aWDXFrzgTL4syKtDP6It6f79Uhq/z2RvanMSsA5gnNMc05gSGGU
XVhrDDl1xkbx17euIKG97wZcnDozfK5wmuKHVD8LJKdacOSsvG75ffsDVndtSryqx2wSAu11rqyF
AqFCu/1gt+QEWyHtQDV4ecB5IoZAnGj+yKwSt5vMjASZ8d/xuIHfFK821KMrg1pXAlg9TxeFklWf
ddEdpFU+Vk3+g9buIxvp1kb472b8yvDQL+e+Nz2GhJOOphLmwaM/BeWu22NjurNCZ0cCgCKDyY+9
8Qi2857f4QI5+H8x1Dst1Fu1i3lpz2v1KuEIr/KxhRz55iyCOaS7n8STe9BdEHT/G7yX8/ne9H98
/Tx6aahjwTe8z79/y40gtDJIL2Kjt5/Mu0aYQOQ1Z2M0zzB6wgFSFk8EZky3x9DKdNaVYBFPbWzq
sDY5J3Xb/jDgCr8DkMbaCBZro0IJFsjIAVcFRvzn1v4aGydIpfwUNnfS3jr1rjXP5TzzZkSUuP0m
iUQFcIet/dKCo0BSE1zDGs1WTFr7hss25U0VKXh7jclRxUjnYIAVhzlVoeCPo/zYenDRp72tYGC4
vOxZWZz7BGZKvcd6pHYZBBY8W+rEtU9Q4gTgg0UD+gm29XqOewjikYsnKC5+Y2RvfWQcUVeZ/xyb
qd7OJQyQWfO0OOSglVVwu+jriwJ1lVnf48SbE2SVnwfRHVvL2VclnKNga0wmSC70xm+QXDGaMAa/
Xd+KCIi6ynRPKtBIClLmZxw5zlZvIGfYAHaKBUTm+wJ3DhdXQM1K9inNN77x+jiGoPP9GBCxHOpi
vlze1PN9RfUwr8ShbrT9xidd2urfCEZdZZoTnsN5K0H57M55SO6nAMwn+KXD38j7ld+DDruDzwig
b2F6mDZWhLUdo6tM/lmCr1hkqLOCw/638ntxWmAs9+iE/S/zD+xc4etH8iD5efsTr7cg9JnvWxCX
IR0u+dL4BB5mMOARNy0WGFwkG3H4+mquq1eLc5lp5Qx6M4oHz8YoMlhnX6zdO7wawwi3i7fm6qV1
/u0peCa8/w7LTVr4h+vs1EJd787Zb6evycbIXitbiQO5Xi+kcWd2mpIYkDdyXzXW99vNv1K0eoG0
xG6WcoArI9JryJh1+j/NSF9ul73SteqthKZNRDSjcE9FjSNHXcGjv3kgrvx8u/iV+a4TZb7D+F2K
eDFhTJKUEizSWd/PsM0PBJyJj5JyJAhaGbwsoUQ9AMzcPlVDvfXEcD006+phQNq5gwVMoyenAyjv
wgEozqn90mttcPvr1ipQZj7gVo1Zgk56WnrReeMkviBv7KRrXZTjZmpjYK3Mjr8h4M0a6ZJctiVS
M6KOj8aDUXQwNAb0Dd6NIMYgo9Or7HLjemBtMKjz3CSMJaMxRDL+XM/nLn4Y843dylrRxvupx8uG
Dx0YFaf6YpHeNGB4eS7N60+OldrORwKJBeX++0oSu0lnp6FtNNkGbAMtmA8Gg24A6yet5OiweUYa
UMu35HFrPaNUBxaFiAGVnCFASBz4WbJyB4Zj/rkpq+VUtWNxYFkyf7BvlPiSTUyIuOckEmL0pgGk
DswnkBNuj+SV7lGPGKkRAw6XoPRhqX0cEgPdeh7oVoBfK13ZZUCVBccpaP4j4PPKveEOuLnVrXHP
jUHsPvYBSpwB7QhwaBgXRFWe5pHAFQe4q33va9NAN3pgJQyrx4XUpA4ZlxRSI/Dhw7KDGqjVinxD
77DWRpe/v5nmmSPRQqbeRW05w+MNDsH7MXNeuqrsN2pYiVb65bve1AAceybt1l0A7ptfyOg8wdu7
A41Xe8wasnFxu1aHEkH6pac0A0woqpH+3WWLn4CykHeWTzYVX3+XjiuruK6EklQkA+WJY0UEj7tH
wrtsB1FR8lpnTfqzHmL5pHFinwDdhmMZKGdhUTrgcSGfQT/hmq2NGgpPGgtv9l/B/a7hJ1pUR32c
pg1xydVxAkN4pQ0cVvAC65mBJ/RO7HrTFrAFnbeUXCtBRz3RlA2oZXVSkQiEuRc5D+RY8cT1S+DN
gkxL5FOhLcnHlh5diTk1hwd00kwkMvXHeWJwiIJTzlTD8OEFmu+NYbnSXOrpRtNmJJQuwxLZy9GE
rW4TVxs//+qUslz1cNOBfuiwrNCjUcoQuXV+o2XB5KThB0IOildCDuDvpIfF+xBxk0Pu8XUojjHs
aT5W+GWCvZmsgwtyrDZzGVWwchm9OIYpaw/5xd0CkM3n23Vcwu8/EwkfoIQcanV2rUu7iMAxw823
BuKkNblnhyfU08zpZ8bhXGxZW3KMq7EB1Snxh5i22zptF59aEOnkEtDsi1kMYJO5H+wQZeLZI2+I
yV3k46YxIKF3k1nDcFDb6JG1cWq87xG7sxrpLhl2MBn5jpsdw6M50CK3u+LqORxto2wlRAKfSni6
44RlIasM5JAePrlwHtJp7/LAyZsJ0FxYPVZ9d7GfqpZm46tW5oi6/yd0oIak1ITPb36C8e5/jHa/
IcjfeHxZK16ZI9yqu3ouegPUH/NB2E7IKnQ3xxX9/nbDrVWgzJMW9nlI60mtqNebPW3rU2zCx22Q
u9vFr41ZJQLCuwtq8oyxEzjYedADjCbBzVkuTFcH5m7gf5KPjQD1VT4zddvNF/hhxY58kTHNkfEC
O+V6rM7Q7QIqCKd1g02PFr74Y33PlG1ZMziMZTJdoga8oBTEjwUeeTluFD7Udup7PTAU2LNO1DlV
xcWtFVc7jHkwL4bf+UYNKwGMKZ0v+hHiR+mMEXhOy3cbDqZPBKfLQGOcfVu0vv4B86cBgCwYrG1U
uRIF2GUcvonLKY1lDswnA/BwfnDhps6kCG+310oMYEp8BIC8JwN49ieWLl+6sWgDiLrugWveJclw
nwBlCBzG/Lkwil+3K1yZO0yJl2MG230gIZaoonLyqpTuhowc9bx2Nhrr6l4FCbrG+8YinciBMynq
qC5ek/4rMBswaodTE87/DHeLt7/i7y3UlWWMKbFTBw3FqLqJ4eDdTsEgp8nP8nnykW0Jo8uUp3vk
GUOiZSCDdqjTGhsNCxKCDvap45DLg6GREjIVo/RnkEhgRA1aNVzvXcjp7PrMx8wNy0HD04euwTh7
htogrVP5cvvXrzWREmAGvlyIXAM7JVjgm+HVxjVF7V6s6PEYUW4EyZWR5Vz+/mbQlpYeQyU6y6ix
dLgo6mELXDM1Dyb8hUF0DWeaejP5dPuLVkaVo0SVbp6SEdQN+7RMGuAUuGHas76170FjyILbVazM
e+fSmG++p+riqtRNB8q1/GSLX7D43XFoVXrxhUMepmUfmx+OEl5SXBzbdcydkzN9Fs7dEL8k2vfb
X7DWI0oYETQXoipTHsV9DC84x4Ehs1bQXUPBsgXGaQd5pUDGCcCpQBSSjRSstVqVCNP3TevMFgVN
wP6WIWWbAegIOV4KQ0iyzEHdNiHf8hpbq0sJLkgXZ6XUkiVqXX5oyRRZsKaqav1cS/O+60EhmHmo
FVvXIysLtZo1Xy42HvNmhiEBgH2cSb8UjT9aP6ixMVHXhrUSZRLg10YAB+aoEZ/m8WHOao/SjVPz
WtlKEOgst7cLOQ1RZtrOMQVA7dGldPZL1+l+3B5wK1Wo0qYBWPqCO2YdWeYXFn+KYW7pbIyqtaKV
KE9lIWfCwMsUhg3qdeE5sMqYIJO5/ctXVlw1Xd9kAySaWTqDrt3eFxb9SnLty+2i1365EqrczgUx
wK27KLUvTKrEl0hBL/StvcJKbFdz9AlvjZhngAilgF+fYJMKGHuDbu00sOhqHEhDI+/zzx/7FiVY
Ab8+1oBN2ycjcw7SrH8Ccn9fNPPT7eL/atSurLL2pQ3fxFwgsOG8UeCyE2nZ9DvMUHPP7DX7qajG
DB5sMBfIccn3QC34NPC8jYNkcQBV0i9vXwt0bozCct/OyD4Hnh1m9JrmIc8Dl9kD0vWIzJIHQFba
H0MV41+YgFfSjJs+IJLZa2Mz67jYBUjw1B4jGKfVfm/AwKziBnDBYAH6sN8A82TJjJNdl6AkwlsN
QKaChUkPbNXoJrgAgDXJydZSGCgVJjAqM/yae7mke/wX7ldTQ0IzTBjtA89SDXp8KurQSmGellY6
mIgtl6lngFu/QK3cAPTDn8pq/hXbZHytY3363TqEALJj5SYsahrid6TVYdDf8w/u1lVJJHFa3sOv
kZ5gfsMAirTu6hqU9rzNt7Zra9NBCUNzVxrSyvBeYsKL1qvp6D7AqgFEQWCXNi57VqpQtXg4q9Ex
J7yJWPEyWvQiEO5hKHp7jK7MN1VG5wqk7CbIsYgIZDvmxD5VC3vVuBb2LnutYAO9Uc/1vBLLVfPi
Jcw9SL9gpz7BuRwEjgEA92wPQ9RvRZGDXesOX/pS3uVsfICV97EsJuCnwYy+/ZkrAVHVzg2DNcBL
w5gjXYoDMuT8POYbC9Fa0cokN1MLVw8udjym82vSn/ItN8K1br/U9yZ4pEnjcuw/8QSvu+ATVV7r
IhO0zDaOAGs/W9lrzLxuXcPOsDan87PupF8XvPJ/rLGN97+8qidi6Ly1T6Lpv6APT9RNHz9WtLKj
mF2DL4XLAHEeOng4A0vgSUNs9ORaiytzeXQrLpeFWid7SU5y1g/2QL10sD42BtVU+LZj6MWKNNHQ
ptUDK2LQb/qYLD9vN83Kr1dT4Tvw0MrCtLClyF8d3BwA3O7Bxe9jw0U12EsyJA1zWK2dIHyu7kiV
LcfCTLXdx367shATp0GqtV7mUdyKn1pL4lNvUC0wJe02xuRa61z+/mY29cjXceaWVdHYm6FbuwEz
oZmQQJNt9O5aBcp05TC+JExmSzSWNuBBC7hZwof980bxK3t1y3j/++0CYx2ZCgTbLs1fQDQUWLcZ
dGtOvjF+VgKCmofeVESCLY14k7H0ftQNMM0LpEne7uCV06ead4478wWeiaLBU6PR7JIZcF64xsuT
bg3T70lqZtDNTnYseyTN3q5x5SylZqI3lcQVVpbbCD4Lkqfye0C3vlRdMXo6s0LZgpUzdEBNFPPG
Mr2ykqqZ6TNDEiHqAlPQfCq5DaqCHcbNK59/NHr15fZHrQwyNUO9TUluZK5tneC7t+ttZIfZ7sGe
t25u1z5BnYaQALSlTdqoAyW9B8pqNuYWwLrBN7P+LC2wX29/x8pYM5XZ2FZkhKtlN0ZJLh+QV3PH
Fmdj073W75cq30x03mAPJvocLyZAYbWGGegs6IfvIMn5UM+k6Z0JE5LbX7EyJ9Wc9TGd8wWEUsyY
doYhmLlj+auZCB9wiOB2DWv9bbz/GGZPTs7jro3sBNmaxniw5g78mWl3u/i1TZmpLKdVlk15rQMS
mi2dBujRDIa4tfTN3gbgcI95CfXtwLGAY+ru9QqYgQm2+rtmYNqvxu3lxuvvWkMqC6+L5ETIDScz
MnQj6Ktnmf4mDOmoMd9ox5UK1HR217Q56bngeF6GSyuUFSdb0i/abFDYGIiNkbcye9SM9rpbWr0A
jTJi2WIkoTMKEJv6nD9XxO3P05TyvSvqan+771aGhprZntAlI6IlHS5v7D8tL36RVJz4UrsbC/5a
+ZemfDOPcOVVNV3BjQg4hOIvtjHq+9EM6yzNNiLmShRQ09mtdJ6MsqyNiLnj/HXGbvRQ2iYw8bdb
aK34y9/ffMHlZLMYum1GXeJe4Hv25I8QNR1ul77WPsr+OYPxHVA4sHnI5vmQ1rOzE5pzwjvXB4VZ
qsKz0Uyrh1cFUGC5dm8u7HdVCiBTXOLu8FG5j9vCj00/VeIJQXxqZDLhkQGcu4WIn+eTV9ovVXW8
3VZrM0OZ30UfL7GgDY/ShADQDpDmI96ZsyN0lLHwEIXigDaWFn6oNlX62ZUZm2uZmpFekdeWdmdw
6wNDjLbfNQBrUHszN3FlrVEzm1oQcusY/RTpvuWz5/GO4mu+Cu9xOfGw8PnB+C4QUD+DzBFoR+27
fGleqp/6J2z8ncA5Aua2MVlXGljVO8pMWyao9GiUlq9N5fhygBi8/kXcFAzRn7ebdWXAq7lQjOJy
LM8dMxpG49B1cN2puvwexJbvHytfWevcgvTdUg1G5NQPhm36Wj977Uc8rh3LVZOf5qElGl6grYjh
ye3o1NbwBYzr+IM7gb9K3jehBjwyDl73SKMxWdjz7FKo0ewhDdhcgj5pyvpjQ1uVHOY9MagOwXA0
OUj+qDPrNGf6Y2Mg8UBrptovGm3jgnoleKqpTV1NKg22L+DL5fQ31+0jwKwbK9da0ZdB/KaxpJ2U
OS55KV43TGzK+Kz5Q5dsXBBcz0GDi4yybpW80uMU8tiIphXOqB1oTVVR4amoNnNgvHP7mAgbRPe8
Mu6asgWm0cz7g8Ha4TRr0vyaENwO3R7R12clzJTff2htdTqMl10RGbCLw/JQHWuTAOasxTjnxlGp
1Rs7j+v5qRam4vuaZCUBWe0YhK4Jb4IZjuuB4EP6SZb94lvIPbIAT2UdxG5d8wi/hOrc22N2z9xy
uqMF/PK0Ak/nxICJYZomdijhgfuK/2M8alle+nq7dJ7W9Q30x4wR4KmkeC1gIbbTlrwOqXsxo7Vm
Qn1p9/AbFd34+XYTro2VSzB6M1Yoy/UF/i5DNOVjMDYVdBBbWXRrRV/+/qZoo2+HDBQmSNHYdF/F
ZsCTLQvT6x0PI+33RS8lLspd+J/gttEOUpi7APwKPrnm5+yPk/+63TQr8ViVdDJmF53WoZKGXxh5
33n1RwDzebvwtS9QBpQ9FUtVMxfBnmJnkzpDs4PesNh3M6le50kv9gbLpq1Ys7I9VzWTOEa1Rp5m
VlQA/+5jH5gece1m3NEOmfZJOsW+mZMaODY8h8KmufRonD/HBWDVGOXFU0wviVeDxf3MdmuYIA+j
1+V4zYC6bX4e8q4+JpTrR6SYysCVANQwwP7C2RJs19LR8qhdFT4MeXLwE8vSxxUL8LitfuxZfT/2
wjxmnf69AqI+B55951jxeSEZBkxR6AeoKP5bknbxK7d7HqsYNkJmC7syK75QSQFBnwZ7S+B43VPH
Yuoyluhu0nRuZ0XSAfqyz2j1jehg7QJR0J8oqGhfCbe/zy7Poq6bkdtL8sq9r9OU35WF6zzl02wc
5qmZPA4x3kbIvT6RmCpGNao2HoceE6mOqQ3eJhIfqbsV2tYKV54btUZA9QLtcZTYrfSXocUNpCaH
jfCyslowVY86NvqYjm1CI73EU5lVM4GTvMZ639S69izhzeJDUuZ+Sm09eRRaq+0SkWmBDkPZrwwe
U35fkObT7Tl3fTeJVO/3UQO840Yn5giV8qLLQMpkCJc5QyZcB/+yxOJ1YGZA2bO5ksLL+Bz//ki9
TM31a20LRprctaIyjkevqJzQiYcj1UxsJ0r4YWmwBzVT6hmVtbtd4/XQxVQRLXOtVFoxsZDgxACF
Lyr3LMs4CamWTR8SUaLE943ZNDGhHHraiE195tk6jmaa8zuvpo3OWhuXSojXYrwh9mZuRGU64PwH
k51dO+l0Y0G/fl3KVO8skBXTivMFJqqj0+/HvHkRwr1z3SHU2hTI4hmGM2P783ZvXI++YEW8b6pa
FAAF2tkQDbIED+lumOGYxX+75svHyldOfw1Pa0jiCwStPgsZmIsGvDoK4e7EskVAWJvHqhJ0Sjtn
ToQlI90Ec32ki3hqqhRYaTEYd7ntanAfyefkjoFxs68qh+0yOytOgHZ2d51WLpqXVUW9cZJZGRuq
RhSJbYOdTUjocGbzoSzkeRyajaXy+rrMVH2oC9wEK7OqihaWIRYl7RBaepHeXS6bDuaU4m7OYThz
3u65lXmqakVnDgRDJfQa12a5x3BA17XYa6YpvF38aq9d6n2zBRMjADK0pVY0i+7B0bQfXTl+m4Cj
heMS+goG515hk28OcY9CM3axW312pwyhEZKT2z9hZeyr+lGnMODxVsXIvSl6mIfcQzAQ6O4h3eqv
tRZUwkQrh2VyyOREMfwK+8Y+IC/Vq3vq3/75a8Ub7xuQ93gFFTC8jjTYG8rkv6R8hRJuo21WgtC/
GlE69ZWNtimh+pQ95NutA97DKyHRXJSB7mw9zq99hRIgatcw4Y2lWdHlNiiFBUBTDB6nm9KDS2P/
K8NhqpRzxnreuyVErHNVDL5LUiQGWG4TNAuffJkwPPJOhQhA4EzgQ5q3w2NpM3pOWpY/2HhLCDnB
LN5o1ZXgoNJOpC1A2i0GO3LZz8r5OtKNZNG/e8ArX6kqp9K8L5FJ6VQRcR2khJsJuRO9435qG0lx
p5KlFXhNaYmuHKTu53rfG/4MdixA5BKc79sDcuXrVCFrmuMhtx6QtShM8pMvF9rz4GxcF6/EPufy
9zfRYoY4yNETjEeWAPqcPbV25Q1G5bOKej2UyLe/YGUwqgJWDQj0RqsEiWINkBsAB+dx9Eqt+GDx
l2rffATgMT2F/smOAImD/2cHjnDqdeLz7R+/1vyXv78pXYyDMdNqFpHW1q/NkJ7hDrE1S9ea/zK7
3pTdu0T2U41fbkswnEjjzcuAgxjOO6Cgb/oJrjW/EtGkYTI9Q2pCROqswigVdLeUfes3otryKL+e
X28xR9nwCMuRvZRVG5VNN/zmTWPtRCuWQyvH/xat06WnaUbd+dzV9YexJ9MAqa8E7+xjnaSEu4oO
8bLEg4iKpHq13fQnRIIbU2RlOVMpwtYQ4xHfYbCs13q/BIO6IJ0ndJC+040a1q6aVE3j1LVTmVrI
6G0D8zOkgz6411+dn27UHuEC9zj7VgjD2c/ZE/uuf3bvyEme80P5VL7Wr7YBZ7TbbbgyGFVhn4us
BZvhPB9BRBsSp3ye7Aoby07LfGOKj07hblFQVgakKgIuGiIGPWcycpZRP1hEZxEo4cZubjpn4wC9
VoUy5g3AGGCYpRvRkhjgKMN5IXSrqniEzTff326vtSqUId+KSSz2KDCtUutBz+edXaa4A91KYf47
da4tPsqYrqU7aJW+9JE2dfeUGiV8A/uGpNCAMvNYCUN7EuDi/LE59LBeaRb9HY6c+iuPW+dcmlq1
d4o6D5ksZj8hothD70i/U5Gndy2mya7lqXmq3TnekRbPkj64H1hjDKv6Dlx9FSTQ9/gm76YHPa2l
30khoopk435J5jbQGrkUXjEalp8ZzA7iBnbWthjqI6Od5YmmhNK+Q1a6ZaXtI9PT/LkouBnV45w8
wHTUPLIMaAZi1ulJsGH5alo894fY0AMBB1CPCcj1Qb4ujnaa1HdFzuJDSS3p63pRHBsT+1nDzehz
0WUQOgKwGZZ51dV7l/daOOrzNHpNL+fSt+H982JJrjMcvSuZHyfBHOHhob1jMPlpXI9k+jOZzK0X
rBUBgGUpC4ZDE1ZbsduDX1PVyGdbTk2VHSynbTzR5b+nzN01rutrVbVLS2s/OO4CPygEl48MS0tN
+4bax5zJXJdR5i7JIdUyEnRaqv8cJVAGG1uS6zHRUpVTtSuQVpH3IqKsNr3S7T/3bf9FLASo9fZ4
+zuuhyNL1U6VsztVizU2UV6+yrnyC+gomhS7rFbzLHfaaK3rq7uliqjiIYVi256aSFR5OHf0UFF3
Y+NwPT5Yqlqq7XUCP3x8AKgUz3zRfiDJ8VuGm9Lb7bPyy1Vt1GiamJytO0RjqmfneLK1w0THLbPs
tR9/6ZU3O5OiJFUNJ7ohItx51Ge8EnR2dxoQPTaG0HX7BAzTy9h6UwM87vvZADI0im3TCvRpkffN
TNtwMIr6ZCwjPyPluN9XzlL5+mynwYgXzB38jSbfNQ04o5r2+FKwRY8mtMVeUGE8TEm1lcizsqOx
VEvufsm1zkHqYBSPQdsHCy7BP9vNrj8L6OzSc7KlAl1pafVpXRbZkHFiQHmI1LGsNHy4/3pJLzYG
+Mo0UhOrq8lKxo61/CTaNMx7us8HRMkMa+L8ifByK8dk7SuU8aIXJpmxOeInPM4909E44u4RzmPU
3ticXD84W/94KCWs6kjhdCcx50h5KrJGe5znVvuTGeaSBhTYxsep0Zp4h0xv/uf2FLv+UaZ6M9RR
klipbtSnXoj0cZZSPzm5YR27fpk3otz1KixVtYdMsaQR9eSemPEkzK/C+aZtIeDWilbWIXumdHKx
L48mmQa6Nh2QOxNU7ocu5CxVqAdYHjUz1rqnij+2HNsFucUDWOlqU9m6mfYghK4j9Djpp64SXkmK
QBaLZyYP4D7ghd7YmBp/ZT//7rAsVapniZm4udBEJP0+bI/FpyQavpAACPhduhs8Oxh3zdE99V+s
M4v4vva3DLvWukbZ2pWFkQ5pXuSRM0I1nYj9aF6AGenGoFpZGlRpnqzzPtEmLM8Tv6vSZ2P+dXs+
rJV76bE3IbvkRt2wPBaRGLPnKtF9NiQbVy1rRSvxI5/TqjUJtpgyIUcili/Itdu6QFnZrRjKStMS
VurUICKquyeG1cz+2cVQ2m809kpfqoq7Ia7E1Nj45QbfiZp5dos0MPdDjxaWSo4ZF2MchDWJyOTY
dOf9XIQpNX4vqWECFZHQ32bT16HDK3PjLLrWVub7LjY0eyEV/IKidt45y47PwZiGVb67PYDW2kqZ
2kbHlrRlXETA/Qb9vDd545Py+Xbhaz9dOY8NRmwYxMCGIhmGBeyj5guJky9tX+zGET6otytZGaeq
PA3GgY3eV8Q5NqXhxfwhT19uF7zy61W52VwKiGlhhXOSQ+ZjTHllafkIeYu70Twrbf/3weDN5OW9
kzsVXG5PJT92y9elckGW3wpoa82idKwckBDoukZ3wrEK4vPiC7e3nnBXlgP1fX4uUwcKH/zurmeQ
Aff3ABBVsChwd5meHrsCOfFWuvHCubZZUuLykLaZTqUGxY6TezhDeRlyA028+Q8LBtMW3mGlsf5R
nKW5Vi+L252Qy/ndyYsjjq9bp8+VXlY1Zm2r29JqCXp56ckhdWf4suZJHzg8y8LbI3WlkfR/QrUJ
ElfaY0fpNMj8qNmj5pJHQuyzGMYd7z948Q1zjPexiIxT1xj/4+xKluvUtegXUYUQIJjCabF93KRz
MqHiOFcSIBCtQF//lu8olxd8qjx1UsBRs7W192po0GVQoz8V0LxPBmKvST5vDdTb3//YDn4Vljlu
yuzcjd5PvVRf8q57iUN+Bf+79fi3uf/j8QZon2pglp3d9tBOL9CiSzT/9P4E/Nt++EvessZCOa7k
rdf5XYYbUX2qWxOdWgvwEGSru7E8LL7x6H5eZJRqFEV/ETDX9xwyJLcDtOp/uK0DmVXeVE5SF4X3
GgWR+9hG4CLPXm1OZvbpo68UBzfWaX4FGkIaSc+0K1FTp7mX2H4e3UPDJUn9Bs1LGM7BS7CrdHdH
mb+k1JL6VBLPQcOJAAdoYFXw2/clKhKNXzw3QhYmGevKg9/hrAAWDGx8WtywP8q8820SFkv8mZRm
+cVgfEZSAL7sjYhIeA6boDwCiepUiZa9+aI4YHZ1OLD9FOnmk4G8wwN3F7WPjXZ24Hd0ackMYEi6
t1nttMN3LoB5CwiaoLOsYJ9RdL3+EmpP7Pwe1jEDI+4NLh/+lXjy91VA181eqqfOd8FhyKwJjrMZ
y3QcrU7mMuqunEcb0XGNWCOLap3Gxb2ooX2ZKmi7J2HA4dO7fK0s+w49u1tVdFeStK2dvzph80hV
OcCyfSYNCOmO59xDYRRAOdLeKhZcpFZXWKNbxYE1em2CVZWt9cDOqoL9QZKj+f/Sxo13MmEXPoKa
0T+OrFJZEej5EdgDF730efZuuPKX89wEtZsOOSsPhemq41R24W091EWq/MBc+cS/B3G6Rmj5ituq
mpYiG3MPa5a77knDmvD0/hb/+0ijVfvf8IHn4parqc7iBUU1L5+iB0VECaUgt9VFQgYFlJwftseP
vW4V0kPmhyGdhyJrPK732JnVZ6+msN8RoX0aXFY/CtjuXVuzWz9uFdfdSVfcm22RRQO97Yn4ISQa
d4C7Pc3SxknDo2tVia1JWgX5wU41gAilykJu9A5COvOtF5TXlsDW71jFeOg65stS+zprueufFtrJ
Y50vzQuUU4dn1QzDYYq1e2Xvbf2UVWLeTRToxyposqjSdJ/7MgBuoLZX0v6NQLUGR4EWUwYUWjJZ
5Jb7XvKzpcW5x8X7/fW19fhV4ED1DipDEBvKVLyE9zP01f+ZAtLfMJdFV1A8W69YpW6lELZ2G6/K
+BLKI0N35Eb4+XgMuXeNPbTxijUgSsaLqbswrLKl9uAxPBtPnP2miC4RjpYrJ8bGNK9xTkvvM4eF
k8pgJl7vTQhfnAKKmOn787D19Ldf9mdWkkdE9cUQnFnrSTRuHBhcGa+5kvP8/QoD2NR/nz5iBU0B
Sg/Z6LTQETiEQZcYH7D4K4t06/mrLYDko+ryDubwLpzfultv6tNl4Uljvr4/OlvPX11i0N83I97A
sx4Na5WUi+2+hdhoR+QG9S30boXZv/+mjcixhgH1WscO1OLazCUqQ1LzkCv5xZ+6cznMR5KjKfX+
e7ZW7GpTjAoqgYOP4u9SM30s1AK7AWjrHais+Mf23RoINJiWMuNVQ+YgbYNDX1+bfcwdkixN5z2/
/zP+bjPho9v+35XVA4PhLyU0qRoVHWYJZR6QNA18o3LbnhaRWTE/QLEwDdmXXpZPJrcHOX4aYX/8
/gdszNcaJsMYN3Q2uFXBFKt6aepluM+1GXeBUww7EbfhVwgqwafv/bdtrMM1XAZa0RZ6b4adS9Ag
w0HfuoI+Bjrfh6Y+vP+KGAP3/zcIylaBICon4Msj2mYQ20lC9DaMHLLe71/RaH0I4gGJ0/RPy/0r
O2sj7rBVZCBuK6FehO5AuIj6QmHa+xQGNnp6/8dsjdcqLqgZbZoRoTlzu/G+Zf50Jg2cGiHCeygE
v3aGbQ2Z9981SKDq1OdlUIMTAFj1tCiy74IOlvBVoO4C8HMuU4d2Ox+hBJqYobhGGv63xfG3uVod
nhPkdYgP6HyGWt98b/sIBlFuMekwCSZvPlY0V58qQcaLaYHvU3Jq7mQu+KsjxoilvRu49lhwWT0O
TmN+InX3UNgevfDaobIBOaVsFWWIDOH/EA1NNjfe9NzwitwGIDXyhEsLwNfgQdwczudh5oPtfHFc
oO7dN54IVkD9GDlk+cS0NVcOibeQ8JfRWreN89rWoJvlJAMv+Qwdu8vIHeg7D7eVm6fahHcCLowf
26hrMppSSxXTCQdS0J5bqLd13woQafLgx4fW9RrWKDtXL6ijceghz3vffp5mcSQL2HQv7z9/Y1eu
0Y3dwMqpMDXP5vJHALW5ydRXBmbj3FljptqAdx4FQjsDDRnw+m4/BfWJqg/556BzvIpe6BLHvhW5
yoCEce+KqYATHo+vlec2gv0aB6WLEOJdccuzsHkNbbRz4urkRkdoXFzq8uH9od8aoFXI0mE3RWrE
1BJsk1IAA5yfpfuxIiBd+7vWUclCYSBB0ZniYDq4eAoPUf7Tx759FY9aqrq+LYybWW5/VCV47VHr
Hp38Kkh6a3BW8cQPl5k1PvMyRcOjKooksOFx7Ozu/e/fmN+19psPoSUHwmXtTTelyx3U92Sxs/OJ
XXM/3vj8tfxbDicxSXqoOYbQR5F5cAwccNnRuXz/8zd27Vr0LbIcYXXy2xuLpWObfCci8cFHvx2w
f1wPysJxnNIgtQpIRRJ4fsP+2y5Xbgdb373atFFtI1p1VoMu7kPdW+/7Tu/fH5KtGX175R/fPdrZ
AsZD9Q1r7jW1qcMPDLXRnz6KU++/4V80xl+OlWC1YWs3b00foW+IimFXoB9N+GmmfgPUdDwXGuME
6GLgRkOUmE6Wd431pnNpYvO0+GFkd8MCyqoVyrnxhWP38D+uX33Cl6RjbE7qIXQT0Zv8yuf+PSMi
6+u8R+pWTioCaJNHd7weD35py73TxJ8cNV2zHfr7hJI1xynwAIoWnnHOvih/Ez4/S7e6doD8fUZJ
vAoBEqs8CFiYn5U/Q27K0ObRmUx74o3PTwb2MUnVTh/r4MLc9r/Lp/Inq3xX5+dKed0XYaz9xoPK
gaQnk/HP9xfQxmCt7/XS9ytXhF5+NtR7UkOXBe41Ve2NyV6jVMioaMtsl5/90TkGPVak/9BUZj+6
5EMtbrIuY0d6idyC1piN5hJUnyvyyMz398dl6+NXEw1BxtIrRpufQ99eqore95X7tY6mYyO604de
sb6heswELmdVfu6bYoJBTQ0D15w/w1n31JZKp++/5e9Rn6yvqCwWKow43qLhMZbW8+ymZQdZLGfk
V27BW2942yt/RDk2cCZtxZ0zVUU6o+JdNDIBA/lKzNh6/Cr4V6oerGUNIpxxHl0x/ai6AABj78pE
bz3+7e9/fr2fi2aRIj83S3hGk7JN+ER/6yg4fmz8V2dAoIumiYc8Pw9M9ElAYL6FxjEYduxD2Thh
qxNg6KkzKaacczuPQ5rrNniCWgOBkVw7PrPeXqvFbw2U99+BGqHUCCXI0DnHU3wJHAeKNqW66Z1O
XFmpG/c1suZqzL5jRS8x06qsaITDJ3YeOwUXPJQ0I/3QN7l/Fn7IvjV1ZBo08UoQVKyLQy+Kvynm
hZ/8NpiuzNtGAAhW88YrWUE5WEv0UfStqOpzbNqfVLSpmsuPlW/I+vBGbcNRYYt31BFEEdl0C+aL
TXRpjk1XFWgwko9t0WA1d1KbAiofVmRhMe/ibjyS6ano9JVS2wYdjawlSUKV57AbCGQWe68xKaEr
NZ2aGn5bvNyjV54wJmERIXe+475Q211J3N6Owf9PfUiwCtEOiCGNIJ3MPDBAPgGEWQRp7cHUbp+H
i3ywwpm9pKur9ltMmfpNKxfKD+9v6o1XrysLsjF+iD6Yc45U9yw89uIr0e6Mi9kL6mHn5OAgGzPr
Xazh7fL+OzdO6vWlnhqpIA2ueFa6fBcXJA3lNcXOjaxmfaGfiUQEHFqZGdAXOCjFKL4nwQBlCxvs
nCL+2IG3vtczIXF/rTrUDTRN4S6Hruex80fo4edX5mVrjFZnhckn1TK2yMydfw7dN+Neg51vRIP1
zV71DFCiZZZZH3Zgfvye6/BAZ4C9h2v03o0ltb7dx5LQHhAfkbGuH9PQteGtM8slW3qilsQjTH4P
+BR+6TymwsQp5VVBq43AvmY9ORHtC1ZamWnvQY5FGkADcHabw/vLduvpq9BjmOhgOYgpIYAuhb5z
qtqH2tNXltTWyl3d+TvC3HboDM+GrgSsu6IzHGj4rXDMHW2dfkc7c+142lpbq3DjBk6oiwKbpFQg
xhdYwgE8Ea8s3I1RWt/9JcqQwYBMPIt9nDDNk+1eK3aNFL2xeNcXf13RyQrc/jJdwb+qPPidmzoy
TBrtfPDz36bnjyQqjh2qF4PPV+2rHUhKxhdGiisPjzbi/GpTR3PeyyLPRYYC8W0t0QHzh/YH4c0v
YPkfZiIuo7pq47Dxrrf5+eOHuCPoQ4hS2Of+8Erti5gUtJGxeF1zJYxvrNi1MriouzKGryiWUfxJ
Bp9U05zp+FN6L11Dr2yKjcW0VgdvoqhV4exXmW/8BxTAbw3voOnWfnl/R29shLU8+FyBgDK6aKfW
kLqIw/yFymW4Mjobc+2v5rpTZFjoHGL8qadvG2cQCcQC/MR2Xbkb3MhJXDEPyQj98Cura2uwVjNu
Y6Pg6/A2xb2bjbN5dCUEVyZ7ZS62Buvt738sqGnocuMa/+3gkDc9DLe4e01SdWsl0f8+Wvfj5Nso
l/BEVGnMfsHLLYlMm3oO4DjsmobBVla+5tTpCWxV0kUyy1GSJNWPovJuo3JMCyWTnJY/1PDZQ02i
nnU6LOPegTBLWF1LtLZ+4yq+g4vpVAG0vTOvY5/BGr2vciRUo/XvdEA/IWm5kkturYJVcKcsZtxp
kVz10O4wfZ34zXdRv7y/YTbi75pwJyMDoSWKQ6rJ5y/cG7xLt4AZS63U6Yje3O7912z8hjXxLo8C
LAgV8QxqjkHCTf+4RNPXlkCg8v0XbEzGWpHcdyZwVnuCq2xMLmx59Z0wqaFc5RqoLoX/vP+SjQ2z
pt8JZG/o/gAvA6Pk5mALm/+wTauulLu2xmi128ncwaO3xp4J9HcaVFjPfTIysn//2zfwAISudrsV
YIP5Fo8fvX4Po/Wd7sJXcPTz+7KFDIRpn6SHLqyrh1vlhc90yL8D1frq512RtLH99v5nbA3hOjCM
g1cAlIibQoRaEhO+s+MQ9b7yI7dWs/ffsBM1bsFhK8mzJXeOPOR5Mo7zi+vOl7Hrr/VCNs6BNQMq
KmUX1R7CpodklKNZW3Uklagf2ofGFbtcXivRb4U3utr5I8L+MNeOc+4MHbNZdGCTCq+6h7j8fGh7
MhwqFVW4UsZQVoC+1a4oGpS6WqFPS5UvQLWqa/ejjf21pke92VaX0MrHuT2MesfaqD3W/hLv5nbG
T2ZQSO84XY7vL5KNaVwrmGtbOUuzFBVsGZoLz8s7MO6/dYV/ZHV/ZaVsUFXJWrdc+bmJ6gjvqEdZ
ipRAW+dIFMsfamWLXURoFaVeWSyZpUy+hIs73neujD6219d+7nr0yeSDwJX50GgseJRG/ec3zYH3
x29jk62x7vCiLePWEudsa3wzdAGm4h4Ed3l4//EbHECyBlA3kV9M1s40M9XiQpY191ERI+MyJlDE
ak+QJljSJpfFbb7k9VnFnbqTjAcnokT/pXQNTL5QzMwatxof5qmed15deFAqhsFDHwL44HjyRQ95
eVC0EDeLGcors75xkV2z2iKdz7lraJk5Xvct5/650O5d1C7PPCi/4jw/O8r+Qmf2g/eyNc/Njcs2
mmpaZYQz3Cztz0lMVzAbWz9lFc6hIpfXoW0FmiLyW650se9xlgPK4txwGj1xXe8E9BNQzL12ggQI
on+paf3r4fpHumhsAyRkiItUpHp5HEMGxtg8a3nwyYzm0vtra3NfrkK4x8femyAQlXE/PkOi+NUl
UQ3NR3ZLIi+d/aZJ2qC4KDm7CcTSHj/42lUypyOHAmON01GLMs6EHQ2EzCCXDDWumN/lrhvsNXw2
SEKcAIYeoWkB7WYWMs7vf8BWfF2Feq+lbUB9p8gMD960ctpeo0c4tqC3A1d5glAX3ZNWf0wLETyj
/x6UkI6tI7RDyqwoKDm46I+nscuG+6qhw3ko52uhYmPNrKl/fuGURPS4jylP/wTfpE5yA4lg45Er
62XrBattUGl0quCqwTOTX1CbUO4lLh7en5KtR69SFUYGGdR9hCmBakQy9LxQsOyIIH8KAZXn99+x
Ean/1UP5Y0+hNcJGWSCXKLl/aeiSCn+6QrbY+vz1ih6A/Y06igL+5JxIYw/KDXZiuSpw/rYy/xIO
/t3Af3x6F/g9iwNchwXoUJCgiWH5qJRJCRaU4Oou9sfPQo1pw7+/P1YbP2hNAYSF6+w5Hc5ML3bh
RR5eouEZ8jtP7z99YwOuSYBlOUMff+YSjixTf4QySfSlh4fvja4I/bxwBnGcsK4/+ra3r/hj8Gpn
HlqQH5wzgQF6+Vt2sNWkMiGQfnaHaff+T9pYXGsuYNPCclNyFKcg6/TCqwF7PK6vbI6t4XqbpD9+
AA5sATNITEZfnDzLcO1944h9yUeetrE4vv8DsETewv7fVtnb8ffHexj0l8o+sDRD3I2/x/28PLnG
yKfKM6FN3aBUvxgJIcTntX4xpFHVRWcvbqYuLQBPGA9O7RIICXVD+wWaEZ1NYV1ld1AotY8VpwHs
0WgR3PbcK898LPVtNEekTxQQ7GOiOOs/ya4PnUQxpn4prxz2c8VgrGZ56J3mZsqPovDsixq0uodQ
+QgnPSLrgx9rAWZcbJsdbXNhdrGBtkA6efTrQHFUq9rjXwzlE87oqT14QeEinw+9tK7FcOyHZkoZ
9tQxhExsAqxMd7CdF70y1Lb2OKnq3RI4Zkooy+Vt31f2JmaLOQwVJB3TbsFGhIScd/agYPrZaqWO
Zc2LxI51l0a4imcSxMVfndDqlnfWBY6xDG9lx9nTmPfh79wP+U07TsU/atLTiUUge0ZSk72Npyjt
imLc11oZkjL4mOypyEObwFkov4cITV6kNA859I1GPt51UasfwpAhv24HE//2J+JdIuH800AxHvpN
IEl2PpSXvSIEiGEJu9RqQG2W1oIkG4Us/JZHBf01RmSe0tyr5ocIEKHfwLlF2VjFy7mjLT2MYo6n
ZODwNeqcHvQSPxCXUnOzW9xmGtMyCCAvYJZFPeYsKlGD6sMnOTfDI7xk9Q8/aOpDjgTtGWTDodqB
F1figlOrU5H35UscCUhfFRxusAlkryndkRKEwXKATSXkt710oKjSJY7R6hH44CnVQ1DvQlPWfQq1
sB5/XLQ8EneCeumS2/EL9I3GLw2IEbuOLtUZq7QfE0ka2ibQe7TAeLXLI5h36gE6YOJVlqF7dpvY
uKmXNyZF3bEnO3+QYkot1vSzXAqT8qUEadOpSXhPqnw+D6Tps8gpq0tgmiFMxFhjwaDNhTlXMurR
HUIXNFEojMs3v+3xZ99PzVHERQwlxbAnU1ItfXEPHU2J8NeWu0ga3HcjgTFNmtF02GyG9WnsVX5S
h525y2Px5kU/1L7YI3FTYFzNwiz7mSiaRiTyURvtS3aCqNf42ZbV/KJna/cBH7rfHQqRdVJ3GLYk
bgJ+YkVDEyhmVTpdCJ/wb+4Eu1bcNIEWb8yNsEHxWcURu+Vl1T1AWjns017VnTwsSuifg34DU6ty
GP8JuhGXIBIx9xCU8KzzUYLax0TnnzwkPucy5/UPyc10Kmryvejr+h5ORNOpRHXvcWkc/wGGDOIe
9iDuiXYzSMKANZx1XzUHgW21qwf0rWEhEpymxmuOvu69e6mEey4dOaWeGsSxItOygx99eJmn4DgZ
p3IPuarB/nSn7jUqa6jzkyD/pH13QSHWy/deZO0R3xl9R8WmOQS9knfKa5fE1lGT+hCniXFMRGD4
w0mqyUgzgDnsj/FwzOlUQx6K1SIV/TzFOzqZ+M6NR6hEueRTq3mVVDk6LZFk5hDhxN7lC6QoU517
S5nAxxnyyoUZ92+yAbOU4++GRMGJe/of6L/TPV96ZU55K9u9E3kUyA4f/GdWByWMDOvoEQB676KI
4//T5nN5BGxiPred147p0jOU+0euf8csMF+jhY4A9hXqRgLKfmRBW+wHABl2cbWUGSQx9W3tGnIH
SmeF5V25qQZojyeDH3r3dV7qg1OEzSkIw+gJdqPuZz+gEEYslMX/0YN6dvIGmnv56By0qeze5bgP
HfI8DnahG0kIwkYqiShKUQX1/BupIII36oB7id8xqHfMpgNrdEH0/05k5X6J57m8E9ITxzma8m8E
S/VOiNFDxt60F70sUWZbNHXHvHV20bjww8BdvVdKlBftQMaz7ZkPlexFPkPQ182WkI6HHPfgWxvw
sE0ACg7TIerkbgHRYGe1rm750Mu7kbqIPW5O6OPkxWC3lKI9OqFgB6mZPTvQTd+NII0nC6fNT7yT
wfK6j1E1EVXwIxZO+Rj4nGHZLPMCDeG2+OxXMK1PQtH06Vi0ThbV7fipKUh7FqzjB5W75SEIOUsb
v4+/cpRun1qEjUenn+Ojg4cfWDg7d4sHxjtI5U4yC1HAg5ux4RvU4Qpgrd66tcRn/a+FeU5GgiL6
hn6VOvhjwb8ZUwE4E7j+fuZzcQcTmPwGIInmZNypOM2unb7ElVEXPogQJPSm/Z1TLS+e38jvvm5w
f4f5E05RTo5LGZAz7ov0zUFvgFVurS6jKJafddDOhw7mJDtkKuoYOW7wg7YFGKYO6PltEmg3vxui
cfwhWkcfI9ibNTvLc/a7kKw7SWrjVFWkuMxlDeai1mHzSOYhvnQNUNuQf+Rf3UgQ59RVQ/SEi/B8
A/Z48GMENBIGHADiEDmjYSrC+KsHTQy7g/aGMTvZsiLjXlU8szfxvzwQ5uDRGVqbter35SQ9yJs7
Ae6+VBxz4XB4Ks2+e4jh6bYzkfdaTBKasAqgti6CIEZoe+dX3uG4M2wB+hg+A2VahKM6MC71LoQh
z044TZT2QiPsa8jSGVt5n6zT0EPN5yErG64PKBiIbz6wTZly1XAWtSl2YFa2h4B5HfJhiApEnmoP
RVPYvUY2c2/BMj9EZuzSGtq1d2aS83gQPZh5MvA0JJrGJgPald6MKFzucQBC3R7tXqQI7bSMNpnk
pJNY5OR2wWG1NxIOlphhSD7mqHzeQBEF5yyyieWe9A4iJLTr0pnN/Gnm0bDLxxgi2XMXo+UykQWi
uaV7twyl+QV9BXujiYCPHKcYjy7Ud4Pk5MlzkUIGnpc/QKwzho57aHrvl5K9PUaFno9hr0Mw49rw
3nf7EYMW9SeYNbIzX/wK4YUDORRCGGnXsYm8jrzs72EWjL3pGT/ewyesxmEOvcI2GN6iQlBW+x41
BTclLqiDwg3ZAQlH8cQmoar9PHcQ/G1L1u8WTzZ7zwWh2+Y4edRM0RdpAoHbB/jFfgqlhsHshsDo
58kvgcXMEbxEUgYNfegXJJlB0CHAWjPg0JRtY1/zseUXBahBygZdAV/tFzhZcZmd91Ul5SWWotT7
KCfqiBSrU8BFhq1MBmcxUND1RepAXLmFcsFuEG2QVn0ZnSpd8yb1iPDUDgLmdD7k0gT8oDWyKqDq
R8F3NlRempesPNJ5khfehjH6x27+CtpPs2Ol4+yUR8dH64P7Hy3EHhqLjkOi6eLdNwGRd9QHMMvC
tOibNwwE00cs9FicsHQvEgvGT11E/ee6MNEn4nZxBlRV95kXQ7NgFApxLOHfuxtGv33AR7Ob0TVx
vUOezL66nmObva4n+Wzlm2hqGDiQvSj1cF5YZ++jyurfPhysQGMlmvwexim8LPnUvP3+0bkltECG
jjI06jNgZQU4R0U8AvBsm2OwoC7WTg7dU792jzHkX29YvIgdNMsAZFclqmYtDqUkhqps4kGK7z4M
57lJC2KQF/W+mSFHKyzQnWoobyuoAcWU+7uGE3Lv0J5jJ0Q6QM48+l+4MF55A6XMCRlgNUIIknrq
fo4oXIk63CSET7wu0Qsr9mhV+F8G9CfaeswEIMmndnDiZ0dxXSa6LewjnzV7rlqYUsLPjR67qYJk
W1PLJ9bCJtmNxfwdwFALoJxS7q715fwd2Hy/TuS82FdkRlCldnEb+OGXpv4+O0URJhSn8L1TUXrr
DmR5Ur2pjyIg3hOazW4mVFC0uzLMF3yRQO7syzBMeyin3EHGG1Z+U4Rp6uYTDcSR0b65OMSJLnFc
9kcHfi0APfQdfSoGxneAhw9Pbe80d6ya7DcsBn/PsU8O1JHDyY7tkuGWFe6QU9cpFB17uKOYed/j
wnY7zn2+8+eFfTXTuDzAXcB9AOZ8Olex4btulMCX1WWT4qrpZQ6T/NJ4qtopmB+lHa4TKbQ1dKrL
ajmoNyZFwuCIfOII8l86U/FLqSyMP1DG3Hkz7NDzmI97BF5xaOulSSx80r9C/QNqy6zIb8pwjJ8B
JAAALQjjHbKLFnibonuk1QTI5RTmWRE3/s5x5jGt2taeRW/5dyac/lNb116RxJSqE9SVbdpD0+UY
Bx15YUJDcc6NvYGhw9B0nydZmxvqedM9sqEQalYiHAks0yCd6RrcROF72qbT0jlR4joM2e0syrBM
SxhIHIXs1H1dgKno6Mht08Iqch9BNWbvYv98hfmVf3DA+Pg11JS/jEON28A4Ls1XHUnwz50iMHjf
zMY9FoW4nd2uuZdzAZKbcHJkngRwh30O3R2De/3b9fbNGPuoeqwCGU/zAr1TmBqDpVHj/9LxpeC6
+RqOnkbGFo1I5moi0ascYXHh7Dtcy+BU6s5Pvqqr4tgzZVskNg39ivVnv84saIqExh3wfQyBuMWF
e8zT1hkGcJwckUS16M5zHIyIvkYfnRn/0RsHUyRQSmuyULPl3NbcIACo2LntF73slqjx0pjn+pvS
tZd4rO1okvvuG5e8rcJUlEXzc6oISSKEdLiE5RqefGGwL3DM9An8AO1D5VvyULkxTUdVsMMI5ESK
vvN0PxcSNhEdrZs9zlP7EyZixR0bCv+EthTEtAmJfvaInq8LcppLBQ08dPBz0xxi0Ykw6RaLzCJS
Dm6witCpSDxeECR9LmnTcmQOoDLl3ByMA9czFC1wInvSsihhNeYoBWPH/giraAblkXTTIYh7W6YT
yi1u4oZT1yZe2FxmXCpSY6PqPPE2SMA5KVE9Fe5xagp10qUPE3IBug+ua8pLFmqr1GeFPkRTpU5j
3S+/6EwZT+ZGM8gVkGofzCXfzTBwOHQjiY8UQeAgWL885zMSIMRJNMl53Hq3UI4a9+CQ6THx7Bie
XG5DHJFF398jaW1gpka8HUM5IR0FKx/qcIwEriTC8VLa5/QnNPZkiqy2SQcDYmHhs/ZcORDfSwoY
29xWeTWdSCmrU+V64xNd2jmjpsw/t7YqUV3ww3rv/o+zK1mOVFeiX0SEQBLDFihqtsuz3RvC7m4z
C8QgBF//TvWqL8/liujdDd8OKCEplco8Q22/ujqt1w4EIyI6OtBpgqfI2vKoGQfEqDr4frfAGvdF
wR7QBzexmlUWiThpT5CJzNYkK7PnnFds3xRFvqmTZHhGHTUJKgdRup5Qf+rVWbppHKddQ3SpfcZZ
Bq/qLINPiOVGuHLLsIJcRTDSvvn0HAuSkCqNs6gYYor2RYdbhkZPFRUClUBgq5nokXUZudONojcZ
+uVdkJaTfEP6rO4gOUMhU9WnVdBmqjw25aDCKrO81YBrO+D2NapJvUi2bdYVYeYqFtS4TUWD59Uf
w3CGwldZ7jzKmNPTGZr8BEU9gZIARwzt6iRIK5iUCzbMv9GSgI8Zaar2ULlGskF6ZUXeYBQb7G4d
NrpT+6ygw0taZPaDSGmFHCmnDsDpwNm7EFbbZ71Ob/LOsQPoiTsPXE71FtUp9wW6rvLGLhJwR4c2
u7NNp/5hJKP5MoMwtdGVwuuVdAGJYAb3UXqbowG2mRFPSbqiA1cSd+YpeXbaatg1Rl49pYVVPbYj
az5mx9JbR+liM8OSeiVzxvfD7Jj3vARCuRzddivkVG1I3vBADbV5oJyzm1ZAnpn2Q3prJnLeW5VG
0PJkeeOOGnlDXcJDB1s6vpmAcArRdxNofNktruOeU+wriprrRMsuipO0WRXeADKmOw+RapA1QvLm
t92UsW+gbHiTCE3XrHBYWFqZfPNwl46Mtu4+C45zV7aGjApg8HFpdwf0g6bylubQsJRDNnwYXjrc
la3j7ontwl+MxEjG5omhdgLDot7HfiH3nhjcW1oa2a41J6fzkZOnEUg3zjOkiarN5Ez2vRwED6qx
Yo2fkh5ApkrPNQnSfIgfalyrPrNUVPcG8G4nXLnTYCxY8+xokm1QobSCsTLVqkD9LYJhBQSuJVzq
fOIxvmNZW5i4f8LIlJW12k64pxZBBm7h0U7MfO1I2HlDwAgfTrveg9BVE1YJ9nojK9z6ShELFHp7
e2XnnDyBJNqaiIwocgVORd0TNQtxS+rG3FcwxdsRQuEo4HBjm2JaImo23qbRLbqwUDS4ScwJczzb
rdjCeEsdp9ixkfPoBML7woCbWQ1lu6qR7gq6VMaxlW61VSNYSaNNyVs9NXHAMzmGZZlUv2TtEAgB
zAV7cqXtrgQKOWHf9eIkpjk5oQgF98uSgElvdb0RQfEt9s8FV9MH+HsQfm6Nc0h4bkKNNHde4qFu
jqbOjXUGjy4jKHXCfDOBDrRleel0aG0X/pCogpSryXXJGvITat2oEYevNNwpaDRwLdiJs28pt/tB
7Vy8jBppsZZW8iOu0uExG70ElTijOQ6DeQ7vMDJVrm0em1wNDzjdUtz0nXI7ohRzcHA5bv2ilqJH
UVELJGbC2sCdu9mOY4Kbu4Wqt0e9OOKuidsfFD4+iCqR/AzQU49Fle2NsfDuY6dJHyB/nLi+axXD
g5haTW5o28h171lnqTFbyYDZZg04kyMetYF9XfeyOrgmaPwCVYgTH3T6aACZdNvAkGnLHSOLNKdq
VWUcZW9RQN24FOJuLppxDUnNFKy7xlw33mjetyjiPosCVkZuZQ0vlTFjyuHFPUOFXRW/IReU3ePO
625Qq+kOnUB+5Qwpfcr5PN2hSj34AjCTcI6L+Ii7XAZDUzVHJbgH67aIrY/Cjef1MLQouk5us9Vd
G4e4ceX3OcyKD4mBtBRoci/E4W0856OlT1lmiEhjvtM1dSu7jCBojQA5NDVSVlC+bChvYMXmLUQo
VkhwnQ/oJg1lwPvBfqtgFUxOrMIHBmFFxM/mCFY2qOXFKyowUA5CAbLhENCYJFgGOGde+UTtBhtZ
eSwwC1e9mnFhP2bQoISeHAC5H6g48ndMX/LkEpEmmO3SubW8YdhgXbCn3GQMzYAmpc+EabVvJHDx
vqDkOZ6hIlpAs8OGBOMzRCPcetPlKt0XI5mPaSGMiDaFtZ1iq/ocSmLDPY2VWWhlcbftZgqSCPYx
3XjFZD/WLtcPtUanGEvJeIH3VPXUddIp/LOO2x1cbMcNSPTFr4SoavSb2Z2RswKLgGd4MCRMmjY7
eRCweWO1VWyKbDQ/IaAwBpxy5wqw5kJTbak7Lx2jzCylkl2iAf9TcJQh7z2ck2EJuEK990rL/AJy
5I9+4F8tNdA1Oiw7laPuMyEQ2y30G7uxcx7QEIufmiGboPthVs99EUPDrnOrK2psF1BdZNGQtucm
8aYOALXaVuO9zSSaeii1Zb5XpVZYEuhoft82vNQoXmApGPBcLuEOmNw0/5Hb8c+RoooHWvm/PJ4s
VQzrcnBhck7irTJmEiS1qx7g8osMfNDxlYXw9aciSynDpFUmYA003k7tR4uOHBRELfNUY1/82xAW
7efOs+HQZHOwtwt3C2/eIphTKPZ75fv3z7/0+89//2uJzTClIB2S3m1f91u3k6+pNbNAZLBvZLG6
ZkP89TyTpX1rjhPcA2QdddCMb4u5DXXi3XmZ90+QHCQT/x1EBnUkXnfg05c0DQY6gOn5k4vfCeDR
zHr6/kNdGsICY4KSQN9mDSjuosy2dklqFOVxq5fe6vvnfx1RcNH/7xgaAOhyGMnH2xRHY5okFRSa
UZsdM6BiM6QzsVRXluylkSx2dwEsFK7cBSB0jlOEsFxqwn7uiG9OmXNlMJdesdjXeSqmbMwAmijj
XV8fE4a8j6krmMkLD18KGox2XY1onKa7pvqRZGIjS1QzyBWFwgv7YalkEI84LmtUhnZkhhNLRtGo
BWB2fjOSa3aBFyZ6KWjQTAmn4ygBKMm9PDSKobkzCvTRXMNt9wxWzQ/QeCT/FGDh9fPfVaWlwZGf
GPE27j9KlEBreUvmn9+v2EvzcP77X6FDJ9PU27mX7OIRaZGCcNdO41K4dkz2b3r9ZKm5COgeL2Hr
FW91u5ljYFeaH7R6waF0ZSl9fcASd7GpIRhvtLFbJjtqtfcZENpn4McdmdoTsfJ3lAVP6Eu8AzV5
jat9aXktd7mOkR3gFr7rYlSE+43btTcdzzAwdiUWfg0lIkvxRdhuDHKYcSCJwdqCy7ECaO0KkPXS
yl3s6rI2FacFRAhwLwyMfAA7BKLD0P5Go88XeXZlUi6MYKloMc12Rhurg9YEETeACOzdXFz5OF8T
AiC/+t8lW5jZnBXApGzj9oDUyqcCHTe0hTyiA1bBWLy55qRwYXMsNRXzGE0AaWIQcab9ogByAwW6
LLuGG7+wjpYiisosdF6cyRmu+5DWr7ofImE/QEJ09f3evjDVSwVFbAeRu0nibas06TeVm4d2bt/Y
efkA2ypchGzz6fsXXRrI/x3d/bnDY7lb11FWkFv5Y96BtmDQZFsn8sq0X5qMxTYXTNQOSsfAD3Sv
ZWUCbNIdSu08fD+ES09f7Oku1fAohFryVjBUkfrq3KnA9Y2uv3/8pTW7OK4dAgCMPhc6UWesURWs
HtHSO0Jgem+q9F4kfoOO2pVpv/SuxQ5H2RGIpxF6NZanODpgzhOh/B0I64+5tk6mg3O88JrT9wO7
sMaWUgTJ0GSF0Z+b49ZnogaflR8tR0DxOkg9WFdGdGF9LUUJUF307Ilxdwv7z51lTOuxSu6V9u54
R6Lvx3Fh/peCBIzM5zlCxK1mKyBi9s+ykAjsV24AF+ZkqTaYZxnnosH8921+k9L2J6wXbgHUOlJD
rK0YLnG0vRJ5L43k/Pe/TnRaoYpDUVPawgGG5sAhoHCrruZtF+L6/2kTlBIdXoa8c46tNcl5lJjX
7Lou/fDFBtcAqtmTwC3GqqfyUXPDDRPaVi/xjNd9P8uXFtJilyuWzm7LJij8qL7we3g++/M8w64F
e2NOf37/kkvjWOx1MrbSIA2kqAx2b9pH0jz2/J9A5sRebG27toTu5ORubZVtvO7FRRHILr3w+x9+
YW6XygPAlNmqdnHBGwrebrOYxoFwyvxK4mGex///2GKy1B6gkPAfoGyFrFxU7iZFRfVmmLSxH9Ad
R+UUIgHoOc8BNZwpdFJ09coaHpqau+3q+/H9caz76hecg9hfW0PXwDcOmoJ921bWznOzT8vgDRpC
TbMbrTPKhTlrgIMTQERAPFADfQciUa5aIXD+j82tQRwA7r37KZ3HoIUPmM9RbM+69tBk5QpOMDso
Bm5T3TKfObT1WcXvCzd/5bPaAdiqA5mxg8yz3yDlh5Mp1pOiAEfOBPaqPf8372LCz6v/r2HCma6u
+fkmrTpxBI40ARzUulMluyY1eGmhLEMMGGnzbOEFjTeHVmHuJ7u6/36OLmyepdaSo1w0MWocXpDc
lcAezOU2Nf7x2YsAY1McJGIi7rYC/a13foOwGtSosX7/yy99lEVsAYo8H7zS8baTKlZWr2Hfdo0a
c+nRi4hiM+QmRul5W1qLU5VwnBj/eFoslZNKJwa7zHadreO5ACvGvqWHDfDfVz7KhYC7lLiAdg2K
OpPhbM2YBXGOJB1IZ1IwvzGev//sf7hNX2zqpcSFMrhgZok+QqOceFO4wgQCsaQCmiYev0Xb3lwX
jgPwbudnnjb8TnK5ESTvVYDaCaBUGbrq0JaoTH0Us7Y33/+uP5eEr37XItjQzmXQT0qrXesC8xTE
8HQGJaER/JedSTvIqtaNJImTtUDBHlmzp4uf6FxPaNKamXvMIHS6LuBL5LOa1puz9MWmbWj7wtsc
aUkj2nLvGmjvJOWkVo4ryx9FaZewfjVjNEzcwnxhYzr6RQn/owKuf5GnTbqVNJ9CSg0zcvDvVpmo
u7cGWPSHGgbYM9yLYSDh13bLccAbMK/JOnrL7L77QJmpQVu2Je3WgfULkCoUKKV6hK8mbw0dlrol
PxpVUfQQ0Kc+OcPgRVAFqQs4x+5a9FXg7j3xMgQcRwd54cKBe9LWurAzwD+cWsR+VvPyuQdLNaiF
UntFYUGEfx3vB1GJ2wa6ROuhiwX6d15uAHM5svvWM5x1blXGI7RCpmAGrWJLk3kIWWJPEA2pcgCY
+2FPRGtdOd7/kPa+mthFeJ1tBshJkia7hib2bxdMgUPrucAQ5y1qrXMMSozNpwzgLXDCQfPzgoxT
c2VkYo4EhK7gagFgA9Aw8zTce2mntgpX5X9SryBsEZo7t6ySmGuYmveWuuuU80Zmg26LmrLo+4V9
aUufg9Rfp4ttmJWG4g4sRoCdjr1Xgp4zEMBhpa6Vyy+9YRGnNRCHJSYNXHGSwOAOEBYVJbYNpI02
DzlHl/H7kVw4a9giYjPX9UCihunmXCgd2JggKD86KozlwK80YS5cj5ZS7/ChV2fQE9kXVYaCualC
hc5CnztPUzN/Alh7929DWSSGBY1Va3vAZ8IF6tEm8RPLgetJ2Hhl0i98qqVuyVy2YHZVJd1Vk7cZ
DVGDF4MGapU9/tPvXwqWCAMMYF3O5k7G4BzUY3c/m/kWefk1B4ALE7EULBGFjNFO5eAacwSs5KNn
gB9Bnw94J58Bl/pvwziv6L/2hjINIimZQRCD91EPCO4EFqDOr7kBX8gDlk7MQATCiE4kFGysuPUT
s1jHdn7//U+/9IEW25qL0jAHs/B2xAQCzHb8DlhMy/4EysBn5nBlHVnnvfVF8Fx6MnPp1jJJebtP
hkSloaxbcwWlJ9r7Zl8AaggxsviztrX7u0shF9loHKAC5qj3HDl4CQr6OEZxh4jGvAEGCjUjj9U4
j9LXcyF+OM5Q3CZeDEmoyTYY4LUFIH9aOZ/ff6TzPH716xcRo21xhpNcULAAcM6ldsfWZeainS69
H5MHPNX3r7m02xb5ngfeBOcAc+1nOewKwBAdYm8VkDT/9vhFsChl0xjukJK9BcaNxzdWKgAqvBLx
LqzRpXKJW9i4yXjAY4+dfMf+fTcMPP77H37h8y+FSry+TMZSVmQ/ERKOgHB60LZS8QNKslc+zYU6
zVKmRCbAAg0S8l/N4L31wlrXNbA9s/R2rLL7oGRAgMGS+8p4LszzUh8D6D/bSlNAa+r6s6rhigm2
z3StF3lB2oEs1TAAN6sKJ+Uj4A24itJcrT1BP2engr6DKW56gs5q0oDcjU0ZGalxpfl2aVCLQDIB
P2bTOQHR2hnGxxJsnwHKONB690VWDlcKOZfmaZEiIO0DibJv7F3MmoAlMpgAoBUKhL0sDWiG4qN9
rfjoXNAFIn9i2V9RPS3qnsuOxTsbgLNiZZPWOKnOizc9KOqnEYESTgdOWkTgBMjPcjQGsu0MT/8C
qQxUSod5aD1pa2h+03HSr6no+m4DPB4Denrqs9cJwM0f51C21/DFAJout4HZBQMsNAAE9yEzDw6o
agk7kdxwoqm2rI0jZbOyaWsdkrnXJwGc0al3zWxfGqn11NBCR11Bk5PD3CQacT9HOkqMV4eT+r1Q
LRyVepAU/XPQO6H+ka+U0v1zWgKp72vB8tIHr6m78QoOrd7JqdaZ2U4rL02NiHHQITIzy99wb7FX
GhZeUdwoXfulYYt1Zs3nFmgxgeFRABhvTOXvMXaNWwne0Il0sHAsh6xdUVl6qLLGxl5MjN2ZxgC8
LOTP4TYGN+Bo7uV4k5MSUPu0aufIHOMqssE4ujWqwVqNCasO9jQAZtaDTkbA+/u0ps46wMDhGTgp
te7SaWsV3RFGnQmUa0cS5sbchIjfoASgLRLALqAKobJyA975AdhwiGWQ+dXS3A5L2T/UzdAEStYZ
WHK69ZXL1c60ijpCxxSC17jaRjypD2U1VX6bVBsznbfAvW5KPmwreLmDoz//qkd+TLV86toyi+AS
0/p5OoDPE8fIawVuo05rPVS0731DUYi+FwwQ/NQ7VV4NpJTjvdqs+klMLiLRNQznjJUGoDTeGSWE
w01RTUGeiOc270GwhN8GgfJxwCDfBHway3zuAD5ag0TrQ8Me9Lpm+mkChTlb7e8+4W92Ik9O0kw+
Zn1LTI/7RpJtLYtZoe2RIbCU8d6jP4XSl5xDkKFHmPXaNJjNEublrNBhlspbXs0shC4XueVQdwW5
Aca+dcajSde3ZzfCA3HLn8DbnTGpJyGbOBxKjf+dW+/AmB1Ai3tkHavvc8LfcVUEj0+WIEXAHxU7
rSfRJKjzSVrAZO0k86k1ghhOWoiaG42Bb5x5u8RhKHGnRhBPArFG2TKsh+FBzpCMBOZqi4zM2Iyl
cvy+8j71BD16ltT3jjB+1LalgwYabDZP3j1e3mvaBBD8fErd5LkY+K/e60p/It3BFM4vTcDrB5rP
C9Ksx9MIA812gG7AANy6cEG146w8xDWYWSZAACsAZYAjtM2fxQScOwNnmFeAn4ItdgNwxZaz4t4Y
QcAsSpA1GxA4hzZKpHesyvlEpuYN2ljHjhkafqNqJygm2WXFgYLX4IM9Y62AVW9D5SQ0LAVvQ5qy
GyRXHy7n99q2HhsoLnXcOeE+DLl/Qo+AIUGSHw1UH82T7TA54B/Xt5aQ91Y/H22UehvQ03w+TJts
dmGVrB+lpPteeKu4b49uPj1ZOUuAGrfOog3JDjD8u6TTGyOdIydmUTkXv3rSkYB3dWQ1EmWVDgla
Tz673HxtdVfhcxQ0wM0ey1cVx9ap2w1xJDYCh7VIUlVwXG7hgTBY1i1JvACyVvOhjb0hsoFmC6HK
GjLHfqhcJ0RRAOaNWE+IaeYKehvzKifVL5RcDlZMbrBUhT+NlRPMjL0kVRyCjBx5RSL92mzWoHD6
s2Wd3Kl9rQctQxcKk2HX0NBh4IBqy11NrP5Vy+K9TfW6aFGjgetoWHJowcUz2cytDfY9ZOfJtOK5
5/l9P8JrHI5/FkoEJ8Zh5gUPmTuRpHYoNOGBk4M3yeufkpYfc4/609gMaVCw9h09u6cc8HI/a00D
DHz9DhgRqi2QxDgf3PCKcWCA55K4CUgy3XpmugVrcA06Nw9ATjI3ZYxaQ1zHxwwIaWj8zls9VtPR
Ebg/l1Z/ipsJvDYPUuTEfm4MLKBKeONJTtyfrOlkkDNn3cNXn1Yi7h96av0opEEfujLT75WgmJ8s
IX5nwS6CjXIvVfpTF/o+tq11jsSogYfEdmjj1wELxM8medQIkDhJ9KdBSkDDrafRNNuAW/F68swa
qqTA39t838Q2KEO6ikCPAF3Crp8y2Nb5hZxhpS7LCoxX881sjeOQmfu6gDAFMMKRXbfewYJjzMrM
ELdhO7FqZsrWYMfeShPQNF4l26QDTDepu30lsRBRvULwHXD6zd7OnY23oTUPirm/ZhPKwTPbIuB8
FLLBGpPlhzu0z96A4gnjcnX2aE1Z/gQfkJ0Qs7VmLuiDHRlueXH20Mj5lja4jPF22vQ4nX0hW7V2
SlH4ACJhAiZ6Y3XpfvZQ6UrPXCI2PkgC4BBEabZt2528Wlp+nHWv1ih7zAIob7SyX4Fd2SKlQHlM
kQPxEPRsMhDU2wqoj+Tlb9qhv2c3Yw9eB0aHittvs6WlX9jG0XaydeHOBxeaXrkxIYEgnQiH3H1Q
PL0r5vSu5fhtCWiBbdPWYQOCR5BnJd3DJt0LzmzjcC7j2wSrBXocCQUtKv3gcHXy5w4n/OSC7YqP
z/y6mu8gTgN75EG8WhnLH40JMrR1Ot42FUPvA9IBcBqqsa60BbJADCzzWbcFq7rxzFCRIofPq3D9
ao5f+haHKyqmYE0DMWx57U0y1scSRcusre/TplyZytuApAeKeDZv8pQ7m6IC9Njg9ruT8UenH9dV
laPOCw4uZGgpOKRQ5QHi2VyZVXxfefZuxAYOGMlMKNzXN71dSjAWZ2jdt2QMqNnVK6iE1EDEWKCb
xcCzd14zR1g82ldT8gJM+5713apRHglip76bkFw0kv2ylb4vQXGCTZ3Rn1l8AtPdPs5Q1XNbbL4m
BWG4VOwAphHSGjAR/d6t1pKbUOCe6XOTmh81s/dNVz8IheUD2g2g+MPGKuyNW3prrYGNBN9Dgg7K
aZCYxmoEm8aPk3lPwJsCbYb9Tjtgl5OBHpN6SIA3hhqLWQzVSjW1Pk6GXd5kEleYDBXpVcc5XVkD
bONi+dOavGw1IBqDWlmBm8uBig0lFKNzrPEme0D9PnJGe20if/XhTXPDHSeC5tQLTe1XWQKHmM3z
UfXjSzNYDxL+UWA1xvcmlGgDxcYn1NvecpqNQUzKsIYIAfj1HSYqrwyc60CkEOm9z7o7CiBk0X48
5Dba/W2PZCMDwypGHySyzUooP264sJH/CHknYrPY24XA4oBQ3hrSvc2tBY2iEWZVCJd9AUYmaK4S
5WZwJX4K6qZVmMsKuP5W4LunE0rTYIuxGqA61ZdwbWjzF8/UaD7BO2XeQ7OQkaAbMjIHNrIAULOQ
4r+4MNHU4DQXyA9Qp6rXEwiadyVX1dFiNLtHyT05FpLWD6lkkAQyeHbPzMz0/Gy0wTyBFBkusKwg
3qkE3+5Fwdb8QGje9T5FwrIGc3A45cwbf4FI5cEZvLYGGaTIxDYQz2y3pTRAZiDmHNt7x9QNMPQk
dm7pjECTlE1ZbmdzGvkD7WAaHNQ4PJ9huekFEh5n2i9nQ5l+32JNhGkPegxIYTYE19w4Vj/Nbh5u
YjlrnJ+VPZ5m/NIXLnvvSgX9wjWeLDojJgSmCBtjjWapuwN66661OJLNesfr+YoPyYVLKDm/+q8r
m8iqIZ9ypncONUO4qICqM6yGif1bgYacX/vX4y2SNKPAkt7F80x2bm5N6xhNs1Uph/zKNfpCPc5a
1IB6XONsYXhqX8fJnVbyUOdT5zdl9QQuTr2GQuo1B/oL38palIOwtaEWCGbSPhepepfITh+AkS5X
spvT6PvCzYVX/LGs++t7FSAZe43QAjzL7FPjHgr20YNlX/Mb/INo+6Iut2RyoINUwtGwT/etTsoH
6Ag2FbItaMcQ7MBNhQQ46sxUQkM6479dAuJAo51k7RUF2vgmNx47OFtvkqoxNwTOkbeWlJBEMV33
lA+9diGy5Q4nT6Ugb3tgACpfQkgsi8z6nCVOhePbLqyJJrsYwhxc33BMiuKUDNa8clr07TihFEGM
KmtdTm5xgLJCEXmwwNwxPUJCYoB6CANhY29RCKRWoB1CxV0WIzz4xu0MxQHXMUKIplU3uWEme7Ao
s4076yIcYLPoQzRl3EwWSFxD1ecrMM0Kvyw6vfOQTp1A4GER0yVkzzL1lpcz5NloXL/GeVmvQRbG
oS8o27YalrfVKCroQ9MaMkdEhcQwXR98ftfv9ZDcpknZrph0uxAsHxy4Om5APAUy8vs18mVUgN7f
udTz1xqJE8dtRN7KvaZ0n5HsYIHnLYs0gvbOlT116RWLwNP2YAj2uNfvIef6MJbmbWdZUSrLT+Ea
b9+P4uuqG6q0i9AwCtvoSri17Ac19G/KsRs0MTPmHKnVq5tc1TpyiFNs27hL1zItQKiFbtm/4IPw
8kXtrWjhXBaDf7WnMrllsnlSqn1AYeGa7PuXxV08f1F2K8C5ozj49B7EM5gmf4CRdiWiXnryorKO
CxCuOK6t9z0uoF32o2Lv30/Il3EUP3kRR1VHOE5m/GQTHk16BsgGOf6hLZpfoC4iYI/XfIEuvWgR
RltYhxqiL6HnUhKQMRto6eynAi3/qvcBTPh+NF+uYNhLev/dJBJMRCgrDRqVnh2gU1nn+ma5H5GY
fv/8C9Pwf9hqMA8d2XV4fnxo1U8LwIXvH3zphy+2nuo66MSjxngmRyAXB94KFQIWZ0ExnL5/w4Xv
v0RT13OPWkOGtQ96q+95PytIPgyVCltoCVtjfSWx+FM9/7+jBjOw2N/EaQWxW3yhNgJFfEoD645v
4fp5U23oXj7J0PpZ8ojddpG36j+KI9T6/NyHdtlvei3EnCf7q5+w3OVDnrpNx/Q+3faWP67mgxPZ
gQhFqH1z7RzjW76rfgFdEol1dSV0/sk7vnrpYutXxQB9JpvrvbHpVjo0fL6pA5wCwW8s72MX9ivX
t/wixB0kcANyJaBdWo+LsEBV3zPRYqiV8yIRTser9mDn/f/VeBZxYSap1XsS4wEONIQwaGD4r+UW
9Sn/9nF1v838jzISt9pfH97ep9AMDtCE899PwAEGOogxpQDPRFCeW11zn7m0QxbxY5IoZRBQcvcp
PYuzryh/1Tg7RHotz/u6j8Gha/Pf4GF4sxd3Cm+Yb50HcTI+qiN0CFdTxHfWwdqIKxCUrxFZeM/i
JG8yQxnlZOm9ioxbdeD77K56cg96J08QNNtltzjzrsTDLxNLvGoRVkxrHPJiwix6CQ+4imQWBwa7
svjoeZV9sUaWqO1WCQeIVTxdhSx4HfzRB+IlcNfpr/yUbFDbnW7oXu+zpzhyb7uDemdRFdaRvU9X
+cpcqZXlG+G19fG1vzPGuog8Fu4bpW3iiBx30Go8yRsIFa2de7z7wVnPq3TDA+Ij/1vz7TVniD9i
8198Ab54J9JgnXcGvoAjQ439kdxDVC2UQbLqN82mqH3vh/EDVf/0xgwAdgq7vfEoNzz8PqRf2P1L
MCiAQJ0JKBr2KCT4IJoS6Pqay9qlzbA03IQzgGiSBpuBreNPCNqOxxpRTK28z+7R3dcP9ZXASS8E
Gr4IYSO0bR2VnKftblqN6+Y23qnDHAKlGJRRHai9t+L3UA/eNhvhvzeBCNJdf4RL+K67xaYM+Ona
57w45kXMK1O7IkaCMaNYOGMe8wg+t9tki3zIn/bnuP39vFmXJm4Ry9RUU1d3o94PEN3O/LaznACh
JzuUNI9xo+EQuaKaZS8tN3Sk1OBsddINEZkg34WS6xhlMlZHmrFmC7/fAv9VQrIb0mDrisTiYKXU
C9AsgKvmZJXIKWgVWtCRQieON9k10sals36JXmVUJGKesf64L7bunX6N76obe+euax8Sy0Hq+umt
c6N8KGOHxRuKYnZk7LpH5B3/lo4tsa2DhEop7/ADOnieCRSu4vbh+yn62p8ICjiLyJmN0KOCA7ze
01v+2j6yZ3IsH9p9HPXP2S/neUp980q+cmExLI3cLAvEGi/GmyCDG6pUoHf7rzFxCXdUEHd2nZbi
2T9aKBtAd/iRv1R39VP8lgwhjuqVjCZ7He/RJ/85bOj2yte7cFiz81j/uqxqt4OChp6RJ99V9//j
7Mx6I9W1KPyLkLABY79SUBOZ00O6X1DSA7MBY8Zff1f1Uw43FFJejo4idQEetrfttdc3Y1X4W/yw
v9IfkCxFMNjz4LuRwlMb17qnrdqVlfzWXiRgNCoLNmdoRhWluNeA7KFwgzb+6RqWhyvjDU3k2v51
KYoUQ0rbdprghVn3N72+ozAWS+GnRSzrRGYkmmlyzODWLYotOdLa+FhEpdQaL0JME+soXMs8hzXB
YBuv1ztqJT+wF4EoNmboajT6qZleh/Fs8l/J1gHdP5XOB2vjUhPp2mXf42LrkkHitaP7ca/9IVAn
GL4FcZDvhv3gJ3f13/xUnupXcZZP1IdPPhboTcP+lZ3AUjYZRRlzyEww/L9OOzPobtNzdo9y1RtD
IEvtA+Ng3lBfIiMotD89XW/TtaRgqaUsKodJN8Ok63ZtYNwTH9d4+/Ek9tn9eGR+HYhbcp7wrfJ2
Opb37Khu3a2JdxntHzX6ZUK+m3hd1EcO8JhjyA7psf9i3mbPDCsYf+HH6l423lbTrgzKpdRSgMhX
UQfTYOQubA8eneLteut9jFjA9coidBRZDfs+mJiF4711D1u5E1QwXuH1O/NeBdGvjadccu2P2mkR
LUwWG5pdgq7y55f0Nb6j5/Qo9yQ07tzAuK1O8UPypO7kOdpIlj+WxeO7lnnOhFtGnuCJ8Jrcs4Pz
kh+tI2qbb9ITaAun7uTs8vutUrW17ei/bOvdOEgN2L2lE4JGFVR/4VgO9RGc96av9bP7JH7Ku/aE
rUaAu9LH8dwHyB3C7HC9aVfi8JISlyQz5Kcx5lyBGlerlLu2FRBVPGSKQ4Rqbqz8/4bDBx241FFa
STyj4gLN2QRN4HjA9HrtYbhtsUFV/s8vCVLHYu+8VYf8lvsybLFFxZ7UU3+KIAtlgP8GuFm6tTbe
h6yksUvt5cwvF40EkVQiHSpqr2UvU/SrptrLUdrT0LcCCI5I/Grnp+vtvBK6l1JMp5NwU00w0+P0
1iCviu1V8vv6T6+EzaXuEorEDpobtG2fPsnq1TYeUpr5enCC3C69Tv7Bpdf1J619xGL/hGKzRDYN
nuTAXSHRyhutx4luXUOtBKl/6fe7STDGdTFnziX8i3o3UBy95BsttPbei/CRzQUrJ9qhhdAHHoMH
Iogv7W6I2MYsWnv1RbQoZy4lgxNhCD3cS1nGd1GeBJ9r80U+4QANwKwKobukBxp/SaMIHqobu7m1
117kE4NlJplO8NrSweqavKVlsZF4rbT48oosnWqumhEjZYD40zC/lsZrNW0cWq4dHSzvx6Z2SuqE
IloOO/tMg8KXe7jWPNWhCqqb8pQd032GNboJeBB9rheWtmeOBECoytELbXJbW68OuZ2HL9c7eGVt
+7cCvRv2zQjHwshGU8XqDgpPL2ruqrKH68vrmE0eDHiuP2alr/8db717TJuwLrLTS8Szsr0e77GB
3W388mW4fBDc/23K3v20W6Lkn5qIbS9095N4mf/l523ufXO927f0vH+rvH3qPSU+jlYLDw5GB4az
XNP7m+AIMvP+ht8ei92366+ytg/8d1bw7lXMWcy0FmhMiIFwL/sw3OZf4fF3n5/cc/6jOKfP/Rbv
fG2IL+a8Ad+5oioxCokdgxcN88b7yvq68R1rTbqY9daAi54+GseQamzHwL/ue7FrM0jOoDbLDONo
w7dUJK/a3VLvr42PRSzAnSGhAEFd9i0JVLe5fm6N4uH656w01RK+Ng7gQfAeXzNxK/PBR4G22AS/
oGvqLdukj1/fFovXj10CI3Oe8tOQiQcJ4ZzZ9BuD6uO3t5fmXlPZQy3So6i412YoiuwiIJtSKLLi
v59rnsUJs2jiqBk5Bq2S6ivL8yPUSHunoP71n/+4aZylQKUuDYZzMn3pWf4DQAufRFs1h5d9ygcz
fylMiVoULykgwE9Z49TeQGDfXkGMlQwjtgFO9nj9A/4F9o8ec+mZd7M6tXibOTy3TwwqXHgAq6Iy
9jzjkMTZ3QiVZ8FAkPXLRBcnBxi+hwpsFbKHQV6uvZ7CKNykIgK0WqJ6g7TQi8YDKuVAey58o1XO
vpva+FOjBRSa/75rrrTCIZewTjHMzWEOHaQR/pdv9OVagy8yGbjAkRHuRNapHJ1HJRiqhad91LiH
RvbBRmuv5MbmIrCB8ZDxxkBR2qCoDUPfrEVAcJhu7uE8BhUV6WR8L2Ct77n5RWBtuFV1qQaABiaN
tmoPV5Lapd8nBXCgb2A3fkIBAz8aA6wsBCRzIIokZFcQG8Q9a2heInjdnnRad7+uf/zHc90xF2Ek
66SOho5jQAMi15jMK93bYuw+1Xv20vwzmaUTxV3BT3M+PzoMF3Euu08jkJzGTXfOla2NvbT/TDgD
dqwe3JOa3ANhmZdbEEXm+pDVD6r4peNHcO18yD9/NU2+ke59PCxtcdldvpugpoanQ9+U/HSp2Kjz
Wziv3/QKKMPM8a53zNoTLn9/9wQ4qze2wV37xHu33idRVHoNyGPwtrdm+KW1G7nlx7HSXrqCoiBP
DxE8W06lnu7hCw0XFLGRgK19wSIwEA5oXdk57qnm5AYG8AAcQHuUJyFL+Mbbf7yZt8UiOkBSB+ta
nnCMXn4y0+fJtXcaFTFl/A1Kzo107+MpYotFeKhgsNEWJIFKXEyP0VjNO511o2dk40a2sHJRaYtF
8iMdmk4J0e4JFs6+iN6GbPRiwPYSxhC4L9ArKEX/OjXZDSiToeIVkrEd+LSmKw9w6NhNkJKgvkM8
0+ZQZvWu6b5FdtDJ04RNpe3cZ+TixPClLr67MILvXBcC0pfrw3Rt9i11X1nKptSEAvpERzen2GYm
7JfVm6gInmKg/iqD4V6zHshezZ2GdUXaPNfUtSCKp0m8dTe+0kVLP8+htySPM8M+wWlYP+dxaezh
ew4LIFxc/Lz+oSujeeniWSFZVHCld0+5Mz4lk34hPN0nGirvQmzivC/j9v/XfXupPmOdaaZUxRjP
8wSSVcG12hXDlB3Bj4hRE83yG1eaoA0ok+xJl7K9mWgL1+YE+kTwN30be+ff1z94rU0X03dkltEB
ssdPMZFQysYFblkdCDpQfAWD/Y0ot/aQxQQmihFUB0lx4iwVLyOr2ifGgfAAHwUS9usfstZzi/nb
oZrQ1vHknoZEP+I+E1eXqPYmN0X7+rkHLKbvhQQ5mByLgas5RP3Zrkjvixp0kHzjtGUlzPHFIq3B
pYKqJMUKp2j9MheTPkXAgvqFUPGvaib6UFbF1sXIyoqw1KhNoKzWwL26J1HrLiCSt3cOscqNWLf2
64vUP1ZNlF2qRU5ODYOQcnwxrGyjG9Z+erEmR8wcyiLvm7Ds2hBON9/jdPr7qR5eitNwT6nhKtLp
sAWfaGcntnjpxi4Pk/ZS0dKarX/9OSvTYalO08JKOxPkM1SDpCHrTdDihrtG8eD6z3+cY9rupeXe
5RQG3I71zGuIWzmozJbs9ygy2EdSHolDsM3g5u8ojn5MvXu8/sC11cFdzG/TEBI1LS0J+6oDfLaP
5JfSSmrh8clsngRB2SBKMEFR9SNs8kFgyevai0TBg6Rj7sb0WWvVRQBIbCS0emyBVnRNcBnUaz5O
L6VZPV//yJX44i6mv+jB0wDgwAohp/1LsnjXwVKttc0fSRZ9clwsAkBvgmuSRIKG2Dj/RRUzqmyn
7t6QQNBe/4aVubPUlsHByOy4ogTHlxbqcwCuekDF+5YM8DK5P1jWlooySEXauWasCWUBfnUvhj0b
wVgzU/cs8yPMrb7MTfX9+pesdPZSUtZPiao5pU0Yuy8t4IR9HU7Dt+u/vdZKlxHwbv44NooG8wbg
zbQr7y1RHura2QheKyF+qQ7Luxjs0q7tb+ppeIsKFKKVJZDO8fRjADuBuNi4X/+GtQddvu3dN2BZ
pagqdaAGqOjeHNOdiIAo7A4N6gGd+uvnHrKY9pmlZUFUo8KuiBFWQN6pYBbTOgeBSxo2v11/ysrE
Y4t5zYtEzVQqK6ybx6R/rgukye6vrk8/OSmWExvS877LZIffB1CwtfM2SEHp2V1/+7WBupjTAtAK
M+IzCZ04eyCm+9QKCDrVloHdylhduoFqwxrBzOy6sJrFKa7EjXCM4FNvvnQC1SSa4bOlVEjS1wku
C6S/sWC5e/3HV2KFcxm378YnfqjpK3g7hNnYPAJhKFDuDdNBwIJRpQwfDIuyX0qQz81oZzGjdWXC
1s0ddWhw7v7OwJl/Koom39iervXBpevffQu13V4qsyOhAkaQsfQMp4GN+/qVabzUViJU5zgTsklo
VqDRiS4WfsGTnyg4JEfI26EtVa35uZCx1FqWsyF0DhRbqKlOdnYq99HUw+dCIe3scO7Jso0JvTIl
llrLLk8j6UqsnlXNfqKq8dYCQspPKMy+rg+utVZbzGjTrVOhI45lbo78St8XuLVE0aYfO/ZOmPkn
+2YxsyuQqGJweEk4DuNt1OLonJLilLPxAFbTkwDZeGOurHzOUuA45yPPdGmZITfv3Uj5CcE9b3I3
Oz9Q8bxxirMyhpcaxkwbVcEGocKKZDdVB+df9SkXIMdeahiTyCzxno4ZdjkEd05mND4KhUOnIa9W
ltao0jOqXV3Yj9c7f+1LlnO9Tntqo1oWrUVvUcOM2+X2+/WfXuuIxUTvS9DK5NzqsCHNxYYY1Dtc
iKMAmR7rlDwYiv743IMu3/Yuolig2VdwOdVh2cM2ZLBotieGAJ4PSL+gSbKfQPRN++vPWonES8Ui
RpYAT6RQoTXZfys4IwQoVH4QYgSnCKKqdoQLb1oZG2N5Ze4vhYuV1XBDuVgOM6sD2T7h88k1GuNW
RIPYmP1rA2Ax+8c2QdOVwgwjNZl3eeSWJ1Ft7t0uw+iDJHepVRyTSDvAu5BQyPq5r1v4rLD00SyT
Z+FMf653yUojLTWLkg+jlUqHhLY5hTHvnsuS/gaPcONUe6WBlnrEuJVwNCkGEubVHAwJVKPQZX3u
zS8z593ANbPJMpSDmJg1pod1yyPDm0Rp6vVfX2l7azG1aUoA57YweGR1a4DwWpASmO0/U/f3+u+v
NcxyfneqnUcQdsOopV/HKLsRnbMRX9e6dDGj+wm0oURg5wXH1x2dmmedJ4cujTf8/NZaZpGJ14DZ
1gAA6zAFT5Z4fZl1x6FkfViUlXlM3LQ8XW+itQfR/3ZwxQpHiEbh6CJtcH7XA3O8w5bVBV1pBICK
0S1N1scelI79f9pBJgYdNxJnCkNbnmI1wf11yiNY8TiA5To4btgzbkx/23Iy7rK5m3dSKcgjyKCT
B4v19gOqreUMU4ykPusBu1HDhukHavP7+wo2Rd0uFiN8nrQ9EAHuLu5hvXgiMDa93lJrPb5IDzIV
t5M7o6Vyk/mlox0PadW91cq367//r9rzg0i01B7qQsU2t+UcRi4M67y4TV3m6byFzWLUItUB7FT9
hTIhf2Ox1aIuyiVw0RcqunGGqT/CAG706GD2wVi43ZnXI1ySlXs7uLCybOFkDROoxIYDNtG3w8jS
11EZ+WsHm987w3XGnzGDqwxg2BLOZE5Xh+aUAfzYtNhwesQCqshE655ZFDUoDiFdIM2IPQ6dLr8B
SlHeNFSYPql1/t02y/zYJy0CRgfOq11kadBnBopRUlGUh5KU3zWVTlghssOuqqaHUYzOWQFuGVAT
zoJlPYjDgA/ftymNdtOcKR/ufSheoa29M2HZ79uVlk/NbGWWB1w9CsDm3r2VADLvB8OkJyfXJcii
k7Wr3GoIs6qtHlGkCq/1aoYxP5Qj0LzXiVMA+VqXsj41zWRAKtWmjygOhyEqk9Qhnhx79et6766s
ykshJwRsQDbnkwm6MxzFWbWbx1Z6qUx7L8sQV50GbndjuiWXXSk6spc6zhZ3422LouVwZMj1M9rB
rI30lL2yy/Ewilv6Qx/Bz7Nopul3kSZmEOtIB2bZZ/u5cpygZWL+9rlvv8Sed4tIPSmJWImZXxn1
GUKh2usM/Y2P5p5brNkNlQHXKbfeuPFZCfpLA87WcM3EHKImTFJ4K8ADcpq3is1XguVS+QkfydRW
Y6PDYTR+zvGPKQOYijYnTjdiwNq7L8J+rwmfahsxZpiiO7ttv8DF0r/eCWs/vQz0CSzozQpn4TgS
/5G79Klo1LyRoa2Exn9y8XcdDIegpBwa5NFgDnyROSNelI3foSbZ0mWvNfwi9pKcigIsdA1BL+Ng
VreocYXpvO8UQ7crWxVvrOorz1nKQUEktXt2MQ4vnfjRnGAnCTe+GF4f/BcXW6nDSihYykJdN55g
Vm3hsDkD1Rcb8bYGnCGHp9PoE5HvZLGxoV37mkXyZuvcEbXqVajM6afmzZkIgZjTTn8zLPDXh9Xa
My5/f9f1oqe8jsdOYQv1Q8GJzwChmvyNsZRc//21xlqkcJasI9UI3oRqZjtjjnc5fyntwZNtGUTW
X9V+LmostaF5zyzbqDCEe0knGHeSH7jU2CLarcy9pdqziO1S9T3uh3oYd/bfkPpstM7KBvZftcu7
1ncKF8dtWHTDGAZWJXdOtfjeACiRsV9ooP31Llh7+8X+y4zHtKk7RD0AqHCXDNeincm7p+s/vhI6
/hXEvfsCXQuj6cZeh67TwwC1qmFHWTsNiCVmFlx/xMr7L1WdRVvhsMWYrJC78Rctkc4wZ1MAu/bj
l3H77v1LGFOOcwv/PpsW5Y3RpFag4GXtV6ZEzRntx6PKCKq242Q8Va05PCSidH3gcMufTmc0L1yR
6SyEsDY66+MRYS15vjFprLiciQpHQlIcXoocjmzYQQx9C1hI9Z2IcuNMY6XnlnLNvrLrTCEBCw0Z
hYJG93BD/sVcIGCud9vKredSs+mQi2kxYVNY8SFop1dszcOiYLvc+talWaAGgCHzZmOMrAiy7aW3
WJrCGdRKeisUdXVTd1PtkbSK4CbT5Ke0sv8YTXEX2fKPUtYepsRvNQqtvRgGrp5VZKjaFc3z9c9e
CahLXaaaY5D8oIwJpzH7A91qEOX2S9MPv1y9BSNd67lFliEKWVnKqpwQ+AevGUyvhjtM0myVT388
BO2lLjNjtgnzVU3Dwowee3t+LKTxJgU7TQ1cfgdna0O2sjQspZd6VEPDqN2FwMKeqLZgBzpApGa/
0LF5aobo+xg1GwnO2ixf5B99CUwJzupsGHDXNwn2sR7Q8p/KOUAK+W8EifIiq3TM7BB2w3+MqvJN
4BYLrY/WNG14g3w8puDy9d9HSDeC17mRwBIEhpRgg3pj0+2dGVugzXPAlQpm6/+klbTVejZcO6x5
6QHC4SnzUIOG0vWoma5Mr8i+MRfOHGKLLbL2UZe/v4u8MJusMreGKag5gzXNJ6Ac4aP8TPmwV5b+
8pnZaC11lpdLptEGRhl+lNMzKVTmVVZ6dHRKsJndEvN+PLrAifzvl9TDXHI+2hQ5TvZQR/Ub3Mz0
RhT9eDJaSxUkjOTB/ijgzwQrhxD1L9g0Z68wdN9xFT03Ff/6uXZa5AjaxVWrkyU4MSoUqF8UHV81
YgxQXWXg9hVO9tefs6JMsZb1Ew4ta11MuNRqRVvDlkLOvmIQDdGxYtBgFjA/HRU9ZYUFADyDm6g2
J75T4GZtJCwrnbWsskhxGCGzDmeWgBX6sexe4HG/teR9HNGspSiTTQMczHLXDCGLfoQt69HO0rOM
1NMAW2Fd8L+wn9w49/t4DbCW0kvU0kYKi+sc6sK8R+nInlrpCQcmG6308eJt/Z/s0qSWkhbOjSOe
Yp8D2kXWwO+1SYK8SmpYu5vShy8gzrSE5V8fGmuNd/nSd/HAgf8f1Ta+CHApOHJrwW9ibHpe0hGW
G7vBasqAJTDC2EVjy7ZuJtea8TJK3j006cRgNOOE6YXyVt/pOHyPVcR+IOcjxcYUXhlxy/s2Jpkr
Bc/E2XCJ37XFiY/pRjetvf4i8pSWrZRktAuTGHs3yMzuMli/72D8s7G4rbw7p/9tH1alpHc7lYel
xc9FQu5gp7HVLmsvv4g5OTeomjrXOFf1bwMV0UBMmnRLWbX244sV3wB3dOI060KZ1zsLx8px2fl9
+XZ9rK40y1Ks2aXu0NvMHcI07v6kqRFmbbTl+bf224vFvsaZZQwOSnQmePW7uR3mwDD1lihvLQAv
6ewts4AraZ00dFweHTiIAT4uHE1s/MEFUACU4LSxGNKvYlawJLDa/mDgPsGH7mTYGLQrS9pS1amb
0oEdADXOTfemmQaRywjKFFQdQEVJ3QXXu2glnCw1ndYgHRQ9OHlo5d2dlZW/XRCY4d1cdVBOdJcl
RX83cVPsfe5xl958F0imUcy2El10nsWr0M+05Y8UMB3BBKwm40fZbh2orAzspbTTyVy4RNV4ELCW
L1NrPqaMPXBtbGXlK2mZu5jxRu+g+sVGOgu02Slj3de0sM9Dafimnn9cb6u1RywmPq3NwVZc52HB
J28ubc9MU6/MALkstvYwa5NoMf0pH42IgEwfojrc2g26rL5HGeG/r3/Ayq8vZZslrNwjhpOzs0th
TmB05KW39J/rv72y8i5Fm0rAOS9qxzKMpinxnShKngtKk1+ME+tgFub4JDKmHqq55rdzNcitRHOl
+BFc6f+OYHcAKjTr4DVKuzY9tESBycvs6UvhtEmQxCiJwI1pu88bLm94AZwEJCLGnrid6zUiKQ8C
xxZ7Bvdb2IbD7vhoWWUZyJjCokVKmCtfb56V4b80F+wAInREPNkhYvurWarBm7XzAIv27lNbRZQT
/rcZuhlVLK0uorONq8eHvqazP4p0kwi5EvzYIk6MVgXuqkpRzT3MFogyDPzVpiCuXxSj9eLgpNrX
czoCkKdoQJwBNaUcOIajMUdx0FgDTImjb46HzAs7Z0/1FspV/maTTXckyqegnlCe7Dk8TQJINAEQ
gEZmX8TFeKCCmU+qtXTYxaoLxihA3Xd/N8SzPKCeFaarEa5sy6mXPkhdxUnBAOo4dDD92AE/VL/E
qU1+dGmePcYg5dywHGU/Khvy72MWxTeJM+fKK6RiB8qr1gN+oU0DYBzMG9aOQAfNLese4aMnTz2J
e+iLgNt8wZmNAJIDlKu5imozuD5EPnbStK2lnk04cAanrIhOEyH20ZUJAxWqKK0nkyTF3dwY9Azy
pwEGjJxPRtVAC09Zv6+KZvymlGmqAOej/ffU7Oav0Txu1Ud/OHTxWouwl0CNiKmEQglctcLrLAFi
ZZhuzHirdPGf5OX/LqDxgEXQay3Z9cpuUfmHy38A1HrrnMTReENaUTzksqSPSZmN3MPWC65GVVn4
DBVwN33boE6snwb73nRh7DwmBgEtoSKnHLgbHOwOcNFT1XgDesT4LONyuNNJFf8ZavCScdQ+lHcy
NhEfoprVt4DyDnvKjcyve3g27QYOMLk31jk/OlHW4ZpS2zjgpk52GGVfA39Sx/eVnQLpImnS70nR
5ycBki0q34URvVwfEyttv1QJUZKZ8K7pQJoH1MlFlRw0zCgg3fL5+XBW29ZSIITd0qiQbdJz5s4H
UC73M6CErdSnCp4/E7M2zoFWvmIpFMrNONV2WzlniWtRe+KedLmHS4SN0Lf284sVYCgiAxXPgp6L
dAra9BkTx4PBykbk/nDVt62lapJA1cbbnuAmqJGOP9Tq5PBq8qe+AXQERwwbH7HSFUvhZNlpiJ7M
ErMsetZx5tvRnyp7so3Ul8bT5wbTop3mto9lxJImdKzsjokWwPHsC+Nbdakr3bB0fsxdpP8sy5rQ
iJ/6dvQuJ679uKE1W+uFy0Pf5am5dlkLXpw44QrTPNjY4H0ZqZpzD4gi+nWaLL0x49b6YbHQ1QQl
4bGR0nMtQEWMv+C8PTQszHyY3yc02vicj/3TMKoWO2B49Expymd+Sq1cFjuUxTp7o4DPYwkR+A46
kjoE+2ZE3RgubT2gjLrfqeWknjGpaVfFSXUrXcYBOyHASqq4grQCpYrXx8laWy9S6YbCIganTOQc
x5U+KQcn9XBBh8NxCmkWnyBQ+dRzljI8uySqZpVFz237S9E76h6m3NzF8Ua6vtKTS1M/PdmjDTw6
PROug9kGTtj+2Y+1r7pfgDr6179hZdAv/f3iXM6aayBBmzHdp1F6Sg0QeobqdP3nCSo4MMI/WB2t
xUhR0DLhYm+KTrlh0BdDlCSghsAeZ+zjQwwxEdi4ugoy1Hrusd8WowfJACK4bMq9OaD6SBEx3RnC
Btkq1VhM88s98NCPc9g7InsoW2LuDZJrvxUzFFMsdn84oLneOd1YAjVmmLdJxbOnkeYzcItWtWty
Opypk9p7pYEGhEvIfW5p4tsUSFannuZDNkXJsZ1EsQOKyQ2Yy+GDkQ8FDuKb3iZ/SpFPv7rZTfcK
a7qnwW7cTSkcNGr4+PsSxRUWLtlm0M/Qvv0XlMzRB4Oo/Etk8oYgRaimn3Y0sntdAlDhx2khgQ93
3XM6wvpTl3a+q1Ge+CZpanqUVv0+skb3j0nn/CAmVpg7Osr6KFwdHwVTZE8LWp5MWVAwxJJyZ9ft
TL0Outa7AQoieHwM6plr0fnwLG52c+tWSMBUe+iYMd4xECfe7GlSwC3pbt9YrA3AnOt8nKc34AkD
yfHFwHT/DbZJFuRsgAFEVs8/bLdQJ25IsAlbmZo3mqLeHm+qM1RBKVodqk41D0njAl5FZdf5Lsot
75IpFWhgkj1NhWX6bWunzAOgMrt3q9r92TYlu3WdQv1sULsI7Gk+HMUFVo18qH2beQLOw0UOR3OF
Gqt5LL5MAgRRMqMkRM8MKD/wbx9ynHTs0P7YHonB+poUag6UqXGZ65R4MeT3oPCmZgveEmwLQabq
3CjA3jXelRmfdy0fa+gxRL1vDLxEw1PzqzVZzBtg2X4XSfBYgT5kgeNCMmmapXzJGGTpVBnutwSD
yh8nUMoA2AWqDpK6/jDYWp07ZXd3vLfGQ19btjcOrnkAcp0CWUkmbDlxRMI1VUck7k7pWcw2Ir9s
7OQVdfJiJ/OOv9Q4RoISpeUH7MawkrdKBk2afZPCpN9GiX/GZYeVJS0f7CiT+HlXe9yZDEBfDesW
yegcYF7c9wqMOp6CXmeoHFQew4mbm5qo+FEoyGlmLX4ONn8QefeGVtA4iIBqCGMHeCJqGfuhKY1v
DoXNWOUiHcLmOfLAZk2+YgQmNxIAv8zrcwOMPjfFMb9PyxaMtNYFcJWVznM9DuIuxR4qbOM8Dm3W
J4FWKdBk1BZe25cCVyGKQgzQJUFH4VqZ4RHfssGFgT0kqw1ukI3hp+RdeQMxcfc9agR2zXHFkXak
2Z5Hg/Vd16246y3rwrWEvrgdZBOwoQNyNe4EkEGA/86iSm5M3IX6Yh6RFwN8CiUnGTzs5lxUy1gA
CxtjXX4jSWw8u4ZdQEYpohlWlji6vx961wYytENV9yUNd2HtfDcq0p8nXeFQBcMLty3AboySgB7S
2cmuq5jpc9je7IwRUKU+S9ug6LsYt+bRXO7yIUsPgPDqw9TwCQSwgd7HSVn+tST0vpaInDPUrRnC
FpbOYeRyT/MR7v18aO/nBHYUdpPAN8GQ9YHVZAq4k6sdBITDAebgRVCKJt2bMNcO4OtjBqg3gH87
DCtOk+vo/TyauJgZY+NggaXlu8NgHMa5SY6zNtUbkuzcn2k5/WhbXf0YeNY9mbGd+26byRth9uMD
GfL8nA5VHiQF+d7PjX5wRTseIsOOTM+Wk+lrK07DOsXFv036aBdROAjMCtymCJc00J3yV6gHQOio
SbJPbAUatQWOIB2zIw4RUQXgaNSWqfl+LC12cB0cYCZdAz6cXQFz0LTqYIyu8jg6ElIe+T0xpAVz
a2ytSwNbHl5G0sOV9Pg7tmdYXsPMEe4g1L1BsVcHyVrNp6+zPRWvhpuY/mSZOANoGts3ICnfS1an
JzWr5oSlqD3aURNL3AdHTQPDeMafRJTzP5WFAm8+JfTVrHLjIIth9h1IiPexNcuTK1FsnCpFDnlT
zIDFcvMLIEgN2UGymB1t44K3wykTwooNF5HOiaBdNygiamFf9uzZvqu186MbqA2ao+6/5vDJ+SZ7
Up2iBM2QqdzaOx0xQF7rgMuypQaZuGX+3PfZkaSo/KID1tKGEuho55EcxgFQ6eSC/sxoG/sDDASx
HE6Dl+fyJjLx9zkh9xD9ymPctxUWv8Q6VC1BoMqmyUtk/ItaEZy57AFkjhZHJ8oUaUhMUDjnDioJ
gkThAfMG0jDHKXZWUZfPcTcxzNPyO2weXqjB06MNqOJB6gQlluhKT1kG8UcyF7/VVA4HbcYtzsbd
382AuilegKpQw4TAi4BOvkkUXjIBPA13YznOZ9IcIbwaO5BIUvJEK/sXUvmHuG6O3QzyA/CemW/C
0N9L+rEHZ2+iUKGK9GDAj89XFXJXVudxAC6qDKiCGR8flHFozR7Zc4cN9dQV6imDqG5vxya/HGAM
fpyPM9YD0WIiwce9lgzKbGreMoWokFot8Hf1pRo/fxbG/zi7kiVJbS36RUSAAElsIacia66uoXuj
6OqBGcQkCb7+nfTblHGRGVEbO9y2USJ0pat7z1DMtx3u19u8gnITKaBShspdFzXW8KYrGKkNZrg/
McXComFlGLj8WyIqaFRz92egqpe86fZe673XUEELsYfh5HUTjRRh/oN8GpdTi7/m04DdN51lSAcF
y0gQtbZVwYKdwVF95RYoOQ3pb1/BFVbDZ27nZIRsE4ACC1c/sIA9EcAcD9Brv0o0ueEOwSlUCERe
hV+EfOal6Wx+EGXrHID3g6lGQOpoLEvotBALIVMk8GuHwd1zSazX1ipP0jhtHXUCttIF7econVUT
zi2KMWruf+hhehMoqkcDDsktHQIW5TS7Syz6RjL63Sj+aiAD4lCnOghfTdusmrAFTpC8hvm2/ael
fbqhLv0mGuxiAbbeWxhlBD8LSqytA+j0jil6n+kSweW1j5SKtyJFl9tLChxH1ojhsEvthOf1Uaf9
9wAGzfuC8d/TOGbh3MgqhMb8XQBaZljnkJfsWfB7guIxoD9wiBbY+5HQabxlbTR4B850qsKZUBQt
C3mf+fDo9O+zKvujcl1DTa3oD6Y1zqab5a1EOXXjWrCQ9jtuwnoiMEtNs+YKEVHcpZZ09k6RjRE8
lP+Wk/jL84SGdQCFe/wShZvTjP6dy55TXR+4pFXowZXWU+UT9ZA5Ghsgax+nTwT+bLvFkvspx1Js
KFPzFrpMj6nTlxvtCBYF/TiEOhj/nBw3I0gVIdOFmBE8cynsTk0wQllAexvTgeeXNupFerbeOmOf
w4UXKYuVFu0B+wVy4Zz89bNgjgU+XmUSe1cYCf9abhqUBMVLBemYkOnObC0reZ7gAhpBacQOAd3I
IsVhP1batt4oKvKNQ9QYAT3yg44Edzj44IYsZzcoq457BVO3LX4ww89pUdbL3J/GFfdNBRuDbjZP
nsverY77ocf8Bj6xSJL5hCKURuc2NKVz7yRkjOGh20O/JhhCmuU00gEaoVNjIM0RzO+Q44cijHaG
UPqyRXqd/S1dVL5bmvxsiOVjeCJCouY8othJAAfrzZaJqtnMNIB1ufC/o1hYRdaEow+0HTBMetwg
Mht3ZeG0zZ80C5KtRXz7GnuwPhAcHDvp5GwT5OSp9xUIorCM34xk0H/QMkOawPpAwdseD0iqsv+m
s+66kRIF6aqzN40PEozTja88m2/zMhnCrM2Km3Z0raeKpc2TtgrrqedY6GguiRM8+4l5YNCycqg2
0EaBwlNvXc2JT66F6z7kRZPtpOYAI5U1HFgELXc6GPDuowXLddeFGW7/3qZNBzrE8CRhgLv1nPxh
JgQmlNVwk1RId+BZR64SpqC3rdQLau5OaHL1I1PTiBZO7+D/FcHRZiNECKfuB/fkrW6G+6Ip7maw
3HDtglVJDlx5XffjZgxMdVVo8c5TRnEOwJWzTXKch7gpRUVvPXMCncICNlTNiPgbUUDdmrH2Qwpr
Bfylf0eaU0JhwkAVTJfvUva3prKQUQob5GgLonbZILyDaw3JxuLNU98URwMD+o0MPJjdgDIEAAYw
jFNnXWcpF1srt3+4mbB2sjN3U1+MEVpgJ2Pevj8ErZPseqR60HTW2G5rk0edZ8vIH6obQJvnXQ1E
zOi6Kag3NWoHfjJuvb76HcwyjQbk81FT5AS7olPvVCIA1Qmwh+gOEEspCxXVeqo2qp49bEE49i1i
X8ugrraGV2YLWwAY0ghR7HFGZ5sUlJYoAOkIjoXumzVjJSfKxwvAwDuE97oJaYv0peJtDvJYgfuw
J34aUd/PcKHciuSUbrrTXe5pEqFVM0WeVVoh1VZ2TyChiqKoyw/JAM91yF786KtsPMISaYqG0VF7
qfCDKpWyOIW76M7vqzYqq5HvJ5YPoeO5UOq02Pckbd3Iz6u3oYHE6NgAnlDirjqmnr83ftttKhTE
0a3GBayvGh45npPsWe0MkWk5XNcbii4zRDiCIgBcOcWmWdTubsxkGQHKB7Ny+FLDH9vrHrym/w5V
h/6ubsbse5lV+d4XECFLi6a6R81CRcJtyqdGod3jIs8LVWN1G4K25lZW0wzOJc32k4RiocoLvYfZ
D+hBuTDbkU/Blk5dPNj9U1V02Fv9+js0JO7Lgc/hMCpkEcg5rpit3vTcPHHjBlutOvseGK0OB7rE
IumsLkzRm9rWfW4dYBGrHt00BfKwt3BI8tpEJURlQS1F3QNyM9Z+amQbUtnr74LM9q7R6OwTZPMI
tioPbZ/ZMO2Ww951fBNOYtoNQE2hm5f8rkett8Pp89ZiKG5yfw5eQKcbriTuX6EDavoWCn3dJihB
dCzArQw8moFCMrzoxgPHDcDIB0vL/MnWjEdytJ+mWecbIZF8u4UlkfJyK8ysycAAPe/CDGoaMFXE
wVhnc7WhTvGem/w7dd0x7AeHPatO33fdOIDm7TpbRNtLNTpovBEUI0QJNAGQn3jg4IkrPfmvkHia
N3MKhU0b/M5dZ3FyDbERBsWnNoUTdVInkc5E0hxK7oPOZ+clmhwyE7BCqnqeRAkUG3HX9JynzAzu
vXan+RqiYOQut/VwQ1OYNYIt18OvQxCGRWcPjZfGxjVwnR2NZZ4zxbI3m04VvGZUDVKdk93aXZeG
tdwO+T6z7FdmS8RXUY/XhpduVBta7rmLa8tUQImmNAPcJhICpzTTi53lz83RIUO5L3Ga7HJTwD+E
+80+SHWzd23ib+2elxuVs+42CPIB97bSq8NyKvPN7FEOljz48iPV2OmQROzg546DDS0hHqosZXvZ
NuRBDzZkOvK+Rg1AJifNEZIfrap279Bm73edzXgssEFcAY9sg91NTmexBfvBaigOzEpwtaQzrjH9
VB3zSRavVlkIxD4EM2gKrT7BvA40Xz5vpN+kBwj8yL0/jfNOzaXae0GKwlqelH3IuacikpRg+Fvw
JC4yWz7ytMMR2gy8fjGszlCHyeZr7pQcyJwcjjVSFVEL5doYvcTg8dSqja2yge64nzSvOH+g7qOJ
wW7QpelPQ+Ce23gcbjNBq/dmIlms6lMTR+oeXNG+IofWzYYr6rewkiqYam/muqwfvDpoNjXh9NFB
Yned+aaAPC71YZbU+8UtsYiLf86HWI24Hk9+4vzJYSf2kMNTMKL8VGwx3Nv5CMttZgdAdwaZle0o
eq/fRSamPTbyCpRhFKs8yVNkYXMdT7APKyOVe9KPKjUIkDaDS4LOn8ON0TFb1MaZm7BACS6PrApu
RTrHNru1kLZxyHvW+ncSTH8Trl7q/OV8AXitvrxovqpxQgrOxvZI9YDMqZ3GjQNTmdCrykvmNyvl
/qXFiSomGiSlQMMhY7saZUAoHWywMaKK8/qll1gyjPsMFNveduVxzh5bdq8T0O0vGcF+imnx3CXB
1dUB8qcR+iV1at+lBCIzpLgAIlyZmCWXdWzTkxM2Hm26O9e/y4gfWuA0d9UlftbKxyWngT82tfoO
18zZkRCwubWoi+IeSlDqz9cm/TToh4ez1oN4ZYCV6lS4ZDTFnpVN5FgXnr7SlVhSUnM7cXx0RYOr
otP1K6hy1mayM/7UKy6tsEIxAbe9gV1yGV2bqUUTJKmhKqMI4KHaeoWa7sYDjzqbfn1tphYxPU9z
AOZNOcezKEMuYK6injrdXegQrS3QZQQHJXAkbdIeUZ18yqh145NLarprs7IATjQKFTeoMUsw5OZ8
O7vcCSXpiruOopb5pblZMlMTL6sgDU/k0aK4RSAhw9/q7Pf5h69MzZKRmnApJo87M7DmPytNkV1+
SR4Gmg+nZftx8c8BStUQg4+rdvDhV4R+Ei5UD6LxLmh1rUz9P33djwMQy+n7dprBmNGwg0PZT89h
xi4BM9Yef/rzD4/PtF9Dea8lsYaC7mi9eMlP01wCMK9N++nPPzycJ/XgWQp4iQCdqpB1/p1Tm0uq
OSub5pJzqnuULXntmtjl72ouNgQQurkDCK+5JBS+NjeLcA0cgFTbItExB1qvguY9HbwbGVyCYX1u
Noa1swjYoh2FVUDe4mpgnr2FDqX/6BpJIDQ6R+jat9sMVaOjZ6wGW5xf/hXCwIiUHsZpvvfUY9sH
zgHOvfQZvRMbTHqAB3RpV8/DFHS3WSXFtpb5fAFaQ0474Cft4aUiv6Nw/rkiTY7iVNyLkrkF7FH7
+fSXt3OlI0GH+u8w8YSFSe4U37u5Pp3Ajfw2ov1woKnD9wNuNygNTKjWI+n3uj/ZkI0HDo/7B50F
+oZ4ef+dTBXamrz1fkFqdf7VtBRVjPP7wKeYZ8z4Yh/TtXS4hZQ0pqSB0nfJjnU+35aj9Wos9zmf
ceMTcvzi3rDk5aK55LQsyBX6iXwM4dHxI0mLN5nwC9iOlaPRPr3lh/CiVa1rJmcTW3V6rVLew+oj
e5xtF5oyxv7Ty+HCt18JhCUTNlFS4grU2HHOoSYr9FMaJLFHqm9f+ipLIuxQjaiWDbkde3raSdyd
tcbR6Dy1Ht0W9hNMNs6P87n5necuObB2g4syaDpzjLUJE9diYqghtS7aOEzMmzyFPws0b0bzOCH/
3QYFGBHBqKxvswWuuTNTgdsUCv2zl9ubdPbSKWJDgya+N3f7E+LphfHGuWmGFILvCNS/tIWMbJb2
zo1VJdNN1VlpCW8/a7gb8pK+U2GzZwdyBT8lOtAGwj88eIbxrNo3JAt+JTNk1C6crp9vlmTJkrNH
Fxx923gxq37ALyfqnT8TfAYBM9+cn9vPt3qytAooc8aTMcMAg21SWGcVh3yYLuBr1n78ImoNNEMZ
dI4A33HqUObf++wWopij+/P8T19b3YtTahpzVRe+NcegR9sbA/QuWkZNf0C3odl/bYhFVhnwcewr
eNDETTBOEfVUf7SKoUBJpe2irw2xOKwmMrcl9bsxFizYtiJpt6KCG81cXsoUVvbOJRu5V0xCEZbD
iXrI9A/IuAR7OMLo98AdxofRACbipxYMAyEDkb6df6e1RRX8e4MzLozF6diOcTn78GmEBued41Tp
hVvX59+d/Ic0PNAiSFPPjjm0dLcNEvNtGlgxvahY/7lGkQfXrn///iQpGZ+YmGIz5bdJdtej4hf2
c7GtBdZY52094HIcMt8QINHJ2KGv89OWxYUV8fnxAPj6v0fvK4kyD9o/sZ4HtOaHUHRNWAHmAF0D
fKUvRQ9ZEoh9Z2oaaJOReCDITjQNbfwdRL4LG9faElgEJxvLygdAgcTMATfQQmEGSl+/v7a8FlF5
oqRpqZFaA5DwRFsUI+UlkO3Kz16SaPUgvR60FxJ3hb3Xdvorg0X9hSlZWbdLEm2B3URnCs+uS+CB
JjCD6Ls7XqLormy2S94soHLWVAU+iW1HDLsiRTM3qIi6cxQksiv4Sn31NRbL06Qo0cu8J7HP8rCu
H0b3D2S6LszR2vyf5u5DahQYRmYHGKd4QjcHJclwSJ/OL5q12V8sSFgAkhIngxNroP22Vk9/+sAt
MItdJCCejrX/JtqEL5al4l7R9cD/xw0aYUok/Q8gTJJri2kwS6cuqR8hmd1v5jLv/FOSkj5qCvTF
+df7nOXkkSWhFUXusrT8RsU86YubcqoKHdJJ0d2U6vGvcttmA3G74RHcS/dNzHR69fOObo2ninis
GD+Mjq92qR14W9QgioilaLgmzCoAXK0uecCsLdLFzSnLgTsC7RZ5PEVLEa0OnHSOP4fjDAOiFDD9
5wuz8enX9l26+BbogEH5l8GZQlrtFKFJeTWXPCyFu5HE3zC7fkHkQWZEPKCR9+S6Uxe6rT+Ec+J+
oyNgGJ26ZCDw6TvjpywO+MpYxJqKScQlO0j7usLcOs4dGeiFkPmnovafdYcBFpNKbRfGv33XHl2t
1LYrmXOfdeN8T1InfaHS834UBffQS0+r+xJCaJGdSnVr4/Q8dB4QvWHbMT/MJaygLGaRI0ojXgiv
c/u2c2SHXAfdWqFbH8jKXF91KSrMXg5Kewh1beuCItj/M9pP3mJJIkJvuxZNL/Ijyv/OlawneHtx
4Ubg7CYPJvcfOZr8YWrqZ+G1TdTgJbZ9Seo9wOgCIFRHX9sAazZAWsr8APHk13RKALRwrReDyg40
WCBaWRb2NXByDloxuK7gPwci0p38Dfxj/7Y5hGZ8NC6bxG1AEC3To0gnwADbngCJgqZe0rs/07ws
0MtV755Gf8bPA//NHWy5KVpAPXUOBCvL/XIDmf8GDduhw/9PbDsNW4/gUtTCpUIOaCTliv+ZKWoS
YCanZdTwQJ6QYHAPBwBuQ6bARCYNpq0H8A1AK1Melk2Xgb/SmH1udX8reyzDUfF01/W1AFqyr6KE
wb6D2AGNauChgcwegQELARzUj1XQ+4/GsqwKCBBRA92NO1QJIKN2Dz769oDQzMH03Bd91UdjD7WH
CCJ86HcPZQsV7VZZ/l0nLNCLGuKD/9bRXH/zsgQMiNn12fdiqqE4OPoZe2vY4ERpXgRvwLm1INGV
9Ec3DGMBNFWmN+5JV3IAkquwCmAWk6rYNcRlO9yyhw2ACOM33sA1MJAtdBKB04qqagCzy6YMmb3N
QaeB0kCivxcANqBNabfhUFWeiSDzkb0BC2TfON5Aj12ZCjAypn+wUQ5M79tU/xqBitlbfWAOnk99
4Bmn9KoiHjvk5dxtVQDpZsu3zBVks+arPu3YHaWNuJ0zaQOh0aLXfu33Tr8ZPBcIvs5V1q4StkQ7
a5oegK6FfCTPzC5I+2YHWKAbkd59hUV0FvkVD6LSb5NNkEBuwjUzUM2j6K7RbW03o1+g4W8q9LCa
TKHL7biWvfczBfOGjFOdoqMA9PhGNUnebwPHYfkOFaKg2DkA+lfY3kR5LSZ3ht+bTdsNOkL0lek6
3ae8ah4F9/jRHsZgC0QDxbfBgQBIDnXfewg4HIKUlg/ohzb497Mrr6pUExW2+FjbPu0FYLB1Egso
aj3R0QwPINLy23GuZDSS0j10Kqi6sCYKFrvl4DruizNV3gMuF6TcMMdPjy1CZ8fyPBKQ+DoAUM0B
XuPBoy+Y/OXABUltKJLtqBr8X7Se82s2yPIKudcImVwyqjshum4v0I7dpowEWzj/pVtZZsWLw1Qx
g4QLN1amYMqsIa3xDYQ8B2THTAJ8MAG20ReKblMISw3b3u3klSs8d59aHAAyIsr5hSOzvvGAQo+q
skyBRbXRBfEmUkSgKzcQpB0fYKrhxR08q3bE93mkoe2I9QCR6GSr0XR96UBwOMxzmsWpQ2WEA9ds
86L4kaD86Et+a7SNKwLcFrdWBqFR7lnDPht0HnYEIsCNSfsrAqXbyG/R3od6kL8BC1tiUuW3tGAZ
voDFwnwqboT2xB6UmBxNiPo5SDl4kMJvo7SpoCs1DnvgQumGqQyKEBnM+ZSrnwsLtDoHsbsxbHpL
k8YNq1EDhm34K+TFAdUac/t9bFr7JSDQsaeNwjHQZJvBoKFu51SHBlvqTtdFFfs2kCxZBUAtB3QQ
LdS2fdCz6v7yYsK/ZUVyzeYcJoP9WFy4S37eUPXdJWusT7qh904CBIZYO9WesDb1tWWbuJnmtwRo
eMctX4IGmxLIzdH5/GHlzPYWaejIXajI2bMV2/Ndb795bbtX+R8/93fnn7+iOe16i2wUdBRFUyDp
j67dihueDyPwL7I6QUjSee+OsDa18ko8z9gRy40LfgLiI8juOstX4JMCXTjUtHqrkdcj3UTMo8Jn
7Ru/moG4tmV15aoAjJy+kfu8HIF0Cii59EFOOdQnJzVdlnX0XDjcoKBQTSiH9D3gBnka2S4B6E1u
8qyNDdSPGVF7F6vFSSlyhvveku/n5+7T67HvLo1oRqeg9mDa8ji34liOI9xs7fHASLJDWQNEE7v2
v7YKlr40XTpzY3IohxlhfzdDdQ8PxTjRfhP6Be8upG8rS81f1Bqk5bqVTrLkyJw/Lv3NWsBlyV2t
vp2frZVEeGlIg5zentD300ecT2pLxybZ9M2cA7plnr42wiJWmKrqXoNvEsPlTYqHwjzN/uv5R6/N
zSJKhIFhLSxbRJzgRlgWDgAp5SZXD63zeH6AtbV0WuIfrptJHfiGuVDqqUnzlFjpb6tWj4K9ZOhu
6JFckmw5/d5PImbJ2x9Z1kJqGsN4viI3TpDNYGg6+sInXpmlpa408OZdlRgviKnVIWm2Jxkh6wIy
pnITnD3yYiVx5TWWKA1lJ4q3euYx91tIGqXZ9JT6Vnqhyr+yUpc4jaJFQd1PXBhMZY4BxEQmYUXK
3+A6/Tn/sVcGWKoIFODaqenEUEVxDbgfvS0bVI/k/vzTV77CkgVee4FqSvhFHt3URLR+lAwEeQEO
WnlhgJWfv+R/B8FgeyOu5rHTd4faMQZStP0v6ZsLy2glFpaE4x7MDsLy3gOZmYT28LtQ0K3/Wadv
BYAn5+foH9/ZTwLBI4t4c52aWG5ZHwNm3Nus1/J5UH63HZoGbWxI4JexAPvsIDySfMsczXeoCYxg
NhCogYyNe1WMJ4wNNXpbF3155xdWeZM4cBPYgEohN7ZtA4ZpuNbfcV0hu0LCb2iPPnwDAO5gnFuL
T9Y3DxoJQPE63S1Pce8K4KAAUwE27/qBwo/KDGbntR3QZ7OYnirwrXqgelmxT5ltb71Rvw5TQZ4U
qnkgVdvjMdEwUp9h+R6EqT4RWY2scfI1yH6vSdKaOwGlie04tPbWGCuI+zkw74ZOsKEKoKZxLUGt
hHosxOgSy/sO9DhF6S7tXv3RpnEwExOjnMq2TQqtpZEn9rbq7ekqmHR2pd1GonncCPgJ9MMmtafk
MDtJjbKKllcZcKsHC8osQO+yUW65W9Nrj7rDAQp3bIsGV3ftlUkDqIwDUmAI7D3mo3L9ee+VXOzQ
/wU/ZfJZvzm/AFaCZAmYyntgmfCJzBFovp+4RB7rAUhv1jbb2q1fzo+xskt5i3LIWBuWAc7B43mi
VQTOCnmwB5Idzj99LQoXyU87prUHoZXiyBWBUXbdWxvq+X+LWVgXusMrIywlN7rMHQS8VSDwxsym
6O0ol3/c/JLM0Od1Qt9dSm0QL5nBIAHydL7DrSS91y/TT3Bi2pvs2TxYP8gbf9PfhofhBjr/F07Z
la/unnacD6esWxkIcDZlECf58DhZ5MazpmvB6tfc+VJPCG91GvrDEE3r9QrUTxxNJ5lAT8EFkYhx
C72cC7vj2lc5/fmHAVQB0IbJNAC74tX2VZTPErQ0fWFjXFmzS5GABpTFQreGx7kEpLbxtN7YAVgC
59fs2tMXWc4kWl9I2QSxdkiUFDxMUUk7/+i1T0v+PS0NmDMgN2FaJmwfPLvJeL/nKJ9m6SXxn7X7
39KeR/ut1onSqNay0ttkWfYX6glHu2O/kiZ5K2v7KUnqYwJn0zEBIfJr77UIc5pgP5wpNhFQmnAa
EusWttjQW0xbtam07i/cMFZW1RLfyWZbl9An4rHXVqHfXVvlra1/nX+FlfN8CcBMcjsDIlh6R2Gr
sHDKh55PN83JiGbSVxMo1ueHWXuFxeKy85TxYcBMQXFhmF7cCkVD7+lrz16srgDI0ZGjVhZXvIog
G7HNjQeI8+v5p6+ExdIcpDaTkugK8bitypuRkve8MBdcstYmZbF86myAcBSYcjEQsIeCEChSiDrY
VBN4eOd//MoIS9ilMonDqet4R56C10bTrZeqPcQ9Nl97PP93XA/ScVMHWOo4y6/y5q0u/8zWF/Wx
l9BLYmfGKdKcx7Zni0fKEzRymXCvh761DzzXl0yuV/amJQIT2WMDhV2cCWQE/LLPUBEug8oPIdP2
R2T+hZlaWUX/aLV9OBgSwI5sdNJ4XAmwkjz1EOTmazci5zTkx0dPszIjwe6QoCIAnv6dC/kYmxXb
r33jReRCrWrmyADHI8pL4LVyqEW3PqDrMuf350dY2YKWLiCAmrRgQg/4ArL5hbptmNGnyk4jMI3B
hmH9/vwwa7GwyPhSwlJ/GDEMbA8gOZE/NY2EuIy+gKJbe4tFMBfDUHWtg5SidP9auI0AtAq0WRuO
9KcrLnmBrAyyxBwWDIoFjFdQ764CYDGC9Le2vSbKHP+QW2iAKC2evzRbS/Qh1PIqVWeeOir2u+Pf
+vpHeqkS8U8If3K/WwIOHaohr4fi6VG9QXOx+x68oqdqVSG9dqcQjMpb+5v58SQfwHidL5wRK/G3
BCEyOO/pSmFIkKZAN/vbsgt5+NoXOa22D9E35XbnZh5ayIUz7CHYNwKDA7YfqrLvlKNr2kBU7sJm
ftpVP5u2RaBP1J9pV9LxWPZJC3O60g71yQGBMRmjVNyH0IAAt8eozfklsDZni8i3ACiCRAVejY4+
1BBaSffwxSj/nn/62sQtTm3o4HTSywA4nuq/QBfuBg8k/t4Py/IF1eKv3cOWqLYy00LnFkqDHrjv
TtpuHOS2wyVw1NoELUI+cfnYZMzLjzRBK6eh965KH74yO2TpqmHN81BYLtQesiGHMls97w1Op66H
dYfLmoc5aS601D9/h//A5OBt7qLzl5jjzH21B+akvkJ7qvt9/jXWnn76+B+iY047e5Y15O48gh5S
VqlbVALzzfmHf76h/wcBZ1yrBIleFkfQtcIOtNCg+wVDowvRtvbTF4EtZCAoSkBBPBLQkZuEb4kl
q+3Xfvpp0A/zUpJMQR0naI+jBLCCtSGp+6hOLmx2n6c0JFgELiYdPi8D+lLgFk7BtSrasMwe6vL9
az9+EbklsAIewpfHSrxPjkR/cgZk4ovrcXFKG6XcLMiRzPszR29ebq2aXYJMrs3LIl79wEz+JOwg
9tQzyOIhfJiikt426Kqdn5mVAZa4QLCv/cFzfBGPJQTYGPxBhQ1b2L5/hSyRf2HtfH4MkCVAECwV
K3WqU319ECoq+Tyj3pkeTdH+sF39rbbUPem71/NvtBIFS7wggAN+qrFRHx3q7UpT7YGT/9qXXnps
5PMgizqovSMh9YafKgOo61+ScV/ZG/4pLX8IMDnyOZe0F3EwQh9iqtMwSSFfBBfG/dcmZhHBRTOO
nQ/dpxg+Om9Ta44gql+YmJVaBrEX8UshGlNwv4NGg4IIcGRPECMLwRKaoGFCI9cC6/nCgl35vPYi
lGkXQEKpZn4M4dAitBINlYDaXHiPtYcvQrkyE20TSBAc00KyX4NI5ioMhq9JZvqAR/17DwUZz6sb
OsCRvP7TqB8F4LJQhjn/dT9fPvCV/Pez6dhNVuumNJYDhT5CKoNdmbtD1DqGbr42xOLunLNS4XSx
62OBynP9XspbMr2cf/TnE+8sgemZbVXAO0NWwnbu6vmmmn+df+7n25uzhJyPbWulbQ3tENk4+RBC
Fr2+CXQbhHUi5Wsxka8VvJz/oM5FXWbEoAFQsuQw6uQbHJN60CLtCytz7fOeJu7D7jDLttSEF0hL
WA9NqmyCT3cGn48ILDj/whJam6xFEPeTbU0wsJ6O2qePQTI8ZKJ/pHMWj2P7FfKo7yxpP1YJY7dm
9vPjKF4hIjr3j87X2qzOkvAz95nXVLIGuo4BsCYCflUF5rZw6ws/fWWPc5ZGWCjYjb0qZHPsyF9U
/Q8phDnbSm0yII/ARQHgUUEikg1RfQkm8PmFw1kezskAqMzo5s3RIuRNUGhB6oRAcWHM+K6ujlNz
CeK98uWXB7SCM5UO3M6BN1V68IrmAR5CJKKjC4M3q9mdj8WVGF8ezK2uEzG3xBwh4H8lbOtQuNBS
PP/stRc4/fnH8JiKIhBd1hzrOnsxRhxGqF01In8ESCz62hCnyPwwBKSdckCJT1sJ8j1oxdY6yu25
2dewt3gUft18bZfli0hvnK5Upc8rqBd3ocN+QMApbO0L++HKNrKE8kONuAjGlNVHkZhwaH6kqY66
Lx5BS6T+lHg5irUBsOn01wilZeH95qgunJ/+tdWzOJo9dzQ+SzWNnSK5rYPyNa37S73DtThbnMtA
PlejBQnnY2WeoVYaGvW7BE2jzJ5siDKf//0rM780oKoERHP6wqmPpffiqvtmesq75689enEuZ+0Y
JLOHR/PgNvCfRfKz939+7dGnGfuw6C0Uan279+pjX4nQKmTYBGYz1m/nn74StUtfqU5CG2eSQ3vs
4cewaWVKodUsEihk1fWGyeLCxvNPWfa/ZShn6Sxls9TBPYM3Rxgz3lSFfXUS3sl1+z/OzmRJUpzZ
wk+EmQRCwBaIkZznyg1WWVkJQsyDEDz9PdGruvxJhFmuujutDQKQXJL78fMdhiGL4Lg3wZzTiH3o
8Leidvdd47Wha1wCBK99+cWERoKNdGPiweqoAUwb7IcZe3taXOrs+v5wRZ3Fqp2hlYHltYPlAJ52
aG8w9laSvk4yA3y82kAEDYdE6HbPf7G1Z1nsvmGMLAZYJE9Rb8NNmqqg419D3lyY42tXX8zxkTlm
MzQdxXcafkvIvEvXNOGOaV44Aa2Nt8U8l1TYw0BMdhT0SaA0oF0omrqnzr3Uq7byLZaYKXe0NQQ/
soogqo9Rm5xBSK1sIbARbLp9D/F4MGSGdV94cXEhib/yTEsd5DidsNBFOoG1DaP/EQZ9ftkOFfrL
SMCz6dKTrYRf+/TJ/gkEPSwkAUq22TGDHV2PdTCcMzD6zo+qlYsvCVpU6txOVMyP8PweYZnJEl+z
5OFnF1+EsFOrC6VAkkd8gvNtbI2vJ5ve89deWTj46aP881bkJEZZgqB1dB145duzyvc8U1BdSjSH
agETxdxt6wthbO1mi09QiqQ1O0fOUQzzpDvJ+vrQmaW97W10KWpTe/uulO3Tz55sEbRcwwH5tIID
lAfxuW+wqf3E3HdC1E/FC/qj1DXHbS+sAyvzftnUlpCZWV6OwZWIt7b7ota2gmPp+QdZmR/LLjW4
TdqQBuVVpNo3K79qJy/I4HKs47/nr7/22xcxq+Z5KYzOso/w+w00ffZc109+SDulS0k6IghHrxMg
G3HiXLFi2jVV3fva1p/nf/3KzFtqzqU1xS7QCnWEfp3HgTU31tRdOC+tXfoUI/+ZG/XQpblpI1Ez
21WQl8cWs+/8j175pEtluR5HLwNbmx3TMg3R0XKVljejPR6H+GdiOGovRr9nV65Gnzc75hwGwfEv
kQ5+zV7P//yVEWMvFuzUHTxJJY7yE4bKpLtAjx/k4j55ZQlaSrJd9HjFs1lCDEzgd+oyEP3i7HEs
+t1wMr824SpjwRnyZ4+yGPy0t4xh1h47lml7n2rreTDajVVcyliufejFet152DGJU9KDUkAMZBN2
E9yxRzQsyqcfPcBS3FxVWRxPpHYiJ81vi9kCjKLI0GkMQ9Gf3WAxC7Swm7ROgCCwwbGgxQEoVV/Y
F9b+lRVhySkWbZd03omMbdYv5Xhj97DeTh4Eea3THx5blk1KJBvp2MUVANkW2CzcIn8hTvu0BL3U
GL/yjZcdSWh5ZELUMYus9pibcJa+aeRHO36cf/1rV19MZBQKVZEUpIg0+6zYozV4wZx+zcaPTOJs
mA3//yBH5tKc4kHWqKU3yq9nkYZ55g7bmrALpiDWSrhYSst7AfdTu2qKyLOt6hak13QHImV/kDDN
Dm2UOwK7y8QBjXDNk1f14LN1uZR+3ffxrpCuE2LTm4euIvmpr7Sb9hYce30oM63PccrRtu94YpOz
lDyWLiUv6B/uPzg1YKuPBt/2WUHx/QBLf/omMom+JC9jr51Xk52bx/TWABViK6fOSAIvzclTnHFM
UV26zqWN58oYX6qGSTui+8Ns7QgyVbgyGH7tId1mojnUQR2S/eycuxQP11OewBXc5JGwi/LQVVa+
ba0R4rMcPZnnh+L3fmU2XaqFi0HDIK6udXSyaD6oTultk9msCaWbJrvM89Ln2kFv5wNc0OcHmZ0I
qZxrzUKJ5Bw8CJnnhrQrEnSG5jACH0tYZLeA7VQ4K9PhwPvU27noBX0v3JPnydTA0hk2SOicmyWL
qwvPsTalFjF/Qr+n7GllRbx7EOaeNy6IDA9oXz//mtaG+yLm5zBuL2GrwiM4pPu1+oyBLerLh/MX
X9mTLNXUKdrtB9QwMJiS37NzlPxSFFv51f9N3n82O6BcIKE2jizK0eY7JT5B/7lB2gtxfmVNX6qo
4Zwvy35MWZSkKnSg0qLg4Xnd66jtPVI9NP762etZRDPYa3OnUAkDO947gID3Dq/EC29+7QWZ/z9Q
uqqSc5LgEYB73DsZmGnaU9cGfPc353/72g0WwzLWQCICWkSjzH2GKwSsDF5AwPPPX/w/ZeI3GaSl
UzDsD1jM0t6Jkh5YM+fDpb9rhdRE/Dj3N1b3h7h3pXglza2uYfpuvPLxUoF+RXoG0OP/f3N5qaUJ
P4opYqoNQcoM2r54AXkLThHVZ9PL7Sy6KM8VuHfdH+3OYwgT66dapQc4FmxlJ3dytl5c6PvOv4uV
wbhsZyudyc7KMbEjTKT7coDHKIhKQ+bdQMJxmxbTrTHxC7uzlem67KpRRAs9yNKOYqCByqQ8uJRd
uPTKcFkK1EG9yHSOlvlIKJDMMlieu78lMMPn39HKorXsXGT9YFRw80AiK20RvdM3YYtDUp48PQAM
KviFI9ZKKF4q4dskLsfKliSCRY6DHKYz39uphJG72wJlJotmf/5x1l7WIi6UtIT3uxHzKBb5XeGm
N2pWsLRPmwt64LXvvAgOfTFKkeuRR1IJuEnUvjl9nv/la29oERVcu8hGi+LKE0zDB2DsppvMeWwA
Dzt//bUPvVitersDRNGcYDVdApI3wptxAlHFzd/mRFh3OWvBTgOK7lKud+V2/5Um/1lmJJnFLBSi
aA1/BcjXDXAN0WzX6gEQK293/plOgeWbWLdU7KZ1Tso+AXfKhIUkJIjlaPsaJrYb8EHQP+dYKHmq
FJbzDfCHcc+nS0D7FcMfsqwQJnJCQiIv2ghcWL0VN+aRBYDshARUnYD54L/CyORabcg29o+PSRjf
FK98cymwfT9WyFLdE7fZqTQdkwggN1hP8HHvAt4FmqIDFG57YTv//VAnS5VP5pWDw9ECFSlPMrDT
sHqPyd35D7d27dPf/xkdhafQcM+TCcZWgxmkU/xppnh15y++NvQWy1CFY6zTTid5J2xRGgEYUWU9
mnw6FOOVji+ZBqxEmqUvttmy0QHPyo66bgiKgaCPFNiNS40xQMV9P7b/p0UD6CoHAAo7anqahMlk
8LsYlLgjdx0AiV02fY6FJr9igDNy1LowA/xR2PFdSQ0YiijDujHTme8mhZyWNmczYK03J0HPJr2r
4dYbMpqd/E8Kc95nIkGChwCmtxVpCswgH9lxMrz02gFYJcwt2CXBbyb5DajItKFe2e2EnAFoHytg
I2yw0bbKK7lvwOrrESAhe9syOM7ME3N2Qs0wsEH5eQPORb+Nh3o4KC2mQ4fNud+m7RC2bqyjSo/O
Dfqqy4OZFfo/ROmxbXR+5C2je3xP2O7Legjzop/QNpkZf/Osf4Hb2vhL132ygxDZCia7AkoQnm5H
NsGi0oc5Sn0FHLMOU1spNBdP1sZNKOalo4cbpx8aFdSZdG56WnePrLVO6AuGn18U5aa3Kyy6pbpJ
yLs3kwOI03FIRtvedV4BUCT4hrVv2TwGsyP5GpABumHzaINl5Y1dqIfZ2vS86QLEoThM4aXzCLxp
dZ/KUdCT1ecgA8sc+e8ucUHIypR4amQOn0mr5QJSfRv4MKtIaxIqUtMAJtoa7kzcCFTPYNsE97o7
N80zHsZsBtfQcMDrvTCDVsb2sj9hjNkEW5PejCwKmiw4ts2zB7XNQTWgZp2fpGu3OE3efyIAwB84
I6JpIMriyZfirxyArxovnA7WLn6Km/9cXOSCydztLVSwnfyRQvN6XTHPitK2mesL6+m3m0vmLDuD
5rQcVAlIYtQanIaZdt8yY/KAhxBHUzqR2SV7SYYLmqpvQxputtjWjJ0zdjzP56ggZlAVAvZVsR/D
d6XpMAT5dOGZvl1XcJvF7qYqi5P7E9rCjNR6y+A0DjQxphysuPe0ri98nO9r3LjLYqcjJ4qD86Sd
I5/lc8WMJ7dD7RTtnvscZD8f0vB9WttIOMO9dkrb3xY1ntCY9nZ+4H279ODui32QsOFjzqfRgfM3
XGQmPh+MJr8/f+1vxx1zlvuRAfxUi2NZOAKbDeU5hPPqgxuXEpwrX2c5KyVidF0lDjsSCYz1pOXW
I9lGGSn4mmNthD97hsXE5JCvZIRy+wgSaRaIMcE2VFyVBPzLn91gMTnLok3NCX4DyDOPfskBHrQg
URaXqmhr3+D093/mfi5AF7Vdxo4dO3FgpowGkwuGZe31+ifhEZ95sXuBsVnRg/7IjjFloQnOJ4hY
YUIezr+ftc+8mOt5X8PIhEN4WI4ctpwKb6Y3mydXVpPv6PHCDmwlovyPODlWXjxYpormKdtAerop
0TVcpR8ntGcx/D3/KCtzbdkhxOhkExheeMdyNkBwOzqzuDCI1q68mMVALDGdjL13zLXeWk69YexS
B933gZ0v5clJZVZVi16/Y2rCs8NO/MS+gQ0RgPS+6v+I7vH8u/l+nMJubzFOiUTeexx7NM3xdIvl
z3siIA6irmC0f352i8VUhi0AK130Tkapx15AvMr8tPdOhnLThWzf91+BLzXLrk7yomtUfKz4tLOo
vounS2YP349PvlQpVwoZ/syFU5A938G2wgH2dSyfmfees0tNSGsfejGNPYPMcUI8CJWHD4DsQvyD
9cpPrG472C+jejn/FdaeZDGfGbNPhu+Jd5zhuuOPOruZwZftT6DqRmzSon762X0Wizf6qYa5zUxM
NsuAWU6UsSFwAXGd/zrFhU3bfx3V/3PgZnypXHbNjtq5QD83bT0jcAzDvLETaYUWvI4hs3F+NwNr
r+zW7sMy4XHQIdvsFzBeDWMjBvY9NuO9hHcs4LGahOefe+0zLkIBcKBpqse0iETTjGFt5O49tE31
n26wMx9yverWUoUJ28+isi7ccuWTLk//tVUVZkvUHHGaP0zVxuxA22XweeR/UJm51D+yEiGWp/yR
QD1Q9K571FofJyeNeln/dVT6ef69rT3EYqGkQLOzBFTHYzoClsvMET62tAURVGwzAJyD2Iv19vyt
Vj7RUihcpJadzlMzRzDVOZJqqvZ9L/NNUyc3JrcUOO3GNTEctjt/u7UnW8w4ZbAibvKcH+Fb9160
QHVXZPRzW1C/H3HUEMaF51r7QospJwh1Gy1oFTVwaQI0grFtLxyBl2n1F4Yaw3LwzYxzl5vlrKSW
58x11DKcX2pYj/F6f/41rf36xcSZpTJaa4aWTaTZcAO6ILRGVgG/JguH0PO3+DZBx/hSSgwzZqQf
AECOavY36Ypdm9lhgQPfkCboyJQBx4F7os/nb7byPM5p9P2z83O0TpPM5t7RU+IVMne9gVPyL6Tp
ms3PbnAab//cwGWZmtI8bcEaTACDf6njLnBQwD5/9e/3fXwpMU5IYbqa5U2UV+Wdaigs4fWGkfpt
1vTC+WRlHi7VxSMXIkkq2ztagGYgLAcTyFw59sWm+aUo3Rdjd2FmrD3MaTj/86oSNM/0fSJbiPLK
SNsD8G7ggmKRAAP7h+9rMcvntrdk5SZtBGOizTjdV5kO0AbkM/ETBxkM3sXsthMAjDwgYI9Ujwdg
oLdG80UM98IbWhuti4ldG7BWd1sLAtwZHoUgqh+QsCC+22LH+aMBtZT4ViMtGPw7rWOP7r2M92FX
30+wxisbHZy/g3kKFd9Ep6UcdmwkNbAhQ6v1ke3qKymQkPDtK2cPK/RNuTdv5SG+ZcJvb6qtvi5u
hwu56ZWXxxczsWthIslmq4G4u4MwbT/B4AIenBde3Mr6sdTKJlipipQoC614xj1cCI8msi6FzH7r
cnohyaWKzEpw5KeH+2eOTKlKswmm3xHuZd8UKboLQEp4q9Oy3rk4OsGo3cu3NWQUO6Wr9EIqaWVB
4YuZ2Y9mCf4fPtlsAdacvcfeheCyduHFfBwBuuxnqkvY3JaRI+nWqNWFlWolbi2VsVDutN1cnD43
jD3BB9jkHIb9dRKAQYwGUh2aml0Y0t/n3RlfohxcOC26xcRhp9ab6srmmeG3bqo30i7NMIUn+yOb
ueu7yjA2DkRMG1KVl6qXawNvsSLD/d52Yb5JjyW8ZENeCDvITQ6QMPaZoCwN2U3DAV4/P3lX5tD/
CGo1TNRApiZRiznUp1GGlFssfxY7l77NSM1bBoeVfZQOxT5x46cyM4/Kqt/O//aVqbPU1Q4NHahq
T8d/E159Ve/DwW3vWe+V86wb4cs5ha3HeCHYrA2JZeNCrKWYiMY5WozDa+LwNKyd7vdUiQ9pOTBE
7p+oBF4LRYiUkJ/BS/myjUHFTkxtFwBQwok8TKd24Ljth8Arq+7CR/L+y2l8E7+X6uGSVdLRdkGi
oaLWBr7h/T2ZLC++nVXq/KocVzs+WkGKeVvSWm9TY4hzYGm4Fr4Fd3YQ+XqYvWZliV7PugQDIeBV
PQSiKfcZk3LD3fZxbuCnOJrSADCyGo523suIp9Az9XCt80erNUMk09rNIOGE6cV24AA/gTYU+XfI
QcepPa+4qnPIyDJaZpu0754sMT/0jfFrIC1MIJr6znaHT6+1zbAZ2tkHDnEOhjGDa77r0LAh9psZ
Q4JHCKggTRkDdj4deecp39ZFDpTEXMJpv7hOm/QpS+kL0quGnzJL+XBnPchUkgBVns+k1cQHMvma
mYwe5mHu/SKFi1JlIKcyDFU0iumee7nYCENFZindPVNOtTudETOG9m3Vz4e47tDoHqs/ZQkwQgEJ
HW30jMQbVArjpEH/QffXgclmunYH1fl0nOKQzxrYeNYkBzKmTdDObAda6101gORX54kvWfIHspav
cQYUwRqKd1hZtjvhwPokR2PPnhYV99uxUts873O/Y7IITNCUYU89w/Vgzo8AdkSDq4CJlwnbN6UV
lXVyl5N5QBFvBvasyzrfmgApyWxjxFuo/qT1+DZIpFh7HOo2Ise/laN7bcGqOHTK6W9BPXZdwF6f
cHUd21AbAPiCUjlQkWGlCmQ+EhLjmcEQqYbcCJueeQA8Ok2YdzFK9rp6lHG2RZ6Pb7wSUDQ4vpIA
lIvJr7DVD2FKbsOu2IVlLkMqnCpz8vmQv3V2/Unn8bWwerzM+djX2U3sma9UAa7Y280ha8SDnszU
h9fKV9IW3HcJxfDN+COK6B+emq6GE00rc933ifX3KBPcmhprWhbnSVANxIJFROb4fSO2g2HsWG2J
UIrxwUrsr6pAzaIgBy6BllKZCkY2X5dT9eiN6k0NXRUkwFluPJ3xoBbFCx/xYqahDqdkAM6Of7Qi
u2eKANIhDZ/bJsUpuYWrljTeeA4GjacSAlPhJAnikmahVU/m1snTA5m95zzp2tATVQ/kTnc74Mn9
wgPZ1p5p76d2cgsJLgg9TsCy2tmQme7qHHk12rc1GAH0eRBt1BjGjPIx3rfjGo8FOu2PREA9wUqL
+oY5exurV3UAO98EE83YirLLDjIXapdbdfXk1J3hWzmMggqT1Puk0qjsIAMc8LqCw3BjyxAnkDhw
y7oL0yx2tpwl2YZxQ/uZ138w+CmMrSt8s8rLTdXbERPer6nqAZ7pHT+e0il0mf2JNqxqAyv3o9nI
19SZ7ssMFvXIX8AHqbg18VNAJoW9h5tOByHFPqvmh8Swrpg7/qJtT/3Cja+6jreBqbLbyuyuYwt1
6ck1QyaHYTtNLtn2GqAUeEY7vqEGvcX7jEqp76yxA7PI5WQHO+iXGI1gkYSMYZ8PI5SUeNVFB7B6
Oo5bTRpUaityayvrMNPBge4afAQDlBMfSlrTd50UxE8b7AY7B5faafVtq5MWW1oEBa6nnTI76Iws
9xqdYV3AFbV82hC1R6XuBUMRvgS1g4wKjC1hjguxSQyTkU4kTTBlRuKPLjOP2mVXZprnAYqf1Y0B
S4M31I/2tdRYlWEd5ZMEqR9GjY3Ke3vjQrUtK9B885ZFynWNsECh5olLevAcctfz7tE16j4gYjg4
rEcL0ZC8xhrlITzb80TdB8+cUUpIqjFQyXybmxTnfNu+Liz+TgvzkeblpzbSK1gPHYykY37fI/oI
wj/qAkkhxDoMudEdDnYWv8FLvAmGWDV7s1awy06AuEBPn7v3+ED9rhHzlo3KBkeqg96hLkOWVh8d
7M98o5ePcsYodSwU47oh+2piKDQw2h6B46i2rVSJbxYm7FLbZ9jaoqnWdX7Nir2B2dT6WdveOt1I
/KHVX4UsZJB54i/Ie862gGu4j4y3us0UfMOyMXU3NWWNX7feremmsBUzyk2nT7BKIVD4cEs7nI1i
J50h28ZAGFno7Tranc32Q+wiZ+noQyzSq4xWL7NX3ZKEDL7k01/Z6b8GUx+z7h5t0rch7bNj72Yf
GhCbHU2RfxhjeGfNCaDSqXUHAN1vJYv3mie/G5AI/J6Mu7IDDTszPxX0nzFJXsEMfqJpCxzsoME+
GTyfzOj2pBWF941jhsC5xv6A0mKolPMCHbI4EbWPtjConxq6xLFk9kLYw7ylLmKF3SHMYK9842H5
2gCFJXZ5imVVZcCLnyzy4WKlglIAJZQzDi1Ywp94wu7BRJ63lZApHOMZ9ycYvUPzhtXMnuGFYNTP
jcmzU9pgwB4ha9EfZB8LR0TpNL+IpsZyyc1nCWqup+b7kTqPOuFOAKYwZJ5oyA1NSeAZ3yej3yvk
s1RjVGFKtR1wuHnW2qABT+oySOP51tLNgymI2mK8eDtDQCxjufmnIWeIu1z8V5OUDpDXgKJpJ1HX
xANxmAxYrwSihw9Ssd60rWtE6Yi1EnwwFBHsCjsPt7yDwKkMcErGUueVEc0IFswiPQhcph2Leye2
vW3XpCb4qX2xtxTMCHTJ/2BRfrVocQekpAv4EFbfVHgwMtOvXTw/pwNy7qpJYoCGzPvZaAvfnOUd
Hes/ExnLXUWr8hr1JWD3nMGJ7NSyNgLnSh9dq+5dkbf9XmEHEbSuRe5km4H85Fb10Rxjz2/79hrx
C/aHYAWbyfggZPPM6lQeDVvDrQTsccAnsjhMrLZAV4dmGwotbeDW/CV2YfsPk0FKIpK2yV3r1NVB
s3i6E2Nm+k7dltrPh+k+9+DXUhBh+5Kk5WEu2fBHlsa+7HR3lWYQ8WDDd9LrzPnf0mFe5sNghKEn
TAxBNffVH8jF+mBMVXsNP8MJDgtDA9mtpLf1aDh3iUq8V3SGvChjnO94rGy4z3Cz2ZGhmg4WqHRA
rtcvg1PtkY+athAue1vw9MybSlbjVmi8OROapSvPM9tNbJRkW3UnoZq2x8cBzqnYRnISzh4CAfg0
9wWExoEwuxddFRUgcnqCiKnywskQFOYrtvRLxx02Wcaoj+qHAGyufYRqiV3T0qb7ESQ6qC3sDZCB
v1sBEWPv5diLNV0SWD0dgO7qnzkBelbSOt7ymAtQ6Yh7+lE8iI2RH9LZBX99IGVQYve8jd3e3pYN
dQNDtP2xShtvayBjFhplYodxhdQrTaDLmhyombJxwqoHXt0GXCvhd4Yhwi6lIFwYFX2vm9G74qYi
ATMqM3CsJL8q+Uifwe5M9gB5u9DBUvvG0YUArJKkYWO6+e8i92S/k+1Qv9LGhi6GOZBE1Mr7Knts
alrGJ8xr+pVb8BZsANuNUI/GMxdJF/R5LQIuoDyjDou3rlnMECJQHcRO/jcdGziolywBUZ1/MDnO
2LsUzYbbE/20SmLdMkf+QeZf+LqaLNuPMeyq7dS2HcIgQGSNyLHzNmiNTavOA0IzALdFLEOv0u+Z
wcpgbCd96HL4yvSWMkM95dB05rYVAv7WXHsZl2BvsWKvUYUGumIefWmmDnijQNLFzGg2qmhpYDYT
ojIBWsOseLadu+7N9sR9XVQp+pVG7GVzhdMVNuLbqseYSNn42xmA+ktmfdfirOMXfX/HGswABKiD
1C2Fh2f/2A8J7HvhErzJ82oIRdY8SoLDTFIZ3catRnFl2cjCdV77wIVTXScw5gtn0/7DMsvbGD2Q
BqWbpJs+x1YEEF/hs9h4I0X7Z/Lwi7liTxRsREAUC5z45mbYeoMkfp64OgR8DKc1Ff+tAD7DdtvB
/5/TadtN2G0PtKs2JMa9U9n9wtG1Crou+SrUYG/xKBmwkPmhrdBHgdRw5kuoDsI07+h9BjVtMHXY
vBamIyNHuT0JeiLKcMp05ccEtsX4SZ3vmjq79+Ix8Ws5cQxX0UfTnIlgNtzmtuWjCF2E0Wsd1ySw
PWQCqgrQuX5u7D1zT+I+k7V3CNewoe7G63ZAoPI4m7AoNS9dl8XKH3QmN01FyFaiqWyLmuEVSQa5
QRnD2gqlv0oLBWjgJHsQGDkm9tC+YsfS7riXFNsKld4bp0SkdW02+KIvPusSBkxzLC30WgONGav+
UTeji6QO6UEC9Ng7Cl/6VtkUh9sZJwEbD/g6qPyxYRaYc7WuQ4eWuFOBVhoOKklAcuSjp7iAfZN+
zEgNGxIr7VDXn2GrULMxZGOvdolXln6FXgQfIj7zLk2wLHWuc2ebiMkOjqmmhrvHYEls9UX/0ngx
OHLxo5VNOhjL7Mlx7N+8wGnPUXTE/p9UD+WMbrZyBDfZblD3ELX68PIK+tKaeIhUgJi4uecEGMT8
oDwrvctAUTyCeNgEUmZYsgfjqxma91M1EE7pOJyPKbnuAE8Cobz90mS4FiT/KC30GDcUnCx0s3Sf
jueo0MUb99tBFje1qcFuKjJ817avgPrDIDQI6UEGTNTGJowFcL8tNorB/rNssX9w4pRu1VB3t6XT
xH4yme9DWzchSKbVBpItFpQkOQ2i7IV0bgObvhH+dD5J7d9Dkou9ALZ424GAgxwzDq7GrAG04dZ4
bVmDsW/zWWM80heUMt3XVo7ZKUNI9pz37gY99hP2fr3cGQm2oTmq9NeF1mDZmVjAKFasbW2R7rkE
7sAJvFYWfglbpW1cFxBqECe+rpBMebdIgS1Qrzw3EG0VX+k61cCfDurZzr0xcHIIwlA4SCvoCyr9
hrY9c2viNT7SDv40UqtuWwIW9Zag//JKkpY/AOzsRl3bTjsSz/ZDFrfpVW4TuZ8rWX+15QBAVq9R
GAaVtADbsRQB+KIMXX09PktJ8r2L3sodhPXuZkbqfZcWyF6opKiPgxQqykdY5ORT5Vj7dNBeQDvb
PGZpV3q+6iS2b6p34ZyAjcQMgZY3sp9loZdN5acP3FomUsWqa0JbYRz9NCG3KNig3DCUNfzMjtpm
V7npDT52vC+zvuRpt5aPXSR/C1KhQurV9AiK0bHO9ZubOVuzny/k0Fcqcsv+cZLC0S4p+jbqsaVB
FIli+tiUZAN94u58UnblAZZ0rJYRcCgKTo/5CIFLy4pDXcubVBu/fnT9pRsB91IcZT0KFcGIUzCZ
fEsPgb4oB1r7+YuakqTEBIArA/SnRf6RTclbn0Ld78Fl6/zvX/sCp7//W+/JLBE3pOkjw9AbyPSv
JBsekU97N43m9/lbrNRgli3qIOLEPbQISLtn9jXDTn2Kjc/zl/5PnvtNrpgtCkdVG8dYTB3v2JZk
r7HFnYnzYBeY5QkGlNcFU8X8uAX919YSSZ9LzS5r32VRV+oYWhY6r4ObnYNUk+HJdGs26BEEUfGH
Sgi2qPRKBDrW2FMVTax+GPj4ayzqvZGOF2LSf7iL717dInS0OhMwbdPk6Hiq3Nt5wUMQmZptolq2
4ZplN5Wtp9PpGjv5juUHMy7yXaVo4xMN/TDLjeyYq7K4Lq1evHQ5oAHnv+ray10EHUDSDNsrIeiC
3fGtcrs3LP8wT5j5hUdfqWgte+JlVheNVUMpNWeNifyaUR4Q5+JX3olq2znlvCFGbT6ef5iVqtCy
Nd6Eni+vTZg3217FtmMtxqOY0Z3T4LQIIPd06yT1Fp7yGsDfMj+cv+nKlLMWYQPcWBhSalFHgIUz
NOakDY5CJPvh+1vEjAJ7TMuwM3LE7u85y6vbeWRXcq7fqcWv53r+e/4h1j7TaXj8E5rsNo1B76jI
UfT5Kyilx8HlkQf2H854h0nNz+dvs/auFiHE8zTQF52BNoZUN+89+G03Q9XPl9pW1p5iESlOSf1q
tBKUzEwLCViGDVo23RvI07eQm0Pu9rOFyFqECzEISfqCkOOY03fhdDepGiNaocH4/GtamZRL3Fbc
52gG7SUaJNS7+j/OrqRJTp3Z/iIiQGLc1thVtHtyD7Y3hIdrEIhBCJDg179T92366msVEb1yuBeo
JKVSqcyT54woK6LEEt7gCbcGn7AtlHHqOUOiuQTS/xxMX53wH9CCbbv5R7V4IMJek++yOT2zGzwj
iiMr482pw3IUWSKnbt4YiZefEDdM3J1sYvGrxdGZIXQO3NPWpyUyjAuwbtDEg6L9PWqT5J+KeP4+
QM/IWwxO23LDFjdbaX3++EYLiEkxysNALNWcAM0aqOdJej/dgt6MOv4NPoR2QxjyIN3UneLG+3sR
WdsB2rcSjH24wxjZsKBST/0EFnKoagnvkMfNXZe4x2Fc80m2zxv3jatHT0W0yM5VNG0AO97gYbnp
4uQzgQx+vWE+lLpxriaoaLoBaqiEbyn/x0Uap1pD8n1onwExYYPg2PFARSTic9hNJ580//C3NnC2
Dd5NrEDl7voxs1AlkP8BDCZo4PWkl5wz0hUpmiGqtzZpiue26Af4jwJqcyMuFCRHnXKbMWDlwNOL
FIZHkNgZouB7AznbfYuwbg1pcNmg/wkUMPHLgrzzwzNeiqqofCi5xfU9y9m911ctmNfn74Oapg2K
DDs3bvdiQDelX55ika0Y5IexKQY27hlIrfToN70oQ0xvc8eREiIQQ/9F1iTkLRZpIg+Rz+8it0Xs
Hnjjw7LoI8/cYTOTtTjD9n3jZkFlf1EoHidnKOhuPBQ1W6RmK6Qcr5uK7fPGzSLbipfBBKkbVr9J
Fm36+rVYI1n78FLE0hu+IKhK5koKpRVZDvrUOF1+A9AeXWnRsP1ywxWg0h6ReMQvX5J7F228HM33
zbxG+fRhxIXfbniCMCyLKhvR4AO0xYBQTus97kQJVYU+AsDU849uMKuzdPrwPLhCfo5+lZjQRpKg
zowUMt4itIcQGEfO9HUBx+undttENWYVZL9yBSnQoXoBfdjNouNNlXyuPZ2Y2MU4r7K2jcWcZhPC
RLYM7KbtK/bkT6hXB0pHxygL9ev1qVjOtQllzESm3daFQwmWt6KttkEfbkQI7Xm2xupqMTATxYhb
WfVqvIjvFUO1BebkKVnod28p16I62wDG0Z7LekHxGTqItBp3WcG3HnhKe5ARXl8hy/EzGT27UhSJ
vsiMNo04qBB5kXjtyWxbfONk9wCLkxY43/MSo+QQVhr3hzh4IRivJrnW/mIbxDjghaf8kXpY/wEs
DXX7U8U/8+A2Lr0V12f7vnHEkeBji2qxPtn0M6gVWurrnRyaLQObx/UdsDgRE4joOHkFwF6zpE71
AhDZtq++5+QrQWXSvfPG+5mtaQdYLMkEJRaazPPQLyxdkDOdwEO7lW3+tGQNOVyfiW0A4/omhPel
pOC9zUlAtjJZTh1h6YjCzvXvW2zVBCKSIke1J8ctXXTD/Fz1kXPjdplYiYdtv/7y93fBR0WrpFRQ
/ToPM8AsgKBs6lwcF77Wchp/HNyYYENWc6DIoqFME3EDUragA0l7lR1z1IkynaSgOfqkQdH/TkRF
YvHqISlTvGYoyk6s09/Y0ks8cpwBJey4ir5MssHLJGjELxLMwwq22hK3msnnIRG8q1AaO7eVAjjI
3y71sO8CfYJCWMierxuBbZuMAz8Dbow0CgYRiL4Hr9g1kt1wNIF/7vPGeY/B1OnQINZpKcl+IAuK
UsBVAnJ4/fMWd2KmodtZat/RE95cbv8GxulTXhQpEeVL7a/hdW1DXOzvnR0TdGzHSsZ4PZDnNrwb
gDnABdiQtZetZQNMLlMFssJCsnJJgT+AjMqkf6GU8a0so/3nlugyr3e/n+NsgxcNHh1POPAKAkD3
JVA/x2WNw9z27jGzxEs0q34A1ALiTqWHNudguEMZfvrVDO5wF8RtfhuPFSA+6Ka6TUCGB85chCak
GufbHIClHargxR7oGf9zjw8zb5cJMNapIY7Oslm2VXecoU/rxShWrTyrLAZhpugaVSx9UYCXDhiK
4QTIZb0bHTC4uhcsCzJdxYoDtbhnk7MxCR0OcDaSqTUJUuBfn5tIv123CQslJzFpG1sR9P0YQEDe
D+ocyIwZ2Jslkg3qLMF8DzBieFuNunnKeBHuGau7Q+CI4UungwUwQNe7iaFSsc0jSY+FirPfo8/m
LUDdU7+p6lYfJaQjby8SGjdRi9rEtnfQU7MjvgTq4PoULKtj1g94MZG+CuH+Jz79nrNky8p+7T1g
+7bh8T1V5hHgIySdBzRTTRfAQFvkn0n3gYLdDOMqAQCVXyzpVDnfg2L6NReAF89s5dKwuRPDn/sc
5VGBujOyUMWmEEh+Fd9qd63oZEty+YY/X4Ik8lTflKlfq+xXS9z6e+iR/AXI36o9dG1MoAcFy/rq
qvpnEcfxfihQqYZqd/hyfeMtEzRrAEBTFs7gaPjLxKkueCm9r9su2jldEXy9PoTthF/s4p3LlE4J
0oYSb4TeFdtyfk3k305eEOdrrCLkX+f4QWqGGiYmMoC8vLgHsj8BU2IAEORRL24z7zL02P3Ty9D5
6gomQ2BYwMW1xVtY7Mji9ScOJa4fib8gw8ROi17IsQ74j6VOyBcZOfSYIIMGFFcsR5BNSQKUNXcj
vXHAJOXtGe3QnhlylMw3uaDtXdg6+rYFjvOoSBd/T9wRiE1wtD9XIcsPYSLzAxOkO5QK0hFxMsX3
YSi8DGVwJqpN37n4LQGgIy3P9XOGvMwvaMx/X/gwvFLtU0TfcQax4GlSy1/RJOxW98y9y6pk2vpx
Pmzn0eW3o+93B8QJ8UYSXd3kOmiPFc29731Luy34AYpdNjrlDU57dxPN/W+vlvEhGipypAAH32iX
/KkWv0V7ggQ0E5CD09g4P0aUZh4noPsPFDJfXxfivAH56+9zp2r+tk2Wb0XvtHvaJ/qetgz/r+el
TrO5zS7Q/3ALWLwGIGR2fgKCDmXfqJr3wEsAV5QkIEMNM3cPofJ5V7vAh4yDC+jaUgDRx8kPSD8n
p5lE8otfKHLjQrsXYLmxOeG9kADIMLBtxNx5Oy9gW/K6+k8R8HynvXHY5FNUQtEecF9JLwLY7gKc
vmovfPYBac5cRC2yyY3EszuZ5Bxs62VO7ou5xRUUSDDHdbJMDnVJUdUGBdsOJJP+1tf8pw93uaOB
9KHUrrhPtsgVQWaz8/ubohXzW5n70Z5ONDiFAKJs/I6IAxKI0LBsm6I+LC7kvnwfUDeAzX15XznI
avq9yO4nrr2D6sdxv3S8vhvz8dsQqfmEMlbz6mStd2hVJZ8E+EmOnYiAKXc8rn9Vytdo7+wA/QLB
zrgnhFb7TPMFsDn1l/KwfQj6XO2wNVIDRBPTfRgF057FAAlmC/jMpjkDYNuHoI2IA1lsZ0cDrSnQ
2OYi0w48QuDLQxB2CVaiCH51vtQ9mtKyOu2cYPpeg2H80JaR2hSt9G7asv/GNZJ+Q9dmD77ySHNc
aKHuZ6ebd3l3WXA9wEomLm9V6bGDkwNzFbvATSPCiV8mBoTvlKHDCUCUua/u1FJCjDuu+XeVx+pU
BQoA8n5E804kdH3TtSze01L+ROXge6eA7C1rNDM0AxhKoIXd71nle0ce44bdOpn00YAuC+DCARWu
d0mZeM8D7KfZFFpHT4whMwOYKeFq5y3TU4kr/hDmdb8bcUABCv/ajZ5zTPqsBE9VW3NItrfRweVt
91pm7Lnu3AHg5jLvgDO/1MdhsuUWEGsOLHgfPQDJ+rYQlHJ3cSHz+6Xugt1UOHCJDuBJ6ELqMxrc
+okodlL6NfhPqnyst9cd8r/MZB+4S5N71wfDq1eii+Jcco8eUS8YTkOJIofD62aTeE38ZeBS7txZ
0QO4ROjOZUCB6WxS2wUqqcAPZEA8Xf8xloenSc6bzVlWqAHxn07uY003pX6lLnBIpTpP8lferEkg
Wy46k6m36SXiP1yuKSpL8070fL6R84UEfSyW3eemchn63UWH+6VunACVkahB+0IZou96YpAoZt97
l99p1b1JSAhcH8s2HeNSBZqQTlUiwXICwZ5JDyfA8nbEoyvdh5Y7+99I991UcqcdprEBp10/RXwz
My9AHUkDfADKUcHqx+uTsI1iBG8Q0kqqrgsisCmgHWKWmyhX8EW3YfT8uQGM8A13QhxxqmOUztFm
gtLJEAB7GjyXyevnBjACuDBOKgrKMeDOAM7OHNhtHgD6NO8a5+/1ESznw6xnB0IMxIfUdVonb9Wi
78MemEVfbyOCGxc3ai29FfO1JEjMyjYbLhveYjfUXG/QwrtlxasMAewNUO2iK4N83K8bEGqsmMqn
ApxaGAUEN1teBNscyOjeJRuSvdJZ7CPOH/P2W9auORjbSblkNt+Zcru0ORcuEr3oj01jMvyE6sO3
QK6R6lts2DM+P/ulO44T3pVO+SNAM63nf8u6+wo9gNf33/LzTSrbYam8ccEk0sVv0JVXAA5QEzTk
ZVG5xip48RkfXAcmm22C3vVeFV147svoofWqZwp9++u/3rY6l7+/W3yE5Y7TdE14njIoPxb5/Nf3
1HPJkTgJnbXOfNvvN/zuMtOi7gXUJStgD3WDZmK58rK3/fzLiO9+PvpceUbRhwmlv2Yz529Lz3be
/MiGh+vLY9tc492SRXXOugq0MlHWxJuky6JLUyjbl7RYceS2EQwXq5J4KtySBmd0xp8aEp1kML2C
KHglY2jxTv8+bN8tUIZILwgCyAZOoTg0rCsBPw5/asXklibV49Dw4zjpFYYz21wM1yHrKHcjOY1p
OaDBBx1KXSoBsd7OWbkm7WgZwiQJ9QKHoeERGx6CMblN/rrJbxQ/VkIdi52aHKFTNeOh6rR96lMO
tEyBLM+tKOrq63Vjsn3+4tff7UXClQcGHN4DLBGg/X7+UaNn53OfNo7xQnjGknASqQqr+dABfINe
kmFZcXGWU+ZeNuPdD4+j3kNvrNOkkfoalwUYhyPkCaKNLsnKCLZtNc5xwIOm8iPwqjRNlG+mIBi2
g6Nu23mqdtdX6MM5+K7pQ/EKyeekAxec0PmLBB8cNOLRS9Leab9ZiZY+vJ8xhLEJbCk8KjQZ00z5
v+qZHusOPQWx16KThjfBdm6y0/XJfLhcGMnYkMEtiONEBLQjoXisGLupBnqfddmK17tcjf9z3+Dz
xm6gYx3vXlcUKR5jWz5kZ3T/PKhBH1tRPaKzbN/k/VFk4c/PzcZwshwP8QVk5UWqXP+ninIQnsd8
4w5yDav0oRPEfAwfC8kJXA940aUgoj4VE5opW5I/ubUEM2/10kzuLUfG9jOmjMGMkHYCr/3cueN8
7kPnoAqeJmDo7cI1KT7bXAwfS8c+7CIxQ9mbC5AkVPd+5bxievsaVEsLqEMAkn/61L6YvpYiUcWk
aPW558Erq3q8Mxr2XYf8c5zMrulv2TKHZeY54CGoVbTNM/Qmkno6T4l+iXNUUK9Pw3LyTcJhMaFZ
RzWAM4u22EA3G2owl4zQlvhr94bl4LuGAYN+pO5YzudzAi6IEnyrUEruunyvx9+sXwOZWZi/XZN0
uC1GXN9uj17P+OeIVkj2EMbqlkCuz3O9A/WXO9bxc4uO1yn85UK7/vryWXyNSUPciBB4zilsUgfC
bBEaCZq72l9LsNs+bljzPBeLJ5NGn0lb7cr8tnPQ7c7XJMw+Zlyl/8/c8+7imuOajgEYNNJhQkpP
QGPyLJDMQAwXxSCmQgdt0PSM78aSEYrS9mWKCgordNeHef826Mw/Udp6aRAJ/xvxkf9bMcoPYwH8
MsODEx13AzjEmtTl4l7I5Ws+oOHu+o59aPD4tuG+vQF3UKtFlw7Jl1IfkBaFtMNtG9Qr3//Q3PF9
w9xZFFNeLA3I9yrlPaKhsNpPgUN/gwQbKrBl7my9BsoN1ydjG4z8N/ZYwASBanHZoHKA7sl22FO3
fexp9+yS4Wn2s9/Xh7Hth+G1lwSED71AoC8a/QhuvNtwnlfCgg89NpbLsHG21GB/8uYxTZoLfgLC
fWD9KH5DxmXXdGxC07P/pWrWAA6WicTGc9fNfFLFAwh3Lspg0O/cF7J9+9waXSb47jSh6TuBYcET
DD0kOmbohO/AX7hG6fjvg/l/og6s08UC3n0+0QlSQegSTLWiO68ERZNmiDT0Vkc+uCmXO1HrnUNA
3o/EnUJqeBsivNJxsK0cuqnKHO31atOzautG9HB9yh9GQvhNRkiXDTL03RwEstof9gL0WnFF75Sq
D0kw75tpeJxHhdLIZ95PNDE5iwsA3MDXlas00X22JdB5gKoUdw+qcvOV56bFGE1dImSqFzVBXDIF
Dc0GZAc7Wf/0fQePwdtgOEPfYSX9aRvH8EGz4w28UR1IGbXESwoSj2K78GlfF5AsXVAgVSuhsMXZ
mW0IBVgKyqLr2tStRPs3jtr4bsjZcO8jQQoufmftDWQ7V4YfikcKDsUybtKkqsathJzcbkb947qZ
/fsK+cD2Y8P9DNE0dUOl0WejQQhfkL4GSYIbb2imirsoKtxNBoDEruc63s1DuZUF2KPGSuT7JGzn
Gydz+Q45qBqMK21yW9Xcv/NRtdpd/3kf3tKwS8OD5T7Ee+W4oLlzaMotBFZe5hpcLUXtrFiLZRPN
loWx62qCXnvIq4kq+OlMESi8WB3+TQgD0Tv4RFeMxbKJgbHMCwPfAo3mKQVsfNMMf0O8k68vkeWa
MrshmngpigT94ilYoHZu1/1xF5TrCz79IR7aLfs4fL4+kGUKZpND7uYRd+p2PkctiqHZEAGFMJKV
m92y0WYjgw/eLpdXeZv27oPPH9jQbeWiV5bI9vHL39/594CjDE4XfNzlKMyWT8JfDkL/87lluSzX
u4+Hc7eAQNzTZ+RYHqHxdKxL91NU8uALN+KdzlsyCF4hVqO91/5JKl680dmVbAMoS7ximbYTYLgX
pkMQLc2wH7+L/jYFdNeWanxw4ho9+Fm9skg2IzXM3wP/l18k6sJZ/q1Ka/mjaUEGwlO5li61XJdm
R0Of0JL0nitTnXHgK12wfQwgYnDJDWui8jCDCOlInQRFTE5Rut0LqceVKMtyLsymhrhlmilXRGeE
/CcW0puMkJ+fsi2zo0EvCRFDAWI1JYq7ZZif8kGtOH7brzZiHiLjMCvrfjmTeDr74NIJtNp/7lcb
oQvNCjJNhVzOQZ3hhT21auMkZI1Z/3JoP7iwzMaFCxjZo4i7zp5Q/YtsA3ABJXN4GouA3lyfgG0I
40i7oEUDq4xfpHpq3sTi3LQOuQHZ18rnLSfObF0IwVoSVW0A/OwIiMv4gzd3ZaW2EO5e2VvbAMaR
zkrQWhJQ354z1oMrqt+MLdTTW454UR6vL5HlQJt0yzkLQIo1ImgTydecMdA3gm8Z/IrMvZ34pxC1
NAnN219QxtqiEmnCy+Yu1MWQglPKuZWZfiQ84Sv7YYkYzUaGPBJe5cSLhqCMO+3mBpgjxcCxoz3Q
aLkgYwC7dxtMK/7WNtrl7+/uC7+NyDwEdZeWHhhUQAwNzXkG4j61delyWGichmvIfcsmmXTLTeAq
r2K1SFuPpSXxT3OknvRY34Ptduf0/pqs6sdgRZqYDQ5oBGF4r+CCHUfqgCrUcQHu6Ztmn7uAbbWx
Cw4hp6G3Qk4FhBvL4n5Ex8ifegj4Sq7ItqqXo/xuVaty1MVEUSjgBTmoJtu0F4OEhqxuvVO73C7T
uLtu+baRDOcQE6LaS49p6mXtjQrdTZI/KI9CQ6nb8wuT01yvnLGP1WqxrMb1jxguCUAb1qbhY3/L
buQm3B7k5lTusu9gFxc7+ricgR86NvuvxfkGsjnVm155rVlcoNkSEWQTGJFY3KVZyTROdgNW5lqD
z6sK3JWQz+KlAuN0xwUhHm95m+rmOwQb7uggN2P1Q81rYqyWAcyehZHVySAKNqZzP0bHWjnqWbCk
23vVWNywdhSH6xZhG8c40bUCHq1F12Sa8zcy/tBRcQTp/Gbq6YohWM6x2bkw17wqgqFPzrnKmlQE
8RFlkl2IA7bptHtPZ9CRXJ+Kxbj9yxTfHSPBsn6p65yeo4CV+2zpwJm+VH+BwHx25HR2JpCGguR1
rUfQtnLGqWV4qg+1zOhZjvH5EtfG4Yks/p705cpVaAlzTPR60yiRZWE5p5RGFBReFwGCPmhWfLnt
68YBnecu7vA8blNf0Wc/qh8XTlYcmm3PjTscbNcUsreg+Q8aiP4i2QP4XQw+vxGNleiS5tW+r6M1
TZaPM/w08Y34vFc89hYusnNCfi8o6YR0eM7m6qaov9VZBL7f5JjwDFzADMyGw94v9Y/rBmezAMMJ
ULQpShHpHsLvzSFjI3hYo/EBdZjfwRCtvPEtvswEsrtco01e9y7OZ30CB8KuHdwzaJdXTMz2eeP4
Q195SGAIS5oNdNORu46jlQFE5NcXyPb1i328O5Hd5PHRIRKiJnHxmucgK2Fj80pVvnafWV5OZvdL
4ICoCZzpIi0gWzFF37LylxpAHQ+OTKQ8AUj3dhMYy6/PxmLVZjtMr2lews/T8xhR4Poi8LuWKOpW
/K9bE4BM4zVol20g45aeNG8GmV3YZRPxwEDTSb2y3Xo6exITyNPATbiyPxYXYPYXuDlInZQOl1SU
/bH0plNF8pvPLZbhAkQN5qiwUk268B9ZTk9N9WUW5c6ZH3W/Rjlicfgmsg/ag2VOLhUV5pJdP9TA
4msQT3YbLhQg2+5G8nhlpT7G99HExPfNuO7dxpvc1CnYi6ac3UqwpILbfz/l000n6r3T8VMyjzeM
raF2LP7FZLNhTeYqx6UgtytDYG2D/AZUTynlEIucPABJru+UzX+asGl0urNgFhU5Z1A5FxQ0uxmI
eXeauCWaEFj4nIMZZ0MgcvArZwUUDSheZRKcewI8tit+yGLyJly68HzI/5aUnGkrdnUNOmE6Zs+g
aDwNWfsYFlx9zi5NvDRSvAmNfdmmvOzbHWc6f46zhd6JQbJT03ly31WBPl5fWouBEiNEWHRWgzoI
FwR4wfihBwX/Lp5DqDAkPWCorHW2EKrIN4BXryVUbSnxf8Pxdy4X+TYfrwhcvYxvomLPx/34ku8B
tN/VoOv9A5WD7q590Hd8D3j+w/Vp2uzUiCTyLA8K7UvvrPsIxFoiDMlrGFVAdNbg9A3zzO/210f6
8EIJPBMr1EWxwIOdjihrDu5pafvkQc4F3fdevLx9bghzz6po8XnkqrR1w3HLRzagQ65SM5YTEezK
mbPNw/DwIejBwwS0QmlU6i9FSO6Djn4BVGglMPnQr2OZjA0RVIQEOgwd7M77AS2vPx7zd59bHsOv
D9EiYi90FDKu45Mj9U6CgljVbCUfaVsYI5bz5iHJ4s5dUpep7Yiero78IOrP9d/+4XEMPBOQN7tt
H7d+S6Dg1h2TKXjrOsjBcJAzDNX4m4LhLnSqX9fHskzEhM8s4KIfOS19lK+nbeVTaB3cBf0an4tl
g03ojHD8LGyyIkDXB9jYacjB0pyJlebQD48zlsnY4mlEcxwHk0BaiOfCvS1VfXR9yC4FYsWGbL/e
2GQZ9+6oVOCn/sS/QHXkOUN37vVlt/12IyQnsW4cyCb6aRyNpzFC2TRcxq8XfDM6ztcqGx9eVqAf
v0Sj73xsJ9CV2cV6TmU+oBJA4uRNuMz5oWhDwV3Mkr/ojuxWbsaPF8s1NbtzcIPnHITZadhgsJn6
XwZd8RU/RG1fv0zx3VSSLnShbyLwUts4Gw7+kC/IHfJD/Ri8iR8huFWrPVhWA7n1fg1peMItcitO
5ED38Q3owRfQc487EO+yr83LhX/3hakDVBxWft3Hm+maMIJRQn4vU5Ao7KevQtUIuaOthFRlspaO
//D5gI00fD3grsqbee2lkt94Y3MUEBvwL9mP8c6ZXup6/Fp9iu4VQ1024N1CNxPcTM4aL/ULlPVV
PD30GiWRvF+jrLUtluHz8eb2kMErSYrA9+sEQoXN1EwttLPQ0pYJJVbM8WO/Bur9/86DB/EEUgAp
0jhodoHfo/OWHFHX3l0/v7bPG65hzsUSR1VDUjp6dwHe9CxPvsSseb3+eZu5G+4hJxA/1SMWSfr9
16ImT8L9VGAZuCaCKMyGWHYS+X4PsJrhmxt/W+g9Cnq7tdvLssHx5VZ7Z0Fx7UbeKBnA6i4kT8tm
N9UPbdZCGG3tvFn8mgkK6XKdRQJMLOnkQnoob08yj0AcDTZ+p90k0l+hrLCcOpOIMpwGCL0VtQ9t
PjBUgWJQO+MGInjIB960yUMlkk0DWv/rO24xKBMiUjtllxMQwf87GNTLoMokNsAcrHzetimGQc1e
GOrcVz40zEQNXgwPSS4hHim78GPov9fnYLFaE+eBRyYJXXTKAwKw7GeuT9B5OV3/tGV5TACG8It6
QadXkAKldYi8XyCgBmPRp0hlA9dEXRBKCCsYdrooX0T3y/dDkMB9v/7LLStvgi7qEAQFQQ3o4bLc
DdDl8JfntiM3XrbW0mdb9cuSvTtvHhhrwUmUIJQgGf0Wd1p8X1i2BpGzff3y93df54q5oawhVF1W
8s3LG+A6IPx1fWls3zaugmaEPgZdEB0msXfrD/J2DNjKU89mL4b7H9psnMox9NMIAlt5wXbz5V+2
FhnaPm+4/8jvE7aIKUwdAAT76RAg+MjL588ti3FWI01DNoJtPW1bICAd9FrFKv7cETVxFMXoFx2V
IUrK41xsR3B+x1W8JtpsMXUTSRGHTjJXDFW7BfDOEvouqDhMG4U0RdkIumI0lqU3KSIdWTYXiUZU
tOjkbXsJuFwOjoFtOUIo5/oG2OZx+fs7m0/QoK+SdhhTQZx5V/k8Sf1+GJ4kOoFvBzUPv66PY7F/
k3OvbsApwHrU9wO3ee5peDOPazSdlk+bAI4QwqShc9EYHvMyXbz8FBfl/lO/OrwM+W51hizz+wWR
WprnJUCmwei9TNFcr6Q1bGtv+ARHo2dRllBpAFXJq6Od5qCd8C8kd8stLfK169C2PIZ7gGDW4NHg
0sCI4Gofs6E/RKMkKw9TS+Bg4jZmPotAhnxMPR9nKwqbEvKl0BCOyg4KUZ1/zIbc21OIWe+Gfo3N
9OPMbwDl4//uS46UhEpkR9IsqJK7HFgByCeM9M6T3D1NuUDTMpV4G7uw5W3UTjrcgqO6+OShMQEe
svC9EjhVWFw1fUXjD3R/SQNylsw5+/lqn59tlibcArQIkneyo2kRTnEKdxPd5oGav9WQKaM7Bw9e
dYwa7j8KB1WoDZqfk5fSSyKyYv2W2NNEYSQ9bcBoz1XqUA8KdCR47Z3u0DbwRe1MvpVi/ORAF//3
7pghTFc9GllUWjd/o/77pPB6hfLgzEZALoKVQS4f+x+cV+CatJNdPTnTUsQKFDKSvyq8/Q5jPwKC
4Cbj8hnYO8YwTnTY+KCYoDPorQnE3ejh4qerNfTNx6ky14RQ+J4kCm3tS9peZOgho8UgW9dUy7aI
3W0rO6hZrGVTbGtl3PkxkLNOuaCGFzjTri/pDgK1W8AdrntV29eN0ytd6KoBD4o8nKemt6WJvUPm
y+w8NUG+4lotQ5hQjZhnaJFKICKn6zDbobkemtkQTd03eq4+UwWGnJjx9oNT7dwYIKE0KZ+CedmG
yU00rfUKWa4GE6EBiSMpaO/ztHXq4ABxvGXPJegqnKGuDgnP1/KKlsvBxGcsaOeBBkGigNavoJOV
hPwlc+BTPhfAmAyTSS6XvuPQNyjqlz762rt7tvb0tjgnE4gBFQcN/LjrnCGbA7m5fuPhQex4Depx
aB5dq8VbODJd3zjRMkNTwkhD50wnNKZ2FWr9l7Kic/DZ2XWClyh7y5k+T13KopeSik1fQnwwWHmW
28zYuLuXGNBUDfQrUJHgWBP5LgjT0B8P18+hzciMU95Lz8M1CgZyBtmJYtOif3AfQfDqDD73+RjI
kq8M9G/J8APf6xsnXkmxgDoj79NQDmrfjq1PoBYbQ964jEh2BtVb/xpRnfzlbTb/8KFdt6/QO/FU
oC8fV4AcD2WzLHshEuhkR6rqPAiaCvFX6Ga+d/uK/pMRHykeJSB6nqhquK8z5qPYDMIcSDvW0CUt
5mQsNxRKGNNWxFO29rCzMFwBCP7fy4tRUUlfyD4FK3P4Ei0atogmXYhzxmWCXHoN/i9aO/OegwPg
GGs/2YHnetjIOSv2sgRCFOya367vqMVeTGRKGKHzpJfou+nD+Dab2D9QgT7CgtqV82yxGJOhFd1/
s/TdDMym9fDQefWXAsAdOoxPpPF+Xp+CbYjLeX8XC3idjDuSLchse989ce8jimvk66LWPKstqjLx
KQjpS/RzgXk4hCBnJ2uQww0Og6iic65nccyDS6xYAttTIaQS8wr8yrYzl7+/m1YLKn/eh16FaSX9
pl+SXQflHXTuli/X1802gOGogmRu4wYclOkyFzuoZ576GMTWU7RyhC0XhckN1c9e7wVdoFOXinwb
9iD24/W0Uhu17bnhiGjhKLZQ6qWiFj9DwKRBdDyDuVZDgyfXxdptZBvG8ELDLKBSzD0kSqDCfIQ/
eKblNN7W0QA+M5D/rwQGlpvJhIiQwckgaIIKRtU9uLOLfs6jl7gbNv2zVlewjWCEHmEZtHkcRBlI
gAnkutvua9ZqbzuyMANCWj238ad4DQLXxIBUDquqoZyzc+S+dvPfpAq3YAgt8OL5lNWa0I+pccZ6
LBKAxfKnMFNkG0cJgtk1ylnL69QEe1QuKiOiURei/PKpCIDmVvCL3fItUgKIXTZs4qmCqHg7PF6f
j21A4zIA+NAvdA1ledRqxRZMp/NpyDO0RqPBxLlBV091zLn2Ac8P//QNGDqvD/vh4fchGPVf71L/
H2dnsiQprmbhJ5IZEoNgy+BDuHvMY26wzMhIJiEQAoH09H28V7ezKyvN7q6srMo9HDT80zmfYACE
DtF06hvvaxSoE8W9vfVm7/PfP/8fdz8+/7cFB8tO0NlorU887GQWJC5B5s3+pmX8x+WMT//tyJcU
9riwz6MnDmWS7qLHiNafqNy9r2t1h39//+8/4n/nwv5fFILvuZ4L/3EGT+wa6vaOncDlm7p0GOfg
DSwi+rX5sTuoBSNHm5XmLkQekpVKfTrm87wKtPdAGhcAVTazL72NKiOQCT1NdYuAwufmeYRNLGDL
zXaZvNXcVrLzviAw52kEVGWqvdY7LtPqZ8RyIIvLMPQzOOqjnwIXWLNzVdW9/ftP/Of3xH+Xt1IS
8KgzNeCulf2aAvUrkd1fLoB/XNkB/73hEVcVm5dyG09RYuuDaurbCGOXM+/v/CU6YKbqGSP+MD9E
k/O/+i2/t0FoGDS4KhM4nQeue3QTh5mxV075v3/6n3bM9d//x1rQwwgL2NljJ8SUd85Lnshawhb1
byM5//wiAPn+vx8/hANecwsL0GSGXUeECZ19O3jJX97FP15kWMi/3fXr5iljypKeSAlwfGGBAxu3
j3r7W0X1T5/P/u9fH8cbq2JoBU9qrbdU1tXX3Nbvow5/ekB4/vsL+NMT+u0yhsGL7Gm9aACazadh
+hKW8eHfP/oP58nvyT+TrKogbgSLMUTKn1R2vQtVMzyX7fZpB5iepyMgyMd//7I/LKTfywBtH4bD
eI1dJiDfm8kPUmXC1yhs/rYP/vAyfi8FiEELTk0ZnLYmuJtsfNvy7qunYHhJG338dz/i+t3/sRvi
IFp0O0BxgifWHJcFBs/Q9iXsXfvL3wLUP72V33acLysmyXX9sNCtp6gF2ELbbkttG7FU94GFd/fg
/aUQd72Y/uGo/706AI9nZtnU4EpxU7Sb/dgA3D7XuVktBc2kX57jCnPbzvfcfyNwCuLfCwXYMmTg
yUpPdexAlOdHE5U7Rflf1vSfftBvW1LGI8hz0xKcSGTvg3mmRTuZvMONmZYN/1S02RsS/uVw/Oez
Pv5dvSFXDKhUnQ/H33nyUlNC6QmftHMfVhfgsT9QGcDsgdc+LEPyt5D2D9vo9/FIbaulIyEenwsf
+3BNQ/Xqur95M/3hrPnfKev/WN6+Lwnz102dhICVLeH6QSn+l6jiT9vzt3OMkyaAG59HT/MszAkm
90uXA+kZFnSQsNHC7v2bcsPHbfvPy/r3/F46E/ojcL+nlUYYJLa0elWRC44wmO/2xrQWdeFOnDDk
X33MDfy0Rsv7D0OmpCilAuMjmsy6I6hSP0vXmKMP9Wufhm7ZvqFW1x67oZvulhC+aBltJnoXumg7
u3UBMYSUBHlTby/CTqh0bmG/w0hK+ewDfrNnoAPse8JVbqpBZ4vr4+coGapdC7TPuQxRpovh5F4E
rMbkChXxrezqDfJRb6gzb13GV7r1JcWAi+4uAhi5XG69yJvO2vvRznrKxgjau6yGMcJNHUww7J4R
hQBUXfZpr5i7heGDuS1Br/mKk4q+2iUejkY09BEIVBVnaq1ElLpemNT2XXlQgvJ7kOqWAzxR28JG
E32f/XLcs54jVQvaNXeDTh7DjfZNVkaR3DI0WUhVNHocitjaJm39vsuCssaWj1aVUz1DSJXU4xEI
mzhfE2ZfSsnNC1w9m31Xzs0jrM2HLkXBkuVj4A8PNBCgAKw8h1/4E7bwl2BBtZfe9Epb1tyKUJzY
NEGPjlAr3ZC7FoLoEe708ZCXGuy1sj4OVQ2pOrla0pijhLHaS8AGW9Tjgi5i4PuZiHSZC9G5HVfk
B+kIKRI3qAKsj2cfTN4UfZ5Hl/ACY6ssJeMw7zBb/QXb4l+TGNyTl4zdAV/pbir4H6SLF3f7uGUX
si3fw1LE2TKaJ9C2T8MWvHjgBO03G50nptdURPCyNe140Y2/a32x57F+2BqrUmqrORVJDIlpL76N
2xRk5STLrAKzNkMvl+/hOH5reCJSOnr6wGlT53Tr0JM2eljAYBjZm5VbeGMQsWcaY5KT9cwugv1m
xujWpLzp+DMdLNkPIrnbWi/85vNx3EkwLnJwLMRJjSiqoo8Hy6AAlPogEbDlMkm0F2Jas5r7s8zX
ESaLabXNi843IiI/b4gShQcR3S62Q32zbiXdS8wVHVU9mSIQnilQ1NkO8FpiwBROoFGUShy9tVMA
ZIz9jSeH6QjxoFdsQckfWoxWvKJFayxsyRnZaz1hzGLw2aEsmzKdpnGQSFCVfsQVE0OH0SeQ8Anw
ByYmLl3cmPtYJu/mWvkk3ThllEKj3/gvtO38XK7tM1VdQWiHlJS+bJsYsrXrfoEj4D37ikIL4MWI
fP3oF4hiN0SX32IZYGy0jpC+mFhcruVtQD12FcLAARX3O8h7ntFlXFDfhOXuYOUh8D38jbwsAAU8
eKP8CCZ50cbPbV3uBUjo0tpT3cPqVsWXoK0eaz/5Dhvzp9nDbFltRT6t9jDWQb8b7eYK49uDP+n6
llTLxZbA03jjd6/fik3qJ8r52bHqfV3MvnE8R/UIagApb0YPZv5QOJ7nkh62bTgHjTihwHdcQMaY
RulBJFPlU9i9AQ8CsgQDbaVqRUZq8igqcgE3/AjdySP15zs+R68+i3dLG+YYRn2A7HwH349fqyEP
jb8dSOPfBZw8DT780alXgiPH74krdyWt7hfadPnK6zadaH3pY/+mE/IwVMOu3KrD0Jf7ycGB3sd5
Az+pcj5wDKlsY/mzld23igI2Ose3nRP3WN+FW/G/DOzoTPMMgJ1JWxxWaRQSnVoPi7svd71Rt2CX
/Ay5PjXgvKbbWu+s10Xp5k01WJy6xCxfhGLHbKt8BtILuIUfo7edSbBdBjnd+I0WmDGDQZllzyyu
LtrRBi6v/H5DUNG7/o0EFgFnN71Flrz0IXmn43jZYpyKnb+refithJtiG1KVBnP81TP71G70eWTC
T4MA65bPcTEO032V8LcqtDuSXH38Vq/QwMUQVMoz3xKRKRLu6jjJm8QeYqJPstL5ZORj3PN9C8fk
lJAIUJb4iFjydvaae+bGtzCBTF5662eUEJnBHvoW1sqn2rNvQ38V14zbvVj1PW2Th24D2wh3hlLx
/SrprmbjwbTi7GR42/XVOUo2jFDhV9greimuIvDo1CUU8QtGsi8Q5s2pwzEFQNma2i54S+BMgnJV
/JP7/mnl7FZS5JBDHD55avm1bRBq4eSAAVSXDXH5kQTjuY0hWYmC9W4I4kcUbk5cyqdVLlva6nDf
rurUgHbZ+f1LTeh9ouKdS7CG4/Id9Yez67u7iExVWnvyvXSoM0TuPlrlxXfyqHADAyoiCwUuj4e/
DHgUmInP013JzGGrvFMNM00Yvr0hmWdZ0sT7MQHhuVfN52LUHZVwxCyNOLNa4pgYlvKG2pDfhj6f
b6KwVrug9s1J+06BUFJ62TKJJ20UXL4x8ArVwC1Fswqn13hiDb4sEG8m6VQKlfycs04/hNg+Vney
kD9GE/kPMRTbB9617ADOCttpGSaHjfPbPoL1RwkdVm5F+woqynKeu9kebAfhQztjHr6PLPy7Gj5m
xucuNchgUtRdL6NrnkKLZMKX3lfUY+V5le1SDB+JNOTszvPnp1FXBwpkd+orzCIJEGrBrr1BKfWy
JW0+h2229vObicabMgBM1Y2wKODjBM0nD/cTfCiAnsWDJqLd1617IGZzGLmeX4GBuklWcTf11TPx
/Tdr2+cFaajlUDijbzvLBndb/xHKAVWhtX+3vbp3nJxDUIz2jRkvg+MjOox1lbdJAz0rbS9hpYp2
4U3qR8t+CwD5cJAadJ49rFoekjD+4irMca5DAcDgZtqCIG1Crz411wR4dEfFm9umo0U3R+uetZ6X
Jd12V0ucQDBsPwZwANiA6c146D8GkhcTIV8I9vqstOpl7Jr3pHKQGzJyt3jQHNabnVM0pe8hTz9A
pnAGtOw8qwmhX9y2Zw4HUGBo4FGLuAsXe/sCndb95OBmBLH0ujUvuomBxarobYTFUAFA1MDvAJtU
fRvc9AJLs72j4mAUAVlnzBGzIA5E8ljE3bjcUK4OvtL7elxPWyUOoooufgXuUphMNytbTwy4vW4x
D8YDIqj1aoFuI9irnWl4utT+DkQiqMjEy9Sqm1bO9ljXY/lNwMvh5xRr+TFO1W5ZQKWwyuicwUai
a0HKDqNd2VcnjIK9bUPZpavqysxxbM5JJoAVRvzAq6V5roFdOcZjzdMkWcsdHaVf2DDGiZG04e3m
QQgdyhXAKw/jUS3TPCVxArUQwJSdpk9kC+lRSTSGIsvZfVXp6Z6OrcvQ3gSWo8WaxyyTyRvtbSBa
VF5Wroqkq2Of1IuXwybGqyGV8opwAVbJLetrCSepNB71BwuDmybpWbpEk8hbTLvmW0PmjA3Y66It
ZU6nGREMwfIKWocrdBS3XlAeMObsAFqKklToyKV+A2vgbkyO1TB8OH+dirievpdV/OUZtuGR2b6I
JXHpPLM4jcsVh78XnGD1DIoI3x6mGkddUC9vod+9Lj6WjMFmSir42C1+fY+a3Lrr+6jGxjb8DN0Z
VtYYfcBr61laIzJkBwns6KJ7nzb+qayo/450Z1wQKHZ7asB8t7CsDoV8qYfWpeBl4Zep6mMZddGN
5tgKnSk1FMDc37ilLkYaH6LYnZM+KbwO77otYdVDxJWJlUcapJhF76CaPiQo6qS9oAghde5XfmZI
kMqo/7VSJ4t5WG6Aht/DbfU1XN0+YetbGIGUFhP70pronCyYBwKHlCT0smBqB0f/PqnphcfNC+/L
EAC55hT705xiTHJJrRj2TKoyXxcccnEfQsRZQ1M2Rd7bXNbgb10DmG6GSiYCH9QX5NruDou6dner
010K87sB2BYBU2VM2TQl/5H44jtbFU7W1RYLdIgfg4uGdFCwJlzXNtptqLLmNDLRsexM8LXpmqSu
DqrjqMh8sCUd9lwDAGRJxfNJx/qUMB93b6g6ee+Vdv7avABkbot3tIM4ItoFsVe9NJEOt3wlCzLD
cZkOJJ7VGUCK6UpS7PN5kDMysMTtF6/hOUJ4hk4sfvSIMzCDZnJN1WrbPeLm8KkFRO2W+cmy1+Dl
HTga6wfiwWjUmnbIla36g1Oz3dM1iRQ6YkOUJ3EyPbtFVMc+jOOnbrM9PIq7LZvXcs0FWUgeazHk
MaCIL6EL6qcyWHURlRJsGOU4/JNEiCkrsbJvYCiWWT0zu3Pwk9h5hAL92puZHdu5nJ5BnJ3PcI7z
LpxTLx/lNGJ/zUM2hou5NGybczOr9YKSeZ0i0vOfFcL7W0Q6407BhvYD2VV0h1sHeiQDY4ELhRXM
Tbw4lWm22BS4cJYhndaHGaS3M+JZCH6AXU/hExJnEQ3YlJIlCYsZceDRdDx5WvC8gq3abhaJ9wqE
3vRkg6VnGTcDCizIWuezSsrurhEDPbSyHc5zPEvkSPFMdxSL6B5hRVWnC41BvGN1fQxh2XGPjpB/
rGmzJmkjWPNMauz7BtnSCbkZErxR8wsArhqj6GbxNBh4FTIrU/pFEzX9TWvCMt+CrgNagOEAZeN6
I9ZI5IAIltlUJqhAaC72EWHRLh5JfHDIkXbBavVrAxuyokuUeU4C+T0cMJcerw150n0vM7JBgGw4
t2dE1C5XQxSl2mCELcToxaPlTf0CH22REt7Ne5zbZerbwRRVPFa3nEVroYCNTrmJMe/L+vjRTGx5
qoaZIX6C8hLtHnlaq635IWBNlVkxjnvaw5I/H2iMTjV2XXSfeMAbpm21IijhFUxieQ0VGxylmmyR
LEoDjsewhaa8nqu11DDwXEnWi9BP/XqjTyusN98RuvUB9sCCsKAeh/fQ15i3wDmhnWXYvuUdAI53
G69+qAC++WgiFQnrvtW9XHfRAEK7t463ou1f/JXvGWY2XbMBMcgPq4xYts3a4NLs5R3REKIFG71W
MII1D1ssNpgLHGS4fadYVimZ+YWTWe0jucD7apwunvALoniIkd4pPlVEhAhV/PV7NDV4TDaesn6I
hlsJsEPGKudyplvciKDupiPEddPgPQ9N8t3105RFQVgVS9TNqItMgNCuXGeoqWy4J9v3xGCYxlbr
zRLb71OHnWmTwup1yGt0cPNtcvewXF8Pgdaf0GFdZ5i2aGesa3BDiNva2741DNkcUsOs1HCgdAsA
jq2pcJjKxmU2Jh+9saDZmwHqf25umVfNOVyLANmrDl5Pad5Q1qVBX95VQZ3PTXycccqiJv+M8O4E
D+y8QvSQIWZ7kV2EV7n5LtVN+U37zQ6aqV0oRGHN+jYt5Nlbug+rHTKlMUThrRm0OWjpvcPqLNcq
Oinn5Q7F41QGJYCdmBLiPoIbN7vzEvnvvrDfO24PCvLoDQCLiK8PwiJbH2Gbmy2qfAumUKTRFt+H
MF5KMWBlnpe+XO8m5CVgYMlpPlVulYUfqwCFH3khVXxBkTLeiQiWeJSzn8hCyI+51GsuW9GBJxG4
LPGt3K2J9R5w/6kbFGrNcTARvxvFAHeNocbWvurDiGRJFjaleYD8Ocpx7H8auu0Xsh7rAOGJsQe3
1ZmGl0RL+q9Veg8gFu8x4d2lcnGItaP2MgFsl49N8jzq+s0z4ha1iBvrpsMGJklqzdIXoUe/Vk/s
g62BFWd338Aup/BaZjPRVLcUCqoc4dtFBliKhqqjhz5l7sMyOvMMPEjENCdp3IVlWi5AKPhyoHta
abwQOp81IpHCXOdqXYvEmSoR7dTUeVmj4jVHPYhl0KxsKXOEul3ij8OLLfvgwoeKF7VUr5rbBGbe
/DLx+FvVYL8DY6pSQ+TwAIk1zwKYe6R0oSE4cdrD1OX6bRo6oFXQMUDtCU7Z7dFrx2doV76PZfW9
j5If3obK4TBBLFeN4yvp1Wdg6vIyr2zIgjA4hKYHzHKMd8MQPBBJnhIaLOkaoD3bVZlLJBZYBL3u
Giq8huXAJpwQtdBNMarm6NngfRH8INZqHbPFWP9nG9v1yIIIk/VLwyO4Xgdx2pcdzvZQ+Txd4SOu
wYcNhjNBKndjNpBusPvk61Vpe5qqvoQHjEWhUmzzm2x8k5cIbFB/mcllWPruFtefPPCSekW8NHCi
pp6B6BBuYK3JXEQ0TdfFC+AM3CGQaeMaMVY7YlsszOz6iQWvFPMBruiRgqNUFdcDmq0ufAbRuoxT
p1l5G46gy2ZJFdjPthfLRz/0/NdCwvY7Zr7llPGkAz1H6PEZbFF5iMxY5hL80jv4yKh9UprgOURH
+4Jql7gYHxQ0zqPy4BuF9Wqm2avSa8rK01l57tnZcQHr17CmoMAW2ayuI1XtNq8jOYL24GVjIYqY
MHb5Na2ryAOfb+/dosQTZkt74EORrt65SkN1WTWkOw9kUS+IN1BzwEQc1kft9d89MBwC1K767tM1
y5hZVN6P/jYpVEN8dRfxdjp4eiVfEul+NoV9AkQM96ojW8m0p1O8fashREtBvvULGXD/SbREH8nk
x3OqmAxMbsoK5F/0NeFd3XGxtHkTktDealLCws2bEWNscGp5IpE6LAjCXlF2UU3eadXvLWzeniWL
tZcOMfI72MKaPh8mEeW4DYMdfqOXR3Qi56DGODumOJNuyjzEX/iTZlG+crQSdlRO0W1NRjWns6uZ
TPsRROBt6iyaXKz80h1X3/tpvAplEAcBfFxjVwlm94hMK5Q0p5JkmxzbUz9MKFvpHulIs80Wt0qg
wEf2xSJgCpf0Nu3hknmzNKE6dQMNDyv4UBnXil7iZerOI66oH8PmthOrh+BOb+1WqFDKiwUd+0Dg
YYdXO8f7SWCGTI4L2kAdqIkdrrpCbb65t2jSZkED8IbHG5V1dRTvYQabXIKV2O8rnZDedK3sYVVn
ybQjfTM8qBhN/WDlJsqWMu4e1gTYGpSbpDopLdm9Un2ZA7XGYKok2QCbiWgG+5NPP9EAGY92mcgT
Aj23ryUCzrWX7gUxfvxu/IY8YggOUXzSVlu+zH2cq5pU+1LW3s3srnJ7EW7PWLzJu9Ze/ejaEbh4
jb9g1zEMXKeVF1OR0bZdIEOg5L0KJ/5uwP/Im2Bc0XDSTOIcZetSkCms70c03X8ytTZ4gPX4CBZw
guRv41mtG0R3jXbHDoYrt4JOssoWQOTe+QjogWusvaGVUm+NltMnXEGaw+CM2/OyX/feiIEbiYrC
bh0idxTIY3943MogE9MQH0s61YcQ/MczjDUDODbjYvAaD0EjEud97W/beeMlNOFx3LAXCueL77Od
5fcSAQz+acL4Txtp87Tgy/ZgqfGdnDHtkwpI7d+Ceqr3OqaoDngyOdRj4t5EU3c3RI3uucNsBk0X
aPUw/tNxGIQdobuSj4OP/hYQBW0j04DpROVX78MlZVsZvqK0tX7ruX2JnW+/D0Pnv8GH8UuhU5bP
NYk5xDdr8uS1cYIql0KKsIK0HO/g10FO0xRgWjrstcjLVVc/V9I2H1eHozvY0M7PVs1o3wIV84P1
ldrFA/zRQt2JnZ6ZSr2ojfPZ0GvImPBvwq5oGmpgk5tCS8jGoJhuzPzEUMGsP+qJNHVRzxKF3a03
T4lqRpSVrjUR0aFgtyXCob01kSxCsbOALWtcbCNZ6nxIJD2WjM5YsngQqFKVpTgF4hoaojOF6ThC
XqCM3TI45vIbrRSwAf4qFZaiwKisbK9QMJwYwCmPQVV46+ZwYQi++MBuN9sPHIP2EiOv3Jlk+RHT
CEbIkz8Vo3c1i64VtI1hx3WcDZXfQDsFGjOea3e/GN2/t/4a3MLKnZxAbPavG43dkRK0inbW233d
92sLOHnYR9emN5qQhFSPuqtM5s0TK7C/njdcxoewZD+3yp5c3L8rjBXljUHBLxnVkE2C7rsZHk8a
PSHjH0JuzpXvUMmG1bFu1g+zkX3XI8YqQZfufZ272H9222BQYOhuSTwul26s3b5DGSVDReOBKKCk
O8Pf0WgrdENOIC+C3xEsTV5fgdSJGDBHr7+CABG0KWG6AtP6q+9j+QuzhwIVIb6L5cgLQOqR5Adz
i5Kqh2BbJD0y/SjEmdvJXHqyQm1BHPDpOmWsPnuTOrFrG90P3VS08BYutzrGuWC2vIb0r5hDJKqj
iXfWj451x1FRrCQDKCb4VnahTGG4MaWx5ieKai6SPILC3Ob9FJFBZlCjwtW75FuFDBCJR4mjtCHw
mkaTLK8GUma2om9jL2w6mKCDTLJGUKxeTRzcuJr4WYWuUI69+QPdOJFWCVodfXwwrJWpinEzVCO8
kZ1bdNrUJTJ3D1IzWBB9brhQMbhTwuMXhwyKYDWsTQD8TsOuNAdLlpeEDzU8dyq419jg2FfdYyzn
S1CxCwaif0xzJ1NKESoi5wclcjkFgYGmInJ62onKowe83ererXVyD8vC8Ej1Yg/RpNDRsAiclC8f
dFUn5wUxT8Fq0u0BqNdpQIP7puW5htVdVsF0Mmc9Owc9qlxlUGFAvcEnBFHy6W2UZxsyzNx5bLck
bkoD593U1y4wbtdC22TI0I6O0LsEbxsweJmGvfyJPB2pvXEeWmirRdsDZXGLklg6A+qjvTBOBY9+
DjW7g0pvAQK6TZ6rUpcFPJhl2gXzK4joaJBgtqAVzadNSLRrKZrgg25oChuDHi31QR2FJW02EnRX
ZT/Ed7MTyzFKDKQ6PDHpUKkv/K8duKRQ8yTIzVP8oKXQG56hCpZ2Rzv4BUHAF6Zo6vMdWKAkG2u4
Ivjz2ha44G/EpqEqdt7TEne8aMM2uejYR1027O6qJXqRtp0P3rDB91Bub6WCsg3d3SVHKyTMGxaO
CABQj20YcMQMHiQ5n1C9g79vX9BtfGZd46FKAC9OWJ+ARdQwnct6kIVmSubCF3DfCacLZybZdchp
0w3g9wdcYHkA3+Csg0b5OLDaFOhjoucBr6IUXeRz6wY0rD2sSrawMouHUh/7iYjT7A9LWmPq/r0N
HD9EdfttrKcbi07HfvQHCfMGXh+ivmJol1ZhPk6Ynm497LQZ/KEMkN19GZQr/Krlh6rsmIJYYVMH
cGRG7boV0D6iTDSGSB8a8ek1CoB7qh/iuvEL7CT5lDg0BiM9/cArIqnmMUXlxvvYAn0tYnE/G/zh
MyppkKsWelutxSPrlhc7D0EKfwmV2ZoPeTRu6OXXC8tEuaCWjtnntgq7bEGdsghCH8/DcTR2EZu8
IC/qTgEph08kqufQyXe3BtcM1F9QDUji+7FFd3ruitGPyaEMATJqkxHFH41+P3rrDvYr6A2wbkuK
LXYfMC3rzw4C7mPFqvkH4QsuHh7DQbFL2hvwpZDyeyLKsKhlpuPtDbH4kBkGT6eBh2s+tPqODmWP
q3C4U62rUWbCvipdjd49HcM9C+ZL6dEmB8mLYjsh4O1HyrF1ve+IhoaLJd1y3yC5yDTF5AsKT689
wQYPoIM6lfH6c8R82u0gIbcSHspgw5KczVQ7/Jf8l4GLyZ2pECb5rPWRbzbI0i26VWryPXR88Kqh
DkayMJs5D+dhyjYPJZAQeSbOnesJEVVI1gbP7C2GXgrH5Q/IoqIMK+cbS/h8npPe3AoURpu+6/OW
LL84G7FSIiwsuUzIB/RxnMylxkbD1QGjXoEDBa0rJl/lgCZzH9A6d3P1UpvgsjA7ZE5XKE0HwdcK
upYL8Oetm3yGRGgXix5MVAyMeSVufBRTXkBQkpl1HUm7MPzEo/gRCezoOEbu3TT95yjdvqy6jAbd
F1i/KAsq8jq6Sadrb9DT29jPhNoCbJe18M1W77tgvA2NwHd6y44s4YNXlRj57/tMiLHZRdvG8gjB
ANwmejRdKDZ5QO0v68+/6s2dlUMMFch4xqTA6GM0Uc0N/UIDfkam7iXAxbJhYpgcLCuZkjWkBT6B
3Q2hjnZWzkjx+xLpvENIThJX7b2oosOO1kAdQo6OiSecH9Nm06RFiJbz/+HsPJrcZKI1/IcuVXQT
GrYC5RlNHocN5UjOmV9/H30rX11rVOWFq2wvQECH0+dN6SLuqDCxSu37cEOAT/calflyF4el2rWN
GW2Vrofr1jXR1KdR+01JOdzpC+qC2Mq6lznNe5IgqcKonwIjXKX1qA5N3Dtk3dRO9nUi9/KX1jdd
59slfAFNjOzmc90mnmXTB2srxjsbYVdw6u5+Fm6aj96gzPArc6PZzGOWBy8JHX36XEmc7brJWr52
RQDcMFhtv3eFrDM/T5p+61ZyXgGldohT8x9JZKnjKK3cr3pd3qss1+/svJU/naQunuh6tWvHTiAA
NUb+HYR33PUzkr8mdeq13c1iJ+jy7GUSzKuUqtCnV+ZuOrMM+MKtUcCyCtTnUKunHRhl6i1DGW7N
sus2au6W7ZhUxs+pGZZD3JAMsGhtv6VNEeClGhtfFvaCH7EzR7/7xgBr6cZqPY3kcfQETu1irTBf
UFy2vq5y+ngF/JaVW8sBDlg/Ud6JNvTyVkWV79iLBjgX1LsCbj+gB5wAEsHyuIYPgUZxFVhxvMnO
jTaeSdsoN87veyds5lWCgXSC/sAJT43mRn6g4nYj2lZ+qYsqGPywdQ3Pbepxy/lreQYzzpLVebGk
w1ZbkuAZ/L6edHCoYDUNCB/rtszXpj5DlMub3phXOmZ4DIKYqG/SPMODUQjrqxaoOUbcps33cFuE
l3du9OLGoG8oGH+7Ud79ZpTOK3rJk5+F9EaCGhGlG0u6utlYesVZ+GMm9rkUGbCDJdPns50HJOsa
7bjpaLm9umlYbFRiwOCL4uTeHZz0ZaLKvnfc1PzMGdzcJU0be7mlii1qHO1uzodkCx3B9fSo9A02
TKMyW1wmrXn2ZzhfD3SiNKBvyzZ3w1jiY1rbIJJtA9h0D73APffPp5xlh8ZGfm7q1POKGRbT72yD
/eAqWg7tkq2tZBq2oUGhJGhZ+KNMmTpdGql9GIzu3szb6gcpFu16TnoWikyv36UaqqdORnJfmm7/
bk7j9JgqGupqEO2mDxoamymNNW/u8bqworykzh+itV3VNe23EvrQ2NsDLuFlgKTESH5iCQDn3dDF
XSpE+5o7Y+RPjNF1MpdyV05F47f9IFbu0u3aoaz80U5yz0ohSmpZMa0hGs0vVInQEivVdDv0xvSV
51B5Ns2BU5WywaxqZUS/gzyPdgtUp2kVKkiLloElM9iLfLSbSdKFCMONKxLtzpnRKqxCrUtebYtE
wiGKm61Dwb+fBvKB4hDCETLX8WSjMdoacyC3cd9ZLzIPwvUwp83atrqCMr9qvkIcFmwLbn6y5kiu
OZ1km5628MoxhoSdp4djB2VoVQst8IULdj46dbbDYqjcmLAqvmFTX9zLmTM3Uz08FrQ1Nib3fITm
1bIMO+OqHNnm+lI2lS8618acIB68fCDDrm+i6Wsnw9pzp9FaVfR0/QjTVc9oNJpPoTU0fhqag0X8
60j5vJg6yxrnjG9OneR3kUtTp5qjPPQ6To7w+mYSQHFfC8GCmn49uZGzqbKp8ooc13yYVPF+Ydbd
FXWYPBudaVLIlMsxTpCXAjVkqJni2UfNbz5wvGlhATQ5ynEn/eLCsDimTmB7Q7XQYB+7GJjbOqsH
wIuWfoi+0y9ipY3mJnri5JyepjxPXB+Nb+5FaTetk8wa91PSNx4vntc6jsWWzhq8HnL9tor16uia
pXnoo6naWqopv+Y52KNo5vFOmPAjV6qL4odYcUzHh7Hby5S44rkNjcq35zy/t6GI/bInmJogibGH
M+ODIPkMciB9YiisUwrCZ26gJVJuG/1m4tS7kpnw0glGyoxrhNkwjwP3SaMQIQLHS4KKdVzQ6j6X
uVNTbVw9PbVO2G2LTiOIO3lK3GHLMPFZtTkJ1AOcUUBB2TarbGrWPbHnCuLfEqa+kQ6HMAW6zrp1
Q96DMdJpmyXA8HIga4C8e73e6ol25knnVKvVPhzwAq2d3J8S4+R2rNRK13ocpyntVJ4+pV1ENRjb
j3yhhzrvH2QgmXpEJaShQVaJZpzSKnuMRt0T2vCSRtVTsAB4VN1jbXBSsZrqRPwqljNxbO6tPCSP
N++dTZy4pxw9wlGxiK3Hpuv3GcixF2jRO13PLbnn92ltjV4AK84wontp5mJV6sGnYew2uuE0/jTS
0gJGXMvEuofNG+4DE775AjDoQoEDxTV2NnUvrE+vMss3x4KWMxqaODRhG270dBAsJ27K+TF13qqp
VM92J9S+LJfkaZpy462zAt31nWGuf1Y0rogF0aMYy+82aDkbkjdPxwQqMO8ndR5VUVtraItiRck2
rqou7L0OBjPYQeX8cEsdAR3mvf6k3ByCeZdWPiQ9tTWUyjZdFZqH3OyMvZTYh+Z5oG2T1h390AKZ
JLaPHTGHzRIJQMmsngVQrO1MuwERtUd3w9wk9VTdNQlMV4MjzN1c5yM7bWrQlk3SV9nNXysrolV1
ZtDBWbffAqOvXhxLTqd6gYvQ4FK9jynaD8Ngz4c2j2BS0vxeC0G5PeSW+QWUut+HWNZupaay7yDr
Z/XjuZHSJl3jNU1k4HSES43jmPOmpWP2YDotD8NJcBWy6Lxh3eWsUZ/OAnR07rdLnNlUReYC+mpn
kTfHctjKSqfQtCe57EQ9lFArORmtQBia4SkLGvHTnWvxlMSiAVW287u4lxBQ7CH9hk+6es5LSRqv
m2fo1VVX+rIMc2MVJ52i0HO0TK3ypjWJdgmZgapYtHsrNRScl3A6zoXIQWdCvDw5ecf9shzcvO+e
lKpMH5OcjryW/F0KUG3Q0UfSQp4r1YJ5OO6w3BuJxcJQ2FWzaeA6s9L3C6z2oTxoMSjSalrm6Zn+
Vrqd4wVXEYLeISuV9Mvg/PtjwMqaFec8AHdyHtjZ9MizpVneFzFHgFam6dGpUcqbw9x7MY6IKQ0p
If2o7LRTYbTNL4cNGvpPH2zNKqv2htkm9qqHXeMxceJTkznFBp5xuRqdLvjaIV5Nl8De0sJ3Ywwa
kvENimbyU8oFU4+4Qx2wAP2mRh8eokL9xnXimd+W7GKz+Bq7ZU67N3PvZgYIhvyEU7GjwXDxNV77
j7hX8ztdpsfYVOMhd/GzHNq+3C2NVh+cJSUmxHY4HEVOSJ1n9uswHbP1lI7TBheIcJcsA/4QY9HR
d3az/eL04QpisAGza4nYs+HuShlGr6wmNZSAud6LMhQHlzCnA2flGluVonrvi1Zf455LTltol3tt
nt4ViU+bnMPBFsuNzINk+UqfHp69Qx3r6np+ytMz42Oxgif438NDnU7F71lC5EqTzvbGehn9RpEQ
VBQlq0OEzqSgBvUwSoSlE4XWJjGwocJc0/QWfZzPcL39oiGEht5vwY21wPlbDht9T14G9Qxar3RO
T2UqEMG2be1ZAxkkJvYdNBmWGqj9rHObwkZxCC/iNe50vAs7dH/Uca1odKe/qF2pIBppNfvJnoc7
s63gI9B0eQELhClaNYUPLSnfaWZvr7RhJIbGyqNHlS2Ol2CI7w10y96byOmfVWPqO104yX31g46w
vZEVk8FpaHnYkTTuGsDFZ6snxKKrMK/DBAE4CeN5zFGytWZEoBk6jusd+UbrscZwaMSne5tijSHM
uXvpkhFOQDWK5/BcllsJVCs9Z4Zbs3iDF7gpZf2sLe2XOJqf7EI9Vbm9XdyJRkWWHVJI02Kp3moN
GjdNolOrbB1Jm1HuJlvX14UwwY3OOCxnDbG2W/dgtOLR6kdBHyv4PdbuJuc1rfqQAaX0cz+zM7YM
vudMi16tLAExAusb0rhktaXC71vDug8RSa87Ex6gncfDPS6nOJiYy65wNBiOlbWj7st9AN9oZ9jd
SzhMOLbrLOJBnjheqqZXVRm/wrx4GbT0GM5nAQtwyQLMd17pwPCX7skWlu332RTtBAx5HxQS91x4
NquKBNF1z2SHcSWfQkjaIrfXVoaXq6xk4i929kXHBmkVa7Q8FOAeRmEABWECZCUl86Z/0YAqV0HS
RZveOIdzzgl4QOEony6WsRJG+K3uu55GRhWtxqQI1lBzAcGZtnV/TusznGltkP62gXgzrsaBvAHb
whUXveL8uS+6bj3FMlrRn/6iFwVhUMrKvaE5o21NVGyLFGQ2ba1gM1huSF9RQZIqULYIO6zOMxlm
PpvX/YjxxU61cBNqJFg7zgPlThXGIxszPGToBbxM5z6AxQ7NNNTu+iiIN3nowF8HncQjLf0ku66m
DWG8a228M+kqHwJHfkpiCC+1mH+2svtm6TW51Tl9GQNuz5pqxd6rigC2SubDU6Ly16C0P4dtbK7K
coA/KtXelOFp0Wa2gEJGp25qinU61RaIPp/BivRhZY+uuZ7P9VfYTsXKTmBLNpQ8hyrqtBV0hN9B
ZjLyoCr6EDwXCoUkWHUt1NoxjU9BEtF+76Bu6YNRe+DluhfBEYMSETsrMTVPhRm+xGNw0jTra9TH
T0uK5HVIgjtZoQLPWLt5QligZxGRhdjhzuks9UAxf6pIAS/t9POSYg+rw25ynMbclMHU3sW2g2da
Pj73GdRPmQbTThoUKxy4pwdG5JekT9bRbL+20QJ9xH41GuvkLqwbTFCooOl8bOYCTwd7D2XjRRbq
Dh4JP6el59qnwLiSlHA/nZIv8NJ2UBsNX47YcpfRcEraGjCASmHjujod03jcL8ZyDnab4LmlBLjo
NFKlVllex1dcAxtz0naadWNMP+opSKBITNFX5mm7Tez+NyTwzTg67zOucEBT0YNmWni9dzCGJGe4
VW6YbwyEN8xKx12mTy8CdCpQEeBxaz9r5fIK3ThYg1/4di8gJQun9/nW/uhi9acX90EHB7oq+YmB
yKINkjDGvCowWxJAFmm48KAh+2LwYPbYaIwjxhOujF7GUD+Ewt5Govdtqb3JDta+XW5seAgmHTBP
Lfm3SovWI9lsHJJZ2FLkOV2p3qL5bHbvsGEHcHRg7fOv2nnIEanBqZmoK7Lq0Ua8FyBJmDt9o/f6
O69l9BJhfXancBu57Q5RFsCpuYf8yDqgE7cpAoimJJN7wxI6VOzBfdO7HF+WclsC4x1AlSk7WjjA
CirIEZbsG3AkzdjpCROprwTyzERLFSkTn2ypHtLBoBs0IuvsHbz2Aew5IG+T1mNYtwhwsujANP/Z
iGE7iem8ocNPZpND/WOHfmHBcczgoa4TaYN/15ygqwpbnVYKz4HlvEpKattsNhoPPoEDY26ixd3n
2n2SkBWTpnws03mAj9/RIbM/NQPcNkUBea9r5fQQjBYADOJ67LxabR85kn5C7uoQRfpuU+QdC07u
uN+hx4hdHHTQrWoI+jibHoaRd9y6qlqj//+k1Qkd4KAvD+4MUpnSx93nFc0XMZMt2sY62F1V/7JF
PpqrnES3B22Jme8hDYzWyCBFU7Z1TPne0h7ahl6aSKbuHmnF85gn5xhfQD84X+9JLsuvDYjWXhpZ
cWgC8RUtPRXCEkjf4SCyknk9odymIu5LDSpSBeDAiVOvMaRMPiVGumkp+LpquV8qDhs1zCOp5idj
qn6RT+ebGgNMX5p6RXfvddbExoHbtJ3HVhzosOh3xTJbh0VQkRYDXSNpA4/QKjS8Ipj7tYDsK6t2
CwPrpVblvs7np6wAJGwD6jpjQsIWa/0pF8ZB41S0hk/4q4HVe3LD8LVvzO9So++XdoiKejXNG5my
muha9yXCSdSXoOFe1NQSWk6ceLaDvjOy2m8z8M4qjWmytoFrbIVegKdPr/TfU29WZ5PTEtIERSpF
IaS3DT0Gv4+W0cvTLPUbG3wJTUUIazesDm5h7AGWZqQV4eQ5i7S3HQjURkPbEAfiobXi72JxwDfV
QrmmE4yiFPw6t4rE76gazz1uVK+hO4ZErobNOpyQytaTQw+tp4UcAkp6pi6gfBaZ9jTG/KVvt2nR
P+KPbj+OiHpWeWTq3lld7g9w8bcuGoPX0uyNg64n9rqURrOypHYXovCaqWg0e5T+PKFas2trXqk6
2FJzn8ohNtepvdyXxvSk0+Q92Gn72cHTQVPRHqe3M3dq78JKxux/bWMLXJVm6OsgVixiGnwEQuxZ
K58z13yO9NI68E3IvjSMX720Ps8VqWj00h8mYbzndEY2YC+/i3ChiM2Z1/Du47J84WD1mOLm7bj0
90uWxBVWgZuwSaly6IyvZNINfJzmC7I4vkEFb8pJhacLzpCLvjwmZDb7UxXfcaS4R2g/+60p97B1
fqtxpPlS/gJChY8/sJ3VMdkIblet8pI6WYzxDq4fHnK5ddT74Sd99LMmKDTpsoTPSgOjV9X0Fg48
alJuZ9u8ty1GbGrTTdDuF9v5olrwZ+FYNGxaDXQeOioxu3eJPj0VOeWuLsu7uZ8OWjoUwM903YVy
iVunPCo00JcxwP2G4EMv1RVZRv2X4vwFZQAUhSpZzuZTnMEzG2W3E0wSr1m0F1nqD50Sr1BPXids
ZGhTzxBPu8OZG7kS5dk4Xt7Ny+w1YXwwqvSumAqB8knteho+6NvvhX0m+GcHERnkKGfvTUjm39yP
R70e6JsVObQ0GkdmhXubrOOXpFt+oo18bc0SEVcxnfrA/tHa7hteQNT5bnkKbb30VKDfJ1lI+0Sd
pTOnRsnUn8/7Vq5U6KUGcLksQJ6c3jqki3ZOPhkLiPciiS0SKxqIJ5M57rREiVVh2O27narqoQoT
FF5QquC8hfDcZmxUS8vK15jBcbZtIah3UAHfATXaO1wXxQPJqMVvrSn7FxxkcpJ5/7v1VInsLltU
+ijZ/X9o+VI/i5Fiy5py7WdLPNAmrEYAvZwBZpaFvdaGAHS0K2gLt2l03xtImnWtQEVtI2bfD7XV
71so3BsVGxYeuJPSNsuQxAfbaPJiTUO6iJD8rtrTVJ5VxtQrtJzj5wV87UzNDjdDXRkeesDp1OoK
gDYxkWstetOhjE9ni1vMv8UcU8uYIicBpRKH/6kKZ3DsyOqPIcDVr6ZIILTCNmC5TX6hBTolgfut
s5W64SF0xZzh0q9QJnYYDxL2XuJ2xyTaOgBLvg1URKTM7P2Td4px9mr4w1yiZpfJ3XjG7g36tc2e
tvQYCLx9fPG/u0uazqVbYZh2JlHiC1bTQ2z5MLLyvbtYtKZlFNIBi6e7qO2M32nTjidAfH1rJzl2
5TnUSQf0EN5OPt+wIBFnS4u/mKpchm2C7ulpb2Ax6LjxC815mnMq3lVAUVJaW0ua67zJzlvkz0hq
8oa/zhUvkkt7TTCMrpoibTlWbB8jKj44jDCkNsb8OkEdgvDvY6Lw8du+YkJiXPgq6ZVuQWQjexM1
0h1l3WMpuoM+li8fX/6KDYlx4eHi2MgpTCuAP0WwY9Ebma8v060k1GtD/cJD0XYp/2KghKM+hOjC
cD73dDr9KCYqF/GNrlU35tTfX5K6DBAxdb13tEm3DwIxv+qy94ST/zykNyxv/579zoi/MFShBE44
pYn6iLhKfV1oVburLkzVCUwC3Q7C/uJtiVCJIKQ+E74sTBfclFV70m542v/9CZ1LA0eivOgEOgX5
vl2Ed304uvf95KpDhDXlDYedK0PhMt8zl2Fqd6O1HNMCXjxQTIMi8eNRdu3XX6xHbU+tM9r4LBnl
w1h+0ySa5Nd/u/SFTZStyxlfcGTkFBOvMM3Xc9G+tjBoPr78lSF86dZYG0avICYgdI2jr5jlnpwo
RypfAMwBb398j2tv5/xB/litBR1CVysj/Wg0TxJKr0B9zc78bxe/WD/CogjttnSxuGIPSNuvQ9ex
a37++OJXFkJ5sXosoyjtCrHQMSnjQ9jWhzJNaOm4MN0tQ6zIdN45tfZV66cbjlbXPsfFisKpYhoK
8Dlc4ATt43ZjJOqzsQxH4cpbRvPX5sHFZIfiX+KRiNOUGKHxD8rL6hsOYOrKpcX5Pf7xpVkyCE1C
8350g3j+KTqwVw/rknb2wq6V62kynS+L2bop3QAbjUUPUmV6GPBEGBxMUMWMvrEdGqaRtQkCxMKz
naAORNZ9H5bsrSsFFXNdKAi57gJ7LemdKd9m0CRPpqBvEuoIMOq+mHcoakFIE2neZ/HofIOWF3wx
6yZ4drB5XxcoArEqoq8WaqO7g8hUeJVu0IlRrQspr1sg3E/wJTzwIc6JjujG98yMtB1od/mkpW2z
q5Ih8DWI3odZK6tnd+hmr+6q1yp3wzWavxmjxjJ4R1Hd7Mvahfrj8r6rxI3uarRxvoQPsUMtk/5U
iew3dp65h852CSNx4NwBFNBxcsqq2qmkmjmaqOQhWMryWKWT8W1SmclAzIPlQJou3AszV6QRoOov
bmycV0aiOJui/fEpoR1YA+dxvI0LuQnm1zMNAXsDb5x+fDy3rvhqiYs1cyl6Sy2VNh2D0cDSJt52
E0qervzW2phpcPMbe+e1Bzn//x8P0uqmhOZlCrh/8HllXYFnVfZuagJrbXTT48dPc+0u57Xvj7sI
XdR4kVJnZE2WrjmO0omosainf2tq8lY2zrW7XKykIV4++lBJ6t5k9MIUDEys4D5ELKofP8aVpfq/
MvSPx8BjRU/mjLxBUz8r2RwPNiXuA/G/Ldb6xfpQW7ETzgjKDhnH98rk9A7NAyevG7/+yuvRL8Ys
XIgiUvYwH/O5iemfMpUrJForOA6f20HtP35H56v9pSTXLwYuXhTQtsvm/BDTL6HXftLHHAWtbVH3
ryaWJRrsn3+71cXYFcMAs6EvluPS2shjXXvaNu0kcB9zVPeV3sTyWKFvIDKQ1sSvf7vnxUiWYWbm
zcRiJGmzrfK+mPyh1b/NnDQ7CJYYYb/lHSS4j+92ZcBd5gOjxMbg1jCcA3k6o48J4pnHCUtIxxBo
/W+3uKgQkomu5zIZwUF2xp0Mxc5oHd+ylhsu89cGnbyY+bUNx/N83v0PX4Aq5bRfYAGs9PxWAt+1
d3RRFOTwtjQntM42l4BKMIJtQD2XTu3H7+fKpq1f1AMZZNmyRhp7HBNl0DVu+jvMVKZ/KuzVZUhw
1Iw4S9cTIj3Apylmj8LRozLCGz/+77uIci8mo1RNi+0PVrA46djh5zCFbJmgytVoLRY3ypq/f2F1
mb87F3qfGB3mSp39zTEf53ba6nNBm+hGlfn376su43cVNE3IhOyEqCchUoTo97+nMNM//rzXfv3F
nuHmpuZKOLrHKOu1Fcft1ItTg3ZomhBtZ8fPH9/m76NIuRez7MzkyS2dD+FATYA6+RJY6kZUwbVL
X8wwQv5KDMD6+pjk7SeZqU+oqm45/V579xdza3RgUQc1g9+I7HLdVs5jb4OlBlPW3zhcX7vDxfTK
Y8MJKQHEEZWGV5QYDtgdPk+3dqMrl7/M2626ok85MeC6a1gdpBrrl44IeDMnmXtjib7y+i8Dd+Gp
CBRGDTa45rLcR3YDIwrF77d/GjfOxQRuSxNRxQCVcByGl/osC89ws/n42tfezcX2iU6lQ2BMudFn
n3Kkeqo+yeHWyPl7GaCc803/KJU4xgwyXWbnYMNFG9WdSkzYVATj3WfkTcvon06EyrmYviVW2nmI
s86BRd8LlIZTVwSxG7sK9W/L22XccZ2kSSbxcTxY7Fqob6H6PxvBSx3d2mCutJfUZdLxYBhc3kZD
EZFQix/Tdu5N3FDQcfE1RKCRsuzEuR9n+CHRU4KqE7IJ/dsYuJjgnEiNGJoa9r3KhD38WvaGBw/o
44tfmRqX4bspq3RnG2lwgLN1qu1q3fX19uNLX1m21cXwMvthwtEN+GfGLrbkFVVl/6WOzsRA1A0f
3+PK/PjvGP/HEEY1iptLm7oHDM/Dt6DvrHvLKNKfYQWL/eNbXHtDF9uCbWDOiwuneyimxQ9trK8I
sbiVCflfk/j/l+JKXewMKrKtRU/xhLGzUn92qCPvQ+SeqwTqxJ3Va2ofnWsabaYs44fYg4fAoFtF
ZrCso0FYfiQVEgJN03dJAqGxj1R+mon4PjZFXXidhJM75/2b01gz1nGQtAcNCWYUhxqx8pSSlqXj
KgZN07d60/YhWaWnGt3LrowD92va05taxW2uxze+mPgvxu1vj3wxntFx6UxXlDULZ0tP5Eb/MA7z
xkV+iqtlPsCdd+VptBrc5LN5+ZQOQ0eMcBZsmnE23srFzLeL0dXf3dGE2nf2kstB3vweXSnurXaw
TYahuQvCM+22CGf7yTXKYIVNRXsoHQPSp40p4qim3Of8Ye4HdVZ0JE3s7sp0JJeDzir0Dk1/gitO
4lin279MuQQnvUryjRjOWtZF0N8gm3lbp6L0iSkbjoXEJqc5W0sbHXBnqEeVZzpQ21DVJ/cKSgKE
oW7K8GzFHknJXjsrWYItUlQ0/2GbHAKuuoUlRSx4Zr92icD/ulCuzwpAu05K1zfDyfyGEQHFQ5qY
1RY33OCzBL09qki33kSQZQ9T5qAVGqv5JAy92QlMw+4WQP0MhWxtbEtYxC/jIprTmJxVkNhPQWwX
0ydgZPOzlrrNyQ6jrF4hnC52TkQWZYQW5aEuXMBpcluxouvLZ5V1OiBc3S2vDlEb1JKNDoi4yGKL
YGV5Nue4OchaSNgNgTyoOfuO00GAyM4WFVZsWr5LkE69y06U93ZRZTk0KRR5/YADoeoFDs55jUeD
RPDRBlria9LtccvRXHjl+uhuWqjLZzJ3jm6gwSoFE0SYfpCESQBJ18gG4ZZoE8ZuRkLecmskGJLM
9GwDGWSkoDJ8DJHRb0X8iFfM7O67HgHH3LsVnuxwY928FJ7Vx9jCFoF+R/MOBzEN0FM4ZnSHh0B7
Vh7VK9S/zmFWPQz9pYLUkLXGrZC4awvoRd0VFVFbu4Nw4QIXKzdDBK8jNNBPYXJjZ76ytF1mXeP2
EceURc7BXVAZyubJbtwvH6+aVxbmy6TrKF6KUjpsmLFinMQ2nAIX8n+R3EqWufbbL6ouQxWijSyx
HBHvd1ur0mb8ljA6/beff1F36YumT4upCNHNVYgNO2zvZsjmzZAst2qKK1/3MoAaX8Six0CNuAR3
jYn1ypBQj/Pqy5gktxIMrn2E87v7Y3e0QtE7RNZStWC06tTVnTCgfJ79IT5+S9ce4WJr7G2oNZOs
EkQB1T7rzFcsf+Cj2fZjqaOI+PgmV6pU+2KHbNErNU4Tz0eFouLRxtJEovwNDCCepfMThB/vTVBY
n+IMAu6NB7v24i62KMIyKbiy0DguAy6zjUZ4Z4AGLccy6MYdrr26i7nNAl+ExhwB5emxjxs/Ocwv
eB16wo3WH7+3K89wme5ltGXoLgO4e2ga9dbKE4F0oMZ+aIEL9PEtrjzEZcAXTiUCzxXWj9hQnj4F
h7mav4XRfOpAJ/yP73FlnlsX83yG1dkNM8DkaLSoUwzx3RXqxsH2fI2/VCLW+bn+mB+1a7dCZUTK
YM2Ie9bnXDXkFvEnfADW+ceXdP4+f9xk0aIUajFj6Rw3v2YEDXcOdomrIYxqeGmYYnz8os4d6L89
zMVkH1S0oGYc4iMugXfAianP1rmgxDTiJ5mDNLnkPiGGKm4817WXdzH5h4Z85Ak27xHO1wpPQKMv
Nk18T/jTyv23Tq6y5P99d5aVTTigCOcgRfndJFagdfN6kwNoYiJCqoJjz15SDP/W6LMuZr05p05k
4IB1HKFID/O0wR0HKcHrx9/n2ny8mPHRRMxa2Grk5rqnINuH5jNe/R9f+so8vIyu6jHXsuzWUQdB
fIYZvxgEOgzG/RjcSN268tMv06rCpal0LbHVQSrnkVM15G/HF6a4ccK6dvmLKa5EEeDsw+UzW30N
nfG9jNXDQhDtjZF67foX07zrZWOW/ORDrdCylGF7ygz5FgvL+scbnG/8xxSPC4zF8FtgilvLaW6y
ox5k34UhbzQArlCo1GUulXRQBJTnZNbM0p6aHmPyXA8+l6ZtekWBJMO1q2Br1xKla57iEI4b7o1P
c21kXUxyN64QqpctBzPzx9y+VQhWOrmPbyVVX1lDzIv5bceOsZCptxyTxPLG7GhkL4v9gDMDordf
H8+NK/uHeTGpQ9wwkiYIQNSM5AAV5xBO7b/NaPNiRucwGBdRGeoAaRGbtyqGmtXln1q9urEgXXn7
/y+4CX1RY+CoeDAlch3tS4luGilLn/4T8KMuiY6iTzHa00eW8Oq0ZMV+wdZURkcsBP/xAS5mthFH
bSrNpDhiiphngKXyU+WIlVm/fPxxr72gi5mddG7Cqa1wDgoZUmN8ny3Xl+Z3s879j2/wX9jXX3bV
S/YiAblNgjdnwfCZHjC3OMUhJjFV9YALDTI8jaSOs7Olk+9RLs9er9Vfmr67cT67snBdshglJJIe
Ped8nNSPGCEZK8Ac3WLkXVtVLnmLrTbl8MjEfGyz9EmbiRDon5RDoBVJHkmIhGiDTY1zswl/7Vtd
zPVyFI4LWwHFff006D/JGEJZFqL/+LcTp3Ex0bt4mrBAr9QB3+PmgJ2r8P+XszPrjRSHovAvQjJm
M6+1pqqypzu9vKD0MqwGDMYGfv0c+intLkDK02iiFi7v9vU950PKd7VDiMBdmS9z/WFMeFm6AJuI
prqI1H+gvvMWVuK2db2fy4Ptz6C6MtjMFMKxqzyYAiMTF8nw4aUmMLtBQn90w0pdw3ehDAsgaGAu
3YcWJmziarkhXR+8BINNvoSE4dmHlb7/rC3XPfh+3xzdAc+i+wo+2/IIw8zyLUkHWIoFfWVt0qjM
7iIWxHuoeTPYVLTBtxCP9bct4khHDabyfzUE7L8RDrHA/UL2QW456qeMM75H1l14m8DtELFBEqzM
5pndwExvlE0LA8iY2Zcurk9KQsQ1OvyITPrvLQT6m9oqV5almX40+dRDwTHAOz1c4nqSh8Am3y63
gv5Y7sa5rxuLEuHIi6pbf7jo6LEr7kMY2JRflz89M4fMXMfaRfwZQRUcBKpvNky0Gq+HR95dmomV
k4xNp5392hic9tF3Zxmkz/gtyRIIuwYYaGd22e78sB12DpcOUCQDKNSqi/ejgFvq1vJhRMUGqIyy
rvNuiAPvrTxInK8ZVAPIzIPVlLJzoIIgCd4LUiaIqMFSwuLAHWYNXgGs1AN8XELPAq+4dHxAppva
uLqc2GJAq7tNnYIu5TYn6GBBkQnS8rb1/RbOLGH0aYyYeuCDEDdIKZKfOthiPQ+0RXpUxuBSF0LV
w+sqBO8LokESiHTrK7gHJ60FPJSV/ogCKhGVKrPTmAGxMjQhnEdDW+8lWMyXAiKAw9C0MHGsrHGf
07Y8x26Qg3PXW9sUruSvbVmCp1iI/lDBG+EY8C462ThtnPwoyE9WzPHVpgzy+yyBLK4rwviHHFkW
burRC3/L3M5PLoRRsI7Az5dOwEAoiqrkkFauOtCA9zDkG4tXAqH/gXcdgUOjX9524IOB45aTT3Cq
indBwr2npKXtcwwp+D5XdQhH7qb80vnhf5YNzSWdpPcWfLZwMgSPBbYIcK2eDI1kqMnFdUv4m5CY
nwZW+1/SIWjeRESS14ApD+qZGIYqA3lIChjCZrBsPRReB9+rNvsNb0z7pkg0vyndsD+VvAW3xGHl
Y07TAf65ctg1rWPvSU+HF1jlor/tAWLHFCmoQBthlV6eFXMTbhrK74YsBMe+giCOX4BSS0IYHgGx
4FgjgcPTWNtPy4X8mWPXJoaxfwFEieeWaprWvcwObpbDYzIo8m0juvwVsrT4P8hWfoeNPx0xoTOC
lxr8BUBc3lUQt8NlHSZWQ+2H5wj8xHsvrtkJcKx0l0JT94vHNWzRYU0L/w0+PHoDpGqcRfmWMqje
WlWEHzqz+uZju1CO7UG/xc4EGX6EflUUKFhNV5aP6+sTFId/98RAOXR4I25yUW3VSEithHoas0S8
1RDRIa8FMvftcnfMlBQYW3HGytTHiAK6rmrppQTAANiaMvM/B35Z/QcJYn78SEEBNY4VRSwUFE9y
uHQ1jBQeyykIxb4n7HX583Nj16iH0E0T+DprLhoK5SSPHmPVvOawXF7+/PVmCsx0ZhWQEc5iIYKn
Maz2hA0ffuH1L3XmVnspYOO5XMxMLcxUW7zQeS7M6IeLD6SjD1mnSiFb7H8vf33aeq7MPDPPVkq/
qQMPhgmt0xxEhNzhIv21/Om59pn+/n7pgLIMso0WKo3JolP/AK9vF3awBPPS3XIJc8dse2qzd0W0
SVbga+6AQRpIeN3gBcRDAtZBtCgnhQU4LKrAaA01TyeaV3KwoZj70MromSeqIM7gl94G46VnyCWH
M0uTFTccqVPLdbve7Z55jqLwzwYLEowxBhIASDGwjOJl0e0iAsOy5SKu971HjQ6SA2vHHpZGF1gM
3+k2PWdJtPLp6RP/DivPPExVI9ixLlw5Ljr9woELoMzbsbQDxHStff6oLK4VMdXqXd/D3yXCFa6l
517xpzENsq+8g1YUnQ7kkM1riM0hOcfCX6dIkm+Gc6kGON/BhnjiIqZ7xxv6oxQ1rLIh/HIu7og8
h40TE2AiAKw6wbOWwcNbVG9dbLm31IYVxnK702kB+venu2ZiQke6OrRKbZ+dEFYp1pcQ/tu118Mu
sYI6pd2I3N9znR4IoGHQccHZ4wQDP1znHvAKC/gUQI51uK2LU9I/F1yu/Kw/s+bazzKW47a0OmnV
HPkqg/db1BaIMA9O/XWkBAJ45MX02akRbB+DkGIP7g3JyzuZu8d6wjbBwGC5ceYGpXHgEAR+nND1
S0zp8jMJYhB4ZLFSw7lRSf8eMjqA9W6ZIk6FZPy9N+a/RFc8IJPmoR+SNdXf3O83GjFSIdetZPUl
xBn3vkmrESkTEV/ZDK5f47w/I+rdoMcxvITlTi8vaVCf3bqB/WjswCQM46hIlIDpD/nQ3owkvr/b
yo5wIw8KKC89Kk65gKeAk8OINYfn9wCN+nJnz3TIP3tb5kLq3SI3RcAzkaXgLINW8SACcG/GZC0P
6PrjjWducYwWYxbFFbmEEAm9wDyvhIUkXJ3gNe3Z+tQQNryUrGnHreg1XM1auHqvdNfMYLCner/r
rrgqshDOFuSsuijGMbX5AbDbSgBrZiiYe19eDSSmI07EgHtj6XDCbwkM5QcVHVWNbF44QC330Vwd
pr+/qwOk4oVbYZ/FhdH6ntr0p/TYShXmPm3M9RobUKWGjJwr7byKJkD6CS3XBJ3Tufjf1cwz5R5x
19e4NRFxkW2HbKRCvjpZ9ZT4BB5XgE2UrobpHKLvy600s12bsg+HyMHlQ40rH4fZD2vFfnDibzro
Vh4LZmTn4G/93Q1NrLoAgEp2huvwCZ41x7IDoM73v5WevCUCrMEs3GfYXq0ye9PAXXpcHnT/a7l6
M4ONGAetscpVFIEjdw7VS8W/8NjfeX4N9y34X8A/e7mQuTY0RhryARpkgzTuWeRjCDKLa93Bs0Ee
ZAUr1uUi5uphjDhbaV0J3/bhMBOeathfwqwW3h37wMFm6q/01Vw9zG3G7wYBAp9/dvpiH8fOzwLW
354F0+DlSsysmsTYYrKugi8/S5G4nMBCosSKBXFhqAvIcR6XS5hrJuPmRFJIsO0yjs5N+FDWDA7T
8tgnE+oNNtyt2i+Xcr2dXFP8QcVgjQqO6OdSfnV8WAVNcxOu08tfv14HNzTuy2CFEBdkWf8cuA2B
dH3odnmU0G/ohx6O110PyzXQzpcLm3nLcE2lCRScfsDrobrYQb4LOLX2SgO7M4CHedMTyoBD7xPg
qngW7eHS7G8oafm+GV33WEhHrG2oM01qXt290U+DuMmwATTlUY+J2vol/Slk+325ntf3UtcUu0hZ
iBzqMucMkCA0KGHpsRtNknKX4xkYnvMtYKKqcM8NcBQ/a26p43K5M/UyRTAqa/LSB2kNl+Bgqz22
pfBtgcn8yrIw93lj5QF1W0Rt3kKDrsJNPpz61gGX4kMRcdfUviQFNmmonMnFLr7b43PZ/mzX5unc
7zZWmiDWBQuTwD57CNxuWhsyM4c9RRruXMvtfn2pccN/lpoEZrgUIS2nsOBwqU9uh0CzFfCvFMSD
lUKmVv53p3ZDY7WBrxxsmroSgyq3ks0AD22YjK3c0me+bcbkiNfZjsKQPbtS3vIcnFDQepbbZmaB
MQNycHSF6RDxAFpMOrhk9nkOQk1Z5M8wCYOxaqGQ90Q7tVLaTFebShgvYQEDUHwKcVYYomSDPIUJ
Y7nSBzMdzYzjxZhR2AoTCl2nFYlthHD6LWz57D325OGY13Qt43Cu0abqvTtNVsicK/IAh3FdpRs7
/s6UOCbsBRFwuBJVh+WemauMMZ15opH+6cDDLEkjcj/GYLvZFZCcrrL6g3Kb6GOrkqmNCRoAXJLO
FZcExrJBFEO6nxx0vJZCMNflxuz20sILAoLPh8mbct4kMulZunL0nvu2MbFpCqJDA9bQJXEzdcIT
EkMCK7xXLaHXNuC5qWdM65ZJ7DuqrS5gN7z4VX+X9+nK+WSmgwPjcjrCCAIBH6u5JFR84zphR7yl
38E8Ve1oj1zc5WE000aBcYKgLILlTIwzveOJC4QTkxn3gSTZyiid+/w0Rd5NBcAJOtAL4N0Cosb4
fSAaTq8c+xwYyCL+slyFuYaa/v6uDFxJcgWKpH0G1PyNOMhzwMsTDGHJr8qnK1efuTKm+r0rY/J7
57CbwiW+GbeqBOEbITZPvPnAUCzXYq6ljPkMeyNu1fApOwfW+OD6I/jLMPiv/XrlVDPzfTNXv0yL
MteiHM5IfIR/Ly6GJEXSZWC/Lv/+acBc2eDMhP2ycZFACPt66FhgoiSGA3yyJk5MfVeOcBkZ3Gxf
hs640loz8843xhXMO3WaerQ/j5F9mzrFuSroyrz78zJzrSbGeIriNgfYORQXBkuLo0uq7Fy1RZ/t
wRjN7mDKnRWbkYdZDSs9VjRbb3TVRYBbv4+CSoL50GRWvhuzPHiFwUPDdkPm43WgUXkBVqKk2RMy
ImoAA0M8mu7qbsy3pSyGj41U3xhHMo41TB+r9uJCKrmHa89XUAYpLN2hRAJvYLmz5waTccUk8HtF
TqHd4wxcfgYDDmACB6kg9QfrYGwKmevBO7Z2eqQPqPaQkFTewHTZ2cdZ3W1z6GdWDk5z1TA2CC91
RgLScYs4bHUbMnIPPtRN7zUrh+I/Ib5rI8nYHUbZRVGNQ8dZ6+ykdbAHv+LoeW+2k2+L4bZ0+EPB
JsBgsM3HFnT5YN/T16SHXbF6zjTe2pzvFlk7y/0Ja175OWZGv4JvR95Dt3a2gKHexXXR3GgGsm/T
AgaANbPbEYjMX0MAC+BlKUFOKTntD3aAdOMIUb4nLgG/cwrwqnUArF9jEX4IAkCltKT0VEZu+3V5
fE3T+MovNbUtAl79DBhrIAW0414IkLv3gafaG6uFMS/c68a95w7NSlbWTGGuMd/dgIELO2Tqwjhg
bj05jvD+t1Ar3/o00i8fqtEfMeO7DWRSFMqIp1D4NQDe87ba4uoMYHgzYfPs+Mz9ardc0sygNkUV
VTzgmTPx+nNRf4vGGkYQsACOq5Uz9MzCa8opvHzkvBCE4IVe/rSb6KFWH7xDmmoKizvw0QU1/FzR
9qkHNm2jCjBkOv5tuWFmXlJdb2qxd30QOHI6NVMwp3kP3+n+xLU+FpmHeE9c3dtVt01q+9KnAZLg
4aW+0mIzRwfPWJCFtJHaBMfeM25mlxyEtqB9ZPA1s4AmXa7YXJ8YqzHcV1g15kjrtq34MEp2aai1
shnO7OqmgIKGccftPvTP8JA8tGG4ieiX3H12cEwPgcNKYDG8XIe5VjKW4pJ4Ydlrbp9JVfYXK4/h
Up93/k0FYQIgXFayUqG52WEuyXCzrTtY4JzTnFe7MOUSaIIm3wcWkx+bgKaaIq+RphK3OBN4yOz1
G5DXCQ5CcJJabqmZGphiCj2qGha9g7z4/ksUf26jQ4oHnY99e1oi380QgOyAd0rrDs61KdmJSVdW
FM49yDZrbovXBxRlRvt7Dbg0hdbq3IPHHdOvqW1t8R8ZfwNkBNlz4UonzJRj3p5EFPJk7KsW+YMu
2ddMf4264VmG8hlYvxvPEngZG4FAXm636zMQKhaj3ZLY70BAbpDg5zgPUlkwzBuL+ufy16/PDcCp
/v46wKgUL2ykOwett8lGf2OnD1nv7xqADpZLuL4FUtPFgTcAcOdRJGA2WidHMTr0xc5VBjAgAqAD
7eGn7/RqZR2+PoCp6etQ9fBYd7tGnkegi4JE3oESfajt9tdyXeZaa+qjd2O4tZDpQ1qvg2F2Yn/i
oYI/dE2teyDp4xs/Xc1Vm6uG83c5PQGwC2ytBpH9rDsOjVPt4HKT7roAINXlqszYhlAziQJOM43T
ZaE4u4X7MwFBSQtywB364HT05xjVHeACdQ+Hf45kQk7hvY3Z+8ExYazIXg1sNAFx86ygYhv8YMK3
1XB/LHokYA7fXaBvDyvVnCb/v8c9akb0xVi6QFXU6izhZAF4C1wnZdz/chFXsZhzoKr1bkCrPDse
+ymd8nW52OtxfiRV/92BMC5W8AFO5ZnJUUNymiWPshqDLcgjwy1oLOI4ccb+Qwyj+RQFbrjSqTMr
k3lRBgeh61oZN2egG+pdBQ3FpirdR1FWZ8dNf4Qg3e3AOzwtV3JmlJoXZXANC7u1CZjapTWEG124
6Y43OgbH0AH7ZbmQuSpNU/HdlNOdyNN2wAIlOTs1Ga+3VdqAqRQVz5FHfvRe+AwWyYcubdS8Gwzc
5cjWdRpkoIo3eHTfVRONo0Hu83JlpnXiymA0L9AZyO4sAuzn3JH0BjpYOOlXv5c/PdcZxpJhDcAc
N6FqzoEqnyiSfycM1LOX+v997Pv0736oCzzCljl+ems/CR8pV9948Wn501NXXmsVYzVAYr6r9CAx
jvzCe4Bv//C1ti3+sxK5vEk1sY/L5czsRL5xPoilVqAS+MUZMNPqEA9Z/nMoPdiWhrTK937GYMcK
K9qV0mY6xLwROwM8XmBfH5xkRg6wvD14kTxyq185Fsy8mOIN6e8OKXFqZnmb83MGsiKwoe54DAZw
ADiE9Q8ZrjgPqgIHBI/deGJUqr+0VtgcB5smB8H64GMruXlnG4itXU5r9N1AyqOrx2pP/F5/ToGd
uo2byD3j5VgfljtwJomDmtc4L2vtjAEqe+pDcZ9lJYQadJ+ncutwmEgMFfCWSF6sgEarnMe4gecC
ze3dwKOV9XWuT6e/v1uMYIwHPlZfiTNhLj0QSCWOCVCgW5ola7n8c0VMS8e7IlI47ky2SwVu7Yj0
Vciuwh0e5ApAn+uVoTNXhLFUBHEa1vao+RkhJLWxfZEdqy6GhC8AnmOlp2a2XfNy5zKpglhlwclp
+l9NDwMcovU9cGI/ugKR9H485Ln6pMbwV2a5aw61M7dwaqrkrYzGLUVe5Tktsx+WQ+517T1Q0FOk
B9klxsM3gNZ3dPCPQbTmwTWzennGqqLAroC2pcwwJrwH2GYUgOiB0dlVdbDpHfhyLbfoTDHmzQ+Q
gjJNsXqdcg39itP96IV8DR3+gnjefrmImfXRvP3hZYbbLQ+qc9sH96MT/2fbUbKTeWZtoJUNtgMy
/VYWx2k0X1ny3eknvBvlQ5dljEMde+5tbp9UJBq8kLvlSlvNfX1qw3df70U0FhG1KiTi5uN9z5II
VshJ/Xm5mea+Pk2rd1+PAZvq+KD8UxeGD2DfXSohHpc/PdfJU5HvPl0nCaz7a6SmCmTZwChr9HZy
iJBr69dvEWOHj5VizP+0hV0CckWrcyqAbA5InG9ht6TAv4R9DaCZK4cde66hjCNDZ4tYW4yW5zaQ
vgDxOA+ecG+GPYPG7ZIA7oIEOKffh1XXA+Fp15t2EsXWvS+gz5PJ49B7eBGDjnolGjvXvMZBwwNP
O1dWBcJs5B8cBAkS0p8q60HDemG5aWeWVlN2r2xdaIC34nNo/y6ip7B6td2Vs+nMQdgU3NMGkRkd
QOhX5CJ6xlNqtFfYDy85MCHHASRYuRFWH4LMV6m3D9XG1OCryA0SwAOLc6I9f8MqhgCj5yGoNew+
VoCxDJSNgn+D6yI24OIty4L0unFA0R0gXftYAeZKAEYC5ZKIsywU5Ig4fm+BnnQA/AxXxtRMj5si
fEJbCdIkzt0ybF7jwHmLefbEI8jjlmswM4lMnX2agu6X1FkDcUmTQr3I8j2oyHRlUM0s+abO3tdR
DgZ8C006tGSbqrNeVcAP7gjbv6wC07VdS1WemXomKSjpm6IJuwawOY8/WD1rb4GiwNFG8zdIbNdC
yjPXblNnP/rgfaVFkJ8TQrzbqOktvu2bpP8CxM+4ox1r/8s14BMiHUeIabqBPS330lz1jEOADw/3
RDc6OHnOs7AfUiZ2YQzA68es/WGn+PfGYFPVk4zmwcmvXxPrKez6HXa5w/KPnxliphLL8tqg06zy
TiWx5T6OfH1sNTwfl78+0zSmEAun5S4BCC04FSXblsVDRLyNxeqNPz4vFzAzA00ZFhlozXsZBKdU
gEjgn8Pqv3ItnjgzP0wdlpLwt+nsmJ9jiMpfHC+Mpr243zciK+588DyBV9bq83JF5q43dOqgd9s/
Xp/LsmEiPwvccZwNrTyAc9sAKmzmCwD5EL5VzbaAJLvGQtwHHWBhMbSrMfa133mi872lRY48w652
V5af641rm4mjkeqFUn7FTlHPN8kYbeqCbka9ZiN5fcLaoVFjvGI7fLRj6wR4+smOCU6aRP4IsGki
D/SbltUNiF9HLID7lSa+vovaZjKpj2dA5GnlzpnlTvkwdEN+QjO7BwHj+Ac5ptapjeDEqYCyxWNw
4UDhPwTfiLCLaGNLC9clK3duIBqXl7ii5KT9gF3yvgZaHOwZf2VTmZuRxgkN0Dk8TVlMnJ3YAvUs
DPW2jdeSUK53KeCef4+yrhtUaPsNRXZfcYy7YsesByrylaDg3HQ3zlgxXH1V0CRIqWXFLyon5HrC
fw1WcJOFa6CWueYxVtswFDyWeYjLpZRfUyV3kgM+uzxCZn6/qduSVUygDKmiU1eG6ZPu8uq16Hz/
DqI68hyMJFg56s/0gindAqO1xFuIF5zEMMRbZyzYhlGFgEXlu7vlqlwf69QUbiFvOhYiZ+GJtVqE
mxI37Vs708COwDVi5zYtjTaOyBXkQ2Xyoe6HWv/vwRWy0fZZh+Zr6O8geKZg3GbxA+1XUgqv9w7s
bP/+fJfhHgxnZgtbFf9BZclu+ko2D2nk59/Bb1qLas11zlT8u4W4CIus9JKGnWLin4rG3lWqvxOO
fVjumLnPG42kAuqlSDbHoorN5NjHNfjavu8cFWFrYfOZjevPnexdDXyYZkvsXOEp8gF6Fn7S3hCR
ZUf4GndbJ3L6QwIOzfFj9TGWKx988VjxEPF5pZ0Hzy+aR6fDHsWy6oMvG3+ioO/qU8L9sCw97EM0
aJ98qGu2VoQXfCG/jGK8Gyyabpt+/Lpcn7nGM9awHiJKqxducArdccezYsu7b74LH27v05ivzs5p
tboSA/kTxHpXpYiNHl4bKALEjmXfDpbbbQM7s0APB1U8ESz53VkDAdW7Z9AHR+QLIGT00BW1hQO0
HX+K8aqECxl+6Ikmbbxv3ah9GC3H3krLTfC/dn4glnIQ6bbzLQ9y57kt+/Rr1pXRs4zs4CLK3jq5
SVLf5wgI7EnY2rvCjxssGECoWWXMD0Or+TbNynQfdVH+RUpGzrkdhjetEAQhVhF/6nPV7WWRBjfK
CVMgi6H+3gC0gjBSTc4tjDBPPM3JF68WIwDJnRbfvYwn1dZVcfgMT+rh3m+L7KhyHtwNo8DDbUPo
J6uw8D5MeHyf5RyOoXbCfJguwdF7CwNca9eUAL7pUYgbtF8NqLlq1CFtat/ZcN6lj/C9LsXGYYPe
KSnwZOQhQ+e7tEPc+8HFcw8V/HTo1i6K8XZAcuVTylR/r5FKeUh60qwMpetT3TZT3CVjRFDftU68
a14Knrx6QnmbZuh/Lg/Vue8bm3ma08oZMGpOgHCM7IlGd2LN2mImfmMzYxr4pWeRoRujE4mA37a0
A8BTmgCgE9TgNPJ0ILtYu9nPjuvxUKJyewhS85NILPE0KmBM03SER5bl1ivHouurPzUBZ7Y/tlUN
D/lTXDg90l6Q81Q2TwqJm7r+WN4mNWWvJQ0dIDJoek5afjPkiBF1GCT22oF35uhi6lwBWQjSgRXp
WbF+fOnGlki4oo5kZfud2fJNlWtMAHtxMvx6W3fRpnOrWwgDTy0fEA1PWxxm44MVBh8jwFBT1aoR
6gC+Zojg2fYSkmETil+p/eMjA5ua6LIg7/0KL6/WqYr972B7D9tgENm2qeqPJc9RYuxaI4S/HgI2
0Qkxu23pAjcPdInYVlpvl6sw19fG3HSFDjKRFlgIYcmAZMPMvcPDzpqz1NxkMGanLDjEvi6J8OYF
8GLzFuZyl9N7mn362K83DtlDA1LEmCNYWtEE3mhMZT9jX/uvy1+fearBjvH3EUu0qRPRrkP/KoS6
pYt8kyxp78KwPCV6EuMx927oS7KBlKre0FGs3Wivt5tt6lp7Z2BJ7GHFjGDsVvECWM+Xuv0Mu4wP
3SBsU8oKtkct4amGceWJCYit7sfSsjeFHT5ZCd6ilhtwrhrT39+dHnJul7SkqAZX6Van0S6RP0QK
vl+2srNcLcBhZlTIKby4tFyl4I/6nfLXFBrpNIAd3PPy77+6UuHz09nr3e/3gLDt/CGLznzE1p/A
/5s0LbxoxO1YliPUvr270X3+bbm066EVFGc0V5W5k0KknWoTTb6KCm+CTvjFIcWLX5Nhr6rgm506
r3EY3MQjvUs5HvLSpN+Sqv++/Bumkf3PeQ8/wVhvmtxxC6/VSNOOq+wQ20G/k7ZyvsVOWt1LGaZn
gRSFBCQNLl/gXmittPRcR9K/W3qw/ES6sPA4l2l5bGDPQ21Y5mXBTR6m++WqXT2FoGrGWtQnRYK8
Pi+/dF3SA/3tRvWReR2HK5K7Jp2eq4axHtlDlnKEchU83UEA02V/m6Tha6JTexe1au0NdKYU8/pf
Dl0TUQEktGrpCyW93mRWeJck7b0a1qBsM61lXv19HFx8jjSNiyvj/dDyQxxQQBvXNOxXtx2Hmdf+
KkS6KLg+6hJS/SkNh9vKVh/ZE/BpYxbZpea1m8bZpWijEZaamp7zWq4lN8+1/dRe75YEWlZ6HKkl
L33JSLxhRV/uqxrZlnHWJC+8q72n5eH659XhylQ0b8cMXKM6G4BuQjJW5m68tuU4XnSAIFHtbZMA
j1GqlMFOw7APOKMybY8gIsR7mN9loFrV9k0YQwZFQ2/EqxWCwtgtvbPurOiT6DwNFEQitjmhAv+Y
xydwjILfeAFh8J6r+SECtwt+1l5wh36qj23hpA9dndubJB4QCShFvE3gwblc16t3WecfhCfPYHUJ
y0wJDooP0NToJndh21gPwiv5wY95D1dt/iEgBsaHucRJMgi/lfpCkhef/A4T+pGjFD5srGGRbICG
Qm4WrNae3e4TEm8/+GFj5SoDO0WblfjF4p7H/6HozXK7z01yY7mKakCR/ISF56bOdpJZGx0pZFW3
uw993rwKNZbD0tixJXiX5Y653iYHAFbxtfaemYrmLUjoAg64CcsvvBjPyuPjRYq+/Q8x3e4O9+i1
POCZRjJvQzTN4yxgWl3quHmyvfBYl8knUfj75Uaa2/XN65Aa/MFPCQY/nEpyb+NaLdvruKwBldLB
EXg3sms6lRxi1pX3ga2yR6qC8RhGFVgGmcfuQL7rXld+zNV4jxOYT6BQZzrI/LXoOcvHNN7hsTIE
Ay6S0WZMU3IDKNX4hhT//CtunNbOSdom2FDBP6TtcJh5WcPqQ4aWRe3FY+0hytVdkNavFl3zV5gb
MdNu9G7xRoQHLIuqkJcqD7dt89qP4bG3H7xV3OjMtmZe18TgY9skubyA19Zuu6bhpxjhiJfl3vlz
rL2yJRBjhXGGXLTYEeSl3Y+H5qROyOs5g5qh7wA345/ZTuz8jdq3J3U/vPSf1Wf3B67u9e/4ATeJ
/evKILm+WkME/Hcrauq18MCFe1+b+JvC+sFZsoOZ30anPzy5hsby5vrKWJsYE5Fr+UJdrF7328bN
3f2Y2mSLCE9lYyVx7GyrcjvZwuEftkKIqx9S6qQ/UmrHJ0TRkmPZ477WjV7xEtdRuLOg9b7hZdRs
G63ip3709Gc7G+Ve+0reVdB5IUUyBurcF85JBq11Uw9OfZ+Qrnmghe28RnGS9Lukt8v/vFZGDy2F
WlZWWt3xMcQbEmVWij4ParD8fP9gV+mUwyF3lH/JSKjBIZSqOgU5FQdndNpb2H9qpJVVMHIpSscH
NomM/DXLnOSh0EmJeGoJE1i/CPc8joutjTyUxzgl3QOLUniBLY+p6yP2Hzh31fDOppLLC3W/dZ69
scdo5cvXQ3PY1adb1bvZliGZIoC7BcaJ04m9tBn52kNOdz+U4GRalpft5ZA5O4EHpj3c2oZdFUXW
ruygrEV27vi5t7P0aLdVviJHnqvqNNLe/R6gQLCHFlho4WZwk3n+Vy/i48pOCkgPvvLv3PwH4c0F
RHW5m3Y4rjXJxarj6BbOLcmL7GPv66jBaCndiJ8QzsE91SXua9k07Q9WBLgW896tFXLhJ8RH6MXd
XQRi9E7HfnQrhNR7kfT9zuUiR/Z0yy4daOE7DdHycQKoqE1PInarZDMArx639aOfysmtVoifmT3g
FGIRpU99xFKYuDdso4nV32ZysG5LqHYOMeInj3bfyKeh48Hj2HnkO1CtyLUTaRDkm9622M6Dfc+3
pAqbR1mnMNgRlX5N8JpnwfW9Yl+qjLBtPU7a4VE3YmO1SXMT6xh8ip6FfO+2tL8XSV3fJIBevSUR
6V5amLpfSiKQQoej807z8U+4FOf2KC4fokGyTemlCt8aorsKqWVbpP/0oEaWTrCpuxz8Y9AQj1x4
6TYZmrcSFuBPKRxX90HF6jdXCbGPMqc7tKOd7gsqo2OJdf8RRuIW/HyFhLaydU+dcuot2rsFGBaP
Eb0c3S+JSOI3RHnwWBQ3wa7pY3dDqjo6tCrNtraOGhjbk+roOUm1s5mvD3GK5ci3GlxmnBzyj2YM
sZq46E9N8aSs6TjsI502MKytvX0W1cULqTnfDh5JgGBHPlMvreyE8BsQz1WDx31O089JZFd7FTr0
MUwDegiinu3KuLH3BQgqe4eor9C3VEcH5uC7HieeQ5n47SPpeXbO+iR70DYP9ywu+A65Xkg+z7rv
mmn5IPv/Ofuy5jh5rttfpCoBkoBbhp49O3HsGyqJE2aQEIPg15/Vz7nJx+t2V/nWSaHWtCXtvYZE
B5ZqnXeva6sffZmod0knFctqHlCaOCs4fx5ePs6guGtpJgJEiEtMNh4FDqdgmOJliZc4vyvVlevT
pQZWQQYPhhrlEBwTQFMd63He5rna1dLutyCbcNgbioOarlV2/3uefrDJ1wJNtpCzBvtxODpsQL6R
tbBhcHW2d5RC1YiPcmNpQ2Gd0KfPvTsk22Vgzb2bGxtSxMzdJRbOsmqy63Cx2BKPEPfb5CRtfn0+
2h9fVd01Dg+irYJ7IumPzL9VQyTSuLn2arr0aef/Bs+mmqUZB7x7mwLLm5E4JSSk1Y8v/fA1xKYZ
/Sz1tZ6OMOgNxuxkwa6Fl++ff/zjm4S7htPAZ6PLoGIyHRto1pRY2lN+C4eByCuv6Cx9nCfGSbe6
lyG4+ZTjeX1kyk5imS+vw9DvO2zIzHL31rDECXTDCNjdNWmuNPrxLcxdq7a1WTc7CcHB7bSluXEt
wFH9JTdh75ZdWOKMjYtFVz+/NoSryxhHpReeGgWO8gGnCKv7BGabmbWZZvJqUd1f2cwXFtlaoCyd
7HJWHvqU+ecEy9mKiP9IivpKLy4M2Rr3IZwMVBxHQlhZdhFOo82oYZNs2jBlf7LpSv3vUkA63z7+
uWXonuamsfrxiFQNan5FwSLt51A9Yfe5w2HxLKaf0iV/P5+YC3eadenWyeBvQXHrPs79b2M9eOb7
59+9sGe81YoeSCrsxMejV8NMLijscT+P6mgv5mc6fImaCXOW1TvCStOyqYgYj1DzwjuiCFyJeru5
BnO3/2O3fBStV6sWhoIqdQag4FTNdg7kZv3qNNj1BtopgWrysG4gCXRq1KsD5ED1W0JzClDm2FMk
cBa1g3EUy3HLqJ9bSPL789bxnsui2tbmpczb2HjwglcvxZgdfCBXHLbVHT+hUJMwKxAQCPV00FU/
M3WQQgTQo5NURmf/66zfAFVwnygDfRnwCXoVwMsY+Tgw+25HtgPlYBhpLJw0GFUXlMYLZPfSUhri
/A+S7yg8eSxq1d+C3kpq4dMPPQ10XW8WtllAV7GXHWCWLt8lmXvvjc9T+pe3y4NrLSFP07BMd0sK
mIIGcdo/JT32wfRXehvLTJtibgLK3lv2F16o+2QqYlpVkT/jBojUn/oGc63vTVYHkxsZ8+rTqMxv
cjUHzI/khBuajBtvO1XQqz6rL3+ny67Mn8tWhVP6qoAKhixUkMoolyC76IB0XSQEvNkrmLcUNq79
w44kkBwGsFGM29rbsUEFKCCGULwZ6FNlV+Gc9EFRvysnkhBIBL7Yqp/SzsNN6kTrmwYJceuZE/wf
kgYu2eZTt+nVTdLKI+wjYLL70y6sDXKkAZEP0uu7wIaHWuFi1jYQB4ZEYTrBSho1CBOq9JiLfZs3
0CGKoA6UtxG0UaKqj4XbBpa8gVAKSOIh7s/zaAV1SVFVUHHn0GCo6lCxOMuQm1+Cwfql+c35UUhS
ADsAFJlyHg11Ay8luklRT7GKb1I+y26ER/IUSXjKQ04UEPA8GFxkfV9Zvckbgnv0GHb0UKmT6rqg
nk6JeSOtE2TNo7Lj1ncDtmwACwXP+dsEI0L+ZBc8wKU4qCluBKhIBEm26Vz03rx50z0HzrliVugB
S287UwBZsUCbJWiXm95BcvtGvrNqC55u9sMZggaGZuSPlf+hBfRZj4kaowJmpp9HnA9jPxPrUl6D
txMWsw/kTjL04Zy18HKy8bMWGxb1X2vifC78E5qtFLLQ2ATOYVp88pr1dDyWHPHHzsrxz9eaOMfT
f5ogZQ+g7gB5FTYl7zBmPQFQRALZ083n3//wCMMonUfvn++jZJvSNl30MXF5WFkvFtC+qEZgVn8t
oJV+3siHwR+NrI6wnLZ4gkAa4FAxO/C6W3tSoWGwOLxy27vUidVdcqxVx+UIDaVes0dwZd/n3P1V
THSzaP/BzvsrJ/GlbqzOMPh/DITSsTg28q4pbNCK0xAeBDE88q6s2UsdWZ1gsrMF3Nuh0wb9tM3E
SewuEDPoH9q6iDX54mitTrGmqobMgsEbaooPHn8isCAqOkhNI4QhofS1nqxLioNfKdUkizlY5Cdy
mEEmnyz2A6/uQFXL9vNldWG01iVFSuD6iLK5OZQQl1enbvjjLgQySu/+F7ULxLqs6BeNZ3mLZIeR
iafWybclK69QRC79+tXOTmEElNuVMIehmTZt/y5nvP2EjDyEZHe8poH94X2OibXhg02opnCwyo60
EnoD9VYW+URdtZO91InVzoZ3gctmKFWgiu92IsapCB/1xC9DmSzTnU7m6i/PdLN1G25gSUjHHY5i
fqqmwTzPpPbDCnibA6CtfuDCpjVqyMh3pRnTnxOFUd0ZQ7IvKBaqzq18o3pJdqiQIjesG4htJMi1
PKQuz+CBXAIvulTWxlLEjwQTJO4dS0RItLr3E8rbceupYifdPO5583vOfLPhlYeDNgc8NPB8gXwQ
/lpsJ2PqH6mN1FNh92Oo+spqg0WZ5AjBhvSFehp2fsq3omGolg3sgpIIgrszztdWoIiixGMD58AX
m4o8zB3krtQ0OWHeF2prUa+I3dzy4CLgjdFsL1qC6GCRGLXZ/oZQCdFHmrAre/Acw//nuoq5X4VF
G1huCTXB6TCx50VnIL3e+cU1ctaFYLguTqbCZF478exoEdLgti2HmBYVgLAF5QfRi+lKCuLSAl6H
RHB7dILL9bFNcsAx3WePySu4wUvjswqEXM91n0uTHZORwd6SITdchWS4pg9/YW+sq5UtodB5S6Dp
mTT2sUscJ8Si4gEkXaBQWDv5ps56P/g8FF4YpXXpUjuCZIld5cfc8u86l97Tq5H80qfP3fvnhkBl
Z7UplBaPA8jJU4Y7ZjOyayp1H2c6YNyzioIA5jtplbrDUWZTlBd1f4LeIgv90t+42trDxulW5MPf
wsogx42AeWVrfAhLQrPnJfFPpxbae3meaBi3LwT4rsHqHh2imgcJSYhjJRFriN3aYEDMw74zfhl9
Pk0XVtwa34m8tK6XrEHMN/Yjqhg/vC45VvXX5GpgbfB/e2UKZJjpAjP4qc+e+3x8pHn2zsZrpj4f
ZiIwaKv7z5iUGYwcehyGrj0+QU+U3hQwYL5zOoeh6pLiBZE1FDrIjriWYDnv8g9CGF3tftrR0kt8
9KgcvQFKslkdjWMLGDtKH0/gXeQ32hnlFj4m1a7EpSOEdwfsPidHvdEsdx7t8xstIT2F03wCb1TL
be44HJp3pjYF0ta0DpyhMre8RCTuh9mEpEiWu5YIue9K4YaLm8mdZ+oU5POO7hKozdxNVe2dmEGl
eim5h3qCSG782mKxr0x5Gs3YbRY5TBsv9/xvQpg6HLQ/xpVspm2edhwZgBklD/ixhnqq4AGYt3YT
pmPOQkAGs9j1PI2gYbEn5S1TpAEa3BHhuRFTlEcg9Ocb1k/QFCR1EszwNg5GZND2fgoyhZ/lZZhA
l/pbg5fqSzJZ7q5taBaNvpAbbi0msn3WbRpTetGCjNKGmX6+sqsu7uZVRNUQt29mX9qHRSXPPdqB
dXAeN4NGMSqZbwHe/Y7XJTQkkjomSn//fFd9HGj5GlXrutK2px6eCl7G7odc3k4a1dPBFUMkKcx0
KusakP2CfhxflyBlMuamAKDhYIyKerJleLdraNSMnd7kLgt8mB3bSJJU9Rj1+lqh8eOzlq/Btd3s
+yDF+Ba8LuYBQojQWuSFf6+t9mm0Yff3+TBeamUVimGrI5lLFD2alsa5/EXHpwUvfx/p388b+Pgk
4WtardHN7AgGafzMXvoTsJ/FjQMl0iux9dLPP7f6T0jPPV1XSMq3x5nCEjhP9nr23m1uflo1f/y8
Ax+Hb75O/IsUj2SWw4dCpj+9DND/Dl6hSKl87eur8Op1ph7sCc4NbT79FWK8gyBsOLlXHq+Xfvsq
kmoNHpWiFkT9F1QgKS2KR6+fkkgpT16pIHx8qPK1JUth9b7u284/MJaLqPWdPgs4UiOQQiHFFLbV
t5KnO0otZEsZMoVfGrZ1RbC0TYY6bkNhUq/sk2BJt53caoYUgW19bezWpi0SpuO1NxD3MNjZbeJN
d96cxcak2897cCF+rYuAPsy6066wm6NVNqWJcuJV0QCdrTjzGnNvTbYT43kzXWNJXtgo7mqjmG4Z
KylS75CV3TfD6i1k//derqP+GsvvwkZ3V/cQf8DrQM7MOhTwwLCH9JlX7jU1wQsScHwt4YkbTgeH
kME6NPX42LfNs92beBYW2eFcLx6dfFQhGFP9phrHYePnKHY7i+vhLpd3X1xyq0jpTIs7FAYOlIY/
Tuon5AxN+ftra+G8ff+JYjMFtNHzHPtALCS+az/jke9YCqhpbvZCZPkzKKD+/dcaW62E3iYZYkCG
iD+guje/iPzJ1LBtYs9Fce1UubS4V2vBZNpJRI5KZT+lNIAUoA6Lkj8BFHqq61LGuap+fd6bCxFu
XWKSNrWcrnKbY9/qkFc/YNcQ9k19JTpf6scqfkLtTPglVuNhHgv5WKkcihA268NhTKcbBXZDlKX9
8PR5Vz6+afO1qPOQ+rQwHtQKFL1R9X0mrH3pxn1hggoJnFFe01O80Km1qPNcVYoIU9kHqCf60xLl
zZ2LRsa6RMHhSrrxwrSspZwzVnVFWgmcCh7xD1k3FI+u9BowbYfpyjq+FG/O3ftn00xisICSHO2D
ZfPyTqSOH8PlO78S/S8N0mq3E7h/jI2Ayr0Z6bGQfuDDvyTRmyGFzEP18PmMXwrK631fzU43lTjF
PK6h2tvs3bTU0AVW+8nh719rY7WEXc/t6kbDQZp3+tlfTEzseZNJ99Tb1wDgl2Zi9QCwcS2uxQSD
jsoi7X7wiuYmLfp696UOrAWG01KMuWpH62DbLWBkvzVsB1qrDJb5moTjhcW61hKGa3VBstlaDkWf
b7GpA3uwAg/IlK91YLVQPSX8pDe8OC5NEcoyiwH9ihYHfqjX6kUX1pFYLdZhKn3mKlYcPbfcQDwJ
5ukGhcQhkOmV2HSphdVKzUVN+rlPliPFM5JCvw516dBz/ya1uhJqL03C6lgaJkA5TW7mI6hjVWzb
+UM7czvg87Wk+IXwKlZnkhqnBe/Skh+qwn2QSbMH7tAgTZAChsV+Nyw/GZteuRRf6szqVg/TppS4
eSaPjeGo5VjkKSfOoVXV5vMl9V+l7n9TJFysdnW9AGwLzQFghbbJNt+Zp/bQ30031q6ISOiGY7iE
9mY+iU216w7qju6a7bAT8TW6waX+rXZ8PftUGhdGlYq+WfpY0DczXgm8F9IJfK0mLAVS7FQ77ADc
RVgNqOq4HpayMe6mo0saJKNzkBb06FUznIDOu5IXvhDE1iLDeuQUqp9KHt28OsmUvpizk/nn03Vh
uNbSwWWX9QJ+L+BDGrNtZySn6EvpXrukXPr6aveXjpa0dnlzNIZEtZN5Qd+Yb62bXJmRSyNzbvef
gxapgGmchFTHZQQ8gMp0CbiLN+XXxma174tMTiWstexDlc2xnuY7yy86oPfcr0Vfvtr2kiyofJIZ
tB7Lgi6eCT3vTjsyVry/Mrv2edV/sBn5arfPRoyjZ5XeIRHyeQTbO8CM8xuIgjp/fELLl4X63Z2V
JH44D76Kh4IAmOMrP5wqmK/RBYV9xdrhnrqlC9SPyZYdqah4YGwxY9CT5gUKv9dIkxdC+Vo5WKQ0
5b52lgOVfVQotqnJH8+qd2WRxV+b0lV0UKOX2lByhpf9UqXhbEAtpaPzgwK1+6UG1grBapzbEulY
9zAPbrMpuS52lmgKrHnTXong/9VKP5jUtURwYdXEUXVOj90P54e6XZ7LA3BMJeSOf5if+u7gA00T
0CuE6Qtz8j8iwbwkKRDo9iHVdb5ZpvE5G7UXoLz6t13I789H7VIjqziRSqdu+3Q6q9qkEQfeGHXB
XY4s7cKd+8+buBCK1v5cVoo7OZ2ReLfTMTIW5HzHfFO012Dal3qwihXcJBVxlaaHnCVWpCBdFXTQ
mt8sHGCfzKLWFee8CxGPrWJG23vLMp8lfWYGDQ4w6B8r5n9x7a6ChbZKG1BeC0M0uaE3sqCiaTQ4
y5Vwd+Hd8h+x5J9gnY5Sk4a0eLewNLB4G1rFDw2wdTa8eXYefT7Nl+ZhtcEZHYjg5SQO0gYUtXo/
u8pTcqfn98+/f2EZrQWAZ1s5kxoWcbCb+blemj/2iAt/qpIrm/vCIK3VfqcOtZYSqnBHRp3bpCRb
3Yrvqh92cJ2CZ0p7TR/jUj9WN/8SnBi/8Qvr0BX9puEwIkcJ8pvW5Mo4XerHakfjyjy1JE3dg9Vb
YdM9izPm1IcnEyuDYtRXEl+XWjn37p8l1ebjAmkIuzsmVRmlbu/HUvKnpvOfMpNkYHEX85WT9NJ4
nffjPy3BpocbKWt2SDsBNKNVvXC73RrzxVIVX4sAj2nWtw5eY0cCQdEqAIyynGJi4nYjvIDjVXNl
Ys4/+IPDY02AhTI/XSDJi+t5deimSFyTSL40FatrP6QOejJNlTyy8q/Kfkzi3uufm8CCH97nO+/S
D1/t7N4WFMYwbXvsCHSwmTu+6qG8so4uWMLytbQvhD4Hq26EgrltpTPc8SDWBAuI5ntRjfzYGiTb
AuLPbAkX7z2FlvXvbKmjJpf6xBw5bKCkD/CzHL0n6dmQVssl7CXhrA6ZEz4kIhoMxNKAOKyPspJ6
8/mIXIh1a8gL7cWcV1M7H7q63XRNHWbj90nbe1Z/LQn0X9Xxn0UPZQWpxhL2qWPu3y6qCUe3BLx5
9g+Lfc3m/MLG+u+t9U8b/dK1vPcsTKtsD8MwxP4obsikv5aiWYNewJ+185TO1gGXyzqyZj7+Hhrq
HYqu1RsBQZrt53PxcTfYusQwgLWWlbRCPCUeiuAa01/41AbDL8u+Ru9cdyVDKhwFRU8D0wtInhjE
Ap+A8ivj5LhrwE4DOYxCzcjzq+TFmx5daMtp+pSXV1bSh6U4fP4cNf6ZZTB7Fy+dsZLSaZ6DRiXH
pexONgUKs/APMpVtAGzSJk159IX5QIOr82cEdWjmLhrM+B/Vt8GcHadrolwfzjW+ff77P51xAMKR
OVTjjmWF5yADOt166yf6lWsSvn6Of/98/WzG0Io26Y6VW0d+eZeVS7SoKtTWL+YmV4bnw9CBRlbX
yFnDftU0TYL8t9laLZzbayPCphx+J1U3XOnJhxEbjazuky2kmXs2wmd75uTgiuyG+fJK6Ls0BavT
JrVGvwexWB2NfZrIdwlS2nDlwXPpV6/OmYZlbWEv+HSW3VviR3NNAer/M9f+5+h1oP76f2fW6RiY
EX2NokMFzCVYzb3/1JZqwju6tdX9ACDocbEF+K4dA+1lMTPYx70NDUFl2ekR5sL2K5QsneGGFZAD
DxiVpd7VvtRNkKZjMwezDeYI5TBWDoSwINSS2/y2tSivQN6ENbzOJxCOx6FrdmV7ZrtxJDPcEiQg
twF/Frk758kieWuCaZqBg/UmspU+JNogPjLsPTXQWydhbI+DLQ1a1ujNLLo5LCxnWwHz/gBADVhH
g22g6cX9zTw5zW3nF/1zmebej0Sdaf6SQ5Vl59bpFJaCtyAfe+bFLcAf1LBjD5rMuRMsexxHZpCT
mB8ROaoQqQsSazfLYnSTbIz0YVzaTh74Me0cLfAp3mEUYJ5ggAf0s1pvVJoswTxWqO1nzrL1SptC
iNUDgYiAo0Q4yeK6qf2It563Iy6oxTMsNoaqesy94Q93Wgku0XzbE7BGoNkxhgZo7BCyaC9Q2/xO
JqOjLu/A++mI3tpV9uaDUBZM/gDH08Tbl3ViQKQGk6iRogqcbmjDSoknq7JPmWEFhBNac+ps94Yr
AFq80hsCd/DSjUxgxTNbLQCgXR2Dw/HNa+gbKfAzoIsFJU+33E42w329RQdz6rlxDXRxkImq2Nha
PRcmfYeQ0V8flucw73qmhdVsvYyeUBn8Vk/ztmY5CQo+y8BhBiBQrz8V0EAO4P9DIzCn7VAXyWbp
ZXMoKqC04dc4Lc80J1gVPIGpeeOEZ/hjC967P4JkRf3h2S5E7JVd5GdkT3L/nSNLXjdsDPIz9ynN
UxINGoYDC/dCcEn7cOQyBewi20yJ3NWpm4RZ4xwgmDAF4OXd97NXg2fVPEEsabiFoOaAWq0PnQw6
vPpFW+w890xPXw6EFt6mKVN4YANlsRl6cJxS/21yyxunbL1A6+qH3zdgDIu3fMlf00qWG2jgliBo
gYvr9rqJBhgZRoCr3tbGegHA7zsFwbznU9x6jo4LP9kKpkEcQsYXIO1mgdMZULm66ETk2jW8LHO1
gc9tEhEtdSBgbQ9PjcKGf47zszT+36rmrxy6Hljc6S8ogt9JmECCENbd9H17SlR+0+XZHZDfIqgr
s5cwSB5HCAXn/nGpnLNo1S/bS9O9IxWIhKJ/9BQ9Vay4s/HCNVX3CuzLCWN4aH0mQzdjPAJrY9kP
yfDkl6MD1YS5DOwmAVun/Sla99aBLHnU5u3vYvKsncs0Zs/zm13tAEI0VslLCwFxsKTAj6B2D/d6
Fzbm0mevefOfdM4YOBWM3WSZ1iGT7s7OKbSJeR+T1P5Fa/HUlWab+dmNHsQt1FxPSZE0v+txQnZR
1mkE1bLfXd7ITaFQpgGi/qZICY67zOkC2zhoy6KwwV2857ohHS7axSvMD3XQ5ii8LEnnRHmvFcBO
buSPzhv8kp79QW4TbTZJ4R1zCnlVz+N+7Axk2leszWN/KAus7L6NIIttorSGNK43hb0uIKnovWhG
2hewlx2gqHgCAqL/jS/+gp2bFD+HvM3CCtW47TiiHi1arG48ocsYfC4vcArLD6mdxsy3ji2foJRi
FTZWhC4BwE+/DyBMBUsj/oydfQ+d0ywCWhRS0RUc0Hkq7mbXsIiANCJrfTNA5wCVfCj8ysn9xjP2
u7aGJqoT3w6d1HU3FoPA1Oz6LJrG6j1xpj1E0sd4SQYK7i3fWYt87mG/F3ZL4t9bRM5QW6J3xTz9
pPAijXy8ZYO+lFnQLwuJrMQ99Ax2MK58covCAo9ft4BJIYWIcI+jKa3i8lywI5NNw7KYb4w0Mmg0
KUEihcdaNfY/COm+00I9lmK4lzZIL40vu7CoiyI0tQZPsVDPYlAceh7Ob2lmePT0BVZlBVZeDs8h
3r9BGyRqGdAEnEtQPjvvqXe6TaeH7phn+gQ9ghsI5z6WTXvyICESJJOYI9GyVzaYFwD5MBzSOSju
AXPaW68wa4YZhMJ/bCEYPif+W6Omt8Tt9yyhPhLXdgNmjv2aJwTi7/P0tqSWhIJFoWMDOM/eKdNo
1uJgNSpMlzF2hD50VFebBGrYGDl0quXiDsIUd6kA/VNkcxYQ5d/1NT5PebkHrs0LqVfW0eyQGkdz
Fbej6wZ52kyxZ8wfz4fGBWQUdbDAii/iXnqYZf/mcjUFg8n/4sABaXaYjqMvGV4TIw3huFhDk6+Q
/GaWQxLpnqVR59nLVpnhOJdeCE37I8FhG3ptdkdIKTaux89G3MNmSUqQX4oYjjt4uirgcKHQHWKR
h0kDQSqHPovZxY8xNhA35gT5FgZX6PbHvCzZRrChDMfEbWLR8XZHZzhgcxsyCT0uDlug8IuQEEaD
3uAMbztAiRdCfvUVhVqTHuoQCjCQ/lJCBlBRScMkAyvX4fShSSH/VbfALvuNeEhAYws62kW4EKXb
uq8drGsNGk7t528wRMK51U0mcnr+VPX1WbC/NmiuPC+MailvzdQP946k7Eh6jD6S7uVdIShihNa7
otC3SH1kWBa5eTbjfEMkAQmTiw7IY/tvr5NHlg5HluXyhk7tnVrqs4Vgv+ce6m2Z6L1QJ+IXpIzM
HraH8gb/bmEtOLAUTl2BC9GsY5LA3rezLJzNtgbea2L2g9RecVdIq4ztiSahhKjyy4BH+/kASyM1
HqYWJXdWgW6U16eM+ADrzhng/uyb6v/WdRWD1gNGXL8EBqflKIqHoYWZIxgJAew9yWEq063SoPXY
TvtWDqMOfYUp7e1oKfVD5STPmlfgRUM9IenfB88BksPcNlLFipqt3fUg9w6qBbrTCeXQ3+ZlHvVL
BpOx4jntTrBzRy542lLSiHBJ2FF6zrax2lBJ69fCml21WFvdF/eOLg9lY8fSeIc5a45JR2LLnk5V
320L1gOJn4SL8n6wXp6muXsrUcfAAM6o18+hsl0k/yliLo6rLOwE2fru4uESl97YREIfDkVX0r00
U7FhbbrDBSVSRXLf4mHPQWtvW/GaT+Kh9n5rhDCICt5XM0rOyJYH6VLejOlwWmxOgha+YHwQD21R
gnqMY9kZgDFi4tsw2H7MqYhEsYz7qsojvExvSulHM3HerAK/iuTawS3zT5YWTcgbXFFtesxB9yaO
f2igLKgg3xUUPX3rcNetcTRpG+Blu48Gop7sXEBJp94xlaiIubgBQYn+OMn5QMoqC/xkec60gfSR
DtkA4BguV8gUPkAxKwm41+JEYjqAKAZI8wzH75i3Oza+8O7FHumJjVnUZsAa9VUFZJs9g+peJZU6
tNxqt1TxjSpQ5pfKdyNP2XsDLc+tUNTbDlpbW1+T09CU2d8kBS+6Fk51aEdIr/tFfTMUbgqw/rBs
xmTcCdtGmBjVrqsSHWUL6DdBOk7A+VvEivGw1HEjq2+dO25Aese+aJufpQ8pMK1YkBfezZJk8cQy
GjjgOwU9ADQD4j0q26Bkm+p1ciw3Smr7pwO2ujVDVKi1MCIpc6Cy1WDAbKaszeyADw62uO90ew47
1YeJzg4uFnUVZj0MxnMXQVg5rItt3bYRhf5uIGWLa5Vk6Su4YvpZObMbCp56Qd3J/mdDmvIO5D7v
F9Zlu5ceurQoku6zoV7unLIpTgWqnae8yIpt6kPBb0kW5UCrrXfyEEYL6YOf4UZralAbOcrHadAJ
mTo7i7s8ztIS6tbp5OPUdxouYW5jtPxZSuOzwNZNcautudkMyq54gCMsP5UV6q/3Ze+2YzxRKC5d
yfV8mKp1xBqYaHD7yFJII+9Zb4ewSMd2XKqwKfg9acBK76zsmj72x/wENLV+p0M5pmNznx2lHHY1
gnuloX4AqVOQIWP4kd0Wtb+t5n2V/k3t/kr/Lra6esLDxbpEXgMpnwaXSHsRezz8zsJvQe1WhxSC
VJ7UeBLhxeneeYzff55yuiCeJNboRQqX9K4ty+xo3MYnoVVnVrIr7Nmi2JdEveQDV5ABq2kOVYml
gzxcJdhr6lvTe6oLPYeTz/Jxl1MyHdreIq+wrx77WI1iuvVy8yW3CqQhVrm41K/PaPs5ORR6XCLL
lCiEi/SPW9vsSnbpnND4KNGxSr7lSrlgsTLvMGb5tymd96a177UaQILx7F2LBAKrvS9lRcWaxDED
4T8xhnQN5C55/jyZv5/P5scZJuGf00P/pOHcc/igreXDvrYG110HTfenlleQJRd24Jq4AbU7Pkz+
udxgRT347rm4J/kLrZ85pFU+//0fp7HEWrJpWTTzDSmTQ6KL05L0Lx69Rtj/GPKOFbTa1SixlqQb
B3WEbGodT9uuDLOo/iZe8RQOHB6J+Upd5tIkrDdyO7azzmz/kDYJamI4WFzj3FTO8vvzQfo4DSrW
XA3Oaz5PpevDvh2Gp2MepVJFyGTiWf/0eQsXZnpN1XD81C3/H2dn0hspskXhXxRSQABBbIEcycF2
eqwNsstVzEMww69/J2vl5plE8qJbaksNScxx77nfGbxGgxctbq5GIn+NafuY94bbeYAHwq+9Xoi2
zvSKmFrKqQl83rRrCJ+MCOz6rRLAC6hJ7gdw1M5m1JYX1kv9WHAVyYkYprKPmJb0GYe65K7pabag
yfp+8osphl5RcUzH46QbmuYdNNVvIcpdceuJXgdUwvc6PD66PFyY/d83r/ine/oyS+HT1lcNDIrd
FLM0jSGwx/ERzn17ifNxtiS6mHnLFB7BhkYHpIiOLo+eFF4DqfWbjb9G9F+5uFV+P9TFFB7hFVAl
JTVJ3aDM94NhYmxUChZMvV5oqpl++bdrfWkqIouBmTkb3dA7FZpYtzWiX/xRiMGpabzNlvyd5xpr
svjrWS5D+P1Cmt77OCojTBdHYL1yiPTiCJUd9YJSYq7Brn//8j10EKUcqK7se7AtcR72nmuO9Lze
L0kk5hpssgNkMhbIfQIVXYLgVWjDu5Yl7Stiob0rc0QNlQRGCBZsktOfaHuYUNh/v0iJQzJSDwWP
cT6+MD1/HtQfmd3h0ZNUDMTFCdNogFRMLgYX0rT02MpgvAyyVra3V7q5/phsCgjseuHIQxMi5qZd
l0nyYeDuvi41sEV/9obJbsCzqIFhCRldo+SRFaTas45YVwB438ILZnp8mmE1daCiAMxAHDXS3yPa
nLJcvU+LKzuepQeV1x9pYSx09vcZUYQJ/9vZugmUtoRj8V71VN3y/PQUimtxAuI0Wr1NK3Ivqxb3
Q3VJYTL3cdf5+mW+tJkcagNk9b1AgroLdnH5y6NbCC7BV0LGmmbrH/XSNPOqDggkoNzc3I+IcUf4
hKL4I4elG8XMKJvmXtMwML08ZtDZJeOR5qD50+Hswdj09o+fWbymyVcBLHthtgmu9Cp1eg1SEF0F
p5fodJeXmgTGrF0abHNfMpntEtW0rT9KsUe8GxAcxax2aQ1QO0IY1epnXzOZ9SXMieAt0SFRXdzF
CO2kiNdR5eAj7ujpyg9fMpn3qNijeanXldtr5baru3stV48q/AuBfXtr0kVHp5lbnaCT6e8B3Sso
82GZW0V3ceRtSQMcvIb6hcTWEKnrimI7JPD4gol6ohcLI+L7bjKnxfxKr1cohALrJS7rQ5WxlxBZ
KVv4SbswX74fcuY0KwymNilzNvT7MDiy0TtnyuaKpUqDFmz3YHN7JPw7BP7/lcycXvrgP0TgUeXn
rvqrfu3Xxn7d75qN4nqdVX8Yj9rFOPt39OC56vaSHIOn8GPhxXOfNzkOFKNAfY6GF9P7YndGVvWM
gO/OyO2zsg2QxHXTndEitWYhYGjZyp+L8XKJL5do4y2Mz+/XPeQG/rvuUaRpkGstUZlVtG4m1Hdc
SMEoBO/NKBABiM3YUWtlicgw97bJoaFgDTL4TYTyGpjljeMfzTxIJXUS7xJ3tQ1R4sJpf65ZJ6sH
cp0p4yRt3Iz/RiISYcjI8fQI6YnIasnSW76/RJrTS2Sf1EUbt7xw4V6DqjZkuWSxMCLn5tVk2SCI
oYkKBsI4jCCPU6B8Oi521BgWTodz/TBZLMwMZriAkEJvp39WGRLwMSyEmg/DPJBW2caqvzB7v9/G
kSP97+iKQ6U3guT6GVi3191oOl7RWbJvk4M/Yg9vgeiMvSBfobh9qapjpummd8pcRo0KLmXqGhrb
NLVcRa36ZPKl8Nnc469D7stBwe8Sv5EeK1w6Fg8iY3Bkj/aeqT3cXhFmxtSUgZx1VQ41QF+4TeBv
tUyFaemw0Blzv/z69y+/nLCq0eCIWriKj+QFnGfB9STxg0oR5v3Zj59Mb60jUHloBBMiH9YM8i81
W4JSfl9dxlBU/99fn3QxC7OgatwkbK6B5L3HqEQk2HSSrtylrNkNWr+OWfrQet3u9vfMDd/JCcFH
ICIRKJ9067hFVhRcfkoB9R7ZP9pVmbab0it9p9bzpZKw67r/zUY0jQhX4AMZAwpnXXxsafmVBu8I
771tkTkr04VxwK6z/LuXTGY/CRnEVRkGwqhEjQOmMdjhAYORTAaAeNnA6Rmghm7Lkf3Zc8nZNoZN
5NaMYn9HKeyJpCjrDUhv4yrtfPIRNFBy+kIPj1rXNKj8gzcgzdTmpSVRtEW2glsl9+gOPgNI8hpD
gkwLKPkQVxXrEeg+q+xD40HnNLu/3W0zA31aeNxlRiEAK8hcv2YrpaJb3hs78KUWQgVzj78uql/m
UV/o6cADJXVhNeNARrAtveBYELnQPTMrgDFZYEhYEuALvcTtYDHRpQh8txTGN7ebZmZ8TQuO4XGa
1TrUgW4LV2K1Re6YRsDW+NkDPEwXQlxzHzBZZwqVD2hsaPWrgW26gjugMD3d/vkzj57mEIaMJKUu
AhgwyNG8aEoDGUPV5EsFkzPHhin8QFOVwQATM3Gpl2l2TfWLDyNBT40vJAxOGTgm1s++Y9LHZmwM
RQk5g9uqdzKRq6psNrefPDc4J0uwSJu0TUeIG0fyqEIGOOIqq7KFnz338MkaHFY98VFfleK0H11q
yg9t1F1KPVqYtzO9a0yWW4N05jVpn7gEecNtyQiy3qG+BNJh/wqRv1n3+HVSfJm4pKxk3OZK6ZZR
k15KZhgnhJkhGpPeMDwg8oxEPrL9bFNJpUEtPpKg60xVxRvmo3qpgWMrDpFRtvsaV61zrrHwoRPw
qXKUeGDvvgGPGKfRRr+1goDGwCLiGrTtpFSfcmRLMhtwWnnqRjkCdFL2l6JC7g/iCx+Ud6EWdWUX
FQ0MGz3YbJNCopJGpHr7wPTUvy/gAGhH/OqORBHYMy0zFQYgQIEiIEWqaLhG/U2wJlpW2AwGQ78S
hJx+haJJn9tMr14SfPmnJ4r8uUwb8lyOLHHKGp4ewIcIpGoLCk8h2vVIxJJ0z3QiD2aPoy0dIv3E
wdQ9hHmXmpaqgqUDx6KWm6sBklwkflRRQ5YkmAY+nm7i1yil8VfqLN5Xeo7M6YCCJsXooboVWYoK
iVDkNd5asifTC+hD2ATDY8JVFPmWZrgVpnhlHFSgJASWO1OC4pjXmtiU4B7dpfF44Ynx0rGh3cMX
W1h9KaCYD+B0SX1GHNVvdlRAvghPeNXxsKPZHhoC/5kQS5ZwLENGnK1hK5vALyNr12mUnxKqv+Y6
KtRxgLkf1axEjW/3QANQkPqUlmvuR+yoxDqCmgIOXjJDCXtZKg50HBxVJYrpYIFOQQP0fhlGokJ2
AcchVDwiXx+bNSLVab4aA6W0CFxUVjg+vJAMJDqf1MfAGAnO3EBI1Ro7jZo5bLIoRN4oLaUDMsoA
OD6qtKqy5Db+n9aiftc4RPE7pMJlukI9xSd2ct3qG0g38IHkz1hnoaUQriFhGu7DXuOvkPXoVlSh
cDrnANZnrV5C819WodXFengCAo/tjNC8SyQSqjAWhKLTJOYqCJVPBI/SXxEP/L1IwmRTpD2UyRKq
5HNIlPGiIo+2gSKfHOBukcJFWsu3Wai1G0r9P1Gq0Y1fR6fe085p0cHLWpD7oIZ3U6j5sU0HFJio
vg5Bk+7HG18ioAQvJL6pKkjrzAzjxlR1YCIV0UFiBM+udl80YARqAp6gXZw+sMo4ojsqOzeH/DiW
VzExHv1yBTcYKBXYDimp7jhKTyxYzGh7kjdQ3sEw63cMqdgaNITUik0yvLe0f61IUOyGxFSfwjGN
rEFD9iJLe7FSoHfA63mj2VGjFDgsyfKewP3JBtyqsWu4JDpVC6ME2YhxG2iEwBEcqcpG0SpngHxg
VyGlCa8A4yWLE9xEQ4hOx3Z8Zrmvw/gB+qwh5cAKCznumQH9GfPTeFOKXHF1OaJgVk9eqhZqczWD
DiYI8+QSYQmy09bAv8ygtqFyhw15F/7JpfdARF5t1cKEHV0C/j8fgPwQmQ+1iF48D558M2JpbL1S
AZwBgQ+7VCvwOvSCH4cBeA0WQ4IGl9R+BY1buDcMLummHlMJziuUI3qkV4deKtozNmG5NvIGyqye
pPe5j0idXsKrIfOQNOTpAHCloqDIZ/DvaqOKpJUWWELiXIOpiE9Yvo9lGx7NHMl+g5naRxegTHtA
UZWtKQoEgywvV9hwsmPDwu49K4oR16EYQnTestECnn48KkMa3Vda36h2aoDPDUWm0mDOq5BgISJ2
LdCVELB3f4M+UiFDxTfjHJvaWMa5rWqdsjZbCaOvtiS/B1MkZ3A/Y3jletG+Q/FnZGu9jgRuNIT6
RevKJNvqntmewmSooXEciwJ80Tq69IoKz6JUxPkG7muew4oxeK6BE1kFMJxE8hRLHlajegOba8WB
RI78qVoCjVgzdkFlyUKlqJdVQ4tQlW1bnZP3ygh6AKsGlT2mAObD2VHrIWzPKrPeMkNJCgDnqggO
NjnJDnll0LWGsxGCbxocHYTmt3esNvzIYtzgvp2rESqicTUaMOkrkZU2j3x2DoJU/KK8Vz5uHz9m
zpd8cvYTAQYo7wHHM9XHoTjQON62iNrq45Jh4dwLJuebxhBgFTXYmAr5mERvaXQKtNyCFGHhgDxz
xJlWqnl6hY0zGDNMPLolGk9WCtZeq1Wh/L7dRHNvmJxygqxty3gcU9gQgfWCINvA/iR+vrr99JnI
Dp8Ejqpc5xGCevAhjFHcEfjBWurwlNO6t0RX3oFvhiC7hfzy9tvmemNyk4xKGpjg2nb7BJbSZ/jS
+g/o8gEEAWI+gQSsOrffM3cynHxV3CeZMGE840Z+tdUz8YYav6Ur99yzJ98gdA+ybeV63xrqQ+DV
j2beft7+2TPNMyXiBBCeQiGdFm6tdr9ZrD13RbnnSJOOwQ+DOlP6zdBxiP+oCR8wPZfHrh/iR6+K
PbctjKXix5lb0RSCE5V1roxV3LmdX0MvmjpBALNS5ZenDlahvdxuqplZ8c8H9uvZ3MNWVfm8dUfj
ExMcjiaJo3vBwviZCeTo17d+ebqZRwRRQZYgIiDOnV6/Jcz/W8J9B5uI5sCJaldJcswT72c3Gf06
1r68T2m8ZBhk0LlR11m+EcFd5+l2O82M1ikVJ8JUKBgk+G4GiyXhvdTk+WcPnixLTdKaVZkILEtJ
7xgQ4fc4Gf/s0ZPZW6FgbxxCCAE64Fig76QQFd9+8twEm8xdH3wDOBzBOFD4v/qS2NpwJ7vAzo0l
k/GZYTkF1sCQg1+RkanbUu2vgVyFpRn8s+PNw+0PmBmYU1iNLzSvHrsQtYjVhxf+VRv2WGoCh/7h
XBatY9LMqqsl+s7M2JnCatS4SnoUaXVuoKFKB9ZaFV34jLlmuvbPl/GuerVZDFJvXVkfdCO1vN41
2PvtJprp4/9D03Bamhlir5AXqSgE4NmA2rzQKzSopTlqUNIiL9e3XzWzeWqTaRs2ShWquIm7vVJd
6ghwJ7N9qPxxM+JyRhS+N3VQJG+/S53rjUkwJSadEXcjWCZFKmrUOZLhqGhIrqOaU+Qvfcip3TT3
PQ2L2BlaIytQ5GKWZ1/WqFihiAcoNsl8NHYcJ/XGz1Cs0SPNooKz0MXvKCzMzi2tUc3ZUgP1Wah4
w73EkEa419Iq5Qgg6EuUgrlPUf/b/SHJteBaqesqIxzjWO/mvnF3u5nmJshk7UgE6+LAV/HogEL0
BYdXTbmWkLHwDMUBspbQ4FcC5/5ClkuutXMjbrKqoJhWdqUfwVQWonWLNOxO1ShEJ0brKL6+uv1h
M202ReWYraL7Ev7MWBT/9OpbxRfEs3PPnUSnq15hXYuf6ur+iWf7IPr82e+dhCw17gtE5Bp4pvXv
RftZDdXCRJj7wZO1AzDeIeoZHlyQY5RDKxvkPzvLs+tq9XVV8j24DaHqbG+MuPtoebXKY/4xVsb2
dpPMrHpTv114sZt+7/u1y8vHAOXGFZLaZZ45t58+MwrZZH2QTQsdncAoBGOlOWRqsCKZlqwKNWpt
GMj/8BsmUxfFXFITY9m6AjYPTyJOuTuARLVtURu/sKrOnB/ZZAoDGUA63NpaF4HGfYXebaHcDLr3
KtGd1jN/OIwmk7YuAsKbEAtF0sHrQXmj3sftfvjH1/smbDyl3+C5fZiXyGd0dQUJ/RCGh8JLlV3h
Xf2tELPxLXhXtW5jKuo+bDL1YVQqAXiX0iP6U0aoC5cRMNpefW7LqHSSSmc4c3opKsYK4PtGSuxB
JsbVDGu0i3TIH4NQI5ux7MJdHfh8XYRmtWlLUdv5qHeoccZQbkRormsNYS+/yWorA4xxp7ZetInb
JDuGWljfV7DGdgsPxbIeKIWrrOr9E+NS30dKi7Qp4t0nrldkDWyXAU8tVB93MpdblZoUTuqsX1H4
jiDmWS+Jumam+j8o6pcJmQVhGcvQr4HkkbWd5Cau2HTMd7c76p/g+LuOur72y+NDhiLJtsRKoqQN
37Zm2mzCVMarkSrXgLPfmxZ0Ad0qjBVoopJSrourql3X0mKHkkTET1UUzY1Iv1taRlEf5hUpsYOe
oFKVG9oJtLRh4bd+Pyf4NJFlBKLCfoZjfA4zYptI8q4HmWor3kEJDKfPlefbbfJ9i/NpRqsalTHm
Pqypex+lXjVN07uMSbZQgPD95sz5ZE/ocAOMVZJgAYwOavQHh3GHFBcUu4GWkNkKfR2aH5FYGZ/m
blCwHLYNv5JYjT6891Er7PqjqkJYUpgLS+FcW022CxF6nteEMFNulHOhPHl0iY429+DJuERJeU+Y
gQdrEumyNlxRtVwQ8ny/BfFpuGrADPd8RFHdqj6ggh9FsDUc7JbcG+aePtkcKBuLDrFkbA4EgbwG
NZsWLFqaHVgYf26Pz+83OT4NVyVMClTgMPDWYvXZQ2Gj6OlOQdpAjcWClHhuqk02hoDJrE3GDMu3
6Bw/+lu3f7vinqnwZWVLxmgzE2GqOEhQIjzCxgijM24qq6jbByA6YQChbhnKpGzoPzlKkeVdkuVL
6cyZz5qyz5tER+ZQQcuZ7YhU5X1GGiePUVedPMJCfeEENfddkwk+cqjQElyyXbCKnlE860rPO8UK
RRJP5q/BGD8xLfpUW0h9bo+HmRE31ScUipCRerVPp6CObMC9gdtjkEhdt0bRZEsy6ZkJaVzf/mWj
yGEdlqlFK/aieOuRydZffvbrJxM9N+MOoVf8ehI3+9KQ69xL76KqX9g0ZibLFITeeeAeIaOKxbzc
miFKUXG5k/1LQpdE8HPtMpnvedmSsDFwoEUR+uBnFvH+3m4YZe6nT86AMRIlRpjltSuY19iBihNg
TESwRUpzV3Z0w0n+jPjrJwfiLivJrwjFUMz0z+DF3kdxdNHEcCnz4uH2z5n7zsmSYPrmMPgRVs1W
DywPN+uwW1jPZmRqfBryrQtf9UyVAAroNXKX1bLaDKYx2hGwnhtlbMhaGcbAUbHGncYGpvRV2DDn
9mfNTJ5pLLipSR8Y1QguflC+wZgR1qwwVNGEfLz9/JlmmwaCyRgGSWaGtYuavfdRCc8aSstuP3pm
fPxf+LcfQtNTcVyNBX3N++IB+cbBKjORwli+eb39krn2mUx7VVUHLWRp7armxSCnTv8Qw/3tR881
zfXvX1YURZZd0VaYOUV6pXzEKIX4vP3kuR89uQZ2wUh6gMRrsDdzRw73wPfD9fCHD59M+NAw9EQk
ATb44k12O6g2K3MBFKfMNclkypc0lcAJ6Y2La3hvp6TpsGiJGoSsqtplgQHfZBn5sFNESgqkr+JM
WcPWSGtLZ0A0ekXNXH+UQluyf58bYpNJb2gIHHpYfVBkV1odUPVa+Fvqim30rXO7q2a+eBos5kMb
+0wNkIup1W1alke6XG73r8zt/y83fBop5jEjYmTYszr4dn5Crz34dvyneoOzUXKK31hue6m1VJcw
9yWTfb/Srj5zLb5ENl20DST1HCMByOpn7XTtoS+TxaBEhJCoiX2i3pn82RNLsrqZuTINFQ+ZEEUk
IQ8E8s4CUcaJE91u/aU7yMwImoaH+YCKwxRoSNcwqAWjVlsBaUvN+FrSZn27aWaiwnxKMFfjxEcw
DO9ACGY92N6GrgI7XbFtXzjdEcV9zmgfukNxqk/JNrtXX+Kzv14KfCrq3CdOFoQYWxWWgwCJMnQ6
Q0UGQGyjrFWIJtoGWDNFMR8Dw8zu1F56ldVCSdBbeaqTU2R08lW0ow4GDhKqZwUR4UOahxwgEoOo
qR3XPdheiJkM+xb/vQcNOYWVdwecj5oS71NXkCtrylpd6TyFSWpomOvYqPVNf7XnDNkV88VFYaeR
pKtRUQROvnBezaSgpxRQQRvCm+wO5ib8L8uCwS3bgr0OZgAcDku0O1/jATBOEE5FPuQ3ySCCewpU
yqryS62zUtMzt6XWk6esqJudNBRkzuNMd2Dvl5zBmgr+wtIBmo+QDOkmiHTw34c4fKxY3mhAVNXx
pygz1PkrZbAzI0BOrLLSu7tYZ+TdIyU/qLIFjwhaPgcbUf08VhngAKYRfYaZRlBIl7VPqNVuTxEc
EiHW0gwogzphp1zGF1DPAyvO2tpVEoRP4nbwsTEaZeTwLsm3Cnhs2xEuegeijV6xQlTSA3ISlsIS
Yq6VKnPj3KDZjqhZiGxqBOqD1umly5oBGnqlD5PXwUsEdIRDvC5VhWyiKiFukFJ/zZNadWkPuhkC
IWIXEqLYErJEH3dN+NCNJAfyZ0xL7yVowBGyZA1+pTcgdI7qbArCWGEO/cpL8+5IVBY/FsI0IUpJ
ksRllXzxItSlFUUtPqjwB9R3JyDG5u3YOj4q5bulaXXdLb9bPSebUaoCxtP30D0HB3Y2N4BWrYt1
d4SaipzCY+FW63Tn33WHyM1WqhvsvZV4zBfONjM3NW2y8cg8CvsaXtkuIDUfXJiPjaw7KJzC93Yo
70FGfL+9dsws2tOMAkfllggqLB2weAIy51XWl9sPnllWp9T9HLUIXleVbK+JLHGjTFNrqxqjgVlY
v9LN7ZeY3/cQm2w5pQliGWkIJNFOnMF92eFHiJvqzMmjhcvs3Gdc17wv247u97lZdjkweBFmJ4Bo
H1WIe0hY8YX72dwLrn//8gJewPEgGHHJidCt4SUBGZbkC1eWmUE0DaIH+MlcD9IIBp2HHqYTKuBa
fkoA0Ik30bBUGjL3BZOhGuWU1n2egMFr8k9KynutpU+D0D9u9/HMCJ1G0mszkjlUrzV876sT8LC7
gIrVzx59HVZf2r4r9Bq2slXtjshrD+Q+7ReWjn+IiW+WDnUyMHGcgEJVoOWZwoA5BQpaix3sS1jF
QsPPLhXVEYGBhzvTVy0d9fcUrLO6lKUFrcNL2qAEBq5iHyGNlQoK6OGx0uJu2yRqZSsmKBO3v//7
njP+rxA3SZgx1kS6inYYyENKT2b3efvR3/canMv/27QRdqooHo1xL430XHPwVUm80Gvfj2pjWu3W
5GB6ZiLx96rm145Pu5cGpEbqldscMNkiaYqfNY95bbYvw0NXDJ2qgoV70IXXflDiH91ukDy/3UTf
x8kM89p0Xx6f8Dwaagax7DCeQeb1jRclfa3Ac4PQ2+rIwWRLsoGZe4AxrYOLx8RLR5LyXZArLWAx
pQlcmN72Z2rARdvoStUtGiwOYEEEZ972XWZVsssACK6A7g3LEbqJ1jSXvCHEvxH23fyYLKs4VnDk
WzrflWOP/bQReTZsCsNgOuqK4qDZ5W3aYh40qYChXokjFI+97JUNXX0X5UZ79DMFx13Jooc8UPVN
ntYDAJIjfR5xgPgbVtgxQdlOnnNfItlv9BRwUl0JxDPR4wF7eUPj+8wUld0rSnzKuZbWED7mbz2Q
FM3KK3Jtk1QxRMTeI9HeYUxyKNps1ebCCftfaarZfjHutTHaKVW3YkDsIoBjZ8lTzaHjNnIna//0
vtzk/r4Uin0tlS0HH5J8djQLvE61SQCONZadzETJnviNAgMnbl552TukDzc8wSnJVJwch75CRsPG
j7ULkP6/QcyzovSjjTRriM5etPPaN3WE9yO/ImFjVzf/xnq6pUiTGsywUZSyCror8+I3VfOVMTYo
wDBBx4o4QkzlToALCbpyOFqNwdZRbZ7V7o0yghojxR55sCt9seJB+VSxYcO78MkA4y4twZ6PgKIk
OAJ7w2Oc0ovJIVOnFjhPQf8aJcWR8GAdpsg2Bj4+tCsuWqCtIfO0Ypan6zZ+45EHWfgb5NN7feDA
8iTj7zFn93wEQbjvUMyi7+HOdyek+lBrTbQOx3qVjf26aZ8FYN6kgSo87Es4NvmWQaONlr3TBBfb
DKdT4Cg5OQE1IgFyl/hrXei2CZV53h9j7d3v4ealphYrtr3qqrEK4OA+S8hqZKdyyGza3zVQ85fG
GxXSigcDcM/Bavt13p0gSQvMTS+FZUq+G8GFjKHxT65NFK85wnRdfIG7ieMFAnvKeJAcVMdWXUU4
xGtKC52Zty6oD0ogYppduAkN0DlLwDmbK9InJKsS7iPsb8gowozPsngvokMBcX0dOEXsZvlZjU88
UY7DB+BvykvfgY1LrfDEakvbqzCFLNjz4AKAEsI1VTWJ3UIArnwqXfRXKSHxHR9zKPM9YocYpjrq
TZK9CCG63gThikgocV6yERkb23suw5MerQpvK89BtlGKQy9wC7OLRwNU64cwgr+IA502Ho/PU1SL
7zR56nG9COyCXOpgb8hN1FolwLUXsOH77B51Dai2sTzQXeUJqUvZ3SO3UYB4qdFVIyPLo8luFFh9
nvkLF2SLiRJmsRNxc61tIr9/5o3la8GJAzCrvDb4d6CfgztAO03xrKJ0Y69rTtToCHPbifYy/CV+
/0qr/lcNVFiSRKGVyn7HQpRbcQXjMd1n5D4ELX7oobUHqRrlLpmJ4h2QsrNn2l2C8eidFUMCNq2s
6jhaRUm3MVAC+VYZSFYOtvIbrJwkLrZjEKwZIAwy52DSvlUjChVAR9yl+QMPLYF4MQmcQaywnAC/
3kcWNU8ZBSZsJ32Uvh5GbS14YSfqo8dOyPWF3YWn2yY/12a4SgsbwOMqOdWAxFe2QTdJ+tonhxz1
EWV4D6+9tFctjLiInDGegt4WwkrAWw6hF1iPW8gDAb+Q6oaBUzas6ocGlOn8gORWAsTqGqq1SDYb
0n+07UbBR35GhcMuOqqz4i19h0Nhqayy9z5HLgwUWUt7L/96WBJLh4QQ14HJfBL8E78t7tdDDaz8
Xd3sqfHqk1NDV6Zx32MrAaD+OTBXWXsom0Pd24G/jgBVrnbEeDGCtQKEWqs9oDjF045ja1rGeCyb
bT7uOkiHQcH2x1Vb7K9k2gDmCpj4hm7pJv4gV1oIzq6VPbLCUuoMiBwPazGYH7HFw1OfQMcGxHON
HbW3WwPXzwwzw4nJiiOxr2L9buyQFFYwvBTRLwlmclc6Hi/2PMY6fUV3G/G5oOrOpGwbpKinQvFQ
hjoyXD2H9A8pH/PiveKaVXsPSY+LrfqHpseg+aS9YvVBaEuF2QJxi6oFQJpF+4S/FF0C0QVmfgSR
2p8up1Znlk6rvvVsC4MbsGZfUA27QgG7RUvUYflQCaW1Y3Z3Oqr5zOAJOGdbGd+SUDpmccy0yk6U
J24+19etOpOHRnvo6tTxtOcyew7lrkZVFcIskextPT8BqmnLFpYx18qkNLXEcNZQsRCBKJ1AmpJA
9WBksXUtIxPkI/F3JPlEKEQRoU2r2kZUD2wJK68D24fDASCRzRXhTcxtrheWhx+ukYMHNjmhIHaE
4Od3qAuqHaN54O0hpfEKKU8n70LHAwDdgJ0f7Avy/gxemzNcefHk3Si9HSgPay/bsBrDNF1LVL5c
a1N0GPQNsZMn21CYTiGAfQd5HVKIVRauWmOwmraytJ4eFZjUlAp7YGCmm/VdDzpphypHO4BDHirK
bSQLMwhlQt0HWAndPA5A82tyU4mL5g3uoOa2xi/S1O0SBLGkUje1397XhmEDRpFaXXzgbXfMse2p
KYDYKJmodbHRUvBrywhZXHRjO7QXI6i6a+HMQ+INsDP4y4d8hXJNJ9New7jBXB4gzYqsmlFbrcyN
gQAJzj1oEiTr6OtI5W7AEAZw387pLxM6E+zxsP4IEn9DIeyRKPZs73XxERXEaoBlQFXFqiFPdQfl
SuuvaiXC/xhj0eWw+7in2Jp8UGloemB55rJU3/YGrhWlx/5SJV35XmM11XOS7RCIAQi9fR57cu9p
XmL3xTnJDgIBJB/rG9wLSiQqcU7C6QGheLtHRZHi2ahx9MxnLjiinYNmx8rqWqCooZ6yFux/nH1Z
c+M4lvVfmah39hAkQZAT0/3ARbtkeU/nC8NOOwmQIEAS3H/9d6SsbzrLU905UREVLstO2xIFAvee
exb74oW+9QoUV0HsDC95gTyLom3vim6+t4saTvNeDht95kBKbQUHybJ0Mf06K6GQ7L1b5uBdbr1j
pUYdlVV9S8mzhVuAExcw4Pe+DM4w8ogJBK15eTTjrQOH8BbYPVsa3ED91xHy+27gu5C352zS57L2
vqgAwH7bibNg1aFzOsjHuv08dO+lqb/0XZv4QXsKIPZo7SldpPNewtwPkQ9BRDNs+C0nX3IxHAuV
I0qkSZTJvvfT0MYiaHchvMQjrw43lM/fetnjaqmz25ATgW/NUIgCG4ncA7nf2lXnJoWE9pPmXh2V
WQ2MNlheIM0CAqr87zll2Fv6wVkFHFeXgJ+wqn32DT/I15Nt0VVRK5jwLnN/klmxIPQDt3ANvV3U
BXpGJESzHiq3AhKYd5tScIi6vrt9SvWFS5YT+8J+wvFAsglpfMNZuuzdD1vcS3gqiVAiUZADofBF
sq0s2vfWGYIdDHOstGxwLMCoF9burT+uMHv67mH3LimSCZXRG4EAoLiszNGFkfwWf+5jGnMI60o4
sOeCZrGdl/Weo/xMbE29tDLGhY2Q9WQThfCPPrh1MjxRzw+xjKW96trwFrEcj6BCH5j2v3BUbwsM
7JIRDhRgtHyz+bKuKnrvB/ohwGidzllUV/A7nbsiSEYnKCOvwIGopJKxdsG8qAlLgzAb1q7P3CPW
35OGIXpaN9f8eRfm5GMNa0puHts2h/+FllDUIsoYQg2ZfakG14kGBvvtDN4+UTkN31ySn6YJmQZz
OaKsaKHnoJMNufbATRJKvMqgqFBjFxCN0wJWXyAHFh5KBkRX8KiZ6QFi0xsqxcZ1IequKqQnzYO3
mnGtk6AnyLlwIM4OlrTAltY0SwIMdZ9TF9ABfO8hqCYq7huzEmMTV2rQ24JUt9BJ3g1OtuqpPIzF
tJl6aW28PmR7aEEZYkMc1seLxoZZOjRfXWxqXAZlNLjMXhqOl7ohq7fg4zWxwXg+ES26tyz0Ub2V
Tnk71uEYDw1tz5Cu3yHnY5VbcMkXCIDZACfuN6E18AN8/rH2+EwRV07LIOmX3Gy9pWLPtEM0cWuZ
4NBObb1unDzYdm2Vw/iyRp/U+XDZxt3E2tswgDNN2mO6vLdk4O3qIORrSTV/AeMkfyhH231sAhh0
RfoiqIqKfvJXHYQ7CJHNS4gLPU5WLsz3j7Du7pCC0lTYtxS33oD41t8s68KR9L3uRDsbOdtj0ePg
k0PCkcL5OiPhBnZvwokZKehb3RhxFI1jbxppphfeUnmDs205B2E1r1vtmJPT5/rUhAG7l5j43k3l
lFWvyKmoCzQpE6zCde07z/8eV/hzVId9NnDNEZtu46swoAldZED0vYW9nw6JV4tfgMZ/jsCwz+at
OYGBCWCjbg/H9ps6l4hmypNhqm5wLp6lYX8NQv7s3+rlMh9FAwx8LNA7V8sltM3sff4LIuK/uE6f
3Vu1hLC19jGvbEWNZGQKmfC4XtRf4+qzK6vlJ3jHLYtKDwFOklzUJ25ZO8HyXzzzC0ryJ+jJNcX6
p1/tFR6q03wCMWY+ebhrR1yausTJ3z/9pSV0Hc//9AcKy0zhbPUYSuOYVtZDp+FT5v+CfvjnuBe7
glQ//XKHaqx7kIZ3U1XnO5lb9bYT1F6HypCEF2imvRx5WDaCSXe+u/xKUPYvLtpnHjEyRJpwlK7Y
d4t/L4373dPBhrcY45TkFwv2X/2JT4jehPJYW61qdgJVDE4x5PSGCCh6QFCW87gw0vwluQZz3D8i
h/UIg7TRuMUer2dOEdPiogMa/uLC/Wx6PVbNXHIfq2sQWWw8gwHuL2Yd/2Lf+Oxj7ZpOzBih4Jaw
xnYVdGGf9GFb77TMVeIVQL2LGV3CX1vDzh8vEoW3AkjtIbJ7Fnj0Nnc5gbl684vx3HWT+LNb8NNs
MKumbtZQeu+rXHobeAe6b0oPXgT8EEZfE3KmiENZyvJmudigG2ZtamlC8PAx1n2QkGK95gIRhch6
UgXyG6YiRNQMagUkws6B/Stq5L+w7WJXytlPNxv3bbfNW5XvgzzzOACvev4IKp8/ZOg3dKR0Jfbc
mGFFioyfLNtQAfGgQFUIv9zdEii2Lht0D3gh1Td7ymA+YzBIeGUwrgERrwNWBKsUwC7uIp47yNRf
MaGvXyR8OJBFZ1XiSF28zdrSVoyCcnhEXBh6cgySm63XEvGDpfWf36b/yj/0+ceVN//4bzz+pusZ
PB/efXr4jwdd4b//vvzM//ybP/7EP9Yf+vRafZjP/+gPP4Pf+/vfTV671z88SFUnuvm2/2jnuw/T
y+76+/EML//y//rN//i4/hZYGnz8/bdvGoKLy2/Du65++/1b2/e//+ZcZkf/+fPv//2blxfw998e
+KuQr+r9f/3Ix6vp/v4bsenffBfnPNjvoRP6F2PD8ePynZD9zfWo72AYgH/kXb8DInHH8Sftv3m+
i5w1mwXMpS7FrWNAQcW38NuIbduhz2wsX3oZWvz/p/aHN+efb9Z/qL46a6E68/ffrsSUf949LECG
Ap6d5wQE8l3mfB6B2HVfh2gvuw23ZBgrMearZZiBAFmlPuXecOrC5m4iqrihnex3OEtQZldQx5RL
5j8tpXVE47DTZW1/nboAmg0nRDs/8O1owYDZpkZs7H547IQgh77z7EMwt7COW4p4qeGiDiejcd1Y
YfO1vB9LNjw4iBqDiUzr2YhjnsDtGHUyKT4dCwdRyuWEapg75maR88GbYGcFA0q6EqWXbwQZf7G5
Xwebf7w4rovwtoB4BO2u/1koQZEnN8AZo9vosRCH3u+nI1inE+rRY8PhwZQvZNh5QzGfhaXWnbPo
dZ8Tc1d2OaKNYKu3guVetW6b0kO3Ay4sZ1mxomMXrH68zqLIPSBKQX5soeJem8EDmgeoHs0gUNwR
8P69ymGCOl8/Mzr7xeDr0+aJxYX5mc08Shh1bHi1fDovwePt2dDraU0XfGD+UB/cgoPZkUHIZItn
UFTql0UiLdzKgP3QZdhcMoDSNkO7Yy1ufoR1VLuGFZIbq9F39iLMv/90N/2+ZH9eov/rXWCUuk5g
By7FygfD9tOMuISZv6MaztYkBEy8MGQrmqk3NzqXw6GGX9O26bobfxDVscGLiTOHcDjzdK+tq8JV
Sx3E/MHOEEMI/NNw5ufAb8LHoRxjA3BlZWYp06K0wR1BPRrDL2o+d4h62OownM5+AQDRWoI0mEMk
ovvSu/33L+/TuXB5C6jHqBdgGwh8B2/HH0/JuiQBnR2bri3M8UliF8ZddxXGK20r5L3p/Q4eRjC0
gzlUe6fU5J5stdAjReBNDJ8tmjJTLFvHhk8TjMHeZzSZ+3YOgXU6VX1yOqxY1oXlnSXNCpZP5R6Z
He6WDQTwjQf3wHko/L3FJ12uJlSZe+GU6pyLzPsFf+PTJB4vFJOp0A0csN1DmzD704GdNx765aAc
1oFVIx0bA6/G5fdFW4j7HlYVST6PI4JTaZxP/SZr5i+BycR7v7Cb3mmq58VGIHIb1HmMUFJ3X2SD
tYMO8lc0k08cuuvTpA4iaVhI4drpf74lCMxhfa8GFu/mZExrpKvHbT4NqbTKZnXdA0DEAlgIyhPW
mlV0X3mXb6A8zgD9D9MZerW3nAux+3GLK9Ab102dMsKmiCPx7mTR3NwiAiNqqnG5Jw4CYB2Ri9V1
H4AQ2PnFlP5ajP68jTEcJT4azpCS0A3tzyIsp4FGCsHYAyLROnWgwp6RrAhDsX7xq2/Lfppj0PqB
ANzYtZDRAjcxTPKq6Rgs/L7tV/OljW1j39jVbSdzvlnC3F/PZNnVbdCmzdTSe1YD4P7FjXFZD5+f
dugTx7a9MLTDz6aqIxJAnZ7bPSBirU7wwQUPzxoAarMwqZq+31lB3z5yf9w5tlxuteM/tZMS+Afq
LbNIkxShlR04EIpIw3zgq7b7xIbTmEctYMbeyPeN8lbcx7vBmV+vaIVoynD0n5y5rb5BvgvX+nwD
VxPySJpFp1nzK7eiT7qKy1rDAY6IZcSvhci2+3zAzKJaaoCFLQD2y7HXwDixcB/D6uiMM7nDT5l0
LpU6N7NR28FUM6JgYCgw58EtTulm3ahgPCqMHTDz+PdX/9rB/vHqY/k7LqW256BM+WxMrzRbvNG1
2zUOew/Z2LKE931ndhxmFzBCLN09/Fq3rgXnuHxWPWbd9ZephT/eNMksloHAIDOaw6l++fdP7Cqg
/vTEUEn5Dq4W/h+yT11FjuQm0ndFt55GBwmApDC3ZlI0shBoUE6I4av1YV4Q5h1pGINuNCquCKi3
oxm71daIMQJyyqDwDZdXRspkkA6SEFWm4onO7cFugvZQO+0S80qrtB8qf2+Xzmnm7nQuQkdtUT73
SWHZU6SYZO+edzPDnjxzlgm2gIBG//3LDbAYPt8HIaB6IMueh6Matm2XXu7nBmJsMhzdGq7FHfKm
YTzF5h2UzVVU2wXiGYGpDnS65zXCuMfeZ4Ca5qcK7gsRzPK2Pi/DyKvOgJGHjWePJALsNsS1E5q0
sxXyJe0xckCti+xhfnIIoFwPKbYERBvIioOVaSkizStbrW3MzqIGUu1YcHgDgyN8X42dvW3r/MOT
gR+Nc8AiywGRoHRqmOGFhK0GhuBJA1TZs5ziqPvqriwxDXHsfoxoqEF9H5pnLs6z28hk4hZyZ3FS
I6EzdWXdxaOn3qmu4WSIMaQT3vTDMkZTww+MaJ5mrU1BFGmQzBsQemATnVLpwHE/m2FDV0DIsLI6
TC6Bs8sEsGrCpKSrUORnPuBPo796DzvrJlPLLsdiwoDn3Xc1h5jx2YLS6DCAqCfY6N3Q5Uz0AJlv
aVbcYHqrOgwr/cJ3EbhHzpO1y+9cZd2MGLQ7jYE93AxSj3BgoN7hT9MpiyEBsFOhwzq9JKrLHcs1
wDR/0HGVwVCMV2LdttMYcYbz2gUbCOm/kdEYe5vchoshX7oEdBbQupWDiybgN4JaTVnFozDD27j4
GaTlMA0JwDqAuWhUuGKAJ+WoY96+wjMwEUKi2RQwb3ZBbqoK+4hibjVr69HG5AojqlWvP5oMyHru
kCaa5gZqp/658Lkdo61eLiOUbxIzX4S9hxjq4cNwWXIlpgsFU7Bqz5Y404gQd1rLgXug/X1yzZNd
t87Gytu4Lg3S2B1A4bkPVnRAC8whcOPwWT0VPRydag9uPeMD/Ds3OH3PILQ1EbwbG1TO/SuH7ADO
kOlCD5gXGOMlGRFIbM810oZBQIsCkR2ZChAFOzorb74setnEVt5/dYzdR7477JmEztKmK+n3YWRx
X0W4XzF2I+DiFGplQjuyiQWeXz+mpBaww7HclwzGf/ElHhXh8F2c89t5pshIdW0vcj39dc6XRA8w
5+Mmnza6vNAwkNMY+017dLzp2aDwn8w3z0PKqotI0wabUda3X4XXHdqGVkkn1GND8q9QRj+187JF
K5YiVa1a1VoNkKRuG12/5WVPETbcP+eIHob/a7DxZx/DIMzjIiiB4OyN3OoGvOvELi2CqRxCfUeG
pe62lxkUtHkGlXOHBPYKMZ9RDzUorAq63TTtiVgQzOnbD/DH5/B1gFeY1XssukgxAmCOFYY3mxnB
vbDPhPdnhttyM3Up7G1OhWZqbRzsD72/fAlk2T341VNBfRf52y3ePKlgGvsF8b/P1KMljFZrHfk1
OiPjf0NFOq2WPj+Cd3burAx+/2M43zEiN02t6ZMnpu0E/7K10HmXTpKw1+poC5u/9ZXC9NYsbCdQ
Kh9ctuwK+GHGFgZaN13niS1BpvVGZZZ9bowzx0bZ9MF01QqVLsx58q7dYLZB0Tr6D+SyEWHfsO49
IVTkORUItGDUSL8Qb810m7WiSPxx4rvSrf0v1L4DjXp+1sIh+8DTSxyOrv8FTtkNZtolYu/J4D1h
/IsZUghnCCTBrvPc74E8LVYKGBoZ3miErb7gD83M2cHtELM95cx+sRsMrU3rNKdiseTeQNcwSwLW
O4PsKQvb2xkZPvvAMs9GdfIAUvqXuinJXd579h3jjRcjE6dfT9meidw5cWc0N0j4mVdQhjyiTcBg
/XL1ZjK/hhLJzV7jTWfIQCiad/G0XA5qmbsGWa7d+MKsIqUDk99GBjZdbRDbOpc2NoS53NGxbJO+
y51bE8i0wXsXcd3NqQ8nL/AFyBuM1ndKcPow0gpUL7QYfk/dFXKB4PnDhsTPADgOVt8e5tFrD5ZE
ZuqIvtfx7mZsv/fAwlyQaVwA6qBHgUISlyWrkGtritu2bNM2bMpVvxAfcbuBBXLg2uU2zJqDYNv7
etrOVusnrrHD524Udzjnuw+YQG3G2mR74cF2kjkVsA10tgDOfPe4uLxeB2TSG6eXLaKrsPRHKbGs
vcw/L1OjNwNM7jBuQxw2vE6rhzIgT0FN+BsVBFQQzAvPgcfKQ64BtCkL9LW2YvoYZs5uNtgZInus
4hESwGe0zZioYzcVFatvO6X0Lpy9chUqiOc7nG5Q0s1x71TqdTYIVw9Qfu5ClDsPyrLurl8PzDIg
hb7HOJ7nfYTsbXPjydrcjEIWay24BxbSgje/xISRWeG65253dpymjtE9+Suetd15vHytQT2ws4X7
HCzuGMtah2nR5MFJXj5cP6tXYel6P32hBYc1xf7gx2IRQaR57aw6nRU3jb38/gHZOGOKm4TE128Q
p7SiXMspbTAXR0RBMx8cr216uArTiIgu31+/1uH2//Hdfz6kVYNB7QgqY7jKEed8ZhLHbTu75Fx3
4FGhdO62RenZWTSMLWqBSywCxpnXKroqCFqHWvFUozo4lbS5hwd0dzSOOWguWBFXEmMnPY553OSw
2bX0pG9GDhJUMDniNtQwZGiqiq9LBKL7LWlvawtn0rWmnUKMgC+4DWsqfjSddZyypn6xSvtYwk05
ckosRBsWlemIDIU1LjyooFTCE7jp06Fky1fWI0Sqx8j1AXa2ERkwmkV+COxw7UA9gmnSz4M6E++x
1cbcepQuJ4TLJKgQQQiarAQmLMXxx6NiDMAGRCXQwT8FbtW+i3UeOP7W6nDsDyDqRa4Gw4YPfuzy
udnjrpFyxQJIh0TdtgnCx5r99cP12+Tyb4K2Mbu8hlrhMigeKky7YXkb5bwU33TWgq8FLOEMnt/z
OFoK88GCoaZpPyo+BjeNVqi7fXqfzQOi6GcJSmaNS+eEufvoYIxc5nN+X86gTJHlx06EmPnpnEEL
s1LMy4+okhUAcAKy4oDJjW35K2UZmfowCY8ZSAyRlTfuN2i7khod0p0qAjAIFUrcEDZCJbSWTol1
Vpq7njrFHUYCNgLOO/QwYeugk5ucRE6VuSUTexwhBwCFrm/3UrkjGG+Py7V9MEgtiH235/euhsEx
w6gavLo6T6/bTabFB+pfYGU98ddgAd7rOmwPwQIqtLy0lI2DmFqKI6KQbpHyakSDV85Wl8yYcEaj
boYtiFyPXtstZ93ZHx5pvg+9W97A3KZN6Oxl0AJAODeZkN/0oBSDe4eIOB3CRpp4zte8KBCUDoB7
4w/ufTdy/sWq3TEBpn+3AFFOpnrQJ1qx5MffBgWu3Y1a6zi3fYVqeexBGL7R05DvXOkNKMqD4g7O
+nZUS3QO14cIG3r88eOuAv2yvFwzw8BhnvLQTdoecmDeFnMqea2Pwoh3oF3D+vrIDuiSikl5W23Z
Y6K6CnV6B5GKG0wWCCSlm1Sq7+6KrLqzSe8fOoyzDQmWIRIBqbbSA0VsEl+U/07tbFlrLf0NykZx
5sEwxW6XGqvn54GCklMKcWy9gaSO7ocHgucAH3DhRmDKBCeAN78jaE0VviIs3X/3MvCRfImir69h
7NzitDjdIs5kujNdvvUv50Ph+uXvV86uRnEYfRfO037n35AZYduwP8Ib4zwvvgNGIy2qNe2Ud+q6
wDtxBVjlcqAOYaWyCAv1YZgCsVU0L9Z1M9ZPnpzOprLdlYfZ0wE+ptjUvSLCJ54iFOC6DXbQFGUe
Gx8Rx2KOLW7KiDDcMGMus40o7e7OKAUXbB4eRlT5rOP8eP1AveL8A05gZFgh7PNSqOPmo9y+EWBy
rL1eVlvYPr4WIcUP+0G5HoCyxaRHxgK3AREeSzHYux6oIwxWw3era3e8/9KOrngxmS/BpCrAp2va
dwmWzM0yFVmKvPl8q7L5HjW9PEpPlhGqmsP1/S8d+7szIqO3c57akM4n1+4kmjSZXOFlVHGgWPZd
VMqyeWFEzBvEB3hp0VUcEK0awSie6MqZuJssLagzOTb5JBTgoKDukChPRrq9Prwuz+vXYAvlbd0Q
HLYGCsJt5lpLAt8Tg7pjGp4xrcc1mcIvdbWC0qLbgZRTgQpdu48a9/SPh63u5K3J5e04jiw22Sgf
/uwzQBePtFJsfz2DXbiJbWA0DzYRLrsj+G1O9JHmtQ023AQVQBPy+/rGvRRfiOfJ914rGaIGumq/
VGj2clWRI8a/j4VruecpzCBgQFMOqjwYkxrpAI+TdY2KGLzHEUP82FTi98+u3z3+2JslYl7XxB0y
lFagm/3Aj8u6nFJHLXrFtYJvf1XU5ar2KEqQy0k2w1A9avpSpHLMYBNYItM9HWHFhSJDti7ey5yT
A8LNnkfELm8glmfHqjbsOHTlstWuPDLuDl2E6Am4qav+G8wlBSA7tMJHR8RIANAn0mC+5HjCwgHZ
6NP1a07fBrsS4hAzN5upmJuXCsMn3E5djskQlAqYptjJFXhdCFoQ5YJDXsKFOyJVo840KNEyDOhC
arTNmJa75AAc1tzRQH9FSwyT69ZghgG+XlfCXFFmqynw51PWj79/EJkGPHDByVFPeFD/zx9XnFwh
zX6NKKkYkW7d/YS9KqlMWaxtUezKZZy/qtpWEKNghyvRM96qbuwSIDVIS2vqAKajgCB8/aylsE5l
Y4GRDCafVQb2caai3QyaqnTmmJ5MNqtW4GEScKC4xOIwmKggTB2kJ7CmR1bUGwsjrhNzTB+P2u9S
p+UM4U3AGkAc5yKRSIh+CKV725S3oTHvZTX7UE3j6CoRGLeDtAcSl9Z+Gye0h8Vc27uGBfyo/IwA
QKncTW1TaCsNR3EyMn2QHri8P+YRpXaxWy9LeCMz2q5nPtAIRCt5WjAsCTx/WjWjrjdFb7Ev3vAx
VEo8qIDfLARc96psy1U5h8tKdgbHJMFRuPoBWloXuvJ13jUGRQbmcqdwMHG8oRd1NyWXXh7Sz9Ml
tzQoQnUjwSvf2YDdo2utkDPNVqNbnMH1CnAOjnlCxmFcqcaZv0oFpU8ldyWcLB4LBFVBVqISuyPd
ATp5c6w/bEvnb4AP4rEausPoMeCFNBuKcw/S75h1/A2H4JIEJjwh+lmlwWW7sTpLJrb0pqTGeuxA
0B5QumnckMPlqYJ0eP9jhOfwRCkfBn5BWZwXT7fYhjB8qhwNBjPc/1IQIE1kaivF2+M84u38sHJK
7xU46ShDyc5rIbFsXNHHZV9kW0QG4Li7Xi17XMZDq6ErR4ru/bXqtJeg4slSFFFVan9HWlS0HSuL
O8yQB8REyGVVDKRIrgsiU+rr9QKOi/YOqgtJNJICjqMV3Al/HL+LkCYtw+muZnDTA+9xSJcrCu0U
ciuawc/2JddJSZgusf7NtnD88Ii5xxOsgkrMQac327XMHZGzd+it+Y4HOcwvEdYA1Qs6WUosvauW
4PtwebQAhoT4xzhJCAhiF2Z45/us3Q6tsU6TLd8zAhwOQSzTbrq+TdeR34+lk2kEY+d1C8L95Ve1
jotmtAfVMffc+etCO2Szhx1I5M5kv3Q+PBPz3N7Jgfc3FCkrxGflM8kwTihKdZ9p926A0mFt92C9
l8iieAZZFZzPALWHFT5U2bJzRlnEUz+Oe88drafMUzc+WK23SPSY05C1fmSMLveI8xmBdxTtc/m9
nBXHgYg2WJfFW8MRUcFz46W5roJ4uiCv194CENS8GWQPcwGJXVRZlbuunWfto1kcid/chaYtNrLK
HxR2lJWFQdluZpg45y1ellH+bpyXZXv9TAUMmo3L166fWbqUETNLlkob+FdTzu3dVBUS1iPNsB7s
vrmgrQYbD84f9HJI5ACYK+SjcC9/HHO5dK5rjH+NAJSWL2Y3dv58CKEexD2r7PEpzDOyRaBKD3Tz
VWT2ckcz0W7lBFmIwhYUaSXt7fV1+lUnYleWdM2b6fE6Y3WpOF+PoOsHeHHFflfVx8W0KaaSLjIn
/WktDBBaCCLRggMrPzUdsXa+slbOtfdn9BzqQqKLQbsSgEmwahkLDsIE7lYuEEQoQ2+Yj/S0rFVf
cRXdG2so4dXgUBCgeeG/WF4gI6sI+WEpLJ2OcoyKyybvYkWsGAWcBRrCj56vh9PGpp/kRyAc4BZy
ZwE0KIJVg5i2WOUcSA8aiSfYCakSo2hV1W5iaVb8/llOaFzWGWaLzJl2VWEtaY3D6GuIzlNjLvdW
lM4LFSLYiMD9bvWLvaoLbg52jTYKWNSpkkV3CxDeiqHHgnm6Rjsx0p0QWQUDIw9l1Vw91x7vUEgH
Qxz0F3SfhTwRHgHTq/XTsoX8LlyxomoT4J0sDimaO691ioM3PuRju1/c/gmb3CsrrDLGMQToxuYb
2oi7IMMqzxhQVjVAhOmTLqZIz4F+zh1tSJ6WGS3f5G96X+SbEEd0Qlw0ojzPXzB0nqFBAO2+cl8t
hGmlfIbG5AJouAggjtxcfls8tSOQageOLFLoUBEYIy5+D6BZOxK6ydriA/z6YPvPN7aCN0cI12RM
HBBm6DFo+wa+ZqGB4BGPoIORN5M1gyUMSBSnN5wQocLDHl7nPMZxVqwIJwDcxJw2dfZR49mmjQ0r
+gleeZYlNyVpgxgMa7GHs2gUhpxjKjDdj25900qr2JEqtrIhQ68VOAnt0hnO85EFWXvSYDYVBD2K
2hC/U8CQGl0MNifoUCsL4O0cIiG2M3KDZftKQb+PHSsnSfdObONseypWnTFsL0nUZpgooAi8yBma
lGT9us8IMKmSlavZXiMJrUp92HDgXDQjIH4gKwXL4ipvB5QbfYTVzbfTu5xtshowHZkEJBysfZ4d
jrkVVnzUWs2aFhsgLE8CyDoELzHt4W9GyuWuzxlqLid4RJ8gkmExVRJIfz3pSkEHCgJbMJhHBpaE
HU4w5xIIieJwdfEQ5QutKIiYYMXOXoMBnHhD0/s1M6JdD+5rZeFEsgv/4EEDHE0SEqQKP4e2a0iz
y2mFqdoz7IxxOc2EQY7aQs0vnxoMFiK7Db+0AGnW3Zy9UUQTeBR8OaWgmxItmTaLlx9qSr9Ns8Gk
T3TrsAxogoOfbKRTQ4EIqF/x9gQtRLeuZ2flOA7BCyG72gf3CdqOfGXn9ZMx9QpG0SfjOd522doy
eKoEJZgcyT6yC5j9WgR1U44aLgSVHl33+8zVZp60STCePdC6eoa+Hzqm+QVAnCb8rEI+JcRDJhcC
m5+yqn8jYoAoiZnXwuOP7gU4F4xmq8ByUl31U8SqSq6ETXYNES8F+H9rd14wqcOlr0xm1pU1HIeC
v2GmdT/zj8u90uNADDLLgtK3/IItM0uELoLIGsS6Bly7kO57DvF7zA28HIb5dRT1R5ePZWyFHeZy
QT1FfTf5sZNbFij54VEHo7taAoEJ3lSkkBq5iQ9ifTFOST8I72EA1wnES3AW2/rF9oMtGL7wvGbN
/+PoPJbcRpYo+kWIgDdbEIauvVP3BtFqSUDBFjwKXz+Hs3kxmqeRmiRYlXnz3pMfJItIBFbDs90E
J3/JyxfFHjbPYTtfNlUh5Iqnxu7EwVj+uV3iEaJG82S2vzlOdatAy2jv6k9dURL5pZVkVSzLzL9j
QcuLOxCf2al1RN3uUUbjYnTZi6PNjClyLiq1VjoR25sWUzRv/UAkw++ML63003yFfzTW4uKWRXa0
zP0UkF32IbuHlsWkr8ttInbW4EVukZ1MX/apWTfP9O9tPNUZxZeiPd9QckjHBQw8PSePbXaScEFN
qTE1P3y9CfFVEx36NJPfIbJWe6ju3lafDMf+PE1m/r1hKaEPxuKm9WLlzSDYPYX+rumx0d+kFQZU
By/7LkW7kluTKB1O87OYoxeNnf5rWl1BqF3GXa1xdzFIK1gtcCja6mhvkItQceAUlp9m5Vbnom2/
R/1UWPV2mMtqRC37M7MeibGBZFPd6DEoM+VhEmx7DabtPJi38N24jMcFL+wK483KmYChFpH96sWR
Su9NPy+1ZbALrjnNbQWTiYlRuA9acJjwwzBIalnErpUPhXTjNrc4mFgOmGCkYTqHLknIcH2Bc11F
NXabnRU1ezM+b7dtWNI200qvnEPHndxZpGJshFv1qnrShTtEmMPys4gy4+nEHt30/UM+iPEwoiNF
Uq8Og07CdG3W4TqWm83eeUekCyZNQAFktv1VuQ9l8GAM9j/dRu+aZ4d3BuoxKJuOd6Z/bUbr1I01
x7vPq6bdvPfNJ6Z+I07j7g8Uka9WF+0n0Kfu1jTfqFLq3OZKxWNJQttZ6TfKwnnD6zOjewLB4uMg
v7OiCqAd94EXZ672xkWiosGAbKVNdDDDeJSd1J7WgQGMX+k6gzaW+1a1/yk2U4v6fIs77Ubw6fsI
Dt/XWhD5tStWDy66NNKpsL9qUkdmRg6K8zDa2GwYsRA1c/HtdLuCWLUuZZoHzCQZXa7DkBYmtMls
4eegsruXWt8c9pWKwiRdF+QsMDPK5sdFiBx7lhP2u60OHmI1Syveh6Zmm5m5H/LR+yRwOYaDlaUs
eiUxOGmMsA2N0UeF+mb9dWAH+GD3Q9m6VWLtxaHXfKTYWT5C8tIPdsB2tlW/FrWpxcgAGBoCJ+29
bDrywJz2RYsGwdoN3en9eJq2VJ/6o1R6cKm15s6VtfVAgjzduQKRjcdHdLYTPz0Jf1ZKJuPSxaVW
dGzM3P7Oxhgvi3+18HqfaBoLgsiZQei5vGJfeyrZP0epa6RLvuwHXrl1HtUXa9fYcpT7dwE/ug4y
8DjUy0GzyHgaG5Jdoxp6dUdep6nbk8LZjl5bBVFdqLPsp6+GAzJz6DctyAG4eEiY5Q3c+Rxkkt8v
7EXMn2y/YjWk5166eS6SSQ7XlaFivGG6Cnnfiefu2LPmLSP3tv4pzWgtNBQdATSvdefr6pQHhthf
TESndBgIoVtzkIyl7EMrqNWJ0G8S5HqZ7H35uJkBK0lteXbKwT3mAasfhf67q60FqR51bod5HJsL
Tjyrgeo2Bu+kzayzGMrf7Yg+QdAirLQ2crXOTFQ/stC3WQ970D81N6PMrvJLkLkMjbUyIpvU8Pl6
Kp5X489qmkUSLPo1KGuK51H81TPjsdJ0LWVxIMn5ksLPnjJaHLYQUjl8bAHlgK14VDU7Hnfdxr1I
yTcwuvU3jBZ7jwdHaBgKeYDHonLhDwwculJxweoCTvtuHFduwFsikTCqa3zabXHiVicTJ/aEBBwq
Iq1wrDb5ilv62u0gQ3yqQRZ3UtoAh2Y8Eha+pcJl0iA4MqmLNPNPLqtvnwVVFLWUFH6JQqRolJay
s8Nsr7LEW5pkpOsPgbK9y5VtsgLUQz4D6QsWb4i2BTqG0qs2deVG9DZ426WxPbevKHTvamNRYjLl
cCfo9p5AFaWuSzdtK5MblNgudo1v3+d80KvxUiqEPW/WU6KyTtNs18bQjUPlm29DwD4U0y4pMeFz
Y0zm5dY5T1GHP9k5a3Pzy9Sa11woaH+VdnKKH/xDH9T0GKZi2TpX++Z9s4VdPxmEjvGdetmHubRD
KmsVIVLLcLQnbGGN+FTu4oaO6wbnTtuecljHurtwpWQj7IUhhOXFBtHA0OOJtivKhqUjtwathf0k
yjASEVg1dsh9JAnfM0ec+WULS2TCHAyAA5rgTKfBfq4g5Io8UpTeMtrjc11nFy1vPmuApNP0qaHD
RbPaJ9qDzT/UjonAQjNq3cqajvM2HY1uSmpPnNkttpChJ+/deBMFxuAzpmCBQrCO2JZcVl5WPAds
sGM5bFWyZ2H87e/mEndjV1/u+o5ga0mcMm487IMMbW9DMuts2vvBAZSaul5G0yILzk+vPFnW+Iqg
4kJCGX2wC86nycT2UDENYvueYteu/kuHdRtPoIGkaipW2W4O7x77aR2X3cTBclvwyjUirDyaZfFq
csnerhsUU+e55VE69isPJLLoL7er7MTKVvdYOt3zUNgrGpKrDm6nnRfneTOd5bDPRXPkDk1yE2ab
rh7KtkpIWHZ3m7tcNyPTH5yOuo7m5KAMEwWHTbuHbPaKm/DFBFh6y7EgqnHQjAn+zmRPNB3LndWg
0y/Dh6EyHjRcTLIAR7+jMCvCuL7S8C5v72sLNEcyMYKBRTSmyONhnD4m242c0f8t2OHc5NhJ4Jmf
Mozwh6IOBsa569EhMXgIBJAUo63DdrF+A2W+VPuUoZwquk2tPufNL9Q1684a4UW4OSMoO7AoBYyU
Daj2HeSxOyd40IZMnifT/uf0r+CyCMQaNizMld1EbYYONLsq6U1nPK09GIW+OQtfj7zcx8dkmhr6
PWnrcvNCqx31xNDy69zOf+wFQ474rjrRhRxBa+RI4930RWJv8JEZhYVl1k+MFMsGN/PGdUjKGk1Q
i+H6gjY5OeSQoqxkjtXz1aPCYM0FBneMV8GOy6v4BhWJG9mEKtvL+bdmMtXcMfeJ3sIAZvvsqtad
f5qBLxTIFECGrfWi27/CynwM9L/S2pdTbkLvYsWzS8NYH7nftiukzd/MU0I368xrYf+MLpHy/Pbn
mSqf+cxI+duZdXCL/bAXLVTKseSQZLEvTiLrsfFnHAkYSpi9LJ9ZPhRsX3FkPG0FEyKdRwADB+pe
eVjG3v3can7j2GBY6D+VgMziXIepNpPMsiDTOKw/zbR/4PK7Q9C7nKF6OZyXtfoFQQHoCmXnYZ/2
h6qy/wi5GYk+Izb3RXGsJqthl2/zdyupX9hxxsmawTRSDatyrPKAAem35nhfYjXenaxhy7DOLma+
53Grl1rktxuC9Jqyu0odVv5+rqL8WNyk58LknLc3+Nb6TNErWNa5m45Oykw0qbUqZgiryde1fVYE
6eKg1SI6RE79fryOU8/vFtuP4VBprnmRRwHuZuq+T4yk/aFEzThMvPl6rVH7bzey5wou6TDLdUp0
C4yMAMXJV6k7CdA7yzKE5i7GtLegDMw9F/KufbH3gQ2DPTCd//9nyByc9Xo5xfjH+Mhq4BWCpI+7
skHYkPK4rMBH1tpwsB4yQ5DI2o67/MUwroeusVu0NB4PE4iZQQ5HZ1rXo4Wn5VZRQQ5wr9RkHFZI
G97cWow/3MhlTNgHCuFp3z5Q49F1zNOoc5l3IyXp2qrEHIEUIOpVa04dazRsHF5LZCEWvthGATVD
IlFoCOym9TIryVTu2Aj/HQehRuwNTfl+uk30G2yTFDjTeWdZR9KW9pBkxt0AyKu9Hd5tCV55zqD+
il5XURFk3AaNETs1HJfxZpck6N6GneUYmKi/unmFYwNcAHblnowe37u1yK56I79bo/PCgnkPXCsM
thYGL11DjgWMYzx0Psu0+1LcsBggTfi26aDxdWevjlrtPeum3PEc76kljVvJxgVq6z1f6eKPBYA8
nor+bW6fd3TiBBVOwLSR59Kp38Xc3VtZVUR4Ld8cUCBLo4JnfA00PGt5UjZezqrrMhQO0E9Dp0+U
NtQUPmmvJxdaGMQX0raxYRVL0jbdv7LfLISZG37E/JJ2n9QZb1A/aBbPJ5uZ54YajJCWBwJppucC
OTW1r+UEOGDKnyHYvQegdw9ZgRtw9iKnylDz3AXYhzV3sWg9L7x1gDC26jtj19+YhS6pOUy4tnIb
HvBiRuXEoJlF0YI5IgXg1vBPHUWFi7XL3eONEdehmfN07TYV9drspm7gfzOQrpR5LA1WpBda8BjU
/IO2K0hIeXXF38lsB1wSbDUq4+G4tVSx5jJHytFeBjnKuLHNR22QH0Puco5uJuyarvxqsuIN151/
Kvf6KLPsZyzvF7zlEIN8XhmRiRBzmWAtG+Cq+VKbTRESpHtjqe2/AMZvsPl+2NSAaKbOiFruDtsy
r6pppuvCHeXnJSw9IYOQrX9f8DMPRZWD4Vqnq1mgu87CfMoXxGDbUHear+xEG7BOZct84gkdY9ag
1UdaVS9eIavmvZdKzsXYKczflq9/zivbSRy9ANHcbtdCr+bUJEe3DEVcenOGq5ELRvZPw7g/7ybo
134cj6bl0pPclmCPhfMs144QVEaBv1pEUzfS8th6rIWqcbNix6+5O1GLgz47yq3yLjoWz72WaTfM
v4Bqh3O+lnHvXsfeMWPMzxvb6TN5ZFPCS1V7RlroPegmbxxf/nq7PrwwWHkL5JBd88bfI08zjqY3
MUUU9zPGrktvOG/jgG9ypPyOGv8ajGzyroiWnEcaR6cJRIQNF06rU51m5ka3YI6MM9t0Y2Ods5RW
KMKs0IXm6qE66UadWlzEI6RAln6XHsNNP67YFZl0Fcq5RQR9nx0IWDmGGEmhX1b9FlYyf1Si3RLN
5ldeMEG508yktt0x1h2vSjfvaQWBhi6sVWfBhcvpoEEy6+fEKT4rfOZa0L6YAd6fLLfq4wg+pWvN
yHZo5GQw98lUrh96LWmIpvaP0Qt8Ruw+xxRdHKkO6buIFs0ElkE85WmxatSsmHxOts/8YqmeMzFq
2CMG7vtpcq+rdI+bzwVfTl7DfNHAilQNpz1jL1mBVLd7WJEkJrauRqRXtX/PNCLRFd97y8fs6pl1
da2bJimrwMKdBiypG0l+0Np/jznFPeYIgsXdqfXno91nMXViG60sCThgSUGvLKVK+wAtfNZyiSa9
RsU6B4+QrRuSBgNHuXO0FRKZW/stMoOyLvhDX1iaHpdZZT1RNlwYIM/JMjgfXePt2ML8t9rEVau5
O50EEu82z8s5n41fS9O81S6X4zByJ7l+fii7LY/1kR+nc5CHCOL/Lfo5P+zN+kCow7nUhAqiXvYq
8h3cmD7zu0QfiJztwA5Okkc+tCfney+z8eJwJ/aepiiujUdsVMilldqPzez+1S3zOQj4hKqViRCB
EaGNl1qGAUX0Q+2tPy42fKyc1qVfZrywfDSDJ6x0JykWTrW2xq7lp2qvHjPbeZ48cJ+1vnUxrwoD
GnuHKSJpksdWwz8hmcYWAy0rU6EMFr47Fvsby89wruQBenGxR+xqmAiimvT/7s3rFLhYKdXjLKfs
su3ZQxWYicGuVVSBFjp25z7t83rAm7Cm9AkiCVRw6M26JZygYNXjc8W78UEFtTwGHrYByeFaGRjh
RSD31ylrmtvJ8r4uFowt2C+41fSoy1cHQqFx1Fe89IE2PeblT1XTkrnLsZTFqaiWkqXi85100PH7
souJRJrpPKjuNM5Q4Gg0/EM38KDCJPVf9slNqrK7MeTaM1K1+Uh14jOhXJ5txFzinfv6IVzzukOg
CZ02k5elues2K7+WdpNKPfNOIiuw8Ou/K6xbUUn5zs1ovfMoFeSc83e4O89SWFvUFrI6rYO+xCV/
xvo3r5nxQT8Njp6kSK2CFf5mMOth/1TJ/Z4vqv7Q+3w5YQeLSx08jXr/QhCabmngHBmre5+pLjpQ
ri6tFryoYTTvscacPFRTMen/KCHulGRk5gvDZglBBgYJ8BNJj2E6L9IlCLL6p4AV3c1tU+zsV8Zx
KxykHBbMvfp+9pa3BLP3aftVoTAnPPRM6Cc90oABqG59yiajBw7nhfOgaYeZKHGXn3SxjhfShk+t
g2biVfrOJg+MsWPpfXaUmNaiPW2qONsUBEkDQizNoe0Y9rhjPCn45hQywrIJxahr/1EWsP7GCV4H
HPO0R8G7b7YQ4Mo5YgPrr8xsEQUnK6ksfBFq70/z6FXRhgUW5Xdjb0d9rbWWCVNLqT1VvpZoWOKH
nBiW3T0rySK9vZSgVDItokkXF2I+BxtwXekjYlMlqsahRDMJqLrBjlQ8exuyHyZhjHKHolt+++6i
UScgh1qy/+Bx/hrhnOmz/b3Pj2y1BhllOuZFmt9eZaiEEBOzJ8+5IiYOEaXCj+daPdDb4s+CzwEv
Cg1Cm0NYNWBMYuw7Bp7LLl9uyGULkmB2fhkm6MGh6U9b1f2RgGJbFLyL5vjJ5NVP9tiNj+N8Z2Pn
Yke39tQMCIY/qxrUtd7cyA9lsw2HIhsBNVk14RtRPA6b6yXTkndnzz6vSxA2Ateaazv8UeJ5Y3DK
HIch9VYu060yYo4AYNXdxm9AetajttKX7ZXJf1rTMznJ7DVU+NKI3aL+rXrw46LhzdN6O7kBEpuB
jn7MAKjmw/JAxpLHjuJ5Z76dq/EDM8Gj24xA/hxsJj3t49nOsVu1u48VfCEMKFbtRH70o1P3s+yy
x8Y2IOtJ7zszawzW4qvLwDoaggNoIztExw10T4K58tr9lVFqDrKlSZUmoLc6Jp7R38J1qrRuZx5j
pgxJ4OiEE/z6ta++b+Gom4vekult6pRP9Q9J91M93SqiZo6tgXCQC1GIFoFHbpXWte6967hM1gkY
Q5iNi0T6GIuE0Bo7MDoSbz40VFvBxGtzJ62n6RHfEmDHLuGnBFTlr+JIzZ4oY/ubY/eIrELol5A3
CL2odG0snNWxzFhCwS1KPo84NtlxuHKWFbtSoqvYn9Kd+kMguwplFty0xRtj2ZoRKdNLZ7F0iS17
vBhVt7xsfRVqNfy5EW0Yv+XvTjAWCSapjqTIRkY0xTMU//1kCALiIucuVFxwh4UNy2AlIlsw/l60
F73Sy9dR+9awHrOKgrzNChbY3zxWoOw1vVC3An+bZxdjGX9Bo1jX7NfzfbUrBhuMcw+trhcnx5y5
hrb+zKlIEiES5bKBhWheBvGy+wxczIbxxQ7bjSH5pc1ZwClXDz6mrj0jZcFl1ec3q6K6Jy11Z7Om
4sH9g2haJGzHoHFdjwxMmPW0J81mfFcwm+hHwL+bFXS/tPLZ2k0eovvBvyvFjFR2snz5EiBSpLbJ
U4ih0LFYXWEJrCsUB3+hGhwgFn6yk4TGrRZcpo1xLkb3177YTJmbJfaUvdCpUyUTB8sr/87RmNTp
pZ9HTnnLRLcripj3remqO+eZfpkH7yWoVAfGa/rOauOM82yPfW2Y4qV8Nf3SwStk8SIC71BRJr0O
StztZXM/7GRYxrXh48Um006tdm5mXPA84P86ax4vRl+/NX7hpDAxvkwMGpFm7OTcmz3JFp13tP/2
WHB+6MDThbnuL0g5zLqLtf1FbVfRxy9jDHwSgm1+NS38J6h4D9JjQOEBgHdGpG9LMdSzy3cGY7RA
+7Je0djvZ819R6GpEwbo1O3Gm7f+lThK3bo5+8WQhzNdfTrr+X2eHx01kdMz9KhmvMPqlZtjt9Yw
iNkqLCqWCQqMYjs9EQ0GL8FKCmX6eHmAiRPapSNhY3HseNM7Y0WRVJJeX4F2zKEP1CMa0DSlnCIv
Vp74bn6c7O2NnipSdcZiUtPmxHKMf1Plwcxd761BvTlmradGx9CEiCBPPEDA1s5gh/MtPAT4sm1C
FzarHUBL0v87tqUfR4Tjpc9RO2xp0ArqL1Arvt1F3dedd1UkoqEdhqaE2jwL59UqQWDP+beBnejs
1ZyGmoQJu9cPQSXTqaRy0Rc0YgxCr24JIjXv0U30rk/JIcKRd0sZB7FtXGa7u9H05qtlWx8CeHRQ
cTSrq+zl4z4v6jQM9hGaeZztxXjz0D6C0c/j2qzvi3mu4xpsXll7V6ciQLUhTs6ahi9XYRo1zOJr
xN/cg1bBUk+PzyToTuwLZGO7TWF84NMdTGbHFmcSRMSYCpDXvmPsFRt6cdA9A7ZgeNo+4dR/mkrj
q3wvdX63nu9PnvDeKndT6SZ7+P4Am/UdhEuArzry9PIsTS1dZJBW5LqIyJLGhRn4vU+mDGnqKsQ8
kx/RfzG9/UkF5b8FNkQ8IhGLQo8DcvUuhtZC8x/N0tuj0mdcm4FbbDEwEi8HR9sOYKDRQEHhhGgO
fAN6+7WyaysUow1ToVIfs7GBDR2vs8XmmtwzsVpwgS8Cva0TCHp7dQIWEHEG8vXcylPngH1lq1ns
aTSWdjMex6L8h0HEjiiztQNm1eXQ6+89ieTCGi5aS8QTMxzFU5m/u32OojzOmBKXn1E9WewOcBhn
z8yBK91FPmnduCzYwYw+nVcticuu8BK3iW5lKxnYt8IEPDy8W+b2EJjGQzuZZjgagOBlT1Q2uJl5
FlxNyE5vPyzORVHae16YGkgk9Q5DMXUwiz/CJzlUEA1Gn+NZkHSi+hh8Frafp7uBAw5OtV3MT6ud
4UmZQfmos4nqOGH4AluZjnICFI88K+bql9MM//T80fPhX1lTlR9MmRiVE9U23qWgcp/GcXmrNuPD
EZhr16GmfROXHrOEJrJfvpf/bZ3eSfjqncl4XmYPQ+IQvHWZqI8FqoulO7dBPcxmyk0i5w+6uf60
guwwMmbTax/dxnWoZ8jfGB3J5wtc7wYUoHwnRctbY/llEQOQOwjhXRYuZfy6xq3XrsB9WsOH2n8K
4UelfSsYfDkxKcXxwTXs6wj63sQinO+dLpZOLLv2g/dngM8Q2fp2WR1XJENR/rS+/hfh6qsM6hPT
4iJuV9wNcrvLEtHZ/7oc5znjd8ap2TN3r8TVK6HNlliAhja1O+euIW8K6PzMgRxWrguPeHIZEBP8
0uBHa4FJn+zFpSohJauDfWue94qU7YS0bw95Oq6flWjxaO556mO4P+RqSgbmw9HtI7B68y03WThV
jt92k//gQ0qWcnjIuyK4mZGPLsD2Vlr/silHB8ytk79lL7entOzdx0X9A9CATWwK7nZqYbWYYb/R
B/bL9LFpJNcHag7kJW49Dsl647viVAjzfR2T8H1y2VgeAQVimUPQv3tl8Uh2ABsNseMWq8+bPcwQ
6FGfPbfckGVJvbeUWNhk1CEgtcIQSbxCBGWuDNiDA8QPR9NETXBRD4D6wiVvCAijDQN2XtpIw0GD
CI4ZzyjehFFwjNvN8yJWN94awbKJ4i9iyvvuun/Glt9rIqcR0j1k2DOZo4BLUNfZK/9irP1qTaSc
DQBpO1d/dm62g14ED6w5K2K3J5cqFpfg1BTmS1E88Ic/+KubmhrI5bWmHbPACOa5iEQds0+g9hZE
k75VoWOPf/sS9O0sWswZT+CL+9Ma5F9Z5r7ZT3agZ8/68NsjZ5ruAmCPbQenst7GyBVNc21YHh72
S0G43jXNW4sTUvshgxjZv50hciI1QPer3Vx7ihT5sWDYjMYSa0IGU4AZLmbC0XZP7P8qT4t2N6iK
jbu7wTDbvIdDAFBbOB/zxEA90G5XIr6NmfgVD113qZhCHOtH1yF4nsmVIVf7yWgtXKXhMCyg+LI2
RHTxP/vWRRXPOqrZeUmhZx+hHhohgxtZVKdlzeJW5rymdgMUwlrABkJMtOKP3vTqT9/TELPLTOP4
dRLPfMZI4FyMYr73Vv2O/4MNHMvI+o4l1xgD6w9ZgGpUNopCeqmjvSoukzsCFHD5hJtfEHSQxsbf
hj/YoUslngCUgEw9XzqH9mrl65NubPjwmQ4ehV5GzcT93KjaCSm87agO3L8y018Mrf7uOKyZjxkv
KzGpkNUBDQSD7ruX9q+gPcoBzJmY1yYqne0L0gnQnwlviMrw3ACIulPNTfurshsGvhkuzu7Bk2CO
JPRfnrcex0AldY4phs7zaOSyfLLL5btsiRdbWfE328uXrrRspq7WaWj0CT2czTAaVuxQb1JzzbpH
zfnxjPrHn6y7xdIivaFOMiqMv4a5p/hCvfP6TL99t8rKOfJAsshOy6o0y5u0y+gCDI+bot+QuyQz
OW+Zz42pyyNZMRHjfX8zVugOo+WerGW+adFnhSjDpvnrPPf2fYC/l9XIQ+yZRiKZme15ezFIUHFM
Z+c+uKJpBp0URyjMD4PFDw82Gsj4MH7zAJKnqBNgbT+OMyi0MprXyaxOnURr7+VxrZBhA3f503fc
RuxAN5jQEfxbzp4y7hDHmb8qwRB06IgPBXs42aSB871+rc0ywV701iz0HdWykJfWuBqaiQ0LhJ4Z
6nj5yTLFh9JP4jZdHwrdCW+Zm1CKnPGNVuth2dO9+iOOVg17JHC5HOL2dmdz/ONG275FkV8NFJLK
8llAgMmnpyUMCwsgp2vWXmRu3aUvzo295qmcSbkoS94+6VaPXN29qHFu+ZBgwZctoV5ndllbvukH
slH3jo8xF9VAnqv1rlHdh+5q+hmL7T3QHfBvjnxxx7I7rSwVadGiCBup98JjcIoBFbC8sNmNoGcN
poUcctlW4RvDV41H9RLkTnAUTseWIZFFBHazqJvFp9BxMVu5VjDFdZ7UxFgm6+S57vvHXd5Edf7c
cHLsIzwnlthIDHyi0i5OVeO06t/n/tttnYeZZF8yj9LmYxrPNpgG/GHiau8TKCnLtGLlNQ8oTBo1
CsTmHrkjkvjCjzMAAZowxgP7yC4cezvskE2Ymf7gEEh9H840jTFuw4YkU+suiT0OfJHJaJK/KMLA
3EtOXu2NSBwnWl6sB4N0ZOwFv+sJigQmyovVk8l0MvZZVK2RQgQ9NE12T/dYJpnXbByybNswbwGV
Lkvhjl2YTU+hEWyfZtmRyjoX08wCW55Lgnf9wbUM1neK6bs2lr962xYJhx7tpVKv5VDFODS+fUQt
PiGuebt/MjIb/Ll+N0zUn0FXpaTc2bWwWfxQRHP0HVHr5qXdJAONhZXaoUHS2CI7wVE83uoMt4xk
DoXUrkx21rifFQICopSO1b282MRjMPgFDxKIEQ6K/klztiK1qhdvW+h+kFJj/BGPplwgirj917BP
zyvwQuZ3G87DXcWL0nm91p3r0+BbM8BT4rELno07a/M7jkZ4QYN+XBrRvc3DXsdi2fc7btKP1Z+X
ZHHZFLGBN3dWwhqKLzbLVtKu8qGzmFQpXC9YnGw73dduPvgaf3hRVQ91h8Euqzl+MAlukrSK79jq
rAwrh2L/prSmwuoVXIWHS3Lzk0FrjSvLPz+1AUerrfNyiMR1iDNU3Xy1/KZ551h98VjjFCo+ys0J
q3KXaUFLwvSNcpH/rILqtwclwqaItwxHqLdZ99bIIgZPYFvwrCkq9wbfIAVQ1vj48IHJhoisQ+8B
Og8+4ZrRvwaTRe3C31Cr+V33matBuawiO2fWMz5WHtw2r2CmiXiXjEN2S2Lw7YE5eN5EzmalAs7O
rnrv7Odkyjr/ut3gmIvD7HIt3Ge/nUA81j1Vcda9OussMZ7nCWo0b0Vg+eFirKfA/SFfRJwdOlPk
ieAdUfyWF11xpA2kR3q7OG6Lj+BQj0+mIOjhB/tv42ZR7vuB/Sj2WB12Ac6MqT9EFru4drnx2L9z
lNdUXcLgdHtC7e0eNs+gukNHMrigMrQFTmS23AjFF68UbwZgqH69+ArXtjkNB0tQSra2e87m36MW
rFdl+JJx8D9KHwb3Fjt8RumefMkboyRBodms3ofCvNa+huR7S8jpw1kVr0Dr8nv803xvyPFuBaEE
zO14nvrWAErBL6dxJ+W18AXN+8W8WzofEJwgVETyhc6RPT5DZZ5AOCV5S5YUrMM9R2xwkr4nUFJq
cjLUTKFbIeQuopvxz1S0Lb73OjaFFw5+y2SyujPdnTmAlsdtYAJ2LkfgHRxhYzb/G6XPMtTSfWP5
xxTW2Gb5yxXPngMNB5iSlrLA/SWDXRjYBpVkfS/+4+g8ths3oiD6RTgHoZG2JBglioqjsOmjiBwa
oRG+3hdeeGF7ZsQhwQ71qm5heIs4BdAiMnEBpuHhO8Di1E/GpzZxVQZjqyKijmv72SfsKLXxavvi
VYSim2oNUzAfTwqDEzC0f+YKXe5yJs/WGVLxzyuWkns1X4xmRgeakDMwwrEfLbex8rJt49Y+uskN
zYrYbOsFJ32svowSSk4wTt/wSH/QpDFFOWIb9BTALAAyzzP8j3Ax7xti8KlZv1mWYklf9kr4Pzkd
9at1q4ZSOKKG4wCw67LjcHUeyoG1Uip7gytm0elPMUmLI538CpyQ/0BqWwy93iBAX1ibyisD4Khv
BOCmvLrD18B9gnFkHJCsW3jTupbzjYGZeC/lsG0W2yMnWsntOMHBMq34yZsTql3WPE4bdAZxUiQd
6UusOmBCNwrkkpXT7kV8n8Gv5EYOx60jPou2uuwWIMo63Tmj5x39rr9Imbu71ORMnKv+0TMUR4qZ
NXgU94CHKOtJfim+fW3CvTuNcCs2vg8GKv9pzfopS/oCqaD4zcZu2hjSvPPcjLy+e+bxPIS1fT/U
3WePxDFXHzmTqGnKd33d32mtn6dZHMgT3HJ2uK/i8Y26hu0wmGiB3jXQ9mm21xOr8i+xxsmu0qc1
jAMxH8BHQUKu1h4Gz2YbVMOb5xDYKY3yfZos1Aw/+LYNFeGk281pfKbb/GSoYp/kKirNBT8LqTmr
NW4Tu5+2Y2A9WfpLjXzF0oSWF+ct74yHHIegjQot6hedlCdMkZwj/VM108PKKJoWn7imesL1N0VZ
nXsLExAXaaNcuGFB5UtsaKJFmUcxQiyX4wkYSWkQCgyvIjDPrhn+WBNVHN3yaqyjj7kVy8nt/Tvk
8IMcEAksxRnALxAjsDwdemPgx4UQsUxVFkeiexwLhlIdtbP8Wmo/DUwlGMlxd2P8ZU/VqQSXfZjj
puAGTUgRtjb0WouqIy4LY7d0UWUV7TGAD+6E1SpUWdGUi6/Q6R78GQo+owxW/1g1jzH8KwHvpEa5
4xHnpOTU+AsxdaFoiYjHZr9MyXDkRDZHfbcNWnpS2vbk01BykhLdZpk6HZmi97flQh5nsc+BH+y8
FbgcCFgumb41pHtxBurTpHpy8iG8rUX4pAbOW2GQP1mld2trjr+5xUevrQo4aUtRVY3xOJb9nuLo
DrE+VthNppyddX4oTFQrP4RvGMBIEWV+KEMrjELqpdwMp3NTL3TYUbBVGS9SqEsfaGwvxHmQHWlF
rI0DWwfruUJiaT0+KscOH3J6SFztxTsrNtZ77+8Q69vYbMebwZwgQIWoat8hUlUEiDTe6XbvCu/W
iyHPNg0GW3NiJmTNyVvl2iQMFptc06z2jVx+B9DDDL8oDuYfjB1d8VwySWerK4e97aacDagL8Z0U
XjsiC4Xk6CIhccVVzp7CkYinmBj16GPvql8khc8WOf/i++mOweE3VqK/XEHTLOvw4Ha/VT3867w5
381d+wirh2Bw0xwoCoordYE2dc/axFXH5S4+UGij2pu059DcxHpLOOy56nD4zF+cTscb2rrO9MJM
eNHXEB9TUqifEsO+dZtoMgGF6/52i4fLpMxmHH/0FQ2YbTywU5xvzedk8hMwcPGyb230ocDAbc6w
FIG2++Y4aUbjOoCmljJEbn9H2ASWyH9IxgRFlhNM7K7ovqG7lZK2Nf0hE9ZJUtrNJSjouCt8UoVm
bSb7EtaO7fHyeuttSDikEgnehAFF7pV5tjXRx5hF3iMUc8IwQmmbBfSRapGeHlK4qFVyR8/TLSx/
Yx80GMeCbIxszAfkYIJt04hXT4Ia4oc75gvpP33wqj1CDRM+uACMzr9STZpRBGm6sVwM1PRHuVXe
3RaDXe/HQpz7yttjR95BMDKZJW0cozX3ccnMo7D1qbRY56tlWG7HuDsPDAcvebO2/3BQNlP4rWYP
bMWdyQaTgKnr+DJwPuBu89pNeozyLgMUTkwcBGDK+JHiUDXbhyxBp665129jQ8xRFzk65jhpxB8u
ppyRVjGHCEeU8xJ1h1GcuAhjwqUoDqLhCankG/EkNEC+LIextw9Fm5DAKumqtG02vVSS+dTWsUTk
3kMXI0qII96A46DG7rFp51PgGdBY8u6QzLBwyPeE1oilbfIuRhK+htzXoCBXmL978VwzlV9yrJie
QWYrbUfyC3hzVpuj30G/yRYkn2RuXrlg770+fdEhWW30lENOYEYOyj7ZzG7JP/Hbs5RlbijdhFk6
JjLcATRBEBArJKss3wJNLywHHF8fUvspmarmKDLrpQhslCAPHNREcw+dfTUsOIpLw7CIcg83ZU8R
EwR4iXIC3tDqcEC32amzEDi1ydgcrRLjKO8QtixydFTDioWmLpFnKzVLf0p3PgZ9/5op4uuIw5zW
pLyth5DsmSA6l9kH2ZacNHzUmjDHNTCB/8HDVD5nlYMaZfUclO1j2BXdQRN6h8r85hSjvnTudzly
XCaXnWHA9Qv7YWKkiWvWf6qUo468GbsiFfui5ruAWXPat1YMB4zPn5vYo2nhKaIr/DDL6TMrZp/b
x7sV89C6y/iB8eIyJw1o1aW794X9ImKmBESDfgZbohcQCqtbFIM+BDpWBZCDNB2GGK931RxEAWaK
PfOKl07MH36MsNHY/WNXWEyI7cTdBLGJSa8sDtJMZookUTWqUcQbmWavGa9nMwgAFuAjHjVKJgZV
3oTEv5PeWpvHhPVm6f1bZd9WuC52yTLS8AI/TU7VgsGZo16X3A9jfS1D4+LaarX6oyLWuBWK2N/x
V13RntatN7XtrnHEb8/tHM8oMPvED1htwKdHYYJkI9V49eQQbmVfMi53j5hJyBYvVraZrCzgJoAz
sYGKHPk4LLtmOebpZz11kjWRZSzgF5u4KrAlxU9QtBjiCgagpu//ZnnsHzms0YjImuMFIUa3MDhz
bdpYsTqOOI4OfLzA0ieGb9ibVqNQsbGzJTsSiPURpOm4m5gHJGuFVZpjTvED9yDEdOcRncfDRIip
lNNexcUT6+VyyDqaGkd6OkMzsVcD0tkbMem2JbcCSQ0wnXeAvZWpOQVgRmKC4/DjG9izrmR4kCzD
VVVxw/h+WHamnVGdlhG0Cnpcb4Q6yjYUmxDGAq7MoiaHafO3DXYAit5ULl+mLPDxKydYx5zqOFoz
9rnWKSNtdee8Nq7D5HFnKgt1hNVNV6rbRA0o+w1NSiv01vYwnVkWvJcG2abyufbQuseYvyL41nog
RdI4MiFxNl6L+EPXJlOaQx573gGTL7M7N7x0sXNMDe+pD5WNHM/e62rctNJh6hsk+WPo2Y9I3gR6
MvABTlqz8OCLxGxaZ/I+4QBIJl11D7JhyW1qW1PwXKjbKZifjDX8RUefzbl6QLQ2zMM8wI01cM4Q
yDoZHla1trT2gdfJyIr51Vz+mpUMQn8Yd+/LUgZRZy6HIRRMgZzwockMCDIVAScnY+ivkOTkdTbT
+pmLdFByJVf5BE8NT5CYZX1GFUSxg8EeeXMZDUb14ZkjpbUe/alcTWlN8bg8NMVeTZStqWW4M7X7
zlDrkYA3jY6hSsh28Z7YxUcW1P2pJQCT5vGPngk/s2HuC4ulq0yCk54pPMs6bNo1iL2tzG67ePnL
K9RZF+V/o4wTM3xmmZX8MhWwqCED4WJ6jw5NB9tG60si8REnsBv3Kdu5j8e17mzua6WHVyXHlKWe
ZcvVzG8S9gGTkYbnQgXInqXdn5i4Xi2AzRhLa0bAhL2YhWTXavRhOyczpItZci1jdNO7luTcln3h
EI1v8SYlCjB90XkM5IjrQ1w6DFlKUNz7sAj07hpByyGS9ZGjZrjpvLaCzmX8i+PZ3ExMbU9ooFGz
pspNbAab0QcJbY6/QEOTXYDXZUydu8lLL05GAhLg6EZwNeFYmgVEGmh+v0mdXRNTp+lRz7Nt3flS
diCGWSl/4Kn/o+MwgL9Lxo9CtNuqAZKcuAKngS/eDCwjFGfnf4GPRQi4m9opdUYd6KCSWjAhnPgU
e03L3I4HyEGmjCkzlqJBNTPny5jKewdyXJuT72bgT92FW97WLu2qNDmcwxzIoLnOLTSNDSy/dB+G
NWtFV+jmsy9EZBJvIiG+a/LyKbbJlxQj9l8//bX7bj8DpUfVPndVhnOjpdgjr/L3UjCA6J07Vslx
h534eenHbzu19l6AjVk4wAoWV941tXaOXclzkwT9W2uCT2uoxViJBDmLNUYZBQkkIKDMYJHsYeMa
MMnWUuBZbmePzPU0gvm10BmCtgN8OVwtjRzaVhD73Lz/chQMJNE89eQ/NktpYS/mGgeUAdOUcR/i
wN22LUzkrKjOAkhFyYrOkb3Gpsx+68R/rPe43enTvgd4Gg1O+Ux4ZlvaxnT2dQ17L1nxVblFqRFG
z/UlaQWCVAc9EkkCTpEq12NFVrOKcZA3mf/YBEQfquFBjEgaYY6UYo1r1Xiec9nOmAFZ0Pk0Q9jW
OJaB9dpgBR9yBcWQHB44qjDhy1G2JTM/kpzh7N0VJb4B5YG/vQ4eQfWwyOQrIhVYVfB9M5SKAjNX
roml4GDbZC2KBLLBi6AMxIk1GN6BEKrhQvFECbfCFj4Iv8mDNblThvGNH/fOTZbvUXEJxbNK3TGu
4E2BuQHj200V+n94s9iORDXsAvGvI/gSJZX7VecS67Rr7mVL2KRjIbO1eSlz+ZRP6sv1G6JqdHKm
5Uvr3oFIxjfe8PUhPH3VOezR3krD/dCcRU0elYHUlp5HBtiluvNn3BOmllddURwvC5qPM/B+RXCf
Lg2ulyB5yPjLooPOh2o1Q3HPhErppGxCjrcaOo4qCbJI1/FzPNdUb4tXJPRajuehXlAPArbH2lm2
aUNYD5LASzmP/WEMaQpoNeqYQDWOXJl/TOSCtiJDt9KEHX1/RaYmKVlnEBFbgWfiTvSEfQZzS9my
vpJRyhHSOByQHh0q9TP1TceBnNGGd5lq9uNRph/91DPe1CeDq+bQifdA//Wohgz/wnLHYu2nc7MV
a9QrcWD/6Ma65pbxBZd7k4TE/MC7f4wkJ5cVetEvELdd9xgP4w0bmtCjijp7hnuY0MU6zLgI+5r2
ES59WCrT5Wbhetkv3ZbKagCt+mw77S+5gmcX78Iw59+Nb6+/mdUpCSQ99U14yQd7RhB2tlrJD9rk
iLn2w98QUxdkBM69cslp1BamI79bGSkKqmoDFmIp6SX3+pMLY2wTv0mXXxGEFe7soH6WKRG8si32
DDevLlMFB2yG10DE8e3sH/gI7oLXDoxbJKSIEnwa6ICwXpwaIlB89Pk/G4JyLgYA1IVB/CINaqYu
BDZ+5lzdDxysGVVY1zJvCHKN+bmAPEmp7c1okqjtWoWZiGr5koMeGKR9o3ug/vhuVBqaiCPzbVcn
XwbaWklEFifwTW4/N6IEUIfRSNM/PDCZ3MSxfC9naW+wc9/GTXKVvFCJocNoJ8zelNdk7P8JsdII
H+WWHgwdlfSS4KTOHryVAOFijs2BvBSCRWUochbpybrCa3gFdc6gKe6/KnaBfmkinZg0Fbe/Cxf4
zBtJz1oq5EPxfsM5+wkzElHE5eEnhcjIrvyqne5uDs091suzBusalvptyaYUCjH7nLW3vaAkUUBQ
uZ99Z+N0Mw7HqoWQMt23ZnOpm4q3vm3Re8tHvAHAYRRH1UQecp7D3ZSN98R57lXCCtm2lkEBg0uC
nt4EIqS+iZkZPYtpDs8lgrd7cGXPstkLLgCMAL2DIdYQmk7fOA1dqwLVkm3tWQ7BS9ZM5q4xZ7kj
T0FZU3DWqUnz6z9rHk5FGCRcVDiTmLSus7HPFrpKUsAQ8nAogti/5wjz4KYTiq7PpWQeTx2AvUm1
QPX9G9uyrykBACoGCW447XM595fGqL5Qjx/s/qYMixep2rMsQubwSD2Q3PASv44DEQPDOfZq2veK
0UVv75eW5gdeBgbNS1t6f57PsZoZ/C5Nx8+l0ZdwwO7Si13hLM8V/AsxYx4zLQgPrrur7BwdKPkO
jelVApk3LYMf5nJRw/NtV48Ta9ucPxD8OKFejmUdNfU6o9HBc5ekF3o3uWJIXDFMtYx5n3XLeSjc
F97xlwzNdzKaFTtawVMus38epg4oLawffvM+GYKoiSyhVS0CXm4/vfaoHhBCub9mC6ZK8pAq6KbI
ILI4hiev6yKcu1EZg3+r+JqaE+7thZiKC3SVEfv64syW0OoQXpT0t/GC5E8/56kMyLxlQfDmTf6H
DGNOren4S6HylzUEU5TF6dVU7xPsA8pDtmUXHPOudLaujSVau2++9giYQpETtORYlbgB/RIxbXil
MDNq7ZTBx3H0lv0sxxdZ1vdpNh01QRuvd2v8X80bKUfcr84beKlLbcbfJDjXddc9MIbkRMt0AFtS
GzEIderpo1n4PprdxWTyw3PGrxgTZip+/LlepxjZuTDAiEbSww6+bONbxkeogMCONpSHoa7Jyyn6
h6G+p0W7M3FTsSaeugDMBQagJDEeywy2O77yc1YuHFBy69Uwxvf/33DNoBo/FhbXHPqGyJgT2Oty
0eLgsZGhyAoy1H9pKdKqCMT55jEd/hZoLHFWPwlVwNzbZCOpTRrs10p6ZLeRJWAgQ81KHBm0YLdJ
jzZDlthJslOmmfqtn/RYph/5lLxoLlibpieANNwl/bcNNYn4zRj1Wf3PEvpoBmQQBBYRkyFpNIzU
WleqOdtlRd9ztgODdYz1uHUmh71bPQmu8dzIA3tfmuaXxFSFC9fx9u3U712mmBflTLc4lvAIK3dE
gC4f6hoWN2lSTAzC2AEhYZROhqfBpaXUfC+HkrhrEV+SftzPIRCYJjRejIyBqS8Eoyp8rtlDruf5
tLTNVQCe5BQ37D2Bc+J/hWPsy3dTyF2SOHeuxEqGrndh1vM1hHwBxvqtY9pUDoMPBSjM4NZbwA2K
+ZmRVhZ0/2JXg9L343/BOghqHTiYFO9hGLz3U+9AIHHaaKpWEzmQNfifLiewhE4nFXsPWTLnlABu
HTf8jTu+MLVq020QiG+jhXGARvCSc3XZdsxac2CNznBJ7IBKjRb3t+Nkd163b1uyMpMvnxpwMmjI
XKAS+UO1GibwG27F9KzY21ZNR8ZPF1VCuUuTh7Foi8ioptfqufO804qC6gaIFk1n3rBkw1SuS9h/
lEkwlsk/jaJ6qDxPHf3s0a+rh9GkWGE5uJm4iCn4GgNwdpMg4C8+TMrndlQD8HA6+AV5YKupei6s
aYisFlhLTiWAmaio6a0X5ZaMYRvIE3TlnF2DyWdSgfHFN4x/x3pulDXeeB5DfUiKc+SUHNr4emNM
qFPn7JTOgMqq3/XQnAKcvhBhqZdh0hOebPgEi72ANgGLvLE0B6vSFH92z9sDsdO6xRC6qcL5pp1x
x0BJ8jaZ6xzhFd3azviJ/YrzZtL+NvNzOGWo+YhZmCv6Py+PwWTXmhH0U4+qs03MpLvBJmIq+8c1
phMebWaCU6ewsDW/VFDzhbDqu5GgFE5X6PW8DgzyFoOScu33Q5MP/peakwv2fHVMF+vZ7qZ4r0ll
2u2VZRlnfcJpsf1KmKZHHdvZrkf93pLM++gWIlekOUMRh0cdcDglwyr1pLfFIG89B0bCELBccC+H
HkHPeQF7maKrjOUQX1Yh/xLBI4HlkCJZNM14ZD4mcyRqrz3nbesCYQIeM9vG09y3d9pVxoHN/CGb
013iu1dDtXpnGcbHoosbaL5vLgdt0pXK57ruX+DIrqVbUPSagwjGy+i4pJHK7kaOw20Y4Jjs2o4M
BFHSTcE4fRnNPV0FnCkK+2tOYjYOjE9YN4pNysliW1XDdPIr51Ir+n6YrB75BHKTq6KwsnPPWB3X
DJ47C/xi0Kd2tKRH39MHVkx67f2WICNwptSUf35T9hubYdrBMrg7tbN1dE0fcEtnENgWSFhC+d6d
udyEA5b3ZE4jx4EYwVPFz8DTxAnJJMqJb4zz73uVWb+NY1Pq64z0zCTZ1kHN39Qe0WtmZefZNJYD
pz7KV8yGyDW2HuG3mJ8zgfoHEglbNgMHa7md2DMoXBpI3G5bIy0v2CAxFDHxAoaApME+Q2HLtgt6
j5r56qwCWhRCr+cJp18+Me3nvicX5bTFaopf2ZRXhyz62bc58JvuyEgmGBcye/29OU4TsozfRRDw
/7p52tcxd0OnFicGXVft2088+BYwYYuEdFk+wQX5qi3zABkCYan0p93ARrrpsiA9Eg1lPtDfQePh
MGrCuCPFdQ2Mq2lK+KCzdTss8ZfTFXddM2bYxijqZLC9nXNGG6BLvwWOCWEch46CIzIuSMvZfT/w
eC1t0m1TN7xJTS79zbjWeXnizzGnFy9lPs/1BMt0ezII6G68ojYPTZDc6Lk4EYvYdrbR3U1S71tU
YA6iZYdIhQetwKxTcTqtO4VaW0mBKkAwWUz1K5RRfeionGKexWgxNjAYtE0QOVV7JS3w3AUGZ5KR
cWomkm5XJ/fEKZkNmPj8DUfzqTdAe3mk8YNt6PDCgSTct8F07/zlqknY0eOhsmhIHm1/BUehfnN2
0TvBgJBOGgtuAXxrd1BXWZQLG9p0IixS4xQ0jO1ykxtIBTIft1kP/KAv3JkZr/GNqZziOu8jAWGz
E6tF0BM41EvGBqnbF6cA6h/tE4xEZ1iQW6NoHgfIXnBAaGLLuopfzx5OxIyDjvb818wB+1FNndhr
mVzRTp5c5dNIfTBV8JJikttqMJWUjypszcQWOBvg8BmVH5lhAf8G4L1UDhYHPBBt2IEvJ5DQTCNx
Lq9I9kAAadFYIa2GwdIIrDgsrWxnWmSAi/qu6Ebct77/gaJukwXNOfeIvkJ8ZkTk1gFYIog6o3vr
dENyzPCtbRJstMlMJI4OrJyounr0bAB19FtaGUGrpvJvm8YivROiGYRMMsa8fLADUm21qz9rXLNr
FulmHpeXoLcfhkXByJD7vgu6A52Bf7OOr+OsWbCHN8boD9bYg25z+62cneoQ2BT6QjeGgM93N4yz
s8b/NBKmlUn7WI/hK05amIw6Edtmy8zORxiGSgO7AlNOrX/IEiCMMb33QjryMEkJngNjy6Eu548L
wz1zWrrAiBvPHtxOMgsigOvpM9QPH4XCkp+w0mIUdxmyLsafHahPx+dAncoW86VztOzuRbNHRVr0
V51IRDTE/7EbCfS2Fsm0+JfEOE6j9LN34LWwN8L7iftnjvk/TLQOrsrOUzfe0+ptQCnLv5nQ8W6I
X78or2XvKyZByyfewnhvcEsHbJalaRRCFH1wJZO7Nj4WwfTjWvF4EGbyaqW8u4nxz2wUfG433C4a
/lgL8WzjKEPvvbDiokjid7M6OJWbfndm/1AZDmXMRN97D6kHx5WPV9QnWFKHxOE9+0Mb8qbteLpi
Zp5Y8Jy3gaheXMDXdHJcM4q54SZFLsJZOz3hC4Koewi5aTP+6xY+Gja8jjF7M4fsOhjzmbec/7jz
/TPWCLUy3pd8emTJoRJNMqqZHfKaExqOzQ8vsMV4seRkEqhfzzM+2Tohm9rf7eKO+94SfCvs5IDd
9K1CQCgtLFmVMcDKYI1TLnxSd3gR/QI/hDGnjN8t2T1rwZXNZ2UgGI21Oy1+O1WArOeNanPAYNz4
X1pIMDJIP15q6Oab0MdphzXhvU29AT5DuuvLVfSZgEDFXnlqxL1q+HK1U3CoAKUiEPVooxnLAZlA
xjHPZqpu3LD3oyHk2KDKeO85Zbz1A/kpGh4ZOqP+PAb3fCzlmXOxE8JttUdudAReuM6wt/NI3ENO
aNHqBf5ZMFNDxU3CyKdt6SynOMDBqssx3Begvub1FqTQ4Xy3+fD8kco7X7JCSHnQC7FjDI+cedlc
oD+jaywLFvskuasyv4zQWGArWrQYTiJ/o5CJT2ZmHNwM07U3mcO7AfsjldkvlmTcNLOPbMi//lmC
ahc3JSROPmCbHFp/fvLi6ZAMmAvmJWAy9ZBwCd3T84aBQmSftsnAaGnS92Vl6qH88ZDCICjT/Nb1
B5R1vioVTsYy0CcGVU/tSJGe0PV95ivcn/Vd6GCiZfhFYtr8kaxhowXqZvFyzLsBZV00Ed/mXcNz
mx4HoD3n8psIybszEIPN/HVEwEwQBOMi9yyBXnpHOciptRFxEeMRU2v9tnLdGfRvWBKefXDUHB4Q
6GKOELlkzKEbb3VNhHt8dVcufgdVevdFAdBA8pSNiwSVLgjrabx9/194A2rMGfYiORmohPbwVU7J
STU9lM4mPLbeOO3gJ64gRYQcJih81LraUpX1PRQ21CwUAtBh9nuuHYHj4yPNrWUfdKSoVP9ep+13
uO5AibM4gGOXG1V8FMyo6Ohib/RRhnc4oa4EbSdniHDuAvlQtMvY4id2LLwZQXEn4xsqZyipWhYm
8nZ3yGDnW/wpjEXck4XKuQeo/uukp7bAn2HnSOGm7cIl6cez1T/OPJxobrzYbOPznea67pcoTQs3
k6S7x65+4y0wuAfbIvHA2TIlQoHCbX/VXLz40gw9+k0Z33YVZclF55LwKEtgeQb2Yb+cHhoHtkgh
BACXnuNWTPJXcSiC/Qu0dR3IYp9MWEu2AFsyQmJ8aPhvnYzPzvBHbF7p7RQm3n6cvk2HwLuRrfKn
w8Ew9Azm6i5r0SyKl8YZ39tlwiEdzNsgGbFRTdSwF3hN8ABydCQYCPsupSVjcrEsdf1tlafxbrar
VyLjkYe1Zju84nl/rSCAwP+bkmiI25vZY1gD+Qv8oRrAcTN05lln1q58sgLQMknJFJgXQHscFh+u
jV5vTlwLTQkJOwjR3IcM+m/ui2Pdzjv8q8V2nuwyYrXiR7cYc2tiRL1oji2iDUdTHiqYZWOb7sqx
eXSh4Fh5fJ8k9Wemcs5tbfMNIWsRobtzzewfEerllrBZVNjcQKhQhqNCXcOcYWkZ3N7ZmgZqu6ip
+Gzit5a+zeuEv9z2jMeu1T/kxJc9s74+6sUdZd1lNM7xJ5rIPzf8WTSs1VFijotNoak8IXswSePe
NxnOWRykHKd/Mc32cXQT7ntrlsyW+n1dNEQJJXBO/Kciy65eXH4bifmzAF7cODkDLcZJvc9MXQ72
gBb3ammEsgJMsEzHF5sgfjSp+agK9VOAMttVTv3ot8XHEKQuomkOs5CurSh3q7ducjyAZd2Xi6iL
gy5mf+Sk5aIeBNWr5SddFHhkmDRW73l+oUBs4giVn5Lp02IdTiv9QO7vDWvgWa6afGvXn7LkK9EK
7592J7YnI6AgkxtJ5vrnuHu1V0f4XE8+OEp0pnXMxuiz3wInyW5zLN3mUr1WIfRGjiRfpa3OWcVQ
15YMrQI+I9MM7C1fRbpneUxp6i3N7C6ntQXlE7FFk1tya1D23LLHJa2wioN0EU766ITIcJ1VfE7J
fDd1Zbahc4676+Kvwa18J3tSqk6OjUl5rIl13O1F5v1QVFQdEiJxc9kf5wDK69yRFEHnJ/vxnDrQ
F3X9LUq4YLVFIkPhA/MHM6ICAtJFpZ9cWCPMIYNHOfZvHco9GBwfY+DWbVKfSwdPIob/dKt6s9xh
U5dTH26QTP8aSjzzSjfUkfDN5mDdbzQTbTjlDu9W+l1xKsQqX/Ont+2x84GnMkw0s+rT7toHT9Pv
kRo/XQFVB4VkZ3mM4upGEyGsoQj5xC27cfx2oej9/y9j4uITbYHCTZWLbkovQCyae4F7BRgzPtC0
ua0drvz5zG4mF/1KGePO0xYZV6Vw+fLSckDrB87jDOuLQ1Ph7Tec4AtLV5R1SEyOz3UEwWmCF0BE
iUkh1w5mUM7yRWflFp8WVI6w/deCSba77nfpme6vL1Q0JNHivPlwOSJEi2CdNSq5C2vn0nZM73Hp
G4GJpE2K2fLhPOZoewW+fQhxuNPXF2yK4FiD4yf+YPG78+Y+Z0Rf2OdE9v/m9SfHlip3tmv4ka8j
KAQbbS9PNZEe6HXMRXkoziVorZmI+E6l1mPCHYJA8sl14JuRmA3J/zgHx6XFJ25+PW6OG2/kNWQ+
CSy3uSlmgt7+GFkTuzKncFwlYbE1G/FvxB6PRDheg5a5SXvXT/EHGU8IccL51vSjLBX4Jlm6uFqm
4RUQzA6mGBsuIp4hO+dgUzMp25WqyGjajLlXGqrBOyqIr0pb3qBskUwdwURWRsw4g+Exe9eIpIvd
tduaa8RBBtWVAhq0Xvocipx2Sb0W76QkQfdY+zf+wtWWc5HB5uPeKmdrm6JhgI+TW8Y1g8oMlZZB
orM3YvsvdOYjehMEgSERe2aW5LLh54QMEl2gt8gJFiRf8gidSP+hC6W3Sh/GynpeHI2/qZ+e3NqL
Blk4h7ANS3ZfuG0TYL24IinqNZBT3PxsVlOxdTnQClb0KEXMPITL1TNcesO5soMkBzRKfGAz0egD
IoVPOUw5DAtRvaJGzHeggqZNu3y09djsiU62aLargrx+UmXxGo6Y+2W/TijJ6pC1m8SWkNQf7F1u
xpmzaydmO3X97gT1SZqUCLOfRHHPq4spnEAzwzcQQ1aBu4ocD9oIJyS3T6ych9A603AHj4MCItjw
mbNdzDYyIdpt+pSEq80yAJXm3RFSbzW6szvw3lt+/1oHhQnEm6NLayME2MsXJbTXOVtUZA4OhGjG
nYaaWaSnP7xKX0mlkL2n5D/qzqw3ciTL0n8lEc/DbC5mNHLQVQ/yXe6ufX8hFFIEdxr37dfPR2V2
d2Z3ZXUDMy8DFAqREZKvpJnde8/5DnEQNKjailfqEz5G0BFRSCuBUW4cw0NVibs0IZ+WXiZhXDi5
UGlIXN8R2VV1Mb+Do5FbayAcRQw/SnMo9yEqIm3OcGdEdaDJVHCtYxItEBWhKaq/N8yxLqzZL7as
6b2Brs4J2zOaIYhETNqYOccT+aPZ0B75w5kuFSo0yNfsPVdlualT3P+R6AQwCzZtQKTIfPKQA9ux
8miICY3DIKhyg/HaIjbKLL5tuvcxgt0LfxlIEE/04BQ/266QTKtJJ4qI8kMLCBl83GCznLeq9pm6
gqeCkuSuunHGU8GdtCLmatjEDqWKzy7GDqV2VfA40Bl1OhAh8aPTeQ2DWHFvI/Zy+mjTFQh66Mo+
Z1VxT12CGpZPgWypcVIL62L75VtLiDqZShgH2BrQyXbWKY7QR8uRtbyUnIdduu6ctbbjHHJl+uom
t6wNqby027DdrwybFq5pPc65uU3cvNznjgPNqpcXbUnmOnPa6SJsj0TtovWLn7uYymIOfhR2w/mh
XTn4/U40X57dBeVv4cu5mFv9QYf0u+4XBakN7pqIwBwvwBYBd5ehAY8Xv1s/MrCnHMfh1FxMGRMu
5hPewP0ZUg4gtSeFG0wBvh/mg9ZitZpTg1ZVEl9nCUxlG4fySlE9UK4NBQz2xrqrBvszF9yBXj6R
gTPH1Y3jZmpvzhjC3BIHudXI9uj5TnWDRe7OSHDOupp5VZEETGgJcOgqiOf5xKIzseK4E0NlrN2P
tNKHdZ/23q4LfcB0QfxO/NVT3XvdQzgzrmg9+9oOdP/QdmnK7YWCFwXjgUqwf2ayd+xao6XT5cb3
CRJdO5t6PssB7tvsMUmoAUZWtr3DnTy+EWFbbrKGFgkhvK/BEp02qE4cJNAALlposNgcj6mbNNdy
amg29ovBYgakcGm6yZs1d8lnnZhXPtlRz8U0f/ojE6WNlFRjCn3DY+j2S9OrvfO9EVxiFsNELfuy
3jhGK9dFAMiV2C7nEltCeTczTlCKSa/lRd+DtOewBbbhjjf2vmTY+rYZHJhLMZJKCLFldJqcNOrf
UzRNr7qfST6oWu8wFYnvXhrO0VvCEr/+zxLhS/MVyoYdF6mr24bn2IZWNkwcyKM5ZGbiCwmkThl0
Ms1uZsz2Yg1egxMG6EGQ09ZBkU7DxiKXMyiZbSax3kQyz3deP/zo6SbsjdkJz5YBVqQW2IizChzx
8lepbRg7EJf3FWHEx3rM02MhaVAjEc24E28Dr94H1oyPoxM7YREbJbW+DCoiqiYX7pYhYDXaJhGG
qjLELQugvLWV7a/COLa3xLCmAOLzeiPcqb/KCr+/SoBvAnILONsPS5Bg5Cwnjq+vhhNGueNSUtsO
9f5BWETeVo0bOvQeYQMHmQ6OJdwWTHjU+l8RykUIAa/g97akNZZXwQTKecZvskpVu/xIhjLbZY6O
NTRek48Ufy9cRuUCTupvH/psi+n4pZFxlEqvfIJA5BRN+7I19l9JoHVB6nZq9/isVUKZ6UfnQbqg
35c/CTEDT0vbAlfdBH7agopEjsZTGkXtunLM8GgN7rIhZYB3lU0cgIrxVZOMureyBbGwBBY7S44n
X41zivgCdhImDz17qdih0xc2puQwusZ8a8KF3MfCQClEczO0PArUGkHuBA2R+U5SPEzSDx/yu2rZ
0BqbuCysUt3zLDGtKWLp3e7ZCsfKoYbcWgSXIwBhLfyKSwvtKD02DeLIJWAzhGe2zutEHExAqnA0
EIq3HLwunTZHqGI0YXUj0umpFUVw2f527eaLN2W5qFMcffvSF/ehm45nEZNA5y5XLrKV5DTJxLjK
xvoJafR0k+RNfFZeynTCmeLvAxOWi7hEt4MIUO/7uKmPBRQ7nAY87tSDjM2xlQwcUwFFO2A1aP1x
8Eii7W/3PnQUkPYWOiQ6wwnLmsnYNOzPv71EqE7B5is20rLD8iJBLLANNUIgkP6feWZPzxPsCLMc
8d/66GEa/CLnrwuxljXiIGHle+7mHpXnmByYQ9FMcmewLqLDGqmLTyNpWeXNSDz8x5+KMEW0snxq
3BAklYUL+MTW7X5oqk8VOe4mJ55pZfEufSwEJ/bagjTSulrNGCD3UR16l9L6YIgxnienzI85eCxH
y+Y6su37r+8IyM3iuqbzQGqFPs2mKR9SFwFbVFqvvdLtOjMpI2MkgKI9ckVozJkqOCSPSV+LDQkS
fF8iIfAcEeGFbRbyYWyJ+ROQZhGtB7SiWnBTUW6vXFzR14Qt0BSBvOo51WUN7fQ67zh9eH51i0nl
joO6e6Nd1T5WlKBRXq5nq2beLJnQwVGtT9IzsxPhUOCLpi3SZMCf41Tdu6SZVkb5Pfb96aUyXZNR
y0Daheo2cRPS6M/G9CidigaMaJJb5VdXdu/7G8sM9C39T7wBxNKuw2b5NPwZX6QZgvOm2l0hjhrO
+EgNPA/kFONRju7qwbute7K6yma4gwzoHijZEWelQ/mcjz+DaN4IWCUj3ov7MPDlvSs8ChaZvAG/
MleJQQkcttWVZ2G/FwLmk2hPkF6N64I1cwmdYqaf2EBvhFWcgjJAUAtR4wpWqHkTYpzm4D87F2Cz
+mBL9NAV7Q4qEqtSJYD2j6FwosNYY1YqXbyKfUh2k4ufm3oUDp6pwukNRwlH26jeaQ8WXF+rjT3V
+ceQQbUFeWWdHasgUWasnrH6AYBMYAyGEnl+Qkv2HsQHEQBGnnwyO9hNY3RZt6X7WKGuXbXQtm6G
tLtd1KmbtB9KKE/Y9ZXWJGrm8Gu+bovBTuNTMM3maTDMkXENMYHA+rloeuHfxWsD7xFIdi+9oldF
vGQt45OMMnIbPYiD9UQiYeYIqo9BHbXgDI3/Pr9sabZcOhNimujBpE0GEtmtV3M1VAclVb0rSoi3
shCahRJ1GUjpHbNCuZ9Tz9vIkGAmDGTnzqK4SSKLZR7zYOIlkKJ7iIq5PRIES0NgAPQXFf31iLIR
hCpSmTgpaM4Ln1xWFnXEi8aVg7FHOukKbvY5JZB7nxEDgrBIA9EwTz3rxa5tBxOe53ztmHrgNkS3
GTMs3aBh5mYaIAEM4wxCxVerqiaItyGReDPa+Ldc3GaJUd+oFKS8hwQXBDGkhrbbR+jawSre1eAl
4K0M6wGIxgkNl79P2UfJmCO0BK066Zcxfg921Bia6HDyoJQCDM/Sdc4IS2Q1YTh2Tk8E4iotnIgk
21LtbRJI9VhzqM09SqE+eOy8fOMFwbI7Bd+NOp8XlBbNsq7ZzJW8qx0/3NmuLy/80t6polH7NjNf
C1s8cY7IObqW3mr2EAj6NqReh1sDZwoA2T7d51yMRRJa53gk0WVCrc8wzUPQaR5Z2zR1GfKiwojf
c3Yo2aCL8iyO9X2T71wuyk3StdZOZxp9TPzKHCy+YFHHo4ThEvL0fZcbb/Gy/k2Nc9OziNNYra6n
1D1HEwN9MzLntdObTw7dqhXq9EX7pVJIiyeUx+MTL4epIGodTfLFBLuTdCVxo4oJ2oJ7SVXDBEbw
oCPEj8UcQ6cIwSCuHrHFc7AOI5EeMpbcAueNyo2f2oBbaMkKCMiQtRsNBmBsUYI6cUZuSR9ejn38
WnJQRxwN0QAzw+NYarjzM4GB6fxztHJFXCVPy+60hWcRrBHtnk0bK9mC+CA+LDrE5oCncN5qNVC2
M3ZamWJkhFeppSOzEkFSH31yn0cbY6NnVneV45w58Grumvqzpl2vMklXDSVS6RpYqfkxKSOPZOtc
HWbLQ95avQgdXLfW8BkMmEibxn3zKdxSTx75RttdINK9NTrIv9X0BAiLyNB0uDaKvjrELeGV/TKt
bHOLfi2K4JpGcCtJ20h63AdgyyOq/ebRarW3gdusiX/l2OVa5cnzvGjXS5M4VcYjcGPQwjoMKBon
pctZ5msKeqIllgdtq/FpdAyK5MwSfAS1JnaOEHIyN2vh7OeixDGjk52TtZ8tiKxVGN7l7tiexliU
a8Y4J6ELEiAGBkaGe+xTaN39fJ3nSPxra7osGbvu/LR5mmz78uuFpDOcGeIZLm45uJjnoLDytZCE
PJIGyjJxEWeY+2nJkgPe9Lcq5VM2vBoSJZqAvOpvMeNna+zZl8QUPVnAIC6cHtw5LlJCFCfzPnGm
14aLeN0uvhWVIGT0aIghMUxfq46z0RKjIlOB2j+6nbQ5vLoJgpfiI5F0AfsU4paaMSq75iE1+icS
xJ7cif0yPnsAsAGBl3C5JnLaWImX3feFSQB94UWzPceAvs3i2FbJR6OgjE3WVgzYNYThP3VklO1L
FjXE84xCKgQbURfdJnP3XdQ0tUjzy9a4hF8LqTCJ5daNO5mProEMlUKKjo/O3hA7uhviAWXdHQpO
BxeVpiGkbXpXAQg3T0oE0B5NdXiOQNsSmrfJMh3eG0H90eAkCSf5TuI8xJTm6/PzpIUyO662voPz
rOG9pmVFQ0qB/2Lu8nWT6bq6ZYYCx2POSZbg9fiReSgKdM0yny7pxQZ3Ib2j1o1/lIIawu/DhxJW
DtHl1CBCm4j9CHr99su//P1f/+Vj/N/hD32j8cboovn7v/LfH7qcagB77X/6z78/6Jz/ff3Ov//M
n3/j7+f4oyb96Wf7T39q90Nfvec/mv/8Q8ur+fdH5tl/f3Xr9/b9T/+xKVpilW67H/V096Ppsvbr
VfA+lp/8n/7jLz++HgXpwY+/ffvQXdEujxbGuvj2+z8dPv/2zba9rw/qt89pefzf/3F5A3/79vD+
2cBWTOOmff+vv/fjvWn/9k3JXy2JY86yPMsVpmvLb78MP5Z/cdWvDvWg5dq2Y3EydaxvvxTgzqO/
fRPWr6awbaEUeFu6Eb769kuju+WfHPdXl6pLKhtaPLxt6X77t/f/p+/xP77XX4ouv9Fx0Ta8mm+/
lL9928vbM2xLKLgTPBp///F+B8GSH7L+lxHGUZ6Fk7tzCued2nMd5vllSNK4oYOPtBavf/hYfn/a
Pz6N7f7F8yx//4fngSLiJFKOoAdQqN+EwjSOqvWmR9eSfXgybOG+gBcjALPs5yg99QYk3iHKXn28
YitTd4z8R6yJFQ3HbQTYrV9NgbQeI+y5O8sR4wMizmo7yBpjcll1VySiI3FNOnCTKTBDvhcm4XCY
/NU/f0M8lv0Xb4nv849vqY5yr/L4uneWFf4QpWc2x7BtDChgtV0cqozhydrStcbgMs3OZaXy8hmE
qLt2HamQvrQh5zZyP585WhXUMiJOko8clE7JBChJWY6jGql9TOx2f8W+LhBFGRy+mUKyH5PLmHj2
id5NdAVixi9pRyu/2Y/aagkhb9Nim+cKsTONz+h6gJYCA9COzZvEbolvrLKMfi23gmDtgIgRu3wX
LTs41BGXtEhPUjKACs6uDfIjehpXTWhwsPSmN6gjnLKacCSpYaYPmEA3baqzzcLCShXNPn05SxxH
j+nbti3n8b6th/hpchSadM6KSFwjSz4hbGBRs1sv4eCjsu5pasVwn7QduSQR/NEYTN1E7er3mXqL
pLZuhQvbtbCwlYDNbNSDRZV/9kmfOWHUd9XOUxX4LWRqON5n0jL9qBbMnTgaJdh3QpwnfsKg0enr
oFhlQUXuKV6a5By4EtB+MYNvtu3wSjd+fp5tMuNRi3OyxSBrH6WuaRcCa9hm6Iuup2ygZxoB2tvF
o48akZHHAihrjfk6ydspuXS0I1+zHAV96/QBdH+G4sSZhgfPQtxZlIY+hyEo3VbE2U+XhMNqjT0Y
CwAyko9B8tbZNuYJH5wG/F2kIdLtosLjo0wjeUP37X03uAJvPUbHW9dw9bVbePo6ErSHVmCr0G7N
tRiOTWLV51JXC+8AAe4qN0NxSgb+ZABjP2fMod+IMcCejta0+iAcerx1+WBpGRuNvHT10imiEfLa
t2364DS1tZ2DBOFwNsprLVuUgRiH+/WM0+TFkoRC5JPhniRO7Q/5NWwJUDIz7UlozNVo/doumQgo
wDzCoCwdDmM5cWTFrATE1fZfdJDkR6827a3pQacH1lZvteu2p5Yj1KlBu3BGBorM3I4JuyRsPfHu
rMRyj8SHMPyg73gy+lziXJV4pUzCa29KcjQ/amQrd3nINnyymmQqqUtib1wlXbQISiNP3FozXEDQ
JE3o3dd9B1sNrWFrrVxw5R/McdujIUt5MgUyQo/SHnTZGNAjtdzvWViDTE5AGdiNOWw8/pJJni0j
kKsMs98c1FnXMUfNV5PgmGgdRFX5Uccj9XKWZ/V9X4nwYFspR4ZGQUu2pyC87mhbroC98uFVJGFQ
kRY3Ze7zmJbpuCvLSxnekc5Jd39MFI4kwys+/a6bbgyl/L0S9M/1HOpHDSN7bxde/dLKGBGEBSCT
JT6/ln5Hd7RGBY2d3EUV4RgADGiEcANlJdhPn4nhkWAeOspGm2xzBxRmlaTObvR1ci6BLL3Zee3e
tsOi2Z9gX53oGRIwCt7wczKrEYfI2D2FTCg+g0AM2yCxuqfRS8e30IqTt34qywN3hsHlo4OD6cJi
wk1P49OogAReuOBy1rAUKQiQDqfE+1S4J8ua6WNV9IiG0T+96Lh1wN9NLVHBQQ2NpCx2DO79l56a
C3p/2CXw8kEX72npjxvL0j39lr5jKQCtlYJAmponH5YYKe1BUK6K0p9xPefw4NUg9R6vPWmwCjU1
0fK+gb2jzXayBC4SB3GLIT/P4wdc/oXalNrCimepcj4RmOfSfpTT6JM45FpLnslIgd/mVXI2VFdi
dJ4z93OsSWfvgJLiWVQgqC/GfI7vwkCYP4dC1HtjoIKF6F+t4kkUJ9MhM/iiyGHnJpXy16DxFMmy
hs42TtsMDz4qiPeoy53r0vD8A3pF9DCFqR+GAFWlBmD4gK2FpquKCTEhp/5jMhLxIysSc6cY220K
xpeXU1+j5sMojjrNBJMjOr2bqmL8gNRq3qXFxHUy2yG7OeahF9dVMZk3cXwZ0MEi4dBhwUXwjOxL
jpV1zIXVUtNgxXRNOqp+QwCNhki4q2EyHoI8qd/SOMYCZ45JsXco1PgqqqI190Vfp5RgeOlXQ2P6
3+PRdd5V4NT3DTbol74YnH0+VVOyLgDVDVvOX+IUkcP2M+1zmJiZKxl84L0NipIZGwvMfDGTtPFq
h0NHEJwrH/ymYqfsWWYvOiSGB6bzkQmfQCKRV0LB9y6BmhvNmNxGSjW7qDS9a3CWi9tTtZdysFBE
1UIEiH8SC57VXEwblDjzT7YN24BuaaB5VpZmCwVoTEKXLDBPxP2lhdURPo5QA+MBc2kIQK/ZFq65
MB7m/kprTT2l8wjpueGiSLYFqC9MyIfM5VpTlUm5WAppPeMN0as0KfPnoe6JspVIgk1oPuQ4MlD1
ZtEyCS2S8TWpWe+QLRMOutMDTtcV0XjACslcGZ4y2xmPtZ01tCg8NW5pqw/Udjq6DDUz21y648lJ
IAhon2A/8Lbh97Fx0Y4sVY8zBtMhECAmxgG+LrxC74ddDsF5SMWwc5EznaJZNu95AvnH8MPmO5ZC
Yz+U5XhKDEMDisGUdIdrKbnDykDvQOcSZSPzOlLKYnlWcwHWt6O6juKy+JhllpCGYvTMNcEJnhwH
zlXSSI8nNBFqyYK36LQSBQAACzIkVcdnZVcfbRJML44MxPfJwW6dtH181dT0QUtk5HduSEMA4Zfd
kNFE/jOR8+Ag+UhOrU6x8JZaxNt4miBiIbW9czTJF13ZnmqrHzYczXyCxUdr7w5dcZWIrrtBOqJX
Ac69g6tn/064OGJi3dcvRU/wTqPq/hJrm3nwR6Eu48zVN21auk+u9OAIhF4Q7YM6WpqGoU3vHJ47
AzVlWR8pCoK33pPzjlkfOCF7xCkZVs6+HELm3nldtycwefGuzHqc3lixI+disDL/ym2D7q0Tjbnq
u4kZQ1yD8XTLaoSwgXEDXasPTMAHzOh2c44atPIG2L2uG1zZjCFu+7wkA6NnJHBRZmW/t/WsjqKH
Jo1KpBJ7UNxaXVBwBC/C43Y0qkK8T1moN2BYkKUMyj1UbTxf2gI2mI9PCy03+dmcxez22ZINU+/Q
z9MndJj1a8IGdle7WHHo8Cr0b724CuoJG2k3KPZRlwl92tr+iaFqzitKm+jdK/I03fbSCy9bV6JJ
jpyAACwzlPh4cmmJa9HmY/kzB3L6Xdhe8zyzem1GjneoAX0pX8N+Lt5TDEiKmoGxOeoNiM5JG70o
h9xHHLFgDH2/41DfjSerlIIwudzBOTlCKaVjHz2MAhGvAXPrYDHi21pW37yyBzFt8aEiTTHqGBfE
Aqs2ojKvQBfgxp27yj0wGnLS6tZqHcgNnukrHEh22Z9SR+i3zHCMU5LDDSCbb2HtTHQ13CS47vjK
FYtbWoITqcRLn7TYP/oelh2t5gdCp4KVmmu9JXIXP50/t0CotYU6DzoDqiNrbs8Jjd/3PHQIoJlt
EX/YqbavluE+5LZ5vjO48ciuHF1EUmJx6Cg95DhBmORcNSQV6EPmebCvaj1jqEEXRfPNRvAIqNMc
HkdkGuzg+Kivyg7CEFdjD/Y0yMoPVFlY2JgdNne9MOWdDiw00big3NfcMNPHJW5jU9HgfcdLza7i
NvV8mQfKezERoK7g/iEFgYwHs8rtQ5qBUEG6gy0HsS3kMG5T3+A2prdEX3MUUf6u6misYKikDVHP
adadFHKlQ2sl+qHOaHSBIfePdTywPsvQGC6bKnG34+ijvDYGI8BTGAMKMOR3L536W4oie5P7PmpW
x+IidGZkthswgvaLaSHmXRkKjeeB4iGkdQuZy6tQbQ5a0uSbu4BI1RrGOdY4+kKrcVYL7tIX2H+c
EWIlbUS2U23p8jrofWw2Qetx5ENejZ0BtKv30KKnT9c2GjxnVSt0khe6hDAEFxg3554vMU7XqDJN
uSrrHlS1UTWQ/PUy4EZvHIhdjX56oT758R3MFXNvWY3zaMcZhg3UFZfMye0HqcoStnDaki0JKc++
QJVREPZbCuxJHRE5kaU3PdN4Bs60wuzayY4lIfOo6bv+iF6qf6cr6J1iQ+sd6H/3KpUkWXI8hIYW
NW13nqWjLoWX2zvpjNNLZMKF6t1Q49iK8qui89pTjJrueai0e6uMvMcQ6E/BpU9+MGRFyi6mm0Lv
3TxZgrtQMm+1YTvHogsAyDjzNN6Di1BbadAuCNGinzTUSujdZLflDNBflYlkqeoS9IyGSuxbchWy
IyYx/FEk57xXhYSmh/5wICvXDs5ViTjS5SBNDmLUGPeBreGVOxjn+OxabWx92sBvrSOn/CpNgiQ7
1xShhCUWCgJA3CU7NRJS4cQ2AhjT7+nQRzHiW3EB47W7bSlyqnMReaBIRk6B7oVrJpAtqF787yEN
UWNDTRo+dDi0JRiZJrk204GzmzChbtEywsDJoQ8fuih/dqQTPZp1ZChmzGO6tdibHnttx3ujxAR4
wRy7vY0ymVHRRxbU6xqVV0+y4ktQfqeofQTqnP+o694Empvl49rzQ8VwkvPubVK14mcT0qtCimXn
E4Ubzddl7klGEZQMD7k2BHznk2uiQ9wQO9NBWaV+ZYE1bubOw1YRzYG+IWOxvwWoSWZLTtAD0Z62
+ulgS7hqXNQxzAWRpwKovtY5lFwLL+cVZ2z3vdJ1cu4mEMhMUJrmsYpGuR3Nyc1xRGbOMwnqmnQH
s6REpyxl9p2jYLxLMtO6pVMb3w7oqlh1s4ajdYJjzr0YzTZ4rZya8I7Im5ZsyZBxFcJgYGmrhPN2
zahkat7qPCiHFbsAw/yEiFbiP+rWe6mpgm6sJDPIaxFQV8mVG2lZoUVADNSmCH5ivPW4VJiygjyf
7SpBTxTDqxJzep2L8EiCeL6Nu0Ymq2noSw4mYXnp4IhBMjZz0JYzOoJSO8Nbivd+m2cJRsW5DTkT
lR0TM48uziuTsPgx6qd4pbveAn9U5lBiKy3AiKFYnR9ZtJx7OkbN0Qj97gjYkiALfMrEE0uFsC9L
jWsvr619RnD9Iyer4VZhGGE5Eov9z/Bkcpc0oKzQS3oOFNtewwfXwjCRgkYqf7VYqvf5mAGcygyx
9ZxMPlN4YDcI88W4kGuneW4MurF0aBQ+V6sO4wdSYgmDoXuOdUyMCdTNQmI2mKPgTicJ28o4lIuz
Gxv0sEu8TB8Ai8u9E2Vin5Rhx6o0FtchiRegHbzww5SeuGYHnKwNHyHmVBbW7OCGpr/DZhN9twp/
uTRoxJIMRYk5XjRp5bYr2U7TTYo6/oyGuWcabpv7Mcy7OxzJdIz0FMQ0/scUf21q82IhZLRXE/mJ
jKMUGwGxjgivRqT2rhfPa44TXG85S7gbsxKyaMyHqC+KJwllfj3PaIiZkzXnvC5wbPXl0OFnzdrs
PNE1pI5N+21KqDYOtDJor8vBIJI66ZtDKnx1KcOGM1Q0KwKhGnJRYGTFGH/K0P8xOG0HHgX3+DYP
bFYglk3zjdkezgi0fzwynqYSfu02wnV6cgkJ/PRMqnT2+iDB01oq/y2z3AleNI2IBHzazmDHfFAo
nfo3C+oJt76GgWpL23/PkjRQW+QGYbnsBWWxDioFpNOYoQVts4lY+iXRwEOUKbqYELkqhxFKLTwy
ucTWvzVRhSrSDe2s45RVMTRG68w7SOqe5+CsDluzHpXaUJr5u8GEfboaPTDMCLc6+WT5lfOe6tS+
R5SwdEt1wSbiO3TcLEPj/mibOnoW8BQ2mcfgf0UBFp4Tvymv9RBiFRrzpgflxs3eocu3cZ6ifFpQ
YhVBP3Y89Q+MnDQLSmNfzSNqX6iCRIR7+MQQtLbcJ0LCNxN2TrRjqK9rJFpvk5e310k0TtgNoei8
tE6H79LKxnf2fuJ/enoG2IvSvU5ZQHCXW48oknHopOqVxDW9B5Il18RndYduWlJ4OBBcduBcLlDb
Dhciz9qz0mrx0RkZaaVZRt75NNCG2HHPMEmzqwXQRe6gg40mb8Fgu+hXtqPHHJXBYXCZQnEhMCJA
oYhn1jrPpiTR1a3G8dnFRu7tqXvmhyoju7X0uvyxkZW39kvD2IxNFtwNoQR4mUFBDeMWm6QkLno7
e+RPmH4XPzQ6ljtySYcb0JDmVtdGd2kS0UhoAIFtdMJNyPZgohxjN2Jl5HiIZWQtihDuWwk/YtOP
WPYviEWawH1FIQFsGFr6ZRO1XPajAP7pqnCN9gUMNalQTeb769qIRgQB9UAyC7IgNho+OuOALzM4
+PRMSXvpSSeusQbZjZX8NEbkkoROFOVz0s1oSs22YbXBY3UIasmRskqYpyY1Cd8cZI/NbGKk5M1+
YgtC3JvZFeA2c/wUxI+Tquxln21Vp0ArlHM/qym5J1sqf4wybGA2IJE7OTONtzimXTaqdD6JM7Fe
2tCJ8FKYodOwq5M2JI0ePy/qM7JShZ3Ar8wRN0067tGSm6y9U5XJBy9TpNoboviIJDpoRDfGHe/T
OZLg6z66A+3MBo/5vps9+qL9ZItzo0hwZe4bVgwzK7K/PdC2QD+s+iNmscUiU1S4lyLgnES/tSw8
E6ej7QjyiiiroM5ueXn+DyOmEMrQ1zy4QY86yq/02S+GhOse4QQsM85cWSDAPaBEXAHRAbkYFjOm
pEE9aMJQ6PNVAbshWcGcb2rVNldxmCgscX55DpXC0OCxrUcmTWHistqjCAe07xMiqXU+1nhrrag4
5oZsroa4sm4KcKHr2ZnsSxWX3ocVh/Ao/Di0bxih49wvE5AkNu3YlYYYvWksAybYuEj0mqJZi6Qa
bzmAQk0h3HGVR/gwTMpSwOC+Qyz1vKBpYfxuG64oethp6B1hM7qbGQ0mXrZYLWgQQFprK66QBPtl
fiDaNMAeWNVP2TSoz8Yf/UsANMOVP4B2kWRrPpi+nV6PeW9twRwR7cbBuH6Rc9W9eLBYoKChHDyQ
RrYEnLKwKscivFlm7h2SCeheaUH+X+2lp7hJ5F3jOwN84LQ4dDYsmaCN5qe8tfW+HfHGMlE37wId
j5xWWm/R/c3jcDaQvbDrWF7grbIhGJ89Yl/iDf0wm/Wuch9NkHngZOxeMIcKMfh7jiDD06pzRMm6
Vh7xehqRdkUXBkIpmta3sQs5zeukjtfzCL5hIxlpgX8LkTFgtcq9DUdQhvwlaaSQogK88zGNuJCa
4QVbQMPcqoItWxRB9do4WUPETIWJiKgcftJxcElG6qHy/PKxBHEI4tdPb6AUkY5MQzO/K2ME9cZY
YlbIelc+VzUgg8XAGsmjXXPzIPJmhoMGuDPvsI1MqHNhkvQXXzPC/9dD8/+fxuEOc2J0A385DgdB
9uc5+PILv83BLdv+1TSVNJVjC9tieP1vc3DLkr/6aLGobW1HOabgd36fg9vurw4iR+bfvnJcx/YY
kf8+B7fNX6Unfdd0PA8LvvTF//0cXJrOn4e5uem0FkDJ7EyAuL2Ld+w943t+/4dP4R9Mv9EM/IMh
O9C2Pz/4GAd+AAsyO4+EUOBtI2Wv29H1jT9QtfzzpxB/8RR8Pn8cRgs0gVNAx/5stLeG8dz253/+
uJb5Fw+8/P0fBvdoqB2ROLz2OSLQdpXlqwzXMNlT9ZZGMSY6r/hNY/LbtfIPPqW/eCrh+39+qqyK
MRdiHDmjWtPzBkcDnZDou2PtYqpm/FbOf/NhWcun8l9VD8Jfvqg/vKmxiiV2V94UcJnxob8B07yc
yq/bt+a6f2u+//PP7h9/JxzC//wsNjskjUbez0Rl6hRXRvV/OLuSptZ5pvuLXOV52HqMHSchAQLc
jQu4F8/z7F//HfNuePRFcRXFjoUVSd2tVuv0Ocf7H+ZWw7n1+wk0BehNFF6oVtm7r3RBDd+I0c6n
CxcebICx0XjRv353f6h17W+NRIAcJrVZX6EwEvpyF9Xtj/Ib/wSS/OVd2oCGcKuL3RpiXb4fm5HW
DNw6wRDh+/RZfKZfqCacmUssGYBPqp/dgdsYiTYXwseZcgT5+YyBQFzcXpsn5sKeULxinPJ0f7Fo
G75u14+ZAKNQFtE6k0jCFTABu9lGAKGuEeHegYaugqwtM3DT6+VxVTGWgJM1ehALfc1PeC5JJDN4
CTfmcRusI2qEz5csLvlAUKSHBRhpyC2DsNgo4Crjcrm/UKv13Nhydd2hHwsFtgxpCMA+cgDItXDC
oSyBxwhZT85ADPG7IQgXz6NWCBQxwhAoyjTaH0BbNFRuf/dxwrOR4SrQhMfvV7RTGvjQckYC1Oj3
P06Lgyrh3UAQyGIr46cXnwyoNgcdIMPshf9UzsHrIm9MYf2pt7aAcOwoERitWVLE9c/hifuovoJX
7XeHkagSHt0JHern4Jw4dLMM3clhesGtf+NAoviYKvzXdNgsTlOhw7cz7TNdjnzwdH/VKTavEr4r
JD1eIXExOyQjerZmDd1drKppejSB3g30kfb9YW6nAuKax/y0fA0VvQKd/RlwSwb3hKCNl3Slwess
KpMbO0sbgvDeol6gNIW7C1IBoy33hc0+aMUelOwbO8BRtkAhvHdAZQkKO5hDDwDzEQ9jD2C+AMnv
H8EI39SdgfabfMMXKCFbIby4Y5oiVL4DxZdoMUfgir6qAwRonfu7QXEChfDjDlIK//t8j88vOzDZ
2tH5/qdpi0Q4cZCL6FSe4MQ1J35WFY7qJtmwIYqprgn0TxuaQYw3rtXvQ4NDWWKeWjGzIXqInKnb
WHbaj1///yM+813eQW2DSw91i5qiKoIjw7q/LLSTTCH8F08S/JwpS3qIGOD0eDwK7uRaw/WuLTRL
mtHbWeSAochdh3d4PHdbQ9GAp7nnc6/MutLj0Lq89Vtu57aiSExT7vsya8YlOYDjJj2yaKDGa7fB
nKdnRIDfmZhIzLceUcyNslHxi0mE3h/eaPH0OusC21rowXoEu2KyMR2KMX/jVH9smgYkYdVAcNcP
0OTQ1ykInap/2ZQ5i7bsFqnYMGxKeFGIQAkQZtkJ1WobK++ZHr2Gz1Kjp7jPb1nfasc3jiaFiJE9
thhysVp6AA89Ohkbt07ewTq8Ydu030+Exz6DQEJV4OtTFTvl9N4LDwHz1arvYHgwYZ4bUZh2x5CJ
KNmCiUmtge47gNBd0dD4h1dCYDf0/jN4RbFrWiD2sLHzlIAgE1FSCaKqLxguP5ToGnOh/mn1EAE3
ARc1FkiL/W7hZCJYFtB4FPgRo4iHUNJ7Fd0aevrAghymNO8HB0rYkYmYKXY9dCHRmQKm0msE/pZx
8u9/mLoZq6n98I1CHgMJzYz5YT4Dbgz4svwvR+83dF/AB5sZMmOgBef+WBTrlYmgAvxKGwhFjcSK
74xeeUd/TqduzIO2QEQwWZKaqRMFh0k3ghY4/1Jm7/6PplkQ4dQKN0dNnub5QcnxwDsdePSlAAeo
DU+/+/7/c+loGYD8wM42eIBcvAbK9MB3otF7wzhpEyC8OgJ9ewMATXroJhSuG64xqpaxoPp5lAr+
en8StGu3RLi0wCHAqhD/OfBoIoE0XBXNFw56TRfwEcVGV0IVZgm1Gbr3YCzvcbRYfQACRjzoMDsu
HMb9/d9BsQKRcBOQm4AArsmTgxyr6fPQRYO/XnXc+1+n2K9IuEoVgyoFSIfkABVL8IHk6Gk1QS+K
jlQEzHBjuyh5nURErIJpxmSJ6vQAwmI5N1k0YoX6WiWZzLqHhNPGMJS5kN0tEmi4onFNNjr+Gta+
EruDuLEJtE8Tm7BA5IgZRyY5hMCmMdp5FP6W/eP9LaCc5BKxBVGmdng+LMpDBxVqQHQ40Fd0Y+6E
jPbGJgBpVArk7O+PRZsHEa66tMkrQLPKA9vOwUehRixiQBeepDEXN4agXWglImzNeHAAiTIMFrjj
pgG6CsoFBjgewSvXM5DPNgD4vj8bml3x/43z0D0boCOKkQaQHgxO8xfYtQREhGC7jI3h3/1BaEtG
BLOqZqMqx7vKQQY0iBecHOB7qd+ovdBmQAQy4HBStQaE6QBOCqh5JiCSBh1Sa8148xb1aGMKlFHE
9f8/zsNRkTqGGzBKfl3FQtACCkFZNH8VBgoM6Gb+1UKJhJdnRVeLWQFwjhocs/6hEzygN+9/mmZT
61vBzxkEPN7OQSmcHKQMQLn2nMVXZdozMx6S2tdVq6dG77tQbhy8lC0XiS2P8iAEL308+yIk/GKh
gs4N+u3nr/uToX2d2PNqFsDTqQiLz0NTY8BLbCPyV2VUN7aBkvEKxGarCsBcTc1Pfsh5IEEtQ2Br
AF/al5EFZrJfTUEgtroByTa6PLjJj9qnrn2Mlc8l3LBV2s8ndloW+ylMGHwajJA5nux4S4XkwkUV
jZHdWCHKiSoQwXwaFHXhS6zQkP7JKhcqY7/88LrjP/yMzSegfwp8eEL3SJc+dvPT/fVef9mNO5JA
hO1eQvd1sC6KnJmsYM8cOAz1Ytr42bSvEwEbsB45YadwBnj7kKYOdGChNhq3vzs6Bf6/i1Lk8xRq
ACL5gXAGA0vYg4nl8/6yUDxp7aT9ud5CMQtDN6FRYVbQuJfOewj+7PC6vJEm0z5POGpeBFBKLAd8
vvcZ5Jgp86ZNr7/66TzhpQM3psySrnDy9A+LkmDd7cLx+rtvE97ZDgF48QT8brWBTHqKRk4Vd7hm
w/cp6QpPOCj6cQDhkSZ4z4g+EZHV/nRK7nCVdpKWyhbS8uX+LGgx/7u5+Ic3CeCeXLVYYPQzX0OJ
RAUuRZZPISvtZaX00e91DEB9roOx2+RB0rmRv9DmRzixCjpugLmi2WfRayULwO5C7haUh2XwzKT8
xiC0whhPeHTcoL+mRDeiD2m+GNQsMZr/ZhmNlQ3SiyUqoIGyqIwvV1EKqrAo9AulBzVzHIiAsYAF
MAEGdcPMv6P2jejCE/6vKLlaylE/+2gYYNwlbaDxKMfT9FHXqngYCzD4NKgsgAADpTpWiUGfwC4Q
xorz2BQb8ESLHF/bdReBJQxSMiZoB6YdyB1XvoVFNTuAL97GGv2AfJRIpzxKwWSaQgy6Am2BKYPA
z12kMfQyZKN7xM/JFtBzdAhBgPWGHh4wSYYMmp1iQQ7NeNHAPMXE4hcnNA0A6YAFXRTQin3dNzpK
KPwugv+wOS0opKhkMsHPBfD7h9HAG3MXNgcwOjE7UAt3G05ECS08ERQFdka/agYQoFJKzsK+A76E
zq2NsEi7ufJEXGSWOWXBu7L4NShWxVX8en5Gkww6yYHNYt/YuQaXhQMJTz3LgcKbNuIOre7CEwET
vNwdAIIq69fzKeZjSxJfp6wwNDDv9Om5kt2B+aum4HebNxI1jrZfRBitWK3SgLxjfbxXomvgST3D
UwNfOwPH6nMe40D548Q8BVt56LqCN1yFI0IrINB8PgUYLzzO1+ShvApmtUN39fKenirnvg1+x4Bb
gxARNuVkrWohQe2D8038K6Bn1Kpg7ugNWa8IjQa+HdDGOjj6VGjNTwC+gZ3aC5q6B8AYvESgJGt0
NGqAkLrNoXkLvXg7EkboVADqaqHtB7pHMtdZsQTd5qhRi4sISSSUFdRE2AJdUNK47w374UhL1YHu
iq1Zf/L7S2aHrrxrH36ZUnBEiE7FBEh8oCf9XjtmyVsHKYDk4f7icywl/n9H7B+/fBwlpVvQ2O2r
HZOe1WrgrKAQAfUMh8LUJGARTXAmrloIwAP2ZfypqKGyq8Esvcu6sDCbXgEJ2JTxTibM6VGOgPRV
JdmqhZrVew4c7wUHet6wVwtriMHqzDFommor9O1VbQpUsxJppjpA82uQIs3Lpqg2ujQG0WIG/gH0
F/QO+HaUXZNCAAJd7CBhS9GXgaMheEmHgHejZEr+JJAFMEaQOD+DsQ7U0gVC+nJeGAB0F/TlW0w8
hYA4gzIm7LKVIppVXUD2xB2D9gqI7BSQNmkQesGhnxha2YNUeuZDp0pG8ERHXe4CMxja0LhoDnkZ
gMCdb+dnoEvTvSwq1SMUQsEyNDXla1QtnYOfOYGUvW//9WPcWkEi5k6DN2kIbERAO0YQTt2hn73F
QTjxFhDhlS+ji8MCz4Zks3IJOZulyaGMXUtWVFayp3Jxjg7mcjHnZsZbYRiPe6QA7F5MoU0jSYgC
6AwHA23QA6o5g3e4EVPxPQE5wxHi9tDvjqG0AfmPzOqmakIfQT89octhNrQ6gbr2AsRi1zHgjMxH
wVxWotT79kULWETgD5Araf08zP6M13hDAnPRyhdUgd4RKNs658/3h/m+qt6KIcQRwCGGcGjomH0A
0M10f4IWiT8baHs5pgfwe9hg7jeAVDVLY7RYC3dEnbUn41ibmqOda/sRcgTubD02hnr0wHOg93vG
vv/TKEffd7r3w7/ari1xQDG4bUBeW9D+tOEI8Xj3Vx9nifNAZfuiB9E8UhmgZkCkogFxjgbyjayN
8tNZIvoXjCIjNwQye2ZB798PH2oSHts5/91N6Tsi/VgZ9NWzQdFks6+CNmbi868uaI+AyG6Y3vfx
f8Mm2NUmf3xfU9HjBzG1xVedeA9oEXvI9twu3fexUTxwu85a3tVPROxn+aU7jI+83+5+tytEvB4b
RlPBT7b4GYQnK7B5F+E5z17vf5yWA7BEKg3cfY/ngGbxZw8QaxvkcRZj4IkHE+KsL+YvDj+v2LCA
71Tm1hoSufIQSlkEBPLiy07g9NfCbfzWgLrcLnjUnovd4KnQ14Eo6AEh1k02RqUldCSktO2ZvGt7
jKo64Q5t/DpaIwzN4U3Bg2bWhmNSF5KIGTErxPWUDmCz2Ace/1U8gZrcU4zZzo7NjjuXT+B6e0ye
N7ZtTQpvrSSRLIbgb4fsDTpTphhtjszbqrTaPvDNsZJig2VaewpVU+E3MrfbriuQaNOwGMBA3GC0
jk8gy8SfQBbi55O4kbPdDusCCTGNG6hnKTVscEEPkFWoU4cKTSK7VVJNoH6AfNX9VbudVgEi/V8X
bid1jJIILgypYSeZwR9bP+aQKojRwsTyp2KLwYuSyoMw678DIRaVRTCUWK8pW5lJg9ZhEgibZUkO
rpteAw1h1Ms62qhCR4uz4AUaqqEDmbnxcn+mlOu/oBD2gcM3G/me4XzhFDxXZv/O7cBPDjaU4xaE
4vtx/v+bIOQs/ztJfubqcmlC3l9szYaMq1fr6DrWBx1N7A6jP6m+aoIYwZO91ohszYlCnTEg423L
XmTKpqqnZqCjN3WX7qB/p0cmepJ0yHsYsQFJK/1dsMBP70CwyNBOI07SzAF0wgf/B1IeR7U0N3P6
Xb+PLNXOrC04Hrf++huz0ohoG2sQ0YBozOL3RrhjDWY/WpULAS8rN2QTlN7vnAGMpNEYo75hlTTr
JyPwXBar1hqazNrPhevAYiLgVvlaRtPjfWP4LhbemhMRdrVxAFqvUGc/t+o/kOF++2zd0XTRiHi1
c0/Zo9NQhzqIpe4K/QH6qpAG+uSw9pCh+0g/oJD69/4PoVmlRuRvdcgCO5jgh0D1CboD7709WLnJ
v8gI978cggjDMiRWwWWtzH7Lv43J0yD/SaBjx3R70APqbH7OqsdhFPX7o92+7Qgk+DcZwCM3SRIW
tn9fSrdMoAooncChhFe6redfSuwl8b/gYRPRW4ukbOz9MYLwBXMUoRZ3fwI001DJpEwpNEgMYQaN
jcZAC8Lx+mCiRd4EP4bZmVA+1mWD0QMTHdFG6EJfw5VNJ3VjAxKpHg5rvTOyjWOANlMiPKOnhS2y
eVr8OFSf5hz3IOgmxrm4Ve5YTeCGG5BY4ZILVG5ly/DzZPGmHiRq0GbKcBnWcbpZ0gAuNRZAC/RS
XsGQ9Skz0kbuSPFwlYgpKdin0jDCwDIC//SvLE5cfKiCf/f3kFLxEEgIMa/Jy5IPMqqhfmt1/nhp
D7UDqtpiD66nnXaQX+uHZAfCD6PXeQevmCZ69G1u685PiZgkyhgd/1oJOgCUfM+yl7ypTuYkB87l
zNQb9tkJ7exr34B2zv+K+/lXyb5AIpBrbUDrncbNfhf7eXQGuRqEEIINp6AkjAIJPAYbO6iHSpxs
wYF5LNyPxHyYPwdIjkEVcSPoc5TQoRIHdLygBL2sY4DJ2elMTa+N9QSEZAfulsjzdSTez/cNhObk
JAiZibhWSVkkA9AWcsEg4lw5O9z1Fir/RmSkOJ1za9H/cdik1qws6K45tdWZz5NVOZzRupG+cRJ9
V/puuCCJUa5QVivRtsz53GnxR0t2IMt7qg0I7unQeYFE4+gqZ7AQHpItADYl5yNhy5zGVl2zjtiY
+WX+WlBxrKzIfJB1zqhNCDWZCdwiNJutASlRRiFyv7gGKeCAPh1f4/TuaXpUdsML80/WdO6QMkhj
7u8p5SolkMBmpWFAiDJgmMRFj/Lkl/vMmezBFcz2EIt6ZoMhRTNApu3OD5yVQfz1Y2Nk2ooS+YqK
jhQ5h6KLP5ipBRVam7dKJ7MruzBVZ0FmJ+vRZXbRemzWfmdEh85h99LD7PwBGGfDpCkxh0RG82jt
z9CLzKFS8S/uT5MMWlwN0JWTkjjDvCuhrHJ/tmuIvmWw/H+T3BJlPLBlYaAqfpZBbleO+4FdtgIN
zVaIZCVMZSWdxAC2or2z7T91CK1RQoIG6R/pkGsfHHh6BrCPSSj23Z/P9xvJjQmR+FewEjWpuK5c
gxAw+L3VOws8InVYVLICUzs0x/hBfG0MdGY5sqMasX1/ZMoFWSAxscCwF2O1YGQwGr6Pl8UdvyZf
2cmP7Gf5BPCyvVz7x2zjUKQYKQmPBb9QC4GW1UDCRdfqC7RiQVZpB+VHLkRQv5k31pMW0eTVcH6U
hWKmFsC2hoHqCVpiLvCmAXdWmseEs1NQx+Bah5cFnQWnR5Yd5/CiosYiuFznstKuTjavLeuxcWtb
CaeEMlPJlmvUaTOQw5myoV2qK8SdIAB5iDfOLEoaIxPXiCqLIzVZL3xKDt6rKv4TA17XlqkpgED0
vpFQTkWZcDdOg5KeuE5jzB+r6SozjzP4TtpgH81bFwRK6JAJnxNyvFIOEoboDcnOTrXD2RA8sCAT
Zr3g7uNAYsEGg7bX7rds8Rsac2tziLO+m9tElUcM2YHvTQfvsg36F5PVa6txoUpwyUzIptutJRsg
5rEBabISBFMcUc07b5Z2oLMn6TDtUWOGtJ3JbmwnLQUhIbojWvn/F0Q7u9bX0N06uJY/xUals7iG
g9DfZOy/kfWrrSVhrInGq4sGtmsf+ofrZVrvrK3DkHavJLGrUR8vUJVYv60dS+XIFSDPhRTl4Kaz
DIVMQKwuKZiw70+EYkASccAPTAWlxvXklT3JX/YoNlvJbjkoW9cUypFDIlpziEUgucX3VQePJybI
82zoSBuC16DrOjULL7KkDRP4hrXdsEyJCBvQ9V265H9nOWsVNp4bryDm8Th98Ss33gHIbIkOmHhT
q71yKNJMX6UP/kQ79yerc3ZoD3B5U3F4G/dSa9xFbmgrG45KW2Yi2vAj28s8Wgt99cyZT5MungKM
sQXlpZDsQ7Dpv3E7DNpZbdYDAtABR/aeLguqT5N+gU4Rbr6cfQLn5Ck0VB00mGZrXUMzMLZ6UChd
gYJExCBWqIJhWmNQqY8WGO+80nCls8WbmfW4tX4C5UiQiKgjq2HQQKqY9ztzxLU+cXiHPU8mqF87
vdmNZmwolowiUI0Zi7jfp8a/t2c8z9ro+N7LuV7v7vsL5Sgm8bPywEOcM8fvADNinHy0wzuY2cC0
agVypSvF5f4otDUlAbRdoc3akmFNtUeQzyqgKD6C7tQATEN+ZVG5Cx/S0+86/QUSUJsGU5FAURHV
VYiNJ7GjgpIUxHD5BMrPds+p0M6G3O39iX0DiW74KNnCIPaaCsUqDBYfO1f0IC78BAEdDyRh+Muf
Cj12RB2J/kPqQtUEFUvNVDbiAy2wkg0OfNjIQ7OeXIKd7ljrn+IMluYw7mYAogQ7sq0QjNwjr6UY
AD0i4TG+CnZ9qUxIvziQZjQbF3R979kDt8dxcWUOEJxz4ufJGK6aB2qcY2ik5miHB4jLuuXjVmyg
RB6yDVHOBy1v1kQV+q6GopxADjaBfrfrIar9ITevcjZvnIm02RNBiMUrgVJ1ElJi9HNw6HlTQByp
SFuWQ0nYSCR2oEgF1N1l5KZXpdfjY38MrvUhOaU47s3+CaLn/uLFLrQcvtodv6s83g6d3uyeI9zY
7lsvbS2JIDRNYwM2BvyEEp2sptS0qDN3/OtSoIVbU0MHVwIjB8009N2S6/0hKbMmIdyQGM3kWFMR
2eXHrD12eIAP/oJG7nd7RqK3lwW6GBNqRv4CjWKeV42ReR65rd4sikWsVEA/rxPS1LUdaLw4n5Eu
avMHGiQ1eGPuL8w3PPZGJPnOT3/cVUKlQLM7+NV96TO+8EfOFWweB4ObQD/EKp4EXpefpIN6gpjz
MyqjeJypUEU41jj3re5Q2qAy9JKNmijtOiisK/DjxwhxsixMj3Ucv8DHcUARQ3hNHhKQWzpTo1df
glddmmN0li/3Z0+7qZEwcAXqVeCYXDfuk3ldniSAzPGS8zexq/cBEI4TVMciyNO7wuPoih/1y/1h
aeFbIPIYgFGzJVax6Kfhsbx0q/O1z9lpNHN3+dK88LFwoJjH70srRaslAl99qp7LjbOX9hL5XRL8
scodJJ/Bm75uOVjpMcwhvFR2ehAf2Ve0b3MbLkezWiKfkaC/BipgkfMV5YOrU4jyfqJtbcNsaR8n
QkgJWnNIgOPjgF1Y6VO8sTHf+37DG0gQeTa3IqNA7sPvPfCowRbAWBrHaG6P0Lay1y7Dvne4PQ8O
H+YQPzCmeIZC2T76U52R9KKZW7YlwKteIfZ9aE6TFYBqb2PGIiV1WwW1fvpGVsghmEDw02AwfpSA
dxlakYBoxtdwzz/kfyCNjMPeGE/sS/CieJAOL6pr7EqXcdyBBwrEclDlqMB8Y8SH6Uu4ZhC89tQP
aLiNL3IHY4vOW7AbWprJkxFraMcOyEfOL1ztFbA7Vgc4ZoGOuIS+md1S7Ri86KIguWMAWKsuBUoG
lR6+hWAI7q15L1htbdYdjvsZ3RmKoZjxSXi473u0Gy4JgofOTiRCWBrZhRXvZGPRoeZkZLbkBLps
/hMMqOtasb2V6FIgQsKqWvZz25g5btUJ4FAfzNFWjHraYkOyWB9t2XyodMEAfFTXTNkbTITbw9ZT
Aq0UTKLh61EDJXmJYWUHjJtubJVGq6/vdqDzNKL393cIl1qLtV7Qqo3EkOKTJOi94ctaGjMYaJe/
FaDcievIzjavR5QTnMR3K2NSV1BlR95SGZwtG6qLAxzCIhftWOy1M28Oh8HJzWYLT86tsfhWKCDi
VyVHLNePLTK+T1HUq8pkPiA41jx2Ht87ILwMjGW0NlszKDnR9z7+iMnTCK2SdsZojT2Ys5XuEkTk
bjd8MJbofiaX9cElc/g989Rt1gcpG/YNd/gxZgZajaVSsKQjPz+Be/ta9cK/WsEFYqgf66g4SmPr
QPL+KI61FWbLJW8TC7K0hySdL4kibnRsUnaWRICDcrYv+7hDwrsIEMlG5w7OJVAW6jL6WzecnjZV
IiCJ+RiBqqbnfNGZrfY47bl98hgCc8J5st05SWjM+8K5PxjN5b+zmx/rGoslGPXXwQa79KZdc8q9
2ktMoKSOw37YQxvWHE/qLrEiD0Q/4z7Z6paj2SwJ4146EP0GJXYU991T+V5743N4VqzsXX1drsOf
dOOYpK0mUSFagC4eBbVAGYYfrYJDfaBEwQBy9PcXcN2UG573Pbsf6zcNPMNDDRz5Lu51NQhlkkdV
u2q8NyRbrDLfK3JrDP6/YXlgJjnnIozRPAhoFAJ0E6Wu8I9yKXaTx38K72qnB+Im3pC2YkQwkfss
kybIhfh1eJbAMS11sSlwW568rvutyRDZkLzwAyNHqyMzRxVQqGHYArPQEmQS/stBZA26k1in0WBO
4Ma2FhOdSHaGx9nZrpzYfFOM0JisrfcESmGIBARXY9LGNYOF0nTBZ46xq+rMQ3C5b1i0jxNRADTa
8xjMmIyAN29Nf+r02t9qgaWVRUgssKgyvZSx+HiHAu18hOaYnuwmi8fpfv/XU0dYjeuHX0AcKpzn
9efXFu4LeugkNu8C0uGoG+tDewgkgb+AurR1vu626AAn7WcuxJpN1VwMDXmKDNwPrmKDDrWNffWc
7VKTfdlKWKiTI65EM1LvlOPYdXLBOd2tgTJGfXs6jBtBi7b5hMeDFAlom4nD/nA84NpjBhnpGRev
UhFaO5ALkCVLufTKyqK2++WGEV4PiYhxrIMFFy3B0son6CABQi/p1X5KvGgfbdyaKbGFJbx/KgQI
A0Dv1RfGyqpqzSuhfl2B/uD+LChGwZNA3zrloQjKY2cyF1X/8dy5uSe8TLveTP3GggzSbjYbQ/Ky
9wLZJGTwnrbK1ZRcnSdBwHUDvph6NYryuvjpH8EEL35mK4fFgW57pgPuifvMsXPity1+QcrlmCfx
wClbqRBTwWoOUDga59CcQZ7LQCmT48587ZfpJdJeyjwxhOX5/gLfNkwgs/7r1imjQfxlQrrQzznU
vVl9FBgrTS5cXZiQ/tS1PNPvj3TbUngSxxqM4jDm60iMho1koP4p/+HwIH3/67dPIR480v8JT3ze
JWkf4OsK8zEM10QRNj5MNQMiNmQ12q7UcoQZQODDGl6VE++llw4Q3NRdztE1eOyOLcTL3kv7/lQo
iF9eI4LFBHHeJOwx4mSz1/7aH0NPOKIIZkpW6UPRyRQ+ZQChigtrbhFzUh4reI2IFiXI6ut0TNb1
O3Af0mFEj1Cih250DnIdGme25uO1YqMGSzM6ImhAkhjPoCwGm60anIC6ZElADP3bKqxRbIEEqEIl
pFWZJEN9RgvsuGHtCErI9/eGYsQkOhWUtGlftiE+LZR6pvW6lr4I0/n+x29fw6AM/l8bDuRwYtWU
Yf2hR48eNF/w8AlhMwgAPWytPO33E+6uBfWogkkXLb1o8uvm6wzhvzjfSgVv585QPPvvBDgeGrLS
2siJx5ln8aE51Jv3GsoRzZOYUkVLYwYC2vi2r1wCf3gp/dJmP8KvTVKa21dBnoSNcmgXjKoay7+c
plPwPrjovc0e5OfxEnrjqHPOlOrg4wMjkfxxf8Np60U4OvQxRbbmMCcUvcev7HHwgszYIn+nfZzw
aDFs2An6FijCnPtjdEXRh3m7/7Mp7ksiRZUwWXqIYSOZcdcU5plzsl3/scn7RXFfEhwKZfiyynKN
9fniMRA+s3KLj5Zi/CTWM1G5LGIq/O7Wmj6yfbR5T1mX9P9fgXgS0imDTAz0cjHns9foSdh1yE4m
qwX18wF9q1vnEMU8SRjn3C41hN2GFeWIejAQ/aBcCP6yD0qrL94CVgUoduvty+iNnrw1KGWnSUxn
2cq90oLCzIf0aQW54sRMh/qwtOOjULWXJugMGTKmv50hcYZDIF6TIZqDoheQgGA48hQbNAP7GMXR
zmDe2H137pxN/liKf5CIzazRuEQqcEpErmjVz8peeZ3c1OMrCNrgqQnEXdG+PmXjTsWddovTjhLi
Sf7VqOIXEQwkSIJUBhKtnQ2NZGsYnwJm0ZtOglqRone/423kSSrWHG3uIjSZsHvVsY9taJhWrKC3
w2TejwPfVetbdk+c43gHUUd0gyB5BFIMVNUe76SoGAZP1b738VBnzFZkd150lHfjrt8xZmxqpggI
55b8ACVUkB1fRQ6tWfC6IMZBGmhY2T22EqJv0qEbcyNhqWU+NBoE0BCbvQpodAl9SbHXPRUPUJV2
OE86o3Hs1AI2Bl1hg0XjiWzHZgQsGaBXV3XfWmBCdLcK0LR5rjb84/KtMEKrVVDA87MMyj2wxlTa
SGgovRo8iUvtoAUnQM8bsG0f3YH2pOnlRbE1IG+b/WhPevWEZAdXcPlh+grfpvf41CZGc20f7tsQ
xQtJtGpV94HSQrDMD0YTFe5ZM7r+EiY6eiHvD0BbuvX/P5auZ+tO6nIsXdo9d9BPaqfP+x+m/XLi
XjAzMtNoDBZObT7RRaDXzZMq7sbF1bLd/RFo10ESfCoyw8LNJUK+fE4vwgvaGPXqwJp4cND/3h+C
ciSS2NO5K5SBbTHCWlkD5Hnjl1PemHmZiAy8Umug2sB3Ofs62JjAoXuqneQSH6QPUIe5pR/tSje3
UYJunNBIjtwmkI7SLMOTKNI2q/kyi3BopZWaGOzCH5MufBYkwYGAlj0GqCAFggmxRHNpgcFeGj9A
Nfn+elKsjcSUZkzKTqKKkDuP6ksalVacDRu3A8r5T0JK80BC350koUbVT3CUsnc7CCB3FcRRc8h5
3//9tJBOYknzKgRbSoNROFN8Xlz+mU313AkehJeVgAdPXMBazcDiQqsTscFL1s1z/hRIibcK8BST
JNGmY4BiWbI+NQtxrpey32UvTLGVAlISGhJeCsHnpZQLfFxhVGtWyndQUZkjyF0KVTXluNkvGve7
vhueJE4dQk5l2An1owrNRWBve8h3/ANgVfK+e95s8l+vCjeOKYm4QvSFKkXdWh+TC+0sQUuz6pud
ok3/2CY9ZlG4qurmtR6mzYmboVTJxHY+ab8L3hJxxQBTWzKxIwYHRXrzCInqAMqvH72yYYw0SyCC
SAySMZ5Rwc7EJH8ECMszeFDqN9qVaPdJEgS6yAkvFSI+PiauFJj58+AJHmfh9jeh6H/fmyguSyJA
mUJRQpQ0WT+fQ6uT0r+1AlFzpXcnTdzCUFEWiUR+JgXH5qyY4u6RonMuf4M6us6OG+GM8qbHk1DP
oGlraUnwIgLIrtVe+kN++Nfp6Dg31d1wiLZcZT0zb1gxierspyxhoJy+PloOtqJDNNTldrmb2IGN
0pr2kG1dMSj+T6I7ebXpoDIeoZgHrjQDyY54LfbQNUcD8VrY1YzYWazISkH2/6ZsXJcpZwKJ3lRq
BSRJPKpdnRACa3hUlct986JtPen7oBwKQNTIQp2isFrtL4OaVCRtOAjtVxO+PfLQbYWCC54PpheG
eS2ix/s/mmpShFfPM4sSETSS/dGbTqqXHsC7JUKEJoNZsS/aw7yxOpSrFom6zNpFk6oK47BG8yh7
/wav8AYnce5Pg7L2JOiyiWQmZkekleEgO3kuWara+9G4lUDRVomEXRb1wHSajF+PJhyn8sFHsReO
g4GOm5VnAmfu/Wl8I4FueB6JwARvLqcpK/6hcCGm6qQeY4UWOPLfRBMAIYdN9GbPu4oTPqKJ+ll5
YNxI02fcwzX3/i+gxEgSdQn5US0GPxvuWWy275LZaCcU2nvtUcnljSFoGeE34O7HHWAUWX59XVwb
WEQPURKTFHUf0nHoZZK2BqE4DAmrbBYpVZUJK8nsWj34Hig3Bg+tKmAmmM30tAXxoB1dJIQSsBng
LNbp9OhTbv+Psy9rjhtHs/0rE/WOHpDgOjHdD1xyU2Zql2y/MGRJBldwAQgS/PX3pKPvjCu70jnR
EY4qy5LIJIjlW84S9/FJ4wR8gvjauXUhtTkX4tWL4+ZGLVg6BTTpguMMD1YbJgJTmI5Apv7+xV9a
n2f7wEIW2IzZuImS6alEES1ouBd3w33z+vsbXFii53BKt201qQxu0Na7GjVu3X/m/fPvr31pfZ4D
IvOwUb2xcPG+u1HNbWsBX0feS+c5A0TK40e73XX2UwPXdZBzZfXl97e91A49xzaGLZcUOxveDLx7
b60RduQgryF82QxboPtu0AxNYTw/bMQLwMM79TKsq6drCOlLA3pawr8so5bNuZk4wr26O6jlI2xN
5JVPv3+yS9c+/fsv1+4H2yngW40IwP7hej9GHwyh+drSPB2If7HJneMRTVbwpptw8eVRJ+SmPdpp
cb+21q4bAdCd/v4JLiyacwSim2UNr3zcBPJC0E5Y7ufDNdD0BZy8fY4/hP11aCpQI1GM4t9asMOW
lRNn0CF65JssMV+rtTmMB4AjEkDjxQO5X4aoRPm5vPFW7QZak/1V84GLU/AsMMhKXzvW6Vy1TZTf
8UcT17fVzkv8L82bfrW/+AO4HHnMD1Zch7EFiaSE19HVpOACKMg+BysOllMFOdyu980x/CJ0VMEb
AsJOaMQmfVzf9Pts5abOKgPsF7DTKx3LCy/3HK1YWF0NgUA8dFVOsdXvCn1YAGfug4euvHKLCyvg
HIkoiqDR/qls0fkbhwBwSe7gDXVls70Q9/5sbv+yvGqIc055cXppmDz9EUdGHKDDeCWsvrCVn2MO
SejZqglwdb0a3xygfE8kDbq/pqB76ZWfIwvHJV9ayGTj008JFESLjQVBhaimESwYZxRe7c1QJh7U
09bVHTmtabP5/Zq+wAmxf7bLfxm3tipzZNi4c73VEBGTa70vn4qbJg0Sdx2srDoK3s3ev5IvXsIa
/DxtfrmdXPg/g+4ALvR2NL2IVfDoJRBggJNMsuxU7D9BTALUzKs1xgthy8+Y6Zdbzj6hmTktJ/Wl
eekBSoWy7LuXsCTbqpTeVKtrxKsLyFT7Z5XzlzvZQtGitTGW8zvIX/WQWMDP5LGd8rVzW69IXL5A
nANPFh6qJ0j04I9OrwVNlx7zLNoQS01ncYJcwhc0UtMS9d21NsiFS5+jFEvpyKH0TpduPzxuw7Xt
WmPxUnH+HJBYwXZyLh2k32Jvv6E8jrn/qt7ZqqFRt9d3/aF4xsClsMK7a/f2sIF/dL1zv9r7a7JG
F/a9cw1T0jtdMQbYlLTnRY15Gn0nJvVjAeKV7ydXFtnp5PiL4/kcvMhzVENsWLgD5gnfu5W+We7l
isXdWu6uacRcyDLoWXhhUJDOWw+3CG9zUArlnl1Zshc21nPQInG9Xpeqdfb5ImLd8mNXd3EJkK0t
+MF12T5YruSzF84Heqqd/Gn5LJKW84IrFvYPooBBCwyUXjvx/vvXcGmITsHTL9cvjYBc9ak7Pqr3
knuRIzZVuNbkyuUvZS30LG5wM09RPpd0b6wOeAp5Xy1QpXP7dHSKOFNlGhbjfUbmz8ZMj//eI50t
emnNZb04I93XVh4tFDC6DnLadkTENXbkX68P6xye6DSgVtOsZ0gDOvLNC8wU13PJV1wM6lHWpFl3
TaivHOIXdlDrXxCJY2PycYQKu//IH8ouKp+mH87LfN9DBxotgP7EHbLuzE4cpqSuI5OIwzV0zF/P
c9QE/jw7Rqf1xxGusnvnAOJSQicUB+ykugZg/uvJbZ3DENUIRwb3hO6x/S7mw6eZ4DNQXtXEOb3w
f91hrHPsITy5QFm3sI/yNyhSkVTHsxvx+Nm61te/NDyns+GXxeOX/sCNjRuU/e3sxHR+gsZvlBMR
D9nRK+//nflshWdbAPxfbG75eP8tYyvIzcUBaH9zrqJaWVfwvH99mFnn2MOlIV6gOCQPvQ41XoyS
AqT/95/+r6NE618ghpnlz0EIzV69kDjPgpXWbxMylHBbuCdi74ebu+nvb3WBYQFNtT+/j0lCknwp
oH2cDQ8TlMhA5OjGN4KuMqR1wn2TbTOZDKGAs+vO3hdUrHKHx7+/+YUhPIcfZlNTDLLGEE5TlYbZ
nlnXtLIu7KHWOfzQQK88xxxY9lKW0WjTxHc2wRBEjveD90+638IgoJyf/r3nOFvygV+pxWcTTE0Y
00cXWverOZuyK6H1pVE6KyZoS7qmRqtv7yiLJlPjs2QowcH6/We/sJ+cIxG5qGtYbEACMlAPzXRr
Wh7XUBn5/cUvFH+scywiKfy+Uu5JYBKlWSshD9ZGQCpRv/TbHEgXcqX7cukhzpa76y15M5+kUOsO
HoukgQa+bu2vJA+uMZn/+sy3zlUrjQgIesrwb1Esj7j3ZFQZ1/KOLP/mvhicHfqhF/RuSEJICYvB
vinU93IK3HXX2zrxcne54VPHcEc0Yn7/ai4N2dm6HwOjraVQbO/1fbNpILgW0crxI9gl9uvf3+LS
IjzHJ+qOWUs/nwKlBwIJnshfz6jLi0OPfPRKQ+zCVnmOVLSyUWfDjKSss2G+I2O3vx2cLq66rzWz
IubfCHUtqLgwYufYxWxCAd6vwvZQLUxHk7RvXKY+CB1ffz9cF6bYOWxxtOyypIKIgzd648aDUOO6
LCYS2wWMPrqAXrO9ujRkp+f75QQWNJS1XxOAS6jOVj1DiqnHgO3lQEF8kZA3OhZ+7cWZGw7gqBXX
EssLIB3LP21wv9y4d3JqamZbN5ROoO1TZg8HA2ssHhVum99ZE8y4YLgdoi7sDpBYinLm9J/BAsJF
3Fs4bq8cO5de5NluYVrI/oW2C7fC4anXBzrcF8GVuOPS2Np/fkQhxGT80QcAk3feoz9U8tYUTgnL
0dyr7rUM+XPRh3IfhMage6vUtcbwBSa5dQ5hpGSBNBV8AW8UhjRSXfvYeTi1W8k+wkFvxxNeGq7v
rRS7doAa5thAObLiH0VTrxq494xt2CAEQ7Qqlpepp+8sp82mDOUV+NylkTnbbwbFvMXzfXfvlPgY
vuP3WzgONV+ogiGrzttARL203Ie54sBCqrr8+P2qunB6ngMfqVoq6nqS7bnLd0ItT0hEXn5/6Qvz
6Bz4OEpe1ijyoobQliUkOnoWLeUCy9+WiuT3t7h0gHpnoUXFxdL44QTh64jG35fXGfL6Jxn7+ymC
CsO1uzg/gSh/Efefgxtl4PBAKRs61/A/iBeQmrahW0IRwl/68LtwB09E3FGQp6w08ilwi4MhZqVd
Piw5HBbFOMMefDHNXXfyIepRQHXgvVS6eqeVPS9rU4gMwF1/9Jp0zCGUl7ZBjsKdCGcdF+UYqoix
CrxFy5ZLiU53qLsU2hQQeJG2eVx61awayVFE93FcmTyHlhMR893Yl/acVDaMlCKfzLYNXR/MsIes
NmQT4lJfofZ1cmvMwy+6Wui6XVx77cP4k0dwvBs+3Zr3sOGx6TsfQqDROx668L8DUCwRuL1YkWXq
aDrU1vyQV3AhhN8DGI8lxOJnU4X+usjl+ArspGOnJXy4NwqfhcQdE+MndnRSpd3CC5g1olHzyqxW
PU59lT/MpGVJqCSPu2bJD245W8noWG/54o3A75SLV0e5ybyNB7EyFpX5PD9Art767oiy8eMmKCsV
tXAUfPTDoPVvupaPDwYpyBi5UzYeHVKjkQDSYXuHZQ8fuiF0QFJjYkZBUUDLPx5Li6fE9BO8Hucx
KT2gYnRf0FXrZd6At9HAfHJGtr5yEIDEuiEEyToPdqGc4WYe1FBbCPs5KgS0kdlosnRukYtOheOl
0nG7e6+abCgDNaJrVpyWAC/kpLDsyA8JRwNmoPXbqAlsoMQQRhkRJs6lQGIusBekTijNTQ/njVUb
GJrHo93ghsgeq4+ACuuGQZR9bTVVmPYgA0XzKJs17afyazZWzp0Kxu6xrpolJlDS+hzRFroXYrFj
51RyLJvGObJOs1c21ozGjcrHW7/ASPCip4lRjG7bCRhz4dVy5dRWtyqzoUa2rbOHZhzmOJxaZ4sP
U8ZFbfoonH2z8qxRQ23Jb/uUZbxYdQS4P7mAdDBmsI8UtO3QBiqzPqF5v2yZ8iGlR3vgh2tjH+mi
9O0YhtO9Xcjxrs8zSKVZhYwhJ4Og062823Aae+CLe1o/zIEUL3XmOlsD0X3MkZakC+MT5gU0Vwc+
j+8+QHW3hlSQwrEsEEIbbCOvsBCt4jrr+5sBs/rOEkF7hN1zdWwr3z2IQpK44n61aqslbyPeVcA2
E1rGrQt7BN+R2XEO8/7GmTQcFHtH3fR4ITGQw3rdjy4QYoxA7rjH7E2577Tg6sAaO7Yzg0ZHVnyb
AvpaNO3yUpcVrWJFZAeKkDMUUPOGbMihBNFgHYwMBm7LNEbDJKs68tHk22QsIKuCTepOVbPo4jBf
pFqFA8hHFrobQ8ufqpH5kfYgpGDDISY3Sb9ABLX13riuddz76LCV5nF01WaQFNq0VZz1QDZWWcxm
y6wEvO4iNwv7yPfL5dEqszGRY2hSSgO+aiwBE5R8048qLt15iE0nvi2Y1SlTNSQDFd84g5tD7Vn9
AEaExVSBYCKbQ+6xdjVSi8eipzPG3tWfQT3NSLJtLNWhDCO8j7gp2rGLWqGwvyiy9qZmiIZq/iHc
dkDCunTpYNxb36/vqReU2CRNUuZeMuk+kRLFXyFjUZiYSXVbLAFc+bwFkpgw3ds5A6B63hI7VXlb
5+2eq3lf5PrFtxBs+c70pRiRfM+k31QTmqIFd0BnnHpwIIbuy0Dgx97nBfz7Zsjad0PU1vYRqFf5
orV/klbhaiOzjL1WATnYnYEkJfPSEdLJiwHXpgRUCUbCq7z106qZo2me4wB7aJXDkr1ob4aawdCJ
TVFR82NG6dd2plAvy7qN5uNTRSCfVAK5W3nWTduLG8LlTvdYxYF48So/qT2+ykJnTvOJinVDMzB7
CitLRj9LB6zEGLSuVY/STDvo9cAU5nngeHflPC0pTrgbjAtb1+WwKkiX2nW4I7rewB8pBfAtDcbi
rhzyXYsZU0iRGs/duRzS2gs/DmI6mgJ6vpwmdC5YyvNxUw7gjkOSNRoKa0oYtQ8dm2aIRede1Coy
R9qXNMpkWYHbnvXHbs4gi4P6S4xawbYOAKoLrVsb3qsR4csaezF0RzzYO+ebRsKipxvQqpXbrAsi
SEavZT/8NAxcBTo8mrBSSelnqybALjCBqbDBEbqHF0K1ZmNz53jLXY+8eIlaVnWRmd0XUFjduB/l
d7P04ljpCeSd0etAZC6QNYfaIU+o/mKRju0mcII9Hcs+xiGSA5kHok9R10M0jpa5cSuF5p5NUAUP
zKOQ7RDlkwpR03ed5ATq/BLOKFx3LAgihkhpTedsS4o81YHp1/PkNAm17BtBqg28DkziV1j1mWRA
m6IRAaeluk/ykNz4xifgFEq29nvv3lL2gx9mSdcIqIK4y67323w1nmiamR6/+L35ijSjgEHUMMZi
Kg4NVK9bXafwfyyeGW38HYjQUK4c5BI53VRBDFDfF7x6XIioVj7eiR8xy9ksHtiMaIrJFa2wZH0V
Qr2rM+jbQ2rykLk1XJAGqd7s2gtXuYAvQtGltc2h4G9ndkysCqdd2chneDfPz/2yrOtsXnFC66/E
IePaRS08zntqxVCuhIqKdlC80AgCWDv0d5WFzja33XcpoS/JvLWv9VZO4jVz/ENB+GYwCx5Cg5Pu
hmW+yX34SGLapU0nV32WkV0hxNb1tbWuAms+Zsp6zKf8yIQHnHBb9tvOybJUAjIfB2TAivGRPAcy
sgeV1tK2diUZ/Q/XBttrtJnc4DDbahFEHu5tNc3dMpc6aroGzeRmWHkGLlmZyrFXm9TJvZc2Y7eB
NzdxCLBaFXQvxvPiuXPeWeO+8wntny43Ih6tbIqHCd0GHmRl5Pn5fZkvT46oV8YuU7ikyK2rJChE
PNR1BFp0FBTYgTEHK8HJOnclZC4YndLZlnM6eBNPXGY1aTs1LBGmKNPS8kGmfwUs510vy4Hq6Tjo
MRFVs6rDHo3CanynebmrTXYkWXez1O3BwsOG0kplOT9kFgxmEAE+uiQs4tzgUFgQl9ABe737A0ll
f+Cek2R5ZhLDmUJfAZyJudhCxI9saRbWW8SzzpYBVC5KOBHLsaEJb8P+gDCEJ8oaPtwZXMHRTsrS
XbUlt1NC3QfTkbSVykT+ILrHNpDuHSvbpPOqA2nCG29etrmDaDUA/TaArLOQz2MxAp0tplijlxQ5
yu5vKiVhwDoBTc11dwP85R1byJOz5OuMTrEZu3QZvDQzOg2MXIVlX0S2Nx0gTe/AahRsQgnz0cF9
cogqt/ngPTm1vcd41diMxnUlwiSfy6Txm7Rg4Wrp4SRhplS12EEQuiPamCOLTRIwLCA2Qp/Dts2d
Ixp6sVWV60Xhw+KNPsDaF5sJ1TLS0/ehE/6mgD1q5MuM7Xzkhyjig0rWQHPqiGjv1mm7eCjkDWuq
+4FM+1AwBRNT/wjh9pi3M+azhYCWAgIBaxYjERRkUaisb5rItV/YEXxodwusXfXYJ5VANc+U07uZ
WzDvyv7L0tZqnRtyZ83+80gBueVTuwqVTqDsmzQjiwXnMZDfiSuhNxuSeFFWyjSsRXn+saCmF3tW
gU6XXI5d3n33CK6F/OG2pB66+Fa5cliwCypVRZw5Y5LZ4Ph0gMtUnfPpS4zJ7BiyI6Zcz43/IZ3+
pan63VC7X7VfH4MC1iScdVFg6VRXEgGrzCNn7G9LsF7NAkUK3fu4O5DuY5jHLJAbf2JpVVivDugb
9UCAk2B8WZFgMGsD/PqqRQIeF1V+OxhRJK0v2TbIve9stmcALWCT69nPFnzKH5yhtRETOU4y5/ld
RZejH7gHy7MOk4JjAxceHk6oNLPgfBW61q6DWzAjQxd1tXNnVxweh2ViKZyqrf2tc6cDmatDw7r7
SQu4ZNJYmO8DJkuj2H2uPxsGgCigPox9U8U7YNH3wnpzs0+S6SXq3PAQUrK1ezDyxOeog1tBspd2
aD7KuoOpeQUTsbK45Z5VA4tioA6Rt9h7KFod0n7QfW8ST1unM9DmbuJw7ztcSYbj1BMApNzKDmDk
rcsH53S+9823ipzcjPu0F1a6ULrOCfLXmt7DEnlHALUS6vQLnhWFnB79+qNi6qXo6CEwczKz4sNe
5H3RIMfuZKJmFMcH89EJACRblTaFd+dWPmyq52pdIfnIQriuGkvtJkZ3kCMAfLXxNkLTZM7qxFf9
Ch81nhVPUWtCIQc5C61unZ5tZtmvHeFDLdSEayR427pFaAe31e6G1ZW7no2agLvEdLWn3aLLqCqX
aAmkivUwrFvx4k/wdeYP08LFoQywUGmL0Rna24K2h7yqUk6zFQM3DmrgEGcLUD+Gr3tmzW2U9WIt
OgRC5BmR7EZZbpV07AFio4D4WlVajebDymbEWl6q3eKbQTA/cf9ozxDRYMvarT98/E8QFrs1+4rD
DQkZb76xbPxoRvfrsIwvXshegPCNGbGfBMCeSTmMOy9D6aHt76HNMvEudrL8lpfmrlVZRLyRxpZC
yJXnWBIC+0f/4uF8btmPwSmf7Tx4pE0elUokZfei0Ttu9A9n+CLHZ9nZgJm9TuGdWxYpcb8Y/VG5
KpoHuJ7aT8MAPesAVFd0ejtzP0Kmr3gueR712Eu6zsQmD1dmAQRKjZ/5wt55ERwm8QZJoJ0p2S7Q
H6CtHq1uSFyTH3y7fmtDYuBv5u8rI44zuCVgVwffYercrvgE22e8r8lAc805VtxuEt/iUY/8Xw43
hedvLMeGN5/znbMfi7eptXpqq+dC2F8GCKwXLgobyO81epcqQDYuw8TF71P6wMJ7gr+54+1gVTE2
6a2noCLWFmtkBBjBnc/cFG52MOge4brWRmFL74MZCqejJ7bzYhKuFcN2BEQWNOd0ztN2ObbmQdqH
Cdz4ATRnDD7PgUJTO5gKxz0UjeUPkj219n3WiQTKIQmHBmnZ3sjJ2bYan62GP7h88gsnrlm3bXp/
K6UfldPXOl/erDaPsgFRmnt3ejgd4mBsUkMf4QeZ6DrYDMMPXw+QuVRY8oWdTrO+DZD55SehCiRX
Tr3s3cU9VJMf9xP2ax0+u6GfBCUi2AydY/Y9J9N7haN5Fhl+5EMDJl14TWJAuCsk+LIQTh1AbqZk
ivpQvAJ/cFPVBwd542wprAyoEDRz4qGLGqDF6vd1MuriXrBmR+SCSKzGaoQPklXtlkEkPS1Xufu1
DcO4G2YSu8srdX64jdjLYLqRg3wcjYyGfIYa6kw2ma22EFt406j5YGtZzZN/1C6mdb1EBJlbN8M2
TkGyyPlq1fikExol/peieG+dLKXMfWonO+pVlxrIpmc1cLlD9tro4omXqDLOZJ8R64ulkGgOL3Pz
1vrFwYaBTG68RLHnrMNEyjhmT46gu2gfbS+8YRONZK32vLdfTGG+wSEz7PoVdONS5exI334pM3tc
MSTpXGWoILqYcy7L4ma01g0HpCm71wrS0nQOaISi2AsKizBXc9zYcLRdmubYlrUfC+KiRWJ5qdAK
0yD39H6Bdfxu6EOUwWcdDWZIRmogEjPuVP5pj3hjLs9fBCZMBoViVG8UVMCZ3npYPOW4JHkg4wVx
Qg0neQ/1Gt1gqP0x6mvgFbIaPhnWcWpOXk9F6kw1ip/QeTOwXhBLVOvjaRIFpE9sOFnZS5vMEIfP
QWgKvDvPhgEqYl6dm9RtAsjtBAw1C7Hygiye2umekA5w1n3OjqVoU5OhfjY2CFrGqHURkzO6rip/
I/gbfEfX/lylrXvnNx3qCjSm1ufMyoMXFutedBv47D0rWJNOxZySoUkcyIC50M3l9oFkeP+Dih39
XnrhnarBtnLfkMOiSiAOLhkQ1+YCLu2I24tJJnkPN0L49LmNh1JYA3klH5scNjpZlCvFab/GIjm0
9i6vPk5lHEBOJ9QdNn5gAb247XyZBHYdW82dzG8zrGwZbK2FQ8AUCGhY2VcUJ9OECVKU77MwzwGH
4Lwf/qBD9zhTsGv0GKE4tZuD4a2CA0WIUS24ikMLya4a6DMSoyZBmxkmbay58eGegTyiGBNWsy8L
GOdze9vjtY8TdA+wlHUfnb6cRA5Yvr0p2uFFNQovP/8gosDCbqyo7F/IeDsKqIwPmQsZsfIIpMJh
hqN3DL7RqghrMKQ/LBfZqdW/dNRKVU28iHOSKmJ23JlhqssQtlftcEOySm5091GUZgfvnrRi4ghY
dFxkxX3jVPAtgbNkJtgjNDu/5jUaRBTNt7ZyEw/O4TKA/a/r6YNdeftOTHwrBsiC6ckJNo5Fv7rO
0qdVK16DhpOo1Q9eHmwdt0r7kSL2hR7vvNEnL9UWmQ5aQnlc0nvLH9/oSN+ztv3aI3aPAlc8zdPk
PNg0BEz4Tvc7jVouhN7XfrWdSZ1mJ2F79AH6jd3Nse89AWWxDcDSJJlYcwUtIy5oZCZvhTn9bEE+
fUb5Di4GkV9ZdFWF0v7CGzdEQWF0iL2qlsV1t9pGQhqHaN1D6awogh9NN3pqj6hY3/bSn+5MoVGQ
9nO3fg2qPn8rHIJCSiEUi2yJZCOrSLcKFmV/DWd613NCXn2Ws2dBDVVR4BdZC4gsxUYjhZ3+vjFz
oVl7rsYwD0FtV0tn9uPSeGM0V6VJ0VLsHrO8ILcjG64hW3/y2Nra8FZsP/7+BwGi2gfJ1vJOja1f
uqa6q6DrIygctm/z/W3S7LKTk0b0PXmRG/QA6Bqm6DR6JTH0Lj5AKdhN0eMIi+ZiXcR8/YPH70B0
HMBLuiaxcbFXdNY/zQNiS+Jztm+XDhUZ0Xg3TiErWHKH1UO7kCztZxThqp7FIP4AYABkTxMm7djv
F4SPaLB8Q1GZJXVu4CKjUGzwSmyv+lTSK9se6cWJpalaAk6EuysaLOCQttBm9CQ25NJ+zIS+R0lD
wYqmgMtPhaNWV1/CptwUHksYN+t55GmXjT+a2i/Q+kCNvpe6StwCFSHeDJBIVg1SGeNib+FlvHTh
AYXclPToPXWL9yPPkDf1wr5G0L4g82CdC1RMeSM1z3t2yrwJBmcJqU7lwH1UPEKDNg+6Vj7KMDkN
8A8eDs8aOQNwmHRQe4859Bn04ul+gtH4Nm/RQ44wXdh2JJV6QxckC6IZO2IRez5RX53CmOpUOPPR
ANZemYoxkP+0WP3P9/m/+CdQ0D+nnvzHf+Prd7QmhoLn6uzLfxyK96GV7Q/136df+58f+/Mv/eOp
bfDn/Ef+9Bu48D9vnLyptz99kQpVKATMn4N5+JRjrX5eHR/x9JP/12/+x+fPqzyZ7vPvf7y3o1Cn
q3H0Mv/457dOi8w+kVP/89fr//Obx7cGv/c0DlXziYNGvf3rr32+SfX3Pzzvb17gQLLRc/FfLzjp
QE2fp++49t8cBzF3aMFgJGDuSXdRtCBR//0Px/6bH6IYivXtwlDKPU0O2Y6nbzH3bxZ28JCykFHP
c4D4/v8f709v6H/f2H8IlHNbbH7y73/8JN/87x6CwNyxAs8PHReXAhjrnMMKSbtpomhypGbwoBNr
+iFa7KKJ/TInt1kpVkjIDrawyMYEBJA/dEP31qAREC9oh0yGrCTrzMofmiCh2oNIvZ2DSjTmH71t
kyt4t5/MwPNPG9oYT893cd6dsze7YBEjWERh6rlZsCbQIEhwgqy9wZJJ09vW2m74V+1OADPYsP+Y
i1LsLSpuPCTs8SBRjrRReoxdOlUokxbPvalRUeubcm+NRbcCcvapDDvvuXSqJnZUtMwJ6gDNRrfh
XRlWKCvrhl/BKf1UMvjTQ3kQNbFsSpl1IgyfM4CqgBo0JyekUOMIm4VJafRxp/obh/fNujRs2JcG
2WIOW4a4swtnp1EuP0WsxeuMfjIKqxpRYSftaTt3iG6nTN44WfVWsgVRBG/sY14DbNWJykRTNYoN
kK8IogMT3nkFeYVyx7grbTtGK2a+cRU6pKHqVmGeY2OEgE6Lj+TYG6R9K1TB9E0n0ZcdRQE7ymUO
N7TxdmFZpX5huU/DYnSisx4ljc7vbhA1W74Zj7YNRYDaaa+AE1w09nDU/Tp2nk+xQFygFmzXo9Y5
cbhrqLaG0Ibd6IxmMJO5BNYP1V+OcFRSBMbAkfBjAzeAlPld/pgNYRcbvwm+2IJ9rafWfJYuQjRd
D6jYuOM+8JBLuf7eauoR3SSMGBT1IoebJqXBtOIWqoa+TR45agtxlmqnCpOQCUgfjPKkduaMzot0
FIowGn2NPuRoV5DsRtlVsXLRmo2qke+oFcgdm/RzNc4pDkKIwthuELUURRKqu69FcLr3pg1Qhhxr
H/v//yPqPJbkRLYw/EREYDNhW0D5am+k3hBSS8J7kgSe/n41m7upmJE0rZoymef8NtN1nCadPNX3
X/PAZptp0udiPIv7qK4a/WTIttvPjccamaXmOWB7usuR46ZUw27q9cfab3HurUtMqXGzb50xLlS1
XebKxtDWCxmp6p+kYmbHO2BHnrcQtzKn49FQ98/RpADMvb8iK4dd05My5WVyiMz15umA+S+/JP2L
2UmyHvOth8Fr/3YOPzhVEug/2MxY2PNNCI8gjEx/9ZDt0erzGq6jI89FTaGjkbd7kAf6xf3+Xj3S
IE3yLk2m/rnZ+OxxR7ZBG+wa3z3YAKZBw3fY38QpbeTLNrG7uRzBMSIlrOlWP4Z26bLHE856bDcX
PrmxURq6y672En3VmRU6Vq/OxHSc+azvN5rtQqNNnjzTBqWfmUH83gwIE5Vm5ObtIUnUq7f2/clI
q3k3lW9BkVKUOIVjBx+eTsyqq20duTXvMC5Ebs9WUzZOPOX9z7TIWPHKJHaEoXbaHN3ILVoX0gAe
GEBneZa54Z0ALc/+kp6ZNfJnmya1XWet+uhPBktktnFIb+aOIGCyyQ0zj2fTe/V8+K20Mj7WZXXC
1ALf8uT2Oa4NON5QPyEVvKCvWkB/RL9v8vkFavwiO6yfnCDD1WhO4wQKX+r76OjN+pBJLXae6Rnn
EfLD8Q72MgzX3AcxIBDqBZQFKtT3m/1U56dtsXLmN+dQO9McqnF1dxS1iHOVZWVo08gTZvUM0ruQ
GRQo9ZV4Jp/NdDTPWmbFsZr6ExOPvDVm+rPeuuXYT3nxsLV1AhVcRDPegEOyLOPOXMv+YcrTDgR1
LTiXh6IMF/ZxxW64t3sEmF62y1mGsQ9tzt6dW+D8QnEl+OjZ+PkHlQN4b66MBww1URcQpeWn7aWo
l/JcdlSS5K7CjKKt02AOx+k/qG6o2mOKtcfhd0v3oV1kHwMpv0kn+ewGx3/QHufDNsua3QXFmlsn
czjlTh5TiEaPoNHnJzttv7FhLg9jJ9Ddaf9VOaM6JpPzGWhnu9jNRy9VG1UTUomqhw5rbSh9W3ce
xIdjUckLtbZS77kfu/zJnmsvbGswXVFnNATVuJWz9GDa4lZb49PQOl9qEu9GvlTxkGXVMe95ioUH
m1DPxX+0649KmdO17JObUV6hsouDmqv0kK7M2yMErkySHN7K8fYsrtSKGObe6Lw1clqFmC0IYn8a
CL+1KrkzuzUNt2BDKqOCYd+IgKWSwlY2RECs1Lgwac7AA9bP1a6mnWjzI0YpWnnd5b1dsOCj4+Jt
3jx2+P7bD8xs1xkuf4tRhK6U60/2719ypQVp8bP16CMW2bU8H9MtpidIQvdsDvh1ON31RVbrlXlr
2GM5ToGAx38srtA13XhcySk7Nsmgw0Dy061W5A8Ip9h9t5pGB9GYD428y0jyBr913f1awBj7jD9g
o1z7MGZr1waKCWmw1lu3TP+wlHNSZc3CVeHpQ1fCOyE3au4SzurMmwG2rOvusLplXOTJu5gTfXJc
LIA1O8a97z2us42aXqNuwmJem2t2fxgzh+SI0jlam9bXxXTNs7A7ENn0W1hWcnPQh4nZ8XYJHNUl
2RQqA2mIKJf2e7kM23NbLdaTU2W/5SagEOsS4KHP5N7IU2dfNEb+I8c35vjuzXQc72lxnPbRtnxA
4iDId/6wtc+URLKzeyVZvhzaD+nUZ6Gblkj2G486RxCwwHhyR0UllL1cxzX1bypwf0wqXY6e5keC
XPz/YYUKKJpe4BLhnU4sqwoD5f5bA8N9s9j2Y3fIgDaHzX3bkMeetmHmIEZ6cpoWPgPTms4PuvCe
hTd0b5U13gWBXnLp0XiBKDahpzvrsDaXvE4pcDDMOq6sILmVrke1LlK9cCRahPxhviZL1UOR+f16
dsVwShkPb8PoX5vO+k4dktXTNf3w7AY5Oix/W0xg1SaquyH9xeesuRQn0+CbVAZLFkpTfI+tQQBa
P36p/pCPwoHL8b5NIJ99qar+nDp2f/7vn/57QDad7TkG3z3P786yHoQZ25nFIW4Wx9ItQtTQ+XEp
/OBIiyQnvJ/lzHZ9GTtB7nz66fSsKaX6rC37PWjb87AF2bnqyLDLqvwjcJOfnq7no8+A4vmTOP/3
UGdAt202e2EOSxCrvt+iwByTYzFl7efcU1NvTOljU8zjuxWcAaEpjsjUGnVz7aCuiZeOoWhOGEkZ
QuNFeVmEpq9HD2k18dbfEUt7Tw/9zmz64ja5NYkdanX3NEr14bB02XWmKKtV3ntfmze56PKiE8eO
+loUkQHZmHRFdQ1EvM2rf1nuD3WwNGHXL9RWV2l9G8f1xBCRXOZNIQC/fy9HfnnaGghrgB2mVuRw
9XYtxvaX6W7dftBdwNdQXDYxwn5blNdt2iOQM81/ZnmaU/KarfsBtV7oMi+BCa/bPlG8q9lQoDbx
+qdlKskqsErS1ecqMubgaidVGeId84+5RcSVgXTnaHhhDaO562xCEYWphmgsNyT6HGaWj6mwrgRN
U0Vth8XIq0dunr5r94OdHvyopdIiNDbvjuEuMWPfm2up06DS+igsv77UPQixrH56IyrBbtS/yzF1
KOxJVOw3G2VwWfJnK9d/qZbFcXRmcg3n9c+Sm13stJncJaVIQ9dMz4rN8gY8CAHHVBPObkbOiWwv
CQ1nD9JaoHlz567jqvyL1Bkn65hCZYJ6yoDEBm1yo4rZJfLcmA6ksu3rte6fRGK0+8qb64dmqa2D
TpvmulRdfTLGfDpzhBkHSwSHZmvNcG2K9JhO0FX2ouLBbp54CYcdEllmjs18ZdPR59pS0NHaO3md
ONdVUhKW+ncojDScXKj0lb1n8WwqrPz8Vth8AhenD4tCv7dZxV5nIcHzKWx7CIoknH35azFT93nL
h5/uuK+qxX//SrcqPdJR8yFtz30g8xduf3Ip9WjS7xoMK67Tvt9VEjaGZT2JsnxGdbQ2p7VCVuT7
6G46vx3/TP7zBvWckYF86+TCBpZ8DErsumEbn7IeFYxZ/lZ1We619Piu9gPFs/ejm4jBZPBugTSz
YylsdWkWwQGwaPRdDlpBq12nvUZvF4xQgX7n/itTwPYmUI9oNToCyrjNmpySrQa5k+9Xz6P7UHe8
N8usKRkT+p2TcQYGitlWPb5kxo5KXtaL2c8PE8jw3hyh77QzDUczbZ8pJjy4smHDzwLYtWG6rVqZ
5xo5EV9aU8Ei2I+C4Le4L2ZkPIH9B1mqjDlWGU3KeYn9efPjLFFVOHRMI0mm8c66a31V5Yb3auVF
vZPmiyRM0eYiu5OBWzqHPHuX8wE5SdeeeqTGYdbFaHZ8fMaxvkf8dchXzjpjvSky960LhurQpNmT
n5LvIEYRhIsajN3s2pdi0mpvDYozahmcRxSIh63wPkdPVe9r4jzlk81Uqvh6ivygTYOVQSLEZcbi
mGtczLJsZEF9yowBjZCqv9K1+xHwTnj977X1b17bJ5GtC06l8Sm1dBXavLyRXdb+1ROsPMOUNHvt
Ou5tvT9s4IosTQb/x63FCQptuNgwQ7IGijDr9jM1kvSoS7hcWen+6b+HxACW5CZ6vA9J9T1T2EFx
xCb+nLZGfxs3danhmgQxyhUYxOqtf1lUX8ZtmR4RIFrvbV+8a7POHyufVqysnbxLabqPE/Kcp6VW
FLHkIKH545q5/pvSuXUJBocVz4U7rg3r98Ky45Lx+XPSmR9XnfnZCr7ivt/6Dw6LZKSDJvjqBxXL
zpJ/iqn+J6cie7eMlb14dThMq/sSO/fWk1miy4GhK77d3Ivt+ejO/XKYuCfC0uXwHobiIv155qYL
irChzIVo7c2lzq3O4il12LiWu1W3Hy69rNfz7M+/EltszzLoPLwgZb/baqKi+5meTCQFHMNz8ji7
1S/kyTlCmmQa1LVANV1nlGjnS3DyG5lfrAKDgSE2P5o9Oz1MY7C+OeaoDgnkT8U0E81bkxwrY1ii
cZubeHJsZ7+srngrN684Fmn1d/KtHymQ0SdtzNRnaU58b1Xj3rZ1ejQa5HuF53/qeQ72GlJ8D9V5
yNpkenUtUjlG0YDy4lA4c3Nnu3FM1sdF5tGisL8ojBFHiZRmrwJWAXQKRdSKNfnh6OSRdwVpfU8k
VrVIXi9PBMdRtz/W7Slr2+ktWPLgoXdYIGuV7pEkv8suZcix8yNxwgexVGiUc7eJDK1f9bwtlxp6
r8/K8UPMR523wSHzy2rfNloelVhJkvO+RGGJz2omHNHHuLdvmmW7i7aCW50Ef81xuE2Dtb1oVxpP
naU+1uKB98b4bH3gDncNsqOsc6xOm2/CpbJoT2P3uvYleTC5ziJeu6uBzvzdGRDDIu0y9m6AJ2Ft
XfMzE8hZy7q9zPNoRkJee+CMfbL1BKWnnrmbhEdu2ywe8t6xn1wD/VhjGr/KLHNeVt09CqXrqEA5
sM8ZDAyTKcAyd+k45h+InM+0flk7sSX2l5cYYJ5l9137Ns75rtvAFhRidG+V4VJ3074A9ntzZwmu
UVGIG6SlGyH4LMPasYpoKvomLC1Dh1sy2B9Fub0jRZePqig+Ei2poB3N31woRpS6iBZ8tBTvG2ht
OHKzn6iZcOLV8Cwm9Lt6bJr9U12K7R1337rIGgRP6AcrWduXOjVPqjg0ox+8C2rLXg3u6FqhTBCa
huk5SGMX/kTVWfM+9ZO6yRqe2qLk+lMlTnlMcr+IgaTKz7ziKO7l2kO68ruOaf7JNt94+O83V3kV
mVF84Lp4UK4zXV3Du5pGunzMvTfd9GpSSis3/ZHwfT530tpA+fjXpRf9wUQWG0+frHjrZ5JYiFxs
22cWnTcGV/OIaa96dcw2e7EsffvvTzlJlyNlrvk4qHz7LCt/RcGuq9N//9HotG+VIT2OlFq/+egj
//tTgep9KB6vCGfh3hWozof2l99NT7fu3HUfrh4/NCyjb6Ly18Vsx826HSFKi7CY0KI05hzZXodk
JbcdOkL790VOySFwO8UYxVTbKb7MLiBJbj8yZQL6ZQY62BlpqzLNJTJFYseyseadkzAqwGmWdMoX
yWn1kdy2oLSFfDTpwl5y+2kzsbrQWcbFbU/BzqgQHiVIQ/ezv5s8p0WR1Bt7v0KsgpcnzNm6djqx
95PnTaEfIEtRW7uFUKTndjSZMpGN86cWRIeitULP0hsyCH22Sx+RZT6jyVo5anJpXaYtQIZSlg+d
399qKT6IxEkP83w3O3SDEStCoqeCsC8ZoPuhQhnkJ3ee1uFukfJ85nyEpJOD6lL0DDT2UN6UzSjA
/tM9Uf32tQXlGOq0fc8axsOStxSpVUAC9v0tbDdnu42pTsOkvZrF+DNzU7Rpo/mlJB9tHylXNA0D
rqIloVOHb966OuMOJHbeO8DMKLWxGI3qVBWbtSvPFt1XoRzs5CKyv8Yk/ph9P4eD2pIwdZ1f20AD
HX6yyN/aU5GkCZDTcFyL1Lw4WYmuJnPjO/t17La6jwqcG1nDmB4olCVDgEFkH/gDFcJD9WwvaKot
Ikgm0e/W/Jb5gpB9ZdCmrsr0YpCeVaw5St8t4KqwB4YH61eNriF01T2LUzAfBCNCNRxgoZ8FSAkc
btskq5B+ocMxtu2tUJkTqyH9AAd59rKhpTU5QeSJPGcBkfP5pHN3GgZOHcSEdVsb+EYI9s6r8qF0
LRAJBLrIADmXVg/DTvo1ddnPsdJhx7tuMGEClorHBoaGWJ1+2zWNP163Ep2M3xzoOrVeevCgxkuK
q+rTCUNDPr3ltvHkTz+tPncu5bLGE755sMvCuWwEP0dN3UZlXdX7KRE/7IVzpEloYd3EHBxKe8CX
TO193Pj9sTO8XwCddOekVtR2dndoazxEy1C2TExlF6ci/5tWnYFGb7plwD8xKduQFiumLO6ptrHO
TsnIsDjgxJw4083Jtj1qweGCDh2hP2xpOKy1uYN+nk5VySDQDgNlGlM0IDfeGnEvCykohTfZ7mHB
zhWGxMhuiij3UBukk/065+h2jcK5DeXE2+WVmmXRTDAj1jxXNORD6m9wRIjTqlqUu9JCCpJ31lvr
SwL0QE+mTC87Mpg5WkS3AYk7F3da/oJWPRiN3e/Jojl0QLK5GF5aB3V4t47ignDvQi+N2pmy+h1I
+Z5aVndIg+1rYjAD0fLqItlb1nthW9kR5fYUlkFjREyNXCQ6rxgGXZ/PUWLThHhN/abfmRMYbZsY
wVE3ctizeYTwW05CzGHJvTUV+IDLvLtqigZ3lcP6iqeCGI8KPQ9PtM+HW5Xz83w7y8/48OzCOVmG
fS7cKfINvvUrUGzYJemPYF69eHEaCA+5MLhYy9HZ/P1mu8tRbBOfaoMOSsd46BJqn/SwnH043Z1L
UAWn6mVH1L+++hUjNdfHHFXWfJzcoT52q4ANIDSDm6ylc3GU01U16NQDzWsHHmHLmQSkQVOMoMtn
bZXTGY720QuC8pC7U3pJim09g1D2TtVcpLFhdeDErEbEx6ua342+NDFYGB8VQOJ1s32+Tmthsu34
H05TGTFFVkfDefRAHE6txeKQAbq8DUC73pg8BokiOlHXL2T2obPqUEzxbL86jodYy6U9zQP6pG19
71L1hCZ33LVWOuxrz97bqjTj7P5LXqHumpi74fIQpDJ5+W8GshreoSTRr1Qq32Wd83NRIi2uYRfO
LWOGzjtsfpNYw2YMLiZ9P6xurEG0fv6y5FyFjTXVB96qs4WnFPX4tM8S+LDUhR00hfPbAqoNh8wy
Q0O0yanf0AYMGwuzLepdU/r2ySmHp6Vpr4Iwxf3Sqe4kegEQ7Ohhl08jkVOMx7sg8P/WTC56LnU8
BEyE+t1PKPxais2+qZUNUCTgQP2KKrZz5ZfhJPLBmPk/NxtCd7rlg+FpeBT0VEW+ZJrQpWfcCFn8
nJV7dXUwR45VFfy8DvkqKkLVrMNxcOu/i2E9pE77c0K8s88bcOVWegigaZMcBqp/myiRun9MEA2u
y9RFju6/s6E/aLdwd30H2uxzDKPWzG/zeLfbNsNtwwiFmoI2mqkO4hoVitU0dBopAnsT9e15aYsB
UI2hOUJDqEk559Vzbp4p6jN6/EPTo2nqqiqJyUnbm8byknuIFItpO6SYceGQuAzbTlzWmjt1Efo1
tzL/Akyt47nbjp5yT/lAX+XAxXtx3ZkhwNc334PJYVfbYteFBoKTsrJeXu0AgWpe1a8LqVLxXP+Y
bct81E11qRorQmWD6025ZCwieRm7RkWWNeIjWkx6DKzOPxQ16rQtQR5lOVz2adPSI6i2MsYXOr9u
FIaHuavvwUhkaSoEzAUY7OY/YLZtQ8NGtC9rbpJthP7FFMi6vICdteZr4IvzkCC4UakbpolCrrds
lPzMjGlmyRyyiLjGybJrWw8VGQcR2cUNlLtpRLXd+CeUg7ulW+ZjaYmHNJhwlVkqjdKkaojMMp+q
2ta7brI5ZlkSvRwfCf0N2FOHNNmpzf1b982fWfhvNL8As1nt94QNrrM1E4TAbbRCVwZ6kiTNAdIj
wzvUGNoGJ/tIU93txwWcy3CzMK87APkK2ZBnlWAZrRHhpNYH4T6IARGnj/8a9wJIkXjrh7G6MgFZ
+24GnzF03+4cYLiL7fdMTdmhyuv1Z9CPe537UbU66jW1h4ekHXssec1fV27FWVisPEwMFpj/eDIM
wFq+wcOhsPw3Tw9rHJydwBWvvcHTER38nHd3vS1tKMvxK0d6yBObDwtcWWjaC2HNG4nwwvkw/fzD
KIufGXARWtP5mYWwO3jKVOc6AY6soCsDrzwaWfaCPG8I+0Ui2fW8+iwWD1VFbxy1861cGlvnbT1q
JvhwLYzdNLvtaVinI6XG/RFiqbk0on0qegkwunbPsBUHl6oj2QV1PGHi2bmBHvfeNv8qW0fusXN0
mArtMezY54/uSnJOjuy3QmjdO65/QAK3RUnhxXVb7oe5avaNj2fPqyhSsJEG296YHw3qxQtJG7Co
uvKofJv/WBXv67wEbz2tGq5ou8OgFblVEv+tghs8BAlelqDkCCgY5YbJy6+V8066mbNTc/sLrUj6
zAz7Q29B+oJEV+yGu5JQNwjIF8Asj9xS75aRjxW7cgxiu7bOBkmPO8fDl+IV481zBKbDYPUQDftP
02zcz7imj4zA3FMgPoUq3XB/ouhACvC8erWKlC1UbCrcsCPMyC7bsiHED9AwVAzVJcnF+2iIENU6
6mE8/MC/GCpHJ8EkpcBNszwEloe9M7avFuTlw2HR4IA8YSAWlOiUzXFYlBMZS8tE3Uky6jGtgC+7
sOzkb7x7evla3GW5qawlheFvn9dxcCeIReeXD2DRcrcaTnUwR4vitW0cD9uWraeilRjGXcZ/IgTG
WLJFnjJpP+Z9gbi+n8INEc6RMbO98Dnte2bGQcJhKp24EfYphL7W2wg5eVBp84Yo8wWh1TOj2C5n
bI/UqMYoUZSh1d9iwTe5OF3LDFT/NpD9YOYd99AN5a613Y8R4nOX5m6G88hidDMx84zjsam2h2BB
4Le0AItMKr96yN4T/UI/2tLKYr/AMeMME93O6jFbOmwEafs0cGMf5+ApTavlqufJPuKof3RdaBrP
IQ9Rj4gpZ5ahyXFuQSLFCXi533UADkfP1q9pm8MWE5AWaZGYt6o5zqUsbkD0XmyKwUYAna4ngiJO
3owv0nc9EuIDoZ5oGD2gddkei5QbENS4Vrl+3iqUGmgSJ5wFyb/cAoC3pxosk8LE3mYgHFByGoP6
g207OGhRZIS22CfuVFK1Gu6PtBKxbI35kM/ZzIyPubWQzYs8wXj0N3fcLqPviLPmY1K7FyUkKiD3
iUPj5lc5ZQWl0cajhUe4Zla/kDi6X9TG8FabZ8NNgN+NqOpT9PVlGxBwKu2LRfYEwQMVb4Bev2zS
fqfFvrRbJQFmicowsrhfCcZw7O4JR/QUE2CB1HFAoHSPvtBK4NeRht7XggqlvBXtvTfRi4d8Pncr
R7jfLcwhdSJvauRSr8sFtIkLYbEqjOIkZotvcNrfTup4/Nr9E4WzJcgG66HIuf8dZda8fnhmNu/a
y/tIXoucsaBAPmQt8dbZ6DiaKaoz+dLmQbavRHZ3IOev2hcfSqQaBgWwU9Wu2tN1ffQ9wWHvYCzP
MQkGVsJ7qEVs5wWJXSXTfklcQk0/LX5kuTetFYvwHZUem44RUY7lYcq34cHE4ftQi/afvWTzIRO8
WD3BIhG9UjcS3vtrNSbmi7Dso1vqby5DPltF8stPLIolTJCSrCKKooPTF+Fo9bDz979JzOUtMDC3
0Y58IFjTOKkm4OM0+r+1d8cZR2wX48hSipVpNCAVAnVYjPHaNASLLEPhh2pli9s+B5l+pXr5686V
2tVOtrcWAigKuw0ih8XkUhjr27aR5DTp6rYMK36T6f43cZoR6SKuynEUJRWmDJPNfccnXIdlsiOX
M3+c+vG0pd585BojED3PwXSXai+KZDopZT97KnLX0j64k8KcNIcQxHSYa5jwQJRPmfDHQ2bZL5uX
Z4fOR7qfB+JPPXQmjtfsB4UJxiWpaxI7CEWg9wf4pzB3vSF6Lg3JK1yNr2WQ5kiqeLV6Y4uLkgCs
PLus4KpR1SULSoAp2FfNOu3kkv9N1tW+A9ZFPDTBcRlBZ6XMGJIQIrl3VxKH+W51KtgUw2TNa8V2
6ooasqNvox4nYNS0Uu5n3Aih3fUE0tvdW54QZtD17JJpNZKbbTngGLZ7QD5yLEcT0oUvw2HGufKW
uY8p10KO//CsQfHOrBv7HgDwIgXau8JMGUosvtRFIGNp918ZL82uzLwXMYI/uVXxIGUuDrOZ6IOZ
5E9Mco/NIDD22rDwdZo+ef18aWU136SXDo/jmMVIb8SBbimogqSaP0b8IVmkiC5ws3bvdsgMAe5/
2jAvOwV+csGpzC8V1zLQ6Xvb5Hx1bfFqNQ4FItAfqSvIUu+cJ8mJmLLg7AQ23Vhbf/yGCmd/VMZu
ZHjldh/iZS1OeqJQRYOrJI4lo2GDsCln6zP1uvKVgfhZJOxOi9WeKA1CZZGN2dNBrgbXcnV3dswO
C6l/GOcmwUKLYsJv9d7rv+c1SHfl6N8WcO/QrfOSmXZ8W+0AD/Ds06DqJO2DQOEE3VPuEHEt8dIU
j6WGmbRstDs0MDioKoo/aTcnpNIUyOnGQ9v287VHooUeNWynG64yvCKVUeEmQt3ELg66gX0tBuG2
VPBHZOt4nmzxQUKQe9VedghAsmUqUR1wVBWgsKEY/S6ejaAPMUxwcDX1YRHjuyPJyFGb+WJQ63mo
oa5SLsayw8rf+AQi+DnKCFRq3m1i5SKagnoaueVIQTb/G/gVqK98LPH4fLiMorvGvpR5Tf/F1L9i
5YlxOTvHFZN8nlqnfJt/GMngXjy4GZydFo7r4jQ509sKmXgYQU6aheQfH8/a6uLedJz5mHqu+ej5
NikL9fZbWsm+6nwkMePE8UJ8wYTZNWjJqrk/23wr2SK2/GynFbaFui04oPKD47ETbWsV10mNnXl2
Vni/6r3MA3mrlpHuCEZe2YAZWQ3yVVmXbrylYxWV2snCWq/LpV/6Ch4fExcOZJQH94cuIPl+Mq0i
NoJiiJKOt8UsMREElUwvZhVclzJfcL+u6UXrbjouqTpMvSAWy0/overtaz/WcIsJbJerui+eqn//
6tuz8o8Jzj6/1O7FkNyvaWt/Ttxc+0I45kVXxj/ZOTNZQUAa6Mz+YcxrL7hrqYG9P/htvV/vCpEu
b+Vp7g7//4ZvNiob4BID6KJJ8mRfdL11sTtuFUuVJ/xWqBu3+s9KkkS8DPlttf4UZgs7Tt7AjADk
8v+HdSmefV+R7g1JfQqmGpMqVEKztB8lUabMf15+gWTIL7PI7GgVyYpgwEWlkBf/Omc14zlZATUc
R8aVO8aGlhsisfvF6fZnM0XVOePNwz3uLmSJLRW2uC7KinKI2oFzRUI+TiTwUcCSzHGSIuBGXHSy
xvTc89mK5z4zoEelvnKIPZEthuFIoqboh8WNfIsJKnUa8Mo1+Tl57R9tAXxkFl60xDSt3WA1wKHp
PlfTq1koAAcXyLkuJhZmn0IoFDkE5SAi7mSJgbVB/8nQSE3QPywa371yyFKS9ovFkhM1Znfus9UL
zQ4tjOq/eP512BKRfpqL7d1bh7s4FBdaW1gvgyuI07BrJHT52EXGmuU3Odndg4YUBI/AcdxSWD9i
7XtcNiDlfePM3e++NaPCMn7JmqiqwkfInuZmlODewPrKX+TbqYj+x9J5LLeOLEH0ixABoNFAY0vv
SVEkZTYImSt47/H173DibTgzGoUMhTaVlXkK3thrVbXDNbY4wcWrYXArG2uTlHxQVzO7sNMfyFfE
9OajPgz/zCQ/deGHm3dntFbkZSH6jUUvY1W5XrQSafpGW4C585Vx1bREzTIGJb1ZYXAsE7IjRadr
h7Eynm9c20Fs0xhC4JAmr5KMIb9JtJvK6arpfnUSIjtPtKQvz1SrU+z0EZG+KDXivUHao4fGCZ4m
slpST+QC+X+ahb7s8XUa4bGnGOL3IWAX5mJdZZQQCR0S0wsWtTTso9E8O2eZT5IIw9Q+dLnltD1x
rhp/eW64X7KxL24d2FssAwdTwcqhhb32DREvVEo6VhfUo5OBEdg26n6VBSpZ+lDNlihN8SJSVXr0
veilgkID6S3NSePSE2g90BFRXwXwOXp3AZ4m2SQ1jBWoOCFNBQoqhOGvwezNvRaWl8IV3qsV8HDi
7kTaFqey0YKtgjg15+0zLIS+Cbl9k04t+eYxBN0QRVc5uuM1kHgasNKfy9h9L90SX4NZ+WyXRs94
wiFePWfTLw2YEWHSn3QZf6ogt+9BrwWnLoPT6GozMaTi4SW5ueCNn5tNAzgga92DZwvsE8YAO8+e
xiWqPVZZGFVLJEp3zQ/sLHqL/0tiRefgoGlZRBmHuUkborX5lMqX2qIbLbkBe0OnxbDyeVdHOjZs
FRwqq2f+cJ+kT3TEYrIr2Bo5RhMnflf2Kz7Wgdr+XunjuVZGv+kQc6u+DvfKcbSdtUDH8BeiIG0q
a/9QepNJxwPh3fD9haYjEwi/xpY0YCBzZUaMMfV25G0NmmTjOPfZO3eo+NOcuxYLkCTUjjqeRlcp
jgXjw2eBX2oL2cRvwjPKNUvEPlRB7Bys7rWyEOUBFsHAm9ddSwHmVwoTRs1A81YxKcWOh0M6cK8m
Tr1LHKM4RM+XcXTWQSVpREyCVCPwOI0n5OCaw31i8Wxz0ceLQeXjwusSMLdBaa+V5OdONetQx3m7
C3hXjq3x6LI426ZW9eaZkQlayIG5kGrDpazYjls847uMayhmm57jGGmXCsuaZ61Dbh82yzyHybKS
TNYiFzM1zBuj6OmCU9CoRVwk4XUq9P5kYsMITXjRilvUckqMpWYE2sl1YQ4EsXmNB4hOnRjO/704
z3/rne0AN3RZsz+zJrmo4g90V3WOH9gfnG7tNM4jrcL+LEcLfGsHXhcvk1lWwSe4uG5OuDalocW9
eGCvnBGC9j8nw93iMvWw+ClvRZpTHEqzWnYqY/EXk/h2W28hvC5d4nPY0dt/bjF5shpyJ1pB9To7
TU/wPNp2oT1LaPF8CBzrWPP6bjkZVC0tAeA9fqULmZBwk1kQRq1Q5buaFtkydO+J0oMbWKMjk854
QAr7w+mTDMk0REPvA38x0NLeW4E3Dw2M+QZI7LlpUoHVWmGjCgJO7PC1tu34lvFzAglJxMlLq/FS
MLmJLv5+lAj6FEXhgt5lfOGaw2yx1H76J91pSVDs7mVVcOqRfzFZdK/oOeHCrHIbK6K1BjNT3fUA
RwDxwHgm8WqfiPKssXsXR4wkq4auXzu9JVXUnkKl0jsaaUV/sQ4P0VRkd99qc0qolAuVJbcmnGjk
We9uajXSAEkimv9stkH1ZB3V+cIvbGtfj20/Y+vslpK46go8ZA+6yZxuDR+JbHc30CpeOBRbC0vH
aOmZE/J0FTwM1T9aw9JfKyf9mXo8W2WbJefAcN9TajY4gf0VVgSB0NGXpKbhZdvNBxtruRBTA9ek
j4q1RaKfvA9SLHM5oVy04mpoFnP6RqnB41QvcJ3MeeqZ46rutOjkV6T3uc2XPl20aaCtpDiK1hxF
IBygrR/txKOHQjcsMDhbq7idxzlybOPjk2jHfUuXfCF08hG13hCtkn7/4SDwQmjM9kZXm4ekKSoi
zlmxNOqyW4ADY6tovGIRhr65mcecOddci+TVx++4ArXLLcTUZkE66ccQjx3cIasiDu1ghulUsCW5
gU/B99e5Y5Di6eDa5hUUHWSKicKSdgnok7mnYyuuQilXXa3SYyhJFJM+j/3wiw7FxMrqjbMedOEu
Fem0yqalLHI8J2ZM12lqfzIfs1QyDTeZh86azCtvXiAW+WQXN87TfcubtikCQxUzPyqRi1mGBSS/
JcVJc/nvxbBAqgYTJgJtqBPgoy0gqIqsKmgh/jQDqXYFBwXOlRW+521szHvsIGR9tqro722U1Mc6
KtcdMO6db3ATrw0IWc5Y+OfQqz/TsNF2E1aIo1uaO27vyTV9vuDAWuimGX8WXEInzkpWW/eNNObt
iLliPKJ6qtVon7LGeBDp5P5sjNsQPjl8rdhYhjGqfW6WrI6hMM95MQH76Df1EBanHIF5nruFtZ3c
kAjIqLi5DMG9t7AJdOHwSOIh3daDSjch/swXLS6IEFVES5LB3buWbz7K+Oy7tb6ZOnwvRuidJrtP
zh6xvZeewStUMAbDuyBFHZtSD9eWR8w2toc32devfDGsUuFroAO8HEW+UDjpLhrBzFnuS7YvmGwG
wgBlmnYKPK97adupeyny95zCZGMLsmU4IsZdY/t/3EPDZaLpxjpJyT1VgcPsQpfOSDh46pAmobaP
6LQdYNYeM2+k8tWU/9IZg//iK4GLaWr6c++GRPsmhfGmnJzu2IgXmTOo0se9rLPNY7YA6YL4Uy9j
zbkVeSBZFTOPumXXirZY9WZJSIUG3OW/l9iijGmpV2f22O/GROa3rI3iFy1vl2PR0EEuS49MVQnF
ovfVi5ewpDyvOFgSTcvVYWJ4XL1Peqdbj9brl1HRRzvQm/zhGz3FPtutfRmPFwxm6IyEIPcZLaMw
qPQlHVx7Y1tmCqycXqDjZS+FKQIaeFxHEG3Nfal6tTAkv0yFHRBExcC54RX5vkAmo6NqyEVmOeYx
y1dxpU728+bNSJ91QxXxJcNkX4zpxP3SQPmYaDFi7YQSG5aPtMYilKu7/bwXcUuFXJeZw5KVa24T
37Exc7ofeuxb5040NhZXurFarHUb+hRgSkllrHV4tXunnB4iabVjNEIKUO02xOhwmnoxnkZTfdWj
IXYmQvk2HjGR9RMLN82JqIYaMxroRnfnbLIUuoJmrPWwhzPq6Z+C9CLZv9hmdxH9Ea6lUxZyL+JR
XUgFgD7u8mWYVzxNWDNw/uvmNqaS3XcGnbo6DCHJ1mG7buGbsK1mn6XuHE19as91D3AnIpQ5a8dS
rkobZiOkSReeFmnBoCn2VUEp3dntgHI5/HrAliDxMdRFL8mmIgG+hUCakV18LKILlY3MlkzG1TB5
1Lgio7TKCbNObR6srcR/I7zKb6gZR5FJ+oHpNF1qWMdzzxL6Zzh6G/S17itNoEeMqlwWeAxZ6Dar
wWuB/y/KXKMZyCjxAW7sMhprPtjKNzuPNu4IkaXub13njicTps1lbNW9HTM08TIdloyJkjs7tnrs
w265tSpwUEwYsI+47vhOJPPXspYWyK0h2ISJrhPoesIXR72+Djk/LFLwDyaEV8E1cDbA0aXUyNUy
RwmzRMvNrW/qgxlX5TYM2Uq9sV1ZuUnfK0svRXGK2viv9zVnNyT20TJbkKyRuPeQDpZV+1X7yMtm
Vp7IuKpT50U5yTWvXltPb69B2srh/KGhCDy7sWx/iZJnzIB7QfVzicyC/2g+VQaQLaVmPgut1c+m
sqBaqv7NRSf+9gnUzkpbK16BxcXboO2fPo7sIWgPw5uehrMy9aUcJIbRZMISYzb2+Wk9yXoVvzZ9
/NfC8zgUTQsN8L9/bZQWHAb4ttyoEno8ImGwe9PsQoIsR//5Uov2RUpsH61V1QtfdcdcTfopGMW4
ncanXaGbUzxOVzOW0RFDNOlKDVDuWKmXSqDwWrDZ5oPkM+1sdA9+3txdFOrF2BNdYohNCRkU9u1H
pIMNdLqKaawptFev0AgKl/prWhnmvLZj9+W/F78jMVfN7TTM32Vn5qs+tbwtu4b2YgRDheMt0r4b
OEqGzeAojWZ0X5hbyhH1krpM0yTRfrQz2/ww0s5iwbXWJg28W8dUvUMQeNdSTbfYtLxXU88Zra4N
A84coFpO3TYv3YCrWnHOSq+6dGTYfVIIW5I2eDEw9NT06Syd37FPmQnoRfEdHdtY2jKqZqXH21dM
unVsKChnTeNd4oyUCVJZu4hdyTwJz1/FdlWf9aqyXqzmPgRQa2ep5n3agcsq9sMIeCQHG1PYIYop
K5tVQo8PGBGBq0nzPXHby2hp0TXpqvjqa8lnFktrjSR3Fmm+jOw3epI1iRo7WytsrDfWpr7gXTRW
JWB0CujOvLdsjhs2EnmzKUee2+jKFxU9htLM7nn90oVMzQKkecyl3i5sgQg5GnrwzoVui5W4fQ2w
zq+cJKlPopVfleNpxzTrhrM90Cky3M6G9P+UwEDCLlq98j4190z449WGiyR10rnSrLvTFJXaA0cp
jj+0aOSggptkVsBynNiSOS1CTxJ5D6bwEVEDJQEIHLxw5dasC3BnA+pfWjBuRme4gIe2nWdmutfr
HPRm3l0sl0kxbXRValUTgvlwsWKVwvjnTo468EscUD2SY2Fo9HJ5mQnT00+668iTXUr8oVaJA50i
zLCj/LVAoWnKXt+Y1eTvCEUw1FCzxRY7RLPCIeBe/nvRuxR4aLIlsmyRSTzUOppEqwcBORKMcSMq
2xFr6LQwcKBQ2qanonY33SjSoyTfu+qr2N7o4fgY8easa5n4y5KqlIsq+3kRQhkjU3YhY75pC8c6
MqZBHieLZlloUo8ZqeWujRptJ+YvtezaJtyNDgQqN3TXkrW4SzRYnuyGq8gz7i011VbrzPRWKGft
FB1cwJ5GcdHnzq6yBFZQ8RQ2s/rkxtNMhm23BmoFydkcp3np1Q4ogr+pM+RWGDhQeuBrrAnTNBaO
66tZ3dvlklHMBPlKh74Tt+W152dyPpVwC8bBHr5LiL0l3SpRT+ZOOcLepFaPe8W3dzhvIIlWKQGo
nG6iVGe/6s+wZuotXaD8ajnxmj0UJGwoivPoMuM3Q3yZgfBssDqbwa3z032LX3NO6yhYkbI3DyKx
mnnOs0UlS6BRWs3rmMuW5mYO7jzs1KmKjfKa2/arzNrgEunjAzykfWbKPZ+gaKRkT+nS0+mQVzJP
r3WU/ow4gTlDrGhTtR0qNJ4TvCLVSStLYH+R2BSiiE+oBmfGAU+oFqRddLtvbk1jBcsg1INFYGrl
PgU2vq8iFAAaOWsN2OYOiJa2s58vpQsdrn9GxLGEHxhPYBw8xMkmNO2d7uHz6RwxQzrUTrLpvBP/
j4kVMIVDhj8knhKnyYnLjYvXtDaHZv/fi0FduGc+R7vTCxZ3nIcrckoJBw42o4LOxHGgZ3TswUOS
TEH5LFVjc92e8o3McWAwabi5NlFNQLpPIWJPnp7QvARXYsfTSdKQJGLa3Mw65InXRPHMTDW3FE80
/iOYQIXhLv3O8mhSM2JrQWuwXOWTEojjUmwHc7wkA8LJEHBiGLkz7isbV7ssndcp15JDZPQP3zOq
NQzCdp0Z8g5wKj84YfX/F/P5n5XWbqay1TZ56nB4/Bd61AL0RZVl55r2P7iEeVqP6tNV7TovLh0M
M1QEDpK8KN50aWy8Ak9uRdMP1cedE8yjswmWe+b6/m8irRzUKF2otBMzL0UbQjFBRHbJWjtQMQMM
ICG/62gZEHBxkRiQXcKqk2wRoETh5rw1prmhrpkPsffHYN123tRZvKA4X/73KahUmDPL9F/8AJ/7
nomgpIdTtBwgV3Bs7VEr6QAStOnBakpwbc9A61Dcoj59jDQ3qaYU5HDQdnmLO4Ok+Uxl2GRH0954
vlqVmvfz9KNZcXzIUu9D5f7ZfsZ0tAGasEX+MrfdN0i9S8KT5JdGWHvpMH20AKVGLOFbhn7jee6T
ZRKw3OCxA9XjoTmFSAUZhxXelHndBO+EAM/CLD+4SXPR8blJlsumkRsztD+70r23lX1E2NvVfbGI
0G+5C67HChVLd4y/QDWvBKs+mGNC2WQ/cQ/azXOK66Azn6CDhGWAJl0zQPODXqhcdnSTsJPeAVAF
7K0E5sXD8owjWOQbei0SovOrSm/Y+hK2dpH21PpFSE4S++HSyiCe6V2GU9/6bLsXp7e/RIcWUpV+
NzPp/ONuI8QWQmAcrIMRt8g58poaybaJn403FBB3OGh+8N0BMcYcTcKwyvJNjwgwk6WJS+UdjOR3
EifdspfErw1vywr1Z54d/pgggqyheBsLd1hLy+JiFTh3I+DmNSj/LHzt3PcT6C2vwOhgfkVO/xGg
XVMSsQtwiuxGZb2FHY13vBh8g6faVqEZrXJv/MkGJbbww7KFbWUxbaeau/7QXXpE6hVb99lOWqzn
caHvunh80gaj9yYipa5HIffDqs8XbUQLSdJzJe1nXOO4+Ofa0GvrzL0YwMNpaHOriSlVoiePctID
ADHLkYztCwUjDSr6rh8GUIKFGFpvnk36g56ov6GDC5h28hdh0iZPZY5HKkwpoUvZwkRQh2Qgrt5V
dU7r2mdUifFZNDvH4gbt+wVvDuo3fR8DGT5TUMoDOuBh+6b57ULndJgVlIPGBLKkdaxLmvkr10h+
0XoIFdvjnwjqL0KDHAd8lPqaNhZQ3cntzszWJjjMB3RLYe20sEZ5LCwmNVOcdLhd4BH8S8P0XcJE
IHWy5ymcx7qLUdbkqlbhgMrH+xAnryPSQEkzpi0Z/0BZZYb+mzkiDlUJkWExI9axjcv8FaDGK3CF
uY85tdcxPOGKfONQp3+BIDH+6a04wI+4W9awxaq1lthL//sSQUGtHWbJNcI+P/LPUqMDQ+j6jzlB
O+jvCyX8G07v2yi6v8R01nRLqcBzOjQt8cwUjLU7ApAuAuL+tc7giNCjrsutmSk5BKdfry6v9FjA
Uz5p19m7UY6f4YRx2BTOh2lo+8TSAPH326H0PorSBHSSAUNw04tJtngG3eMfMIQ3s4nWqTII7o/f
NvdMrqbm1urSdWzTYEqNgfnUjVjghfuOEvNLa/vfIrSu3IapWMubophHTOvYQTW1EbL9TNSwF1V8
qiV4zURqH33tbF3hq7kpJfkaP7yRSKLMAvGrA7avfeOLr9e6/6j3/gG3uQrkdvT6pVs+t+jID2dN
4N4hA1w4lZlsrp9K32HbZHCMYqWCY0C4f4X+BPnDWjhevE80ebcN7ddjPElr5ieQUch+BrSjeDdg
zbIL+Z3l2U0EnwQK9hhIobdav17QvVmBtkrShsxnffKR2BFBtxSs20ok1LEm+MTaGT5iDzgesAIK
3moz9dEGeVtfBMEY0WVr9nJwH1bzTDhTaOYVMIyEum5qVTZnYhRWZvfMsv5lyggpFqtfd706q9Mk
CDhkJPtmTABiVutEpY88NlNDjC2ExWU5yYWpK5t2Kg6KG+Psvy8bROZWFyVebbvB8pDlv1Px0qW5
Axim/MuH8ScPt25iMKfCJfDsOfWxBfACUwxUNaTpzst2lnptKjkL9KZ82lb/iBqfuepcvWjU8GHr
H4y8iuJ8NaTZCZTQO9QNPAntMlIjgk9AX79atwbzPkOHclPHOcv9O9tGRbNPc42sfbOOan8/SR1n
iLhocpeV2YGCC04HgljwXlUfmjctcPIudWqyyLYhr08bTyXbKlYHK+kWEX3DwqTXP97Nhh3EFfl7
/dD69mTr9FkimyyPk+xpcAVzVUGF5jwD62Ruc8WpBDi2mUmVfDCB52VK6Q6U0y+JOgQDGQVLqD8/
ajLvqJTfVe7BEX/W1ozJfZoa0Qlq0gCARDA3uZcAr/osToMBf3FwyxgVLQoQElGz1ujNqjGBTeXt
Sgf2CmO0MPSQm7cLDoQ23RlW+hWlbOtgFidTv8nKOiIM5AZTc90SpAQ+/GuIjYl3KdO1DQCiB3mj
cRa56mvqNkYVNXNhgWytaIozRmD6ipYcXvEs6MXrb6z3O2cAcxKNH74uTrBmQH/Sfx56uoSWTvZr
IDFXRJjVxs/CYCv/D+IwZ7zLOkv0TSKbT5FV97CKvu0Ry4LAqVWb4asW8fi79Z/nuF/6hPO+chZ6
0tzpG1zctDhXUf7mhCfIbcArY/6ZvDPi4fbA+HWuHOK/OdMI9Oa1IDnSVB7bYPQZFB20h2CfhKDc
jPga88i0LdWL1dSvTBqFVFncZdBfbNycZApvA5Ms9bQ7mxbBVr8RV6493yZwlbQpWdjjaxEtKhFg
ehs+CVAynqVclwkDMtK0mod48OZOVm0jkAFl0ilWmPvKnemOTsb5IlyOH4ea19NfG2skT2bcaow2
njb9yCC+MEdrDZvm042Mu2lABEMBsmtKKhdW0kzo3cs4USbJ4aMymemgEu+9f4lc61a68ldg5pqF
nWB/jddDKX5seRZBtBV+9qP72DP7umJgjD/uMO8TksnRyMeMe7LuWlCYGn/eonRopvlPyQH4Gfra
zM2GL2aCFXr3gUyCQVBZv4DcJ796YZ+6ydQ4NpKF6GS3dnAek9c9kGo+jVHf1ca4KVC5Z5aNZplz
UazDPylSLlVB8tKplAvLcwVV4sOvZ2GIysiNZCam4SswJVBlwDK56b8EPmgTnZ8w1s5G23yOGvgI
XSs/Pe3QCdxongnezwmLc0r7wG60d/LTHdAI3rEkBFXuMFBveD7JjmntDT1h/Hn4Q0CAO6H2Qyv8
pVmbqv4cApd0knsteFo0DphJ94lEVHiOcee0TvJmIEj2/wGdHcylfuef3aG+2FX05LFsHV19mKmD
ZuV2t0DYC/O/EX9gdYLUfNQ2b30FW6CwXbybCFo1/ooecA5aD0vS16cl+jBNCwL9IEYiYiQmze76
jgDypcnmq2JeGprs94SJbCqLv1bjqt1PuMRpfawxVLJbVUzZQWGZhUP6lrnWT5TJX0OzjzqbyTD2
p4pymodGu5QRnOWQ8TduXBwJQM6rrtiTDdlZbXmHYfzty3LVRuTr1IStocn5AzVc+CW92dRCbcEp
cE2yDtjtdA0Twsu2n8yyCZIH0o41NT6fhtPUT/+qUhERFJgqKS5qTnI/zd4ZRsJtVJK5ZBbMIemS
ddUYXH2ZpqMTWZ8jowIPNODCovunleJCKopvKbN1yfBNYPQJf/G42vYudLgSMzatDGa098VPDLOp
B6w0G9F9wZBQ0jRO92M467ZmVnGluX8J9ponj3wrdGYK1u0/t0hZl5F2jnpjEWSKJQxiYaa3v4GO
SaQL8y+6fZBc3HJTE+zKWiJOhunj3LYdkl8k1DWDv7zd/hpPHzo6jgZKJL6OGb8GQe6RHLx+g0z/
F5h8Xkc6CEKFYiITvP8sCopZP/HO9Im9D5Jvv8RDMz23ied3HtyWWK322gfERRlv99t4f6pjb5ow
eJAXJ+ZVtZIeIBFF3+p3GCRuQ0zaMh3IXBep+NXqBBUSNDk+tJmo8nc3H3NcZrSvokmfRVZt8YWD
F68trxjqB95wvlWPNwm1PW4AuvPX/vZEcZo89eU6D3oKH03usgbgeyGB9zOhJQFWTZ0segTnMjzJ
6elC188JmaKF6Tt0bzZ6R7PKUrgGpdai4/MfOD+8NJkHOe1opTD84BlSpsFQZv3byPyrN1Y45qgU
yiDdYiGIZlmgd0+e1EvOlhDY/VUr6oepOCCHwcHS8SY0F7PRkqmTr1454B1O3YPGyUTyZ2fm4wNE
3YqZuPMsAvMAkNKS7b2c+NbG2D0anB+67Il5GI09i/T0gyl8q6YD89Bl74WWR3NqGTEbjWZDgpuV
ajJJxDW/A0mKM209eGjcprom+UwC52g7/4poOLRu+lcO4kpM/L1tu1sclxdfkjv33PWkbToN6xCc
2wfAmUsVprexx4uTFUT7Rh6KUT6g3TPq/BEVwcnkhu/ba0KppW9fbHy1RHwsRJPU+pcBemdo6A1b
yT/dhhioQnVSrcdKI39InKVwaTTS2STRqpm4fDPm22nRPprCF9PBG1i8i4BHkxmEpDcbMEmA/U2M
WzOS5SHXlcGYQ2DE9kp5VE+P2Ese5JVH/6bx0zemewWLxXhWQXfUV4sCryi+6kU7sh2MqqG33tKs
+w2BtzhRt9JNFmQ6Yh3O83MmAwgP7c4at7AAcYIDzyOjyR3aedRKfQxm/ErmCPegbLeOaV9URNMH
HxnQp979Dtl2OtnguYcnALYv+3Ks5rPreh6Y5NA4w3Hq3VPrjBtD7wGgiRfezH0MewYlrXmPg/Jm
J83Fj7e1uCH3nrki/JguYw5I5HKOeNYhTv7siWokqD+lgnNe8GS4ZTYbadQmEGPAPpxlm3/lCcZI
bIszT1Rrg+mabAUR8ygNsuaJkMdaCrYkGw3erLcADWPUo8HDLEgSt2PCUOQ74abK7wRO3qo8yp4J
pr1l8leoG9hDaaStRgkcRzZVsehEuMZQczUz++gWBBDKfp1U9XyMScJgkWmZmQ2B8uEZ8hxV/YwE
2Z5GxWEYShJ3XvwP66geGks3V0gZztYGcxriLRqD4kIk9hP74EESZay7iLF0+mupxrX1jCNFG30Q
QMbznWfka5JBs/jJTeFbhoqivmG6OgwkKBAX01ypOL8PxDW5oWycgdElpMYh2h5Q9z/ikgOvbtmr
1DVkdFXdpXvFbcYRTIls6RSBFtHmNHtKBqVOGuxAe2cPTBxgjgMzt9ioUvk6VMM35pa9NAkhNOD3
wUyNM1WEJ5cdarQrgbolsIgEjDzBgto8H2G/gWHXk8XUsbvPp+dOBTOYXc+5wTJnkohgLxzsfJf3
6k/HhMWezdGkR7i4Rx1mTC0Z66dVOaCIlS2AJlUCsR81l6ZZx9S64IPOuTb/76N5zylre3u/IlcD
WOFdjC6ZtYZuYkHqVHtGazEJkni143dTr7cunpzRTr4ql4O0LtO/aTQeyENgAL77WDH7IttJp3qB
jbDuk1uQjBuzfDaSoYYY3k400Z23kJlOo3VrHTbxJBDbUGnM63rv9eRNpOqKse9gGf4D7NMq8nMm
YYA492nsaF37aXikD72SafI26sE2gMBveFD7WhH9CyrtxUr6T+YbrfLu2RCrRLnwQhzCHVaTEDkk
FNwIglD9MNTQzhr8EvXVIDfG6L6ndXnSWlzpzRvDWctZz8yTuJ02uck0yTT8YBLaTaXatzStf1Gm
X+y8fGmKJ7WK/mltrH17VEv6dAzWcVZccdeTGppZQ6UbBEa6UWFN1Lzehf9JQ8U8iBmCx19VTf23
ZahrkBkXz5anwQ4uVfyb1/4Z9BMzk12W6GRZ71gJex/7AiamHqoBc2Y6318NQNzmRbIeU3eBVLUq
1MBxUCKEE0+hmV7dEs9mr4AtBa6Y5I8endu+vVdkjijs6kvWtcuMq/vYnPuIeOxQ7lI/WUJrC+cT
ois5IUABRfNm45wmOQ4kZcA4BltSIEMcjCEGeJdqa7pTAVqIdmn0+hdDyHykFqizZOdmamU7/mtk
jbclN91b3OaH0NdXqWCOSatmnVJbT31Ubf2IA3qchQ++QHO8B6MFeA71P2b2pDOR0hmVbfnqGnvC
Kx+ZzXmfZt/W5HI45MGuBz6BRQn+s42ThmHf5XDJL9BXGNlpvIAceatq/eQ21qWNPzwt3ft1sx/y
HN2QbnNoDC8RJ5Jtc2Q2NLvHCR85FfHdRcBPsuEnpo0y8/iq2E4Eakx6TaOJEK4e/w19sbEdRqh6
XG11781tomNXe/uU9rrGbPAJAc0U1o8baEyzCNZmkhxZulyjxT0kjRBJ7TBF0Z/T9+ip3zQt/ukN
pN/0+XagYLNFyguTbiKU/vLBAKMx4UgDnUVEvRr+8g3n+hvcmbcQQurYGuuu7pCKx2Un0SLsK4aZ
XWL+q4NgK9Nqz5jdF0GHdYDqaHnDJRvIhVE1SXTVuVUAQspztr46H/6eHRWh0p8SXgnIKy5VSVCt
JAMvQYWQz4UneRDRT6s59yjKv1pLHIO+e/4NvkpCoUwKAhsPr83WPPY3dhLcq2igCaOdum7hPKdY
+3r1Jx3tbSK8khTDagA7BOjiFaHhCjb5A1C1XqaHJjbeQh/VUtPEuxuc4A6/9ZV9/h91Z7Ict5Jm
6XfpPdIccMDh2EYg5uA8cwMTSQnzPOPp64OyrKqyuhdVy97IdDPvlcgg4MP5z/mO1fUvgJrKTaYE
nMjg7Fq9OvRq5bBpnnxvarL7Iv6pWnLDwKHma2wmCXniaF+kWQAzoybTLiRduzWhsHk6eI3bvGCH
+90HeNcNAl3XirKJsi7Lz8RdmLH/Zj9gylfbGMyVwoO/DOPFYDq057DewiqoYoTDNOXc7iTPy0AA
PBvhoJnRI9ODam/kX1EfGsdkGJhquy73IBBCZZo/Tzqoj5OkFrzEdykas7ml4Y/yK9CYXPuHJmoO
TQzmKMt7a0fNa2Lz2HgmtgAe2PPfX/I8s/75O7Pzsl0ZYJxqzLE5sxvU5zHkzNnxpWypmKFpOedt
58Q4uUSVsJJPtW8bkXGx1l/wNgSXlr1wK+dUbbGk9ZdmSofL39+hb4KpsxZSTRMFlkbZuWf70wZW
c2mrVeELLfq7Cab8Mi2WIeEZe2+aazIXbn0Jh6q+BFlGkP4//7mGTuTrCDpQa073anbuoxgQeDZc
dZ/ejWbwJkDtYOfeDIzbMB63kJ3Lxd3I9FC2ZB+WZDRowGKhUtiyRILBykzxB7vuz2iE1ySePqSd
94B/6a2e+xn/9tLdOVDMycngEvLwaiFZddQUQfpxZJpeEBgJNytMi9kkt2WWBnvh1dd0Em9hGP0i
K4sS24jX3vJe3Q5YlOc84cHKsA4R1bVE8ZaDdGToTFDS8lavd2TeJO1XAGDC95o45V6nflf2Ga+k
OOLETZEEQKbCM9Op+nIMd9qW2BI3Sf2HPI3Y0Wj6UOjlSUBJjU04Tz0clMLc2p19Ss2k9efE3oFY
p5DScKicox9Q5ry09mL8YKn74sFpObqUezwj/bGLKuAdg4lkNKzH9gp2m8vssZDqlm7XLSe7Lzzw
T1Dm30cJdRG61afKIcrM/TO5awzao4A6VbARZh4GKcy39sRVLTGxzzN6RD6KT4wAv9u6v9cdIyQ5
Tv121yl9EVgRIrCrkEIeartk/kKcNyHyC9n8o2p5b1d2Dd0yDGMEso+FlFSIR2zNOUmikyXDLwjc
ma8MJNAF/w/58uASTB5Fa1O9//tzNQXlWa7OrmZVPFFsjqxwhpmhIYTAKOmin8ijYmrujGONT3+R
tCwb3ERhiOJ4pasLQ9bGnudrpf2W2Uwz1W+o6Ld2TY2W45KQN681mye5Is42xD3xV64DQlfvnCB8
nloqyEw3OAtnegW8WG+SFpEw9l6LVj1X4/hhZsELwJZsZxnlIer4+JaeM6CcgHyj5iJUMZ6OUESM
oP9swt96gWpoeslb3RauryastiMnw03cK9hUoI8YOZ3IraLMRdZHJm1OMNCqU7vYBrAffKNp3jOx
9tERGu4/snQGA5pcopJ2b7Kif0pjpJZzEPvOqjlE5ktFlC68qUriI9bGhWe3G+mp56Bq+Gibne9W
vxM4gNy0CZxUOZ8lqn0cmDsb4ZzLGttiXcfHHmlkK0hXEEQMCR91nKOFcRNEy70qXpII/Nwy7YMB
w1maVQTZ+RR8NnjaoeHj4N8b9l034inNYAxVQfNdhelurMMLMCR1TusdF9e3ZBy4/oL1xQSUnrDx
PZsYmbZjvJ8SZqspkW3YP8ckI+hlk/MoFcMUEeR720oS313kTN25i6SKK/hURtFV28mF1PNTm8NI
h6QAH1pwf3MzJnOxy/AVz5AGaFl45Qf2zTW7H/gc0L4rr/vWVY/AWBcQn6YLI0EDZhPSj3btY2KV
p5FcFphO5vDo4h0T7XUKwMJNFgYrAxkq+U3UfmLUB/QqMlosLpO37IdO7BFMqHFwPBIYbdGgBdwY
cwEDBlPlB/aLrZJm/CL7DyLd7XFZT/DYoA7JBOcxyqBtoQFRGBakZ8tbvt0yEftkKiiJz7kq2bgy
hk07y3Cv23vAOUynE6rvSo4avoFbhkMzbWs9tgmP6pQtRicaBzHyUsVcW3vcCeEt2h6WLDekNsEr
MXeHkA1lvxyseElOrhG9tEtp32QJNV5IZxcMaqyfuTrk5Ex2U03xg70yQCZEtt3c/xUvNFBGkfpm
OH8ZUTp8zOWxoc8r2TCWlaViD6B/4Wik87TmVl5NyGfbpLDnC/R76uOL4nNmxHtRvfOdJDWOWIM7
3eDiug6Pi1u2296ySJLqIDx4kka/PGNTZdeTfiVshjNxn3HqNou1H6e4qRIrRxHNMYKu/6jGxPRV
px7+z9ov9O9VR//S4PMf5Un/vWPp/92e9C91S/+zGqbD73LtMWr/fyhist2/HxTf5b8XPf1LEdNL
+/U7jf+vGqb1P/pnDZMr/4ESbblCm5anNUrbf9QwOf+AlaUk6VKT/9vT/6WGyfmHwk3jCcslgOop
4f1nDZP7j7UuibJ6rdZeGvW/qmFieszf/69NNsqVrnJMcJgef5WmJuq/lrqprMTRSeCJMBkdKpkx
nlP4MaU9uSwgKbOSgcxpHLrltta1xFvEgksMKdtHBOOYUhfHMp3CbTj0/Ya7GTWKNOVhbPDwDKoZ
+Qi94xaHKl3E4aaMMeAjv8FPnmIyRFEB/2k6ZwJQEqUdFT039Vvk2NOBGCcibzB3vqfZFGlcAlVR
AKO0rF/1sE7D12LpoqcKcLTkzmHECVYlus+IQHFfnomRxvJBhlgq+mX1xyKXSReOUNbBfPaCHAxT
mAZ3OdqOTp0rXBdMf8Wx6z4sbJrETGJOtrJ1D4VRRNvOo0eukBB0sjL47bEN8UJ6My3JIYaE7jtu
puyRy2J6GCXXNtOJqpveGT91Z4aHOOr6i8Qvwp3qQix94v4ynONE2BcuI96+jDTjiGQAuQPXUYhz
EOjpHJwtJ78W0gtv67IiX++0Cr8lBd1D+FVIIV+qmrSxqRgvCvBwZOEBP7VpqjcAZetPs5EPGG8v
ie3Ka9PACncH9hz0S+UU0e/FdO+cyU6+TQQPl4eXbdTMbmn8TmDyIGZiwohzERwVQLMdeY3kkJRV
RBCs3dIVUL7rATW9E5Q90AJUvlsNESHS9SQbSqmvgr47xPS1PcF4WrwK/hZ0sgt18ZgzAKFAFQhy
K7lhht7uTI/spJqt6iowcnlGRuMppCha6hUCexNdxk9OdP0ua/LO74ZFMQsyNLsew76q4guK5+g+
qOv8eTTK7NJ3BrKEGODw19X9OIGSwxnxWcKSIfbKtuzMVr1rH6ta8/FwGG48bRzTxmGIhpr5WNlN
s8cnl5H8DQmi1vOTltkfWU1flshOSdhGNL7G4bEytrLS4hg29FEP0wJBjbQwlr1NbQPOS8Pkqe/5
dhOSt9MoxgdnYSsZ0/J+YfvZO4PM2OhG87GrmfbNyGSYDodNVDG1anvElrZkyINlj7hx6Wx6enP2
IYMQo1oekyw3H9tyOFOr4+yJ8mg/idTP6JCubRlDPgRIeK5g/hPkreAajgo1L4EicREcg7H5aIRh
nkH7MABkylhNztmyGmufjy5HRrj8cnZ4VEZaViwd3fU57m2gWbRyRKv8iZ5cNpXz6nR614cEK4ui
/J7n+SZOv4txkrtuwvA1ecOhCwMu5MCMB3jcK6nW7Jlbp6n4Afu5b0xWEKScNf9TH+RcmG+WIijR
wTgNA6qetZule1VKNlTmcbWUJ49EzGWsSRFVYZYdnFy8lt38bBmgipLZeY7xb95CY12QSBgOhk52
txBfv+BcbfcAeIKeVOcoY0aQZONlFNgH14XSWEnr7A32njPycM3SF+pB0Z/D5DITbt6vPikKoMpa
70yT7FuX5i+k7D38m+jJe6g68dUiLzIqw8ckvGBFdU5NSRTT1f3nUHL30WOKCm59C6sA5Kt5MMiJ
THXovC9Bu/jxCzOn8lVwGg+wIoz96BzGkiFr63SopSr6Jft22ZsddTClyjBKDWYN5WH+hQN4OWo7
xsq23LGCtDun1BqiWki+KypvgrK+aUZw4M3fmCsYfI10dwgy3nZRCOa7spnxtVKfVvf7vEU1xh5L
g3q1XDLBpRznHnF6O2lPJtmjTZ7Q37XIxNo12TBvlwbpAPvlpneCp6T8wa/HH1vHm8CMcSxaBk3A
MPSm7TjIz9nMH5DwfzdqbUtG4TQcbz70DDyRaLZE7pjxOarxpziz/ZpDl1PYq63HZT5fBAwxF5x3
lmE/yVbc2SOK6LAYJxLFr17mwVDxFAEQ/MJ2BFTbKjldkgXDRj1wLWmCl/wT2X5tbKNQY4nQiz3m
qQcjNj5DxmeYEp3HqmTKlVYGOfKYcxivsXuccmYWzAGCyXF5CCtgI2s+fq6y/hTN5CYxBK7jeGa5
KpzVk2dcbNUGXxmTIGaGLDsJ4FSH+AGxsnHOnp1OXNwE1tHAx1Ppwt6NcjpR/MNSbQR3YbfetRY3
2LVujbRGdmnLLPdHgKlGBkWbA1z3Saj4vov0J8AUbomCXbg2K9geNFIHFv7LXN0HnTSfQ8li5UVM
NEEzfltpOryzn/Uc1uPqULjV8gR37jqE1gEeDYrVBMUuCImcEYGdYIcaT1FznDS8KjC1lHhAaxs9
ZgVJxWh3zvJ5E9TqvXagxzK/p0fAuOfmeFFT+JxYeoUGktkM5MAb1zAcdIBId8reYZznFei5Em+K
pmt2dusR4Urag23bE4Na+9WwMD03axX1UFkeYDkAq5gL2JmkDQBYKjIGVbRvnBi6WZydEdbYU/Od
GTCk5jQMNJsh1camHeJM+XnCHNcqDrbZ3QOaP6dp5p7jFhk4zlz+GyDfC7ilpZHJU/SiCbFSaWA/
plGJZM/n3oRMlJYheB4HA58VqMUxQVtKpuQP03TzIjphPgTMhd2ad98oP1MjTi5dYP1MEXjqCWsU
Jdb62Zu1OCVG/s3eUXNHxuSQMXNyErs495hilSKoPQgknp6/NU8sYEmG5JYaYW5yWcyDztG7Wqhr
oZgSjy1xUycgYD+65vqt11vquv94kcsO5c4PYB3iY57yQI15NCAKxeG1pD9qroIBdghkzYYvI8kb
gyNeiE9OQlfP0UaZD5xJhn2TfVlvOIyO1qRN27tbi0TthcK65TpALr+qz0Z15k0P621M45JAiHwo
XSJshHgNn6RZbfVvFT/o/VBOq8pU3AjD6HejaqvdkpRXB39BQYbdnBhAtbiJG50B+gvyfm/17EWp
W0CFELi9S6xcaGO2Dcegeqc9BbTbRGUcie32Ag3A9QG7HelrKzDUWr9aCQ5oCuwTVkN64eLe3kHL
9cs/Ga0zO43DZh/NC8XPTImCHriV03xlSXNLwsPd87n+yDx4a8YqOBb9k6wn04cy9keMgCCygR4V
6IvbrA+93RDGp9mT9gEi8HmWweS7He41uDQwH8uJxGvO7b9aqeY1GLcTM+5vjf+urYJ855Aw3kZG
TzNae5NSw7px8bf0DpZGm6laEh09ZVck3Op21ztIPWFPa4hrqF0HzMrKOAt5EATQ4iVrdu49x+49
F9KcxhcWsMBZhdwyQWuMcDD+/fPHOZh9D8+XUWBKVB4YLuh4fpbJkyU6611HS7EdCveDk427U2O6
bkAknRvbnHeLgL5tTGwXcgRBEzDznHgfwTdn+TYvA/bETD7nv0CMsXx3LBs6gCdQOGK/pHXhawQl
CwLWA6kHpogadvWg07vWzR04ND3sDYVRBtCkgN1O8N928bZGZv2SzEGwmbkZkAdrExxPzLvt2bww
x94avcbiLOsA5sCC2/RrqXSzZYNgZRhZMVzAFDZ6Ox03+ECjpDBZtIz3COJPOBqv/ZT7hA78kVq7
S0ONmj/gEGT4KNO7um48IjXVsa4lw7jG/kadoUEqnuBBtpguOieajnU5moc+dd6HFkW7AGa1LdBo
N/Mc9/vSUeNZcBoSYW0BC57iXZxnSObuvK0F4fsRhvdNEvVHe9HDrUgtH8DLo0soacPwdt7KoXuk
nIwNCyNedVxaEM7WzJHDdQ3SEnME0YKBhOgSqBxgODh65beN3S+XeMLrniQmiUFgsnB2VasZUUk9
A0/DfehUcKkEflWFvXvGPO0NzXCkJqO98RR7T4EhiaB6HmxLO8JaWrFOMEzLaT+gFKY23YvuYAlZ
RoffwGJiQ1a63eXCkYe++LHmxLn9+0s3YtoqposOAxdA2Xc8NNNNIiJ8lsX4XCbeQyHN+g5trrn7
+7vGNKNDFHek4sAphrhu7sLyp4xaeEKdSXvUBMEepZ1bpqLHaOg2FScRBueeswcNh4PPcbKj7mBV
lmbmHCace/jUkmseciEkwHvh9Ycun5NKoBhF7cw2f6kjnF2lXQGPMlgcWIE+vCHL7+qmuBN1QeEa
dl1Ys9aBVvCRJ6qPdj2txRa0GASbk1YPLdj4M/x5Cs/wTKrKu5tidYR4QFhV1hdTGic9RRqvp9cz
IvI2+PqqQ6pxaAWQI2YgMnuBBubzKr+Z2H1OhQgeysr7QfG3dy11UlyWewH1kJbVWkdwtcM9DHHj
ENWVxXNZPkSaenNSVx8BkPWux+dd9ku0peUPBJwVxr6zuO9EmAA6zBAcLUkrgdvs3BSJtSdPQPp6
3ayH95QcM/Aeeh/qgTIHhmwc3RPoTpqmRTugoKn+BZULuk2R/yQM37ZF6IAy65HBBoxOppe2vFg0
Qtbd4EcjPRlFbu5TpioA3U0/h0HuY00ilmAcu6lML/QInxzHGE4BByvOECj/qTAfcRLha0LCbieu
wF71jA2svc2zTWpgxuxANjPfWUx03SC9ytT+w+gpPChhnbME7RwwnbfyvI/FYrY4l8LVvNpS3peo
tYsdwbPghYf0aEAa4vgZuAuDZPBZ83emwuGQxnBxFS/1rnMD59gA8hvsYlf3YgTKGj8JW5jbzKz3
nckUwM3j+C6vKArr2/w9qULnQnkZ6juDaHsUXGGm6ILBeg/DGfibzRC0np4T0Y+3AZYSRsBcAMxZ
FsQy3pIsoXUMW9J+pp82uP1LS+lTad2uTcP7cMj9mkpJNk7b3eLYdVi/3glavQRdEL31Te4bOCdp
8ZCPhQ3QXS/9YxPjrohtU22ZLNYUbOlnjVCK1Yac7YzB2bc98SvMFl+ZnP8rs2r20GIuTgh8OE7G
Q0fc/tYkvoMczInPizXpbpx8Nwv0UN5+4HqdB6a+Caz7ROJF08VrJwiIgdEgUmo0PAyi+qRT4U3r
N2J1pH3a6CNX72Vrg9IFNJlXuIpL8mTjNJMniwekGvJHi9TPtH1u6CG6bcK2uDP0oe/p5o7r3Fm9
qy94G+Sx67Pmaiacsqf8tQ9ZaxnIofCwDGDPa7On0pXwWMK28cG6sYF2bgghsCZuZNCGlnrdo6j1
9FCc0HARgOrpqFNTHw1xD3AQDrLKQBYRDJrMId32UjA+DtWPg0HbL2Zt+k2wPlUu4CdtL9XL+zhU
2G9L86jL7B6u2jVXfXzxhIBJZ8z3CQUsvWdyUDDrb5u1HV0q+kVttLULsbF3vUbX6jK515iQ80rM
fnwbRr3jp4uBMV9bT7Mk3jjqk91jf49G5mhh4/5hMriVxDoOiDR71xo85J+UrsqaMJFtfcBZn5DQ
asQBi4OdA4dvv6hh9Kfwq4kz0nvQQ3yz41wVVd7VFtXVqvO7UFYUAqUcR9hD/EBz2+w8Mm6urCTT
XLoFNHv6thtCpP5qPpF7P3kKbm5G6GzTwoMlqQf0fiZXbzF46DNOGLlnNk/aaQjAt4x4nal+4FTo
MjgcPU71xleMIHVu6/lBJ+at28rhPgE94WgueWtuw0UduFui4Skubgy3i49oOPWuN4LuYE/2qXdD
RDKZ3/VTcWH8kjbuWgzIFTN0r2qRT0a6tHdkyEEMDtRdsSweKDo46qG4TSdNCc28sNciGmwX2V76
2KaYIAtZRm/d0HvvQwWlWOh9kAaaEbqpz39/F8B3N2cmHW498MI3xVdGxmb9sSxMjrddEXylmHzo
dsOJSKfkqxt0yx4kui86yFMLagNrnvpWilMQlDEQrTMZYoYhO66KB21DDAhDTJ6MVkZAej6zNIGN
i5cHDNq0B0aKA2R+HhZkGzNG3MGClAfLnUl925mGRIXxPqPbCvbxOFr+NGIQcM9RP/TvGZMqowo8
lBJzOtEjYAO/5GlfHNOf4+kyjSQwzJUYJIzo4GJCzTLuGdHCGZVKMijmK40sX8sW25kQC5WIowMu
yo4i3LU2vbe1Nb6li7T3Lrwf1TnQjpgm7iTnfNZO0WE7vTPobfJnmVYHQd7SnQsHtv/wktvttGM1
tbaDM8XrTY8wM5Z9K37D67Bmt/od7UK3HsyibcdxFUD3hn2ZuVU4Tbsj/nzPi75gOk3EdJ36IiCR
2s0TCNBgm8bsYnQ1PNsOa3dUddcalGqRjD9EA5t9BUrAszG5VQaQRnvJ56sl78rJGn2zMRU+3WF5
MFM5kk+u3suhoOl+GvaUz2pGZ8sfS67VTowaj6A+2cI+rNYODwD0qGrS9AQGNsEtC8tKGcVYyo0Q
c+goD1TZLACxI85zBBLptazs4ouCqCecYfmOGquCTtQELLd0bkSbLPuO8lrMJ9DvUjrOuvwydZgW
DRM9MoryPfGQEcdS2V0D0roea2cx2yTRsSfvsoABKXWq/bkwADZq+xyVs8KZ2lYbVw3TA51A6YE2
MlafGKkwDGsqShKKRXGD/aEnzNwmKqSL0mPszQLEwbO2eVTrbjmPbdgeSCFdEVfQQ5L+99A5ra9A
yVGmhqvWaZGf00h/BOmwXNIVHNsXzk1MItSjjJDzhfVa0ch5XQL3xL9b3cS/CmdFWg/yLYK2fwHX
5U9J+F0tXBI4wEd7/CWPnRUNp0iZFe79ik6lKgZXZ4TCT9vVthhRPGi0CEeOpBi3IocZL5yo4cL/
RNbyu3Zo0VJGdaJpCukUF30hNJ2FkutH2w53TRT8qaxyBA6EFBVWq+fdHPuNrI+N0QH9molhihV4
YKNDrnuwn4zQ2IH3G/T8LJTRqQrg8ZCNe6dBRo5s54/lyO+KsyZ3yf6GM8PI6BLXZ0z9KAeS4VXa
m4pigBvXPJFPmX0bXwBu2mR5CFb7eT0vu8yJnQNH2cM405RQtLxghSIRD0vzOIGdLi0pbnNGmm7g
fnney5gqGA/W3i66GvThYsNPjd5DlbUnQOFvcTdtI4mlZABSq1CPw2w0T06zg9nxxbr/Cx8cbxo0
gSrUkHJb6RGvWxE8myRI4D52HtZV7fbXyHmgLOK9QPq17ZhDpGw+Lgp0/k5QMqZ4IK8pLuC5IREs
OOBnZGBXDTajWIjy5hnliYgvk3JiUBtpglAsHLd9ljN45cS1X4Ia9HaWOVdtBYrGZhNX0QLuoDFi
f9Hj8zJGL3a1nzP0+8ahpx480xHiy7YxcWeECnSjm3zOU/VrqbjKESOffKu0ORNAr0/d6SGay+nU
1SMhrSA+tDDptlnY0UwvXqYqJSuWRBerJj7pqkcHb8ltyIU+Bkx6VFZuodmOn32ByAHujKKFeWVs
4P9nIWK38Xh8PFjevNa/k8pEJBl/2qwq92I5DkP8pgRrpGlEUGqLrjzqBEWlMQYqUwU5kICjQgCF
D3AEJVYGrUrZrCFFed0XNQt9s8w35kTEjbeDOPHWmSaawyIbfA4Tvq1Fw1Ld0UJVIN2zLnOypEX1
D5aX5eB6xfNSxe4pN+foYAYNJ8mWChvV9FsOk3+KmF2kRZnBJpPOfkThzLbghhM0RXfpx+bTHZpz
PVgMo9B4tykgEd8gZJ5gAph0RE81s2zsRNd5hM2TibdAlE8tPzdqMPeM0J/yNNpHmJ9gQ1wDBlNI
zGCvXWU+SSvSHO4bttWJbdxmW2gBlaOtyJF0b37SqyPdq7AiCJwtHufCk1mtveS0vWwRJxoqc/BO
02NESaimah16mu78MPwoPbvxF1xG2C4C3AzhYYyNd14xX3oPZWlSItod66iZ9prLC2xysTayJZB+
/ABX495a71BDSl61A9AxawhdnffpZcUIhJgT3cRss62SNyYyYrMW9VVMhrjQ00eUdA6eKn7YXMJ/
8oEvp8iUb8QBb96QnFJ7JnxQGk9uNL7pWRIrrT8XmHgxTb9chtPr1NTnxMt+9dCEQfpQmaQQebYT
vc5lMk8ANH1QiU8RQwiLit0Nclw4aETXtS2kHeCLar5hii48xWw1pAAmshN+11KYvvAj7CVoI8Ct
eAsxawZ9hF2KOJOcR7kXLpUdsRe+zoA2trLBriWcgxt4xbEinmJjEN8YQIpvsxC/mTdwQbEFYTC3
KXYT/Qz7sOlfTN3B/w0c67KQ375GNSO79ndmAALJokch2Fck0eqttGR5mHCcVnNs4ezN/UGUd2Y2
kEFrTA6dbaI2bFtnvEPE43uQPp42b+p14msnALsibzryt4PuSfnJLgLgJXWsJ0tl731NGs+MOiCo
dgapv06PDLHVpV3Uy0DpGitRbyEiJl92enZz/el6+k+ROdATOtsgxpRvwPLcDV0Dkl2cbNi8DFPV
s5LznRL0X4e97ScBOU0RyHmrbcuh4QCdac5zxdYkf49YgTYJm+rBUOp7ivmGC1nfdugaEW5MbqbO
rWGF7IIOY2EkxcSJjf3C17En/gKyLmk+saYNzxlyUZXnqFQxzIUwXJ+fxqiu8CPuhVH1l+F9sBrK
RcvKhKc/sOETMDp6jAQZS710tHjvHM1TQwr1GXTMuyO4TZDMxrWXE9zJqNHeFG7+zMLxwKp7Srtp
WcNxa/2k9QvZl8C7mD9FNpT0+RmvzK3g5dC6ZRcNQ2tKHysSbHPtmRiPwZCmKS0KQJzuHFV9uFX9
pukJspO53zDCNc5D28qNigHyFRF1grmyzkV/Z3n2kZQqu7+3EDukCL2mGownvk92oYkMXZc/Hj4u
ksoEikYVnYymgvAHAppnHguSr1sKKkzHe6PPRJJho54JXZmhQP+oXcT3GNz73N5lai0LjKtdQQkJ
GL594dAkv4xUnLWAQ1Uj4Cq1yW1kVXwsMZ29A3jAttclZqAPg54/MFlgZpzSvDkJzBg703aIG5vp
G+6R8rygmJ3yXH8Vf0MWGhSXAk/tkImE0OFcMzv4mijE2TXSS3BCQWPgtKo9PL8EsmQXPXUF0TZR
C824GxMWEYtJAohyJJxaLu9GYx7DpbnRLs3a9CAxqYRFntnvhePhLbZeGjvYd41cDjYdwWPoi8DA
qw67wl6ilb/1otYxPxx8GaRrhATxyw6p+spaog96afxqMt6RSkok1BMX2OzYe829gfGfI0f0kLRE
bQ1O7GLX53pbzCVid+Ry5+cTKklbj0HK453UYgdt0va71LuTbv3Wc7zUlXMzR9rm26td32M1MvEA
XiELc7dmzXRns3hkroExndGtVSLXesIDg5Z3D6mLwhjOS+VnFNZCSaIWpMqB9mUExca0OwUudnT+
8CPQu+dkGb8lCvcSr5XA9k1dNE+kCrl5RFlGG4NV+Kmcj+JVKICTPZ/ZWlVegM0Dz2DZ9l1QkWLK
aWkauFbZODUZe/EmWArcgKy8s6WJ5E6FpbaYfscx2UEtw2lI01QnkOt7oT6SxqnOYdLcQNbUjNSs
eEftOIDZLnk0whxS1USyLOokLgIJJhMamqTdb4mPqoFn0I+Dd3T7+uyOfX1JaveTBKh9wJm5MfJ1
NqyNgGFoDmt5NP/wQK6R1h+yUNTWzAyASIGIe4ogH0dAFBtph9eF6yQVgfFlNbdgWniG3sKppEm3
S+jt4UE6t3DJyoKemIplKRkgFHD/JmQ/TuAb0cA7A5mowj6FUgB5rTTcHFYWzhJreiV+Ppbwxie1
T2fnRYEmZU5K1Kkmu3joNUdp4biXEtQC2jI4NBHcYh3golW3HzmF8Z0uYz9vqW4nP3YfVibFScwi
8oWfsh2s8AispRuW4BuXDSNhaz4TVIg3WWtkTLjLbTJ3DmROOMp4cln0SmtrVIxaRiSxS4C5nD8G
S00kKPpL2vqOb/A+4oB7cZ3nqPptDc1XF5ERbnuSJH11zVuTiqmQwFs8VHS1EOUrsr4GvpiTwl4I
6DHOI+ka3kUUOI2CIt6Bu8k2VcPrnDqH1ERfkqVNLNIt3ilWRmzCEEIYgVsPj3YpLKqtAScVfcud
kUoONx0OYIRovaGGETnV26RO8LlY/NsGTEy4mI9KTsGllhPVYL85COKZRY/ZWGo3lBDSjD7AbaLP
Zqo/MO6U58oYbmq7xujO/7yrc0gTg8taYOXcd4xW7HgLZgLMVLXUBDXnDyTRmyKe6BYFnrutrOFe
ZqN9qj3aBLz0ghAImaHCaJrMbsXOV5yVoe6cRtx7bkvVZ5tRY8nqHmJgO1cmqLM03UYUobyZIOPj
2jlghOLaAzy9DuybieKZvnFOkTfGfhZ7xb4uiwdAkff0T5sU6YptgpuLD90pOWstCrvqGHEjEDFx
gvYShZI59GAhb8yXYW6lz+PyO8UnRcAVZ1jz6iXGLx1j1YmtGp6Pxr4yq/5P3dZ6S0nVc0H14IYY
UoYlYIXrorplFYgrwx0+AbbuIBx+5R2XzUWh7jgjUyghVhu3fBuQCK5Z6zAniNjBKSvuEG1GaWIt
C90zwKh1Ip+uiNIGFuHykXn66MQK81WOiRUjfYwJHeF9ujHRr2kzWc1alQvRDB+g8qOwYItr60sH
jSolO/UOPOfejMNfRjCcQweqUNJDqVhGlNGWmQGTGU4v5HY3gDVfihq5SHk4v4YOLx3RaNj9pQ+w
miUiSD2fgpSjY/wbWee13LiyZNEvQgR8Aa/0npRjd+sF0ZK6UfCuYL9+Fqg7c07ceWEQEkVSIAhk
Ze69tkvJj3pkOfE9tt11EnNZEPSKTARiO+xpPymfSJeq2j2AWdR+cIBCb5iLUy0nHdN8V76xq3sS
APKrrQX9KdPbZEbX3uUwZse41X80kfillw0orl+SlIu1lRt/OLxeTbs9aTou/7qa42eoW3K9+dUR
uLxU1nBDVrX0nYKpovLblQiHv0af/NaV/+YQb7AgI2QWUlGUhoWzDAbwN5lumWeY1oSRmLckHo11
0xP84aCfpvLMLqOXfdXd39DLRqaiqdwkJF6YFY4oYSyhJqREbd6jgvZPKCeTpQ4fnmSUu4Kr/hJ2
QXSvodIs+ghqcjlNXOganyRbbcGTxRuW/lDb5+ZRUQGISs3oXBi13DqzglzPO8C5KrmpqL3JAB08
qXTvnmtyWJO4nE80MXrHXPra7NlG1r9sai/bNEjmhiBoDh60vcWQ+lt31n3rrVxEfQEnxjW2Vgi4
tXayfdtNxqoLmpcc2uLWXhtN7b5YtskjCoYG+sXxJiYEAxFmNJuOXBh2BEt6m7yHa9cPRk8t9tNn
uTTrBWXkzhT7RPJdLhk6ea1/U957HNC+ysogWZG4M2Ins/VLo8i7SF2gxHHWV7PZB+9grdYmio+b
sJq98kjRyMQ5IInq4pi7sMz/6inxymk4vrF6atceXP9lqYHlJq0VwhlLNEpQ/NfMddEKXJEHHdus
LDcYsxglBWiUuKMbXbWvTJAz3eT2C5qWzJFZDhw9JgkZ86VFVbSkjcvEOjD2vvUWjdlIwXMf8ZAF
QCfLBL1jhY6rMGdXr09SfZjaT2qHp0MupUOCJWw5RSB4hGbHQ43vzFMWqbefHoyKFSlm96zWa1Zl
rEkYSg3rUacMsoO/Poie5VDFxzJUyRqjjrE149ksDQ6YBrXxZQEORZbFOquPAImXswGZsj0MjWMw
jX+H+qhhCzkSYrnS9Sk79vq0MU3IDfVgQI6I4rPV1gAXzICc0zz4nCCIQ3E3+RYgATqbnb6HHlYP
2VYQcLbscR8uWNWSTR325oV5LiJQ5gKyw0o/A1mKosGTY6DDK/sLhSzKhihXuxTD3JYVz5ftj2/t
OHFaRx7lZfGvQEbGVvPeMq+bz5xR/dHCcFBc4bmyR9dwNrCP9YZlCZSwwfAPEFvKFxDOmpI+kzeJ
k6qh0aHIxE4NejCay1pMQ4wBgJLRYEGO2+Bi/jFVhbrGJTO3DofPiHglYjmZJNcKumcUnmslvlwd
wVLhe0QwvkxCta8jvovQ8ndh5MrnefXVdUO3tEVO7yUisE3pyRWfB9T1If00WyYtDleiVqujbdIL
chIFRmC9nSvNHO3amDT6IkxYAWQNKfZNOvuzoWdMLcdU147DIu3CL8AUbxQ7AHNnsSpGSAw1IXHU
6KxnHOtQVsEGvQYtfzKki2AbgcBetKWxjdJ6PAaW/1lXXrJucHa5dX8KY3omACpAD3Rju3Li8Dp5
uN+GLHgZK3vYCCb5dgw7lPnDOJtcdH0WNWftMSh9Pn1+EPkMcfF/LEwBu10hsAJBBv/AJZNzF4mn
cizLZeuVdz/H/gLJtmWYGWOiYUqY5as6rg+GHv6aiNii1SgaZL1xc/ADe9ng0mLg1H+1LFOXQVyn
791krWQDmWaMtJpVFr2FESvirnMcGCZhEH4MWDd4hrXnJM5l7IotfhB3KSzQy01+r9oMo0osfjSk
8aKEXJBM+AYkuGTIJJc4H7MdIWWU5ogBPI3XZMwcaelrKKMJ9QhlooHvZEFtvU764pfno3VvJvKR
Gv9OXHJItQP6eSRiB3lTjzzaw/Xoxe0aYoXFsLctOG/oW3+U7SnL8csECNy2CdND1g60hVJFMeK0
X9qDMsbXdW83aIrwAmoLP34Bu9+CN7V+ITQ8T7WbHLDR4Hi6kogevjtd8LMzUEcPUjtlVWcBKZhY
8din0Idxa9tc0eukh2kRTbd4ap3nJuSsT1scbSGKc7rv5g6y0BLXIVK9sEM5548HOw2Ovac1P4z8
Tzk5/brXaUiXbnnMEq9dT3NGRx/gE3Zu5itJSWi06j8xMT+LsqXCLqr6rQwcQmF8vgvK0I8j34E1
kBlqL4Nc5nB4wrSmk9cDsC33PATghvFZaZDyyz4KmFLmuGxScjXaKFqp6KyH4Ct6lTPtbZx7x8WY
pyze6bnmL5LMkVR6zZt5nMOsVTEBks39pxKSf1oxqCUWCseYmn65eYY0Op2o/DuwrcHY7LpS+0BZ
8zufpifoffmxG/7EEX4piFXY/ufJ+pTJnV9kDsqzn5qbvo027T2S2ZoktC5dmLzIImLi25r6wYeS
TSw54w2vg8eKDZIlKPTHqnzuGo4b6FfjuoZNVJXjS5iPa023q60xJgTh0Ugg/41lbEu2Zmqcbda0
674YvE2tqr8AKDce6qzXZBrkgnMZbdz+ZpIDwRQzmtW26kwo4UvvIAkZWp8VYxJsda936S5a8OJS
ALJ2+eoOCF40r3iLrQlIL87LsourHcRr4mTiiWVVLjeuN06zj6lhLSLGt3TGDWV/HAIyQBOoD1tD
f0ys3W+mjs26mBp36+vGu4I8OVUqPUjDv1L/pSe8mQtGrOinE8A0ne3dAl85T958ExD4MqeLkjyM
0tqLgrUHOkmHlb02Halv+sl5DeOJvN0E1FfeE/wVo7IgzxxciGP/aC1tF46QRBxNW0ohcHNrKtgG
jmYtklNHObMNepEt1SQuJJkBlInT+m7SGt66sFUIegiRpiVwm+xBaxdw/ip4M8WfhPQTFAaIaLEQ
Ulv6CyiIN8u1m5VBZgB9tw+Gm826a1Dz+wxZF1plZqxbAuowO9sVjfCWWjwz8Jzu7nOOXuH1GU96
7pAelpG+ppvZb1O2qMCpM4DrGpw9uf7kgqsN3JB4qWsBCUApTbtBR41F0ZbvmqD6IB/cIXGd/o3b
PGkhQFjXiYZdP9Th2SCgYGgRXnglhhmw+i+ta5zsDgdDgRLFwxBydhCvJXyzjDzT6XKRuFBLGJND
W95iLQevpXJ93+WItBgCoDSXa5wvd2RlOovFEa0hxcXkRfYvyxhf3Y4jSjVptk80JLoh9UwdZUeV
gIVROYJnrEXPgGpJdAA3ireHLI6JrUmqS43wZWXMV7B6BtEyL2bxX68yGiLHkjACcJv12kwxSyu5
joPiDS71tK3aZRnK99ZqnK1GPGA6+R8WRw7yGB1piVcDMzScv01j3HX/j2cyrTHcYp2h5ljYhJ4w
089+t6NGSIWm70MwOaYiqsAundeiYgafzH3MUfoQM4TG90em1zbSl64t9bXp9cGWmoFrL2Q6p0Hr
Gbsi2GSYL7dZh2rZLV+KrF8JyywPGhKeVajFZ73kn3RMzm/pVNrLOo9eI6/ON0PHFZeIwY/eBNFV
lS9GwzieRxdr2NbJhVNgDYJs4ZMfvnJ68TfLkncDFg0ll3KXSNCYF0jYmyWUfDyKSJ09ukHTJKyD
50JY7owI8exPdJMokQxKfEH8axe9da76imLWKrZV/I2V3xwcF8BzNmKOKH/1JUS6pO4Toi5ra4aD
31plT8u82Wi2Kd8SOyOTTCLGzgL1kmb2LgBRuNQYq3oeyWFpaDLUbKecv0fHEuZI0eBT0e6rntxi
cijQVorU6R8oJd/SyVzSd0VoVVGU4QQzFqw2mdKYKOaZoyE1Ue+z3SGFxnDjU2WiUz+j/fuETyp3
DKjkFQkqzc4IR5TXH9pK7DIx/iI3xF3APXspcz+/1cr5BVFwGSjmyV7orm6hmAzcmILzeTPs8zbA
B6An9Ep9J4WmPL5qnZVgShbBcgApHrTqx1RHnKiEtyXzFstDogB3wMR3BlrkqYbmPGmbZ+AXs/kL
Fy4ircM0eNQJYX8HnmEea5d8kFFZP82Zs44pFC86vBZ3gtPCGv5GTMPAhABgPteok6BRajmJedWd
5EcdtHwjYgIIe7f8gGkWbQfXoYWeoJvA5ovTzmtXVpTx6PjZwOoOggKRiA2LZmEypVWRVu0cVZD5
Xq5cpdQmm9DExjGdJ8NhvmMhAmUa98MCc7PNGDa3EuWEyZgbGfczOpaaHJzmk7G1vpjiZG2Vp6bx
/+Sji4DbjLEaMcj55SQemGXai82cyTVU9blpsTJhomZ8GKEPHZzJwj4Bmbsp3a+KOn3ppj1gWBLY
F/2XQod/K5xTgnaAjvmfpJd7Tw/2CS1RTWItFBhWagkNv0VbYheFc07y9AVFxqrUKEhpLKYQBpJx
oyIY3E5mioWdWQiKFDVzhf881lFZGhW+Mg3edr4JRusGLnSRZKgaEmV7SOEOrcCO2HjhnJZbHpNB
/MARxsRat/1ZfcJB7stXrSBoXQy4C9LIeHFSS1+NAe/REQla51YmO6cc5BLxb3Xwp/5W95539ny5
8i2iBtLuqe9C+3WYLVsQ94FougdHxfkLAoxsb1isU3u0Si829nnWfeZE8ez+JnApeB8ZGmIGoTfC
PLBmEbVKgS2fQz3JV8Hglb9LcCdaPaZfUweCjQgPk4Vn8NEqn6Rvp7sJzbb3tdZfRkx2O2ZzHfsm
pNIgCWzFupkRRzt3IieH2kVPnEUq8r+DwVXXFNobIk/vGtsM4i3ZnVyCUJfTkGarCcxJ1xX+nkYG
6TzCad7cOUePkc7aJ2Vi5cocHTNxDcgJCde17ZgGlFH1O8PC5ZFZVI3V1K8y0Jxz68N43kPGINn2
TwSMGa9mRfP01vvta1SH9Nft5KcqTP3SR19RQy3+ziSBKppC1/FlcUW03GTqEktMbpkE1SRdH5Hy
+AMUEqqVwtzWWUcpmW0ro8XeRklUy32TqIvfj6egCN9U5x/TY6JZc9I4n3xBjgBrr2vZkP4820O7
iFBI+gcrFPY/cxMva0rCgMbwIu1of+o9/Qb51xii5xpn0NrXM0aRdGtLEs4YsejTSQTDM8IyzwgF
7Vb3IzHHv4XX3RnrrDGa/C5qhTEQ7BljbNq6FNdiltynWVGu1FhpR3bTB7PzZNvZdKz0GsKzJyj1
h/wraoP6mFbyryjTD1a92VaPs0NpOZh9zBNfkN9ej6zPmhnExFs8m6NP06nfd0gbPOjjy7LtnqMC
urlPlo4n6mFRxY3+VJZEKvQYk+BenbW33Omqc5BFP5rGFU8oEgG7ORhoAA1RpJqVsfPVdMRJTBaH
Jih9+8jbQb7D1RaSwaZG8yCDCNUgl0fzMOeNj1TQ26nJjEOUdQblpvW/9+afPTY99sImz717MfnY
ZR04/pVCFsSJItsUVoIuKy3NU8GAd3DUuMXihMpysEpm4zaKJ9h9ENYG+wdoM2NDuqZ7bFMljqWI
xdGpc3eX5M3OohHfx96hVviNmwp9nRNIzmJGoMdHL6jjIy0jexPmwZtX+sHRMDIN7W3T7gnAW0Ou
j4+PGyvIku97j01vMl4jjTVBWFQ5GvSMESyl1IJFBptkvRffd7vAQ7mQ4pHQbbB/robWttDKjerZ
jYOc7DWVHI3q1qyPSX1yjP7YW5O183uPYpB8+NCOI0wHMK46ZRenUlSRWtQa0RKRRSPbl7p98EdW
B6CkAE1ykxNFu8EeAKDLLvaOFMTG+2QF4c4qUbJFNzTC6a7R3IqQVHHIw5Fm4ZStSvyL2L9VPHIS
SXTG5AHZXzXKuiNnrQ6M9tpqk62Ruc6+b1EkkH7iIjKxdjmAbE4r6IAJIcGr0QS+tkLrph2teW8+
9uvj3pwwhaypxyg3f1KPGzlY56nCXuEgJ2YQRA4l1fA6DHSDn4GWG4QZ7vA/LYe+9Y+EuL6XKXaI
sd3HOcwaSPuKYqNfNZqm7av808MHgX2Qkg+RPZ3tWD/o2BQO/gbs3LRJTOPJDGYMYPtpx0jK6Ap8
2uh/t17Vn01lGJgfdCAf0/DkNzTkWDKQKzuANc6n/moHM6mvjZ/8OcakbWc7GqpHvGH2si/6pZ1n
1TrpODRjeog64DDRM8nsK0ks5xhAw8uzGXmBSlQBhDCNQ0+C6MJPx2ojy7qHO9LbTxA+yFgyA209
EGNCt7FudgjMq4A09W5qrc04AERJlNrpedIfzCYk/7bv+ciLhqZMUOssIGb3hAd2bmmGLEnSFhdB
YwTT/O37KzRB0Hbd3cFIkiZjmJCcCr3Yh4xqnLD1GftWBPIEdHu9bjh835s3zewmdWPaOyXwJ2u+
yeY/rk3ZL0meYAU1BepQ5uTcUg1IPSGcrrtHNkm8YIPStTCMZI1JqIvIVIVK0Gntqp+Y64+NQlyR
JD4KONdg11NJmRGnc6G3xpNqcEa5jX8p/PpVIIk4itBhzeBT83TMTr3yVNad/VqTmTCrDwUpu0Qx
t0fw0eguG6NizO3MQHUfo6JGO6/wY+8FCPGWmDZageW4oVO88V2Iddic5J2Ek1eKZrXTusR6EZC0
CG2pvnSblneJUpzTHk0o2brWDcYoeBv5Ywqn4ezDeV2lQ9JufAsjBzWcQHsIBGspElIWsdPGKxQN
HCmWV+9iTWg/R//+MBh7doUl0R28LUSHgO5AEV8IdGS9/gumZbebUNfQAguHDS3BeJfjGNGjvL8n
qWFu4ABc6OgPK4S71bOTTM95AGsoIMb1pZvV5yFlyDYyzfBtHKafKjCGdU2Kz0GLG/rpNU1u3nnO
uChAGOJw4i+1PL42ATmB0uLsb4szg9h6m80JRjpqKbybYHGTLsFVwOg9YMFMDDGSaCPmPOpcnURp
v9AMO1sAQeYmeVL0Q/Z60nkrRnj7TMhyWcakQHB6QvRJd8YbtOtcSk4CUhH8xe4ZTBjHl3dwY9Ly
VPlpEHTGJRqpgV7n9qEhcyIXBHcYRfEhVT5tXSOqNsEAPiYKSXlWMg73FgzzJ6dGTB3yDpaKY8by
g0tkfQk8buz09AT8iCSoaCyWfAlXWg/sLgvR7+oiBhPhyElSwNKJK+0ieQKKCeQybhAakzQccUgs
ZeiTpFDEyTIj4H1n5fTufScWu0kftAWMWtrcOAVRXW6CYgSILVaYTMe16X7QNzOfhGllpzHUn4uJ
8BvX6+IDyZbW2QvNjSu6T551jXMUxmxr/gZEtRJGWR4FtQdfbNnSVDlrflIcIoan3zfV6AWHUg5/
PRznS7xyJ4tJ0aqy2pFIHYrzuiyYD9tyg5Nt0QX9JY0I4eyy3j5833jSOUQmg8sIhe+G1JSR2fre
Qou0CPucFG3rPWBIsdQz/O2lSXSgbZDJ5cKsTXuV7jjUD7mB3ZsRhMbwGyWbwjZJgSmdhRkWEMcj
Ux5pecpj44lPLv4cJUGpM/rjvGw6XE/RuHOxZjlgr83O+ft97TYlDdqyI1Kjpmo4urK2jo979v/d
k2HwJIkQ2vpZ8osBoU20goXbar5R+m8NDPWhlvQxCn2Et+pqgiExNCBpnVKWIhzWIADSEr+Q09eA
3Cy18cTVIqfqWLftcLIMOZ4e94aGvIWIo3Gp90zyUa8xdzWoqrORpItx1JFzY7Gme54ZwTozwD01
JsOcIBx+FxMFWSkJEXdL4sQfN505mHstNXZRPjqoQCBw2TFioK6bQ0jlLBIY4J4ooznHc7oJIs58
o8b+P39uz0+UdVXIlT89F6x5jg5igICeDCuXytsxg2VmJr3TPzd10BVEH+3zMZdnhdwpykS8DchR
fMR/lhAbZwVZcPrnRqVOcLIHoDAG80rX/Dnq6hhHxCUOLqvP1Bk//HJCD5vDLWn9iXOuQlOd+HlL
fkIKI2NClTWNn/iLSKBoNPaoeabNGezSOYdWzk8VYtWtiPc5dF03w+lCFuJRcrKt5zKYwnPC6RH1
ntzLgYmXN/+HTE6j82Mz2AEO9LdSDj/dFPI2btBiG9GcR8bDgI9MnDVMt+yEa7eh6TTIO+u6ckUA
iHHDxEp4CSlLM8qkPfigGnckAFoXI1PFuktS9yXIijk+p1lpAkbWpKY7abzxO73qI1k3UL8wnGFX
tfcFCRofdCsH0nzM6E0fYHxUtWat3UoblyZxadskiIyjTRuzDzoJLwVidpxRakjbNuE+1vWpREZG
XhtjolkGiAz9N5B7JKf+spiM9iuu1Bp5pPjMNb7SlVbq16Fqfvq1gY6LwM8no6HtzLH/FsHp41qe
reNp5CPtuaY5s9ysc+xdbQ7J1VMeLTOn3KG4yo6WR1KAeI9aEx45rM1G+wU58VJpmvN3KjmFxJ3+
qc0n68YZxtdsQI8cDtmSqywfTQUaDSChvk+aEFln3YwrpAGwHKgPX7UqrRfIotovi0pVjbP1QRbN
mUCqd0AtgolLiZZEZ0neFF52LY0WVSc+jc7JkAFPllgKE+my5lv3AlXSnZdLuEixshKRsO+JRee+
Yz+uBZF+d4I8Wqb2ubd7/BY5Bi3twAnPj7/Vg+LQjYV8TkZlvGXx7fEgICvRzbKmV1iLzt0IUvxC
OqDixxMaWTii+rLU+vuxmjmtnFrou8cTuuBlocsa1unxt5NtHgsUCE9RzIFmDtvHT0cG8hApp+fH
M7igKXA0xdrisSkqQZA7EP3v9w/XzOZkwND58VuEsPRw6I6fHi8npvJs90GNPbhWdyZSjwfFvW3d
HM+4/ec9sBSmuBHfvww7Ge5qBRP++7FQllYhbeDd47+bSI3DiBTSw5p3Zi/k1fULiYGVPfH4kfCr
6An43eWxVagpOyGLZwk3PwKuZLaLe4NR7vznDiDDddWP2vaxSR0iINX53vHxWo5wbpUwze+dDpoj
9frmLr1QPYk4Q9PFM4A66E5jh07nsQnUmAHlvEsemwzHi7U/Nfb3fjVthvGR12EbnP82gFvelEXz
/fxajlunCu9lFltPBp/L4zEmxNTTaGEGfrz/LIsNIL1IqduiRQAhGutkmKmzKhHcsEhLvqIakSLz
6OqZBJGMiM72/tgibgG0o8Yq3Gt5gOyuTjOITaFow5Awb765VXiLLMe/6n5ovUF42YfyK1GRuD5+
bbnyKSNN9XvLDfWniK4nESe6+cYk+tlKp/H7dw3/FqFp7feW6JoXqCyE8M6PzCbxYnLN+f5d1Q+v
GCWy7614TN8Mcke+34AGgsrRh/D7d27Z3KN+9C9uhi4qs4pyI0NJTKY1XDEjhKsqKCsMnGzadONB
vKitXgx/tEQ1t5jAW7T4h9Qq0ZpM/m5SpnYxtIgpvez0Xe2E6srUVbHumK1lOsBECkdnPYR1dW1x
/B/dUNvr9sxR4TS0rMmOuhJv5sGB0fbmnNreGmTAz+S8ufByZ3ZHTARvzqRcuUG0kxWmaFBppyLz
37SQsTyscx8ZaIVkvHTi8hD407NdEFztsTjmNO3tMRsNV+bx9t4Cw++MrX1JCaHdTVn88dh63MS9
G2+cCrVwqlvD0S7g+mY+ayWbUX1YFvpBC50Drgv9EjZCv1hxFxEie816RB4WJleWvmsfqBULAh/n
Ts8/H5nIUMpS0MV0nXlIE3lL42G1jxz7YiD/7I3RPPlFikc9JAG3Y/g64eBlFMFVV/qKViANnEXd
2tE2jBP7MsnR3Vr4QonpYrOeHOtie1emRv1ZJoCHkiIklQ2DEgUOdgoAbO7FTGx3Tgrd+mgzj31Q
+TtNuu/W/FYI63Quj3uPG4ddlNEN3SuqWPpnBSSmDgcX7MfVYz/VbhccJIWjPv8Pjx+Fiplvo9ck
y5IvuE1q5FhNxpAwHaYQcXdEHIUHWFizsbAvChtTQTHiaPFNV26iEWxS10YKw7LeL7u66a+JyIJN
o8fo2MPnhm7P2Zvf5eNYeNxLPFprDk351WPTJEKbuZW5G4xIXJiHn4peJ0WTota3Q2S6mMyvxOXi
a22nQ+wksDRVwRw0xpXmQ/7wbczsiHAp3MzgMgyS+BAxbcls9ghCKom8DwEcDGXtnUYqfeNJSwq1
t4T4pXUVxKYJXZWEv3/9vpnNFxQWyUbHN0U1026Zv0JC68oMSar3x/UhUbQti92YDAJY6+i9+1qe
MpjVq0hqO1KynkelybVpFBri3oHYXHg8nXbKqWC3ykf7IXTYM1R9rGc8HxJcCqkIjk1YQw3FZ5yq
6neX2aRix+nGz+7QJxZZ60J7aX1ibfVDnIUHuiKwnIvqKKYnLBsRk2X7EtJvYSI3XKaMYQqSJ4+T
cJAddCPLD7r0Ri4h/7cNsys//LMZ2qDWmTTnPjkc8TD8+6Hm/PffP3w8VQNrED3k/FRowzDAdcpE
Avz9iP963scfPJ6Aay5l1X/9+t8v+33fzlOe65+H/fsVTI6Q+vjvV/vn6R/3DOQ59fHf/8XjpR+/
e9x8v8f/fj//fmX9sZ/++YvHv/n9ko8f/uuf/36d/7cfvp/tvx/8/Yw6OJGxMxADaSCvoEDswZeF
WygMTy3d7OO/bgb/FunFPKb+0xNxPVQ6Bv0p+6IV3R5qo02wVmF2KyvjSDUUsHj17tARxWE0r64r
ymNpj+WxLbesazArZYisREFeyhSWx26+KQarOGZl+JfWZrdxy3mJmWp/o3khBgVXbLTc/BGIzD6K
pLePZLetjG6O0Bit9IDgilnDey+5SpRER8HGME+sa/1lU2GL7MMWT+I8c0c/fYRahAg19U8eUank
ACfy6Jcl0wc/RgSrG/G68IHje46Rnh43uRVUmBqqdJmigjjGvcWohxpo5c7LTT2X2FlyXCGlF92T
oYE4gRL/rNdIR9CcbMymBqLXEOoZj0zmp3g7jm2MDZB3TSPgUJWMivOxRqcIrR5j4pF41x+4jJEX
D8mw1zyNZo/xQbajOPSc169TPOzw1zabxEk2kz0HVnKRiuIOmbylXpso3ptDgT4rG7EiR2gVU/Wz
sS19P5Zw8gtrh4FxnajqBYtlgnDx6KACnZNi0rtMrjWt0qU9eZ/eFNGjrHX4/0Qr7R65236Eeiqe
3603JtpamvY9d9Aq5K2+NU3z2RZePnfg3ioYyltHY+ir+dVSNF65TnQNV3slTl4IUjCg7hgcSYpV
aJ9a071jHmsOZut/KcZrVAfzTIdEhrGKV2UNMcHWLG9ZWOduXs975CQWVXdiFu/FdEl6Ardm9tiX
E0XW2jRbOF6w0zCIpNcYwNR6nNO76ILhZ2OqwcSvXSImQJ/fta/2VCQbn0b5TBQ51y2aM9/51Puu
3wicpR4LoIPiAl7N18mUcARrKNX5GEtL3poOKYUw4A1HyF/6yn/qXSN5aQTy7h77TMDKaNUhysHV
ZxHemO4Dv1nroaPvmoa0x6bpiV9J/4y13cCupkdsddOeqtS6hZOgvTzRVgu0LajJlzDMxTKB2/aG
ixsjq7YEvWMc0eXQwA7VL3v+UQ/pH0v5xYbkjkgtmro7QE0fbSxRHjr9UauHuoOVozsbQX/M0zq8
mdglSfRotyaVE5nXNwQ2wzYv+AtbYyFXD+xc6TynM3gIB+p7XpMr5SO3383hif98w4PMpT9KZrTk
VHnQMOKG9pVedvsqChbWzJSwejH3scqZxJg4ezuHspm26NPdkQ+2pG0buC2nZjMjQDmOPC7tGpDj
DIFoSlzOBDFnj2MDn/nANz9pfEJwsWwtmRhYcVbwTfMGAkD8XRIyFtFIQd96Q/Qny7HgBME0d/fx
741J4a8SIzpqrn1ypbGOGrzRsR9GhyZtXsoWp4vLHkNUr6PCBFUwS76XOO/B27dMfurkZ16XmAt8
ZtuearHhA0xVtv0cuV6zDdzkJitBXLMKG/BtdBTRGTpjYm7ddtW1dPLiQO1ze0g3Hmr1XtQuVmAH
Pb2t9oZ0oiuRJ7RGsmXguW96RSWsMIXToHNPzINwAyoc5X1N2nhZ5Gf88Og4U+O1rovpmJcthjAd
GFtqyY3VpRyYhf6nq+P3WBk/QG+laeEtY5ghSwManY7zfqu0p6D3b3WDlnf2wnUY1RcUHB8q55Vq
kEP7HpaHN/cOHHbWZIzI9g0WitKlr56cEkkk0KAXr4gHkQGb4YcfBhRp7vhZRTZUssp4BhVQnYbG
PkdhyT51Y2x1OMO2qVv8xYJTXwhNry+5aJItmYWcSpVpoyjmlRT9cQ7vWVwWu6Bi3CMdcgdEUw+B
wQiuMq5+JhY6eeG4nFTKeqcyG+yhcMCV0E5cd55795voJXEx09umSefQt59zIRWcK7K06XPTlmkw
byCUHDPQJGHuOydAZmaLg5/TirX0ZG1g7asWRJVbi9oWsKrK6cMsvyaY8zSed85YqGWeDJuuwXmH
KVuQRUVjrRqVWDZRd9AxFKxjvgzIzjCODELrN0PrkjMstFMCUBJ9goBQaJhqTQ7HrabfsGMsQKwE
oWVTKra+Gsyj5TAnIlM099KdSe4MqihhHhsOazrLoaSjq61CJ3jzUzAqYzudpPQ3eVpqRwUaF4a4
xlI4jdQ2cuCI27fOBRbfcHkd4CJ7FgIFRsPdIKuzt6c/nT9P7oSjS3ZrD4T5lr4V0z97Yu7koJ8I
zP1ARhdukt5n8T586S1KYT8QGvvtRzvV9SoKI8r0iNa0MFO16mLOgsgD+6c6bpaaD6twivUrgN+t
KbPuBmshQ4swSWjw/j6pw3E/uVx1aqtz1m0iYtQgu86lGg9qxBkaBGg+1P6lcNt+l9CyI1dUuCSY
WWfR4bBP+qZFBaWfgLrGO5fTnF0Z5M9PNGlFAZKpqHdpWNzCoSz3mdNeIbMw1df1Ve+6cu0GwU+3
/h/2zqNHbibd0n/lotfDBn2QwPQsKi2zvJdqQ8jSk0Fvfv081B3cLrErM4Faz6aBlvTRRDLcG+c8
px3AUqrf3KRHOzKQnVWAn0vCut5LR72CuLIpAlQf9UDgcxCySzQldbZB1AzIOE3c7DuixWIV5bFB
vugPPMnMX23N3yCHCxJ2NVHNmV70QCrik5MMxc7pjKeBxErcj9a6FICEZZlm27h+y5u+uKTKH7IU
aFZhGVe/A8Fiy1BVLxtQLKomcpyoEPJuZLvnWVNdc9KucVCqGClS0QypmnSSG7ouHxacgPxXE860
T3MYqBINb60QyLZKqrCx2cQs3kQAE7UAYje0aLRTfoC8lfYmjlRPTyBqqIn2gmXhDUResEvJ2Bvb
/lAZfrwTeVEBHG/xaqXoKCvFJgvFfkbhnV4GE9XzYAqrVeW2dPaWklij22icrYxks+keVcxsE5kw
0cfYB+OEELWgKUGdsM8BPwT31LTWTRxGJEM117Ex62OV0rwAw3gwBBCrQJmijWpd43b1h1HZiD53
cXWDIDcCez7rCx7Qh35R1Ty4b7rim1pgj0iM5xKTAEVVBaIVQh8i4oiFjRAMmnMmS9nPEZJ2IXeS
k44BCN+TbOPnhjPmlZXOqT8CNyfm2UfNqiPKpuB6MivtNxktUHZpvk3nVUdsbZQcAJzEi7tLWLEk
0YRSY4xXBQhm8rt0quMdZtG4MARpKt23gMCH7QCpDxe1m20MHINWHO38Ud5HJcwPYZbk1Rn55ZgP
SH2pBdYdJ/wDJcMug4o+KdO+MSWDYPZzrEZlP0cgTJAYwGw6AchuPDBxEnM2mO0p91Hh8uXGbNX2
YMtA7uDB3HNkZpPjnn6d5jWvbbygIXqYyJGgGCggx1aMEI1r39hJ/dYJrUA5i7HM5lRwxDwwwQt/
HK6acRg3keY8qeRR7nylsyCi1x62fW1vYSuC4c5CAuvjL7cgykjRqptkNNrHLnLWgOe3Cd7VrzUc
dA06qz52uB96DJ7FLLYc3UTbyqpOr6wnxyqxJtqJfoFxuVxTb8iDtt8NZqGsTQrmUUraQqQkOao4
ZLyzUNXsMAopjfKs9y6Cd1QlPXV8v2cMt2odwF6UrVxTKlvQejd6kP3wuwkdne08pWX+s5mIapt1
S8IKFY6vmRGiLNwUDee6Sab3F1OPsxZV17rXWhKMHFTClGtuejkg/4UtnOq54w29qqzp6k3NdMHB
p25whA6DbcCTtXHaKrlUx+bSUIfbopYcE6bzmkCJ9lZpHcgieZz30Fs17sv1SHCGnZUwsnVLY4U9
J37mtyjAZgwzmX/gR69CpDJEo+OTBLfE+mdKNkpG2KFqQIkcffoKDMtyrajodcAPc7Kr1fPZYD77
6sYdqoFsIwc/3yU5Vb0cMLuuqUitvvRmITYhsX6ay6GKyqLoqtCLlQH4dAiZQASmihXhdP21YXZ3
5SzpDyu8vmZreq2c9hpIkU2ohc5lb/ePA1yqC+qN9qVUOYkGf/lIviISb1TVqtM9KFmwLdPU36DI
HmZUPlRAOzuwbr/umha1bNjiXevKemVbAeGkPi6s1t3oeV4+MyoDcgVuYproOlR7uvPz6hqeqLFG
yHTtxiwAKjn76U0MwFGFgFzkP8qGIhIGfPyefXnLVFRXxjc7iAlWbEaL3R2mm0ZMWxRlX5tEnR0E
v3zkknsZBIC/Y5JcNLgfBlHJ67Y1r/w+fO0SS7kmLoJTxcxV150cK3hTL1OuM7J15AeRkChuClO8
yTGOSPyBf87R3kxXmvRr4QP96J5Ld0DT1EEYaO3eY8L+NZRsNUY/71ZUV7HvzrQ3N8mkVyYa+Z1D
dhVnaMOtSffkxPxtzzulEoNBVQc+ytleXakqxuLJNr73miBkefIBeujNlh7cXERmwxfaoD0THYeR
UvuGCdUFOOaima7dy77BOQOFOn3IAX8Q+RQfoiQmI0Y63X2DXKn2/f4RoQrfIDMPm0T/oYl3A/nc
8DqwTmW8OaUGFcaRvqWERWbS/EdF0N4hsMNaVj12Yig8Ti3tDRYg481mvqgzx7qjrP3g+G12Y9b+
bYkDM1DGiCx5VpekpPqeD0wOlbEOWRObgvNCvUvddDZ1EXQW0xUrpddYhe0QGcNzUuf21sSxZ8RO
7tmIIS5lss0cMVLt0BHgkt+20/PsFkVfcwiH7L6rqGloopOH3IDjaTkPetfBNfEJfO6pp1xEwjA2
ELfEAYtLtuc0cq/4ZgeUImdzn4v+al1Ce7w00KZZ4I8CTDuFj1krMAixrJQUd3C76bqA4MvJ2Tba
sDfEUHq9AdsHFJtFnEL8ZfCHge1Lx6mH2bA91g9abMA9YEUWRock8ilBRKQuCocQK5a8NSv9sENa
0c15WHGEDjhm8zskCAZ130d4xGKw5OxWVFuO7udK/oCcUxDImwtoPVxvYuFDfwPYF4MSYKGTK2zV
ewZEXQv3qvZsZrG/HYDfXdSXijO9KaomyQEQz0lXfB9mpVnlI8104FH2YNpWttM8FGJ6tXIcnhYP
ipvopsjUXwmkOAUS21qJAgzjI+gndSpvKWTi7+qNJ3ROINTmiuKUkp2mRPCKKZmvzZA5g4Wev4GV
CIQHbiubOvOazuGui9EE+wBqwY8TMnwN8Jpod11G/AsEe0CpclwXZclc2KxzUDLbJJH9ytfrxitH
5NOorKh41DrqD1Rvl3o4bekSzbUGW3mlJxSN8pw1ygQxUJ8g/3JiH7hTuYmq5loBS79WrOgXmZhy
A/qqwOiBASaXOnylADo1fLttoVjfMqfcF9bQbGK9Mim+dO4u81F6agPs5tq3v8QZa0b0OGvSymKc
DrFBDiKiBuqlG7VkxBXNV9zBd6RnNE9NOWNVLD9m5RMxpfTaAynHuzHJbrLcqa+wwU8XWW1Aj3Xs
24n8IkrPzkVSd/hy0MYmwdtAnqiGNDXHwLZG7aFdsFq8aeY8zbSYz8wz8i60jmRw2BTRpu+xttQD
dcjU/4U2o9jTKe6zyH+GuGts/Gl6KqTVIWKEqW6QEksVAVW9ICgsKwoDtfwcz9eml2jP61WgaN8q
vfKmiSy9aCRbwieuSWmS4JIZ3QSNpfVrdv1Qf+iCvZbtwB1GVXyPpSTarhAZjWunrf17hOr0zJY4
ySkr18SXx3s/RF8SJtkB2px6ySS8j/zA34ip8OLWztZj5d8rhvGtbAEcTAi98SHACQ1/sXXxL1Uo
Sqv4kMSThgC59dqqVQhyGnlkq9sCPq2Ryk+3PaGhF3VFZLvIFWPdCAFNtlbfAnTb2ymuv7rFVRUg
N8onY0Kq36ceUmxtzRIW4AECil0XFM+sgFDjj/UbE6C8a3R6PaSOa4vcmm3NEdZeCeCTGxZVxoo5
1WTivasR7V5UcBTXdRMXq8a+ciFAb9qORILILFjUC/slJRTOiO34RvKrq/agkafXMdtZzQ5qhM3J
TM+JAOTFBgDqKrSBu1UC42PO2c5atOahmcBfCTfxkQXPyAtf34Y2yoEuVFJGa+MOt7WyDYepQJd4
QUiBufVnSJapQ+SrR3YaI2mAJGwSqIzJhCNRNELmjBPb13PmiK3HCJZ80193FkWXRDeJrEQGBKcM
9XtHaNdKOAJQfXXrm+x9ijaAjJdBwjEhWvUCW1khy+ck4phJs+R4yFScDuiCN27MWjsbQbLFnY6u
gkDMjsIpkvaXgBXjC2usfecM34GwsCS2yVvr5vPctnQuOZuaXkVG6kCS9U+oo627yoA46XTTK4dV
JM2kKCr+/Csp55x4X0YHEmHGV1VDbgoV80FqSvqYaur+z3806MjdXI60V3/+Vf06pWSB9KVdMv9O
/UshcKK7jHUHff6/HQKjixao4fWkBMOLoVhXjWk0VxlH86xS45eBA2k3SF6DiVxkXVV/qpTxXqVA
7xOmjCN//pKjx3jT+Eay//O3doaery6b9pqAxfzZIP2vdZnfeoVSYdu5z37Uc/TpKI9gWdxnJvM0
UD34NsXDGNg9R2R82hOZUIk9PWdNRyAvXkw2qKTjBNgtN1UNTxYXBmgfKF7AfnFDmIgkkSCo391e
MKjEMbSxRtxGyfQ8+pX+EmuIJuu4zCl+sc5g8ZSsnCCBt5Uybxkd41KkdsQHZbLZ1hYQcydv+SeS
rpc68CBHPZE/TB+jPjPYG+U+DXxpf1A4IXlRVWwBSnUBmPxblCLetFoSMwdK2XEYGg+Zqnxjhncv
whLcktLaN7VtMTZQ7WWxVOo7yfy1tcRV29XqmnLlZWCX1WYoTPXVcNnyFLlgSKiAQ/5ZA3UJaw/w
7GS1JN3WaWr5CJX5QOQVeZkZNlSSs8N97oAuq5NSeR3im0JrX9BgKnc1XMOHqWY+991fKutLzplZ
EfJZlLi5MfFa7DleR+uNZVmxyfNe7AOHyMsuKtwdhUj0ZjWy35bd5zSwtWLxHTFPWQNSPiG7XRBx
kp4boYeUAL3SXAaWCgNj4964s3PV9u9ILOXcIfI5OoBJGJaAdruQ8qze+7c5pqUvhh/ConApNNoG
tKmm0fE3toKFCzjUqgYCVsg+vKhifThU9oz+1RKotgV2tCEad10fIsftOndrshZ49fN2p+l9sDdH
uFthn+DQUONhoyDieK0d7UtEnT3G6bLvR9N+qtHgbSuQb5tEIWMQHxtiMAtlrEsAtI60f4ftaXxq
Ldjivj2RixuHGItzERHeNbge3VSuYHFwvt5elZGN3nuNePpbanb+LbxbjhoYGD0SjF7gNxD1wX4e
ppU93bdO900KTmfysrpE8KleoXxSKZGxS6y6ydxlACFxLiC5QuLZ7UvsB7EZEMZLf+YThoekdXsj
sjYWk/mPKSGVNu9QpBkp1U5lQPSkKmO/tSmKPEdN9tuWmvgpK5aIbu6+6Q5kd+HQ83MbLk0iAaz0
oQPKp5u+Equ6UlJF+45kYetUzLZNPyuOQtN50qPbMTLWPT7Pl9pUmrtYNRl8Gxi9ZHsBBcii27yM
nwMS3Z6raWhuK9QngzX+YgESXJNI1Tylq2pqL5VcKa9H0sHvI0NeWtmgXcHTKHOp3bpQ3DCKlXd/
/qdLSL3AIEtaYla82pmaX/Y61ZxeYkEizpKYntm/BKl4PZiGeY0JH1pX4+db0xaE3CUZYeGAhyjj
qVCjhzvdYEmtOeRlRpF/XTTN9xxu8iC/YOZ5Q1IE895Kc2+oDxqQ9VXNdL8OUviSYSE8K9qNLbW6
cC5LD75xV1ktx3yx9doFlFKHyrhVK9Jqo6Zvty2qob7lIN2q2QYlVBhYy0Z3nAmmxMSZT12Yzh3e
6Q+da+ITlpvAqh04tRvJgmaVy8Irh/6aSigKoZEgpxEphc5Q3GF1YM1FOURSzGoYIwZzzK7ckB1g
yVe5R9DOu3aTA+Qfyps/9RbVGhBZrqv/lDFLAcuBrpL4+i2mnxY0VQ+AsW/Vw7zw1ELXovaSD9fK
0BHOV9x3QNCJobAGz9C29V5FyrGze6C7MmMv4VKaJDHLINT7UrP7577r010KDoECOcITJ703c5vl
HIsTy23oVNRnMhdBUqbV6yQRvy1OGa5NjRYVJuoPLF0M9xPCIo492cijB3aEiuy7sq51TqlXOHGR
mJfVqmOb2GQsaEhD/x6Uwb6opvquxC8Y+kyAQ4wPOQYZZ7C7cO4Lp6h/Coe4ESg4/tqtx9wLIqJu
XZYKcsjmwx4swT6imY07ut+jquPIWmVSU7LOvEE29dLHnMTdgDRznjm9NqbiK4ZA436S1reByrsz
5hIaUMPRAfKYrWE37G8msLquXDEPRdei7fRruzuEEgtIF4kAaeQvyhWwqCVC476wPGQTK9Pq+SiK
R7W0IbJaaOg4XkrvtKElFxwSNDSsgJipgv247e6miCADH/YpUcgy86gd51fZkGm7xOqyG8uni6dj
Rn8SwZYTR5ZpNr+N6dsXRqt0qypjh6S6kj1RTa6CLcSlbU5YdBo0KX5uVjdoWJGQixIcD1J3gWzm
Imv85tpMFC9L9GAlqPVduFkrN0M3/qRED5W6IwkL5frvac5rgl3nb8p8VpTH+BmhqW5t0qUuSoR3
7P7iV9bx8JdxZl5kCSQYNrlMVEQ0SzmuK42KMHuHazq6vlN88A+1Xu/dOcKkBGs6R8NsYwdMkzvp
ILeZdCar23B696IVbga4gUJXLK1wzeol2kesdLIpBa1cKD+hx0qJobFWOUJFeHtbNlrB2mNoKWL2
I1HnakeRrCxuK3NWZCPRBo4AlcYhxGGVxq6zCePuoqAufsiocad84mzDOmA5tarfmtQzOdq20EHV
hOMBR0oae6uOwKkBWt9ig+MkidkD6PeGSJGGg5AWpoiQv9ky46O1MlyAKpsGNEN3TVZ5ST4RkA1U
xTCghZDpE0Gl3cBN2VRN8uC4siejYGuoIBQT6HOcOxCtVGaAEo0E0koy3IbzuQVuc32PpeQruNKO
3xwIs5lh70A7r+zeZaT+vyzZ/8rb7K4A5VP/6x+a8Y+/Q0cd4RqapiEg1SzV1Aydv//x7SHKg/lf
/686nBvNz9ntlyRvDYLSaWNewWxJ12ysnC28lnHVds7e7PH2ssfeMo7OpTk8/5XTXZ15HHMOOcUy
FRS59/Nf/xAGz4Noz9Q13TItTbedv59H2nriZlrOhAKaFEjJ/AOj4V5D/7jmm3rwXd26k2qSMO3c
cqDItjSWjAgzHLmFcW+3yguY/PjgD8qLGh3MsmCayLXbBjbvBdoxChyKtfer4XvqUyPgDG1dx/W9
8ONrqJYpwySm184nws1V6reKMnDZ/Obj+NYUUF5TK3sWbX+bDewutDa/zR16fBbDifPVB7/qh22s
kJfqt18R87cg45T8kKvmU2rl6mUaVK9GY4ygNutL06CCrJW3lLRLvhYKzwLKwcrKAgCuCHuvE+tR
0diTRlTe1lVgfVWzly6oNawPrLqMfLxz85jSYmUZG02nIqRL88HmvK5PURe4fQb5Lcu/lEp7QOhG
wAKujg02lYexyDeC1U4ZjyqrF4oWaXqXTZOJaW+iDDET02tgK4IQHKA01k2S55R8BxiCCZZRjmfU
PbDXVdFHL4Y/FZsI9xuKk8Jm/VVvnLila0pWMZad7a3ZzREo4ZuPhJCMx/oHRKzbVJBgX6Ne2XZG
v/GtFPJMyfRqj8Y9mnrPDGo2IRkqHmm5ayNz7/TRfu0QYG5TI/BCI7E4xtGSLXuKxzwxPVNtQAX7
yZvg8AiuKuy62ayLGYcCmgVR27bL31SUOhw7+brJrRurGDgSMvurakgJhCWfIsmsxBvmmRGi/AXH
OsHq9Odtqsuv20HKqZm2a2mqrrK3+vvrRqPoa7kTMvY62D45/uMpqvEBHNhu8GvptYklvJJBOMV8
uKtI3QT60m4rEa5kVn3Fv/vQqe6louC2VmV3I9TgqkUZxZmi1qxE7wOggX3DCiq7MDnTXWlUXHFC
Qgg0A0TZHE5jz6OkNk5pdJM8DYGmrWVn2et2dn7bionx1BGsGiClsiSL0Qf530sMM9s/LfH/Q6yf
RvnrX//4Ad6w4Yf7FURFTgB1ToF8nAc4jnDefTLrb823v0KsX6JfTf4t+4//4r8TrDXV/SffjmaZ
BqsKTdXsf/xX/6tuGKhV/Z+aadqmZYPM1YRL6jWHtk3IHY1/giYWyG4J3CTkzvl3grXzTxJJTNc1
dSFcy+Qi//g///vHn3jtv2LIidv+YCohJPvdyK2QOCJMbmzMsdbvZhDuORZTWrAFZEiUnCIpgM/f
NcIHl/57Uvj3pefu9O7SQ2RrVSrT/qDZ5bXmGGsjSX4oZfD2qcvrtMz7yyPwZLmi5APSVDFdRAhg
YLPdRogBz/T7I8+vL7o7RytuCjmyP6ijsSFYkuJJkd2SHWb8d3f667d4P43zw3/U9jo/+/s3cKWS
OD2m3YMl2ivcUAkyJDBaQfkYDcOZexx7ifne734EhxiEomp5idYKtK2JHWBjVETM2h2Jb6d/iCOf
kD7f+t0thryBJKzX3aEYyWCJExvOE8vmi9NXP/YC813fXb3oiGgqrYycb9LkNk5tOxhChMq2Eqzl
6Vsce4F5lfXuFkQ4RrY/2e1hVJVD6mQbEEdnVmrzT/nvhdH/9AF9sUBDD9sNfjJ2B+h/qr6HnopS
pNVUYdyJrAdfHZNehZSdkN3kc2/zZ8347m2cFila5obtwShJJHYbYFwatq7P/Rza4oXg6Fd6U2Ev
Ly39mhL6badjkkjb8czTL5a2/9Ni2nJASn3YHhieD2054l0Kc5PK7Rw0YG2qsdrJqrkzKvmtTkEz
C+WZ434Pq8FeiZMzPebY17B4gAEV8ZCPA8uuqadsY96Vrv779Ic2jxwffQ2LEVHXM5lShG8xqYTB
T6WmkgAF2d3ldlaHB0TvwTqK64riphtNZxbnc0f/z3sSEP33x21yEh5OYqwOmfwJW4Vco5p6xfNY
Dmd+sWM3WLRXE9c6m9WhOrTUyBWfKEWFD73Di5bn3ul2+/gnYZL8+x0KyZbeiHgH4U63Vh9dWhyT
nb70x8OLPc+v7/u+Fcpk9C2t4TzAOkgqY5ntHtTMOJy+/MdPjlT578tTvvRF3Eiynxrlml3rRRuL
L6cv/fGTC20xPWktGxihifZQCgF8pOnV8l4PGwSQNlnzp+9x7PEXM9QoI4oOdYkNQariPtZGnzAX
VLunr/7xlyPmBdH7tgfl24SqUrQHUePmlbBQGOZRZjVw5cWZVcKRLqctJicOHgJ7CngDAbiB6oeE
jaYMjf/SOT6JAwF7NkmkBe5yLfl2+rWONdr85+8G4FD0ri1VhkitmyyCowAucgRtafHl6esfe6VF
b5BJ61D3wcRN3ul1zySytwmDUiwHKmn/u7JkD52sWH/qZuriAyZfvMj9BNSGqZIxLfW+XpsqfnLQ
an5fkVHWciaIL+703ear/udgJdTFNz2oeIprq24OBGNzgBy0h0HVfgASvHThcfWK5pF+84i+7tx0
duS3UhcfeOQ0E/plA5KIcCQkLsvN7oZIEAR++oWOXX/xifcYZShW0XyRnVuboieeCS1veKYDHRkC
1MXHnSquSNBPNwxYbnlpNRrkJsrWX1u8m9vTL3DsFvOLvfuYG7eDKJDwMU9SYD1ufpYUllalZj2e
vv6xBlqsvfS0HCU8/vrAkdfY7fLcJMHH77D3fub6trP4omBNE+JA/CKpC9YqwnwSFGJ9+tIfN43t
LL8dAvQmzc6rg1Ukt1mRvXBQssPFf2bk+rhlbGfx6chqHJQikNWB4yEBvTYpd1BGks3ph5+v8lFP
WywL4B9SsDGZmITMX2XQv+aYdFH9ZhdYV8/c4+M3EOpiZVANSdIpkqWc5FieTJZDPILOOP38Hzc+
Tsq/v8u+7eNKSqc5uF14hWd0XeoY7kgT+8zlbXcx7KmujaFZMv4Ajc/ITiLgtY1vKhtL9udusPgu
Q0GBS6oMPG4S1de9pinbkuStS7Cf05nv8+Pmt+eqwvuu20JLoPzPkbaLNJgcZL1IziwLPm582118
mpYeD0wJOulz9VWaPCR1v/ajc93q4y+TYtvfj51rcF9D8FAHq6x36Th6uinXBJI/BUrmfa7x5xZ7
N6gN1GiUmJDzQwFkhRw182sjgRmSGnL6+sdeYTGoqaFejVnV0HVb5TaKi6vYyYDc6i8txsXTtzjy
4zqLVpI6zuxyYFwzwAgRO79uY31/+tJHnt5ZtE7n6E6V5UkFRNDA+qNtq1gjhjJzQd2J6ffpmxx7
/kUTWbZIG8PmE9IM4430RzgW1fb0pY98nc5iaCt6v7ATJ2C3QAk4IbKutR+AlX3u4osxDQ4P58hz
uyvTTYTIGNDfBbWPzemrH2uVxajm1CLIA8mHw6P/LPNIUJe3fnzq2mIxpI2wreMWG9ghbliFOIP9
vZbh+vS1jzS5WIxmjhmIqEwJHhBYAhuhbUaioaepOzPezCPWf05WnJL+3V/tWlKVN1OaRRgPBLtf
9UIB8jI8htUAbUxef+4t5g7xbliAGaINUrAXHNoCzElC7pC2kkXnxmhgnOrm9F2O/MZi0XMVXUZ1
WlnVARjx704dX/v06+krH+m4Yr7ju+dHYTbKgeOwA1DgEcscGL7Wjjkt7G4jLA2nb3Ls8RcdN6gL
tRkajQ6QhyTfpY9jV39uxSMWHbefXBMfFyM/ptHfFREyDDrktpx+7vlT/OgbWnTcIh6mbMC6dIiU
uyzal02/jrvnIX0ph7eE8L7TdznWOosOnHF0RAQja8IhmJBRdkiTFKm/fOri9qIHs2Roa7tlYINq
ttFJq6rOVd2OPPby3LZ2JyVxK65sz5C0EsardX/6mbVjl170XYkyoS1IvTo4+MMHC3XR6OC+RmqG
lQBbPiZc4IzpKjNwxhjbsp82poDimxVnprMjY5O96NVqZ6gBh/A1NEpz2OhVF7RveJDd4sVvLfF8
+jWPdD170amhsjfCxvN7mMj8aQGBt2hX1UC5IFdzffoWx95jbuB3vTurgfVI14XzGWG0IiO4Y9nV
gQn+3OUX/TqpGfKge5QHtfzVFAerf+6CX6cvfaxxFv1aRQygAhgG/1nDmDeTveEoO5NIYyf9XAnf
the922xRA+eFqA5NaYqLFvXbRVlVm9PPf+wTXnRqtqR9UUfsxFR8PF4AMXHVlVG3O331I7+rtejV
lHpJ63HnhifYw/Z/xdpbMn3uMMC2FhOzondDHxY0vYp2xkyJwVSGM/3qSKtYi46dxKJRgV+WB47j
d6FW3FjJeKZqeqxJFl02qQ27H6RdHihyXhTTVwvXZJ7dnW7vY8893/RdP9IglggiTIHrE6/dGdUu
1/Uzc8yRD91adFEinJCaRjRJhEWshMtSrQpyIlXRnrnBsYZZdFK1ZcSShlUeEG2u3JIMC5SemMU+
1zKLfkpocApHnI8FRuWqCsi7BsH9uUsv+meEVTKPbYMHL3PjQWQkZQBSGM5c/VizLDqoloy90B2T
odHUbkboGaOhPtWEK55++PmL/mDpYC56KGSocApaymzG0AHYbXF3fQf+bIB6RkiEmL/CV5eARTDP
/BBH3ufPXPruE80RqBlKNZUHG2MBGLA4/00U9JmLH/n+l+eDRK2mMR5Avv8cB2kxg1H8l9MN9fFz
oyj4u2thSdKcAEikh7ILVi7BvtvQrDDm9oqzPn2Lj5/eFIseQFahGyqc0Hkt0qC2SUmq9renL/1x
7zWXy0/COGF0ak7vpcjWdYKsQJbsJlXcoDn6cvoWx55+0Q0Kmy0jkW/cQqtgJA27ApfS6Usfa/tF
H/B1ST5urbSeDxBC1KHnWNM6IOvnU5dfrj1bmbYQNkin0YbXPL1FA4id78yIfOTRl6vPgj31IDS/
9SZqtGi8MaL25PCdUxAcaXR7MVHF0LHCojXxhKl9/1AaqbMjvbM5MyQfu/r8Nb3rq2kBZhSXRuv1
FTAi8GiEuvTnypDHLj632PuLtw3q3rgj3RUalVJmpENrnxoz2T7/fWk7NofIKYLO80sNUxtOJJAe
Ydd87nO0F/20M8rAtMqi88oM7JKZ/ejGYPbYv5z+HI81zHKq6kGGja3dejmI1qYBQgqH8PSl5x/u
P0d7c7mUdNzOgVLD1wjEAMdtaI+b1n9JqicX8/KZxj/2+IvOag2x1lSq1kJDsfCfFuSkI3c+dyJ/
5OrLFWVWglGL1KH1ohxyRNxvo8T+frpxjl16sZ4UwKEGS41bjwQE/PfiQGbtmZ/0yCiwXE+OZq0n
kdXwk4bizmAFHA3xQwf14PSTH7v8/HO/60qWzLtWUelKjQLhw0Ku30Y7kZ5b4By7/KKn1nE4Dr3C
05sV5E9BTFQYY1xAiPy5x59/kHePD8bATxJNtp5rYeHxHZxK6yoPNqevfuSbtxa9NW/SxnJst/UU
e4/vI3eJPE1K0kWNM4uOY82z6K94/00EVj1DfESUO0fucuCTj4yR83FT7+zH0+9x7PNczK8DIgi1
gG/rxRP1x8rYpvm5pfexSy+6LFnebjiR1ea5iVz59bBVISZ96qmX60sMrZLcAthklbDzF07A7Utz
6M81/ZEHX6qWUU6TLDsojTcizlmrjonTCNLQmW517OqLyVWEXdzGVsTkGmur1DG2SRDdf65ZFj3W
UE2nN3qaBbjFznBr0Pf29vSlj3yOf3wM73oTeYqzYkmpPTWZViXiNey6G9laZzrrsUaZ//zd5aek
8zWjDxvPfnPwVRafvOyilwp7iMlaiWDYdSBnRewNrf98ukHm8fuDSc9c9E8Xgm9kxzRIIr5Mmbuu
6+Y2RmQlo2nt12TE9eGZlzjW9IsuaphDp4YpbRM0FolfQyQ9tVM0slM/Oxb/0fG/a36sbUh6UlF7
VWw9m6TnNWH/1km4CKcba973fdBYxmI/iKa5pPA9Nh6F/H2JR5bgbmvtat13VUkeVVUfVmOf7EoV
+NbpOx5pNGMx7ep1b7hjrNUejB4vAf8vjIp06XOSxz/iyo/eaNGLQxjHEaR5yBqOtcI4u0mMJ7vQ
V6purDT3UWLNTodqbaVQhgjTOP1S2jx0fnTXRQfHS4vwI4wbz4QkXgf2dgAmNWTVvp6aTWgZHr5+
WCDEaWH4O33PYw05//m7T8NunIrw2qb2Age4I4l0KsRz8lhPX/1IvzcW/d5K25K4d34mHwpDldgb
gJqb05c+9uCLvt/D2pQV9iAvAgu7V5XUX5dV1qwFrrX16VvMP/ZHP8dyDFByDatpXXuiiI1D72rx
t7x2gJK2TVfqGyMGj3RBYGh+rsxxpLmW4mjDIWqUAnblOSNxROhSdURfp9/lSHPpi1Gmd1X6u4mp
z+i/aJO58hGeTKF9pqWOPfhiLaAOoJwr1Sk98sLXvj3TL8ozlz4yEC/9GOpY9HpXSz6hyXnlwCrB
ztus8Krel2EJILTCj6zenm6kI69hLF4jo1auOGQPe7kyyW2Lt3elAqM/Izw+cvWlPyNRcCsRTgB0
Lq1U2MsOuWoRsMzTz36knZbmjNBxZAj9mW+HbCdLEBpp4J9Nx/RpsmCvZBocu6S8O32zeUD6oGcs
jRpWrnPmr5eV5/oHQsEBvgaHQj65sf/wuRssRsJgKBvTbrmBkWB4bcbXwrzz9XCtmuLM2faxV1gM
fE2I8TOPuUM2mutSE/lFUtRrKeVPwibOdLoj86I+fwnvBtfYMccmFk7lpSh3FCz9nPWAn6lyYtT6
n7HLtDgREt5LjG6n2+3YN7YcFVMNBjNlds+xq0tFxuSTfLI+slRu22xUQqUkZqFKgLu4mELrJ3P4
8annXmq3x6yYxQVT6WVFEHzR1TS8a9JU/X766kcGP20xm7scrPpIkEvPMn4HWYJlECgtARanr36k
zZeqbbu2az+KuTo0ymLd+ESANY5afa4ystRrF22hcFTA1UsNok2X7oPB33/uwZefZxUGgRuQsh5k
ZGuDXBo2WpT/X86upElSnFn+IsxASAJdIfeqru6u6v2C9TLDLhBi1a9/np+9Q426SMzyMGY9dRBK
KSIkRXi4T7vbo6/doey8eiucVvhGpucGjJKzb9C9+Tz6NGqTYyKgyXap1C90MB/oou9cK/Jff8un
muUJ1KzOAVQivCiR1fSl1gZ6nRs/6epGb8Q9uxcHzpUkOrt+QH0reui/pAQ8YO1Jg2xzqeuXCVpm
qKJ960b+jg1DNNQi8sFBc/vza2ZsHU80C30gKdDuTSuoJ6qHfkHDfkL2t0dfMWMb2J7ltelGmgen
ERxVcdkkA5j7nfr5vtGtC/tixnoA9JWfGCSy51yA4e/f+0a2nNvtc6pUno8nvVTigPZh8PSOoBi5
PfpKCHetg0jmfQdRT+hczrRHHptFjgdyMP6Y8CryuL7k1XswUt3+1sr+2uj1JtQeIOtY9wqkhRFT
xUEHaGFhxaf7xrf8vQL1HUHD3XjKO+iigY+onYJn6Jun99mnax0+wgEko9VYK5YMAqXA8mlo0U6i
yy0g5toCWf7tA4FMp1nAMM0w7hpHP5MKwIZOVRsZlpVLgQ3QrpNsdKo5GE59z55y8h6C9Q/UA0/t
tHFLW/sFlgt3NTjHF+mPJ6eCXHyRgb4hjDqyhQt8e/6+jdL2MrU42USGk1jAYlKdBXCqQwWB5o3p
vx0jfGF58QB2lJFCO+HksuJ7pYtz4053weh8G5zNwFQE7csJjhaqB096+woiPrftfuVd7dvw7BZF
UpJlCixWtfygmP6sSg3Bj6s3Qyo7bij5OXvgwWt70Uaqao+3v7u2WlcjeHX9E7TzCj004wliS5Bi
b98rkKTdHvptO/KF5cpjXSI3pYYRhuq9I2laxRkdvg2s+3Z7/LfDni8sV8a9GJzhA9jAOF8O89jG
w/JjZEh4OM5l4v0+bQQMK9vAE6wtlOXXgXTzRmXleJq0iVO8f3uVbIBL1xbKevfqzi0ZMvfjCTTc
+6zxB8RVs1cdqHxvr9TaByyPdsYCjXpuNZ5oPjn7pagvS2n4HmiIP3d9wG7IBGJpZAOtobQMlYXZ
+TbK3z40c28PvrLydjeQG4IGBvQq4+kqitJP5a4W3v720G9nT8CE81/rTzpvUUGJod32Tyn7yOg5
KlzA0MRvobduxysBz+4J6gbQ/LkdXKxA2iyqHfkuAQSic9nPDtyVt3/I2hpdd/6VG6s2FaybJUyo
cOOhBf17tmxcKK9x8+/7pG93FhTMTUcP/50EpOdCv3tp6HiVTCMhuUpj7w3YW27/iBUzDS2HzqlA
BaiHi4H/9wBRdbSos/QrWG02Yt3aRlguLOtFd0WRXfXACXgowV6lPg6Bj/sR2/gFa1+wPFnJRhDd
XLdhARkfnhMl01EgQNUNSYr7FsnyZeiIFA2ktcdTjWzyMvsnr4e86pxseMTKHtgNBw1FetwDBOA0
g50vYOCn1L859ArumrzdctB5YnTKusCRYJ4kqKlBGg6OO70RKNbmbnlzRUDhDA7l4eRwHhsQgnEG
gW4I296e/EqwCK6b/srHXNUt6PZCFG0Vm2PlBC9LMR4Wz3zMQBkvvfD3fd+5/rxX3xEpyA69FD9D
iO5XEDrPYjLviFCP9QC1haHduCet2KqN+woqIOKaCp+BdLcXQkh9jFTwbg7/uf0r1ob3//srKi8z
HFTaOHPArDqy9xX7BrEfudVPvbbXli/3acZZP8OSwjqJNDitwZwLCq0tL1uJp4HlyC40sTotw+GU
ADwByPOiY2jbbT1j1yZv+XAWQtZouL4RUs6bXcmbT4ER7zUV+YaprkzfBn5dUwvB1GH6LujrZuNA
rUNtDL0ydxv35UFweA44x/ODqO8dzXb9AGGJmmYbQXptfMuJfQj2JbnjD6fWAWFMGrbkHVDc6rRQ
z2xc4/+Xl3rjSLO7C8DpFSreuPqk9HDdhcSo9n3WiiGJGaQ7k5eq8Irw1JbdlB15SECTrBtHuYcM
7F/odKYJmNRr3pZoQXfKIPvEZwFBuL7MoHN0231WlsHGgEPTALIjU6VxFla/h9l7zjTewMD6/7pv
fGuZwSILkQy07ZxMW3831H9ksj005r7Kl8+sWDk2Ps0CUupToSBs7LS/mnJ+N4X5/r7ZX1ftVYg0
4J8vQ5pheNBHR1OW/i5psaeTu3VQrTmQ9YEE/GyjlLM+can2aVkuMAwI0N+e/drg17+/mn04umEH
tS8NKZeJRBNzwGLJuzsHt+JuXkMzL3cmfSrdYT+FqPuZtAs3nH/lycWtqMtTf8hqiOOelMyOoIdG
ZOfysROgwy/S5DE0rAENIYSgIYuy4Qhri2VF4iQJ3BrIu/9dCqE9nzdN/1MV0I25vRcrfsatUFwU
dVZ6rtQnaCbKc16o7DFd4NdNMk4bGd+VT9jIvkFMKXoTcyza+Pkq9yagGVUOWwfh2+sDucD/GlNn
kqwcZI2ODu7tQqp/KdJvoc7f3m5OrSBRJmpRzTKh6zH1v0jQrUK1r4UC2vjJn5IfXq5/APLnxBlU
UW/vxtqPscKGgggx78JcXZquvaRjfqk24flv30e4jR4CEAP8XRRDe6l7hLACCPvdBwo2TOiubdyo
3t5oTq+/6pVf110uoMbjoZOEvOsDeuIVJLKg7nF7bdZGtxwbLA9DAN58dEtBvXSOeNDX7wlIcSKv
IA7dcPC1j1gOPjXdlMy9VhfEEBeclOPHAIovUPbeqvGv7bDlznlHcSURJbbBFBSad6XeBbXPdvet
keXNHSRQEr9u0YPhlQFUMUJQg08QW6mHjU1YsSIbRUQHA4mGDN6mxHghqgHswnsCES64oiHAfPtH
rCyRjRsCS0BJRoPONTXXLtlNSaryozQtzorbH1jZZN9y66FeCC1qbDL6gpFQ0UgnQr5Lv9wefW36
16V75QVOogMOnVp1MSCZ5zlogNW4EUnXVv/6g14NnQxtkS6iQEPS7EPx5xI0TyF6vol33+uX21gg
cH2JqYA0weV66wdnwH7S0Dormv3tpVlbeMuFZyj2kdStu8vEdAUmPFpmgM90+V4tOv/n9jfWlt/y
YCj2FSyplvayLFX6qZXL+KBNyO4c3XLfkCSihrCsurQl/+0w/dHhZCv9szZzy3kX04PZ3qsQPrn4
1ebh49hBZuCuVbFxLXkGMYOJwSinmf9T9kncQvXvzrGtExjwdN5Qjl1tVc1ryAZAB2RPfE+bj7cn
v2L2Nn2jGGRlHG/CqegDBhz2qKjW7NJ36sUsw32maaNlFMoPkghETgK92yFsvy7ouGm08/X2T1jZ
W2IFBTzooDLVwHNBO/MEac0LQHYbr7mV1bGZTBtfVWnmpehVr+sHtpBdQwZwd4eXARIYt2d/DYx/
vxdh0f+NO6C+5k7Sdt1FuF6pngyhrjpNnmyTyBCZu1DxSUOyS6EoOm/8qpVQYSNZRqOhfgUky8Ut
IeWNxloIdjbHYPTvi9I2mAXM14lCxltdFp19cFT3M+jubla0zhe3qLIMYh3YkZCfSJl+CpBiur0T
K3b0F44FvLWqB4nOJYT6Qt/QM9H+831DX3fi1eHSQxK3LY1UFwbhjAj/+ySmrd7olWkTK/APaYsG
tgorkk/q3wnqrbui86f49sRXTMVGZDpF0fWjvhI7QX0bMaiMKyyMDzHGDfNf8zA76AtnEqSDrdRq
+QKWx4e2E1HIp1/N2G88w9YWyIr9hU/mGuBPnOwLUvRRbQCYz3i4hQVcGd7GxKB6NIPRM0AEJekH
wIfeS1luACJWIET8fwXdV3ZTAXzbjDk8FRJ5O4cs50FnMM1qp/Lss5PPL5PXXsbWe5lYgrZyf4sk
83+oyTeikg2GwUWCSnPt/M75fB5bupfQkgL5bQJ52AJaAhzcKSdJ6iHmc/gEjnNoKycQFjQi9vX8
ANmnfZ0L6C3onY98vJODCUjqXWXkH6/Rj65vvodLcCLVBOXlDPI7+rgsQF574nDbcN+uLHGbOJLO
C4PwNJr6CzzsUy/AD3n0pu8kgOY8dfZTsXF+rn3Hike5Ih6q3Dj8RQCxhwSSodI5VjJ8V3ZoLygL
nka5swUzXvuYddJRL+F09HGQgqgkBMN5eMghW2lGHHt9f9bQNQP8Z+M+vGLWNhhHOSkkfDtXXRyV
PXSZej8K5/vtvVkJKu71k6+sejA9FEECDL1A8V3WwW723A+93urXXJu5FRCrEOgzsKy0l7AcvojK
+0jGrTi+Eq3AsP+fmTvT4k99glZ5AQb7Lu8+1QX97AzhzhFbxCVrn7AC4qyhFeEP1wtZ4gJYnIlz
Mbm7QRAAQreSCWsrZEVE9FWWUHpGyOpntDwu/Iw+hePtvX17aGYjcJCKCoO5B1MHh6i1WzZPI1Mb
14q3zYbZ4JvZQCez8Eq8PkYGwRSRQ1V73mVFuuHKa1O3XLkPQUYkDKZO8f72IfEbQgbs9qqsTd1y
XKfvsxYAdfBRqO5DpyFe105PzVzehR9hNkNi2C4+MT6OCX9wP2fUfTS83Dg83zZHZgNtGjEiVo91
e6mS8MdYNZBLZk/hXHxqGvrlvsWx/LWfyVSU1yfIqJOjD6nviLbZaTbBht2s/QTLaRlrVF2UHdJC
OI4O0InpfyQaAMNQ1u7HsHTzu95qTFie6yUMBBgdjpxMyzP6WJ44be+6sTOb77z2lemBeG0vjfIf
w1TFKWGf/YTe1ffBbIjNVbnVFwaHGGdtuusIS6IyDdjh9v5e/efvuwSzMTa0nXk/ZgQRrR0+jY3a
j322H3N1nJ2BRSVdNk6sFSezATe4J3l+XrD2wgf5soTp+7L1j1Xt/rj9M9aGv5rXq1MrG6YmA4BB
gdKw/AMt1scU4tWauVttuStmahN4BgMpwnSCmQb58IAS7vM0TlBbzfa87ve3f8JKhLPhNgEkuyGB
iH125mwPWOquDv9fCWhVukSsbLLlxAWkURaItiLCQWw5YuP8WDDyxcmcjx1otL3GO6VtvuvT+xhV
mc3pOSX91JdswaMfOWTZDR8hdX3SIdkrpbcoed++bkFT7b87LvXAdJIirBaMnSruQGE4/xEkA+Sl
zDfhGI4bd767vTVr1mUdyTwnrXEH7L4jNYRr82fhVp8U36p8r/igDb0Zy1KOIsfFRXto+S7Tbz0u
jEb176Bp/9FLx/t8xMbgpFCA42wAT1ExCeiBojYVlUv9ewrq+xJizGb+zCsnS8ZGt5ekS6IpZT8Y
RMXvC+A2CAey9EVlMlC5GiDqgI11ednvoD8PubHbm7zifzYpoL8Mjq/Q1nVJG4QNR+gw1iCquu+S
YRO4VEKasUS97KKyeT+7yb6Yk+eraud9k7c8XPsT1OC5g+vXtHz2kvQIAM6X+4a2TuiOECJBcNtd
kNmJSrQYl2N4X8izyVuKEGUbQ5F1L5E/fQp6yNDjd2xR9a3EbJu6VcyEJllL2wsEeiMAbSEM6T+H
tDgVpts4+leCkA2lmuqsvyp/Iys+5UdtlrNXBw99NqQ7MF+F0GkvH1Xm3ZUCYzaZVlaxwCS4bVzc
yn9Hh/kScH/DOteWyt5j1fsOIO1YqqzKIz8zF1KVe9FB337ys43dXomiNrQqmanmfTC3lwAinUAY
xl6qD0u6lVRYG94K0pIWivYUZK4Q8zgEQ/0Hj9cQNVLzcp8fXA/XV1cME4y9A6Xo9jJI9uDU9VNe
1KfbQ69M3YZWoa7iMKkEcvC5981Pxb8kGx8XDsXp2+OvhTbr8ZTyZQD9Ps5j8LdnsZHhEnVtxjeM
Z230q1G9WpjONaBXcIvuMnrzBVW6DwTa7/dN3NrTa5MeOi8nrDlxjiCx/wfq6V9vD72y5jY4Y+5q
jlsJrLHovUjLPIZkJ4gUNia+4lA2iqvqlZFVn2JHveWLltWHMHcfUAJ8j+rQl/t+gLWpngtkVU9w
XqG6+Kf0s9PUZ48l2SJdWdlVG8jVoYaeLA4y18KvUc1Nn9OQbbyI/1e/euPRwa578spiiCoU2ubx
qMx0Wf4Km77YoyvOjzzTAWniEh2P5TiAE7t7SorR21VLAVkZNR/QazAcby/fSvqW2fSfHp6ZAsI8
6iJHeewm5ycfvGcUCx8KVRw75D+rxv2haPPuynxpGvrt9nfXLMM6qaG+R9DSgJdKSj5myacmDeKw
/jhCe/f2+Nftf2ttrVAe0AFUECNiSSrHn0b6/QEgrWdO9cH4xe9ABVtBZc2BrAu4SL2l7FrYn+DD
cczBQjPzePa2clVrw1uuH6SQZRAc9seSA0d1NWnD58lTG96/sgs2iVMmNfraMNmL66QxEKEfCr88
JoN64OS+dORf+rNhmCXKQwRDctsddmTw/SOqEW1cTWkVLQutD7c3fGWhbKxWykjbCInKGDI1j1pP
+6HMz62z1fe5EgfodQVf+WousmrwFYAved5fsdaHhdONY29taCsMJO5YBBA/RgEFXemLLuIADZn3
Lcr1k69mjXu8JGaG9VSBOQWy3knK0JOx8ZJam7jlwzVhqWyd69aCZTBy0YgZVzndIo9bG93yYLRF
Nn0rESGgVxR3nDwA2LQRedfM3vJZ5FAraLWgnm2U4PRHHYzmB4FY7fiFVniLLC71u40dWPkVNjUA
yTiYlXQjzpKAmk47+CTd+BUrFm8T7k6+ZGpoMLQHrQdfm53wnWjZ1C9ciaA2NUDW5hTMzaM4dzP5
Rlvv4wL9mSgNgqNO3S/MKba4GVZ+h818lfhzAlk7mJFoiw/9FJyF6Q6lv8WgsIJ2ZzZmLRMcNMuJ
QM6N+Ps8LM54sT/WNHlcGrIfs+Ujcf1dmUzvVAIl+sy8ZCx/oCZ9SjTO3CL8eNsXVyzBhrUltOqJ
8VDyCdxxX7LhERp1G0Ov2LMNaMMZPiSNxi+sud6Dz+Eh88hl9rwvQXkfrBoEAP+NJEGfDxXrsElh
ABz+5C8vPeq7GxfzFQvwrQiYZpmYpow2l9bN4gpYcHBQFPxrskwbt5wVW7ZxbZD+qImYg/bi+NKP
yKJ3IkwfE1ceGaACqGbtb+/xykPYtyIiMkv5skA5GiqHREaT6/UfvaxZ0ghKzK1G9yAHsbSmWf2t
62iyEWLWdt8KlDm4k4tmvCLeJrUPoPSOxwK41oN3wdDfl3y3CZ76QaLBckDaegIjbtT72Hmu8q2u
wTXPsO44Td7lidYo9cmJ+/9mrjsA9zwNd9Y8bOyb50OVJUBx5VKMYf1ZU8i/NADh7m5v+crkbU6n
2WnnyowoFI/EZA+I8s6urPOtNpgVw7VhaZ4PpoCO4eU3I3XstNm5rHYTT6KuX6A2Ut5XlbDRaUjj
FhP3kHkdgl591q1f7hTlbhoxUW7xD3r/w+O8cSW3gWqS+Wkhc9FcOjOaYwV27i/gXi92slRFnCY5
3QfVDPOaIQf0CIRru3cyyn45TpAgYy7QDas5jYNE6D24sU0Mxfo6LklVR72c8WCqBdlPc+PvZtdX
OzqO/6ArqwQfD+htOsAeopyb4QsyL+m+rubEBU1yP+9QL5+jOUuyXRDK/NQJp3owAzE7DhXq3ZKC
DHeu8zoWS96cHQ2IkQOy+IiQbjgUXaXiuRpFZKpuiXpWprHqhQP2sKZHx1YDUl0jRdThgRfrMYGC
VZ7+TkMj99Dr7I9B52Rx4HRkF461GzVDlu+MGWScLu23Tg71iYEO7olkVbHPhrmPIdqVxXMLrh5U
kpYIhxrZ135SfZTdtDwQhlZS7ahmP4MW91CK7EuhszbuCPWxoSSJddG+yBqKNa6m3cGl+BQlQ7Wj
4IaNEISbP2FI/ZhlXbprGvDcasmCI9o8f7ljaJ4Tkow7FFoh2xkwf+8r+icNQ6AMOpE/za2nn2tN
82+tFO1xThvyTjE0mckKXw7c2bmAAqZ8gLKTOIJ26xNZxn8TVYBbyyf9AxghwECkHHRhORCHaJ2x
iqcAGXoXmuOfuY8bfScqExUOTaL82qQ+9EG6d8ZM71JBio2jaMXhbKwpAxA5JUQJUBbOgAVV/5RV
8TPhzXuHgbtBBc93RQ0bkFUkg5E8wGeo06HN+MDFfaybzIZjeS7NgQbFrdAZjpUvYhaqiBUblfaV
g9qGXDGDumvlSXFueBt5+Q66h5GYvt+1JjYcqijmKRx1w8EMxarY9HgJeZDx3djYlThti+bSPnGq
oC6CM1Wu3oUD9GxNNld3RtDrV189tKTSLa09Iy8T9FmkE6Aw4z7KvNkC2V0vEG/FTutioScjA9R1
y0tTOvrFLXP3EvoOOdNRVnC1TjzUDYCJ4MIk37uK+A9FGizfPbCP/FyyoN118NWNhbwmet+aCvnv
T83naaQTYt55GZtYZ/XFNN6OQKEanFvxkteRgtWhlr5xu1nLktmsmJVoZCdKfG+oIufr8BRWkXwh
L24Tqe/OBVxl97XCMWJdQ8C61I95hw+1Dg5Y9l77WYyq6sayrdjfX4DmxMs50hLi7BZZ+LEGPeMz
0n9sw3dW7oA2nFk2UI9KOUafhp/d+M2tf15pctr8z12uaZPzeWnZVWPainOf/9RaRk26Jae+ElFs
QHNSTK3gyfV9rPcTeeh6HG2bIhorg9vEYPkwJqkjOn52cjbs0yxJnwNopp+ytik3qlErC29DEGcW
OLwKWn6unSI7M6evT9JZumOhchPzhN6n/spsPKJQDqHILLJzkSRRyBzIOzixGu/MYv5FCyZV0WZm
ZOdO8j1pfvDkGLZbYnYrpm8jEnMRhpP2en42uo1S/otP/942y7X9tfI4NBlcH4LB/NzD2sEjUH6g
Lat2AdMb593a7lohIXCQO5MOZTCg5FiPSVwU7YOe9MtQbIS3t9eG2ljExTeF8lLGzgPRuG9TNCFM
DWT47lkgCLL9N1ankueUmYmdk2k6tEn7wNB+0mn2fHv4t5eH2nxgXojGKrfE8EM7HYrxgV4h0gN6
XO6qK1ObE2waizYEGoidM/A378oF9+6QBn9ayMGJKTmIUSXgCM222n3fNidqQxQ7EhSeHAR2e56G
HdrTmoM7aQhA9s5Wg93ail3N4NU9QS+Fr8cafuaSjz39XKXl2VPPRm5xLa39BOueME1A/zI5sLP0
/yiVRYkj4px+vr3da7ZqnfwpVYVn8oWdIThV78NicPfCo1sPxLXRLWduAwcVmgGjlyaY9r0hIWSV
qi2c1NrolidDRKXQZIKpzhl7bIbia2Poxt1vZWgbmdjTDEwMNYJE00j101nScYwnDe63w13LbgM4
TOKUtEvm+cxVY6JpEaDb2Cq5r83dChBlPyk9jx4758DQHliVy8Mkg6079/9yxX/fFakNdzRZyHM3
c3BqlT+azMBjvSj3TZQjzPnlV1DYRXUpf4eCRLwj54GXsSqdjaN57bddffCVr4XVCDwHwceJl9No
HnkT87AUG6F1bfSrB74aXYBApfC8kJ2ntAC7dk1H6oF4NJ3/vWvXbRwkGq0DdFp39CxDFJ6BN0o3
ha9XgpDNM1Y1HrqGm8o9N1O6x4UI8gUiUibYdVV+n83a0McFnRMT+slc2BVWHQ+DmYj9fQtjxwmv
nCuJEsRZJcVno9wXVW9ZzEr0DK0gUcusKttsNOd8aBGXJ3QnGwG6PTDj3Z77ygdsiCP3x7YPTLhA
syyMwfcvo6Uefug83LivrI1vu3PdjUbVmTn3VxxBLvMUX1BheAAivth4aqwYvo1ulGUxE78IEI4G
/o7Leq+FuzH0imHa4MYlaxnK0WY+Ix8V95TGKsvjK/tqqO7k+7ThDo2b5rMBc8dpHqF1Talp0YGe
blGkvb02vi1JNYyq0b0Cq9DEyYwIJ1k0eOy+M8xn1vk7QMsCvCOYe8Kyb24/nf3O2SiQrE3ccqqR
5CYbadKdBpLuKFj10Cp21/HoM8upBHCqnteDCml0PubFUMWCgVT/tj+9XW/xbfyCO7UVy1EvOjGP
/KyGF8n0GXTGh7QcD2HuQyhl6yh727N8m2ZmxIYi1VkNp0JQ+SBAH/EPmgPDKZKe3upoXNkEG8Lg
gVHV7V2mT6EEZG+S+ncytluX27cTm74NYPBziLBXLUE6tqhjxr8UE+B11Q6J5qz5eXs31tbo+vdX
RyJIxRxpFD6RiOBLRvgf9Op/CSiU2e8b/7pur8ZP+9ZrpcH43jxfWDMcgWq8kGEL6rU2fevuzOey
aRgSwKfUA0tROzhoJE7LXxK9RXeaq+XANaekcydfn/KprCPKit8EsZoSdSwLHQdSNHja8zt3w3Lp
3p9Ml7dUo4EVciZXGq/R2Xn9lnbgmrFabp0olDoDwPhOYZrn4NnLwCkxqK2618rof9XsO79BWhEr
JQcHTANmV7fd6bYVrQ1tnZG8cQrkajBxkVfHhEvgzvhdiAzfrsO7zZzzpTf6RKcfJa6z/Rhl+X3M
7b5dgWczZI2QYtanCrnWWj6iKBPMGxNfWxPLcws3K1seYGzlcvYk8b4AmR/ZOgFWQo9dfS/EELo+
GfSp407ZRlXVjEjvt/oxKJbi7OVZ8g633ew+fRX/ryI84PRhq3t90n5xDFPyzve3Eh4rIcK3HFiw
Vi25Ai2eqeompn3zlITLhxoJ940Qt7YRltOqLgCxTA9qvJL2x34cd6kk9x3xtnCS41W4elYYGi0k
lyr3d/Vcb5QnVmZtV9gTpJ/N6I9YcUdk7xKX5we/cvjGxAXC+9+PSN+usF81RIHBdSUY/ZynNFXf
QNf0NR1AuzyG3oU0/KuW5bc67MP7vMEuupuais5TSp5QKnZJNIRDyaKa8XLLQlfMyK63M2eRBata
eSKkuEhNvgXddMiK5dPtCLfib3ahve5Jp5JS6dNS76lyIghlPXhLHeOrUThupbL+V7l4a1+u1vDq
OM4KLbTyanVKHYASqj9z1j2nLVip2j5uFvEu9R4q6kIO6nMafio9uQdudZdUwy5ofy11+Rg6dFdA
xnLZ7B1cW1frBF9Artx3IIc76dY74u1waFPvIy/6O83c8n7jO6wrWzOf8iQMd8Tz2sPcuFsIq7cf
P75d54KSpYbs1DKfCDStc298GuZiB/XfL5Jtkeqs+al9ZpfopfSIWk6Z9uXBVWAWV0641R64Mrpd
4QLKoINsRjKf6mDp68hzJKniMKP8z22zXhvfOrgz2eRjBaLZk1P68TAVe662RINWPMaubzWlN+R4
EM4nMM62ZeT4feHsitIwdGLRrjZxozOv/8TCpNqSr1yxVbvwZWa3XcCMPkMr6idbksjpvszz1ktx
bfDr31+5ppF1SqHJN5+aBOdt/r1TBdApWxyGa6NfN+jV6M5C0esSYrX60X3wpuaEHumPFLQq9+2z
5cXBYpy6z735hO6lHE8VXkZTJ/65b3DLh1OaNAQSfPPJ1W3xOQRlMSQ1JVpINg7wcIWWxv8L2lEr
JGtL0Z4kcj30EzgZs0s4V6x/BFlv0r5MgUeKTzot89yPXNItVRFJqP5UXsQYh7VFuK/oro8SNMrI
M80qF2HbD5vguc6SSVwpAob8opf5qpKmq7H4gbzpEB6r0PPDPdA2DILeXt2Hj41Wsj+ULrqR9iAv
cNW/kNoAds+lfdGA6AbhYGcUeq7isUIVNi4nLcZjNreV/z7VraOPgsxGnvvWlPzd1IY0NmyZ533n
LZexJvRL25jhV5CF9F32jPOmd5dodqEHeVga6f7OM6eZQdk++PzkoyEZ4IuuHsAVCU2IOmrmzk93
pgW8CKw9DW1ewOQ5/mtmVPyjfCoM0FOuHpbLRLVq/viul/YYJruS7A5+3uYPUOiuwocaHW/LyzBO
afOCJqllOCHLG8rHYVHVGPOxwqs9U+hm/dCWbZJ+SEyhy33ZQMo+LlMheVz7InEP0Jte2OXKJ5vt
Zl2GJsKjuTVHEAq1H2gA7dx/ALkI/FggyKUxLUv1VddeknwDd9z4PUcrq3smfaiSXZ4h7XHM26Li
Ud/wcfhXjdAN/1BAHrr5MIHoKTzXyQgcatlLWcXB0IRuPE/MhBHvuZQHWXCOHpwu6c2uShRlkaco
oA9NVQLaZZacyjgnswPVyLkvsHXGR1OFO/Weh5TEFISnsOJud6xrmbJj5gnNdwJLm0QZHm3LvqiS
ItmxgZsmdiH+9tSMYyj3A1TSEDLGtCrSi4YkcXgYlj6BQlHrh3IHDpZujJVa+kfGJkYi1edtEKWd
l/9y0WkARakiMI9FA6GYXUJq4r0AXgay2WTKmyGiQlYtcFsOxE3zgQXe12BuAhfL2o557BRS4Mfq
oKCHRXZZGOEiCRQom41J4kY2AT2yMtBkz1jOSSzr0IcH8GlO4nHszBLPJkuzqA9YR6JOCtiY9suS
70K3FOOnxQRZEOUzpMig5c5EBzA7y+i+5UNvTq27KBLXNcmKD3KAZnWERig1HgM54agRZTfITw5X
FciFoSjnVifjuVXz3ltENgP6B/nZ5p8gF53Y9VADXPY5NhA6xDNatQBszzIP2pXp8OKFsuRxqJo5
2NUL58UBVUfjRn2XLuw9yybwl8Qleh7NHvjwaWiiqpNTdZYp1FsODsqe4UXWDnKjiXA5Kikyx7+X
CtrrZ73w0j24pWy/Vr7zwpW3/z/qvqw3biTd8q806p2+jI1BArf7gWQmM5WpXdb2QkiWxC2CwZ0M
Xsx/n5O2q6vsqaqeBu4Ad4wqwHIqNy4R33e+s6wpCwBluLw9SDXp/PPgwxWTzDx/Xd2hqR6Hxteq
2ZTDokwFu8+Jq+vCS1X9gQAD4m0wkqP+GPpNyryzZWCgGoX1lIm8jipIBhuwqQd3DjCdKEdybDyX
T0k1e0IcfT1UCrZWFeKEwYse18+9cvR0mYGunCWFrnT6QTN4O7Y4HExnbz3E4W28AspboirvJ8T2
aYK0EgXt43SWDgLGW5gpTGKrcbHnT2vVVe0Rm7RfRlzgUr01XYVdCRkemX10Ai8rbryqTuuNzZFM
f65lGVSJHjtabcUwVXMVDQNTyAq2oueAGEQFEiYYaDOLC9QwbYJkVq0hiiOApHWTyzlksqvVEabu
GdgXvszYhkKN7MXtKgLvvHSc+cWr/brdm2qNGVzcinDGeN9GxXJDQWG1uMFrYCU8zFMbrqy7XDPQ
WYv+unK6YN2UMM16KoCqi8irPW+4WpgRb7Pn9jIc7ZpXGHzXQ7nLqIV6IRa8jBjij+8rPrld5BGP
hnULTyYZFJAupCiyjfQrGH8VmiWz6wZqL0ZZwNZKla/jUpwHs1f0+3zlwZ7yVuDmXjTrw8DX9dMi
AqW2Ba8IbpLSUY9wwavW0E5ucSnK/g2foXolluVfaOM29bWpfA+srNWDXQBoAa7cOCt43WdD4Y9r
hL6Z2HhoyqW6VqxymwubFesYDcQjXZimqoUozPhedq4XwbYwOTpFmLrnUEShAJOLt05HDoeiDuuq
7es8rAZnmLfwQ8ja89p0BEdvxmYZrSWsJMLWkJaFAcaLY5hXfRpEsBAuXFjrIZI+rD3Tp1GbWYRN
deOY6bOG284eWDVMTeiucoRJ3FiKYDszU9VJoJVjIyoKEUS54yPlVlIfOl/XMHJuWbUgywWDIy+a
0ZgKeIgQOmxaTIEBEBeuNx76JQO1nfLZ4FVySFTXLhjzMGOr1WEpU0b3OquwOgYpPNjjtu8zP/KQ
9+mfF9ppca2sFgeEe+XKQy8zXvfUrGNbPEqbGxFisRPltiGd5nEwztTE/apIFdUsUN2Nyla3Pa6Z
h6wQByZMNDwxW+yxdNf05ICV+uWmdUxThkzJrIjHtRrZvkAYOOzyEGx66bh5SiLBKbWJQws/jfKm
dsqkBfmdhKZxYOvGfW96EljJG7CGm3aJzFwTHluBBeRqyrUxm2KtDTkzQqciWalqHkcx8zkC9ERI
nFNfktAfqFXRkjeO3iFuzpZtCDbuqM9dO49TpMcJs8qpg1Me6N7z8AjPyqw4OkNWiHPS+MEI/QtO
MKJQQPF8mWQvnDyG0nRi15kHBCSE6DRgybKsYtePKJKeBsX6NATpV7uQPmqviGHKVydLl/LlAp4P
ILT4dTOyuPZJh0oJDI75yqaQyIbZEOCIihSsoGunXurykq1QfOFS02q0UU7mWUVT0y1DYkBnzc86
CXpA7GHPx95bNnaJsZ4V9lEh4NGJXIIsughXk4b+Ce7va1y3nkp3EK9gCUbGhmIx4psysded7uaw
9TnuN1kMc3ouJtQLIZ9zJBl3uJfQecGyYnipmsVfrzRm/F6MuzTvdlLowYJGPzbNAe26Qzcd7RB2
hLtc3eeyxMBWoBCs9jwY0vGoOLP6asWu7Hy4Q49MJ6FFeZIKK2S2ti1MGEMycERbrI4zkTPekz5A
MFPPTIRPs36MNUP+AilSWuAcS3/dek2vig1ZYYNwKTXIhdvK4IoB7k6aLCocyIzA+HHmMi4QDyvC
KRXTM0IZSzcuiVvIrSomz954JWc8Xm1dTRGZFn+BT59Zi6gIYDaxHWVXqDBf597ZKFmN4rAgTprC
/xDEn7gyQRuENqeGRPM40iWe2wBnFIWW9k65T6bbjo7g1zALZ8t5a7I+SxQv6zFpmmHFNV/bdNgQ
bOMaHriFK8Imw/QvqfSieJxWg80egUZQuLCbAWJjuWr3QSCwb9gWUsxmA21mDtxcVm0N66F5MAeZ
Qd7AdSkOmPr0LAmQt5TtbVlr/pnabIkntl4uAw6IoXDbG1M+XMwF4pKwva76jcGhBH4qddHAcmNa
qOkPA1RsfJtiibhgHuxXw5Uo6u4cDk+QLeZW1XhWTJinx6VyBxFjJ6tu155MwYF6dNZhQIeAxIMt
13Kz0KklEUqCHLoM1FN6wwo0ChfQuiiZ+IMIsrBsuCmSwqbKPit4LYGBug6OuITrlZ2gYAiWDN5L
w0z37SzrDt442gxbH1at/NKh3gyPwn627209MRBDitXboVHpseIuRGLPKwPHdCGtWXFkInPxAVzC
txpe8TkuDICECJVttLep+rFII+w0Q7oZGuzCIaSvPt3Ofe5jgV25fKe5JDkcsobU3eQNVomwR+yU
jlyZD+5G2BKsCN0H/EnpznlFDsSKE1lK40RLANblIa1gZhrPYuyOKEXdBBojXOPrWA2bapCQDsi0
QqqRPxSQbLutS8KA5HIJeZdD/dCMy0LP6nSUd3kPd4Fzf8lhW0t81QYXGUouRZIc24lzkzbo8+Dl
1E5XiKfITzmYhD0UY6WQqVbp+lIohw9fxlUuWehX3PNijVXa3WGSyEHqQLgrigRFik2TTjCWRRQf
lgZYZg7YlXHL5CE4OLSNHIyp0RfqWmEpnBCNs1/HkqmoClAphT7Ko5sSBr4USpmqehEopB/9vJqD
XS10pyKlmpknqaXzeT9O3ZWZK+MkWN172MDJ03U2qWmWSSY9F82VX+ZZ4hvTzFiTslZcVJk79ReB
AMVwS+bR2uug6yr+Umd5/7bgHvkAtgc5zoyrENIzu2Rz1FrmN3GfLpIkTYdMuGM7Sq9KGD5+cClc
Ky740jAsisXIblyTzi/DWix1MvWSL6HIAWDGPvgeJK4BudfbqhnrbKu8Bb2IWFdwhtzCkSSyfrDO
+3bt/DqSRdGQz3VXrOScjQtEt+ibkAuYB41oogxG1dkZ9s1aVWhe2GJio0BQDN15zOotrzTv467T
gdpKVvfFhclMWsUgPXjNxiMlSXcu7D30eT+Q07YF+g876I4ye8eQAWz3SIey5I5mbdu/5ba37edC
Vb3cQMHqzQn6COpdooypg4+uEPiUCPglzIalXVbvEu7yQBxmla/NbelWzSuB3RB9XlpvYAcnb2Xw
ZOxgZtSJaGgjoUo32ASZyfmZnF3srMrAQSUyjjtDUlKvBPwYp84Iv3ICx31BQ4nWvm7bKtiUfe22
BxD3RzcpEd1WbZeSe+uJmTu2O3ckRQfnJ2g80fjXpIscmDWUIRlXj5+TFvHdu5Uupr9oFnT46CmF
brZ2reYR8AaCP+Ao5I1VDEOXytnrIVuhoRny/GFd23aJGxYgmnYcxqaNqNeT5sLHKknjlHEpbpba
dZoIe8cwwxlP1+OVHMt2g7/AE25inq62qV+Q4AOdmpg3tVSi3Tmuj5Cvdp6IulnQoc5oGZY030+K
SFEBsLHOsGVgLwaPDAtqUYVAl1Co+XAVp2GuLHtv4ATX7Vvj0HWvsRANe8+pg8KGkut+ghtm3VRT
aKrWzu/lTKATZUvZ3AzQeL3UZGUAQ/IlX8Ne8Pxtyktf77iXuZ+rkgc0ciY3raOWWPTFZsQ6ggmh
XMFDwVup2CzuJDc9BGn+fdOB5LpXjQAL2B1Y7ieycihqtjSr+b0PazwaNuj+y7i0bi6LsKcIpuyx
rNQLf3aGvBKv/toCPLBTO6IzHlYMyseKLsUGQAwx4aK0sP9CePonBI+f1Uz4fFVZpAbp7bCp2Ump
W9hKkynqJRVxV9Pmqjarl/gB+1ceUH+CMv8scepIQ4yru2a3oOuKwcxewxSJMN/gwf/4wYOw/8d/
4ucvprFdkeXDTz/+485o/Pefp+f883d+fMY/kndz8aLf+59/6Yfn4HW/v2/8Mrz88MOmHorBXo/v
nb1570c1fH397N2cfvP/9sG/vX99lTvbvP/9ly9mrIfTq2WFqX/5/tD+7e+/EMk9ILX/8ft3+P7w
6Sv8/ZfDWL/0ObS8f/Cs95d+wEtw7xN8Q/3A81ykB4mTzHh+//aI+ISkbEyJRUAlcopwttDSDfnf
f+H8kyASs3aJxyWFxPqXv/Vm/PoQ++ThRQhwTyY4bgP6y6+f7urbAOvbKcHx+P7z36CpvDJFPfR/
/+Wbee9vgy4Z0AAiRDdg3PWlpOTn5PEWzSl1SNl9FlN5w7q9G4jHgdZ+kmfoXEipvniifHWC5SQv
x20PJV5sEY8XrS6KHeyQJnHza+VTlHllcNvnqRdyxyYFG2tUA8MZqiSzowjXnLm/blTN/XCdT0r7
et1m5fQiVPCMt3FjKE6dFfBl7dRtWIEEicrHPWR5e6S93nPOFPq29Z6zhW5SyJ+hWW33aKajsRsQ
D6qwY83EftE6s4nth8+kA16HRDYDggjKa/RvkY9eP0Z3zDKbHWtvvHbAklsd1EiqrgJ85ucq7VSc
9fza+mUTzaR6Of3fePVhBkkwPDHdw6YFV6GHFEZ7QbDJswsNTj9+QFmyQE8egXmAdMmHGlSPREu3
2rq9PkK1YwH5N1M4rw4UnwzgZ9neFKW5q4O3nMClajX5Ye3bNnabBxJ4AL2Cl3r9EmT1cws7esxs
O2xpnoHxPD4E5t476asTVnHtr09ZXybLlG+DPD2D0/5rITt2cto9AgW+58ggD51eb32zPrXr+lrY
Iuqr9nYM1BH7QB+KrnA3yIGLvQXA3eSYZ7lSRG136nwyqJbmlL91BiNjOqLcREoiYEifXzPdl2Hf
8jU8maWmfvVB/RSeL/kauUMXw6V7ggGXeXN0a+JCVK/obrALp0PY5+Y2k9P50vTtqd1rQ58Wl5o7
h7ozfTT25Wuqs5gU8wve7LXQpAReS3aqyXaykzdy8ias0HJX99fEVMCseMMTd0AhOMMEv5VzGpG5
mPbA40OekW2OrmCn15VEEG0De1Hlh8rd+wYqZL+78uwEfIebq4lP96DpvGa05MAM7AMlsJjRAa6+
doJGWXiab3O/SCbkdY3Y2RLrLVdN++wO+Ide1c8L9UGUyc+xh4fC1V+cTkekeyyxBH19vJ/Exu+z
/Wy729pmhxS0kQ2t8ex8oG/ZdGPvR2ekEZucL6QgJhYLvCMUwQU1nLuIuQyD3kfEY/6GZLVDhUpI
zPeYjanQz727sS7eHM9VYd+pZ+yBQ1j3IIWKuXS2lvYXs+O4m97NYjuILiqH+U14at1CEHRf8BR+
K5Z5CJzYG0izN1MHgCir/QvZs12l0hH62N4Drb16c3HZcWTjAHsogDkFyE9vrkZMuaIpM0fPsfd0
uWmgPIy6qvxIuQPDWFyRwhG3jncZBJhHYMUM184+atdcVQE2WU2fFK3HradgYCcVbM8of11sKmLP
IPxwyhLT4cyQs3Zl5JgqWu6ae7JMBgArm0J3kZezQ6+L0anDhfXnQSCccIUPUdw2Ux/RJoA5HsWZ
zJgpwoBnfSJ6fAh0X3IjrbtHc6zwPaMhg3FDJ+QCXVTzXCLdOPHq2e7clh0WgqqR910eGtTaAPse
gbsntIAZ/RqwXSYK4KQWsJXnhzkcEA3064uf5XFWNTxG8ffcpzjxphGYBH1mZX3b4wCVbf9Yu/qq
4BZROtmmrqeN7+k5BoZ4HE1eRiXVr2zVN5WzhI1OHwI6vXGu8rjgsMjBLrJXve+GLV3cEEAiZBvr
turd0M0xYfFU8Qqjz4POnbO8a261Nz85OYuDZQ2JHT5nxXQ91NUbNeKOSHKdmuxtda+NURmgEQMw
A7EdVVdumgYsTlbR0PbIX7PdvOeawnpC94jogcJ5RMgrwGYVgzVpt5C2j0VZH2v0zaEEhBPpDjr4
khbmzN2mlYOxwKp3MB8IaSd2w+JkMcvq285iQXVOchy6l32xFZbAqad6ArK4YdN4SSa8HnL+Nn5R
f4jGw1nGloRvOSWcalSc0H9EcPN5RTd95KzeM4n7BLF9WPUA1caBns+dRV/6/RyuXuPGTlabnfSG
y3adbopWeUBtSUIXvkQIkH0cNT5pair84lomeVNiQezirMC/BsNsYr+t4XDVBUA94YrsrWKA+F3Z
TeXpq6Utj2uARXURp+vf7/zQKdHwZRo8dgWaWMEHcix1PMq6ijLVYfnBgWyRcZ08YUUwGIfU10GF
g4f6FjYPEktuUapjZyxK66nELuWLKIUBZ6yPAJ5eUfW+lfBwCymSrTEt6i8d3FSwEXtMl/qqwqI3
Z/P9Krw949dIe48aN+2TtC+fl6BoERzn71vMm/CFGvRErrlAq5m671akxckLy0apU3ykPk+CVOxl
3hyJhLKsWR9Q3O83DRwxLldnBuCE41910z5LwUlvEfPZ1TcKi1FSUWwt+Q1K+j4GA1lEpx2IuivQ
Qme9V+hKlLRBzAGUuzorQ4QTJzhtMJPwcQrqdLnnXZHkgq6h26NxKOZz5Ope5Q2NKgKwePCwQU44
A5Eqgf/yzG7SHqsvbzH0o1qTCFBM7oDkn+sI2XAAq5QQcdo8oWm+x86AlAPaPVZ+9ookhefqzncn
KDBT9xpHKotpBVNDouGr0eCAV4Ancsx8CcPTeIX6oOIGQzevw+kd3LjT8smgh418qMzCtAruTeE7
YekbN24s/El4kz4MQFoRa4jBjO92JFw4vCOKQWza8TMMONuo8gMVixofH2lGoUcJhqzMLDHvsFqp
btIxPL5iQhy2d4u7xnho+wqMCtRuaOURDj19bIFNn9Zi9LcU91sGyDKLyinD6VzPREvmOLPyi0tw
dVVC1BsEBB0d37qhh1kJtlLvQ/DvxnP/VsdwXnzBhm4+hp/7gR9aiD/9rf+BXYOkHqp66WHWS1zG
Jf78VQ/xXzeb283N/Sb+X397QGPw3tV/u0VzBUb0tx7l1Ij84Ut+azCY+AR5N94vcKnPAIr8s8HA
I1JQ5kFpJl2XBCflxvcGg7FPnLqBH6C/oIyzk/7ue4PB6CeJYpoEAYFnGOEQaf0bDQb9KuL+XYPx
R8fi98Qa1OasA+BIogwTkrCDo3sGvHVTFcK9nn320ARYVgKqcaE716gX79PRi8eM7AEKlGcummUM
s+pEdeIC4W+hhI/PGPQXoAKqZ98/jckdjnApCwMhiiF2Mi3eQwazXYymG+yxNUmXbVmsH3ZhRQjr
7A5osItqWKUYYy02cpW+mRvZQLSXp9fjYKtITjDQqkh3sSzDCWTeWWXu7VzHc4DyOoQxDKZck+na
mw6TEXhEkCnEUH9J7KxnrF1kgclHuQWOvoHhzXmvfQ6VYP2Amw+kC3AmYGCCIaozThuwdliYd8UF
+AcRaTw0U3LCottFrPVzjKNBYmDyYjXF/RAU16VDjsx1z/OCJp2w60YDFz6Kye+iSbA5RtOCWQYt
EZYngyRNPR3nvclC1ugPUGTTqMtKEgEqP+pxPdrVhR8MxzvrCcMYjFLfgay89L6Dzc13HDwGGMRf
OkyndVqEnoSdDVCWcUPkqYFqxLLBVhzBCegAHiRUud186zTeKwQ3a6IHs7x3PWDOESOwLu0iYAoE
tWJ9WGZ74zfyC7DDJoQCZjOn8rIu1MdouxVTZG9XdGkZYmRsQgyc0sPSFjuwOrbZqFwelqWSMcvd
WUd9NvR7fZrplZ4LALRwx6TuKh2ZBZyHEXMiBB4SeTuTV8/L0rs1Vdye+iK8rwSw7aplRQdTZDiC
o5di9xL8RFyY56veCArDJE2SjNTmXDf4FlJ9GWgmocXRqK6kzMFCW+oDW+f1jGBoJFeRbycBBkZU
Df12YNemdMOGKmiPUG6I7qb3s20NLbBd8u2KGCawPuDF1CU1fKFQqwU3iEw5uD32KfrhQO9Wsjr2
uywZ1vVCUW9fTv15ExRbj5XnXd4f4K+5wTQrnGl7AdrD5eKrpB7VARnnCQhUoYKpDRyccekzcOUQ
en47ShS/itpt6vYhhrHfdO3/PWv6/8DVGpCH68mTzP/PYZ5bgPK/X45/e863NVgGn7gLm2EXswjm
+l/Ter6BPNLHGkwAsPgupbAXO+X4/LoGk08YH7v4g3w5JsjJhvnXNZh8AhwD9MAPXMIwKQ7+nTWY
fLWk/m0Nxn6OABwBA/CfWIdIGebaG2DzkHUVRf80tMnQpSSpgKqEyNwViQN2Abgt/hTVmOhuxqzo
EnyJMWoyBU7IBB5fsTr3g4+euvLy55rVzw2V5g5ZYtCbT5RiNCk8DDhTvSViHRCAwGXY+b23W/iI
CsNRwakJsSZpley2KqMNFvJZx1nap2dELOyDuQZE7iUFt7mtKOCADjmEdh5c+LGXblT4PkT51Zon
3YgufUb1iFjE+Q4QzXSRK97GIAAFN74+cclcU9axJzCcauYOqXBSm+MijXffFhS8DDShO4iQgx00
ScG2CbQGJwVMmMAJihCJSxrFeTDcYj4AUhlYxfdFACbUWuT2XTKQ1JDelWF4Us9R7aJLkCOyaODO
qXdzl8HMbmpBtJABJmMpQKCptObDyCkBAWmDUgqQsiBmW1lHbowdp12aD3Dn9EiNlq4FH4wggiai
XXajuMg3OavP5xWbHSzEiN6N2ax2Du3Qkgxr9qaGRj8D05Y3fp3aBB3yeg5mhBsvgUDHVfQzFijj
bH34T8G6vdjVHn30lyrfkD7HDsTHPmoG90TO4GprOZwqlQNb1Eg7Nt+Oi3wk83KXwzDbXywmlyfG
CNJmjnoAc0V0WQ4mB/d2E1PnOJ3LvrE8D2u3Ok9BIe8ycz4CTtjyUUNBXggAPh0W8xGecuHIYH4r
UNfe6mLujiMaz2uvG2BCBxsefDkAgj0bWITYInaWLQhk5fDo3k2p29xPcm5uJ7hNxHk2ykMLdg6q
XHZKTD8NAdW8zHG5FN39OPZjIjEp33Dge7tAU/XwdQn471nofihe/xgU/x+4FmLFARANjcpfLIV5
UZnh5QeY/J9P+w3yDqgLiJqikiTcxcL2K+QNMNw/LZTfKsuTX+yvkDf75PsBUGhCUHf+DHlL91St
gvrBGZ4t/53VkPEfKd7Q/gM3P1W/FGi88FA5/0j19miqTFYX62fbtJcBfeeWnnV5fV125EvpuA+z
XL+Ugh0Itmq82sHDQQuh1nmAAyJ+2d7SMk+MwTiOgZ9zAhXKnh4n5xx645t0nbYQdULhPSewnriv
MMqJfNf4MYF9mJeWOwDty2YyIGOhMgOAbdENVNegwN0jaCEMYIYZhLK1z74Rh9pP7ywQlFADUcOU
n8W53z+MPnivxrxPFSAE8HRUKIbgjpXkFqyqTYHApClDR21atJLD9ARq1wOZ/ctxYMeFyj20ZHdG
OncYWlymegyRTLVrR7UbfWfXLfpJ6/K1hu941KgvMFOfsRCiRNeVebczqnGB1WK4aAOQuhuvu6uW
dItojhK1l2xDN6VnoHsOUdvdDJLcmrrAQrpUTxqEU9Dkrpci39s0Z+GAUnnS3lVGllv0UG3YQVQe
CWSzz9OE2m92PuvQn8H7a0b/kuPfe0FAkKPDjdMjEor021lLNNPrK8aFu54311ghT3aLbeLkdMt5
ugsavG7f9ZgQ8/m27bsEpfG9s9KzwIKoOZsbRXAImyW91fN07iloFtamjJcJKiNNR7A4jbutePmM
cGg4twzojSuM/2HtDKjLQAQ8lfqaykGEIA1Fi23vJ5VCJuLLnfUk3sWw7QyD4YEOezHgEVj9XJRs
gkiqH6O0WIIIGBS0AM6alDm5bFsvCmASmedV1Cx6P66vnmI0BNUM5iKyv/IBri4ZRRmOLTbEtOC+
zNaHmaUb6zqXnnIPYEiiaHbIbhQYqMzuF3HiwPlgCIeEEjREfXdDRu8Ow+8LR9xhGzk3ax8Dkeob
/6rIiqeaoOHHUvyetfiGgb8tAwH0zNfvq4aHpuLrSwdc3wNqHy7m0AdGIWGjQQzrPCTzwC0G4/Yh
KNlx0PwMg9hYjNkVDm4IVD9R8MQJBXM+xrxPlFlvMy5M2Nu+AU3aKTat/1JTG3OnTrEpKj8WqbNp
1RzDNGnbEmdHJvcBIQv3FRxehDT3oPlcp+t4bml9Q4wPcwWj7xU8HMlyTQOVxY4D++tJJ6gSrjJY
qYLBip3Clmkom1uDYUrk5VAl5mg3QXGL0UyBDp2eaAvOBpX8MYCgOUwxP4rhghAzqJgqWFEHHcU0
prqeghR7OzxcEdOR4soCm/x98qtd5ZNNsc0tPZKTM4xM/euCxE5zOhlTt5F9unF8pF2V3ZBMsk0+
D/V8zIcZU40xvWRlANZcUT455ZDg8wI9tB+AfZKJOjuEce9cgF1FXz6ljfs8j83Gn+lxnNU1sQs8
RmfF4LyqwVzoju3MvzQTO0OTsx1gBNXAzu30QTNTRxbO5Fz4H9WJD6HkHiqMo26yRz6TIw/yV+sC
D2bkUE/8FZy+z2mu0G2oULkg7bLmpq+WW7d1dgJ5OdbHJeaAhO3M/lkrshAm8c9m9j/gfXc5t+wM
FfKBs3MQ0+9KOGKCO/DcZCjqrD5bGnoQvhNbkicSNdHvdqg/mHJ+dY3/rf79vuILAUt0SBkC+bMU
CsPPQmTzsn4G5DhjhMMu07Z5LAkQMR+hyvjGX+YF6mPpbde0PqZzjmiKNi5RZpj5X0nxv77bz58G
Aa2ICwWRghD5k1xHB+3ctl3nfnZRH6L5w/Un3IhlqROCULFrJ2eTUXXszTbv08sSZR74hIfGpmem
Y9c6Ha9gwh0NcCn5f1XQ/P+ExqGYPMmV/qKiabqXAQMIuDG+qx/qmu9P/V7VEO8Tl8xHu4aIURl4
KJO+VzWEfAoIk/ByCzgG3RjJ/1rV4BEOqhyehHIIKN0pDud7j+d9YhA94nVw9QWcMjgW/Rs421cF
1m8X1bcWD9P8n8PnMK8uoRhhLToYGRp2p0kdMoDnDQ/iNQvijEWtM25JyT67+PF3B+oPbqw/Vi/T
E0fi95he6Y5Dj0m32c8eiAKMxJoMV6Mln1u8K1l5vJTV69wVV3/9dl+ZMX/0JX+6Y0ZBlQJ1ztmD
HXWYtZeYwouXlSU5fqadG6achSDpxkKkyV+/5599RVxCv/+KOh/FMoMDttd2OmSrOJQgA44epgTp
msDL5OAGM8YG/r94uz89jz/JWHuRZcLxu2AvqjQpIDGmoonZ/JhmPhjG/dVsRew3j61MEGtz/9ff
8c+O689BWS3TDpxsYIE60/LVh6gIU4uzFrgovrOPcDhaCFhmPxSYCv31O/7JUf0/srNaBonUOAb7
RtGXdMo2cK4/gGicVFCOGO0eMHA+IND3Xx3VP6ZawSv8x7MYFASUHNx/+2UcMcErdn1976MZDkto
4B0hQw+MghLSsACq7eysBqVhyR4Rcvo8svLqf5N3XkuOI0u2/SIcgxavJEAFqmSqqnoJKwmtNb7+
LrCP3a7O09k5M2bzcO2+VFElQYIBjwj3vZcHoEi1WidToX9w4bz3M79tvZWmvVIP+mTv6WyxShCc
lvhsxEujWpswnzGe2q6ZS+5YJteq0D86DSSbyr+5fv6jKVc/T+HcMriq6aLgBEJo90yu0U8R30ud
tK1/NZVNgyf0istCO+fqMnVWXvFHCIh3v/fyyX6z1+aIH1pNm+19EitbTJYI8TCSJdRJSTNXhuW2
LfXWFICYQLTKx/rn8XZ3Hv/dN38TqYpAJQRTmTtEFZY5B/Vo2Tx0NvJf0ftTexklHuYqLgPDrRrn
OQOpH4C5Sglo1eQQYD7Clr43FN/EsL7KFUQkqrFfJOFLDJu780Q8iQfhNlzzavXhz73EjL/70m9i
V5orJnmiwNrHmXWpS+FrFXGrS64iRjRWhN4Sw/rBuM5F/FEoWU7o3x3zTfxCr6VEdt1bew1J9KSo
bpXbflE6XzO988MKCxcxRZsCbzmzTpz6NWcaCu0HgeUdKqP6H9SsSG5JtjraPjarZ3PQ2Takm9L4
oTLMDfspi0q3YJghP75KxuRb4ewbDL1/HmbvhLW3IK06kcjjjmA+lcJxczrv2PZ1ubasUl2l/L5D
KK9S4wMe3rtf9U1Qs0rdsNoBQnAldF9MIW0lARubbktlRyfpaPp5G7xQKfSL0Tc1yZ3b7qMA/t6F
rJPb+f1CNmdaWKOSbvcI8Le9fKW30ZZs4C5CamKgCymbK8lTvyJF8fG18975XTI6v0UP2xmlQrbm
dp+oVFMGx9XkcSv1KBAME7Kb2LKfwV394QX0zmBelJm/H08OkIGncjDtk+42sJzR8xZfhOkGQeD1
4zcBG7OPAHtD/ZyjGsclJjYMk/88mJYz+TdXkv4mZGVF3qdqo9KYkIFU4axQOxl13By9RFP57Z+P
8e4YehONognxezXAX11WcPPkrCJioibUlRFE19RAOkiIOGY9AtgnQ0MpndV/7DZIfP699PSdOKi/
CU4TWpSkKc340NuOTwMPV456cggSw2XyS+53XEP/w2/5JijpWtY3mlHDo9mXjnNIm/oZsfdujLpr
XAReIp36Or0aCmPWVP05ODj7D478Tgh+y/rCy6tmYyCJPXbHaw5kJy+pxRESwtJ2HYDb+uz3xkNe
3D444DtD9m0nLr224XTJmdhjvSLqGMhwS7zsy0+6Kopb2E9UOW/hYrqMUVBa1v/wHL/NpuJXcyjB
lGLP6iquPjlO8M2WqEJwjpfwF84ecpzbZJ/sGfUdEgAu5Q+O/U5Y0N7Eoi7EYWNght4rovq2bENy
G5ez1l8pJ7tRYPnobqjlah8so94ZuW87ekkkcNtmLsQeK9d9f6WwBZjqS+CM90EbJh8uE98bPvpf
A1AdDlo/6R2zaX1ojPy7UFmbq+I5V5QtS/a1XhYHZ7h0H+7o3ulIob4FjKVmpsBfwHoix8O2yBIA
DdK6oBqvNBnz2FXWcV/iOgMuskY6d8w/ojW/N6O85Y/1uJrsqrXtffmpfIx+SnRiG9cwJsRrfSJj
Snn+g0tkiTB/E1gXoczvUV1zpMjJK6nZS2jX7IJSaLQ3emUVBJPfyYyayvItNkG1VK3F+OFhl5D6
d4d9E4SAKdQIwrqOxTfNAsadXfUulTYvCllhL9H3V4Ywg1YubC/nA6yHD77uO8d9CzAb56bONc1R
9r1ofSkihTncbGdyszDxWkXxI5a2YrIui5LPiM1VMlnTR8d+Z/y+xZsV8pDabRqp+2KSr6GgsYvx
pHOMLmiebTNn1mEh3s4raJ0fTCvv7WXfAs4SvcJ0B4NiP42ec+nO6aV9DcN1/sKS96NzeoeZ/c1v
+RZyBk92TvoewL0W5siGfZEeUvUplz9zUlcGQ9UeO49OFuwoR8oB18Yx1qiFXBmJqoynZdzLOUgU
4DjIMso2ch1VOxIYz1lleg9hEnwQGd/pD6mqb1ZMkkaKMRlleI3LmowwiMbArZkQhPolRMpT0Peh
qb9EkFXum4G2vGZoitBar6hHfzQM3rni1DdhTBkyJ4AxQEsfNABWi7lUj3ZWK6qV2cdXaymKCZh9
bLPpvu5GgHbuY///5xKtJVPRXlbd7yc0d1+/FdnX6G8Smv/3j/8s1FJxRSNokIy2fpMOKrrxL9vU
cZmwEvi3PvDPQi3paEO1cK6igzFM4s2f3iTNlBcnka06hu3896SDf53VF2eSifqQirSJhhBn0pu4
OYGnwQ0g18+mqLZGJfuZbrolyJ9i6bmMPybJym1cfOTK46v+JVD/cWDUjyblAt3R7LfBy3QUtQKi
0j4jlh/CYV0jLbenejNW4SZyEk9K0cjKSuZJWIFxi9rrHCEz4QcVIHII1OcDegnNWGPK32Ibchu9
OeijuVHD7Es8T14YAdJS+1uMgj1FqzeKdk3XF+qQoWfhKB0KbKzGdsrytRkYD1maPBXlNyq/G7PK
jnoxe01mPsVTf+qV6oiddytriM3HYg9fxZWdbB3Shxon6ueBa9yKbniQn6AwWyutksGSOGh98/gY
6uVWbtKzM0OL0aOvfYhKHXjA96rTLn1tPwVZ6gV1+TkKWr9u9FXDC2nx5uoUd/Ls1eyvmRy+hhTq
pqTwJpY/Zj3eemys4HRKZx3X9nlIrafSUGg1OG6XA6LD3vcD6LZGGvZJbV8Gp6cQN4Wh27QF3GDT
lUi3ZfER4f9aSprNknQdO+kQkzVqSYB7Y+SAq5JR4IjvWTlYqzww6SA47/Mh30Hw+CHnVouWRr6K
tLlQAmQjPpSfHCG8eU6+QOLA+wJ+vQnXWjq+0MRvo869Z43K8+IAgp5glQrWVEjkANvNs5HZfokn
XmoPSAsJWYlLlYmmD6SU2FDkaF/Yfec6YnBb8vB0rlNxxk6G4QL5XfdRSH+zRLuPT1W2KEMYVItN
DHx/XcdUTZV1oyLVz7T+WGM7kUfDD41m41STRwPTB31Ifpmjp5nDRY2jp94M/NChbleDN0qtc0St
E6uGmyPogea2iSrpUOjT6xw1nwLOR9pynotyS4uLnSpaFyMHIIGfodIjVtR3VqY+xI6FXblcRcLZ
T2SRUQel59Dad81wnEuDm98y+CNhyACLzWPaDIfJCDlzHSltwSpg9Ks8X0PDoF7fJt7MxVQUMRma
/tJU7T5vVbKR3U3uaA0ZaAZCdM2rYSHUUXVNwx5vPinjkJEYpl8sduNJahyrhtppBosiTIvd0Gdw
VQxK8XgTuqn8TKPfw9wnZzy2u7Y2VulMT1nsGZlqHeN0vATaeCmr6tEJhJumkk9rs+vcX8Ko2GmO
+tzXwUahbDyJ7GpxCY+hfk7UemPp46kPvqO/c80su0KMcpGSrFOHbqMKclIFC3Wa7e28O3A1HMNZ
fMBzhWX5n+FKVTQIMIam6hrm0L8Ohz7BfE+T2ea5lp2n0nSeYjn16CLZTqU3dfUn+Bg/ip5QpoyX
aDS8so1P7cDyoy5uot8WGECEMV5i2FAgFY+R7XhyEWzKuKCLgHqi+RTY9vJqCulJnzo3Sq1jOeO8
1Dj9MuJUPXqUlNGvq2pvjMZWx9SXjfl+Qs3RInRNq25L0PAE0buhGXWo6ducKzy2Jl+EXxL7UprF
VqT1gTW3q9XxN7Qbo+x3TbEbx+6THMbkEoeX2o5dBGF8vtErIFCYTQdort2gsdhqAcEVfN0kq5se
ok5FCZlNCj9Hee37fBdPwymCqDKW5hGJGpd6sS/aHJxGcwq0/pJpnRvj3MhwfKk1zKVUAfJ5jZXh
BJFnm9NGDKRThqiFBVTHOC2cc1i96GZ/gaO3K5Ifjm2tZiNfSaO1ku3vtcpXUfG80Y+9a0rg7tIJ
6UQcYuOEnbcvNaYuIV1/m+avf6w/f3fz3pNvfy5L/4gMioE7mPmSMvfbVR/168w0orJ5NoN0V5if
upZwBSovmIx1o+c7jf49mobGbjB2EMMRbiPBsMS1tBxPisttK3WuNHJelxE0Fp5qJPuyJh72G7k9
jNJ81mvVW66vcqZUrtWbWtd3Yulg6+g7pX7tgwc6cqEK6V4bO9+zzXyuRPR9ucBUggGqpE2Nb1NM
zr6zyr2lvdbOR81rlvTn25OgITCjVEtZ1WQR8pdtnp6qFciMuX3OVf15iYcaRx7UzsWtlqxGEX8U
kP/2gLph4Nc2SL2+3Tr3Ug3rb2C9oBftAbfcxlohT0cDZgV+WxnPwhr8qTeONRv3kTlhTF6dod6Y
nXFWegHXDJrbPw+Ee/uk388BErflm9sKJg5Z1962b9Jo2mtpQz88D8CU6Ma2l+hGFBF8gFHsqtw8
9jYuz5I1Vapva0vfxaAHmvxxQIVZGsj9uRRnPmorvdaWtY4hIdmS4+ewZyB/BMEPogDsG+tY4Cob
8/waYy6siOBqn+8LpzupfXG1m5SJxPYio34F2uP3lbHOI/VZj2tm5rXZ4tTLp+416+JzZjiH0MjW
daod68rEGR5Asqm2gKFce+pOcmpg8qR1pf21YWWimuOliTkky8E06bxiVjykvf0K+hkaujyLV2MO
LlJMLwqvXVV4u4IMxyovwvrBbKNKT41sHkct9MsUn+U//wDLGPvr+TdV3dbw9sO3wgf0JjNVKgKf
fMj5NyVtR8Fvq6X/RlT/L+xt/l9Sayy9At/f2Wy7r+3P7Gv69Xcx/vInf+xnJNv+F1p3hKJsdFBj
3NX2f2g0GN//QlSKo8ky2J6AkWQa/feORrH+ZSsmCykKwbio5CVZ++8djaL9izjC65e1Fj4B9gr/
DZEGtqu/pmdxAizbmaXmyD5JV237zb48GbIE4lWebPUKtkheKvgtZQiw4XCTnF+ZQCmGRFbfYThl
VTUjjLPTPRDR56Es7L2ojHMcdBfTrM/RlxzN+r515otIz6OwdsWUHSW88npqP9pSDrWwiz4zQwU2
1vF42fqjI03alzjPz3GSY5O1WppNizZ0OyxLodwHWNCFTejXDiTEATlQqpxHwFAvyPZ/Qq5EZCc2
Yad7WThEIFgifJaptg4rbKh1gRA1zOnoPerPQVDs0oA3dCJ4TLUuWGv3xjbNiydzovCoPMadw7qN
FeNq0UitYcL+yEs42MGzbubfkV19SSIxuPK2Rfa2kiQ0hq3ANRSQvGgh6A1Z+ioHjV+ZgxeKciDr
PRvUbotvU2SijAzI4TkZy5PpZpRIz2fW9jhAWbhaFSwkzcBkphWeEkwNtC7Jr8buZ2d2e1G2GoA/
ZQeJ7oeUNxa5SFg8dWzcphH/mVJ9jor+VYB7WlXOdOvwjXeNdnby0LjoeYynAV3kDE59HfbyLyRB
fhA5zrod5Cf9LLVkvfoEipvS2T9oWq4i9V2NcTjs7bY45WRqYNyOfle/oAXYZXKiAKrgBFRxGrvC
DloXiB7mhlmrrpWB0Da2IZ/r1i8AzJvUaj2zG5NtIzFHK62OitRMFLdb8Jm2/LnoSnSbjS65nVpg
YUhtRG5gJzd0oanXpLNbcqNOuJbzfl6VR3PSpDWiXR+XiCciykBkZs2E9tVQfpzncGgGtxC5jnF/
Oo0pLLymqT61T0wuoBAU51OqhzN1nf517ANfAiwVR1mG6reRNgY7yyFwByaCOIYbVIfqVlRjiai3
vEWANElEqZrC/vmHbmPCHlbgTtdSmG/BZIRHmdZroqw3Qxw5u6HaNLM8r2cr/qKk+O3Nfjg6VrgP
RQ+byjGOCSDMlTNqj50R9Z4OinsdL/6+3L5o4XWmhwyYEAicl3pAKKkbHpnvdTUgrF4sITO+kmHM
wnOwEOXmTfViLN6pQtKTVYvX0BMjzE+EIrmALVTIbbKONOdHhrITTsCNFeOeNkjKQRPsqnQwUZUS
f8aOZzMvJSewGlcaz5wfDTM6dlSrVm1nb8kCBateH3eiVfKDXkqbTsiPuNQk+sqLumU6i069Xtdr
Evbyocp2Cf1uVzC2LtiL6YbUtpTCh7XZlMYmiRGaKlqCQy8I0yOkl6hFVM5bYcPpomhXxvVnEc6h
qwGrApuFFmNqK1fH1J2VrYssFRoLjkVNbXdmAKuokMtbpjTM4rXdYadu4odage7ZpzoC3Mjw6xiT
iSmMwDfVPkUEHVuruAmyTTSYTM5SNjDouK5stcPgnVvjbk6oohqJtrJwdR5PQEu/KnPx2KTj3pJz
iH/Z9xRytWn05U61Ivjj2g+wGEznRUsCIuzWNuwAn3Srp3bO13lCNZsnerRX+gFMc8y+AfNMj5uP
vU8o4nXYTtWFSXwbsTYFiCQQYtQW3bCyfmt308UMghdhwuVQudhcMy5h8Qll2CzYMDabm2AKb4YB
A0DrJPiUmn6AOBORFrCK9ZQFx8LRek9AMt1q+rTHsk86IG1h5TrJz2m0vxOHopUdgIbIWyK9DbDf
rSek8WxtbrEBwnBMqREkErwJfc69DNauPZOhDYYyX+WdfFiEwVC2ZzYx4altMN8YbNPPYSR5iqkP
D2UEI2DKq54ulLK+SyZQlJMQWkYiAAG+snh0xs99jSO+DALpWsqJtp1KGmbifaAfsDOf6AmDImY0
bxJL6ZcomQm6UvmzHcZNpFLncxzdXA0dFHZDJH7tYFHvrZ0I6vgTHbAnv0h2Op4GtmNqc5ICCDI5
cX1ttabmD/YgnlDCugpgjgyA9s/cUs4jSawLqN1qFQDMXGEUyl+ZJ8H0aaiOxzqlwVcnXBPjnAek
X4X7oa5t24Qgjh/hyHkGFNjUbt6pydHMpnDdN1l0CzSZzW7urI3YqHeQhacNizeS45oxuYHSOq/N
mD41SPJ/joNFYr74Mg12eUvCGsxak+hHqTGsUxQBWoEy8iIMOTpmanas5yQ9lHb+FJW/QhDDxIV4
PY89mm10kq4cq37PpS6lYe6NpeNNOTmtaHqY+zJYqSahFd7dQeAXMbPqAAAf/3+qewPolUo+5SbF
BsFelbYqwCWzKgfErjF3hW5Rc46qtipXlQKPMnMeAwzSRq1mXtBpL91kz+5FxPkhlLIHaepvTU8K
DbI88AOY14Q1i4EgygOq40dkyo0PQNZm4w+2UctVzZ+kMNhpINqONIympCxAUpqJ/ZIQN70W9mdl
sjlXrGD6AiizaJXiSyHkedXIY8Mez17StIH2rNoTbWcq9thlp37RZ8259WHy2CrtfJ7T4atmN5qX
YAM/z40z7aYgHdYpu7tVVtnTY2oHLyB4rj3X+cmoNHuXJkHn6lDfA6feNiHTujRLgu3pgN5+Ds6R
GhzLqW9PcVufKGqR6JkWF25epG7jONOWOctyY8mqVwVJpXUf2cO2K2a3CsUWxo8G0S57geRXeWnI
CJHM8XPdDyzXupm4WF5mXQvOqjMoO9NovoaJlfl2BFPNViJ5U0C5C6sgeaLemKyCBgZk2pIrq2tQ
GC0EEwik4PWw5s2+1GnfpagcryzE+BJhfjWt6TzO0a/ZVF6teu72iKo2Um/3J9p3+PU0WW4vq9Gn
WhXJuldo4oljqtw4IowfgJaXK8Dy49d8Imkj99LwIKokOCrMKsR54wYSF4RQivKrw0/eTMPGHBRq
ZGWdHMOGCSetg8jnAn3i2mn2QTYVEEqrL6wa9WMRgLexZ+WHk8b7gP5FhzZeT5ZSbqvYN3omWM71
WlN08OCTJLbkdM+5Ln+NyvBcd4O8SsbkKa3NTaMsJEknRngBdFAR4amussjDV3Kwop5YnrVbfcke
RabvJIAwnZBxYrtBOCI1Kp9lo76UmnpQtDTfFInl5Y6xiYNPrEmwNOasqUY+9zAap5JmKpNZfSsq
ncQ6zdxSDOxdUkJ9SUSzEjRC7Sr7MprqhWosVir9W6Zw1cBN0jwZt5UKFpwsmGG7xeKFadWMDH39
2InmCTXfDk67Gy9YqWlu1/J0ZnPhmiWp4RFQL3wvroqmaNy5KD6n+ZJPUyqAsq38FHXFz8HA9tlq
Vb3t+vYBklR3VIGvbiEUv8y1GR5NkR3HNsf/ET7ZQTL493+cQgmqlWhpOimmOHF/e/B+Myx00Fdv
b/7xV/QTOFNxVLe/veiPZ96+vhARR1GR6x5m+8f92T8eKrN28H/7898evb8KdI+1Vwi6xVQ1h2r5
J3bC5nC/e7815/Pvj715SRQCG17dX/jn391fc3+HWaW0vHrzN3++7X/p6UEpKtBIsbVmcZ4d+ibK
D8lcEG/b5eb9/p/P3B+DvyTNgdjXOLvgYEpVfvjzFfdb98e6FOQ8VZsF+pqsVCdvPYeGiPd3vP9T
qBCwmY84DHAnXkNIBmuejsMq06G+s/lTf1Rwd7zE1vJDC0uL0jlNLlmrfQmGoNz30/zvj9gtn+L+
VsIxX/uqpxZFGWdVDEp2cLIxO9xvSZHglgiMdVJo2GQlTTnc/9EhdW6Gvn69HyqrhVgLvdNW9XJQ
qeg5KctnkFL4WYBqO+bZujyE9CXjQrBKGKaGE5WHgKbRh/ut+/PqrPP8/cH7fQtgLs5Cpt3lxb+9
xf3+b+/z5/NFgyG7oZmHV5k9s1Onl4cuCisy6MNBnYMc5FprA/deTkBr09NhnZZkqaZKNlbD8pPi
xeZ5YLT54X7/fquWAniAdIv74zX3J/SqLVYaUR6B2/JzABNVXK132ChPak9vP/d+Du7/RMvZ+PPu
/TSV2UpNW0BwcHjc+691/+f+3J9373+kR2h27o+V8zIz3O/fn7k/GKMTWQvlLEzNFUEovFQalyYu
i+XcwH1pr4IJ+U08aI9O2xzNJDsNlbjoytfIUXY5fQQqk58oV/aqZW+DZtqxl6QtHluZRNqggUbV
fYYrfmICP9ORgxCg4AOkf2FeXCn3+nn0YkFXSmQKV1JxKMNgX+rF1/hBllA6RtMOyOWWZj9eWLc7
2HGbFvQjma8t3T83cPHg4dY5W42y9wiDlxpbvqX+CvJfzRxtMh3oNzgNkqiuGIZzGdik9tLlh9xO
YbepEgV6sMkMG3upcwEO7KZ8Wd1La+AkmA/j1pPG7YBYISDvGFynXPrU1tVnSqwP/fhJyMEmYsub
pPlR66xNXjRbEgxu3lfY1DO/cEp/R9M0f4yba9uxENTqbSLrewu0mwV0UstfhwAPXNf4g2bsZtEc
SCHtCt0+mmh2zFbdiVj5PmbTE4zyz0O0NDv4Ci15D0vhqKjJmQnt0mUzO4LR7xud6xv9damvtHwB
7up07ml3yqTu6mJkoTpuyM0fICuzJThDW94lULiV5CYP0kZqCtYBFlZi+7nPigebMmwZVruO/eOq
jfpH1sEnACSX5Qvo4wsFtAJIzSw7R2z7+yIbfiap8miSfK8dGa6KfFWFCvuJHVjSruKwvcFD9REH
/RiDYC83gU8Olf/zS2l3pxIGgQlIWFjKtbM3chHuR8AR8sCYjAx+Jq8lGVN4WmaTNp439mnEXWi0
6TGV2n0qqdvSQkBVBbu+g1+ntQerLV+CbvQLkOumbLi6Em1VGmBP47kyYz+K1R2cCmqtChmV8UFA
iEhkgCp2epil/OSMHB29pP1qt8m2YBWQ462VDCrP0yaG9a/b4iRlxoYKt6812iM4mH1BBTMR7HER
d7HjoZ/Fs9Qnu8hW/TaQr1UyX7oYAnxg8mVVj95cm/xrGAGcngyvlg0PfICgdY858sPIDfXrreNI
u1kHb2lYR8POT7WWHnNbpWd4dEpswy+sp0mfqAjhXg6sLa6sx66JPnVp+IqazJIJNe2U7jtd9RNd
PZQF3kxb29jW51zSXK5BZEE67huayxzqgVwA5WdhIRNtdpYe3Aqs20n3oo/f1IlGFk17tKJgG47q
JiwJPpTDYHkFGh1AquYq5wExM/peRNq5z5nubHPfiuekzvbyYHMZsNQcJ99Ysnt9exg0MhS6Lw/W
Le46SB/9HpkoKMv+bPAOpA8OvPNnY0xv7KhX2jgcBVlAFi90tZkfpMY+4JI+W5nttnHw0Ffypkzt
XUmtXwftRtXRUKqzXbcvcmn7cmXd5lI/AGRelYV+aK36QbLDxy7odjOYpaLalWRVzJJolQdbIhSb
0u4aTsk5yYevVvgL+ogfVwXkz+bQJbBG6dfG4DPn4CHs+s9V0viqlbpKJbllCyopl6FbLnRJeqRF
MlSNeV3bJPUUHOCyeK7C6aGIjVeHBjFx2rLhF7u2mF7l/o5eX/ejDCuj2NfUB5M82KUyGbqRlGMA
87S9oMhcJQHEO/E9HPsXO0M6oqg7pRTbJLIPuXKk6rwP7eLYDtOpt4IbjX/24FgjvT7mAXusIdnk
qYYldqavEtE91p8Sqb2qAAXj+TgKTrGcP5dsDvC/7xxjvkqcYrq++YmkXK043gol2OXIECauN1C4
uzRzTigWHroo95LOXNGPwA2r5NyMQNN768by9SoU+6UX4km3IRcF+a6YW/peKjshiVOfSE8GLWeK
KjtVwtnqtIeZO5IerbRPMscrNQCOAmWMlienSazNmyWHu6IND4U0XquwJzGq7MM8uEXwQ81cpb1s
5C6e70yQkDR2IUt+OQ7W1TyeY8ZZpNjnTkSneEh2qY1wxulWhRGd6FTlT7p5kaT8WQtjsuKpvrFU
vzASF1a2G9606iUaKrcx2ehphifL6UZXgx3kzJ08FzugKMd0/CzVPeTwhwraXanaW9FDblflzX2I
a8nLFIWXtKzX9J5bdxTPrXqvFh1RpvHQqrm4VsA1TSeFUUCPM1Sys2s0n3ECPEWz5U3GuCeRjqog
v9HRca8V8nYxDBioTdvHODV2dLygcztxs5DWkB894RVZ6w/NY9YNvmxYtyrUT7Q72RZOu0uKaV0K
ed0azUFJ2Zf32TGF458k0UEfco8mEJ+AEP3Qg+STGVoHzOl7eRz9zEoZ0yWhO7vNUfEck1FMgI/J
dnXK062j+lX8hNuOSuDKGR7sbxYikuRSiY0t4d73jJKGOpqntF8qZ2MNW9JpqnXWocmamnrJnZuR
diR2lUvRmbfEKR6qJn2KxmBf0FhDtKqrxGdtQJxT7gKkGStw+I9IOJ5Lu3gtSvg2WbgWoXo0IpCD
tuSrU3xCP7Capq5Z0sInvTBoigaMVc62gxTSskAD7EJEACUT0iIvobgfRarHJ7b08os955egijZK
Gm3pd7ibUfKY416wmhBboy2OkWF4yEks06uCE43eVrrZ3RTE70Jjian3B1OLLoYOx21Yz3bjlvQL
SxN9CyHNG9TUC6WctnlYMWpzZ8pUFnCJ6WQuQ6J+mx1lcU0ThFrJIRrNPU7Km6YGkD3Tq24/OrX9
M3YuemtcpEY+6ICg7dp26QillqMn0k8QjwAjyfRzqrd2OLhNNvokpqdsAYfO68E8jPDvW6Hu8246
lbWONbP83IjqK7vmVD+M4DAAnq3sLd0F1l21xPDJm5jRhIOxrg8OYZ77S78VLPpf2U16kfWQpM2m
spt9V+bkwcdNOu5ShZ7hkU4+nXSlTY+jJITV5Gzh721yneUXlJKQYNdB0lbLnTM36zz/Zge5G9OD
IyN7blI91rTkJAsIGxRTHVtsinS+qhsNZ19pPJiN7FvUaAoD9XzOB4XpGwfw3LKtgGphhIk/FhQf
pvF7F883Uyr2s/ISJ/VhCsFVddNTZM5H0yYxSx7TjM21Fst+KCWHWndIBBh7GmZ52mxtBprMkQEj
zXwWs37U29e8LY+WFhCPEvYSCFIyba2zRZrIcgtp3ENAJ7ATU+oHK4edixOyr8U6iAyqOBAu2ssw
KxtFLzZSOO2oYtD8BIuuSLYqeD1dInwnj+OCicPuIQf5KaUZbR7WLgmn506vt4bIt/lQXmiCh/nu
eS6wHerlp1EOH21hke8MN1T3XPjsoE6+NGrv9vrgtWx4KuZFuihLYjoYGCl6yvCSzEqZyAFGZ28b
ynMdgzAELW7NJQcWu+KTotIqUwQ7Vbe2pvaLbB52qew4xaGvxdMtbMvNHIxH3pBSSnCQAy6VxE3y
hOlz2DYZJcF6GyRUGvpmExbBFnyWO6AZbEdqZqaxCQHZkMLxGGXU5GlXQo+3LHbcyS43VXdNyeVn
SbXOTck1tNEH7uon9rCh4bRrtNIqzSI3Kel0oxgs5TOv1+mbFFTP9HHox9mLmn4rBUCmwbKOObzf
mO4XVsJIMo+QnXy1pVxFwxO6UC2IvV6mO+BssXr9P+ydxZLkapqm72X2ahPDYjZiySE4aSOLJDGz
rn4eRZ3qc6q7qsdqOWZjaRnm4eEg+OGDF7KXbVt9lPv8dGwCYy2CvO1sVdIfhbeqIEfBWNusRcrW
My4udKAUYvwxYvmm2Ju4SQMXdounVkAzZwkORfQwx6Lv07szJ37KGa8axaD2ayl3nrIpnmFetBEp
PQS1sSf0Es0K6IUtmYbabBNTqfQ3+mtqiQ0KB5hVXYyvbJSaU3yg4WUlIMMkf0TJOlcP/zztaoOX
MLcRiiZx/Stfaz8ZHxKrd+iEAZwMOqEHXjWEmbC8ZFL2pUUoHf2Ph94kbCC4xbPM0cgaO4RL+l3x
koVYfdz8TZq8Shs5j8qX9tfNMPxephc0DvYy0kcrhOtck+AMnMRiIIY8ubNReViNBqp12wfIfsSL
Eutzoh4PhlgEgM6ANBjXZAdApL2mDaS45PhUzlYsDsPnrkYKnPRIVF4qAvh5oq5tzXEi7sA9Acbr
A3VK9aFVi4c01x/1TMAVTACxygQqilu7TJxH5+LzwdI+IhqifBP6ItLtnvr5IClBoh1EvkUgYHtG
xxlUD+y1hSAq01GzO5cxcLDDHhameBN0i5pG5ep4uyUTazsrIE6kbqHk3o7UGTHKdVAv0tB6S5/f
tI6OL4KeO/ZtKWaRLX6ZmIIHpECoboaLPASdOoXdWGJtMASbJWPX1UE3SoO0gogpbyQu+jNFlFBt
JHa13GlYmpVsf1V7HKok0Z9xIJxFzW9Gy67Xb4mhIIkczCX8CLoGyC2AmmUsCbcZ7mGBzKmsRCsb
1jGr/iTvTo657aBTlZGVUK2AAjStX3RUUIfNO29ePQlua62Otqx+12VoSmH/dZZ3ltMbixqtADIO
UH5msaFOXjeLviYggkykn6xJEnwUfyrAgA5w69VpcchkL9fKNs5B1ojex8OPH9n5ZIM7JBqV+JZu
LXJXzoEFA0iA809AEc72QyIcHtC0jr1b7J1ZRVcc0O7JN4A9+lH++C/VkD+f+3j08ePPKkq+ZO/j
zIGgbEXkTbPeTbZRpClXfsMgrow0gF5/llZ66vKY4rJQagulJGnvIkKaLRhH1V+E2Qj+VmFTx5Gy
zEfpxpqzW9G2JmnT32s+H88vGsm7jsuXK7aCN2ndRltJu097zbweRpNko16/pAbqg5XRHbcVMu5b
isisJfTLl6y1zGhtq8UdsC19UrTpU90i+kIfUb4qnTh+hhdI2JZcD7xu7VnIsRtKMtGp9WX4gmMi
AzNtjPjj14zmEQhY6VM/b3grZaPGBLCGL1lhQSvqqyr6eNmUqoEOQRbCWIcD4Tz7g/hAYi09HOv0
1VJJ2AQ8FaMRu8SgJobyN7pQXwz8Z/bBjDKywQcDo9s3AYlro9OOEK/aFhJ3b0TjckRWR24B/k15
LseKeAWnwSldk2jBnhbrziS/IpYe7VQCXkRMgR+rtPueNyv9G8TyI6Ves0Cp1Y0t7q5p6MxTbSwD
dAEw+BZnu+cMn6S+filXDQAwJQJZl/xy24RXZZ9+yes+3jIJz9Baw9IU1+KvlWEubjEUnyAgiWFb
Scdlq/EJ6iWslRLS1UnqQJEn1xmHWTyPXZioAc44nkaBM5MojZY/yv3TgspiatGrukonJCVuEdZP
r7to5ygw5dHSBFQKGvKds1LqLK2XSDRPH0wTLALkKo0Gt7+vVw399YQcB3cWd6X40YEqaAW2HpUF
A2Bp2jXB2sovh777IL5jS5zoX3LeixaJ7fFYdg2lsj3aBwTOD7ozxeXoE7s5YTnF4anzFOXgDSfQ
B3iWeamhOudyBY45roqnKmlpHBeuWq3RXGF0DGFatwS/xQtBr+ZIElQadAcKZJknDuHYyd4hj2CG
CVek0NpI15rGq+j/p0fml4YSr5hYCVRucsP0DnHwF3oqFGspBe4hVNvA+AX236G3cm/XTwnzW5uQ
LFMHuzlaz6ihHtC8bUvL1/PdbU5ArFijVZZHyFI6c4eHQPpNnbZQ6aFs4bEQlhIqedjBgBsYM1ZI
ByuUGkongIVvivJIkUP7WidfS9rzEobFebyzq4qR3ivOvF9S9LJAnLir3CO89SbJl065JdbArY0F
MNz0Y3NWp8xXa4psfmsWvgitApju66A/cixchrF826wv8vDKhtgTsEA3KPDa2ueXCcuWRvpSIAVX
FFh6pNga64Y/7S20up90WJ0KvzNZfeeRBOjRrwaeua8YH2qxAdBrSD9rzKs4bzPwtONlF83rKX2m
tAboIBhjsovdn3NYBpG6au/bFG0dhhjmHlO3/k1ChciXKV1lxXqr7qtiXjVVCMruYd0Kb5SmL8RI
1FcoMfajPYKuGJO3SXro2GMm7BSN4REzLHsygUXV37oS0YsQE0dHbb+0XMwzzM9KCJ+54huCTBao
1kxIxZkGKZyKNTzoXoE0Gwy+paVUK+ARaRbzUymhuUzFTa+/pHLDzBYeVeObSKzSLpdyHMkMsBrr
EEMlC1Vwbm9y49WEJFanw8U8ttjU+6e9yYMjM8KlAGKW7SA8qcqaatTSfRf3mgBOuVl6+6q2Cgl3
5WkizsY4VqTyGorjpVWt4CjF6GD4z30ZWbX1GXlHiq7bJd+mW9bu4eDI5uTqWHRY22Iba2vrZMad
yzJTAogl5NOdIQtzMDL00OuD7BrjsONlmb93cnDIwTR8WlhM06dzaktyUCmNvZioGoIDEF9Be6QS
PtV3Q7jjumof9b1CtKi08x966awv3Qb/wVO7UJOi06tOt9vUnau33PxqFl+X8lfB/BhF2euaOoDA
9dCYzBmMdXMyjr2iNLNaZbQQf+/S8roToxenrN38pixrnI9MXDHxAXL5yyTTJcGcOX0YtuOGc+0V
dm1HhLEIiT/meXCWGpDi+FI3glfKNE5K/b50s6d9RTJaggOcFACTBEeR9VsqT7dkNSPRaB+svH/H
yF58k4zhG2hM+qPY2xnHHSfka6uKF6o1DbvFMg8vA6J6yioEpB+3DU3rHv1rKV2BzGiM5uI+g2VY
wCPQ93e7XAqNvPNn87kqbnPNQj4ujyqd+MV463YZ7wPrddan1GVx/JnsA+K/yjrGhrFsLGGa+G5Q
gh1PNzlh3kny5NWthlpD9JzScq3j1K4tRvXDMq61meffrc5ENfZ8wSoRPW2tehFqPUN8QaPYWt2s
Q5d/SAKhy2oJEq3iAdeeFqO/EpDZF7O04o9X6D1wnMFSERXcmCsmzrSYXlXGpZ4BYxly2sXVYhgQ
M8BIJRYM/WVMjNfelMW7ggyovuZIfCv6szWMqCUD8KY93/Vf2ynBMdUaXimWV7dUFFl3FqX/WlYz
tlO4D1+PUU7fjEMMlt3oMA3pX0xdR/62Mn+gqp4+p5MmPFG41bEEhJKb4TnbCNXLUDTVSz5exC3r
nz+e0UQFBWcJveWPv1WLbl67Kn0U2VESCVOc3VisWyNXpAXnIxI16zbqwuLsgvZOB+r7TFg+YfxS
dOeqf/7Ej1m7jLuRB8DIX00BEJidDOUam+ePj0epUN6RJ7dCnHvWjd18+T1gpA26T1diXcpGCO8W
oDOl/dU1FOHQugRuqsjX7vzx8WhvUTqo0qr1taHVyf01QIHTcNrODGBDcuvGuKCyoC57TJDLUnZM
cIRMbE+ABdQbnQGaBeO2Pxtzivo/jX9nqdfhtUnShY1GCAjthtePpwgAI0Rch4eiuHRFN75uilFR
MMj26ONXDNUsIPSWwfrNX7t8ev1APf9b2O9/Lir8D7rD/xL4/Q+vCv7f8eMzZAtiH5jqfw0RfyXg
GYTraaTxV5D4f77zD+arbPyHolIjMUzNBBt2ajD+IeYnq/8BeJSU6kTvA9UGuv8HTlwwkeyDV2Np
MshuTTRMeM5/AMUFFOBpa+rwRfHSYyFE9fHfQIpLH9ToPxkE5okTN1QUiims6iZmfyfr6y+SNxuk
EHVC//SSMu5iq5k11LcFpzFy4bnRoDdW+/LZAA5tT72Ih0udb3aLYiyZKyad/eNRvGvj4nR7kT+s
mQD1eu1+HekI6rfHzQ51N5Cxc6xAnNtmir1lUV/A/qZOlsiwM+B4GWuKkFD20rfF5uCILDnlMu0X
cX0GuYYla1J8X7MvfT5YGFd0vqhVdTwbINBGzHjsGXdST2jBOcwRzaws6toZpFsCJHmxQLIlSFhK
CBS8LQeKl0UeUDmNdqk1neqgiwFvJR5TynCiSM0Ur3IY62xeoyC9nNFuLlbVszATI83ZPuAG3J+O
U4ndZ/RP1xmPiGnOh1DYzUe8jQYPD1VUxIv804wTiNSZZoAS6mVTEWHb0q0BATfslMB6nT42LsTi
8rmryneBKwngYoimCvOrOvNntdhsXd0nz5ykd3NHbbkJpvJHR5wviXLypO3qQ5qI7U2Um5ydd3e2
ZZldacmgJ4pVZGJUa8uI2GMcXlLX0MNRRLdkoxDn9rgpQ5kkkGlLSYw607iUYDzseS37m1otb7SZ
emo5opOI2uceLp03IQ9taMbmFcvXv0yaf0IlM/7ZAGSy6bIuSkDIUPH+xwHYQnM9FhM/dSEpeop3
B0255ehhEQ1nCLcc8U5QL4jd5CTQaBHZ6j8JEymGkltvR7avoYytSdnnoBKGvvVGCuFoQ6bpswFh
UprW12YG0b2ngwiRIHGRVoDqY4pPy9z8zjscPbrCLIljLYIVZPqnlFL30Q7ZZ+GBJhYJ0CK97tK0
R4CyAnC1AqRmz2KbftmriQgJu+d0FIEv6G/VKsqBsLV0i4quAwRSy0EBddxWwBvMlal8yRpDdi2F
nhCQRo+yQoJzeH/aOPX4Qh76epIOsrDZEhoTenuEe0ahBV7k6hrCN42BOsoICveFVQBWr/Bxkufy
6RiwWRCmJqzgXAoiLrmNzjnrifJ5Fgzt0icVTR5KNCe51S6MHqNBDfZtpYc4YAmguFoxtACPSrsk
PCoiNHEBZ0AMJgvc82ZnP+iumhLE7nXKZpuoHLVjahs+yH3REbf8x9YAwBV1nT7Jll7HcVAp7VJh
xkQLWStBKtEw1j5h/vh8AKN9OqwZ4/atDuui6S6lBqgW2EZ9NnwX54Ah85pW+Zn2TCrWvTUCWStF
gLb9fYwJ0IZZXR+EBV8ESR99mBL7o1ItAx1visbj9msbMutWjT0a1dVxSfE8t0spHf2CIuYVDod4
7VvpVysfpQ+X99bN43g1ll18nvX8pfiw81SAK1qgxfGLzxRiixUJX2uTV/ys9hz5Yu1bouQ3aZi3
i6kfL+LA6CGLluNjEELTWo0TDtJGm8BBIqGshjhcrE46D7h/icn38jjsDRnlL/I6O9Yh5Ei3ScLT
kG1UKIvrUKegtfRzxDZ4fM1FDefbBx8s7Lv8abLARtD6psVQXPHXFuJUZ+zp23TFep2+ysJ7cBv1
Md0qXhWYGeiCoHuR9i/YTNf3tVS1ABm5Dp3srX0SByFxgTSAQx9Mb6H14ncgqj1sKPITkZ15aoHR
YLERlhpWEaojXZdGMq+CsCj0LHrvKGTZq5rkbZ+wlwffgi13TyaZytLimwdLEUJyOAQJ9RGBhwTL
3/TRUerbNVWBLqY5Kt+C1Tcv9QLBvmio5iTUqGFb4xtEKRUIplHXNF9zv9d6IMHj3CElmiHrSYRG
GdT8ZijUnht0vZ19pDQCmoL9oexVwNytOw3GEsilgsQ2DB1yF+2Kwhrxf8rEN/cck7hE95FiyEmS
poOKlGVeVw2cfa9qOKHJE8iblj1CNwqo/UXiz4Mh2/rcYtKErM0zY0rxKwGE9DqmYpCmlCjNRAO/
aX5DEjjBmYJGX91Qj0ZFTotUnCIK7F0v1fnDyg6/Xcl55p0U99Qq6PG1PnEzb43RLFctkXDCqAag
0FmLnE5TgGxwBb2gGDMOT1pp0rQgVORy/wCRsNlFJ5LRlt2Oij8LTCWk6CjMo2FrMzo4JcLtESQb
1VlmYs+kTEl4WUaxE5o4Wbjs3ViUQVZPoSmVV6hGezBl2+9Z3u/qge+FlKr+AArbHTqkAJtjWh9A
XXhWfe5o+CMiBLRYHnUx+u9yuviFREJSUo8XJm5NDq3O4wozja35nXD7Vh7d4W0rV8EUhfUua89G
Y8JZUT9rJokIWuA1/h7p9zHXDRtc4FVqlpn4QHnfcYO9K8/m3JTXROjBDKVM5HGMugXNVxjMZdQU
r13xue9x7aWPpD0ZhzA5+g7xHyoPV9soX1hudoDVhq8Db3KMkSJFo9CwEfunyVqVyyndPbM5D8f4
uVLVx9qgKX9ASvEW7Af7LNvfKtlk5VH3m7hklDoE4pDZHF6tvBTjpt4bZ0Hu38ZB80ANp7hRif+G
lPADwf1mG+b6RZQ/9TR4dekgQ85qGRR+E22yvHhFajVuVgqAUYuDtTFji8DfnZGB9Lq0NDpNbW0M
lCyb7FRIbwudxZkJaFKj8aTkGC7ZQsYhDrjDTHLlLhrVEKLYl1JO6QpQQ/azUvJYsZO4EL9OqMk5
gkahK4FChe8Je0HeQucmTfSySTE93YI5tFr75JQYWbkkRQu+KdLPGTq0M4oGnIHxmP2uTOHit1lt
r8O+OAPge0cev3TtdC3bLdpno6OeKbBDzISPQORnJS1vAsCgNV9h5WdGbdNKxIS2SB7mCmoRA7vT
DJpOQCQEUFMUBAA6cY9dgbondpK16qU5Lbu0mXUHOxzGZ6PBWxlkaknHVwIYnJsJZzmO1VUX+TMb
4hGXNUV82SCUFOoayJEkgxIbv5rVrMeQR14zWRO8wQC/O8C9b9Thi26uYAbL3qdXB6dupt2TYYrZ
rBU1SSV32hUZgK3b3JyFLjI64W0vy4Myj946kO+gSrTVrWsw6CyajHpWLnlLU8KFSO7NuIZQIlZX
z0pf7tsrHml9ZCRzZ8u5fHbfUtVFInwGr9PNFxjXgjtIxHllMrVYzOGGJCQ0kcYU99FNnPLLrFZY
78z1xmaRJqCrILLM2YzwxLzNgbiZsqNJeWFTikuCrQck0UuUmid4A6ht9MsVFQAx3GYQQOus2vKA
0IikZClGnNv6jCFYC5j8sg30klgNbGVP1NtoEL1o55KkL+3g6rn13ErFHsryo9XLJTXw8ezYqy+d
hmEkheSGaNOFbhfioufrWfbQ1wARdvkNBxVbnBtHVH7BZnqqZrwOJP1F3PubNtaiQ7qPOINWOrs6
UFcX9LAxuee6uM5BN+TehguVM87TpbdSqpmUx7UG+BulycVnAwIANR1OWeuXI5mBF2IAosEW7SUJ
YJvwE6bQTS9YsxRdjw9lnkkK4RGuMmQNfO/O7B3wakakd6TyS0Oz0B6pVAtsIqFcQiDNq+Rn02hr
QGXGPhKpucrURPUevkb2JOTvitqu3pIZP6VVDifA31J5XDtqjE47jl9wfI3Ek6Yzm+ygBc6daYqV
H5ZaygpuI8VM19V0GWWtunmdymaLU3PZYnm34nITFNaBg7pgmVtXVYvWtJWjoQdIvBzjFeZ66m8w
ILNjj+vRA6owwwiViZqzwyJr2ob9qm6Nk+OW3iiU3JsOW40Fp2wzycC+NsLhjsWbIe8kPTUQhj5N
fbKyuyoholTbltH51Q72Q2oAOqX6WFyqHD2V9BoVDV3ayXoh6aRUvlMW8QTossOWlXRrpHNL3eMW
r14H12rdM6QpSESC7iLtHABrsBpbSnTbKud0m6xYGalCZ70SyEQHKUy3vB0RQVu4Cm1fJgSrNHn0
7Ge9wuIA1cBSVgs/ai29Mt7yXmIVHfWoGWBayR1waQzihyT3yq5+F3IFPKGFaTYGd/vcN96qGd/K
NHVquVcdfRWwc8iiqi1/I2g2An84fomFcrFoO6VYvvZZgxKBtKgskO5a8gfTsFiBsT37n7OoU/n/
LzoAZPF46VAoUPALIIP6bxpWB1QVjCt7FOSL4qUwQ6PX3Px0WNc6DHyH+Rts8NHee5ayMX3JiApT
FUzaaaDTnEHACBtGMku33gGA4wm5OvjnkAtvpEdpx3by/+tKzZRP++ve/frf/+tHC6552J9/pXn7
D0YPFnuMbPyPdaWXX035Tr79310i/vPNfy8tqf9xzm6qRx/uqacS699LS7iunvoguiprFI9OeZY/
SksyJq6yJaI+oPEXqIscyx+VJf6ENt/pH6hYpo5Qwb/lx4qC2T8Myb8ZRWjoD5yqpn8pKGnHqsKu
KpRbEeWXPh7vwoMQojlGjdI2b3J8/qregWp6eKEu/ugY4R5LL3hWSw/JU35f/MRrbvvnPUy8za+9
4mEN8hhYuQub51q+VxGKA4ply7tNfz2YL4WXunTLHbB4Tulipenp8RKV3hKqzszjzQUp7pbPSQye
L9gumQPhMewvOLY5godYuJtFQrg7hyuFeThEuzf5YgAILiiDwt09GpmhHncvaay4kguyNaAENt8k
t4vIlHxETO7pfWltyVfcKVRd4UaLp4dxey1vRtjf5ZjUKujv+w0r+kh1j7i609oNO78OQbX4RADh
HJtx+5Q8CvfqpYytOzagYR9PIeqdDiT8CHUqT7hpAfoFEZ0fEFz1DRypidamDc25fEseyYnt7Xsd
A6LxSq/gYxV/tH9F3ugm/is29I4U6G7uyV7yG8IHr+hC/eMwVE8K+QS3D/AsClW7jUbfQ9TsusV5
0AYI0TkjZ4bhqQuCzCd185RguBAHBEOofx0uyDb7VBtcJS6vhrf6RlBGMOofm3DhXetz/YQHaWCB
EbbHiED5iWKGUwaU8cjxAsy4HKg2LohLh+JEnMVFTEbzW4rLR5zif1jfprDlOKgj2vOrkzogxGzD
WTwtHq8wCx9Qc/MTe/HKoAtFnzwznK/GU/KwX3e3d0VfdBWH+NDVH4pn8Vr/PD71MmU+OyUSlOmB
O8Md+2xPuyOucBuj8qV7a7w+2n6LPvigyHBrPiR/zC4kkWERaFHhTR46MH5xU2+aC6hRiTJIp6qd
vxiPmBvxbaCeAsUpCTIemzh3QSEGuSt+VsMuli/rZ+w+3N2VOViy2R85j3dXDNXn+qJEM5UYVmPH
vKvPxCGBGiQYPNEVZp6IPPdzvrBxPubfmT+8sngyoj3IR1uP1UDw84fypbgVVzmurvqtvZjPxc1g
BgzXIspiGP6X8W9GrP9SYFs5bab/svv8OdXP5/8y1dcWdQe97VHrcM4whlk4uZ1LiSqcbTCGHMPg
/v4Nr9A3mJVV1EWHq3qiBwHOBVkRKTaRx3v2CA3XEW3BnfzVkx3RKe1PuZv7OAU7ZEIePeQ8JNuM
mGF+GdKzg1zyI/eA7zqlQ/vMgUvlGz65PPdbYZRPFzWN66B0wIA5k507plsHW9g+aRcpRDrPBUMV
5EH+q+4B0MTa6Iy/ju/12xJOlzIo30yUA8I82B9AoTL6S6AXl2fBMRzhk+oOPDeFydfM16PqQhDo
JG77Zn5Nb3Ik3dP8ajKWbvoDAzJKI/kVqs6z4YEgjI1bbYRptMTptbocd5qivvoAax8JI14Nz9gp
bOkG+dSRGN7bOR/8xaEqx/O/Z7ty3r9W9o+GVWFlLuw2UkqeGE+uYv/8XfD+1WVO8lpomQ6UWbt2
+SRvjLR4vRbhEhQsrOa9Dyd/czV/icgMJHf1Zl6cg8C14V4xHoVL+pkR53bOu26LUe4cDiLJHNxP
1vCrGnBTbsKluR7+4s4esC1vvliPuLLxW3k//Mk3PfNZNWyA4AwHOQCe4aKT7aL17FVe40DNj4SH
PT6/t7rt31MqTzb2eLRZncLDjcpjCkR9CKokSEPR29zSBszsDndyURcpCG9wV0d1pEvp4Wdl537p
r/ZqD/4ezGw1o0fqYs/275QdAQ1Cr7c3t4k0F5ciQGpRwav6UHzuw8IxXo2vqYu4hQ3XmU8HXxwJ
7EACw7jg1EwHDPczioO2YlPaDSnqulncvdFC/7/EcMRp/6jm9Oc8+i8qTquRl7SJgBBSuLodbGWt
MwbAQ90+hOYvcE8G1EAGF30SF3QUX21cM+4E4ndcHHDwruC+lGxAtNJ5SD/T/tTbmr97tf2zcRoH
hoMNIj5YuJI0C4Mq3sP5gk0tU27xzylLUdfd3G8w74LFZ2u2Bbvwqa+xK44ebrrUORg25ybJH9zU
4wjZXGn6+3pAZTIyY7BfweCjUcpyBWTWFr/NMY0IPnAMdcYY8LL75vc8ylg0e2/k3+wN1E+D2cMH
wDmfYgS9n+N5DDEE4nfRGaLyWeWDeq8NLYaEzNcUEfEpJ3t+eO9JUcFgmdy/nQj6QC5pEYtB5ppu
5R6MyiLiXTc8XxzD7j/NnJ3M8NE5GYbWnYvGJq74rF6cOXPDh434yudzXcnznMTTPdSB/IPrCX/T
y/mHl7aLASWDg8Qks4XH6g13Pq/nkPbf3Banc5mA30XRTl8S1I7e0A9i7KgBRC+uHE0kR48wD3dy
W2Xt3PyG22kxTC3oByxnKgsfvSPu7X4OdFf0FhdYob07Anfm/Nt5zWabCRakfsregYIqG6PGQIbY
xcIJBto1IpQ4/XMotx4ejUz2li9pOAfUcbQr4EEXPHJ0ns4ZKk3+fNlDVgLuHp2+gAvEKwT7HHrw
3Ll4TXR8MW+IbHI5Ro7a5N4TTwRJ0F2zCBr2OVBdPRAezjttuODTWQMMBnDqD0HlDc4LRFbOYWfA
Nc5vBH5si8PNWBVK5ux5LXAq5KDJsj8u8sTBl/wX2QeAcvso/R8MWA4nhGAXwJYIJ3bl3E08KxQu
rEEX4XENx3BnHJ/fpRLlnXMEDJiXfQxMcO3sMwM3qAvA4AgRgvN8m+xRAPwYEs2VtSmszpHM6iIy
xDIWj8QbgolLTNzhdGxYo3d8Ob5kUevp1FkDlqtwTFmDUHwIDMa3Gkxgthl5Irty/92KtGjw0Xjk
mSxYQ6SRPkZqfjcDOV58LFH9MHHWixWNYRac0wF0NHMX5hMr8OIhqO5mhLos0Y4QZtH0AwWdi3U9
16oqmLmk2L5+nOps527DFcWNlK8wGFUy13L3uKIBU+rJfFuf1DtrGve6dqVb7Z7Xu2Pa4CYfEv66
fJpdunDFWfUShxjJHziOJqjO6+HkvGbn/FtWBDNYuS/rXeLd58Kv8J4umpkJCWuRwlEtbBTMC8Jo
MTBv2g+d6Ss+7QF6fay7u9u9C0HLstbyHuBXnxgBRP3osrLwrKzBJkMaQBvfjF2tjy03gQTxq0PY
FiZu4yJKwXmmfDdEBc9yW5dgzqm4yJPPhXXFGA9YJrr4McI3X2LFOneec7bujnQuQ0j8BsxURyH+
xMWeUxiuo8YgEVg1dad3FjtxJVv2JBg5XEbCnXPX41CWa0ZssdibLdnlc/azvZ+Xuo81DhQGpsfq
yd87DwA0S0PxmhBidw910BOoIILE+tQHx+XQb81D/bT/2sIzUJiIbHLClSFk5WCqJ4HEy6y7Re3m
QlbigW0MylsaV7jy+hiLuWCj/TouYwCkQbVfsTbIHpC+vY238VdGtLz7VkB/yiEIQu3kDZmkIA85
Fl+wweHZos8AszN3DXpns/MbWZGN4A9RUht0fh4eRFAEt8Q5BSlFbiOfSFR0hl0C+UnvZOc/f7LF
n4KTkjNYlHTOuAWYv9v4+22+b1fdKXxIm97hWQFtbXcLMSoZ+XjZw0vDSxCfcax7FyrB4fWE7JAt
o+6i3ZNXRKAnHogvxluvv1Fv0q8EYl4G8sWm/0kqQeEcF++IQ+SyYHvi6eBnbDVCwCpq37i+DBQg
qA8o9wQwzR5XAdCUnb+pkUwEp3xTf5qv6mMecHl4bfEC2zLSv+a/rPtw0R/rIPUqvwZQR9nOo/iT
PgkeJeGwDtgiCTPPOFSiQuelAXwIzrMmUkx5mmYzjzHvdWY3sX/AtyOSQpzORj/SGe1HYtP35n08
6bpeec2vIDsNZ/aVADi9R5gXjtW72ofNYOeR9U3T7Iy3fZFfEtGFN+zzoH3lxcR85+0VzqSPMGwg
XlQcCNVuG515mPVx3yw+kA7ou4rK2jfCUwagMF6TcHRh/L8iySJH+RDBdvBbB8LVV4nx8GPjJiY/
Vnf1N+8d8W4WBZS0bJOZyDEaDoBRGwYNowtKG2N34rfdPcNQVFVs9SNqRAmKr0A7oUYqgZyL9BI1
p0CGoRDw7C5M9vQbjoE39Q6QVkrr6av8o47osnrosWj+9nv3Bw8iHldRwlvP3ki/er4BzLMtM21N
vomjsC10X0PhSfZ1v/fPw5iIkwsKWD+r5+q+p4Hqt2xuZ1hHEMSyljCmu5BE9GZ4jHaW9dQvvNpF
cpbvEn2J13SsDew53DjGrvM+OQobLQfvnJOm49vp+X0E3bl/Btvn4D7iw3n7XQRnPHterjMFwZee
w0Ebli26c8TPlO35yCWG8Wgjt8Se97Gg2NSmOafdLliQiM5JBGSek9h3+GT2RThELjV3IukzqhMu
aAARU0sectSyC6+bbdQ8z4OLThoaNN7Ewc4uNGTOBGEa9/+wd169cSRdmv4rg73PRppIB+x8F1WV
ZVlFVzTSTYKUqPTe56/fJ0rqbyS2Wt09ezMLLBpSiyyTLuLEiXNeI9NBlyQ6Yj101tW5IPi7u3Qz
bhDmY3Zi0sc7WX6X47XJBYgtddRdcq523C8WpcFrHud1Qu5RLx3W3tiDK7cFqLxgId3I+ku7CWUY
9uRdZgtAUCYtuEKwrPjSkDEq65IDxd7A2kLiAvi45YRJpNbhDqWxU7yTOTatlmitL9iBiNXIxWDw
45VvbLVZYeR2USGr+HUNFc3eP9nGvtPKdJQxQoCoRKVsqZJpZvMyp7DEuu59Jk/xaElPrCG5sWQD
wAOwyawG9hVsOpnf6KYRAcH4s9TRbCJRmVcQt29kvjXuNLkubEICHPUpaklkpgt0NB/8o3+sr9xr
yL9ev8PgkwqHS8baLKkxkVQPe5OaUfOYnicv2LY7n3wPjT0iNkr+slCzzfbNMV33h3qb88daEYS8
6NgerJ2MiN3aucful2UrXKOK+DQubmwWoWzTPMyL/Lo5xveY1LIMaGe5vmUUb2jLbLUFeNBlc2sf
xsUn9AuJ9GjaEqpw0uY/VcZ5VjtQT0QH1CuQ6edl7AgIwSlvhvoNzIQ8U64rzqo+KERDbeXsrS8a
iS/1I5grBG34ntw8CksU6eSSMrOxHEhROf6SyslyWtMmYZ+BHie7Grkojcw3mKscXOPdoAJux7XM
bkwKDWTNC/1xXsncQJbvgDKvGwKZvBGspRtlY62LFTQGzhBTIZLCijDFE2lYRgSrMyTQfW7cNhbT
fVFQykKknzk7kEkTyUcQCRsU84i41j2XThjAvd3rH5VbmjDEAyTw9xFbfZNVu9+yMG8m4iWUuE3M
Pitax+RKzmYk/6nXMo9ELoQMUebY7Ba4BoOdvdleuzflUX2Kb7NyG6mkevFxYHrLIAIgOVguM5Iw
mE052Z29qldyTA78u2ardYCDsH6IyRQBwS2QOyVGpLcw9MI96PNFDAZd7udj5iwyqGwBCTDecC1T
xI78R6Z4hgfRX4QLWvUeJoJLmRiO3Lhux9JKLAH+wqkTEUjLqOSQ1JXGldyUgAkipBLBZBy78j+l
p+BmWI3EJFlyANNOpErJZ389W+nV/8lslZvo74pOWVKaCXKF9tF/067F3i0WlCFkvvcAtujeopd7
pLe3komsQ2iUqSWSGzdYg1Nlbj+Yu+jevCkOVNVu50/pFb//glr/2tiyxnvOHovOdXjtUz+W2YN/
g1nrfX8oD9rG2M9fCuqbATnP7OlUOad1tLNIDNsrNtCkMWyNdwBeNmzi1vV2uk7JNayb+mA/AGIj
LW12LJpesi8YImj6XTVsMY8fWBzJJVfqiY4v48qjWb/Tb/QPcDOvWIVIaHXWMjAnFDkrShNg+Xbu
rROshk+YrVW7ao0N4sG9TnfEd6I45XMqb8a1fmoO9o6ttyc3+PHG3V4ewT8CB/895O/PIcTyQJ+K
cqrRAm2bf/3vbwdevbQvP/zA2kVn5bZ7kx2Vpkvb3/Gu8p1/98X/ePt7/RlLYFHz3VCUx/j22dNL
Rm/nKnpBFbirW2X9ljZv79o73z7+rUNjaL859OSkNKX+TQr6W4dGvoLtja4i3k27RTCIv3VoDPs3
XSDwjqC6SasITfV/d2jkS7CPBcAZVTcNtKX/GfT3hwlkOwaOxA7IX0e1MebBO/zHiaSr7lwoZlrc
BtmXWDyMKjolSbNC2Xo5prlX1PDJQlbmlIhCjSP368V3N+4n2M93ppB/PIN3Rmmh30KwqDmDqvSR
tEDLN2cfiP/CcJx2JhYoTnUbdR8zq122mEW5yud/PoJ/Pja/H5r/+nuD/ClKovLtc/RyGcj/Hthf
h/K/f/yfMc7xUwKr5jLq/hzgfngBuRwl34Pb/+tjXwe47fxmoxZgqroQlDNRX/i9BckrQMpVAXwd
WKgppIn97wMcgXRhGbaLHxRS6K5OL/tbC/IyXywcnfCbURmYrvPPBvhP+xJ837uEzrdjWFYNeBYU
PmGNzOxMFUBGYZ++Jn26CXSKnEAIqh6Ad2TvIqzsOytDAUVBPCdUvbBHXgaFbzoNUmw6d5IkRj0c
SWhE3fQh0w9jCsSSf3hGkz9bRndfh86VraH1VSnnUa+zo+bE4dJOrgclx4hpYB8vIEQ7d7oZfh4t
BKNMGyFh0Twkcf6pyoxd4Grxagzj4oobd0KK+6qFX7rInBrt7CymtBRW68CwD3GnwPJydcg1gRWv
VOYNuraogKep57bS8Sho3pS6vHPTASI627USlYSijA7D0D71AfnnZG2r8LPtYnyEehtKNvb97M9A
JZ798EvXZBipOM9DaOpLe4yeIu26QvwTGmj/YiITvVSLh1ron80YmW7MYm41dfYmvGndoonPSebo
x9oE+Daa0zWwawk5QJLCzWmQOVP7UYt6ugptoXmTPjxm2PjMeEjsLcssn+1pomWTxf2mzer6I3j9
ZY/KJhifuibDBdpRwp6zcJIJLEGTxtG92K/DDermglx7bpybeUABqrMq3qg15yyBryVigfvQUB06
FDLfJj8qHzJFjx7AV8dbrVCvUtyjVu3QFZt/HmD+XvT4eRj6H7hEfosBvzSGu3lR0kj5FEYvStN0
P4kgfPpbBHF/A/kvzdewkpEWaCwBX5dI2/2NIOVAcOHvd0uk8ZuB8YgNzBnWyld8w+8RRP+NVRMU
jA13DEiM/c8iiPlnEeRdkumivhuXWHxttSTVT9BKjFWBttQ+cSP33o4zRIMRlwiOtmoH8Y4+KGq7
MypjsRoPt3ZfF/taHYNHE52hfTCnz/HQfBy7CtbiYFOlzrOzVffjUuuzTSrdtUww7gvdL0vUgWD9
6mGLnEGY2nehMSo0HQDi3Is+D2DpGlq+x4hJFKt+gvMAuvKt9md/pVvNucrTj37QOTioAvdp/BIT
BYdIJbIpARXs0DVHS2KZmDbRMIgh2A0NkvQN6kgGZJLcR3gGuu+4LFWXwkAyqG9TGNGMwUTtkxnl
/j280/wWgKpJn2GyrI8Bq8I+SJCmKitJK1Ccz1qnJGgUZ5ldsGlGjKsZFDZLA8Z0wsmSU4Eg8qGc
8vxTpvoTNJz0qZ6t4OxmBoU2tyi2NSoCXoY8+5XiaohOBpFxWxUIjbBDm9cpIoL7UENaWbMnClcu
NmyrxA+ahcloWiKb4N6jFj8j4thWsGByHOUscOan2rahCkV1eGsMZfepMZQRCCaDCBEJR0WFVkX3
s+rh2heZanmm2xgbgSV3vIr9PtuXpjveTIqV37iIla9Lu8NUI01aALRW0m2MusiPokXMsWQUnCyn
7p+6qC8h4vv2nRWH7vU0pspVk/j+g1tbiAEVJs2wsKoRBc3S6xlRqBMahFShMXO+imwUPeIaZy98
+sLw2JWE6zbuqbBbCnxinZ3PaIInFGglE8KrmeKj1rIRnefyrZ/0BmQxYhyN60yPKaN5bxiG7gVh
DTG2oN2a8LWYROmAk/0xuI0ggyJHhnqF3xpoDelQlJFdeTMznx6ZwGzMDiE9//8ASQz586xq8RLW
L9EPuwaND3yNhqb6m6ObguSH/2muafw7GvIKsAsHlVEbLxcIeyRNv0O6LKKhJBiyQGpES4ON8rdo
CKTLJA2TGRB/ywTtn+RT5o8gQ9tgN0KaZ2D3JHCWUS/p/Hc7b7XpVSPpkBrShrZfmFl+k7pA8ItT
4IPe6k0ULpH2WiT6CIw66tfj8xDHn+La3FRB/pRCBgyBWmdqvovT7AXCHc3PHhqF1h+bwdnb0/3Y
U2aEewdLwj5VFXymIPuYYryG/dcqG6KdwDEgSW/iwLzNkbdvkQrSdf8ma4alohibzs62ttl5ueif
DQHgbFYmuIU5II/4i0ipsgfmcobQBuPnydIyZMxRqfvuef5kVyOTy/8iVH67S2AxdRUEMxu5d9sq
N0qRtoHOtRJNcpuPYGXnJln4iviL3ZMhv+j9gXSbR4IHly5YQn/cv/WjmeI7FdUrJf5QQ4Ic0huc
NQA7FAEQDS1aVdaI2NiX1sI3s6ECVA2noqaJVE00uo30Q+C/+jwMZUZprKedpjyFDc6DBpwP8Vq4
sO9ar6AnkYDJtbX+ti//4hI0ucF7fwlC6IxsjRsNHfbHS6irPsqaAtOLQi+QNl1OmnvXoawvEvFG
lFsnrnNGURQ1sBjKVvwXwCXx08PbNnh5uLmOrb17VAM+do6dTzTj8CH0RfzFdl8jvfhkTZhoazgv
l4VtLOuashj6EV6JbOeCj0C0mLVDk2BDUsf6HsMTtsozViuNRS3RAeTWmBRBNR9HFqxGmuipZI7o
AvloA2sNdJ1IGKDWX1v10fHrbYh4xIjo6AIiGzQPyo4hokPbqu6uDUXsprCiIYk9uvfrgUqa9cfb
7xJRZNgwHZMp/ePt79qiq+I8YtnGFiQxSBmSPofk2Q3lsurDOyd2Nxha0YPIdrGS02YqzYVIEfPQ
NQgApnEdCASx+qh5Sc3qWKnJ4zwB5UQ523IppBflEbFidBOQkFcxboHlz4JJQ3/UHmZg+nkSbNKy
vLbNbJtPw6KJwFKN7nWrO4+xnm710l07ZU4yISg+aO2uV/trdc5pBlgZ5XUR36h1etVBoFpYfS8V
KnatVj+agXkslPSqVFS6vjTNssiFxBqJo+jd2+iO3VKD8I8eeoldbFTYw8sBzKZCOtW7lM8U7Ulx
74bSRwGtfR5H/ZruKC2oWdxCm7yDsd+Z8303oAeWTzcDJABFakUyYMwWUWm6WPbQsA9DAkhBvAcU
74E1daUbipdVV31yG7v+kcCJm1C3azkqnF8vN/vPk7FRsxTKjOZedz43x56hqi7pTpJRzaK+but0
ZYv8hIPYyg6GnaiyvdAUTB+UD6HZXk1w/FwBEUrot7XjnND/P4mw2095/0FD9U1VwmM0VVtby89h
BeqwH7/0SDoJ3/qgO+U5rwIEIeQIrdbsM5HeK72q11D8QQ4bSagRRyVI3k95mp3MoV2KPj2EuXpg
vUDwqV25LefVl5smYesXNckSBuZHYbrzQgSgARP7uUZmlq4SLnyajdBY6jnFnCzmpto5kYPpmHE7
hfEHUq+DiDOvgeLACNm0PqV9/0YPIPSN2RWEg6sxMLcQB4+zr+SInuTLUUHQP5uGJ7iiBvrPybUA
2xmHOrgzg5dwIGE/79/g63Rw8XV1YhhCSuIZYbVRWsY0PprlYG7gosPUqjaZed+j1YeDzHpQ7kb9
tarvKGYeekN9ZD+8861ulTa+Z2PHKd1N6u5Z85nQAcopyRKUtQdjoFoNUqgPF4k2xMgr90HKVc06
UECTDvptV6cfR/vNDp3rOYu/KAaUtHhwsVArXpO0uFd00LbUBYZIzZGZpg3DwzVRX1L6fVc92k3d
obTfhsuszMAkTOLGQEF0amjJVu7NiBwgbpIb2MfULdy1rrg32kygqfNmr6fBWg2Q3RDNEV+lG72a
bht92KVJ82Az3AIL+kBUzicswO4aybByeicgx663VRyjwZ19SCf7jAZQulFsTsF3SUYzFuxYRdlb
detDkavPrYtcj8k2YeG2trtEXo8owyqs2KSrxbBzFQdZnyGNkUZXY5zgDMqQCrq0TV/kC05sndl5
gVI2ZUj8zfpVYft7NdEXulloi8Axj9K2UbMxVs15fhk8LAxGU5Y/X1HrPUe/eFKWBr2dspaBvF/2
TkGfVXV2OJRsE9gf+Oesbb0E2ZAnoeQw7iIr9Si+IOhUmOZVOIAgtoDjztFjMRgPTRN41Ui3Q3Uy
wkb2wQ6ktCXS5L0ZeTGqBaY3QDZMoNE2FZgMEeGAMznjQuTNp1bAxLSNR9WNvahg4S3TUxy1+wn/
TFebDrGGc6lpXSXTsESckZFZF9s+BOtOeuPUMBHHYpO7AMjcDiphaSwMo9q1PQ7CWJUvOt9ep5mD
Pv9zgACCNrqrLMRjEzVnD3uFvRsq3tzHZ+pi4PoMKM2eGsTseWxA0pG4DXMMYwZohOJeh+WqTc5+
iLpjDKUbq99VDGuT7f+5d8x9pIO6TEDehuGtTZ5Xlt1TXgksAWifZJqniztbrLOG0rJiSB9Cu+zW
adF8smdk0+GgILOKga1t7QJiMHZuuwJd29wsWW6YLVbZQzJ6teNnIzap6YCidqjmIIHUWwr6YQo5
T79UIuLaAEuqMXFa7lYWBlxG0UTLAAKs2w5XmVBuXClCadUI8aApb06IlIfFffkkgvixoEDXhLDs
TKzsAipTvNF4zDNm/5Om5ls8vLxYYPlsgAdG8ErBtcGCiaoXNup/kXiY7ewZB/lt5QNR9BXPGecP
k0CuncvzyXit0CTJaveWG68cnISTvsBZjcaOiSai9ew69wVqOI2JiKP62uahNHzD3wbAbwXkcijR
y/P3CiVyafzbqSh6609506I6/uqaxQeQo6faL++NEQd1pdgi7X8P022zMZjuoQ9xXUd2eEGln/Bn
rzsegbzDKpD1Vi02gwZcYkqxMyi20Am9eEAyuj+Hdvpk5sSKiEzRqs1T0sVnaTsN74Rxf4qg52tE
bmFri6kGdlrheMMTCozsg/zZnPOrcbJQNixUaMARzRT91gryG910FwIvZN0Fb1fnHwS70Fy6xoJY
7cROM0ZPR9FaN5is5nyM8fdd9B1KUmmKkELboeDc+uHn0Cp2cWE8DF1wkGEMojEUPedGiaw7A++y
QjevWhhlgRa+DIryWnTmkjxjWcnQEKZii4CmF3KT3RANRMo2d/gibfInMu7l3OT3kwCsjGhvqn1O
R3Nd1Np9MPesxuN1HLR3Rmyty5EpWKVXhX3kObw4zPEqFw/FxN0I4V9xM/V2WDZVvc/bT/Ws4RML
WFOh6owwVPElidTrJIBtgZARsYHYCBRtOwZuv2zGxyLOd1mn305qszabaptah2AQXtNmT0p4p/vd
zixCLIhGLyqdrTlHr5OLxuowAkoJkfMwC/DlSIV3A9GslSaDUnwdaUEBFV9LalwlUYrwyhJWbGjH
tMtzBJPoOm0xAiS8JvVL40RfEuuzqmrpOhb2I4mSDoO2WuG0BbZS2GjA3HUFK53VOUdI38zhbv7U
ZMh7TUBMFTyF/ACntkHQ0RY9iuSJQPAy9MKyd1Ya7tmONjIJavEcTMoL+qWvbRYBbR81ZWcb2e3Y
ocmlPjg6eoaW/TGy+Ufc4tU7GfBZ6iDcw9lrUBao4WHPObkJa0wgGEJx0uAgQsTtpv4ztXWUx6nO
dyjPD037F81oic/+YRsjXKqRquVQ7KYmqb7rN7hpFONz1tSrLkreMgnFCfAnb4ODoOb166Rdbure
H8rRYPux5XcgccktzXd7cF/W07GbgAxVv7IE4B5urdyihKyOMFRY/MUGzfjDlZmosmDgIagtyF3/
OzJXk9lGiDADLJpWsySxfO1kn9kRrJkiMLcLivnm49Sgnm9mV0WNc0EEUnEEaGVPW/bdim1vw2C8
V/UM/c9s7YTjNuxdxBv09RBMWytVPbsd7s1+2k619pBq+qNZUPRXQrwte0p4UX6bpf6TPSFXjGi6
NlZ/sV//6SVSYbZQPNOovbx7eGVUt3apMagRU6O3sCqanTHJsuFfjRJZM/7h0cl7+d2B5Il89+gw
jVSGweJA9ohUpAWQkon469Hxhw0dh6BtDHvPMeSfdxs6DAMKLF8d5GdIX+DwnvwQmEkQ7NkzLNAo
fc6MhykN/mIfLQfBuwujA2iwkXRUCyWfd4WI0B6duWz7aiUfvNPA4i1Ay2FR1uTxMgZ6j/L3r6/z
J8/shyO+G5aWMPCmC4ZqlWJUPI36Pm4QHk/UtY4S4K8Ppf+hSGCqHItyFyU2VXPfW5yHRVg4CH4z
PvAjmOx5XDmW6un1jYEiSJZYj4UKL6CAmVQ3yyF3jl1kL/pqoznjQ/9QBqDhIyhPE9C4rKP3GHv1
YKx/fZI/GVogAiTUgPO0L3bU3w8t2220aEBWauV2T4poFz5Ipl8f4Q9xR94FS7UpJPIHPMOPg7dD
bTspw4I7HiG3bwAQ12CWGedh/hTd/zcORV1LliZUVM7eFYWUQMNRs+oqXEnXBbq1Po5i2mNaJ97o
j1/rz3/KXftDsU5e1n8dS7ybMNRZEYga2gpB0RrL3BT35gktUOMv7t7PDkMPS5NAEFclfP949ybh
23UbqxXq3YAdi3SNJMESGNNfHOYnw4D6LARfOVxNlqMfD5OotIwck3pO3wN8qtgazon364fzHrMh
C5qaMA3VcEzXAqTybupp/ZRDh2cg0KB7qf3eU0ygZezCFBCPSrpNwmgZGkCZSuge9nCD5tLHcND2
/63TsIQN0ZlRKZEH3494rHGLIIB7SMknPFZZup5niz7GreJOt6rRvmSsRThm7+P0c6G3B3dqMNL5
q0nxk8D3w+r4LvDpimW3epsx7ULtPE9IYCgj9sholnzp0N/xT7++6J89XjAVjEkh6d3vb31hmUFf
jMAB9PazGJ80pH3/7w7wbuaZWq0ao/n1ALgDddZfzYN3Ym8Uxxk9312C9W6+OVwUtVOOAJzk0OOT
Sk8Tx3ClRKhfL66sYD4HRnBE7yZAg0LzLPsKS3evUl4r3zyJnJ5/rU7nZpqeRzDNyaoZ0ckw1Wst
hMOMwnox3f76nmiODG3vljdMaTWVm25aSOq/m7x6aSI8KkLOGQ0hrW6wnCznqyFByLsgUkxpg/LU
LKhGaWzTVPy/isL2lCGPFmjYKFq67YWFShkOb3a2zHU4DWW9yRFDNMK7NunvaLxdiSj+NFtFtECc
9ZCF9rEG34E18z2NaG9y8fMmayrd4UYz9evGME6BIXlUIqogByhoDs1hQVY1bctUvWtr6f+d7zoX
rH2XfxyFeXIb5WqeKEPVFAorNLCcI4ZFGx+NkdyH0A32oWYamQ7qSEW+kl+HxaunB2jNKOMjoqwn
U3E3k6vemEZx1evqWc61mVNrE/MU5u4xE/ZREzEuq+ajqQhE56kCFDzfKpmgsmjCvrJG9bpJwqOh
5DstxdHVhULB13RCX1caMk/I3rYFA6FRV5VdXjEe7/xQnGIRLiMNXz+bnUxRf0wz9ezk7saZnI1m
xse2jT1Mlle1+tlAk8bET6uQe932dpzAuCaoDARQlIzEq+z6pc5mr7PStcvFzzhpCix92my6aZVs
jVxjHuUf+3S8jX3jpAz+MzK6T35QfHFH/9lmf7vIeurHnYVje4hNmJMB7m18Sl9iieIJ8sPeUCs3
ekY9yWzgwuBozePBeTdEZXsAVGjUtLEqwj9TASeNpjglMaLagfp5dsqnFh2/PClwxI5WuoL4kYge
Bqv9qKKMefnStuDcShRZskND2amlX5ZHbOzwqaygkoSf3C7YNCa20rSOO6DhqoXKfAkSyMJMIuyK
fpt1geFNw6NlVG9OgilZ6ihfg8k3lObN1xkCnO17qNy7H//1c1TL95/4m+C6/4e0Y38NH/2IQEj9
Q/tXvv9r+9cQv5FhaSo7SXRhBRKwv4NhDDBzLLZgZEDLyL4wMep3OB2yHapruiovO5apG6wav4Nh
pECIlIQh5tIXluCa36GzPzy+4K349vN/5F12Qym3bf7zf2kIXf0YCQF1IBELlFVDfhZYhHi39vdR
qBKv4xkaSGjVZ/aECJINDPFRoU+nq55vDQ+5H19HM7yUEvRaEXXxwvUzKHhh/Dw2+nOOGR8erVqz
UDvlpBfJKz6GryQ0yD+0xpUSU2IyX218bqxoOjlzjNsn9XC1utcx/APwsHXiFgYXHWdEKbE7LG1Y
AmVzTdHBqVTKcgjuLG0dNVeThlbUVtoybDp36RbqwUInFYeZwaL4PGMMh6sN9kOjSgA3+2YlMLVH
RAvXAyShqJjnHMTK0OMAWsOyA6cpyGDGqbq6aGv3nI2A7XhgFLJrChCOF9fAaYTPYcMk35hV/yHu
/bNVUSgVUCC5Tr3lK7GnoXihoSUYY4IiQn7FU0SHNOhvseGeFmxuuEeihirvzneXU5sGwR3zdWTZ
u2orv6oZ0M6KkalEjwnSD62xpVZF9rIS03oyUITIhy+xXQcblXaLvLA44y70gfJk97pLSa3GNNge
DlbqZBTVxb3a6ED2/GiZUhn01bpcmg53sVGkuxFV6EB1rysTxaBK58imFryZI53hy/k79UBbp4Gb
oESvl/uiWh0FdxbAAZAjEbO9RbBpOyKDvajGvvVUHFJGHeK/9mwOEa2IEOmzzn62uJMKKv+C6oHT
VwaQKsxCTOCb5bqv5KrRQdztueeOj/O9mXvlrGM7wVeOZemsLIrKtM7SVRJOlJiqaFigVXmHfqDX
1+gM1mY6r8fpZFc6gjHySagVJ2g7bNASq35WwxaaX0AXQteHdWIkiH86BoabNvTs3j40tY4pVFrv
amVUNo1wqeVPuDsixbfR2wRMTn43Z8ZGiTn30haI8Lnux0AZKW+b+QYrYRrwQ22s8BMeF7R+t5ex
rLr2SYV5lIgQigoakCho5nL0zTyzqX6rOz6hWCdH3SFBOC/HWYFhipFzoaEDeJkEra8egjHdxoKO
wKibzAKLKWjUGv095VBrnEviooAo5tscXCiNtQYtOKpmatxhHi4fvZUOLNfmxzQM1i6IylrVHofC
3WRVu5JztWK/nVnGjVKO1L+TVwpyCI/02Jd03SacGGAzMLOVnynnoo1ecaWUFfgDeAiEGP1zk1ln
wGL3FDL3I3XJGTHEBTYLy1Q4bBs0gzGMt+Yi0mykJ9DU6QccDSLUNRdpSBDxd6mdvgQJtzZVkld1
ts75xCdhtSLJRJcoRR+tayEBoQvMPh2DdDkm6D6duvnc2PTmQyB8y1zO3NbcoOumLlM51+dFD8pi
0afu2VFdOffvRp4A0QCm5MgvUJFtFoAi8K1ux5PVpMguNJ1BNTWntRZ/qU0dVmKVfkGRmemSjdea
NTarSzRqjPYh67tzg+kUYiLqW9aGd5pU4sMWJaY73TSrRjBm8fEeIH4ETGO/il+1kDzDNtSAfnJ1
CDu4i0jORxYxVQ3UN8W0nzN5+aWG0H88xduq695yq8XLJAmeciziLgOjozJxGTxAjEAF1kwV+eyK
wEfWn8ZomhQwixHp6yOLGBcpT4NmPptGCrO+qYz9VBdLxSG05SYaSbbQlnaroDWjZY9jEW0at9U3
btSi9RY0T0ZnhMjUKmjTmMEHK+hoXrKgeRklaRsb2FNS+1dG81xUTrdwKqzsDNPd16NpHNDtk8Pd
aS2XVg3aALarLKqsvEnzBHFkZcpWI0J8uk6Amwlol6jGrKJcPi2iXDeoCuPfpwEpCkYI62p1qO3w
NQh6FiKHezDW57G3nqhDhiOX01gGapv2pkt1lICq4EGPxYZnxEZW5+U4sk5TF38uaYJ1Np3Vrtte
HmcZzOWmLwIad4nYNxlU29o56OFcbuWyAHa6wUBsRE4c8fRliiBqkMavX4O6nNQQtlR6cJfl05X3
9RIViSknvXkchcDi2T45I2dd4Rq6vJy6joZ0XJpLg5Ykpoz0LeqAJ6+iUw668tM8pQQ7p8R4EvhJ
Am3PKJB5NCCfmh10a5HcV7a11mrUAgyGu+pwHg0n67jMWaxPGt3GZTryhpihNMlQgPRxy3KwqAz3
bOTO2fAL2l1xcRrAoiw6LXzVigniX1GwTsSv8i20ul8vU0v4w5OFUDRWBdeqeiPfHDccVshlLu+t
XROYZ0QMaSFFdrQ0GI1GmhgLs+JXllzRZ1yN6R+8GYHOSOrt8+V7O5oNiyRL71WkKwv1TpOhW9P5
EMVjIB20hfukgl0dm7tSNZsFbdSTNSCLO5XeqPNmeZp2xgiZ45uEB5yP2SEzrA8WrqCrjBDlqsap
bhB6QwRTvlle/lw6J1ezzxqNYQnMbzBd7OWydjmpHHVDuAQKOkXorWvdvbzcsQV91qtcnKl4aJE6
C6nX28SAznsuL3VY0C4nVDvoj9ClJdtHhZSTuFzjUHChDt0bdJCRk67zVZCyJoQz1qfK9KQl8lLk
X20yrCm33lupES1tY/pU1OYiEynLtfMS+nMO9q4QHh5CtCqtU0b427DyXWX1Kuj0l3YsXbT+5R4J
ze0yrtzlJIcGkqIPgx2+pAaB0k64wQZIJ8Mul8aYeZfHJG+IQjtzoYf9SZ1Y11VFJfORsy1p974F
lKFh+pGH0OIeLJRi/c9zzm2JXHyMM5h6AlwvLijPIuPT1ODJg9D7ReH25vLwutqAFuTDgKw5i8u9
Ts0+X4wIX8lHMxWkMMAIvWIOICz2LEVYsEHqttrD5VzmWaZWqnh1VQIJT8gXnItcwy7nUUYZPFYs
uEmsmUryunu13KN/uevxHjJzEXitIW9QmV+PFn618n1jym8Ua2i9KeIhZbgtT4ZwyDT5blTTH9Wi
OjqRf+gCYFTYhgKlQG6s5OySkLdcLu1yxdnEujabPW53GLldHoWIgs/23B8vkxvHBtQVVOm3MHwu
cZBZNhZJaPzFks93lIQUW06Yr/9CUnmp0y7LlDpbmmMLIz84EnmvL9+VyGM1St6AheFmVk3zKEIU
U+R1OOhBun57fVnMI9s/a3XXLw3Sk2qgYiFvNfhvd4kN3WpoBWJYJk+xlrGpJAnywAeelaS4R3cQ
t27ly+WAonEhstg382WKWh1NxkFfhlXxOo3oC0UBolkNzvLuW1J3z0bCLsLppYNVMgMY4GQzoKYr
s/4EogJWtIwOl1EfIM/bp856KLgVPaawC7VcXD5AwuwuRdzh7mq+GoK+4uVELm+83HRb3qIyxOEt
7U6FALwtV37GJ5nbVGIiZeL8VSJgFVbjYpL+hEmysXAR2FgykXKJJSIkMtKCfTGCJ0fllzKGyrBX
lspBFdFdXOWsvlP6iqEdaJYwp1+OdyCAFncJ7vKoQ8exsPf08YTbJzRWF9gbI23ixuHCilqUANP0
aqaCckBqFi51JiDCof5dU3Yw+jnDvHeu96GgSo1x28Jxys1l1vpuytYjqveBO0rtUvwTJkC6vp4w
KqZT6wRE41mOUPnEL9sya26K1YhzkkyGYpe/ggH98aIA25/GePCmqvv1KWhlfw46rNGYzo3cByE9
i/SIOmyDsttFZuWs9L7l89nd5eXLfJ199Nyd/Ea1MLYoUecAosRGzT5H5DAyRIaK83/YO48lyZEs
y34RWgCFgm2Nc+fu4bGBBFVwrmBfPweWNV1ZWd2d0tuRWZSVp4cTczNAVd979557ssAI8uG87AJl
zrteuo9J238nQc/fTEt9lxNRt6xcVpJ9BGV36HNa25Ozvl/LfuqsM4DCND4OThz+tCIuTDkqDp58
R+e/Lie/ZXeZlrpjLPktAU+b62WTP6LNIE5ouYfvq0HnQ6NoSvUmCecNZ7FAn5Num44MsTJn8NaR
E9NvLMl3Bg+/p6ZFNkAfazUkw0MIBXlX1/S6yBqNSH1uYCL04BYFNjNB1K0/s+qPKvxG0hpr0pAA
X7LEqUYMs0lN5/cc+KeOlmY8cNXHgodGP8ZGD6rhHwfd5U/ymvktLDKBWJPvS8JlSdAWv4k3w/jj
XBxNXNP3dxMzJ+CRqThno9o6ERW6Dm6aLM6IGq3JeL+XJdyjqCDBOlgvHyQOVEH+X3mcxBcJEImv
q6zkSg4npGSW+6pJT3eRz9wv7yjiTGw467EJLE5TV0+Gb/dbJdTcGr2fvhuBIlIq+h4uh47lJwdU
rssbI5eD0ILNX5FzT9ONf2n5Yay7ZysvDkaiK0zv8vE/b7KsfS9HYCn+0tlT1+VIkARjsHZT92zz
VI1Igz3oOe0PgrWEdM5VjBBn1UlFlc+Z/16VihDlD7csJQsUlgiBIf9RCesn2vKOu9Y8o8yHMifA
kKfT430DX77EUDw5a3DSUxJScyxdjaEaFw76k9carxnqC03psKwEdUXtbis6uQV8znn8iKP2/jvv
f+Af30q7pItr+CUCroR8KVxxW56VGElpyCPCW72CgJyltqp87qsgzMAvJLd+eAqWknj5WvZkAHy+
dzRsTnDNwJcVpZxWPs+K8BEK9OWcsRw8x09n1l/vPz9kAWSEidyTvJg6Xpk1L9Uf9UQkDlOMyhNL
DkHQ0fggUS9hYSmX6zUaWNWa2ueUbB26aQZbMcTpypZiG3E3uxnPm47RpYyMC/YZ0lm4e+wEKADF
KtpfFj/PNd+c+sFaDgrLKz2ndryxBSE/y767lLacWH3BCbYNICyxK94L4NYGEE0A/P2c7LYs6hm6
ta3LiTM27B89uZ8VlXcR8DYu/7M2iUeTqeHKuFe/9TSRq4n9HW/iBqY0z9NwqyVFgCLfVOt4uYem
lKQdYg4wZgE9IZx70w8K3KbJSxnJ9LRcuDlFd1E91x37ZcIr6/v1zQNZDZwb4qfdPPtjt1/+jKVw
y93l7FnRkrkX90tTpA5i4l6qnzPayt39wr83Tu6l2/88sfjLVApxFDIU0nSsAHc5LcNljPQnnQFm
NUuOUeCwmFnXXsrfApgYfYlc/kgZWTPG/2Mm+P87vX9Dc8aF/6d35t9IAftv8zeS337Fv/+VEnD/
tv/s+DJPD4RvW1Iw6/Z5r/6wP9ILFpaP4sC5uxj/zHDGJe3g6BH8D62FxJLzz46v9R9i0Sr40J2t
O3Lgf9XxvU9R/zT6WnrO+Bks2+eCAkXg/eVSCufJS+xB4VIrSZtpFQMXT38jdA+JYBuV10By74ok
Ib4liWERTt0XF7701R0zB3083LC6XEcS+BxC3pVVLvb+si8igkvcn15fnmw/f8/QBisWJafCazEB
u0uJto/9dd78GuunLuanhOGzO8kXm46fB1+mCcZND5S8wPW3ddNwm+J0zpPs0Gr1kdTTRfnmF2fZ
Fefi2aGXGsXx+0hex2R377Ki0YJQ5qENgy3i8QS/G+0JFY4rzvqkhMTANewlOz4ZtzrQ3aFuqM1o
JJJOn7lQFucBuFjIud7LUvNdaHTSagoOQaDAqkwdbMI0u7YZdZC2G5JFXMERPpCPxF3vIh18zTlZ
T/mjSDBmlkW/8bSwlr4ZEV+D6dDFauapW1Vz6t3aippfE3dz0crb9SUQmxLySLQrxmMOK7Xd20Gy
HhXwPRPKSQKCUUBai4gozG+5Cq7J6OL/9j8rOsKEnhwtJ3xDp2yR8OmG087Ofdg1ZLZ81vRVr2xZ
o1613SA2k5kaF7t0ljYXjtGueUvJxIL3Jj3i4rsOZejozk9VqCyapy3eqvu98r9aVP5fs05b6Jj+
e2vgsfn2L4Mha/nyP9YJF8czjTXGIhg7UF8s858/1glJiqD0WO4FEJG7g/qfk6HgP2B1iMUZiJaG
2+6f6wTGQGZM3NqByYQoACnyv1kn7jatPy0TtmeaEpwDMyhkIQI8wb/uOPNIorbD7H5TzPFT2Qky
k0bFMHaOOOK43S9tc8N2jb46kaqWE0q9mW0By8j3mm3Vw2gggAv5bbGeK3aqhMUg6khjQ0ywYbRy
kS5q7mLG/FFaxnezZ/RUWZfeoEmMBw7A6JDS5W+y+G9kVQtr5V9H/+Ap2ENhXJgmGshgYRD9aSvN
zCZI05xskkAS52BHon3oJiPadlmIadcZ9KHTTIHRQ81nB/3pVZXjtJpMW71LNLOjKpsTEkgg1Zw8
1lMUWWfiC1+6hlxQg5nr2osRsA++Z+1lmIFrjoJ5J+waKDy2+LWp6PHjJjz6fZMfG3fxseSbwhib
x/YcdaTFredRb2Lt0w/vGzpBYlZ0yRkP/c0rYf3bK+HIwOI8Z6HvQ8R0R4D/6ZXoyK4pNa86S2Bd
72K31Fe7dFHX0mg/dTZdqNTGve4vaaXS84+FSxot78zsz1eTicFWVzaJjNnY72JOTVuziklZb+2/
o7j9F3I9F9Mem6KLkRbJ2l/UGqlTlVgHJIQsGUFra2Iywt3uGZf9isXNesULiOVF+6c2iPDi+QVk
43z6SETQHwtHj/uqFiD+dOzgRV9XbcKpNM5aZoDZa1xRFkXjpDZ/us//i9HqvxsRHcdEZhvYvMpo
xIK/3EB9PXlRUITWJgBAn5Y/LEI5t6Xb9gfX7PZkdO8ch0vGM1S816LiU2cnrW9DgraedjivKZ2s
bGrGjW5BUbUD5P7RPZFKFJ2nID8IuwiOnSbxy7Cqh7h3PtvMfKNzXrwSfHQjoDxB+4oK52fQk9zl
BfM568m2YsNtHyISdd0ooK9ihTXuGhvnna8AGPvZ3wic/os3D0Wzu4yyF/KRd8+U+NNVFjceNmYG
0yichlvUK+9VjsnFM+pzb9T6RHu89jsoe41b7ZSaeR2IXtxEDnJ+w45uegR2Wk7Aoul7V+q18Yfp
Gtid2BbFs5l4v/7nt81aRGb/su4tiBuEcEgipecGAev1n5cHp7PyjrAq0HaRaBjehLBn6VwgImxx
36ZdubdDG6JcaTxEvoJS0luKVk5JoGIR5bckcL6IqDDOvrLtv5Gki7/QDBepFY5vxOhEyS6cp79e
U1WWdJ0fI2gePUMyG83fe8K3tgWEmm1gJo9uP1yKJCJnwmfGWSR9cvRG+Zby1K7xIDoUI5k6jH3g
Y3mBx5CwqLgiL28t0fFVPOsPf86IBHR8ojSWNlKQ4cEphiUqCF2enN0LNl7rLBLg4UAYrrySHLgq
y9/LoB/2qkzTc0/iTFBfpGEq3kbkSgXtYM4nz5keyxvF4mapcc52QteRKjZ+Qhf62+pd8eaakA59
9yCVLc9lh0UWhM/aYEFf01EgcDZ4yHU6Pimu+OMAM25VwYEoEqQQQ/qZ5V35ZKeJx05Fz7qp/Ocu
F4x6U+vbwARsQwfO3U2mV4CbiH9j6g0YSpb5pk8j81CVQ3EI+5gg0DY7GXh310EXxF/cii7lGLDs
2PG4+NJAPVceLe6o2kbmAKgt7YfFIQxSL+XQq6r+pe0ZNSdHTaDeMZpykNYlLG4/GJ8sIp3WZNVj
9PBx/o1NB6YeeeAuagWZizY5W1biHMLFz3j/SMv2xJDKe9R5e878fmsxWTwSgC4IbSJ/qZ/2c+3o
XWoQpTn2GFlB6rDkPfZUy6bXZpfYCLsP0q/qLS7A8EYo50TbLyexc+erul53Pr5JvLjFnmta01AT
8oIiEeOyas+Dpvc+aCM+DX1gnLKZgRzxQ+qbcry910oSSNNcb6OMFu/KgY12sGu6QlVrdh9OLEDd
e/6XZpRYB5X95jiGc56N5qtIRnMDYaDY9NrIT36WPuSRDzZ5qOmFN6ravUShUV4cI2RbCaCCW/Zw
YAawEXVC0qfGVivaFyG1/clgdeMLbZ0KZMwr5A3ZySoNpGYuTz13GbQGTO9e3Bij7mBgCR7oCp6c
Sctblyq2V6WPfmocQ1BSX0IMxAi+mTv1fept+rDoX6qgmPeV6KAjK0wavd+42zZNzAfPddyrS5xd
6OingavoQsSheKIYcq5zjSMpYXQlBvM9szvKn5LWUiReDKeU7iqynsxaOA9dgVKsTr+L8Kdb1Xgu
lhubdhWT9y7J1pnFGb8eLHqcgygPodm6J4o3ez0WKT7BUPzdErOcfv68/PnWEkVN+JDlB+6/NxqK
aTZD0tjIABSXKTS9Z5mjnQhTefT1OJ9Kf1vCs1uXyh4hvEFm9vonhAXLocU0d15NJJpRPkqPkFIy
cHMC3FlqqmC6tIBFg55UVa/DLlRM7d/tM39duJdnjktCgNkzgQ/89VxXNWGklr2YKEuaZ7pRx9xJ
ANlH4pljwYjkzk42QYMXvJ0p+7jNY94Pi4icbthN8eSt5NSaGG7aajf7njonk3gb7Qngd2rngN+n
95gG296IzOhgiLHeTr0k5i6v/6iS/lv9Oq/3v70LS/6T6/gczUxYa39d56VtN9KMVLkdotzBsD0g
1GjkByLP9DVwGPUQG/nqhHhp1Gy8RxQZB6duXwtnFC+jSjak3sN6Dp3qNITiONftL5JeV2WXZcfU
JyVtKJxy44UKUm9ekWCkyXTF/s0IbrCrdVqz5phabexiuiQMjm6mwv4d1+JUWvFNV1740KSU60QL
rroZjI6hhpfO7a+JPUGDlRPBPxG3kBW+l3aIM80vcBsnJfoQ2npdy5Uw2vqZ41lLx95cW1OF53SO
0yuvLbtOHteXMPb4XP2p/NzcZ6rwrnr+loQOVrihFu25S/3w1I7bPjQNvkXE8sSlYZ8GmOP90KoT
8+oIofH/fQj8PDgqX6Dl4lOWzslzE95yKE9OrckuMLZgbP3KtrdMy4XdJgccYPCHDLUlyzfb21p4
6wyH8GmO2+/DRHZml3vuidyvPe30Zu1oDe14BhDcRuLs9fIN+E96aKPu0pcxvYn0yN0iT2Fokklg
johyAzYrY8oAIwkiGyNruAhARuXon+MxQ9zlFiCChuJqtHlxreZzUAENmupyPHdI29Dr/SyoCPdZ
BAaBZiTIhDZtJSgguTQmA0Ipani42u+vhOSi0rWree/57On0Ib4n01xd6We+TdJInlO6s8WYKeaR
WCLt0hqvdJXBB0/T176JnGdD/tBMnJl9Gk/TYGZvavDPJMCGq7Bwq33ZE2waiJaE6e4uSZ7JqxFk
o3KVP4UjfsxiANGbKBhxpOqCwhqNauNBrNqE7Q+rsb9h2vhM7UMU5yR9afyQJIKX56aG2lBSlYG+
vJi58bOtTdzqY+XsmzD7heWXcVFtVExDxHe3nRySjWdYCnjWLb4KIlK2r3E/HqZqRnuhSLL17DM/
vt0mwbXOsCOXETu4VQc3Eiv7g6wysZ2bfU+2C5OluN1VSf/WobxCrLNnICnWyqK/H5OXLS0AGJGz
x7B6rCRtFilzIr7S8jKKuqWQjOydVvojCZC1BZI0c7s4uJWdPExBY28SmXxlGUIRADws1pa7Dxj7
p10/rKsMNp7uS/3ErVFO5Nt3fU0iWeKeS1AAZ9VPy6bYHDRTG4Zd5lvo58U2jWR3HpzQXjs9iZQT
mSldPR6GKPoI54REMj1RPykP/Zwb77jGylBITH8u0dWNJrijnp/C+eA12EAdZmMXs4fwF4qZmCw/
PWSZUgc11q/RmKQ71YWr1o+Ks0SimeoQn9YYxOMpMEsbOyxG3ab0oOdaG1bWp95CQWANdrBOhupr
0+lzMYkfhVYOjsGhfvSyuWfnQ77T0iu7soQxVNCBhSxVwgZbHkhW/Z12zo+ewmqNY/GrsGGIUD2Y
FHXxt9Q32gIHKXcHZS+/iyyuetIXDmhfqhHnNsQglswhgmWkQY+tnJRAFyPusNCbCPv9+meZFfMt
mcf5ZqmMvJBUhGuVhduQmB60/V0ZHayeDggmGfst9EZCllpJ1ywovFXYkj5OVHVWn8yyxcjRtGa8
0fXw2wsFmpE2NPaFIXxs1ZjGp8raT5XMD3G+qZO+oISG6UM1eRDG3DwaXW3v5n5MNmkc7rK6DG5D
zkuejNkTIkaUQip/ZxEST0yUjrORfcgyzx80Z5fNVJRMKTtVMLnv8os7pdmmaetFlOawJfduvpu9
2njohk1dyeqVQbb7miT6wRhIdeZUwBAbEIJb5OO1RQJ3qUlsb732OYzn+th0dCaCGNu1bosI1xMR
th0J3Jqk62PdOOvBNcRz9GL29cvgjmSjxRbZ4UX/5uAwfq6q9pvZKfud5/ulmeK33JLDCfCaufIW
qlsWhtkuSwJCoWSL/WeW+WkqppCgV2IC6rIyn/vUMp8zQrSTofiWk+J9wCY/AWA5iVqoM2N7db5/
JKoGaUjukEJhpTYZXtq+3D9acCb8KP/I8eybbErSoQzwUctoPbmAq/zMm2raD07ZUeY0cQViPIsx
sduqah5UkiHvGaArpZk2r0EuCXnSgPHCLN4GDFM3nBUACrGYwAngD0Pdpkh3qWdSLQ6NaqujbYsX
R9cOOdhCHeSgv0+dZ13VuTVtGHde2mRXNubs2k9hdoxGbnpt9Od5LoezSv3g2PTesWvDp6F11AY2
6MNcNshKVL3vMie86Lb/x8M4Z+Hl/rm086F8m5FETmU42yRN0Q2aPYtPSvS7MdaPIrAbeCNMvIzk
PapVvg57RFmci6u1zmfvxogvU/opHho6GWK0TnFGUzvEpPhIqQPKb7DylQV0aZ/koUf0hZ+hgwPO
MDYOTv3R12s86jmYgqa/uqL60puzXlsOCrZgnCTj18nY0w7Tt7adrl7iEDPihOe4HdpLMn2vwt46
lvbcr8wsIbNPGoqE8OzFZS3yijC/qoL2vsk1t0bzw0TU7XvSo+WIuOvNj+f5wbKa/rFmxzEVGAUn
JD+lautrA8hBTZnc5wF1ie21HdXlLFb+cLLdWd5aR361WHuvkbas4+xAX4SizD422ubeheG4JYTV
P0QtA+ghiAmM8Y1DgYH9R6roYpraeU7SIT3I3P/RKJhmGFieab4NB7c3jHVA6ucK9x+of1n/CorG
+Ob1/WsYN+pnifqPhoeM3fpLp3Pu67AW+1xyXI0dYPCqU+neQb9/XMQm0zQ9IywCTCt0zcuZzjfb
RvgytrI6jI5yV2QQi582RMU0jD/ZVml71vkRE+a8yiP7I+FM9BI62cPQMg9eMFeex7vvTdn0Kif5
y4omVqRB/J51L8+5WlFKcJnI6OBVrLuxOXiHcfwpXA/ZQ3GXr5vtXkvaXLZ/CMxu5SLYOASTB/nC
YuZfPFRN+9vwTk1CIIQPakgpi9GSXTzXgDwO0zigj6kaap2JTC7IM4e2Sr31UL3ZEcLgkEyfgIvn
xWok+7HM5j351D6rlCL0li3voRD6FiawUupKZEerCNcyHjGGDvGz4kpnnB66j0XYyn3EUa9OGvL5
kl5e6Wt+MTXimWlMph/SKXfUsZiyihKnVdVHv0av/gi4RTM/+tIzCl9za4dP1kggW9bgdLV6/dSO
ATVrDpkpD5J6PcuRnMSxtE4dp/B4kudsctVPTQxMWUbWb69xn6RTq0+kEt5aekN/kji8C+EaeyAQ
wXEy8WRNKYSjqCjNN2pyrEnYs381WNRkS3UCTPJkju1bp93uy8xavK7GvnzEUJVwVsi9Y44E9zrz
h21FyunT7cDaILa4sBk1x4Hq/2iNfnZRKfVRD2NpjcqleZgc+h1NHfvPsR8x2XJgBKRG262CrCGA
xg2fmwrsjIY49CIhypQt/TI4MpfAIxB9lTvuMVb98APJ/Q/DibxjXwXg/wofqX1Rkr1nMsGTbuI8
SXwLlDzlfPPc1N6n6HHPrls9Z+ADdjIU1VGperjUHN5BUsUNUC2j4QZ0+mfqOtrvsyBAyqd/43RO
hQEDq0lrBtkX5OgVGuvO+gpg8TORGiicsq9zrtTvjLolmHYioOW4suz3MgTXRjPh6KYzSMMx0xsY
itZv347PpfCKTRmo8Gpo59UrM+db1PVq5cTjSLlCZ2yKYeb0AZu+TBUdmHRCtVHSA7J0OL6AXug3
hmF6T13g0YOzSwRVKs52lZqsm9HibohowVOLxOXVNTQScCMhFcakgGDEIk925BanNFbmcfA47lmT
3KKkB40RZSb0qqndjR4ADgTdCFFo6SQQdTZe603MWzpzk8clEXmRT2RLp0GCVUv+mtNldFGmd86G
HIjtVysMSXrVar6YnHXW5eChF9JFeInBy4xzbq1M0SHRn31NIESS/GJ1KTZTkCKOLuLxaMblryGz
nLWvGn89xzWxa04g123YRpxi8ofet7q9lzDqaNTEspZgBZ8ie99pm5SwIOhujlKocVNN/mgIj8rV
xY+AP2enQnCqVVOZ67Dwgm05egt096Zppzzl6VlguXwcLNYIFSuwWE6b8TmvQCRtXoppQRqkNUhK
Ib82yH1gxhgv/aidyz8fqDanXTva6eqfn2u9gQOj1/bbuhvlhcrtHw+AyeUFSQZS39wUu6pW5sV8
HFRoX8rlK+8f3R88UfA9XjtckDe6nqq3om1czDQomTe5WduX+0Pt05Qz5vDkJvVLzHPdDJX4KJ3F
tVmXtrhAV/zHgxsazJCkc2K4zKcg8WLuBDWG+myvTcMGrhdUdHH9+qgFBtP7Q5QF78kw78zKLXYY
Mv3L/UH1ebzrLaASVpE2Z9Mqz24qvENXx/NFhDDeGlxYq5g3b5vHeXYevYcwTFj0ZwU1T90fh5lM
rQqo4k4glr4UnUOmjaQGJVP2JLgBTxSvoHlbn2UbfemlMLujT/THkygjOmJG/zjHOQRbRz3c/yvq
6+HRLTjh00MlQ2z5Coz341onvPd4EoIbS1t1K6NjFWY2qqO0Dm/B8nnefth/tBY1itfNpKR7rWXi
Xs2hQWXpFtI7JowcIbJfHLOMHgqqtDfcU6epm6ZHmif5W26X36LJ8q73f0s8dknLctrz/R/DwDDX
DoX1MeMEucj+ULX7ynzIgmadSzhHbizmh/tDVg/U2g2zBGT+bPbLlyHanOnJIvtqvc+mMfXDkBj6
4f6RFigz26xg4kDzh5PgkKyNnt6Mslyx72ThP5mpTyCya73Z0xicA+5zYXTVzTI0iWSRlRzHAT6w
V87duhldDnRFCCCpp/VlarKW6sJ8aceawCMrFzcMDfpYOVVzmKs8eyxsi5ETx5UvVmc8eb0z/DZR
DTOQNn8YTGNWmCPUa5vFJBEVbnMRUMvOtETbtRqal7L2nE8jeHCi1OH+o/Cya0m+rbBIg0hKBzQV
9NS2/IlXJeq4/VTfERft9smWXitDRo40oY1X2hBevUun6adBO2nnZeX4kMXZLzaNZq0HhTdxGqPz
Hw+1N7jrYHSjMzzLsMmdUztkeldzm3u6X8wBBaGn0O/NdEpuY/+znczmygxUHMQYbP3KySGMNeoj
9UIJvBE/tB6l+nCz6jR5ZfmMrUu8imxxNvBV4xwR3uXqNw/PwtrzCACHwba3JuZqRNkcaXenq2A6
B9YwXJnlZre0RDaqG/OhNKblT+O87NY0apCHgsjsktnfgya0nnL65k+pDzNNhVqf7p/74x/q7Ky6
oOVJk0/QkLHmyeE4m3bDr4zXaf+QaFFsW9m8ELhySRa0YBukHxCx3UMRM7t2ckx5UTeecvR/1TDb
3/O5e3dzgoBj+oGt2JmFeYxaelVqJn+ptjlQFIT3SmxNiUJa3FvmSYK5tmhfENhaD+FzLtFyFyp4
rorhrWNdZoRQunvcOBxAxbmwkTSyk2+ispAbtEe/miH50iYVsURJc6otTjB+fqOje5OyDDd0AbGk
lMn3ykoK1AQuDiwuBdlogZoofnfGON4ZjSmYtzFlkY6LvMdWxBo5SHJU4+5llqRngMC30OQcFf1s
nYRBQMzJumfWCdgJbx3go7SwDqJPPr10Cb9Dx5wUzRFg25dRK3dTKFRLjUPCWUWXc5cBSaZ7116N
Qv+2qo4Kp5c7jd9vlUSw6aq8/Szc6AA4ceWFwS0s7E8rRatfTz0K3Acm/sdgHI2fdktYc11s3H7y
vruqWeP2jDaIbLuj6xTfo8gz4OZRtZiMpNCt297EiSMoyjUHSMLiOABtgIonD7LlAkAY/jFESY5I
Nf7VDnBC6RB+S2bdrWrPhf8qNe86G8IsVfzAMC/fMifvN+7gkF1P7TaZ7DMjwHuONy7uqVSSfd5J
QuAN0LyI7q29k1vE982ldc7KiMQhQdO1i+anHIPydq6bW1Hn7YmZAp1MjyFb6Rtrv3zvHI2sgZpz
NQ/zHh7fd0s1kAdNAbpw3geNgqcZ1mi9iILQIUPBfOlx+cd0NGyCJUab9jMOVZYusWojh5mnVT7U
3llFIfm7RU0etL7Yng1fvdH7YqZdNIcQN2X+IKpHnPgHEDr4AUCaUOt+NXNQ0q33QXvoY3AM+hn2
T1lkT6mtj6NrfLpoPVZhGTgoutnpSrIlGV1FufejM1Ioa2N0QfR79Xrr0ij3s+l742pENrvbtK2L
0llVfbzP0v5HrJGLoKpZO1a6LjP7YjIuc4aWuEpMbnMSYw/IknrVezpYNZRifg9HsnPfuzzlEMkw
bZHdF0X8O7KanxiZidv22GkyqX7QcNPYoLkNrU2ZOw9qSoJVIngm6XwMp3wH0etbHidsOviHsSNo
cgy6Q5OM9hYLC/HTRXe27e40gOPBgDh+cXPkcXR0rlnkwesA3roqujLGBje92IF+Bz21bqb+U1oB
JwFAsiJ75QJ5j2V7w0CCjlk13/0SQxTDqKfes3ZcQSQboMI12H4z7JmIztWzGMRzSfGJhCMHXBB2
b7Bir0afwYMO92UtXrIIn6Udg/sYHyInwUfL5qS8xD0Odnk14B2uZsVYT5ffuBno/O0S+NuhFxxU
759ggO0HSC3dREM60Wa0riZEda0OcZxNN1uaIfhAnCVp3nxFtPFMIywu5Q0t9hn7saJz+6lN8UxV
RTx97L5X8zhsw5IwBvrAGGOk5uAcYcSzkoszRGev8Oa9CYJyndpDeygq70cSeE9OzcQSReGBkYG1
hWeLIir+0E7/VdvVZ5IWD1meH1qTkeg4ta9VSMrgQthChulM2D1EPv/sZzxXug+79Zgq66kzsI/I
srqF2Ytv2OgyaxO/cWVaa21avzUuwtF7Kl3lcPyQCBQVUFAPuqi5ajVhT4XTXJRVsjiGXDph5sIl
LqsXQT2StJhVchcv06BSY00v+r0ZeaVs+c1srSWBIMFiMenFYtvfUi6RNRh2rPvulzid3T39sT1E
Cmxoo3nJ8+b3Ev2MmwPnbajB+7X1CDJ92KeJq86Onz87UEzoH3MCrDpaok70q6rxWWW5M6/KOnjx
dkumTWja3dpI7BNpGMCTCfZLAAiOhEcmdBu8VL4yOkqPeTxvbDWPaOmDjwx+gV+4p7FW51rBBAmb
H74Btll3Q8gYcti1FXotnRdELvM5QGY9jHSPIKHcIfQt8m9O8ZZHFkBiw7jOEJyNMP7g2vBXeQ5S
wHdH8nUjTCkJjvAktNiXsAkPFWxGN7wYYwWjyfmVIq3d0JXZDh2SUN+w1Nbj+EHLUBTxFTNstR5D
Xa5Fb+4qbqDNlA+/47JCYTIk5zydrp2lP8Fbmz4WO6f7YkCCoeVSrpGvI1RS5kFG4hNLHqo790Bv
KVu70hg3io4OyxSuiKYlPAP/8kcwIxpt1S/wlF9px1dXB2eZhQNg8dPsTV6FddzN2MkNiNnRREcg
C99qxjBl677OcfCetukNLRL6/b5/F0B6A9ckrTFNXgeEtq4AXWD3CENSJ3mrJfqSiSKmgYy1Xnqi
Gbz/sf5oigXIuaVzeykMgOi4OPKRPy7MMFHRvNjx9E+uC6U1oC5iw24qJAQ9p89Vepa1TcCjrl5U
neeXqOS3FwXJrQjq4GSGoKLG8IyfM19NETZxwyT+HLH+MB8FyotNXYvnsEAEYpirpE2Bj9H1RdoA
LyJJPgvaBeXCZ28kmNhCPMUpxsGa5Mo+PAOhtuhX1hxUulo/DkL+MOcEp378mFp03hyUEqsaz+n/
Yeu8mlpX1jT8i1Sl3NKtbZwTNvlGBQtQaMVW1q+fR5wzNTdz48JmbWDbUvfXb1yEJQ5ce4BwwFwl
4S3Wjt0/EbsBFkpQj8VuzGH9zZrqe56gdYQ1KCz3XPWxschKfZd0ZFi4wF0YF2tOJolqt0FArW1r
1jiU5Jczad+kNSgCsZpq3WVUZjPIIy/m4G8k2EIaApGJcodMOVRNfdJNogGQGoSF8+jZg06e12+f
Ye93Nc7KvnS/FKiaZViMVbAXSVDTNR8dEJT9BNSHLc3JxFjhfumueTKNylyjAKL3JfdbtCvVa9Fh
XFPSpZyQOG3bQaEWha9QmC+yB2ejWO4zHfRXAxFQSTT8mkOKhdk8v9kVMZ1ot+Qh88ZV7FvRhYzT
fjG5uCr/PtdQby4TGV9UAqOwtO2MTyAe3ocZ6R2Dbzkf641EOwmCXq0J2IyQVw25Sa4BtQDpT4Jk
3tpdQYPMAejURzF5FnH0JlV26UV/jONgJUbn2hjD1ceysXCbIgGtCquDN4wVZ4+JG/r/nkddWR0G
YsTXZV8+9Y767Bm61rrTWBXjV2scijdRS7E39DBcmUPHX52P7SFJyvbQ1eK/XwkXSxXv2ICBg2uL
1PngEOo8ALugq9dwpw9U9GVZmFL8NZsDyyFa2kqr9ollVvtuVp0SeQsUpVspaFdl7NvaM/Z/X/09
5NR6MR/OgePbjJBZctbJTe1VRMV9Y92i7GSG1kyPGepcFS5WPJyZoxdUW1nI7Gkc7X0q4PG6LnqL
WwiLMP/SpozaVWVEt6w/6V1dAeo6ydOEiZJo7hI9fW8QfF4THlpMXX+gWEDHi2sHi6bLmlP1I8WE
Z7Uqio+qayAMNf3YBZI20jHmUhPqOfXHYVM41Z2QrV988NO6kCmcW0jFqgFkmdTFeKyAfLdF/E36
ZXodPbw+HUroWfXjbloG2DKaTmosWE2a9nlQ7iXQ3NcgOoeh/QaJz0nDHl+5do6m8RMa6buU2qNq
PUaO+jQkWKNcFjNBVYaufr1E0uzcdSszLeBa2KowAxGM4WrBvBOuSxEjJGuWee9+xn13JmLihIP+
s9PEs50wLDbhsYVPdhURYnh61Rq9Dnwdcd80Jf1jgVo2xfBbFmXLeWakvSlZupkxD02WtnCC4aoN
Rv5gE5NqJI9upg6EzO+G7If44X3e3iZUw3lBoUPO4TbVN3Ft7bXceyVf7LXcdmr4JQaKoTtNMYBS
RCyrFxohmQooSLWRf+aRCcLJTIFUoPnJv7yeczPb/K8VBWDABASU1rNfms9Bk5wqQTVA7F+hqf7l
xD8EYcRPKi+T5R1KMzoRo/maBs63EDir+nKLmfQ3TyaFWim7NYH1oOWwD2mJYDLLh3+QbNu6wE+I
g5Exs5UL7ouFdNQ1MYbHdNLPfIj4s+rmoGnZoZPvQWNfuxx8oqpfG916dLLwXAA1T1fqPfZ8Bijq
7PNgU65eIOqa6E9ih/8qGOg7ErsD4+C21Z2R01tUOsAS79ivJK0l9IKXKqzoMpjfjrqtXzTvvfc8
xmWEClb4GWekCyfVkV66p5MW6E+uRscs+W7YSGaAaFGFLuNX/V1o2lX1zJsy0zbmIM1l5h0LLbbW
YJtQ95zMIbLw75fNKwkWJz2mVl41vJyH6UM0VPshiV7qsbkUw3vRtQ8yr6/1gI6569vnRk8u6ErW
mY9FJgu48p1UPXlRsTErrqQK3T0ykWo9Zf6qSjejgPtRXRiuLTTQtk5gyhBWYsmpWLftt9rnzMga
M7FihuhRvkl2uyJrOTeZdUU1cPPy6StxfTRG7r+0hTpVlGmV7b7mEIEFLdu2OKx1XHG4oOlCt8Q6
n7hjY8d7yE1CYXWuaXcAdKoeZa5fXdP+8TPtyyjspzqL30szwKY9bak/e7MbUXHeal51rT0Iu9oL
f22m07kI6pvImxPJ93Hs/SOEmfMSxkhoMAMldPpNrze5rWgocef769BoPjDvP5pa+FMCsxBt3x+d
jYyaXzG7rc0gJ2K7/cjDgUaHvPkknPss6FIg6+glKodjkri3QU9f2/Et8TTCFABNhT4u8tF+8iyo
C7tJnk1SAJU+La0q/4Dz3A7pEwP/xhXqMe3z/SA51DvDl4PebTReEK7+1j7IzuSmnwF6f0tHsunK
N3w2TOEaCqUqJYq+IZzGHv0Gv+/0FqmG8S04lH2RLXFIhivHzDSqxN7JAokQIXDDzq8KS2nUK61J
pyqY3+FVi5E4AUvHfeyxvxgORGrZe78jiOtkJcMyE0SFT+Ip9XRSSpIsWhkT5TZN3wLKMAK2Xp7j
Ce/ZW8IITYr1MrnKIveLUvkyPgd2QDl9wxLimuOy8immVsPXkDn3fo6k9QOI3RgUP3L3tjVpK+RN
Fbewtuxc6S94C22c8M43G8IhYQTxb03L0ofjgD+6Lt/1sTumdYrZLNuJSBC2r6+ELJ4Ncy1j8zqN
HUrI6Vixu9Ymg3Djbf/M3A25S9yK5AEdmz7e9rzD00Au1niXbnQ0sgEZV0d+Vf8Rkw7mSoQAPqUh
jbsLCu9Schs+kGMUyJ9xAGFPtProlNq+43iFUPCiZ/GLWdSvkl/pGv1uoGGPTIxN5Pq7trVPNNHd
eg6rLrGMpCwhVWOyWzekJvKxKUjwlhw/0t4fCGF/rYtnGcJ6lgC4sxP2ppqB06uF2zZHvNEKYrUa
h3QEyznFNH+ATSc0B9o+RmzAvboiA7xEtOVy9FVivGTKuU3CuQYV5Q5+tG5MxAd+VH+guHyqjZ8y
t45OwfmgjQBQCMH5N/nGxaueQm8b5+rqsaY5Ur3Jmsa4joYUslwfI1RXbTds4aXOTtyfhEKkjwqI
yLqPspOftudzsHZLLj5w7tBzv4SJgJrc4rkR0L7aFVU+VKlgBI7vjee9F+IlL50vj8BoMDRB9XpF
ikO9F51GVV52CUzjjIAYkjEgKp/M8KT49mR9ISzs0o0kK9JWWBlzc0LorXIrPuURW1pr+rfQdV/a
MXxCxx2kL0Y9vRTzJWwmC6pvjKWF7GZpeXwK0e84oP/tzRBzH4Tpwn82hZ8AVIWPTh0f6om/zdDM
Va5kxVsJvUE14rJgQ/IBDnzKaww8iovR9X+E7J7IJCGtkRqrGFO2GJjagYKuUPQghhuL9aWMzn7R
vxAuVPjiRSkjJMWRcUsOCyoIn6rOhldwX3oNcFjXuNb9TeRQISWra9d2T7lwEUtbt87PfrmPj6P6
HVzv1DfpxxRgosrbYBs7nbZoffNLM8sDTmZqY41mSym1RfZ/kSxFl7+1XUeoZ7SWevbOtETslmyM
hROBORTNi0LO+OA4bC6OOBaJv+0H2txtZ90G3YtjlftEM/aoJY9aNQwLkYR36T3Ymr9S6nUcxJWU
cpJoqvoldvsbqxlGyeAqxr6jaxa4YJzkziXgVBv5BMw8vCWN/qXH+kGGpOnwq4Fd2iVyDTo7hiOS
bijObOFgN1wZXdOsuq0VCkTy80KFwfbiTtE2TM65QUahE+uvtpZGK9OAJLVYoVriu9DHae+BeNED
71OzyjOqqK+0YQ3HxjXgacwVJzW0X7QxtNVcCfGoaQXemA6EJOQjihJSyaYgfRNRTXadGh7CJr3Q
3/udDyxVI52ZKIOGpwihkjcOZK7QO4Fjl1J31deomom3a4NfbXK+h2g+FE7affTbbR8XnzpKCJCs
OfEs/RroeximOCRjNioXACcABKm36UMuTeIJ6CiJm1+rG5+acuSvJ1SJpUDe+gyZgukCgIn2O5z/
XR1pPYSJIBIB811BgtKqmcpz6VcUlrRqMf/mWEeMbbTfXsvMZkzo6jrELU0KL1Nz47qT+hEV8zNR
Vvx9LDVS/GYt92Opb6Ks+Tc11OZMUlWLoaEHJNXcVdSX/+D1liq30Qv6KY55qXYoLKF54CFI2s83
hlV+5YouVZXj/UMqYPX8b5CJOizBG6m6QCKUUdhsyPZYOIxkhk9qUJTlb0j4+Cwitgz7UlceQCQl
5jnbqDOxGnj8f07BjAczECRpczKy6ZblKFtd+wYWzVBLNEOV8aZANpHG5IMztI2/wWaw7oPpC73V
c+Q3eytWB2jTJR0IpwQfFE5kWOoU3a3KigUmWKK6vEXkeKcuEN/JBK43ZK8T2oFAEe/axMj/QOch
wWWN9woBk16Vvzq5dGgXv1CnrkK3+STl5TMw62cTqlaTybrs2O8aBHic8acH6aSIBoe5daOuxKJs
ZiQBtsYZfxpXMdlk5ouIyTPIGv3I8r4a/O7J7BE7WpLJVqt28OXUqtVXDFUXV5TkkGhBvcRssOko
eXHjg1TwHDolQEvOq4dKRAdM67eRxlIgl492o03mo19p/0Dvv6ss/mfq6cYz7cPYsdvowuV3sz9V
Kqf1rgYxEo32lqdyD4d7Mf3K4YYBfs1M1JXFhztAP0ZB9ZHkPvwWzsVm1kkE12hgRWhKe6ui7rPV
iIZ0u/qTLYO23XfXBLMXWgp8kDz6qGy5irSfbsRw0w8HUiYQqJV0S0TT3mEf7/TmxcycF45QNNmM
hBBOp7ZxnriZHwv/eUzN775ix0rT5h0gZjDaT+LqkCgFwLvU6f4ErFt8jpx62bW4vRSLsu0sKhNy
NQ5HitB4643Zt2WH+T8mXOqDLiBa/3oJ3WOh7m09iqwYZjTDfOqvuiXeuhTWiYbM92nCS6J3j0HI
O4bYAhBVf7DoZFkEifE86jb5xmiTInnVtOkfnW/P1WQ8tRSIM/Hcq3mZ0MnNX0Alc2mWz/7k31Xa
eaAG/bMHNZXUA+5RQNalSvOPhC4zTYQLLRs+ais6IGobzfGeN9XeMoDsq+4r4tRv2axNRtZdRkrG
x9h8Eqn74EZQ6vwGDbu909T3Dn8P71pOP6K8ZfATHmVqDUuhX0Qf0SB+0wrNTKfuXu2cOxgKq8ku
V1WJp7FK3kAPzpOlVl58htx9DbLygsXqWvvVs4O9VQ/lISjEJ/Kn34RjXz2GdyQ1S7eHanCt8Au/
yPPAkIHaDyVkzVBNjP6wQpV1HLTuw0wzli+j28tgWhqBsa+jbk1TNcFzNgOE3r3jcD2ler//iXvr
nqaILuVDG5PjMF/Jts0EYSqoM6TdVE9+jmY5zvYDKh60LamXiR6uyzS9BRW3ZGnQ9DbZSGrM07wO
TzU5RMAcTiY/w0DusWyTr0IIWlGGfFTC2I5tsE88IMQwPmjpBt/W3BCPwcGNSM/1+4XfJixLxM44
AoZ+LqKii2FcDLa+wO9qg4s51HjK7Esq/Vmvw3/xHIAQOeTZmVP/nVsWwobwESf/e9/gUAj9VFuk
jr7LME3qNXdQXOBZoiTk0Nn1wzh5aF7M+iyf0Pq+ZUoA8Ef9c6CTzZ5uw6JFUuAdfQ9D5ThhqXIv
k7JRrfUPE2bvzn9r9deipgVPC/ZZhYTY2ZeOdR0d/RjX4WGIG9wO2iYum0PMJdNOq4Gknh4TVmMI
TMQU8oTROvbG3TC1JMJWpF56b02dnjuSuMts5Wfje4u+n74tDJyeuISy/fUVMdeRiQS0v4smQ1jK
lSaTEHdxsdXgXc3EhdZPDbUo8AeK7t9Y5b/0V6BkDzgup9+6rBBsqqxe+pO+0zymsrqefdx+fiTO
f0sj9HVW4PsDbJ5mME35ExrFmhCcIiZ/B+opXSKy7mnts/tNEs5ZYqX+XeXikrJGa5md82HNesyK
ug+3+ui1ulv4mXjBS3AwIqIhEPLC7KcxLTnV1kfmtvASFOt1BxfciZU2xAVXToPcklx3nSTNvsJz
UH04uJq1qHs1R+Nbtt0zWahofd+hCp8EI/RoOviFkz2Sko0BV5PBl2tl/iEM7TvTnGcvkIc6opEP
6gld+t0ajplXcSGb3ho918bvdW5N8eBH8bW03WcXqcJssqfybHQfkmGAIhpu1Jz82K3/49ya0Pg0
8nQdtKVaFX3y6oTxk4XLdybaveVQIyJ0tPfGYcexlTxn3nCwnfajQAPb61249BU7ubKqpwSi3A+M
W2I33904fVbK+MJHs8qNARe8ixnPoS29t83dWOOeCJP+q630fZaRQKqMVyPXf1CPE4sYyCumGuZ9
OGvDFe+N3SKLDihlAkzNHarZ/F8Hkk2QVYW9KJgqJC51dSM63ulaMI/UJpjUO0py6nws0kunKpGs
D9RS2RR3jSYTuqzac1m71JzWv0RUPckxuE8u0jRH7Qer+wUMmwGk5KYRmunK5Ga0BBpQBF7ASdBi
1hUbhIm7UdjPZMPAEve/uSF/e6ggXb0OOg6syOtPhMBgzijuaPrvhdbsmv/8CA51JaED/gtizbYB
s4RPWQDPXpswudtax+zivOV6dNNxbixYEkgKxgWF4TczWIT77KfNJ2Y1i1Q+VOwIcdICatmpFhm9
TtgZoWpC1EWDxhzFC4MWf7eo6xZTV342898aQqL8vZpA5grzSrBhsfI5mutaWi1YQlfSUq8pQoEl
qxHqWtqAmhQtJKWe0ZzyRTeJpD5w/HAbbYVsmE83RKklRveomzN06tIHFxjwTJXF5UVXO7pCSZ+A
qYdbUYwvOGgC4gSp42nfjbCr9+UvJtTwkZRaYi8R45n5nXZbZ20xezvOFO3I2PeuEbFnss5+xr4y
sPyqjVl0IN+M/QgJPbUaulpnHY7ehF7bnGJCfV9lRJJrkXYOewCsRGTozvTqMtqITzR/oCsh1a2d
XfQAthRk2W2QbbhIugfMSd1q8uzXQcm9FYi/BEMIMNG/5+anmaVIsnWSQSERL0aonYd01mXb9rMN
mQE3YYJ2Z/lrJrwHgLh/3MYhlHKwCytn50itJSim/mrlm12ZW9sGcpW2RnVASxDbAAQkmuCz8oej
TxZbmY+X1Eh3anRu0VAf/BarBzIJJuxdID2JpMNjy+lQHbiA1U33qIT9oSMlsQcfulGI9sGgKovw
cwgHe5j4ZbE57DT1PQ0xAJFqCYg1TuTavfhVHC81ZLLPooSnIo/VeXAyjR5dq92Y/bwlFca2dfKb
ktqTBt4p3B77tpa+N5a669H0G0dFvVBRhsA/3NUTWqLI3GejfVKReG4H68MJ7S1E0EPYBe+9VF9U
hL63wXTRiTfPq6XSBUg56IgK2RxSNRFhhix1iVH3YTRtePYk7nZdWx1zkN9oHJm8KLWBRpgeStd/
TWy2ZU0j6hRVAEar8KJM8e5Ieayr5q604F/mumu3dLaSxpDNGERopGC+y4Gjx4wgLytuqy6TLymT
mUUiseEY5BYpmLikVNwmeEVPYXxro6B5nBqfvyj13ry7GpOfdq4B6alnXVpT8cBJR6660W1xronf
3mi46I1tEoevf//ExS4B+sv67FVoSoLJWNY9l0JCQ2mcOU9QW3XtgxBJ0u6tjjxUYjkW0WRww1X+
P+CLYlEhX0QCQTZcjwqepsm/P3dr+9mrRYzrQrmwo0UAEEYgtJZ4H1rZMV4WFz/PL6jBhuXYjYD8
mWCN1KtW29aA99aoF0cvVv99MOanheFAm0/4RAKDW8+3VpQdT4ZTHlWLKLYYsnrdccw55g7CnrCl
HBTtmzz9PTD0hUvANH8zQRdewGLOJqG47bL2FsifQfO7qN9irEGpAdq4kZMXLaRCySuNysAkWhAS
y4q7+nutio5J2ThHTpQvyiOmqnSjbm9SpHxwuNkPk+12Wyzz/3n299Lfgz7/i//7Z3+v+WB0C0cR
BOElAXEO8wMtdoTN00LIvv6/r4H/hrMRKTz+f69hMUmWKjNq3LaOc6jDFrHTmCLjmZ18RgccB+fD
d/6+XRm9c6CPIV5pluaRY1fXpJLTUu2LmJTPMa7Pfw/w44OxqHOyLpXVVQ89NuFNk4L4dRwkQGul
yfxq5s7BtvrlOCAQRr6/Y9BDIz8/6HZGWo+OXGp+ptUkdssuxrs9P7XYiduOPy9p46jn9EcycoZF
GMxmCk8CJPbUy+q/X7XzV39Pg8yzVz5lJ8sI+WW4aWFWcE/ZFhnihEwBRs7Pw64jZbxAc5cRPJWY
hbdvnfFaWWLWzWgNZZiCDfk/z0u1ZlIjqjPEW2pMutQ3jskvCMM5CEGbiKkKgR3byfVm6sljYuPY
f0jmhwwOcGcpsQQZa9Ua556GUymDELFjis5j2+h2iZc9eDkJKOSslGch9fYY8/fdzAmirBIGJZt/
T5Uqz75VHmZ3W5ob5lm5gbi6wyTAvVa9AWOThAAcTk1JVmT29YVMHGoyA2pryACqL38PQxBOe1vP
T0XpqyOJY8mmzMVH56WYsCJ7Usf/fOm71toWYXgYSz8+N1N/Z2BJcSTx7O+lJJ7++5XvNTQ0elSI
m2qTJJV1wbNvXf6+qqsKfZKJpbgCIjPSVBxioxKklaX9OtKF+Vo5AFCIo+tTMj8du4fMUfFrE+vq
zDA0p8Hycj7ocuNnab5uulwjeXv4V0RNAWzX6RspRfZkd7LZsd0jY5ufaqlb4h1CGCG9YWu3bv4c
t5p9N+N/wDwc9khDeBbeOxy2uP99G2H0trfzDJ8wLTq9VRtrZma91MZPZUKG6no17QMyfe+tX/KG
NdMnykGb4dEwLx6nRHJIEnyjnTd95hGek6apl0M8yXNXCn3p+RHNvckEzaZ6VuDADw9TmkOIgnd0
CQulV0ZyJ7TGuQOa6TsLd9SityLnPs4PLqp6bcjvkxmh+wXMkXYhtzhUQkpSIvdIUSGSeI/D+99T
01Tz0ZVvkHMVIuyQ8dop1SwCDX+NqMh2f88sChrWoYPpsy0QDKeYE6HuouJhSKebZ3vFjhLb7GBF
CmlhRvp7MPl0GbdPYW02Z4th7mzUebxulUFn1KgeMIlbO5GjUROhFaMVCVhMRs5VWU5vm2ulhg/s
W4g9Lhd3HxiD2Fuddaozo90ZQhECg332fP37Mh4jolrmF/E7t6fBuqDzCbflDPyR5VpWD5lRrFva
iU56M6irwDKwGiUeWUCthZU1/Tuq3WxLAL5EdsxTTr4nj//+PoJ97TsCUZ3U8ZY49opP6hNm9bH7
DeKG2qYujSemEWsd5x6BfIZgcbNRWcupHz+kDgkCAkLGaO8c/17POVLS2uQU+9AN68eYwJUyzwMo
DEM9/jV0+1YPMVOmFp800cR6So1uZp56Ai72MXzmlfArfFVNuEoyBtVYmuCSJBIfdU1gDHHS8oGE
Z6JPQ0ffp1ldbFkA1nUoCSW3Gb3+HhoUtAfXk9yy5DG4TFZkJp5CexqPf0/8vFYsn1T4OSpL1uP8
o/9+vhNO5sG3vnLHporm76Ue5IFpOuBIK429bw39pWxIi9JtTM0mDMkoRjC80vvt2DtJXfaXGbEG
qe5Rscq9kwY+veTAlIRnm4TlhhVpZDZciMK3a7EXZEOYbS3kYaGdDFz6/icO68/KRnmIMBPQW//B
YZEt0mEIF0lR/vvnY41YmCOAIsUekIGRuXTH4tYPxDOM8amOyt8wM1EnDvY7tCSF8NiSqx+3Dz7M
4VHSJ7rIwHcWeA35Jhs90RSvbQbvlcp8N8mUkSixXwbGKRQ+X2MG2Io5/WJq8wzErqZ0jeWqlld8
jNdcAGxNuUu+R/GYNajlyYEcsHfl36mZ3XyLKbeHvB67Jy82ck5n1bMRuN9ltc9U8JMxM4ss/2CD
+BgRsRbOv9z1PzWkbYvRF9eg21k+gLo+HPMp2Dk1SvNseEZL8tq34j3Wg1PqVmuHaiEZn4zEv011
/Nil1ZoNGtKn0v/5IeI248qq6krWUkXWHVm46urqwb3yTx2cWQnhhoI9W4ncK0B25B0DyArt+LaR
HE+dCFRbJHd9RjUG2TnIsJO3dAzWVRN+uRnIVtozbFlkFHiEMC8LnEGrxsQyr5sfpUP1tV8ebEkS
Wk6CsJ0Et7Bpbn6irdpC0dmuPglV2fdusW50cr+b4lWrpnezlYDi9fDk6P6mIIqPZeGibO5Muh/v
nGUunZM9+ZlxRqaJj2t6KKxsDWlz8aa91aitn+WcjWukusEphglwcu1BqJzY+O5qG0QtTMkBcOqM
s31FNcwD4fjEuj8X1tuYbtLKWoWjOhhl8EhPBLKD5KU3o8PIJ9vDbzcReW2Zx5qExIT61pcoCi9T
atwDdDbI/NLnwo0ucZuDVpAKXvQQ1zGiVkpx/J+BcUuO2lUf858K8I9l4hjSWD3N6Faer5J2Ijx+
Gj9zB3KjCZuV02O6KOVTmCQ7n9ghMfmADfqDQmqgac2VlEO6HPC1CJgE3wIylxY1x0LvT0WSqF1m
h+fYL7A0deZHwe6/KDrHW3TotAu9uqcXsFS4F3wWk/mh91woukSSx4X43WBqkFOzrvCfLjKun4UU
KWwmjF9Ii44O+tS01EmMtb+x+3A95OVHUcUDO5f3Ggb1FaXvpXSHV3ucnjippKV3IVDx2/SNG5FR
XyLD1oXvwU0YHEtn/A0DMpWH4qKF6pxSKda+jKrbxW15jvvxue3Iv57G1ywzPhpnnBYJVwm9xAvd
6R/trOcc2XdrLoUd+9xP6JbT0tc+TEGsncH5MMFBsbJ0EkCa7tlyWgtuG7174hDvRr7fKkw475Ro
ow1gdVBioDIjdJDVnl0HVV9Y5ZyJBv0paYnk9lEJkeWBqyfCu9J1YH1micq3NZ9zHSxQVOZK+CDp
QV6f2F7PIlDG3sQ9sSkJO1n2QXk0dFiUWxFyAO8reDWbfFfLuEmG7M4HVqSUE70k11RCZPTI8rbo
c5Y3gnKhe8NHrLy/onS/vQSTIQRprJCKJVr5DbprnkKcHZ4yKMCG+Ovy6qh5/V3hr8N6GTtNvhS5
Y60gb4hJC8RWGNWrNuZgW+w/UExNi/wM4FbLl7bDKtw2hUG0ueTWUM/llN5laoGncF7AbBP1q8Jk
YNUhJ/B5t/fOW0PvxpvKq0f46vqhwrwxjfTgFOEubeS/KhOEhQ82EK1zj3Cn7gcOeEGg9au4rj6s
NHl1nXWee29UkKP1SfbpEP2klEYsfBOweUZAFCNLTK5EoP2bOP+zcYLT9zZ8S2bIh8zNjjqITia9
YN28EYv1XtfVj9m79kOLcExMCWE6ELbE+Zr8b9tqq+Lsqx+Ma2mqdzGwv4eRPNlh8y5Uox4Ch+Tf
REJ+iGFtOQjg454ilEgN6ypo4nOREkMWt361hA0lss66j/imiUpH9e590rqCjr0Z+6Xs/WOOLB2z
3JZCN0J2fIjiP2xA7+tl4unHtCfgIgpIT4QtJyB5Qi45zuLLVeNjIPB9lrRicjyEm6CnGYMXtCm6
38xhJ+N4GpQjxg8NM1uQymVmEVVAIg53AutCbxT1g5usWuHxEeea9SAbtGk5EYncGAdBvJLlp5/I
4MhT7q1bktjWMprEic6qGeRqnkZC07BH8rsq5xWf18ISFdlDPhrDJDc+qeyFa5TvmWDdazBBR9O4
+3ui4gihPrsK2iiEfOA+mc4Oknnyow/SfZ2kBztmOQCSm4OKu5TsDSRJVG4uocq2cVW/I5WkOhtF
pKtVBGilb7U3Lml8/XF17pM6/Rp9pGEkj9wqQdi9nH/+1EZ7SGcQS2MTzJ6lgWytZYQlZWG00zvV
InFn/wxEzWQFbm+nPQwadOOkNBe0qN+k/nQkkgiVWYZSks7WE8lwFIiW/Y7Tqbvj15Otg75T2cOz
h9EMJeA1Snp/3yXNsCXgdCuVlPsWPKiMK+3as4eaKrXPnis3KU0xmhOrrxQsO3ARjKdm8IoZkOVS
9ERqaLiiWqibu2dRaWbExP/N7ze8U/HAJZeu8WeNx3Ro/lVtyA3Q6faDESPsjo1MHWXK3QLyi1rA
Tt40x4B7L731oMP5TJgbiOyYum3g1cMlMH4MIme5mKAlNF97kaRxHOqgu8hYz49202ukdIyYy2UA
5YzENqKceimhpiCRA/eiOesmOCc66dQEOW7HyJ1WCAdO1hAQDuViwvWTnJSp0XdRRLjpthDpdy6d
R7gmGijSNF2VdfBWRwIvlij7TanRP2WqGr5FbWU7IIF2ipnCxACW/GJm4sdqCTWFdWBv3Am/R+S7
pPTZNHzRDVMtx0QHPZ/Ilm5GXEGj1b3HJUZ5QIr0hWSgRT7fZsXeSa2XsmzTTdxjdhrIYgXQIvZo
ENk8qEYYO4TcItbWV2Ori1XWVUsqWxFFRTliFaZHdBqfmTnqN0OUiyl51cyCt4hcyDrRP9Jpqlga
OLpbxbRSw/9wdF5LrSNRFP0iVSmHV+cItjEYeFEBF5Rjq9WSvn6W5mmmpu5wwUjdJ+y9tjigplxw
n7CjofXHEl4ePehXxiinfdMUDMhHslbqqgpQVXBlSC/bs4F4EMcuaedEdHHGtY5xaGTbsYPvFW0D
fHKkMJEdXD0bFMksvfJx1ejje9vgIbLEd6JL5+rOIqp6iHKaXGqZ3CPHccT6wK54ZNShnEOIyXAF
VpT69lUJi6MBljKSGdgKPT0NGg7r1EMwvOH2Q3N3zhxTfoIbei5ybccGWPsIWhWsdYeScCLszSsJ
e7NMbme8RI/aCH7sQE1LqB8btwU8nHTdL1fIMjJJaAYkvgjaeFhORQti0CYnr1aU5Y0PbtYkyNJk
KOREn9EkwxVw5QH7bnjirL9EsWYdXVqQFWGDwyocx181ZZ+5KeUxDIyzaTvGiogICrLQbV+i1kY1
BLuWeHYyzkBVTlH/L9GjlwGAV6BctfYR42NbE2tPJWpjjOgKhmYTpMA5k9bZDVUDahJRhhj43DH1
MNt9Da2KXOkmSreZl76XQn/vReiTmaQ4XVLnRgy1s2M4du8c6rxe+vGSqSMkfL//7XJ32GBL4VN1
iC0cvL0XNOpQ9NG3FIm+VPs0R7hReN9EkB6bXu4SPf7DzH8ApUDu0agz887BP7dpu3ZDrjcn8PKr
rasUtmUxxzh9NHLSb9BStwHykT74sVqufFVmiNDda2e78QsqK1i5OP468eqI4Bjb4jMRHtKy/lko
mz/NwcORi49G5ISCIiLMV2ODbybFbkS08ovFHyZq1L60gFzdwtP3yFHzpSBubxVm1aMdJxsxkUVo
jYv7gH4en86D4NR4Bzz57nSpx+taH3WC8JYc+mCEs5eYuvqpQUCV59o/U4tfbEfbyrR+cFrd4qQz
V31UXJKuf/Kt2bRaOz/VxOjdEt1TXv4rmubsfPJNRgwAFpZpqpUTJNZR48PhufTytYbBfZW2XMU9
SzAMPl6JxgH9w5KVY7yeBEUyUt5XlHHH3PR+0bn363IOzfTakAlKFLdw9+1HiOWbDdVboUOLyQbF
1zNBxlQ1Nqyqiftl8PC55bh/8cEPc9BPA49i0hfW2CQH1SURkYwIoDLqt9DUtB1bS+2WZ1x6OL62
qeOau3YaeH8pFiJtGjYT1lT6Ebd6jjGeLF0r9tYWtqc5q2nglGHl3JUmyJgEU1aHHGFv2c0nFd60
9PV62MdljsmnUNTyVonT2g9vw1jQONkpZQZUpHe/YmhlsFiXADq2VtFQcQTHCc6MTIFDZvU9K7Ue
+9yTY2Jh+sRn9Cni8ahEnV6qIf1Ljea7sf2tHAZSEk0kbapn0aY0Y4ThRZjLlDx3LBTu4EH8Q10b
yOKm99qQEK5CeOzTIGi8v5oJ3AtDiDOSyPfQxUzfssrOirNF07AIFDOzEpRJFydfnc6SkyU/0Ccd
1khUcZmg4XJlK4COUA3EHYp5SzsWbhtvgVjdLNyr6zYc/gRJbPw2p6U+Nc4q89unrtMAqWj1jRKT
BYgWH4dM/0GbgEgr6maiC0wd3LiiohUl5Dv6MFVBvw4xboElzZPGc8iQyUn8fzWYGXoGtoRRMwdG
mM2mQ9a7Ho1a7kylHHZD4tNlrLVrnT1dyri189B471NvO0a7MmqaD9osb6nVeUi2mhYSzyneCi2F
rFR5zUUbzXLLucGr52Cgj9y/pPbTtccAY9H7zC9UQR1HDmGwlYEAk2Okc7wZ3Uzu3jmLdn1FnxOl
HlY/kQCMcvawllniUPSTbjwRg96y87IC4tl1X24rifCZa4lzW9M3k1lzCLrJle5UobRqGfNVz24f
jGt8Zs9Gmz8Sbv69yxmwAfKMy5QdDbix1NwXhVVv2NA8oqqDChX11t0Z2B/KuKNzqizcSKFzF84w
HuAc/wxjpfZKdOdKbMMy+khkeo1qcXdw4qaw1tMhPTiW/xFP0TueYQyyTspfp9q77/Rq9jgulIsu
wm+wzAl0iH1E3dPmkpTgFKpyYqAcxLG3QvaPaX0E0ofzluaJAJ8NxrEz6JZtbBnayoyS7zzQiEO7
miXwJjOMvRWMY9h2frfBGw7VU/jbznLriyjFif0Nxninp3FoER/MK/pwAo3GgI+k9bm0JB9DN8mE
y9U0bmrDemos7INefHdG/438qYAdguDm0efEMHL99G0dKAn+mQc2msaMBBIqlHbOPnSCAKObP0f6
uj9RFb6VbnbO5pC5qoJl4HTk2U8jsVgrN/UuKWNHrOGY0pxwTod0Wl4rwA4dytUklCcHg0oX0jmI
3NuC1+baJmpxbcfo8Cc7exoEbqssMHbT7AbkFAfT+gMtygFngC5y1Iq3jt9raAIbsHFrkRdf6ZAh
UeYQ2yQK3KDwDZm+wAfUDmY6oJ1Nmm475s0bajW2hkZQ4DeAK2v4Eqeq6+8TTlWapBKzwUSYbabf
imKEMeIW6WoodQK05+vL8eJ6l4f0s3rXURy161JXM6FtRL5UHkMSdy+5bx702eaQtVz/ToAmZx8h
8MNhfHR0nzlB047MGgkPJaLuBO55iUlbX/miptl046tfwCG2jClfIsRbEaFRnsrAzBcsqkv6X+9D
NvGqDWZOaTwH+hnJsS9eOEQ4CiJ4OGi3cCXN9pzAZ+SXE2DNLeKDqNJSILSdRWdZW/JYxTQOzMPx
pUYXxFE7q/jBVE0GTbsxM33Tjt2lFEaDJTHbd6WPu7h0VobnJiwPufFk0j7SepMWPcqvgPZKC4D9
sFle+ooRddZohNMKFOliAs45WGa76dlxLWKPXYDl1Dsj0KrNyOCWaipE3dJn01GqbB8XNiMPP0hO
JqiEWIUrKyYpJ4lYHitpnIncfOm9mG+cvK0P3E8B2MJtJJJ4NclnrpngEGn2ziYFYuE+/Kx81VPx
UPgEoGS9xZGxxqD3mueuWHohaKOy9w5FVtU7jVGrb/OmURlGrHJxPxTlxi1gzvr8z/Vk0e2FsKGc
aAg2yZgZjIctAyjRCKLHHeUFh1G6H6sCNK3jQFjFs55V7kcZ6H91U7K3Tnpao/kO8W+Bk4AQ8FpJ
Rnbyk05XQcUGlemzym2aTVu9OVaarPwGkUo4+EC46/hnsM1Hkdf0qx1ZNzO3plzFeMIWthV9ZtWI
v9qonc1oJg0PL+xSXcxwnK7Z28kjmUifxsQnvRfI2e5aT+FotVXqgQh0KbeY6fdlEG1Tv0YHEDIg
SDHUc/uUxoZ5Hg8R/Bti4BkVcl5auabfTF3909LABPoSWYAyWMbaIXHlSbK3R0UOqq9vUXaYbK+K
V54QuMq9cJFhE4ldETa+4tHUe0M7B9gFn6qh9lAWO0e3bG8Y+TDX6zQfo3VqjfQ7defAU6E1yx5a
J2eKKldtIm9eQIMeGwkYck+8ZjVyPpF9jg7FKyaxU2l/1uHFSKoPRqvlwSjcX88rQGywCqT45Xls
+jVbZ9IyvGbl8nHpk+cvfYOOI/cHigeFfg+5iFUwWMtR4MwCd9ZfjfaEwtZeYCDY+3qIzgLAxSqX
As5kSLJtMZZPjNfRCXXuPz1ynjBFGKekNs7liO87jZpwFVvnRk0sQxAObHQejFbN83DrRehYXAQo
v2CcBMGvh6621N6Q6lupwjwIHBBpVK/KsB+RJxvjFp+egarQIM3dhRHkitRAkOmIFZfgo3KLN9Mt
I6ISjKsyh5PT4v0I1fwrDkfYUyNlIHowYdGPub33mTs13g4WhaWXrX0jv2rjeO69AF7Ko4l6hK9h
k+G995BdzMfOiykNip0U04tlJrtcNMdOi/09i0I0gSj0fH/LMfAG6HCttQjyetny3sfG1mgY+NnA
nw4+z3+d9OE6codLrGWf2EjxfanmOxQdZQhnw67O0rcsSiXfO6dcQnjPBLVkHQ0C1+KAEwy4+XmI
+n3rOe7qo031bO9UTomTBh22jvLTCK5o8e5lI8G8Zmi/65VBRbRCDlpsqN1R9nDgDm7L9JF3PtSn
RWRBxMStCv7OGPvdFDUnEzvFwhHc7CJ2nXXjNWc0OUR245zMHZZGeMjZdgQIkJiFfhdaHpzQ+vxM
VnIaGuerTmhvAycoVqYEISOTocMmlL/W4TzsQRzJzBagS3Y0MClD4Jo+ODokiEqN4ryptz3jNqND
ctOl2WxhnN4Qfk0bdpF71QynKJLWtgpgd0Ea21FCPLXaDUPlvcd38WrVHQzngKfPCY23PNbGZc3D
xKiJZT/KnMqzzh1bjcCIi70tPIYj8E/83otouZy7jaoLXR/6PU5PHLyzyz7IuyMvL3PKJP6F58hK
RGqQLK10Q335rMfxZmRZzbsCJ0VJ1DAeH4vlmRs44P6ubf3r1A4f+DBfJvY29LSo5qH7aH49PFXk
upuyV6tAMbyPMuev87NbkPz6afs1ibR/CeudQuC1smtjDmcXN+Z0H3iVjmPGsH3wtX1pP3Fg9VuN
9QfVGLsOhHAbaLzD+v8+ANtVFTRfGryFDQSVY1J78bPGJpgMDXRIhf1WR84valM6SdN/jEa6mSKw
NS1cjr1Qjn1l1VUxOPtBHAbRPUTv25KXDg907Ks/hhjjIbZKMPxhlVIXAFBU3cvg2vW6IZ9h5wza
tHITSE2hhYfBLg3o2Ubbr+PWLjjUb11eVetOakTJOzgJbLgYHmOCyG8O8TRd0rjV9p1xIhWuOCm/
eKk8dEwt5sfGj55VEuLNcT24xBg1ixRhr3TSU1Dp4Yl0jWcGawxSLRhfDhGX+FIeg6as/UAs1Dnh
CyzranjLQic4YSYWNUOhsQwr5E0+i5tm8BB1yX+j1+KFQWEWyvQWxP69hnuzGBSFSUhhWrTj0vAw
UkyD9VNF5jafGGJXrblVpf3cFhyJBU3kMBFwZ0YwiSZCQ4I0/3NzLmPHe6LIJufOlW81ExHoBCs7
EkjGY0hxnajAJkMJXrQiOGuuvnYn02PdNHFF6uFvaCfNLYeXB8L63bUzYw18FK+NBl0KtiAoqNID
pJ4Gz4S14mUXa4LBirWZIo1NK9owI0wZjLBfXAZ2x5akKFehphkrU2/WMjf6Uw/1hqfEWCeAltDC
YhSru6cu1KiyO4D2UqNoK/pyZYj0rafaXwbEZu94qDq8ydNLpSzap7Ah+6ORt6iUR6vySOJgsw+b
buVnLLf4wBaxKrj/yuZBsz6PFYKPyMx3CsM9vcyXVQzpGtZnAW+OWX1cfPkWY/CcpSsS557iLgGW
GMJB7dHGs5DjjFuKippY9wEcIy7pNlrIXIe2XwBkcX7Y4LnCnI6umnZWXQfb3C3VsrKhYZURyzHA
4+9JE8ht9pMEQOox6907D3UgTuKT2VNdTcwfdGsHVsugbK5xqNrOZ1zAfp+mU5xNYOXBnQiFK3fy
hlMYVXuQ7fFutCY0djosdKW3cznqcy5EJ00D+qFGFkwFzsalRKWTsK9YmtCbFqmHkSweCt5uImrg
wCMRr9h80a4jUsRXmI7USmkmcUCWauvl7c8AXw/7L/kN5ATAMpAvXgYoXK8iNNbxa2c2PzHEi1Xp
JgfWvoQHKwgH7He1xeTn60wpHMtdEJBt8agi7NmOT6U0upa+IpXyrx2imyjiR+MJf91P5bmtgnc3
FNEyYjAraoGPTPHMGWaVb2sHnxg01GwlW32dj/l5ZJK6RHHPjR+wVEVAqiDVbtvGhnQXqLdK1h9E
XjTHzJTjOkgvWaKdixwczVjW2b7pC3+JrocKsuLfQrPOXoNMXG30xUh/uHmHmRmPGeySIEzdTLTl
zJpGFAVFtGr7pNkzFQ9LbVMYYzh3PAxUYc8te6P5YXc+HxoG7bsw5ok8VI8kO0R+eiD1Q/JfLjbf
1bJqkyfVwzTIWA96TrebZBqflfT+IpsAWM2z/9gLgBGKQ5DEwRovFT1VqxEHTRbQCtoyRyX9T6vB
+GnM06TjQ7Hy736ccx7Wfa+toNg81/O6A0XyC3a56zCk5z4297Axll5QXOyipeZFvWo05pc2pBsl
/bkWuHclPjB9Y3PaCVKIkkHtSGB61oQLvTt3VjZ44CUb0l05ZazcaI0j+SDIFtatc9A7ftRM28j8
jpN8rcX2tgQHUSB0gFN6EAzXmVYdUlfsCFvYl37UraFLutl9IB649av7FPkXT3kPYnXeoArS18hD
nq7TsYZ+wrKQTAhqZ/vg++FTbjZX8PRHfaz3/SC+M5rCDm0aNeYPVEJ7W+nti5szlzWxGJWn+c/N
32FXxCfhQfLHU5PpyT8PJVzs5QjsdcTNQfYpXf4iMb43tXUHjIqGA0qEtMb7gOtJMGeXGSVKOb05
gXEnDr5ZjGXzS7bHrjTGFxSGVz2IXkkleOqn98xqTr5RPgvto7WCk+sWNz0v/yzTIHyp5zXOlzpG
r5DxMrvjVMUXzRuPbo0jztZXKepqdHjXYQrfQa10OGkTmf3/KeYz8swRhPe4xxaTu55tshg+qtne
zQFmYZvs+FTOIf75EvOEVj7QQ6w4Up6hVYNivEGF25WtOtg46MMK4xIJQGbQf2des5+/D5RN5wAL
xEA+CDI1QPvVu+gcRmXNLs6rn4EYaMOvEEZ1YCVw7Y2sd6fqXBTVnqwmcN/xs18xAHOxgpbKvwNr
vQ6+te6NBBo57mId1p2KfvKYzto2l57tHKPABRjBte/wzYrMycAsoEbQ9PoWFITI8Rtygu7ZchEh
Z155LSbzhFwudtOXPNJOynZNovlyxtjppWhYXkNkeQqS/DKYJgQlfOnGiH8gPjQJY21+RXHHj9dL
A+CueslNXK11at9nJISyhqP2y6lwjF3/onilMIJk9GoBPHhwQjWRuCvSrld9qZ64aD69QTsUdXme
mG0lU4wipvuYCuup9i98Lscsdp+MMrgIU/30NEvl1B8VqIUOZ5E/W7vlzW0Z9DoRI99+6SKDKm2e
kmhAlbRq6KBqXZL8Vr+a/XSxPVLInGQjMHvEXb2v7rmV31UkdpNtvEl7bxX1XzaXFaO1SxmasvIM
AlZLmbOP0SwI/zksh3NsjSAI7KfQKPR547ikNGfhWUNsnOfoLMRx+1JpJ6MGWKEelg1z7IVVhiUr
yI5hACrSzIRPre+bFBXntK+nEGdCHi8bYny1IsyJIv+YcmZnZZCR6a56Tklerf3Qj8ZhLkKsKvno
6i8pe/RhPkJnIC/U0voPURyfToI+hRVoltmE4VF7xp6+k7O3sQibm1PdYDQ/Vemwodu/tFp+Kpzi
FqEg7dKVZaVsVqP+BmzWaa1tLYEIm855tAzW6d4jsc1D7/eXwSmvcC0+QyRoqFEWxHFs6Ul3MMzT
hcm4lIS+hW5jmmEPltKMoC5xiXyJKE/mv8736g+M8mVg7dvJ2HpjdRm15m4H1nmWteJtCPa1HyzA
4Yw+SEBd/EjbeYk0dbb8tccP1FritS2ZS9r9cpDi0rc1a5wC7ZBJSqlhPHKj2XUoiqW4sjpb4Q76
NDvu5bAM/+p5vjYUQPGricqU9rK0rgz6F6otn0gQviRaudd4Mca+O9tacgp58aCr0SMguMjNWxEj
icphN9vJJmmNc2agvIamUnKeeEXAzr/6iVlAMuoPoXnS+MbHWnPeamWBwm13UJLO9MxIs5Z+x8cR
KkwnZGoETGjnDyHtrV0OqHxk2ULru0T0yE1uQPZCC8FnkCkEdXxrvnVUAQbSNpkwqnvMiNxPjWQv
LN1t+oEIHhkjfnbkhWwJ+JzZms3D59eIn09Ph61KvWeO3RfTMfY+pC7DdFfg81AjrpzR4qzFjpFZ
Z1Li9kUPvlRPzm15q3T/z5eCzn/IlkasU0RRt7q53JLTMqbmxW/HU0f6yp7hG7GqcXslTAgDdZuV
2yx5TVkJruOgN5fCzjdWNjs8zLbaOq5F2cVaqg9abyFZIS2noHn3oxo7DylmK8eoHm7KsrpOETkx
JVVvdeHeqkF7hoiXZbQVGVjCRTsOIEvfGXic+0ARZcQXEvLXNOFNNAXvPwMb4QGt0eSNIFptCcmS
m93w1BIqZ+jtp/E5U52+rrUWl480H91kPusGyAmKl3oTFrJZGIpuoZKQ24WQL7ExfY01qV16j6mg
CKmfB2Kq+WcKmEtV6PP0YoPFiKtBkw5yFeEvTSbRum/9CY8ugB9OA3/Ae+pYgbPuE+09zuCeOXZ8
NNkw5O2JQElEJPlVuo7L8ztBOZ50tUewxO/BTMiLkRMuXjtnfZ19GQ0GF2SvgBcSz8bqE/Y30xQ3
fbDkknBPDwr3xhL9L2PrG4lY2jRaZ1O+KJ6QVW1pTOw7pN0WY/B4TBYY96LDWDGmirxvBXJ1kTTw
4c0G/rgnHNzkYGarZDjKyk0fTNG2vd29tl57BPCtlrZFByKSyWDxSdhHlfpfMV6mhSOnWUpbRQDW
2kteYG8mbBf4KpB8s2TrDrl+oT+82vnsPOODvhU0bJY2B19ecrJkF27dXIYsrje1qK5WMPNRfcit
hRF8+Fb/b6atXnVnrxPVRh3IZJX0gV8T19g57IonmEOvqNFuZTPRfrvh3wgkPp1q8HE1veSQ/iPV
C+8gmaHo+6ld1fsUdjr+vf7UwKia+71tWAflFgQr0sHOOyX2Zehmb6SEXlVH/sYy6AKbFqIqBAEC
Fox2OaRJdSqS/hAmiAUUy5pFi4UKl1ZrHjp+tWtyklhqxiAY0ujhNZB1TRd2NfQouKerMECYSwlf
GcWfYyS/nRtGW98uwSDJ/iacbDyQqvCn+ErLtCPlWdjpOZo4BmydKbhLfgn3QvRZVNxiDLZv7FvK
pUjFv6jK0Q9r7o+ZahVyNvFEKLGzUQ03bytqEk+yS0KfsutoNpZtF9lrDRPSBvd1wQPlHoThZXDY
sxu2h5OgiWC7aT2xa4sOeEGhGSd/jmYT3f7pa6bYz7U6fkcwx4237qlbDw0e/MWQIvUrmV1f9AQy
f470ig3FTf4vnJP61hDw3KxDONGeRmAWdxYK/ZOZG3eFq4y5DB7VruEo8aVGAkJhr51R3+h9qNax
4IMrqB+FU64RaUoiACJ6x77dkyhB/1z9Y663hBzzJTo3WnVJXlFEsgnDypxvRjYacWGB1WmLT37x
wxr0w3M9BSnhqSGmcyyCEVIU9IIIxS0Ic/jciBHj/KYUujQi3HpwUcHkv5KHbGyTYunkxlUZ8BS7
Wm1gF8DeQXW05hbnri8mf+FonHmJm106/Tw08cyqNCEELh27ugduWxIP54ktpLAMis6A/5gDmea0
dJemwWFjG9nGyvvyKuRXRtOylHHbrr0GZ3blsiaylPaGuP9gWYOzs0208WX2Q+JC/IWy7sgBNJfg
kY75m1iDSLKcYarLnhV5HGoiUNyO4aKC5keFiVU8A5IBsVMypg9dVmqum4zrVA5LdIsr9GzNKa45
gAgf/3Ry99XvyxPB1PWb6cg3bGQ8q8pPz3pZEIrINl6OtrlimFYupAdlJLHdZ4u94NbuUF7Lhpzx
8XlMyetOMzuCs66Y+aEdwtUfjAK2OOI9RvsnSwprU0ZfXL3WqmeM8K7nxbutV+QRqGJnxyRHjaab
r4vM/GyaDt93sMb81p/irRV3bBli893txKOw2RBHY3GuNcBWsq9Mlji45BMzNbe6YcQrrc421cjr
8L8ljwBiPf1H/qO5VFnQr706POklkS5jZ2hvg8dixpB1d8r2NavoZVF7F9na9wKG43iLe64sofms
g1Xd7LFvraV0s92g2dvI0MEE2WxsUTU7Tg57Y3Ce+XrXCEMDHe8rSJfvZs7gIriekULno7pyxxfE
6LAYopBrdwSTlfvccdk97v0rA/Cu6G6NYJNjT8N7qo8o+qmtvY4IMNr1Zw7pO2SBa5gH9brMeXjG
8ZrVWMLFUFyAFD2SgrgiOKICd90iKjyudROOUYhGwe1R9032Mz3xabCrTe1rH1EQpEszy6GedAO0
H5fG1a3PdVGTdQXvu5v17I2dfeAo+J27DXRWWw/hZSL9pxL9yWIYEvIz2nNu+t++Mfzl+rtXCHYf
auMGzBD7sypLrsQefIEEm8S86iAV6sUBz0Y0ILbJZ6l/26OmIoKxCJ8cCNqJNYL3jy/IVJgvfnqJ
9drSKDAH0V7KOTo9KV5RoF2Y+J9yp3lu+1OXMTJSab4HrWU3O1+JDQlvT/P0omGTOMqb0TjnQnB2
hySHofWcquo8f8EmHFaxpxEu2l4Zc56a0sXrixlCdvpx6qM1iqm3NjD+EveG/eo90TjEa4iIVI3m
S6/7D4Rn7H7qBEZACLutR1+I6AlOdz5dPfeIfexu6MG3LGA7WvYZeMM5tSbMJ5/BiHOECMLA07/0
OP1qLHNjl+FrGCOArSDsUkJeU6f+JsQJ9VHd/aJ6etFafyXQS4xNe6kJwmqYoKG7YcFayU97Ks7D
6D61Mz8n08H34EtKfqHfz26EeViVlt+dFLci8K8YQaLFCkXbD9M0nsQi/wXLX6zS5MfnWzLFHMQz
oIxXAbv84V+Go4u7tbkVU76DBbEw2/KEVGWP+g3Wm7mSAb7hQM64Ep7PTs/SFfFSoB7Kek/Oxo0w
NNLgVaVdWcoCtnAfEdCtIJ1WoFZfYEC84rc6sd5n+Tbe61EystCWQkOK6eoP3cA8oWfTp9b+ovFb
jonc2Ub+NjIOCz+NiCFj6dDzRGbKEBCkneu23Ap2+9HGsMm6hHNHbvu5zhzck9fmz2bMcMrjCjME
GZCfo+5fyrT49TPnR1ZYXVMk7GV67OO+3cJY+lGSSVpOFKkTR6QBOK9RUT+8hLVfHbDvL+xbJZzf
IsteUVy8l83e77JHhfOH9av+VTb1Mu/DO9o5n2DM6beqxVNeI+cfq+gPlu6uD2z4KUApWn96tTqX
9Ih7zo2xoN2o0GAyPGXY7/M4N63BRqO/Dkg/nS674Q6UqzGJX1Xp49Gc0AqMvwJaVlGa4JS1ZBeZ
5rPoZ5wPIu2YbqSnal8gjdy6efxaZZTUdRG+xpn9a8FaNvxw64PykzpaaLvHOpQl8hKYQAv4sIcq
kARlGDhB2uA9iMoPUF9JWq9HgsEQNT3iGKXF/LViKMUBdXTlc4Cktjss1cDqMgnCsxP9C0y2TM7/
MDt32I1wRtYADMgbMmd6RmAsmgdo+RfpINgzQPwXTKU75EG4ABpeONY1ISLBWqffKwtOkIi2NKFD
mFVdNB7VA1T3achp470E9brGPYnllDj1ynqxo/i1QKWSJ7xtRefLZRsIlmv8n1F2p/0wMG8hepAp
RZFtIxg1muidF+Q2yOxsObnNo8AnkLvBTUOGnuj4ruK2OnpVttEg7fY27yCIuKck79aFmJWWDsC4
OOVzp3rWO6YTwFxv7bxMMWxv03vZJ2TjpR/zN1ohHJNpGte9A1lPpqxSo/arJJBzSXbgn/SCrZGa
H2NmvttV89pk8arnB1xaCjNTnm6hXJyQKBtImpKPmHEb35viM9PMvRmxF0z14ERXeRtiiTRCK6Ex
Oa9DdHDS5KP0yl9Pj3+6fDwYon6OPPWyasSsHqOixUnGZ1OG6PulQIzTIb0APrVQHv5AYQFdC8IE
7VW84zLHE6bV1wLsOyFQzsKo7ZjlBHclINLRxcDqWdwAqmNc4b5xrrwxerpEEQvZIEDBn/Kw9Urs
irJ5DQaxTDyQpGYzO5YC6pJAgzJjWU9ptIsr76EFxUfSFx6TUX5UxafLWt5oEBhKQ3vXMyr2Doih
Xf4G7Yyt4IbnknstmxGDIlpgr9252towNBDg5Vkl0iN3IWFYAFon1ofHVJoPb2iuKaPFhnQFPXUZ
tjS1sdCcOe/aWnJrvNcZYbbuiO4lR+NlWsYfQhuaJfhqNrvChZ+Yxx4ZZ58y+hyr94QcGJT3Fzdy
8I+10Q3WBYYGNkGB8g5jjawkUbSmiz4RlyrSvuNRZ8ViXDxnugROdtTctV0Vz2mdngeRPfdKB5tR
bmpYUaM13joDNEjnf08pArg4iQ6Zap9bhx67zaeTHUFmkKp6iXTgeOY6qtx/UyQVKDdskrFHDyZg
W0EzQG9ygwV27gv3L7DNp6y038yof/OVdkJYuUZ+tdbq+u6wLDdtde9tCF6MePO6u9BsIWBT8kt5
e1sV11FXN12LdmynuTJ5ahuuIzJkpclvbOSBT2xWY8dsYscboHBmVZppBfO76S7SZq9XLZqnfmdW
Bw76W9BT8LeCZYJsT3VaPzczRitJoPgLGNAVcRz4s/JXM/D/utT5bBPtHlTfWYzk185vUdVf4iTc
hYN1Zc6/KYZphZJn7VhyFYuZkyuo6sgxyH+NNvkFjxBBmnQ+2bxubXNaM+q+1wRq20e/Li7/MXZm
y20j6bZ+lQpfH/QGkAAS2LG7L0iC4CxRs32DkGUZ8zzj6c8HVe3uKled8olwMExKIkgMicz/X+tb
Oi6h1QAZyewxQ9bFtCFtEO1w/x4qzuLUsl5KWx59mW9tZImIMA+pWXgD66YQhf7YlNe4nG6qrIC4
MITcRtY+7fRKCWh3cDbP54SCv+XELyER7ausUd0ZhxznTwvGkrbLHVd8tTJ1UJymcciK6SoseRwS
qnotMQjNbD8Yk3FJNeshtlTPDo1Holm+xsLARNQ/0WhiomZABOwVc8e02tPb6q7jy48lQ6dhqxeL
VZzeLpZn51xDSYG3lJHypyQvHQCVViDS5dLKyuwsO2InpGQNPtOYcW5R+aJ1aytGKOVx6o2Hqggf
/ZgGqywF2AgO1NjvKUehDpZXlSCnRxQ9mCZqA8wvekbIMZQ//JaGXlrdy7D1whxZF0NbuTGj7n2G
aL5TxuYpLIS+LnsEPWYFB6+LFc+Ko4e5hh7YzTbZTNbsNYN/o8ug3pMpt6vylOq9n2ZbOqp38YSJ
aqRzRTROLI41Igu9HLSvRqHZK6MM977a+htaiAYfW6m8qveEYsSbKK3CByPswhtU2uePZzbog/vs
lmrzSZizeRbl96EfgwerkS2YIrIvPp62Pk7rBgwRw1caPMgWF0cuCVkEZq9GDlnGhnKPYFNlBWG2
h3hoeFo1k1eHwIXb+bMVdNXB+PeDw5jmThlkQMV58TPkO//52cevYn1FLdYvedEwJX7702CKePE/
zz9+3IXgbUaY9TEOA2rDdXkwTZsHGn9Efssnv865qyklyGeUciW4lwX+vPxe67csFFKkG5U+FoeP
B5vAsf1Isu5SM6GIGkKMOZDLVh9w2P/28OtrwI3RkQy7j9c/Xvr1Lz6eMxtINyCP2SGjjT3/9z/6
eF8RoaWbC+D6zEZGg1ncQHf0Po3BK9Wkvmia+EYRfSuLnCyFSbd3KiAEeJ0Ozdibrq+Rmld49nqW
ZeveGXvQSdhgrLY+QZFBipXSYLbfGhZex1qPy2OKtn8N0xhU+b2cuKLpW8bc+ZZqMHOPGKIW1SVj
T6U53rS5cs3sYNr4oYP4j/yAjezQ3MdN0Ww7qq13xGK8KeV0EMOQIDqhSuUQnHaMiFU5ZaFDq1lR
XJSy8XEgs/TYxiWSOf44Io+PeiMZL7O15fqucYQxrlbTMzmG/WZaCk0TbUUvwpDmhV2D5XNmnAwo
xjSQ4MqZBZFOzw0NLPFF2lHvKS6oi9NQJTouRT/qlQP92VJalRvIRQLaiQhCFJpDGUD7Scx8O5U6
EryFu4rGYdqn3ThsKNGgvHAwb4xRdh81uHPakhKU1sh0UzHonJhRG5wxtV7pF9CwGKK06iWRWnmS
pDCc7IlIQoU1RUCy0C1iPe0y0meV5iRfmopqmfk8gve9ZQ6leA6aOlbEhX3Oc4sFfwPDdAl8JkPN
aLbJSGPbFlpwGdvwG/xCupDGuOO8JNcvotmTtq16C+7LcUtczJipVKAyFDM2lh7nD8pLk2tRiOkR
dRPcLo5IREwSu8BtjNBemwvNo57IRh1MeVTb3vIU4mUPpaH5RyeQ9rYazPRAM2QH0iM6xkLPNnZN
1rcz2AHJB3SwphghGJJ+prepZb/GiDWm9sQBO5WOVj6RN8QKJSzifUOwhKJlnCoL7cXKaH2gpPBL
Mz3BHESPNEwaxjasMWYy5zubacSLpb9m9Jt74sLuaqW2Hhq/3ExNEd51jWI+SIkGsCWCKlPVG2Zl
7WPgKyu1dNWEuskY0YUujDDAdIMNoKaKw7ywqdHOgGb1NavYhZqZ3Spl8Si+wdRXzlohnHnVJoL/
RsaLxapyoqRvCppyhOKU/UqUlnUaHYTXupNITx1SEHJGaaM3HZV1pCc5sgQ6HX7RJNuspulszgET
NtWO7yzxkWQSf8+kQaqzDfaA9TqRJtpo3vvFzP1IZBrCAZ7OGLa9MFxyg0gmv++MVL+dZe9+/DBu
o2fOreAEx/ZzlM/mq6Qzz2ltxXRmKYmmGgFzPi3VK5Xrr5RXuLKIYD4PQRw8knKQr62mlPuPpzSo
FQxVhuVO3JNZehTkrtnJdKzs4WLPBaG0jF0rfEbTl5CJOmPGdNfr8TMyfQ6NPU4vQwn20SIYSw8I
uLVNxC/4Oeq0vPp9oR4HoZ6pF/THRIn748f/6IIzkiGPLqNYPDbk4jzG1nPGHCmZdcEci4hRpq7f
0p4mc4Ru45JIsyASpzIJ1hNyXw8s42p/Wht6mt9/vEsMR+/jmVISC6awHHKVAQiPgu/q/uN/eVOk
v/5PURRjIyUi+sksrO1koRAVNl0z8K4pt+J8eJKs051wuCpBFn9bRIsTORjPeLIxXQh112uFfu6X
dvBUzBnDiUIIuzkXiB8QzODKeDBgGgOW0rTPysjqD4CmSUqG7lDIcZ6sWquvnRE+14VVHRUTJku4
gFnmOPn1pVKvzc3AFB6cA2rjjSEn7fjxYIopPxq9ZwcD84AAjb2Td9UN2rhhpwTECQ+KXq6JxBKP
uT7xv0CNbqlAdzSXgKhQycYEpD2GoaQUnsp0q8W0iMwxVt0hxDkUUpd2ewWVg5m2EM7nsFo8B/TG
89PgtPGDb/fhsauxKNXL0ZOSxXPbsXwTyG7WY2rAfcNG+oZ5wF+zYq+OTp8uN+CrH6bJWTUHLo1W
xpjpamMnmgU93FhulyGdGJQcwZ3VnzPZqNd0iSJf7Me9aj0UJJytlJ6aVULaqalEEG1ZLgTO3Nzo
OHV2hcmxiCggZUF0VQ3d8mqCOvaity6GoYy3VryPovFW1rP+0mXMEIO26dddBSA1NZwAPAsJ1waa
jq3q058PzD7dRaWpPqkC3xZdlPlYjYbqNWRoEKxjqlsSSlXakKqi8N0VjQkDNiUb8O01rurUNe2E
lCZmijAoO//YZB1cckenkBU4YbXFfYih2vFLL2SO/+wM7TaRorvXbCJDyxE778fLSKuJLRYUCY0q
fa6HKfbmPAu2VTxz2cXEBdF/uCpDOr7ljf3rf4Lfv5Jb+iXr/f7atUu0g48DBA/d174fLTS9CFZW
2TL5Wchfbp3n4w7l5byr+lG5DVru+3VWTl8Rzq6LGWUOOvTvbaPUFyMTBzPKjfNo0xvsSWNaV9gj
NkNRwYIjlMzDhj1uahUAeUT/HIcpymUDXExT0+5ThSWgwaT2wU+VyjUoUL8WTB8Gp/yqADtmObnU
nSwqtTY12gerHQ1SjCgDxwtBqyhryp35KxaVbUY41kEKY0a8AWFuTVOZEMU+U/F/te0u6AhUXZ71
YUx4al1QEljsrmNaD1tf9sh5yqo+aRGeU9M+dXhuYfMK+OF0vec+Itc1G8Rm1gjS7ZUtdhIdy4Y9
r6F9IPhZ8uLmniYAWsSNXWTdNyeavk2dkr0UNjWbXAnEHbN0wZCYKOel5kxJ19/mtqG4ua9QIWEB
ZdVB/7UzB29aVFhDj6urEsORDop6zjSVB7PQzh9PJylwHmkBYso5PrU+bY6+qO/NBkfrRJX+45k6
o9fKEoVJselTokMsotJJINo2Sw5lG8brUlgPvlUh9sRCgN8NhvPHUzgWoUtnDDgbXaSGpB8c80oJ
sLdeEgcZDYxE7kfd9z249ekSTDOQRaY+QFNd0AVJDQ5Tabalg6NCL6vQ9WMgbyPophPe02zLPKoU
4x5YFFHUHIS132s2LVumEMytV47po8sjuWsz9Ga+1+cy35hWZX9BLA7RprEepF61mGpUvEKOGe96
3hX1wy4a4+7d1wWIP9vQT7iunseh6o96biLQnIXyjOZ/yXZHkkXxMXgZgfLqKueRCKzyisz/HlBC
8GL4WbXTRps56RJd13BrBxIYquyGcEdcZHUX0oe7y4lz2TaGH24+Xvt4wOBCu0U10kO8/EqAkGBv
aDY1f4pz1eJeZsUe3uuIINAH4aZmzl0dg4ZuCMtXlsB0QVGhBO2jBWn/HBvYrYbKOVYBIHc/zxgS
dcoF+ZzNm9RoxG2XmxNVS2wtXCU2NzstMFicjs8CpL0rqY3e6sAibhNJKQ/L6MoYDPsbs7L2uVcL
ncV/ZJ2tbtyoJhCBMS7FM0MphUi+xMUflO4JbeMULKvRIXgNW5s2q86ktI4aZW8KnF5jACZjQlLi
xkqbniZq3ptBkptTOhQvBno125Zc4y1UTnkbYIfk09KuY3JRmXkGgsDWjnKYic7NupoEcyDQ9AJQ
4fYooGt0yNtYx6PsT7MK4YH95uQy2rYoir9Gehic22n6ruUyPRs1q1nUQFvTRr0TF/F07zeoiZUp
u4qOQOspk3scfIzBtexVRhwKv+GAsi8WFMwGGCtWJJRtH4zFhcbDvKcadA+YqL0FhiAAyNBbmDvj
xWEq+NlXppvQT0DvtNibmqFr904rISv007RhfUZwcifznTaL0mP9/EAIZwfUOM/oIWvQZyAXFZeP
TcFEg5EtQ7H9mHjqTvc17vBPMMVNj23FqqdtquhFN7JjJ/ryKn0Kyw2+212FnEmtJnHrNNxNZCaO
9GoosFiAMdtweFPl5O/QObyKPBvPuAFIHM70bZASMFoK9Ulph2CX+P45GelvkrF6Kb9lkJd8etl3
gskROenKbWi6kH6T9w70URdjKmkGWJiTrJsb4YT7Ntz4NmGAq0iNPaW1SZEjrCYosDoZHRMls63t
p6AjQ5S2Z+OZMyzyabBOtJQyVyEF1Bs002V1+CgNWdyX41C4eFzz/ZgulRFa8ROTB12kuMpjYC1D
kJk7uxp72BeK4WIlYT06+OLMypasKzh369QhRhvM/E6JSliJnTadh9ry5rqabjvtAEQXnTVFHL0j
TjSt0HIV6YSLZ1mYQImhQlWPD2M4IHIKjXBb1+12Nnqi31RmyJaaLC7nYrosXZZcFY/6Iu0se1qF
IZB8SCG3pRFRbERZg2NdaY51jcy1SXN7M0+DtmN6QgHfjm7qsGaIUhcrb4LPRdZOBAIYMaSkVnsa
a6J4ckFiWtQ0ruZo0QZEOqUIUC+bakqkO+bheBZFAjaCjBnuJaa8OolzzgqmyXpZEpo9oxDNx9Gj
CR6fhD80iB4WqT74k2cBF00v9fQs2yZFN0Y/qpKpPDSmjUFgFgcnMu5a4BznjwcpneQIKtw4jixN
u44FhIGacW058OdVZDcbtcBP02Y2lyLhRZksT6UV1fc151y/6H6KWkHmAL9pw101dlPsIK/c2fqs
2A55z7KtxSjT5vGApiPd4jvS3OHhG2Hz4uJ3T01CicgtjCb8DDPyswbAYQ1qKXKHKswfxAxSRY/1
2ZssEu1KuzpOWvu19/G/FQ03zGx5MBg6lD7h4CgkcARqiKU2sRqPliyIAidTnyLZyjMtX/tsyTRb
t1nvbOAT1icWIfVJEZnthhZhY2Qd5XejQ+tE5S5iLqNq0eP6+HjPjwej1L/QAy4JHWHoBXJNEEZ6
TONZQbDO0nQYI+tIDs52RlrgBkozbOqu4aLr1fGIeRUqSekpg5Wcc31LbNFTLbInZj3Rg1pIeyUL
DNkDyrjOEVTX5y66OkOoe2akD8cpKw6YuaGbV5rEB5jOaOsEM2vNnvdxPPpnKKKfg16MEJbaZk8J
RD6H+nQmQGMRgc5IRLX8VOGBYOY0Xz8eSqOzqF2Hl3YwomuBH5vu0m00ddmtMDdZYIm96IIv/SSy
88cDIicsCWSK4QFHHU/szrjNY1bRWCyzndX6T+zF5MQsCSQsU5RVgQx3mKv8kqTF6IWQjtazVoa3
kaHOe6vmrOutq8bZ/RQjC15DuqGHhk9nm+RYGqoRsLKRtSDf7YzN4V7y0KMYFyyLaIvJegwm4xgF
6FH1YqS9iMz4pvpaUAg81w3x6pYAgJSYIvBKqbX7biTNgl1KJT1pXadV7zucbFvhj4MnSLzclnn9
ksksxAlao5EM44vZVswrk5VvJMElGIwnlRQiVxsVylejVl3QBiWHcPISTeh7I6cii3ai9vKo193C
St44x7KDQZ2YGvKjrxAM2424etV+ZnQ0koMxo45uQmGtyYFDoiGr2MPhah50VY9dEB/ZBoCbTvPS
mV5EHT9CfOz346gs3IgBmyfOhQ7wy9lM55fRSErmNFOz8WVGDKYNwADte4VdtjtSt9OuszSdw1CX
d0FPxKs+jZbnBPYZF81wUkal2RPUg2lO+ArEbAbP0u6DHXqSZF3h2VYKZbhmTfWoRxC6Uqz1Wym4
BUw6Ymi8JdgsNZAUeSwOU5+UEN7U8antnVXP7XrTMqlxR+6pt4pRVusydGjsyvodR9Zw51sTSoYo
KuebZuy23cyMKU8NVoa4KlritVzdlp8t5LE3GMpIO+rcLoZmQv3nAF5UrmTd19sIK3RQhs0BYcXs
RPsBMulKVc4Q3o/ZwGxMHwqIhsaL4mMaReS1RDLF8IqRsqzRAqjXysmWPES/uYnqlPJuUkDKGQg/
6Qv7jnQUQofofcPW0BGhWdI5EcpOJ49eBMI4EZ5m1Lj1dMnzWLsKWp4QGNKTRsqPqBTtZFbFC3DR
yAu6wkMCRpBqr50rtWEXgSO94uW7MZubLgCM37Qw7Kemvwmsm8xCADvGBi4NH+oJqsjWVZY4XbA0
ylGjmlRkp49BzWm741DN4HyXGUKVL9kLrNd2YE/u22zKTtL5BuYxPn48GbuSBCrV2KojVFfWgMeI
83kfmY3cp5l4633cYpWtuZ2FHjqm/bAebCX0mLNWZzS/zirNUO0vUbhhrbVIuAAgaBRY9nmGJGPI
4nkVjSJ6UQymSUrMGY4/I7/r82DDVFp5M9R1PufOIQWr/GutTnFyZ2/N/VkH0YWwGbIuKiSOU0lH
a8HezHprfa2hlumdOI0L/Ekk4lr1wxerorJQhEbgUgpG7SIoOsT7oiN1oFxmbmSor2kazhu7r/JN
hgAaa8LGjxVYSuEYbpWBMzgjsL4b8jXNwwEbuoNos9nLeIrcHOdtHJ8yKndX1h4hgBNZuEgUuLPR
jSHyfnJOQ1GSptguQr2kPYzqnB1VB+Xdx/2ZqGxvkEJQsai5uUbJ6LV9CZlxGoa9tGkINL4sUZlZ
+Qt3jpOgn033Lz2qy01d0M1eW5JM5UjvxRFVES2iBBWAkpqoZmrd3FOYu9XiuruIVsGZlZYBSzUy
KLE/N65jteSYZlC1Q73HTqRsEspvhyIrwJ49yjnwwHdVt23XRpRks7uRZRWEP8KLq4Qqup8n2ykr
scOG7YR+q4KRGvtFsO765LkdE6qBNfC4CEBlWtC6SXGTUaPF3TZkqPOoGO2DmvldxBoUozxdSYBB
N47SX+k/F/vIDh+CADV24/uU/Spj3/sRWKyJeoWSZgU2pbAFNlUdUQ9r0NC1W1sv7UOH0nHbp7bY
VHEeuy0J7gfEJNgq+tYAikmWQmeiJxnD+UKRML4d6J6OOmupMQC2B0znpsjHbt8v94927A92WVNg
9230w7ZKUshyCO14tnbEK23nNGiPWvb6MYUZ5MM8AJPWx8wj02fXWZPcyiEXHk145N9+9i0ugfVO
qnMPoAOSnSz2JZM7TU5YE2Yc+rRQGsZj8hf9fAHi78bIJk4KN/4WrHjoGpWDFhvBzsbSCucmYOZ7
MqJgW/d6eBogl2CYnEwWCA5A2qXgLR1WQ4OW+mel31sqy+0Oj+8GpcJ0nE5jWDq36vTO9THhwSjP
tgytI+VFHGgmoaYtUAmXlh+mKwrQAQCWbh/XtP4/6ohBSaOmybvPAq2w5Y/5OdSJ4/j1QZPjZmzR
C83mdMlqp9tbjq2dA0d9zQbcGQatcUhUreTIFP5eq0GE6TQnbkpW4txvKdpqWN4B2BBy/THdYgbW
7mMLQYsdEMkcBbRxaIy0e4WuzkqJCK2Du43eTLJAXm7TQj53VTmddGu86gpprmjj67WsSuNC49W4
dAIuOAmvVD7gs3jNTLiPlQ7Vbb5QjObsDt3bePoY2zDVmUJGq0+//Ne//ue/3sb/Dt4LiA/0dfLm
X//D87eCnIkoCNsfnv7roaCUlX38zb9/549/8a9z9EbJqvje/u1vee/F5TV7b378peXT/Pud2fpv
n27z2r7+4Ymbg1Sdrt17Pd29N0h7Pz4F32P5zf/fH/7y/vEuD1P5/s9Pb0WXs16/eycqI//024/2
3/75CS/Fx476dT8t7//bD5cv8M9P+6Z+fU//9AfvCK7/+UmY/7Asx6E/pxqI3E2hffpleP/4ifEP
+AHQA1kG2qYwNevTLxjA25A/Ev/AhmnqlAiFND/90hTd8rLu/MNYKn4OvBLbMKUqPv3vl/7DwfvP
wfwlZ65bRMyY//nJ+PRL+eshXr6T1NmyUE1H1xzej/wynZ+/vd5FecAva/+ntxxOugxsW6LeGPlr
ixPrd3vhtw3+fgO6+MkWlk/wuy0UvhGqVoGov91MLiLrjepO58ntvsBci9af27V9Tz5o9pDuwrO+
Ew/po32Rm7//EBypv/2W7OTffwaDeU86lnzLcoOk4kzNeDP95Htqzp+3YegcKl13ONbCsf+4jdCM
WVpmqNnrDY3v7XAQN+Ve24XbwAvOplu7Yo3+3I1dZF4/+Xp/cRD/sOnlo/1uF0dRPo1gK3Gmx7DZ
im9N9vD3+0/jdPtxBxo6/ELH4DSxtOX8/f0W8BrLIFE5TtMh3jOCef6tsde8aUu48qr0YJO48fon
2/yLE+cP21y+9e++lZBZUoN0mdeAtFbjJnCVdbt6M1afy7Xc+D/ZmlhOgR8uBHovmq2p0pSWEMun
+d3WehJFxlQBC7LB6rv+0rnV6sy/dK+vdTfefKWisHLW5W52h23icSteI5FdvR5g066/d0fbpVW0
evr7XfCXe90ydcOSgqtTXU7r330meNfSj21nWs8IX0k8pQSZ4m+5+/ut/PU3/89WfjhxjSRK8iGk
aZnWNhHMXqWCcOdIG/u/346+jCV/3sW2Zeu4fgUzxj9+ndoJMcaQSb6mGOg+2d6LsUaouoIus0Kh
uu5Xt9Ro9xTFD/fXn51Nf70r/3fbdCb+uG1w0ubgSHalTttNPVrB0cle//77aX///TT1h4vEDrpc
nS2+HxQ6bxnnxI6p66Z3ye9eT7ufbG35xP/vvampy6f53cnRtETQVB0nrO1Fq3cIxx5p0atmV/5k
cPnLw4aEzSbzAG2SdH4YPOOm7lKrY9d17ku/Dzf7wqs8prKuwQVAquYq2pAdv0aus2bWtvrJhflX
Y5swDF3Sn3WkZv1w0qiUlAehsfVQEBj+Ois/OfuXu/gf96OjCSEd03I02zSdHy8yfwLsZocTYhvu
Tf2+/aYyo0ZB+KI80c8yTopnr8h3Wede8ZNDqP/puzmaqbJVVv2qSaXkh0NYMTsjBZYZJQq+1bz5
EoPEJ5X6LbvMW8lL+npcrW5710+3HcT8l2Ezu+uf3bh++il+HPmg5Vap4FP0m8FFavtdeRvQqm2b
pxd1jXBydXcnDmgvX/0364Xyq2euQ/fvT2b9TyfzD3vih7EeXlJlg7am7+2W+8UenrvZZXARJDNA
7IPVW7eBT9YrbncCHLb69pPN/+nKXTYvuLUZpmHbqvnD5ufcblStIBOEGplX79sTGn6vDd0vzuom
cp011flDfBfekRz5nQTVbfqTk/zP19gPH+CHs1yv8dwGCsZwGrP7fu974a3vadvuKXywDuUWUfe6
2TQnzgJat8gL2jVt0Z98iD/PYH74ED9c6KhUKdnE7AUigb1yL1+0Lcfhy+Ra6wfM8Jva7Zstakh0
pD/d+J/GZzz5hiVsprUW6jLrh1udLts+t3UxrmsoTOQcN9+cIYNPg7b0J1edVH+84UmVG73kyzKq
CNv5cVtxEBI7P7Y1sHYQaWDZyvCBtDJSk7ssW02lWtxrzVSQ1Czko9X0Mnap3tPX7aQmwi3O3ag9
ICsLTbhkS6qyaVvZZ9TLs+VJp+ESrklJXJUSSL42PpFcGGNtmhPiz/Mgn2s36Kj0rhCi1dp6HGgy
8RlsZVvoEudKNFYU32nrl7sgnBOsvWrVG7imCjD/AfqNpUOYrOiE5OcIX83jMCXOVpeNfrQwTXMv
HWZy2EQwDF/8LuSkxcMHs8KP76nT0gucxhpSphraJX3XRWsGBDlFCaHrMy6khuRPijnw7u7aqLe+
TiWGuE2m0NPAad2I7+SoLNQKO0i1r+qiSFw7fZPRHWua4s7u+67fZ3UczDtVlnjYOpCcJGD4U9Kv
ND0slK2DgDJFtpnY9DoqVdV2smuocRF03RNsq4pmU1BORaknUjRUWvGlFgoE2JaaWg5XZAdUXrgE
RSAAKooe1FCcI2QttV2uwHDQcSIB1bWa11Hq3QaNSwTUoKB7C3zXodHbO+3Iu2mwy9smJxzHt5vk
m1P6aBKtoUqe4Zz77zSpKaaIIFM2eJPrfKFbchjHJIblrUNSRNEDh/++L7rEFYPxmIioRxuXOXts
nv4Jbw1k6FjJnnu/M7dh4tsuS87soaaijS/ZLBDc9eDliigNTnlMonwSjbJf67YVb7tWP9RhXK1j
vcDuNnLJlRPieau7BhptllqGxroYW8IOzPyGSCvrHPk+Hn1Cf9cqOBE+IgE0RlnT5HFA0abd8LmZ
fYHwJzmnYfbZMswJ+D3ZAXkwiHVUYzpVuyUNbYQ3FzX1xkDUedNMqrckyHUxma/xzDuhFlEJQRZO
q6xaXcHQ12dTCde/CXPCzHuHQggrXGtl9tNwV/lU45zAsZ6UhiTWSNT1I/G3AFUrR9E3MS7NferY
ML41u37sfbNBnJb3mxYI74qObEE53gTuSZjrppnIY1NGU90XOc6kyMgtCqO6CbyyzA7ZAAnUmgRx
wSkSjt4vuGCjxoYsQuJDXgypW8YVskzbr9x6Nmmvtjp7zKiKvTBIGU5gml4lmaHrMVOApDcjoEq/
JoSlhp3bkp6D294BS02z7JqkGk3qXJ83pUpFcgBjw+gIH7LrI+3gdzbaITzTqwzuGWUeIk/1sQkI
ulE0dPuLQnrVKHl/P9Livc6qDwrEKjnuC0I+pawN7kTrPaeEBGDOHBOYqGF603RG0JOWp+IawGDO
e4CuRYheql7Xmjkytzw3t02kqUdfTerHVhTmWs2C9t3m0kMGEGD7WplRZZ36hjxwwm5AXcHh340V
wVllPGLLpKT90mDSvEOXspzaSngBW7p0ZS0yw+vWarbWYrRPYpPT1wCsCOWamtYaNs54mYMUEWAa
EC49pjmsOhkZ33IyekCGlUzjerUhxqZfSqpRPfebUGvNbVZAxNctMg5Lv4bw64eWeIxmUl2Fha1Z
NsZAty1gGqJYF2Al/b4OWv9ZrfHTFhT6AHoM76N6CBZmMDHyFs6HzB7W0nxXnddiJljPOKaYpVok
sqIloI3yaJnfIcNBt7sleo/Sqv3EMno8tdMu6298SWCNf+mG/YTQHIcB3fyHgKslJakvftNGpN9I
xhXPNDQko49hdgGprPpQw4Ew3kzitWviqwj0m9mKNKz0dryGzjmH32crc6sITemCvyjtEwiilTKZ
636Kdqo1nfz41BsSxQZ+McbDqTpzkuUQuRrrO4x8ZEgxbrCnPqq/qzrQ0PQ0O/e1v4+xrLSbVN1q
hZdMXuOv6IsR34Tj2lDPMxFORNb7O43bCljiuRo2rRlfB7P2NM40SR8QE4sRr1nGwAeQKWrsSWmv
TrvV0fwGD2alZPDbY41TfAg2eRXvAwaBzQB51a+ybdTlj1ObbzM6cyvVNq7hAHUZUcHRHqvPPcAl
KhQRlk0slf14KTPlivgKCw5cytiBfPU6I9RKrWMKNSxXUV4nexucZSd39eDV6VVWGek374P9Hhqv
im2vZ25JNv2MiAheo3yvRnmTdA3fs1sxfmGIEQi/kmFb2fjDoOptrVZN14XznQF17UPTU+m+2uKu
L8BclGejO2TTd2pFtwAfyAG9Ab68MzXWOuItB3K8dpYG2yIHMqgQ01MDLXjsCAPpk1cWYytwDEtT
A4jQfZUk3mygtaABdmc03kBDUHNN3ZvhHDCwsba2na823udEXjP1uU2/JGLXl/gg4bHk+evYvsVo
9Sf7Eg7OHSJyOBONRweHG4E4kJMIpqPOjiY+WW4Y9nEuEdhpr3UJsFhcFPmW0K5Rwxc1yBBgf237
p8r6BmB1t0hBBDOUMPJEmeMHhQqhdvBf78h/XTnoYUJ4I22JknHa5H3v6sYbPFkszd5Uxq5fbP3+
ogWfLfVOYS5h2++AgjgsM2KrpfRe3w9cR4D8QmNXEfUmcFAMFyrF57ArPjPxw9H0JYSjQwMKD2/1
7HQOpX+IAkzLUGreSiQnQxtcMqvd+/2xsK6gKpu0NGzq7llJZkdnrDotPlsJsBN51UPQK7a1sco7
G0T98GI392r0GFB/w8rWYtJfUm2I9luTBbH2h+4Sxae0eAnmp4FspPi9zN6ympQPcDr6dOtQSEe6
SH4lbkuMWgU+yOamJ687BlpmxDd1OtzP4OnboECWUD8mfbetq/DstHUBnsM6pAO+/gZ0WWsa91DX
t+QwYy1P4dUspGbn4vjaozHOtGZm+zG01Nu8HF5MoyfPzrwMQwekwnaI2DJgJDCLJag+janxVwWx
1K18UUnJuy0arN12GQOK8l2JnXe07Of2/1J3Jr2Rcu2W/UVcAYd2GkD0YYftcNjOCXKTpjn0Pfz6
u8hPVVKVVIOSalIT630z5UwnAZyn2XvtGpW1RqAZ4hJ84T6Ktm0WVZ4hDMqXutMCR8p9WjuPUae8
kcUCsBZ2rOgWEsI01FBOeVZci4CjtpieMFt3iJPSNepTRWF3t5u0Go8oW1EFooag9p1nQrVCFTeO
q/EWzokD4rXex6Q/KzNKUP43IUq76rxK13WOAgxS1qwTsNbq4S5x8TqkmqgOLoVr8sru3dSRNYVv
odYj3lQ17NSpZqU5IT/qalsfo6+wchZ03OFCAa0l2eRchxbA3crEJNSmme3+oMgh/0yBHk4Y+cPE
5qVrpuhqjBL5d6DV0Pz2qV7bYChcgoMeG/ysbzV6kVso1m3wEIX5bU6sKPOkAt7EV8UykIeh1crz
gg8t38usa5K7NYSNGoIow5CBUd1Gr+qNFs2HD2UEHW6tG90t0XtzV2nAWhExA3r6T8/2/3oZ8//T
msVgNsA+6v+wZjn/7brss6DB/8/S5t9mZv2W/yxadOe/dLo6piqW7RiWxSzzP3sWXf0vGr21H7E1
BKA6W5P/sWcxnf9SaS1V12Z0r65jgP+5azHXvY3jmIyEDcPSaU7/b3YtgqnZ/zpswsTCCtI2GaWR
Bc2P8r+12IAdunltgP3BWDBg9hWKFlh8eGynQMF0fVIBaZOuw6ufd93iPs2I+mNupszZacCEw+7Q
9Idwrp47VARhYwZmIestCnvFs4YBlX/Lm7Ql7o+A4Q3sFqRfS28FWo/Xq89ITCKBwIJVestx3JIc
pt1zS380ImbMmnznwdep+0W0lYgQkTmcZyWIQd7AN1bb09yLtyxZVGK9kRxXhGwq1KGzCSG3KK4x
5Kc5Ex1NgLjYUnnRJust0xcmvA0jHV2a2gX78nmQbeEbbniyQKKglbogW9w4wAs0DGjEfoh320Ko
TRgjSgeVRBPG0q1A61C6X0VSfi7555KKn8igv8GqJyg3DFKTO2VAnlzhkiadTY/F6jiROFGyJ3Q+
EKEKn1S/v7n2MWUCmbm7AAClg59L6qk2Cz+juEKg9xUXsEiU8GHUM8RkOChw0iFEBFv7ZtvxljJi
o0S6L1cbmiF2RUNpDooeH4AnFuVSGiVtHni4MRfnVptywIAm3QdmJlKYIbXsXOtVqe0pgHLDoBF9
Yt5aO+KJItzyXy0vTQn7GhQ7qk4g3ISRu2p+r4vunpJTr/5N7PK6XmQ0oL7lzl+di7Qono99WG0L
bToNhR5IMj41jmVFWF8D6nD0k/t0PNkDFJVEQQcdccwjrQNziVqafIxk2g9CeJ2hA5EXT4TmbJSY
PTbTeq+Eh6Nw1xmbJXT2YUJFISBNg2wlQ6HvQOUXINm14VzPFok0i/ks39zitdYk0RT8Pek1IzYw
IhA7Skx/0PmDMksBYFwcXMYtcTHtSuM9Sg1e6OOKbZgtL0V0pCTFZ2YzCI3NyU9n92ZljX6qkELn
uu0AehuqTdloJ1qJ12FIjsigEY6BQtr0bfetug5OKriKzadU1YOchh8YgmV06ojHrdTUL2snPZKV
DfqoUNB2reXhkj6aav8bKiSzSFLnSwjiulWCym6RYeMOB6vkPIWdmW0M7EteHC3SB6DIykKV7zEw
frJjjD+tiXRYGXCwRKjDB+hXOwaPqpeYeBRzQJJk2henFnwAlrQBlxpdm1/mR5wQjEUGfwAf1yOP
Nv8UbA/Cr6Qd8c9m6WGI7eRBNfNzrmriQJbqgH10mJ+K2m0OatFVQduTjhRCPD9oBTasSb/Qbqlc
cEyvrdY3D3aWYLXLgTVFnfHSQ3a1++7kxsNTp9CdNo03JKBPKb+1ZzfI1ngB1AkZfA2NMMfyREbB
aQJ8Ycby1vdiEw/x91A+x+qlY1qBQp7wNHmSBtGDtqc6IQmUpN9q02vE5IVvwj5LD9D91rixVRRp
Vjrh3mfEOLya0J5NtFYIP86ga7xm1B86PnvWkeRFk3P3PpKDPutHzSblaN4BC3rBLeRnIaZ98zNU
m22fsa2T30VRHhy4nRXzUlUvg9AIfcfJIcyuppkMYlNI2XCxKpxFZbJzaqBEqN0nPOt9/gIpYAcK
bDfYjZ8x+2t1GhVclxV3wB9R7nFXcZvXfjjcuuVUScg23DCp+hBG6nWBWPbUhvUOQ/TRhPBhaK8K
yibd2pDNy/5/O0BPCzVlZ8dMVjTllKA3KsUjyUieIkiJaT/ItuBZm5/4mKj4pL8GjyeR6HbESy8a
GKfqiYb3Wqo09JoX45amKKFWjXKSL+ICDNN0Ky3VM/GMTVJuG2wCJAMTiAQ2EucinERM1K5xn9Ns
qxYOojwmk6sDH35fRPQrQJ2alAnrtzWGo+KCuGpbD/TrAb9vkE5kJhfvZQOwpnnDp+GQ4JfyG6ho
lXTbEEQ6J9kDgIpgcpLdOEf3aEyumIYP2cqYPyb0/07Q2VGwpOYuR+GcU0cWYBYhr3rYEL2BsDHO
RfxO9YbeP0gm0s5JfO3KQ9YdZSiDCslWnb+NTvLS0RNZeuYvevSR9585Yb5xrh8sK482zjroHCpa
wnPkvtekmQ3JsM1zO1C1P1H8W89gNufftku/6zU/nI55TMjKsG9NwetwihkW6siMtc1EaOWgawDT
udmIoeJ90kJWlTbNCG8TI/9dxMIJYO6UYq49Dfma3tL0pL3vqOmhBvSYjoDxYz+aLW4r4EMzOx/d
/U3BoP37NZcwEcZljNrqqzVoW+OhWZBj4HKClTKHlVeHekkSO5OEWtQ6MFxUSCNFrxLfB3Txjdvs
54bgWiar+27uwN3IFzMLd0ou6SvAx1p/Qu0j1B4nzPg6OKsOJBln8LI0GyZFntN/4ZaFeOItAMxA
Y21wfq3vDnJI6G8zwo3qDhiPDQrzZYCb5Erz3OjPuTX6eXa30neeoMBq243EF6RW2OkPWggXAKNM
r63YkGpnFmBCYCBRvoFlucOzPAPgDEbsbNNY7GYnPA/mhw1rKle5tJh4VEyATlAgwI2a4jGRLTc9
HSdTSiWHF6Nlcj/b+bGZxLFi1hbhKg7lfmGR3XdsTqzuUZ1x1c4T1DnUoT8ub9e45sgy/xa88soE
jxKcvQkbmWjm97wj8V2HHLXSOXimNYx+sFujfAqYvvtEf+853nfodnczI/oMhG5ZgpJRTQ+L5SHX
h4sW8rEB7/wKxW6ohw+zc/1iIRiOOBVmH+5zOWnnmizhMudgZGpQc3pCcdh0OTxOYybP+SUtYr8E
j23l+vMF/D8xMYb10obuZzyPN6tIv8aeGzwGY2lP63JUx2BBnubIJs0zipfM4UbNgV7y6iSeijyn
P9QxFJLh2mdPLdNeMfRXUqaGoMSyL0ej95BlEhIWRUe7ZohW/Czp9JO5RrQ1B/O1joxr6Nbo4zZk
6DAkWxKSwEMT2et07gvC8QpteI6SxdPaXQwZn0Tpc2Y3SZBVzrtSYZN1HGsPocuPpshPRoWbInnp
V8VoFM+YqgkIcPu1moN35OIySetHqsd9VMzPthqfjcx9wbdMkCpDaBcVRpKeMHQxdnmo1VMn9N9I
OD9dAa8Qg1XfzEfs2D/wRzZMR7wKV2uHiVwdiAGrJmeTOO/GOFLibBbn2C0PJipHC0vYOjnetem3
mQpMXWtMMK59p36z5E8P41jUltch7tRbpgoOsHx2MwsTs55UiXVDg6ENl6A3YOvvCfmOc1DsXzh+
NnP8lM0VwQLVCd/8uQJx1CvVo2tQqLE/GQhBYSwJu1wlGC03P0L3t3TLc5U1+1EmQac+mGp3yNHF
pzH3hq3xSmxOynJPYv008kuLxSurqva8pHkK2k2+DnTkssGochkFnGD+AQ5oFr3aka/l1+WL7op9
qUx3m/owtEPCznxQbng41rVUCjfc8vp7DZJhcH8giu5SVhrM5PdLzahV/VOnODxc1DjKTXcAPNbZ
IdTmbckENeNjzB28EMPASZxhkyU0hXsuMT/LwniJywMp7DERI5ZP7Q2kIfNBFp1y+wXXju3cFrCE
M1ENLhzGGDSnCQ1iGBWvScob+ZpHvnGbMRuCL7vaGprtaBPog0WWaTw4jArcGJqE6JvH9KgUoPAg
9vajulco42PBVLOnfoAnUmiVeahz0DZqT1KGLv9KPLWpMz3ngjRHnO5AE5HLqytkdZ58kSoIShWQ
bH1ry6c+mYctkFPCthlGbgAfG0crU96HyvhAlco2RQOfOouX1Kp89jM9TJCJWxGNW5tuQmDjy3cH
+zhfHiMwMBU+qtGCZUgImMvUKu5sPwnvoqcUpbYu4x8LanpJF0eR4041b2yk51w7Xp2g+J9Mo/Si
UfdihXjo184mnr3CilITciHjg+ocDG5eyenFLpbxYPTZdQyaQ4MzSdu4JAXXz3I6doMgI9mA1GAH
0pgvGGRTcrb04gQn/8GqrzUDQbKxKLqYSC3lMyHkBBCF8H4oXeDTgBWQan/hbg9QJXu068yuGfKl
YPuBwmBYXxlIhhiCfgpf8cxt2SuxTrA9DKjgXwkZX4pHu4WcOiCZS7pLfnG6Rw5LDhbOoXAdlBNr
xdzUWovf/bh0n3gsEJ73h2SeniMTl0L1G6VI4cPjQLVRcqh1vCyG4jf7XHg2ESJ5S3qbwmgvzBir
e05sdO43UADbKkTx60uFllMf9pnW7TUCN4khPrVRSZ6r4pHC5eXL0YaNnun3xEr20n7TaJay8Ctf
Jchy2KMneFVVbtVxISflN83kNimzh5hEMrt41pzPlh2EU5c4nr+bAtCV+1loJ8JPdiuwnbp/u2yl
uKFWuKaMZPv0gNaefvPaD/eKGsw0z5I9MIu7IDTfhzVrlzDJHobW0nFVw9zrIfW4uGZzy1sDTKfu
NlA2/6MT8KpYIUgEU4xA7bNK32pQmwYcMBk2DjV7W2rJoUzCc8aROn2sAEACzWc+H/JmiN21d0bo
Av+1vBJzGL4iTInDriJKrHEuOdjOgVl/mpHnWZC9XMBkh7I/XyoZeZZ2M+eWqeSlL74s2XCe/wjT
2q6MBdHuk6XZ2WTpzcVImCW4AhgIjY6NATyWLJ+TsT9lVmCW/XExXSjsyEqXbseD4VnLp00JD1HZ
g+y6syiw7CLfk49GJVl5XUfX07ZnCy8lJNBsPjvFs5koeylYOzN7N9xr09jglgTpcBTVSvZA3ORH
r+ZkY0iOZGeTUXYgOd9Yk/6gk7Yp+Qz7sj8sfb8V2V03fkHDXeacrGQJ6icWfmKUFFvJeehHEAB9
2QUd2BndbfACM59tCMQTg/IFPRC2e7WbQt6SI7mfoWmQBKCAxk9y52WGH6nHwH/q4c02eRfUXEEo
GWDlF/JxqvGpsSFV68QSMj1XHud+2Kpq/Z3brwmB5IRPuGxY8ycZhScHrc2+UwmOn33LNHca3cvU
Q4QUvw37VgrTbWv3T4jUrw0Fp5s6W/gfO6WZ9+OEyLQtH8GAdgXxwszBK15+htPuooT+bnQ5WpR9
bZGpmttPM6dPMxq7TlJ/s+dkXraZv9vusDB3EXRXbefncGnBf3l9qX07OOtymR3FTHEI+jTiCm3c
6WPk3apHjl/SI7jmScP+vizfInOCxcSYBj0xFJ8T94bKdauKE85uzM6TXxXTpoFyqLKF550AZP+g
x85f+Oq70ah902V6lQ5brVqtn71XtfkpjtZ8IEhHlQzwfaKKWI4gVh5CyHEDSRHDQiRr8a7CP03Z
vlctWCsj3UY2gXykx7CqPcSiCYwQFod5yyD82C4MvPHDNf7O2c+MGxkpxL41TcjWyFrJxDXZWRUw
a9jssu33bLT8NtOgCJK8VjqXROk/EeWxiBHJZpi7YHzOVPsR+pc+BiVummT8HOleG+3Z0ez6CD1p
L6sUyyr0/nF0M+IihgW4VgB0/xeXQMSCubb8QkVuZWr9cTY09XQhQiH9HTocn+rhZtWvqf2jznVQ
jpSdjc5VUawQAjiNa4z64RC7GtkYCkotIc+xU/8V4E9ZUwh4Tjat9tRN21LMQcLOW+/p+62F+Epp
X6258WpqdKg6f5ISiHfqcDJASeXxnjgdGhVMFDtGbCVZe5xqpll1tbXGQzU8UGEE6lRRFM87pVeP
C+lIGDJ+Y5bgamMQSnosG9WP1p0Ww9CRYPOaZZzAd2e8EJq416yfVJq7xgTQBVWK9HcGM4EzoIao
NysYx3WfsjZ5tngOJoNDvkJ3HBkDwI/yoS8IRqWNMi2VIN6K1QolLdqFP3Md+eTAqutWyy6PXbr8
0K5vpqXw1dG9NSFwMKRMum/1Z6V+qzj2Q+UX++c5D98xv21psf+dlGqdviltukuANk8qFLFCcAJT
QZhfOjHNm2zGmUMIUUrFaFMlqqWXtMu2N36n4WKt+ziN8IpEaDtq+4epWQeytGj28h7SPQ+U+Rqo
LHhDB9qhTdk+6xkeHjyW/EHcDdeugoBSxtOnK+vXSBlQkST8XY5ivzayuYu0/Wzk+Lduug06jo1K
Xi8TbMGuzMz/4Ega0cZFeNrCyMuNaqtqRB0ke8DklDqMMpScnLb8OJrzqehJi6fwYAzrVWbzVlTu
xSC7nm8/qam8j7SMqr7XJ3dvuec57c72zIi6uxCqsZs1nYI28eumJDoveTLCl9xMTiY1cNy9yQBi
B+V0bYPTyrNLM94Nshzan7ppH4bmloecnfS0QNE9Uts8ORkv+XgBnEPmLmbEpCaXY0UOW0DE59Bs
PLeK93o0xHtHk68tdiq8/ldQ+icd1JSRYeotzC88XicSL323Lm/DlP1UTHwUvXwp3G6D2SloL3X6
3Y/RTmN65sY2a3rGSEwAikMMiXIY7J1LhhYXwkeHcjJYu+mcjS0xuxpxH60l6GUrvHtPhry3arnJ
yGXQ63sZ2/uwqG9TOfJsfOfmn1YvH6rsg8uBpmQ3F3cTcRLJLWVqMHj4xIYfzFjC+5T82xi3nqoG
ejxcIpIWyIg80CWzJX0Bi0M+qAHuxGFzWlubTHe3CIAenNDmzfkntXCnqhun+U4ZeqRLxiu827Ek
+2vmMBay4xxO+xGBjdW627ZxzqYGkYaPSHefURSTBj++ijWbkrzejMQCihNpkj1hBZm97mshqqV/
Inlf6Dli849r8vJztCeco2Q+/AVTRnWxhn8iTYrYiDjxi1upP8mYHMB5NhjGmikoNLPxpeV4MyEA
zeqW0vBh9fIeZxN8WNQDdnxtEV9usoggFTvksQeldmwLzl4sdso2y5SGw4VLpbWZti0kSddgmunS
xCV1lAfc3LcYXjIBSoR/azmhjghdeqW4lEPbM8xz7DOhoBUWMPdNS7uS7TNvhqTAoZ3cu34Zeb8U
V0NuJyDUDDLmzzXXZWmKI4fm/ATAnFjeNHmzOw09AXSqTCOBKM9swWk27YS+Jv7GrHY7/gKn/ldO
1oyFEN6V2lUhkQKyC7nNB8yTx6wB4tskGLv79bsDlZV1YXHWTNGwY2+1i5z5aJT2JlejY87EiTBy
v7UFDaj9xrS1bcA65+TWkX6BsgN8S/qObfoAfhAAaJExrmiWN5Qd3rQiu/59YZoakq2kntOQFFoB
3x0Ijtk0ch+JwWfzC9xPkAkN8CtcLnrY7+UQb2vxPXLis6aJwXBhMIlTcytU/dG1qhvMqaQ5VmAN
0Qk7XxYQm6Ka2g19iAdA5zcdePLlqcoxoCbKt+xmlBrUPkxwdUaiEdbeTR5DXkfv9DoheXLQJmC1
pASc9WITVWQMgyV3unbfkyOiBm2NPqgg/ZjdPPGenQCuMx0bqLFTk55ii1dQNXltOJ658OdZ1kGS
vBds3NwUrXRZeyLWA/QxQc3wecVL1kguoFBtBoBKTb+dshgin0IisQ5hgBwuHghGPCBik/SgOMRh
6LVvVDTLQoL5mCE+AcSOdro5PLGV/glX3WPVc36BFSXdNCSKUgWSFhpqhn5mfOyUZtmHGgxnTV5y
sqZu8/oUTwRcMe43/cq8ZIbT3OTYMkqSTIW1gcWbdCmCo+UA9IYZ9eQy4rJCngyQ03slJ9cpQjyl
59a+nBkYLjY/QBKrOJ7O0J2mwJT9tDNJAktnoFhRv4Vp9i00lmMTG6YHEtbrkJg/YvvmaWtqMdbO
zM9rsjrLJfyYWsgKdcNpXtv07o1BUDpfCKlkxV/T9KlZ96wmqnuylvzVkK9RhRxTtQ91uYAqiMwn
ERvgvF2ftIkLTKgB4ejw22GJQ5pBOpSWCb/tbfPi1MamGvtx3yl8PvUKS7LMjIPSHZrj0rr6GpqN
aIfFBi5iIv1m8qqcAnziEh5lWZE1Yeek7UBvOsqu9wdiFC61Hke7IuQUsLkWnmFwCSV3+2RXr3CN
6wPhDmcpovCsC52n1zZ2ylSbO360e9/1eqCmZgArUWxg+51JF0433NA81hldbY+60qEAH60FVals
QEwTNbwZyWdHMDbkqMdkegL6dcjsKdu64tcpJz2AzU/WbmUxdZzKT5vtZpoXBM4so711xPho5t0/
7lly6ML023W5IfuWC0FYG38utz2cZuM9d7HwI6KISVNFKjQalFcjUwaNM8SiVpJUm+XQL9elVMpD
zPAcH7Id2KN6zyBZ+o2mqz5KV8KsDe5rIiv3pR3zyQEhBFiD6GXMqoO1PqVNMFrIsqq0MDeZsEsm
zq676/rkogD2S4lOPl3FEsYPab7s0nXdhcH2C2yi2IY1iFr9k4/CvUtYKCylSZWMigJw908WKe4L
orCRRHmzz5ttEWbvg9Av4Bzp3Kq7M5BWAikKKrrWe21PsJ5u8APJlIRGzH87UOPimjS8Z43UkHvp
sLns4Ufu5CWm9cwZYripfU9yAriU7oSGfNpYYpV0ttm9R4xKqoQyeq0TJ0ErmxPhQcveCDVfFvFP
ubKz5871eC9PGzCxV8h8nyhHkduAIqUgYzBXcxfWq5sK6/FjVrA4c2P96uYEV5kT4oAJQPQgenxr
vXlh0xJeO1fnvZ+CpxU9BUCMkJtBIUyD1i6uYdRWW5c46MR28GYieK4wEgc16bJ7ZL7vwu4UJtKU
lJYOTCTt3wjU2er9QOnexjx1i/UiHfOaxSsLoFi2U6Tjuy7GFgEay/cGHsWmihE/mr3NHEx1LfY+
82+oLVuDO/+w+sNVEEz7uBe/BityKtHxGmHTJiar4t1ZdrQzjCP+fSFpTeWC18xwjeuoTUB811ln
nxTfStT+AtyPxQsAAFSmcXhsGtI59AO9Q7wX8UTrHh57zm2mE52OcIL8vsWeYEiV4mlUmFWFGePb
qe4ug+VDT3QCx4EG0ObFNXVIvElSmywstq9aaHu8Dmlje2xtCuFjKYRYJEjIhjvDDjBqK4E6NkHG
v0cSoXUSuXIsUdvuyWH+2y4TuKK6qJ8h2zF/rJXjokbca3GobFULrS5c0rtoUCzbhTw2yBeXuofM
ya5VOjZNmVmOvtUxrq3IlZgRSReGyXmb5GRrpRGFSp8B4oRigUt9VyrLKy6XR1GGLucJkea5op6G
5pQpEv5ALaNgnOaAiVd+HPp6nzblBzmC4CWc6IvNEjXHws2Q5wHIGmIXRPSZV3W4DZ36GsYkYqr9
GoAHKtyLzJJyiUZaF8zQM0nAosWOSiDS8acFwwJnCCi/tm2ID3IIjO+50JWz2ghGcyMzM/dFBHKj
q3xwgc2BtPS3iVHTRupOue85yfKwDx/XcGKdMQQ8WvsFjNtzZOSM5qrxEOW5t9iCBEdXIskY0RK7
pVDZhKB+JU+YbhEjh9ewSt8Tyc51Th4c2R3UeK5PSYLNxWqc9dkV2g1WJqSaETZONNRbxbBfFKX4
C7Gpfy5tc2a5JLkk5HtzXWx3mztK8aInofZs0sB4dcd6YNR7a1+X+s5dEQlV7R64gspuRhOfcc48
xE77qqROR1prPo80FKQpuuCIJt62yHVy82gvRCy0RYzOrrDdp5SInRo63oaRg3ZrUEXRB8rHWlcB
zEIFeEcITgjE9KG7ZLTkAqXOUJXf4RBGH0ua/1HKH4iM8WVe6vmW1VnnyZ5PUCbmvRsa+yZm3tnh
ECOsWf+3AsRG/7kiW4zkBcAKb5gcNmubtBXUWVNhJMZ6rmpjlLxM8Jq5crapahW3pMZSBV5rE5GI
cbSk5J8uRyTYal1fqwkalDRdE66WVoP9IPt2BXqVupFc4ikBCZSHgL6VeETbX9TMXhhouEqsHf99
sdf/SqxcgXP0YJqlfVSbghmxNjAWDIHXEXn6letlLDYjmV1DywpgdvoHkqJSDybRkUMludqpvp+Y
Ox+jfE3yZLMVoCk2T2kcAQRJfZKAR5vMVyeqL9r6JW9nTHupmuxXMgmt1Kw8WAjqb/hot7HhzrfR
QF5jWp8CNOUtRO1OeajYQVKRR5MXSC9LjfQUzSq1I4qEdGPMJtmWZrOcirK+DppiP5isTYhfDTNd
P1YNY4G5oXVMlkw+aRC16q74Udy6Ie01PVYRraatk4VlKek5gVKEZCbbN/0wPBh0dztRy4+F8VoI
iu+aay1yrRUztlTTb17FlR9lOud0UhT3JSpRN0ejzWNhGocodvoAVJoYYK3yKjcCvZqaW1EbH6Mo
adwK8Bwdx8jdtHCfW2mnHSwgJ6qal8/EV6cnCAN/hWMVz84KJ2Mp62UjAVpQqJt9ak72zeFc2ore
HALyUxg+hmN2AADpV41OzhdoT0T3ab/NkkbsLaaw27Kq2kBYlnasRfa7GGl8Svt9ohrFY6vXSP+H
5ZJM87y1XKM+Uq495eOob6eW06dSK1Zt5RA/OOsXaxB/FgA8Qcxaqm2U8HGpauVRW7/ICfeE1IzX
lNbAg5Q/XdtYna466Q/UhfDWhTte//26YwMwqQZz2RYgVoOqhd7bmDYzL1UampdIlyT0ARYQqrUT
n8X0ZFnD9GRCSwZ/ZNyXFli6UDlEUAh3FwOYy6XSdDRReZ7sCNP2IleZ9/oKa5qr0j2rKN1ZAWDY
0R2zFV7aC4wgFNpbrC3iwcUIw4yYyD2rUNnbd7MOqC10mY/l+6JK7auYlb82C1NOrUwH0+xayPSI
UhZD+WdmBF0TTMJSdz7H0K7OWl3QDzD1ZMmWw9Uj9Siw1LZ/0BJ+Y8iiNzYM7ZYkW+Wjo5tNl/ah
MihlxxERL5MXNvfoA+owQjWP6fU4tWl06xsTERHeB5Pq9aLKwt2gPGCotqKlFYEqB6HwATN6eLT6
KkR8J967qW8fS4c5V5RLiwqpGM8Ia9tNhVcrhnTb2h63zPJQi55MQZwUSZuO8LYSYPdRlzyKPvRl
Zbd+DK70M15K8P16+LZEKnocieaQ5/cLJgpl2lg+StS9dxvyu8UJBJLTbVjpmvZ1BgJzdUMG1VGq
MOCDusL+QM1vkYCTTgoT/MMWnLuxnEzXdW5FauzBtaN6Uy9m21GVIRDzMBfS+/YZxQQOGAZ6E3Jt
xakdtGgD9LnU0pkJd/V1Hsb6oIQDmqZYYznEAOgoMFq8N2tThiurnxBSLnkyX23JFIM/ctxNKwE5
T6Zd27bRMVEbbdcI1PehEBeFDR0uj4YBt5vmr8ikmydK8luUKNWpQ7eGE6cmorWAWjWhIduEPWPr
OQwfk5GSNGNmMtVFEliCAJCxmF6kHj5FTpPuzN5hz2tI4z1J9F0KuZnMrkbDKJQx6tHDhoXo8GPX
mf0eueOlDa1Hx5pIzIHejjIgkXtC9WAjSYKvs5oI8yiw9GW+OIPhy0kdtuBe/zaZ8ZybXbqtl8xC
jzj4eA7ZkE7mdXSXt7yidbUiMFTjEDq+UHJiHCf2Nh0KClx5JW/pcX5XpzF55Rs3Tak+VkliPBqa
/aaH5WcRqh+YK9G894mXRqHKOF6cZzJ/NzBEZVBm40OhVu6rhecmdkfjzzxo65HDoTkVTMujvHef
LNUOgGzZfk845sZoK/79WnXQyWqjHom3g4NR0xyGD73sl2MTknLRZOYttofWUwAOsSqzLik/o0K8
KxSrwsTQE7F41c4o+SmkahUtWTta9EUML3LeBmoPga4baT+qwoC50qjo2nQVq4iZEXi9Kr9kHNMr
9Ma4bQXENQM/JGTBkgQG1CGRwn7FjH1698arpMj9SVbjTletw5wD+XMGMhGkIw8yfHPdznyKo0+k
tPd2hbpWvQONtBxe3B6IxsrebCIVdYsqKFBPDTFKx1Si0emnKSYS4KWMSmIsR4QHK94SCRJJ3piA
yNHOUej2iQgm4UmcwxtBPY4Wb9M0jMojlymh7M4OyNKNE77ZtKeeakuxnXU9OrXs44NMZcKdD4M4
E+trMjosRiq0Rnh6yMzXrOuTKInPq8guVovw4CAxA9YmnuO61Zhm0qz3RTYGQDeKIHKMVQoiGl4s
rAxgfGFSKC8TcgH2RzlQU3VEURb3KpoXNJwV0VxQ6rmdYc0/5nOUPvbOQwc9dGcwGt5M8GMpyCt3
U7pLcUjYV/5j2pvG/IBzwAmmxT6xp9ia/MDnRPucSwF8slI+exXzXTfbWApHG6LMMjvbLE6+pqxT
cX+RFeJOO4KrkXUWZ3t0B/o7i8mFGlW7knjSA9a5oxieIHuRO02kra/Vh3KqPhcLFajz3+ydx5Lj
yJZtvwhlDsChptSaDJkZOYFFKmit/evfAqNuZVX269vWZj1q6wktSFAFCQLHz9l7bQKzZtlMUuk/
YJZa6I7oYcYxGsg2ag3ueBVJWh6JCyBwA04rMI2+IF7Emzt8bbzW0rE+eGN9Er13zQrxo4XQDTqM
QX5Lw3KcvEsq0fJZISdG5HHWqo4YMYX0PmwaOYtWdnSLQvclJkAbpypyq56WSNK2OeNfvERupPOh
6ZP2ROsJ19hEGHNOILeK8G0kImmO9M9adMB0cyHf48HQKb/pjEBYZbKmdG2BcTfeEUACTNpVl6ZR
FdMeIsSFpwNGy2MykEx7U9nNSz1OP6uuG09eKMeTNl94hrYh0sTfVYFiKUJ5vynjKViHEoqpq9u7
iASpFeHBz71ZnCiXybmaWM8MWcnpsyOZRemGOsOMlV62jqQfb0aRkFtG128C0Xyth5Y+QdzIbdF4
7To2HXNZ0KSLc+Mc6OXRD/xmN0qyCSq4HKtSYlhLNedBWeSAacVgbXRiAhnkj5euiYL94GBqZsYl
13oq3C2NjH2WDPreKcVypLl5MJ8DoQSBPB0M2+7NgPiJIpQEv/IHB/Ic71yDksca32OX0Tog7u+W
/RJ6GJKZbaqrcvdx+xmnH7G9iZutooaCpI70dTq1yDL7KEEe6cVUd8BBkjmbWyCrcHKPjjin8Kps
LhzOF0h/xz2I+U1iU58o/5ubFlDmdGxPup4sVaaLpTCqhrY+6+3SD19N+QmkxsIweiZpHdasFruB
pIUX2cjHuwr/GAoIlYysWaFtoRWksLckK6tBi/exqeNEjWcVfu0TYKuszVigN4ygDflalR0H2VTo
iPRkLfPYp7/JAofcLBq7TYp12SgkUoH4wrFrWEUZ425fO3lQbQ96Zj8Z+Qg9Aqo9MzyX6IAQb4ZZ
ZifS954Yf/rrScbawgpY/plkapNx+1zaAup3zj/iosGyqSM10teXpADHt/ZbJzf0040z4Z4PNG2X
ruOMW01T476yi1eXltJ2IB4cPKfJPApdhtHOJ2kKd5Ds47LwccCT1zKeciN76Vv5aMRRe5VDfzTH
4Myx/4vRqK+RUNHep64DCnxqZneC3tDMTeYZd1JoOj+YJZ/qJgYSvZH5dw6z2roi9oq4PiJwWdSf
QCZSb1OwIHtm6GaYinbSCs9AjXybNE9O2bMWJ8adzPdMQt+6qXXUByIhXCmCX+Pm32vkfcqrV2aG
lEVGnN71fpiR1duutIk4S4NHLHacvHTCDIumgc9Bpeiz1FnoU8EEPyq2AeGVKhx/Ov1b3umsjOOs
PXvBj6DwaS/CAoSVKXA7GskGY/OstyE90qP+nBeZE18Zun6HEcLkWdWK9IowSyMq6fCl7nzWtiU/
1/lhHCIFmVMnr0+Yj5n+j8jIrJU9bDi76yhz4k05kKElFEDj1m++D0GIYsPAQOdITSyR9xIXlZHo
0G1diOGHXlf1So+0eEWYPJRph1ljyNwJFpOaKPqgslJTHWML/UMr1wSE0ViOn6sIN57nBESdsHZe
NTZf/jg5WDIBSG2Gpn/WK95g4EwhoPPyS02AFuOhFuO8Nz66zMwA4tcJnpaO+HQV/OhxOqQ0RA5S
6GvDlnMySFmfm9ncyQ5PUzvcZJ11FTbh04NAG2SzHlyGNvoLt33xfVSpFF9YYXu8yFVOn2ngtOF+
702HkHEJKXLqv5WJ1qzjCuEFkw7W3pGnnwD3DotRj2ZR6acq69z7QcDNY8EKYF7P0iwO43XphsVG
HIoBTU2kpmdCpwCkEACzQHwxLDKA3VmCLr7BelhxKMYKTLMvq6a1qatPfm/zHdMlYP32RiBNuW2D
H40dANImqIAztztgmQbEHvVfW90u5ymP2E2PBqz9VWcXBJW0tHvdlOmixQKciAZ61v0c0UxMbNoU
lISh+CKMrF27hUmaiv9QtZVFIRZ0NCL4ur3e15jrddnFd9vTECbNzrWqd2E02IpKzVsStccvfyqe
gYBpKP5NPqC+0S8OYj1pfUOH8Bp5af1WkB4mM3zujq/tPfPJi4vmNkJgfaZx93XgQHUKcA2MA/5p
LZC7NMgORkLu2BgNyVOI4ZYMgnTldKG9HZsR/ufI4LdHHZ4mxjOY5+mhtaiB8he3TqZn22fq4DG7
XWIMfXSiujjlXbeinVJ8lXm+dIh6inW1swK+/WaeoLvtgPSRpeBSSYvBML9LvhLadl6GGcK0NUHn
yCaXoE5fE9ydR93WrK0keWBp1Arlpc5HcncM/k+bJv/3ESwN7Ib/ubWStf/3dzKt/0m9nB/zJ8QS
8KSQ1mw5nk2MtsWWD3OlKTFX6o5wBWZJ+bHlF8QSy6OgTiGp+U/f5S+QJewrl8Rai16NoQvvv2Ou
1A2H1/8HycsRHI90TJpYEzwwKb9hEPErhznZHy2VRmnDEs5GMvLQ3jfIWb4iuiH+1X8v/B5cP2Dn
Y2pZw0MhYkQW8x1kWH8mtSN+Loo03wOfHSmtPftzPWKwS4zyqzRbawk+Sp09BDuXwkYacn+k1WTE
fXbTp7QfMgq+pt9R15dkQ+sPH09tDfqCll53k0zBjw2jy1WOwtkaZXtRRtRcp5AZZDpE2XszyxOR
KzoPtQnrHp5JvGowALxPoj+ix9NfgrHuKYR8Z31/wGg/ujBh3iy7i+n5Z2BJZJ58rvro43FgR+O1
ZJZzwJMaPRee/9jNz8dYaFjGg+rOIu1RavusbQdttOFaJIZxzvvY20o9+uZnASlj9w0ff4aNcW7J
7FpODVkoXpI5/3rI/XHzBcRiclTQRU7znT+eb779/gRNS9MrThG9zTd9PP7X/QY7AIPSu5jj/nq6
+1/3x97/al0i1C3BKcAqymRrMlnc1VHDDKVyXkb2gitLt9eyMbmWJe3FdZL3+zZdevMorPh53xbI
HF0xOHskITxQJL46pXg8Pq42Vj/DiTmV3rdaygJGYIx8S3RCl7Hl6QdGnu42HUhvcvW8eC0IVsZy
l7ab3BTFa2+P6JsC7Cn3reEQTss89sKDPd85ROSzyEeRn+5b/cx/9+UoLveHYig9BrIoH+7bWHnA
pkHQlw3UfqNH62EEmLDJfGu8jFLp6MciQR1di01IZxicf6w2foCMdaTE3WSBbgEZVgNbfefiawiu
R7vwLozau40v6V2PmdtsOD2GV9pn9Ya7xFcf7hTKhDy9YhUsNyOdnOtIN2+jpXl5LTK4+X481Ve/
ZwE2yry9jjWdv2zwuuvIAoGt/nANISEwEPEhLJMuwatp4joia11ndmDSx0PfSnPf4tUolMZW2tds
EC6OvQRQdNg7a6110AMYM4IawezNRyW0HgMtuo2KpOEsMJLbqAcmW2V2gwylM7QYyhtHAsIoJYMp
mrtqnVUap8UKoyGv1gNNMUBn69ZwywLky77M1W2crTAZNfytyJKO5+tMXi1o12OB3CvzCV4aZenc
xpZcMK1pvVvB2+LVXO3mx7QROfGFD6Ov5/xvbfwwRirj1cb0IWRMzPO1xUNohdNqMmjQakPdXh09
7PeNm365X6O8aK/3v3qnCvdDpL7/drviZ7dLgKmz/Ofhvx4waFm+MyEhLH7ddr9Li11la5P18fsG
fJvd1jeRhd0fIf967UK44bbXYzQnf912fyorHo1N2bKE5h/TrY+3MPUxImhpZMv7fX5d+FoebGSv
kc01v9VfFyge9LWjdfrfNtxfCUQwHY0SmNCvO983eKkI13lMPstvG8jBJlCHqcbvG/SE9UQVGtge
//k5+Qkaf8ZEIRmM//gAKxvkht6HBLX+c0PmulgsJzLLf9uQS/wJ0qDZ/9sHaPo2JqrWqDa/fYBO
g6WD06H++4aeedAiQKe1/e0RSYhks8nJ/6s72uh6Fh1MXXdeOKggF3KmT5mu/F3HUpGkmkYnOwDM
vEB62rCygLDDWTCSc8BmPYgToedIPbAx+lSZb7WHj1o59jeb5jxz7GDFD1zSjynITLETeyfaQm0D
nFTPmfS+2Y4PB4YAK0/qeItN5JxN7aTbuhI93YmwenGC/sGcZPG1dunwIKyrb0NMmiFDuE9ZkBun
wiJnQgvyh/tF7eI97gprfb9mm/SBCE9MVgaN4WsSo+jvq3RA4hGkV3rCKEl1VQDKd4hTmG+7X9zv
3DYhXlCrs09JpKqHJr3JStS3ughq8oyiYJEErne9b7tfOLMJLKsjWvtV8nExeWq44LNydL1aq6og
vkuBYNc1dCbVmDwY2JseROxH10qxp/91U6cxiwvCvRZG3e1+c1hz90pPtyy36Z/N97zfyRxZO5ZN
e/x1E7GLKNCQ5O3vT3+/2xD3BD6VxKP/uq2yyIDRu9Bc/3qF1hjsddUzGfv1fAZLp22gx+nHG/x4
viqDNK/7HBfmf+F+Gx63iSga6ynpI4Kyda3XzrbXb+qcTmpXmyvTZRwWlcH00nTYMqppwwg3Ze6b
EfeCeHdbojphJLuZerQsXkXjTDbMt0JSeV8tpGZryPTEi/UaOt7UyFeNsNSKqKUvzRTkrwmZb/Tl
JvPQzVc5f9b4+ImHHUeVvTZu/YnmfsDRlMLHm0+VZJ7t2roOHu/XsvFJxGX4gufnizIy/xTQJ5H5
AEtO9s1uoJN+jTqkRnY4vUrZSKAOtA8G5hevYVkPuzTUSKkL1CdRR8MVVJ1cMx+IWf0Y6hUF57T0
/JC1HMmjrxkQOWT2VXRCboLhWOqv2lDQevFMnCNd9pL271aNBYhpcXwLRvtJ+eiCJfPtZdj5xrHs
MEImXmO+4vNHHQ03Zl3r2gtQOyYOQUyLr2/Y1+MxooFs21uTaLWl7pYJs+hgeLUVlhy9b5rz/aqh
ZQjLRPLQlOP7QG17GeIT5Gr10tu6fCwh5d3/7zRT00W1xfcpq+rnDu9skk3ugeIExfT8fw56qW+x
XAM6yEv16je8L0fU3tYt6uI4SZ8V+nxhjH15FI4nXvUk+xwwU7t6pAq9mjjUUt2on9sRqlle98Om
7lwCFDVjlquMl6gbf9z/b3fsq4MX99jz5o1V3lztNqQ2TYtwo/dCvlZpiYG6Cbv9/arr470RiYkY
qwwDgHzZtaqirUhK/3FgavZsze44E3FVrSTlzKR/Q5phM2nMXPRjeAWSGlk21JBXvjmkXdo4bdrM
d17Dlt9QD0VsDDvtFGGGe+prdaaD/yArS3sMxursiMbhV1lCJRkigVMzJDDEt49oaMy9yK4t/M5L
67GKNsXwRJohTaBYngPHzq7WQxwH7dnFrGA3zsauGSnbmrE3+gRvMmeeiP72Fh4cgbjFirW1vef4
bR3TfLQxtfDX/aKQo7V342YdCFbCEUPSu+dKdPIAfm3c1qH4hpVjWuFJN4hdqfwj8svg6OKXtLI6
5GVwZw/WyfeZCqAb2tqu6tchfbvb0PoAAYHQLE3X6S4zyYD8ii9e45yJPBQc/61io6d5/4h248os
+nPHlO85H4t0X4fJU+mh8azCEO6kFt5kqRTlJSofb4qOtVLP0ojI1BzwNdk5INs41pe1Qd55Lrx0
ZbbMX5AYP9QJqdJ95S3gJ7rbUDO+BMNs6HfEhDjCeBuC0twWUw9OVbUXxmsEjUFY5UC4r8rHSCwn
uhCwR7xjjrkmIGKPoGdktpVC+O1XK+EGl0kr1CZu3J8latg2bsdtVVfwOwBLyNQ21j4os+klCaXc
0lIFp5ZVXxVm7jyhU+jkT2RNv7c5bMLad38OJkZZ2zHwo66pX9J1IL0vg69/t6Zz68gH15IVEDzn
fWAyMiaYNLXclqvKct9rFKPGBAYsqACdmBVkxro66g1afFq2S5BTjC0zgaoYfSZ+cKtmBlXTJmzq
hT01r2YGakKn1NUDclIsXExyiHMIMTE7QOXBJaM929c2kg1Mivhuu6U7He0KzgHDi2gxpjJifBdW
S8yqnGPZDQuBBsczzL1RTxAhYiy8p3Jq1ppwqqPFN5MRJVZ4aB6xk8XntFffEcDHVf5UVoS6YT2u
1iGsvqQ3bqWRXaMGM7KBzwFZvXksa3UoExo8PotnMlTmHpm+aePoOxSufJkM1UulxlUE8GKB5pMP
COx1yscESVA5S1mVW1OzNsazSQLbIpqQJLtVfVHknYKJJ8J+kzTxbhgSwlWTvUeGOa5x45Ej7S6d
6DEHnU3v2yImlWDbxdCpd2S85GXNk6YGc2Mno8sFYOGblVo6daWwcR3q2zTC6qyLT27HDMCQziOh
0k8WorxMVjdYLp/GMDbWniwusoN8io1+mVqlgR4ZjENrHZKUIXEPbCRw8oLfYsDszRo3k66aTcy/
hweUON2IJKjOpr1aXooauUNBUvZCcahlL8YoiYvTXo/prhT0XKWXiP1TAI/xPD07mJq3WkaOZuro
TDZriXYzz2do1CcjiL/oXs6oJUqvsu/CpcV7XOZjam+DMtCWQzKnqeUEaHMkdxYhSzyAAEsd2Mcj
ItDVBBN7a0sLVXH5I4TQieyXGMyWoOdjQQD4ohnzAxp2tPqTfGCEv008rdorqBPLSSn9tRrGlRXV
wYm+d7qNdMqFsdK/VAhY8NjQEDeHkuhdtNtLaSFiDgvdvFgah9pY6dGmQSm1E0QwB+5oXlpFP3Ya
LopZ8L5K+pcg17oNCw2Pg1W8teF/fLF0LV4H/A9mSQ3pTGCil0bO4mwqqAhs74WVDbsiR9YHmvqj
K2Iwquus0c1DIvLomDVvWjsq2jxlRbILrseiqQ+DO9EmsnoOR6ZxLJxHUIDlefIY6YQuOV129ZP4
j/QigwINucirPeIVzKx0BfwW94rSvG+MXwzYLog0kkahtCWzi87uMe0lc4LqUuEgwY1rohlvUEbv
oLaGPwHSleUMriBQ+6VLW6wMaZofhNxxUDbPYX0adEKnYNXwzbt5f1Q55lk5IQiqSA1zrDeVHkJx
FXLQ37PBwPM9a1IsIc88l8jx5DHzX+pIxjbC4KPCwD5spM8OGE6zQNRsxrMZTNcp3WgZpjxfudau
cbSzHnv+RuvxakZKtYSl18TVRTCvbAnIMDdsZOyPbaqKU2F+J+qdSABE/itvYG+0gso99EN7avs+
PzOAOyapmx+SiHmy5RovferdLOEFz0S4I2kInWMfayYO/tw+WyUARWahYkc/ZWcPrUQ/kkwrBLfR
KbB+RokYPndJW29R5ICEaGj1Z9+0zBK7qOlqGgs1JhC0T9suQLvOb77a9ln/jptIPcbG9jKVrb2x
zAH7tVsQxekPaxLsTfR8SbwbkcOsvST4UuGp2+cjxU2aIgUj3otvvLhWhMBurRLIZ4/zKs/Teu83
xAKrSd8X8C75jZYdeYTmF8YR4gqKyDt4zXi13UBcHdpfNvwS7Wvsx+Gj40LFCse2OXu15R5HTeoI
HJTxqkvjZXCS/GyjKGN0YFhbfq8/Ktyivopw4dMkO/sdnmnhE0mXGoFGbKCPFamU2RatuAOTyJ62
E2zSm5LhDZlEsy1JlMTQHZAUMRrhpuNTi0W3xP7cb7FXaFe3i7gQuNDmuptvVq3MDphq4abBusw8
RXPSpwYgAXADxfYROselDdrw5uU/yqRGvJBkM/KjTzetoOTXx3cfT9WpmBzMC9LHQOTpnwkHOzbA
t1dVPdorzeawHAkforY2rCw9vQlXjXMDkNUqMZwLqxLvg7c3Sg8nHAApf27T0ft5p/HASE/DlF/6
ZNF1OPXhYrDY8mqRrAIs+G6vP3e3NHcYAvlgfKeZRFxb9rCALuEELLxJsaKPy3OZzve4Q/fOhwIV
Qb0jJd70jf1i6u0rVDJ/b2kELCqTELKwLc/IIDg4zH9Rwfz5l2/22lLk8OI+NtCYQf403+d+kVhp
cfQwhIa/NvztT2OSpEBXqCE/HjJLTX89+P56ozFqqEjsz79e8//3PmIkgnWjGhqw/3h/v+4LNxAQ
faVIJplfprTN9F/v9K+XNQSNThwqv70bVmv2RwDE/41k/qtQMfPfjmSwNL1H7T9Yl/MDPuYx0v1D
mrpjuZydbWYeJqkVH/MYaf9hWQ5ZJhIGJhHMEqLlv+Yx4g+Cd+YYJ+w0jknQ0V+wS9iZliFtgR0K
OZewpPPfmcdY9m+RDqbtWbyQIN5EwM405zfx94CarMyroMIZSP3XiV2FGf+gT82GaFZOi6M/HAbk
TaAabH04YIF1WB+g8uLYlhnHxg22ghprl5NGewj8qT8Qj9Qffl2tOsUvHvUhHqaBQ0s4G4XS+d4f
1/0M+nVI91OjGDrkqgLax+C7w4IgCd/7nPS2gzt63ZtU687k6Y85XgwtR1oDgB9RgSGfvQrZeaIs
bV1gjZB2TtnqeiFShQy6NOeotUp8yCtVXOyiGgug3qU/rFxPDhkw3WX/LDLfw79uVtsgpOGsuc+T
if4F1cd3m+T6TVYy8LeCBuknGewPFioFQROjDrz04f7GSMt8HQNHvCGoU1YtDn2O6sUuoQT6TYUk
I6fGo5AlQ7k28m0DimwIRHsbS+jIoENolnFQNIIGCQOc+2CC8gFYk1pA+OBNiNAdE43wC7kdkuKM
oiJ4zVTeX5JKrpA6rxDF9yerVWgVAe8zgTCcG+TjeQXtb7Ni3HdIShbNXCiGNet2vGjpNu18eWor
c5VZyM3sfLg1TV8vBQP6pREjmQ09hYY33MckcT4arX4kfjaej2osGrphuhiwJVdOko4rJzCTB3Wy
Azj+mVZEKDmqpwImZlPDGVAwZlJzlzHPWnjNpA50wAH2RP2ZLI/KYww9jUQkZyXCx+5xyr51ARQo
V68AV1VobIwkiFmt0iF1VY2hun3LBSCjlKUpXBQ6L06CfaOmmdzSJV0xA9vESFZrnFBjK4iJLnAG
YtNy7Q6NrZWujJEaO/DTlzCGcuC6DudJwGp9VM0J1WpRVSxFnDjBkkii7uQYnwm+dDc+BWjXSw1J
Qdugz5zcla2aN4T422ZAR1WoVm3MSNrsYNlrUibZYrBQlH78J1RHLBxcDexn060FlkSSkllTluai
rXg0yi9iVIN0h+pobcieEcJI368yQcVTMKIi169aEG7brCYn17I+TTSdGOmbsD+r+mhGRCUodFnr
gYhrmG4egL6i4fQ8+hSDEwQUKrZw48Gyz2tJl6NgAdEXFsA0dCeH1JJnnR/1Vov7G9IyhkAFihBz
0scte5dGQ4S5xQjund4ArSmkJqdIOc99KO2b1dJuDpPCZV1YXfPWKx78mgopTtt+WyFfWai41g7u
pMQWAsqP3oZn0WT6QSZGD0cCs1wiiZXGDHu/wHizlk6jLpABnW1UdgMtE3vXo/57GiCoMt5Gwezk
xjF18ld60d62Y2kf1FF5HY1VWO6t2P7GirVd2XFg7u1e69mN6ORqnjbi9XXBJSAT2aHbYQinRMI+
6SKS6VKxpsbFH5h+i/RJrGJ7FvcPE8j7tn72Hbpn/PK6Ze+Ca7vvB20cBJuAFo03O5jb3uxoA9PP
toz3vi9B8+hDulUOxZtB52fMKnnqXfBjsgVg7ti8HaPCJSlScfOZ6pxL13ksDYj6DvqYJUYV3P98
rByofM2A39OwFKWugvUrMbeie9sqzUIAN6zZI6dF21YPDFx6hphmt+wmMISBcCLQWqazgboCUQDu
WdNLdzsUA3i5FNG3A8NuE1nej6monmjVjQ+BF6+BMZuXIKraA/XITzNSwwMDgPGhTvNoz0mNoOn5
Npa03wtk0Ad2E28bMJBdprHbPwxx2u1LO39zRNUchBbOznZmB05qC35iqjl0eaJVO3SBByMPqq2j
Oc0hr9v2MOC6+fvFvLqI/PrRYXi+Qf2PaxMN1rot9fLGv7IBfoYZPi0vqd+XF6UMvAppBPCIvIR1
jfh9ZYCpwJNvnXqHDmGCYJhOTifXILPYC61wOYwaolHpWm8SJA3YWo6q9Kx3zZDKg9WA65rcb5Vs
04duSDLmF2619MWYscBw9KNexU/NvLEipgtcRoIsFVpsY3TWlzrZ94ZrvNNUqtf8Uoj9hYFM4Hty
9j2GObHqJetwQ3sAMhI8Ji64qMD34JEb7rFPc+tT3DVnpbr4e2ca75ZTxi/JOM4ptTomjEpFS6e2
xYOCdbEoRUf8Dp69sjXTC77BOSBaxccee8OanZ1dp7V3k9foh6IgqGSAmSNGeyYUriGPtJ/pvV9C
ukUYWuRTUvT2smekeNUaQ+6LRrRb0r3tU2m0L4UqAPdKkfwAvmBiYvg+9iyxba2oHs1gBEccQM1A
AO0snZZXt0wdG4PlbIuxtjjXOMYen5K2yS0jv4rAObYt7hZbq5NnHliuzcp6qPlJeTTHTzHLq3YR
SFWf7ARebebgubhfnQRHDyAvHelPWXNilxqA2M1/3i90T3R7MXpbX8h2SUVVrsB1YjOi/mpO/kAp
n8uM2O6wbU+xMlqEWP2PgsTrzf2mLA06xOmmDTvMOgbKhDlBQ7U79by/dgGFYSLa/SRB2HNKq/pN
6bqkn0Ezw1x1v8QlFCP2GB+8FDma3jojjC4zOol8j9bP/1Kn/sXDSWPkRfKmlY69BF/VHsOKkPto
plCZ7GFLXNTxOe5xRxuOsxhjzX71cw5jYTT5KyfLIBX0EFxczejPDCJuJd98VpfBvtJUckkIq8en
JbeuOAk+wFNrNSg7onRatn3nH0Uz1CuIOBhT7VGsnXQY16osbsKXnFBzXT9mI9pPu734w+A8jB6J
9Jhf+XnfIr3X12FqOcgOArWO8lG7Ua1oKDN1+/A3pdOtuGca/z2l9ncwO8UqqCsKY5Ny1bGl8Vux
SliObaqUt1mSTUSLjsRhLXtolTlw3ipOMFaDTYQLkyNhtcJo1+/KAKKPSLVpk0EP56DwrdAQixtB
u8vSMFjDKwNZ4owHXnXYyb78HIbNF20i2iSBR3IaBvCMRP0cYoe6R9rauWyJL2+bCsh22K29QYOP
MWN9hbcURX2j5glWA7N3fK2fVdZikfJYXf77D0K3/mPZbrsCQD7iR8fx/kMQKnInC5ZX1K0gX7en
nkpva0ITXo1MjGFQcDa1IizmieYuACjlu4Fw35U0iAvxK37PWapdUKvACR3N6IqTiHPMoIOLENpb
aNdrwyGmSatjsLQp6sMogS4su24bR+aXAUTNLtD4ISR68X6vYCyTigjrRbLRRjdcOrENL0fmHra3
+CeFmHPB4PMqRJeeOiV+WrZJTqMbAYIyCLQ3AbD2unUIzPRqVEnxFg3NDmD3c9eAU3JBclz0KsRA
QvqWjIidKsIJyp3otjZBY8fSpWFWzXkyyG2jW+O9t8G49sPW/ioZZMNFKnd+0rCrJ6jIC8SfWdHN
EvzCXZd8Rjmic6Co+RamLuAyEOOuizvTJAqtwi6yM6cS111D83xCv6oZFn6EYEOPtl2Thb4QkwiX
GLO2rkkt4SV06vLQxwJpY/zWzK+WNBs09lCf66wBFgYqaKxASBcO0q1CpldWLvYy9DBht4AII6wp
khXJITZeyFoEsVCMJLqo6qmaYmuLJs5f20UP36P2ms2E+57DSXWjlTCt6mSOReOzpZeJJIFRwqpl
ZLDEkc6A3TDqp9xBsKuVX0tcbnWWe1t6Ip+xQNKLlzZv05LPqRa/SJ/3PKTaV01eYg93NJz6x3AW
LgQOTdE4AI+Dg+GSW0l4zgzKHT96cyZHPudQ+zsClY5B+oaADhmBscLRUTM1pOpNwNMk049Mo8Ek
/TqBbZ2d//1PY9Y3/l1fyDHCdYjcRv6oS0SN9wXv3xJXU/z4Zj+E3WpqoXDXPh+VACCkm1AOZfhs
ZAkMgMBVEGTZHagScEJvI1exWihq92j16lUT7UI1jny0QF9uEBY9lukcTuR5yFL21tyJTsa93xE7
rMo1J/ACRXPwnE7GUZvPKDgRgRUZzXSYZ+dGkb15o/WetlSBXu+S2jlAZCL4xDYg9E0GoSctQK10
JKGspCDWLdSQlUcGdiW+6xwCFrEBQ418B8SNKMXI4OQ0A8ulc82NmZhozA3jGgcAv+6f5f/1e/7L
fg+i1P9cgnuKvr7nv8XOmzziTwGu/Qd9FEK4TZIrmcbSoPmXANf6AxMdUSWGTkiJQJ/7q+Ej/yDZ
1iNg3nNtLEhzG+ZPAa5p/jF3eaTwsMqg3yUQ9F+5K3+eMpvfrv/9FKrrv59EIecgCzaRr7kCthuN
pH92fGo/d7rIwa/Az4LYbqesQc5Y9jedFcePFoLbsc68CKBs6q8ss8lO9PV3ua0e6XMXq1wrJxB/
MfFvnYLdaTu5ewya4KHQEOSzhiYxJE+AuWsBmWSZUCtodyz0i7re2EyOGC1xajEG8upoZCRrnCJq
PU45MKQi8l7STv9eRKy3AJTAxBfaNaj8hMCOclbltFieUkMeilCN694TUN9Ube7NppUgPepnhVVn
OfZOCwQExagXFt6hTX0M7+A7FjgutEUwEYhCMs0bsINdlUvsihmz04Vy8p8FEqQWEQujH++bllQW
cYkkyOE50Jdd1iKi90NaEUZuEuQcYddbeBNzt0ovv+Z5+VkDC/pY5wHQY4vpjq0H2Z7AP2dFx/gp
xi/8imE9QjSAKmJSmbMqIXy0C5+l/bEqqpOegk9jSvYq8jS79BENJxudlV51x3rIv8h8OsNCpzWE
9mARFxjRaPSLXVK2W2mAuSzE0MMD7iDcu/+PuvPYkRxZs/S79J4X1GLRG3e6lqHFhshIQW00SiP5
9PMxCj2oezFzBwP0pjeOjIisrHB3Os3s/Od8x3jPtJwTUD2++tP0OiXjS+pAcXBnZAbDcVkZYgtO
dDo/2in8xFrBBBJYbRpRnIvShH+qP8sERMDsqL0vOEK6kGYZwMPTkguNDGH/ZbaJHkYCTI2upRHT
ASYLNYeXda7DV8lV9NkG0ymV9i+3y4HENv5jVZJmJwjYnaeOs8o0McQfCM+Kyvnwi6jY+2QRsPGR
/1YlCHln9H87NdycXHWKBUrjunUqtHkWw1hrqEkpLn3mqc3URfMqaRqIZeWxFvEnKtEjF1vDIXqw
CTJMx9TWXmCeOxtVs09EFFkJK582TWD+tAEur2Vd/egliDi2BLDE2JwoTiIQ8MFp4ROGdJRHlNCR
zgY1EGyMmfQ9K+nBaxKxcyJKZ6y5qRDpWuuxSRyfJbaB6AirBLeXBfTc/tObrA96VownpThxWGPa
3+RkSvCFA1vw0mgeWo5ADD0wOUrm87atb7LAuxmpFdJgZa3KEYC2Z2W/3cB7qEk3wn41yVPDNmVL
Dj9lOeNYQXyIG2zXzEbfxjL+ISaNa1wxl8OcN0KrVe+WSYC5WDLiiaFND9XItCWNxZGGWEpecmXh
n3CfW3yFdey+V4SvmJWTWscoOzG9yXAOuVeu+aeggjGvM35cMdwl19PRPRAMQXtKjH5RJPhwYhyp
NriFiBwy26bn1I9D3Z7h19EzoUcj3snCDQ4jrHNUS8jmmTElKzqCbIQ6lDg4COARCNduWs/rdmbs
TqcxBVAfWeohAgoplaqPANuQQZYqBAJ1b1glicn5ZG8NHUBFpF10SPYmttM1c3o+xx5NEdFofDak
DcOeoToKChmhmqg5FJytZdXtydNRvBoNqoPQ22czWHJQFmm22IBBH2uatsfYFRF7L7oDtoNbJilB
IVrOi+rZYjMRynx0VA5edaL8j+YpQCqqG/a+BsiybuvdbHFGWPfOtBCvfc5rrdhaPp3EI3Ot1FBX
PCTcZAMASGDG1rWdv2Mc/5MkCuC9PrwnZfWH4OofWyRfuGxv4GGImVXzR0pXYVlm4exFGwpuNxVp
PGVFR2o+GE3W17YsAYTqFQTqho4KNx/Yr1aYGJXz0dg0qWvJj0BQqmyVKEdFZK9Gf0QrMvsXx2NO
G2GdMejbW2EA0+BTus+Nn/6qK+MzN7V9BfY09JhtE1QFDFFS+LGlJzbfs237GjxX7gLfJK41apus
hT6nXCUP8ySyg80bsDI8yoOVYIrfzsZ9AFi4Ur75mE0gaYY5Gs7l5D6C55VcN2bCUY4tWm6+RyNw
ldLP6bmNYOW4aDalMR19TnqrFEALis7TrA+fhlEkIfxMkuypqWBVwbLX52ybK1Qb7JUfSkKn7afh
2mA4yCYTa2LRP1p81geZP8Vj+S7S9jkvyzlUaY6BB2cBzLS6P+MBBblWdQAZiL2GNIhVO0O0T51L
ARM9YXSv0tezijxpr4agfPRI2FuRDj5zUnC/MEb0bv4YFzbVQ8O08karhitY5eu2Fs9k0exT1Hvz
rja6J6/mP5OZDcJHaz9k5X9QYZuu2M3HYG/s58SGK0/IFHMkXp6tbU4/klhQt1jbV6MYnnCnYC+p
5Qv7dTKVmmDWOo6LC5VQXl/rr9qw9MmqCkG69b5MCEV1TcrMpRyVsQXKtVcSa/F1SkwaShH8cZkt
1BrGPxvM9QRpR4B9AfqQ73GCrOcJI2pZ/WKJ5L4kQ3D/8GZtUAND597aILq3hLMHAsaD3r36+kAZ
o/7b6il5pTKI3GQsDnRK7myYTpSB0SGcm83DFBvTPkF/sPH9w+lUD4ALdshf+1r1X9VofUbd+Mxu
7KnTpq8I3MaKQ+82s7xD4Li7xnWQxSzl6W+CGlS6q2VwT5l0cG5GGigwIPRUfVOtu8HMtc04MLR9
u0uzDPCW/dR5A8mfCKBWS3MQBZgwxQtNbKp5fHbj9IGj3EvbuPuSUCxMk7OlFXdsM3vPbjk0xSXl
nGP+6OT6Q9H0t9jy5NWJs1+BqqFYCxerJ/jlDWWS+FHaCXrJqAPaQYDvXeFy7JxZC5z84oPcWDV2
/+JK60yIa0sZZBgL59z7M4THZs+tYQ/KmqrPHP+ZJb4g8B91j/GXDYSi6a4W/rKKq58pZqj3OdJ7
dxQJvaWtfbQ7UoTga7RGC/VGnIEKXMCah32ahjhWAfLPbr2fFcyZqsW/XlsR6iXLGa45B55G0evb
KAmuEV7VyFk4e/rNZO0sHTAiXfBOXh6rY0uNTD4s11/iPiUD8Pc8fVBu+WqRD4XxH2btvGva4KLN
yY5AL17oZu2VEGHLYJUOFMNoUCfwOBlmTW/EOO71yX3qjWGtMmOL+g/TG+cMVTFubm86o9gnOeH8
YRFH7G2aI1SaBqN8TVahZVGbPS8gvqh9CGzn2JMHCqOG7hu57LQctUurYTcq/QmFmBO9FT07JmK2
H9w1OOA0owTM7eHoo3T/mUtcmKV7qiKXVnk8Pxr+V9tAgeH1xs0BgpsnI5+dhPB2U/gfhd0RD0gc
Z1W77OlIy+0YCXHuno8O6XdkXkoulPzp2aqnziur97hL8D6Ov+eiveddTTcv92rZ9uW6cbCidNkl
wg7QufWuz6mQ5g4kzPrmj/OJ+w69mMNMTq3lZk48hg1PhQeTpqcIbrvjv05lc0xG55FjbYiR9FLU
0ZddBbRaTO6fqYYT7yv1bBWQkEuCXSTNuYXzYlNa02iMQqr4hVvsRh/NXTcbR11A+sTDtXVNkLlO
cceKDNGz7PdtUv9UrRWD/dRuneWRNbeS80z4x3TzQ8rGhmpB9nIJW8TU924E+y+Nmx0rtg2gjqN8
DEucRzXpiIrfxa5fYG8y/YJILNq3CKhuZlGD0QoMOHk6zGFdJhs1wVTO+3cXXAL4nO87oiuc18Co
dyL3zn6dPsb6G0kAgrA623WQQZKjGkCb5InrlXttvm2Bonakl5d7hj78muQE1locZAr1uwPJY0QP
XsVyMD4y5N5FNTln9cctxaUhfZuodN2DvPF9CN8gDchlwIJ6HFjs+pTRk/7pYocpywnl56EColFE
zm+Xe7MaIXNCGZzFUxXEpyDCl7bUXfkcUuqVkQiAeIAT0C2y6MtNfBzW9qFsnycsnjJHgCCMNvTW
eh6Kc+oaz+YEroYCDhtxgnUM+3B8Sqn2sgB3F723ER3FT+wOCZ6GCS5Km9+usgM0NGubzwArLBqR
W/mGgSsMUM1ajnUaG+t4ZnpA+KBRgJNqtaup2GvBcvvJkj+OwojNng9mKqKL3cb+U3oMaCVw7+hX
UoPTdIYLyRmq2xuOd8UcJhVdKwnjBLrCuMPCHr6WFFHPvUfbH904lSACriouXrFDFnkIhj+V23zV
3DKz2bIQhNN7oqkaKAF0bEcr3nlHNhM7cLyx23J4C5B4XHqVdYsKKurK5ykOGy4T3YyfTB/cQqHt
gyh4UP37aL4oUpy5KlcDT8nwzc+KeIIqnEPZAWPzK6jB01IdGB98K/lqWhOAkv7heGqfg7mfbYpS
puo9rSzsvnRhSn1PAGgfZBYjaco7JdikmiGUDTfLA2IPYJzc1Jz567g0PJp7gY73FC5WAQvJMO14
43TqeMQTILBdquUPTB6hstfSWU0ckuDP6o8NT5vu0HVriy3E2F0vapY2+p6K6lgBTh5z/0FgEhWB
fufYd80gbKKH73RwA4rz1eQCWEug8ueJtXex0U+joa9E5I1rvwyWYkbeCdmBcxrf2evvnZlxEyu6
s1vwzzYL6pT3J2HEgoYT46tLG3Ab3b7wKTbVB+ae7LjiEg/5IIFgloWu9g7UloPQ8+TmZNQSdgYE
+KZMWZWI73gafUykjr9KK+ali5xiUw3aDVn5NkhSxdw725k+Gu7sbXoagZ/GqXrEO4mJVpvTXRX7
n7YRIEZTMm3oEj5ur+1NnY1GTYaF/Qcxl2C42LFNKtOq8cOU1Cq14GST09BqBHN7NNycbIFctbTs
BIm/E/W8qSkH8izyrsZn70swZPXBta2TSLzQNfu9Hbds7xzm9DU3jjSd2kOrQfycKY4P06XDpKow
tzOgbOjnUbV+8bIGDUVlzw2JuiRJnsc0Agfe15feH3zqLtjaOGprzC+oCb9QglisfhbAsu0m/SMp
2Rzb+li2+qkOxi0OpAOKsoAFmHwMzDwJ96x8W+2yutzJpNgHmv0VyNjfOWX9A6fQwwziIEvS66CZ
lxFDeZ22v3WR7Pn0UwS3uJBprgHnmvoAr518p4A7MUmBOtTUaz0Wv82p4D1eygdkCY+cJM+9r7tg
r3z72rUZBhrbtXaeQJeZJgfjaAdpxt/VnADAbu9bo+VQL54z3ftIC0LY42xAxrZg+tPD1Z5kF7c/
xpl1b8oFQsjIdqOzS3Mtyj7ZUC7d7ZlVAFtKIRaldLWkvkmKRkVI/8FiuFAdVHhIRbc67qI3M5fA
TDT3agCSubkRbow+Bfg6V3qxFR4KCjjQdkVLabatiEWuDKPiPjAnwCIzZ6CgFdLPtqdOeFW3I3I0
0JiV1gj2yQapBb+tJO0eGeAykyyuLwCcaL0D+r9mTJH5pvaXOv7frej+T2qidjHU/d+12lv5459J
Cctf/0uodYJ/+BZcg8DAKKtz2sRk95czzzH/oes6gwTdZ+wXuDAP/suZZ7r/WIaPiLWuo1uLiPu/
hVoD4dezAqAGDB48cAn/X0KtrfMv/dMgw2MPYXv8aia/jG87y8//NsjAGBqMZuo6oQmdDtJQAVQs
AiTOGe7YNx5sToLpoTRqe9/WcMO7Nn3BpsxwL6VAoddqrOaa/atBevrR02Gr8mJfOlb+SF38uGWP
ce0yszxpKY0AJp1mtHax3+YY8pC15Iw+hObqX5VNEku69cHOjPQQsyvBiNA8RNByVnoa2FsTf8Aa
u8Kh4v8Y6jU7St3s32RQU6TV9pcZL48jHT7FBjYEzGVnIzdB/CTqgik55PWfNxqa7KoUfvqDUPy6
7MzjYmG5VjYKRdEEUIQ5IV/6ljmqbsk4lAk3lQG3DiGqFLUlUdBSimePAxDdl7m2LkcATU0wa2s5
WzeagoNbrSmS4ea+jbOfNFgz8Go4DUGnfJmSog9HUdytPvtqzeQXcU+E0+inPY1p6HTUCkiXakDL
Hw+JkPdOZ1YXd2Qm/BRFYgF8ofqSpqJmcemai/GNYcqIqD9ANOpoxOzHtU6dHM5Gyw4H2b8VRPDd
WmGrsIn2xPQKzQLpaWzh6gi83F7+MeHCOHfSCQN21Ie2+yUpBNhFLgRpoqd/esnBmiLPaK0r/xgY
Q7zl5tmH/VzS0fkeORzts+Y8peIEw/AoMoP+Np/2usanrlh4kMXgS7NOQev1I3BoxG+L9TQy9xwB
PM51yjmmGjYaAPAZ8Aalan19ijPz04QsvY24CHb4NXb2ZMQQF12KeVwrzG3SXg5hwjUxq2dE67Xb
xQaKynESYBeGOriQIhhKO+fuiIlcU9Rh5/kmH92HWLc5h1QpDN42BxycNLzKA7NnvcLnl/e/GtQm
IhPkiLo4DGD04AJgcxC1lr+ax+SRYemwMwOoSbMhP3Q+wzc+Q/suDYZzW6anQLfsB7RG9iGlBxkn
D9jKsGi1Q3Skpi/YE7k+maNh34iwIbVkFGSaZbGGxhn6KfuhurHuWC1g0g3BF7DI+GxZxs8UeMCq
j2i7GjBfbRsrqM+D7qJQ25R/Ayih77VI9kFMh04BFMBBqk7cnBxXdUkqubWo57Uteyt1gsGWTm0d
gKL9VM0zqn7ys4JivrIg/k9SAENGPQ9RHa8iN17tokqPQ28fLOUvM0Qte3eiiI6IClKftiVXVixI
xg8ghijClWNuYf1Ea8fheusN2JtjF9Fh7Ds6BTd4A7MIqAdV6feak/caRmGlaN41gth66bwzx2Kb
7r7BegGtPuS+H9IzyuGOJF7DqATvLDXplCHqU0iH4Wg+4BsujkDQgBCQftxhopFcgqSaRv5vm1wP
Dl6l2ae5hBCi86vS/KedRcdJJ7Jc4wqxi4awLb/nC666W0cyzALBhIU2MHBsSDPkVLLtS3xoMVvg
NU3XDeeobmAc3xfj7xG6ScFd60KA7JSOfnCec9ImY5HYG1/pz3GFEN0XryWeZOSdQYRa2jymiu82
Q/NHk/Efsx5PTaO1O7elhSGxnHtgKfKK/bxTQUDaog9eR9MGM6yueWRNBE2wKWeSGkPFwUF4lGZk
QuLSmXKH4p12N8LJYFIVbQw3sI7BXKCkg1neeT0wWpBMWH4tKgZi+svcqc53cf6yiHCHws8AMtsm
TQ2ec0sq1MmuF9ZjTq813Db4aTiU5edgDTFXWkLV2tSxAe10lHyqa/DwIq5YoO03maKYo9flOVPG
poZTfRJ4B1MDEm3vd1fpKnebuDN+D+WXl0EqQWPtSJk58v+S+LNgFW69WnKBkJ7CJ2xdbV9adyr8
jMqI2aj5n5pOw7cE3r1pHCQYp0yforgaLt5rT5713Drmk5MwqsA5ADY9c82wGtn5ZCOu57bbiCLF
9sF5ZW9WNFEhrPmnvPZ+1xpaKEETD7Zl+sNNbn/bGPwf3EUm6/0/Lbi+6ZiOb5iIyzjuTZ+dwt8X
3Mx2C1tosROqNk4p8MTZ4+T2fBxjt77R9IKFWkdS82O3R1rxutPY/qmnUfF2aRR2ZsUei3O2LrjN
r/76sjGpuCseC/Dlz5w2JRTbEFBnSWpuSP4f5ihrMT/95Zk6/PrP//Bs07Wx8AN3ghJgE4NZnt7f
9guxk5SzXXtJKEc+QyDoSFbZBZMkok6VGTz4Vfd7cpIDPbLv7B8oubeWyyMf5aouvuhl+JDq5hWU
jzJvQ3QS0aXEKIGJZSVw2SHAz4QZGVVVJvUfjpV8kBA/seyvu3jY+Bk4tqX2Kul2//59sf/F67Q8
McMw2AMZlkVrxzI2//sTY6cGNtus4N/RAkBq8cuSi5lRaKGqEkZA2E1Rx4E5O3x0rEIn4WqaG8dO
y61hTY+9SdVV4QGEZCwaOviq9qIYL6QekKAtrVtpSc1WaE72gkHfvlKcs8eK4WwC/aSj972IICub
FXlSYhzJKqdLr9Acl86y+I3bQaFRYpCN+p+0MbxNP9oOygv/bM95uc8wkDim8ZxPdLgVLrqb5W3+
/etj6P/6zlsG/gDbxB/A7ZQgif7PL1DQxY02FfEYMv5O75DzndcxOxvxjwFQLC3c7qnxOnS9Smc4
uckiB+9ItigbbjX9IvidrozM++l3De7HtjLvpU5bWmygL/ketzvJyZydMvd69KY3rzV/Zcw3bpQw
eqE/9dzZBrq3/fwY+X3w6fR+tNFM3zrQZJQ8o1q9+iTOfsBzxjTE5vqmpS61v1aRsj0ogCHTW3VL
o7IMu3EiPa/+UOmC0KxVAzOLBi67kBAg05qzYeLX26qZ8oNOIUk2ePPZ91LM7JRJQQrqb5PXTWeS
bBvdVSglWeJs7bkAWK5R+zrQl9Vm1AHmpdNcmZBgmhXLcIx8GaN9YP2LuRpokH8uRNxu9EE1B0e2
/qEvcUhNqGXHwiiCjbZY40ViU07ccW82XbUBqkTXWZku+KaGvmqtcS72mMK+nNr47jq+xtPIuZY8
09xjWEfvhq/0FnTRrzYTYPMFdTt0gciTt4xtDk5kakcvPoq6xPcr1O9/f82YpvuvF41JsMH1fIRo
zFJB4P3r8cIuyczMo732HY0KrwjHAehqQuFAZ+i3of/JZle1/+vrxv7pNj2o9wKyiBbVVbQiXlnt
kwQTcF9q431s6uku+mWcrnTZnKtIw45Rn+TYpXeWCveZDAD3zXQYT/h7Q92Y0rfWZxTbJJ+s1waR
YfpLq9qcPrEqmozpjlJyNm8Jddys0ahuyaGR6VsGu+MwN3hbFrpYd82rHJ01bl7quO2uhQlEfC6h
fWVDYN0tpLgtRRvTd4x6JYSnn4mcYEPMia5iUnis+tI4dbHn31vCOSfeGYRagB6r7+/xNi0IeZ1l
8DiO+jOff1ztfi63ZBTkga5Rl5QyXTDUg4DNjSgRijPZn+pZnl3F3KXVovjcld6wnvFhrJGEWhjv
U0/FCSQz5OLYZKXRrbNjDfdGr/o9E7r+7FJDRSP4NU5oxtJlyk1dyPgGjj0EVo+X3SFgOMQNCIck
IkEBqov9wByKGhAMHuP2ZNYZU6cpO8LezbHhuS+aY6b7b2wsG7Vwcqr8+P1V0Jjdyg/mJabP2wQU
Om2hndgxERLiJ9EjmYYZUJ8YtiJWOcuzme29mqMHfQkzWNVMsb9gPtiBD2kQVl4r1o+V21U/SfrP
5zGex70B9SekH+SxNtkUFUYV1m7srqcMr3rEa4Kg7uwRjGg+59ixjlLLDIuZ+LqXDdiQ7F48Vxr2
nSjog4egYkezpJPsQra30obhDWoUSpFwTuz4cElq2nOp5/Gh8muAJUXs4ApaKWOKngehPXGbL0/G
lJcIqwU4tkmjkVpWnHTydlhlvuWeDYZmK2Wq1zIjkE6dOLz+YT80wCzoqA0raYy33K9+yG5Qv9qW
muYxAu7ukHu90CXNr10HZ8IlAauxkT8MSpwSTSPBbrkk4f2FJ9trnz3byMc6M3M+9ZETjlGBgX6C
a1O09bSuMnGUvTMfapMIiVLJyewl1yLz0txvnkAWExJ2reY5n5NPqTEt4ICXHKbAr5ZadvPUjTX/
VAr545tmx8rR7JGdJk6JnXgN0hxUmD5EmN+jC4bihd6aYKKZ4fDuqTz+aHhlLn99L6CvKIkSmCmC
UtN9PAT2MdQHOZ0IBEynpNLxrnf61rdPTS69Rzp9aFQxrTdLmISmJxpiofTQa254VR7WjavvXVj9
o0jGC/vG8fL9J1of9Z1d5B+EiTqIdCyX9mgWF/ab9nXsBYbXhUDe6u1M3l48wAUhUiHsa1Hm/rYZ
BCOaoXsnn4WdjQl5JavqNbeALo9Ge/vrb/pdfqALFt5A/kmOSP/h5hAaskbqxyydyqdUqE+R5tln
omvgjfVdgLn3oRzL9kE5XXDRg2kXx0VMFdZiher16tosD/VoBGcR0/xeeGf+trp2ZdA8GRQjMY0d
29D1CrnXjIIXuMCHX9KE2a/6riMv5LKTntH3czcytsCIxny/JNS3SJj43OIsv2YZuQ0bTMihZOE4
R8Ctt5CF48cOl9S6ML3gLWItgQ4kP72uDud4uPvJ1D1is07vnuz+WO5kvhslsrVo2aqqObbe81we
as+j4yMN5msajDiYlr8moiDeGDZXKagaHF6T6RxSEdiXYpQbUL4KO22g7mzX1L3BfM7oOVWH7x/k
pt0d2lp/r/UUQ2sg+KnJ/YTFEX5aR1Dk6sppYsptoXPHrg8rw7C4+y/fHJYfNxNab+pP+obNl31y
tI7y7eW41VJlesrcdNoR8bn3JQc5hiZ86PjsMhflYWIizSTRHP/rj9/f/f66MSRgkMD7WS3e/qkq
nH3X2+pmUviy0lLGPdxjTjndU3IchwMoAi3ULBuSTDCcelIgvGIrhxFiCGarY0AR0GlVU2QQmzHR
94ZmhKkDGl+Wp8aMnMtUMcsBSCD1ldl0xmGu3O4FcNhRt0QfpqaOhwPLya3sjPbaFqfvL8BZjSen
TwGU13T/tE6wlhz4OKdxFqMyZNM3o3dxAZZfaPz5o+yUczLvws5UZbnzyGN9CPvHKCmBN+LuM7em
+BIoP76IyRf7lmROFvjWKVkesIh3B98n2aBs99UQeUzRkXVySc7WnYr34xL8l1r0s00jsbPdst4p
mp9OlDat016eAyfbmgUVbYTGbIZOMt6imt6ixqw/g4iFu/ei8omyYmcFH5xNIlio5SBMlr2KmRW6
2BIbJil1paqnKLUF9en6b5QH7/T9FYhKdTCqycUun4lzKlzP3kPb71TfX5vlwUK12epGQYnP8uX3
D5wmubmk5XaZar3990PQcp80YaFc+k2BFPjiK894boMnn66Rh5RYMFZ5bnty9PClmN/m6m7vKwqI
grT66pJiA4MPVHXQU9nmsRTWxb3vxfDCRQmjMC2aq5uAGWmyMmFZ/+59zrMnw/OTY0WSDEechvyK
VLGvA7i2c6E/eo1g6Dx00+n7YeizdNvE/MpFfYkD134h6OfjZomwsk4cJqxWH06qhuhoLRQVKC7y
7ka+OgRCUDs0MQiN6l5tI3f4NHO7XRoEJ25f3trVo4ccG8ulZmXZMsxe0FCug9H9MKKPv/oazZCx
03x6DtnWgBMM+ZGTGprijBrZ5j3ba4CiBEp6yrVIiSO/mv2PHEY4mmjtaNdYZ8SB0emtbzEegedD
AKKuVOjNpU48lpaBvvtM6fU6nXE+dKM0b1Nr/EaeGN4V5dEzpvkzhQR1OM3y5LPQs072yZM106tL
HR+yHpvPB8NMeB2C7GFOPXbIhUTFclwQIOe0qjzedq1dDdYc/zCpg+QzLekxUOqi8rynEsXur8QB
0SVwvLXJSHzM08yzUwJ9ogrPw0Wpmw+SZeAg+MyO1cD+cEwKnLqOeWTqVgKYRC5KbPAiWgAMTSSG
OiiTcVzb98HRcOpDVMmr3ZrRXWRNdK9SrT6LYLzYPRGpNop/QiI7DH7bfVVFuSje0nsx4Z2G1RQ1
W5ZU/Ihdjk8aPfWqN6rddY7yt0PCsQSirIabLFE/pv4x56xHSS+gsNbeNkqx5kfbIBkyvFnkkNxu
iK468exd4Gn2WthkkmcXuEjHdbCHQ2LsE9HIu+Mr0EBmLj71gHRmAAcojwPnRobvlSIg9W5/WzmN
xrnPFuy5PB4OqYMBiE2ntW+l3p6wzQyHDrfm0V7wQ9FQuQfdLeMT6CLGta7lnhSllfgdsWaS1qWs
uwBjyTZYEGXkIJ2L8cUGB39I9AacS+qJH5l+b6WL87huhqPjjOXj4Lr5toZGEJKMIUY/NSgQwuHz
RdDfPepTRrAHc/keO+/TMsvgYCZ+mFNDTSJoPw74tH1RTflI9outqGz3pWE55HRS44MdKL43WTwl
QZGczYi3iHUeaOZIpQCRj4NVJXuKP81rPhi7qa+Hp7bWCtq1VQ0qjLff4OL60814aFX1Z8bH+14J
44GX6BNac/ep8UHA39jYbxwI0zXCJTSh+Ty0pvWCAXyfLUyxWKYfhrFMfhMxvI6Yi9YkGTnizJ2z
dwor2FRZGe1Tz/5pET1a0yvR4KqMX1vaPm8FU+0NtUdaOLOazSCv3iMdEV2v5EsZyy890sV7ltHT
I0wqaq1mis+UJyEPz0MftiV3Wk20E+BYDqZoxO/sY/xnl4ASQ6qdzFTx1tbGnaM9/UK0V30/xLOa
j7YaMRPM/vn7YZLFqpAsWPHoKCJF9G0IzwhNp4ETTMjdh1G8833BijZTPe4GJ6L/z9TCmw+uAZ5B
iwC/tcxCwkRhcsQZStC+pgBFNNG89pncnlAA9q0/dafMVO1NSlSDYt73kzsTyJm8a69lIsxGm2IF
0c0nqtuce5NkTI4QR/dBq5MgjeNn3g8mI9TAgTgcps+xbm5ZpbqdipUg/QZ8mTpU80TbYnamSeyU
NhE5wtwVZyWN7BiLzNzL0pcbwPoEjHD33wwrxQjWR+5HY/r9GoAmE3u8aztmMXTrWJH80qx5Mwdb
vUvcRwtL9gvVEOn40XjEsio1YIfug8XL7P226yw9ElnMb+bYzofOPoxAHMmri+DJxj6y8Rza+WLT
wH1oDMHLDEa1ACj7DDL4aBo4AJyUFUML4HXJATkfH1mz6kRZ7RKn9F9dmXLUmi2qnJWYdioxOfjM
7NdpsStC21crI9JjzCXGuM0HqKT49ldMvvyVUiOFIKl8G0UAOJaEObhGyggr0+junZANQe5Anmge
yAhlAiDHA4/JLM7uPUVL99mntrUkml5UcpclMth6doxTaBhBdQ+RudLdGaeGOaIeUAnU1e78LhRP
3UlF8RpnOEzURA+6y/WRRCm2UNFNwC01PNYohbjQeuPnoD9qYrCOg9STsPLt4FguD9lC1rKweOla
2Z8UTviV5gHkAPg8hAW+M9RBVYL+Iy9AdAbPtB8RsqvTyTuXJWUwrWwfBkc+VFaW3eva3zt0f1+r
vL1lVgEaIMaxC5g1u8ZGm12ZAajjiKeUzBcpNENn1KlAa+BBorLRnBlmkNYbn+upbG9mZFwkYAZo
JwyusiEhScFn4BBnChaACUPSzOjF0Jun1piCJww/PF/4Hos15TMJhH+kCsI7Zhp2o7ii7ng5b4w7
n0ofvIHJ0akHr2aTO8PtK+gHlZYeFnVpvVIwDFsbcXhXzI8xfp7HKq38cRU0LgUYRb12gqnZiSE+
pIPWHppqiE5jyZQxZ9XaNCJX15jSZWQ0pa9d1xmug41OL2thHdy5qS+U/b3A5RyfyiqbnkrpvY0U
315aTRYb34LbgFQx3t2DaqVx75eH7z/NowXlqbDSv/2g1OpkWw8uA8Hl7zmTbtyr+H+xdybLjWNZ
tv2XN0ca+mZQg8e+FylRkosTmNxdBC76vvv6WoAqQh6eWRlWZm/0rGLgFuwgEAQu7j1n77W78tCB
5bQizqPC9sJN6zrFBQVpcMJKvMravrjUGi1oXac52xgYPAxLbR8lhH/bDMXQuuZUeyGR61JaXf6j
yDD7ybXdP1kt94uqZZnthrTjwgCuoBTgje5CFHdukqKu9KRvXTu8KXiLP1R0aShtE+C4Eco27Db5
YP1IMPdwy4J5nOjIZ5AbmCxTHf+5j5MfNMqLn4h6d22WwYvSHX9Jv6Q7MB9NnP4cqsQimSSjvgEo
iBdNGwV79O/pSxFEyzzLjEdqCFT7de/UeYZ4TTQbwYuCSygSmnyqUPLNnVJaOVruv5eZipoAxPk6
tPSHvtUEM0OD1mFWVT8MxV12sijfAMNUpNbkaKawqyGNJo4oDHJ7VmhcUsDxo2e9owsfQk2kZJPF
zx1s514JxSLRK30toix5ESXlFM/I+22eBOkLS1W0nFU57D1DLrZDpqTzNKuk5QDZdkGJtAXB4D+F
4OsIHWee6mOLfyTBQX9EQqCHGssOaW1WDr4EzAqDq/3QfFqQOIBo4vU5akBtA7Xh0pWuu8iMcqOl
9TykyUvTXydB3WtXSYNhH5IGwlBJu1XpnULvsR6oDTqA8SHpYvRnUBlkMBrIAOI5TJTvvuRs621e
la+aS5gY0u0fuo6Xt9VJ7MqKF4xOT00YbztzaIHFwkW3De8t9rtorqmVOtMVpMz5AWnBg+lhmWat
9SMJn7yBXGrimYnOY33QhUqDj6AmoKpL0D4pJc156k8W7WLb2Ua196xU/RvefmTmBZGiKjPhHoG+
4qkPAOa+JeVLLJssC0LYZ75ELMP4jkQEB6L4HpBwQE5FToeztJ71HWGUiIeTeWWgVSOPE0gS6Igk
JoGnp30Ui+pDd2AgRPrcMU0ZRV+r0yJiMA40cLYopVgEhUa/MQCnkCsfizGD0rLNBUSkhxK1Gs3D
0qVKpS/znpxJLVPPNscncttrOaKITE/5MPAcGK690sGm4iU044VXiYMhrHBGk1SlXvCN3HsKlR3h
VFH1ZBUK6+xXlAn00G35BRPKyaRQZeNDXOIe8rDswvZRWKVVhBKu2i6+owPcBBR0FvAVsoKhcLCC
FosdEZNqfkRk/T2LL2b4ohc02ZE/dwRFKByXFplGC242HLrHCsrxIqyiWzXEJ4qK3RIfNDnJJdiP
wTqWlo3xKkauVZRpsc48mn+ZUYi5H3vuwhHJzeAKDrpb25NRnzv5MzJF6kaBhEO5Y68bWhKAHnpz
aeOYINzMeNHSM7qKeGkS3r5QkuoQTVkkAoue04g5udf2gojTIXM5R1qtXwbeRUniahUDx0PS/GHE
aLpLdDoVDD1u1pI1h4pU+hbsLerenVJVM5UcwBmn7RHCcbJQuX7p0/PT+R6JuegiEzO7U6Leq3ZI
CwYxHDx2BLqyjnJ4COcMTEcE58sw9rHRtTlgAfc7eC3mlIUWUrt1b0o5PJmKnhBNGp4M0TkzNBdM
7QAPeUZ3g1W9TNMSO5w86DOEUN+EkewdTaxkA/tF5tINjy0SxvUB+CssGoyrF6VE3pPU0WtF/NUs
KTl5sw4y4IjUEQJzjEmcl+yBAYveOtl4wHLoQ7BATZjmlAEMASJX7V9S4BpmISGyV2qViJNiDo9z
N4hBoahtxMy9mTK5tVYvC6V7oXggVkm87xrPW1a6Q2D7yS+pB6WwjKl9YRa0cnUhRR4KCWY/cxSN
c0uXvI2f1duAFhKpAB7U4PDUSTmeRXvXtloHwodh0FExeBk1XNHcS3CAS+bSlyhHNF5+tdrhZ94W
Lzbr48pDwFG5NGGgUKSzeZyV11StvI1XEpprSDLcANMaY0WtZ82RbnrNChbNhbdqC3dXckUlgkoV
6gBuf9WihFMxZ2xsFrKc4jIMvXVfYOS3a2UbM0XEbkalBjpGPPMxvdqQCCIbZWfW0i2Qio2Qqx96
kY4JkQTfdVbxKo1yVcuyCpo3DusAd6g3EpAGS0pWJfjlqN1SnuNIj6FssQZxS+1t2Gz+SWj+q6i1
e23tLL8WC6tzjkPCwGtBUaGHDlkjJqALcBbTZctZy+Cul1Aa+dEsFDAd0Pd0YJAownZWUTuVtDqf
RX0L/YDrOqqQhdeKdg9L1MZC+S7sTmVHCWt71XRcNxh9lKXp998Ga3iCKGGduvEfvWqCQ+j5LL9M
waSc5nIzKqUCAQnWq2kxkZqCHgHJGlXzJ+xeqDozVOtZzuEzEN/ngAEqduggayjDCVSbcT+muZGy
6LL9bE76ortIU5ciTZisC4vLSoeIMCdmZdP1Rr/MAn4k3UvFXgUDhoZ6k4lqmdlZsEwllKRqVd1S
EO3rQEU+jO8USXi0MxrujA1FpHnhdRfF7LZBT/xXrbaMFIZ3yW3/JS4tB1tv9+4VlObt8XbUNeYj
hPIUdS6rq7p5CtTmnucROmfpouENwiKWC7zanMcmCyUaba2RHMLWdJetWw6YwCIc37GJDmAukJpD
tCNbLVXzQ8k0bBBduErzlhpOTBr7QLtkCT+C22xgLwL0GHNlXGKgHgfbTOkqsu9ql4Hhaeqj0Y45
yHq4s1AXk2LKDc43yDbcyOFbgfUQ4gI5rVVEkyCMH0vOK1RbCRoSA79BF2xdS47WuaeS0PiIWJ/r
ux3ag1k3HqeXQcULxbzqeca6j+R1RAF6MzggtkmMoPVQgf6ps13nEwNgFv1GK8DD1/g+RCq4zHHT
MmlDj5My6Hc2vWRtGLiZsT6vJLkDv6X+hEtrLOo8Ig6771Y0t8jMsGWxYvFU7uxyaWErbTC6ok5U
u7VwwnWXcZdzRt0yVfRlXcVvUj04s1xSwUM3IaYuWIRzAj9wL1ICZWRtDa5dqLB6jEJO6blVUVBV
45Px4pkh99S2k7cxeW15nCjL0qSrphr+gbYifZaxJ2YEx9Ri4iCjPfKSCObiIH1E43jjERjIsSJS
ULT2TEuji9tyB8KN0S/J25jTMti7mnCOttZew1QJN7LiY/wNo9cBkOWmCmB0WXdJplpGl6uirLMM
tPyhToNL20BTBzwHENdiCkK+VqLiqBNqutHc6sMyEM3LJfZHEaZ3PF3NMkcvvRr04afWoKVC+P3d
MtwPz46VWa3lL31DQEYXaJQmw7viLJsQs3ibIPHLmo/cDCEFetm8cYJ+BnNyb1f9uelAFqemPU97
70FzwV8Dx8PZpkvfLQYIGAPe1chbCmlw1OcpPbuZVXHSGUKceiwZxFkob1KodHAEi1Pmy5zGlWhP
IyW2F0sWHfm8Za0yV324M13SPWJRJdav6ogw8VzQO2ElvZnclUl/TJsHRGTFWW9GSKJFKTRRHe+B
exuSVzKykB9Z6dVr9UNut+7bUDIhIa433iq6pHzTiTE01sAAvFsLKG2NjXtMXeWhpzkId0zx2vVh
sAtp9C30clDJqwXY09npoyqU6Cn3ZOnQqkPxuU+aGjJlJXfloe2laK9l2BRdACZoUp0lsxcNHyMR
mcxgikMSiIeICsJJFPFRxDb6fAKEl4jqxRblfvhmN6tKTt9lqs+XLirsdVXgsHfaMrjViI4cvcbJ
n6R3e+y3wTVet9T6jtMjQ24+nxqEbNCEohc3PVX+8a7p0fQ8ffnPD349RWVwTSfU/GVb47tkikbH
6V1q4xK63KLA9VtlHcqBc+xZEHNyYoEZiINEtlGsDKmImXGGxSUC8KZ3krx3nHKZ9vJA/9FoKGGF
LRVkTKPKrYPMcJIVKb0QWcs/KInDNLJ/ear0yYPtLGAU/YBj+M/vVBsqOGzL+ty16fnxKctqrWPu
yuD1xp1sx3f8cmx4RxLRFpq+z/S8Setyeupr039+cCQirBJbBmuxnULlA99cMZaI0/R5azzcHksR
5tg0gKev3KLjla2K2S/bDbEnHB3fBWKv//Hwc98UuqPTq9M+TNuWZZSk4zH9fAe1XjpfPPz8/Pjq
9PDry4zvwLfxxwe8AKPl+PBrky4tAdfVnKMYOXxFHRdrNEXVBafKUpLq6jQ9kokgx0mIBqWnxd3W
xMlyfTiFkM9xdiWDo7ggPolXTB5HkzIPw/EfKjEZ4AcD/dD4MIL3gw21YHZt+O6cXJYSdP+Qdaty
tIxO78nwCl5I+VXorxC6NH3kc4OyMFY9LMzP900v1KrDqkeOmN3++Te5Jrx1Gcvt53PTCyyMoLQO
hHNND6d/BIYUkrZLhETjbk1/F142ag0bS+P0lumFtI07kHdk+Hw9F+YZ9WsaffPpY9MLfWgba1Yw
9K3GfZn+sQffXecdcreiz3FzMssTG7fBZDt9bto+CPh4k9ikD399rpXSYhPVOKC/noP73mxcV1c/
Pzu9oFWJvBmCUp5Nm5qeM1Qw+gx7/ednpxfszKJhZjV43MfDO70vD+j8WPRbfvkbJOrF23ZcFn/9
3VZx822mETTx9TeCAQ92ogKFmt43vaAMjbyFy4O0c/pdQ/QWWybUdBD+PB4accJbNcYl/vUc1a1g
h9aZzvd0jCqgFQhV3fvXpmU1qnZ0Sz6+PsUF1u+S1vnx9RQMDFJn2vT7135iTrB39aDdvp7Suszf
D3719rX5rCXCKDXd169tJTRa9jVlga+nih7SCKkrmMH+OF0oC5GHobtPX5sniNbam7H++LX5wbeQ
t7vy52GffgA19LF+O+X5a/NeXpaHuEgfvraVYOEG15ieNEaROZNiVum4OLj2r2jnpCs0oJ3kjDe4
rJeuckp8dAjtFkkQL6Zh08yrJCq306suU60lqjsFhAevZhgH1kXkNIvpVR1a0o77FaHO46tD5YQn
eOuv04ugF4NHhSVArVROQ4OUck3clE/TW9W8PkMETh6mt9KfwbdVdvJ+ehG+EFLBVOs206u+oEpF
98/73IdESzq60EKaT68WLitkahZ0hsd9ECJNHpxEPk+PHFLbnqgUzz73IWTVJddS+AiFT7oacf86
+p5P03barMWoF7jqKDCUroWPVzhzQNxMrzaRxyFonGI5vUrGa4FjD0P49JB6WX8YMjSq00ON9em5
jc3PLdmqPlxtzJ7TYaD9vhnsWPrcv8QN7pWahMfpj+AcTOY+bKrttJlc7f2lw4pvPT10PeLOTIm2
7vRQJrRjx+SIpsO4v/xuw7F1pffpEUFz7aUUROuNX3R6ysoOFaIDZnqDhqddEoualu0NMdSDqcIN
7mKWrx0po/MmUVnNFirkxdjfamphHnAMYhXhItnRoVcokJceaVemedW9QFkEBvDLLq3N6/R/UpUq
kNx4OL1v+sT0sOrS8kGpaIwqvnnNZbm9woSaHkwbs5zokFqm/TC9G+9Sg77QqPfDtOmBeLdKwZA4
faCj40g1UkWbN25Mycx+V4yW8OnhIBTrJCne47QlSZKRGiAWH7djNNWnav3/taPv/7+YZAeu2n/v
+9u/V+/FX5D84/v/y/inQGhD9Go5JqnGf5r+5H9YBlHHMnA2hSBk1f7V9IdHEPKoYtiA0+AE/2n6
U/V/6DZUIrS0mPXwy6r/IzrbGH78i4Zfs8i2dRT+0y24Kfrvnj81y4PadDjX3FpNZiKBx4rivHDe
Q5lUrq7ydtTBv+lnSsuQimBpwnIfq8qIpRQJZ3XmqWN5YRl1ycsEcbST+vzLcfxXNonRBvGXfTQ4
Ng6KMlU3TVP7XTgMcCawKT2miz4qWCQhPAjiVZ2YmL0Jlm+lVSiBpR+phKLDsa7MzKzbZsGLmupz
PSD1BqBJJ4y5WYSvLI2W+P42nS7dbCc4CiuugG77f7PPyj97KWWE/Sb2CM3gICu/eSPCQcdkG+oY
uRiRSOTB806ezwkso0E0ib1FfXcSlufMYqBt86ajyhAv/v1x4/T57bChzx9PLJ0Cr2r97mJgjdd0
AinAIqe8z13rGij2tWzqaKb6Ll65Dj8RGZqzf/9XEf//bmthjWwomibjEcDlqsnjjv3iCxmSjsTe
iiABwyZm0M6qQzg43q0CSD0fcJScUch7G8Uhr6xPynAOFhZIkdsoi97sk1cuiLdGDYwPJPYpzJTE
IC3OHFBDIKv31J2Io+0A6mOI2j20wGNqGwcoOSepr9YB3AMErI+xSM9Sn64zQ5zMMY1PGLdMzrap
6azQjWzh3a3srlipPZW+bEVS8IaApq1pYv3qV0NnzzXocqT3+hblXWeG6W3VZdKmooBjl/VWNdLl
QDFaj4DPpulBIY4MSdbazIONK6HK67SDrtfIxuGqhvLG741Ffwd+t0pM7yFT+5PS7VL0MkPP4iYL
lz3mKDfx10qd029U59KTV/qPnZMQ16fvScfFvsmtUEQrgp4vYnBpSTwg7tr4MKVKu01mhFpAEkmv
gzJsUXouNRZ5lpxcByI5M41SElmZs06gF8XxBT/rSS66J1ERfJuZW6tyb7UCCyBK5jXRzCxplrKu
rO3YBmvc7WPZ2tat8pRRMawoXOPaOfW5ffJiAxdbds3sAVRT/50gn02qxrg9StTBPXg9wKLUtbyd
lPr2XMLmhFxljo/nCAqbzlFEG3fAQxfOh6Db5pjcBVQEy8PsbrxFJZkChXsivgE7Rr0kjmeNI/rR
kIe5E6Fjh4hbuf1GtAYRtj4GMcQLKsiedoWQRDSUIbW1IvrnWGmWei1e81xbd37z7OfZEUwVKFXr
TP2lWuhUFymcQUcaaywkIj1HOk0b1ap+eISL2UVx89OazEeHsnvXWERZDZeWGvFCCETGVSqKnSlh
YYjc6sljMm/Y6zKTTrbqrkrFAN/hzawkXgHGXZlRwbrfVJ6x6gJwIk+VbdF+/FHLFOZK70EHNRZG
cO9tlNfjUW7l+NUaynmYEMMqYh1EInVCk2Olm0fJuLHmW8IHoIytI7xkw+FbGzsLzRvOEWkpM+Cz
DrAYdCN58RGV+M1SKuTlix30ewN1k1m1G7OiXhau/RG9wEQf5SW9kHqpCXuT4Txfmjq/XVODd64B
daKBSA+uSRyDY73TJ8CNi62Tpgn6FCoZq7GZaNfDwSOx0XTqXV26K1vptoTLX6QSgzbVfw/lSYuh
s1YIYRAbDKFbQVFZkcJzSXyalq/scNjYJRAZ+mxV3u1y2dqg4pz5qr+stb6dGb2YDWOdKe62JkR2
gzRojfXWeFMY2m5b9lx6UU1pgbZ11+/cigwpv93ndI3lANsjwiYbbDVZ3WiocXOw8jyoLQ01Sd3o
SJMq0jv8SmdgQvhYkrDmO6uczMp4QAGS15c66re0tZiRy5vx942pvCVeuhXiVfEp0+cZSj44j4N1
CpCuF1WzM3Xyffv01YuA/nam9YByDI8ei2TzpbJ/6qm5KAW7jj3JNmgHUS8YfyOAPqtQgEhKJWxJ
KMi0LD6V66YeVpVJckjQXdyu20p6dKikdW9ZSyVlNt/Wy8waKD9qDB4EPnSLIMT6y2Vb9S9tRtu3
2qq1vmkdbBdq8IjW8x4Jfspa03+2dnpRKiqrYdAsUC/2Ky3m7PMM+9XVWWlU2kUmX4B8LqqzrRd+
DDKpMibGLc/L20U5YNVLoGUga3VngqUuwHL+VCIfBrvb+bD3MDBtrMwAKogWHXHovHbMcp4Z0jvV
6ScYSueMY4bxtsUa6dFVRHZ1MrrkbkFVXKImOUrZgz2ahdR+1ekBWjv/oYe4Myu8OEc/lDwp5irt
9HXoRU+KBEOTFJAgpq2jlatE92hjRpS6gh2SYZk+ffgqZPU5q9StbJXLBh2VFyQvpRRJM6mKCM+m
Ou2nODvKC+7WfUgZYEZ47SLR6m++HDLwexucibfcWoia8QD3yVpCnLmws1Cgmix37WBXS9b+NJwF
6cGy0Mkr8LVb4cQ05K50vFP6pPBU5TjeyU2PNDRQgOhw9KqoBBk29gdMP0MnjgsRyfZ8uvQkTX6V
ooIf0Sb1TgIhNK6eIxJ3YuXaWOLuxtENVybOwRRpFzLoIn2xyuyG5nUl2uQpicNvuYUdpDHgi1Av
42ofW0Mmm/JCss88X32jW5PPUlOBQ4vJrfdMezZuw0BsO6uk9AZl9gaakgyK997zdxEhGTM15jvA
8ylZd0M9wUT9IDnlxUoYcn1U8ZIcn03dudppcIcVT32T7Bg4AsfCrchnwJHf03PL/buV5x9lFW2j
kTflSuJeqxXYKBDz1WCEixTuAHiXtyIN95SW04XaCsRaWk2abZbcgKd0dHvAfqUnhDJRlN7DZNmm
ZTYfj1SiQcUczSheV3FsLU7rKCbvIkhg3Dg6HDIjumuBacynw4JaGTu75i4b+idSCpYnJZChEeo6
w94Auc9begMLQ8XgWwokp0wxHtDLQRYU0gt4RMQusfvK1fM975wSnCMTVIN2rGCSqkhwecu6fzSb
4IdV6cO8R3sH3iVcqQbezzD5kTQRwNhe3E2fTVUSP7phMTgrNs2mxuAIFpyVbjocbdw+aD34PU2l
w2XZEAxbqBFuRrTwPZfArPZWyPzGRm5yRgvCkEozVgHI7imM9BRzbhDfpBnL/LlQ7Z+KkA4w9MtZ
XbDRoBb38filGQsE8PTPGPneyrgyuEZQfwprDaNpU4KYxDPy0xF6OI/d+Ja48bGwHSiUVnz2LaBN
UCyNTt2gsUcMivax1M2fetacszLYImiaY1e5ynDLZ8xLVpbZinXneKTt3fNOi2ZyHt/i2HkSXDue
JstYLuOb03NE7A4sbiddClO/Z/XYucIBSMP8WVPdDRceQMgBUCrqc0pDTILIHOyTU4GEbh6DJtYb
F0gXg51ZFNsmstZ6jLzD4vTqa5/wIxYUi6ghAQoxciOZw0wLuNf7sd7OsK18Nwg6wJ+vQwhBXQD9
lJMxVJeDbZ8iD4YGJUN0K4ZAzdzsDU0Q320ST4s6O9fZg0yFcqVnj1bbviv6M9bD+3R94lG7Dmo/
k9Hq4RhvaDpSncGbtYkbHsG5YjozHgZR8890NoOon3de8ugPCbGfHBgVRywoaQ04X/Uk6+mZFJw7
Od90gpqZlbb7DkbsrHbc8VSaaT6Gthgi5XpcRlTtT8t0kkVe5MzqCuOpsS5dQMi0ghRsp1oAKRQu
rmAfA7yZs0zZcFUyoijCpMxEfivljrUJ4EPLvaUsUYTD/M4ZmnRXxbjpAbcvM8ICrhbA5pqGWCMv
DZdFynntVRHELFt7dEo9ZVCi6EdO0R1SzaKtdMCCugPVND67tP7mWhZAYOuTHTqLNK3VpSrTBzIb
ODA2NzmziO6lbaOOtxnBOTeG8fJxS7SpbfbuoCeZm0zQc6dvmN5zYLUWMX9S2oCdvLPSRM99xl+h
jDymRjpngU6PiaslzepI2XOEnpS+EWu3SSB+yahLBw6zMw7EMLBgW+SY3u2r1Yy602CMYBby0hwv
49bQdn0PQK6FwqUpRsNpDPVGgc2owI51ddRiwMxvckJuJ0CDCDxqcnbt+O6x2pvZAesU4r/wqKsm
sgUnAteDwoeTX7hM9uVTZCFod+BFpT7qda3kfqJmAQ4CMvNkiZ21ztSRZIwuYDB96Qc14mPTICOR
drqpYop3P3CJAjD3756Cu9tkAdQBtwZF03CKKyBK+vwCsgQNsNIjrc1ajKQq8wrnAXMTCp7evKqB
ee6YZYVmfJYVbiHo/Tll4fFxxG+SJACDx7eqs65pFwN8IPRqXD2g1X1vMrw5462pKLhdyboO9LQ+
tQ5ZtXz/3uZGU0E+lWLuKxoexuC7qrHq5rKJMp52MKyEVOzlaDQJmFfZ50al9zDPTVBZSkh5H+Ux
nN07xPMIHHIDRBbZz8Awg/eACT6SQep7/A8rgmUciXtZONfRli6Tol773lFNjY3M7Yq1QH6gjskA
zalCwumNC59WRMTRVSPjinNgWebiZTo/opJt9wzr1JE2merfOokagWIG9/HiZPp2y3P3YbxYQZZQ
kCmeM688ZYF9VQkFygzW9OOnNUc81biMzOA2/koVlUbCTG5E6UEzoQ9SKEfhfCcDcKX4nwcYsfwt
Ku3rODqEvXYNvRGwk97ohamokqVNLiMq6r6LFJRdnTL6hxlHPwWSEvgcLp+8iPHglH354MT+ZTrC
BtEAM6WJt4mcYw1GzBOH7yoD3EKVxU24HhgUFJ1u9DwNt9NnrMyBtwfsfzzXcY4csGOeQ44v8vXP
60fnN7QZG4pauiJ+N+ZKk54jOT1T+ilnyTiAlZxPYXorOvZz/F1gppESLlEWoDngm999i5sVa91b
Xic3Cb72LMlvGGcYvN1dPdo3qzp74ItR6UIE7ibSHuXXUSTZUXXr9zh+YvaE1pJguplbBAcOKstq
xB8MP++O5pnoB5Eh6u7CD5xX5GuvPnqa6RtMXyVysNfmm8QIdlY48gk584haLUHC6T+DU5xzWhBg
M8uHbxBEvouBG8U4fEwjheQlt9qgcqTpu4FUcvLm5ai/5cwvdaX6lg7aufD6rZOCzNeY9wimX9MF
0RqMNeOVmSbx9xIOKRZwilEhSY7sg6Yq6HOaQ8SSPSkOuEs2xaCh9Fv5sYPeDV+YnvK9dMisyOnT
RiEXABU2hL9IIoeZHKnWqvaDmWCFiiV/Vg7ZsRXaXcnjJ+h9S4f0pKQfrhph5lVtXgZHWSoULary
MAiutiJlIpnl58Dx7twfzgrTIqVX8btlSxsp2niLRhZ984zoMM4VVbINdaPUZqYRLykRTDPcRvT3
gcgzI96P1/80MRLjXVP47F/+kjbeNZYrAhOcV/JaSNPJSprlTLBLMnwyE/Oo75C73hbDJtEaxgDm
Nj5jZVww+oy3PtKIbrEU3A0s80aYXypOIyP27pRR5q0ZHeQgvHtS8yC242AfqDrKHPQbXH4lnYlZ
UIw/h8U10FMXnkWnuq53qaq+u0ztFl7D0qQof6D+Jk9Kibc+xOOw7L7FkOxzJX9vDUauqJ7rLvfo
le0M7/ZQXiJcWb5KsgxeXxTIalPexjE15ecf2B2tkM+uwZkyjhly7l4lWfrIOMTjtTFetWFc4Dst
+XRHXYczwO1KyCzdo128upxuRRwfcOxex8slcWq8VuIyDi6kHmPwZ4oybVkEyXkc9YoiujWCm1yI
w/4EceybaiW3EBx+mG06iea6Lb1M57fjStHcQwsMPXdFpBTa2QyUhiMtDY8BefwFhzo5TJPRNOl/
RJgzxxnKePx9TpMUizxpObcuUxxuy/2DMeJVU8CLfVZ8N0bKryIxBuFmNj/oIN9i8rqm6x3UJbga
K52jv29Zyvu38dciN3WBc5wsShmDXleWW+gb0VzBrWFClEfZh1E/7elmpufxeHRleMeJe+LWBCvG
XZKO9Nz6/j2To1s91kpwLD2haLpMVd6hZQQzW3Pvpc3zeICmE2S8m3Teq0saz4IeGHaoLv/ZtNxK
a5tj0FVcTuSzUpvnnu9AbEbw73JDSVEbNnD3kIQQp0co1Ex2sidfUS7YW0JytoZwNb5GqoX/znqb
VEDXnifYWzZR0i0lwxub/USE56nPUbVlMOURRAcz9gG62d0eLCuAKd/cwrBIZlJtvhSojhd1yH5k
8B/8kn00WpxrILPWRJc1EosmoHkOk13QwRL3AmSQA3547oKVn4SEnBNJKWEfsEq7RP4pzbXxbo9G
uGIMhYMzjtoVPo81YnNUP5kjNgBzEJP50XsWSqx1DbDhZl5RQ+y4M6k1THKwYLugli+5UYGTVumU
FrmPoYDi3FuQm/muqoJkFuR1Ne/atpipdSj2uYFHQuF+2dHxf+7z/NnwuuKHHyAjoiLmJt03uYDs
VZXAdEonBrjUnFVA8Jc8jaKVzfzgGFMGRvcf+3tsDBgx2uSjrg3tiIjYXPtJ+RO0nX5sx6c6E79p
5B2nZzCY7eUWqgNUMYlaWkIt4m+q8DSIfiv+M0OwR6qUpVqWbP5G6HElMDWlwC81VmYjUtez1Fjo
pruSocggqMoY6bm34w0JVgVeTkt/q/18LbXq0YBXNO3N/7YM/ybWSZX5Wf77luHTe/1TSP+3eP8u
Pv7CDJ0+91+tQ+Mf9Lwgg+oGpDCZXKY/2ocajUDHoPWOpQjYzhjT9AczVFP/oRgaP7qj0H3hdTow
ZVpX/n/8H5ihsmPJOH4ICFc0sKH/k/ah9ttpploa7S0gVBYJUjput99bPVEdhjqh9XPVMW4mwUL7
iVDTK9WwVQbd3Fgl/qLWoP7Z+MIn4ymFSVyq1QlcyEAXTPrptWOmSYXZLDPUfT9Ia8sX5bn3dHEu
gO4Pg6O/y+owDnIeQDtR+QeMbXOnRaqfJz3kUTosR8Jf5SOLj++h0emrsFO6JYXqdEkY0wOy3PZv
GnxT8uMvTcnpmxv09xxdkWWoriPt6JcmV1oMUZonmFr0NpNmPbEHc/Sr2bm3vGxFDqa3cpJI2QL2
wMkX4FsMYPFbCgkCvhgbTyTklHK0pRIcrP3BK+Zl2xQHraT1BCukPwvWbdS3i/0vZ9i/aKaOP8hv
u21B7OIMU2imqvpvyLmIef0QCi+d53p/1KpM2SUCMxHJWgstdIEk6MwowYWIv2kLcpr+9nd1epH0
cQ3iyCxT/W08qrAJwppBdUtilr5qXWwmoQ012tLqY9Ci2DWW//6L/pbKx++jW5oBw03XQNTJv//B
UEHRYkGLmucZBc9GWqj5xVfQcWW6m/zNQVX++dsZIK1AxtlUt03r946n0dkBoR42Cm2ShXZy3Kfg
4/uLq6Bv1sPUPKuJ02BPSuVnzGFLoH4QNhuTOFj1Wx0o8gMTMMhNGtkF2bjmiDPxN+frP//ulqVr
DB+KahkmwL6/nq5Q0FyzcuGjVlkWbNHVm+iv4NXD4AbLR45m6uUnGtPB3zAOx1Hotx8eWYHK7H/s
CZMY9NsfbmDOOE7OdQIxVNW7V4fEm2ul1fHVAqXra7V+Vuw3L5P0J0eBKWPZRHgMNfd3PY0e8x4l
DgvocDU9rBs5egT4cPXK+b8/Xf7FT2hzm2TQBL/MbXOkNv96PTuIN3zmLqAahpBsbarEB66MD6ew
MKw4pCtggpUvMAUkM8ZxqCWXWpLxgZVKuFeQ2K3i1FUeq4/MSK9lUNl/c0NX/+k4QljUFRXMIpKR
8aT+6/6FutIhFKEy62n1Xm2ZRatRBkzd8tUlUP1wlnJ1rcF3RDhc5I9UsNBxyYJJpD5YmfQrTvr4
D0ZdEoRz4BKWw7xK+U/Ozmu3caZpt1dEgDmcKkfnOCfEROZMNsPV79X0/K9n5A9jYJ8YlsQsil1d
Vc968m7YZ+iGmQclKQ3S5J0sJVyLPttUcJa+k3Mn/Z8lzsZMiBBnKG+TD5+0KsztEH89lrhFPFo8
uEks1WE0+fvsMJItPXtESSBk6W+475Wg+ZGAXwjKZh0k6j5ItOZnh1qgDpMvkZU95RW8N2DIp3/f
B8ZF84IO1tKyVZMb1fRoNbl8buhlVIKzdkmyD4wbnneYWhUhd68+8NgMl0aH26lVKCdbsfBv9sgY
Nek11ED7NMUKpjMmri8AG5nFOtuRPp4XXORWI3rsKxO/J9Oe+r0+YnhAeDjRhxmLm8HHC6EJcMwy
ieEzo9qhbBygjCDc1u2M5gcNsBgs1k8u+nwqFxfdYvjSQCfp4Pjci1t+bFRUPIqUDjl0CuLCru/J
8e98O5iOZuMr90rT/2w9cN9FOW6Ai5iLnroIRrtTfXJh+S4xS3H2tZ5dm3AadM2/gmK9Hwl67+hp
+ux4Jen870cJYE6GWhIRMuAgfvn7Jol8I5sYNEjADtNt4ZXxQUvEHcJ3vPqi0r8SIgH0kTkxLl/t
g1cm/pGCjLbVc9DG6vQyAIB4LTrhbfB6Hph6aF9rIwrvNd+qNkyONlEUOrtmNEomRjZQbzI6WEGY
5Rk9CE2fhM/XTlBfl07sQGhqnWMTD6U03QifC+goy1TwDQ4O/iBt4k7HuM+btQu+bVPT27sJq7x/
CEz8hgLThdYHQmVJggoqJnq3PSiwaZmjC9hoCBy3oW4/iULADWzE9wwp6sIPS+uWnsYfJdaH9yFE
4XWe4L3Oqd+7GOQVan8f5K69V43okztF+xDmgZ4nkLQ8+RBn+LgYvZvcKiAmM+9zc+nnMiHlUL+A
AabwLsQ3kTJPggCRHQMmpEuiIoKi0bhWS5dya/QzzRTrrlAMY//v3+rlU4NGIEtTeWprOjJ/7uKL
p8bY2J06mFq4JFsCXq1g552hMt/BvnpJFbbe6hrlu2K0sKMaz9Tb66yffuI2RJ2tE9/+fTgXQ6w8
GuIpQg4kv1yoy6Ohe7aFU1RECCU1dzPmzoJLRs6o3sSTuh8T5Xsn7PITCK8mL/0fP2JCf+Z3jAqo
l+GJE4H8/aOw3CiFaYEKG5JbcOtPAsEErUNrXVK0DUV8LSBA7EKm7gjjceyRC/z7vLULsOfbIcgD
0LHhcel0/PsQgO9wp/oAmqOvGonvZCzVh96pjIVsAT4NZb7W7JAOHSd4cHQ6lgTUtE/Cy4sblEMw
TJd2M820YAvhlfD3ITSWU/fxWEKDUvofvsGT0yu6H4BSh0/ihIthWO7IohPR5MFpEVCZF7+EcIzA
utVxAMwpxvEjeUI3tKSWoS1qqIeV6hHWNN8p6l39+yL/jxO0bc1WLSb0JIHp+vwrPOlVOi55likL
qI8xLFvOEH9MPGLkf5/s6n+c4+wKzFcqw+i5t/GPqU1KTj1uDDtclkYAFLLKhhurt+J9FDyrmXgx
h0o/V430ZIeouyCydK8gNJv41/njl06X8LAw/RbqJSoJzRhuERoDQwcAU5/pvQtXph84OyhsKCwL
4Z0UM9uikYE8h+WoJIcl28bEYstUN4FLsg0o5moEJrBE7dHmFYYUdW8coirAJShL1qWh7JzWUiGo
UO7vG2NY+aGRkPyHrFcExj5pSx1Q5dAdk6y7wUN0XA5V0t1WBo9iXZ98KoPKtPaDKn1pbJPei9AS
G1To310iqSvEuNMV6JDpk2/0Ys7AnWRK0LTFb9ZUmeJf3El5K1DVNrgPRJMHhKYZbp0aiy/hPmVu
F6/xGv6sNfPjPWRyxxLgmnynNP5e3EPRlIZALwlitEo8Ol3/KLLuUeX/f98/H28f6UYiozlNszX3
8sRQK5tlHqIjbrWYeY5mPgR2NS5yl9bD1l+bAQXbprii4ab45Cnw4QnMJcVexXJounW4spcn2KmO
C6kUpx8F6y9P6RYhnZJXrgVnLPJ09dB39gJO/frfJ/xxHCIPoNMEx/joAXO/3O802jjR6RpnPOo0
NTq07dmUGXeJUmZHux3sRe6gCUEfGe/ysCpo8vDQJg5luiXc1NZD2Nx8ckj/41IwJjIIuWjJOe2L
Z7LIE8WnrhVQTMhxJ8YKFk5+fVAV6GST7d6NcUTdRq3Sc0gfFgUJS4DwrBCBFLSNRT7g/WDyj1Hv
3I51Gx6SbJwWOBeJ3b8PVJdB5t/jF23Cpo7Lo2uQmLq8WzJ96F04+wFNK3Zy7DKgUYHbDz8VTNZG
gDJQSc1V2WJsGCYqdGsrG3Y8/rCgi/3v6zDE+5n8JUgFvzs6YKGWI+yiUzQ5zNIUKtUTnAMC+o5F
be+cql3wSRTy8XfMZabZW1NhgnIqF1F0loFl9ZAt0ls5PiLv2kcNhdEW+Car0W1lfvLc+Pgrtuko
Z55kMnsgjXdxk2sxeE0cnhXJCpl/xS6/5P+fXzH6ApoDZK7AVQm8/x5w2pLecBtKxJLiL+1YQfc8
wt2kLaLOz02w7oAsrALVTRDGZMlnI9CHewImvmlyVTm/j4E+PtVuYGik1RhlDvJBBdrv8Pkpfvzm
uOdM8uMamTCHGdDfp4hEPmqwplUQ8wfGoa13ikdGovBvqKzmxzhsf/z7Xv/4zZGSZ74lM7NE0+7F
JcWBIqrjFjE3bWD0VeG/sjRlY+PnZybDnb9/VDyAEUPSUWHSx3K5p9bJxqiIXX9BnoLOPuTvczio
OOM1Ps7m5t/n9T/25spsou0hICHndvGsyfqiGv1mwHLaAtTbAVlpSLGFQ4UTttuIT26OD64ZOhB5
rqKOGZbBk212b/gjPGGKiDY9BA8T4yaRDrQJZNROl3aJ8K3Ozfq2lrpYP+9iSAXo3YYo/Zba6pXd
+PWp0QuyBk5+je8og61TfqfUdlLbbFcAKjlT+l8N6Zht9Lyx74qWeum/r9XHwZEjJpfvkQRF3XMp
yvBHrECdEba13qbVms4nxKHRBAyuH6a9GmItoAYD2HvDuEtt59NQ3fh4Y7g2LVcE6xqo0suHh1FN
oxb6PKxE3PlbZ1S/z0EbooQe+Fa/LRWUBmqt36uJOu3NsOYXbybfyq416KqAOfTvq/HhziEnrGmO
ST5L1T8m3ZIs9sbe9hQYD90VFyNaKeS5YMIeHdiin8xiPwyJTE4A0tAVpHOPWubFbapMkENN9rZo
6+mGZELLkPNUorM0kns8zy26st3PLvhlmcAgsUJvAsZungyJiA3+fsZ0ZUxTYA0qcGws87XoS/iS
WRyfvGLs18ivQzjcZGBc4NLf9YaesBhsT+h6L5Q4yxM8F4in+cNoUwvRp+AW3bDX+dGmHEL7nMEp
phhcflYj+Dih46CpK/EInm/Vy0nO0BmNawcVCpiwxADH7G8HD/AVBB116WFPtrKH0tmUMU4cLRik
wbhPNLpg/n1vfHhachAerh1IlxgKPoSRagzisugNQno/C8+xP9zS4laBpXXjT2KQyyqW/JLYmeGZ
3IR4cl0Gxj5z+iKWFhNTF3b7DgNdsqmBDYmBGsyUWcpq4KFz1yb9TxEixs9I4BxiR4RHr2nPTSs6
0jwYI+lTO6D6pUE7VMP8ptT0Y8AXdcOjhUa7jEZkmvykmdf4RVPKDgnGWKzyvLy2E129CktfPdSk
qMwwRz/bQvyj5dDbUOiFVBnTvPjvC6x9CL24LalYuMwIKF9Y0nTwz5Q39PC6NKNe3putuSGWb6g8
iNXA3Bd2nLYfykzDoBQ4qg/TZ80EN7zJsV/KmzS51cfopoSR8O9j0udY+a+hi4OS0waP6g2P+Msf
DGC+PldCHpBdjTQhL92l79pf3A6OZO22dK3m0xXpbyBTEY0dpGS1U7khhu1u9M66NQ26x4JO3UUd
3Xo4RxV3PG9fImRmtDwqGxH7z8KuM9ojiv7eUDVoGLGRX5NJ0xep7X3DNke/lUw76DwLEDVilzXQ
thT8YEvkTC9RH+jfuGv7XUbPGoHpvVl53d2gKF9b6v84s/sYnBjABUuC/TLAc662KjpniZeuqoEu
SVdQ4WBwLleR8Mrrka7ovNLQguNvUYrROyiTj8mAj6uPmxXGNoKDMzZl/ugoeKBj/1J79Nn21Ldk
79Krb4j0Sk0ifRdDvi7D9pyFjnIzoD4k8Yl0PS/JLOv8hHS/WkjF3skoRXxoXRXscln/QIPTHyfP
ng4ePe3HrAy3ZoMtqmKpT6JXXjpNi25FVUW30xD8ctKTiIsJ9qfXbRLadhaoIJProqEHFIfgYQMc
Fzm1Ebt71Sqf+6wzD9lQ5Awj0GZdEWNv5zfjykZpf9K07jEENfegMMrvFBD5q2ZMxsewcUpKqvpt
m7c/q4H2YhRzWC6WwGlMA6/qTjeDQ2gp1iH2EofuIw3JPNmKG90oaF/Pix+4hhf7ooJboZKAumrK
4mRUzVF3ashvtoWxAHYkJx7C5dpI9TPcEgw88he7nqDgxY5xdsvsxs0dpFsidja+4fsnDKavJs1Q
zqQcNkmgI7/QKnXbjoF7jt3kIa6Lcdcl7s+uje29KV2FE5IYAxW+RZfH/SkObJQfhnXddyY+bE5X
fQnG1RuPXa1vpOPmEiWjsS1Ty941IXMhVYhwrxuDWBVkvsgN+wZUEeM7YCza4cOCOxV287Gs6CWG
ZS6uDbRDfhCBA2696Sgmg56fztWuDSd+NTxgUA4Ni8c6HVdCUYOj2yXVU16jiGPciasIZg0OTggi
uxrXIJM5n+YHC3pgk+skbb5YWV5ce4n9y7bC4rZt8L/L2+tGlvPKXP3lZBLKRLujaR+dTvi462nN
OdSGe6eA7dx0hbOnQ2snVGe8n1ylWcP+XDJN889wfZNNGtZfFLDYh6yETB1UZyM6UmwQtFpjLwHX
l5bIFNDkBIV7Z1hacqN6PUDiXvksz/chMvFcqgxklimZMkO4HAIbAtch7hxv4dMgH2jE61VYaWvE
QdGCw/hsCPqYQmB/cl4gVd0qxXl5PH8EtX4/laqtE9Q2Bjk+r1PJcuF7IJAd7LxEddY0BSAtY/C/
GtoBYVnC/WhFT8JCuJEr+dd/P4c/TI04HGJUGkRMHsbETH8fjosVEA0EDL6JBeaBjsDiqDYpJov0
6lXY0OydRH359y4vwzMetiQcNdwLSeF4+mWBs6j7tHZ8S1mUJbg+06eNHx6ccSD0MLc+xPJSh4Mb
DY//3u3lF81uiQop21N1pC3isoMldpVoslp2iy0kw5/LA1/G4y5Z87tc3P17Zx+y9ezNU3WPAjPR
BuXOixjUTyO9a0IVyUfeFUePNvpTpOHkqXbZuIKPhLRvaLVtgVZyrRukJhUtjj4Z9y+/W3kMhk22
XjZjkDC7SFiYddL5o5H9HvZxhA/XRgcIMNQUWvSJBESC5vaTE7+sEcw75ea2baIVUnQXN1SEgVuB
8wAnrpBc9WP6SYu4X7uFwJ101JehhRF9YBgkX4OMzvTykDdFev/JUVzGlPIoKO1y65Jw+jgvHsYi
KC2349TtKV6PTo2elpkJHTc1ZfM62WaeUl/1hcgwZHPzTTz20VlSpxaM+Pd93nebqUPQCKbb/mRi
eFljYz88byheyHyERkL4IjuAjth3x4LW43nOXpdud4Oh17qqu4fCdXEBwhPX1LIfTaYVjxFCiwas
MfWkkF7MZwUrTxrclf7231fscro6HxQdERI5oVNbubhfFaXWYgCiPq3ubnj2O/oMJksdH5PKiKEU
Iu2OhmFFiHnde53xyezwMj6VOycmJztjyuzaZV4hwdcMn40OMU1P6bnImJ0FhWd+cuFNe+7V+jPm
5CtWaZjj+jPdoDnq4hfR1NgyhcXEjnKDR09cHgrHu7MdxArJ3lfVn0ZCQ2mKCu7sGflPvNbHRRro
r+THvtPX+tVrMIgRJkSzcVoBV3gxLDHtGjrja7wozlIPn/vCuKqVQx1Ov4K0yGUOvtp4lUOylbkn
4txe3ZRh0S/0IHf2gRQ4BFbR7x1LffQU/SdTaMJXP/RWiacVu3zAViEA3DaZGCShNgNtTEezy49+
nU7Vlcb07czXuhBF8AMPwGbXZD9jXc1QdPv1khLmdy1p4602aatWyjLDPD/7bf9LyUtxQAf64kd+
tzO78qja42urTgEmHEDQaBoJXAnJtQPU7jruiOQjT3Y2HYu0OQj6oI5tiJNXQWNRSD8zz1X7qrNq
UAIvpWr+rMfyxbIKb1/HwHwMJVJwzqmveFqu8SAr16WLtbOV3tk9CSXViGHnR/5u0twd1m7pRnSk
ZOCkItWgc25XDu665R66MvG0VWNn3wr8S+jFaheJXd0PqgkiCaL0zut1WvUU7TYqx4e88zYtFhIa
1m/rIjGN7YgIzK6Cu6Y2ftgTdmaV11zpTfk4xN7ajEZvJ8GWCBFMPArwsMCyV42hzGl4kTewRBaT
OiAcEw4wZ/QLC3sC2dYhaphcPLRpgcwyandpb+ytc9g/hVYK5ZaZLF1/NvZHwO4PdqmuHEi70m46
QrmRYDqFSxSmzsbCqerdoJLPC0OXwFFDit82ALVKol0/rKOtiGg8MMwRmIP022r9LfoNJGI6zuIT
siBUSWm8bbvsa5vFLzITv8nzYJtGcPQb3QGQ0Bv4MQyKd6rC4BcTCxqm8+JViDFaJoYo1kZQvXqF
/2yaebalU3U5Bmj8x9oOrzo8r6v+VffN5tSE06rWkMNNDV+RZd867ldEH2JHICHNfRZQ38uFpvq/
6B7ftPzuVlPFDVnhIbUS4J9QczCpwBdzrefAOVMH4IZadAtLCPh1aT3sojwHWjH1SwBN1rLMr5M4
arYOTRKrNtKe1ZgCT+GIM/DydBPm6YGOMxy3DHQ1o7abihAwiTEAnLBKWsyN4aBbXYk2ubofbczX
SBQsPGcBwaOAXcGJ8jN8SJko9uQz4XTeK4m4Rc14bfcE8QU/26hFuO7DUF4b5hnEzpqTibjIK0xQ
vL03QmVjMtcm1mqayAS1Xbm1kxLlFt0ieIwj7w8f6c6hLhcNyvKb2es4F+Z+vtSjHAVFq1wlMZIV
11J+6k7yqNTxdGPyS3brJLwb8+HGKZuffm739/Cgv/Q8x1Jmri9B3m8EQk1FH72tFesc/FSvwX0D
GBUthZKqL8FASgKDkyZbaFdZ2dElEBorrWx/xng/0qoUDqvE13HwC19FhWjdLjCGpoQK3qbbNrUN
JH+C0JtaYXbThCC8ANj/1EMV3Y7h17fO2L1UY/k9RBKH0isRi1po2RnESJZgDiss4CjIhypEkMkO
z01aZ/IKAaGjtkuaa1zsvjv1gNGqTf1wOXa1te+xTFnEXFF0u2Jh9uhKXTwV9kLE+EEUygtMcHs5
lIa/T8IJrk5L9BqHT7EVxiu9QcotbMonorjXWkAonZ1RS8pBhYkUWD0+qAtrlIgjJjMb1T9CknQ2
tcMMs+gQJNXDQ9N020CP+yVZESS1nco4LDaVUJ8F7hGrZuis02Qn1qlN254HhScOY4Zc0cGHqQ/K
K/QDO53m/W8M56ewcf0ni8cW5rHus5UpO5/QTPVd/Nz1HlrzaDuHZKwecP3CyX7IxSqqjW6hktJ+
TSYA2oBU6FpKq/4k0fplo3lHEU7I4pDG7gMS9mCf/ZovuVWkfIuwGquxbRXSSGU1Y3Uw5J/KLCuo
LmDHBxXwSWU65V1dMgs3ouBh/hPUAIrHwLGOQ+Jd1Y2fRIRL+i+Ivf61r3ukHMLgOL/K6Am4nkhs
0TRZJ5DjsD3jKdufM0w9TPnKtABvNKEyKZtad46uYbi7KGoGfnFl8JylPDFNtUt3rhOHz15eiEUH
vviMu0vwXOTTZsqD8n6innEf0ISpZ+JH0+Tlzmj1/qTJP/N/vd302IV62OQE9gCvPTeLzfsnQRgM
p3mZ+b23BVMkdVtqDE9/vPe+zLxtlMpssW3rq7Foh93FZuaFL94rJtxYJkjZueWtCmQ/e4KMFutQ
/ng53kJIGLVyMc1/3z+a/8ud/Kab4nKHsiVkrtdneJ1mbQ1TOUd+qArdw9Ci0M3T/Oftc9cQv7Ku
9Tfze/1/n2ppT2U8UKstUvJ9opb591DlMZZEVnsLVC85MFrkG03LvWe02vtYM/PvShwMSHNpusvo
9Tn0jNAbN/D0Z6MaD3D08u9+CLyurX3z1sEYZt/7cbex7bR/xnPlOG/DFcCG7bHxb0evNPdG88V1
J5ScvdZbhxTm99KfDGjsSJBenIbfNgSFp2pkdDFbvNXm90M8WpFYqcFufmlUUMLzwLy168G+rSCP
z2/THRLtpihjsp5N+YvStnRe4yxeVcNdPLnVuQmru74ywnuVasd9MkQUAGMv2oewWWH3ROMZ196b
Ws2SYun7GGiNcert5oVjq7TOiehobWPVeSP0iCbLOhUG8Ym4lbSJR/2XEw/FzwBIAZ0wdX4PwRbP
HwV3ZU12i5adHaxqG+PMSWQ7VwvKn2MWPJLgyZ7tAW/QIMERekD1eRKZZuIhOARPVhR+mzcbjtCH
Amv8alXZtOzwNLuJBh2mR6y728Ixk7vIaTCXAKD+w9YP8+bjCkcwJ5use0s0EGx00aI5dLUrxn8y
0EOqvppeA6qGw+YRe9vQJfOMh5fPWC7qc+2p45GoD5eUqGgfadZ5O0PP7Zd4U5TfJk80S9Cf2o1P
mLLTEiXfJUnNDVNVEBtLr3nASxVYQz0s4pJY0ceN8BF0RE9fBpDUMFbzR99RtFXeNup2/lQZkCbF
URSgtWLhDN3A1jR8ktHypZOb6p4uHowx5bq4rZrHoear9lQ7e+wNRns/Gl/nD1vkMzeBlh3mNUm0
iHuGBIS7bGf+U7uP4zj49/PSU9fthIPp37wl09CfMlvBfkHuphIxkY2PpmNeD5syHHcmxX87gcjR
mlUTj+Hu7SCqzlyHg1Fv5oXTqKm3AVO53ydQu+m+Sz1tOS9sx2TxVN+gz1MelpFEwxkY/4/Czk36
c/GFcFKcshZhG4AE8/Ts7Q8VlOxED2YFyq1GX/K+jJWEeHnMi7+9Cxk6rsvmOK/yvoV5CULO7OTG
Ojt4+1gplA02hl//2ODbv/OKf2y1ymi6U6jTAPnhUMzBY68fNic/EoO9BsJr7udP389jfvnHypER
1Ls85/uTa71/+n6g8wfzn/dzyVOUgHDZcZCR5zIv/HYw70u/f9Jr01UHJnvXtJhBxHq1xwTbODtl
ZZz7ynbGhXBpQEE3GG2VEqvkQ2zQntbW58ZrhnrbEvKglQOt1ThVP4Kv/7+1VR8XyKbJ8vUfn8wf
d7qx9apaO7xtonIMe69r5ckZG4mjkLuel1MbfgYNmopl3GMJtXjf9ryMMgWvXl0zHIzAh7YiTbuT
TgfP20sFC5H1VFliKdTqiua+ATO5pr4tZV2cgPqaBm6C9BkhPJFh8KcKSNBMHpaLxYFxi6V6eBIU
wiD3V/adCxvj+PYSQ8mHSvHwLJcrzJuEw/6Ym91wfNukr+pPTkiefd7p/CfIw5d2ULPf2zB68YoO
Nnxb4u2wEvtLoNnu4W0vXlx/C7rSOLxtss6CH35Rj79fVkP3k/ir/b0wZUrseBNcp99P0yuNEEcf
ahy/DyoVlEnJMe/fjwrVKpwLsr8gwiRyGkOpfIGQTt3PhzQvSFaggIEQ9fu3A9MUbJ8CJ6t/r0M+
C6ZD52Z/bFexKN5XTEje3psvFJZczHzIf+/et41bFymEyTV3b9sWhqRm5ELdUealwthBdGRuwLzp
7fhw0IO7pfWohObjjQ0qivj5ZW/bfPsG24piqSui39tkBg3mj8b47ft5G8xFceaL7e3bfmyrTpY4
JWnb92PrHEwHTKMdgIvJu6BPifizBIf2at43gr96GVl1+cd2hyDpMEdp0u3b8WHK3C9HJQi3zPvA
fMs/FEYZr8bEYxIvtwsvT1u6bWn9ft2Eg4n4WWiEhPIaNOBJaOPt4Z7P++2w4lwWmB5v3o81UH2o
6XRSbn4fm2tIp3lJYpO7RLprDa1607VuA83H6Latuc4BtBthC22urLvbqbbaK41Z/vxKjG29HfG5
X6IR9s86YHjbRpi89CT83fz7JXP+N6/uRLL0R4tqqPTqpowLM39+KZd4W7//v0/fXibCcs+WJNnL
VWev7/mtgG9itv+e35/finhLdbHlLj3sPGxV1Lceqdoz09KtEjm8kn/yzImuDOzI5235h7qHmtka
GJAw23DPraW/bXdQhuY2ljR9ud15L/P681vYIP+x9/9WnNeZlxLSBEAu9f5WJjf/34pv7/c4ixeU
YVdgw7aa9CRwo7q8bSzhXmltvHp/y6t99WqIv3pORJWh72+p6fS3RaBMGBdh5WIV2jFM88f5tDXI
klf4XaHgh4DQ9y4WK7Xasl2uvDxDOENM96Ys389H646ufW5xbJhfzeeqSQuGAi+G39+KNGmQS/zx
UvWVPy6VkJYQOm+9fau9XEG+nLfmB/UvX7pICDAWWJTEXyha6xswte5Wk64T2LR/pdPTkG4UvvSl
iKVDRSy9KiB8nzPpXlFgY9FKPwvXxNlikh4XvnS7yKTvhYkBxiCdMLB36JEZIQ60pHfHoEMSI45X
TqhY0nuQi3eh9NWwpMNGKr02QAbEh1L6b4QAEg3pyKFLb45BunTMLxVrazVLXbp4ZNLPQ21w9qil
xwctYidaFoqHXvp/xNIJBHJccB1LdxBL+oQU0jEkdPAOweL49zF10lkkkh4juXQbITFxZ4T4j0Tx
QIJoAFwgAHU+ubgMrFQo4TciyLDqapN432XZtBrVcsCe10g6+rb4d37NnPL3f4aePrd2C3/qv7fm
/6K6kvN2uca8mtFYqG5CIANv26JaDR/+fZ15B0maVCcaxN7ff9vM/Pp9jfllVcHyMgeVCcW8q/d1
5v297cXMvXwbp/qX95Uvl37ftq6UJDtFeng/xXm1yos5+fdTyaCxLd0Ay9U/LsvF7uellc5p9lDx
du/r/j55ed7vhzR/XNUOHFfF3f5xgO+LvK0HbTRZm+bgvF2heZ9vi8+b+OMYptE99v3hj3f+++4u
D7ocTDBZlemDDPp4WH/sIy9hwLrj8OPD6fz3Xc5L51Ft74vkqRYR/M6xeNVqnShQrdqbLM6ynRjH
cW9XKXRhsyNCtU3nqcyVb203il+cYGE35s8wwhEAjpr+GBVY8TJHVc951FSH0ifDO7hmS9eVhkpL
L/ovEyR4YE092L14C8DP/Gr08mfnme2d6dKsg8QgPnpmaZ6wujXXXVVPD/lAXB10RvujpdQn5M7D
MHxycc598Uhjr2Jl7K5BhLggZ8jlkAYQ1/MH8yJMeh5/H7FUeZrND+yc0VhYPlytCEvHMQrM07zj
Pom8jTX03d18WPMBtnZI4pd9xmMM+BS7doWC59JsW+xL5ClSHKkO82nbE0REkQjjMaMosXDoPPqp
+St1jMQved3gXTtPY64aqwiQxhX6k2k/9H66K0ytvZkvfuMlxWsxBDdvV8mMVzZgou8KPgmLTHfE
fW201Saqcu/YBLZ3dChUbIST9/ddjVi6rqboOwzD1XzE8nulZkDVgXERaUdaHWqkc29/Rmz4UriJ
xp5EZrxXx3qt2nl+BcAw2OMHR7bV6MolTVvDk6s25aoTuILDR7nOarD/Sc0zNk8mBlHfR93q1O1S
8S20rsyRWq1IDgkQRsu7HzSv/poW8bTGaBI+FsFRYkIe1PqoooOUUTQXJoDvsW82jnCUg80D+8CA
9YXGedp3FDe8EhossziHolXV4LNGkb9OTvUaxUz9WzjrTo9dGE2L6T5JjYyir96A4Uj6u8gsD6pN
/9AUAy6PHShsll4A4gI/svEb1UA87xvnairMs/TtYkyMMMWM1V3WJRqma+Zh0IzHULAdfgfJPf1N
kl5bbZFkT3d5JRnIyOXOhyLxH/RhogPRiDC1y5mOdmn9pOKkzcUBAOiN9s6N0Li7oo0YUJJHEcTB
Yw3bJcjG8r4c2u+KACzrQ/c856HaMNAaJU7jWEvUY3HfumN1jVBo3ASG0m1Nb1ujnw6oCZF9fbVF
mj/nQ6WtUBD1V1WMBZelQ5bgwJStaFr7Bqs1rJ/wUPviIkDVOr96KCQ6ResdcTDkH5JJ2qqGrmJK
8IohgSujfSIfa5znd+gD+5E7wFmEfEuF16JJcIspES65hLl4XNdzTeSzMSTqJRU3rUS/dBICo0kc
jCPBMBSloth5tSUwZoIcM0qEjA5LRimrkh94Hp+7cojP1QhHVouQH6XuhAzBiZJnVScM6H3SuHp5
yrpaOVmW0uNsWQ7EAw9uTjbOhCHxnKAHX5dJA5SFcOgOJlmENgOAOir5KlOVFZI7a1fEhfdcJ9Ft
2SvqbZijQTdpn7X8YsSRLo73QzWdKRPT0aBH8aJqe2Vc2CRCzykN722uxAddxWOW1LELHVyLIZXR
NlQkzrdGC8hGVDqI7kmnF9/RzZ3dQFwOrEy75imhrLrK11aOUMMb2qdsT2DgqCKcuu2hGzrgNVvH
9r9hobOskgpFmIVfoGu3xo07DCZYaRz7glDPb0UU73Qz/FGNeXKVe7G9mqRXZ6SayTbIQWbMl6gs
A6qJelBsMnmxWoXAoxZ+ekwFdfmi5OlLPn+T4sJ+hxZyWYGofUUlrizsimIZ1KRsjQSX77CjraRM
stsg88rXSZjVIkyimgyaid9MXcFHNYtDjPHiaNQn8t7rgZ6OTUxX/x7OnXUIkglSdAm+1q/bG0R7
7l7HyWNhtfgsZ2X6TDw1rfrRPDCtde6wF35OmPR+8ePaXZIDL0/GX++TCX1J28Lfq6XhqqtciJtg
rPNDrhZI5qqiWamtkm16l4iwgbWwUh2sfpLYyg/AVekWD+obu7NPSmAMJ10NxhPkTuPYjY86P99r
ryKhirmzc6jyIrpGx76udWOlBP1as7LstRqwuJyKMt8Y8mVbTrdiIkU55WOx04ym2SWdSHeTG/i3
CmnqYgI1PIz1w/wnHR/siZAQQ1TnWEax8Ui/BI/dhCxblXFNhs0gqmIFvFvsWmqpKwSrxXmahlVH
ZHhw+tI4UWxyu8VUuCBQQEUbPZ56to9DaGA8IXhhwMlBkNHgQL6tdLplnWHUiE2xeWN0tOBqdr6O
jGI46rXe/z/GzmvJcWRLtl8UZtDilQR1UiRT5wssq6oPtBYB4OtnATnT1V02d+y+wEhCUAMRe7sv
P5WDkKcmTD6Cwnov6QB1Fgk7JT27u6aQ0kPKtOTnfMvwkZIMXYbHysqsVQIq7E7fhtGAhVO2n2r7
nmvlk0Yu7FX2lH5G8ZHQGMBSoTtBSQ9OtPcihv9pxeXWwLa+ZdA+7Ro3mLZJqSiXnkCji9SnHzoC
w7VhTPbVbWrh1XlFqzrP35eAd8779DffqvmzA+VYeopa8lFlmvZ9V2gq5FkAzLPvPi9dzn1mfatD
B00jTZebnijXdjyVOTT8MQyf6UqXj5k+QcxW/TtXjqeFjyzBTd+F/6zYcXsNU224QNSmTlxdea3G
QXDaOql1G23NFJAW1Cp6Wq4J3jUNjpRmL2mYw8Yq+cGXdfVQEkaOgvUc06pF+Wj2z0McPfddNRs3
64/RfBtj0/jEA6huMNq0R9MvGyTUOieh0smOSDv1TUt3CSRpN2xjzvIbcnrs07IY4hwzWPQahdo6
s2R9nSroG6DZtJvfXBnSZbvGKXTErWi0kC6SbtTKD11te4i8Ijgsdxl8GNnYeWBNxG3S1W1ntvn7
WDBF0wMzOVQ73uNEloTvbChNm6vcIrqxCHLtjLtGPZOCTjiFSdPFyNTypLb66Dk0Or9SOt5d1dsb
2/GDTTygHBNVaR6HVIs8020i8HW+RdQlmd2tSpkx9+uab9W3vBYN0tF0W30VpcqhnYpx2wB5ODeQ
au/mAJja1jXt6kScrNVOroNoLD/zEm1NUtOrpNT7zIeJFzbMsgOu/GSXt8J48GmvYTkHDd/Funow
mwbiFykcBz2IvhB0+8+2Ve7gOYgTBfbw4tA/peNL1mXt5uIxLsmFnciO9MYE0NIgB3pAdl1cCv3S
jqZxWuSrQdedarfhvTvz6c0O8xeK7ZeA9M+TX5KEIbUEqXyeZPTg5FbRk3HXOVr2aRWY1dx8LbI8
2E4hWGCjkChB23YrwV8bYQhcob4odhl+DfypGdUF+0aG0wP5JfvGHoAaJICetMZULmV6Em3T7nOb
Ub6dARgsFXNd2xWgEEDp69zQ8i0iguqYhEWyj832Lhqs50Wl9hc/VYvniFoptSt7uGaWQYhdIRSy
ONAoF0WS7CMnBIahDf1JaBBLRyiGD4KOfVUaF5CxW6WdEPMHkEHiGDJIE5vkP1ZcKrkMlpywnJYO
mfDJmxqQLxBDj42Yc+e2qj8RbELD68ppSwVT+zIy+0caJdcg8cen2PyS2pDfbZ+RghPWzUYlh/ce
A7TbEsmjkvfRooEhN96SIj02YEikk5DfQFLDZvAteYopBW8LN/pyyr44Z0RfE5YDPFafck+KXhxL
ARN2Am2Xk4dumDSjRmvdoTYBnGw316Yua6/pQtsLuwFE/SBjygF6v+sDtC2W48MU713ll9NT4bZy
C8IyVRtjRp8oAK82aSvc2+ge4mYanoiqAMY/oR2W5aivA+i8Xo0R4xr20VfR6Mahb+FkGG4vwZHa
zrqva31XIFYqxtB88BHerYLa6M5VAfE3i4bpRPSZzql5JEEg1Nubn4ADTMKgWNnNyOBqPjulsdDX
baX71ppBqOuNIT2rSbXqJ+j3FyHzgLJKOqtXaZ2pCtMD4WvXkUHgk5+aG6lkzrM16FtqDZ2nSRrY
IyOVAwyxZKPGk/sxuvljruFVt4U1ntFsVCtjjp+PVSe44di8lr2qXY1JcdYxF1UsB9NfVk4Nx7ZH
mNg+X0czpZt2GxT1cB58/F564U+7rLzhXT3mWrrvkRi/txod5gkV57YWRnLii9ZIPyoOozL8iN2i
vRFsKs9Qii5884zGgat90gB6RM06foVGh8q7PCdKEJ8x1xqPnUYi9RQ5aL3qVDuJ+kPn1PuhrQvX
AuUKQHFdSSD2pa0ln9TiePF1dcGw7W8099WXbvmDXBScinY3blNrJDEDywrqZK7TSU96FKZqKPRp
T4OqU4FYGZF+1ATyFJOi3hnJ42ffudUroxH80ZEb3EQbMstQp3ZjDqgWqtzJTtURybX+4kZqTc2C
BoeKT8NOjDsyuNbxEuZuQH/1w9CHqb4BSGIhQDDQzxndEVtsdxxkyBxgvpWDu2JIosyHhnvlFXnV
H6d5tYDlffx9N6HRs+PKv3XJ8j76jFH+sfj9GLkgBf6QzvaSuJVHScd1DiVSJX0IC+FKW2+twZdM
QDJlr1u+dYT3Ibw4H8RtlMG0iVLTvsZqD8XVuhmhL8iCUPZC4q+erPaSI/APClU9qYioPKUEZowj
kALFoGy6eOo8tZE1M9gOPUqUjuswGNkM6tyDqzxUtWbsUiM81njcLjn/RYJ0IJg3zQ3lYH9Oe+Zo
TpZ1u5gcFog2s6E3Ftarbtu4kQjCTvIpJpQP9VrcFoAeKgRRGaS9U1CB9dXzuXxporNP/Utoj/6n
mh9Er0cPWmsPKz+dxg2JwI9mPsT7ynG6B+xwBKkvN5dFHFX91qQ3NjdP4VTP7emye8DnxkijTIPu
YbmfIi5JS93aVzg6WaH7YG31/q86qrlbGBnXaUkNiby0Bm9c3D4082K5uyxQ2JeeUIx2rQ7uTnMV
EpisDL7wvAgaya2wke0qCwiLmZRyQl43j6kA1q3tBMlNYo1d+/2gn1XYRVuSXLEkgstOxoOeoH7U
SxBuq1gO5tnO5NbsJv9GENG6NJljt5WinwA66KflVpv6+baIST2cH3ftzPjvx+e7f27792MaQyCy
S+b7iaucfKcr935OwOj3Y78Pz0X1/zhMHfLiY1WWq++d/3+ffjn+cmi3xf8VieTw/3ypf7yW3JyH
IMvWRmW5XhqM6ur3NsuKf7y75f7/duzvl1CT0KjpsAf+z7f5j+d0UjCCUmK/L8f8SjiS/sMQsVyp
Rlo9mkXAfCyzRsKHxvRT9QVNwlr/0ZbIz6EexheUWpI5O1TaZVct/IVWXXwmeU4OGGrIE9NL5SYT
6lTLBmHrnpKgdV87w4ZZooXGXjhu8uy75eeyAeNU8t7FlD6R2dzwKcppO7SVeKPUvl+2UKkLQP8O
zetEvg5jX8TlU2YnP+zCs3wHq1mEYzQHgPyQxIV/KVF7fr+6gPCJdJrCD+pE8dZRZXj0Q5nfc5sc
+uXYVdaSEVEkL0ZmJHvVCvSdmZXOixoRRjp/Nk4DqiWM6uGxdf3haIyZzgXfsj8mBp7LZ6N1w7QW
uIAvSdFU51AwQlx2jZNnTj4l0U95smmrvjt1MSVAcnLM7ycHCUxUKiV75ldM4yiN7ifa2U9RHv1Y
jqAr1V9ZNLZPKpWoA0mH+nZitP9mJ/zc5u8lqwN0cLYtrjN46JTLCukzc8wvn7nRvEEwotBMRe0/
mEmtX+C5td8fDUAED2p8/VGFXMCmRiU5lL/UI1ITxrvzrp0bPokyb15w6gX7kLSDXWu208tQ+4/L
sSloUqqOSvNRi4vmKIbC3iTDNH74fugtW8A650Mie/YSGOjCYYBlHld60tKi8b13NXDUgXj3EdJs
3aJW9yGXr5exTS5oBd0ve8aY8RzaJe3rEKlKRXpHGrpfwtaOemT1r7mD/K2xinInhyR+R9+/WTao
SjzDhPjaD5HFZxMWmY5ubHS+EpOcIt2In82OOoXrDKh15KR+Wu11WY9MO9wEShufGuLT78QO0BVf
dpwRzBggnUc95EeukILuLSu08iXVuu7TJrRlazq9PKRDXT0PafiyrHeRmeJeb61rHk3ioVWplEGj
cr+6HopZ4NtvRPI0uzrTQkS7Qn31XXFYNnCsYYDiVjhnfCj2RYkq5Ljz58IXc039qXuhImfuSWfR
GTc32UfGmHPZ0w3azuuGPnowq8F5cBzxVGbOJS/r7CnLBYHyUw6JiDD0w3IXt6l/arXy13Lve2Ex
LYurqT9975WE0TFwITwqWm8W6zj3H3Of0VU5HzMSTb1Porhdd7X+30/hCCRUomSwN29BjR7hv6a3
3nL05THDv3dFHd2XfQyydTYdKS2bZQMbB8xjF/38/ZLNfJ+mCINrtRpOnC7at6Lm/DDk6ZNEUHDH
EkR9PmvfynaMTnFO9X65m8WwY1SA3rvlrl8wGk0LPtSa5vdbl9+dpM1ehR1a18YSH8uR+w6lLN1k
ON/zERG3lF7T5vKw7JO06ksmqu7WmKCBmE7PZ6/2DXNzec7rXKLgYycMG9nOrIxgyymjfUtVnaAa
4itOyzEq09wFcVE8Vf7Y3zsq0MtOFg6CU5AZoOvnnQgcnDaTqqj8PHixQc9Yu2rR6S1ra+PKQKR8
lQRrXit/+lw2Gjoq6CBGFW+5G8LO9doiHL9fu2/lLy1e9ZtZt/UL7MrVspVmFTkXamYa0VcktYm+
9/8s8LMq56lrpjOByuXGzXgfy9plxe/tlltjzv+9kzq5Xn8fIFUHZBzL/W5EupzGyZxe/PeD3zcr
QT2uTLXD7x1nDgPlr+iSwHx6COYDJqPbUd6cX1LTF9Ep68ZNkqm4a37vFmZNtlfL5OP3K/8+ErVQ
c4NvjuHcH7uYnQFQOB7b78PgllRXDklrHhFBXhXQSsjmKWpOTqGvFs0HpWGIXlPpGVqmPFjuGJ4p
4VgMvg3/UnNF4ieQr5n9Kp/QlgJ2qv29OnTjm1HEHnVT+2XQgqNelMSPlC1E9y6ZVrUZtNdl4cu6
vUqDpMu6Q5X/x4ok0dStaEyS4P+9R+Hglol5TetlBYX39rocymgId52qgpLgvMfy2HJLBc9KoqbB
MP3fK0I6LxuIQ3CD/r3CjWN8GjERgn+sqEbkbaHjd97vwy+b5LXSYT61aS3Ob2t5bFkQaJ96JjKX
zR8r4r4krbBs6z9XiLpS11gP1M3voyy3qNpx7oGrt/1jhTJg8Kh8p/pzhdqi+1Hrirnjvz9EDLcQ
PFWVz35e8ftD9FN8Om1ptd8rlrXLCx8VmxldPcuF/n0oBGiUSxr0R783Xm41swFbn/TpzxWyniOj
ovDwxw4Jqgm6Md3341GOTSowQwRxnAAe0fKmG1cM6aOMMGanVhs/Sn9JllLDRzcmoNVlAnfLC63c
+E3r3mQr6IIxlSH50qmJd8vMm9sH7cZlakmEUNJtUqdSbzKM+o1r5CRkMi/YSNWUt4CaKM8W9jdZ
8e9LK9HcpDZObOdUtyDXFZ5NljeUsCrHM7KbJNVtgxMsucmJbq8MRMSzJSZrC1gJWmkRQ2D7VxFQ
LCREzr3idnc2sjWsK20Od34285pTLuK9BTq+cHIVXHQg14B8N+g5/ngNGswSbuxLLHZDvE0x2l1l
zRWZf1F7dXuDSNh4rK95RovAT6FJSNkUWxnn+TUN2nIr0zzl2RTsZmKIr3lj19u0GsMrbtdm6xqj
uKRV1W2lVbgXNum3lI3ti0wnuSUH3rzI2B62boBWJcjiibWhdgnaWtmS60h525jIivfNAd+ko22l
m0pu0YfXpRtRm6FmQz39FUwCMqBwoOObFwTg5crFn+yvZZ2NSPohdThlj/OmYGmIDhTOsF7Wqp0b
7ynvGd6yK2CzZis7O9suawfHdT1BbWyHn109hmk9raEgG3P1tD8pg2u9MFfGANVkcOPnuzSKqlUi
len7LlPV2dLmpme3q+yXvEr/Q76seV62Taroi1lpc1nWxXb72pZxeF3W6aK8T2Gp7NUiSnZtaufb
skSRjwbK4kweNlASLdccVz78sxVh7NE2VWl6/XMDPa+9pND7E6qc/9k8EiE3IW4dHOFcluMsi2Ak
Z4xZAS3OoSIieNnu+8m+l5gOftIVcHbL5kQd81xcdnFTiSrj6yi7cwTIYp3JKPsiDOheAuJ8LqJw
OJapEm+S+fGK2GAnseL3ZhZC8abw1bmZ/aF295CQrC9NNeyNBGtzEIDQX6wArOK8n6VPMa6lJseG
4FuPChRh3GrsMJaZgetXr68pjoTLBDAm6fvUk4binkxbdjeSqlWsYVr5I4inx9KxipfCTvq92SIf
U/JwfHNDxsLLBr1ar8txGi8FXsszbhpzPdR5+SMfocTlPf0eqQ+wql2q43D3n6VSvC97FjWhY2XZ
yccgT6EKJBXnEyf1vxqiFudDl9AyPJm6ks4PF7yyjtArh215pu9VnZdbCWX9Bx2R1r8f/r7792Nh
xZzOyhOcd/NjgdA4xnwr+vtW00zodQqXcgSPp2qdkVr499plO5P3QhVa7H4//v08f7+aptK6rT5S
D4mk4ADfq5eXsSzmDf3ax5qF/+kfK/8+wPKYCs3FE3ovvt/Vn6+lmPTxZAFE+d743uTKdSTx+lGZ
F6k60V63soc8T/6iSRttK9OgsVW11IlS4qR19AKBkwI9YlbiAYXcUNeiIKi0wV3vRAuqd2SWJ8Lg
vjxWgkjzYvCO9OeUF1Apg2Qa5mMRU4Pz4Oq/TOYQN5qL2r6bEpPMy8l/0szqQHaYscvQUyAwinqx
8hPplZgoPThSuAP8ZDtE+U83c52jMoXDJY80/VAQvFyjCFBS9QFdCeWg0kLfZ0aFxCFLEFxBSK/X
Mlv57BkSJTVczkkv5L6LqpMUcPvDpB8fA5Jmgkkbbvi9ADeb1j2IVI2uF4nX5FkgbKvoLqZdRixw
1W6ypFI5nYI0iAnq2Pmii3e6XxUb4uySTReVpMsoYniSvRgvoDTPoqOg3o6jvKv6Y5RmH0NnhFfh
uuVr15KtOebRfbkXhTvxn3CsjVujjsPj5IzpTa3+iqETnus0fJajKQjrImI6bwkFTQJX/Qj64ZgN
s+zMCuqDJtCYGlXQeHaAxlzh7W0oAqxCxRluy6KlwnHB1XoJB7P4sAvzFRHBqmSMrsWNeW0YTaK0
tZ0j6YFyQwds3E9+abyr1rQFoPlaDSgcqYJHPqNIPyEFF37JIamkteFaewzpIp6wlBQFpp3e2ZTY
UVZSlP6qUIHCUpM09onDpSFkLMCkvZ5AReAnSys8c63+EUIN8gyTAmpZzS1s5BL43ejylA7wKBNL
6E808mddjeIXu3t2DSu5xKHdHoec6lCRJReurTsnEeGldM34rojypSDS86GKrtXwFNp99I6LGNBq
cxxMjAFtMaeVWeC950qiKidwz9KoHhRnmwdxSXBXrJA7eKVdGJzTkPfV0r97TZhNnZypgPjqunhL
iV/ymC2KnTlklZcnDapg6p/7uvNL/P/41rputNdGh4K24Zrsy0h5aBpdkufcDW9kd20hRaxdIwj+
MrL0L9WdVKDkwlq7sQcgMH3IRps4Oprkh74iiLBCJrbpqHxsFvhURr0Bo869npvQGdX7jITLx6pt
N5Ff9Pf5kbTjr6eY3UdMUf4sKF2torETWzMxP2WpKg9pWRp4uVYiRF5SZiW4zYARu12aHCUUDmdB
srlVXI1XneayEo3FDyeQ1qqHMnAsnebVFUlxaVpERE3h40Amd8yTGqUbXTCHHvrgrtp2drRDu9kZ
VhA+0NdyDn7edjvonqtm7n7X0uHsYdXxURC1fPIRL62J2LZXjDK6fR1q2T6IqgHsD2WPETPul5JW
r5Mz9LjYXR3ATC4vGjnfKic4TUz7RKb2hx2JSxPFfbRSJn8f9+rRps/5zO+/WOfAjGjUBuk+0jv5
kCt5ug/mW5iXUnq/Mj2IIDuKgP7IGu2yfBCyvJpK0h78opMAznR7P9RM5tOmqfC7x5Lotpq42a7L
170RxVe6M6AxkEQgguIZjYlxopLI6Vj4gbtm0g/ClfaUj01g1yKAY4SgJdR/knHdQB54CZkaGl1T
nvTZ7RdB9ydXkUKS7aTO0YBZsqr6rNnHg/Oz6HMyoxP+I0pdrduZW5S3HzKsDmpRAcxrP/MEneRo
uv31e5zcXTsuxregalUvI7rEc2uCA5PWbQ6BUpK115DDFTXy3pcPZWHFHwgB1b1mMsI10UV84vSa
/YQWc0XbocymaXdiaKw1goh2xwj7TaU7cK9C+z1rsNQzVmmZ92fKZkzsEdx8YT77KYpztVHeVGUU
J2ngoNcy4hZ0KV6tmh9pnxj1Gq3lmxhL89WOtA/TRvypuLOWROieia5n1+uh+VTN4n3fjc+2jUGL
VuqlE8ZlkJn24FpiE419Qw941M4jum8r1D6BYCXbrPO7gy9lu+ZjyPaKTKD8lnm4t1UlwqHQ6w91
arLI4ju4tfBcA1h8yprTYDf9s1oXBxj3+prOD8bkybguCzerHpxWc0+DFcVbLNxQ7aeougkmEJ6N
P+5g28w/neI/ooh/dT3Ztbmv/QAV5z9aBM6nJ0O05tOyiNrsjbyLB40sD3yQqMBaQis/KzV7bpUu
2gyRZh9ABLcbPYyCnbrg4zPnMefWQR+r/OgofXw3VCTgoe7oH1Gv/GQq4PyoZXIZHN1Htq//JwiN
bAuS1PDmoJz7ILJfioVWvZnVLKnMfzV1OO4yWT9Ts1VQW4VnBUv2gYFxehzmmiQXZvUAnhEXndu8
GHVobs2S/0aYoAfSFVN79S39DPdC/BA2pL426CKURKg7V0GZqEhg1OgGkqIl5w+lWDN5ldNo+DmJ
cNDGOvvZoAQBcOa+l/FgbmaXq1PTcRyERh9AmmScDr/qTm0PdhdXBzzRez10kzdDK7FrALrYIPzc
trMSow/deINWCBpEpx21pE7PR9Nqmo1GixQhFpdSJQkudZ7ED5w2DmqiOkhwfXu1/JVkYLw0o8TK
Nzs4qCLCcmN2UDbimnWhc7SSuPOC0a+eEjPep7WvPTrx0HihycCWofItwgV5HBurocWHPggha3Lu
lWHdMd/A8nIRMNLfC31O+Uzz5N5HEdC5NtjYlNv2HS4szzXlekicp3Qyi4uruZuFQ+pQA35Wc4m0
LfFvIdLXrqujTZemx4j6NPmwwYepbiN6S+9JXdnHQIfCNRVUSf1eIcc6y0xC/Uz9XhVDuguqoTk6
bSD3IL/bVU7NcaVFUfaq9q1/VBUSZWVcYofK5U+YQEz63f90ak9hMa12DS9zY3YyOMB1oGnnNM5b
WV/0KCnOoaZv6N1JdHhVToiiO22lrT1BHwpO+PPjnRMADUgilSqjMda3gUwQb+wRIDtRR722L619
GpOsSYEn9XQh3D2hONC6kcch1LI99ND5rcmcYxt1VLmbPtwLTQASaeKUzFtmeKGiPDtIHTczZvGp
746m7R4NRw8eW6srX3WNcAqHQgYno1EI6yMz7DsZ1nkSftqoC9c1XIrtMJazpFfDA0wmVlzWSMqc
HEFPI6WHlTk5u/lXHebVS6z3NeHMcNmWRWg06i9T7BOSvPl4TJ0Rq8i30/zn5UI3eLGBBGb5Ly93
+6I2NmDmTqiV04/Gqj3aS+ZTWNrHyYUv1IoyWhUiSikN4iER3ZC99VRre1mbfzV25KU4kTzRNyUD
aAUY5GjjDpf/vIHWB6nRsCOXoMFXxSKVZAPnFPUxrDnTfFU2D8utHH6oGVB+iO3wSZ81r3RuhYeC
EgVNpT5bUp6YvLjXxIju/My6Teu7WJ2gQE5ah4829gkadxBodCKLPWq4zd7tiupAgs8vhNDR3TZo
wBmaZvK1tNGd2a9zIZ8SfVHm2e7MFonadNuqQsEvRvHCzviu9RZZXEnfPUKN5jtNtQ9F9vDVxxvy
FNubaPhc2zpRvSDEF1zWyjGO6u7neKpHQx78Dv7h1OvqKQGMsQtq/8mYBb4SQvIJ9f6617riYfSn
VV5Y5hM5pMPVMMdDOZKJFjQIIoio1c7AoGoiiIR9oKnSRq7/FQdasNG56gL7q9WbSVN3ZQed/NH4
8TUlPHBX8gtepyCsrm31bGHw35ZB2Ww7xUAQL83cGyPlOVzSN5itOB4o1ZnSaPknnDzCk4GtfNAP
o6DlFq96V6U7mYhzq03JJseX9BGnxYaZ6/gzqKS2mgICvjU/hEAzmPGOuOFhNYR28kre6XC0a4Yp
GRdeTYOa2XKSzaRtvmuSgl7H+fyB5pp2HoYelQ8K7Al5yGvfjiAAS0xKGUk8nprp3SGxkL4BG7f5
juENhX370jXyi0G1vAJ2sz3qAM6OhtZGa0VyBxXjPiV+SDUjyLOf1AD1y7KAH9s9ADVHqMbFADhS
uWuw1yAWSsV+UlqkYYGByxuVygZwoURnzWOmLj8JuxYU9XyIYKn9KnpDbOOuTfY0OCu/QVM7L3xh
g8btFXMTukP31BGeUaMkuFDwnAdZ6tmW8Vtr1JQxRrXd2KVBuF/ok01UGPqJ4Yi5snWnOrlpHByE
7TCbGcw5Lbg36V+7VRu9x0XNKK0ayGHWtXEba24LuiMi+8cJzstCivy9IaFno0V1Df+xHN8CMZ8q
jPJsuENyNRNf32ptYJ+dlosZg5/pwSjbYtNBB0IJ6AyezP3whVnle9Fq+cbPcnMt66p8bQg79Fwu
uquy1T6mxo+uvjFFV6sLhr0c669o1krncdg8lHrprgKJ6iYo4vnnh4wna4Tcj/mEN20oLmQ7xnsR
IzIJeniWVahaXiX5947No24+dSP2Fs2tzEeu9Kk3dJGxx0xD1glFUKPPb7SAxkerIQfFsZCVJZZ9
A0vjpV0r7rmqbkSTFueYU7iqhAdGl0jluOhsDGfQTqaA7YL/ZL1IlZUyFQcj4kN1TMaMsaUNj3NS
z2gGEKpq5KCh6oenVtGhGekZV3t7Sh66Oj+0HX+oCQHnNpmRVn4wbImbxOymjyje5ZdOgvBTnfVk
G+sSTzCXsA8sDSE6qg80WT+DBCeiauD2yPGOnXOoqp4w+b8VKkIAsxzqTeHqL3ygwyqrCqKW+i9U
LD6Ut8i+ztYqMm+bl2rQJ14ogY6ZbdKyJpzo4o6Y3zALuJeJiHqu3zN+tS1Jm0pgN9EnHm8IEA7F
HP3VaRkq8FkVTYNs3YTYZkojUH8wr+IKVnQfmEN+BS1q6SqpGdIazCGyuL5XiuIfKO1dhlxKaDCA
agWeiJXBsOGUYfiL1AbVQDCcyTHx71C+t6M7iF/y1IXjjZjv+hW4NVw04qr1PqieRSj9m15MT7Qv
4k1PbfgSj7uhCDvwo5F8zJTM/BDTWJJcieY3UfJ6m/d19wDi2PKGmEa5+0yUhXtVSDZepWQ/P3L1
IR1dDSCl5aux46wjtb4ifN62jw2jK8496XjXe3qsishAPfsa0kZ7Mp+rkkEJud2c5MWor4bYHDzU
ZPquU7riZvvazyGV43usRQcnSXuUZvH4HhGhCKUyBCNpMeNY1JmTgTIcnCbkHpqafRX9FYVt8p6I
2N/iClWAHrrFujDrBlZcj4GPghEuqNy8c9EIbviGdkbOhGNQu4/Q77Fn9R8IzZkhFeKHAaTAc32/
2JoafpfI/CSk0j6ojmKuOtVQnmqKNYBnhhkyV9dADCvi7gvcT8SOtDtIqr9qo47edEmNuuveim6m
nsWI+eMm7N4cdXB2ORnbsPdEskbhbO1b4ZARgmtj1/Gc9zx85DRA29ltdopaTNemMp4bBipkcI+f
lGFOsrA92y+qkzCpI6kRVUE5KG8L1LsOYSlMOnHng1WcRFRYXqqK4DRMmrIyRBBvG7r/V5m04GT7
aj6tOj9nRL9dlu5fjWOvpvRnWg3hDGEOn7KeU7Nbjxg5AuWkdU+2XQC1HXvI3PNplok1BaWq+5Cl
0t4CPfrPpFleNryGNvXBzA7bx9TE4t9NuG/bFjSRmna7iszUjUMnbFP6CfU/J3Pu2ZiVXt2jcCq6
JN8ClqBXIyocE1N/Nd1Y3VtjMjD1dl+srqKX0Jm7RBm0YzlNb3hnsWkDkDkFevUquCqsMwclReGM
4ho3jnFsHHVaw4/2ksSitiN6c100xmsSZYg3YnKrDfnqgNH5IVrt3NfOLSirZTwaHQdD3Xf2EJyW
hW7XyJfc8iE3a+Oia9Ffg6xqkOOkgSPdo0dTGifiv8vbslCp1uqaKC+2j2TJDpwt1Dz/XAul2vkh
JgWrNMTNR+mzo/HTgfjztDbsPto2Xbs1SCTxaiuj9eRGU/KcR0c9mb7aINS5duvUoqvollVhscFW
0twSW74HnR5tW9F1a8RN/0Xeme3GjW1b9lcO8rl4Lru9SRZuHqDI6CPUWpLTfiFkW2bfbvZfX4Ny
1rWtPJWu+1yAIViKUIjBIHez1pxjLjestc5N2zqbAufTgjjodo6t6XYMP02i77GxMA0ZFroidsIg
iSvO8tjUu9d6S1K2dPvWvp+WMnTinEkCIwJu0Mq0uIr7UMGuSpdzIuVNAVID20lBRznvj6+rYy6P
q6yzunNpdXAY8UuxiaooZavks5ykPFQrlG/GWGT19aeCCvKm7RqDUUmrgwy6Tbskew0vBEs4sW9I
ZsaoM4pLaVGOlE5R7pxUjhd73NWCVUarm0By5nSbt3kYUKt17r04QzdBOwkpO/UrfSZAOSfikMCr
gi1RqZ+1tDyMEm+VsK5ACBmA6Zz0DDON/dzkftA13nE2yd2CKH/H5jq7mBTCR5ObEMNCuI14x3c9
LdAg2S1W63LPd+JhbOX7yfSmbZ0zkxQLNv2obxil+w+R5EhyNgFH2YHcYkW9w00ZHgbRXuMTL9/l
M6g+c8A7UlbzJxbnODO85ipLGi5YQiXp8ah3qortZ1oQYGIQKEB/SV5wX4RYZfQYDtiqGepD7wEa
GC4xliGNbhafkq69gdFaf42RGZttGN2hwU43RVZvzVbrnkvKyQFbsfRWhQ5xXo17azbvFm/CJKIc
+75xaOjg82s0ER4qI392CzxiGpK6++hdv2K9VRj3lwa25BEBr73Dko/kTatYPPY2+BWEbkRRPI0l
/q156FcNnl76XgYCXLXZlzy2PiVWYl3iBBS9o5i3nTZsDq6Ml43rqWznGTQ7WP2DBrKo9tjl47AK
iBxXGUeWXPDtQ/NUjnPzmeTdLxYMpg+l0zg+9tMqyMOw3aetSq7CJcObhyVisGNnW0BDgXnV+2tD
ObB16dE2Hb2LiBXSEeT3ytMCPW5NTIjttAO6ZZIeak3IF4HZET0ibuNBa/cJVR2fHUBnC/wErjsg
6m5aAoq7pKWgAuja7DU+L/YBbh+pU0vVyO8bGEV+eFZV4p0q1UXn1y8CXsienl18VQ8lfc9u9s5z
UntnY/2f6hc0ca1R7hjOTb+e3i9gAk4DGj0mTSt6yCs0y3pBtCY6+uke8jU+D7tlPZP17sGtsvkM
r9jemEbBullDD2Ondn7p3OlzpHDPhJ6Na5aG/NJxgeQo72n+eJ3akoG24A+S8H0S+wbFTIxhI9ti
4Tj33oR2vzBu1eSlRzmjWEeMFl9nQsup7jhns/Fm2oyy2rjW5OxIVq+2LQuBQGsZNE2zt042q9dG
464vFeyCyLEtOpTqo9kX51RZ0TuRImDrnVzbzl1Myz805h0icAFRG58pK1jQngQ1UtExkm1a9oFw
WQEyynT3GXupYzyEj8i/uTLr0sFLqH9ZRodIMdqqQocBsugt6KiioVmRVtOet/Ritc6lHjum2sh4
UR2QwDQvp4OuAjpQXDeJaYDdwXGlOx+yqNTOMK+OQ4ShYmq4rWkcDduhiNZ7cd2Oxnx4PUBBt7V3
UsUvtt5BMatm1Ai4hH4R/PBXDDfZmRa9dtuUwoF2+TNwfNZnuBKihMy8jkWjKihcxzYQbA/0wtx9
Iwv/x+fpf0Yv1e03tq/613/y/WeyaVtiILo33/7roSr495/r7/zXc37+jX9dJZ/bSlVfu7991v6l
un4uXtTbJ/30yvz1P49u89w9//QNONakm+/6l3a+f1F93r0eBe9jfeb/64P/eHl9lYe5fvn9t89V
X3brq0VJVf7250PHL7//Zq5o4//48fX/fHB9A7//9vTSviDAjbqXf/yv9vlToj7HL//YFkn73L38
5WVenlX3+29C/tNyiGlxHDJ5+ejW0N6Ri4tHjH8KyzJgk9mutIDJ8UhZtV3MYch/6rDPMSIDlSbp
S4KdVsyg60PmP1c4+hpthpDAW7NY/s/h/vSxfv+Y/1H2xW2VAIb7/be/QLUJ3HIpnNNHdW1Bf4Rj
+BGrL03pkdarcR+nELxKu7lKG8KuNU/cWTZC4gW/1i7uW38aiveZHRe+MbrqPuqijDTfbtjFZnNH
SSI6/HBe/zzQnw7sLQ99PTBbCMlbhDkPYfvnAytMrxD4bqqNsDDOyUQMKLQpthr5QqvQuNeESzXM
OsOAiy+WyO6p5dq/iK1/C/d+PQbOiSdMG+K+/uYYGkQ6ucQDuAGXRBkAAw7FO5YRw35sk0+LFhtH
o4BNrcwyO/79+/93f3oNdxO2ZdmYbldQ+w9xB31L0OaIqXJTNgXtlh4rMi3BeT/T7R2WGVgYZNaq
7u8c2vm/eNt/yVpwCN4TZFQKg7ctHfsNab1Fu6uw1dVoA4IhnZsPRAyg+RPRTtIL2hkY3PC9j1DY
OES/phpEtYqMHyRQG0f9KrTyNU71R/r4ejiSBF/uiPWGePsxOItlZeM81JtRh3Ldx/a1qNP5iGvb
uErKap+7HS54C8LzQHukg1rge4qyTI2v8L/7qaCS0C1L6Aa1M11/MwgPYZaNQgi1yZXh4DPUHb8u
EP8vsb0rMUYfl241n1v9oynD4hcc9rczAKeBurg0CSQyDddy3iRlQVwfZsc1qeegSNvNqPRHqRCy
RzpZPwX5YH//Xt+mIPDnoO07juAuNEhkeHMFhpHpklgS4w6m7ke5qlI76J6fe1N/AlFxoa3a/Cqq
eT19bz5ouaa/EW/hOpZurjfFDxd9PIxOWkwDZi5rRhVBPEPQ0lny1wCiULkYHi2aNNLKEBKal8pq
ggph477QNCMI6ywwNVquf38WzH9z1unGoYJ312qppb+5F/IqtuqFQWbjOQITRK+p89iYfClSG1de
6h5SivkInxikmuxOuhOBunTqDYtArGJd/3uMmLcE2ddQcDysq7mmn6fZZr2o0UJQKQk4OWuIw3Cf
5mIhYwOo0Vb2qscpHf3iGrLWi+SnUyx1Q9ctVwjSHVzv9fEfTnGLFEg2Tdduaq+fgtGhTBvL7GT1
WLRLgey5NaZnMket93G8fIT+oJVFsu/dHBpcRzOIGjPKNfMpFyDME6N4dpuETKO1IGv3zk1DttyV
tijvRGql4w+jQDKjiyfPy+KDmZNPGlU9wnMtSoIBU/CWVAE8DuEotm1Wbf/+s3sNOnzzZrlwSUrR
PSY36b25Y/p5Nmx7xqnaLIjY6qhE+RgXFXBkjS6OKcqP0/q/Bc2RKLLl/KkVSXsCHfZUrDWTCcbL
VpGMeZpLRjyUAA+WaRXnrDy10R+EdYCiW+L7Jhuig+4YxPHEOZwL80Gb9TXvIKl3eYF9FDtnuJGj
vaeMG+H7iEPKPLMXxPhM4K+PfTALmW5jjCs7aLVQpxcvfTTa+cuSwJzNquqPXk+ui3z5VbTDmk7x
5gSxpJSWtHAICf1tUqSo8aUUOLQ2C4xN/PDOvH19N9Tv8PPaCYTPtRjmelP0i/vK+svwAiLaIotK
2LptrF9/vtftvItsR7bdhoSAagcT9kUs+g3qi+Jch9rVWA7xlpRTuc/IjKMCQFOxII9hEyvpki0O
O6+j87VH+DRthlraWEGd5Szi2gBwNy3XUcw4YppFuyEX41DIJt41SfcCY0dez8b4KEUIJJ3E9zUV
ZNiWVQ3qrcls/DekcrPlPdcus0nqTsWudEGYdmZj/+IC/evMJlnbGa7gjrQEE9ub9BDJvEdIG94D
9qDDVdq/Mxw0dond2LtMhegoPUQ7JA+nhIj1alcmdPIVebo7JsFs8/d3i/HXT8RiGejZ6O882+Gu
/PkToVo4pg3+zk0KLHhP+vQ9YunmNt+V6n2xrvAWKjBrEOPg15X2Qik4O4o4+jjQwfIpnwb5mNPO
EgkcO4dK7d8f3l/GYUkb0mBBwkqV61WsR//DwDU7NhawHCUYrdyjRI9P5AUXaRaT9TZ4OPb//s+5
fx0oORHCIF7X9iybpcfPfy8k0WnKQgZhb7Zu6kQ7elQl76Je6+9K0uSCGCVzgGCALoObYJgty347
WLTERwOlgeWprYj77DC4zlOCHAd+H+Uxy2iu6MgBV8YqaNZXTUn5o+pbupnC2rOu+6Ok8rFTUUrA
3YjcZQmFdpqXNJDCHdcpKLoaYRSUddxfCxvNB5cQ0v/pSKpe9mRV9qUFBx4U3RTeoAu7x82OnM2A
AjcuMQDXpVoei6kefaHQeKc4w5nIkguNjOQDVXRmQbxhRhEdJ8sDTs9ssbfn6Lphm+43CYF9atHr
Dw7iag+H9a0xoeEa6vIdRJPtRBFgD2ql3XZGKbah+ejIadzQ/O/fMe2T3JQClpZ2lgdlG9KXcHI3
aO2oOMaW2L92rpm6ttRD6/PiWDOa82T6xcdq/nXEs23uNFvarOFY1Jg/f6y2C7ckITJ7M8eIiFbl
dY3gqOtsHV4WyFga4O3RFeqLZlDPRA5pPKrik4WkCtdGNvpzQ6Gw75oIbFizjdDdHPMikgE6a0FO
U5Md21kvDmn8hQ6+dlHuqIFs7XWaDCSNmDTYAMv36hcDibke9s8DuW3blHa5Vg0WTm8H8kKiwxvj
Dklvm2k7WY/FZphMFOuak2NeN6Od7lLS9WqF/Yo2GFIZyBa0etSimbshNrqrjDQuwvViamfO7O3C
rCpvO2HHnwkASRH9+2W3Gj+mwdv//a1m/ptbzaamQVoxS02mhDefSY7jV7KFHDdRk94YDYgjV8II
pis5kf04kaXim7l1dKm9PUYwT3Ine6mojt60TnF0ik7nas6GQLPXkudIPTQhbnSts5If+dHr8djG
mfWpMeMy+PsjN2gx/+XEM3qvyezMYewHzHUb+8OwVDSh7Q4hsxHSxfTYJlSAlJvqt67Z5JsUhezT
NAFMkq69HCYx64GYI2LqYjvZatS31HhNi9PypaZIThRTENnWBzml7cFw02u306VfjwRiVzU6UdmM
NlmF4TuaeC17de1TWqGds0NKx/WMZrliahwnrEHdfButtza+Fz/RM/JIJhyIyfwSSQ1UkaLfQ2pP
k311p3R1x5L5SafFHhu8byJ8sXPv09JGGtgM80tSuOkuHK1hO3vNV3dUWTDEEcu9kAgUs1r1e/ja
VkOJF/qTUyC+HJqIhlJ+Zy3qJm6mYVuVmdy03tHiliIpe6eRlnWgnvXeLXKyFaSbHXRgjQVIkiun
189YWIK0n2bQDrPLaSzvem1x/dnWx02sr2VzIg9Y032NtCbbFlQNN9XIWRzzq1DFD/kyJLuwTy+q
h84o687YkvcdTFLoxwrjgZ9/gIFUXvfRQ9M0yzU95ox21s3gLQQrmEgPZMvQ02VEzGjw4bZz7WGi
U8T9FW71gS5og4quNYNcJr7MaBlX3rRP5zwjo3MI3HkrJ6VOZeUkO3Mm5MC25p1pge4j3IdDbcWX
GB1dQIzByTHsYtMZq1S/GZJgjFadGqQRRhF4i4ZRBqmu9uWyzCix+i00ivqEQuawiJR1M84cEZGA
KPtVwUUTrbNjndhmuU0wyBCW7I2X0SiKIH9gBrF3oevk+wVggdK9OihXD+JIAKZXVPe8zrW7oExQ
iqvOyD44h0SUXwhdITVLTxUEouzkDbInd2ikV0VKehppXwkD3AiFrcDEZ51RuAr4DeDGLBv1EOiN
vXb462aMfT2ZCDTCxl6bzZrE0m3TGcAdAVHA6CT2y2I3hWphGSHD7STKC9yTdiMzuc+tYDbHZOsM
bYna4p5MIrnNzOGrNuMCaAZyQnKc7ot778agIInMM1m3L89Fm4YHmWdPpUjuCtuct/Do+s1UL0cC
YO5aXbOJFEpwtZjFqfJUMLAeI95siPd9OHwcZw9tiFun2yrptvpSAXvTIWNhPq3SNgpwC8wY2eTB
mlOYlJqVBVJVeztOcZQSVrzJJFzwCQtkWzpIDKcYYg3Dk+qm7IJu1ifHeItkmN+t6pqLSawOWfMd
tLo0yOqUx3mRcm7iQ0tTEwT+uBy8TOOWN7S9stoMHXLnXLfrFysy382D/ocThcbWGc3+pvCJdZo3
zWyYSOqNT7kqA32QX2uEF0Ffo0UoZsZcu4eJNWXE9TK9tdXCCmbS4Uo4yQltWWD0TYkPA/6dYsOI
5EgFyqy8YHDczl/jm9yJRNOYhengILiwvuL1eq/hp8gYYmriBIMpLwqflRJd3JGp1bwDMLlroaXH
peoPxQSHxjLMdtO20La8oX7f41DfcQUtvgybzzi9c/YA3HnApgAUHJMYtZzkNmnQRTCUcv4AbB0X
itzQ5z0N3TwegoGMyk7xKcluE7Kk8Kskyny1WIjpw5OpmBLtldXINm3lfz2OtTb4eS1qbsHSDKLC
iA7m0D/sqhjpJeLlHqZzYe3cvrtAzHnSSvOLU6gHHOe04hN321RN46P2IW/IhA1Lc6wKJrxWweSe
ZiICuZKvzYIQ2UwgZkxq3Gt08A9DAznX0TyKAxQUSkVRzSZPuW6wpXmA9fz2to5jgsSGiJupObde
jcexHZ60nsyLXGMpmnucAqvvjQBJN5zSNiARBhxSyguOjNRDZDxhqPRHPVMw9MnFy5sYqeLs3Ix1
9aHTcfVq2W4GIsH2qPBnwLH00wsfqCG7Y1G+F1WtBWbt3aWjuE4nG5i3VW7wnS8BAampHzNFNAhf
EGd9UO7AoqpSrW+CqIzF9DGhwZJlHta8ZPJwMGbXDHrl3lTou5fwY6vcbCMBsqE6/Nw6ZD0Qs4MV
jUTt3OyummzJAq3TuVWLhyXNQ1AMvFUgCOdK1l+Fpakgid5HC5QpazawLCSy3HSLcRUONYN4PHX+
lAPi0hdkqlh7US2ynM7hVWToGQbEGUmYvph9+KWWqtvROrJmb95aCz3DeuB46QOim4FB6wz+NAmM
y15/cUpyPFqgWltnuZWd86TCHN0UK89ti4Ydrz7FG/hIa1w4SRlz3j2OEcWAbPpIp9Z3k/JjVFAX
QNkCrC7q8FWoivyTYmBR7LiC8ca5Il3yLBq8C+MSjiywq+u0yz8qPbM26TLd96McfCVGe5ONRjAo
iaq05b4W2VNV3Fmd9akOqyuXuCqQhlBeZpzpDgyfpByRUuWHaSq+9n0CzsvwCMzC52aREe3rbrVs
GwesA7Rg6epPc5MwLL6XLWc3695NU4LJvyhRlBZ/KGoFXP9O5msqIY1EAuwycjsgMnFnm3DAaLW5
6VL4k9U/OMu4MWvztp4p5kF8QFeMYKtdAWGam4M04IVDL88CSnwow09ZNx0mLhxjJG8utTY1oRSF
ttj+VJp6UKJ5CyzvJWdfPzkxeywLc4AJZ0AD5uSLtvHNsS6DafJEgC+H+6lh7LT5UMn8vmEsvhRl
4qN/AjZYYA4KRUj6tngyvfCP2RE3U6M/rc/IzEkBNNKdIPZ0hN0JewI6tJh3p7L1oUWjoiJsoBrn
PjA6OWzo2eJXBDkQrfNRO74be++ziBDWmX2KdZn5z3jnqMlk1jTygOyLD6Soe+BSBHHoc3lE0PvO
XrqnCRKHkyNpH8vlM2ivkcj1/n148nrtmAn705RgXB0K3OkqM/YSS80k0KhAO5wDtyDu3P7KRfIR
GkHrxymMqCwad/PKZ8pber02WIBGrLLCMNxAmbyzcY+F3HyRPcJD0wnTZEr87Gh5oGWFYvpg3vEU
4UKKPWthtlcjTt/D6Mlr00rd8+uXznUflW0U+9fvVFyTYmlHVG5qItTBgusnFSHfMTInQlKbnaj/
LCcGZ6Ejzm6iXUMPwJ8llsNuUQ90Z7RLmRBsHc2Ugrt1KVgN28g0UIOgj0O2ezB7IY4TASaBY6cM
fI580DlPQe+2U0CsiJzldNPAMBfjBesey5zoD1ZDXw1cdkdZNAUGBpS4iTIHjHwOARnR7GKHMpGm
NlMOisDzyP4E7unG3KfsY7ephWStaq3lWmjDnk0X2LCBxU9cimKXsadKNEaqqreKU+w4WyDU7a4w
R23nxDeRljx7buaAMrFQhjXOSxe17hltX3FCwyMO6SrzWFgA4vUJgLVmhAlKcwNXzz6hMnHId3De
hX0+XNynKXKHK1kk75RAWNQsaAMjI0fV0LofCUWJ9k53sFPDuoVdY1+HRr5xmzoJHGLsd21B637k
llpwqKaFxElJMM+V17L5biSKxMHtrlOjGveVPRKM6OZnaza30aDXl2zsj3bGX8toj/pmFJXHqtMn
v88LlywIL4dgRl0Uo2gM5OaoxSyjMm2koIrQ57YEqmrHXNwtaotd5IzLXoOLhwbiLqJRr6bRufTe
Mj2Yqkeh5sy7sunzfRVV+mVU8LftiJ/rehXvSvIHCVKV3dmMUmzV9MLbIld3XUEAuGc+1J03+WXf
jQ+tWv364/gs8xiKj7YpK9v9ZLeruTrR91GYue/nTuCTQPThLGBJizkOUYseyngZTmPvugQ0tWAo
4jhIirA6G8B0ttQxkDygWryQbOEN5gnUib1FZ0YCO7uoQDEkkeJgsVIvw2Ao24+GqekbKsmPZsVG
JxvGD5EB/UzCS0dW+SE1zMIHIIkJHzGsX4xxGMA23MVpV2+zPjcxuCT2FufO0SX10Z/6lKlvrJE1
DB9ClZ/dlKmoy5j99KWk2BIlfq43XzNh+qrO1VbjZt6mtBNZwo7HGCvJftTn6Elnn5AZ44aUn2LS
DNDGEJKjer6G8DseFk3Pj6SEb9OuomwaFcoFg+zJQDU0D6wiE3f0YHvmEDzjCIngZcrF92rZHyPT
ZBtnCifQjWut6ocDFVZku3PdbfPJ6y4thO7j2LDjD+PohN45p+HKDGLAhtk4SECDYl6sE5f8nT1K
A9805GtgUQpZ7ABDNvT6L4L4URPHDRcDFCknHhgZGafuU1bEOxlPGA7KSJyBDdY4MBadblIS38ra
Ql7Sh/Le6UiCxJaG08Qay7PUa1B5veO7RkuMFMlj27FMi13TsA3ERJvx1hLjoanKfY1+jTq2qrf4
Y8f7sqhnVJP6qW6qYsfCzftosfVYiuU596K71tQa+KB5f0jqrPugAMogQx3eV9WNqoruBPPcYb1k
dOCjm20BlITspuhG0CUPdCm1C9G7ROANLIfAaF3NQ4UbCucgRSCbyJHzAPw80NsqvQOe60AddVDF
J8kjlsF1uMwummyp0056FbRgHJpGWBtVEx2cTZiPJH9rh8zVOuA10NQXihYtqWXJSVeDRO4nAUA1
q9KRRdplHlx7m0hBIg2IL7cv820zLDDcMnSXi8ZEi3/RudAKw5hndYUPblvcLotCws5OKQlLNrJJ
eqbF4QR11mo0mfg07RJPTpvdc/7iuzQGt+WYS7/LzcW+6if9S+rQdsHOqaPp9hKktGnyiBL1uZZe
RDlEn0+sBg9dN4dIXqfPLJlrsG9EZoyOUXlbdMpHQxQOEFs7u0rnBJ9ioaqtMWS63+WDONlW22/n
SsLBKRrlo7vc9UJbnclZ8RkRzhVhisW+tEJnX6J/3kUxQwAOgCIw9ZSVhVtbW6/PcDqDKb7B2cKS
vFZHR6wAWBlf0O+zUmhL61GLCas0Y7HRSGX0xxU3JhOW3rgUbkH6Z2vVIUU/CywhogO6MSfDvsmX
3mZBI8G1d0kKP7u6NlcuWmGGLnYo8mKypj01nt1v+zqnNxqv22MxERdaFpKaq2PtXWbTLcLhHj3X
eN/ZbHcU9pjLHBWfUaTcpwJPNlmCo5ldYBthpZjTT1VFmacflfeuls54FJxyBpnRdp/D2SxuS4I7
d1mR5YcZvULWgznPZtc6YGVpdqBbG8J0mAJtPPSMj663VbU5HWRp3FeN6zxmiVXvrSFkLzHXN3kj
5KlHtkxQyHMV4SOo5pwu2eCKHRQ3LzAwk0TtYBw0DLGvMV+3rLb0gG0PNM8Ih4dd6ogkWKZcssic
kKWxX2e4YCmC3fmmsYeOkTRiOq3EXewktT8WS7spzKw7xEPV+G5vhYGwa3HsGAHPjWbiCI8bsdGZ
YfbSMT6xL2/5pGO5c7sJonRPK8ku1nV/GBSFwj6W9w/KdJAkR4P4Y6aGuPO85TGRZnd2jA49bQ43
E83rdEFvzFRscadS5j00FZeIAkZ2gz6Y9Snr9J3VNbRNKyv/0DXLlxYpmm9ojEum5Y23c48fMVn6
6Dym6QNxndEy6/dO08OQEOh8Z9ETM1H249ZzXO/WM7v7sM2ZvmDFrZidGETZyHg9oZgbWAFiqbxd
po9TZz6aGfTV2Kg/pU6fXTmLr9Xso0NtwX3rgSafCCNsyAvYiUSjUFykRe9P+nCEa9bcONBlfKuH
bpCFRJUZo7aH7JZdmlWA+/q/yp6xUiA2isKluCLPkehly2V6cO2Q7edqWmwpaKdOlJwHPPrWeg90
YiRE433jZoGX4MeLXVEeF9VYh2hKdQwsVDyFTqSl5ZW35UxFW9Qt75GLnJk8OfbJUl951birpveU
8i9tP483i4qxEiRmS6QmPn2JoR87HqN5Mvgs1xYi0cEJ6oElDGpuBqRMy/XYJGYRZdDICOheoquf
ySd2MTVuKxF/qqMxuyTUMizNSwMPHOSHQTNPEXzoL1k+w2CdaIyU8XFwQxbYrQvaRmPn6HYPFctu
gL/xVsLc3JizqzYANIijyxLlg4M3bgEh3pHMnlwWI1Vcwsg5Q6SnNee/FPE+mqR300CJ8dO6ro5i
TimHmPZEKb0n5XhgaWyPjE2107T3sJD9YeUD2APeWT58qbwUsbA3+2Obpo8aAgu5WF9c21Vb2kMt
/Fy7uHOXmK0mzZZN4rlyhwiveZoncOER6F89JnG1tu9t5ryHGE1H3w/m1ltDUvTMMLD4482vTey+
Cy7LfrQOSLDjC6Z76WvlbN0OCQ3QQUMKa6farh5NjVYwWxjH5i0S282eDYLnHkOPdV8Oj0SixRfM
Z4+SvfIjyHmWUMYyHiUOK42f7ToTCmWLzJuWxxc21bmvtWSxtcLeKTt8X1ryUmT2RPVtJFb1tcU3
6NG5zAx7NQfuu4RVRZVMuB4Wjxg0Bcygsx4qXVBFQD58glNIEc9wYiA5HZA6NotcPPHOyZT9vmUX
OIR4APKerMWxW25IcF9u7GggAXUSZ0WupptPwy2a3W4n+4Sd9Tjk52GyCTiLmxs98cpT1dvkNSm3
O2gKLWxm7eMcea+RI4NN4CTvUqsxN8barMXZYZCPDrueUo3c1ToeBKRT3XFI4ievFBlRE57O1ZHE
ARFL2s08rYr4srfuWNk+2aa6mBk1oCIEKYWk6baP2Njy8hG3TZzDmze1Y7sgQNKw/l6V2qbr3s3x
9NzNhbbX3U4c7YZc6VFILEiNUv5QjDbc+drdC0N7HlFv45YV4602jN0+hdR6rnJ1a/Z4PurJ1G9o
wp/YpUY3izl+xmGRn1k94m3zovLOpM40NLdJIv+QSUiWe2tTwy/1/QjP/0jAzodhZI2Q2zXwYpt2
rWV74gBgYd5gWO1uGnKJfLvCV96zaKDSW6DGiaJ4lVcDZkmHEz3pJWiKAmwMGmlIIjnm2gR+ykIo
vJ75rzvcOF3BfpqebCuUoHxGNHoNk4rE0p/M8wBV9Ei9K8XlaBn384TTKqE84jEsWdWXsSO9hU1r
jxHWuNGkFZ6XNn5W7O6At7jA5cah3Q79iFIIZQLtd7297Vz5XImpOgDl6veCReN2aLOncZ0otIXC
MitQQNTiXehc9SS9nQZBHzuWy9Xrl7X+g4laNKfSte+iRvcIwSEhitCF4/QaGtUA+zm9fhnWTClv
TZfCT00oOoFTas3K0lmL0DpJPnetg5d+zaeSa1JVG0nvHK/pVchIG5ZszvAupNdNd4OUK8FpaNd0
sJIArNYjCUtfA8mAEHa345qThYFoOcYTjrlpTdFypO08VQRrLTMJW6QtyzVxK1+zt3o6IY8C//lW
zApK5ZrRVa1pXYQmdHfhAgO0phTzMSHU6/WIFTFfbNrsZ3MNJLPXDLBhTQNjssIksiaEzWtWmLmm
hoFfxIZvkyTW0rx7/XWLkDH2FPEf7hpIxqJ7uMGF4xzyNZUsWfPJXh94fUoUx0/QaIhQI85MwzXz
hSq38rs162ymaLV1bfLPXv+w5ZLKY3O7378e1usBCqLTXs/SvIapmaSqOQX5auOatPb6Fos1fe31
bcdrItuyZrNFa0pbKUF2tNn29YjX8+atJ3C2yXYTa8obiqj5mKckv8k1A+715IMIqT6sn2uZPbGV
l9TXyZ779mVNk2OAAX7Eln+6TOsXZ56+FDWL6bhd9wGvT3x94PuvvP7PXXPsqjXR7vXb1xf49lqv
z/7+gt8eZrZYk/K+v9Lr/374G69Ps+zJ8eWavfftpV5/mKyH+fq/b0+v1uy+mhC/7y/2/Slv307q
uIewd9Tx3x7V+oa//QZ1TNwTa97g9yOvX+MIv7/260tka26hQYDhm5//cIA/HDWBiNaajPj2sH54
tjXpBq48Mha//d7rx/PmLX9/p6tmac1uTF4/tu8/f3M0zpr/SFyI2n5/Oz+c7O+/pySJkih83n//
0ev/3n6e3ZpQ+T9SW+Z2qUUskecBMDl6zuuGNhyD/7ZwquTBHu+LAXa3oj9+yFqqIh0x0bSU+DZe
NEzh03gY1ddKOSyQKZj7rV6Ki2Dn7ReG3tzkalhOUUyRtRq8+Js85E9jwe03xcQbn8Obb/+/tD1I
JBn/d9cDCjlMD5+ff3Q4rL/xzeCgSeOfpo0wCGYNgiDPkUi3vjkc1odWMS8/QuAnTJwO/2VxMAQ+
BvKiQShYhuFIh9/60+LAQ6bOhMxDqDaRYbn/HYsDQpKfNBpCeAYiLqojvBzqEu+tdAxytx5S8Gk2
EIQ3U6Wf6/x/s3ceW3Ij2xX9IUELCPhpel+ZVVmGnGDRFOG9x9drB+rpkc2WmktzTZJMh0LCRtx7
zj74gVRE9G56dhm5+X0ETpOAiWY8+v541JV+qwYaMDGbUCflNdsLbdz6avxDQw+tRV+UoTpMurmz
ZCCtX69RBq2ozlG65mMsDIk4akN3WRpvAXAS8uMgyzdUB40dUANuBOqRwvKWq/FR9CP3snLZoSBA
jXGwNPVqGQS01vZF/ivXGYVA6795ol5XEeYt4zbgrcqDbqW69sWwbRlEskWAdkR2RnaddjWR9GY9
ZVmrXqO93GX+t85llWxsuGa1roHWy+0Q5vW60a+hQyElBcqjgmhg8ECyiqINW2iqW2jIS/mtmsaY
3CJybXIa2i7dSflt3Ry23Cs3dPe2ukYlol20abuRL9HTgpTUEAHJZwKn37radJxGeuA0sF3xtcD+
5QRscPKqMY2uUjP50WYjg4cVk79Tx61caM3GSbFl8/NUaFI9TR+5BxiHHSL8/Qqrizwx6+4ee3HM
+i3d7Hn9GEDuMuCgFls7F+NxavktVozzslmX070vkHgozYpJylaNhm8kRO0mu2a4QpeAn4mBfwG3
ZDlN1dpJu5UbNxtwTsux5CDhAJE/twL9Ftk/zDRbyE0NeGXjMMwagmGbamJXGRThODQ0dJtyCyTI
WuYtyOzJd6PD5G09SkuWou8Kl4l5QkxjpsK458LGnpUrGoxsIX6+3INyEwj74/D16JlZKBPljpA7
qFbtS2GwgUsmr6V6HarkIA9hudNsnc3oSyQGhn6XhJZ+K3+syq6WH5sXgzm7D+u1/PpARmeeQZPg
gO67mpp/uHCUly4AazGyCfmY3ClURFe+9a2DXmGicJe/t1HaFdkWaDQo1NnGRW6yfrQvlcLvrznf
SIYKk4q+ggoy4KLm0aHs4nPO/Dn1Sa2Mv2Z9J02ky8BWoHR/kas2cMJo+C7l1pGH2/zL03Ebe8PR
EDHMGEr39UR6JITAcsRqiAwReVsA1aVG9x33zaYqq7Wpdate2WWNBW+XNjmBm2ZXrz7Lz+agE+Vh
IvdtNXxtS9rQ7XzWNCMZjNzw5ZGSoulicr2Ii3YlTRGOHh6wM67txDyT7rcMkuZq1pIWHDNrMOf9
ITcyvAEqNhVyHOjC7Es3rNZGQdWx8hbzGjpQlrt07brtXbdBN4bDYyP6LY2DI7O+pefBIUOq07Td
cU2jcyUUIsDYLGHIzIa9KVcKu/6yJsetIrSpZKXkfpB7zzYPiai4Qp2SxF5ZbDg6YaSIhQe5YeQP
9pgTpwFsQX6mllbrUVgXuZEzLT4AglnnznAMAOB3IcBEwm/4g1U/HeUaRgHzkir50kK2U1x9h2rw
hVrxxu45DUV4gP3DCfCYJ+EXpTR2SZ38QF51K9BcdQPStO4+IUFN2ekdp7X8JvWytYKtSf7bss00
87UhWCuIjEvJwaeY41FBdCnPKrkl5AGSqvVGLn3eLZxpMGVWKZCvolaPSW/uGOWvEqpIeM23Nhcb
uAHHQ1E0W4OBPyQZjVMqclhpkYHoHFeTE3/BtX9M/UtqWkujDg+pHp19zkT40GsD57xGionhf5VH
6lQgR+a8ht9KofNppAkfUjbMkm9FEi79oV9mnKIGh4XCBW5IxmPKdoUbTDObiQoHsMo6FyQyx8lR
47wyuG4ndnRwHLYEFxR5s0CzuS45hltfB+M1AhzkplGnoDKjQyAv4Bhryyk+VANlGWLfCQ5fF7ek
9FCumDuiYreKMhwdTm43SA9yZSZ5XPLDS12KdiuYl7eOo0V+zCqnlyLgDsS/8g+I3NxNeIVT82E0
0m3HIJR29CNNPiagxkUupSrSQzlSIOdEx+GxbP34LH+2ak7HoDPeyqS750l61jJ92zA3ld8Db7fw
POutU4ZvGouXm8Pwgx8Au9dRp+8CKn3FNmbH+aQm4P5/K7X+GKvpWW6h2N0VzrizKv3NtMt5W2qD
tWsMBGz8TEFRSfHI2WN2PwQHBsI71YkPwMo38kiTz+XuKLThbtQw6iI6ovluGoZ7XY1XEqiO2TC8
5IwRoAqcaQlTUT84VnSWWzhpOAOG5m5wRZG/Hiw0zVmZlN2ssnbcyhVA27SxC4AZhN4LzunG6x/n
jZuaOxfhABQ4CA1nedwiSDhQmiZsj5MpnpaB80mLp428G8srBMMqEnMYTLco4tzpCn327Gjto2BA
MY/o/n/k+yfDr4Vi938f+h7e0/e/GoTl5//l7DXw71q6ih/PMRmuaow7P8a9hvhPtNiqatOTAziG
yeXnsNf9T1UVuH2RvSOdsSxGxP897OVbJG4xgmbAajHn1/4vw15NGmh+lYRjVcO3CpRNp7qk/s1A
i/dr1DML4Yw1Kohzckp/NqG1XA208OyjxgsijKXSC2B4o7mkBSH+oErXfvdsyFWwhFDlKF8zdVUK
v799eQwzX1qR/8MDTfixCk4dInRTrBXmp5YWoR0/6hqUBRpOC9qizSFMspZ4o+KCgDhc6V6Tb0WW
KevIc/au2jH60uw/GEp+V27/vnLSjPjLykFFRZkcdfbCzeATTbWfHFwbUGnuhtkKfDvqW9tsb5Pb
/8H69Dd7LQJ9S9NNXWjC0EDH/mZz9IU3+IYbuQuKydQQJSrMCrt4a4X0H42mh/fuI/kexstMCwmd
76Nihq8ZNzZq7pP3BxW7kMaevx4pwtIF8y1cjnhsjN/Wh2GoE6SUSun5lCWZPwBYfZ9M6QznsaGI
Zj3naE6+f4xRJZ5LGmrM7JlOleoPk9bea1JGixqa9RImG+IEdjLegnY7CSNAAIiup7JtfZ/aSkyY
YwS9wNb1q5EYp19OzX9N3v/RMy43rKNiqmfzurr1u50K85TTJYRaL/ib997JIuLBw44CdZmiw0aN
4mp1v0An1+4jAhFIYkXnaf3JVPc3V9e8GtjbmNYyjzVNeVr8cmRhC/c7qq4uerPmSA6lfhV4uSJU
utDczYuUGdgDfEz0JjBHyKQAWrLMfO2Pjq7fXSGsiEQOcBkCGWCwd/+6IolF28xKIZk0hfVUw/Y8
T17Uoaeny6W4sXfuIu3UJuPrhHB3AbNzZMLn1wtBl/zpn/eN+PvlSPqIKdi63LSYo/+2UUDZq3Wv
QSeOiUqfygnvrmNG8E6G8iGzkcm4ffeahZWO3UwhawOR1SartPdY75VlPUFD6QdtXIyVnzKTI+Gk
JJBrYVMx/zoBvPKiP5wV5t/PCsOiGYYzT3CpgLfw143XFhZkZ7Rsiwa5wQIFi3o0dPOhxwy8MMp+
OJVl91boTXHEcFQcu6vboFeaSmVvuoVy8we6Om04pNeCHtbWFA2huSmguc7oHs1A1A/02jifc9kj
psRGto6NxpB2kT0lzlXK1JgCy0FQTOyo6xTnYcI+UVQtVke3tI9D05xGOMsnRp/TwutTioRNl23U
qX9vFUgndarB7PXBuxs0EwKpwIHudihNcQUfE+7orzMs7N+nwcsYUzlAMuNQQYvKaFZBNbgMhjL5
w1adjUh/udZo8mZgczDi8+ZO9/thkGhO6BDFvnDpRbparMNXLMQGSS9CzN7o0G4xNx87esa+6JAj
pP2JMrVNPcB3TpkInjNXHOizmhuC+KyFU6vKKki1aCG8briN46WkabsNo8neB4WPKVk9ZgQY/6BL
52kdc0+0LZtgVF4at/rUdorJhSI6glR6TZVgAAhKZFPXTAdhpvV+om8YfjcrJ382h4pkF8WHXhSQ
941X5lRE9cs/nyWavOn8tnk0QLgG1nZaGTMS5K+XDmZWKWI2+n4mScBNDeydTdFmWgE909HvYzV9
c2vC6XHssRGbIFlrutEcjdK+0Wm1EV1b+v6f1+pvJic8ZQKfqqlrFoNnS9JIfl2rgnDcCk8F5Alo
0w9250K/naS2JPPIFtXEekjDeDMVn2Iyu79UXUPYPCHBZFv6Z6vKPzn2mB06jQPajC+KMzpLhvLD
suS/y9Duu7WqwLNTaH6fEHCih1HVYw8N1imQqIu+++SbYwuxEFap64Vg4zJbrFJ/IO2UxqXbVdOt
7KtnWBSmH1owm6s/EDHkIO/X/QJ4B3GapVoGm0A1/kbEiIDKEa+oc1PUBc5FkWB0BNEZkZdY9ypT
vkb93imte0yUZFsTHbzr+/41pA0cEOQ8jdZRj3qs5sg4OB8j3d/h8R2u+SiCsxdr5gpKzBmIpM9E
gvmlHULJ0vRGbEytuCCAevAycmyJB1jN3xuN7LOWGs4hqtXPVhZemyjUKCVq76mYtG3fimAPM5hh
jVq/mK2rrjTCW06uT7u1difvUGGaA6BcH5n4wVfwp2XcGkAwS8hmU+Q/lqnRHRIOBZKKx+FKo6dd
1GXRHlNSxsuI0PHCx6XQmYmzgSr49s8HnPbb5oaKowOe4XYBDULDuP+bI1Cts6psB0JO3Cj9HkEV
PngIsZZ66ED9Cj1rl4au8YDOX2z7EU9j08ObTeM/8j7+h/ORWwDXKuk7FtxMfxskhhyOYW+S2dmh
GB0ImnY9MJZS/4/0jSRPAnL29NyTZVsWApFlvLMC/cdkjubd1Ct1j4b4D1fQ30dr8lAEJySwJmOf
11zjt5t6CBnMULS8oX4XoHDMxZeUG8jSI6b02rUYkZLWULdwD2wIkQ4d4yZEYV4z3Kk0gupD171U
RC9uNZOAFybETBDQNS6bQmBIsgsofT0BkVVa29ty8G5ROvmE3t/q3MfD9c/7GYKVvN7/9YIHy4pJ
CieXYAvP94tfxkqemXSkKKTWYnSt7EaTAWdMTZBwKKbDoLv2EsgdKMEEb+pIDvIWW0KxhU1ursZa
T5HV9hyAdvdmBpV+JhTJ2ugwse2TXeENIM/dfmT6sOkSJX9oFAzchtEop7AvVsDHz4L2+SWZil0a
dcWmCJSbFXTDonLbmx2aEQrAuHgMTYyHo9PSRc6R6ig54Z6RshtLN4NeKGXZSQLFAOpx6BXfSWTO
l44dSMlxbq4cJ+pOkd+hOTe5x5vIDKygt96m3nikLRv9QK5eBF/G2nC+WXUYcn2pcGiayrktg+w+
UvI3W2QlsRKfDS4jBw4zkIMRSaWpmldn10lxDtkm8T6K+Pi9LRRTQ98bqoDLLUsoYTqOsJpy8iIq
vT5X9puoOn/jlwBPYy8hvazq9qVbyMRLF5KUgYUJdfyyVrTgoSwp5RQNGFBTr6Njrz+URfLeBmSw
GFPKbUhTX7g0LmhKPjaoWN8CQG2JEV78Ad1/bsXJvi7Gl6LPaXP4ebwvY+3Jwx3vipUBneEcGGiJ
XRQXFJJA5sSwmA8RNsyxjrK7BbWY6Lk7od/RFVhptSPpFwxMq1knu8bQHtIJX+guBnkyJf2FXpvf
4d8TzsN1BW25gwFmMI5evtJBEixRpQTXSFMo46T44i3Qkw3r7lk9205L4lU+7PIu+0bVs95WVrY2
kh6lQVRK7WEW3hJ3DOHRqc0iCrotyazU5fUifyH/C1UQlO+D6up7pF3plbslYNlB7fd5V9XE7JDb
GPZtsAnVXiUWw39vokrZuc3AoS/8jgCZon2ManRZGrXkbR4I2r3g04fcqC4RIx8jPM8P0HdxZjnu
99yNaICMbo75v8bw2STXSjP8d6ACZ5szkdSTOntQTLHrbVFLsP4LWTkLPQm9lzjTwlPAzBtBNjHP
6JU+JUr6DC0tuqdK43L47F0dZAlzi/bQq152ssMG66ZuZsc4dT45qS6/awdfke2v+uYEMaxDXoyF
Ne6Mb2II8qOtGFi5x3o9FUV4KkU+rhQ/lmz4vR41xj5SYxTqvUBVb2FongELDlchz0PpXFognNxJ
NQ7epNzHKOiPwNNwbqmVupoqch3QBN8UZpzHoBoOplpZm7oxtbuvWuZR9RWH2HfAoF1Rkjeedpu+
gcRu5Fp76Jg07KOsvzc+rG2feI6tZaAi5ypBpbNH2Wa5U7gZBw3oSxmgF1SpJDq9D7kb46lr6hF0
VdZMj8EiTHHVgzAsxaGy+sfaLjEiKaq7Ej4ObgPNbVg548EVo7kApo0MqnXMQ+F+FxRu96R7TQtb
1eJLOMk/FDgbF734UbRtTyxymCyayfncG6GyY2pgE+qG3NMeiK/An2AcIP/peC8SvGHwopYYXIxV
Ca0ECwfu3rIPb2PYisegvE2h9Ro1BK1yhIRPGPzzPRLGqoT3YJlVcSdipzlGYXamI/CsBsX0zTbL
T5bv+s+UJXvNy6/IfBd1owyPDNEbDMIpBdLM189uUfLAFFYNphjzmJ9sRhIbz+SYKOekdIID2NIr
cERn27ZOvWxI5d5UcTDi++0ElhQeVD3HAhbhm9MCMoDIT0iQojbYxtppsncQOlCfFO2l0JgnVCHX
yNBQg6fYzi843phe2cZyygPnlHbRITYIjjX198KM6gPuCmDF9ZR+CntUI43ufBWKgf6wjotThMkN
lbjAQVSVR85zdR9Hdb/vxS202+BU4unbdPbgPo5x4Es7D/WMrPuq9S3aqyenKrsfEKCMRAFqjY1+
WzrclMiDrQ9WFVyTqHGfrKC1jibKUfTtX6s2128+SQQTp8aQFe6askTDxY6QOzdhhCfe0w5xYK4j
C01Tf3zsyuor5ILo1Kvc9Fpf/RKmmoHbEMeR0D0dCiR9nIaByGkytXRdZNTdo6F1l4RPXIsmDi+2
UcV7v0JdbBltdgyFCUyOVt4Cr0h+9oyx3gnf+k4wwnQkFhxjQ4AoCcmsvWotNXkUbrjmPpss8PWB
Xy+c6Dx63rnv4uGsYRxFWqQsMg65hZcozQZF5Zqpn0l6VycWKafjHv/R50QN8ie1phbZhc6wNglY
wCRoOYspC9qjqaAddSNnUxfaFcLrhHSI0y8jwQjkQf1tdPzPU9LpmOmQSd6RvCmr3HkqCLRZDfI6
0nfaxvHzJ2eITaB5ys5pMfNN4RerDKe9yBScYJlzc4jdWMPZV5/i6aGFiLQbijzaQCAg1gCRw4Zs
vniR90l0D/SKBnW8alXT3psc6QsFyf1mCOIaKxd5Kq3kANPuJ6m7Ay3FzYVr46Bh2dJxK9QirB+d
iBZisqksPfuemNHnNCI4j4PgsdbbaKUK5zWqQ0iwhvaNS9a7XxohFpgypo8wvcKD9DZ2FjobTykX
5YArXGkT794o6j31niozsp9aK3RPDW3wRTggQLRqFPRhR+B1GY+yH52vckNd9cUkMGpDX+ZEYOTY
B+OCdHcPQe+QcVE2pQ+0dredliO+7fKd2eBI5ogbUAIU4l4R06qYxqn103tYMXvvCBta5wajbu4x
w1ol3o52ZlM+xK7WrAoF5nCOFh6NTlS+ojX6XImGNu5kFxdT9R16dBYTvg7gip8TlBuOPcCbgBRq
fUI5P7mNvey77ODD390ZOgJ1VS+3XHGKTZNrBgzgdw5xc1uHY7Az7KjaiKBGzBor6zLQx7eKbEp6
P1l5rlBiJJaoHlNUjmQupDeDnI1trHH6uNZArz3y71Gcgz6ZRI0MS9EWU5NGO9+yicFAUUss3V3C
hJsxISAl3hlkhjzkHQicLCa8JrUG6BtUAz9Fpecu+qbcNYzddvP1SekZntReL0uNpCVKptPj/GAD
qu/h8mP9jq2lRtCAWMSGGSxtALprLbOTs52nxkpTjBeoSu++qINwObVctiv9u9Xhg40Sd3jKlX4g
YD3YBjSMrxERXfEUOgyqagfecg9FpVzYzCRtce7jdF97vr2tZF1EM3sSCAXk78nQD+qAVxagk7Mq
k/qsSjG5E7u3vMWWj6Kmoo3VTo/u0HpcaYpq1RRDdDb1Nl1MeUK7iirWgSheZ6U12VHpRPpgxbTt
Veyp5CMEICz6GuOvbuL9aMPnalSiZV7AJdAHP1mKRji38UArQt97tu9iN7KZ6Duffb/onuDk2+tA
5AF8JAIOXPZC43WP7eTrbxoUB6wU6PCnrFsGjVCeysTJF2M6ij104mdFMTzSZzDScR1aFFol3UW2
uTVIsYyUadgnwlTPGq3CrdUa33FT2GddPvQ0BbaFar/F0c7TfeDipn803EQchokBzkJjeLKuTZrv
JL8skq6CdqcWpfKg1kGwUUIVYUJEpngRdA/xvx/Shh6z5uYF9cqDFlTgbn4+JF67jXLoWqXalYuh
Ub3NCAf0nDVafQ5AYOjsFkuxnhOtdYBH1/GR6KvPY52Iq/wPjh53lRWINV09C+5K5hV7fB3MEZGq
M2LULW42BT3wAbtRZmMOCjlaV2UVGydYR3Wg6jdrLFTCFWNnPZSme6Oq9GJwB8X2GGcALHqYEnCk
MI4FlNIQVaVrFRSXRMhwq45D63PpkZKoM/fU2uita0ZxKvH97b1Q28LwDxZ5CcQ5D7+T1xy8eCu0
P3jnFnE5tqcusaiOVk747EcSVmDUl1YnD7FTk+axHKFROeEjG99ZkN/gbDmIiqvRIO1ug/gyPxtI
tljZHagyjxbBLsyZUDRWsLJKjI+opfSyQ0hDN1j/ArSxIKbNj7aKV5brQSBrb+t0HzeJ+VRPgquN
E5aECTs07W0GJ6rP5jE1/8kiROzUDNkPGIvDIazH8aa26dpu6Wu3TTHdAMITjWEUA+VCd525E5Y5
xusdJAqfWHmne2gSP30gxZ15eetgwLSwkYWj+VAN+JUA01tXpVco4GbpobFd2Jccwa1ltmcFU9a5
cEdk5VV7iJM8hMHSZLsJQvmpKjVk0MjXq67SzgP5C3q/UQZd3fgtd1G7GRhSudhmKWVGRzeLva3Z
mC8pTFu4m80aYVPNLCZCGcR4A80TtfgO1j0FgfBL0ar5pTKMtZo15VXCpEgWNR8YKOe33kBr4Lrf
GOqpz0yoVhFwPRliEaGMcKKFqlFkGMbJXFkTIbR2ZborQ8mzHYqIZAnklpg1wBgnrcOgWuGIOFQh
w7/UZuTWTF0KCCZx1h4uGYySXb7RRVU+ZZOJR6Q1868Kg3uhtfZGz3P9mIfemlmB/k1wWGAT9vzX
MX8HCUPIoG37Jw/7+JWhGpYqNwoOlEyrVWdkpIOiMCMw0ZqeEqEpD4FRbMf0h9o53bXUe+sm8mbc
NyFQCORnFrj9BGOKoT4MBBDuHDQti5IssRuu7XE/OejjoBC2m66pHPmz+6cYP7jdseRShurB0LjM
E56A0vNBCYvdYOmfNdtv9nqQ1tw4mfsZpb6x3ca8gYaBdKxFb44iXck59Z6JMNS9UVUM6hpigxwv
5RSxapREZdFwGyFNuAzT9LEqc++qDO8q+dr3UT64DSJHzX2an5CZ9ajSXL2Qem/da4qgC1FY42F+
ajfCJZx3jLbz01Yb5f3Fq1fzwizVbI9RXoPIkIstbMt5wJBwoglk3ecvVOww2oIfT0TjXcg2ou8x
rwl6aqZOCNw/VqPNtRUX6XY7P53/Z/qRhsaChX18Tn6DYK38MCWip3hQWScuSMHeqsSpz8gmxNEI
CqYziuVI42aJzfGBmpP9eTRjLH8V5ojWdTCiYpXVEuWuF6Nyx660iYOS+Bz50uApX4q4m87zM+oo
wVIrkuwwP4WCgE3TNyr0fXwWUygwEUH43vw0dDSLq4eeLU253BYk9JmT6cf8puqkyjUc49383vwS
thuqHtN9fjKk1oF2SXn9+HRBTXa0x/FjPe2Atoiw1Wo/v5t2LkEe5M5jaOMPlS43/TpA0Ta/W0Sk
JnAntRbzuzUpPxeEX6/zj9VaEsASs1l1WsP1yIgiah9l9TR/08vUK/kF2cP8zGL+w8gF1+O8HK+R
nSFCGHbzuzEdy00YNsp6frfPdd4QBp5HuWVEPahHnPrtxzowCcoe9LL9+HFm2tVPATLQ+ZsfnwdD
1JckLM0vEe79qjZkKM/vBarCT7Et7TC/WSdoJcsuJcpa/iW7UjW0VSSbzO/iPwbMT3j6x3okRjed
tBxfxPwu7sLqSo38Y29CblPvNlMvIcpLZOX6OpcJ8z8flJS5rSeYbk52c/rt9fnpoEfFbiK9LZDT
4Pnzv32sVsi6cz4C6S3MXb99xlOyU9liq55fn5fycwFQVrSDV4vtz5ccOdP++bQe/WztMDVfdqVc
+s8FzMurgDLQL0QWOX/ll88kelSdcf/Pr/9cJ5AODvGaOIa2k+EQ7v3vDfLzM5bblHt1oj6p1jlp
K8MFxkJ6UrLeZD7ZNukJQBIPSYThZX4r8GPeDy1jGdGGXv78zPy/+WH+yPzhn0/n/wHLR8JrUsiU
C5lf+v3PWfNf0vXI2Fct1MnfVuHnon9Zxcgqddg1CYkr83r/T3/657rPizTG4AuRnIrkP/33z/u5
7PkjP/90hwDmOLnX+ZWfn/plDX75FX2ZMLtKmSj8suhf3tecoV37cQT/qM7xIxnA11Qrfa4Lxpgh
iLZjQFojVE9DgyMGomF+N2e0tApAuWznp5gswGwkcCnmD8cTM5RSDsrdKsuerVjHL5cH+XL+sN6b
0alMfdSq8l3RaN0FtsfL/NWoH6ObEja7+b0xT7ynrnuevzc/DBODuDjH9SVXskepjYNNu34saeo+
YbqOLvOSkLV25JxHxvFjUTr3LZ2IwH/9gBp2mcAtuEVFlT7ruq2sq6QFRSifcgtWt2lraR8/oNTG
bq94XNPmd7vQlZJvyvVpV54Hq6/vXo6YBdjleAsGHWIM/sldVlvqVR8q+FEj44iBublC3fLdHJX3
pLDr577XGMuLaiT1KKnOatl5K4oa1qtX6Lf5o0ZdHaJenz5Z1B6A9Iwa2X1Zc4D26W46LzWfOn9A
wB4N+XvYYt000++WktsLnPfxo8tAfouMNd+nZh9fXSMg1aotxy/aaK3m5Wud96XwE/+FRFoDHFbh
n/w6ck4WNJe10Vbpa6gQRyIXTzFyl01u/tntqcgGtGIfgFv5hOTCpKwUL30CV9Mv5sV63yI5VkO/
eiMtTN/FqRkjI0/jHB1x/cAoxTiDhPCfwsTFHuV4IHymNsqXU2Ze89ig7lMo/lMHSXUfUwsCK8KH
6SgET46XPWbaWJ5TYgEeK/VsSwwE/MnsLVMUlRIF0gPUO+lbCUp3NBhKVZqq3+zcvc0vY3rwd5oL
wm9+2vu0fsuqDy6+I5TnTjeo9/Ntobf2AeqlRZMhMxkL97qHnvPzROzX3gZodHO5y2H/NTLk/cXR
tpL+dfCiduO4mbNvK2wUSsDgJVOL7JtRUqL1XfE6OBaoAiv1D4k/TDefgL6PZQgSOoWWua9qYWYb
bjIodUOzuUH8Gmn8sQzS6va1TxIYKbqkdNcmwRHkw3r43usfNkwe/4nYpInxFfiDVDVzOleKne9y
O7uaUdEcfz5wYwFn0+VUwOYXFaYz//ovlcN8nzOCFlOaEJfWoBgT/cnrXGwbQ1HKR6vuT4G0iU05
AK22qS7zZ+YHJtvEbMmH+WMC7T5xcar+kk7RtJ2/Nb/xsaifz+evRHjzN4GFo/fXv/dzkU2dFTs9
7b4H6kRT3x6f1MwvnooM8z9Tk9fOUcOzlxGY59pR8GqqLcds4kL6Lgv/NQrrYQWy3tnVwj7G2mhP
EhYxLXN1Km64SOm2NP25lM+GPor3apYVzOdVy17QIPCPinCvqdd6D2hEfpgajtOtm9uXUKdJ4Jci
XoSyQjA/kDuG96IrHptmRru74aYyivIw2gSeLqqgBwnq9N02bQwM6DbVxpFi8aIPJnMZWDTMopJw
3iSo3WPVJQtuxf1J6aUfdAJDqCWW+imqcMP0Q4bgKmEknIzlvRgt+xAKzLwaJ9VSoLkzUmUnALDi
2QPwHHXeCwKcU+o01tfeinZ5ml2C0Ku/UubYdfQyYeA0/RLfM6LFgTnqqozGV9XqNqPfqvtC5a6e
AF1q6nYrquFetDXRTZ2yLtTI3mje0ej8cGONRgNZAXKb6PBwZjDglp2F1L6RUbPqE7QphWYajPEY
M+oqDl4ymNXHJJhqKh/Up7uBE49M3Le+Y77oprq/5wqG8I75uSxkLYbe7xfMUcy9nRExDY7SQil/
iIfCWTi22izbrFTxSQNrczp694pR3mHTqLssVvOtiS4Ovs1Z8Vhc2Ab+jgjRb87YvvmGB5+PSdOa
C997w0ASbXqQXu1pQBpfWcpWRCrufKj7vsL1Ss3l1P9T4olxpeNMX8VlYu9F0bxXAZPxou32Q37o
7CTepgOm7qmkN2wCRl2i/K2WYdWg+HfVDb1HEJii+d4HZN50VfTmg7sNOu1zG7b9kz4U72PeXWth
+I++mpDOZ4xXb4LlYSrvuov5Kx3dS8rv3GGRJkWwF+XqGSQqQAOHaQa1v2cddFiCjnJhOelz66Vb
fSAGraaeHbBFwcQfXAnctOHgDUX4BlF+LQws3Yq3DhqdOnmvboABwu7K44cIuGEYjU8Gux2W0Eox
8jsVAtLzBp20H7BG+NG5VKjbyCifNBNH2ZD2B9WU1ih9iJdZih/eS9QdlZpL30YmBRgMATOaKWzP
WtSQFSmYWfgUCcmEqLaac6HGbS6NCegX9c6VqKOBS3mJuiTnMAsqn+MN5LbqEbggjUO9i8PdhVmB
dchEXGN5/iqeIiwR9g9Do1lZxQunQKI8ccrtDOVzYhi3kcBXbvg0ryMwS01Xnwq7+SQqgEXcJYhe
xzHF79QNslyd3HsVfvkp5kgDNyvCJQ6ST1NRZxBCrffO0Kie//uB/uEzlLpkDdgWYLawUWdGb3Wb
fpnI/92OhUmpT8Dxzsw2hTPjbunE/xd7Z7acOrNt6Vc5Uff6Qy2SLksSYHqMsQHfKMDGklDfoIan
ry/x2ufs/UfUObXva2G0QBJSNjNTmTPHHGM0Bn8Haf4dEF5EjxMXOc60GlVrjfjUIGRIjacXLH9Z
veDQV2EGTXIn0eIp+Drog/WRxJRR9oqsDeZVh7sqAItHhAAMp0H3oWx6SZ/5iSExnA7HAzLWOtNY
Lhe5hQRTCKgVhZgpJaVm4fXL0FNwS4LapiZxYa4mB64eFWMlRRF+sF+SwBqrMUO+qFq3GYutqSzD
nBXsesu6ZLGuwblNURXWaFllFkGM3d6QlFdogDJ3dosIesExt2cA/daELFwZj8KaxLIxy9VoWtu6
vM5BZT3CEKZ44IvO/c404F5CLqXl5ousCNZnE9/v0PhoCb+WPG0J9ymLsa+r47ir1kZn+tMsIUJ/
ZOT2rB6KYynrVzs9tkY1RQZvnegDEymtBAYW+ifssoZDp54bKWFJGuMj2sYkgtDOKf0AXCj+J/Bx
yLKVwbKuuhPqKgu1gkC5MPWjnxXtPJWbn6RNVj0ODCdUZC9M0ttUlUZflYZRgrdJxxY82JCJvdzz
4HsUcRqMrSvkjNd9Wlpj3ZdUp1Qxe1UbCsZl06o3byJWjLiSyrK82oT2CDWda9YP77TEDglrGX79
IDNnDeQ2uE5puxFk4p4BdcGUxlFOAv+WwWDW/UApZ94Tba2qfJSDVZ08Zrcgf7zcH+axlenYZFQt
i6Fe9218BrT+lQbqKUpugwNN6zXNhhus2nE4vlv9VYWtoIzOgSTtokcGX8nIY/QIZYDS9BBwR27U
pPb0zpq4IfW3GR06YTGwISQ3AjMzaFMdM31oy7umfqPS0C1UK6/fq4ph2eg2ujwC2XLgXYFqDe14
iKKRjEeLbeFfNG0BUk6FbmuIWdmsVZaLSxRRtfC2l1jp8OERXPt9ulZydYTfWqwT3o2Bh8IPgZla
sgYhGi3UvHClhxYw/uwMJ2tBcI9SdW3FIQuTRu3zxFD9lRaxmgNDXl8Wj1WRwuZnPG4QUjG0fXTa
MmAYsTZjFYIgdbQqmjJnTdrvx9a9L5EnNdvxPUQDTY6tY6WzyJjb+o+FHjpCt9o4gsF4YYU6fXKT
bwYCbjPA1xCC5fVMCxJCj3LNWBjpW8mA9DDWYKOayWXuQZ5avcZ2/xnmwOMNPSIK6SYDWzUH4Aq1
9FZAVS5lieGWOi7Dh2oeOrtjxbdp1nmcNG/tPcsJ6B02ra42W4SemYskDNMVJBMfjZzA2JvYy1zA
9ToWSdYsUOphnnwQzmuPR3Z8qpBEcEJVMdxbm0fTMlXgpZUMesybtqy75AqJkDahNxbRhg+35oNn
RpE5BbD0eQ+ahCki+gyq3OSe3t4Qqa56eG4jS5+jsJizXH8npNWayTazrCbIVffeRPpM11qXtd9o
EdVohcVM43Q/zDzdJBpS4gEyr+2WVX6l244sIGxZF17hts09OSgZ22by5h4BVK6g2EL9O3jXQvVH
7W57QyUyy9A7OOf1YmNCt7R5NDXui6iv3nLZaiesTIyrvPUXMkEYhNApBBZT5DMpuQ9jqyEyma5o
qstSOZXS7Es+aAyB1jnxGARCNApoCEgsA/zdszBirVoto2FVwUMESrsYp5mlTlm6D9GAAm8BRDlZ
VbqXBMPEVO1hA9utz8J57U+tJP0xW2uDb7c4xAjRTB61nboPKwOhNJgxQCaktLUHnaiOLLh1py+B
z7pwH2YKSzjxeX0P7VEDLGBB0OepiK9E7vaEi33Vcv/40lHMsdV2IrWZcrKaeD7EyrKzSmXf2WW3
ilsg09riqf9cVZIjoda8yPUWzj8NDT9atA1NpbqT2ijegd4J4feM/Ulg9NmGGCX0SqmRRQnuJrt7
ZsNaumbt8zucylL6mD908/vRdtkyuBUBEDExpKhvX8m9tdZd/tjqij6+Wari0B+URBRDQdI0/rIy
WXSo26GDXlwLDrHOuLIA7sFpDwYnDyjUIl+Tp3ejv79UeoVIdm/jmPyqqjReKC3c86ba4j3w5XSq
lAMckVDczh5ZdPMMKShZX07y6dB1LLUM8iwapGWnI7EQmCu9rotdDud4TOAiT1nBdgih5M3KR9uw
GBiTsoIxiwOlddIEHZxaiWF6tyOb+xDSrJiGNh/04AUK47V269N9LKYfehptOoDTxAdGPUNy6PrM
1jRdeCIhq2JBaMGqPsA1SLvdO4CXSdXd2m2r4s3WShFeWb9VjFw+WaAceZbRorBrESDbhuGsqfJX
+94Na4Ki6JTA8L2Eys1N/dto0/bNxiLC/A3hETcu22KlKdKHlObanHjGnmUtwIvRAwK8rGs2eSg7
WWBDEKbaN4Lqs2jpK103e6obm2jPzaGuf4E+kMD4mEjJ3iLcVWpYfU8Lmgxwuq+yl6OXoL0Lx3xl
QdV/Q8di5M876zH325HxUmvG16OE1a+x5XoHjJB4Gyiz9I51pHoESXssvTXweY4N21gBckKWdgCR
8HjS/cqPr4BhNyujLL4gNw5VV1Tf39LCDt+IYY8z/f723IxGUNjHE1hobuMbDI3zpKHjHUnqUqmL
dZvr8AFqUx/wFuQ9HQRZarhtwHAjNRFvQB5BR2SCI7/rerl9buBSZSbZaQAQOOLeBzGx1u7qiPDf
2EvvSjVJBtRfhwJBhg66/jFAbspL015vsFaHzgCnodu7eWoaaEBA5AyALIr7adtL1aIRmyFONYJP
rWBcpYb/Wo42vRpHXqPHEiBm5f4Oh0EmWMfDsQFmERnO4F2X9d5hPie/V2a+a27peIgeygdk+ouy
uhGeP3qE0zpV1ffn1wBIIOMQSINHkh6cGAm5qBO+M+kwVo0mQbt7S1xZYmbmJ6y8ZHGb7yUpSSct
hFn4Kj4gMgi+Iy++pd0E2nEfAeP6SCyG2zZ2/dLK+aK3Q6aRlbJtILfbQCh6M1hKj3CPrrsBgn7F
7HLIsrSPVmq+6kcXTRsWjSJ8nHMjujQdihpdDxSnQ9QzHXCTNuABTFAzTC5H5qrvRxBs3C3J09RW
Q5Vr6F9q2C6Q/WLJh+CaqSzx4K/NSJ0+ALU4QWCDFbgP5rqvNz4xmuLxmU8wkMsNDeqXXu+lKerb
xFEjZARW11dm9oPwp4fuL2yDERIOlbfRzTLdtr2rM+RQ02VWAXayg0h9qZMYalsm21s7kvJJqWSS
a/aMYJqiAqvUS7M+hrM8SmJ4MbV7Ma2SxF5AVvk/ob4J/vwXoDSw7xHijqZqygTO6Mrob0j0LCi1
rAEP4T5BjnHWfEDUmkwS3Q5WaqrrIGfrZPzMljUki0F75AvgOspa1Y8wecGe0zf+xH7ci4VqI57G
uuDquYlgETUf0UphtREKrN7xoRHdNFZFMQs8Jard9gs43NH00YINY9BrrhQ4A7whxK2g3O1m1xIx
VD/ocOGIuLQgcXluB8C8Bm2adcXIyTNDfgWtNOkK49xJQX9kFtOjXYJYy21DKEgGSAGZZygEh24b
VPCDyNqn/VD9mX1nbBhF6G4kgXp3C4zbGQiFdqjhFmVy0E+JaM/6rUa+FhU/zyf6AtTkw2aFXUG0
xNdWdVnVm/TngSJ8px/zAPowW7tHU0OLD7gbzF8sfNckGXHxVb6+l/2+GvTbrG11FFwSHH5m0vTb
oGDMEcTyZ563+jlnzV2BI1CDpLFWj0h1gDp+OHJTQfNu6cWpLiSnr/RohwOhggxDKGNXeC0lWOiR
V4jAgwNUB+A1QwYbOUiZEcHduDWfI+9uxZAl5vU3vmXLfaRCepbHUtN0mTsMwK5tmUh5e/QYd42t
gmFsLoWB+EMGq+5diFklOnTHmuLmHaJdKnB6ByG7inFWYkzigECWkPAPkAefbUpfLkIBEo0VY5oH
sjWq6t1YkoZ4pLIc4iM0/JqPbabbFzJYeDqKJKy4t8a4tFBS7/XUJ7BR+2CQd8WpVM0LNRuEHsRo
XJTyF1yDqafXsTzJkw4gDTBRBnfJkUbc76Ic3TM53Q+m0R3rqprRRd2EkqIvWq2rBqRJIqHI2mfw
J9g4E6uGqWbers00Lt+C1g6RN9CNepvc8eRXcTV9pjgFt79E1NitsCXhkvBfZYT0lpFkvNlSDG5U
M3I3bMt0Cjf093PcXCYNyhES2Iz2vedqk2egRMiwWUN23TWMR8+VlFMu99Bci2gAQdEZ1WBBg3LJ
AgqjXRl3ZRUeqqQdPtsb9uL3w6zqR/r8LqvRUS0lAeNaSmF139aRr6xCVYL/QN8DpwrfzB6m1VwH
rNhJBAx2VTJhkgCdAxo4xJuEmam90x9/yYvbo+MGHc93TQRtxFVdnAZW2RYZrJjrHhh+lGk7S9Iy
Iq6MEE8OSuuRYkMkyQQz9h/+Qk2ks28je/KM6vj/VAL7/147XJFHRPyKWKX/O5/A/77c/2N1r8//
TKX1X7/7wytg/CUTsQsLr06kLLRVdPV/FMM5IhNPB92ATFjxSDwk/qEYbvyFSDaavQQHEUpjaMTo
/eEVUDlkGBBgQUPwb0iFEzD89xheFG6J0tEMXTdt+A3Mvz2DGNsgSIJahgcfjvPxud/UziZy9r2z
v3xePiOndDaXDRv2184nkFXnoo9r56I4e3RknEskjrNfdcUxziydz0/ZNZ1j7qBG5KxwXvNf4+Fk
cI6D+3osvNz5zMVnBsnsFGelztF2Pj5IgfgWO8fvjw9w567tXC6bzWXPbQIn8/alG40TT3U/P21x
Ly4DzZUjrnP881vDWRjO0RDXYLWbF+d8cmdxj8FFbMv57pxv01mJYzmX3+uknGuJb6Q5dRb0CiJB
4nxRKN3zq0jbR/caOwvN+Y75/P3BF/QonMW32HaO7b1+fN+dYSrua/IWZQFU9E+hHEkE6rlcULw+
PkSCP4iJmQJh4ToE2n9WXzd30bkfIu8IbzkfZGXBHTmTh7QTD+L/zq0mzzPEWalz45d350PiPM3J
x6wrI90gGcuyW6r45uHARSnuHY8du/0rDMzosoy0aVlMHyfuy106SpDFFspaVB3gPEYFk8fkeLy7
i7hyaioPiPbNieIVUl2l6WQSCN95Zbjat7oGPhhdYNSPD81JX/UbOOI3cBpoLFdqrgaX5MdtJs/9
1wZJT5Dj63KdnfyRM0IzCf5pbTwQVTWpR2sIjUweozWIgjfFfvWHeVbO1WDmE/jwoAMHqejAbj/g
W5xDKTyt3c/Lxv61yM/9PnCuvPdTLZ/di0mHSBLLnsJEseX//Hs4+989WBQHLxsUDzhhJ4xrj63f
Asjep/40eNXyyp2VjiiSS+D0znSH9otzfTg7trSNm/e0RedSOuLWu+s1EIfYhPiHX+EVB4fnxK/G
ghgU+9DOGl4qLUGYt4nJYF+qiz18f/+8frx+L4T1ca09phhijxPIKqDjpyri8cjDQcg007nk4mZk
InAmhFI7ez5eNnx7ZgLggDgmcswhNuMkZIAIYTagD8d4SSYi86IFcVwYpjBTGkfv7K4cuNCsEVB2
adeX0L2M3AvHni3iedaFdr650M75Jn68ITG0HnFvcfdPTqYgD1tKZl+7F9LFD7jWpnTFbcXP+eO/
Se6yFb+aEYFPXsbagbpKP2t3f7mUtOeV6iL3+Dyl58KUCgX+bKK/d+OqzzzvqX0+cHV6IG64ufDv
+Z378WW/gZyM9XW3AV26MB+ehKrdASleUXC0h992yUUG6oWORtxpI/q+SzbB6A7pXCk8lTV4lzUk
Za+OoaMbk31xw81lhRpRcdq0MwY+4/t4NPVfpY1xrJac8XA2z7KjiYvrcmHxJ25CPYsOT3Qz4hOM
IM+X2PO7n+Rc6IyEDTwL3yRz+6nv7UXB9iRa2KEwAkpPvP7YA6n+LZOckiOBoszpeOgluUo3PnL/
y+bXejFWPFX8UJiLyO7DCT1hwdfrbmadRlsL/U3WdMZ6+1LJLAq/9Jwgim3HWVjLrr2M8DkxTQyd
6BMRMWIiC7Bfi3raTdOXlKfD5HIRjwtMlrwIQ3rajcjl54XSI3FsL5OQflwYE+33uj0ddrtnamqX
Snxa8uby/DS5eb81//xd6JJTfo4pUc8XkVlhLBjb8VOcRkv9tYr90wbE/Untb2WLBxXgedIhauBT
PEVWn6JSxQvSuufr++1VNE9bJN92Ns9U0zlgZLXz28xJHPekYkX2SkeZiAyKnG6u68I5n5bbK/0L
vcuzgJ+pFV3rhTOead1dD5lzOh2WX9et74lrKlxe3EiYBb/bYe8kVeSD3mW9Pq9Pu72oHm96/SKD
rUMdXltq5Cq5PTbRi5RdRb1zywvFjB2VIg8svouUfY5cUVBc+Rrzg/2zfUbOdnxafk23W1GzXHa7
205xorm73a99iOIXB6l1kQm6wevuS3SH4uTd7ml7tYuBCnMNnOnhtL1Otxy7ulhOvJJ27aJ9gRZ9
zLnba5s6o+9iIYyp5XW7fDUORscNttzh+rU9HKak4dcWn5ncYmycycHemSHC55HxHYtpzu5p/iJR
/3jt6RaooNDFEMQ+UUPP/0XNXSbATJ39NXcxG8qVylMcfsAxUfIK9fIcyog8Pn8kDEm0DdFGxA4e
NZOL+CBuSTvabqdbGoyone31KxWN7uFcpxTudbs9rNfuzZm/h85b4cznofPTOa/8/by9nc/rkCMc
Mtz3+flMeJVDKLKnuKfCWZ8Ud205bN2Hux533vj0cLeJqFcaH1m/iipvHerIdNkkDgeXJ/6t39/P
MCQ6P+Keb+/Lw4m7zNenzDm8n9bLzBnzabldHkidw3zHmX4dvg7b1N0dztwTYzyc1phZNp7fnLPq
vJ/P7+vT+vz+Gjrvc8yvcm58kJ314bA8cb3D6ZBwxREftgcMSOw+HL6WRH65tdeLVJMq8pQ5XJ2Q
S17r0/l0nqvO+nwSlxAJJ6FcZ0vCLKcan0aka3nabrGA7df1wGWFPV6XTNAdf7LkzMN2KfZu4ecU
ebp7h+nhQCpIycli3zBZ06y4MtdfHpaHLflankRRLZe9S6K4Mbnl6G+aOo/kkVN2jJzl+nQa89+W
FNBARZGdTqz0OpTC+vQ1JabJ3Z5O72tOP6Bp6hwomcJpxweyIXL0fiLHFFfF6ZToiYN0B3xen6l4
/lNFq+fcJSkQVfc84ZnaMclnp8iDxQEuZonbP9NKkkTxsu+35PnARZ4JFJehhGK6TDrxwPm6El1K
MU2/dhL7RNcimqNor+IzzYg2vuXaFMVBVAjWiZFed4f3tzPt97SeF86Uk3fnOTenpJeYjKhbUZq7
regsKNjDgV7AJTUnzphOx+e575wpLHY8cyM+i7IQf+Tx+Xl8b52T75xQD8dIWCh1helblJD4LN5i
7+Ch2OL5z71nn9aBo55diitOFMkOnJTT6lnnmdy0cMYdHA27qHWztYp434+SOPle++Gm4vK/79+6
FtcQrwc3As/IdUTP8iU+iA6UDvXZp17ZQzqo9kIc3AWzxHm3nDO8Ru77efBos1SqaLi/6abdIqnD
F0YZrjxRXFqUOCoa9e/OccE9O6//0O8uBDS5PS2KbWfN9PCsH7vQ6+5TRZ2rxw7aIO5NBnCK/fSv
5tgcVwtrJtJH6ATJJTbctcdf4uvNy11z0s78eT9bPZhdWVObR66Yb+TP/BwovsrBFqG95c3A5+GU
7iSdYmmHL2Fm4oAo0n989h2aIY3siygI54u80+XwBxXxzJr13FFcAiap3xGkK5L1xbnCECHt+bPl
6vBaToQZJjwvGtIcc6rv7bbZYotIHV+D6dby8JlwOVyTZATbjeiVxHVqL6O02jF+eeodGpkJ8xZK
dqxOVOcnmXZ0cwRoUaaRB3UU/RK1gVopCfgSqasdY3yoHDpC1ZEdyqDzEMNw3kWtAY1/lgW0Bc47
Flu4zOTAWFMS9BGinxJXpG5pUgnVTV5EKdElEorJS5TI1yF0Mhf7ShweXxexc/2Vu19j9F2nb3ij
MRJRFpRjTP2LW56xiGfJjthPgY04KMpc/F+QMk4TH0/n98r1XaLZpha/A4HoPqd7KLqJVIli+LXL
3xRzqUxk62maMWUR8ro9k3vSxd73998K/mOt5EJcQJSxSIdIGh36me5RGSO+SwLOTF1Iy1ljI15c
Q2zE6zfBfxrVb8rJ0e9pYsszS5zKEhVNS+Tw64sFC1Isyh8OGk+0BtEmeLbIlOxbRqZQsXeImPGg
AXIDL2FP4IkC/BGbgS9gKDzpVLfQ2TrgIikaDNpyHF2D481tUw9GVnNObGAMdfap2WnnEr/h3r5W
r+Gimc4bl8dNw89Y3x0XrrixqGDIpahComV5R9ykmKOKxj6QOBwt3F/DIh0iQWjtcRrb9+yavRcr
+YBLm72RJ5FYcVwknahqB9U/ZtN4AnB+iPk0UytPNMcLRlK6APoxFYR+PNGQRYNI3Q7kthOiJ6F/
IWgbvWabelVOoaed3ia3iRheKfxyJgY0YriSeVyJGES+Zh7e+efO35mCBjKAqARw2R/VXsfJOC68
myu7DH2FY0b0HnRuOxRhHOG9wUtB//YtuxeJy4mxGwnjLSYNwpVDE3+Rxw8cLbbD/IYLiRfRdiRZ
JmPw+3o9b+Ij2VMtYdN2IEyIX+z97T1bEU3jWRNtrHq51zyLM3NF9YoqF7ZM5J3zg6alZ7/gwshe
jO+uWjwVXF66nMgtD1nSRzuOjWmJyo3vQgR3b+ETI1Dfq9RFPVq18QJqD+Xuoa+Uj6YyuS0nOqMq
Uv8yWsC2+9K8ttMEm6lA8rr11nBVz3AhNGDbj886nOhOuAYEOOVJMoV0e8Li4DRyRx6srW4801wW
olxoIyYP+qLOqz1kusYw/zrRTPeQNmdlEBjhFEf/hN+O0fWcDZN8Jp4AythwYdJw1AM2Mgkmpld5
sDy5dOseeqae6QENc5MpOSA9MWf442Tqu7bnj8X5tviVsLLp8BKOI4wzm0bs716GF/ZPokkxDcfJ
mD4hYWCJNqzrj0HuebDiTGrmokegA+iuOJV3H+tzVoq3CLJ4yaSc8nbj8Sx3ES9jjLzfz3jzaTZj
u2H+OxG1vmLK9nk8th41LGamVPXTNcZmEF6LYzLTp8dhLuDW2Dw+M805LhbMd1fCdbb4WByP/P64
OOKWOvKV76nzvSi848fn6ujFztvi+Lli9ucah2SjvAhr/p0xMnPpMV90v473scgPdFBzdTXgWxON
S5qAnJxalYtLBIoJ1na39ULaW2tzZnviVRspzqppDzt7s9GFfyxxvwFuGeAX6RZBx6AD2lHUP5Sc
eL2KpvBDW+cP1+Drz/f39+v36wuOGbHzz7+3t59B9JfCeOfvYswoxvWpg1sQZyOZOwqHCt9fSeZK
dsUlcBFyeOF9CC+imNmJEqVkRZkyJZPYCAdT6az++Cc5G1feNwkTWQVASWvRaDOg4VbBGyjRmUi3
xcz7XWnHie4k78NB9FfF1GfG4g0vxaq7ZFdJegkDdzioF/XSd6ted2oJziiaRn8tN7exSiaAAU/S
CaQ0Gzl2q890QnbexOyBt+gwySafYp7BTAz4xLcP4awSLVnj1G/hU8BVI3JGwVEU5O8DV+U/ptLf
ifvz2+h/npd8zyfv5/X2fJiKKVBIQf+8fv8v4Xf/t1YpVtFXldf5T/P82VdeDGjEh83TSf5f3yCT
4O/vp4gb/ec5aIj8ubF3bs7/8mUsBKGG1/u1GnbXGnD2P1zw4sz/14P/cX1e5X9YgIBb679ZeUgu
5yy6/guZMT/4XXJQlb/kEcsNrBOYLC/YMkd+lxwU+y91pLGqoI1MmDp0WDD/rDhAcoysx0ixLHuk
W/qT5PjPioNm/8UukBKaDc8t1Mjqv7PwoP6NiVOFAU6RoUrWZFUxNcX6G/3gkNz7jojiwNXQ7YUH
6Qoma5kM1groyIsaC33RdCtBP2vQnuPGZyk+jq7Q2i6Rj7s0eo1e67C8jYJXNMUzeIZ8C+z6aGlH
H502OsLfpYL2NkqXCOnPfyrj7S+R2b9Q0tqm4Kr7J4YzIAeyhWCmPlJh/ZV1TTCg/RPD2SNGfrzy
gTtkYXrSA21Z2I/AIfJQvw0vXaatENfyvQ5QDXhGBi9VNCielASe5F+lIYG4vI1xwxuZ1z8IHr4H
rybEtpncXf3CfvEH073FgFdkIS4MKKNwqC7Fjev4wwJPSgC5D9gF9EzV3LxSthA9zt6JM4gd00Iw
Tmvlr1AaldO6NOmwCQQe5NEKdbKLrpg5IOqYgWCsl07Xgl9CfvAzRGzaleyBiYIEo+HjrYL9pSs1
xUN2qXHtJN6NetRU7Zi1ycLPEG1G0r4pR70bDtu7ZRZOGfZgYm+371JRwQh3vTouIEB/pFYpcE0M
RpQcdqg8cIaii5ZgMj7lfJkOVThpgozVcQGeLWJ81no7IuCKsoEN9gGpQr6CiCAcxwXiIz7hy650
UWMU1gBP1hSq5MWIDwHbv0MdGQDRTvI1uB4AYVm+gpJnB5+SV8ghNEStWjvmgDdRjWXHLEAhAIBN
UdEkdDBOqrdOj8IXyVCWAZKd81b1k3FsQQ0r35VpDgNXUit4mFBnjnI4C+uG/pvobADtdzazLMiI
gUFf0rn15WSkngo/R2O9A/FbS2ApH8DbYdaxjceuKQMGVtBVO9AqLPyyx7UQV5kjjhWg3nXwi9Wo
ZpYqPVBUqhd+QNwqWOPYqF9vdzjoZCjo6/oiAz4k//q0rkeTJlJlt0BuDm5R60PW79+NkKO3Aw1d
ZGUaxPeSeGoeljlBwm138BOEZaWZipigl/uJ9qLaqe9CLkVgPsR1CzQwnMa8ZFoTCKVTFhHyHL1I
Kz1KoKB6TX0FCsCM/DHMRzoSid1Zks1vpdLcLvK/Mq07Q0y461Cqzkzc6SsjFbZVSRc9sNF8qg/B
fXhHka+JO+bOj+gwaPEEsegPU2pNp+l9bLKRATYiKwJbQ3JDN8PI2+WoLniIdhUxZLd0kfvS1AqU
DVFPO61XCAgilVDcbO9ECN268gMKFCbMInAHgO26b1qYMYpPX6tbVxvpPwVxbZE6RO5QafvwcRjZ
ghcT5LWjhWbiyNkCVOTZqFD41ZmBg1ttlSR39SZ5UQuCtEb2MkaB3R4+2tr/CTsG6AXsB8/LZNXr
YLJCdjPGXSF9lvfuUyr8xmnzioknq/RRYIHOHtUfvZUu2uL2WijrrJFMVx3kNyNh8Dqqtl2wkbqM
Di81lmmVfwG2QUPIBOhEJKQV667WyyqxPshk9wo6J4nAWWudTGH5hHpDcNlluxzShCT38/EdteBQ
bV+1FGiMFjXHIa8bpxiNmJX0xCdAwyeb6CACQmIi1xpMW7raNVWYKh7duxVjByOIJ7XR8DMKa0gs
NHsWWuq5qQqmUjEW0hXARuxpmbGGlQm2cGDYg7LoyvoVZjhMIEfqOoXmos1Wlpp0QJ07cOUDg6E7
lqnGwH6KnjCq3F/pmTpvB8RXA6ghndxmDfQOXNr0D9LQLO4mI1oQxE4iaMXCu/4DSKXLg/dBzzMA
abdXSA2ndkGv0gzDtrpX8zZKL7WEhmwb7g30iN3Ir2jQEPFV0qHM1NMj1kieTugMuoUI1KKDXoT6
PG0AVYUdI8/UNxfhaARXekgnNLrdXgylPRSaWc4GaVY/LNyVg17ChhVOs2p0tuLgGIMNh/sPTF9h
ZyycEJCgUrFSytIxnNRwYJju/TGcC01eE2GKAk/x0g3M1eNgMmrsL0oHi9eIS1MHp6xT5iopqnAh
YFY/DOcoJSYvcq/HC8n0Uf3QtGLcaqNvK6q8B/LcU3iFcLqDZEbCRX14CYF2SV1ChCntbhpodsQz
kLmOoJGSeGaZd/NTQoGpTWsN7R3lVdMghGgy0IqQMoOkEuu3SuDk0hwsFKGYW99oxlEaD55RuESp
zls9f0XOjig0/+6FhLE5FDX475bAdiseRTA7P3SvU9UJZA5bgu9+slF5BifUOg3Ye49npHN7yIck
sPf2va3mSgq5UiyxsNoM32ZH+JmWpzqPTH0p3RJjTrs8m7mpz4ooYLpej6CzidQJYVh4BgHRY3Q3
240KhamwhHLiOmrHVNW31tGdQEsOu9V7Aez0xeib2kv7KPdUKF+g7MJ0btED7C5iwfeOwa8GXFwp
1TfdaAmqqyeDFTKZbGD/aSq6xzA0X+LYg+RAGkPO0sXmpMgDRiNZ+xm0m5s+MQy1wodRaOh65ayM
tXmOXGYDAlIaULayLnaQAQK7haj52bUXMhW+3ZKTPtACwlKtUVUvHP2RffsltBdluR/8CPYiy0Q6
VX2Ns2ijQd+sJDUYsu4qQcIKQ+ed8DR+lsklCjaGyRKgPW1GwUsJb47W4Tr0i3fJn2nZ/SfsI+i6
782pyM2vu9pB75V/mnXwDRU/7n1lRqTA5aHpRJ9XtNxHXp06TNLtDACmxhzoFfw+5kaXh1VnVhD+
tAg9IepZBUlCmBWDF9UcN7oJcxCBTU4wyolZl7UfbehTF2B03GlzuOLPIV4NN8lJq9KrR/1m4YPr
4QoMamMV+7nmKkCpauIRoZ2HhB0Gl5eyIXQxL8E6gGLfVYzpILfR67HeIcLSVIKxMHErDZn04qEQ
MZca43RIMy+35dd7CV9EA9ndo4zoVWAcz2FJMa0B/kPofoxYekGxcTIK1PdQyd80rUcUTYcOhhj1
1wEep7sG/PlhL9PG2BGm/91q1XdXBq8+WOJMBMZUerqTBu0Y6eY7XEpe1nQ7wJCBe5Mj2SmJpVUz
cGlpYLqFOJ8A7l5Goii4m7ajqg+Im9sOQtN7A//TAy3r7r439ejHUrRJKXgDoe7pvDhN9tXRjFPa
Ugg8PDYgd7sBiqc3j1cNVKWDXLtEk7HgmaN2VMGDnLSdRvBWATvSGSsn3seW30eS8pNm8NIM0IMV
hjRRuwYqmXv+DY1G6TRGBC8sQJK7ec9ctR6+i7Jc/x/2zmS5dSXLsl+EZ+gBn9SAINiIoiiqlyYw
6UpC3zkaB/D1uRARaRkZlVWWOSyzGlx79u6VRIoA3I+fs/fa0gBsVM2PLSDxYPY6GL8y2mZlyplb
wfrsVfrctaDlHIUcpy6IS3OQqJjPHqm0GyeisC8IlouT6bmo5ScFTggufwhXfiVuSBrEwmy2WFHB
xk6/csDcCn7pqGKUoJU2jxtbqpQc8xYFp6TzNckSnlIXB0sksZmD4QOfWG6wg9LT7Mw/wsrCpR7g
7IiFlqvdPOZG+TZRDgUo/AwqetqUTrYdCI05pcaUBYupgWHQSO9uW9Tf8Jel8LAjTT7NiXa1bTqh
0+I4qfPBCybBdaxEf9ElqNTU0sPK93d4zfJDl3mYHkttB6EOZX7vPE4iOgu3JTC9f890gjyJIX9l
FX7TSv0VhMG06fMm9Jfc3aQZjQz33imK7sSHdUyKt7LLflPb+p6GJIjrCHbesmgs0v7BsCC/TI1W
Bvng3El/ucvhzgYN5E78j8c4FefGCJMOp0AmHq06/SBIfEOCwldlIpKM/fbb9kh0M+YanJytH4qS
sctAtmFgh2MaIS+P1G/UzJc58p4kOzI0+EptKXu3LnVn6GrdHjiWtSWiogsQLY9NzOtoj26TtQfl
i6s+UVNRxeKBT9rQjcRPjruVlS5sKw4dYK7p9eRZsYHRsypaTgZ2/U0men0zms05wxmBw+sVbkC/
KQek0zbRiRnHjbFsvwjqI119PUXm+XiTerel5064yNKPmAQKDAbja+wIvA9GuQd7P4WYrH60qr2f
He1XTd5r1F3coiYKrDRAqPfr8j4g7MEaNjTOU0zyRWK2NPNiLyd4fCGPGB5qY+SfeCtIerC/8Hcd
7Zx8t7kvGfZmr04RMR8Y+hunr/Bt9+OjORp/jGn41G3FZeofOU7cZX332NtVGxTznz53v8eG4nTy
CRJcXPveNSFl9n5Lv1cXW61rjlk+4E7O9q0lWVdZKwnz/i2idzvv6fmW5mtEOp6J1HdqpyscaQI8
Tk3vnEoLq8O4uLeV8eRHS+CNw09ewRRM1x+CeH8Xe953E4V9M54s0ohzRDUEHr1GltUTGuB/ZXZj
Hbp8qKG9mveL+1FX3hQsDXYNp/Ip7UgeU8Xy2HXVwdDQnHQeA5+OXrUUI64991zV5acwU2fTtsWb
lngnjCjnVqmdqjRoKR6xYLNRvasFy5yy/2TWMgfmmF6Msj/CTCGJESx/pWGa4dLn3KQ2Id6bKDPa
G89uzuSTPNs4LpMi+Yrn5ZzI5rC+mWJqX8HV3zU5/e/pSYfxuZFW9aYK3E9zCtdgxlPX+e1zlfsU
ty6Sa8Bw3zFdRBzWq+zcuPiZ/BYJATvS8F5SHj0tLc5D7X2qhIiyvjVCei1E6cTVQdief1PUv3Xs
awdJFPRxGIE62i82MPTAd6sby1qgIOZ4Svg0SwIsVNefqYFftUKVIViQKtL1bRbdZayWx6iFe+aX
K5fMs/Z6p+gCeIQu98P3GLGyZnlTbpP2vhf+Ehhk/jbZn0mNWEQ5YjvcBzspnIh6ItuR94i5JpFn
V8GKi51P2L4PiWFpZK+FrDSMRyzCp0wLHiEBU/xiq5jca18S60qfw982Jc1ExaZCNhU1TYus1FKR
2nrya+SrnHHaZKb7MIGJgX/qvA/GsmywJWCNLiduUCPC+o+dDoePSSU3bhfcSxejp3/r+gUajlZ/
ztPl6sAT2WBwYTdaIJXE5PQN0Z6/rDalNVJxClAGdlm+uzX7KvTBNM0/BCDJLotCsygeMWc3Bwrv
7uxUrbPrh2y6EPszBlpXQdJOy1fJ6euUuutRshnT26mdSQnl4fHgyr/nUcZ0ivbJac7YBGuXWnnJ
3n2xn2UBu7N5q+2WRL/uU+b+u5Zy0sMueGPqGOWtlT/ex+mDjN7avnwnmorfRbUJQH/AOoAXScrL
N4lbfxZpvc8WfC6jLm5jh8ckm3ympnr245bjlSP5PUCTbbtwYIxxtVeJxzCcj68prCOgxGdHjida
Mdj0hRqC3hgrLoz+OBaVS4FU3I09QvsOpw3QpOyZg1C/coLDRI9fU8mH2UU2RMzkGYNZtNHSmicX
niMP9T7Tq+c2moK0RZRZqdTBd6tfGitluOQ253Ry+Lp410iY80l1Le3hMDfiBX7IAe/nOfPtjShf
fZI3+yg9Sau8Hdvse1lo6y/F9OMnUh0zrT6QWfNhxdHNoFXyBrZGtpuTC8yjCo4agZl+i/pfEZaR
c4rZTI437+w1x9JPnCNRLj1vTRtBpyLSssFSTOXMGNA0PnpbgT6KBSB988diFaQTdCwkbk/htRGM
JKBMr3z1S5rPb80yHXxn+SD4gYLCJBUlJVo2owSaIHAEqb1iqsYDQbMLiAuOMCs2fmNASQn1iYNW
bLeQGsU608LsN59sZwA3gIsQJgl5i5H2Yxf+sodNcSxN3mqkSUn7Y2BI6zRsrVpHHag9t87ItS9n
fePXzisIBrjgencRdfmWMNHNqpSg2tILUUB4vvgDbYQ+nJHG+KI6BXLBoo6JH6febNeP4A6w7FUC
OGCTHIIlQ2FL7Nc2iht7K6V3Foa3saTiAvQchR1+WVnw3oZIHWeMg6VXxTRcUzfA+1HTA8rcoCG4
1Ke81vtLpLqLk5IwMUZM5MZ0kxTWVwxBmIZTfNTdK2RC8jX1Ot3KprY3kZ689vTjhOI+dY1MBQun
lWDx3Id8pr/b2nmgq6g+dUB+Az3SAH3Gb+XsU3EbJizOQjuWPThenuG3peY6UYxIZBmQxInAaFOY
Kg0DVje9AnjF4Bzv7FG7yLy/z4oB8nrOguKVFjftZL0UMad7STrOJo7q28FzjjHROLmrXkZStoyW
jI2sv+TD9NYt8WdvspQU4sn1KjCW6qVNp7d8UFjyuXhgB3500941tvmszPiU+OmPIGMX8N62oiNI
pQjRbZjyx6mVZ4sjzNCpwwT8b/V4HjUsnlPtPEgR0/KyX4fsMndGgiJ4CHtfZyqsK0Im+r3w0quw
oE9ndP/ocYViMm8FNqva9g9NB4QxTSWdDEamrWsax7+9tuZNKA5aSb6IR+PFKtnYa+Nea9hm4Om3
W3IQ92PtPef2/DEsRJeqA+FLT7RimWAJrSK1obrzKvYkp902o8VQUcqbRD/0FmnLgl+FOsxb+3/L
Y26V20bOT06q34kCMYxB/he0qqdMvevyddaWp3lJfkRmODRQ6xjYC2DVKb31hbFmUZeHytK4jelv
5G5lwxGje2qSKQqcu0qWJ5vMl83s9GTxVCbPQ+QlodbQlfRyPNzecJqZHARTipM4Yxyy0bvprcj7
PVVhu82J3906vxnUKTtqzRC/Ow1d7b7VHB4bqT9To1T7oXSOiU6Y4Ty6lARFsU1tHuWklcUWRi9O
ZibbpgmC28meiJChGxDx7xlEYezhKbXD+jRODu08ANn1IG+14Uv57mOzcL1xCCLmdyRygBwyMPxh
ejhEWYg+JuJKRMAwWxrMuPp3cHQvTq1UKBYa+uQLv+rulG/VRKttNrO7AvTSre+B5B/sOKwi/15q
LravzL2bmOSbN+tjZuovZmQfO6j1AMS5/VdmTaJx/tLic0vLRIex4afemZjxW7PA4OemgBYuKUff
zr26GeFCsUCJ7w+AoO3E3C3xsbQz/Q6UwvMQJ4oWff1DQ/wm0rl6a8cl2o/GvF1XiLIecJKjTqcL
KTsg0awYOpxTQHMawWm8NFlHZ9OyKCjT7FqC3Ni0jYVQZvEezf4ucnm6/FhcNZoIPL8AGFS1PHTG
fGRzPlltWQVQBFjMqmoLy8iGEjOBSsNnl1GTasUX+G46STOxB4ql2MuaE6Hd56h4HgeWd1fS+wUu
AR1q05b+WQ7JldHNZpAMLlru6bzTh8Dm5TLnDtz91V2sLEgWqlTT4ur086WhO2pqyBkiZ3qD5cVk
1ANpUdS70RzfZg9woqovPf0NlRD31jUCbqlF8ewjZ1tKFw8qXaP0Z7C724RQ5IHCn4eqh2WluFWm
KTktPDU1Xj7DBJBexae0ARlkx6ciXst2dy9srNeNKA7JsrwXEkZProCxp5XzAXl3/cFDyq23cfXh
Ta8mWtjq0Gp8xZzdVbnq9/FU7uJEe8qM5FrJZmcYKTnP6sUFbUNY+aizxXDESyMGDzFN4WwvqpW/
wfm+ZbHgBeOqfSzHp2qxv9SkDlZBEudMjLTpfEW682UU+seYNuisuksMqFRlb9747mrO/TR2B1v3
PphpIUtaWTxkCQDX8ZJrUmylLUIDDKjwqYAiIpc9lxdd76SY5Q3f508kWcDJlqE/UL0MPBHsKSxI
RrJe8iIGiSB2ylRv4Ml/dE/hC+ZLqjy5dqRPGVN8LTT1YpndLUOUo4FbXFObMoKhzxZGoEm2fPQk
df393c0IPzB5w8mJKcZ2gAbnQJuZaInEwcmzG3PHBubBP2lV+k4X9VcjB2fj6Ny7bum74ehPnL2d
lLSzgxG7CWl3XOe0cm9qhxFLxdabrSspp0x9UxrWM1ZnSbd8nzSkhSnO+ZNT/iFZ4TxWXFCPcmXK
GZcVz3UUSrO9zv6612ZUAe5ccH53kn2d6X8igdIHWhTcmowU41ojC3p5c1M3VINVBBVbAYtc1TOH
va8Am2/Agxgi+SmF7QeJY+40dxwCf70pRwxuIKHjR980Sb7gf8bcQibVn0VN7Es3/4ho+ShJDNqM
i00L2cDjk1rscbxO6zwsLj6fHiGU3cGHHZOfHvAGiVkMcqyjFbUvPbdjF0RL/sW+dbZcebdemVF5
/HACJ7Ppge3Rsd498kEJNQUTm9yWGHlyMYQw024TTR2YyYYj9y/Zzpuxmv/k80JqNEnozfIkqu6l
9qNzM7hf5NWsjUb3oZ8UaN7K/ZK9/TbS8OCmfczS5NxF8qIt731fh6ZlP8isf3VlfFAslpqjDl7E
1QIccRiG+YWclz/9aJ+dgX6+58bn1LXyo5bR7uCgdF9FJJFFg7qtQBPyZFS7QW9v3IYP1ZsK6h22
14A0q9aziBSA1VFYxa1urJ+5OZJ2X1Xhun3aZtYf6LhdE6f7yt3ZoL8KeMWYXqTuPMR2H5bc0Xak
n0Fn0YtXR9oU43H9aNy4u4WswK6+jC8612hjN+V9NsYPBVy2AFvtkxybwCClokqjtR2hPwEBCgkx
/HC9dDdq5p7ojBAIVLGZPD67dRXK8vSdLjyRdcAmjQQDfjK7Z2DFiOrn5Wky/DNHh590sI5COg8M
E4OkzK4uayXzbd6qsJjAyGfLFw+LhwwugbLlF+oFLA1NUa69Ge8qjX6AzkhhXQTmwjwK56l2nK2I
sGaP5rHLmjnodaLmNMfc+mV/kZV6WxeKzKHoy6z5qXLjp6g9GF1ybdkIm374TfnJXbSU4ZDZD+tv
Viz6xzI5X5D597LPd27ZXfhNOK7wzJGTdIAOs3AO7y8Ow/TtHC8f0jFvJ4cRe7kQ8FU57S6Dqq8d
KAweHAYHifOp0fZ3pvTqdNmVw/ATbsyb2af/E6sXml3E8X51/YSkd7QfrNj56mVJ7pXBgU5fztE4
vpgz7eMUrv9W1VAWKE3blpu26YHgzB8WoefrJ0wOCK0gT2OjCnIO4PnEE0+9zVQexGIU1dE2J8Bx
qetjG5fnMfZR/Tl1v5Pk4oUZ5JKUonMsxVvSxu1dMd2ofsi3xJjEWz0b4EGYhKMwrydz2e3gyLFr
ODE2IkXw646K6uJV/9+R/N8SBBF5/X8RBFXftZT/yYnM1/9dD2T85fk6T4rQ16AeimaMxv/QA/2F
moc0cTpPqyjIN/+zIMjxQevxT57lWiY/7h+CILRCtuXo6w8y+HsDic+/y6D+IaJBQYWgKv6p/ytR
jf0vRmQeUROdEpojV6CpMe1/MSKbotJ6W+bATrRbFr36XEULUzPbsglO8+gAwxZCSANAYCGbYdPJ
oj463Q1agfRKnNge3mN/ANoQMgq8QRZV363jsUz6IJkaeiICr/xs29BF4pO/4sx0NexEnHGsYt5R
Nkw2rZIROqtEGjLWHAEJLec0m1RAf5cML1swUp7GP6UuP6xRfonlLmsdoCjzNWpIFvGYqIeFYETh
pwepGI/qdn6gGo9gLwdFBXWkdib9qunNtzTSD80295Vr7+ZWgAaQf9pa3apsr3vZVSdxcgd64DoO
fbzlhHYyoM1zCq558DJKLWO4W1T2E4kCMCSj7zrm+NJQK5N35p7z1g5L09MCqSk81GbPfIWogz0f
u9q6PVMAQhTDyJ/2c1p95Zqv7W1tLA+TPz8U1bdOwg/6K84rNXufUKw/hqudYDTuqY6LRtfvYmrU
XWnM9FcduGL69wSYL1jseCuneCCGvpyDhGQZSsgTAXYnQ7cO0ps4oHFiDGkkhH0E4YdUEgZCMg5T
z3pJ/SfZOdG24eNaw132SHWCNtXrBwIp7o1nI5W/Ua69Voq45DYbmM3N0xB0qfM7RHI/ZRRhUmgq
yIYpDVoThlpOWSdqszhky2BAkHQ2TdlAuBr96u9psv8j6eF/LSr8Z03h//rvqRP3P/XdZ/nT/T+g
T7QQ9v2f16PNUMSf8l8Uiuu3/EOi6P/l6nQpfDAGBkuQ9+8rkmn+ZXmGgXaR/HrHIhf1PySK9l+m
4bkE+jgwP3RKq/9YkYy/TJt1hIwF2/JtUiT+JyvSvyoUbVPouuXZDqNn0/ZWLsM/a/xYCobKBFcY
oEf48HXxkKcABH1yA/7pE/kvVj6L3+hf5IRkvsKhtCyQJhxo/7cs5nZ25mZQSgVzR9NN21WD+o5T
jf1coEOpmz9pOf0OM1r3Qq9+aHduyjwbgZU6xbYnYUKT2TlJafchGfACozReOYXsE0afxzY99oJE
BB7LAOkR0NAL6avLFhBUEcx/m4a7D27XCo4h4sIUlXrEW3ttxluXoumiY0YyJmHiUdYG7SiTIPcm
UNHSep3q68LBfiNr/8+StuEyUdeVdIcs/TozU2o0467o5v7oWn7DOx6+yXjdtCOBbORvIIry06fO
tf5Y42QEwiLbtaqxqzeae4jp7XZmYbEs08g3I/e58ExcNYOvB4ULBc+M52NrqbeqHfepT6tSRc4p
b50S6uN07Bv3UA/5e6M7v3nkXDoR4eKB9NY60VvlF2C3a1Z6Ur4WFFMafBoCXhkV3A7Z/FB3zacV
lzdKO3V+ybyxFNgj3PRCouNz6p0a0/tWAMkW9WUKAeNApygVBmPROkG3gjTnb98xyflcKOOlXN8U
KM1qC1gdUOSuJtJvU6aMMxOJz1qXF9qARze2PpW32Bz4j6VGL1u3io+mENqG5dwxad8VHNhBK/8I
u1tbxPp9Tz0GGhF9lju9qbKO93G6vAObM7b0GP7IsXzp/Bn4NjDwUaYeM7ZWRyJg7c9uSY4OfbEp
bBWiVIQ1Ww2MGq16JlEZU+GJ7ZBz0S1yRhTvooZVqEWvMhvZI+mIwQrsg7IkM2p9D5WTY/CZnzXR
v8kS1U9Bp21TlkLtzBVUm93Q9yNiOkJLA7Tn1+i149KVLn08KJEZIbWSiZmFjHszaP2XlLjWS4Qx
Vm2toyPJa8rQNBR/bRFjXMyzFlZMg2rFQJcY4b3oluc2y6C9aeQN9Msd51d8MVF8A4+0BTYN/i3t
LLltBUG0xgLAxxDrcO/GdElRymT+DaK529zbJa2GhP81O8Xp3HlugK9vib9LCXWrbrmKU5DTS6Qx
f5nnroV4XU1b5vIILKf06BX0FxIc1J37qMmKnk/83HFxTDibmm6eoLcGaOz2TmLMMKBhbvqD/gt0
785ou1/H6x4nSnmEogUasSbmUI6coW3opCZTE8YIvWz+0rR93oBdP9pu/11PPNh55d/QzgTJDYWO
W2LfQNMMoqon9ZBOOUShl77tYH9p+bUd2ktHZ4JzbP9tEkZfMcWa2iIF7j9s6ACQQufQaF0MVBKT
5my7mC5G3xR7Le64k+nFJ9BvM7+iifjg9OPOUn5QUXICW+MwOkv1KeeugUbWzEdtdtJQec2zlem/
ho+cR+TlQQexBOk5QcAQRT/gv5iKKYbNsRbqc/o49Ok5xiupICyRbdB6pMci8QZqpYzuyx+N5zpD
rpkpifSkurLmXeuxOVq2frLEn9Kk4w+yPN3USXRoXOuiHHdvLIRXqA8xoE6xuuWqVHE/DvtBrgkF
9hlNMkgUgRNKm9LNnEYTWFZ0BrJG79E4+zhGYksYI4lMlJ4urhcEmX9cAojQsID+dmJ428rrd2ZW
7Nx25i7NBqQtaRU0JaVgYRABSIHLdKwaEL5NzanXBDWjGA5RRZagi3iB015EUN+5rF28IZPEailM
gsCiM7GXIb3OIIs+QErdpIXD2XxlXF0Hptf2gADdHp+rBH8dJz9lzGgO4lAfh1NEUnZvhJ3nH+Uy
hcSVbdHHQyQe7vM6+ky9Bj0DNahpbxs9endaHcEfqB3d3en69NX2K+q+dA4IX056Jg7CF69tsiIO
D77iVvEZAljI+8zS18Le0dcGlgD/401bA1UEtf46m+DN2C0tGtZ+lt7kRNb0SflseNlIxJeLGDZB
7o7c9gbM4FdF1YpocJ8I7WANFca8TJxniTuOBJRNH92QiEXsGq3k+OwU6d6NgF7yUOYWzVCJpYXj
rKnX7Jz9RH1c6H+Q5mx78iGDpGvpZnx3aydXtdq3v7AQzqV7YcjFAPJO07PDrAC+dZYTsFDf1Xra
MgGW3ybz2yQXH2X/SajYKaGk9ulm5tNlqEquVLUUCB0++747WFo8BvPU3LlR9T0oZgKauO/q5p1U
q5eWsN1WyTdzXF7jpjmyD3Emeh97YR3+tpE0JD8FsjFfidHtfSxjHtrPIX010wl9VKe+1WJuR5Cq
rmc+S8sPDd66t8Cczs5prj0sIIyrxvgyjOFaJM+TtG5SMVwY8kMzozck5E2f8AeZg14W98xGz51Z
QY8kDDcDGVTZxTd+gC3y9HPuRg9yuTPb4q6zBWcDNwRt/JLI5b4dtnUzBV3j7FIPrfgvAew3jpv1
G5WKdwP9ChHAmUdHGzDtxqv7N3OBhjNJMjadkI7LKUm7/aJPG+k04M9TiO/xZ+s5n6Q3ctn10LOm
PRr7w5xku871d7ITT5XZnpccGrzDAHfwxz1hTJ/dEN9mfv/hJywkEyzNanmrK/NDm6ofFOG3K4yQ
3ScoevngSJ21NZ3fSrm2VJt8x7AitLP8Oencp57jgjQeSA2812h6K7u5+gQ0W/FTrMSXnyG8M3Bh
IDXEsKFvyxaKe7WcbM3hIlfGle1yX3T2Lra9WzNq/pAwC0O7Fl9GK26/hV1eE5CdG5vTUJbtUo0W
sqmfXZMwRkpA9s0sdOT8EfnzdxIltzo5A+T4kMhJ2Fnk21eTImicyVqN8xnj1bwejQm4871nOsX6
JiVjdxNnx6QpD0U1HuIi2dXdU90gBc91e6tPJvz5BqmNEb+J2P60tea6yBGqLsqARdO2hVY9x2X8
Huksg5OoToXR7Ka8uqGrdErj7uz5yaXDhjno7qtMrmX8MVbeRnL5xjl6FB4jiM5HdOIeHL15a2ZI
0/H0rvLhNpURrlXXerNhSntrOWKZd3XqH8iRQQS6dHuXNSYXa9Unh5PMc4J9n+NWPXfKD13DKjYW
acl5m35wm68gcv3VKPEFeKUJn6dTBJVu2cOCovHPtum9GwuOBlMdMsM42ToSQXt5qSWKMFNaIdDI
be3hnBmGh2mYAY0bCNnSG0fYgQ603yb4tLRQEpByLpDNIhvMtKfY9M9xJLfZErOrENTB3v1genGI
Q8AmQsO0JxrQ3U75FsOw7mZ9PCsXFUJpUo7PwP3Hi2digzX0g2jrUBbuc9kwAIsjyP3Tu6fHe4wC
f6IEH4Os7XtbIa9kALD+wSDy5ou1HJnPM/Rxw3X2epxtO825Jt18bpb83LLSyultbvYmH6bpLDdV
Lt4MkOqjad0rq9nphMxNKSrROQeTq0J7GgPaQk+GRzqIxvDdz7ZZV99WmXaMdY95sLpqpwXR+GL8
WWZaJkY4eRiEzfmujuuQfOzCZPWw3ouSvcyrrz4qBztJd2Kxtv6HrXc0ReY7iSa5XuqXAZdAEY03
yrLI9gV322HftRxyMvnuIrstTJIOY3lnqvKYmmRfm7dOr9/UbhouTHMlwzblhZaeE+iAswi7gXCS
cBAzOQsZ2W7iOOjnLlf7VHdCXUa3Nr0ja+pv1v+aoNZJb9k2i0J2au4w7uxSFsSx1s8oqFYM50qN
vvURQKxvDpY3H3+/ryAEDwSZa115s/49KpKZccpEWk+ZGvfoMZCwjC/rVcBcE2h5sheoGRriXwoG
d7RnD579bZbJU9dYO38ct7Rcg9qc9pLmKl3tnbLmQ2R7d1HibhIawpPGlJdJshlTRTQPMlZM5PN9
+5J2Mer6/uy23kuhaffckruWyiR2Abc2zZ4BMsH0EuA0zXxmj/6UfrM8HcS2gBmPKHzrJmhm+Cld
0X3MKv7lljIbe1+0A/kOBGda3iFJgbH6JJcg1y/iFn2ZaL48MdOBIvVB0sOn3JPtJ9ZlU+3mhfS4
6MFHK4XzJaTMC02U7ipRJ6XLQHMFXaFqa3J3dRVKehurdp/emfmN0c/cSGVojfiTqTfX11w8bFTr
NRYqDsfOZYnkAEYI06bD9pKm4kpWwp4g75B8yF2uln3H9HDmtrHoOldA0FuqUDTfNR6EtukP2kJu
NCzpAja2lGgJ6ujYR9/eRP/QSk5ViwyBwwSfoUVkjn/f8/2RVe/yGSEZ+OZ5UruB8OqIHX5YT8G1
fxfNxUviTScQoockmW/pE5CAW6DUa44DiV+FPt321FucDc9kXJK2k77oMc4MrTni07gMpnsGKb81
bHtXFenRcGW4tiEHazpplhlMy7gtMPomvbOXBOM4WrJnZ7jVEXl37a5pzV3SC6rN7lwLdjbNZCTT
bjUe/ASfisGdU2oU8ZZ2dNIXe0H5N71Bld0Z/Xvl8Vxs2K63ZuSFWB1Og1MdbHLCdE+7d2xKbYPb
HuZxn6jb9X72SMvQeYcIOsKujg8IhPeQ9MNFEjqMZlHGuzlGa5OtKnUHvc98FpOPmEkSNpuwqexi
8seRCJ/z2N75jffgMwdyWTB79FOm9Pa6o3bJ4F0YPAlmGW1K7JYmrtUaBlWkUHgbjEbYCYk/vfpp
cSTUnOSC+QafyL7qHHSN1pGG0W7Nwo4YJ7mS/Jo53aIjDATM2pHTjz1O4aInocm9ta5nBkdcxVC+
i4ydQdx4JL+yBsKG0d3knheuHwTdGlDB/QHh3rYU/q4SFa5JvXhtauM8Lx/uWN5USXJIVmEoPyrx
5sPEHjwjE1o/RCvX943KgwSjhWs1DwXaokTfr2thayN7M/qbGRuP6TCSt9MznZSr1SwILfBGDLj+
8v456kW1VaX3PHlF2MX+ndlpDz3jNmJdrJoM3brLbnufQpHe+ogMnEnQlPJAzKvAUZ4KaX80lXiI
GvelopGDqKH+kWKOAic1brEGfNtKomJun2qbYVRRmqgu57WijUAXd5k4zhhX/vZvnjGjQdHsFAKx
HuTTE08XTMMF79DIjtCqnBSqUusQkfmvjoHl0VfWS6z9QnjGvreClEtDX/URVRJMZaVgUmoPlVpe
Cp2+vzlx5uvEAw2a38Xda0Z1m65OxdqHkmsQ2IlYT2FrTw1UeLxTuXfE8lLVSxzUBs3tNu1ChG+v
GURTMnq0k5UTw1MKunZtPxBFg1psM43jRWp+qGwmYuSvVgdXjXtdWB9LDtB56DAISf3RwGFua+uL
LxEHyRmDg1WYP0bP8XxOrQXpBHYMjUczaDuWNp2EqISVqTN+m7n8WejTBY3Qyu2EWwMbBGM5rf+U
JI7REkoNvjetiLKYvAhSRjwCmlCEz9sVLlV3NO4Q8O5r1wSGvboerOW2LHCBGCxkUT0XF6fsT+s1
9UxCNxqr+ElMrr+jvAfDLX7qTOMZXOgZFW75a43aTib8Jovkgyrq5CjH6bdth8tIRAP9AQbhTcK3
s14grhjF84AwjhoQGRIfL9MSApvb9M1rlyhoNd6q6q0XO4l485zfFEzveUQ7y7ux859BTJfWEg4h
QdXqta22cZLta73/7AUfJJkc8JvK6ClGD48aJhTxgBTE+jfyzmNJUmXN1u/Sc445yoHBnUQQKiMy
UlTqCZai0tE4Wjx9f+yetJ17rc16fAdH2K5dKQjAf7HWtzruRjO5FtlV2EKfp4ztq1F9llH7qN2O
nXeqvju5NPtGFI9leseiHdVvL5DmcLVbozsKkX0TsNltZZoQqUUc5CQ9rvzIz9LMfnLANHOQHsqW
FKGjlfrhRIegJ3o9j1+OKSFuaIG0tn9JGJhxoRy1J/GRKVCvyUMYYwLWZmzXrI4HPnVTrsktelZb
UKUMMhqdtywl1O+oHGR4vM+3Xl0+DMbznBlkHnXZS2O4JZzw24on6FDZLDeWoUQcEk3WVpnyjYwL
0E9FUJ+X3kCP+jnbCZSjiN9AF1ggIk+fjZ4owq758pPl20ZYS1RmfRiVsnfkOTcx5sesuO2wKrDm
ms21wniq5L2DnhGBAazo3DbPjZSIwqFizxEybHtOfmcA4HbnPRgFNQ6JTye2gTwL7rKJ0BEdhA+h
fKywdie0zYNyn4to4FeeGL/VKt0xGv7CKPHht3vf5F9dYgLj/fWSipJEonghATyntO+4ZB11Uph4
+zjpkp3XNTOjE4/Y+Yhg9mHtfxtTkUsS96HBQtl7hFbPXSs6a7f0/PVRlWSZjPOxRGy/WZCQbO3C
ChjL12/S0t6NeVdOJlCdaZzDJS954DRmA22nnKlkcIRDSSFVM1cr0KH+89G2ERIXV3gnnHtuWNf6
r6HLv1Dh73SFVdfUXIYuVe+J3Zsnu8ELMIgsOrd1s5cLYlw5MapUKZCSJv0W2ckrqHMm1BaoL7pD
Yel2z8P0F7scL33fectcDPkFLr71zTzB2TSaGFhMm9/mXQv+y78Z8gaGbpF6N1Y/PVZu+lmUZn1Y
yGIIlc/6biIyajMJEyu8xfJPPsSx8+G6DF0bPzvbPMfKSWiV8ppQMr5L3/FGqGb5keJ5yGp9JYoe
7RoFFoTeGU1ueYsf/6Jjm7Khbtpd9BulekIAaA5hW6V/3IC2XXcBAPJguMsLWR7r785csm1fm+ci
p5RI+GKpy6tvZN1QrkdJ0HhDODsYVjiHPvTIpytMXkSW4uYiCY7bo8IqaHSMHBeC0hixEig3yPJQ
+Mwy864/DkP+rRreUJh9DsMwnQmbvDEWfBJW34RdXPzthf4bOSNXou9RQi67HAfdMuNNtGKfzI5K
bHv0S8eqa+D/rVNBGf1hzMFB1tEVTX12ILAOBkrhXnGg2Qe3s3GupiS2+N1jta5NZsYx41xvlwyN
6Cp53njBeqe21U3aB9dooHYgRftv7HtOaAhx7ANIx5mtVjkK87AuHTj85XEIbJBB68tD+sllrt2/
Zs1lqk3Zb/EtHpxhQJnv88bj8XEWcZ1y7HpqvPMq/9ElxH6TCB47Kfmvwp4e+DxWKbonqXbVC709
dUfJZx/NqUmegtJXqzzNwRwf+s6CvlUPrwmz/VPTMqXDu+KxYxaFi28z85BmWdRqM7qWZsINkE1f
69pr0YxLZSqCY+PCNQimpAxLh2hjj0W6YdOrKM55YgybvWAr1Sap8x4M41M7x2+j7Uf7Vs0Ur+hK
kyp+ChScpiEeAFx5ggLHNVqmGe1nFukJmc+T6fDlvVFSgODOwnr73Vkc3pEs/7a6SXjX2wc8+Lwf
qo6JxOy9LgX7H5IwUxR3lCwV4y/PQRfMSvuVSIg9WuJTP/KSXm8TZ5rvXEs6tG3cyJbNx991ROkp
HV8JUX+Sswf7WhgkykOw6ODK7IapBZtg3U1sMY9FWjwuxpdbkRhmOlMQwlSfblyXwK8xKapd3qPz
F+Ogwg6Nq7Pk6RF/pmGq5oJD+NXpMufQLOabYWN6jCMJ8XtRbLiH/i33sVLIppJX1bRfkUW+CaFE
5rE3vIdOK3HhEokLuV2vwEb+jCPT1QxB8WEpsASSnFvskjlGLqoY6qVxS3zfcJoZjuzcomWUOlIJ
6xWu4CbYvoKxCHYti7kwWcei2rSuvZX0D+ZQ6BAtwMYuKTWt2GQiEhAlZygsWU3RI4NgWWLM2U8e
I/okROe26vM3sQz2fVk8kdaZMXHCF1kmoItsuqVKetCnxDfxO/3FDjpuO2emho9bkMpxFk5+F7Kp
LPb1GMG3wriT+20XsnWFltgwB+rK9AEmB2E7rRPirVsolfspdPrxKTDkeKQe+8R1fuskLAlcy2Xp
U8MOozN7mSoOz7gjYtIU3SNxIj5pWiaz5KmkjU3o4KsIG9zABZRqfEASjodvwajWee63b9N3LEtC
zyCPzcC0Kao8kwOJNKBpcLZZgdy4BjaWGdOwx4onj2JU95br3MnaeZsyAxV6ECN6gykxlpXejhRL
zSIG5le4IBKPrCl8L4PD4kx21Q2vgTZdLjq3PpRlR/u8N/cjYTinIUMUqWnFxvy5G5iNzbo7Fbkd
05LP3cHuPtPFNC82ihiLWN19lAzXZUrZFkX4GUVJy5lP7EOa0n5pgn3MBNLLk+OQaec4tRwYlmuc
jZeYcc9WPVcTgs1HtZRm2FNzbCZOUFAUjCqiOdsOqlqfhJ2ypnfqoHmsP4w8uZ/1QCGnY7UzJwO0
RffsEld9iodnv5rMHd7WV7tthi3dI2+hbHkLJlPu7d45RO2Y0LtOHQJLERpu/mlabIbiCPGH431G
LgKgPkC+l8TdG2YUaxczmiOCO+MV7+N/zhHXNTU3RBsVe1H38BgI/Q0yHMfeiJdtbICvWCqrdoWz
HOh61l02RenCHHVsODoTI8OAiSNmBg0zMAInZFdgDOcdhIWd1edk9WHShToaALeVlo2cHNFgZIl4
L4zpLVq0FxLrgX+uT2+NRj5Wld2yv67fRSztc8F3Yy3A3WtoFe19GrMla4LbtL0MXbVcGJzikOjo
LnoiYc3+J0MYui10Goc+tyA3U3NsZfzpcmWlk2XHKkA567vFJw4U/1A30y1HT3zUxQkOBxWrhDfP
6wPBbDHsJqGgi6YtHqzEIkeY+CDDZzzpVez/ZivezNLsjtKb3rSbMhlWPDs4gdgTYNybNdWAZowq
0nqXN2iL8OQuZs4Ri/8D+M+XGvJl71frnksZJ6wvEO4k1ZIczpamRmtFd86t9oHNS3Wail/iZd/Z
TmfrhyG2Vmn90b2p9uwQadK76msObpuRjc0EgWpX1+m9mQ79RZ2y1o9vkmi+tAml64RbGU1GghVV
AM4z3NfO12aYYmpoerG3nRwXSp9mF0mY2UDMWQaQkN5u56XTxpzx+FP3kKVOrWAR00NA+2NTOymD
OqqEuOgeMEh+lQugEWPG0psSllCpbAq9xR5vSHhm0yuBqtrM272Rf0GRvMZ2GiqQDiLiC/PlNZn/
RMgYwroq8KzXnrMdh+TAPvTRqMtpF1g5wYdIwxKmGo4nnN08TzYEQ8GOMoLF6agbz80A0Dh5t+cX
hy9NZ2PFGEty7Z17Oew8Tr4dr3qqoBZMDiCef/ycEUaH22hJH5Vn3wUeVJu+Je0YwMPJrb2nOGbo
PGZTviUj5pJoQusTh2fBX0PhcPCu2cD1FuXFjZjyBqe72wKh+gZGJXapnOJtUL1wjMqd5R8mQUpq
q2q8benr3JnBKTFG76UW46tFRhUpmaYkSDFr92rE4Fp08wIUqXgfetKxcfqcOz+rw4B3ImArXpdD
VTO6UYSZTc5tUGNcVBQfkw9Tw4rFTgpSFUvLPdEzX4FzEUZrDG2o8wbJOonkhPh6yxEFBEQefB6F
7w3bwsfs00n/qS6J4CWlllV5jDlNFrgcVEVamZGwimimc5v2W9Os8e967BBZKFzMeJ8GRXtx4F6F
pmbW3+gkh3C1U3YhwtErrwEzjF3JjBXPy7PVIkFOOloM0fD/6rh5NuxMoQqkSZ1GmIYI87eBHxuh
7vlqWc2Rhd7xNiYLeB9E2H39Qt5MBEky6WejwTyp3ecp3Jbc5YDvhIv6SIldYzQKzbBVHCyT8ezc
uijYA0501Hs7v6lZKznWijuJdw2UFmocdSMjzgqe83XOFYW4RPu1ewYXUjqEzhF6WZQEETGgC6Pp
nrXavMPdfCq95BgZ3QmcFSLEAd+z3wWMKjpKvinT76453eeuemIaiaCozUE/Rla887CIxiNKoWbB
T0cJdzu65UOg4FtlnkgvFn65qK0X1pJ2hp9g263VMWYEqMld7G/yOACpWfnsUzsJHGHWH5kB+okp
xhe0pbAsSZb0DeunAn05Iz2g/6Jip+kKWpoeYkYzq3IZU8xuODFeTZzx1g2q56C1L6OphqtLOOzo
VDYuYMwMKPLV2vdWEXsLsQgP3AVAqGV6HGBlWdKLmByxTnX2kwuUUUFAEHl2dNPyImX7RNFs790P
r8FQbS1Yn3CllyJ7zXO0RbmlL45ZgTySiI/KRYZa939JMSfrMZ0+B6RGg2MSC0yYkyoMAiEyJEA2
L8WA/VcogiTZlfNjMwx6Z7fud2yb9yngFipzN3/zvHbauwBaQs/EoUEv8z7VGnyPbti4eh1cR0Kn
eDYebSRUm8IhfFXibAxQbYX1FLPCH0BgU6wfcqxFjH/nP1ZAsWNiHN8ODl4LsyBOONEGcw/+Dpi5
O61wwAQqQ0NF1V5UHnhKGu3tvDBeIBLy3mvOuBhOhXCDO9VTZmVDgC3WEVh10m+nbz1YWdYdtKCn
HhgYzgUxbZzcQ4/FZG2T+AOTZN89l44GWRScRWmDtDPQp/fIBraO71+ntL4bUhAfQrknst9/qrSu
j03JViceCAtb7OS7trCfaaoaj6vJ65MJU2UhIyIxmysRNAcdMDQx+B6xF0cnBxsWTIKGBVQUIfIP
3tSCZsvyhocUl/GNyLu/ytf5LoidFpvKfGJ6cu2X9lEBDwjr4dR6KFsXc34Vfb5rTIhJSG76UMrx
LN15Y4uCStHP7x0QTQSNUT8i5d0UMia3VpO/SOZzgLDjJHMesaIJK8vhx43N52WMD8wdSBKG4kR/
XP1tMWmfOj+WN+Y8MzPfBfZQ74YG7tes7Ie8wMznMo6mBLSPUYXNrmspnpaF0L+kS3eyKX9Hi8xQ
v/5up/Rt6FgZrMoW3l6wBaq9n0vEALNqSA4tjjHpkvumfNFJw/ayH0+6dE5LwG5srOZbQ+x8lzW9
g1SKmnks2Afk+Pxqw9xKo/ARXfuneRFsJwIPy/N0GeXMq57VBr1/njHAAX5lz8ajrrGnkYvMx+/v
82ku9ygtLIbEEaPE2P6YsN6HjlYv+Uqs6Sz3MhbZXw//fJjPkYvXVT3bQPC2mZ/qfeDLP1b9F+Vl
ecPL89iO9VGn42OrY96acVTumIrChHVSzMxIhmgKw5z388ZEZIZEOd/rDN9HkwXPriPvbRPeqmg4
kLMAaygZ9VzrYsALIp47HzOhJ24UyMudyzaUqPs+jWmdCZXf5kt8Ep1LfjUhxUfbXM4u2zFbslVq
JDosn4rPq0qH0YsCQbKs9jaJT63J/e0INoMRqoe7i/xJHYSOz3HEpm3YN+q9MOJ3QRmYx9q5SMeU
67WWCMq7fWp9Mh8k4NUTNojHxoRUELzp0dKcQTOuX795H0oufoRAzpLovKUrQGUH7xn96UEmfRJG
wZRtfPgGJSceubyIrhLb/WVhei9dllVo/Qyg0VOKl4khyK5GZ46Z5dbITEZAJt9qIeVx47Uka3f4
ghYmF+sMY6L24xxP/Oy4VKhOSCjbJEzL8YPnO9H77tbpy3ub5VQtrZ9AcUu1vcu+Rz8w/8XXSJ7Z
3q5pPIx3IvBaNIYYActgepJoAGlX70xGcbbyX1KV3JEg/ldyIFrV+2SgDBJK/zEkSCYS7FtKbv9c
AbgIGopQKg8mAKraC2955I00nHKrOrjYyWy+SASpDkvArhEzpwG91+JdvYDkbdoQVKD0s6KvViui
fRzqbF3ZGWdrjakuHZ5/Yw4WXnN9sjcHwmH5J92c3syivoogmvbop4bN6LNbj4N/vts8eN9FIycg
Pqu8gjpSdd8unBFUELiIKAu6yLp1YGduBNhGgIccgxZHoh3onl4LMZ9ieVngO4xl6dET18HWA1I2
c6fuhFEDzynNt1LOe6OeH4cy4cA2NHhQkBxpy8eStJONShB5ByuGA/Y61KZVYmwjSkN89d0rPZEG
CPCk0gJRnMrgc2i6fq0Yz07BTgXmJ0BZxm7pcJ6BBmwaVbdbK2se804gnYCKAmPPRruLfiwB8s1M
3Yd9mSBKMINwMUhG9Y3oi627DQ5tMfe6FfvMp7TAT1cYLs5ay3tkRnGh72DUiS8qG8tXXldHtGC/
FJo1ZaG8trHPyqrbTcRWbkTMDrjc1a1Rhj74mo2/XGyFiCoYHXo8HZk8L/CjpzjsfcyWbqIINVUo
+cjt5AWP6pBb69zBntzYSS13ecSbzJvzwwCOniaBqSPAKdzI0McFLwW0S5s5YNrEkOMohvyZQvNP
FngfcYuAykvrt04iDJVDfcMKLVy6GChhyREeUV8NNWWz3Z8yn01FPoAg6h0URKoFfmSmUSiX6GQW
07PojO+UpQvGiZZr3OdHlUXIt11+y5pWsJvLB6ZDXSj0SqpF86x+Gsn8RXeOsYM48t66TH3mhUeX
ZvEw6TGm4ffv29z0dl5Vz7hvjRcXvWXhZgNL09ZlQzDfVdJ+IUmaUuxhLhiLFpHggx4ruaWb3vWd
/dstwVufBuEs8ONGPnPCriSK1zbBoY6o+8RiW3Si3nEY8Q1K3V8sjQm+iLCTQbX4cWYEiWh1nuC7
nC2wuq2dI4AqiHmzA1ToGcMTyayX6YMBnZVPZTXOOFgcvWz+hHn2jMAIKyDMt6a+LX2vD3EgvlkZ
SrtJoXeX/mdsUBtFi3mKYKXZDPhwX99m+fTjmrdG/iqL4MOIkds5/QZd3c+cs/NkSPSKjilGkY5+
LuUW2nbFqzcwbqRvIkgIJuW2Dr7Gpd7Phe2HwRDAJSAveZv+aiSmO6Gj93lk6RCjy+7TR6up2AeZ
5KuPfn2ukamqBcQUW+SrjwCkMFs8SnZ1iAyTcL+AeDfpX2gJIXvX5ms2Vm96EG+j8Gu0UF+udh98
HMVaUmPM6z/UdLZL070oFxEP+3XIs6jO4KMC0NP11l8YDPMYc9qKzEaB3vz4xKgHdfYQIUuNNUHC
1foziDQ+zyWUxylC1pW2eydhqS0Y1ytKAJ/JXVej22jMgaKUlTriD7U1Rc+hR09YVOUr26anGBSK
m4ITZVxxpE2loozjR2FQhmNIQMBCFBlUHeT02dUzrNveKU+Ro75tkHKz+pE9zoQ+zp7AnsFlZ/dV
JPaXN68IAaFeRlHCr3HmazJNr6XiDmhdZjxzYJ0ca4jD1rQBv9/LVWCTDfxSNRHJvDKtP1JUYTuY
EHgk/ns7eW2M+s1bQOacOBC/Cqt3ttg7iSGp3RBI17s1xvOW8OEVMOuDggwIW2gSjJfuuR4hJvaJ
h1OivcwzRUOc35hlQFj5Mh9zV5wifs048WgIwOY6NMKm7t4bOX/rSn/iXfMCFP6JWE7t3N+XuFat
evwse+rHtsX4DlUhFOeoQzPK/hUlyxB9dIptYd2eYR+hQucD9smo5f2Q+Qm1fYqKSkr9Zb67FMW6
UY9Vbr0pRcWXCbr5sXZPgzc/dULe+m5uhbhdGS7mpoPK6wJZ6ZTk1WOxZOeRriQQTw4qQ3ZfK+uR
rjo6SFN/G0776CDmmBiQx+MDk9nXamDZJ+Hy0/iYc32HRe/S+NazLMe7uEu/GBDVpockx/tTm921
NIdDzWhdZe3jkgJMadsh2Iw90zEzpgIdfmU0nJQ3oSyISl78jfUHgi+Uh+IORQlFZCnfWJte0WA+
eMl4aQPjmozkkbR+SiPtImBCKipr+Tn0PcpaxZ414FQygfC70a3lgkn07c0/f5jiTWC7RetwpDx6
QcSqyBHgTZ+OmABale+STh2XnKxkw/loEnkZkl+80dfBtInrSLmlZ3d5N7L00DvrkpcDk/X0tXY7
ZOPpKcEqvGlH9pjt9KltmIf//MojGK6Fbr9vE+g2K9cnN54LIsyr4ddw5luhun1RikMH0jGimFv6
BPl/hXUh0fmfYtlbi/eZ0JbwSSum5omzXTcEeaVNag1uRnNFb9k3Nan1wEGKL5hoe6uOwehoRI9T
Fxxt2LfUhwyqFN0MJQNf1v5AUItsmfeGb3HHri3Z3HEIoktgHhKtqALrl1UWcwCR3lScRhtdchMh
FfmIGB5uGP98+i6g1tjvfkQXn6PEvPrTi5cLuhbNPn0enFPZu4+QFcGEFg2Wl3UEGUzV45Af4F0W
sf/hpmrnNT0Ts3iB4uSgk3aWmzYpXudY/rSOya5hYUftMVReYjg7U85JqSGy/ENRspl+VUC5tTF9
sRnxNy2qypFRAd0IfQeU6qc8kafV/zjM+i4IzKfZ0l8JJtUtK9CN6NRv5KR3he+8d+yBNji22rLH
IoJxh5eQexv36t5Wf1qAjFGTNNuubDgoe2hq9Vje2VH2Nqe1ZsBJmoNpDFAKMraDVv1YWPWlU/gV
GSlyy9YpYkmAC4ZHw0CxS9aOzH8jGFtWwbyodm8tCHibdoF/ye9310/xFLYt1IC8T3+dBLxJ8jLW
2Q/Yszds33/6YPlmLbcfhWZqIye62O5Hc5qUutgHpaBjXpCeo97aVTYGJutomG8eY1zfXA66aE5+
J09OMNyYS4xkUxRbCaXJzmrrYDTVa1A0t2oKGFdKSMVVQk/o1UiKLCpXyEmp3yMFxlO38SaeJFt4
iBGzwyAbcuXXfX3ps3lPXqPYe6ZXerD5svlKv6i8+KlEmB914bojAkB444H+GWL7pVPL0VyeRzTR
yO9vfb94LBpqSh/AVzdML/hZ8E8ZmKiqyXsYjbvYX26BL13wi8jt+lWUu9XFcvbd6QMYPYawloEx
KlHInd2urjyQ2CIG1UgXh2IW4KxuUerlLoMGh7qsTPIzGlqT+YkR+D8BG9vTFGjuHVbkCSgyLcn6
6maWF33u3Ho2qKxKtdl+dJwrJmu6b2fYm1X3BMNT87gtz4Hlfsa+u5MBnzj7PO5vORLhLsurM3ge
drCI0nIlR1eIh2x+Zrci34Yh0Lb02p++zVi8xv0xbqcXv1nfOcg1gcLmz2NcgaPs1icVl4s0MsLL
p51N4nnRxXs7YBxoNoR6RqnHPVimP75TPiV1GnZsh5s6CLY0HVzKNqZuXF7a9j1I03NZ9U9MoV61
rdGIVdWHU6SUfHO6MzJ4Lpp2Q93ZIvnL2Ca12u/Wmz7L0rtQRF1a22GqjDq7qLOLPUTXrM6MTSOj
Z3dyCNDp4cb4nO/Bis2h4Nxk/nLHYHplOzL/G/I/lMMt4QQo7unOgXssEU/oW95HA0c/QxVt3I9V
/O65kRnatfHU91yRKSqa7eSuXPRgb8sYYUgw3hTMh7pmPEwcTmgsHmrF2dVNMxd4IYc4badnp3Mu
OQKUvWe1L7FEJOCyT+IqE60z0o6ac2sxvU5Ochl+1h9v0up57qe/prbXDIT+mqyFW99TeqArauwY
sGfW6n1Tf6BCqs6OxSHUdNhbhOD5ZTCPun0xTn5xqjyWx4gHor00ic5a4wPU6lIy8uFaCLRjTj5E
N4Lh3AluDyMjuzyr3Kt30eQzT5HTs/LRvvs2dgBGtv5e9Kl5cLPncoKcOvUFug6JNSTOroPtgHiz
t7Hweb7B3IUtGc/GBM2G7C3pgxUBOcws/bEdqi8QMB7PDdOCgb6KxWdYr11a4LibhId1Y7xnBKuE
DGGjrRM3n0aT3TeM+1PZP6CmdaN02iOQCHbiBr1RfJrage4+hvAiMq6wXS9AIgPAwSYwWSDtPvkT
KLF2lA+1MxW7cYy+pgHDGtMjEr0sGL9mJ5adxw7Rr9kUMIAOeGz42TXVo9DjOeXiBoNvMmWJLkGG
wRS6Lk59X1x0RKJUVBrlHr/jOg/jqNDpIwqmu8xCzdZihNr0YpThMrrD1nS8BzulJbbldLGCCyJA
iLlldB4s6kMxT/OeNShDAsYkmAcQwnj5r1v2zHFtaJWZ+yYrfiGacH9be/Y+NgEEFGVxkfzRhFqH
Qqf7jW3vbv3PYq6ExYBVg6pEeYBSzVRMbMtVM9JYl9yDcd3V/iPnyi09CR2qz2quRY1oTfIjNykO
HR/8IvEke7MDa92RXFCqtbAh/0Ha7Y0dLIfUYtFvzXvUWqiJid3Y1lqemnS+sv25GVvx5tClAfYk
vJvRTfYza7bNvY6LsCsUCiI6b3qlMGOXPhXmtBktPgV3suOd5DDIRv1NOMgpttSXHzk/qrBuaKm+
JSPzXKdPxZDC5o8RyCj3TU/nymCnXpnLpSchJo0Jh4ryh/XbotP+qjpaN/grmMxQR7Xjbiz4fAB8
Hdza37bmYVx6sOdpmYXV7HyrkkmVzr+qBB4AKmanoVSzcvHWKee8Vs2N9Wss8bOX1N9gIh5Vyt4X
vej6MzaG9TfRmcGq7EEzwD526bPnsGdlwnRM3IH13ZDj7UV/BSwVh1zS3RlM1/ElrORUALuOYhoi
nlMmsErPT3Haflt1fwBdF+YVjM/UxDVYxxhP665jY2hdABPeE/6yac3qi0d4G+f5KRjFLevTO+Up
otP1H6tYq6wGvXw/LbcTE6XK2aZ6eIgK2rCY22HED8LxOoS21WC98usrLL/fEfREb5LTh+S+ZOmw
Mb18v5jlgIBq/sBg8cUmctf15gvVETxJ50/AQKDpGB9ojtbCxD3Vv63/21jNlaf72FbMDZcIpXav
CBdZuP+WGWel3b6NGrQcipfNYhp/FNtWJN/eoWodMs2xAm6Fk3Ab+UXI1uqx9IoJNX4TFoyETXVd
f4emuQWc9ZpVzVvroQsiTAiK2vDi+LyK3ITFkU6+qTwx2+YOXrmGtLKgGDeUHT1DWPeRDuWrLuSj
VXH4UdqBjAdko6C0diq+E4V/k1J/VBz3KzPi6Pkp8jnBm7QBsVgtqE3X6xz0EzS6Hjc29PtLFFuP
9mxeEt96QrHzbGNZNczm2tfNXT5NNBIRZCN+o0GSZzjGBMMv3721HCL3OS01kTPGV5vKP6j+T1Vh
3A7Dg9PPp8EnAHH+rkVz1xnO28ra27i1c1/F/tG3UGsy6N+0s4+MiRijbQ/qOSDEw3XwmEcy4+cj
uodXJrOP4SNtAdT26jaX6PFQ529mZjWzieiltbuwlvREqucw8St5mwi97215sKNPz8NVUM0XkEwn
f72nY6N8nZriGHTxDkTnvWniBk/bk7sEN0PQ3460EzDvPiR4UvYtJ93lKPfY+3jTlb26iQ8ua5lk
xmbzNLJT6hjed3F1r8hDQJvDCbu26okdA+6XFNsLvsqYuqkADWNO6FKqgZk5IoU7QPR3bW151Pji
AucNPAF9Zhgl1r3uQHUv6evQ1gdwcvgkE3GfjIiQ2GzRt5NH41MABOjhObbTmopBv/FGO0FnApjK
njt9H1HvOHzUQw3rMHXxlz34yCMRCz1Z0a6C5KgHJNueP9XoikHICWgxXilf0rr61BTsecI9Mlo5
7387gAUTEBrPunPvo3DEAf6L6+pLlOyd66YpwvkrQVSyVcnwLVAZ5RjQg5wRVlQdCOmBeh4QHJJY
9WvB2LJ3YbLmHlp2oG753uixxrNnZ97lcsa8TGB7GFsykDZbpow2XBRk1U9l4dZnTXJfWeKtwrZQ
WtTVSR6D1hS41237b0qDHvGe3jH8XrYBmi+oZXhMstAxHHcLhVBsRk3CBozrTWxjLxhxRZR2+bAM
2fo60UhaFkYkJidD1RjbVN0UNpIku8/ZPcnmkN35RqFukoo3DVANhI5sPj37K8piBvW2cRQdBMx0
bQJim+1vkjl7mq7nKjCP//G/Toz7/xHbYkEz+R+wLX9z9W/QlvUv/Be0Rf4Leyo7TflPptwa7PZf
FCnrX+gdTQlfygLp4po2NJcSu3X8f/7DNf/lCnLmgAD4tqAA5Yu11Ez8kRP8C4rbCpcSluVIETj/
G2bLmhr333LZhKD6D1wncC2mg7Zn/RtDSjjplPNid5lU4d4pYu+aUSeOTf6EoesmSB0yldxm207u
6b9dn/8XxGWlwfxf31mavuUQvQXH5d++M6vHagRqTZ07gu93luwpNdInN4YkufyS6nPKi+4CUjxM
K+clGu1XMcyfTCvuJkUlGdwUN4yYIo6b4Sawx3vPHu/O7b3Py9pvkWc6R6ceT6o/KJtUrFX5vzH8
8h4Byvv//ItAkPn3i2haAZofmDS87/moXT7H/w6+6bFySRFFPIkOjj9cUvtyglHay+U1HdidOH3w
NSBp27beAByuYDQpS+PQVva7mrqvET2RMzU0/2tXuvWAKR/XSUc6rKxxb/odOnR6bqTZwkwZLxiD
OmwFBNraP8bEFm515H2qiH1ai4zIsfNzYsu/CrEIvceKN2ZJ4jYE4xDmkez9CVEkkyoXms34MQQx
/HTeMv/J3pksSYqsWfpVSmrPFeZhURszbPbBfHaPDeJDODMoCgoKT18febsXXYsW6X1vUiRvxo3w
MAPVfzjnO2H6OTWYZikoAmwn9o0RjC9J8+u8o0VhNvy92kHzTKL3VB54XRvMCIETNnIZRW8iIbDX
wWY0ot/ZhLw1sMsDfX2FzIA7wy0wicjy3i3Uveq/9LDKySsuwbyvSHyr2bAwxWTIwQJXtneOiH5z
BYunWtJDkxqr+Cd6i0b50SmvOBthfp0eXYepcU8UTSIwkC1IDuDLTlt44reBcraDy1QOav2F7shG
K2KhdKmn6r7oSY8I6bZIkSAUlXUgj31yXIaO768oo3Mup+kOrfPZCcjz6ohtwKrCtYf2DZUpic9u
6R7UgtcQV+4SG+u+2ZYnrwTq63f5jepT4wi7Vt2ldllz5ifzwUXAh31b7FOh4esX5bwrsRs1wPj3
FfsqIxMlOxlS0dqiep9BIMTCBRuDg9HedN3yLPIvrxvgmjAcizrWf+Cn1/BC+1pmyKL7AJU6V45k
VIUICHtFmt3Z0jkAr3+bcgE9O1pNpb75BFKIgYgcw9Midsu83zt6Km4IVUm2LCJww2cReRUBZMaR
y67QwqBGEnBla8UMjRXzHHl7QMcMnqwOHKLYEifUT8tzo1d1Rlg+oPW/qdL0q4TkP6fGn8SDoDy6
YucVPVohj9BV71egV4o9I6efYmOCy/zBlf3Zo3Ay8DWbRuncOQ5s+6hZ+AGG6qq0PikPsoHrZHe9
WG/I/OQlSawWTZy83z2Jmul/ZnsA1YP5Fy7lLuBOp2Rz3U1wjzP3XTN+oKM7AWsA/caCLk2Q9Y8B
kFbs+bGlLzPkik0jmPRqvZTHopfZfdr5hEkw3g3mNt0NlmJp6drnZF5uRoPVYt7kFj4rQBvODEIg
MfdDo8erxsaBSir0rHMo1QcSi36X9lpv5iJ7A220bJBufnq967K9JzyyrlE+RTCmAvM9HWScNQ35
KFN/ctvRXt39tx0K0N3ktO+tFdzrAB689kKkphHPVF1lGN61992UWO/8LrVjM2g+KtOJXf+yUO2z
ZqFiaq0nZo3oOQZzgknT3eDPkFskddaRG4pikJlY00tCuesRP3RV7ROaBLx18qn1kcyUbbfDxLFS
Sdy906oQ2fY6fzQQPq5vB2oyyR4WMU/bTvvg0o4+ZDysGFbEA2tKimHFGqtvA2KuaFP9uXnK6uQc
NMnvkpbstlzrpxIILnHwMROmU2YdJFMEQ+sambpN+wOZ3KTsTdrx9gu2H8YlTU/XhuvL5lSMEhFT
0ic4wfKnlH7OcAAlJcCYseNN14SCNjBpLY3awdo37xw03zwZC5ptGnkL3bYZusMJBSO1tl4XrM7z
TAghxh4Rw0z/YuFIzCBqzTdL8Iz9tBCZhYFWUtZDcijqQW/dXt3DAfpynOQjQdv0YKY4wVLSmmLt
J3Lrnl1kr87QEJpUmAHpSA+oJr6McLEf/XW9WvBaF8lL7vIF15TLG8MYbNIh/L3lixfg5GSJjM29
ATsaIxEMJ18/mBgw4/rdDtwlDiPIVKndIvvgoxJi4ltpgwHxeGZt1FK+09sXF0kaJZzYh3Ju37yg
Bd8P/REg9WluL3IYGW1k6B1fLMHDhTt1sqJX9rJ8t3P7qXPBzcGGGBk4W2z+nBvlCnb5dUg/ERAA
ZoUvQtX4NLy0wkTvfwKWeGUsCSJsrest3Vn7xCsOYunmbemIs0QXte9M/dggEq8qtMK6pPqQA5u/
NjmOlWDRR2iqaI0beWFemeytrJOghcwXZAG/7Lnv8TeelpTZfpAwzIAg8oio+FQtyYcySOzEweYd
yjyMVbPgWA9JK8qj94JTA/3o8tSMyANq0TqHKOkX5FjrtsoGjNM7C94H+xIuSXvuElHsKevYgaoP
bMsfygzJi85QxBm1e1IDQmrChzpYVD6OMRvkAuPsusUWXLeapWj2wDI9PCyrrQlFxs5c2I6E01nW
t+T4mFtWNGtSSP6mEV9wEnTMDaaEWC6apXJtr+rq0QQOzgtV7+2QwURmOF95BV+oTS8SHyfX1miE
z1yV2HXcbV6NJ0jd6P5ZZ1l1wSJKuGJbz7hhmik4pNI1Nn3oXAu+QbcL/Qe3Hxh/KzfcDD2hVBXj
xL3lIg+cewK+6p6OqHUIGe55hFrEHDunvXp6ZItvWcQ6+N24KToYB/RrQwYxwZ91iIgqeO918NQQ
ARjXdXMZaZ6j8ZV6jb+LIA0R55PvgcuypyoiV45kwXCEB5qmp67VD+2Amqms25fM5yAZ5u8SDfOp
ktz33G2MDjDS55r9lpxKDMHZieiUd6sMPq3iph3N4bZL+z+paTFD5Vwpg+xuaXti5BGvbkRhf6fM
qM585ux0NZ+Ho5I7uy5ujH4i9BXOYOZa4Bya4deg0zLIKeP+N8qUMSqXRTgh+B1bFJx9kQ0wgQ+2
fUDocdeFSj7l2n4htGPB0b0WLnZJihd6MWSgrj40VXDve4IaN5tvCwdDVriq2VF+JmH6bDsRdDSY
DVMmXpGgk8MmyTrOhtdg1X4tifc1BcHFwDhpN959PQaQwIZvK9AJ1pM5JlnA2mZA59g3NX88HQXg
kdi5T1OErGSx1phJ8Qg2beuDY0DAB5y+MD5DBZO0ZEm+AVeRojLsXWSrBRAeHtXy0fOYkaA5PIx2
frf+MHaYHFicgMMyX0e2QFib3+QQzkdWQd1V4hJGQRbSfa+qzIBZ+n7C+ypnkV4CbshD73OPmc5T
zjjvQqoQlJ2sf+kdU58BWRwjvIiHas7Ko5mEp3UloIXaJxOi00PhyCjOQk4WwSxvP6ryXU+l/4TX
N19pGp5nTHuhpffkWsjcc13Yt5wkT0WYciBb7HqhrJy8wfD3FNtvfWWqvVwG7gWre85c9NdK6AIK
YAsEDyrfxY5+2pDZFjgyonKnjIw031WYAJSzk/w0mzWFUlJh0IgwJYBLAQ83xE8eWKyqNILJ2Bns
Hzuf6pc5+e1Hvz80LRHRlUKJRIVKjnEKtMZT5wWIhzH4TexKzG+G7ldWv4ifqXitZ67rE2kxPGqe
nhmgl+xyvOVZuY7xFvg+mFi3f3ddkqZkEWGv9JU88pElwB19GQfUelmR0Ep5OBgB+QhdIyc3QHVE
zUcjlnBj6rcBmthdvgyY+PjTkij9itTCGCzpvguviEgZWSQW4yT9cGrxt+zG4VqVmLIBJKJstJnh
yeW9I1irXVh7eoLg7nHlQIYp5hR/sO/q1tTox9zqYq2GI/JxSCxp+2OTMByaM+tiKiuk7msxCZrd
pwn6hQ5PhacK69BWO9OTpYNbYbczunCJwUQR3IWvA+gjqioEhXyAIBi5mgL4RCwBcoJUisS3cT84
T4vq2WuqCc6h/acN7X2OKmDTkUzHLAXPVE4LfuwMbEm6mqKdm1SraoV9o7K/ZwQoJC2kJFqV4bvj
cjqhyVXU8yy5wbbR5K3ZICTPvnuJh0QbJ5ntoADITNThrkFR988//Nkltc3D3J5Myt9Opn8dyfoh
eRGXPXFbbj+3t77+cId+3gUpy4k8P0Zm+1LNmP1rfwgvng8CxCuXwzhb7yaNw75MoCISaPgsV/qJ
dL01FCY6GNDRhGJNMPeMFWfLT89pyjjO4s8hZZlrruAumEzKpLDA3MnUuCPQNHkhYsZ/nFv50q8h
C6PxjeLPPgXGTdpUy2Va/G+j4tpJjRYPzIgzmVnywimPHmNsR/Tr848RgfJkG0pNt+SMPicZndMl
eMeJ1ezFtCDPm+SbFvl9TQsAxh8PwQo+VV4N6ArkBS+PaJYQjsvEV6gA9BhlexBdggxHInafVkpC
El1byWDMyhX3vC0urmI6RriIeejN5UMl2e8/gIoW0Dt9HIK2hVKhlX20q0Z9I5i1s2qKSBDoJ2/b
1RVxP7ozyIEXdwUq13gekhHCDRTWzliIzsM6czBMW5wyxaufBo1z8VJxKfPGeDd11h0CnJT70XHk
iYDRZTsiEkfCwjQQWD7YCF8NF/DMGRmr0t92NkE2dcPcmgZT3ClLHFJOY5+vVPm4gzozYpkLdWg3
0pnIYaKUmi2Yj2l7543jWx85V5t3EldCdkVgVuwnpFKluY7RnZkGdpB3LNyfWem22yD9stKLGxIY
hyR8N7rRmzXn3/jNsM5h4Vjm4FUVgzh1353ouLAJ6ThxDfIKr5FoyXA1ojY7Mhi+0BODVyhTKvMO
ej0SISQ4/g6lP3s9zs1m9A/KIbHUzkH4DN8lX7ytMiq+8dlx++CeEi/3bXVRs4Hyg5CqqEI4W87O
1Q8ZaEcoB0evw+odWvYTht3JbHv6a0ROGA89b7kbzOzdG4a1ZIPE2rXHaQAeU6vqxu2CH8e2CECq
qTy8riSdy/LmnSvQm47LSY8wfI1sNO9Klr+Qicxq3+bYp30YepZXphcPwfXWGmCPNcgfhjYSSD5Z
1bh1hZ8fQZ3bUDHkuQBw16iP+gDCZj+OYfNEMuHR77JrqaenMQMgprizMxmcReCbt20KRLOuY8dB
8wIZDaGR9R6SPE30KlIcGjz3OKLVXXgYUArXBUtrmLxBY9wu7MZao8jvRAG4NM+C6GjB4lkCw0cf
FA8cpEfwpH/TjA7PzehtJPmrRkerGjZFTgiByyck5FEFlJIU0PIYQrmAVHpfdprroUTfl1m3CdGs
VWujMrMRPtrFr5cYzxbDcQaFvHOwDgxe1X68yU9mn5noAIEK5Ug5zngS7yR8hPt68I7mUrJhRdUY
K2tMXwg4QzfQwaKwsxbnbSr9g04G+3EU1hHbHVpAzEzdJNzHwvHHk1fjEWYsTulfqec2H/FRaUxa
0Fq6SV1DaCEnPiw28XWPF3lY0POtv6ilpwfkSjZ14liQ1kdR3/VNDwzTNu5aiAypNbHeGGu1F+iR
IMlE1xJjZ5wUZbgT6C4DGUUXgFax2Te8WjXOvd4tD24qX1Wu6+u//5G4r4NAZShwPbDvR+1KkFhe
OpdmmsJ71PRcIHY17qvROrSRiUbRcbNTMnZ/p9J9JmoAqWHk9Yck7B4LBB4bsyMVNgv1M4tsxknz
zvZQFndRfkv54uxCA/Wqw8vv1VAc57aXBJ8NN3OhbpaIze+IuX7p7Q9/Gm69rARr75NhueAUtUri
ntd6p70wELE3hUDzbgQxcSJy9UIjNQItW3bXQfq/rcoQlPT4WdCPxs0AzHFxropw0AP72Me+uRQC
kASAgx9yMz08GdDpwNFi1adNJLmRBU0dJz0Sd+zwsXQpYpK1kvgM1hDu9Q1HX3/0ZmjKc79mAQ4g
VWcEKDSsyz61XHMf9hBl0pxPqJ5ATxmWc2C7P2xTXwTkfRrxwpwQmh5zZNhXl7xdd1b4z6mic3Tl
YwD+eADO5DYsyoBlRqSQbuuxPNcV7asrMNr1yfwhGM5vs1oOGzhB/ODzF/8F+djUV7ugg4M1a4s4
SF6RvFZfxkyZoJoJtlL9bOf4E3SDKDFYk8NRXFvs65HXGJbnAe3ZVbP+ZM7Pi0dtImRW7iNbPnpj
9+1a3jpTdXe5blAKzDiMKH2lLcaL1AQHG4YNEXPqdnm3xZrRHB1J5xYYEGFzFIulwyYSpe5PIz5R
u4JC8pFQ1U2Ibi4oiJNbaL6YeVwr8ooYcJr7BFAoh3M6oJTupr7dXSwNWRkgObo0f6cVr7HLwyMt
09jj5dIbxzI/pQIIVyHRytzkEf8aUy4zJ6XBQ/8i1H3kJMjt2UTj58ivePpuvQJqg5hm72AXQdwD
7vC92nkNdfQbRuMX4hjD/ygcrIUMkP9M2sLXAFphm82chtBeinrEYtlo1ubrhyxrJDy9wNkrRvXQ
MoAjSMg9C+RXDFTD8BYPzVFo8sYjwUSyCTDm46Mg7GeVD1WFIGKvOU09UlFcxNHG93GcrPRVxyxa
Hi77gmiQ2sFqaGJQi9BQiKgm/AzrYe923U3o+9T0yjjr9mXOsvocLHzQzOHjLtRx6vcbvknjMRzI
VwUIsfVh6K7iveLQj4TmLa66yZw1mB4hiei6U5GPettWCMJZkWwxek0LPK6heAXR2CPHWHE5+XSo
9c3i4QdbKXJ5mj8ogE5j0I4b+s5z5IfjxReHQeuvaXJGYE7z7dj29I5lPR8d1wKz4P5ZXT5V5nGA
peUji0zqqBDvWe7AVawm4AYVP6+A5EVTkj7jicgN8ZVpToWImNcghVSDEhqQN3gBN18g6/FFLj7i
OrQRbpm9lAFgS7MM7rqqr7YUkhCQb9pm2GVRjyQmaw6y999EjUfF7SkpnS45VNWNs8/z1tz7THqB
+5S3U0lyVAJ5Gb3Re4WP4uQD9qhqghBB+Vx8NeMs5tDBzRgM1RP8MvfcL+WDS9btQ1vrO0OSvT14
31aniOtsrlCkzgb4vj6L9nlaU8K6QDPL5VZkM8FyzY89ePMh9DIcVksBecOvaH8CjaeA/t8RNg1U
BihsaTlBbPxs2KoyFrURhDqmiANmgJqPaup7LJOJ+lbEYWO05RSIon1E88ON7uZciON1WtCdBg7L
4dKYunVeF0eaZ6stGA+VuljHrql/8Ds2AWMV1HxXQ8s4CXI2YJULmX1bViKxPYR3jeN857gZCRme
ekYxKGM8XxxFT9BzEKzWYt+3tkHNnpqkNGx0NsUgKSkWgG8QI2DkCAIWONlqf8uodz8mCmy6CyGT
FlCGTAaqHC9sw6/mtQamNbYL0Fn0e2DNTwXkcwFNioFg/ZVPebfnonuL2tageZFAJjM8xiNWOULY
vEMnLO418L9ceV+4O8mYw4yz3NVdeMQk39yYOR+rkSlUYkuxjbiZpPtmssBmFIAxp2jcX+kvByMv
8wPPPsOmlKshLNg8jfgkrYUGtV7Z81aB6c9FUNwxTQ8wxMGJm5+CYN6p1bKX9vnjvGD9Z8HH0Ygo
e2e67TFgHIAhGp8Gz/I2Csbxtk77t8YTZ4pIvr622rK7tYiSPEojWLblBOjN83xGJEhQofiQLiPV
/SzkHdIecuTd5QPX/q/TR6/EW8aIWIudFdAc2EQCLymxWqk3vgH8eIVVB6a38g4TPtGe1qwZhre5
ZJE4I2LfioVtTaqfGSEdfRWcLJYcRDu4clvjuyqrFQKR4b7w2hdC6o1N4fyEmdUTLJBNh9Izr4RC
cqL1ato75qtFEO5ZG8suWj2rBQ+1h3ZyyGiTcbBsGXAa59SQf6xVPwS2DJtibe+oeKgx3VHth2C2
bsMt4EruPDS0ORYZt71b6uF9EYQ6KhNrxkKOW9OYH0nuiBvF/2AHfA0zPbdIsJZ19nCFcJJt8gmo
BelrX8g1m9gKHHyajIhnm+iGYD47xXRaCtKDwgBUJZB8ZMU5aIa2M/7MvrnN+I3gW+DRGSpuj+x+
KqjLRRn4ByQ3X34wjRftgiRyHcU8JFWUF9kLLstsh4vVsfJfKazo3m3cI6AHSnid3hnlyLqlBRtR
l+7RCojlKDgVXQbhtYEE0iSWXIX6Ph3YiySklF7CGf5DDmd360x80DlzO4R8ZcydynyI95b1VoBm
C3lVF9rnGSzjZWDOw/VSMYzdZaJ4HfVyR5apv1pn38lYisj9Qio6eqwX06LAwmNUO0bWVD6mvYNf
/1zM4rGQ9rLNg/YRD+JjPlLr26YRR8XybGtJ6lvZsJ8Y/a8EI7PBXIQfoiUCAGWNw4cOkWX6bfzg
igWCd7HRfFB09lNKAwJlaTiUUbijFskPU4ke2uwWJHvOLiERG6+EP5wWzGYK4jEAdWM7sX+D4QEX
HDdbHEWB2uV+3e3csLbOM9VFkfLCZKQCxlI6X3bXvUzEQ1AIrXo3EkX4//nnBZKSjpLzMhfOkcXC
NTMIXUobertCMwROqynu1WgfkdOdxiG/wIYlFaHC0ZWmsJq6G1FjyXUCxnGTs8uh3RykFBcLl0Vs
ApIu5RAck7x6YqBVBsuOGNW4LlEHtYatyb4tLgHmHqsn5RHswzWampeoxElhJI4mxGDGwhXuMV9n
FNjHWs+PrPIAKITqYWxZxA35ixf6Xybk842vrZ5iu2AQiupQVER1kHQaxuI2qZHqdA46a8NA2TAq
eIzkpz/yHH+RDPer1F3U8jcoMgiALY65lsTweKah2zRdexEdMvjZrlpC001o2578CSpZbwZEDfgG
+WLD9hH/lxkOV1uNSM2a6c1ctIjl6KFowu2kb2WNIH4g0HHsiI4y4GWpig8/yORPa9vPlYEmu2L2
Us7+ezdzoGENWmHr9QGJITiHipoBMZ8B1714rZYxOzVrcqWW7alc0hUoW1t7yPtnRvNMSrjb0Xfh
D00L7DgpWCmc9s4p0PAe4VMF+7Ag9MYy7qP3fYkpb1slClJmzuY0KHnv6aigT0U9uT19/xrW6q9Z
8APBoQ4Qq+s/0pifagZQ2zlSyRsMMUY3JO91RvhIvExOeq979jXLVnpF/HLSKvfS8SP8Ps37w5LC
2h5Gi13arF/NdnIwYENJ1Rn4DtHtPWm8jP0oaBG8EQZwIE9RKh6J3CTDwPrs1lv7HzXJ/0/FYkP6
97/+87tVqCrmx79p3jboo5oB9frp57/+c1VF/V/kVW1Pam/zH6r5+Y/jX7n8RRuUN5//8zf4t9zK
iv7l24iawtCFBERuHwl8/xZcWd6/UE05qJ1cM7DoYRDy/C/Blev9yw4wcQam59i27XvkZ/1vwRU6
LT/0HdKcg4iAq8j6fxFc2Zb7P8OrLEB0IfotZEOm77qe/X/KhQJ7rrTtk33sTIbxYNa/Sa7EQ552
L0iYG9JNuveU2c++W3nPoqrOM0lXjyOn562ZEB6R1txRfc9IQrP7VK1dY10W9CY17b0yvxGGQqSf
HXkTzT4bUCg/XeQhw49W/WNEXx7VqXn/z/STrI1sNr3HSbPmyR1HnzNb3rPFwZketq+BX35LoD4b
9E3bsb0HP+49VVJ+dWIEMjaXzqmsrnlfjk9grtnmZsKOgVfujTRDXjwgYPJaTQhO3Tis9MRVE753
QVGOODTECyuYuW9nGm5dmOOTD2lt7xU5JyeFPtelOnXYnM9ylutuQkHmjvbNXDYXdB3zfR3lf3WZ
U7/r1rsBgwoC16pXZYLX3w9qIhqrawCV1LFk4/rpCedvW6Zvi5jGt6wm1J68Uzcvf+Uobsulgivs
UhmGC8dknaImykHlYYaCnJYOlOmIUlTP8I0Iv7KWNfP9ax4WlO5ol2vz5BnpwEKiKY5gHlEQkEVQ
MuWEsaMOIUEJEKmApeECnQFkY7uUxJDSUvi7os9fXP7ojRFGz3XUI7YHbhj71oPfImyqzehUwG47
BtYynGBJbYwxKmO7LX/aPJl2ZlASbUvWQzjN0y7Ax7KfwmOfAWkv01zHxjrKgE+YADucH8qgyBBr
kaxIiA7rIag5RFfVgisnZAY3sZavw74/2+l0sRGRoUhLNnX/jQCPUIZmxuxBs4A1JIePbOBT8GsQ
mHyNK9u1hwLi65FGpECgJLrypbAerW6cbiwshAHgXAw5jHm6yXw2tJ9d0lREO4zCIm5c3FTjCCCU
C2iXtuWx18K+dx2t4gEkiCYFkzEQghEhEInYOOtI8R2SveNAjXQ0cAZD5DMLHa8/ZRHOrKJqty0F
OTPYAElDwehnjIgy6bJuuc/cDgrP8NtoiAmNgV6ibXtGAQr8HmkczU2BLuwGf0QFH59+3VJleLUw
oPNiq7NP2hBBbty3AaYFSCSfLJsyNNTJfMnYOVGpiCsypeluPyTAgf2MRWrU9wxYFPMDxUZha8CH
3PMZ9ZewJiQk0iwxHDab6PPaVH1mcwVZsmR6F4wQAWnElmQlNzGRNkSNGobVO/9S3tcBs05Tlifh
IN7S3fRcDZOxHyb7LROhSYYRgChWrIiqF0jzjvZewhr2WQX96jBhUsISE5WrS/EtSudPdwSHZ5QL
Y7gR0ws0ZSahd3ManOau/EsVg6Ib2Mo5rXU8dt2Xl8j0oqdrg2noyhiQvbqzE17f8ndTwaaQpLbl
RvEA1rT4tKbmvBi+3jt1J04kpTI+dU6iF+LVVYFPA7OS2SqvxdyeXudUm7vE2AzYovActjYGmcB4
CKvmA0MRrK1k+fHq5ZGU0frLaqq/fsFsbMy7R0uD3e/85tXLmvZspAA5sgQdVdUkMaoN4n+b+k8I
8oieA1Pck8j8OJ2VwBmSAMrDP1rKvtyVtEPYwxsgzeyXNv/glDVNCWd3Q4cW3KBoMoFZQFuajcHZ
VgB7qXyGM8SCndbU/n6SprvO6R/8Pit3ubT+9o7zyjILf5BXtmewrGdapvZUvTt45qGOYfihmWKl
rDALql+tWHNJkz0NoQWcCQVu+QXmPgO95Wfq1sT5mN+NxgDZGrPsVzj8LfQRDc0rJMiqHG4okm9h
ZA/HORxvixVPOxtAB9CAvWRd/iBTYuGjpLgPG3VUw/w7JzTNXh6bydIcaTKPtSyPpQx/XJ3ncZoM
7/akj6HlPxWR9Ygrb5ksc/X5xLiOlttZYUjOJE+HzB8JQ+rE5B5t+EeQ7RCmydYLt14mn01ndXjo
0EIqCIKXWaIdW9N0zCxmaShPmIW1Z+62rY3oSsno3WxQnTJuwqmA5HNGfDF3cJAdOJ5hkH0kcwSr
wKZPYVTB0mpTAKki+QWiSoZ/f+o42lHmod1IDo1JgQ477q7ARLutlYMvI38sF+AiZufgPJjK/YkX
VOyrJT8DKGbvIImAd/F/SPonuOPsww6p5jC23lyFfr+Rw7I1qAlxlnyivgXGBQIORoZBelj93UuE
oeyJITjXWbpXER2UKbJyK5CfrAAIdtaoVqbSkjGpLIhysu46CmZQlWTCraevbNI41bW1WgXUVVBY
XBCVXid33I44XmOjz5dTWix/M6A72ix/HCSdMSNYjiqCaUcM6Jva02/CcPZ9tzzB/Cd0IwQhMCBl
0PmXXQHuDIEViKbp43LAxbJ0OD4SJsO6yne+kdy5mTuu3lfUsEK+GW5w0kD2ztVHmLs/PqqE2wU5
GhuiOOSsju2y/yjaCHVz4E3bRf8TvC0eRpNIMavgAR87rIazK08aYA9piwh964x2VfjBYfCQoQ0l
k6m87c9A96mQxnPS83gRSHiY6nxXhcfKquuzbbNd9Odv25Pv+LRzxgYYgbrE+Gu62TXRzg20s/Kp
D6GR2vaZLL36ZPG2xoBu+5tpV0hMt5H2x22SGC+LYIBPpsYrTeRe9pLGrVbFrq0KNlXNcCyJAN6P
S0/mijkFGxuwRWy2yU1ROCtIm5+p7Rr01t0rnwQimIrkh8n9JqKUjbRTvRJeJ47EToMdrT20i3Nb
xpXn/NURPc9i0oSrhlAMc/q0zBAGtk/5NAy/VQeKm53lkzS7M3ZWgkkdGH82ilZrbt6nBACUKYhw
RmyS+9lruOaQtJm5PHXNqh1R73UPdTWzEGmqBOyRxTMNP5D8xgWtbKxHgeh1KF+STJfAVxHih6xV
q17+DgLpTt8QoEeNte1Z9rBXAkDT40AHc86kXWzDYZ4PhoeApxrWYY7JxxpyKA21twIB7EM+dnvp
OW9DoYbzpJzLSFTgGTEhuFfbOVFWoZWYgN6u20qzb/+YiF1nTGn7zpJ/Vz3k3jf/TkhAWcwgmZal
Y59h5tHYOS3qA/bt3ICEkjTDn2r91dGivqOZNHV0fO5SfyQUZJqggi4xidmTBd5FDS/AahCAN6ib
AoYq4EGA42jBQop50Jfnll9Bltl3Xd39cZbw6ET6dkymn3JE1NCUJo18g+ho0s+S144k1q/O8x4x
rRaAH/znMNPVXlnWss1WFIZJgGQytj8oRJnLWRyAsu9e3K6WZzBClHrOHoiRN7yXrkfgQVGccD29
eU7xlNz0JvFkyLzvyW/7xXQbHgyCazMkm4xoH0LfjIG8m+hjkjtfJvKAMh3bPgueJL3NDFA6MizO
/litYTr51gXW0Uyje6u0exm94opkadeQdR/62S3KUDYdc/0VpUG4G9dQnqb4VZCnexUxqkXH4zMM
pUCqmG3hLmWHFtXeVTK9cii4symcETOln5EZqj2M5Yem9JEJGHsfhKzmFGVUTrSXRKzbFdafft4A
XOgYpxMVlKUPaVSt4xlcb8OD1zPcIaOyGgnF6pavaSjvO9M4mbl/lzdodidLL7GHuyvpGX86jLyj
JfpaCAjIRu+cyhrBwT9ghTJ7LeEDGd1yyyYkY6Fh5HvXxh4AhyMHGrOfIZ2mlJUtdwsDNDUy1PMB
ltbmPO3nYnlBXnwL9p6/f8IKpyFNRhAbMaXllkp9XaCLS5h8pvx42dRvCmp7dxkB0uT8xzwnfjF/
bqIh2E9RciqiYH3QEubiyx+wYHbcNZ/4H750lz8HLkMIxjuATAnNMvqML7M2/3BKPswt2A3PYPqx
gseHxPdO5hDCX+jzs5n8aQrykCD9IREd2UhaMvryZiZDHNzU70nsIa2gSoTYgSD/NplaiFcwrgDb
klPhEiLBL4Y/pW+qqZkOM6x/NMUYIFaBRZE/mtzzuyKxzkFQ0Voy8jUqP489JrlTyOpdsmDiL94S
Ejx/VhYzPwbtT+5YXqzSYG4kVn6cbR9nCa/ZYnonkOpvpoqwqGLmAk2d4JK1Pht99QKqkMqr6Y+4
oEFpTwEU/Wc5D3ci78mn80kgLor7VHOLFkH4qMf+UDv/zd55JEmObFl2K7WARgoUXEVKamBmMOac
h/sE4iQcnHOsvo8i/v+VmdWVWT3pUQ8yJYiHu5kBUH363r3n0suLq+vCZY2C416O+YPJvunNeUD7
Br4G68T1ONMja8qi8VFncJZw7GviUnMElbbKk2JpM4cko027PKdpexvN3YcJHoTwEfexXKL6IjTk
E4mtJLGHfb2rA4ZDlcYbV9lcUB4ObUDkgTX1016ZYpP6GvQMHeTRY8zMcng9u0yOvfEF3/zyUDLy
XgnX83RNLAHU3GluQIGhAyHOY1NruIFa0z6UCxWM2dKDFRbpLABoo+PYQJx2MXPsCM4F6iXlz8II
rWd02sU5XxJ2nqtm0SbVCh3prE0R4XqqeG0iIEBIhkiIuYsFzAunbI5LOB6iSpCR5/Kcd5646Iog
2+EPaTbGbH8z4In67roDQQdIDFIA2wyUfACPgnWfV7ZL3ODKK0SKZ6u7ylXaCTjH06zH+bHSRbeb
FZ/OhLDRPJFnRpGXeljaEdpN+qRdMiwgapCJMHmXGIgSbBlLzYy8px5Vep00OUJrfg1czDsido/T
QqYy/rovBk4g6HS5SzS21qIBQmATVoTxFV2KmL5EHL2MHqeTPmGvLVwHUL7O6A5D8YfZsAH11Mew
pKw3Y5b5PqJtwxm6uG1sJtg5SjKfNLcfJPmgaeK4lfWnpMJu63kOUk5K/30zM1LJ8xcGtAyiGkLD
WPKBqh+JaQLkyKjQEsV3EHbs1Za3t4eZUi3385SZexqBlM21+btEZlY7EAmyciRDAVKxWYUNwKDk
zU1Mtc9V7wIWHDFs81HOxKJBemHhbYcdI7GTqBlqVzVZudoikIoY0RVsbp8B95xwY0al+1ZYbrMt
rbZ8HEHob6AspD7oZvjhWRn7LtJ2tqj2K4xsgO9A9/WRoxCvut/UKRaitFS/suB4ecV80XNeYYvt
NzGhbotSnms2wAVXPgwsXEYKvgVVPCOh5spl74EWFnzrjXknck7P9YR2pXePbo1yGy1Vz7GPvLoh
eyxSJn81GBFO2CTUTHQqOqXIYE7LsN0Krqel+uqJPFmG0cLDhd7OidtLPgX0Uhp55Ip3MMXss+6j
M/boB0kB8gf9M2g5W5X8mwKHAHyB9BN+WXTgUEyF3DAaS/KzN2gvTJuxpRGR4AoW2VZm58qenoc8
uJJZgiLeUJhizXzpm7shNSiZxBzt2mLiDgep18+I+li+f/CaAbHF0GOSYg43XRdcemQ9npYZpHE6
JEfu/X0JMB16E0DlZfqYem9ExEp9Skb7RRM1xwEDkEMqI3rlFE2Oi2QeqCF7JLqkujPCm2H4dBz6
EMXA/RYuw96dXQP3kSrsojc3ICeg9SBpR5WzN3TCkrrp20Jnvo8onhA+RAcEno+ATqojxr/UWE6L
1h2iEYNgZ6J+dm373DGG9FtBenhe31WNDjvNdmlreTCOIEJsgxHvTR+k1jmztfNiCjS0tN4GPmS2
NS6jQLIjmQzvK0CKp9ABGIJOyVYVe7W7xAAZqpwEhOUZxAGBwiBhRz04S2T7XkaaSYL5MZndZV9O
xbe3YPQ2Jj/N2vQ+lINv2Z+1Vo+HLuEQ4OA83HSom3ZusvjpEDx6ZmNw+I9fTUh5ObDovVM58SnJ
Ge1ODMnjBR1EV1fB1nTJswuojfkcyL5NfFxQeGYuaSRJWi3KrkWjdMMrIlyO4jE0YGRMMvYbI3tH
6o6Bv2pOusYxFFcrutMIdGaZyfdZcC8Z2bOYbZvuIrKJkVeZCPnCEYziOz91mZpa9CYbIK0qI9Kb
nQ7YZpdq2WWKT8ENamOjD9qzMBIGRsI6FC3SXnO+HGX0VQtnuC76n/3YUlQ5yQPhYDnjfAIPedT9
eMRMmJVcjo7lEqn4Q+LcZGmawcfS4TIhO7aLvRwBkETR+E7UEJ5HzhBm7D1h7iAMbMH5E1nkloy8
4yKv3luCmYQ9PHhDy4BfnlGDkEnGurzNdZqNdqF9FUMT+H12v0jP8pcKzrImg+scne1ec1e1xa1X
N92e8KLXOHS/YlTV8ZJpnEBQ/UD325Byh8FxyB1OFO0NnV9OTyP0iYIqizx7hT53TLo1sMb63tvm
XKA5L+AC6eO3wx4iOUQ5YX40E+cwuzQVLdKvsR2oliE/LIy66ujmxV7jDtl5JkPGLgczXbDxsgF7
Wyr8x2wOf3jcPfhq57euNl+4b/lAcmQAFajK1Jpovs3iXATINnvZ/ugp6ly6S7AlcjyrxftUcDOW
FauAbrwSLjGytk14k6jmzOA5RV9EyNwLEhGK4XtOoHBMIH/iPNm5hZXjZYPdUMjsBqcILXOdDVdR
casOaUZMAeTNpPiOjg2IhiQ89sz+vR0OHB+gXxk9p72F0APR2D/KsHhBTs8OQUHpEYMATMV8JTsE
6LauMXAe5tem1q6lV9+URr3D7QnYyrvmiMP0S92nskPjGgJaGXTKsKo9t6X8NjWO414net/N+9No
xYgFEO0lmjvv5sgMd8mYXfYEefijYX+OCTYyTZ99ew457ns1QQW6/Rmnj7qhK2EGBcOEFqoyOKKA
ESK9hDokDMfz+r8E2g8/fTB2qUUfOo5/ggmZERWkX0HTBkgLX8gMQe4yUMJNdH+AvFCHjREpGwia
NgbrI5RdpsiIZlBO7rDsBbhuYVRFCwdgiYCkK/elBa01r8cLGbtwwFnrd3lh/HBn86Hr4Eax8ZGj
wvNX9hJeg/dCklt2GB3MG6NZUD24F3ZpfqadMSGxAU2EffaiZj+HVd89xu74EMw0fHJQXzvCWXRr
4Aynm7lfM16FMv1NfMgt3Ujew0BtixySfYtaovCmz6lxaUF7chcm+BEQ6n7UOm8v6O10F9g3MrXr
ndkkYFlaeRsNyUOM+ono3DHb2ukt6Qp3GJMPzJWA94JS2zqSmxGeOELFIi/7nQRqUhFwFRRMNvWh
Bexr4KD19kgK0ME0GvIqg55xBy3LKwC3kSeD/8/T9B2t+TrG5dw1qByRO6JgcsCKUsS4x86Rd0YJ
l5kbnOdHaM9S8pQvrGaLy8WqQEZthY4ZLmwuq6UgYnChhM8XKH9u+7wk032oVV9xIgkJnKhEWuZW
FQJb3CTxg1NED0hQzgCVHxKXz220tQHY4sEdrJ992R9kypMNJ53vCNi3MeZrDTnVxmqGL9zzfofv
jXCX5j0yXzRCOtTB891xcjKcyxdyLdnD2uEdka6x0QzUBx6VK7zkCfE37cCfFUpLo9KICOSsg8QU
iV4KIT2U8cFLoWSl2EGxFhJxnuLfHovXpOLdupH+rVoHFg3TTXIX2kpJxxhhq3mcRwP7gJHpXc8T
zAJdeh8Q2VPb6WtL7VQkTDFsMyfwjwqZMYqL5Z8lp+i8rykvq9t55PKGQfIZLBjYObKxok8/y3Ki
c1l170HGgA8fIJUd/urc6vdOy4fWTvjYQtO6FnX3aAf3OlXMZu64Uzs6IxsPz/kQD9+5MjEhO2KI
6NiXJCP3m8plIyQY2G8d/i6csc2K6JyW8Vut9KmoVzZsw5w66px1GoCvlCTk1l62m+uw2JU3mUSs
FUWsqhSUuwGjGKoJ78PLlqPl0KYEMogamm4iYn/a26jWFxv+PEBl4txCJkF6mpb7ebnQdC40tfK9
kwW3FOMm6UbZ5dK8KRb9dnLTC2fEtBnDatx2nYHqYWouRGXv7cX80pko0wUMwK9MwXn0RLe3NWRy
Y2yhEXbvdItdzmiJZGoW++Cg3KGwyOedt5QPmp68h1F445kOxL+ZfVIkCKUbN7yKxVZYxVPZc4Fb
O/8mBYxVo+JvgdvwkGVXdsjF6Csu2jyMx1kbfnZSPRQjG6qeACPrkvfOueXSqtQfkflA4LBemNGR
TuYLo/DbX8+PmUc7zh41es1NUxdfGQZLxk4kRrWu+TRN7FEDKHKa4vskUmr0lrKoTe8S+d1AN0ln
29wBZbo16/hjxgep9e4D8TKvZd57PvWWg8C5P1Fb9Koh4bkMklv48Dxp086W1D1wElGMAuSqQ3VI
1t7LJLxBN99s4xgYTqBl1zLBHs7O1VNeGdekE920iINhmg/wIGBFcheygKmLxSQUYVr1qlfaj1kQ
EToUA1Rd5VpDyUyhjW4YcPN20ZqzyMqLqA4lik11X3t4Q/VIu4IJfakv8jWWrNbYT1FGNfF5cs3r
EdHdkGUEEnE5fA/1czRobD6SMJaCzZ8IrYs60ek92Q8LNhlfxV5MGdddTPrbWBJqAw5ZxWhxN4h6
OjEs2PHwvNYjY6zGG/CDcYAbqwj6Fe8t0mBrGQLCpg1wNBIUm+4jgQ4XXcuTVHadp1K/3vUJioaO
cXkfZHzOWPDRKpcPUQv3P2HFqmo2o0IE514P37uMP+Eezhbzg0Mzh/kUqBVcRWooh84Vv4gd+9Mg
s3STQB+nTcyHU5BJlY2PAwqf9XFlam1sBrfA+NDmD5IRqgNVpXTsuy5CPJ26abRHh3lkQK/tFx2P
y0DnnA4UpimJl6tlBDaOGh54nhfSAPbaiBskmHnoEe0cFqTlHMbdaYe3gTy4jPNOVKYn+Qolnr6D
Gb3Uy+KXnM62zUjedCCzu6r3oG7dlgWrfBiEhKdOd1bkfJEi+hB39a1nEFJZI/unzQCdsUXUiB7V
xzcabi2XI3Kqhe+OCfC9jMUnaTLadsFBlaB3dHUVjT50J5f8C4oNwoJDz3p2MG5ubCdMwTNXyOHa
PqGvM3wCLNvqzB32hTe/kGO309DG18zQ2CU5TSXmIRnjOxKnLyx33BsNyNPC0hGKJo8usqEYPoBR
YJSDgLYMyQ3q8/suThv0YAjWgl0+B7etpMY28GZNVLc7O74xBlryuRVdLIO8iht56Q7BzVJ5FxDu
SRKbgPNXuHCN1wrAZBxhh0kL44I9zG9y62cGGm5T6R24y9eMtMJojnAbzeKVRARcQPLZq6nqFno/
eosAz5h5iok32rvFvUcy1AEI61EguCVjAsyCzZm5MCoOjFm84EbEDzpvOqwHe5kPeJdb8zqlxdgw
l9pZdvKwoCRHSkpLol/cN0FUa1fdCKNZOC8wD9U6FiMR9fXZECaQsQxXZ9K9DvrzyPkeQ3WF7p6H
0Vqcd7MajoXUZj7Q7HYaDecc4ZlBzTLxdFKpJQbmPqGRUCaMW4ESGUkwYRoUqU5Kte8uZw1gzLaP
IHS4PDIj1sljg46MhiWhxwoBannJA3PrH004Ey6LpOToIBJGR3CpaeVlmyNkS9o5ZAiUb6OeXV+t
udjoWHxj57FCu1BGREt02N53oSTnuCHsPk45O7b1xyQpVgBAdjtXBn4eKBwgCGbC2TGiTGbAoNKZ
cVM96Z5l+rLUOZB7YNY7sa/bedzG9jEzWfHqyMQh2IhxMyz6DVrWkzao8WY03Sdhda4Wmmb1bJF2
ob8VfaSobIDJi1rZX6k5rVJ7b5eelRVwCJIJ/p6wIdJhphO5xS9JQgff1PC9TJhAN2n8yr3yFGfA
ymIjI0+G84MlUexaNaTZ2ULSN/bU6rjhMRM72OInHwyg2Kd5texcgJAm4JsZTI0fFx5PgFYDv0kz
jvgZpsbhOx5VuRswuYIQR4IAMqYiaYo9JktagdVynF0WQ5OIcGfUkH+7oGxjdhBcqCh4pmdkwGIX
6TErNrm+/198tyrs/kZ8J/5afXd+L/7t6n3++QfB3vpvfgnuNPc3aTBJR3LnSPRswMz+qbjT5G+6
6yCKkVKZMnUh/pNx5orfBPgyuLnI8XSTpuq/JHeu/pvH4JKH2TEFiSfy/4pxZrp/VNyt397ymO5C
6AJzRhH2R8VdMYFOygYPe4tdf2lK7rPEaD2Zwl/hmRh3vWRgAopw29T4uVOCCguC1bbZPL6YaDoK
w7pqiomqaqKj1OZvdHoOWV/va1Pc1ClzwThcfI9JsT0s1CgFfrPIuges3G5avF5bRbxZ5us8y67R
43ynMrsNwuLNqQ8ZjMsxSK9rx300Qh5prTsHNpo0I7mm80zUz/wgHJdpUtWfB4zLgZzh/Ci5WEjj
ucfgwrFhgaQ+0mq0m+5HiaPsIDr5GJrTvadhBzWQ8TRxeYlQ4bDgZbfIpbcBTlJa2oVOzd/fY/CC
TAhUB49Jdq8lxgNOzKscBNUBCQGNTGBIpyEfUFYDZQIi5GQYkxhFgCXciMy1USbibC2HKmIhIg7O
i8vqKqsIJyTET9Kg7myIKC64TGN+yV14xZPDIu1NP9zKotAOMH9Zk7PnrV51LW3nouJVg5L8iMKf
RiZ2jhN+D834Ag+GhOiyuB/Z7Ce7BxeFPkszHCrBPMoPdpE/F2K0LyR+ERKtp9MyWs1l7s36ITan
J3siFhNh5nzpNPcVJczRazgR143wCU9liIe3gFCXVGcA4gI7IRgL/1lxMWIMO9pd/gRjoUJOtvwA
8/5lOBoMdNO4dbKUWFPoFDvLAxvVacuxkwjKAiawg/Vl8Ens6il/MxomRln/oEFejxtEXGXH/+yA
lsN00XYz5lmZXNtGeRmxAQApeVxSZW8EjEx+Sewn00vG+WIX1dGlJEJqW3taCsumv4/j+LOaEeUz
xBMV9BHnxRpIfAOP+tlU5aVcmHgslMhhb21S6gDAPHn4NSK1MxFEGqnB2T6yE5qzyI9cC/c7EiWm
P/5gMNERs4W3s6G4X9TEZJiAzLXJuJvjUOmh6ZEAWN84MHF3mQupxo1puJT20XMWEga1XaPPKlb5
0xwMHB26fmuKgEgjcPTTbG1wJeRbOJwlPlxx7chhQDY1PGNqBSlWGrE/99YVDTF9z5QGRDA0lE1M
JbNLZxxjERbLQOjt5rJD4ITWx3mY2mrYacB24LXTenZBAC2tTuADLqEjJ+G9g40M14N7yqyJpE+6
7bMuny07IHYDFcKi46pCafXMsfMyXuRjYnBr14kk6DGo71qHr6mKz14fbqib3wzgj5DgGsZFhH4d
4Kr7VSZ+aGb+lqgOc96RByFIKeWsTAH8Hgj+fSpTgwZZ6S+6BzwsBR4BD+0+ZFxP4cWhlP+mGOpM
v6jTLNPDrO8SYtqte2ug+KhM8o/zzID8fTdYC0PZZh4vrATOrT4xbdaRqzIjujBBiPu2yN9gcn+7
GGDcsLuxqarIG/mUC+8rD3iM7dF70AhqB3iAv5TcBZiDNVdk0a3bgjbTxm5NHj1MYhvmOg0nU5gy
y7QFc5X7ARTVTTBE73Vr4+q7jENgCkkg3wckrhvABwg7rOpxHJB2lQsRJJqr33ZImjmo6U+1NgCg
tlnZZlySPMf3VR06NHe0nwXysSicn0QgLhSTXCBtS0mCZvYbvMtwiv285fMqJgg7JCCHWIrnAcMJ
3hbie9zcL0s6OlZO/jPnZ8AUSIF2aWZw2DtjSythJgfeJlXmBHaIc56DugMqNxpP1sxJArui9Buz
+DkV72mD0G3uCOyK1LOmZ2+y5IE1ivyxjIofWj4jIKrMpz6uXgnH8Db/b6sT5UH4LCvMgvS22//4
9394Enbv3fsffoMVGlH+Xf9T6fTbPuv+49/5l+HPUn3l//Qv/yHt/5vCw9X/SvXvt132Xnz9XuWv
/sGvosPwfmPB8xD5255hU3uY/6w5DPGbR6+GIDkJcNVGRvovlb+NNcCRJiUHljLPoCL5V8lhu7/Z
QlUqNup8vht/9c/3ffsLW8pH9utz+Mfv/63o89syxvGOfYGfgURiZk6l3AwuyFbDpDT1sAaChzHc
PyFBl2hJwN+EAozjPN3mQyMP2JZ/JLquFlcFWbEgS7cT54Ha+9kSMGA13gsSfpNjM5CMYrBvZg3K
PcqU0s9yTpvIK5ONhpuf5EmkY163t0D438J7PsV9jCB2yS4DGhI7o0fjMSjz/O8+/f/Dm3JN5Uz4
47syodKCSBImtZ7wFNP18/2evEg+A/G/RhQ649Sr5ORJf8agTk9DAjmyIqHufH3Y2hoUCBnIs8Xh
LEYxdaOL18V2kwPJaBoSl2+nFIf1S2tNdxBBxdgJ6BIOKcDUgVGUb1Qj4imUjHu091ezO9H/I3zL
mwihzGmA7MEls6ozldqoic7eNQClQLnvtl5mn1OwZX4R0jlbvy0GAJNxVoeZYjJwR5PeQhQQJ/ea
6axbMvSxQc35GUIuaomR/QtbEuhAdqhcHgxz0IgEGPWjblSPAdGM+yJUDaog+4hjxbQj9W+b6nic
Ecc4G6NuHgiaR8+EJ2/ZtoV7Lyv03/Vk/4wFGsrIYA9ef7auWzsi/4otHzevdV5U2nt4aCwkBYwj
GVOiUNsgV/uZDulrRHf40JA1Pmda72eF2kyMaWANvITgjcS4yl/gXR+BMLY7KkVcFyETvIjltbDJ
fG6QWCO+yMBdSAY3af49JL47a49L8zy8YwSg49MS69gYJOuK7tmDMLVNF2xS68c2tzhJXG0Xqzsw
tBnyGLjxd1WDYT4qO4IcNNWxS+ZxI2sT90QwPOiL9oaGjFjywv25XgZoPcmmagt5iIKQoA/4Bl4q
70i0ou0aQdCBOFT9+oFJQC86IIS+xQjLDq3dF8XwEQww5/MYZ8z6ESZhE54WOB0aCrizE+H2w0N+
tEdBcB6bTiGHz8xZOjp6/GlrvIA/7+l65PqFXfPheWZyCpfl02w1vyTqeDOVMHXncaFhVfe080cA
JmRucMBXeTbFlD/FtdHsEMo2p0TP7Z0lzM/1+qHR+HD4b7Z5EDAIeCKFFqG+TuQ8hoYCNtQjED0j
lAcS06oTTcGn3GXOrg2lhAScblkn5DntUwKC6s/YCR9jD2E2ZSe594Z65vlG+JM6HzRZxsa1zypt
3sNbeTYmj7E1kg4/GrD2u0zuL5A3EVxWPgI4OK/3cp3tx6S4lgNKpHDkZ0b0m3aZySVcH984QZu1
PpidcwyFgWkloEaRVW3ysKGIM2uPW7bgp8sQRYIZXLqJ97XeEl3pnUYB/nb997jNvcNHyYSNbReA
n97xoVT4kgFD0Hzu+TkR2yTjs/fWkq7fOOyb673atrG/eP3tf37NevcmZgmfBUk+UiEe+PXiezEB
NJqhpxvnlKq/r7Rs2VdmcpdnOA57eBo7Zsq3zGK5fq20aVvgZG5IWjg7gpUqBlGxWcgaWS/9+sLX
X2UV7dquIRTaieXVuhjhBDQ3c8yrXH/0+s7WL2vGudiiMmDuR3NoGqNlrxsivovrYuPOenAua/t+
6ZlbkOqDOIHs5sREp9VXJdGa6svXb+2mEvgSQxB+rnykx1ymKKKcDqBIgv8hC/MvLWwee9XjpUH8
4MRzc8LfxqdWQZ2YHBiP6291lmbkoMRbA04bDq51WF91pOnXoW0tfogbgcJKHmSG7CZtvY9AJC8Q
vTp/LJ/CDv7T+kw7gpDpcCwOfWSia9DK0vXD7KPItH2h9WTmFlRTceMg86mBNEaLzVMeH3Bm9yQx
lMyBQ9r5MX3g3MELJYfQ2rMxbRzT8XUa2of1apd6B7kzo3jjbsxsQKZQlsgYBchH1M4wOf0hVUsG
KHRkPd5trZYOUw7vKQMxFZUmgxcn4Mpa6mkmtuHJXObHGFnrlnK7fcHl0pzCcGYOnM6HMkblsEhX
XObVJfi8IJqrm5SO8S5pLwr1JBrqCfNEKy7Xlyea9sTY+TsGBxWZ8KR62nc8K+OzEz8lKEZYERJq
XNnt10+5nsmTI/AU/ldY1z7Dgm2UOtuB5QSD6aRIYYjUPH0/9C3zsoAnY93MCVFn6L/UL4XmeQe3
7JiNoRxNMx5PO1eiOS1GkKLevFYdwMyOiCZ5aqtsRESEanh9ROeYIMxeJlJpglmHWLUS5C+T+mNQ
maSNleeWuyts2ViLmG3CUltjq5QCRT3dVjqW19iiz6H2ycl1vUNrLLfU1qgne+e6aLjTqp7V1Clm
474Y4yvLWm5btVU1JmNGw9CO65OxblyEOE7kLfhRwMamfi6qLQ5malP1yO6EjjjLgKYzqJqdwVO7
DxxxtdCm9J0QHWGIFE5wUsJhNF2Tkq3azrg7lDGBVXvZv9s6ASdtxNYWpPnHYsAGsGU7XQtJwHLA
BrftB1A1yEgZducPAHTjY9LE5L4D4sIAw2XHyx1ugT5A7NNb4zayr3ggax6NriXiB95U60SnvnIL
Hhn6AOrxr+A5n7QCWVhZl8E5kWbnZ5bzuFZm5TzoRwPe2fqlbivp0db5vfAscR7TcKfX7ote1ct5
vbuymiDYBPde/TKbAVO/nhBfzZuOuU0G3wS6JbGdTTOAjGjE97o8afRhUcXQ16VLIViSEKlSLeL9
YgqjvO8VQsKJaQIqHMbNWtrd4WzETGFwjdQ10B7HtKh93YRetQCEDAmryNR2OpguCu72LRLsKCKx
R6KmXfpgHVUHAnzEXGX+2KtNEFg1tB2vTQA4Q2mJpLiEMnohcnBlU1qhpyJFjlCB+3RyXtYPgknS
uC/pKa97H9of0vMUd3e4hbLNsprxAQdWHz2M9cwGpiqMIjCQqTbRnmTcdCM9Ura7ULf3YTT9qBBx
iL4+pro97dSb4lYnMQDuz2ZsFovLB5MPjZYf5wQ9WV7DoBEZwdZtuRsMij71b1jiO2JYqMLV70Ls
H5s+nFGBMDBWVZjjuo+xqkBTEmXVYLoisZZbPzd77DnCTjZqoR7I2ZhCz19LhPUhXH8VRTqkcGlE
v97MqKhCwGyP6LxZah0IgD23kpcQyVvWTMW10ezpMBIwVCX6rVs2RD9vzMJ7XHdB7FzyEDO+DduH
2LkipEEeXFUaQsiB0BLX11FKf6FoXCpwb37KTWYvQWpEEKX4Mev+Oaq1RqryvCzPera8DrZr0vvB
cdWV9aGlI8ZGpKr3FGUt3FUmucZDO86Aa3H6ej0yFu4vEKp+WI+QAax73RyWY9w6xKbP4qiyE+ti
bE6WoHmWx/E3juDtBC5zffaNBK2gmcAEW1ib17uiVy8O0uX3CJKSHhK/W5cSu+hfarO5bxd28wnU
LDf5dFtbX3M0mb/eA/OQ986M963D0rauVkFad+hYKSmEKrlQygM1ZVGvPkOLwHJGPeyUayXCTtxb
RPaum8S66Dd6dlENSKqSnjVxXbs0m0cCTTeU2w7qpKqQRnfB4hSNbIVW51clB6C6Bi/fWxg3vMdW
VRXgLJJfJ/7//hT55/MWpy3DNRzLNQWda1LN/njeGmpWTaehr7zWUOuNXE/eQ4gYYzdp1gsu0Qrl
ih4cljzIfU8kO92hOEji6IS+B4aQFb2SLMtapdvfS228QPGBpgH4E10VyVx6c4Ncp/mb122q7I7f
nxNN3TFUQokwLNOwTY9T++/PiVEhrS4dRei3vXVRkcjmM/NKIxi26sLvNbmcU6Lrt6F5sdbzVdTf
pTVPX9sBn8J6tCCdyeRhFBQato4zSNOuDFcx+ewxP3IS2pDrRGwFgv1RG2ognyweJpQJNKzWNo3F
A4/uAI3ka2C/gSPcv65l8QJZ9q8PxYaaHfzpvZo6ww3Tsw3DMVa3/+/OxJKzit1EWCv0mccsyqnQ
tZAzHUJJqvtqlIcpUhoW9Xo5I/w62tp4dDahpd2u9U6qd5Cl4E9virYyfTIUyJ1smpNGHdkMU3lc
r7wuOqjHSDg7lDNh4Vw4Ofrev3435h8nJa7OleOmE7YLHMGxgP/98co5UF/kssTIpYpdF9vfvYV2
XBjkY4Qt2p4xvBUN/m+9denjlUN8WheOioZg70CrLufsJtbHp1zDrLY+ZeuznWkShJGs98jJXtF5
7Dw9nyn3QthREdaPFsmTrTrRAjJ0qSrUbjZLRLzs+3yojE/QhFuHIfr867cr/hxCYwrSdUxKYt0S
niusPzU0CiAE4+SCRQRLAP0p0vCgW48WcXtI/dkt1nXKgf6UjU6PbzIad5Nh9H/TWGFg8+ebiNfB
0EEgvtY9j8P/Hz92SbRqky3Uso1I5CFPrwxGCDt9jH6QzoBGi1V/PYmH5PupmSkD3p5hjUS0ACed
5gqcnhEVqJLfrk2k9auXSZxMw3vWPKc4WhGTrxpKj52+5TqCqmwfO+IpSKGjjdvaGDFWsNdoM2u0
ihLBDnvv9AawHj6L8Aq+HQpZwiL8mZk707xrAGQL1UJ4MeSiIsLuGOMzuAZ/dRvHTXHR0aWJZyLO
e84jkzbam8WO7bMI5qdeEM3ZFNLFMKLxL1ik19tkLWKTmud5ZMmuSXZl3ERzSI4fTIVJPrDn5yk3
n7zwFYcI0kJ1OB9KROZgF+4nrQhxxCBOVC+MKu2566HxmKTsTGwivx45tzhkLXXHqNpjqAe20JY4
cK3Hf4IvWaSwQ2TxfF+PFBguhUCS8qmsd3kPDWePA8XCW+3S+WIlxYFv78xa3wsdb6LdXMZ4YwqO
b6Pe1gf+oKSfkgT7tUvAVKD2e2xO63djTGkf3Etj4kiy7jtVHKr4o9essO7WB34tJ6AdfsyleFf7
DFX3Tw0MoHrbTYpfaO1gyehMHxyN90TZowXM2DT31wmgVJVPGB3D6rLULblZ90j1rMIWbCmFKSPW
7U2vlT4CvlAwh3ii3FPfs7euPy1xLhOrQZzfHElVLNFvXEeqU7A2c9aXzSgEAy0oobHkHNrW1vX6
+nrAwvasBqCUSqrj1Hqy+Lt9Ru1/f1p7bRepCLNix3VsS3Vhf7f2jt6YJhCBY3+0EC1Bdmfkc2MC
6GihK1ygQ+n8Jq78MkF6PicTp1uOBwZYZJYUqtn1/KVe37qS4q3Yc8FRysYEnZJysAHyhW9l5req
rl/qAILokRW6OXkZ/qIEiPmvD5A+MEntQ/tgoEsYPeP7b5ap//I+Be9Q2JbpGdJlgVCr9u/fJyIV
Glips1tvCW8mDiIaqG8J3eYG10knMsjg2BPvOcHckunDqIXzZpiL0heZ9vzXr8Z0/+uqyUZHj9t2
GfqzU/xptRpj3ZWhSImpdcRXj2H3EGMySzeVOgKDJEQNvdCnFNNMynwdQVmp5nlfF6Hj24FzyzqY
nc1AXC8hSS0E0YTH1ps7ytbpFFi4wSNEsZuhvVqrniCN39qEE2yhy0u6TBx+1I1L44jYC2gJ6nSD
j9zb1gul3iGZ2XaryoP616PGVbXfeljTFIjDDfo7Szb/6Lsk4zofM4CnocNcEOis33ndvT2ao15+
oTdEA4SqKx8mZIPz7RCe2957atHGieWwh1/GWFB1sNRxm0wmDT7hN3age1a0i1+tKsD5nKc+1jKc
kM+E3i1H7yaA0jKhBQ0RW3kI/9kOX9btroG1zxmQjqQU3rwnj5XCiAweAtGD87q668vYHCzvcv2A
1h4hGQD3QclxYsLImGah6SfIFtFpz4DRGXZVJtHsmu5PGJ+QlKuDc8VWsgS8EjTPaJN4DMIxGa+0
pgb6jUXboi9Rt+3z2kdZ95NisK6XhEbAmNOWnQIeEQURClPnsrPsV9OOCOoClnxok/CURdLYV+ie
9okN/zQtMeuqPJqwi57gXI4WV3I9wU6lgItifRT/m7kzWY4cybLsv9Qe1YBiXlQtaPNEGmfSN5Bw
dxLzPOPr+6hadmZGpEjmtjcuEU46aQYDVPW9d++5jHnO+PKMc5PH1yZEmV4Aenfm9Gnkh91WvIXk
5wkr5B3raHMQDlntRo9bZliPjX1EfxqthUc5EMj3FFbzMTFHJgNNpL3kVOr4pF5CQQEnPy3q5WGf
8kkjVOdo6WbddG1Bzu1m7aDFc3QGxLLKBpIjhhYSg0U5vwpY1zf61Z45emE9pEgxkXkmqNoqtk15
hMvkgLCM8MuJvJF5Fs6bOgoCIQu5R5PfavVP3VmmEdW3jQ+yTLf5wo9PRJwJs7dHF0nyW0Ipp9eP
8DFe3Bg5oZljg5wWnC5QLZ/CeXaPho3sHiA5SgOds4DdHEY/5vik0W4Z0Bi3BnxtdcgcSTfagpU8
qDeLxgJdFXNwd/ano+0N3tn6rWpExJLa0OKfkY1auTgyUSRHjrXVZESQFNHTbewk20eZvtQHFhqr
cbiL5pIaMeFv8wUBChrcnq1EbewOzmqYDi76PDZNW3Z9WFWGldZChsSfxG8jeAH8pbtSbdF0ig8d
+stDX9bPfkSYJdsuW1mT9JtFtpM7SwPegVVELeE4ofUDuQvKAHQco+aYgIHcDkb6ldeLBpJuNM7B
IjB1pvOpQqSnen3IA/aFa4UXp8lX5ezOW9X8MZqUqfRUB6phplOgrV0jYWjBwhKWMyGvPuaunsZU
fKIDjWh+hEnvtiBOctnSUM9wEdRrrSTyV22GtyFMyHYUJd07AvsI2xCdJ2s2yaTWAbduVYMhod6h
Qq220ClfaT0dMtkFLBP/sSqJmiEjK922lf+ptoE+Y4XIYyYonY+ntOoJaOkS3GSAG7W8afdOg8Zx
9DV+nH0VZZdiHWluAwerGTmB4dlhSOUfC7lRahwyV5oW8fBz5E49bAl+BFaqQtt1RCzCWYywF2SC
Dppq98FPuqtlY8iTUwJd3r89J/TQa3RKUHzGEHrUWx/lKhHXYKvJBN4ZelgeygAJp7y7RrMxTm1/
bX8OwdVLmp+xrJ68MX6f0m6v7lpV2KknJoQ3AQ7XhEUmJms7EliG1ss4qz6OVcUfppUsO1HbP3tU
qLt/v+dB1vjrUQO2vYEbBCERKjc61X/eggls8TNRRO6aeDbjXCCxyr0YVz4nrK6U5BDZQLHkliNA
OnMaC8F9qM+piGijlS7hFVYW6edgw1JWMiUjLZn9nJsZExffwCJN7sgFM+vbIKDvuu19Td/sLFfu
RrNSWBjVWXV+PeAsx8VjffQNCjPJTHJAUssmCk6YNO38lewf0fqWWRiCD0ZWMu7ANKrA2pN4ErLM
p+JqrQdbproz5PlPXW7Yr9wJXrYzJmzzqvopTDpOAMzLtAY5kroHMRIabIl3PZ0MchVYBnC0sXUu
aLyN8jIZ43Oet68+/kF1QDQL2ro1a+3tvK5aKBPd2rU9JpykPdRblrly8Etik4z2bpUfenMA+5Vp
O0FDAF8XACumS3KLklfDGrWPMMZ1o2agf//SyWBkQk3DButLmXmMe+s20ulhhrixdrgdqJH4rb0G
bUey02UtS3dqXJe22T39h3vmX2ppbhlXrg8OOGXD92Rs6D+d2siyMaFhh+7a1Bk0q8O3yOJnLIJq
7Kbuncwbfgz6/EvrOZ8HJLKNvB8aGzwdcUCvtIHY8e9flpAl/J8OzYZpgGFFNUHErMNh688vy4t8
nMKIqvArMNUAgf6xpD8MrXmHX7tsTVnWqMum7jV1iSufmYC6v9QjDfDmS0zwvbvWe8M69ecFb/Ax
j/pe8v4fXva/PoDE03o8gLbA7eGIv/SUgsIl6nkcTEhtLscVeU+L1uaA71Qnvwn3k9tzAlXTLbt/
mjvZoJBPp5CHLdFZT6Kvlk3kBi+qzKyW4eRDL9veWqq0hzGDMjeXpbUcmUNIfajw7QR46NWglvns
f+q2GP96h1jy1nCEyTTDsuy/dFs6Xyt6oPjubYQNbIvIecO5anGxbO0xBhVuNUj4ZVu+haU9TuwW
nQHHJkD/puZF2ixeW1bs9b+/2qa8mn++SSy0ucLg9vAsunh/0a+4gAwxH45w0YLy1WKutswUzL6n
JuQVbJ1luu+Y/CeDpBLJA2uSMIhJpV6CT2YZ6U4UJS5rbsZDzjx5l33LA5hai1RjSE0xK7d9HKPE
3MyyG6/2EjUCMGydvQTvf4sI5fzv3xu1yr/UU9SMVFN04WWjy/lrARNm0N5COv3oCzLnEiQNI75y
PFQLUjDfmL/FyMnQZSQFUwK5XbLrYheGG7jnNIUpU+TP4/TquOWr15EMArG3e2pEs9cJfyOjVLdO
6o+Q4An0BGtOd+22TKIfeWkED0aNPLOZzwQV6Hp1nrLCPuoYXHv33nU0+ISO/wtb7rYHxfyEPbeD
W7DzHRJjrcvMTGrLpUpWxcxTBkoB5TGsPbjCT9hyHF4zxBF0JRKarZEyqYVkDVNjLMbQI/RNOYyP
DHaYi7yU9oV5PNNTWAt7IAnrbDaMFz29+AZsiFZrULC644NvyQ653vlnQtU3QRQEZ6xsgNo1yBJ6
rf3GCP5oOUW4C+r41Og8iaWLpSsY8KKRU6V5dXKYtfQC/ykE+VJOvCp7XnGk19d1v2VOt7bgTaFy
pZ4+cm7fpbp2bLRs3wjyhMc3pLu7ju5p7D/FVnOMSR+cUZga2vKQtumlk6QP2IvOXcpxJg6L32Y4
bT2r/wYPsoHCss59Ws1RhAkbquUq0b89TXtJQu8hwrY8cmuag7WlCxOSe7U2XQaXBAcmHXdgjHoW
rWKbdY+Fhhq4wg4TTdJvQc56oJ2L2Xxo42wf1/4O9io2yTIEFJgk+zmbj7n2qyPDOC8YbrTZD69G
Vw6Qch179gfD923kFu8IJ3w83a9mWsFYxQkEK+W5zYEgGAbH6/ep68B5edHGCMWmquwdHI9LcxLf
vW3eo6HmcF9do2nCPGzwIO55qXe6cQELWHMuKJzfdTJc4JKB5lttDWBGVWrdXebkAtBkpL2B3tu8
D7DvIgvGDbmV1zEL35BpYisvDwUHhsXDiWYM3+5YMW8+u65FVgLxFnWOVlnsLWLGpCDysFg42SyD
qzn85Dc2pc/tW7ymzS4/aSWK7zFcs+t7zT1JTmdvNu/njsvYD1smfHijtT2XGP8duqrAa5ltxQfD
me+XjnmakeUbHy3sXe36l7DOz0R7nRhcMUd3Ti1Wbqj8jNOsn3YNN7N3/yCKdhOUvweQCJmVkp4x
4HvxrwtxxVMoGLHa4zMkKqruykI8MRwqAcXDCWCV5EDxpwdHdHu8VG8Bcx4iCk68rM857Z9s3m0W
QL1KrxmevqK232Y7+tBai2rW25ejhztIiF1YDidEqTRvcb9DUK1WaWBtEqIx09ba49rlu7r7mtnG
5C3HKB+3hoMFyOvFTifnjiy4PWbWjyyoKYOD8chMeCOk7dZOacjWA+bPwFj1Tbz2RU0q2xYREHHp
ExY7/zEU+iH3rpo2P4xjQLLHByqxlWWXT2lpriaRfuqWdk4IXoRKR2rDneP6nASJjNbaa7VUD4FW
fNomcPgGAf/ExMzKi+PklDuyrR5Exvy1RKevDUhKHuMguC/g3lQkx9Y1qVn6OfLMBxyfj0sZvU9O
cPULoPA6HnEf+zJDfMuDk0rWm9DpJgdbMDgIGyO4rWwmWmNtwu46Cwhsj34T/0gr46cf2yAt9O5p
rPzT5J+1iCpcQBgsn0tjm5kkLAzvZvRlRK+noijvYgCgwkB0kVlrQhSIMy3CNc66P3jpUxDuSX/e
Rq+9RcA5iDv3u7QgVdGvyML90lWQa0qEBrD9aN1UZ7qD64U4O+/SkSbki2cdpHl5H8xPovmlV1e9
mZAi3Ycaj3w3Eyk8basIrRRhQMGcSeTuCgoi62e4GmkW+dT3HFWCvtz4S0KgR/PcU8AXPWSzyb0L
dR8h5A7UwCnwT6I5thicgyxG+oNBuCLUBtKUV4Uyi+xhao8ND3SFfNs1GphT5FMMP7vQfnKX7tRa
4XYdAX3og5PHJ+S55mYEgx+BNg+tx8X8NWn9fhqaJ9uZgMuBYubFjVZ10qzsGMrhGto8zRjOZE2R
w/5dI3+f4vNS+2sDsBmMm7UfN1vP/bSaauthMCa+jYAJghXJd+i9exTj68HGeso5exHuLivQRyDK
btqCovEaBReK2H1tgO9FZ5/MOx2QTeBV197KD5hSti3xv2Dfhkqcp6I5mHRMTMfixME1aNLjNO1q
gLNlpOHTdjMwdxQfNMfYxS1U+BPxxwKtepntaubUmC7WiQcvJOpoubdQYQeKdls7uIX+JOz3hO6t
xmh0HODLQYAPvsv65MuVJGALBQvk4rAnIEIcDcHIxCruApnUgyq+65hK2s6v3nQOrVeemDjd6c2b
gd+Pzu1dlj4YIy01tJZEmUTzexdvcOBuTMzmcawf3OnbpnqOBLkECyWa4b3HPodRO9g0ZfvS8xKN
EP9dl+uIO6jMyvbJYuiOK5kGFOS2AIymUbyGxFo3OupKHzMzl+6IH+k4atMGDSHPGD2HbGXpzV6r
oUB7ZiWRhA9l2m/NtN4ZTbzSgXJaHiA1bd8bw2e3BOJOuLCSi2o8BXr2oJvil0O/TzerfTNbbM7Z
GlOJw6RllfsnSBPrwnSTY29dwZv+mlpgzXmJU88oXOC08HX8CRU9zmmr/G3p0UD+BHRKwfvp3ffR
L1/dtD8ak7PSRPoMjP8wgmUhwzO5irc8gSmhPS3dtMZ/eI9LyFpXcfNsGeEV7EtKs8P6XRoJMzD8
hYXNzby06XnQ3b1ZJk/9eOmJOI/M18H5XQ3FSUh7jCQBkf03gIzoLM41kKeM6tgW730RcifQ+Cng
eeXblkp9Tss/TMyOwex8Np6zTnJyJQNP24s0fQyHh2FJTqRA015K94yrr5FlMeElSRAZSW76V4N/
6n26rr1JWc98nTS6E4q6S2wCPOLSp0F9DXVU3vRQ64VYF687l4ITCMron3Xn/awD6NNLGZ+cdjgO
4UyHNvJOIuOkw6lpoctjb+YmNJ4YwK+MINM/Cdy1kIRybBuKvn9MiDZhDxohhXB+jOdVI3TWlsT4
2WUTgxP4nokFvz2IIxPR4DpvHP0PlIEItPrgOPlZcAxd/iuZcfuQqdacx84bWDvG4lQ5jKIIxpoP
aWHEiH7Cei+0QHtuPFgJBGVOx6qGqgNao9+ZmVet1VedTBsfwIceh3wGSULMOR2trGAv4p8Gth+s
l2JCRCv/NypL/VSZM2wp9c3J/OXEJfg7JD9baBPpi+NKNoI3ZUe/DgUKA/LuOBlj5wULcJc6p2YO
i7cZps6Rh5eexJjnb/rYd/jA4BiMQUaAo91pq2mw4RBWnb1R39IYbb/BV0GSlfwBE80gFojF3Y/T
kr+5CQtaq+kGrHq+asqZUTlSXquv+gnKbfJMqFuFI/Mngne/FJt0rBkoWXACMhJEaHKM+wSiUQ0h
I5h/tjqvviCcb9LJfI4PZvucOTnJgBCyDENbFzPSvd6d9zSex5AZ6Izb2RrijTFmv5KzYdSPUYJk
PHEqYBVZxpY1bMfWPpYY9QuvWVuD+QzEwbzbThazJNriHwmqM1rj8fvY/qb3RJxx8Rx5sK+TnpUU
AyRK2u85Gcmr50xC5viygw30hSlHGnPgw9SrtKK5OXrDttZxi2eVa9/NmxhrdYPeC41Ww4vN9hFu
xW0GRgq7Xrj2JMN5Nh5aZyaObNqSCUY/PwpffbPd9qLdgGTYxy4w6RY4MCTOI1EEQT+NOxDp1MFJ
iKoi3HVLf5xF/iMi4q5fHEg8xjkiQoowZ/i0klqrc9QT9GqJWWVMHqF6NR59b1w1SXFxMcUl0XEQ
kIJcJ/x0IxfVcYPm34JBWowdpCRvuZ/T5JM15wjI5dHMwYPQNIykcBf5FmtUQVcSCG2HDiq2WG3L
Mrra6OX1EY7x0NJGq5wLYxAke8zK+tFDWkA05VGP3h2St1YDTW2UdBPOMqY+oELOk/cgnPLkavW1
9DtuixIjvm6CnkAB2QjUspWLG3WZtjUzqrVkTooajlFZgCX0vgqOB36dUHMe2ih7SnLvogOW0lL7
LcVtUY9Ie8txOwrnDJ13PY82cVfRnat3z1Z9jdzfFT80rKwvxlN3E9F2MeRFCt7XoiB5PrGDbZ5q
uymkITFm9cbV4r0QMP06hsHpnMNSKBc47Cgb9PpLNHAJGjfB3snZbgR2G83st6bFAx0StrJKInre
bGgE9t6TAMJAIcixcJnVR8lGuEGLe9XIM/eTTeBlGzQZkJocTjYBkQh3U0Nh0j4tc3g2NSSpUx29
una5moFVWUlP3EKSGLvqzcw0i9BXwAZFeR/3OGHJsspT4V80hzWiRkd4Ydx87etH01mSgz3DJuhw
f5wpMtRgwBHOQh8AS2clnJMBMQDzqebtOoKNdkbhbGH0RwdXoN8RRQZWoHwVVJJrtKtPZaeV88Hv
3I6laNx5IiIqpyQuUepXF9nn1JzlPYgJ1IXfMEDpMa1NQ5zjhYjtI3hWaVRrAsJZhX6PJNZZRUsb
AB6hzs4NLTzpmbmyOVERli6lEblp15exz8lV8zL+xG4xrnKt0o4m2qt1RO16187B84KYfRcaVb2H
RwxhrQ5O9eCeDFqw1GzMz5AnmzuyOc0T5AX27b7GiyigEkcGTBPav+V+8Czyqkv3PbfL5OoPKCVC
vbt6pv+VEuPdm0Tdpz3nc/IwzLOWsy0S9PY4GpyD+sEc9kq4PGSDuWuK8KSuaS+2CdSCKodQ3FuW
QAizzMijoZ/pSDPuqm6Bz+kujyWhVRVEnZtoXfUxvbbfa/i+V5QNJZ4FjYRM77GYA5Cg+HorH+Uj
GUBfS1g8czaxyVDhUlaIszcznZYS6YyD38qcS6BS3viq7CiqEaomoK6/1mONQXDH4dJyGbvI7/ZS
5z7LAg1PJAWiSS/h9i/IJ6S5M5kbxwLRgeolXyep/zkOcF2XpT0MUsM29Ha7+ZUrR0NqGuulzIdb
a16P6SOQn4RWfliCY5zlPIbpcBp8E1AEulKdCAtUxkApWn6ThzpfeTraBrErU8UOBzC0UJqYVuTv
m7h+y13tEPoaUQlaM2613HtVqgjVtM+jlpVWeLAl5UzLp8N0x2ln5xdo7+xI7Fmrmd/J90tu1pco
VCiLdRM3qwGfo01fLu5WLD8Y1qH53365mvKqeec/GoXqnZe5u/IiJqaqOa5+slh0QreLYaNeVwJJ
5UUPJ1IabG48qfknR1QuJ7feNEq1HP0Jxhs0VrtYNI/sTzTVbxNb9RkA3qEO8VC5elLmrUl9B8aS
mgVuAmOOVSFmgo4sbm1hrpahoQX5fdl7F+hYofL2cZDCGDUqLE19P0ZRs43J0e3DmPz6X52U1RgI
dW7uEMyicglLDXKJ5ZRMDmUqA/WIwOGWWqm1QYj/qFmjDCOVr0SEnyJvd2qC6+JUY8ICwRcWXuMX
PIRTenSRDK8Z/EH0wT8b5J6SwmoNaSEMSoDhdVqSEsnDodblgDK2H2qk2fbG29Iup8SvIbfItw4w
C10xNivQM+27srksy5PjJMtFznjUW1S9WgHVm+/Rd2p9UpOAcKqf6UQAOmKIPuZoLBNWf3XFQtNv
SDOsN0rAq4Z8qtse4n0wB/y9SqGrPE9K4jT7DQy1liLG1zfKZqVm0BrifWwJtAddpukrzaBMq3xt
7Y32m6bRoldKYnW5lacgIOIozJeDo1kO+TWE2Oaev1UTLZgyfKSITdeOHSHkysR81w4atV+fn6ce
XrQh51Nq2KGEYzdfjrZ8O0Fc0PDSXga/vbkhiiYBiaPR9oZcIqWOSWVh+659ntvaOsgtal3Bh1nJ
SLqSiA4kODR6WpT8U5S5kHu58mMptVUed0rpFSOJ7ONKzaeV7TOQY1FQjodBZ/+sPIJi1E/tbPPV
jgnXVJ8JnehhJYfrSqVETbwyzXJ+oJ0Pb58hmRqJTRRLJLx9I0VgSNKTSm3QniZSnddA7qTLDYi0
nXCZMNR2NzmcI6pVFNbr4b2NwY8qAZ4aWzk6iVJFvhvhli75rvHCdB83ueCG4b5tqDF26nOYekby
TfyiFgfHl8e6nj51o3HX6cV+JmOu7aiJrZienmgflL+nGRgNSlVaNYHcW8pum9XhCVYAfjkcPSth
+nv18WT06FiJ0PXeNmFTgPD3Rv/2+GMWR3LutlszpH0qcZkhAS7MU6Ch2W312FSsRaINxRO0X1YZ
lunbqF7NtNIJT2VExAfyD39qf/cLnHepfih9/0Xv7Rcvdrdhm3MUlgKX1B3AFaUTZp8Z8bU0rsBS
J2paKlYZlDC2Qxomh/fFjH5ez9MB0tE/LW3KyaexE8MeazYJxn56rHGLnRKtXcdiqxZ5qwGtn7Vu
u1M3fFOz7y/Rg/rpQYyF1B5SgoATB1XmQAdZJMPvsLQ+x9DRVlnqX9QwJUnmp8Yacfi35U/DJHAy
rz4NmlaR33yUEerwmGSghgDVU5Caz0CHor1u1XCywmqt6RVZJyhfbgaCOo8oeFsyFRDoqwdM5wR1
EBw51T0E4nS4k8eZIUv6bcPZrw/FxS1Mpg3C+tGHxD8RY8twoBrJdVH+sg6zELwBF8ag1J5KA5Ja
JtRtnoD11cGJ3ekeYAip04kY2K57t9JXXUaQo5e6QJdqshXRGHRmxCFObkrO9GA58LKkSXLIHKxO
SJvvQMd4W6+uqpVa8tIit5C2ONjauIUR8JGUBq7FjKxoy8AgXc9DfVbWDine3TFF/KzkQT71cKVK
E9U0GN+j+1oPDS2Gxv5laZ3LndD/aLx4WziO2Fo80XeWjLmEp8aL94BAGrNTrCxflGs7cpARmeEW
sy1txxIO8JhO9s4jFfbm9VaPv3oIdQ3TYCoelD5Dm3coQPd+WJY3g0sOAeKuCm2d6cWy7qQ6Kom5
xRuL23KSFr/A/CPvCW2Hj3wzOphGnK7DfAuFHlfp4NN253Hjev5UAzo1BFbLhVry1OcicHlszIZw
NPn552n4WwMUdDv8KvGGSVpJIT4LZ9QO6tTYdShlBG4wpB3uvXojaiwrN0PHFocKfTay5fjLASdJ
Clh8py/Bay9lWDWtbyCb5aVt6zulHEqCCItRQQsPg5Na/tWGpMMsq0L/qB6SSMBAbfBRcbVxqntG
cOcXzGxKOcRWwtbUwZ+nPTJReYrL+L3X9GBroQlTR4QUhOqmjbSdFjNqlhr+2yJlorUGAA0+S+Nh
d8uKGz7nUBMisERvwKKqbk4lg8hIcoZXmXXHvtmrI6WS/Y1F+BHb/bfaZtSqk3T+o47c+bb7oPDo
mGClC+KFDK2W1OF4xq8kCWlzwS1ffGebEHSvnD2xGX8UrKJqV1OfoNL/Oln0swhpOaq9V5/gwkbO
Paf0p39sxl3gEacdD7ukodvqNuNemXdMqUVx0h94FEnsxGi/9D6teOnVllZVO7bOMyUTVT76qLZY
kq1VWhe5RrptiMG+mRByEDlwE1EiBr4rwuSY0n4InOxzwHS3y3mOa2Mu9upaJdUwb9MpOKgHfaCH
xrqJShDXHqiTCPCXJtNYlEJayaOaibp9Cvvgb0blcuhX49y/Ku2NEjFlJd03p7EfjMgOjqm01Y9x
7+/0BP8gZNKtUY3uHkDB2jO105iIpxlnv1rabKlkUe5CtbtkNrRs8ZBKx7bSzngVHzRiwt9ukkSk
7uVIdbDaRDlBDVG2mrjqW7U7L01PpxiYVIyru3NZa6xc+JhE2ffRxbac/7WDesIQg8EH/NVXaP7D
IH4zteRgDAndtYycr8K0yDSWVk8lsnENLH+R6bNOyU3XyZhY6u54TdoI1Bo7hhSrLwOnHbg8Ty2h
7Fa5BttEi0bqxc0Jsk+SBzsNE8cqnoOHWk7t/35c8FBASGXrBO8kHrJX3mlwtC3nYNvTS0uMPccB
XqYTtO8zVbfopc2I818uNARw4c4StdgR1KzhkfplQo9/dOFaMcVjlQw9hLmFF94DTtiQwZkhSY07
boLfSmqhZNbqgkA6PNOsoc+UfixjP+7FgCygkqUGcsBzbCXcflL/pzx76kZTmAelQPHBRK1yN1zu
wikLPkMyU+Zm2QHaYLbV9F9KKNZH0j9LRh+y6SLa1aZ+dVy6p4kN5lI0znlO3QvJUd4OIN+uhZuU
El+BuMFZt9JWIN+y2VU4dchTUTdl17EShrX7YoPM2LlBt1LX2/L7t6F19mpPkw+J0j2pU1IRvlhL
yRoGTxm4wQ91Z6iqR10EddDuZNWmnrS5tJ+8wHGUkF7tbXT16Ez/Tc4v7OjbqcoP9ZVgpgtPdDeD
jdrYs0MRkS1lYY3sdC6e3Al0yhbS2XTfOdZu96wbZAAYnq1k/02hoy9p+m+t5Bg621JDFvS7cQTF
Bdeo3TII4BFGdSiPSbcVTDq0PWIWyj6T/F1xrvu52Cq519AwFhfyYuVcrNvBfpw8OgcdsPdkvqo6
wIdWvhrrguAj+QSqNTxxSfequ9uxr437iwa/FP0zlky4JmcKvLOT5PcA1nhbUmpiieQtsBlJgQnD
Xy8JhcrlPxrOI76Dj5IgPPoAN6MH48aPGsJyYNuUkHq5VqtD1zc/1Scn8vEpm4y9adQuzylPltKU
SfuVv5QW6mnzS52r1LKjzhFJ5/jEnnb3pLnNMIxu5hAl7lvmFpwGIFNlKFXqdBs3MFqj4ubAUDLO
bpAGXL0+qbpW3fBqAyNF6eqF1Saw9bfYH6vV8qbu+nGRNvlwEqsps24LwoheL+iKzWs9aeKukfdP
WlHu0oHdpWa+CwYTj0aCnCZu9fcx8L7VroElTbvLDeYYoNw2qnJXStdAz6+BX/wgnBP9Ztf5V8Yg
Id4bpQTV85C4g+USO90TtzyZKNp3I73gOsWj+hzn1EGAjSdxmE+cVLSVKvJlKoc6V6hrF49b8NyP
rtQz9r2GXbGghWUUG3VjyKWpMprgKFJEBdH8sYQzawke031vRo+FrLZERiJAkqUn9VZHzXshDvTN
iVoSWCumZ+p3lUmmH3ub3PhGekanlh+jPumh078bzad0pmetln7117UP8rNMoJmVe1sug5qmgc4e
rA8tOWkj8WuqwLKnDPMzsK9FJ/XaouHYk0jKrUwbx2LhlEuF+rDkfySyFiAtAgxQvopHZl6NFT7n
00I2mVyedYH8mlnHzbarFpZ+hk5l+ek3DckLap7ioDvGUV04dZScewgWgV4x/BAQ7plWqXcbaoQt
FKik0Qaz9pJ+R6pXzcQut4xzKhIk7DZpWSFbto1mwmO9DMpp3mrD80D5RBe3SDadPWhbIGMv4VDV
p8AznjyZTHd7dVSU1C19C11XDWI4aqp1XDmi1OtL7CrkmEiB4pGRcOdF7UdQbXJ/phleWD0VjvUV
LulnnQXGU0zazeQPtyrKdsrHaUmOmeegTZVkoBGVEmUexse0Ac7o6kTNEKCzdRBOMZYPzFXdA4hz
l7zbRvDko+5z6QhjC5ylYsrdrYl1WmlTyGDDq54Uh4BSYTzZGc1V9WE5GnIZo62o1LnllFWrT6hJ
B997SC33ovZbnIuU/UrVjR18tDIo4OZLbcWvUSu+I90+qWVc1czuHKO6jZEWqOWjdAWow2g5ZQmV
SerxLrDkhkwTNSKG6PNoafVoW3wgGcmUq6xin3QszrlUQ1PNjJ2dF8Y/PkXCpNhjzE0nA9Xd6i0q
DHuTG/EuGvjJYU/LJ2euqc5jrjccPZ/Wvo2GY+JcvodGh8J7aJ+Szn2mTcWloV6VeesPnZR8EfKz
980BlzMDqrwu2kNCa2xhL26LIF+bmQQVp/ipCnNx1vDMV4EpIXEAfXcGhKutC+Rp7UBhstEV3PVZ
n22bnBPYyMjU9IYKsTlNPuFCfhRue82qOtgyOP5Dmyx32wo6/YVLzAG7QD4mP4MgGNeYsT9du9nb
hciPAxqYvgYNlGppse2bE46WEyUXy52XBGsmpeS34VjUonQXpWRg5/lKh8l7F4VduEtMHi/NscEj
Wn2/rufVkvQjggAo+gGegLnu61ONVMwp0qNo6AFn/cDMGhdFr6UhzV18iqYXnrw5gfQBsuPJkwDB
ZGm+xnEOEADALxnb+BSFEOXmFoJRr21sMvSWeGKIZZbaQXAnkq6AFaYD7SHgmoBgpppJq/MATJjq
q7q2uV+telF5myTc9KPeXQKJ7rUBVnuV/YhIPafwp7s0FZ1YdRQY0BlZJqPp3oumaG8c6qbO1/Oi
ETDLXT1E5jPPQ9h+d3HxK2p4SgZjsk7maF27qf4gzU7fDCMIB/VHRQembCtWYaHBPo3GKx0mGta9
+b3MaAyB9K5NbaoPgatv89ZAZ4dS1eldwqEiPto2x4vHlSnwEI9QO0LRHyYErXlUJey39tWxvOfW
rly8wzOQRebj3TC+121+LmyaQwLw9LoV2kflhtC6gP5uGoxNkev1Pzy/BvoHx7txC+RNJEqEC7ZC
0ZOQXCd9tm99QTAsYymmbrQcTHQnYxm9EoTOa0IZQotZkMtN8IRpRgh8CVXuarg3LvkN3gTkHRAg
Vp8+/YPwkEdG4qgBZwT1BXB0vC+/sa2tMx/4QZM2p8aLYoDh2ogFACa612Zv9dQP1AvJRDzNKcoH
+oW9z7jZDldZt0suHYEwu4Q6e2MmVrqPGvnv6tiUM5JdkgwgXV1SplpDQwDuY+6ZxuyTYsPeLX3z
JrGXywikpSk/LEY6W3R6W2R3NLr8ZzP87SKmIGaW/ITEm07u2PpvvfjDr83f9uSb2yiMf8b6JC4x
Dh2xBNH9G0rj5RTgrmrxHoDjorVluuW686i9MZUiMqBwIe91QG10iCbqt8UV/q5wo+eeKQBAHcy6
LpnRNfRfMjZMH3jK/NYbBJV0kqMLnOlgVQmoGCySY2MMxEAYw8UADQHddQN48Y44GvwSvlWcYcF+
TPRwTsWAnbBrZSa7j1i0JczCz2CvW2TSHF1zfOiX0d3GnKIQhFByjOUfeUWws6hp4+kpg+Wo/E5d
0jcLcmnojSWnqQamPcRzinoTh5Ym1zaqTfgdXgG6Da2WrArKnEwOnl/cU6l+Lk3PRM5pb+hiiE1r
92/BVNu71gGthCt1A82JWC96RFbk1ofRrV5pxe1MC+mtY+NyyQPh4FCMwh3ZXu0loUevteZ8dNy8
QxPG5F6n23FsvALfOXchixsai/TUxuB4cYWIbQ7D/GjbXIjKDytkuTnmMlkZubV1c9P+DfN4vam7
bxDDX/+EgfxnKuT/7r7K+z/yr1bBIf/+XQp8+I//e4H2Uub/9lsu8S+OX+V399fv+v8RQokq///8
P7ajZFz+jV0pL8T//NdL+yv6+kX/6U/0a0mYvnEoDe+/PUfXMVT4wvJ0y8HlMX61HTxE8d9UUVgt
cH5AsfakO7mg0Rb9z3/Zxn/rpIl47v+l7Dy2I2fObPsud4674AMY9CSB9EySRVvFCRaLLMIEvIsA
nr431LOe9UBa0i8Vi0kCEZ85Zx+4EX4Quhu8cmioMv/r/7nB//dcO7RCy+OPeZ4r/i8cStgN/xst
gIY/+I/fA++wA43jf3kM1kbzrZEUFHXZ3OwEwjVr3HjGA+vysUV/PBTtwa9QXBBi8qsZ3itmB4Qe
zOu+dUhlBk3A6KSRrDID95xSRZJzmbwRZiHPtAX7NqueRwP/N9leIW7epwLMLv1K/Vs+ocD68qbG
QtDFvK2SVxOAkhhTQa/Hsk4G9jUdazbOlFNzE3g7H2Uanbn90vcLbiKZRBR/DqF+FKrmJ2EkReRs
IQwAsvIMaONkgXSBsjYz56yD3eTkD3OfeU9bHZWSOo5EJcCIR+RNtGj4X5Cvg7aF2Qv1G7pafiFU
HBKslGDaUHsDobyWkkm0gOx49IcJRzjhDjvVDveiHTVkgGvl2oQjTCPb7NIHaMFdT6AN+I+EjWEb
Zqj90DKTtOf8TmUQp564ACX/sTvUKVNbvidW8+2HTOPXIfsZhuo3DbJ9JJPUj+ziBKGJcCe7ehD4
aHadF97YZOCyCOZ9MhJUhiCoNAVEUI90gc4R+3CBMNJZ69+iNN4dNurslgawDPoyELQV2vicQLn9
7kvvlLgHWZOkrJBGWoyblxTbw4Akl5QxFdNmomCu47yxzokqLnnoIDasp9dBpqeu0R+ud15C/5M3
waOkACTR9+W10iH1UgFfaOnVfiTUmtHtArkp+BO4XAuNZDY7ps6vRI0H1Vcf0iHMsflVSus5z0ld
LqWt46Ss/7LPynd+bT0VapsvMR/RjF93fchdCtp0IENQx7XPqetL0BIuwnYcJsNDVbBdGue8ikXO
h9bhL49osN1c4utdHSJDw3tmDa/9gKAYsVEUWhKRLNHTI8nB2094vm7xdSC/0lhVUFlVB5oFIjRx
VnTeZcNT6Rr/Gr+gNLkgYHlPbdYJ7IeRRq4ffr5eTDrKKAnnWzumf9ne3a1GUJ8ntZxROS8RYmWC
ZnT6py0nsJLuih6o5actZ33v5h39st4kQfcM88ejICldtS23ojOzvhl+Vie9Tzz3pIKDNNMEoAeE
dZGfFo0glHf3d7vSLBSlTri1ibImFGsxDRTbfb4ZBE1zV61BZJKveWn8dG85DJxqC0Ngsu0NDWja
Q5efOv6Fi5rEewImcPCEd1Pn77oJtIBvou9ZrM0Abb+x7rqbU+9uwrBe6UAcyO1GlsH2tlk4GVhj
6APsWpryhbjJVYp3Q0woLEefCJP+mqr21gVtlHYAooREp4CvyYgQxwBwwxdB7hqzIQdnIPJtQQw0
wTnsTIyTRvu+NzDcMic9rN+llyEGHmCv5zxOvZS3NC3gUxBOhZjFP7T5at0Sd/y1JKgXUHX1wjpQ
GzNAacM7YKL1PqfYiIw7X1cgSPRdarbWrSimywBPFhuFvPiOrvb/SZSymmrHvf2cKNc55fnLyJkH
Rs1nMWbJP2pN9m46se3X3hgtU/A8h+F0NMWmH90KU8Op26Oy6/ZS9NMlV8N88jwgePMaIv+uEVYn
xZUttButggKP1NkLidPY23oEzYlYHqpqzXdduUShWR1mlxkrBAFkVuqUaGycrvNZ5zCgpiaFD78+
8BbjFU6Cs6MxswjDoboDf4OvA38+XDSEe2jTwMhMb2vIQKv0XmpBAoiogq/ZZPpqhONzYq7UtvNp
xI6Ybr8UkhNnki3RFjrLq07UE7OPjcjZWHdIM1c++Kgv7n2PWzNxrcfWC+8dR385eTHsZluZ+8wq
Nv0GKUbzS7+QZG7N6UwTOB7M0ZNXb7bvddY3R9eZvquqYiSJqAshEvLUSVOiVdi0N9mcz3KXc2qe
1atPzmaBZoltNmzNzsGpwjFYRK6owphJE1ND3ndEJJw6sRGI6aFo/Ptk9e/myZpOfTb/sjOEUTVe
bLt372RB0pXwsgdzMX6jPHAZ+HPykqiCdMYuvye4hud17VjwW/MhLHB845hFjGtz67G7sd12PHcN
jiRIBHjfFDGILv9+aIms2o3KN07hGvwrJqSQFPtrbFdkwKx/eC7qXU1V+EAm7ynNnOBkDO0DcRM9
umH6zNkKtxCvfeEz8SwktgHxoD3UXMlAEd32yWvOmTjJIDkWqujOIyeanqyLNrxyn+XJSSj1kQ/2
wTNYdKmBoWZmZpAQ8xbZOex9oWmFxwa7TL3l08i+Qd6RYycgRBb77/pjDuoTvUxJ+24Bo02feuU+
GEHlHryQlN8xC/ZtJz4rynVoFvwWQZNdLWe6k80sT1NImmK6Ho35WpTefSfK4pjj6Qqd7ExwwEdh
/NCgPJYu4AHNeGw/NNaz74/nGiwq6VXeZSL4CdFU8NYYDblOxNHOOOROlp89iVYxDah41vGE1+z/
Yrexy1i5xGp6stj4/Ujw8H49i9Z7afrMR9zbb3ipxD31mnN8wM8kq6U/uURvO6O1Hv4jEuqT0SXH
rEHSp9Df0KFe5Tqqh8TjVSgw5BeB9D5zIfZ+gedo8Q0Wt8WxHOvp0x6NS7lKwEoyeGH7pPd0QUxT
fOSlblvXjAO65RDMW+TBSgpHhci00pV9Ug7fg4bVC8NCFXHYfdARkWOUY06rKUu4pFXJ2jQ/NyTv
3k1Yna2mGKPJ3WK5V0w7dZPcJya3z2waGSJMDniEp4NW1nnN6k8Ikw2x7bhTWA3f5pyonbSd6oOT
65NY1Xy3WFiU6yLndFUIsrO2v02QaA9tgpLVm4PP1sHzZknwrSSYT8ReOB6vP8ywJeiuK6+AmYbh
OXeXy0rQxnlAwctEjCvbw+bR+Ogh2FxGbdbnVHFoUnKuh5iwCQKihnETSjDUDTKH9IPMfGK3+uPq
tLxvQ+cjQER+ZEwpD7pHi8GlCnNzvAN34x5CBiMQsQmN77PFuLELPw5rV7wTV7Fhql12vuumh149
5LHUh3PiLw8AjdkDVNYtFSECGncvV1kCM2Z6FJR6ZjMtTlZW4OgZmY3KkG1HEbrh//wVFZBh0Wz6
Ue2rkzta7lOzdvvV7bKTnyiU+KKk6BA4JV0kD9XyWuTbRMu8lFXdw+xR5ZPbE/uQ1tm0SerDSDMd
PIUK5pp0csi5isFNpcKDv67P/pLgpOlKeWoN3lajSq5ts9IKBl16kd2333RhhI4gvXj1ctd4jXes
C3VurHW+mE4wAEdv7t1J3dGk1LcB9umjkfLq15O4Wx1m9x33f5EUcIgnQpmV7PTJaoFzIC7+pLtY
b6Gybl1WX+Tq1qcGLfcIxmTvOubZnNsnM5HBNTCQRqAju4Ksb+J4SLrp6uVWduC+ZfJVDt2DkZOK
KBnXNmyorr6P6QrJ7YZm1P3BdPEVmqbtHSThqAXxHgtZF3HSl598o9hSehYM1VBfmLr/K60i2BP0
u71Sy3AtCInbWY6Py9HLjWNiTV+DygELWWSkzGVwqsENA4vpLLZGhMKMrXmxG9xCjVn3e+JvH4p+
LO6xOmOH9OJJCTCFzT+TJeJabeYURtn1SNY4+zcNB28HTC/SC3VWUxhv7YBVfFi3NkIHsOpIJ9GI
YHaN0189fzlrKHrEFbMhUOZHkzO1hF01HxyyvnSlvdiv0HKMqT66fehEqcExPPtUS3MWpUSSYZ3N
9+SuIjbISeJaOD2s5eSBMzokW7Ax81NKB8qH3j/kKxu9qmHSvhjNBWcHvv4eph7pXfaQE+BoDA/F
Sh/TIBdkvW/9m5AqA1L8Rz1aHko+XzYTX82E5tIRbROjiD3NpLcRUJKTxp2oWz8m9AjlG0II9C1h
/Te3MLJ2/USTZBN31xhTAtjPwffIVCNyeyTr8FeXT1RzZMghwUGsmtRWPHE6wUmMU8tG4NeaOl5S
XryiBpHB/JDyNAn+lm4PZsdbfiWteGhTPUWTod6S3uoI5Fhew6F192RxBrGhK8aqQVDAq/DP7mLg
PSTWzGC1j51CWCGMmDSe+5GDoO2fmSIu9GWOEfrR0E7FvlVgPPJ1fWD72R3x13JOK3knMCYmIpuf
V/LtnA5yXdaT9OmP+kt0yPVGu6Ufql3WWIigA+tqLqzGCTLfmsjrhFOzgQYBwPTHNWxmmlTJvUUS
pkcSLFLxXTrMFkNcimoWCB+tDdwqcDcDGF4NmSRXQPrPCGnkvVGODX3ij/vqUiPGqm3AASsDXzAR
76aT3hJZLLE2h711rAikJY+2eJ0ylv8g9oEo9tSeAzy37TvQ7PuBBzW4nOEBRg7SYl2yixr4Bew3
09fUbSHX2v/cvN7pHBhoOxivKuX+S/4U85vSrJoHxWeYJAoxD713XTBxbZKlO7srBupO/AlnNLxW
hfFTJW+tKf+WHnXTurX+2b+85D+niuQoZ/61jtzsIoXjn6n6IXWbEGPccDG5WR0PA1GaO5HtV78W
QqJ2ecuL1SSHfuw+PcP96Et58LrkmOtm74zdATEk7qosWKJlXr6GxfkxJgh3GX9u0XiXDBP3qI+Q
ljYVcI7gFaokBtfU4Jv6y5iljIaRHNdsst8CXCYrZIkIncuvuZAk0KTqYW4K5xzWtKG5OSeYjNq4
FZ0RNwKOP6Gb50CLo+M3j50Eoo0rmtSkxPlqrbZgHMgGwYeaVAipDixuXASJFfhBiqkIpKAISijp
pPXtw6R40KZ7lHmJU6SrT3PGQAKX+EuKT7eVxBhXISNe408vpOY0kt+zxzC76vJbFmxdhD3cJZL4
CiM4OZ55P4wEK06CqO1tZwT344iX+ugN6adwO8h2rvyt1xBLoKv/dEQEszabr8ZK6ntLLuVskwXY
2CxCe+69qmxex8z6TkPKeSe1kMJnMI/Iaubjec0LErpkJ1jM70j4YY2syJC26TjLpe14/+Yx1j3O
IqNCIWsQJOradXrwSmYoeYO1feqHNVpr+1337oNXZOYe6d7jwh5sJq25zkg4DUit5tuYYU36PRUs
c1sLPJtf2qfAwXS8WkfTm3yMuFO5d1wvLhvYlmJ81EFIlu2IN7vggB2LYp/RVrOYm7f9LOABv3pr
kLQdZ4/Vki+6H5yM/cAASlaFiTHsua5thxcTwRI7Yvz6AgIhlfVRMGgy0rBD9zt/awvzyUDNClw5
+5AyLY6dXZ+TIRAnfyqhPR3cZFVwGx3CIGuqgLWFYI4FA4BN/ce2ygfhDbhPU3dvMLdjf8f/7C+7
yqndfZgri/m071wawlTqJPGu40wSjIsNdTEJSvfTskEJnpNA627LsKQu9810CYxfLWBJDNj4Rbew
zo5EYL6ZtdTPWvp/e3MiDq1oANPZBhHFA2qaNHad8jrX6beTg6utc8YcZHxKpjSM4X5stsoH5IfD
Tqiw3ocDl2Ub9Nd5aN4gNIKDFsuVUdKTChje1MWyY62ncDGx7ahCVqoVa4FjiymLLGJv/5//hz00
WKfR79op1AzTpAv3/Wgi8xsidbLPVI9W2MKeZmteoDbxX4OJCcvMnU+1PbQXiv4bPsrlDIjyCQH8
9FpOm9+cTPV9hSlsAiXz4lj71SZn2xk6hbFsuuZhz/1r0m1OkOE3F8SDPxK1xsb+o3c9cjT6NyHl
l1xtslix12MrL5FSTiVqtdJpSSmt76koOEF8Em1rZmhjDZwV8iq9ivuRSU/uVV3cBy7rGy9hRbc2
+DsN+2+y8v6XQsXEEiJOsf4M3YfsyBxPizLuBx37IFhijwM6rktvPVZV+phMi7j3dHWs0fKIxnKo
NrqXtGRG5HfpI6ZWg6KgqPiU8w66HHJYFPflUMPDtMcjnfXoV/IN7j4ANTCCjcUwJsgyfZe5K+pu
dhuggNO9v875cQkQtWlIHjP/fN8OSzzKNDn51v0QcI8FZCbvcrt1DkgB3zloiXb20hsq+kdinLKr
muBe6C3IeVn1j86N64Ie7VxJfShBt+7tmbNtSGASMrzZdSu6mRXhfMpz8agXwea0GXarzhMSu9pn
f2Kjm9PksPAEGLmaX7KDDwY/KDuIDslkgg0b/w+hfD7zGZdKi0BzepCBKJO1849d2Va4a86Iuw2k
Fhj5rIzpdb/pGUsgm0aL6Xv0lthZBtIfWeMeQajFo730eO7L98lCMo6ltjBBw9j63QmaLCZ+24yK
yaF3c5vrKHE7dlR1vudAKvD8EU4JjdVcPDaF5mDlC/M3c0Fgej0Ixl3uNC53sxe8uysOxClX61EC
edlNPmNN7lE/ywrcdI2KfHd4L2Rf3Wobd6NXkHjf13eh9uWVbvdX68K3Hdf6o+6AGYJee1Pz+I9V
8mg13DJldkvEWN8bYXJT6Nu8Ut4xg4eNwYZ+x23/2eDeiq2JQqyoDuxKq33ZDe+TnH8GVzNgH+V9
wdTnMIb9h9eMOSNtStyKQCXk9EOEM5fJHzwNinMZ+aMK45VUbBgefO6krSNIvGw/GShEPpkt/chv
q1j0j0JY/2hL88y5deGSQL7qKhzJ6HlDpE2ZQXyHshhviQqefcNWGeLKAQlGH8/5Fg+3to/Mt5+t
SXONtWhypGfYkQAgAk9RMzkrm4tYqvmVbuSUOuSC5jaR4koUaHPziLiQp4lFPsCJ4odHBLH40K/Y
qTFJ+cxrMhoWViD5LjDRIxqOCcVE+tHI9XaCzcrwhxFZ3NZlTo/ZNfGkszzKQ+uxTvKFWRb/TWfu
h0nGcBa0v+REpHGQT0Y0SON79evHSnBZphaTjwBKVaqqg7bbWzDTqQgiFb26fsF/jNvXLsr94l2b
bkjuy40z0JRlXD9DlWLADiBtuxydOX+z/UMoGf6Z1Wig2ka1I8kAJOEHCFimchJBbZTgjBh2ZpMB
LljKWzp/ii6QcZ3rQ2azPl3YOpjCMTDLoo2pfkk0dZHR6U97omzDbI32cTJP2skOxE8YO61J6Mp5
L6vULy8kvO/CvPVIWCa9bHs86Fiq9mEM4USOdXUz8czfimmxYEU0PXLYJUqMENks88Gmn6lSCgJx
Qpv9ZzqRwGk0gHpXaR2sfLy1jjMfEag/5Fby4nFGRbXBo+umX06G/IMJoIQTndhHYZQv2H02dBwl
g6mLpzEpOVZU3UZoNDpkjkZ4MnycqVUQIBIZ3UuWm6h5hpRXn4HSWGOj67IGKUkGXWcs7KjzNnTM
eq5nyJzFsNpnh8bet5aPdphJBc8LLDNSMWxXd9QDE/ZtZrBTs5A9YyVP/IR7bEC2iIxC3LgBrH1j
NU+qQxpAF/aR2nl9CAoSoaWOx8Qg59EDhaBwjPoPXHjUiL1/hfYXoLoIrSMnN7r5oHxHcbu3lVPt
Rzv/Kl2FA0hCgzFX54HQGRjIwcgTOjNUt5i9llhrmMUM5GEeV4IPmEtA9ixlE42OXn/ZpUO22Xgi
vEOMG7q1g9MnQ/Vh++k7FgncJP27FWJHYSXGPn3gT9vtr4UYUpC3bK1a9C6LAAmSU4f6iP4Hann8
zmKXk7oZI+sKo3bE5D6ERdTYFALd6KyRTfA26KDwybPFqSxZm1gGf3jFPU2MGKdtwDsgNd0KRnUL
3UOBTyegS6shWMVgSJ+yv6abMpVZ85k5eLrF2IT9zkRWYHLjdta1ULXYz2iKdgp+TVBXeP2KrD2x
vTw0a/3qoh9gfDYfWrt8t+BYXc9z6fU7KbmZqomk6rUXh+DOak3sTUyX1oElJRzCp9EwUOLXyZ6Y
2CVeFQz5GeoYLoSFay4/YmXgV2U7b9X4gE0X4nQLaHh5n5syYbZmIhqxxRPWczhs/Gwj9gBxUhXh
48g036xewpEVlqnK6WqlbnVIusWJgMd9mGjVEgRel9xi9US0G3952yPhMvvXQI8v1mL7Udc1zMVa
sP5mgqna8OwjBwnsCeXcrzNTQTrxTJO8akYO45kYxg89Es0GcyoYGf1766GOqKtzQIl2aanQNTZZ
E8HnQfEsKr/6LHL3q/O7mrE7r1sm/I+gtQYc+4AnR47MmZTPXd+ynxr92okV7hx6JFJnZyOc9gWL
JAr39llkmkClVD0yn78T+Iksi1rSw/bfJAlz0MzLjj2ISnLxPiDB3GTzdyU8qpuJFe/Fe1aN9yby
maPtyo81c3745KTEaPs5ren9Emd+WlhqnuY0/Cl7fbUTRla1+O2wv0ySHhXQdBc6TPjkpJ7qpbgz
rIWbdoq8Eg2a9BGtJplAA6lohEPkSungvJuotVyvb6Nmu662uW29RbzXogMr5Gpw4Z2JDzuz7zNr
wdQyWazaSf87WoMpdhaOqNxAZZfLlH6rz/aGyhH9h4eiqe2r31u42q04qFAb1YFF3JEDR8039M1t
2VW0AzGuykzeB4ikZNk67znuBLc1qTzW4qFEX7gzliy95wvsWt2OV3IFHjENQX0A7unAPWKO5r7j
d8G9R/BYJDvQg1ggvsZ1uKilTOJBTz/laPQMAChKQiFfTdHZ5zp5rnODdDHvX+WFzcW183fkNhWk
ZQv9ubJw4y3stRQXH2VazxVkdMmDM0oZd4iviI9xf89wxPa+NTC75dCYw28EYmdV87yWi/fVowze
8tt+Q5hx46LeKOBZIGgMCtAfjvkrNbsJOwQJTDJBV068/Lhb/e6zaBKGB+XLdsExFCcbKYcNeORQ
iLvdJMY/tYt9WkyMPAsbclemnp0+X44Sf0crxB0jORQObX7hgPkaapKIsh6Fux8w/6+wiPpA1+0a
4rbhUqBb6q0vDZ+Bk//QZvUvRIfvrk/p3dqdOrpNUUTTYF/KNKESco1bwB6lx5thjvARemzjPrK6
IEsY0CVMv/rVe9baqmBSIB5uJEWThffYHsi7npgtyNB+l2X5A4H52q7TW141EN4ykndA0fJpl9tA
kQXFdd9nSAtskxpD405kZPBt1tJkgn8ulumrFsy+u2+POKXI6+k0/d6+t7rqWhhtc8rX6qsV490Y
IotcRGqSJ0HiwLzQReVIuHjKh2Y/jeaBY286z0byUAfBW0ZZ5U3G7z4J132JSiXyhvGrrvLfjofB
BkYFA4nmZCIO3plnn1xTPJMT6i/a6mjUbeyI/EEQArBjpHrp8QQ2QQObWBoXa1gOY1uBnQqEANgT
7kJVxnpWWZw0UFmgyZoVwVhDx6Am7jLD4gviYrMYL035OR1XK9KuTW5RLX4Q2mWxs1r8CqvysdVu
rKoW70IpePRYY7BlhsJUxOT58QaCbuHrlmedBV9i8i/aYzunQmh9kk5/75js4ic4CVcLJa+kh0Je
RlTj4plXkaTnJUUFR84J/CYl8D1SXQD5v44+LYFvsDW3jOJbCcPDU46NuCvH35pn52C7/JzdsGrR
wrRQ+8z1U7aEZNVZXbJCpt3zfUMgxB1YJ/ZbxRmAdO8hr+Eq4nQFl4/Wc5A07qSTrifb+2o9T0Sc
rHJfMZHa+17qHo1Jvg+OSRJIntVgv4By1TP3DofP3qaXPrg1yOm8LuK8TKCLkMK2hdIdA4O0S6e1
bFoaStjyb79l1pGUxTyTbTDTY5ulg9eSW4m+h1jGyOVk4vM7JIX78rnWAco5hXKZQQPXeg3nxQ6S
P9DZRPu+jIyBwpEiTPPTt5YRMFjqPK2mBV4O1+CuNgEIptvxnHKB70ncitsieJZd7cYaPQFLQmoy
qJRx4nceY9GHcRBTlAwmVDJC8DDEot6ThNbX6ILiYkXcYsH3YTXDQwkjcwdAJ0DthK8XKWq6c0Xy
7LOybBtRx4wD3yujZhSkmTD0T8pF9y+zbHPMjT+i7R5qfxRMttaJkeJ6KvoKiawoUrxcx9pO1whV
xRJVVn222FNffMO6t7T9lvcKPkCVHBZj/uI3e3RDg+jpfvu5pXE/T59JyWQCVAI2+Vm6LrA3UH9D
8dFZ1n29zHZE6pKJ6lWjLOS6rNSlYYM2IvXZh5P7m9UOTo4A685kPavkhUmbjJbw27LPKOAzA6+5
Yzzziz5Jo30DB/a9zmJvTxugh27S7li7dwBtd8i/ULsX75nHo+dCG2aWYVMcgZjQ2rkbsA3hU2b8
2KwBoBeclp0DPM6c5GPtOTfA9dSfjeDx87/NgcVmE9bo7ebk1kmE71s7NXX0KO4rNDpk6AKFEy8h
ffpeqZzhnZnVsY1iCowXiZ+N4yJHs74NzkbkGPV7s5b72mXDsGpUO1XAPtajCc7W7zkdY6+qEMhZ
fOv9at4V3cgK3XkdE5KKBgOuZjD86ziFUcULWs68a6J0Mn5By/opVv9YShFc6oRUtHkkExzDNfgZ
D3WAX7TRyLrGGJp7YTLatJVwXhTEidGHzJjYd1VXVcz9hk+U9MRkBGnkz251bRGC6sovDuUsCPdq
Dxn5MQafDP+wCefNtezYBc8duR4j1VBT2TbO8j85pLssHNJ41YIQxOKazWV7EOyusJyHH9JKvwtH
vClEVVbYvHtIeVL/Gx16Fc82ujnbuBRtif2vaV9RuX4hFNFX+GbhPnTcL8Nxn5EL4kaB3JevNaRP
T5zd3KX42aKYeeg4TjhjPPvNc4H1jS3EuSyzh2hls+ZaTvUsQ/3NPBWnrevcSg/JLTfp99K4xn5l
FI1SZ0bKPetLkVao79PprzaYijNqvvXbL4jDL9vsDOUxmLRNuGhZHu0GURi2fIonDqE+6IK9icP+
BHLnoNr5aSKoGMk4g2w8FXFTV30UzH540ZC37ZUpPuJHyiekhqy3jsMmyzDt7bjHKpMNvN9NuXo7
Kx3OQWMYu1atLw7JHGmvzvCpUAIKH9N4MW8nISNFyx2/1R9vQL2xZHgfDSsRx4mnaofngDBr6oz7
RYOlSrHIwCNqq53lNRxRZYsrijNfcd1apkXJWCw4vsnaYQE/voYq01Q0Uu0COWjUmV6UVLURl3mR
ESguEczj6MfE92QXrrnL/NRC1DPZhL4JKMc8cSy0HvAsXcuWXVpo81dVKiUplyYswbS0W29lN//W
NuuSGjXYDhEHPNqJRL+5g+vVV5yKLfQQot6+PBchoazXh6pcXRp2NW68VpPI0T/mjADEXIcjovL8
0GLiMae6iEYKDoa2YVwBUbzzTX4gNl83prPGPgIHwMMpcCBqJfezU+u3X/BJ6UxGMIyFj3JqFByv
4eDes7o8ZA2xTGaDcqRKgBtkFQomobubLNZX0TfnrvD56QzP81zcF1QCvlb5HSqUuAon/5ynlC+O
R8Pk9tk3wpz3Stiwp8AANAmwAtMuCeNCklGZSCaDMCGlAkNpHVpn7C5ERQMMjLesIN7Hi87frQz6
RFczDRDpBJcKum0zV3HjqYEeSVzzuX9NFBbvPjtJwTCugpuUcV8dNIB/YjwgUBns/XmyMTU1IZDd
LvxbLuqWa6aEHUJ1Rvev3pxtPM8kB3nV/CangbVk6p3JTtvbNQNjV+Rg5ZQmctJrzmxxfGvjLfAL
+jVCv+icl3Z5T8gXQwCBdoA5q6UrJstjR3YERKA6y+5U/icJRHtuF6YRSMoKI3wiPTXFtoxDgueu
oNg7pw2jUxONmUseySEfjXU/T5DU8yTfIx+s9pktauz7tzzNHjc6CgYAG/TZVjhod7oWCduTrqWf
FlruUdGmcBnz+hJYHXEthPc5E44ldBj71t20JhMGUujEqHSpsBLUu5gbURqy1ZUpimCWwNtNOV46
YwqYkKWYVmtBGwn9A2jdP+CVT7QM1PTDcAaAsMNG9lSuiO8QIG1uqBpkVn0eVfOrCl8Z5G0YM5MF
DNeHkXj2A5NCijnddBGKvX+9nX31CuUssoidr5gwy3HCteEwWB+K79Rg4yw81kPoHXaKf8y8U02s
huyPxVK0DO67a8qfstTgmDYu2zT1UWYjYZChlV7Qwz6vDmnMrNULD8cCVim0zjjZGeLSkDUmILvK
rU4gQ+kTKnyNCoR5Uyk+V2GAwTBYYfb+0c8dHjeoAqYCErP4HvtvtV7a0ReRlSP76NcS6W8Oi7Ot
z7YM5ztzKYkLelEmmRyOmNYnit/1KYTmlPUgNtmZFMjflv8YvYJdxtwjhXxxsD1105OTRH5R8gWM
LbQWlmDEtBZg6UB7OU3zOQ/av1Wf8JYg5VMwXNBZQ20ZNXLuHs1kajQwfKbmqA143/nvcBruhNUG
dOvZu2rRpg5V+cfy+ys7xrfSRVtSy+WvgFg2QntN1/HWc705qGIXILHEcp+TZKJYmj5KwaYxSbAr
SRGCptL0Jrkfvo5F+muu8YdUA9OXqfS/J0p+8DMZe+zgo1MzysOqZaXHAHMzALZYyy54puPJNZ5k
XhwAjt+5UsBFsICkwPhNK5BZ1ahuHJWaBuqMhBs9NjsaDtQhO6FmjMMir/aFQTeYFx4DgrX5a3hV
tAwImjs3eBFe+rS6OYnVGsggt/xvTYruXW2EB9LoxzM0hu0i2lYePZJb73tUxrJPcAHFmVTmMTPs
97DjYxENhw0voVnOh0d7sjESZosCgE3XXNpIp6bhy57UzUdvhCgP4YG0xcXOB4IPTZi7knKVvqCO
HYuReFreVFkykpgEeLqAdqhT6bsBZxtjE4965v7RAy+tIUwuKN+PJcSZy7g2P0nhJKeEMLDdf1N3
Jr2RY+2V/iuG9yyQl+QlufAmIsiYR42pDSFlKjnPM3+9H+ZXRvdnoA0Yvej2RqhCVSpDoeC973DO
c+JS0d2ZXedal1p6jE0ShPqp25QtRxY6sS1jowNP/F1ULI2rjHOnYrsWlgpTRtuEph5bnNICdIeh
4+d+5HS3Rmp924aPu9qWIN4avlQjaZuyDt/aAUKZr147VSckTLTfRhp9+NFoAZ4wDr7o4aGhEwml
gWSWLofxPVMrozk4+yGL5mOAbHcDpk76480J+TQmORO7ycEDoFrwZzF44q1DQcmkNSHXUiLRJU/3
HmCtxG6QZTj+Ins7WWzVzHndl6A2ZIZmAOojJElfPZs+wrCOcQarljRgCV+HWycZw7f0T17QAq1r
/ixT4VGbES0t/u8EsLH1lA3c0GWZPCZS28gHIEupCEIPQwIzqP4QmR1iLtT6toEh0SiXWao7jQBI
VePRNvV+0lH62rrAuuCr8BWVrNpNSvjB9GST1copKJxDHOOT1GKN2gJDADvYYG/2Q7HGghb257Fp
P4MoeiiYsvcZquh52Z0UYT1i3bWw7oZUrMyrmWVMyZ7a7KkssnYX1E8Yo4msAo0RGosAmg39lNCr
BiNZi0LSsYwwfooyukjFD8kJCH8S1sPqawv4LtswbnJTHMU42mK3skOGjOmnqhoMiXpaKSC3hEXK
jZZjN9BFIy5ilJ4P2OOAjowcBjbQBQb5bLYeTZdsR+FAXYRcZLXxvLH75HfkUMvnGqeUs0h8hHiu
5pmEs2BbB+tWefU1lA++8IEEFljN/YitS8qlNFX8SthW19siJVgpjNirqeKaaX+gpARNirKjwiDk
Gu08eWpWxae0QovYA2mdA3eG0LgpS4vpeSLOicNALppfhQ7sO2N0YSMX1GTnNpTd8FOtkwUl/ZIW
xjvVGWcUReCBamm4hwki+dIfd6wd+xXwxnRLz+wikv7VlKmGszU5BjNFeBi9oJjE+WmZNL5A11Qk
pDRK5KJzMh5CUAK9gEFfksmw4fPyWw04GOxKf8SoUeiOf4UDV4+eI5GBU0rzX5Q/weJypYH+2My+
PIWz1hEKwcR64mbwu6jbzMqiX9N6RJ/EErf6LyXX9zUBf0OC1US0+baA+BwJICJWr/xoY2rlbt47
Ciu6ZhmT4FXaNSKfwdinMLnjMXRlqG3ITWtO7ai4QqBBAvcxrgt1K7XEYMESETRLmR605vuQRqQ7
Or/HojHPAo2rWqPlSCC7bEuS7cLXLgsPFfduMC7kKWX+khZcXBn+KpfxetalTNvXWu+TylQ1r/g7
mJIWHnb+j9K2s8Mf+9l/y6b3f+PA+ye/3/8knx5JL/+VUe+JrAPEy98Y8/I2grP/Cwve8kf+4dNT
TP0vh2wK3HaWxm2wGOv+Nuoppv2XKqVOhS4c06CfItzrb6ee/EvVdGZHCE5V5mqawTf826mn/WXr
msZuXieDVOgm4cL/4SL8J7Nl8F38/e//knfZjRqqbf7tXwUqhH/K3CGrzNKcJeEIR7hkAWb+p8yd
CF6CmTfSXlVBUa97jdbfNtnaAbTTOMIw95A4QQSLdkM9u8eJk4JBny+AMPRjL0FyiolikydqmwVB
zoJhVQ2xdcgUNNJ2GaDFnXBuEy1m1EF/qo3oNoIY2qaO79pqSvWlVS0TI6QNYUYzyklv477LE0f1
sF5sW13L14UOr7CLo2vsZDMe5ugeKfDKfCt/rVKT7tSxf1OwFx6N6c0Ss+Miqz+PpRFwtbr6ECsb
RfjpDiMWI9q1tOzpqVv8NXr0zF4PnpVDQFOmlDuhc4NhDCPRYsy8WDQYuBueWnSm2Spy0nIX6+O7
Q/fUVR3tkhG8BknlP9e+/7PsvltHEOKC5x4AMcvhKcelrcrpW9coUefqI9CumR7SsDTkLahapZxn
07yksoVfKOwnSL0RyBT/E9a4RkFAFIaBhxt1lc/4DEegTetAOKixF5M45iApC+QDbPDZLXMoS08f
zRHFzaat0qcBeO1FBqRJWoyQkaIh7edPsOlDnTa+VC2iSqHo/T6jNQs6fhoV/gU6BGDJduRvi5FS
vrh04+fsI7+x+/bNd+h39Tz22hoSzEx+9mipYKmwYa/M4S2jqltZ3KY7TZHgS9t9JJt047TEeseQ
S5kM5e/d4F/pgn7qmU3DL4Jsr3T0gDwiBZCbTzulaMkKfoUGgxnMZ19MTnm3RfU84E4kNokhVF+o
N2OuDlbJFcNUeMeYUHW1hvK9axLoxgQzCOo6FHS62GRwdstlUihFzouYjMlLC5SjU6V70auJqJko
rzak5rYWkASimtIfEqI9qdYqQ166+ElTQ7b3NkNPEWvrEnvIQfgGFULIN2tAOe0Ktf0qRHnC/WTu
wpNiTOVx9DU+ya3YtrHE2A7KKG1JLCgFiuYM/YfdkLwmsuLYMRFnSSKPvCfIt8UzmnKUnAULq9BH
rxskj9r5iCryFYLKd5CHTnTfoPujmEcukiJ1I7NlnGmyokN2eY7LVmNfBD2KqAhK35J1JVoxR7BW
qIseEpBlreVshXjn2ISAi4pXJgRIF6dI75o6dh2+6WfLsmc1WE21adwC5de1psgzcvPe5Ix1sIzx
itvMQMlh0a2pmb8iPtKHpO7cQ35JjLbfUdYyUQhQoVaSoWHi39t4/JGabxhykPS++inxBEYXJ6xa
c7Ygw9oyIlYEKngflRda6v1Vo3liyoQQYWIaYhZA4DGu9NehwKDGRYtvjkNFzdfhUDH/z1h0DZWe
4XXv/BXTq4sI84UAbrxI6n9m2NLLYoS1aqOfcr3pT3OT7bRovuVgJa9BGr6QvfNVoy9KR/NT5BlD
Wq3fVHpueVNh7wtapHfTqtyhyn5YbAU2BRHpa1w1SARBw22QnCSwLaptNGnGxSiS7RSqkClmq7zR
Z8ZrdCK3oB2dM9oJn2Wt+ROwR7cLrfglLigYHVANcfFAnbjotEyMIKb4whOtAXRKtkHPc0xRBQBJ
hq9lH9Criv5pcEqW2+jxPJwr6IRQrsm8QUmL01m3ORuYsKlxc+yN+q0LjZ2vm6hdbdaa1i8Z1jk2
4Amyx4DvJ+l1dNS+8xSz00QgfhvDs9Fk81oOPhaFcULJWkq3sgY+asM7iyoc3ejuFKO9OWK8FSqD
AYi486ZW4pf0I8vt6OCnLMET51DK7iktHlorwPOaBbGOsfMNYu5Yh6LbyGRcAhf8lUiBtGN6Ojsp
qoA8mLy8mBtXgcC/svruOA5wooeRmawWQ+s2+bCMNZG8rbI00gIyUin6hokFGm9cP65mTheIagQR
D0RNJOkdqem3jMgAdbTa0/Un2aNFRIP6UUF0Uctlpp2MxwgzQTaU005k0SJXr44dS6I6sMjXmhj1
ByyfBmm5Vo4Vr2PBuaks5Zv57u+g9Fkm3e3JFDhXcR9rKOy5SL9rVZGH2ZZvhlGz+xLLbxNAOyP1
HyHnz6pCIOYrETsQjm2W2M3Zwom67g1cRiztwL9a5WGaiHqq7o3KXLWj3zpOjf0D4icnQfoYOn8+
C8U2j6pm3LFyUYQ6w8nQwK6jyfgyS2UHBvwDCWR9nB0gsbki1c08OS9KXb92Z0XFcTHXwVV22lZb
Yt7Tbvn86pcQiMqCr35vCnhSuKkRABn15A62fnHCapuNIgNTOsRrU/MZiZMsQWlhbM0y/DahBuot
01AeZrQ+41MS+eciUz/1epe3rF9hCTzUbnr0jX3NrG6vCuWDkfcLw/xvJeMWBJYxC+OBKtuTPskZ
dCwkrQDekv2Dn7fDAa+xe3QsCoPweQ6Uu2Ce3/tTjt1uN+XEiigTskdBVliE4qFM3bawuUTM4kSp
sdVV5Vee9HQT+rAH/XVOuGJO/ZAci+hcdaQRZPZbmaHnISDl1hNRwyY8eq07BvRtSpJL7S96laH0
RB28qI21TLI5hcZBIiXlaprn8yzMp6SeDk13tiLnRyYV0uvY4KPhj4kUaxApB4xoFGaUi17gNKip
6qZ5WZDJG9LaaaqNtFThf5vJoonHUxS2B3/OrkRJOHhxlWtjwletjc2kA+5OoOK7pX/XitLfBeXE
GHVy3ot2iHDNqzemwL91ZOzryewfZmY8s63xunx8GZb5vGm/UL8BcBoQWkp4JwHmXB4m+Al3jfWo
QuLeZLdfQ+ITnhOTMeM7GhIRzMqrFNYA25fuiNb4xr25c9BGclLpFyHCRzg4yFFkcdZ6x2u6+afh
s2fISjS/wGg1T7Rfqt/wmzGm7VAktTeYI0jENmKnCLBWZHpLOVjdiOh8LYz6fYq7K3TsAb0/tIcp
BsNW5BHAKFaigx+eY6UrD3VbeEbLOCIEoZaSJIMXBnx5ccdo2uxKKnV+v9MG3DNkvByswRQ01bGl
KsvTYVrNNaJ5sumZDmcKZXADYGv6ThihboNYX0KlbWtTjdSLIUj4rZI4D2CO/rpXhb+ug2pR3BuS
+tNyIyCsyoykHZUug1AECkK0b02fj7uFLxyy4kxaDTNiT65gw3aqbzAwOQxOkwkx/DCq517VblId
Xtn36fiMJUe9mmLdDYPnOaz0XYdPrKwyCzMp3XPCAropelZWMdGfw6SvOiydL2UktnbWp2dtCnZB
2v+29Uq9YhrN92OjMBc1MNz21h5vQbxWB0o7vde2Xca7NVBbTYpyrxtt3wItwJfBJDyYmXv3jIr1
qttAIjF3WiO+p9p0B0U0NAdIVQcJGsMgVgYn4bU1sEkBqbUsxfD6qNQOiRtaxbonqwo9WVd7sW4/
qy3uoowFapGFlIxq/lFi7KQgwCwVUbjneY50JZCHFn0d7orEPPS2gyF4EerW3UmpSVuaGxYNgmk4
cRB8goxvXFMbLQkZAC7xQ2M23RjEM769xzPUpmY2nqo8eFmg3R0Q2j2QWklC8KL61wTf0nyxq9e+
0Kx7Gn1q8IBw0nHSqAlTQrVFlx/WTNx91JphDN5kMhBaM547ioVzHaHXt+vBdIEbwqlMmk1qzL8z
iXq2VxHWDwaXeJTiDshF6HYPRprd8atBGqG2RXZtBrRqxcj1TBrheixJkIrwU64sPf3u6gCBr+If
+ojMtXLWNnmHZCAM3pNkDlc1H+hNGJyMAHGJn2DisBQSQAoL80DqOOzP0IyNrQOHwkTukISANPPR
fyUnhad60sBABLO6qYnkxUprNYei5nHPFNR2SLstLwk7iN8c85OWucC7SGCPDc0bNR4oxawzd9DP
3LX5zlCbFwW40YqrsfWEHtubiiOWdHD7gHwSIkj2bjEpTIweZ0oRnpnTngwo+/se7gq0+BctN19U
6qh25HiKa1AmffNCpthjLu03X5U3u8ek0QZN5AFKKlet8M1zDSYa1H2DggEjYjmO05G/1suiLD3O
QzqiZgSShIk0YH8wDW6KpmsoOuLQ2LZFRXbEz8UERum+HacHKk5Gxop7IDtgaeePM9jTih9FXoAQ
k+Cl5pHdf0bsWcaYbUUPrvNTssjLiJoscR6U3NVxU/+s5vaHrrS6R8BT51Wt0hGvFgiSO3mn8AqR
GdAke6R1MTJkpniRtUV13KxUYnNdfu3phsX2SUIQaxrjCdBIt51IJl3P4+C7xMU5VRmSlzqHAMBk
7bK85ApxBF9qkpOGrJWu4SO1LoF6ry09qu8DPGH63LcKedyKAWSo1QoOXASVlTPus0J+CCSDGgxP
2qrWJBFvJEJxIvQEf+rDES17T+aQttk/6fg8kRHqi1Ohr/ZUyqGM3th1fg5Jw8nVph3qPRVDTIu/
TqHrNhRPYZI6Bo7cORKObxatNaIZNzqSxvdJLdwI11eUCf1Mi557E7UuiiXjyajAqCytOnDnwpVY
MmAQM0L984UQnWwHzjMhaSDkas/RIiHNEi1qWfkR+O+G0hpPaLgwZGQcHVOZrHQFEoZFEg9pKOEP
jRxNWlsFKz7Pt2KdHBHdgGUpRMwv9eZMTq0RNtl6Jv7M7Kxm0RDudWS8Z5E1qFR6DPadpRAiaQiC
KxnZM4Ys3VKL9HtRsTsy0nHYVMmXktEBizpM8DMM8VXksboWhR94/oAWdDAN1CZ1e+miyT7HWVfc
GrTImgTXEs+cPYvAuJk50GJ/9o+q1MjeUK1bVxjmqR87viAmP2G94+OryaXJkNkeodPZmQJcgX1a
hcwPNP6R9wT4JMvWzg/3NSDgk8En8/Tnn/58SaCvem0efwflqB+gQuiHagpgpjSg1c0lM0gg19pO
svBrd4Z8wyg1cg5/vrRD/fc/aXV4qdlzH81Ayx+9JXdVk6u8fTJbjWqRHgs2m+6fXOw6z3RXZIgw
M2tmeVAivAvs+EqG2XwjyONCkB+rkJxPHxZy3gZAPKxRWioAMnlU9d0IBuuRIrJGW5+o24G6bRP0
IJ9StSkhL+sBYJshuBJmDHuxMI7+GO2lzdpWjlAMc/Qe6ybMu/f8TQ+UZDcNCojnUJa3P19SC7Wy
1LNpyw6ReNJkUUSnYHWn2QcOPUxYiCOavIKjnlGbHV/0YUgupp0TzixYbEJYble67ItTUGfFqXRg
KOoWrk2n0450OIhHF5llZLTIKRQtgtxtMk0DEMlibcp8zR2ikuTogTY8S9tsb4WRgqBjCJ7tJLRW
sbCPYy6BsdTBW2a32slWOdRGg6kGeUHZEfkLGg4e6xVoETaOQms8NV+MNL1FjGaho7By8gdPb+81
TSUAq5Q/UAqmN6kB9+dlFU1QHQmL7rAQPxxqzHUH/Y99ccExyf3wiHrh3//w+gNtQj5yZH/RXn0y
j652iovPt/wj3WhwyftfdWPieG/r6D1s/WILJyJDfaSbPKpOuItC32TNWptP/cLEiXJogZU/4Fzo
9HYDWwSF71yXmxEZwV2aRnZRAUdBJ6CmIfvyWPSO22lIaZLEsLYDdFQjio2beZnIxzgqdY+SP2HN
Pgxx98jrHu1/2m0dA3UDe0fr7pO4KKDIpJw9VD9pdjW7HuWNXaLqi+qC500/g7gcAW2U3akckFKJ
YqTjMi0HaRCSLMr905zHexnDHEUPPZ6tRhbrKrY6dx706aKV1oOyVd1HeFKgS/Fl9PsQwEWR3yRe
OHaN01udjMKFmd4dGTYQa6izBvZj7dyQSlJSg3CHs7Kx2i9Ln1ovEqH5OnJ0r/uAE4+mMznX+ZOW
1N0950ZB2kEHimGpO6N23WJu4bPzzHv6e0wBzFCSLNPSsfIAj7lCxooHDAanraaybYk/x6XStass
wbLDbgIgWu5+alEKGUKpjr1Sc2LXAh4QK8U+QsHWDgIDeNuyZpJsNmc9hVaiU1cxeZyeueB/EFij
0I0sl0NKkIijFS6dtI9ytg/vJo183+b9C0rKr3Kqrt3ks9AixMfVX9sukptx7FjY4HS4ZBRvNiyO
hsTlyul2dddbZyujk4X6BZ02v+lR56lWiqvZtotD1zC2QwPJycybPrf9vNU1MN4y9n8tbyOISnvy
kL09c7TeQiyK6LNOtN57FvYTEeMDyXkF1YRfVS+RMoHGg7i1122fkzaI3DFFtJHOw3dVZAwLBQwU
LUEXbNhwv0xrlESdgIJ3dP/g+2l1twGiggdBHZTeWZtiGklgP5CnWOxQldroSFV78YjXm8pPgJbM
YbNul3wpq7BoRiy0mXpRgH7lfY5RzpHOQWQjhRJwNwn/Bx+ZLBvDU+Nf1ayae3UwP2QzIwxJ/TMB
cJ9KtrSEhj5BeeBbBIS+ThPkkIq3EBEdyZoixp5Khjzv+ouFhPRN47MKC2zh/xHetB9KFwEoPOVy
scCTN+BasKlUNviboOhCZAcMKJUSfmWA6mFX2toNHPCb1Py3WDbIeq6sv1FoLMhPa2B1Zy/4ujjE
DqnY/WHUeYtULGd7imOuHRQyQcc7avEBXDtgKiRk7AOk2ILVRfE5a6RfS19PyA0TwUcF/VWPw33Q
mwI5X/CNr0kJnYXevxD/UdZd5kXOUdpz5HE7lYSJG/q+bPNDjWTkaLUISuYYsGdO5q6pjvcGuQJW
uPs0UfjkauxByaZU8Ht1B9pE2zbd1tLt9N3CIihAndeCbXRWxr0rR/jd8zQAk6isjJ6MM2oQiyYW
2O6SrNdbzpuVRD1cquY3DzFguB7oCChgn6cXAmEwPewYQGlkIMtpHZ1uQOQPzm1UkywU1kyytBP3
/4IyppQq0Copi1ktMsiK6BS0dx19XVPLmMCpxpMUQyQiWxu/J+xAw4YQO2jgp7iwMNBAPEXyxD14
7FmluCJQBje3kdHnrL29XnjVwCGNVzX94bP6QCRwieuIVb3exx6eYubbnbUem4Xvps5ijZ9PO/m4
sU+sdb7w0O+c2Gw/c52RdpaAEIlAhtE5k3GTNfLIVLI6YP0hxyS1ql0qzp0p4scgBvqgdH4rbGPY
1ihU0MYkbzgnCv7Conyaw7o+9AYRIo6v6Bu1I4c7w9voBhWhOW2logHLhm47683BNiZ9W2L+XaWv
EdqLNbQTjlUU7kk4brH7AkcDDJJK9s6R3gx4YrRNaZuUmE0/brqMqVkMlGMKk+jdT8PrkPESKx3B
lQ7MtemZSZUK4Y3QzkPKEewgxvyjiVrU6lwLnsFze4NDUrND3EH195ZUggtqgYvvhMahBdkwE3ex
ymtWcLLM7PU0+ARvJDFxi5z0qWm94U/LXVWPJjdIuonjJXhFByuvY8gsKiuzyyinZFezyxpx+o6W
AcKNSMMD76iqvQkdsmUaTR55k8M2LBju+1ZyRP9G2uNkPk1mN5/C2OeDO2TGFr8Qo1IeT6fCdxhN
sVfFGO06w57wscYSn9Dmzy87UwQLjqXhY6Ud3VEcvua584v9erttMiNBsRBtq56qdPHBTlPB9MiY
D9JMpuc+PlK8ZXlrr8w2yF2jesrJHDyYGb/Plq0Wrhyx8efwJZoMSr240tcGJrC9id7KJbjizjUZ
vkm09ovw6DFh+nRrvZKu6oAcX3KAcs40g6gYl2SaelNzemy0Md4bsrIwulbWNgxWKVADsxK/W9o8
HulgOyg6tYHZfiuF9gBwz6iiu/UJeELTmb5jtTkN5azAv6edb0ezR0W0FUisMDhBOcKFeanSFM1u
SqduZb/C6gMRaqvKryIpQc6I94ariPZQO9OmWivQ2lz6n30b/FIzm3kEgImg84LcPM7EORoOYwI6
AY0CKNsNUfQxQ4iqE8pHPu0k/SF95UK4LcE0huRMJqa+D/xjRFQw6t0XjAUfcK6BMqeQLwJpetHn
pFXEXmENgh4D5jotw52/wKdMvNQ1wdD5om4RcBIDEiPaUgZwrxFBhQuZnRMkKMvPyMmeJhRa27KE
1NJhtcxT8uynnixVs7smtvKq8Q5tDNP5QvBM/HI8vBr2aJNnhQSt4a1IivklEflBTvgtq+HMbisl
Gg2/Vh+Zv8zfrFUO8UDUEjQjXHaRZ4TFexxiW5vthj3foEMK0zeWgkpmbtWPuJke0S1qQczW+Uw7
rzGeM9q9HraXKa6/4SqRHYJXPA/RRfYa4rbuNI/EkqVK+5X4NX4D+shAvMwK6QI1ArhlE2ioRK4P
gkExv82a5VHj5dLfakH+06eXjIfpUExsE2j3N4UCZ4rbAuPnrGwSf/ia/OGgB8Znasf3bsho3zXx
Ln173DKMsFcx9fBKloy7atj3bMD2cQ8MMVIjbGomFtG+pSbF+LSPm5SRZlxvMPtvAJfymSfnl0kP
qzfSznbBAn9Mc5sxRPQ8Js2LnmTfakjW7wwQNCChdZrq5wEbMNz19hE683sXOh7z7PsA7lw1fvch
n76p4Yp3GLQNivXFCXeOw4BnKDGe7f7V0hFrkdLurBMFPXOb2RYXVrSZcngr/G4fND2v9PE36YOA
ScyzWo/v2TDvs7I7C+dLVkwS++Yj0KMLzoqHOqDRsR2Stzizv4s0+dmkrOawqm1HZlCnsWeSwTJ5
P0f8TcVwRPVM8pHJLk0AHht65ay/oCLbp6yiCplSQpddsQkZkER5A5lt9HWkcfnPAbZWiWVzAD43
JNFLUI/fNnpjtJdsicCqmKFenneW/6qiNiVsun6pLOdAOoiQ1pVggXNYb5ZSZUtcFIB4SotLmXiI
aJEkYy/hbWM6HajBL7ttiCzUByafMCDR0jsED2zqNDbXGNcLLJVgiSvYEOjBKHJY4zBj5bqsIHFi
eQIy2LFuAji65bPIVQF8iENsPffTGY30Vcwn6VRHSpH+gIZiwr24XT5isREQrjxW5cHUHBBg5qMZ
MULYgCA2dUnGhtbiIaKYW5UT39Mpiu9Bmju7NJFfymER9C3a/czA1sRtDza/3HYJq9J62EUL2jPP
m10U8IGsv30958fLs5+5rdf4ZfR/XMhiqja577wTqgEDKCq++c8/NI2pX6xfDMN+cSSgpTSkJE+7
kyxL1x7EXSe3uRwOrdk8O0W3jNjQ9s8ajpG23uEBmfazaHZtelMzSryo6u6NrPYBilCkZPVza6TA
1YMVy/z9kAxwpzOerATbU5M+J1J9arrebQlDXuuLiBjO16AUd1FYp5gPflTasPQHrMx0s7U4k7dj
a53pglEPeSDVGyt66oRqV0TBcxkzSYelK+z8I7IaFUzq/BBpiUd81oFYqJvC0R6xfa3L+mRwWoms
9BILh2JStfvQXhpdp3fxxx2MSiVBsj7WlYnOvr9YWb9s/xuxqY55g1ucGV21M/lJ0Nm35AFuM0hG
aE0kgs7IWWk9FD852Ps2o4MdJ9twbRPdeKybpVdq5GuaQbn2J2hw7Bpv5A0EkKbQQhQxwnIZQIQt
s/Yx93IHgpa4l1YHxTExIssBMjMHehmRZ6q6xZyrRV479szW+vJYB09xbdxh/aFgGboNSqRXliUc
QCWFC6+TEqZzsJllP3UhL4k5/iYqYWvoo/Y+y5sf4rgrxfTZm3z7pGw80ckJE28c77SZDVeSlUh2
GtPLOhbwzhB9yWVBJnsvYM/Pyg68BHlyhE+CadDQXffmm2JG3ANjDgaiwwzG+aCX7ZOpyx+Aatrt
XDlnEiUPiCvdFtSbQNAyFdDNdAkwH1BzXr3kJqlEzM3HXdYiu04T9ZYDrEZLkf6eLbHMWbScpSrl
uc2jgE3xHcpuRU04rhIJ0miEumPxwc2Vivw2ZzLcqqFGc0LG40Ywf2XkCvWplh0Np/V6E6F4JGeP
iJQNKAmEsjzynp6R1Gf206cqanXnlMY7YCosb4Zy4AQ4QhDGyqWhNoUV+ys3WpXYD1aqrSZvxngN
wxzcTxsRjwHllwAc/aC3fYDTwPzZRq8Ul+0mNUfq+BTFZ1b19ro0Si6io6EFtkv6+6NVCSBLYRD0
GoVfaARXlEwgOEd2FcUg1Z0mhherWCazvNKeH5DLI4p3Dl4PgFd1fKo1HU1tWK9LHOirUguvtUBL
70zzFakH1fEIq6sxDGKztPJRGOolcQKeCKE9C0WW7v9DEeT/KfTg/8OsAkf9rySQ2+ir/kzbz/p/
10Auf+Q/JJB/6ToIBdaiqgVtiBb2f0kg/9JRQGqONKXOp95SSST4WwKpy780E5SDStiFrqrWoqn8
WwK5/CeV2YyqaoTbOYs68r8hgXR0vlP5j1yKRa1pSks3KI+XF8jkT0j1P2UV+DNDQbMsfmOyDffz
vnzOHto70UQOwTj4FjbS/ZUcsgOgspOG7G9VbIdtsrOOznH6Zoj+i/nCrbnkz+leuaa/4l/axtyl
rGBd6+fw2qJ++GxcdZ3vpzWF506sy32wg6J2nPc9ymXCEVagnQ/pprpXB/kZ3ozf0a44mycyVMCl
wLwFTP/KxXRqDorXuM6VB8/LN+E63Sev4o5AwGVhude94iHWwk1vk1vdawAO3cZ+zlxAO/Dnvfxa
3IeXYVzzX5r7fLK346l7BRz9UK76T3Ew1qE3bNuT3DKG9qotYPcdzqiD5SGu+A036sCrvOhHa+e/
Zg/FWTk/bSL7VqjMQqIR2Tav/oyOKd829qE6MFRwgKRfHc/cqS/BeK0OpXP76s7RAYz5IbiEt+ng
XKdX3sITP8Nv4dLF7ulMDnKtuuYxv1orawUb/sl/FnvYzutw3ayfKWnczC1P6kE/hRuyTLzwYj/7
h9xLXDwBm3bF6vQbFVrdueG7uSsOmud4NFe77uzf65iC6eh/WLtka8DV3Iz3MF0hZES1BgcYFgxy
ug1WnZz/PzzTVwRfqXYkzYzsrj0jo3XujUed1zWemAdna/tH+zThTjEgK67M9/mU7aJ7eay2xNfE
e67cDfB9fi4Ybbwt8T7cW162Y9x1FIf8uflQLtnZvvE3vDkeobEAy/E8r4ib8ZJttJUb66GzBVlh
6kKE8ZYcUb1t7d8TJNRV/+Y8gtX4ph/bp/pqA6ENt3NPd7FzeKEk+e7US+Rprrqh8lprXvdpH6ZD
m683DlHlR+2qPPH5hE8Q5tco21metirO/PkN9r5V4MkjGH7Vs/iNbNNN+QMK8Kq697cIdwqriQtv
WobedzPuwo45xEZ7Hn0vhEKYgWJakyzlodkFs/dlwnSptiGYxHVwvmXrFVrHB76lFeSxXfrLawl8
XMlXYsSC+DzYvE0fhWuGK9v116CBXBD8DLh4FdVHdp7/nbozXW4b6dL0DQ0qgMT+lwR30qKozeIf
hCzb2PcdVz9PqrqjLdktR0/ExMTE56rPJVJkIpE4efIsz3sg0XTD0Smg14CP+B6zjNTluBvthaHd
WCTWk/wILU4iRNaa9bWjXsptfyrCpmXmZ+ofTMQFTHrlgEad2sX5tVkTawKYt608w/Mbr4U889Df
TnfmQ4bKJNtOduBnUKQ5DsF/al47jyzGQ7pytCXhkRUpUOrmLE4ZwcFEoNuEOKCE9CmetRel+T6O
eIqrKKWplcwv/bvRWf0qFa26jR7vIJGQg1KfHe2O5NpC1Q7uS/BcQDqR2bMbBb640605rcYrdUG3
23CTTh6oOp+0xkMsuzk0zqxQRGkJ+RGAy1mU8zUy1BXeRKx64Gko9rNX5iUyoLod3JVzpNP5YHmh
QfzxnINe/4azHllbzmBpBAPkQAK7eQbquSBRf6mWBJUJDocHnQKeeQVpjwltAT2guK09TQiWJwVw
QaIPSwTtUv/Vj9K1vtbvunmbwc/Dge73YpU8Wrzn2TjY4pQ/VNkue+qeohkuf7BwqCVBMm0xbNRT
TQny1UbSFCzFYxKuLeux5VikPsE8KLYDM0Q3b7SirBh/jgMnzWkIbFrLBJmQl9L2pjsCuM52uBvu
7EfuyTJncXxpLwB2mxKS46Let7eJd2fvNM5PEJ2WhbOehu+hcwzc20DBgWue1FsVtZG1JHApa06l
G3IOWx3v9EE5O5dm+931IBdnqkfYoTwpxot9UhWq/76ScUhgB4NXHE5acAFvftNRc44fd7W7h44u
lYgQEYkSmqMQjn+Nl9Mm5+4t0Pz00iX39ALAe2XBIbNPAFHQVL3nc74CpLilDwavad1R6e0p4b5e
dSUn4JP1LVvwsV686gl2hDseO/pLlrn1pEPu0zcVeuRahVAGRXcL50QszsM8sDpsyjUfiShlz66x
ABAoslP0Vc2/ajd1e9UCFHNY0Mfmp96ONMC9mvWDe4NiQrfP3KOhbrxqRWiTPJfXj8uHfrUaXjla
WDFxqCWMl2phPAXQDU5aSiSzBPmGnVmVJ9xEbOOSvtbRxi4lvHDbrdsY4mVPmU0UqWcMPrnTV2hN
s5M/0t6/tpLsSfHC4ZRThHjnUz/LgRM3b0PONd53u8Erl9U35+J8gZgSeS3QBlT/FuIb/2pP6X46
+jfmMvOqb8SndnwVN7VcWitOeqCEayxlubMwzlAyd903KbJ96L7pZ+jqBxPSMRwXa5GciyOqPtXX
wTxrWxAQHm2tC1gqABZtCI0DQcuFuiUV4tNR/aZht2WtQg2lMcsetiYaD8mmKhFIp1jP64ptaz7J
iP53iLBUfVNyoVAmQj+gB5cSFMWe9h9SEDDkThTCUpHdbSPvxdnShK8VayoDBmvvt2e12NMfP7be
dxqeQPb+X3F5/39yZnHv/nvhrU33g9aFH9M7X5bf+A9fVuCUIpDlOrpjqK4hfvFlxT8WfT42TqlB
GRBO5X8JbxnuPzZOrGurtmVo1lunz38Kb7n/6Gh10SOkafQN8fL/xJcVCIL96soatkGzkYbonSZw
ujUTWbDy9eUS5QHNP9r/QnCG3n06N1EeCGgEJdknXsuIHmv3DEyNbsJq6VuPyXDs9DNFByQ6zsL8
1pMLrGB4UKxMCRXloec539YcVy0fEqv6GE2vLUb/l3n9Q+sR0/HZUC0ODL8ONWiUNkzKdCQbe23q
YzNfe1PGG4yF0h01Kvs//zph/vEL6cRyLaTPXMjA778wnXxqsFKeHjkvFJ1sDRtuDH9PaQuaxTFH
rHbb19uIR9jIX+uSumk0SfqjGx6b9Iki0al6zSgHom54bjTsxjGLIVwo3kTD7uMQPQ1spK44wgwF
QYkcrngUxFqZe6UKV+P4OCnofYZPdnTMhteEd2jm61C/WsEt3SmeH800aGic8Y8oQSzmviLxhQpo
+Ujt95wdq/QpokNLdngz0HR8HbPbGJQtLUHz7IV3VbumOGq2XvuxWnLfRffomAB0xWtunYfxkXZ4
+dkze3UFCAMxnXXrvzK6ZHwN/DMDoZRnSQsCGOyNopyYgxRGYHfUk+MM5lOH2deH2PD+lYwHGhU4
ROBOIo5NDIP8BX2Xj5bzKCh5TxVqNSlmjl6V4NjxM53m9aOtfvF/mu1jYZ2V+ciLKfBBhyqNGFHZ
jsiDdfCJ3MfRq4M3wA8BCRCeWqnZMc2rJeuSAsrFNDwSHlkEwTGXtVk2DZwWyzo4ttWxJvkka/o0
5VGhijkj00jBdIq+sPNNa2Oil/A66M1MqY/KDziD8fQ6lEf5bMh57E3w8Fu+0VYhKNaQ1J7kbxj+
ox9uFWZGVyfSYUKj4X5lgwOEnuUCxn6ctLMPAak8olpQ2PhPlOVxNVLFWsPbt85yxnTGUUKTGwaa
3AC9EB9cosGABglYUv6p1EfHZWOiEaJ9NcNb+QTK8ZPnyd1DxBOtuGeVYfKFlfZIjylQL8K+8S1f
b5IDl+vP1F9r4ywf/5K3FLfc+7p7lV9NbdIyMR4jVrwcF+8aAj6y4p7Rpx4dGT3XwMpk4bScr6xX
jESE5A1slIG6YX6c+Id8uK1ogcda8OFxc09pK/PCs8Bd4ydi4D8OeaQvDEss//IIf2hVfLNuDgqX
kj0jLKFhl381GboSkdBtcEc02X8N8WR6EO7RF1eFLdZoGQIJwRBrFx8pIQEHk9MOQ4tQdq1Yv4jr
bulR8rgTsc6qyI++c03Sq4HKwucDlVb2l4DC2zhdEzqBqxFOcPUP4wxFBompx7T1VgQH88qfEYVC
TBvNhZg7g2qRz7/R0v5k+UmiGIS9dVRRnA/mtG2raBhYTXTd7DUQVz6EbRW1w3bY+CXAmDjbUqe4
IINGSUHOLoByggFH2Lm05gVRLRAmbzPRQJD0CZxOHc4j3V9de7WbTR0bXjFd5G/xX1FzAEZstxk1
srybuiyXMlO3vygw8NoWESRQKUhiL3TUJ+RnV9TxT5yL7E66sNkSvSZqTvCKm2tEkLkf8mWT3s04
oak4FnAs7PI6kDlmUxi90VaW4WSSCbi0OKYUVvJrvCH1r8JO5bAUCJOUZi8dErxssQvTV5cZuLcQ
x3YKiP73pLacjDPhi7wkOR+Bfmnh6Oi57Mu743ts7YLYixkxGoTf5KBN82iyNGIAeVoF95CXJvXa
l3TAtccZUqIfcuRW2bPGC3dYzi6sbnm/mcqYy3KYILVLqcE7Dm0r9zleCEkaqN1V/kAOi/nXuOys
Opr2hZdrhQsnpaxeovrKvePmyAlzymtBJ5YcD4XwazlsXJG1Xwe7vuZOht8dbdVxXJ1UjuoTF8a4
tMTekUJHJwgPfLrwaf38dqtz48JdtOAjMRsWAFwo+3xyklBgx6QwPCa1kjWvzca1TnEBp5JU0r9P
nBTMNFnAZIpXNrq3EdIFQcIsFPTfSTw1VxUOJr0lGUmqF+piUUACiDhd5bzr5DVqG2DlRvYYyrEz
mLcFyokrVbWlhAbI/84AszT0O8oByZ/L/x5p9qNOeJPDOB6de8JOpvLiFkglzq8+zR3hJv8+qBLa
+iLvWk2zInNfhUL+X6eoazl/8kq43/J75BIcONB68i/y3VDCwJdxXaxTuQQa8DlhDLIF9aIGsQ9T
/o1J5K5FSbwgSUt8YKnNyUK+oFFrWlzl3Ej3JWFPUXna4lxDgZhmxPHCTRitKx1e7NIXHiy5ODJq
xluGlGi65wOsSWTnhNzMt/UXP76y9fUVGXFkOZiTnvdQhhucRtaI/OA3E8dNfTKaqxxw38ib0y3o
NlyyoBD08LBws5HRZk0uWqdhl0cTYyRHyGBbZrhPOLmnV8FY+YkcduBeciEI63F30HSUt4NaMpXL
pPJTGi+50lKeYfkpIyjowiR4FvgrNKvkk5U3LKtmY/bENDG88l0lelNyLXa078hZBZbhySdKrpwa
6AyDRQRGmqOaxk2uGvIs8hPmYkpZ/eymehVQoq6ueSwUBzo1NwyjIq8qBzFcOLrHs65iKbgvikHV
k3PDSBKqFyUcprvIAcjPBG23lZ9nUH1AO0rEnTdh3NaOv+3wP1EH48iloblCaJBpy3n4es6AvJ3J
4cmQF5HKB2WgBpWJ01Dx5imQ19KxVOXLlNtCfsJMRFeNVDsxh4HeHPlJ0ijJRa1o2MGJfEUr1dTf
7JVPnBH4jUVGjcmUo2X40pDV6skRP1UlfXtB7mssI101pNmZsztGFSK73lX5sq6PcruTForF1SiX
Ag60vAGsIzmViri6lK6xB3W8xaQkRj47IJZGjIbT1ys5TLlL5ba6THjm5OwiKbNybPJazL28NVgi
gQkOKJfiUuX94qlw2RfkN8idFrFVlpC857WLZWJeGFeD+oAtqhVde0nnyYlPjoMNqoj7KCliGnuI
WW1YBVxcaRjwqpqN477EyjnSa7rXQcIzKPmL3bBJeUbkt8cRtRq2QWbp3lQoqKA6BzvMhci5lhuY
QbvvbJp0SOioE4ECYUNEAthjalOHczazLfcLucbk/iHwDHlJWkVyi4bv5Qqr1J7XVgAjaz4FzdeK
LDH8q7Vcx3LtyiniFsjRTHyRNIIuBlDOfOQ3rFG0N7CJzHPBrltlKaws5jzRPWZmI7dPvvDtdjBR
0nSyS0DpeTN7cuv6d9PocFflpmyO3BT2mTf7ys/kVgne0pO7utyNwpoSzY3crzFm/KoiK8JNJl2T
W6cPZTHkmeBRxvhNzVHaQJXZlx/NC8F45d+sS5sHQj4U8udomsmPnXjKA50hAt2je4vgGyyuIVk+
snxMvqg4yrXE7iW/WboJ1FxDjMSksEXLC5F2LUG5zsCOyT2cL5N3hxsmmG5pOD73iP503HOAWwjh
qKZq6G9H5V+OwiNtT4MLERmBGjoeqRaXW4J0RLhGld2xIdrE8yynU7ppck2x2cq/Mn9cMelHnIe7
2TjK7Us+z2/P9pTKzZnn69/t1KVSrOF+yV/X+/kqH1xpO6rgxTUPGQpwPKYOha4mF4tZk6tQmnvw
U+B6WfTE6eVOm2IzauzikF9NHNnxImdF/hC+hVxFQctSZZIkMO3zifqY/pLeqmNZGpL2tqbKRNh7
r1qEIjfUAFgujYNref1scKwduem2cbTp6+cOjJR1Necjxpd9UO6i0g5ZbNly/cu/q3h7b7aJCcba
uggvZjFtDGwh8oGURk+6GMyrDZ6CRfP5RWjWH073XIVjW7Zl2q5jfDjdU6uqd71FiaJcWNxthhpp
z7mzodZd+m3c9bDbyBnF4ZBXqUiTY6NKzIrweXpVIrTs/rr0wsrvin3pAhwU3ohnKPc7u8YJwX5L
h4azA18jpo6atqt8QsxGfzMuc3CXN+Fa7xtUIK/y7YOF/hJuBjXdcvHJf6TFlP4fXyRgPduUgsud
CQ9C7rTyFblDsr6kSR0YhfQzMI2kL9+2RLnPvNlgjGea3FPHN0LJ4BMoj+H0qVCBC6OC3+kadZ37
2DfrIn3Rt6vmbdKZxJth1fE33BsOCPVKLkK53ci9Ue6hbzP178Mp3RRhQ8JUZPvRm4OjW19oUpHG
XW6YcuHKTbIFNSY9CrmPyA1A7huEpIDuf6+p3qooINcu8tjAJgGocSH99Zbrk8+gFHuT/1DFHQNm
sTgn9yBiOFTIT8a+yF3FV4/SwmNppNkm4SzHo8lDAPw8+yyfE/0i90Bpf0u2H17G2SliY5HpR2nF
+fUGrImqXtiV5DWazD4/VKI7uRPLezk4CQ1y2Ap2Tr4ewylvv7SV/Mrny/ZPi1YVNO1apjB03YUA
9OuBNkHDtPfRyZMmB1vEH7nDyR2Db5We7+dfJ/5wgHZU3TINxyDdzkn6/fcZVRg4KCy+fZ9cZwHx
F1Y8S03eAo410odEa4Q9GVXFZq9PdPthu5l6p7jBkcKlkUc9Zpk7ObH9/2TuPh/kn+YEGDEVAYRu
sEofxhj6Hexkn3I3nlPpp7fBWjo/0oPg9jMvb1/3/wZs9f9RGPzNzv/3cfBDXby00Y/81zj426/8
GwjX3H+olIAl5mLgTVO1uYvDj6YlyKz/YzgOixr+M1EIwyI48h8lHYb1j6nTrUJ0nOIN3dRY7v8Z
Bhf/6A5m21WhXQHLMvX/SRhcftAvARgbyJXLA0UInni6bVriQzCkD+xx7u0ROgL9lvR2pSi0FCWy
KrTJxTlYfLdERyav0CMZoYAsUS0q97PfJ1v4Al/dkmQhiNVyS1nibRG62l8ee+39Gmd8Jg+7EOQD
EPdFguxDmD6fkcpFKQa12w5RgqI1kPEKT5oaz2tztndFl9o729VmtEPHb/PctStH0uqKJDpSxU/C
1CbQGxbJlc6sDXJWVOYF/c3nz+Hvk8gg2VENBmjxPLofwGBo0iVBr3YI/02rGkrSZm7oYY7V4BXW
A3n5GIWZRJN7YJujLpOG31IQ3pZe7WBbo7GXITkKqQt+6V8Gpr6Pr71Nn6FhIEzIaNgy84OJ8KGm
zWpODblBKdxaQd5gOYdkBRGAGokIq26+KwzloemCh9BMXUiDsPlQpLuhW9e4dKMS7CrXoPqvSb6P
w1w8BYn/hczlV5jfiWe2wPuBHDeeLVlQakeKM4wy9ETp/t2PEXwRxAHCRWlo9bZwOJogTFlsqV4L
l1Fjqrej92MeA4QDombmfI+S0Kjnwa5ByHyp2nZzstR+g7Cu7c26nhKal9LnGSWKlT2eOls586BY
6Iwlztbs6Fn3FXTg0Wwl7mFTvFvP8PinjCpjJzr4HAnACZjboO+QrVcCHZVKDuq0AFkbM0B2sKMn
82Yikqyk8zouRxhLASUcKL62q6Tptn6X5QddQYTJKYt9ZpugTunM+1Ly1n2nF0hXi3RbIcq7Q6Bu
WGsVZXotm3iq6OJoIZVi+zXCnC5qbZFBrlQBmbLts3pP0eyjltIipzgptZyw67lqUe9yyvOXweDu
AzNxOeU58V445beOnrOTZkw/CPL6QO3ncR0YgBqnql0FqZY/hjBaEtnKbHeoDvxlUck1818x23/X
lKAYTTV11SG4LB/ZX44LNSz2kKLKgMrjpch7nAOzNTadYe/LiQYFn+ZxJiEVXl+AIQFa8L0YaGcA
FaN9/Xwob7vwx6HgE+ARkDHkj6xX+2UojiPsDDS7sghnRM0xwwv0jzaYgXUxaNohtan+yEd93Q1z
u2bhPwKuRjIEXKinWUif0vBMdCgaDE+fyvHLVDw7vR3ss7Sx1lpn/1QGEazoWliFUwlTo4gBi6Lh
MAxgiOzKXKlTBQxiCHvPjPU78gWCPHt9+PwqP3AH3ybcVF2i45J/SC71w4RjIGtq+Uk9uDRpnLou
qw7KZbBm3XNCCfTXly1iNO0hsW0a+at0EwrQtHkHHKylNOAvo5HG7MOcw83RBPsVgXsWwfs5t4th
NOh+Veim/Uam9juQPv2209Mb7DjCHmj2bgD74Iim9OQBKWmQ8cKDnXGN0/KhqYpwj9oOaX3gCRiP
vwwPA/aH8VHvq2uYZCyf83HHKMLOke1+C32gPanWN3qnOwvLmUFDwUOekd+Jy/nZ0rtwy4knWGil
7nszdc2rAavxHJNq7ODR3xjKiIy3ou7bLo22M43GN6ztZdN09XbIUn85FgNpPOG8drXS7EsnPo3g
k+A4N2iyNHS2Nn0HIMNeBMqhMsbi+XtJz8ISVtthTs3gcRydW5OXk6JIvzp2eBsJJV3UA7rTQZj+
nJxkIrmAVKcop5MF3Lme22MZpkCDyHbWNdJOLXBhO+Jc07kj6hQjXY+wTKq4EyuEap+LtqWMib7v
zZhEDvv7GGzLsf+mjZG7Sec7viqhgaZCdHYyKQyLCMykNWHceCrDvaHOvScCh1rv1joCTxMnyv6n
XVxaZzQGX2MtD/asN2gWmHogP7CcCnOktkOPthQdNwenq+7tsq7vfbc/0Y6xLWuUBPPQ3goLJEMk
a9kjaLqI2z75HNwB/oawUIJ6ZjGfIXn0PMwV9JbSVGUdtRTNMc6lMphemwnxkOB2eLZOS4xF703Z
9c2qNuxpaeiAGv0CXFAWUW/nA6VHIStfh9XgP6cDMiIIFhZuZ29dFzlqDXx07lLtb5ftbhqHXavc
KaXZ37T1/C1l1tep6t5EFYfFXERbfy5fnW5QHixbqlJoGLmgfBrk8ZmY3bidNbTpWF53WMGHNtdu
HLXVEBk3QGS1fK+gQcFtuaqgtzalzUacNWqzFXOZb2CEafOqBsGNTgB9onSVWzt2Qc+d4xejRLKx
psPVG7oMwJ1Z2ewvOlHT8DuBxeZhLIhK4QYQyXGCw6hW9VLLqvEMT9Tfu/TVyklzKvPJ0PqnwGyS
dc8nitr+kfpqswvKlp58osUnpMCoR4Mc7SRzsRHlzJRWmBMSjqTVh4D2EfhpcwK9PqE7YKlpCAar
6vBDz9xdmJBAUPSIRhA0WnT0d3AIwj3P5aGd6IHGOi16WZ4/2sPPgNIxsJp8SUY22AqiH3oFqNm3
qc9UEEaiaUwJ9gHU/ALC0YL6tTTe0TzdIzw8Il/WO6aHtOnkkWGkP1oymoEK0Peh2PXOrjiIlzM1
iXNQ13chF8zUape+rtxNHoTWloO8uXSQA81MpD+qGhnpBnDHSGYOuPkFigoimrazS5RuPPcyRODG
absTCtlb34r6H6bxhW7Hmzwb25e/WNo/+L4WFpTaGUo0LOi27y1tX9Oyz7OvLIZGpWR5jPGCpXYk
EYLnOqeFuZaHcN1HRSnoc2TnbQRmTTymPGvOGUJyXuXQvosw51IPhbpU9asfU0L5l2H+wR8wHfYn
dMRI4TLQ98P0ga3nk2gV+huhM/X+sAwyV7Y5RWd4ffqDxfTXtnWfxK3v0epLVobmXMBiZfSXAJ14
X5/+tlNyjgE+SojO+t01MZ26jhDUpKMq69zFLIPtgYBBYAG2XYVebuknKpLEjZO5CCb5U49K34Mw
6vlrFoh79O1xueqWZji0pwnLds9OhpeQRka/rUwQj0M57T6fvTdv6cN2anGSE4Tj5I5qf5i92lE1
ooG9gudSd7uoIyE0z/Rr1B1cs0wvGs8wYBxOqrWGZfnSKuUhq/BFjNzdqPTi+5Lmr4Dm3GaqffN2
ILNYi6tct5Di7Q2kmrNoLXgcPLtRao/peEgsov69k59aFOWPuI7/J/eB7gCuySSu7LyFIH/xyyBz
mXNkoJEE3ZKKwxG0OVoNp9hPZzgGdgMFgHOGLWKqMKywWUHT9fJK+1FKmF+Kz0UNMhHvoUGNJ9KR
qLWrl6BH6rTyNaBPxhgeDav79vmteCuK+HgriKXQJwGdXv7v/UK2zLBuxgrsrFGi9waiTWzdqT0Z
1bES9uSBw8XamQlqAAGNo1qo73jy80XlBOn586HYf3BiOPKqKmEDE5dP+3CiHNNcmeyUgljRpeoG
9KRDBGnT97T59ciSrXqgQhQcRCVdlWQ61Hwoz0jimFvOu/raDqkBcNP2Tm2cV9l+dB+5IyqP1ILn
oo7v0AK5NGZ5LLUBeHGEjTChOok2bnYtGoJx5M9kska6SF1yvkMF0jFrJ7I47rbo6MaqHSPd5qzZ
0h3alzEMqIoGXPkFfIPYDc78M00CbT0ZOemUFLmEYNyhqVV/sVJ7lbvtuQG2AUeZ0tSRrtt9Bw61
KLt6H8y8czBgqIEGE+uwTY+ogZHQTgsgO+XrUGHT0cUzb5vxCCeoWxbQ4B7swN2l+nhfE3w5jm6o
LGldfCkF+g+f3xb9fenIm31xHJptdIPjvkbS5P0KAVZZ6ECUFRIXstcNmH0Hqg1xTvJbdkU7HQb7
GJRGu6ptVOqifPhpzMWqcBs62+hkzgJSiXNnFsB6xAqFSpd9Bz0/M6PXlT3WN57tbrzpxMSJ05qh
EAAeoe6rZeVn+AVtbkIfL6dy3YvDXAIUG6gv75MyP3UJrYA6ZUl/uWS5yXx4KIgs8kcjROWwIt9f
sl+jQ0FHtFSkcmAq0xm8EAHNmUFzW3MwuwkBeoDdRneod1V7hWIQdV2hlZwSPNuCbYkuWRQLRqHR
PCzwFPtrkMT9HfCHLbVlCKoU+hc6LgOQaGRGOK4X+3gkgDr1sbbqx4KuNTiCq8HMwx0qmbQP5OqT
Arz3uRoem0BUp8+v2Pz9gGPolqM6NhZS47j14QDh2qWSxAUFYrNCz1Gb6M22zurLHNFH05fRuc7o
ri17msUJnztzDkkYV2RnKFP6GCBGBv/judJC9xwqmXqIFGF5QyL6xRDp4cENo3s4WcjX97O/HxoL
7avZhAXX49zYMBI2SacOGzMlX+mWPksjpGgg89XzhDtwQvFkJYbZ3jSRjpqFBSxeQA2ADBloC5jn
SyfrHopG+PvJXZd1dBfoigUUHmm92h9geoh81WbtASijhsI1VW2z6uyUOj26amoekZ+mQiR3t4lU
gqvtXv3bWVZuZ++XkyGD1RLzz06tvU3+LzuDE4ZJWkXU43G2iLxIw1MMSpIbgWlRmMbZUYFYtMJN
RQ9Hp4dScZKaK27u9Iml//md1uRR9bfBCG4ykQyb86Jc+78MBkSKKuqKOz0VQXSLMsnatsUyRcFl
OaBIstaagcZLQf8OZ+0SZZMQd3GTKj8yN+j+Eun8UJAsbQszw6JzsDAqMd8PGQ5kK3oqdkAUD9I5
nRoohuhNqutU2oE8bBCvaNxFmIKULcRooZ1iLMo+b5emlc93qiaPUgqCL4ZC38HI2d8MQzhkMWpI
6lj5+7IilTtZzUve+Mj1xRbHljhC+IrT4efzKv7wBMnYNEEZ6rylxOH7eXXRq+6KTqXEN6SeOt+2
LVSawMohxbrUXw5l9YzkFuVZ2Rb9E4fsNy3hMm5F+WcT+WtKP9ttrxDMdSWJJNBNZV+FoY/c7HQb
6I147DFDSpuLtaLlnDeVGsoWHe96sP3LpfwWHzcNGSHXHN2lKfP3lK8xaklPtQzHYprJJxXJ8cSJ
zUOqJ8/s/UnkBjfgah/dcgAECkENeYD+frCQ0YpwIikcVA6GHz7mdQ3OWwOhW4fxpi4tAwQmHSAk
bcw1Xr67ThGq0t18uEEGjJMWitV/MeVvhY3vljsF7yoREYJ3qGIQP31/W7Kko4e56KLlpNZ3o7Bv
FBfhRwqoDQFkMhltRMHrTN0pRDtSJV/noos2DvJMrhlfukmtvrjsVz6YIgARJy12iK5FPJ4R1LpF
04zFLp/1B1trdQrMBh5nZVQ2QSbMm6DvZUy0eMJbbOgJ5F8Kx56lTln4corRGCSiuael3tQLDqlB
uc+gZpBeR9ZYzYqr01jq3mTbABYDrbyHS5wnzFcwWTd1FsCSVwBzINAWnEIFvlrIYYUSG/VbDyBy
2yoIISJ+gToyo9xLQYi3t1r6tUmdhl1lhIzkz7d1MtEApeY6AqeudZ6DhGSyMx6zQLe3CD8e2bFX
rZiCQ2YWGtS52Vk5LVaXbUql4ycb1w6iuyBBxK5CfJnKmtT5S0xf/21FchcFjbhvZksmb97fxTKF
0NTWVrTEVp1bvXa2gQxiDm1wVIKa8ztHnyOchE2XR2DiQlhGuYaydKSDITLU+pb89x3SOjWVGKqy
1nAgOeEm285Psi8+G1kQET2cI524CQBUqxieh9y4n10fsEdXhx5b/F3lRtB+hvzG0mmq15t6pTQV
bYUzVEJVUHcUAtr8/FHUfvOJuXAHQousUsEH+7h1WM0E/d7hwnUFcJ4i8mIzl5R6ItOhbyOVqNkc
khYiFQFVbXAbqtH8/C+mjf4Vpvf9Q2TqQiWbR3uKwDv/YKYFsr6DFcBsb+rEXWkw0om7+RlKr+rD
bNJv5zvHGsaGPdbqE+i7x1rg2LXj+MMytcfCTcGY2+HrKEprE4VPc5JfqqFeDhHkU9OcUfydBZ0V
RawvIlIHuF6FVyFsjgpT9xiJ4sWam2VCpYpnD3ThGpyYkJRAjqyct3maIVyHINhaadxDbZCm930i
krEsSs/7n0NAJSps4xR9j3KTGxoOOICzVdw1XxTK6hsLxEE6RNoa+c4KRN1O9/X12NGkOht26ZkV
JwjTpUBBg2FES2W+jgmVAwPRHtLoeQqoITIUIiZJ7NCihx6WE+LQo61HPQIiFcKiJYAc3QIN1Rd5
EwtODfCirQB9SNzXIlCv9WQsq9kmX4AVwEm8BERliQvRujYjDCfRWuwZKBvqPW3D5rZuaC7uEMZw
eikoDo5Zcwx9VYoH1GRQ7/Z1FOtJG6ER5RAWS3ka4GBDzAYiTU8AaaaXqjHiVQN7kDLo4Wtnchwp
w1bH0XZXsIDuNQv2h6rDzpQh9YaSrKSZgjU1HBpsjPIYVNHRbqJLpqEg3ASkbDp1/opg7p0tLQug
BmR7aMMc22baOvjBnYNvHM41LSrz3k6UbGXBdcBskGAV2bdSqGdB8DkRneMhFAgl3LDBwXNoahup
hyDyc1xDAyNCtzVn64UiNYlkLW8GOi0WNZ2AavUcwbUApYgymF5W+6Ab6FWW0WYh6nkVdOWN6Ff9
bF/Lpuk9tae4DR7VXTNqJPKE9a0atS9IHoNuVUIQ+TT2gcviSDRt2LdKZOtGJP6ITSHNjqSeWU0r
the6R/DjLkWd0richfWms1s7pRiRHkfROjdF/GDW0DGzjsOM4kSrrE1mQAGMzXGL+aKTrrw4BkSB
KY3jvdF67RSG9+hO29sS3dplqaj+oRLcz7GcUQ7I+4JstD/ubR+F2DZKqATq3YMrbOUL6PybyhgK
mIZudgrA/p/6+DYuhb1n0avoUALXVTS9ngjbsjzbsZ1WeUQeLQ2TaKmYQuxMTQRoNbDsE6P8GmvI
mg8FEoudKQuR7lw2KTSfLO5qfx8glbM1SgMMtU8F4xi2N0oMnjjMY/emjEz3JuztuwIy4M6fLErA
x1IHgG69IL3W3LgGEDDgRDmRGyM/RIFxr2tDeCPC7Gc/Zc7OSY3oGLT5TUuAzYx7wGmT+JJ0YbmJ
FWI9rRnmG03ruxXIOAAylNspqLQATw82puXPWyglVBbp+mlKVVQ9AqtaO9pgrRy9/45fCpUrF+O+
KHGBne5Hn/Wg7Dqjqz0Dzas1ij4vIMTbLTUONDSLUYpqABvSKqfzqs5tV1oEB5bE8qVxoG+OAJMF
olBUOttUWGbiOnSmfgqc4IHeB1S4I3oxEZnkSQ6NeofYc1uOO+oV5FLAqWj7qZXlx5yKRrZvZF+v
qLLgxjbSHAhcYdhT0TmvSV74ka4dLWB6Zmd5PTmRjZVlP5tOj3ZRisCRQ/NnrNfGl1ATJbW7873q
hPUhnwrkngDsPMfF2i5zxGX76Vz6lr1JYgrjdKBth2hoJ8oxq/EWsiUZAmDUqCl2dZye2B0e5sZv
zk01X2CaLrGI0K4LlBWRva6QrkFdvHN8uoUB/uJXUEOB5Ihnq8Fd3VJpXMjonn7VFVA/CPWdEcYr
Uai3uGEDxD5EjvGde4i89gT6oszKvSiT8VSW+CwJMYGxKvqV3TjksKriqa205jYog8NUs3xzK4Sg
P46Si0gtejfmyS4CpbSo+OHCRcLUmwu2FbU34s08EWnrLa1c+XYc0jzXrmwzSpfqqLvbpkS8g1Jp
uMlW/ARhWl8plc2Kpq0iisuOEB7U/VygZaoMJMjyysnuKxl1LdvmL97PbycLuChCR/KSIgvXoezi
vfMztM5E3hYiUpCLxmsIm3NYSIf15NTa1qj8WxDC1d+OieI3l8s0qIwRju1QJKOD/37/rVapxNAs
qe+IRllIlwKDBbj8aPxvws5jR44ci6JfRCC82aatdOVVbhMoI4U3ZHh+/ZzQbKZrhNamB4NuSJkZ
DPLxvXvvaUkg97Py1kLTCnLHF2SUQ51ISbedTThtXTIBHjWrFOPgF9FmoBXlm2XN+zqLTXo7rbU2
jRKIlwcOIYeO+lj53YDkrs5pr1H/zmZ/+5NYmJVbRO0LUYEWynwszg4CvcOQG+695XEkhZkdk3Ko
QD5MvKHwbvYJGgF6F5b3wyXzEyboDcBL7yES3KmxKA5Ic0MSefsmOFdSvw65OKuoay6kf78FQ60e
/MR8mGPAVGMoH/yIIHY6g8pwqmtPT8N5UiAofc1waHKAb88Wcxs0HIFuz1XCNKdPoKa3hfEq/DFc
DUN6tnxl7KTrMr0UB1u0ZJAYRrknPuUhyZrbMKQK8oRhrEe2oDXQ5ZWfMQ2NK4LBA1KfKXIQeUPT
2mk/17tWzOkS7oWyBTGEKzkBw2XY7EgdXKetRVEbo0B2JlrLlu7LN0EHvKic4BB1dXbo0i+EQuGm
6OrxhlvJDv0MElXpvHk+QYFzTkwwVBP28kQZW+EE8raC/7CtYuVuhqTp9ksbau5d47UFNo34WP7o
jc49pWiRSj/Kzm0pfwRka64ml5vRv9fCwf83Immf+ET70DNAxet968r5ZeBBv1k48eakIQD06Uao
3j35TmYDciG0PGRSyXl91wHzSRqreMR2GhwBt89MQudNIAPj0dEs4CKy050RGwfHZ4pJGtrXyOaI
DDdtDpaNkJNaqIeCjD8unN9SLkeJaVj3cW4wL6xJRJ0MZw8OhZARo8R8iUplXYUIQSSAjB3IiF8x
hPo7jGEkEPRBh9T7SvlJdHAmVoZR2ntnGIN1MQCFyScJlcE6+p0jLgVTuJuYGO2VN/ecV0b14dkK
fYmJqzIamtsuSNy1lfjDOe3YacQgxFU0dUeEVc99HaqL6zXx1vS5tMHKedTase9lv/xeujvCHRCv
kwS466aj2quRQl7njXO0SIrbZqmfv8zJKynsW1UMM3JcnMt+5OEc6BQO5CgsTpOr76KgJN+Xq+G/
P+A/bjlcc2hDYpI3Df/bNYN2T1a1FrBfu5kxfthMOeM4DdlgUFERmM7Cbv1Xic599BOg9YW4mdvG
Xkd1RGJN4cork+DanZrrQzEwlyN1z71l4KBX5NSNuzHl7uAXbbOxaQLt3OyUjz+ticxF0Rv9Xy5N
f5BkOOjNaSLjWXOdwPrWD1KlmAbwzLTN22IBE2WX1Oueq6x+6ZwopG2S6eUpuOtIqpQhOS+bbvtx
Bef7bSYg5s5tyan1CYcO87I9WaFf36iwuAuEdWiXpzMUwOaFW7wDnwt3M2AJehTNuF+isQX46DVx
6q9DZ39Y9KCIPJvJZ1liTXv/RcTVcKgC9paJkhuaYXXPzWLdlW6wz6OWeJ1Su49JrHayskiFJL79
ClHKmVl8eeeFlEd09A5q9qdt3Rbj9t/XwTfLwdIVdOnWLFoWfjyXc++fRw953f48BLTfXaSLqRxh
yrvBIfQIXO9CAlsWGg4s8kQyNXTyjajK4qZK9H3f1whgSE2v8/yxm93iuogdQqqZ/B1knpKP53Df
GTTnSO++mQlhp0HnPKFqiEjjc7nCEZGUOL2zVuFMXq0VyQs4z4FT8i972Tc/7n+/InNP9jOHhDHv
9173P13YNEGZAdWUr8i4E25AC+LFfY2Fzjf5kD/SCTmKOLP2g3AvkZvedcQPj49OP70RhAqywQzn
v3T9/tAYxk2C2JRJj4+G7LuGKBmSYbQJBSb7KHlS8/CUNGiI1Ej6aJ4KLF3klsQjOusqXIDiIkEo
EQ4xyfQNH2z0/lKB/H/PZ1kF5qL7RQ1Ae/hbATJEwo3TvGCeaiIF4QMvtKkKdz+qivylikjLEZE0
tnybfq1Bc8DMJFwHGhQRT5W8gsr9WbRMZ4jb3sNDo32SYmZDC3GnTO+g85DxFEc8rqsMC1nJuEkF
dIuFjaSEVKsqNTZD1Zo7b2LuYXGnTgKxydzqrrPU3e/FMc7jw7+v/T9of/nWSPDp+rho8X9P+/9n
YSADqtK6AC2kIv/N8FGjzN54M2lFb3WRmMzavThRRlCN5LhXuvkZ2mjOfr/fgjxQRPscWyrs++3g
aTA0W7en0fnvn9JaSs5/NIToRFm+b1h0hdjfvvfjWiW9OBwY1Rbu8IPJ3Z7mI3FzlqYxVNDF8CGI
pymTeZZpRXNr1c8Td8XsyVzUp4xg9qIemJJlBM6NOVfeasymbe/fkRDv7zHf0fkIxQsH2n9B1fCj
/0w0/sMqJ2SFLqFjLzszEsN/7i04mXTYeKzyeaGl+6mGf5Mm4b6dKf09RXevTNxLoEtn4VrseSWc
rWd7KJjro50o+y+r/A8yaj4PXLBFtOvz0L/3p1Nam4ZLgdqHyodsG3JLHR0wB6a10YDuziJBikw2
8mMBy5J6xCILFiHX7/HGb4VsqJG3+QXmUGYm//6c/6AO8Pl4lrGoMImd9pb25P+sRlM4I2xO/LLh
GJnnxOASRWb+Gv3pa8Q8cc+UINoMpVTUgmF96Hf4cH/Mhvv475/jt2T7n+vND7hR4Rzge/M/3/q/
3mxktLI5TO1evkY6LPSqTUbwK0pfiTKs9lZrophwQaGnQ5LtPCerVolkejFqIjJSw7S3rdvdj+Yi
lWLosW8ikng1fEc3p12lhRvu83BprCIX2xvmk0/B4+vqNHGk4g/EjW5LF0SHa5RbejfPQghEGe5k
71Vhn5sgrk9G6xPrUbZ6p8swPFSl80A09d28VO7mCKYG+MmGeAZCo6MebUPVPAYR9sumBo+bRVi/
wsj1aHwutLTWFsch0tbu33/JP+hq+SVDdhZ/cWEE34XMyNWjNCnpYXkLEi94inz6H260US0yA+QJ
9cbBaJ3a1dEYDWedjfUtfJCOfNkkOkVO/recn9+Crm+PlrHo74gjg6Vuf38B6tQLRjAcQLgGxiA5
/K52QsbUY9lWqHR8a7GbxWCfhbEc5vlcXw0Fpu5sIXOXjGveGKHeN6n3BbBgPHB3i+9sbW6VcPJT
pgpCErmXIYYlz2WqymhN7q66ygXJJ+yleZ8fzW626PnTDfLtrkWrfl+5Y3A3J3RZnUycgbDY21n4
cAEETS67qN+dkKgQp23aOyBcztq2BvoXCbkjBlOAv8ywfnua/vkT8awsgkLAUS8S32+rP0snkzh5
EqLnygW1qJ3o1JmAhwzXJJC7JG1lx0G8XEPKBz17aOFGhzNs6g+F7JhSJBN+AddbtX5zH1dtuK9V
WmDpU0QPVu06tN6DoYDBEI7gC+fgFwNq8wDt+8OuAuuIupXAu4xqK1nmIyrvcXxO2WXI/ewSSpOO
a7vcx9MJqWxBfh/9wkQ53WXy2xNmCeBv+VCeorQsT4MB44vg9myTqtLCaMnfmDHpvuky/aQZy+5h
mxabJJi/oDbse6u/bVvb28XKJENzbhbYfLTxzM5bJ133mnfbpkBf03kWTGgElSdAgU+NW20a7Lvc
M0hwIhVnOsJoaO78tNlYQfykLdc5SkanyEqxDTCE2IZenu6yhADsgurSzh6szllHTHRPDG7Rlwfy
qvEzdbTyF9KVGTZwdtWq3gEuMM7//Udo/+Wx/+E6FBi4pDx8T+x7zncfS+00WdhYI7FK8T0hxyBB
qi+7FjfpQE6Xiw1vLEZxImoEa39HiZJW57Se0yPTuVUAZcFN+/mE5WLdgdXp2+khnfDz9UC1AKjv
7XgmwXwZuwdl2i+O+hYbVP6XSsFcztNva5dy3jI5cqln8G/98wTJTNfKpUvaK0apek/vZTioAhP6
ZFWX9MrQRJlGwX0/i23UZdM1UspqN1oUcu4lTp3pzMcMNzlKifWk61e8POW5yoLPv+yKy2Xs26f0
TA/JKbeOEL/Bt3MuadkN257lUk2QIzwx/YhnVPSyD9xtVsYj8U/oJiMNu6ZAD7GveJOmJhLrrkI6
9+8fZvlFvn+WpfOGPc0NXQxW//zFPOkUcwhDmLJbkLtGWiRd2n//K8z/F3WxlRjLkbroUmznu41S
BkVe572fMIwxepCfCOeuqDSms0xrApQkkZCMUp2TXbvxJu0BMC1NEmMYVjItQJibUfErHGR0zu04
OqucS1dpFUdkm0WzSqrGuurAJYcUcRi+eVXP8X6gzDl78/TVpGi5uriX7LQNBiYbqsWuGudP1md6
wnWCAGiUkuxMic2zGMOTweiGcM5m2BsdOjOw9tRLhu6f5rklgcG0j9bw0EZ5f56nLt35VTuuxtF+
Gx3Kd4K9yCNI4WKGxbsHVYjoLj4AaLxkHeW7sWCxOQWQWm/ONlBTnqa00v9tPGscXVJGREsyipvl
+GFLw2TieGsjR4U0giJgYrgGbiMleaSMti5luj2VyZEyKT7ZyWNCr/y1wGywKULrqfVZXUkEYDd1
O+tA5sy9W9CpLFV86SouNFnS5ftwtsrbItR3UjkXFM0kman5AkUBXHGXF7safmUEehWfBHaIIQ8u
QzWKTTCTOqZyVHn1kLN/p3VyTw492r3mMKSnoQnT66FEcSSG6EFMhCI5U3Yz4BWATNmKi59ze5AG
BEbgG+YpTVvaC4QDpeu4jfydW3ThmZfCuyLw4IJszjz5ozZP0NIZTRTymIjGOFkysFaOHY8bGmru
0aZoOio24DhwxH6yoATQzC3/9vr+/y6znIxkKJo8a/SjwTLA/p86dRqmauz9mChqz3m3QUveOHp4
Ub5vH7hiNSvzs/NSkGNZbu8jxsvrwq/EuZhb5swgb49htpjvDNRpRSaAlc9kEDFPm1C95sVW1+0Z
YSX0WDTrRxZMux47gmidoPpsCag1aR0E3SAoFjzkJI3y9+jlr8kvbK9hyJ48/RICncShuUb+8mZ2
JTHPhV/CirGuU5h9V9akrscoRKcQklfLfK+yXPNs2d2FBN4+c6Kj4dbxMSl/Ihki19gD6LsaDcD2
SeOaN5E8+EESHZ0x709JzhbKsVwRUyismwyK0c0UZg7SUjhapEeDjKqvTV/V19pqPsD+XE90CTEP
TPIAqfOusPW70U4zzDWy0LKCV9tlhlKYLrEFjl7BD0l3zczlLwqZ8caHzKVwribkJznGgS4HLcE3
jAY6zFa7tO1kThggkvlNHurhKjUZxo/1Jc+Ay2pFxec2/TqM55IuFi1wTAnGViuwQnXT/M7AGK7H
xr83gxpHoz1Vu5LKhybhuHGbkKJOedFhRIKZSNM9NVweTyXCXexKp2L0SqTTyGcSGVd/aeLYgbn0
IP6xV/v2skPTNrHDpW/5ba/2ZdzNebbkWUtYDZk6APPYqNp8bq1y2PUteW56/kxabAmB0SAU8OJ8
m6bcVZzSf8IrCdC2hbwThP3BHmNwdqPc2Tr5QJwEaTc1P4Ge8duJ+L2OgF0w6Uo4SVEvtELDM0JK
CqlsE1q1sc46eWvm0QNl6FcVEVwexT+aCieq7m85yPaC5mE7DhOw95aULa23mQ3MKuVPBNSOXfjQ
FXJFf4iOR8jSR12HlKIt9mLmKcSTEhCq611TmN1uGsVX2zIa8DSbBjGMlCKglIwKWWGGwMZp26vC
J5+5Twa1ajz3jvoW4RRSgLZ8GH2CeuOED98t6JYRkHc5PtZR+NOaWwvMENE4ODygfHjupz8nq7lj
ZIpbmOqfsPrcRnVTavvDbjY9q3I1GPw8SAykRGmM+M9dpS1e7aZ+mMphCw21XJl+lCDwIB2xEMZ7
0yEe6Vuw5yLpTsFjir1iV7nYRHqd33PnmTHQ2APY7IRKMsIBrgI83/S4Ett5bctm05pyOrj8jp1p
k0FXtxnNV+NtLrS7j6VeGVLUW+k+KBYHcob5FFQKyFoIRmwgAiNkclMh89xmbr2gdN19P/vX0s+O
ZLWSrq7A1hlZ/IYX6Gwm4iICySHV8OOgOQ9XTONO6P+O/YiQcACojIM2W9sYk8eKmYTmyN+YjXhh
B3qdSxQKziJO6CZUyh7/L599isLM32Sed4Nw9jpz6n4bZaiJ4PBcZykxlTnBSutaJDeJJd4R+52i
imCWhD+Gu1y7chcSiIBdH/rYXIc20RtRrsAEHsolOacp+2A7xMVrzPRfNzkAmvRDJNYt8hPIsBie
8vCX0+Z3LJLXMODbRuZOhZT+WZkTCe7bP6IWgURZkiEvYvk1tuGwatnuFr4QxKqabxtiiiueF41K
Bmua6yFI1apurHXv3QZd9m5m4iJHvioaDYsr/vDTy4arfOImA8gSzUxxsTNwv0zQSGO16Qemcf5r
VDU/sFP9QKXX+vHFyvi3/SyDdWh72SZJ4pvYzN5DXT+kUTlv/IHhSstjt1uWA788ej3/bkod/hZK
lvUECWmXT2A5J+pF0w3wZWr7y2pc5AXq1HcWkNgUvZQ/WsSB1tkpaaVDBtNboquz7lAm+EV0m9vu
fWyWXH6CU27ImunVAndq3Xwn6F2utHMVZ369Mi1647IE4+56QsO51lf+6H5o9IfUrz2jPZ9ZXQjy
p7nR7InLUIzkq5CmYRW9oj1cktyAqciqw3RVotmu07fJpOc6p4+/X1eeYLKVTP79Jfsu8txzlPAm
VcHyKqfDrzDqV6Tq84t3AVY836E+iO4t2T3y8lyzCGPG9w3aLKffidiIV6nDwxCFuoll995g+doA
y8KAjonCpFrDuv+pR5RSmA6b27oLvly7IsDLS/xtTKCrZ5ewuDKDLG82IuXmr0JCxxnKew+3E03d
8F3wUoZ8H5dKbZ1gK1/ld+7cw1yGvxkkxq+8ERXbbfFaJvy1U6p3Sd5h7MpBQsYhKUd5to2q/M42
Us3Bg7wclxlgXv2z7XUM4wAZeolmtz5MucOXiaZ3q+VXNKz62fdKMvPV+8SIbpXaz6Zo3/s2AC0Y
WhSMw1fcsGO11nxdsVsVNY4fVIm01ep+HwzOT7fZT64YwN2VbJhx/mA05tGvkoewiB9kAFoC6mzC
pZr7WwaHkDrsyyAiqvTbp0qjdwoErW1NTYsf8GwZ6VlWfFvD51cHB63JcOOvN8WTbGzSP316300g
7qzGh1rNdlvO5PRAJ4by6RmB5o9CSSdNBD8ZS5zm6arHF+JgFOKRwh3K8moB5u0wP5mAowgGYui1
xrbXgX3a1CXcEadkh9/54cT4Gbzd2u95vBG5wk4e33n5rahHMjlExfBaFw9NK261Ww6rRkZyI9wb
0bv5RhmJQzJH9ZFkM1nuuOM2s/K3dTB9Nrm6wtWJk3kAjq57FpuZyVsRqF8qYMkadrk1HeSBY3ys
nDLbCKQU68wfH6K8e1Rs+BBKGyTMDSPajjY7vSGSkH0oaOA9PDLqtSuKfRo8N30YrvwCT0zSC2Iw
YbIFs/1QVdYLORLEMWJTRhsynhoHNVlf7+YQZZuXsGYU9GaEQRFpuzYAxQHvQTCFW3vYNVYsV+7I
10v8GFo3GvB84GHFMk6hGT0L1dKvs/Iv+OYYUFM200ivR2MgfcBqA6xH8Xj8/Q/+Lqst7K3WlCiL
k8sKMXOSD75I4B+ppD+9gCx8j4J5HZvzdsKTvKJK/xwa4hrJHyIOGtI5ProZJQT6JgIXVrgtDmFn
9ltHGEgb6/AXbbDjaESPScBi6hD1uYK9oDB4qLA2r01CokdNhr3bYhlNbvzIeFWGcNgnQeaJwX2l
CUfnNKfj6kM5dlTzzPzhxZyJHcBkDfYEUjbvEjS0/r2ukmw9oStdhTO0ZY6uNToIqhzaTrnhMfsM
aeiiOb1xLcl6BptIatWmUjRMuk4zuXKye1A0Q5Q+Ix0FS/oUlEgwJxajGScjf4j1GvF2B3OrNnnQ
vDv0k0StcA9idh7C9qUGNrtC/3ksnAmluCa1Ecz8uulwkvfSfu6I7gpJDduUc/wyqvgREGKwdqpk
UWRGG4MUJ865icdFC2k0jeZKeUlJvlVMZw6hlfZRR3KXoBlWXkXVTLKEWle9/uXlKgJPqFdWw6XR
m8hj9DKkox6JHdqC0pePBpo4Uj7atL8RjfSIgcRVQjmEe4u3O0PjzlvBSW2HX6qRr0Y4dbsoum0D
fPSFTrg8u/FN1tdUc8Sokad6Xw4q2nKV+CoMJu+YjUGEIkTlkDn5BIruKfge8t7GhK7e9cg5WRT1
i3AWMGxLBJyVBj+ajvAIXj8s/uN7MCbkfrku9AvmzCPSjDwnlNm76dP4oe2YwtZzSYbhCObZYdbJ
LHRnddRwtZc9dChA1mX/s0Gfej2EyZc1n8uW9y8ynb1hsZuxBJ69SLK3udilBUs4Z+JvJobaRL65
RxGLuaoogtVcYhthnaZm+ByHYtW7i+J15hlynX2i5XqpivC9D9FilCXEbC2oe8JGHboQ6b+0ivcR
QbhAC7geyoyqCiME8xCid2cOCSsrYCDx2biiQ1inRZlbNB5guKAgw+VIG1pLxCoTIZNpaXJMpdmh
1wotd5bdm23x6tucocEsHqsS7I+sAHFSVa7c2I+ZWc7jPm6+YtDJyBjze3Owpm2oPx0pf9l1SgYw
Ye357OHOdyuXVznOkUfZ4E4YZ+iqRWg3TeztJFnOzSZ0CFAeu4T6pfHjwzTaalfRwNn5KTsaG/qK
RgrN4tp5K7GlJAyLjlagwEinKl0j8luXVQxDaA7pAJh3uWzQqjIq2Xque2zpqaM4LGzSzYf94GC2
cJmopPLKpqNuGck+zm1rRS5Zs2unX6axUJUab6eW6Hcujd22HN+api+QxHCjFPOwKwcERxizM1Qh
nzJO0Lw2Ejl4MGoMXFiWprzaSM9x1x0+bJmoKwbCw6m2rOPYB+Nlnj7QEMQ7p0Kki+V8BzMhuxIg
R8LIR5Kex5eBW+rKml0aSRLbu+eol0iDJcHcWxMQPMMPtJP/etwi646h8XPocZuLigyFdhxfm5nx
RFft6Jmlz46saeRATEGC+TJn5dFQC/+cRZcWIMOtNP8sCR7F/MvVgF961RufYwQMcbYrZ2fV7mM1
pV9dltDq1eHZEQPN3fbcIA5d9K5E63nVftTNFzehmyZfYlBLAukQkVIiqu6F/xBJdp6jOy8eoyI2
Vi1BEGtPsiJqAiEgFLxMZSS4v7t3XpzEK1sJSA9+c+niFvUYjxoU7Sr3wwfRA+ubTDYI6Z2ShICn
fmypR2ZUYBadxL5cApGRJoVxx0huZsfiDr3oQhHtG+0XoSQR10VIkRUdQ3azJGdSjfq54mV/LB1f
rePaf5syzLcECMYlIlvXSi4RIx1Crp2NW5WcEYN3CEokfdqNIcHSyhZynK8aQjxx9L4PMOVQAZRv
ysipiJYrXDJNe8wFxjom+K90zV9ZQjezyFNJl4vtdpgPNLV2kcm8sB7kr7ZLCF008g1mvCuD9WYW
5k6HAT9kWT5X4wjeVnQ7wjM55RYuQSoPnSSBKYIO6ofNS6ESiysg0fq4zm9jYs92vCDlbnCct66E
HqdGChdtmh+9T4vKnyOwklm3sG91zfgcn4Q5fRmQWSlCSFHssSAMconZYDNCIWgy8Yh/dvHcrach
uCq1tnns2avMsytw16jP+4dZqvvJBZqKk2Xdu7Nk2IPNYDQmcc5ikFc5U5BYkcCSJOoHl0kvHfGv
mwzkvam8MiycMTLlPl13F78y803qRxcFiLPpOX/ztlsuZBvE9pCOpjzbxT2wY7EyZ/eX8rVaJU1G
ePNon3J3Rm5hBu5+aKb9PMDXSHEculrd5SafY4hoMAlWaR5hkpcK4pMkrmufXQqdwbI0w+pYWrHz
1IThz56ltfJ8BeNZ2XwvWKVXPLuUKTAOrEpjl1C2u2+wM6I+QP5vcBzICclmahcYMINr0ZjhxXGG
FenQBp3jZ5JgeNp25l+7puCp/G5X1PV1P5Gq20+7aeYsTYyw3CckD4kMD9lsim1PF3tjWyTd1kL8
iC1JSpEVPhLXNq0jd/7I8vY2bvWTNWTFvkP7il0HSydcUshnln/tU37R4mZIN8yaF86NLn0J4LwM
EJErP1xioR9C0K+U5Wtv+Zd6WhWVwt/g3YuR6jbNbhgY1us6bc2TnLvr8NG0uRlZIzZZGuFXoyPb
nZT9j7hmUoepC1C3Bg5KznOtaHMmvLSyIRwqIYLkyiq7TdJD6nLSEgO8fijxWG5mc37PC/Y9A3cY
gxwATbL8yAqRbhLc78KkGykGG+z9BFU9S+9lw588LDiOKd9ndg8BPkQ/a2e/eifpN55UBdK2DuJq
Xa56p7mMkou4Mwu1okCKFze8OQfIb+P4UyfhTDnslivVxDNGuvcB48kxF9Fby+3zEDG2cQS77FTL
xczX33FgvkVLSyJ365TLBhQM9u89bcvHrgo+mupdtxTLVajfxia6o7JfclXjo0IYQHTzI3POvZfW
48rWA+KBwuP4otQK6BNH75UtT46bj9BNFnh331Ln9HunSulI+t5aCfvCpepHZcwj50tNSknCb0bp
Y6VIlblcYpFI/BB8m8WN1LZOfirSXewyi/Ez89J25h2NsycvRqXJMsFDn/hHNkiSl2K6gSRwYqz/
Ii4UoPgE2KXCQ69T77oxxMFpypsmMj9KMoE68O5hzejD6e4co6D8KrZNwvWqk6TOtsBk+9WQjG81
UYZr/v9Mr0Atc65tgJzQzJ1bW+g7ep79rqzjd8Jo5r1VRYeqEjcTaaqNiei8hCWBk7U+j3WqaMOs
CQtZyuyNrnjUINGD2A+20Ew+xrTxNm0WX5SPyYDxEuf0bTc5p3IcnAuTuYvmdoGOPD80YZ4fYxHg
Po4v1QR4rtcbV0VqbxvRdRUKvWkDZNd2dGcktbWiHir4nPusX3ad9kYZ1XDFKckYFyMjksvsEDgz
lML4hfVVYO7SJrd4MpaPsgXGa05LXghZp71bfAWh/ErdlNVrsufj+EFYU5Hj0oIfDwJi6M3gQxbj
apgesWcUnKoGjd9BUbVX/VdWjBe/xLdTyjc6VRYY6vwjyocP+tdwFyuGMx7eODTZOQV2RbL5xN3f
VZSPTWRIKAAWCeH89Lp8RdXGFUTsAt1/cvEcd5YzvOFjUuQXxc2pnuz6VFBuIpSzjnnjajyJS76f
8Ust/7XR9T9l72W7Vto8UoWwxGhIWae+5Th56wvpX9weR2RjK59ohgr4R4ntcwAxsQQ02j55W6Lr
JMZ07G5ZnT25CMr8stQbz+bdFRRtFVLlPUE5zMlVgOzyGddpunUjJ90W3WaaFspOI98tQ5FrrQNr
Jz0MsItBJpSkpQmbl5I4W2XJbG2lZ1PSB5u8/kdn5TTECMLE8e0bRDldc9NKsCKokRtmGG88tx23
dlrl66gvpm2RDuOqmay7offFKasLCHoTx5kdufZVGc/wjLL+Kld0jLMkJKE2YbaK2r9hB5+4RoXd
xZoLjtWEWldY086RYskM1vR/jQf64FIsoQWqTe+trNk4nv/DEfHaSNbJGAxbDxUVI1Gr3qSNj7Z0
7PYxXTCBdursdu05RXutSzYDFCWENmUYz1bFlN3NFdJgIxYIbhg1qfItjCbJhxCcqcDkCl+8+oRJ
ooLOPqiysQOPaiq50xvdZpx400zXvPYdeV0YVbfPDBQKNeixlSYqJCvoU3AxxBPcOhe+NHTPWPhH
y5Jfk5cVu06UZI6QsAA+paGVktQ0Opre25FG/OEW2lkT60v5Svivcc9RcdYzw0eU6zLw7nonvUsT
XOgBEqUKsQR9vg1W8opOB7PVrtFHZYYwEML5PnSag0/g88ae5nIrTTplM8lb2zlPudxF4ton797M
4pu5d4qdMFy5SxQeYqOqszencrN14xc/8kUM1OXti1hHoixXtoDHvWQAbdxwlwbuBZX+wZ38z96L
dmDOSHfW2Qe+jPupc/rt0p7iEFFnm0wIqud7E2yJmuKTxcmRdk79sxtGxjjbvBjeSDQrt2pmYseo
0T6zQ4I7V9O6Jy9GvFlxTQC4bpmfILWne+0sqnJ1FeTZqbW5EPWj52yTbttaEhNp6pIGCOynpNVZ
Jw6zkg7hnF96R08nNwU+RU01wgSkHDdBoBaM9vIj0yFz6+m6cM2f9ty/himVmiwcby2MGXd3/ZSy
eK4tlT43hffGAeFtGCDelDZHhWp5xTw98PvQ1w1cp18jfKTz1Yb4OjDZJ1LgQdfeU1oMFyQmRMgN
TrVV8pK2yT6SmF3rnL3Ao3HSi1tZxT8K/zNyDAK4I+CgxBmt/NLBieNSQZB8Q78YIoCMwrMx3gRZ
pNlMK7HPMgO8MPlulULUpXxx1wxtvR5a/oZgTj7rWV0PthT7wGCAUbX4VpBuZaR2VczC+vKXsIkK
MET2Hht0uCuiQ3kNbguvAlzcOuO2G43n3EnmnVcGHxjmiVFvuOnrlL9lIjl1TYH1k4nto2cJ64RS
h5Mpb7et7+B3mV/lnFLs5ZyyknN8CHO5qccFLWPQvK19+rXFKVLhg9sN5y44Ns5ACczfbQls74NT
UxI6xA6Z5TZASKV6/4eOY9aEgz0w/yG97qHOF+FI5BLEZZJwNY5pwM6JjI4JHqPQ0HmLkVZt69Hf
8Z7+h7Hz2pEcydL0qwzqnr3UNAJdfeHudO0eWt4QoZI0amVUTz8fs3sWUz2LwQJ1kVkhMsKdpJ3z
y2PjKO0Z7Tm5ceT74Gtt6o6cTgNmgAQLmjv1/TChXtWVqg9OheGs6tmXZYbTysH7HnSMnKvSTsCr
SZFobWpzY4ueisrUniaG9sgvHCI0yywYCupH9IpzLZ2rwB6BS3h6Y7nr8whwpAbJ5VTrB3cIyEba
GTxklFjDhDY4zwhDHPVoY7hwYc6SF2Z1yXFq3AhZHnERo2pPPk7psI2Q9Q4UV8TcCk08hAdw8Rs7
Ni66Zb7KQlWnWMMqXRFgrzX1bdba/bbUvAxWJtG3yTBztHn5dtArioJc99AblyTiqWxEE5l7nJjo
di+aP7/kzQRqP7w7mp+c5eTs9MmPtrUNm5MM+mcDLLg3RkF1hYbZRsXqyCPuI4pSuWulQ7T5QJUU
XEVYLhL3cXwXdn+r6ukjLGRNMCoBxyjAVm5uh1fsE6BR9HeUXbLtlf8y6hwAlvWuWk1bQbTqJ1j6
vZtHFEyT+ePV8540af84deKrk9mjKS45/99lXZUl8EnssUmZ1UH2+g456AE5dB0gtjh1Hcq2tNsZ
cE5kzYExgxptIWPjwA71ezB2bM0+Np+9PTN5FqM4ue4UX4iGePSH+tzlnrYbLOlwShcgyPLH6YwS
1wFm58T1GFnnaxpGb2PTUJVlkObsccsSBkNRsCV+1TEFdLrNTwd5B25mcpwIdLJ7NJD6rondu9CN
t9moDVuALhgGV7cQDiUs4NMN6wHBhUDXm3bS0m1LAVmQtWpnEJBKoIw/b/F542Bz1LOPz+fey7Sz
P06HttGdK7DoXhlgNOQDvJgim5gI3VVncT63E9MzGq2j1Eake1X2VJUp9tXMeOrm2jj1oLNa2bJ3
z+W3nVp041WEIS4+wnR8n3Xr088VYyPpgCSavsXZ2O8JEcEkQxaYqxIHzqv6SCdSuBi0Kji9Q05w
IxTa3sQAutTGwGMUw2MqtLOWNIFP21ThQxqLjhYzG+yBeGauaZ8xCEE/Joo6PnN/8chJIPFHYaZb
MgiecOfhXXLf0UgAQvTpwxizqmRcLLww2HcYmozyR5j5M6mdBAjI0jp0qbrl8IRUjmHT61BcXVUR
uEU2g8YMpSVirRTt2JVQh5L0k3VmAamaKfSpG7sbZ8wCWf4SaDxoMXEi1lj15SZpfQ5Lm2iTjtfO
TBZKh51zfhrTzt4nUWAJCG47wwhqWRoGELHtbBAGTJP3CpENWQ80GVfdO27EWzQwpMLoJDMU0wgV
xprcxOJbJ1He8N4zD8QXc9wWH/I39BhsLqlnRmO9+jq2WuDHX7FTn338OntmIJBHE4OjYwqSGrKD
N1pOUC2Zu+NSLk6S8bq3K1rXJ7AA6FYO4npLwt4TTj1/ywFyiaM82xINy7mXurcMXKfR5M7thIlf
lAcIDAU8II57xTcBtyXJhdkq5fiRYq6g5qM91BmBsrGdPJL1Rf5Pd4N0EhTod3yhe1cUCyUNUxlE
+TwFWT08JQwM0ibVdZbFa2Uj5TZKNa4rE+Sr8fc6QzQFnpjr7BEwCtNkkBmVfchIkfCg/dcg+Bv0
K1vRW98y0UyuNpOOz/BBwvlhQ63Xc7kcdfG4EZqs6KyccAtY2r1s/b0hjpKjn9C/dJXGcI5sfnuR
O28ONzQhojH8OO1JYEuIvZf0jrUl3jsLCiWsCSm1sgtw1htfTQp4o/1qZ7o26IDf+3QQl9ztk+Hs
vD5S8OeUf8Uh0Qk2eyh5IIE1MlZPDVIQlfG/C/eJu26n9LFaQ4DhZhrTrWW9tnH7qCuA6AS96Mou
oY3yzHsL6xZHfPyrKOvxjUiMA1lej1092ccwMj+6Njp2KSRNVo4ftUUau5cexvoyA9csgqGEVFtA
IZiqJCres2QkFcYorXXc2gdrus+19gWB2nfJ39dZvmthp/ZuQqahbRlQUbjmeLKBCE4kaPCu9/ux
qt4yhAAHS1Z0cDPCLd+DRs90F0XazjX7s2dQ5O7an4ZN3RewX9s41KrMZbQJOz4/TtLv2sZ5SHU7
Z2v70Pgngz91DclaJY4OnXQHvz21hr5LZnnrjLG+0WijWsUehUG9Z+FBny21sozsrtGijQLlXDuW
U6y9ma0lFhaSor795hD7RDlGL1ayYHiwDQ49LHR302XSkbceOKa2k07TbYfhZXQnkooNNjM1Z7um
+7QG7mujak+SLmIUSHYUgNk/QOEjiBcbvenbcw4oKhP8grodk2DgH6Q/P065/hUWiwPDEGvpDfq9
n2snHlXMezJ5bmftNRHtF+bIYteWF3JuX3rh36UKuEhH0kvYh7WeyTZYxxavhL3ccHlDQIRQKQw7
UBdERLMjIKzd6NYX/BNto3a4sCKsyXj6k7Wb5aAr8JykFyYb+IEDWywrT7O4mEPKC4cJX1IcFwHR
I9xHg00ydXNI9QwsHGbTbfVAoV5cuX2V7nRrXZsgITYtJoS1Wa9JPJ9Q9A+rUkshMF1x5w3M0fgY
wCwH2EOfzjMXfRO8XxzwfeC4Ld7iyh4VPgOiMXJqhWZt+kLu0TkpercwrbZkR/qJUHu7pTomm9D3
pgJAKhoxhqqJXZfnC11sQe9NJo9roEe5YIRw3EeckYSQOCVu5maqj1OePmZG70BJFPByoXsX0f/u
KAWAJqyWkYZcJ+GesU6jmB2qtTWMvIHx/OXm5Ra1M5AACqCNZXTOpvZnPssiokIH5RxsDOiy7Xe8
Efq2TXzUYF32Ruy34PoiBr8jjZWqSW6ZOoOabTlOdTS1XZsRpynIDvXQubFCM0WbI1dO+jRAhYNj
Ge/sR1onOa9cbsBBZUcfaVEwNvBGstCfcxnWW07/1TTyrK4bqBjiXXNintIbPbSeef7uOoMk5HTp
erT8FD3W7G1QAFZcnjzPBwctrKkD9maFuO+tctqFKEbYTNsJ0NdFWKDKBCIRkA4xvHOvYo89d+bS
qsSV0ayDL8j8beuPl9Gt/UUAdskH/wkbF7GCst7MVDe71nPd9iifJAVDE92zOAxH79RWgzjWw2uO
O2jNdcWdDDpCtaB7IXBLDyJPp+9ZM5Z/DHC8fbMy+ukqop3KzKGEFxMTAdYFkiQEhb1BWS5+iHU7
zKD3Lcy12/DJ1QvkarRrGpiNCXY8q58Nvyy3DHIY8OYC3LBBTtW46R49Khe9iZ6ycDlLOg0AykYJ
1xC8siNN4+qPVEiwZBmbkUhKJNnEophdRgmbBVIcc9iHWDxzcMLQRfLjOmxJYSe4m3hvI1X8WFr0
MljiJw9ZiYwOeqpOyscWscwGxe+bC78w6gAqUmhbN7Fe7ax0g3SiUpCgCBh4PVyXAv1YTm5rIOHB
ObOsCJ98ucqEMNZxxusX2SVhojEBLSl2h61T9KgS3YI1eRzCpZQB5QvyW62We2lyD4aCx0w/pUw1
5U0WKyoGx9QBS6juM7ME7+GujYkfRJ8Brdr04bUr6lcvQrERpSakQYWCjTUwQfDBpXmAeZtWNQLZ
rQkruTKs2g7IJuendjwZVIO1bwaQRBPeN4QQplGQa1HIgfvep62qomsmjp2fIWn3vZXCrLctXqf5
BaiFRsbiw8sA1Ia+WE5ZybtcpVWQp962bwzim0h/mhPXOo48HksL6obUZJKspOVsiIaCLhpuTNav
le5ZwA1s/Dy6mfwdrz5Y6DNY0tRahgrgcjGBx5y8Jy5zBj3A+ZWL0Ao1b1GtnK68zWV67mJnOjUa
8VJ5hMbBQpNVlNqGtLeariuYMfQuGjktCnDXKVGjmPMOwA3pmeyyQ2GUyzyLErvboZiP136DNo7N
Ywv5n5zRRtNCf0LMEO5x/D+4yjdJGEEgM5BgXfTELPWtbG445SkPz0mHRqBC0mPGKu2Q2ZQyVG8L
S4VbMwKCcod0g9ONZdyqXzS0q7z+oBel2X6TffNOWkFPz8pEch7aOockokLxEBiXUk4dIbgl125U
XuIxMSjaRajQmS0KE8QEgaHMmym8DCFp7zLuMQzpiYaioSE0E00HSoV2j3Oi3RQEBWWIsHINu6ih
2GGBq15NCo6DrGBKyxYgRcBJJYLqMKNuNhGhOuRIAbR2hgnrgVQtwHrPwUl9GcxEvxHt2BwdTb9r
2rS52D6lBTFtaJEJ5480/dUkm74UhJsZom0POOG5l5332RuAbXWQabcaH2vJ0uGZ/GaJN97a/ag2
I1In6guoFhUWRcbGvWkiZ5AcpDu3TXvOBMZwEl5J4hzpkufR85ILFsPJ6B78Idp0jf+5pISrNNAH
BIejbg1bFKx4judq04fZVpcgFXFBQSIPl6Om+T0zsqIcsvGZrgxQ1rHn+5FbwU7BtPA4jP454/lv
Ku1xhnt01AAjQehGSlanKPu97uMaIw48Y/1gJ0GH68Ji00iMAg2l+1Papi8d8QprTBb6Ji0iJEGi
uGpkVEeOD6MBDs2gG+80LyTgRxyMSH07U4XMagF8nWyRHhnlt5vPd1E4kj+b1sFQYk6e7dlfj3gX
fo83oU/ACw0G3Top6kcux5ncGqCckm4fjisXUUXz6bXTmwhvOpe9q8lxLxXzTdFEPkggvG6ZUSpR
RcR2xY/4O4xdVkMDZGwWcWwAqEitI56Wl5VAdBZL/pbh48imbtoVJdE0ma+DdMsx3qaeYoYJIaLz
sNaQueUnTaveohjhvsvaCljOBMhBCjWV8TsA1xTDk9bKvc0EGswjcocws7tj5cbhqoHG1voGRYJv
FRt5QE9pkyQXPUwtSJA2P3lulmxaZLU1jjlOdHPrdJVDoQStT6VhdUE2cq64KQHUiIDuWg85R645
5NDkkkk332U9RbQ1FtO91ZTcO1b+g9Ca3JRUfoHDPQoE+gqx3sXTqpt69F5Z837R04GSB+JvbaoZ
k+FY6YFMVQAAij1Aq5/y2HjsYoSfyqZdIsudOyETaNakvaAWk2uDyC+WHSBfcwR8cgBrTavd+cjE
lxYORbvp0O8SV91LaKE9TTgfVBd/e9TTx4VzqtPhs8iSdmNCUbMgYM8hrWuDOPqDH745jujQV6z2
KCJMh+xc41dTqficyfzdDYEfPZRt6MbG+Vb3s6A5gX2ImyqTt3EPciYkVQ26SF/DCSVxn+eUfGkf
VkhHTOdzliXZQtemxW2cOM6jGxdXTBK/pAk642AJ/egFR6BDJHiB+DkYtOE4a5W/ixyUSF0jr7XM
n8ZZrw+K4XZwte+4NfI1fn2iruwEREBW7wPpaCfQaOBXXdwQ9+GcCrJ0SHFz97Z9oOagR/MIVdmb
fX+K2mKnzzHR48C95DUSQEOULrbge+nQi8wNn1BtiShEkG+yrRL3hrgDzPaLB7qnlOLGUt3NgABp
gxPpqcPUAOOPwkpfylnQSgQ8tZItUZ+Pv7+B6agr2Ly/IRxnOsUNPwbk4NajAPCAlbgK5o5WnRjX
WaAx3M4ipHmSEIIyaxHKUSC5MR3Y2VxqyJs6UN5C9diZ+NHKmtO2He1rmrbmnR+ahz5X6c6EhNyO
5pRuZ/eFxEly6A2NXDxPW1T+aDkEKFuISsul1kGOOXvsggFR0Dg5pReg1tj0bQGaUlESF7EjFUJv
D7nFkzRvCpeWIGAiz3qJJtMJsCShoWNng0VsArT+CX6Jed5UMtz9TqevtDxZe3wrxmjO9pGEJloO
U3vTSOZmOmDjPXgziFj64OS6HWSkDK+n3kLO0JVnqhPOnTVqj+WHhig4QAUUHn/Hsqf1NY0zsZ/i
4SEGRdmZs+dt3YbIFSl184BK9JLooc4YNpM5UHeUcIYIaUjcp67zdydn3TDJtyNCxmJk8qLwKtJx
sqUe5qQEjVgl9YO51HkRqoryquMhFxYx2v/R96lDqDcyg/PDv7BapGMrB2/PITRGPfBUx5lIIg8y
SEL/K5PhP55pmg1Dephb28i3ddmQbpT051LXFCwLYF7VujAJlbZ3BpcnRDnMgW0mxWPsa/RU3zbd
wL3d+u8yNehPSaJnv2gsHMHGWz/1+lbU1bOixeqKSxn0R3i3KfA8csXLIKfxAbM34Cl5ZxEjxjOF
uQ+/S7BqR/wivqFYm7C8EYj8WZkmpkbiYvpR8EyIeFuNCENN1wAoJdF3yv57nUvGAlNxuXRN5Qbh
gDR/MkJOc8bZV4qUDpnRXKeRLhEEpozQMztHatjQh3GTvMssvxTaMpHPtTiJCLmIb1X7zDLcl6GN
10B24Y+djq9awibpWne2haxEx0a9mhrDvPHN4idfGm5ATZH/j7m6NtgT5GLDBvF39l7u3HeS0sEa
BN9gMjh6i/SRM8y4Qc/koNqI/aDq5jNdRfkzP5l+BevbmSbJ4bMQrw0ULZP6Cr4PXgsZzokm6njd
p9ZzoTx7PaZmxE3Gm8iw0129Fu+CeUtVXnubY0vdmCpsgzgXXeDmXbgCMSxPRRRtEalWIIODCZ9v
P7qD3a/pq2iRiamzZg2YJAZtW4gY1E+JJLDKexwK/TMTJCnUXoPbwC3OgwkxXSMItytAIfVEwIl9
o/d0X0u2xWi0X2sFc1qRXL+qcs/fsH7nz3PrrD0nLO8lErg2rvRdbcpsVye99hzn5sanQG1O0BCE
OpwjfhhYPgAcbY+nXjzMKVu96pYZyCM0EnWMfTIQKUxsgl9EguYrL85hjVr92vm5vIlL9CZ9yeEw
DGW0z4ldu80UEZwhtEwQzdo9Gbz9RcO/t4tGmW384px6iMBDzthzSu4VglG2jyF0+qCMChTumplv
TKu+92bzZW7Tq1HU2bYfa8LElrvUx/58ayTo4IZfGSB25CvjFBk/guT6U4uab1boHr3BMjaZgwOP
R1dzkOQRAE2+WX5pHV1LD7K+E685quzKgNHUi7zehrn9UxVjfet1JCoOnq0F40BGr907471KmKT7
0+CDm1aZntwCwuAUT1dGEyZH0Khx79AuGOpuco8Q5Gz4HT3UEXAEWaCPk2WfUjaZ3djAmJINtzYj
zXjG6aX2GQEHtks6IyLpvf47R4VSShtaBU1HPgfhNH3UCNgv+OPLvd5LJ4gTiPy+0d+kjeV/QRMd
p0/v0tIzV2ZMObfXzRmrBQHTIo3Sg0n+FXMQccssYCQDJ7K/+KxileZrOyggllMb4qrV+1MvUJZ2
bD6Gqe0H7oW9iUi+ad2NqJxkR5WaGViLkp1bb4u5ASFdJKrz7xT8xknUVrhkWjYkGW9SI7SYqar4
TD7SgTzYt6J/HvpJ3kZ5f1UGUVdoYdCpMj4TndC/cDOkDbkZOczMIJcowOXiSmSL8KoMjYdUi7fE
3hyTrq5O3H17t1HNobXhBpzQ125HGEDK9aboxlc8QQp7fLPS/oYaiyN7EVVhHeVGWucIbqILOql2
XwJJngDg35M04SqQuY00YbGepe9NqFnQ3VxP+FbAf/3y09ONJ8LouF3z7LWZWudIxRUQnHtxjXq4
oBoZCehc0LcORTiPFutWS4s33eQknyj8Oc+c2XtnktEu6for6F96LsRUbqVvHie79s5FiQDcA1tU
sWxO2kA5APLNck0WCHWgrnxIk2w61APhsdFYFDf6pzsTiAuGN9HjDUMEJAXNpuHgqMw+fmgaGGZL
Dne2raVHjxymY+7AclkteKNdUACeWBinkrAGSOx7Jgx17mdkDPE4RBdFqsPOVzheGb5XBNkoKsCK
ZPC3cQhs7+vvdZrDaNTpeJuE4lBgs38uUmyUOACWYw9XTV8lT7lFcu/vmr82g++xlvBkyrlwOk19
dwFyiNd5XJ1juICVC+CxKrBypu3AgFC6xX625uqU5OJrZGjaUN+CqcVP/M3gU+xIZUa1QWpPmZjL
Gkc7yFfX42okCSZodZV+DMkzIdghtitprKkE+WwtwmlVHNrBBAiL7iRmOreSO4pSsSmy23ErEUAS
td0zrvOVGslg5oq/dfx2vKolA62KS5R4DOsee62apwTyV4woUEBfxQRETytuf8yfVFZqP6Umj7JJ
fvm+qRhINESmeTe8aROXWZgdU0FWimpf2jobaRaF8iA75kfHVgFL4jF2THm00fDtcVcwCk8T0vTy
wdM05066IxiJySsER4oXqecWF+9mR2GNkRLxawvU4H4DMieTR8ce+xub38Ct+xvevceoASgyOoXs
0SIK1HCuDU/1FSEynyjhNhOGzHebA7uN3E9YbuNJm9rPmLMWb9hLjH3hZRzTx54Q7qODAA13gYJH
98QrZP1mytEU0Q81vw7Ln6bKYPUIQ3WMspASNHfWsfrxRUhaeZxqDG06Ro5vjf2mn3HvFoNIr1Hb
f8psZjCeND9QwJ0nu6SDhkyTjeZJ8x0RziHTyuOYDdMriWgBAO4MFJSkZDY8xNSVb/HYtYfSh74t
q30UVvlZN0HlDY9YMhlRY1H1zqUEuLybod/OOtEyLkCNAkiMChjDBWh0OXEVsVcN0ewIxJkD5/Er
01IH0SbcqVYtcKHjHytNxoe8x7IijxRLcEq2ZM7NDHer2KBUy+zUK8t4jCrWIv1vqqsD4ZKvYZGl
R3w95a5u23KL4u3Mls9vveSXm5SgrTyvAn+HpNGKZ+lUERW5PGTgB3CCxd1LEs3G2aClRzLZlFmZ
s0narPtVnQYz/a860ITSxCGpB/9kUQOEqYQ6yji6L1vHfVTImhBrEUpvFhMBAv584l79yDXXOyZI
pslH13gJy0se9g9dGJISG3LHdmqgzs8u3mejEAH+2CacSMNAcDs1uXbUaJ5Fbep5vAptdc2mnc3A
cpcbvB2eTY5lQvFSASyzlwUAa5Tol3GGdOCt9DZW2qBtM5xPKi6QqEygcVQFrnSjxE4uBaZdL33U
ajBzdk/0gdWrT5vpLuaw1iUJthoBrNtcQHLh0EUvGB+L1PriuoDPBfZPTHvadG0ROGnsrVv1Imzc
pQQ3gTLwk6xoc6FBUcW/BIOE3oTO1e2/TUIm1omR5nuC3okHktQc+y0SZEsgexnLR0VU3y53pyfW
NW3rYNraDDAoaxqT8PlSFLWdhkXw0tbLMGWcVRQTdo3enTwX1OH21ZrIn59L852eEuwvpn/L8QIM
Ixq1izout9EYPeTxaX3y2jcPx91VmBPAbD4dJXLEZQpO1rWjIWlgTiImcqvrukRdQqCgF09vSyS6
mBa1RTfCkQGk5jayjjxyA8vNs2PHYac3M+FeAz1Gv4/0zIMQVTpxKF24n/XfKxNjIUqBZzFwEUVe
kXCRQbjoLkhZbHC5DsAjuylvPwdBvAT45lEY5aMV0o6s9yTagseDpOvRiytYp8hzyx8FEwpI3pLv
0k5muJe51Z5U1Zr3eol6Q3U4nGP0DqzUPKNKWBQ5tfZ5chKgUgwCI9vCZkzIwSEc4Pfb1igd5oQ0
8LrkNuHWTdmMqXpyE41bGvnUqUyGrUVB1f2k89rpIzHQEmEU3re1lahi3fDGrxuhzw+anPATxltg
qB7R4HXUJ/ucVOgjkKbGV3R3UBU6ZYbDHGtBbIgbmlMXGZ3XPNWOtfLS8ClumivPId9GvN1KlvyY
LWZduRqCVid0AYv7HEEFUU0rLO8+a5NvnaqMMjfkq8mIespKymDqHG0TIuTaOXPrntssPfS0W2p1
b901dOGuq+k4uYn31aMGc5p32MHpO8ddvSRVEMfEqMvs1O36PiQ/JI7zs5Fq/bZuXmSdd5eQBsb9
UFNJwmEKnGehwirTxr0vl/jlyeyIlcJINmFivPdSDKGUYsozGRa+8dp3XXGrV3G6z0ajWeSYt4py
tYfBI5FwHtEs1aCUl0aehDUH5Pyi/V7mGNM90udnfIoB8knjH0Trp911y+Mj0Y36WidD++IhjiLP
cnJu+5gLReuIzzXb+1RGUMsEkq3DOI9utSg/akn2WgxZ8SlD89hkhOHoY3RnFIAmlUMhCPBHuCwq
/3tK0f+siUTObng6VYomO7Pxuwn7v6W6oC2VnoeBcw2TB/gD3x8VPsNSHBBgVh5ZRdMdnWg8CBA4
VNg3whJTQjMN+85w9zF1yUHvv0yzzhSJ7rIyxa5R5ExGcjLg3uyrRzT0alha2ji/Nh2T97lChBF0
bctJW+fDP3+j//OX+Mn2H3/n719lNYGXxN2//fUfj2XOf39fvub/fs5fv+Ifu5/y+pH/tP/rJ13k
V1O25a/u3z/rL9+Zf/1fP93mo/v4y1+CopPddKd+mukem3rW/f4piNFcPvP/94P/8fP7uzxO1c+f
f3yVquiW7xbJsvjjXx86fP/5B7nq/+2tX77/vz64/Jp//vFURB/N//yCn4+2+/MP0/ybQDHl6cRg
uiQ/egQEDj/LRwz3bzTFUh1GULFNRJrNR4qy6eI//7DF3xzSrQg6ND16a6ho/eM/2lL9/pDzN4+u
O0O3BAlYuu6JP/7rF7/9Z7TLP9+x/3eeqIWQ768ZMHgdfcLz6JbiT6Zj/XtTeZTQWmYXpGJmfYrl
vLIqJAPOq+2al7yqb4rBBtDBs6zExI2Jxj6gwmCbSXXSynTcSvCRTRISkbHIKHngQaIoQrdqIW71
MiQOdJFd6leKmHfJiJyywMA1OQrqqiZ7aKZ/HUVa2KNZrQPIElxEk4Ow0+0ouO4WVp9PQKfybNhp
vmk9r9hQegnRWBEN20Gf+hnNB8kiIK0XKWmXTyhhcBMfohmHaOkY+5GWwhWCHDIw2S02DrZ+kYaH
scfehly1QrdaoF9lUquDGEWrXKStIfPGql/krvkifCXaEgnsIoaVWv8gx6cQjay+iGV7y3/SIygV
avrIr6HPuIbYHMH9Yy9GgeLLo53BZzHvars0RQ+rF4QPyUi+y8E7I9UaTlSbrJmkydIzjm4INN1p
w35kQT+WdR7vRzW8CaquSL46D8IKStvnjMR6ymaZ8wxmn8zmYS/i9CfrhkdrQH9RTgpKFmdu7GKO
RYSD5PdHeFRTTrwcoGwftPcQveP4v9AZXbkMWR/L6eDbPhn9pr4jMpFsgChCmzEqrEyO/ja7X5mV
hEGYxzusCQVoLLEW5BxvpuKkh8xgjUEMbU5c0zqLj2hygqqGgvYnD4mIi5JAb9Ud9MHW8sk3Nxyy
4Mu6AYjvvMMovIMkgAMQvllUBIS0KfLq5hxMIrIYCsbYu7NUlq6GqX+x3CJES+pTUecgjhQgVmAO
DMg0eaB6L8m9cagzmqA/GuuXTebW2mjipy4zX43wTS3WZS37SqwOKYvOElUJEUyhSTMfuYtafvS7
nelU49ZVWEV6H5O6kWerpENmCaDw7GsDYZr+bVelj0mNtWwaWftyRc7caL1nFE/jrPCMVaHThOjC
RyAVwifSNWagsuTsK8jYPI7JUTInAqAImerGF1kIYs17/4o89gfdQLqZb3rI9C18PO3aFqVfYOZI
wlxrgz35CU1adm6WxRaXTHprqs9kbOBIILwWaH5jo4amhZc6C8+ydwRrXlL7zdTRERl4hyq9pBBn
1AIqUdFVO8MQpF3L5uc22zkyXmiepddmpBJ1Ep2HxBHj09TVewnpVI3DpxDZrSkIwDSSArrGd9a5
WYB11ySJat9+yNaVtDSBzgvcoKjbK5wx3+YGLvXRm7WtGcO716O+KXuJ2GnRcBjmVOyZYddGTlFi
2xEZCvuWE2YkfrJU29ddmG0mvyZeyU/RGznzgMnEqLZT5MNP+u4nq8ZDmFRi6+p6AjeJKFzgUh1a
Ua17sAGyIuL+qPtgidazXdCv0pE4wZPYDIAL0Kzk+l03As/ESVDMTB8+9nREwJhUnVYQ3S7iZ5vs
dxQsxUemZW9DJABGPIWiYPQ+UmreFWUs1YRZplQ0fTeefRPSDIPgIN/6qVbjeCO8xpGgOFXMq7xc
3jB3CyZWbzH213iqgJRx51gTEgWUCzOpfFsj2XkxSTf90s5aDIyZRU19uOqXpxkBcTUl7wUtoFyd
yK16asBs2bxbxAqsLbpnIdnp5TCp02A/ZowdwG5gjlgYNfdJs7pTqkxsuEhwZWggjEXZswxEQpev
U4GBdpbMoE4udqEZzbybIFwhGhPXE9WpW6pF9Iye9z71MILedl44ndP+KZWu2tZga2i5PueUWQV9
Jxq8EouaYs8vvFtHJygg1g6+gYRX1PYh7ifcRG3G64QJeudQ9oawjo5IW8ZPygahzvG4E7RGrt2d
AnFYOyPgvgXNtS57UGeMbZHiGaBo40EDjupqMu/qTLuOiU8sliTHq9HkEwmIu6hAKSQkxpi50F6M
rNgV3KQRK6wwX3vzbBkKAbinYc3EPCI8iL3uMBTeXutcOt8cqHMvJ7EiKcUP0jMmMedbae1FAjYR
VtteZ3XUTCTRluPUazR7KLj7a9XBe+chFLJGSiuORUAiQ5x8zzBhzUZ7M7vyjowwSUDLmtvlVbiK
4q2Iu3pCEFCaPBcsJ4JMdsxX3D7YIeDxiS/CKz948LuluBu78lBPvRsoqyg3ORkF2eg+YJPC6CKi
o1GPJ87JV5sU+lWrvscw1zeDeMvoMw0EvqfKhICHfGjWdFoeG4vrBmMzfq0xxlxA4t86zV7D2HgQ
CSrEfiAlsy2wrCgKSnmcZBsc0PcmCkMayNbWcgtnOkk2Ka8YjwOu2DF/Fm73HTlIbnyPbJzY+5qM
JsFqQsC6ojE4wnSyUm201QaSewXazUGNPKw507MxYlwA4l1VmrOvq2Gv27hCwTuRwqiWuni+4URb
jKEj9avQm2GzWcTMGF6TjIejExKDy8qSR0dZpXcmbyXhPD1Ia/HUy/9k7ryW42bSbPsq8wLogE0A
t1Uo78gS/Q2CEiV4JLx7+rOSfabnn56YnjgR52K6I/iLlCsVgcRn9l6bKSKxpyBx2I83XWjttdx1
ADzJrWngnKy9gQFdH28iKUKkNyau9WRfFjxlyVHD3WYgH5E+ae1RubBwHcOtF3dnz0p+aIv123dT
4qoQQYXNJWqaN9urGGKYSkPpd3fg2XdTR1bnNLeROoG7IN+SPwwWQEPn7JcAwbtwndsX4dhYLHSy
MeCDGGC6PhrBNDZCpoATNv6JGPbmRpRMdJ0Wu96B7KEZJwx407RAL2FjcBwrBChT2bxzHKzHgWg3
oR/avgZWG3bNymy6exvV88pGJmxGFQLG4QAsmZvGcl+Yc9rgJMROxqykLMD+QdwgcxJVs+7b+zBG
A34WI8RkOx2kmQNK6aGiVpKJp6M9YM3k/G+MI211tTJ9+4juJt2QFkCHlNwRnkA8bS91SYnhW6GL
6HOTK3uhy06olBzIroAk2eXhj3rp+XMtZX7pQb5i08hC7VB60mQF0tyQKL76ahO9NICivPFxRhEO
lzSgHtaDqmvOyBrvs7KwdLFJBKzzSwImqjEYE4MNJyD0LrWXyJVffJh5egNuMimaOtGdEg5d6SMu
G6atdFoOREfbAbpiEiaYcDA2YOYsITHdia6pUT0PFckBHURk1n6aSvbSCg3gtHlgzrzplvkNwAlj
k9nUMGnyTgAEmewpPLuADZjJKMbxnOOzM931mLJoag4ScRHVEtBzgfUMMT6KcOMJpI6HDl7uLXbk
t0X7sDmp1l4UvXh9cQCss1BwgJfH+rEGBXdWO3CrRxs2zF/A5bh+27sP+okkuwBX/28CtdmncIb4
4GIcbTsN4Tvs/GYzV9qRaXa1hmgRU/a67BKN6kc4JkGVfpaFnFctNvRAlTXAfq5ljGabmVrK+Jxt
TA5AooOX4jBFjcfuDzOqjVCkHy1DtVNNJ6cTPynBqFrj9hiNRrQxpcG7yVZlNP3zFD6h61Ee/Oxz
sdLtpJv71p1fdXijTOGMK4ckoZxNgww3dxn+OCVyAj+3fs8x4Zt+4jKsY7CWFAXJMQ5LD/HDrdDd
IIAPg1J6+4SpOQndDMDcOd2nQjt3bUN3rss3C21Ma5UZ+wzu+0imv3yi6uY8/oCcaq0ppBRcq1R7
ZBwlffvEVO49Rx0B0zvf0u9AJLTcjQNgcLdYo9KUvOkDaoCBxY5eDSMBbe6vrFTPzAq1KqSxoTU+
4Wv8iDtJvp63fKXvMMsTVjPhTnc5G2ssSdxfCY61omeLoLcXawpPLSk+QHAKmPyRi0g8A+LQJUEb
Or8nAiNBxDfWoR15LDJSFoKaP3fwdOccDZr85UX6l0PzyY6xQnAckl6D503MIfLJxMHOnuRXIIjJ
Vo7lXuqsDsaCnYkhfgqv0nkbGTXaWr/LbDIY8ZbzFJLZuBmoZc05rrFW52CB855nJNuhGYFLgCyR
kRvkBhY0QisShjTxWfruuMeWj1Fg4m3qla6tb4tTPJ3AOlk7sx1PEaQO3lZQ6HZaHUfzKZUOEGwj
BCzWDnKXly6IEm/5dGZJdV1TL0IZXTNWCurRe7WofKHFPoyasykqBpemeDQm509RND80JL65iQsO
XDv9APeog2By1aT5reW7sGLM467GHA5yNozbyhu/Qs2uEAGEF1QvaTC2vHl97R5CuE6BZLpJ8Bma
5ITw9BJpbz2FXDXdefZCSIQO3iAP8V9mJqCLaC7jhCRMmf8Ycs4CS0ImIajzB8yKh7gunrPRhxW9
jAdPEeor/Twtvo2Eg6nukEEzLUjc8quzWUSn1HYuaaU9tW55k0vyYfL3rMJ1FQJnMOJC2xZVuC8y
DAltz73hJCwfBlK0nK8iAegGEPCrVZZrz11+eJYFzNXFosQpKMZfNL6c05l8Wjz4S+T+/WxG9+fk
TWJlZi4K+hg7oISnLfIAa6aLkYx5QB9GjAjNGCB5enLq9jw6LJl9j/s+scv04GJ0YAcmW6hTfR/M
Uad88OZ+gSJdLvgbff59mDDFsE3NCNKGidObrfqG3GgPFaPDU886e1XvbqH06Jt2SoCjDg9d1Fyb
pnLWaSKcDbo/zpkC0wU7tlDz2Nk4uhkwvXk0FFzab7EIjsWuHHjwaHGVs8BduKxK48Y+p1uTEPjR
m0jQWc8qtza0zZYwKywP72bp/4xeLWu0qNvjhC1f/Wb3VDitGB+NBvG32/iBX8zDYSISggofpaYN
6G+NeQEhA/MRVrAgIjMHYFHJFVGmw6O52NCd4zvuipUO0izhWb2YQDzSNy74i55EL7Y17T1gavgG
9vlwAkK9i7P80kiCpLg94rsZ5mT60pKXaL5ZXUyNveN9h4oV3q355nur2gKBTIvRThsdTprI/X0z
OfvLwc48uJlChfqEBwiMD7U2bJZ+eByNIGzFD3NaLnXsXSKn/yP6DYlYd5SqzOvBCK+EkRyWkd29
PHo6Ax0hq0OFgykQor0gN30qGMX7UxywmgWXK+M3fZI/QxMygsx0QJQMCTSVY0CA59rT/J9171k7
IyTqaLqNJe0w+jg93+hmjXlcxUV0J38yP7q6QD7gM1i0plMeuYz8xR+f2pYc7E099afJKx5LUjW0
Kj8O43DIeBzCWQ0Wv3toEATN4b1yNVQ2WAbz9jdV4NVxyxOgkAcRMntqsuIFLPAlGS++NRxMizXz
gHRX1x5RKLBqu7q+e+aMY2tbOTz79OXmuOx8ujr8ZZOGMy0UdlVzytLoUPPgD/Kp3bJ/tMFUoLG8
13p9cqIa+BOq7UK6r4YdP2J+fWqof5d03Fc2HaYtlV/T00gOoUcusLkvYBzL6JRTJGTNKTZ2rglz
MJTeDn0f4YE25ZGpeXCZeP41psC3oelIcKMCe4EOlMAG5oXATGwcg0O9RXnc8yNK6vRkEDa5l1N2
Ly4c+Q1Opvlsj3drgbHi0oC7sjv6wn0mQ1O5NCWNAY8t9k1JuEJyG4Fq1X7qifY1mjxPBbDGdceR
t4ivvrXOkZzOMQoDGD1D0PTFeQTmW+uRhZ07eq8IG3NC82PizZelS79rwkvI522cu1uz7n67g3dY
8vJEyuw25W+t4/Dn4Bd/Fp0BjksGsa7xkolDJqTTWjl3QFFQB0wo87I7VbCWeVuMF5Gd9Bl07GR4
F9FqvFdUUEEowh0JJptBSx7zzP0FMAxtknagcduGAhHdIO13XCIHp8cQD7pWIGmF51DkGRYHzdpY
kC/meHkwPAPWUYIUECB22r5GCgwW6+MediS9zwDfzbYumfZ7yd+8+J5ZYjOY7iuGHvzt5RBoi/xO
64bmlyQcQbr3w6yYTLIEin0EdBjDNni2XiYRnWfxUAxkYMeU/OjjsiMA52kB1NV5SMVC0nctCRa/
oSlMywJ9treODZw6Fl2WjnfJw5WJEf/RzLQXhCMOHqu5evAKlj+ttMx9x0ApsfU/KG44i2vntcl9
d1OgcpWM4OlRGAQ1IVMYb3rr6YZxANCVQxRZ6Uh5NtHcFuvYp41yygoXNfkw0UL9SZ+4zVKyxlnx
vLSGn8G+5fqtxQ6Uwp2QumBA+wbtdHEOy2QcTIoDtA4uIRHqUWDVipvFG0w/t86TV1E7+4mSIJDt
eIf4vJUG46JWzsNHFn5KAaaA1MLH1kr0lVfjahjoT9iSgxPjxXYoW5lH+pbENwelIB0+cXeiYWEV
ywGqUF09IQ0D44HGZ+Id8W+yJvO5Lfxr2dN8hs4fRignvcBD17XdrwYReBNBo45sqslKovfyETdu
eI65Qd/0U4BiCuP2XMZkhM/8TX2E0qdlrE7c/OLw7ScZhJcmZbkuy+rLyJqPlNHtnifHpm9mTjCO
+Idca4nEwOOeWu2DIPLHz6ynig0x/HNm3IWPMq5O3VcQbeNF50lXO3RDSeTcWtmUJ3o9G0Y14xyQ
K8lVIDPkgZ6sBwyxF8eTGC4zXkpUmATnNKzH+XZciym7OjlsZi1HeqhDhAUDOZNCoGRBDjRcxCLz
zagdkov16SthJhctyImblidx4yiPJzNU1uuMktqKWLze2iUIydKlPrYU2w8VcdssXnUAQ8lPWQzh
GgWrDMzU/ypqZwvuF6kujuuGM0MTNHUec6IxD5urBrWJUhkxl0ld26bt16wbT23LyUVy6FGWXhaw
xgbvhnh+ZSRwyElRYi5Jg5GnPEMcEoVXueBNdZpegPLhACsJjCGqvMbLYflgRUJjk5Yb3GcXKrQ/
6aBa6GwRYPAY5IXhuOAix0aaVKR2WfDekUx4fI9oazMGFLsaucWqykZKoKTBesvQZMyUCU+fGT6a
Vo7TYoHv41HkWsOzzGL7UeMCrxZYX3N0xTZSqX/7xNZZ19YMVtelYDCkMZWBrsAzoiabROu0HOMJ
idce/u6YHeQ2j8Rn5MCP9sN5m1fVp4n81dL5u5bZQlqU2L97ATyvWqKFwzxm8YFtCQfSsnGq5Eku
Zb6XPQ6LbhjylYmLXc6MGloUJFbLFdnnYHiz6FedxgQhim7r1zSyxHUsQZJCgfWmnwK6KsMHPBNl
j1Mgsa21P8CFrD1GH9Bj+01tRzcygHY62rIttxcX58yMDH2it860GXlH2zo0I/OXX0Yu1Zs4kH5o
0IjTFWZsZRktX2MWAAw8FDMqi1GKA5HHbxWUcf9lCHHJ6vgGf63ejn15EDx9zzg9jm2FdUvLO1BH
iHcgTzdX+B/cUYz4Nr3wzrUVn9HH37KQwg/hybVwFCULBgOWjvXYclMz+tnxBpnGYq/MfSGzcCto
CJEk8gZMWhRuuzp/sOrxKisk+U3GgoITnk5Wg7Ed62emKgDHK5b1/dEkP3wmF1jV2v6+Mh7Dm554
/QNbs36V8w1UZMcnWDNWkFcO25LFPksn+xXhNdiP/o6A93kl/McEX+jK0pN3LaN6SfoVqPhk7dYN
agaXzXWyHMOurtfJIPqgw8B7rIWe7TNwNzdjEUCmDHQQlNr4ioVxaN3ksfPtEXU+Y30SOyC4fCRh
eZXaOJ+lcYKD7V0jFR3tc+t3M7sUBgvQ12cvcPyBCZApr5pwUKFIKPmmKlU9+HpJmJAjwlaTpGlq
CJBuu74v/bWb0B43kYlpD8ThaoAt1OU/8BuwCZvnI1FMq4qpKolgF/zW9dqynQ3al+yCamMPNFOc
Zu69eqSNRgPh7VyG//if+pujNbqanT20cXbGzDry27ZeFCxGiP26VKaCZoar2tawH7UlXtcD92kf
a4+Oxb06lKZFgattB7/J1s7AMjXOnM+edAD01wN4+/AzIt0X13897Qu9IbsLI0YI1hcvMS/JKohi
mVeaNdvBsLzCOCZ7ImpMJrYuviiLRQEX8aomhbmoAAG5rlkHkwkwsO9Ua/A768SEVzZXMDL3Uxdg
jme/R6hPlHM+SpJIayakqK6+vHh6rhJ1klME4ovw1ynP36nB4jv5zb5JKcWxUL1zopDGR54mfhB/
WBnIddy2Ys+b1QaYbvyjtttfBohUBobVCX1WNB27Cg07OT1vGUyz3bKAzV5cVL/FrIM6a25YgaM9
LKevzEq0XUcH1hTp7xqA3zFEoVjDaVhmQiMtm+XHMoOTRlF+TQkiWrNcrXak9zxHbsUAcLBAueO6
mmf7Potu4HFc+LTh5hadNc1ZCiLAlN5HZrQ0d/DW1rjhdJAMGXmRIY7rkW67bi7w0VVuOZZefPno
o0oSnHE0IzxlBYHGLI1IDo0N1t/RgH7KNHgrR29TMeuKhurNQCFJO8jc16KJ7Du9PaZN96vsmJpg
lvYZ3LTPSUjaRmtEKg5hIj5gwAsfU2ixMWZPOQiQ1REbCoDRm7nsSJj3emdlxbQCXLMQGmyuhYru
JmIw7zSPFvonQtDf/THvXhqtf/LiiJY+LLYJWGguflsLrFJtq7l792EfHrnqOkaSGH2IrCZQgdOg
r1hJ6ESeDYLKC0AC+VNCM7bspNkd6PSqWU4W5bewWNOOQhrioleI5mFurGsUMqt8jo6Eu/3wolaA
EfJIfmYy6zlDSZRLtAGmCTN7FmgEI/e9Fd569OTTkIc3x6ArGr1ngCiA1uZn3+5vc5nd3Rg0dbMt
TPjqvAUbfYA7IFwOfg3OwYroqSugfb8S98j9OXsOsDXSnzC3J3dsJT0mWYQAZOo0xviAmydpqPRi
rXA2swu+WoKN8Nz+l2zJKkzkc+Z5L0QAKKdmAQl8OJGxcjLy7j4UyB9luvX9eF+35cU0Qagkxa9K
DH9k23zNRv3OeHpF6sQPk6n9KtKYadliqYOakSuYn/wSWYwGK8cOuoowknRE2VibBo0bXQY1AeC+
mtPcYIUWQ45Ya02i76wc9XJYPmZ69DIt1T72stPYQEJEHY1G2binNVD8tlCskdn/TTjB0ZzpQUEk
xnZIb4YJYzfUV8aqP3pz1vFnUIMDOzR5OgNdwVq2bIYO4kLOZnpdFxWNIz78xMWmQtzGYe1npWQm
M2KWB8J0iC0EBSb27w1GgmnVJnHy1NbgUli7HK1i8DeWy/K8YDJ1M0qWvVKrAG5Mc3dqY49UBpKd
wlbFQsGZ39vVwLzLBa6HOukNDb44u7n9pMO12hc8+lDjVdq2mxP/GukC1Cy9D3qZq0AaXnTdeASP
4O26fn4CkOVcOSB2BJ/gzYwwQTl+GKKsVxs4r582wCDbQwrRwoJCzaCWUty1ivmcJs1CHibY4mgE
e+Dqz0CaC2PeiXl6dWfqpNbF5cg8986WaNnqCxTMcLH3gl0GRWm79QuKiyVudlM/nPIEq6509XsW
08eP7nh3ExT6JVBQrkq8rCm5E3AnxLbvd23IIpDxPXuqkXHL7EMfY1RY9fQOqPlXSW+hBWu0z9QV
bGmt+N2kOHLJ32XSzt2DKZx+UlkzlCW2IUpnmKhQraJEisCdiZkb4eSE0GVj2u0rlgbUmTbjvSSL
EJQ0ebaNvP6N1PaCOSIw5C4pH/AjMEEqf/R6cqiBBK4NPcx3kwImwhiFfzNhAuKmYA3OkwTbKHm0
grgMdqdDk2O3MaOnKOpefcPE5zCSeh56w6NMlohh0fTEUoYxDAsEr8y2IEdQ6uTS2Ys8OY+1Xu69
Usxks00eU+1qN7RR8SKj35qYlmMPa6Cvl3pnQOfY8EcjI6jGgRYa/6ZHYNHAfGBdjzZRU3q+cNzo
sFG8vt57oFWmBlAiT+wDPjRsmb0bgFdbx17nbButOkA0qfehT8na9Na9yqstidzdebRtJTeOkS0g
4GKcjqoIdE+4iTI2e81U38IU4kzdzsvV6iWpw7CJT93C0zTtjeIQCWNnod+kj4vOXjR+pSP7NG3R
UarueuANSiJEkJRBsLtsGM7KYpxOk6yedCwIOG8m55iH6doXius1k3BWYe2Ep6whkiE+OF8OGaCr
Q1W+OOH0TDLbs4W/WJkgeU5a/p3IFh7eJlrWEdf5HHb92hG2dumpHXAL05i4BJJHVMn7TCRXxtjD
bopLeK8LvXMasUuqmrjaOkuIGZ9iojDTk2kU0aXQXWdvs2U9p4O7nCMSyBmq6Bqbx2w5DlA0v2Mx
K8xFGxH2jKVaNuYuxJaVPhbeBqbQW9Ezf0zTbkGS9gCmjwOwbZuNZc3PY8MCIqy7H6b1WzTEsqV9
LMGKROm+haS6KuEn5bb2kmkua+SGueIEDCqDk7bhvurxZESgiamStSXRz2DLQjzzq5F57d7natsb
r5rrvWBvSPdMezVufybUvZkcCIPyEEIZjDCY+szsnkGVmduG25/CX+wqYnmAmOC8M0bnwYnKLep/
DWYvblcGwWEIH2c2e6D1xY0DIuWX8cK10HHXes14unYoYAkPXRcJ/lGar5OL2Zdpan7VRbiqh87d
LLo4dL0yFqQ+lQVkA77JiPV0+eDW+jkcy8/JaDfWLABLuYfZ1vaz52Jo8s4WFSHiq/ZzwXvP2MT6
jAyezPWgbYzaO05Q+ggpm1aplr66zisQCqZUzhkHKOGzlb2KMOZt04gK1FeyE9OB6Q3y+Sf0+91Y
5tFOL/pn5LhaxRzcktGDhz1lY4zcr0b7qGPDANY3J2DRnTZvAyKJbANk2Tya9ZYM9vQY8XAmdxP2
K9NweAzyuU2rVbeYCXQPq2fqR0BOzhZfl5q/Yzu1H/rpkLtvKSdDnUQ8RngLuWoCuejAwNO4OPh0
UIuG9s9MnGIN5JjltDezQY7f/IKHl4m9dOV0kxdkOKADVo07ALe7EInbOk40ON+SLMWGORfWNhhV
ytdrvFP1VzgTrT86bJ4dUfG3eGLAU87ksadaPW8c5i6M4kojJbpPZIHozB2KnXkbllyhesJYD2Iq
4ySYChM5MlBwGeEt4AH6dGZ9mqVYYrLzOM8OgT7zVQmCab0oYtIbwhuid6R+s3QkOOSmHjN8Z8eh
IzozbB9YE1EsVg7RV2m30zJW6fAjgnnSfuYsMJD+8AL6+TzDrKFu8+rANso/HdlcQwm8IbURwiGc
AHgYnePc77Z9h6dcr4GI5ahXbI6HWLwaGN1fYp0ZaSa5KfTJppwwj6IBrGanFKIlKOLYu7ZNnlxy
Nr3BoC8X5OpgkFosAzWxI/D8Ey87WHYOqKD3AWpJSI+N7b7i1mIIaxkXUQIrceLY2WddfMwSFsai
hP7RVVWx4/h50COJ7Ybab0H8Ta3TnQphmke/AcojGaNSnrY1gqcm2faI6wud1Yg3lKeikkd+Vybp
zg0LwA58x8eYimIthuno+f5LoepWcivpJLPh0/epmvqM3RwqvpVZxK9exyJfb0C1jAApkEMMGMIn
xU+4gacdDiPKQYtT71QzL6HwqADxpzQd63DK8iNJA59eDoyTBCpqU0kGgANvDKZMsnc7eMlUMYFe
2Po29sQ1xOqCII5xi2k3PNFF9ERdDDTPalkSg8Ef624hmTE+1Wb8pVdugoZQ7hLzJSfswIjBurDY
AlTW1He84recE3XLbvpoMZZaZ77Wblz9GPZC+RX8AXqHR1XF2i3g0vrqMNrD+jFUfuNbA65nQ7GI
ecujVEpa1whsi0JPIwosXZCQ+Wxh/caUGwLQWfSgMd/loQVyir4avca1YlKIoIFZboUSPimYEJR6
9CgKN92VDblCSZc8G3UYvSZeedfJZeMfte6HcQIIbsmdDy2SASPfdjrxjTNxNHlxGZ4Wwdaztb5R
NeN71mCoioGL46IDJ2XFzhjMVITrQXKXyUwjTMYfNoVPGCP4rHNocq5YqODoKU+UKt2qGMwen7ji
9VTDqQ2xgSNJq+b5Ajhy2PpsLBwg0FTlDLhhdOym0d+0M6HqNAd61ncBxlrmYgZrahnGzsaWQqV1
hNzGC0+KsXKuhdvnQWmBvtStnFXGVFwppKsg7/De5umboYTGLZIp4fR7cIsXDa32ihXszS+qCRwY
RWOlHABZOjkB/vpPbPXzGj/upjAgGBWNx6qJ4w9yxt12hwHpjPUjW1CM2STiMVAcBOw7QsdjcEQF
J21YiRPWx3fyVKpgCscPjHbYxDJEplDXmM0nWBnqRzu66hGrjXLyHwdBaZvDvdolIJ7sBuxV6/op
XvVuV4UvZVzUZzdhQmIN+S3ryfkkPRQ8PojjzH6oOu+nzBSswUAYYDpeAF6egiRDDpUW2o7VfLYD
ZIq6rDaZP1ibyZRPDTN2VEwlI1KupVXeqxyvOXrq55DGGJ8bUhiAFcJowLsYD3Y/sXMAf3Cyiz69
R6J6rCzUw1GSgXFN8bl3WnWVemeyXWAskcBfdFwKiUSZqH3YjDOMRoNMnS49zNX85hj9Z6tQjhOR
CozQPlsFecTT8cR/D4XCP5bxH1/hIEl3f7ckgEir9bhU/RYzaNk/LageDSQPCirZ6bipZjiTC7zJ
Du4kkHjSJbpKW0cKSokTE9tfytXHd2hAcAerxcGRGG89iJYxZMtGIS7pCP6YFtDLgoLHzEm2hzBE
PglPP+9jVpjMUAIJmr466JmTwmja8DQpXwkLyxHQMe92FHIzxsSre8cYEucMkTNXaE7lTIFXCIBt
GNlFwe+MFcgTQ6eKikMoCJYN/cWXNhRbG/YntC/uLNXWKyxoAx/UUqBQEDT1iplKQU/g7yU0UV1h
RQG3akdA1m+xQo5qSHycuH/Wckz12NFytBEASvOiEY85m0gNnBdrme62uBs3BmrKDh4jKJxTkrEA
nir0qVAQ1ELhUFsFRi06aByg8RFlKmzqaALlmyCphhBVk56hdKQgqyG0VbvsyI6AvyrgsPZC4yCE
zLqM6ECZfpjIWsq1VPhWoUCuClbaIJOxFOK1V7BXT2FfI/ivEg6sp4CwWDzeNA1Ch01BTc7qF9T6
beYCkW0N92MBbVJB69GpwwqFmx3hzhKky+Q3bh4KMRBv4dw6hah1YdW2ClpbQK9NlUIEY9C6ybHa
Md7sZG7v++K5g3trwL/1FQjXV0hcR8Fx27n/FSlcLhzdZVfbv/MJWyY8XXQNlCNK3owti4VTPVJh
YseGDuuCByOUlePJgdCbiPAaimrem8tEfQDF11Y4Xw/+FSzM6kVNfNoxDwo8dRkE4DFG9xrCBIai
WbF7sz5C/sQRavD4jQ9WIGG/bOdVafCUzEpkBgo3bOOddbDTQLhEc1l8Q4mhE4dQisH2XCK6+lGi
yDcUyHiGaJzTAen2gSu3QhoH8rgSzecs2fksU3ewFBaZdeOwx4b1gXWeC3cyWXRZpFpMHwMagVQC
V3agLKd18xVKsMs9bx3rH+NEVvUzYgN351X5c6xgzQ7UZjQAybZVIGctFKwuQTvbMJ47BXseoD43
DfhnDw60gAeN4i65ew6EaIWKzhQ0GlhDhZG93zUKKI1BL9tmCjKdKdx0D3e6YzdnacJCxciIOlNw
ap+7vY7FI8G5+o6g83rfmDWcOAW1XmyUi5UCXUtuaKnQ12hM9X00s9LzJejRNn13TeMKzYjFA+Rs
WyG0tSr5TQD4alBwbfL/YNjD22YVRZqwF1/QiDJrrOzL4O5HQ3sqJKtqiN1AZuKN1UN4SClgqghT
TUvbOjFkY0V4aloiCKRkJgQJPIII3qECnWHzr+cK6XY378PiOsnyaYIkXoHPPAouFsnXHQUbZ92o
2m391CkQuWl9jPiZgr73XzV9Sbf4gXiYsXdyEu3KdwBJOhxoqvOaJcn86drDA5mSH75CoIPq4Kcd
cikccY6gKu7iwv0Eg3W0FUBdn0Cp1wqqnoz6zwpGE400wPUY8rqtEOxd+GHGhJLATHtNFKQ9gtYu
FbYd1xxhepeFSdgYcuN6Vky3B+mdtCh9Wyr4e8YaaBs29YOEC/9tLfv/7cH7b+11/8m399859f43
evAM/V958A5t/ll+/SfTnvoNv789eJph/c32XfaLOgt54fL/fzfhaab9NySgJrngPpU9hjvrHy48
If7m2Do/hSDHEhYWzn+48AR/oG5YOt48Vweuboj/FxeeySv7Sw67YxPMpAvd8G3dcVA/WQ4//xen
aGrnsU/ORrOJq8p7jG3v4s92dvYaRiYUOhvf6e9VlX3lInNP4dyV12Yx9W1HTTFCyEAPg+Cso9g4
OzrpB1NWk6zbkHpTIGxZsPNt//Le/l8b4b+VffEgk7JrsSqqYPi/uwuVH5IXDABH8A44vkF4vGv+
U3C8LzIhKL4yLEPWeHSqAV2USE6xrb9Ah6xWnrnOhiEKXNKUA7SMYuv64ppFmM7D1LH3LlT1f/2S
1Pfpn16SaesY5JCKW/jDXdyUf30PmYT72Qi5aKMNmF7iBW+F4R1qz7g5S3nDAD28a4N7oBmg74iG
Z000xpUF40vfersp9R4WcASW2b/TY5xYPs6bYazIj47zU1sIcFIzIcZDY33+D6/b/C+vGz+n5dqm
4H+mb2D1/OvrZqOS9QsZwYE7UQOKprz1M0crRLn63R6LzSjyJ1sbOiYoPI8je8wfDZvG3pCQe0DR
IQOmFxvy/slWrvne/DMI/ywYbZSjtrAZaN/mZJxP//pl295/fcNNQ7hcudwdnuC9/+eLtq/9qsix
z3dcvihiHJJm/vEhKu3ugAPl8B9fmt3EPuvqgzDBfmBp54fsGsIgZvRGKfPvf4A2YeP3cMfyBKjZ
VPvddCqU1KJSAWrfP/r+2venXZUSSRRLNILql3z/BH0VUqrlVmtW8lDJpkGzf9TwVT746sP3ly0m
jZtokD+nQX/vQn15BMyB+WsEAeHaxWOrsaHNraFz9j4oKgsJ+QmkCqtDLvZHNiAYVxayxUsDv4VH
1HVcG2/MgAiFMyfjaicFiJcphFTvD29GspjnzGMQNE4MSMpyGCCy/uNz3UjbR3qyP3VXGHvH1fpr
m7BwLRfCatqoYmE+day49Mw9Tsylz1h2m5XdYbeKPFlDOuBrEd1sldTiOBvxcA6FPpy/f4TlGNIc
Fp+jGlP7eskeqPRs/zh1gjWcb0wBN3h7mlICfKKhwzOopiiZ+mBKBombJsrRcX1/dWjKcmvn3isC
AexVBfgBg2w/uUqnNDl9f3A0zWYYpTGZbmPzxJLX+MuHwQGnFs23tm7aW9YBxkRV/WqxZd9o5D99
6OZTEhvaG1zEcU+UkNx+f5lc+aDzhvp11i19n1q/CZrUgx584suCBX+L7QUwly7KF62mCYRWRN6J
+hRDQYhmaIB/7EAfCBvrDCSN+G3Tr3dZorU/Is73S9Wm7POa7sf3lwrGEQoW1J++P2Xckh5GV0lg
URlTZU730Cyn+4iejokidcDfv1YUzi0a7eD7s1j9MjI6SUhewjn4/g3MwwRmVwaF6H6ekREAVtLZ
JE71Yl+Kafz7Zx2RF0drDl/hTKCoyaKFoDRYNaeK4iRoYuaSLGhWCpL+oBe+faE2CjK16wptDctY
jzfp+9NI7zhz1U9oGn943JA+7qvhWxrlwKTnGv3rUqEJUT+MRm0HWCbaE4sIW8tITKJrzBH/nJww
5bKUntZuyjDEVx/CUOPNaUAH927DrRfH2nFI7ZAAoDo+5slHxz7nRKmrZIRGdAPZ0u7suaaRjnIn
WofofFi7k5jrJ8a57ZhUgtXKTssIQFnz7CCJeudeOMrfG7WPBmM/Y5RQvnwNEWSC5Xz2x/BY2TSm
VVo6l+n/EHUeu5Ej7RJ9ogRokm6rMixvJLU03RuibdJ7Mkk+/T3Uv7ibwmAwmFaXyDTxRZwwP7SZ
eJwKpXtT7WhQr1r97v0+Dce0VDutUvXNoU5r48TEfXO398/iUKaRPBcONPjEFc7GxTh7nlOLa//X
P5ozMGqPzBsTsY44/Ji/wlxjcllXt6LCd9NRShs2ZhztSw+QOqYRuhy1N8NPhGfqmN+E02GN7+bv
K+N8dHPCa8B8L5FDfKhdwZjYf7gq22mKzCszric2FYHc1l965XvnOhrvRSm9Cy4FMgyye8AHEwfD
XsvX6b1/Y8ht3ZvSw3Ivyxs+RzzafZLAqPP1da1Fr70I9UAxvNK++TpZcVh1hFDBCyRHSPbjNa7l
JXOCV+Bj1QduqJI1YLwpsBmPlBUV4OUpWx6d5URbDQQx1VmGaYK8wEKxYYQJ/yU3oZxAlNtaa8ik
r3tiItYhTuqEC2887mZrvPh0bG4TXVBJY1KgmpvFbxvzWMWg6EQ/xcUWjFpXgmML1WNXkJZaozjU
KTAzeVQRpeO9tI/koOOd4cBNNcjyHQOQS0HRmI9G198DCo0OFhcZ9LJ+PMZDog9KrQG3Ec7I2QHe
QvN6ghieWFC26GoFn8ndRBby3Vg/eAk2PKo5pk8WQjMYos8olnQ+Ls57y4rU5NxWabjAXJ7OH8ac
fTYAp5i2BCSk4/XxwNF3ykasER0W9nosuqufYWwtYVfvhLR+NVwwKLZB+4hy1E969H5JoYeb69oP
Xo3k/eujVNYh6osNlruLYCZZJ1erRtDxGBBfm0Xb+qWz5GczT8t76rsnf73Km51+y6fpCtsk3cXT
7Gw4MjbnaHEmeOiJdRCzeBVLG5qlnJ+uDkk3mJeoDAzamIdDzP4OlhmJddvFo7pWAzH7bLgGaWPe
IgtbaCUnGgRSN995IM+4+o5UQ0WduJraOAgmQYvi2YvoTrhWtGwmaat/R1hvW9vILmYZfW9dW+4N
fG9QksK6K5ZHpef2OQbTS9OP0Sl2Rw9U5kIofZnXtsvBwI5NH6VOJ7qwCY4ukXO2VNBhfavoeeiM
+NatHzN8GUzfybIXcr7PleeyUk43BnwC/7wmEmLLblsFSAGZl3MDdTvMcDKO32daBCJY7GIavGcQ
LPG8NadI7KKVdUgzDXpmvhXr32nEJMU0qoogaLXzBeTEb8ipdC/hfJjdklaDTkBljEaJf8GtN5b9
sJmzb2tZO8cqQ9UTbRevSsCvyaoXTjL2fAaJ3dTJhXNre678N4MivCtZmp+6I2xopQ1zX2vNUvVD
dyjKARtOkdNE6w0PGFoEBO0s3Qla5be2PfmhmQwUUC4f0TQo9vbaCxdQUzskO/M14jDBKOdPFpvJ
FeryNpHzTEyJE/PZM3H8r8ihweyfjtlT4JmJknHZjDdw8f8l6C2PaLqs8e0hmf+LPW8kbopxI08H
nNl7HJ24qj2bbKYw5/mcaQT/ZYqrPaUzcEVZghe3nF+KJll2xO+9LU5wjORN/ztIVEFZ4qeMl5Xp
E2xN26VmGhCWW/82LBo2YgBhAJJ7dTar9hKXFm8WhRC7gIoT4OXlwXRYmQpbW5jXK3npeSEAI640
zCQMmooYs4ytSy+dj9nPxVk05bdGdt7aeY1vAKKCgnNYmmrZCJC+u4haFxh7mPln8dLHHUsF6s/G
7btgD6eeUG7cnnQ+qr035e+ZPfvgAel0WGVnmkrs7hpM0T/V0LQ8dd5wHmLzs3QTb+/MILprzhW1
NG9cTkpSa4TwlY/DM3YIxOQe8HnMNzg0hpL4vygdZrmeJYAd4ANpzKbbRc0vDaZajPUPDOXOGfxT
QFpaSuasJC0jC/Odn3rlexARU4sntD2zo5vAW/4BXM3OrZDZua4oN06yMdhyxrTXGoONY3vuUcWe
DrFXvzZf7yy9GVSUDMd+hNXS17jQzPUlGFVpoec9HLOuzwIrNMaQ5rfbLiVbdRKRXievwoyzMah1
LddDJAYYxp/eqUjTclOP8Xm91pKSCTg/Yi3yqqsPJ+q06DHbBCyK22yK/EsrvGM2YTv6Olb069ki
kXs/zx0m3c1Q7mnNSE6xlTw5hfu3iWv1S90I/66WnReV2U+cEL+ItjSBc681cpsXkFqo57Q81fHQ
7WSjiEoYQMxGc+4OdjK8zzSKsMFGlzwY20NF9PncuXa2aURB0GNdK02X2GJTsVb6emFE71OkUbU0
3fgC9fj/P8wU00c5pWIzzcbRwQC4N8wIo3lfayZDECsYNtuU9vACZYG9HAhqg7nATcBxWP/sZu1e
GHy+24GVHGyjq46TNz8mUQraFHaBh4OonCtcIpblhlrj0U+hN0YrPUer+IdfTdBVvLa6TQXyNs4x
YsSebT8QxfDd+ofGq/2wXtdfPUzdxkbOT7AszVcYge0lya5OzWXMgBe/T7K1YiQh95bbd8FBUc6e
eseGvG1MSb5MJL87ghMhfLeSqBuu/lF2/9WBwIxDQpjT3IBAW/NX4XLqkk4GC6y3I7aAt0pF8NlM
wktyOPsWD34CuSocRPu9bvskZM0w84E8Dea8Y52mn1/bUQE75QptBZL31Ngn23buBjzxq24Y1y1d
6oYttTfc8akwoQIOJKoLdOxTWnZPCejXOyZd7xl1MqWkzF32zTgmt7wLih0lRFfsXB2lF+VpIRp0
KorvlqanJrblT6o8z0Ey9CeVZrC3AoUISo/4JltUdxce2b95daGT/zjH7BT86m0i9rGmUH6eeGR6
e9AHB3Ta1oyl2hvUw7w2Zv3fbCkfes4rjvKJ06csL2PW0H+ZMy+OO13dnfni6b+u7JYfThqcSDji
PncMBjdZsu870p1NL+TNLRmwI93EjwRc+Xapi+6zc/vfGCaq356fTWeFXf7SRfBcKwfaoYWPl8U+
pa+EPYNKGSxL5FyWgPJ3kDTHrzOC1zefwrFkaMP3u0TgICp3IhVnkLv3kjnMMHKiVtQdmB8y/btk
vQiKiXG047v/fL+rsVtHWMxg9PDC6BaYj9McvKWjhMvCjh/5ZAFo7Y198SGSAXexYsFt6uji84U8
sIni+qpGAWcAEr+PC41fiRv2nusfZdW/cedN0G/ydzIAGE7bggWZAfHA3X0HDSi/+FFObg6OzZAR
iifx7V07rLlbQJPEabomZs5GXHsBz3lWa4YO2Dkm/XaFc2Cw/RCOJO/huQ8FAZ8wI02gYzRw50T6
x6lSmrvcGpGGbGWdSZX/VJlZviunvamJxDYY9OnSGf60lbkIl0zajzzg7bFw/eyB0O7H0W2PZZ9X
58Eie1o1FNm6BYDX0XPyQ9KfWJbM184JOFPn/l6TKXix2NqfmlgHUyNdHauRgsaYOH/S6ZYnkDxJ
VbneThYdBYF1m11gEn09+soqyH71tLyUdpxts66N762dmKeGYN5xGgLnYGbfusIxd0OV/xtaWR2/
3sU+p3s2lg7W8LY7BSlTjXUFrDLcIknFqNG1FmhG5tLsoRwVeDdxzSpQH4vwunPvq4MtbO+6YHGm
hGhdD1uLssHZ/1FZ4ynFT3ONOsO+2iI+jaJUt6DUPVPT4VRbtFt3gxHd13hKo3C1ith9jH1tnJr6
TzmV/jPKsRi4w782XrkjCgxYO2EFb1pVE+CfnNAWFemIeXhpIyJ2QD+nI3VamDQ0KhAukWzXrOdB
wcBlHjP//PVhxvA8s4g0k01Y+xWacbo1mwSKqFSSkmgaLowp68+5TQY2zXCjfQk5LV8uDNSTleXv
eUlyDc8GxWTOXLRb2U751UhB4OMOufJYvCW56g6uMrM3Ha1KQqFbMrFjxFdrVFs4+N2Gjo5lN9ma
59FKvWs28ocrKzmXXimuqpsY1zlQB7YuNF6AXoLZNtVYH2PzJkzoIz22rfMiLVJfVd1vOiyw4azV
G6COHIvgcs0tpZ5FR4DXbHFNFg15AbP/bQnH+GUufVg6WfksMvtZTV50wGhPs9AS1W8N08K6V7RW
iqo4+CBV3wlUr1mB4vx1IIhIm7ALsKrkEKbwiV2xLuYssTOxgjQmaFyYwSlT/f1rs5LIYqcmmB/W
6FrfIhsuDUaiOZjq73ZTnJLZhlubIy6nY39u+zm/VLX7OdcdXSY5bfCt52whxkeHGIR3WHuB3uFc
lPs6Gl6J5Rfb0jPARvgZ1VBL8w6/vDmKNePf22Q8Yzh1p8fX27KsJcRRNFVHIxsPXY0NxYgTb6cj
H8bFulR6XvW3q5xbnRdcWDL5TtFL8e7QvdUHzRGDMLXzX28mOd6G6dM1es+IP7hlMV0zh+4xQ7p9
SD2C9aSMIDQFKzHH6eRU+5X9pCRrg6eVCFlu3HsHk4GyUM2yisJXcp9FadK7iGdBTbQCcPFnEaHr
ege+jIP4XP4ckLrY/2V1ULWQb7moNdjLbg9272EkF9FY6dUFb/1ilWMZBrFnYfQiTmVnSNDBWBnn
+VvfQIkdCTbRoGFb8XwmEQUePEYrGTLydX0luJl43V0Fbrmj/CCJX0rGay9BwHDajxLzv8wptukE
TxJU62002vxMNmO41IkJjybwrlXdhOCJvVO/9DGcaNy1ZtpeE2D1ZwPeP5LFhNm0sh5e+/G199Of
vl8SbIUW9ahlE0T7Nhd/OShzkYwerUZLoemgQ0qs1zJfkGaG6FqO6hyWrKI3btxNuc9mb1+HOwzH
ROochRt6ZO0KvG3vTv2t9+jYKlq6Z5XXCej+TO59XUyEF8t5T8qMv2TugVJKGAA/NZFSGiWj5OYA
sM6s7HfWDsHDnQNaI4aJ6CFtLR5uPMgu4qVaVukta/2QuO0ZbX0di9enwhDZRopoOlim8buw6+8V
9tFL0Lb9KcXF6Ff4KHj51L7W0/zulYwjnDKH9Ex9QNp0J7/WzpnOD4SrpRjfA1JHOIXGi7YNnk12
t8TJ7e2SEz9qStk+Y2Jh14zZ7OAXXAGqeI+CN97a1fsVrUiPfKRDmh83YhTvDBc4Whbg0qoJubHO
968PICPz3Q4++b7oVQfGD1kxni/WekH+uiWD4UJ7HfyRbh418tKNPGg6Wo7gihVEK9c426Kwjm5J
QrOD+lz6yg5FnL1JKPFkOAgwweilzrxa4BDgbqc7Rcz11pXwEqnSmyk18eU9S00igvli4WKD/E0d
3yNdd/mhgNvclg6HFBKLHPPsW9GO5k3JUWNu0acaBt6Rtd0/KpPzQeIpoGBfhzvf/eZZttrJQWdE
wTv1MIB1w/nXV4HyGedm8xoAKyARm7xWU/HRVSP5wXXdmuP5VltLe2h42lf6uTrbcf6BuTIJUeXU
ZeCcD2GHIPHWDWQoOvvz/w9NtHyVOH2c3z3HCA6xs/6Evvxmj7e8HKznQH/rfoo8b6NMcziqFcY7
OS7GbDNCqJNBeQKfiJI57L4uLLbSuD7V+MBU6uGT/V065oN7tXxApm33MTOnzdRbvBg8l/g3VVyk
f/y8/xR19KRjt7ssc5OyTnsOAoI0LuB5SUt0AO3EKgG7HjW/00xUW1qteymk0wEgwxPteOglsjNe
c7f9t4DvPYmlKRERDqTbjCH9NnAgRflSCKSgMl0/Tt6Az+CsDbTYdq7jnJBV6Wz2q1NveBFtHNIH
WNXl59Rob+RYSB9VPXOKZIxC1yb+W2P6CpUuiNeIWW9mRjCneKLb0xudkp1+g97O2F5WBM4sKLkR
coOp/afRtwYGKNUfSza7wejfbK/m9qH+lVH3KrjF7Pm/mNOmj4sYlcTcE75fQnii9lntE2Obeikd
Ke5g7YwcESTJu/bqQc4e6vqzhjXAz+kfXLe90Gwx7hc/M2+J0ZAKcOUdYqPx0S6Oc3Y0GmNQQuDQ
RbCjDjYNoaLol9yG8pBHzgkj/I8lKoFRieUYl+8UY3WXQA/46yJ5GYRFMgsH77aj7YY7tPEsCIXf
FlFwsJyig+W1lJURjX1RZsxDlJA0zcvH11ljmFscGm60PLxhwRGxIrSwmmwtw09f9XjXscxQuGT5
9xXKZsFNU9BUOaxzMFocEj/5OQ/xGJau+PAW2z3WDmCBGOpxlJXypRXuEE5crEI393+1SfGoBV1E
dmMcy4Fr10BaAmum2XC4djGpMVtD/1/Asftud9Z2BfSBKyK+Twkass76w8JsO8FSvUmZqoeJrEH6
4IwPRxJSy3iaAZAYNdJaDgmCuNRyt5eJAJ2ANu5WPRrJiIuerFZ864fqTphyr8xWPk2lqeTtaAaj
bKTraD3RdB7Gjc9jZi1sl02ZhLZu6IeFb4njGFt5l4KwBEJJa9M8sfuyIB0Gv6Jyd2yOBJqAcev+
A+Dn8tp401bNuY8d6+dgDe8TtqiXsp2H4wQkd2/lSXuIi4wIKd7uhPZbxj/JfxT8EHMA00CYgEmQ
LadhpzPUL1PMtLJGGbc/lZ915oSL54Eat7htcbhywr9tRVqE4lUTRF+07GMgFThxS6AU65GQtDn9
VIQtNspldqi5oZ+VbF+lnP2jaVgGX3P203X9bleN9EegHYIYLF0TxEdONWvhoX2mwWsGumUjdUSm
1sGimNPEstF5IC9TT2llvKr6rrXWffsAOlJS5lt/mdJ7kK2ueUfl+2kpozBlgpuOqf/0U/NckwIt
+vabs1DViYc1C4HVVufELPWu9fEC4tnsbn3DDFFBuqEyWqc8sQuiWwNUJ1sKTMmNwV0SNM1jqv53
opyqm7mk/kribam5So4gkRd8iqb5rJuWbup5i7RPRw7n/ksxtAx+k0vHrXehs4cVzYPMNatPkSiw
cQowX+qhnibZkXQhURUrOBju+F2bXNCyMnr2HIvf5Jc13PffremD2Ft9KcgTEyShO6DMSdFGXbUd
gqHbogVNp6D+Ngj6IVoeiL3r6iTM8Hfc006+idT5i0/YOS3RcIwrZfOmKcIptUKmViYnHd0H8AaC
iQgj56AcikuYcwgFd1LqY+J25pG8wJ9a6eyiyMGSyUtPadz8NSb771jFT6tO8pV38NpzSQxbRUFW
pWDFDo6+qaC16VFqIffP9Rn6rQiHWj6KJTRMCnjr/KNBwuKmkmisVXTa8YXq02RkxlHcZE+TKXmI
0zj2BH6EVq+lC33eabJ965qEtMukPyR+RM462n6pDubADE66glXa0ecqaY1jC2+0GyW5Ml0CMlBT
HuLlwOzStkAiW3m0xBpiaxoYT63tIf0bB4sh2IydFZJ6VOQ/2kkPe9sB52z3IAS8XNe7hijosx1o
01P4DF6Qw/rXAVOwnfa42G1zuuAxZuAB4M1zjJ+CIEYCkP9Zowa/dEj3O6qGSSYyRz+ZuYGNzEhA
bviYuOnGmB9i8SIc3Mt4qMu1pLmJzU3bFhZUqtG291JWPyoPB7saxTPyFDL5HEc3biXUWNOetkMM
ya49BnUwrt05xcq6cQmcrTrV1layD5doag+MM5EtDBS+cbyXTBJPJOtpQWRXF/D+mf4NXLks7MbM
QRsuKZn3TPyTloN3x09EcplkIrC9Tuxcx8NpUBPGk3AlMZh+H8u0uDYJHg2jYLtnFboYek7ullXe
Pbu2XnUW/CPEOmyaOWE2nOWKNZ1RW1Zb49kKgoQTXFWhgpCOU8obr5Xb/zd1cXCRrfgMJtkQn2MZ
hBrQHkTUncqqnm5pS1gMH+IRd97fHv4r40AIPn7eyePXWST2uXP87+ZB2yNCfGec0m8GFkpEN/O7
22qxGaxo4psJLi0dRZSvxbiGUaHCxgDJivb/6eQmB8+lJnM9Os1pKUA3QI3kINKaRNYRAou5yPA6
Y2gUWr/xhwCsG2ax8zrLOC2MVF9cUc2nrsv2tse1v4g52StyB183wFalePuzOg7rkvwfiybVvjlB
CTjJhZ+tAEcYSNKEpxJNYtxinYbi6RNrbpVu2QLeTF/W32O3asMFTWvrp5Ud5sRzdwh53WtCxoPY
zEXl9VuSpAQurTp9Ja7jnRK/EYcF6hzl3mn8zBjlSorGnyV1LV93pjadqRJRmt3ZsjB269G5JbPx
Abax/LbQNCPnFSeJrgxAf3y2XkFJtIMjOOOG+fg6teSTs9dT4p4zksSbwMoMqlD0QIAdblNuZ1dE
u+6JsyKA0+AdC8eO3rJiCOfsmSr5SeBQ37J+hfxGeXenKPFe94XYWaMV3+KKpTJ1YWTFceBSauHV
l2iyW0Y6BBoskgXDWFl7lchnDvR6h8+CRJVJZllxaQvtQdn8IuKLrqbgHlMOwWRH6ZDpqbwn2fdR
OTM0gOGXlUL6WKy+OxWWW32nZkeUw6tjjO0z66F91PUpy+kCp5/bwv6QR1yRvP8cJLnHxqlb50yS
q9h5zOQY1VT9I2h2Q1G/9+uf48eODaImYM+NFoFXKx2uUoqZBIif41Ir8zvmeos9h3H6PPjLKZjS
9JB7LVJGxDKDRN56yVtpjYgDE2AQevsgFYyre36ointOi91LV3MywseW7qg0cg5t15h35SPIRXWL
c3KcfyBMXkT16dpjAX5QPSTlv9ht95EPKlqk8Q9NtOxH17Nd2OYfq0rEXonYupqsnVf6LQBHjtwt
4llcNdr+SxAPFYqF73wEzWjiHgcazpQWlFicfRsFl02qcqeQL4Zgz2rJGfg17cgGG7h4DQSGrAMI
3OOH6d1+uhcT1X0A+FkVS3wjLnExh6xIgB95zy4PMryOYtzqaXpeWlRzbruFAQK8but5C6fx0jbW
cKM5CDB6JK9TECMVL+lhkSJ9FT3AHLDD7j6rjfQSd5Dru0T/G41Mvw52cEjivDxmg4VX3At++7ip
3lS8FFsVTztJgADGZ/AuFkYOyvGWkydJl9jGrH+HX4IccaVkiwRvoblgpBJuBZRmTIBRr+OlzqAg
hhg5qqMJldY0AVzV7nyUIypO1mD/hlRT7C00QGpSDUp+RQfMePBblu+mOjKj1ceiHCH0elXJz5OB
Q1nn+v1IV/B7DSngZHjDnzmazbcSmDJ1quMrg77gLoANbERK4EIXrjhntpouQLRuLg5snAAFDClo
V2c/t3CnAGJ0dvnidSS+a02fjYEeYDdPWopforYVd4/9jxO1HW+jyW2/l2QfzkluHGu4zA+20UcT
MaekZwXK8nroY3Eh6DQUmJOYEN3mvIOSsU4H9HOY2uBkuwPMTa8yX4yxRl8yudQDl7fC3EducmxR
v+QBD4gwvTLEhdvSWzii+AzgdwmVu7evkU7Xl4J4H0Pcni7oIsobkiEBtqlhAXts+X/I4403uOPb
wivYWEuXKucvLRzD3r9pFXuX9QMjY3ZIdXX9eriW/zmXCA4FwrIvDVCtjRkzipbrLtxUybpj0Vbd
UA97dK2iutl6/DZNgdjLZXZPHToiRGdGBfQ2XUcKXRllIxoe+7YnCCyZPZJRit8o7SpuwYBC4S1Y
OSciUCffq+nYzQEhUX3TXjwp83PVIf563ciQA0pYAwcrwb2yYWAorrAkg5CmHJJjkx7fsq7DDMMp
pUwDRkcm8qwF4+RLtnRK/lVrFwcaWgFJrfKH0CR2eUYUJ/Xcuc0rO9utIKAE7JC3/Cs5h7uwYaR4
SWqJ8EScZQc1kLsAF9lOGFCWrAGWUK7dK7eQY58mxrmT5i8bxLQ95dwUo6o8FnGHy0N3wcYf5CkQ
tETSGJgfpsAn5C86uGfddJRlYu/rBY/iZIAAbcrY/Ww99bY48PMJos5hnhicVWdvXwUOPFFBHwK5
on3QW38UwoZ+UbCOvvRkwmg5XmjD2GvfExvPXuN52p5vBGtglSeK3pC0efjdJI8IGd2hZzHd5IMO
Tl3RXYjswK90qveayW+uGjpPX5J1nF5wsxk2KWykZ72YI+mC9JyzmJz1WiHlG41HV7CzXLsZdNVQ
ZE+qG87gNTFE0IWpU/tpTv6nxrnxGZuxOrnYNxj3Q3psfNAmkHXavUynAj2MOB3dGeW+6MtXqzQg
mFUxBJZiyB+MLnp6OicZSp7+M1YFfgrK76TXcW7phjTUVUNkJQsgiQZNz3el/htcLkpe76S7qaj2
tluHlDidStTMq0NjXsiwvzqa3ixfGhcbS/0ppjLlTBBXt7R5g+6RvWpvOiwIpXuMaZICklztLZaj
0GSgzm8B2LUODj0olUPQMOB1ekuvuLmA/k2KsgMHQuOwHrDdSNeUuiUWFWM61MKM/yeZMyEDxBnw
PZv84ft4wnBWirYJLZf5+yJvo20+Bto4L6Di213RlBmeJBeaN3+TeGJPaCB2rHuGguaznZYRIoSX
n+XqqrOscQgFYcL9HPM7BKkY3Nys/cDlDahvvX7aA2ExQ/ICtTg//vcjBYj8kGs0szLC9BUg4o7O
deXhsR7ZwhiYd7vygEiTbBCHIV/7qjobKQ6HryOg46AbQWNGn1m6TWWalOGgwdpQXbeMdVzsK4t7
XNanLc0xQqT1s2+Xaef+93UF7AiRX9wx0xczcjPIN4wSPVV/TtH0IMIcP+ZuNYAzsOQE57z1JWcP
hfxppTmePI2oPAnQI5SO3xJzF6xKMWG0swOX58VNwHM1HpRCWwzmc+AKmTLhgxSZVdtSVjM7bNls
/NX80HJMCO2E7WcGQW9mZOxqo/nX8jiRJhoYndfK2udUsPJozxdpOxhO0uxRI2Xfx5iIdsVZkJzd
H84U1NStH8w1/J0j+II2Ddi3cC59ccUu1VxaWuFtwFN97rxx8No73Rw8dGWGltmMuwy6BCl1bBLA
/JNzVyrxqJQxbxzceaEhSlzM60g15Xk+K0NN27nGAwUSIX11PXwZaT7ybtSr3Q/PopvFzwngvBsh
xJl5joGNffYHsjI2vnlTeHX0aCrrj9NxVu99W2wapNYXv4uaG5xaviA5/vxfW5tBJh8rYXSGHwER
gtlTKJLLkpXlo3SiTxHb1pWTL50SfvM7wqu7V1YVQ20b0EVY/jeOUeNXapoRUZrusMWx8ZZnq3bM
tcHh6z/lhQc/ZEEkW1R75j8vQ1DOvxeDudu0fjRWzlGuGvBZEnFtnQFzjREcHbOALEwd2wt9TtFh
iI3pYVV4m/1MZy/TE4BNdEZoAi4sLAE7z5MHpoLGbUh4G780JytDdRZmGezTxv43ifoPhAhj52O5
2MWD6V6AeMISipp6dbz2kOKqt87yzDWsN/2BlByTPY3QzuaeuUPhe/IlMaTecv9Q52X9SFavl2jq
V5MrJgb8xUDRStRngU5AeP+GP49wfEJ+YPGHed8jux79XC9Pj87BoEzZRqT/Ocs5ZrBVdfv/ILY4
1zr6Y5bKvcqWxcFaPwZbVgv29/g9VaN/6FW0dmJnkGcgc9y/PkTmYcQ2jLuC9UKptUuJkir14cu4
mCCNvkipgyPOkXZvjwbyx7qOJq2JqNQwSMlHH7+zsybXvr5BHwKelbQYsMsZf6CsnraPQlbHb7HD
0TwRO2y28ua4Q3zoB5iuCWKDKdT04aJebILejs+yHQC5mXYQ2nPbH+gQIORca6wTkzwNi1eEymDY
DqYNbcevvjE9m8LZdCgCIEJCiN36kcOxTFo/OkxuXRxg0IIcHRvvc5g/Mdr9Iirn4Mix5DOwGb8a
7eDtDGpZrnmPc3kGmw2bkUsy2/y3zsahUTKS2TGBdsNRWqGFsQtLnyOfhUaAkOUUQkkvwtGSIGCn
cj4tDdq3WRcER4KG0TyF6C8jq+Mjczh8kurzNpMm9z2hnx8AS64LEQXhJAKQS4IFJLbj6utoOs9B
5W/5osxjL2APsBRXYYphDmNLPL9UvTbvhibLSTHVt8Vz7q5T2Myo+ukoiEm+tG2LIWyE4rJImyaQ
H660q2OKjgcY5Z1Tphni5cnCgeJJ/Fp4GYalpaOKqwHvrLm8eJYR3YZGY9Np4+TszPI7XQ3iG5Ju
vJ8zgrGR4ZxjmA8XMv/5jjp5WIBTqn/Xju9dQKrrzTqX2dXe+Fcnww/dOMGWMReoVyebrpwktmBw
EDkGZ/d1724CAcl3nqdT3jk/CfCDOYAx8n0pF9rJ0gaXlRM9rKAMWyf/6VEI9GK6lTjqxLoz7Zxf
8yWg/6usDt3APhzJRL/1yvm3CM9+kxiRcBLIf0X2jdRjf4HRH+0qy33rmRKl46oupb51D6557lJ/
whWOYlqW5zx2IzI9f33YjYlh7HiAAghIXHIpv/bpQ3cn/D4ukJjWsI8zOveOtfIFjqr77i+iAYRo
SbzkfX4iSTPukXoAN4vWwYo+/2J4QL0Ng/yXacKxYQaTf7BSLI6rN1k2+WHk5GBlDYDI2A87VyC9
t1N5TH0fvMU0JeEQMT1sJ+YZ7OHTnonnWvcSzcdOLY8JCszdxb5EqQr6HHefaUdJrvkqMLJRNzTG
XDcszLvfh2Z1bwYUOvWBEM+kGt7twllr3gjPxqr06NkNgQfWG+WU87fYadr/o+zMlutGsiz7K231
jjTHDJhV1sOd58tRIvUCkxQMzKNj/vpeDkZVhSK7MrseAkaGROqSF3A/fs7ea3OrzvNpjioarF7w
iK/rNZ1TfWMaJZRQLXOehpwOC2eml5Fq4hzBF8nlFGz9KBA3iMZkQyoJToaO6obV33plUmifi5hK
NGmnG/9x5vGG12AAG9LnWn9chOtT25ztmco7n9p463Nih3KgDqO9I4eL89JbZX6JOLRf+pbhYTgm
5IHEODHMsa+B2PWl4rmLm05C58go+9JFSHIg6t5iz5/3EA28Dc1NJAde5hAiYpAmtdyocsY7wnT2
BN+JgIaQlrsYYIfnIV6Hknn3+fPs5bFkpDHUNCaYwSZJNd7TUbfu/oAMgX+DjGvXcogBJpe6GbxL
rqdyr02NAzcX6CZBsZzO7XR6WE7CMbZ4eiqvvEPlOW+NQ2PBKUB4DJq+YxfuZxwSc6qas2nn3x1T
O+RTiCaiwCWRJTTcM+zdqyblrOR7+nW5INlzd04FV8QNSp3El3aMz4jOkNmMw6nmcDRb/mHoo/qO
viAiMcP/Vlux9lSk4Qs0oOGk9VKC72YtGFq0aJEwXtGRt2vDqb8L+iTbxPC0F0pBcfTJhcDQBbYs
s7x8m7cjhEe7PBam/AF+OX2yQB6v/a4QJMG7xKhzz50adSlCKD49RKEjaY1rivDw+XP7ze+LADnz
uBc+m6Q6gyst7PpnA4fs1s26lOY+hXUIO3wlJYLgwQYPvExsxBzezEYEp8LDCY+a/Bi3YGaEFjZb
1E/2qSV56jR1aXcwwi2Qyr2lNGktCrHlWDmU6T6OkaSHpkc6svqISPjiUAxkMnWVgVBmrOmnFF31
NaCaxwPf1vRPqWvn/ug3fnPxnfjLJDRvr410H1F9tevKppfS1F17bdXF5CY7q7ZbFbYfE8DqnTl1
iAr+6xI6pjinMDN3bkzY5NJnaFKS1j4/XD5HKjHgI48fJ4j/GwvRwkOsh809xcxSecV0c9pqwynO
PuSD/OaIH32qx98Hp7HORlWKlVvT1zCdmpN/MHytwhqZUFcxSWeeXEKD+TyxpX2twEP8WNXIasrq
g6ymQRVt9K5zcorWPfWtyWzWAwXQNx0WVt/OUxZrRBqazVmfVcvduENFnkMW9dfQJ+RsqAE/sVcw
8INocou77DXTZfGQJcTLdYwk/vC8UCYEXyf/BT2KUzvBwe6nfWT0QA/UBSeOxBI42Nsib5JDofqz
PuXJcVJi1NjyzB1ivN90jeYEVPYtYbMcgiP5XiW0zSNGmysTE4UoqktM9vLy/i/tMQG669yTS+KD
4XiluNgQez2+4X6C7tK8uKTIAFmNwAtCArqbFmK2YYNUHE5QHoiHQVb6Q5/oG1A78xp2ByR3a0xu
Zuglt+UjDS7zyhlM7+h1V5hN9WMEMetqAeVPp5BHl06Ny3uNTlazT51JGOfaK9lxNZ/5DB7LC5wB
Ha8nFzsc2H8Eweway0xl2elpdHX7yEPKJksonsaB6caRXOMBtmk+Zf6eGTQ5fWbUXMm1fw058E3J
iNW0pw2uIQiBgpP+aN3wynRv14elfOhwMJ9js/vZ+TxXsVExnA/0ez8Dvoh73d9x/0W3JULaGN1L
VoVPfafFx4yexfOQhXTPNNBlYwK4vTbQvEvliZUZwr5KEKpsqlXUhCUXNgRidx6KwEhVr9bs5Kdc
825VQDZFmtPf/dSuiQInFby3cM02Uf1wGV54OXHyFY65daz6eKYf/WjI99rHOWr9tC+e8kR0yObl
E6af6AhWuV6VtomWYNzLtLQfY6ZkRy9hDFBlmn9AdzseMBH7YIYV3QfBzWZqSKjTA969xC4uyLyh
JxvGc+wljxD4PAJXsFwvN1EbJOI0Zjkx8EXK8UFrAsAvpJ0s5qbZi4YH1MU8Eis7bBpmnJp8auEO
nYZcVKStdHIHSQlkjTqe6L1HsWChN6DJaF+zSgN0ZnJTUG1cCTtlfxkpEai6DouYx6ZhAlkuD9G9
OkhxnH6+Dnn4MWGP4cjt5Q/Mn7Xt56Zm+wx4ZAb7PaW3+hxWxMLMDexqszNXwuOJRmIW6679gDGY
FF0cXxkxIs8S1G834Z1wnN68tCY63h6/bWu+pjhR9sTLexfL6z3soeSHNNqZGYh+ETUrPJ6vg+ty
Ku+Tiz4ZA05MzdppjHfxm0zw+J30njINPXBg+lFlULR1f5iwmitLV6xjwrQ8SlTLHl5A3zP1P3Ng
IFilorOy2LsqzzsEIYR4l4YdOb9DuR8xN/JlnH9rWsCMh5Smpn/GVoWSOh6vc6OQ9dBQEqay5wRR
wrm3qpC1n5DOXEBvIhrLaM8d5z7slPopxIzIUL6WX8KMeCIpdWwmKAmsup0AXgWIMdCODqAHq/bq
VTOZ5OrSVKib7ZTcLJpaPcQ5woLLUlbpFrzdxrJL97RcDPVRCnifjYQp08ou41cXcPmp6iwfPy2R
onbYHqJo+ihpZMJgiJmq+lDPF/YCHsZpzRzsLc5t98G1MgdMLprNTI9ogZbhiyWN8sSxlyMKgjfy
cdStqnrNHlShYjZII6eptGkjVfiFsH0yz5oJyNHFDiG0dm0TsofM2djXdkx8mO6+2vWQY4oVzzSl
AX25KHm4c0gkmigntKPMm5GJISG8terg+qGrPxJk4ZGzO8yHNvb0lTXpYJxiooLrSjIPl6QHGpz4
lG7ED4rXNoEZa4ezeKSfeAmN9rC4L/GGQpxhyA7nXcX7BpjhUfZp3zJykAAfzVgBWNUAtde4iB6I
RJyjvnpo5+gwy2w6R6oodUhvpjBe56WVHDW7eBW2bI+0JusDbnXibkkBNPFvPtlR86QB/VwvWtOi
aZ0j4ofhqTFJPTHns45JBR0iUFNUgrvPtSj6WVp2+4A94aecq+hMUy5cC6v390GE5TyL5XtQaY8G
89EvqXC/s/G4N06cd4m4eF1U4tjHrniiPwCwZsbx0uHdGxA1sUi0ZBxQwF3jGV8z+8d8zMngobih
qUhH/efYGLtIk8eoltoeBZAF/N1LDyXxfi7rmo7dypganK2jWPX7XgBezuIWe56Sky19tzYxy71n
Q1qyZvutaJMcOULHeoHJfUtjBIMpGtZDOJTs6DZ2xKX6X941GEHNJvWltW+TaXqaYOj1EWxHw9Ey
Ghf9SzaWWDy79AEpMta4ciSQwijMQ8CSB7stmN/JLbhEjq594VdR7pZ7h1AkMXsBLV84pR5DgLEp
fkezW+1a00VfWtPMm53+MsfagXDu+Uxn72cMnPdQ2TDp81QGt0nhfboBuYnIZHykmNzzS3dXKBLb
XShz77FD462Y+wMtaA7bANBHs4yeu8jBLY12JvVLRkl90zyVQ/lbEqDxbkekVrmxcfSif3GmdEDR
RhPO1p0O+QRnRqtz7FUL5vJhUivwpyoIofnPrDARaZYGU3Th0uOO3N/1DmJ6a44NGcDDsIsw8mJy
qd4ZLBRHPcjLrWWk0a4AcbufMPyuoeVOJzGkPzQtI+UyikAwa/7w0GFf9SyOQRZqdsK4LO1iQjtc
W0XHqjuo6IkAFobsSmRjTa5vfBNtlJPS/8ozTKi1x+Ze96TTkh5Tkx+TN7DIDLBjxP5k7cWdeLK1
EcNRyiBrH/aDdpBKHNhUiUYRUUQnUTGUUkhkWjgvqR0aN6Yibyk6XOId4j11LuJBxVxY6AtzyAaB
BvEWznr3wNl5tWzgDTETa6HlAiN1hf/TwRWLTeJq6in8bkQmmxF0BiEthyYjG90onjA+29vYldGp
Vitu5w3nJPdGLCOo4f0xTq7Tgxc0jCC0ODn7ThIfxng4e1WPeTatmy14QHzSktMjUW1ibRBtd2OE
piBWaaPaYlSlLXE3IiEMbZnBLRdDwJEw3UHNRz/qobKe/Mk3n0iferWIUagmh1F+2z8ZxFwKnQ2B
+JX08GlqsmXKs6RZL7YtPAj7dMCAMbYj0SAt1l5De8mDWL5MzKXnctgNuRUzOifm16Rsu6Q6ku9K
TOE+nuCRyEx8EZ6094PbYz2jK06sik9vrdSevSqWp6V7KgytAEc+lutY/wBNvWUoNrxpiH03JuzH
qlEjExaJbYi/keZMK4x9qoubcDHr6ZKKhJPjFa6zjeyof+wzDeMQig+xDwLxvegfBwxH98KBIjzk
IJtXPYNNtott0qG87fLBOtl1SfJxyciN8AGgzzDH8utyKR3/j490m4cVS/8la1uBv573UGY6qhI+
0+2WmIcc8U1ide2ZnhS94UT0z5pM41vXlO9YRNjWfjNakm6kxVcklExmZOCCcybjghB4B4jfevY8
yvYus1GxSBfz5ODJp0qT4JyB49cyvBbsTiQRIk/ngLIyZNA+2Yy7NqMFhYRHGA+lWmBM3IwT0K2l
7ypmYdxVnMnU0CVoU8CIZe+UX3P21LnEHYQRkXLfcVDi5sj5L8tlwXYvH9Elw0jEg2SpPu9SG8fM
0NdG6qKZ5kB+RB/yalfleAqm7LdlUmMb7W+5mVu7ZT7bqyFtbDjIhhLmZzQGHyNgPEdzaLC9qqPE
nElC+Eh+3Xc16Nhm4ojqudmPyqnfUlKfT5Zid8QTNO6Sp/Cg7Pt3Q2NRsCLEOIN/XX7uRQm2XLzG
1dmleG1zS6Yp4j+Vr7TNVLPKbjHk2hUNChFEOzEOIHST5hBYdIvNsrXOg40BgjhfBOWsiaPb38pp
MHcl4JL157Lp8nJAhoTyLgdGjCGwmnbid+637oPssp8RA5ptptsIiUDOl34FNIRG8C0jjm8j8clS
96nJa249LZpM9Ij/uSL34NMWabhtGNUB0xaDqNy5dKHrHipRfZ/9bCMJvnwUhnfxOW/vklYkR2Lr
3y1fir2dIgnDR8aGSXuBDJlmx/CWkU0XP7neyzzq+jsWd0bY8AmIwgGrZ4U/A5lEgGpBUYbSqJ8b
6rptyGAXwEOCik3TJIU0s6jPH19a3R7REYqKtv2ZMxqoqGTNYB6eoSohQtBJAcPND7XUq5rdH+IB
NcwX/RHj1etiXSTsF1y4N3U7py0srOnUlpPj17sqLCl9++m4+G2BURymwQ8wkbL4gqc8O5n2OKnx
ECm6HSpH1LtEstG1JJ5tB9ojZUAAul9JoFhAgpKzVpKqEp6ohbhAgGOI8zLuXqa0arpupxzOXKbU
6tKTIc3J/BTjCkDiEjxituwvpp9dUe7hxUK/uaqtId3NhKVvzCEnQK8j00bPnJe5JBOd2wbfijJD
Y1zSDzkaMXVkHimwmkQpqIfoWtU/lr8B9rA+oytdIR4pjw3J6tnosZzzko4mg6VT75cog2RPL9xy
78QT3paHuoTWtJpS2zwks854eczmfdF+szUzPaUtkQF1P5Ld1/UaiAhvuAfm+MeFm6XYDu2EVBD4
gytqsCaZP60sypMtnBb/srjJ0xTGJiIiPmcDXJexxZmxqoKvGPve+7yuvwgDcRkdib2NshInlOXc
OgWUGdSl854DowGXpizTLRIFddaM0P67Wx0P1HlRhZjiC8CwdVYi46Qp8apV9hdekHcgMoB2LN/g
vHzkuuhejDIlxESNVZeLu7jLScMyhVecvDZT2i2F6BiIG6iT2NjTrnNOy0VEJgITc3oCXEfDWw1B
4dR9HzpJ10OjcF7pujXsigQDnbJMkle9JlenJaXaiJAuMAHvp+ClRdd4mfw6ObmY0j8/o6u5SyqL
NgZIj1e7J0dSL1G3urIwdgS8o1GUwryKwXaPlqOfDI12weD4vzn+jLMh7YpDYpnfGCibXwON5M1U
AsRC3PixjETror3VnpyOLVEBW7fICgTajEpT5xETGwYmWkBOx1QgA2S8sU3vbvstuULzhOxnsNod
ku6MfGmf1JgieY8qYHk40hg/ByHcViu7jbx7ly44Wg32tJiw6o1WM6uwWTP2oF4hzpNmsXGTQGfA
QByjjJ1wQ+DNc9IhLzWi7IerVNeBKJm3ssJJK9il3KsrZjEvsWBgs6wGZd1ye4uWLNZUU5wzC7Ys
yuqn5U/5fvptGZd2kwcBzSK3Vov7Gasc4l2WlI3LPG/bVx79PYa/1yHS852tY0wJ7Xl47M3yxUbw
UyVWdU1NAnU9SQYhm6hxLwHDez/wdmPxdO03fGh3MaKQTHt/+tYdeCKxe5goGwxzPPYpD4wXkTwk
xnuGDvjqpIDDKiEyqDuNc1oUVAg/qLdVqx6IhEsHh/LBySIcWjZMcFttVZ7YWzaWk9Ht+HNyMWJ/
wiI3BYfGgdgZWiPzNtELOCmZuHo6k02JpaAAej91brgNA+ctozEDgBdXNfZFJXF3iOse9Oxuow45
hdJ7ah1aGoEP4NMyRXdYJKpynL655GOdvIEU1DaFI64ReWjJfDqmQ67j72qI7bZpDne2961mGjy0
tvwy5RweAmbQhyqoUIATxUWbNDy6BnF1C70KCVq8q1Leg3wIMKm6ea6snt2F/AB+Hx7Rs92Y9nBH
GNtmPZoBPywHnh/kU8zc4K+Z+k9hW82ZplK3yzQGoFpZfdCT9Teu4KFLyLzYA336Rv/IXLmSXRPB
yUBir3EFDrEekonjdYkhSs4U9wFIoHqcN6NrfZH+Vzp2LWJmeWiG0kUSObrnSV2WT82Uum+06BJ7
+LiOPgQNOEOJ/ggmQX9sGmLxXOR0iWYLOg2h/+zTYqGKsy/dYN/dKPYfU6P1H0tOen7AMcn3iZaJ
Zs18zL0KPTIA2l08e8Y2LDlgS0756K0M0kHUXWSTXovTBTJuhvQfI1AOQXqieTnN8Jr2bmFm+66n
6BezCQ9Cmd6mgneoyOfiMOpkCaYjuSCxcn2jzPs6Tgy0ajQHKzGNZ7fz4a433W5Sa0OTzx5eE7SX
BqfflcgDrDlEeF6CSwIxGUmhW4fk99B6W+RysG1X+Zzmp0UvX7kWAkaEP7HlxMyMJ35pnbgs8vEx
pMiMHB+pf5TtlqMkomKVLyzpebXWE47dbJPGALeYaiUXMTYXjDAbp4IBLsrkRQjbPOOuWYsKATIS
R6QVEPUCn7mGDu+/UGZDTU75zq8Ye3cknU2Jq2/bwG8eA5XyCPC3jdsnpq9rXKb+E6SgbVxjXooe
Fnt9JcW0Q//4To5KgkWAC11btSirsjEfINw38T3sLPGkGfgMTKuBtyVgxnNf02kIGBsS3HqsUHqx
hw/GuaABtV6U26GDSdiddOP2WdHQK3uLOvJ9KF1wPiT7NnS9N0NLt2PKug1+55oFH4wYmAIFM7ZF
Eb2QmrRyyac4G8g5aMN4cJlGaFtujXuIFeDcpeZwR8eS0lgtAyZCbnbp/Wi8a2VybGxGnotUlN/v
UzhH4Z6Qy1ure8aqznFeL8W3D+P34BYQ4TlzZ9dImwAMN/rJ6kOXo2FhPFrMw6vBrGGcDAbjeg1H
ECOUne2a1oHA4vzMOqdtCaHL7ORYgYLHLhk5L2N6d+YSX5+Ry1ehifY4MghFgzrLVw+V8MlGrbhy
fLt51avimyvY9czKbhb5+9okwvFMl3VrpjK6kCOwMhHqIwOXzSb0ETtYGM03o0/j0raHeovrVyfJ
QBYHcGtgUBEX0XlhXOhDxguFuLQElJoS71WufF5WJZBkpsTt1Hr84DdhtM8yn3HX2NooTuHY+znE
qyoymb863Y5jGjNGmR96v7LPOfUZMgjDQfsRVTejrnHREr79MJnFkWBEU2mQtT01Al1W7J+gj9aJ
nuXQJi2xzsiWq0WrwREwSlw+hAt13AgPIw/D4+iAIYUfSTiN4jtiYERLaNTYAcr4kEjmLdJV62Ea
RGuXduvEJAKJsfOdKRNmkxx9c30oXf2MZaM4+joocd0jVtVBob0Z1VqxXHh9IdmWBNPkKsqDXuVl
Yj5qKptAwSiGg95WqlU59xKV20pKMvajgdu8tQKyQjXsegxrwxwbQls5Kwcj8DmyY/80+F9LBsW3
5RJJ8Q5BAZMoD/LZHGJCSECEppPtXHtFWzASzr91zKmVfFiqqYnuo8jZ2LKiVLICfWoe6Mffyryp
b1L1fr0IsKznA4bHL1xD4ULwR9O/vwXfZtsrHy1hd0c2+xWAmG9G4Ok7z0DdYDrpeEk4v110PwF/
F5UAncxEv5vV45hblNIQa7/QINqUmXyDDEZbHQ9wuDK6Ai1KrfhHQfyKOISYkbkjJiA0P8Kp6iiB
8hLrCxdAiGlCobVUe8vF1MR4aIiichykSgpPUC9DcSfhia1lTt+yyB/HIbvPdlNedD56XP5X7AY/
DUPJD4zwCzEN7X7RdtfAy86hRqnb5+Hxv0cX3BKnykeBlU3JV1ARwOdo3d9imeyX4lkokMboI+A0
wfV4BqpAJEUbVI8u770+PvnmuuVc9KN3s0MQVfo7CVe/BW31e5EWt64inkGOCPEQsU5vGTgQnIXU
LNpwRfKXbbLOpQqcUMlotUpWDPOSaI8xfstlyli2BWFO8b+hakju+gi63GzMp4xMkCdMUD4Zr1pA
K0eFGPj0AiV9LlE4CkPEDKdQnVK7npujUYt0386g2IWIusMQY2HgBvGfsXAPj6Y9ravPz3L/ObXw
UJs5rmzRqE/TykQazFO7fMFc+N5tmKrr8oeRzuQnF/X3JKsDkICoZ31S0qZ9W3oKGTYqshHJJlGZ
Gfc5bb+Pld73iB0YHP3xYeBBOfPpSC7/MwmmfG/E1XuQBt4pKbEQuFHhn2BCEDnop2Kv4yDa1zml
4IRaaHA5NnsCO9rAVG3lmHMMwCAyD/T6rWFIbxoa1Vsr3cbgtEk1obkNtKFECBq8//nHgdDf7C7W
D9bs1YwToiy7FTFnqVIgoFu+w/L/wtghBTRV+LzcI4aFTa1eazrQDJxbI0rYugQphS7zsny+XJKs
upuR1R1SUf2YFiBdbJCahw0fdZr11FHO0YqC7bfc9YM6GXfq0njeG8SKENlcmx1Q1l+XE4ld+RxL
gvmPy+cpJdPbT472/wrm/j8x2H8Btb9AySjzf/+Fy/4f//7LX/kfie+/fJH8j+WbhB/l5nv7/ZdP
tgW1xvTYfcCy+aCt0y7/wB9/8//3D//Px/Jd8IN9/P3ffpLm3qrvFsZl8Sub3fsTblq9kj++7vY9
5+uO7fcs/vjHr/ikueve32zheL7neYJaxPMggQ8fsv37vzl/c3QGj75jkg9l+ZS//8Vyt9y/Cd82
hGvoCI9tywGzLcuujf7+b6b9NyQMvvAd4fjgwnzrf8Ny1/lJ/sQhd7ERmTRebWFZ1H/kYQON/zPP
u7TzesbQhtmsJPs7td854gVQfAdyd8MZxXjBXeeaL8Q7uYULvjZHaJI5zt7trK+eQCLaDc+NNbNx
hB+SZOz1n36V/y92+19eoEGv27CYUsBIMRzLsf7CbicCT+XEm2xUTk8goWUklFcclBKh0+z3CHcv
DRC8K+zl2z6Qp6hMfsoi657jmkNXidiKJYgkWYJmrBNt12ANV8w4lpX8/Z+/UvtXpDvySV+Q2oqa
Qjdd3jtH/SR/wuJngO+6lpX1c1pThu47iM4R9yiUuKjpMIyGzSNB0eCuQAV8nQPklpTbDIcGLyOW
uTQOOqQTUvSsI29L8Whn2cEaZkL8umr6hsHyYLAGSig8rmMjGzBRzlcmEvBOQUuSXMb71p9+1Bye
ooy2ArAwSir84cWG02x39+SbsBwqyTppd65Iry7e+TNZWtquNsM82uQNsw1XY3RS4DoW5Nqd5Oj+
jiOte/jUixekonIspNmoJTQb62zeLeeDtku6f4HIV7f/n29N9fv0PURR6skxIL/85Z2fNaPS24Fl
saq0+9BhhWfbgZ5eauMu9VA3xoF/TOrg2E5s0HQMX6aoSA6JrmfrIHGmR3bxt3/+Huv/+B7rJKGZ
pudYwlSPzq/vcU1VjNdqouVWW+PD0GjjpZjnL9U4t7ehBZJVAE3IyBTv0+r3uU5Byio/Y16Kr2Wn
i9U/fznGPzwcrBq6h9VNCMfUhfUXqD04F9n1OTlbYyso5tsouubQBXaDTlSbaMv3drTmB3A4tBPj
wUF6ZuXtPh4L+DwBqnfD6ykjIdKcUIwdSyh93jD4b1ZSYgfsyp9BZTnnFm/T2gtz4nLmxFjpDB+P
HZrMrZ5PRMopyEmBM+ZfhTb89WfTDZf1z9UN9fb7/JS//qpxfNIcMF2VVF+8akphXJo1XZreAqjQ
Tt3MjwC1P4oxORBF2T+jd4Z3byCfi7M3Owvzy9Lfqi39zYDOcozAKaxyB2XLv3gX1Cv573gJ1miI
89wNhsnCbLmm/5csh2LS4wJjEtnktvmV5EWOI6NuXnW9f5cFeqOVYI60ZxxoEjqZbsbQD56coQ1O
Sde9M0uf14W0BpKaja+f0kc7S+dt6inmWm6eOqaSN4qOJ09BF3AJnBoc8XfkxV/8UcgbWTR05ugk
4CNAq/7PfzjHUq/+l5+OG8t2XMNSwR9qx/r1fYhJSxtTs2Wy0KT+kYP7fmjN5iHDfX9u4wAL7uS+
BLlRPEv0JYCIgxDUZ/Uhptx4VH82Vtgq4LBq59LFO4K+UdsOpM9sZdPWD4LeaQcl8DktnY8Oh+oF
Nrm7iXQQIPCPTrQiGcnbjbf1tfIt8BlPaE7ybQgG+dJ7YIMhRQaZGF99oTOOuTQjBJDcnfyD1QEC
BfQHvx134IkBdvFMP+bGoMw9yMBg2m6Qed7bjGAjUb8vQ/bUwX2Tp1ctD0qAEgCJaivVj/SWzZfc
vtLMNV+zQcJiNaNrmeO+Wh7wJkARV8yks0p9SA+VHPqT5wwsyxXln29E1ZFK3n7mwPyCzcLfZcjf
aKD55lch6m2fuvGqqsv2iSVjvidBdRx1xzhUZeJvFrV4RWzczTUwKqWcb8e+F7t5kiQqcKI9JPZo
QE6JwisKVSRrDVx6wT9+NCwTB1B879i28E564bUynny9Na+dYDWIK8KkIcJCfjYD6+ghut92jgX+
rCfn2YupjXt18+GiKAGGDURHpPKlNVyqdSIbLlOYO+jVLK06tY1mHCyQ1tikg+FcTcYboVDBeeEL
+AXIwVqpmQy78e/LpZ5Hf6sF7OYjtslN4o+bsSrEBxXJqbAx6oSwFtvyMfeFR1Im4+g6rYEsBugq
+9orvhhNd5ddCDrfYAUwbMO8RoydedjaTdpCa+/N+r3z0AUCSgovJfK6hDjWM4iKmfebj8pJon3r
ysc2eZeDn79IY+hAUKsFBvdRtPZjt3kE+VYf7FJCHLCJUEZg/BZ60Qgdr5lRENMhlmAW14QAGqc2
9s2j2xvDzm0BtGuMZBtlnvOqNcfQbK9wmM9ZaeV3X2PoGZhHY677d8tiyzb9lpGckPWZyREW1nj6
UZWm81tOUHSWatflQfBsL3ySpMeR9HWWJERjUPK2LdqjjViqAMuN3bsG/IOJwQD0vNdfkxCynTGG
hME5qLVtdOZRGDxAKMefp4JiT2kZMM7g2LTySEIgKY6OsgLqOYVnXFzBKKOwivRoNB6UGTUmp1Jj
VVMFzPKlNWLWR80LTHCLkXOsyfrGV159iX2Efl1Fnk5ZB86+FPNbGCmcMpK//ciUG51FHGKxselL
+aHNX3PfETHYZ4cKLQT9kqvLFJnpbmwS5xIGmMdQbT8v/zaBEc4lN/qaexgAr5bJYRWX9Lo79J87
JCIfuoJRpB7QR1QZwCS9guaY+giRF8K4BdurjOEInRw6Le0HFuxhg4Kw3MYDEWgl3VhagaTALtul
aRjQC2bXeu45v+b6MHNod9Ircthp3RhztbMcIkMxrrGiKO9t30QnQLr5S9qb+fNI89MK6eCmvQ1C
l99e2HXPvux2i7QfPwSdX0e4D0hQk9VsB9GXIgD6zol33JpG9xN1InKdvpF7RN1qjjmfu8JuLrNB
2HWHh34dEvx8DKxJbisdrKwWPS5yrrLIf4RQdL/S2n2vw/hoyWZ66GSC10fDItVHROVK/D51iRPA
g2/uByK7zSUAhCRAFBYjiHkKWwovUDcHqaHcM/MR22Drd4fgJ6F1zrGKK/euhLtBVYtzlmjfkh4u
DHPdYtPTLLinZOjsBmHiyB+9nRsO0SdkZRht3OehPrwvH8k8Gr7Yk8qhOWbCxWdKr/GGRU6BGhW4
0SukgwVO6tvILRBPzDAE3dCv0DanrxWRxU88fe+uPU3A2lo8WyjkoR8R3mzR0ToIogRXlYKWLjQx
FwLcponBL0FTz3c9R8SV4bIxmeOP2LagQigqZYQG1kJqeFzA/nS9wZmTy7lqlw0+DU80UrQT5wI0
WYVdbzX8CmR9jP7VhNewkkoghlsHw1k1HEWc/l7nc8VYfWoJL9Hjm0C9uIEt+pRq/RdBYXQMk8Eg
WRlBl/TG8MmqoQcNndl8Cdz0B1OSa4Xtdl3aFQHUZlGRIYHIK4DW96xreODGEZAHKBSHfIedfVqa
6H7OJDGyzOlbrN3HbrgFZffQyJyH3JDR3rUErALgY+eS5A0r61kHI02Xl+W4gcynIzVPrGmrDg8y
s7Z6osubIUiaBgzgIZfwDn7Tpe9prt0Ysx5AzhXInEDbV5p5WwglETuq4m6Xuy7DqGPZZ0b6wRa3
a7Xxgx5LtjL84g/K145ujhs/96ddcuKB6B5ifEoP6JrbnSdgmuHy3Tv0Yjc1QSknNE1MRTyUCm5r
PlUcEjZZqDNeSMph3wEv6drqELmjmqull+UCLQ3HQRtYKxo5EZS9fDyYfqVSlquU9JjyjCEsuWaC
dAmEHf42twEqnookkpdKXWzhglt0R2xeSixkhz42f9BQZCdrTbSRQW++5knlHXIzuH9a4/xa36cW
Uq2+88NXGFSzP4Q3RkMrbkP/PiSyv/MC3Z1sq/kZpO+90fpDX4YrvTT8HwPF09pTvyI65iYZW3N6
ieiAXRoCKkMzmsG35khVMTzGloie7QFL51z7QJcTpIj5oBG+6OXXwSbsM2VHf/HqAMxPk4EH0ytt
80mtjZwEZLZxXObTaAKaSxPaP9F15Iw7NMYYnfUshzKEeTo1j7MWvqL8kGtCkvWnqnWHbYoD6pA7
RQqIvrNAubqNjk1xpMqzmYGZaXk21Ld13P9L2Jktx41kW/aLYIZ5eAViDkaQEaRISi8wipIwz47B
8fW9AGZ33dJtq3qhJTPLSlQQcD/D3mtbWpD2QuzZlyonUCfoRwr4AN2UsALglA2mOOzPWepWb7zQ
O2AlxT1M1BcQAcVjG9aaXxndctqk0a1IDJ6D1PiGQxjMdX2fJju7zarzjDql2KzdABoZC5JSRLE+
1iOmDf4Iqph509dkkfRkG70Wmr5PEVUnj1je518sBIm2cE7UNhS8kZyDgvXOl7zLKKP7SvwdTLhX
LEgofxr76qZe+RjOwwvZVii00zg6WJ7XPekGkej5TmHGAkyy476zZLGtQ6jUJCaD7JAToRjhSKaE
iepyWbbNXajw/rHlT8353U2bX8Ahyp3OOjj2h2oJDFq8PQQzbwYyX7ZtxqurLWTPOZ865ocJnI/+
3Zg8ENhl+dItt1FHRG0lMIR78t6qMTbmxF0otcRDW2aoH/uIX9d/7iP+Cg2kSbLpkFST3ALXsVjW
LcFy/2M6QgYfM2MNp7uWJCdUvPq+YDl0p8sjLleZfhjdBBZCcU9NE6ebwe2y7QpZWr9EubMVlhnd
ur79uX7gcaIbALXJXtWBiKf5/F86/f/V09kOazbV4cfWObX/HuboY6PmoYvXt5lyKBvLHlkHB37o
Cqe74E+6moM9XDNEyNuKjd7Tf/60/j9zBlfjg2IC6GHfw+H2759W2bRU/ZPa+11Tv5oug2pm8YvE
P/pZzSqYFkJiy6KX39zwwxwVYB70qLvSEA5CdiSM//nH+bsFZA6jmarj6oar68zi/prEeDK0WTMv
PgevANcdD9oWnhVGqEwtnkyNoLopMo//+c9ckwT/re/0iM5l+md5hmY7rvNXV+3iA/LYEgs/I3c7
GOsEBZMXDUhV+xalq9oezBh0ulO5EbRnr7s6rBXdfYxGgEgs72FwtPnQuyiWmcAw6F+oIKtwNUwT
d/+ff1jj3yMxebo921lmMR5WaE3V//5ho7AwB5EuHBsC5oIBD7GfUsJN1XAmrGQ4z3F2b/QQxo+I
IO+gpgIAbLwthd5DVpJ85bAh8Nc6mluDxNYRk5teAH73BBBBFyNDYHajPI318GtMuuK56LrFgBAm
CMRVC3G4R53QKpRxs7IDzGL+t3Hc36MvzSOUxOZRhDLCI7k+sv/jBZ49iVqYk9JvGQU9EP33ULHL
u0Yj/Cdyg58rLf/sNZ2mrkyyTd6mC/cOr1+xYAZUx6j+S6bjEpD674MJfiDVJibSZFSua+5fo+tR
maDOZKSVr1X+PFG9BFJh0uV6Y0UgQCmQRbJ/VZyu2aJ39AJLDdP/9lP8PaVcPhZiUHE388eAhlg+
tv/xscR9RINnOrPPHhXPvQLt3VfJMcfj5N6+FJvrhZ3OhI8pjNo3odE2JwtSfuzazS80KDkHeVL+
l0eSIf5fn4+u4qhjVeuiP+JDMv56gaK4Ku0uXPDjKVb3apH3LmMWL2APWm+sKcQXjNdgHwE+/i5c
Iow8Z3ju+qI/ll5ewgTwCyglbK/q9CT0PD8pcUfkgGf1aB4V7Ld5eYNTqF2AqgVE3fQtfjIdDLfq
vcZlfsp6mBWR0s1Pdlj9Tjo0qc3kPncg0h5FERWP6wjc/jEsaq60Qgf5Zcu2FPPQuALDRKLZ1zTO
0sP6Zqy9JjDcjk6c12OO4p9f87WvtgAnUYJmQ2lvjvC+8+jdc8FYttLCkXb77JYI4NQkMV8y23tc
hy3tLPKb7r6ri8OfYncuWZfWSq29QEAj70HAMlv7tEmzfrYTJHXDwueGaP+pqufuuEKrQ3fIAXnu
0PObV335UukMFv5px4fYOFK3Wgiq0mxbA5ndeIA90wDpPsaExA792namT7P809GY/h4HUnFUdp/M
A4rkXEWZeBxcjhPbU4/oLBebq1W88aGbtKBJpor7+ldRcS4ObqifbJ3zQrNgVyZoDTeJYdVnV3j1
3RjCP3nYCfKbQqzaqPz90VObu5qrjPkHy+a+dWI8RRoG+CkFFqbUvzH5BuR4EtogCzMAdF5t0TsU
FxzPd1Ln5YdJRJFPde694Z/Jg6gtppfRazuiyUpxk8XGmBgLGIzvt0SyyPcIL6KPeT7bqbPNknN5
hnAHUb0ubYnmli+yYPpjzM0hzlQGZrxOOr0PRVPfbkH4VW+9MzpB5YwPBpLvi9m5ZyOPEfJG936R
RTsinx6wrwt2PF77IARRZJxIU2CQI45jv3xBXlu8sAj6emwcRd1pbWl8W+bgD42NvBD5GjaG2PuR
VQlFqfbp1Vr9RfGcqpHwxwIce5tMiB755R1N3H/lYlRVbfCEZpuSidi1t4R5V+sNKJSlZS7ouAcC
GYydt+YeVNzpgdm0n43qYrQvMbD/v+8EiR3+nIIXV8iAfurkYPgjUuxXt+t5MXD4JlLD+bz8Iaqi
g4IaK8GDKoFmEhAy5tVvm/iSIAuT6GxNxn0dXoz0/ad4oSiAqACnNvfKrlVzcwfU9QOzXInZM1X2
oUEyXharI8ax2fXn3pof8QZFm6+zbK7cZOuoxhvqV9In3RhgNK7UguLPb+Mx5wXEzM37qQW5NVvb
oQyHN2sh9GVm+xSm5SIk1H8R9OQ+xznDg1qYEd4+HIoLnKMYQm4vT/vVpNYLsw/zuhLu1Sp5w2VC
rBv8CalJ9R4qQ3cctJ6tldZG24SAeLBF+QWqxES0QubtHA+0zUGz4xfXEN3ZKYUkE5VG95yEdlCF
2Xxa1XWz6Xz/50lonP46WxqxNjGVRJKgUtSB7a0mZMy/LXKqhwqG+RH5FUZI/LSrqVaSIRdoaHJ3
MK+jfarDzepVklLjqIPxbSONms3xtpqP1i9d21QXiMU8SV6uH1W7SJ4BWxQFrukJ0R09evpPJBbq
XEaDXW3tyz76gwBjurBC1I+aiwQ31YJoGU64M+uX9Ra0BcfESL6ePSjDTlWQ5qw/fTGrL2lD7sn6
XeleM3yt6XJFhcMxBa+zN3VnenX18FTPpr5Zj1o8DN2WjVd0xClqnAZnzHezzfjZta+5MWGgVFRt
11pE7KwTggJNn+ihV36d1rHUfbM0mqdYFLbfd/p+/cM711UgwUHxbQxjfgBzt5+r9Lz6AZoYwL2V
mifbxB3ceiI91LLZ2goLSDUzZ44tgNml0UKbSdpAiKLZg4ZTN560JUATuVUjM7ua3cDrHlkf1iz0
b6kIi6ucnY/ZceIzUBdUXqtWaon4MTSkozoZNyhE0W/mi4jCAmiwTaeeMGc43sfYbMuDsDKSxxgT
kRsa1Q9xZnUbUfbykMOU3bSqEu+UDogwz3V6LyuHTmwlf6/NyjLQSlAUP6XCmPdU2PX32uFMm9ve
9r1pKs8uasLMmngTVhexoK1gRWI8q5pxCqlz942Dw9XUjLPsIZ+WJuMqpFPEE8CzUiokwMqQfaiM
+LdTVyr7vM5erTHUty6BbSTJpHicIzvflGxVz2wdHteaJB5T7ZDojX7oxo5MhHl+MEcz25vcsbuo
Rq9u9DWMqmb8NBhY3KpIE9vWZtZg5rkRhG6o3nSmoORKgbf18jT/Epwb0E43QJsDEpPyT0AoKI5w
eB7W4U5nkAn85SWo+3edUHDfgUu7wW06vA3qe9RMV2jLHY7R4qeb4XPOpxc5DC/IvcSHks7XvvxV
1nRBWAnbrbIeEkbDAtxMyu67kJJiZMFKtE63t0o7g3qrsgucJxtXseG9271xl4cUG89dJ9MvgEmu
zwfZ2I/rT9Xz9z5raebHUQ7xG3XYA7UkcDadnJtwVD8xVbs4GkbvjG9nU3U6A6l+6EkKVaOzM5Dh
GMJs6Ow2epYC5j53wPy9TKOXKPa1Bn2aKY1hz9plCFyPPDHHBfPsDYfeSpKfRGgcVN6V25csCJlC
s8uXe0zPB7EvGigFRMOHmZW8qUZ3lCq9WIlm76yYkXMY6aiCjGATv0jN4YQYHLtxM37MHIXMluGZ
6aWlEmvLYqqTkim/1t3WnZZZxnB7khNul+GgwkORPiYiOxBtRTnh4U7LRvNPPix075l7no3rrqjD
SPP1aQ7GfKxgKgEW7ey0IClNjfojrwO65qUCb2NMGhWNwo4qyyYtQbGDtRWLVLIo4579LsUq6Y9T
/EjiQPtYYgTjN7wnLLB6S6qFisyL6XcR+GoDf+0dSNLblGfDd2jXMW4rJ37RHQR1RjV9s1RGhGbj
xc9VHTa3BqG78ifS1JxbmoKUfbEDGNUAM6dW40EToEjXqVGavzo2tqhBOvX3vO6A8pVaeRKd6xjb
oqgYNMr4qQwz9mBtBaqW8+44QEo8lNp5zPWJYR7bwQL2qO9gJCSMi8MEKd+L3nuCWWX+hqU/P/XW
OF3iJLq0IPdfdGshcIzN94IZ/LqC1AwZbezZJrdJw/QWecN4/AoDzpzI2APhJdRczRaMVrSjSiN9
uXWyfbpUNXXPk6X2zcN/7m9NcEX/u5ugkzBZFNLrOO7f8xvdLLLWxD7of+Fhydibli6VAiuDcA6C
mjHf0PZIrZdUVVsj1cWVxpGTTJ4RO1r9T4W9wOvcz5M/Ohj3UMmb1zGeVFxD72pqKvhti+hDqOU2
NrGna/PDNLRDsylr13fQf+8iWQhwH4i+2Q4gZnVtsVm/JdHun/9Aj6xRiYvXvpkjGhCtONpxqD+Y
ZF3vhFeYj05BKZoIPWPxUjTIzPOXenLcw0jwwMvYeOlBjQNFNRwYk9wP2vKFybbcTg6pEp7Nko6e
p7nKyhue9AKkzGiSLkZW5I/E6X+jE12kHlSoZm40N0OS4Y2+Zzcrorr86wt5j6ispNrs4cCJu+HN
4070gK+OZJA55dHspfPpjVoaTHj0jExkx5BuOECsbH5rADo7WS5xXC940qWrsxTXw9Qwk4NM4hTA
uglODmke6+Cq5G+URJzfM76nJVDYDWpcXS8IKcEVhfIJNoTBBcJD6I0qrP+BQSLk4Y/VML9+UYy4
uyTAykbSK301Z3z3r4+HRd6H24xw/ZcTwCLdr6E8PxYy/TL6WG5qH8lOc242YnYjBmUp6u6FoIzp
yUwD5dNq8QA4eljdqsGazjr8VWwaIJAq9CqHdZrJYo5lx3QpsPqea2H8Rio8P8k4/cxGrqgewM0j
Buf4azPGSuDKsnOZSxBkUVSgPqD4rC35PKn2NU77G7h24tW8utjwlrW46dr25LTTgSjRITeVH93g
mGCnMuAccsSF04gXJ3W819JK3q3JrY9qxX6crS6jZA8Cip7C7rfTBkr85Fzi0eG5KTxS9hhtHZUi
mQ+pB7dt/XXlv9YcsnW2WWSAIdUYtGKnpYBfGEtfgIsSZ9XLaBdXqvnspbXOUMHLrm6v7tdlIR31
xjaVOAh7uWADVP0bBC4c/SmBG2xTfk6TyAichYgDaTPEvDfvK1PptjBGsxsLiFky4lYGXb7VLQCl
tGq2Gr5F+vAlYLiwPgeOSN/y/qmNpaf2Xw1VPJpwCS1TpdPPHeI+lj8jyQflxIF4MTz7t2fnC3wm
gSiVHb/W6dk4j8+1a7/PyYSYK9b+QIxWH2zU9kdFLQ4KnkBSjlVH3YvJG6FgqQpCb/6JPd/iaEnC
gNF2FERq4Z4Hcpl3nNnZ1WvdQ68RiKgrc3eGGSd3mKusZ6pZ4lQySUVGwNRNJpPxZon2Wy4SyfWm
WXtLAe1PKtSbOoXvTqY8e3Ex/2jxyJA1lICoy7RTktBBt9CRGrZNLwBCWKZQZTxiK8QAK60N1FSS
BzLrt8qGfyglMRSIyAMFqslvzQa9VIcXvbKTp2nqvBel3QA836hkUiJNJuhwNwKpPdWM7NhbpzFJ
Hqp7sFLy0uTsHdcM2g7FHta2yNoiEMaDaXjayfYgWmQLn3N0Q6hZtsQKywARuwEmMdAbNsuPwt11
KWgN9IJMyPLG8fN+MNBQHVYhCnEe1IylEh1Ms7NPFQGle8tMBl5D3uEc43D5My+sLb8H+Z4VQH9K
LLRptqhD2xFkCCUlyvfE3q4bhd5ptMNcsEsL6+Vl+7+sO8YSYJ9RJ8NZ+KinVtxttSSmq7TubQZG
qct6x+/BptFpznq/+7psuwVSJpYmqeMdu6z/lOj6pTFN7auiIL5bv1YGKdCTGsxZ5G0F0Junfnai
p3ya2azoMEjXbxMU2ax7S2CDWdUjDZEMiUfxYi7PiQq02Y8KCDzoRwlugrB6oGhtngDwhkGmymPc
OuKlMqyfsumBKwHRvamd2DYWkcGqMEq6AFIL2hKpbIXtAik9QfagLSxvOjDHAUfd96g22+ydGBGy
6qMxYe0DHq/uCu1VjFvDTOo3PW52eta725bcTpyNCdEA7J5fQiQBdZ1+Wy/39YtLakTUOBd+iPgy
ON3wEkcFqNekYGume280NPlRrgWcbZiCbFzEH2aU7GWPvC8jKwuXf/w6aXGzFWRxMYOCpGgxVts4
5kg4lKEZIPQVTkN9IGXN88ogsTT0GsrU3fBTVfhX2TmvgqSoetY7pb6YpAqOBsROQuTSU0xclQB8
ecqp3HxpxoQRelF01+RbG+om8o8x2uguuiQ7jR7QkMltqbr51p0yUt6hTR3cbM4fCVLeaN1gnOg4
zA1ZW7zqbg0/abbYj0KuIoIaLo+jaM62ihqyz9l9knkglesQ5aXvQEQPUkxuV+Zm4sGEqwm6hg23
K+YP6ne/Hbzue0tkFF2t+2eqrGwbWWp9TlH7hKgu7F+ablhce7AWVENUL+j8kPpf1qArLmGcbfRm
0POz9N209B2grucCds15HTBN0SoFlqBLYNxuejMunppxAMVOA6pMPaHOdtF8J4+Ht6y5g6wvcCOk
eKQzYZ2GrPwKGekLaWyTlGiEFA+eVDT3W1bn6bbMFAjQRfeTjBQkL4B1ABIyKvLHxa9nZuofyKXN
SUB/9BbvCreSeHTR3TSLr0XR+9e05KMRSVcFmH70RwAdoFpwgFWBOhVyM+bEok0qbuIO4fLuqz9f
mFw01d3GBB+zGSzg81KPn4f1DR6pZ3w0cbjbowX0W2TzZf0nREYLTURgaYrF2aZje5sKkvT6WO6c
LiSZOiy8SzzboTgKC1f35BjGE1KmPWGmw2XZvly9GbP6ApCRXvauL4U2Rdl8dMr4DZggTlLdJjYD
EJiWmOktWYphRxEZ5bP1bRiJ8SJaPb2vXzoCAA1T1Z7W70Rjm5z53Xujxs6m0tp4O8pU0JizKArk
aGm7r+/LtJofO73/UY3k8Y1e98ZlEOL0VIUH3wyBPH3zI5ItwieWf2qaUNlMZTyyW27jPfx3Qv0s
w3oeXcqCsfDmc7toAmUOHLsclfdqKKOgADQbEkgDGNCeCIZIIEAsf1s9KitcdPHXXc97xA5mgpzn
uPamroGO/mtbut7ItozgdXBDseNdy4MmRNk1TfKu5V3xpJNHy0bsaTRCYzGuhTcnDJ0nrXnuSyc5
RBPkT7mcLq3GsgqSTnHKubYOakQAg+AhOelhj617+VDLkZQKrbYlmlWIYFX4W8DV8VPe5kkq8u4A
lrxCht596QWFZfszxqrnzsZcTkmqbggLdw9aiRPSgL2yi1qgzo4nrNukM451Js+kA9K8YzbU0Q69
il9UIXA94rMOMxqdq1nUuy5Pve2oNgsVU8kuhgB2683pOxuZ7iYmIiEtm4pUdUrr2eirkxqC76jn
oaY3lz/SJa53/RKXgCZFz+RrNmLmSZFNBg/pFh68xtFUZ59BpHkZ3jStql81N9w0osQ12uV7e8nI
GJeG0JJJyu0ze4+N6bmPgJAxUQD1ARpD6vciZ7KWazZj9EqZJ4gX9HrtvH7R66o9GLo82fksT/10
/YJZRDN+7CYkmOhrrtTrjEySb8h5wZa7aurbBAlgpF1oHi3/zafRv5qOIg9f7uHFRzwI8Azxn6lz
eoyZmMXtRnFRf1g/e8S351azTMD/pPTphXobtBwa0V1PJOBIco8bbbTO65cu1T+s0YVcF+mFPFVk
Vq5P3PoAGgXKEl0q6TG2XU6SioeJDXdMxoNlHtKeO7RWrOZeuIl+cIbG2hpwbFc88Kwl8rr+k1ur
ANQqm2nY1PjrYbB+0chg2bI3qTaaM3ykbtxcxn4Yr0PXf/fEnD+TSBlQ3oi7A+25aZzsMQfv49RZ
eJJR8utLaoqbm2ij2ZqekPwU22wi8wX+PPvTzsHrrdcMNVro6W2pgzkbyGVOu2h4Qb5AnqZO6ppa
fmA0MN+X0iroMQEEBpuqzZgy/9FdkjBlG3KCl9O7IVR3k9v1/OgoxbiPjWJEtcl/TGRoBUNMYxa2
Dg3vXA8gKDQ1qFyCYddvUX2dIxLPGf8wiSzzfrrzq4RQyN54jjKFKcucbYyGbX80mP25ycVbGefy
ZYDhfRhj/NsOCPFXjBoPQs1H4ttL6o+gwWwHTpxAEzS28W97TL8BGnF+eNCW2bgZ8LCSiHwT7tEz
0RsTdlIkNf98i0xk/TbrY+dggBtvDOpdM+md715LBGzhJNp1ykE/zePwMxR2si3o9XapnpVPdVvE
O683jWD91jWM58S06kujon2DgtuQLJ3GL0Ma8VQN4H9EViKpJDSC3Ay0QzppPIx3Z1pMhjs10fP7
jC3WkPYdGVfSvE/gz+4s4N8VOZUP67/q5sjaDMhX/aQvSHVc/i4tBudzXjb/fFu5VoM0XdlKryQ/
LLFog02BRGtWEKPPiLhiddqCS2Vq2xb0ZkjlKt1yceJPhIsKYd+4XIP1uwQz/wsDcA/ERO+QdxcT
ovFoMk16jMrk00OZgKKEB7QjauE0zvp1lvPZ6XT7V1rYW1skv8krGO62y364IGTijFP3JBf+XKOm
mNTnQzHJ3zJryQBbizzype3Ao+zgXBTkTaicC+vBHc1cPyWHjS8Za/nrlZk0lvVAUVN+LTLzeYDc
lSJTWo7rPpHvTd7U24oA1QMjPfkOVXovrbq9whx8saYCJAcNeEC7rnxf+FQ+2M7hESpNSyNPfEyX
0rJWLIQOSRMDYZLcGEDDkvcoAukhleygjdCPKOi8Bw1zEozRrPuwQX03BRDyvuux9cYumx29DdZC
hkFfe6PyLh+Lgc+1K8ntdPHxrmctXg66VisX2x5Y7wKx/NcXg6UGBtYPqxcKFzgjPd7f/aypxbc2
7yFjeE4bTFai3GyH/1MCj3er3DqiHONm2yVLKN/MfGoT2w4xkaKzX8xxydLWti2PVkzSJ7E/5lz/
gaj7oqZ296xn3RNxCChJhzq+JY05HOqiAROEge2pSaZ7y4Z5C7JvyZzihciXL13UNxeTBU5vRHvR
GMNltm3jyY4Lc0E7x0jUwc7JuDia3LHvEAAabya1fdXeJ/jfslBWl36kFfKBsZMTaHSfYnIjhHUx
MQ+VxnCCvJrpGEZvySIWtEWTPUyx64ImgG4p7Vx7KCRrnsYI3yfaZL9NyvzJSsaKAGzxuNJW7CQn
U6FDkF/bzQbH2i3Gibx3gOeerQYy3jpqyuUQbSSHcho0zDOBhYbnUkPQQgllHFcFnoNGAqQ8Xpy5
rOXR8eYdHjDwrNbk/b6IToJ2HNpmZ6eO86Cqj1ASCEUjJq/oteGF2lu9xy1Z8ZFLNMlyMEsnJNy9
BPxDRleAf0l9WItVKPnOISQymeEjLDA9Kciyo9fi82LzWkHH1wTR55nXb+xCZuevSYXaudltXE6f
ifvoWJFfvjSKODzbQzsyf5ZpcY4K58E0ZXOhdQ9veqSVBByNfok0j6mFkgTrTt5w8CmGtbgVFSkm
fJztR54mx6pn5530aR2U5vBNZnV/M2ZE62sqhA2Zgmmg+ZRn0wHMenZJB894MvRuZw3zdEXP/F4u
PENlmp1bE5bOrSQIgfS97mCXSLS85d8PNoMHFkjH9X+1/qtUZsBSI3buXFs9quyJ7hf88l14j1Ho
sWk3mVhHeUOMGlc+4uyIJEq8C2v9lNjVtdbSEpsD9AZ9WZePKvVWJQFMfzXty/h9XcaYsjevy7Ho
U3xyTDlzvZlBOr05uvV9TisWMlrWXq2oj7FmtNWlQMK5ndHbExLMtLVPsVuETL95zQICAuxdiJuq
W0x+wFjZAZc8cYMKBIflIjQlRh+bccg2RU5VuroG4kHEB0J2f4Sd0R6ltJNAxEZ4bJh3BWHO4MUS
ZAKbdvK5ZuyEpQKuOCmfBDrV09Q246UdUYwyBd7xyX6UOdKetMth9i0gTlHXjytbS1Fb2x81s0Le
STGMiE5eVdTf3EZFdKLswQti9ze6oz9xxh4lRMe61/X6k1QFIg/hN8EGdXyn1uKfZinZr3E3snt/
Lak9gzJ0sMJkOArLnPdDs1quk4QRL5M7b/bXdEOm2qHN4OWj6smNKxHMBcUQnYARMDO3fg62BDeU
aXdzTJjsxex3hM3uT8awuotdKMPh4Hkx4x84NCWWeUA4yOTLaE43JEe9owfNPJhN4OICD4npbKgp
Zous3THBfyLqmZpabGxO7bojWrYanUNBdx8MVm1tZ2UmzcHDZmRyU4SjJ58HOcbUf7glLL0uMeXX
JG+Hgv9vspAJHcHvkTCRinMC0Uk73oHOoElLPmBnkRcdWrfWJkhWzxzbl4Q8c9ux/69i/TslKcKZ
mQM9bs9kPeAFcO/uURQQ54VQ3tlnoHNw9UOCF/IYhRnbGxCweuaJjUrrbnvKEtgNHl2BKdxQU07j
wA7XEKdQL6vtmKSnLidndSrzX1pNfTVn31qV4bDBAHiL8GZiffUZjw0KYF0/WJO1PJRNuM1qoiNt
AlL70d008FCfGDcF+iy+sWp9J/rjRzIFhZKC5TbKDp+lxvhw+OzC34Qj38Kk/4yMEXq6KBuayWTD
k1PAn3q01bDahblSMQH2yqOYF6tFqHg7GujfpBbDIUs3jYwP5MacmJOU1yJx/Tx/F+MU7kTCgAQM
IviTKYOwEeEynhX5J1PM+gxiCZIWgUF6mtHGtOp0tpX7nJJ3M2jYmkpCzDhn3cZvFQhE3QKNEUkW
EaXR313d6S/ExrpbdENVMLUsWSZZJFz1RXjugMns2VWMIECSb8uc/cEuMhIL5A8rYgzkGva5VGKW
Ly5Kj9pjzjt4KmSEpGXIPxKZrfOc5Qng6sZjRjhwyqij7u0xI2tGppPFcJ/cAn6pEd+GxGz3k/pZ
me4nmWxEbxrUSkNcJVsYvgwcwSOR6rJz1LbwQwcnsTERKqDYrH87foJ7C2V8o7TKR6qS+16APi5C
56OyC3PDvE0PXGBnak/BNXbyl9cBxsZ4RioCegYsesyr4i4VgEmRwTtRto8SuNSxdJ0TETOz5Z1b
4aEqmZ3sSDrbtzwvBSlHVLFQeEu0FLWHj6bUQw+pW7KPivFBmTW4p7n8DQmDmFzmjdhIgki3GG4q
MzaKkNi/nsvYtszxUh4jZSLGTSnjHY8NEdXW0D+F8FzceBHOF1gaBxx7ThzVPntEb6OmrI4jBfUM
069nTD35g5eWe6H0kGHYKek6Pqt+Jikz8Uo10ChlNgIbAKm3gZ2BfyM9T4oSrb3ssmNTWhydSCu0
RnmWpImPpJgnTXfqIo6nurFqH3f7XfAXRtDLyaA3beQzjzwoZv+oVl5/MoojehSG6Dh3U3z0nQAx
bln1zv1VaVHBbG7iDFKLZjs3fGKjbcqdxmRqVq1fFlQkolxQNkjGmZxUBiNGe4D8BFduq8D1yULn
mQqw8WO1/qxsG9nqiJhFt9snrX+FABIHcYbgRCj5FdHgD1cdFzdR8tQXWoq1IeTXqbBJ0fKnGZ2h
Z/okE+Tsk6SPKekXQL95Z7r3so4z35zj4gDObDP13KwsSrq+OfdggHLbCWQZN8diIkrQKujIB1PF
1pBaPhPjZwXTG8LI9FV2SCKHyMyPrd0ku5YVx7ZvnTfMAc6jxe98RsAyLjxNfuPl3q7TP/U05FvH
ThAPN9OOqswDvoZbOG0IzkFVgosWok2qcn7DuD4bvfNgZ8ZzHFaMqjSmFCgnNmz0e+I9Ovi1fWJs
kG8YWMh/MvS5zHlV7ZyY1AE96qOzSonBxVAfFBcDgRVSg5Zxty+JCLJn7w6zfj6q40kmanvB49z4
DD8fObPg9fEL0vVZ89V5/KXjO6Fn67KNOem/c5bSZO6gzKyU8qJbCPsYSsMjigGcRFVSkM042VvR
/CRxuVp6H6Z45Lj6kPBc33Rl44OxyYMxZmFDa1qwFykLVMwjBHCmXBXbINi7GGVrh7BKfWDxH0bD
4HsaMRON2QLaDUcoi24TMetjGhuR7bVxanHNBS9BaJYcpdXO3fQz2wNbKYjFzmjq5dhpu5xQtDpK
D61bOpshtNhHQ/xPqmETFoiXUNC4QZEk9gWfXxP9UTq0AaGkbI84kDbNSLimUbMPj0N3V+Tz1mw8
oiLTd5WE57nVtT03IHRhdGrPSSu+41Ak5Nx+t6zoFdVy/ei5BZAJHhzq5Y0WQ76wJ0SD8XeVxa/P
LvCnQV5L0EWUrybc0ziyrVs6fAwcVpu2aj8KLSdnK47A7TGsqZPhsxzJXJDGxB3bL2sPbX5JCK8M
Ui/ZWm55L2Sv0OKNAxPrxIewROgCMtcpaXUIPN2rs4DQDAgeU/g456bc2Dk7ZcJ/4aeX6IsZwUNz
FqLcpuYvY6DAoEYONzH0d81I2HJlXLJcJLlv9Cha+kj5bbUuptZQu6JOLImCvra0wQf8WpCVolf+
2jDV1GlXp7QuJLThYeWXRQs3lm3JryjRN4ztPDhr321eUfRgEJZxjHIgsTKh5sDrOlmAQ4aeXy1r
BHzTFriruAiahvtNdkxCokkcC4AYgUjTn0iyUPsSpTiF3gdyHlR70DhTz2shkncPxcCB2uURypUP
6/8QdV7LbSvbFv2hiyqkRnglCGYqB0svKEm2kVMDaISvPwP0uXVeXNtB2zJJdK8w55gpRZznEKFd
tT+eK9/55D+z3S9CMsAxlUcJhpxRtx8kAbVmSp0GynKDQhBD7dx/jlRYezKRc+aSXKPIoiw1Rugb
0wfHI0QgahrChuOyCmFuWhuy/Hgro9K4Q5COJKh9aZaYoZBWhZMlHox8JJDILF4q+KkgUnkdZu8L
iVOYdN7W0vvfSZ/wqaaL0WTJSew/4wx2AyR22mlqQHznVUrwaWFSiecAt9FvoWcanCDpQOd7HbRd
LaPcFyRjAJ9dtllJ4JxWsaQkAMt8lZD4QcMfvdn9raB36+OkwojkP00OY2iSF7kZvcE8jEwWMV/2
F1zu0cyQDxLnez9wkdtzOW49H35eNqJharV3od5Mu+7A2+uPiNbJm+CxR1O9a6ABbpOaGgLD5xtM
CXhWKeg+1WJ5hU1Cn5qocTflyS+DCzfN6tM8U2vBq6yo3kMzz54aVfSbQuis6vHmNZHGJ1KTTFX1
ornT5mPaGUjr6gJ3fcS5SO2XpATdDib5mE7vXRYYLIeUlen6INjc5mVq8xnv/Ec7Xs3OhblnS/y5
zoSKiCw+19sQMbKdlBkzNV5YuIoM6sBILQ4pmjY6IkHMG9urLGOfZqeAiFhkP4WOBrM2NAOLprcb
R93Zsu8yN5mTPNrWFF8G846VRLpbKkZ+PdjK2Si7Ex2TT92lML437lcE9pZhBoepgIi+1XS+2Uo+
SphqReW0sPJ+kibU1LZVhQEvmnS0ZOq3WEoOvVLvTSuzPWNwSq9i5qHBV47koIGlIp9n3yx2KUaY
VHJ9235SbTRr/bB45E2Na0Vd+N2ZGliDz8tzy62exbT1vFMknuotHIGo2dpZ/zJXCiCYC7jL0rUd
EuM1vNSnMaY1X6ZpL/CRYdawdizbyBLq92JJf/eQ3A+t4e7tVhlkSwMQRQ1JhZPrzqHt+yOm22E7
ZxwF9eKAejFI0/CpkLIzQfNZ5EY89lCGuIPvOuTsTC8E8cKmtSNDst72JH+xSWDwmafbUjCIkvoQ
DFVOoDRupiXqf+uJ/6STV0EkrYkTWI5HK2p/wVJgEGZhFXBN1wj8mSRVPPBu1p08zRVbA6hfxjAi
R2eFRF/2z73gMLUqC76g1X8WfqU9TezQUtAhjvtdlZ3/obuImPqUeNVB9PQuRAtHpRR7u4jdwBQS
9IMDQsdlppayfomjyGFJEEm6IANMLc7uzVRN46arAMjl2tnps+iUW6lPEityLcFUvO9BbzhLaEVO
v0knIwZJHCVhgQbPnCsmzEiU7FLtR95iC0ZWWEmS55wBCiPWv9NQp8XGk5CIgdY81C4yk3Z0TqkP
Nh+pYbmtceKp6T1ObCKGy0SFJSdrAnElLJvpywejvmkzX+5T/w+FVrIvJ/eBkf+GHDjWJhDlN1la
ggvxjIeOQ3nvsUlnOKyFjVAnXu5rkrtjIIbo0ZtQIBYSMK1NYk/ShwvqE7CpYwJ9akEg1G7xnUBO
GKzfjcfsYvbQvrPyCiYkTAzXMuaJBJRjtfFgA0pUciaO50UKh6rDU7wrxzzX32RBnANknk1W5Ss8
EASDatA5bsjOJFrSZ8CRGnmQ2mjNRwzQ2z6Xn1aCn4iFKNFNhkemddWiEUa9wfje9HgeUdDGbfde
4XXd0aigsMkY+MEiCDuyijTw0gc7GsgipVEdPHKjcJ+GWB+nr0Rse4MJjkTIWpQsOOqjHUH3goF8
xzu4HNTcolPwXwWV31GSAjW60bfbDccGO2LIxlgEI1roVbPJyqeoEW4WmkANxU895gnnnq0guozf
yrLsLRNwgrmHvTlW5l4Ccga6Ewf1MtHsY54BZTAz+r1C7z+3pESGOlGtD+18IcDADzo7odvs85gj
DQZDrFfWpe+qKrRk86fuq8caMxDnA8sTt/pA25ftm3T5qDlbeM2AbWbOKmbmbTM77ow45iNL1o8w
l21KO8dVyBlo6zOjT2J6XUG/D6s1xJ63swgdHpAHX3s1JbsVwRWkpXEmT5Ej/Yz+0DuACJ+xq3gL
rMSkCLpJMsf+yk2DqJWe0SwHRM/UxLkjyGcM+qYazzF48kwfobh7/iVJ5zdrEXMotUdDSz5n13p0
K8JtIHblO7IDZAByXGxSa+Ul2iZSaw4100Pz1do/uSnGx0ZzXpH3WWdtUc+6/JXaeM5xnm5YeCLx
kIoVuhbtPOqwbZsmXLGDv0GkBdpahxSLOFNwJNgs7Oe7adDKO1HpTETn9jQYmRsg0klC37aYkWXv
ErFvSOULAHaia2uRheykTSGIH/0AhO2umJIRXzLdrwvSeJxuhIVU7A2Tt3IoWIOSGKeVeveAJg7B
V1nXG2HmpyhRbuiX3cJOe/qUVf3s851vxhSlk0IKLYUQm+RXkZZzGB/qoOtSk71A/6IDWLjDWn1g
W5ki70te0wYJhrB7kgINHfYMmtHWtsIBqGULpohwrylAd/VUM40O2/F7QRIbJiUOzbKqzl0LLHMY
lnsz44n2BbWwLZ9Y/+B+87qNQHS8UdJL+UiNr6lsnNDVpj6cDDx1EHe2ulFysbjkF8w5qgdsoVum
5mjFyZgu+q+syd2LQZRyFcndEk3HDkV/gDS9DZkF3C0J4NlGxCdnMFFaVd1WdxrygO0Ugdcyb8as
/WiG7s2WxW4uTJ6OMht2Xifv3bjWKA/mI2dqs+/S4VekEuNQa/k3i9z4xIzZ2lgxMks12sjmTC1c
IGA+D65zQmYLY8zXk83inlO4OqAUT4OtfkSR/RkKiyfGH2gYJoIACqz7affiV7UICwTPoV/of4rR
fGLMW23p5iZ6KReNd/btqHLYlW3cB3uSRFvmHO207YGPARBegnZkkrHYmTqJIX+tiW9AcVi3W/jM
qGikFhEpPvAIIKvS02LfOGkPy3k+zCtnlsJJHPrKf8gSMM/r2Mpx1bQzYyHwdvQiwAzCKCFDuWCP
7j4RFvHz1IQ2mZpXvRwOlicsUimZhUeKURMNKOsefci2snHrfTTNks0jg562IcVDLfXR7M1fyOoG
5j+tHhrWT6rIobLS59nN2RZl0xvyvt+NnfA1As2SzZwk7fHcO+YTrKhr4xrYzZfSCOZ+Qf45+/Pd
LLHt3Fkdb+yAkiVICt4jkZpMqWFJb6zxe1q6u57N2iYfcSNAQc43FaJa7GZAqiALbJxiPvQsdzfS
6B8j5BGUz95WwCANGAo3+AHOult9mbK4uE1hI+I1roMSf7ukyFE95PfO0PoMNTdVwjSuiiCvQ+hh
XMcmDkDF51Re2g4VIj2lkvS3Scfgy6XpSPK2YhoU7Ri99ft4YaMJPP8i3OI6qpemSrGQjhoxKxH7
NVEKdOw1sV8yS66iRPBhDAUFBc8nOAW8imHjZRYHBwKyQWp/Zst8U4lm7ui/cXnhUPQaFrwGdoSN
xd+OvOZKDxkhJOYzwsf6M4nIZil48kuU5vUxMxnuta02nLJmHcxu2AsxGyLN4qIb89egN/pp8Kov
hjE67AqmxZUxy8ekukNS9yp83TrUMvs0rRo8zjB9K3jEAfNfnoJueBsqzbl42d7iMcxA6ITVNHhM
j5ez3/UmupPknUkjccwFdJgoBfcgGc/v8fz/Teb2YWEN2xpTfo501AhD7ja8j9rZ1Vv1rhXyoDd2
FIyaqkLHTnlc8N9xSD6hs9ICbYi/Rn20D2YV41Dkfg0qKCJs93QG2oR3tYX+mAsV7boc0L8/F58p
oBETMIaa6VyUheUnAiCYuXwW28p4yIaqCLu2GsLZ6q5an9wPWv1jI8qnj6OK9AQawXL+PUY6xsKS
K3RmpfWeuH12324qljGxKc19JLC1NlNGjjiW2O0g1E52JAFJpY6lhXastwkRdEsg8qP1DrlzhtpC
WFNLqZzT5dLoMCQZxnepdR+kIuUba7HUivYPxFiUzzG50bkypmtlnJoO1NAiMIIoEy2fY/3uFkhw
+E0fvQjVkCQwjEwFqBmWmW8F/nzgBlSniC0cHIVEe8mKoAcI8+/KSs9zXqiDMFMKvkwzOOPWaXeu
0gcvJXDNRZHUsx0/R1Lc9e6g86oNin5e5sx82tXOL2OaX2MIljr6SrJIBfC4sMdFWnoiq/NprDNt
V9ou/KEGE01mLE9mnT7IUt/ygc8ec2987l3mcMP8NquhecZ3uqvn4QMnQ31BU/rm4KAirOA6VdG1
lOR51miLnDZ6Zr1B42d+pRPz91xQb6uvtkuYT0VGdRl+KUOnmcdFWiQp3UAf62HnzdPGTbucBIEW
LaciTBMKDtcr3S7n9fynjcD+m5l1GVBni0l+Gv7M7Jw0jm2ZwbJTRvS7kml3HjNeKX8BSJNLtgap
XhXkp0b5vx94iTc9Kx/i2YH0D2X8U3vZWvMlvy086Huy1VeYuw9v2XPxL1EjV8S0oFinnWOVOQp5
WJqOdz4v97lFz48UECjst7TQ7knBJW8gBCWd1zH1Kqhq8zMb/kwMAcin0o1rN8xcpm4iNoiNvydL
/U1LGh5rRnRa/Z7jDmHAyOCzsJ1fmU/DnRvtZrRoH1RhfVaJ5YHoI49wDTYWVcxUkTlsM1MF5tm+
XqM/8CmaPE2gA5FshOloJwcTsQWOpSxE1joE3uK8EHWDCtqjHY+JzFYEN21iRbDbMHXMgUf9QBYq
63JMuDqqgM0yMkLkIR1t7jn0NNoWS7zp0RcjyvYOOXIhEkftsJPWn55tg29Y3xOt5WbRu/AWYjIw
I2Vdoajxl/ioGp1RF2IgWi4rCZhUMaWfuDCkBbd+Ei/I3d8sK36zNQ61rH2HD4r9yVQ3sPVrpC1c
+CT5hNZgorf3DJr7Zji5evanT6LiVNbVF53dm7e4KQGGhBmh5XjqfK/dSwbZqU4wiDUR0m7YDIbU
12wrbBOc6KKYXscZjZL5JxH9b15zY0saDj1SGrefDVpmc4oimi1CDHDK7f0pE4+FTaZdsuzSAVjI
0uxZKQEu6bw45Bv9FC7LC0v47z7HlUzXdhuJlqkRI4kGp29OOHcGzoF1peB08sj07cNrGDILk754
aOdQTXzwdJownWlgIohSdB1qJI7KAtBZ3tpXS1AWkLxaQPUp+h097mc096Dy+s+0iifI7kzxFgF3
LZrorynvYAvGmbdj/8tNAwcJ0kcI4qXedqLm6lARy0TNvuTZyEvbmuk27ZKt7TEkUTOdlZ/Yz4uv
ipNnTO+Dl6RhnNcn5mnFti0RcbSK6bnr7Lpodq6EivFYsiJTiLVCwzBQynV7XR+bKzAytmPDdklQ
U7sFCrK2W4ihNDhrRFK8porJCcSoE2KLjaMX7N6mCkqSwJAVEapKE0+6iMO7Qlg7GWvdxlfEROQL
eDpsGUdN8qnvai4kLWVI4FsOgzAWuYE7kidoMSqgJloTLpJrjs8ntNS3afn2qqArcTwZ+TauGcI7
zUwnZCRPrWPu2exGO9XiXOgpGVO9NOjqyaioyXTNzZzNv3hvkhGeIDpvy0LYjGXyyN4D38SyOlGd
50ra8PW94gjaC0tkANyQfIlY/BnQxPvjR0R34etueTRK59lMah8phsFQleKji7Bnsyxovlta/Dn9
1etyDFtvlmxx+SDGHCe6ojhVHnIObZwDSJ9hmdhcAFASyNVA3x9hqY8E83nXoy4daibr40LgBvqb
meaL4hOGCn8dpwGbNLXJ2csFkJ0YC/Sk/eYeHVs3W49MRlDaOTGN8/BeIp+sRZQ/ybo4jKIfQqKo
qXwa7zgxAKCR9ynV4IFxpOX7ofhsFj6VWWR+xMIqT/46G1zHKI6ccXaMbY24y7PYkGK/ashL6RVJ
miijNkhQra3n5hua3XbrgkLb8rofvUpLsVmqNEgWct06YQZswjeDBJ7a00oFdcmkjTlgMuUFMXBE
/c41/yfX5TXAQCI478SThtfXl9yx3nRXOTHSIJ1BeY+yJc0WnKT99FNGBXnd5dAEds02v7PfEV6g
2XSH/MrwBtKGVfOQlW1Nci8dXM+cfCRfY+uL6ifDga63Hjm74wxhC03rQD544K1bIxQC1RUd+ba1
5pY/nVdM7fDy00jH/KZ4HPz0fVz1ybb3uJhajQlujzrq0Y/t6NEpLDbZBVFJuXfpJi2odVGfHaGt
TLT2b+GPS4A7mQfKXcpzCUCmjCtGwr72FcN6JUPOYQWFLRhXJKNnlS5nEUdPugmd0IDZNs2tRv3v
pkyDopUWaVBANBHwV58iQndP7DXrDcrxzeLnw3GE5iISZmgy9hAzLxVROOX3BC8gjKC90wjpHYDh
dFNqEXNNLCclUvf9TA0sqJPhTUi8luB8ekX04RA17C5cPkVCviDAORtO7GyXBVIazEf3UENJ43Pj
neahW0Et88bP6semTZytVlFqx7356ZhYyLMnb9C0HSWO2HHKbaQCAjxY+naammW3SuC82XvlPiYV
iFJAWq3Fms6X54UTwSI7JTBiMR3TlOiqef5DK0dOjcOnlu6E3MSJvLr5jI3XCVs1h7akB1FKdGHJ
HdzjijrNhB75XdMSbl29WK1ztSxvuZNrsGDsj3nADPJYZglIdG0uAwoT6D7MPeLeehqSFlJGI/Id
yoA+EO65tZN5g8IwdCrLPuFd5FGY8ij0xulgq/FbH0qEmE1do2Fy7hk5Um8yM9iWk7EN2WcvF1KF
1iAMi9xGXlwJUaV3MuuwvBaV/jniCHqOVovIlH8nflHew367k/kPMSIPjCrUpXEYIQG5xyQ1FVhs
GOogvjnVsMN2rXBtZubJrwzsDRvDjxEqKBJb4oWxMDHfMJ2/LNQEA4/k3hZTtHd6K4ZWY7xqmX/N
s/JqWFGDglPXtuiaH2OMP2mWyrNdMistdONNjXrgzaBWql79GdKOKKliJCaL9Oel+4A7gyLFQk+t
5GeVs+npOKMXh49wWtCk+xCsY56lQ7uqGp3FQrDAsHro6tBs55fO0x16CeqSvKIPiJoiSDAxmKVA
jaM6RokYuOJY1OAWl5coTuATQ5UEwZv0OsTfhomkh2XHjhnPoNjbjRjhuYFS2ucYB0Hxx658N0DJ
9anVdb+NFmMnoEbREMcvOGdRlheFzY2PW1xXIS4vCSR/FI7YxchTvYRFg+GuIaAphgGCSli87Yo1
iXJm0dEn46NRa/gDdQvhSOy7J6t+kiBi3H6fu1r2hPbi079F4C2tjXdR31YKZbpuGasSOLtkVFSe
Y+2s6W+RM/81h2c9liyE+ThPraSp0q34MXd05g/3hZbNe0ZxFx3hy8bwtWabIojdld1T41Uz0780
JfLaOWFljnaYJjbRYFSH2hA7PCnOwV7ikAWNvbVKnQGANYdivbudoVQXT6fbnxwtrDMI5S58fvSE
IzSZudTK0NTIAE0md80uJouLHeuivsE8rgbZvg79GV8LBeceF9wYw6Of01Na9GBq2CB7ail27gki
T3duhf5mMGYE7hkj8aEaVHjHLjjZ3sjcq7n6TGLg8PNLg3mzVPXj1KvrKE3k7JQPDUMoJMDJtYwS
fxvTtcNvYIwx3fcVzFhtNZEw0G839kRimqaMT7UERvo8MnyP+WIm38z0ayL7OnihRkeVVUyauouZ
OZ4mvXmy4pLQ9JGZpyIxaqr7B8PoaU+thhBj5X5QTreoTy5tjmeDKCD4CFCary3S1o2c1Z3WDOIU
2zbObKe/Nnjfdm72YGoPhkgAXurM2azOO1jUTpul0WIaRk/H4gYPWUzNzP/D83c3zkWtk81jyiR+
wOQrNkgyUPn5EChWYx+kIN4OVHFIk+DrTHzgrGmBVpxAaqtF3N/fcFxVrri7CnafTPD8Fs8+IGjn
7GqWxiBGowECgGi1rnPwrDLeVMJVe5onVJYEhd2VLPsZurzcdKFGxdEFScjeQ4BHl5L45wQlfRCj
EGeBz0jv9seoDvMzKmBvc/N3r7OrFTndZyMfw6XDUZcifUar9oo8CQYvhNsO8xRDQTD6vIpUZmkW
YqoifpfW7KWW3lq5qO8JxJCteXudOveRe6t7RINtMmRLuC9Lgzy09YWwxMjIdUEKiPQVVCaC9RxZ
szNM1zz1CD1sjKNE8fraVdjslsbeTAJqRR1hs4wT6AYJUt5XACr0A4v+pFT15JPTdG9qKrj9zYYg
JFrKTl2iOvO4OXJsmSqpXpT/hZqZwnOqu/2NOkDdnG4Bnogw4UuIroPkReCg1vrWu6xjidbRxHKd
kXJye8eclLhnQgkexDTOl5skFVaJHdxIeyMSCEI8rHiH17EEltQz+Ebnew9Mwr7Hzi7XoMkCq9BM
im1roKckOcwMzFb8/MOvlXZvvziUzOsol0qHah5nMRgPhqUDaBXfxSvWIimD1ru6aG4/VAtDnqS3
9sYgHxZ2Kc+Tv+8mls5jVmkHwONHnRCSp5olcEBQBTtMDVuwU7nX29cPBRIB33LfxIRnMUaHZGnE
nFHjKEbs4Y0c484wjcZ6AlcPsOj2r1ViiWCa1Pw15oT5cFbZK2ZOSGFJjsj0RnXTFUZMUBz4cbmo
qUkLsc0Yfx2op/5UNTUETA+uslrN+1gj1yL2RHYhuvxl7JoRE6vf4bDDiJO7mPx4eCwusA7TnGxf
OCM/7E7Xj2JCRIUMxH/piKxbbXYD/PBbNkpJtEuYD3FEgQSNniFNs2lIKEA8nV8NvZu2NuaHs127
EHrnKQrSnvNxRA+nqVr8ngoLpxvz3QGU1VxyKxUYhbeGUf1ZCSDnZrXgYcCBG7HMGRrRZLrCVt8n
XZPeoVJEfZoQSeAsRf402t5uzgw4R4v7bNxMlF3Z3lf8rJOocuuoguhjLoGrC/k9RMyIUSskj5Ux
WciseOsyh3XLlPbLrymj4ivHhypRzesMnYoXaYqvefWLsfB4HdfMgMKsImSww8M0uh+6ZdPBDFNT
BkNag8ATnVFemmieH7KWMlsuMaabcj5jd+8epU2xeKMnEX5IUlZUo6wtynhnV4itOHqcc7n81vj1
cMYtiUGXTxcSjmcXEsCW/On6zazrbRSp+sE08xq0fsmF1CsXsky2WtzxqaKxY41tN95B02Iks+um
2xS9hWN0nB+II2Cdga/+hodJFXIqJ8muRpEpIyiTDLgAt296Rq4mLyabBcIYS20re/2LaVN5mhNr
Inylea1Wxrw7pxAxC8u+k1G7cHe5D5qoOAcsozjPnQyiiuHNPCfIH7vMxhg2GoxMiakV5YccJvrH
bIBLAwtoRJm4ScGO7YoCFjU+uFPukmxRk4u6sw2Y2LGdkHUW+9lJVJTEPQfwg8W+ePVA315UpAlh
02RrcLOL5BNfw82WKBMYBxbz5qDmATx486gOKHFL2uRVKWgTY9Yxq0pWmGoMKcuw3PtxNetCZ092
kYXbeXQ1M9SLhEZ7fUuipMOwnjOV58/hDWFxe6dpib+rVnooVhBjcpprhVN8N8iITfI8nmpbGJsb
rpjCzt9U41g9aZl0d1WHLu9/Xx3r+je4A/deDqw9aJ6LQ2ElX0jNjzm293Sq5d5mChlOtQERHx76
Hb+wy/32fCN2t2viRpUysCmrY6qLtzrpdzc8l7RR2N+IdFNZoozol/XcSJ6nilRZHwrO7UDEUAn6
oip2TlcgHWhof0jmoEmuPWZWGDzHKf6HUqvLsC2VfrldtnVq/4ghUZA8svHSrz8MOh4ogOQGmZT3
rEYuXNLr+f7/P5Teh2vW+n0z1k8jswTqJX7LdqKfZgQpdPvZYhEu3o7jsBsOt2BBK/IkbuseOULD
h0DMtvWkVV3Y9lJ9Vj01LmJC6xrXZXpBw8BvKAYaAtEadc9bb9xyhedfwjw7KvGPlTtEwRKX2S/y
CVnVOhqdhXQMhhJrSk2hflTkWR+p216U/mtqo/QPRBt0HAYj6n/UoK4W8NSiP7GeYLZwcAAQ8POm
aWDUkaJ8MONVbourpp3inZGjArCRGt7ConsEAhuDybrltMOKdzRfxWy85WVpXWX69t+QWr+ApNb9
cmVGmnDr+vdTE/FNVPEDNEXxZIKxGHM7hLDLpT+21RVR2SNYfm1rWzH/uJXeSR7r54gF5IQBMjpU
IP3CGzpBxePDtJrcsmxujrfI8Wr2n2Y49HczqaevhAUyZXMzmPYaeeTW6ocT3Oj91FKqLxzcvdCy
s4fa/FpPecPsDVf/0sGv1hS40SYyUNS6JMf0hZz2Yzbmj0Q8E/ttM9GduemO2Sye/rHRshECQByv
eJVij0QEIHnEiCBt1X0qscprBnqD1b6zVPr534XfespH2c6yCqOf1vOtTBaRvPjb/705+KVqmmLe
6yAHMlFULq5t0JBdNbxmDB1RuU3aeUpwrKD97S6xDUsyza+380SLqwkanWvjWAFBqFGFbEoelMON
Ub/M/nJkTkHjMLBidPM2/QZn8OhyYhEYP1Ph99I76nrektnoQkfBdk6Ys5yubfH3VuGU3Gu0r3Cf
zLF3d3lh5Od/93udu/ND7TVvyhY+81tOo8TGGIjgow2JJH1qCCC688zMfsrYvS5OQxqLbs+UpbHJ
sGY4Or5kW9NbEV6G2WX2OEdHPpQyGPyoCFIMJluWxycdRdV9H9XsxVcbELsk7/Hft4CoUEPvo5qD
5cbN+4w4cBXbgXXpmuakZWusDCrXk5PYb5EWFXsjZe+INgAmHlyhBqX9wSen88AVy+AJmBGv5fpF
pM08EJ6z5kzUj46GEa3MI4QlHP/4iNFSyfLHhkbQd0P9Ekv9igTQYQbk8DMK+EDDGf9SjfRWWmZj
c2u6S+ZU7T2uN3oGHgfOkvkXHm84bOu/ycVVNSiNZg27+45pgXFpamc7mrq83Lgxg2j+i/T5hySz
zGxNzYzLoBhRMbPhZ30jCIUm4hLhlf3TsRLgsQpvkN+cjZDVW/ajihuwBaU4IvO5y4qkCW4YGUNl
9kOsElSvKP3Quv8FKMLTwX+MItnjmgZTIcX97VsxGLI3e4VvjWM10sJkwJjLOAn1GUHUH0PC7rbs
untcOOLZH18hHeyXIku+4qJWQW4bzCdTx9/lOvsU+DX7GyZ1UGm5Iwj6oR4I3XPX5AUDf2SLARsY
arba5f/bsmCfURhAa/bm7uQebwDj26kvEmrlNnaPBkokvJQpKJ4W5jG4QACPHeXkrW9rlGkGiCUQ
jq+dGmKqOOyKtN6v2RmYH9K/Oki/Gv3/biopadH4WQdcyCjb19gFFY32MRsVfijXQX7Y9lOoSDve
qht3wMiK45hDUURzload7Wf0JZTIzuo1hjTAQqOdvjsdUUuVmwG5UaQBVRGUk3//qeEMYf4iSe9u
xZvlkYvjZ6k4oHAQb8pL2Lua1WfVufmlAmHFaTTUm6FyrK2xIjAFhqVzlLY/k4336UabnCU6Fp1Y
5I1Ze+7z3JE8L+VfchmxpJoFPzQma0IQtQGjx5EljkJLi9Fv55V2dtSi6EVAHLqXnD232F/kqPxR
xdylHnX/XxAXrw8lOmKQFKN35gp7N1MhItei0hkjlES3lqDxXP1I6oq29EhMx8l4qiKbSWrefjft
rLGGh8shwGluJFfO7ay8nZqcnk01mKyEz2DU6oBGEAD+SCHo1QwO/oURG8kZUW+87RtA2cKFlTRq
lg/ryjzoRvxXMTbeFXPJcvUWbjReEKKUBx85z372nUva9OlL2V+o6JtfvV1S/0gnfQEI4v47d2w+
AOtX9qvVI13ibufVvh3w2Lo76XXVqdEqHifHerbBobQ90WBuIn9wZV4MnV15ipH7foy8v5jOTAZx
DqHE0fLQOep9Se1hB4WR0UBkRy81MZ8qcfYLQpYAZfRwX/fagVxhGwA4m1B2Rzg9ixTudUxDViYR
Uu0BlNxawGs9iSy3QyXWPW4L0W95dJe72FxYJHKSjS6fbpXM+6qlqJodTM8iYeJbVc5RIZC52P70
GZP5d3bF4p05I3MIMOy8Cs7Y54bzLCJC+6UzaVK9wn7j2Mp+p8XwaJelhzYkPrFZm7cNU/3D3Bjy
zuNju8klq7OpHtzt7bZfl9yM2ebL7Xue++fKm5oHQ7bMpg3qglvQiwVq/rj0+vF2mYnVPi1tnceY
4DaTpJo1huX2q3MbfxCYo8A7+iMviOuFaSyfamM0eZc9/ySK8dEuzEO7Jnu1jfnYjRomAEedUhMv
uLdcQJYMIerT8mWO5gVQBBVUQfsnVrgIhCMi0G8fYYiLTwZ01hMPDLqoZaBGt4ieEbqSj//7jbyI
xIFQOcaSbfIQrSOFuYj+IhcTOwzXP4xXrZ0ca1EQ7QKTUuDUDdzS8060lF8KuQ2rcc4uzcpJ62oi
1H5rVZFU3slJwS6QTfxoVdkzfrge3kzsrWYxjpPOSbbVACuAen9mgKxkUOnFMZk6YvWINr4OPvKi
1subhz5mJWtyafTB1HTWFvfnL7SVIKaxbAfCav8uCBCOBdpA7q3Yo5NLtrdEmNLX2P4S13VcMqyR
3I/xXkDjvzaVosxhm4ElAVJ6EyXI5aadXk/zQWtJuVtZbfeJLO//IYmF7e+GJCdnDhDs2kDnktEg
nB+UTGvUKrSdZHUr0FiDumKrkhEj1bavTj5nDOGYiGhGduKFgUYx4GW9/dIcDa8COk0gSoOIMpcO
ufPTz1ZV+6Is3gdWnHdaJz5zh7lgk3HuV8Yz2sDxVSgAcfWwEkVvBwkj67uyZyqs18J5yTP9miZw
/ftKQAEvx/L4f5SwZjxOSDAd49mLnpKJndOdI74Xj2FNkCO5a3GR7c1Wcvk85NGd770a2qtrvknr
rbNf/kPdmWzHbmRX9Fe8amzIQKAJYFAeJBLZk0kmk3wkJ1hs8qHve3y9N0qylyT3zcQ1eKso6olM
IBC4ce85+6BQWdXCWkmc94aOqJqaR+jKmv2WIB33kGs7QoJ1ECvtts13drvumgrP+vvUPDbd49Lo
/XtVhLmk1WRSWRjnwsTlrqQHjQwH+rzByxiY9D3mdUXFNeJjjEh7QLxd/YQyFM3RHmHNjmb3u+os
gtmaDIBmArZZ2atQp80xkDNV6c0LcZvMQUPMg4jTH5rWeEK36eHO4s0Tiydizz9LYXl5AVdoLkrF
TQLzoSnbkwAkQg+f38KIdyle0aDoQeNJM1sxufxCofRMPCN3d4mEsnNzr8sYW74w0OsmwyXsyDFX
eeXHfv3EoRL2EVNj3NGtU1wbHBfgyBL8Iy1Nl8lTsGojdx78BFd7SFQTpFTNZrJZ6UywZnIRjEzz
Ag1RO8pNRVcJWrO5fQSp7PL6P8lSFX/O7hCqqWuqxnDU0CxN+3NsbV5XpdOOcUVXu1gPtLvup+WP
xH5IGsr9yphKhlf8IbWSPyz525d/+2dBS/in6iCDqdHB39G9PegBUfKukqckOugq1iPT1B9//aOk
ui0Gjj1/+bt/+JdA74dfg1+I+/59SPifvvzH7a1YEreb/zBY/H+TPf77H/6P/68Sypc7zuXkA/yW
gP6HhPLDrW5u0x8izZe/8GtAuSJ+UVEb6+SYLMHihpQEiQy3JaGcbwm2PuJepKUKweiTmKScWERy
yA3nF2ERuiIdHS2+7agAg5eA61+/pVls2PAObO1vGeX/rYjyJafk1/Ww//7rX0xYxMQPET4kHY2m
9r/KgZZWXUFGkhScaBfT+SXYKeU5Rpfu1+hfrNsCi+zEvjGeoPZleXFIc21jqRddDWgy/7YQf71y
v63Dv+PN9EDkStvw8/8UTMTvQ9qyucQgmUKTqjSX6KjfJb6IoM7hW6FiCqz5qVZPATXklDtuSIu4
FAN9vC+T1xhsDkwLJ81Z3CrJzleHh7rNX4BG3yXzZwSBb1Va9p4Z10qiN4tik6Nz9FiZ1r2uQJ9y
rAVe9TkFOS1+6rgCcPvoPIY98UL1S9JPO3AoTfdTQ1tfzZVX6USh5x3O8RJbAlNXnC/E2FFaFf2n
To5H2NGLWKmgLNIo9ILmZWG7g3dB07nKUHppBl51X6HrzBxVy5jGcbntveg6l7xQtx22TRytzAJT
LPvXgFMzR1gBOdRdPkPI35zUbp1iSLLoEyNsSQsUUyT5wTl0o4SfhXHI0L/xE7ulydm4JlF6wlXV
detYazHisRHCTbI1xRN8KMckr3r8DsZVXeSuYPulYDSGdb8YApCgwkDA+QZViLNwRlbr2eYEImvN
bej30xsywRxxq8hBQc9qEgak4s9G64lfk69qqAIhU5bE+cZ44SJoRCW+MiFUE0a5XL+gOLcItmxk
c2TmZPwofU53qEcgOaTrjrlnjBvanjTP5IrbyUs067icNiLuXMV+L+1mlVOBtMULn9lPHoYFQJy5
rUQCENyMcT9OLykyBY2PrgzotEc4GKglzIZ0ymWejRorQhBWc/UI+GSWdIoGxntNCoUAlJxSesFW
wy3dg5Qq3yfzu7RT1Hc6vGIVbmvHlATnIcfFIUJmSCBMCWpfFa2bMX1a9KnaDBULfLED+ijA2N0E
nm0oOxBmj8vHnVkvsx94qBQRcwm8fu0q7HEYKN/pfCqa9yE6Of0lqR6Xwxf5f0Rq4Mom4yqqPL86
l2BBLI58ef7dozjQJrGWCumBdr5yhrOu3IvinR4bFBceFD9Zz80LAj00nqs+ZyVqoJ2Cm8ZttyAO
QgscWCbcF1CErqVzO0kiVCJzhULfTakdYx1SJd8b8KUu/95yHyKMz2jD6Ghfmvys8ERa/oUl4cP+
orezGgWSCF3zlCD0gHF6Ok26ZZlIOnnqyIIzAw+krJcTh+zbybEYt3M1k2PA8AiF0riAOTIFP1PD
C/KyfEItvoXcZbyNTAh8QFAKPshgW6rpzqA6FaYLG3FjFHiIeWbxWGCQSteYG90GkNrUBoSG8ijE
t5pFnDVbZYBVx6eM+ptWUMN/Y0FABRq4EYsPW/pyKSvORBlm4h6uXa5iTFa4ErPvFbK8bxNGI8z8
YiM9Vab9wo7mwaN7BsLypSGjxSkPX3d81gsDxL9x1wbGtmLa6AuBkCFb00jVHEIvSoAViEH4fZfv
qlrplTz4tXwbSmTBLM/SRFYkbgkp0QmC8gCMeDmC4cDJX71oNP7KDqhw8U0oD/Wzh33E1jTPWGr0
8VEaTxq3q/CXaGJ+qeEm2hZVIOEJGYlvKWuKuxQ2DECrbRwzzJlqHCwWjCYNUwGFGQ0ofr/OSh7D
gEZipbnLvthnKlvb8paIVnRy6XIYPCusRSTKIJrQR9+SmttsUOG/x8lHCICzLJBt5PYnqsCD2Vv3
5OT8rWDzS5tjzTuCzhGXUUGMJYyBZe0uDyrPgao7rqq2DHCJtOTthNpjZXA6hKe7NjU2MCsBINWt
FUgOKqxBjacagTLPYlpBJiS7dXypxpeahyhiLxXZbeIBlDSW+GWNoXMb0OzLPo4GGPsvOxhSmGrk
SOV7qUIMIV0cm5Dn2GIHzAExGLwWCcwW07xS6tZVqnPVBRunEpthxMiThQjoAW5v7FzfNFGwqdPx
q27oeUghNqhXDwNp9Zysm1fHUtYdssJFsDQy3V90SYQ7YDDA0MfvGmU3Tp3QJFjB3BSdC5PJSwHH
tBOXOubyDOdFf4yVb401g8hTb9mDEu7x0EKIC6y9GNLdArJKGzA3hIIuL6A8RLjLnUvYwyw8oeyJ
mEQcZnmFAyotqveYx3aqonujgvu1dt5KUlnU1jh1GTNWI1mWdvCf5Kotcfd/rkZU28bOJqH1GX9O
Zuy6sDUdevOrIr9p6TlCwWQT08hb0U+d1bKef1ep/Rv1xr/18zQi9yikpKHr1p+yF5NxocKPSOPC
mJzn70E9z/3LJL7H7Ah+939QZf+fFdD/Xrn+D78vs6nxl69/q1r/8AV7QNROj92tni63pkvb39e3
/9Vv/lYHX6fy9te/fBVdTnzz5RZERf6HctggPPDfr59PUfvR3f713/i1gBbWL7ZumhjXiVgyJYKs
f66fhfqLgzHBsi3N5KGxlnPXb+Wzaf1iGEDjHINkTUtQcv9WPJv6L7aDyk1VNWI3LV3Y/53iWed/
f1iwS72MctpUTcM0bNsCWvLHcpVdthVt2PS4KizDTV5ILv6wwFSufFTj1NvoU0YifuRKLZKPyV/E
hah1xEh9qqMILhqzPtDw69PguuBqIx1rvDKfFGTQI3J2T1o3WzI40uNNXZb0iMaHAgExQ5oXG6aB
30KtNpb8dvk15/a+KOQ93ecsHABSMXrqgB+OJAXFUOvY3BrU+NpgeGllXMz5ocuPnTNeZlGf2Gqv
4WDvyJFJUPmWh76cTgFjmQo4zqqF/lPpb1M+bDm2AINK9ddqbJ9F/KggRSKx9aMamnsEOYTFQoP1
G9Dgzbqg/ghkVGFCP/eLEn50XOKr3db5ljiiAPMyziv4+KqPkfDSF86lxdoAzW6fUJct5Eg6/fcO
SIGWd4fdFy8zmRA90hmJbAjSBz2BCs9eUMf7bsoRQ0Qe0eNgDOwdID7PsgYKBLDlKXRwOFZ5cECy
85i3ybmffdji1iaOhk+9V69hw+vCAav0omUVAvUOeaqfoWr2u01R6icbpo89lY+TA/A+KrOHOgZn
C4BpJdL2Pky3WRCvuwz5s5Gk65QouiJBDoh8nuX7Jhh9F4t3sW8g6UX7stdg1Ec0TMHe5YYDE8K4
yvSNduNT2cUu+INVSh06t2a3LkgziW3gBarBcCQ1QZeLDYSWR44pAANwPEMHBPlDEEqBmhnZ8ndh
So9UjGedTzGr8RryOumdT138wzfmk2XH+6q3UaUgDkW5HdXdtV1MuCReyK75LEID4JrM75MQk4Sj
qJ4zO2vfTo8jkI4+rB7qMN3rWG4mJKly/hGZ/j16E84kq0RzzrIuPWEzRAkMz0SoyHT4oGJvn4Zh
naFLivUPvIzbChBd0n2gHHiPR2Y5GOoP6A13Cknzq4jwoqrnTR3AGSjMQ8jUA4E/1BcXOcARNea9
1NRToWIVM0x/3RsbeKte1tBOmVGpoIlusSiaTzFlXCH8K2k3a1o1hIiMa2by5BpUW2OMOLFMT1N1
CgmGRiePaJKRbS5mr52x/5TB0So+O2IQmIYgWpXAPpX4HOrPTmM/G+l0YA6+HEWySyi650ZTHoaI
mPBdDVMXBpi1d6LcY3x4HyXpsatsOMH1R2hWe0LMHmRYbJrpC6vHtxlJ+rNL6KTi30OmfSWtLmdC
5NhXyu3NUNX7MDJhfgqaP5MpchLY6mc0zKQ8+vregaFvT89Fi61D9ie9aclz4s6qJiDGqTlorTw3
JsS7JPfIOfJE7WCors3XIqt29hDsFRnshIa8tY3eRfnS2PSjrJhgpvaFjm7ols64jctxq6gv1gy6
2Dkn0BCV+QFP5C1EuELn7a4Q6rqLKfjxSw7xzk7Di6MJin0k14oefKrd/NZqgRtawS2Ea0HuYoEQ
G99+HfV3pm89t1YFwKA6aAC9OKg4GgEhGD2m7pvu+CMAs13l+F85XWOgSrVXGGrhGSiIHb3+QOjK
EZeAcKMov6p4X0rrCLQl4QzI4Ctud9OiwOw7MJnkskZtc0x1rPVM3GApTd1OZCFvbxx2RXp0IJ56
qR08tX5+qKpv3U/2ImnuVIOqSj2YtfajSZJHp2ouckACm8v+YtCFN5NiY4yFN6d0MgsVxk/5lMQo
uLr0AteBgTlmlcFZF3V4SfRxKcJ3grJfbZ1drXtAOz4MpdjEEkwKQxIpokedYYreT1S/04v0w5Ne
pGuLAgyADknVUHYjWrHRS6tjurAsbL9arX/nNo9BglN6TUgL8388ShtGfKtg/Mi1BTFfHLrqMw++
nV51A1QjDQ/CxCz72ibAuAipxIzmkjC7ETqdEYK6VBNTEruSEOHjUDn1KgOUu4rVY8KcHzs9dsCU
lEVhTqDsX1WasXn83rOzISRxQwGrg9ZsjSUoq7ptN8aY0JkZzg0GTXNrmSW8ffVNxNNyqDZfpVRO
Vet7sqkPYyuesIB3W6Aiq2imAW2BUjT1+4YANlx3ue32g9hKP0YxxlKGmMYpLbTcckRFycl5aro7
keGrCosfGdN+TpIQvAFVCVgG5AcYpVtN2jakymSURIVuXHQOfUEW3QcpW/SMtYnQkZUc6zfdLn4q
ZXoLZPaKmPbmc0QZEhyPbVI9qRCZV0qYvmt1eahTrqN+8aO0gt5L3no9oftKUsTq7QeJGp8OpsK1
DPqdEckY+yWjRTvaL1Bk+mxvSJRcUeRHtUW7S3LoQEQaMNHnQTJKh94hTP0Cl+vOL5ufHQd0W80e
G/+aRPgkwxCvduWXo6eW409yKu+iidqgCr+6hpjOtN5m4fSZDW9liwoQo7ARAPBsRqDQoUeIMAfc
Kl6CfJFZ5C9DvBZMR3rLXrMNHYr4PMvJtaIaVnujfBiSnn6zC9N5CbJkzJI8BRqGpbn5yk0iewIS
JwpbOfUF6kJkgMIYXBlB8ynK+mBKiAhBvZMY7V2jDz8AO3kMiS/VVHopcbqRJT5kq52EwfxUJPeY
srkjCrImWBaMwo+kv54YSa4bBAdtkW/YTM0NDVlQrdqnbmk+h1rzqPh4DE0zQwZdMChqpXTzwNpZ
2DcCPQhhLBqCoKkUybD5FEXhzqbTSeTTFd/fuVb1XS+ysy/rYZ3AAwqYs4DPghyptEfDt3/YxOB6
9iM6lvkWKPYBQjsztVHIrTWJOyh1RyurWb9A4cooRYepNN0qUdPrspHL4Ul0BoxMkxz6mE5hHN7s
oCGTIV0Txrs3hkvh+y/RKNaq399rVeoh5samaRREnBaCFDXGKplzikX2BhXnufL1q55076GTIIDP
4cQu2yQU8mcLqNTEkmbVU89SR/RuJRBDapGbO8+DIekkNu6YLqkYeye7WXa5jVA8G+1Nq4RnGHf5
9EE42mqaIaJPqVxs/dtMJbmD8aFRItQM/R0TJj5NHr+MJtwu23xIy3nPGTp1nqspeSbeC9GsIBGh
Apros8pJLGUxZdgiWy4GjPfKEvddFj8bNE5nFHKKaB9LXiQNlhsOgndoIg4RoQNPSrvtKjA7lnOp
DHFSUlKfgyk4FANy0eIBzfSbgbnHc/xgY1FKSYaSqh6+NdhxcXhiXmlwH8alZy+iO8NWvHbYOPBR
2GgKJl3oOiowrlbeM4dWNia5KsS2blOdUByzfOfRkHXyLHXzM2tGDC/oOJTZYSw7X7WlBeVblVhj
n/vbr8VbNFVBmioHOxqfnZIJZ2uNF9p3hzChsagjLvJ7I/ZIpF3jqhq8WZ86D1MGvnxUB320yTPG
8eAfdqpaubCf2eRwbqfWfcYN34uxTNxs3soZhVSuBih1dSAZje7/MPwZ5iTtYEwoLnbdawpbtrZh
gPvFhdkvi6DQt34a3uVgWkHXe12OuzNYjwolLqqWkiEbfXPRRF6XUnWP8ReIzk/Gf4eETEK6xMph
SAHnjJPhxnb/HSM7DLtxQb8+kdeI+kZXowVp5jaMJ3NTLGNKVy8Bo3YKLTfItp4mJtzqvHxhAPoP
2i6U9nOBhW2dIUqzk+5WSdVdSPXjdEeHlsfeCF3hHAc/eJzMboXFhY7jz4rXDcIJOl2O16BIoxsl
9yZ7zsoaxJcJQZ2ZZJ27hUDHVo1bLQSUMNKJYUjdvsouv0xtfCCg6xJR84o6vEo7PpmEMIdzvJnl
V0+XRPrPCkEnWLB8d2yUfSLo0/FCo7sHNAJDiX8wVHt8bWcqUxsYE2OITAAPSgZrO/mQQlprA5D+
1Sc6e8UxS4ENiDO+DT38iMi0exSkJUWpZvISqHZtlutu3bcHpWwzSJ7th7GINOzpkEfEzAMxy+it
y3EAk2dv8GNsfYMp9uhshPOqgenvna9xDk/JCM0VTKZhty/k3zAUILUpJCtC9WYULXDP0lWYKGvi
Ip9DrF0znLkJayRNZJbhTKS7NRfQpKJT5vevXVg8YfzfaHbyljwGYYFF3U8eyx4zc6zFV5S+sLIX
PTqX8CpreQwDwyJ/hLUMM7DtDlWdU6D4xHaY2ifRZbuwhRQ3jiZ6zBcB+SUmL8YTjnWhUUOZH7oW
h1yBcMFQFUYoJJmjvm3lodlFco7APj2ngdi3Trg3kqfWhtpHiXftFuD0iCdkcf3pydmmAd1n5TaN
sTMwrWC5Nirx7VjRcASZp8QKHtNs3jeauLNGa68uDXE2a+nxLmstfiTV8Cy1e6N+gUigObfJ5AFY
JcXPoY8PegVdZLEbinCNmcmtjVPV3xUM0wQ7oQBiJBvwxuaPesnSopztsoxNPFybukRCR/GLNHuy
ho055S5Alwobt/WZSvUgwb2FHfYaaOsK2AWDmORyySJK+43sgajhLQOiUYYIWkzUURoW82S6D/T2
gmL5yecTdAPivCRZ2+IoWVQzpYXZvnCIBtCBEi761k24PLJElGg+hmN4ssw+5RCt4akPzCOFAdb3
igJMi9iOCXbj+Jkr3ZbvJt+RHNsdXIp1mHwOyZOek6/e9sojuhLibOd9aaoJtT6M0Bw64ZB/SzB5
GHaPGRnBo66/Z6VzHsbsINv8mpnlsZ5x5ZpF9aY18oRCCZW0duxH9NqTPrMakGisZrRB3EK8kXBa
N+Hcn7Dcrvve38IZehAJmgMYRGf4M2e1K/y1nL/LdDpZlbzSJ2LMoUbvURPvm2hAOwOjQ4yXDrrS
Mevbz8BGeWJmKeTGMOBlQEAxn2WtAmgBzr7ByAk/BluDolHZtsYXEeVrcir2qVFfawttuznjLasz
L5uqH7jz3qwIq2ZrrAmT45iaHG1F30UgVeae5rgzb1Eu74rUeLK0cd8+TJkzM2Voz3GnH7WUonbE
xd+34JBAwo6s16Hkh+rmWtT6W6PnOzH3BMuo0Torq0uVtZQS9V0asglFY/tY5OCGxqI9kmd4NAcs
Gq3hOv700DLOWPWD8iAX47xCMYi8MXkdQnENppKSRyGJCp8Z+hDlziR4YgUM4UB/AON44z87vbEt
xwGjEoFJVF5u2B6IhWbTtVGY1Bl2e7zgDz001l1UWkAxQTiEE4PaLjnr/SYbU2ageckpAc5hnB5A
YWqUaMemiD/FgKaRWgOnFzJOZ0fUSMCLj9CJzlSgqSD9JDBe3SI0p5ae9Xs5d7s+AiCdOzfYBhtj
TstNkiVbJMzPQfFtpek9U/uV3ZS7EGkdyNR3rUHQFqHHjJutRRu9CWk+FzBa4ukbN8QaEyz5v6ea
oGzmhAPYdqdugUpYL/Fss47phoVARzrDaN1c1z7jJUcIqp4bADVUe/inIb270fxqxrZej5zPGER0
V7TJHEXh0OrsEKqh3SWq8kGAS0kx0tYIVh5FKFam7oWtAVQlgjT8UsJWjWM2I+O1RX7DRKBhaOUz
hWJeQILOcIpJM6P896yQD5m+lv57qf4okh7eX5Q/jYlYhGnrwkE0vqQ5hgazLVQu6NMonrCLH2w9
BPyBGIv/IrIso3uu+xwSS99cApMDYGV2XmtWOHbEyWyqx35s6h1BcQfk15D0OU6oWrFHo/MKb/Vc
+z8UKhwO48pzEg4OsLbmlPr+z3Ff0bFQOsRvkjAbJi3zRRfhl612N6BT1D6xEXhWjLM/Yt9CR+8q
MqbzA6t1KifS3ML5Z1IHNPoA5pQP7Mu7dnrAF7ZWKiRWtkKXleM03dWZ8W3C0KaW1UMXAcQQ0wf9
W6wCPBCsSKpZ+Yxe/jMF76UjyMqiQ7JgthcUoXJuu3Dd9eFdYtpXI07vs0Su7Fj9xqUNyYWq5pRC
9uljG6aU2mNcQrnqx3DOgqrdMaP0gFAdILTzhoOTNZvTua5/cIvvFLoPKbqACNPplBRHajq7AHQR
gwIPYXAxzxQWVT+In44cONMk+G+ht+YP83xnJz1lRLWeQmrL6Cth/4/DGuMM01k89oQ7k/KcdrGB
OOGJbo1cITilqFS9fijvMwcCVHkZISS0TKOdmVdhEungimhSRIyH+jI/Zeiy1OycYUkRqXET+Xhw
RmpfK0lglybJHWJpT0zjQW9o9pYB+zp+HDcD0F6M+m3RmE3DerRf7cTfkqFLQqPYS35kQozRICuX
k8cTGNihaQEDSwqXxmuCdpdAbWQ9eKGFszc9t8gZJXwrpeR0mcX7otF3KrVipbilba6V8tR3z/Aj
CNEmUCB2KFe8HgNb45HotHdIG2HiNe+owcCSh5T8JbrqXRRhy519+E5osBs4Gj2ke5CjXde4Gm00
hfzbZnE2EB/c4cMcwVnmovEGQ9mMQbcF4QIlAav6tG6WSoTGlV4+aUW37Y3F7Y9qAStz7tXDS0VH
gjcakHuLQ1buTiNhJioz7PA5LbYsyJ3pK8dAtVwNpUajNpuaXLNJfRjVx44fm/mvyNTBQqguZfta
MVXuHZg959NHQRDnNQc7+1z2R99+wLu2mXAdqeYnMNp9CsbdnQnpqWC/jo14DtMGxGx1R3U+l7lX
Ys9UyRWKHawyvY/hj2CUJNmmFuZVBpS2M3pa5581/WeDyUmJrgBLdkEuPY4Y69xu3CB8Rgn1tEDI
FNgCXX0Z9GZjAcahI3/IQgdV4GuFOFGWHPnazUQfOzrFxacx3yvtM4mfd7S6dlH6EJH2V80qcIb5
2jLzbXlHDQw+gbmbBjtzshOAT3Q1fcttkhLH96yeYI0GyZH6R3o55IsemWqR09OZ8ytq84uU+gPk
1Hs/0U/+4K/9Whk9XUN6Yqm6OASxvNeEjgO5at40K7o3KsIkxo7tqJwSWGy88oOSkTOTnTs/xw9N
67qi1VVTjOkADvAC+F7QBeWBJB2spQyAygVUG/ovCFU/+nBYUpAcRFVMfgGIsUaXw56ffQ1WxNnH
ovhecJJ+MO36LKa8ciYL8ti6NSACGhaIA3vc1ow9Fo4MmQjruFQxis+XvPAJgvQND1YLCEcHoPcc
vxfxvM38bEM+6waF4Sqfm83YvyntnT3Um9JOtrgqvYRRiU7SXPujCK3NXB4cSOAOnR40mxGdAtvl
/ZkNJRv5ndVe7PfIfKWM2IechPpm3BRRCZ+ljukpMOBSgu0M/l3QWYrTRxUHv6NVa8v5odVgdEr0
mCUidaZkC/FIHYB3W7gm2FfyALUXiZt27oG30UwQ/IkNiT2GaDGLpZMoQ9AyOsKXWqnuoqhpT3Gv
hAdT0V9sq7n0w8Aho9auM0LZht7hYTYTAhM0glr6gPmVlqTUkSxxTWto5tUzQiBHcnS0FHOboj04
QhJ8kaMF15oeyQqimLape5z/1FcE1ldQQX0Yw67TDuW6tQTtgKBEMwdKbmfHD+aCYJrH4rNAbWVH
dXFqYpPWH2E90ofi79TJdC2eO5Pggn6MYN0m4jqI/LMfKZSnZpQ7u8MK0E/c+qgaHqZoKZ0TNqws
yIBRo1tVx4FUMH03isI4KTzWEznmVz8umgdfR5Ws7M1MmrdSj+4gOtZvckhfQsP8sqFq9A1E+lIP
uGKoxMg0v+rdHD/UJXdbE1wSx6w+xjBpYKi3hJJ02b3fk/s1xuxvqWjp3LZUFor/6IAZ5a9g9o1C
9T1rsDn2WCZdm1b+Af05oo/6zkmJTcTFDM7LIutCLyiI58uEb3DXaRzH9aj/REm/p5IegIogTED4
VZ+6gNEyWCxTd958eKB0I2byL8SPDsE2tX6zrnuwJW1J7nIGI4sESQamNYdcG1NT1ZIxUDXD1SAk
2E32TiMhwkLE6kKyMLt05+SxeqgQ6NXEcO4zANeTFh1AtA0rDAXaqQkOyV1S9R2CZKLc5/7LEE7o
1g2krbn9JtD02KgxUfHEfwRtxhSypV5PwufIUs21zOmRjioVvWbxrhaDfibbJ9wMk8lTXD+FTlnf
IUDAMqRq3jgnEWDzYNtL51vVSdYoyixZJwmsAtXqL5mRm7QpkRxBR3gP5RQiLudlOzb9Fbex3EzT
8sa2hnFlSGR3JOCgEosqlmF8xRtCYGKlo9KOkXgY2rEm55vrM7GdkIBUdCNlbVtonoiwCA/aTHQ6
QdGHmNvdZvtmjgg9MOgVVgKyyLj47Tq/+dZmXgqQwh0vruPNaGFOlQRfioyED92/+T2/ICyP5kSs
c8ZxtimJ02s6v96SI/wcMfdkF3ucWWtr2+d4TMrTWk75tGEq5bhxilGVjEneHzQuNzlUb7ueVNry
DDv84NbHWXtXdERN2f3bNIfjz3A+RRi6xFSAeLLGflVCLA7iKfJaLUN1OdTDxkqDiwinfk8gVqk2
RB/RLaPq5hQzYb+qaJcgmftepGxOrXTrhnXszZTNpI9lu7KNj7nZ2p7RLnp8g1KFrZeT4EeAk8Ad
REu5Y5TVgdyK02hN5c7iQrqRlIC+jS9l5oCczc6mAX06SVzXZgGuO+yozHUDfVFi00WhuJ3qaE9f
/NOpsvfa8k+B0x6zRm/OOEMvNXhec+zHUxEqyD9jEq1gUMNkX+ieDImp49GmTsCPEidNt9OQ4Tqo
x32iquPWQRMXmthwkb/fiXEDWpZwvIe6t8G5JTNO+Xwd5aTAVRaI0M72rzO6BOxUyhY2MCcr0lY9
PGFPUi8zXp28ECY1tTdd2W70fLS3JRPrMY40eluniA6ja2Qs+H4M77H06w8TUG2PtiTOU/4vUQ3S
2UX4q7yBvhL8gDA7VuWEvXEwFl/Dpq7RDgyxhP2kcxYpSGeATEIji1gYBpYt56iEt2c3ow/Q5+Ke
Mt5yxWgMvMWeJJ9DF73yE8EIU+Ef+JPDF6KF2bCqZg+8TnWlBuZ92QQIWS72qv+VWtznues2lpOD
uiLQ0+qq+35UCaHSyj1EJICHMUAuidqsV52YJguGITDpHHLrSPOqOvVI7lkMQiX5V8qPXN2XXNoz
4XoxoxECxfXvxAYdK2r1o4oHBjB+VGx04wZ2laMCxIvS6N6sFGeSOqsn4zrBfD3YpcqQJ9f2tm/s
Q6OxgfzOwL9hKay6xlJ2JF4TdNzYbtyX5kZPFfkYTLN8bP3+5+RkgNwcAp9EJThwaCWs0Fxg3dkl
ukR60DitR86BsW0GMneh7k9nn5B0bm5yIXcbp5OTeW3yqmpivuu6StyPWdkBV0Qki6wYOZpenPAj
XqsADBScrl07E7zJJCjw7BisLNCagfn5hJYTFm7ddeOpXP4gB2o89bBAS6t59kfdAqemRDgvhbaZ
RnOtsi4u5JrcA1JC1KxlmHDUUVmZMiqQxs0pEkDMwBr5JiVgrKygj5eqSXNUIwYyVm6kEAgmBhMB
gjYNzYNDvvLKZvroNfAUKe8rc6vAc+VgRxBYaD931Kp0EJDZlqHkglBmQOs3105HNzmMOoYrQt5P
GvNLH2nzaJioG/rxZo/yHNrlKR4LBlnQBmAAmj7q16w42SNaWWkTOt9EdgEQ8tzBkt0nMZinYGT4
o8fCZDCk3QoRTYgj3ntkJMdCyT7GaG+30PdogTHP7B9JSzqUAC/2sxqUWxKE8PwPTo8b9FQtgfGc
4LZ5O+2ntFUpsyPq6cneBKNEHj7JYNWrVkPKsfIxFzqcJu3DKmpCyRNzw2I5Ili0PcuY7q2UnPU4
1Rbqa74n+AlNisWxyGi7pdfpJ0C57zsaQ+fJDM5E0NDCkug0CJosXS3skIK2lfQI4zYIiaf+zeHs
3TnhNQnJA/JzJtWhbXD+RleCQSwdSAAnlorjsLbVQ/1CaAWTrHyJkSQt13F4V5GZxSY4u8OU0fm2
AdsnA/OxfyLvPJYj57rs+kTogMfFRIOESW+YZJIsThA0RXjv8fRa+LpDf3dLoQiNNakowyIzE8C9
556z99q5kWnk6tLiEgmLS4zy95iCVvRlULokALzJJNtBdjyNaMa8oQKvVdXJxqJRJifLKml2lEqo
XmYQIx53YbdHorhGmCYWZjbbH8nz2c3q8zBN0S1NqU5YH5sDjlsIORwtSJGp1w7HBEh2HkT/nGnm
KQXcuTOq7lWZPqI1YF0e3+xIhtTYAg8zm/6SZ/ix7WjcZog7OTqTTKIakSuFkrHyJhyY4icDFvqW
981K2+u0/gGkrzPGxM1gTW47yMnHyIYGZQM8cIxhQhMlATLsu4y8MchRBFwx0K0JuEKhbLrgSyIE
XhtkKfrWEhzLGcI+iNA4JwtPEWkdLXQe9UUqaIDkY7YclLD70+QBlK6B2gWQJHdyV+11kGB5lYEL
Ik/NnQkEQzljPyn4wtYKDO9iOXawRmL9o0b31ahCPMa6v7DQp+xuCy6JUTlpDfqSoarp0Sfjq9XP
f5Sg/NQU662MY/1aNPO1XwWpAvZTF4/vBhpvf+oZQ2sVn3Vi0o+aoGAwNIfHU1QpQBB7easm41Y0
9Dcs0bu1EbG9t0XiS5F6z2SDRbYbfDFqLsI1pkYmTojorsQWLsdVtMfNLaJyoxpQP8OetPQ+5Bfo
rCQmYdSayRtt0eY7NYcmt9Tj5jAkyvtAy35vBAr/J/ieCrPis0b+179lkfKL6RQkILC7MoOQZ+b3
ZSaYpoxpKk0zxJeELZ+JOipflLm9JR+zDG4Wmzuhshx9rHea3AiFhhwVoVaW51GhmDFA7JoNgckh
sU41JLee8wztNgUUUooMIOZVV6jEnJSmyjGSgG/PTKXRIBXmkWI/gnr2bBL1eTH1dgYCcpxrzlci
JH1Kmkr1KZr5hWWBM1/6aRdtfayJE3mYWnKxlYBVGOYIQic1uI4KrdxGGvPP1KSnXERS5gIC0lE/
p8GO12htyyIg7dNYzZoz6WJAy4iG7cliIB4WX0NmRaeQEvjff/evv+OANB0nBCh8YCeLkTYXst0B
CIWiLTqOY0Ci5uOksFfIBjDXgZioKFRHf9Bg+ppE4ewVlDhSi75Khu1jtkSrynGj7JjY59Oke72u
NCfbmD+LZtXwx0ayRyEjM0U4d3ICJ5BBNOEm72R5pBTCUJu0GgRmS8htGgJJQh1WuYgVNErZhz1h
RFqor/HM60M/7lX8Gcai4shMyXULhpa4wlJ5LMlc07m2PtYzPthtJJBmCC8hbENe2AIcIhzOQAio
tfthPtdBSByfthxIylAOWFrOetRNB1mpT3Yknhptsi9kdtdrzGtJmlNcHUD0ezaejKfKHE5tXDD3
lJlq4xTEMqxO3EjBMp00Vb6GjJokoZyHVJPOQ0cUokFpwURs+w/QpBnq/ZAzHV/KAn+2QohLeMUg
QxsLvhZFlQj9Kh/2S0MyLSlbXkXrdVOhXNmEhF4wm9OTbS1yhh2aAVNq7odDosPmyAg3EgZvNrSQ
W2sLXXUpDoQnqXNB4E/a+VIqcTQ0LH0XL8WuFtlHKlFRR/A2duq8E814WmJiZiaIdMxZrFMFAGUq
g2SbSXsNg3NNy+xT7X9UO5Po28ojfRhIanIUPKVLafiU9qSejgDvimg0GItXrxLIWYSSSHJL+Cnb
lCJiMwx1/RTQm6DcfA0ma9w3UfM6aRb/ZagYOLWAHgqj/xAt1UAYXQq53cl1a73mmVyc+zVr0+5p
ThdhfC+mp7oIDV8koXQigwV1Z4maE9KMbhssCv1nPuvcybS9cjpqNLOz1A/BCpLIuZwNVfJNAKkO
ALcnQ4Gy0GbIEKQhA6cTVO8E4fw1gfuVCudi1WZ4mmicKxvtW8NzuKnH+E3BuKNr0pfUmq8jPb+6
CYDKpNK3LWm3xca9Hxkhcv7SeNapd2TgvuCMJ6ZbTNPoyjh2PSqMM6XfuusgEuUkpKUtsYsdpLSA
m7wjHG+oEbeqMwY209Q8iSXXIfEXWsCBSWftWHruk2zH7gqRpZxiyHZIX6Mw/Ax1DNEwuly9ybGh
pNAtqVde7Kw64YklhQw58qYvWTBbiUq4IlorRIgSL+Qfzu8VDvgFydXQanuq7iTUGlefCt3Tad63
xT8IEizKZdF+GoSsBX1ru3mBALFAlYnTeKy9slnHO5xWCpCnrsFlaHQIOXyMR6nWJ3+Q5L1WKCPq
DOspiaY7Ku0Rp/iEeY7c+OYKgYO7mQsDbcjCQjMC8KoFe29dBE6icgdl8rWhz90m/W3WCU1tlpLk
UzV/54z83WoT29A0voWwCgDLlz9RMlpMLjl6RNC/4x5C6PM0CTdZiQAJrkNyHAH0NVqL3GjD8Wr2
I71BLIYThtYl1LKOilAFIRKZiowhvzqkgSDJWuccPaiDgmOxF35kmq+CAGRXh20gyA715mHRHX1k
VaSzdGpUnF3s3NcxH8Wz3c2HtAWcLMEsKhLlamU2jascNt/I2A/kNa8q1U9hON0AozHXwrFvmeke
Eu0fLhMW5xqpUxWZ3hwbgsdn3NVZ8Vxoa6hpbLceMnC0NQ2w06YZJRqXKCqmdcpWDCYrxdolo1kl
GqtwojoSTmnjV40IYC46y7Ujq94knbpVR1w/lQqDKDNYhiOpPBg9At16NSTiQ0MFNsEU6AF79xy+
XS2+FbEx0hFVXlvuQGI64k2rgzcNSpxsMjriPs3+NqRlbILWWCDgpDho5OnQJF8ywUJeGKUfA6+f
4QS0Sj0qHVuKrxCLu1J6ETbs7pb+9kBCocgILFBVYgjq9Muem2pXBSV9P1GdSx5MNOqqIxdQb6ND
FDP5z+oRCfSa3BIQK04uqL4pGPZv1IJDEOKeEZZDZ22rMbzb+mVGmnq3QAyDo8tOvLkRoFcTeRak
wHM6h6/pSMeWYthRRJL6tF24EeagviCNQlCXEPUoW7dxYazTQqv0SgKTUOLi9KqqaU9SDKdEqzaw
FQ2euqRw3WEkTEKycS1a3IIF2jyyZk80VuJUsrcSq7a1NGILXguxJ2/m2koIsOe3dEqqrVQYxjE2
c7h0He3fbsTxG8v1XtPV+UboFrAHMCBMhFM2qx+DVlMrWtMhkWjHQLErLEBcGkt7/egA/SYLBKg/
lUQ5zXgtmCViOsm6eVbgU/WspeBHHHrBtVXRjwZ9NX82wafCq16waxG9KTj/S/ZvkCGsmjzLHm6J
WChvD2luuh1wrpHroVm/QXMXGvz48u8U0m7J+60d/C2Z6q3ACKIX95NNgHfbksGcrHzto9la2BbS
Q66A6UFIV0ft/qkv2f8zy29548TzeBGBR4OPvMBEmZ3NL10Ji8I855bm2Sj8yWe86ug+4j8qyC2D
0yUqIy8I1Q+LjCooew7JwIzQqkcboulIpIsw5Js5qa+hydih02CFFca3MtNN7NIvSWsOoRjeTVQE
C934ZIh+CvDHIrgNXXkNeyZRk7xfEPPmafls2vRXjebv0BCj9ppm33J5ipmE2PprMxyHymJUob1W
Fljwkel6Bg1OSTXfjpiDV7i1UZ/AP84SZM8okjEstuKt7ENyNAIfDcSemPcT3BzSusLNVGMCRGYD
paTHujn0WHTfLYQwLWnG9LPdRpN8W/wd4/oWZj2HLoyGMlyLuD3QByDEDItlxMhT2hLMcF5NFDqz
jHjCSBeyT6g21gZUR9CV0SVcWsrRKXkq2vfC+lrkzlN7NMkNDf8lJtYmomWomMFz2tAA7mTkbCLc
0428tVl10PXBj0iopOgHUsmQ0qBjuAZrEPrXzx153jg25cT86ER3ZO1RD2MuXYoIf0ggKCJ6KV/F
X+B+UFu1CzHFQnkKIKCj25CQTpjiR8tUPjjd5cBH6O5JZhDdMcpcAn/RtGunKl9mzZIx29qWksU1
teFYNfKmSvLPAOG31L0blFAVlZsanU29PE8VwWdEibyKHEQSowWeabJdjZ4/mvoH8UnoxtqhRk3l
QMpEyy8X76GUfY7FfNOgj49rWcJRWW2zL6lPDgJCeNLau1zhwRrQvMbm00CFGjbzTm2jCds4AqRY
3xE1JhiUsuIwCzwiH+op1pdxg2gI2weSADeAOCKH9lNXVyYYAlTYnTY6jTHu24BdWoSHCdF+N5dX
urR+hgrMyOdbG0QATeaHsHqXhgeGAoIQpqY5R3rNjUa5p9IHi5GRNEyn1SncVytJRJfeJLv9hY8q
ZUC/tJTuJ2LJVd3S1Du71j0TBZYKTi3pwXIbErpVZhypvmtb1pgeeygEl2PZgG8eCji0nG+xJkjl
IzcP9G+PnSDVuYcfCK28RorPZtPdYirgfLBeSQOsNjaWbDL1Tl2jv6fzdwLJFQD63lAZL2quHSgv
EEqPMtgscAh/0glgUW+dJdZ6zqDvmhHBqAsiAqoxLiJ3dPKsdON5wKspHcF9+qbIfGUGD0t4VJqY
B12jihy64SKzO0Jq3yVV+QkKmC5PBU1rJmBFtPH7f/Lx/R/clcpqn/yXnXN1x0GXgPFgGkIDZPHf
7ZVllqhzVRArylRq2mXJI4xw3NQBYq1Suqdp/KfTufi0fu1A4Frrz1plEQtgc8fLc+z+83L+w+H4
H6/nv2FN/tsf/8f/n/7L/yu/5Dkrx8/0b/xfLZv/i2Ciqv9mmIaJW5IB+Gq0xOL47wATBWsmQBP9
H8CJZgudy/8vfgmDc0X/3wyYuvVvFr4GUDmGqjF8sP7fDJj6PwbL/3yLqbqpyaZi64YhhEL59F8N
mORrW8vQVAMMcNw9DdQSqOP1dkoS81Ip8gshgpwWU3U81BVs7DxTV6C6G5KLE6WdfdEUqs2MbA7C
w9J8Z2b6CzQN8zT2w3sz1yzt5jI5BOqIHRpsmN5h211aDUnLROoQjzKhPAUR55kwy6vK96eZrtje
khvyQSzaVias90VJiRzEMEPTUYd1VU2x2Gv1UrLHDOXet+pF7BlFnbKMV9DM49EAE0I8G6nmRU30
E7nixDJPoH8zk55Op87yLk/HZ0u+LHkN7l8HQlANyKvYYEWP3GK2/3Y5+15a16nTKfeMzuBmamY2
AJGSoFrtMpmaMCgApiWvHN35JhmwbpV8mKYOZYqbbgOGTtDMU2b6fpyTjbQDVKIbbtlRxRJ4kJ3j
qqbmZ6A3InH7h6+9oTf/bOAXndPuT5j0P4hrf0Ot/O7Jxa0hgQd2tGMwSXBTeabnfUf4esyi6Qjw
6WEN5L1nQryiOntUrYVop//WOnTN85qLnnWGNzd0PauUqcF8Qy1Ojg8LJSe49yCO701WEcAXokEJ
YSN24k5YOTqMC0FYfOEUsyUz5ySagdRzRWW1nP1VHjcV6V3o/VXV50dfhP5YvXYSTUtIatdBlIg4
CRcMrT/JDCTPqLH7l2ilLIOAwJ5AaaYO0geQPxPpBui8mMwFzQKbGK9a1Ur/a5QKAiZJOihD9JxG
GfPAecJqP2H3E6akQGBkbNybCOfTvtvmnFxccncgqASrB7Uwtw1mW3oKwWFkTAcYoCbkJSaZjO5u
ugHPnDMmD13SFl+MZe5e9ab7sxBjbhnNUxwqz1lYMcKWqCqbzLHYBTaZSqbtLAhYCNrc0wmKw0yQ
H9OCSUsYMhMkcVdxZ32CW6aAUYnXZkVVtQ+OtYxqjS72IfZ+B5zcDmFN3yCLOG1x8HMxoLzDjHXn
UeAB7ThQoiWFN1Bx1uL4ZXJqs+sIcUkDkxu8N0ELCPWDqoTHwb5aK2ewZpxd0gx3COmXepZRQ8i0
pEUBYQX484dILOEG0sxOLBMyW3S2b5aMf2PVvAeN4ikNAvgQ29imTNNHPjM2iXMiAicRkouKSoD0
KTpNIShSI6c/kIMeXEb8YUH2N7LMJw7/AMba6EeUZbgbk+ZaYEnezNbqe2GYRH8FDVeqv7cVnSBp
5LrWjAMYwHNDRAAE2cUmP9F7hV4Ro2S5R0gbM7IxzJDZOZ5EwjGqPzUZmU4217uMQSN2zn49EOAd
yUhiQVmzAVz5YET+AxldRuPV9qRo0Svjqt34Qq5JGnziDccOFdDjn1XzL0a3jgbEJ1MtJH9Vh5ht
yq6y2jQbTSIpuFStXRY2xHrpegpGg/wDVMhGQ3mav09TzwC45/zcZDgiVandKek87UJi73gfXzSq
e9yd+XhgHPapcJr0LND3qE6j7UIkAt4d3k+Pj3vOYADGEnX00K7uikqj164NrGUq82kwOhVCAJ0J
ELU6PcnipiwDgwFpuGoL3qBZ68TWtDIAPVHDqaozjy2ll07JdLYs05s0Wkp2c65NIEkzi6g+zwc1
Jjomn4vnJPQ6K+lZBVQ+/hjCbNdzy9ZAJ7dmF27Gllsp1olOaEW0ako5MpUD2szC7ujpcB5OFwwj
s+3GSkLDXsFsUWP2pQcBnFoU4lIoLPtEQ0QBBunxQx5bA3QePd/OpjNkpU+5Eqt7zBEwtCLwc5Um
7sRBRNe6FemuEvZwmGFQuYHWE3Mmy4eySPHb88NqYLIU2fjEMwZvcvwnqdthY9lP6Kpm/nJHN8ze
kYn0rS36KYfX4cZqpCPUa/Gvt9zTJdAZOS+GG0odhA9ko+4YG8obLVrHdcNBEs1b26zAGuU0wcpx
W2w+Lnl2wPRipBDZfDHK4paJIvDDPiHAdEFsWZRp4Gs7TVn0jY2Kgf015FK5mlBGciVAV+NGapr0
QktNQ9SpXuc2OZEeeJoWWfcaHcq/WS7NpUIvlrCruqIiOGWQary1dX0aRYkfGjJMmuOtlsU50ccf
Jmx5EjNZSIHtK3z3TVgJtt0wuoqSaSgmXqSm+Wr8xNwjF9bWmJSfcp4NTyZE0kEpz2lyMYmEtiIW
/gg0S9vTnJbja5wEvUdUT41jCCtPpKOt7OUeISesXYMwEXa36Svi/TeBtbhTOAIsDQefVHvZG434
u+MEo7ZosJuVxDkTD6KoMvkHLb4ryMbo7QqQRBUqSZzkpHdiEY+jlZtAu6szK858sf63iCxcwp3O
zAmVRmU1n8uSLaRxxts0ND/DTjF9a9XDdKtWsJMyp6oGem2rQI2R9zY3i9JtOF0M5SA5RhOuZquA
pQRBotmK+tiMbzqiiqdFPFhqmW/X/KxssLE26zyrumlEHjr6jj5AAYqY2xdyNf0vxGfbqGA5oLp3
1SzIPfKdQJvnOFhtZDuulKfM6SjNXFJakc92y686Z2dUU2y0qidSC99vxyKUKBEGZVqsetObXmq2
gHsbPJlVRQgO6GjwArFU4S6H45kiVhYKbuWwxPmYd+IgZCLyJll5aZL2hyM5ItO8HzcrTJgOeHMh
cvqFRj1gsSbU6OCHpWOunVfDVxL7p59E6RY5DkOlib+6TP4gg4QQ0bRqb/FSH6KAaXTbU6K11Xcf
M0+ymtLaFN34VSA7caS5ponDk9/I049cGzbiNWUGkW1w63ZDs9FDfLBLxHQ7q+StnuXCyaaUBwgM
b4PqX8pUpCVpSXddlMLt+2o8k9IUw1TSaE+HF6nSMcCpyIzdpmwKrFHGtTKQ/i7cJlI+j4BLrbeM
XiHDf2bFGdN1ugXGy6whSlH6W1Qkn2jVQvcVwUfCRzsjmDS9IVYTPEHdh2U3P8OAYj6w6AINIUsE
iilGVAzd8xhXRaxOm9HuIl8tJEK5FB7qxZYt1xhbxP1qAGxN61kAQ2Y/tYkKIxrBFUC2Yw84Eir1
C7Qbw5B0oZP0mEJIcdI6PIrbhelD3bKlzY5tQ1pIY/Yozf5US2I8VVsrPdN6qrMucSL2G9vYJKiN
EX2Ti6rRNFihr7q5zrfbr5bH74MViOif6DWw7zMCAUX7mMQbyZV8tFfK3ETmDBl91P0LFolo/q7y
s2Fcy+z2lehfSfYpoveR5Byi4TWWjThhlu4U7EgdhkkDTYFefw6UOWWDf1D9rkIaWpFDrt2Y/dTq
flRwDkGucLTcV4h8GVJ9Ewr6wKDUl9PUc1BHAFskOd+AcNMQdXdj3ZZIbCUN83NYOxpJkRhTiErb
AxM5M/C9tGLeWaOxj9JhO9rvEnLSBpWm6cl8j5TWrxx1PNmM8vHFZuC0uh4jybEl2HiYyQAZhG+o
td/VuFqTz45IRWoTl7QhLzaxXoTAyJUPbYC7vrXCr6Rn4VI+JGhXdvtkG5mj4v0ryy8s5DU5iLVy
rRFsV9T2061H2zTUV07gDqx7Vw9mv6vwxeePYiCZMG82uBUckhAX+W3QqUBJmjOl6M6V8pnSukWY
nvsMNmzaOf4C2UC9jMRxJv0+SdmZ1+0B1FX+sAjtXuEMwnonhWSD853nFUn7L/IGynX1HiME1MzG
s4toBwVHp7zJCHXhmx1zadiVBi7NVt0X3bKHcevDo6JztuCs5MLIgMKCeWNKtxjQrDY/13fSHrqb
/kusWY2TDeDddwVyXk3x2WyJawp7DAROFnmYM5fQRdNrzuDf/cryugSdgLv0exRlWKRYmR6B7SFv
purTlJOMtcfe8Ctb14neVPAB7j2+g0OhVMn6bYtdGe4gUSkMOqrSSU7iqXgHPwDLZpRwJ19DFNaA
tGMKuWJbLl4q7wZMQI0byRd070Jlioq61U/2o3lMjWFTJntiugheEUQGSdYe28mmfCVAug3PA9Un
1UqHhq/SAUOmjjzdy+g6zmeNrltsvZTJIR8hLOCCLg40DxvFDQs+fMeQzhQEQBK7ifY8Nru3/JOb
pUF0+TCqF5ZWItejzA/At6Q7rdlVkYtxhf0dtsghA8pHqRh2nGSJg8U4Q4Q1Jz23WHyxXOXssITb
pHVDdduwTUMEqn/CmPngX6iVzOySzuOSVaobSbjtOUuQbbOPoTG4XY6x2VFrh8CQJfIaE2oRqBZv
EqRrMik41Z/qQTQb6Tm7DVfSBBg7kZtsgOrbgOxgOEfGHYtEODuBOJqhYxi7umEY7RNrbqt0XR1c
C+CEWXltbCvCZVQVbBOVT8vVn2hljzXEt9nRJ2+ycU3sWlg5+PuTnYkueNkV1LhIqnClzNhNDgZq
2gG9f4a8dhsoB9liqeL8At8wr7/H8if5U13LNXDbRXc5MBnc6A+al2CYeEZQku3wqxq6R954NrPo
nCwMkvazvKIMl11IUGqqHrit6vYrVbbjiLH7p2LHZu0QT3H2rAWktRe/OLmaeX1VS/tO03STqwfu
urQ76fLkBMsuzZ5VZZupCDs23Q2UNG7U/oPBa1pzNvK5/3hEo+6d+wxtLZ6byQ8mNF+unh+D4paT
zzvrvsSrKY7jsqfLyzQxRloKQWl6zi8MisFQz+nzwoSUzvmIBuDYGxwIt+mMH9LLiy1DW/tqfMco
LMwNPgtmdBQ4dKGhFbqdhAUNRr8HEcXEaardyaFkvl3lf0JcKviukKWz938G0NUVQlS9cpWK3KXv
FEVm/idtNhR/eH6b2tVu2XQJX0M03d+2fWDYABUxtFyLpjtTz8hZPRwFohAHV/EkHfA/2GTG9p88
5xqEjQlG4kFjKAu2EmRFv5njvVk5SC8w0aYLkA0kSNch9WP0hFDav7v8jpATTJIaXRvlNA9uXdwa
oryw9gLooO55p3US/7J2lK9ERYSNL1O4ojAGTAKiaXR5gYBnpdZlJtKzvHD1433Ynszi0sXu/Dkz
8mRIwExD4HJgcZ/aJ7y7qCnS0I9tGZ+UT5FhG0hUnfLCW+PaogeUDLz2bm0CK6QuOZn9aSy3ZXU0
pxj7+DaRHpq9palG4TogfYs92fZm4ym2/IhmeYZe5JbztkPG6QdbUKP5OZLoTVodK3VDnvUGrd49
BLQkXGn2i2G7MJajPFp8Zi88/aH0XPGK5+AyE+s4EHSJGTrjGOpaqFVZLIqtqR5S7bDY27l5tcWe
x92EMq6cxbBLt5jC7JIcMiSAx1G6K6zVUXzn/qkTE276LUuoSqdnJlOq+iIsF88FQiGxb187PkvV
1dKTrm5l9oNo2xZehl8RZEV/YofgIaUPkcqITXFDHXT69H9k85J+1OTGzkzAGPa4CA1HZIsAULAl
uZL8nNfY9LZgX4MZakPI+QEho8cFQdyGbnVhSWUt24wc1gLX2GntkT9lz1Z0xXRlFj6dtZY9BmMw
Edtgx1Yw6XhIKa6wb5QuPu8Vz6zveDRmgDyGCx2KNaM3nY7VHdnBh/prUjyBv+3ccjjn3TW62orT
0NSi5HVI0OGRopKoZJdzgsHJ1vJz+6eb3Sx5xsJjlx78ItpJKTQiHNtvqUWFywgYu6W2I+8IZfR8
RkVBJIm8eDEIAkIUpevUeVRFrbJn555bXwFlZXgJ+ZWtz8ebT64iNj67boR64tbIpARsc207Io3W
S9TpmznD4pyqezE5CtO6CxBLO0V05eVewpu2IVEyK3irFxKcriRjIxBbpEMUHhP9d2jxzB7ybDcb
PqioVnkqIpJ+n6jQKXbdKvyO4a1WjjSl4NSvXOgAQW7wzN7Tsi93Ho1gzuD0biIkBK7VHWR5J5co
5XYS2x/q2OA8Dp8rAjvbI7NhSt6+JUSLLPy7P+ApFNf0LZCf3K7nIfT6ZV/sbc0ry8t6rDQR8Jg7
FJ3UAcN05G1L0llW9lJ/aGaWz62WPOAOkTqfckr65lGs0EyXAHdz30wuUuRrlTe9meKo147ywmcx
NWjSHCt5MLsmjVyV1jekdF44fMGC0Xi68GOSAggLFY2VvQm1lzLdB/S3Gp8lVw08dmx273F4EGgd
h2c9p9xE5OLzliDIouenoCn5EY3b6DwBXoQSPGAhJVPLoYECnXDZdiTS44ICp2+dkUO0NHL0Bzm6
X7T8SPxWJyf7Zs+VbeB51PWImwAQbhT6X8C+TtkLXRhWJ54bNlqeECoERfnWTNspxks4nyv1ThW7
IQ1eCk8Gv6MX0WcQQ3YKrpP+zQz3X43gsOkM12icABaxd9HljtJrVpJtcjXFqSLf4EMOn7FItAme
pIde+Ur7HPHD0+uiPVTjEtJuYPGic4q36CDMI+0YyrVvpT5jxzLtC+UVtQkJ5GzQ5oiB142HK94j
8TdkJa7/qqyoyr4/V77+QXmCe0UZoDFgZT4EBIEfG+OULEet24XaueDwqO516ULAaUNTszqW+iHS
dY9TZUVLKzxB9iagDEFdojyTJ0xjsy497hFjfoN4rHWHWfJy05+gvmacxzi1OYuBGsDBUMEUWsMH
/U8J1eAyZMHLmfuiqqIDh8LQi/KPqPMKvoz9ZI24d9k540/0WtAx8CAoyqthk0Drom/mPiYHtMG5
sBr4+2KbpzvCiuJXnaxEncMFqzRcrncqW76KF5Pf2aGbwVFkN9M2HOJpdNgSzaz1elcwH/gfiAMu
6qtOD/Y0YMF2ud2ab4rOSZl/67gnPznXvwqeGbRmlI42bbOMnvjSyuB6GqBhEEb0qwzvhIYTUIzs
BRMq97ho7/HnjEgT8V99D/b9HVpcDAjyNXrnmyGSJpVy2JifDKipBOUUDPNmfsivNJ4PCPPp0bEn
JsG1vgDQRCiBac+Z6H4aMOfczJ0fOeMWltoLJSOHjHJLrOO6gUxYfcqj1DAYsCZOgneFNWRRUH+k
th8i97EAoJQ9vMMSbqReArREDRG3ew0nQ+f1XUyt1cDAkYTHJxYB5entJ8xJLnw28nra7FxkFcv9
TU3afZgzYuaASLgRfeF2hWiYENr0B/UXAC0Fiwya+Y15hv1ZvWvjc7Ds0YRw8Wzdu0+Tr/xk74W9
QZapnldwwuusHJbUp3gqBAYqBwQa5zhWjFzyKPA5hkO2H96T+J78CQQQOewv4BZIt1jvTIk8sp4U
eAdcian7xgqDhPTT8yyi7SzVPdo01NKazVoDCMFtawClJIWd7edFrC9JAFVW3bm6jSECFJXEETRC
yfBsDW8l/UYktDtL/e1Te6vqMUZ6bGf9g/gy/1XTvu2JLBzUGuEFthXSAmWHQnQTKUeQYaN+FfN9
ibcRXsWl/dMwnpDPCXcUsUTBVaKRgr5BRI5e/ApYmRXdq7qTDqg/nYIzG4HLm95gloEaa+/KU7/p
URW00nCqRXMh6Ib8LEgoVogE0KmF109/4IxQzJWONStfvX0hYO+lXoYjYQ6bAH2qdG2yU02hgfKN
QhXS9pM8RE8ELTojhI7n+EKok9OJFCDf8jIFIOFIkDWWox0jGSoHuKbJKayTq9KIzWD05FM3dy1z
6j4hFpfZVY6qD7oZrY2c1iUHf5/wUHLVuD7TXe5SC1GSa1tWt8ckMrZwNhF6JF5NRWmQcEtxQFii
NiEHk9X+N1BaQOLTvbOB4WR1cI/zHCAynTDDkAAk/emyoKDIsRGkhBTblN2NyXyBaQfM7gDCU1IU
/abLBgNwH/p2kzlsKOXnaiFUq9apaIi7Q/+UqNUWm/2vWmmWb2NPMX9QfaJeUcF8DTHHJhLorHiC
uw+LuelJjMOdmkSPbkaZRPI0kUfzR6izqaeEMCYQuYiV5pELWXFqQOKMZlgLqWLVal/Tv6TNv5Y/
Zg5nHtkk+WVxpe6ARxBcbQ+Lz9jJo8FnHBeTVqU2p2iC54oZT/x3MFIWTSN5YBcwYDhG7CVq7MIf
fya+/hZKv01SP6wEfaN2LKr+3PXvhpbf+h5DVblojkpnUh5qdduTS6uAo7joqkw8J88Z4ekSiXjg
O/Ql0TjyMG3tCvtQ5SbNxUBhvGz2CK8Djp+xxTJfg5WU0xWNO+AzXWOnhs72rAHxdRIQI5Pb1MJQ
PWoxQYJJv8cccJ/JJ8GQrP+NEJiu9pQ2Qh0LcIyBrqA90qaPjPxYwtEg3tYjmA4j3S219TeNKg0x
ENKjPguZl45Y9XACDwoipRSloVNmuCeWTDySig4qGW3QiSiRdIsKVrEbcsrRwIS6Kzf23SI6liHC
zNk63w/Qv6m6ImwyLcJ3hkecE+eZkxbhsmk+HHo1eVMsIOmzJOebJK9GlFuMDdQc8iW4qhdjdeZq
vaEzXWouC4ByzfjOO1RNMN80x2vS5ERqlw2gnWrZRoNCj26Eeqd9KKnxNytAtDe03RnaVB+Es7GF
IMRntvs/2TuT5kqVc4v+Im7QJCRMdfojlY6kUlsTQk0p6SHpEvj1b3Ed1+H7Il7juSce2FZJOoLM
r9l77ZrXyx2OuhnvPQH8dIgFw1yWrtYKYVnrNc/9IN39WGYCUMT8J/Y2QPuM7ZBs9tVWRsJDNWTx
eWRWHXYIrJL8GZH2Uwpm14QCu80sMTBNC+kZRIdsZ1SYuo6Y9tXdc0h41aauuTEYljZ9mZx10HGf
WzzOJnw2Id1C1PKa6cF/M2Fyij37w06pJgAuazgFp7w3tEHEgCwsePZVYS3bBFTJlQycJ3UXAE+8
qqacWgMXVewysU2AFmGPsq9D3yoBaCzNPu6nRz8neNgt56+iLYiU7vNzFkp3nzty3oLA/CIotNrL
SRNp2SX7cZybfVsX1AQDM4IqtPwNS/un2LQh9WJMJ+O8ytAPtzYLmL0jd3M/3ZRD7+J1Lqq9MdON
v/7ucmp/LSX4zzbjLq47mg+uuXwscQ35Pydwsirisq9xC7kmS7dDr7duIt1bcGjfUHaR1eUFNzNb
5cBUSOjkxFqBD4vgSy4MxAkcKAGSdFz75a/OenJroBI6+4ZqeXLQF4Pr1uUGCANMnJEOTBUQhcbs
0M0KngRlcptdROliN4au77A634mu5hnDAA+AstkXZrwLi/kyjQyZcsmgl4s7LWR49O6dtHgmR/RS
FFGC04URTTzzI40tRIooOwUKO3PvzB/I6Q8GDxS/mX3rj4pRypzfym76FpKbAys33vbuwV+y61aC
f8PNrveVVb4GKYMCVvrxHDxDtxEpKol8otRvyEm/SlZmRY5l2OMtvArGotwmLtNiKSEjDHdxgcg0
SdY5kEyBW1IhlfMMNtq6s3T5GmcT/q4lgRBZU1lHP0iViKnHuhbPL49Q0MLMMEV6U4U58x3s44BR
B3gc5DmWDYVF0l4hdcPfnTd7slKpffzkFQwop7aDx9pu2qdlrg+9HV7ZU/7T8maCIFMGu+Rm87b7
IadqsZA/zB3oBuaCz41xrKmeQWU3ZzVXz11dMxZkTDMISLoJl5sgVsbMDI4gRt+GAQsNzyHgQ9RM
3v1sZ2usgW4791toOz+tyPrVU7y6dN0xJQHe3nOuQ4gRuXgmveliPOct6Yd3X5bnDOuHP1EPlWvu
sb/xQpHdrHEkxntpfSbALelklgapF05hdli5rgAjt81U/cJrhumPZsFk3V1bMaHKNcEsTfOU5P7X
e2hXYGRntlTOW5XACIlymEtZk79MOS0/7rftmk58JSjUCuBuiIBptgMSPJCl+0dQz7MXbR0NwRIV
VGpXxY1J+1eukAU+c/1RjtGTcrV1HlBL9gTx2jVqYsAXvDI222bhq5Dle3LCAhRCpgNRG43VTe2l
chfNvwZX1jvfY4jr++1xMCVojxCX62JtvdrJT1MQfVR9Ac2Pk4yo8F1tCMmMTc/JPdJDZz/ZQ96b
WX3KXOEVKZjvaZfBrlmZvr0Mripv+SyTEXdF3W7LpBhODjF3JBfj8RpjpkECgxLIt1ty1ltSdy45
F8ZqL2VLuHAHzKGP0av5nAy55zXCJ1czxyrVeCvLbjhUvD6CHPeTxMDRpq2+c6r+bnEJ5nP5pr7n
WgcFAQlJBGQqtn2qmwlNqZ1jSp9UtiHNxwJRdJDTcYwTiMNlEpJIh9qF92sW8OZjm04++BVXFvB9
79C3zYtSy28kFS4LFhYW6KpClP+zzvVGY9nfLGtqioPyp+jZeujiJ+oZRiQ5giZs7O/lJASGUcNY
b963fg0hoafdYOl+U9jyy/hg7hp+E70ZJetAGxsurkcfLa0E4tInXnYs/Zi45XB6jBRrqb5xP0xC
3D3My3eNuGjX1Qyqu9nswgUIadcxy+3KmBU6p9sUp8GuqeaR9Un1DIvQO7p++yj0qPaTVd+CpuGe
1J92lY87rnmzQTP4IlpxnWQBqxIngyjq9MN1ibNPc6Ud/aq1roypQCkgGVzrNfY2AEEzgro3Kz5R
W/HTEF6TfPkdq+Jh0dONbENEJ2BBNjhTibHtrh0Jkj9fyE93MIhvxkQeBJPmgsWL56tfRfVVBghk
p/Kk9FPS1cnJ0nrauUWDMtB6ljkzSxtXBVct1zaqXOTPbhAeiCrwN6DgsoHRn5pIDYbZhKUuw81q
0JVULOfQSatD8SGGoNyatDqqNLXA5XRb1/beQ/pe13JScB+8u16+6qRUaFihmL0yFUHZyWvkaABl
k/pqVgxooDybBaIg8Zdhn2XR1NyQBKe2S0615PXRXRwOdzJSDruQVzEXzo7FKJ2liF/CJrjVvc28
IiNvInoKK8atbd9/+PfRMNDJpN3zkviYeOdLKGdmpC6oi8llZ04KcLYcPd/niZz6N5Dr/BQxZKCM
9V+nnfEofb2bG+ZNXvsE6O2G0LC3PJUXEyQ3SJO+tNXvDKzlorruK6axWjApUf743A81kEhMLJPS
r15INbnkbr8pgtfGH9HzsDQFLw5zkw59SnBD+CNXt5Up6FUYL5TAwi4THWwkH1fHq5e1BBf1Atp8
NUDBRyJNJZzxvsMUa5I3s7w6ABF2XYzYq8mfk+q6dkvICDYLPumz/+/tjqLXO2l/veJru8B5CDYX
PeWmB+WyGalc86rDnq1wDlnL8ri0E9jUCIdzQ/Oc4XIGfrLzU3dgSdugtwYOTrwGXsp8PtiD93OY
x0O5YM/qgFnyweuf89Q9NaU8Jy4tWy9YFpVutyeJw8P3AGza3gmreQEYsHGRVvFAkPLjqBn3vx2c
GozNvs1ypdXhtdZFzKKFEMyaYVBDpOXGGJqJKIVsNnkHz6m2Y5ZltxBEuauSdldarGF8bz6P1tDe
hAaTv5RWvF1EgHQfgUzPzbDt2umz1zI+IAOu2DtFbGlINL/2V5wb2iYCJaBbE01fnWOJlb1ySWpo
i/dlbKKth5Uut+KTHYz+3nYqhull26LN47PGcWgdROK31/NkdfuljW8w7uoLmBzaCg8YSugnwzWs
B1XTn03ZtT1p6CVSXud99SDq5eRbXbMTs97YlqmOgSnWPvxH54C/48d7R3jYbNCwTsdkgNThGavf
dEFNUh8Cz8rk8gbnFxPgPL8TQ1b9MEzpwqi8zVO7O0dViiArMMxUav8ABe7G0qQb64FVWxh8EqOj
gPy25pjN4bXj0IUkfpQdfUJOGFQsAM+AGU6KgjvhSN80HnDOcuqOo6ejjZoEpsmBQZtLLMhDEtFr
ZUlqn5GkDcWTaoatEhMZTqlP/F0QjgDrsuQIbpMLsxEPkBnMEdkxvovRw0ZdWT88NUf7MGIsQTQ0
P0LHgRLa/tH20HXWLrKpbMkL5MTuro7kJfbY8LMIP8jczJdmfb41x1Jb4ybkvNa7bqRUtOOMZsv1
Dn9+i2qK2j3huu6G5tHbE6ZtEfHN+JWM02yFaXZdNR2KzvllGpjsTae/+3h6QKDpc65xLWV+Oe6d
Bj4iCXgQCUhd3sAtT3krOazcYMXE8JVsdFCT2e1utDsAFuV0zmfA45VsT5yV+joYoq0aAMVVwCC3
jWwodQqZH4MxfCd2HprflMX7FLCSNqrb1CSobxZH9tzMZryR7nhUQUV/YpVMBGHUosx2Gcr09ckb
8/ewZHybO3hLbZIIbLJPrJVKVtfxrfIXVpE5lCO3zlBhgPAXwK2wpCcn0qmKU732Y+MqwZ17yBax
/mWtQMQZyAr6xJl6xI0xnRusuQYu42qd3KYdrEW/qaqdNYcIeOGObauJNVqQCvnoMz4oZQQRX/Tv
3YBvxMSHYLCC98BjHFG54t1DjlC2aMZwo5tLiNHnulH4sBVzvtHJxfVYdCjWQHvta8ZLRTmzRY4o
SiUj3pF/4Vh0oH7NEvLfpd7jPNnjz7Sajuj0qVox5fPq6G+JNajt5LeLIv0o+qNdQm/2sv4jsKIX
0snZW7khoFThPY7a+zTIaHMDXUnY8tqfFLASJZBVp2c+RPQFug6vdGge2wr2NQKsy4BIwFZkfMne
vLZ6rnauJGSuFBKuFwzvnFoFrVF91bWkh8f5fOVMrPOEt3wHIc52vPA580YKp3qov5OYFnHm0Nur
7iRS60V0ArI5SkJAK+Fu6fl5NQbkTeyi/x+j4di3hETgmfeo/TdeUJ+jgJq4zRmIYXwDKybODc7M
Q2GUPqaU7kkggVnyA8fLYi6ZQJ8kZfvZJfxvMI6Yc2QTBX5SJVhtMGC6jl1tCfLey5ydts0IRHXu
ObKYNCuzWiNjeU2D3F4t3rUU6byPyhJmacSGJJuwaMUOLmG3gycmF7a8btqzQkcq3ENIXNhaB1E9
XkI1sUJhsdoKHq2IOL6qinkc/eKli4sj6ZCZPQAOwQi3LSw2BCQZ3C0WyjNopS8BswpKreAYYr1z
Em7ugL1Y3HfxMQ3efXv90OoGSpiKb+xy+B2kdnGCeamx+FnxTLMSd5fIxPOF4COg+LGNd0oyN52L
1NoFDA8RrhAQU1OnMewPEb/E+XBTaL3XA7CXCMUkgGF91FZzUmHv74UlefqQnuUE5q0B56ee0Z5k
PbiEgz76a+KBtotlF5ShS3JmCPOK9mSH1GzvK7J9UiOYYIBF2PUEtrI2LK7iYFrOlfo9dKp85jI7
OIRbXMkqWLWHdnX06VPdovaPRcI+UoJ5rbKAZ1aa+9GZHqt0UfdRON7zT6MSdlzFAq974d5XjwNT
8ljSZBD2Gan4gF8A0sSaQFNM7EbDZCIZlOfg2raJbG46DoneTk/tPMLerffYEKo72RBumSPwtOTw
GmF4ZbmuCKQRbPF0bI1kxnYvJmFeniNypI1rxHbJ+naXGeYFcQtNRzZI4DAOUBtiHmaZQPQA4CMH
CclIzEEqIZNgU3tPBh5Te2ziq8ITgKoh5y5Efzq2t9MuxWRYRygJnAMBBwFyEW6JmFDO0m95MFJM
4qM0Dxnk9qtK2g+NplHv0+naajpA7QjqqmLqiOqAbIVd6NjFPsGsM9kxdfnQylgwfkS86s/Tiyyd
+cDqwH6yRjtYuRYpisR2OQQerJmFLQCMUuwe1hoTWS7dqQjZKiQRphf03/E/krv/Ywh7/L8C+UjE
+98C+X5/Jv3vqut/p/8tlo+v+/2+hldHfwSe65Cl59uBdDyY3X+5wqI/8ISFGLKEK0Vku96/uMLk
HxgBfGGLKAi55SVmrb9SreUfTAoY/QUIpeElCvnvBPNFhAL+zXjoBE5g2yH6ZL4P+V9rbN+/pEgP
tokCu9UcO6sBFGtNdz1Iby/Y2UZ1dT8ypqFX74f93HjdTiCnKv2SeAcf/XwvaA67qYaxSubngssB
5eccoRYyTMXsRjLEbpBBeMyLMkcjopwJeqphqeUL08pefaRFdYyGcReWii4Cyq3yOFDLwL9EAcvP
HBBD1nO3gQq2QuEfVbR4SFSCc1WWL5NPYZSNOT6MhYKIqudq8c0PS7PlADooj8CGqwJ5BVyzFRfk
5vcZungM5Q6eXxGithnDB1XW34Dj2KwvKBTH7k5UFDFTCTikWyzWUYRDnIbR+tAFg3TZI55x5anJ
wGoG0g/YdtCehkxevdwcQBeIy6yZ9yU5DaFTT3fR2bJqRiD2CuVxDGoDj3FlbTFsiAaapHjteC0W
QleNdfQtPOPVNP2YId8UanI2/zF2/hnP+X++x7x1/8t7PEy/y4+hVX93dvI1/3iHgz98NxS8Jy42
TN5L75/R9P4f0hO+IJs+cj25vo//dHb69h8EcUZQRXkOXEJa+ef+eod59fEMSE6FSMDrC/8tb6fv
8y/9/SXmxeXV5aAJpY1n1P77Szw3fqK8gUvH7UAYTzn6P7fnHi1hL0xaX6duXh8zQOmAR5lSOzUi
vuhlakx5zKhPdmXD9EokI9FbLPmWWFT73Is+rbh9SeAKIuNmbt/FSCaHrtAszuJbNhVILMC51jXy
A2vhBIjcAu9Td2/yfguxDkufg9zS98Bnx9NbyxpTN/aXahj0t8mqZ8N2QQSFZq0Z+ul3ZRP+NEAJ
zvt65ySrP9FDBCHCD4dQ9NR13BNA6vsGo3+QGL31lWl3AA2eunUjRoLFxrIqGN8xDTAA17aI7+Sf
eN4i2w61e6FDfItkepsW0Ykp3oEciCMGoB9Ayc7WElWXPg52ODRHuCEjcdOxehu6nFalZMJGs1J5
zHphzF2RzFPvUrhfG6zZ0cAZENXINS3UWJWiLB5LF89MBWQ8xgYyNXgJmlp+ORNJ36FC/EHqEOLa
XnwoijM6Sjs6EtT1MRAaRlhd7gFYNcxm/fpB5Sjnve8iJVrTbh+j2f5IPGEObW+I0cnvvYlMHXpE
o51yP0QrMlqmFIxJ7bHQQmECZfKrGBBTD4mpKfqmAPvRqkyfn5j83RTZrc4V48dKvBboikhEQM1D
5DexWtlWJN9S2h/YHOHDWBeCvG7yVD+Se7PsgZo8dlPwbJegNJolRnuJkGOnVIFMgV/UgPnZm6G/
yZ3lq42rCy34saUVSRmkkVW5CzzJB4j5l21g+I4ZMf6KBohBXZNwZ8hHJjRfDG7sDVeU3jt2+JKK
9p11Oh+PbO4giBOm0cAG9C2e+dJdzI+qRdJF3S8eQhgv2D17AUUeZXuEGgD8Use0GHxM2uB6NfKp
sskeDCnvqXWRznHT7Vv6M/xBZNS7doYltV2FTiOpKdLZBcR2Sj5z22Ip+sptWe2XfnmGF2sdExcy
E4zWfStOiiwleEHndAbl3/nNwzA5yB4mpFw9Y5uKXdKwjAc3GldJpDksdetcqRFhXCue9IQzxG/a
Z28GjzSOMPqyz6qZ76Vrjmmkn7xspsdBol2QzLWxB/85GOpHG9jfBrTwWZsIEGH+UCTjs4t3JDTw
Haz20TQ3RJDsRP6JYcXZjKNQezhnqYNw0Y3JIhBu8GOsupdwxMpW6ufI7clmReuQWvMxjdFJiBhu
YuKML1xS2PegVwpX/+wczZKwG3/0q64hoXUBf0fQVfdRNWsSIC12Q5/irz92FhYI9bHc2QMKrEi/
4TA8TB4T7uS2QF0XE7V6lRWY9hgJ7gadUZ+H/S8FIYmPZ7v46XvuMnLssJQ38YZqG3e3Csvz0KPV
UooAdIIwP9qR6K8Q4MeUi52lqidfdTgM49XLrg/zkL3XOQPRYvI/qwJiM1xQm06dMn6WwboTiS4i
b19bt3J3ZFf+8OvRvWbWeOqX1CF7D4JIP78qg9pfTWgcxdoTCpjWU/GeQfQkACF5IShrwqCddbuo
Hd7y2j6vQ9oCcVJWjndK0ItZesS6gPxkJP18IEYS4OZyMwv3nCygH72IrJbUwoArjPhBt5JcHKvN
j8AW2Svw/BFNQ7woYmd6RMTbk897XLASwWgH1NgsoICSqXy1fqS8DqzVYPmi4NmC2P/uDUDGyAjo
voH+2UPvw7sC5MWj8WrUWcUWuliJT2Sa4H9nd1M7WBucfuoKd7x725Y9QtcaQXp3rtr6fggcJHv8
PWpTs79uvtlWQwepQPosDOhiyqh0DH91tv+WK/XBvXMTy/QeEg1OH7M8doi6+DBnrpoubgJImWKf
L0LuPFpq4jaao2XnuGRazLgL442rupP0VNhTfI0wI8ur7GZjtdSokB9HsPsDoZ46sH9WUYDThwAV
KFX2C3mf9KXqtqdS9EpUM/DXNk4nu1NIbN0Y2XdBBpUJQOlwldjxQ59wIDvL+5xNj44zuLRyhBHj
YsLJmBWv4LAwXSbIsHJaOE6geB/G4yEAgbWOnG0GMc2+9uFHx+QZAgTLy02Y1sMthzKlnk5vRE7e
neW0pxjXaTNrtMMLshALy/Qh/9MLTfSzbig1G0TFrmQ97U7VOWmNufVKGZ49j1q8tMMj3hYko2Hd
MolFf9ahgcaAXFzQL+DGoTrZ4si79h0SRUabBtjLfrT2YEgu0OdhRYu5TVJBmIfcfB+H6V0ameyc
JM2bHQUvWcKiXFedOmhVnNwm+uYquGWtTaVfP8Yl2qiUDEaY5CSmOoK4LTd6V1V3CVKkph7CsOe6
iK8Ha7gjzuprycL7PneJUBkOacpA2hmyV6WBAboKM0Y6LE8S0yKd98lgIilWWroKuUkl4SJ+432m
nXBA4FU7ZfVY3v3hYbGDEhnGco2SAl34dIlAa0KHVLu2q77rAr1kWLSwmLDhI3JJ/YMr489MWhiS
83GVpL0DTIdID+jlmCXfvlKvOMK32Rg8K8tDf+KN8BgQBUb9DWHdhOBFyMnqqHuL4gEXq00mXxaY
h2Jwb/5Tsv+/Snafnvd/LtkR+H69D3+r19cv+Ee97lF6Uz/AW/HDtR72/1mvu8EfgRNSeAfAVXzH
D/iav0gs4R904Q7FgOs7IhAh7fhf9br/h1j78MgTobM2yc6/03M7/CzRf6vY/VUM4NosR/lGtheu
//u/tN2LmVQTaIGyjAUpUGbPomKn6sRcWiI5bvD3eZnGLdBibooGMHYePOGpwVSC6oxms49cnNiE
q8lWg4eaRg/1EW43NyUkM5idfRcThs5vhDeJkVRkk6WQGHaeGOp/BImKgW53W2LroD3OPSYHV961
VDKc+mzmMDlnTdT/aF/RQwaIRdZVOGlwsSglu78rsMUVBiX2f904nay402fbl8jsCWpoFf4UMqde
rJ9oBnFQ5JIpurCBmrAe2AAlZQTXKEAYAF74O52i3pqOU65PPUdyMC4D4qT+t/CR+1lYO2Kn+qoL
Z9WANccqKn6w4F1jNc1bg0dMIY8Nlv4x6KP7wOmfU/L3HCchFi6LYd/Gt80yv/J5jpveagnO0ulT
xtAUnTyRqON8NYFn3FkiRGrQ7IHxw7xH5bUtWuyL+RrXaVsU5Kzm74pBXdyQ1EoPVgUdO5tnZDF1
Vr12Sf0WZo1GEzxuEsla0V06NJL2+Do2pOxVBtO/AhrtRcE+iTGF+JPGvkTsUT2450r+FuFOLUlC
2BT6u2E6OmH7XCIgu0JwdMXCUkCEMO2WUeDj0OjiCPuJPZfGY1IyOJiq9suJ45+TVX17pFuvg5YP
Hfbvczd/zQhCqP5PMrZJaoknaCY25W7bjfk2Yd6PIB2ugpkReNEtov9AnAV3FCsyC6AJ418PVjqj
ndui0bZDPPQe+a1jjc5nmUjisGEoax/CYMv2M3fAwhalWg64rxbG6iBFgx9EtsGs6lZziD2Wh9yd
TkO2eKdk7nF4OuS4TmwhjrVS/FzAIyGAIjg0EkyRHbjuEQhEd+VmC0H2DZKRKDz2feluTc3KOAzl
XaANHs4lfxu9ZTmjHYMMULcHmLB0pvxam34h4MQKX+Z5+ah8Fta9U1FpVlCJ4T+7G+E2MyMqcPU+
2X+71ufa7X0xbTIJzK+w+6f2RqGvbsoKuXgwoi/P+hezTJ+ZbaxLWTKfKgWhm9PispRdivZBxMMv
QXe1TBjPWVvWrI55PiIUetXM/Myt5D6dANZEQ/ta9uXrKonXNvUFokpGwFP5Al78ZWnbaGvPut1W
dnIu7zW48bNA6oRCv10emrmmACZ/RJi5olKzs1tvdO9r2+xkXD7Qfz+7rM2zMfV2i7vma/ey3ucx
uYPJhPEnqL0bpxlvWl1/u2b4iaIj3y4pKjAvgLCXB+ZGJrhPTUCtgX5un6b+2fLD6sTyPqUtOllG
pLeA2/bUn49JRnZjEZNEkgM1JCQVUSFJZVXFERXKAjx/EQ3/+I++B/4g55BGWKDXHjBnuFX91FfJ
8wAZNEY17sze91A2T45KfxdxXh6y0dcoStmoZVFIawOrMrcJEihbWAxwgH71tTqb9k+uOfFWEEAG
h1mmzBEla3OIeeav2gk+hphobgLvsjTBzyg06WYeMPVmVbkLFp+Cqlrh5wiSOmIQEJVc6ki9W363
7ezpZnHIikkK+33Q4wZUULPTX1kH5slQ42xVtlr/XXObgjXoGv85HtoPGczPA8wdvk1+lmGvzkC/
TgJPcczp4fXOB246r2Z00LvJdG6S4tLMyb4BvrOpmSIRfxkfS66mTRiWOD7ZLG9iXLVFgQamKYi1
gmkyEsaa38gQ4vTEFn2qBouxhzhH0XABvPI+pjGs0CvfWWkgacICkv6z98vHxE1/eahN+rr/NiSF
cILlJ8gnjmGyUaVi2Cbecg0k54erFI7ZEAcM6shhXWKgZoTJgJzfCwRJDZ9LFmFBqZKeFBJIFY6w
WY6yNRf9SDA5MABrOxU28smU9La5jw/lEL2FiA82MicfMiOccTcjSrgSo7oDnjpvOo9EFLTu7MEV
NaFKRxZVglFWG2SvHejmeKEt9UqMN8BXGH6BHAHT8AhiMIqm+hSrli8Nswvxw2wNFwyuI36l1CPf
ILbQGLt9+T2l7mPsYWWaFHgrbMhe/CFsvBnt6BI7w5nZlwXesggpe6PZ20icdOVwb7kqe7SG4oZk
VZgjokPaJOMFaihBYWNiIbh3/X3XyOdmLLtN12MPYc1778CwYHpsQd20sD/W9d3wW5mG2XphUI8M
nkNmgUT7nyIAmt3+zRqZx486xzDhf7Ld14zdOrQ1sAxkhmsnRZYCA/2xaaAoEOcDfFISgeF5r7Pj
3w8der/UNPf90D4F6BzrtVogJ1VP5dlKp2wTCr2O0Nh5Nol9optmA2B4BUPiqfokeoELyZTlzvAL
826ON2K2P3XeHgN++SPrwJSIvZoBVPuhBvj5yTUjOXT63nugUNTkpf3Ckvat6clbGKOHoASNW0YE
q3xlAJdP6eh/hAjgvYxpVpjAciNYpdlx+Yo2ufPByl5KeOCOKi8IqDesz68qw8T9T6yLbrCMNSQm
sFsbcE+FRPG4CTIiGG9JIu8Td7n45HoD6pfHqXmcW6QNaM/jDfOyVUkPwiXq2Zl6Ey0bWhq0BqEX
b0YoYLoV5Y1Xs3P3SvPIYts/I43cA1UFjpGcghSsi/LGXbKgdLeWO2tsbjOBVGC59dvUuTIGlEUw
zhNzE0zYKEH3niFpPsndjSLqedcAkgvqrj5183AMk/a+79cbViUvtYbEErHbcNhIqxjIUg9EU3D1
rAGBRnnmOBZJehW4y70KSCHPHc/ZZa4Pb9srV8IWQaR+e+vMjsN4L9mYjl0kwMFHq3UeRTeCqoEH
XYXNfurtD5JIv9pFA4od79yg/iKw56wQt201joYobS/W0jzQyyKt6Zdhs9iHXBO8lRdBf1J5c1fx
58hipgI9sZFFojfuOLhHX1rX2Yjuio+2O1bxtBmrcKeJBIVOBEXIcwLK21b0vDacwsipuNDLrQsT
aZFP6DcZgYXJd9TWy37BlIFpVr018bgt7ew3HDZqwtDKONuHBzWjfCA5Aq4LW3TsTY4AZ1rruzC1
IDuEJj6KLAUx4u3nsGOwgKXMRP4+iDVPq08laJns8eJ3eKYmR9zAQWOIqS5cesReE6h6JdUsDkDv
kIi7GXr+BOiuPSPeaCHt9D3GqtYyMA4kisNaE+Fr3qo04qdr6ieP1G8sBWttxRjcGmviLjLrq65Q
43XyaSCHJmtrnjL9EfXPyqWZ97I8vvI6ic9ZbAdNrkAm6ifEddZVa+R3UNmkZSTJfpIgQtbQd7/C
eJfkNcNqnhK2dWybL8PTkDbMV+q3Dj10QcHjT81PU6WEGLlvZI5WxImZ3wtDhaCXV8VgN3i50y9f
TgnJylFPocsLojMCj1U2vzYYSE5Z/UlCRHHdOsRb2zy/5HN2N0WJVaKhiMFIcTb1fE2OQ7SGU8GA
VclejIx6O7tyWOLD722bbWaTPD85rNeb+GVwsTM1KYpF9EyPheVhm67MeMDjG653UkCkxEh/sOSD
s40mw7CsGg6ZChhfwNkdcUp58/BOMgUBJI+2gJOGABQJ3IQ9L/ahLIk53pgQtSD2husQCMqUA7li
P4ui2ybgppXIhYHhIS016U4P8Scyr/J6JgWK74q02kzJq0izn/MgtpnmUJjRCuxbN+OPmNfc7ug2
raXLifLMnuIuuGHuyP7Ftj8ROZu2qjdTh+0BHvlLRpfGeSsgPRl9KoMWvTNhuLmVX2TknfyMLUQS
TM/EfToE2mxUNv5oYbtd9SHtE5rFPWk24QkP10M/UbYwpaW8TNNxqyANgkFvtqU7f6Zi5XAG9p79
QI4ilc/bxPzNdClgzEXyZHcVPDMzPyZeQWpYam6MF+W4/4IdzOXqzm8SAI/DdF58JnwNYStS6onK
OTi7VsN8EeXsKuFA7jBSKg0pcVZj/j1EdyKaP2ae93opkIAQjdxJ5pKqqJ9tl1m1JF5xiykHlDRT
wrbLkDoUzWPGFnqL/whnY9iiQB7I4NCr215cPI98976aoGh6P6uOyyFfFBa9rDlNmHmMGn5Yauh3
C4Na1eZkEg8JayzofynA8Lql2hmX6H20X7N8ZjHSMkacyxQGRUO4JquyjeXT6bkocUe8YiZgrBMW
6+NQUrMbg3EQFZKf9cel7GwOdOpf4qvW/4fTmt825IjGHHyhH5Zwfo6ZpNmR+zqv/8ziNUheWA/5
nrdsQc8rXNG4zAc9tXt8pLGIFFpkycrdzoEezL+HiD9n1GALZjRwVTY1Ec0YaDZdkl/j8xgOJRgc
5YJH524lsIenjVV3fomsqtmGASL8Zg58DHGcgh54J8MGwqtp3DHMfY6h86BbUDGGP+iVgWKRYPds
YD3SVKAzZG+PGXxB7FMjIC96rLN9PT7NPqt5Ebb/RdJ57TaOZVH0iwgwh1dRFJVzsPxC2GWbOWd+
/Sz2AAPMdE9XdVki7z1h77UPDYgse8yAkwSEAvXBiH+x2aomHtCpWtXxqC5lKraFFUygXToMtyA6
bSX1v8QRUbOFwiXNcwkXPubnOZtI9VRCsQb10TIIHNlFMe2AXNCwS5rBhlz85V6P/kDO/ZoaCuEG
3e+QwrSIg3ujGxcm3+uxbzcG2lMr8X4G+W6M9TGusq8MxX/MbpYzF0lCjLBiEZnb0cgLlyJNpuzk
hI6E6JQOC4IXWNlp8StRGXbDOVuVGIWo00Z/UzbRLwMJDpf86THcgbtAt4PNPmKoDRjyTTOK+L9P
rjmCyVgVKgy/rjxVvHZBp67qJHXZnzwGU/odA7ZwQR/lgHQbeCH5v9iQly3ADi+FKKTOrqSu+gAB
l4G6SO+CKKTLxLBcb8KYxiD8XjTTA2EaiLPiPe9n01D01kUs9huz093cxOGKl2gZVwnMfCoGU8Be
3TbnMsp6XDTtT5qGwmKkTA54AlD1LYDg8cCpfBl9Pg/FCSWqNLJcM4CiS58zqgTUj0OJs24IUkQU
jco/6iXbwbuXHOR4BeMAfRoj8Nj7p5oK+Y+Tj7ZtFm8Y/iq6I69LV1yOAjlk2VKPqo/Gp5CU2IDG
snRBN/vODdxVU+E2ok8we4S6CauIiCocB2Y08zvR2Nj64D2VplHIp6Acx1F3TlFX2X1HqkQS7IQU
MR3WoRTvebzUZCcyRCKUFAWDFC2TXECtUnY07CwIxujPm4JblHdOGJN7JYtQ7ch5IfkC54KUXXEg
0bdOm5b3U/DaEyTVA93xYvIPgfDyyCFBj7vNIAKkmI95cQ+MwvZWj8jRqxGnaGJzDzqYpVN4CKoA
N6hVntTZVkZ+nBO2rPFM81QJCZprMWPSUyPJRROeOiaBq/gIJ9lI10bpXZTaH91OIIDWRwY51Dtm
8zoCFl5pav7flt1SJlFn5JJP2sxM9DIV6v97gzx92aNd4B9THnEPpYXIv7pP02VV35jUQABM+Bx7
bxgoEXGosqAg0wPSug/0YVSPrSZx8lXJOU7Vj8hiizz2lepEfJhgk3+CGtcXfmRWYdFNn2Ki1QNW
rpIvrgqNXnocgVRpIE9EkcCIXGT3qmNbqKfs2UQKMEB1ZHZCE4+DEK6QkbbLsrCcDsQyANQOC7o/
2wUN7UyhDxmmI801As4Qd7qM8FE/gDL9G7qxdPClHbAG/eHIQyeN/yUedQIQK+svk/6Bzf2yFPGr
0Kd/UhGBsm3iO0kQa3+C3WGIeCpzlNNxC67RGv19gRoW863iGDlbwhLJsRCOjxFxMnl020EWz02K
qYoC0S/YD/epRbD57HqP68KtPf1fSIwU7CJcURMa/zzv5WXF2c4bhHXev7a9ipgo/YhMMXIlzobQ
2/kRPPzSeAZaSAJHiZaYnbTreezxNJPeN9WMy2wYwvLLY9lUF3W22uC1GqvRc5oR6UYlE/dIk/aX
yiQqT/QocTTWNmDKyfFj/yJqurXRc4HQEWvbxNIPtPm7lDAz9ZP+IxzKk5aT3tjF0lPnpifh02PQ
GHd/MSRAIj4evdje0CcHq5HJ5oop3geDpwwf1NRtjBRu8jxVsFIL1bZsnLJcubMtm/MkWRUNJSSt
gUeR/p0fKck+QhWMDgPpeJGX3spoKYHFSkF9Zck8Qg2SA4kyq+X8TQe0/NWI1CqGogtmQFp1gECM
PI9tkomofCv2MarU7KdRkd1aYSKYyvmXOuiYilRaltrqFa4cxoaxPnC3IgfXTGSeSpavdU+8tgWe
sIaXlVVwuwn5WFkWSSttrogHwoYJpWmvpcHtj+8ibqKDyfJgG2vyBfwgggKWkNj8cnjNdQ4dKgUb
ovhn/HfDRpSZnjFIxznIRY5/p9wQr3jqfMYqUYkMOqXdNOnE4FeCT016sAaxd0LT/k4LpkRjnodu
Ik3Xfma0Da14qfjhHUKFID0a/kfpiaYTMYV0NkqannPm4hs0PsDPFNBrCPToiZDATi2k4FZXsp00
cJh6LEfdyVCSDcO3eCEJ/CNMhl2r5mWIhf6t62l80gN9P2Ok92o1TnZRgoVLVDyChHMzFRlUV6i5
E9IywD6r0gm0ItPjLEyIrC04ZDQBZpjhF5Xr40UEpR7P/tED3I92JwQnzJLG/M2Ydt9I+0qAvwa5
4MyWrd8iFKF3GoUDhv5NRM4zwUAI1nmf5CUOoLqhOUjL8ki+0TE3Mef2FheLZAmnVgruxZh0yxor
TZAmVwHttcCtJeGuXdY+DNY4EPEF8nkkBZbsOo1BCVsJvqGahasw9hvCMp2wCEpXGmDp9e18PUjp
JVQ0yR2tnvI3/yASpBSju5Vhqu5aaWB7I9D5YI9iSoV9hX9zXHJBjD0OjSzHbNfW/zh7bc8KLFx1
TJr7qriGUn7tNHkndtMHxxHQiEx87s0yJsA51sK1KlFMBUHKmkc0s5U8jx5A8BPXNXE7iuq/ThWz
TVupf/jmx7XelrtJihJnENh41rMsLDaGcT/iJ+y87NYFET2eCUYqT9FFDt4MZ1OsrZQG4MG02mH/
bVNElSr7oVwAS6qSmTYGiDl9UXYKH2hNjHVfrnjOM0wRdQ4bxO8oNQWh+2oDk8WB/y5HRjgFLAeG
OGSL62pLRqPhtsD/9cLydyk+774gotdSfAlgl5Lavq6fq9zbo85SqWCg7CLV3A3yxcrANAwK7j6u
TGaFjMPjsAm3sbApZDhXOm7EthHlVTlZv0oYAXRphQgmoYHgnrmtQLL5qmqIqgUkmApwY/HKzEWI
inQqtGglSM7RzPHYKy1F22huMjKcab4HdxrUc9FySCvWuFVChLB0jQ5Oe5oSScHM0FCHiqliYFFc
JRWGePwBJBhLFWTNgatPgV/dludocmNjNJa1wkmvYawhjzR1xUgTlqEK6HFS6Q8bFXiUaLDvl9pB
WYu+iV+gVGibQP3gMs7kkzTKbKf5lsDD0hQMBqChLDvw/LO8ydpfUcIdn+C8W1EbsNwOjEXLOitc
IV7nhZVgkshyoUBDTg9xOhN2LTJKUdvacgpGyE/AlTJxbn0Tfcn8fZNqhsCnrZ+jzpCsDcWzmMNy
xAC6YpNKpThXjxY9eDGnrZTJctCL32ZS/g08315csiLxvlJZfZBScB0j4gRwhOYplzqDZ9ifk76d
JO2jbGTkG4zQDJpJ4MYfpGo96wwDDl5TRPs5aUXjVNwCXPkASiYQeSQAB//y6oZsQmtOpvg9mfsI
d3N8UokMLQvmMObbkm8EaSKyO/vyXY+3iu/G3b7H0sak1Ni1AMxg4ZdHIB7dttcJ67omdKxw5bSb
Il2J3zRYDej+pZddfi1vQcdWSdKupnkbIRFa7SvIHxIfM350aQY6TKpNsoHNpoROFirFwO6rZFL6
bZXXXD9MraPkl8wYF2wXGIi8zQA9HMK4+Cn2+sHzapupkqN4j8nbYDlGcMSkwTtm4bVmCNrfxuyY
lJ8d5Xg6/stU4GITIKN7pt7Mcd+qD2/689SnZnyEFUyzYG1Nn3rPMk+/CvgEp13b2fEAbHavNzsP
DFIVNm5g7vEjld4OIJCX7qzqo1KvIsmcOjCViajfOHVGuMJRvREberEXAsyVpfwW8SOCTgjprmHe
U5xFfSdja86fhvQ7Y+IByWBDOY71X9s8cvEyqVe/+IvUZ6bpHCCEZ0rHJvsM/O8GnKlIAQFLGkJk
Bh2Le0/nv3mk/beWfoveXZa/PUZAnvqQpavi5SuZYWVULvmhOxi9MVstKQZZqNkhh1SYQu00ecw0
0FMZY3iJD5YtgUW4Gg0uFjZGdBjIi0+ptpD2PFJozUbMW0Y5Pug/mfDIyRnKN7JpLbCs4rwk9gRg
n9pcy2Y/4jCGOxYfiH4NedzUPXkYpmBn27jH5bjtlFfTH3RO7ThD6h1sTALRw/UQrhXijtQjvzLW
toZxmsxTx4SIQUBnY8a2IGaGZbn2u2JZoEYUGKz0/SfWWPbaPZA2C+cH/UXJMlv41DjdRYb/FgRD
Ms1tlfE1vR9KGp1sJYgkREpLDJAmIolrZk4GvYccrUl0JoWaKYj+hVqCipRHunwPcFhDOV9IlFKB
kTiNgJSWYbslGGBnqDkxzaHtBJhjz8wxc2zccsb/mm40nQOMAgz/5+XZapI+GvkjoNg4ibDm4nNS
ffpi4A7Gvsw3DfSrEJIwOkbFidpTFO268FjCXJLuiX9NNV5S6EgEb3aIKoFM5vtguGjDne9ZK1lq
39YaCbCR/CFW+TJnKhFEaIfkq28tSoKaK4//Y+vFp+ziYzzrYT9M6TeviBTt0vImFeRi3AbxL03+
JPknZp1nRJ/VyJSNYUOi/IlsJsHUjcpl7L+GsuCK5TPhQkfkBNmV7UH44OKUAKOO3ybYmoBtTkxI
boK8Qtc/x/6MZhkNImi5JQefPP4N1NJiEixV+hX5yv2GjfJfxg4b0+OC02xpoVwOlcBFuUL/Q2wK
rPZYehjL1LyH8hdIXYePkT3xko9CxD9tbAl9RGn4hDpO3REsmpFHvv9FT+LAgjI7gIKDt4Wsb3tA
HzEazk95wZc0v5c1Z07DX4PxsQMJhhnmNbJvsWSwefshrsaoHkb5p5kfpvjK60NSPgs8sdI9yo7+
8FK9r4rPImBCPVivoifhi7ldi3irXoY+pVSOqje78LgzrLNb6Vt416CvSDKkypoWxcNg52RE8whU
XMiisZbp1zPIYxOongrJX09fq3fRYuh4ir/65osdvMNsa0FJoF5HA0U10+4iIMoaLnub/TNTVgWV
KwoIOCvLvJfKDrvuIpheJumUJJnCTreRCS4otmDPzhvDr7D5S9iJJFAd5PKb2L6GKbCGSng+e0xM
s6IBz26w3ADxXTleGxijdC9e3dsKf9aMw32MenablLmRijnQJBZ1hjAilw5/S/QgrJdzxekwmPO6
oSLLCxEaK8sNrma/SddaDQKTtwlN6UIAYpTghSPgDKJKzYNPHCzLoLYtII+xch5TCj6oVhCJCONj
zG7n1EJ6th4DRApjsxw88HXkfwqd4LQwKeIo3YTA7RqjW84JIL1dQjO1iDIQxccojzMMhkcfNSX7
fhXmWSfM7Nxi1SivOAdqqPKeM21gWeToamXr3KpeXjmBxyjeZKIL8Y/5xDLO3+hKHiqZLmaHppv8
I6F0In7Dip5HELkgBKO4pA0A3hT4llX2RNSAItZiNwx6lE5vHw5pYIxkg46LnCFEEj/xx7QTAdWf
sYn+Gv2xjpXP15C+3HrqLt0TsHWPuD95eof9iNenZweYtj9WuDOMvRideu1T4T3Oux+yT2w6NSx/
kTNRMY1qsxqn96juIH+QLrghgmXNNG/Jw+/HBIMWLerEWd/3xv2Bt5MfmItW5AAtkBKD72dW8g0F
RscBLDJoTdGvWz4yJwnBKOLVuUZIogRlbs0/oy/DAsQnDKYCD39vYqZlQtPNWnwcsrpxrPlEBgs6
5GibyQc54gAm/vt4m9F3MBKvm9ZA78NolsI4B31qAa0U5MOcIVvdYqrXiFLK+kFpbCL6NzHx5qzG
5c5gH4o+KObRQnxq8UhprAM75acocKAad0/8FtWvOt1jt6Bw83kkvL8UeZPC0ewxRm65HRjPUYZC
KeQBD+liktk0msk2u2j28WDo8QWYkHxjSV3lXnsRY0TU4XQRuCpYkTDUSUBZlA44sbmc3SOouvX+
cIyTedv3IfcIVrlxaEYYEj+1cCvWwoGAYZtIEDvBBj/7IojFhpavLsnM3frEoubo/VtdO7dWxE+S
QlXLY+6g+Z2TV40Bn6BgACajftP0JXZP2BntNkcAIfpAUElsjQvdhpiwzrvwIBjwetrgWBXiVky9
tdexXZU+avl7wiPaMHWT1cK1hnDngQiKw3yb9zxF40CeJAopxjUgBHFdlFt8A8j3r36PNh+qryGt
9LBwhzTfBGTidmrsjkxo/dnUK6sHM7Uu5hwbU/U/fTvuBPKLem5s8sxWE3o6sTEx8dzo1I/mbGRH
45WbBpR08oOHyTW6+Bp3xUEOhH3uh2fY3CpW/h6N0EatvatuSa6h1UecD0dHLqRDz5wuxebQ1OOq
7bDFsP7TJsMOPURWYuaoWBzUbNxLkbkahnmkRhgO14yeojMI80fh9ddGTKjaM6JQUukRiO1HKRts
S9MDaa7gF/2dUaLbVhvXDJj3msqrlMS3GFvHqlZvogbQL9PcPPkMk/Rbm9aWUR/LYlNbAOECYSdF
+U4OGLxTmCYioWR+Oj1l1Tonmfg3xGxFaAIOqiCdBdaiiVSvk21TlZ+VEP2VGpFDvX9P9KVeVNdS
N35rqNepj1cmig6+N24kCYlIqZdficUUmeMDq/gdlZqOZHE+23vzXaYZ3duXxMg3RV4pKXzPmxL/
VF5+i7NxvVOB9B4HMHR591tFO6/eeROZF6sUjZXFwNLcZgmqictobeqAuIRb2LIdcUlwi+R7TikB
FCa+heq/kPA3zOOLrN532kfF65LCdAp8RgfAFWHrMfYxi091kbIugOB4rMMnRErohtjVwVf0DNQE
my0cU5WBYoG/qPA5mQdpu5BcSX4zn1mmEK+84Nplv8UCQRsL99TrbRmA0INqZTiL3TYTT5FyYbdq
64Gbpqdwxb5Bt+exRPBXDJei55bC3+iIsCDrT95qDuIDPpwlxgX5EHFpSw1DbuVohWfdYTLl+vWR
V8mdqJrUnkU5glI0n3DQUTTB2e4oFUx0SwpaDMV/1PJaNe4JB3BKcGqrPORqKzEgjYGnuH2LG93m
P6Gy1zUU4MMncYUbcUU7kv8p8YsoqEYg+XSN7GCKNkH55K5czMQ0/WSWh2oBiKSyCxt4Y7ntF7Cg
tAOniwn9fanYaPQrlHXSv4TRCWLYzi3BkDZkmTuRky+HnrR0lGrLELLQN5cXIKVjwwAPjkBSHBSk
nVJ3K6wtvmzEt/hl4BAFhh3ZjGsMp2uWwo/MzNtaZjUE/PFb6S6AJxep8RlzXISXeWTQ8lQg4h/m
GLOd7m0s6QTgixvjTMVv6vdq2KbBe5BvavcsJ/rAeyq8Q/1Jf1RNTiOuR+tRUM5n0qGCWLwwaWfW
bPZxiFz5k68C7ZzGZAg6RNEOq9Ymr8LMj416LQoouXhR6vEk2s0SqACNyDicysLtxF3fPfllsbIZ
tVNmnk1xqdUrbTy15kZcIgblRaBOh+3mQBORV4nLg5NtwmA/sKUkuknJ/qXTr6DdSjK67ceICOs3
8J61dA3CP4r13nKV4BI3UMmveHkIPVV/enjd1oM6HOPVW5eOuu4Kw53DWDQvxlLguf8pluQZGMdo
06xglRvlwefPYjN0S278nnZjgSP7hU+0kPK3zmB8WDVLFsUhsR/sc3Ku7Lb416sfY/NbCa4BrEg9
asNWiHYTWEAbYq3yaNND2+5E75LZjxSjj9L2TlN/FhrV1aYIt037r6NQM5priKUiQwtndrdIPcjl
Ora++PyJYUAJfRmkzfxVuPGqR7gc3YPRTQjN4swwnYRs75W2oC5lL+9BVlLzV7fSlmZ2nihYjQXn
EUCL0liClwFB4y0q/ZeEAOQ2PsVia72kFoBZd6npcmVyEickSQI9pKuLYJbKvWaxUF6zx1kY5DR6
TkqdCKdvHlJAe4VgG+IjCmlskQ50L692U6YSKJcXxiUmiD4RT1Ky1mb3ReDqKVmI/M9BzjAq87JX
T68+DMErq7/mJy0bIKGFOI8Y2OsQnSObv0tRUpSfcrULlQ2zsYW2+EFVPmdQZup5mr8xCEOn2ceT
jRerP9X+OZDbhSE4jux9+dWBloi+Kef/XtblpqiPQXNsUVj2+1zcjda1KYYZm4jVj41wDkZmMwp/
BlqMSmDaHv70wi8RYW5ivEcqzFY5N/m/+Qd8n0X5WZXobJFYDvW1yM5luTHYtruS5poWS8tdVd3r
8lxRNn2gxu5ANJebWngGSw7cpdwd6Bf5iY8dp27cXuolyAnpnXsHufpAcoPebwEJdkHlwlF0DACN
tG5PvNiC8Zby9OtDxPSAz8uGikynfyW6ijnbKqEtLr1NIBz5FILx67/9NDs9GTvLlynvFbbxUXLz
lT+yhrprW7koQpOPnFkrM6tmF1orEZa754Qro6GQDs+etg3npQw9NVXyDFu18xF6913qLgHni869
1yJgo+Cm2Mv1bVg6ExGBaK4jdcd8GpCZgaI01zdN+y1DAmu3ln9pp924+BJLB2kDzcnWrHcpi7cx
/ehi13M4WpGbr2oWVMs8JUiF+rD+q51iWQUgtFFsCBpr15qlp3yckO2Oe0E76tpGT2l5tiVdZK/+
0CuJwRUWB5/l1fTdgjRXleXhzkh2krfPtacSM+BaDxk4/qOG7U7aimg+OqcHNLCLchfNv9SdMKUy
B3rF1by+3mbDweKDz4WdWO8E+uYo+udP/zJsPYL6mpXjNCi2v5TpxV+czvhsvTWEpVmOyg8wLFWX
8s7W9vhHETSvNOSok0kETc0NjrEOO4E9f5rKgwLdh/JZnBS2u93wGMGwWO6Xzkycqs21NoULqmjk
PNfdnwffXeFvsCNZxdXKMbY6Rv+QOc39Hkm12xVn4KGGtPV993jmpwYSb0fNCi4bGXpGwe4bHg/v
3axicMPKNR0yYVAsC+vOX9ewAKdnqW2s6pgyUrYW1DmL4MKAr6TtXWj5JwsatsW4b5dSdu/zLS9u
wypI27bxYQhdwCndP4RUCywQq8lcDItvc6mydD1RRtfkgGvGaWjBeTFG3wjWM7YIoj1HXDk+uMxV
vcfCthBXqDo81kFLhnX0VtFcTLRnydhbHMQosPgkciDwCcPa02AwBclLYKavJjm33VGh4DFeukKF
hK+vWanlu2koZ5m1uwhO/j8NqakSze7Zagxh6aimHAvh3MoKGX2aG+JIMx2OxeRuUFGtyVfAzVHT
Pa8LzVZZliKiWlUozs4Sp0G80xtyoR0adpoY5NzHZLgYxQPmDvsMnsv0GyA6MuV1Ln9J2NpNpnCt
thXDO3x1Dvh+XIq85MqmMp8oGAdOjGzfhGfeTNT1qdLTsz/lqxbsPBG7JHcbr0da2nOp0RpvYdqB
BCXF0dhr0bHgjzZGnM47AFlLcJs8kjHhwry+JntbBJ92TFBBqJ2m4W4EWyHZBMmreVLHOJXl8EiD
sd9ncB3ZDIsrtbmxmGYKSKrjSD3D9EJEUKfj32V+viVLLOZ0wqSQHgVeGI0XhEW8QukriLtAvqXU
O3IGwnWNj4SiFzQOD2OcrtCbdPnOHI69tQVHzBCAeAYm5HbIJ2tAyu2IPPSHH2PYWjDnMtKqSGDH
k8xOBeIGf6nPOj1MQiWlEkJkUAKLUqWdTQ75Cwm6pe9rsvJYiSprhd/EW+uFKw4YesWlzH5H9HaA
1UzkEmS+tXbZEC9xAqaHOZbOmhardDwMrb+K92+QXw1gfzM0t2gBWUdd0+HUrMAypxW+K5RVcrpD
PlLxMyTvFNwWJKySJZcT4C7+4SrXNbfuV1m5UuG2hUs9I6uv+zL7l0i5qsyDMjYnqnrllbF73zVh
64dsV+K1IR6Gv4HTPPiqh5swHYzoNS5BGKa3uYibPv36YgasYFbkry4iZyy3cnqQpXER9Cc9++C4
1NTt/MLr3ltsGX/on/ML1Tb4D4jrw3Jdm5iOWeTrvCwew67uZQX7RNiI41XVPrt4riFL8TiK50ze
av5BN0+Yp5RxDZ8SQqgtegfahEVdsMwnfDF++Ta4FsZZvsvE0+Q2y6ZTBGMvkA+IDSnTE4fAgsql
GlwmjLk5RpRNpLxyWkaNJU4bnubeymD8TpMQ+Q2V76sfD2ZxG/iyh+5gDnvQnUq0a9U1E6oW/Um6
anizIAeODUAlCWUbP5tFA+39jVCneMJCby2XG+1SCedYPBbJev4AVW+F0cIn8qTr3lZ30Ta8jXK2
NTpe8xZOV/s7j04FDNrTvxZkQDK8WTDZenuk7VHlRyFckSvgUeKpXIJR5meT1/PloCjXAeigtov1
D1W+y9RpXfZuqo+y/4yEzdRyYJIwHJ3q/siBS42r0KIQ18ZmfrTb8ez5MA5vFm660c4WHR3RuaOL
l/Y0g7W3HVAnGsFLZGG6ZILLoD07TVvTdDv8p/WGGbSdK7gpyBADa8sBNIanPvmvQpZb+PVbP0Ht
zyfQ/kXUe2t2qTK7bI2q4in5mybZibozCUeStRatcPdXgcPxolOTtsIHDS+98mizZUVPIWxN65jg
6ysvhfKjsgMASLwYJUZ8CJ9l66bmRxkOctTvvOK7UM/xREX9QuKc9Y6UOFrGWG8Tmt+VyKP7HKJt
+U9fgGyoNqJBg7erNUolXAmi8ssosRcHyr12ESFRsPLfVPvN/aM1YYG2adZwAnGVW/6vEfzo6nrA
d9Ztk4JB/iWsLmW8f8xb0oPfrCvlouGoiRMyFBkRj/uwO1rBD0oA8VvlhpiklQXxcF5BckmoNZ3E
sjXfk6JRSe5ZJdYJMouTDriLknRKXqq/k4Xvuubq4sjMr5QPpVUwR0HgkO/l6qaIH1xRmU45OqzV
2k1m5zRPl3Cdbxk0A3W6AfFvsjx4dCouHDThIqNsYTgK4r4vv2fvXcRkEFIpk/qrOigbNfktrXPc
/6vSq25SJuBChh/mMlzmKP9SUlTUDlFcND7LzmbTixEJ0iiMOYU/ZLz16iVZWTZ+Jg4NmRSh4IDB
y8lnDMBt8Dey5gr6Gcwg+xM2OjxIIlNUvF1sJB7EORLqqEdo3nZMq5r2kBYvmHo4fTgERUQBNnM0
lcQH+T0tEZMohH1pl9BB22ndveQ7Lh9t82k2q1ZfRf5OUf767A+tUsdykTpWU37mhi1NtqB2ifsC
lHno063qHavxFtffWvlRt89eevCFKD4xLG5Q7SVlGwJFMaBf0NyzO1BF3OobpXxmLaal8RE2F1og
P2ds0ouOlj7TYjMV+97YevIXUD9MPahG98RcoMf91zo8x9EDWAS3BWeGcpHJMSglYcHSmNwe8oPq
X7nb4/Vk4f/XE7Eh7lqd6hQeIJwWp+x/wsp0lJZQxP6H7sqewIvGix9Bfw4rVO7yc2AK4q9117I2
cnhRUZ3k/g2jqe3TnhANI/ILiB6BrhCop443lvuEtVj8NTCJnf8YfB1S4CSA8zTje8rfvnDupYsm
7cuRM4syHzvuomNmLE1uikPGm0U3yTlQVhLxcsq3bpI0uySpKP2Odd6H14S3vSHDMciv8O7duVlT
ZE7WoLUJOnfTxZ9Ephrniscrdmy7p8nTkUMu8fqn6aH2yB4Q9NRkT1OADI5r+TLqJ9p8iuQ5ocGZ
n6SSbWAZ3lP1YK2j4mAwXKQMRnChIzJlKUOSZVAeqGBybxcPP7yX2XAXGNDRX2vGeVSWwp85reJ3
Grpjsa61DVROQFpLaC6lfGzM5fSXgj7IIXkeeBMkeVsRaeidOAM4FUYMGhIdK90XwNqFUv6T+51h
3trgahaHXl9XhZtwJRrqR8WolXzBuZUTUnpZ7cNkk9XnJ2/Y8ZtB7fb19UgvV1KC+n8tc2l4FtAb
kZUZBwY25WoydiNNf3EkfCWRNoV/QfCMTBa8R/omR1lXcAItDNsn2+ciGEs03MLIbJ+Vl1NV+/9+
cwxfA/TFezQegvRfScYXH63mh2iqySJF6TbkD613Y1bAQXa1uGA0QOFzlc+WvKVYN9x+XDfUNhWH
zIKpByx6qOl24HHO8jEJWzV1Q/MIxiTpwHt+yiFylpcqO2Xn1tbjixy68sSJEjikd5kXukiy4dZ9
/DGxlMs4K43ku1+DZ2OLmROslDIV3MR3PVnNnzn7oNC8YmaxAxHOGWbNcZ35N737bfizcm/AfKNL
WPwEOpdogff9BXJtQWYPPtGHGG9a1jLwSz5bwCENkpkPWfymZO/URd6uuUOLeMNmDs/2Zn6aBXlX
bbun8MlpriXrRjopNUWm4qKe5kh2mxwd4H4eaxoy4sWVWW+m5BZIb2oFaVzLJFvl+6w9o1tidfvo
bFrF6rvV/plkv6XsSuYFBurFQXAa5TL/i0X2B9H05psR8pth7dkXj6xAlcsgntCY84kwcplP2WaF
YhnZ1aeBoKdpPrkGB4NY0o0/rYgXsb8AeWDfQGdAqbrsWNcto5F4vRnmcVXVU1Q8GCjnBsrS4YzZ
MBRO48g8zh3TfeEip/IIjLzMI6Qy/mBYpyuHgoQJ6S1lb++QMzmoLklgrCSUkfX0GbGPlaq7Gb8E
62Q05Fgdqm4n4uSgQu7R+ISDnWr+/KokwSEqfkYVdE/+VBiVJPV3iZWTNHOwVHt90dk6N9YntxRK
xRdfu07CID1ecgRQtBrL19w5D8zbqA0CZo1oyWacIExUk2N1W3HppcNnDWCfUYIAMSf78kAdFRhz
WvpgY0taKG/cuhsuXNf8ZvPNWa10pzMeNDv4fwlz7Oh8yFLzxdN8PGrNOsgvBQRC0vIM6xEToOud
G4nk17WOzbqDkL4qkEjGv2MMn6vdz1MXLYAbxDLAO6Thu24XLM1Eah3hq+Jvx+XbTD8RJ7OO3OXl
KQ2+dRRWQ3TIGNAY/h3AOmKLf4K4yQUA3UzR2KNQqYj1QZSv4fJrYGWJv86uy1cN+8Q2lnDWiTyd
7wR92qTMhqaWSFYOdOXX0z5C76W3D0vflPK6Sb4bn+poOxTfU/spCIh/uciD/2bZREcH4qfm3QIM
5/N0IJZecyuvqDe/3Fb+jVGznUU7+kPHnGWqX0jAwKfWFJTUFSIXD7dt2hPm+D+Wzmu3cWxLw09E
gDncSpSoHG3J8g3hcmDOmU9/vt04wAxm0OiusiVy77X+ON7B5SlRIS5tqjyfXm+D7K+S5ybi6D8R
N7/Fh0qiLzVmNSkpOKt7Jl0f3IOAZ0aGP8EpdCPjoPMuT0+SJOkZPdSIbTjmqn9DSJxL+b51uktb
7tQQtU36JvG6ItpdYn/sJK+tUWf+JrZgdNWFQaVyTKqE71NcEvB48sdLwXEwwJXWarqmHCHC6Pzo
0eDT6P2usHKI523SP9XynjWnIv9x/GJJ6Cyy5bssvwz8fL5x5UEbEf2oAT9wfmuTS3KP5yuFdA5Q
M+VjU4F7xyUCnxYHV2jcAtB8/vpShQ0BJkG2zrk3fqNmhlYF3kS4WMaerrxTjCsqDJAyPFF2MRac
rfAWyTgJt3ggVml+Dd1/qY9BhAxbAI+eIz5d1fLJQvFEZNRK1wLcvM7S0OkrJ8HWXuJgGMMLwBBb
runsU/btmo6resBQSDDHdFQ0zhp+r3EfFC/xJhZ0XztAeOyaDZBpMj3JTF42wUn3t2LlFksC1wQP
Inc+QA4xbCghMRsRofxyqu0srWOfoHV+ARVU1IRuHoQofHqPnU0/3ZEqL7TyPE8cGkh8aU06ZJmX
xyuaiUr7kImRAG1C2Z2J7VwU6j8t+Qa2tyhgzY8Z3SYYHWW1d8Xd0FN+M4bbSbmN4A32SiTxPXNl
nZoH+ZOguqXa3JDurhyG2hJHTsaLzoRmmRtz2pbme1/DH/HxJ9lVax+aiUlynZYnW/0Tn4SlvWnD
ex581F+RSeDbwBUtHVkJOakkZQvvoz4TaQ84+fgbI2xe18kvFtJAK6PF4hH8BNqmxvOapB9zfuBz
o6ts2akwAIsBgSXt0h+Vvg6nNZMFgXmS6SnDicY7fI+o+CzCdxmK4eMoIKox+bb0fewmKilRM5Cq
bWNGTzAK6dGVr1dBw9ewPsDFz4gvc/kjcK5+fYdkcE2Uy8SDkVpwtI9Os2q6Q2v9ZNHH+FZVF4z4
9rQxFhgU+a8VEI2rvh/f6TMTf0rPDMWewqTkqExklKDUn1l7H6c3nxEuHtEcMLzm7M5etRk42MX3
jrhQYHuFRW9u98+ysGa2V8t4yPZej/6K5b98YPGdgBdGXMrHSqbaFL/eMWSRr+m+VVikU9YdKzj7
pmfv+6ng+XnU85ekvTrzD1W+3+9U/59W4gpZgP4ZT3W+mf1D8Dm+/wE8rJkwb0hSVsWdqoF4dNvq
p8RjhMSdG7TWEQnYx5a+hYijShdkHp0ntcvdTK9fFa07Bnh/78dXFHeC87ESOll308r00LvJRKro
b2P2XkV/GtQw2n+HJ0REYs2wIEnNa87yXZPD3ebGDYnZslYOHbZt5Up4XRmt0jUdjOlbQWiFKAcy
gc3kmRqs/DMvX+JwNdsvQr4Ww1Wlz9UnAFLGPNw1lKZzZDg5Hdcg0fKijdHNEtQcIYFOJI6FpeRa
/k+75o5I/iwsrHPruDaddy254+M5VH8qa6F20D5Hp4c4+JpDpimOromU+j7nRfVfCvkJBjnZDkFc
DoClNuH0fg/8KyPDbMNj4JjCjtvS2nWdCKSVyr86fHOGIz83FB/AMnjifVzX7phEO+F46TGJZrwc
HUktwS5p9wlqusSmdpbrFef8QKe49a0i7ylMjq7y1FiUevkeofMSlKTmtgg8sVzDfFKTh4/R0p4d
TEQk9Cqg7ogu+B9IMYtmSBXYVNYQm8w38jF82KzeEDF2KWkfOYFBO0W56qyduv8pVf/qmWvyMLjD
Ou4ORIC53N/RmgvF+G+XAf+iPoAN45T0FyHQ9ltqn8ptZT56ZQa3pdZyfKb+c+rZ4f8c6UOi9bOi
qATZxYaO7mT2GJk3GF8bxEvT1vC6tYT8HDEG9g1egecXh67xiwoQzlx0SwFsCRvVhPur56pAkqTX
T510d9R7xvQh9kKciU59FntnVf9r/hJOEANIa0YrVBdnjTBTgnogJIqbUu3T+tfwT2BRBalA+VkX
V7e4a+2By61xK+sG/aZUNxsR70oUqd8FUGXZKZjkt0p8oBJQLDFWyNJF2RJ2PkRLrYbkr//25S/b
2YeagsntX26e+GTYYSLOWhzArpD/gPrFM2Fn7yOKtJDbQCQaqDtCTiiZd9VnFq117Vx2Rz/gT0Sa
6hfPCA993hfEADCOy9xiIRMgmWpxgXV2OujmTlP3dg2k7iGK09HL4nQHSdTohozetYHVzvyGoSI2
4vcdPar14fRfkfEzVMj+jJ+OGYs0mOXkc3/B3BtLiR3Zmwjmd2fJ01Po1hUIJcMVsUE9EnZDXhwf
bVe5JRibBafj9+T0V3fsTK1Fx/waml7Bqof+rJtPZnjjO7VnKDlGo9ihmKA9ppO2qF45J9YY07HU
9+tq+jVRxKSgrFV3qdn6O6R3ig0Rm37V2dnPLoCZPUNeSBpFixRqGNGvkS9YzxfBhcVvrfSnVV9z
sI25EElg5LgHoUkYNyZKjUFZY4VbmqbrnIcvqHhVjXEZKICk+0Y+FW/MQQmiEvne9BAr5WaQXkoI
g8z+kJPgIS6quOBgfJFA3ZUYB3JqbPppFXNSpxUTCJW0NJmSXBMGG3B1srhChQ5LHAYo1LRrHzac
7bSjsj3OQgtro6mEcI7bA3+QF/lebrtD+plykCx8vGkaMV7Lydg0byMrrb4G4HaMfcvwHV0s/Hqz
cXQY+Cq84lTQSXQ7LWhjpt+ZBZmfBVfMEv0pg50uskzYMPzppBQX8byn5HRk1VvFl0+V1IK7krAA
niWPLz+4i3tZ6E3grtRpK778zn82pKBFNHNnIQ2W6OpzkB1nr8qs7CFfowWow7TDVW06L3k+aOWt
kt4K4mZoo85fHAo0kKnRg6xPcosZPWi3c4Awy5AGT4v/y4jrF9hpX2QjsOwhAAXMFK4XHLRaecGO
5xrpXkxdYWcsSZIEYYDG4u2cyRQTIuyhFtYkfvGCoBvqqcm0dXH7GTn90YG5otcLeFzalPrs5Unj
6U0GIStIPQStcEA5WT4axnoKPlt1UXMViC3L7KgFP2BMAhgrJXPvg6E6zEzjypGp/dwCf8OCwJlB
Q0oKyuiburY8NdiXxhutVvnyq6o9n2GnBQHFj7XIAevJYqYNjXQ48diAKErW9tPGDaQWP6ZyreYj
kU06VVFxn7pClJqqfEeooCu7W6YesB1NkEjDdIJrKkjjLX8Fjug6u9T6bgbTdWRuP/Ob1QG1ksWL
29v3NvkLuBagDoxLkF5aHcwVjSpeptD6rLDoaxhSnOmfkEUNHRUxW/bndSHtKPZe8kyWwXnONtF0
H537hCwx7KHS2AcuCUcAdlWEeX/z0uFE2E/Ko65Jo66/i5dWvRsl0hCQNHNkyEceSNPQlgJVNwcW
k20yIRLe8jh3x0sdwg75+x7MrAchzi0LYUoHVnZJ/U8D2HGgUZRWSNXapQaiVNFi5GAszn/9VMY+
tVH8uzhMxQ/qfslNDaEjL2WFdhXHATJEGYW6KoPj5izlzdYLUo2+VBB5qTj/wwRNIeJSXeakN7nN
0o4vU/LQlfMEyyzsJKH915KNIIUXLpw5HDcBRa4Sztb6s/HXmoi6ujcoPCICcOThHgk/AXS/jUYC
ZGtpIIkXAFgd1Yt2qa5LOuUBHSbjSA3nqlafvMSbyjl15keNOGMiczYOUI/ziky0jdTxxBsXrdAa
oEj4k0xm+H9h/gUB0egbpgfJh1LicEnlbTPuG34IZdkxE39VArKz9lrA0lUvB1aJgXkB+Ek3r9Xw
zZsspy62apVw/P+otffOuhp0v8tEs5Aqu6x1htE5BQYeXNyEhPhg7IKrszJ4h2NjEeeCWgWNLkEB
LgUi/QqNVu0CdLbe4DzrmCWBhnCH266hyY1PMvlkiIxm6o8vhXEMMsgong6NiYb4Utcqm+8AQbbN
N5jEJRGFP/4qWEf51v8yhJZy34It83HGyPyQvciWBF7yktAXWwG/oe9usCcsOymjuoyRDz+KVsBs
k5mewhAMK9agrFgAUiJN/OAMJGn9QRSLCmB+IZtudsc1pfc6LzmU/uzmAnPbJxP7PSuyQoZ1zHRI
jRoc19HuHi2/KlmpnEaporBCOyuKcFcKAGBTSaL4xo3LQz6jNfmmYhI9uVSfKL9bSNycdF0bmB3K
ol58/9bNBWKWP+uV4gDpi8fkHBOcack9RHhlo94wu504rdV4zXW00JWlhKkEh7rzpxE1RNQlw3ow
5WvH/ynkd4EOKfXEZFWvnUJddTo3AT+dHC4pqaMEAgHEweoBAa8DlXtxs55UkGjCIX9z65X1q2Yd
eFp+EUdBGB7Jc6RrimVs3U87lRCL8KpGrhyeBMSGx0LoY1BGbhRaoFx7FWUeuGPIP5rcftpX1kcD
BGzGBNekOweNtp0/nBxFAl8+kib/RsELmkImzKNqX81iW6Q3tc6XnXJLLAviGv0JovlBo/KOhjUW
ofCse+QTE47UHviV2FRWnXrMOAIb5kk1/dPSL59YjZ+KK018DwzhS8xs9GorCh9mRvCKqzCiF2dx
brTF3akO4oMtE8968byJKyDtrpl8bdVTWQ+uZc/bsCy21kyr1uwQHVLz7hVrWo6A92lJXPk5IQCV
ztCEIlCITvWfaTVSBAuHsJ/n3xoVmWVsm+Aj0N5qBM9JS/969pK1T0Rn/3104EooXh2ZzNJpy96m
FV8V5hQSLCSQ6Ygc5RhsabSeU3uNMBkV2ZtlLnOPV6987/pfCYHQpDEuteuifAyrbpUAvuElITsL
uvRclvJiNG86uEZJRx9ARvWMg7+849xHR8IZnY2PnJc9JQuTuuHlOCN1VzZ1vqrs96LZKfE17P80
XPFF0JIpQXKP0rrtJmbVoKqKMtHIA6FdqJNJ+iKJ3fCQWnsgRn2dzng6ctiywsu7Q09aNXsE96Nk
k6LnQtcAiTcrwj+URfdXNWtT3pBoZrPMdcswfq/yHzN8C9KPCafCDH7UD2/xSKzPdGV8cH4V+VOe
TjU6hfKdfCDUghubcNc/PfCij86+/mDp0e6BdSWpB7PHqZluRXIlmFLvRreDDY3Ql/eNvK5MMIXF
j8F0Z+JIyR9cAIq0A+7jsFhDxmHL3dtuRdAYLzHrZjLvCNQo5E/HPvvUyzZnDeId2zJmF7YzGSHW
3fdxxqueEW/VeqtB+aOSR6ia6FuLX73DBuuMH4aKIwEKTDxelMjudLLNTDvg30VxITZe2rdRiiOF
NNBMUCE9yYipybM6g8EN/lsNC12+dOkoMCuH9jvkF3FxwcW2KOczvRRIMYVcSFLXQUgmDKmhV3GC
Wf6nbLqo2heJsHsg0mDNsBiuTDzpNUdgGv/U9PpyddMaRzB4D/SQ4AJ+wcU6v+XyfTbJxlmVTEwz
SoaTg/TB3Afwa5X+U80XK3/kmB8r6lkaXvqeEzBn6sHiDUDKTL60CVElReuo4may0V3wtRAljUyG
7UTNgJL2KCdrdWfhjoJZ6H7s5gXp72B8XzDlAf83Zb/8sjlzjgRVLdrqMP0Ds7V0ht/6WWNN0DW6
t0f0KvCDVeZOkGliiTSbv5DfeG7ggCRqE+ctGVRY4NDGcLl24wVbaHrTOhwdqDvRBpJ2y8BJHoMF
IWy8auhbcQj2FeYyxNjmjnsmiLeO+phdiqgqelORSsPsT9V3VX6r2SbU7jY/SQl8i7/Rr4+9dsQa
yO3Gu4IUFOGPSjcZS322aZvvGRtlD3lLFqD27eBGNuvPgSqLaGMUG9uli1tnC1rkiHbXyTYfERZN
AD3/nWYjqMhYNCsJs160g4pLRtSWHcOQ8lbZdEhcgpU6Ao2s5fpLIeAlbf4jUo1iZ7rSsoMpWOlu
SRJRDU7NH7sihwz8IEG9RWIeZh2KVx2kNww5uJPBVUdmkq2BrCordjKW4OTYNJdE2Q3DgTBg8pLe
ScY5+tF15Fit6JlnYbEZ0B1chIzyhYLctcMQBomugHcf5mY9Du/Y+BcpbH7Y4sWFhlhHiPNpqaPe
fp3x9/5SzrcOg5dYhNiC4nyjecZKl9Z+fGiktUZIrs02TVzJOgTAAzKCEJU7mEeOLdiywl4V4euh
Aj+zn7DttdGjKp9Z+gFumBMuz7KrrLj4TPy+oDJKza9SwTWZzC4k7fUQokK/PDBcpPX3O5H7Kh1y
2tvAHvbVD1+Z9ucQ6Tat1PMUENS1kbrfBhIvNj75TVaES7kHaPG7HdwAX9zQ+lDtDUnuZJKu5Cco
hiFt6vCPrJvloFKRdw/5PqrIk0NylP/i/kdGTA8GlGn3yrx0DN58IvQPbMcbBeEcaoBG61HeFLQq
1ldi40jXfJsAP8Ss6KhH8nmXSXNHNMLdaOK7IjdXfje0C+Af3ZsTmlxyeQlPlkMUROHXF725+FvM
b7ZXkKlwXKXAZdEp+GuhaGdp5EvBSIamIZ0+sm7dO48wfoThX2vepeGW+4dJZjQ8E+O/rox9qR66
DPsl4xcZSDXQu8nG2cHpSPA7+qpUDhHWVO41Skknr0wupn5W5dvQkBp0KcM/zTkAbhXVTgQd/6sq
j9gujHUbxlgXjlaNt3bGyV3SX3tr5wZXubH009PU30gXse1naR00Uv4gPKGVsFjOj9J8c6h1Rchp
vBmAXEa5N4avCeC+Ui8UsItfnHlsyK9CykeCb6mfag1Q4aZwPI/hjwqVSv9G6qyo2yzoCtGWOMPp
Bk+7h52/Se1Xv6LpDsg06SeUlJjE2LR1ntOIwNZkJhZOP8407ZKdu55anu1g0Q2ekxzhqF28iOiQ
RtK1XTExJixmwC1DCUhxHtMNGimeciO6CDR+JhyA4U8LT2o3YbuqVxE2eX2vqmcnwhGw04iIAeFs
b8THAvLeY9CJWX3jc3Al+Ggm/N+5PafRj0rMUy/9Of0GobTQROcANvbw42cgzMYnZdJEVrn6SNoM
F4VvfDr9Szka+sJBNeMQL3iUSWtF0iJ9Jrl4S5YzbzXTpgssh5TBDYuVoO47PF1IqGLpL2U6AJtd
Ws5PQUd4vex00pmPpSyJ2QVFqcqBIWLx1lP4VUCzomynl4QUvuRdsz+ASCLlGb2maT1I66B4j0lD
j78H4n8cbYM7cYVJjgTSX1QazbrcFEjFjA+wK3RhjcNsGh5zuDHGHXLNmvqIEJUXZiR8g37S/9Ip
5BP/H5kaQ8VEto2dl19+xfNPPP/y/rlOsw+APtVuA9S7VLiT1yU2MEYAfKQitD3dCMyTVyj9lI0j
paNLtmL4uoSQXq/S0mXIdB0IMalCgRqoRWZu1fStqjkyC3TP6TnqtoVxqAhgoUZq1q78eMrRQiKP
5iByrjKMujLQYgPzW0LQgESY1V6FmeBCo4gCBO+hw1QZ8Zdj/xt6xmbMM8WKTNzMJpNgMfdHpJi9
8cpbrmr5QVrUIlY2WhSKu0tRvaE+EiKAVHGfe8jn9W21iT1o9vZoafWlUd55XGD2Y20nRPyGc7oo
5aWUz3L6CYmE+FziyLaS/QB8X0t/FPEuJwlrJBeLgs64st8saUu2J45ozMb7QbNRRvcIjL91Yzck
17GgddXVNYTPGK3G4is9pszN/rIl1iG9iSNgip+9f2xMyi63hoMZ0tWVFQE2YOL8bnl9qd5s/QeA
I+Ho6XiKULegKF0a6Y5VQTjQPChu58W/7kWkBPboeIv0WKkaGTjbBL9BwWMEIEBOt5SCVc6k9RqZ
Z21Z9Is1ouPsTy8u6p/PUevskUpO1LVAcWkKe5JzTaLfJt1r0SooPBiWoHhkCPznkQO9YjoG8UWa
Sr9AAKJtffvQDXmNrRlnr26cSfIJvdib8dC3SN8QpyMycaEYYhWSW+3XAZWhgXzLGfq0EaXZsCYQ
UgGD4xMN2O1vUv9AWMFN+IY20tW0T4dWUuoSAeIa498Q8QVnoMXSWkwYU3KAcHK7HxlpoIAxpm+L
r6nzsWvDXjLOJnzkYPsunvRkzQzktfpvCwwgME+uDxzoDYQ4YaKwmCjQQ3Vj++91/+XkPwm4vAE+
ukqnmXMArXO7pWR+EZTbafjrdPLRUQGQ8ZJciecKmSgYLHrUDDPqYFw9OqH4cgsWGdTeoG4j4i3t
a6L+U+yLmeErJk7frkGAfZqqItBr5RTIT6f+6+xFt5k2w3ggXCeRvWE+9m4Pe3GTxVfLTNcTaEBz
K7XiHDcG+uHZBdgPaS6lt/wv+oFUE9SN7p9nhsX0PmHLCIAV7DXd2mn7FD6XIEPhH4APHCn77kGG
Zgkh3GlwoYyabW/t02pfxbc4+OgHOALal4kY47P2g0M7IE4J6XNeYnNZMfgzfcTEMHJSDfva/M8W
4nMwQYAB399z2GZkU1wDfOZoR47Odtgg1EvjlcSn518SnnXquYcnS6BdrCSTAA5QQTCXYmLTSLeW
STswa/MG1EJTiCXnKpS6B8j60qw27arC0riH5+sxJiesQ0QNU3+7CGpOMBoswyvC+K7dp7CjtBRx
I4TyfpwuQuIYc8eFrUQT/R80fNjuyL0n8QJctci3KgLnjgQXdt3IwWJDJGaOFB01TW3tZWvTjGtK
mYU+mVC1dt42tmcGVAply0g6cqWk2VONbgDwyOLZLnErZsw7i6i62y0CQjKWG43vfsOCnY4fWXQu
pVsXvvr0FPNuNPMBhKPZDBvRqsm9U6QuSq++OqpLNO25l2u/NqtM0X61A3xkvU/JI2KKbzZmr67M
5mh1/HLV2pf2nN1Q5DybqefI6w9CjxcSoDzPJDj7Igy2IaH7ymoYHgNw19Aj1wjOIstCM0+OSSzc
LiEvjyDNyc9cS32lcIgGJ+BI9kDBRV0unu30qTYf+trxEEoJ0QrZ/ACdaKyAyGNlPxm7vka/aGYr
g78eOy28MtjotWbLnqsA8+UmGHbAH5Z0wmsMyMUjR1JF3BAljpyqPdQPPFgEHdYtamJqDE9NRyQW
B5c3P7iLxPBjgk4XiBTlOoQU+GXwwqVcPOMt/1Xthj9lblAjCOOKgAxLjYP0p3UzQ5gcf4SJicj/
7Dj1l6h7pv03mYGYBwIgRN4zdJWN7C+k9jNu38dZ4xM/+u2OOb6+kpc9cNlR7VczNpSQ/8niL9RQ
43EseqoXgN6O7GBB9gw4bxjckLiTUvEeu3APSCP7S27iW5U2EY3eIGDsRPGdoZGc0xj/ov1o2dPp
D2cDHvqLZl0wBIqSl9DTjd823aVgKwobhdirMyxQkGlEjfgTBC6yltx/hAonxLwLOePwFrWfFTZc
zRsxyHP38muEwJPZZupXo8ovx8JVEFF/CcvVPK4CwXIveANXFJ9Fgv3Q79R7CI1Hn35XFUN5eOIx
HxSm2X5cjM24dCh3Qx8jEyD7IxsbdqepZlMb3M7ZMCaMzTvOSY5nXgBEZOTXuZG0DEt4cr5GbJRl
V3mpfeBPRDukEEgJkGV/2e3RoeG6tHx30i5sODIMIp4rZg0BCgbhweEhEKMhqY5uXXNJED8SAeP2
xY0cQRJITll3Hz/b1OPX1+MbQ4PabHmfq+IlsVz29b+KHnguXIoreUnGBYNBFu55vsRurXanxLQA
i/i4/N/oH90mQoIlTVwf5XXUY1pOQlq9d013sYc/LAoSIo148sLEew8sT/gp5+ZTJUeIINKO+d5G
783Q1Jh/vZYvUovIA3Yh4QJg2KWyrM5vqs0BRIRwE72EgOvLjLIludqZcw6TnZ29RqbupozRNuAF
TJ8Cdcghi/kkjBgzauBqFZF4Ay3d0bfM48DFVd0Bj3Hyp9GTep3F4CTcY1gVuGsi3FbKq+b2anLW
kOCqG4Q5kVQVYC4XI6egwJBA6uUuxhas9sAqt7h6V9V3qToo9n5Gc6mpLmNVln7mTNwzT39m3EpI
oCJ/wTeb5kZ2GJxlN+V2YhBFZFB+wvAb226jdJvC2QOL5UikwFL7H60COjAoEoIbmxWQFDFmh+Up
KlkBFB0zcI01lrW8e5huR8uizTNTUf9NCchiNl+Z/VWOnznE2QIuogE/nlwrt9CEwBJrfCecntnR
NPEiDUdxynPkCbNwwTU0TXQY7phhiEmi10ddx1RxazvOnEb/xbQpPDOjqrv1NRp/O2SSvK5EHkXl
nTN6qTUWXjaHueqGTQPjXzb/ibcEFWli/xr2wPXPZcXDbZP6g166ZmIfcJkvk2Ef1nvmhKlFptQD
3oFnibDXSeTqrXxXYnYDGE+Vq9jSE53zjnCrCDQ+QERQTskqELHIqDnwfyz5xwIhEV9q/+BHZGL0
/3Erw9NM7e6rwXvojYhOgFX8DgBlE5t7mQdi4kpDUqHhctIcyL/6ypscXQxE4MqWeXnAOIg6inh5
81BEcD43MefEIDpvQuipP0ey85p8Y+s7nf0VFT+iTgL2Yhc5i+EBHlWIPBlWxsDrigth8q2ynqPv
yMHZx0FTndChyFiPEGrnhTfbe2jNoae/Toy6QvgWShuxlDF7gSBgRmQ13tMZmExnoH9YrtyDKuhk
V+ncV/NREEiiISdXl6HzIdUYJ4hlkFE5GiNiyDHkuaAuQObxv8TWW0fCXPQTKv98m/T0dbxuCKqH
7XcFoqFGp278kAJQWmYQZM0DvPiLo1TIknlSsUaKI06yVg+TjoGWfyRC66JHTEWECeoWGnfTPOtP
GXeAou0zQqRi0oDK8hbybMZHnNyVhI1l29Z7pzIJk+pW2eTZulvFFzPagyeSnbwY1tYSeImfC/b1
Pub3mN9aDeUljVyDlbl6LIJLt1FwMgHMll8MjwbyDWvdWW8xITrABCYIJPkOjB+k4rRr1bxJ2d9s
sHlnK1JeCKVYaBzdY+FBeYr4gug/b/KMd/UwTFtn1hA9ETNy7WDcWC5AsVd9t4tF/YLJGX2xpYts
fvgQ/84ZUoDCFGfcDRxnk7yEom+zkynDyc97zrfAQOwmCzNjzOb9Hxdh0Rr75dCrFQzg3MTQlJ7f
nHRuVpY2kWroKuVJioEplGyV6QQVAeVhYUYZwqPxXjvSJh0oCpoPMSLuiAuOaLdwwZ4chLe2wRpN
k4GqHvTizKpFrB0XqYqG9yyjDsq3BBOIR0yH24eqLHsOWKNb1tYqBqehGVaK8RFCAux0j5rheGt8
T4a/LknniMFCYuLVUoiJ7CYLoJfzd6jvMhAfxeXzjZivQGKGSX543OXyHDjnxH9vwn9F31DMtj7p
PV4BACrjkoOyJCVlCPws3cz/jt8NZjd1b6BGbegAaNhZKxTgbPfY+yrtYPCl4aYtPbxEk4dsuxv/
iYO1pdYhrM65hOuDzoqcEbFAuka7ywHPrUmqQFn9JNqjwn78MIdnZaHbJnRDm18+lJmR/2gW3LQ6
uye1VRbW9CkW1dIy1rV6deQd+IblJVv4jnapr0tq45lLjXE7ji8R25Ym7IhIyu01OwCiJ164x5A/
fDyWmcnqpvDXauk6JClBYtZVN+GwygnzNoNlxeyWt5+qZREsxq/oc/iuB9nFFTgyBbHbj2aGrIRg
73aXs5hQ+cEfyt39zuMGvyTivLThZSgfhPPw1lGNyt4npGjdDeR6wZLHAWGQ4sWv0jBhtOCrFq+C
TUjN+PkfIprdY4kyrn8ZEeDT0bR22vRCZVrZW5z+hnUPsmwxBcB+YifMvoLoWxPIbvAIkUB2jYMn
H/o7O2fdtSsXDX0CBQkW4o/G54LlQG/ekgn1GLPg1BLWEqFe+XD0u8XiZFpvQufrZGddfg3kH1GG
WZFcSsywstb6IzV0kuLBG0Xmd8qZNkU6/PI7QbpoWbKt1jN6V0/zB0O9Tlp/E9EQxG49BNRio4+m
wGwpsCQQFIlxTZE/eA/FTAaAge6D+4lgMGrHSkyo9GwuafUgqe6zVP9IF/HrQ9NQwulv5vwrg3Ay
tJ7/BhgD6BBJO2U1NzAyhsVO+Ei3Pb2BBd07nypSg8j4NuNPv7pOEypexquOOVn2egc4hU42/DfP
iH2xGkgaXkB8di7RobA3M0eCHp4qk6++fE7FV0nrW4wOUW3Ls9I/BsGPbMTpqMDvhANyWOsPGIVW
RtQg0aL5l+Dr94mL9dN2NakUE+BG6jlZ9/2Anp9Z6/S0/NTVEHrwb3GjIIa9KuW+lpclWIwVbKQf
v2KCoZfMd4FjRq+ot7lE+3TwnccOMzEiKQT93aZxHYDRo6DBHHIS2vJS6L/KSKManWJ674Xs6P4M
61i9JbanXvT+2urnIpcW3wVhVN1W+JhUsr2dJ6DdoinOvOWWejXrnsg8MJS7We5GCd2X2za7rPuq
iGvLsoLvifBwdJOUyhXCTL6ShSR2b3TvGD6Eh3n3hFsXHn4dT/O4QAIIlRzonzATxO06wny1g3TV
+f7L8btCEexL30q+EQAw4H+Y3Ke15gVMWG/UeAn6Og5/o+GSOvveG2L8nWaFwYZNaNFbK/ChJtmM
nLKxyajvRcpVdS56fmLl0ZC3IGAmYgHVh87jG9k+lzZIF1JHBPNQQWRU22QEcuj6s4gDY+KOzirB
XrRnJug88EUho0k++wXxI/+A9PzKraY1fh4ygS6ayeJa/+baR9GC78rdepKiVYTDD0EbEREMZwwc
fO8dzrNaRIeXd4mtQ5b3mqrg2KdS13nILen+e+kfKDwhMlFzC4pv2in5q/gIlxauNDI/QdXaEywR
f+ajzH4QwCExoHVJIkvqHKBk4GFi9m3urOCCgPbbi+BPA4CTMTo46Xc5v/0f7wuxXYsq4dgjrFBK
/pnaNqA/quRSUF6MyvF28qzpBGIqKtpnLzS9Jr3kurPUjAPZct0MxsVo5YVsp0rTrp1+cM2ULAv1
gr0N0DsDEBPaIMEc9Rmf+QWtfSH5zI3or6KdLaBfbuZuaPj23iT7IKUn0i5gPYXZGe+1vq+Uu4r4
dAYqrMt2FSMIUnlCglVMehDPLitYxzvwH0M4rEV9lO2WBFdJiFFL3JltJRakJUs0MxC0QSyk59I3
YbkI4tmAYIMzZHqWzbSfnNIrAfwpGSEJROdwFzo+8Bw1IbWElYPzWBiwGjgsJmDUFBoXYHzNFldG
CI32m+iblBiu8D6xkHOiTicJis9XzJVgLdSuuVLlMq6uimIvcGlaKoGXUv+fWvHC/47zk3RcWCGS
NFJ+kCr7UKp3hb2uoUBgFpYwLu6UqC0Y1xz34EHlD7ZPLYnVWvFZYM4sDzC6Y/FrNBg5PViTxp/X
fvaZyHgZWfpg6SzeaG0W2ZmUhZlYiwmD6kcCD1GTKoRhtQU3r8nCinxF5eL5T4AJmhk+WcI5yzkl
SOQaLXmp6sxiNO0kcDqB81UW3xFDZLNvzWPmEeCVb6nHW/cWQXye4OKAYqhvhlKGd2YpmAjvyXlC
kQoqa+HMMSQv07Zze8T1jk8Yfq08Ep+FB8QsVrmIeiYS4SCZSG3WXUWIwS7F7yEbtxAHEGmnCEqd
ZT86LLq3itQMCFOgtMbakkOFKX/VTPvujm/UZg1LrQux7Qu/24MuGZiQbM6aTYxsS/pthmYTlsmS
njFwHRTleDSwOhQ3Dpb/MXcmy41jWZp+lTBfN7IwD20VuSBBcB5FUpQ2MIqSMBPz+PT9wSOyKiKq
O6xq12aZae4pFwmCF/ee859/qOVzoN+esbmU+QJDBuUsTuDCeZ1tVBGYQJurrAAD9pNsXgOkKhaD
5xN7dxQkE8VgP1lchmnXnHwfK+YPEzftZynbRHrNcpndjrgDUWeDufXlAtwpMAnFlhHXoxRPH6K5
F1vSwaF525F5KyiG65o1pmxwn3NysDvKQ+dJWOuM59Kx6muYvRBJgRNeNc1w9BxC5jB43Syy57a1
BPijoJyYc+Vsjdg5Ly3xMvxkcY0nimrtGRX1LjQiNtVxMg6x1BidU+W1hyKWvHai6Y4BFqlmgRoX
6TRKEHFbhAtFNFhgnxEtoIDrTLHXu1v5xFnuxlxbCCFkq99PhWgbAEjgqcC7tdlOvvvZArsN7Ns5
BuhFUqzxnFLwAcI2CHkmbrN+gybwEQwHRoY9g/OSrdEKmNaVxz7bm9GlNT/D5tGKw4JwAIq1LIbm
ZZw0j31AwpZpJ9ZzuuzEpTAnPkRFEQBl5bcDpuH7czkdBZsFgcNAWCpY5XLyhdLMNX2URcfaodpz
DzDBYwXImpqewYPcfCXYu/jPjzR4EzCBK+5ApDjHacQXZ6AJR2Py2Zs7HNV86Vsjw9V6CcXBDrp3
De/zaitY31q9lfWVjCbAvVrKiyJ8s1CH5ymMIP0sTVS3e1meISRU0IfLttF6SyWmCICFSJiujeFI
8Nwrxpsn8YTDIhL7lTALnTyc00iOB+rY1XHl8MFmgvsyQNwoGzRZ8PW1cdxe3UTBGUUSsrBiti+D
1EgR5r174YjYN5M6Rui3RN6IBkQfLDXWWdey/TIWgqBE0gRT3iV0umCavsmMJGufaNCJycSkwJDh
XSS/vp0rWEMmwaekIESXTnpRMzBDBdWfO6ZEw7xb5HPIGdmChagvW+b6QXgZgbOeYjRg7GnQXosD
NFoVl7LKyaAGY+VbxYAdAcWlXoG8X/B4ngbSrhUBoQAZrQ6HgxeDkyBlqcRo5zglIdNQllNugfVY
y37BHj32QMrTQRk9GmuWICVUr9mKM6EJFoD00fBalphJbp/KMU5earwEgg3qGyF3NJY745yZNacr
H1sjzOypJMrsJaFjJtwH4dxdfUZw9RYZ7bbEomQGZGNCAV29w3+Tpq4ML5i7dOl3Bypi0GeMSpVK
Bu1LbJP8HInnT4PrpyzLddIvCvLYsP2pTPZu5iZu9ZGUj0Y/+VNv0Q2fvk+GCuqDaGZp9wQWbXH+
6XO3hh9YjwcQZac5d2NqjzUkBoIfACK/fHo1k6zLelfSVJnqIspufneShpQnb5Wz+MJmI3m3wd+a
N9VaioO/0eViZvVEYr2WeNyOA2omyWy0o12iWMKm1HeCBbF2dHLjJrej8dNI4GSmRYIUZSTOnN49
Ib2sSKhvap3qnG+HCL2QAYXvMK3ViNMEy44oLbDaw1UA9T9amKY/NLD4UyZiWbEAMdJkR2W+k9QF
mdkpwYogn+Xigi9oPeMry/KDhkALt3RjU8M/l7mjCU282JxFbBECGH59tYXvOm1oR93D2L3gjjzS
m81mPk5bCkIhC411yPlfSBkwUTuJIOGXMHUtZrKRwIOJ3RNw4OBwq/AiUMulSkRh+lmo2GYIEK84
vgaWhGLwXPoqKenC4gHCDcw8wwLyN5sc1fgYeXQVARzwScCho+ololjyNGVCl4/F6rRUEAh7iIjw
Bak7CBi0IYQlVM2bAmOoOyoYhnsEe7TdtcC+P0MRvFSuKcZj4Ysmg8P1Bzk7SvTgGaVC9D5gGQjH
l7oTDndxHcjZoc4Bp1bY061woRazrjqo4yBiLBDNtwNvpuCouG4Y4spvFg8ZijlpMQ4OIg4w7B9N
7UogJPPmNfM8+qptbhI3b+f4hY7IhavS1dLUKf05VtcMH0SSLc5e9vZz8xF72J4bj5VkjQ4PtM98
U9gLxqojh4CgGCy2S/dUoMh3nuIa1m0tHp/1sjcct8JbcpG7vJyNHwAokxKvXCOaa9kuoxfpFBH2
swP8OuCX9dw03E8fLSDyEJpuyRYfMa6CeHjh8L0dKRvSaFDva3D53LMV74xuuxJbB+Pd0e4FciYM
DT8jJ/LVo4Jxj0VPzOoigYqSL4YL+Az5SZ0N+s5+RCMX+vuaR6+MPoz2EYR2g3CrBHY4F/5W1E9l
9vbM4UvNR5PD1qFaq5k95WWLFR+WZPk8NR38qvIM0rnjulvAkDZ6V0atdcCkGfGtIrLJfWvdaWix
2xAY6n0oDD8khKHLyFiOM20HC9S4s0u5oGQAvPa3fXk2EWvgpU7iqcsywZghxkVi5bEQ1W3JMTjD
p9O/Aw7FDAKI4EAyBE2fTU9lnDta3GQrRDJBdS6lXa9eDdwq0PbBDo3cuccD2wDlLdNsNXSrZ3BV
+3ihq++pfGF1yhLyKpicYwc7QBXKOdsNVCm41HTDAttb7Er2zJ44TceWa0AL005JDZn08kchoety
6uxokdocyC+ddJfhmpQ820FtD3owtcy3nkIwIjRp4bqryt8q6pvkHbF/Fd1Vpm5jfRXGWz24WsYZ
AluNR8XbIC0hI/v+SwSOLxkHjydAWbGsM+vFB1bxAEW1B7OivtgK1UajdMZPQnSXiJnzgQytXnKe
HtQjtQcShXUp3EyiUzvUiQ5Al4rnUUHYra3SEMXQZVTl2gmHYVgK6k2GDBODXIkCKG381qXXjG4r
XWOaFtVjfdH43ozx87S4dNCFxfaTGyrUpEisn9CRRMzrC7IgzAAnsPTsi9/kdWPhWOqrxl+4+SxV
pzhVr7CFjGH3pTA4dfHgYnJbLUfil6vvg3Y3QDTR5s/03kuz3jynKpW4zSHLhMusVqa0EV8wwpTL
NyU4y+llwIqLAYswD9RZjPcwfNkZb0CxW3uYlL+BQw0xAX61O0/5rhOQ5B56vtV8uD5PwmyICeh4
M7El0G0xcVodUQLXmTdo+7ByAOEK25NfHDq0UzA1G5g0tJGYDev9piO0usByBGBVqBHSI7gKD9gb
eHWHlnZmGTcppuTa+hGKLTQSKR4aJtJF767K3yHX2iLAE40PoBYicpzxmc8MPPwOMQwlwMaZqSwT
8UJQZF8dMH4utS0w1qAfyFAEgUVLhdf9T+K2/x23PMwDZrD3tP+Mafj0hKgM8QR9Fi5NvX261dQu
hRtGSahEnulJxOckudbG58AqEKjgk5HC2F7gJwQBlY60Iig5kq8jpc7EWvXCW5LDiccyQzlmAgzp
MWHJmhkW67bb7sexRaIk01D+GnNCQuna+2e41IoHPRcXgG0j7YsYWGSrViuhotIesbr0M0HcQqGv
Gws2h3GkVQcYdl4sPFG51dJwS6qJVbYEBTGgYf/2fQ4DC2jX3LjVmhwavi21no9NvXze+QkeAbj9
84qRsuHJwRLFxatxP/pcYYlVjZOGOJ+UAGRxqU0rjpVQ24HwdJgeSe1bEmqTeDTG8L45/vD56UKy
SZIr1p/eEJDRsNPjYyze1AGTr+4crgQ+XLtKSbBliF0Q0r6hvPLzQw+WVdHkpvqnRXHVerufCwfo
r1pLHkA+jzxxl+cYKnrnfj35WC0W9uOAuxKuDO5zONNmDrWFjhyctZEnndQANGBe8ZI4RbfNn6RJ
OXRxbFc1pdVPmK+2a3CPBDM8jHAx21lHTDeY1bvZkqEH2ahDdiha+PychHCvo/gd7VcSQ8aek7nj
quOXlXsbFQ+IAO33uN95jJK4e7K+l6SFTMeGThrRSYGnARvHVha/RiAYY7givCnmjr2txEQUj1/r
XUZKWaY3XwB+x6S9e8QqQkOM3/xFAVxtrdXmZnJl0m0cTRrj3qntfWOq0Vfr64RqDflzuWpl9rtR
cbljmQzRkukSGxsmIlQ0pOUC5vRYaZJnA0kRj+ErgjbMPiUcnUy2HAu0+rmSxDU3PO2u5KdBBfK5
67cQLjzV/VZt70O3lgriGmcUgKYIEEfcA6O+ouW12++8xc10Dsjj5rAXGZCtIgqGbq1hqr0ZOngK
lM9AmwAlFiTDhbH0eeSalzT+0qSXrpnhe2J9gbwa6Vee7qPg1Onrvp5X1QamfQtnsIQDJmw79WwB
gxIQV55VHgs0ueG3JAIApsBO5XV4vrgPrbXNgEn7xvQPICbNcxFT09SAJgFJQemDGFvG1DF9FHMg
VYWSiK80g40GHyuYjdgOJMuQ0MHYd+QETuYqJL1EOlY9cJEzPOeIDmoBCg7OgVCmlMsTcnj50kSH
IHzroY6UEYDD0EwKbVcJkILOT2gPGPqlDChfxqwXYB6hOuX9ejRrp+jpCChaMfUzDNssmIrvA+/k
itcq/yiVUyB/CgFe6RDts3VE9+Xwln54ENDrFc1saBaeusgNHtsIt/it+8S25RLnMCaRaYJZN0se
SDzDmIBjWYx9bV/eOgr6AlOWeo46A3m8N63GC9Ebf1VgY2GKpwabHDajHnRm52Y4Ii91srr5frpJ
hWbCGZN9K7dbPAl2BCJiBAkIg3hX3rikPIjbIIA7SkyJsTDkcyi8Wmz/WM2OdMOlBKpXdjw07bwn
TKP8VsPMKZiX6P2COUeC6rDFHGghu+cundUimTvzqBUw69kawdcAH67JnK5nGUyzbEr9h5Yoi5fs
vrr14TKZDC9m7BDUoucrYuudirM4wEUAH0botpDBiN4IgnuO2w3C/TbfBvVc1ekWN4hR9eTUlQkq
rZGq5zx9J6M7N6iT+0uVPFqZg9jQ6JpGayhm/VRbIRHkoK/p1mhedBTsZfEhKDOzG3makF0KPC/0
5qDLMGnCXa6ytEz0ngijNhLmABGOy2gfkVZjPcVD58KFb6DUq0t8NGkfVHIdGgiSSEGwdRmnjsle
EEIyGDcdE5IarXDQXCouf9DQcdr4VjWXMCIIFSiwxKJvMOYNDtr5vOlWmHF5oRMZp9qi8qG+kFCW
oAJs8BDzIWMiatG22PcmxlzB+aFpNoJyzuqPRMMw9NKWK6GP6c5vDAxD1DGcT/EOImylbDX4NcaJ
GAIGJC17J87jScBSoyZZE+Si9o8i25ggzAU3a952a2XYZt2+Fx7CmOr9EZsO+D0Z9IO4UMM7XB1D
xNgEGTcernurn6fsj09EBgoCbuualy/9OnjeWkALMGoR9J0FpVffeELqGGsWMw5Q+BsgRjFO8v0r
bwrygRFuINI6tt9mekNOWoOA+R+uxUJfxRhkqDC9nEznlfDRoLAMd+RnGkw7wnZvdMcuv6Tt9ckT
U2Y4G/UfgoELI/r7OHgk2QzHWoPvzF+51UKQgWaMh6mfNGBFeOS0DNBniJfNaGRt2T8N9V3DuEWS
ziQeVMY6HdaWslKf5RSerFjaU8hDRMmIkO9HyBeDec3cY1zDanhCuSDopYIkscsw6vWA6zIaPF29
tuLL8HwQtzdWOa2yEDicRlvBEFkO8+uCsSgfifH70zv30UU3PsZHFiw2fB111MQ/TnP6FYZFYO1a
cSq0tSQfCf4axj0CjYyROkHwVkO1Sjjha7r/2AcXDd7GKhTVAc0vHmdeDePi26XNxuVC2jXea9J/
xXpotwEgS2cSurfXeIjTWYehVpxgAn7INCyKzeKl708kuyYEeEQffAP4aRPk0DKn6WisUMXBCsEz
FOamPo8x2ua3eLCh6zOuxachMwnTXbbEGlOQRt6HBRWPahS6O8uVhogvpZDxhzFcYM8XbjqhblTP
TDkSPlOtMXfWxkiJe+keceZNSna7ZWRdcpy2cJGRP4vnNWNMYUCnFc/0jRkmkEzW0yULPFNfufo4
WJOCznOad3t8pCuEh95bQgSYi4syU+yz5aF8RyVwVFCbY347TlHCR9l+cRvr9mCY6yC5iNYcUJRq
0wxOiXzgVpnCFoDU9zD22D4tXK23yDEFJ82POViv265rYQ+q14M+mcXs2biOUJ6w+K3prdIdWzHB
2ODAkIWLchy3IHYeF46HLJA9QPlkG6TD9ohJDexSwzQ1n9Rytm6S+wAkiSTJWwwt9gqbQLtKwCk1
A4YWcx40cQYnGK5pOz/CUuAm6KvESwFDaGAw9VWYNDAYmvGJ8GgVqkvbrIf5EK5467i7jNUXHxAP
itHrhJFejtH+UlYPBWHJzZfUb1zhmhn73tqU2UZvjgwRMEWN+kMgf2lRxRN4LMpTWJ5k8Zo9D3Fr
R+BUTyiNNs+I15ER8S25Vz05txx3/lwYFpjMF9lrGjW0XYy1PMx7EZFUzACVi5meevOQgfiHyVEG
g4THq374eD8NaKiB5fHZf2+GZTRAWlrQ/aDbScWXMN+NmbwaSXMDuBpVFWxmXJYl2MsNfqOL2rho
8Hi5y2yncbISu4Ms7Qj48cKL6g5zK8scOQoJ0923UNcVELSQSoH34N/4OIq1OeijzFEUrFLtHifG
1G3NnVx2dIYrCXNsZanl7woW9pYqLI0aZN445sy+M8RynH50XnBdiOplJ2HK2343wgnjLtXf99BM
kPnO8uIla2NbqEwG3/USmFVvPjHvg3wVNU4NNl5h/jWPMFwSigoK02eXfWYKvhBOpaxjFHR9jxTr
W4UI8PS+YOULLtL79yZ7qytwYD46kOyewl1jqgVTLppb/k3En08GHaaYnA1Ppwg3FY5bJo82NqOG
TmN99OhK+ykDig6fZHUpSjQXEWise8RTU4l2yADKYhMbH6pGVAo8xngzZMtW3+VA0aJ8i7APwXsP
x05lFmsfz5IpFugiZCgLj1vK+eiti6+SgYs6WjeVKr8n+46xiRQCyUKjl05++9bKC6ujF7pE99SE
pFWx6/iYRZUPraZoEe4DomMVTokxGgK1a3KJITOZBeQdJ+CStYJzvoD48yjxXQ0RD23YgLIM1h+c
SzaZcth5+THFJEnQaImE9yR6h2lGo5KBWEDZA4WxSB5gNofADlZCHs5E5kdiHrN1rVpSvdpFpTh9
vcraez5iNxVcvPqEyaFiNYDMG84+F+A6pn6rlbsLDDaA20yrlgE8bZQfXXs0Ge7aTBZFvSBdhUOR
Q5Xzy39C0FBgeMgsQ+lV6ykUo1ON4wznFqNlT9yNIsUnVBFmtTxkMhA7kejOaNDNuTnurx6c/ZFn
n2hLn2QKCghlRY98avXrqIoQF3iF4XPDPJRP5nVHvVtl+WtKYSI0kHy6j5FaE5YOYYqg/xwNLrz2
FhBfhyDe+KPQ91UYbTKER+h+G8BZKfyjbdrcBkRSAmhqzXbkdi+qfDWMl1QEzeDeSSAybIAkj+YQ
5RgpqTuyikebAJe3NawKcg4k5NEliVCA+FYK5MItw+Q1GV4ZVu+GZOFpGa3oW6UeqalgTZecvcPg
qOz2Pu4VwD++RVDofSj2gb5iMY1kc8lDxa1z7JJ6ZgpkjkM/LcgXZ9Eq1WikkQO5fbfeexEA3ULQ
T8CVLcciAIBMpwuctbC/dd2Kxs1U90J7bPvPIr9bwZdLD5LrZBcYq2eGvOMl5efkhzQWBs8i3xzE
1fEU0wmomFfB2qt2onQHBhsxMaKnJ9IyHX/uKralesScRZDcXoVCgvZDr+lj0iEAFjETYWIV3n78
8m///Pd/e3T/2/tKD2nce+mz/Oe/8/dHmvVcvF/95a//3AaPIi3T7+rnr/3HP/vzL/3zjN1Amvzt
P/l/vtB4Of/xurz975dn36v7n/4ye1ZB1R/rr6I/fZV1XP28Bj7I+C//uz/85evnq5z77OvXH4+0
flbjq3lB+vzx+4+Wn7/+kDTz55367UaNr//7D3f3hN/bps/7I/0vv/B1L6tffxj/UBXLsCzD1HRJ
FSXF+PFL+/X7T0RLtCzNME3NUGXJ+vHLMy0q/9cfqvIPQ5NMfkuCVGzKpvTjlzKt//UjWTUUSzRU
QzRERfrxrw/+p2/wP7/RX5410fTYAZS//rDGt89++6bHT2bIoilriiprsiJboirLIj9/3E/B0+Of
S//L8EWN/OEeEFk+ltRMdr0+ajZgv+NDE24WW6K1axhK3os5hVo4Yww0D+aE6/bOEOLB1U/WV6+R
p7Cc5sq8mjHgYO0XkxXzTXiPTnvDTnEFKr5qvYWmr8Taps4sd1ecFyfJIlkYM9ORcCfNFJiC4DRX
ZhkJlR4GpxMo4ZRA2wb2OjgAV9XjJt7YaGXAfIg5eNdw2DjWXMKRFm0GeWBOUhMEvcAGwVr7R6Wd
AnjW64CwmckVy6iNuJOPMeNAcYXxkiOvKF1QiGS29gblDibaDMXAq7ooViQSfASYe9aLK7Pbl9H+
a3wHvE+MPYwVZYPfD7wlzrFT8yZvIZFNMEYoZxJOnVgLXVfH69WabNfjX2CWbwhFmL0TMol7RLEp
Nrj7rBBacO2YuE1uzvnsTT5AZDaYhsySE1jYJLrmKP4NnG6NyVqcs6XyXQQ4LEFhvPoO94wxHi/3
HkzO3KsJ/Qq0GRKFbeNhQcPSca2bfBRvih2dKhunhU0yAc7DiCO4SPLzFOiwGEIKgJqcLwMnEOWY
P4a5uMwW1VoNYbVPUsWReBN+b4NW9wDra14u2AH3A3c0aF9QDuERxicjmJLwJvh3G/x7lqTQYG/V
wYO+ePEataK5kl+IWZ4H1uxVl2fSsRHW5Ux/6xbns7CQUNDNcQwmCiJYhcvQNm2U5Et/2c1HbfLs
qmYORL3X2JEW0Yr+xNG3dBcVRASEfCtHxejNgGAAOyGycVQH27XG/+koFpnWdwuGbBr/gzD89RK7
s7Jb8mtYhOVwVpfqS3uhq0YiGjKEs5GudXDCRutA5pQLH1EJOsoKeWQ7z0Xb2JQi9kavNF5avLOO
wDQwfNGNb/2NvFVeQCvmNQ3cgVjyj3QQbfyt2N4neM3zB3EV7Xxb2HNqTUNh27YzphLRJuX80Jzx
FDGn/JlCArEXuSvtBt0oyiUN0R1Z8owAZrK0VcplrSMKxB0FIIGhlMT0XnOyc30HjdU21b7kNdJl
26/qGj31gqN15R+4sRu80epv98hL2h/kP08Ohw1UTHolphOojkJSjSYVYPUNRnJ2HgUo8M+Zn37r
79CU1mOwkgtvGAfvmbKKHIEVVZBxJsy0R8lvm7Y0Z9xrIBgi0NbxjgSQVfgNtViETLobyyzXJsGr
dGAKr73Z8EzdF/EROpOKmVUzrxcqFhhTQnVJEHjwwYhScrC6dg6YiluTqRetOSO5OyoURJs5yd69
CCS4jI8s0XL9qx8hEpuUH1wXfD7mAjeNjcKYNjf3GB68dfepm7P8S/hgYIuZMZ1UqTisDwY33iuO
3nJ/pg6RFv32iSOp0896LFcm1XKw95mjrT+I+t7ynATr8JMafEVFo9+fiCqiL5c88ZnYTs23+CMR
JozYmflurTusOViG4UE+KYfAuijhsiHSAUu9KW3mVn4zNxkVO6arbT15iEsJavye2Aljbt4Qu20T
xKFQPj/kw1I5QU6Rdv63sjMPzZT0zBdltSMvcZFCmGQ6czKi5UjJuaoFHwi9ZzkhZghGRDi730nh
LaaQECYv/iI9ECyoTF9naNImu96eaUQzzB6yzRB8Wn7KG/6Eebp6e97fkGpjF8S30zsVpF/KzTtC
Jqb8VElwu3F7WKDem7WbnexI0x2xidfSt1UiVfgIwHsQXdINj+rM3KegpbA5+F3A36luGyhp+DfW
PEaruaNMtrkg/vOKGSKMISpEZHrKUoUyt9Xf4LPTL39r2oQ/xt9viLnGq9hV1x7uwTqeE6t3NWYk
7qGJZu5TbjA+cWr8WCbYiDbfobyCX00BRaczRfI0yeHU8ZmSJX/cWHNksorGwcSQB1+4fQwxZVJJ
85pZqc3v4CiK+sIRYnsg9J7lKW7Vhycy+dIcZeYdtPmbQDpoS1nGRABiBf0sI3pjDmPVviv3C4zc
1ct08S0sGUHJa3IincsOUREDAJfO765NoyXw2MrYSrsIAPMQcItqaD3kg87H/8JEOuJohSn/bbx8
AFl54p2fd+KHSzr4DRdl3iBH73AamYxWBXQNYM7vPfDGZ6PaxDFCNAjUvTs7WrY2Ev9jxk97hEIY
VvL/vBGbaIM+KOBoppMh7GnwcpMqXBYwgbGEyf+8mvxv1Inzr3Ssssq/FpP/P5aJuvK3ZeI9ru5/
qhLHf/9blSip/9AM3VQslaJOxsxA/VeVyE8kU1E1iyLQkiXFpID7vUpU9H9QvSmiZcjUbqJi/WeV
qGj/MEVd1ixJ02RDgQX0P6kSFUX7S5UoixYxZ7rK4MnQRIhmf64SxdZLGGwALPkpgGPeTHESy3Qo
EXo704Z8pyIq68xHaMrLLIIA7r/G/kMeg4KwyMmsmYhng1hD7g2wEES43QJS5mI+LcRrnEbrwfSX
KX746qpz4aRRd0xM6TjIZGXU96xdQy991ncj+RarlXt4CgetR863is8e+kaX0CquDH4mZmSJsbHE
U5jsB3ffpwyJx0GTEyoy9ivIDNcIh/WeSoRRkKlDNbt06LXhvo9SDlwmLEoLGOJ9I4AyKdMiQKWK
75Ye4BoDG11m5MyYUglR803jBI0ipzXeOBlDnw52sJkjzgoju+1w9+D2+AJYF9tnz6ijb1DQR+Xq
mRDOLvARRsW3tyg0BRP1xAkEFBTJzYw+prnIoct91mHepy6cUFrRCBEChKZp0ePHk+F79nPiAQMm
tF1ZIuSUw5fQ44DnWmxfzDi0Na67c1unlfF9TP1lEiMWBBFqgmguYUKbkL/g5f5MAaEvXWQQmASo
wOHusHxiYt54yjRDEFj7iIWw14085DBNPo2CR51vPJrnuppDM9SRiEi47bXYSSik6AiAz1g298iD
EKMoFhfhEVsJQ2W8TkG7Et+ACOzYhq9aNM1yzMuYR2D0aF7q/iqjfNx5wXsqIne4G/CfVQyAA4mA
G0OGkHgtss6WhUlbYacsXzVcaFPpyjU9FRTIqQLD8DpeZaAR+SnkWNXiJOU9BJVoU5BzN+2cXMKx
it8b4LpiSY4yUJonHRqy8J1VVTClxFbSDlRsQFmokYK/onUoIAyoHTVZhTEYX1TO3KSBLkizTYiJ
posYc3noaB9NzqnrM75BOpULHwlqEkhleJ5NhRBYNlD59kCvB3zTmbRxWTFfS1kjRI9wktDpLsg8
7yxo0hYj9xDCgtHaWbJQU6irxXtaXsvqIWEcO1rcFgBjBcur9RRMP0h45G1EsbPRjE6eIi6mKdxn
/6SXcyEVbaF569jM61BwstKcyOIbIhVphA4GFg8rF8UTanhYESWr1mPqjmqlAnnx9GsWylORI0Dg
m6iRsD/D2BazB3bgOWzI0V82MvGYuEZYjhrEUResgZg6yCC8FothwON5o3R2DkxqZsoUpoldNXxI
oKEeiYIMfBQFMKY1KlOps9O846xGr85aGf8ewAh7Ko+Mi9WHnlQIcZMzNulIr40JPpJLHjHE9nnH
z1tIQuNaMQ46k5NaAC/Gg4XERi8Ardr64eMPm/jvLfUfW2iDrflPHfTPvVETZVlWDFEVjXHv/EMH
rRimbPkVHiKYTZZpYQ97K2P8EiuoiFlyLseqdk3G4ElK+TQ311Us86gJeFszh0FLPnROzzfeiBIl
+zy0nyabSeY0RCnUjCSyirxYKBYa7TlE+7mJSy6IHC17VYzLn2xuKPfWk16nf4wPWdf9fAbK9CjC
U2JIakGn7IFLVfiFif+IeYBM8aqOJQQO03zzOS4Lcn11+xIfayx8xIcaviWOy7thCpXjhd8WjyI/
lnRGQvhwTchl3Ougx7IZNBgdbemfkqpHZTj/+7sr/V9Pnj/cXf3Pd7c2+iSCBTAGxV0iuGIRQmEF
tRbPqBHiik8NXuXfiooAddcLHD0qtNpio5G1+/dXwpH5X79nVZH1n2CNyoH75yt5NoJgtmXE94zg
HTMyaaOw2nsc71Fxj3ZGTk4HC4Jv7khcdaFulocS01pGr6GGiAUtyVxHjVTPS3EtPO0YSlx2jFLo
wJMif2TaOheWcAqEANrVPIJcIeqLTISUUO///qP8FfNhxVqiLLJex08DvPTnT6KEiimKJiLdRHUK
66OuYiAemLYGMYnF9O/fCxDrr08H76XohiKrsipZf/n+Cim2fH909GxVPIZBLu2YkUU915jUfpTe
b0XlnxDKPz6MljK+3h/xLFmiEBJ1aiVRVzVJHp/WPzyNrSl2guz6wM7sN0MoLw2Xxwr/hyiDoojF
YSoRMdI9ZCG/IWi0ODNawUIBdW1bMBzPm6XIexgu7KQGZ41olPz7a1mqt+Muj/iE0X109ULSrYXs
w0M/niyswL+ESjh/8pC3QfWpkYfi+mcSu5cDckiplPGqL6YeFft4FXEcHkqzRVKSL9Tnw+g0W+md
wmSzIBsToZN4zwdvltcIrxA4MlfhcB3LCMFghBjC0iCgtVzzH47XLdSWWdtDy0WRBm+zoyJQwboN
ibEyiEJRew7zYaU5uZgflsJbokqE1AqLimceJ8pwIPo0XrCFTlkpk9Dt7MTAsp1CBoXaePIGXPZ4
PMgGZxlIX+uO1vrCZPy0XnuWo2DiXkXm3Cma3kgFNuc8YcsbqwaR3xHGh6NAPKhBj2CjL9xiRQ4K
+BI89dDXMQZ+baCo60zhqha6mD+XOfxU2BRVjRZS+JzjmlTmhwoHFygmYUjfZzSzjEPCo+7B6rhA
4NuXzEWxW22i0Wb6S40OQsaobURIKkoYFGlS9D5+rvFASdLXASsnIyeBcZKbVJAYt9ZYbnbSm6kD
b3DNOWdeD59qLNiaPKCprXu8Xn1jpkYYYpmryKMATnmxEDWnJkyNifCEx88xWSMCzQmaUoLkVcsL
3JDbbYrUBZKAqARLvzSh/AqoiXFWAEN9grrW70qDcCEdBRESRYk/Sz2KRYjvxMeTwK5i99JJ8MyD
3knbGDOxBlMoBHIGlkj1fCCLxPCQ9MF84NBUZV4dzpqpB/MUFXCy4rgM9O3Pc3lmjq7F0b30mY5R
wLr6VUI8laVfNZ/CpdrUcZEo08V4XCst+jPKoyyKkKoXZCKAF3EiacmD2aM4xNcB6pmEj3RPhoTL
6Cw75oSa1xRCMpIeNfTO0VOhVFw3ZmiHHhmpmXeOJXkajQtCuPZwIJ7lqZG6TRb5dqM128qjNsBO
pSkfrfkhU11LkKFKbWOYmx4YLaCsNT8UMJOnBI0L40TeAZcDjYWfcnFds7ISJy2xxDWgDVLNQi9J
PRIUPY4yg18uV+M+0LSYA2FZKajyvA6rhU7QooIAmlKE6saC6z0+lQFw2kAiRMaRx9SZFTDJ0oWg
cDRjO4OPAMdhhh6+9mUaAnnpWwcczqfjfmGAj1IWpeRhjadVrUlEGCCPsxZFmy+SpJgqlfezvi1Y
Lv1YVXfnpPoYmwgjV372GEXezgz5EUEHHq/iGTIBa4gaEWZR6M2U5FiXj7GIatUllDeTt1Gpwn3L
t0kymPiGP/MFdJjDe4SdzlgU6zqOWxiHVQlko7PekSNDoqL/f9g7k+XIkSzL/kvvEQLFoAA2vXDa
bDSjGWdyA3HSnZgnxaxf3weMzKyIFkmRymWJ1CKZDHeSboQpFE/fu/fc+rNsX+qs3lkjjBU6WOii
0wAeQyf2EmBgm1IN8PsMuCuB87TBehBANWD5xIK+G+k4qg13jfvgI41P+ueiOW9SxsfL3y4nizbG
0ZmDe0Fci7o9lzAueb8m+lTfBwtWw3J0CHiKBiw0R1LA+hRzrYHaChg9laU0flTJL5hta/EaILPq
gF9P4M3ZpL2P5ZrbdcMh61OV7PvUmUTGwG2iyM7UbjlR9SK/8zzOc9iRTYiQTuOi5gRfkG17VA5N
hAqw58QielRD7V2mIiLTl0XwHvbvVQJ/cxlpcterdyBeNwMt4jQudrytkNWe+5TYtK+kRM3JWNKV
OemR86rmNZiYHPNw5TLJ7Vi+sdLQgnY1JX0N+uUmxXO4/G9CrWTAn5zsEyKwvIoPue5v7Cm5aRBQ
1Gin8AOvQ2uk7HFvLBS+ooOGgpE7MnetuDbE0sbMah+D/pjHH44GPLsNw3fM/QlO7uixoyJe3uux
TLbyIUfa1Ttf/3yxFeCJoLsX5DwjNmgA3ySesfGrRZXKs8TaNnkK6AWC1zRvnQZ31TD+QPGhbLh0
OCAaF4Lr8tA1kax/mdltJAC3S4VC7jTkOECgGat1RAfP8l5KLLUiZSpPz7uVNFU/Bi5t8uT3j+ys
Ebru3so2ND62BKAkv2NGED7d3+hxdID3tUeDfTOsEQTiYbMfp/SnwfbMEyDk9uGw2t1mAmhYRTSn
q8n0uS3zxwaUVsdwhqC7XQjARhxII+iqOyar/BZLEbS8Zbqni9hV9Ge9fOWAKRkSAtV9nIY3s8ml
IINy/Bm4OSBX6ODWxoV2lQGXziLUqj2KLkMc8FcHntoLYocs5ANG1JAaDydXWyDkqPqEiaW/33QN
Axik5gFyH9XH66Xf0dB9zFx+gybaxGT9ZkgsRDBgKWBF0Wd3Sm4ktj8BXDwAdSfy95rCv8OD38aH
keYu6oaU2JsewTUPBA/io1io17wj9SoTL1GI2IJcb7UsIAMBHBR9D14Fm2RZHCejZYNB/oY5JMIF
C/E91C+u9Vha+MP4/bkPnOHNs55mcAY5kAgITBIRdAKHyRl+WHN6kw1EmQF6k7iWA6tE/Q5+Hu2E
hZTfdYlJmC3KA9IBsnatA+dql5iUJvoybJIFIpPiRQHsm/ASWDJahwZPh57VhQx8hPvrgcOMqRsd
mDEe2glJObnMrrAsLP+w4ijaxO5NXLT7glRxG4sezOt++urpgZhoBFARxxQvKHqSiP2wzb4WsX61
s+1HA8Vy38PsMR5HhefN+rItAJsM+e2FqjVDRrZwwbtfy0Kx2JtE+DWNj6gdb4qCKR98Cq/dmk16
U8kvbZM9zCWp2efUhESGzyU63x3pZqjrv6RJoE1L5Z28l8xXncCBXjfeiBnTungvZ7DEEWtCgY6l
OCowu6W0GhzBl9nLi9ErExGZYg63IDknndzYSItceJZlCHQEaLtCF2VZ9RrS+ffX57RrDK5RijMJ
36f06MojFIzmYtUhn8pqll2MOjTvuQGIAUxBjmQkxQ+80IwAC4KaEnY7g90hHl2OXe8z2iMsCSQF
85PR3+YEJy9QzMkhV5HtPcABzJFwQqRZcHZfvizAvZD4mDFRdZnlsIGuQbgYt5lJEeYgaFTRvdMS
SCnL91mz0eOKUd3Gbb5md8RYRWuM5kFakITiWGwBizbNuiWNJc8Rk3Pat/1pQ40yAS002myd01fT
trEr23E94lIyXGhyGUBjHGcCMkicPg/RvEnSjc5wvKtorxPzPRlDdvVxnc4pNgVani66eOqxllw9
4CY+j7MhouNEfy9xntsihexKJUrbsEX6alLnddU1QpsWOmI71mA1vHizFJ5Zy6N4mjZL26fMkk3B
09xGrpobDFGAsWpMWKP4qVxueYYXqVkT8Wgvj+wfo0/4w/gIeJzlgGzQHeEKLz3IqTsgV0bwQgeE
Ki2BjlZ2gBLiVUPSRpZCwRersTnarOl5/EyX5+merCoCiH61OGo90gQCRpEZfZ9Wmmj5nrXGiVzE
GJ6AtmT6xy/tfbYRUyG6hEuRRXrUriM2PGhz9C3qPDKT1F2z0C2ebeID+hgrbpncf58l/yMByn9j
ZPBvpSV/VZb83/9BgwXLo9eAUuff60+63+XvSP1Ng/L9TX9OFyzzD9sXiE0ENT9RqPQD/pSgCP8P
x7WkayIkEcg/mEf8lwLFdUyJcMXmm5ZRwv/5lwJF/MEUwHQQp9jCdjwp/5PZgvAs/pW/HdmZb9hO
ILzA4ZXQklhaCH85sofdMOaJyLObPksfjLa6rSce9eUAw/BlmJZyQZ6E4e0kB5XS6Xd+jHsxh4pA
19zyOfHJ+kTcCEYdy7yrXTbStDGB7jikGpvlk1njlJfQHSNIDpHP5p/1T35muOuEzCmWcvLix3AP
HIYIUZU+df2MqLPjuW7DDdFGw4BQOw+9GKiPGkGMKg9vnpDjsSJhpAGtX8iGNGPoFnGRvnYFWud+
MFejC5weQdjQFr+DhZs5hug5sdrfZot/GALxNpEwqqOlV7oAO/zi4E2wANwAa1viV29l+zYl2X2a
My2x2oYHYRIe/Igqssn8tzDsfzqKPsCgXiWi6TbfpUnxFsXzY2WhjZvGgbTDMI1WfpEOb3GETXJu
5lXUDJjxJQc/jOvxMeeMGnUwSs0mxKdV9tOdiNF0N0XXnrrQAzJRlw+zqMN13T7GSfZuqPKpod3c
ZeotCiJJkxVVjzNyMaVjbHXz6MwJh2A3kJzEiStpU3F1ZmqGiVpl6qjkh7ZN73L0ACYT3rAPGsiS
IQeVYgJzsDyj+srWoCKwonZBvemD8F7QJ2Unf7blhydTzlNObiMn4MheoRUKsJ3daA7WK5HcG3yV
gLifTBhQ+6wC5aJNDwhFhVeRemgibaOYQzwAHhRYznpue4p9VH6Rk21KH4JPULBHJ25JG08SiBLm
n7F+AUaFV7i5JBmFpz8KEt2y6RehaceWvfBHmrvbVrr9xlqK7aEVwd6u7lIl4Ww6v7UBHE8X4cvU
dpS706YtIOZbcYYbXb8GsjxEDsLVOX8pUmimI8p1DqyggZ0vV+Dq9rOq3GkLCEhnUe7n3ab3gp+e
hJdLMVJG4fPUZjDsZPerFvZd0LWLMW+6cYiBGmQBdb1GW2pmHZJ5PHYJU/IBI+2qsctXLPYJ2KnH
KgPjIoNzNjUvasFG0tuKZ30KpvCnndvnudFP0qlPQSqag51WnA8dc5c6/bEvDTzEswXO0j7WjsL8
Gt3ZOdatUIrPASbCRIC6QcMD967GFzSCH2qjk+qIfGjyV98iYKaoip+OPDWkNFHiO90qaj2KBLx4
y4sZcg1iKMWKQWU4Mzj6UZYeuAv5bsbWRWVczcSp7V1XA69n/a+73npJO85Ybb6ug/Eoss04h78m
EWwSB/l1llBGltX023dMBMNPusGa2TSCYE/vGFc96bwcLfXVIoMm4N6ZCuvFJqkJP+mbsoyvaPkh
CW2OKc63Qzs+pV6zr0yOeemIkCnDG19KeRGy6ijtWdhtJn9l82frlAyouvbBKIazPw/ACvg1LP1T
DFyqGRFsV9JM67uDk+PMTl64eB2Aja5BmFvlw15M3kdgpiRglz+LUmqyxCyaORGVYj1A/eGQZ43e
Yx2HN2JkVWcBazwuxMHNK3679m7Aqi2roxlUp6K/DZggmIBMXJM8R0CfnQdLCviDVzEnHSs6isg0
gujsZOeKMPOauJc8d9ZNFG0cTRnvkRVqR2v6IWsXBBhvH7YNGFUMBTvwXFmwiiyA6vXFAmfQptFT
MtrrOhluW0zg+LlvLGPaD2G5H9ANWc+hH24KcNPc1pg6IRhrd7V8pyAny4d84YHqdxU0mZmuHrZg
Ka4p+ULOgJjeuBOYZ+w3x5l3lERbr8eQEKycUq7S+nUyy8Mcm5cmMbYlsPaes5g7whGN0GyUZLwl
waEK/d1gksM77B1/2oXpfBixkqeDpGFQopRgf+O80mXxerkmS75KRAvTQ5xXT925HzmW9uGNEmq7
/DgvQBzSlxjxAXRpm25iupxTFZ4Q4j/0/KNBAjIQ5BgMX2F6pF6jpck4GbXXHN1zm69Sl3Qdq9rP
DBBQd+5zZ/5RsZl5+G3ckjVg7lQ6rhViPZ+pro45mXC1Qh+NWwNRiv8fDEQ71Xg2onXXvg6NifkC
nloUPZmZc1P449qgHzDJ8IFezDYicsNPX8aF4ko7bLmuactfM91ZrvMcMJ/sXab47sp3IImq8MaM
1dqK76rJ24UDfpaqvgNrTOSwsI6N2WHJqj/jivaul1WAXaNzXIojstmtSjEKG7/0tB1leGpc+tyz
kZ+i7JXuDFER6tSwE1k8IH0XOXxV9Zz2c0hQ45Odd+/Lf6uses3lfDFM1GDSfqkr44F35cZVWIu6
4tRNxcWZiKVHINW1QHAg6wfMOa3gtvKZNffxo5YxEhqI/vX85JXBubawTtgRm0x+UYN5KGBaxnF5
mabhafZpZ7KJ5jQ6qq7bQjIB4cPX6eHJ8KyLgPISeeiIZHXSEX3QjHwW2gKK8BFThCdr+lCSJdaZ
Wz9p37s5/wjCbrUMJiIYC6hbrfS1LI0rglfPG+57KY4GWX2zPd3b/AxjCB9sZrJtZpzp6szRWvft
VkzAkYV5SKGQ1IwPbeFQz1zLQK1T9FN9i9c8gxRbm7tG0+KMgJzkwJaLg+MTnNL294ONzK/illb2
2nTyre+b27JOrmkdHHQ63OvIYRONnoOopCE4rgMMBKEwaYVXxwKDyLyI2ONNxVtv6vK3+ebX2X2e
+uey9va02346znifd5CZu59GFr9YjoTym+GmSMxLYb7SG+wIwm6MksQShuzuqjpF9XzgUX1feNPL
7IOT4p6RAi4r1MaQZYeZ6Rib4kLTaaeVPi4NJPuho0HQSnHyPesjb6avccLyn+rbutbPnopfsiA/
FE7/jqX7gjEtiAzgwuUpqZhj2C5ujqS9DRiuCxZ3zDzWawEIMdJ2GpDeQ3tOtflajceE1NBu2+lT
SI8IccSNhKpY4FOmW9twUbrZuJ/r+aRMfXAaf5svPS3XIG+4qMhBLE+9x7L2kuiODJlnaP2YP4bp
KyPmtMk/fHvYKHHji+MUzzcmo2uaCw+tkV4jU7/WOtzjOAIFS16C4eU7+j4qn296ZX84oJyz1Hrs
YoPfiXsuHAIq45RRNA9H7fT3CW3qtPFtEMmGvokcG7Qu1YC9aCWYMH009dNIb1RU5UHKkchXIN40
ElzKDs9aJ2H2GsXBLmrrOzRD67Zub9vw3il+2mNL2oPVPwmV3Cd9BkpA7lIP7TD4DSdGfNiKo85s
GDXqbAhGICAjxorkgO6BxxgAIExnjX/2SRCf6dC07gMPwKe8NZ4qOTw5EzdF2bG7fLWx8TAKsZrz
JQsLxU/qPbGBPORYUwZvoluNeMYKH1LtP8TB/GL56YWkBciQGmcKJVtaXKaRvUM7N9kcnfORbhBZ
6mpd158cVsx90uALTCgh3a5mMNogHpqRzbSP1jJPL4oQeFxK2gzI+1yCKc/8q3Jm5lK9d1ukRJ31
17HfZVX8K56bkqw0whltWZPWlEGTCXkMt4276RinT+k0HzubUPTWO6kROBEv0s3lKTQVNm73aoZ8
VVUxK2ugE4Iiu59cNVN0oF7lDgQ1SGpQugiMEgN1hyoXxpsmuqCx8ABS6xhTcpAeMaqRB2kX2aMX
M0eMWlB4hvKBMSHUTmHHTwP93UAqcGix8jZqDrGoNrcU1uNtOWaAF2qiCezahvnDUlLYe4a6vA1D
91ZUybCqxsG50e5dHTVvvRvdt8Vs/3DTjngawCszKkyOoMA9IrIsItqprpnvHHd8amV5Kmpuka4s
zmXl4zvQoJfdGGUrBP6aRg2WFGaJBoTbDp5EbCfnSRc1HaC82DhCHUuBSp6D13rweCB3BmebOCEo
RAtSjGSDNZ8a3WSuZ3Zg/wRJfV1MD6rOJOJWE3Va+9m67tYenK0OU0SlGTdrPPRvSksA+pbCBsjb
nJr+TK/LJyXQxM4z5pQVQX6aeh9cx3fP0QZmMqOhKOOdiSV38gaffhV6OUTlUf4BRNNa69kUm6Gv
uRlx7TXPaWh/iSH+bYYmmgYaPZYf9Gx8TGEKl6gJj2ljZeh8YwRwD7KODOdUKcRjPrtUqrVGtF0v
0I4vREsMYeJG340BLUV+k4mJLWz5up7iDYMPfLkI9hxvbPfpJKedmkhJ41CS7MamCDeWmBeMJKIc
P+ScWzSO3LSwtm2bPVRNtYVhPN/Vyi2g5hXUM4BoCIUnWK0aAtqTaXJsbOsxH8A02vyuK1U1a7MZ
xttE3Mu6yZ6qFulcJqdh5+rWWVepUBu3mDMYsDahvw1DzjnsUQ2XoMnZtWmsBh9GzVJEnfg7bJlr
+G178FtZoMSzMSMmBNXIhRdnlCNWfcoBaJUpayiar5XH0CWyEcXnUTKtTFRj4BiYylrhxhxpCCbc
NsLL8tsapx8Zq9mvaMliYMCB/lB3+2z2cb0ibWosmmCuuAYF8irXZz4YBQHnJcFBL4ue9EA3wab7
V4yoBq0AGWHCDPuH3xFHEZjdFkhlR4MusC8AXXDAG8muc512H6p9ZmlOVWxABEpkU4RysWCa7cuy
3aLQKQsykPplwtyO5c9+qA6ezsYfHo9T3ntUys1Qn6grvwiKFyGyxsFPhhfVe8+ytn8PQxr/dGgT
+mGwj0NFIOvUt3dpyAEVHRzjgYnwizFL5m2OO409FTjdnJUcfVCz9MAlUv+gZhjbSkFA+v6s9v1+
LwSy95bkbqnNfNOFMENm5uldP9LWTKvwdjDoBgSpMcPfKy+2HeM2riZ8PUtfhcb28OyWBBLHtcUi
icQmbrPhIc0vskBCyjrG6GNXH3VeuA9ecHbN8KYJyAyTMvs0Kr96jrDXRpa6i1mbh2HCuhoxnrhP
KoVlr4jMuyzQMGgDuyHf1k3v6WhpwFfYJmYbTnaMfGjuzc9IF8RbphQflYUZqSqJVYvT4DjrmGa/
42x0FdsnKbLxnhPXYVYFxCoLfE1QNq9T4BS7NGqejASelm/91p42rvxo6HLsGbtuGsmLCTnZSGiA
XFYopi+jVWOQ9+JP0FPEiLni2e6m6XdjaRCT+lniEJjp5UtJ13kIwMG4eLlL3NCmbWFjCnwqAXCJ
VfsueThUiUGVji8lf4/r4je1zg8zK97bIn+uHSBAZcYUXG8rq2tvskBcR6j9nTLBnuenbBjgjihG
/MrdebThvdpjdnzwJRPCoA0eW2MObpoCqaiHkgJ1/MwohRmbVbm7SvEDzHTrdoeIEwOG8rmEGGd8
hp5xSGR9H6Ttb6EXeJ1T8W+DWqkLhpqoP5Hdqi79gbcbk42tIQi0lJxEFhTzrRtw12i2FIbpPirh
YCffmxHHSZV8GUH17k/2S6tPCTO9HAs0QYSqVq88OBiMufvI8faNyh/yaTfMIcp3tGyCZpIo6DsY
MOFveit6DPUEF7m8jXEjR2mP9asaiQDKAUJ0KJRyBjCDmE/FVHwUCz/D1eukCpZdZSuxfJ1oRpHw
HB5M13xpWrz56Zfy7bPjMcwfxcEo+1+9k55MmMuegXUAbcU9uwmI1fw9SknBClsoJBE9kYAgzzG3
kcnWNpmB4ePy/3ZoIa2N7vP86lTJh7Qp36h7TirMUPw1AhES9zg6XHkOvfy2dVuqpa3GmY7ouODs
6Zr0OuuPuuarvBJ+aoJhTj2NZnnb9R7UwfIhMNBACIKzu+Dku3fFyF0TpC6GPBV9hT6n5jT9rEYH
a0bZ/HC0fnbnjjs7YfVU+XtOeKhVQMRA9cIBZzEZq/jD0u4+YRpEUk32Hk3jqvKts9C8iqr0iMAK
Z/S2xb4w4YkFJiwcGju69FEmcE3KIq9vVDkwg0NNYVo1sKaEhN4BaWc0Eadi6yVTqmm2apHEmIKq
2Mkxzgf7wUwe4sR7mgcGHoqgSsWbMSaY1FNQfti9lt/UC8pLliisuup1zBUAjuCXmOVbwZu/iKsP
vedwYqfRafmPkzIOA5eqb7g7/EpuvIrWXjV8iNiAu+DsUvBwyMq1xZoLLGQjxlqOdKTaorilRfAZ
VPxKcx1/MC5f59b85fEViE1IMHMlVCLU7kh5ls99PXECJx/vbp6iTTMfSiWvpl+w8SAAjLvFbeS6
O6coOcn5P6Gbjiftow8yEUvVVIp9ej/GhHoF2bqVDKl6+xq68tyV6pD1PnABDOSLQ3ritZaASVLD
Q/GUXTPf3olOroPi0eZ+9n2NFqC68XmhJU4b0pBIyijLS+fyqkP6HT/qetgZefSYuuyWI3hKVCYV
jvE0mTA1i5hBlYLlTD84IPKhLVmpObukPXorM3vpuuIhdHLa3dOdVs1rZLLKiMB4qCobESRO67Bb
ev1+8NBHXJxQkI/Qmd6jQun0Y8q9pfkud9D1DB9hyjTx+upJ7jPJGQxMouFPH6AB0IwxA6xrviep
SRYYcOlIb1NrLrvLaHj2N4ZT3trQYbpQodcUXCuJ9y3J8KBxlJpjfGfu5J5V3UGVzr6kMaCyscvn
yczv6Kdtmaf51mEU2ZflMaxDU9xw4dG/fNkdXnxbBiszxIupeMlzzz5juLvGBL0pgt/EKjACaEpg
IvFH+1FUJpMNgwNjAMwh+Ygm/5zY+drp9LOwiE5AxqisNzP1NhUPhy4wDpER4Csv35PIuto+XBA6
dY3LOp1l9tG27K52PJyOVccmMCb2Icf3VQvIrOXyhrrzPe0GjO357TDIcx+WD8pyrjwPH4LI3/d9
v8n9eFVq9jSz+ukDSVWs6UkzZkm75jU0e6KG++zji+xLu9McChygEJl1LVjMuWkw/C259lFrXX1H
Aluqe8gY/ZvnPzcvogz2RcWRYyzGiuE5OPkuS37l/YQ8zGDkT/RDGB3VXL+menx2lHeeckaqIef0
yYdxldrVxeYkSaLPs0dDoUkCfFzle0cjdFrgDgUcnylVNbWcu1adftBt+eD0ELIrj4cIt3gJBL4y
PoeO1TtP+a3d4ISawOt4yalLSfMdjAmlRfJBl7fAe/PDs8fnIf6UvUKP0rIZ26N8DIvxGIp2P8BS
oXEWgwloGpwgPNdcMdwaEASdczVWD0MsN03LvD6R258RA9g4BwtGK8LP9HNVIVCA3rws2cqKPmbc
AmnA43Jyhxt/HrFHeOfalvs68h8T5WyXx3cSdicncXdjaV3Z46kHfHZMeGJF0K/cqLqIgsatyY9K
ovIyx/Z2JrdNjkWMbZJ9Hi7eC+Uw9ySGlbGHOtbYv0oTg0LRsHobwC2lB95MXwawUjQnfcCmAGDL
jkBCzAETK6Bs3J1r8EJd1PwUo0myzugj/nDo79DJ4oAFBLMHKhOhWx+GDMSefJQpWNNehx7FU4xB
DylYpBmmO4C9dou4zK3C9jIMuwTt4U1W19iudWmu+sxetQFdnYF7E84dY+/RKolYFNnv/50v/7f4
Bh4T4X8/Xz5Xavwd/f47EmH5lj+ny7b4w8S6Jv1ACM9ZxsX/HC87f3iWuyjlA057wjKF9a/5siew
tQXMpH2ME440A77pH4QD1/sDYILvec4/6Qf/yXyZf+9v42UZuPwrrsdQFrm7I53/f7zsx5LlGxCs
kCbttLYN2zsljWGuvQnVVCzd5hSpTe+PyJ4kbGZZ4hUvsjY8S+Wv2oRBRW1Z4XnwqWGL0U4pMvye
MISqo8RoR39lTJ27H2q0uEPCAcIKwt/e4Ng9Du/SfMDsR5+PwfxDVCXetp7ZjbRZ3ZlWFVwKhxO9
LK3LGE+IO2KeUMp7nxqHCPOEBJ05jho0rrR1CYRmnrKc3pzOcw+RjfFUDNJ6ElF8ZEYWXixV2t//
5bRBcLH0foqBH7pG3R5lLe/TYTl9Lh9E7f1Ky6HapOyhtENm820OpvrNjsdLH/j+aaoGue0Nae8n
O9Wr71//+4p8f4j9AYgcPT2/b5gNmJl+7wl5cIf6KCSAw+8rLJbLbFQyOozKP45288oRur3KOlfb
qshd4E5t96Czd3pkuMFD8/77Q+FSD4Vp4W6HqhH3YYtlvlfJXR7MV3AZ1nHy0SgvWu8ALp7vbuu8
Ci9t6Xz0dZ1uhrSjV1LZbCqFCV+hdB9D1+XZ5uf1g+0wwFdBHh2//0y0OQyAOCbXb/nbPmKDTEpa
YEaVPpeUfmdNehDAihrBTO/nA0CKRgQ3hjDeokgRpjjO6spAtWOGyjevRCz6TV/UOOjhfFmZQvWX
UUFJXR9YXGdyFKcLQvL+zq6Cs8lk/NErl/lU2e7HPsQVpRuDRKJ5uthdgRTNTKW+azzq99EmwL2n
JtsFurobv8XGxO2qZTnEYzbclbQcLklBc6eeGTdSmjHxi+34gjXhHx+yUByaRicLe5kKJ82mXTYV
7bXhWE53xaJLx/qJQxiFrutXu+/FhTHzpzIAFaRFcA/eCQ1uV90qbKlPbQ/VOgrQlNW93R+NKSKh
W5rRpq384mKIZ768vXaeX95UY1QjKUvlUXLpj8O/Pvv+s84bDLIQxMuff9nah0mR2GFaEG0ia2zv
5rTr92R88v5o4dzn7ie1dvlohio/VEP6mccBmVcB6qeCu7aWH34I2mhQ9NZjWbX2amzT4eBGiqq6
HXFGBnaxmXmk8F72w4bZarWKRno6dZhVW+XI+GFmkAT9YGyeKz14p++3LvWjhzRF/B1nofwFQWSB
worQ/eXVHQED6BJG5vqnxOfk6g4Lntaten6mYifgIP+zriOkmVZWXvoSHqVnjgBowU9a5Hj0SV8+
trm5RtvCUTBnTNYn86sXNsOm8D29Uv0wnGm5jucwmg908Rya8y5/tPy542BNL3si5Do5ArrQJb3x
iae721oXugvF3osMtSLSBKV85gFca+p5byqyKSpjLPd2OmKjamtGDaXbqus8YBoZRIG7n7boYx3k
qMmM6dJ3KkC6GbXX2KLYYD51HcJAXW1vQKUaBsRv0hM4ZGI5wtlQ7r4/K30A4FbJrdw2sSW3neyG
G055Mx5MbVhbpVSG54WkW3ZEMPOgTqMnP6LbX33amSOOUdD/44NVW/rQk+6il7X1/VqT9FZY87js
AeoaQhckdKPdZDJjrkLm0/JJFRJ5EBcjt1SqOg6JZdivp6ojUrfr4WC61dXWY3gtGehvRTniCKp8
wPQBY7iuRmjM96jEBMhIjtfRz5tmExkDhNFsIui3SGZ2TWXdZgZMNO2ZtxFSXPAcTrrzU/femLWJ
N2NgSuTTPHHMAmxJMC4nl+wuLGAlZq2K7/7rQ+wSQCqNWm2+/2zIwMwV1a092ViVZTgRFmXPr3lE
C5S3Ir1TopEPlmTO23j1eZYkvfWyn07l22ib+mbIk+wwRy4kX8VA2MpEiPf4I03eopGhXdXo/vnP
z+Ti6MuKR8dFWDo3KaQ81bX7rtSkeekIPfzyoff0traQruRtua9DHZ2kbZOVo0dCq+rcsPde3k0X
V+f2bhRYj1w0OrNdxQ9BrNVW2zjmyqGs9532QX8GvCu59LKLJ6HxW3HhnJ0qPzg6iTYcmK27jA0X
VTz5NKasr+k4OPcIHc2ZMhflANxMVd/koQ55yAUheic+q+YQe7braGSPI2rVguikc5HYu4D96dj6
eIJaz53PVR/TSJoc8MZD9lBxNN54rge+IhE8x7HBCnZSNP66Rq7uzoH31Nh9dNvj9sT5JFFy9nWw
qZSq96ol+oaZw7gpp4ZKYFn9hT0+dN7oZCfTiOxDVwrmhcq5TjY/zo9Usk9SNRwc2k+NE/h3VplD
YPy+jkFvkJcUzyg568FZF70vLrWoyA8f/Zioz/oaob24dRv35IXRo7Ms3+8PBWt2jtrh1lr+aBjg
Glt2xDCRsX2cjuN9J3wYyG4/8WOs1DtZy4N6xKyE/XdiNiQnYiocVGhBR4VRCHEu++rDaehkgL2v
5Y/CnYlKzXJ6/IXFUsSF7El0+D5gy8IxSW9IEkHwiV8D2m7JeHFzzvVV5N4aRrRlJ/WPru6sp7pv
vmhOi8bYOfMCNePYj1a7cjra8uJhzBbqRGdX9LMGthhI1ImflAAky+pEtoMLKCdQ9C3jYVXUAT3d
AgGFmDCQRAVw1fHD0EDbvz9A0XrMVers0Q+BiLeK6uwIzTvsmO5tn70TLx+9Jd0I6SgtCCITGC/T
ICuvdqJeDdF197JYuN4af0jFwHr1l2r68qc58a+mRefvHlcZBMK3LdcWnkRSaX0X0H8VQLqWKDM5
cK9qBVbZKzvv8P3B/X+Enddy3EbXrq8IVWiggW6ckpMTo+IJypIl5Jxx9fsBxrVt6/tLPkENSVvk
YNDda73rDf//1fol3H/M6dqCSY0/yme/94flfuJXGUCWi8SEqAWq1rtvpu9UfCnuAVClZqgIxzA2
UlgfUXmczfypEXgqVK3Ob+ulBlAdrBZbg+UYCP0cR6ssJXFVe3p7/2Zh2eWhr3pvNzZymQ1SJEgs
1Ud/4ToI+SEPThmxiATfWh/CVNi3uVKfbJ8Bxe/vlVjFqX8LPCnnTZe+wXTgptJYqF8Fpaqz7cwv
mBtkXv/VnVN4HoC0KJztsumf6uUYGOs6fpoRZKikzaBRBNlOh4z1mS7nx5GiylxKHXeCiK+rqjuv
pc765ZyODRaGECPKpbpr4FPvoGchC5HO83qvYerdJOw23MBcfxNhUg5UV3ymuJWnmeFPtzz9oaBa
lOAPz7phdj/kzFLW/1ubEfF76Gk+2qxMopmg3fvYktJBQ+Rszfio+5IeP6vfXQ34MFmNeWh7yeeS
ZWG6XWsqhnOnOILLGEQ2gyZphm9mpxg74RbWVXb4FukMKXZCHKaQvk2Y8Zx9r41u7/dl9ym1/yjn
Ortq9DeXwiRTw42/RVNY3FCWIVhZ5I/OskQ6b37F9hAvgUxehtIx32RmXECy8d5m118vRhdABFwe
m2kHy6r7MPDI3LeYNC8Is5WFurbepK6z48gzlebaaUgMDO6P3sINCCiAxjzGVGTpZ6Qa1VGLnImm
Nz7VBexyz0fQZBbzz3w2FmFOQezZ8jnHHYqvnuqBAz58C6r8qtNIkdfd5ddcFPM+7V4tOs3DXC4U
qcZAdhV72QYpv/FcFaG5i4fKIt9IWccuWDxIDPbB/3hgxb/pzcsDy4Zhmi72fzZeLL/qxs2ZRQl0
4WxKI3euXRUWJFCFzTnO3OITkRmnUJKLp2X55f5Bh25q7nxrHq9OpKuNXEqg9TI3oQWLEUO02pym
gzfVH7taxZc0owiSbi4/oKKZ2h9jtEh4+gbo3rKCZheLKLxCq3MpZFI0KrP21NnrDf3QjyndSplo
/yz8VO+bqoYd+L1MG8EEj/5PhfWLCGfvubGGilM4wPap7qvj+mXBOX8MmNw9BAGVbpHV/vF+fEVB
7J3WB8Q3p5mVklVfVDYblzKtigM9Zn2418U9fglrVVEUPaF8lGEbD4XIplOD3opllUbM+zU2qzop
F+/+hIH1+tkXXmsdnK5mYLeeQkwM4t1aeUwYUHWtNC/NcjGwqNuUfWruR3alhAnrR+B98pGTUu2L
qA4/Fq64Bexs6TIj4+FKGFzoU1/YF2HMCFHLjvxOSb+wCSYXM5DYuYX8VYFNI++FQYI2ynsKkiba
lkvv1qyrtWzz4CzgUNCAkkeUMYFEAFNFZbQNfVHdurrA3jzKthA+nSMH0dvvHzvr3zp4njpbSFAZ
GyU8InjrV42/opgJk0o59z9qULPDGqM9mXjyWPJ0Fj/m6JX1Cb9YZh9H2o4wLvcOfJ4XN7aHi4PP
hG0fhQORSTq28zbhnepWyfAUo9Q6te78bUq1eUFSzNqitMSyGsz5929jcTf6hzbA9QBGPNu0tdae
43He/GK6gAAvr0VphTtLdsW+8cwCcqUM8b6rMAJBU7uBqZacoylLcYTN0A6TGlb1GNWVrr3zsEw9
1U2rN1Y3M4pMUdR5tgECn5SvYqy899hXn93S9K/rz/KQWIWEYThWHJBo2q9NjLvYVBH8Nio848rW
wnB16cw6ZRwC3563xVxTE4kmfx5GsH34j+yEPuq82CAenFGfuR2TSrunAjbFWweDA8pviKc90US9
6MANQvDjWzIBpELEM/DiZmebTM7jJIhfdG525/sjNUpFhU1epnXCgHqJXY6tq1KJPHrCyB4dDCR8
EfXHPI6H/eCb1PHuaZjLP2HOemdbF5fAhMXoRDfy2togjA5WYZ4p9s2dQ7PyhS2WuQczLMv6kL2t
hZhhhP3z5ABxxDaet2PtvAkRErXBTHcDo/Lnf3zaGFb969MGq9MIVRCruALYTgIK/rMQcsvMgx9Q
Em5uttFbmfkwmZswf+rm2DjHSnwz0snYWT5s+6FjkjPj0yyjKTqMvfpc2215VpMqzlbZIg60R+tQ
NfA5Fb659MTNs8c51esJmddySDtBi+GafnIrnT2VlQ0whazpXPghg3OeEub3RnZNLGTu4RDVl6BK
nsMJvSSygux7ywc0FL7xtbDD77IOgoPpJdW50KO/RTr6M1A+BlUEpc+2iGDUD9a7lfo4C2jyO1pE
8q6fMKjOuq3s2/A4O+4AOZQZXdHLP4Yh/5oPU/uksjJY+GYDUEjkOo/51MXnvizcR8g/FT03AydJ
CXguTO8bZhUwiuLEINmVsmyo/OBWYn5+W19ZU4R7pGNiclH2xc2q/OdJ9vVp7j3itnF3XrEWUif/
YydavHJ//VCRFknTUoDEnIO/uo00NPXxjKKWmYIC31zA00mmBNvC6B5UaUJYrnDon1ucBAVEgCps
+rNjtM5bUkxs1CJ6HuzQectT1M4q7UEPWjJp4rReEgY742PYY1PZ2gudNdTGR7DcL1pPFA/LD5vg
hBot/hhLLDuNcPYPoYEuOAlthWdYUtyWAPrQ/JxmP9aSpEP8uy2aztwKCyKO57nLjkPyXJjD4yUX
c4IebZTnobAJc1F0oNIb1WcnE2eN63ktbfVEqxn1s74VduZAzmvtr3lf7aMx7n4Uan4v56bY/37p
iP9jp/Q8j8Xj4gqstbtg7f9cOzBGW1hT+Abd94k46KpdaH63S7OApTzJrehcZFM2GtllhwnGytop
MeKjqdnyy6nU8mjXytxB8OsQPlBmrAeGrqhPE8QRGzOCTrIunUpX7IjrflQZA0ea6jQ7CVagnuHT
nsXeixNazZO9XHCIx34Kfl7hlTezsaZrSf6OD6+07khjizJA7zGqdutxvR7cMGLNy/qq9BsiiZXH
BRAmnV0EpZbEJnd9ikjfhtCFhch9xzV1Ud9y6w89+cTmDuW4nVTTvyfdHIA5yhFI0Jt3+J1bm/sU
QLXqWsyRJDQ22pAhfoddA8NPCCxT3TMDDAjpMMnRA82LkWzdvqJlzZECUDZj8gES7eLQRgwGgGma
4/JhYdiYBMl1Ws7absb6YynsCjcZn+8VjzNbOPsuQAqESJ4rrN2MZiTOyNR7ZZo5bMncmh66wcRc
tMCrbG2n15sROdlVgNtk0LtefAMCeJTIT5XI9ozC/GsryMGKMRGpyq2kQSJ6ojH2eGQt5gQDO3vZ
iB/3Yt39Qm6Ce9VDxjMyoKMdOhe8sI6Tem87pfLPbR09rnBmrXtUE8g917dX48hwRGj0M53qihbg
J8q5Cq6zZR4SiRmN0uFqAld+CaemAZ2fxQHnhoksDvuC5Jd6zCihQAoH+59gwgrB48FCA81+vF7W
/2a0a3FhZ0D9O2tOSAX0fypBD/DS3bWdQ+x3U98KUHtIVfkz40ZS6gaIGFmGKVgQq9sKDTL/Nx/d
PNK76FgdQIK4Bxj1RzvAuz8mL28x64GShnwiO96B5sr4I6xGYOJlHAIeNW7slE7PywpjOwJkoP5q
9RZTGMIhouLiCHxDxNzAjp7+o89dhmb/2jWVwgZAY84tIVYxPvvFN0lntXY85g3bvrQdRsbddMqq
MXzr5Qe6FLUxqtw9NbFP3l7bLYztInwE8lGfEJMTzFM8pmUlzvFywdkEg9j5NbNmYw/F0v5gM1p4
jDPUIzyycTKps9OIzt8pF8ZXQIIRLYepe+YEfdiTPujH9r5Dc/aKyTiC8VpFf9UuXWChGFnwWaNU
FuKuQCePoylS4G2IlGU6WQfLae0Pzeg+2TlanLJkhN7AxLtN0TxCiParXdGS0ZN5MQtt/YmfQbkI
PEo9GcF66MG9dM7g71DPpA4Lo/mRKRlc175mfWUXLdhhim1+pbtvv99Z/2d+6DkWaIMrXHYWhz/7
l43VmByl7DVnZJ0H6XqurgoSGFtYcw6TP5w2l7f1EtGQ0tbxhrwAKgxt1mmO6uhEuh8U1NQYn7QY
8CsTyAwQKMLbnz1/w7Mc7RgoMel2pHVJ2yy9IaDCe2+ilvXHK6Z6zVML7nPFEeK4bBcYO7rmB68G
FI3FoFCfFXobadQFPs0+QBVSh9nubn4x3UoB1SQHen/M2+lLG8IXthviKkw/iLdhEC6FEJy6Inju
NJndv795v2h7gbYAryxgLZP5q5bCXaCvf2h7TaCpyegcdrkqxJF8QWHqps4Z6oNWFZ6mGR8CtZtG
NUEegwPqZzVFgtmJvQNlfJ+589EUPXSHMW94i/Z5TCb/FE1Y75J+sJjfAOH2fv/kLbc2K2zr9vu3
IJxfW6llKdo2fz9VDO/BXKrWf7wHO4JpbVrS3yYDDlle0Yc3v3fCm14uyg6e8tzF0W/5fmjH0S0F
C3pUAaMlEMqE0PcU+dYskrPt+KRULlCLCLKfYZGFh2AhyoVmXmFmyIlRTx6OXy7pOXGekliczoG5
nRLx4o/4erjZpL+uEHsjv+bUwuzpec8sIxMLuyWsSc+JCWPPyJBpMTvVnOQ3O5B4n+LfYCYgImFf
649kTzdjXn7qBNYPgTN4D3i7nleAamZ8qZ1J3dzQ2TbQXDaJYcN/nuEYWstRpgycuAv9ucdYjHaZ
fJ4wKouTpHMJeaK9tuvFAd3jZoadbfZ/9g7mZB5Qo92l/W2tI+74UNZ+yefS22TuREFYOu6P9Yfl
kAy7FcVfL/GYZ8fRr0iqgZh86TGU3Xpu615ElPTYP4D75EmWPiTGCKZrAdKGKQbkzHVhZWXw6yK/
2JKqaz7mPJ07v5mxKmJcC8jn09urgYlf2yTeVrR+cwqEnB/DJquY8lhUFXYS03giUUZtABegRAcz
J533lLUpGg9qZpAW7ymcIKdUfU0UaFwMW1Fg0dLgBb7C3CL269391PU0hsqliPdhNflv+SI+bxbq
Uz2kz9plVM6pU35JOZ0ud3DNw/iKNgBKYxxhAxsY4vMdIoJerDfzOI3bTGMuMyk1nOIKqqSpgukr
WtPdfSTdTOrVEEN6lMYoX9wQZzF08sb3tBgf6xpx0FRPBX+OcNjI6mHnBPaf91E30Ou8/f1Cwl7w
1zNNu/CsOdAsU5OH8St02/WpD77STrvQ7zejGAkEtZGn+cUcHvPQ/swswj366cxQIYXHb0Sockrj
L2aDT+IEQR3Z0Smh9LZMK/CKZ6HVEDz+sH76GS5TlpQ/50IguiqirzOPKI5ZydkpvPhoqtx5CwRj
lbBX8kKgrn+LM+JtEzU4JOvxpdFUJc4spFHp3DMvsiUg9f6sog0fD9NaI5UFyYa453g7YJMYBClN
STFjutVRqhzvU8YGMfl+9sg1LzpMPLKG6Do/IKzIKVvs/QQJ3OSEyDPKhG1bteG5D0bKL5240AJI
PmBswZj42DVR8yzshsfZ7PduE1e7chn9yWH4hl1C+2x6NXK2GSLHMlU2Ryc5uI6JQ0jWv2ODCPHZ
m+1jm7gdoa12uInNvLuFRcS4FQ0BCoOF+t7tV5wN0X24TSohd+tq6xMYFn+Xnmbu3PkLRuKyyyww
odmXAco2xg842JPSUcr8AGe6ebFmcrrofrdlRsxPvpzUtHDhdX3VVka5a0M1UYgMCBVX7LglBnbF
fuu0huxsmQysx+xiKJG8wVGAgzvLn14g8HEYiNnuqq7YwiP7ZJXauFl1bT2rgnGZBU4ferl79aM/
mjks33Pw306NWGkl+GGgRv/qlzFmNjly9xUV6gOgjQWKY/nODrdxgF6zgDdRCTvg/tm7/QjzYyAJ
sR899bD+2PSw0Ln/7Y4bl5eOCChhEPUKGYr5aQy/M28umJ9hSZPjFXevPZvE1odK5tw6op5q2sIL
wMaM0SsH3Xp3xEAQIEMKcglMySAKxuKHQk1W9yjjosR5sc2Pw+wOL9rGPkfMXfxnzOYJ0EOKM95F
LSTxLYcEBguK+FG6enW6NzUgDfoCWhj/CCRxAiXuTe41yDzmbllQUnUs47ERsy5fZ+LiLc+/JWS9
6aupx46NLwvR9sd0wJ9U+fso6K4EzFsfKOkM8hqPjds453YhA6TRJBFbJte47ff3HtGJ6qOD4lVO
Ias2tvtnkSKejPsO8Wib/nWp3BptyExmXs1Z6u94ipG+xJBJqiaWaJ6ag+8YNEiNHb6YDDUBeyJi
Tsf47IQDbsnu+Hrf9uRoPc2FTE8JQUm3LCTQ6/dbmfwV08BYlNG1gFXmOZqG+5fqvJVB5Zgc7Nup
9V+NPk+vFfUuKm5eRU33IxXBosrgW+sPHa+2mTUQwKnwIDr/fWngNB8TTLGCoQV4zn2fSTJwZRf6
N7HMkNeLk0HpMUEXO2qsk5tnxtVerMkbgUe3cIorsWS7BqdhSFF5TRBe7kF+GgznqDtmqlMrAEX8
wNlWTdpsbeke4WSYL+lE/e0yEXlJyhx6MjKK17xjSDKoluyv0O1x9oaa+vt75/wK8jkWt2yppJXm
6IQF+O9yyg/sxsqroN8aDdkqZud6DzYeVN+DUmw7FVVfDBEiLDZN4yRdfC68OOm3xNQEj2zDOJ+p
Kn0ivih9spdXSSLTLXUKXgfLl+v3RBks0bNQEdAYyM26tHQ5mkyN6nNm/0yMen7QTZhcCaWbNvEY
ic0YYmHGFoM/aY43qw/vfXvHXdGBYpU0W+mm97x4VxdjursPwbMGy8vBhgOQsV63kYE4mjm5s82M
4NDVongMJ1wHo2V3rsoi267Dr9/fzv9tT2xSpRTjJYcawbTX6vUf1anuxejBs3ex5mu/Z93ov0kI
gEefrgVJaGW8Ba2NwFZtxsF060ccXMfFRwabGf61k5x8jcW9iQNd0TQvCuMC6gQkl6OljnWRZa91
ERHe6hTuxolQHvhYwR78SNUvslxsPZbSLE1N0CEocTyMzSfRuBhCcCLqCrcwD5LaYzKO8FyMXJ+c
Ms8P6PbDR53K+aTjwD0OgFPLmS7X2cNYIYwxCF8OnBXM8DAFyGIfL8OWKDge++ff30DL+j8Ioq62
FO/XpUsBn/v3A4nkNDdUkRs0JfL7Co65uo037hzmu6A06T0EnEPK1Pg5FsnTypObBM3qfWst2hyJ
/YJg8PDpA7/ljnSs30oiSOeZZ6csStP+MHtPORje+zpxBk/g4FTeLleV89K3UfsKiwLD1nXHZ7PG
wHK50XYaOdvYcz6JQoxX2+vYWuLsnKdVdIi4adDECygKbQQZZtThpVhyCjIw1ytijIc2g7lF4jCZ
Ihrbyy4k4HIy5tfG97xHc/LwJ7LsD2lWk35yr/BLSFpJQv6e6QX2B6QfEaHT5ICNM/aEsr3MgQ81
c3ZvsWMj7taY4xhEQY0Qtu9/euHUA8lgkkzHhYOzPvUjxdVjMP4M4tD7OI8kmdxXlwH36DHou/o0
DQ4u7UaIOz1eAsu+j8qz3igP8iBz/I/383ZKG9K5OB/OaDz8s4pbtWuc0jpI6oZtHMWkvUfmC6Yb
zxY+b5/qtLwpRsoSiD0KSAcFeZtSiDYwW1+jMcJWoQ4Pa8Nw7xqy4XAfYi7/1vpPGJGRk01WV4ek
zuEBl3/iqu1tmf6om9HbpruPx1HsTTmX+6BX5tUEpn9oXYFThEq3GsRgo9eTiyL0YXRMtGiJgkss
IC4shyj4tLvJRXZqkxl6wJ0w4wXnyhqwhq97MjNwGXgypr44i+jjOoehBLO3wwrBYtGDEHY5o/2F
a5YSYsUckynRUnWlXQK1s8ucbVtXxdWVFS6w8zQ0+FwP0SaIs/3KZxTz8M1EvVm1ffc5xFzlwTEn
67mEArtLIr/cJ9SzPd6UwXs2RAMQvjH3jKl1heAElFdFFz/R861eZDZIxyYC78HmpIsyOPWqjw5R
sekCEeZ1PB4jY3i5r6MB2WgUD4xXAHK3/qjUDqmXj5UDuIZT2vPp3vKsDxFnfbTvUN/bD2Y1/Al8
pVEOOyDJqrc/2QEignmJg4c8EJUllZFyYRoYhjscIBrVOyufh4MNhWgLhau9w1+CALyHIlHOo63S
fTs5ebhppvpTXyIaFMsKsCfxER96fVuRLIevEmQt/K0O0G/Osfn494FuSjwbgqWr+v0uZf9iP89A
lymuWAhC0tSucn49NhvoPaNuQ40qvNm7C0HDESwPx0TKGhT1eDUkjtCSCMh+0kzKZf9SLSdZWGEa
TP6K+ei0QbTtG78lnZUU8ER9njvih4pO5hRqxbyDWzddG4+SmsF7H1blcxnlN8uNXTA+JMgiqRgc
RfmPqoqTY1IxhHS6/i/awlq3mBMuRKjQTaKOBVU8DdmuTCZ4ObXzGkmsA+6fph2Pi3Uqzw3DvOHW
Cn/fTR5jWllle9/x5Ylumo66PJRJgZn+WH5vG1ee7nsGbsTYcbQQSO1w7g+JM1/sNDtAdsF0te3h
3sR0XAvr+ClvZfYiEVf+RdJelEefyzIrH6aFGSwbg+IaNMZ9BKmilAvcnw1a+O8mXFgDB0VVE1wd
FfaHMhbpjqCdcJOlmNYacd+8JFFmHfKRQiEL3MtI/qeZa/9ilPk1ruPoTeUjBpRMjhbIZ4JAuA2H
GOPMBQdfT4fczF4Qvc8bhPeHrjDOK/Bc5hnie6nx+YaDtDLMey+j8BUTMfASbLRPh4lFinOmQYkZ
NCRsBG0ZXgPPhP2SkTmFP9u2QC39WLAed0I0zlZl7cB2EBE8wr0+FAuwPxJK9FghwNyYjH2f14sd
YMXFQP7297dCK8a9s7eTQ9uG9v0/0/HY72QVE2RHbbJJm/5HwJjjqiuJnHvEeiAx+/kmcahgKhDu
ZFkyNm/zc13Y/ruD/v9gOItBKJZ0RjRHbyKaiBvu0o5UjHulFDrTfMQ+mk4UutQ7ECghhNeV5LHS
5BELir/Ig4GFga1hBsw6cWxYGxFQ9X5TE5izHVMIJ96Iha3VYLoASx37qhrNnR/z6QOQ7C0jIb4F
edlG2wOCj8nHSGFI2MEj9TyWqYuCL48P1cAh4BfRD5WN49WcUE/My7w3b+2Tv2zAOAr2u0ZlsExH
9RP7Ds14cXEhXWipfuE2h17Glyh1o/Msv4bLPN6frOx5aqc/tD/pzRCSxrweb+vFnuqEwF7rWTjD
izmwc3YttrpkyWANEKWoHdC94e2WMVBkOQXfjHj8AMU2+gZR9AEC3fRFq+Fq5IYAh5yRXi+/bf29
68UyebNgv/t7rzv0uXGEnn+0MWW/ldgj3ObElTc/LYFj+qH64qZhszGDColfbwQnZQXyqcBg9iH5
ULVuc4XGGEPEsOb8bFsG26kaPyur+4Gp3/C4QmlUqKdixS6d3PBQhucTxoLVKbDGkjGYj+UdjcHG
cw0ycqz0w/KOel+BDHvBH2aQRN/quL8aYTmcuLPfhlC7uzIYmAl5i1wNBfl+pWOYswUMlrKUnEHs
GP/F1yyzZ5ygQ2yYRys83Wd3rZ26+OyDUtiZhkW4IhK50za7lbmt4Amd2k7wwUnMg1zclYIkwwy5
zN5HNyMuaHTC3YST4laY9XRq6MEPRVQQioD/LqI8RDYHMZRbhVsd7IqWeXc42GTQwTF+JDGWIYcd
lNUDeMp0Lp1vEQsGclK5MwOrwlSDqN0abd3Fnv1dXubDx9jrx63JOCcnjuBvDu/6SvXeMZYyPsFI
+yygL25lbOtLbLmvY1ZPb32OVt/IaKXhCebn359R/9OKQMYUGnm5UnTEyl5nWv9oRZhEYP0gYkbI
zoDr06L1uEuixpn49abEtOSu8YgnZxNLEhjvYN9kYEI3VWeaNf9sEU6BpdSDmSH3Wb/TEKN5DpKj
yZTszZRhsMkzMkSkB1AAs3ClFyZGt9iaTUUM5oZ2J2yn6eE+wtIYMh8nOR4aPFX4gIcBI7ty9Uex
SsSshLN4MsSpgdbg01BjDxG62P3e9U8h+v1MEP7py+6bz7mWCwjDoz2DjufV8B+n/K+TBo/DnRrb
dGAJWkB1v7CdrIr3nrl4Bc3CzjazD0cZJ23m4xl20Jn3/fef1/9Qaddfh+cO645PzbJ/6cTdGR1l
YYXo6ddSpksLHMVKePUJee2+LfGRmZ7yyXDflRe9sBMg/4zrdA9jztjBvKp8CEkNqeRxDwiWFNkP
7aF6WBto1ej3eVi8s5YixAq6o6PRWqFHHZ/nRTNBk9Js0wrv8d+/K/3r5BQSEXWSKS1EhGQyyV/m
dUnuylaKsn28t2dACNhJVkZyYTaGQ/lS21SynojsaCHCU+Y8ywaDmTwYtu2c5qcMqDxyA473eU8b
64GLLU2uI9WA7QXOaqlOKQoYnz1GlY6eLCZtVwdU7GFGUhLiqv8RcJrYrETCNVxexRZ9WJg3yW4d
4WJVsR1NDJOHyH8eNCFedJne3kLl16ZltHd65BV9KrwDWi4G9J0f7Zq43AYTCoKktcwnN3vpI2W+
NmF3IPHJvQ0ZJ7BhwRLyX6PELq/Noi8PPJLnEf7vQoIi2gGpP67tkIhaqMcLVMfsbnrEnxzsbOml
+CQvc4qgURfVtTe6Gm8n4xusm5FaD3XcKjIzhqw7EweIiqEFPI9zmAELdlhDcobF6hZPpLArQehA
Fegb0xz9H5NxRKXWsg7+yQH32GFcpuMOzbwCQvqFUmRlkzskXQCwsDYlPRTACwI0iF2kQgvCwh8s
a44+hW58yCBlQ3ZaPLyDsbj1qUdUz6N24JdlCR5cUArAmSpY2uHgGoe1RcHUCaeclRYL2fWL0MEB
hL64Za33rXTy+EVKLFKauSnfxw6U08c49dg48Q9z9NsDTqTRbuiK7znq2Cc/T77bhQhvcGcP2gjj
F6fub3iMh99UJkOYF8nJSrp3VSfAbTKI3tpN4yx9zdyHL1bRoYsPrfLTnIgAoQwAsFMvTF4KUAho
RkbUbhOoc+GkZ9plkgwrNySRpIMf0f+RKNP5gERyeKYtfe9U8CL6ovxQyiWTKszbU+orxppqseHL
nDt53tHsyzwr+Zb66cO9SRuZ6usaJIQyAIipfUVqJLENiYATWv2Il3B5ga6mX2UafEoIgnlzXf0c
VB1IWVRku/VfKTAw3y5BQmnti22NWcJ75gjjjBoeuwekiZj++hmzkGL6asiZhEfFCNX164Z821Cf
cstiHOZ1KN4nsKNNV3hP5liAjWctHW+bOm+jMkiB7lHK5ksVHHDjnnUdiG1phNVeJ4ga7F5Zm84L
nHfL9gkjjnCV8V39hrVu8xO/XspSMdXqm+CdEX9AY+73UXXItdWAWxlL0NpyjmMT8gx4DgsqzZ89
fIY+5RLgj1EIUYgWRKiiDEsM1NCoHsgsO0RxK7YVllWoBZT5NDJrfhBQ66ulcS2jbLw4M+j7KL9X
Mw/+QyjRxix9FPt2fynw+D3MbUeKT3MyigF9WKluIlfZY2qbzWmFk9Yvucnn1EjT/SpxWL81tD7h
r0Z08lRVveVR875qdhWI56ZscjCUhhyiWKgJKf4kDsJiK1u5TnWMpj9M9Q9vOZjXs3i9ZNr7AxHf
ebD65rDiWgmOAg+Foi7LRXJVUcu7VgsdrGhQiq1qi1KKbc7kZ5Mus7a/L4kRvnNsN4tlKVHo61gW
CIPEDSxO/pJa14RS3kcJeayLXSiHaSvTBvcSiYAvZxy3LdshflWTd46TofwUGaSMI0vQT+Esn4ww
sG/xInzUWE4Qdz/4u6CJFl9ZiIcGQTFRruwnWRTQzwcdXJ227vdSljEdlUOQNwrhh3vjGlv1x7nT
3svK6/L0mD4WmAFdkhTTJtYQeuvCfVohtTGzn73WJ9wUY3FZeeEbcaAxKQ2FRdZA9Oa31BtiHNA/
uQyTF42Ha9bB00rCh1UMm0EV00FUsXHBFhwXO+HgZZo38SHKXarKIRlfGixKnhD2IK6c5ZtBsf/R
rbqnVfJRZTZUs2nGoWFR5GnpuzdHAa+2c4W2KQ6Ix+rK4mO2JIOkSfUlrjpCgyqjQYWMNjRksv8X
GJkmU7iPkE9d4nHepstYBTD4TyOJ7TfSeGymMSGmeNNx1k733bGNP6nw1WeAM2KTSmWcKe6zC47R
xj4drfwR3U7ympRVcJ689n09ff4u/lLA4sXrNYVE2SUv4gtwTP0X2BoaHmUffYMrWP7tDKC6vkoY
dDoKNmwf1dOOjqM9Y6M2+jsnqdqzFwz9DdsqfDpyZAx0Wl9rOxbAJbACu4CgJacdjI8+Pxwa5Z3y
JU0zFZVgLmaTNelXb9jWwsSNG20f0yQ5T4sAdUqJgYt6t2U4a0TnVmdfcCzs8GdJ7IfBbpHDWO13
u/YodCKfQJcVB0Bxj4b0CoIzEGbVwTANA+hTDCaDstnlQY4bleSZBBk1HmxkwhtZJ8GfjEGqQ5vp
md44RZy+HNRdHOAkKfEpNxGH7Fb0nkeg2yYmXcSwnPEJS0fiVb616+zrsNgtm4wNr7Xbdk94+iLZ
VNjOz416N8vo5zjhvuyNHTlEi3ouxzd0R74LEli/sj/5uDQ/LAjXxSfFKjEdWMZNvGsD44PoUmrB
2jHM7z3TnXOCRQgOPA4yrdHS+yzBeagRAeEhAr28cuptVCPF0LH9QyYktrk5G1dQmOAXi4jCHavg
sM5NoqDHZ53f4GricBV1yDW10/hkgD9bthO/ZBhMlRA9z3dEqJqm73Bq4Fwu/87AR3SmewQhxEHk
ZgZztPF8fXQby/1Tj/2nkZC3lfw0w8d4iaCxsiUwneioxE9GOgSnYMg+3Sc46DxpKZhVrxSeFNIL
t8iSGDFFSfZ9JhTA9L32gWr77Y4bGsUFQ66nvJmHK3Tg9lZb3mtvp5f110eMiv8fW+e1HKmydd0n
IgJvbst7uZJp3RBSGzxkQmKf/huw94k+/4n/hi5MSa0ySeZac46pSfI6/5mnUhG8LYNPZo3RdbDt
9TLE9LHxp0S2gt6fpcpKn992ZHXGmhLEGzge+54GfxxtAsE0T7S1BO2dYt699sUIijgZKmadWlPO
Q2sZb9PQfuh7DMyUhXcSnnPsWxnBuvfSVf7Z96N1MYmLXpnDDj/DzyIVzPTN6WawTj+E1Ik8EUMg
h3lrpLW3tRHnbYQ/y/PqdQcRfU0DnBVx86fN0GJOWv2jz+UqC1IynV2dypOvRqJ4p98TEDpiFfbU
i/uVpnQSXGuSo8sGgYZOpyHPYrxPQ3mRAbPtxvAgyhQhWUs9arnRouhh4i5ERAorqpdGvBk07i1R
V+HMoWCUOFcsuXvR9inCfBPlGYwjoP1RtJeGS8wO7OAUEalK0F85tnYMXW9t2eHb1Ml+hR04WGm/
auJ+VlkXxLshAViD1i8vqoeyL35rLcSn+ityo8cyQQPaDgdgdCdN2OCPn6Umv1yatLrofwvIpClM
b8OLzoG3B0JwbDErBmF/bt34bvujQy6N+p6yCKPdxETLVPm9KKd1WMKvGntBoI+kumsUm6KxsGhT
ZMgDzkhaPrze7h6//EWLEPmFIx9QJx6QUECipYRfDR63g/42GLQmvBqWSJ3bAIt+kaqk468jcsGc
Deg+0FLPrECMdtSW9XzcjV7CkqjSV3bjnPBhRBtvoGfo2xYWCjum7lTqL3GxLlo72poKUZNtVb+G
hmCZoOh4Z50Ogt30ZCCWFG58SYbxh1ZKzOTRPnWhiSmU5zEfmilTE6Nv+xhjUNQG/W3oqocBvzsM
iGNAuHSuQGGPlaQo116SbLxbKjtGunFyM+/HaBECyeRjptCu67HvSRXj29ulwW86D2vGqojmB/em
1MK6VkO0Xqn809aBSsUZWYeiIXUZcc8qJJtratd1TIVASvvQ9eX7wJ85asHF0+WvCf5FUBBJ6fS2
TrcyfpNGJXe2nR2mGfpujQ1xmqXH2wJ7Qs/bfq08AQFlfKL3+J5aJCWnUJycuPiqkfZtRgVlO0Bu
SppVgeq4e7Jq4p3GEF+DeWhUddSrctNH7hyU565qC5wlwsCflk9urJhD6wo7u4hHyxYv3pxy2XI7
meLgDou1Xh0HBxO0b0OrTuS1UBlylTyvN3xTzgQelntl2jGNVwIgkGh/+XjklN1L8M1hSxeXYQAP
LsNtH/zpWoBuilQs+lVA78xfGDHf8/YUOM8EXUCrdZhGCxgYBH+hUUTChQhBQwBJcG0zA3fEte+I
EO2seqBEBiDG1EW2NZJaHJpIgUfTxn2l6Z+dCYNdBNQ8cn8G41MnFTdpZXyVxBs+36e2TH+aBil/
ndGQ3z6eM42+LINCvK7ialhJ5ixD272KhqQLx3S/01SHv6ETEUCXKnWtU6Wve9J2sym8WekcXF2I
gnKwePDslvd/7P01Fi9Se9UzXL8fmPvA46bONTSiOU8cZy0cYi9sb00OZcHPxmSnE0hcuizy+3A4
h55Zn7CD6JBNk3Fr9BMw5a5/pbkGmlklv5NYQ27lgkULj0g/j8pzoWCh5ULbKd7cdIRM4ICpicDa
8T64Ww9lghgv/aCT5+VIc6s36SUW8jx/Fupi7XvxrRi3pZXtRQ290pTZtydTulfFzqBdtDa6MN/m
VfqY5WN8aF1xt7IEV/7wYvDnzpQul0xFDdQDfUIg+vzBRGJZDmRtmf5x4uAjGgq84DixkAhugoJc
WTII1oVLvb/C8FfawR+Fq2Ed1ZOBIlQG+yAVL/w77Qm6iWfx1X2C6pI7oOMQLxHTQokdfcelcHIC
UMedpKCyyZmxMItA+RoW03HOwgvH/JlFeHXyK6NdhVaIWs4HrRvlLyTi7gH1xSfFtboD+9yAuo+k
nSDcmAdjSlvcGuXNcfytsDrYDBZ1LhmL12qqtlVR9lgSRuDXzk/Tzsytk+CExT6gnYyfsqYcqxwv
PYaG461blvErK4R+akuCF6ClAqkMmI6zgDpUIeEr2knHswuZMilAo3WsCPqCD3BiXYl8eHdH/HjM
QMtD5ybtvpXEgGHRj0/1PXPyO5zu8tXVxnsaM7JIt0rWAxMiSzndnhv/kfSXn03Qj9d87H8DfpEb
BellncDcXneUfWyk6XxUSnfbO+5mREB8go5C61N10xphO/jm1NmHLFXWaYpp3I9ZLHguAlJedXKF
TRh6+AbPuHtC7jmQas0gG/n9Ai8Ff0yBuW0DLQ/BWIB3iM7SVkvjB9uWf4wQeCvOS1qnwBx93qrZ
uOetqrCzT5TEqcASuTQkmgePgeSRlNgeVu1QMHWFCaDLkZm0wltPoX1AekvTSyQV3mJ9j1Q1PydQ
6gIjaw6FS3cvBLXnkxhwpWkD1kH/jnWU7nlVrSkV/XGc6OcUaGsw+fde6hdHK9AGYKFW8euYe2u/
HJ6LxrzjO2PwI2fOT4itjc3i2W2jnFo13pXeto6szsi56HPzy6QM7ZupBlmeQZiO6cn0w/LUmEBT
XBdP4FQ6n8moim2MvWxnZtFTM9jRO8ZbaiF4GAMXbZ9byc+C/8wudKxvgCDbmv8+0l1b4FsGMWaO
DRnIF78dv2NFRzobXtrQDnedGMSmJEcuKIYPlo3VBaY4rzz+Vdr6N2YV3mYsQLwgucGfb2hrRI3t
xsoEK+Hyowes+tx1XXqqDTulJBKTBMRfczPnTUbzhJhOvhWMjsE1EH586mSM6pi9aXS3XZr0xzZO
vYPOxzZi+b0pmFhipjHMQ9h3NIl5TQOPAYj1zhahbHnUkiQ/90j5CxoLvtdcS+I4tj1DPUA10rAE
Clfyn7672dRO+MHe6GncE7ZVwPp1P5WTfytSegJd4EuJvR2yIVNWP6c0g0Zs9NnKDmbcmKY+ydQO
VkOmH8aoP/TEzG0Guz3YQQkax2EtZBROspN601zruLk7c99xxCsI+1Ezd9a8O01iC3YLJq1wXln6
GVdbxazLrNR9bdUorzWRWZAwOFs7xBQ5UYv6npC01wxYAKs9yzpFvjusXb92vogaOEVhJ980cOYH
lJfJPsJs/lHX2loNrvNVj7ODlp77JZj0+Glg3kMkJCdKJ/pT5sX4bGe5f0rAmG+X41P7SD1wwH4M
4N6li76S8fDbh0Ry7kNNUSNz7bWTA0PIXVOdLZgA3BDDgGBEt/LpajPJq13xWrZT8+jK5q2IrO5d
JaI8ZgGa/ngS3bvtkz7bcnchaIqzRSNf6l7zHpVU9r1paDjMhye4PBfT4561PAmKDsGlJnP7Ebkm
aKY+fuqmor6lOsnTkGGeQp9Dy/GJVFaTQIC/RxJLPviqzS6BGWZUBnyiBBtRAOKKDYKCrWh6Wjau
yv+gih3QOjb/HjJN+eBN8XT554L5eELWkj/lHq4LnrhcqqFIS1R11ioiDoTZ/gBvZK3hI1QHc8rV
0dW9mv8+aM1xjAtW98YaoWL5bbrYzNy8Sa6d75cPYzrrIhi8vksvuuR20b7pipZr3ikQouS4vRk4
QJcLtKHN1nP0gGll2rWQuk5FHv9n1+nNY9yRsKGZkfdZBc4ebUu7H6tCZxWAdqHtJ+c6NZP+Tj2e
tmrxLo0Gi0RjA9wl3fjda4Z2T5En2EbujJ0XBkZnJ0QLOimxYxWjWD/SsHCAxKO3yNQ9aFzrMdLz
fRvq/ZVPOMI0azzHQaB/Mhpa1Ptq94QvybibgXldjpsVFYYpHfJz2RvFPZhDlNyeHCcP43MRNsV6
EMn0Y0rre1NFZKHmwS7FiERE3TTyJY+yr2js7JUtfHXXiVHZKrO2brnfd2AUO1wNzPL7GKmYpVG3
SRkjKWMU6lpohbZDeBfcfCePdmmb9ui4EafntQ8Wn4LrxS4Fn+tikr+a1F1NpqX9MZV3k7o5XpQ+
R6T2VFpUHtbUbvqeeq0KXpzabTeGxOQibNvYewHCn6TWKEvqrThKmoDHvnK8Sx6T8VYZfvLkaAPM
bbc2H4Y4aG+QHWC52l75AXbY31bd6OwrJaqP1pAvjtl81m17EF5r3CfdIFxajtnJbubXVJVgJWuv
2C1nk8Lf2UYrKU/g4ImDrt34XRy8cIsnBsZPxJujI+OeQH0dmhHlV4jqYu+2VM1bKXYj9vJ3VnfS
U991I715CLXOCXPJR3wp2ArmE55lPVSV4byyXnOIgZseTbp++474u9cuqx85b3xnWk8ml0zqp5oi
9YmCzrAta0d9lgbijPkKimHeOnMM69prrg0papp22VsYqeJpHN0GEBJiaptCFxoDln6AZjIzisDP
QyxEfAwtfYKa0BjaY5OpELFk9WYPrvWgdmNa1DFrynTOu6jvZl8E4414kBwmM7T6yfe1feEwVEVt
crEKMhS63ic5bd4N9RgOW6+s5KKNSbovs+ljOVFaznEcLSiSaPou2ryxlaOdl43iQ9esSt+f55ZF
t9FGFR9Kxm7i8LRLCen+n43GpOaCx4S8ss7IspOFzXC5ZPx/r1uOtao4I+Uu3mpkjeC4IB974VeD
ARn2LpYkc7Spdif6uimrGZ+vyyPkE/MXGObnrtTltz9VvzTfqW+jl8pNFpIqDimcmQRlDj613aXf
s+BTl+VxQuAN97H5sEjzCJ95RBCtLC19vRy0LAJNpiE/dKlHX7DXXZTMAlHz8rDG236J7U9HIl2I
W7qWlScfvbyXj76CLFqa9R85H5oCB5eHyKzn0Tfj83LFci2ql2yPBRrieuRrYluREAsqJ751KYF6
fJDMTYXfYddigD0J7qi3oWrKjTDq+JNW8MFksvLbqtx3qqb9G2UVeh+QDC65juba7kw6hNACP7Rg
elgudTXoQyJXH1PL59xNnPqKIs/bWNbAatKhWlhgfv8o+dEZN6SfsJ6JMDCCAMKghGOpALo0Qxrd
BSFaLO+4BEzXJfcS+jIQgLb0BTENFp3+MIp6jrgWBxQf4VsXuGe98ezXju7sMUuAuqvUK7/ExXcs
9ZU7cbIL0dQfm55qbheXV3c+PpRk8lqTjypWs+pHp9FBC6I+om3CqwJ5clx7thq2WT3I7dhUvMDz
pqUQnOWB9YAp33pOpDccoq9QTzqEm3xoykar7tSmq7siREQLnJdlZ2hwyBPU8OkLQx7H3I1JUSJq
pekqfM/Lw2WDSzQhTNFYOYNLbyYy8uuyUX7476NlF3H43i6D7JQL1+xnaQH3NYs+RoqpddXbJSFn
5AYRBiYhbJRZuc6DymKOoXlkVzXmD742FWkbvvWgzWudVLOf6CqQQ6QP46mleHLSyY7io6jyR09u
WajyBVG0UxEf5c0xahrjcdn0aYgqzRjSDbA1E3lbnsSXUlI365CJ2U7wNRWOflo2dE6p+MwbyyH7
h9AazgAXHXaoGl/+XrI8Wq5bnoHP/D8XL/v/c3rZXTYzc34ryOZYdXKqHlk+gwVWya5qwuox7IeU
AIgMdoKMpmgPZrR6XM4Qdgg6yWkvy95yfHk+zsqRONokBprGj0uh0z66LUWrPKlfl0N/n5Cn2CCk
QlG5HNOs4aUQMDm4C/KC6/XjVFF4LmKC2ZAbHWEYRHgBu9ciofjfDd2vNvPkh93ayObFrrOC4FUo
BGiCmQ8+svEWSd3atIKk+ci1ftVdAwfJH7FIZSUxPA5hlNL+7kkaZ2QPzXNOBtnL0DcW+sNZpjxb
CnK745beOKuWpUygCFKQ0pQvrD5aymUDLY95N5lCcj+SaifqGWEwp8K4oDzikCYocBxjkxEPa9at
dhlF+KuPzLMZVunPgCYoYQj41eC7VocmR2gBhKU+oG1Pn8E+0Uxh/fwKnv9HIqhUDnX4YaMx2ysy
cPdJNRXk5JIPUGT5l8JotEWDBi4811m3FWb8GhJ+qNOV/vJMDIMon1jsIUh91MpJ8t+cvsKqMV6y
xnxW9ch8VSGMVtmnkUr3MwmNCpwoiWLEGhKQNmrd3RniYqdbctzKFIrvJJ3wVAO2mKkN+qbOuXl2
Om55Qgx/4YsT52Uv0wEZO5TdkUs2z8uhqGsmeLnygYwkQl2aoXrqR7d8Altr7Hy0SEQFAeMog+II
OC7eJVamn1UVz83A+SF1NrjDtgS+Efi/2rGMfrae+Kjpcd9z1kzEJXjeHmZE/grB4nW5wNfnTIm+
ql5GvidHiCDRfhTwev0iuA6DGf1Ma8jwlI38p8hE49fVIz6IGMgdHsLD8jPcTPLxdnZ+Q7mgzh33
cWxMiyU68geN6NqnuBP5usnT7NWTGGNwGZ6XTWxauDhV/qMcBkfgHmExU1PjQ6KaawJJDsADT1LG
Lk20v00yvnJfy16CvPmK8kCsjXKEv2neU63t5+9nydd/hK0Xz8N+xm2pGaT2Osb9HD4UJb9aODFE
q4L28ZEWxAjuC/Sxr32F7jSgRJZZgUE9inWjFfw0p4LbVAMwr7HdM3SCkClDgSdpUj9iNwYnZ4GM
SwKr+ZEZ2mlChH1XvsivlTvx2Z2PsyJ9CVAjYPcWD0WJAHnZDMB7Vkk+BjsMl3M6u9au3ESND8sG
oQzquDQhpKEHrQZ28ZnUz+BZVjgguhJocv7ZSSd46j3LPOmF9yczFaateUODvN+hgEs3f4+B6Txl
SXwnPZYOEDkiG+EO7TFEnQ/OlwWeiVLBy0pA/HT6NXNAEaoIirOEdqcwsa91e9hGli3XrErHg1O3
H3WjY27PIRSv2px5gFVk106x6icZgVtGQzl1bG7LI2N+hEGAtEN/MDbRoD1HnhpugUqHW0jL4rbs
Jlg+KFdAwINjtUL21j849AQemgK8uFuBaR67Luf9YHc5BrXtjxG4JDRQ0nJKMo59ys9P3tA4V2RS
p8aR4VNh1e6RzqpNUlGIgFrz22sFcRY6SR2cG88Ux4g4S2JgMwO7Nfd8zevTi9629LAmx6BUHaNY
F6xTNTO1mOlNKamDlbPpbfUzyKLiVo/D7zxNk1eKY6yBSoU2cJLfBnLhdctsqG6NmwidF2baPj+9
mkJq/Y69tmQ0p6QiLd7gIy3Xemjbm3xor2ZHjCEwQCIhRf/fm1pOnx1WOGkYiO40W3pbs4VAAGq2
Hla55cjrPw/HKfQvIKVFq3MC2e4LqmDnzH/+3BQa71bnDM961hdnDIR/oGaVxRprJIKbjmS7MrYr
yniwoBUFPgUXcYuF1wXBy0azBOrYlokCmSTTZjmxHFMsRHmV59PLhSrS8ZQu+6FFAB5JD80TIpzh
IKLSvJrwVulDWgOf+8G8LsdccEb/PpqP9XkTrJrCtkjI00i5XS78e03FWk6vCTn9+wP++Snzc5uy
GU5GQTPm71OXs8smG1tjG3RW+F+//O/Z5efRuO1X4ZC0u+U3/s/vWC42+2Bdh8hMl73lMh0dKFGM
CkhFWY3//C1osnryuVjiObIJdnYj7SuqeUaPJH5wIq0/FbRLpuKm9dbZCxFbEUKVHgyCQLbl0PYY
FWx1rE2K+bSx4pU5udlpiBr8mk1FZDxY12mazZAVY02oee3Vy+o3FlVeXFHfnGa0rnwq4IG1gfbe
keSmz9HkZOiINNzVMy/cS3xgCcRCTiEhLAhfCdQxnSLZ82UYWUQ747YIf3dA6B50TBBPy8aG4aBk
Ky+udGjuxJvRjLpnGnAk3JjBW+3r7XPgYTGwAgWmqP/pDOmnBpDgANvBeJxx+MLG8mYUlnv2WrsH
yNgWoBEujHXJR9sK/2QWdrrxx0xu7WBKjhC3NjgRkFIMzqlpqnrLaGetDbPJHzSbppgAUlGpzuP3
dU91LYmwrTHcMyFxb0XZzlFf67Y17Ld86nifamW8e+lriipf5+8OqkydhJVNRxb2yC9HjLQGJVJb
Hzdqiqod6q01KRHhxhbEfHsN318bUXkBxq2wxu7ZHVFiy5w6SWb62t1DcAly1CbeSoroNTIq+4Su
xmWtzFlRV+mtlOVHMu/VWR0+5UG0Xc61iY88D/8+dYShynE4T79Ny4LjtOyay5YMNUmmE5v/2sco
xGA/H+zImSS3+z+7rpd6YLvnM6E9FBurbQMC5VT8XE1O/CywXVFsaR6LeS+He3thefvPueWquN5M
PoD5EL3bP5soNEnSbeEt/z22PJqmlITQuv+v40ELQsRbNlqIV6wya1oQ//lJCTGHzMwceOkQvOnC
RvIp6lCeJD3B0CATq3P5buVNuF0+eZ2UyRMc74esGB7QKIVfcfM+WXb3080on0+W52ycgeY2yQ/V
lhoILUyLqL/IEs8JVdHjOKS/La99oqngPoUYdJ/SIUKl7ua7kEnWKmrG8YnW3kjdso33QKUykhzH
feOL8qJlfCe9IJxTGDr/sRgT/yoEfpa2Ls6yKh8mECMXL6mri5EODYI8s9p4VaXyzXJQH/V/T7t5
mjCDjGPn2Cjy1een/N0sPwYibJqVyV2HQZeKCfcGd7w9AIBk74t4+oHggPWoRy3DLfQz8bM+Og+O
pylNXy0smgfLTlAggvW8pKTxwC99LTCz7FGzcw8DwqdMYocjSffX7EcyJkQO9qOjMUGi4YSfI8Yy
1JKWS8DOaFDJJpxxfB8oxqFu7i2aUOX43qX7OW3lzfQqD+C8F4P35ioH4seeVBeoJPNuAsFpbWRd
TzxJ+G1kZrMLQq150waKjwqcgiqHa/M9WPrwgaA+Ojt9RqizZ7gfyrWiNeIqfAGWbr/aTr2BsaMO
VEzEHnFucAiDdFhVyrdiell+c+grD4VJRv68lo4WMyyDBsS8KWS0BbxA6Eet/XvI7w3jUpeXwCmE
vuon8Jty6l8Uqo9ji3UP6VcQlPT+camtc9bWCDS45u8ml1m9zWZclXCkcfJCXSdIetnqsHgY3+fD
y4Jz2Tikgm/J36CRbpE142B53VtZa77j8BBIUAE+2WZav9PhWg5j1WfOkBfXxeaeuJq7w/SInmp2
vSPRzB4Wr7tDt5Q2RPP4P8fLwoau9d+XZyhOKJfWpzLNpzO63Om8PArGmDCFNkfrNBbnUPzneJ9a
w3naaSLRvilHribej992OX3HER8uWWRvbpeJTSwIgE7TNOTGkR5Mv03fm7z/SBvYdb6Y1JVxUGFP
44VfHuluNVBXHigpLOiHQSF2jyIac5Z2UmaCu6K1GftjWVyjnoHfZn5EjQ8EhUx8OrER8Zd2XMXo
lnnn0ljPz0aho5ZfHk6pS/4UdVF80SNTD0qblXHQpiCDksVI3onujAW83TDUHxtNQDpy3Rw/d8+X
iNUOcQNfYQIDOw+a+9DPEYO+TXefsviJDPgdEzrjmMTRcOl0MVyWR8tmmHf/OVb1xToIgQ449UBR
qFJpcGFt/+/GylVwyeEp0UrNd7KTsJvz8jJzvtzQe4yJ5X6EgBAeK4LL03lvOV4WcjoasEnDlFvr
mHhPOMqvujcF27bNwLzLKjww8/WoldMZ0LO6P2XEpXCfWFl4Xh9L0f5ZKD+DzYts1VNA9MB4l2Ph
n9O0/sFU0AaBxVr/C8dWdkwd8wM2Xn5xHAXXyRz5OAXdsUBdL3VNP9Z5ss8q89WghH6qDNc/CTt8
J3NMPPS+ZWyTxqf33LsVDLOWBnygYBDC/zKQshPdR3XWpllZ1yU6jwQeohaF+TEmlciIXuJaH46F
RqUvNceDR/Y1uU2bNDaStdOa332XvvSpn+8j7NlTox2tBjKKLfQLnwuM4eat8Lm3FTfQwrOkh49i
p9dIcjzf2JErvU0MLH2TRbKOoRmbVBtuWpHCgwkDcz26poFk77tiHgj99UmVGMVLgiLSrt/1CsgE
94eNmTFBKP3jmNXNZqjuvdCG6+Q2FTOd6HdWV+pITkyzcpqWSNwIgxdkmlVL1sMq9cuvoJabERX+
yPcpjbxiFcfuXY8Gb9tG/b7FrbPJZzdj0ZPZ23PX1rCsrSMmxGNG7bmnieIP/lvukL+mF8UjnGcF
RrMhYTxJk03D7AgOH666cA4eSQHZBH7KLTEk1laOlPiM3mZY4wWo9GkTJOW1SS2SF6s3XH79zsRf
WpQUX9OCuAVXwJzKBK33GkJw4kZraeTPFTrlDRv+Roe4nqHT9tEYuVvipZy3Mnv19bkGjor7Clym
fRqiFjSKvc0sSaY9xtNbZXz4jSrfBV1HZmoFidPzrhqtZ4U2/hr/ChKCgNEmrdrYPmJseBkCAm16
Mptl0L6nDcnQtD3XRYEosvD0gX6xfnWCMjoKXDgWMHB3omAwkHmJdSFShyj2XPS7TF2FD1aGZnpA
OOAqJMuIxgIK15zSzFjC6wg82L5Fm6xrA3Fc3ttw1Eukrp7hP+dJe9FTqv9dXWyUZFnvY2VvVfNq
RZVcy2xINiBJYP7HDlpWWhGQ1e31iJ+vSJr8JGP7lxdlZIPl+Lo6CVgSrfIeHpCZtb8pgR8HkKPR
oF/LKvyj06RZVbT/Cc0Zto1BVSfkngSuJdsmI3kpdZ4Za8TS2IkQvtsrmk2u6KlZ9Ki+RYUMX7fH
uxqsGlyCWNlus3aZzK54aYjSgHvNJLh/q+NA2wxhesCdpd1Si8qbQ0r3GpfHCK4Pwl7rc0NONEiX
dqelyIujp9oPtJ2FfHC13JFaqztYStEO8/1mi6yheub/kQQv1Ug0tZDduOkS1kOejyYsbQ5mNNUP
o0suL77agTbD0SDu+IAl5oUyGb1fe1fFSGE6uzqPGl1ITQBMTW312TK/s4b05k6ucyYT/aNHtHcp
yzkMrEeXIlAEhs5wAF3TAuDW5ghwcWf5ewudESdg37aXVidqNSSLoalKVuCpLy9YV8gOTYOjP7Rf
g5bBZCNQ17EROaYJK30MznjKw7bc5brX7R3b+C5prlyDnj9osvR4l9ldfmdmm+jIuAJswKlcxYQ/
nr3JuE0Mxg8JbcAwXwUt1VSl5dVTntblA13ANejnbUkj4iGv8OYY9aRdYVWtSqHAzg+ts/EVM7xa
ERMNKOGLdqG6OnJodrYGWySLx1flUtWxCvLahheLj8Us2BwvSVFNlyGNQaH93V8edVOmbUhI0/45
0Wvol5WVyjWzCmND3hHO66k5Glayb2oIFmg/gIk0RF4hvL2FDBUXP5AMShOZx62LRSqw9wYlnGOB
WADdLdbkDCaVRjvUjIz7iE5ZtH6yYowvcmlTfCBBpMi9Y5jptOe5129HbkYwF+S3V9BYHax8VyXB
3KBxESthXGi8nd/1AVwgsVscBWXt/5QN4H6X2K1VKLK1i7xxk4tQYwwIQ6DDIyKMfq6PZZKuVQ1T
LlTVti7TEshvXT8GZm5twpB8Vg2wKX75/LFC5IScomlukzE91EntkEEMybHUNPti+nimtYgybx0f
m4QxUHeD5AfD+x5wBTYeg686eXedzveDPhXC9JZOGTruvR2rA0ZXcc07GNFapmPUQpbVFHyTJUCP
h9Az6ocwba4jVx2yWdtR5An4Qb/bCMb9iTo40vQm3094s0iwCxgiIwZflJG5DX7AQK7tts5Hg3YQ
bU1b7YIOmU9LB+GfWs0wdd22lqwRpK7khRg4eTH18CemKXQSVsRaLbbvMQiSPa0kFKDcTenruQwm
jCEZ8m2NedCECEgVJ20wSFRg/OzQoxda+RNmlg6+wwW5GKEDpU6O0Le9ZkBAT1XwKWg17qhQ8JLl
JjpblkunVhO/wrDwWJMEiu5WENwmp/zdGv11pLD/RLUeESfiplULTGpThEP+qZTzDMsmJf/B562x
auuZQa1elyTKHmKiDp4s1m1R4D4mjniy4xoGbmhqsOiQ8Qgjp96uJ85pbPC4z3tu3csHNSQekhG+
BXWUIbHRGnThsYd6SQIO9zyImypiOZTHe2mOD22VW9dlU9edddVqQbq4ERRbrEP/nnBptdETmC8c
bbELPWa5y8V/n7s8IoK2PKbW9Pj/fWqMvRLhellt2taxrviZUMf+/cVeZ96kC5ptefJ//Uq+/SaR
Se6mkdHvpCz7LROGbdS20xd+zQzWT999qAD2XQN5lGpF568Hs7efMTgmWyO2i0ezM9WunXTqKxHo
YHJMZllW84okfjjrYGxyjuLzee8Tz5+xB9R0RvLNS3p9+CRu6IGYfBhx/RDzNVAE1ZykXYCezfPi
R1HC2nTQIJ5NmVLA6jwaBhAe4+ll1HOqM6p3TlLoZ1xwwYPodfNOk1ZHKEs697IrwM9ucEDG+2VX
ulpxQGwA1KZNhoM+Cz4jzKMXty5+05/v71ThzWen2Ffx85j5+R1zan4XbvbHb7TushxqLF1tM0PP
d54TPUkA4YXbkD6suj/QGo+t5xjrXEb5SqhfZGjQUhOzryApjS3zQ32jteqxkb13Ig1mbWEXftKI
LsirFjtayQ3MlU3xmF4JcCg3fpAMe8gT/lMcEaokS41bbolFKsafjxP5G6pBgMVWdPuqY3LW1fs5
SDGS5mdv1BXrdL42vbJv+f8RdV7brSpdt30iWoOCItxKKAdLjsu+odle3uScefrTwd9/1o22Ze/l
IEHVrDnH6KNotolFqgT5XPXKT4sd/ngtbQ92bX7a2AVXpuW/Wh41JfFeyBk9xtNoJcsC2Epqyffc
8dZBZe91EbQPid/0L9JHsGwxxETfH+wSa9pPbUwkS94LtywwD1Q9pb9H0fsGauRmAOG5aAIZen7J
jPSRSdFD2la7YSo5N3f7qC3dCIdSHsPz0YI3s/Y+NI0KSMuVQ547a4JUrwQXaJGFhnmMYZHjDQHP
ucXVe4uISmPeeydB46V08lvlP040T2vyFdcTiZ2tFeYrru4H20/uQhxbbmfQp/9BITvw9n21FMhp
pVer3GEtqcm5s+p9Rgco6XXMDTdsu1u1UI5JBW5ketSyCTN1cbA8F88wON0B99nIcDz2UEoF3R3l
CPUArfqGN3ESZ+URxSuKPbwncQpko+7JlR45GqiXkETqVW4XexAMnyW4L79Tn/K+AAxpYbqwO3NX
RtmWRIzrUHe3ko6kk0wffoMV+zvtC04L8l3qj2TY7s0QdFuZm9xyGgcrbW0M6IisZqv0JjE4nfOt
Thfk6ocyES9Ijd/aEEA05pZtniKea5N3Xxo3rRuOjLdfDRbM+XCCyOcchvPcriTjOduU+Opspb6R
e2eSF1k4j8CewGmdC8W6m5Zzs4RyoJeykhUmzFpCs3QOXTHm9JEHpnBm84DPwx6Kezban04/PMEo
u1ET4c3zKOXLLRket56l31B39KXxRloTzoXk2IfFS0/N5VXeBrqZ8aMM5pGb/Ngp3qZ32gc1YkoV
5CsV5xOD6jD9k1M4I6566mChrXCLsO5obDW9erBjWgG1Ij9Kg9GC0cGE4Uw1EL0zzePKWfoMSIms
O/XVyhgZN3MzcH696ALVq4TbapWrxl8Mz8CoP7MU7keZIXozWX0YLG+UjAPC0KDIp8ztG7DoSVh/
jqpzSLVwI6kAcfe7cPFHfz2YqLWobCLWRFK3jwVW25Rzu59oO5ZS2G4EAItxI4Fg955GxluM+8T3
jvZHT8Q9QwDFnB4nJ/2qjeF18OUBFdw6JuVgGI0LhsVNwQjcbxl9gULizXQd2e6Q727DEdZjbjD3
qVxoQvt0xMHcqyQ0DHeV9Pq0D2iZ6Ni422c2ERLWPVIBPpjQTuta5dQaCiIQ4mlvd9EXFsANqXxX
q+arViERrNB4xfLEcj65eWBuqjZ54DYHQ8jClTBOC8EMZtElUcO7xeVimY47tPZD5Tt/uqFYtSHH
1yy/7Vt1JfWKuOHu3JbGQdOUfS6is2VfOD0dJHDMtRWjBRqbz8xM9ZMm/hbKh0QpuC801saK9Cgh
CHXWvhuhfZV2zNkJb+WUbFGIPkpZlytrxHTZdSfHTN6ZViCy1H2E+8FlMNVn6uwtVIsdqNGIEzKK
/1AZ3qcWb5dAa0TT+A+qIp8bNvtCjn4oTG7askJ7aTEb1xFEe9txFhpiAl1Z8tUSKDV88pz7cHpu
7fwLZZiGRwUqMG998w4NCsSVf8qd/CS/sRFBGuyvGhsTzq80CXBScF8OSoPy6JxnAyMFxTWaHMx9
3P8ZywlNaL7TSbfBR3OTZB9ztc6Sk2gnhvCEnGVrEzTq+9u0n66mZ4RYyWLeiOCYNfKslrgRLJ9N
AuxB2K4YZDwDY+LkybSyt7+DKZhxatfJofM6/JdRKQHcXTfVG7KK9pT5/o/wvG08zBxhzSdgZLhK
mCyQ3bPBRBvB9dbQ2ujKFoNAeTE4vtqKhpE/3UzXokMVbqKSQB4Mj4dbRdKgkDGxmhwET1rXf3Jk
QWiiNSA5vNxtguhm5Mqx19vDQNTGvNuosfdHUxrXTrHGWOrraOA4sujcmQlUZ/aWncm01hcxNjil
+tPVcJqtZ+Rad3XQHADZD3Env3QQSrIDltBwxRZBjO+jes8T7x6ZlBCIODZ6DSrGQfQ/CXRMRlp/
ANq/Fiji8PUnG4FHWmG3K5xhRePgAEg1m/RPg1xgs6+wU9bWIzi8tTagvCPV6I9IBjJu2d7hcNC4
MuRtMPp3xAB0C2mdBaJ+HA3tj8zOHILtFZZuH/dJutfBUa46miIhw25Syq6GKW8IIzZ51p8QrmFf
b9aTQ6dX5DQGYel/RTvYCruKypa6qvhQ7PjP3XBwHElF49iF/NDqVMOtDTYu204+45kDVgVX7Kmv
VZb9N3nhzQZwveKQQSWgmy9Ghc05a0kyq41qZcFzyMJrqDI17DgnVrmzqUAh7sk/gPoYAfAjVI5j
iueS1nYV2YxSkTG9xvgnC+oX1QLyqwd0aiiocNJc1VAPcVJMO9NUP9XC32SJ2KA2XIfYZSTFuM+0
wotXpiJcn/qzeZdkO0kUinpPIyVGGg1hYezKjQatreu7NYYEHYS+FxfgnNRNPQS7Oqy3bcSwFWNU
bPkwI+Mt0mEj2cZ824hvNCnTRq9I5qqTTStIgKyiGdLrpgYt8XFdB6j5NYbhZKrWjN1jaTHxqHZ1
naICb5CyZDu61fFEzIHBBlsXLuo/2G+ai4V3pxs1XKpm31r6pu5S3inyvMQOretWy71dYH1lnJ1C
NNAmsugh7w8iU8+NPm2D8IWffY5rfmk4Y6oybsbBv7MyHsecvzsnoKQ3d56m7xqaLhYNrboft4ON
2Da0tkWUb33OvkWzMwTbWW27ej5u4nw4kJ2xT3DudrQx0ki7t/x0TTe2AfoAnGzEP+Ner5R9LZHv
1M8ZvdyR7cNDm05T+ODHHWN+mjsNgWLs4LlubaCn7Ywh3DNL2Ki5gWA03PjFtWMK4vXRoVHJEp20
gzc3GvAO+Lg3OOZtCURERtGjt1DRgPMGMm70+Q5kvWtpeMjMfhuK8FDY8tSbBRKxbqdZjWtE41YJ
zXUGSyTIyCDhAh9pRFV0DazyweE+GErCfyx1g71pO6K9kJyVR1rAdW3RFCbUtDA3QzXswWdsK4Gg
Ird3uTD2imdvonRdyGkOWtsYpgkE4Um3omuY1psJUEouTFTG1l5podRGgv9iTIZAmCGRoj2NoXna
GCoHsITgGD+kVp85jD16D/XJJpV8/npuKe6jEuYuSUlYcw6JguE5Gd1CSS6xZx04wMFdguIrp2e/
dWcrt6af1EbfzybcWTXVufPvYwXRnqEiWLzRDVpjFxf5wQBqEjcI8ye59x3D5YB+7KyEDPSQSI11
pot9A1w+73JODPXJN9Jz3BmnvAj3MyCd7J7vnLOVxsUbqOOulXJnJoNLzThOGxgCW6u2N7GiuqEf
XGt6tdAdDkqk7m1o9qVySDvLVeV3HI9uXJRbqcgjqfd0/ewD96/bq/taqY5zulTMq2MPlHX2Ktb/
DrOmJWm3GVVn3ptujFFXyPytzusz7ma//BhIZMh433RV25AvSV65hmNKcWE98J461W42bNAjnyTw
JZh2Cq5axA/LAy7KvZInDLo6dLMzLTpq0uCwsORIHfJ3zLg+mHsY8CYKdQMpxgKfOueZMkO9NEjy
lgzzlHjxPcP2SyXHx77u3hka4bCZiZxLvM5vbpImf8MpG2UKzglOkTqNiz99v69auvwJav8lXaBh
UnOaJDqPtkgsAjhIDQlwVOEPyGitaqXCWXeEvYxFbRV6lXas9Gy6DtlJpJ/o9v4XhtmNXnyUyfSF
uXD8oFmvPNiBk7uaCgRB8We/CT2AQxooHHSa/isHihH5w4qR7TWYU7Gi+WEhyuE1wfpKMsU7eTwl
672jnlUAA2c4lG9lX+gvkrY2QmXb1YQfkT72f9ldS3rA8tRAyjgXijA8wYkvTMBEG5+BA1eMrRI1
25oNyVn0CH5zqLKiis90X6ctBePflAHH2R/MmGvICdE9saxhaEjPRhioRxI7HLaLlo5MGuwoNoet
wirlLlgaHTf8ngVqo5fGcMsyUopBOlCA52G2ZvUhb0iDXrAw/S04JbT2zRHNGqihdUjC8vzHKjZA
fBr869pK3F+qTx2oMVpVL95xBH8oFM43uBHaHWZEg6WCIb5Hy/73eyUCpH/qlGuO+BgPmsGjduAB
xzE67I5hPEt1AsjGaNaknSmEav3fQ9a3I5biZIjfkp5DPIn1izk7fvJTGDJju2/8tjwZepfMm13N
sNoRtCC81l4nSkCxMkcZ9I1VP2Qqu/7vLzR2lOJBc/S08SdIC3mNMF52NtamuWcTHBpj/I1uXQK9
/kX9NvAdGQTXAzwIS6Px0E3FSU2qg3Cq9uH3hRkq+0daLzYgbYh7SkQlw4Nx51TfXUTi76GReKfl
YRhL75RZ4ecQkrzQaDP9KJy/Kq4qzbyrNBGfLA+NwTLB7OW4PCtnAVORmVcDz+l+gQUu5JgCXefO
q/3PJhGl7t5/yRfBqL2XjpWzX8NC1iZVYRgWG5yd+EnV8kP//Uq/z+1WnfGug79dvrL8TsRc34ce
gdQAFQV1+EjV4Re1DVitGUmDDX8626r2Y6/Pk1IVtTwRSygkHVXZmDOqd8GHlWXyWA1Bd1iemb7x
HZRlj6OvGTAM6qVbzUyszjBeKl6cPaBW59yZ5d9UjNluebY8SK0pK3f5EEs5WfN5tW7tEWtAVOhv
ZDqeJ28QO1v63d0Q974axNWRjFqBEXVnVPocKERR4rT0SSWhjb98nt/9oHpYBQfa1toYjQ9BVyFB
Rd++vL7LK821ySlWIETE3YCN1xTVdvQc08DvbqAgmh96w2dG0UQSpRcyGFzDXuMGpdBXEfTm0/JQ
9lgVBOpSN42I8NM0nTXAK+mFp9NMXgfwAvOKjHef//Exj/3nOAuelSbYAnUV+45e+A75Lf7LYmb6
zItPFSO+sjr6cAQHcKMqA/kXfG8UOt3BczoGP86wp8UQvlQpa7CB9uk3JB18cIV1h/ZQy4tzYyoa
bQ3IX6tq/uNDDy29TUL2/E5PMGqvHoHDVwzbuyLXCEyYEA0Una/gbiAUVfdIP7JbohrmNrAYIuPC
9Ea/GOrwd3bg0zfrn4MGI6pJqb5vezgClbBoLBfLVflCbLvYMiCihQ/Pbqz1flcordccdHaK2Udl
H/Pg1QsMG+F79KiJ7thq03gM9ZTLvsxS9POEL3td/BByYIe6iOFXnx/60ueYHZViWskgT11yELGc
zpWNo2awCnJc38PED9FjGLQLn7ihZ3vuU4NpP2KiWg9OYgZi29kaWU4w7DSn5fAGyx1JnXX6JWSZ
IiEQsmo5c1QZfTW1957r1mww8Y4DYuIQ9tuM7WzHztw3YfrmIFBWZx6eLhjDwsdNXvXAJo1nVZlT
eMEmXV4yLvJLje2KkHSkKXWu5hd6LgCcaaiuUqc4lwG4PCDr6m7W0Z2LFmp5I2itIDm1Am5VQ68a
ekRiCDb4DRzsFTDvOdTQkTRLxZ7P+OV37bY6+gdrYQDZMYJ/uzL+K0fwKeQZRg9R44OeqiZY5u3A
n57ysu3UzMhORV04L61dnE2NkGGLI5Kvq91OWDoB7ggg3d4BFuVIK3arLiE9fjDtnappzTob8KpG
Tad+4d248XJF9N5QBivxLYRwOAPrHaO++6psj0i2OqREBnq5+WnGFn0RtMgsKiC1uI39nJ3Obwwt
MhirADEa/ANRkjKf6tET2w1qu7pRcmZOtbWz3Vzk1qGNkbSF846vKzoNb2ozFNE2Xvek8Y8xVJ4e
1MWpypirczyaO1tcJYn9aVv5z1g79W55P9okyfcdvCxam1FwALHY7qOat0Agb6k9lMnLuxhoFUOY
uTk1Rl9a31DHz9/Oj4Ah6kXQXbgaCeEgwfIoVNweCB6S8++bpVlhdiTVtjhMXr8d+vjoE11+kEt2
ISnO3WYECrEyh3l2PZXInTH5npaPaqdhLMjAUYiuX6m1oqiEiaflMQfdvKRrLg/FPKbz0/DNaOcr
2wnBcnbNU47EDOd+RgO0tM17mHr6SqZtswfgDUOtlTD+svFgqUwRl3LFSBzcmIw0EorB9QL51zrN
YKQ67qzEitCWEZChlWaMYRJIZWGZPxEuRSxt4LRIc0nnGqE3Pfto9D6YsPHRK7S3caiiB7VQt8Qk
ktzj646khztaHJG6/QK8snNL+yB3ZnXVdVESEmeRp9DQSarK+Ni2EIUNi4wyLL0oGG0B+yfwwsfG
oK5kRoF+G+vcFO+JgUL8mt6WhyVkc5YszNeoI8LvRNPQEuhdu8P6OV7LhOSrZRH+XVDV2AGwlKAX
WdbTAVifInpkdX01/l7PvXRSgq4dPN+i/1/kEnDCH6XBMaXUqn5x5gcEiNnZ6pTu1hOjtluWhl8O
W2EiLENtot/GNOTPIYreLUVu3JbPpekoDjHM1cIG7jqvfQQedrCM5g+VQnYXzdyrdRVftUrq6ynE
spQmifnoGBaQAojpR0IKzEfPQxzAGncLmLARNF4mey1JxdXHOoWfFuijP7ZEk/t/Sm6Opw6QROrE
1TZJkPpL5j2bNgLOEdNldSdkfDttjN8h7beHJVo1Zi69H9bZ6HyhCfOf1KwPyV7PkR96uEFtADVt
SqzxylcCcQEUaJ7GHo3JTGmwelqUiAfCrYwU57J8zgEyeBmiRN/ngXxeyreAMEUO4xTWgAr2EcsI
6VLjdXnbqjBBi27SFuRYn1fHNK69q6nr1hW73ow7DWzxByQ2qe9zCeOD6FG9iPw1WlQPKmXl1ogq
xNlG1wcbSb42FnAGFF1Gq/x/n6zo8Ihd2MUAQJaVS86fqRTJFoSx476kGzURQ0oZIM1iJIh0JcnB
DC+V95xmMXgEKljm87IELQ9taDrroWQAFo5grtcQEw6NKaxjRXDQQ1xXNOMsGilWWiEdwbP5XMlv
HD3NpptmdcYc2QfRT710cbyWITU2xNh4pU/EUcvZGHVYfszyFeKbU+SMx1Zgy1qV0PHYaEvvqIWM
3oaCeEBHUZ9UArVPIoyMm9VoP0HICGH/G83BEeOGhhiH/nBZ+GyUNuAYba/eyUY89trg7YwRQf0C
iIfT1AJ4r0048ClgfZ3zxIG+0H0pPkKJlaqT3bQJSnn08cV9xLlCnLfVZ/eUhsd2GgnUUidPUtvp
TCXm5avp+2pLMIaB569skS3B55lGhDy244+uGSelm1IA0Xoqk9d2wDlMUpF1ExKtmRicjH2yNYGd
wGOxPRcmbQCzBUr5jDJsGC0csIk+IAQOr8vyYBTB9/LmBRWt3yYw/C2FqHNT4j9VnDP4NCmGm6Q5
MZV/BWbDCcIvb1Ioxk2I/8IJkMqciDLSkpdJxwa9/MKZSLRTCTAERCB9OLPP6HJ1rwtlz4q00yj6
BA9XWJ0y1XvW51cbuO8alPXVDH3tZk7Fl89p82yqDikOAcpdLg6IOfO+tjzkDaTvpo7C37i8ONTv
JMi1uyXgDqbPVuTazYpw0v6+P0OFQJpMGKKzoD1JLYD1OhOTgxAgnmjQjmYWSPmOXYSqPHnNWxxD
fTlNJFV2r5XpRc+a2vO/q8Na9NgIsjh3cZModz/4DuZflXzf9BhExQkHhHo1pkRxtUDzLqgswUKC
Y4ZrLZ8GK8dZpfmXvKsjxh3SfvXj/o6CZXoMIummvhN+smi0ufq0HIJJKLXp8sxxIAUaRdRG44ep
agmNuTA71a26HnQjdi2jT159g3zQ/JXqVnvXMVBhUmFSppClYMaSXr5dnQezelF1J79OgBf3OMLe
9DJ900PHbWdipIIAcxVFkzx5PjP1eq4nl43WLjV2T72+h/PatixwuDGqTUM3Ya2hIb34GYHOQz/Q
9FbI3kophUF6ptuKc2+tcRdYMZHgaMiPbHmyxyjSfUzoEPZC06IH8K4o/cgiX55lbRUcday3CQyC
qx01tMqkdRucxmKL87Dw5576lQYG7o8+PdfUvU/Nc5cMgN/TMrtZRbSOG0g14mlo/Rz0X5lfuo4l
ePmHdWrBdZ2XxdQMADoI3ooymNSrV1oICO0OjR7kB9cXyruidlBL/D+BqvGGa/hyUnA8+wD5/8Es
PO1AnkHGX0sA3PKgZUzlsjHxCUzKLFT7XvyUZlI+op4xH+s8Bes0gI3I5v0LRevRswmjhbHznZdh
+GI7sU2IDwHS87NI6+eqjhKNTZDZXiBfwXPOw3L5vjzL7EKHBmrXhJbxRamRLFIW9NocI8P9gujI
L3Ew/VtpVYzwGJUhhE8EeTvV9NWC9kr0nyRoH/MW1RHRLcbMv6bugKHDMOXcTdBrOLpiDcPMvS9G
wMb06ejjUzUHIzayJVpwYhzkNBA7wl4gLWwjl2Fxu/VloDw63K1LvdP41YczOvpjDRhj4zBj2yxP
E5HVcE+Z8gF0cnahk74RUnYr03K8cF/I52FyvqIxri5tXASbEfL0zqxs3jycFKcRtfDeaCKySTtf
P8pufEZSkjK15mSE93XGCIUMwP3kXIdDvTH9DLvM1OW7qnuphqQ4gy84wZOpdvHcDhrlN0sCe0+C
4yn1leQaoq/oBqW7VmDepUy1Pbs3Qz9J812GwbMXyfQeJ/of2RceSl7LP6iKNb7ZAXMnm6mzJ8Zq
Led2pGc04kyPDNyq0u3JexCryRtRw8mRfwSOXzQbZjLo9INd33cJaZr1D7+wfcdAme7KIM43oUTy
uizgviXULya0FlxqEzo0XWGkwCro7kSk5YHFmSbjmMbnCZvQTo8a1Mp1MedQi3wr6L/tU6Hk9Kfr
GrUIqlmAwOGRxbAEFJGGR0qhgZbBQyTJH48cbKktih2zCvU39Ma4UedCsbND86Gq0QEzdvnJi26f
1E13m+IUoHHLPIVjlbWulKQ8iD5ispPo1zYITvpEjb1cF5oJlnjJsgRyu6kmoig02tkInYNHP/iJ
zEjsctXLdoIXD/8eeBqzYEiaCvlfnY/5qZiyaj95qjyJbHw1SAm5Z2Bithp0HvA7xmnwu47ajarH
F2wPHjjJ1iPCi7HJXS+sGD0UdLtQNz4pLKpzNlX1eflIMaOOQYMq1lbAZRMlGBud2VaO6BY/tPrA
v500Tn2k5BbroJgI0WnOhvIGZW9jT4W4LIWwaXVY8Og7i/nQps/HUXuII0jA9INUK5teakF59rt0
GJIX1Yc+x+zEf7PpIpB3IJilperP0rA063Lf4u+ln1wyb2wa+6GnwmlIuEk8k7eklsquH+BCVP0U
uUUICGiIlLyjH1vbRyw8LSlfb0Bb9SN8rpveADdfwN/9DAlPNVGhah/sNXWis7KREF17QOqbTk09
Es9q0DR5S3ZyE7TrnnNNve1FTxDv3NrRcyvfElUVoaTso5PSZhHHbSaLdEZRCrPsDjERkdwjPwQb
fS8keL0GMpaqFJKEtBmO95rbpG/6qhXtKmxoIajvjeqQ0OiNQ3BCaPK/h3DuUdEl/8qyGFIltLdb
hl8FL0IXw46kPghTetgZAyNXlqhsl9qYQwz9hgIUPiz6fdzjYnS0GibanBIVNsljGJigg0HsL/vt
kFZ/kep3D/qgoZGuDW/X+hDeZdWira5gF0QtwUQpkcet2yt5wMKa22uR6dVDAhpkDudJYts5I0Bl
nxNFFNUbO0e5QEB6TQXDgl3Vebf32+HcKPLMCIGyW+8e/dJ6rhCNw8ezzx3+y8DleCyRc5p7o/yO
DQtIppPjCWXV1JDDD6hXUs6yqinhEHRiAOlxD4ilI1Kpu1P7vS09AxPf7d7ouycbMVDPu3vTC7t/
jIkAmixHfaWIn8Mtes6sTguCdH7AKEucpGZiubX1nZFE2rOkO3U05vKtyvK9aTj5ppwwb2gifBLU
7IeywYWKTan5vQe4eljbVd1cL99Rjw3tZI/i57ddIIb8TxJ21NFDNgD2nTKAishsRGP2r1kZ3AoG
u0eRx7AgmQ9svEhlklGEeAun/JRYyWdnzYDLMp0nma13CGUNNEtUj1HThDe/wvw0H0ELYq33DR2G
ldJXsGlt7MClojBFNTmIe4ofHuk3aHetUflcUV2I0VGPsObWS6HX5XZzMKH8V0Mln/D2otgM9dVA
MNJWVPWXk5EfUGG/qDtCxSPAFQxQi/5S6zbtIZJW99A6GTcQ2slsxPsAYvkVUPloGiMSx8/fOGz+
JGy1q3Ga9OMYDvrVj/Sb0YT1MdYie1ManAxgvCHOneckU9meaRXrL6WnEPKY3FEctyuCepVbMtGv
qRSEuFqBlScrRrCI7aBcTcLqbVO+NJo9dVg/sictFbEbWF34h2w9kixBaR3tBqfvCAI0sIp8/dtM
ClK04NKmWSUqxSNdy4HYnET+wXGYZwddO7s4cGVMvfbNcDV91hQlv7S+tHd+mfUHmSESiacE/kyQ
3YDiIBUJcU03Gq5pg33VQ7Vna/mHyNLw8fdnIsTbqLkDBxW+7ymANfFA/R2/zKhEkWeXpVLW4gRc
5JDFLgGM4YB4QVGxci6nmzyrmo2iqzbTG3qZVki+lsGxzF2e1q3xELfxXzMF1Glbinlpprq5I6X8
zzmUrtI1ZP3C5H8VTYpJDEIR9gbjDbA0KIT5A1DQBE5M5ybWlYuW686EPIKxUBOYkOc4Mfpf1nwm
X24HPy0T+AtzY07PM2wWsWO9kPf3gR3W/Iv+BUqUtJ+tsZZbZJPj9fc0GdHPrsBgw5S0+tVvoG0L
BvdtytRgPYGseEwT8sZ8qjPp9X+Wq1MLYqZMGfHmy5odN3VFaTsWv0/hjtKnLMBjky8Pwx7DDq/O
sx55G6PFpB7b/RvfMyKrvqLfz3p5DMLok2yKZk3YBbFx89lcjVvngcK/WUlH5jt4m1N9NYyQMzXp
CE4WXCrOpA+lHtJBM4e/USHkCWlo8BQ7hIKxldOcUR7DNqi+YYcRz9xX3yMf9FFYresQwElWkCAJ
3Zexp0nAsDnRtRimlS4b/YXBLXo5U+VzSjMAbupdreVchiRraVfIhpPfhO9+bfeTdtIM+hPLR7yE
pLaE2RcpcYjsDBQh/2bGfZwVWLAgAKmlHNxRplj+K6KIAn9B+wW3USo5oxaQ8iTTMdWOccjOLbil
+xYNqHJWtTEN2F5Idy9gQ8A0rc29Aub1NDZqBuZe0nwmplLJFeOpBaO7qbCjInJVShpe/aM/3yCF
JOK4RVS+j8YCi6WmgkWILf1keEO6H7ELQFJnNmtyfF9uzaKoslmrQra0KrszzCh4ZGzB/bmADK6Z
5qnWBdY1VTv9u7qWQclUU8QVdggqMicpE4UNlzms8TU+sNANizmgM4yGn95k5VlOz9SK9oqzVblr
Yy3bqlh83MB5Aqilf4fPCJbkXxuzVEiKgRSRubNjaTyZ8D1OomjgRs8nYijEOdGS4PSSCTM3dg2k
qssMDhzTQYuKH6yf1bOqamtmSfZ9ecZ2MwFtAI63PJ1q2noArNQNIjiyNHWaP8CI6jvWEbmXJm3p
33RiyKsmRJhWB0hFnvr/39uWj5ixYwdYFsRBhfw1d6aWkxMVZXNuyYRbPvX7gIhq3bQdeQymYp3+
PZhxgUK+Lt8oqwP+YJ4tX2zVTzm9L4WLmvng0R2FHNDB8I7LCRV/dHiqUIIuR1WQeHhkqdNdAYX5
nHlpuY27OHsiQ5dmPBeCcdC1sFsvI69/D2Fcu0kA+F+q1GtQeFetKsI/RQnyoFYxpZNGZTwMtZD4
F8JvvH7anlobVJSu77zGJsVdwWDIyWR+r4E2B7A9ArEJTPUhBuf4pvZ2fQCg6CLXHtFN29CumqG6
RcHQPHTh7d9nlk9PPVapfGBjpLPfuXrIHK3SOHIwEUHUrEtjb/atujUKx9g7aLPcWDYgIiwEATo+
HhfOD5THPIIo1/Za+qDdmaXW/C6U29X8UWWV6YP5FGeGdSHbHhtfTlogxmMULyiPaZIZl0ABbhOZ
5vSRm9THvqy9o654GvRk9AKLQoK8mZgtIUlL+jdWU+41Tt77Jc0Zh3S2HVI/crnUELFEfrObEpu+
SOtTNwQeWKX5sq7ywHDNwNS3dAnlU21wzZSG/+W8LLeKQRSJtmUR99Gpd8FVydL8bstinUuI6MuO
2dhMeHMLvBwxI/gy++ii9E5z15S8fE1mgAd9sKGmE2BIXT4Vkm4ekB4gX6YqGcTnQ8H4sLPPIk5t
YIxk8vx7GhbQY4kL0NawlwjVWW7xhqyaw6I6KPmrjzCkrqDMqnMdDcUZkf/UR7ucNDQUmQkGdaXn
TQ+CRKOf2tYPy8HNcobu08pVSvnGuQ56izN8XmzaefFpTdSwXV0wPvNMkKuliVdV5hYjTBk94uGC
IEoq2fLMLD1wnv5pWarq5VvMDwktQLxscCaXLxDjBgSB6ePPQITsmt5C4zZ5FvFtgdm6GaZIVu2O
SAHbw/AuM+xjdvNqi3aOycO2VeX6I0xgGkHRhB688uLNUAOJNaf2HEuaPonFdG6ia0VpwcBS6zjm
13UbXXNml7g78QbDBqLsAjQREIebcuQLaijY6D7/tcGTcHrPm/fS4BVcEvXUsfhApTSckkg2F6/1
aMPFSMloDpCtVakUEmPz6ge0kvzuusRIqkJFCBFCKue0B/dfag9hqEaPJUoRJx3vbTQme8KfGH+H
AlUbx65LbtWESfpmuXH8WjwYonsjwxbHS9oVlzaNn0xLn9AAPkbzIIc+YvmQPSCOdviT6QGg8D79
aqbmMimHe32erPdGIOaSDZlPgYx4baVeflo43qtAmHRnVfEyRMjjdVHjNC/yl7mdmFv+8Mx4sFuP
tfaFQgS9yLJQDUiESJ3tiW3i3g0uZftEfQWrcTIOUef9xKMX/p4wPcJ0gNihyvfZXBbFlx+hPoaw
Y1ympgP8FjNOUEYbExnT0MxEvmA3RE4bU+nzqxhP/yu4mJuRuAqiY/7f2G6bbVYxPQfBOVx+F/xM
s+L7EE3FQeQ0ZLwkTw7GzDBYetYFJut1msXhevmcmP/kcWLs2WvS3i4dfCXFUBYQFI52QqOhzxJb
Naa6i6r2N4xuOXhS66fYpor/x9V5LbmNZFv0ixABb17pbXmVe0FIKgkeyIQHvv4uJDVTN+aFQbLV
3aUikThm77W1baAjjhvQ+z8ZEUMJcCwQOzzQ7tIsfuWVBiG/Y9gVohNV2X/zTH6hLEjBtpeuaW5i
86ye5Xk3s60q9Y1ku3LpGVskVntoDZdPynAS49AjjS5zca/SxtWMhT/ps4VPCaWCBhqyKzezu6IS
z+p7ZwJmX0XR0K3yJfqLxvLAlTDQYfEqjDuiPQQQVCUCiUK/2mfJ/Kp7dXWnWw3unkoIxORZDo4s
Y6FhsLZIwcCuQqVn8bBjqmfCwi8cWsGe5BAXd6mwD36pUzX2zl0lvfkJTcJWmNMVsnGyhpMi3mr8
/bvQLhDLhwXgBK+cCORDrqEeEtcwoNvN1ub7vRgnsmdPG7WlIJLU44jVZ3jyRqinZzjGxaaZNSYc
YZ0SxJak2L/5B+plEDIkoSZSCr4AcjHnAB6O3jnh6IQ9tDz4rJJuz9RL1yo+QCgE++/3w5hU53TW
8v3UYmLHsRzuqe5O1OLhyQYodYb7TBdAOsHV6HOxnpzsU2/89k5dWcsrh8C8s2d1t63TtCixXBFw
4msAbLUxzuDCz9EVO1R0gAb50k5LKHoYI1iecackPbp8l0XZhTWNPKtjuyFiZm2AIsQLs5yBvTn8
4JISh4glKtJL/o/7AZv9TgkPG8mVvgf1IreytOvH0Tg1YWKv1X8qzNg+R02GANGL7r2RiBE+z2TK
u1dMAeLsl/5BdR+e/2ynvSB+z3mGOmydHS+PHty2iy9Inu2VEHYPTShM8a8RWCYshAdN3cGoybKv
PgWhDODGgQEL43lZgyQRFhXgHcOxY6x+Fgb+1xi2+Wpy5HCLs1eZ9mUVGKeecXrhj0/qGAFE85Si
eU7gdRKAvcSiRlYGuSGpop2n62R3135ChJCJmlXQvbRM1dqXJAuSiypaowmMQhoYaxU1qgX4YATf
iwlF6lVY/T6KhQ/G+RqZdfCicqHsTP/bLQFfLUkpx7DuEWvbZXtIXTvbO2biP7XeYGfX2aaUHUch
rqatCTAXhvc5iugN6vO9+hJrbXCPZChbjcM1jLPp3S9L85jOmECHyNM/+Kle0e981YmPwz2IECjy
3fh+yFN3wH9hE60WM0jukul9SvI/6qN0ZcVcNbebg56E7r3m6DnMP+mfQH87awYH05kdDG7EDQiK
6rGs6oVDZOClHDqi0KhriOyQv8iIL3/2wwvTQeMXJnma58zNmBGl851TxEBoacfuyFYJD+ra0i2s
A35DEpZ66SyVO2Sxxyk0gciQiLKyjSG+HwsSOFc9KTLnnFu21GpvH8MSX0HI4o6Zi6/lSQNi4oHT
JFl5XSYPzUhuANlCMw48oveqJDk2eqT98X/7RN+mzaD9Wd5zUN6sXNtJntEyHzLuEY82IE0OfbHE
GpDSENZcgOqj7CxiGkht/kuFV4Jr+ROBCVqRDB4zG1/nyUhJAtpgQ87279ErnI+wLLnHgQiAnNHv
b/FhjVPcS9fAvdzym/ZFx/7Iz3aJzODBWDiqjPhxnge+meCMMURpw9UMFwlSNMASZFNzQseXAPUY
GdgUMUp6rXJO6eB1JxFI3EuAZQKTH1I66SkupXwNzRaRAl5SdiHZteG6u3dEGLIWt/5wLnSHpPKw
eC1rwNw0iHRnqsFNOT3SSfl3mOn0jaNl5VOPi7Fb9Abq5qrmGgKC0dYAP8THr9XH2R4eNTJ/uls3
A9FJ5qn+GZqWdt9o1r1GRPzW9Gt2cnRmeTX1P0UxlSbzkLb8ORTOkvmjO9UT54N5q8I9oBEXw3XI
kAu/IpG+RjhTTrHFjJASrH1EhlguF//8k4ykclXYrN6SJPwbY2J+DsdlR+FyS1YyHvoKJZCe8cFd
dW3EgteQfTah9mPkbb1VfjBtBxdW3bzoqKmX8YBw97Gdak2yhPsSMvV+uLVLdp9ODz575ggJ1GSv
4JO6+zliNevHlrUlE6yEBxwiOKpgLLYGdtlIsELSDDO47+Z1GtBaSc6w1eD301vfRmIPaRVvfDua
a3UbIlH13w3p+yblISPT4+aqSUa0WhcPO0ODHbYy/Sg4345wGEPJTRgMTxjf3ARGP5PRdSLieDdE
JMuocQUAMe/qk16tXqmtGWLQzyATzv6mMnaL6hhoQICNGCwLG8Bs7yZJjGbB/uqnrj0VJJyuAsB4
gnUMeSN2Qhp1RVHD0Lp7gDuE1ZRF2d3t6wzCINnPGcqmMvWd13pAa+fp8XRQTU/Bqb+qOmzaJSka
FWm0rzgwsnWcZNZjppGTgwSXhCBysYyl4pAtMDcXtfdE5i0dKRSnTSlTY536TXekbXBXga9DzC4D
LJ3R461N4EciX4+J/wP6lugh/qlO1rTOxImBCgJEFCYPwxyHm3whm/XF7J2Qr3HwaSgF3B4/Wq0U
XbIA7jyXOOf0gJG95zrNEz5S/z4kccNCM9UvMaGsQWfSbQU7Ah/ACAyl1PpBCsJDTLcLP8Ij2aQY
mCxWHug4JF5MnNTHgdHZ3leElNyk4L3st5petbt6bvSndPnrstcuavTJ7EEz72LKjfRxnmLPODut
zC46BCyAreHBMazf7RxLLHkj3m4mAP1Fj+nRnvw4exCJURM2EWOKJSnHEhUR9FOXX8Ok1enBM/GZ
kJiR+yVZpPHwqf6ai5H/ngSdXdbKaX37bFmH2GJGZh33jIKX8VU70Xv7grSKMPHfg9Yu3lO9PHg2
eVEy7PTN7Td0U3/bQQ5+zNcwKtodMj+NWdRoU3VSUdRrtUwyl42SevY/L4OWn5zA0k8AkaB+fCfF
v2xa5Vbt8PKY/CTPZlr1rZDWlpBcsiaPUT/I60jbSJ6fKYF3+BpfAz5TLYmde9Ml1nkp+N2MOLI+
mLC6lKHYFkA3Ns6SauotDyLt3hopsYdbhFvjVyhPLGnWjBHxCeDjuJVo/3NDHgWgim3X6vXOM/Ju
35eJc7z9Rm53ibGhllh+j9QKj51T52e86FdNG7OXaEqegF1Pb8Mgfhdsg4O4f66WlYQcwsWdS9iM
jQVPyYPAqnsP4Yx/GVINacGLZCiywwgjaf6hBB7f7g+22NleEsdWpl19qxbnxaE1WC7CIetBSYp1
5CfwezDhDEHercXs2GiNn1QDnAby4DmwM2BP3Gdg7u/t1gnWJREGrCHkoxmm6YX8PWKRE1ERRwOw
obGxqKiyz7BIrAV4DzDKrGKLDTOGZOHXv8xMVmBQOzZzdtBsqjmbKcY6j6+X5qOsqI/DnBf73sHB
5flgiHMTmfGygDJdBKauRfWaVpaG6w2IDmhiwsEq+wlKcns3dcwGGmq3koi4NCswCusZkN3l/L+N
6kXkbx29p34jtO8yOQ2ZEeKnJsLiKbR15zIsbPKBfe6/2VlSswTqxAwCRSZE4HJ2rZVG2y5Cb8+5
ZB3HkY9t9krnGVtHsClya9itNX8kw3l0it8p2dg16NK2avQ7C0c5SLmIiZlWy3aj5pKwC7YhdyWW
1Yi+V2ow2c9XH3VAdmXKiGpKBuj0h5z2fVF+sohbMynflj33X0OKp0pa5lW6+QexNuKDPRqKHhf1
X9OgH81yilfPb59of/XPYL6idV9kW4Bv1X3UTbvmiUMuy4ffVYhvNyo78VaMDVe1UQaHrDTC8+3k
QrD4nmTzg6tRejHuACtlaue2gykN/ABl2ljsRwpN92QNZIegI1Q2nr7HjDNOZrHuM07wXWOxYbcr
3SQyFc8Ai9u/ntZdA6edHkkcJdRvin/Ew2Sc0Ldn11JbfB9GDWpzGbHL3rXpL8YPuxzxnwcVY7gC
3fJqhmiOPs0Bme1mzXbAErV2l4tac8dpPzNdwTTNy6wpLoCRcaGDp7mMGObXNrtKFstsI11Qmw96
CEGAyG7+m1lZPnTLQuDdq2diUT0fxo0kKLObk9/sKAGI/PctUE3nAb4mKre6IB8kHJhfSSJTyd06
3vqPGJJQ2rMFzj3zetsppDMaBDZtpc1oXfQBgjgWwA0EkhLMHsY/odX+pYmTvwEH/MsckqlWgyOu
ULu/VFl+omSITurqT4eFGtITKWDU3kuDtvh0u0AQ9aC0p+0CA3iaq9x7UQMRmBQEsyXPQ8xZaZDs
QqRdw/Tc0WHgj8mwn1s7edA8Pby/ba1HO3UOyiIxU/MBMbRtgnh09pKlHu1crU5v4wF/mRH8z6CA
NuTxNq+MLc8/IkO4t+chfFQP/HlvLwmBAjM8YE9Te7We7/1KWfq4dpJVAfjmFBR/1SK56bk919jD
Zc/3ZSjbExB4tkvjUG9JUac1TYznWK+yg5+mJdxRYmnLdjqqcsPGkwBnFyVmmBKTUwacAyVtdk4V
BV5uqG+3ZDXSVw980yT50RSFqtxwSDnjomTTdptsj9rw0EdQu7AkO8NiRNBRqePQH7fKdrfuaf1Y
v3S/CId+1Ul8nu2sv+Rj0ZA/OuwhK65u0h+35E7c49GfBCGYUAxe2dLhdVrWhnjVLIBkFZudZZ8Y
zV67anQ8X7jA3svY7a+DRHarVaQO241GCQJYG+DAOI3IxpN4qy+fmXpoMmpNZumQcZbve6hZyQNw
2phJGFsrAFGsnUIrXeVL52n0mrho4ZEjyjthBPVO6pl6CIzx30sj0GCSL/9UvScqAn090QSbso5z
LO8wrE+3WZXXg/a19ZKULLVpCyzM3SWeZuI53VMq4vMsbPweA/vOtEWwY02esW8MP4WcjcLqtgNy
ihxpvWdA2Un133gPb02Clufyrszbizrbcm+DGI7kFJNk1LKl/OtD6INJhm759rRNaSpaWDObPtYO
TgdI6PsBOg0Nuo41xSp6ye3Fw59IJzJa/ic8fo6DyEiYBzvdsWlzon1Dx9jA1RmrfekdHfMlMPvp
F6djGqXcCZjI0XIZpMQFerarvDa9eiSTbChep1/WsHGb8WfErfWgFBXfa63ZQxqSBMj9wxZwsx5w
XaPV6t8aIjVmdGtPDWXncx0XBMymweFWf7rkDGGa78kTXzSxVtU8VxH39Gzx5BUAGG4NBkFHuA4W
EW0QedpWdnA3BrN7rM0Bf5xORxNUKGJDhoWrubfSvQBmr1ayvc0n0mWkds1VymiWmfV2Ns3onNiY
t9SzcXk5MU49xIF1UO/j/Q+J6+TmT0a5ZexRSg0MQaC/iMpsLqqErwpm2G7ZbG61bVrNklAdjPH8
Gx4evOA/luBlvG0UR63ot8IvMqSczNOUqLu0WTikM/Y+Ph1qd+isYEjQOKeV+3m7OvIAOyk5Ceri
UpdZaltkOOcJqxJ+5QeKdIbbTHLWZTZYFyrka5G4NVvSkUkcOX7O1U3fDSQcmLfRDkfwYH0A0d89
mAkKMg+d/phM9R/MDdNOmWyxOgB2WIqH3qrStdq/i8QJ7hPyPFhmm9laF84zhPkERy1aUxVb0kLb
uZAzf8eMq4sA3oDdRpyqHXTa5m3WIw8yyQHHtEcPwrSIHDlwTWpm5/r5L+xW4mizB9kT7xSvby1U
4xFcaIXjasyH6Z0z+S3w2Wjm2kwWXE6Kjd4X7mb2Yv7WxqKOut0H0E8/q1JT3XbwhlJ0U5C4Fsm7
asOo9o3h5PSEa9QDa3VY6G5t1I8iMV8xkmfHZpbmcRgxrEVRU96rkQxCMUn1Pl0tcHKflo3KSiv9
+Llni7hLa6cHgbBoO4oRo6vX9C9FABg+sOkC+0Y+RA5RlXw2zTX0YxJyMglDKfOqLYqgZu1ofUWE
OWBOAmER6GE5garX+eP0npLPuXwyK47n+hHDG8GZTUy4p9Efm7yfPiMz/h2kQXGxyuw2Nv6eDDtt
z1DNDSVRrHi2aLhn2N8vCMMOcuzjKwwrZP9scNf1WIo3IJ6AK3H97EcPUi+OKFRduo0PBD6T38yk
qWcp9/vKP0aaFA+ZPcLHLvHkB3U7o/bBb/Wv/WUQsNN0o9/PDho4qg82g369Kou0fSkLc2Okhjjh
8ygeqpz2/FbDTcXMh8hqs7QCuXcnW2zCJvtZEXgLB1ArHmzX4lNLWgpFXyNfuKEa90ALPDnwJChI
GFWoC8lOK7kZrZKYNAwQL23REJDOYgaMByOMSA5f0gIHoWaBQnffZUoXhEJgLnfoBtca9IJLYyDj
jcyu3zkuSg/1smoNGzFUumoTSnu1lJ3zyntc8uhVH47OB7Okadyp+/ycwXFmaYpugc7dICgiX3Sy
bVyMG05diGNIRwiP6Het7CA5SIdE6iZKL/ai5yvspjsYMyu9jRFtlKhukE6HX6CyLs00Igywp/Eh
MQVRQOWnFmjVQS6nDoxB76qEwPFyHGkdDET8nT/V+8EF3lAN4xbdoItlYHH90wvk69J3TlaBMkn9
QkkSa/Ao1wcbOc6/CnuKns0INHac4+eU8aRdp6RFiNSSFnr1vNGDy9TQOcDb3wqS1S5qf67W6bKa
2rVHrwFm00eo5gOdRsrYH01hY0B0cgdMlwGSa/nR1XpQnaSZ17zppffixklz0YsuZrlRYTQPxnZX
ue74VE26IFcsEh+jY/17dntvtONdbJoOoN15OpcUVV4a4DBDMMJG6ZOLPtoAvfTOw4h4JtKj91th
N1Zls2S/jZuYW8WFLIR+m8TsH5plLeGT0bJPOezWI+RPpm2Ltq0KCmutJhZ+H80UNXGECi98Iycq
/9Gjyffswn/HZgOAxQGDPNSNdXVI/VsZsoieFzk0NDnxE55PfM+aRH+N8A2jhTSROI7yxc9SPOoC
KAwDxnMbsKYDlL0KK8K9gkVg0Md1eOLz22sM6a8aQwjAGC2IFoFo8b8PIvH/vYzQ5+yQPJgbnbky
IWpEIvUeDDx1QzG6cNwyMCzXAfazrcwgZeE3n72DF6GVVIYZHxAnh4AHbrd2n/DL1oX+rPYWaYTp
HvXIpjMgwy7Zitem6jx9w4x7CSO3MXpZXfw8m1GwupniGxMN5TgxXEstALWF/4zwd2DqmlBQFQG2
xqH2uivU8tFLrb2Wk7qWl/2yCoDht5d4hNbTIjQbZBDcuB1VXT9juCdsTUia7IU5QO+RPRUjYiMk
DsE8gOVktKUemsU8PJkudoHFjcu8VuLGbaPtbTREDXsCa04hPKYOjhULma166TvNdHi1EpSaSq6O
JG0lbVAdt17Ci4d679O28ikN1Vl25Wcg3au6Bfd98AvxuHNsaYuwdmY7fq/oCsd4QG1AzJEqjFQ9
pJ55Bff1YfT7ldW0q9b88JnsfwaMsraT1jnHTi/Ic0lAC5K4Uu+4aJj1BEDYZnyOCHYhnkzDm7rh
qi+yF3vFlgyZZJURIslO07R/Cp+mNJ0fB8s8020UL2KavYvjFb/duo2v7MTjrfQdmJFW2wOAztes
jiJCInsOpWpB2YSE0dYopBwWyct1Xorml6b5jKyWV7UvUcTnabfrQHli5w9pXBb3OGfZthLOUSkf
2JckrxbDqnWkwe1ufHSVdBDnmYSY22Qo5xV2WxOW3+EGC2EC6JLdQZqPX5PEsoxdM9f379ruj5oR
qofKia4piWtoCkVxrPREnNN+rkFk9D9V0Ri4VnMWg/M75CJc30pQzl+W1DhT1gQyu3eM/7ckIy4+
0qgCW8EFpp59P5jYxUlGwtqklZP10EIPW5MJ6O+SRRjcGCzsceCODLv+U1Y6c2v+sGa64PHvEJbT
owY35pD4OqlLTfmm9z3sUPrji+UAgJkLozq3ifdjqHvzlBdEt4cm3Q3S3w9MR3SZuvEVx0zEk4Y1
hUUQ2dEjOv4pItpNc6FzYt8mhUMmjOCAMKyibOYDWbYtkc4IVrl2XA/EGtsC/amfqurBD+y1elUw
abqEhikO6txxS8bgtgSohC/5jl/4fpbCPKoh1GjVxkXRAtTL7nT7bhho3JRdVBKwsGknJlDjxKW8
7YMu30S+g3E0iSUZzJr4INzB3gTcGY99QSRxFGDeud1nUMO/fvf6RPxUcpXY8qtHaravLQxphRn9
kYuzVT3E6aif1AISqz3SJAiaaa39GPM+3nUmMNjWGbeD0fiPOqJgpiIi/ydcrnRtpQVu8CHshFFP
IsKPwdOPRtWAw2uSSw0t/kc3/rxt73RECNXstn8b4ON6wNhaE0K7ksGDXNmY3PsmeVWFHKTx+OCR
ybSSgxvg2M8OtY1gVTK6gmEBy60o1mpyx+nJgGoJ1aZHDwbO5g4I3VNZRKAUUu5iRZdv9QEN5UIw
cZYuQ5FU5hFu4GyDPWgztIaRnSFJUFeb9Le2EXwk2SDg9A7GdhzrcT+gPbtGYRFciZpmUwnuyZOm
xHBTR+ccIQhNOXqUyCyGo3JrcGiScWIxeLAoQYKheK8HYf3wpDhqkem+JZ53iULL+cLOfCmbjlwm
09v0UVpvxuIN6vTGxkd21ZefKfZArDiZz9JpeZnp/aJ52qilZNC2SPmwV158bW7hTuTTkfm7I93q
R22x4WuG7sEkkQzfmOvfhjJthuooMZiqIVuFovOf/bSajqslFTPhbRzrR2K5BChxA4yAFoj9rYdw
Tb5pCenqB2maFuq3xZZNy7NSJlfiLUySV/jNFjHC+H+LCcYW+Oey8qG3g3obO2Rt3r7yVTXvUY7C
8VkkaYljlXduzV56CohZXMa/3IP561aYlob6HoIgKB3i4O5yXbQHb1EUF+fI8uArL8JiN9O4gyYY
ZcJFHeKQLU9qycREOx98cwuMlJKzNtHf9pL9zWxBYI0DIHckLMmedhi6wQig2DZr92LU7clg/HRQ
cuVv9XImdeYyvp1wk7TSiN916G9uvxptGBBZeymZ8vHQnQPRGrtbGeROYFLYSuWHylkCksapxEUX
tNozpUyz/n+7XJKzSeNjyIKuODqbo2HfqwfpTCi+DZjt6mWPt6twXXGZFImEKo88jdR7C2eB3blF
PHoo7Qehm/b+eyChngkscitjQlOmJr1qZ6DTAcmR/5+SY470Nttbxae5err+/nN5Busi9Iqj+q7E
GT96YxABU4PRaUJk37aVZS9SczdtQo3ZcJOHdsdwXGcS96aeZW1f4ykkwGhYDOGTbqB09CzrQT1Y
PajWvAxD5z0x8mij5W7O9lC8oQYGdWMbaXzpkza+DJn9NweJZWy6XK/POr6GdUC99UiGpfWi1h6+
RJ/DUXKWfl7tKqc0z2m7RDQwj2NUYr45cdz+yLKElmVMzJesGV+6RYPIGKrfZtFAG0MIfbz2NWB8
VRPJsy/jwF8XmQ+B3Ed4a4joafGD37H+K17S8qlsQK+XZti/DxZK0Qny1u2Zeo9Jbb8alvduz/Rs
Mxjgi2G7pqTHXm5bVEStRG0yIaOJTkPaELMn+D4Jr3Xv2Ctyy8gw16Lu0oz+SwPp59iasQFp/D9O
W/XMIaiVshK1oEn6UhR3/XNDOOqDk8jbK9cq5ZpOaZqQuXCvQ/yRgSdVk8O6wTY+mUhwVAskW64b
VijhRn1P7ami7Fz+zKUyxlLLkalrd0EqwWG2KIQQjv/RW698bVBV0yN1E9vQ6Y9RSrhbi4W8C2Fy
tDOVvewxPsLzSBkFzWIjsvltDtCzI5ATT3qMPCJOiSn1mHawdUUpzVY42tUj6jbPitifLUeE11if
rfp6cNcHFzdDKl4lbdTgRKBqq0khsBoWgkoCmEYIltR9vLHs8lSC7ofMO1fFAeMdVlpuwTaAnKNl
F653w6Jg+YKNYpnv7eAIducLnRsSJX9wopzhSDqY/midbr+WqGNTQAU87QoJm9BopbmbI1v6q9Sx
nbta/MYPlLCJaZIHsTxrAoIl3GLlRIa5UyucCUjMatHBXSwjtDZtiuDir6x75I+OJD51aWzROxJG
o6RSxgzrOvX6fV6QH9skIPm/qXK1Nnr4LXAakrfJ1iM69kvOcD2l2blEtsrguOOnauZf7F2ZKNXx
+J4RjRCP6fF2AtzIDCYOcopaqGcGNu9d0gHAZMv3g1vYtKlEq931o+HsM8/fcptceFsoZdVDkeIX
aeC4H+36vano+Oxl2OVHLvnBqkWkzqEziQUh3NX0uXD4aiIJ1/nkFxvzv5uGOIur9ZzF3l5IE2Os
dGzI3XJkc9P9iC3jQ0u98cEd3C/OsBX/eHymLWQ5FxMK0xDdEmnR+KxHs30inOJJMLc4917/qJax
csmTUs8yuWc3gDMKu3nv64j8Yu2sdtXJ5MTrlLSi2zSDHNZDlQ4OPBRgTEPZUHAMMzz1TEINY2e8
qLNMq2uv6lVAtiDa6EXFhOnTWg9BWcIG8yhfl46vbH3CK6Jpx172YZg88ZHYkUt2EsFJjs05qTTP
kdHDRCJmLisy0kvUssX3guBiWv4FGEz16eo22TwR6Glpm+DWmW8eowWO6er1m+lio75RFlPtU03u
Gmb6YK20tSq0zclJH6qOecPQ3ZVd3HwJs7nTWbC9Gz4CXT9dq02l0DNxkGz1uM8yDx5TY9yEiVdD
rkvslVFaV2lFjGZsOxWAaM3m3ir8w+g7tHxR+nVTnoDhgjmQNqeb3D6QvzvSN+/G+phoWnz5Zq2B
xRkuXELBPpjHZ+rchmg+QtUrp2K51Bj47MwoojiFVDMZHnnjvPX9fmZepiSQO4ZF49YxibjVGJtv
fCSUX6LVsyMb3uFgpPlbFc3uU0LS0NbscmQP1A8hlxulbWOG/gczV7i7feJ/4ONF/lVTnk7pc5MN
895ogeuaLLeBzPjHakZxYKT6mWU+qPlubJ/UJDiFA8b+aZ2w37nOPiiBxKP41Vw+BJFTG3rGAo/3
xtcyhnyzSC86Q/Tsc+GAYnCIcJ+183PPh/wQG+6W0Ib5OQ55SywioGjGfA4YqOZ2WyeXiPP88D/P
hpEUgUEspLE21lk34qnqMKOf05iw4txl0NbovXdZSvRGut1ftr17RomkwGE13Nmjh6cSlN+bbiK9
kXggfg+Bv7PSRPv0ynSCiMO3OZiYJ3cVTdXUAWZxDdc+DViZViid5H3n6M5aDhXp62qtPOs2RsRF
qdMaTIDiMHMOamQQj96LQL237s26O86OO1w9QHJD6/+ySuZ6XHd2FISbDGb2Oa7h0AoNB54MUdjr
xStJC+/N4N35/fhb9Q9dRb51UU6LnJCiF5HFwuCuWa5y+d3lEzzy/x5bncuXi7QKufYNkjHaNBTP
Td0361RDv64hV1eLP/wRxXHwfjnYaoksMe1TJJkCe2bpAP90LXAzoCjU8rLgLs/C5YyB/Mmn4LpJ
UqBkOWi2236vxTCnRCD0TTQM8sOmZmEp8UP38/qsjkw0Simxan6/jX8GHjpuNcTPQKhsRYwYFp8R
uxJbuxIGH2brieHArk9bubEQ8D8ZttWiW6+MH+XUIRVHegw/TkQm6eHpaN/bNUPrsneyVTbkmA6Y
P2PQYIhV5898JZwj3uDmYdqQMBMAbwBnneP2Z18a7IGF37iNUQRXgSv1vZ4yC5N2gjWJ2yoyu/51
sGbrwe8saBpVhn2Hf+dW9ZIyR0ohfzX1svNlf0JydtbsJMQI736o41ONLawlJUnK/QzkGwMetM5Q
0idYtil2LZGDK9t2j9kkCKIwAmaA//UXOR7dYccwSe3LCsP4GoPK2XWhf6cUxEk1vWP08B7jBG/u
Alfop5b+I55u+3l3bBDZFO2PLouW+XayIE5hs/S18a8ITXr4xlExvlUX9b0ApH4vfK/ceNiyX0yt
foqj/k+WOgtEklqMYqgF81D8ZhTcjZ9zMYAE/lsM4a51O4+zvLqrYxKCmPCsgiYDx9AZEhL8cqh2
gfs8mNWjo+owCAvEKMXLqQ/7JSnDO7azCZ4CC6NM4mX73NYO/vPsZRpg9rH5GuWApaU12NlWmZWB
jNJ+OH33kuRmePTbDhiYk8LMVnWGndFT02uEZzqyNapg46oejK4JmQLnhIdm0fwl+O9d7dwbjnEX
fU3d5JBgR/ttRVPxG/S5UxfEHSRsUAwcGcBIIwTIflEeasv8g5ipu/t+X73E3Puj1DJgIot0Sj3Y
2fw6VbZ2eyt0W2stWvKpoqHMSbQu850dtUzJB81J9sAAUP0z8Yy9Cog7BYdascU/ib0/FYnPLEtV
flT1zsXOHAalkBmj6t0iAWy/zNsG12lBmdsLV45nAziII8UnZmvMZwRioJGp2x5XawKZoux+mUXG
16YyooM5Te+3vlfdtCvbqjZRNL1Vpid/kfGoih5D2MRHzBMM9KWpb2LgGm4D0IvsEHPH16+9mfS/
m7c09cJd05RXOY/i7JbeGYP6se+AQBoaQyJ4AWzReo3oxYFjHssdM45a5tUmEPET6v76qi+DdxvN
lpExOOn9yOKYMckHKN2vNhs/uHdglwlg66qLTneS+WqQ6wKFGQ2c8sNCy8rQ5PHRL9r3AHBTFvxt
WL8tW532KYB8giI9Plh+qi0hM+mLJpMHPa5HbG0N0gFdmy49qZ0rVXH0PdpbUHFMqDqqXvxhxZF1
W7Vm2m3sStPQN27A+AlcTrrWJ83Zp14xXZBibVy4CXcoSF7pNBHLRktQJs0vwilsHQdIbXKtu5TF
XeN82HIYlmOeSAlPZ3yuHIz6YLZ3lY6JvTVID+dge0YgzlpMFEwpF6yCj/V5RXv/jloUI35/P5H9
RBwZGFlweP6WAJ3xueqD22INo8IxJaDziPc82UC1cxdFSwVdBKXsbGsYric2Ik4Q3fWMDo+WrLm3
Dp5xwFceHW5yX4ZWh24iV0/dopKZLtAAynrIYenCTM3yp66cH63OxOiXY+pLS/PeZDp+ZlWML8Uh
USwz3F9NYiY46LhzqUXcEOrmubXz81Db25uiaRBMcPrEGe9Ko3Y3oYs6VhDPoQq8pPbX0h3b1zDP
T2YsvH0wiGmjCnT6z/VgYUHn+/XlG+O1LK35i7Fv9auJrL8ti7ez2mIg6bBOYnSrlUY02KpJht9B
tzBuTPEoGddfleAwBNuMnKIdH1KDJHe1ABhLwEQGgsmNbcFWjdvqEPINVOYXH+PHCTYB9A7LHcBz
p9YuWp6VOtewkoznaGzXXeAFh9HJk8fSZZK1NE0ou18UK6lmfVE6ZX4GL+es9CyxCXZy8mNS2+KQ
C4/Yn5oo1duAhjJjXRk2ATiVXuzUuT+lKLbx8NgQAiKdAyl1N3qD99RPEA5EBbBMwqsfaERi/Nl6
f1J+LFSO6MwSKPK27+3hGMe/+lSfUb0PzX4Kew5/z+z+cCbce6JCLBaX5bbQIHF+HwJIT5G9zHO4
qTDzbH2SMQ6JBSkeS8L0OTF7sx08R2gzzG3Gt/VaBrVYOT0jb76n6VHvrXYVIm47mNiL2CktGNwB
cbmkeKY2j+kqAAwp+dz/EXYmy20kbZZ9lbJ/3WEd81DW1YvAPBAgQVJMahNGSZkxz3M8fR/3ULXM
/kX3ImEEpBRJIAb3+917bmmH7WU1ws545vuO8jHEI/PRsgVhh9h9X2auCRs1wHreQPg/cLSyp1Ei
hA+cO9dMFABG9MZd7TpjgjHR1SWeGQGsKtuh3Z4w0XNptNGPuRtcnyhZd/bK5WlNpof5d0AX5Gnp
NPptzW5S/Z43dBFOznzWU0rgDGmYUsapflUSQ8eN1/TPK1pXahcapvKGLPPBGPIeUV/LXolzv5SF
RvdSo7/2ZsdiSEQnRiDLieDZsF9ROXNLfhf5VDzIr3owVbtYwWMXFVr6ohSG6/MbJL/y7ofe1tGF
mweGCoFjn7MgvTpN3xDfEI4u6nG+WfiFd7GhhuvbaxThZn13ay+YbmFwqwfGE0lZjYDDMapow4Rb
sUzei0gFlwHxRgsHPCViHCGJk3gOWXyGdBGJwH4TMX6Oq8lZvZDMgsvzUHR/yc9S02pRBo3x0Xc4
/48hd2cyD4Ju6C72uE0wfHO4kYTmvrhZXzPxIzZYUe42EA0JiM9OyKzBfqiq6G3MjNyfg+RvOvLi
t6FXUZ9VjPu7Ooy+r9s/KnyDHf/W0SxTjfwRM+IhHEn0yN2VYl+JtoDYHKnlcQbO9E2i1oeqo22v
tfTgggxTvAFdpVo9IIJYxMk16ukw04nuMkyp5ws1DHf8VAtTKHDYv1PVPRWtS+UZZ+QKMsYm8r7b
pb99xKmWHlox2wxJqm0t6r82Ui5bNTPoXABAGCPrZAh7Jcz9rkk6igZ5UJI8uGLiO9rCayZfWpLl
F1AEDWtWepe3M6atybN8lkGSXcduuHzGda5ZhSGDZ1GBIYMedck0tMjmktOA6KDVo6YmbaA+5DhJ
tcO/jUiJj01Q2rcsD3UCX/yiuT28eg5mc3345qaGd5PeWC4J3j0bxo+qIm1LyNfzVz8b6pF1bZVr
EFTLaqj+Lcl7S38pcUugUS7Zz67SDoy+sidlCvrrMFiPiXaVv00oOUE3vHGGY5Ooh0/IRcVhGSF0
RWlxUJqJmwKfrq+PevoyV/ZMl5Z9lLdX+TDGCY6aitRnWn7Nndb4chmB4QjXpfRTJxxl0pSqZsTh
6dt1x03T4b2Tdgc+Q+anLP38KNagiAmRUz7ID1HT0AArVavpiyNPPcQawBnJUch6PHESqCsf9Mkj
jp6Un6OZwlwV1hoHE8UtIgDlYJrdKmpO1CmJ4f4rcbyfCtQhGdiFUkfPidyKO2pSb9Ho4nQ+r5M2
JGLqYrBZlxCBViNI1GVkhwHNs6sS6G2BJZcPDvVWUMyRA4eq+ycUpJ8kShQa2uZ57wnST7l0PyNj
a5VWS7ID874F0HjncC8EueZGO7dGEco7cB4wE/lBG8+5xhbdc11VsJUP0/jH0i7v9SFM2+yr7Nuf
DCGqryWobr33t/SWjF2cXcw8FqBBT7smTsh+RvEIEa8Gn2outgYZlUuo5NaT8i4tCvJBWlooPMXc
6lB9V4LX3SZz6L4g1hM1puebSBj3dlzRr1RVLtwpZk730ruUUxbTcq1e6VYxv9VZ+HO0w7sRu91V
RcY+xcv0S9rN5X4toi7N1/EynKRppDVKm1BNP2wbWPXSv4RhITgkQJX82AmTHyFFs1h6BcQGzlid
YY2w+m1q02RpKMt1TFLjORzUhSBO/hOnonUpw/xJpjqW/CEF5JSxnhp8cHGdD63Y12kOd8XKyItV
x9QCmmpSC01c6gMenhnsAyKlOhWgqLj2tpB+tnK1b6SVeigPyPnzq6474NBi59Hnw7GvvPCh1Vpw
Hvsoh4ZUxjvDmxsOLipA8pFdXDiPX5j9wcwo9deUhpdkrEEriIl9OVsadZCs8OWiqUCt9XHRd5in
qItafWV65T7kXMY0Cd5ACGI4a1W+htv7GvZLRhZcOHJakhVFaprXCqXk4CY1SRU5SAnV7qJ3Axov
mAw6orL4WIy1vUEy0qgrm6zztNBHRtgB2EDOZaueMd7joBNFQHPysjBkI+ndOqdWFG3UHuF2X34Z
iqKZfDBRcnLqiXw1T35wY0HrobaoCWgV4tKgfDPNnq37iLYon8Yu77BDlaIt1uKsGPCOX+UviNHp
VxbMyW7A7bVG70xBl1sVUbqrh+1oUXPlqPM9CEzxG0VJQBky0DG5tsg04NRzjbcPCplLY0motCAg
9cjY4+FNd3I92lGVGoAu8j3k9aM8HMsJsWX9LovTaDuXvlyhUCdKGrxoCxZo27Z/5nRIvETK0oro
hrelac/bDW268L4b+P3q6j5nJVEZcznGmL+OraeWYP0ovAp1HGfeQIpQPrj4Ytev/rzmiD9NR0IZ
FSSp7Z8/AF91pKfx0k1zSVbAfozSOxBnrAPEU3k9BopJpiezuTgSnb8B7Std8uRc6hvX+BqMQnlo
cKP8QlMZNlr5M2QpEKA5axXFtlirTuSPS5pWr0WiYsSI6/dF7F8xK6kCP4pRXzzV2Cw0btKg5tYz
ijKlO9BDN2FPm4K+VD9Zjo/7MG/TbzjlUqCIKdCBUlcYbIEUn/fj0Z6b+lcqPC4aPhof/+YeUpz1
V6HDT5RTSqfPm/2SYVKpZhNHLSuLY9R1y3tGmvbn0HVIKYFHtJWgUxJp7WMZYobKoNHPOs74TaQz
VvfoQCCQZeOIZHH1VE9nqRQCp9avZW5/k3Jm0La/ysBxRBsV07NqCJ5Ll1vZ0LCzMKfGOeVzTokR
+l3khuo1WKzpGTJkfW7jNPMVAwo9UsxLmvP2gr85aZ3uM1QbPi0VZHYwNwPOWQB38grCgtG4BniF
Xnp4in7Tdy4bacag8tLUlYyqsjR6/JnxVCO3nFFJp31op9OTFeH4GfR0NTSJBpW7CoXU7KYe27I3
HZbeea9dpT+ssT8y7k8DBt77aFaXrGqCV/kAXueB9Ti6yWcKLAFwk4CQOi9RXmtwK79dnXaS9L7W
Oc5LRfRdybzqMydj8/tcLMGGttR11dymwhHvI4eOQl+SuO80DCATFxSXBjBvm5Ht+z7VIBs7Sq3z
3tlLP/gf3ELTYcRczWNgFb4n4L3edIqAW1Odf1+Vclpe//gZ5FcoAXXpXS2LmhU1gVwf9nHz2mow
9poZU05T6/Vr4hFFrjzlTXVN95HDkhR+uLqmw9EkRLPKwhg+2/3A6nRLAZkgynbaYYmT49Lq3vdQ
AYvIdrvwK70ZAX6KRGcTx8u+qfEkUFdIvFqtHYLcqnbMi6JnxxQUDLSL6OD13nRzEShxf8ess0RW
bClE1RY9WJk5dosfcy76RtNmhyLCcJuzNsYgJOJGSHcjXoto9kFDV3esLKwpgRtL4PHkMAXuWxJf
OE3LYjP/NKtmfmTB9KC45nU1svW0AVf1+ADgQEXayIiaRuaHjdD1onRoV6s2n5odLdOB1V3UsPim
Ky7KiuUUm3zE7+bkobmL2C++wEYOIZEplLC6XU6HFt/vGjnNlzU3xUE+Uz0VBSfPUGDl84HixG0P
LXODRjdf5R+bxMotYYufr87iWIeY2WaS58cqNo/DcqIiEry05unufgmadCuXzX2rbKPC2oP2hqul
z+E2Ai97Sj2qnmbj7gyMPdjxZvWlJ/Mmd8dy2v3nQb42QkcAzd085OulmBS01aKc9ZZ9V9YzYqnd
Id21JpMAP+ptYv0etNP1eZ6MP6c2/ScoaGtbV0T8lG+20+vnqLSbc1HX0ZVmD/YzfWWSEDfibWv0
37jc6a+WnX5vyJ/5ObG5qzTkGwbO+uS/iYNWhIplLwBsRSRWt9xfpb7Q0M0QYxsFBoRdFolv6+J0
qDhKl8A+qHYO8JtU9tkIjPaWEQ7ZAiWKqGdSezoWQ2u7YGu9xH1G8W5KF+oqfIRKw4ZdT22fW/nP
3hs+5zpLd5YReABru1tIlders8TuYVTpGKAE+Bxqmv1BkccpMXPjaQTH8ifIoipwpaf8MYouj4WR
Hv9VN0aO5FDkmiJIiLK6BKYsEfT0FFCkuoYdQ/qKQsroptjYmFlFSZfrfHDLVFam4B9/DuZjbhP9
kmNjEGeN09O2YobwXW2n/gUNjuWPqSz6RgKL1r/TgTQkTFbtxhokNgMF48NwInIWobPvXMO4Z/UV
6oMPwz1hcUyzWucPRtVf1y9VmJS+dgpddlyrA0C384DPVUx6VdLgct4aDIpzRo4BEYuA6BiKt/dc
lBxZkuJB0zu2aWyvT23RmQLLlsQ3Ud2dkyefWYc38mBA4jlKaCSGVjR12eNi1carq8zKdYLW8ID/
8KORwQfRak6c4eRMw2Y1odKTsFDviwmPMQPuJwrdqn2ish9itMoqpZuijQyZ6UZIZkh+mVTKtqfc
6zYPoMfBmwMxlebi4PsqWDUNVSIwf+7BNADQMcPygbWtvKEZnuSzRbyUhBxtYVBeSmv4O+Ie3JlI
fmJnVzlV5tfapPPj2EwrK7pQ8iGyoGyR16DURD4ELtFxaqys3Z/X0KRT2inIhgyuVW57DGLHFo1g
t+7D6pCp4mhh1aw10FNl+l0m+sY6szetA767wCj0VOQLiQYsxe8F5o/Ejp4n7b7eRfGJHFI9nW7L
1DN1r/PsliYA53mbztrcuftiWfKzhdvvZND4LHO02CLoZwQwD+1EXJvnRIkPFGQzKTU99+4ZGDAj
L+TAFHnWIoM/4lmBeTYXi8u02iICCL9rFCrL1kopgOPI+GUGdJHIowjrzyXrW3tXBhM9tCIzrJWi
g9vOetLOKbZf4KhnXWODZjZeS2drqu4EHhVpTMOXJL4qF/Oa5JW2yyqoGWjT+jPmX7CEwBr9mdns
Z1zkz7kzHeR5VcazjhNZuOvUgJ0CNg9ul3BhEmV8M+xcfYlDtCcO5UVLv1NI6Wyj2QZDb/yShmpM
XPu+JoRXGaEBH00QFiZzfE4cIicSyO15BHUT5Zq1JJ/Xc5QPo/flSj+ghvpiz3Rh11NOczZa7GDF
8Y9k6nCBpnt6Ke4hEJDDas9vMkJlxXib3MZ7YpBf3gDV3gB/ls8Kgvfuz1fK2GGgNyFYrbYWT2dO
6/U1JeCVoR4mm25RaeqqdXy86wUqy0QHvR1ZV7d34Fx6hn2e2TU9W/jSmMhYj8Qru2ck4e45gGZ1
yrjW+Q6LPenocIB3HfHbOLui7KZ1sYegCUZ48WJqXlQqei3rF/g47jhjHzz3RvmmJLXFhj6fj6W6
/AXYoN7XGLVo0C3CnRtwSVE0IBQSvxe0OcY4D3JKlRf7MCMRT2ffzVuSj3CMlReCzfkhqtT5ZmjQ
hokQ/HCIvfoYnDlYSWqQl+RyNhBhnqNntU5/caPCqGDN1hvI9XGD+JvB0Fast9E3vuyyeJdDeUt1
uwPXyuDQ1S1XSvjix5wp0n5VeLChM7vJvCO8zelTi83X1q6qlF5V/Cl1jDCI/z0tFvqUtEnZQTmc
LkCr4fos7T0PvyPGNAc5UfD0V/Ji0NF09h1S3nVojOnMgalaMxhPDesVelw5PS86doD699YmdMJ/
CjfP7yVBP3vUKDgk4EVm2hzjNSTicop6TbjPe8966kAjvFQmtEkYwN/Wy0kc0nAiYhTyoB5rTAMM
repj7VJQiGPV4H+Pxgu1JfkmFR0GI9srupTnR2UozErEBFJjMn7ueA8pk2E3zhAiO3h2m5KH8bpL
PNbYGwYHKX2B0cQBkBxGaI/4QKlVjkShPRurSKEPum+ew1j5dIXjpmAwtneWsDqmSc7OelyGi9yC
1T8qMGQbT1yJue5Yr0qKbUVrTI/ek5ou50VnXmn3zUbPCMy05dIT9s3IHLvd2D4xam6hFBVIB8ZJ
PpEvsxvU9vUA5M8Ruocc2Wuagv2WmLB8KTbql2kh4DTRHnHqAigRtnUpCtiTdoVzdhQOwD8POqAy
n9FbfjBNYeeBWnGSkl0OFmzf1qOxCSmV8LGG0V8WVMGdZVl/jbp8z1hco5tUt7ZWQGOoKgSwVPRP
dOBUMa6CEhgWSk5pxNqvbmNTwwQ1u99VOx6P692a3h7CucHdilRIh+yTt/K7U5OD10CeVVIiUixc
bxJjUOgU+9TdrMECLd/Kvh5D3l8am2Uu9HcwoknCjWYvJsv9EIirR8UoewwSWoOh2v+NpTHBQJCA
0QmzW29FyWVWHlxIW4IsjLGR2qR5w1U6ezEn94FaobyJtSVLUr8SDBvqRCv0VH53ZZiqu/yqXjAe
meOhS7VmzfbIgE8HuQO2dv3Xin1lUZ6w6K/mv/QUTxmSxx7EoPYcQrjw+T/nnxFBzFWn50Opp+i1
WnplTxOmTzR8UQzOX2Y6r2E4sJyeroQfppcu1AKi1QvHfClKs6lDkm+Z59J5J2EczKTpdISLAudz
CA+TyII6ZFpOXBVYLs1B7gvexFll8T5krXJbVxsT8uJEzmLoKPqUZjz5oMGn38PDIg3Tqva5VzRQ
ALMdfdZNhRmg9n6bzPM2au55ps5b0HLODqn4hGcYRl8P/AA4QMbWRaHwRLzkeHHPvEEM45TJGJ7L
nJMDB258AjkEfQSZvYpoTkbHepLKe2QBP1gPr1ixZwEqLrbLpNq0sEIxQKoCs+AhbT/R6mwo7YNF
fnO27eGfVQvTFNPbZ1doNaoP8hTOa9Anf1tFo/td55o3UpDmzQgqatsmahFlyNExsx+p1iX4PseA
rf/4Q4MM/CioSAl9ojgzFln046Kmi0GLFxg3JYZ7rSePJFNshjL8DgQzQoN/ZXi/+VPBwO0FCNRG
qrcUo7Iaw1p7kEy42bY95LmiRIvlig0+OMZoNhQHOStnvQXUUp4xCuum9V9IRd3TUDO0cckos3fR
3WdNAb8o3TuSfwvj8T0S6r1KD8rKTskbrIGTS8laM8xvteEIQmLq0gon9wnCozsvBq4oOdWfke1v
ycLybYQAXJbuXc5P7AbLaWwnGCHETCV2hkfB5uuida5+qD1T93k53iYs19N9QsfvJve0N6O2gqfO
6PM3yhUBj3vjY4CXRtqEGb60cS1ss2gNWp7bpGNx2ebTMVDn5Bam5kNeDnWXVAUqCbgbscbpFZXO
Uvp2twEb9CdaA3vOuRfWfs4+qmztkpHQuaASEFaR7x4ZpaMuapQ8Ng1cIDQoqJV+cZW68rEMNqLa
jkl/OX5NLYXwnC7PUiJuAQOTygRAUyu7dLJKogZNfY61gXU19QwUJA2gAt3WeExhNmL9Gp6ciKRv
YOqEqsecAMvqMvXK6U5VgBJqzrMeYJzoKXU/x0kJLXzIbqoDv6fRjYUZ9FRuFeUfBeMXNXDWj/WK
0UFJEp96uu/6Kryy3zzOoRmeRotBmGzRoFV8WB1cqXCp8A6ba/1yoPzsme2/N43zhO25fwndRX2v
vW8BOtJp/fyp+g4Oq6w7jNlRXnc1QJ0XqpGjbeM49lZee2XB91CNFykE2eRW/WH8LPUs2nux3Z4X
NYRDAq5voyD6PyAfgULJC2crn3oT7eyMzGveywSAtfgs5bYRLsl8yFkUPWWbivzsJ37h+FThwdlZ
gZG/qssCRsfTKfCw3K0cNBAEPuGgJm5cFXCbIMNvbJHMbhZzOknGmbaogHzS5q2fbKgaE0O82G0+
lloznmZWQVhBbxY+kAMk5cmXT+WDYgLfSzBD6Nk8nxxwV4eoduc9GF4QGvWc+2WlJb9stoPh3I2f
Ku1HTDHuxUyN9CQWqoN4cOxkOuvV8BGLBexSRMF1IL9h/d/AlMxPmU7MrBJTY1wV2QvDiy8p92lL
J8Dt3hWR0D4W6ugcY8aE+6Kk97uZSZbEzvJwjIr7DFgSmTCyK+cea+xxF49tsNTWVXOiulPe97oU
jdOe4X52NXcJKB9++InO6tm+Hamx6F+B9Yez8iOfwJXVkLP3eowhn1LQ0LTNW4mesW9RrIWTudrE
jXIt0cd/9X35OkUekLEqhv5vUnGT63CoYjIHcVBUty4KkbQM1756uh48IGA+aI7Kf2pL+RFv11k+
pTEkMstPD+v8C84946bH9uxXovdtUa1hAybnexLO9VZO6V2F+HxnhI+u5cDLtOWLUGG1nSKXotYp
07frLVnX4mAnJ5PpQENFH+PrEnNKbzamO/RYv6GJZ1OLRB394Pmpk0/D6cOIUIlncX3KACATge2V
Q2gmI+Gx5iSjvyk5X7/OveWmLNWODuTPvCQlSlvQ9wXnc9zFD7Uf7gBrdGx+LDxsxraihCp8ylum
jTRut3tZrDAYKa3kYQ5syqOThlmJdon6pDo6ZnkZ7FA/mTU5WEH9qjMgT7Sy6GdrXnzbNo1/0qR5
kR5ZOCFwLQvHOxWODcor09U7wWx65oiRplxrj7LqpWgAnndRoe6xF2u+QSGqr0nvAM3t1aF0QjoR
q5rb/bzsmnaw92NsbOU6uTYRqEGWW7iXUMrA4b570DZ8W8lrpjs9K5MQCxbAKrhioTXTlZci/Vu8
bqFi2o3WvIwtJJ3WSiDogM/e0nXVnQxW6kma4g3JEYNLC6ndU/IXz1Bo7TJcRr9qREujQ9edLrzV
0zBQ+y6ezkGQUgDGYgfpoWlOTVKWWyu2Mci7b02coSJqePJEc6vSu/gmqiBiYOJEP2wKPaoAGHDf
oZjLtLBFldCmJPsvkqCGGZQPekDxzocALjVK2D4yFtNHNUA/wggWftgRK0nB6AxbuKPFTGfWZIMp
hRubHFPTIs8DMVLZDGWvcZ9iz1zF3Ukc/WWSMvWZDe2WKQ1ldSHB+CQcvT0k5W4/K9WvUTNvwUDz
ETwNokAB5Etfc+iGKRxCCfkwsfTqobQ1r03budt11rgCF0lYZdi5p+IMwmbem071UEYz5idaErTn
qNukM30fNj/w1iQYshvqaeEsxDXiUSq7XW83jlZU724TXAuLeZGdLVApBLCVsHnkm0uqfEZ5uU8W
03kDLjSdggkTXG9yDGiuTs1uImTI5LXpHeNEfuvQCn+vawagLEsj2tYq+wMEHPqhMPU8RWR3z2GY
/yVxQ1PB32icgi5UYQupZws1YOJCxmXoqjYQRAYWHSsNOXO6dF943vSMIw373vgeWKaYtfX1nchJ
/j0FfyFHtJGZzHtJMlQZiAEzw5ZvexVSvB6TLtGqfuPZ/PuCi0PUzV/oQvEK6GRyPt3WzXDOM1Ns
YKbmXA5Vsi/qBW2/zLHw4pO2sXs9I2dnV3ZZX5K4hG/U9O24YS1aGCN1kuOPKMkPy5K4Tw2gmMtQ
cgjN6tg/zBrmETTA4NjG9FUOWQghUpxlVhQam86KK18t7Q9ygfYvlnInRVm+mNTjtqCg/NTUhrsr
BEBaSdOt1SxPlaVSFuRO+inCpLypnfzvwRz0d8wnxFUaJqJDSI2c3WQsHoVBPS+4xBPI/746GYee
jRTdEfe2m57WoSce0X4XTN62zYPoXMRzv8FMsZdXzzzTfzhLdCvH1nqDqVYcOoDNW/k06UewtuCH
/M5l/uIlLu+HwJLIkSf5zRC4uclmzoqTgz4xQCyb0AQGE3UXBEXagWh0fQmN/FKMClYS8SyuupJf
mJZK0HWGrop6QYFxcYPxZpcOxi/Pep2NUH2RsbRUYbcbJ0v+U8H6PQD0oPn9SVbSgttdnpidEyvn
1HCzvn2XX7WTuTxHC9cu05l7Xyk6ZRPbPxNjCQ+2PVe0ZImZ/VzQ8C4XsszUZXVVB8LnCLyN8jfc
9js9bWlTNnWElNYZd2HaOUdPS5ZXDLIPIxqn26hnZFRy8+wwHH+qVFdjYSRmeROJ++Na08x8Iy59
jlYcb7TmbfUJonzAoXKI0HHGJKJMShy42CcrJDYKYBWLIIKYsxQtxXDh0KcXvAQkvXXr6qjePSTY
8hwmS82EzYDZbUEXkUdpQtfFjr38e02fwDnL8AjTQ9w+OarxxjnJ2KQbf9Dwpz2qCK8/dlmbumQw
APAdYz6DqVHVdxAH/U56F+CXhHujK8ZtXFbuU8D6GQLSkFwc+rWSlkG4vC9USnC2FqCv4UiI2qFw
bFNkxrMBD/2v3rmo0Qh3ApjKOYjrH7mgJI64La3hzFxugMJ3c52Rfa6h6xzdi7J1kGn3q2WxaVpu
jENySlvI2OKLUC0Zm8zjM+s4kxW0SYNi79zSCd52V3u3klThVokmFtsVI74LSTsGDGwI/FZSixS3
RrJcpm2Z0dkjU0jQxzrAN+4VIKmoPSarJD2CdcOMQep/ipbnZ9NWI99R1OVdazNKIZUntb+79lCe
a1SOWzljvQeSsUn0YnyXX+E4wyIzASRKNS2+js30svpklETNr0UeEbBR3eSuKMUh7IyB62uR3sWc
R10EyWd27HqfEQLaDEqOq7LaNlYx/nTLiOKPQLDQ24kTzp1ekoXwUmCE9gaZLj3E9Ry8AgfYraPK
AMf5MDyltdZ/cilVDoxxMti/7o2rLK7usaiOkDcYW4bhSS5hWxWhKOBef4hn7wL2V2diyJjKKBAG
WTgqLGsbEgIjZe8yhzoBN2X9oq/MMKjYr4PeCf+z9qynLOBFH5wKMROfijd0bNsB/FU9Taa9E78i
HKY7syRU1XfVKzXexj8K2hf/FVSoZQyYldR8VmgZ93XXrD6ryMl2LuzikxT5uflAMrEg4DgdS1HT
ql9sKoa3uZzMcAmY2PKGz4EdfpsEHQxKcrNpwMOOYGVOrU0HkVLrml9hoZIIs1lUiBmm3eId0Lft
3ATbaiiwt/fOY12xlIDlFHpCUqzIT6772Sf8k0Mzx3AqUSWXHjADN9TYj3N2Vw7JwdeZdSRLuuUL
ZcgiU0SjhxBdr4HnxH6r5PO5FpF/sSY4q+38ZVU26TnaLaQ0MHZOe89aNjxDa0KdFythNymLG4zi
LUQwtGgr1i+Ks1QYMnFjJzQwci4ur51tNveCkdiWItxlVw8oaGX1aVl4l3JdM7dx12XPVvtGUBOs
R93OpMEYSnh6864wdjs0NOGk7oAFfCiuzqwG54gWNF833YYjA8i4DGwUbtauT5PlkdBp8ryiK4rQ
2/VBgrGo1Xa9gN+Ly0I0lCxiZ/cznt0WU602bpUhD/F7NxeUCeUpK/ruUTo46ewhvJI/UQ/DMv9C
UlEzIgNiKrSGJsSCL+2K/DylRnAfm+bsGhtmTXnqY/Bs+07/quP6Wy8IWPUwXlpLc17roMKtbB/H
uWIYL8b0mZYdAhKFm9YY6mvqNtWFiam7p95A3XXQeLAnTO016MduM4g4qgYXGlzXVpuL5EOztW8e
46ef/eRh4QAfWGTWNRYqTige3JnGRqXQt2WEh7ZyW/PeRHzXJQ2/QyWyD+vVjrB9d6hHyAXIEJmg
MCYPFgB536rHHH8CmXLEXSePjXczQP3AMX4dBH3PqRAa5ZHnGB+LU7wEblZDPhc6BmFLFPW8gmAg
EmJho1rn2FFuqfaOjOE8S9DEqBJRaXPWQ5PStAfUROx0ckyu5lCvh2JDR0t6SIUnJfnbISm+nwYi
weu3sGMqtaalQEIVjcJDYfbHNGj+koCxAUEYGmsx7arRqDFpDkDJ7Arrm2DU1XGkwlUyjvgDmxcF
Nu1OqdoZDxDQ3ZVXVWbY1OvsQrS+P4YNQBLPbD6wo2OpI3gPcrNHaahHblqmmR5by/sW9vnfMnam
6QbNDG5pIUB5SPwhJtJIf9QB1cqOgkOdSVUPVBQfnGvRphFUafGUae6Hrtg/pLuyyd19jfuvxgx3
qpmEIDVb3l1eJ3DLdlscajmTlQL5GM8I19LizTBpok5qhtNi87hgzli5ipkdVuht8KI6hfQF/hEZ
hR1HUTmXYyhquu4LVh/Nf7Tdr7gjXCeMHIiw5sbEFFJsQcWDpkQbm3PxW2A6fvYUtprz5SjcQfu0
wQZIpt3XSaQafhZy4VJ1eLB1ZMx/NZ32sfDTFQpBNG1PimZ5WqVox3LDB4dI/ptxzrzcFZgc84eK
3ZTNjAik6q2zCak4fNKbmkmu0V/VWDvUJH06rIl6zJir9TYRq8Vp/kuzJsP/13/8z//9v35O/xn+
XULvm8Oy+I+iB+QXF137X/8y3X/9R7W+fPr1X//Cpu16FIVhVqUYSnVUTefPf3494iLkb2v/I16o
gKjHvOPeR4FFGGXTSx2G71K6dy1o2ss+SqLlUFVa+qGapDToP3mxi+zRyBmbnl/MgeEiCHwywnp8
yY0629R68/mHJucNtOR5RkMHPUdoFptvyLscehi8ZV4SoTM+G9yyDLVJf0NKqdmFFYHCBfUunp5q
JX2VERsi8kPZJR9dH+6crlo+vCZ4qjNKIKoG/mog1iCVKJ4bK2qEFBOv1f/nHXP+7R2zNNVxqRK1
mah7huv92ztm6nTdNeYUbO1c67aMUMs9F/Fkr4k1p1LgAJNP5e7c0etbn/E7YQq7KtOI52yqvwIX
/q0vX5vAiQvepEHeZUnjK+0mREJbCuGluXUImch3zYIhW8kwZImnNq1tm6yrlW1o/6iLDFdEgNpe
OjuBi/3eT8slTxvjPtcR4aimw+0PCK9Ku6vhAElt2tHbMLxUafycCbEqTq4DFYYGFrsRIoGDzhNw
RO/+32+bYdn//r7plm4Ztqcy+7UJLfzb+1Z2UYm7lQXhugREXPm+Dij4YVl06QwGjArCmsn81E8S
T72ow3itLRz4pGLTrTkq/bm3i/iuAy9XO6rk8cLvAtHUbLhq9TFNXe6PuCnOi9ILh/30JB+0kgyZ
osEGwPnnu0T1fRkb7fL4bFeu/ZGgRu1Kmty0CIfOGqSfSuNlPUVDRYk/rGUxMNejeThuXX6St8/V
IPw0UBf5MeMCNrem1Oew60FIQAZXufEMtetd0zp9tyk5O/yROmPymjvOEpCZ0aZzw4tBUNrY2jBz
h8K6SNxinkTlJYCDpEQO+jix/nrXpws9Wobh3OTDYkyo7ZXIq6SK7ZKhBM83dS73yn5hh/Il9TVp
j8qc8F3pg7uS5S0NA330liYtcGdQqnI5vmiawwo739EQc8zY3EWi591w8dlS7HJzK8f2A7XA3EGH
1LtNWwqdTUHiFyNm6o03zXwMffdzVS8ZVTUbuQOdk2q5DpNxaV03/w7cIdwQCPL2WtBpUDaZC1L1
RetMVYzrmmdK3lgbjjdrNH/B/VCOC6a1vadwdk0q/Q19Oyk/IHxs81jJb7gGpm1v91+G2bgvRDiW
u+041MYy9Dj2az9aCfFQwft+UANlP5XO+zga9rd1zall+vxKXeFvt2jUaydFtzSf+59+6mh53IVE
ZraRPf0fys5sN24l27a/clHvrMsu2AC3zkP2vTJlWZb9QsjNZt/3/Po7GOk625YL9jnABqGUvGVn
JjNixVpzjvkgy0PZoBRseyWODASwenZX01Q6KjdlYOzuJ+EDHsN8bepmsuWDdQ3hY5w5fnps1j0n
SKmDL11C7xT0LKeqcL/q0ZA+JX6er31usEWeNtOFf+RLUmoJfss+Ocq/wAs7cjVSJ0f+MMTHAkGp
U6oEdhRQhRLTx8JRzO5j0+ODXBtHJ4yeAVzO2Z/uB1lRyke8CS9FmJtHd0IqbSsTDFlCMsD91cUB
C1JLSHrIqdR0w49oOj7ZWIIMKPA0QmmEj/oQbJgQKs99Rkz06JfPdUpvtLATWpNTbR4zj366ieGg
mZtcYca3LUqM7ZCH3r5kK0IKiASI5eMFDimS5Qx4i9Cbk9YiCjCvaUUyBDlP2ua7ctocvuZS1NO2
00fss91n4pFbEmo+1wA/141ZdseJ6QJT9jnftKgYkQ4z7olclVmEzqBXPnRMgModecDbKkwPslkf
D8EHW5tagIcFmQcqmpm7EccZ7JNseKuxg5q9hr0SjEF+GcmZ6LI5BbsgZ23mNSntv7+S37MjaBv3
CZSRdnDcwgKOoOXVG4yB7eP9JwJb/k56UdIp0Hf3oRzi1+jRibsMmyuAXsbuMz1Wln+SHFs3E3YO
+WmlV32MyRqv+zL9olferaFkqDxBjBdGKYF0AGj97BFM7QAZ/fxVVaJ3UmIVUq6qC+gjU72V4w2v
nF3ihqEgJQMaA2uJ+bCdxef7C9EI8VgMYlrb5HgvNGNu6MIqWBiffA83MJHOB0MUNub9ti+XsjEe
h4qzItxJ3cqWXUQW1GroA3VLIkRzvTdUKzQcC1fTzZ2XDtsq77zjPUGSUfcXh1tSpF26lmoP2epn
KpB9b23Dj2bRxNpx7NuMlEuF2iBtz7UHGQO1rnax49FnRSTaq6SxnPaauoefmvA5iR0IfSM3ZBn6
oEBC3znItd7oMZrOhaXlFMzTTBAKskef98OLrDl+vxOa6q8boWFSQrBUCJvWo/lzyRUPUJHDDj5b
4lnYOTu3vAnf6BfuLA2F4L0fohEsYIlNVh7rQyZco95Hx2yq6pN57skM6BGpfa4n78UWUbkRSdDs
50cOsbZLQBDkBaHdwGLdJNrSRx+zoN3MJjuTGvU2j1ZFW3jraGjpwughUcDe8C6YRwHTmNCIY0OG
Y/uidE5z6NHzQemyvJPv+tXBdvLbH16PX0pQkBzCVoUw6SmrmvXm9YgcYEyWA8WXA49rHWo4EFIZ
LcXS8it5yUb+SKS040KHXyqL5r/3eANO0MLmFLKWxtieMJ+Vq2QP7pxDOmGSJ6wqIKwy9jdeGNPc
FZZxuG8DxtQ8ysYixJhVWpv22dVYxsk/PDZ0TReZCyckmGjyeCNo386Kn9mLxNEpeqgZTnzThrD8
2AR40wTmBFJ1McXn7AC31sL/b9Hxlo9Gi4Dj3790tnhzK7kmlSh3tVCpSVFHvKmpIBU7HP8wNKaJ
Bp6vqOlmTN17ZHH4QGAxUZlgG9OHcKvO2rKogk3W2aQ7UHkYs2QscDAXKZa3sCdt2Sta9DAxaD17
lcmkKG4OKSeog/xKXky8HNuujVLkFmgDfG/C6TZfCsv9/lVocYhX40l78iNgzcE+SuziJBoQ4X7n
gsgd0vKqpW27t+yAMr1juIg80cEtBUutdpCKyGNlowZnELT0RVjANo3u1qgpg2cxq8LkyoCtp3Wn
R79j4wLxCiA4G/xDCmppsicyON3wFXXImG+dqiq/NwQQl85C4CliJgdVVrfxV6oMVpZJHbnrUc9B
5MJtwrM0YhVqxxtYKfcQenGx+P079+u5S2iGBsBM58xkiV9OEUHjEcBlhg3xP1G2DOcjYDZZCarp
uW51lVpsqXy/EMjbLkeOaIfGUcTe0ZkmZLA4oiovEDA5SO5Rxh18wndhJ7eGbb8X9PFYD128R0TN
vx8Aeh/j2IG4wwmCtOfwHDotma2TKWPiPmH1ZWLA8k9UBfrdJiU7Qik0CyIo7Ne4MIkeHof2rsnR
M9AZuuaIXWb3ybVNqq+DQftM75EAl96TGrbNSR8VCtf5YZhE+vb3r5z19vzFqYtsGpOjqm4Qs+to
Py+fdFgFR/epAxQ0I8CCogXCi1Z5MVZm9ygvyqApiwoz2E4+hAE2XTP9uZ/2MqUD3Xj4bqYR0sFp
zoQ2ZIusdhZNrQYXeendytwi00tXpqGUp3xAOeuktksCp2md7xfhdgvyWDJwqmzB900c49Z052rQ
SUqXVVy2G61u3HWtmz3w0CBZxCF8hLyMwgVysepTrJZnIKjHLDfrC27P4oPG7a1O6bM1XclM7K9t
Nj+/mXw+lT2NVa3Nj1lBiPcwt0F0dA6Ukjpn63BIr7UfkI8xVcDTZj045t1NwHzrNMZ1jbc8Hsgw
qXdak+9//6bY84v+YxsBAQXNA9Um14m+hqm+WcNjMTCE6pVoc0eQ2EmsPlDXopkaAIbUnZ8f/r54
SET03HsttN47iY6xqcYBqapo/axSLbJfTIx+DOLJFCGbZYQfpTLnRhWlKkp97OkuLbzaUREzUOgr
qAB3xcwa1i0n4rZMCH6ZDU69p4WHsaqQMgXumQVp2E2OcpFKM6k+KzU477il9npgMu0uMAWvvFQB
cxbG9l4vnCVt8p2p+vlDR4gGh+R62sICKr40ejWh3rOCI/e7fqiSlTs/iFrHRQ5XkGmVVmefdOST
FOT1WONJSCely+7tiJG1fbofLTH5mRtVRUhp6/oXfSSrYKQqppfumQZCizS+/OF9mjeEH98nFOMq
/5nI6Q3eLv3N+zSROzPVqeEtgR+bB2nBIPJw5AxLApCDdHtlcYpfVjNKwUlWOh/Ga9LhSXWGoFpB
tvUutG0JlgiKBicaD3ONMN40Ic3gP0VquRXVRVmUChvzQD9Tkl6lIXYw9b/wG9RHJckqvNiZuSSV
A+KDormE5NCSw8c5ktur7L8X1PlWmzvqvWIcq6GawBxa7wXy/3nADllLcZOF6WNTk2IfeYn91/vZ
weUIJPJkSRAC95SkWvZlyAR5KHd0URBHxepW9lKU/EsQo5WqhFJuUBxqUCxng4JDisZSi9VmKQ3H
7dyJ4fBfHuVD+dVYX3//blHwvnm7BHYmQV9OqLZpapY1l04/dOeUAJpN1pG8kNbVeJDNzQSy2D6w
9GvbFt9KlJGPtVeku9Rgbh2UHcx5xtrHmu7y3rE7wLU4Joirts6hgaU3EHUHgR953GWaL0dVC+37
l2Y6QSWRa6qIxDN51d5WF3Magd0ZH4Js2OloktTU74lz88urx/SRlYw5e6rfphFFZRxRhJRzbJne
0yY2UoLCW0r0rSHAm8m+iNWWyDsg0GCF0PHTT0PJWDFnNOGRiosRDxySlX/JK8Pcc6rXHgYqf9eb
w3dmaZengIkIh4ysi6gQt1C0f8VWgNYpxtN0GA1WyT4kMgug1jVhYb/1/dGBIwuXN3mU8voaO9sl
znMK2ZLSmN7nBXkGgVZSBjC23gZTANzzXEvuBoBiDM5BWSiw3zC9yylyqKIR0SILX+mcaFL7Hds2
84OPhnPpO40gN9GgBZhXYHlxNKdeg1t9xPijb4DftQdQ+MluiBrs4lEFSoNz6iegZgVdQfxKahuE
75icSxVD0Flb0QMBSV0KN+ghiFkSN98EU/lA/2B46bL1EOKKzfUwe2Y27z968fuqW9csll5tJw9A
osS7GlbpH4oY8XbVF5pORoWrqcx4LJsl5efb01RQfZa1iEmFCQ+DEjNssPmIMg5B+cJcsa7c7IgD
7POkOsNx9I3gLOrgBTiAe9FnlGRUPshXVF56o1+aXeqcHEgGW2egqy5zoeUlKOyAlqYRbXD50+OV
yNwxSI/FVACAoiebHnNPj7eQIXXIgLPhxDL0Dj4/rOXR1g+yO1oEvbsKbK+lZNT8dZWbyLDRVSyJ
wszCXl3/feJu9bQ7BXz01Vlnz0IWol8YbXCszOl+/0G3fqnjDd2wDIhErm0ZdKfnI+MPn3PsGaWI
7d7BA7+P+NgSlfb1Ho9WEkCAKA9cnmWJ+hGybLceUmqyIVR2913EFNXKw3p+NaxhHumP104XxcF0
apeOOuai0WvfpVoGWVtk+UPTj3s37tFiqSbOn9ljmcbNQ98m3j6Qo4gO+bOVkyXRtxNA/1lie19G
i1Flogy/Ql70hkh1jEcaGTTRR/plqPXLLD9ppvmhi/CdG7Qd8LAPNgMpLnWVO1tsa+BZNRjtegNz
sMS7pGWkVHmkoy/RykyXZBqmS4jDwsIbzKtdPlYOKUb3LJ6k1dsz8S7GBUuZt8FdUv1vb2rXMHRT
d1luHdqetKx/fi/iEo+UZ0IbGOhJrGU53ghkXLVK5EpQPNAkyDZ1ZhQPvYBCEEXV+z6avR3RDALI
e/dLkYA9MGYijCO3mkwXM3MTN2/odwc5xi1ENaxiwySdpHPgSJhA2lR06y+hre5EpkzriCb+tk4E
/AmYt6dpvmgFVh8fOdJKM+g7pc24lDO1aUgSiArmO7ke5IAXx7Jzl2Ke5d7vEWlUHq2kW/qqQfPR
xLaX9O+0OOCPqd08N+ydP7ySmubyUr2pNrR5wOS6tu7amhwJ/HBbl2ZBnl0beaSpjf1RUn00zlxH
MvGWaVQ8d4oHF9A0Djadx9W9dIx6FSy2jxVagk9AHIU42VyFeV1/q+TMKXLxMZnYX0X4yZCMSgdw
1gmw1cJqvceiG5JdSrZCs7DqCNUFUgpZm2SJOSzxy8QbNtV6N8AfWziSZz1qCWg3y1N3+hgojMTF
uI0617jKS1+Qm+r5+lI0Ub2StaNREduTJjQ2E2N6sgY7fZCO6bofnmBiphvHqL6jAAkfHRZVWZGV
O49LVR9IF52cdGPHhK/bVhuv6naAXuP2+dY1Qg9csvd0V1QpcfdUIXSn1PLjndQsmF2CgFgK+bMe
USQjZIPRJ8fftgOWKYNOEDqL7x/Zymq+AqwHgcSA/B50l8wPY814sBnZ74PEqt/TYV5J+2qt+c1e
MFu56wRzNCxWpio6FABnPBRxcoX4rO6ZNRLiOC9IHdakldz8NLud9gEyg6Wda8W10ODLBp04oxt7
lsPo1suNjbwn781FOvTGvjPzgysJKrWXqVvNCz6HdvKhnUbM3jMQMjI+/H6x/fWutGzNdgkmMKmr
XLyDP3/AXVLQhAjJFJdNP2H3PQwMNb90BcKREdzQc9OLZMEgOH2YQEOvSzVI8RbW44mgJZsTcgg3
pkEWYap6ucM3QQJQXWpnmLAQ84zd7/+9+i+bA/9ex0Ysbqqu5dhv/70VxEamWsQPpFmhn8JmsB5o
0fSDrlzkg6FPrYdqbIp9laXfHOK612rtCBK5ZzaIiwKwTY0t0ql4j3/BO8iLoxoJQLbgTpYUYcqE
pxuttRJmForEEIyw6ml/mJ3qbwsGl6fi6qj2NFtYtvm2X+V6RmErvlUvk9i42UGL7HUeohud/ipi
H9RacfC8ucVfeAW3qNq/97UZ7zunZLbOnsop/Tz5JflHLdFwUexq+6hxrUvtjNZFsbRzWAIm/v3r
L/uxP65iQrc03WWJV02DweXbfm2SzNEontPTBJ8XnWp2ZDZ8dhdt6yIwd6zPNm6NI00VzNst7oWq
x2nvkiaeUOnykaD7qAqz37ljGB57Y/wmCmfNqk5ObS5warDhr904Cghb9B0cvAX43ZHhXmJFzZPV
9/g3YQQJsYZ/2x3tML1bATn6mBsryjDc/52oC1NE3ZlaKA44XNuFg1d8SyS0aS2aoYBtOKbbjL7n
KdGF/af1XvxyXNEt2k0qdYxmCkNz3nyyLOLSLbYWSs+7GU/hr03bVz8B2oory3yQFzTZ4oHWzgsg
IJwc6seg03Ji9mLbQlEeviNMAydOPffAnbS5RS45DrqKnzkLso+RY44bYdoBOjN7nddFewu0hkTM
Em9mBhyertpOuowiz7Q2BMWg2cgagjPMHrR9BwhhXoqrFuKwpeS3OqmLpWfY9U1PXGcbxK6JpWbS
zuAsgouuEMhl1TYh35gypT0LvtuyRSnyKLNI26w6yJILRLRYdWlvHuSlDoR5wI71yRPluE/rYlgq
6LxpUTbG1qDelPJSd0Ihx9aYrdhOvvRq1V/0viquVRGVC9/6em9QhwPzfqNrHyvb3OUQdDf+kDiH
nKlmGdXEjiN8w45+gpqpraYCLNRFhE68lEWanMX5sXqkQsY1NnLWHpuQm2CWifeBx6yfM61M4JKX
mFDR+1+bY0g6SRTe/d4M6/5D08QQoVSr3VClxu8dTG6Ox6HdU0JilDLEIJaaxUfHjUilJG5vxRSk
2N/3kipBji1fQh8QQNiAZ6RXYhBSitRyUHRYiGhH3pUksu6syip3ReDEu8xA5UWXegRJB5zX0wm1
71sGaGnhcfZyGYStwproY6XfBqFR/DAyy2pvGReafuG5iiWV47SREik1xezbRo+uS3x4BeiFDUhv
topPmE7Wx0T42c5LIPSNU/kWMib6p3KyJR9S03z9/fpiva2SWF8MIdiIWBtNPjuzcOKHKmksx7Eb
O5f1RcWO1tp0UC07A89P54zkJwx8lZ+tu4CMOfkwsAuKU4PwGkTEs2KiQKpfk7dzGlScMBNSeGB9
Ld7WysDXbEOHcmK/hTGLZ1YUOdEFarFkmJDSD8nU3TALUXvO0Rc1ZT9oCyRZabiHTrcUs/Glwf0E
iGh678aVdY7nIJq6QldDaUbo2yBAYo/28GI05bBTvHWm8ovl7d2h4VkpDrGFvk2ggFtMZyk07G3r
WIqxPXZoIvdqlT7LmUxPAweQnvFenwZr7gM5p3hQnA/aIezQJ+iUOI0HlDOvZsQG6sCPJdLeRaMU
AQmK07VBJfunJU2dq/2fF3+X6tU2ZqUPBpm3S1oz5mWCx3REGhE3nDARkf89nFLrcFprQpmDDWYz
mWsQ9oqmMIMlOjeNZH6Un8YorLlxT5bHcDywalBjVUhgJFhg+2SR2BsHCOmrTEQM8TLAtS0DeFRS
SUpmsCw3FVdMW2inNOXRxK7iFFCj5PTFxLWtZflFKKRz1NUJcrdXf4gdyqpInKQKKRmbd0iqLygu
wM9lHAKCsjXJc2RK3vaY3Seg27aYsGGifaw1LK1t2fobUwZrcGqADzHMGT+C2ykuim2RKMae95x9
mH426OQk3cAep/fNs6aXOQMLGc3IHoBqE1aQRg+F5iSspeXt7/ZcNdCCSbwPpQVvVZ4fcW7nYFlO
TpqTgzwF1nt2Bs4Ltk6Cu59So+vaEzQDDwCwOignpbEVPiwkOqMYNfS17WHbaq3yUfFQBLRNEj+F
ogFbYo/Oq5XE+1RtELY2O9WezCemLiVzimh4xKY0rORXGYG/v/98O2/rNxp41A2W4To0SiyqiJ8/
3zbrRpUqqba+62NqapQFGQ05EaU3yHLRcxgbVJCTHq2JB6huTHoY+LoxvB8n6LcDfqB7lt+UqngZ
qCn49PM9gEHVUr72ImHZYuzTLcFIg7Io6mBVVGV8zCPD/ayrFYpFW+s2uMyUlWuk7S5VomI59ml6
Aiw4dwU1Rh0Ea9CBrR+sQd1mvdWdtBx7eNiOP+AUJFhBmXqEJ21h7xXgY/s7waILXkSOKfy+e3D/
frFSVKPzbgsbrH5QKmdlBUH8MJrNWho0ogoQr5RBOjqNhjRu+3ddi4esao48/fCoJQ0NnahaOyF0
EWIHvZs94milbdjwntbt2XYJFJ8FVwjsCu6YFDBX1exxQ6YPiKqqaz2Nm4kkzxUwRCSVMIuXSjI1
N1LmnW3TAMf4/but/7KaM8zmjnPQURgOs70377brW97UmBboxhE3IcfK2CxEu6a//a4bSdqgzRKf
7y1MrXUfnCb6K1U843RPsaY/v/IK+NaIMKvFWEaXbEIJpnZtaC84yDbnRiXzwamstR3iejOK11QL
lBeQJGdNZ3aBh5BIT+Gaa5KkP/3+ucnR2o+LIWd5nhVpliyGZKq8bUf7pN9CuZnzYiYhjmhgu53X
afoOLcWXuh2f0Hm4Z6mDTJ8xx+Arx5pzm2x9RwNavQaxbgJ4VA8M1YJnU538vak4OLndvN6qldWv
W6D+y8aG/sGa3D/6Qd8/lnaxCL3OucpHaNzTfadW68YInoETGKQV5OZZfoVpkY0xZrjZB0556vEy
NYMC/CvSN6iUgd5qIDXjgDH+0INEshYRjIOVdF53YZUeXQD7cRHkjxm64rwY9Csn81fhhP26p2t0
NshA3PtavuoqwNY4ZEqwJv1eCsOGBlla0WlHyRxivbE4XzavyKzqR7v51MGeWA0TxAk/N7/gG82O
rjqABCJbZto7MYFTIBUf2kJ9vuvMjKTh/Q8J16PfD92vvKpsRc+/f0eNt1oUml2apqkqIgLBaP1t
49HvjGnebswlr1G+CkQrdoNFd94iSDhhRnftYLp00Ia3RB/WW6+zcVHOsnfX7Dde4zY3KU6Lmk79
HLeefwDrm5/VMslOmpeTt57q5iWu04uB6IppsHGyRlLRjY5Dm5JtpKLfcZsT3V5nXw6EavzhCb5d
fF1G7HRVORGw9Grm2xZ1opSjFuAsXLmYQmZmBe0f8PW6Oe6k+EdNpq96F5v7tBEHkXnmzg2VadvC
/AYqOXQL2/SySyiiz/cqllozWTgFHFmmFsGqJ5QQL5/rxuf7SjaQot6njPWSGkCjFDAjw3qNO+fZ
9aGXjsE0B4Gw88oLdo3q6hE6Oq7+8MR/eWd54rbl4qpBs8jWo/+867DkoRTtMLdGVvVNPlUR6e/S
3JlOZUJ8QSXUZss5uz+K6sm0140WJxvLGNJNbtF572J1OqL5mDOP6FXpwZDcUr/s11Hvb8jO6E9t
GOyyALcvchnrYIMTYpIT289dONxMD8ty4W91YB7ByoBs+QcVgDEfJX9aikyAd4ZpCroIqmXYb5bZ
NjWHgpx22qGRYdLYdlktg79UKC+boiAkLowj/5jTM4R2FHsLN/O6B2MAV0DEBfb1rmoW7aypR20L
K9nNnZ18OPM+A7oXa9H03tGw9XNghhs5d0xpl12qpFpAYP2u/oE6lz9NURJuhJGcpozoRiTWHfnN
40avyuYaRFa4Lqy6eQSKiBKnC8p7hfp/f1Lw11LR/yUvRiJsgubNw/96ylP++3/z//Pff+bn/+O/
zuGXKq/zv5rf/qntt/zymn6r3/6hn34zf/v3f93qtXn96cGaJPdmvLXfqvHxW90mzb+dCPOf/J/+
8P98k7/laSy+/esfX0D3NvNv88M8+8f3H83OBc2lUv9vp8P8+7//cH4C//oH4Xc4AF6TX/6Xb691
869/KNY/sV5b7GIEjpmOas6Hsv6b/JGh/VOH6sX9JRgE2Cr6k4zfFmCe0P9JXwNAPIh5Jt+Ozk1Z
5+38I0P9p2qoLm0iSzA8IG35H/9+7tf7bXt/0/6zK0P7WeMiLBZllEGOrnOPs9Oqb+ZBfZ4lk6lG
yHJhz+zbApFNtZiVeA+13lhrTiBPTlAra7utL26aFzcvbykh0xj9V/GERcw9aFa+t5x62BSW/afF
xfx5VeXfZ3ISUmlHcmjlX/l2VUWBGGZEIlpQ3q0ZiBlVm1rFEYZZodXNRYYyaUOQ6a6rUnJ4wjy6
Vb6GhV0Jb0XR6Afs0XsrDfP3pT4sKw09v1W2FklF7VPscHxSHdzWIttjgg3IFEsfZI605VavJWZJ
eFbgYFJiVtcd0JENtnMT8lKJDqoMX9VRI3KG4zEo+AirtOWvqgA5YG5or75Vgr/Gtnzt2NAvEC6w
9vSPRtinf1h/zZ8PjvNLhHiDHhhvH7sPc/yf19/SGnNb6PlI0JAG8BS80FFeEqtxjkgN273oOW5b
daWBLfGSD+QxWGuh92y1YzUs8yJ0jnEUwYTWhmMwagodssQnoaBjL6McLgblpRbJeIxlXay0D1Pb
J0+5pUlw6rYG1rCgWvPO5G4QkYm7ka5kABk3bFaOHqBPr5wPIHNS+lmGfYyS3v4wcaCemD4zS3es
lY9yE46FUTyOQrH+sDU78xL99xLOK8T8FQGjOq/i/2F63E1RbFF/9aSx959NNwBANWvfPHMM9z7B
iAEwt26eKga999EciXvF9DuLFb8EoVMiBvKCm/zW1AEMcnFpbuX35IVw1X6Fl9hfeaO65bwaPnt1
G+y6KDZXQNGiZ6XOrY3ihuvYbE0Gz2J4lBe7G/eF0nWXPh3GxzbvrEOpT9FC/pAQwPERfGu7bPiU
bZGHosqsr6k/qVcofcqqcXvqwPmhvNhVZG8QcfjHrhyVi0cGzNLjlXkldOoaj07wXjeLjpZsvaKr
obMTOeFHZ4w/al5f3lTEXldGfTtO+BukZ0q0HsBuougElJViokunLH+f5EkEndzQ90DVrb2WJBry
3yk9TsYcdcGKAMS/fbQyfLkor/1nklEPrfDzWxuV/jP17rrQMvHY/7G1Zc83+U9vsemAUEZ0RKtf
6IaY17kfWlt0turUD9iE6xFTPOS9OMHbdC/kE8O7dA04lVZEx84raQoWEzHetElJjgatcjRbRM+u
wZkHg38xwJDTWsx4XjzQhKmsB6q4+Gw1dQI/Xv+URIO+ld9qQjqNbjcE61wM6k1v3XhFSF2xmUhs
vA3zJRW0vzU6rlgKEWcJs4tvLsg6PfKtv8akvoqsK24Vnske9OGxoEd2vwit+P7Q8op1hmd+nrOY
F2naViMMQn1T7eKgyBlTO/lZ8Rp1CTTQ3XAmxcoKJ1Ykwt7AFkWmbghtN6jFQIBosO+csOZowyP5
rTDwhxPixugwu7PxCLVHJQM82RRldnS8pYCxuxxjHzGz7WF7zus/LfNvzrLzJ1S3uZdQdsw1tG29
WcMUyNYJK/SwLB1FRbKnJ5cgsK+8LOPCxZK9BR7QrHIs9+97oxGL2imTJ7qLuB2AI3oC3lU1a09m
cnMGbO6xnJJ8aYbjhf5gdCqA/F3qmJ4l4ZhdVz6jL8gWcW7l50wPHFxaoKcljqYwcWf9UA9833N/
dD6+GVbI5YdF2sKIhobUICbx53vTAdEVqjjdluB9sWNW9s1PzfgpH8lwm+oXn9zMjzDdyW2I4JXn
9uF+MdDsqI5/iXWRHAYTX3OXRbMacAqWbGs34XTOSV70GC2LAShnh6nlMcTpVSLZ1T91o9ts3cg2
T2lXZYfRhs1ZDfWair3cW7WhvQTTQ9G6+qm1LKAElCPgLxtv59vtM4Fw3Qsn2M8pYIavcQ6mydgR
6Z6dfRF1wbIs1kFUq4dAwcijVYc4cU3OO+qEy9wo/32xS+sP+52m/VITWLaOCnRWfzq4Sd92SgdF
08cqhyvWD+AOESWjh4AW1PcBsBjhoV1Sxq7ZBwbH7kwIuNVcHO2p1g31FnW2f2mdctfym49/X5AE
rorBo3VF1sKc80rJEPfbHOXnB1EiKHRS5CzzhI0UNXEg9qKjj+QzhAnY8Gk8izy6OkR+PdImQSlr
eMq6IvHxDBvkJGX5VcxhKBPOwIzF/OBqLN+K22OYJm78BGR4tBhLUUINC5kOV8/KSKHDB2hrBB6l
cNblTKPStNHfO1N1IyoPYGVrAlskYnvDKwVMUyncVT6kzxyjjopWW9eoDxrcau0hLDVxlBcy18Qx
UYJPYnDdbUHGH9JkQznXkxEvDEIUyQi8jqMZ3mjKz4hr9SwYUzsMynYuvIUr/mv9Cp0DwU9jxJeB
uB9M5Zl4SIOhW0cuozJV7VTSGjHPmZXS7T2fTAiikJLXRkswcoN5Kxj+n/IOuTK292RVJ1n+qQ+H
lxYr6SP9iuwcuCpWH8/MPhVJ85TqeX+qgzG6yUsO30ANSx3jwJQNC4941340xLmPlC8OrN8vv/8Q
G7/UEIzybZfFiQBq3UZM//OH2J4SnbRZvP2oU5lEFI9pB7ChKjALMr/DQNXq2TFxo2HZ6MB0grTt
KCrjfTfWxdEYErLhm+yvSqSDSvye2+zi0P7gzbmufRV8jUMXQL1i3rLxlsc+zoSsjjc1KL5H8kX6
XQPMKQToARaJS1oG9ERCvV5qgdW9L/BTVX04ffj9U+buf3s6oJ+NSoxTrymEziH4zZi1dJu+ZQwa
A8dkIxjzJ3lJjGABH09/7HVTO/sDedKJwDTRBNaywl8DApV6U3Rx+Cx6NTspntuT2TeEz07GAb7v
bOA280/J2+n2CQ0VHGY02QYvwE2B2GbC2jwi63jvRIG/sGswFKX/KFsLioFVlbHecJAP6zKFTxEE
LgWcKv4aTMM8Dzm1GFhzhpuOgseyNskvHrcZ7LdlVpdLrRv6fTGVz1FXPZURrl8tLL9GM5bBD8pP
eXzZ10EIY78vcLIRyBG7DFdjuHOzgbD5OBruS01Fu2y/NYrzF2kPiwnJI/wFq15wIP80GBRbuLWX
cGogV039BK98fC37ECy9kW9ti6QnxmroQixz6+bofeiwokdNKoqSHurnntbuJxd8D6Sj8KJBwWxS
BCpV95Hm7S6241enNLYuo+KFJjrUxmWMlzEiZdIwMKN3vXOpmGhvhae8Tll5C/vJmv0e4VlJ3WgG
HS0CBYhBkcfvNFFsWvL3tr7wnuEvvlTKk2WV9JBtk/ADES6qrPnUVGm86qz+A0oeTldtsozKJltA
uX6IMKkuW2SmCzMd3kem0i575uF1v0UC/s5yASoo72HFByBaMPyMxS22m2I9+B1eocJcUKliMNfz
dR722YK0whQWOmjsSkOqr2cfSgPPsq6G09JI9BqBQznuEpO0SJU44SXCQYcuH+DlKtzCmKSForiL
CZTfGrkMQWjMKLuW0HSj8L+o1UJRbOdrSdoNJK1oo4eBuSEMxtujZXXNemMmykBCFC3xRLTqWssf
OPOwOjFgtiPnfaYP6xSuSGuKaOm0mdgnVcc7DxJKq5J+VQlHEAqoKjsd9XPXhVuYzXBgfNBdgklC
i3IMi2LEeXqpAQ7etgNwYs+ec0tArSlFfOSZ0SMjM5sQJy9clC1BmCXxFcmoPqiF9legFOoRL1O4
YcRRLZUpe0RU9AQbqO06ekYOGBm9WOlzGNBAwIhewAFzk2I2SPx/9s4ryXEmzbIrQhngUI5XkARF
kKH1CyxShMOhtVpP72Q2Nof599jUX2NTPf0+L2EWKSKZJAD/xL3n3kv8Csj9cWGCvMjDlGGWuwjr
VpBIvEKJ2XWOS+zswK9zIPqRx1Pv4ApgWnOa7xya3QPpWeQokzWABjjo5VdRBVCmDkiuLgz15Lbv
GffNc9s+I2H6znFFTK6T3M2MDZaWAmNy+DgbDxBYktvIzRLj3lqfGreEOeTt06Rn98YjpGPLEqvA
OSxrGg1DEzrCutRzcD+IlIikQex7UH/DCgNiTrNXkPNfhgMuv4IYCCxvSczD6MF/f9YEJoVQDIJw
qPy7ftZ3s4XCrH8bgprbsA4+VmhRQYH3cc3GbX09qOxPHIs/E//jT56PBjazUY11GuffGXTCj4IX
jiIuhnM0+g/FSdmtieAFPfhkxiQINtzMi1s9iiz48vCDHNqpCbbMMaA2MpQPlSHVFjrIGPnQIIks
mr/J80W7M5fLCzy2Q0eKLrwVDkL7ui+sJhNVcasI0LWzX3WWkEFfQv5bARKFU4w8ZVqah6BC3uF1
40E76Y9uwr/FwvHGXpIIuD6IlWWkBVD5GuZB+WnrhajBOn9da+++OBHlRjzlrp3mQ9Fwp5WSHafF
xCIc8dEfGnCyOvstQdrndhONa1/u4rIw9673uMiYTB6XTfmyeMsBlO6IOKZtJnEipeapeiiyFay1
s2IJLuLPwamObKZW9KueiCj+Xik9jEswWQZRqO7BG7E3cu7rQAcoYYmUIOP1PfZbeWYEc8sH/p3m
vK6u1uBYkc1sl2ZT9cbwMLGB6T23CYkU2ddLCRPYw9JDLDwfQjAc3AGHyOjvh8aFWp3v2TA0AB/4
MYUfvyvT64/p0kTIPaDhJma9JTLADHXTv3Rx6h0ywRJGCeJx7fr3oPFuPurF+04TUoK0Lu2dakkB
sRqL8yQuLm29riwwlrerbZ5tMpFojMAJ1/EmsJ0td64FxATfZG9H3RT/smwUdVLn70UWg/4mAT3X
a3Ff2gCeyhfDQJwsvGsg4m3bDQ+6j5rJvqLWNVs8/eT3znlyx6hOU4K0BaZrQjd+912ro2Ke0UZ4
s7qL/RknY+f8xiCEYAt1wCaQTwOSl4MUMcjrOtePJUuw3HX7/SDmm6ZnGRikjLXZ7Hcb0pG5KiOR
W7xxtvUI6XDcVTMF0bxszMa6uhCeLQdAYAr2DHxp/pAu2J50unVAJF7qjkzrPLNKoiAPZQFIhAEQ
9m2DZBz9S8i1QSTKA3FadXF0GvxwQ+xtirkydwGQ0YhbARLUT5Z4MyFbub9HL/EjqWV718dql3KV
P3PYvjakH155g8D/tHFxJ8xwtRk/jAiCb52SKfyQZr/rJBmBJxcb4gq7je+4CKw1DZi5zC+Slisq
7OqnPSikIGn5Yk/iIbafUlQZG6/qXl2bOEOye7a1262QsA2Yz0u8SwzSsIag3ExN3EKVJzbeRU7p
OgNBu0HBwVt5CCVr46Yz6neyzQMqkuCHSVY54ssljDNSuqeq+zlqoktpg8MWVntYzKO/U5rpRq2L
IpQJ9IGSD4WIViKPR3zvEyDAA/ncBljEsVguA5Md0hCQAno9RJPBmZKjO1sX040fUXg+Z+ayt7jG
YvRPu2YiiylT7R2xxnKDIvNHunr3bWr4CAnzeFd4gEHcEpJD16w3QfGVF+CKVIqZpZoJ487k+tcX
axk4mjj86sLPUUu0sBwRXATpUJyb+okpZHmjshGkJAmW4JRMuAWz/PZNjvUALonjysgn5g1Srm9G
qBUHaEdev+HQQg29RVKG6k54wz7+EiPyLHekoy+vUYiDPb6n+fLu5wSEYaDMDjqeX4Z++oyd9DpR
Y5VLtszW7gxF7rELFCzNmkizZGHPEIIbJgzA6jftLN87KFZowE+tn3s3TJCoH35phmSh7fbrYSwJ
NwucVFBV1OaphSCBn/6BBBHgTQEA/f568JGsJHzdg4UydgUvGVTQxFo9XX8wCvK2Dkk4UbuQR99k
sd6Buys3WRbHWzx5FvVA9ma/g3v1D05n4Y3zsYx5zrTzDNFtPQNkHhD9+5rE32BsT3U3FCGoi2zj
VsmHWrrbhqlUm6xTNNbFxcz1dmnVZwItleX1XerDQoSBY0/8gWWijllcnxVxArO0D7Nu+KWVdzA6
h+lw9Qwm8Dnr55k0AfsFeCP5ABOu+UHuJs/4Fv1KNJkTQ1AQxAVhcgj9etxlZAsygT+Xa8/auSeg
WquTCNL1YM39z3iW54S6C8PM8D6bEp3geuoHhgeKjibvRh0my3p08/FlXbd1kMsw7ZtN7dh9lDe4
8tGBMfbgJbEiIS4PSU5t7NDhMFtt0wlldx+mTr5CXxCkgaCRiDKwUIOPd7Xp13LnfZOgcuQJhdPq
P3Oyr8HYqmgO0+D6x6UT4BygLTXYo8IYHtWG8qlO7WHHBDxnZwA041nM7XTIytHYrfMQhK1tpJuy
BCJjBTBbCILbgI7VmyBfAR7Bxm0s/io0xTRapHtH+0qVWlIcLVDKZ67BUQHIkKMfGbjbdiBC39Ai
nCfCZlId3xeFFrt0IBPG7QK9NwIwDmux3mWGAK2OPHVoD+6Y3FUln5skhV0aKahxk1HBkI4nkn7U
riOwg1vD3TQFfGbHaD4niZsSQ23JtV2oTUNs6Waujik0qxBT/orKzmHdaSY/k9p+BD5YhlOPqNqp
Kzy1Bg8c3cxbUVDQCmV5JzMro5VkiGhNaRPypf1lJ5AWLV5dmN30HpilOLVvV8s3N2mmsbLMjbis
HtUAhGyCyQh8J35K08w1tG/bkhdJGV+B8+c+Dh2raDYkyVgY9yFnuiV4+rW7m6WajpWpd3GKyaRd
POpCV980C8RGCxYwEsVL4/q7LuhQWbYJgeSdzzO/obdJQNx7Zi33lul8LMtAtmtwDgrvgUivmNEM
4oqqhlFQDNq4qnr780Bw0DJ2L3WS74yFWMRMNaRMsFzxHT1su8z8tIwpPxktITZSN59dKRBXmATe
Fle2AHFCd/HyQaLGXdoYyMKuFAfj6iiBp56bJl4xIaJVrVAIZ32TpxxFWIR3U5/ctqqBcoNjYztL
T25U4a/EJ11s3f7SbJznwgsi007Ujux0mBxpsmHpol8L80Bdf5e5trpX/fzi8FCp5xJqHaiLUPpM
0eKHeTa2mZk8Fnrjpov9OOoaq72XOPvCyxY873TAPtaRR0xDxzFgDpt1Z8sSX0KNR8stPE6/kWDN
Mj2YDsohni+H1tJkCsV9vxkavcUDCzrQN7iB3IfWSD6owLe1dD5jlj4bgn1ekO0csrFzt0bj3I3z
m1xo79f3ePAx9GZETNfegMHEuc4TlgB1oThnmWHtMSK9DEV9D9J7/ZWraVt6xoBeU9wnPS+jxJBS
16Ckl9g7LObFFEPCm2osR2K6XP5zMx56sep225WQCMY+3ntFQIcDY55j7rWrnS/uMKIdA7rZ3GwX
rExFt03W5AueEqX5tFntMNZrTl2awV4b4OrmMaVmwAFlwQgAVNtuhuQ9w1ZaT/wAY6D/7iGDUwhz
HyDC2Sh3/ZWq+l3ZIHCQOZwJEwNAjUEh9iwLKRT+uSutzzCno4zz54ydGci8GyeD2S9FB23VFXIb
q/Vtqezn+ZmZVbUVHMgnw8uOGo3TZjVIVDNWzQc0Tpyu5gcA7Vu2u/FGxjyuVviLipKUzClXxcW+
n8afZGOUx6prjwqIhc7K/lbcy8EkP8e2uoil28qMfuAhycoURDYbsn4ktqhKCAghnHFjjjSWyr1v
sP1KqRQveN6QzrCEberJ3aCdbTPSYlVK8piwyzIUAFj02Hr4Dn2itcUTtL2ClQt6/wkLw8CoBzFY
iq04d8lJnKb4KV5vCeBlPLDoBikrNrWsbbZsRNO7rJ1+jdPasUPOTsEsE6xMnClBa91QW5MEN3x3
EvLyDOCplRqAcfuNCxnpOqDQMTY/UH3fGMSVM/PgUaR6k8RXC16TIu04rN0AqoW3G6fkhuuViYCR
G1uhL2lMzZ9r+8teyi/iMliCjbiRfe6zwN6MK7toFnFkOc/EaLXOvTc7xsZx+ZC8oSJ0Jo/6ylu3
hVwFuFJFsIGVogfLX3y7J6QugQuagcOkeBk9qodiCqEJHJZak7EKRC40zI5T6546mAWH47tbDBtl
2IsyckTiXv8g/9xIdIeR7frBiiZRfLTwsP3CJzaIGL8YjbWWitpMzf7O814g2xjI+5lQm5Xt83sO
L3Woojoon4q4Rcw1jMVW83NWIi133mRRkVK/thN5nvS11+vEOOvY8tBiM1Vs0B6cjWYfGLVDg53h
vVbdTc02ZoO/fA5LioHdxJbZN9wo0fO9KvXJGYZ5O5rQ3DJGBDVr0g2cre+ZWnr03g0vv8mg98To
3PqsubNl/j5lJVmfhrq/Ylkjt7V+5yK4T1ccndkyPJkdWhk0rV0YF/lnZ8xRUExcOozq+KyzzyS5
6yekiCC66J6aaR8sODcm8zVz1Lxb1VgDjrfP8zVP19QUo9aqCaKyAlo8LHfuGv9ge9PiPk2Sc5PE
28Byn4Z81fcYCM0S+0z9WOvuYggMDbPqL/kPoqUItg242dzjmJNPjpYbj2GbyoicQpyFz1VrPcM+
AQoRFUAbC2YafFN+wRw84ow71A6ICz1lnH5Vd6qbLgtHYuPWzJkj/Jv0JXSzf77LZtaLnW9cysHb
C5vkxm7kRJqsoD6VlngtW2XDsyaHDnn5rlL6tW5tReeWPivfBneOwITmBGe6mbT9DsC1XTWMvPsl
8kbxe+61gRMVngXy3wX47d5wkZjgRcUIGAp73pbulcUpl12e5U6YCEprr4c/CnlhP1VfemIsxOtq
EHRakDqLgI602aau94URkrASeyChIldguJR4UFNHBc5sg50Y0XMlm2tcbSz+gfB77Vs1My2wgkXt
ixqXfIEPPinN310RcAg4xFmKVSAmHctoWk1ST6bhpVxiBryjd4d2eh8QhefSmB+UivruoTXN5Qb4
SrDrCWZA4c3oYvQ+9mj33jNT/fCwf4a2Ab7Gn30u9wRYWCwezKT/JiiEyhtGHtrGXZoX99Blp1Mw
ZXCzppGsZ+Wdh677lVnfjQ96WCseIrZ4lT5IQJlDXwEdnRP3FHJ5LzvnasioG71rh76A00Yk7pUm
5YTpoE7mvMijC2zAHG0/zGYR8/hpP/N5SbZnZOTM8J0q5P4nGsQqeee7KwrWeSmLhqAraF0HKD3y
logkUj4tj04Ifm2YnRq2i7K6d1iE2AYfkms8WXqmhNT5pZ7ovdqU+cAAQz6AeK+l90Qy57lwWc3G
MnjlIOUplWSv/pTmR8OuGQSa1NhXGqU/N3cgPHBUzUyTGB4g5cxHZ2dW8w2iR/r0zMGudy1xrGnF
IdJ94ec1b6ZrM4jtcu8RMaaYuIQ+6wUw3pd57fNodaSza+POjcq2HmD926yQmU6gYNzyipkGWNmt
kcbVJmtRVAfsHQ6+bn5WgDWPqkP3Tk2srCcbaLj2WuvY5mnUNTlpYnkOVmbODhaHV1iJceGJtv42
JTw8RAsHBgH1Lpuc9phiXw4LAz9NOc9fGo9fyqB8szID9mx1lwtxGJae56STveUi2QzEUjyZiNGn
eU3hCrlxmJjNB5TE+dg/2a3TXMiUY1628RwCeuR0dSYEyy3qwnvQd8SPmup3Q+oGH0ZmDuxoUooc
FFu/WWKE3CfngduL4wI8t8hltw8Czv1CQ21pv3iW8Q8jGkFbfVoKebfAuknxzmkqkllyAbkxT86p
5wbMW6RDrTWwbgmqw0qGGxnMBDWOmgxLaaO6dT+M62eO796HaAnorGt/cBwYoQccANuQsek6eW6r
IdizLPzujfV3zQxwS+v1ZVnUyARqmSzK7xfEFKfumq0UUCuVrupDuteee1iizdHykk/uGuX9+O73
Kyas9LIGk9gn63FNabxSEu9E8MromhFHhcCcSIQQj+DX7NMt60BRrOaVwJjv6hMJl9jZMsYAger2
SnAay4T09ZQVA7BFSEQQP6vY9O9E322F5TK6M3Y1C4unOBjua/Lcmpi06Nx6IG4mv/f1sfUphbBX
6tDHcYWKKmS89jvrkO/LnFEWb+R+lN1Dn64yzIJe0DgbL4VBaHEXO3VoD803GwhS1pN8q1zk45Nc
ixDA0XeRgYMCZ4KVdAiHtlZh51Eus9pEFNKANJwYaamZuEVqvjcK/nhHwCvAZDe/+LX+KbMFIlUW
M7+5NitGt0T8L3reHTR4vW09T+BMnq202kOpJgDInFkvSXp0ZTgVuipzufeH5VR6pXrk+OiPbOu5
Bpwk2MVAVTeoEcn/onC5lcSL7VS5Tpu0rmhjiCtAzdSTEIi4tVHVWePhuzXklOwzsjNr47Wc6m+V
cgJZldufeXAPYdXGy36hcot8J/jtJumNaGRLLDBO+AHRx2zVyX2NSpw5ZU3ZzlB9p+zxhzEBt/KW
EiSTZlxHUORtWVjuxqr7/mcKqbJqiCC1MYordqNRD8Xh0rrMBDQQoW0rzekyNUPxGPjltrliZepq
X/RN98iicDcCDmcGBmEz9lMYiIJfL607r+31sVce+VRuNmHI8NoDFhxA7+nXgCr8HsJD+qhtLL44
p99lZ+jHP1/SUeZR4tC02/iAE0/nxBQt9SP9AbIHJx5PYxWzkdakj7hVSV6ZTuZ9bNXLwyRrrFc5
rYT1MaJqOCVVrIlnqdMHbIjYIft4OFx/c8rJQoF6xTZmHCG+NSlr09ox7pl1TTt3yLwtoMge92PX
RX6Qdbga+dJ2DvdgMt2aeIQeg2qJb/jPvxd9YeHgMu2TLoR8iv2fqqZnZklehz3H2Rkvm7OFvdMA
TNiBoxjYPcTlRfjzxVzF+FTkL4usm0d66ukpMUF6L/UKDPj6rbm6VSgcXURL4P+qBm78jbnNJ1k+
g71FY55V31lQmmfZdO2zLIWPjrEg/ub6m6pveGqr9Xmx00ezSYI3iDc9A+mmOATraD+7E/vUUZsR
yYgUuqk97zvbm0NDOyWIcD5CehGeyqorn3wxGBt7MZzbwuFyyTA7vlfEPX4LnakQYWNxSdyRxc5q
eGCX1XwbJFrtki65X1XasUD3v+zR8T5bNlwbYOyHNnPkQ+mw5JhH71dMR309dBxumq85Tz5Vao4v
ra0ttAH+QyoNa2tVfYO2b5i2Q9uV++v89Jy4TXpyrkKuohHnmpBsBLJi+G5b8eyTJ/sojRuhmV+M
avqolyIij4e4CptJuWNMJ5KSnglAAtltuGiHBm7rub31U9bKPUvXDa942U89TuuqfSH8t3nK6JQs
6zLoZXyr8GMgsyNc0c05DoqJZGlIm1Yj1A0xPRGYBwVcoGQF5j7L1N4YfkWDbJPf5Rn+Y3DN7HKN
uGNhNiW7jAjOi5GPR5Xz1vOmxMCgi/61cK1N468u15bSu9FjLeVUxs4iV/fNpdw6mW4lN9r9rlNH
bWpyLR4JbXteJkOc7FZmDN0INujtOjkzXnmYUk16rTmLjdQz/htLWts2Ra7Jmpxg7SavkGBB9HVT
sLkumMepMdwHHIvlHQPoaG764InYpMcyq/2b0QlOLvjeSDJEwhGAyEMM6jzYJLYVS//YLn8WKYK1
h6yas70W7gkb5K5N3Bx1YQE6xZE3Bcb+XSnGMbI1mQGC6AaUyusnz9/44Ge+cRx0OlIre3tlBMUj
WdEVkS7sMCvv3e4mYltrJNJ1PzvcCfoWBeF7SrlwS+5Myasq5H6l5993XXOf9QhUVJt8T50FWur6
pZy9g98UxmFBvrqL5e+O06pfcYGvjf8jY4zg5nXNXoAQ0n4WzllzFgXG0N5mgYRwGajT4ml31wbe
IeDA2xEENOylx4VaGz7cptg72kpNG7pp5C/efWaU85GzjlBeusQ6QQWzKAOAcc8cdJ3TGpiMrjfr
CEDON/xsY3maXqC56jxjYv1K7uOjLnxIQ439syjtbb2MIflB5lsOee7MfhARRDpnTy7ZyJadyps/
XyqNTtpQb+1YlA9+oZzHUihjK4d3hZAlMlmjnLQgZUNU3adZ+WKDy/SXI6gjpFq8B4nal8jx62Bn
ZVDb+f0Zf/pfFqx4zLaguMzbIGAU09RG/FdAkWei6/JdfD0mdvGQZqv9EkH/K7iz1ql+zDiVnSmn
4qpszdjTA825+DkaFqyNyVL4UQoW7uiV7RPOx1KVhyVblztBOsdLPBm/jAatupEut3qmqZBZdqy1
SM7wJTZKuOnFJJCrBqjyuvSle25kJ29TY+UWXerLmugXu2fDN2XKesh6j1XcamWhYUsQtbOy9mVR
B5cS8BJPvIFZ9GAzAEHXiTKifkAKsz7ANXQeRznftJUhjuLaoGATSi5/aHs+ykQSv3aeGN1dZqv4
XJeiZIYnptBNTALZeELBp1mWh3V2jslakyw2d1NUdXl/TlOXujOfSMHj12e7bNFBhE5HzFBesUgM
OjA5Yu7HsNY+jyi8nLuOhILQoql8IYiV2XrqTOeldPybuSU8aKxHFhSdYxzkEq+vuWPu4Snor03v
WhORB8u61aoR5CH6Kasig5tyWLIjMUDlzZ8veZwybCghFHQT4uxgQPkv0x8yfhmswoeh47Mu53nu
7PLGjh9LHUOzyhg0WUEWkZ0TPHdeFzxXzYdgy3bnrBKCHI/4ch3yiDhsB0EsWsZFkv+S2uqWbp7e
sGn0Q3dY2eer3LYemIsZFzgm0TBYNnzu2Gal376ubLn3ieQzJ8qT2CB9RdA2ZXGWZnFIkPfAfC2e
C2WV5Lyt3TbOB0SIjlPdxdlQ37lDWt8pqziI7jkhvPSmy2K03aZ6m3p3ueUmfRgxg3xLGtGmU9uy
7GZ6S9clQeJ/1TnV5B7Zov85EwJZi09zGE4lK/WtFxfu1qPAOtVSIX43B5C/hRu2nkEX18r6xZ/M
cbcawbCd7QJuo8iJCEzR+zlmbd5zDsGG7Mv5OZgpUlo/rSPPwCLWM23kvsq2fdPMJHUN8b7Ifaz1
ztJF/AV1oxPyUKDi+c/eGO8RNeDX4s54VWtkep13sivvdx6Qjjtj0rQS4GF0cvV2gr9Ej0K+cz4Q
wt36XsGSLR8v0Au9UT4FLBvLynOf7IB5VKv0V57kTAFV2Z6bGNHLYN45taUOS2tCSvPUeaJA2rTv
ra/dqPYH6zkuyWunpWAGu+rgxNJz0+OaCPXoM7kjGwESUxzslGJ0hKqiPft5wawuTtPNivskYpbP
psFCERc0KXsRGTf+Jl9rcRfMSRmufWIfnEJhqK3nJmxGI8Pv2rDrb/vbP9+JuCFNKzDlvivL9ARO
/8txxwH5GbAEMSVwY5K1Ini6tzfMV+vHJqjrR2f8hTYUDjZ1wyVPaG+w7p6VqPnCmmmzWrVCUaLG
e4HQ6F5msr+B2XGvnOHR9FvrNojz6XlKn//A3P98U9pPdWCIu1yJZ5f6+FKTwrcR6Rp8LH59pIkZ
GdmRN9q5TfzQuUvx8O8VkOx4UHX+s63Ad23fEcCM0W0JrFpXD/Y/2wqyZOzGGAGRRviCeqYzH7zU
I57L1jMZvTX28atSXlulgqWoim25zNxEyXIEUy23dmwOEUdKFWZN6TJVXSfGaGhWEvuVBMacoYTl
b5aWgISOpKwrLzNmvNjaNwykr4KNCE+IL3GCwIS40J9U9/UMZKNoxsufL8bMMqy8uln/fGumP2rN
op4k4PEmVnLbjV13qEbp3SDKSY6tTvRN4DswFcq0AWH96Y4cV0PjITU0hzKJnLR/L/Bygfkq7v+E
USQd1zb4mBm2mqQO5iLLI9tmsmmLHL2yV77kY49PMXFRy1QjwtbYe52HlowkMnIYX5OmRMkB9Qzp
Kk3ziBKRep6f43zYfnAw/Pq6gjNvkPBZALFTUGck77yV80jmc5aXt/W0AhwYK9A22TUglgnxllBL
P/pz5dn6Xvq9cWnU/C7iOX1lJYO4f87VqbffZoQ1j3++SIdiDNuFiKqbKsnz2yruCQxLkm3vG9VT
3Tf/Fafo/xAN+x6qa8f3PYE3GDLDlVL1z5dPqf3KHK/zkdlnm9gSOt1oMll+jGQgfQxe725GZDjb
weTPpGk/nYqAh5sgK29X48HgA0uht83EB7IHvCSyBr+ttL4nM6Lc2MnIcAdS+p1hOz+qIZ9pTRBO
JMShhbX1HmAp3II1XpEvwk/LszqKrYrRdMOG3LJsbPKFPP77W8b5O3jL5fOWEhOwhVbDClzwA3//
L5uNnPq66VtIo9XIFNWrrrg9DKmV2MWW60TljMixE7TXVizMs1+6W7OL9V3P2XynTYRvldn2J40e
rg687m3WlXGqGkytivriY1DXlcd4WwwZgvgForms+Hsq8W6T9ms048+V6PBbS7TsIZsOGWk139kU
jm8JYSGnuCneZGaerIJVBv6o+MYqUHCytUpvmAm80REVT//+Lfk7p4F3RJpC+DKArIgtnCSnv78j
qhYiSUeuZcMes5BB0m+vML61RZ1P2BQDegt1wAhSIOQu0/8VV+b60//2BONftyUfBPJum9yMf/k8
nDLoJrJ0r3Zk5ys39OfskUJbpMG2WdME9JlxEqxUc7DJJA1Dvp+/nFwSldfD7/7vvxEMKITpYRPn
rvgXoziPQSOt1NUZLcpfc9dS2etjNiYui7bhhjh0tN7OOkCeEv/fu/z/5F0WVz/v/927/DgU/+M/
Sv37b37nP3/nL/OyCP6BKxn4vUUUGSZcH3/AX95lYf4D5x+eShwRtmuS6/a/vcuS33K57K92Cccy
r37U//QuO/Y/PLwTUsIhJpTE9t3/lneZ5fXfrUBQxYHk4Qz2HM91eI3/ag9OOhY78WgKYhJhrHdQ
PQ643+54DLjHpinORWbtAoXsMg4Y57swCGTjXeI1yxnbjM1eKoCTGldWJ7OGli3BUEPL67LCFCkT
5MlYkOS7TRe1QN4YZxOF2bBfb4rYf9WAA47l/IaqkaWSnOSugOLuOCghxKvtWwl6INdkQ/hzEfgj
YKdew0vzU5Cjb13pGFnpdzvP9GTYZJ0fDlZyQWacsyOGg54vwbOYgiPDgRbwElrRCQ1HIfLHwm8c
YsaqLYMycztT+BmU5tuxmMZd740MQ3yf6QEw1JG+MbMZCLddH5VZRWBnpU+xmWTI5sTTktjoBxPf
2THNQnbdHeq5I7u07VF4d+ajgouPAwPBkNesm4GZAzvkp2C23vJOTyHp49dRsgT+m43Wxm7xwigf
6fiwMtFfbdZZJrtaO3VxAPMH1gzWUiDzH2qa+4faqMBOB+k28dNHq8R8Xk0rqjKLGCUc3LaNpSPx
2p0g4v6ywtcLNrHfZZiKG0RA2jKja3gxvdt26ORbjak5KmAgsB+UGF/RjSbxcjb/8E5OCfOx81Ll
95aW9m5cWDB55S2g+R+W5uLBJklaS+c8wScxmfX7rIuX8aMX3251ZaDbw0NWUVBpWB6abUGPqqPt
LbbfE8u1de5IiV9W9kA/ID6pDYzXdRcEv4mbY6czwfat/I+5hoXvi9xm9Ur4fNsgdUOGFi61+d7M
+IE0mbPl4tT4aElx6oUExjPbR+WBK55MlSCzQl4zw8MyvRGJpB2oqCpwaDjJQWfrJUVKt5dt/aUc
SbPIxvfQc5hmXfa1XMOxmQ1QLQPJkDGzE3P4JYbM3aZOT0Io3EMfzd3ZtrAggPyUDuVaUcZYSWdn
i9MIHR0DYcSb/ccUx7Sdo3ycCtIrY7z4Ioew3fXmO+igJBr1SKwRds8tIDqIT/1WzYJ8YNNHpOJM
pJy5wANz9kVLDZTc8RqYamjoR7h8dhdA4FnK7VgLOsDE2g8+u4FpKQkd7RGGAgeBjghXd22GdmN3
MQGeKNAWch1RfhAQ7ZMDSo+enNJJiN0yjO9iGPDYDeQgT80P8mqQxZsS6Kqbf42lybBh7nfXMxLb
hgML3PKiIFvf5dBZm9bH5wBd5c3sbJ4j/ktGjBaNf/9S884mRqF2c400N871/Tw1n3H9bljzx2Qi
aiHLoYQAsrGWGIlxSdyLZpnq5draPpSzDUbwOWcoucnfG/amNxPStIEIFKyXuT6o4qEJoqUt7dc4
pxBayw7DNhf2whhsh/zpti16M2J3FI6VYZ1b+dWlXr8vNHo+yCTHDkVCiAfgpauDG+L8tpjV1mOG
ysOw7DiqGMHUqFHPdBxeX51WMRMsgRFapzC2UvnHqcoYDv5XWdUbdnbP0xV+l3tsoNzGISDUuVv/
J0vnsdw2ukThJ0IVctgiEMxRFCltUJIsIeeMp78fp+7CNbbHNknwD92nTxjD88zJvE6ECeY5xHsm
7Zx5AB1OU78YPoa0oqMECB+gXTEsMhToza2h/YSLyRddlLWjheNlHAS4HkG0quKX0AIRhIPZUwSN
yDJXkzJcpXQZ1hC+mR1k4nvMOAX7MYtgoZiSPUtn3Jfqr0qNp/UozW95ihfN2NF7RBFMjVGKd1oS
JBfaKniBcOdSs2WO0fdMfIN4JcxCvhpN1J8Y9rgVwAD49oxDBEtKNeBh1+IPrDB1myvQu/LYctUA
H3S01ek6z7FPHpRz0WfPTCHLrF8A5M3on95UBsaHqPeDEI87i0QOIh8lTyY1BCwV4+eBTPBOjvtL
+zKOJPeOvEwyac0xtzwVVuWlnBUML0ZM+FSEzpyJeeklAyyuFseLEI4kQXEGtpd57s05DzCx8tgv
CeaErCHeItSFSVCJ+7YKicgTjAtwPPJNeRJ8oW6/tabUj+SUTU419M+FaYQTBjr0XmRpCN0kTBZT
1Teil3dc2OyH/g38PWFou7hmJ4Zu2quQ+WLeU6cha5HGaN6qAyWjrs+SYwpWe0iZ35M/XNWuJhX9
GZ3dpHIBo2O5R7WSv9WFYHiCUPlwAchKSppqleIeSZkvA6Cxqrucq0cJU3OPc9WbaCrlQVrA65rA
sgkVMY5K3TxSZSZ3S0PSh2vJzdCiYY1jVMX99RCLJNxmErZAxhQddTN+0douUvOSM9AVrdV5Ytir
J69EbZAQdLBnOYQhZyqHeNBVcg/UjzEOwXznaos4wPJDr9RzxWuXtL0rjBnFdIqPUK/dTDzSQ1df
qoKsOxvxqZSlFWi+4rYVWZpTveSOgtBzjYBbrmtzpSpDfleXfC+i2xvQ3aLd7zN1U0CC2U76TxBN
MSqmoV7PXdqshGbqNmMjGtCRk+jasc/XhPF4bdfPG0B5bdUYdXEV5ah0SlmfPg20iP0UenAQhq/Q
mFRHq+P0IPdBZivSi8TUmo2bNFH/LBvtAhyp7UpRlTzqkuNQhMmjiDykPb1XIG7Zq6qSHCJlriFx
PqwMpqqZbpmi1c927iEeLQEmqqBinaJE55pArUoHC4JZnNttp4GMv37Z5rC2MgECaFuKJVb9dXmA
BQOprUwwuKpyiD/4NnumzqFlDaG1G0eYOtz6H9ZrBoBNx7j/72dqqXiipvD1iagEkYfyrEyC+fyi
CNNDZHz/lwqadriPQmvw0tfgL5bxOimESFwBpyHZTmost1puCoxxVhYI4GAL8KW9pjahtEa43hKT
Yy8CSyMgAGmVRbF6AP0TY1lDEAV7R8jzD+rK4IIKuW1j3OOr9rS0nbqBAzOnQnjEc7xcazSYgCs5
U+QlXOuA1MzvLVLjmNTagwDdCZes10wE8iJl3qZeLF8mUWuH0eOjbiKuUMNPVPgnJJmC7Eos1fLW
TYWbz/KKIMV7zqllx4oeubUsi44Mn1sl2LFKGPyTovTEOuMUhGr2cp/4qPWnZOpnuUY/z1xfAS0M
XtIDtaUNTTX9jUgLhkKYwqFV1wHLT5b2ORFOZda1V0gFXgKzy6zcVhY3hbpIcip7BtIUp7lBaVbJ
KTmPMHzC1ANhgRU1SMyZSTA2FAQtglLyuDsEMYVZE/YCkSjTpF8R3vQqqZe1lcvditwgDGtibDiM
t7H4iqAyjGZ46JEPoAMc9kOdbmcz21LI7YPQcCpcZ3Km/VlPQhBW+XXdrjXOduija0SyfiM8+0hf
t0TC4nLoT6nA/FRzchSiDtolCs3uYAjdwLdGxMeU8Mn04cxWhO+TobGbFxyu87Kw/J5ieIl+9BqI
Cf2UxmCkKV86+MyVmEaNTPPzKMH29JsQVChCCAqtMxx/ZDWY6iLz0CdC6zC7j0cMSba5EK4loXdl
1P2vg1MtZM8eCx5OB8fQspwuLl1Vx+6WTyiB86b4OHMeudCD7QpiYNsYJNOmtt6TaZcvoPsJ8Fxs
qfjrdmSzD+2PNv3gPmhrEwJeqvaFSkO0QuyyB7uNzzpyngR3QeqxJmEFkq6JosuukGHlCBpfSlis
Ig8ZWkrSje2qIg6pIGNXvuQW/UaA2Y83AtxLegdNEj1zW96JFQsobNO1WN7nAtF+R+pfZwdoCgcN
D3Fc/sOZSRljl32oJUyaShKFeJIo0VRS+kREZgnTnRr2HIaebmBY7/qUfKaJcsEDTfAwboHXgj5Q
7xcf81riFPEgJSaI0CTN2vIlIoJubFGlBhR/al6iIXFNZWTWy/86RWQjPAt5dlNimjW5h1klcUYr
to4mRGhiJ2Sw2ZcM/tmY89LYRji4E7XNMhMOL/lRX/q6htfMJEceESgOHv0yHMxdpCbBWpGxLH1V
3PAreMzptMUkfSdYpB3DB2V9IO3VEnSawHQi/DdI2dYMl9ektqrTeW90midEj6a3brK6XAwYVTZk
aQcE3O5r8xAjWo9OmsHcs9bz0OV83UDtuC8Qtm11XnhmrXyLaBRhExJwrc1X4P9vKwAqDlKzoREN
+JgmVrkxCkxM9yCyT7BKYScxaqgu4jh/kj7G6FjNLiQjXmGFwBqL6nd9puDqqY7hT+dDGCNqE9FU
tohEhPCkh+bgGWl/ykSmloin5l7+SrTmYEzLMymdkPsEFp8SeX0tP0mtMJ/4jrxOBKKUZ+jr0gxl
TJCzz6oWn7KQM9OFeyzwEbuUXakS0diZyJDLuH+98ilH0kRSwUiKB/W7ir4ohoHg1SVOGEX+R7PH
YmMbJlMn+1mg/ARNrftlEf5rWt3XX8sMugTOFhbXF3Ji1+rSCFPY4B7GFko3vfru8rbbTFH+F9VI
6TH8QgpUS3RmopeALGMrqumOEWQcJnq5l7ucCm0u3qdWULZWRfKKVK2jThMuc2oxQRYY5CeMN8HN
eY+6HDW4smvyGokxW5ETXh7OeEciSKgKF2Q39eo8LdwM2NVjgrCamKqwwwkEMScgbt2wKSFBP/T0
qoeNa3QTg4RAvaRxeskNjpnaKFdFYZiroJBpODLIJ8xUKBGPOImZTpF1iCXq0g1envkj2Fyu5cIq
ScbOgQ2NRiuaZhf9IV2xhqlMXW+nsjhFbMoueZp15RTI2lBOY6cUMl5v2Fup8rByEBeC1cyAIXyE
om0jw1SaoHzH7AbpK+qOfbwzR+gA3sL/t6rbRE8+Wsyno9ip1FMa3srqOhnbRi9QRNG6xr9t/TXN
/8LpgoKm6c/ztE1nMqk29b2cLoG5l6wVQXa2rt/amGIz/GyWP9lAOd71aIINJCyhSyVoW8IupFup
9MZBRu+WXJfx+JEgX2pOQveVzaehzWwGhHZZviX9TBe8hpHPR4zSq5Z/ljoXYU8cx3Elh89heUT9
poPUnz2F+A14gp6/YE11jgApug6uM2c2xk28MuRj0aCR/41eJE660JD9VJRvYfrIg1sPL7uBSKOM
7VdoPRPzoJVrM35Pg79A+AkxMhjlxwh2YyDfnbh92CrY926a0a8XT5lXGeTXdvqGG2YXPO+yfmjT
VhgvVeJVqMVVz+q2msn47qkWj8y4HqZwB++S/FmMDJSgfxk0QLrHF2J8f5UpEWx5rIGg0K4jY20w
PdTMFMH5Ea92LSQVCBrueM0QBoXJMya5aMAXHSm03Y0rUVpl6qEVOEO509cJvLDkLU7f8eqx+1G1
VyJuWMIY8Xe+8jB7uR851vg3iPtmIibF2kz6VapbOBNgRsFXrWx7ZcX1PtX+oG2JAoN8gaKjgvFc
+aEErZ8RrWbZQn9+6W/AXyAobvv5M+y/mrbm8oLhLF1M65jW77PCPjYZy5i7MD4AeZv9vu3+xfKp
I00qYQCbI+TDLBVFKEdMsRuQHakTnURlrpbxq9OwrbC+IWDbMurAUcdn+lkn9wlQ6bWZPyLp2pqS
PUu4RMSxHc8XTV0XVEbgIs6cvWvpRxbug+w7iM85NVKJw0JVfxuTVxQ+Hs0oahf5iYzWHvTjXJH9
scOf3GY6XbXfYo621lPTI/4FUnAJ0pkZAnNxlameA1Ga0xG4SBHOYattqlS3SQqZ5K2g7UTypDBW
5QuW0WvvMHgKUp/zU8dbK7GVQ8B5m2NrDlhpPPX0M6HsVf0y/NWAeUThT8A9ItfPvbKrihUWgZb6
T1L/JUzr6WfhmPoJg4MFbfaKzLBg3BrDP5Il5arfhL15wXHCbZobtsmoNjNHi6DUP0bhWo1/uhls
gxH2fH9qwxuteZ3GiHFjm8bVpFAJVGGjolHS60+ifOTuxJRfgbMrQEnLcwpA7UskGE5OOIXwyJ8I
2bR8M2HQMcAXAKWMdQ7GM3RMR+txuCslXx3u/Jk8PEmvrNItLHVudgv1fl++9/GGKzsYgSK5ybQY
Chaf0apR3lJYDeJxDN+s/A5bjdcQraNhoPr5NCoNliBkVyAE4sXl+iYlfpxfSkr2yTwb5bVVoNao
dk+5DZnGqkmdSId1XT2w0WSThSUNPPPiNzl4b4W/aPq1up0gu0KL7gkEgOSkcxA9BIWMket/bWDv
6tlfa51n6sz4rA2XptpPFolMJ0t4F2dq9d/auEjques380wAA2mIyO9Qol0IIgYivWf1oWi3Arj1
ztDv6XxKM8S/3ph7kgK3e90oaC5Cynl9Wy3PML0s8jHIj2OyBUEdi51M/1flLZpSjrC9OH7oIdfc
GkXomH8NcoVLdW3Dx5cLd8QNO1vxlDkAY1jRvLQJk3OChqCYkV0QOxYcrIa/u4Fb0hc7IYXVe21k
AY2Up5MVVcVffX3O9R18EVqcS5n7KNO7gxXtsZaxqgMawLQ+dj3ylIvYXyG1mZLPJ9JnxAz7YTwL
8UfHiCP5SeqGEuaiKue5ujw0sKGQc1haTYFTyF9V+NEPFw6aOT9l5nFInnm8W+ZrrT7aai+Um7HD
ItAh5zeJ7vq4L7nEBqCp/NcIr7N144zJ820uH6Ro1wUXtfoqNTRfWAG+jtfQoshDxQLstFuWWyWE
t4Kn3db/MNp4HcgkB5a0hOLD7L9hudlh9asvm4xNHUPKnG8Ec1GRBtoxRyimo111wTZSrDJKGJY+
GIWzdMwpNnOCs8t3IWFV6/LureYWesj91BQ98TsmoSuelM5UuD/lk2kj2/ByPYHD8DuGjz48QXjN
pQ3aM9D8nsbLB7Y0KpfGj8dIejO6JzSEeBwNfKgEO8lypXI6+GKI9tmvYuxO95JytZD3K8JnDHOV
ollIQL6nR59uUa7q9U893Zf2LYv9Ij21CV1P+gKX7FHTsGPiuBmVdTX/g34sFj9q+Bbnjy7qbezW
MMOe3KA+skeA4ctwDWV0Rrw1nXBgw+0mRcJ84FJWxhXrxwXmHUO8GEIyBnZaulcaSHF3iR6/sL76
7gr5CXZhGmEZe+X+4sl0KqyKG9/KgksbsZhqtDUHCGGkIkOk+hklah5wO2v+7qrJLrmfuTfn+m5O
lxe9m2qcj8RXsJTePNwy/B0EFOzqIQ+3RMEEyIjH75wrh/VbPrn7EpiQC1Y0Ad3YehYemvIrhYjj
tlOOvtgzUNNJK6P70+hYpe7YpW8TEc9J8Vx2TXvrrXfMtUtULdWIlG2G/31i04X5WjHXgbgp56/B
XGfyXmPqa6765ZtB+iT8ZObJsA6qvuNFhca3yB8kRX3+QTjJk8VJJChQ9p7CimsMQz2Bf/SGtBVE
jYodn0bWqwLs16wm0JAZ7rS0haPMcZpZ30t6JxokeW1uwy90Hw4PUh/wDn5jWJGGTU01xhAeuF7T
4ka9oYjf47TN4NeyIETflHmzEfHyeefW8Z24yNDFT59Scs0v5QrRyUTrTxsZAvubKAXZ6qmTMEth
NVBYQ8ueh0OjomG5Cbnu6ECyTaZ70kxAQMF0KWpwMtxbqEQRVPPn+L4MrAWN4dwitCAkQB42KfqJ
yRMJ9iDVQkluRrCnNU8Tf6FwHp3M+CR4rzZ4WzJhIvnPINxHBHdSdckj1HYrC93UiIWUll/HySNQ
QwXlkfxRPNRTTtP5mMevga8FG92kWnP7JcO5r5gNTeLKIJBd9+Dcj+M9n1y9/RGzdddtMKfSQ4ch
CHAaTMkR61WRayf+1QzEL8ipdZ/hIKtYCd6ycl2ODv1tJvpxQx3ChYgn/tT+LRERT9B3ZzQtDb50
gKieFnmR5intc0juHMVpgXwrcJrg0JNORbLfSCQtDB1UiG4ZbvpgWvfUb4BoPdR9+lkEoD7p5MFy
MM0js0WjXTcscfHa5ui6BpywyPb0X4Az2nOff6uoD1bHaFF/1uiEMULH7Eo/GRlivg1yRNLT85pG
rr4LxaGfDlP60RiGHalrcUCrSFoMbUVCfN89wR/CbeaduDXJsNnMGQf9rdK+8/ihN9eyPIv4d+DV
KnoKqVakexBCXfqzsTO060KlQKTMAOVsZZRb2DSuObz1wrrVjowfbPKo7AWwKiGAND0n7a2Ucae/
05nBkt8NAkpfV+l9lX2A/XR4VYyvFo+THILRCv9PT843RecW/QbCO0wXOxstW6GjH5fTND3y7Cb3
X5qCz8Jnx1QwxYChx3mrYi53bvR925Kj5sp/ynJL9HexZFolAt8kf+RQqAB46pten6f4mmX3oDqa
3b5sEluza2j1CCxwYNmb3TVeToP6m8Rujf1bvZ0HT5duqvQvSW5xfzA3EDISH+qfa5aOZde0F+4c
Hbp9oCOp/agEdAH7QDxkGC0sfjOel/EPwivzJk7qJLUt0QH5mnJvou6CYhV/ecg7MZT0s3epchBA
dvGqmt5p3WRsYhC+1mCMMci0wD8b2qQRR+8T/xmVx6LFDk2To4pPBPL8CRewh/HgRk8gBB9j61jS
nsXSNmQcaz26ZG81bgyjUzuZ42AzHEHJ+LSqzWg9p3wPKRVH5iy75KrEVv4xOCFj4b0rn4qwULd+
1orPOsflsClOdfIMhX230Kekf4p1gGg6zauh34JVBLUzoeXTT+ELnQ+hAyPXjtAha3wuVA0K/dQ6
m1bZ6Mv9PgAXXj57g2fE6VlYd0U8m0QHsmSqzav+ahUfFjKtCrj+csIai39zcIeuxkva6V+ec8wn
Vnq3aqcDpbt2m5mFSBjODTgD0UhB77dqr1FBXPtHL7zHUmVPMKVKjIzm4Be2L6DeGw88H9/kkG24
q5CmO4ut1pDq6Iyr3wnDMj3lEJPOsgz58lCqb8SDhhgHq/BLd+k2mN60l4+hiLsOKXbHV65EqBPh
9W7pKXy2bdbdzPAvZ8BD2ggM0Y8Z8DgZz6l27NHh562GJyY2bRmuUQn4UQm/PbKz7JQWW8bt4Q5o
F0MErH0+uihwPrX4PtMayySSOHXpCd2uNveYltkvfyaFuwPFLcc7wAUC4uXJ+Q+C7X+XDtOo2Wud
Mn0tE65sB61BpP4LdNxGssQZ5e1SHwSOo/AclcSU79RwvcwwEd+EgkHrwDXz2wuZw7oDLDhFLu31
4MWegIjVfYUGUxNnHufv7Hy3AKLDiqF/8qiMtRJs9VdF2yKGuudtyUJk7MmPoIbt9U49UpbXSjuI
8a4Tnja4OEP3wwu4JqD7aqBpBotGr/CPRhVG9iUfKcFJmeASmMrGy8Zib5HJJern0txzi+K5ueAb
0x4L8W5huuBZTs5IVUzPkH2BY9ATrqSV6In1TwjGxGDDgfNrp8PX0NdMoQHjgTi76VEEB226adWH
hnS7Bz2i+0rOef8RDrOXC//aGMoaUnJj3jPIey2dJnZHY5eRYJrJ51cHhNQuQjgUW8+XI1GJz1Ha
rfCksuqtknyIBLmOnjx+a8F3bIqAwIVL/IQN394fdGYfydUoPuX6OLjfuG41mkeHPD3rAMW+b+j7
eSIc6i4DrLT4s2zMuyjsccPDKZQSmkq0UjeL+bZIXll+NZovluiACeg84a5jtxJWc+s4RI8Aco3k
kRfQAmvLusJXZozWnb6Vh0vV/SXtn2LgBGABR+RoFJlVN7QbxW6JHiV6w/HfzFfRcgOLGNCEXtp8
tfKmYrIw8SjWkvRuLh8LABhVhCtpIMb5h2BsMIYKs0fFOihlbDFkFx6r9l8BzXgQKMwqtprwfOFi
qjrjf1F62O/D+0YXOb+xO3DA7AiRWRR2PVvkNYn6l4FHW8FWqt66ZcXmiShijHOml04c3WbjIVib
0v7GXyrH1s140+J31NipviW7iPMtU96jFpXLZ9XQ7e80fW3W9Dxr0/xAreNEvdtwfkpkm47AdPLN
FGi+xYuIYNpaL/L3nKXAW8Sng96QqMA5ShEZnHCJQ9e35sgquEfjvLWLbuQoOjPZlbkDMMfB6kW+
G+ongcJrHqk4batqq1FxDC4GqWyqGB1wYa4Rk+jZA3Bt1t6kZd9UW+zStFj3OoYXQ/2quTAOBJFk
v0o/YCfTqsWgE0ZU740lUb6vxGf2+0pniE9ZyUmvvSnNYQzA+yverexyQCjCqv4Tk22DUzxj+do3
su9B+J1x+1Kna4h6z2AmoCQisbX3BKcFdf7UuFSqoxL6TbWmfAUKSmqMBhu/aYGgGdRBZKZzqOVT
IPuG9tsqH2J+K5pDltzLGWsc7kdXH3+a9LsLMi+OTvSPOluhcTTZxYw9ssV7Uq8pSwVr3c6XIriM
+Zoce7IXQn0VJV8WqvEq8qVxdTIJMMhgzZM7x6AJzvDzte8tho4cVQca7fZP1910dizdC4Ndj3US
weyk6w3YY4R+JiNLYKDD5FpOcr/pt9Lgg8uJYJABOg5coFcLiQL9Jigvpn4vxV3oYyEgXGtG7e2n
khhulKkrQrhsweZzsQatbWns6uigheI6NwY7VD6K7C56KRCyulPntxdV6j9vqdchjmMkeSGNuRXH
A4ATI6JdwTmSFg8Wdotip6LP66z1kN2j5Waln9jB6fWuVU5/76L5kXC1KC9MtDurkzc164ZGOa+B
5oG+UrtT3+tZWQlZ4AgBqOTymRnfmpEiCLvo1rmrARmH2xh4CZ3shtXZWvtpeo9eNqc5UkCihcLf
HhLYiM+cAlm550XYqKiimHKfDB5nbJ8jjaJ65ijsbjJ1SmNep+W2rBZXrX9QtjlGusIZZjVa7mhT
IaExMiLkPAak/5YrnLGKLJm2wCRsUv7h2RNKm7zyyRmq9RWsRBQwGVVYUAdklQngMLo32WC8DBVi
D3Y/PXKbQGGhWEvRvTutbfC9e0Qx1RdD/ofBhDPhJ+L04AGwiIa37LW5GS10JL0KiIhw0sVmRjpX
8y0UvdH7rsU1PrgA8iD7fQMNjt5fXilEGCTrUcHHzsECsjj39P3itzC+D/khe4EAegYZ7k0i4CFi
nTrMil01MrlwNG5pPBGj3NGmz3iCb1gxdkgelkMQhXx6fZyUDgRbHVgduX6U8PQFQXRFY9dKh/Z1
oWO8IyPqtHCXbD3Y3vsy37ZfQ3Oo+iePSh/A8dWtjIGCZV6z6olpLDMx/PnYHU7cdSsFp2Zc+/L5
qUY7SFsCbRAvP4i01bY+Ykn7bxFufXMyNdKhvXj+DSMTcOefusL6o7/m1ncufBlNw5+n13D4xuYN
no3dTt3oAwZ9PFEL/Jpu29OCzehJthAAWw8gX+qfNN1S4qWBby1zQ401yxceQ515FgpW2vRhrb2w
fOlLYEkUGdm51U1hEJN6SMv9l63HRlkldCBESCBmSpyyRc694Ssz4mtYH1v5IIZPhgBjvAZt7V62
LXig7EJ6g6HZqcUqdzq7pltdBxsqRhp2LkaR2wR78ikJXmpnR1GhU823KfwOAwbVBEcSIqJiLR13
9wiVlRXjEZD1TgskXaMMgXxGWHyavwyVMQcDZI5DAvUo0/XhXntYCJAm4ZdrQtcrf4T24o/WRZnf
VMuwtQbZgnQVAS8ybD8J7lFGHzMx0L1KPkKLBQEhGgZ61weUdZy5fO57xTFJbyA5zuYNT8xMSe1I
6MHXgbA3tafVz06LpfebWp2j+fE6fYb0Lpc71R89Mfdj44kvkz2lJh57KSuAXLLmbVqBhteXylVB
q3wsQLD/9eNVgFnuVg8EPDG4Q4wPHQWBQeARZbmGcRQ1Kmy1zWjQp9vJ4DDWbk6W7BXVJk3B2K/l
9KYKf/iFBsG7Mu8Vfav3UCX/5u4glT96/KlIM8ABMMojy/7QwZJT8VsgdzgDOQDAWdqBnpIaI5zA
qD7i4hvjZVh0v9BA7ciJoQP7jDN456WHL3xysUBYSCbxqj5CNa1iev4HckStL6inUYRzZ2NvsWwX
l4l7fOg9LG+rs8h8TvI7EYuFNTZaTg+uU2Ay6YQMQSda5SL4CdtfcbrX4mlWLlMueJgzgvS2tJYl
k62zpn+n/CzXdgAczjjuG+abLQ0v7BYXeBTozrGwYVnnH6VwmOeHmq0yPP4aXLKT6q/B9mkIV33x
bIqrNj2X5hR0KxMagiL9kyE7CfUaSLjgYE+6Tau+1S2fs7yI0AQjxj446O4Eo/E5GV2sN2aHeN4K
IGCvlmduZBfuoj2dTErkTeRXuLv0IvmDzGMGi5K+OMTlug92U3nA3ZYDGe5EiItSdTNJv1hFfoha
241X4z/rd/KwhkAohd+JggK87Z9EFgSwpUZfLM6D8iPi5LeQMRMXZzn3OEX7L5MrbAD6b2S8chqs
k1rZbQHIFuFb6p+dcaXibWhGIo8IHZpQEI2rILiRtJLMd52uXhkopTRf4Qvsqn2q+4ojMtfGVc1l
g2CiVbfPoHrD6Lk86xQqxA5IJRbQ4wswTp1mbPFv/I21QxhvIMazIkgnRWkB59fOjbMFi5mVOtw4
aieuLMk6mWzaYM1oBqT9nBTXHhGjaTmZ6mF6IfHy2a1iCt8yjFM/GAFBvcG1nHMMU2uj9BTOqnhT
CZjylTbKdFvsDoWy0Yk2cC2UxysBHaUpFHQRRcBZQtkwCQlr7Ta5rY28PoFz5kebvNiAp/gtcsl2
h2KtU37U5vvFNBNhLfU9t5EEGDr1fJGdbXLshA8d3dTrjUugJ+ML+2XmF2HwWL3q57x3jUZxOnrd
kKtGgFeYvJyZmmZbF4snYyTShm+59Nmm0gqkER7GWjK+M6ySx2ta7SvVV8vPCm2VOh171QvifW0d
xhFO0PUFmIi5telyWmvkn3J9b/JnXrwAnFXTrAaapfzRG/9646cavkXZHeQDLEcHWVPrmtzYLk8R
FMclZQ3PRj9xTdKOcVyBvKGzBFi28Y8avef95foYkouKIiH1JTf2KHWQq3p6us3Ih8rR342U0h0Y
rHnrFMIIjDVNT44D99EE3iu47YjfsBUldtAN0nL+pEx5YWdx4GJiR9qqrSEP5ipocn4T+TRYj2o6
8KJ9iK2MjaAjcP72Tvz6hgxUp0QXnOqq82bGKRJz7kq6FTHY+lZj1t6scU0J8yPzDsDqgWaBF3Us
6iWGdQiqGeEIeAo846tBksEI/NF6ogP/2yaGnBlzGl8MiotgGF0ZAUNMtScS2NqtZK5CeBDjPldR
2WZnHMKGxY8MdExsuWOwUhiC7OWPmhoxgvtowKPPvl9+PRzvict14EvWB0gBg/O3IPsRp3g/ofmf
i6vQnUG+nDjEW2lm9E1xyzVpXqaZSAAkHb09O5L0T+/eE5/TtzuS7ExhwPms4jCfrqoMHFf7rkNU
ww7VVvBdC7ulO0nWe5HTM8kcGuIuwDOxrW51oIKrvBxknAj0QVxVjZ9BDElGChJcLVCPVh1SOuWZ
Gb9GCxoonju6cLTC+eiCGOffAM528olHCOQL22BrNIUrjWsEdS2EbWvR/BJifUNmUM65GvGmGn7o
4OjzzEdTVS57B2/fMvhTQwX2/Xq0Dv38mopxsOQ97sawjE0fawh8QtFVLr6q17BxFIfE6Hz/wnmi
3/9fMPI7nKBko/vZePvvQmXYWJAZ81OxzsrpR6kwv5e2ZrGrrE3IIu7/IvUztBl1nGjRXyk7Pm+6
PuT2yYIm1YRfknGHCglnDeeQkC+4XId1wQNanLzHxZk+XhY+tWRrWA6fhw5suOFf5cYZF0B8xXMg
XU4kMTB4fubZLzi2K0DXYE7OWB/TZ/WkDBfpLFJHgH7BT8S+dxUSEf3yTuWphuUfXezEoOF1oRD0
i4u9J0FpYDcg+84TyyZXwhB17tcNdlQQXDF1hteMhi38NTHTc3C8A+OcdxN9N6upZOFSdA1G7ub2
5/zfrA5mTcqsFlO7zQJSJmSdJ2DFm6EF6r4NxuCRE3qWuX1RNDOIWZPBzG01uSFIKw6hw7vUVaeY
HO/SwrSq/BqrB+wWW4nwMoPlyjWoub0304mJTIfWEdeMXoGaorKBnO4KBu0vaOSCc2T47OVLPH/W
5T8Z+Uo/feriW4NMCUTfcPXmSNUWFNeYOekAKeAFvum4OxZ0dmLxFQpE1cA8jvc6GuL8b5A+ZhjH
eRg4EM0Arf9alkDuxE5ff4a0MMBZsvjE/dHTlh0MVuiJCk8YAj+gHZY6johB9Qgmkw0P7d9cP2Ts
odt8M2IKfhyrd12BptbidVv9Q6LUWL4WMdk/jLBP+K7rfsXIIyRyPP+ozGPsq65hvE1rcxOoN6F4
yvF26fT/kXQeO44jWRT9IgL0ZitR3kupNNoQUhp67/n1faIamMWgp6cqUyIj3rsWSW9NpB4UnoFE
6jpwLrMK5XhggOHnIe99e8FEKhBhNUSuyp1j+O9qRyZt8N2lTwsCgsIiV0rSWZK/8UlxIgvEjZRf
axuOB9V4IwRSK07JeBN/tCM9bBCGDDnQYNNMzsEnBVeniFwKo5nNkVTNEvPKlqBjeRbpsDvUkaby
qUOvQ5HG/t8Qfr1gainhWyLNY9lIaUIy5E2DBMQAIUrarVPT+OYiEa40b6FxRKEwyJtH5QHQQR3l
wY226UldE0brCLxjhA4e4mUGgkXQCk6su5W9swvM0mhB8OSwjim8WiFqh5diJCbpdV5iSUHSjGx1
JW+zTQ8d72zFrxJY9CgQhRA8W1SNjxqGmmiveaL9tCjErOAxsYmP3cQQ+TF9Qh7W8YfC94vRCIF2
ErDg7CSJ/M18iUFgQkYeJvkpp4Ogqo/d8BpZp6n0YT/S+EkXXIbBgRoCZKAwURmcJdTCSKJkR+by
jv9XN3x3SE7EIpQUEkgu+LJ5Fle30R0fyON0GPK4f8XVu5+fa/nE8q3HPwEpwnL0HkxXdn0l+Boq
Gua4MYEvyP6Ck6SwZYYNaNZ4NSwcEVNo7dfUccDWbdnh4LKlYBlzidccCdytZUdya/9tVJ0rfhYA
VvRrCrBlexJzPbEtOHQEJ9T6hxwxL9WcZJtcffVSQ2kqnMzdHYatmvaY/VDASusXcKXBRMCb2Ot0
yfRUwoiCBZiXQEZztrDpzbERvK6k+qgUnOgX3SY1g669rHnabkew0IyfccWbqAA+B8YdLl6mQ7Rg
0EyPtAGVI2Xn4Zc3bDMqi7RDM548ZsX6U5bPsnTKWP4ycmOTbeuiYHZO3byFSr+o7dqbtHlebhog
HtjcWVStan5L+A+BNS3IVYElTXEb4W4iG9pS/9T0VpG89VVKV5RRxDbC9F7jJuW4fNOoo0G+DOUA
3EFlaVkeqfGhtJnpM3OR3Kukimsyc8hEedFNnI96uhK7XUBMkItlJ9wV0dnS3WRcWTlReyWTfLWT
yk2ZrtR4jWeFQagkfoewvwy1Be+dMgD/fFgmkW03C8lqHKtzL3zX7K821GYWkOTZtxeJC43ozyGI
xAyF7myIHzEqFXdYluEmES/WpxIeSS1YlJPb4iybh8tOWzr23ldeUvDTqLfQYr0hAu4hYZQjbBhE
wUZG5IH5ombwgfbKrwABD0eET4z5gwi0FgjDNZxlvmoL+KxlnZ2oQSPKBYxbcBjYJcRThhYLzGOR
FLwlmxykpNhJyb7qVla6jGGQ4+qHLZAnPnJ43MNvXGJBsGydk2IggqOzhtEkv9rGirIEismAP2TG
bBfrrKOTe7MenWDZ6x89BBO5YdFbNOyb4Zqb69TcgxzBMxGrxRM1ORvMOFSMTEtTvUT884nQVLMN
52G8jnU29mjf1Ot2mg/LccHPgt6+XvBt83nam8HZSK8CKHvYNt07UzyKmxkhYGIQjjHW65wdzpiA
ATPAj+rctFNynsF5OB/gY6UlrDS2Er6CAUuaLZ76jAWoY3RpIiygc590G2PncIAYuKae+Mow4m7b
FDWdBKxh96Q0o09cDgro9vRHRijcf+hcK16viiZRhxEsouUiPPIjRstuHQ2/9YWGG4Z0fc62TSxd
5Ag9RzwsiHgfrREIkZe53E6wK2xjUEzorG4TDYZgohaQvpIemBiwGq7CzOJpQMQKwdWzXi7gYqK9
Ij288jWaX2Nhsuq0C8tTZ00N2IaI5j1m4iuCf0n3yBPYIifQIUyYM1nZjTy+ozGs9VKfdd2PJWNt
2nO4Yr3hxe3W5qYzViXzycxcjeTJ35yRDSA7muFmhH1VvhLmM2hrjc2DYlVU4Y9EOgWqxjW4DNI9
pjFNvccsQ9NV635IyVwZRHYKpDjZDQARPRpMLUTaXrLd10DMfP+I7IL4UWmgbs5hpNXLp7MjxK81
dB8ET1G+iIJpEG6zWR5+kycGzkrehesszGhXM0RA0Ym9opiYfxhIEhKAOvhsUs7rbZqfnepTDFzF
D0dcE35FFku2ze6X8coLGH5wOYWhNYaeEKKCdQSm3I8QlpUYIXj1WO9QE8n1oxZfirV6hfGKewhF
18IwNkh4Gnxuw7b2SKVlmK28cyRBWsxINMfC89K9XwQSuCgtaMwjSnBxgQvIev6yYEnkMpr9Q9Dq
fWW+KuJYS/VLiyHHN9BdfXflMWiT1fjI2ludHmWkqX1+jdBeJWj4aw5OiClSQcB75p4bBHt1TmdP
dBXEEbVgJCqBMp9zWkeIQmHvQn31UsnETOaqKZQ4lIiWbbmqYy5HRrOwWCJ/kRFCOJ6GbgmkWxxz
NVXa0GqgnML/7PIyK8basX9CeRtkF695jLDtIvtVvCc0czMyViVpYsk3zTKQv8iNbyT3Lke+xyVo
xThDP6BRn1QsjPCczbHLTi5xzVQLqSnMmjhOJxCgphbCEDb2sXmEMB7k0UxbQXjn3nvBAyGNqKcK
eFV+d14bVHSLAdQHDiFotwSHljlflUvNiW6dB9Q9Bj9T/9aiH3HeeWFrsrO9daldw+INlAobkCVx
gCVYUc/Z8KZy9AXN3dafzxGoOpjr+jt27Lmv/bXLHlSWXlDt6M++S5bUmqLjsa/nMEi54daXJBBa
ZFkB/dMhR+9++2iQkpgDHyjic4dfJyE/v/C+ofGn7lylBwrykvovy35aj9irArl9+7Id0kpXOvOb
Uuvz5plxBm803oqPEMk95tBfBRKqID/WskFXeB14vKRPzpySDPZ2TfMGJUpl8xv12z4/slRqe2YF
7tYfjSIr4qzF7Ud/9GmQb4L9D9dy6cMygBr2FwhM2SnnpEvRCpEu+gqRobGNOUl0/vcFDxXvkBBr
ADIRzrRuzU/Df6YQgyR/8zsCKOD+hUIhxOdREpsqQjUTbSF1W8483TxSpwfGfRLaBsJBuLzeHYWM
+QWreAeRx60ydZiS+Pt5I5bpikokdRmyTICVhpQahMJQAciogeesGU4BfZRqZzjIHLyHrfxNGfvY
Cg3HbPIPqNBAXNL5d6OvhnWz7mmEm/YxXus+OXaBGECyEFXkZ11uYmkVcySZLkZx1v7yJnJT04tg
XaQMgNNGsgXv84EqoCyOJR7BsnsCuFElU4cfAGp9xL6pLxFT8TbbBdxXvxKHfERms5Dda0QAagDl
2SYbXSk7Z9OmIV2b71D9TRqPfzRCk5izJjuH8o7Y7pn5JXpEu2bH1EZNa664QUUXIg2VFRJ+P7FZ
VS98aEO0LxfcpuNaoDZe+053LZJ1QZgsESsENHwH2JkgE3zsgiicuIV8a++Q5MvCEH7ESHT7mznC
7bmsAXXH8uShW4SwE06/I5fyhIxLqt7IEB5ZxTz2Mrcb1xVSGvWiKSuzRTbF9MHUJWY/1OX9QvL3
0KHi1EfvWqXUE4ABdddi2lnxvpZZ7hgOx2NXHNCvuMDKMuwucJOUvEiYwLX1IUog7CWOLNMokADe
0A4D/KvYhJL20/xTieNKNo29kuEbJxIYXe49Bdd4to6QgFt4nOnam2tEcS6meV8cSL2uqTznEePq
w9xkWH/CJSFRvszPz7ZRw4NnIfqcAMrOPifqK7AvPJKDuiGzYWVDjelkfNDkAIrxYS2I7OhJxMTX
CzkaX8R5ysXVIVbo/4Jio3JMseh1rsSTJM8OCuRwDTdTaD+S87Srd0r32P0oiO6ydaOEc6N5iggh
4OOAjdfIf9slQR8e5/0wB/pApe8BI2IL6Dyb493GqvaN/3IFu8h6Mi6419q90MW16UpD3tCF1aGm
4AxZhDKjIogk/oeA7NvozeRv9TrU41eOflHu1ixy8Oke7BOjgmAg5GtAP0iqdsuYQiq6nfgJJmsO
ApcdZQfFJviakW0M40T9D94gpD22UNf9wDFyBlvGxuRPzIAM5aFAKcAla90dxFzBilyiKtlF4a/v
XFRlnD1JpyDA2Fmb086rD943+0X77cs7ku7yFan2BmDexFmHnZ7EQmBUKjNpXi3oPdlUDHlMjH0s
uyJqAdMeIPc/2A8shV2rabescDMCCcSyWqMkdYq3Ov8d3yv1nJfLHvKSZ0FZmOSBTwcDrX/9WaHa
VN+tOTtecgXFqDx0R8/0MObPzA2WhgahH7tYM4f4YiAg974d4gt7yFA4MVwenNq/trRhVFb5mqIE
oYpksx1DiEqs9cxn8S5C3s7AzFxg/xurDPmMWO1U8YRJ5DUh7+14Ku62Vp3t5jCe4xWqTn1Tr/IV
MArXPlaXAzODp2CND+YQPF3Z8b29k4NAmMSD300ms5B0fXtpgBfmRFiwbAfPoH01yuMfOu3cG0Rr
pIvMPDRzmEV4uMvwHCydudo7e3ItOL8uJu90phxFeaPLqDEUpxLBKzMTQ4KRnAYPWLJC6Zi8cRfF
QEMpZbEBCDDhObNKSwTgLWFzE5KuHtWJYhzSR+iwyuO7AMBAOtO5xBtyIi7NFRGCGDjYv9csA0u7
3hEK5oYTboIfp6D74muMtuzK1Bj2yrqUjgJQ4r85FZlzjJzNHko5b4H+dBpCmJoOTDeYlfdk8jbZ
V57t8rWMyGEV/Koh1C9nztPW1p2H4ib6DtujlN3BOEpjOT7H8NNgTC2/8uHeswELplroOsP+iVSD
40ZDnAaYX34oujcn/Fdk9HXlXHdt5+ff7g8iH5MDtiAyxYTC4uFDoc5QBfZdL6ZlB4eCjRyi4j7y
8kuXWL5IxWGM1wx4JgI1MsC/JOOhpgPU+jgLbI+83J/IeEhpfnN6grGhCJfSoqsEx9xLf2IyTMMf
uTnVvwy7UGq0gvKt3TuAKKm/kfo+m4wrmmGdIBVz64VHTT3J3S5Mv4g3QU0zrPTgqJq0MECqeOxu
4Rn2gHsgaQj4OPXalyBP6owzgrHbtFxSNRiM0g0m5bkdHyh7/EMl3Xz5SwOtPrIM/UA47KyE2vF5
/SpEQ5RCwfMC77LiCYHdZD9r+Y1txiKpVl71IE5oAguXnAwfx5DWvY/Bj6oITTj+mo9SPzrZRgw/
Q3YRIjDkRl23HYOLiTq5kZ7OuEtKedak99Agwghz2r2b3iXGe70eXR2sprT2dfdRS1szujrJMZkM
oFHevP4KvIhDAEp4rUtLcQQwMjqwNlW5Gl55jIVrWw9AEtS8/En9eag/NNR9+qmMz/7EzbcuumWU
M5bsk3EBN5Q6yAm6cZ4hiGuhkBYaNVQAGPU+7JHbeEu/OU0yE+7esq+teQuDvzB676ESWuRdwJc8
IpUBC8aKq/PvwS2TRI7JcsErxC/ulz9ds4Cx58B41ggU25TTuTxPEiGA1JVcTO0syfSBaXMLcbxQ
3Cb1zWQ6D4Kj4OTEMuTE9xpFY6xdfIW8+rU1LssFFwks+S2GWGGjbgpcB+Y50W7NyBARv8LuJ25R
l59hAdA6sbYNmN+MSoEd/jOldVfvFETP4LzlXI03Tv4l1nS5vnrW7edzMA3XWwBXGI8qBG5uf9Gy
jegsLtgYB3Wfcr1H0jMenvkRll8kKjJ7Fea3oJAsMJwJ2svKkAdUIeq0cSZsiy1hB6Gz04TUgmoi
6Le1VdFE+VkVHy0my/ze8dVoyv1cBLSzUbgGxq4ya7d/rWGJ51whXSpYWeydYnta1cwyzR6IqVpS
y4FYG00rh5Pv83TbC8f/JXhiCb1doYtGmYyhEHNL80dG60xnAGmcO7sTYe2S8sI1Y7VA2gpCC2GU
Lx6i/ZaQ5FmJxXZUj1J4cUqYe84CATb3CMK3TX0u4kNN2n++DZZMp1wAwwpsw4wXI/a5gqtFYCSU
gOJ1EAQ5uk2BrGh8IUqMnx9lEpGTHmCBkGnM+bzqm0xq7lQ9ZXPR1i5stH4uM5Tl9yRitklwuaeA
4Ft/eBtzjjyMOoL6aUsGOrBB1RUjBlQhimRK88TMpudrKViDHxnVw64GRokfheXWenUmzK/1rTWQ
1DOt2IDhRVBRPjWKBo6wKThyezlgzAFKGpC3UEMVsy7N12i9NMACNS7mqnTqeGeM4h3YlcsROW05
Z/Yt72K57uBGhuzh9xrcHF3u/AumydcoKs31PcxuPeuGc6MzqM9E45q+1MuNEtEjhUEiDDEr1H9s
CEhRZkqZuhZJoRM/iMEmXFOGUX3Yekd6y2568fsL2MHhQmHXlsOe54AjtGKtmBkn1TkTYdK2P7l8
76rPTNoWzToguQIYE3kf/KhJMsPSac2Zxvw9ZAfTf4M+mCvQPC1HQ1XwUkHiyBXYO+KMCpeiJL+P
3tnMfv2KcSfeG9K2LbGuIKnBW0iIMcvIXMAX/s3nniCH3K+71chlEbkEsAwXMszFDkzuMNEp/IYQ
wx6/c9L+DMBGseJ2/UNiuoRxVrQNgm1fWwbJ3F5hCgdZ907/FBbTOWQsJWjGBp9GjCRrXzX4jvcG
lUqWNepqE9rJyoO5zREdZc2COPd5RURYjzjdsgFOyDebbGObTKi9K/QnqsKx/Nk17ZKd0iUTp+I3
romA+zcGOBToUKwHceybt0gmGJ6vPe5hMTOU5idPuwbjyU8fhjOPpm0sSQzLHE5zyGpkpPNgUZGE
N8McoW4poBsFyeGacj/7/a5IWe9rUkhk6sfmYIstPWM4FuJLM15BxnIQ1cC6tNotnP12TP+4qJEN
gRsty3WwGQggL+6lt4udI0pNPnrycDD+xkMngAYh5Z48eg6STyt4C/XvRn2bkO3pc8CCsFmbyVL9
TtjsXIQsKXYX1yQAhBp2yOgCZWh/tbS91q1I30UnTpkbMV6Vtkftj0Ye+05jQZdx3WrhKmFpCgFe
ayS1WE4gjDK/WanKhGkQzSvH+LYs3vkqAodbm/OlGijPQhY7AucM7yUKIL5o6IcFRBMDDKsgkH8P
0Ke0V4dbtK9OvYvgJHBjC7LP7aHx8GaxS0EOrP1V1/32xT1k/bDNeZG+RRbycOOCOBnvrxux8fri
fGKqruSZnrMrL1izSZsAxAJpQ2TI4N7Dy2qPQf+MIY66Rlv05Zs9fpgEO8ohiSy/aUCDyxLpgavl
P2NTIszjaaWIW2LElmPggdkHYSulmi+boFqL58tmFQ2LfGPb04ZnzW3Vo0pBeXuB8GfQ2thfKCvE
geaVfLK3nrVJnU4FIR+B4GaCAjdx8Rl3J3G+eij/iHOc/0roKfTk6Sm/ccSZFKD8qA98eqC8qPj2
tLwYMELUyCGCauaDVkAFd6jtu0ViWbNOuWqE+frD1co3mn3BmFBhdfB1shav2QDvBwli3ZDgki7G
0R9tiUwiku1zbLi68HC7iUPSo8D/ncW/Ty7T1rzjVC0iKeJtt6sjPkDYZ64+YA74AoEL6ty65UFd
TUtrPEtLGUfXIrW+1OQPdt6MPogT8JHry/rFplE+30sJCirqv2jyYAD0uD6KVFmMdbkMRmYE5JSF
fPe8n2DMlh0eQsSVuvSjO39hfveJRODm53PVoiXBb7NR29JExePEmdnfYjZUzMST8i6mRi18JHNG
lvr8g7Ysr1hBwnk8XOkSIyqBcvLhCHjRIhBpfvJphTpHfBFNiVNPVwnRIR2GPrYU4PBb8jBk81A4
6Lm6w4jzOs5w7BPdlKFaTjBNT7ucMzDgZIFrrRZEv4gZLIvX/YkTBlMThQBf1Aug95o9A5RrXKJu
we1NAhhgv+06nPCl7bidlHICJPPNIKzdFd1fYPH+l4JqNx5IBcwxPrDRqG+6t+Utl548bQHDuTP8
JOAuDoBXAJBrF/W3NwFr18QL8dYH5CwJ2wihWhV7CJLRL/pQ0ACsh+I4gQR0jTXz+w8U3NKcywjq
URhWoIz7tSAOmvDVWMJhaqfvtS/yiRygDKwxvOr1JGTzUIcI47BDrkwvW3XWRc9IN8SfRmD1N0Fv
qG0EYWlehvhzEGQJZ62Abyv8Mcl+5FvMhyfPOq8uYIe5g6kxYfUqrvAkEJerVsJdPLOXb4HpNX9c
VjxE4aKORkZ7dU4ByzzGvDkOYB1MqGr9aY7HaeVvavVDWoSryTgIIKNMVt6KWxd+T4iEFDJ9WhQZ
1LSR54GwhavLtm+h+CG46zOi4MBMvaVXPVQJlkVDc0niToVx69z66Fzsv7ghoEH7o/d8iN+t6MyX
5hLo53FZIPywZ/fKO3Zzj3vgqRsvYHuKuXFx7TwXyTJdFaRJuYoyLcKeH4fvj/xD/H1rcWgESEsh
shg2Gu2X/4bnDi8YvKdmbe1wNxhAlT2omPoYtXMqEXlMIUpv1qteLZHG7eoAec4Z2NBlL54rNkdp
gDrRjSn/TTZagXKeh6OzM4rTMGaXd/3Zmd/CWW2GHxlmPz4ZGU4/EScFr+c7LdpIExAJsZqBcZDi
yk/qAPTWlw49UZ7vxElQWSQhLRKkLvb4Uns+iRhbvPXIKmK0axRL+ou2AMc4R/pRSveF/Gflb5qI
M4Lu9D/j8meofDJleHaDXZ2ea/Z6lk8SSsqtEb9lKe7f1UgD4KoCoA5l1lE+xxQteswrDJTD+34v
i0NZXlrj2+YPPk40tqEgSBQBelXsIg3CBSbgmTNvNYYsbkf+CuGaoojNSbAE77KNt/KT2xRcCfKJ
ECo3O6+7JJoAV8mTDSbyCWAPSwIekPX4m2lrtRiCuAHqQGNtV6GPYreHHyvhBKIjbfEki1CmXScL
yyo5KMeVLUtrkfdloMg3OS74FWhscI3eYa9gtiflaoDjbxjmZYarfP5tC5Scuy0kQUy8P7BgI1pb
BF1lMmuhELnx5pS/IK+DaGm/LC8nOxDRXkJxNe/I5GQLZLUVtfdjqLCLvJMKZ1SfnvLVatu8OkPU
68UVx4zlfMWJxd8vLceIxaMLZpo8d+A+m6XPdullHeazcW5DMHn9B25CgGMQuQebLGlWIIxMjCf8
wyU2Z35mH3NzCA2sqm+GKf3TeBsTkNyRTq55DkkXq93M2Wst5WNsLKxBZrkTm5A3YRXaFjSUwBnT
Mn8wkbbB8dTquoj2sbwxpCVJv/L7ZKzJ6zVttl+koTyT+vSwkIIm62yDm0PdEzwoliNMxiNRKYg7
m2Bpdc3GCa96jWisgUlfUw3C0xT6uGbhuhe9+FlkjnyGO7sDAUUVT1UH5l63s79Y94T1IOdbFvMw
LXCzQfqSinWcBozNb7V0I36qf7e9Iw7NPiQic5z3DnpvJ5o5Jlp/tVhoSeui3V1YIEFA/J7B+IXl
waV1XS+frUT31BtweJafO7QcPkC5gVRQgYkFMqDQ++BZCMuPffJUbSZO4j9rMBvsmkJVZTHYVuMv
sylfI/suxK75LDIWLu0gGfwSNVd7FwKxlLj9rh7fR/IIIpQyILHdsrX2SfdXlDcVtQf5WDxbZH3S
JHDm8iakCfU6wY6MWrCwppsj+ZBonnAnVD58+3iDmNMIL1mrXjFP+faJoNBtegpzHKPPAb/g7NVn
VJMCiJQ/FX/S2N2t8Sa+jsp878NDAQ8Tr5xqpavYzLbZuI8BfTWhP4VrNGWbGhMWMcJ+o44LMf+o
SE6SuKMwRiIHzMKl9kHehDhOyaiHc3bIcSE6Gxz5nS4NOz+2HkynjyeeXOsSs1yxIdO0UF6hxljh
7CT5WXXfrQb6SIeKTnWIiHQqIAwKCwkpikg/+LbJE+OaRJpyS8R1TM1tefXUQ5nROd0g8R7+PfA+
V23PXpEtCAlEa2eYvwCtfnEFyNC56ZOF5hxJgUW2JbIejZn8PdpPNklKH06pB+D3bY6fkfo05MY1
qg8N5oCAHGDJcd85IUkFAEGIVwXs6Rd/4jsNpQ+yJ+cDNg+ChzBRbzie+SIaqs2AP3FUpCzzxloP
l9SKecmnLX0Wzp+p7zgVcunDQ1dhFfJszD74ZCTRwc4Sl3TnPDqaBd98w0YTk0myihfRMiKIAUpG
QzuPMif0qQvaWMYrb546s0sRXCcJwIE4HBeAC1xcQpRIs2wyXRU2DW0E3IzQPkbU7e35TwwMFKFH
7JgYbO1DjahEZaTRXBKlrAAcxrXstVJvaPCswWWs6Zh3GktMjFL+J0xRjqPoYH5IaPJEcJZQseJv
Sf7JAB0jqUMwEs0bmX/EvKZ2NyFj4oCnKdbrD1rzZhl/IYxD0FwgWTyfWDCkhPY57PeBd/HrO1Y0
AO8F7Zk0x0r8vWx23heZd0KRArIIMcFVEOdPrzsE5kFrzxVAUPoTk2k6ruuKsbKxXa0WRTu/tktk
qfeDQHOesG5GYYEyh5CfSEACyJ2NE3pJsfF2tYqNCnNfhjSzQfB8VonOKqWHVmuzyvqkHnWaqg0t
sEgqp0Vmow9J3ojwxhDgApmnJf51lHxsFGjCM+NaByqGg3qfVGDV5NsXROQEvAzxRMVp/VuEf47x
plZvsnd3/sblSPP0liGSmlRsugL+c7wds3qFg4xjY3btiIR9AXCU24jKmtYx4AcOIgaDSu8FxJqI
DzN+OtU1tS0uiYhdeqabe4hqyfsU6nWre9emq2p8CD/fxImlNt9Ys8TCzj4cpQ8peAXjez9i1drR
GNzxcvBQqqiDa5sqD47qDOu9cwtrnEmHYbhYYzRP+35+h60L/2o0ovV7El6yKiQ346mnhD3NCkbs
G3HhiEEw9a2Jt/b+UDOSTkq8oglpNr5lzU2uHgALzGHLSQMMW/VI7HP5M+RyHu/GrrEvJVe0hmpP
VMevdS5m6dRcVfkjqH/smLrRBRrdfd+vwk4gh/7CdKXqFjgX/hSZaItSnyE2makIAPA1GrRzFaiN
cJZ4PbR5xdW0UdRtT2I5Gl1SsbBrcJ/NFe7qJxnbwVHuj9TxscjznDQVAoml3X/WeDa5qMS9DFqA
RGspZ/skIXeX84yAT/9HtQbAc4x5vBuDeSFI0J+ddQSw0k77ICmo8jB7vWhdlYtjUfDuAKxL31bz
OTl30NMGrsVmAxumYwXG4oH8vyfppQdI7CtsHdN9LDfSuO7UtxQzW1TNDAoLKAQm4fXKzOTWX+i8
CNwkzCtfOQuh8piU64ipEphdbZy5onauA9mfGdDCB1vdYW7W4+9CfVksEyXSR/7WjOwxbP4qETbR
gghCOdqn9QYlU1fsIulIOPaswkyrrPMErTqnpUEdA2JA8b1roTPX9KURbrzsq26d2ej4awsUSwh+
G4+vSlrwwYmxKydyQHjNETNIHwKzwu0ws6EedO8oPglf/UqtXT4RMAnrPx7ysHLr/qs2yd9k9LIc
SmP2fL1jcMb7gFa5QqkWofVu4CVsiQi7eKEht5CKoxQv2uHdQt1CRjuNXl93qOvsMrrFXIk3ZXHK
VJatk/gFovCD9ha0YBC9yh1KjPBgmA2ODIQt1vA9rEPgI5Z5pLFn4OR5TFJjKZ1rPBuo46liVqZi
EdjwCzN6D2ngS2BzzmBwms+d7fCApE/6Kh29nsvpV6pfUzJjDdKjfP07q49acZv0R4CETUUT194Z
qNCCSJ/EvYW9yyAUNkudF7w8NC79y/SiehQlaERrUnhGSpiK0wd4S/kttGuDrz9aZKDJHkakOHlT
AHDrYmu3Z5irO1G7M8N41fIhw0/c0MPHeeV/juW7itZRyJ9UHsZMQ2FrIF0Hqu7g1tEmoIzjMC2R
ekfFxspPBprwcEUxBUMDJDOxgLA3wS5KqeK+pTJY7fzp2BHhRJzkI43zqLBq7+FEB4k3F9gWrZ1L
3EFQbnX9JoQrcvgpPlunx3xUvTXh00nxBwLZVcTOuCS6crM/xuKlWNuW4JvkVanrYdyE4X3sP9L6
U8p+o+aVGdxC8A1jtbG4nSIPucMJNRXuo11TfuTg0/Qx/NsWFZXEbnqEyS1mPuZuz8szyYd+9WPj
ac2atwksieV91DMInJevnPJyZ+gj6OyD8qwObZPcvuR8B+DABZ6FX5XpHTqkIsFWBo+PKOXE/BHH
v6W9mEJMpEuLcER1HYjt/1znJ6m/28YitwkcyC9JurZnLCvFKdb/Wtmc21gJv03kfXdrYSzI8xPk
rxf89MMFseckPlJr2zlvJcYWGh9AV548Z2WJJNlaeSF7Ix9DvRXgkIFOgsYOliwtWKKnGMXTjmqg
/IhQlo/Jsc62ZiEY7278EC8i1o8RHBMDs0IaFRsIVYWB9Yp4ICTlvYRp7fQfvplJPrYoanwb1Z6K
R2KplOIG26n5QUtX0XSStfdCorB94ll8BMgxYJeWCuGIxiLdG8Znnn0l08HSDhgKq/gz5Qgr7Auq
G7JXV0wMuroyLQRG565ZD8O5sFAuOMu4uFOBkKGEYC2vydz+34oFQcJhnyZbgf83HE+6sRSNLzHt
I4u2edh0mBEXJWSQKElbc4lYqqe4hEgn6YT3YMTqzMRET5pyq3qCh77qisdO6EQFF8nxtZgM1hXW
iDpqaCT9GcwX7WBuDPi2oEW7PQ85FSm7wVwLJ1/00HAf4/YlStdbCXFyHByGbiV1K6eDaCRFA2Vx
4Z8bJFBMP9/WZ7zztZ1w9NOmKv7ipt7Y8tpX170+y6qVJr+ox3Cac0gSNqodAnaXsk0DyT2HV0FY
PqvQvwCVR+r6l1m/waQkDml4PKv7zf0buftAbqEMg8PdEOY320KQCltRL+t3q95EQGw+Za5Xyzjh
1EheOREkMog4AFTp/0M2Hft/3QE4pHwi4xad5vuorgyVIYWdYdlWjxT5LbHcwxGitlO3NBDAcGwQ
6CJlgHeaF4ymdxp/5nq51jQGkd3Q/jLCISQF2eWHDbNrEiH77QEs7lHORcNdZfrhEqyJjIxjmH5z
PQTpm0Xyj/QvcyXu97CtaKoi8F5lNZGj9ebLh4KH2IQctgZcml8jaIZFxrVSXRBPpfI6k0WcqhTv
nSVLTGMdLCIao85mFZ/muv9XdUchDiARArk2n9O/6+kkMLAo+7LoXhCepolwXgPbW/pl9CBRWK6x
fE6HtLlmxZtnEHD13VQiwOpYIFI3Qe1qneydl12cNaTV0taiPyg4Amqm8QaHTRCSLnZq9D2zUlpz
CGFMwsVbrOSnTEEQ8g1HJD4Q/kMtBAjgG2kAyfBTeDubSZxChgoUSebaaSB9BnI9YKeZ7DJUKocq
JJFIYCK8/mgV8dHyeS4n8zQQL4TytDA3ebe3AoLe7g5TASkDBVOco3IVQPZr9PatMfeo/RaAv0C/
14KN6QBnYp1JBn0VUhEY57gjE3eqP4gS89KXeKBLGj0SDWBrQVqinZzbmpS4IAPiX4m0QQc4TWSx
ViMmkXrvl8AQZ82kRu/FSz8PMCvBdXNANohDNeVRtZgCVm3752OyZliit7hBsYzSAdetYFMz/6bx
6QTOeVA241JfOj52+RztULPwrfffb5l/n80w6X90odWobErQfzw4MFSSbodyrpd3vbMlfTqiySlF
VO389Naf+BlMMi280p/X9aXOgRkXHiPiW+miecy/xd7ZEhrWvUVglZL6JEdZLvb408kiUkeychxe
OW016pdBuk+EOVva+5hsff+CRtGWD5omnNRAIv4uFC0XK50y53w/KPemfU+c/0g6r93GsSyKfhEB
5vBqSVTO0X4hZJfNnDO/ftbtAaYH3TOoLpdE3nvC3ms/awfx6TWXD763LsK9xfBwVoGQW6Ng+2jy
fzHX91RfSn2ha79W9pdp4BnI7HGb5isq707yrTo3+SNY+O2ZxIbZ6GqzOP+U2SoInaOJrsEaMqqt
HNPqs233GvCacGuJFFsXd52X3TtmA0pFGDePEUGUbLqlmW+dNAMjxroPgGrOES3PAb9wymJlmfxF
y0yKmX/QbHRqAq1ZGj+sXGHWoDGEBiQM4+aCF8H6YQTENBdVDnkB5t6yb3V6SfqfcDzl6r8+VNdN
fWkqjZUyOCBCeHTrnfS7KTvUbGoTbr2JFUGh3OSrif4hXf93dbIZ86+CfJWaTwO94bACJM0jfQBy
plVXO991tA+VU7gAb4BkMUYWfYra/ugYNsanYL80/bLujk1ylgGB5TuZESjDLHtuYP2IfGZ6nJVe
JuDLBsUXL2W65L6OukM37qYavW0C4ZhXirmZDAbrwBFgUoMhrAgvgfHHoQAzxdJXRNh4/i+nAYK6
3wmRxsBQl0LFww6p/3bUzBPTw57FY6x+QhswWEPWNZVdv43jTTutMRfMwr+kRkT07DxWWj9DvVZY
1uGD7xcF8jz9mfAv1k9j+C2lW5XDogcxOFw7JiilTDULakFHdutk/yTvVBhuPSFHYvm1E15XFdNO
ue4k7muLM/vwn4xKujE9mmUl7E23Tbaqv7alh2qQE7PEqrGOcX0ZqDlaXqDkDORPa1HMCyjteQqP
OSNgmgTB8MBnKpwAvQysb0eOVrYLR6CiS+SRC4gTWffssbrX2dZSdqDiqmJvFef2AyYhWgTwMMVN
rS9s/Qss5xZ683mUutyh6KSa/kB+68j9IrcE5FA7sqiGdvdqqRjz8lbXr5F6vr5Y1cXhEtXUFezA
lCFdjEZHDKpK6WKod/KBrPYQBtUsHT47nQNr+mHNL6DdDWoZ5Pl2V+OE20BvN9eMv/vuk4SFGS6F
jFEfgwncgbSEWnl2rt6Iv2BFsDtcubPl/dn6fkIfXfSI+zix5GD4CIqjSnKyhjiBumulR1unPTnD
DrbmyOIdfjvTzLh7xj7nXX2waeRVMia68GgyrS+yBvnQU9PWUr5J9YNwYE/VUl2kC2zPQrPgHyS0
DpEQFdBfxG6aLaGjC9+MNjwtxqwxCIoZkpicqTOs4347mSuC5c3spJT7CKmWdDLp4ArE5g/D+FLG
SyqtM2drwO+qGZAqtSsFJTQoG8AGmj8sgc2BknCWmV8Kp4DlfYp9Gbhe1KlW9gr7I5CODy3dT+Um
xlSSoN2h9V702tl+//cBjlcstQvy/yJvLzvXvntDeuGKkbw90upMQd6HlDlbipZJj6/Czxzx4shY
OWvvqTjvEKlLDRaZV4KTsXctA4/e1g/+CeJcBRkg32R4IB3t5dfyEj23s6kblFGwzx1rViza9BjU
l6IWbiFz02LlGNWn7v3U9i+ymXmDINBC7i1OFb05sgaxI9raOTUy9CowttrANB3HsgIQkRQmD8Xx
ZtBYlF8aXhhzl9qP4jkk0FMtHEP0FzKIPb7tAJZOQB5Ji4DF47EcdGgZGE4y/tHa2cMmGP71dsl0
GgcNPSsWM5YqFUxOYaFOyTY+TETDIxaq3Zinylui/cGVxO+tUSGw3QjVq69sdRpu2ziZhFsJPR9C
Gei4/Lx5ANaAYKcZ4ciKuUkZOGSMx1rmZkVPPhk4QtP103WO283eiWO0dhaKy3rm1YzPqF3btEfD
DVZkIoG0N1graawBppHjcU/9kjJ/Q+ufVCDrzywaZpwvsrUrSHuYozzurE9PNOoQoFg/LRxoyDJc
2a12UcNHhj/IwnbHljE8Qe0bw0PRurX9QEOD7J7XEUurM16U8AZd2mFuqgbeoVDfIqyFE6ilVIEl
0DIsBf6UDmepPcjxA73qPGDODGYq3iIrDc1TPQtcLOMGBnNC3L2V38yZ1AVus7L1Q0DbvdLtRRQf
qdlTkBstYmMZJYy4JTromg4eOq4IvQWeiMMVcbRhB0iEwT5+sjTTQpAOVGP2Exk6d1SbnHTjmeS8
ShZy4PiYJDeEFDB9VRCgHlACaxeIxUXMGh4qFUUyMOH/9EIBr3R8aBuXiRVdXppgJnB97zFoQHkP
Y7sCAxWjaOqrlbXX8701v9Mf2h/TgpR16gkLswzxOcsuZha8AaqhUaznmy642UjeJWfee6QqfSEy
jGYMJMOz6OXRlKkMZtVDZTAqfzRIH/wVS7ti2IkqHyeqxNvGG8/DOXUbadyCqeVh1GDqwU8zrNXj
i6hAuI5yjzj7lHTLXBC2oBI59yR1hfuvuPTkOftrbo3vXz6JybkxGeLVAZkN1/Y/YB9yXaC2LCIt
5DM54e/AlIcTvAWsrL5hzzIs/jlge5nEZ5Ob0dAaogw+qKM/aCVduHk0zzyTnUPs3KqLz6xMnhp8
cJpnRIzwInzjmfOGBNNPHBGsJ3wOUD5xw3nzfNiPwSap6J7FSBaSUnck9j7rltoAGAl2CFE1oOfx
1uOuVtolf2yINH36HKO9nWyRoHtgDuyVjdDJvOAcmdUNG7edj0YeIniqbUIAxAYhlQcWGczjZfUQ
1Ux62YkQPE/xBkmZPwAT4gSVf09xP84b5DBiPIlEpY+XU/rKAN459TYcN8KArJQLYWZW7W1Rn0ON
xGZY/og7QdjwuFb3Gn8uCecU6TLxlSXtwsax6NNQD4x0Vqz2OarU7kwWRzFe8jaaTT67SAGmYBkh
GZwXiOb/L41WKIn49gYIo4DUi4X0wKXcVcvpBinSR2WaDddKB1fi78Pme3CWnXDMsn/0v7PUVYqj
mW4Ih8Eiid8UifptKuZi8OKlc4kaX93HybNnqQmoQFWWCrmZNHv0igYoKiHmH5Vba7yEFyv6ylF9
29NZdHNWeJDm0Uzp9j4yK59QkIdfridlZXv34ZExdJWOknetyq3l7GRjGUXYnIFjNiOCi0si1NwB
M5jo+QAswOZ/0H5C52SyaI6tz2gZLCEdTuG/UuJoy83ZIP0lMP3yVdmCc0QYXBe495xLJm/1nuxA
ujhwuwd5XDvyXAYKMQqtn7Jvm+89H0NDXVpXJ7CH+XguyfIZ9GOU7GUktvoJ8UtSNh9MAsT1G2lr
Xt6y/CKfhq86ZmHgE0Il8GIBT2u/EL7KvH6nxA6qFP2cmuDQcgQGTHtLCkM/XzY0sEI/KR1rhB7S
VfwBW0gCqbwc7adPlGmI9VJNkbBARYxXCNDbCm3juDJiV1IfOqMAQlDE4KXcWUjJaIQsfI7Bmjy5
j4YmEOVZF3KXdU89gAjvHaN8qcFxHRwsENj2FORuAAaZJ3YJN5R9NOeQ8sgOj+OZzSHKYFKAC8Qk
ifs8xU4ZjktWY1ylTHCWbbgiN1irztibBzp6u/qGwyeU8PZ1ErVKx5rUuAgd8+D8iBa7X5fwO+ov
ve0XGXbNb94S79y12y7dK9pd2IaZ2Prx1hw2qg7+eU7uytT86uWrNb991A45YlulhsDM6MMo3VFf
GOZrZJkK+i5Ql6JtC42LcC/p5Vzy95VzYL29rFEes9YBUyDqZMU+98qL4b2FNsCHxscSmCO0fOSG
22e/ZX+nIEquVLpRA/dU6HrD8K9RLqH3SH+n6PhNEnHvotvMpt+8o60RctZtRHhDto74vGTiqBi7
ae2mSGe1gwtMZlm9AUwFEZJJRG6fJi5t1oBEbXYPumNmdmZ6hDUSA9BEsyNnRzJK3ISHdKgvsreH
7ic0XTDWqKP5ZSHiFZcJLFkcPGp8FaKU01Resb2gQzGGLjDLGCjaWSk/M+mzcW44mA0GD+o1Cz5r
oK3mDZ1BK27gEGc5+uiNbpPycJfjdStGAyZq2uaclJsM6QzYYp2qevzOa0Sozpz9kv/bk7digXJE
zyOk4SDiKHos/i9iRoeII4cdNRQt9uPwtPzwIOoNOf5m4Q/7A9Vqv2bIvyDjYWSm1e5SbVkyYVYp
On/qYKMXSGXRdiUrtj+OsQcu+dGUG+FXZHstJtq0+Oa5AsGhRECLtYdWrZtWcJONxO1SfiAyRv6q
uQ19Vl0n/tsU+BF/T7HOfyC2Gy35kesCMGfPVvaeKQKrySLAujUqUN2b5avs0FjGcR/7DJGjPJ+p
dOQmDOHeEQAuVFxuvKZV8FAt0tCHJ1k7qA2vWwblc2cDgWB0ERh7YZiO6y/xmMcLfnnZL2h+YCOr
OUsMkIvMj6sjGHcx3NTCCwEFdLGNdnKA4OZUARoCB0hWYrMQab9qc0l7Gh1W2IiWgvW82IXZwbCO
GBeJir37bOWoZ2ZdScsl4fm1aFagX1fhQ9IOjYc2sWet/qUny8xnORVihCLwGkSDpCNFYiKn7EaT
nQtDrzL718FBUneM5LTwHhiXPF6Z6qaUrnWOtmJjoHSBHGlv7BShj7ZgroxbkTOjjrZF9ztS/6bR
IelQgme0o9a7ijmky/VATBBpZaLD0pR3lWZgZD4Trj6LEK2OhSm0LT0csZd4j8os36rCrpM47DV6
MNYuPc7IaFuZIKWKig9xnvf+rTLsQy1Ff21VfpFcwl3lZ/rckJTTNAnXEbVimsl/mu6cgnR6pDIA
qkoB0sA8X43QjwXStuEiroo1cc8HxVqNev7dT189aZI2X642kMvlSwcTlvyUm886BY8WdEubeU5Q
+tscxn2UpvuKSjKUW1aqyh29+KzFxQ8mpr/YKEnBriItxP+WxeRuYLIsoV94064PVC5TbCClvnJY
prQdD1wVc2iOLq21i/5/pobafh8M7aGT24PlKEu/sC+9msosXFrO30WBNlALJHQzGEK7+BIM01JS
dHCjzlKOKTel4aiyi0SSYecOZCLL7RrTHeizBGuz56yp5OafrUesGqyz5YjdDr1EQv45wjcH3diY
5msrxC8K5A+ZecDUySwupQopdoRFZw7AF4dFlEOTscZlPqFzIXvWs5FegZb0/GpZTGyAWUU16jeH
sdT1KyUlc1AbN70s7ZMg2xVdSHDYtEqQCbYIHxSfe5Mtwpj2ZK85vFRIf9TUbQtt2dJzlgBeQ53e
OI9PU2rfOwerR2cap2Lq90FULA0fsC96ZCtR5kMpYnMKGroJrWGC8FHam+FGT3kiqLBSfG+0YE76
SnCfDP5w8DEFQdvcGTAE5LhcNBZMUbiPYo2RR8q5dsCwkVFGPLEb8xqFQbnreTQoTADoqWRalsso
tzCegSUCbQ+32O1sQFqsLyaF5HohAqrIolG4KRU833a3U/S3JH9PAFUKcfb8UywANhYRBDU8rZql
JxNTj4pC5wKMqZRY2oJ0/PT+ibIkQbZisNcfTlHAtJzVUoTaMDBok1AGxjaLcoO1H9RG9hY6c2M9
OjjJq6CvGh06Z4I2hoPUoH8gGHIyodOA1mowOhsMVE3WxOOETqyB+ZzG86ilwxnAu7JWL1J9ppJN
YYMLG7mzVcoN5+2gXSpJB1OQEvYIFMTvo9NhFc6nR7HfFu0iiJUPA8MVJ7Av0xvTaYaT603bMfks
p9rlB10Qs7lIDOR1E4Vu909vmCkxJomOtrXzwm2G64NhKpXyHGmSVrNb5/yw8CsMohsNboGxshQy
wNhcEltPRfjVTReK7jR+FHh8WzLIQguRHbMJZGih1M/9IF3WpDvYfCIJXo+EDIAPj0GZJ9sRHjsL
IcK41gG4+emiRtupMwiRUvnORLHlWBQf7yS4NkQhSDDwLdTVls7HhnZe/HAhDW2Scz5oz44Mo17I
L/kXFialSkQfKiQtCWmDLMZINBl9JO/YPUZqqhbe3oj9muu6y+d+Ly3UEL2tN7gZErwJr4CVrYqA
9WPNeI2mEmF2gUQhHKlKQAOp6NkzBWAqJsoUCFQnKjUepQq5FnoBCAJoHjo+cz1baUC9Ci/e6ZWy
SKuRboMGjsHgojSvVcEeLPzNAR+bzDBUnnBB9zKadD6xzs1FBKRDH13zAXK4gy+sxkvY0BnTiSgW
YzdkpjnJGQ5ShwLtugXFzoJgHFAvo79q/vT0bWMlFnSKWmUezLJSVKzs75XkWXUgZ7UtDK8b5Pqa
ThggECVi9iOFTIoZkSs9lxgT7aKmNLTQgQ1jvfDB7TXvJt1aANAG5l01uzmZWzvnZ9UAkWiyteo7
+cOOGpQV0QwzFq6mnDelqVDRfnXKd+DDEk35mM+9TYoprWS9UAdsIRPhAL26TapXY+IKY43QN9+9
9+yGgxPcE+dYaI9c3dfhSyk/gVbY1V1K9jz8Gu2lMlClGDQsjPmRJhQq9WANZoD+o6ElGPjnfHDb
WufKQEIxeBun81hP/dN7MMD9b4toTUxQxUxEjh4J90xh8QDhpzxnfClpfBpKNvrqO7OZPSTKvYjA
u8IcwWoxjyApeBlmg5xQAmQbORTxQf4RVAuWmYa5VyBKjRaw45Fb9J4ViPpCvrvvqT9Z5leKGjqZ
vIUwfzh6iK7k24Co8heot7ZVIFswcwsYxkJManA5huE7rJnaEwlFtEH217eIJ03UDspnjdGgAByi
/Crxn81UqvjKkIFGNHM3Of3GpcAVQDrkWYqPSgXT6zNEVS1MeOoljMCuY95Tqnweq4DZ0o/1hCO0
fHf63RxufBI9XhBWxqDlYolArnCWGZtBPvvFLSVIF/hRtCUCVjHJEeINZOtN4lG+HhkPycEyZTMb
n5T42EHU+mjVl6zQ/ktuwEIw4TsCfmHRx2k41Mp6aaBnG7VZGnozm01AQxUalPCjZUJEpAKOGAZS
mc8CR2XDtsCwX/xPCP2wPpnvlFNmyKla7KXGQ/+fFDtB64fJXOPGbu3A1Xxzm9HvGlYxDxjFeZBs
46RmrwQxcvjyOoEGTD4a9sAqQwWaQgTDhCKy0OYvfySJwMtXQ16u4mou8kNoRCw27sgqjoyqpJgw
lYNODBttRroi7w1qNIjlDyulf+j35NyMSCh7N9/gc5xSFzazqNjVO79SyhfleDKjnR9eJPB6aNrb
rYx7EVePnq9zB27fPan+TeBeJbCfLWMKQ7mJhzwtvipsKT4/cu4M/CWRrAtBhH04EbIhU6eELjdK
p1WEOghdhUr3lMig9EMU6vpdi8q51p10L3c15SLpd4l0SU39VrybmX4r/ier8snM/jt66gAnuEnZ
jhSqQPfUDO/C+MyqQ2v58I8MgjZoD381TpD8HGZEvf2pwUEnkVS8lln6K1t31fquh63qHQvgM9Y2
QwijaEwXf5OqcEf1Ecc7KVqXfL61v9BC2zU1NBHKX8fw23vCOgMKW3lbPsvQ3jFNYG3HMqbZys6O
KB5897W9rbBbptdSXLPhW6fvG7WbUnymKSLbP/7MzrjL9StvyDi9cq7ZbPzpEfKl5Reg3yS+ojCc
4GLKB92uCegmLVldW8O9pg5IST+sNX1vs0hh5t8onIifMtdPhLO9ck5yy4xq75UXs/3JylU52Bh8
6VtCTHyExmcT1z6bqbK4q4HFG3PP8uc4goPqr0ZzERWCIqPFdXPsm8opi9O5GexU5dIZ14YZSgK3
+NKZpJttbFf1D1F3USnex21U0ssdSEjn15b2ugdtMZ0C5iOeetXsz6pQZgZ3ahIfMbSxT3RkdoHH
itOruo7BT5q+lXTFTrPVLyn6bpp1YzqqzRoHnqZuZdJClGjrySOm2mXZPkMZseMuiU92vrG8S8Dg
Dapd720rVpXdoShdvQa+sGmNi9YispTvk3nr0S8o2QEKekXLaCsMb+pjjmGHD95Tnk22qYt9onyG
00EerjoHQRveeWQUjgH8z6XzqzrGTpkQs3Fjij+ORi9aZ98da10rvjE0AcMe+n9S92Asr4z7MGJx
+lGARaAk87WdybIO8yJLFB/DIbPLPr8Vyo14IQSwRzPCgoTvcDpJYCHF0uJm2uuGYZC+S/D6Rm7h
sK4wduy2x/aVspHvcfzQ2Qq9K3VjvPSMI39TxSfZuZmMYm2DEWXGiY40ITkZ1d0yD0EFc+gclNs0
QMW/HiYkkSvgenZwCpAvEhnhaMfIsOeeTBW+5JJjLW6h+h2g5ff92Uy+ATskfKN5iy6PLJehoNbi
9OyuBGEX2W8CX7P8F3P9pfvADxctigU7sOaK9/D0VVehQXFLLEvOW6q+R/89RU/Txpsq7Zz0RHcw
X1KBBLCNK87SXPtXcNfYeLAG1DR1jpanjxYh263cfxsD+dCUeqThoO3Mk8MYkFNPBxqzfgiUdxw8
8u5pmvdiZAGzqLIFZiBv3DbdTk2+dLbz2dEPLgb/DlK2GSio7V7vbjL3SvTD4Vgbc9XHkzALWUuB
0WuOhb5nwFIzKcZAiMwUQcI7RUFpexeHBVrtXSKF+gnuhnpVvX8yX0B+54ko04ve8oX+FczKEDHy
1WuIdMHcthsdYbnPU3uyh63vvfV6UyjMx/Kv0f9p5KXRM/4u9v1wiIiL6dZRdIRnTANv9ysy6jBX
c8DHv+Jtak91u/fVnVq96LFliJ5R9JTgb1JG6dpP1z4ieVmimmSt4WyTnA3xOlQfPKtJ8VNXa2R5
g03maPqRI0EiWAInCanGDE8eIWYbBaydci5xTqacxR1sSHC2kNpnJpznFHoYo9A5ZWFh+7PItplV
/YoXTAwPioZZ4T4ytpmy5Ghr9UdBBgD6RSP9q1jjh2RM0gHOUKKA1uEnK5QNYci+tJZNpl0oUjlN
7H5Td5/4IJqJGdfGU3YMDx1c1ZH/UplxUwF/1D1WYf6aBn3eRumMjppM1bXdEjiq/eoiUIGapkfb
F8OvlW2hsudEtayznV0MBgvFJohuok3jh+2qb7pUH567zRhWFEYdilGrIi/DQ321y5JfDUdSx/g3
xFhohLd+fNHe5ZQ/0SlKzwS1ZZ5blsL0kPpstXd2fNWT31ZhvS9/DvpPYfyU+V+JoD+bKT2pgpug
/2fGwwyDq+gPW+mfyDxM6cO66qqrT7hgNVWIxDA/uGBYZYz+pckIN/GSkiWVrD17kzZrrwZltlQI
9LGAVy2HiWz4SxNfbZth9ytwDsmjIncBqqIM4w6JHZV89pc41xalb/HDLcofvvcvORwcQDWCMQvJ
+FQwFQlZJu74cU3TBWpACKXJG0dh98FLE5RP3oFEO0oYs/LHyFwvWanGaswIR72F/s6CCU2NUm0q
/qYkS3dx17HG1nuuY+qPCtw4Ilyy0SGT8e2UOBLY0LCP+mCDB31DJSUoXPI3kXWLGBBxTowWypW1
Qb4k6rSmAPYhrbURFwUHY+IXrFFqLgRemREpfGi9VnoxLvQxQg/ifHXp9HRM9VHIFUMmlpXq9La9
TrAOzzaXgIrCuU2zw8hfyaF5xEzdQkvfdxq20d4GGxRtak3jlc0Rc/x4lUEFMa6NGEacM6Tr1C63
5kBtUOQ7DxV9arMltoHpSYi+kQIMoCrzpDqZlnfaFW26aw1LuLEWgZwZ6HfMU2TpKOfIt+IvhX4v
ghTQhKq6SuKVltbbodd2vRTjofuYbM+dxsKVGFI6VgTCEBVlACEkeA0eLYqFGRBtAY7WpWE0y7Qj
hKIqiK82lHnRXSCQrSYrOCief67t9twMEDickZZ716RXH6h0926c6dBRHDUBIIFYXrSUpm0xbMrw
S0YxkI7UtfCdWnWZhck+JZK9zNCmGAiHCXUzu6PHWa/QrMvdFYNAYR1Hf1iljPaaAIgIUquRpY4G
Ayhq3nJ+FvLdEBdMTGpcFqsfJUtESb3F1QgHbHzGUYZzZ9q1aDiUAdNks3Ome5j48ykjGiknkYc8
r1gfZ3LRoEoe13X83eEKY2QTkymB1W/FV+nmCUYVT1jj8h8fGDLtaIF9Jf4zGIaQCQrVSkVe5y9j
fqM0J6SWRncEoo6ReK6rCLsA10vd6Drkl5lEfhm0hgbFWIHQ0VJxLSOrqMmb6Uqg/NaCbGbOI75o
ZrEqdaM3gJ7wyokdLgFETd9dZQn7X5tw7tRmf8Hk1qUXqZqWeUhSWevvNGXc2HV7xZ845cMOeeZO
TkZeKOWYZc2ZBnipk1KHswbXKKSIgZx6+Al5dJHJ9itt6ZmM/VVqfgc7XPWWcQeva9jjRfWTbVf4
K50crQZjb5Nou1KvblIZ/UoJcVemkPfW/c65W0PxLnties3+O6qza6Hw7FCXYvPv7fbUS8OhV5RD
Zk6HIEZizCnZBMTssQlzTGET1safGr5TS7KR0ODLC4QPGSlISZm866rgEGFtMRDJQEFjXx3IYAMt
OpK5zrko0MRKgyU5rGUrC19NyepoD+jszYRgoUjpF0mvmPvnfRjfxkD+SzQN8FfcHWrnb1D6a2fr
51w3INF2c1OfVj3J35nRzx15OOIwQxUhQxvTdIR4lBcdP3TaGewUUEHnSECNMJ57PNO9KYGftT5R
PODkSd+atwMuw3bLEBIYHTJm7RDdpMArkZ5qWF4JtYEJre1Sv7y2DuazVFdf+Rh3W/UIdZ/btMxf
fj9V2Kh/Bmn8N/QEoyBQXJdg53ZcmQ5TeYfxYdK2H1Upyg1EOklOOFsZ2+HO86a7FaZkN4zhmQBE
hE2S/pGT6hs0OOJ6TtCsJGBXY9+qYMshkmYJh+aqV6uI6mU2FaxqdKPaFNFLI6TKQVgPeIC8lnBl
q8FKn7yNZlfraoTcC20FyWdTRFuVlrZNUH2hP0lt1u12upkCg3SjHlqfvjKhUzjyviNtytNw38Eg
KViPoK7iE1radbjO+2g+FTjtm+osjxjHowDwiT/DWbK2tH5n+rDyZWnuBeZnCJQr8dJZ2POekX0r
9/WyMlsiM3EI1x1dWLQLadjGMN+A1bkoBLjz8C8mC0uyriBDvZV6uxpbrE+tvFGi59DxcCuVcpna
4VMOanI+aLWj4Cgryk+JSDfb2p6HshCIcDksyqRdCykAY/mWD425I9lrAOSH+G36LNd19h1RdfKL
atOF089EQgLv+MnRzfXQclcKBJvJDa0X86zrsCvhjUcNo6TTvpb4vo1ppwfy1vDVbWtB9wih61Mg
WGz39eirh3aVwFhKkakEIzW2Cemn37VFdCijcNODnBwUJLegEbAOesW4Hxg2Bkaz0sbWlXxoTUa+
jCAEpI1zoKvBn7X2pfIg/rEDlNoVESnCPSuO8GC03rFhJ18N0yKxJYZ8w7qOajRCzWZiBWgz9SxB
4RMZ7wJVIopUMWcNqP3EV05qBVjnGOSbJHA97UB8Mv8d6Gv4D117UnPaaOYszYEs0ArsURj+FAP6
PHDno/Ov1p6VaCPTdy4tLe9VyHfLOOOtUYLbECoMgQFaeLuK+XdVfoeMo/y4Y8jOYMv8bCpznjA8
GE8B51gAa7JUpJkFqcMJFDirLDAhZWEDlhUcFM4J/2zrbHoOdj/8arWTgNcbHjMUeaPj8uqyh5hs
+s7FoV/QQGsM9alrxA+kMxktSV6tK/Bn1tvnsG2YnbNhp8EOWnIOYZlo4bnBPUZV1Izo2/ekZ+HJ
pw7aBQRP+CXj/RIEcezW0he/CdkLwcPObgUXT4Hf1iJmt5k5XJJ67SAm36Xj2SoXrbyaaGepfBsS
tvXqESsrvo462UjeUfHflf6nasjLb5b+LvWrqdG7Qu+VUe5qVzX8x/Oe+hCvv1Kwlr71hOmG72iq
0Yzt3FCQ5PY5UMIyCOcg+tuBaRmzedNFNo4JRmZFHMeHAZWXEUAfZ1CQYWCQLNJY2oLcP15wR/ow
W7iE+FEaKByNBW0da3ZPqu6UvCKTCdIffxBGQI7EOHaj3jvQkSrXmL2XklvO7NjuMISE+OJ6kM21
8Ee/asJGVQokLutSzNqYChvTtwYIs2CiRmSPToyPZH9ZMWI09kWpj8TJq2bfUTBwLMfzIDcXCUE8
Fes5U0rIqHYW3mnQWMjFziocW8x4aML5cNGVkrjAW8Q+Z2iypeElbtQI52zlmsyv7Y5+YVwj/SAR
jQUx2RwxDl7Ne4FaJvUBJGwGpNjfgE0emLB7kYYWqZn5JgEa2N6dS2//BimXosw2DPKOzijZ8AeW
Tnc+/sgNEbe1xGflKyU5S+rdi1J2FO80+pXVl9LSUJy8YU22ruNGHBW2eYjsr8IADuT/6OPJTo/4
TlghUshPBVTi8Fug3VQsbe1+aE8ZO5iR9dV//TadnJ1++uFHrzwyYH8T3VIHByEpH5mP6/tFGZXa
/3z5aarwRO4xR7VybTu2MA2efjOlRUJq3j9Ma2fxNQRevTWlf0lDnPAjiM8TbTNBGZN25+2w7W0g
ncPp5sOmZoCSqO+YpYM/vfwc+yucarb6nDSzyDRmXKjMzNk8Sy/CoBCjX4MUd5MEJeQ1sJS1Efbx
OjrvNpfdKVbwcN0qdDJV8juQztIpHLrhn5EaLP5YfY8SRs6ZpBNUxYy0SG7o4BsUL4b5FSX8aJMP
RJM8K4ay7W9sQbhH2sE6E7sLYvp52CRzdnhubjqXsUmW4lFqg3IhGGSNsvCpNcTorbaLleGjYRwg
fCkdebCQUGPUpwhj1cWkBgumSphlAmw82P/UbOEU6tqRSB1EzzuYXKlKOx8NbxMwbfJ6fTvExcJk
n1pIAM3IQTUdRpJ670ZcwT1EXD0aSALhf6uFDX+jlPK+9/vzwDYuMXhZMD+nJHgOQbymZya9iCyn
zmZlffUjzstJP4R6sVKQb0geqnlKDEsJXFtOXX5qMsczN6+olftymUXmYrIThC/KZxHCOikHgsMh
39nLsTcOfoVXKw/YgAgBBCsZ/+5DtbBjhHqMfXvUH5QH88KPFk15NYKYVEZS7QI0N6EbTGz5sCt7
Bgo7BL4JDbQsS9AGY1fljxANvOGaty2zY2hnOyzQIEdKyTUn58Ev7aF7EiqK59ScTTKqABUuiAoR
q4xhXxNzBSnE0KHCAUJIATJNKnrggQMYeWTCwijvWbVhwSmSBdyiWQ0XzBCj56ac55Q41GZBsxtI
gImy/tCE0yJF5ZFFkO98tv+dMu+bcdH33kZiAoQ2VwEuVfH7Db21CkF4Gkm7tEcLqCcr9v8xdl67
kStptn6Vjbo+7GEwGDSD3n1R6aWUl0pS3RCy9DaC9unn456eGfQc4OAA7XaXqpSVSkb8Zq1vSfum
Z5a2ROUu3HTkl7iRu7OCeTeH5KvTZXtAKmlwdqoZj/OI7QVFhgnT/QA60kbqmvoO4qUFF86V56Fc
Z/ddg3qLTXBomQQxspiDp0xkF2UbHOlLerve+j3Rb5b/onW4tRlMUqfzb4Iq+Jhkx2nRF0lA/udm
sc4eDZ1HWZWzfJyZgYSAf2xqyZjg9K+RSZCL4mRcLcrfVv5sN0yd8mk74ovNffZDGBXDFDvc8N7C
pGluINMG7OCkt6nXFXXeIyxmv0tEW5K/+C0Bxb9TlvszTlG/v3H7Z48tUR2dtHefqw/X+j3Q8+c2
1Yy46/KHDO8u5vxLJfK9vEviq7jO2RIuA69JXzfKekyz7sR8pt7lJFFXOr1aW8OmWbYhfp2JkJT6
XgKUGfZFdjOAVCjSV2d67MS7X1zJ4UtVxyl9tq19Jh8DEjyrQ27fdt1HGZzWsftcjyebTk5a52zc
gjCPxK8IYnB7p/p8V5KsItqPnJ1ZahDcBW+9OK+moxhcOgpQO3ivRhTh9yEbDYXKMHJXyUm8MX29
C31C118TqTYjo7yc3dyoPuzVm4mBae+W/UVq4ZtLKSh/hfaTtsSG/wJ4DytCHdwQzRK2BHXXVngQ
y0tPkL2AOo420IM+SUniCRyCtia8iKTwjghjtmDrtylLzBP+zHoypMFYJ97HNEV/Lgdy1h9keDtn
MPYpLg2wbxyIbCCQYtle+dmzGxdSnwxHqJUrVvPpvmAbOeA1sq61QOM3mou4I4Ulg20Qxwxw4e7D
iqwhY3SO2Xb499yJdZj3VHEf6rBn/64PoloOUyh342SjTZ32TaMfLPk74pj2GbyCKU/DcSPDDPWX
PoSt3A9etJVRuhfG3Q55sB+aFk32bznTlsDFCcNrnT5FTvJzCW+L2keq70P5nPYd3gM7iDhUJb6H
4sP0GN5yXj6rvElTB4JWd0fCfIilLm7q3L1lNGzPBW/4Wmpg9yBjbwwJTkFF3CIjZZMLbhJWPdkk
NNYVOpcymQ9lxNA+fq2QO2XIKmL32UErjMqqJf1saevjbELwKGo35fCZUFukC/mO80RgO+J7zK5N
S7YZiRrk9JYOoq0Kwzqbq5o1fMjxONhMpg0qlO+JCnQk9Wg9TzK41RO7X/xv65q9G2Zu4V+GDVEV
sGZRy07P0WZqNLF/GCl5cQazRU/GZMHWOUXR4lw6BY8y5bW1SRz+D646WtFDnv5qMtRvGDko74x1
OQzghD4bNmS1g/Gm/HYMpbd4Xfqe8KR4i9JsHag2+6Hzf7p04MtEdJ2VHht/2XFnkQt0NnC7PZJG
m7g/d2NwGWgsFk5/SAnOmEvQoW4jWG6whynOQ56QBNUPXALLDci5V6QgJVNnNTsXtaiuHF/fpLxw
OuIuo9fzlb4tXPdtLturBijYIm5cARvG59H46bT4ItaLXhXWfum5ZjSjkm66Lsb+0PTkKhXiOg6T
h3YQv1bnkUwROTpZehkUPBR2gy2EiHrnen0CROYch9n+JL/7KqpjcGbBsbNnHjQD48sDs5ZeewLq
Xd1ejIt3u7hXUZi8L3n9EDGYKi39zLyOyXMNid+AlIj6T5CNidEPRe2ioAA4x3e1xPyxDgZ701/n
IXylbOUFdNcx8dXFU9gD2QrRLRdPZZjtfGxReTb96msN5oRqZXwpgLZoyz0VMztyFFHIqjAX5vO+
jvWNkzSI1At9yQN0HoSHzsTlTEOSrMSrQIix2gys7tX22V2pEdLtcima/MQgFQUWovWwu009ek3F
DTZ33VVHI5pmZNl5xcvgdogzYvmpg3av4vjZjdWvSIz3Ebu40H4kAOC+4E2aLVBbIfO0n+nB8ThX
AppHAl4/RjQNxmVKVniXasYHluUHu+NV1921EuvngLKzEo91iBhGzE+hRZzL5NA2NWnx7C/ZIXCp
jD33e4zrk120ezGm+26M7qfa/8W3fcjd+FqiiIpbxIIj2k2rgFVXUux73ngThtj0ekp5Nl53Xao5
dVD9xhgOuwbyIlLuRH4kmuSwjtwg3zo3RbAPmjsY/tuAPIichy1jz6lbffahYtGpr1uz5j5GPT6z
RZN9i5f4Xi7T7ZJhFcPOZ3WoyFe8aUKYPAIihvFZAeyEFeXADSec9KoelhekcNTn8xWffLSJLzZ2
54LxJmvL3UyKfK9o5hb/IUdAYTsZONf8Ch/1PgCo6FUPZVwecJZb8fxiEClkibtH48qil1z5qHtc
GOP3MdGXjnOe8/BKGSZxPVPi+jJaCAwfYZhCV/TAinoTwh/JsdjK94VmTmDOikb7u7OLnRjVMRvk
5ZzLpyK296pXp6Zh60lGK6B/lAf7Mo0fhTHX6CC+49rdysScDNx4f9wPfNwGItRhtBcmObUoRRK0
WRnpYrlT7Bdl3hMT7Ef/HonfdmiL647aJq3Pc1ixIGLhwVQWZvnJx8o1q5hxaHlbD2QTtNHTPFXW
loLkZvTOIhRExqeAfwRNG9Mr2+spmcmSRhctp/I6yPTdVB+JkYUjOUXWdVkBCZUIUt6DYDpKnt+l
xGkIfCNlaxwQjZtz2VcLEpdFnNsRW1xvI+RVl/iwn1Xvf0/fPsGmTsA8yr1iMyqgXzDh27jBTTd6
9/Nq3zTqa52uOXl06bBfaJP2tl38sx3Z17U9Y8WcD2YCxOWRjF0Pt6t4oKWrGq0FJnR1G1TQ9SqQ
VG5g7aWnj6LRt/EIlAFztggLs6cZ+akBBog4AlLoQ2WUewOaQMzDJTjh3l+2gxs81x1W0Ij9TZ3r
DTMJlG/LLriuKmTXAfVqjDkB30ruoosyzUOIUi0tURugLZQvauj2E5kH3Fas+zJvkwf9xcAOGoa9
mHOwNSGh57g48pCNeB/d9y1dRNaP27aczxMrIRLf31pDTpy+DKryqEJ9ltNwKiR0ZmaWg8rOXYI0
syfMPbhqJzx6Z5GgT6rYX42KgJzmZCyovlw6Vorqx2OOb5wNeeolvr6aS5DMg4Z1genNdfSrQLCY
zR99U+6bOdyAkpOTOZZLvc/RTs2pS9RVAFtAgplwNkPn7W172Dfg12vFD75k1xXpg+0ifqmnbQmB
v5wONJMnTequYcbvEfOt6cjxYZ5bgqlsurIWw0Kdv/qgEzUGIDCmwe82gOL+YmU1nRTaCIEiOU62
/Ij3aeEx/Su30WqcRPHXagNu4XUimyHaEj0f4tczUGpnMONr1d0w2CQ5aqQRVUwV1EpcwFWXMieR
q2QNEXb7ZjpUWci3UppaSTprleLYaGA7LozB2MynGGwFzVFJfvWS4KAesv2zL+Hq2FzYJoR502Id
RL6KSJKagciUj6E7Vyy6g+T3nL3r5WVYR0QlGEMPow88P/6ab5XVb2uKXK4uXHo1+8Z6H0hsnd6l
zRoq7QLmMwzcbYU6+9FJk6Ml7hyPpL4uNdC0KRATKUjZ6R1yn8s1bJCIhrpf8CGEdGDChfXVWM1w
qjSOvjBFBqR6INYerP2pfvG7INm6kno9eS4X711m5rUACbMVdrr1Fwy/xmn5/ln8WzoZpVclbtKO
jB8/yFGUBvBPRotXC/jIyRFzaNe581ogZ2XAsKYGNNfyV6hzRRnoI8iu7BwSTdlci9bcakiQcZsi
2u0rf2/M2Yq4whx3CjZ+icrTIlB1WNatSsGHLHHhpSxp0Owr4kdkIZxjCu4kbBtONYHoO8jRYWZu
lbEvpuyclEiOHpcPaagUkxB+ozgnbhFp1eSNPqPtfKv9SJ9rzIWO75LciZXZ8t33dvRBtU4EOUbF
o/DJrLDy/gNo33YovH0unF3gYFZmwLQJaBCqFNmA9+kNKxwkTc88SSsF2QNo20RHJ4HHRf2LtZlM
+iBEDJv+Nn51kzfWY+4qQDsxPX99TkZzzlR7LMaGKtpDSKCX+Rzg30qK4cQbK/ZZSc3jTreB8R+y
KoLQ4UQDKLrsIUySO1+Uu7zEq794klbd2KxLEAfg+Qc0iRBwtJAziICwuGlFjxI8kHrwQ+LUP8V4
mh2BY6M1wVWZg8MyoOxtAjdGh7G1oxJUget/VFXGytQHUBBP3CE2ol6VBRddz1o1aR6cSX1L745E
DuCMliL6J75dbLjjmfc8EGPreND9eeXZg3FKeEzT21QSmcAmuT5ULmQ0mfAhidtHmTXYUNR0cAse
LqnHS8sf5CGsLlOTlZdlHx0CnzFy6dNjxYU9HqcyPrcN6JU0jZCNbwPuzc0Uw/nMbKD4VUEg2FIU
ezEngD5SCfg9Gnamw6cYMKneyNntDx1PUbsmHqnuPe79fBcny6pBL4+5Wuk10B8nZ1m284JH01tV
TuRyiT4d96aypl3QTJ9jW34Yh0gOT2hadKb4DmN6O3vqSP0+FUtAIFchvyKwlK3HsrqP2NlKXV7Y
LSIxn/lhG7RXIm9ZqvfQcNMcQFfuG2hhOCkCFgIb+YsS+jM2NQ6WfEHeIN6qEYn22GyzitlbF6sP
3TTjrgMJaSveph6+1gipRCxkLpbEU+iycODe5GhHQ/bvXvaKO/lx8XsHo3pJ/0QQmr2w5p5F9KoQ
AtRL/NGVKFpzSVJdhng7LMuXZsi8o0yjc1WzSPOAZ7Uz4MXO944RK5btUNHQSdd9sCHMses7CLJF
Gx+wPmO05dgY+wvlxlI8tgvCoTkGvzili6QeXq6DkZmOHkbctYJaiEihMn1TBYzWMXocHJi5CetN
USOyHES8mxJCPSyee9d475kzXGYdSQTVoohSxDjhtN9jFH3PgnnARF2QNojn2py2FOVAFaewkv1r
Tau19W3k+KH9O2LaM01IejLH2brzqqZ2MC6nMrxoJbhzYfmvIdy8ASKNdh/ygGZCquiLs6bkwmJQ
oe8VXhMxzJ9CthZoE+IFoWY5PqgILrAishc2IgU1Sfg0ap6MavqdediMs4VcWOH6V3XzmDOe8rJB
IPnmx+H6jP+sQ01V/DPwvY2sY0D8NtHCVkfImrCq6BxjU5MQ5YKVxbbUJSufYnwZwnangFlFpUXD
hna6jx0qm9rgvR0aNBW6pVq4D/P60ncBXWtiuLM8BWUzoJ6Nah8t0rifKpeF5pwBnljkeQqgWzhN
cqPc11SCA4gikKPRqusOiI2AkJCBohYu70YLAcP3p3sjm7N0HXvbLoSZst3SPhQbhxVwQNNfFO0z
a9qbMqiBAkfWyQGpHfbuZc07zsnJzEkX0cPAhwfmJ1RWS+LgULrdLv52iqjgPYv9WZVeOZa7EKly
1/71TrRutnM6eZH3zI10R1habxB5KOu2RVZXUHYxP8Wz0JfYuyZ6Gz9QPXrQ+5YZQ4F4BgtbT9CL
wns4tnjf10ooN+pXqBF3hsNJxA2+U+TvXczUS3TmvhCYfbRDsVJ2C0wmcD2IroRbv7pJzBZtijHV
5SltVAf1i9CheTEnmWq5rSxO9hZXnZojErEZvVgV0psx+J1pRIqTXbGqV26LBuRqWAgEcYKQsbwF
cQ4JcjzgQrShda/vIyH0Ww8VmPa6e43eB84SmyU3rF+qqGMLJhnQJbedb3+xHHgIuo6AxXBPtC/i
/XAs0YPiovM8TndfoByM/PiYssmpNTlkeUm0Q9r1FzyXmBUTDGl6JepMDhQMuIBzVqFuHsJgiwLg
qbDNWRgFtohIEM7qCxfxL83aS8VjynYs3yQpWR+NtrudbRMzbNJPNZBaMDstPR84XrZv7aZjXtxa
6sgTx6Zs4qMeTWDIB/b+RRazdsDQ5NTWrs59ft0VaPjQvbUzcUZh94GslsmqhuOYQ8pN6vzX4DCl
tTw8hor+yY8jJL3MhgYeH2Y0925RFdsB8ysFeL0ZR4xFYdbHbCPEAxjR2k/tjerCgoBi5ooV2bQo
FlFSZwzqW6ch3lKEACSWYYfHcI5Ke2v6T1VFFIHu8KI4pVoNx6Znz6M696FC5D/IClD5PHi72dSw
EIK7ePLXgPEF2sDAtrpAspFo+yWTVEauGHOE0CjzehS11N3LzqnMC8a53M2gPnjxnWy0y0GGfClP
/EuvZ/sbsRrrl7zb8CHFlD1cZzYjbUcpfNuOArNVXBDDgNmQhdZg6avJUZ/Rwv5hUF/WrG32rRPT
/4IxmeupY1OcyhGCvNEfjYVAZQlXxj6dSm+/IH5d2AOqsDhYXvBMwQA1LuWT6JaE5Vrpk8jnkOEe
cqa5Ca/T7q6w2zUDBDBU0uMbGofpsYE94OZsunGREzvkZMvmfjF5geczwkboIqNVafKkAhkfPcnM
Mh1C75DpgqXWgAcibN1TxJV6tqDGFWX2Kit1O3c2cdftZ6K5Mq3c4c8w72ndKD5pC9SR9KmpxHzu
qtu4jvhp2Mxp+gm2mh9AlKJlHeIac5UTE5GJTcJOWYgsVco8EBTmVMfE+sIVEHPLcUBsZrAwYMv1
5ei4TzoqAfG4eHvTyq7WWpHPDRv4rNcN/sUJT/pc//azNYSxZM/g4KGAuMs43Y7vpdM8s3eZPco5
K4PDM3SKgWJ0VwQywjUgHp2IeWebT9fJEBArE0l3N4z5Vd4ZxlZBeuPkE14s6q44Ze9QdBp4Rt8T
BMN8urF/k0WRbmrPaXguJ1xVY/eJeRF17ILVyI7kLvcTcxEV3l1jzFs95EzaUO8dNLKGoffoyibv
1veREI91jS2KNiQsAnGIeio4m2lbw6Hu1mT4mixeZxsW4asmWK9RwHdTmP5SffLpSzPv7e685FiE
egrlnx4LZjocQFNG8UQyDCh7msnOXFlLczNZPu5WmQdbJyOQLYIuoukQs6hkRjRiapKaCUMeosGd
LzxpSOwRIfOWwL7JbQp4GcNbrWiguwJ1JObAKK1Y7cX9kTScbS4tSC6Cvrd3iFUes02DTHsjJvk+
yZ41KUaDcKHNtDK5a/RwAa79zUlCjNYdK6i8grNmc6FgHXIl7adZpXAd2QNu3NjAA73HyEXfnSbB
z0AHWAKbpdw61q7y55chebfa8rWy2leTMSyIQpwsdapfgiTG3Gb48cfafRLqMauge0N7JS7Q5zwa
zU7kzvdC6cpjzI2QWd0mIe3UTDAMcyNDpDTloUjrY6k1pENcBlg/awsPnB2K/UyWNJbHnzqBvhFd
NWMHtxU25/rrY02ZiMyQ0I7zuAbjGZdJeY4wbwtaOgqh+erGOmWr0iJZtclJhFtHrfX1wlS5WQ3u
vda/iVz/8NEw2UtwKYZiO/aqQ69GMcJ4ZdsPRFgGNRXyPIqHKWZBToo7s4MPVwUCuBavrgzfvXIi
lnAmlDJJkQAxkISLQbRtupa8zBFZMpE74IsbHcjfKCnfm6V98Ox+nzFf2hTjnSWHVR2pQQPWz9UE
wiBhr6XjBdlAsfaBEwZpKcjrNjBTUnPoATegLtEjuMkyw0nijfswhuUxpxax4T0LWB/UUu+cSXIb
QVS2Ga1fMtBCOwnrYp0ZaGsCqYl7crLGx4lSlbvK4u31M3zNeeAehcUtMo7ORPpsfAz6AMG1LfFJ
BcF+aXDGIfp6mcrqPamZNy0dSxIkk89BrbGcuQdrygj7DEJWHswc0yo6/vV1Jo13xDzf16X9KGPn
kQ3GBwb1y15RWTuStrCs/uqSjklS8TazixzWfHcHRqWdfce9d6Pbh4xBAYAaPmTzMry01vJVSVQx
NhbFKH+aRnoftzNPtcTRXVGW6YVdUH7ntC7pgMXvmmTHoK234QIToGJC0JcKTUmoDgaibMmf/tNb
v7O0oEPZ3CYz2xDCMRaGRStpJc+3jbDob53xEFjEDEiJBS8L0RzYNqcVv4t51btO3I8SNWuaJi9J
GUKufVAjPk7XK7xtqJDd1SnuyQaZIRcXy1+WnRwFXR/E2zbRvz3sZVWCf7iVyDITb/gYG+tJh1ly
qJ/7KJvIXjvjBXjzkoUWUwNpaVkbJDUjqDgZYSqG+RcpHs6qmnFSeh9m6L/oWY85AkgkTrlL+bfp
e6ydADQu3WGIdwBewQL5LgHxdk1y7xk74ddgkrvUtS9M3mPupoCpFbQCp9cuTmREQ/kUxrvS42pJ
dsYj9dLHjNBE4bENaVyaMSh3SnFx++tHyqhHfLs3TjTqbTnwMwsD8yQHBGSL/2FbymG7BXGcs0rN
v02Ml1Rh19vEhm/J7VOAgiqvZU5zOfeivGxH81KGT2XsXuRVtSnQqc1exm03FYwBMYXX7ECLqp53
S0snXkzNd9/5LyI+dpG85RVd5jEGxclD2AahmPl1uq/nidKjZ0Qz5uJLkkYaGfZ7S1hfpOG8TiHB
oVmDf5Q+4qh8hJq+UAz2Mp62fkSRLAeK7SSO2EdN2xauqet7L93oQlOVbr3lRppY7zvsMbm62Otx
5uph3kheEvPhON4RRf+obIaY7DqfYmg+RKHM7DlWJZ8qXkzAcKSb6pH9dBduyiHlE29ma9vSsy+N
iJAvjJ+OxVnXxTRD0zIfvQbkY+fzaesbOn/XY8XZJ5eqoPaY0qD9GdtFw99+rcDEvkmsX3ZIHVgl
Da2MkEejxpXSgaojIp6G1Uy2YbKMc1nU30uHmKMsBc280o9ejpwIwcCxnuRVyKGOY5J3po145zxZ
YPUrdwvxLSBERwidTcDgvADjUzIRbds0ODQwMKcG51Sh9hM0B5nYt5WLULyJLHhJE2GVvYGT0sCS
bWx2L0bNu6kjLZZaUKTVzk+aCGHh70I/LYqyP88ljjkH6IHEsooblGdNsUOtSqD6GopG1dUIFnim
G7e+EBMhzyZGe2Rp/0RrvY1LPo6FyyxkzOAVJTETo9GwLWIUhydiRb7FAQLGah5/BY7vXzQ0+37G
fJoRebagdPWw0uu+yq70YN0bzrFDPrVvsmXdJnz+XOX19eXEOl9nkp+XXVOxivkh9uv6FE7+ZdvX
q8D6pqpt/yJlgblRtbicE86qJom7I/Xh0erIhI4rhrx2ZNEqkAJVxNBp1ez6+0VzfMlieg1ttK2e
3yY/wzoIGOBjQ0P4u1MZj0fqQDuue9gdI59MVl72DbyDbDtVGM66kAiLevxcGko9E7W3vYWpKWet
WQdkPdbEzVQ5ery0N/rC7dVdMA/1Q4UYjSV+zwrrml4Hsr4NDjlKcHmYAyf+vLMrQsWW5pXZFmWW
DJjZUKLPCzZPu8DPyIVPdGH3E8UNP9HmgTFUQD8bvKpIXKuZ35UoQaPc+ZsakcIG+8yRkSSO1v2Q
EJox2W2PrIRh0dJM6LgUqZY5DfqUJEdHeQD6hP2qE2mhLOgvlqj7qlbtQnbyMzrNqgD166crqHOk
SpI/o9qhmpkjqATNsIt4KmV+yj3+OXBgicPk6Hbo+Tm/yBJtc/dZoNTsLR4zO1Uz+9r+m3nOgoYL
7CNHbYUoOizPhmzdYBT7sqmPppSfS70QC1hywofWLs79e7skxcWdVlRjYn+MBlBSPcqrUSD3FdVX
FDfjZprgI0tMhw6gRyVSFj8zYtiEjrgVdUHWbXNoVIA0NtcsPav0sgADAkYZR03j+49K1e0hd6ct
nJL4qKmQEYyE3zlP2m6JX2XWVcd4yNeXTJtMq3XXxJLV6Ohmh9pI8sEJeEDaZTlbnZTk1EqrPEoP
sVtrpmLTAGALGBuT7EupPAcfGKuqQUDNCYoPPlUgwpaBs79aNnPsAp9XmOBiuj0xjijudclDrzlc
Oo2CnyebKKABv8dEw2ypCaUtzQoMazRuUQm6I2ea8jPoqGFkNRMIkOQa23ezj3Lz2+7pjdIh+bUk
Q3dMieVSzE60z5A2jZqrEh9d0iKTjRdkBfM8j5uxJTEntx6LielNoFt55O5hHyiqXUx0eFdmy1Xq
Clzz8XIB72WHm4Jc1Cr8yIJfUwuB2rPRbjRxfhunw2M5B1Csaof1C2reyudcWqpVnlmUb43oroaU
jYwo+di0TgYOpbpLCjTtTrha6RP5ZLzsMMn5V195H6WgX4pyFJnuxM4eFlNPWM2Y8cFkB1IuYOsU
y9wEyQDqp287gpReShJYfCQdYTitVrs+3WYs6g5x+MqRaTaC1gsrDcOpvso3YdC9qon7WyqOei28
l8TY4rL10eM5GsV86rxxV+0nF4CncmEI5EmDlgrJXGElr21M5ZUPexnoeluH21Ehn/RoY+uOQptw
3ICbLByJv0mgb8XAFa2OfUESAG9f7xYcMXuXNT5JqJdp0c/HhS5sw1efVIUIs+Q8ge2hvpEhFgMg
lrFCCT4Z9MvzU+tF/SHjWf0Z9O0pVxGzwJDuF7fkbeV7T6LwzE4tOTvHxN0lMdyY3iJ81Ue4buIl
24XwOaYkAv/ouWz34v4+L1ChYsGY6hkqpv85SUawOqz3ncK0McfR45QokpYKLhq3T74aRyvmldbF
GEfE0GcYZIg1TLqI23pm+JFPRG86VNbQ6mnlup6xY3jvlLSlkSl49xOUPoM3t4d2OkehP3Kj2yDw
3YAgtjLY9e26xeuK6DAvDM7mCk9FkJftMbJ3Qz1fzSGevrpyT57TjydAJzeD/cssFSnoQ4UQv+YC
wYzFCMCv96CCVMMT1RHUqQmnAnnwMQGwbYv2mwVjtpOxdVSjAwM4ZLZKP+Qe6R1wZjMsTlN152vI
Cw0mAPz16Cnnm8RtvQtUlMNpmbuvDNUHLNPC2s4jvV0inpjAdigsDScCtfBgFFmG9jaaUxIvvGTX
jAb9OjnE0vIjvqa4XWoz7FOU3T7gJhPyfiIeI9JirHYyEc9l0lQ7to6W74UE+en7iYg1DWGGVAyS
sX1UqEthvlKqngvhD3cWKR3brghf8ih6j3WXnaUhKyL2k+iUWg0EFIRyhUsgGn46VHw1J3ziMPv0
RLxfiprR0ECDrosPtAvgSR0HfIM7tUcvCD/z0TtlPI6cS/pmJKumtwtwnhY6elYc/rYPL0uX7+EE
6jIJoJqoOZVsGH2gR5YN/m3prF1S5o/B7ACrn0FS18lHNyDrq/IB7BhPe2GrEIj4dPK6y8Qd49tp
wZ29UM0ixCu4p8gJinP2zTFOmLKubtzRLrdTwuAywg9w0U0G/yA3mMMkCyvfDDQB9doII+HgD0C9
TeMe/WAotwoFV+HCf3CcCOhQxZCa2YTnQ2n1mg5TKQtRHFH5qycoItzeGbeer6e9LOuX7iNdwkMs
8bBoXLrD0OzK+X4J03QXICzfOrybQQ5TIU7Ji4urdLs0yJe4kN947t8IDsupqqev2XXJb7LwBy3s
l0NhNefEoki1IELkLIByZ7muOn9rPrpCyb3y9KObVecFf+fSs1rHzsR+kGQx911gE90FOofKbU33
83IVaPrFul2A3xWImSb01gIAYx0L+RDS1bsJoQ4qU+e8p8FM3fHKWBBx5SrJnhUyatpKQ8YztWKP
pI0Rpu9sVm6I5XyW62Qbox6YneI9ww2O2AEcHRf/qjxGKZqgzQwNU5gqQ36lPekd6TSSEHdXqNvl
glP+mPmsVJmPMhFT1Z125FW7SMrPESXG2sMUKDCxyNHK162zbBNYqq6YbvFevbrKrzkDE7zlqoF8
16EZHGG7h7wxtR5OZSRmnunbokfyvlgYaEzkwk2NkKkbYKarTMzOughY4LRvc88gIE0u0LiCc45q
BuoiwDUwduDeUXCHMWE9LpL3PuJ9K0Ve4ZTvYIZmAvQiJMFccTygmCOMJq31Pus4PsZFM5kISo6L
iP0nPru97NBPtS0TT5NQiMKmRfhJG91MI/mBqMR80cWHuTFPeQuhCbvnsC07/teonaeOvUmidbUb
/OraAhi37bJdi0Rti6w6RWzBdZSGpT7byZ784fg8QJfm5OpQNPZQ0jpGO1Z6aGJOn9Arx2OWmBt3
8DmmKg/lpBc8RnGJiN0wGulbsC1zN51zx1+Ons1yFyey9fPHH//2j7//28f07/FXfVsXLBor/Y+/
888fmAm7NEZ2+K//+I/HuuRff/2e//6a//UlV+lHV+v62/w/v+rwVV+/lV/6f3/R+mr++0/mu//z
1W3fzNu//MOOm8TMd/0X+Kov3Rfmr1fB32P9yv/fX/zj668/5XFuvv788bF2F+ufFqd19eOfv3T6
/POHI5y/3qj/fJ/WP/+fv7j+Bf78gTBz/KrSr//793y9afPnD+H9zaPLZjwlA2Xboe//+GP8+utX
5N9kIG0vDEPHRtkgf/zBhWeSP3+43t8CH5yg7QnXFtLzeQW67v/6JfU3NA9eYLsEkcrQVfLHf/3V
/+VH+D8/0j+qHpFbWhnNi1F++OOP5j9/1utfzrcd6aAEcANenAr9IORVNB9v92kVr1//f0IEI1h+
16LGF2gSAFZktoj22Rx3exZBTE7ngW1osYb/kfIya0g3XWa6mw6xCCNw9hglM6s0R1yQVvqB55Ss
lRCnskHSl2Rn14h90GnB2IpxUuf3Bz+p3jqyUBkyFqeQjyFVV4gqPLXYTg79Lu0t61h0CdErJQMR
XdUWU9xt9R/sncly3sCZbJ+oHJhR2PKfR84SpQ1CI+YZBVTh6fuAdtx296Lj9r43DDtk0eJPoIb8
Mk8mEEoGAbVCpb651Bk96WPzVMVMN0NlI424jHnqVGNcyi3vMi/sKTTH08FTqY03tHRR+mF3quv0
WNSoE7KW3A9rzh8WmMYA4h87oL/N7IkdyxTckBkV1nHmnXGSIIAo0hmd3IctyR2PAzuYfC4MQbly
puofkc9dP7Rsuv80fT5euWNAd8xS/8/cDtVO+yznqwneWB4O3wnChgvvcJg1pcGzeyQXmu06BtfI
kZSguAHqa18gTtcp5qoxP6XOIHFTE7O2abrgVUemD4kV1d3HMMV3tFH0CApsNmogGdmq7hZF/YtY
RzuaW8jaSt+3jftAXBjHzirtLXZ+jEJ4AjGK+jhy55wLZOMSN8pDwfhu77QBbOVALVACcD9pkJnr
tO1h8QIGpGsepcJsvmsScsZz4PP33QAK3zJQc0sqL9D+R4dqGNmcyzoYBPbUfxutDCdJ272x0SOG
F0hQTBj/OCL5Ksb6Tz0jJ9bxSD8J/UROTRxwbnBM+cXw1jfRfs7lwuWVHxNRkY+iS9lGW3sr9UoY
a2gtGXwY7Ohvg2AbQnZ1yfLEM1KcwMizelr6gcRXB69rHJlftOPUwPP4YvuCcAWdcQRx+CebHq8r
Z7kVDhZAlM7Y32ebA1LDXfSU9uTcJIc3ghVUf9ew20ufbWcevkHXiexVTNScIPMssHY27qLQ5vMz
40AEVjm8KPHHiDx5hhMZXpZyBUXkVMB0Ht4IbMx1NWx0RhtCxO7MvB5wCgUR9hStR4xbOQ50jqQc
naIW561DsnFKw0MN+vOlVmbeV6oh8cN0LR9wJIHa2gt+M4056Dx4qZwk4z2AjAtvD6pmSk3FaGMk
6Fx0x7I235UNKj817YHH/4uoikdlzQyGKy+BIhgwiSTAts5RaZt0vowJ8CqN5xTIX3WO13lSritM
uWJn++53VAMeLVm9Z1xy5cLvdmx8xZWC4A5WnqNjr2OhnDY0QlgHp2YlsUcg19j1NmiKckdG7Juc
Eq6vi7b26TDhnsXMurSVS1kgQ4IR+yFcMi49jna2edC01OK1a7z6V2+wXDqRxb3R4iqOal3CVbVw
Gm7tkJJND8fenETPkm9LWcrEi8JxFwd0d9aFIueRLxp9VJyzbOFWvRrlMA47O904wDEx7cXynkyY
GYbOBtzn8Dx6/epEZ4Z5TPCQxKRN/A75s0wONeHzmUUeGHl/LCsHB7nPO6iMYjjSUZ2Q89b6U82P
3VM2inTGkYaIrQnkcyuAxcECZHWzrYuVBh9ErFCqarRbckkZCcuDiilaKCJSi4rHe2DW3SynZJAh
7zMfTBFWHEZMSW1LEBHHRMq0RtCNOnROjre69nLknLJaHfcaT4AhaFesgCO/AWUpq9/aqlCBQM4e
OsJSsmI8AWuNC4Nkapi488i0wiBe8XQPoQwgPLHM9LF4DpPs69jcfKJ7QDeGX+MiPpos/zKFJETx
5VyYj1kvSW1LHB9kRyrrVx4tb00SUf/H49lmOaWy2GxporxOGOhnytULOb0utGvuMjulc54OZqqD
IazJn2oKSPAE434OYOgl8degN+O+RHJrEVx2MfSeEWPz4H8HbxqiJoHww3Uo8uynOw2/E8ksyI0t
aLkCU3mP1QL4csIdgQHpgkSqQkzFSWh4k3G0oXuk1jZbsqfetmAfrHo5EgYFh6GcoYvSwEr9ZzG8
jtAuWpw0+yQvfkes09yvUGb6HmduxnjT8uZDUP+qyQM84JC4ChGzisECK8mMVKuCzqEL1oJXQ2Vr
v6kymY46QMcruCaNJXverFAUM2ILD70Vt7jMDp47e5iGiavwPRzzwrz0FNkN1D1rdPbzKNp7xSyd
ASzQGZcqzTQgyFCpnPCDyS6+0iDcIvuJg+4hdJHQFjtBHOmLClpMArsRkGKuPX4UIgDbIY4YjTjN
W1G5OEdorF0IZYq2Lg5FJaC/o62yqRGhcnyY5Jbtb5gE3fBe/rQywlfpNrdVcS5J/fJmlo8yYx7V
pFV37eIvHBIOYwgOsZmJ6OcWmD08modlzeLli3jmLV2JxXdlD89EGbKNmFe79Xht7QqY+7R8x4PZ
MhLJKWwPLoA2wVmlPap1c+mKKTj6mth/Se4dgd59xXYxbXUgXiR6LhWG8s4IHi7lFkvKStNyvOZH
mWtofDEz1iUA2RtXrcZAncAhA61at8ndlPMxsN2eFkLzmpb5R8VlxkvRveEJASQhnxoGLh1KcqEp
qAzvoQUkplXpwEsXoGEWDVD53jg8j8wBbW5+W6u4jIYrtJmj3WAnwSFbcysG72fMIFR5SF2dMbe6
xQSy6gRlO13oDKe/w6Ey1qFqyTLhZVjUeFldQVLH5qoAn5ah2nm5VxzykrW+k0SrQnfhDj00uAa5
5vOyo9xXwfxtdFNk2gBq/VyifVQJDKaARlbNcvwwtyEe7KACABf6K/6p2bAv7fJW5sdAKTLyvMxD
RoRmSjiONRlcNltCLRmfP/GQ4fBm47ACr8kxE0dw66NnU5wNONwf7N2MMb209GqdaaFwIW4ot6XS
pS1zXLaw6vGE7XWwlBvpVVQxFQ1DD9zyyTqfzoHsfosbhgtLssXEAyq/KLsAW6teDeSjezYkdjYL
kwRhe+XJgPnYC43NTi9cW/1lTT9cpxhcRRYOZhMDvJvViIxU+qx+MvruF8T2tAPv13Y1wqHXc/+l
6WDBugdtN/H2emAOltMc0uPcZDkMXVKBxHyd0aYqIyj+tK5M8TNzz4ydblvg69nKtfx7vQ49tC5W
n5XaEjlg48LYe3ZrYqaRQ7S89Rx/4yXeg9MfR09i4Ji9ltM7TnzqoesxfDFx9OKHCQydRdNxg69c
KEdsC6wmD55FRNOmz8IwD7cXwWPkr404OfKMPIZDIY65IX0yzAy//YwYmN8Cc3PkcuRvKnxNNf+E
QL9TvLWc+pwORpqhGBcRQ+xTjuZZi6I6dpqaEXu7FJx+84xoiJXUv5oxl5hBYhILmbBZ4gmgjQWZ
U/C+NARn8EiDUfzlUoPWTLvFAuTKJOaKlGRv+xAfQ89Z3FqoxsL9BQIAglM+18lVOQkTcVy12xy/
mKOy+ljxv3QxAzwAv4OIynfpE5suwxnPVTAjkaRweZkvUi/D3bsBQ8apcsBrvxi329qTQzLUVlcn
mKJtjWhXJnRfzEgMo4VB2m5es4iQGhrsnuM4SOCQ5bys42i7DgNmRO0diDs/5xzoL+mHA50Sxnvx
hWX7XlnmNrbLSxaO3c2Ho8HwBEoW9nob8WPfm8eE7HYp5uxl2HZk8G1FfsHmWYBa14RjelyIhQEr
yFcKAp0qUUGGvFHyJBOyHE4fWfd+nd9Fd3fxhhMm43HbTQxZKmZcsey/dsECWqJdu63eBiFwzGRo
wKonxZA3NPn0OsA/0/lPh2LkiBetCqWZoNbNNfDvGcfSksw/CBRcqdYlEb6YhHsQJA83eVaKDVAI
FC16oZuOX2wULXCiHN2T0sf6s+RvnrK+qFUoY+jykuTkovCJpCVGOtvnmFgrpK1I5TDYZX1eecwL
97LDkgzfVYSBdCYWzfJKA6/yj1XKS203F6Gxpw4xTTe2hpjvfy11tpvxRl2MqEj2MfUZqrQiwJOw
7mH9I27bHFXrcZRJUKKahvpH00cpCSQqk1jkqk3oRQdTxpfY5ZDoyJdlCKguzvIdfl1mRFl1KzmC
Q4JLEchD3ieX22/X8r3TnoOCjt6VWm4RQAdnYnmrcAlAwUiSbVKX020GPXe0xu4uh4BMVceeYGoG
tBpM6aZZVmGuW5NZrv4dp3kKbBFDtIlXm6c8OvyGr6VPhQ1/d2IZORYD7nBWHefsCKhxUdJRpoNX
VPTK7IYJn3+k8aeuGQ3BWOGK2Yrjfc5we9Z5fezThWdWE/pwI4L3a4CpEPNJFGTS3ZTCzNx/Bjip
4tp5AyTddyRQJzyaR4hYT1Pho5OqzjmuSWJZTPVLOtX22RbgDhvx29R1dK5wpCijbRgTWm3ThQlJ
r2VEffL0Le6YB4xS0NywrBqfVc87WqHO2LT7MzNjMIt0J8ddY++EZV3zMsJ4SpkRT252RE1DCLPg
amt485tGE87PHGzHCU1haTdQQ03ivkXEhZYYMhh4MJbzI52L4gQdpmK7XPe/+mZbFG7pkGFmbLZ5
BMiXRZ2csDNSi2jrix/W3SGVJQKGLqll8QBwxIRCK5M+uANO4CnkkutEC/kTYb0V6JZooOMpcQr1
VEygZX0rBXoYcRsND8bHnOAbDKVlZ3uXNjK7BgPmidM1RlBaCJx1BR6mP/Fi2wdBhyipUjLuvOul
A2cqLGL8T9xjbfXiE6U4zmZ6F/NSnOqZCZPxIQloWL8yPIvUcrYkg4pDBkeH0Ag2bwTho2Bm/YBy
xcWuIoI1Deb3oloKo3vG5S4HO28111Y6/hFXUCsEFYdYM350AF5YSV+4CD30cxNe2NyisItPgUWC
IiAnO5XkHQrWE5U22a50aYusBIF6PBYEf3+pzKPh0U2f7QmYhe++WC5dMtDxl9mJDn7L8tO5XAVj
1TD9Bs00L9XBZD14vQimsN2Gar8kTO37ghkBseTgYsfzrio4/CEt5YOiTjhP3vORHcZyaFzTJoou
dNqtXOKc65MkBi+QyXaDqwGwxv2Lv2bb8Xhy9Vqt+l7tc+CsGAj0vSKIn3N19zlj9BY06iRZ/daI
98yotpac2otbzn91PZJb04V/ESl3LGZURDBnHe+L8qPy5EPXFPW967szY8CjTz4AS/6uNfJPiVuB
rB+lWLEpMUUrfqm+BV5J9I8SN/WZf/O2M5xPhDPjmxxBWUT6uY//xOP0S1bcqXvCocqOYJxqKiZq
VmrvA9vV+4wpn4TD/BTPkHCougHmwuJSFTHREotS284+RnFJSNoGecEtOB8FIy6mOFuide9+NB3n
uvzdcwNka8/X8wjscXc8z/M0YBpWd0egxyxkrdlvyGP41DRBStvGlcoOIioIlCjr1FgQdELb2Q+j
+BiooNmFJx4gWk/azeyn/UVxBUc3/FGnDtH0imjKhCvcLkKehABQrol9KPKtfyDj96MS5ZO2KA12
0xKHaJKR/+VEdpVudUhjTmhVm+08B+4H5XekHpgCPkRzxNnc09QOYOQzYgFz7Lf+Dvl8ZvuYQwYU
FHVhO+RKudX0DnOHfkqCqNuLTtEj5JttAYQLhL/xHr8WMv66JCpn9jAxQLJGzfRzfcFZs4SJp2NF
xDTiF33tx+CR7pLsTOnuvSjsF66rPt/zp4Pl8aES8SnXyYlg+7mw9VfQ+n4LGYJhJwf5H5yjGKcl
NJmUXnOBl3HjgPPE4I9DrRow61oXkVlf2sA9qppTYACTA45bvB9XrTOrv4e2xdrEsLaoV6uG/Gg7
ojqdZ1gP+vioEx7BdKKLU83hYyqsAGsECixZOMBTeAUjnZ9rrb9YOr+FjbwzBCJ12X7xwuWpE2wg
cU7cVgwa2wQHH4ud6CHrGPdXIcEEy9EvCzZ3AlfPiTc/mrA6ArZJycf4y2lBMjrxaXzmswe7vFa5
yGmGTD4KmvJkcQ6xobLErd+tJyIPGxTgHvSjnqEfSCh+duTUeg1HeZz83fkl6N0PafK7U7l/pcPE
zMViTPxx8LO71yWvzor9hzkBN8sGvQq8JsNKmUxYXZuSlqkpg197IZK5U6FengJFKNqPa/x2+NVr
FqyrX3l/ufT7+xJeEXI/rKAo6M/MJH9YHpFSXIOEwJix4g7h8OaZn3YYXILA4Xjq/4Z7/4PiIHbA
QL1EvEKHNKG8W1o57hAXZAqT7o3n6PgUMujBtk1fJAQK6GzjzfIqNJo6JBW7AI1PMWBVjfs21+N7
SkB5mxZqJ3VrMfF0sC73JOqahrxbOzd/ex1+SAHIh9X9FiX1qTfZW1Nkv2aMTptiav8sztpXkhhx
LKau4tJeHWyCDW+l8Dl5+xA/OvnsF5CCChKCW4iRwF15vjEF8lKmjoOfj6hQP+Y/goA7GkBLI3DG
mzB7nTpsnObMlBFXz8S4ymVoOXolJeVhos4aT+nWkwhvi5sf8+gdVTXZhmuXXRl3uO17rpc+YROI
BodYtN+Mqi78idiM8Txv81ChgGU63aMLYSFuVmyQGc2h7fKXVjBkm5fF2blEpXFVKv4S313j72p1
jwZnC/vQNvmbPfGBeeoqOheEEgVFGwqHXZ9bWUvxC9H4p1pa35pS/VQjipjbYm4c1suwRWB+Goc3
bkD497VnbT5lLkoLSfV50SbxkSSjqIXwlCy7rLGfp6H/XTL7xX1IhCgK+DS0O/8uynOYwr8mb58e
ipL66TBfdr2ongKnau4S+k/BfGk7ZMG4yYfia2sH7wO/VpCHcNdnbABMFCgrAO+9RNzaYY+AB4Xz
N9TugXpAwo7j1lbEctNyN2kShioc3wCLaHEUMw7xbgzRa5A5ueONMNqj6Rmh/ZyspQuywkCcB7Qk
eqrdhp3HrWCewQww8WU5r2z1LU2SXz60ly6YXuPQJ7LU2F8rjZwULtR3VJrBvT8gXKQA9w62w3ud
ChdKyBqxQR2bJeafiaNhFmp+Zt4JArjmgePAW2yhi4gAS27b+N+JpyLuDsOpliVBxTVP0xLFcUpI
O0nOzUNV56lTPY1XLpov72fP5IrnuF+dxNCBQUTvlO30D4b7wZbZFc9Gg2/DJ+JRSdc/FAEfBMo7
ZCTj7vLe+7CUB25KkDWBVc7PkvxAwmb60wzHwJgeQDIaQmfln4sraqFgFQ+au6WwVADp2A3OgHGs
g6yfaH4yP2lu2lv45WQj7WAPlULAT/w+OAkcc7mxaH6jwDexHdad4Xc0NcUVPTdEgO2+Sk4v/zfz
/f+b+TrW/zjzJeyw/PzTJ/9t6rv+rX9OfV3rH74bSlJXMvIdDBP/OfW1/uF5nhtC+QaoI33f/39j
X7n+kSX9gO5oP3JD/uRfU9/Q+wf/1WVDsK3PP/hfzHyl/V8mvnxz4gusUMyjPUbMrsc/+t8nvlZM
splhASn3tXGsojLo8wt37AUHLzLtzsgUJJl9tAfEPG/LIdm/V9XcPBaQmk4cfghANJ53KF013KHa
f3UqbpwYg28qlh8onERr0NBvkzGcy0tF/Ycy1vPCqXozYeTO3C6mJAkhK5lSd0+kt0FtnQEDhKzc
XMue/FmABV5IMFVSrsCTrBenTnwP1zXPrtEwmZLs0ZCj55hGAKHydGdXSbifCOO81YV/ZjJch3I8
Nt54SxT206ya7HOaFO6GOzJtNaQvn+idCld3Ikt0Skgu9nJCKMALYbg4p7TBP91UIZ4MxyeumRYu
/uXhX19w5mxFrdKTHUcwk2O6JpQDZanP19ovF8wr23Oy78KxvyCC9JdwKnB/5G68jRyZvPzb8/ev
wf6/D/IZ2v+33yreIx4dz/HYfWw7+Pzzf5vjS9Yy1OvR2mWIug+DtpuTDDEcK2m/a8rXPBSTQH4s
MOwPfoSZV0dWc4j1yvfBaKWnlJrkZb4NkuvbS05Q5rnxtcXuLhhOjROVG6l9iTsvQeMKGHvXOj1P
LoBgQxu5N/n6BWiO4PjG1CCgom87IqZmltRP7HSV604/47HdA2UzKNveWbYp0wkfH01eoVEh97Rc
zTlv7kfL/YIxkZtVPATxqeUaKeoVIxHlVzvsm3sVElUqBKL3XCv3OR4ec6W8p2JNKsBIeJp07eyi
ylAWPazEPMIDT7Cj3mXQe49o74e0DdPHJSr6Y20oFtg0jve9G8pHfPLzVSsW4mRynVewf7Ydt4da
NvCoPVMdnMHnmt27FiAbjx8zSPxhP6N5Xjqr0vtgfh/TUJ3jkVL6luSU5hSCbW0Mn8GokIsN/PoV
qtHPtsS3TC+XvQlMM2J8Dt2zWoCSgPUF/UOEWow0adhNu4dns1IHODYbzIlnt067DdlNH1CLS1hm
/aBpyaqfhlVpgrAIhNOW/EbdOA5uk9YEnUkWNGDXiFIhaLjth1sRqkp18c0l+LPNYu4rs2UoevPn
9H5ba1lBYlSm2XeAuDnJDvNhWT93nTPgS/CMs2d2zFFsfYqGpNqO/iDPKVMkIAxOFQHXC9WlJXxY
muEeKja/IEkZm4ZvZQgzuhPOeDV40K2o6C7AvnBb+tOPXtEZrz2EebTHdtvr6QY4FBWBc/4krUvr
TH+XSsiDstisuUBP+9gGCOBHGXfp9bdjjfLPUpQuTaLB0W5T7Jdd+22JCLLPY908W7XcsfjlO1CW
zX0eJyyFArMC3j28okVPPUUzvZV9fMuKVHE2jJYrrT8S9gbFZeTik07pozO7DPBVZj7CxgNumsfP
HSLz9vObOpYNv8shh4spWp2sNf3Ev5RLatgCws1ioNn2B/GkL0HB9yJz476HDoPAOCbb2smLZ5Xx
TQMPR6GOOY7R//75hQQzuCAbI59eYu7aBNe+Z3G4icbiHi7t8NYilO5jkarV2wJhpi/tw8S1+E6A
lbK0OOyZBPS7mqfgG9dtGhuiC2fd8cWvdH4IZJbd04CSmgTuvTPPf4IV/zSHvcI14AFmhbXBW0Fh
ZqEZ69Uy8L/StfdKj/jsYp7uBYieZYgtfJueqzZZnkPKFml5kXByqJJQ79xgd01bXQX37StGaPxq
zeqsjCllj+rIugb421bICeie0+QB7LFcMbz0a6rZYeJQLcTy46FsbmE7cU6K/WGzaGKUKW1Bd2t9
QmnxOhOz386eGzz2nVdR5jO/LCVyReGoV34k++hkCI6ZhxWvaUk5unE5PNZtCHEhzNZc1MUXvX8r
JEXC4fqfuuOUTDPtHMygJz0Hr07Eg47DpLlZJGl78VekIRtVM6B4eJqPnc+ayorAiZk5LPnT1CzO
WVYjzThyufTrlxhoIFUm5Y+0s/0L9nCax1WR7IsBYVF1Q7f//EA0wz1VuViN3Xna/887Bv53ziD/
Zv0KMI8FvutFFmcR3+dSGvzXg4CLeScxC/UYHnB0W7jhjSlMi5ED36Qf9hVuaPGe0wX0jIyZP+dB
/JWtkoY+mjEpVfUtNOzW3NLT4Ky17eVKOorZ5CDP/e1q1OgWs+7d98GpTov8DPPoWwzFk7EnF6mm
xqpRS3HrU0MjbOssD67CLzMHo9q3QzGclU85Tu7BsGNYiX4tSdFkvUNNoK0PsddSluE4t7gteSpJ
E29aLHgbo/oPiaFkZHz6fEqrErtFwhvRu1n6yvtUHES+gODy+rMo6NgpGluedRmenFg4j/mYWldh
EZAkV6H2HBKI1Hd1v3V/ibaob4ZhzoWHHws2peGehGfh4tXfjhVz5mRkvBYkwfCSzXA2fYhiQ8x6
52ZPbDvvvevbJ8IR3yKgvx9krUICxzmsnMQFINvhGGNTAYscTuWbYx6HIs0f43VWhB3ag6Qc5E+J
iDG+w1kf0/RmD5qbm/SoeovwngB6BB8koW3z7OY3v5q/iLHLL13swjVltkHsjLTWEAfvUOhGpA+m
QFAxYwa2yU/+DURtIE1eRAJ10knzSy1qTcUdGl8fU8DdEBnE50gRQO2+Z4o8mkAge5hMke7L9dA2
BW61L9fawyAzZutH6gsp35MKO5/CWKIujgP11La94ajjpkTHFKdazTm5Ml5vAOXUcvZwO4dayi2j
M8iPZ8sa3bdEzvYh5a5Kn2bACHaaf0/xlN5LMT1WNdc/Rp3ek1dVtJ2ZXFyyyljnJHFvS0QHZ0I1
yXsgiudOCnaTLvsZu+5JF9ZDALnphv9PvthhFqMPKIPqEpLSqsUJUFh8SPPizRVFcYtG5i7G4DNB
+iuc2Zyo/6AFKYudkwkKjgfSvjBGtC/kIg48bx1REYvaisShOXUkXCyIRT0mDBO2ns37I6uFCq+I
cavrLcXNX78s3SkfV6t6blmH0U/dt1EdyDAIxmOhPmeKyTiMRDi/HN0fTdsWZ9YaJivla9/E+nVo
IaDHnoBB14+4nQcMmyUR301bCf9utEvi2g/0k4NZ+mFJjT4nmNz3wmBabMroBD6TxaCqEdXKOaO+
o/RfraV9SdGRzwxX7hFuH2x4KCR5hvkZO8eA5SRKHqtsxXaH0UPotQ28p16iIMCNg7MaUvlXhV5z
DxAdpmX6GhhnZmIHVqGsiQJ7nLyeumncZ52/D/v8SfsaJQT0XH+dwzG8UagX3QyXgYc2gGUYWBNJ
qilWO4EW9VDTbnhZbX6Hxq/l3diL3AkPilGAW9StZX7PnJrtPaujYwx/ajN7nbP17c7ZwaQdtpRn
Q6rKVfetYhJ1aKdquBUDc8++boJt61rFlfNeca1YQawuvrg1/wdDgDZQJyq7JkuR0eQHnKYFdrxj
UpFeLd8eDDhy2qkCW1YXYv4VPW1jvEXWlDx13GFwi+MyIEEwyOBdYwo8Y8xLnsupO5GZEdsGsAaj
ZjCUOMOjp1CclxHeQOv24U9kiK+iCd0LZCOKBvqWf2ezLLcGpQPIxfAMvfYGGGB5GBJ0HXRM3IAR
K9PItKZTwKnEkg6Pouq/jFEEVnKWqONWj7meIcdD7axsi84a3mM6FIep/eu0eXPsIwxWlTbAHQXB
rDgik6Ti4i9oZcTSuSphGlfPTaxSCBnxAX/ccEnwAqySY9Dlq0xZZhFeIKzEhhP3NeI5gItgfuXj
QJVE+z3wgpBKsnXOKHMXUy4sRsithN4C+rOBAd/l2hr1+V7N9Renyeyrk/IKO0YG+EEZJ3FZYd0q
h59pZoV77fb2VbHyXKd8DfTjZbHWYX4nk+BsJem8L/Lhe+K0z9ooQcGVREkf9WohyNSuGygE/fxC
SZJmI3mKYzosRi7oBxsT2m6xgcdTUPTFTgi5Zdpxb8D2iIg0sfWTNYSEtpc+jtHPJlTr8cfadaN9
8MupAtvp62j/+WCNaKSefwanK89mLvHmfn5YLVZV7JTWJeJ8dTFVcMtjLz5XwLou3eQ/IpuF1yaa
XoETRpdh0OJE0myKSnMm2e+c+/XLFLvAyfwVqWnqlt6djN4YMPuxoimS+bt3rvpuYMDoSfLIEVQo
ewGAgEwdM2vxGEA95BD6Tugb0bUWcCjRgQlK9JPzqCp7NwX9HzetxmOuDfywhEYBHryAIAlW2R0O
bqw0XRptJzBGF66f24Dk1m0ZPJy/Bhg+W9quaBZ9zdYvvU3mj46ge90BFq3ykGlEPn/PZjaGlosF
lUPRRwTOLbIOcyrSi2KsMXHx4qKAMumQjttrwzs6WPZTL7D2lXNq3xoZvghMzbuSIOsTI1hvX2jM
CiWVaQFLuGOyq8TCuncij0ycIH2E68Cl0mL9QuyLe146P9Y6u0xzRyiklucWYgIzIdBcdDswgXoo
EudUmnKE/FtURysf0XDHYOCcIOlaaXPpXD+/zHUk917QPYne2WDZ06DSqpa4ZkPasNSrSG/R58y6
fih7E+FCy8p7G4IpqCMjzmMGxBjd6ZggWloTdgFrsqvH2qCBTyToh2WduKctg/me2FhtguHmqC/B
OA83UMpvZhj1MW0JeUvp0V0HJ4NUyrgjikesK/Vw7WIhmYaFDakJb4J2sXZIMUS4Hr7IpSOf2Q5M
oudi3HXNrG+jZ3DT2pjy//MUHpPeqptm2VhLAyhPuNVr3Q7XXlCfOI71vQnz4Ti2g/OSaLbYtMvf
q2Z+7PtCXLoem97njYOuDDAI7NTLZOSlM+19oYD5KKdf1Eiqe3qQTRZ869JvJeCfnUPSfzclTHcD
c/fr8h62IVXhad3dXCj7sDGYzbCduSqqXul0SGybyXWlakRx7mCMSTgGGfOjcCRpcrKkdW5SHtmC
x8AJdg0JitWE+BRI4z5ZB3Lp+gaFT9+YfALx6qnHAtR2tbwOUzpHh2Nv29kziklRTYyzXFgN7TzV
r2BPu6OFvrZp4PRYSWJoxBqHC/ER7+iFxdEDIHGz8rK6WWb8WVCQTGJ/gn3mLIRERWtd3L72dl2P
LSprfArBYMDgfMvBk0dO/1UWI0WV6wLXw5U/EZACLOPLq98IXI4pm1Wiy+3AKZBqsCY8jyH8F2xT
EBu4Fj7Yea/uZd5VBAumchfkoXfFih4CgWrMPxfOz2/e1MxhwOdhSnM4CcoR12IEpOCcGdti2NF3
0MItn4YoDC5JmjwKJ7giDa1F2Jx2C2o2b2PUFjeO5b/dQc370Rknzp4gJh6oiTuDvVHHqPs59B13
PYUwXnOi2/7z2+OM4Q5eBfaTxRwfecqtti0Fd1QpMuFsIAMqZKVmucZWOFxWB1HQp9NJAO1saRq4
1R3NvpQhgF7AnrR+8Vq2rEQuN900tCVjANtz0gMyLYrxWrW0gvR1MBy8NnuZgllcPEzr24yp/j+X
NIegMP62AoNxwI/osgjsU2Ol94E8vCLl81oKRhij6Sk0z+0fE8UcrKr+dOeONt1FXHN7YHltbbrK
3Bj79UNQONZdEFGj/hR7BlLn99HOlwM/SAJznQBZADl20zcuS8v65fM/TdFEq24Twrsjw74vFQpJ
bmfprQ4TZ6cG/sCXQfEo4DudJGkL5J7s5jIjf5WTzh7DkCPEwMva5OG9K4y+10H2aH2UdOl8jItl
XZIpmpE43pKOj3+cEuuZe5OFSdNEW5MFX43bpK9x62R0RPt40jCotxYR3BUvdRt6GkRwEt1zTmWP
1tDXjxxLL0Ovzz125VvtD/2zizNhO6bkuU1oPUUytw9g/H6qtJ7+ONxQzzLofmUdjUuyjA5iSN/q
/6DqvJYc17Ut+0WMIEH/mvKibLoyL4yy9N6CX98DrNt3d78gpDondmUpRQBrrTnH7GfjERnhQ8PS
ihwCwVAT6v7VqrkvUsGe85L/eJvjCm9zAbSF+1aja+JcNrM4RfZPZrNUUBXU842Z85QWVUOTazS/
5NkMpZFTCbPgPGxsdd0wgNNfFw1geY1fgrKA6C+UIIepWtrn2BrZo5iQc+QEtw1aIo98E41t7hXa
Ha/P0Gb9lYEBHa4KZlvuT/reUzDehh8Fe02G5cZxbX3jDA3w6SXL4qCJ1RiIz3Q7DA3Hc60jKzQX
JAYCt8ohssa/1mS6FwQ1sG2MVNtYcrBuQi0O8/l9xsnEWJUYCi2qzlx4KMhELYO6Ap6fpg6tPRYY
lojK3fgv+rBmUza0iwjqSsE1Edhd8cTEuL+IwubutuTDLQG8QmZZqWtnYiPQhi1hkIsvgzQ5p2RC
g3OqPnMot4xlWZSuBrEIViCOvsMyWVDO1BKG2cONlX25GypGqPpwAQvVnfBCWegaQvPKM3FE13HT
pl7fJwaSrHixVAsTrcekuYSGJtAjUiNyEdMQ2enGFJGePgL/ghAnt3imkA7Yuoappv86935xCH1R
XNSF/8UYsGD6ITDBagEXAbPZeHFHjal13PXk5Jiy2RntlN71yQOmaujnocOGDYuctD5Xeq9d657a
eqmDcknnc7iIYKjd136W0ZOm2UjnJ8ecgtTjm2f+UL/tLCs8Yl6G7w7P1Bb6YgvVIRsJkRAY2uuQ
csIwr6Vp/xGjIz5k2ZpXsTy8ppvtjQEToI6o3h097m95gxuKZr63ryGubTi4uYKmst0maU70u/pN
xY74qi5/RxQT1T6umfmIWuTXcKTNjSiNoXxuEyytLeJESOU7GriKWluP3+zWvLh9uJyGqblZiS/U
LS+GJCi/uYxvvw/kv9iJtwcBY2EKabKgqr+EeVNcGwvKZqddrRk9XjzMX2phmOdSLTAijb2wxLu2
WGGgSc8Dsw3ohBK5PFMQXZNYG286HeSrYb7OLRUSxVRzSbyKkGG8B4GuskyBqgRL5hB5ZY7jzglt
m/Ho+BK3HCtmbSW3sLxlmp09Quxe20JzcPyqt33Xu7fE/0IxNl7CqJoueW+QuEzX9WWsykPdDxmp
s3H0nPdosa4xcPzfWgKXc0Oz5UAeFw57mIrvfeJNrwJshs325eYWPMtE+hfshnRtY3yDkd47t0Qt
GheBxl+I8GpJfK/4CNdqaR4xSepz21Lr1dWehm68E1U6XpLWf/qpN2FgjKbA06oTgUDxHRziZuKr
jfDGyTlKWaIoKy7NDL2+nWJi99Q/CjOdsw8bos58/4cBt/ggjFhe7BDcfDfXzb4dKvMprKnFnzED
vSyKs/TjlnQ5AgHZBZcPO5rubpS/9TR4H6bIuj0mM3Lh4tQ/jqL5ZfVRem/cyj0tqQ5WIooedhuR
aOv0yF81HXyzybZE22W4ViW/SbtETbcQixCWsAZiYEMNkR5ZHDN9aCcIEYMl9jTdUAjGPZ6zYVKK
1TNW7/m3mSc/MqcgIKEmJjKyoAw7jvlpYvwohH7izjK/2klNk8/gu8yJddcTJB4uV/8Xc058pgzc
71IDQDrxzj+WwhMf+liGGwMUD2NJAWKREs1Niuba1RksB7oML5rZ+EdddhkJOnfPULmmMve3wrb+
uAjpLrof7+2SMteto/grs8u3TGN06Bg1Gcx+tkubFvtBRYBSavf7thrDAPIUQDyPL1pnp8ajUUvu
yjNa4S9V7yYnvsTV22IB0eIJJv6nTE3UoM0Dd7cdrEs5UFo5iXC2sbW0F9x7RCTSWdwhE2+woTCm
AuPUBOtg5d8yKR998e+wW4+90hHUhTDV4NgFZd1ml7nEI7JAR5pC7afWVeZ+IlB6IwpYGMyNksts
ZRPb++ySo+MU93nMy/vUpNHF8udDZJQfHObuj5PDKO2Cy0seotghsnnQvqIH485v+svegzLUoNL4
NCB0MtfLntJpw8D387+jbo8Xa0DtgTHT5CsOdsTPA7q66Bk88noPVeu+wYyCuWjWw8W20B1bgopV
m7TuliTt1ncgkKLLGqCjMOrBuBt9JSgyPi8Qt1+tECuMXMgxtWFv3m3P7ba2gAMy0k3ZeEW9XKVm
Hj2r8a/rko/WPkncGEBG2l4h6Pevlo4m0fRjjCg1+4QG6+dWDHxCEDK4nNUZqCzN5zuBpg31L2Px
fjzw1HhPv0BnF/eDeShdK7p26vrmhvnftKoE2g5sV+sHimaxuNPsHAIGNucm5bLZVg63eyik2PQY
5kO/YS4mgJp4G4+vz0vX6csuKimtDUrfoGOPJEEZYoj63kEY61tQ7OxMIiVK1bHRcLde/8WWhb6H
9TYFpHZNASxswMzGvFOhDXprBbGrszWqrWR95atNMksGguDgu73oqqk5Tq1/9gZsA4sdT7sRZONF
OjPjNNkw/lJvhdP+iDyMsWvVq6NRQeUz0qYJibXdIgjzL5FBWaJI9/9exQlhZo2TBUm6lQxn1D0d
9kl05aP73sMYD/Bh5adBQ5Y6WwT0Zo12ZL4LkQIKFIketJEughy/jZd0/jVOzD96RyuU/o//phnV
PUKY+J2AjiDsOCrm2SGuT8Hb+nBICBP082up9UErzddYcyF7wGDo6QFzEVOsf0lvKsn0ZmPY9ZvR
hvkpL/33NLcdKipuHhzgsIfKPHp1mAxCV6TFlwV1lvdvrZU4tB1hr0XMi9+Qo4EQJ7wHa9DPSey9
TtLnJ6R2K7IZ/QOP1m4d6ZbgrHYVxmUQQxV9+cp3T8oEmqvZ1FJCRcs9Wq70ZJOrLU7c+fSAf5Ae
rK9ix+QVkDxYHeXeWEI7WNSSqJFTO6Z3IyZKOaln84wv2DyHMTEi82vlkZyCWJQMxCWi1yM0ydTX
FEZzsGYXpJ7RWo80pr2/+LRUDPBKNLS5Wsyxqx0HizuhjxccbGXiP7kjy2PjgxuiCwDYHZJyDlLo
sL5z6bl2ShLt131/wmpSHn0h0VeWywXdeAoBzyoYxLH4bh0fLXiWnNbdtVRLjz7O8Wt6mdKtd7ot
7XcwkWKfWh3pKYmXXuvW1i+0u9/s2GbXGPmk5j6D9nZ08H19rTKfGU2Rf0a2k91ylTAQQ94NLd6t
f8SF/B0dhU2+oQghG8LuvRTgsohmT/au07XnOAnDi2XV6VGPrFfMWTXD6zqSwbrYA5SYdDB8DNmU
VMRsJg9HG7BmHvF91xcrzUijVq/6uL3X8ZJg1qjii5e78WV9lS9xfpCO+DlrDh4Ly3hnFj3f1s2H
PnQHjwsdeSVy/6q1k89xbF3Wdwa9iI0LqorcZLZ7QjEcZL4tp0cVKeQQs+lAT4VF1pZ6aWWwXxq1
30vVPsvXm7xanNoPA0R8V8sKPyfocXvSTYG6T+3EyW18iG6JAqMtfDIwxvagUzdsC/gImyFBPOwO
fXHJG3y7wGsL5yQkkwun94JSLfZiz/QB0p9poanhVWIFZmiZweTjxpsa8xRrHT+g25JokfdEFKR9
ROdSXdy13AfLXjPYWMek6xLKRb9k8qdsadqt+8a6AHQfTtnQvsG44a5Xyuc8d/mnQS9FjgrX3rd7
382cSamcSM5Eglpm1WH9CHzPqXcm022yRQzPeYGMPexkTFyeZignpeO4YHen7o4M1b1kUUR4SqJH
JLuMkf+ve7i2ENkx3W4UAQc8AQjsk+CqPC4J4ZxuXaOug3XhtsceroB38Zj9rTqMOv8tHQJIUs3G
10ZnCoZQfwJly2J62vvgmQrmOBlPEASjtMZn3k3E/TFGJkHbr3+W4XxMmsTYdnkNlohn8t215San
D/jqQdL0tALjlDOV2wHn+i7UerJfcQyeQeC4Z9fXzD0qza86f+PNs+b039LOxWEwtO96G3+3NFhJ
PbxGBqDzBxrdaSdEyuxf5KBaheegnwAH39fSejYuBY8Tj9pz5DiLHMQcy2Dr32wUyhu3i+ILesqd
njrSwBCFPB1JiH2mNMU30brFrh5q+ySVJmFdUIZVF40RGRj+EzukztQa0USft+pCY4BQnGSxS3Tk
It0Q1u8ytIBEJtYz6d09Q2/jjLJWYEni1bpMDbQljeKE0PlkZqeJjC69tYLZIMaEnlRvZt6LjG9x
PE2vuqcDS/GY4tZuLw7VxLTDb9zkmRtWcpirFil4L/+n+VuGEWnGhVegd9DLkwQh/9/h0qCwO+YT
nLmP9aIU5aXzaLLqYUdtHQwDrp11RGQVYCIb56AZpjhEmBgYMmEv4JBqAyseCHufw9vovrhyNFBI
ea1+S8rUv2etRkYQHmBlThZ7t3BK7EsMmCq7Ko7wl5lGj412N7hZAN2N34oEPL0XlwzFSkwBcAm6
/ZKSDICw9Xcy/CRkGSdqzsCf4OkCmTi5b2bFE1w12RfcW+gIR5k81tFwXYfE7fwwo7B8K5yF/rr9
5no5FF5ddXfF4P22m8W7ZUVBrBOl1BP8JE4G3X8O3bScUxsyvtNxawLtOjquF7TQDtH8S+xYKdfy
7b8pn5O+Gc7YnekZUwiELRwOfYEQlQwwHVozPfc4cDxJXJsXqgqCB/XFdenZJkpDsqqcssxhgt7X
9W69r62L6dPD57ZEB3zxtl4sJPmmRki3VoZvSaFnyTac4mLjxLG+q2TknkbR/xxTr3hYoxpb+1py
1ph42lqDhXkwmhPs8fzZFuFPp+tpcSCaRiPjc/pTT9aNajoxyf6Rjg1drtK5w50dcGDSh8iGyLl6
xpf/vjl88PKsAwEkomBKi690HbiRzkGsL9zs4Pd8GQqfBr3DFyNnnndAOfMKYw6JuBkWHISO2JW/
18mhFaLzpufDhx11RVAC7AIPVnWnGdblthcSOL8DBcbqu+7qEhrE/RRSAeRKhnZtN73rdbVpFsfi
WeejmI3Zfutk9VOSPHb0GLkd4oyU1/X8F4YMjwZDl22hV9/aaR53MFgYLccuKQo57kwsuPN9jucb
+r7saVjDrznJhjO9peyJrZD2FFSNXUZAPf9573U2+/LDrxErCYQ9mdQXvINTdPfJacRem+TBjJ6t
I40140KKcwlrFs5l/a8BS2ZbN2VkMYwX0an0xz/TIL6YiRcFg2rk28Ahg4LUS5+G1FmnA39eXyHd
yTcQx/yNL06hEjGtS8Q9KEjJYjUiP392OgYJi3nXF1odu2XJpsDiWr9tNdI3Irufgmpwx2B0qd+s
Eftuoon6uhDQdDXU4g7lPvbK8tRk0YylTUwB2tlPf5wcZzOy1+9CddKui9O2UGk0bmU7FMAhCRpt
i4NF73eJVTeEvlqvvRXKcxGXA6xzpdlrkP+eQ5qNlzSb9mO/ODfHHOK3biAQR7cy3JStDnBVQ19p
5CjbASbw0Kk8j6FI8mQ7OVQQOEMpZzKMMw1N5482j8dgYevDvEdrBRED7hKu0Ou3ts6xTvjSWXZl
xvdiGRDzbiKPkGxaDOfIyE62HYanfKKq6QHI/FODco/vtl3GvAXxFglS9UJkIdVDGwr/4jc8I3Rg
iN0rTCbAOeHeeDhbJdJwcDth9W0bBPWycg8UauwvJCSSjrHNG4Jqo97sPsvPkd2hTAz57AwQThR1
yT952BJ2kBEktJNBUIclfe/t8nCUDyRPxj5SdlzRVkezlgO3yZi+mGvOu3ZklBS7cE2iglm43gry
fn2cdCTD4S6rG9289IJkBxnWVHSEs5xFTaG088JqORNmb/37oqULk+MuJFkiFWyxQl2SmikhibeJ
XwfXJojBdoc3tJD167A8tEo6Z6mEPGlE47aLPO+KITe7m4ii8gKXmz/X39LK0y6NsZyHsK3fSgHh
dobGvMnxeLyGhnvyBYiMvrXiq5NZ+qGVNfdLpCo3ybdwa6S//MHyH5YlnMPIFeGkL1y++4XjJTXQ
sfRDah/ywRteWxtqEjBV+OlVzz6W9K+A2XGeafkRkSoseL3s3+qxQ0VkCnLal9ZA2kS7V7Q63Gk7
3aMzGpSqkhibdXheNEwq7FB7GyLbu+dVzDYnOD3XEaSLa33D2WT+0wX6w/skJ+NraNG+EOyOnkLm
4WL5wqyuf2Auy+D14twHRq1wJpt8bKPfIWfipnV0/UHM57SrUflgrhUfUQuAAcjXc2rG4ZV55MFO
gFD0+vQeL94BBLNxHEYySjU9dB7tQHSwPXMPq0tr2S2qSMkYG1gUw//+JZTgzc1WTxuqyKcdj/3V
11yTYNG03A29wHQFDvWPLfrftEde1vFIl7jeo0N8MWDGrqMJbQoJyv9edR0W+5nZzmHKzd/mUJWc
RKFxXxcCVwjEK7GWNXr8e5GV8Z7UpvNaw+/lN43TeunsN0dYPZ9D7X0kDjc1ndyotsfCjcC8+2I0
BOihQv3oKzYhsg1vmlkHWlN1yNwG9zXv6Uw38wxga/C2FFTig0zwlBT07rt0dJjMVVx/6Cp1NcyX
n5OvPSrd+z0XYKvWn7E1B/4jRkXmqUAYvfCdjfjFvNIYPZo+fUeUoGJHiQElfUrL65i1d0tJOAcd
TWgTQVLXmMksxSS2q1AN6VLJ2EG2iCvEx1gKHGEQK26u3R9niRowVVLe0BjekImSRjujaK/oMVDB
ljn36aNJetWuy0f5HdbrwSWQEV0053/dFuh1NLTrPpIqZ0bsI4v+i1nb5cnw43HbmKlDSx2KBPWw
hrFMAIXNM2fX5LYLNWJyn0IHuzumzV73UOs1XnnNJzG99szQzh5BkBsTRzOPzaNUfxmhsxRY7p7t
ogcynKJNjeIYncrcPGtR/x5pTmMEj99MV8sVbYLphjCLwC/BqXlI0k4NndjT4BTfDJS9Gxub6R6J
lPdEQI55rtd+1InlnMOC8sGfyvJdKwj77syJfcqKzyU3no2j4ZZIRsc6O1Pnf9Ij+MytLLynLXp7
WKTaLu3GL27I3FgaJbnXlCCb1EW6m+gO9g8Zx++z0SRPFcMu4f7eS984zjkfPI611jrUE3bMzNWj
nStIRYfSyvS78gRyqLUm4FuJoH3I6UrExvQ1LnE6ILgeHnbTMRNqlvoIU4vsvV47rHul7aDN8LT4
ZGWoAXQDj3cT2/l3MuUhcWcp2bCRywGNWPoVNsqTVkn91oF5/W/0DIUaeUSeQoFBePjvMayE7Rx0
icQOEd20Ifrzi0S6NipisHcpJVAQTSTkZEriwzFpnacsT/c8qadkmLrt+ihXtXYHI+SeYiV0i+Ph
i3p4jkSgJVz25d+y18N702rhnbFUvhmH3Nyvf1YzIES4Ia6i9px7bRE6jbqAcUIOeYrZE5faqvhg
ALRsJid3v6XNp9c85fDgUFp+xOYApi8BfVDP2ashte9gnx20VoX4RIu8xf2Un/MR2FCUandiEbOj
SCd50dUyxh123cR84y+T+osk3XebFdR+UYodn9YaO7ra0JzMdQ8DZy9weNd+2D7AIGWhWRdb+Wga
AgIOFvFrCkLOgJqFSaeGPy/79DnmqxkIXao+mbmoNSU9IuslRyPuq0X357OP7uls0mffR0InRIY7
562Kzey9iKpiT1rqghmdLwReT6j5umE/Rj3/xuBIP+MBsh/rkkrrWub6cHRawtpG4hw9WhB+nydf
BhPGocyGhASxWhyGRMSB78pymy5gx0q2Aa7HytwzEPjbZUl7Wps6aekWYLUG95jnePccf25Osddf
LKUk7RnBN6HscLpzlSQbhKFY1pRHi/8EBlMRILQUwfpKm/Seop1uWloc7FZviQGAdHBZF07NaDPn
yGXWsnVFfKyvzJn+eOT1VOKdR0N35NJynUFVXmnn6UuEjkqRg2ixHNY+1TIyCaYN/Cb9Xpw6nBSX
QSan3hXOPYbbYTZcu7hRX5UUHDum+Sv3e/i0aslS839eEV8zB2Xj0hc1x52rMXvcoPa1BhRTeSb2
Qw3ht+dBe/SGiYRt8d58sk1Ez/RoRMnxdMdUHtqFHjPika3WRPaF/zG9r9Mmml0W9yv9m+VIBjmV
dh6debkQd/M/y/pWr351k+yCGtsRsQmkWJO6KJ+41InftZrfTiunYJzdKTCGeD66Y31scqD5WkcB
JfFiFi/r+9p4Q2LQnWtPjxmQR2PKXJcwJ/i53Qtik+TizGWhBh4cIe7yEiVzle3LyDdAsfVuMKoF
lZMbpCYlaLFMLYjJRjubQDj9NBP3EMUnPB/b2TqOogvh6DzkPnER62QM7oV5A8Lcm568JUUnEGjc
nVrKG0zUuSmtzyUlIJbPuD8SGPSJ0dA+OsK1n5pFl8dnm3KSbV/32dfC1cND0YErayGkWm5Ufyl9
Jr997VmX0sKjkkxgKwCqwrDsGA6vc4h1ztNZ7ZP60zw4Q8PIIYa2GDMJOndobnrkByEhzirTLmkY
a6pJPsSp9rJ2/5OwhGQyJ5jzyhTFyP9dWuhZAQSFBKOETlGjRg2Tjbo2FNyUeSPe0IRoAegOhHFO
WX3FbhseylWF0IsI7modQTgtZ9JICYbFsaKf16VCFHgeQAyilGaq2Je7PJoYwlj6ZV1m4EIXqDAo
RoFfCbNV4LnyZhkKEemkHtJM3ua1Zb30E8JQ3+xh+ViRjeeLr6s/NnCUUvrE/9sWXV9hGUEeQQoY
CYX/36M7oNrcMKNFRa1mGKvqaF1Smf2N6shCbJ1nrz4TsqMASNktk0+t7g0/phylAE3lN/RXn5FG
ezghr5zoMOdVg357rEf1+216SftXp0oSsI/WC+B/98E4XY5U7cZpPYpyjPVbWNi4xlvrZxhDPViF
BUJzfsIZvo5kQp+HEkxW65cQMZVFwlNhU+u9FPIvW0Ab1yd7auttYgDP7gs7Psx6Gp+jyTePWeia
yKN6Um6c3tpHoEGuukeCRjLb+tZqxXKiJfKkp9TftMFJ94gQok04SPfm2PjHNQ8n3gFl1/A7p3dc
Y6p4JQMdphR49peCD/DRzYN/keHfyoKciPQm/iB1YeYZocPPCbweOEmNGQm9R7SNXfNj0Qfxc32R
JTpc07DkkpXyoTFrneCIKJKhJqDB1VG4nadptl/y+ULL2ZmZ0Vn+y3qrtBhJ6iZgQ4BHpCOVMsK7
47bH2ZFnpsXZDuY63lWPfTr3JBkzShHiRW28lUQYHBav8F7BbO5ow1ZH6cpk62R1BPNLle6moUMj
Vy3/MlwgWqH6QmE0TJdUyQbWBS8k3exZkijlP43SGYGlT/ySeq63+FaVLsen+M05obSaZyhDQ4eN
ippS/TU5EAWmRal2NUptejcBHkoy/JTra7VWWT1GyZpWcI/veOPZ5OhCwzLd4JmmAIPWB2d9ZsqW
2bXTkvbkVnUU2GpZX01NFAVR3uSw19HA+1MbbfTCTY5L4+v4t9L6aqQubjwzlueq+rUKGGc25xTo
AJ1B+T2jUQCahSuLb5ErlcSOjwaEZY7I2bPqzN9Wc9ntK2+sKF8lsBEj9N7Bf3xcT41vp6/rAs4c
rTHZ1XnYjltRMXOmp700Z3Oxjq1Scq8L4ZV9kLn+rQ6pNDZZZ5XBpOvjTf7vApQ6mKJhq/XxL/QV
MFIrfp572JGk6IEZZgtq7btVFdrZH+leZHRSLxltpBPmnGNMQOcmRYmB1ogu1boIUqHA8KBOzonn
ftH1lBZgrM8PwO3+Ff7Pb/rXzrGzm/CJD0974q0+PpumRp2JH+Y6DbZ5zSKrOBVo0E5rPzq5hHB9
rqIhAQ1EGKL3pCD0GZDTi7N0ROWlDca30BIHc5pnJaOn/702L9TAIms8eYz0ptzbGEWYbcWAuDrz
JefKhBaA5ndisP0NDRymilDEnYsB+F/7AaMBVQz/bmCm3nlddHqU828uavpbuzSkqGetdZP1mB8r
OIDe5LkX/ly/tj39Ma38aPiOn8KhuTBMiC+pegDWJVRvEyohxVoakRCToDVV2nScyiUnp8NU24D9
y4zsR235lChEnb7XWnVrzKl+dV2VF4p8Afku+BIzdoxdS1dOc6R7rqiGXtK166dZMcdybB5r3fwx
NZr99BCeXzM/vazvMn6yQDeiv6XROtshJ75T2L350WQFb13fPLgmdhnmD4Wa56/iyj4jmTmG7Y0s
kw9Rzj/n+ib5K+pW1YLeG+Me4+QO7BUQ/feWrOhAAyTdWXp7mBkOvZd6eC5Ty72v75qmU16ZFvOc
4+7W32WPMu3RLyPdbkMezBKXwkx8gbtp0yg54ydGQqXuriQZyBNb6DFGPn4I2+rnknXwMmb8rnuv
RjVsTrGKFnJytmb0Q6H6MymFt19vGOudg6QWRoXozaPUngOPc+aYuz67jWQbXlrNhfcxEsMxExTD
/0BbfbIbSqDE3eHrYX5CJ4OUeCt8UgVgbJX9fTYmMuYq08PeNSa/vQgDp3oOijE52vlKEKlNYC74
T6gZkhf1Sg4xenwjst80u3olrij8ZqK+4KPuXwxcmY91oS3rY0WKPgYvObZrc1/ziQfxLIyiVnsj
GLUom79aRSTUqi7rte+F6IG7kknx0rVh8Wb64mvpIqGaR4wBVovlGo/8tFu8hclgrUF/hxRogh9q
ojPts/i6IG7axdWfJR2cgBSG6HWqwPgCYG1/dJX7HPPs045z65iBF30lFSiiSFLHpJICweRv91PN
LTfnO2tT9z+ppe2joSX33i7LY5yCjLRrU37VnWJbmX/xTzjfRryPeycfjWNqFmerM5YntuZfVtSX
JyqZJQCtkz105cIrCgBKFeLlx/pnrpcFEFOtY1X6jD1imzS8uUP7r0X6dshkRaZdGxJ1ELaXKnH/
6AuZOKpNCIw3ZKoE1rQnhZc08ca5CuYtVxKuiNTqxbx3m66+UHvXl2WRqCb9kdSVmGlBpZCGuDG7
a+G9ZQ3ei0GphRPSMetamtyuo3Jnh4RJ/2eea0BiwlzkaN3x/W1OSyOvoZXJR1wKriEjX0skr9m5
cYWHmnrRjoKE5P9n6O7FngXPfCSh0OjwvSfwbdVWazhhdsGed0F0Dkqm69vd+ufZsMFWo1+HzFRG
1EIDtsb9gOtxuCkSScIOiq0AWXaOrV0Qxa1+f0aB/9C2maapoWSZGZwMg/yDnhdKuxJEQL1iilAC
L6D72m81h0ZGRiLOtmKokDnIufFCGbuO5vbLOmDK/km02U90snE3vgssaS0N1yKx0KdXZtjGXpv8
B+PH6gCNGNanMYGY+Ycw8BT0fB0NJGqgEHeKQqEVylofZgeAOikesU4lp2juEXgHSlcKof2SlPmx
cDh4G2W/103YwpZsSZNTb4exbQ7TQE5nnPYSb10icYbmjHBhZJQpbdeeaVuMxI6fQzRMluIGhk8R
t9j6vNG7UP44F0jnrqD/rZbV61D1THkWkT6jgv8jfWCabWaC9CXHdI65t383tGa8ymQx9m4P5A4a
SOOClM/yQ1n3n8VA58XX0Py0Cw6DcdJtLqxsTyW8N4DD7K5bLRXWCWfNCfITCOfO/4i6pKB1T3qd
4zr5R4ZknuFPhWqVLtcOoUO6Hb1MBlYyyMCN+4l4VXglUmljYqWSyVUSBOEB3/ws1GEZUuOFIUHE
RC6pnPrDhM5hno3yLRnr8g3NOPl2Rc5drRfiTWbmuPVSPdl1Q/NHG0brddRT/QgzMqVOTq1XqHnZ
U5DUa4jkRHzguQLQRira8BtzlJMcDI6Wpsb11AAHvaTS/2MYfCVspSJZl8J5QgWPz54uUC9jCzK2
kwsWu1d3tHwYtLMoyru9dtDJDIlgPQNLbqX+2ab+A2VLfqr4Qj1dy//TomPe64rQ4vGQnUpizrJI
Y9pUcCb+a7OD7eNfgXk06W5iPVIQCiDIgjadwp/dEmPOVUjTLu0IHR+CE31TLc8/iy5EqNLLZ8Ge
94hAW8559zl4TG3NyUNwqhYrt8Zzg2uuFtyqQ0NghEJR+0h8mqGOaH6wcYGg68IPzcJFTD5Jeady
ZXHFqR9zGUyh/ECzPB78VDGwQ20IuG4TO57i6li9OqMSExZh+suJh7eK6iMYS/dCVC5hd2Z9q9Xd
EmETG3dNHBAK21+FTBiS9U0bGLimcbtZXxl4o2sc561Z4jebOiMM4oYzz+26ClYa8scqdhCeY3k6
CXga1xaPTt8MpDN4WECFGP0dSA3k/AVQHgAeQxkMUwUWupd/wwrA4c5KipAgQW5xSIRSwBCWcXAs
V5BnGtv0VlI0aVZXbAsHqU+r42qo1VI2NRUUTWgIH52JPk6ZHrARA6NEefzSx7Z1JpyAUa+hjwiO
oddh+7HPtLrtM3WWuStqWJqwRCma3NRG9uf9Qc4rzjmChvP6yqBAPsmVejM7r2NntnuGnfq2bzOo
uXqi021BcQ937Ilp/I/RYmFtAKifKidcNnEPB6dGFWB35kOACFEh39V+lfisC7PRZmOnOsFSrdyk
uVwuJFyPAsGf5pF2DggaG6C49vticfuLaf9cbdTcWLMrULvmLDTrQaWDjhWlH9/nLrqFTkq9Yw75
kUrvmFq9+wwnaZ/oIrfcMvZj3Zj7rnY+/AGHGEGpjYNySifwF3UloeNdZ/8kMKw+TOQvjS+6Kz/0
YmCurXSYGMrq4N8rYItmY150NcCVavH9FIsZktAN5I/aISJlJt/J4OfgJ+WajILnBSZwvE/QZ6Aa
qdhOtNH7pE9wNHpGTmBRjCfNvWznOPZfpqyQdtXwzrem7N549smro0ejTcOtUIe5HuPAs1qdJ7Tw
d0zh2P4Grzu4LZ3zf610s27nEw3SAszR/H/4Oq/muJE1if4iRKDgsY/tfTedKOoFITOC975+/Z4C
da/Wxb5UkJzhDMluAFVfZp7cu1lpvcESq2gXr+iP1fryq+u64zOdRuNzm9inWMJ1CZ1zbbjxfRil
RfYFHTLneHX5u0QOBMu4AaUfuLl1/rtkOKZWdYgdh7qf/LosA6H9SwQb8g4XSxU0hyQDE/PJ8nhL
aOTw2glbWqNmkQPD8BMeqMcUYRCHeac94xxkChKg1ZFCuXbLtEfNeFq1aG32S8PUfsR/VDw3DvjF
waXUJSSFdTbZmqO4W/OxxyO+/PBVkPaIySyJnOUOuvg/kfQJJyHUnsspsleBisQJ4huXGjMDQwsS
+c/dkGLMb/OCdz1RNZ9Q1Xas2wap2m2f+s68pJ2dqqJn//C59dZpIb10tb7mmSXPCxUkipCj5iw6
IXvx9FaPcLsg+VMaDhdL3GnHMjfpC0YrVQRt6ARktk9S9C43jtY+lEYs7wsVQFjDMwEcbUzaa2Ja
X5xZitPfpWs9ccpVQwHY4quG/R/PgxjfwJWF22QYvpCun3Hw6F+x4o4Y3r3sEoMFuDWCkpQMJiRS
EKnYwGrQ8rxgNyD+fcwcFnW/d0/kLbMNbz/ms4oYmOLpfRPfAhVhXhann70jke71FMWS0jgwYXts
+Ss9s5i+DUP9pa6LS4TzbpfFJSq71cdbB1P7y8gZlU1KMn9lBrkC4Z9vsg4nvN36qbfSkiq+jcD1
mITuoxi4Zgpt566bGYYZ9RHaIe0TTeByOxXanqIUUktapZ1EPnnYD8M+hwGMLrO4BkXpo6WlcxFd
qfzLY6/FKcg+gA67ZxOH4a4KCSzpwnvYpj+y4SwJIPL2piEF6vnGR/0ljGNHN08ty0eifG3bkDCB
71+5f3JomO3uUfJzHNgswtYp4FX0xoBpjRnr8lmRGsYVDYlUU6SdnCWnrBbS+LiY2Niv6zT4NZII
e1WxsFeIR06Ic0iLIvNk0qb0OnQzxQS9/SWLmwc0Uq7sorzNThwS/bLpGtJFdTf2y9A5jPvmVhaP
Wu1wmUQdUUDSA91HTLWKkehjiaa5WC3dBdaTMp6wkGUaVRsZoyo/Ee6m2i6pILc5GDxT2pRoxsYz
qNLHyzKl9Us6QLUx4HJvwUX2eCuBEUNOpF/JzCQtx8CR3v0WJ60XS+36RyhzoibiTkXTANPv5qmN
RhA5Zj4R/fTfSs0qn3Urr27UWhMvI+7p6zqzrDAID0PL+7AJ8fgDvKxPnYLIBIbFSKSw50OeFN+d
JMi/W81xHqt0PxoUVHDgi3kguf6hcSyyzIzsMV/xSh8aa75ls2Yf+t68lWnrUs9EdpWMBbdsJ6+z
w2RQ4dWCnvNXKJU/BsXtZu+ApUxNdpLeABeFTsYFj+MrxAyG3QAL+6y53TET7HWVdlYL8Hyz0z28
uvr5eaRFiaHGVBiPxRA9WHEBnqjPr10zGauZQdUq0Wx6rNOwuHtqKXXdvLb5L9nhPy3KHK9eRfQd
5FL+1Lig8UERKEkhj1SfTkF+h3PofEMJnG5T04ZsS8gVY17gOQSHC4CnS5LdayemD3P6XkwhddRp
HM1rtmDWpsqliesjPkt14ku4y2ipNx3HtP4z/bZDYZ1n/5dQ5wBTLZ4KPk9+rRggVbjttLECN8ad
4PIvd8P4UWnYkP+aHBZ/w+egtHXwXXfl3E4EgYL6qkF9IYUqX6F+cQ10tnXW1PNnWRCrOkYenG+3
XtwxJmY0fwEGmF9iTb7ltM7tzQqORWkj2NyNzh6UQal96aURn7lNA2Q1hAY5vXoFbPTHzrlEG+RA
ABGwIFYuS4Txq4yZTibDdygF06oseIEVx/uWK1dmJ9nMDomDXTeXbK26SPzou+Lbb+nIS66ASsuS
5CTJXP8cBjwl/y5NC2LX4WyUYl1brCHRyEHKi8hm5NhoL41VgHvwfPHCYADXDe/o3IFoNDl4ZIiL
iAlo/lA890qFWxbep9mlbZIb2xTnYSuBVIuc9DFRf0ltFHdMy99lsCJvxdwEdDC1Lk+5rD4u4vBk
aV9M9okwxcS9Z7d+GzCye4vL2U0KhtZh+eszP0DAXBxDTu+WQoI1mpWeHdqeSlgF2RcnZPcRqVBq
SevExUkc7Kyus2M6zW4Xb/UGVCrTo7gc30cqSj/Pubw+/Z433SM2QP36czkRdJ/eahAsO2scsnOi
mCT4VGKySzSomIQ8wWdnVLhPjncAFPcnNzMyUTgCooL8SHrQUiCesIlHAqhs+wmJMSbOmvCF0/Rx
9uhN882JoPkwzNe81n6FaVKchAPVomLn5YR0rnL7rU6AAQdrIGsMSsqP8lupDWiHuNHZGwmactN9
5wpocBmzZyxoGCcn4qqD38JqhP7Wo6C+2PbUQTsMr1ZcbwnKJddUy8c7P8B4lwS0d51G/mP52oQP
5tPOxyAIr/+/+RWLFx0HTb0KVc6Sd3+zWs5sKRPtG0eD9taoTjnaeGnhZiOalsOHaO0eFg9qaU32
/TziApgGcU8F7KGIeOQtaNJqr+dxfe2lcy8tP33lqc9Mk0amVZqwzZd+ld96s6EUMGnDnZZAbVjF
fd5t2QN066Y26pchl78sndoDpklY7ZQ46U3xjeSi/kSxT78tckFlMsBjRrAj9Vf+pF1ERUB0sTWa
VcLG1hu3XmXymsVDehZhtjNiPJm266Iv4N9mX5JD/hn999GY4PtyLF39Pf6BLSK6Q9/YbvAJzlG+
RNgALxmnDqBDvkqEQUjZ1SU9QVLvhhuJdXPDPcoDTz5BXFzOQvVAaC33knCbKsChlWe7hpLts8lc
cN0beb0NVV5vWbLKby6OHvyEPWXu6y5ObnamAqt0wEkZAra0gRT5BP+fliVL7GMy9NN5k6fAxLhV
DVeXricczpigUR3PnCW9c8nWbJsYZC+pb4vP9dji/1MfLYunKFTSHKmoUWZ6Uy0+75NDmqYuxrSC
+vWg4plrY0I/fn5xMKG3K+1y2QbFYTadBzWuUqo6xXpkxCAxfX6E4BNtNV5+Wo35AdQ3Ld+5LNJv
rZWXuJn84hVI2cuvobc9BQR2cFkQcSSwwpWH8+CwPLkyL6tXxhgQDE2nhBfFPHdFMN6WxaoG/YiD
4Dn2iwZ2dWghv43hZVn0ieH3APK8UEodfpHwTCFgeLbU0nhNf0qNQ6hEYz9s9ZPngixauVhHNsyP
yL8NoTxPne2iaVNLYaKy8oMMM64JvJpO5SVgGRpubNz5SB8BZiJAwyDumNTuxp+n6OyqBTQZyf1W
a124i/Gr2UGvNPoWM7atPsTJI5SgbKwd/G0UFXAux4JtQCxDeKaY/iV2KOYAmYWH4d//cPnI7ah1
+dzGRpNx4Ls6LDoEOSdCG2e/Te9p13R7Jh6MucbJys5MNN2VNQb5xlQxNlstY5nC5qoZSVsVbomu
mq68IeVxgFtyS02SLnkTgcMJazCvZgTboSYI6zA/e0N2cNcOlqIXgPzGRjZo/9L1++2n7J8H2llw
ulRGgMi0vmNHanYG0WZ+fxbRx8T7hjDdOUX0MxnFFBBCxg6dgLkjQFCXKHeYpxwoyYSicsxUckrf
xyHmlKwyxAUbYjsBDtAt2eIkjM6fD/Upjh6zCosvS0ag5hKpxHgN72xfzvGT3GPvIzKmVb08Uxcg
oVWFT65WxfslzegqstTy0ZJw1EYnPRBaOiAUOScPhPHnYhFZJjIV4AXgVzVN/c+CNwGYrhSvKmT4
+XxbHnLL406TzZpovXMSbgxNJWnaU8nVunwWK6SCDFXHGxvAVE1WFidPIQmlODiL7KoeD4s7W7cd
dXVpzu8J4MZh0Ax7JyirhHhYjA9QAANT8o6aKP+OUaxeU5Sebi2RRJfB7pnR2PCyThA9Vv/DEFHP
Jm8RhK3NX520LoGG+pHzbQB6ePTt+T1aphINc8cdaWNrb8BD3tYOeOjRNc2HGSfWAxJwhIRC++js
Qo9GATx2WBOYuQu5q3jJLZV2Kiez/FwGFXnCC1CdecNyB2Uvu4FvPF+WpWmkPExdc+O+lTDT6ngE
lu45L2M0E6Yzm+XTse61rc7Je+UBTr+ax1TwkCj7vMHtXWflScMJpsCf1cpKqu6MO5QrBdDSyUhA
aoUAl7CXs8K1/cF+XjNtnDDjmDLUZBEq9FSKSE0r2/C5jVsFSRuvoRdPcLDmaidnDI61X6e7BCn4
dbAoJkjbKD8NNgN/TPTmalZXZ8YxBaC8ulq5V/cbT7Jt+TvjXz7SGwxlciZT9JFnDlKYmU5nHm7T
eVSuJccuxJFwNPELndp2rb0nwA6wWeTE/AkjPrUERPYgVCaUtFqxo8ALNXAEScsQP+PvdVg+C13z
aQorE9k2sa690pijymzPEAo3SwyttOY/qbSkKO7cbTs80ua3MHwO4wows8888JDWGBdcuGWbhuKc
/dAOpI+9E95757lOmAdmWfmTR3a9qavkW0oRSrcpazQw0+Pmykauf65LTBnzC8yA4ZrF5vRSDgkt
noyMDnrP7FQT2NuI8tcPIdwOpUW20KuC/JozP12EjkXykGpo4icEJUi9GHFQgpvENzO7X4oeAcSS
YkP/CxbWcTXmYiz34AqtI/CnY6lm+lId7dUh5kR0R6dijDtoThsrBU4EZtRTl0YKOi3muN4tHp7O
iuaL12xDlxOXNOp2F7ZGd2s7eFCwB7Vd0c/igg8mOszvfTd1W5dD791Xi2BSR2ib8tHWDR48L5P3
oqmnQ+lB1aniaBf5tryPgSre6BHfIAdHdyY0LBUoskp1ydt+ey+V8buBh83DDUSEyyPq5iPsbmTe
vlW2Jvhv93awktm0LqGAZk5FiB6C8baqLHmJrc4+C+N9TNGChXobLC6DxW8wtf3vKI7rI8UvAseu
BAzYwXOGCelcU+qYV67YDcRuUUK6V1pfi2c/igF9RjrZjLY7tYmAH89eEGCfF6NmUReyaCufCxWa
iLzIZKgAcA/VnW6h1S3bqpxTP6dh0njRAmxXS2ea/WHymKVLBx4IHTrs6C026HxWi9Y90h+On0YE
HLQ4YIu7Td1Tpidv5dBYH3jp3dXIafGGr7U7dANekzijS68sTedXH38AR3+VQuXQ8UE/XAGJLS2x
+8wqLs3bTSNkg+k5qglOJ7PxE++nTo9IWMKnk/rdb6wSEmLbrpdJE7a/+HPmlNlhtaIH09uFU7NP
Iis7SenHOGIcbk4WeVawzwoRt5i5XJ3i6ryVr7r65Zc/SKUYfgVAoRP9da2kDnptpdDaSkOowm3F
nQNXWp97eoZTt7t/btwAWCQ7uChMp+n2QkjFb04KEjTpslj9zIE7nAoErbo+2NiYd0gPT+A3piMp
BGB8YVYdsRN+i9DN7wxy6y07N/0gLMZaTSrZJ0I4of4G5X296HxhWeO0qb29oKgxjnGvD4HfPNlz
5G6GXJ9oDtIvoSP694DtyEKyy9QEbvkoV2O42gVxWaGJclodDgukwoioZBqDEUiS2h1xcezqeMzO
y8FlOcIgfdrHxkifstFlEhlp1PeYnmauIo0Bcapz5GTaVKyAB4h11SGjzHGHMWgaKI2ObGpNPMFA
ug2fctgKD9dh48+c1WVHGdmnSEr7xCDXVdY0mGYyINMMa8XM7fmVe9vZA4Gy5rzsvcyRlTxpLXU7
MZ+FjA/IProuJZnkpxcw0rLE7kccxih76fAOB9g7QLkeUUB5M96c/FiWapCfWh81HVDHRbgPOeFT
x9Bmq9BJAN82VAqqkqoYMB39Ts6HnVGxmbiC36NIx0+aGMqVd1FqktlgFWs9iZmN6fFhYr/uWIN2
XxZK3PyV39TJjvSmuxlNi7e4Bc0P7iLW+tGAioHmdl0+KtMa5t9or3VN8DSRLj1NtqKc9lTyMUxv
yUTD49v3NjTaFplL7/Lqruv+o0tKQp4Iy5/PzaYqCMiGUu4cyzO2uksEy2ey9vgyjgEenXKsTtMC
nqzM5kNJHjc5CnEbOho3q3FlQydbu2oASQ675b6KeXXBMy2LN/UjVb4Ivlof/aqoStp9Pu8jJz/9
//xsx/s/6Nm2YRH/sA3BkcH67/TsxMTvO87C384FB+K4CLM7Kf3XPJBzT6wZa9+CJF/EUlo18J/g
L+HQ4p3YTttb36h/5bBwTr6edTztomcDM8htEjAzR8vhPezgmPe5hV/b1rjNvWfjBiuqEy26NYAs
Wn9GsV6SiHNDHBF1BNHIhQiNEbM8L4sGhH3jlk20XsovZJsLWMvcUMVtLILhupR0oA617OFouFhY
BC3bFsSoWdsUJegCs9S/tkpOlGCDTi7syf0kcf1njfvQrWPnaPoJqjNJyynWkP+5RRpj/d3g1MtE
zXEuNfnbEy8V5aClteFFz7aFPuTH5YIQ4uX/f1Xs/8U0x9vlmpzuLWFbLq/Pf39VpDdYmgEkemtW
mNUzd9ji+O/Q2lkoFrN3YYAiCpDhz9cEZFAunTE4Lf+K30b9XX1XlgGqy9OQ8uhWs1+zroVnOkzZ
blCfdtxmDsmgic9/arqjdwlz6pZ0FfGyZk2/wrZ/jk30183iLA6DBKcNfiXo6OqLS5HJ8kUs8//+
ItG0lWGDZjSDhguOszam7Kp9WnT5v19bbq6dusMuXzOboSF5jnS//Mt//73la8u/vHwt0p3qsyDo
5/Qf4T/l/9E7YnBB/o/rwPZtX5iC6aQvdM8w1HXyX4pHLCPu2R+a4V4D2LtPbZBGy+LVbKojWwu3
y4M8mSYMMwCzIo9MsElUZ4ln6cF73I6ADFR2xwzhK3gGXR+B0YC/ijHcxW26wS0kHwLLEExhIJY9
XcWdm9VXZyZQXOTRT6mugAaXwnH0pj+TGfap/0jJpuEvP2xkTrFqHAaELcfKqQGw5NgyPxZW9pNZ
9Pxs6HG79kgbXni9I2gGw7MfBh2QSkt7jkiHQJNczsyhBvC/NsrTskcolLBpxjnwlkiHXNSkGKph
SRnI93RYV4tdxfxa5hbHsLYH/tnbVHYtjDQYF/5GnxkojUE33fLyxAgGWM2MwIVRxqPTYX6Pwyi7
N70LMRTc5pZdArWIZVmD3ELoTIFrL6w/2pSJn5OVWunqamVLWxxjSuaWrRhwG3frjdQ+m7EhT0It
ISl46Gg2dwjqQ4qDN5b9vvHhQTi5dE6JAyslTJ1+Qyy1gum2HaTuEr8lfSc0x7oLT6S3gc0MbdbD
naGDKsrKjAP/0+EuiRsePV38liQ092TeNCzL8Xw3eLYu+YcYggzUKn3a5zXzKcaJ474ikIXQGlfg
8PCaVTYXh5/Dua0VSMwtYo2q3pz2VUUk7mUGLa/X/SP44z1WvPDcdfTIq6GmqdzmcSr2HgiX/VQH
004WQ3MVfrM1hJhvtVvn+yL6UWg1JSKl3d7BjySrgFHCvY2utOyszaTt/4Fi+NMsqngVQy89mnbc
30ETIfni92wtAYnWFPUjcALySub7XOnJ3lNzQyBajCArUfvrITW+l2XZQXVBKa9qyLZVSk1F3yA9
mlapn8qqs5/DkjpDdOIAqqJ2jXi98ITX5R002d2GCn10zFa79Di6Lok/Zhzw2e5GE0b2JB+p/Bgj
8N4jpvC5a5nCYrBHBwk4oox6IfejaICTpczg2zBG3rL7Yxd240sfKUdC4H5B/9/VLr3ZDGIkgHcu
AJ8DxFLRoPnWvGGPJDa6QkY0bdDv+6r8JXNmiN6/MD3p789HN0hDcNLRTHFEMTUY2WIkKeQQz6F0
BA18OsxTe2oUr2pZFtsEKfQPX1rOzpmy5FKbPle04awCFYEz74LX5jFyW6fY6EtTB7+RSx9O40j0
hopphMOfIZriV8cnbasVHgXlXWjuPX71Fff9HEJ29pEqf0uOIWgvhV//ZLRDTyhbvSuFsDaWhTzc
Ykos6SCBBo29mX67urJuDgf3HR1SGl49pOLWrC/Lk3NZXGeYjiV6Biis4PR3qcGLRLRHH5bJV+am
w15gCjaU74CKEiJjCQNnzflQJLueY3uXGfUd4MJEW30z7wUD03WA5X6NIz/aDWrIG/Rwlt1IBVzt
lqIZI4/h0FskXU7R+GtMS+PZGl7LAcMxYDHjKiLxYlHaQ31rXfPuQVkEBZlt/JH2E8wSN7cMhudB
QK/BinflKcZSkk8bc4ochUgsCjC0311Dv8/fpY7EW6mb884ZBMG4fy/Yvk3wf15BnCmozK30vI9E
J9h98C2KYz0D4Af5Kipa0oaGTh2VVSJyYkKfvAznMvzWL0nU9jsDN9lpWeiN1dAPOAdMFTnjWHls
Ys+NOGHqiLotYeOG2wpnWNhm6tNBUn5lEbfckMqnVtuaJhKo5YyhjhLPuTYPZCXqS9mWPq3gbXPo
nYACb4D3c5L78C6SM3cl5s3K84HobJ4V16+AZnts4X9wCDGHU68+qj2MQ+TXDzpmCW7BMLHJq99o
5H7PLb/fDwpoZKmsfo8KyXnM+Bh7/4uVg1qqIsazOBHzS8LYcQ+mQ3/t4+rJTOatPWs/IAfT/z6/
hn7Y70MqrBDQ47Ntz+bR4P7dKIeWphDuFDqPvM/PvqBmIIkqi2mEDDaCtBq4oKmLedDRGUtTRMw8
VMa7RhXMCFfQ/4CXxCGel4Fbrpr54nKPgBHaXv9CwjLdwpMiir2M9lUwvjaxRUql5bE+6Fpz9BpD
XOgIwUiYkuehf/1rJoKfM0oW1nj6hrTCTLCnMwnSMu/qpfm8Dihbhl1udeeyhMencwPfFlrrrTq4
mVKOAOe58VIE1oAqLdx71yQdhas9SrhzyGJqvCMYxLsYteYBERlvPI6rDSjDEVku84gNxvZTb5Eh
dSxxtmrQ9J0g5hsWH5jC5nRNrciXRSlurDHZLcKx3dfvVYQPRqZFc+n4Y20YNv6RYIwu5iaMcFiV
d2vsxUdYim91AQ2fgfyloxv16KdyT9p3A7E/Oi4nx6nq4GCHXLB66D8CyRwQghRUt4Y0SSdyYjgj
NxHqptbL/WZZhrT7Eph+FWzK8nXJ02mu4+7KUvzEieUenbzdE/md73WRm5c4s9ifihQ23Ei0wItJ
6M/BBPFvpPuiBr62Jjg7bVzG7WsEMefEnire2JqT7cfWmEFy2NnZguDu0+l3H2MLXDvK2S5UtKNR
qJGwTtCga8GMJYaZfNILK1UhFSbZ0VZGRYmmT1Ezj+iFr8y8a0IG9d7jAuv2kp/KXKNfEaCy2GN1
3l5yO1kPYd1AUy6zY4B4Y4dt/phnwme6AaRslNmPuiOPt7CnfCbF9YQDz5wj++GN7q+Wgt2iNuZv
vm7eEoLJYGsG+uAJptpD+oCrHRyKIQSlmskdI5rqUDIBXyeQs5/KPJKntCvu+SSnozSM8DypJeLc
aeiyuCxZY732nh3fEXtBIeKRvNvmLzezHeqfEKGJ57rEB5oUrPak2vZ6yjPY+wcrVzO4RlUjYAmx
YFeO3jfHSadLoOYqtVGgtouNS5zU78SVGVZzk7jmN2WGX34xM+eA6A7M8xW4fW/5gECqPk2AG+JR
7gv2lWYyaoRA4WYsR0Ivg3iVJuVq0TRMPf7VMAXdhR2qeV+TFmzshJY/234aerZGNpDpHe7WaK1p
xPI8WYYXT5/3OTj+d8108VDHZfrWRsUvGJWUAlHy0RRuQFimLbbkz5j5K3NM5ZCYxC71njMfXXk9
9db2PB4NJH4CBCTe2ba7G2cy9ac5ENqGMfI+biNF6aLPauURTMjdLn/SMiBBeTjhJCrTw8KpwoQA
G9EwVoQRY6zlo36z9A+CBwgBRmnjkLslIBWUebfFy0LUYYL0KpFXtMEEx45Yuq4CgYbHGPyQMsfY
2XA/KdmLB8ZS6B/0Pqd0gHO78Dy05KwKf2rYdtYNO3N2SHhnUgeCuFXrRGSo/cgSz/4Si+A5yoNj
qyTXuJCyQWk1r34Rpgc/LL7iqTV3CYWQ+8qULxBB4N4nkb2ekG+ymrl0q+A9hWPuZp/DyoLp00tP
V5geCfkgTyG78L6xwCWTl7d3lZrbI9oBcS+07yZ8G8yO80F3UvuSO83Dzm3joKt54oi3+uQSurMM
MUyrSftqcsXu/Mb+sTQa6h1Owhjmpab6RFLVIYCjNeTU0SYrXQwZRKvmSTJdunR02+P3o8lsqid7
P8z63rcn75qUJghY5g5b/NpLa10Lx2Q0UlBolBttMupl+qH4Df4shQ37FLlD/LWt+xOCWbzVUms4
9K02rYtcwhqZHJ1HWhEDeDc2pdsLjsz4Ce223waVEPucKmfuYO7VKut/EBg4smA4WOcNyY98sH4n
hWld6iHlmG4ML+SUGUQxbd7WY2W+efixZk6HFyv39W1i9j/jSQvXAuwaTys4mUbJ1JCc2K4t9fIa
2jwwDQ3cShz6B5qcMzY3IUb3CTipD4wJA1y8zpGqzsU8Jhsz64uLCTceMySAhGUhgLfpI2FxESBw
ZinlQYp1BJuHmM/QtyuCeBL0TXk3HUxGgU0ZIZravkOveIYFvxvMpt/VmFa2mtfW277if+RLMa9z
OD1o0/lwqRT/NjFxautBeKQ+KQZl8UZiF1QXE2P+ZyRPJSwukQzy0OiFfmIoKk/0ZWXDdxMr4WF0
QJHV5ZS8YOUa/kG7o5SCXqID8Q36ilQs3/antwGb60s+4uMnt5YX9tfIeiUX+ADBsVn8DdT8Edkx
E3wXqHBDUX23cUDgRo7lVWMUurEGD9R4MMiz4fb4vEPzNQa1cqV7aAaWkw6HLnd6ROAg2zLAxGRC
QCF3hhd7ZhZVAlED8tz/aEC6rL0GWMMYR9lLUpOM0udiWK9R1ZJrr5a0pSwvSdoWN7wernh4aYfM
H8AQTbX9I5EWPxdD+svQGv1+GSu7A8htRwMHaqnoRKcaO6LEjHeBJ3Fy6qXcptKyb4NC4ruTQ60G
XVc7zg+bpnLaS2tzx1Vvk0WXomktOeMMuJvuRz0YEe8n+KG2ChIRwCAwEZIm7NQSkjnbm7r9A0mb
+fxE9FYONMmHc5y6q5kCQhwkBoJBGqY8pRjep0jdGw8vPdTOHNElsYuT3tJWZed1/WK58U+D7rtD
Pgzmxe6Ht1SjPYifseObfB8V2vkxlr7xFIfFrslw8+ogZ58Ckgd01j5s2092o4lYq9uUSXCHLl9N
GXqbuDKeNYWtSjoa0NrOuhJCEecuSlzV27bvIygeuZJu2Lt/4Q/s71olzCIsJBvZyWn9GYl1VS42
wkk3ZXW36fmGC3OO5kLZlEXCb1OKmtujcdAcNsKal7eXAUOhSoMuC9Uj866OQqxEylG4LKFJvVZo
rnkLa0OHgiSN8RF2BIyXvQdPqxDpD5eXrHM4yiwVo3+ennRTeP4JyjsG7bisrrWHgWNwY3/LWIne
nDg1gmOuGgLUOYMsPNtix2q+T06niIeaoEIXAMJJV0eT5aPMf/ALVg+tyAk6EyUItXRcF2wMEGwJ
3+Vs6FfkUsxdb6DRUxTHONKL8bgV2ZMOJf/A4Q72QEOnG9iBX7Uasi47DU3xd2spz5YV1ac+18+0
gc/3rPcB8/vGq3QJZSk5eBGGhUXrV1KZcBiUa3yIyZhrpveqe5hJa6w0m8Gh88dNE/0IIBunKdlk
6ahAtZt+pG71LSqn9FKaTfxuefHpHwzY3a3yag4LDbhrz2KjZWrxTuYB1AW7fV+eKYUGXZidlfds
IQxKrz1Ds0xP8BSqZyxNLvlWCh2L89Ck3dVzvxAvsY9RI5ucy3F60DBNT0NGyokHXHASxlCsR0HI
6y/y1CjTDn+f84gsm8OhLcdPM0Oa4CnTVDfYsumEJomsthznrSRY9UrMDhJrOkJ1vC8HtK6sPlIZ
AYtspn5PadK1Y2ORKx+Wrk6fHu2/M9jJBSZn97Ak55asQCqGgQ1r+LawmJsUM+AA95l6LlpexpYT
AmOpYtvQ1LsTfeo9ypIGR4cezw0WhWyDs4lRmU+wP+aBEKiqSVs4PUBnjhh76JPtVqp5IvQyn1+v
nY6+90b1JXpMxnh/2QyAZ8RN0lTXHoMP6QGvhMzc6BvDD3HlYuMnuNYWdrytsALTCsjbPzYdZf0A
czeYVnMNNMZpXTXyx+6mhweycRvxg/FqfYvH6UctuplDIfF40jTfu5aGHd7CCa16fG/rGPpt8gj4
hV6qbaOuJVsHCbnSpq9OnB+raHKP8W+GNsHZhtcJHRNOJhStn4lPiY7nMdjqR51fCFgJFgt5df3h
Z232x0i5XgrhrIj2V+BvzGwXWr+hHjSXqSwKbVvnWvTU6emPZuQmOvJEWklXhDebYE8NPCr1nPhs
yYR7mzmA/p/vhYkOTNZHAOwpZq61BvSGbkdPbaEyeAjBuzRLj06g0RsCMrau6Ozt8qHcdA5/tppe
xqaQzZ6T/7CRWnLqZ5sCynj6wY9i7Dibbn1rogNljNqr3pQehc35ngbRElxXR8hZ7+iliDtrFR0d
db1aut/u6bFgi7UMY5kOnlJgX1iPWrofz0nNlCJOZ7jTOsCMpL174NDYHfXZZWLPc9EbxhJxkMcc
hfneMYIcOFqoipy2h3NRWhzpDkuMw+I4fGTzLNe1DcGOaMWw9T69iMhUV9jKb3YbzlfTGL8GfsSU
ppbG1lPttmXfv2hGlx0M2cfHOgzOyyGIVuZffjlqR9Ho+gbNg9ZyiruzOdU+IixgIOX5S1k4I3X+
czLCUBa3zMvajnRW4VUSa2rr7WnmetTBEOzrFL8obLK31mA2Qprz9+xp7btd9u9MVBmG2LbcSTVa
DEx5LzGNHI2UvYCp4L0EreTJLwV55QjtHknU38d4B27LUvAKSugetEbk6yipzfvU6ga4HJBUmY6i
PIr5Hxg3yUnLavPGuXxNMqi8grER23LiUssxD6zCahwYfbOl0Gt9Nyty7aiRifFRhddNpLzlDhxG
W9mTUiO8epo+HQB0l5csssztOFv4UxUKqsEFsPd0/0tqduNVk8UhNthZUQBDGX0z5PAVRPqc5xYH
xTCiskYn45yRoNkxaXU4ST+7LbAyzZzpgJga++VAw99zGBCW5M9PHVPOhHsGn0zmhfpLR6iofIJX
iI8K4zy5/XhbeodRuo9k/wVmuUHfc1BAezB4odMhfyXyh5JPTDJJCmftRpVKJOOAqEV1pNr4Fcpb
uG12jNMirHvKtVfcAj/Hf1bk1SNzyqtHH42yFFE/arjwnXRhboLU4IRXJuNT6OVvHoH4XfGfnJ3Z
jtvKlm1/pbDfeYpBBjugTj2ol1IpZe9MvxDpjn3f8+trBO277e06d5+LCxgBkcqUbUkMRqw155gz
H+yopJ11270vyjN0UHtfpzGjQneAppMkpMErpuTRngyUk2svhoqghP1b1/Ce9D6U+whKBSYRRPvI
bnEk+ZjnCnDnBIkj3DwtEOF2KZESj7XXJ3YgFnqeCcwqErRi7XhSynWgOahFbQATqJG5Yw2oZ5YB
RUx9SECe/CzHLI90uyaCyUfjXjvEJg40sQ5pPZN0GD+knm69TnxzYraXm374oUcDqE3MdUYjD0mp
PMWuS+OBsB+dsIyTJ61jh8tiPRQsY70WJtcyVDFxpGWP+HjRNRheSt5M4NAz1WPW6LWW4AOqh106
npZKhjWL8YBRvV3hjx7B+fRscu0clwFdmoUrihiaCIgm3k85LSgm1tsxyporVUlrL6W4wwkIH9h1
L6U5ehfHjTQ+0TfdBW9sUUJCji/lraUZn7QEo0qeZT64KU0+Ei+2zgE8b5Bd4DWoFKBSbWwTtcXt
R//J7PXJWsvULXeTPgQXj5iBXZ5DmO6CR8TGLKws7T6xkNZkwfyiSIJ7M0j4jyihYBw/YzmAVuFp
yblh/b/zJj8/u/4AjEH290kMprLPuDRmj/B4PsVql2bFx1L5W0Bq+qfl0djf6Is8QbVIoH+NzO3Y
hmBPHhtWJFfCU1MwmXN1Q4JN/0hRnnc5p02HFGgg55XE6tGP0Jp3ePuaFBaA2RrDeeDaO5Wxs7UQ
wPbS0/edY/g1uZe+Q2dOf62nMLtp/xxmPJ5cw2mJCyvBG/XdMmrmSCC0SfMo2JkvpEyZd4Sv2g91
nK4atI2zWdQXt/Gry/KoFdaqK3BHe/AXK0RYMlwhhrB2vi1LyB1j4mxrjwK4BGvFTt5v9kTN+FxU
NFD+tDTO2MeJcM3uPDDAB4MAs9GQ0Fmgp3fHwiR70hU2QqKJ2lwUDsl+jIanAfvfaRmagcSPRI4v
OaCSXaDcBcsQ2tRtqzRFn6LOeQp8H7M0DeOYuraaOJbZQyj1r2dlFzenpoymwkL/JIN4J32I+7jU
2QiwwFsv0uhFJD3BZ2JHiykXv7iF4qN3Uf/IRw2qIO+w3lFC7LJkk7AdJ97Gj6PD4tOsVOEeSRo5
v2ZSbGD2/jDktm3q7lmiXlhwSv72sMpuw7R9r9OhwXRUWSB2c+8yeejhOms4tbpp8YXGSoRaJVzz
RRjWC2YykIXY2QOckOWw4xtYN3N/ykuXANZl69Ovcdlbp0ScZZ9kp6j0TYk+hl5rG6HsMNSy7+cg
xgQm0ZSCj6FHNar3vF/ckQK34WAZzl6TztTxoVN5lx6rSCs9DF4bPkgsITTxZpftXfsuyVjYjw2J
nwAHnQ3tFQh8yhhPiSq71N0bH/VWEP18jfO2eqB5/i1vErmvuY+caBhsi6DFhjTyv01JsNnEXpqD
d2ldwlLY5GxwakwnrwGV11UDRP9Io4mwhPTUIsJZnuLbSsJxM1LR3HL36k8ibNL9YiMJcbSz2E6O
Iysiqgx0jItIJ+Kh907j0jhLY41LUDREOLnRuVCD3ZVbG5Lj0VLC3UChmzpBzC3Le/w61Jr1WKLr
MiEShcpC6Qfo8griD0u0LQ20/1uq1Gs97oab7w6xzBRUwBPuqyrGg00+f3fTHUcdxXCXux6WQlmT
CDfOd84QmTeRoV8bN3I34EuJkdOBKNdKozXDxNgglnXXCytpQYSQs00nJUWTFBqZ5RK445Q3ACi1
42gMfXZQbZxlR9qp6YHNLfftkJeh3jecliHO7OFkz8NDBebplyYYC0dvjSUMFY9aX2hK8RebVOZE
Eb4OWd2SbWFYa1QgM1ZeTV56Lxt3PnLvbWkBMoN1SDeFb94uKDEjNQqXjdSCJrIaUsPpNxJbCJd9
uXfUmnDOIczbJrW6VWkOL5hu/R0EzZMt0uDOVQOcOuAbwawf8pkSXor/dUOKjnuNE7tZ09vGnTma
zrWD5ms6lAvAp4fbqEX5sNidXRCzdD0X+3PgDPvEnh5sI5fnOJutHf+icOWMmDczzXgI2JHdeMnA
4IwOPeEPS9TH4kS1AFKT9Fl5Wwsh64G9wyp0gvhM+JS5T0PzcYIv368m9QEPavBHxDWwGLItyQxU
jOmYLa4coaos9WAMtIvAvSMSOCVzrB39FMyxYuL2NB6uTeV7dNSdfJebXIt0P/IHxH7hIc+GfO2H
9ofeqO+h2ddkFJwN+mU3i7OcBHf4GR2plm7hv0aaK3ZzhRDSCXClY1X0XQCfoPIs1UtdBiH5t+aF
S3tlRj9qKLvkAlCJTCQk328ptUGGSFnh+mMGddvtFFSEB/cRXrdh9sXeF8Pdwlv7GSMt3elLqror
FMw6gG9gta2Ay2AZEMwwf40DztyOO8WW1gLOmZQo9MRBc46ngiRkzTQxLpjezUA388YkZYoe9nZJ
Xf4pdgzcmBKbP0drfxHes8ayN35BHTfkAuEGbs9gDmT6CkSIjoyFZIg9kNJZttCzfWRViV9/9Lk3
7ErlPwMkNFCUKQ5jYxL5xqxBdczF8UhQiNal9tYwkFE6VdneBthuSOcgIdfuJdEULlMNZBqqgI5L
NCNV5WcSI51dVkLdWMsOIX4LrygnWTENP6fIWEBvRPZlKCLju5wtrNC0JQ2m5Wowg4NQRgdN20dm
9JA6c38dpEVBajCeDbaU597mi1H4RnDla/vc+tVrHUjxYFtGDjFHt0EP45Vv0Uas3SAy99acf5km
vq09SbsosSu0xFOlvFx1sBcac8NinE47nRQ+nat0WYhEYTCeg9DFOD0YcjN7HdZuWtPbucSNNIMr
Q6LrlBjE+xESkp5THpJFPR98J9qVEnH/MthqjrLq/EV0KByyJlT/yYwfm6NmSxfOOzcAbI5+FB6X
Iz6k+1iCGzN9iNuRoUhyVEraGctDm3LRp1pX3gmt868ukU+oFJFUUy4viV5cs4AaKetiSTFi6gKq
eAsONTuQpHm/kGZaYyJTWy+2DuiKS9UhlA3KGLg4lPG6B3APTTEExkLnYlbrCYlq4sapzJuA+v9h
QeCYqqI7ivHm71WF0vpfGjfTsKVpQorQ4WkK+68aNyRg/HPrKt2XmAEHegEHhwiidUfWQjeVzV0q
9S95UD+xzu7JeQ74f8yAkjahm5JYXVU3qJ+mU1MQ/N71VJSrHuBZqidc2LgpwkSuh5F6OzsYf8cO
k7dUsi3zQ+wqfNVtMR7NgXWXwyW6stEwY0YHRY4gaaO5MJip3eBPD/r0lMSHQtlFEk+n7xraJHuT
r3saHfYAymcDxqLZevR8QDUyLf+bt8n77W2yIR5QwbY8AGau8H4XX8atDqraYmumk0C0ggW66ZVM
bxkyq//xaDlkmTmRy3diWiWLUHUrlsEujJYpqb+PW1WvbsLyavVSHijsMLvrEV4negLcIErV7ctT
eNyy5OuI6IS+PfkMMaKaKoNy3oD5CXKEY5k21JCluFnTyOxuJx2Rmkcix3bZITbKAHKOhRa/tayZ
eu3UNPENvSrrCc4z7lvK3Hx9PQp4LFDapfStOf767985Q/9dRWnrptAt9eYZNrP572piyf7SsOKs
30v0qEgMp4uthpLN4mW2mTKwFei75YnCcd68huWirTnNaRlakbTfHy2H8s8nUnemvkGNeiOwen/P
FUdViqWCdJbllPwzb/zn4fIIsZm1GYusWS+HyzCrF2nig05r/GSRl2Kvo2CMbpYhlfRPgLxyS1We
+FEBmn8OP8+Ja2NgH12eEnGKMUAgPTH15oGrQrtCsnA2QlFflsMIBqWDGDo9ZSaIxuXcMnht5h5H
UX6EvrOyY+rlaaPxradLJ85dgxqGuhXOB9IKqq3mRQFthbPfAEWwasxDJs7HJWJ4ObXkDC9DXUMC
dxLx4bfzIbTu73HEhiDkEJIneo4/zy2/uvzGHNesI6kgbxckcYhy/CS9FBFeh7Z+VBLs5dzy7M9D
7FjYtpfj7w9/e345XIZshnS8PPr+OtVQHFM9XbMPjG9dMkBVdaOeNzp+gDUNRhplapgMClCb5WFg
KHVQSu+8V7/z82cMxSf/eYgr89hblFWDWqXVKD5CR4vrDNiLnq6vAwhVhw7TXcPSN0V96GOlTYt5
PFOLGc8CGfwanh1APHXu5xM/D2P1RGgZPcxIIz3FmhtejLS+GEXOTbcOrzmiIO7tKYtb0bIvtWSv
ugR69T2bNFDLPS2aD8RnRsdZsbm/Z5aqR8shm4cccKFL6p79hUm+upsomKFjZPeYe1ADEA83qE2n
GPyJGqY2ZSvit+EOUOUNSHl5CABg3CxNLstj0a4IhTLc+Af7UqEm3PpBbG5S8g/vMpXTQEokhBkl
417OUQvrr38/X9i/35Bs4ZHJbjmWcFjCW47x1xuSgN8krIzNm0jruwxw0zftOgMWfGSBG3zXCGBt
9tnxc9ErxcAywOYEHJlhNyf7yPA3hMr9eKbsKwxRZCTGO3rh1LQSOz+woUWZMOnibmhKcQeSf77q
xuNyYODPvx2KcCtUcXsZGtXBClSp+v96OOAcXkUmF3iVPI2unX4NTUSBOPOVAI8ua9h69oWArh9D
GaL0bWEBLqdgnv84byJro+pLTycr7autiH2LtYzykIH5g6JbwJ7CukmhsmSFheZjVvtir0p5yNpl
/Dd3PvNffB5SIlByHWm6LBF++zwm2cZ0ZyxrH7HYvGSua9wHA8bBBI5KiubmfjkVAge6ya36w89T
ceGLQzSinEzULzW6A3iClT93d9qUvVIoLF1Ln2/ccZybk5FnyUhWNU9UmRy7TQz3etVIlou/PMUd
utkRxTDurWyItxW4Jnr3wClXocqC82pv+/ffSKmMFQUeaRJkvvzzDyWI4o9jGML0bNNzxW/vgJdw
49LdWu5zYJ11+kXv4UgtQyXTREUmTj+Ol5NOEhIWgTZr5bK72NEDCBHF6ekzIkdnjy4dftxyGBXa
ERw6sWCsp3WfZrtKJiyCiFZmtozucsIeB8zawU7tCBFV1yQXLk/88jPLyV+e9zPPB36Xu9vWzKN9
hWJtL7N2eEuzBONLaD6n0rBunLt/81apt+K3twpemZAC/Z5uyMVZ9ItjwremRHi9be25Q8ZHdn7p
IygJEqL19EsQ1qIAoc0b01lYWOO8RiKR056Er8KaHwAAtzhHY8HrwHnFT/POOpBFXU6L1ktNjL92
SYzyGGzGkXAErg3r4qrBnGKLRUV8MUb2m82IkL+1CiWCUs+K+zBy519+Ur2CR6K2xZL9mqfxcxjG
9jHMhpQAZU4tg0C2sPr7d8dVa+lf3x3HEDr1BsPxdFJliVf969RWtuiU+8BHB97m8fbnjXm52U4c
r0ONgjufWzCTV879fPmZMAwzug39mx5byM4dDL/B9JHwONQu8dw/EUoLWTaKm/NyaCEM28iwzPbL
YSlqFxgGKt7lUJTTfFEvhEmxf1pOtcH78mL4Rf71i6Xx8OuLgZD78WLEgs0Xuqr3y+uMZASrdq3f
Hg16uJEbNU8RsPz94LGbGKu+edL1DnFgJT4klT0glpguhWXXj8uPdo2brJK6IpVb/WgQYySejABJ
rHqhDMsWoj6ll1bPyh7ybTUY++8vlBvewTa8/G75WbdEnRumozguh/M4kRuvd/5mORRaD8IB/9P3
VzI1x3ikA748p9Nz3v/9p+79Pn0wcziOMKXumFjpdPO3T139dc44BhVxTDlcZBfByTLESjzdaNFb
y9aAGhWaY8SaCeJe0uEfSmSwl6LBNsGXCb6S3RbPfeizta7jV5dwsRPmV3uda/PBgwtsG4DdES+T
N76IGJZHvd3Q1SWhwohR4yV++oheor8uA8yf4Uo7U65zkULAV0+w7OyvtRrapvwcOdUmwpV6rFT8
Vc3X6jJU8uRR/gNBzanSKCIW3zLeO+ocMUn5baR5EE2c4ZzodJSlEoj+PKyQDW66uCzXlbL/fvfr
aViCl0OhHunNWztXe96xmD1oVb5MvYU8WjTlpi3nRwJbinNfVPKC7ojdROvXH9gQ1oinqAmmI5Ff
lew/ICreKxT7G8Ued9fRHto3NWlmfY5s0VFpx54a3DykSOVWQI6jgZzECA3PKjJInZ+9vKVgAFbn
RLrPjyGPELgvX47//IvLrPnv/+L4c1FOoPqREvz18L9vo881qvxv7X+pX/vzx/6/fuqpyPjz+wv9
5XX563/88zbv7ftfDrY5XfzpvvtaTw9fmy5tl38Ddjn1k/+vT/7H1+VVnqby6z//+Fx0eateLYiK
/I8fT6m7qiHZJv7nr6//48nLe8bvPSf1e5R//V+/8fW9af/5h9T/wTYSiQYlNrUdN1izDF/VM4bx
D/TbwnZdV3LVmepezqavDf/5h2X8w3Qs09F1w7JN6dhch02BMpjXk/8wXYvLlFc0bRpK4o//8y/7
YRT8/pn9a+PgX2d5vOy8CgoIVCG29ExTKB/nL/fAqq9pJzckKQUoynzN+FwV9R1V7W1tGp9/eVN+
/NX/AbD4rojytvnnH6xAzL9urx3Mia5wUM0KtUphy/WbLRRZEk0qK+o3dh4198QXbI3WcO8d6oH3
bhg0h9yLaWfqE8EPTTo7e9fSXhZhS07rZYcIpl0tLcTa/EK6MXkgjoddLmzCO18NqYmYgxvXcaD3
sCrntr41U+1q0Eq90hjizgS2Fl23yF7gFvt9G+90JvzVQEzSmZiuH4NHMoZhO6xkSt14KXPUga4e
H/OBcJa4EC7RbMC/UVt4m8by39tYe6tDO74TdfvNmYEazkOd7G1bBIcpiDCwDfozZuoCqGQ4r0Wn
oyRKHHzCVhKe4i4ed9JOb1BviqeQejiRx6UH03WYD5Uzj0r31h7GySJ5rKjEAyQM/cFp933JPaiW
fXNczGBJmt4GDmuNmVXpqk7i4UAVM7nXpbwTSYQkgY9nQzs727KZM+4aSqRr5K/mBonHeJrddDoJ
NYQUK08tLT0NK4x2XIqMEm3M0RhsaIrzOBCCVWIfwn4MQdWZdWPvGNrj0jkgm9uDbpI/j10foYi3
yLKUxRHNcLoXg/GUj4n+CG/c2miPnjC054YyyCMNMa0FhZg9k76KkH3E+mn7AIpj9r0HdOzdwG2x
F1hW85kcLieYW4yu+hNKsOqob6vOC85idHSa1bq5hgYarp0EGyvWrENfhPNdaSBXsySdBYyIzVNc
nNsSpavmgzXsUB7GQw1KqtK7l6bJ32IPqUjSuQpWrZUrSDuHoR+Gh2Yg3HOIe/tAVzdslA2cDLG1
5EI76o7+WliJhHqr5/uJMNBLVUIuUMFn00i/sVDrn7IK7TshE3YJRKxX2bUJPPw1uMOu5NigfrMG
0t3rVL8JbKR9XoHgjByPY5PK4W4Z6HSeOqwd55+nol511PpcrlS43UoY+fRcxoG2spwS/XfgbajP
FgdqDZ/p951NEuAv3JsPbtseMysRYNotGlT41ZqIIIPExXKYIuu2AbBerVbEh7TvuPSSmNKFaTqX
zgJM18/uR9ykt1ZZktxYaV/jCkAUeGgLszt7d01l2fZJbm24xCKQ/dI6wyG9jWffOwCwtG/a7imY
k+g8qCqB7IATgEB5Dl3/UcNM9xLB+fIlolWJqougvCJMN8Y0maCpyxoCmiWOgyHgK7jedB+RrnGP
s2RbOAMUhrE1bskvI0yYek6nqpt5gWtCC7QO63M/nvrev7OHajz5eYRgy6l37jxmq8mMj9aYPubI
TGkf229TRBQCDpm95WLXETNcgNBCoDohnyaV9xt6moOEGLrKuqS9CzyqyWGmP2S0wTfBuAlHkSDH
slzkWCsRFe26iX0f57txU4fNpwpK6rZIhkdd2BNwy0Dbkwy4K5LpGU/x+CY0crbg8WJIraz5jiXF
U+aY1c4wTIt0TW18pIOFz7eJXxMXaJOnbeYqwPYkTKTYfw7Lubi2qMWGLXtyTerHXG+nra5nxcPo
jfeaqRK0IkRvrNljwE3RV/6/94uuvu+taEOQzY7O8UzJoMB+D0Z7Vyqve5mCdMvN6Dgm4jGGefsE
MYxNXNHszaQBfqSwVLXUzwZB502JSSRkckS8gg+X+l5zHgy/OcsZ5XKp75fiTp5pNh5ABhMtHc6n
cYuyLN4adHWeMya9sZMf+j6MD6NnvQaFG98k/PRW713nPXeJu6uIH1q78KoItSqrYzlUD64c0cN2
Kla09alw1On0YFnkYZZVv0UkD+fTGapHIeMrLevoQroVNYO6Ow+TQ3JmM75LrLH7vDfQgVdYGhC2
dkotVZ/TrH3psKtvY5pZGOeq/qZ1SJ2ubKRDUQPXNYyNEApOezTDxntLgpIb3yx37LmLQ9HkH1xL
dIdBUhUaesxvfkkTomVhStoJWn49ufeFHUICRqgURNbTFHYDJgfHuPMcK0SIaDTIsJjTQ5tzkLCI
UzWtXRYZpNdYn1NW2i+sMNFij9TuhTMPL4BQi4MByneTpmGx9ZJUHENde8fxkz5FQd0eJBcNkiC9
ezas4ilFiffZVbhUbPHFY2HVKIFIKyIMRjmqCPPGGZw91ZOLqCOS8vPYQoH2x/FbNFZs7kxqWfr4
uR7Gj9zXIDnAWqXIPotDJvLoUQ8Q0RW9u/L81H1x6W6tizLVHnGkJdBFPO2Ch4C7KSkdp7JpxA0g
nHAtM+MN6GHyocdNsRq55i79KOIP1Uj8jwXuTeZWd+O7IcEsLamfbToV7wM5mV0mPgJLmLBoVucQ
4seuQAP5nI25tosGKJ/LoV7YxEnEdryOJ3fbaWlyvwyo9ZPtoDso9twUeqCB/ifpuuo2U8MsE3h9
2LwpbgdiX2KvmggItca1UZrE7ci62BS1V97aTG8Z0qaPwkgLpoXAXtti+uxYsXMr4CsYk4RWn1m3
y6MI6sUt/ledCSYxVXrN1Ekil0ok0oVRHgfbVsFcDVhxzJf0IsEFAGXS7jzw/LqTA3vIsnUzCpMI
cj18RDwhbpEd3hGTcxkrQlfxxJD47dUfnCxMvkDYOhHMbb9kYbBKGu11AHe39ZVkUyJcwZie6Aea
Dg3B7+56shrzOMo23fpJHyGQy62di0/tRKuMPHJmTuhoPdFjKLI9YSJHsUraQWNTXgsL2QvsmU3Q
kPcz8W4b44hnu92QNNJCMmiOFuW8cGWR3WBXdniQYzjveaUZMH8jHlEdNruyEfqNWVftmR40Sixg
f3sfBsKm0iact01ifS2OZom7sg6ya7fEfqnBiZOX3qTbFakIwu+xnJ3h3rYjZgc6eJHP7bEWZX2y
7b76kOKMzaH4UJsaPiJfeY1gw/E9tBISF8LiRlNiSgi38R2FsXqLxCnnlpXYuy7uyIdwqvTebIuO
3oP9eTnKZHI/x6N/HucKXgTFqo9GNN41aBAnclRe4NbVm2LKqkvsJYiOKlFswGCd4Jd2j+hVYEj1
ufEp1fOtn5XiWyeHsy+ddB+2nbWH8+ZSnsuqJ03kwbbwQqI5YADAmHbck+dq+OhbMiqLIUjvKwP6
A2+R+akph0scxy7Ltipaz5q0L3NAQATSFoT7hPr87NjQEaBTbIqLPsCjaQYzfGmhS5xsS1kWp2R4
EC5yb4Sum4JS2VWaucbKLYOaT/zr2dSxKGlNSZ8tzF67xr6dWNE+UFwdHgi8yFEGay09DzKr+I4+
2Y3pnGZ0XKvYDovHpv60AH9SECD7MeVbZvIOX9UbeyWfs1y7JglGS8VuIWrNNenR5LPvZwdJm5yd
M7GjbKXBaW4HdZ8aYv2WMAIaWkrXtAwTFThWBfYMwCs5ZEN70kJvuMLdmO/rQCUPVoh+pZW8yIkv
aZ9BjS9Et/NmW+PyDpjSJqu+Lblfbf087291LwyJzjUKBBzBR2G53toIa/j4FRVCL5s2U+HJK+1n
aF9deeLDjGDk7anRsqB3axuBiUnArWg/9a45XceAQtJseY9G+5DjwD7VjXT2Y53cULicvvEjACTr
6JMAjg5Z1XAe0j7UdxjxJwIOegBHIms2up3XXB5Nf/IiMZ38IKObhTBomwV4CRrLCqhRVdmH0mgI
+c38ehenGZjHsP0me4HDA2G2T/8Qezm+zRI/xzVXAxyFqwFU/vTzVOillLQM+ApKGpwv5L+6hv6C
3oRALpvlKUNpIPrWTF/bRFjEbzKdKaegt/Wa22SRpzEV2i7DCSruEkqur6ZaD7Uhn04HASc0zFvy
2KBZE59ZtwW2sdxACFsQxVLQid+2dWih/Q521OzSTS6leCwrtH3lVA1fX6Nm/kS2WXqfV35IvzOu
Ni6hwq9lUZTrsJtBc6Cf2dslTvpG6pzTm+Qh4CPbRWVFvAWZ6ms5Vs0L8NE1jZn0rZhmtHaIRg55
fYBiMl1dwL5X7jWE5YHCOAwFsI9xAv8+qAsgHJv+oS6fWNCSqlB7TIiNo18SYB9rU5bDvmvKeRMY
TxSWXTJABxgtAy0XXycyaJVUVYzwpgN6lLMU0MfkaUK0sWqmjE6xUQps4HYHUtD3bsqk+9Q701Ov
ts4+ExnmPSRmhv41S8M9tqbhkyxSnaYUyaUJ345dboURqTkkt4V5KjZlZcz3Q2qVWy2S3TVIfKkf
OlePdj1W96tjkJJQTPQNCbAGbRDX3SWekJGj/xm2dSNg0vjjlmXb/cKyyUCkQwh1zqZPfKoZyddy
SIxVNHElL5osqIbaPvXCk0fx8KYzxE3tTI8oHRCcz5g/0IRCyDLU/UIndoYowgfKAhKPiKlaUmBa
ZnBF2gxE2emnbdq0+SXqCH0qaotbBLzfFRmOzl0XWaeudd2b2CZuuoQFaqmEgpkkOCa3L9yseE23
O80BLiejU6DeWbCuylXGWEQGl0vXLBcVissgOorIZKmD8G8PhDC91IHXn+jYVs8SogK72/geMaO5
Kct0IhFt0lYIS6fnakiUIiqfj8LJ0q1sMbPZEitzMRobe34f7Homc8V6aRz5mNf2uGGPjrMm7W7i
WRAzTVLb2oddsPKL1Fl3gfbaWwQcpHD0kPUabPwAvrY0hVbFt9GsP7gVAB1q43JVkMsZd3g58yL4
onXdPVsYmQQ1k0Fx0fA+N9BI5G2bUHvEUl6sB3SB+HUjfzMMFTyEuNtZtbiNSrIw5ViKbWnIDwKV
m0kJaI8hOV3XttFtHGbqA6WU59IfnZtUXg1bJ0AhfTFacAJaKQz62SRSkM28tlvn2QZQusrLhuCP
Vtz77nAmKR7fbJKlKzI7YDGJq89ctSoEOEmbaWM4W8KTKzLRWaeF01t3McFoFFV6mznWNnNpxCXT
VyOPfFo3sCJDnPKB3rrHqQugqlYB6Y7yPZJwKypdhuuxlbRmU/1kmiGhnUZyGWn2HIMiQU0TrQH5
EhSc6fUKXqBT9P0G4EQJzBmaz0A7Jx5sFKJtzI0+2ZgEHxym+lNDkvzgzTQGxVRtJjujW5jqr+Wc
PkZzZmBDgA1ljtRGnBKYYHNplQEevtvVHlXzfO7OZoAGtA7LhgKACSc1J2slxbO1SlndrTPuNKuS
msdKV58F0VNlU9a7NjHQu2ulDaFXDdKLSmI6a+9o1VtnxrRgJCQRkWqbbRunPI9EuE06EoS0d96H
0n5wPeNN6/gw8U3sQK6csUXhPtPrE9q+adta/l00Gi9G7x3BZOCGyHuq+3pHhFA0riR92l2pVaQt
uUomDpei2Hay/VK30Ts2Vfxmon6Oo+Hqjs6Tl3SPgyCOVHrV46jh7ccjNhjvtgWzP3eiNet7JvzZ
Oo6jFq0lhuQ1lLdjTErZwWzxpA3jgYbQsKox+q2cxH11KKcgmv/WkrrB2hqU8/gI6JYW1nAsx+Fh
qKqPM4raPI7vw4mUJxZ357qVZ6xMTA/aTdKWKuX9DIaMzGRfe8QCjPzbebfK4YsxGy9wgVYAI7+O
bfA15xuDOApnkCCqzzPCQ+cH24ENCipQcFox6H+oWwAsxCy3dV082QUzVugi3DN8Pb7Ri2bE4mA+
h4g3Tx7OmS0iBASheFoh6zaqwoEQOO3KlQ6zHaPuNS0jSILMCvqE61PLdGildtevh7Z4TKZPTi6w
ZKa447kXcQFPYbUfpcImwE8YrGFrx8Tm1qOPsrZBz5LmDSLG6hNdGn8NlfNboYWqo38iauWJGoW+
0jXMdiF67/UA0WbFvQhpJI3jyXz3RIoECoUncEYAPnnwbRhtujpZ2K5Z6s/xEGxQjIl1mFChqdM3
TF3MLGH4wdXTeyfuMQXoiVRMHbEJvPs+9N4T34MA1jj12sTRNJHrrRMqsS5m+vFx5L7Os/04Rx0g
ryLe5JP8OODx7wnR6TBQUtIS7yWwDUiM8knTpXE2RseABk/0aeVMm7CxoJUD9gC0SwCLcnWasr5L
KN3z1YzMrUzkI+4TXCUR/S/QLQRbKItm7bUR9BP51kvjVebkUs1xxAeF8jPOIe8iRrZwiTeHtDS6
W2YEtETpzqxpjybYsNBdHtIcbAqK07VTm1To6+7BFw0Etila9VpBuIL9bA0AMArb+pqY5dfavEsT
LsBxJOIquIHq8KV0nIxSguaunIm0HLw9ZtaKldFV3b3eTAG6Elvf4mtg0kAzmYwOs36vwtEkxbgo
6vBLiL1ONRA8qoYR2GyGnYbfFCdCxYSQTQesAffpSOhqGnb5hjDDDVXkgiQ0fzONKhhdr4ybrMdn
a0BZohusr1QhFIYWNEvaE6SzxOh0wKMQprfSibTz+tuiceZHOFNodAlkH7Wq/OhJYleEb5FUCaWT
TyJaObpAhY3/g8ru4B7tgQWpk+814sNXJWkGa2mzcMW997EzgViwbbItKB9Ys1B1ynbvArzbeIq0
qQ0gvQYKbaRc45/MfNStkZ6ybcJJmvQhII4Jbk+SvYDN8XZ+7d5roWVhfpnkbg6HZjeJVD9olpKj
959x+Btnd6qsO+zc5FfaRy6iQ+QN5qohEvvGi2CrNAWJ50qe5LJoOxVyePPJ/Vw3/K/XgVWOuyKL
XSzoaAZIniaqq6HhqfeY3KxUbGEI4EghMYNc3nybOjl58EFy0Sd3V7pOs+704trXuyxOT5AdWTX0
/0PSeSw3jmRR9IsQAZdIYEsYOpGifEkbhMoIHgnvvn4OezYVPTXRpS4SyHzm3nOjcSJD3rC6n8Gc
XotBuyaSm4Uq/19azv/cYhh8LhfHZ2cBjq46NcQPQWrqsH33DAEohiMDQs4B21AkHd7qbqmKvd1r
624zv7t4iB9Iu149/Z832D+Oaz8RpvJjZljrNUeKXWsND51sjAcSzpkXbWsc5Iu2he7SOeQ2mGen
qxQF2fjEpvnYCuRxMyLPa8Xgy3f1BSqxuIcZEIogKVZns4KyssHUS0dasJqB8uJoBsEj/DVTKCdu
1zR7mEQuqHPk7iByTfSj1X4kloA5u4HmhRPPSBIZJtBHHG8lPCrz9kTP9LupsFitmqj4R9KpeMry
JmrKOrRz+xuIaBekKv2OqYd3ZdYf7H70ToOHsLhhOJzmBGqR96nth9yc0WHOT5PsURd3pl8x/To4
A6PskXav8fPC5DRfcjdiwatoouQrjyKYKtcHN0HmzqZx5BQCP29XHXio44ORDo91XAy81KPCuzmz
pIZ8rEf//82kSkyo+TmnOlxHj/ID4FFEnmYf9Fu1kAxl9Xsz1rzH1iaT8Z5vh36DfQ5yeVjq/QNg
mF3sdtXJyD3pExjHJWDOH1MyG7fWQtrh4shuhf3RVDkZAyZjy8QYuw+NRuYRbtkhdfqRl382TvY2
rBdv1Y/LmKgLNWxyNlNCAvK+eyxds/Ers//Npgb2Sz1ERCsUoRunv/OSyOolX5FQZu/DWp9XUG/u
onefIPH+qLKS8Pf50hl/ISkzvagucN+s6RG3KgOPvkmfnBgHkm68C0JBHlCY9HhTfgz9ozCzsGMw
GziEvLjTmiC/c76rYt1voPiOwwAMRaX6GHTojMfWvGbMknZjRtKJABF6N/AhHxUJ+xYmnEyh9L1+
/1n96nmBBjTDQk7NlnfABxm6AnYqjRsjsNIkRq/g8nVkdUyoWs6IFAkpFbAu8S2GajTVrh7ygL4V
RadpkkWZmY9WlVxS08z+obPYUVCtOGPIg7OY8e5iQbInlFwuG2spsajM/WsPMwxiLVAMXM9Z7lVn
US8HsdrzXqv1cj/QevnOKOeQkvgyxCl0bJnWD2QLWjtIpZRk2AvzlKatjBt1tqvepb91J1KkyAem
M6JhBft+cnHEthUJ3Ea7sGbzwOUQdYZrsg4dibFDeGNQi0ni3Crko01oe0yKTJgR9I1c+G1sMMeT
wsk5GoN/nFKLtY4hX3rWH98SLgn1wmidYCO9d2aZRojEvk2gwnu8dpgqhtbYd5b8a/fbQMATX6Wo
hf5o4NIzRdW/kJLev1grq8KV8KHjf/9TGVYCg2T+lFRNzSDFvbSnflvcJ3q4SK7ad8YyE/Gf/atg
GLTEjGyJ48WfuCsax7y6DqshHD3WZF3cexaJoc8IazfZBbR/QseXh7VZQN4urQDe9+xrpg6jrRoI
fTZCrAj1izLX7TJL1mOMjllQdNcqLggubOej03kdvhRkulCRzAf49nIkSg9qgsvkFdX6ENrJkr7X
E6DNydUeyoxcMhfXoMP3uJOoAQnX036lJYmg7H/xGlhNjQjL8S2HBY3qoDUShFjR9Q1bYNdggr1W
vqTW0gSmZeQn19Y5/AY2k6Rt4Rejq4INBLc2u9o2GA59am0OQICOzFzds97qCx8oul7Fcn2PnfDX
KJzxeet0aoaZhWFSZHttQQEKuXF7nIq5ubpU4Sz1nuqmJhtsnOkePZDVrg4Bp6sX1IQz1Hiu8/S2
LEt6M5L+lzcpGZoNFGjWYaFhLdOnTNdbRmPMMdzJk6GZvsaLEOmS8BX4v+P8PoyNe8erwW0tv3Ae
qZ1oY3kVbaEdK10P15nrIx+ug8ZCWuc9cP7kKnHCEXTra9p3/W4k5hMdX04OhCzYfuvvvXJg/BgA
Xoc7UBP1Pguuk1j60l/BwWHEwRFgXeRGrG5tkcoIGPy8zZBFtBGUmZVyWcEhfvESDJqVgxtqU6Ar
i5JFjftlshT3pHHq2aFU/Chf15l1NYkGr8LotijD193eXUOjYc5H3mRO1ZVhrJ2B5VfxY5cBvO8w
ze2WpDgOApVQ7WpNFKu3AtElrmZ2NQv73mfdE8ca7wc8dnXJdB1F11Kv4TJMxNaMZphuAuiPU+TX
nmi0yAZaTEVKAs2mrpu3RoUhf08JgByXdKNg1aJlY23tzuNPAhYRKccUY4BBZDwsXnW1XGxWnWVn
eyh5RgDlCnU6c4Z5w0rK00pEMaZ6hw7eX1S6PGzybjXo+y+FmYQ4uO4elKuQ360d/iaDaHKBXU9H
DubcV3BZXjy1WpeAisKZam7OTrgHj/hB+JS/11ienHX60mqCRHTNvZKwox5HWw+hA0lAQcZuWLU5
uscU7YZd7NXuYwPkay8t2uWq+PYaHtEW1Uc4wn8nMIQpqqAZ6u7fsemuxGfk3rmqRzSsMUmYvayH
EB4o685r0ikv3EqbZ8uZrFM2IO5epdtHBLJ+cPPlu6nnUiKHBTYgneFUaH9FnnZ+gbE8cLBty9V5
k5AwLTmZjzWHuON6yT5F6Owj+DpghSPt5T5JnLx0eRwYdbOJ8jPIJNGAGTXuierUVfGxlY+KwXcw
OywWsNCcerw+QZV6R9KmzJ/EM6OKNJ1ssmE06muEgTLwFtu6wa2NqiLUN/7MnWgqpCSoJXQSpl6U
M1GHkUY+t5RYHRr5Hd7KIjJq8JrUkU2giuQ2Vzw78dKUrzBM+ydrY68jY2YnrJJ2W7a6V0fEup83
XRWk+p3vgVTkr2LQtJUcVSuLuwdEDSpwxQoAb7TKh4YcrXCqcyPMU9b5BJfsK8aRRw7FP3GT/EpN
nZ6BSysoTEcFjbHabNxY0jmt+DawaBqzSVwPHstIirUPETSlQWVIijHi9zyv5UunPyzN7K872yh3
AJojjnhjqrQBzGcdsAj7ZkuHus+s7/2pY0T//aIq04B7003nNZvJTylzbGW4MyI2fBerto1Ituk/
h1eHwU9aH6Q3hIteuVSiy2eJfN50gRQo5qNYZYz1lqs5ErQD8byMJMNgoJi5hPORR8/t71OyjHQe
EY+/JdjSSHOWzB/7zqHsRGyUpGryWyKQQCzk+6zxhicxlzNhZpRoxA/qHgfvzkFeddMq7atNrOFk
NcgfnHo59X9INpPnhOIuTCvUK1acuQfl1Q+whzr2gFZBMUCGwX+/1AnkF7WOX630WFfR4O5YjI+Q
yxk7MMs4tvyLm10OdEfoj1bi/m5cIf+Vu8Ux88pRo72YkAKP7Hy6ZSDsu9TmPZsU7RGzpBW6o0QN
eeHbQ4krR8FN3Ng3ZdU/k2xe7aoSv2AHrrPonhzsf1hDYp2ZoNGGCzabUM8TA2KNUzzQWFGDORtW
Lj4DCzcsu5Tlsxma0OpVHVnaeMsTV0MnlJDvgRt425iNzBh1/wsqJQzSif7smeb8ZLI4tzBVziIG
L8bA9tUbYAXhem3J5mjMF+MrE0jEldLfVjDg71Zt7LmV5mdzG770TpYPHiid3T1ks1CpF+QbWWJ4
wuEzb81XDkx8cxwIu/dfWNp0xCpPBQinnLBXSq6wWzcHbwOzMLwne22cnLDa9nXTVgyk9a+OAVJQ
V0PugzvigL23A3WhkE/g3SlKVrv2/VvUpvSUKvBppW4NgZVsbwnfALABx3hwVKdBMMLbTAGW+HkL
epwqAboouwQ4Ebqk0MFWP8fGi5hYo0686cF8x6L9F5r13z+N7E+jytN+27Jx7sEZmdqgbsXTPeqP
gzUmoNDv8f9uI5VyRWFkQl8WpNiv6ZDep2wQomQZ0ftk7+4aNyGgJQJOIItToAjxjAftoSAs76S5
2z9LOmYEc3FfVGbyoLdsjW0te0Ogm0Z6bpAK7Iauw5Q0NoX1x3Zcf9T6Z4tPGiGh95jyTu3z4cNb
RjPI8pUWJaGfzA0mrCPaAVq3HAFBgXtUn/NHjQuAxFvtOujrtJvO06ysX6vIjgCbKQogwu1ZLDuv
dZKsCHk8QN0rOB4ijvxc1q1fL8i57a5GbtHlviT9gjURyztZPBhqAvFBYC4W5gQsG1AF5ZLEWi7d
axIv+m5svQNGFdbWA4hU5FgPYH6Xs62TLw2Zm2vLXckuNAO2lgRwjUvl672mIndURyfN4RcqWFlj
vR6NKf1clVMdyBPVL15ivE+U0VEjAfxps7i7+XkmUUr5+j2IzTY/KiLvXghMLqq49cnL+sbvyj+0
VX9YZvmvrBqLss1hUOWSiTRrh1rN70Qpl6cp40fPlWphipQg9mR/zB/LfJufxKR3fI8Z08OMxITy
LMuee8xu5C4mbSxgqakdO9663eyoPw4aH55pajE+TBEIfVA8fRjT5WRfpj8ejTXLqBOSpTq0GgYz
g8tfd8TlHXgMwpCIYU/FwEuGZ+E1e3S4HAB5A6kzPYlmwNtzql2osptDTICJER9LBBKukyjGZY/7
vxja+spgdsd5+JjjfQKOvuYHstzQZtdP9YhFQrelCt0cvJSZLowaLE8x/p1gXBOceM3a4pasZRJJ
PeN79fjqzKbci2a7Kxzj5D7AiNhNf3NdnaqaJThRTN3OIbBuW6d8v1Tpj2i4mwQFf9rrkHlt+Y90
qeJRf3M45ndryyVbp4xPBvbrO2Egh8zVYc33yURceOwyLVruwns83SFIp+FgAETMMvfB7tpLbeNp
npOTaxF81zd+UnTdubexT27oE7c7yIETmm6kLgay5w39lY9oX28caUmabA/TUj3YNbIvx6i+1T2L
nPH3jEXGOJs6Z3SnzwlLtfln6ePpOGRbd801QE9Tt1z0tAfkNdkMBWLopkpQ4Zfs1cFe2wUTSIzI
5byEKN68aKh3+VSW4Yhm2teKHJGumAIYwOSsJulzsykREVJ2qwebRAP2fiZJuX5n2A0XxsS3YhQ+
6PYUf1bClVTFU+Swty8ngJ5j+jayTJ0Slo75wn7GSfG8NaV8dmNF3+fO72XPnInlTP/cKE5gYbGI
IiPs4g7lZ7bpdmi6btisdUEGHZ9sP+bAB5Obbn4U2O6OmdZR8SOeq7z5uYL4tsuVTILV0rEOpRK3
WQFEQ9UDX9t9Dj1AqDNUF5aT1oQoEKePxVi+iSFRjNRmgrX5gjTep12X8wPRzuEsJsTGu8d72Axo
BRfZotxDkuu3WOoLKOsqhxVrdf4w9y9jnr87esXbZg3TvrGTnScSuKQxO5jJm96TePolKGQDmt+e
AWuB0LnAWFaPXjStVwMVKlUhEaKTtpHQwa5ukT9zPxC/bMxtUDsL5N3WgUE0Oe+koH9o8wzCnyVa
w/UQxMTWCxveeMNGghA6F/C4+sitt6SFC5wXLV3tgnArd/ZlZSfXopL3mVzCOKcN58ZmJyZm+la7
Q+EIUPep1KyIZj0L8YMQLj9QXCfaGlFjAXHUknXHGj9nkIrO6r9feFHFJVXuP2sZqqgUc3fq5FHs
zL4rrgMOVSUxcFESGeh87HfZqyGsSwHrrUj2cdI+IhizTqhJhmNhsmy7+zJVPrzFTp5fm6GDtNlc
m9Q9uPpkhgSwXsocWQw9IeQrDrX+06udsOnbdL+Z6Hy8dQidohn2HjRHnxqWk4NLKDOZjapTpomf
rMWB3d/5Yabq/44uTOrWnBioscVN8oLjLkca1hOqg6p3rBDFQQbgtF0XeFjtCvML26RftgXEvpxY
W3bMhaE2gEsl+CaTWXKab1SwSXXBGf8xxayRSGdhmJZm0F2F62eUHb16cjztWMiu52AyvzbPnkK5
zpd2qGmHAEKB/simi2S5lY0GEB5Se6uWok3jZIimJHkR+GSiLt80BFXzvoNKwpDNjEEKGztR/zJK
0350LfWscnWN2Rwn+fh3IR8GWweS85KMlI4kuEKPf28G3wqq1K+VS3ZHyfBPEDKh3Mp6pNuIyMmu
wtxr63vHsSfN5qbjssfhWbN/lncZCJCBu8AkhJCpwbCsfVr8/iB7/NwDxDCy31mR1Dyrkjs9zAAK
IJ+ed0ZlWuf0ReuBh2d5FNeaFhzLuEoPvA3ExS2UHXnlrjfQWKexnzNu1qoP2SiBj14zjT4XU3sx
kNU2ykHx56mXRSRg/XLW7I3+xFw42/cDAVL0EOhlNpiHLeAbKEFkMGRzgA0iPzSFuV8b+jE2cQsF
noYzVZYpjGhlMqqX1OQiOU2WVYbTwLgg4VzpHOJe6ruvrywArfGyEv+wOswwUVMTgHGcY53Fm92q
Exu4583Vnwh851LYFlZxQ8pxjqAgHMm5yJhTvqFZeRQ5On8sIzpm4+rTpKD0JwO3XSeiwjQw74uQ
MqIJ9IpppkgdXBfaWjEl6M+FPukhF8h5SRLvaOY6RUGsPdsoxU+05304CwjHo5U9pkRfBe4C8alL
cY6aDTIY/b5eTFT+YRhDG9iSZcBw/68bqqPr8X+VdkogETC9wbQ2TqrkG082ZgpDZwcLKBOVj/pb
sYn3e9lTjLlAMFoakKzQZh8+mf7goufyN2M0+PgTj8OFPrCTnrhWmBfzGbc+e6RjpZgg1csdtcAa
y3Pae1LkfV7rTUZUKgwbTF0wrH/1CLPYm4EWrdP0l4yLm+MaL5OGitSMv3QHTklsTEYwt6n12tSb
T2U0R9u9x68ywpiQCP3R9NTYDzP7X7ODgWU98NE1t4yqHH1ablyKjP4ZtYnuLd0pKZX1IrdaP1g8
h5y0Y7CVyYBcmxSQat1+OdZMtcSEKu85Bmvqp565i4+kNaDElQG39B6WD6mpZGax71r9rbmZwAcR
zDOnHKAhm+an0wIatLWuCrWaDFkhFLPeufwenAHypVf/0aiS9TglqCWDQwsenZEIZbHkbQqwsNyy
FO2bV/S/lpUiJxmS7s3x+OiHbkm5Zww0+BICxEJKvW7U6gXAsYbucAjMtvDwpsvkJrMu3LDp7/ve
hjONxKCSVRMujBkXw2382IRfG9cxHU/9BaF4xgPvMuq27fyQmPVbJ2dYRh6LAswEJ0TzCCKH46Y1
cWjq+bPj/m560wjsjI1o+dWtK8JqZ6Zw5HcRoaQuXTvXziCXYz7Ldx4Jl5F/Co21RXswIqc6aN6K
TlD12Dwz82czFeT7mKGKSX0bqfaOFG2RIRpJE+mIwKN1cX/VZce6udw7a8wQltF6Xjr9Xs4Ny3rw
en19M3wMqy94DmDsj2kWVeSRBJqAQpLbvzZn4StCYL5b7FciahLfWcWDyUmCQYMN/1YfzTZH4L0A
4oD1i0iEBbXP7ZARRrbdcqAnXqZT+HSo1f/jMiEW349T9W4k8o1yNCFwiOq8WO2fpGZGXprT3Q0T
bNZKVs2meE1z83tjER5t3sZWpyn2U1qCyKjFxdoaEWF/q4M4696YUGu7cWpaf3EL6yDd/GXxChFk
MTwmSqMUAt6WX9O0O1u69SREXz+O2nzbNvWl4KDtspJxTLWc5gEAGkFo5FLFEu0jA9T9cDZ68ZLi
XDph9jH3MXQeJHSseLx0gKEJ3Hyn4BqFxkBFveYJNtUmmhzMO8yJ1In535NBmWx4PXLjkVV5yYHO
HY2Wc8vvPFLsVT3DyQfESkdYbO7BTGftjC0w94Ww+gABkzgzInHOJWhg2yan1xNFCEwFJpgCVT/A
9yTU+Q2k3/zauFxOCUEIzCTOJMLp+Lnsj3voDIN/cSUUlBrT8CBf/atHmp9VhJkACFlJgKnLZD26
u1l3XvJM2sz1unnfdsarwRg1mgZaq5qVp9tZT4tGhh8aIkCw+G/92ar7+yv2ZA+L8QAi0BcT8Qh9
tyLYcTJ1E4A6YOI91akV2Ohb/CbH0GGoE2UfBQ50wMqyvSgbdfw08Kyu3VCF0mTWRDCu9dD+EgZC
geyO+MB+9WcudDNyRmi5KKnTyNa0353BH9IpZgRg4rcQDz4IIeYeNUtYzSR+TBf4tNX6Dl2R05gR
ie8a3QFn2fjUYB+iHQJxkMSMpWMuD20S3N9OrPiEMAl1rgNna+UOhn6xy+oMhmo67ko7eVu7hEma
m/ythmOf/zF1NiBuXn/XY0n8y0x3t1L12LH7q0jFJ2Z6rFIuZJ90fF+0guneSosCmcH3PFy5gHA9
v5FsM2agCtXQ74eU169C9vEwwPvN3TYJ0pbjcmyJDlIzmxEnvcGSYK1t5L9N0CsPcQWln/HnNR7n
38u6lNwuMgR+/cfJhNwbCF532+ClgXIgj28kKEh3Txd1IfPsJtBZqyZhXuHF4gQwRnG4wNzK+D5a
FWo5jGNiFHfU4JNvWgNxy4ISrGtPZU1OhSvNby9fQmnh3qE2qjTrdV5nehOGYLuq2iiUlldL33Cx
1LHH4+2eR7t+RkX4QZgLMTGOboDVWobge1065tW694rYH513B9ucDie8DS0gWxa9O2QACHAai5DF
EQl2+yDaigDEdADD290mNp93MeAN9eSjvuA2NMfhR1/KkOArt1IusW00JMgO5p94ejdNUw/n7aza
8UtLkeqOdnaawT9QX/J2CIDYRh4fpkZ9OMwsyCThs0NXjD9Qr8F4YklhX+78KxR9/MblZbCbz9cT
C68mxG90guZVsqRizcsWcV+3MqTQeWh45iOsb+9yXaOlnE815N6VDxd1i3XoJvzj5ozWplfeKbGM
cNkgYpRLE5Jv2od5xqea8Hd27mVz/Rtnwq0R+ZuTd38hc7XBYqLjm7NwQbDZxHt7yfbs28wDKWPH
1Wad0DwVcvprjmDvK3ZRZvKFNPaxXVcUXMQMIFofWhS4yG+qTrynnAKWl7PPMfoPOTHhKFm6OC5J
rAgfWNtgU8RrA4DYtGJkmUx119a9BycNZGks8oUcCwJD2LwElUIzNG80i6Nx0qrfg9UBSBTab7pb
BuUD2bCE754RHjDkum9QLHcCEv1csLkN+ni4SVd7uX8jW7rJ82ZNL8PPCGozolFnfLGiySUlnLaa
KKic8lH0mbEvRAF+ewPfkVF01TPfU1w/SULO+JQxERUbi7d4QcMPvv6ixDMrySX8dLYJaXuriAkp
vV0z/WHAzsxhFepQrXuAIHGE5+A6u43J2jA7xytTFVGYYYf3h6sMU4c3TWh8pyAxVvKpCRgJ2Eb9
WE5/HMYt2zGyfmCgjRJFsjphd3ghloCXXFymOXlXGwW/xxBjmT8qAUy2TOxQ2inAwQk9g8HOoF3Y
hlv21WWTk4hhP/Tase65kK08XcKWWCy/KdIfGj8mImhodq4FTW3t8m+9rl7GwbDf2Kc0u/hoaZDV
8E3ewOOpqPTajtsmI0NzaD7X/Lyj8OcLXcwNxVxBAGomH90WaVnK0tgSxC94nvhryY7abLnnYm2A
H1knsIVGzB0Y+OBBNWQvSknSp+2FC4FnlBbzd2MxkRo9wsFbkygZipIO9/DIUW03rh2k6YbZLrcN
HtQUWLmDBNgaAQzaahr3+ZRe0ADWB0TMUeVAnswkxqfkpY439+CwmI0gbTKZ4QFeJxQHLSKx8R5f
U63LX9q/+eDlzGALgr02h5KrtWg8AFdzhlnzu0VqmJ91xnpoNV55gCx+NibWo6qyz3p0V9LJ0vLI
c2LQHNadryrFFLe6WJBDWWqN7i7RgeKMqxG0tuc+6tbyMgj+c1HdfuGDPUpFATC5Y8hSLL6YepPs
soRj2KwY9uUOApJljFlMMOHfoRxqMXZme7anb0xZPy1L806Knl6vEMMliCbMXma7wexJz+F5axk4
Y0pM7UBa5nsfx4z9NRsdZz3+wKXITt0AqHLDqnKgFnKzs9I1se/r+W/WxibyBe+YVgPiHn0IZWHz
qHavK4cyCXUjYmCU9UXhmYGoBLWNdI/Me22fSLnkFK9PCyu5hzpLPt1tqnbb3GQ3LJX0V+qYY9G5
EamQI5sZyp3uJERYJZFHVscRHeYXwzjfK22mDwVBW6VJvEBf8BGRR7NrE/2IjYy/N+RWl9HES6dz
A9T4+1BjPzPkQdlWDFuUONobdeguTRmOasuEElPXPh2BRtp1CVNYsgvxcvmDqZxX00HF4DCi5e3o
z46eYM6rrLv8x99Qn1zKbftrVYGQxt15VDuXsvwwu+VbW0vrK01cydhCsgquDSNwRk35GsE4O0yB
WGf7y2ww1nJkv9fp/u++mj5qVxnN5H0h2Om7sGNnvFvy4o3ohRFVjbx6rMiuk56cVgv5OzDcF8Bq
76k3mHttrtoTAG9ouXefFp0RBtXl0y2/Wj6JX20MdyaVHQ7ujvzstoHNVD4WiVNFWUnXT3GZAR5e
7Ee7C7O5NX14vt5+rpwU3hCBjOUwAtHTmiyspXEU4E8Cy6B6GYgKrgS5khsKBwIbNCbtAGm1pdUC
d2RUaGeJIv2Boopq6WQCOA+XZDgOvJnPyBnw7gBaX8YRxq1gyuCIcUd4gEX/iLlvYiLQOnMXFct6
SCZ6AsPDYGj2vy1yXvUC+HABU2aXbl3CNQU5BmBZlLv5OwqO+4cHoFboZrJvgfb6RVrMD6hQnyuM
YechNw72hkbTSr2n4W7lo7iRO3o//VjZxm+7gWbPOJ+8pbud2M6Mi2LlpyE2J+ad3EsALFj190NT
iAt5RK/zyPAtK+YbzMD2ChfX3woYudQaf0gbJsiaTOaQj9DG/ICg2FwScQBL6DLyTyBbtH+5hrCj
lpK1bJq1fgYnxJ+F57AEQb7uNkRW1iwPFsIZLJcP1MQe0XkrpbJhyVAa/L4XazzWqO2XcpvPHYEH
rsOgqeC1j3Uvh+BgkvIRM6+779MwLHwYlvPPdp2EcgPyeovLfJS5FfZoYJlYUmps16QRJv0wmx2z
7g/GRjhTMxpJNGztj5V0XxYp1Mxrtu9Mz9cgvj89nmSUbk7JJ0MW7eRojhYoG82qi7M9sF3Gy53L
2QWD+xp3zP+EqsOxkfZl/Ko8uz8xb8YDnTQtD+Uk91jKUr+36YezLlbHBfNU6LASrxNJE86/sGfA
8VQCYA7FYp+k8j48rJ9ZViGjTNvzWsmJJdfMpmh99FisMP0no8EbyIXWcxrhyv2coDo92O6+1os1
ug9yOuL3Dt4zKrGYiF9tuqsO6zBBenjNMEDkBT/aXRhtF3dwPXbvoMnTQ1p67FITx4uqBWKX0qdd
0urTiYxAXLieMe7AG4SDuQmgQT3p5Vh6Z0sMoUbONHMURQIDhlowGmjFhB42Yj1RWfNMjBXFxaKd
O4vm3OvisEB1H1j36FmSNmhRgQZPM3sfPXHs25aYh7j9KpbSfgI/9lwigQ7QoBPvVQRpIV7KOP3S
B4a+vdMc7WSmQmuMk6vbf0AH/fUgtW+L5+7Eb5QBLlNEa9u7Q+EniCaPcb2+rLZ7P9+P60q86dha
JMKhTVuYoM05kY45Q4DDZiHQUd5IuLAgR+IeFI0TKjAXgjHbTd7GpnWYVxPOU5c//yk/7cWsL0zU
//IESN9qy4E/Ll1pNNEkgk3+lo4iS6dj7oF6maCXjC2BTcS0xlNn0+Ni06dbzuPLBlig9tApUncs
F6vQ98hf32w1gJ+Gyr1z9OWv5s2soDQj85NSf1s63qUJIvtOFXmQJGyFixOzuAVVMgwWt+mOlbnJ
0Cm1X6Ww7ROVLgbqlptIJxXHb8xZsHRviZIrtb8wbjU8P9aI5lqiKSMBEKH2NO0gU/FFGAw8nZpF
63goJv3QlRNiTXv8C/cGPncm3zckLmJKF7/VrGeEucxU2diR3MjvQFl5Mw1x6JOh3SmWQmE/MbXv
sPoHeFMWAhKo7e0UNSjDJlq/V/x9Oidd7oSG0uYPR6aP3n/S35R1uqDVwmyUR1ZRvPdF/oowD3mO
IojVZZ9OqiGWk6UkZrFMDfAt96Rc5f6hmkZQuzU0eFXPiwRMmOa4vOValp/d7HfNiC+oUWUGbVKb
FxT8bGjzY2y2f3J0M48MP0YGnjTtEsnAaBTLTpqVuvIQU2uBvs+Z5PBZtJ1vsLhFFJyBU4m7j04R
n5LNwl8NI0ZngkbObBObFrxXkY5sg+ySb/Z/ur/ZNXaUbWH4MzK4SxNUbourf7PFgml51xNVo74e
msS+dAqDRzOETYkCEBD0tJcLlbNb4Uqu35g/2A9JA+V21srRL6rmESs6DMS2f8Owbu0drU1CsbWv
HC/2bqQBDWr56ZqsVFOahYNhP6KXiq9Ieza1QOo3qbg8vKv25pIeRoJSkPAo+dZyJ6Zkx3EIBDUT
jR/yXMjJp6wribtRS0i86BbELNoZAYPit+Gntb11NrAV7rA0AbxW9nnU6pCFaHzoAYWMqxdS9EFf
FmoNkNMg1rbi95ot8mGWtU/4DIGjutx4F4oiGovmYVb0ARjxc2zQe3zvjD3Y1DNAggpQlCp0NHj4
bkzB5cHAR/lySjocB0lW/VvmHJPuSlyKndWXTZRf5CBUey9t5pPJAmm9B07fk6fHYUP4eGsIxrno
UiLGNN2DHSfkfAksX8Sa3iYj3Y6Laj5ZGa2Md3+WFDUyBEYkIPjGF7oTf+rVfs2yjuwrHxC6OOvj
E1z2+ebhLABODSJN5nFNTiUm6WzqETqjGNzA6W4OM2CVMNlu22Mfbwzdjf9xdB7LrVtbEP0iVCGH
KREIMFNUnqAUrpBzxtd7wQNX2fV8/SQSOGeH7tVJTx7XoLqU8QTlqTNooA1eTpPASLymQ3/Vp1U6
onQtRGC63cBamx1TQhgG6v8mi8xDWynjtQHjx6M9BAsJ63ZOKXQb2ikg81k7LuBCdkr5mpmSfqSg
cOK81P3/IxpJ9F7cZECEmW7M+BIwChu7iit+vEONEA5lpwjEESN10KuwcpQts6Vd04Znj9lO2C62
jH43WMnksmVA2N48wsSJGYkemYTeFlws/rwQ7EDyeOd3tcnIIrZmv1uYoG3tmTuyOrL7QSyQ5ZFk
H1bDHyX4esSOKh5xmXxnUpp57YqUaJdvSeImgyhHbFvhyL6JDbYFagIizqfe12S/zNZPEi4ajZlW
20u/mntFrySHzrVEy7MC1krxGEpqqF27xDh8YWbPghFTNQEw+lmR6mY/SvgsRKbBbl0MOhphdb5i
wsQ/G4fRT2MQAcS515v581wUylOitn4qJ9HbUkbyKavwTP3/j2ErmXvLqis2DvyvGq0mFVVG4hTH
DjJroTrH9agBp1bHI7l8B8Isq8MQm2dBiFE8VPQFRRVGhypUnHED4q8k/Qqx8gf/IvF6LVBIcvfq
sHqfEY6RvtZ9keqTOAwGuXxHfVmuC6F4PQOUg9zSthDi1ntSvW/6Xnwx2HTaxaocQuLbmOOU+Ppt
Ek4qsLha58AMZzC5EKVUU0BhfCNfLTdIxIQqG7lDQtxbPOjOOEbinUTt8ioOMVxRSTjOTf6cbdza
XsUBNRic1XBoiVsQzpi8DDqk4zrm/atpsMxn1aazAqkmhEfwVotzQzrr1i4BOF1a+dDRYy9zadF8
JrZJjiUDhjK6yOAKo/Szb9ruKlbE2vap/pI1b4n5sUB5LczniLnEymzEKKkQKgx4NIqqfo/a4jQa
5hmUoa9KpB1UH0DMfXFckesUR+qRfYQktzGfpzBE8pDgt7MgdeKk6qgHDb5N8s9aNqXytC9ITyCp
DU3hprG2dhijXmpEAOtsOnqMJkQ+9Jy9omQ9S6z4ugFqANF185Y9qGDlmVvc3+wI5jepW3ZD19uQ
iV/D/giB0pCjQCCJQmyTg5RfgFs7PQtXo8EWWbCxmHvl2I04CpAKMIA6lXjYqjVyCn4jOdVts3mz
mIA1ADgQmh8aRNwz4TvTVUnRO9WXKfk2e9VtZMFvyJ4JWX8KIK2k5UMwGTMR9DpSfc/agp2v8pgf
+5O4MihsP2KNN3GJa2LMngtdZkHMXmKghUI8J8JRGeBdlG13qgmZpfXAlvElNPoT372j9YY7qm8i
SEix6e2cgBGgejcW9kDs+hdJQPWsRvzOV+E1SuXHEL1oWrmHi+US/h4K3zXUPR/rQZm8yct7BN7H
iCbmo7QRAv1Cw66fnkoh5aFhTVjB3u7/CqyaqJzBINhLO6Gqmh3iBlEHkxw0fxvmI2+ANWDMCZ1u
hN9lCS+GhHorOwM6yFOs+OknSeC4zOtd1KNtWE2b9j5CU4X22GqGnVDV3so4JDdpL4YD37Hdj/Cv
SZpISRMGSWOzgXgDHLgbkW8L5Nf1CkqC8sY2B8f2BXmtl+GNpwKaxQ98blBdKZWp9CzrUWOfqIuj
xCgNvgT7JEbvMboPku71yW0UkiCdQUP0rVZMQVjI9m5SXQu1OM/rJ2nXqBBtkqf3sFxtkY9x1T2h
qIPUIN+IWZgRUipjTGUAdkZguV8BMqxI0Ncmt9PuJ2TUYnENj+UjJ4GkRxZYoPZTw72RtZ8oOFxc
ZV48hy+1PO5HUF79tBNCGk5V94CWrdKXyuq5Zh6arf+SSj/KEnFg2pmNvkAU3MDaTx4xl7Yx7z0/
yzI9BjZAZkSaVb2N7OzMJK45lF2lDE8xLDSCiZCVVUGmq14dH+rkiMvM1xXqr/kd1bkfUf0Dz6DW
UYIKycaof0fNI5O+em3d98UT0Y67zHqW+3+dlvwqPLNl+qNhZBLrA7A3jRZN779q8ShMOXqi1h/4
qPQHza8DCsPOz+TPBRWAGYhdOwnjCBtGdgtBywNH/nzZgEU4JTxLmW6wvE/3E8a2KHUFPKaydR+6
4SMn4G9mSMA621+mhVTF1z7/QfG9w+ErshBO6qtYnOueKBvsBbHMVj+5ZBsQYeRF1z678rlAswLr
GFLXNW9fwYf5qD4uonYQkaiG5c2s6r2UL6xazo1w4AWxs+yEBcIe5dkunlXCbdaldcekssNcsjs9
MHPSwPxyG4zOcISH920NHmUngQ0l6k1RO3fhnk0yktdDNmcHAyV8YXHfdYzB+NlizNINFstkRGL6
hQw1SfrzhAShmLyRlfa4irYknFD/7cstFGBAPMusr3kjGcvO9wUyhxJfpcT34ZvIPlOORQGj8SBj
W+/8FC55s/xs68B+/Gj64bXHgWRNiyMxFzUGB9+jL6ARRrzpYOj0WG46fbyS/vKGF7lR+53CzHwe
SEiWR3ce6KRKsB7tv4RthMVQNrIuBDDuzAoI4ZQ5onYkK2NXw9QjhQ0L2nlqDSLftV3HzoLJAyNj
zKC6m0+YORE+ZxfgJQdjuLYhL10en40mIKqwx00rL1e4PHgVhp1EBTmmbgsNSWsPfc4wkcjhqpft
ykq8oWAjHNGOd94ARBNXJQe8140qYwuwF5lb/qMCsnW2AWIs7rjeWfHwfXdeLhJDQNrpDgDpgHSq
CCFKABxBsthM/VMZV/cE7B83tT0lKAkU5FfZlYQxPvXuQJlrWzhiIqVlVElTwmJ1yePgPi/pHTfz
XqS5QYKAUL+FeHatEbYiJnE09EqRxaQOI3SofxAoY2N+3UVs6yEl7ar4XsCvn8bQVZGZpkizZeor
DBPsG3q7Tf5J8/OGnkjBWrFcYwPilcD0upbqz3B50maWTDWS0lz6EUP+f8q3Rkq9krwptcM1Qo5M
27ADxbeehjPtxB2oz05XIJpybpXxHYYBTYmzRqGXk02PCIT0i00Dw/xiYWZfAf5mMaZKcFMEsFi/
mzcBY/i5UrqAmFKvz6TARD4ySW8iLhmCosboIRipLbQ1Tnz9bJmPIulxa3f7p80cri+3tuRuUIQX
SBJspbhEzB2SsImrdt10WYe40NxUjc/tttXaZFbD5M9ofZDsTUD3qgQVSFH4QEh2jOj3LcAuAOQk
uhaPKB8O9Mh2Kp8LbAe0xHzFV+WmEQawre5TMA0emwxacO0+cozPvNRLd2BpOxQdnqjcEeQKlcpI
3UqDRvZUTEIsW+g3UXhHrGVghR7KfbMEecl+DHAs+38mYM9Rfxman7D7Uaa3pGV+92LM4gOxmhdH
7F5o2/s4dIYKM3y8fKuLxT8TMvGnjYjJeU2rscVKNT23RM+LSBwrZh/iU87vqPKmxh3z9KO8Vg9J
u5XTYeqYOGvFsVOuaOY2GpVbhLe2Tu9mCaw9PIIbd9dKdcq4PmWhsae0P5SJX2vie6L/Jrpq93Zo
3s3uoiNIKg0L9doM63OyTbkhKpW3hhULoZb8uBT7Q+MrPQNqEs0UCHHVi9wfUVX6kZkjqmdkBmPT
/FHLs1QOgQF9Rc9zTxpKmEoxdUC6A2XQqpeuxoKapBBhezfidcuM8CZz3MeFcYEY9hHL0DkyC/vK
95Azh96opguim3PBwBkrOhknXpYt906VSTEidmM+tHMQMhmuFbRV4aVTM4Taf8Kq2OyWjnn7Lnf/
VNA+EfPNMRYQb7zncunNynS/FfipgMIacsYgfPP74hCuLlqKvByT6MI13j2BHnek0QgULXINk4EI
EgBOdXOK94u2F2UI/8l701I3IT9gwNZfO5W5xoxgbn6LMs4p9GDbdhJ6yJlm05VIX0PrX7hNihmx
9aq+lbjHqqBKVZfn6WeD2UuREtD/eOLyRyt+LIfqLjcJPYjVe+W0mUos3hD1mPFyauGfKb4kTJ6a
VDm06/ukP+fq7xQiUhSA7cC9A/dWwVA11ntZmvfJKnezKbhRKPyqUXMsVnarwgsadWJLmUwUyq8g
IOzSCmY/iIAnBmqAE15IpKkt7MAq2wgsWPQ53JELKVGE6Yq4cfVEOjWxcNZVfOLzMTbUT/KaQYSw
s54513XxVFUyTsNpBxWGepgSn7oL018Wt1czjY7zkr2jpqI6hdipUvOrxrP6tCBZXBbqHdB+yEeE
9JW3wpHN5lShh1L09r7GEcPPHFk3k4RQciyD/rvpHuGaMRaqHqBwkYUqqAsQ68kkakzxyVTXQ6O3
exyZmnZqtTio5iXA9tMrWCBWgXf/RKOyXyrJFyAWptc2zr3cb8SMCHjtBMfUjQoKwtCMvpNUvBpM
ClhRBcBH96363lsXK+52kMx2Bt1+RYlh1QJ3ICuc0dQ8kh/3A/+mlvlWj4jPavyeBSWZTU4cbdvp
DsCd8LNuQikik3G3b7TlOnRyJd5ri79qnVvLTIW3wkLo2LdXrzop92nFDEjyQnQYPCwKKXGjAonz
W8AFXavyc16WD1CnrkjzV6g4LHncRahG+gi6TD7MaiBWFnpPfpY0S3xj8U0NJpIwuCQ6AOt7Tsfx
OQQKtPWbIvTXzq5EnXE5lBPyBgamyRsIdAjIk7kyyKcInJypvI6G4mnquusRVvf5e7r9qP0NnBlr
5Rh6XwPsrY5sbXhRROwVrUGXq1/X4WlThEjjl24oR23bLUafi0L3OcxObdy1Fa/2glcNnfN7WaSc
5YttMsFLdEQgtEvducZqG6b6QUkoSMn17i85mMdMv40LpFpW+5bwVsPKwF7jcfys1dESqr1stm8d
iygVJ18HrAmrQVkXASN3l6QmX4YenHIOL8J5FcbHNJdPSRbSZ4BCX0tPBZcbN51fGZM3EJxgMsVO
ws8WG4lREDgno543+K6Bb/y2UIAh5DgTWO+uSQ5zBzpq2q9J60nYf8zkA2DlKWK+163BMLFWVG9d
99S29w3/AmFYUG+GcllpkFAt5FDYZ8rkWHfTecsYwwnEor8RhatewVg33TKkAwbIlG3AVplFFCps
MV1fLRX9zYAkKwdrLKLSFdUKJBECutQwfU5od6aaoIwrqaQJebKXjRTHLi/hd5OloFikXcw7UHM2
MAzyZDlypvS1krR9pCDGj19C4vkECcLInU7dbvep/jZKezMqz0YPlBXXvnnKKFWs+o6FdRq+uEfT
zVuA4xFvZ4QOteGU4/PsUetEw7+21iiUWAvGOgbPX1GYMXaBAKVXlxhED7MbZV7Z/hTonUeyzqSs
drv6jvw2MJVth4qqbQKJsANavMuhJiDMmtIDHaNrMZAdqmvS18DaUMAvjkZuQ6KVdtS2N0n0WVdC
pT9gazk23GRdUniUOEDpbLYw7xT86JUlBa2ZB6E00MNTsvlexemCxABohHmg8kq0EDoFluy6cDr1
Q2c4LAoXCcfCHFWUhNaNzS4rYalCmnVUBPE4GjJFHnXq+hRJBwXilMgmh0g2hzGh18c3Fm/qru3c
DqyxHAuOwW+Geo1Fc+m1oT9BA44AVy79E22C3OiAvYJF1neJuNhtnT3L0Q1IRNaybblUYCJC/RPv
BjJBSBd5/TbMKECehio66mygWPXYZXPsTKyHuOrzzGsSvBBvodLTrBsEk3VesRUyKiDfiKhl5jN9
8QUi9nNWjzodXV6Gvozzx2hUf4ogezP6rCvja6XVG8vSt9jDGhUUMeYs1aHCOVUzS4O90+s3C6oa
z1tsxRhreFGWkrv7Yoh/tRD5QgEoNEADUxaS11mUSZy5pv4UdY+swIlNCHVseOwg0+KfLgBD+cni
z8oKpra6AlNxQgb+7cqAamLKM1xHiUPfrc2vSBID4EK7Aqhn3uG1cKrIyYTBltpt3WbaDKdALgVZ
e+p730hOEuXkCFawqmYUr8Dg2GdCWYl1P2ZJwGrK08bWWTsJxPy4bwYTjKv1lSfL8yr33oDnrs7C
4ZyV40kVqMF0rT1VQDztSR2BKA3iQ2l/tXFMPcgAh1CGG6VMc+NaojR6Yw15w5q07gJqgfgWyBvZ
NmbRDglQCQITrJdMUwfws6yLoekxnAmzKNDqyR97vmB9IQl7NmOwih1+iUFJRafeLFmFEWcneFZM
9wlN7tApxkq2nyP1kdVNEjRYohMEGO6SFiSlZ6bqd7H8mNtuuqK7LF30XGSRMnBUUjXiREXDiZBn
QsexIyxNdLui+IWrMHKWF19JUzEZUhixKGzQSLO6hMgVrlGTXkwlvUTjTJrbwISuGE3mkQoancmp
YYD6A4LVYGXdpBaK6VjW8pbzC54Z2712m56gaJ0iE5JDxiKGJf7WC+KobqzmZ6iQ8SS4rtVoic8Q
sF7LCfNibzbDUUgZGsN2DVS984yVts/IE/MlZUq5H1QyaPSqc3SdnsHqFRdb+XVO9NkHJ4NnfRxL
P+HJ0ToLc4P1xr7haSyB+oiS+MI4/5XACaRQpEFA1hoqRKJ98SzptON83dVqYmaY0b6VRv9dNxPT
t7CGk2+80CWQQ06CYs0I1E2SkXzvLpxJQzvHqjju5T4ZrpubgTBCXBiQ1eEikAMU9k/ZPAJ7roAH
DyJnYjGpfxKi9AvQeEUPYeNz9ofAInpjXS4s8qV0BR07zf/Qfw8H9IuxXYbKsJ9nDFpSLil3Rtzf
Ydzee92of3IQzhC2Am2QimDMqW3GNGafpMXuwh1e/VYAdf3JorElSvBmAvOaJEUmbvuj1QAW7ZeG
n6qdmHJX27pGJ6dPBxm/65wlif9JhsBiasVOK8dr7UKksCbhnxTieij5TUHlIgeQi4PF+LWCkKhe
Uw1q8iqUdK8pBJ92SBnSyqWtJ1HqfMUKxcuk0p4bI4BXEk5WvboVGZrbFazFT5V1li+Nwj+k3vSn
bGtIkQ3f6ynlToI7A3Bdfxe1hQsSIxdHw13XIg4dJWEcg5hsksXJrle2G13W/Ytjayt8Rq6VeXFr
URYcVjzsf5bEy0yB75BsYmxGoCTXh4mWbXsumtFS/VUFUFdIFmlGevgyCbC4tCg/mLFOqKgAqpqx
hKQlr2jCjYOKp3dIWC6vTfJjyO8SYX7UwlxCQnuWFn3eK2su7xZkVCN6TrDUQDHbLFArRtBEUTOQ
B8ylaPqzak3FZZGMc153B3K0Of3w41a1xNwQCvluJOWIOktFqNtng5fW0oofn3tzjnWJkUNGKm+J
8Q8lwtTHX+DAObDmqTrJ/fsIQTxUpu9caXwz4eZr5IibXTiiPSUUuQ1WhopWZ3jDqpyFptkrwEQU
LT8sw4pGGMKajgRWuSpxw9D0XmSdg/XuUCUvJHcfJHlwM0Sv0Zh7raHAr/hudQXSpISoKXUlZFuw
AwwZroH8TwM428o1SXjYSmnd0ksJX8aOKxCFXNA+tiOXet1TGfim0YPRDS7pxau514hKRH/PtV29
YBzxEJCDwiVghrW4IJZPWvJUJdY3/XEBpkQXK/xY37P6Q/oDU9TPcpte8GBZ6YSvZp+h015r7Atf
hnmVWqSr1oGEB5YSxS4qhzc9zvaQpPD1NI4xvkXr4ssdyOTwh2nacxZWfpMYx1YiOMRd2sbGSOQl
XchHy2YLJmiW4b/SlWMSi3ury7yRkADduul9v5fll2b9y+SvGb3nBJaqpokMmR+HDKylZrExPF+k
j6KmergIlukq0quKaWYG9759TCVzltp87USKsuHc7jVMkMpeHL4y5i7QGBmDs2/NiGXIRqKz0tvK
kEGJ6SxADqatG3P4rZj/ReUPNARydG6nGSkX/UVC45e06I6z7iCpz1kMCAc51cTHje0Oh5/1NDK2
yTK2g4jEh3LeQds8KOlONj+NYl+mga65uWUn4V1pX2eT1FVviDfs9m9prkENSYwsG5qV9JQzrRJo
3JLCjagaSuiNZjLfcum0DleQLHZUl3Y9NfaiAKkf7rKq3SblxbSIg3v+f+pr+LAymMWwYm4pNjc9
hTnothU+jfhUtExB0YGYdJnPWbE6SRTahv4wq4tcNIgi1oPaQ73JynMJ7n4hpg5wDMSBx+CXjBiz
mNA3cKKxgnC6lIMGcQetWR5O2NDYwfEaiOmZRpuWBzA87yVDFDRk5A3FhEKHhl3HQrBaqG+QgamK
wdOO/FwIgHlcl2r1sceweSqcTKU1ocQvflL1jWgRekEwZz38E0+fLCQSLi/ToHX2mH2m6JRy5Q23
/F6hxegQKe9aQWT1o0BZBzLKfHHs9xXbi3XB16kxZqUMKGhupNNMIjtFthupp2FhomFKT2tmetY0
/Ktp4kvETDnOgMMAs3dkngSF057ZNWcIJOdjV3zAWFgnFEnmAckFprpNoYcMnjRmFI2lXVUI6qB/
WgPDb0/NcXTWX8BqttHR8CQN1wq159QDJyHeZULhldaOyeKuyM+onkwNf0HMOxI5auWv4S1OSHtI
eZBbMhUndkV7Mleg+DLkuVTmPdHJiMCFRaTAjk8rifbU0MZ8lgSmLuvjwn7gqWrejPpJRmYJhNIW
lI8WvFerYH9CYGaGiKgDgfhFwPdsfl9TNnWAqoiZZ+xe/qYcoHMHQTrhjULsKn4JVHj50HNRfgro
nfqcixP55jzizGeZYaFkr6SLLn01+WfBKyKGe2RGtixXRJ9IdgPkgwQWYeJnPw/5RyNpnkX9Mlcg
RRgKpTKqrgboTE7FZf6IEV4XZhJiFrusbwmJbaER8zppGGGgRbTpFmIhPTJT5Mup6ELaYxN313VL
wyusc58al55+aRWjk1o84P553DPMnUEYJfjlahF968soj79S09yABcdddkiM+bnNpX0K24nuYtf2
4fuYlraWzSR1xr+jHL8Z6ZY2w3yHD3GyKKliBT3RYgx/MzjipCCxCCxJeDRmQLyh0XCLKdJOnzuH
7KB7iMFWXG9jp7hDqX5CNr/3GxWTii6+GJHpGZLL4vzJHHDQhZZddjIiFdx26U5nPj8282mxUmqd
qfx/VTS2An4krkGzpjbFR5D3LwPiRkAvbxnCHEn+GqXqe4SLnPf5pSzoELlTi2jYGPPsl5JDrHzK
0pteRzf9S+rvLeazsPvNhWOoxN9qJx46OcFybH5MwuzJ63ZUZh/pTNgPnwwH+Ec3MGyipjV4mjeb
L+uQEah8WLSI37JbiYub/S1D/5aGZoxNbELVIUoSZ4gQ7FgM0+va4hHWg8hS9wOwT0usg6ZlI6Nu
i5IPUcpRGC9vU549D131JEyGL/LWlcpXB41Ckwc6FvO4zl/SAKpHgRpVTUECd5u8eUc3VyqWnbir
fqdTp8PptXOXfOshLBDe1jvJMNktk1Udg7Kun1rseXKLgn+Ir4UV8yf6oI5BRTVHYfPO4b2V0/kZ
Td7Bqge7OT1PRE+3NDniKNx0acUvp9i16PIRCAaxYdeChSE7LQwXx6rWnsOFHdHyTWEo0R87Pcgh
k6E6fDlW4OpKac6G1WwvrTASlZRQsPY7niG4c/FGZqxRDvGXynmuo4eXuO1F3C2R+g8VQYmVHgWe
tF5jy1ZCN2rOSnoQu4/cMu9isreWJyTg1LOJdFxbHZ6u5KfA+KtTjJYg5phdq58b75u3xC/kDjko
iY+DbuyF4q8vJX97KcbkLa4fGo6dEqhVVCgc91eEqvAttMUFbKRBUTwXxbVtPBYgyNgMyTcyyM8O
5nG9wesEJ3Lg7iRJrxex2jiwebESGVwkisfRCBKVdRZuVnILFAA09/SVwxvHugBkHSuMxuwSBSS3
mG2IeyrXErUwWQUPFsP6iUeg1XbCq/xrNR5wA5cgCHGwZeq87GEhAt0lJwQnbKTlADlE+5cq8ksu
a4C2GPrLcEcsjPAmWJJBYq9c31Kit3VuO6MFlNcWLCk7494Xqv2TswmMTTGQJb4ZTLcuvnWxCcy4
tkkPCPIKM9UwMQTlrh/yoMiQU0J61aTIkRiVWCx+uFEYFEy1T7xf3idOgh/d5/OQzrQKaELnlwz1
vIOaNG/tMNwVN+Wv/FrQ418r1JgARoRDEixB9zy/YDhdM8ekFK6d5oOpgIWcebQ/ovfqmddtUxzf
rKC5gd7dYWlZMCk+ISfGk63mzxG6hYmbnO/xmsMZGAskRONC6lvO7ATPEttEasmFxdksfSdhxejc
GP+E0VE+J5a3jbPa1gGhwPCsniRuIRnLM0FntvWPhsOC0I7ElMkHyxEgJL/FDUkd5jkav1J4g33O
aldaXLU5648KI4y552vrs8Ncc7PuWrfGIoqzHHXAep6RAy9A23fl3/IOlQCdMr4LytAVO3zpWspH
sTlXfOa+aIejHW7c0jQRv/HsUgTtqBV47vnRxpVgHn5AfhQ858PqNawI8wMZdX3Oz4TqEOOdF9aO
UD3w1CAPwMM5RadcdC2JfFeajfGgRiTjHov4yO1XLwFFcdQzN/aF+ohKCB3MAN/oUEGr4wuEDM+1
+V55/RmThBzuOuMXk6/xjzw4FLMVlLHJZ3PCGIX9HiS8Zr1IrNOjc2N8tyaT0/moD/CInAYeToDa
VdIui/LCVjnKn8XuodSe1ry03F00o9Gj/qxUXzNPg3bNqiDKrl3DjzCjWYeZM1zDjtvj/KJFvAlv
YuoVmt+jCgCMQdUW8ovqj4G/q+QnYT4X0Op1ZMDST5h7wl/de7IIjM/tol38xEmEQJoxGwY+isHE
RrGOio1tS/YjoVQEAmS6LygLOvWFZqBnMm2cKfxQnHQaB9Zeg6q8Z3tgFmcVPT4eZGhNq43/RmUM
hlRT2ocZgYh0qF6We7i3G/mkseVMXqTQTTMfTafa75vck7sAqs3UPHNQ8HiHGCJ4zkgKYnHBxCz6
BpMdxih4eOxJU/FK5dkc7D4NDGm/PKbCXtbj9CYzko9Rplw0wZ1UEptGhNiO9Zlx1uI1wIOmPPOI
lPWRb7fr+cPncNy3FRxLll2ctL5en1delyg8ayio90Ub8BCjQmMcfs/fYtQJadC226+kkID4thJ1
Z9ravtE4VeMvTTzr89Gojl3ni8LBJBI1P3CqS6adOtQ+y6Zt3OYSJWksy4NfSIxp4y4ruVkFkH11
30Q/q2FLFZdFfV8Nx6xxZzn6gullLxMPlAVl9ZcrB0U+gNkJoZiu16Z3VZAlf3wUfIfck41rZvas
OYp+gdvC19MH8wXtb40iKd6rFpUZONh4zwyxlK+TfJsvtgjWgHh7xmw8J+VeWt26/WWSbUCQ64M2
AgzppqAwOIVSVgHuiNEbpdyZkpOFbIitv7QVvi82B90bgR8pZSgIFMR6FdtIux4fHeWM9Us5qHas
3VhpO8ByrWYnUg1lOKN2zRXjYXTN4WOPZ+xbLLx5AsKf8XMl/yODgmWTmEUwfY1KT4aUxuICgS6u
OHtjHKmwPJmrHEaE6oSpSR6ot5Z2CDGDVhLhhQ37mj3wVcndkT8XIrakoN+1OvMUB/WN/ib8Jdwo
awAqggLe7UeALPucG7F68Nbwq5NLM+6Z65dwQ3O+wdda8dLPDeP3rkCSsw7I9USqFGLTKfr5G+iX
6Y44WL5mwIN8uuTctHhh2VihVHjuJz3oGeFx2JHypTWomx7zTF8o0nYzFQKgL983QckoPBkEQqAf
wscCW2BvjL7cnhtER5iPRBTML6W8Z+WWDAeTM5gXJIdTQOwmyZVOK50XRmmJeOk5ZNTlobLM1NyZ
kbyK6cZPq33bcXw4gA+y2+R8KHSFuyw6RnxY78XscRDLYVBETo7EcL6BOWOb0pCXPtxXtjJsrdoD
80SrsZkPEF9qyXtdh68N5SDm7T4RNMt7uCDDnR1jdZsChxiDid102jxbq0ssdkmcUyVCZ+XE9vDO
5fE9poUAiIPExpFRTI375GO27MU6TwkVno+UMySlU3VQqvSirdS4P53I8EHy1OBHCLDIPHnYRc/M
15ofiei6F94xCjg+WRCKjclJ6ijtSYmvHQ8Og+3iyfoqF3uokcjglruSKZVt54Gtt4z4SbfzUasJ
qR8ji7cuPchlDIG1DVKsib6IctQJOpMPtejzq1Wxm6luBYuAXf6/SXL4+RYYcKxqPiNkkg+hvag3
DfsYOBQWlcRMatztTvuVJawmAlooxKy4eNR3omeol7gzwQX16ntZ/YiNM7ZPRM2M/CutO/12ZN5Q
n7i8TrwWfG1dwMNDFEn+FV9W5GdsIsj667bTFq6JOB0zvur1Bi1iURlCkUK4G05C9tD5NQebxQrr
uKoNsvDAIkOnh+DRD82rah2AyjO37d3C8DmoNYILhDcG9nOB8tZL2eDXux6/7I5d3XzhNJgZugzY
up+AC7IExdp1kpEM9AcNspQQvi2GjxBPXbxO+beSVpBg6b6Of/jyoAf8VK1j9vvF+jKNoAPNrkJ4
aP2uIRhpeijlMe5PjLFSkcklCCWkZX6GoKA1HkzelBeOi+nKzVzg+0j86qq8VtpPYXwvrT/hCO5q
Rtz8RwfQX8g/gLhARDWDCkWXgfbea2HjtL4eHhpzP7LgplZHqbGesWOy9Jy4ForcVpGPY9/YyYwz
XN4hrljsZR00BuxM6MLXHb1AxbuCAkbbqkR5PeLH4khDn9oAX+GIxPpKfSzb2Tsl9XCtL8Z9w0AG
+rty6IlVSic7XxFGwmh4EgweeBcSGB0UdYkBwOsWmdQf6P+cXLxSoA4j8x8s4TtmxWX9j6IkMX6w
VnDr8OYLhUPWWWYFWX1dO9C3NAyeoZM5BVbFndghhl9Yb+2BTI4rURdsz7m+MgbtZIx73NtU9Igb
e+uRpS8woGJbfocEp09MBY/gPVruO+mMXSFiYDI6be5o5aFFvFBOJ5UsDYQcxKlN/bmOr9L8JKTo
fmvOdWJEcI0a1EjyKUWT8rwig19h9kaGx2NGXVXRQv7H0XksR25sQfSLEAFvtmzvHdtwNghaeFso
uK/XgRajp6cYiRw2zK28mSeBMBf9jmgPNbbcFzzuuOnKI5ef03GyXIMOA1CDTwzu1SqoD6FKR+XE
k+Cic+5cWduiz1kFQJOaxlcuqzBfMdAyAURnG/X/ZXpv7TbZ0xzJg4O/IrcwynCT6wartHvXbenS
YCGzsQkLktx2Fsa0PkRfnhlkeAIoTPTt8vTZwxQF6qMli4KFQPTtyTl4AVqRgp/+yNuhOo/Zbehg
zqpnpaQuAVsNHFoOt6yYVeUtopOp9vtN6KmboIy2cpTrADptX1KqzOEUbyAWW3wj1cJmrWo36nVq
8xisX17aXdxhVaAURr5oCWcqc6gLf49cPFjdSemw4aUbE9kFlcTQ1rNJ0QbTyVEyOkBbmUBpCFsK
kigdeMhh2Al7ene55gq1ehtNBVv1uyipx7BIBHv5XHUo7VbwaHNCkO0Zxue8Og/Vaegl54xDXnxR
SMPjHZ9deKl5shf5P6MeF/nwmRLfxuuZ/xM8eQf6p2JaHhTNxf2CQUb7Z4kGnHW5dAt+zq22ULEX
dBsLUawElZDImI8+Zc6AvUb8KHF4rHCzVMeRp7/ZvhqngUxkbgT1UVbFLqvTDn06EGfBuGFdAmoB
4xGlySD1WFtnN4UaxIXg9GjOqfPWSQoMx32K4sOKt25RshWA6MFSmjjg5mZ1iiS7rB9+yE3Cs3y8
R/p3XtM6EVBuXX2aEFxEmcyytkP7gsbHHMdnJ9A+g7NQn4ZOFOvrnqdn0wJWwILxW5gHFHu//deW
1lvjIe2de2BTafVSjX90Y+F3v47hA9PHkkLEa4rrGOKkve7bZ2pWyJ2BBQxkqgk3Oe6ETKiyoXxs
oEvBKkZrIysapCyXCgWzu0qtt1cs3GqNxI9resz7ZOnbUC4Dk4OBHvN01tx8HXhsXJReZOy+upx+
s5450OWZ2EisLD1pdtWbK0nPY4ZYH6YrmurZtSyqis1djUDL7vFP5OyGmlZfOxlPJXsEc8Xsgcst
UdhOwfkwKkgBFSvKahZoNWOc7yKL4X6nkHtUYl5XvsJhfGA5SoH2LLFWoZ0mWwUiKqv/ct/bXHrB
PnLlI4LqEniWjwvEuvgDeQXLv9FwEWAEVtjO23DWKtzdtufir9Kdp/ifwXMdsCQpv75pHAo7Wfsu
n0GgdoQcOUJE4llgpShkxkrW1WBpaWczbwgaGgu/R95q7HaRReXd4qlEfRI55o0szA9Sby2noXZp
Gd4mHepjKc3vWgkuNMEuPNtfaQ2CQTRy+pkCVuNghAtAKEQ9HkVDGt0vmp3qBu+ZlsQz88qgbVZQ
cEeFHl7hIIwNqneWXvZnC+erpdM0zo1lO6Q7wtgbrWp+G98iTM4xomT1lefOrBtC4gk6R019K9L4
o1QDg9XLVCpY7P3WwGVTuhT59ntdgyRQ//Q8M62yGHEKJVAnde+nypSvuES4L2jxwr9BvsdrCnBd
AW4X16bsr2i2Pt217BemmrZr7wx7i8TuPD3kfXJV/S5mAR7vwGyQ+RQMDQ0NA3qJ4Acy3Vy2jrKU
CvAwzTJt9FYEG4qg8cZPs1DP0zk1ZA1Einx4FU4e71Wd1LsEclrO7ErWnjUked05FkcV//lAnZlJ
y1Xb9kCC+Dlq+rtqhpe0cJ5JD0VQkiMA+bCTWXY1VLmb3MEMyZWr0aAeB0Tc652nso6otHUfhD94
0mGVAwhEIoSwVlN5Q7JmzwbwSDcJYWseLmBFaUd2jXYTdgcLka2ihsry+ekXjs3Vn+2U3D7qnvy1
a+5/R3n1/rUapjm3OesxWPEAqR/O+WjFW1rqt6mLdbuX/PnShYUMmsf2X19buwbOr+J0FwHF+c3t
eark7U6jcSPBTpzw4UlWtznS7jieSpZDsWasRO18ARQkwkJhDaQuHE5FQpwGWT/x0y/p+M+Ep+5b
iIGLb3EJxfUdcP5BGxXuGzvfQARgf1hsDREsLS3alB4tLSFIWoTB4GpJbKzyD8nz4Jv9QQ7ujRyp
0TQXwOl0XSgg3nzOljpnfC6j9cLgQMfosXbZbqrAbw1kZiOdc/wYvRM025urIV/X5qpueMVO6lhE
v0GJzthcZbmtCraaTnaoQ2uVtLt6aNdJJk6GQZLS8u6R5h+q+GVMKMhp7W/gNib8lTXROjLea4MY
doNCkXFcaxHK4n2CbdKFFjcwjNkUkk8ltzH+M0njI11RBePMpc0yNMcUh9Crj7+S7t8Yt/DG97nx
DXcTTtT4Jlj5Qnladw1FSSO6FhtCclo4UnPW6VlvLUoGkEhgGmUSb4lL6WVPOZFLvsSfxQTSqsmW
wCvFrD5LvGOCn4sWKfOyD8kssd1JWTMCQqMmE59WjD4+Cnsm1XjmK/lMHbYabW7RjxN81ILYEydl
HmZLBasZ1EG2MgKQCfZqrZhJHrNBUiz67lW7/wz3H+gzqsYXbngrkw9KD5B6Os5ZODLbbC9EhNHQ
nAsZ7OuIB0yTblLw2kFz0qdaSxM4kS9WcWYtcxBkhUSrVGkyq22IsZABaHbQWo9VMC1tFLdSirbU
oVibQHu4AZoSDsrwDZPrzboL2RwLI1hG1r88x40sPKTfPzCYdO6EK7iGC6pO8HAaC90vudUwsoPG
6gEEiWFf9i/V9Q5aynI5nZEc3sejv02Mcav3LbUokra3nFMdOzl9a3b+pwZcmhXEvmhGdqc5dWED
vg0VxJzSs6cEZB761Clre9Ypq5ga2YAsYSdZxHcdMhJYQ2lYL5NZjCABjSxmX99UnsDshuddMJCg
ADuQOwsOkQgtIFBmgSdmOvNuQT5wFqeoq5Y6r/i3qfwqs+HY+iaYHOess2hvGqLZHTJIJzhrSGzo
vtzw1DxjQloHSbgq85yNBCdZUFNnE3Ezcvmvoy0PeX+OqqMFYO7Ni9RVIIl/+OqxpkybZ/RZH+mh
tJRdxfrDytzfCkuQMrpXBhCf4L6qO0C+wK4dSERT1FesMRynpf+n2N2TMqKdNuo3Oxy3RFD3Dk5L
6k6gutPSogCAd7RzDoNULyALu/06UL9EePCrYNn5yjFfeS1v4WINsfSi99nRy4xVMtan0UbSZmfj
ad51iGr4p/C+W3sfEvbveyA9kDzvOcGVAGtOhE3ZoOkGsNrGgaadc+jtPcL+xd4YE9Av+VF2NR7k
mzdClWi6L6J+qBgaP1uiDSQKkybcGJ2LrvwjUXXtbsl++KiHzUbJzbnlF39qg204Ct6HJl0ylZ44
4zWcRBoFnz46ne2od8PWwLuYa74mgpT6pwr3OETDrKkMIGrq2gJQYoFai4X+rLvyJaU4Wl21ow+T
kuBXn+Bh1vU9tEsK1TtekfLdthzqrEBmhTirsX/VY/tiUcRovrKdqwiNddQrtE8kh5ENNGQfMHTO
LWM5WbX+tUaXtTJcSw7pY698le1H0w6HMalueTu+VD06SNqYyN/D2ky+ZX9uaDgN+ofCMS6uUJHI
8oNjzg76yBUU32J+uH3AlJ5Fcycsr/DMWOMELfsjsYd7BUSXPvkmWaRAyIR24X5d4oY6SNIOKbeh
FRrfbu8jOZbwYqIvtRFvVSSWQRBdGt2jl5amR8vuTinmddbIHIY6Ym/0Cd91qhhwCh57Jb01o/fI
1eBmIYNrCHXQfjaZ5vypkgypkzBV5UCEkZCgc5dElFWIQd4tk8a7DloJljAUjeYoChb9MV2I7OWL
1AaSHx1abMWZL7+diEsejuucFY/DeYKvOolCgAas/tpPRubxBm352tXOw6ujZ+1WyzIwfmqBMycu
ileIZYBy8mVf1wcIl/QT297R8urzYOmziB28WuKtcsZdNS0RHN7hfv2BCUJVnbVlaR9h4544hPFE
d/d1Uewdc/JZ1AEhvObkmsuGSHKW2t6bJcnXYCbZhKwvKPNKSBc0hXhAl33w8lqlBDbM/g4D6llS
S1fI9K7s+64+ulVyF6W2zoqOqxQ3Wa19l+ksDPt1UpiYQRpxK/2r78sfBiQcje3CnD5uWtQJT/d4
24obzqavwTxgSjx3RbW1tOSl80MC04qRcFVNJzboVGt/9HfJwMU2qD/gY9dKEOHvP3a0jlSAnZKW
HVoc7fSpJcLCKVu2GseC8Fal2rGQ2izp5Kqr+2Momt9B5iczVZa5Xf1vpcQ6hj4aNGjPaW/QpjS3
fY7/tfMJweVsTNqCRxm11X9ojjjlWn4wB8ybcPyGAed68UHV3EkH6bAcE7JTbrZnrgh042mPJbVX
Lpql0q7cYpo6/F0RyD18JDgQ6azx9rQrLguUzU7hAQSRIUi1dY3zpWafWkbJFCPizpviTcm/LIYL
pP8VxP2g8MDD+pHtUii7jilClE9w80AjH0mKUkMqLsCKITAMcMtq6RflC5R1Q4BYNbwFJ9ZyBoac
A+BbV4plTbxGRU7NcDGIiA2V+6hQphTidIPRErWBYQKzxE7nwYRvaaA0ij+KYRkVPt0eDZYhbPBb
8GAwDxqcEBZoyxKCJnFHdAkFiEsy9PSLYSNTw3UHYimkvK8nYE62Zl3CjNQ1/AgFFt1nlGBZ4Jtz
gw+ogvTLDqssLmkyCtay/SnrYd6hlpeAyBr8Wa1H7XzFNpBtk+G5s3FIIejTDGmek5MfMzV29Q6s
x6YTAWcyH7ZbRcSEdbOT428zFyPmmAoHnYbhwaEPLimcjVJcJFGspL33xUmBylPHAG2Vfw6qXo0/
1hIWziiypFNJSE9ke2hWMa+XgeRvY2IGZ62Mxcw3wBDDECA22fYq9lRK4afeUghXbkTWjAOimj9M
4cwUlmOV3szpqmAb2OPkdBd2EJziuF0rFRJa12wZexf+UeL1THisTHeADwtZwEkFY7/hNTIf7ezH
CO7oVFjzFkzn/cD+G103Li9OeyvLfks/yLKp1zzjOFfxQ2hRGSeLIsUCNRH/mF7bUiAP683CrjCV
wY2I2Gs4sDy134F07kjJFY9E07pglzA8m32JtSrZ4RAgqxlz+Z9OPoxqE+n2PjDbLb5u/YNk29Is
fqYv001yKbGSGgN/duphAulgEH0EXAq430J0qBxbDrzD+ptX4lsn9vgb3zJizfXXgOFJDRCPrW+Z
M+i1KRuQi59xgTwT74ZbYywPoA8gPPabCe2qJ9vW/hbKuZErfqcR3yH/e+3TzNd6+0tcpNK+yMcm
0YckBpfEJ/pydQHo6wqciWfisijpqeMNl4noQFnZISRUQZyz3ngBq8hKHhO3vwNwwsZSHhCPURcD
R9vRl4xrB4vCVVXEGqw5M+ynKH4E5qRs66CLWfLpytPojv+P3Wn6yT1uyuw1YKHVzGsVtQDXPSxf
DqmEhSNn9niyuSU9fJ429gMUSIbpDgNFHg1zFct+PTwF+ydmBZZF92Kiead/oNNZCt1LIFEYa2mV
RRvnrIplGYICJFOGGw0t1KrWAFOQXzVM2cYR/l0CJ02fHFHSm0usZKQ7MVWu2xSnbPnwCNhF1kvB
tU/smfU7xBpeJTWepGTchyRMRpL8EoKbIHItQg00BhcNmQC4LvxWax6E7nJ6oFCzujDweVRqt3Ix
l6CvSkgDhnoKfQ91lK0fD7SwJlPeOWuO4XQR1ZxH9z4mxbbzty1odomCXRDxG6EpSOA+Fo5QJRwY
t3Ca63tOPqZqb0SFgIDcLQDhuX0/U1GaJB68sWDrE0C1rEhfYfMc9HUKE8bGnWPy9XIKtAr2HV2V
bF1YaK4EeEEcNkAZBZU1K0LCOISSfeVRYQvtWVJfbJiv0cABkhQtz0dkMEBtyXJUWYpiytUwUHi8
q0NkQuy22DmXYQhMIUIWJBRBtVcBz2AAk9WSSrFjfLkJYLmS9UBwNxPyvz4UdBGhtHnrSKAaJGsh
qIzqqDiJcBB02sfgpgfeGAsOjaucYIlv5kt9h4DGmozDyLJkGTMG4xzQOzXCJXxc86jQWwuzwiB3
MwzQ+gDVdGGySRNjVfJHSCx2Y5iXeGldaAE90NJVsYXwQ+hkaTefPKVRGe+gNS0tb/pnE8ETjlZp
rDpiU15n7qbELu3X20YjjBhQZVFk9IZ0UFBUurOwx2IpholJTS27NniShFoWI8hpbZ3jcZVaO6fn
fG7ibcAfsaY8hax19cZvsgZ10YQVjFFlznFyBT70ChlkGTb4i3jTh120gZU9rXpj5yHkb5qwM2gv
zmQF5hlq2v8EGjN3fpG+CyJddTbhn2fof5j6h7mZkX+P/iSYzK6SS0X9rRJOX877gGwEGHCZf9cw
crjJGtoMrPyjrS6gDP9PHuGOsQFdqibncGZRasix5xOTge9M/kXJ2cW+YsQ6fNKN+KdwxgrH90C5
qCNmX97AGJZ2A4GhILnk7iNpzpbyE/hATLHAWA79ZA+Z8fuAjyjsyht2eyNpU/2SiUcUXbrwpde/
VIan9YfTvErjMSLYGqxda4UqpegJCtJVPwrO5C2eqp6VSob9u5NnSx60aNUzT3nR14BHG3ij6ZDh
WKn9KfDPYMcJkL9F+KFt3Ib6G6D37oaxykjPqryN+iuNf20TangGOw9G6UVy8uvfw5B22SVNxYN2
1yiT7WCTOFhPS8gPGhvb1v3l0GZm6yAriMI1My/mCsIYG7W/TbDlKbc2acSjjo238CvWsh+LaT8j
AdywNHLhfTjte9RCkRmqpTHoGAAA4KXZyqeXY2DfMGAsyEZeeUTDQlAwTkJ4xCgP3rmn18VSAPp4
EKW5lILCxkScMIJ1s7vq1zMihEvVY2WbsElE6eAkLfkYPCRGPbmY49fkEAYYDsaB+0q33uro0Q6v
VgC0g8mScZpziHDmLUp3+p65HGRPI1qYdicw5yo7r1ja1aLq/iL7H4JyK1jUTvOdg3rjYuzFNAMy
Gysm7nJMh6Ms8Z3KWVYwfbQW1ldrPoWt4+Q4gi7q9AWASHdcJip6O8NJRgkRrwyfStXuAFSTb2af
B+99+cUrV7GfNLhxqf9LAyAQVy36GY2biiPebH8tAzK8eePjNMb3TFza4q8cIIqfXHeTunOB/OLf
+zZYJhZhYl69Ys0fJB0ust4HU31q6IGZAdSPVqG8ClZoQn2Pw0exCOKb23xmmGMAFHWEN5suAQnF
dLF1HJMP6lDa61J7WCzum+KSM5OkjKCefBbMA6ExK5QB78qXyxLbxopNgdGbbV24HTtxpuoTHwVI
nPiWACMZ1UdRMGrjYCL9E3S4ub1z0f3rNPbY2c6rT1ZxGXG0uQH8D7RwkTFy6mxxSSiADQmKycrI
XXJObFbVFUYb+8PCHF54Lb202CStLyrpZ8AiGu7dNEWPDN9d8ck3RDDc9l+5svKyzwoXWm08e+8n
AkVRsBIJo28UqXkTn83mWE+nx2Iv5Vk6l8DceMYxjM/8NQmXQbFNzBPe/F7BgKMACsdWaHJKJ3DN
xYMn3pliUWbJYo+pMcbqGfcbgkBofONCqMPGlP7JlRxFm24d4zV1OlKThXKcQn6j2PROdp/+ryKT
3RhW7LhxT3IS5ay+7sKap+5wAMIAJJ3uifDaldykI5FXSEtaPOz1yN3qMd4M0972yT7oqZ0b/tm6
tqpAQlCMtZQdRy3NoGZUozlR24N4Bv6nUk6ggQED0wJQ3dJAKCbmyvUlm2JOO4WLPTM+Q80/Agr/
DvCA+iFKt9Nco0i7sOv5NNN61U+RLPKwsrGXvGHLVG4itE0VwcmVwN68YhcdRW1CXopOTkcLRyhw
jPYfeq1dseqTguifaqDTWTIs4f+u2+QeGTprSohCRYzAma+MLr5S1bkdOmVrTOWiQb9LGKtyt10k
E6C9LvZDOh3WeNxMfTG9+1HwUrMjQndy2DuyoleJuEYXv4QZvNNuemnpr+6ImQkbn5jur+j4XGfI
V6n+rWBk62jjhYsw6WvaaK0dvyNtZW9zgFl+nK3GxNr4jDg2zEkAGfjRnS3geyV0N3HdbAxUS0cP
14FPiwvYwZCRT6dqpEDUBpFjNCQsFZPVUzeuY9e/WTZJPCO763qvvOlW6xB93gQNC9K86+5jxWYy
YOtPi9ilNfiSeq7f7YkHG5YIdz5XAMYj9p3scCczFw/HftHNhk5iFamx2VLZxFym/ZQ0cVr6dEap
XqKDkqVfCqNpd1Ova+ajqqRBdTMUc2/LZqVFFVs4BTKKceSb3MQ4ZQpWhrNWhcE+FgczKz+F2q5H
sOlT4jKbFkYTX6uzOA4P3peEqDdQJfUWCKqKDfucMOs6dDzwEhhPtcFg4cNr5AgOVH8OMn1PvPHS
aR1sqr82aY+JwZqxD9W/FkodI28JNlNVsn9jzkVqup8Ko5vyY4PzGOmPqgB99DpNxFOUiIBj13+5
1S55ZK7ybmHO83Gv1XV5Isv0mREbKTLau+m/YhXIWoCkhCW0796D1GW3fNNVxGIBLcLvj7WmHU2+
d7g+x87pzsJWzyF7wjaGLlLedDl+VTI8E/j4LF9ONDCLsu7PJ5cESE/bb96h7u97nmNGBl2UkzX7
np3pDlcBZd+x7p0brf3mN4EWVrrKU6ju2azSq8U5EKfAwrbTneURsbRX1ohOX7SX0TZOcCX3thHv
B5Z/Ag6skHSFqtsKlT+Pxr1fj6uiza5QeWzKcDMKzlUlQKzR+lsUhy/fZW0qJSF7Hc04B9eecZRz
cn1BGmVR9vXCoPbCc1YGjOkUE00au4cGL2+kBKueNl0qh4GM+1RPQKTuCtaipAx4sIPYOKsNVaD0
0ktePHRqAQtv3kr1T0uWHvomCe3R+M59wE85ypRkYVBozToOGISddwlupE6+onbYjLh0YhMsZ2Qv
jKJZTmfDEOiLO95tVFaLbS5fyBq0vRqWZyPXnm4yzsb4brfKNma77kK2GgLM+MbbPFEvhvMZAwkD
A05vQETKiX0omE4QFGs7806YmJxb6ZkkmxHAKfwmeDS3IqgiJuoCgCE7O3TGtI97kzAfXMEF3v3z
7WELbBcfpLYIG7keBS5CU0M9/DTHU49/lFIi7NkhjFPhdRfLjy5wQo9gVdZUXKqYkdrRx8OKAbqJ
qIMMiWRkcukqjFEMEn37ilMPawidf3FKgAaop8GkFYNmx/CcZ4hM8FBsSIv1mre2vs4hg4bc9KWr
n2N+GbZ99i33nDa490Fv6YmCgZ0F8st2gkvAiAt7cgu07l9Mz11TRpuMDYOU5lpXyv0ATUCf0K9K
vkkNjmfOMG78yNkX1U+DlVeUFnGNdCs8jywCUXLVPri9sbde4dkOyqPOL5BsF9oSoLcbFzckKVHq
nxWu5gLcX59aj3HQnpGq/Av69ByIcQFCznkVQ3K0RLJKJQ5IWrksG4GOYHmmBdvcqp8cJM0QZtEm
wu7Fob+FCOa868WC0xD/lL8BpAKgjK4ZUkIYlvLz6GxG99PngZQHK7O50gBc6AeyJ18FDYPVXnRr
rd5GEcA0Lse92b2POQ/tNQjTKJmmIp9HCmgC/xpUzzj+DgGpWfxqskmNj7CP4XAZ9uG24IjgmWc9
29RYXTm+ZotCXEFFjdT6md+S+GP5rhl/Qxm9RfU5jj/r/ob02r+0/DRmH6xAeoZ789o4a7Q3znxl
+3K8VaZtpLZR3K3SbApQPZU3c/yDOvzryG+yXnXyD4Hc4DYPQ3/KGswhAx45kUb5AdPE4+yHwBW2
15+EyoNu+nYHKnfM37T6bkrMZx86oKdC/3HNq8ZliwN9ipYtsa1X2DWyyxgDs3qv5QdTthm909ZN
uozhinSho/5iQWBd2op0MU6SBc7BhCxilzJWlg/+8G20h0TH2wxP0tZUdk5+tR3yl4eGxrz8nFRE
awnd1JyWCs8n5vRHVmIx1hsY8kcK5WYGlPBEcOfyCzc2Yy8UvOZlQYtU8pOu7GFsiPFLil3dfjjd
NmDwEzwiEP4UVtjdLvW3/XAEnVFh5GITmRwaorBkUvW/XvKjGm96+gQ1PWIljPZOcyiao+YFRGOj
N8P9jVx3m5JmYv71QfD4psVmdWK5zugwZD1Pew+29Aomah9eIb1MHy+Xd6FvwgA/KejIBC9WmUG/
3zPfqQRXzW/LZd/91OoN31nn7WS9KwFPO6BJHkH+07ifI2TitnuqaHlNTuXYy1T2tWQ3cMYSHf9y
toCl2fQHp1tn3lKhh57ObLkJjWvgHhnoUyLclgPs4dsp/mkc+8BZmOIrgTCsnf3qaI4LYptlSLMJ
T/D3okTybn4t98+Q72V2pdMpLO4I9pr/k+q3hima9SL3gIvy6vjXVGGppH9m1iHg2Fz74PyGr8I8
9M0JbTi1YLbMYJDWFqHMOzfNGJPeeNfkQehQ7gn1Tuy7azdgcd/647/Q2mfuDuNV3qCq0ptzspFt
3Senl0D7jIk019xxPQJ7nmLQOXmgr9C5kHlOpvwc2M1nfbJwCRU0IIlYm7xpfTIzs9/pvD09J/jm
gWwiUgxnrzgMPOuhukctePyvTHxFkGKml9tR4fHnPzxcxDQH4ZaJFm12SPtlaP/0/dPTf2P9z3Zu
ksurR3LXXfpriGeXdG5GHJG/2g5wVzm3a0xe5VP39wq0GXse4cMm8a5MjmiijOHZNUG3rBv/1DYb
WR/TceeIS6MdXfto1/csPTviGWPI8izjzSF6onnvIjkDfFesk5+s+JuUB6NGMiP/8wOwA+7LhToS
QR/WkNJhOAH+OYT2b5Vu6WhXsZCq50Q5D/o7kGeOCGyre5Jxdz56lcAJ/AONj0QvH5X+bgaHmpi1
li4JbQ0CX9DB7jAePcLgzzNuCCg2wUFJj1H+paM2mQQqTTQ3lR0lqhLc3F8hzn1A/KB4ZAilvARc
7zZ4xzL+J8aDAbdGe6bVv+kGI2OqTtk3DXiq9oei2BGwGOz3BLE7yN9keguMrakfqmo5tkc2bT0h
c/0WERpw/atXbLPk7A0Ye+a1fFIFAh4cY9xOY9Fp6juHoV3baP6JxYePXitJGfTHdgIXEKJsJObv
fizBoUDrSf3CnidKYFPjbD1otH8FLi5ljAznYSRWN/ivkANBoEd4Lqk2mnqXOaZSOi2ca6bY9zwP
v5Sk+h7SZCEZdrRB/DpMmnOvfSWk/95KHQ3DZbko6P0dKZBjSa+ee5vxuJfi0WYdvvtAhTgSgBl3
HXdOiQg92hmlV55Nl3YZO4uMks6qyQ6aXoKi0gC1awEmWIDafCKVkrBAKOM55HsTt+6EXlO636Qq
MRHB63aM0FoUpsCQ7hOjYMvyB+WDbViYTqgDeuNJINl483tjrTlIPtIskHFNMhixGXOUiy1lzs2X
reym2DDo+7sUBRm/+kqR1dk25DzujPn/C0/qNnAB1hWrz3A5ZhhwnSYMUThsLrQRPh5pVsjio1zW
rbpNqVFB2rXPqluyjiqBzowDZ6uyXzWWOxzhuJoqxH4rRjBuBtz5qYJ/He84Pwxr7stQX1LRPO+L
qFk2kgeiHnGAKkfvN9MafZlANSt0lrixsnEHLQLHIuYyyqBAqDaRSTMcuIevfWvsMjWkoDEV6NWK
sjcZoliWZkyDnNLpy+TFwCbD4RxGv1p18kNv5eYuPSWCJksXUbetqonsE3xIIt7NMHwWCnmWemLj
WnneM20UOzfBK1kEPEKmzxtK/8alnBvjEu+LrqJp3PtxEMvVHICcBVquAoDLzz3adDHQJUXw3Xbs
r2cOR7a+gbzs9APvB+gVNJoob4NGCIat/S6qzGHd1OZf7bo5lU8/ZpZOlI5SmclWDTcj1efLtCtx
fddI7DS2Aa6Nan2J0pmrD1MD2zniQ5CWvgu14lp1dXnVuMBZK4OLJd3VWeW3BduGKh+xY0sitm3B
K97k0NkWCWwDBXQvTtZZ2JCKqOz0PccVJOrXSCAoNCxtRTciT03NmIf4S2eDKKoVtUaLIXco9eri
JctIF8PJpPpN73U6otHhnVxdClv7K3UUBulU5BGRBfjKriAXPBBU1lvlZineCQxLTmCR3rXcy49u
VlU0ZLYrv3w2I6ZKxwU5GmVmvpH0cQ2tqxwimAK+qnfbOGL0CUkAQ/bfC4OsWOrEGMlDXrWp3Gn1
cEgm74Pa+vhNy3plKpzgvZKW9wzJm+wLuxmI9FRBVaG+8EUMD6cnlN1H3LEm6k5R4ZkwaiB3/IeZ
D0J7P2RufJJy/HBFmi9HN1qpimnMGwCF5OKNdOPlnr0KJcVUmRvQ7oKX820o+C226JmJRgPUMjA4
c2Bm17PsvI6ojlyUvkou2glefUYOCpiRg6smVi+tGLHSj9ce1W6VliyTLal8mIl/YvDyd33RAWFp
SI9kkcIao9FQ+MCcdc5pcAAQjAVoLd1zHOYqZ+vQicUMEpzhsGHMF8WOq1qdKVECnT+ZstW2eaFf
hmxAkh7azGaXERMjCNurlsfz1GTFZNmxvoxqQugJVnLdJLRS+iaBWZVal4LjU+O/lX3XzDsNHgZ+
3HntIXd15ihnRm9jNtaLz9ro0re8oFTCVGrSM7j8IecHMxpbMBu1dHHkSGEuFbnYTRF4VXbOWaqs
44pjktV6UFzYGiUxjnpb1mDVKn+pI9dhleZjMNOcdQIbZVna7MjCtp8JyjioQYwWdWuRovBOvcQi
L9wBTD7WKkDa7aYdcny08fiKQjq6FDDpS5SVW5zZd660FSPbH8ozwNXRRB5tuwfwfYMIQnECePWy
YsH62JVMAtqPD2HGKshl0MGzwVt1SXw+4zgeBDdQuEl1pUMlCv4qnQCXGNhK9lgQQE/JmcnJV5XN
Jc2IEMdZBz3Ou3gZTDfFJ4KFbsHDHYNiSqf0QlbOI27CvW8oO3Q3xeEp7RXlq+3Md5BCV0mITiT+
vNM1HXB+Ra8oP1xbgs8TqvedwvZdmfI/vs5st3FmvaKvEuS+kGJxKgbBubAGy5ItT/LQfUO43Tbn
uTg+fRadIEHORYADHbv/9tCSyPqGvddOj5XN4kswm0AtFN13BaeIpR4SNRxnVp+ALV5S7tkbDxNQ
5Nm7yrAR0HN0q8aYYdKMtoUQeZ6yFnsjq7TcZBco/qSReMuntuUHKRUfhfU5MkZKZ4/oesgOpAy3
O9VO3+t1Og5zwycNFGZ913mJfZPYEAV6Qlxqsug22ncf/IhT3c8HwqNz+PAecNsWEiSOD9YR3E6u
bAdxcJfa8rpdytcVOg9hGa23lNMuE0RzRIPaBsm6nkJvtsRMxt2FTSkSjWcX2nQwuZS7rvqbwH1G
4AMlfWXnpYXzni9t/mCQYk7OeVzyY5DNn3HVK+JamO8N4bpNzQNyF4rI3UNN5daLWSibfZKIjlTv
VHK8FblXhRzSLzZRZ7WzZlJxxe/boMFfR69YN1/FwJw2imtvP3YnNriouDvNRh7po9eEj7PyiwNC
dp8TkmzLYjd3vuFmyNp7yBv4feWD10i2kCSXBglMqdTr7hNUvbC57ozjAp6X5hIa2EgxtC/ktv1t
wArG2FhBVg4n6OdwZPvYvQ9YT1i0M+u8Q8B0b+i4fH+hz+X6sjlkRsrCoD2EA507SXT2tizAmy7I
Xef0m4aMs/MULmw/Q5tnUyj7OfFlfGuNO4OvXfm4knxDpljt4E1jKQlJssMv1zw4E8+jMsa+cqfw
VSzWZrC5mfYxQYC9h8i6qvD8uTPn1IyH2uc6Dm3nl5bLYyUcRW9sbmdVvTfkf6TTgGYkxo0rHnXQ
R3tg8zxlbHVn9uC69z8jK9hX4Gdv6lTm6EEvQ5gfXYOVaYwLzcXDmYBql1cnbOGGoXcRhUdZinkr
SvGnQrxh7a8xDhBNh36Kq6sUz0UJvMDp2r9Nt0J2hvahmL1xa1E2psJDZgTVrCLrKyvc61y3I8Mb
6LMThv3cf098BeoIOwxy2UuwpLh1GTOEzFm3XZBekkKTs5XU7x268W33gxZpcRNbW1kVnzM2rmhM
QafHbGFGbX31IrjIILtWFTWn8ikOHO865b4L0CX+6Pr0yZG8LYMAfXfvbo3qU8xTz6EY9abxX4IU
OCg5L1+z30Q3swEjx3p85TOH+KIyRqMuWxCeJJHee1mwpuABmp98wgHYg6SuiwdjyAlmDVRADot9
Ww7dx2D6c56+MNv9iqPhkIjhhvS3g4uqRstnq8EwM5mR5bHb4Dvuv9z0O8hsBl89K6UKj3a2Tg0C
UkF7P38vPO8FCQXvDF6L1MbpmFcVl2qKXzwDPqsK8rMGYFsDHh6wDPLYC5a1mbRhe897TAkAmlkV
DfF8jCh/u56GvFG8GrZu7yYXtUoamReXOHgiCBjdYKw7GIo8iDKjhe+EdQA7yJthTSHOoanMNZRC
X9hMk4NPf/2ycqQJWDJa+9HZVrPn4qLBEqtRmG2LPLt3QyaXaSFt/qMRm8JVd4szoNmRhPw5GSqj
moM8TWnyWfeSekOurjN/gZ3CIhHZCeE2dJzISEKnaUlxiaxrqn3wSrZN8nzAbtSGsNV0ODkkOYrK
wVKv51fHaZ7y+ppjfyfb8cvP4WpHZ7MAYhk8dJhm6A+qdE/uQlJ4k5ntz9+o1m+zVOlDmM6v/ljR
NZmGw9vGO18gOZhCcPsgxtnayPdxCT4ixTnbMBW/Yk67BCVHRYMxdx67G+QvvGHd4S4HXGyRXqNr
dA5piI1aCPXcldho7Lmk/nroBdq7qOu7jSXrl7imtEtqRWJpXl+aDkyQhTun7gkf9ERKOo/CASUy
6Bk+sZ9FgamsMunFo21Fh/OnmGm34+/A9cd9awM8jOkmO7KdVgMWrJrSO3p+M0GJKvWeHPCbTvTT
0aljrOsDqu7WY5YZIMNIxlsI3VgM6vEiF94Ki/HAwS4j0nQHCImHe6+aB6C7ctnTfC40FeNnyHg+
ilEtNdwKYoHcD+ZwifOrj55Cb9BMUNN9p4sULXvGZjoZEMEC1PC9F5PJ12DCcVOS0dT5xf24BtuE
ef/WcY/in43mpVe8kM78hmiaCoe9KACAh1HKTydaFeydd5vJ+CWNmQ1OUYNwusLMD+mHHe8o9jbd
59U8IMYJo2cnE28ixCGeRA6COIstceP4n25ENYUIAymSAaw5hbBPGFJsujxKrzUGTGHcUwT9kQEE
6spWB8HVnK2OHFUeZLfATqsvpCxvpL18VB3NKJk1zHS8oy77az2NQAuz3tr2UKJRqKM01Shv0DeW
kAAygS0O+vfFqojhZBdhOIverRWRRrwYAmVFckLoP0qR8lJmAfb4KN6nkIBRe/nBbqjmU9315bGo
G27C3Cum7hZEJXwFleDHnuPihA+FANj2xuFNPKdMINoMPCvpVD0mCjc+DEv+d7KpiCMP+8FcHpN8
/CqJrdwEjSJNOrvP6vzZUq29zexXtFa/TFJfzEtxT1Wy0mpg788xsiafxCmGlfvRR1ptBwQI0uE9
Icb6zqY4wt/fvpiGwW3ubFXnA5tOs5UBzSnATBm+3Z/SLa9U6+/n1H2p0W8tqfjrt8in3b66LhVK
i0Vy4tdEDhQJd+h6/GVVTFsJfwcb0Yrx0BmPmJIeQZacqSwckte1IPOioJoe4NMy6has1+yg2UXq
7JXQYEfLuXW6yWyOaRtfaNfBn0ZJfIpsZ+/XqYIbjI0gstmKJHuMghCzSA9jklE1D4Nj4aQZXb2D
vzbz9JAOYxevQc+0XEOWEA1Blr2OELsMWwis79Kr+n24BiW2OAyXnJrD7l96O77lkJcRUoXBZ9no
tI5BSAuaKJ9XoZrLaKYvNbEOcIUn2R2SAZlbALm+LUJ1sPIYjpUh8SkEM7yK4/CSYuwxN52HwFVA
MTF0LWOV4NRxzdMiuvsaWZ+wCT2gcmO4VfxN9cDMt7kd+uhrNPJPQdaSZTwsAfBP0ny5WNq6AI+l
ZShjLEUWmi+3PTcDqDMvwRif46jqJtiCwl2IjlXLY59TVRNRyjIqDg427xNKZXEjCMqWEyzhjHqu
bJI/fRS/0c3xb0gMHQbnqJHVTeOgjhEWAclxxtk3rjSXah9ZpJzMET9rRNHGAoI3PSM/oafn3DTn
VCwPqxCviyZ+B5qBtM/im0TcNzWZeWXpHtOov7QB13uj++KWpOxNpW222L6PYGaa5FVZI7vNs4RK
IwAS6ZaIGhpr4p9JxlST+QdOxreArDsjnMdljXfVKn7GYYh1gGO9sVuPW0KJh02RiuAr01HZc2FR
1pJMliP4eFZFnKDpjx+SVWuA1SibrXHjrz8pwNuWDqT5hVrcfJFWBhOpMMNuDJ4awz3CNA4hDvLN
jziCXPuDVCJcz83JidJTMfV/uMXgWMswZTA7OOCGPCCo+wzD4baK/Gjjd8MDr0Xci7eAIHAX4zBL
UkiM2CcB3RTr4JASPkonuqQoR5nR3Ue12s9rrEZRv8xD+Wg6DCaJtLGuWu9hLGm9NL+Myep900wX
nzAj5trcXWbeLHXV/cbw2WzJwPxEeXlpDezeucTikCiizRZFlZNqJtv56O/EUEdb81VX1YMt9I3r
C8Q7FbEv0PoeNVqb1R3QbWTooJ4jE2PMfbrNsX1zErUcjcImXI4gGcC6QoWQCWPo8dH4+cGtG4yF
DRV5X6ye2AlLNqEOLorrrbDDP4HDgCiYoidhH+ZEXVBSfBN8oXfzCK/e78gJdNBhx2SbXLkMTkRE
ixsGE3Sm+qXHs39Zpk9fR+zsJKPhbA0OmdjMDiZ+T50EY1NdLAyYGXUbayK/mTgxoCcZU5kheuCs
AntR+NA5JPKtplbzpuyDX/FsqMQSmLe51PtoZ5MUjHiQUqImRsWegaGOoLCYCJO6kUIXcNLPwfac
K2WsP+OQtsjJVqMgo/fGc1+tKHpkqnVHaPCpSBzOa+4xDJm3BozSZHMsuX3z3Q5qw/T5d+cWBERw
h7fYeOctrK61h0StjdLjgyaEYbdzHEvC+jDgJFeeHm7mGplQ17EesTzuwVSo6wxxA+AB0qQGOxmi
+NlIEUIeJAmK4Da8BXQzeZ7ex8IZj22+sm+GzeLOf0RavrvMibTj3miNXHDB+zqgRmdoar2qpP+T
Sf/VS+IN/MAJzRMXoG6A+iRoqsl3GNanWAHOgB/9IYnNxVs83SI32jJT/ciROXQIngwWR+VkxM42
AaU0lcvSR+U21NyGZe09j2K5dwkRoIEGSe2tZ519TSE3wDRJnH2JJqdziUNoiR0AhX8MTfpb0fgj
ZbUImBrZTgWe0jtNWNhQIHEtwqwg5Sz5mlT24nfetw65BunauxJDf1m99L3Gak71rQbAM72BC9Hk
AVka6wNpJvArynUniveP7T6kUcvDwOGqa6vOi11Q2xf8sHgS0IWVC8wDvFupIsgpGe1jyiu9nzxw
kjEWRZ2urEKSFecE85tx4WmuGhnS3L6nBacZ4odggc0uQ2RtdSCrPbmm6+BZq52S31PRv3ph8VSS
LK8G9QiKOD3bI7EnwofvWs0gUbN2ebLjkHlPtE7f4c/Gx2XmiAIsG2ybInxzpuItTBGSziEjwBW0
V0QZlMy4fW8IdMp94B+4nbn9iqDDV0GFmaZIPpYp/QD4bof972XJW3T+7GNIhl0pZKBqbMKe7wcu
SjJG3tL1dQt0SKYLZET7WHSlebHZz7gVVPDBVIhYa5J/GuZIO6fN5m1Qsz8pHWqe2oXp3vZVu/6C
f+bZe+sI9cD1FbH5wWlBzHV7nfkgte1lYUOc/XIbhoK+9h+GqkZjISK1ja3D0EPuLIIqOjed7q6o
wtWhstFrZSlu+hJZMvpJhNfkkiWHgYAxXkren6Hd2DddyYhyRmENe5P9pDdrQJcOFnrkr3CQSCSe
KVVFeSUzGFX5NNtIW48Dgl+GlmiXU6yKDE55atvtoEGFV4MKrsLatGzMMk70ZN9UbJeDIYBgp9gJ
2wVfbjtQKkgjmSRMj4aIXLTx0tpjkJzivIceNf+tEXyW1fxHrdlcowDtt3jPXCt/h9mTKHlztc1Z
kxaEBx7Ser5UCvdlP6FQC3KYc6XjMwGpmUAeGs13cKoy3qERWtqvUcujC3DVilieWD5Q7xRojSj1
fPQhKfkqM/uwMO+hV+S73GGBUAoC5BfeoG1c/YJR8F5VA5iqnjkBz0otYgrYPlq9dA+aiAImbFij
ihaUS6twPy/sGzYFob6Rqw/BYAOk1AALe/fJ7nJv7/gsRwXQ95wzdGPl+OvkeWxta19rIng8Kkyv
bV8R8RNEYy4iw8nQLAdGyL9y3wMXht/Mn2p4cBYrUav8G4bj0XZLQVHJRnxY+nNHizBmtI5GTOT6
+SCgcpgqkDIwgyRbQuaaTSp6DJRGrZvlgWTuR6f33pqIGZglANuFs0cGsNUc22G66T1QwPBdy+30
XUSJv0HUH1LQWZi2WDGKF1Ev5q4jExur6HTd2eLAYO5BzKbbtMwQsd2TD0hk2cYRQLttTOdcidZO
+eOTH9hQukL0wP5s7e1kMUe7QDpZsdra61W0Ufa4RRaHuYWbtuz0NEnmIId9hF8rANPOO3hNmKC6
gaTRNqjIt/QayYR7EtuW9fHJMox2KlQJTXPsZhIz82lY21uuzgLdR5KO1A9uQVj1CAkjIGqqaCqm
EFCzbIslyuSfc2ljknfIAI9ieSlKLtOaIjL39YBFNntsq9B59Mx05Ubkj3oZSmlmoYTl+Ch+Ce4i
kZRuhv1eCS/J871dXWTl1m7DbDfmeBZGQC7CVsODi+N8Th7G2VUHV5Gy6DJkZJbkyYNFTDG1boBq
07jiMbXqg4aCNmJVP8Zz+WqZYrjJverWCwHP2MIlqceyiaqY5I4ADcJGZtZaUSM+mOR9dwXUQu3V
f0QcgJFqwhcNdIaJAE921pKFa3grJNMMs1T5kNqTv70D3iWW3ufgS8Kv0XXWI0YaJAazHwKs75N5
56bLYaQRJqxJjZsSA0ISSBTU8Ebt1eiTg7lF9I3lg1v1FkmzICAvd9Q7HfnvOl0mMJ3o05eGLU8x
Ei370U2cE+rdQQRH3BYzNhpEPS3vmQu0LnY/pvR2mjkm7Xi8h+PLeiC67zsHhmsgcZANEWCrgb3m
8u7OjU8sVPNKALO3QZX3VDn54yjIkpGx9bvz6kdyq5hS8IRxZDOPZUcbMnGAPAQsOMjWJXe4Pj1L
/Sdx56e4Q7punPJpnpxnd14Gxl+waEbPeund/IYCnr31gKOyQVnMj03DOzpzCPvoRghIwdW1PDZ9
8NwOb4JMS89bbkkmUVeM7mBaADjrNdNd4y/DoWDZGrtEeLYe9pMaYqSy5iOTpogtPbnBTBfpRsni
6T2SRCKmYquhblJAKJYJyXB9PSzw9NSVYdtmhwMnJpHbZOX203xdAUhLkW+T+8wLAhCmxSCRjzcd
F+UCktEqfsUsj8L8Kwram7JPzw234u47Czi//Z5Zx8BuqhVHNfSGwVsOV6qtthnL8muqto4yCcVG
JXYycx+TpPgdFtEbW0C4HwO73QCtU7iPaOgHvbAvY0qGPCziR3h3IRF6VfAQCMX9E0udrXYeOs2W
OnUqb5fqZarxQkqY02310o2eg0oZjmpANIlNdHSoiS1hTW7s6neOd6eiBnLNiF5xukth7hfIlSyU
RxFzmAxAa6n4fw2OOG2u3OKjTR7yfmBAh5kVA0xPzU5O6zbB8kOmHnPbT8vYByLrYy5wZEBLDxE6
ia2NWm9MjWZ2iQKI779U85Zhy5UExb/OAm3I5x1N3Uhr2tJZR4mzwcRq7xJGxUUQgBpgIVwnh5JY
W5i8jMq9nraSsRU7KHbfMFFREjojpEjqQucPCTGbgVWgpIHG7LRtKmvjoHUpso3bsCWql/jTuIyB
y+B6Wpb+as4Z5ZHTMGyoaR7GFNtXRmI5FSCsyZgQWcQKuWhc8ptcAGRi9dxft0HAoe0dGvFeY5Lt
Bh+LR7KvCSXLAdtlPQ16nZ3XRPYAoewkaZ50fuzxyXFvu6VhMbzG0V2E/GAoP6R/cZmO5mtmqi4I
Jko459BJSxwj1ldUSnjHunnTprcpX6pg79kVdlF4nuFg0V+HqGSCKNutuapruJ+H61cCbpkFIl14
wCkDTKABBZ19Psy4ZspbZs84q5tb7f5GgFa42iMVFm1kxK0tJYjE7vDDBxnR1Lh511s2PgegD8gk
5+7dqs0vFXJbzFz/Xhn7vUoDqPkWnRFwk1opuYltRqt5nbDrFvlL79h7T5RbU5pnI+lh7BksoBOu
yvlrV4GaxEbYkI8bbOu0cl8UYWiq7eJfToVJ1OtBIrDMFU9dgWxnyofldnFRCg+e16NacsyxIEMU
3As8HtK+aSEDjuHBFh9R2g8XewA00430ONMbh43s5xdvSaPHnweU4fNpoJILffGS51N8lv6IjQZp
/32kwVkOxXTLlqQ5LRY0Jr8My9tqZNc16yF7YHscXHV+JK+1aF1iB6BwLD7uZZ2+OnU7Pgmj7e1g
z/5NNAwkeU7uOXFrjRqprgl44FVgGJMf6xrtDxfKEffP/DvwlealtcejH/XVy/rnhFWMNmJcL1z9
wnH2N5wXecu2f7jxifm0U129O138JDrbeaxMgcWNv/3zx0vmeSSdNHqXDD3bL1M3NJ5pfChcBOUd
44OXFZXSlQX5kHbvHyPJFWJ7S/buORV5S41/dlox79l3V2/xUj7Zlq8f2HY1LyM8z58/ZmLDnL/G
9VN2frOxVax//cz10yksD2OFQXfyKdC7CYE8pvAAvupaj82lu6Ovhmc1CLWvUTc9VxV88c72De/8
XTzFzl811QxrtdFPSYDIpJyYsJkuie59A1B97O32SgZje2sW5D4tYXEvyZi5G40T49k3KA68zvo9
dk56ZtxGSIEze1+KGZ15kIErH3XWBvdp1z64CkQaP/mtTYBdy1CbW4Nfq81HGrWond+Tevms3bh5
YPo3PDXFfB9w4jo+6+kluu7ggkDumu3bRWhYY1b/lJN/tdXCfa8bBL9FiTVuqdvsWtvodWzUCzRC
ojtBl7lKQFAcZkTlz4KsRB8eWWzV1U2nzMR7B+5RlZn6OvWi53XBcfCdOLib4/6Xb5vu1GBthcc0
HYG0xW7EfzFKnHvu5BnDxbs5yw3xltNx7nKFKirBIVSI3/ky8pnHmQEbDPVMlN+3AXy5tieKpQee
cJ8VgMo76l+SFQB+/zwUPhKhJSv0Nb3vnSd5y8tQjScvHZZ9tGjQ+LyDHiZHfUbA2j4mJH9AAp2z
nRJcyBSVJZ0f2ucEj9XE1co8qht2XljnvE+Uc1vVNTIQT+61JKgwb5tfU0hmgJqgoi8wQGfOqrgC
zNsmE2EAUsEvGZc9IAx4xtb4x7OunZLq8GpJ/P3CinsnHc9cjwMv5+QH4NPS63geMUMl5sNJei5/
nc2n2IOBDB8l3SxQ3eSVV7fdjQ3nzV+X7TEjrCWqzoGFTp1SGxiOgBLQsivfW86a2K0oVZkZHeog
RiTUD4mPkg2d6ygtBDKLanfU5U9mLKO7yQOLrXNK4KKdj5wa3tHPALDFvpl/ofLDL1cnkL87FYAY
Wz6kUe2lrDEhdQbgr6dzRo5SbUZm1bfzzDlejaY52XAjdREulIWSVkUJBGIV2ArOs5tmUjRcs3Xy
4azhjboP+HjQCoGdl8FbIrnJVL4+ApEo3xiOUQVk5lcPhh6BLvNooJ6ijZ/mHvZT1/vVLmZvyUpY
mk0qLcjlyHzrqbCelY1wMOL98ClVeZ+76VbMyKUdV4x3KbQV1rCItbtZTIyzGkQ0NDl7vm16bJy9
XXveLe09Jlyh/F3Dy3GTO8mN0WP3rmzYGxKThcsdAoaQm9/pFVDjrdZ22AWlTz8dDYb6xE2aA0MV
ZCa2TK+9OdWHZnLY1g6yrc9zDD7JAnIG7qNls/vzgJsCItRSorz7zb4GYT+76XssUByp+QxhzORI
ttaHzrBRFwvKcpQv+mjPAK0J8burciSdST+c2JnRR9ZpS7DjIO8cmTz29egcUr/P7mB9mqu4aav9
z6eOyLK7q8WBCGVzkVwtACdXnSYDC8N0sPQVsYWiu2AhbB60i+3P0jn+Md6tD75jPRDVjX/JN+3J
rA+yySFBSXVImsI9am2FN0hQ0r+QArBytfn8pNAcXI+d/ddI9zNri+YUBJ7BSBJIUnbKjJqku4mp
ZLfAiMyFkPfxWtXGsOSD0u1UXnTnoVS46jxh3QfKhjeVE4bSB+l8LiYF5kLvu8nVX2WIaDRTs9i1
ARTUyIQkVy32slevqJkShuCfijZyFJ138lRRnceefjaYbGrtERcXwA331sDGTFqand5CJ5dNJfOp
oCOE2JMvwbhKAz0o0hWN9rH1kn6XxBXmHYEcsRSIAQVwvr4NTpUbOa81eU5DyTuwDGfoMCk+jSVk
uhUr4FX9iDO2apE1RZ187MNVM0LYrRT7yiuYMLmphTaOdKjYyk4GJ9Qpa4J9X4bjelu7KqXvsbF2
slMkhuwkh5zvW9D2KOQ+r5NLzM5SWNWBt9MfAwvmPCmmq15XgNjPOPi0UxE+H/Q3WaX756C26ofQ
0zSCMXV8Fh1pAuKTl7Noqq6jupPnmrbsuahLvpTwKlSL85UefXUyKpxOWpAkZyB6/TywQiBVhWmt
Zhx/GzGLrYFkHKFxArgm5ct6V5MJH01vnVwnHZ5X6FEf2z0KLzs8mPTUc5O9q5mVsB8cymfdkGZS
JuMDN9zTgnnyznIahduOSQ65XHngeaclFOCk1gf+PehU4nLeEi9tcwiltHLcZNQ2sVm+VY20b4v1
wSTpy4wv6bqXcdjDl+bPfv5rOhYAu9LwkS6vXB2uFwZuQPuhAZx/Hn7+/Ocjo5bfc0/1/U9//vOp
LdcQItUTsB20IYvfpklJeqS0L7JZnzsItLhb00OlrN00jAOsYe4AVUlDQ/KuwoKiUFCEXD5a1w+L
F2HpX8L4PJUCOfqSWflO52uCQifjswV38PzzEU9AcLK6DvwPN4+UEuzU2oE8shd2macnqPpa9lH7
wRFQ7OLhLCQjM7dbr54fuNP6wFp52esIj0QylP1dzjy2iSh72r6FoFqmwf2S9cF96aKYTgOfe6Rq
Lg4utkM0vLWeNR5Fm41H5uYS5FPu/hqkpgrsgxCmR+rf+Xn47lk8z2MtDbiJ+BHVGKXw+gr+fGTW
T38+ahWjHLY1oAr5d9arHbLqoxup6gVUNQ95luEbXvDrJegvIjdr+D5G3v88gAzFY9s5p1nKGzsK
6wPGURfIf2SOkAbr3LVv2/Uhbdr2WipWW65bfgepM910bp2CzFHfTlqb0/8+1LhcDzq1SHFu9SBX
xilSO+gDBJ9wW6ONYY3cd8FnIDtyLDhQsIl+T0mkXn0GZBwC634xIK02wOwa1/g34k73SHICPEJW
I16SBdtlEgM6Lsb2eVXY9DSykwj70zBL9+7ngfVKsnOWBqrKEhV/4BV7hCX0bLEVhMOSIF3OpS2q
khkz2cy0A5lEtXjmO6fnajsMQZ4Oy72PauKICkbfsrw96oL+V7XVfd0O5xQzAdc0d9Nswvc0jzND
GvcelTE8NoG6wsnj8HlGxblRhumAnVOPS+Hm6+WjL1lQsgoiBRFyx0fDfPUp8kARFU4HkqjnSAO2
ISpCQhZcrWfmJYR6SRfiqbDfl2HWpzbPAxTwdGo4LMGfhR6pa35Uv6XSrrluqHNaCIYFEoQ9a/uj
0fDtJyzhgiZra5XQfn0QXlsigmgVbW3dyLMMKvJ6nUxexgyFx8CgKZx/N6hhNvg6krMHIuOUtPKJ
L3xLBz3fqBmSfsgiB0XKLvcLyE8dY6kWUusuhJm5K7tbdqOEdscMPWqYlUXiAVL0JY6L2HpiUrK1
av9vGjT0NENgP0wZuU1h1uWEbkQuYXw205bYDh7TiqiHYmppq6R9x+yTDKD1TQHZp2QDGmEiHXjJ
Qkt9OikDpZEdbjpM4cGeGnVX5vo5TZ6Tr3BxxC4ozbQH05S8Sn6NXblI0rnJS9vVJg24c7jomMJj
5f6VgV5T81bTWxlfoky9D27JdjtXl0pDn4qJRj1Oa2ywp6qj6TEXFUre+wldm1OSI0JVF1+nGS1D
sWDAnVmpKSQsu6FrAHpoMiLTwGnvdIAgu0u0hJzV0wwXw0UqXPSyJS8RgGSJBYxxSOx41jkscnVu
FKK8JQz36XpLUgztAhThiFoxBuEhgr2kyt95bMc4xQK9Hbx+ukOLUlGToidd4gPuALkbY1HfTCCA
RGKvgQlmfs+F3AvRWM9ROKx0qIpGBUfyGWHhI0jM4lBZPWSYPkou4+CjxGiSwxhqxt1Dbvaj5Scv
tvVLeoN6LtsqfQEDfGqgDl/VhpRrBJ3zJZ4dpOjR+L3YUPtRrakjmzgkNgH4fl55qrw+7K+DPp63
dg7bLAgqZhdJbF8WummATayF6lGqSxGjEi0bRtVuxX5dfI/1nROr7t7kAu9cvt5MqM6uk0SmT3qs
GFzGMscmAiUGhft0jJN+ukaGlTINCKJXFcJ+APIc7bvRv59YbzxBu/gVWmL4VHJtaunX3XVcsITq
Leh6xqHUgTsjcnc/oMEBG09MalCLCtf+QLrLMH0RIDr819n6c4TWAjvdOOK9zbVX3Xdl1pGQEIrd
z6fFnNf3xZsFEnAXEY1H5WcxtRQPZEuUoBzc6L0kbUgvIV7Q3rvunKK7qTU2brxXBBRQgdBgwDBU
kU7Pcn1AEzLvrZZWDwsj0F0HOkfL9vEpLYT7VPmPGpkbs+8JR4bTsClRjToEBQmFECIRoaCGRFDW
VY+yXV7zUYwX7ltfcgIDMrhxdCilHT374mohbJor3ym/gvrFt/F1jY6xj9kkKPzWonNaOZTB1SLg
d0GUFg9hFaGSnHBP+rH1VlQhG93SPPgN7KiqlOIgKpQprS3RAxdoOC1TW9dDOD+mc+/fav0eR0iX
1Uz2j99lZJx6ExEqNMTMBcnxsec/TTp+oEP0n5eh2AewXveW74T7vIuzN27pJ7IM3T9TS5iI7wKm
mNmWoGNpEH4hDXyrPL/ARU1AcTSW81Mkuhuk4+U2oYW8bskZvMQtSq5oHLs9jmbuzkuH1Wqc6M+S
qw8tgT86MJjPjHjZtSY+IZxxgiPJGuTBeC7GuoToV6ig6BCw52nIp6IbsReDbNj4vZzfwRQls93e
lmncgZhDcNmkKRqWBKYtUFwFwEQFn7Izzo1up27n57rZiQgcyQqsvwsK/D9F8pussevAAYaADYge
HbZ44qR3CGfJpZ7UtHWr1wrJHtwQIhyaroMgpO1x54shOEQeXccy49eavKzlOoe25PABwzjn/W83
NsUnAtCaMVHCqD+oHiTvgZtAr7bC1nuSNXIF9JndIRaxupsKqPteFDv3aEbU1nUdhComfaH1FcDi
nOZOVFztqnUJPOqq+HYM0s+yYKE/1eBwmfyCEepoSH2dP/MEV2ff6Zrdv/7Lv/3jP/7tc/r36Kt6
oEnEhdD94z/4/JPnvk2i2PzTp/+4VAX/+/ma//k7//cr/nGXfLZVV32b//dvXX9V54/iq/vnv7T+
Nv/znfnp//3bbT/Mx//5ZFcy/Jgf+692fvpPxs5jOXIk27a/0lbjizYA7lCDmjC0YAR1kjmBpYSG
O7T4+rcQ2ddeCbPqO0nLKjLJiADgfvycvdf+0XR5e3sVvI/lO/+vX/zXj9tPeZn0j99/+0ZCQbv8
tChR5W//+dLh+++/Oe7tc/r1MS0//j9fW17/77+duq9f/vrdP7407e+/GZ78t4V1SziB8Jzf/jX8
uP1fX/47QA1uW5aHqjSwreC3f5WKLJTff7PFv21P+rYpbM9zsGHypUZ1y5es4N++7QoPv5Nr0kPw
vN/+9x3/6cr9/yv5r7IrHrD+tQ0/2P7tX/rXBb69I0ROtrAdV3qW5TpC+MvXv315ooPGd1v/U49M
DZTwuGc9newMp0ugdiPUyRLmei3D4H7xbRi1FayqThM1UNoI61oAqEFaWZd40OPbGBPW1Rbu8G1E
0eWWqj1AKkZyJfac2WWC/Nufhrs/fLj/eSd/fOXi769cCOH4tpC2dBxh/uWVx5wlGjEEZBv1Djqb
wtoNEyOYol2ofazkUwP1wrOIvKd9gnIlcsMH+qp1RGLY4IWcGSd1GAM9QDX3PrLgKmIwP36Xf9Ma
CeKY0dOVCD3NIJ3fJFMg9oh3ZefkrVHEbW5ft92YVHZ/eHYiQolY6Jr/8i5tbo+/XB/Bm3NdyeXx
TdcSf74+FeOfOcLMtK2WF1VNtj5rYRGOOdfp2jFi4po0kUdp7u1cqJrMfDL6737zLZ/Qc4cWg8u6
rdQB3cSTl9TkJJVBsRmWN2dyOmZG3jzBZVkesaiO9hO991xzJ/zzxeKm/Nvb8Lm/TJf73DfFcj//
8TYbm8Qt5onw+d4jt7M0mQzZeFwPJlODuwj9yl46zPWBVTor017o1N2DqmGoC0HzJl0S1ktELIie
5Zkxtni1CzQkizFwHMPpJfWZgzt+QKYH7qOt44fMP+rYJHrXRWZm9590RRwN3aCJ+Q3ihmoyOJ9T
cEcZMfeRg7StqdU7vej2wqBgIqwtgihyDOzhoU38JZo6X7ZItu0sbZkVDQvkb1CMl4Wf3vvl/CrA
vnZeqz9EfJymml9Wz4e66Gl53Ii8xrxKmLe/D+6ROBnwzGNYQ/T+iHUXvyjAL447zmdYZjbk/NBw
f3QyB6drxZdcYUDxFVj3sIabVBjpM6rL9oDslgFjO8A2NOXF1iQI/fNls82/XDYZIM2QviUCAmEC
6f7lGUvKIpqHrO93PCYo4c3o4LQhEdwTOPuY1iD048m7t41dm7y06I2xPru7ZNC4rwDQbDs1wgnm
VnOyhpEfEyC74UKV6abWKvgvj4oVLM/CH9cyTHKmcKTJRs+q5tyepT+sZUiEowJXTPFrLZtZHXZm
r6eT0OkG5AyCLV1Vxr60u2onquFrVxjjA2SHfWaW+8xxxqOXImCIaI/f41B5mywSKsmzIHTIh0CU
GB2RjgYk9BSUs0ggrltTe749mJNrf8xGb6x9OoubBUcgpGBnpzeKcZqCvGbUv0pJj95hi1WcDMe3
LJt5ogegCg0uDzMZ8bz6nL01me2brGZobCNWxjDTJzv2BoC+OMPm0HROkzd3x04QOAOdfcfjcEKy
ETwjRkcQAEK5jiTWzbnaFBTh9D+tj0SzGJqWRObJJAY9sPEmlAdmUDvtucHM5lLogPWLG6aoTfVA
7xcP3+C3xxiuph8QpBp5w2sKlfD2+Lm1PGKidU6lRfoIozKkdEWV7vo84ayDrmqbEwZF8gjId69L
3idYj4fbjsFQfFMyWDoXVvxWlIM6FDXO77oUZDDXbYJtIg2OjZHlqBGWJ80OEs7FkdeiJgvzlYNY
9Fg4NQeWsCWnM55XSOfg1AZLuHWZik0aYkgfZkgdrg55rIhQ3PgJ2SEwvZxz1efHlgVkigVZhsEq
0tp/7Kek3LXF9N1E/eNUnvdYCzS9or5Ewo+vQ8Inb+V6OtZd/p44e9urrUvRtSiAeli/mPjNVSWw
taIKttYqJkaYfIsPP+mfPAavq3wqGxJPc1w4QwPu1GdWfNtlOh91w9zarwzeBoRJHPLSc1SUOx7H
8OS708XHxE3mGDKF20edVnmzK2WZHHozf70tXEqCUSIf52oXgAs46yTv7hw8Rbb2NrIm56hNU3fr
ugPma87+26DpmflP/dltYZYU0Kgeapl/DWrgFEUyE6YJ42HbBcl7jlh61dF43Hka7Yc5lh6BGJxv
5XxhLh7eidbg/lvWhkKAcvCArNJ5ZYoUVks/3GshAf3zkiT+upPwkFOlSEEpZXqObVKT/XEnmWI/
y8auTxHiTuQyZbHcYdwRq8KaXryJ009grb0pUAfJ+XGFNxZhM9o51KvO1uemRI7FggQPGJrTiFvH
o/95qOKefHOPtHmkd6Bj0IKkPXdCnPOGHQbNiTW5G0ZlHYVB2l3Rt6l7KyufW1JM6o6YE04Pknn6
9BKaD7e7Gmjcf9tFbfn3BU6aluubfADMkP5aDLgy9coIjejOgzdrqxjvPjs8TY47k33iiPkoPcb4
BQV2x8ILOQ1OTDk8psfDuOjAPeE9JqJAV5+QAdfBHllXdcbTVsxLYhkprGNY6Q865Z/q0SzOxeQ4
+3++fs7frp9luxSwgW1LMwh8+ZfrB6tOOS1WYXpyQAV81cUcUfe2bJJdYejPeVE9FDYmXZk0BIp2
Abg05ClVSypMXDzldvZN0klYdbVUVJk1PNi4e80AlKDqoMl4W0IYzlk0tvpDhn48i1NzL33vvbYQ
EWgn+2kpByl3173XuBVPwZB+7XoT6EDjXSpvQBFBL40kjdNYt4KZE+KWW/1qpObnqBvXOJtA5ZdQ
ekmNjNZxN2aH2qQJRn8xBRzi9pSDTBbrbuc2U4z9mRXAnPQ9zvrwSQK5Kcz1f/lUrb/eGex4UkiJ
noFCXt7K/D9sfRM1RORhtSK2k42iShNUCHLhPlI/7ujsbtoiBDFoWNNDZxm7Kp37lwBycAp99Wnc
1lFRn2pLEt6Ym93WrkaGgVNa7efOyE4B3gQytxoPfwKVzRNzqvUoLPnmwEkaIM2LcBh2upDfaDH2
5DWQFWuWIRiohGx5IrJ2t6IzymnYx5aFI51dy8dmjfdw4IROeCrzZI9gKSIVunEjMCfujIRA2T6P
mENX6NZbWrb1wiTvhfnznz88a7nl/lQ3WA7FhGdamA4CYQVLFfSHD88dRt2NhD1sfQ4cp3IcP6Pg
je/Sxkc2a1GZtZZ9vFU6mf1cEXFtIAQ7ZMEjUyoyCZQQB5nWG3RM4+mfX5r4+0tjlWNAzlDOsXxp
LseDP7w0z7Z6tIQs2gOpQZtROec8Ru7X9uKHUXRn+hdYFgUtIk4848Z2MSFx0nL9RD1U8gFRjHev
VXqK2TCB9syvil0K0/ELbqTq0QqjzzH2ALBKycWYB2fjyEZvl6maUiYmMxPnSWV3PRQWLIGVNC84
siUbdioPoFfzNez2lR1S0f/z23b/vkjwzkyOwAHRNhJN4p/fttUJ3XplaW37Sj/rNm93s1evkBQK
jp3drlTjdAArsy667sSoTR5hvW/0HFmv413NJGOr2zBAulJ5WwOt7s7LiCBZWjFVos+hJ75YKIgf
TMYxFIIZ6rm5vQ4u+EhI/b2sXSBjiowiiQyqT/qTH7lvfkkpc1tdgqBQh7wQJEVn7UswKdj40ck0
iwXjTj4Y+IfHsuiPJZTN1ZAwpeh9LzzI0HkIslJtOk1AQRJMCbB1rBsog30El4CqUmOoHqPpjDoC
taJpxJflCCB6zNI+3bKdk7ZfTLiYpwXTP040I11ob96k4cRNpXX+54vgLB/ynx4LWg88E+iKaEVI
1/P/fBGysTLEwJFxi6gj2dIpIMkCCWcoDmE06G2tI0D0WDHLArKbExb6FMEuHkgq8+IAIjWp23Dj
MdswUDb83WCPzslnPlRm3YssQ2tT9DilMKzA+q8bg/iszHNXViNfgipEbh570b2sQwoWhgp3AEYw
fwl0nFGVdmtbIr/Fjf0c9wa8M9dHJU0FSYDAhWEPrezKfbf4Pm/CxdapnuQZ1EV2N6AcLSGKG1ED
uiLHiaR6MzmN9pJq7YjDP3+G7t+OJHyG0nVd2xOSk6213Oh/eH4tWO4WavpxOyRMc4GuoCDvskNk
iud0FoCyTAi/U+2iNEZG6oGFWE8hcaWK9PHWOJVFEq6zKiP+vQLRO9oteXT+yImvygE7mM1z5hHt
UXS4nseFEdcVROg2fVMesQYjncYPBeVooRCES3ZkQj5MpjvCupGnM5cNSXzsF3d9gtDfJAQiL9Lw
SXfh3oimR7Qe+Kq81l9bGGR8X13TsvtGXs/WzYPhfo7YBvVokIxFw/KAkZZv5tBhBOUrZ0au79B9
dESSUXL970u71YrCLNWdpNXEjp9s3Ix/E1bzxz9/9IJb9W83MFWyjw9X2K7lMsz/84c/2ExsWoqz
rWMRtUTUq7xLJth2scW8M87qhGNBtpbM5KCmsm2OEe8lED0ZGnYZnAPRkr0+eOZBBcH4YNCGOqIY
DS+1Cctjhgd2SDsOPlpO4wOSQUKRnMI8VGHgn2V66EI3vjRSP+UDTLqkrR+RQ8S7ORlxezP923Wj
i5Ohw6PThDOdgClYZ0MUo8XKuECTyfa3eFJn7nLO07OywNKSPSmi8it8JvOs6pPEAnGSVUUPBWoB
mhxRor6T3vn2miqzBk4M8eyOBst8xAd3z6GhfWoa9z5NLRr9Aosa/X8YLC4Aj7iC2a6mud7Vwv4W
VLP38Ou9VUm4YXvyAdDCDbFrEN3YpwHsTMI+e4qMcA44DyH1YzH3+s6Eo3mVJgwXJssjioAx3d8+
0bqRVxWRjYwZBYJYfRISgmkac/4rmcaW1TSckbCZy2NZAuf+uP1NLQag21mdjJb17eMdIrPeZx4Y
QTMmrgi5QrSGkaT341whGOA9IofaYJfWNOXmEOIi81BvOQENc1RfQ5Poj9sP6if1Mgi/ufSGKw5m
SEgzFjB0QHTw2YGwNPaYfCm5yVWnSbTFvXEOSUnaQ820TnY8fja1Y6DPToliZ1eU+UzeQxYtRppq
b7R5uGEwjSk1nIJfFyUSIj3ik3W2DSyeF91qsmRa096aDapzivWG/ChBEGuCzYdp9VrHCG6jwsyA
gkV0YZfbS4XudbD7rxlH26H0rac2kY9TZZWbnif5zpEXqefqJ1Ln1LEvdjMANfTVTxnH/YlsPUKC
GyZoJkc1SgnJ1jMmZbJzbXyd2gdwWD96iGPXHKHOc4/3VSGPPBgOGp7SR9CeObjdbq8+sY6RnMFf
lXTGbo9JCyuY7AkKwjAIvggJOaLTlYHeLDnergyapseGfuXRqwSAR6vL15IxIo0Juia3hsaMVI/z
JrY9praHQXj+QQtIDG05XqLA2CeB/sRlvPDGs2vB3mDApnsobRo1djLiCY9ZWrrlgjYo4BA14LSL
EMfwBIBKJI3wuWsBTLDnjYATVQmSGhKt7Ib0ZHRlejI9fFZWYmMAq3LvZ14u2KiM5HeDK9w4M2gv
7Qa7XFDKm45xmLjhUPQTQ4imw9nEvvsMdKE6u2x4t8uFEKGhZ+F9jBgsnvSYbywDppyJPO9iqm6h
RiPmmxBEZKjyue9vd2PHOWM7jxDS3Spm+tO0xbEwR3Y5wm1SK4nv20Bubs+JNlFxWWljHVTU7sUy
4+XGvVgd7S6GpVDe6xBqTDa9m3GMiHdZsRj8tfd0Y1jil+UNFiI3+iDrs0AUM+XSsvGn91BHst7d
3L6lRGjedq71mDVfpXnfx1o85wURCsEkeaa77EcFABPYT/9s5Z6xVwUqIHee9kjsxUtgu8di4AAO
VUtuGuasG7vtvkdOnq9EJUkd7LCM5GX4yQlj4t59CisEhHpXxFilM44Wu8KhqYBGDH+QN427aKEy
dFlGhmgXP3fC+GgtH0uPATtzH4Retnd8ZHIu2KON4eqT29Jh0X6DlxKS937ch3ild9yG0VEvOqWA
I+sWcSbC+xJ5NvW/RvjmvlUBTbW4kgqodfBF2eErM0118kgdw+2Qy4d6/p77YBsSc9DHoKoIkvGS
z7nZz/eYz1fwj+6MRStCbBb+tIEeSU86Ai5VBKAGFrxWtNOdisZoD46L+1dS0fW9VBtX6HcLldlj
L3o4VgHOb7bZ/EJL5kcvHLXtg2QkLakLT5C4H72OFjAGNx+LtwPqr3bXo+wQ3y+pv0tvzQToczAK
nyBAOJooHtO1MkyY0qKxH60JQong0Y76gIF5FE/9I2b5JwXmG2nLRdl9sZ5npLxYmszs5Mf6GQqc
9eLV2M5jmYjHW/vA9glnz13jqfYB7Y7MNTYyzJurSFHENnVeMtXuOQKXE6KcFpjH6vbP0I1az1Zy
Hf0xPscJxiZ6oMHOyMgYq/FH3F6UKaNgg9jExvxLgGtEOknstOuG48Ku9pW3h/U2EERd0TzNafnd
FoC4GMwePzZxZQhH/KTcu7Gz5aRMAeLE1ywJjEMB63LtRXZ5NBkg3P6Za3qgb8KgfkyivW3e+0Y7
HVqVAvSb3Qnnf/bJisw9F5YCSRjXhN7fnnG+uR6QrBFq1u4E8rON2/YhMOSBTcweYIlQuPMKUTfb
FewSvfDxGj0i2gFMcnuTt0XQEePPFKsGrhvTeCqXAMzZfNWpaE4zfOYoorXjWTVBIYpzvuXYAp3h
pHa9Ms2zl7cj2a9hdM/say/HebyYZUW2Dz2p249K3PjrODTGNjLo71att546oDmJ3aCpWHpAttWQ
zVt3e69Gocy4kBQzPJE1xrZ81t+bgnb2qLxmWwXMlyMbnrHLZGllmv1C90afh4+rOwh0k02RkLPV
U56oaTBP1BA+3IZ8V7ms2gHJQHCAFoPnoNd+TlUB16DfjzS2NshhiENcGvdpQcSJYYpX6tL24uny
s2uGx0TQa6l0LTl1NIrmK37mOe3iE6DIcMnSWBx2+6JRztuUFs+3N6at/r1DNfxQex3KrIGyqsia
187wcU5gC7lzGWzcdSPwnXjJd7x9sroN/DvDJkxMNThtlc07JXLtE+aNaVNV3vfSFm9oQj5Im0nW
t3+SKzLo5EjKHEIgsMCpET0BjG7b58K0rZdhxKjk5WW2BZBAZW7OFASIbZAYrn12vdSdjYOlQqLT
lrXRAkB0CWJeBdSs93iq6AFO488kpqJk0QP2UBkxMkBKtobarUCEiEdwGNYVh4s1bU/3YOcBhO/s
NOkhPkYl5mOhZzajuP/alOU3lXmAAXvjLe239N0jvCLI5QKfXPbY7Fr0KzI4I4ZaRWYDTrG11Cca
Hhsiit9ZFbtP0YBMhOi34VpnmeI5R36Dz8LfF1F6yKU33QfOl67CezhWffeUGBmRtlpvWjtmUUbL
BswLqARmrHbXI3/Ba7OfsFu/SKlaot2bdyUdlr8pa89QWPA9JSy/NvHs7AMzPoQ6p01tsxKRKFjc
ZWoet4bDoWc0vPQ+LeY3J2neMxv+vj96W1QU8uAKDiI8GNOd9FXxRaXjtaQpyrCIALwlPR0S3TXw
U/ezbeMwVJhg7dYdH1T4plweALVY6aqFatoSr8A+OpYHOif+VjXURXHwHVvvdEpihpojbc89aXPb
JIVHgCQ/eUIIgtu1OtrljlaberCGEb1vlN7rGB8KhQ6b0SCegi4on6lKqasRiAQqK58IXLj2BplM
jTY/fi31ydTtMwtyS+wzIgwauK9aJRSJyY9amv7ajrE05Rnonciw4p0YgeCYEDa62S2+4dDHvZEE
cO6ZrTBhQDvTFqsojr1zNMhjlBXdQcnI3d3+K4rgAiyLBLTQyEqrLxFHrMm7SreQh9JMNxlP9jEc
7RQ3J6wEL8GGE+gZ6AHAJMYIw4rmuL8JQiQuBEMigTcdGgQ1oC1WNQOy1SecgjNpCt5HRCT7eXCc
7774HKJ+uzdzDkHeRN6Ap9LoQs8AMDIe4bsxcNQBpBFzR86pqwwi6yEnK2id9XLYxJVBycYKuS7T
OjnC5SppEOSbOJ+vA8/SSaeL2aywkV+ixKpGZ68G2mlVjr2wzZzywqbv74lX+npbJRc4Fl/XRxMR
1pR57wPr1n3FOXuFCXNgsaY3nEeeuwZiEqyTThyrqm8OVc4WDPsBQF4bQiD1lL3GxR2fIchs56UX
dPsOjEk0mJZr4puJPNAb1B85B1ScHEpj8EuhFxSk0goKGRCy9cqLicd08PFsvHjI9mlhZ0QHYY5P
Yjt7dbB1V2Za/2S+T1+1RLtxV2aO3Blt96USisT7pTVyu5eQDhlQWMiUHxU+jxBPKkU9ix1ZIHkV
WNuEOxjNf7ANkoakgHneRLpMP80YP6MRXCgrvsE2zn85XBtjmpr70CANAO4ahHKfeOGA+ZW2zPpZ
0K9RQzyecMC+5S0tCw4uBEa5hF9htwFInb6BzCiBuaAM6wliIq0EW+2M6XGnwxrAahkLmAyizA8Z
/Ms7zFPxuTCGN5qpO13G4cEPhusQhMmzAaIXwcdHUY3xsznmwyp3IQoOMo52kVIMbyG2D/H3W6mU
FzDExi+84XCLJ+atTsfkEjXlTlYq3WYKXGQk3GAPZP0+sjt281lc6ctFo/Tex5wmupBPhp29tcuV
BJLwBq9IXCiuP9PLZyJB8XNb2uUwi1XsuGLPM3QOGGesmyQQB9z/9Vg7z1Mj9rd6pE1QAJh+8COZ
RnNLPB2NuKGMLynKHUpZ9x6zuf0yFb6FFDdhAej84ipoK/WpXzyEsc+ysxRvqYRqIN1yuCr0l2hG
nUPt2iESh/TrEJWvt+2L8rnCIeI+Vr4ZIKeeSCabr7fXYaT2OZrqESrawNGxdQPzYO6ZHIZnNWEq
bSraIcvy4E/VKxhGZ9VyCj0C1f006qXYR/YEhrQllJrq/naOvDXStXYX8cSQbdzJEnD5BsrPpauR
j+N/9EmDucCvZ4fiJuq/OpgOHUiZBi7LQ1xb9unXuanS+WHKqu/CU4K2Ix/omGHCS8mv6ZjW7EJP
Ex3i8wH7YFtAns/37WxsUNFZa9EUw5rTgCJ3NNveTm+GDTuhmQb37AzJiGUcl/hQBShqZxmeZlCj
dlrZxyyf1/1k55+GBgCWESKCTnMprnlgvfrOjKyFnhIZT5MfCyI1++hkIGFheQEL5nk7r/421zr8
VPZyX0w0WSV1TCZd1lBRQnLtnV1ta05JwK6Myi6+ZCUnN9QAH9FYfo02EuH6gwyH7mLZHoTMbLZe
7Nb4OWGlXQHHxImIkghgEBGhiKoekjDCDq6j6YQIXq3cIdDNzpb0uMJkStnJ56dbFcnUeTfRYp06
9kS7gkHT4+3bqdmUPPbtz8FKhj32MkQzLRpRCx8bOnQyZHB5cIAmHzOhjHsYgR3eRihJLf0dfpWD
CsuLEXX9s4Y8CfcEh7vfO6wuWUuc0HTmUEpPgXSgAt/Vy7h8qL6ffbZKPV/pJx/IgIz2AUb0bdWJ
Bjsd8PARaOq9NzfvRUCg0m355PdSnDdPnrg6AHs56tAcwDCAsgOovwdC8iHzw6NwwAhPU3bvO833
xqyIAfYgUrB9HEdnyK7ME6hmC2/C5CXknQcsflWnpeCB1MFO66UPTpLpizG63w3kCI4dNUfU3CJn
0FBTg2yJwZxr4L001MciL3ddPwnW+lHsu9aCBElQcbJoPrW9CIqc+LtgjHvVASv6f84+NoxoMpvU
zh6MCM/lvNbMUO5ENKGfUGz5QdTmV6vBq6s5zjZV3VyrUn03orY5m2aNyXKgJembjANjWHGTgro/
4B2TbQQZBM/extUSAZjJ4narBxQP7EZVcKkxahVbMFQG3aG2WHTJNIzKaXaexnpcC/YAp4YkXNjj
BZ0u94gm9BpLJQlgKeZCRAhuZx8GnJt7sSgN3XKpS2dj3GUtDSYsbghiFzVI26vowa/UxbUxMwXl
tbTb/A5HJ4EJqdtumCvblOJNjqhi/jIM5i7y+kevsSExQaFegbszUfylPgnw/hcxUjcnLICPVUfN
nGj9rUW6v2V/b1/HHueMW1HMpC+l0NZ9GfRfVEwEV2dH57QoLhVzwYfbccw2hwEEnPNRFnOwA3J7
SV0MzAh6Vukkyh39sxCpScpHv5wrxSIQyX39ODjCJ4wR79NkiIcyauXObqxi74N1DPqQHFY8JdlQ
74f2o7cGqoVYPI+x96OccY90GMy38wDVXlY0sRrLMC+9HusVqp3bx5i361tDVeLahh2HRLC0p+xp
qGu09t5JBlX7elNgGW5erzTUyzsFLIvDsSAzuUXLmVsB1CJL5jyeHseLLGxetbQp5Mjr+6U5uf3G
LBD0gpYrRE0T7dMuOcX1thK9cwpQ6URT9VBKPa4MFKQhfAiGRCG9iOKgq/JoZ2Vz1PH8Wlehc1FR
QJhY4K3HATiaIOxLdFAiGGXox1/z1k/YffRONz0sA83xiPBIOrlV9OTDWXzqRh8cB88rd2aAnW38
7Lv+1csyd4HVOFsKXtop3TLRadWjsrcWMxgCtarHpEBmgPFgKMVwEqB6VzpW1q5txpfIjMsHlVrw
YlNnjbo0/qUl8AI90sTyAVhqY9i6jn2A1xqvx9J+bEp65W4Fm+qXVKniNLU1hIKXmLKkN60RAG2K
OXZzxmFOUa+LG+AC5LBgGXtDGfXJErw2l99vYfKq1PDI2vBYTxPandSByH7Te+Wtc8+BI4V/H4Yb
uJKPA2SxIZTxDisBiwpHkLoibhodCMgQ5tbwVHgMCmLoW/w654Q8a9ry8LBMj/CU4kfYWsYV4396
lyfAbL3F1mosQX5tbeF+tYb4GvDycfvQcktN3zs71MfjDGp8Ggk2nSgrN0qlzm623asLRRkGLeaO
0sPzGwfTEz/aOslhkUUst1S9PH7p8iAC245grPGkRFPxCmHUuUAy3QSFNTzwvH6hBYsEpdZ0tGYO
hbEfn0rThqJCo2U9zAxO0Ac8tDVUQCsyToqW9d7WklFNXblUZy4R6W2Q7mVLmePYstq0sDy3ssQ3
2xtDtq0T/9Ff2vr+okp2BoJ7bweL2x+e7tW9WzjPRg96x2t81FreXG7SIjp3fihPP8CWB4fYoPXh
jdYSTgNt/a7HLXqMHf6GsoguNitv894mVXeg8xVsR1JRlqas1b06li4uRVXsc3wTiYYNpuInchpW
tx5ZIeH68RZdLyhXNlI4gEHyqeYAthEkeN/VzkBgkrSza19034nS4DgtRH6NM/jYvjEY64y89K2y
WVNHRL13SWWBvpb6ldmJ3omC45iION37rCxr9kXmjJmAP8oHcz8RAbBuBrPY6SwHUIQU3HZJ5TVi
xG7RfnSHLaoiEwC0w8shSOZARhI4fstSG8wyS72aI+6gOrBCWNEOaMyneo0q7WuWqnmPbOvOtVRw
7QoSkJZ23wHUIi0jHR8yMcEOzkkxG0jO80JMFxRGzhoNAFxzxsGbMnjm/UQb5XjNi5VO+TmgMXw3
c6Z6cexQHtvS/EHDYWu4ffJeQ49ZxaGOocy0OHECQpzZ+NN9HVAOJkXrbBIXnSGYWNIpa14PgIlX
aDGAFcb2m1X1JgbnoScByhHbvAJSZWRDul7MbPfF94TWIH4PgoHVAOgH+KpBbJDAbWgtVDAkLbQn
AFpDQ0aS3Kfk7C27Aj5UQvQC/3vc9sQ1+8a6z9qOdHdIpox/8hXq5TWYvX5323MymbcHvLPMJoaX
GJDcacjTZDO79q+bxU3JSic8COP5cpULJzsJz/aOYpDfycUJyclclr1GXRLtJbjYOFh5Fgf/RQcW
WR6e70gx+8Z5cspCDRirgVpRl/5A6DzpaQhVsw0NYeYAYuMk3nDszPKRfCL/wBnhSp6HicNew3cj
nOb2bNPQxyATgfV0WsJ0ZBkgEQD3LSuMolEOJWZZZ0ylrllrqGM5Shh0y6bWSEjLdq2eXMXIsyrA
YeE//rL85Yjx78CBt3mMGmNdjQsJUy1wYX+s9m5f/qx7oFWGSK4MFj4wm7NDdWSTuFYEO73zvG2Z
1M1Gu+AW2gzIYSsKAum6sNo5eAiNEaSLMifnVBv9pVZ9eIpS7/uA3oPUPVR/5NiSxeTO5YWJCbIq
nTQPc4EJTiM457YBBSBGrt0AW+yOvqq/HRvzvZFTuzNV2BE9iKM0mLKfuvLjXZzO8IcmUJwdqRS3
W2OGiOIPM8ALKGfrm0i2rvyTEc7W8XaO6l36JwMG2SjA+T4k3nfLLpgxOFG0vnVX09nptuiC4PRr
5xQDW6AZP5+pi0kSZaKDAWVzW4UrhxIyb5t8Z0mcvrff1VWtPJcuA9I4saJ7Z2BlBp86sqf53wCB
hUfqBaNnkV+mLJUTvhgzwUU0tABWYsjZOpyu6DZpzZHXjLdl7CKkHtvdmNSf0SqMW5Yp7zSBbabb
TqsG6lHJbGttJ9i4bKh5d/CcSLnqmmsKEGbVW0F10o0oVhJsbAQvhLHeXFFQcPPDd6pWJAp/6yKC
Zrk2sC0q882UPGOWaN8sgkHWUpwtRPOnSKPt9e2ItiEKhy0Nr36bJb1gMjwpUvGQELr88dHJbh/L
pjrVsrpWeeWewakqZ6VUQOPefR6d2nrGthWsJqt5brSYniuXu4koaI81Jej77pPrxt9zxBh3CDT7
LRCRfT2yKrE4n5rIebsVYbdb1gYskQ0crglEj4tSnXrM75vaR6TpsqfdFgpoWwUQv+Q0WOq9jPhk
SqzAUUbwBR2s5hDM3otGk77Bm/KpovS8OAha1ioNfwJYLDesaJABdPRpAJnbQEtFaGVtPZgFa5Bj
e1O5Jt6W2VnrDrqqdOE6zCzk6KU2pY2lt5axOtKkYn1d7CJ2VzxHElZW7mD002gEV30VBMu+gi4Q
LjKedXu4gwb0JS4aa0vbnry5KbZBnZBDi6byW1DH+tr/P/bOY0luJduyX4QyOIQDmPQgdGSGTEUm
J7AUJLTW+PpeAG+VkUk2+Wr82sqKt1i8yRAA3I+fs/faUJGrBMLUrH0Wo4by1kJenoTdzXwvsnK2
N8lIE36a1TuBd0hy1tfAISNTtu2qzFA4Iq0KM6c+Qw86jOBFuBU/Z6Olnswv5dCMtwKIMT4DDqRk
ABy7UBaknSNR7rwKEn0ShHQyTPO2MfATBwZhk11u79tYxPv5GcmCYG8VSrsS9IVW83UDyoG2I81v
mchOScT5znFc85XhzNAVK1kZ2hfbHyHy6TRcDCcBuoTA1UVTwcMW9Estj+yT5zE4MMMH39X1Yzj9
UvU2PMa4OoS+6p1K6xZZ22ePEeZdgCP50MaNuWzJVoruy0C7nxUQ4Fuw8qB883KPWaxKh1OS/dkg
n92oQ32cNQ5uLYdjaX6azwOd/RD7yWQr4YQwnxloEkxiqeSBJLV1XzhLtzz40gxv3Y7/PQL5BLJL
Sd/Q5D9lavegFa1BVGLxyNG8WINj9ndgXG0SrS1t4SmAsG034gfY/iV7JduggY9xbXvqI8VIsXMN
zz3Uk3YaDtWnMhzUZU6zJoB2cNMM9RcnD8QDsTSX0Sc8vWmalnhP3ThQ+nYEf/VwAwS7CXCwS+Qa
5clu6gBtI/Q+DgCQU78Jq0qPhZaStyhzZWNjl78QS3WoQoXs5CgHU2yTpSa9q1/rB4319LHNm2Ip
EDMcyyD2IfWidXW98jZIykdssRWpY8V6mKYcgAVXMXVZn3zrUTRd5o3OlPSePD260wK42nWQHLW+
e8KxR5SCDj/ZfhtCzbraGRGp1cbtO33d6JZYueN9qpbxxtMgsOuTpquIjYM/wvBwQrlzpL+p2xZZ
i9eah5xBsoIP/zE1XXsX0mvr3PFtHsXTuOFuC5rbWndQqqopieeV826Ub6VdMdyw86fSj1eD2U5u
AbidDuqcm2ii+NUj0WEFR3K4hxG++4Q5GzqSS0HXep9CpkcF4Bh7S5tgoqkPq03RMJUqtb7SQCsu
9WlUBUCpvFG04Sji4D6fJSkj4bnDKBYMAKNlMarZxVAgZqrTuThoqmPj2y+R7ZeMb7Nn01THJY8c
oXbCPibNWG3IkWI4blB4OO3AETtClmUxi1syRKrWlQeuvI70r25q1VuzMvwL2FnsVcAXLNd4o+Mj
onsOE/AFW7BuyLPbix571V42GaabDt5vw/H/GPXePlRMmlRRYi0BRljHDlXooqeMoLBgDy+UHM54
gejDnGp2m/15PVAbryJPguRVbXpA9vR8BIE4mFM8VUpG8yKBs1DqxSG1TfMTxId8Ybameoixgi8U
KaJPRsu3XyD0ex9a6d/RXSJiKljRUXdxIo8F+APTWDd1SsGlcZbFseiBVQxJcyEC5qSZ2LZdlQNs
CJRfgE/eVgUrqOm2d4rTkFrdNeJZK8b3wulY5pG/CFNBP1Y1eMMZgWzczK7ese/0K3/ws1MO8AhM
VHPw+pFRJa++cAleo3cktf388+XAIMOfmC0TdM1r0W6o8VujIuLIW09Au4aOUcX3CcKkQ9yotxgJ
nM3YDM3e6/27uODoA1l20thpqC2hiOktqVRzJxT6ENNfhlrtE1ITeVWdiGziASzo/OZ80T13cvD3
833gRxza08KO97mDk13YZrEbADqpaqWRCdaIM6xPP/NvXbVv7ju3dfeTVhoOlIK5rxiXTcRoqhug
dUJQEh0WDry1X/kkyhY4tLGt4YHG0kmhJtXDQQZps9Yy5APYxpYiYcGb+7ljxQHQ0d+0ruxh00TF
c9F031rOXWANqZ+r2NQ2JKkgzQxslJaNkDsNgTCwi5B0WMADG5xXxtEtjB2autdEAS2u+4TQpSME
7yoq4pVHj2bZ07C4J8gs2EQKMOrUh3fbgnNCQvsZOLb52AGXHclcH6zUOku6hgMT+bs20q9amHPn
YTmAWhlau8xPJD6ygUh6xVBYsgR4jlSexbQIBl68Y7/S9x4DtbS5WPGhKXvrWJZttYCGVC25FUri
G4ALOwGalLy0SfzJ603ZPZCaNp5qbO6LtGWAAjBtb4ixu1oBg8uBsWzSd4ciqUGZ6V50LsSwkn5Q
HSJ6Rt+1eAUNlb2gP5bHKKQg0BA5OvO1Qt2NTwyqBi25zH0ZZ2D0+30YMDLqWc/QA/dxnh10HCWW
6uTza5EWfL/JfaC8mygvyFd1tDcxwi7xcl19wkssVwNs0GVly8f5tcqSMCzT9aKN2oO6WjRJNh6o
iChuZ2UcIUrKxprKc56DCaeuj2vokvoubuPz0HV0bwbO+Itu5P412PEhB+vXAPjHWXk3bTAOspRg
i70XsjCnVxoymjAjc9jWiu5T09yKmKx5MIAHpZumHaYsBeICOqBmEMAjSpqL7jqs/SzlOrLNByUR
u4ooZSUt7QPNCWT405ywsxuWVC9UbnVGA09WySDOGli6q44l1IXGC48bX1m/Uxq72ZWKfLRE9F1e
gHdD38+VpySgYeYsmQVHwaS10CHD3wCMXlcnL+eOrHTWZK91OUhMisc0SZ1P+OmSLnlwpAWJo9Rh
NuAtIReBzJJqUBHkCSDAU0k31yeCjX1FYYgEpKlJGhvHicLEL7SD34veHc9BJO5VQKsbpccVrJsW
s1ZTP+qNs9YRpe9VOqpLRrjO2QJEtJzvA6uP7vwIDKeZvAmQCXkzoLlz633l18HSKwHHC9f56hiN
fu9mZLbTVnggcowOKAu41sFf17zhEmKZQWXQGKeexgEsC3p5Od9ueVtMXtexl9XOtp/DtHqzoz46
1Hn9JZn8jMgT6oUGTofPMSbVjT+dyUNEYQYa3SwnJDMaWkYF7XOOq3bt61q9lyaEJr+I/Zu0Dd/m
mU0rsv6kN65HeaCnuyqzkRToV5DXVwUa2O0EKAHihmy8sfN3heXhIH3GEloVfBnNXFyFp7/Z7dcx
UP1Xx69uwqlaqmsOQaPT58+1OW7H6VDowWfl1g1jBizeMiHTrR1CZ59m3TuD6WEPgwWbs6kSANK4
ZEAIeiYRuGc8hROUenKe5kksD7KT31BrsbwyKUbwE4yTCSlgxqNk6w7H2qGcVJgIoNJ1lrosDf6u
j7gXZhXiLN1sjIT4BuZUSPEKljx0Ym5uZtdZwzn5A7KaiCseeni21aa1hSB43KuuGoavLPAQKtkI
hdoBL23U+PmWBm0IqBnFRS/R8ZADAIFk2sa4RNcYMpcecSD17fg6djfJJCMufYqutmg+s4RqGFFN
xpOzjBKTLohHHxF5o4EwQYZL9vO8MHjllAryH1LaWFjDar4Rg6lbClKB17FrbaE6cA+VMAmW5Jek
V887CpUA9wo+HxUFYwvskok1aX8HJdoRzmquEDrZ33XktoPWwfnKesjhOCtpSk3TxyZH8YPwqtoT
1nIstb6Fg58bX8gCpJE/7MCJu7vU9t9REeNQb3X7MrQEvkYkwxKyqQRHiL8EHQm/urcK46tXq6+G
DQxHmxilDNRfHXUIT7b3rNm1dR0a0azH2j6nBspcre6Ue8t/mx8/41S2OHuh9L3OtBFdVRneTbUH
rih17af9I0GdYHVV4oWg0oWX3CrutaJ2lqjCv5l9H+HMqIhakZQh/h2BoBwOJnlqFeLVn+mrbXqY
n0wNEeQ0C7ZvbBHfzouPwp0o69Q4FUGYfP85Cx2XMQL7T6XXX+cpeUwpjq0CvkyPjnjRMgxdtVaD
vmJ+o6M8M4JALK88l6IKdglih01I6NmNowJzGpUGDfukdkaw3x7caWQZVpxxgPVAjlS+pFH/5K6r
XuvuSiUYT7MQfK46IOCb6DRYJd0moMKGVaoZu6aF+5O6Ro4EEQu2QbP6puhDlN7T5x4A9K8gQTQb
jCULr8YAmfbNypmm+s2gPSuhu1GyZq+BgD8U0rUuQCdpGwzKc2o2yQLsJQ8AnaQjRyGSZ+EkrokO
EregoPOlpk/ZFgy9pjwqFlMaz2fSVD5nthefGB+KRaS2ZAzh2s6a/HbeVntHeVX7odz2qd8fG2NA
5TFtVGT9AcqJaXPWBZi81GzvIgrd0/wxRNeMW8FRDr01k3AvI6OzaG1igNDRr1O56JK02US+pR86
yLRsDJa/JofM2pAyYEBtrOSlRTs59QuTUUUmNHarymaAC2PxFrRejE3ZqnaR0hiXDLNKMCjvQRUl
nzt3FQAnXgTg5+6DKfZp7JUWbZ+GekJ3lFNEWtISXcK+rYWFwkQ8atGQnQOOrKo1eOdsugzy1Wbo
dImMjmFIiS6jG+8RTqF6JYg3NB3tKJzw2/TfzgDshkLGvGPjLq9OB9HC6EwSvXUzwBBRF+BTaIIU
iQ9O994jQesyRrSkJUxzgbgG6li2bUZ7TcM5ukmZzpIaoT+W7T5M02FLoswjampmduSukqLkimOV
EQUAsN/ESDK6e49Gi/SNI7r4epOZHAbzqEv3cTAe4rCOD+n3rgc2oPGzlaCxyt3rSMbYQwKKPE30
kf4wgBRb/WZqerNPNAR5kzbTQ32XoiGFa9AeeTxyuhWDWKVOTIWKNJzAuyZ5sNXi0OVoWiXix32S
B+qpDLKnqnExUIvowSHP5hjFoVz6EWcZpgn5iUyRu07H/OMwiduiRYGGzuRvY8nwGuFSeMj9R6pl
aJIEaP3j1ABkP58MEO5VgKohToBNqJbf70XhY4QkeMtft/wEwVoKPfIys5YE7JyqRFX2BBZwb00n
oAZbwQYkJ4c8wcbkQR7Yl6Db5tmEIklXUNuE4qkbymsKOuX7K3QI/7dZiIRCdRRzIQR6mnm5tMgC
/r70dGWbbjxUPksGNN7WCclaRJqwjuLuS1h2BA4nEEHApJBPRmkEctCGj9nFe5es1WXQYeLq1NA8
phU0gsBJum3Q4m7htPOoOUJuOJoQJEGk79ahVWAS/zO5aKJAv0TNIBd56JlHp5cEpyTNjgKXjKi4
AJFsqweHIddcgM0Lmf7sY5paOAlBiVZJZTMd4GVFKzNF6YPsRz2RvikWAE4UIPRKeFDd51AmNoxr
FNdq5feb+RCHswT8NB2Pa2Bnn03UZlJW9W3hH+xRQexCJHIl5d5U3YNIzPqe+uFIU2XRTBYdVaHx
EiBAY8jnqAzocoix5VHv+3JDPypGQUw72euVc6QIZU0rJYLCclMn4mUuVQFy34RK0pKRQfxCo57C
lqaRXqvuahBaNo0JPyfk7xxoK7VLJHY8iOmgX6B5pWzHMAN95h5m+mD0FpmaZg4yLNHtBUaQaq+E
4btwjeY1r8qlYmOaEqZ9h0KJ5qVFzCvOhK8GcXOXjulSUKgEsOjVVuYS1HaFMyxQemT1XZVuTBQc
27EZj77ujKdWg2zo45jtMKyB+oqbVUkaF9K+h6jWoqtUbhisneogSt4UBCULwx3927oeOPQkUxgN
0wo3BCjfw1peEIb3behyeVBrFwxdnz0bvb8OCloDKiIoi6jbmzKssxV9/OcOMj8+0eHgu1Gxnd12
/0C3Lt9toR8YYB9++3/+NyLBNBPHJ+y0/wcT7OmFC/WSVvXLe/0jG2z+se9wMKH9ixGd4TiOaht4
RCeX4ndA2PQnhmlpzCZNaWEh/Q8ezBD/ciZT7sQAY7qqa1hz/8GDzX9EA4Z/3xYWpAz7v8GDGT8D
gDBhg63QIJDpAuQYhocPFso6VzSv64lBcXDzlQ35JVe3fnHdYgGPpYJYqW6t/l6VRGPvzpskv3OC
s0aJ4frA6/QI3mdOHoFcKA5tfsjwxZOeP5nDo989quPJLy4T1ybcOgDEQuzMLiLwq8zebOvk9QfL
vTPF/f+/Uf8n7DrYBn+6US8v6UvyE75u/oF/8+usfwnuQ9vmuCFh5E8cqH9D7PR/qaaq60IIblVN
Toy8fyB2zr+kgfsZRp1mTMiPyfz8z13K3zclgziOgUTWVKVt/Fd36eRE/9GpLh1hWfr0C1wRXc5O
9h9c1qlpOZXhINw3JMOrYe5ym2QfakZ+g1ATVrQnvxmQcTmZy2JVwUBaFcgFPb1CgtfYZzjUgOs6
+bVt9PC2bNHAMYrcMOXBm6MbN4qZP0syN5fCauN1pLjappJ+sw0ppThDtwTZeNmngigXjp/025rK
WDJDwQsNq6FH+Ga8Mq3u1wGxu/jlGUHh7iLe29b2cUxH1G8JcsmQqCxA0ZNgqSNzxfKhLPBIPSiw
J//CCxHqR5QMX5mNEJSWjwWWkC/tZ2803jN8mq6DzFan5UsW291AWvcUx/3cIOu3S3OD//mkBCE+
yURuMEO6PhRappvVtlJ6FwtTN+449CD3iRFquh7gaTOlZq2J4NAL+lojbL2CPPcyv0kaJI5DlVcL
37YvKKiRrelfPVU8UP329HLFk8i0rxpyG+6pbSQvKGSz2wabWIiKjhjYirkboUGK3eWLaPDCJWEB
IR6i+g0f0b1As2VbUzY5HVYRLzrZfGEG2+BcpSYGRbUiY+EzyuTTmPgQUViuwqQ1aGPbKkoT+dUR
42sVkLcRAIZX7QO92C9ajrg+6xuwXLJb1gHKVqY6n9yoJwPX85KF7oSfamcKhAOA7mAlsZJZ53cT
KK/mU7pkPpeurJomOVGMx6giKFJVHtQCLPNkNe/a4o5SE/F2TPRHUTyY7NW4gCgG+6H+ilY4xEKe
EchT4VNITLkyPP8lEggt/70uft+X/tm/f8Qp/gIanJ4cGg9SJcwQRt/HG8Is1QTJXMQNkZGTrjBu
XWFGv9r+JA1Fxbkk9v2T9DkFWTlQnGufdtDGKOFWQsFlk08d6VLiZKrtfNVnxBSBgF64feOvujpA
uIGBjZBw2jThxYgQ77n8Hz8sWb/7DB+JFZRMrE9y2i8lCin1A7EixVrIs1+Jta2gNBgq9P4c9nel
Xbw4mX7n2v0uSDzCQOKRcK/Ou3Ke2fRxQf/KgCQ4XM2chJJoCMklJhRq0M2btofclaVf3a791KXV
5s/vWPz6jlm42Kxt2uyOJvSJH/HDypXRS4/a3q4ZMEUbV6pflHD8VkHbWpicsBM1fZUKsqlUEIOs
ZmuSOklU88Hn/vl9fKRMSqSdpuHA5GMBV3/BVLQ5OQZ1YQHk7lRJ09/+nBTlHeK3v73QDLz4eanm
lahlbGmaYAU/giBT5kapCUoe8lA+tbBJbiPjBVdv+cU3g2MXE78wmmO2tbXiFGQG70bQvq00fz+A
t1qB1ltFdphzckRyqJSc4v78VYhfV0Zwq+wYEAT5OnT1A6rS5QZCN9LUa8ZttKae/QwTY5IXJHUH
JZqUSF3alQclTC15YMdvfp1yOBifUn34qgR/AQCJnwswbmSuzHRx4J3xvf1yZSoFmQtBDvVaDsEa
uxGMguylB26Cb4OtTro7NqQaIRJpZOzv/ylVf/M4/bqrshJQSlL6GRMK5sPTFCiIq9MmqNeRPpKQ
UGfZklt4RD+o0UXEY7seXXOfSP3459cVH2FWkmaWQ2EgNPgdgv3854ei6Y2qSi2nBA9fYcIqtm1T
PMGWOVsi37h+dvbXnuxu2io+67J6+MurTzvfz3cory4N6hZpOBS+H2hQTCjIYa3Mci3C7Nx0zUMO
PaGovPXg2BdK+Hc/GO9cJ30SinbstEOCcCH086ciFEcrR66dFX95S9pHkAlfCLJ2GJwUVFT05ocr
URmjbXG7ljio1DsbVWdFOK4OOETtyy+WWn/RPQRMdXIAf3CW5LUqtFwa7eqMhPNxF0NpakJ8QG3+
oAfHbND2TlzzA83rUHV3qRGfY6V/HbNyU/ONpyOOHbv4y1L36xLz82f48FiBAySAwOMzWKaD5dG5
OEb9ypXe/eXyTUSdD5dP0yyIWZrOespm8PPNI3G396RYlmvHK5/sbLizY4ziy9qod51In8iBv6Ha
eDfahCKMzAmdxHaUijXkE9G+xqODSkL92x392zfFfkTNJaHRWNMd/8MyH4Tkj2V4iteGA3Kjb7aj
oh+HLAazXOOA7e/CqNnFfvoZI+HFgHNe+c3DQApfnZfbAupyn16UNv/85+/qN3e6pjnUzKoQGvPu
6c9/eFdqFsaTMx5oeaje1WP2udHpLbbZueyrvxC9fvdMU2RC42FJ00zr40YXGrGjFmZTroHbFAtR
Vg+5mdoL+vNozBAVL5A1wr5oe8bkiD8NXNirwKbq/PNH/s16irnJ4sQsoCobMMZ+/sxOKYTsw6pc
6457EcOG0b7XM7g8KjaRhX5J5pF10/r6+59f9xeS7vQIc4K2hGXyoob1YVUpFIb0LsHna28w3y38
64lS4GAlrihpCrJMEhJr83PnchpegZEkhyD8wqpMDKaG61hic8b+64/0eMJvFaltoiqfUAO0f/t+
frfU6DZnPN0AN2frHx7ThjQNtUC/Tiavg+u8ffVE/hmtUzTClUkqRtOMiN4RNjCY98qF26mPpap4
KwnoYKyrt6EngIy+p+5YFxzyr0FbKn97j9M1+viIG/N2SL+eDfpD0RQ5XlZoflquBzd7TNFR6eod
Hb/jIOqHXORPOIQQ+yjZlzIZVm5A6rT0/7LM6L9bzgxmYhyLJThO9cP1ZPVIGvSEPNFq9lZ2br7o
8iHi5h25WNW1g1G5svWCVOW0uq1NklfG5Oxp3k3sMAk0xvaaxp65yNWWeVmIZBJ5U2zgauoV8c1O
AfW24ZVCSC4Hjt+4Yt0zYhHySKPtqOZbYj6IbaMVjSqrJLcVAPiy10aSU0xXX/353v118XJsFbAy
tSGfk27Tz4+MaqeWP0KKW+ed8SiF2QOZIfHFsbczFnPEVPG3Gmy6gj9fYXZeOZ3pLYNnZm5L/bAy
VZ2G+QiDwLrOZLz0c20NuezFwySg4NyhFsGOqqE1STSzx2CAzIhmLmLQgsxzMn/+/PnNX6816xZv
SJUWUGnESD9/ASEjFyb9hrqO/RbclbtE7XiKKg58wad08E7AfTmpaUQUdxKlcbsAIXmKTmgqFppW
UTqpAJA955r09tlsv/p5ZCyysEMiG5ufpEc1D4viEKn6pg89zEjla1yY5mRSosWPHa3T8db4b2jd
9nZQf/ab/tI69m0a4dq2YHP27R2azBGMIwG4ENgffe+cV3xFUdkR291BOMfl9uR3pBXmNdjSqATe
Fk20cgwI5T5Mwqe48C5//tpmGu2PF9FS2YMp4qhap3Plx01vDDVNz/wCqUPMXDJO0V/06pPXELVi
Gt4GD2eMZc1G7Bt574kszB0TgWveEM/Tds5/uwF9fzcwcy2VRpU9N0R+uKX8pA5bNS/xqheo3eh0
veS4wxdBVqONDfDZCJzSY47SVwDWWY0daUXkcH7985cyVWofvxNDgEojrhXt1EemYmwEIgmIlF4z
uItXqJdfLSPZen2xdXRCRoylCQThL8+v+M2LgobVpEUxS5TADOf/4aP3AD9sJnHDWsTpo1W23CQl
kVs9XY7EfnLrbitFsBuk9aYkJPGi68eMzGjsQe8dACixOSydXHmwPP0aCajef/5KtI8PO1dmOmpN
LWYDsZkxvf0f3p4Z2nVY2+BLE1Jq7cjFQuTdxf29VbrbPKKlAE6HpHOlJPYuI1rRsZfJUIPIN7al
Crawac/hYBL9WbwSDfWCP/UTlB4AQALjQmhUhzL/G9fx4y7JW+YEy7JvQREw6MH//JZ7+hhV6pGm
UKHPA29IHNeEgrXH4bNw7E92cI6qHsCR7/yliv6ljuCVbVOdD+oOMzrrw2IcDUpDehPGg9pEt1aO
gHk6Lfmcv6M9vw4JhrYeLd1OjuKldoqtXfSbpA5eMW5+RmCzUqSNztB0CfHtDc7X9skXHu2w4S/7
4y/n/Pl9agSbsFFTh8/35A8XtSkM3+zolK3Jf786VXvWRnUTdsEVTSYZ2vqtEqg3JFugcqpyClA6
rj2K+LxZYeGENQLHhaeDxCj22b/UD5rxy0MopiY2/2Fjm062P189OtJllvZhtx6q6Fs/qOIED8xe
1Yb61AM+u+karI6eG22kcF/YDzvmbHjyZqsNyxTBuRaLcjrHI26nfJS1SABcKn6cXw26n6EIPRit
+dnFz59Ahvnbl6v/+kRTRML8YCkiY+2Xu6BBZE/OstKuq3VTtWLjVmR0tk5K4PZkrtb06Fvs82zE
bhlu7WFQV8FYHkVZiAc3djetFsXrkXiVJf60cqd6cGiwt91meOMMDbtS2rbdDq/QFV3iuirzEXNl
0qxUcU4npWCr5+9oQZx9UcefZDRY25Fw1wUR0sTMeR2FQsEUshfb3oj7gxGjcgUBqizLMtirWW9h
wKNvDjJ7cuLyNYYx3FO1gI2gksWYIaFYOwHJJZbnqNtA10Dj0gpYukZG5qbf4OzogkORgoRGDFeT
no2QgCg7mqs38YjBTZbmnWpCXbMmIUhuRM9qLQjFI+FA8b+ZSvY0Ep+2MOP03TRRLKKmwlG1sbTw
FTx1CBpkkxsjTo3salkMkcm90UNdHGpmccsxjOmFN0vZdB2pTsCtYJhd8h61XGVmCiMCbRUPolvN
dNne7xK0p87JcRU8YrUxrkwiQej6OeuEGe4Ss95S0YFZOTqJ8YOrvupqf9cbU7hZzJZkGv1t42gK
sCL/JtHsU95yr8pIUxeam5Vns1YXEAXNhebRZcU82K+NKRZGRrJdZ0ZdbLTK33sFWWJmiI+MtN1k
Q/MjWzYEf0LfHl6aka/fHYzsdr576oZEtrj1nEUblFB8/SrAk2VuncrsNpaXNp//vAH8cja0VG5k
Dh10NgzH+mUDUIZiCM3G6Yh00x/Iv33sS+sVedMXU+2XvTTeifWegJ4rjhLeoLz95eU/Hid4eWlh
gLJ5aU06xocjz1iEthHFZbtWEFwvkx6VWTogMMcfmViXJGS6Wfpmdhu3SAGHOhebHCs3ZGfr/Od3
Mvdxfq4OeCdTyo8Q6jRM+7C4g1BBtCfjFuvsAJtuWKtevndb/ExzpV15gJzMsWRclIZXiaoErVCq
2wj9B/79iGDsSMEPUEZ3mIiRynF7NR1W5KwGU5VPPtASQhr2AEwOfUAMTia4eQhxXllmrpDQQhS9
qypfEZYwCpr/YruvT1rz7Bu9tp2f1S4h52bUwTGI0p+Ya+smwkPQ+eZyyhHd6J1/SVu9OclmS3Qb
pH6vJRJG7bekI7Py27EExtjsx54ESgflqejs2yIrnHXu5AUwB55fo4LR8efv9jcbksHCrhE6MHU1
pfyw6FPEDE7ZEeJGTKq7Nsp6lVqgCGTG7Y+dOdRsolv9aKdn5IR32jeVLsbaaKR9mCWXOkZ5m2RX
pYPNnXZN95dGr07D/5dtierHphLjXTpomj9cfR/roue6NIRw4uhbt+rEdtbOUYWl5FSCLwTHk8cg
PPRy58C5gklP+FxLDsajCawmwA92hnTbI4pmEcCNdexH3SLQMtpqTVEte3VMbj2yLThAUyJQA0JA
cB66mjRIRy+rbejZ5aKn57Qjo2EjnSbfqFQTKM8MfTck0Uswji0uZj1YjA3+yOmfIhn2WqWXuBcG
f1m34TqvhYNlAWmVi81/yZnmdRhvOOUMeK9PkM4jfEx1vEkVRmjhWO6SBsvDvAW3DTJOL0TmHQ42
qS8ji05z8SN1m5OkjseKsi7x4wHvLUpiNxq5aSJlZUGyPUlofz6RnhcINwDG5rwf29DqZZB236E9
giR3Fd3kegQrtfIz6qPOibdQfdxTERk7z9K/a82waDLWjdGI83GSEps5aLjimIEKX+b9rVZjnnLR
iC0R4j75kmoMAWGzdKtEW+Z5W9+agfY+AniVsTgQU/mOe0iHGgk+s0j5vFpI0+StKIlINLU4vXfQ
0vURMuYhFKfKMY99Hhhns8mDtZdkj7M6P+H8aZWgUPBRwY9ki9tXZgkFxYtj+IthvaxSiFYYDZI9
JF2MrvC85pcLS86bAKPffbNUtn5Nmiuyz+fRfwZrNlwVzXxLK9IsLEyxq6aGwJZxmXFAgWhjd6l2
DMc4c3uVszamQ1JGesTJM8JPIiheadSlj3ErgTZXFx8L4pcojy7wGykG9kkc99wJanUMh4mXE8D6
TTISlowRFdLwng959d55HncRyWseD5U9am8WEj7Spbzb0Ta6S6IBXzWU7qzJkbPuRDCxrYDsD8NL
rzWnEdLzlhJf0hOh4HoSHxgolKuqdMYpzOYFbJGKA0I3X2LNahedFdZrPcotPKC+dhAExTKoR2dY
4WCyfMhbMrwZ42HtMSNdhhrXkkMTdyBSsdF0njqGspAQFXLnMcoBerOWRFY6T8liBkTJWN6FGTaL
yM3WoVOme/5CHdC67NZJXffbxFoJ3Whw5ZvBQ9LhSixT9Q4l6zUzh/o5HQtezznZJHpd2JW7O5rZ
1Bf5Mmyk/qBEnnEFPXb0PQg9qp64B0VL9VtXQ5HmFm7/UMKKrosIjINvyaPbJD1kINZW2zNzbh/Z
Lusk7lapXQKMF2pCNjwyMrmNhkh5hmd7aYOIC0XqMWMAYVHkDM9iRBRXNsq481F7nGWh3BjNKG9U
gMGURf6hyLS7zgmMZ55xrQMQV7hRsvcBna44vvmQZNpnsl2Gnaml6W1fYZCgJHF1mayAjG+StN04
wPevxdBvxHRy4yr5VwX6bm/5yglH+pZEovsA0/uKiL9qgjt+ZnCv3TXID0PDeIAJ3OI/SM4tLsS1
0ml7zPjljuPswQfAtPNVcTA6YCcVH2Mls8GZzk/l3lSS778TVfKpCgdxo1d0XhD2K2QcLFOL9goM
RiAqLvsjD8gyGgc0f0ApMlbjOyQBezvhvCzs7hZfq1i4jOlJGGeFApkIPzFfWoj1kUlTYuUVXs3M
7y9KZl3SpMi2cojLXa1zBfJhOMWDXBIvXqE3yHZzKTZw8O1CSkHbANxX0jlY6EYLaw5kpKGBCfH9
cufp/pdS8Wmx1PjusTx7VQgA04U1UY99ufKBI54tPXkk724Hn11Z4x7JdrXfFZtAxWjSNC/OMGiH
Wh0atuIArXKVH8zpFyNwDy1Yy93sZtEt3H0zjr61kx0p2fLIAVQetVAzj+8UGqaqjQSF1f3Jlfzi
MRK4cSP1WNXwfbxUiH3BgnEvI6EfBpCcpZv4F8NBQAEa/M7LbYzNcdds5t82au0thgIFWW+BtU8j
L38us34Z/F+WzmM5bqRdok+ECBQ8to1utKX33CDIIQXvqgr26e9p/ncnKTQakg1UfSbzpKGOkwqH
W+rJOvKgLcQO91uMc9rHCnTW041OKdAKysr92lFi6MkxmZXOXCtlBi+Of2RKkAsBJmeOOBjutiBB
PebTsSuGq2Uz35OING3aUXkM1LqH3k9fAzfN9/9zHRgGoJIVtQ6VT4cPp/DjbEU7gj1CbUdLmoTx
QSwmqWSmwyTQGrlnoCP0FcnNXJBWQS8UkG+DwHbErTAOH38gFKcYLr3FWKObS3CNRWpuAndvWhKo
CUHWpEFUFHVs0GT/4eoOPjtopVa84KiXEaKlCg4IZf7ihk/cUM62ZVFZ2MW8Y3ZfMtZqZtKsYX6m
Q/8TeOL416BY4/gA8IuWRobjXS2ql9bd/7UnVdG/DOSKYL9nttFpppKIbbXHTxB7uNgo03uo+oWY
Faq1XCnSo8gZjwwDacuSKWp1AZmx9HoJJNHZ5knZXjD1gno0MKsyU92rlYJmUASetOUlHHOiHftH
7UMQmNwEzIP4AQByFrLhJACogMtHPOWuU2/GdQAfOOHUmfTMyqgIPDQ4+aTBpY7lYRnproDpOdcT
GsudL2AJDCMw/BK1bmYPu6CcLmY2/bOUsoDrO5HTu+cu8dyNkj6R5Cy8bUtBe14PXe79YBvhYu5q
+K+hNGJIVNmWDC0nWtWaxDh/ysjXm8SqupuubkA+Ll9+dVXag0iOHIhLY9n4OwgC5LY4ItljIIDM
0jDt6JIR4HfgJFslyMOaBZp9iTTIqENeUzO/zLCRTZk7m3FEaC8d+VYl6TkTyNBq5DkCrYpjMs8R
daIYAWB1NdTFKABCETfXxB34q1B2MOThXJUSlLIs/V3hvLlBre7+esngityjKKolqjZQ4XHg/Az1
VfLphUcwkL8Wjl4m0fUYU3+wwBq+cEtlZwvUBBtowaGpcYO4ajn7bnK120EGzCh2VF1uqwa1E0Kz
YV/mFlzlxS5I7lmBG/iRG/rFYxZYbxLh6aYHkxwRZQEx2CgBHprpe6qUuMeLZQEU8uadFPN5Ujij
y1L6t1Py0ZYYaWG4C2T2L15jN+cnYBnecw8wHhw95Wi3ACDTq7xz7HIb1trYOda3wl+CZO1A+cH1
rfDVG3kzPiSsaeOiMm8G32ifFgw3meG527Z0+H7Kejm0i/OrrLw+WqUcI2MtsRxMA/DOEeH7X7fl
g6wAsWiF0SzDmV/l2LquxXbdlxAgZ6z+BTB6p3moyMkOzdfJNTrCN6Z211EOQlFJjH3YXtO2NNaW
vL/8vYlAUoYNCj1QPueFNMgMKFTk2kjBjako+Aav0hC8XK3zVuAjZsCRnf5mEb6+wm3qSW/lNDzO
6fqEe6KMG1Hd9dj/OPmt2LJEBLpwvfgpJo4hkMZxzryFqB6C/hCfnBpIahr0KpNWlrJdUGKm0eG7
lyQ1cxBVXP5selYFYtKUXnZh/caGc5ju5rajX8J/3NqZd28tAzd3ky2baVqWPbO/8ObPuNrL7s4N
cvssfOP3T9mf1ejNZI5OoHOGWC0FiQtYGQ82G2NYWPmhQNCQlHepmdiQ9LJgGxaLPDTuR+cDGC1L
V8YTTA08FeEHZCsLoZBT3wfeZ++AmG3Nyt6vYXoayuFs9aAbvTlbOPTa19l0gIoYQGzddEWHGAzm
xh8XouWNepf5E/RUC11i1WOTDQP50UDAIn6ipeuAZa3gZ961RnUA1gcEufQu6EODm1DlH3OfwWa2
Em9f+O5jxobraIxsOmgluQYMBsWSIfmGE3GBhEB8G8UaF1c5PP49Ab3THJJFv3qG/hbp+NnkwPfs
66yvcrwnO38cRo6IVkNFbn2YhFMaLBsWjNbF9u7p/SQj1SqLw/o7RY79sDiBjeNm3okuWVGolq92
XrRnwCY4McKnzCks/C/DHfHGSbwq6yjmBCxG227tdoSwfZ1ehV0Kq723fsr1Cr/MBTn1rn14hY/k
4nXQSUQMc3ueNC8H5F1gyFcjXNCA/bLXOtkO/X6VRkqqfENicS/Tc74OH0YLHmdsGGdgBXwjUz7c
eGMCAVCtaexneR1VxSivzrl9B4NBUc6h23CRCBX4s/hZZqk9H1qzOfnLOAFR8vNDutWZLU/dUA/n
MGMcZxLAxbqDc5LM9d2szTjBRfFeResCCwUXtgkFbCI90hWvVe2fsyIIH5apPvZFJiBhNXm09Nme
S9u/KRjVPDSyuVkN2oap7zmpFTL50rNsAIHIPMjG2U44ODdgqw68VeZDaqbuKTCS96UrAJ5k9iti
VqrItZDHvmX0Pca+D4nV6NL/EoP+yJLQkFCnpqxe510/AkhCs/WV1GW51+705Zh9AMFClbEf4Pk3
XQaSRgFndSFAJnBvR1cXF5VLXmjRPAOyPz8HRSDjDoYaXIZxI+v0Bn7EswYvGq9N9zlKaU74jGHC
BteSOcyfGPx8F6POopBnmpD5T8++M522Oopa9Jt6qAqmTeV/Hurg09zx6DX5/FK1i9546eQ/qCkj
HgfnkEpInML56T/OL0xVrVOTUa/6ngA14f1jl0jo7GTh89WEpZUpGHcOWt9y1hvfBc5raB0P9pcq
+JQKe7kfB8uJCOi5TUL9CKqAirPA6RJ0vz1Lv8hJ3wdYhPAL1GMgMbwNXupDMtX3q9ftp64YTwJW
/GZl0oGXVL6nnaN2WtnhrlSvjdVl+zRhR+isD5wNJ64GXJypBezHJJmlqEbYpUQEzusTmF7QXv41
PhpqDuT9EbqFAEeoUT0FvVr2tjUcRIKUWbP8j+bMOvqGSc/t5T9drb8c/G17i7VJJIR+onNVG1uQ
blG5KZet+Rk0MPrXwb0NyZnZVFmIqnYcPytBFeV54iTMEqF1japAtsYhGJyHMXS9Ux5SCA1deztD
XsfN9l0XQKzGUsTFR7607gZREjW/BzUlqfTDmHPLEGwM/LYnHaWAL26L70oDYdF1fSiYH1A4Fx8e
+c80aLUdhUJwhUIYAFjTIrgogk213DN2neLGYRAZOgEWRB2+Lj1gTqsKhkj2QNXsFYoewQ0xOzOC
WDtjOEIAhtiXzjDqYAlBwHhvFmxx7WgTS0vgrRUMRM0joxm8Dz3M70E7NPcA2LoWmlk6DHt/kF8K
1gRmStaWiDnDYzmmL7Ao4s6oy4gqc90GszitHbFvwCXhtkA6Z2uutqvpf6YMPDet1TNncaUg6V5+
+AnR3djKjI2XlNU5l/OxLNSHxqefpviF7Q6r1yRNRJGz5WNw5FWfDXB2Y8UZKIeNLYNuZ7SABgrv
IslSikaHelzaXtROuyJngDM6B+7cJpYMJGOvwzwT5I/2KHChp6jxC9c/JdnyXK2/aMXzB5xioAjz
Le8n6YMpFWuScFEHCIPQ3GLJo0rfTnjvNkniDujLwVlURbhttL7BL9jtE4j7keEvj+sg93nmPNIO
fzbeenFp/6TObvvZPJhXrYBH32K2+46oJVcGN/T5d8RJXCo7f7FG4oHpkPKmQ9xvqyluZ3YTFtbE
qR+nV8BDpBCztkVCy1vUawbOeQoEV34YGlAPvNdPr7Ktgwj3op3Y95QVOV4upwJuNtPRPyQknLOV
k7CnJtzQ57zKkjoBK2JkIcZgADkxvmW+kSzlFezZY8fTIVBGxAbKIEZjtL1f4qAhd51d3AcPbe28
VyXPkkpIKAiIy4AnxKdP3FfYZ+SSzF5C2Cj8oFxTqLIx28BvlxEHNvj5XF7azDaxwHtIMNoSylC9
JTPEeNOz1++96XnpV3GQPVWD0Sd6l3PFH+sZLdCfqbhktcPVtV4gHGS7mjH7oRfWrdGVKemVYWQt
JEaqAdSbwsUN8OTkQxg1ax8fK8tmsVckQeHPHZKorSQD1PXkJq0ZlY609kQBbSefREvHMLYOqTFb
KYwf0Fu/jmiIpVzNa1Ca/9M1M3BF2CPLuBB590JOwXtFllVUQaDcCXmNCROfKrmfV9KxekIh/NLc
2bNWUdF6n4xmVmDV5YtOnIMTambFNTEgqrf5xVJtA7td9hZBVo7kVgB0WT9bECl8FZ6Fq6wH7dGD
EMlyJv3H/D4WM39OBFbZM5HNVHHw2CZvFmMCUkF145fda0UmCPmS7c0wEPwLszY/tMRWxnYJWbpF
qVa10+uagIRk4/3GjCu8y7rqd/aAVcGwnU8a2CGo9EASt0jOBDgIHz1okRJlUpd3sMpi2kTAK7BB
X8ZymXayn35dapyz75tLnDkNE0qPkJ+cJQgrmrei7OD5dgNjeCP/l3ikjXXLjd8Y9qn023/GiIxi
3VcjnZZ2YMMYFXZ1pp/TRifumWEd0H5X7P4SVmhTH3Dolpu/9J6wwWTce+Otix8HwrZYzO/Bhqau
Mioon+Ss8zj9MJlvz2kbWeQVCMUNPFq1EY165kkeyEcbANX0bP/cjtA47aMTkH6wY0W5burW2JMl
oWEoTB9/G20jZAYVZusKFA4gqQdKpmPqvmduhR2pTG6J38TAMxZmbHoTjAkYh2H2llhM7zMcxECe
FdQzXsBNJt2HcIHx1xhgRPlABFZkwGkEU1Tj92x0x7rh5Bt7RePLIMLL6JFbxLobO2AHkT2Gfuyx
jCa5hFC4bqq3eWlC0HCjPkvZOqGDZpvb88eTiiYmUTtEcHy0n0GXSkIsLdzMbCK6uiPJMktfhOTH
6tCltgvXlOSBYQpUEvs5x3J4KqQ2tkj6wQLn4j5rnZ+UmbWFnNt2M6JEfQeFlh/5tsf+s+e7Scu+
i4KF8UjifuFRqGnMpw8rPPAOSvLhF8QozRxQOVf7okzvajw0VYZM2zCBfWkdFJvM614cFEMn20S7
WQ/lM7fFvSzMnHVaydLBNnac2ET5miadpE5Z583efpTmRdHeahIDglT/axQu4k7iUk/zFg/ziHiG
nDzWAmZMIFq7wxpas2D3DpQcPrOBYIPETXG1OgkOHSJv0QNhlFuug11GyTCg6aj0pyG1uSXTjg+k
HQwuLv9b2MrfpbiTk6bGyzxOG6wdZ6dVPZA+Ch5zwKhiSzvbVR1zlVxj+973mJURVhdtqeJGQfjk
jjuoFf5ZNlg7VVnXNU6NWJEvwEox7DOx2Y/Z/O7lCrxCXT3W/gywBjpNrDhGBHK2o/KzFw/x3N6w
nOo8tM9K9u0NMipff0ERNS5tXp6daRxPlnNfufFYHFOp1YskSkwPeXaCPQ4zO5QPo2zQYY40GlXA
ltvn06G/7Y6rLXnHNNM/YNEMdvvdYBnxdT+8HW1xnivjU+Sme0Dq+QUJoGZTwGrdzp6AvZhH2x0i
bafLUQ6S8En4gQOBHbqzLwEZDNt0Cn7qKV/oLJMMEG/rfmETLg8kUmbQNt77ciI/c2GwQ7IyRVOb
WOxGxaYXuNflmr4mdXdXNokXzxS8IoXOYcBPD4mYYisNxMtb76FBQURoq2obWm16cCGuzzabDdwF
ZMOO+phPxAClbVhsYYMD9BvTn2qSVKYccbB6XGbngJUafZu1dbu7Dg0WAF2XVbwPDNTjsvI4QsTg
XyyCHVSgoZf+MyeuDTSQT3XLuwQu3QFzYls3rkJG0zvpj8PXXcj27JnGweIG25djD0Eor23k1/w7
kEgJOG3t5y4cWJ2A1KQAyIBDOVks/aSKc/UJ3/qcul5U5xOXNPbKIa2ehJ6wtM8zSWg+6Qw8FQGa
DGBnVWRoplmdV7zA3ImdGi8R9WW01j+Q+QKKUXRRlxQOz2HVRH1k4OQM/8ep23+ziQVM0/HW3bod
5lZFLlPqjQ/kknN4CxGvie2sfWyrgk4dAu8wJN9a8jqNZTJtU7Uwk2aDdAwfgCizpcnb8cayciLg
U5NVlEBbbzY0CUbVMBZWSb0vZ0pvJhAEgnUNYiT2fUwO84k4nqE5zh59AB4BLlrBB9tgrdt2QCCJ
cAlZN/r+dCwQMR6ybmoi8gkBLSUPZP6QWmOGR234lKtZdteakE6tXNvMkhlNhUFLjt2V8KqA/5+0
IbpN0+aUj+2tMExqsrQzr3KSAWyHld7jy4JmbQdnAGG7jqyNM1KVGzcRu9FY3qqeL0DO2GrdAm9X
I31y+QLUzP1gANyfQS/XJPUkLckw6By7MDNOM+qATeYnw64uyj9o0MFcLfPZssZXOnyVDu4DGbpx
UgsewJZxfEI+7S7MlgTbQKIPoR6cHaQnJyJQRsaFS4nI+SWiK9ZnwxaOtME8wYCbNSbFglNskzTn
Kspzh1A5pCx4Ms4d1XIwzdltdcW4O8KJWzG0L8vEME6qhtjHlrMmr57YxxeXYIF1iz0yc8wrCjn9
+DstKsujf0oCApeG/AAHqTul9YdSvnxKa/diiPBYSaJbcjgU5CK1LYpXGGrjIpdNRnjA5GcWu8uU
5TirIEZZ+a5OkUIov41NUX8B8lN0L3gV+Za/wi6oTrkaDm4xOXeDzHZG02KsDa/ZwavHE/mn0wAe
m0Yrj07TVxU6JV8DiC0eRvNrdOJucW2miCkLV38+WCTb7qEnvoGHes1CQH6Ubl9/GQD0QMcOvl3E
wJnXx8xvmrEBQSsLmJJC6uvsMa5E7t8vwPz5RAlDcgc6bos72iw/uiK/fu49RlwLzpWFh3rnrS3s
gMUwCfSooM7+b4S21js4gs4dgjTNjU8GDBdTdTS8z44r8M5OU5pst3fJjMmbq353Q4+z/FRL/a8E
MQe72LzTcxfcuIHgtSorFjthsv3rBzKwfBCps7PZOF+BkxKsO6hINBQ+f4lGUzqCtVE+y3TqKI8R
f3RXWlNPSNP6rmbufEC3xqzELe4wYk9gYumFh0NkxHhxi+6ThW/O7LN2U0jnQqQ553cRvDRM5fZy
oOxKFOM/O7HJQOS+I1xF+xxRU4SPgDJ0booNSPthV5VpnNsDmRIwcvOBaylt1y0gca/RsZDBnu1E
c2d0BU9v090OgC5pvD1A/uVv06PTCqb8Lcnlo5+NT4s2Z+jM00el8vuyGa87QQOVnmR4nAzFW9+V
b9pxz0sTWNuZiPd8nLFwg93yljKLs7QXO7KR4prA0jUvn/El9Vuct//mzjM209CcSKR4SZ3+s3cV
RVX+ZjIF5ALFt16nLFw9vl2Vzk+CnDyKjau3JXW+xs55d3r/Zu7tb11VBHygTy8GOCqFYt1RkHbP
0AXEH0kenORwPyv7qfOBzsKW/o97GlkICDw0kOa+cSW704rS0PTPSeg/AgT/J/2csCPQVKWbXRA/
3w4ji9kKsYimJ9kZnbwDUki1uoVknR+4d8Nt5qpj2QywBpmYES9znGrx2KUAGiduVOJgfzRr72ZE
Zmn5dRhVJTKCK018TeaN7dE9dYjLN+k1f9uxskMvh53tQ1ymbCLaw9np2f9HNMWbKfm7oz1n/LVu
OFUBQXwNz7fJZzV5EB4T8Kyrqu/gdk4bx62+g05dQguzAcG9JoD9k5q4lBhAsfWqYDN1j/lAjPcK
TGDvyXd7qLwb3dCFagBzc4kw2guJIzO7EIoWtdlMaWOzi4NdB6AAWzwh0dV4ZyDJ2ZAb6EQeSGMC
vfdpBUipA9ue6eJOWeEjGT1EibOcqG0+y7oYGlTZI0kz68HO4XgIB2VK1xV3Dv6n7Z973jRWgLK9
rbcsOthZsO5n9HU3uy8ZIEIYBygSXNs85wb7ogojXm/zkrrUNw468HXJDyHAGiG2QU+ietWgAhEA
Rym9pwLrry1R82TACMTYn7oRq7/RMrhKGXEL1vlQiylGzKmet75gO3ozXSkENahHR3KK24r9T8dI
ipg+Jk5dSQ79UL0Nkjo1tJgx8f+jAYadPCS7YeBNNRPUUOmi3okC3CnPJ/WBvDKyp8ivFk1ibtOA
73INvHgwWfwKXnWqGEGKLF81mwZowUBRiAFd7GdmSSQuQNViG0eKUTaFl5yGHTwWPTSzHVJbh2gm
DyPKVqmZhhLUOo0GY5tJH4lTf5TCQdzVpCNvgGFu/TxF1sek9Hac9LKrGnHxqlfXFpx0KZIGKI3S
eOyxaiDpXJgf9zoG9/Qb2jb0rcdZNz4rjerdwJRLdhSWDTvVt6lHrZXq1I6XS0nbFRuy/WjETGKd
/WR4UQXovEyHncpXIsxDTLndWbBV7yrzl2AZGnfyMzdoHa7o9fExX71fH5zdnDaHUfhy4wXqP8/K
okkeOzpxplQcqbPLybEiKnKqnumRV0CD8CIHGhKtNWqX6QVj1pOb9bcN5rNNaiIz0wskRI9QvXFp
TmvTWju3lPf50KLlqSemxNdJzbrCuIXWETAVF84nMQwREtqu0Ldy6G6Ja1Nbr6ZFSmjDBJA2085g
9Hc3TULDMvJRBUvrb9c2I6BrHY4zw8iiF7TWLqscv+EwC97bAWVW65Z7p6Ltshh5kFeoctYY7V2R
eWqzNMR2VOV0IsTkpljtGSCb/VWqMT0OBY4HG0F+h0HeYwkmigaCs0mWY+cuLAPVwQCUCWeDR71q
xh/VvQQ1+y1IJjmBLaaDYmBxIljMxMes2XKEiKoDJHLhXzYMAKpSGADyqPSWkZ6Z6wcZfKd2cBVu
0UeWBwNIBi+xS2s85E8WVd5O1UABSEWoIidv4tKiSMc/6DNiXTYCNPEi+R5kwenJBjWiFvus1Fht
OHC4qCf5Xvfj11/90LGuJUT1rjdRbYcVJp8Wdgwvb+Xvbe1ZB7ej8ymFvx4tzQ4u95fpJ+DuXsYS
FNu1lLD7X88Q9jvJPETG62x8xty3bit/We87LIG2ojyRM6HSyu8xVbX9R9P7BHgg3I1lqW/dzL13
SfxrFG1LgkoqQpuCasGl7CdXDRGw81/g6U/U99+09ZLMgzFyFuJdp4Vu2Ifuxzl+0UnxXbXpGntw
Cgjg3Pkpe5tuQFfNXvjAWfJoTvMh8NSzLguKVcGPdSTea9W7VPHx+myhp6m706Xz2fTFQc/rORz6
A6E/pzTxXZBJ7r3vtIcOXfi1g1dxOJhUnx2jsfwrt4L/MpsLJkRKZQIn2yi/cyOkvfskNfV5kZPi
4UPU2NUQ4HtGK4lHtwAnFXz+G9kb/AYefalOKW8uYhwWxcXnWIYPU9+89jNxEKSYCO9ZXrf/qaMe
7RBpFDiZEhEl1OcMvTge/iRSLcRsVssDSFGm+eg2au9hUvJGDi53BQmDQZd8O2m58/18O9acnAMF
WbdwinCvwS2XL4VJr7j25i2Jmd5hZgGKVB89Dqvfk6Eq1DvW8FI7V0r98q7GIQaUX/Bz3ARG99M6
Jm2e92UwLJyWMHbHIL/iaVisdtZNUifDhsWUie+aer6bj8iiM518zaS/5ESaL92T6E1E+PozUwIo
dvgKTfOmWdnaLvZlLVR5CML0UCusATQudPTqltAUEhpgkReBXWyryrx0ptg3tkInOFv/+mpSO3uy
A5I2a5FgwgtxVTAF1CBtDqO2WDb5eVKfvAb29f9+Sanf/P/vGfu1sDjg41lLDbYUZcnGagU0HYH4
rCbTvqPgEvWzmUKBKL32lwQ+ci2CUG8hXr9Z2WhvnSbxt5l9rUynHyTZ/cc4Z+glcoPmLDuESDce
6Yw3VO/06aIe7xoGguzHDAir7FpI/IkcUtOwwcn6ZIwgVUYK+0hmXn22w37rd1pHa0oofSqGMJJm
+23D6gg151q4DEakGHcH/fpA+MB1BknUROWgVPTpZALhgvIc1bh3ry6gPCtyduGuxTateqidlAW8
jQ5GZIhGhEPL9Pdn/Ie2C5G87vR4KdZdA8Vqg3MDLuI483EBY96j8tWbsGzuksoDU4aIgtrTaPmg
mJrnfokAU3P3jzW/nZFiWhjBr0EvBBKtbOhhNluIJoSu96yM5WDfz+m/ZVYMO7Ulds1SdjfVvnXs
zUquO3ig8j+/Rjnq8g2QEndJiBCALr7mW2vI3tAzl9FAmv02LWhgXN/c0RaX28SrcY8iKI8KGh8T
RBVR1NQQ6EdgDM3PvZh56HIyUBhYmy0I70mFCxlg4t7ufi1UpphI1rBTmJW8cz4QbVqFS4z+qz85
MbqZ5wxt20XXA8KabDRjCyH0qkMmJXJFiiy/M+ntQR5m50alJ1xyH2VKtdIhRsMOaW4BvxXfZNQh
31ZHu3UoeVxc1ZY1/9quSO5kaKcbu8OhC0zwmZ31C1Hqxg5NCka8OXlkYEGbNbT/ZaX8V8zLtz9C
vtJDuTd5O6M6lOtWBQOGVDTVo8JcrnSmHzACssiznN+x8BjFuuey5e1z3C5OmyW4bdZ3TyXrLggJ
QS/xDcyzuy1d9nP56m7K1erxyuT/6MWBRS4q2QlwzryBBH05E8tbzKYTUlhMW9U7mV48lEE3Hgzi
QW7ajlsNAcNpmqz7fgzDg8omgps8JJghO5utBM8aj4744QkMiKu/misYne8dNhNMtk7WuiDxDDOE
jgmrKSNtuVBG4A2+a5DjB1KEzECmU+aKXRu7EQKI9LSw7dlnOM00Y5pxLuDiDhWw5VFERMmKkymO
bjCPu4y9xJ7kDQY3eq73KHeZT6Q3det5W0O6t7krrEOWB7+LRXwEp1C+JZThxeGLL4T4j1Jg4ge/
JS7UvXPDm5wYe4IkLWbUzRngeb11s5Ynj9LqTOg9e2dwUFRB1QPzGZfmTVTWcSmc544FXTeNzVOB
4fFhJiQ8mahVqcq9uFDFP6tryqM75ARWZsly6jN+rvoVReCy7Qq0/bVb/auYjrqLucYm6Ct3Q0T3
Ejttt+vk8l/id98W6FLQrBlyABGgz0L127ioxgOFKrIKB6rifuYTwFzYje6XQjCS5+6yRdNMfDPB
hswplhsvH9LNiEp3Uwf5l502n1WXPFoC11poEJ1bJrJ4kiGn46ytL+FT0C+9g1jOWYgj9bNfNNvW
rl6zB2ECuRooewelDuMaaraNWrPIZ5GVpzKLHUPGLqYe9Cnjhf5j60NSaub0wPL7ptd2E9WCw3t1
wsjX/ffi8m0ZpRsLdGS7q9Te9h67Sf60yVQxTqaYzZm4SdYf83hOqUOh2OLqb1kuT27wWo613klp
Bui0h8tgo7pucgaOmsIzn7lhi67f2qZu9ub8xSqcqTT05f0iGAYV3n8TP2VB+ucyuWLPCkSzQ8CG
Xg5kJJQrXJkrTrhMnlHOlrvWB88aGvNj5sa4Iel0CJ0FCbYtlkzufYtPhNS1gtE7tplJedwzjhXl
GvgzSnocRehjO4e/umTZdCIeZtlnxKBEjENw/E2VvZ19k6EUWtj12g/lrrXGc/+GEgL1nh0rDBQm
0Wtu2v3nmz0yDOesvanYDWIN8TPLG4J4eWkwkEyzb3DMTTcVo+1tu1YYXQO+gzB9Yc+3KYqsIPtU
3sxpf2yb68Cs9n8DxXN21VpqLnQmqqVGddrfjq1VbvK+YEyeyq9kyE6Y6KqdU/H/YfhLvQmiAQ5u
uJ8pmjqQ2rG5gjOutHG3DIgH0jbd9XWFaMdV93yfOBYJ6CupAU3odJTjA7Oi2WEKwQJ0RybNjwkh
lC943Hpm/s8T3dHlx+pTOmOsWfVmUhNLGSf80szXmJFjTmBe1U+4EIjbY9fjlb9D4HXbpiY5siKv
YuP090vpsq2u02o3TfOdSpb/utY1jn3YCu5yhCiFazqxLEYVjVmwgQXPoJt1W5osL0ZV9TcB2Tgx
497qLCefuzedTpM73xftNeMslZdh/clSyLwmEVnc+Yr6xi0vU7mgIqhX0igTYWKtpwUUTeRcN/BJ
6oMtaCaefKalx7Dm3Ftoyxn1rnu359+tSQmh+JH/3NE/63kUJ5TIu0Wm5pNhD9hUCLwKzICgGDec
H6WXE1pam+HDcM0gS1c7PTVLq2IFEvBPqJYnyfTUt814QgBRc2rkXZPeTJygq8vmeZH4xxPAdE6u
xhh58UeBBz+2E3TTS/VDzk0QlUxokXgAbXYH/WARcBRK1D1aMvCwTKT9YrRuxzR4WA0XY4WDBDhp
fvLxiVUN4ELQOprB3SZbUXkNcyg2AcWkWqpvW83HijWIcVHO/GH5T+jQ3pjqjdusFm+Gc52aewol
mOPyyWBbuGok/3TbzjKit5zPIgAWx2RRgqtjiYfYBUYj3oXFcsqj0V7dQ73aSK5chUHKK+yHqbnK
hYkdGweGLvQvkUrJCWqVi1SG974o/ynisFzJ2jlLUFJkc/rfwHIThPlHLdLTSsWaTD+hb95NJ+HV
N6UnsZP248Mctpc+p9DJjfw7L+ZHLF9n3JKvXmC8EfP9BVopJSW8d8ZzWbuxkYpnacjfbddjLJrI
Lmq5LSN1BrFI+EfdM/2b1fdMq+SU/9JgVRs2SOm3IRiOEQ42VSjllPE8hB951n/7Qv+3pPI/czZP
jsgix555Nkg3rzuYAWPLeT1ae9fCpvXHyqiRxhE7RWOW80F6rfFCeuqmCQBUW85+rMzzmC2kwybl
f46VIHYdfuFc7EgEu/Mtll5pdUqn9dly9Pv/UXZey41jW7b9lY5+xwn4DUR0v9ABoBclyuQLIi28
9/j6O8CqWyarI0/3Q7FEpkSJMNusNeeYQFBp6dA/KuD6W6pOrGk6EDNg22zppnDaGMbVMr5FFINE
Vt5llSB1bAmkdQgOjPwFnAhjQ1m/j5Fx0yk9tLM1A4purE2o4AFqKAeebYrqbHciM3NCLSb2Lati
R3DZUycaCbsd+9ucwqhbjr7UM7EEnGlcKfE6X5J6cx/7L2gfSBjtRq0pF+N4iwhKYDpizeKylghq
1ucBqkQCradXmBHniggJVzMR95lLKFyFadghhvQyy51+MOrhlgCNPY9Nvu9V9A+RkLy+Vr9ldR/u
jKGkl6YVLNSHUV1VBk0sA60S+ScbbeRqtSzzxsSDPym3nqspz9wwpVgVtg0UYQLaorpErbzEwyzm
DSleoJmF8dzklulh4KL2V+fjKulnsZEykHzt2D7rgbZ2Y92KKDC1JRXsm0KcLP0gqP6jZH9XyPZz
aEz72LKQXuCV245DHjBfUWRZWh1xz0e0aEAWSqO4BPPgPM+xt0eyHDp3JQott12U/PkY8c2TSDcq
Mr+dbQX6VrKjLyr1unUT+zGDSRqTmUwJRS/Qf48+jQ9LjW5TGfZuXsyUIWU+Vk9MnU3takPqpNhU
mOQfQ81QWrNrci5XncFGn/zV6cB6UWVlF6m7vaHSlIjrRuxEJ+FckYaGa8HaVaRqRgn7oan6mvTp
zoqzz74EcqQNWEnI4yxtSQ/S1sRHtutOj4hgIuRGG4i00mt74i5PqMskARNkaMfbiqCebTtoLylN
u5XVRQXbUZCnpTTSs8LmpopOc4SUb208hozOzd3XqOFFdEO3yqgf5gDpzK/NvPo/CQ4LQgx5iylM
eYFA/Z3gMEgaRh5ZraCoxz3leXWvDcVzyvS8GkTwye8Buxji6CvWc5bl5Jab0fcx07Gl1rgYqRDe
4zQ5UzbZLf/5EqNJOr+VUm2eamKi26Bn1xb5N0pOXh1SN0fwvu0bealTRl+6msxb5F8S7hO2ca0Z
mFvqHw++vq5HPff/FQ2FsQKddCdsrNg3dLhXCWl65DykA+9EsKOKYu3Xh+UB5/q7f9yACg51h44D
Vivlp8Oio9L2B23RspFJ5qYEKKGbL9n/FE6D7CEr5R+zMQQbAzWAPWdnit6sf7M22xFX9VaaBVdG
Qam/ANNrJgsjJCxJBvLCNHqqhfppkApYxYjuqGHC+EJ6AdAPvBa6bi0XBeV480dS6l91Q0bRE6fs
z75ZC/cgx2YpFU1+8EsAuX39b8zdPxOqFqQPBFWUCLbOx1Z+cvBrcl4FM/aFbaebZ2Uu6Plawecu
XaJgUDCtqoa/4dfHGkf+P+zadBI1ENaLX9+0zIXR8RfCiTBmiXQcWihBd8vq8nsvY5qcqjuj+rDO
8B5AWlgRsH2rfTWnMKwe0pRFy5hn6m7MMBlQFCAWqF/pqsXQSCCBRF6IbGT7XiatQZY3Ra1+lyqz
2Yg8PkFwwtmg1z47yP7IapFsl1S7RGmwTX3R71qhjbcinJ12ZgiWKzSEQfIlSErHIHt1y+qYeI3p
Hc/Uh5rRTSS5lN8m1JwrgR213LYZBd26Av2L192vFQxExNBtjNZ/9dPyOFp2dgyqO1Azsaos7Rme
IGYqewfNal4ZfdiR+1Pe6DXZqyQ5Jrn2VFni0MEpW9dv6GOarW+jaZpGih4sQUIuiG8xPVzcKNiu
cVuxIm2DTThKn6gGxGpJg7KgNmL6lyrTDnYMMoRySr/F/HURg3RepFagWhOPtHMDOYkpjmd/Fvar
WZ9oKXT4appg1xSxm0UKO5gi/5AMXNl5J1sHSX8b04b9NcVL2xoJJ0k58PpUHOqp/YyAtLnX9fHX
18w/GMvCgOFK9cJWaJPiTvzpkiEJEAjkUBVME8jox1w/BUXyZg1NQYcvbFeWihksEv1G1Qm0qYKE
zGMG+Rwj3hRvYlND1OGPblyj1ska/EVp036IRPvaR9l2HkbdM+kgr0OJRJJpHrckqxf/hqP1D/IM
0ByVSAJAUir9Jeunj9DzL2VElXtrLNsUGSVjpVeHoWR5hEH72SCtlHCTwnscuf9TvMQp+lpTO/vR
/tfyY1+LcqqjIGwf2Qt/PnO+F+fP2ffml9/0PydV/O1tCbf4/a/bfG4//+0JoZgA5p667/V0+07A
9W9/QvC9WL7zf/uP//H9f0XtN2HN/cHsXd7/959bPuN//+fp+xglxV+DJZTlB36n9lvmvwRzgGla
oCcxXS3D4u/Ufghk/9KEwVwBnM0yDJ0RFalsG/73f2rqv4RicqUKIGlU85e5tym65Z8U/V8G3Aqu
YFlWNF0V4v9C7X9glv4yW8lCWyYqhglT0VVVJgPgbwMojXAlyumFnYqsBDu+BNDJxMJk3djekgZ/
Ui2uodDHky6i6bcH84+vNG1GC9wGzMEgKaaE8Jc5+ophjyQ8RLCXOdVkkDrEycktbIBB9+9Bip2k
xRGwwsSHPE2h+NmqEfnPWd0+W0YObECnSFcKe5WlPZrn5bf5ZY1/FTLpeu6Sc5o0+ndkXR4WpfKT
iBoK9tVBFmFNCW1Ch98J1g+BPTcXs5dJ+BoRq0TLU6h9t7+c6+tvR+o/8i67FlHeNhx++SdQsswZ
5ASReqATNc+cz7n/6xQUDUQXJ23ZHyN0Gt1mIg/5kks11apwZJGqNtmp8ql0IA2t4Ie32dUnz+6c
ZQgkeuzJm7GOwmRvmgEhxdY31Q+/hHKYX/1JzeDzZv0+0S3au6FyLM2IYqg8siZfnkY6fbBSxPlh
0tmls4Mhj9CvtDd5yVVoBaayuqCXHF3ompUfuZpHXjWjwM4yQNqxkSmO2hIhLRJVeep7aXDTltmv
CMPq0FZxeaSpRBBx07qdakjHOYum6xRq41UGDAVsTYWgB3Yynqg9SFqSPAXtNDpWUvT7UCvzk8bP
k/VqH4JOlU+SPkJjo+l0e3wVlRrU48mhBWCt28pUX9sUWbKqBvZXRFRbYaeC4jZjaq0SEOhL+MpL
AiEuQs52cyzhxG6mYkct7BAnInt5PBC+69UaGYOFTlW77UXjRBz8QzPHLYF90fSpD0geru4SaU/f
dWpgRT1Gyw67Zrc5KD/mtLlak9R+TltadxVFkdeeuiYApPHfxT/889ZbmGGGxbIJD+8/LxxGd6NV
Bmpr2lwS615nqDC7CiFrb6L1INBqh+WJDaav2tFBKhYo1Sg1izyq29sms22X9f0LVUTl2seq83jG
rFdtSJuj1YGPCzZ1b5mQQdQPRRbkfmExR42U9hm+oiyqDv2WzD4CN0rKFxL18Jd2vsgRbMJ6KLW7
ZhJ/RuwpYj69V+9xZcF3qAyFFfd2UItVH0Z7Rals9ODwDg+RUX4dwB8K0vp4iwx17cbUcwxA0ywf
fStTjop4/fXtJ36++2z6nQbuWEujuKsq5k/jV6KlSHg0o/z97sOibNxyheV15fs6umS5PKlhVmxa
pIinkDiQ0Wk1f94BjpJvnTTa6yhSMkcgcLw9XhNfxiZqb23KGBbP+UWuUFFBkz6JWqmfDHUoQOpq
3KpEaH62exgbam+qd2RONOriotrk+QLPyFrjpdbl90ibUgYBO9qGumRfcatbkaixOfNQ59G8VtqZ
N8utJRw4wtNP5NQ8L7saJb71WiQTs1fo23To46ucWKzPKmwv4zjXHv4OWmgiKGlwpQZx0pHqJuhx
BlC8rzUdiA6V5RdJRw01GwFccqG7CZnmp1QqJrK1WqI/GGfsZZx5fFWQWIoybvKKofw38G39p/Ok
yCTXyBYzFz40k8efRklWeIoujapy8LHz0BifPnT2bT+EiOkeN8m3eMCTbFmZ8Szh60GP3opVotvl
jrNfvqVKyS7fj6ZDGlvFG4Idj4qZ2hv9ZWgC8xlOhLJpm0LsDJ0QwUlB5FshNczYEp9bS382FI2Q
bsCwluZ/VEFhrfyoms6aWY57XA3EViqQDQz/bCrDfHk8hBa1X1tWXNELXko60/31tftgav5l7oUD
SoPVINAH+qFYvvj7zIF92B9TftchSr/lnRadzEBeHEDg6SqrMNc1frDdoIXG81D00ZYiLI5qAlWQ
aZPNwOih3Q0Eo2HdZFfuwGmFxIy+6Kxqb+ZSIMu/tayqEZOkBc0mA0MfjbbiZHWD7s0sFO+pSU/P
7o0G92VWXQuuuXWGY/rrZH+wk0u/GCaMJqmJAtITIZlEsk1lv+CmoVE6fck6cLvALj6VpanSDBn6
PRAJ+0mSQBEQ1Td+UbP5rkli828O3E+wuOXAQSVGJ8eekyX8g8/5l11fPqNEyuMJLBDO1wuNeQbD
ZsTNH6St8mVK8eE2mrQYo8fwGfASwsAIA7SiSc1tUjWKqHoRONVYtygy9LeBRjX86ro6k+NX4t8a
7HsW4aS3IPOvZ8McGEg0aDDwqVYWEMVVYmkzwY0TAk1wQNgJw3BrdAb931FOtlXQktKQt+PRpm3m
j3UMvoyT0ndIIilr3M2J+ADUHNp21ifE69hdvvz6EP3Mc+UQ2Qa4ZG41Zhbd+HlcxOKT900+VAdY
o8mubK3hRgLKsShi6Y20w8Jr21TdqANFl2qkVWMXTC3J3Plfo72my8m3eqRr5NdydDUJG2ecxwNM
sN7dVBvHqhdDZK0nxX5iNTIT8IMx6def4Oc6CuIlfRnRLZscNWNZ7/797qh8SlaBro77fBgUd0T5
+4RwOXSwcS0iHnuNBLPfKLNpYBGXhlPTaeUmDHDZW7I04fSpBUZF7NZdEbcvEvX2TSEZ1mYeEHYm
AEQxD2jfVNV8jgGofJYGmuZqFsrv9PHogRHOgLJVo3zmcyHVsf5OgPm04zdl3sie+AmZgNOp4qjY
gXbPM0bl5dkjjdK3kMD9+nD8vG1VDB3BJjVrziWOFP7398MhmeTY0tup9iivSGlj7oB5rW+yQTJu
ZQgE05rAwZghBa3CGqyVIuqCunr9QxWKtRqgLazTaKwdgqjbW5p3rPGbhCFUAmtolW/EW5vfsnki
oKILvxKpZVmrTprufarn/+bM/kwBXD4KPHFOL1tYOBzmTxRASZ44Sxp+Nr8blKcy+jzI2vwx5vVF
W5iD9Vgbz0E0SgdYSQRnVMjQk4BiTkmJmNBYSy3ZYpN01GTiZE6+ITZdzlLu1wd8SV9YJqW/DtBs
2qBAUihQSSGRlccH+cs4A5eVarFUIo/BlgAadxMb9h28OIvGqzophHecuuLZispdFaH1RcoFCxgb
fL2CZUnKpLkPp3FfKdGuxZMdtOUpFoGrgdyO5/a51sotUJ2hUQ/86BFhyzkcO/CQWCua7hMm1/sl
VJrPiV5d1MD3QrU9xQOuf4Uhoz2q9UK5X5kfA5YvlKXnlHYpuQ27OLfeW4qLLcqVOYNl3vtOSGWg
9Y95pZyU6mIwXtb0CZIWQzYN26ilgtwP+1DctQR2kV5uZqV/mVUss3XGwebWmEq0jWhyZhMVhiYu
aZ87iaZtkxqvQ/Ldjj9i6yOb7triwlh12iH1PaN0F1IC/NBnQf+ctOpVZm7k7Ow3EwuZS3ot+LC0
hCP5pTZ+DHgdQ1aioe8EDKNh81RLl1F/lXAm205tf5GlZwQD4FEOWr+PW+A2ocs8SVh3qrt4oOMS
hqZjQdb0x34FuHanWbgc1lExufHIyQrZNYxU/mbpra8ST8aOIicyold+Q3MI1cEl5vjJlCunjNKt
scRVmcVLb2gnZcqcUkecrXtBItwIn8AQA5ZhTEe/FjuyaJ6aJeRkpm8W6R4ipxedVk0PxHDGAVqm
VLcbHCT9ATYPGqRPgSRdQzXfCcDRvnZKFTiLcfcEBwmVhr5tBA1rqqfPaNLLfnQNLNr4rtf0ijOW
TOq5izSYQdHKRxtfKjjaine7KNe0MjHaBsonxm9EqzTWVUzE9kqhP10G16Z+TVSaoJhTWz1YCYhl
VjS84xzdWvMljUNX7/xjePWD4JU27jEIQZoMyfADNevets0vUdB7gaWvpMDepvC0QHd0voR9DCqC
DKOi9pn1ugMsVNitB/+1Cd4skFmkeI363SgvI8LZeKfeMYBo+udMImFEoy49fesm9GWmgEKHYD8m
5p7GToHlDc7H3D2jnEOsamFK3mpsYPUXmADJeCdCrgw+Nea1b19Q21mvQ4BZsd0Z2VMkhTuidVtE
vMY2tPeSXa/x1KvqgQIqopCN5iNgt1tHFYcqJSrQ9sBIdYTxcjBT1vH+h/lRBHtdu6bKB/MFsdcF
2kyklg4S7DavyG4nBK6pWRiAa9eNaflb/KzdtIIkYSnyNOQPBfdHhDi2TGzePNv0Rk3xmJTrxTTR
NlcpUp1yeJXx+IouWVvfVa11xkR2E2PaxSps4mWv4UNNa22sDZGbtMae//MRu02f59uwoyppuxNh
u7lOThSrimbmu6KtiktepltnpJ3HamBNoQLXn+60rJQGecSrh7SC5lESPxVVtc+r3tEVYx2bOVby
Ja6A0ondeVIK9LK3N1KAYKeGnBbLaJFOkHi9Ji7PVq5cTZ92Mr3XsO6PTavu+wAcXKs/B2PhTJnu
LLvSIWPuTmX83sk2kHLK7sEa4eVqHo4YvjrEs2O1tYixly4wtbBuBKhWij24FkCsM2k9lRc35G4A
H0LmuQqQg3BXzMfQ/rS0zdLpVU2+RoCwTEAheU04WQhWVMNNreN5aIMTvbhN6FdQ2pRkM2W92Jbc
dBhKLQ52Hb9mAuFHo/g+Ge6ZEymFutGGqTnpxACSeE+DG4XVjmEmHQxtq1YZS8vQfAJUg34xQcGT
BYljZ32ym8sLQkf8zSnrlQExs1f1SrdQg78g106vEZ3zZxsOCDSf+BiHSBnKXvc9xZaijWxlGJNr
/VYm5Ek3vgwvbhYeKW0Fyr5QdsVMyZ8SDIHkenephO2R4OEovVy9ZwtqvvHpHNeFnXhlTedak/oP
ai1Qw6WLLcvdTicCch1ZUEgrw1F7u35vWQx6thLZmzqtm3fZ7A2YfyI7yVmuvkI+WT2+DY+Q2E8g
bVg28FPBmMlYQRvKCK1ELQvs4TGfUG6GLSl9tXrMAE2sRTy8aqOZPRVjhRNbTW0PPUb/rrNsRE9j
3kdrnk/FgKMlTeThfbCRlY1qV3gUraCl0DRo6CBMIZKuuevHnRZxVaDT//1Bi3uLVk58erxeQJVF
Gh0ESMVBJgkHpzjroWZ05Kn09J4s0jjAkxLR5lkbf7xTjUGnUlWOWJN88uUJgajkI8y2qHJgHZO3
ZpB8psPx++98/ODj4fHan08ff9afr02m5WQBN3iLeDZdhZFMuTRDNhxI4EwQklr5PjCWVXSGPGg1
FDA10YYi7s7MnFD05Z+iPx7CHAw2GSy8mLfLArxoSMQc8cQs+uecElkqOWqknU0px7cr71Ly84rU
B0CueXFNpO+8zhCA9SbmDtNcKWiJW2WE20i0XktykN8SoD1u+zLemjX3Ps4TOlVMrM0mBg/VqRMS
Bg2Z4ODR7fUk9aODbBQrp0EIp5OUcwbhEKkiDWqnm1THDz9BdF75rY7HO92pirwzKn0HYeelqDTc
XZyCXFnNdcnAad/oz+6LBssxHVoN4N5gqxt5qkH+J/tCX4qQtcPBdJuKtUDjLMNVoYttJdOMV/Df
4COKo+Sk1nRQ9UNqhccJP12vxdsiNhkEsc20Ok1ydBw9TVMKzHk8n/Bvu5JlbqiwbIvQdHTu33RC
IooPas4JUNUTJ4sXCrTulKW9nZAQJl5QLpbI9oCXHEdAtSl7wsvj+DTPklcsATihtAkj81rq8cUc
9ctkgumxxzVr38tkd/u+rfaZlJ90WXsGE/65yq5KDVWwY57y59dAzF+M9E42jMPq/CigtfYWf4eq
XEKpPRVReY3AdwfghCq4cIIgAU5eB/dFYuDrM9VFpnFErbwlZWtVg8KbhNip00sPVT8zmg3F8K2R
DbusVbdTr6Ki8bdEYANOloAqJ25tzXvu/Qu9n7UdJu/4YZ8LyKVKjgwEn1QAid5mRqakPkDu+J7I
YE+5Z5NRdzDYOpEv75JOOwoM4GEaIIJch1a7p3rmRWm5FwxoRgJ0z6pYTFo7CeUK8HKu1BWRuA4x
NdtMkretjRCILq3Mckirtqr6AfYYudy8Y+O60bt6UyATkjV524Eu6IqFTL8nnGhjqNJmQglsyZ5d
dHsVU67p947IZNy72t4oGJvfUcRdK+RYPWc4gK4jcS+k2riTh/hZ4Q8cZG6httnFJGOOnaOOEa7t
5CAm66hIKTpTavElQ4NSOFRTcAbyJ4yobKxXmRUGDN2t3eVbspWY6xVq7tHGbAmIWFar1rBTrOZg
auOhMCWoqtUa1oJbd9fZKnc5kKDWZnxg/W1A6VDTZBsRQeTPi2l44VKy72U7awfSzu+5rOOanboD
Pmwr5oGjl3gmCvvAR7Qe7G0smpJKg3WsWGvKt0qNDjAbjugJNyY9TDWynYLFPStUT/+UVD65JSXR
RBPwU4QohnJnZ+SZWXvAiL7rLASWoGjmgeSQcdyZ6hM9wv1QEoai9puq+0Re+ooN8maiq2z74kyc
xDM7ine5aC9lEd6zAuBSeTH93Ol1gvXy4l6EuAmqyQVkdgp6/mQEYmJ4LqrI7bR8Y6aZk0mSU9MO
CqLJVXXkL7Oym1qK1S3DKjFNtY9kSKz7GQBU8CQR46QjpYM45VWh7ABj2Bu1ihMe3ceU7C0tuBUt
eN32TZr1YzycGwwMS0NDn8UO3zdrJ4OFj7VXOlDU/cSix1zbsu4y2TtTPB2prbxU+uzkc7nvi1dz
zL0+nm/BPH5Nzdqzu+iQ2dWVM9SLjIYxCMtc83BRexo9Es7mIazFE5oA3xkSwCdJ4KgQoxXOI5TM
U6SamwwgQ6/EW9mmcpF/Wdb5qlq6lDRpTXeOn0guvBhFJlaA8TewpZ1kMcKUZChgrgci6xDqbGTj
ri/zbW01XsoQGAvU5NkW/dXnygafOKcLTMBDIbkzU+7/gvPI2DylGG53KIhX6eJ/IY9lBJtTfaYv
8FHV+r7oplPnI0f3c+aSPUSKNdPLdsxAUWE1gi1b9iihyEqbMYZK6bvGBZLla/z4GK7iXS2mfTFo
l3y6EGv2fRie9Ty+sltd6U1+m0JE1BbQBQ067bXSk2M5yV4NymyODEDzX+TadCdUmzYthkLLthQQ
trjVnapItrLVbCTczHZzM0UArKPbZ+Xg0UjFN93dDHxoYJZjnU2BG6mU1nVK4zufnoBfD6yJd7Xe
u6UfOEHGBUwHAFLPp9rfxRHQlHxYp2bJdlvZwSbc1JANeilcmzL+LhhWGjx+4benysZRjCGSfg4u
nBGnmiwDRNGOo40gkuo+9d23vg/vyagBemSxgivdXYj58Xli4aFTbzCBvlVZ/MJ68Emv9BsKj4uZ
wry2bzR1oTxDcAJ+5u+tgflwp7af5ABff3kEc24T8wJCK7lY9d3+4g9PMdtQxXDq+MVXD0XqWHJz
kiNzl5jRETjGXRIZ+bnlOhfQZNP5wIDsRbK119vsPVXEt14EH/rIxCrH+xC1fZoWx2X+G6tuv9Qa
IAyuS7t1seY7daifyKm/5aDkx+YZqN5B2uZBvi2XYBZUEX2PDTg13OaZOHivAO8K7NPR59YzhvQm
QA+Y1eB1KAslK3wxmw8lnjdSP+FHLDwZW0GmtOBIEjIasQEY/d4oWy9DpeKztwyb9eRHF3gTr5Pa
nyke71BhbirVcmp/3o/ZU9D0bjZ+FJp9RKbkwv6BiR64OAx2oYBrCyWnWvwD2muK74653UgQDB7y
dFm6AEkMguI+6+ZlHOJDSVzyaHfYG+CUYtzs/egUK9Y54VfX83hW2OREWQRkx2UxCfaY6TOlQpKr
LmWac5QHN3qMyNv6G1q+KzwmXF+hK24ziKA8OYHORO6pQX0qfXD4qKpxc+mLsNu3nbLKTibEpyGR
XiTJP4WS4pZz61r4eg0ipgbff5EU61W1tStNjBt8tEtUJWd9McvhSeqjfBtL7VOW2acMk+2stfui
xMuiBK5FrnsqKddy2S/XsDmN+ZqqrVuJ6Rwo+X3y56cEhDCEo1RqrwJbCk3uY2qwhks1Tx/YBVXc
YBSqME12tumhCbx1w3SKrOJoqYY310erN/ejZMGdU1zZr+6wgV8t/2tK0kHQUA0ImotibvpxcDJE
1mkeuI0YDxVXwQAkQQdTqPQJ8/70RlaEm6TQn7Mc3IXxVofTUyb7d3jOt2bJ01hGyoicT/aMgCE/
GClfbVZ1aN03UO02JpVy228+zNm/BkHnKW3hstVHhLdPquJJbpWDFf5I8+FzhMxhLrtrkxdO1LOu
CMsTGWfbsnLlId+QCOUGdvjc0d+rCp0cW1Rkpb5XKnFDCMK71K+tKIhz0bc0m7Fae61uukMFMyoO
niww88mUnmvJ3jeR8lTH6F5Hg6Du6Ug/apXK+S3Iw095KPYmS/3lEpfj4FNq9t5iHlEGcesq/TBq
ntS3e3MeD6ZNhEaaXi1hHho2heN4l5kau7za5bwDVcKv8OP3ZUUtAjUwNink9RuF28uuFPC2/i5S
8RjEqkdDJ+1eS1V44Dtug9G4nS8OVJAbkqCYAlilVwPDDIlvhaRtbPFRW9quncojTVp0Xeqhm1Kq
822BpXTVp+EbkNZ3PdGeRSAcKMrAxaZLKV5SyziIjpBkS/VwQh3pYZx6pKSy7u99WwLC60xyA00E
95clb/B8ghjEh2jCDxwd8XWEtz0N2rbFWNzH8bZO5ksXyNeY2zjgLp01BADaKcCBnyLOLovSSc3G
oyHz3MGwCHJjZ1j+KZGIvMyJpzXfClPsy3B07JYt/puizwd/rByZFbwKCCaV572klmdw00+QBlbs
8dZxTL3OjA/2NJ41cGR27EQyi9aZ6kc0H2g3vWJ2xTkITLUKuK9YAkoq65zWM1sCNGxlnxxzvJbC
MF1qOHm61phCIxxLg7+d2oq7JvTY+0pCuQooJoszu7K6k9LklyzhEm6Cw4TaodC0b33eHgjpuiWU
KZpEYFUgQYR0i8aWCSXQ7mmqME4P3/tRMMDCnjNTt0u2xviayroHRP1CS+jU4aXoNVJWyTJw7Qw/
S1Y8SbN1F0Lc6HldlUHa4XC6QakZes3N0vM44v9qk70ELAXJKoEMittP7VLJPOr5sEWousK56Q2N
vjeN8dBn802x4wt78XMahEe9Gz25/jxG4bH39Q+y9V6MjnSSVnVNfXKH3kfkqLta3+0LyrJ91B2G
ydjH2Da6fm1lDGJ8gFKj79GhUIobRqr24JV2eRB6dhBqSb/D2gipcoBSM63lR3LQXEmm8Tq+A4h/
Gq38Y86ld5xsV/IottRWJ4fm+ZZy1ziy3sIA96MjAbWcLoKimyYb24rFRMWwF02sgXSyQ1STvVt3
tk0V+gd1hUpyG6T5hfZdyn40egXjSb6krNwaLj1EpjtQrgalDkk4OKWc0W/wqXWusPytLwOgYRGs
SOohear04jNYPs+SCq5CG/ENitXolXvwwAB1VbvGjQrlFg1sfhLrTFoIm8czOibqkdJO8Y2tgFIS
BKOrjtSQcqYikyXGjLHXVlxDIeXev4gkO/ltc0wGFivTvJgz0KZSQMm1bgfdw8S5EPKXGfqmCy5S
r1EV/aO08qiG2AaksNXjxcfzR53k8fTx8Cjd/Pm0a8p0o+AjgOaAAuhv5Z7qj8LP4z3I6yHfr3eF
TNV4UENKAU1IFUJMmcJCk05A0UTkMywPJa7glQQAYxNLS2bD8trjqzyjA/zbN0YJHp8xCixK6kBq
1wmROfsqkDDbdErOjgUwAIvwao8No9pXHfUkuamZmhWsozJqk70yQp56PJQxHPTVb8+pGSwLq///
7z49aFR3o/t4Sbejco9El+/+81seL/71ff58i7kZu1XdpM3mcQwexZ/HYQISpIHSJY3gt0KUaN/g
IUc7WdJwsS4PcaH5K50Zci0Wo3sQ437PB8zsj69SJGwcuqlaUel/65YD1C6H6vFVtxwKqScMLfVZ
ai4Vtscpe/yqKe+rLZ25b6kOLnBVpyMVlF4tNhQZOLaPN8jV5Yj+9l7LW1tGjNWU+nwYkFUD+gUy
qm579fIbZwMJ9uNbH189XquIFqG+RI6GR9Bys7zFn9/x+OrxWow6YPrt1zx+FkesYOuWPDcJh78d
OD2+vhzrti7rnTShR+slbGjxhBm3ccqp2nVTuRPUjXy1dYYWUCuquOFHyz4pmyp0/RiLO4P9geLo
TbUly28bK6PTkZgot+M6GaeXarK/SOUJMpuCQyy41HDqBgBlWf8DKdMVoTW7MiB61MTlpa6Ax2f6
0fp0AOfZk7vmANhnF0QQewQVoGSPy2lDJBOUEONAC8ybM/EEJfZCd9bRvIhGaNQonJj8WszqoZTD
g1Hkp8XkG2JBlbQ1mYl9w6J6Mr2ws6HWFi6WxX2APRvsE2nEyRlMfBm4qcRVaS+TorzphHrw4/Gc
iOqFcsoPg9QNH9rgglzBi/scqcm+KzlvXQkxy3BrJ42jDfFj6ySaSGTAjMXxSKPCoRF/qGHuYp/1
oMW5/4+u81huHNiW7RchAh6FKb038q0JQt1SwxQ8UHBffxfY594Tb/AmDBHNlkSRBKpyZ640G/9g
a7+Czr1bESvY7nv+M0yBu3bpq+Adia0ajW4CBtSaK6mLDe6zLVVNLIx/Gr3eRskRfY2IESFBei6V
Ojkdq0Y9XqUaITEnXVnwmHQWJ2OTse2iaIJMW8nSQ+IyLHHmtxOMwGr9bWgVBCn2AMVEjleuokms
+pCV3Ci2leHxuadTppVrDEBAuq2FoC2mRMpsPehMALNE/RKwu4JGvSlYwkT8CABB+1G418RiNl8+
Wd7wQt3wzpbxS2t3SPXpapzY20bGPani07xzbGlDqDl5q85eyianw0lvn0L8/EYRrL1hXkAyOpkY
adntyu36nQ3erPVTrhhUiiCllc1sLqFEhxUQRVILnWj8RJmHHs4kGkqg6CWNeHodbJDZGcjIZudq
7w3ontxCMVPhUkYvhngy2KN0uQ8t34fq1K2yc7JHRV7omblIhbkcR7Kz+S7Wnux+LiFsV3H2HTsf
bvrXaq2lKVi4U3gE9qKR+caF+NLp5o7yliXVjqsYI1dAG4lBBiWA7anTzBlbxbFy+xUmmZVX3Wno
wbwLd4vxqTuF7JvpryvIJns4MuEOCp6ZruSqgL5Ju/XeG9x1lbFDlPQTOXTQBBemhJGHkinbG9y7
XzFovYYflgQdvcY0Ckrna6JhB+fgOgRHkIBN9wJIQ0T+Yi4pIZKemr4q5CZYER7kY4A9C6sV2EWB
ICQvaAga6X7pM7l0GUCH/kLrbUSEFJ25XoXECJXNXBxQVN3TlEM4w1DtMhuIF3bjwYu832ze8Fpp
2yos37zYWysRHpw5HVmaGBjTGZoMDYVdO0Y3TQ2zFxT1uF1WNJsmIcCFbfI9JhHjgrMZUtxLfKSM
4D9mZwFuKIHYm0K858MzMeWZsuIUhxLwqsklut/mAFomGLvM4yCo8fERLGx6nkRywnK4E1q4jXx0
SpyHND0vWnZIqvtj8U1JAK8jFFCrrA/kcg5RAvlaZEuvbagJZPHdOatRIVwF0wq/p0zWXlJRfmPu
BpoJs6peOT3vNmwScsJzyoSi6YEvEmxFl4NLU6EQ/OjqN3xTYlNMlfizqXSf2YeQVL0xEmd39FWK
EtqG5S5O6PyRajfF7b4uWYd4irjl37EG4mroKGcA6HJe05Qe9lqbrtOY7Qri5YENB4eJ8mBEJ59O
7gat2HZYRnE+TtCL0vSvCsqnYe6KqNpdxH5CBc2ha1hwW7AaMKAgY0ZZeihz/xJ6HzNLrgC55wbl
LgjenIweEhT3kqEe3BEo1CgTHSD4npmnZm8EnpXCy7e2pxH1ATfuQ/0gZOLTJizbbE+AbF2l/pYd
9iEci60o/2Q9dm7LXygKXAyYXZgoFYHsHuEkO7aO/hLpDrq3fqgqsbEZpaohPBhNy1r3GiTO3fCY
RlTlc+PKEVmqOfbkekfBsPiYoV7RH0LFQrUmIVnG8Rv58w35mHUJLmI+eQa+3FHssexKLNfVzR7q
ZZmRV48zRvcjyJQUilBPinLknFssBb+7O7FIybS16wgw49Bz2VkaCIKearYZJ940sngPCGiZAy8S
c9JeX47wL3LvqtiHUtcHWT65U9lyjN0I2UBfdTTvVom19icfCdRmG1Du5iIDnxS+NxYgXzFFN6gx
ZoiCady12NlGytwPbfA3avbR+GyV3QSUah5AOYe588Ox2nUG9MvmLx1TlChw6mfmmYKWPSlvKmvG
j1LFr4DZbpZdfIRF9Am55pB4+T6X4oPx7HImri90dh/zjtiVIWqdha3dWEiemG1eiohZGpd0t3WO
HWan0rhNg7Y3cnWOs2fT785JPD5HfvfLjJ3vqWYXVDivNVh/p4wRUCfnFJn6U6O5BAnIFRPdqtnd
zT3w6cVWCQsbFkzdwA5PWzojfe2FcQ7pCgkM51oH4a9C016EwbUlVy9NTlVQ7AEgUvStEPh3Npk3
riBMIFCFgN1JMGBAwFr4PG2cwLz1Q3ysgC0gAK2LnO4ZSk6Daliz5VwFCOZFzeUyicjqnmglWuW2
tqoLxF3DP46Jfpj/DCYENB29ouefefFjM2HsjCG6vovJ2nfePlSsEMIIy0NJIyUXiy45+7Z95nQ4
f+yBEdicHm7oYEuLkUo4jDtNeVeHQWQYS9xZ2l6a7aEqEE1caG7Ba23SfOJ7x7w0YMkQ3k3EJYmC
Yw0jfK5n9FWwrabPIfAPY5HsY5PWC4G4GHK1syj5Qw6fwU8y8VlJnhLts7dAV2GeT9sIbhCrC3Y9
aga72n+Iuyw6mLHQMZR4HoubZ7xlrNDzFIvaWrdxItUfrvFiTLcMXyL4DAJ40CsQWACvUjrZ/Z3s
W7XTohvZ9oz910xNsbuEx75Y/bYxd77J+/6ee2+WhqVpP75BAeGCWb+YkN+dvf4DAuZafMQ0qIC5
w9OrL/3f9pf/zjklWwK7SC/lBYD7nnq4FzwBLDIqXjYG7c+KUyVlQmKjmH0sIrXs/3bdAj4mjHZ+
F2wgSc31rm9v0usmBm2SNLEQ4aXQQOrh+jZelOyfY5DVAAxyzjFF+4RUXB2cgVyu4VIlDIzAZZKD
3Y4fZC7cMQoX8egp0gTEHYwqyilCTBX0Au6mcTLuairOCSroJ+pEvO+m0J+dLBwumtdVf6pIsfIK
LA9o3gDuzDYKQMau6PgwtOveKbVj1YPlocEcir1ptitbc1ik5rG3SSRLW1lD8F6gLQcbSafJcpiD
LfnAQH2Opzuera27PK1o4pU5Zz0tefMn85TqaG79RD+F6Cg09zmnvcpxnOhiK4wTrbrsNfUMxskc
zYn+70Yb3Z0JfWyfBCM2bBfWWuxAH5I43c6PYzLPml2gpnpruFN10iISFFQ6jZ+mLPfNlPFGGoyX
oqjl/eGrMX3j5XFIGuVqbPOAjxGDat2timVNKvAC7HrFlVA7mmiXl8eNHckYXQqrEEDKMixOBNHG
S52E04Uo73iZPIokrMr+fBxiKswWNotBsIzWddIQcOdX5vFqsZ9k7yr58IfTuKnmnIjO2nRFzinc
0So4PNPgiTWTeVosmLk8/ufjpky+YsO07oF0GjrodH9jVKI+BR4UjMdXjlaf3CG9VK40Do/vjAkF
lcFQ9drVyx8t0Z1n1VZMA4uopVnWKs52zDJ7zqdpjhzOUUfwxOTF7VQRHGx/8o49LvuNVhbJvdS1
YAnip373rDKkzZ4VXOdnPLoWKYkYnfQqdJBs+pLRl+2O2q9Kp4hPz317B6o6eMXtcEwHKsiyrHzS
rTo41zZNB6k5WO9ZxoC8j39ws1BRMBMsQEdQQlCfUeRdG6XKv8N6c3ZsH5pnNlkRMJwp+9OL4Mk2
HRZxwtBWjd0dtDqzTkmHZl+R/LhJi0+W1jDhIRJuk9bI99C67FvgAeV02uaSov0sWBXKVWbb40dk
9ejWfdWfPBUl71r66dfSPAMZBRATpjShKBqKQ7DT67DwkiOZOcNQ7reqHOAQSYD1c+oz/ia1ne+p
+YjOrXsfJ4Ayoa7d9Bbcnwnv9mh4SXIBltSshmaIgRPouGfimdpvW38t+g5sxjDfD6A6zxboR6LR
jVSU2cqjcmUbOtpfBimAqivru+jludCxwtYKUSvbeW0E3DOvo/NU0Y2epQz8idZkq0TJq1b7zjZu
4/7ouJW3ShtgAGUJCqPTGPKbcv14m1SwIIYkfbYV5Wly8CFagvw8IzCEZ0mt+CZ+QvMv1j7G7VON
Gn+SUQ2oqIo+XbuGY+/VEG78vseMhohG3y8/XoDsb6FV3VxSz23QWa99n47P88S7sSjYGGw6Hql9
Rpss7L+RYW6Rkrwvt62CRT6C+p/QDlaPd3a4SxKBvboxrVc08j7rn0IqkLIpNZ8LdOIhDpy3mgTW
JfT9cBF4vfMWkQneD13HJNqmFWoiis/FOmfMbdPvkymjewnzwLmaBeqmH/UvLROgBa0A5bJKpu6F
FeYNjxHVVaPWvRCN7ZdW4YUIAhLiUTwExxAQCI1aizLJz14Y9V+DAW9Oz1T1auVM0QB9cAFKO66K
ts01JuQd3NBRNKkEcBbvyEbp/c1tMJg5JdU8hO4TzAUyfLF1vMNy6Nxvm90Cynf0u665TGVNHrA0
lILpXR8j5BrpQQtzEOe0oq+nRm+e6anDvYxBo/UcQoWF01zJKThn4qCkPlRzLULZXlUW0D2TFtPe
dvNh7eN4Q2sFJLEET4xbZs5mqnHEgIHDWNk5s5NUy26uEQomd8DLE1PSYjXf6CEc/sZtx+UoMIZZ
9Ew+XqfET4pnSivZh3tiATiWxlmP6L+ccDeLKovOxKxI1gVJeQcZjElIpafk8ZM9s6MKlt7zz2ym
e5g9JRhexbwCEt5ZWiMopH7ApDuNRCn9prg0UFWJoufWSwuPMYDqcXrc2Dp4DQ1T+iaLfZqO5wze
mLTJvZ/M92KgUBNUZrPu5lmorhjexQPBN7NhRfFIwJIUlXRLsa3mbP5R9Y79TgNOsSpjz7g6YdPv
REr34XwGMNuAIODkWJeoi4ojYg/eBWVfkmkaINcgYT6SRbBiJjYd2UbM4aLHocdNJ4xdmun6yXMC
echt9aepaCTE1k0jWBgfcsoq2LUGRwsfP+0ZYxUcqV4Cy2hBl6NIt2sp4xuKFRMWViUmwGYdjuQh
cgNAWBPMad5S7Xsah7iUsuQb9O2vTrlf/4K0mUnlcG270bPQ3OFsOc7NtRStx/MNJ/JwSYpP27XY
DSn9coFop/Km6zae00QwEHCd5gmxapuN0r5YaYSTMDGSTWGOBfh4rB2sAicbsA0ghEUwuv7Ot6km
cBxOcL7bMzR7ZA0NCACrSuQgfOYbo7eQgRyCVXPV9OPQoAwSQz3rcFZ8ay8d60/HpvWC1uMMitro
nvi5IGs9x2cIGxg7fKRa0n0adakAlZvVtg+L8ROXUIV5VNm6tuYtZuaUUo3riHaAbYKjxqmH9Kwz
3T+HfZ6eH3cfXzE90XBaQv2dH/E4pIiarCQLgjlBYJzAc+on1dr/udEsOKBD5OUbzZ5r9rxm9r8O
RjUeGpms6DjKT+V8Y2iN2DqaAFrCPZdkxL/jj6/+c8zcCl9mh9RIuE7CJMcUI1aZ5VRnHEqwFUqn
qxhNcx8wKOmWNMAYBh6jrei5ljBL/934Pqd2MIMoSP976PEIbz4+4zQex606b/Z9EWLKD/LuuSTd
LmOnvz/umeSpVkUBwwP2Y/wk3N9ZZlZXyty2o1XgYJpvuPrZQMc0498xOT8i4BEduemVCP1il5Ys
OUozY33Xp96v2ETQwb2Q39wud6+Vn5YLiJfer1ABl8y67MetqZpWkV6daKLAkzdE6TX06hPGHG9X
Q37GuB8ZT4009Kd+XlCLsu0OtNUYTzDw8jnKHUpGkyHyGcY4tkkT+qfrVOnJkv05gutxsxtD7LFL
komnHuUSDib04ym4A0UM7kok3R6ymmLkzrFIgBkp/ZF2e5ax0qi4qS0+xPr4TZZYQbIZQvp4crcc
zkBa30gS2JsKUDzrezQRbO8rGBiiWdr2WzcMzUs/tSFzqRYWnpBUh6CNHD0o6DdH76BnBLYCUjbd
61BvX/3Jznb2H1M69c7tUvNaj16O8F3b73oiPjyuQQfR1OCK2zLfjIq9KI4k69WnR/d/7wJtL4bs
QifiAjBQd+G8ld98w187Rmj9S4Tqcf6TGKjZE80B+FVoR0uZ1S2EHDVON6YCCKs4xbORxk0Nv3Bo
THPBdhrphMXOW2j37Jd0M9p2+PBYwWbBfuR9Mft1mrOXmsUGyaxByWTBkFr59AphBiIJBEFaPv60
gLHZHNp/Y8e6SrsffuGfngCcTixSe8WUWVGISZNTfg5snx+pkieZucV7YSFDijQPjvF8F3zWNqd7
6oAZo144U2u+mtMtL2caWuc+7kS2+WZ5KYitLMDhmGfFrsK/8xaPyTmdlaCgUN4hjvXkCetjsxgs
duSMrvE+iGdG0F5ujf++GYDesTQErMWq2kQDtTlmTvuFVtXpro/dgHgHNeGjrssdYfDykuJOh2Tk
x09TjnAaqQl9uvC1syjLZ60T5s3SnP61hL74eG6yEOfWHM29UqxnqYsq39sq17ZTTyOA5jY8XfmJ
1dbcyBHZ1dN1Fu5uLs2rMZ3xYMXLymee45lZARda5JfHV2E4McLxsTgmbUeA3lS4P8063yVc73Z+
6w9H/HQmnkFVHasyN1dViCVZ9yUIhPlY7ZclNaMdgSNQpUUTVsf/3ggiBf/uGpUiaUPxxfrxr6WC
B8omw95QYQENvEwMi5YcMjJ5H5DDL2CHiUj0x8clICy0/lA19amYrxF61ZYUnYzGtR/CbOcEjnOs
DMiVQYHy2diESL35mFHSXMN0W754wfMjN97mtbEc6JS7BNQdHqUG2bYpd6bj5luIkOJdeRMz5yb6
LYCkVXqwQpMttlS7W6+l2WVUNvLIx1snZQwMwgZrtasjW0420knR/efGFWlwdOpsbTM10Nql1+Dx
a8qQPgMrLCsiLwq53mn9HF0eYe3NL1oteSlNPds7k52TfoqTS0fpTk565j4ZSXOvdDu+tP/Pocmv
917JO6Jzi8ujUCnRZHC3vAmo6xACwp9Llh43/OFfTLrTGUzYKYWPbJ7kfONFVbfXJW4TLR+tmxNM
+rHy9XOaW/05HvEB1uLSM4g9szkY/h0eJZ5xpfAaJug7o1vQFU65wbAlZ8u1HqapRpDHIVPZ5/1u
0ttuTaCkemZy9yQEgyVDIO0U8/mx9lGwe9Cr56HxftKogu/laNlKFnF206w5fuEFMeJg/DPhU9nZ
nhnfgT+QqjLi4qv0X3RJAGnw5bXp/ewl0CidJKJAYyXn7rs5Ox2N3j43Zb77hycoPfjojWZBEslS
/4h1r2DSJa1yMTgMgqLZK6vPgVU2h/UxmNmnaoaIN6b73TCpJOqe/wZRTR0kYTw3mCpAWGb84VFu
J/JqeuF83GMi0/82uUw++H9yaWihY+/cNILiG1lPfAd3p7uZwxXJxWoYNPlPhF9wpj7L8ei61r2j
uIdhHvdY/GQgzNyvB+0kw7tys0jVbOOGPrpoxhM8jlEe0B3zGopg+Euvw+wpilT3nKioX8HSE5vH
3cnPBTah6M5uwAe98V5WIYXiWtVh6LfCXzK173brqSc3EtU1cax8kXqiPZK3oHa2AhRjJ8j4jz/k
42Yc4Xv7NiXeskGAfmwBA4AXhNA0wRRkLgL8t1T2LaQmkzbld2cI9uEQASF7rKFRkMCfRAXZAhlM
t8dXSVXqtyGKOVaFH5FbuDuP3dWBykljU0SpfRZ1/IOd/KVJu/GzkiC+ppYOUifI2KYAAKDCNe8u
ntChfE39+MlFIGZ+XtF3W5RPbmvg7IkTdqd6c3rcGxwDr5sKvaXV9QblAz6ADKvLb6YBvHPIINlW
E02aAizcEi8VF3InCE+mbOuTI+pl1pvezbEjcRtqb0uVa3N+HHrcANrAK16CiQmC3DnBbX1FXSaC
FI3yFNHTcQi7XuyGpOrPnqizTaTrPSI5RW62zJI3lfuzNBHM3Et1rYumudsZg4I8M+gdp2lsVYdN
dCnsLAB4VTr31Iec3FSB9mrZKKqG35ufOdJQMrreT29SZDQAizEAPD45Cd7wMgNb2s3elaL/7DvT
WNBHp17dlJVh0HRc2ITTE1OglI/t7yFRZb4d2g4wGB/xbUE48N9X03wsmv81HBz7/P99XAF7XpuM
HXET692opycUt/w+1gzbwhKGUSjtmA1+OZE8B1Eflsb0XGTqP19F/3fs8a//fVwxM2gLl+Tm4yHT
/A3+fTV2yZNNkSytYH8br+PirZt6B60XlZ0aavlE8zmnipiyGUX5VlxROPUgnjA1cE6MD597o2Qc
jmdppVIW2gVZn93jlFNaGEpVICwcXW75TCZsKur67DtIoLBjrNfHXW++22am+YrdgSWrBKvXBeQm
InYwH5riWSYw1w89V8yP0HmulXD21RzU01hEUKPcFdTED6GuVoFRYW97oIYeNwNqdo20V8RaeqAO
4u9DSyQiXHmyweuILindcY4BOekakMDmn6SXmswArbw91yB4PkGsUDHJr/ucDc1EK15mnbVMKUgn
vYeVTagL/bUkflWvv5SVouqiEMFXjTU3CKJnRjbFazsX2JaxEzzXRs26s2BYqoR0jg3VABuD8+Jz
NEAotp22ezNH9y29ahntdBoN6ocJVhN0VO72tPQturoF10oO89l0nDP6dbQZKM7ctWNCH6bRjdtS
1tUvwwyAZRrjaz+6+QnaP++dzC9/ZXXkQxFXEwMh31jNTS5rEDDuafCGaTMZ9CDabeeeJsRS0IY6
GQU9LDdWC8bGmW8qiFiLtpBEBMrGO6elpjYqNUsw6mnZXEM5MBV0in2lXE5snKmxo5d6waqfxMY/
QbP23EVoIipbXYqXYxalgfAn/L4a1/VZsXbGkN2qL5mBRzRZ9QYThf8oezZYo2EmJceOzxl3lvv6
yQpgco44q6l2bsxV0bfVEZhJdeRp+GL5+LIubNrZG82sSL6bMTkGFGR2RM0Jz85r3it9+zj0uPmv
smxakaI3s6USifV2tYgtqR+T3iMOHrQAhr8tP1FHxKOuogiMI48HPG5wFtO4MFE1lk2ZfbIYsDFg
tOhG4YwHBSvNNLVwszkqnc1f+kJYp8f9PmRfkeHmpnLVoemDdgtW/XxK+9Q8c5YTC0R6B967Fc+h
DxsCjVc/y+YtiICdL8PEyG/c+ydiOVH1uCeHrLmPIms3fRHbK23sEF5AkP1T4sEDZJDEhdw087ZI
Rajwj38FVA/Aaf7Xf3dNZgx+GnZbfwYRkbeivLMtr9n83R+HGg1kaZqU18e9B31jflRiDjhr6+le
2DK5RAZTsT5U0S8ZVOmK0avNjsFXH3R96VXX3AZp/k5D08EdrHeMrTWd0Xgr96x989VojvqbXUHH
ZVRj8Ama/xXhe+ERKCAQSjdTrsUfweSyJ9PEC1y64qoj6dC3NR93+U84+hCuw/W/P5JGDfP6cf/x
C4vR8LD2oyNUOnH+JNT+94GP+40er2HZaSxddff0uKEV9j9f/fdYbUUrHaTQZsL0hq3Axt9Dv2At
DOJNzScdXRsjHJfD3EvNaZaPy4jEUDC/0j06tRIX8dOnBsBAT871eEES+M2X01bEBoX0CoRoPu2H
muV3aAMmb3ssGg2bZYMyK0nbgET/3TTaH9aXTD+Bc6ZBfSzsZJM10xZTUrOeauOm4LhDMiYG5Q+N
WLqiosLUuqcl1Hcnyk+WCp2ZYfkOqA3rWbCbBXUsNmzx8Dj5mnXl0k/ilNU7J2EjLb+IVjUn3TQZ
KlXmq0qgk2mlYohYIJRg3/WDgOF1dKeLjvI1vWNCRYRGx4Rb+FS15vKLpMwTg+SNGUwFQ8iSNGAy
6x843/HcDn5/ykxykZnInxwfqwsVCGcHTyEvF/OZuGjZbyXdLnDRYSJU+ky86vCp+LSJ5ygbTlGC
ahH0fkLFaHSKOdUsqLf5FRT1Pm6N1/lcstUDf5W1xbs7ACvqZH53ePs5lr3M5O8mD+mVUb/nlzSx
LFaRBeFwHVcRE8Bw8UFLulr0lKPB8fQuSa+R/VDmaQTnu2oIwEoie34SvE2d8ZLm/pUZG7ERObBA
dKPfZtV9cD6D8q4Nd7LRxTazKKFjfl3Z5o8Vud9a8VGE40gxmyKjWMGopaSS4BXy3ndfqO9KS09l
zcbShyW/EG274Sdt3BA5RZP7pqPspkvDjUR5WtQstRemY1qUToAfwd4oZxoGLUNmU7sHYOHLOfIc
MA9P62mryx7Dc91sMjd9KibrOcjdC5oZgHG0q6oi+NUO8UtVm++xP4Rrwx4PnYeNup3f3F7m3kzq
O6owzTYWzL2kVxuqRq8iGa6+b11TmqkXSV8tBVrtSLoAsw5ZC/HGBE6Adm06/6e0HQcjDklzUl+G
p3vLyGJ8SnhBhdZvoZGFDPNNZVErxCnDxYdXioUZ1COLwHZXDcUVyejLiXBV4q7kMgezPBzS79Ck
Wbtqwxv6mMJ1Q89S0n2Ujng3fQ2FzUmPjJJpnhTJ3qCDXePMSts1XZ+SLdsw+9HKwF+UStGyghZA
resuFuU2rFzK30MulJNuHAv9WpVptaaoZOsPGRyRwSfeEgOFx2i/6JziznrjFAfofHXbElaQcPOb
2jmTiQwZOYMQp4rVWLSzd6UzkTTLW2ukL74TG2t6TbkQERR3Clscw6mHZOSS7px50L3Bq5ab+Kpc
sHYO7/WCbgF3CH9KZ0PHU7vi6lGikEFLb5iJAK068FkuOXmwaWmqJ13E1aaUBet7n7Su3y37jNA2
zhhi72kC+sCjzipOT/xqnH7mCaDEkFm2IRb9OjqQVb8ntfcnjZt4FU/+2Rj4zjmSWj59+3jYcFiQ
SI6gITQI6huFV3jh0gon2VKOJBlNIsyDsRsdwmZDRVfwiNW9yq5BCTW+8Jp3Lap/BAPXGfPQ42fM
uyJfTob2o7naR44JpQjxRLn1YUQsU/VBDe6xcHK6KUW6KlrIxRiP3EWd278cydkwNcffoQgsgok6
JccZtlIjYmvu2RZuRF3jyU1ccP2ZP89TLsAM0ITSba1Ew4jhtpxUx+a5Stt3Fk8/BA+fvCj4ZuW7
FYXOFZ9gvD2YLZug2l+5v8lHPck2edVIc9XdX+RL9liaY2A1IViSRCurwGpjajiWQurslzJhpmwV
87ij+VS1kpu+5EXR6eeuY4MnGE2kFOVvO2u+Rh9CCKFqR2kYlYzykzAu74UOxj05vD3Uym1Rfzte
ZlD1GN8D2rtbzr6ei6NTRmLcmPTHWnbbnhhdfSlvrjuhfqoa080osRp2+Us3ye+wbJleu827JS2K
23zrBzCEs8wJ5A4jaUm/3oXTZJy7bHiOOgobc6gwvbXzZUO5Z+Ba68RLYASBFtA96lESoqcA3bRl
GlAEHwfR0ZfYAOFXWC5Awtz50YbxHSc7eqnBIwT0tqqJBAWUAfVIaj8pFqsh4/QOP4fWT+sA4Una
q/TiF+KXsqCqMOy7suQ8WJ6DyxBiwwLh78UI+J6Fb0DTTIOlDppAJOa3YWDKigi7m7NcXiXDa1Dg
WupD5uN5QoojxOEJzqv1TSD9loF3oqtZ607eH8elRQFY7SvVeGtRt2KR2lT9CfWi3GUz1yAPVvla
5WNINCrZGh49oK7wgbEPMaWGPvXuFAXQG7m0A3/nKfNbNPh1BScgIsrDcoTXtOD6/aaJ9lob4m+Y
BZQV5xlkJ8fqILZYBiHR7tal/d8eoVzYnDYhZ3+w1Hjj3aM2plXfR/x+xgTA3C/Vj4mKuSyNnrSd
LJeCLqVlluLkY9p0wFB/7uPgkuO9TGucpkZx0Nyu3cqavqi0/zFTraHxIePyr20i1htpTvgqsABB
sR649uE6HoAUVVXOpqz5tJnKL6Qy3kDrZcuCD8ZiaNVvvaGElvKbU90n11ARGPZEWWPdA3u5UT7E
QLxa9cXIJ3KtOaJ/6j55WqQuuQry9YgCuwDrRhaZyCwEqAE/vMAE7IDuYt2DWwfbBwiREGgsrUMX
0yWonshhQrZTLx2GiD1mrX6y+R38/Fw2GUnwGpkgijGXOZP/ztsTiKa1M03TW7Yg1VZJrL9LFVNZ
TvNC61CjEVv6SD4vmrBXg4lozWiR5yJatB5EcP5M4gW1ZtU7ZnTx0upPNDOHc83H+9ZMl+RBIJ5v
GOZMWwwZ7SKRdXOBpiRY8170If/TN0P9EjoX0FQ6lX7Rrm0RLZJM+wPoKgupyomrCaJQwcU8riz2
uLrPNqqNEnYOcmNM5XcOpf1mtkZNpqHAWgNRoCnyFQP5mBkyf7wuxhILfsuNKDIfaFyya5ch5Tpu
+/4yF+SuLXfkhFv6R0xHYDA4qcqUdWDjJ4cmsG6Zx/lYlOlOYvSOrWzTlE66dR3qtWPcx7gK26ca
dwsBrILqEEwJi6FIf6ecuU0HfFLu9jvH9vStXk+/m6j6ESMBEJNd8aL0jZmRRPpTRtQrJ1FbYd5L
eTsD1WoibzyGXJyjtv9iO0fwO4AQ1zbOqy1ad12acO8V+nofai8Vzcyo4bSeO+o7xeKwiPRznUZA
15zm19Bo35QjIb7QDGYLiGJeEl+7fezTxdUNFNKDJ60JJgzvSUxpoe+bI32F8a1trL/Q1FKv+yX9
WRVspo0vYxOfYM1Vvseu3MUuejsnCBsSjuebu5ydTTBm7qYRLNRTfZOV8XNYaVsRQqIohqGGgEZh
iE52sOvy6TBiBsdVJLlS6PTPVkxB6K6IJt7rAOt4xjjbl343MUOcxB/QXmI9aW0BjQ4TbakHYt0M
0acW97P7ejUE08LT+u6SJdNlLCma1TQMCCw2Stt0N2XJ94ZS/CX4f91EbU/qFbehJLWcV/epML91
Vmjt5H05pfHt2vq1JItEJHpTDqyCnZFtda2dsMzNinGIKSO3I0DUBwY5uwj5YlUkGeaeMO/WGcVj
Oz8Qb14/aXSupzerZWk6ueV3NCJwm//D1XksN65kQfSLEAFTBbOltxIpL20Qaqkb3hQ88PVzQM28
fjEbBEmREkUCZe7NPOlVsEmoc4Qb120PXgs2ycj8T5lp06LX/ozR5K/1urmHTF3MxgVWpH5cLFXn
dM8CG2ofj685ZRNIwUB8W/VZhmG38ruzCGW+IZTSQvtBPCXCZDlQDE8C1Do6J7dl0jkwKfQT2UWN
zizHjUbqgagrGgpcWgttbnLaBet5CeAuLK5e2QxHPclORhgwBbvdK7yEzRiQtGIlgK0qmbrgENBz
5sNL7+VkjyZqooxgIIa0SduyRfwaSnWCl2gRa1ZJIFZqwD2B0dfgbxc1K15p7e2eNDrWVIw63pIo
Jn/Zsl1cqtR9iUDhU4/AGRGg8zjKkD9ZtrQkWpFiZHMgBHcGNVKnwucha4JuTME8B9cIj6494dGM
gFckNY6KjrAzFMqFZJBliMQPAAmqIbkx1PCJdyRtKfjTs4sHOa0zAvlQeXQqdIucHavblDERmJT9
D8QhUtaL6vgwqyGDYqJOxHC9doNnuomwUxNcpW5R7oZQLsJAEKgeUEgHxcDGIsnXuoqJ2BvB9eqt
2vilsMD86PfxFJ0nx3R2uZMRutTrm6rF0E0tEzlix064Y9nv6Krcm/jZFo2kWIc24dQjVafKfbb7
Apk8saBV5kWrkXHtylyNQhf2iG+xVg1qiof0fftFpzAFO9Ss9+7ImUzAcb33QphtKEOJjbx0OkRC
drtESNhs9jj12isjDvKU+uBWJoJbk9UVwbZwLOAQt/4HAMDBlL8MKkRLvRmqyzQBoLVtwOl2Yb6z
QYFWnuLnLZS/QSWkLdq2Yrvf5J+1TobEmLDwbzMqh5bYm6n0MKLBkqo9OlDksl0GWX6LHoAUiUh6
OOB+yejsaGi+Uts2CAWaTwuNqvnQDCSmaSYOJ0AM2rw+y/smXelwGQ3X/hQMYJsuEGR/pUtDViSF
avadVWrqYCHk7U1eBVHJ5h11DKzAhRJH30XoeVln24u4dYi6S8XWyDAO9EbwFtDIWTWZS21Wz15h
ID85nbiTLZshODTUeeXWptpIVizM3NQrcI7pxmuaDngjJAI8LyaZu5hXRdCrSAFAS0zmae8ijNeQ
ojOlv9BbfFSRS/bRPFZWE+rl2kJZHfwhF+rsQ3QNG89igyLmoPaS69ciTo19WZtA2oum+qxZ2R93
iDEIZyxyqTm8oUS/R5VFiE9iOeQt38K5udDoTWFMCsjbNna+zglTdOI33I39WNFCKMeGXgWXcNfB
bOlgIhVc9uumssyF1MmD0weabhSe55RUAGUyvUrcFPUgERA67ndKgMcQOPd1KUC5ufsi8PBalSgM
Bwe71HSfC/eBhPMTXjUiY3I0R04IV8p9YbQXNp2puG5pR1qclYbwzj7SDD+5awkjdnviw8UUnWgh
7pOR2Jm+FkjCzC/Xd74iB4plqB0jh6S8xlXI6PM7r8NdQ2GGiwnBOjYOwPKCKDzf/+WgSQNIB0i5
N36X858LcHUT/5K+JzpkR71mCG1p37N2MD5dosOpBPyRRudxPvX72GZf2jXgHNnGf6ZR89hX47ZG
EUdTlUU6e42tqO2XOjNYQ7SCawI8oIdj2bVabWcKu6AGgUfQdT5Kh3BfIrP2jjOAbM+wJHsiQvgy
vGUhVSaH3CXTaQBE56V5dlNSufQ69VlG/wm0bDcaVvZwO8T0E7YBisPl7W7NTguvDiHW0+ipPYvL
beaCEgoTTHVgQYJNkJGKOPEeD2oEPRPLEc0rIynm+ZmzM8AXSMNDmCX3Ss+afdOF90WYeTsodk/l
LC5NtC+07myVmCOokdOR8ONdOpH32zSDxybQ6tEUeNlKx5oOIm5aeZb+WjolsTsjE26kByd9xLyn
6RjTPahf3SiTdW3gyQo8WvwG4ZD4lPUFJN9230nn3S5PIGneRD75K7fMFgNVpT2dlKc0yr4GClJd
MzwCly53oW5WrPT7kFzP6NGjCrsm7gjuU7mFUsJcNrAYocD8nonsMbXUUdYmnnh40iQtUzVxsnvN
ae7cfnrrHHdLdt2d8ADAxBXeScvFTJjkyGRY/zJOqbcoLS6AuFYifTHQOJ4nrO+WZhE+jsKSmcdD
klUd0hqYbETvIh1AgzkOJBe3c2oSqrErdHiNWsdaVtAZJzdnhd1mB+QHd66WsxnWg7XPl69qzCp+
PoOmqNWZDqyc9NWmiR77GD9Cc7hXRfFRmsknkb5HDXnUpp4GKPW8EwSzQRls6ZWRjTQJa6X3hGMG
pJ9ZTpcvm8J9VSbmRtMC81sgCoW9SC0ue8yQ6h+dwQGjwekN98BRR6eams38T7UOIYwmBTPfyK6Z
Gfs07ONfFWkKiNTTCjJpH70NOagbw2AtC35R4NW3sLpF7GTIX6C5059cHTtt3AhGSxIQkNKlNcok
mUd0wMOPwDLXDAGHOMtmUF0RrgINJmJLaqFuYhJpSpJX2ajjO9SBwHclBUdPdB8dNuSkrFGOGfZn
6wefbI4fo7o9J0V7V/f5srAqnIZkBC8mo3t1w/SjhfC/IIH4m916sDdl8NgF9T4W49dExsxK9eZd
wGTKUNqZ5NxtHMIpOjd4ssBD6rn2lElmE212P/bWQ5zcQ8gPF5XPFjnx2pNVAFYO73GwHutIriM/
p91v/UJxD9mC2tm6owWXJJSGDPOTsx4MqNcdapXukTsNS2ss78ZoGzhtsKFaXq4iF0dn3ZjfKgo3
sBUPtCGojKbEIBH42inLWEMk+z3GFCT0ih1BwBfdZuTKicyuMbqJI3LxR4+cU3wp1ExEd+1V9QsN
5QE5qb7o8sLbmdT9cr8+GzpO8tnL6iLTR7HNMKx674XWwCbo66+6ZKUeVerE+UNNPjhpFX3VujHe
w4lMRDx6C5cztWrvDLPbE2+Ogy/m066MHrEwBlS9j4DzMjN3jfyll+Obcoddb6XI1qvXbDykgD6p
Jo9osoOzz8hih/ajlOZLowNybeuXwPY/y+9xtB4H316xnDoJH/wj1whXrwX/1elOUxhdxlikG8A/
T8rNIFbXWAfU+AZ1FYoYvk4oCtR0gwZ1jnFq+bCUWKvffhhcQbtd2oLxIJ+3h4KmhcuUM1TMTj4E
Bzpgq7BEqTjbZgIpngqS6U9a405rOZ8gMUbJQRlvMRvuldMaV6AvzmKMKpDmSuODsF4gjn+I96qy
N9EQoo5l+bYwi+5dKpBqCY5Q49j4zD8e5duZF8cmFTt7HrRPUW+8DslrG35DvbhKk9C6S1yJbR0M
0By94Rk88j6fqAtjIyL1DOtlObLrZDxAABuzKdSaF6kzi4XR+CtEU7aR9E/XxtifphEuKaHT5pa6
G8JAVkeV+CytioARwtkm3Klc38OxTeRLiTsSBeeZPWe3aKv8ztfqP4iaNvGYfNrmeAdB8sO91KG3
a6zhXqfgr1yNqzZg7z26GtwcUtLRan92Y/RNNVPCNSy/Jy/jnMG3htNkF1jjx8BAu534jE32xMP0
TY/YYR9BITK31K6z5v13Tfs2yaAs5n56CqPvhPCilaZBehZ+RTNHgCayKWbmFHjNnPiTcfS1RUnW
81RtKMVz2jT5QqYWC9DUidZ+4fHRWX2xGfMePJP6MkpWqiHjTDh6OzKTf4Vah3NJRps6YBeY5XeK
ijnKya+hdA9GjuiVygBsa9CUBd8uJSQIkiO7ZYxl0TO1hbva2cLJTbwe4b4LVa0eTSpN1AU8l9qJ
jkQO3177JmOYgkATq5oE7QGuIyWIrYD1se5SuIDtuPe71mLGwKrt1fQOW+1Vz8JvEnGJbrS8N6cQ
rOdrAI8F5t6gi7wl3sAldKWSSuPOatp7o8PoTr3MYQsWpFtjrZSJebPCbqy+gllqmlPHw++Furtg
RA5zE2NHfBDu8JaagAGoDYiZMdOXjIIB8XuMpSFFSTx4GfaBMWKlx/pZlaG1hsTIcM5SrjG9A18s
FoVzPedhVe1WhhGFWeuQy3wVaa7GWXAbW+IjU8KwLNAsLxxbsxaO9wDa+a3tYh+gBI2QXl49ndz6
wO8e9LbIN23mPfuif0Y2ip8k75EShUfLlPeRQUdARy/H0qVZJFKcyG05G46/wiWKs31i6e6jrNlm
0YPS9CfLKkP09t570LFIge5wnuLsHFFBXDiRvNaJ+ei2i7quCW/Hs78hkwTfHbEFRegJsJDTB1FS
S9iqnKzNF1Xtd4wO1z6k0mhkeN1Gzf7yim8kZ285BTi2wjzmaxtRT/OKFdiJXpCOU2Fk9EIJVZeP
y8ueqwLtSJx69xY2aS0jBbyu3nQvqxcFS6RlJyu25Wm/sySFf0+Pt9QOEJRKcmWlCewzoZmCVNNg
RbiMkCitYtN4AIjrLU0I832T7+0YjIZH8lKe658QreA8O7NSnCHKTimY+sZ0jcjUWbLUhSDjgiyU
1W86EXA5EutPG4W4sEC9hPCcmoqecKkRS21jQWB9BRRgdJBHohmLUUH562xsHrmgIJCE1i8R1u8m
e8GjAvmRT4htXG2D74yBCx2dRsZtLzCz0njCbqA9OuR7oPPYWPWxiJq3IqbDHAz+sknkq1TtuRoC
JiGcaotwyM6yF3etgUjZLxVgFIddmq/qZ304xPbwQedr29W04yiZpzgIvTH6k4qIwlZY9ssqzu5o
SJ2CoX/qoZiwMJjpSoR1Q/j9rChiaA2+XxJ4l4Rs0IfO8Y6L+EgnK1pULIXdJqf3UPrPSjiEvYAa
NSq6q5XQAOl35YduFQeKaw9jFTOMqHdQ6HDHu+Ayk2gnPHi0+sZVPMDbwIHnmQc/q3+TaPyUTPLs
9zH/s7vUZQCrNKP/4YdUX/OSPafCExMCObStYREXyb4d5CctNLfyzpGh0qWdKAX4olNLJwx+meTR
srlh7tWwAYfdFsFcv3Qy7z4Gz7R1+/6XQwXdDuJLMAzl3mkv9FKm5TS3tCRmQ0oG/doc+mdfwpO1
i3m5ldbHak1R67cDpZBdNllUpFAubPozDDwTzUrAlabi9LHVaxDG5EhJce0puWB4/zTdYeV57TJ1
u+Fuknmz0M3hyw6MaeHZbJZ9O39hWfaSsIyxPXYEHvZfxN92j4MSRbTv5OfMtTcKARlqCkQZoTNR
ecl/URK/S61nbDPB0qVLv2CP96cT1cnMsm3TFuBnzcZZhQppZ4JCYYrbe6kV2yKOTnaMjzUf+bqb
5Ez96btkDlpQ1scb8ZpPnbtvM4iLup4hJQnIxKP8XFGKWha6titjCp+1y8AR0gL3gHr0ULOoednH
LkWS0LcfTMkRKuVqYTKdTj3Sn1pUT9Tb5U7KGglf0p78b3/q3WtGOdNunthb29gNHwjdmaGLMGAy
5sD8sY/7DGMg9ubOpKOWG9Swwe1NXId9BIvJAtcCmsALHGArCRz/rn4VGrqiFEM/pdk0OnFZtRjl
VoKTxq27s5OpDVOQuWFDtppLSKKmbVQE3XEK0XK61kCVW/ce6lDfx7JNd5XXPpum4qoyWQ+wB/2N
Hv/JnRAg2G0AeyRmlmgCFDQpMetOQwGmewVZzXLA5jINIb/jKyOaA70IqKc9CaxbtpuIq4Z1xQKT
hWz4Sv6TvdBtFr8CzWcDN3CRR0nH7soGhBrG750X5kgI8mDuwH+4Le4aqvCW11xsvvQpLV/Z+RLY
M3WHPnZ/B6NONjkhGBnknUVaFI+jdzLq0SbgBCGz66W7Di9BNPIxDo4bfcSdNiwYpdplolhWNn2+
ocxW+ORqDDsRCZAuLbWK4K5rnRNjFQNn0hEaoh2NMX2Jy4TCSPnKyqzdp3r/pveox3CUO8mxKin6
Sb+lsIdb1wdkWKUtfG0wa1EUbRxIkgujJ9i1HFhzRC4luCln/7NolLaXnrc1p16u02DGsrbltfWz
U5XrRFJRxYInw44YqUPXJPwjBG7SrK0nqnHO78LNCBHO7Xgdtu21cWt+GdsstD2pYbWrckInLCnu
bwkCewQVDE0m0pBJIDvK9OJhQra47ET2pHcklgcWdVBwKmr6LRSI0zh9brLkq43M98blYnNT7Tms
KctOzfAhAvnhmYBb496GdjCiHKuLfmHJdPclKg3Qtlat0tKETE68XDZS76T6zvaaFT1bMs+Y6o3O
9pR9/DtVol2i9y+UiRZOyXUTpE/RVH2Mn3rVU2TTCM7d6oVj0HOv9yzzHRKnqB6CuELm7WJQVIjZ
4E3QYl47AYY9ECGbHgRIMV7REL0agflVjO3TNFGtzGX6UnnxU1PXuGbdBXuGbIgPPdP0qDt3k0rf
9RQRkjRSIHsDKPKyfMYoQBNAbN0mE1tJ2spEp621I2crx/4oImttYIHZAr08aZb2Fdj5QHYCQV10
IRknenyTc+UTOykK6p798qqtAL27APV7H3Ss30BCMlj8Q+ZFMJJmK1qflyYq15WyP3PL2Zue+qPS
4s6tnWFRZ7SbvL3BpnpZqhj+XGJD0aLNWhLdo4Jhjy/zwuIa3jcJObpe3rOcgQfVUJdBtUzxjlm5
J7VL1GDyvMyiyzudogzQaazuhpFrCYMZVdYI1kLw5iErXsQGNXcPTD8rZ8KsQFNvO2Y02tlgyxq8
9r4lvkot+U5s8T2CtIsa3D02pebmtR/wPDixeW00ajRzUECNjntB4gZ9eWNaZQOCbrsZV2lnW8um
zl5ZmcCxQmZIUbMFNp6SRZrPb5gUJ2fAdz55zxA4WLOEExygTOLm4COoC1xajnuqRAizZBsJQy3V
QFhBgFWRPFeDsZeIZpXEn5Zbk1cTCUhXVb8y83ZddTn5ZRNWBw3MNeAYzIp0ZVjqr4xmvJgtQfSu
1X9MSfEUkSvyC3NeuEvDkKoNaaQMuYRwArKdcsZBB9yQ0PlKcqM/YxsKln3qnYp0eLV0667V7fci
1VeOb/4htLvBwto6yzpYtuhhVobdeZ8+mOh53WRAOCJ43VPhMyYtTPXMD2n4pZtJz67+DWn4t2lR
XECM85ml4+vQs4asQ6YN1wiILyiB5QEHy1J23ZVAFIi4AeTuS6+MB1toOvvyEFojuy4/KEB1GYPO
YKWMJXwaLgNKXsvCl9aSAMwXfYQ9J2jNmw0eAtTEPl2hpmIYaRL13FUYWQzmOUXno9M/82rcB5NX
r21ruh8a2oZ6SGArUo4C4lq+qYkSW9kx0vwIKTfcrpcpTMuNroZ2pXtOu8Hb/ZV2zEiaoO+psdOK
AIxOBuDSsHtCPrXSG36hH+tXwT8A88eK9q5H6dhkNSN2vhp1rBXTWznAtQpM6uYsQb7BOjE8sO8Y
DAsxUbdqkYwspw6Fgh58qpRiv67cX5PBZhbI3bVTrHJbee4G+FtFM3WUnugD4QQRHxOlZD+P4LTY
lNujxGQ90bzamVkxT9IIJyIKs5FINDDE2UbW9bCqbTZGSQ04j6Ke1GNBxg/b+HEkNdbsZ4AKtell
BW54WZrtV6s5/l0lPoqaKrptOinLkuk3o0lzpne1qQdg6pR3I+1Pyw/5nlt8pgFN6C4wrIUIHTaW
5cbIESi4wE7GuXvg1YZ+GiNWoql7DXNv3FkiZzc89uVaNinocqPfYkurNkqzEx53s13D/Lx2/eSj
MwPCQDKfGitgTgHD6aFItiC2h8icFr4PaNGNLllTfzdKLzBsg50enfHFGyCmD4IaWyyAyAVYfFsz
nPU6ZbOjRQsoApyzziIsQX29RP00VeFrZqH3tjo9JCxEP7F5H7AixlQjU0b/MYlpPnonTYuNhdd5
740DxCzthj+NO1KM5aTS8CXoJbVK6KNLuC1AwRtrNyih2BOIaGMg9OfcNuaJFp9DDD4vr5KCEkF7
YrdlhEWB+GmWTQT4SsqmPdlQokwa9euSPJ5N1atDXIv3FLAHhfjqLES6Jwj0WYtp1ZjWhkTLucAJ
Vk6aBjH1RnxfNgC0TYohAeq57QQtY4FviwEp2AxzEwadKR2mqsGX6rwKmxW23rNtdG1zR01cv446
LVSElnuZNP7VxPuCmB0ymZ0DaPeUXOUGOsJhpLyGZY9MNMbMmA+mmMrwhOea7jewikWYMFVyCk2G
zz+j53KR9XTCHKoOZumBakqHp9zQvwtT97eGS3wGMLSR+ZLPri1YRE5keIE+IiJWi2ln1wTfh0Rh
L2qN1dvR5JRMojhfi3pUh0pAPr0dbnftsirnXLwHlzoyvGmLprecI3Z+buLcqlCpF8h4OgwE2OxQ
pVbdyHEKXPyavmTzXjcF8sT6hEBO28SBiZt1fuh2QDrOlk3Io90i+xdzXM7fQzgH4cS3dBwChnfY
XpftjA7FAQ0Y9HZrRoT+vVvMoCtLo6rloXM/lFyhyc9NfaaNjvPBz3y63xgv2aWCRr0dtOh/t253
3RmcSk5mA8RurxXMN2UGPJDFMzdvB8IgyPcQxUXM7NpkzuaJmdwWFC0JrZ17qbdD4+fVz63M9Tpj
fXsQk12NkHd+UmqYijc0fmTzRVeFdg+LfPjvQYiITXV/srJQw+hjfnkpgEOHd8g2w1g6FMVYIHhA
I31Nr3gTdsdXlQ6kTdEZEVlBtbVG9Oj3NLEqGySV2U8EB8yfzO0fvt1iqcOH0MT3uibBGmAJnYIU
KNwhwbZ9QNG6seVwzOZvtxPPVY1oLAxQ4o320rGKEoZ/YoEFCARtGsIRoeMfe41PXY9Ivvj7zdy+
rduhnr83vyHSAfERET4ft/MgGoW3bg3xEdfo8POj9lsE1CIGPiTbeByRsq6yQtGfYy9uGd8URH+T
XafhNcfo2vBbJq0lJN518XWpmfoc/9/nImifERu7u31WPz+mv82kJT0WgaoZ6MXPkN5Kl/Djbjf7
xAR0q7K+JjrR/vp5rEOn8/Pj9nYzUHZxuB36bGY/KxthwY0mHDmNm3CRzSfsfJpKc3KIeEtezZqN
58/J9P/n1e3k8pPM30CwOzFH+urtdko2nQHytoD4YgxxjOAq3AcIHLa3j9S9EXhvH/bwz6Xxc338
czevM6SqiDBsvtYMVMDhdqsIJsp2FX1GhBGURFVdHX4OuvffW7dPjG4C7d6KDn6omumQsnA6jEOC
jmk+JFJrkAiyJMnRxbDjBkrYKRVdm/lAW6FduhByNsLx2TeOgihClTNPgmsKr94Y8+WaKqaRTVk3
UpRGxDA5WCk9+0IPSZ76aDw0mWUtWy9sUDOBe6luB+r7Ie3ou7/PN9CpwTWJ6/3t5bcfmKFLPERO
meD2qtsPyjFqdvFEpLIRGdZRWt7F1wPvohyTNi2F4SznIZLQUNU4QF8tJ+vub88gSd67CKv9QAY+
Ryj975VZCys8KBmtRzNdlZSdr1Jzg6uten1NSaj5eaw3huCquTkxL6ow0Xpz93YgDnc4WvBnbq+6
vR7rUX0/Mkm0/zzr56l4jPIya+/CLLq4emEfY9WKC8mWGBOwRbNPjsUlnB8b8UGvM5req0mkIWwc
VuIMhNX77Sl/n2dHRwiQ2v3tF/UTm2NOgGmN5gP97nCJSmn+/JHbE3DhCFISJzZw+CQZBflzuizd
rZYGhKcimEQXEKKJ1wufWntkr1OdvKpFKhN5EVp7UJNvncb5tYzv8qKRAbDMMONub4/dDky/kiUO
hYC/jxljnJ7m9eAYKX8/qOEPtcjoWjrJeCnL9UDd6+pC3LSR392BszUvtj0+xomeH5smtC63h9qR
rqBDStRKQ+pxe+j2wxjl+t422QzcHrsdPGus+bL//Yim2PMFbKmESTzO36fmfQ3dqRzo4c9Puf0g
lmRRNbZ4/fvXb4/DNFoklUOIyT/vymPxRUmavvztGeP85rOmqTatrYEHKh11gbqcu9K/L+dD5cKr
FSTPdRMGIDfo5cUoHHnRGZGXhT0qpIc8Bv5JXmCcDzOplE7Y/Njt4EGKOM7h16Aj/p5esSbTO1t4
NNyOPYWpRaJaZ61NQEpVRzokcvnnwY7j44B6nq4w4oHWoT88sBKF7d1fGvUowumxalivT86wwvT3
WTeJdlHzIa+GcBOafjiXzv3L7Qd6Qd6yScj9QqKjxdEwpMl5GLr97Sk/j1X+UbHnv/zcizXjSs7F
sTeFuSUPPNyVGkEb2I2nO2QBi6kgfmbudEVFfwoq+cmM9VLXRGz5bLPiIUJ5X9NOT+4kWozFoBnR
yqt7csyr9RQZT3FneotC0YsdDPe5NP1dDTC19nnDjBoLWdkL20FJUnvnHn/SiNOtGYLv0oPVGJVO
tKoLe6HI2Kkz39tEafPt9+0+NjCMqcivFq2ZVAuvSL+GhJBRXL25Ofy2VaoDAt8HuUXVy+6ID/fL
T+EZ1s4KIqI/EG9zRZ8ZquVhYrFe8mvO2TD9CjTySLn2jyMaDoVJl5u3g924Ouu73tGWt5tivn/7
iUwL0EKQn5vkfqoHho3bE7w09v/73Nv90kgNoKa8qvrnlp9P42HKvsknIW7s9sP/e+7PT26vcOOa
dPRM3ytNg7r+99k/f7SFQo2aZv7d/Dcvadn4m9vr/vXLbz/9eWMT4AaniYkrnt8ShU1rUY2mWI2u
/7+3fXv2v37tzwtjqylXVRnhfZpf+ff9Gn//958/+fc/9sK4wrLrff196F//2P9/UlIf3Z0gLQyt
Nt/B39cM0MGWmO8AaY7Do5Iy3oJyl6UYrkVZdg9aNHi7YPSdBWkEM2NXIFmF5xbvrdjoHoTel9eO
asx85/ZI7FTDtnTDjmBOjJT0qvdO2qFLqBlBzmPXjsey6C/WuG0J63gZbK26Q0xPIHA8OA8i7ShC
zD7Zo5yqkS5QMkqaoRFVU4tt+Fh5SI94/koTU/dwuxXk6HfpPsdH9O0VVXav3eiWVj/Y7PAobwGe
YaNhsO3K7e7RQ0U6x3tXqYENqyTK2HB7bzkhJd3eXnU7aFm+SmqxdxWEVJv4u5Mp6M54jjzIpEtO
kmt5oQyXJBgpqW/n6MFCQaBQ5w3TXgGduN0jPWGigYDWJK8xqgXAB+4jGN2bfMwxOc+3NJLr9z39
Ip/enuvRXmofUsK6HsF7GkQ+zbhCvcWUhwWDqXP8KP3+Pcz4592cDb6uIxctZe0fkYQQBWhWzkuW
O1vcq6TVRQPhTr11puUaLKHrOO+uRZ+YPnB2JxJbu2q599bTWXhXpXuXmemL7/rjh4iRAdHeePTY
FhxTaZZUGkvvDv0DRqVCe6Gk61zVNKp7XoxPJaWIw36AMpuc3swgwwbkK+vVYQQaNRE9eFpOInbe
zlBbA7SDO/utNZqx5yIl6o4AGUX5pEmAV7ZHeTsH0ojWPachxUQs7/eSVemupKwH1Cfc3N4lRJzl
ZJpE47TTThs06viUvFDL1lg6ct1/KkEVzE26/hwQTHqwRz1Yisz4TmQ+Xqj5Dj8HlVCZIzJ92w/1
H2hYlYVefXB2jk4JJic025/GFnA57gtHG7dKH+jjO04Mvrdu8CcgBNLQ23tES939PWjz3aqvL1mR
LtsZY9YALMGNEtFamO9WjS44o7zhAgSTokL5nGaB+IPb6RkmRf1GExR+e142Gz8iEaGwt1AanHoZ
Di4mcsJoTyb2/UUz0qYluAfbvcFO7Ojbln9sutb/uZWIX3Hea6cwGUtrpZCxEXFklA9yptAh836u
fM27KnosXEJI+rTWhuypBgObQ8za0vddCbUGQW0Xu9nBzPz+TAGixkvnb9AMNHuUQuUrHxjca4IU
TcG8WSYC5hry715L1bW2yi93TMJXqIrDCll0fN/6CO1kSRvMKoevCI0DkQQAVkLb3Ii+VBTPAa72
IZVEs6Y/IAzMMFFNHWRMWu++t9hnJRPLNn2+e3sM7MnBKxVRGTOPJGLeEHXz3nsA7lMWeJuEFRVj
ShhSNasISsKE1hM8dPnXIa3uA7d0j8KjNpkNAqLtPIyoiCssn/RLasfluVPBAxECBEPqtLmOowVU
3CIN9p5gZOdAkzjadFCdXrSouCYRYmRojz6oofbNEIb92ooyX5XKtO6rRhI+ECSwHUxAtKXfnqp4
YBdMC2hDrDOx0VYoH92wCM44dvDcjPvcC98tP50tPelIM0eJ4fZYq1tno4ExsWHN6V4DDbGxxIA8
4G04eRZ1KyFd8xC4xIKnM+Im9H/Td3HvGsESBURSyErIcRr4YxTrhdbIR19W1dpFir9hb+ecyjD6
QutdHDDhgWbRQi5o0Iif7uAjx6T0cbUqFLds6oMPvQfoUPgWhUo7O4Yls6Ju658k+OL80sLm2onH
cnI5bUWaIDZx6p7dHd8alhFMv4a9j62kmQdF1rVN92wk/sjC3/0aSdcg0tRoEddw9doFifJMWcn+
dkWPnVntMJ91i2HmapoZvIIMHm1Br341RvMCTu+qqzvzBoqso0za+eiR5rs4P+Qdu4J7L/Wdc6QF
5TPDNHNMxyLWCfQ9IGjeZy4f68kRj5av/hBUlIvEONUz10BKWNlG2eVnNd915ruhHg1LDBbEEhV2
dAcmCVNXlGRfMt8mzVj9Gmc0aojeThm29476++5GroVUvdSAxD5qfPiUqHSGtDYv/qBfmcV/CPEX
kYypIWBZO/leG23CrjYevSmxiAsO2qVfD4SPzbTAcrAiCvVewWnK3QjN4VEniw2MOZe3ZiwNvVq6
Us7ESN2Jtr4+fFuujfGyqunzCntOgWXWhsiREinfi+RsvzOlqWqt8xaWhlMVd0Amho0TITiGXz/0
3WPUgHQpdQ8YOPfCmvanFuB/7jmNoip5/BnfY2DsexhrASBPu3lXsjw7IoFCn9D/zfOO/5ozf8n1
iNb2NgJnt6PXEz3RUxn9GQ0xbaDWTq3rNNL/sAhVW9dYHa+B5ZwUFtUXcsqwVmU4cm93cfZoC9SV
ULFirtzbMKgEkM7UM/dxVLh3JOpmu3AMM7wV3Qkvmv4OLsPjrwj7fkolvQCrlglqykk+5Xge6FnP
5d7Z/WCb/731H7rOY7lxZNuiX4SIhAemovdGokxNECWVCibhPfD1bwHqezvu4E0YBKWuligw8+Q5
e6+t+EO/wPwHgnVCSDkwk7alxXgiGnKG9POLpFW9hSLYSNL1OrNq1qoIqHr7Xl0EPhbrILXTVaU3
yUuKTBg6sPWnc8gFUv1cXaGoqK85eiWUKNpjvhKFywx5rfSqeHRJmRwtk45kNmFcagUfT6fhfu6Q
Al5Ga1ig+Rre6xKlJiLpfBcaIniOhE0A6xCto15sjLZCBj7vqApH1jajPzG/ZlQ5YMFuKG+tDNx1
OZAJooAp7IrkS22tl8zo4r1BNMU6FRhpitKCYGlZ+nV+gBxDlAjNJlRTvBb0GBkcsprnokwYur3V
1KBcDFGDU14lFy9oYyIzMGav+ulH7qwMiWFMIYW/Ub3qPqZ77hnrjzWAomz9r1o+4gYwQaY6wWej
E4GqjmF218be3EN8wRs475gecwcS3dzyBr3UXc+/2XypChiite2CKEVUKjhDPuuB/mYauHtS2Msb
BUjtzVYdGk7olRchH5UXsoDrurOew9JsX/if/tHq0jt2ClHLoQyd9t7JkEwU36lOuYsLLc0V+8XV
iHqow7S4EGaLptdu7mnqdheNU/lDNap7aw79Zf4D1153z9SxPBRxcQVZG14bX1LqtHb85QV0Ro1U
/dCsAH+bG6YHX/AdpQKAlrBxkE8NgwSF1YxsvLY5+HqsftY2Z/dAcVokHVb67uVw5Hsnk1ulrNL3
il3fNqgMpJuImx2rd0P3knc2EXeTFPFat1CFhUgcCbSrVpnBMhum+WE0s3WneAQvZu1Xa6ELqls4
V2nakZJW+MZZYH+kJ4MPMSyq+yDSX65Lgw8xAzRIL5NnGMavtD7UF8CVwQvoJWW6sPBeXSAawQeO
D6gN6+e2SJsLGp8IHcK1K8v4u4hvHqajb41/hnJbcx5QTJeW0U2WpTB/80NBuEjiMnGaLiuqAPAR
NTOvAhusWRegwgpXHi17JPYwxuf5s+yEhmsxu4GVn6vkc+cRZ5H5cn6Y+fnkX2K+dEoL1CdY6Lrs
7ZOSu85+pEr0EavDspheIxuU3YWN9tSWGl4lKRWoSSX5kXjQl84ACfdJUZ7hstgX/K9c6c3wiA07
Pti0Fq4Nzo+9qo6ftDLx0uQlfOppq5v3O4aBCSTBHAcKG19eRtVBL/yHEGlzTLpJoTttTdr/Xv77
VSU4UeP8bfuov1ejU+7UkQlPjqaObjp0vfk2tHvBoD9SCfcNQ/toKSNJZqF21nLGVtm8pVdBzlZp
DdlKN+iBJeUQvXoR6dAwP6LaRhIqqoA+HBKI1oyysz7mGvVro1GT0vd+khlYpx90nciQ3JeOaOkc
sE6pDNreZTu0S5S2YqdPl61vbsnuHu+pvBAvZF9Sk1MI58PhPenkla0vZzbbm8+Gpr/1iNFw8Pnf
KPQLBKFgyaqwzJAkQz0pZ2pZLeFQVMwK28HOP0Ih4Zvo7Ztpas4+CRiaJ31arHq7bil+M+VE+3wD
5KG8WRGB91W69klwO4eFDYHKGitqCg6G6FHRrRuAP9XMV0+2YKKupH70ErBMEcjjrEGMikVfEebF
OITrKsrFwoLydVMS7rv5jc2aAJEsqRMLC4vs0s/K/mQrRJfQYfpEOICe2P6lRN73f58oSv9ZmIUB
+ph/aVDFWyr67DCvXxXqK2y/sThJafg47vFMEaxRwybIu1/olFmF7xKs4xIlNgAvp2Rdj8qXMpcv
HNSJ8J1e6mxaZYWp4zWZvthXeQOPBhvp/NXIcX6TpBCvcx+ZqpwIiIlAbNGprn0cYZI8SPNaza+b
0yIPydr9ufR9803QNqDz3JAhieB0/i5nNLJVBiiTtmZdrMvQJNa5Nd59IKt/kpFjvzptwCR3lamJ
XANz9za0EvMra+RXlKjyg4k1vcOuDJZxNBi7PirRj/guLvSmPccabwWTobVB7jyuNgDqbt+4ny15
pZFhP0sncL7azl0lip0ihQON7GlR8+0qQDCi2nwnySEnMAxBK20NCuLO39SWEmFlbLrjBH+CFsXg
OkabADqoIO4D3g3INECLPNhLILI+50gvf+netFCn8WY71cVVGrTwpeHQccyqU5aD2wjUwiGB1tbW
E1EuBkUZSFV9ca3ugwx59TSQCPIyQDxYcGb3tsLO1yP3NjRf3FZWz+0pq956FVLhGG5Ez57EYJSM
Er29aXC8NXXil+ZvIYf8zIjTR9NYafu46INn3MaUoNZwm6/AjuBfcehmtmTVzC8ZhRs8G/1ff/om
R4rxWo0aguj/HE/5FUC3qirw3+m0OiJ/XucmiuJY5uRS6RZFVuZZv2mgMpWYGH/CdqyVUlo4HKfL
oUAP5MBClUkqPwI7e2nIgfCffOA0FHh/3cx/xx9yHD23PyYyk49+7rDEWlVSbzUWHn6gvj8frLh1
Tn1BoByrsPdeNZ9B2KhvlIIcvPkTu7IIP+tGubRJWj88TRfbIm9eutbCUVekaBbHWFzSJBCLuteX
so7NZwgBJn8Rfhxf9AqnmERbjOTfXfFOQfzntgPHsnb8GkcYmIXfVvEVFRwCAIKp65wtD4e6DF+N
oFsotXoaqdxRCRJrg/BfPzk6swmCdMkvQpYAay2YkApkmIxEnoWtnyJa9mFoCT/ctgmicDihNlE6
eX/yMjKv6iZ313Gv2OdccejlaNojLy1sAAZrvWJPmqekbK64nxAc2j7jX5z9zANQOslC21D39leF
Wv3au63c9impPSLXjZXnOxQbZtOyvStbnG8TyW9sa7Htx/YrtywO0v6ogYye/0/kya0MzyfVIqy9
YKtzu4GLwivfewHB0XqavcM/yVodoXRVrxOWAm5RMzurdaczMa6fhZrXOyhg5trJImtPZ8hAHFdV
t1ZMjAtzsoGOz/haqxUUMgUGjVndfx4AvmOq1cABdUZRrrNoaYTETrR1WN/nhz7OCZCU9bgJ0vjT
l0l592UMdUnPv8FE/TyZXvElxNJRCz3k9Nmw5pCYbQVO0res22aOy/nLgc/h5wwn1JJnPfdUVtSX
qrSzSyuTGgqXJz47fo8tWamEqkX+cQbPEqABXczSRggHTXgGHXIiry+YkvZoSCm8VSC9S/USIi+z
Wk85/3RP61zESzguaCFaaGScW4NujVpuQyTUBLbWK/qKfYZHo/N3P38KvM/DKvRhj9SS0sVJ1CP3
bbzrqEagHlL9+s2VXsFwq5I0u0+/Gc4LvxPW1/Qkcwb7y5cd/TRIhX3TvliWmPqPtbHRc9t9DfRh
J6r0TztG+lVV62RTuZCA4ipxFj+0TMVn/7HT/FJUKBlmaKeeu1DDEvMQfCGu7M8oAVH6T37xn9sn
FfGpCBWFVIH83ASqXMRAXw9QgN1D6OMynNNocg+cYxO7wQFyPDqOFP2N7FqAIGpGlmZfSkI2vWG4
iu+4oCJgXEU+bSHU7XwbDAMwBQRGwQqRDX0POiPzgwr3Bi03zi49hSfMfGft672861Pt7vklPuGa
vU0zNQKkhqU/QTO1pHQ2IVSldUzoyQlUH9JstN1uXAT8f3lrekQpTEFugTS977r7izEr+JMqyLDy
ChnWT4ZIhG63xBGcLBsZZVtSj269ylf//eH0hOY9Aa8/ywDkQCEWXUjPSVZtdQAxybneDMNPRz3o
Csq8UsIBrUV4x4Or3pmRL12zS86O0780Sdu+BHrYvkiih+AvP3uuXu6zjNMQIRQxFaiuVS+lYOdT
LQwqYdCgkZw+RozLVSZiwJuMahKGG/s264kCLDAaNFXCUiGQ9/pOI84/v5je6MEGd6ON2svtNwUy
l03sIviLJKaNLLacjTGV7nRDChLAE+NUE+CD3C6z5El029KGigryz9xqsam8NT2mKY4uu6GY6MdN
DAjmf74oM/e3PgrnPGNkS8qPU4FieAZcxh1dVBRJR7uty0UG1gskUoyWcxAxeQS+dp3/0hEI1lrI
gKFbqQ2HICu6vRpxOO3D7nv+5KQ6M6YoSneV77inwogcCDSORJDVvNdJpmyJ3MJr7inXBjTAR8yi
hKs2cK94sLSNoejXvAnGpT4d8wtB1KfrMQbWJoJ2QdN1hspTxEJemZcuSKYkGtjuvlLoGLu9iRcq
bcZiR3s8rZqJyUDHou0mnAiv+PIWJDZ3LMbypWIbw6H3fZyHEtc5Dfnxt0On6qkZUa0rTozxuNaU
g1Hn48pxteIK1JI/IX6LEEsOQOIsU1kPHfn97xO5CjyNSaPM3yNP+qvcGDGOu+JPn4bDKkImsKN/
X7DEJc2WFlF1n0/v0RSqNGoVBKKGPhpES+RaQNafYgwan5ofrl29M/5yj+1dK842FpC8lekmwwnf
lf9UqbHzm2KbyBt8R4fAyY0tFUXGNNplxMiOpxroMt262fysP6AACTZIzObVJtkzEnL85VlEIhi9
pKvq9R5De4Ef3zB1moAucRGphsFJd5/rEvNENzUS6L82qCmHXT41R0jIWJYFGAhZjoAnNe5jO0xu
82JfhP4tq1TzTGjXZAkuk6+o/xZCVL9zdORLuNCLtvcGiIVUUp3K/ZsTDwMiqVrOny2AZPW9i0lJ
Ve2wQXiDDm8CHXPc0JZxF43kHSoERxKEbpgh3YRBBAzX4WPZprqeVwp7Wsu6ccTgjvz2Jyxm7Pu/
gnXxZoj+q4hhfwMF7BZeMGzA/FPvKFn81rivbeKMW3gZkD81r99nGra2Oh20E8AD3IdK90isUX1D
bKQuDccvzhA2G2hWxalBs4RvBHwejvWiBH7le4u+s0bsbdmLBSL+b6l+0q8z1/BMs1UPAvdEU31p
TqlLfT4kJ71FY9qRWjQ/VIPtHuj8kulrLkAUhJfKTL5+3uWg0E5zPVDp6Fe7GkAEHaA/1OXKImv6
iUXeqsfBiknP8wkcgYu+DzX2oKnGbJm7nypk8UIAkMlzRVxb8hT2sjUO1tDSvc7ysHuGg2+iVE3K
U4K99IkIneFqC1CACYHbmR3bf5xAR5yV95DREw+ChZ8/e6Qc4o4CKTmgpULRBZNXLdsF7mufyB1I
Nxq2mk2fYnIdu5hgwxSHsINhvhlqsa+DHkYvqCasdj0rZlFv5lU18iGFaeZ4csNKBY9jI/72dTg7
zug+j4SroEnvnhXLDTfzXVQaTb+Xdocckgnw+WdfzVgpT71kCAFYyj2PSv7HpS6nWO7ARaYV7fvE
3NsEaD3LTHues3/MDK9j7Mpb6ca3SGdYE9iVe/35B8uQ7ogflmuVaNJlaNE9o7mhr0yrpClbRwxw
8l9R6B8cX212qW34JzpXOipdihVMYk/SiqpL41j9U914mITIA7IvjjuONEtf86YgkWDMLHsJwoM5
2lRMOR3rFxUMqYBWApTEC3KVLq6NLbgo3oI2I8AmDIclqBPxwVn1KzKYpWYxpCisfnfHq1wObZCI
4ybc96rZIfbCa5cVYYN3jWeR3v7zLPjvsxGxSS8y4/H/f28Hih7vGC6tkgWpHzNoAVO4AVMkBWsw
/eY51IBWMkxE57lK9U3fJNoOL3+21gwhP0JCxPDxtp9poyGubw3lVDg6+SMVCDb6Mrqnyl91LHdR
z8kU3fgt1WP/3bLR8wb4A0/k4XlrGoUnD+P6DvEcs9OkGc9mDX1cVlH9YgTZJAQBZzUoRJ3SQFin
k1ZqrvvnB8CLjEvojkJj+fKKjL9sTNKPGcF+MBSQw+hWONxW+F0GQ5DqNelwAhF3K3qq5UpOwT5U
m+qxGPNuZxW6U2yCyCyAO8NpT6YzZtLAh6rLEdd9ksODDWmwDBpNIubA2lPAWRJIKq4hFWTtPk5S
HF1YUV7bAfUz1hV/M1/CgELIxN895PRKiJYHMdpmbCz0IfyUPuWvo/z5iS3ABFVu7UzraPvjIRww
Kh3MzvEOuTcN/dGoz3wz4ejZaX42P3g0SQk3JzMsKIxwpelA8fTREHsNS+z8K84PQ/LK2Cx7j9Tx
YE/7lo6gOYVj/GmAkRp8QA7rVOuMpWh1dlAv3gmCy/DW+9qhnR7m16vknxS5NNCtNRHFIw1XBrfc
QT2HD26rOaBtLt+9vHnvK4KfTTgapjTiK+4tE5xxg3tN+jgQNLgRAVO0zHPR52RWtk1pFh/7Ah25
VLAagNkid2HaaObFog/c15+fVC+JeSIn0IHYgDi3KaPDYCbslz1d8DLWIHTxgLtOPVR5LlYxGH2g
u9K8KVjwmK8rr4FPOCjwbgjk0yVeSm/JONtc9Z7WY+AKdWxxI8q07c/UB0j+LkRXDmClggVkzzMr
gqtC4pITgEk1rM+M7sC/Cg6DLYEf9NcsRNDAZ2MoAZoV9Hly6w2JjGKg7CQ7O5J28qI4ZrAMhhiF
ek3CW+ga1TKtnJvSxf3X/z7xKZ1GJfCOBpkWDHwxXs7NKU3DfTApus+2xSTAF8mhLa1Jwa/CMjMF
zhJlnqs3QRVudL8c3ku8BYefRbLQ4p/byhY6+q9IcH+kXtD/3HXp2PWLusSe1SfxoS/y5JHyRnHi
NWyiC5wbER5T/4JptV0U0dbPsUwEgcHhg6jQpxAP5jp1+vwy9yiVLFTPasbQTlY7A03HahaWUOSt
9NJRXj2O0LsIsPsCdF4GqUqlzU4/0NuBV+IcVaTWMrLtN3Wkpp+nODrF+DWsLFhvbtevzOlSBmIv
qszcx6NerZyv1IYmrE/lk+0q2j0iDq9I9d2o8PIQqOUz48JtH+X6m1ulwz6gs4h66ovQEu+gVVNA
H1lHPMVvCI45pKtBkiQdpDgjU6JB7TcrPYrJLMHHm1h6ByRRKhx/baVhffJy+tQV/SR/qpNAHzY7
pWCUyCEESIk2oVW1ANc/SK0907/sLEL8G0x4O9q5oUYMrjKs6THSoE+dldIxosV0SqvsJ/9MD1kG
FeY5+ZjqFw1PEvXWtI5Mc+efc3mQJzbujSh98RvZr+tGcAQq9ISIndRfoq7nb1RXjPUHoQfb3nKP
ZlFRjxAelk9JKSb31olF45BWUQahWQ89/Mfwa3TwXRAp2mFN6K32mC/LwNZWMRgDryxybwHY45gy
l9+iLCw2aVWJE93Bf55xk//zLD31OjRKV5HMdQWqE6wSH4ap4FucHlK3gDAVTxKtsEiPxJrkl7iQ
L0LICc1WD7jfA69bddOOiS0XbJwgHffnHSr4poWtoo8AuqIsDTcIjmnnG5xGsrDk54zkyZiKvHm7
jwN673mOvbcBkCINtXnGAZxNyq2Ij8XdVJ0NPTY5vTs/b1EaGEej7Q5tHr8P0aBcYkepXqW5m8c9
qMeas3YYveqP2oQetgGEREzwM3WBV3VJkiWEDyUTMCaS8LeTyGerXdu5GnyaJYd/xOPJoeulfsOR
vEE/zjSKol3oxjkH28vxIxx1mltSviga0zUzqfG/NXabbWxVN3bkaXt4M0NrUU8nhaJJnW3lJXgu
54qPcf8JCkWxqU2N4qKNlEeT1wvslnR3x5KBk2vxTrMvWn1g7FFGIBfr6azAJusK3KhSfE5kq8Bf
+bYmPqMm/ZhVHLXe6c9EKzimcvo5DGZuR0PeS5Wjiy3WxSlbQTpy20C/u65Vb6nFoy3nupTGDwOg
ViHY0mv6pZou5qk1yY7JdX6WQshz1FU9WtTbkn0lLzli0/4zz36YP3DUm6+aMMAXJQb6LJeuOEiD
hmV83ZI19fAd9Rud6s7X2Qvi8gpRlB6ennJ3zafaxgnrvR9H1aqm6thhjCmwG8rNLBVR6bou6GNv
qC/iu0rkwCK04uEjGuW9tn16wdFATSGbFaN3d4eKQW56DSNu5DLjdLvpPECTZz1/TuaPzXzpODTX
ByNdm32qXPBtBpemC5CiQC2CUko7cjraldPI28m8ePMzHy8HzIK+cfHSQtvOrffO7o01Jia5mi+d
oLD3NRAO4s3ZG5rhD/lNRGRPujk3ilB0+6FxiTytugnhfuQxQt2kVH6zAxy6kqHm9GQYneFKyIJc
jMLwphk44SbToX9+kEuQuNsIHfanXzoPKx3U1760tBX5fdZB6nl3qtNRw3oKGV3PGVUpqu0uFU0J
T57ZpUdgTvdE4A6XdKFfFJIBaWqkZAd7+a6vgqm7jgqiRPND2ESJxqujkSmlTbJZ1FY3TWsRamg0
K8F30YHlX9mACE72dW3c5k1YZih1Kr1WOaBix0yzrAWizwe6UqoD2uz4YjBig75tukttyg0PiXM5
o8SEXz8WwYpPZrozghKJl+BjK+BbX9SKPDLRi/ptSOloauJYtIqzM43MJgVxkp2i/6ApJBpSpYzg
4OhFcJ73yTFBGoVZ5a3qobLOHyizgPBYYW949W2dlCGsrsEITFPOH8/pg1pO7ZSfBZD2f3g3tUbd
cJzsF/PfwOk1d5lOkr4RKOCKaMAUkZGlPRCxm0cK8otak9bcO71+6kxKZGwL4pWRpssd5hqIs6fL
kbOvryK84tcKCXKumyWZciOdQ5su9XRq11j2N6Xe4PSe+my1ob8Nwgh28aTxU8sy2Tt6Uy2lxpJZ
2Mp4IY01vkSC+2/+8MxfAKoNE3SAIKkxPDnVCrSI0XBp+XAztF1kP2qFDSNJ4Is4JT+s7Rt0+ycN
BgFxB7WBaBg4DcZ9GxmdPlkscsSKDQbLU0NZzHAs2bnkkj45alkQt83AANnfcDUbGDSjHZNsoYGx
Q2rAVyeVjDfyMKSMyLPmw3elgAzeKdfaNicNB+LVXnlVlew+vwdpZpnPDYD5yIuK3WB50MHxuO48
YbhH30ZZW0dqdW9y2iMhPdX3KjLfCE+YdFqNDSbcoplsDIVzQtZjlQUokmlRLXvMBZSp8RVzoL5t
w0HfCrUMzn2QrbqoEU9mQImkE7+3mfqB0JRy/03X3WrJth3uRNQaSzJkolVJjvVZ8fGNuU63+6lY
4VliEovln6HRa+zgOG51tQsu/z64ORPtQWn+/PsSJqt1EbbF0YlBp86lWtYxxhQxFFSfcmaZOmG7
CWcv7/TMn58NKZOUKMLLxu3RZSVIiaaCnNc1t5yONIZpo31Raae7qmbfK6eSu7B1yqVi4ePtHOTT
BICfbBO68HRFBhkBHi1mu6Y8Ac4bf1cmpmwb1Nw+lSXZ86nyZhKPe/KwFi3Mzs75TXttiZwCywJO
y0PXUBDhXVdfjM51IAuUxJgpzlPO6XfRE+T49FO/2DT+oWn9/dFZDZ0arqT6nxjYTuudXatXW32a
LqUU/lvg1hk8ey5Vk8lhQduHg1Q+cGriYfjvs9EYWfkbsY1qF4WRrb5TAZLNQ1QI2FY9ijYREuj3
IbawWYjgs6K7gkLPWeq127yplvpaw8f7Roy16OOBHFM1Ra/tMBvT8Uef6NHkbw7Nx5Hm18Oyaayb
pltgj1A2PyKe2tdufulvE+7WU1yz9kzqumJ68AbdIhel3cxLlzQ1sdQ8gnKioES+UWIYcdypPeDj
eWa4h/YLnSOzF+PcTlchAZfXWAP5QP4Wo5zpcv6CH7lP5P12q0ASOzb/GA6j6vV8qU5d5InoQZc0
uiTlBMmYTkOQq+JTUmu/5iuT9ZUDNPqllPb1WvHH9vLvMyWa+upk4y7zKoIQmNsenqnxPaMfePfb
4G2o62jB565Aisczes9s49OzcHpN6fp/vhq2/Gppl/987/z6/B3z96YhlGrZ298VrYut6Yxypbqx
8aZHBj3EGMpsl1nXWdkQdSbiz+G108HSq0R/r+fCqSCvdi2YRsTSGaeMKEC5U4PTc4dLoxD4aNth
tpu/ta6agqZ5I/lMEVjoaW1wCIdcHmwN/EWscBoaOAA82jpTlgle4TMQD/a9BK5MIKpPM6yqt15n
AZ70+kM7BYXnhtwRFhqSCjw+uzXAy6QN4mtQDu3RKVLifISdvJaZulfQHZuiLu65EVWvjKjs2FUe
caj7zw7tkPlVvwXF6wzNw1K18jXu5HhE8tI+DWSBP0bj7NOCWGfjpM62WvuuOqygxMk5nzAfHlUU
xg/gNcoGqpOymS/7OnrM31C7k6TKtG0yefjP53+oK7oRkf0EY2udz97Bb+Y7pb92nQC5oKp6R6XP
kaWQt/I7dN1rP4b1Sxpk1b6vkVHmwEt/oy0A4OIH7y4WxK2t4LYk0694NQO6URGapbr70KHb74gt
ZSw8XSqyfiFKpb6ndd+cGzIlIV7yeuBVA7SGIjkO9FcfakKTDOkujVf/VEzT32bUlN0e1y0Vcc7U
S0OtsWvSsNmWAMmOhpVs4kzjvUGJt5yXx76hHiwVEhMN5EWc7er7EJtAhlQh/7REhGii/ua9nUgA
bf1ihT1pQ0FWL/pIgKqq6W/Ejeut3T3CT8YqjV/WzwAJxTFNKNV+rhUfz4MHRzxv+odS5LTyqf6v
IhhsThpKeUylp+z4Zc0tSQDWaRgpxoreP8y1RZyV0dWn8TJf4SDD/VW39pRfim6EIr3T8CpY2VDe
K7tUt9z5zqYbWcFyzo0byjF7Uzmts9MMIz33GcyruFPU11TvvxqIHH8jIl04vH8PaFqeYJAEcRc8
OqNFZF+w+Wj8nQ+l3ROVkcYkMmfsRaPRiG/3oxfGuGploRypAqhlG1HeGpbjY0p61rLU9fJ3oqq7
jgiQ1xAD2pY+KoxoKBdIUn0O99wWKmnBk0AodExkOVrOJlrHwQfDeZKxeDyKMGJUZpIjVmEAQcwY
veBjnEKpjOAPXFZ462FFGon+8E0anmaBpQS8af9k1Ez4QuYaNXqxBk7Mgcl+BXuES1oB/dJD5LYj
qatGu0GwbePBd8PU02+tqdZSTXpchYVsZy475teK4dVxIToEmRmvVeFE964X487Ae0r0MEPk+bWy
KH7lYYzOL8UP3zJICVbQN1SGXlzDGZ0kbZNmv0nz99lV1Gh1sHM6ZasEKt6nMpnkYNqUmEMR0wBy
yxZ1Hh+KwhrOBBEpTKfcYg+2B8Ndk7zmrYCEHhX62oYk/6EDDcqqvL9kkTuJlinOZOEYm1kRDAdu
BbbGe1jWlL1gM931AddnVXpLbKncrEJrjkhL7uUExZkfGqPEOx575x7s1Cs30CllOPyZOhxZQz/O
sdka9iEwFVAkqZsclWQg8qXL3CcNYdSURSruehBluCxh5xVSvTNEVu9SojpC1IsHzy1+yee5QqV+
JrP6FN/H3B/XWiL1t1SHxOhJR5CQVdebug+YfWDVHDaEQwYqMpzcOZJRjAIoSYlOjsJJMbglHbE4
cisxD6lLpdoj1n5QgyBXHPLhLGtqPr937K2Bl+IaSQ30oc/W2mVavCerPjv7uf4etKH31OrSfp3/
A/SH9isnMe+JEZzzpOe9cQkmipAfJV86PayF3er1xZE1PdYqWJejbx2BNIsVc7NkYbnuo7Gj/kS0
c/tSK88ltMpHROW3z8K0Pca+cdNzpzzw4+CAgZHULktUFctkju5mMrqgGu1uhfY70T14V72v7Of6
xwDWUZsok0ONDUmSf7a048CAv+FstE5HG2qLaqP63j0sqc41h6TEKEMwNLZTFrfegaBE4bhU+7D4
aHJACl6rJZd42kl9qZ7yBJnFrQjjSX8Stx1uLrSVZpf/lqGlH82KvA+CGINt21lQNzP7Iamlt1lF
Ktn8LKQHgpvBLjYtrrZNgOvlF4KWrOkW7mgE0DfFP19qFFaLEoEfVeK8vgHMk5C+9ObaZn6wVzRV
Axc2yBeIcIHcm+k90cbhEitxiqqiB9s8il82euKTgURyO7rmneDMZOugH35CRqM+Mqv49gvZfJsa
Eyqz0j/HlPElwez5TcJn3NpUIxWRWhs+0/lNZCiuBenbf7RxmWW69adXkLVp/uAgsEWPLiFsZfCY
VwJ86e/yG0hU/ptIQX+tjV2305oJvdx66T7U4WLaeZL+bgwoytNAIIuMNWrMXwyZh3titEStgaMh
DMYd3gNUklnVKS+aiZjSGsZX9LXVMapUhPdTCyEvqZ3ZqpqTCymNNC+Ts6CN5tLGNrgOO3DGCyJn
Ho7abemzibPQXOeUDyAbMCCFn0WMejUTt1pr9Oe0aMIVdj9j20yjKa2tzwaL191wUIIniXVj2wwW
WB+z/Xx6jxV6lZjJpEHB2+r4iaTZSWwhNDInd1aCBAMXACyslLBp4Ljjq+J3PhmDpXhNfZSFSvab
9xytsDWSTqKjAm9VPNa5a0Z31Zy6WtrNGmOWVb309nFPo6AIKSRThxZrrC3oi0/cQit+5xznH6SX
v7oiNo8IA6iHpzlhWhG0HCGmIEXEfxR02U6lR5I10IelIezj3BFwIZ7RbCzPeV/W93xkWbNGrVtS
rVPT9y6rL90H8BHmQDMnH8U2TTykrr3qTlup9/N+lXzUFcSAd9e38pua68+Z4opb1Mm7pVWsvoRG
rMMmxMkQ29+iT/xr6aTm3fO8Ez7IDz+ZquICExfHjw9Z0BaQ0tSvDXP+p0JDTJIgLcLJx7EzD0kr
gcjrwtadDqVwJHBlp8qhim9NV+qXunHQHvFXfSCpA3PvGMZnE9u0K8v019wpBFt5U4OK7A1Sni5e
6embNkyCQxIju+6GuNo03hBcDQ3gft+STFQAUVtrUZ+8UFfQmPTxQM6XtNT4UXWoMRYgv/kkp+l8
77+XYro0yiqBsmO4m2asFUDzHlGxmPxW880U0iWmveqCw6rV3c+brmrUe2M2KJvZqFON+NZ8Ih9n
707JXpL7GRT6KdUrn3Jc7FYQHa2YDc6S6UWBK55RQk6G5HSpKVZ0oTV8KvXc+6dTBMWTbHVtPx/F
jLyTx4oEt5ywhKtSRA/eWOWV9Btt33rk4hUmviL//xg7r97YlSxL/5WL8zysZgT9oKseSKaX99IL
IUvvPX/9fMxzq6tvzaAxwIGgTJkjpciIHXuv9a2exEk7Gz7odmETWdTmvqta9apbsgudKrTyBkkm
WWuqxZE2cHMfUksdZQMdUiVZXqKcvqrpE1gQp+Ic1no6738/JiMMYQxRVV5lEOuT9MjRJTAPfdsU
8HaAlGjHgE1Wx32FlKPKNkqp6PeyspWrkBAtB6jo+QD4+02qcBS08ldTsdbBFgfD8/nRLqdgmzs4
HZcJjgKhS9k2xhYW9x2ssd5xLBRXNPdSi0BZLY7tVwaDeyuOofCvKkJpcVc7g4XxcdhEBVN8VlA6
BxZRoG3WmocoUxv/vISEJV2GLIqrU7uuKGJQWX+T4g6JJ73eoEbTlJj93tbbwD836yeLodpIEvVh
cKzpxuq0rzKavd5sjWcmtvY+QcG9/d0JYeeI6sg+Be1SoFhAU0wGkL4/S97j/GHmkvYhshhPtU5a
SGE64nB+2DKJAeO3dnZkbD41kbFp1P5UGVN8FJTpl5JFcUKEuqka9oO4I4hKj1kqbC5wlLSKXmLP
aIrseO5/OTPqFWihp/MjsXbDbPjGfoBLFZiifjyXP+c3QG2PQ1U1V+dHBMd1x4VTERj6rGP3pFRK
hFbSqFXV6zIPJjLhm/pQt0I5NI12r6vrwHOV741Fy91lB89p0OYIBWoAVetspk4UiM/Mh29NKGtH
JhP4ztaH5zfIs3TiAAHG6TOBwY5kzne+lbJ2vkzI/776fZuNDv+zaRa/P3j+jJ6BvsVs5Or8KEw5
XMw9iQrxwkxWlQXWuikidmPkUNQwm+w3SOxOwcSYQtZ/XnznK7DE5sQ8dilQYPyze0EWLkYSgjtS
FZObkReOF3V2eJeRLXJhVcAnEejenZ8Kh7bfMZ7iT79+xvkDulKoKJyWcnd+7vwGdcSNjnEWym2V
Af+UnbPPgeFNtWSCCZzMX/BmakSp5cEVmWDFicvvqGCc4shmEx8ykDYzMuB5BDSOUQ6422OhYkU5
D9CGWb8897pXhZmck+ZkwBPGMVi/G44EbrtaSFBfZX7cJMFxmKL+uWD/6GvyEuLCvjsL//NiPAUN
wwNupeHBaQzKSE3rNjAV760B4DA1L5JA6DQltBmU1+CZj3lgLvvabJDM08aGVrm+SYb+z/daoGkH
gPwYJ4NdE8gRuTg78dks7RDZcVyM8Slu83pvky7i1uU4Xf6enq5m+fN7ss7v1JAplUFB+PupOCNk
duGwtun0Wl6tPxVU3OCmOJOIjC64Uath00knvjo/f36jKCLmBEoFW4kAIEjMCEIVsUNzXz5Faakc
GFSqH0o5DTvC05EZJlP2en6PuIr893u/n5OsvDRqXLVo2lsjpsvdUuxtcW7FL1iRD7Ummj0jHhWt
47BT5qJ/XWInWKXQ80Uhm+FSs+zeT/VW9Y20RrkQLG9agcPivKAPCRoY2N2c6bLbuELCOVrHXAT2
cewN7bJf35zfw8STX5rV7veDKdEvwQMRRBQjcZNn92ysVw5hHLgsz928Zk7frGYsLw277HawuYcN
aYCMZxZh+DT+Kub1mvo0m47lBmVnnJLJVi7yqhG0FgiRmLP+aUlG7aDFLSvE2lSKCoP+jobKvqTR
H6BK3A8m062ojQJcBB/NYNPIx0KDnyZ0Dnp8zcJcPRsI3h2mJ79t+mZm3i5LFt6NTb8lDk+cRkq1
eitndoVWfeckQFSIwwEphR7gis5CPLy+0TlAn84PgZlylU0WzIt1XjsV6VuY6OnWcWpU6xJ7KNhZ
QovXb64yLTz1Qz8eBiY8/3pKcwhlPB+E1drEYLeWfcjMtcMY0xE8F37n58bUJiMVcAViHPLGMAz1
Yakd8rhKroaMyFQ6RypgP1M/BgZm+Yk0bff3gO78mIWLTq3Kn6qIImMvHG25MKwwoZnLTMPK2HPy
eWyPepmNVwak7GbTBl3qhQbqw7obb2CAZZcInW/sOdMu9UH3/luBy5Qx2S43zUTSWhQ7MFTWGdS5
wXt+r7C1GZsEqhu5vplJrvYN1Vm1X9Wq/snrkENMEFv3eGjlo22t7kTDuTcKVXtcqj8fletISVeH
6cIsv5hcQV6wrPBKhEsBmIiHVCnX+SysO3U9wuWlccINENxrZR0e0wJhYRGswMg6sXfoUhovbUa5
CbIFC8kg1wA0NTa2IlMwUpiloNDL8aTpvfnnY5u6ZWtUxuCJPrVv7JwDX64EvT/R07w5Pwfvczyo
tFKIBVufK8OJmh54pJqUaNbZMnlJ7/SlxtKsq+E+VZw/3xtH5dtmQLFnGtT6tASd14hhtCgIMKBw
GK7DpDpVo16+z7lls1/Gy31sL/Bh5n7YKkhl6UMM6jWCV6QCtUS9qsN7zhzzJs1T1JhovQlRMhOD
0KAaVXafbJEPwrcZKtKQkJecnPXN+eH5zRK30PGX4Aao7XjhdMEAV5r3SM2E3FRp0ykosKvydKRO
44USWIhKzuwMhRCMtCVIW63R9JdBSybKf73pUk25jAGjXXRMmwiThBa54u+KagI8j5wZ4Lfwf6+8
ZlReLPTafhdcWIPYY1VsYueSqyM/dz+vgkLqe+GhIDOPZwlNLSgIBKc5nWC/25Z8uvPT6VBwWuOU
4fTz+1xzLlGsUtxWXF9eaduYCI1JvT1/wFxJeXrdWYd/PTeZy41uhz2dSoLcEBhJr5ys5lqDTOfG
iQiOKCBaLy2JVCRfTnuOAibMaT4+sBl1N2ZOmu36dEMaMi4fHOEIq7cau+kzBN6DBBHw0Rk0jGbN
Dm+ooSzkPoXlo/5JP9oW9RBbaJSggJrgwtgrXMTmdLury94+Nua6zNtrg5L013tFq1lNzdl+17uQ
SF1cYSbDSjsnGikaJ4bbhs7oOSU4fKo5AoY6LnCtTm+EtQ6CtEIBw0Nl3+KA/SrTh6jr5DcDRjSe
edSgDq7MjdnRhIacU13UHNE2JHyNj0w3Vw+hI7+X4RV4SvglhY1tpWpfgpxTd8YkE5tTutxqhBZv
Ip3j7MR0Zcdd5FwEiyn3HSTGI9PZ6QicRdkTJjohUjbrXRIQ9MBRzGb4MWW31sDpLmrndTcTt0yv
AXxGrfraaJKpdtp9OwnZmSByIlcHFI+eTn7nWf1EHID9qsYBHTEmwQ+x3Um/CJzohu4ZKgmK1wsL
gt4Rw7XcW8NlUSrBSUmQBM5zpV+c36MM1y5CQoN25/f+9Vz81+fC1DCPNDPJwZ2Kw0AHa28k5nQ1
TxZxNovIHyMm3IgBgvQT+DqDkgkK5AJcJkwn8cGhd3KlMpXXtWZeJ/jxfDRlw7WWMBDXLNws3DTO
kX55uAcvYpMhDSR+jpzousZwPBs44u22m460ugAMW9SpI+IWrn8VtxBOo65ywju15tKFzpD/nvtx
6hmVWLn99cd//OM/P6f/HX6XN2U2c8r8o+jzG3p0Xfv3X7r264/q99OHr7//MmAOO7ZqCMMUjtQF
6CQ+/vl+F0N//vsv8b8I/gLyjXTvZNNQR8LGVGga6ruzGyHA+UpLu77LDKxvJBZdZY5N7AdQFJtU
eD/rcYM2Jm2jJpmW21pFsy3WLpMeWpj0uqa4JWIzu7DYN/wFb45gVgGRvaaiDukG/lMldX6vb0bb
I7ndwkZq5DcMELRGVa5iB9Mcuu1H0ToBipmIKKU0AqjKgRPZbKZQlJMUYNQVA6auf/yfXx7j314e
A8ymIW3b0g1dkhOj6399eQz40Y05YFPTrQ5qgpJNtwBOSXYghf1NM/VLXlX9R0rik3rZfpo2OSSO
EVYPxsjZza7I5orqsfPzoeBhbBUPQxMBajLy9pOZid9PdeZHfVhdmsznyfrqaQJlqnVdKsvKKu/a
97bG2dqWNfWHjleMht3oaev5F6BR916WcotBIfhGtXkzxUnC5DxsF3R5UMht8AK/HfYJ6kak7P98
CL9fO00omH5/1LBavK1nQ3dejmD61z/NWcU2xCQaIER0z6/rf/zlumvP1+En6TANeuLu3x7+4zIm
LK4tf7r/XL/svz7tr1/0j913efWef7f/4yc9lDn//v1T/vJt+d///On89+79Lw/IAo67+bb/bua7
77bPun/eP+tn/v9+8I/v83d5mKvvv//Cul1063cL47L49eeH1vuN/sN/uwDX7//nB9ff8e+/7r+b
j/j7//6Kb2iPfLH2N1W1VMcRBmN9oUn71x/j9/oRYf/NFrZYP2JZQqdh9uuPArR+xA1v/k2glSAL
QicrXeIk//VHW/bnD8m/Sc2UGIRMBzaVZZq//vmb/7ly/P6T/b9XEg3h3V/WEostgxGStIWQDoIw
1pS/3ix91xdLFeCCRnfQ67KjRON2sCmwG5sINOYdp96qUB/hu/Kr7qg1CWNz/HQMMRdflmhZlQXa
Ui4LHBIEFBdV8xUSyuqpMX6WDOudOzgIndFGkCVnPtszUaxLEhZ70xbX6dgiDo7vzFSRGwcQsLmr
5UBYQ7UvOnrR0sFDWDdwtvFs3yNNpwNQZGu/FKBnR+5225FhpIP2idK3ZaKzKpaw8mCUc8gOvg2m
0bCaeqxj+R7l7+jbYirZo+zLPMF5ZCwEt2fTVTDhS0Oj/DVCYvHqaiAFT23unNwiLodbzoOA6qMk
QGU+pA9ZoS4bM9QNnqoqvyDAdkJyd7AhVpsmObe2QbJDEVuAjzTcPZBQsD5Yqk7khQWXPy0CUKOB
Fq3ISGQEYb9RIqaEAv304uziVnEwK4hVM/9dVvV1o1gWnoW4JVy8QaheRG8B1KRNjFrAW6Dx+n2V
CdKPCWIEPHDRrhqm0KStOJILtIHT+N2kdD2F0+PVHWhgFEezHY9OlTw7E4AxcdWGyQnc/lfKJ7p1
lr4HCrvnmJpvWU0UVUlxwR6fHZdaKUjKkz/5EEBzyLvN1CHMGvXgym5GqPX8gXKzqTy02m+jcj8a
zNp6vYUFVq1Jw2awNyvIiX1HeoIz1NtcKz/InAXPcRGFBFOR9UK6vdMKvnlC76fRQVkGWCCGcgMz
7h2Ldt3hMe2JZtTAjrpmTIjaFFwykN3ZWb8NjfmyGn4Coe6zIXrqBz1zebVWupyrt0ichqL1CJTI
N62yvKt8BzZ56VYBqqVguJ/leFXlSN3Xr0MzuluM5TVJALuMAnb9UIirMf5pY/NCVfQ3pVO+sEPs
KZ83XMq1RzlfenND5ZYp2tMhNQhqSllpvSpHfFu3qJQ1ErgU+7LDe+wGvhk6vHw9/QqLaBWlXJ5m
3TFAeNBOScbA7cBUUppemEV4C0n6ClzQC/sUf1/GaXEOnHjU76Om6V1dU0kdD4ZDXQw/EPcPE2Mu
uwLuev6V9by/a1TUG4KDiOiuTM26b4R16ORPF+YfZjpfF5nxSCDaRTW015rybprzbgzHea2Wn81o
vJ2no4EqKVy976L6bMJgFxbdftX46FW8nSJi64lKy/PTXFCO1PGhHy5Qh+m47Wt+2aKRqFPMyyYW
DzQED1jDQL2GJhTCTL7UTXjHn9qTr5ZZfcik4tawYbBonfKp2THx20WF7cpt2lMfkt+iDsGbrRM+
rHQtY6STQuyF32FpLvsyglYxvpetdujmnvpfHLQmH1x1Bc4278ogPg19eB07rtgAXU7FkuQY5k1V
yoOjLHtQFRq10NEMuRg1tb+IcuW2GeGlWyknCTV9SlAxNybt64gJJk31HGa5nF5zUu+mECdkJom9
sKf0Y28uhcmV2r3ESfbs2AGy2FS65lT55G3fM9VHuNhDeYsRUrnjbYO+HAPBEHEQlofGoP2XcxkC
a5yeG32+GlTYX70aPgE+BnMRax/4sLZZm6huF6UPDFU6ZuDJ1xLRCkk+aaoeFJ2Sh16rhTOcl8C+
ievGh2jCJ0bRHa1Yvk9r7B36uW7Pwk+K2QPRlM8xzEN3msZrNG2t34mWl9/kwG5Y9pu2DOiJUPy4
dPbCVuwwELZbC8JgrNNOk/FpVPmlMiObGMBol0Gd3jqmOLQ9gsSmRPcz6BiqZrByJeIKJi8BphZ6
Q62qnEKOGxtNDE/Czj7IvWl8MYYxB+DVyGXdTvZHuD4JaO2ldeqXgIPgPFFcGfz3oDc4WHXGhaVU
u379Gex4YgTKbdvVDtnr4nawSXhmmrphRcUKP2V3NXRFczB98oPeRJLOLMcux9kAayWWrynXbH/U
CR9pP+dFg+hYj5M7jMx6jeV5qAyMLQrsVi1VIq9N6ud5IdB4akHgNQOxUPKx1pW3Znl2lEtiC76C
0LzUU20DIROtgThYNSIZpzDf4xzeaICZAnDeS2lbvU8A7WWOBLTr0XGX8aOdzu+jPuOFjfTbmIVZ
TrSYG9Nm0SkJUJw05zlKc9w9cMZ9LfCNNjxVlv1gzHC8y6T4SqPIoTeIenXNthpXe6PemfsUHDzy
BWA0Ac1PF2UOMz4IOIs6SlDqDoxr52XotJ8cuUeLRI7sdBANS56Vbnlb92iVYKo+wRm77oIWZhEy
FNjRxW2Q4KUziZ4yHfjaIIluZuQr8AvBNa6JNp1BazEO49e605VNa9qdX4ZftnIgiRYem8SeA9IM
3ciwSaRZ+BDaclcjJC4zOMenPacTwQIh8+nRWoLDGjkdtQO0JZ2IwXxA3p2RUeLqYKm55JGqo80o
+LOoHZKzZkTsPtTH3kzwlSX1S4zKxcsc602KmvZZ9jgFMQP/iXC0QdIoao7AMCoPsAbEd5JfCVGK
MaRluzxgF9Tj2tz0NcolPbRPqhib3aQtGyWMC5q6GIAHFE2uGGTk99nOrgJWH3ZOTw8FQR7LRSst
QM+tUvj6JjXwwM1rKV+N3aaLOGdJ82pAg+Kmk/yx2mmvWjTtStAdoQMTN2NajPy2UAzdl/EnXDuY
j626nRKQciGhAozzgg9VYezIt3Z8g8rAKkqiXeOAzmUA3jtNNH7FWmzwnPhaiv4rrKk55h5vUjKc
QNxPXuSId+ALmzqc91GFmLtDzgFyed0xgweFsaarN92zMmGvncsYe3QyOW6tZTtFLYiCXPNetTzF
VVGugdJ9yUAWdRJ66LskVLeKqr1QDxH3WEcCJFMGpWyg5mvwWNOgY0JHZC56RZcdrydRDQ6MhOFA
HjB8nbXWnDS66JmK8U93nQyoThl2n0VYLJ6BIEcok48375MB4Tfb/mFCRNULks3TJZu38dBe1Ut+
5Cp2IzPc6xMIJ7RT7DnMc10JDYHJb6OckibbyFpF0L0C9tWc6VzHImazcTeDc1WRhNmq80dk8MfP
RsoOGBzTeKggnFIQINQIBLLACrQHZ24jJBw1JNGHGvKEPL716wWATJoxB176wB+y5rUL0EtFP2kY
Xy9N8DSF+WcYGddWUrmlMz0Y68WlZFnr0ad4s8TNNFgk/UxVzDIGqNQxD1WBbXCejK8kdjZlV90Q
k0EknSg2jK8Ub90Ji4Q/C9DCbJ9r5mFOVQApDD9IEsxY5XMdgFcm+JsRRBuJpyjOdk5lPHLlp64w
Gukhnrit7ewBHyV9jzgu3Vo0l12WvzNo6dzSwtti47IYcPl7xcyaFUEDoVt9wwGKy68m+yS1n+rJ
/GyMyKGAbzYDu+kxwfoD5mO5jOLxvVL5mZuxu3LaWtvnU0fPP1Uepnq5W8isok01C0xlhMoVRv6T
BNVlZ61CAwPHGbFKajQ0+4TCUPQzM6K0e7OIoyKPq/X1ArmBw5DHy7ppcpWcbRd8wEiSp6RdMgvd
DdSRNVcXtOhCa0uMZIDJJZAAMRDgw6vTXaS2bjvSGJ4t2/EELKcoXSY3M7Nq107lZ4JxDKnlwWy+
ZjRovorhwO2ISTFnQcgUbo/tWBfFvh2IPUKjp8FnI+Ou6Jg2qKOe7MpQW/zZqW4Zv2Af7NPCl0lT
7OfwNakyiGFaSOtBYeFoxyXct3L2OwrtnYiDh4A6HvxRS9JzEZ8MOH+XtWEb6AorasIyg1LWHOOZ
yaEpkBJoFHtsNP48xVxNIfwGUxTfE+P6atQupw6qkxKpnzicak/kXcvibN1xBlU2JEaib1K2fa59
FVWJWF6s8Q6Q7ZDz0bnhrJiiKlo0gCTS6H9EbFDaKAzSkYN6Zp3qz+bojS3NKZxHzcaRcvIplejc
Wlp6ILuKAaEx81gp118Q+4ro2elpACYaL1xRjoFHJF7imN6QV9+d0R7TeVB2Gs6uIJa6l2nKjiCZ
hfPqom60cNzNjcUspyh6zOhlsCF5jME1Cmb8DiRSeVUCTsYJVDyNnA4F2qfSMl5Vc7Q3RlHcM098
q5qRRY/eHMS35H5uxcOiJjDd29kmz4myznpRRy1mI2vmjd23uwEv7FG2iCGadCOTBY1gNLZecpeO
xKOUnXZr6nBJLLUYvRAw4jg62qEpZoSQ4OYMpWRQqrE0TN1X6+gbeHaWX3cNdAWpknAXS7+i6YEZ
HpCluZrGpgz1FGBFP6BJf2FZpG5xSZsAtqZXCFeDZ866tc1DAFnBevoQgeJGBWs7xbfNNKff09hq
9gx5EqpMcUpyMhDLEl71aOvXTV/ewzs/gVEDVyvn+1mFX98lGje3wHBtMlYm/wIzLFAAhn31ex/2
5q4blDvaEMmlRbJvCj//JIzkoo4cjnrBjyMt61jO4xNAEHByODldFfwwKU09eeFOWO70sVncXOf7
RjmZOLjJaYu31qEHCC8ZgB5qvTyaXF1eVTQl+7Zf5uyCjoFEc4xD7nsWJlPGmZelGnYww1DdvH2M
nDcbWeFaRBSbpeOgxJzQmDe0TBUXRAcLGczPemIOXQcKN6YOf5Scx5t5SO+CzNhS4+t+jTOwjgmS
y7U1gCMjrNyubA/33iWZO4hyiD5H8ZjRodepKUNUxAzsGYBql5BO9lbK6gI45qHIBeRgBGqeLcqf
uUf5Q3gHLoiGDPC4AJpukNenEqJRsi17wkFuXUeoiySgO4M4RpW6ZY5tYjMylue+Po22CQ8aEwOL
u0PIrdUQEcThhzMt8tiQJSmw5q9isbgXlJZj2Kz4ANBb11YbaPgT7unWrgYGjuVLbnGytIWcN+Si
0kgYHjNlDfvNMypPYumtKEHSxc9lYbtyDamdUo7UHh1u6W1LTS99jrGKa1jmC76pHdJ1X0aQlh1M
eh67JXJAXhl1IZsJJo2rWxWpxcpg7WNaBokzk5DolChjKDr1qbidUvE99qgyqnkioyLepgFaTiYf
GAtDTbILNaeWqZEM90NjveRT9aPW3B4gyeZNJTtfjwm0opu0XcxEeLljvmYF+cuzcczrJ9MZXqCk
5acGvwS9nvIqqaZsD1+Oi6+SqK0URt1Z9E5ZVhaglVJJgyGtgs/EkLsqI+1a16ixYQj6YY8kTrUe
zk2JblQRmMTFpjY5xCAy3mMEup96DdBYsckx0tl5gsh1QamLI0r3kAhh/RN267Eebs1KHpcuuZVN
+U1mtaWWe5ZaHQk6eBwDveKmD9ITWWBkQTaeQyvazUab9oDV7WXXYkWbpachKPCJZ4uc9DuKRoVj
h8JRV0Vr366udhI1XY1UX9WGeZwQCfncwddlV3Kgq3efsxCRt3D/M3Metk3UvrW9Hfqwtk0XwKdC
EwbL5arURIRIKLtvoB3g/0MIOt2y93LLi+C5l8xpG/GpzhlGEwWiqaoizY82OlxuFG4CJLYkEVJw
Tzc94qim3JsRy9fScnARFUhbha/CKsdWkLBW9WXx2jvGDuAM7pGiIaRzCd6cuvQhbd/ZZfam1ejc
09tu0Z8p0i1vDJuvMWkeRYZ+vpTxY7sC70A70eT8jvPuxaImdFMt4QhT30c95nQ1+elQoIxw1Y31
f46j4lPO0b4owBxrBKozciCuOB1PWmd86qGkUlIfllm76+NwE+NiZSMO8DSoXlWaiEoRwNMV0nfE
C9/bWvKsNgQ2nD9vzouPRhcvKus7ub02vilgJE4PlzvpQ6zXFDFSwaqa2eTVJRy4SoUUhSxjMqUl
YFAy/UC70+0wsOE5S0sP5mbHSIjLgWS1Tav7VdTLC5tmSqD5S8wyH4RsrNa4LRKm+91Ixjpmo6Gs
n+q425VLV28WoQk/5oKnNgTgES6vMVNTBDnGxiqf66Bdc2+RduUjA5kUoYvab+ulvk+y8AN9yltl
aNf4st2q7clrKUeSMlnvFE57LkPncmeUcm2wzicGMWohubuGULqKkX7GHC3m0L5fRnEPstPyhoHz
rmLHfqDSlZt6RJhyIJ9VXewTbEk7kJ9D277VqBbcZiHGLwo4wa+QHvyyhOTOEWWcER4lXiR/7j9a
k9YhbhLkVHVFc0C7aOiwhK2Wu6TCgnvk1a3H5lDl4VVb7lS6k+Tn+bT5t2QQQ3VT1I8gaFDE9A9V
V+0jtdjZteW4/UQmi+iNXTkkLU34BSM1XRUj0H9G/g4Ge70zdrzWMhlpIhJ5rT/mHVpVh3apV8Xt
C6Jg9osSWzXKoNfGTl6t+X3pxpfe2PSMGX1kfqUbxxHNazrQY2Q+lGqi+oMtjhMSVq7ujn4ZZhf0
IFuEwA7nKhRDWuT8ZGX+XrfDMaRdEeBjdoeIP8ZMmLectI+apHUPa3DCVgRxbdF8qqrJEymJ2GG/
D8aaw2lHSCX279usmF70MIZZy1LQ2+p1JbCFWcAN/RJKh5E6R/AeHNPg9Lkc8l87aMJ2wBlbSzSv
1aiVZ4SncFCr667pLqGzaT7J6Cl2nQ15PEA5ITVCHjZchdAHL40vkDfPWxTlX7MTP/UtP+zQQWdC
456uR/joYJQqiMYK0IggeqUftF2AF34HSNCbSuwCeOtDciT0G9wEIZyNmF4jjYsKi5Jbd927gu4p
s2CMCtICIKBRgmaicBGMfSUTTaPKlJXXNbivANW+6aX5aJV97+dNu+EWYYmXTEzBQ1Fz2PF11nRU
eAAISa7erA5anE3TlRbMAdnH4gG1NqVeGdySPWF4S9Az+k4RoCzMT9pnUw3vmNRzSq2F6vGacwcI
tCuIf0uQ8ZRL5GyAgso4LexUUBRbHQ/4jCrAbqG7V8WVaoW1F+D62XJB+dMCsw6M1bMZk9OOIq3w
g1Sp/ZiwdsVgD24t/bpajQg1hvkNaXvPa8JQFujvmdPQVGLBAseWvHYifQ+1WWymRXnswAF7ldYR
DmtbGj/7SA0XJZt+Kl5LXAFTi6zRNA25gYLuUlenB1bOJ9oV+I3649IbkYcsrPLSqHArS8WfIrpk
15cx1akR3xeV/jFnAFWMeqi2JRIx+jsKi9JSIABrDOa2mrPvTONbg43E2S2LPJlzVrQjy5NyhnuA
FcOtBkrntp7ogkSlP1ucZArEVG5pTPl2COsntUGSnJIL6AVBvZxM5Suuw10hoYyMHV0A2Cy+Zo+m
D5P+pnO6j5jJWs1QK8roH85RYdFXKBuv6s0ccNf8PKdms0Um4kbGOAIGKBilENGbOZwkDVEdJeBf
P61f47i/TMdR3wVBTvoDYxKT3o5Pn5V8GJRcgfLepDfxFqPdwtQmhUwAgQ4Lhw83RDJQ0ifmM7GE
hr7EW+2ytWmBOUvwtSzWVa0swyFKn7uaATehrHS6HY5WGqAExFsXBV16jpdqjI4itFxrrjfC1IRr
YI5j/RBvOWPBuacrWWBp9PoV8A1rPlDGx3E0MTyp64wtx/8fQygozI6DezKhBdilsZYfWVemGSCf
bm0m2XcbTYN0a9TJZ7ACuBEjMiNQm+hRM6An5o32MwXdhwjQmAdk/molBIAoZMVXbfaZyDRUjxwL
PJoIX3G0PhPVQUSuot+OZA3Rd+XyNhqGUCjzqEs4XJlrLrGD3rxK0CpVaGulQY8QaP/k1Vm8hRBx
a2tMsoKZkPp6TXNGi7NBblVMFOKt4ABhJwbM+eBYxCL0wwZjYzMVR6kQ5Y0QfjM0n041k9BSJb5S
WWS9J3RjE6nubJ0E79JA0VianSut/Iql+UdWJEqpwdtcUKC3kl7r0jMSbyhxUDawSQkvDNv3pUKO
N+X9Q1pH30g99lNavDoWjEsK5gijL92VycayQkr2Rdrfzv34WuFn2s8NBpRpGfZxGCYg+oU4ms47
xmLPjvThlIwWsPH4LcV2yrEl5YUyO2VnZBRZthMfY4u7UFg5RG6F6BYOiptSH1K/tY9C6y5gS9xH
2QmPltuovFrF2En8AGmNwRv8aZprLuGktOzmVzTeM8tmCt6pcNhvpTzpwYhsJfp2nFhwcGkpqytu
usZkiGPk9keiM/doR/WZHRGvmLlqbgr1BrEr4d2Lvl+U5D1gV9ti1fpBuB654Mxp6LS2ScsOsWav
1WiO5ubKmqPPHsUG5QT/C5LSW8sssXumITumnPd9je+eU/LCln6NR+aiKmImEavEQ9J9oD0u7xzE
wO5UG0RypaoboSpRnIemd26yAewvhq8LyZgLbOFuCC8VdS42PbPcTZQNl9NiPkGREsAx2TdbR90s
odUjN0EyHmhcWQaFbd22wabHgeFJs6MHuOCzkfYbQujnuh/iK1wAT+RG7U2EA54drzqxuX9NDfGt
l+wh1F7sxOxv5MYd0aeO/sz2y4msPpJkdd1buXlkb9yBPlLcPldXmxIyTpUOu5rHXlas7U7yhzUc
g06anOysbfYB+n98OthhQnvhRqizr9y238CFVwWtQxkyxF60C03jhTKIdcSKMryV9aYdVrm9Xn6L
HDsXtmSVDi7BO5ZljlxJQ0MUvO12/QxyJ5ju+jD6KLWYQfzibB1L/4xQ9Ea2cak720BrB///MHce
240jWxb9IrwFj8CUBK3oKVJmgiWlMuG9DXx9b+Rrs9pMevWkB5VVlUqlSBCIiHvvOfvoisbpNJon
jMsmad7j2uRZwtBt5HSymqqPP4M65civWtV67ICxELNxthPD06HlnsYkAhanQvaee146MeUrWysi
T5iE2USIvSoN2hs2rX1hlmtbI2JVdUwva3l8xaSvK+xduplcCz93rvFOSqx1hWodrEneHBv5JPVq
Os1lmP5tseBDYqDHFSCAI8mASrpROLcMdpyuu7b9QVTP0wMvcC9T+2gRAEHKeS8IFx8P2GIR1yp2
tQ/7oN30eEpHfzoFaudSD/at58LfyRaj4097swm+RT5iOnOUj0FUXhgqoWdZTeVB2vkEsIZG2lhG
IxhwQLHMaXoy4CI5SM6LbOjxxPizbQ5BnosDK+Oit4Z2Q+mwQwpReA4fFl41vV/BDwnKgI/bfmhx
6bl1E91KBbzw0C7S4p65XegNJaPFehzWKNCYXgaBoGF+7INxpJsQauUqSBXaKZaZL2PMVN4Qd9uU
gCpa7ujR81EVlKF0Y7vOUV6KUScPrUd/3qUjMzxUwLwt8r5b5G3hyIF+AOq4yPVjVA6gVlHXs3Ym
E9e4e1DmQxxsDobVxTSuWM2nknQ2t+Iz5AljhrUks0THZ5mlXmfkXwiYm3XWejbxJKups6EHGc9U
2LvUrLsXRxnASMU6ZAy2M4GqzcMGvUuK+JnrjQ2BgrIIe1WCv9cZPMySn6UtsF5xrdN2FoiQ0UtH
pnKOSRt92jqogFKdXb81UTG4mAHDIa1WOeiQTraBYb6rQxTakxjifRCjybZ0NDmpTf5TTSokAIMp
dHZ92jL4yOxhJUzpelOHF0a3JKxAUl2c1FiOlDMbVHqcA2iIQUzX26rfhBMuVN7vn4SJ2dQVWPZQ
lTH5zR6a2wCFqGBRui0JkHpWp6g0+BC0EfGPXo0+FqbuvcyJ+QjV6e7A0Sd6KXm61cAyqZYn7KoX
1r13ZFLskIKBoD2UNNOqfaVZ97LhozCm6o+jw0my8pkvN3y1udzmEJuW0kUMEhTyt8Xf6fmU2p6m
zINeRyVG2EifWcecsrG1X3pFy92u1LNZV8+E869npM5W6VDmNaM46BG3Iw5WBxoc76ih/bbORL2t
a3TgFbiSFbnAgiYq21nvPJGk4oz1lUeBwnLZa4q2GDzUAs1hTOrUg8qf7vx2jy7U4ATix/fMAXhv
K+cqdX8LmUl8Z+ibDat+j9Lhl28rSyvy032pbvuMssVXN2lIs7UZh71vt9ewaPalTtk0alq+Iwdq
kzmS3BdBcK+sGQJXVbWLwVyvRoWd01Ewrcoyv/Yj4kxOgwPPiSsWWtJ8kFVgwxXQY0+yjrRpeeTY
9WM9NX9oydpxdqKs31qb2Y7FXr+IEvck50wA17Q4TTkFDi7/S7cFCwUcgQ7cjZeP0XfZuj+JyP5E
lkLhAcUdG+o6tca3bjZ5GDxVRO4ykma58QaYFwHzLyWafvsNPvKOZdvrzZ4JoHkpcNeBExsuw8j4
s2stWq3p9B1Sp4qCRssUNJdqiNmHEg2YUMvIWgoI6kXj89CS/awLfisZ82Cdcu5awI6IDr2RwZHF
DlprfeDZtXipaUH4ufaV1S0ZJl1RLtQ3lFxyUW6IjIBIVnOJ5mklOVjgRJiDhXG4Bz1UrrfTkKyn
ymA2HKW0nHDeIp/dRk2aUGzap0xl49Hz1t+46poIRWI9QTPSB9W+OBoxfJ8kbYntqEuGr5LZvuOE
HzUrYEUtytg27hnbOuTD4gZXfdVra/edoDIYqjrRBDENzQYNDEhnJ+m3sNSoAAIsmR1Ty8NkoDzH
RfxaFZZYqnPsl46DaFFia9ha/q1DVBfUozcCj0IL1k1HHc4E2mlEox2oHxMJj313CnU71MN7MeRs
eLr7k9bJlm16SwAIAj38KrDD712u/VE5JQo/PvcGw9+giq5pXTwIeSa2oKaqj5LuOPRau2VhOqrx
gV2SYCNjtJZCNWn4lxGAlpKDKyhHZvnM+E9x0P3IGP2cdPkTpeuPXhYbGEeUBpvqr75idKIl/biI
Ogme3tCrvfJULbJ0nKLdx0TJMKjN5LqlQIxr7bfThEDy9Opql6TMaboPa7sfV/HY7rNhbuVieVhm
vuF4PjnpKwqeg4FxdCHdnOtHdexWfoWqaPZCBgpgyilLVo5JWTGrkkLZlUecWF5ijHeTQWUc/LL1
+LNUJYG4ae7De2x2fkAjqu9mZ35ClTgSPaf3UXWzYqCqefobx3v2bWbTzck79QfYNZHG+UfDHn1N
OUtycgaZ5mLMCFD0t01wYY4AjY6qg1vXoQBtyvLZRsbOVMVTz7h9ITuOa3XI93Ug469KSa9jTsFu
gyajXG2KdTViKKBjx0x/urTpJXdVQDAVcL+CDSkV1p4xBPubDH9Ho7WLiGI8zfIy3/j0kwk01EQ5
BTPiS5TjW+5oCTlRg1gkrKabxk5Ur2gBVdvQRiFs2Itm4vmNSqHuWJHfrL5U1m7cvWpJMeFjjJOd
zxM4+g0pW0zo45b2Wi1rGi+TD/qGzpoDRRZkm07vMPXo5XVfROquK2a9c5SD2lXAQsLmBS5cyzOX
pSR+dcreb5pqznmVy5I57W5Z1EZ/Qk5N1KpdkAiMH3mK6NgpevLVOD2bl+n/RL7xp9Or57ySkX8h
JRhHzYh0ZCrpNxKADnX9gDdibmhDPMlDJoFyEWSNsUKKAISMd+qmRzHQwpZq9eXAbMA0LORWUCxI
Hd9ANdkmWqfuoyH5iH0vzk96T6CJZW1oSfzKdXUFdYWRnMDWxLyANmqwIOUbXRx5Rq5dzUF7f9EP
zHSZ4nWodoCblatMc3LG9zUXgjzoYWK5Cozo1PT6YlL8+lAVjWTORWYD0gAzjLfRZIt1VggkSnl2
SstKbMiRPBrW8DDVdIsOkZucbETV5UQ3yJA+ev0w2QSgx0gDnU5wK4LqQ1rnfMCwphao7ThvHroy
P1ScwabS2OolDWAA9ZNHZhrKFdR5hw7eViVZssPaWQubALMBj90yAqYisIv7cILR9naRZ4e0YRNZ
ddBPHERmzKwULNSj664rcJh7EU1b7AkMCqJ5IjDrA6HfuBre+LSyqCBqouRzpb7BglkH8N1ZejSd
Jdm5dkG7TRXnaA7qDu3WSm0w1Bn+jt1FvhByir4DyZKPWChKoBjapaC4dji+SeQmcRH+9BCfumsK
WDaj5aioaIHGRFwTPuYqoDMS0+6omG34hDAtyuB1TDaSIwAKlI6/RZFiYQsTtElAnrX5Ky5b2OVD
wuhKBihOGOQM3QOH3MXVx5/5Rfp2trad5JKW2pth+ncpgleYV/OGuyvD6Qq3BB+R++hNcbBlsCtU
9oY8fE3NP67stuYU3sxIPkYtfMIqf2SNdR+VhWOOb/j6T2k0PtLcPmBuot2wG6fk4mviFLv1SSbG
y0SsD83fHUk6q8ihnqjtbdglF3XeUnRe6NBonpF91f6ths0k6CwoNUTowN2GfvKugArV6OBJm7Fv
trDs4Uz1v+9T+mrlw3eSbz0LIQHUzDsUw2DSwvMXVZSssw1Mmt2tMLD2MM10e/bMkGBvvFPKkWP2
qwGPva3pPKfkjoZb30l5r5x3deSPNIB2VP7vtRLD5e7uE9vSvCAwkKzgBRv9uky/49T/ZE/5Yyds
uoPZPe0oOCMQYejg5AiHiheTDnYS8LAaPCGVOu2Jijg2UrmVCcDkalhVcmdhEAQyAH8GDot75BRn
19+D9ULYwLtSdiezClZ9Ga6IlkenNm3GsV2GApFf1Bx0luOwoCPbG/lRBMqBii0xtUtqdp+xm+7t
OnwryulJMsihH3EZV+Mfx9G/8ewcZ2I5nsQ7R+t6esE1iMGR7wyKF7f2l1Zh/rZmpaYCIlTEdKbH
t0EoN6WQe96b6dlVy2wyPzZJC6PJS9X3PlIvVQM2STPtD59k7bBsv5L2ZJjDDcHMV0a9l8Sojsvk
Nn1MU/47L8pzB1GUFJW0Hgjv5mdr6koEMf5p6o0gXxVu8JQBcoS4J+Da3WdldHUEWY5muqlm5Uyw
dlq/RHbb3Aot2kCfrtruOJXOwSYO0XLlNtCHnT8aS4RbS1QKK7+5Ohyi2tHhiFmjM5n2+N2WUB82
0TyW/lILF5AVT3bvVSkGhlIPvyTNAAD/YMesjtabRhJeCqS+pZM+3S1DrJJU21ayv8eafmkq5aHY
tN2YfPD1NwKr3wRFmMLHOI79w5UXV1anQhpvGg/k/ACiVTtjIFrZOlxYv7/pjnzLMeGM9j+/7iKW
8vddmx1Gvfqwzp0Z4K3KL7mMb308PJskOvVJQQRPd6caWQ46AhzhHGqtuaPHu4X59Ehb/yoZVzTm
SSEbYET4m6vdQ0nUN6DfRP8c1UC9qGC/6RIwprEP6RjdZMiLl/0JHdcpYpIFw3Xd18qdWKRbWLsn
NRUf8zIiepthBsZWXv3YLdMyekRDeJtXEldAajaWUOGF/T6Ul6BOnoOV7QMoY2LZjO2j+TO5iEwk
HlwSQ5c6XmdZXBqtP6KtF83Fyh8UMcchKryarlNij0QwSFoORNZF8qCWTE6T+DJ28a1S5P6vqC+O
nmTtXEKtO1Wd+KjpmYmy2WkmzxQjyPACjHtaA8L2RCex/vJ2+KPMtl6ZAD2Mvn9USEPSwTriHrlV
TXZhcHOzCaSyUYwFffAs6/chGk6azcrYRm9MkC9d75zSNHrGrnk0q5+0604h/NjekZfcUP6+saYJ
b4ZiPrSC+a9yml+PO1/Pnj4lpzKSfZs030MdfHYDAQnFPfXDgxF/hbLet9I9Aep/GnFwyhrWaH6U
xTuIbXtVlKdpio++bbxZoAnbULnPH8D892dGc1T6jW2ApWBBRof2GIzxrYqiw8hG57fxuyGD52ij
NWbX+4xs+8Oyhvt8R2k9QYTOL3yCF4pmjIHm2ZTBDdQilpaMU2B/o/in+EB1xM0XqaQ10qd2/PEK
G+2mCn5WZ5/mr6Wmv63qr7rL0S5HTxlNb2kxXec3BcXkQvnW6NXGkNOVkeNr3HV3FLoffzcd1fnQ
9YEjLIPh8Ik0lNxw56OKwptVrwB/XGRXfOc14QO6D7lM34SiX2l0run+SbAeqlJ9hlOHNvnHiHsQ
Mykn9/B1fglZkm5Fe+g1/2N+orhWJ42oxb4fXtNuAwznpGvypayujdHfh9rE/gkQWOvvzAZu1jSz
+UjLQD/197ZR+8d89wbWuMvJHJno4ApTeXHL9o6m532a+lusqG9Iaj4Ki9Ork12A2H4g19iMsbXm
zmSDSOCE+w+9yC4ZD+i8Tw5mtpn9CQlPZBkPV7/tX/EP3ixyY1mSTSN4moq1Fyr2Ir6Nweff7TVP
gtdObU9DnR21wlxmUbAZq+TbNJLP+k1M9dVf+7H/qLM/0u/PHHTv5qhcgVmeooGfbnUPhoenWdzH
YKspJfLsHNpKf1f1+J2kt4ti2ocaWKnbP5R6vFHuFgzaCIWdjyHzy/r7MbqoQRssSQbKMpS1/Hy+
4PrPv6/T1vdK/xpM6k9YBTcaCJzzPud3Ybf5OyvwFf+4K4ITQ/w7QWCvoBze9VB9y7gp6tFG7d09
yODBMDK9DEhmAF81zcN09DMc01M1DxgT6d5Hob5k4RqB+1bUfAeIgoVhoxrJ1ypfdoqHGYSPefMi
Fo4qi9iJ/Bt60i8tC7ye+smmomJ4FDyNzFp3rKCBodxmUHeD1qxwFlwtzrfNJiumo+Paa0NRiVbr
VpYbbOM8AmyagKuGemN1h8RRXhFW7DKneGH8cbC0ae0q6TIKM06VyXXe2Ws3I7e2+RV2+OAjZzPY
wVNTEE0pGlR3i/ylktwp4gkXZVtchvx9iLWfLlU4J+ksi+XraObfVj0+MwNE7dCfM0zdinuz/XCj
2sZiRi3HOqttIg6lITbEDixchhZacLMkNKTc8Hzb2TpV+t4BFp4qgJRiIPuBUNaO8zJGdg72brkV
KoBfWl7dtBWIi9CxbACYHvqMb0Dq5OQEGFn60pPIKyNfsjaYy9ztDlOaE5U+t77sgxNrx6BoDzLe
1U63QZ99VhnkjdDOL2wS0YkG6jb1uwNmH8JpQbrQqG7VlwiqD1njCFR/CMHGKNjjVn7jqY/OFZm5
nIdn+pKwg4MZVC9t0COEHlY1QD9VlzuCvlYqbUlpU/vJZxBEh6HIMPG3p1n+5wud2bz/Cm+Fa5qh
lsK7SIxl9ZsZKsdLyxsCjjBoPVUV8FykwjkALIPCsyBLY77O84kSWaLqkp4ZZ/tizizpXZYDubf6
5BRw5hDWd+w2N7uLbl0sr5gNkLyW5EiwpjEI70mzyJOLQISIP4xhzoSqM+SVBIwS0EksTRshUf8r
4C7SY1akrn8UbX83FGSRgNlKt5kFzcQiGfE1SFlu+HHJeybBMUWcDGol2pSjPPZhvp1MFGJn5yMK
HNTT5UtFa2u03d9mk+8tehO2pW0kDbQCQ5Lr/jiH+eAaxAEDaFCOLGe9+jtuBExw5EDOJnaPuoU0
xw537UgQJkNKdBq0Evyly5M489WU+VXy+1WXLeI0gxJVMQkdvb6/dlmybJ0R1nsOM5PbixcT4BNJ
9EcuJKohgVCT6Su1vpPRGQuGNX/r0gbBpa8hUO4iGdHCFnuDFF3SYo49zVu/ETtMUqNcNlJf6Y65
JkrQ0xI6Mz54j1pPveZcAg8TBHHVvgTEl7/4WPId0tnKUewDYPtLU8eg0++KDBZWV+ynIdsZVbhp
ZOVpltwOYbprtWJlyjX83QUK01VSkbtpIztsVuYUr2sdX46BUylfDuqPoAa3eIB63pLfsnP/GEhc
UQpwnyJ1dY2VkDdhHucrwH/N5+X5U8gCk+Z/7bVy8hjp3YQzPpWk2TiuenRdf0VOneoC2iKIFmsJ
DdHo1g/hVjHyDVX/Rx7OpVp4zRLzI/ZvMVKmvjD3Tqe/jWcfwhnK/g+wmfjUvkvoaJ1YO+qLxaMP
9u5YN+MrWjKgI9mlR11Q1iojwLe0Sndx3GzmuyBVlSPrTYxF6Ndg06qxdHQ5piRItGFITckzT0bt
2Toivfn+djlywubazxteiwYzkP4qGJ1dndCwH5T14AO95C4M65tISiY6cXYMNHa+QT+rTXRyRLKM
q/GXr8IeTOV+ZroVzdI0HEbMGRW6BV3bPmiUq3NGMA4PPLfnyh/uDEwgDigsgerRKgdEquYSDS5R
lDifcOzMR9MqoMExQQnkHGoBOuLL7Ohg9cXO6djWsL9kDqtpFqwlDgxJcFbbUCjw/wSYbvyajzEf
1n0L6CzelmSkUZEsYlIaVzCo6XIAfbOnDTrqVV2Oa1+6W3agFcnRK3xSs0sI9/AqbVIPhq03//bE
xQb+seHRPDFL71kMZsm5Lb9nTYVEyIgveDNvhGOUXGWfXWRjHsaCFEOSZxX6feGVjsBemmfY3dui
QMLfiFNmOsDeynMUG2dd1BsVlGMc3ksmuEawBhyKg27V0rAi2Gnwz5OkGrTKjVSmDazMj9IIriXb
XlTvktA6IPCkg0bSeiB2OdGQNV9qyiNJwEsbpjG5ZpSheC772sM55fUIQ4249hql3vhjvzIy+2Az
GB8yk+7WsNKVZCfIocrG8BBzCdwBz7Tc2gRZYtt7ljEfHAe8CIn8XM1RsXix69wZ6b9FU7LvACrr
3/NNJSp3XyGI1q2dGLOjDKONiRwllvbvmIxhleHcCPkjL7faaKz/Vodmew8oZZLUeK9K9aWNwo2i
ffh+uDOHfFVa9PH0g+RWySkS4f+yxH9llnJsOiZAdXpMicOqoBAZF0vHgWxaW0NhhQETxDdm26HF
tMay4/jZrGbaOZm7ySqxmy9T+yc+pcpKcbh4+sLFa/j3kvOzGnPyfIZy9Ba9Dsgvnd/5RUoFAXHs
bug4LLhXPjt+zwAoP2KppEG99msdSxSHAP4dR/5KH0byqj9SA/J5IXajElx10zg3qrkWYX+NlA6G
nHKkQ0aan80EgSQZ02SPe4CbXXYziDMkYhodK9E0y7ZTaSWU63lh7rt+G0ZbakiuCUSjea1W+dBd
lezniUEQaKekX3UhGtry79WQcYdkM18PdniwSu7gHhCNY+/aYNgKgUIp6tZmr76krXNKYB0mev8o
GcMlU75z9G6XUCpj0me71l9C30Qx7G58iG8+eVB4wtcyt04po3G0iocm6uGTTT9tXfPnMjoy0dt8
J4NJmj0256lMj0MJetrlrGUipEW50tThYeq56XJ9xeya2GnGZEEJM/xdHxhV9c0m10ovC78d6jrI
Aykc41i85CURPlW9oZPkzR905SDdiLKttPJ9ep04kyTpa1BqDBXNswoXFgHU3qnFpiz6U+6ke1gD
W2J+Nv6cWe4LDzbAS1XVZ6TdZz8lVbS4RFG+iwm4yYLxXiYUPSX4gcjd1Wa6Qy97yJTIiw1+EiKb
CV9nirRC5WMY0aTqk9jKnJEpR24xHVpZQCDH+N2kqLZAUf+kemxsUBgVcVkhVVGxRV3qGF592vsP
Q1fQ7ZdGswauKMKVMfObnIxKwEdT/7/nh/zP0I//hBL5vyFG/h/yQzR8zVA//p3w898IIqei/sm+
kt8/Rf5fQCL/+q3/gRIxhGa4hmnotuZoUEH+iRLR1X+Ytmk7LuZ/VXPwX/8HSkT/h8HIHMqIaxoo
4wy+9G8oEfUfwlZnfJBj2qprONb/BiWiQdj5bygR19Rs1VYNCDy8vv+KEkFp2KOowcXmjqveDjj6
Da2NPB254XxSrC805Xlg4wsAvxerrIkFFZsEReyii1FPcfAhm5cNvp1tFUVHmkb4aeknpQfigSO6
d6hIB0XZO4F/ohW4dgBEyHGEimniitXsdzFVh3RJsC0y2IzBMwo5Dj8+ugly2pKQVWFy8aJxviuS
GDlesh5Ue1p1Dg361AUDohbtrlfCLxS1r0OsJyvVJ94QWjbvRS8HT5myZzvSlbLUlrFFjHMzS9qH
j2rOkPE8w0iAXDAjLg3LWdAKRl8yuq+O1Bgg4meoyqNq6X9K17mWYTzus/EQFdjoaKUzmGwXJmZY
jEkV+lm6U4tQMkBWOhrgLBEUqyZOQOeDtDyJfMHNFxiukIrfIYDQLB/9j2gQCOuKYfa8TPhAFkNJ
d3kIXfRcv5D4od+3x2NELKQNK6Ia0xZLEfJYpWIj0xkVOO1Sq5tzolAw4STJgaUsglpcDKvEPo52
3mnpZ7TTEdbCBZDotIoiwnVhXGEZoBSNc1pJhtF92k7/pQ4c/PxhwnwAiSRBpKmN6cE3K9pElHU9
YHXlU2vdJzELVEf8EkVvdVl/E2p9UMNhPwpQ7EoRekxF75buSWs6YrwLmEgEZ8itDGKUgx6GyyxO
/5il9TIYIcRvJ2DHoYdjqO6rVenuYrIhgvXPyKEfbM1YEWXEnQ0awFVnOewsyOPTVM3mktERDk3z
qeT5dWjTazuAPLMkQx3UKI5NKgOqHk/jAL1wa4SubV00C0wVDyThd9thuaYpsGjpJ4zDJQr5iPxS
PXTqNCMt2ztd6aWSzOVmh6enRXkVZjYecHHHj7lFvJF01HxTwoivxQ06oCzLiLV5yVRjFtH09xy8
WxZpn7mR2Muy2bN7WOjjQ9Qh7l2baKTkPsPyKEMQGpSoJvrhzRi0NzRqHpPD42DYmxnxmyAW7f4y
BfMDRmPYbB/NnO+c2MGXEpKlOetGYl1857n2yACsAU61gdH1r4ATGJmrA+ckOCIBIrCaoHjc4DWh
hbRH8/zchG6Ff9v8pYwtl6jPadhDcRkMa4m//lKgj06D4fH3q1arwHzgeKk3bro0SPbwfMPYdGO2
VwbE2V2u/tC2WYTk54YRIlETbk2JHqzU0+/BaT5U0f9B5PQd8fgzukU0lTC+HJyaCIp9bjMuNBNi
BjF7oB4Zz9ZsatvHjo8jI0Sd264dS08XEApA23VoQI2Epw1i0Fpa6Zt05QrQzYEY9JVuDVfTaY6W
EZLUEb6Eg7ovzezLmi1xz2JyuIf15DDC8p2CgNJc7MwU60kzeJqvQXXphoVBWkRm4pbNe0yiumSP
FQFZSUUAAbTTPX8w3vqkxMfHDxcmZzT8QNk0P91lq658zP+piZ2uThXE9UFz1scZV+C6uN4CT8TZ
DkHvxqVJhBIZcWVH3HvlWs0CTO+jtMIa3TNCB18hV66vb7ET2otaRWCUtvsiDZnQd8TGBaLfKrw7
WGMKIrFT03HyneK0m+knFHjlQ6BK9aP0jz5iU4IQIhdNM64yW4fYyOQsTCqkvZiYncncx3b8x6wU
XHBaxbCYdlybodnGGYtRhJzp2iGNu5G/OT1zqjXqm1xqOjnvPe7EabKAbRbxOdfbeqnD6fdkPq7s
Joc/VaqbZErEkg75W16WnxMiE3hRTeNNg7VJDHRXY+DTAfhA0MrLrD7ALv1GHeEu6jt8AjinDaP1
Bq+E2eDHa4szEqITwQ2Y70Xx0gczMWCMf6NMQvUKODViD2BkyQOmReozjrUXBHP0yhChE7Trgrvk
KI2eSF+N9hbltw5XRSCbK9RvaX76MQHKgyrjZavECP96BQkWorW+VdlJCLHDGdB2DcbaAZZJrown
zL2s/Ln6m7S7ByyEuzP1P1JEO13Oyr2ByT47HmYs3ovmsLYIvXlmk62tLVp5KDQeKb/MnZNiqYBk
X07RzS0bbEPquMndmn+GvUkOFoQu7ncf3qGfEW/YYfjlI3sVlq/RMI0/tOqqsgMsSzfC9Om8x6SF
LIoMhr8P0AjmBtImo7yjmKUQ1NR9Y2lnNj86Hy5TdNf4broUy/fINAk21YOkV2Vh9v4pr5KDIbhj
GttaofU61D6NqFb9UoLqVxfuKe5+O9UZhc/7lDiXjrCuQSA3N83qU7NaPhUre3O64dXSk5fG/mit
6VmX2YfmztQxsIw8fmJZwWdIlPK19AncQLLASBlJi6PXuCiBfE56fZiZL5VG0kyNBTNo2UCHvgTv
nj8cRpGs9VyRqBmRWHfbvmF0XDjNjz1WuAZIerUMQpJ71swlT4BFs5qe19y/sPNTj8hxAZwSfKDL
mDVVbKzr4ovq5RGbOIL1on21zX7ta4h2RpMQWFKh4UKQHtKn5rGTJLtW6Fq8uEEkXGkv6ZQxz8ta
e0cx8YMRY4F+oojSFwv1QmbpA1JxQwdFgeBeJU98aakM2+uCPrZWtytWuzPYHkR12EO5fONna6sv
qAuxT77iMePTUkKEAcaxV87B5F4DJJQLDcn/ouvHp5vpv3OC0peuyG4B2e8sd5uRKVRDFl5jPY1C
e7XBJg8Yb5QAlAuZCk74SnciQhKobVylucKDesRvZIRBQywx2wx2bSOBTSjlnb0YQWe1AglKIrAc
qXFLZJbBLYx/x0E5CeBCJ1EKEDx36jFoijeTNt3GSXDn6hAuRl95GZpu3/jmrsrqnatNG6HNbvT3
v4eybFn1TYgDf0JcnxNtVmbrNCaNNeWMbjAFVUtrYZML5efjr0ak90ot35m+/AiGdlRwKET/tI1V
LYGwMyAt63M7EZdGrIG1qK2jkTWEPnKGJTHkTxzziQcCCyOAuuVYxfTm/d5HaKhZyJOrg8PMouoI
AcxQvdMl6lllkXRxynuvh5w2pYLmP0fQrNRRzdrAXhbcCQC+DKp1TEv0JW3eISXvvW72rOfC/AD9
edba4A873yKmB7ec9PLbd7XXQZbn+ZiYRfZusOzXsWDtGS1mBy0uWBv9xYJF+jsm9mtBrbBIMsYJ
vL+VTMcHmGDchahNwc1P5qKFxzGF9k8bZW+9ida8ZWMuwuk3MxqWr5i07FB8Ep89pPSDiptSc8Qt
ZwCaT4Aa+kPrNvXmjtF6vhQp+kQfEJ3Dxq7lewJ70w2Dx20zE+sU0HXjzLALbWh2qFXRQwK4KwZI
d+RjY9bn7AsfUCcHA0MX7iT/Q4lR1pJKxEIWYls2m+KsGz+aM9TLeCbrpSD2HOZasd4TQmq3q47T
nAO0i/6V4dASwlMN5o1pSQO1r9wO+aTCGrRekjTTFhXpMAsV16yciX81fEAH/YRXDRIaYMqIOxiS
V4TthDmBDOxndmAZsLK7Y3mbFWFI6TBfM9/4UUZchBrwQRsIYT7TCAuwhO5fPqEDqTACWWhzEgEO
HD+CkLhIoIb6TDc0SuxVrvaRTdxpyRzbPHZspJxQlolL1kQZuMspM+82oWGYtSEokn6nLOJyW89s
RSCRG4IQZuKioV/VsOjJh57OPfNKMP6cLOBYvvUBa3lNQn04osPEug/eCMkyNKDix3aampijzKuN
bj7G0DOfwGggB0s3OMW7rZbsCQ4ovMxgHbaksu+NuMIFo74E8/G0q/F5GdMRbSkHILoN5tx2UOYG
xEY1hmZtzm0JDl4kDNKoKKxLDHIDR0eFTHgz1kLfgOT4abrcWGC6xMxJ16PIJGzj7prwYMsU0oCY
GHFZ4bDpGuvDMiZWpJpntsXRV5oV/rouVLE56A99YidQOsIQspvECJC0s9IyASJndv9C3pk1N45k
WfqvlPU70gA4VrPpfhB3iqRIUQwtL7BQSIF9d6y/vj9XZlVlZlt1d82YjfXYPGRkhCiJJAg4/N77
nXOslxnFJX2cSwwcdxfTebNAbaOseZMoTpacVmw62iu2f1dCoQiyK2M8DPlcIOpp+rKgcrOkHyvA
4AmMXqRa163mhrGJoTMGCx1er4c6BmrYHxZdWpFoFkwajmLTuIqFw7qZQK/5khuCTzT9FIM7ac5B
dOj1utxgyqhD5rJqpoZ1HLLiW9Bl69Ht7m1cLbhsmlWG9ecqzupdSurXotcw76qEdsM1Wrm281ES
T4RppR4RV6oLAC6vc1Z+r6MhorWxmRC5MZP7nOs+o+0Vz4h3cHzu+oGQWrTu+YCWKXCP0ZAgDLDH
ahf0RNUq04lax89fl421xs1tJ8refwA4vS9kktzLyN9YeRlt4tSQq9hyVjEnGiPGYTXOyhZONjgE
FPGtcF4qBHDLecofosIKVxYJlg84D18LjVRWKC3LITiGLfwmL6hSKmUXmea9sYRCvYwJxW+rMLx6
OieuQfLpcmzSm0GQLeIgLPWQ5iUbr6BUCY02OX39MScmXgdGAmImGQIFSgYpJ1KpgEPoKw8vgokr
EhA9Qwz2XIcE69iJQR2kDQuEL9zacj8p150xzndZbh6tDCfNvDz2JldU5Z5kkO2YwGS4UR5MIbNv
rRje+WgbJBpjtWaEgbPpVB89WX9pqZO1HjjrsLe3QxYwWJn9mXHNNF1CAiKRcB0LATTd2En9EdQX
fNIqKL36hM21f3Cl/Yn6cEbLFkPc3dIweSKEZODqDcSirwyG3tpnXbdPSaM2PimUmNHVw7KLuegG
QTml66hYGAZ2ktRSOORFZxZozsNnso/JMca+ADKxexyJR4p7+5ZkxotwykepM3jycSLq6/DS1vmH
KGLwRvcxh3KS+GCOSXvpAr+/5Fa3NgVZmASjXMkqupUsvbTCtqlOTStK6r463tiVqW1CDzGuBP41
6eSG3nRpJO1lF7Xjiitq2QqfTWJfZYuoh1qKnFePjImVlmsjcez4o9VxwymS6Iskc7aFxzap6dBT
6022ToJSYKhiH2P0FEw08MbTR/NljFi/Q1EX7PGS7146iH1xMSdk254ufmp22S4LHGsoY92Iffgq
tykvSWXIFOdXIJrr1z1QtdCno2vaDzGFYG2KPWces2sWQrt8tdyKu3w2NevBC99TSXxsg1rB9H/g
k/pmuqBBk/Vj0upXo8eYxSq6n6G2A6K7IaCgnhHfsepAf0wLnFhAH6N8LPzZfVRqNfSdYtdOw+dg
ZO2W4gSu4aHsWfk9/NhyjXlCUj7Rxz+IufjoKXHIHW8XfjOyI9XjV1J6V8h/ln1CNiJ837wqaAyw
G8AVjllu0ZclohYkfAh2cc1MHKrMYK11D3aB3K8M2YwOqbtWg2BNWyHfsaPI3bZNCpIeJDR5CNfQ
lHrJkNcx06+4fZEkA0e1aDz3HovJeenWWGoaaEsC6RcISKZ2WSaEzgSBe7OxvlybA34M3gce7RYj
F4EVF22YibhKtF5sk1wrQkIZxeY6R5RVxrQmndK1doHtfA+SDFcX3TpArzDl4/gvKjl99Kk236OE
w6epB14L/ad41p9HQNG2cARKhay/y536e+g0P2fTPaN3XxvBzOAiZc1urRhTyC6g5RUwGMk7gi2k
O4GRUElNaJ2B7SDYlpotV3xJRu6PsmQpo94LaGQiQaHlFA/VY6PkbLbBYB3oPCj6J6dz34wWp4GS
FAj0oR3bP93apc01bevqMYWwx95kXs5SjPvUZ/2Z7Mbe4DCFnM35cGe/QnbUfCPDftWIOVunnoOD
Uol0EknPHQL3S+ZN9trtzR/BhP0fYqmnOBrfeqSFa0MKZYxDdv3oji9ZmHSr/7tDgv+B/X+AhP+s
+3/9/v79j3bjfPuvHX/NEb+YhoUq0LQQ3xi6aqn/2vL/esj2DMc1HdBx29Vxwf/NPtxwf3FsXeCA
b7jQHcJx/9bzVw/xC23d8KjDbcvx/5mev8Uv+n0Qge05aO1109BNga0b3X8e/10QgaT+snLck5cg
LqIZ3mfPPMOjPQZWu9cKev39C+wB4lA2hGxyttqdrIuLK6ngI22TSfMBbfBJaMOG+o+B47tVPDeh
Deulc9NpHtE/sH+kRhRzsteM8JBNeG146Tau4n2os9IEabNO2TskeANojF4nuXMS/SES6VYfm3c/
cE56xDAu28WpvbUENymnmu4aC2zjnz9z/3uzq+c4javPj/j7/wPm9wyOLEcFTPzj8dU9gQB9+ftT
+G8/9NvgyviFxEZOEKZWGNoza/rrWczgSrcM+vDC5iz2LfvvJ7HFqe94uut6nMqWwWzrbyex9evv
4zHuUBbnnvXPnMSGa9l/OI2VB77rmMLwbY9fyUL9p8GV7CvPyi2iqkTufXI5+QccWk7dpFe3zrz0
yVx/zPlAG8g/sq43e0EEyCVkxLChRc3dmHFym3nrUers03AlQ1rdHhuvIjV8FNU6LuJ20zbze07t
+M21Dome5ktmYbvaPQ1qR1iQ6PW1Q2Sr2Ks9o9nW5RqT4+5u7TCiMEKLvSWZJxQNzwy0skMy+OHO
nUmbsjBRkljK4nbBt5PNi+Vog+kUTQpYFzM5ff2BzxEVh5FuUFJM61FobH7lnN/YGUmtP0z+mbhY
8gU1Gkqkjlz0WUfJUye4SEPQ87RRt7E8ovaS7Ywi8V4zgqtlRNGD4flMB7ryQWbSXyblq9mn5OEy
0/NHboSzr/NDOpJH112xwZVkQfYQDU2wyVUVkFIOmKouMCkQZlUpVKpm8FT1gPwDIQn1BL7wIa+W
GiMbVjMlh1S1R6iqELCWeTGpykRQooyUKmqmuvFU9RKoOmamoGnLBjO8nknYIjVpA7gSb30jjL8N
qhbKVFWUUB7lX3WSqpgcSqeJEorRGyYy1be2c45A8VRrLl4ZcWOw3YV/Nr0DWzJ3l4wDzoqcPjZu
6JPhY3IES4zfoaLH2X7T5IjHhU7C2t1QVAi9VOU3qRowUdWgR1k4q/owVpVioGrGAIduqyfVAPEk
NTeFZUWBKdqrqerNKu2pPA35ZtH8hUlbOVgk3eUUqRPFqqBoLVT1mqg6dqSgzfLHgPI2aHvqXNcC
ui2QnakauKUYDlRVbOA7s2Rb/irCatiIytax+6nnBU3jyR0uUMt4pKgey9YvM+Z485JZFtUiMAJQ
AmGtmwJIwQZWaIEWJuCFGIihBmYogBpS4IYEyKEFdtCyYwn60IBA+KAQEUiERmOtBZGg/7Glyt/X
oBMeCMUMSmGAVJSgFezolln2RCWyyS/0PfZknW5rr1zp4by0QHKyGYpOlus+I0JLWwYm0YvtU9C/
NxB+oSU3JgRU57xEen2vODAB+zUhRxHuvMUO5CCijpknfjpGeRya6BG2UpVfD/qcbLC63Ex++myP
xUpt97PE/FBcGG5JB3po+zjhQh6mNZl7DJ4hKoBXQiAWMqroeGB8AdzSZwNsVbXLAE/0gJ4apKyN
aiVMzfsRsaxuF8sKV+e58XalSDboOIBokoPkPTkm+z2d5wO26aO3kZK7BMEp+BgckJwJNMcD0cFa
RXkvMpPdDgA86ks5QE8H2ANEuDCYThhttTU5Wk0nFk7zbSJOgZv8mifd0q9fxAxQa2M44Jl+UV/P
qVfAly9kEuBerK0987UjRl6ANZkdtDPTbvX/vK3WWVXuEwAc0+G3R/F3A8dkSvFNTBlR8jV6/6ZL
lm3v40CFBaOpL2tcmbmaNgz2mDzSIe9XsMPaA3OcGou/wEaDNpAxEE87wZxFfdLlGK4HoKW1OhxJ
MGOk7W59Ua2INj47+yqrtn5cHFOdD2OKqLO/twbnHuyxejL84TMdc8CxxF8q2SXpm13FfLIGIWP2
i3qVDpj8jDMrQ+C1N9Woy8SKKcSqkDti4T5taLMZ6syHPhP2rp4FqmF/H8GmifceTo3h7d6FW0vh
14jQWsZTuKpn/MdLSFdijQ2TOTS+UA1Gm8KFmcX1I08OtKhXncxpYo2rkTLEhZ6zoOg0aDoJVWdB
17lzDQaAzTBGuwY+WF++2hwmsyrxrDiiZFjNeczS56PQnRmwRYSBOAcUgxkPSRFfnFi+qlNZHXOk
2cuhOrsWVbt/Zw/YShbrpFjXyvMluhrwgwKOMIEnTOEKC/jCBs6wgjeM4A5nFCVQiDM0YrifIBMn
CMUZUnFWxCLkog3BqEEyzhCNYaTcot5LOMcB3rHTNmgWT6EXbHRoSAinVQhNSqWm+qUr5sUL6bD8
gdOiJMKRbSuSYS3Q1Mlx2nSmduQ/UM9VjyEYd7XAP9IEQqcPiYdMpDJXjjfDWwG4hjPJAGKpFmL1
744IFZu7NQ3pFSfCrlQgO9djOFvrosyO3FDXk3nw53Hh2nR2KVa/ODF8bhwIU+zijnhNs3GNzw0E
Kq2aB9IYArhUEz61hVNFD7L04VZtWugVYCk0qwPVqkG3IuT7AZewMKBebejXCApWQMMyFwJVho9t
Q8YXXA1Qsy30rDqpImjaDqo2gq7NoGwDaFsf6tbjeNlQuD00LsHZC8I2N71gnU69vTVnFdaa7xhk
JIoEh26gXUjoGwY9u6x6rqF+B+hfHwo4gAZmdPukQwc7NGuQW/Qe5mEIYNJ3DY64gifW4Irnkwdj
PMAapzDHafBIcN+rBolcQiRLyOTQKjYDpHIBsdzOcXwHtrpmrdvjJOn4K2LqjrMHwD/23/TSe4z0
aTmQL1TAQ89w0RN8NFY7DbQ0Kiz+5kJQt5DUHkS1BVmNix+A/8C23aG37kNfj/pHhmFMjURGsNyS
FapPUCgKS2YP1EUYFqI1hps1q1XZ85Fk+hbrvGUCYo4ZyS7Uqj2Mz0MzD7vBoe+F/6Kh4nU9bZFj
PB2W1b2gkk6jmTvPsJIPOHAtNS7qKmH8afftkmHKOsUMPKVZY+JHAbI3efRqjaNbsxBlYLp2smk6
b9caYh1v0Y0uJph3tTKHGswp/ZOOt1TCxmfmjYOCSw7skoRihqDvIOl7iPqhvwj4+gbOnhnEnYPK
fIQYSPAGMqGNI2B+y/eZMBEAwdeJusToMNzlAR7q0xGcwlN25pwFRvvZIT1pIf9J4lupM8c7BP5H
hTZAfQouWgEuzYWNdmBCQ6BeDHbK9wiyl97r1DEgvw5oDoDajy0ahAQtQqFECVAXL817hFIBR1Tm
4EgXajQMNqS7W7l3QymvMpc3M9IuVhEd3P6HjQLCZDGIUETEKCP0gWQ/ysjwU53fOeoJGJaHGTVF
YJ+xZ9sMaCx6tBZuFz+maC8SNBhRs3FQZAQoMwQKjQqlRoxiw0C5gbLRRsdBzOKmQtdRo+8A0GJ+
xXQ6q/d56W5Dv35wBI5dsLua/Zkn+ZKJvyG4xzN/xFDxhgQVXDLDNk6eSrj/0kgOxfRtRnlioECJ
UaLgebxr2ZQQo8Igqad5yT0Y5YpEwWKjZGnidfKQIHuwnw10LjV6Fzl8aKhfEjaBnX5fsRcxYI9x
8zlEiGm6ln0NTeFFpuBhhcq2pngQk9xMvOSpOWj1fCwz+9Dge4u1LHEWUsVoLqZ23NfWuKQNTMuN
BWJGxzOg59GAARDyb3yakY3S+3ABzZhfoQLSGGbR1WNhxuL+DlehvY5iqEc55NUZSm6URCiKHEaB
AwqjgEYfkFeN7gg7zkOKDklDj4QJILlDETC5/1hkDxLVElm9nw4qpgk104SqyTHZlyFyGlE7jQjE
0D5ZSgSFXcpRU6oo03owlUwKtu5bhW4qRj8VoKNq0VMJdFX5kFzqOd3Rnlj4/bTWS6bURXFvFUTE
zv6TFnMQ2OFrrKUCYp1osM1kMu/OVW8c6Vc/HjWfXSp6L05IifpLogKLUIP1qMIs1GEGKjFXycUG
dGMoAJYdOjILPZmDrIxJrYnKzEZt5pU3A9rKKdaoeHAgRZLmo01r0agV0XpiCc14uPnyyETLpm6E
Odq2APtYjh96N1JFbw36t3ZEBwe1INDFpejjJnRy1dBeA3RzZF02qOhc1HQCVV1vv8Vo7DCZfIzQ
3IXDU4QCz0ExmCpFHso8Uyn0UOpJJpuxku4RjXJVD4xo+qg+KhR+aYR8d8SbfLoV/kMyKDuk7Kwn
+YuIpmudV0eJWnCgYEA7mKAh5GjdkoFgR6W/RWxLKOp1ckdwnJ9Tqd2mjYsasX4WKBPx7X3v4L4r
DCvHBukhCsYSJaO6c6nXqd6Fj9LRRvGoXtaAAtJBCEllocn+qUYfqZTLNnpJcPeN+jEldFY/lqKr
lDBgNjrLCb1lh+6yQX+Z+ek55CQKeueVqA1AN/nIjvmlIjmDKLb7AherBm/TskZMXnenppU3rPJv
MeLezprZsUK412DiAz4IKdJwYbzrk7z6wdmMxnsitE5RsXHL7mlEcmp69WmssjMZuZh5IHdMiGQb
nvMguJpsI5pAspP+IakA0758m9hxRtK9s+2XzCHeDTFJMXpX1+5xTczefVhDP1thLHipG/uV0vla
tNoNtMtEF6tOCgvbhsTzXtXHqEHrzeN4aVDaIqidrBgxgsuLGy/qJdiuduvN7Fg131PUuqS8XXvU
u1zNNyySkA6Olxh1bwSaqR7zUf3i18dQrH/EsezsogoWqIOjynzA2uWxbpKzbH9UpnMcZAHROFwj
x3nN0RjPyiLTRHWMivBlQIVcoUbGEehZs4bbiEqZT/bRLTEnrY9fetROYyPoXTP0uWZnPGtudAy1
o2baKtFhqV54l2vXpA6ORhx+U28qi+p9Y4DAh4fBe8yn5Nzk6E5lvh/i7soItjKM+yr3r1+/Hy37
iJ+oad7Q71/Uh4xdPXOD4Ywb53mc29Pg/tAScVRPFcw2eI1xnuPwuRq1G1OUk0FeEqpwF3W4i0o8
RS3eoBpnXv6YD/axQU3eFL+eNrUXXKXTnpTYlqy7R413MLZrNB6nkEg59Xp0t94VGLhQVr2qbw2j
+azZ2k3XyNoiO5agsscqj866CTXaDocpXTso4jMljW/RyBPfuzTRzDvFzW/PlA6eJ4+T/6DeGMEz
i/CstqZietB/pFVz4yYxZOuwyvZDRDMjeEjlC1KSiKssGJZ0eoBFtMsYhRBXcDjyEXobsMPeZCHl
ncFrRPlO/M3FzfyriUdAFPG68AxwWbeIFXtOuSK1xDlgU7mf8RiY8RoQDlYNySpIlZi3uw04EgSs
oI2FYynjbfwKGBHdBnYGNT4GNKkPnJs7ib+BOvnUGaXX4amx5bcEpbu6ojorOPtHoyhfA5GyG9zT
oB3wUPB1LpgsO5tArOrVT1OyDvSGlo7xoB6PZu8a5sbzaJUnG6efis8JM0q9tZeeHJ4LXBx8kySg
MDulkX+jIX6epIRSw0dGZ0ynjJxE86QU0Y2GYYKQK3+EQ1OOCQjL3iYdVgG/RBd/UavOSYXxr7M5
PU86evAgXOS5fq9Z8lH+bDL/giXZi1yFRnCWFh5xkcQQLn3H8eNtkPpG3R3E+G4YwbHgV5i0XnBS
KnBXvWupV0OCtxW6NHv6WavlTb2mCLE86R8b1Znx3PrmoJJX71Gd2ShQ2PROe3Wt2pgOy9TcFy3K
mmi4tRO3zARErdSuheecCtM/eC0WtvV9+5shghjTczsiK5X50WrEUtKUMmJ1DhjP6uhG7oAcPX+p
SiXqa96sAZOgIf36N02b+Y6dMIaO9XPcNEcjm7dR+jLT2OGmV3ILD47whab20SY1On/2dwUFNuHy
XorWRdm5+BPpgWx/MsOEKPdxAcVVhMbpthrdraCpGDWrAEcTtUEdJZq8nhAaVtQC3ObrCkAUZVm0
PFNMxqbooJvfypTTmv2gOmnmMNrk1LxgqIvU9p8sj321Od3bwXNDF0J2J1dqb1gG4teFoIn/K6VV
kYEJ5tqXwqpnkhi50xbadlUU+wEvsRTGibymHcbgK2mWu9geMJpFasjSiRsIhPS5cpKljzlq/xOC
8lgVM+omRLXYsci2uY+tB+LuUuChgqQK7ltKJJrHKNoMXja5SJItcDnKkwOQrEFW86nQE8FPPo2I
doGhqLQN8utt3Dtr3Lzv/YRtr0fHqN91uvmghEbq13H5LWVoLa0hxhShbNh6bqpY24yRDjiGM1n1
Igo6EM6yH5ulRyaVRdvJqV4j62nEN5Hjqo5zXV/Q1t/nTbwxmnAlkEbSxlvYtBvV0ZI6H0s27xnI
IqFsDoHhr7lLgUYqZW0wDLsSh38FymetPNRQFJ7rP6mfZJ0K63HL81cthxSvsaTGnFvFHSHrTSin
JqGRExlvBhOrYNxi0gwdoRi2xYTTBDmGHJPB8Tf6QOoDc2fHDlatW+zTFsPsflinaYBrVIVG/qBn
LKbafrS1n0FRY4aRfWYxFnQptqwa+bsLve2ftX40DmUev2VKHRHheZz2cGgBTalOb7HDrd/NBEg1
sbr7rLPuYh0rn5JOfDyOq86sjrEPwsu5SCM/vc+xKVbMDqyc7+Z4ZhrUd2m1SqzyyQ78T2OO6pVo
kRHQ8Vtktn2xq6TeJol/7arw2mLu4GOnErS2IKOt3dhh2q0CvPsSUoCWtZ0S1SLsp6AdHsic/9nF
QbwEMvDGZMHYnyBTizJ3Kkks7PAEn6vhozQ7/qKb72Q8AJzGb5PvXMM22ZYGQYf+ET+PXWZImFHH
WvTCgDuGUBkSgt4zrbsrNG+bztTSWhGk/NZoEVnig8TJnyElQjiCuWftvX2OEoJC3JlGHkAclBTI
d5Drz+7cvdR9ikGp3a5s+eo5dX5EgsPmwr4SBY8fvJFr6yZx70LS7LdYCNNXFRj0NTQNC18+EDXB
ge0IraiIJBI5a7QFjzICgtQ+LmiTdO5LA1dTXPvwK9C8ZWRwNKTQvfvETpYiyRaEimHdGfBNaZm+
2HNxjVuwdc2ssVIRdDSi8YeFwTlmmFCOZo1/V9AQdxAO4ACI3NdkgdTUgfWCOSe6bG0CmkbwsMg9
Ale7llALZ/w5DOG28U1khDQUZpXDg+8FuFearxpHktzY3VJv2FgBlKhDGXpn3JyhhA9Fx86NF+Mp
gaOYb7tPfjW4C830SWRqfODcEjsFPupFOV1NB/epsq5PRjt9SLcr4M3IFrNjtmY4qAJlZB+clc5d
NgXrmvsXztNy4WTzTxI/bhpE9B0ovIENdwT3fic8bd/1HXHnOVTjSPsPU+0jRgfH2CZDwwtq539j
Uvr/oxDQ1Bks/uM56vV7DLd0jvFv//xLV3z85RjX3WdW/jFaXP2O3+gA2/lF9yxLeBDQv2r4/jpX
1XjI0h3kfcI2bMdk4PnXaHH3F8PiId9Bn8cFYP8uWtz5xbVxrnYZuzoO32P+M2NV0/njVNUWpulD
HSuFoW4YhN2Zf4QDLA23qRihyyYpi2pllsOJ2dUzz8tJmR/cWDKfFNjyNkqfUnIBVFF3zKc4WRC/
wDSg0cnDGeujXrUzpXZ27xjT06ypcWMle1rWfFOnwLTCY+4Z5xg8mqcZhA/ZS/aWZzpGAmF/RJ4C
50yM3liQeaL7uIyMyUeXmLvBt74BH0FvW+CMlEpIj+I7qykf/Aj/NaPyaTJPV2NaJiGxQW0SVYwO
wndZ4fQR6WR0zx+ZzqXvWB5AvXDfefbPPPXpZ8/ZiXSkAj9y9F22qRF1EOOs7ncrwzIuHBos1oq3
dGT8Zn40kYs+xcVyNwBd5ErGtkw0NGm9HyMzv6yYS5LGWRJHPcVIkdQ6PFrTYzMyFWZXCDPkynNs
Vrggf5Sevda7mYDZhpBdu34hlePNpwmUEc1uBHvZkWI90Oacendt4LC4ymX6HjnZR+CGFzsIP7FI
DVcDTrP0txYoujAtHnG+xoVO7Hr700PskvX4SJdJePO1h7ES53n20lXvlW/D5FBxkRIaaj9bGX8w
3XuqBWYqYEt7T2bLWectFw7CuAHDpwkJfgcGQhyRpTELqVnKsG3RLFx1xsHDs54M3MrAzo7pUTBi
2s+WmnqQSSQuI7wylKV9lu9Y4d4Z++NntmeLG+FG64x4D0bvAy3A2UNhX4M66mmVLUkzIW+bBG/I
EFi5lVLrkEcSEI2RnTV/fsaqxQdj5bRwIaBJc7G77tK3yXKu9VXKZB/TRt59MDD5z9vh1GMtzZ0p
/0TgxwlDa2tX9vZS4kez1gpcMKnDl014rIksWQ1M2XkdacSIDER5QINmZAyWRRm/yyAi4Cqi5vC0
rKLKuVQMj1djhJq2aVGFs+bftfgSq7MSpeinjStpo3s41TIk3XMm3oQsPmSGQC/xtOYUOP3OSoRk
TogiBMMc0+n3WTAdJWakSxhudnQRnnnTnDd3Bf6QWZ4gInQ209zy/QUvtYubsy14yOQuhJrMWOZ1
x1aZ6ieYOMZFLdrVIUy1eNFM2SOC+0vrWPmdfl8wHcrC9N00M0wZrE2UNKcStLX3kVclWXWNOhfH
B//iR+G50SsM/xHxZoOGPGfW9tXIqhBWxVl+isTfGZwHllG8kXSBd4SNT5OJXUBBlAutySxpzq6O
sXGdDt/GyV1z+3773Up8LrMpLIu/kIV0LlmD23/9F0WA/PrV3ce//gtrGXsfXbdMEBXTgKn6EyHi
FHpphZ0bkjDPSeGW9mZKnK0dp4KTNTv8509mKGzqPzybYL5qmTwrwMIfV86+MwxNi4Jwg4u6vNP9
s235T4LDatXOqYt/zEN/bPX0IXHLS5y2L//F06uF+T88ve/qDnyZjaPFnxZukgYFslIz3JRpij+b
6y1CeQiwct5gYsKS8PVZ5BCicChegWhqdtf/+Uv4E1f2dbiBdcHUuG/ojIL/eAAsgUq3to1wk/b9
0TLzAxzvrqYEn6xsRRzqf3HAPfX7/vSO6RFx9zNM3bV5z398vkLobdOz/m0QDQJfuvmmSR8knZq7
ZpBof5lI2tG8Q2rkLyjHv7mtcSkIwarNaN95b4y6NrYs7stvXU0ctGdTW97XSf/NK711Z6ZbUdUn
TbNwgyOEsc7k0p2qlTGz1BWduBCFS0N+cHe1lby3BmRb9VbO4TsY8Qh5g+QOCm+FhO5tzDTvDo/d
A1m5zSKeUCsSCdb5qKo9xJ1RNHyvhf+Uh1SQbROjJ+cjXMWdh/KW0WduBmfCY9y6eUla4BKG2+2m
6owLwYbLBrMTy8BLl/QmGkQVuWDT/M2svafQM7+lk/fESuNL+2mqY+LEGu9k2oytCPvatQHB2tzC
MgLnSpZ23RLZ4uuMULhm+Fmef/0w2n/7X7+3gvjTP//tv0fX/Z/sLP8H0qMuV98/3jOusr9cv2f9
94+y+T2Ap37ot02iB/Hp65hFOLpl+aBuuDb8hpD6+i+GaeMKQaNBYA3h/n2baFi/WBabN3wchK7c
HFiCfrONMMQvrArC8LkwQUmB+b4+tT9/in//9+/XVcP8urZ+d+3ZLHK+YbPrsU1SzjzvT9ceBuvj
JGZYEyCZJ2ll72WE5r599jTnVOYetlk2OxnPNbF8CHZ9YCENZiMQxC7qr7m6S6nOMILNVn6dEwM6
YrWfZv6mpX7K0GjfdRrdhR7LZRI5w3XhOLT0mwh37wE2PmvIDW/mhOCnuNsPjgugHpuYuaXcVAnh
dhLm65n9YRsuomzfpceJFrjiGtO84LVwPmaL/WbbUEcFvfuk3gISyB8FyByODVgLkNJawr4aCKKD
ij/U5RJGbMHmQvzEKbjpEYlE71+PmXV4G1kG4gCOvgzc+C5N03VHDPGCMg9LsiGBPHKgbVQgUIYG
MkT2gazLIIaxZPvkP3kjJX4i8nktG17j0O1NJ/2uXtYouaJTw96xV3vKehYyx0SdHoHWFN6Tyb4q
MeBUXB0hgh5WH90cvenBjJCsa72lQR+nTmnXEJS8SiIbyVbMrpHaM5xz5Jm+gcNhw+S4zt8cp8GX
w43e80ryrkXyYNb9U87Bb3SyGEt7/oG48lCN/aLzl16/lBYpBohJnCFnQEvELMPv5E2LrZ9fX6n9
+IdWvtJDACQS+kutuKSwfwxncz/VQbnpcmvXEBqAIV12mnrVDo1OdqcS0JPGWsik3lmNlCtoahrL
AT33SH/J/RzvaP+xtIvTiDk0bu/IphvkLG3qIponYrVqAjK6tUPYFhiB6MHZLQE4PIZKufXk0dYw
8npnZsigk2S4NengYSP/WnsNnhItG0fhD+8uFBQtE/Jf1AJt5sGyQv2Mven4yKxFX6ylmTUndmv0
IgaJ/d3WqD1tY4hhJzS8Jgmu3RV9Ot8HbslcvoopamokGlPa5Kcp54AFmnXGDNpE8XjnaoCNsRY+
DqQgDvaMfp1AEZ+G9Z3eVu9woVjxgSWyAbY8hPUdZVb66CSJe89ofZn7FuWFjcl03XEHiah4UJy6
XGMhWzBMxOKEoNzEYJ9Whli4utZrb2MzH6JFzPD6XREcZC4xesF/pO9J+GjFVZ+KXVOhwaoSpgbZ
bJxtfTyjpWoIMnaMRdf4h6YhtCpqkcfXmHtws7vYbW1jjjGk2EY8szd7Jsw6W1L+XJLqI9Hi8SEC
YCm2ph59QNAXy9Kad7JNXkeMIu5EF+xiB8GwluZ4BwcKcfoBHrnuK4xcROzT4Az4xHOkalxA6P+I
Ss7MpZ4l5a6Si9CIhqMbvNJwu7imF10dYwB4qCx87DCPPPC5k59LU3HThujfWx/HjYA8tH6u83sM
uoiNApQJgjiiIx4v+dQtpkiEhuT9+FSwEo2V/mLMGVN2vDcXQZ9/4Encr7W29O47Yk+j0A9v9MeQ
JhG/jno63PZ2D+lkDQoyxXBO9u22rFFXCjtd+wP+IhHsrewnwOIQ80gnQ85IY3mBT0ijPhA7Nt0r
7iy00lxig0IBE9FfnZ64EZ35SpsGb6QHVV3yEAucWHwQKRwRCvzz5/K1SI9+Mr5hifHqM6Ve1uFS
j0e5RPu8HjTSxIZxRnCF5tgbgidzLNdjGcBBredoJhH9JuqW8Fmrf4/DsqerySLmJaGxJhtqoSO0
tzzsaALFJdQ1uCA5V+SbVuMWAu0RXptZRx/Qf4yEzc/52w5/pOVAhB85rjq61LFGoQl2LQ33jt3i
h95LMgiN+kl64DJWhJFO2yO4Copb0pNib3jy4sXnULflsoc8X5Yip4fONNqhdgqytTVlq94Wp9ZE
n5Wb1k+tZWCq2pTW0JEmneHC36JpVrWkxbYI6RKIn1t8cyIzODhx0C7/nbozWY4cybLsFyEFUMyb
XtgAm43z5BsVkk7HPI+Kr68DVmW3h2d1pJT0qhfpEhFJp5nBANWn7917blrHb21h/2i7RddpT/Wa
dn5GtAu6ED+L76Bx5PT1CFut/KHfV9igsbEyG4SAJ1e6Yr6iop6bkx0q0L4QBu50AgRII0KBhjGT
Vl3FWKOK/JhlARt3je0DNST36CIknp5RuofHUWU7A3URPPSe1B0HtLYdA0MTtLG9ioMXWSNoh48j
Qy8wOd4vd2hJv8482KG5g8/VG6od+oxU12+w+T7UdfHpjPsR2i6YJvQjXuEcvahASxRL8sC6GZ0A
8qQGzCQD6JRL5Kc3drOcei2rD9p8PHOqg6xWhacIW2fgjGtSGBEyoXLL4MGK+27UuoMdpfrZixK0
36l6KFv/lWBOb+Pm9JN60HwpyVT3sxrlOhkWEbTCbpiGeqBXEUg9mbMbdlcwNU+OwTw2yrSAPgXs
8ZBeMBmGFAN2Szcjz57hJm2pj90l8ttr6gcr5ugfE4a6AqzVnlSf/vB9u9g3evOrCavy4LCp2zmK
qnaec96MT8SLH6FFnpJd6m0HyCKB9Oq3JmnB8q8HqT/YpKBoHe720Zr2rcYi1/febrDZKB0nPj82
DskdZXqrcsJz4hCNWx69da5HpLIod/ZILmMfxYcWpp3AS0Dmy89K79L1d5FAVrM2zf16qsaYw5FB
yuVCjIkfMcMlpb2xavQkRZNB3h2hWGAfHCcQhAb6SWkcDQOJc0vIqbaxoltVeMg9m6udA9cY7HjY
IoGCAQ4UoPUZY/EgkygUHhQ4ZOAgmAKb6AdDx3k91MGQxNC1qiaYhb9VZYRCB/1EJgSz54HkZ/oW
n+BwjF2G9olAsLy6F05NpF6EYj9OukNJ9FdZkpzZIIpttSCOwW7Idt6MQ3gKnQGVDFq8xvBf54Y4
bdxxbc0mPMUQ8dSlkAVRKyO8HVn4/pOdUsQNbMXe1G7chX45DKdaYK02QG5jxE8wh5OyAvGrkpgC
tDCKApeBwGagV7l2WzpSZZgPKKvfREfIWdZp+iaq9BSvqCz2qmdIQJdii+s1yLrS/VUQv9hGJJiO
bX3LgFoHXugiAcZwu2kGBXtBc/SznbjQx588MqjgOrG+dujNk2ikx8EsojMD0Xs/k4SvKexZVWxE
J+oxLMi0NWz7FA/6Lz2W3pqVaWUX9PFkEdk3+WRc+2Q+8KDd95X8lZSMtfLybZ6w6yX2/TSOzSoZ
CncdZ+LnbBt7eqjgKBpKDrv58mJ5mvoGtH+GNJoG8ma08fqHlLE0I8qF0088kqXuya7JN5qhrWI2
pzHOP3wPT0FmxoSxWwxcO7T1bvwyZmFNxcGcQlbefYNma2r4/DDYLGbjoWb+YGbEBPix8Ye9FONP
w6Nc92SJCRaA5Eo3HlzFRCnKH5Pc2g2kcBPBxXcQZW3Iagt303oKi6nDsUOerJHjZkkaAYSHeRU9
K24IFL5q8IMKVlkaii8/fR5KogNd1KjCWWkad35qeaSd8QslsE6au+R55yXsCgEnTWuzK/bO5xzw
ycxPr/zQe+lvALq9uRoIJTNjzDwlH5aXAoNFgp4hLVE3rm/EB6B1TnPVvOGmz93rUJXeIfHSp8ZD
fksueKaVpM6GvbUvJG8+lL9c2d0zDt+XFaUV8WY+qoMIHGSmX9zeQYph0MMO2aqPRlfbjEiHsxEN
OD/B3YmsT49p7bwbWZQzssHm6WR3WIWaR2n61U63WVxtp3r1bwu3kcfQAzNnF5PiV4Cfbdrnqo2c
y2SSXiaB2ezS6K0NW7kxEWCzjosU0Htzwop0N7gi0Ize20x8x6C8qLCQ6h2y1HuUFqeAKFE+jnr/
EdQpuY46q5s2XEYJPzdT+97PTznwouVBS9YWpKsy37nLWUGM9Pw9U31aITJcyRJjR5yyvHCiZg/1
DwP9+KbKeRgyJ6LUGD0iLD2HrTHcSmnHa+KzhjVG5sdaAhT0CHiV5Get8y5fDET2U4l7AExwd7Uk
GdhNXa4IGhvW1lL8ccO3G6tz2QdHN/hu9wxwfrexc9SzCPtTn36UUpBc5gw3Udv7bLQxalrSZyyL
9M4m630uE6srHzwxEPZYEaWT3nmP5DcmK6O2B6xZ/okq9cu7tpRDGsN5XdXvU/T8/bM5aBjAfFyJ
oSYRySjoi8Yfs2zexnI8Vdgiw5BjnVOxhbvyPms5Hn7/HSSVfA/8bO4s3VJFGJbDtK4KiQ3XtWkd
Yyk91qP9WRX3WeHOdw0DADs1zSORup03MKvHc34yOqzcEIf1rWOkH3ZM7myh4I5EQ2sE3WipU9+R
2LocCWQddvc9v37QiWORupVuMk+7zZDsbbMK+YXWX5ocok3bptBYwvmJ6Yx3Bwj4nPt8Cbpo+Fq0
d0vLh5tZszcCPcHTQqr2u4rGeKYufdHh1VrC17vC2IB84jiqfXJeqNEHZB/f583eo62/HKp88et/
X3dHec8jOUXrzoj2MCD1g2txzww92KPGoMnu+tFDxVC5qtV4hK4AuqFIOYfu+qifrso+xjpNvqQv
7xncMHxpLniyoqLzz+iYLyYm9kNS5Bx3pMRDouDLNS4ImJ7nRBnSDfDsO1ig0HCp0VREH6ScMXwn
3c1OGO5DuXGNCXZREr4iqJVH1yEiFj4ZWRBMeROChmYWTNh2Bz/m4oTqTtqckCWBOf7BtEgcbbCS
N2IiNTj5iNuJpze6z2hZlL7/GIblpRTtzzH5aZAbua2W1skgxI09uj/KnFuGw1uLiuYcweRUJUd3
9u1hXTGWX7UOb0GO8JNqJK3xHAaJ1m3iMvZXA5c6D3nUl+vsEb+2SusBgA3fxSaSU0rz3+In3W3p
RSQVeI+m5KkII+0x4/RB2+UKGoYE3BFWS0M8N8W3wx9kCokEZ3D3XPTv0miilR/1tzaCAWSeicle
JR/tftm5l+ciMfg3IfwVA82Aa4bbmKZFEjtXjY6BnC7fj4MuWEf6NvtwCfEWNTtoXCeHuGBp6ieG
eaHiY1ACmblur5fPtVxrj5/NI+dTG6zV2NTYNCa6J14OQi/zos9oKg89yEBgIILEnb7djEC61GwM
68i10akfMpW8ZBQuy8253Je64JN2YXebpHtg4cGyIGoJKb1pEtRlPAeh5JAhOAXaaDCwEdBZWn6V
DLuLlvOM6Xr6oVPg/OfbkTNzKkETemnvVHhi8qVIYoWlYVEg70dQkyGPWve2yQiRU1hi0R2qlgUB
U4IGNitvCvwAPUt2nxNrt1CcwhYVeM2Zu0A+U0agh0iuYjVXr7lRut/XRjNZ6oT1WsMRXOsk/m2+
vw5rec9F/Gj15nvt8baWLwK96qMxamvirbd1Sa70osaAMIZR03Vfv1tmSc6v+76+aumYzaNF4wrL
Ro4Ya7LJIEEVluX50UotEute/Dp9N9EW45vMNsIRxGh5EA5Lf3a39sioBzdAxhJGtYLuBjKltsCz
NHV2J25iZ2rmoPW1x1xxry0L5PfCPYU1Jdnw6bg0gxrQFqshWL7+7y1gcphH+8SFf/+o6fKteF57
Szm6twSOBGWG4BrkmJKszMGo1BMIeAwENqlVhAhu2LUSg77k8phMkQzsEqiIFdEyY3TpmFjFuO6F
jWmkAQiry+G9qtqntGIf+q0B/F+N8t9bquYynvlrQ9U08Fkz318mKM6fc3encdsK86EdwAJbEbmI
FzA/uSliNEmsCX2/ovuMueGsCQlxwtP13TTMKvm4vDOtwH2Xhq/LIrB8t5af/fSgQ6rjhICqTjC9
cRPG6Is5jWyXdqZfkU488uTboXVNTHEv5OrvPxKahH/9RDagAdNHZuD6C3j4N8yApTm+39k6VkV6
wvmYU7/TGbMZmbrGrpz6VyelmTgK9/D3ryv+uxcGluD6LC7Mokzs6b+/sCiKGODRwKVs6qBk6Am9
6Lq0gTsw9lrnXC2W5WUVqWb/St7FI2ptwFVz/GF7Lgd+/82kfFD6yYnb56jH7yHyL2spbnqe5iiM
IR2QTskbL7r4Y6kZ1GInLp3r33+Qbwf7n/eEa1jL5NKja2/88UHMxNL1SMV2AFKWTi3vfFn/xnS6
QzPneAlhEc0N9/yhjnl8oemZK3ApH46KaexRelisDjFvq6Wt605NkJRom7XHlBW4N+n9LoscfOPZ
Zs8sS+wgir9g/rMQsixW06WOaU3vQeHDXC7f8l1GPJrfn/R/NCf6f5kA/T5/+l+7r/L6nn+1/x9w
GgyPZeD/Pie6xp/vzTtZqb9Pib7/zj/HROIf3N4uHBHkOkxkHB6F/xoTLRMkxisIc1hPEAwtCPF/
kkbsf+gC6L9vCdMTHtOk/zMm0v/hMks10QB5lqE7QBf+B3Mi8S+Lmg0fQneASPAGhOMuE+PflgA3
05nNZ3VLg8fZWZCNBx8GjXTXtQYkOFYnmVMlx5sop2RJ61vDmPAP0OfRPW8ro/EtdovDMNtHavlT
lpdXZZK2mvf5o6TJ9tul/W9W4H9ZNRio6bbF4wY6Y2Gt/PW9lg72eVohTTC6JRDKjp51ujOL29oK
b8baJl/olvPG/u9fdEHK/3WRXL47Q1gC6Zbvg4T566umLENq5PwXAE/caka5Qbu5Ls1zOOAtTJ1j
2y2Q5R90oTYVeL7+QiTGA0EVZoqkOt52ukOzzsHO+m/e1x+zddte3hc3FHoyTr+O98f74oRpN6rn
fTmGDBSxOnmoXcnNpEmynQY6XPFw0GyKL8Jy/v6lv2+Kv6x6vLSA7eEY3In8+ceqZ1cg3ogdaoIW
zUlVdQddAvcc4pveg0CsZGStZJ9vVSW3TqkyaLYw+2Ir2UFBoiAdoy9PITbVdCZnTXuHHxzT1Hhv
TOrB1Oe38mvGHzU47SXxcWWE8S0WZlJWTXJKdcov5cE0pHx39LXfYiHXjZMjuIOTBBYEEWNxv9P9
p9hoYJ2SgdRLTrP4+2f3CQDTjtJp7Q1485waTfZ8MnUXvA15jVq9aUv7ib9+X3lrOSPrZ0yAM48x
ZUsgdGRkGEpHTJqc71z8eoWO08Rpboywv+fNPVsdkBwhDxDtZiC16jNsScwcqjrofWxW3kDHoIqW
ts+/UdFQgfx5kzqOw8jY5S4lZIPi5K83aSKACWV+yCTGuVfpIYuYLN43w8nGSEleCG5RuUlLiIXU
mCtkv+0TdHf17KSccbZmd7R0tCiUJ8wUDBhX6SPt45Im+XsDkPMFJ7dbUuuvNYj6pEjHe0MS38sZ
fuNbN/4xjfZZfpdTO8y7LCGFC0PoQGM/rGugaNlWVMGUvzJhxti5glvSoNFXN0a8zZ21BuNOxJAs
LpmgM3qj558tTK+BXX55xWYMOpB9IsiKA8HEUROwkVvuQfpHvyO8hJivrdKDLEdMvwax2eU7h1bT
uJmSfVTe4hCeEvQlgabfNQyYowNElaJALgdqACvE1m+BP7DwbSw0vXjKaZh7j0CQMrI9mqOO5DxX
pwZHmR+U9bEacDmvW/h13GduvJ/4PFW4V9YpGdeavDdc7PF3E5C4lt7Ero5vuOni6opWa/Lvm/mV
+cEUPYTxAYeuNTBQoKvc0eGfq/ME5lhDKD3oUFPjozHe6T7xXVdFk2gITItjzbr9iVSyd//dUmL8
yy6w3D44w9iKLLYoffn/f9sFppAmRJl5OL2hsfov7vjg1+Ham5k7EbxtosRkhJ2C3E7Vhd4+cw6x
jsV84aR1HyntZhbpbqg1DK2sOxPTaoujYfeEIJZIAHCSw2aqBZAz/HGsiO2wNsYXx0Ce6HzVg428
Wt/72PPwhnZWiZJc36jW3JfMrTRGfJT4W5P7dcq+9MpaqS7Z+hn8amCQGAbg1mwkfcRoJI6NJJaM
A3hH6mGgIZ0Uu7zBHXCbqY1u7TWaFUV4l3Qfc7nT9aso7qb8QXOxDAaTt8fqhy4ApxNyGxCkaE+7
MFr12U2UTyuYEpG+tizAoIh6RCGC0Zw3pn9r+tdBEkm3L+19TnJN/aR3D5aCn3zTECthi3Hl2i9m
/NnV03ryk83oknBWzMfSYXalY4uy99HiR2hepxwTLbLTv1+uwTb9sYM5oJU84eqoKVwKhz/2+Jhx
T2S7eR7U2vw+5W2zdVFAbuPCJLawoPmNSiI7WrHG/UeKG5qtfjNJbmId4K+hFFEQ5Z3eTRe/9z8Y
8MKvTcdfqG/7vWP2R7uVn2TenG2Bdsps8nrtuJ8jUZnbjHi3XRe1zBPNvUU8+bogmHvXF8aH5mmA
KbTo3xTkFEl/7tfUVP8pkbY902Tb/uNeTliarTj24wBZbM0GwaSh1+gjNloHiZhcTPr/P+kHUHgP
cAHciaiPQfagXcGeAZU+DhOG9blk6a9sjmgp46Da+tAi46JjLfSl+zGNiH5xQNOurLseeQSJu0Rx
RaF7i2ETeNIi9yq0g58Q1e2bMzahkuh06W/b1AOE8Qadwd3ZTtnhQ7/WTpHzRIEByhJr5WbY1BMD
emF7dojPpdTCf91APtL2g0+qlBs+zi3BFJ5db4dq1tYTp5C1b9Fw44lKuzYLDIQNa71kzdbxPK/C
PD9H9N22Wd5cE5C4pjs86nkK3A3Zc5Uy2Y8YWxc1P9IVJn2IWharkrHXoa2fYq85lfOg0Vfj1sRU
LjcARLVrY+1TmvsfpVD9RmuJds+zimR2A8rJMuAXpLkfvSrHqk+Y5+l7QOvFBjq3eOI99VpxcgUd
VuYRQvcSQkaZCynSpDzsQ8KKBQG3tri1hffkQPPd135UnbNiGLZuTveltyrm5EmGTEBr2K4tj1GF
ZnNZ7fHQ6ZpzZBEKnNny7hJ8vrdjr557wzwX89gwZqMNlDlzt83q0N9Wpn4DhzRa5zwdd27Tvpg5
zZTJBA86Ahqr6rK7d2f4rSLq/F1NvGEBEPImEvpTaGbGh1StfeYbwmkT9vRacACZzYGIErpZS3fw
+58m6Cqol8borCUtdUlHaNGU9IFWSv2DSZA6EOmJbH+240AAHT4ntNS5jxifJyA604qA5yh0wKeI
sT7XZF94fBkBvTM2jJJYbk+ZF8V0OciIINt2kCCCzrNq/EcoJPz8Cd8U2BDiDdZm0eS7ovGB2g40
Gkg7CVj824qMNDIXHpzUOCIUhcMRtfKI25QiDuWmaHjGTQHLEr+7Qx4E/5nd1/6YkZmv5jzZm130
ZOlKYRSi0CtUcY/fZdi4JerP1G1A34wmEiw7PNgFWicD1tY298s7miQw1zP/atoIzn0dvyej8FUy
ooVgP/R3WlzMOBLZHaOCRG4Kj0JOJAbLO2siGEiwD9Bef2HEcyjI+Ngw+38eQ+a8HgmP68Z2toPW
nSLPOI9wdqEbFusklYTHK4Bg0r7RShBKRdiO22hGXtGXEVbB5Mv1enjoEsZ2MZpBUn1Bhq5Xicmg
SqTNPjZiXECZ8QshkLFLhv7c50tZseDKW1zvyHLG5hiXdnPMJnEr4NuwR9E1MoSZn+zW5NnwGPzN
VRreTDASGIOW7GbCppLX84+G7+mEZ2I6ZunQ0mfS8oey3I1l3139geUnbSIeSSALaydWPycLSGlO
HuyKZeFYEgqXlrPB8NDX4I25d7LUnnOGQitTG6DFwiYZkoV1IYfFWT7c08N3SSTe1C5lj1MGuCoP
YTOD/Ml9mLo9WwbBjPvIFAm57G0XxCphdIgdedU06YSF0No2OGz3ZT7UaPRqwt41efRM64Slxdii
oeShanPgNBnbpvmYkDRayZpoFp3KOLwk5ZdFTOJWSPnW5EQflKN1QqXShzAEtZm2ttOYz0wzbYrp
KdrxlKoAxneyG7v7FHPCbi6wfTsMjcHaZRNyHhq3IcC1bTaxSI4tw1IbH0qRVNXG0AJ77qpjXQxF
IEjQYsgZg9aCFJ7JcdiAqtHIwz5GMI0bz0hQOhDWZHGm2CQkd4eAjlaMPJgNCV5l5H6uzWrG9FmW
q0jHVa5q7It+T96U3Z5mcmw3olbDRqcviFANsVnUwChBUPXTS9hgw+7RH2hmGgvZjokv+XpOcyjR
KFm+9qaGjph6MqyRTrdUyZgx4op0u+/fQGe6b/LVMBIwyj7+VERPSKFihr6Tt3Xd8YVlG0dERGJQ
jDKV5r8TiKFTe+KHaKo3SwRehEgO+2849U+UJARYTdkAhiQmsrSrSDIAYry2Z3gqZU2X3yqJdi3c
k2kWJHi5Gbz4lqmKEne+lxDnVVp4jFiSc78+oJhmWRMu/VpLEKo7vmZK2XsXP081tvKg0d6GVUlh
1YCyMyGNJEWLqrozwMyJhfwYcW/+tBXWmZZpm+5IueUslK9Hq3lTsz8FXW1d3elei6LPWS92ckmQ
hdHOiULjCDkikdpwyfZN57gIW7J+mzUuJ8eYsUiYusMmL4UHvueSIuU+gfUK9EYPqbQhlBEcIgOX
TcMfpSDcz2JYXhVrYJLMPwSk2DMKQfrzYCzsnmQoaCvrjOd1XeWpjY31KR99ws9yqwlMr9oVYUfO
k9bJQzQMzgUNlWx182KFGGmguNikR7fgvEKz3znsvxw8rSSEMESQNioChFiR5ukkxsofzUCLQeqj
vzdjgxrtSzcymA8ah4eMy4pJSyMN0nFvMmYhNw7WtZPK4lPiofrVoNFMmWccZQMXIE8Ww2WBOiMb
jOjUeT99ZS0TqFmeup8ONchZM8v+/P1P1NnJHGm32KkM7vMOY3m3NTNfv0inSo52JY/+oFfbQTlq
O/vavZSyORWl/hilQj9kZQOMYvkjpVy9hgy9AsPA7KWycqLHQt5GI7DPd8sf3//0/UedqMeJXitO
gufaagcI76X6xXjNADje6M62A+tyGhtQdn7tMW9LU2asGAxW1EF7vZJEHcMpOhcMf/3JuiL3Ebhg
FbmRJWSLthJ64C4G0IjQR7hzHH7TYQbEJmsiqki6OfgWFOs4LcGBuH5gRwjJcuSO4yphy72QN1Zc
sArtRBqW5yhvMFDV4bBzxhoDrlOdSn3gROrjNyUvrrnhg97IBJXGEOJu0hrUZq1lz3uXUI71kCd3
mdU3W+Z/AEzImLi4VXRKGCdPepm+974jSSmD/jbRmNonIzkzDY9nTLbxYwGqnAFuPbx5YXVngPDz
pkLcglnyTqOfnbxw0Vbq9fhDD4fmLoyYaBnVaFyGOO2urEYItJhApEpP7kpqHoZj6L+dqhiPZu9+
ZFyDS1UzPp2ALW2RSKKrTsJjXqiJnpj9c2qjEZhlM9+4eY/7SODwFm2MUjZ161NqknetwpRqCZra
ZGf+uZUcMjUNnd7kFskGD/F4nZV25kQ3n93KkpsoY3YNC+yaK6s5hpGYTlOXIjc3mjs4BGevdim/
Ru0j1/N536vQu+RV615SVy8wgJs/evVmzx7Sq7TkJqmqExfJum80FDxE8TFhWrbItu9vUhvNdN8p
7nG8F7Fd95tcVcNDX5uPbQGtLsvqrdvRMelJaArAuCZQb7bxHPvXwmyIuZjDA6FZHWU/w+ykbdEt
WPGz6Y4TUiw/Bd1Md0xh+J96Tr2TztoiQ/IAav3Z0E1nb6H7SuvwMDfxXlM3qF3UejKMXcf9jqJP
7Oy2RJziPoW+8jf1pL+3MXWxrl7mqWi28GE1fbz1Oxj/ulTXEdnX1pSn0Yq9zQxLHZbYoSFCBh8Z
PPlpDIzRxI08ArGh/BwZ66PiMVH+hdGlDfWWPuJySkKxMCdYwMYOyYx08q/Ui8ttsQ3r+a5F/ejT
QmkSC2ZMCf2eIpuI9zZQbomlpn4TkV2uEExsypK8Ew6pL/PQVrSj0PvOJQZr+eaRViArRKpFViiK
SeSkpTKuE6rKcTAjFJhatW0HhmjS6n5NQ2C3AABgue7azvswG/XmitdQpeU69JgmSxHf+TonTiN0
v0hgWVu1CMkIzM9iIL5RAVArIrVvTX7EBMypd+1+VgudAq9jlw2vFcSNlhMmtIPxuTIcm5/vbkOu
VVMphuOi/6BAbQY2Rb17o+Q7cqNgN9KHI6FN7orhdYHEx+PiCSE+i757DoU6F0WFv8780KtkHU/2
SqEDXymnvuPbpOc1oWOLEaSzD3GoCPKSXBQxxROhT/pDn4x3/Vg/EAdI2ZDKrxjY/6oa2YJNK97i
6Tp/v7SrwghF587VKmTnWry4LZd3lGRYrtLijUr5bAwWdgBR/Zq/IpNIRD0higMR1HGkyp+hdjkA
IDudxjJ3cKtldw5aNGLTn8J5ek2U9eKESb7yOvKHItZGz9tAuQ84w331QFBAuLxT/14tw3sai/ya
JAJXm3wSNgzySkH0AwkyTuXeHOdH05CvsZd9djMzPon42LS1L0lG3jqbQwRk8yeztQ0zlo9mtB4m
u9r0TN5XedU8I9JG8Gs4BHRFD2MG0jcfxg9i6gnEK/CsyvygUfivkhgXbnwnDfM282JsY02JnWxG
j2p9WkZmEBA5Z3snal+wc0WrUSTFxi20LxxtPMgOIuDQ3nLo3k9F+IFX+H5Ef4in8QO507G1OYSj
uzmgEVrnD1Oa3hGCsvUENjRHK+5KP87Wrt6plZ5wGqdjsZ/r+SODKbzujQffLy8WPWGfkgXPAzhT
2zu1iPUiKz8wKr+Z5/tMs+lw8XqVUjeeR6kmmr2eKoPTk/NZ5tCgyud6XMbkQ3GjKaTXWpgEbgNx
tgInJTp0m058oznWLai1R8RByO9mq1nNLoCbflpZoXlN2hTDj/XUg7AhZtDDLUQeYwY+bKuX4qFg
945ydPNFMjxCor0zYq9A+wya13HBKIEMJTzyuXKqQDiUzYJfP3CmWLWGc6qgzZgGts4+o7yJLOe5
zpxPy+smQrq7ftOnNzHawM2c1VBngGXnBIOa4Eo74uBRf2/GWZ9XKxkWYHgVPdY4f6WrjiO3/TBa
SksPMh9szJoMzVoFqcOggP10R23br22SRinEJz6GRQAawox1ZY5HP7fBaZo2AL/yIcviR7a1EhkM
Dj1L3I8GabE4wM5DHr2E4DUp5391UAE2chj5/B1mbmgso8yfJkY+xNglQcr/Eo1UuUylt64J8cWx
ikCPnKsDlmqdwzdDPIc4rkneXV37MmLRItukiaH7JOmEjCW0ON3JhNTMseiBc1JuJhFqXRHl59gG
JrJkHbUz9Bm/xHrfheslJBHtSca9hpko7MV1nJuaCQkhYCJVO5ZEpLSCPs2S8oaokISLiDyTzkXC
+5yTWbEDVPLxfdGlWR+Strr17DJb9Wl4aRXkSt0/cHLOILyWWFVCxw8Ay5w4Q1mggyf8z6G66gK3
tpOY4K8URl4tS3ZCeJBeXIYlOFNIMrGPhR6mrLIWsxso1QrUR+4WX7g833OWpsLTVoBRAod0tVRz
X51R/XD9/ichsjvT138UVvzDHq7c9cd81h+s0k3W4/QjLog2KYa7lPQVy1VnZ/De7QJlqZGizWW4
YwxqF6Z1vZYNloLZoeQ2M9BVDOw9kzhEM2PdIki1TNpj6sqXYt43rXMJLW5oWrUcVsnpmqOfneBg
bSPF1PzquZfxV9LSJuupGdu0PbdVR/tQRr+8onzlMV1Bhn0flgy7aCxeBbYcPUqOVWP9cFrtl9lV
t7CBMZ8NccSQYyYvVTMReddfuREk2F+12f9ByKW1Coq4oVHEI2ESO4YnaPoYgBnZOS0KYabFZhow
1k+lVa3qVlzMmp7ZMoAJyXPUJf4P1JZB0+Qv9a6kWyBIx8WFhE+Po0lYtT8TN3vCenQEXoxjJgZG
FJ7BNz24U8WdplAI079/0UbtXGmPboZq3LI4EXP+IkWt8Laz7rw7A9tZGs+cm5BQ14S9pcWPNqPB
UgiLJS82P8YqqrnudDn9sA1st/4RY30ny7O6sWr9NBE3H9vYDsOs9jiGyC2YKiUnnCjWcxPzwVMa
sAItkZZQSJPBQ0+G6OIxZlLjJeatGvV7lXNAtOLHbpTnqYjCbVoRKR36jcnRC7mVnxzytt2V1RJa
g3UiQ0gJbWs4GSpa+ntTsLiBWAC8vfQ+LEUKWGT21paMgYPTz79Gr7jJnPGt0qp94UBxmFU9bByX
uoY2IoUJuj+1RAoQJPNgCffSZXa08mqmDZ5r35Ia9eFXOB6gXEVtRlaOj00k1uwMMkd7IQpgFUlE
kmr66XCyZecBDeowzUSFt6mt5yydxI3FkWdjQOPV3eYlzUBrG7F6Ej0jCg8RkiXl3kG/uvGE8Riy
5a+1bHxve0HyWJclayVQp9rNaQIZSNu73Q+EKwV1PH0VSXRv6d1hWU/IQopX+PvopRSawFOJ3K4v
CHyur3V9bIWKtr3lnzCUIKsr5bMMaW3qzMY9d3xMJUddux3H9eiaP0LuAGLd+LcUMBRzhfBYxdVw
a7cdOZULYY+2zjCokGTj8bns2xcMNvgxpRZuxFTstJEcbEcjSY7wMvDsWrNPm/FmqPRbsyPi0EsI
w4Y72CzgLz16KW3v4nH+ZkYxkOtavixfmBxoFrYFQrQYhgiW2Mn4dN1k29CryMPiPkajyffk0kqs
0sDC5RFCJaQ/6a3xArz7Y/VLDd6ww16xGeTQHXOTCt6fuWm5G99k+AkW5DK2jb2pIdcFott1U1vC
oSQ/goEtI4+AHta4seLwHrl4yArptsehpGqzDLnqqlQD8aSdXEBMPXyX7VzSG2un+jC56a9BTpDb
m/9g7zyWJLeybPsrbT1HGvQFBj1o19o93MNDTWAhobXG1/dCslgVGcmX2Xw9LaMZjUwRcIe6556z
99oaHN24IfXojZRHSOjLOLXo5ZBPMSXdcyOF3m2Qpi9yvgLWezETZh5m+CacfGO4oDq4MVlHSG3C
/hFOfbNegPtNJ23EhErX36WSHDYrzh0sGjjLuiBAKGlNBbWAZFr+DeC3txCvBwYy+5I7FDd21l8x
X+ZhuraoR4o2p/0vcDCRCILXgOk3M+RZAQ6q9LddSXim0877sHyGf7QLnJgYj4Rw0P6kCrInmhDn
SU1Cb5PXx6IQNRa7dKeL8raO6o/BTGZ6F9zWmfbiNbh7OZ0QSAV9sN7cRbV2xQ/GpE14y9YqKOWk
k4g1ZaPhsZXKx74UMw2ly8IzWLVqA452wTy4NdR11Da0tCXtRYqrPaYldKL2M3n02axVsEPL1CR2
s8FS+RGwGVvH2s7E1uAA9e+6xJzgQVGmYT9E82LIFJCZj45faPvvDr7IX0d6Bb3McW/kAqq0kbIw
tE1nTBOzOuN53YUKIjbyoxo4yihenozRaFxI2a1nM2yOYs+a+5LC5rnDRxDL5ovbFbvGM57xOLVL
WGqUDr72QDFxDWxI0yhVFKi/5bLxaKKn2FQGPMyMUAFuOjX49rIvTmHdX+Iho5dkQrANwxj7bbGs
quCjLrKE4SY0b5s807KS9zbDE8zGRAhoLo9+TyefvDvCWFsWv67hTBCsO3FmRUzgp+khQc31t0Z3
b3LSDY0imTkSgMuUqpDgkoRH3iXIvh98fBDYjGWxHRIHPEumknA3tJsgLCB8lYLmMjfxBDP6pCEd
YgJKomVE2lza0Hk0KRDJ6ezOfVm81R0rsKFXZIgtUcw8DX5MLq/peDNap6TFgBh0uL1sjX5ySwj1
TCvAbyns0Rd0phiKYrSGWYmAH97Skg9bn4JetrmVyBW0NJzVagDAx2o5SszWpVXmrc8PBYd5MoiS
hbevXs1CYUlomAGqvC/x7TwZTnApAuchkSIfcFKLzlGiJ+xE3sIyNH2c+uzKhI+OiTlbDphbEZfu
h5BVxUxNZwbCvF4BFXPnvLAlLKnM/yG7eKHORW6JcHaiZ7OADz+0Fa+Y5lDl0oFXLATiFjQp3R3Q
EuxriKPMTrLqmDPb8NlUyD1wjCw7Qcm/L8iCq5PQnPfu8JDLHc+SpLzVFf0eDCWcNyX0ty0RAEa2
ocya53lgb8MyuziF7y4Y40Czz+tN4GQbE334mqhsTHSyeskij4S4NDn5Un5yB6AcAkkk/nnAgdmU
8DzBWJgFyCxZ0N0iGvny2LoUxV/IrfD30OWwVUXBq0J+Hd0Ka5/gEJyojLZ8tZvJnnxD7CGDHWJW
Ukh1TuXKdMmp+fOqn6thlOwS8Rj7nr9gHr7tQ8QUlf1cahhIGWUCywHA0jPsihWX0B6Sd+1oJhgT
zcQoy048HkIlYMc29CTktIVhzczopUoII64cTZ6xfYrnjOGWGHY2eUY9kXYPptxqFBviATCnnGjT
GDFmLScfhtIq66LF1Kep/lvoB1ezdslDIBSX+9S98es0mJWDRO+lQTBBo5ab0pSwjhu0kOyBZwwe
wzzzA+B5xCnrhv1hafPEYAzSD4wsUqiQuFSGEWtLTI4C9TSP1qyO4bwrcO1bBcst4CxZQhXhKKc4
P/aCNJXUk+MztpRlqmuIZUHiFI1yblXpAePeMK1V78au2llvqpthjFZ2g/6m7uQ9kgEcZ26unYqs
AK6bSufU658DtdiGRtRuFbIq2LC4U+Fx72cy/fM6cK2dr9EyGjJSymgKwgxjm0IWpuMy4sl4Kv2L
wO5Lu0Mjz2/S6GwWCYcaYaZof1zpOSgwJArJNtH/wUPhrqNYLJ9SLMxAnbpbA1rkCJjSyJKwQOF3
PuuDpUywHBAuUlKHxoqNob17lpv0iC+yOTY1bmrQUZs+PUYdmvZcUNAq+nOZjxRG1gQ88bDta/Vl
CLoHxldhnAWnumMA6OvRdytnMPWy4FEhJgQAL6KGSn3ukUhYDSPNMG2VlZPQjvSLU8kF3OmRdiMH
GAcqaqpWbl4s4R8w4rszlxwjKlLnWXHBeZtdx8F6Z1u4OcXqi9anAErlButBr057n8aEkauzHpLl
tHjHRH4FLEk8sxD71PFvS8mawzrY2Yk+K5XyIcVQHRRvgxC3SRqTO2VW1zDoLmmXEsnrjHRRU1xw
PbxYJL5pWr4SHkIOJBPDSEITGEtEtZSkfqMItH4qOj5mQLcDmdQbp+sQkA9Xb0Rm9GdbpgU5WP6c
aHGgGM0S/vytJwcS88sPnEPnysVqq0sBk8se1xXyGa9PEdf0K71o0lUeixu5M+d6IwPbwX9ANmZ1
FDTUNaVfAw3BxpVI2EONgAR4C69aq4Sk1w2IDtsh2iBo17fI8kCIlrSYG7Vqtlmmcrd8/08fUj+P
UXrMAjOioAtpb5Vh9ZjJ+yZ23tzG84+Z1ZQkRxcfGSBXLrO9VLEBTZQeAZqoyCvjmw5eugsS8RQM
Rbluy0w59SVFMxpAesepfxrxcXaudQd7qMy1U7vt0rGgtVZ5/MGutjvU+HvglzYr9CrKLExoFuDU
L3c9a6hVIAKvWOTYSLtbK3HumkhVYIS64VSzfHdTxcz09VA62m7a7gLbfrbcNiEQBrWCXcq7FmoY
arrwTtcC9Xz14yHe2r6dzEUa5cugqt7LNo9fayW6Dl1mbusszCb8YOgKLv753MyDRyAh/Wh59rHN
WQQt9KF9WyJZ6ZOkePBpQ0QD5D8jMuKzhbh9UJNqZtbGMCePBwa5vmpkb1PZFpcyzbHxK0ayjpsg
WOUEhI5GtKo1eOf5H4GJ3M+KSCUkt7PfuOCfyRiC5iDklaJFa8WTJ1qFqqIlrHWR+eSz6D1PgWkU
yqqOjfsqULtVavNWsDKlpZGQKycpZUfi5gvo+/p1gJm3srvbtsuJD2NZXouIgX+ZFSdcgxh8Wu3N
iKkS1Bj3G0MJea4FsjXVILasmpywkpwOy10Tgz8N4uo2DTJj1bmSuEUQekmxSy8htlmbniIhQdF2
ZSRIZZ2qD5YRyAde0HtrCEICqYEY98jpHMK+3CR/SaKeAoyhz9zQxShvzJ8YtJ77gcuRgPb2MnEP
TUTfKjWjwTLJOGvmcMicCJumTzNLzxIsfpq9IyBpljV6u+XmotfLcBHb31Y1KKDg8DcoV5s7y49V
Ek0Nxn4mxnaUPl2z6tnd3dI4C9BPJ4Ll0Z4HsdwtNLnwlsIK1V3sGrMQWWRPRu6TDkGOTZcVHHGy
RYZCFTNOthXyT18Q0DGW7+6KMtw3g9bO3Uo1ly5wuftKsinxS0yuEQPe2VBq9rmUqhvYD81jnbva
XIFACfcDjrQsq9e+8c+pxS68yYmxrZUKRVbbow/p2kMukQc+kgOJPYlWgBf0WwCPBlI74xxlVjLP
hZJfk7ouVh7ThBnRa7AXuOpby89vSg06gtOrNXtJX95FBIdkWgB/VuuKow51Y3QZfgiz0e+Sjl1k
AC4uJ+q9HzEcouVZHHm8qVHXT4IalTaqeZtTV14lH6IL3mblKOV+OJWk+iJrdnHMaTdKlNvHtNGp
t9L4gPpj3O714DxMg0xencTl0srS1SB4Q9Ds8FdshE1u8Mol+ejO64z4Nayh8w3aW9+p4RN5Vcey
514fumi4gQMeTjqp9M8a93BpIH8YWE3Ooqs/HMkEoAJcBX4hkKI0hVKhRMWqbgabB3MWyn75YHrd
Q5vXGpRtXkieE9ENKzru4CQBxR5/l9PCjRldVqQshdM+5VnF6UKXqfO03YBWraWzMc2LxF9nXT1r
JM04mnkULcCxI6PA5uS4FpUzNfDEN7LXTMEz/dFWFuGF1bCCkTusfBLtCHN4lXRUR3JNedkIBHRW
XRxDXda2vSMHUyQdzrzVWTFipHgH7ij0YHwpu9GaUy0HHYxEa0ilA9IBUngkDeoBVPpD4kKPcZCq
G8RjJaSY86CinkqYFmLokmQkQMmbrVsvVdw0t5nZemvm45OwNZWJ3MjKIvKUcu4giAN3x+xfrYOr
bGQJERR0IZQqxkUN2OjSpy3E1PoRp5xPRuNMk+1obaf4qNSsTHZRBS+zoDKUFNolquEsqhKrHvUe
H8jzlcfWQT+AUmvJ5bKnvdI/llZNC6Z23zS5vmG8doSmGe+RpVeMOu17FUy8kQ47UGS4vQMtO9Ay
W4ExAKpAp27RRhptRpKAak+bNVjCz3pcB+feSRHEKuy2vv8afnwH33z0LmVmutFtP9ugd7hXRFot
TSu/7aCvXgdFhIe2CN+s8+AMyW0j3PLCfslS2nga1hY2p+Zd9IyocJDMnFY/SCaGCL13d4bpNMtG
7d8T4pCX6DSyqSQS+yZvBxD/ppwjgqJVXoVJv7QGEpiNEIalBS5jYidOvcmN3LmJbHQXQu8OEbdY
mZAvSsucNjdUD4BDISEGoYrmV3Huq9LByAn1lWR4/tc9KJF57xZmdep9O9urXXZfEthWR5b2YAbS
GP7Wmng2NP3BjkDtu8m+DNzmBl4iojesy9OGiEIt1VaFE/iEoTfu3I4L675smFsXjqNtZWBLszRO
YKUkanQTEXdGBMTCI49yOuThPifvdBpJkjr1Qgzd5JwPJ9m6JcfbI0wyIpNMeK+a1WfrVsn0Hd4P
c9FvvYRfAIs0IQZSpnuTPUuAkCbqxu19thhyvKuVTp9GSvJhu+hplEDfwGIbQSguFbseUzJn9aZU
ho0+PntZQc6LjXLL5mJp2k2bt+fE4AZTwJZNYi++S+FFTYNAvtFDARcfGwht2wrdythpoZ2d1zk+
C4nunRoQUOCrVNi5wvAw6hUyLe1lLed3aXCkjXpDaLlL6e378zq7bzsaLVYHudUKqVrl2l0Z/tYb
BN5aN6imfougRi/rkx/q+0xg9QyRDrVHJx6OGEFuvUjDKC+7r7lzjeKSWqK7+KZ4zmV2cpmSJhPz
LPfus+sYjGAxC+R9fo9kd9VKxk0kB1BOnJhWW3rXVsW8Yro8JW3pQViYMyO0+K0ZvFYGTW9J6hZ6
jzOXnLpVpKW7XIhrEzOgiSXSdLT3PiBxIJpk5RONK2XrqHjsFaNCw5I6z60UkqYDoQfLZkKmUvnG
gvbm6Ak6ts5eu8xBIjSJSUf/iv6DOums8CKV9nmABx9ggJrkPnSlwmXBlMmXCHIfqabHQKjoyGum
j+lTQnW8o+hJzDKvAUoi3Rqkg6ZCwOgKc2wqufZRN/IL1Kd8InM3Ecx6kGiIV6Wgo06pHAQAjbiI
wN3UYsZUuKLbHlzo75GxHt0ZlbofqF2mpowS2Y//kKT/201422fv//Wfr7j8q6I/v7v+j5RxHGv/
by/hfxf1j4nl/Ol/uAhN+xvUWmxvmqnCjcRr+k8XoZC/Yd8zcBjiiQWnO3LM/3QRqt9MzPsW9jUB
bcsagbN/wibVb7qiGKiMdEX+g2T+N1yEX415WMDwKGKAxYsGFF374j5y2r6LiWcQs7J0z7puof00
r6WcrSKXKCvvjcDR+1a17z+dnb+wA361NXw5qv4FZoucpBSaoGQl0GWlBKssbTb/tyN8MRwidi2L
wEzFLAAQYeTbhs7ir48wmvQ+O+m+fwfsCrqJCVS25S9Ouh4Il1xWY9nd5tPe7uddVywtjCW/PswI
Nv7VYb6wQHmZVU2tcZi+Q17XXZXpXYoj7dcH+QIXHo2AlgL0FGsmLhPVHI0Zn0xEtkUmZoQmdJbV
K0hC6DZ6grWRMwe/8R9q4q8PZTN/YVskMGb+eCicfh3Droi9QkCgLyJOVdZR45HsiM/STordKOcM
nJKR3KLEJggOqOlzVt9XyX2Vw5x9XkdzCcXiwqP5VuF/bdUHyXFmtRYv9KG6rTp3m4tdhaivvyh+
t5S6dwFirnGmEcxQO6W5g/5IhP08iQVd3nyHl31kIqy9IVokSMaVVReB/82MmWN/9AWzJXRJkt6x
NLcn3Uqf22y40C9Dd+rQ1zVmEBIW8jgKiJg3P7RYHh0CXirEDN7K6Bs0svjAsgeEf9OWZUL0HqJW
ynLkAb7QppV96uIb3fpo4njqE0+tEZbu0AtoLBpRGsC0cpKCcIlRbWTOtEOs1bXhMqxoJbXJJhkQ
SOfWpLDSma5JK/Y706K+aOgW/CjYBCbQy/ItTRDdUBvhYweU1TJMCQwg/7B6ZFhmQfGqKouk2Ncm
KMonN9wOzJykBuWFBKof7zrVND8UVfXYk0PJY1xQXRIuBKFIM32YXmi6KoPTxKxdV5CiCmrgS0W+
Zyo/jIJXLSdGMt8C3zGyDrUmEJOkRvALwjpbdeJJx01gXLvgQdaJ5ynFJCS02aW30tdbAt6RLB3Z
CgJbKdaK4hIgBGGoBXRQIgl+zVZaM8xDlGK+9GoGFSg6CtsgnUo0OOBkg90CMZUTxBwl7JIfGkVQ
XYgTzciDERXPbXdjutEU3M5SCO2KcpMBP3nBbYCQRdXYnpkb0ktmGoJqiT6U1CkLejMTOD2yFjDJ
h6rKB+I9szXbcjfQtY/V90K5lkyrY3fT0VPxIZ4gOnL9uSbdFvTA+qLGfjTNEH3pyU5is57FKW1N
EuFlqlLtXfPIOPUYVWokr3PlEktd1PAH6xzjmbFUvHyl0CzVEmMR5sGiSPqtSl40PXhMfuGGnSLY
MmbUZXVWCnVbyfVtho4ypqAvyEdEtmQ2F9mttz57ZTRaJzODuYmNNqzLY6ekS+7OjVSlUxQeMP3y
DYH3dKkI0h5tpE0AxEyf6HEy76t79KyzJHzDdrCkOeQqL0bQHWWHOGzE2XA3dH8xDg5taxcZzpT+
L9gZ+hihHq1SJEZFijczRKvgjYg9MENu7a0FN7xS7zODqVVmcWUAYSHy1yBJatAtZcU/FBF8z1ra
gdNBNe/o85ibixE5w33EH3a7MQsyeGYp5aU8hGRepwxGR5+F2Ooo++GuTAVuCQXAVQE4SBI2e+f+
ppM+hFevlZB5aGc5W8d078SaZgAqBpVw5e5J7epql4bSgr49KHL1iS33zq+bmRWjBYouabCFr5Z5
5swyt0N4Q27JRGu2pqEeY1/nKxLYpcGuZbwGZnjW5NFcDDhzaN4KtkdoyadtQ/eDB7xFmCljmmzj
mxBHL4bXzB6m40/xrGhDaNt4GZLgYBA42dj4jQZIRhU5Yu7Z7mTsr8okCJl7LfDmTGTG04G/bxzt
N0vVX67q2r9e7V/W3NZCYilrMeNatAkqwqM/mPT/Lj1/U3pS+/2i9ASDAsTiP8Z0nMlz8VK/PX8G
WvB3/yxElW/UoYLFXROKYaljwfIPnIWpftN0oWpgjjVNlpms/KsQFd+EDueF4hSPD2lXlAZ/FqLm
N8AX9Ieh94+VI+Xr3ylEv949lilkChED5jl1svIVLFMHnhWbDi9odG9Lpsm7fhPtkp04Zjv7KB3D
g3eKD/Eh5Z/8gLp/5267tb8Vq3iVbtKNsa33lAmzch8d832+947pXjrw5tlXW39fbIutvs5WJIkt
nJW77jb+Ot5h5N15h3xX7oIDBrBdcmh32tSZ9DtpgzxwHa26JfPRVbLRt0wn9uo2PGZ7ws2OxBMe
nUO9DfbeHvzPVlun23756Tr+L4pkTogCAZZSH0OVANrwY6UUdQR2uykz06ElcRvjVkuK3f/tEF/q
PkXr+kDrOQQKtklrWMBt09+UlsrXOnn8Gt+/hKC+VIBP/Pg1HLbSTA/jbmb4mJ8ShCjxRlWgGXuk
SJvtPjf85zikqLPBpartqbJhCPhkk1evnp1ws//z2fjfnFMLUqfFlkvlEeCO/lJ9pr2jlokVDjO3
NZF4hWtjMLa/PsRP35dDmIpNZoYCAMb4zqL6VEtLtWO2haOCDmfQNlQJxPVROWz9Jg9E+el5QQam
azzQPLjsK7/CTRAD+nVsa+0sDRKGePmRpto90tZVpITvRa/jCK+mDfLNJjY2wF4PZuBcilK+Ijx8
/PVXVn6iQo2vAY2K3iB9y7botX65yLllalHIw6sN4i0xCTmt8osB4EUfxob2wUXZM3F9/RCGxptp
E9xto5NN0ToOegz6xb6LhH91esRXibYxHA05J2KuUcDkFtkk6PlXQt4jysCXvMUn7ZkxzJpgoTFm
ROlmdYyuAOFmxAiFWHfVgAGrg1xZuPYdJOSSUtBCE2rXoBC7Jz7OJJWHh87n5yp5eenNds2jeMh1
ZwtrvdDRrQRdumfLTD/HobIQob6QI4HkGW0xJPAPx2Lqgy3/CcfuSwVpcSI8Pm8Azjhi4p7L7ZrZ
pm66j8zuL54oLiR/0YNzwqMbYG7Km0lnY0+p1Tc4eCj6U3WTe1uX0KWpKgH66CqI7sXjkIoSTl+o
oStBNIDpwWCUoPISnztMNi0dpzHUKna5DeaGUhCL26M0y62SJBUdliLKjACDKxhRjoKT2QfzO5wD
KjI8rmMvl78rdSjULBDnCL8ykmKnRDxjTSDjBy+V/ErdOEujMX/c1G9yZS5btM3CHN1Qw3M2Mdks
5Q01i1Yky7LVL4lHpnLsX9MGY5oo9K0eW4d4qLFkDPVvXpM/P2+qgoSL+05TNRaPL7ee2nkiRcfW
zTopfzSID/bSaBGK7Df3+E+4JYvn7fNxvnRKCjdMXKscj8OgxI6DZ7IBiX00T2ntr2isrkkr3pa1
t6q9YYexZYqTf0ZHehaiy+qMRyNFzpydU8eAaZ2xBQyfbbT2muGvf/00fu0YfP+gghccgCqDtfTL
CUkjNpEISLpZQF7o4DL5GORrB9rJFfJvUoL+6h0Etg1mKkA41frOWPv0rutkzyLSFX6xCuASQdA2
atXfHUL5q+9j2LqgZFFNEBhfGi3E/gR+KZH4Oy4g4O+PxO+effBIcm1fOrnaNkq1d+lNdxlS0fEL
ty2Myxa3V5ifkSgthJu8owqEXqhcO6dAq46kt2yeDFEvqsi5jJ/eQfpsdiVzeOk8kNiBRssgA5UT
jEQuY2ZF3q6FmpR975BO9XqYNxXQYt9mmK1Ht2qSH+n1b+Vh2MVKthVpeTSbcFEV6WaolatAJK+2
5DLziexgEwtGPIxsMgNte++tSEJ4dqIMvi5I0IIciR5FJSJrJy63KQ8pYrK1jKJcqqOFzJaYBxNb
lYoIu5kNSY1b/GJp3lRNEFWOf1aLw+dMg3XQs8MR99ij6B9Yyy4kECHzUBxJs074r44/zFQRw6ph
s12hFzflbOqDUE1dmic+iRHBcjzjsgYNKFOuQ+WvZbfF/pxjbValJXMLmd2i3cpAn8xwokhIhAok
zixApyI0Tx1TQLYMq8Gutq7hrSrT3se2vzSc7ByCLfT74ugo6E8SUAFqVR5zwm1zRh9dGKNUOAp/
kTUdA8v8cZAwGemFPq9zlYE0qpCkZ/rhG/ETDYRZLAHVkMbbUN75Pd5dO3+K+kMmsX2SDSaZVvI4
9O6atoM9cGbK/NhRUJmKv+IV+TrevWWcHQlrnUrtztS4lqE95Y0D8DLDNtHelwLQbYli0KXloiqv
bTnsR+742Bbwg7sY6xUZ6hcVUw/Kx/re6Wh2WLhGc2vf1eU26rJzJEeLjJBvhFKSDM4/kfa24q7D
cPQmc92zaFH7NKMK95Z1+nl8p8m1dWpzLH03sK3guBzLutpKGTaOKni0ivJopZwPpr+zqwL3IxmK
LSdyYSMgzyHANIa884x4KmvVFufBKgbHrSnZGffjsgkijJDpbRW2M5P+l9y4eCX5aWkSbZLMPYQa
lwokSqNqG7OBa+6gadL9+j4vGHY9V723VnmlT5RCwkJBsGxTu1sJVoLriJOZalc4MruEKyllT32F
JzTUr4GrTupAvIVhgi6C/SnWQoZDHiuPQq7CwGeQGm1eeTSSemwzaZRyQYGM0vHg5BgrBoJQoIgV
62nbIU+/VzCtTwYCVSKwEQ1ipMa9jO9YuRRPqtW8W00xT/3q+9s5ZMUv4vQSOs2NnHXqJK6gNFnM
vi2izNt+2YTtYrz6UkiOvBNtYgV1cyjCdz/jvY/Lj+kMrouGgIh13janodl5eJRkbsaJWQPjiYu5
15bbQgk2lRW/ul36JsoHXY+ewVacJSh9MICVa59fbGhFfuU4EwaUXWicQOWvau7DjM/qysV9UdX3
KcOxqmEnwlNt9AGTMsbbrZc+anYCn2FVudYsG5Sd5umnoSu3WY2o6BzVFTk32WOqY8/WI6JGlD47
k9qzRKWW69cqO1u+vk88rZ8KXGLTgKrc9qt7k8IVkgGdI4RwDkYH9Kj+JLLjRz1MFuOfEIW8c6IQ
yD7zSbU+OVWwHP+G2fY7TzFPWJk2UEk2PR/G9gc6ItGit/KtwTlVsTkhB19JIYlTmvmi4A0IIkpS
qUAmFr3aTYUR/CVL4xV+w+8rK26xjeUj7xDOvkmqe8kVU9POZiWexsZcOp56V0nKDtEw3dnIPo0f
kXCYW3KtiUKmxRLADtDzo1CD9yYtt2EIVFvhKSsDsjb5uQ6xy5zcSc1rXcO5Mj6haOd2Bs9DBt7O
5uaJ3H+UzP/uZfymlzFuD/+5YZs9V8//8U4Do+pHqOh//ed/I9H2o+iHDsb4N/5sYajfbJU9j83I
apyMKdRgf7YwtG8gOseURCpBGIfapxaG9c0AuQkkQZH5D37vXy0Mi+A2OhugCWiLfOd4/o0Wxoj2
/GFWYzHFM9kFWRYTPZneyI+7IDkbZN3Tc2yGwCcGBd24IGXcCZe2eiY/mvm2BJsuxwbC45nrFxQu
o90f+Gw4H9HBepwiU3rCdLpqfexNmMZJWdSArVnxsfHF9NO5/YvN8NdRDHsyy4R9YMmGJpu0GH78
uJLc5LlQHX3WMbmwHl00SYpzSEnzGty/O2H641gj7RINp05L6cuxUpuxTG3BReepCgj/SPGfEqKK
RcuQf1MAj5X455HZeCzb0ug1QBGjLB0v0+eqtLJbrRQ+Gs0+nVcBObbuJbTXdCHo3d4nEB59tm6/
Ppc/FalwWJnjyuOBOeLXxgI7Q0y3ASkGQ/emsUyOoO/k2nmnXx/m50vGQUzIJLY57vu/3mFeERvQ
xyV9Fug7O5/hV8WRsRfNLpZ/e8XGy//jaRyPxY7KMGVFZkr942lEnx7FORQqRh7swPUdC1SQPtlo
n1o1I9HpoIXXihd4qN+q7Y54z1iMQbTVtCxeMLiRVTFJdSz+L1V7S2qEHg/MYdhdvpAdN5GNnvyv
bTyc8JFPfBXpngVnU5mZYyLarHvOnZfc3UTxByysSd8AkychyaBycG9GDGjtu5DLPoTQZxXamEol
HKMLFh6ic2zkSbyVmitjBHGtUO/G3jZtPAwGt2qGsblwifZ5Vd5bOJhSshCmum5qeRkEycooX3zk
n7++aN+hql/PJFZ2oY/bUy7cePN8uiHzOmyFQbrQTAnUS5U7K1KwxlJxogl3oUvuSmN8aXfPcCGO
etOuUpKJ2Lv/5mOoP9+jY+NLZtQL5pgr+/UZxJcUknKiz4z0VqYlwvhqWaTeQgGCLbM1Jfj7FTbK
NkQ9W2OF9Ir0wSnZOCr6h17STAms7q5u+B1LWii5d467/qm149PAAEQE7kK26o2P7hNP/P/PGfz0
0Xm7fz6DGTqvqrQHfeallDBEBqYOoa2kTJQLF0cDLdS9K85KWK8TajGs+Kuq+k2v9Oe3yo9nb3xc
Pl1ELZesXE/5CEWXzW0TW2fxjD5nost0E/16nTEmLYPkb7+jOarGTN6QBS2d75vjT0eFWTTIRcne
k0YLuW2kyE5i/MASlmGcBHBs4uOvT/XPaxgHRAhg6WPWoLDH0/DpgL3synRkc75m6E67/o4tPiLQ
38kz/uo99q+jWPKXW9Fr9THPhrRtoyFi6F33X1PnOPrzgt98nb86EFMNjkU8K5ONL1+H1p/ZtxFf
J7CusVLPWo/NFRmbjvJSRM7i1+fup3aIaQjW0e+p2GOC65eDVXYMoq5JiYoqXttAngz+3a8P8Efz
5uur5NMhvtOEP12evI3jEp0YMeXQBDFWTXW2HUrlLZxaYhoeTMl6X5LbtLBgxAVev2ATPitIZyAO
dqJiVCJ9wW0LmsYOWWcm4a/dKtP0TaTUG61ExRb0l1bG4iT8Ha1nnKnszaJZTVYImfHrWlnqdXQr
Kl7xafo0eHQTw+A2Cj+6RF5DOQtiYjPrqeeJRe3GmC/CpUvDkH7YLCuJssJakcEeGrT31Lnombvw
VGvaDnhonmG/kdUzBslZe10QVVOmi9osD7GjsDN35vR95x6OsYz06Nopb1QLAzVx0HoFD1R/csn2
C7DZyXa4QmWC/iNGC1lPVDBrIY4dCB6LrASZjHiQ/e5KapNtBOS5i2qiHCyG+XzsvFuBU9sMcU1W
ZXkTROWxQtJTGN0sV27sOF5hcJy5RrNQ4RabgNY9+S6VN3pGYon2HtMM9dOUuDNrJdNANfocHC5f
3eNC5WxQKkGsVHOWhm4R908OGIQUxnVCsygYup1QCAYtorUvByj30afTkfFieRFnS9fLtpkMA9q1
ltzH045dJlkjc6u1joMtVoVZoHA2lz4jbpRm68BozqpE3IqEcoSAqVqd7xHIHHPLXklaPjMLwNLE
KoEcY3NLZAemgrpmH9gV12SgRaJCGjkr/m3YHIV37FN5zvCZnJWoQ72OVBq6UnuwLb4eZYggfepV
LhCIkGRgYO1IVHfW9PtxjD9mB8retRGPjrlqykOqXyqjhveBu8F+G1EOocTojaRAKIUNqD/RPWUx
DqOGhFnUJpZyySl1ssCYoeukd6ebU0M6RrTu8ojM49N4XACn0zJv10Yc7TMJ4JtV3mhKh60LoQBm
HKOtYWkW773jrlSz3vlilcg8BbW69KTwf9g7r+W4sWzbfhE6sAFsmNfMRCINPSmK4guCLEnw3uPr
70Cd7g4xk5cZdZ7PQylKpaLgt1lrzjF/t4X5APzqTvavEVigylGfSDI3SJbMox3avlXdIiBhr2xD
gbzSIIbms7OvCMvrMpKGo2mb5+augXhnk2blk+FqIqbR9WhbDepRF9GRwvEu5QY4oTzgIfthmO88
qqsISxoypkXkuRUhvIyBuDuMKOiCmjTFYT5dwQh6oPzlTeP4Ho/kVxbdja2267iwD8QE7qRRv6TJ
EriJrwQk+GhgJszqA4CmQ2OTxlW0O2xaZE8E7S631S19DnTszW0TojeYnkzbv5PYwueXmdpdUU1r
6X8HYb8uwpZbbB8KGCczZnHVarZ2NXoSrYkORjI6FN3POFEuzfXL2H82xDH5sL2TmuUYJ6OoSmGA
ylnHlFflDzmljbpUNwGJls5yb5UOBW3ptlP5VNkPXw+vny2Q6FH+58inC6Qe45Ag0tnYTIijCiiZ
gXwIIBcS1HxhWv9slv3zSCfrGQuyGnxLjoSnCwJfuKnifl2b4f9mQvrjgk7WLADpDFmFiGuC6s0f
6WxdmI8+u2E8DtNgjQIQ6rS3qwT4mwh2YBqnTa9Canc7/wBY9cJj+WwSx5pBnZg9PnvVk9XC2JWY
sM0lIo5wXVMpV+wJtinfiTDa144wuZhoUsscN+CPNpiiNs1orSoW/hMxWwANwN4LtNPmzsq7zUTj
sVX+6qtsZ8/1dnBchczPDJqPmrQokuC/xircQEjGJDenebiNUA52Eown9n3ssVB7V/kSlolEzMaj
pOQ4f42b0Z/oQT4FEfB3tvXReOzBuVpDux0JHqpZq4r6Sim/N+ymAjzMsYZXY9vZ7HyakQZpd+WY
N4FPu98GNl2q8HKBlPbqtiqT/xHH/l/x6VLxiYLM/7/4tKhn3n4WzZ/ymSVS5N/FJ+lQYVqUvoRm
qEhoVMalfxef+CN2U1Qd2PejCNZMvpP/CLn1f7H6XFQ1JMKYlD74qf/oZ/R/Lb+3gYLRQ2MW+Udx
MPytJ+MmewSHf4DTIJll9XmyXzcVswxnVS7pec4mDd76wiYW2tx1tX6lUlBPl0ZvgQuZKhNcZIYb
IoET1dNk/F4I0tvGTPyVlxZzvKXtKItvQJfoOI623cx8nBSsn+h6jLzYM65EzEa3pXwOMvOXwgEB
PrNOwSAZtuGvRKovJphV4H84LZdFjvpmJME3G76X0o6eD9J2ThXgBdBMGpRslX6tBDnh2SnU+myD
58rroLlNxrieus51gnYDtJfUvWCbyO8O3jNwRNuqGYkNITwCPtEQkiSNrrBHymelG9ixdzOIG0MW
2yFJj5mpuSCV3DlBUoCV0YLR26bWFoIcuWdQQcqg2gv1oR8fSFwlDdDqrqaUanCTuBGrSqElP5Tm
SJrqUWIDtIyFYJ54suRkbXNrCGtbwsjBMoYDl25MJTYKJKRAJ12Bfg7Y6Ud+zzhhbVuivlN0f0Sh
z+gRCGD9ntS9JxwqHkXK41Bvm8Rya1Jg09tSF78mu3sxMvU+QbUAvHw7hMl91b8WQ0/Dw9pZDgHl
SeKa/HEMLHlVZQ3V+g4qKZ7XCPY3a1xDX5e5WBU0XlYDsZHW77iJ9iZYCT22r0hZfWiK4BAt6tJs
3TjW1i7UuwCOoVYb8OBwLFsqG+7icblS2/hLAbqXJSqEKvLjlNAVtFkNSBwCi59VZzfIDzZ+OxGk
Uy4Q5cTyqiRdY5f+EcPJaSs87Fxzl5vfG3/cOnW275T5QTca1673pkkMTD/C8mY5r45v5MNf5Wxa
arHXeqj9oOeOFass4IjxISeYC4PzserxVdqZR/ggLKIJHZGNWINai5Xhz2lcwbtD2/4WgMmzMqSb
ZV2tTmvRIyyOx+0IVt1Un2V1VyFtzWz5iDXyANnbleaj5EUrFbJSvxFSy8BM2GOX3Rit9JAQL76k
63T2X6sR6bX9YJBcgn4X+WwKymnYjRnViCBlD+NsOkFb2DZX1kKz4PVcjgG5aWOnDg3M1i3IHpsK
gZpCYWdBqGu9X46the8lmPFa3SQ+r3ulHXBBbuKuJdXVOCysyJrAlSJP1kM+ohN7KjHvx1y0H6Qr
JKLkiurg7LFsTfcyLK6Je7xP4EtHot8YcbYzLHPrBz5CGp7T3BxokF1TqD9aEGfJNY7ua23BMkX+
KwAJRCiON7W/1bR4LBz1KkC8X1oYYjvtUIfltmWq1IkpBd5Yk9oRwivMsd3ybbFdonDv+iTIJHSs
xYwgT3nBEH1NC32DBK0ODpMV3hv5iPi235GKcxTWCKnaPyZsSrI2XCcOSKYyXWei382pvTM7MH9q
+doHP2Gn3UdWumuLzi0Tsl8gFBoOSQaRAvhmJrc0PU6lMv7PgvX/ZtMLs+mikPlqNg3fsrcPk+ny
A/+eTC38TbRbBFQf7DOLi+m/k6mt/suwDRRtjm6quuTP/juZata/UICQ5UVdygS79t+pVFP/hexY
5f+n4i/ZN+j/RIoqTtebKq4eWggkZYE7WGbTjzUwozR7WHSg3zS9f40r9HNh3neA1kVzk2TNDMcY
8MxSBQg7YqqqoMs2pl0oe2PGsDFQJASJLVZBSxuILQ4Mv6xTLuwgzmQxy0kik7Ww0SxdrdOOQ0to
TD3JofBqidAvtdUlbbfCioID+AZVw7GtqPEMak5BoGXGyzVzpKyTuuBVifQKSpSubfFAMqMKaVdo
+z+e9ifNpbOiN+cnaYRZPCed7tviYPuzkFjE2cQRBRg4kDRrbhHRVXHmarGj/1ASLXfrMG3WRJtL
5GSYU+sY+0OrGfNN1NUVGbXdBSXRJ0/VXDL5qAUC4kHN/PGEcoaFifTb3Auh+FHNmt5JE7/zVfpx
tlYdQh8mw9f34HR7xC0wYfJTSqUaSFvo5D2agihTxsLPvBmFtUe+aJr6K5t9t2YX+oX7/emxWElS
dZSCNKjTq/OrsqpzM2PdlC7A2+bGd9Aom8A2APJeyp1aPt0Pm3Q+DTZ+S5ET86Bpnd7MQatm0Wp5
5tlE7K2gMynXOTIztcxopPS9uisp7DpxhxxPJSwpF0pw1EhcnuHYr8uSX6ImaNE1Wd1xnucUJiKo
KSpBiwBAc1ZsKneQqnIc8cp0wYQmlt31nxWGv08evSqadbqnuCg/vgkjiodOmpQnA2nfNa3Cmi8F
HgI0fjVrTBqtWV5PSki9K/omUXltcINl7tfvxvI8PpyDriJyFmj0hKQheqrS46YWtpIPvBvhVG4g
7q3GKbsLEyLvrX4/9uCGW9lo//SNXI6KVE8IkMP0Yk8+SsMA4NUqpMw7OT4mlEY6sV0sc1KgTiKF
L/r1RZ69lOyUYMUKvgPNZud08gHkrRHEwg6gu5FQv1KLb3iXrFXjexWI968PdRaEhtLRojFKt3Jx
ETBBfHyourSdPGG57nXm5LtROS4JZMc5ru4UBdCACNhZi/aXJOg1a5tXsP1o3vz2kgnmTJe9nAff
H95dXScF5/TB6lHbNraRJiAedbpksYu60DWztyEihiYInycTcy0I/IQgWfYAP/VquFNm41bzo5ev
b8n53WdyhXPNO4Ys+6znnnda3QwBdx9WbkQKM6ixStGzu5Fcg4OWBr++Phw72ZM3mo0vIk26OToP
+9TAAfTY6CyLOm4lj6GPDipzB/0YGRBLI/jKsfNUJNWFUe/8K+KYDqM6ecQO0//JQzeGunbEjAIp
jshsi2BDsqa0wFMnXfCDVJl3PdPf//llWpQAlovktTZO3uluAh1ZL8ydwcqfR1ySzu8qyW5bK30Q
KlnwIZ6+YFYuPMuzyWtJeOXjRWNrYVs4nUpotKAjo3DskdsF5I7KF/mFwUhgHgGmTvXtH18jAmIe
Iksp09TP1BolQBLg5hHuztKtlZSXN0g2Qazv894ieSlCDId9L51Z43995L+f2MdxcYknxQ+xXCuj
1EmtT8xxGE/SgtyD9Rmyz0wr/GhotXmF+rMdcjT5xaQcR/EOly4lMVTAGqlf9SiBFmMq1U2THJ2G
UDjy3bSXiYTXsb/D4GiTSWKMVXNjTZNPaExJ4SM3gTs0UFWHQLuNU/NKkb6PtDOzt0qpe041ma/t
RJ5z4e9EktlXs42x9OsLPvtqlnw/ghuRdFDb5D3+OGzJfgbLP4W1F9hoE1D4KathSG/VNla8scyv
amfE6plWd/wdFw599k59PPTpCrLUGiULFTI0EeVpOi7ZWFlXVGHX8M/9C8vVs7GIY6HIYWREeuDo
pwaRqBmaEo9ERaqKfYAPs66niY+2P5Cg+fUNXZReH8chDmVKQ6cejdpCnB5KiaYJI+dQ8XzVF9RM
L0aR+MsiaJ0Z2TbzrUOXlI8KTUd04DhVFEIPIjTW8aSQNzTn71mubYrmhemZdgg9B0NJQGukob2R
U/uzWmI0GFh3gkK0gckzFAOWS9m/iSwgVicsFh1AyHwq5/uvL+18zb9c2rLeoi3CDHNab49Jmcza
tqi8YIrhghEbsCpHxyOd9mFsq0dS0mNg21Dw+9K/RRueQm06+OSNbadYvOk+0H3DJuEsSPmsvj63
Zdj78N1yarbBGKVZBmbCZdf253J/asJZSROl9FD3ULOOM9BMUvun6wkOsmwLTZtqq0ZE5MeDdDa6
+NnXiWLyS+jIOJ3NnMZfSuiiMV5yfJzvYFA/MApJHZ8Vv5wWVPtaTo0alRzNxotr4htwQAuYJr3o
3ieEMretgJjePAX2Or5nA6gkbAmsbjVAL5cWrZ+ME2gfaX4gYERieDrtSL0cJrrdlddYEmPw0lk1
2wm/o5hvQS+/5hr2ALJs9sLpHr9+tH/f1pNni+SSHTbba0ap0/5LJktBKqNWeuoy8/S16TUmeeN+
atWbNrS3hJpct7aEMusrPwz6q6jRQZVHxo9AJ8NmrqpwI/2Iul8s6KP23XOBT61JNNCDuV4ekiA1
dsPk7HXCnkhSufDZ/P2gPpw/SxIKB2xIuQbMKssq4g/RhDV3DdvJhdU7AUwHdHo/DPqTWqgZSSAs
8QMFomqS0oIldbYqbfwNiNGMck4AMURLMmf5nVKZW2VY+ZqOZNgU3gEhAWxcd6rTrwRFuhVmyr2p
pLfciXJNSlufFk+WbG9yphMp8h344Wsj53+eTOp6xIzIWrb7RIh1r9H2cUbECEAUSTrlX1fOkn7W
G/e8bjiJymElO+W73XFGof9bJ7Z4oOhAWuiuU9Rv80zjuKuyyaXIfF12qr5VOhB4mfQvfIHnoysT
M7WRpaex5NKeatmyWg5NK43CM0rhFRqorFrv6c4zmvJNXJHFkW6chGxC2dvcVdC5mTUxFg9EjSXx
/BK3XeQ6sfMNiv8NtEKiD3rz1uqUeJH3paCSg1Ux2DTW/UPTPffoAevFWjZ240tUqhaw8eQpG6RY
RWmtbi+86ae9ZxavbFfY02qsm52zTQQZKXmZWlbujQ5NZgsPwZCAUe0gRsY0AVr4jG1Bqqlfy0OW
CkTtEVlkGA6FpAUP8uzBGEi8AXiI2kaFhllEmrWyNOytg15fmFPP5u/lZBkEqWo4hjBPF7+636tE
jsjcI9nCWOuZcVPMkGmzdG9U+pUf+t2FMf5847wc0fp79Ssp0WknizMgODGavzb3Jv8lHUoY20W8
nrEmAvSyof0pGyo76tonYCK2EYU4fvm/uGYkvSz6YdbgCjvZustQ88NacAZKAXiyrHkgwaDcxWr4
V26lkjGZsKyvX4rzeYCrdkydX3THQXh7ctWj2mD5xQ/phRUvQ5fQ1ZiU+KiZvMPiZS7CfdnSIFta
RbWwDrw6CbEI+XNR+rsLp6KdzrLsKtlbMv5TWyPs+2S1iLHf6MJuyr0gp62mEJESagYpjChT/N+T
rezNon3LMQS3odgZ6a3R+ncXTuFsIlpOgXmRZibrc01f3so/BtMiSjvmyyH3CFddGVADCbnSV2Rn
+Cutq49p1D529ngc8HzDtuiDjfPqy+klmXhUlTUTfBeQpOk4v52Q5ZKeg4pPYcx+fZaffBpLYcdg
/yKQ2pw+st4RfjsnZFBofr9QQMDOhVR4QqnfLI9IKcwL6dVn69ul8/vHAU/eSwD44wyGHVtLeY/i
Ykfa6S6DeWhMs/f1pX1+JHrNEiq6Sqn84/1PjbgaZciROkJUU8B/U/kINfB3emEPeF5QWS6J8hT7
P3hjlE8+HghDd22RvL0ML8PPvnaOJmxy9wF4EPTRSAUprdwhwReb2rbf5opIgcK8dA6fjMfUTRf9
OTvB5UF+PIfAiubcEErmJT7aMyMMPRW8vBJoNxNv3KrTjk4vI89vXKWefn59o/XPDs4+gvUWBDad
KtbHg/fAApK8pGDc9t/9AN4SQWvlmib8nZMVP7MaXYk9/uyEeUjwpwHhU1/K6NbWUEqbOpq3xeDA
XWmd76pDM7ubF+LucD8kymYOFFIArW+Iucp1LeYXE4y/FjrgXlE1mnn4nRZl9w/JBExuVOIXFboN
Xe2sHN0WoaBI7HAz0SqjGwvZQtT1o1Mq04XP79N3B+gdk9NCKVBPv7/ZLnlPfYLsesGQmSXXY4rl
whwI7cl66Kda468Hw/nWNU4NLWh+sVHATymu+6+f4Xk1jmumBUERg0GAXdPJ2M2aMLbqtqXUm8Ce
DmF1DC75ecgZLDj5qm37m6ZqiiU8wiVARqX//SsG9H9VS52QEkIVLkxgy+d5shalcMTSCZgK79Tp
7jTspCwLEZHhrWVkDkzNW0Lw5IXLPl+x24x9wmLwMyninAHdahX3nWKGmVcpsPhbtWFMxmwkEwjw
BOfVtjXBC2iPdIdWWQVff/JtpPvzT0kQGAiz+WUSGvKmAmr9oAUoOJUspe/u73r2z47WdgfLqVn3
Uu2vsgursE9mGEMsHTjGOHZ6p+23WAqjJjA49QoF7lNpoT4okwTE6/Q8AeQFu61o/XUM1/7C4lZ8
8sVTjhe8L2xhjTOMhTJMU9oqwOWVgn1/AWeztAg+KUh9rCL/Tm2tlwxL5vww58klN9YiLTp9MyA6
QszTWGDRzzt5VX1phVFAi8xj43wz5spWEdpt4YOEoPKA+eHn2L8gt1sNnY1/PHykMaJtRmdO1qMT
6jtTJ/9nxlPi9Pf6jCf3wpf06b354/ROZjg/1FGhQpn1Wvlg1vP136+tkgLGq4b7UnPcCW2zRhD4
pS3HZ+svlprMQouNb2kMfxyH60B2bIuslPmufdQd/843WmslChkeSPylO7NWItvYyj4DqpWKLSkM
23oe9kpcX1p+nomsVDiJMIoowFDgV8+IB8THCDUZytRrSIYkVZo04R6Zxdi/9dOS5TZvumEkMg/i
Pjk7AvKKJFNK8V2lKO7y7jYf3+zK+kt0Gcbrh7AenuBv/GT0Yb85xG7g83mybxId6nEcQoS0WsHa
NgHda33zphjwmcFvI2sI71WKsqsiC78N/e+vn7V2vnziKikz8bhBk4pTCe48deC7LYyLhH8kqxRs
ykoJ+fTSGpq0dufXFkoVKCx9kv5QZ/nKU9BXjbAPesYqL9esb5amKKtKn72UxR8ot2o1qgEDas3H
TPMwdxN+2LhpG60E0elWCkJ+gPwXquafDP98SosTU0e1t1SoPr46JkdPu8LEgRkjqS4mxGKzwykE
ifY0YnQsy/Lg9/1tJ3K3gO9N2MNqHsen2DaYwTUnvjT6m+efEZ1nZF4sqxicwXF9PCNb+qkz9Cj6
jfZqeev3RVQjC6uBYsOvL4V19CtJ+Dnf0QGpTR7WVEZqfZUOUrp5DyFQFmTpBDgY/KIjVS3+Luww
w8VtDF7E5myrhm21CSGJw3+zH0Q9EQhvynTnR2r4lAXXMTEnLQ3/4xQf9NqQBAARmFVG6p0SoUN2
un3m23B4/OEms6wfaevIDebtpzAmfLaz1deFLrLVQ+s+rrsAMsLYrI3e8ml4OX8RsQYpM1IMiiaq
f0uGhbIeRm1yy7apVjCf7X1vuIahLZUzhZAuJWzcCfAMG4WEzSeb/Uy94Ww2vvEy6zeh5pAJPznv
RTD8FkXwk+yqEAOiRJc+j852lvYbgxLd0+xBtJbwHPI+twVGyQ3mjWqN7Q4+edW0bgxMB1nakryF
XY21RryA+kh2Ddv2uemzu3QIym0Vdj3cEODuNBDfGY+JwW5rfz/Y5OEEdSTvLaeV9zNQTiXZMjF4
1eA7byb56811p3aAQML8EI0GoKHB38+ING5GfRzcVsVTMVyPdv+DUBvMF0Pbb62s9T0fx7qIwzuo
PAl15DHwclrvAL1bIl77X76vfO9T3fRynXl4NgkiTgPIM4Q8meGEElF5IIEpcQ1tBq9jDw8WTrkV
6S57VavrG4K8txRI9esBI19ZkUVbYdfge0WUZmpH3P0jxoVE8JbNgEHERMvOsn5naie2lkV+5mQj
T2/9eh+Hs04K34Ckuq6eTEWt1vCDiHrsfwxT5hOwCY8wkTRfs/46CjPyN6N5PQpCsAxR3mC+92an
QLklK2SbJHy55m7yqRjrRv4YBREdtWYKXBxJPxB0sQCrXpu4SLzCsOJ9rF6H5SEr3hqrRokWG1g7
7PrKkmBBeCEa4KgVQ0isCFT7vbQ3TgCEXUGsu4u3zPb9DswTeerklee1nd0VRHRFvVa5mWrdgj33
sm5QmOgN3rv+eU6pTKoRnILo2khMROdUgl2lU7xBIuTg7b0hQkRxSc3ylKjdlZrxs3WQ8c3zI0kw
u6Rqf5kFRhWYnd+DULyLUMBpj4IJihVVEw2FaZQ79bPVC3EYcgiffOgZqbCh3HEvN722xEJ0hpck
VvZE92jEhMBQqSfjy6RbsBpor65jI6Pu4+DBanMNpF0L88c0yE4iqY+adGYd2pnEoTq13fEZXd+w
xbrsdaiReBfNVxIfEzix4xWZuUQeDMTF6H2/hGVbBAvFr1OfBNuSjc9VQMuBh9YHkG4sU4T7LoIM
NVip7yZlxsoxT1/Tdt6oCwA3dyqQHmHsbEyyd/ZxBT2rMAPrEDkIgbv5TiFNcZY+kJTKtj04mNba
j4H+6235lotw2PrUH13yh7W12hLwWMhjQ5LeKo9gVkW4RAms9l/9sKMxSOja7ZCER/rfwMGIaa5M
V6dx5/n+WB9mQgGIm19hFS/AifVeFHYMALWod6NjwLRSEcA2Im9vBupKhCVigrIt7XYsUsq1RGw1
6bcwxTmXpuESTyuNm55iJFkHE/m3NkmsRdK7xcToWmd64GZ504OKT4t9ZTi8I8nwGMI2dRWUQquA
2May9dtN0hDcBShovhk6QbRp5zhul2kktCdQXokDHKIk8pLAhuI7A5lH24Ucu3OpP2AoiIhXJK1i
hezSuu7rXwq5eLBNC6ck0ZB4ko0/R6RiT/WLoJy+CprgmghaB4szPzdWvVtWf/nlNu0MH/XoDPG7
cxMzoHzXgAhtS+qVs8MSJHC00I3fbb9KNnpvDW6TVP42rbMHo8TSxgxCKj0ORMAxzw7LTVhCv2tI
qjS/R+mFkVOsS9nqP4YSFQsrqu4mMglChNGAoYaQiiOxKabbCb36ngTiNrXH7GdRqPcwQFZRSQ5J
TCp5XjGo6X27rVQxeAlSs3Uek8Cn8XHWrR8D3SYKuKAEHxvF8JrixrJgESuJMnPvFCzjYIR6UxSr
okf4GVsWlXzidrouPjp63rza6YzyudmOdJYflJpVvVFFTyPZgde0qOutQ81vU9QMVk1t9J5Mq2SN
YkzZGL4RbNO8cs149vdjqsTPc2evGraU12oHp9q2erIio2KJFoDaOxla7GYj45TQ/aeGpBFJ4LeX
2hPIZaVH7ZvO20ybrEvVy/N6kYaG0cQ/QxwahLSTBYdj17FeBSQsyhH7vNHlA5GjOjly5FOtRn2Y
r5LIvNHYZm10qzWpU6d8vmBsiZEhddVSNtIZtDVraXKQa2FeOr/zDTGNPJCJ9GaWGs9plQWvo7Sr
kupKRIWcmPqD1rMzT6zmQWG+nMWImaajQuEMw4siyerTZpd97K+uAQGNWe7iCu1sG4ZiBpzpIqxE
/3na4MgrE5VBJ2MvV8w3IsOUa6nG3Sb3lX4XVOW+5CPazkVuumYh7nqj+R5a2c6qkvamjgkZjBzg
xnERwzganwlYGneaTehyCjFLUxt1HdhtslVbFsyGBPLVUjizE+Iujc7PNza6EivnszUy6cWj8S4z
SHLORH9MOMOmHbJH4FeHQStY2gx0/JzcJhKpcQFninEt0oKQiaKeDm3o/Iy1qn6ek+rSJuiTVTUi
WyYdug9LR1+VH9ewWtTjTxIFOeFjiOpisOx1UpS/ah3MVK5D+ZsRYq3jhsVoKPaTUe11hOgbPUfh
GZl8hyG7pgv7U3m+faYsjRCIkwIzwhb+40mxMx6sZhKRp9gAtgmwdjOomYdIbVlNY3X3FJ8ajxP5
BzswbHfoQ59mPZ7jyJ/Q74eI+EkG8XAa/x4j5abuzNJrAbXQq5MMzY18JTNO3YVDt5Vpa66FEerk
oGXOk9m2mALGfm93U3PTm4ynRt09W/hOTYJQlIm50gqkc1eLRCPdffwVx4sHxxlJyRvn587stau6
LxvWD038aDXl71bedHM6vk4SE3RRVXfJKJxVZ9lo6rVumUeIqiMUEu8pqhE6qR5dz/hBa/lNFZae
0Niefr0pPPtO6fmhGKQQvOwJzxSfFX8y6HLA1907LD0dlDBkW5gXHuNnR2EeQzBIf4lZQfv4FG2W
VbKXGfBPEbzUWcyS1Az+seaGS9F0pN22xshzVoNjlckiPcZcQqOUpqRDTQXMASJVcRskLdnCDok5
Y3yTKsPz1zfxbGO9NE4BLRO2sNTnTnEO9ogmxU8VDENFdQUwdST40DC2hR04XquqbjnTiv76kGfj
/3JIhjETGfbSyDq5o2w+wgnfOdGbTnocDPD2QxOtrcGAawhp8OuDfVKrQfBMVXWRM1EARoj/oTuU
yKRENuwT5dzFNITsztmlWvfgD+ZMlBb4OSDGv8vQvmtnAwhXaBqrehoVr3bUB79EGfr1+XxSr0G9
gUZQN3Gp0rk+uXq9wTxck8rtxWZUPCROXyxE2YxuaQpaqQlAC6Q6Oc6DsTOmsr3Bc8xmtG7u8Zio
u6G3MP5E5UTBBbReWffGk2VEiZvFV1XlqyujgZIxKwqYJ+zlu9yJ7Uc2Y6xFne7I8yWTAUDKk281
0X1WqOtRTvWVtuxcxiR5d4a6uqrDyNjqcB0uTKznEm0EV9QZgAPzxsHFOhkQbdOPKeLI0Mu04r2S
yuDlMzZ2zPSEaJTKOmlajf2+YNeYNUfTCMvnPpjv2eVIMrCtK9ZerK1sJWKBQAJorFJs0Aygc4F4
CNUwv+t9cZ/Wdvz09TP7pHmwmDgkJhBqN3ykp0UbI5FZIzokshVbnlyG98ie2KhQo7H1FJ9R3639
cnyJa+vQOBRDM/sbm9oLvadlEvtYqOcsdF5h2k5gpE71xG0iNcUassTzqcCJxolXjZPs7dm+cJy/
G6anB0JtSUGRiqIBkevjJ2PMAfqPhgUHh7wJZGV7SOZf7EJ8A3r6MsuUJHehoCdgeVnaBcgFfPMu
ehfSEsZhk0AZNSmWWPoiaJOSsls1bnNhuarVPymLw09Iiosdgh0EukCX1WAlHOXOIMK+Y2lKRCNd
DimKh+rvNTZCNp07TAMh3pRpv6tESIT95Nx9/Zg/u78WdlXGJhRjjIkfLzsji2XmCcaUu6GPitH5
Rq3zMC3Vza8P9IlqAVEa3z8jwCIRPhW9M8i0TgzUwgvKqX0sRhTChUtL7lYGe6vrQEfqBfmMKKqi
aklXCYr6whh83tGgiwlGSxXU9VHDn5T2FWigkdCQKTtF/Sbn6opSzzshYHfl7K9x0bMEjB36Dch7
Llz72YSz4Mh4p8AlMmsj2jm5yxUQbHtOQDQOBtt4SrAV5OE1BnrHxYPnSoKNazbjbu6rntBZZ2uc
UZw9EiH4GjbOm1AQFARR4JnWxXnY1j+b7nEjLCvtxSt02g0rIqm1ma+b29TUQkqbc4+Rt72fqsTe
NXFv3rDhG5b1xmzNt3PWYpOdKdrYZfBd5aTWiHL/qmeHupM5OWwN0/mYoltZhSrFBgrTU0klLKmu
5Fy+i1KhZqHCLktaXW4KLc8pepXf8Rxdp0bl3yFdKQ4+Vi6/FJTKKqqBFF037PidGxunclYH/YYY
FxxVA8uhjaplYGXzlnmO/eJ6EPlPn5u79Q2FEBASRtdp2lON8XHgpirma9/Qtzo4aJg0ePu11rjP
u1RfFzYiOTOrXE2pHns90I5z1KlwfalQJG23j8xMXNsjYSNlV1zJ1Bru9OWXwmeGykttEzfsJKyi
SzdRCZOE0OJaGzjxSKHqq+TlqkyD2ymBxaMwfJGTXj9ZZf3G9zJBpg+hwTSN5slqor1u/Ax8XTyy
m8dI3DvKLt7ljXbbiOKq1GTnpSEpN0XtyOupd7bqOMm1xs27HccS7XsiwhWiSuuYtaYNXhaEa0D0
5NZc2ArDrPtuWHT4kW0mE2vuC/DLPXnkZOwYdXZlj+BeYyse2cOUV9S5TPzOKHPbMvLicjB3/lCo
Wzu81zpaloreGtBidcKA6+FO0yG2JOUR4cS0wfNbHYom+qFoRBsBHvJdAUN+0xLmwh7uSh2tO6WB
FIb0ID5EAbu1qaIOj/dccUe9xTdHBc7tU/VJlcHLNLeWK7P8lqrxXwUJs1Y/XomkMtdzxmSKgiWo
dMt1jMq5jgILPTpx9zHWNhaRFZ7XRDzJvArWrPD0nQN4dI75C9ucpOCKvbgnc9MLZzPZUc66Mgl+
2ioNa7Sw5O1hs0PKuHE9zrVJgmV+13XGdF2lvB4NfmI7ojDTQZemL+OjTXLEduh1siujdNjqvkE5
RuaroUedpqTtix+IYl8ODulDhdj75KuvKs1LE7Ni36AHx6n71llNuoGS2m9A8qtXtW8/Tyghj9GU
+xstQp5XV0yGWTWGj/k0ALSM8nc1TO5EM/pPyVNdbMidMv1BenM15GubZEOtakjGRpt5rMjWXdlh
fh8h0VmneQ79H9wcZxelBuzieVxHIaxvKwjBfeSR1xf45oo0IzZ1qK8ihzJkRBnhwG4OVk5MWADc
Jf6Lf62IgcHCXpdDnqHUTR2PMr5cFaQWbMqerKKsLLrrBeeU6v23aPQBP+f2r67TrAe6H57Sqcex
GgeSh5+EppRHON7rvz8ku6XhhZtSrCbNabeFPiteEetowbr/R9iZ7baNtF33ighwLJKnIkWNdjzF
cXJCJHHCeR6qilf/L/V/8ib5kDTQaCDoblkWVfUMe6/dkwQ5+i9AwQW+Y4NZjtBm7BSdYvLWGVFd
znUsvEWASRRx2QA1Cuv8UvFC965LitPq0NctFmG6ttEB72FK1OHO7sRmxL5X1XdFM52ptM1XQ/hf
/A17WkdHGjvqlrs1MuQOm9z6mItDHyCfaDWp8EZKTnTXuJzkBS/v4NPYz8Ps7Ic5e+jNVezZ6T/V
OpOnwEDNzm/srSiUudcN/m1tSXzreRlDaLhC+lmx7iOFxAORg2Lft551KibKirTILBKiq6O9+MZu
tBizG3VUmPVT5bHTKdP20q6Y//MwbVlfbcSPk30cOUSIl7AQyQrvwC8QD2YWAIg9cunBc/ogw5jm
VdbC2M4VZ11AUyAnmlTvCrTV6Lp3XQuLDEkpPQV3WCfsQy+NgnSq7c2HWhwN7bbuw3VYYEWKJ6+F
kek3JBI3mjPbHnCZx57Rm6zYVLVfpa4Tm30y/ljy3VbbBzNVaPetGNvYYi2z6/wGudqGf1yEVTwU
3gtylyBS7vTMZHNDwnGLLXeNaEqPzbRkp3Eo2sPt+4UCmpt9Lv1h5yqeoMIzTo6yXPIfnAOLCpa3
lXrQSFknMawXaGCK98Nwd3EfhqHLH3VXEen0BjXSPm2qOXSESYN3D0k97whkdfGzRH62JGZiaeYr
/pRB9+j1e9ozmqaJKeNakXrx3NLsvoaGN+yReaPA6RnPp8+dOxpfPbGbXHBxw7ayguzHPVL44tW0
8M+kmMYy6SaNT/IodU1cF+a6zxk18sfAd1Ive1ahoSPcKcBzluF9kzYBW66s9uVQXlfJc1OoGnWw
ob9yM5mvdaqjuoIUxNpPR1K7/n4rVHsJcvKai63Od/U48hrFcHUsyGU5n1MSbNZHUU+fJwKyR1Lf
7W0gLc3AhzTMB29m/gFKorlOW35de++RKRE3D3HzbK5IeiuFyVmVfWtss01sJTPSuIYmypcvnesM
x5HV2G4zGaFv81vQrMhneUeVNZzyhacyJ15kpxsuoj4g306vZUWK/XwEPPRuDx5r0oZHWvjqloOX
VFWY2Ejbk2JEmJcaVTQY9kT0Ftsrl8hk8CFBbN7O/kDzC9T44sDqg4OY0sFMttp6MiTOwLRqIUek
JumDcNhJqT4M9YvgIk90ToFU45GIWr1HKOAdeyPYIhDaz25VP7sbZrvCuonUkQXvCphy3O8cuF1T
q932s/4h86y4H3zxpkX1TdtV/51r5TVsu+YjDp1d69bFQZbhp7IgYlls1DdEJdPmaqt5HHmOKa5N
HvCea4MJaiyWcYS4mY5xo793t2l/105vmRrTRzdvl3vW6ejSgySzONJIJTyPRg/Xq4N0DziEsAan
G3FXgY7nZDwE4ebFTcXukznUGoV5szy45TiTTrSA7mUAe82H8VplEGIQJsY14pyDWJ0mCtaJVJNt
mT+MjR9eStUno+FNp7wA+Tj3Ax6eN55pj1BipelixbN0WVHnnaMf5PgYzt8sAB5nsljvyVz6UDa9
+PqopM6/tMXD2JPsHgqCgkxdvq9e+DaMpH5Ycj2NJunBagEwLssrS/zTbOFs3lo5Hfg+VFAAUrlz
/W1jqi6MA4P2B2FK7zpn/acgOI90ZjHP7LxrUlJf1Mrve5KVc5mG5TppckXDjkOSVepTmV57KHUP
bbpebYHGPmu98guSmIVAhECihG/YSZONOJQICCz2qURWzIuJ6jA/c47ZR29AgefdfCPjWj04vrwA
MVDsMeZkbVUVkyugnHVf1EF40UVVn/QNwpfn7Z6DYI4dhPgtg4CncgzPIG/UfW5RcLZDf+QMtXes
BZG+vCyLkz0vI+jD23le3750Pd7wpiIpsgfwt1FOBYv/ZAfDi8/Xbhx9snlwoe1s5US+YxxCd0Pe
TEryvjUB2oylH7PJLOIQSX0AkWZnRZVuijvDKT87DcUojzO2T/A0NuMNwrd3AUE7AH64+eZNcpeI
AOQI54Ula5tAbHatU1Bdax6vXYmXYaeE9VrJURHN13Joh7c9cusD6Snbt63iiO+yUBKfk7NOUg4O
gDQ9qmLq7yd7HY/V1H1zm/qF6/55a1sJOJVLaCQnG9Jl/VFP/TETfJQIFzhGK+eZf+oIwMSuFYu1
qwuXfRW9fVwOUkaL45wn/elWcpctVV4n05cU/8reV1aP2cb90fXhqyv7g7TQm+dMeB7IhI+9ilSF
3k5LggMA/kf9ULcHq2kusz3d0ft9a32etdkBmVgjH45dB9hjtTVFFLCzvHGLGDs4/Grc7nMj8x9q
83z4oatOKvIziZmCo2Z7lGXOS1gTZbHwqNZSn21JjUrNcWHcecJ/s54QmdQBuB1ivn2ooTWROKTQ
bJ/IpKSKF1AKyyV7s7pnOWWIyGvfODoORiInLddky+qMwCzLjpuWQQCqYqot4hTH2ZrZqSKDqfN7
6HzQb2vdJusIlxDEk3/ecvFSLd5w6DbRXzOpb4vSz6KdcnKv8uK8Lg5tUEdp603Dz0yIB50u3n7G
mU9uTAWYcfrBD5cd9CR5lSUz6Ujm9bSVN8jw7XMu5Iy/Bz5ldSvpsob/eiGdPb2JKMfi6o1kNRbe
9OCkKE5WNHH/6ORv+rpfxkQY3zwMx4zzmIwxiv+1kxdrSQeXeyIZjOI5rJ03MXpt4pYQk1K5JnOY
vQ2+EYKdipqc2EyirfZ//xFQH/3xM3iMMBjMkwPIvOp3E9rU2FkHbddMaK8patwc//NGbLD0HLnH
6rUeZ3vodqsLh8K6jY2k9oa3lMdrMPcmuT0XVddllOWNc3Y2+7WxaydOnTw7lguiiDH/ggLzDtMA
xKFaP+Y9kaKlUeXJUt4PYxc8mSnokhRlrmGVziOWsh/WDaE93AJuRFbsCnb1YyDtn3poIYY15ato
1KvZLoR+2I58IsOjO/lenx2o6U/mXC9P3mR8r51wOpXr9NanafXk2MvnNruW67h+stPOoT/atr1D
MnvimnWVDDa5MaS21EfEl+HHYsYb/ZLlA/g+r+aKUjPUK6CA20yqS+p6d2OQr5dKAoftgv6IcC6M
ZUlEiKwzFaUVQ5lMmS40ihRJUYq6Q7XVNZ8G/94OpvfMw2UNbZfLzVR9vEqpL527q9VmXOu23Jg1
v0y+O1wax6BLZYYuw4pfvSh/OhPPf2Hoe9tuq9ieqALmXrzWU/eJFdb9RK/8WG36tIXlo+lu08PS
5qfQyTk6guXZzm2dzJJ+xjbme8sjlA/7ZQYIFAhZ7adZMiFu3609HPGJ0XjscbdTHLDmFoxIRH/C
yOjs281PjKqaCMhR9zLN9mOztgTdmgrUVRPxKEMv7o23hRYhUtJMD5srXsLSpcIbJ/LPpHNi1PwZ
LTYKmVW7e9mRG2u3kmW/2SukUEfHrdMD3pg58gYChcslvFo0kK4yC1wDQj8KuzFOqOb29ceCb+qL
p30rsr91Y1Z8UqbuiVpT35fMiZhWMYPY8M2uhdcRUmh/gv1TXy0cbElbtcNF0CDtvI1SbuRiILt8
ai+bJfQJ9Qd8qtuZWtgeLVMmH/UmPoDMGt5EynEqNdoKd5roDm5kNIMEX92seN14npy5XffGtLb3
nnq05N3YrvKwBqJJwtnQx5JcuEgEI4rkzsmurbavIAoseL7W24A18NUaVX8uGxaMfttW/3C3/CmM
xkcDYIHhCb5bFju3Ye7/mH4yF1MDoqgtKQMzJbOmRJPXffWAZXYa5S+2vJEwlcTarA9lR5/294Pn
zxUWxx2YFgzyDHLZCvz66oFJ6VPU3pZ0EOYvspnfK9P3ENgRItGn+h/7h/9OsV9PWrxlaM/x2roc
Zr9vzHpzKidR205SE4t3dtA9J/0tMjtt70ejQ4QlQ5K3nCeBmOJi6fTTHJpGxLofmLTX9/ttNPN9
JQsCiJq13PWWHxMHxvjHMHFDZSuh5oAND97CRTrr4oPjVfJcB9ZhU/m6F65b7pmDELhdILhRRQaQ
X1PYhBtgNH8veprKOuwR5KnliXX0qd5Grmdj8BgkiK8YJ/tDeUPv8fspeMrk579/GmRZ/nENCI5/
VCXw6P0Qofyvn0eNDzlj3WUmnkrNS6D8qO1IJ1G4X+/X2CrwPSFPDKPCMb627jxAoWrweywYaxHK
EIydAmLXgYpQNcExtqcPQ/MjzQpwUE1AwtpSIFAbm2RxaCz69GmuMlo+bb8zy/4JfULvBNO3uBiB
A9NyvmAIVC8Q5cckCJo8Xjzvzlae+3nC8hK1/cr/Htqq7jUTphokOCufL1NXLp+mO79AKZSHXndK
zVbFk+FfxmF7zVh+PCgXwivoLb1zGiO9apOFiHRhqntVQGaT3w+fbImHDUFujSPQVkdFPPZ5dL9u
yFLR3VXWm+ulbDiRc99l6yQol1vrMK3dg1RhdY8GjJnHMBTnucxjXZGD1YYcLstqLeSfNk+6z8a4
r9zsUEsIjlY9jIcVquPOG6vtDEQQTDQp87YMhoetmy1ohtMXr177x6Ztnl2hlnsVsIcdWKIdbiy/
zc+Z4NoXb+CylLWP37bYHMLnKVbpua62nRGIiSaC2ypCHfdmNa48hdKd944KQD8vcWF4WWLnYjy7
hXcpGMMfkCTzWS7VGXKG91D21tlwVHda0aeUftqeHTRgGHo9xvKBevBBFuwaVm4nvZB9VWLtimfk
c6jTIMd3jmvEFHhoNfngyqCaTiL3g30Vt7NfHhm8G3E4d1/TMiS9vDXlea55DEBFITOv89eVgfgl
N+b0rFGl0hQOzzzK+pU+h0a/cb63qCMvSHCZGDvm2duqhzXzPmRzHxy5qZqd9CyAo7aRBGutI9F1
foS7INaC1IyNDCvK6G6ey6sPlRNBk0pSMk+ImlnXW8Sad1RkpgASSTrK0ftWFCscp0tlImkYChPp
s0JoBfgpCazWu+uM6jmrO+e5dFYLakL2LBnBkjAY7myRP8pO66hsnPfi5vD1O2uI9EUDwkHFyyTR
YEHStCzt/vEF/7PUxLVFWAJ2f7yeCDF+/X67U5YXc5+xRez1dVrnfl97bXthfZ27GNxCf5/rjr1V
nb2aFVpAP02bf3jVkHz8cchgwg5Yi/4nJfgD11Z6pXDSpkENSvAbZm+I8kWoDsvNtxXYZPnxaBK7
N3YRyn6mCRvTe56p1lGMMahKrJb6cTjAX8477yczAw9gqTyCj1B3QxnZajuDYbpUI3mIKGdhtqZT
v5sDNeG/s4HDBt4OwD8yXMUefBPdsO9MX907DLiJ/Lxm/BXZgnlaSj8eDeNDVogPZWaZp5Vx6lhJ
UoACrA3l0BNv5z52occ0sn4aPPQErFj9fekEHxRriJNrOHfrRl69nQ13bu29KF+fp7F74vRngi2Z
6LTzT2Vn29kxekT8uDLRsz8hnc2PGwaZnT3KHwxEEz3kDBKwAemNzAKxTONOIgHfYUAsI8santPV
fgyz1r7WbvAJc9gYW+OiTwhDrtS6H/IwdBOV5UCsO4zr6N1yy9Axe9ExAgb3FijJjKJtPAj3K5N+
/AwQZO1naQH/zjMz0rbEyb/OX0tzyM84RpskN/4parmFgP3aDfFw2tw+Pp5zdofiNzcSEwM47SbW
z8kcn+ucF0irEaCZ/2IFxWNn68ON7bJpMuEIHcKntrIlYxGi2AfpAOfy7Bv/WGj/scu8fV+YfkJp
4lIAYfTrtwa9+MJMay0O8yy/LmTSNSgX/v7N/OPi/e0lftvm9oy203yQ9NHhIfAt3GG39uDm/2Ve
+6+8oD+qrt9e7LdTAIG+Lvx2uSmR+0fEkA/oMg8oI2EvGT/+/r7+r5fyfREgySKo5Y++UqEKz72e
WNBBbHdgrs7IiF5Zxu1mc3j++0v9Wd3xtm4QGYGQDV/Q71QXcicKEkVub0tl+8wrcc4VPydvcpOs
66qHDGm1GUDlr1FExBR6U+usVxRD88QcAmnQcW1UyTAu/Lk63/wVoEeOsBX/PQ/VUJEJhBtnN9/P
A0u51cV9ufSfEbS0O8PlSTXT++DGAXZyMxGS8qdwh7vCKe9dXaN+7Xt/595Qt/OmSLVik4Hao4tK
wqb3YW71fNfyIoJLtf6jxP4PnPBL0ctyHtAXqjj0GCTi/TZeGOsRMMqMCSNszH1pQxceQQb7/tFA
XsNJxpB2MshYbJzwAzGXaWROBYGJgnxjhUeMKfPXZUVq2gX+BW/2k9PA4Gfsi1ifuQ9hs/jhGhux
/IT9XmWJKOektHxiy80cn0VAEK1jvpU+B8dYPivFutQE8bBzbLhGNx2Q7urnyTeonftnf6W8LSW7
4xTmw98fkP9LLuLhw7T+o0zwqPz2Pb6BS/Mua3gYF6T23byiCuvHz8zGxzjntoiX1SgIrus+lJqB
aefOK3ar9Z90jz8xtAAqUdma9FvIt1Bv/3qgDJ1XQZAlzwdM4549IXE6TWklLZB0SqEv3pbxxKR5
voe1+U2bpbxwS8XhqKy7gad41ZZHf/DQOIQyEJBytHzIM2UfvhD8Iy+YeMFsupk8ctIfTDEPHywT
Wzb/wo0yp/WeYOcqMnL3wsrCiWbv6k/zcmiGe1VCdJ3Xbd/TMKLawOneDTNjwJFmPL2pyqYxydij
n2YDRvpmL6C3wusimItreIjjG1pFMlMC3oBdWTo260WwJZIXpwqIQvSb7GItejnhwlMUSs6h0Wgm
syHN9ygG39qFbqK/qRizyo2aIr0ZYG5bQRN5LF6rlXcczeAsY1mPX6pm+5Y5zdlhUBHJckh3LMqC
CHv0N5cMqni22JwXzH+TVH61XCZ8rjQHtj54n7eFXD12Cl8mx3XJBaY7+bJYzL5oIYq9GoorpvE1
Gef6VBfLc8YVjcBKcpF3JB11Y6TDDZp3yR+Ho+9GtZc95uq76cCCX1pNB2VuBcquZZ+Oy7sdZo80
MI9+pt7myv8hPiPF/VxtkvWKD3lY+hc4Q+wY6oRtJWG6NWOtlnhazIZsPGrx2S3grzYABXBCod4n
R96KUyUmqlEYZkTycfs19rnpSccmQvjQDwa6Myb9UQZCPgowPG6sZNS4clxl32dhJrZxDlxFJn0b
nt1bUVCE4HjapfsWaufTf2L9wlXvxeaVlBo1O5HyxHemo3MigEZm70YxneQUPEEohlYyH9XMYHDe
jHfQR8VhdJpw/6OixiK1Yyh21k0JV5XjWds23rtqei7IrY+tar5jz7jt6k5uSeaWn8AWJFDeEBFQ
JSQd3r+daFkbOaoGcKZXHlA0Trk30gKymtk5N0sDvKJ0m4qjZVT7Pkj9E3vCw9bTrfFcMXQOsa5M
BvSSun4b6hTmoeffDxW54kbAJk+6kmDP2nydCbAN8gnGfTlssSf4Y+rSM4w4BywbXqQGKYh3GxQJ
EFGsQS6+S3yO8qcFOFyA/0mBOF/I/Qw9HuMm8++GjfH2DI+gD8pnPQ/P1Th/rTB1nJRonjzXUOdl
8Mek7I2rqh+Xtc/fDau49+Es7GQgyifZdZdRu9Nlmoh52Gjf9gsrvrslxJGs5u3m32CaqVy2EVPD
wHFwkcIJ876ZGmevulATMuRjxEgrshW2N0sU34iZMpbpEf3et4GoH/AUS4RnRMUpHyYg4qMsp3d+
48V+LHjvqTP6B6ujhSl7BuOwjncbI8GD9ohqFpxaeyX6jz3PFg6HAQmVt4pjZsiv4zIQ42fAh8AJ
Fe7QTyetl1pRI8/CNf1Tr578FD1GaL0YXgsTCkOiU5QVOe8MGyy0HKNDf9tl9jMSS3LMHIk5whh9
tFniHACOn2t9GPKOb0Y6vNvCfKQly+8KsTFZqZzjSsvg9POdGIt9V7UM1Mdg3S3GuMSC1fkOJbn1
/zWRrY8JWzXkkAEzY+bN9bzhrbIXRqMqAHXdB58pzqmCTSTOc2/sbosFdARWFQHUuQ9WcTHrwiYB
A3dXwGca4RKicLa6I61oZFfv3kCOcjCf5+mNddyZWnUlucK2wTOiWmbI34RpFaXeQP3QgfKzNtKD
SmyqlrMJzFbrQzE8G9m6Hb0WM3pTkbhWjPbelV351k7dEPu04KH5xVpb8rc4PWJITnRT5XsFLPe2
uNrX+BEs/psZZC+/08es1OwUCEvLgmk72uFn3yHOPSD3c2ipf9JpJhgcAKutLRYo5fJBwVV2HPk2
lHPLko6Pwmy7o1VIJHHBfCQPYjlb5GksjelxOj60UxXExUJIgNcNOGK1f1CKrOymwksTrCT8wEEo
LAJG9cVt2Dr4N3uhY1avPauxCtHWoscGn3x1cqQpdqsEFWMv7XSwZ2/Zmf1LSbJ9GErMISqP0pzF
OEAvBN5mGdXo7EqXVmzwTpaBLCR9Dwvnru3mH4TEzcxlUB67KnwI2jzyl5tdX9TsW0f2ZiXxe41X
MeZyZ4xeBIzgEwY4SUqBuQB/76Bdru6FPhZtOefAzi/Zrs4GiC61UQUG5153fQRTzsImaNpyjOY5
vV/tCW98jSxtKMmww2W482o8W17rPLMXRsntbwHfyJZIUxeMDAU0eUWZPg9NV7Kd9dcI+SGR6ene
Cw283tvy6OSdlaCjRMXQ2J+WbKGNxpfbaG76reeCKpYtWYfufqsmE7ncEhn+/EBS13Gy0yW6HUmE
FpMPn74zNP9CC/woYM6cp/rbkntfOvxdsWt492yKrkNp8vMjUCP2NIiC7X7Q9d4fyj5BJTPuCl+R
FSf8j449+VyG7nIZQ4aISx3Ei9k/j9VMo0++LPrJANE+HKes41vlGcPXBWyzMJdHIewruxLC/azi
XE3CjLE6I8mR2SME23jJUVCamYEZj+6MFChbRCoQPf0+8DBiYLK4NpzwwTTcT530YeGzauqnASOe
4QNztD5sftXua6F5+MrhKpY0ixAkAfgF8kf0POP4yezf0g5ntt+ED5rMZw09Ydd6HWZa8A2Z8WBI
6gHkhYj9GOgyZ3M/TjepFonBfmxsuEndc1rmy9F3yPSr5ge5gfFshD8eWguWoj9TPWiU37tKEi29
nfDTU4vjtQrKLMXJXkzYhFv4e3lxh1LqC8nwIsoN0kFRsiJbh/6SOdlRCspWVa6ofzYk4GkbmhGa
Pzrn7m5tRIkLBV3f1nIGd/ZcJ8gEm0jksBo4SKxkbnP7ANVwLJqdWfmMKZDEVubSRbqSP9yc3Qcj
4Z9lRykHbzrOte1yl23vU9NAJeG542sII8DMrr5xv/j1M4nQLLaCJkpNjK2k+dXRchu5VjLfYqtl
5mua9gdYy15sUAQyM5EPpugYjDOH5OdX9p1N0WtwuhLz7F1SXPcchUzOQbSud83mkpxSZ/dUPV1c
tH0fOc7CHYg+aW22GeIi2jiUBthQDGRXfZ94CJCTQC957ARvfk54ClPd/NARkdegQUiCsdDRkDMj
NbwtRPjkAm9yF84b2jsojWcDHc+Egz3BW3DIYTXvVq/7HPQ3s34gqX0zzlUh0SMwQEZFgnI2yW7q
v4GeCcuz26Cm7d2k7gsimFCUsaErGA5OT9bGojwtqvfWmqk8A/LiNjtHlp2y+DdrN7vMHtGJaomd
3DaIMxLMcXK0l9O8mnvomwA6SuZbpIzXyTYAlwyps7HFuqR2BsZ6gBlEbcczRIiQrY9Z3cpLbdFh
VTaKi9a4K9TUHpdis/7RcNl/bJXp+5mckBwkkMaj7fm1z+H/2HaU3GliV+V7apE5xM6X9YgbRssM
lgm/R6y11e35pZxozW102QNKN8gUcXO7TvpqiNZQlzTG9nrUmn6m91EXLcX0lLcYJeovJIrM5FQG
/8L4/zH0CdlJ3UJHyOMKES/89rNP9jJN7pSTH+T5XqRUifzHn97/3pL+aeXBfoIx+qacxq8mfl+A
kb9rIzysVSJ6eXXH9LuwYPyxlIP9M1jTsz3cN1v7bGWph3qs/LCJOTtYteMkldvWu7SXWaIReuaZ
iNY1ze+sLernVr2ko2dFiFjpBtL0699/6j+GVbcfGuqrhbCXD/e/Ae//7AxdlQ5yHg2ZjJZ+VIZB
NCrsdFgklF+oNned0fxrZPWHz4KXRM4LDP6mlfB/p0PmawUJqFQyMSiDuHq+uE0Bi3URz0WdmO0b
EbZEqCK7/Ncj7P/+Zi0C3lyBJZy1Ifa3/7Av//NmBcpt05HAJxRfOfT4jHIMM3aaoEvGG1JjY6K0
2JqufEUekDf512GZttMgwjc0YihUVwU62cvlXYlEL9HOhJtfGO2l3+rXaVPO7QqTH3XdIc4eWRsR
tl7h6XeL01SG415N2QWQTfqA2QOzNvorwzLfeDiizJpadNvQeWdOP0bqRGVBeAAeaam9OygV58BC
OKntckdh1H2umZriTjsZraU/9NK2n/RHChQ/njIgbbBhxt2WVmKv2WInntAMq9zNY4+Ve0ma+vbO
MMkHDxaTkg7jza6blMfCwAUBlAb2S9p8o4Ioj3WWBQl3/Brx5e8uBu0lTCH7vV3MT4N2jrVfEoyQ
9f6R8x0FkHCeZpDvV3O0/avrhPsCtk9ijQ4gSdJk5q7M7nsIsycWgce2yjECe4M89y4+/bTd7jPA
xic1bCm8kffecrcdEgMrrhbZRWZpbUcl8WRbywNC9+6pxbpE8BuZPh0KMYP9FmVzugtF9dFdMe+2
6eLsSm99xFLYn0yzOYbVqPchqiqvDx5CzArsaW8JtqR83SwtQ6WfFrZ/96YnH5UNVTALN8LOevO+
lmrdhSlIcRdkG+qtzdmJofvs5c1GCOX82Q6aNg5700vqSbzOJtFuqFP3Y3BpaCmsbNsDCyahuJns
s59D4+By7tenzEpPGXrCfTlxLPnYd3d2vj5ZyJtPPQLRpBL8PTV9hLuY74eNasPdBHro1s6pLhd1
bKWZFEOxHVMrgJOv/RPCeA7c0TkUY4MxzTO6o5+KyIE3dG9Wem/lRI0Jf+lOHFjI302E/z2X1QTn
2WOPHa123vHt0MbHZs1PLtaEcyAJHRR0nkZ25zMdAFAg2NDk16lifpjrMD05tfxZeql9CcqleEAW
EaLRQ/lZNXhqto9GiZu7mlDH2hvMmmzMX3P2go+GfbdWgswj9l17oxiMT/bzwPTjkpZINAnNY9G7
PdA/rrEU1rBPfTSNLF7eynowcMqC9nalPlHbJlKK9CSeEXjCfVHFegCYEzEydq9QHYZDi46Yq5tO
xlLfVTCzb86s4s4hIJSkOqz5Pu1kuZLBNzRiQOIix71duDzdaY/EkrQXM08/5+hpbRmuH5YwpZGr
IRUFPkUphJ4pGr2a6F1U1Um35eBQmgnM7pA98R1GiNyt5LXX1d1tgdwWTn6BlvQQLqJ7KKpo6dBD
LTAejjMhcuHSpkikFQzAIlzisSy5KDaWyUhrt8dmFOl+JlUjhkhF2hwsXn4m94pZvrizkH2VXn4q
bsz11GKnijPQZYrzD3LXf/a//51HI/dgA3lLxgkJyQQr/2tRMNbbqkLpD0m5LEdot80eVMYuIwLj
eSnJXfZGMhqC/HuKNMLfEFLnksUeKMiDaeyLYjKetekR12UJZoK17BKgAWBRqm8MIeGX9x4cHkUb
4mfMIrZt3c4pFWLiIHrlGplfh4XxGfzTY0Ec1X42ZsGE443xx71b+ia69vHrkM1f/n5l/s4wuL1p
EjfwbmJYpqT97U0XTsWgz1uGpH3RC5dF3ii+OZAtwZND4Sqk0UcM2sb47y9rOb9vfHlhTHiMvS2w
byj8fl+nNWS/104/ADpa3+TYcIizxuC40W9WoMg/ShHmKtEeVhhVw2QPh/qGNCWCksXTFjyFafqc
cXOhpcViak6kEIZN8URqSMqOdB6OToYDgxh25OWDGTAVmRJHfAnxPJAiXTCDMPXVXZyZyQHpiqOU
7r5tbVp9Lwt3bV77pGijKhaSFXhl+HQnAnBGMfv5tXc+4osichMEBYuJH5VjX0McQa/sB87+Kr5i
Gl7vOxGqqyfdwzxyfiy4bOsFdm3GlisxDN+PJhU+9Y1w7vy1eVpSUx2Rgh0mZH5coR3K3DatzkW/
HcxxYCqB5eQ0pUyeuUkqjji5N1QOYScNv5WmDpDiMFBBNT7vTHLEw5AVcetQ/hd282CP6adVdE/a
AzDeDzbhZ1gxRz6AJ3ftbFwoNsoJhyKC5/KaBojYyvzcgvsrgHudFs9Yko5MeSSq5w6gkM/WKNzG
IbarGs4ZHm0s5Qpx/UFj34k8t0dJrnp5YFNl7i29fEJGK6I0nNFtufKD0zBrD9FDMoVaPFS4wU+N
YntXFQxLjE7fMTp/VBVvj/nPeIelhumcmdtcdXc3ws2pwmcfr4b7EcStCUiPmlOyfU3b4PSvJ5Wv
/W/HAsARVM0gOk1IFL85aQcgu+UScCzUZad31TJqgIluEGemcSrcqqS9KklfZ1TpDTaf2RzJLN/O
5f+j7MyW29aybPsrGecdVeibijr1QJBgI1K9LNkvCMmW0Td7o8fX3wFn5r0W5ZBuZWSeiJOWBRLN
xtprzTlmlH7xJnX38aexlufx3aeh/gepS2kOV/ftIhULS3qm1YsAbadY9Ym6qmf91Qu1H06aHJSS
RpstGAEatRazRtoR0zT3KurhKdZD89wvVzbCxaU8kev5PZvCu7YeaFXF1i3tJWI6ZEzUR3hdFvXj
iJpgrWoK2l/eAHkqXt14fmpjnU2sU11k7UgVabCYOeaSB5o9qUn1nMWl4auPtohNf0oBHzK1e7Kc
PrxKa7bQQvHLooNS3e4Lvf1B7NCPuEnv3TluCB2IDpnGU/vxOTsf9bLE6Opvp+xsqFX0YYsElSVu
XDbFaP6bgXZCdI3f6evHR/rD/IxhJuRHKnMYzu8mvYm0szhnnhswX3luRfVNR5temV62quGb7xmm
P43D9zKznTWPCeYvesaEOUp0Ll6OeCJpN25OxAfRIhdZjN3l48/3fuuoAqZkBg3InSiXc5B3OI10
KZYRiCeMq0HiqBsNTAMfH8R4vyVSkd7TOATUw3D9XMuzwMA6p6YaRvXPs9JV9V1LTwTmRn0P8P45
0oDP6Z0HtKbA2aFMio+8r9301ZTuvAIXHQQz4wqteOmP5H9sCOj85vaDtYMAkzN3G2qIkx3Jynle
3jiuJFHOG/dRXGOpaypk2VaeQr3z5KprBwvUioZ4l7dNe+f1qHTpJ32xBl+Hc3CJfIzGQ6g+617e
XTpx9Ymo6Pz1yrDExGxuqMxy4Er8kgb8tkmbnRwZtNug0Ki9eJVlCassYIVf5uRUwZfdRk+NhlP0
42vwh8OyKWRzCIkErs357r0Za6d3S8zVc14lK7PuWNgXe/Sg1/E27h2Sl6roykg+hem876wQcGia
VFDLHWYxoni7Po0ODrA2FPGWVg8JlxL8R9nm49HoJzgfZnoxhcLZ1DF8CIz0YZN+YZLT+ZGBUJwi
Ufelm+DqDqfDLyOcPS3OygbD2mzcFAY0PtXBnSvZztJb+Qya8P60aQ4JA0ToUQwZ2MnefngHNuSk
JkkYIANFfwfDzdSkd2rwkK0SJHmr5V5GWFpsP75c70rPJV/WZOiO/IyTxpb+7YGVzDPCKmlDGERz
Epjd/BzWrYv0BZpAQdD1QthqNk0q+0uYG3e1J+or4sUoI71TaI9i10Dk2XqdcqeEc7Rz4mw90C3f
OkRHYKWjSZl1WrqbjPBOYehxibs8OvYTLIb6O2Ir9jOdRGBgY2JyHeqHvIMCQvub4TGSsWGgGo3k
NtWNz9oY502M5YvDS+drwz2DG7GsWL89H2PHppYsES/Ii3aPq+WJnsa0ad32aCnp69yW3WeqE37h
7+9PDuguZhK6b7zPsba8PWDriS6JOtMN4lilR94m5Tpx5dPH13O5XGcH4bfjyeWr8eyfP/WR1BKG
hEumWx/eLa8Aat1uNWXd/3o9RylN9Wx4roUw+hzyAc5QZBqywSAcLRVz51xijeg++TK/Ej7efhvq
H7pqhIAgvH7XCmSDSq4ySoAgZ/MVkNu5QiTkXE4ZYMLBoTfvZXTsHTViUrLgjbzsFoFJeiqFZxJr
RFoDAiCi0Yh5Lwx2c0VClz+Liu/MdcYt2hf5xRs9nIIJnMUEbPJObeOdOpreofDoJlkaJpipupKZ
95nu1HDedYKXPBFaadBwoKC/Y7gxKBRhrepmkKYdvlkR39n1GK8JHu8uZfbVKxprz+30dWr6Aw3F
mCqmeA7zaTc5/Q1NUsYj5F3iWJYnHtl8F8W0BfDxhjQb+U50Kn2m/yBrK2cxvqnPbOMMP3HWal2a
uzEjC161AauK3J037UifR6tV41Z64YIBye8Qa9JXrNB8WREPLC2L2zS1MiQqJpHwwwCXqKSZ785V
t3ZyIKYoyfI9A7J65eLz2ZO6PAN+7V/7rrYOSTqVazMGltVHXvW1r1GXMNJknqyjtMuMU4ZiZwsn
Vl93Mv3SVrBCeE/+6JBJFypGuVGz562oq700o2pTFobEKSwYsTv+FJvTIUlYhnLFxCFS70zdux1S
o7rUZXZJazHa0fbtNpYzoyw2mYc5Wb0Rs10QjujUft1r4SFpmu92dIAqWN4PQrtQPCZTVsTwG0cU
Jw735l2RYDGnb4HGVVFu9a4/OmFNkGHbbk3pWYHpiRfX5R2EoqdaEFQTA6e4v3ZE8g3d+dM8Zw7A
kyLeeLIxNkappT4WUAZtY045j6ftwgLkh3GTyR5DcrHEMX7rR/UHugFlsY5TQbMgUP4/plLKU2qW
T53VojzwKmWHgRjrqBudOtqmQaTmMTt6Xrms2hWNyyWzrem2DkOdS9WJvwo5qyibrZxmZRMhgpux
aA805aqYPV2LvE9H+w/goGEEFN4XGZiAtATvEBW2smek5l4NorxE2XHBuDcE5jdvqMv6iyhMg9Yt
rY1euUVQpVr0LJ2L2HVXGkHYN3ZdvNgFS75Sj/3J0ofumHUGHMMeV7FuNxTqTR/CpFQKf44qbZcV
ffVAKNV12HVIcFtbrgDBqeukMl0fhjHEdmzLjlOh7i8ZW/bSa+6HOXs2uP8NbypuZ5CEfNXtQHfl
YFYK2/wueegSnBW25WwIgO53fHRz04Hg3TohtpRw5j3oeGHlh1F9LbC3HBj2t70TXTk1PVJtNPP1
4ITzoceGy81+JyvR+5TAgV211WVho0JqHiEbxo89BLZDP1R7dEKo+kqn3DE5KQAQpFeMyIrHSLob
9BwwBMqkwQWvxDdGRydE8x41tU53oVnT0zPnCp4IaLseO2hp6V88qKu4hARwrC99Em06i3wqTyKy
kMi+80Zrgtm2tlo2TH4rdfAFcwmB1fiK2EHD5WsZO1Rj6Qa3x4xpwXEDJ4q+NXCHD50aB6NqUERB
ggQl5FYktDlQ5FMDrqOSVwFTqGjdCfyFaYP7AWy07fMUGNtiSE5MX3gKHHxeSanqG3sMcfTW/KZ0
Tov7Opsve1dOO2UOB+gDqKmaMD/WFQAMo9Ct3VC7rp9GsNh0o1+UuBo5ATbrl9kNIugJCV2Yudom
xRrSYGbxKw92G2jisUim66bUOQW17DYC7IfQjPzoVYNHVpuxiALhFejg5MAmq682VAfq/3lCD8Zq
JOfE3KGeuQ+H7qbKiTuIAWCvPDcMPKOucV0oACkAJezI3jLWulAfCjpzO2wX66kl0aCa2iejCTU6
8zZ2hgFwNZ6fdaQze7Zyr7/uxCnVb+akp+eNPIKNCMqJzIwD1pxpx8ATw4+VOFfTgLPN6DENcvuZ
h7h0ID4jOU3zCjtOASDJi7d1HKd7WbIg44MqtWI6gFS7UnDYnKpWGJeqKY7C3HsYk47hRMMEdQ1y
+QnZX2WUX0c9sNXmm9Gr2cayIXe6dlvcOfHPMRfTCp8laiLGXjxdGfvEsXoGZbTTpaP6NW2JVVxy
V0epePi4hrHfl2YQvAyNIoZymNj1s2J4pMuqTW5sY7kCeDRNU+NHdv3NS1ECs4W6zxnMHjSXPlWM
/X9VNpiEFF2ZbqmKNpAEwMznnQ42Qsu20E/bxDyoSvW1BYO9svv7UkXKgC82WVspNDaq8WlHhs8K
x+ma0+9dGOPImdJY+cfRMI49M2VNN4qLWWj9qteGFsszbP+8c/GEa9G0VQaMT16G0Mcpo2htJuO2
WaSklc42zyDXNivNvSHGvS0i3dcE6UCzwn0/oIczExjQqDPgZLjJgxysby1U9Y3Rtc1OGvg75Uwf
C8RdFyT2+DwqjcTuuYuo0u/FEIMECJ0lj6LFLDiEYfDxtfDOm6VsI9lHA/BkBkQeyHmqOegCqgmV
iAADzx9zr+gC4qyyc+EAb3KVRIzao9fZT/FmyuyDaUR0dFBr9PU9Y9ts76gDViFUTTTeXXtnMDAk
OODVLMNw3wi1PzTFhANd5nu8bTcEBqB605NhZYQPODxU5F1s5EdtPJQtNhVTiW9FO6DyjBV/mR+x
zKQbfKrflJE2XGzK58YOOfocOuu4UJ47FsSjUNC7FfzEyrBn2FaJZLI3AqylT5zvcAb1O7umgEXp
1+379KmNZH6Bh9dZJ/2IgbuPj4ZeKSee/au+Q7THS/ciclxlO1se+K5iAJigM0WyddpSKHC+J2g2
/apwfgCCuQTf2zMf0+iX6XaxmdVuX4fLzKkT32ElQNPM+qeK19GWLeA2n/THYvZId3Gm/jA7SPdt
bictUcQuzS+z5B6viXHkqUMBKsdPyvr3DRQaNLTk+eaqs2xW3u5RKscsAVLh+iv7rS5HhMVzXa4d
2eJNDLf20m9TCf8snz++y3Tr/W1GF2rplVGZcbu5Z61OteyhmhT6yLSnxp7XGig+ypC3HKNLncQf
lBnoZZ0uFBtDIF4tMYy5qNQDk2iGNXQ75gUm/AQb3IMYZXsLmP6qsxheyIoQeBMLiSbQRxJRudO8
vt/1qTPg7UXp39asiyOyrZXejNtKiWmeVkyRpUpklc540oVDBfXIOnRDW+1n2hsrywBpDAx9l41Z
TpejRKHTlpe2XQV7Q7FVv1xqpaol32zKxmIPr6zaOHJ+wNnY7828ws+W8b6Wz5Mcd+HUPY20PIE+
5EdH0+vLNETZnaaKs0+7ik64zoBGySk1Xbup8KfwWmnsis6TTJONxZzT0+abXnjtAorDd6tQakHt
NoKmYLbu0JVBrao494DTj5LJmI+Fuw4yfIs5Ha8r4gx2qm4cWIwHH5AvyQD0QPal095UltegyiqL
jYfG0WdezxqcKqiLDeMqr2JoL2oJusTFIl6iNiyICg0PTGSZ2tPT2KW0MgR54geBShkRp3oyBkI1
ptraRih6wSCYCBDNdE+GInCWWD73Tf8jNvKcjrx5UkLZ7sJbt2xZAvS45tE/xmpUXBu4ZS77rPeH
pI2PFsCltRaz6EvBF3Y76EpaRC6vwbruTZi0o5Kxck7ENeZtbQRTb7+kGZPBNBqOw7J4eEmlr20W
hMZEjyMWjb4dw4pqnuQymLVHx9zictHmMvHblH/oNKtX7MLRwMff4tCllTH1QZpc48KKLz3ylNf2
7LUb/KLtHcnFh7IAU4op9KIt4WWNXRafvOqZC2GCYxitXVqOezkjTNJrCkGuo3kcjJm47gmMV+10
m9kevtjeOgwN86DXVIe6fWcy4A20zuv92pyS4zJHydIx4NYh6Lu3k71qKsHIe2etKHUGDii8HnQG
4IonQA6EqUpqAADupNO/ZJ0u9xNxN3Tqjb2e26c4zHLip80vVajRMESg5LcJCRyOm2zhAlLtuEzc
hRPmGPcpJibMaz5MOMIC2GxiXeUGCJGL4HLQriuP09LMyLEtJ9nnExrTZqpeuk7LfW/wGJuV7M1p
etVA08kwtunDURgWRfxzUNVrzx2fImt+nAZnP3QT2cXF/IMeY3NCGnsnvedJT06tFpcPltHdOale
HMwcUWwhpX4YkF9q+GUxrx9HKt9GMUD6Dj6SJryHWMs/Xs/eFzBMSJjbIJfyaC3ZS7fvt95Srlqj
qjdEkMS9Tse/wNNZ2uDMhREDjc+BIYFv+qTx+ofmN64ZyKc2PREaeeedPLpnndrwjAZFij6yCEO2
dQhoULcgpbCiXZ4hTewEbsasTV+Vkp1TMq+hQiFEBIbTP4poXrJ9wYNVGG6IlVhJHEe+jcuYKY2y
tXp0dylbUq94kAjYx7RadyZh1mH/quqZtYrC6M5F1J3VetA1Dbv/LrFW6qi8DA3G1cXAbeQPKO6i
T1prfzjfpu0RNci3d+A/vzvfswq7pua214s1KgsBWm56JNalX0O5KPXu8ePr+wdEBE1DhmAm3jo6
p+cKKK2MVXzxxRgMJHys3NZFdDR9DavZCOiAArKcFuFED4B7SfhgpvbJDfb+Pe0RhoqU0NRdCGjn
UALhyYxHsx1J2qi7vdmrIUk2BGKH9npskls9ZkueIJJg6Z1uPv7uy7l825Pj0I5nmMvZhja+vMl/
u7eFKpjfVt0YqGmRrOzY1xbhEF//0dMHFRcTYqn6M4XEUnecH5QuGdDM5bj/hDT8dtAo0qRFc4BB
u8V7laZOjrRYaJ9UP++zHjD8eo7Ff/Dbgv9Yuqu/HcbUZdSpJveRQ7d2jaFS7DuJAao11ZIAIs3b
R7iS8Qi0K5Bf9mkhMkVFFahjoV/10wCYyP4sXvQP51tF6Oc42MsIIT7Pc0fHnEmsNiOOMNgTQqFJ
FpW+8BQ6Z6docPAcquPx42v8hx0Yuj5CoBmlQWF6R1JmehuG0pMD0/FWR71WE8vHnD+6oB+CyM3K
HhTkei7BC5vGU1dti0Y5dlDHSY8dCbiYLeOER35HThnHu3iaU3Q/VP2rOjTXjRd9VRsgdcouDu1t
27QM3TmnddH6xQy4GLAwhLO7wi6eM8Xz7ajwq7F8FrmjIu0MryEfzbh6+EnQsQ+WoEaT0AoQJT+P
8xQ0mYPKANE/WzpkzTVMS8LhYW2U0ZWehtctu7ptWWQu/SmTCI1BQ6hJIL1uY6mYsrYFwkbUUU0x
HPAKoyPZVGvR3UFvUIMomXnlG8pM5OELMuf4kyHmH9YyUgUwVnvLPAib8Nt7MBu519ghDkFaNLvZ
y0/h6CWBhs62N9NyLcf+k4v9a3D/9uHiKUaM7LDFR5R8HkoztDWeFsBBATdXyg0/T6fG6pO10+Ya
1WDbXsQM6+FRO0zxxHTQ6NwBYrAuXFlaF3PnfeGZORC0sJtyBCS0LGCzh8jtZoqmiyTWA71Xmn3D
l91hj9yPS8Xm0cVb9/CtGdWn9mXdsKH++CZ+v0Zy6xq8EdDGkpNiLSf6t4e5BT2uzrWwg7g1SyZY
8wuuMFy6LpKbuM5Wau+Jra6igxyiSf3kbfz+KrJQLfwgNE6L//rsjWTYgwmzipirKWcglg/bLlP3
QyLMtTbWx6WF+8na9ccDErPoMfQBWnY+XQoFTq0p54Bd7pSBUib1JQ40AH+QhGxmOIfPIrP/eECH
LiurE/yg83UpK/FYtwOzGQKN9q6BI7XoTegxkX4lemFSSGD4+viKvnvt/tJTuLajWmR7LNvFt5eU
7B0KtrIUQRw537GF+W3osCddas3edinJKU6xlCmbrsdXN9CP+fgDnN9Sy/FRWSzIA94UfPW3x29w
g3pzEokAhCfaamTJi3rzuVCMG8WmIdbD1GvD6N4mEefjIy/f7PdnlCMDo108/JxyHQnO2yMTBi4Q
6MkqAImAxL1R9/SpfSy61SdPjfaH72gyOVQNxpUgSdyz9zvNaEkqlqiCohBXQk4PepV+rSwkI2pi
01o3Wl/UottiNVRWsOvaRQQezhXyCO8SHfZaTCRD5Rj8LsrGunZMw100ZdMnD5j+hzPCTccdj+be
hY589oTVaD0Q13Cv205zrRPZZoIhXnup3LnlIvY0VXkEtLDSwCXDeCF9M4e/ZxVIfkl6/joq7rQn
FWyjoi/nq7xAfJsB42YD8hdmwoZ+IyNA900ajXuG8KapbT6+pO/ONF0Olf9hv2ezwFjg7G6WZV5H
rceekQm7tmnt/EdULgK3yj6MUVKsiauAyRMX5vVM5su1m8aU3ksObbzVreciQ18RFcLe6U6sXwGr
1BjMg8oc+0/vifNnffmkSz6uh0yT3tB5sAKhskLl5dMzh4Ui1FjVSp0sM9BocvqLPycbrsdMMmTp
HkH17JEN21t898DPUd/jTKWBWZS2tiKFb7TDw8fn8bw2/OeHo+zHdsE0+vyhRGGCHRKNMkgLRoyo
iPGgj/3jxwd5B0r4daHYXy1RyEQ3nF8sUgvSjJk6WsRFqemO3Y8pjMFhFOF1k8WvraVsa/BmEWrF
wVwIU2L8pOZ/t/otH0GzkLXxOmFufb7iagn+LdbELgD3Ademw1LguXgh65D2vdnk1DzOddICXytd
lNhjSJPik7OwLDO/L0PLR6A7iGAE8NEyk3+7DKWFHdVymLvAmYwbc2rIDa6W2cEQXcgGEuuMdIpN
3pys8yl1Vo3sra1VPDrG9Bkm751N6NdH8TQDXYDNW/Z8C6YOxNjqteyCMoGNyAiW+McMEj01WrEd
W+VF9wg6acicVTVQuHFiyCPzVqCd0U1q2slGq6tX5FnbMiZvtMoxAi42h460xq0UYoNpv0e263ya
u/6nc2iwk8G4B9kU+fPZOQwZUQkr5U4i53MfUx8TLdtvRAzNt5yrk9Bo4w0eYuguvkj9obOMkxJx
r318Lf/w2HAl6bVa7Jw9/Xz9hE+qIA8w2wCi0g6JAMMl5ZPhwZ8PAVVEszlPCJveftPOQRpQqviE
0rx/ycxw1Tbm1cff4nx3xF3ArQigT2WHpFvnmSqD4ghLa1wZWGZxcpO0WemjfizDYi/HZtPb/dGK
x0/excvHPnsI0P1R9yCtYzU4fxdnjhPx6qEK6DJ8qlX1IwW4ZCQ05hxg6x9/vz+cQt4NKJVxDXqA
ypab6bcitpZKNuLFaoJ0LH8qggayU/xvQ9N4y6Mc5SZYKhob3evbY1iDEicFQtvAJqOaNn0aFPhf
V8iNo7XaTd7p46/0/pJxON4mmqvbFgKis7si1vKG6b5CKmvmPmOXukgk5GTFgPFOWCkeR1KTNSIf
Pz4q+/d3l02z2ENjKgT9Q5Nsecn9diqFmnoFvo86INYZj2WYTsehNMV6JIZUs3OgtfNwLCJ6mYMD
x6D33I0BDJe2LAJBdvvxDpe+up0zfDsERBwqQhhWfecQZyKGW3o/yJuTPLuQkX5JrAiz8CTSNg3c
wh1e7mA0deVeo49fzqrDGLf01mrYqlfSy+d9H8kfaS/lVeeEvmTrwrjFqy5Tooggp54SesRba+gi
v0BFclNFGqwV5UHJQvtmHitiC5TwdkQ1uKbZNqwrG9tSFEEW6qqYwV19x4BuCjqtRRgL227sUnev
qBJkSqSvzUgJb0In7g7tRBiIpd7nkb6puIJrZTDQQcgwPnZAfb3CVE9ulWgnr8NaOMej/TJbyg+j
1YFZsqHzQzffypg8wSZ0sKALxQj6luMkWvwEx5bN9eBeZYVKOpcn613UuCSzqXEUaBNZKBFIuiga
Rl/h863koMKlaNHg6Lki1vkcL45di+H2Ar5eVPeNRZiADie56IdD6inaFjtBSerd2lsace7i/UWR
cYk/m37Gc2+aa5uaNStKnNiSa2PHvB2KBp6QAbo+x7AU1EDgCRuF7ybnVdygDViCNVEuoPEYq44M
HpQeaxoNcG8JJ/Up3Ug+akR7KIcUB6/DCUgFYSV6/GU0MafNhgcIIOvjndSDrHQqTh4B5rrb3rCX
CSTxSUFYMaVQyGFYse1GSWxz3qahn+8MRq7Nwh/CtDHsWtXb08/IdhPU3kFzy0utFspVp5gErtj6
Ez1zTptLPoVR9lifyVqZum0cZ7mvfdESvI9jB+9fWWzyGIs3jl5Ul7kbXmYR6KvGyo0juphCLbco
dnHcpfraMZnaqK1bEWzKL6cTfI1wst1Fngmnh4nxiQAluTPcfica636eW+XWIOqIPlD2SFKD5sNK
0teaVd5UsWUENaL7sjeiazUPBHEnPlmN6rXDe9ceoDJ4tP435RBi8UQ5Dz4yFT5P87CSrS72yGO6
a8IUvmUewGozLvZYoTTGEkuqbNTSutBxa3Y4OodZv3AS8/XjJeR8x8E6iTSXrfWvt/e7UXgZ07Mp
e6sOXLsON3NnaStV9C9ux5358ZH+sFRBkliabySFUXufrcg8T7LKXI4U5eJn5xoKDWUscnZZD6uv
KmKvTvlELf6u9bl8OdqevANM09LehXVmTtiLFItOYLR5DlljYNC+PCcNrT9vcd2TgC3JpvBhegLy
ofVGkgpO6gmkANaOfal/ZgR//5oFeuSyEyXPDT2Ic/bqI1fUE+ShFoHmEl/hTeFL3Vx2gGLkVH1C
M/zDoXBpUDaztUHldf5GH8KiNOIQoxXr+pMzAYbqjZ0JU4Jn/OnjS6v/cu28LR/YrPIatVADqwg/
z+q/2rHrhndAEjRLaFZS1Q9pNJF5YBXRQlhixKbJVRk59U61h3VstWowlAOaOKgGMrRfTKOk4wzn
hpToHOJ4/a0abW2HqBgZ4TAh1+yFvPDM7Js15O0BXM+wzpdWXqYuwsLEDXLBTDe2y5ko+mUqmtC1
U3uhrHlhfauxorpGg+QrRgmHir/Bx9P+BMT/Y5pIPM9stKZKfE0mlE+6AkqiiM9EL2ytEYO0lob4
qmeMBYa4ntfDwEw1U5iFlIoalK25UqX1ktVVFJD/cY1oLl+RaIFiTv2KzuHHxL6CtVkbgkJtDgoo
ZWKawpvaqVLcPKvcttugHVN9lRFtsZcifu1S+wpEqAHzqfaOs2HtBG6WoY8DaEs2XA9YzW5W2IEq
wPBEcReIODU3cQ3Qw4sz6S8RannXZPvWHYDx5vUODEh9GpLS2ovIOQKRAXNEW2Rj9S70M+5GCOxf
9CxCrW7nkC/jQmWnUzjrIs5tOKvDV1HbetAweb0A0mnvC4kTlrX/0RkFKs8MmJwbbZagl4caVCk7
+vrHpEX6rozD3LdT+hYFcvhKvU2HKN0BO9dWXQ0/0cuq9ECFQm+alhf5c+VO0czvLWvv0RRQ779q
rVDu0UEeFa3XLy27JrVE7U+lYfMICUO5jLvp3o0g14SOra9jZz3pVrQ2CjjA1i2ZMM0+qYwfDNC7
i9pGcqYRDL8zxuI2j9CCps3oHnU5EQKiuTwt+r1ek60bSVrwhuOILZCcAyFsaC1jYlb6KTUB5lbE
FbzAzWoDp6hvWuqfC70Z9o2CQ1q4YUJVkzGpq65cbL5riogJc58wg0yHBUvnW94kU1AwzxyyaF2C
Md8bpXKLlHQRGh/pmMfHwSRhrZmpjTOHbg1vLDiFbPs4gTZi4ZlHQ+sKrBQkNBmzt63IGdyoXXmf
tLDtiFGkIDI64cPZ5ynsNYqARPxkRUSTkCNApXUbRDDO1nFS7tlNddtG6rtZiwQMZBjlioLTCpQW
7/EUnZciqTO4NCcxzD/DTnv0KlFcVlJlm4UJgHAwWD9W/poVYt4kGCrB7Rm7ksqp1AvryPOprFqr
ReUhRgEGh3a16SretpuU780kHnJcF1fIE5hDRcT8fbxE/bOf82aJAsSIR5Y2ByB8PDzG21I5NPDw
ELaRBS37aj+zeJIFUlDyKG2/mpKLmISz3SjVDnpuhFjdbLCSoTkv1Yp/FNZtE1vQpbJ4r1ZNAW2F
zHAWMyXQRAzry01Wk9SMk22tYC184wnnLDdKkMzud0QVKNIbuTMVDUup6xwBKNSrFJLGvjay1Fc4
ZZR+CEv1wjuNUy8unCp5clr3JxPin3YqNpSVKLcNIpFwhJ8q1VzCeVq8vJJAoHRqSPqNv4AxdC4i
wVo71FFxqot9j5puOyIMuphH4MZF/8OiL7CfjflecXt9VbgluqEGFUPk/VTbxleMvLoYw6raNWNy
U6SOtjKmudl5xj42lPiy6r7SbfhiNXVzMzgKOZNKf0qa1PHBnyAHG1VyKpQoKMaORA4gSqOWeZfj
CIEJL4S+BiEybUylQWmZJ+VV4r2M3lNpyG8pVZnj1fPejvRbS43bSzXVyfQ2bKjwRe7e6CSOMYlV
/QrA3lVI4T3rxdZkL742O+cyD+Psqpy8CUg42+QqlQ21F4KpWnG3kx09DwiJKugWLGvtuu5d8vE6
OP92k7cBaj2syp7VHIlC8zZeH7uAUnvYT2q2NMX7w1R28ykiemxb6up2cqQ4FKobbpV1Uzlibxax
/klmg/Vun4wbBSoD2AbbsVCMnt+xRVxasyOBicyiAXcmeiyNMJaGnq9mFPLFbOG5CjI2fLNOLSp1
G/sAHo+wUJ4Mnq8tkbC5mcHxLxu4RWBegpJIFgBInreRvM9aRBy0XLtDDusZ81yH9nmsbomRhbvT
lAdnQLOmQU07gJDwLtMl7qNM7tGgPsXeGKELT1ZVbl7NPbrd2XYbf+6KZN0YkDv7aez8ITMZESkl
uXk4omPH1FbAd7t1WY1XYRPbuDlnMrLqY2uySXAyBN6o2VkdJvaFv1aA//w+/lf0Wl3/81Fv/ue/
+ffvVT3JJIrbs3/9n+1rdflcvDb/vfyt//tTb//O/9xXBf/98EdOyXdZNdXP9vyn3vxejv6vT7d+
bp/f/MumbJN2uule5XT72nR5++sz8D2Wn/z//cN/vP76LfdT/fr3X99pO7XLb4uSqvzrX3+0//H3
XxTwyyj8P38/wr/+eDkXf/91l5TtP07Pz7J9/dNffH1u2r//UmzjP+jqU7hSSjI9/+sfw+u//3/N
ZHREpwqdAR0K6v6ykm3891+a+x902DX6SktvmYk7VWFTdf/+IxqFDJwMDEPLeO+vf3++N1fy/13Z
f5RdcV3xUZu//+KvnPVBXGDQTJAY9kKGxjB5NnYg2Qs/4dQbOKlfEhhcEh7HGGarJ8t9gPm10jW2
GIiN3WnTSHtFIzqYUnu1DPY7m5csm+y6v9aZCE/FKsxfC3YHMyjIKr0oLAvu2086Iz46LHhyKyyL
3MoLn9Akz5IXNg8XHOq1RGqpISNyiCVDAYzVnYGhhUAPtaAqdgm/HcsIeD71dRr3XjesqhUy/Pwm
i66oZ8sl2BR220RMok4B3QNsBryol/YqrlN0nSBg6nHXIB4QIG0WmecEGA/htYLqK4sZPauvCZ7s
uF2rPflZCklxLN8F7RdXPg7qYx6/6nZJIiAkWYzrrc6Or/cuvDB66KfbBkmiN/tTgi5EdvaVHK2X
pNe+NDm5kw2ekdV3bW76HeEJ/TY1eZw1D8dCCFsz1MYLb6TcGlCtEhLxlVFc41c9HGwu/grC2Q3a
owtTRStRv4riwe6uLYIVMtq01tTh7iCTRmSHmXlKCgbN0L70gT2HG958dH5eANz6piV9Sm+wjfde
umwIQNUDuoweG/t20KkE+T8dvA8LhJ8fnYvBV2kwgy/0yxm9KEvdhHQuSV/rPt+IgiZUuJPaHIj2
dbJChH3Ths5QiQ49xVsxjvtlW4ZePmm4OUgFRBohG4DAvLrMDD22/Vjmj6CCFJP4D0UhBgtVt0Lu
Q/Fa0sUBGc6kOjtMLQ8S3aMq3usz7Ytew5kv/QLmIvW3Dna6wJegDBKbLkmY+rgR/4e681puG1nb
9a3sG8AUcjgFwSxREm3Rtk5QlC0h59AArv5/mv5nL9uTatWqXbX2wVSNbYlE6P76C2/o6ZznT4wy
A7XvaTTdd0OzW9R4hU3dxque5+U14Uk0dZC3j8PU+Mn0iOfTqsXpxMzFru0+qcnBpNSVEple2a1k
zI1pTGHzsuXi8KHsNn3YHnSxHIfpDWz2Km3N1XpfDpzT4yqi6RsZ57L6hEwBE/47l/NFiO5TUr71
0fcexL8Vmf+ToPtTLP+rEP/fGJkZQ/91WD5dx2vXXX8K5fzC/4Zjx/qNYAyYHVU6RveInf/fiCz/
SXcQHmesScOFaP1jRDY1HHBJLCCiGLc6/V8RmaGGFOtxaGHLCP9vBGTmj78EZIt6QWqw05h2DS7k
l24PAZUZhtDCtVzYXf9a27uqPnngvGu0NfFGeyho2Y3KYZgxBiIMSUIXhr84So5A8lVYAeMrHQAv
u0MG1SDgVsL3VHgV5RPIFrCb33pxinHH4DfVsKSbiP26c1XSJ7NBdjq6z7oXxzyMc+BmKBEfEE9u
0SR7r4t7eIu9SZfyIY/ua3VraD18ma06+Lp7cWjoyr/rT0to+fQv/Go6umhrVQ+RvRPTUdE+C2uH
LLZfts+2+QChlajhFk9j/6BqKJq4qwzUhtO+uMvXyD2E9ERswy/FrrMByd8b7XOrH8W0VqMXUdzD
l6umN6N87dBL0Haj+tmonxf7sTEhAgedfXCsx0bfoWDso1NcEhESmgAfFvomtYfLwuu/nyT9ZXLz
0z77y5/6L9xoZBd/s9FW17m4koGW3Vv+UwIkf+337eb9BlKT0RjZjExynH8lQK72m0nWw4kG/AKE
iUoj7vcEiN+iyeewF2h9gthiJ/6+3bzfblaQLh8LNA7Lhn9nv+nOH7p9jNJsCa+jr4hq469oBiHG
dFEn8PqeJBfPIpzQ0xKZPyA4Ftp3Tb98M8y63TVqyzAbHy/Um1Uf7Ws0xEcfa4LroM6Qu6bQLzW8
dKJ+PiJAfiFcbD0PWZu4vOYN82gnU4+opSM+DRMUu4zGN6yRSl6vnwYN3WNj2s2YduWGWBlxe1BT
59SM9Tez/tBniL/z1/osu2Ccojn03pXyILGBR8Nq7vMc4GEmB/BYMHLpTCvgZrEf5+XS4HY45/Mx
S6bzUmFTDmwKeVwBXr9FcVaDze5r+XypEfGjadefdVdQQ9cN3M7lWJZAu7UxGEuUufMz2I7M7+sh
oxgZ77xCWYne6+mP8rloOZDhDEcompfEjq9Y/iKLpzx4Dhq8xYy2XK+velxxhZIfsPtDYWY6D06b
4dy+HMOOSDXlVwMpLjhV3YZYe5Lf3uUDHgDLUVjt3Rw+z+lLB9I5LpdjJJMCZzjrRn1naZcCFrRb
gVASIRqCy0X1vsy9dxzt6aJ0Mz2m5Ko05m7UxnPFc7EW9QJHBKt34QaMSTbNSIzSsyvCLxsUwXa2
WQMGjJNry/jT0cudfDD9bO4AyO/SipY4zyerrFNkiHOlQ/tySmgTMepbI37l5TVlEH1bSo3U3+fT
gSIddX06DjDNG3cv/2ijih9N9inOMNJarFODaCFJUmX4lviWxMvJNpKroxi7iDuUv7CwLCbOv9I7
DaZ9YsBxKZXhHKvDuS3ZrYs4212H0m1KlmTDZ0TpNsnilVJ5L1mSX8chRf4gV190K9kPHQdC29Xb
DGK5r3vp+1yjXB5ZJ+zZ1lk3c6zMCOt3G2xqjmbmnpQUJk65fGGku5YS1IBwvsQIHVpqfp2j6eLw
4OVrZEB0st13y0bSWkW22y+H/OMcn8tw+n4bynx0tHvVnu7ly5k185TG6lHFSWBG6F1+3VTbJ2tI
3/WKpRGivziNSItLoZ66vis0UMCKm17Lgi0z1EdhYmUjkmvOPaoFlNRObCejl7wE/jyeHcU+Adm5
5MhmiZETcVru5cuVL0mZZx76xLowXhfyUPnNZfo4kEP4s310olrB/6s8YeC3GTx7py7G6bYPaceH
vqlOdB+5LSW/Tkho09Nbxq2Sphdt3OPo8u4mCFJW1SpyVTiNLKquMf+h43FjxP3Uo4NER6QEt+sx
SdB+lc+LRW5VeRJLhYrpnFXZNeqG55hxDVIp716mXiiqL8B9L42CO51X7WLF2s1F/h4iVW+32VUR
wG4z9zViVA16lGeVvRfeqK+6jg2Z0u3NY5aml8+frRCK6rgIPxHeg5roBzVHBw5t3Xf55TDM963X
HmjcvredegGdeMFdHhEJcXba4t2QnWCv2FcyWMoYMa2c0LWRl9HuevwBg3nCXGuhbuljvlkb+m9K
hcq1DDqWDF1VY39w4aukdo/E8XKUwavNlbd2TGO/xedllq2V5FpmPWEqSd7lvhXW8tDoF9w5KBEJ
UL2CucHAntWAJ3cRypeZOBeJsZOdV9sydz+ci/9bd/9YZ7uy4/Tr+4FMCbJC1eHC/colcOIkqjop
kS2Phx4Y38pzx3Noq0+u3e6RM8t8QaCq8A/MvefKNfbu7DDWHalTWbnyQBHK/JoP5jqVwd9KDOHj
D4tHW/u5ScJrTkWtU6ua09ly5skXfbLJpwnCKIshBRtoKx/l+7dHqLpwKr4iSbGu9xjyFrTA+Ryn
4pxy+J8+K94tpd2gwLbKZ+1NviPUDi8pH4TD2WZRs09VOWEpZ11kvKxRVrA9VH09tnlcvGcAYPzb
njcjC4fO8V7pn5dh/HD7gdBCG5WJLFZq+EcrjpdTJuIb22di+/1TMA/uKcUVVEXpOuN2y05X6+Td
zZP3kP9u77VS9W1UIlLiDEHTjOf/V8ncf1J9/Rfme3Jd/nVhFVQFghPZFdGJr/Hb/zm/1cNrnmQ/
FlryA37ve7m/0aICHKh7JFY/Jn6OTgkGIp7cjgmrSq/2x8QPvhq5IMmdKuFwfN7viZ/zm5xGozrO
L6EFYP17hZbt/FppQXNAFU4D7ATbAd0dmRn+AAFSjI5OCtyKtQMQB9Gn7OIl4SE2+/EO+71mlegd
TSbc2P3ONk2MBiYpf6Fmh8yq1LWZTXBt8wFyb2ee8fBqK11KTfiqR1t5Dhd7o9O7gndePTVFuenG
JN1MhfGY1XUY3CTe5y57t7wZJyBNqkiHA93cCS8fC+tcuzeUbTX2w27IradhItwqBCzURdoIa3YT
HovaM2DLxX1niDuXgecaFWx1he4fZHAvdo5ihn6EZxhsX2Cq0KhRMh0WPjsZsZ2ItKVdD/1ILEmb
dqdF8avqhaOUW+UeVJXvC5UQZ1JoGg1oD1unVwZ6qDz06kKK1rpfAEbVa1C4n+xJGUBqoExtS1Pk
2iICoMaCrwdHRToz1o3qUgS3T23GEW6wPL7tSVajODdioJwz2a2fO818jZVR9mTaT17vJZheP1hd
qaziznksvBi9TXWXqRCOnKh7QbIXIUftBRtRvHoQKF3Ll7hoKlFPCx9QmT7oOQGmFAjA44RAFenU
gVsvX7QZ4RXX1ZFkxjDC6ZQ20IV6X9t0eXpV/yQWGwmHBGkTc8Dk04ZglOkWZr89UIc8Q+raVKIU
e01So2YRSbAspzZh0uMlBbRsNAaCCnyVkZvKXWcv0Tas0j0EdQ3DXVllOGayHYaz1SCwWyjRwaud
R84I+l5O5jDMmVeR90nYGachgXNBwfSLXg4Iv2j1YS5c7SMQ6qr5iHSTvi46oEK2NxyZeLQ73Kl4
Wj0fhWcU1szZyFAGINLKofbYLqWLBLmo7jv0USqjqn2y5emggZLMCPeGnQrappaxv2XFqBm6gIMo
JETLiQV4TcK7IWS5M6sjQ8i2mS9FDN8xwgcztKaBnTJ/bvMaLeu0Og4dfNfOqdzANEW/bXEpUqfo
LhHolGaj2QVFi/E3hjMPZQSAwfLKNRRiHEK73sMHOkOTleYf3jaxu2k7viaDvQr4zvjCAIu+ZWm3
K1thpd4e0KShpQ7BZTth7sQj5sZdPXvXM3fYoajqw8wp70Veo7kS3lWmld7hbEPmyjulNcpPD7j8
SJuAWbUanvvl9sQ6vT4OnhU+3J7kkKA8U/aa4k8epnQxRiarNJXF2GbpOo3VqXwrbb1cjdo0bwF+
rEXTKyu0ZNoduuXwfWgfB4O2eEAB+/Ok0y30yuQ9G3Jzj3jVQ7PUb0ozo25htdUxTiQUDF9NzHSY
mcpNGRGrQAFXX6u8YiGN7QYjemOPQP1X1a37fe3ti26Jg0qlqzu7UX5HL3ltdEg7WkubBMkkPHru
qBolU4OmcbrWmDH4oJZwdh90b50vjQsgD8ReKHQayosSryc8AXFiHJ7I1JhBxtqIapHZ7d0mzAM3
Qf8mjG3AZqQbWDSp4K8qcXcxnTrZakr+QY0qZ317mmAXmnWM0AqqtR24mtbBnoD1gRfDxyJGMahp
u0qaUK0iHbQkNIJdBPpx7t1DL1ey7dYEDzU7K5FQ8Gnrgt5hb6uyhitVRAcmuVCRqxgdhqVuOPM3
IebQfavBY6ZINUZy+Vs8KGP4HDYbiP412wO9on0/u98UD/OVbuleBPcVKGkNnYQmBvN7p0GAY6HK
IoHJyskNand+zNXsQUkjXJ5CoPh6nn65LYe6Lc8Me5ujMSIxix02WuJ4bmaCtyivFePf92Vp326X
u2Tac18xek4QEDlDYHD8SWf8QIs5pchiCNIiyoSfprEnkZumCEsrGRHwXWZv5xQqNNkPpgyThP14
rXRF79sm5nKK8q6MNOFjz06ORfLA/OI0xmyuskRXo21xgbkta61Hndq057OnDMb+9t6aBNX7skcG
I4VTOqNq48XkfJV9HpYk3sd2ca/K7zeq+C6xeoHuCmgVzvy7Jecq3dG53J5EicompTtYJAsAPlL5
wWKDcJUX4WQ4y0djm+Fg5UB5Gehwaqa+bJSJJh3CzJtb7FAEjpcKNJa08CLcu+pdlys5sRd4txC1
5Fjnx6rwpB0nM4AOlCvWaDpsmGk+RJO+rBwHjGltVOO69TC5CWd4ugDtHxpbuaKx7q1va0tB1BPh
eDwdOk3zEyXS0K4EdI+5HzBKhe5Lba4iJe2+73i3aJKtXREPcDqCK4Rh4z4FLDdhrR0mZremilBg
XCNakE/y18N527saNo7q3AYpEmTbojBxaoIe0pomGC4Ap2a1NDsLQaK44FeiBDaF4XK5tVq0O0Zr
aDJ1GQqFMmkgTARqDLnWECBiB1N/mBvF2fS0sdbAK9sA1SYD/6th9MOxy9kp3kuej+XaK6cpQFj0
2NetG3hq128WywQVRNXRQw5coQ+Bc0rRNFukzUDVsIt6E5oPfkClpxRb9MehUC6auYscCc7pmgev
g+6bluGxlMcBtdxLyIxHX/hVLDveBRYPPuCrHQsEk3esC/ZTt8ccQd30ai2Fwp0S3yOyD4tAGKVa
GJgoEg543Wiw7vdOGH1bmgYTen2eAh1ot4+Wd7iFk1wV6lOUNQMSatOyJo6WG1wi17XIFjwnw69T
kdcY0zQF4jAUhgqdqGGRiO++pTlsPC5WkQZVE32O2J3rqGL2WSOHsx2spD7iXrkxvI78RWA1Ubnl
xW3MtwRgBvaIZAZR7bDQrE+RQL5DmPQVkCDa1XOYb5GWbbHTBrDiY7Dl3qVh2W4cq932sw0vQR5x
ozwHsvlQI4rteXP82DrGELjIxhggwRjFmgw+BeZXkDh9mwhytom8oVI+FXhR7CjnnH3h3pVgvp9T
HVxH3GRfO2O0ySeWSwaG7AkLoA8l5VSGbfQqtnR7GzKiA3VPaiCVBk03ThlH8keji3ZF0+6HqWiO
t79BAhm75cQAEFcV+zTSvZWqNLhMFsbFtFN7f2sn1nFNXAtHVO+Vzlf79FyOVK5OvFnaibHuRO9y
wHvQwDABDLyyqmSGYg4pQ7fxLZprnkPNwTZF7J8IaNCEIG+gTwb+4MSNtIWe65sCRTWkioCxEKm8
lr5pZ9gnxu4CvQVeRCMzNzV+U0aGfYxWbDQKSzfoRrXbijR/jSpONaue4xUkyQNS5M/uYvINybnT
ga2ktRwGK9OXuu2Z80U0NpMZAbY8Gb/e/grIvreY+kqve3zNuQYgUcld0kr+ZTxv25bf0ORmjOii
djJcjF5a43X5EpdFdRSe2EeG+QKE/9jqyrhDx//JCzmQbod6vsk9hPMqOXad6JX6zUDbrqwH5/u7
yRQMkHQ9+2zLJM4tU+7VfIwsLACWsEPNUkEaEe7B2stQS0mbstjMCLPAIaUAcQzGrrYwjwrtY7fA
q4l2PKJlFuKVt3vrDBx/S40mYUxOUzR3VbQAp7T32ii/LVI+20U9bkr9ceLk9w2lH9ZxbwH+4rTx
FS0LLw4mLOe0p0XpRYgcCVusWo1rjkJU2YU3uCvVzTSwYYqEY9ffLLo/Oxo95LqwGsOIEawGztlf
Gqc41DpQ/8xQ93OKoNbQNz21mExbGhttxzzvk0DNkO6cgWpi9X6e0WZNgKf3o9zhowxqbMXkSLop
2pOhpubWs8RHgdbVqm5Iq0C5+5Haf8n69rNNJnxcevvDjCHDBk/LrTJQDqmmYDic0XNKUPDcqZgc
hLRTVl7OdYRIaKvTKFGZuJ/mMSmlY0xnVGQoKrAOX1PdYEMnZD7f0mMKe1l0RY0KoFSm6GQ0MJmC
26JxU/CMWJtj9rgUwSAvvhB05MO43TmymIoU/ZGm0bQDqn+XS+aGCYUDvUd7bYCkX7U14QlD3bUg
9T+qNXwErV8A77Ks0bJvABfss5wkyUANEhNGVdDt7XaFx8abbaxYWkZqlA/V0a4QUvQfDUfvGFRM
33BDJrHVnd7XemLkhDP5ITTnF1YjiIA+8w5GnfbrIrHcu2EBtuCgqLgRdY3eTK/g8tfUpl/mTANj
irpTMTcnQ49wEbcT7w4TnvYpW7Aqm9CggXGD/6jACZdQshogQd31zfS5rEA7OMWyNibyvrBE6APu
BE3BLHTuEIe+Vp1abdwyFyvmRB96RfLoqk6QlSCiaUxsPBfZrdWUPJgOZ0Vtl9z0pB1ATisrRAba
72ezYc046tZN5EeY+pV2bQet6D5GLtuWectLN9nTFgIT3gUeMxOnp8tlkTSqVN1+PhftBoxostXr
ab+gJE1tTjIw6v3TnJf0fQsw8uYcvd5CjWin+9zteyyf2HZ9oWg8Agt1naqlPhsdNEXDa6MBooRu
KFDbQGgKu6B1ES+Pt2gJ7JpVrgztXTnae7fgPYKcvx9J3jkSRonDo9ua9UpgLgvliT5aQaur6JQb
jDvwtYNnopLCquLLnPYtQ1bwg3ol8C9OqyqAGUCFN+LoWrhxf6QGkKK06buF1MUhA61RopO+q9Bs
X5sjU4PE0S4qroe+mi7ZOfa0x3FWyGVdPjWvSVsGJHFCoOmwgCZC0vA+akDq7QZIr1eti5Z1elus
dVq76GkoBEqkaqYBpvit0LztLawxF7x9cLG0iP47xPn823oHJt+f3T0O4BSuMoudVeW+Uhyg5fH8
GicyUfSsA2wWpK00zIKcudw0Lkott7NjxOZnhws32zJaNd78tiCbFqQ6SFo3ze/73sXDybMbv61T
EtYZB1ETs7DCyt/LgbpsWcxi4+In4YRItC65d2dAiQr0cV9qyucQ/W0AlC4NT7k34wwVXnoVGxTp
0FI2hjVDNHWbNh9CJXk3kM/cmT2+FgvWIjEznNBq140n0FnWp1XaRca2aCX3CQOycIrQ8aSdULnt
I0hBXA/lwdWOLsaUg/le5+KUNhZN5VAKE9b68+iRnmet1vkzTZ9tvQwAejiIUxsiD/jxnUyXEUhl
CZLVj7FT0XOBmYUNLsGW6mwEb4ByZcbxsnDeOu0T7XPeU2l+7EyaKCma2yBEkX6plU6B/PWQOKJb
G4esqMjf5Wl8i24DElOwCh0MpCg/HIYAOqaLK8sif7EWTkTXqayr3RWyh43q4i1KYt7g6yDBj6Vi
fVuoaMqS14NrDqa6Kse8PMMRvQBEjQiDIJ3mecHHMowoDLQO2C6u7qsyhE1PRAUL/4BkZ4t5MnmP
56TeXd6FweAhr3b7K6c7KYbm+AtZ6SbTsodONh9a2G0+sycKBPoi9CJGe5UZ2ooO+t7APmNx6tdh
IascOoJf1oNnxnQaa+BBXG+PpOro8mXzBy1kp0eVZwbm5xh31K0axJptB3FtfoggZAZyOeCT9FUQ
kvj1AaohkdjL463hUhLeIgVYuas+b2YO0sdbn4VjgNhGRxHxUlK9sfwk6hbFFrtfDwQnOh7z9Dh1
aQVdo1o1ln1NbB0pVdHngdIbr7e9RkkGLa7y2VbvnlBC7N0o4Wvjq+c178vcPbNIN2YT0SmZ1K9D
6SDLP6IEVGOWkoNV98d2vJo6/jQ5DrhTlH2ZaAcknE5DUb0PsYosZ5Fh2adgGgvy2gLjjE7H2sTZ
HBrlEihZkwXML7yV1YBGKTOKvLJs0bcQn7NNgogXYrPQ2bE9eo4hwXXTx94rLyjOFyunr98R7dlG
MfGHowdzvYMyaU9TMaLk6NAbKeh2llKjET3IHSoUcp7V16dY6Z4pqe71ZlBOdgrDQ+2tiVqENmbe
oTrM5aH4q2O6B1cVgYgMjAm6oWiRaws4l6bAUol9tORJGxBqvvRgedm6yOnVzM01TQnmxqWvRT9I
cZW9mjDRrAw1Obl1uxZFutMsbP8Q1vymI4JoLdPHLmaQBUzwTMePdm/67CzKBcQ7TrnOBoOc+zBE
abVYwjtXDNd2Lj7YarRLk505cvMGWPGVkVHm0JkoNHbCbCWB51TdKtcbsW5G70M6Y+GKEQ1abFgF
9SYDaD13ZQGTYC7/sY9749iE6leRA/WErMeCDbB7XlZwxR2/HmoIz8+q8dwY/SE22icLYP0qROVl
SDo6ve5bWsTeipj+xQQE6uTt51Af9CDDUa+y6CNipMR3PKWQCEWCnjAKUVBhyLiVEYXhiI4BaV7b
APSbta9tb9y1ijmvEzV9wcbExr21gUHhQcGwkl2k5QcjVk5lxH2Z0GvKKGWH2Qc9TlCNHcToi8Z5
pZBdxx6x35o/OtgUhm55juZ8YITb78d+OZkkD76V2WQtg+7bNHVS+LMiOQzO+AXU9HZp7Cd250Vr
6mco+oIJuricqFgke/QN48unInar9diUkw9N6b6xwUHBKWWXPE8liZoz8C/NBLsWY+kxFm8Lg9rV
3DZ0N5J4tYSf2gb+ONk1wlqlRd8psd/pkB312PisJS4T5dSBZMKiHNrqwXMrHXBX/USa+RQl4tlG
CqfGUIIy/UA2fK/xzES908o1IgNnoxli3yOs2wo9CPhgp97r6F3hp8VIGel8h6TbM1CyNs1H3Zke
0677NkT6NqnyjzVIhFYVD2FlaeRBrIZyxFWz6Jv1nIP2na1HNCngfJUWCBWYIiJkKY5o0pQkh4Bz
zSWY8gHHIaPDH0w1H2yrd5DYhdk8pv0KseRgiRpv32NBtqIz5reF0LduXFxCrXk1RIeMvJ5vzTQn
caG46LD9Y14l7lYe58MDANp5X/bLV863cVOH9UdLxawkPZmTgga07qTbrDB6ngW88qykgEynoI+j
ZZ+P7XInkniTdgPQtSZzfaut9wopl98m5gTRDiJaa32GQCytFHqV8QzFgAn7YmVyGKxETcrioS4V
2e7VxK0tganzNOv5A8U+Pt6WQYro1ncKnQpfDL2GMAtomGn08CYsUUYB3UP/GBm76EWdNOuuNXSJ
+SkxI1b7dXnS86EIWpPvm8yMHKweT17UPU6GC0cXlJw94+gWltYnmo4bomYahIOzrXUXiLExMqYv
8LsIEV7zP+RLTtMqrlH2N2LzggTW0R3CDzVOCut6TCHGpHESNHWMvveS3S2RsmUu8BTxtp5rCky0
N619OTXOJnaL+Kjq5UuSRpSruVce+4kX1CmIrrrKZ4SNMwRiBM2WJPvQsnYHtz3f/qBNDkA+3AnX
3jx80DKdAYXCBcRJrnxqR7gaamSn696F7KaFdfjJlfLNS8+EfNgZCxrXBbQ6Tkr7sRrToChmc9t5
PWmdmeQPaZd8QVn+2XHaOohC75NZY/AQwR8Lu9b0+7fMcGPOwLDjY+KHeCpQrmH4T5B2V57iTJw+
QKgG42tM/csCMN3ormvcz6HhRkBL8qM3Y6NBy0Vb41s/EVlXlQdUGpuDTWNYUtbrUSmkUj6SoFsx
5+5q0fprrsWoa4xAWshCR5M5gcAKAF1/F87gRM1gu0uH4QJDoRlM+20cRWYaKGoJGk025hVczLZ6
QscDllruz9alihmyiFv3EaxJF8drABHbNLaW9W1qc5tgsUE8CNTLuc5KZiZDttXkYGymOu9hwX1P
wDFWpqPl2msE7b1dJGdIs4eskDBWo41wryXoXGvyuwUq94GxF9pg3dXzqR1Zo24L6TOe03JVqCjq
rWimo5Ob2qtBpzcyqZ22qWN1L43XIMCY+1ArWNju8DnZqA4S+4tWXRebOmK0FjxbvJIGZ5htCvcF
bXpB6jtqp0q2QeGnZlLx+SvkuHD9wzz7T3Aaxh9nwmAKkRMDsAi5+zta8IeZsNeUjYgSKshbmx5a
I3llqbwt6Kau0YXaFK3zsfQy+3tDorBAqOSiFnS2WJK35LGNmEDcmoNwDIa6M9eOIYDkY/usJlO5
78GXpCGKuhq+FZopmPc2Of0XNM8776VqZqoFVeFwHKJnNaaj8Pd3+AfhC1uzdERogT9rOAr8gd3c
zQBOxGQ061tXummHfQ+JKoCBx0RCvA1ynmIqsofSPblQ6FGRl4azVA8RkEI8DLJzMVofOj3f9Sat
fAWQ0d9fovUrfctmvXv0dTHAQmMaS6afB/PFyAxqtvVqfRuPxLWhb6v2UYV0dtBLJJblSRxRl69C
QCyb0UZyLGmZyqSD4V1utUBF8KAvD/s0SlzfQRv1MdUKnmyivlfMr07uR5Wu1C5168cs/EapzhtQ
mhdbtQ/WbKODTTJd6k20LjKQ0uokIKsYiLKLHN9hx5qv5gQtoxBhHGhZah0dm8a+Ze290akeluTr
bYqGnxTlTOO6WDstanC0BCHeNKZHkAUoyeec3bfJC495ZcZZ+p3FL2Ej/2L3/ELU+uWP/xEl6yfU
8v9H7ADpWvDXIJZt+1Zev11/BK3IX/gdtKL9BjMZYWokm0HSeS5r83e+lvabqzJ3u61KcI3GD3wt
/TcLIIuFIhoIFQkl/hdqRfvNA/sCxgR1KkiJyB79W/SAX3BkAKINE11nzPQ8i6v5BbPiCjfLS61N
AzXFO6Ftg4Vs0KLc4WDRYnOHhPeqgDhgex8dhks/PKg/iY7aryg2+e3IVKHlaKIPgcLyzxtTq1Dm
X6wyDWzmW/JrRa0yj6BdaTDRzSgNrW5T5fTKRpQ5kHgSugrV+jvU/qdl/ROY7k+egQ0xAlleZAnR
Xvr5KuZSs3CHnVJmbt2aMswvZMmDqmZtpQivcJ6W2j+EpBt+8kf8nrxzhzmvbTqQ8v4gOVzXGr4L
aGIEueQwoB+euKoERKzBH8ge/goTGqnEuC6jr6FQVw1OK2lFYorV9YDPtMlrKZODkh2gWO2gxxrj
1eoX6EVAIXhQ7jIGEJ032QcDaaGS2WsB9lk+Qgln/ofX6MgA+uvdeLxFg64o2dqvmHesEvpq8nqS
RGM5ySc2UiJo8aHrv9o4a8u3GxndWtfmbU4TKtO6dd97EmtDp/a1RchFYoJRj/dnaaIND22mrayD
xfMYH2aM990C1BQ3rVXlvc6rMefi4DTTlmbwopPeQEaW3ytvVP7XwW+TH7koQH09FZ1D0OA6+JKm
XdvTYwctWTNa32xfBaTceSxuPy1yHlxCP12c85pemDqgYzBf3PxrNDQN6AduQ+lRQIcdxjXJp3kD
4c/2KQV4Y1jT1kwQ0OMVyn+XFwTNx5fvrzceLWiCaH7vbiB0bjET/cYs0oNtDcHolFd5rcswbVuu
URkfO8xTkxv+6vu2SCqFWYXnG7y/CW8ACXpp0+E8siVYBuChfQn+1vpX1eHG6z6Q6yChFAYidFCH
biP3svxp+Zzlg0hZ6mPbB1DkbHKLqgT6aPAsI77YafEQW1bNQE7RdwDT+FKnWcuPtlG0iunY8aO5
OR+TjMkLmKi5WZe8BTXip+cWfU+5lvlw/t9jChl7jwbpHi4IodFtoIAGLctTxxygU6at3PcgW8DM
Z/fyEuXKkJc/hPoucgW1N/QGrM5u60I+dxK39SDzWp5xi6QyZr9brLX9doIpSbWX4udemzudJjct
mWCwrN3Cfaglt8993h6aqQZLfdIYRP/9ftBlwPjDdvAQ3kQuHivjX8XvBk79HJUstgNLT41xYyC0
yc3c2Z4fzYji8VgVejYzj50Hw+zWN6dW2if4OqO0ZskOpvkqg10nIV7c0N9foab/6RUaEGGgBWMJ
+kvYnzM3ZPJO+FE9AMHRwAtB9IsXoHEMzNrjjIZZi572banwnmo8Z//+Ev6gC00ENAlktobCFc/q
V059PZc1ikE8JHkJMkLI2NbRCi7ObfhqdXAEjEf5eufkVe7G34+FanmsodRKBDjPh8SPOmJX5Rb2
Wxe5jJyEQwupjZ4kSV0B89r8/YWbnL2/vl3TdtCy9sh3gZX++uxqu28VJGMCdc7v7ejJ5lIa3AVl
WNJtLL3CNkBnB/r1xqZfIIkoMnJorEQaGTLYyeBgsVcXtrGko9wWLpwO+QSieGcoYispGnLPLhwF
emVhtAcFwSJVNTAbZx9rAhsA4wtN9iPO0qepNnZt1q1l6IxAB8F1m9oMAffHkiD29w/gDxm/fHM/
PgBJAf+hpokdOIKax6ndOCA9iFpyebeEA3m0yDeZ6YDhCYLoPG0nArokowi5ogqwMzwtIrAkyGRl
8Q/if3+2rmGMw+U2IDw6pikrgR8ubaE6tt0IPyj5xGU4rzm6u3BZ1Wwt+aISymMsjtbyMiKD09P5
J2j+n5yFXALSjR7NEHSv5Nb74RKiWJgKPpkIy7EW5NfKzS5jPtqfh6JjjSvmzjSWf5DYgmD/x3Up
MzgmrkwO9T8w75PQS/LaBeOq5PnBI8jGJu366ZGnnVJyzQaYqzk/TPG0Ren+2FSw8DkBKoK23X1f
lDL4WBxHzTxtnSw9sGaxuDmIQnss5rW+KCj8MeIkZZmRwKhN1mlh7TjbiuVVZ9XWHotYJi0cwV42
bz1OPvkY2pZTiEURNny2fBwsSlyTUEGEDWa+RtN0V3gfTfa8kYngf9g7r+XIkWzLfhHKINwhXiMQ
WlEnmS8wJjMJrTU+bH5gfmyWs7tsStx7y/p1bMzauqsrmYwIBOB+/Jy9105ZuIWZXtQOpxZzE9p2
zXfY6vUK8NQRmRfA9fwCFQffPaVauMFhq45XKGXZ41PzDuXMSUn5dbmc1PVGLYAqhjIiSI7qI6il
1SF1leqq4rMSH7oz2FHUMzub1l5Vv8ozhoLjJDr+KiVownbdsH4PsPocSd8//HCqbq1bjw2PrjOD
Vh5HegzInXjqVd1iatklK6adqgMq7aGvoSu3EKT4cUwsp9SkFuBCqI+tVnzlExOlfqdKHQ0B8+An
u16EW1e8hXB8Sp20Qu7Wfh7XxJgVP1RdbPMZlPOGnKr1zO2uUSSUZNb3KZrDjLY5K6Cqrrj+Xzsl
q2FhGmvJxpxXzlV9TlWGqCclY8NWn1F6VDVUVupdm4g8ndrvkmn3tXU5644gUR1VVsj8YpHArFjB
sL6ox40L8vu3pcocVRkJp/6qlCq29azjPuPeYiy79m7qC1B3hnqzMeWg+kXqnbQsYEyzfVXrIXjb
l2jkZwJnStrKYfioXqBlnRMzq4s2MMxjr+f7XAhZSNkk9HLeqXKrAvsUjVfxvU6MjfrWVNmZIHxz
gUcJfudXecK7UXufzS9Tq7S6WpM1PsU2yxZ3Zz/BQVDlDFdEvT9VnEzUHGS6bxPqPfRcGfJ6YsPo
Mcm9ugXUYxGX7Ub9b6bzoPFRhnHaWYu4etybsa7jxkMXCBtmxrLWy5lWBN8h1KaQMk3Vf+UCWpaY
TpnzZSBVXD6WWu4zHeuiOdI+XHbRmBzVq4gs39QtEhY9v8TMcJZYXq1+UaXjeWCAZfUGzdflVDnc
dfyv+pAayhv14dRtrzZZVXmqJ0F9x6U5P3S8W3UDq0LAHNItjq2vG1MMO+XbjJPkGCHUBs+5U/Wu
+uCzQRoimEs+Dw+zqoDVLawui3piHdYWbg31EEv7Ps8gcYZYlvA9FsGwU2VPtVBosn2ooi12+t2M
CLpESMOGwV3Q8aHVip1OGOks+3UYhydVD1RddLTzGXDph9mSRzZwxGEFUNVkz2cw9IbOabNxknE3
T8lFnSTVPw9Wcmz0Axd3P9EGrKgppzm6qI+b284OLazjzIA4kiPZXbtS9iyWyVEErNvBDxH+UGdC
9XtJVjuJIbksot900/eEe1i9pCvMPd0YPO0NWId24zq5P/rqT7KYiiTptmoNVEuS+rWqzBak9VqS
eEaWHypTVUer96+KmxpKpVvHXz9Gj/C1o5sZBdVaEiSsfkZdIlX41nLDQHltZ5w7uOGswEUj1W5z
7nmcypzlBwpdnnieaHUWUC+lvK7qPVJmTpR9qm5Qf6weUvXKantUZXbEdqlq9bRSjwppkdV1BmBR
2uwTPBEmf2RxhOG3KLOpekH1W9T1UacIinH2Krrg7tl29+r3qg1B3dfqMPpVW0K9iAT1X51f1AVZ
qAWHGaOykVwSz1hpzTNT151aymfuOAP+SYytc6Ru5jXVEsU4/Z16MbK5tcG8qXJKHR7Y9OgTBIRp
cqAbabnxL9TlVXcl+5VaQ9S5QPBoq3MO9lDdivy+m07q+1HLcsBVUhd3MBtkZ/NdhD0wbQ6K8K+u
OwjtXQ/HQN2WOgwPdeJUF1abb+bCWTUEdVOe3X5XoFJVzQRrAa5HudZlglLtsZwSim7FK+HKctN8
nYD40tT3r7681tn9vndkKYciFgT15UyUUaom/PLQpukRtM5RrW/qUqifURdZvRVscrv1RedbV6do
tdcbPceegSMQCSX8K4KHNjq3pROP/kE5kNUCok4BaqVTr6COS+hpAdakR3X9i+6jnsmc7cYdEEK2
zH8X1v+/vfgPWCjlE/vv24vbBo/1//5frbLIYad6//kL9/GvP3Ub+fv/t9vIJkWz0ZH/xkP9udvo
MIlwTMAjtBspjX+HI9i/oRkg6ksqarxjq0Tc3z1y8jeXrpgK5OInJPSo/6TbKNTR6E8HY5AntnTI
/sQepwilf66NQWAPth4HLTlD3tPQ1UTLo+Qt4vk6FcUdtyM0gxxEsqb7Mm1+aD30stTMlarTupli
0fYSC9QqmL6DflTKLXxtRkSabpNXQGwpBGRpfcldkiY/eOztKbNXj9CCVS1KxkMhw4UU9LZmVlR1
9Uu0AGCwTHkbvlK38vZCUj2Ko7g4j3V2EzWIBcf5iQOpooBW2J8WTXklD30k/8FyLfS/nRwMBYzw
bNc2XfAVfz0RL5YxZDgZO1/rmX9pJdPHibDLycIxPngMJ1B9TpG45+jzI22tTWahCypzGCeA8BgX
V/G3tEXhOgZI2BYNpIK8LxvMfjHErPzdNgNy5vmsUdSMJwro3SzcScVpU/8lzA/c6ptbIJTwCnEr
jfwgx+7VDACMOgQfVM6u02JQ6uMrEYNQn0yChy2NU6izrK3YfjQG6z6q+EZiC4tCx/jE6t1rIrTX
CSk/UYX3aAgTNT1mo83iFQi7c9UONIo+wnG+xHp0G6KbtGIgisSVe3qs+7mOVhADxsoLCFLSbCV0
7+TRabS9llCchho0bo+YEDUwXSrKPFS29rS4q8iKPychrqkl77EIc+YTb+WCPb1KK2i05VubNTuU
aefIc+66xnvSKkTI3vjmdOU5jdpXrwU6irDws3XFvZzkDn4nM/DogUiFcxJBXI3rx3YY73tQhSQC
A4kG7ojhg3SY1PG+xR5vtg2ZctYRO7aDYmGZCQmfB9WQ2sbJ8C3Xa65H5VGqOrj4LWyVDWrRSv1z
O+yMUMzUvaWJKEH7HkfdPpvZ2fUh/OyB2Ubxqi8hdBizjf7AtlTspP2cd0myWmCfqRtFC4pzZwi6
d/m2nDNrVeqUc8YIxSbB8lijNV3QFrigr33o6xZdZmtjONFL2dLi7O0lXfcFrEHekJwdhFM609vY
iD++XrPPgp+U7+ckI35DjuKzA9+r2eXakFgtAo3nCGPb4wxaOYisEB9Ccp5SUfj6RAW8kEkuzeq1
Z+v3A8zldifvu3E7TI5OzjV3yVRjdXCXfia113ixe1izeT8c5qwEiLrg7dImwmvTcojx20wqZRn9
ufPdgJm4lwWyS7fytAPUxnAFAH+fd7px0mVzF9UCc2xd6bimWFmmXIO46e5NuBCb1C0MIMNM6M25
CbY4LFewmpa9MwA7irKU80GL+7C5pgEPSsjTtC7qYtPkRbW1zTpd22hpy67U/bhNr62dxtuO9FvN
S24MGCyfvMeT3rj4E9F5ZflwG2A4lHbkExj0Vmb9Jq2xAkbRp53WDxo7rwZAMsLusSoc89nhErXw
11ymqVGcokKUlGQZYbjWgnPV7j3y8NAT8iHECgTZSYZKSNAOlOfzcAlb817Ka5UjXGxURWdntyzP
pyNd0QsGt29x2TBPHCYWSlCzBiRO5j4a884o/AxC612gbbAneAvZ4Fy/xMA1CLxefGQQCFBogsur
8+hXIpMXK/m08Odv7cGmYDHck8Hx1UnCT/LwUIBKXIuFmG7CFf2qyYDvMmQG/I0vpPWGzRilV1l0
p7JPAPNJZvodiisLzWWTx/uqsdeoSh/UwdfSx9CveXh3XI91NnDYiern2Yg+MxilvcnzMmMLhhmK
sULAhnFMcoarmQN8m7+7KULTJXeYxzvmOgRQOOgnGRj39twgc8xR0VRImCuJSDtq8PouOD52VXCa
Ri6zYkHwAKjFpj1Wdlz7SZ8fahVNSjhy7VstRiRJ0so1qhNtw7LrrVuOX1kmf9aExW7J2OGE2LTg
MLhjDCfxUUgHflDV1jYj7CsVrO3uYv8MlpiibRm36N3xgrYBChLOd/b8k2PBwcudtymKy1WkxT8i
3szK3st+1jmoshzDUlqhVOZuVT6hmdhrIIpsHNHCXcXpHpRKyKZhkTyNbJml24gfFyv41Uhx3zSo
HacaxOiZYaVYRzNgCw3fERaZey0j6RhUGOuT0TKGWVZTFldrrWtZQGOCe2d1eMi0dI34Aj26HXPL
91xSZ+ieaCe43CwmqyIax7gLbyKzsrXUo3/oi4m/tbrZVSmHgF6iUqDq+Eu3sqtIrJKCWj8tf5o2
kQQgMAaCrsxqvs259WRY/T6OWroLzj7OlluXF7tFT7YayxabTl0P+y4oHhHoVUQ9tEG0ofHiJwlX
IhnXOGOJy/bryX7TGnGITWOlsz5FAIpxesJTeioDCzTZLz0pLrHQn0I2JgnYn6pDv+W6/lME2tVy
zY8/FIl3/6qp/jjT/HuTVn1s2/I8powIM/6qeTCmvk7jiI9NLbNKygFZ/pPqO496wOkOj7o1bxOF
RUISXVfYaZHhuAN2Jo/Hw/V8Zd9OG4ZahJ//z2/tq475SxUI9k7YShgjSDH8yzdiT0kTZl3CW5sQ
9cG/cftxK8fXvr5Lm5/ukq27tvA7Sd9cWpvUG3nThDhb8dZJ913d/KjT6Wbl5jW3ep607A0tDwZI
SCbJdOI/Jn7xgQM7ffJ9jRiv2+Pa2giLJy/Sb6pd1NTl0dQp6QS4zqTcWeGLa7a71prPiZ7dNXF1
iBLrOKBdCvAEUx1toaEfw6TaYwur9ZlmW7JF2eKLStD21h9qxfR2rylbDBnJ3anl2XD6eccxlxSV
hry1YskeIsfdIfPcuaTGjVRwhTutUKT5YtZ+9rgs/uFC/1V8hEKAxB160CTAGfSi/6J7yYbAawmQ
bf06sbOdQwu1aWeglBrGesSgp6zu421uA2nIxPDW6nKT0rnGbZSyJROq0vUi95P8u9DxINVsJAUt
z77zg3wpN0a9bEXY4tcR39AeMjqKMmIb5IAJmi15MSxi64d7i4wFbFUZa42V3Mo2vdQB5WMxsLSh
I/9RGmDUhxg6GFLN9eTZhzYNnvQaDVSJfzOsKKF6C4M8ct13q30BDf+mQYRZxxIPOXafkUyFsvo1
6oPFdGR+JS8cYkJHeRDIyzhGGoKemMZHU/a+WfVnnRfOsmCL66haZ7mZQUxrqHZEpSbXiV9w2zCh
rv5hHfr7UFA9kArMy9HLJuRNfVl/mAskosPYY4RU94M806XCQmkdpmbZodmkteiuNFybOYwy64hz
5xhF+a6Twi9C6r6puea98Ifc3lvwdGvUja3R/QNT6G+JgdwuJsM4hpYcAU3ONX9+h2Y2DyghjNaH
qHKf52wKlVV8pqh/CT9cmSZeDSZV32p9Wi0pU5/OfI5mF2sCpIZVukw/s3FezRP5hkPGVmGqIFJ0
M5x9/6MewX/LO/yTvuj/MZAOBM8/PPyKTf0ncvT+HejwH5sCXz//OzLR+I211oJPKlQCy58IpeI3
ocZknsGpnOAsNTD7d1fA1H/TlZTDBSD6hdz5Q1cAnDTEGqnzS7E0W9L7T7oCX1vRH/cDSTiYRMxE
wqKNhMT+y5Oh4y4IND1ymOKwDhizGd5kaW46LfVjEgn3X+50fQ63zoJ5Hs8BqIYAo+ZdntovJf5p
9sFhZ9sW9+QYLfj3Kky60gQ4GBMTnPU3aBVy6w7DzZ2XZVOzaK5R01uMg6x/CTOTeLQOf/gC/qsd
mMgqHpg/fzDp6DoiLmRffAHGXybFDQFuupYvEssBIRnYSnN7TE4ToIZVHVIGD9aDoWPkWuiITsns
3XW8cWPAYjAW9qtZcqClg04wRRMynfCw2sMbsFdofJd9jW+UctPY0VhH540Ue4NAA+q0G5wbIelq
qAUxxlB0DgVn+Eqa7LWlc5+K7me+oOifRX7vIHyUi3UAIUTXBXIfCVc4auVQbXWTQY1Iw2eEvdug
Jy8hcgXHhO+dbd+istIR+Vi3ygVgU7gHK2vfYw7iDETYlstf8cCIO7V2ZmBsHNjZbvaducwpiZwD
J5lr2T62MSktYfsgQ0kCWfLDKLUb3o8HSUN1mfur2WT3rlEwWqkxDTrXJNNudqH6C7ZzaO38ZTCq
B8/oV7iKt66GMaUszcM4PSa1+1TZ/FkxPnqUy7kRncVZiniP5PcUt/UDqxdouftABTrmBn1Np1pP
GtBbUcl75mDmum9/ViTQNIH3pnfVS8N3ZyzpRG+h/IEZJ2G6n4O2pWR2Rw5jSnYfGhUt3yWAvBnw
rswCC1Ocmvdl0J1LO7hQVH22VQdqJnvIZHqGLvdGKlqWyEteEAJuxwenNs6B4eyTwflGHkoODFcc
jVQ7clhofYgiqKsjdPv22BnbW40lJ4Qs7nWUQemQ3jfRyBYYBu8ilicg2uTk2tEPx55Oce0ysKAr
79p8R/k0XR08lWvNwS+bhRwbYyMA0P4jld6hIJkt1KYjtEUzIb0WX/tH0NoXvNoXXBpPIhREr+uP
3Zy9FdI8txNe/8ggWChubGY38SpISYWmdt4yHXB0Z9vEbYXCr5yIaQ1IyZHzGkYFQYfWEXPKug4s
ug46xlax6D+9sv1I6h5TWjhvKrdJwPYZh4nSazvbCNbLUpXXgf1akiLsJ5S06zp17qH+xISj9OiJ
TYvpdzJvOm9AUm91d4WjE7BuzAZMwfzqaaG+AfaRg30glEgEyOtl3R1qXVmQEiJuC2zyWjfJfVhl
z1mmobsKoTw09Nn9toMsA7qFA3MpjqPeytMQoT4frPkXnm1YqUbC6pQDQdU0C+HirH6CQneVY60g
Rqk7OUnR7r3WfqwmzVk5S1pdhODLiC0QnvjITFIB+SrlfixogxWi31dJ+e4G5bAboz5l7tkQQR0t
D0PXTas4m75PuFZ2vcZJTOBF5DJWZyfNWz48KBxvsTcx1lsyVviAbl/HpE4gR8rpHbmyhwgVoUNu
1TQqmJ+GsTi2kYFPJTdexrnyrbFWAAscl2ni7dIs3PdGk++KXn9bBPCdZAb5bAZusi76dGaa1Vj0
nyzPl2N99SaHwOTc+Y6IvdhhfN3ppPYdNfdXGizBqcKC+rXWWA3f7CgeyfrFsmEupU9/hrrafMLK
X90Sh85eCeBCYvfZ4OrS8Ly47q6yA4xGTpnSV9FwDgYe8qoumP0lqVJf2brWsgpxo9NSBysycB4f
2qJeqX1tL0vxmgR1sjWbhcFx9mvu2WsGjxev6yI56HaTr9o+RPCmDErRJJINnp5oOxCmtLZ0b9pW
ygLpmtW2GXNz64ZkJXXgjcshulYya/2yba914Llng1+QJ/N9aOQRECmMO8SSnRoObqc+rO5yc7j0
I99CLqgBw6ph6O/F5domS22fBhWb3E7vausq5uhbDmUUYn7xQt5VsNU4qiUGw63WhdmNvzqv5mSf
1hioIhzhJBqxn3IHlqFvR7RgOMpY2yRvBGUobTShjB/TvaRvu6fZ/eHUJVPKnq0zb/pzm1bm2krK
jSuYFDVOQKrM2NzNpu0XvL9tuDg0scJq3YPbjDtjIw0awjV2Fk35WnShFpXw7IX003CoDtYHHF06
g/hhahM79twz8FVemTxPbnFPhzFTPpr+l6ZcNY3y10iMNhGGG9fBeZNiwUmx4lRdl93cfEKgMEmx
GyH+mJp7lzs9PvtGYxGMxn0/hf2L3v+oRiv4xgNIf1RoyWbQK86Sy6x9G4wAg1JtZ2syTh6NBu+Q
qVxEizIXpcpZ1A6Hr/9jYzmqlffIw4QklRsJv+euVP6kRDmVDGVZUt6lUrmYAuxMtfI1RcrhBNjk
Xsfy5CnvU4MJClZn7HdLQUBYyBsgr/HRxDIllXcqpoWZf9mpnoovc5WBzUpTfqtaOa+03tmVyotF
VPNWw5xFnpmBdcViNoFvKwjbuxIjV5ZqAQIKvF1mAQMiuRsTTLtVXO2H2l7oT2gSGkLyPY1MXELT
usMwNqotjM4fBDvlJguUr6yZm3PYBBDBlOdswnwGDbq+t2gZa9J9d7GniZQ0IUHnZW0p75pULjZd
+dmsplNwwzeKUXooX543CXUaBRw2uBIbYoszbsIih2B5Ocu6XA56VPEZ2PGJlPRdN+j2gRmnOxEW
2k67Qaxgwp62T30EzsOJzQ9zHOYDhMfyto2xoJxTyL2zaKatxNDXK2OfcvhpWP08LH/WiOvDgy/S
KzegrnyBDDv8VDkFRyyDjvIOBpgIhXITYuJ0/EU5DMn6BAuF6XBS7sNKglHAPYjbHmdigUUROtVJ
KM9iqtyLNTZGTS0Xg9XfjCx8j+PkacDwmGJ8tBBj5dK8m/vZ8ud2OZjKI9lgloxkVXC26q52JiBL
kbHZFFO0mp3sgWbsVO1NbJcS++U0lscsL1eIEz/Gen5usWm62DVdtzRXQVHfjCrHVD64WDrT8WAO
kt6dd0owfRbK/VlJD9b/IhEnt6+FYh3bsjnMyjPaYx6dYm0/x+PRVa7SjnSOleY891D64sCl3lnq
y6icqL0LoydvogeJSbWTxea7ac4vc+WOB+S+zx6G1rm277Ww25n1/DaG6VGFS/q0b50JFJ2N3Xah
7TlikS2T4aBh41z1WvXgYqK156dYeWo1zLWh5v3IvIWJkQEjPcKAC0+LtiiOXCfT4BiGN03PiIRD
tK28u6Jqr26eY7RN8++18vcWqTz3pfhIMyI+4sJfBIkf0RQTyIo52IjMbyMqUYv0jioe7mdMxBVm
4gxTsabcxcXSwXHKPjURvA1hDrCo034xZ/e1BT+vcigT/H3fYFk2rOd8esamg6AN6IYWgHiMsDjb
1nZSjucG6zPrs3UKp6cYS7SlvNFUAK1fYJeuY3zTqXJQN1ip0bGAh1Hu6gWbdaH81hGHcOW/FsqJ
LZUnO433DhbtFqu2HjTvAYgTMsJYMZnjI4fb1pi7mQK+6Ji9NUzfMebvTrnAbezgpPSsXGUPVz7x
CcO4h3G8Ug5yQ3nJQwYnQIA2NWqjtVE7mm+YP+2KkUmEf33TGfKtaAruVMgywurcnSnMfFXLGPCH
8rI3ytUeKH+7VE73CpoRDWsxoCWnVTAvclznnsAbj0ke2t9zoFzzmBihPlMAlcpRD4cBqlM1HHBO
o4lfrHvkhsearBvlxrew5bvY8w3Z5OveK156jPsxyQ7Y+Gvl50+Usz/bkm77WmL3Z9WkK64IAK5i
ARB8Sn2g+AC8v21fbjpTputhGmiQgxKIQQoMii0QaKT0gQEFW8z9kr9VxOWVJRhz+ETvueITEOLF
DIruzfDFLpj0D6loBiVYAx28AcTwTxPcQeomdBeh0HUzR6Qk3+CO6NfdSEyMDSEat0nPVLHJn9oB
DAybDj3qhgMxGXgkEx8SPXwFz/ZMztlMDv30nWLo0I17kUa+iYUxaQxa7Wky8V8Zdve2eHRzUtac
dt52VXTVaYIincTxsKSZtZ7DmaFFW+6DuPsWDm+2dBeCwJCs1AqQXLEv9O5sr6RospXrpBxKllvT
eTxFBOS0RvsjqUe5ZtaMulVSPlvZPa33F2e5mE7zxi95LPPsZWJ1CDXdJJwvksxSQX1ZlBBO/URW
NM9oqf/svQEbR6GODdPKMxrYZGG7siKFrSnpBTCgI5vHWpcxXWFvPM+O/KwAinEygCHXFC4V9fA+
JhD101lYK13zBKUGyYXlmb04WVngAru2PrVhiqzee2ysEHxPVTPed6OVPdTmZhLEL5TGtz7v823P
51gxQ3WVspRBFQlLaqj5ERJleibReNnGsvllBFN2CaeCLEENvmFkMXPnyUOauR2CeDiFRvKudQQs
TJzNE9jSmzBFvFOSVxdpAY5o7nW0m/OybxvvyVKq1QyELnPpZVtl5Aw0zKUwCfIkVuFTUbopxB2T
lLdUe1hiJictXVVw3VW5Aa7EjZ5OBTIKWgqLm6+rIZ/XZsagOQkXyFeGjhSpBpuhaHFzoF/qaqoO
OhGDJPJJfzIcaG9jwbwLN2mdvfairxBM8xbLOD6MUZStK2/5NofuDzspATYEyWMb1tVOn8CrwXpd
zUPoXC316LRNG2wTdz5EDJqYh9kcCUQND9QrzG3WubCuKhOqr/ZpZxGcvDxdLsUywRM3EHZwScVK
PlhOb+3altGgA60Wiyz51y1IpsyAVOc5k18/zxObXR0+WqEFv4/Z7jVichuhm92ZgLIOZsmwibH8
sUC1fNDst4AZ7Tky64chlH4UNvzVmvixIp8uFjilWDOjCycAHot1SInAEhrSDElEdpjzKSXUtqjX
NdKNnSyyh6Jq0nPEiTXPevfEabn26b93BJtsCVr7yQqVnvttENEfwIbth7F8193l3YbnE8R5frJs
5kDdeMkE81shg3M0t4TOzP1mgSK6091iN1rkUpEoC8mmZlgJTr/yv2y0DQ69tHQHPwdA65O8kJ1o
rIymSC967kErsd1X09PsIyRNw3f7ZV7bWjofoN7W66kgddfQL7CTwn0ZTO7THASPw8jTlKIk2VWz
W23jgOmsZw3HHrLeBvAB3XMxNOdx7B45ZGb3c6qvyKw6kCL4DUkR2aV8CXaDMCJH7iwbTp3WMsfr
iQ2TeGmqy4VnKeLMxmxTte5zEzN6R+oumZLBMamrmwy1Ajo8/F4z43Fi7Xz3son72bILf5bo/RKj
YHLhiC0U2P3Xa0iQPH4DUzoj5/rAeAF5TBcsZ0M8BVXB5JQoxU00iH3UCucQOyxhFhIEa9unZXTj
zGGjhcgQmdA7Ix8gvSx9eoX6GPjmvMSblh75rSyci3QDZ8/F9k7QQ5YUpVI/wlTNE3LcYYjpaKP7
j4Y91p/0YNmb4WyiDbYuZaF327A3PrsM3rVrJQsaARLnk2fwt09isOKHEShWZV1JWkMKxZUB7Wqt
Bh31sggBVxIPuSI81jihZAg3ozaNeJLN4D6zyIo3u7tBHQG7Kq4PaeByNxqNvl/S1FxXabdixZj2
GNMnRK4Vks3Fu3c0d68HWnoHTYr5yjxNwI2Ha9zH8+tg6HvbNmc/GUFeqgP7cxKVePbqhyIPtOfC
hs4UZ/O9KVr3KXGi/TASP2Dk8Vk0Am91EJzQAt0Fc/WAKRzQXMpdFUU85XokzkxE8DpZtG6pdYuz
OxTnmPCHXTPzT8zd92QxTD603Wse9IKYwGwDRsfa9fRXMWRy51hlvAmzKji67AchM7g2t3PaSLm3
Azzxo2cceo4Dw69SYfk9DRnYxM1tsTwS2xqUs3U8mGdptb5wUqT0Ah1rw/nWiWre3JCfQ6APLMoc
PpJxfiopFvxMM1/YvoFOuzWyXGBzG4S+b5rJ7GvUxktSIvv14lBswjlAyOC4+c1qqV7Qr1DO5enD
HMdPQ5K8VzXornipvxkF+6BZodlxWlZnTnJPY0AzqjOwbK607LNHwb0OIXUySKqOouu+t7mb3UUF
WNfS3VrTII4VMI/CTMi1MEEuBZrQfM/kiK8t2ri2h8nc5XPQrlvmd0jO07cS5OWyxMUz865L3Nvj
SXpnyWQeTc58LYYOSgkhtKt4rIgz1K1wrdGsoqdt34J6eZMwPresD5+jUal4wKHxieSGstcBYZdd
92s0+2cXvCZ6XeuSgKPef93NS4hhAI3saDmXVk4EJ5fc0JNToNpG0FDMUKQWTb8vYs04WKzJFHcU
SHH+GkYww7OpeLGGRh5Bm11AzoZn3GJlBZCSvuPJZQ2jgUFnvJ7KR8PsuofSRliUoiYH3Bseda2+
gVmITt20fJeak17TNvfhDHJhhinY1sKOHmPou+RSk70UVbtBCHerLZIFrneOWg1rXoplzzrip7WD
XiMwknVi5fluIRiYUGIxrr72WMPVjtNAX9ODbAduGtcP1j44ySMLXd31JJ55ExvS3Hx2CM5ohvaU
nrRBz1U1BMf+DZMJlj/DgO+bBmx92dkZA+tYm4Z17OJiLfvUfiyIP+vtY2cU4pCyBEdGGt8naO6O
Zhoc65wUwrBM+h2GWGb4tGx2Q+o6d1ox/JqN5lmU3OngnNotzPDw5n4EvS5wnDYteU/Bq5Y1NRt+
jYoFxOVan1MaPEkJOt87LkNHyhkpAVs7l92ex/gOz3jFoNLBpo0aPRq7Yzxz7PyC/xmZywOPYCtL
3GtHJYk/rTaP5WCHt9KLybCtm7OxUFwssJM3XDSSGDkdBMg4TnoH4m0YxC5rFVNlSHTApfmVfbQ+
GWYZPeR8JtLjt/MYTifNphi0tSBAtbh4yF5ohkTueqgq9wRRkPXd9mE8APaJI/MIbHeVOYF1nWcO
N1QL92gCbwv4jcTL+duF5ezR372JIGtvup2G20mvirXt9B43cfCi0cv0nUSZgdE/c0btkbt5yidc
uiDinM65WNkA6ctuqv08LvUpyLvXOWpYPbv8aNMX0MLl6ObhHbNdy+/morwkIr7G0VPqTs1JPy7J
ua/peIQzOuzcm7VjLsdN1QzRsbObY5lp8vGLoNzE8bJdwIRmYxGey96OaFHU1VtjkMo+RMSOiRGS
yxBq34NI0gSVP7kDJlTk56Rdmh2ZX4E/a+W+KIPQ9yJmIR36zmAukbIF8bxSWFGDnSN2I2ufZ91N
1zJ5Lt3pVCzRCPRYzL7tTd7uXy87NgUkOFQdtVCQnDn6ELHtPpoHi3L0TMd1PrtZitRmFHuSIPpT
Ny5r3SnuqQPts4SIuR3tkvb7+NTi0iM2OioOumZ6O64d5NWFI/AEyOdq29E2FpFzM3okIbITBRVp
B/usEJ/Ic+ut2+QNIVhFt69i/dqAJqlco9n1nL6klfoTIKnA9mOD06GX7WKbuQ4HHESITHIYOAQ+
rAZnZYZ4ymCFf7iLlcCgyZHRfBEQjYjcBplEx8FDqpySt6qx4GXN8BmZMYLkCS1yEtfvmiloL3nl
NuGks/XilDDEcW72Cxuapzb7ib7tHuXEs5XZyz5Ow3WecCOjfn1h7FrRULeemDSg1aFXsJlI3PIX
c7C3XsIoL6enYHipPElHq94CaTTbuftWVkCXWz2+IDQ8jJxSjw7MzFVLMglHuu9pFXq+3pXaqSJs
PAtbG+fW6GwBqKi+tOOsgbr2h0kzHkkRbnZlFcf/h73zWo4cybbsF6EM7tCvEQBCU6vkC4wpCK01
vv4usG9ZZ7KrK61snsZmXro6q5IMBOBwcc7ea8McCGOvmNNhP/E6zDVVPm3BPREgiKLO0JNnMkzh
Lqa+tHYcCqoCxrvepv1xUpqjQpq4C10/3A7QMXAThByLQFfvmPIin53ZMS+ohHDuAISTfZ37Ijwo
akV9GrBNHBTaCzsWIlidcHnEq38k9AqBrUizc1A4xwngD+pPDnfYGCM3zp0vRokBcXXOqPVsn1VO
+7lgfewVCzxWXOwI36AMhMBOp24HclOqs73rHPGkOB2V/OhdrQbcSmjlODXP+1xK0trCgMm0sOWl
4Pv9fZ94xXx87hI76OHJ27KEqSI2/yS7KM2w1ipT94K5dnaCowdwAzcwM9xluC5FjQIxjXtWz4Tm
3dj3po9r/2gnCt+gsxDtAUpKAHQ6SjZjkZpueVOcoF32lZmjblH715EOnI8a65jY6v1HIl5idyVG
u+m5DwLQ4+POmKn9WrymJ4exkIXULzJJCK+tFPdBvp/mOjg5kTj+/Zc3P2veTeJ6JH0OcCc6CY0S
/cHPqpjWpoxvMQLItQg4E8y4XsaKuK3omKE32UcccQTCR/BtOtcSvffBVV0Zww1LIKqdzLdNZZ9F
tXVOEsJDo2z46tA739Wq9tbR5CPnlBeisPkp5CxE0YBSkkzrYLHwM2EECpoGKuHIwZfOtgx+EMsb
HSs7NI9V/n2hZvEtyaIbeQ2sU7siNxHnVOggGiPQxTUEUbwtyIsT1j9jMxIr4pk5KuikgVIRguQd
+ONVnPdfLLaTxJ+qX/sm7S51bii7WeYLikDgrv2S3AShql+Z3TuzJ7sSPYVyXiTL5Is4KM8aWmkz
nZWzQcqDsdz8/TPAx/FpBK5Z3ZQEQYDq8i8EGJGzOPEQc4fVWv/aEmuMUIi9tsYuN4x69lvZyvIu
DyYutqoOrmWAdi6Jwq/6Khpt7Px90IbU7We6iezu4fjamWvYZXpQ52O6bgdbYEuAEPEYjoCGSbwx
bwkXiB+caaAFQvC9W1UW1Q5hAYIaSXHVbLygqsF+Ta2mc1qPblaZjJLRIIGjTL+JkCjkUO/eaOrc
960aoescjwphF2442qMLp+qbQp/cU4SYfY39rzrVAQ8kU44Q6rDY8UZEFZLelHaCWRb2XRgar/ks
x+2Qo9QGPhxtjGBJdpkmv+TwyXeNSdusMgTJF5q96Wmm3Af01Glva6T5DGDvJnN0Ff2BDcGR3Y1X
BI5J0QO1Hf2ecOuoVEW7BUqbXiriZAfGN2Has0sHbDnLqP4aJqZ+0ObltWX8nhSj48RkgduWcHZR
7i7lTpLYRHgSJ4/EFagAHkMCdjRjpXUnIODMHlAaFQ+KyqWsPCVJ521ajvOxS4ZjWoj+S6wfIsGr
bKcVX0hbbrtYRsRUFldN1B+CQZj+1LdsZNXF9up8Gr0wiWEKtEZ5+BixfRRup7577qb05uMYY0fi
DXBr5n2Myn+k9Po/0XD9Igb7vwg2JdYp8L/bwY5v+RuJab9Ivdaf+FPqZf6B3BfYmYZ2i10Kb/r/
0qYs0tNMm7Az0zQRbjk/h+PafzDx4v4yeP/XqYDf96f/y/oDhQbxfbZqOHg1kTj9E9rUZ/8Xv0M1
NMeUhkqytWV9YiNYzdLGTUtXLh1yTuYGxNQrPSm/1DjDNh/SgcNcdHcDIayBjpjCVEnAqHP9Dufu
lRyI2pkr9j0/3cC/EGr9x/THVaGQBdAF0YPvqX+SySokppiTDa1/nAam3n2CAilHcbRSEj7yS/Xw
zSQ4NDHji5PdTm3mhxDb4L4/yWl8ClCNc2ju6X+E7zJM3/SA0xKVtm47UYohsbTbFFiQuug3gk3H
XBWZvwrMVKEb6O9W6RzRxp+Uc+nMFysLLfGhLC6ebtevmZkepqyt9rmNQKwvxyOVnG+piniiycHt
ZUZ1lTQmbaYr8K5nzZkuEafqtKL10monaVXXae+8jEK7QYexTQrcD511nuP0ZI2aLyPlmULXua9g
cOdGRKoOIY1WEs9ezmld14OnKA0mdyzVkqpNvW2X8GGx6NFXo9+NIXIUtIbeqPV3TolkGH+VkXCj
VDEBPkRqTS3jNguOQZ+R8mhv9THHwV5hOY/uZf+mcjaZYyJPTJMkHvwrCRUAxEGFupnUrxShXVVf
zE1ohy8qCT8UCnpiAoAp0l6lw/KUdvpBkDhusTsWiduFR6lbm4LPXXVRWj1sFQ6PdLkJ+oxsKvqy
LrFJt7MbLvOjkQGewfUk/I+/oU/Ze10/zSXuFYClPRjM9lLYxUPQdpmnYF6aI4XW3jq2kYu9coA9
gEwll0xNrtDKXCc4mfUqfjHU8UNuAxTiqbRovzlLRQSyfgzV/g5UdErHbK+a1UMiN2lkfq8E5V4Y
mP1KNdLMmw6u5UZd2LHqNWG8/YJoYMb0k1vh91YWb73OmSi5Fo25b7vhBCWEkJ1GoRvfkE7RQBi3
1wC2eaVK5QnSv7xZHqOccgw8iLc2QU9tmuROxc6zWKIznfLXKLWNvaMRvGkSARbzBYowPgSleK3G
4m3U9HlLkWDVD8K6UKwOUhVXZpkq+gI80FQOH4vJKbZUfvZihZ4b1jfLoZT78bu42Sm+EAMfAF6a
0Borf1TnLyhZia4RrKGqA3Wky3844XgtTefGorlSsT/3iq4dLpbzpGVE7KQAzqksYsQJ4x/8H4fa
8g8IyvQsG57JKCfEcykBTXaa86XXCMFATGcVbHtjogsXNuPALiuwIjHZszq2nyi8y9UgR7XBwXhY
vyktsJQdvBebtyIEkIIdke0gLgFMjYdSSqQMZPZulAjO5ICvzm+C6YGEHXqsQbWrM35ZH2h04kba
eCtAn/iXEiJQeBeRngLJGYMSe9KNnjEK7QUbEHWF7TDQs+gLIklITpoU/UlvuqdKUPvJOJ2STkSC
YINCy6jltqwYitWsZ2408R/D8qYCUb+bQqsme4Ua7tCB6NSKzh9K5C+TucL3S0pO1XU3tPuSbGuq
Dh1JJHA4sEXRBx3LpPGDLqfClbTXhFYiuWpw1mc1JzydmshHauBkNrdOYWEqLQJcVsl2SdjREI2Q
0r91rkaVNBSn4MfMcX4atfSZJv3VUHEKh9zEvP/VWoieGsL1byjpW7rMT/mAX4ksaLAiBd2xKZM3
kR1fOiNBDkmKmzXT78Z6OrTWpVG79Ti0PlrtAmysR05ZvK2mMSckXXYib5MX59SIctsUSu7Zinha
RrqpYMtxzE1PSXodoiZyqbh321wzL0ktKFFCxcAgHK+oanBsTar7gaEMvmJcr4HZYeR8D/Fmzjmv
VB33xLMQDrlhgEz2LklhuUYr9pREkhgdJ8ZVPEa5wd9NDZuTgwNymgsiVRqHqZNBfF35qW2Uvi9E
mkWkYMCG0QgwcoKnWMevQzllO5QsOI1FwG3nYNaaqUSzFFk1Ud5rZrGxzrZiOTFn8PwQ9pgxTeZY
jE9RsddaHm1KRggUeswRuIk3IA1eylqyKoR88dpoH4ZF3CghQb/JaPwQTfWWgXallw0+KGnUCwLC
m0rnaQp+/co6v4scHuAUAw7TGc08ztwLxAkCHqpLRfo1em8aX4xoZaq+UV6Be/pOba3b9jVfd1KJ
VV8DodM1Z6ZJ4oc0m5FKamBtZHdNPd3chsPoYWbrtgXFfdBwxBOVFN4/bnsVZBdO3BF+kPFO5MOd
Ns6nCH5DmQ/Hkh5Pyzv9EYquSey1Rt5dlqy+WQirX9f5cmrv1uxyqQReOIVf10BoOzNxPKpPuJC+
FbG+LUeuLIFb7KPTcVpF94YAT0TVPS9hR+BYWnDyWJ4+VJb6II8d5a8+Ych2zrhsIhO3If1dVqqR
bPd+uCp/hJVzmRzuKMXc4pi0JzWlyTflyyOQZzpwuXYeA30XkFmAmYUXqeLFLLL6m7FgXtPSNzHR
qDD6/I29Xrct0+lJ1OGbrko/0cxDkxM2EvEEG6p9GbHX06KS4SbnB1XjK0wxtOi0CYnlA6aSpNyW
KqwQIMRYrtlkcQBHbzzYSMMoBI2WBVaKCwlMG/kUStgECTBnJh7/3KPzCik/fgyPRSOBO8dSF64J
PkvhoMI5yOKanESDq25Lt0QIUbTFcTHHyi2sMtw5ERFhFskdWci+IkRql7XqhSPMGipNb9EmtBll
NT0qsi3X2TKmA7Pp+YVdxSD8GBBayTpaKd25SxpPJWFiA7u4Y1LD9Cx5p6HxVb4yoNVVJ4WkOd2w
/bHq8dryuSVp3wNtLD5sr9Q8kkzlJfkIlUmMQYLHUO4+PlitGbKJfBNlmX+MYSvLMClpV3kcvI7d
6MraFH5mjLxLMWSimnqsDKGGl2Ct2aWQEYaftdY5HGt9cN21Aim2Q4Y6296PZzAl9WM2zwfw7x9B
2sG2yH60VRVjWf5h8fdRRzOWLSc4j526+0hFqe38Bq/CzoSvH0clLHf+T7mgYC4RR9KU1c5psT6M
jj4RMTd9zxZuENS0k6p/ygnJJKSe5leiVG7dat9zSwm3bVKZ3jCt/n0UDx/5JXpFa09HqaQns3Wc
p/BqmpJ2PwisplrzhQx2nNsNheS8GEuE+a3haSHlJdkfSD2k0hWDK06kssMWiQRuFNm2z6L9tBBI
iI1e+GKNqZP9lSL00jVDdv8N82DC5iarrG3JRpknm92HZIGjJ+P7zc5yGzl1xHF1RN+DI3YY4Evp
ZUgyvGbcqYPxTuTXa6F03b4ZFuYX/Y60G7kjvuk8J5jupXbnJAU9ic6iCYYUkJ0Lclw1tegy7OIV
ffYx5q1xEP6YhiTM8hRDOkjr2iMbsnnoP9LWbZvKx2cAlr1tV1UR0tk3GmfAmlC+gVSH5NQnM018
RpCWPaP8XMteKqqOHjR2vorb1cn6rn9DgfyDSYP5eWKVkGswEccJnhYYtNJlM1umNrk8E0k8jU1P
jgNIEPJWfryM45y/Acs5pUX3rvWCdpUMDqXeMD2CA+ikc3Cy8V2zkTqs5wVjSt4sHbu/ktoPVB62
dromuTOo9Y5FC4rjt64cCaPmWcDIkduu8/MpK71aa5hHJ/u5jAK6ayV5UebdtE6zscV/0Zl8t2mN
T2XITkVL0WscmLUBA98kw/LCq3sTjavEjb0H64cNYICRKjquhGl1Wxco4D72qE4sntm5Pk5VizB2
YQbFVonyMzxpQBKdxb6dDBQbGi9/TCkI5QlhUahrKhqO9WtTJNjZeJWDBlSDaubbPOZb07EF4Eao
RjYXma9ih5ni6t52BGHCdghJX0kvhga9tTa4MzFT+yydyXPCAUzJ+CzXFTTrRYVs8Gma6pmM25s2
dlAkNZNLwu+/GPdLGHB+Qlots2KGfkGrICkY2HY5d55p99tqyQovoCpOjxNcIqaOquaJ45alMCYX
zwSjEXTR8wcxX1VGDKZWiiGKNdBJKN7aalrCOXu2Awk7lc520q+X2mLld5Lh1QJ/v2kqJm0c8kj/
M7q1Rmyf+hK1D/KmZzTYHxthO7GDrT18G2nmbvKRw4JmMPV2l0hDQRo74TvtBErSTnXjpMiKRngb
UN3ChyhUHmg+n6eCxdjUIYZJh9GqKwhTRlpkqFBcOCCXME9ewk4VvpMpd2ZYuKkav4UDJxpNL32j
p6w98weTmYJdzXw/YOswMg5m7Ri/6SxwgdEdWQvpa1TM/hCsf8y6mu5CIhQUZTVNqERSjkivgpSB
oFhsblq4daxpK7CWO8dGoH1BXqmM6zBa/2dBOYLA9EGvWUY+/s3QC+ErprW41vSCMpBljAj17QSR
LUdQHjBD6n3JyVAjPF3OSUSOAxBbFchtI38M2J7hYIFN/QD/T5rYdDlRXRn7YZVS5MZ0xAQdDBVn
aaX0l/rF3lNI3OS4vq47sAoo+aBr6mwYsdV2dKTdDAeQS0/HTzNUJKJHtybpkm3baa3wEaucW2px
dLKGINTU7+PCcmczE37T6eRYm/Y5yqhf9unNNCJctbD9IV1aHkIn9NvYqneGzpoY5sODEY+MmYya
tmiJ3qITbDEmBTYnuvc2XpN4wA+g2OBc7Gp6cURbEwg0ZF4iZ40jP+tKWwwPpHOeiJ0d2R/L3wFs
P5es15oNnCPcgo6uGgIu0S99g4y8y8qRaeLntPVUUT3Pweg2VEKPTsLYKUPluUWi4EVhN/lzQ3zq
kr7lmGLQsRMTtuLPyoEB8f+LlkUXd/NvEFbCAEb634uWvzCsLm8NioW47n/8UsRcf8P/FjFN9Q9r
zWqwVcDojvx4uP9m5kvCBzUQ+DoOZcPiuf9JsdL/sG3Kiw5aY4n8RGPI/FnF1P/QbIqXDBdKfGAj
/1kV8z9Aq7TpGHsUCx2p8YGffNKO0WUKZaDClYhWX6FGBGRrZ6t2+bWcI2YflbE1/6ZKuV7+L7U+
h0+lRmkZOsx8iU371xGfVkkuFMUu6Lk/9/OjJe8Ex2A9BQmYvkbsyUG8hUCXiseK2c9stqXy/ZLk
qDSJa6+9gPVGRsSP6j/a/FFw8o7vHbLVAogGm9raz+1Db1vQih5rCEZEidvRF1PEv3lvVz/xf34L
IQT1Z6rUqlgtsz+54BtNnZmZCWcuysgrqpfZAYxiM9Gq5xTyXSBUv2/DGxtOVzXanrE8oShBsMv8
wtmJPlFNvnDlfLGwh5h2iQuGgBcMjFLHJ5Qfo7Tw0Q3X5leZvBm0YLR0OtQWqAMNgkFFKCdEMVAA
GyN7m6MBI+Fd+pWUShIln0vQiXque1o/ej+Ndg4/c1gWP8M4Pjc5Px6dbVpr/VwzKM//+qXjNjPC
vEbI2HNOj5HzlA75R/gbc+t9ZJeaB9ZWCQ3/7z9Vfq4O87HcYdVePdwqxf9PIwbRRxzEvVagNMI/
R0nCoErm7PWgPDgTjUygS0p/zHNrjxvIL+rw4NQCNNqq7FZY0VcYyPexfyj6eK+fLcQOOUlR5pW0
iJJq3wwwWw6F1b+/6r8a51w1bzdBLbQjjE89gmYc5oXvVRDd54dtiNmgdIPsMNmUe8z3liWoa+Hl
R7fthHQg35iBjnfyWStf6KqB134b4JYLE1TsTQxpsZ85nj92ISlhHoKpNTZpW66uKoVzhJm7bfNg
aQ8x64FSNSetCX4z4v+CqsDVSuJxVuwdHf5PK9XQRdNkoVyG2CSJ80KmUXfE6OnuONPjLY2NE8kd
6CSUIOYBLNgZ0EOrfJ+KZ8GJu+OYayDqrKZtOY2/aSCIv5jJfrm2TwNzLM2xV9uFgSkflmjwHZyl
CxszpMBE77GhaC5darsqhKm/f8pi7Uz83Ln4GJv/vivWemU/zQMtlxXR8y5wbuauQArVLDF1XeTL
G53jTMO90fKRmqO2DSzT/c2nr2Po7z79U99ETYYm61o+Pa1iz2nBS+c3srhXG41m9Bvqs03Lpq6J
A49KqocK6jcXID83wj6+vka4i7PyE2zn0zRIXTvK1Yobjwp8M2I4R31JsNgKQsXZ43h6mbsp+C0i
/twqyF1NITeBqmJnvZYKurqUZMxrwduxVnotyLJa/MKmG88OFivochjXJHLd39y2v1iChKoBgaSJ
aCGB+fTQhl5xVMUY0PVnNE8SxyeSZHdRkEcWgPwSQGd5js7bQjVjY1xpX63U2rAxOyrMJ7+5lvUO
fX6EmmZJAxGqvsZP/TqA+sGhTDt3hRsDyyLmy+3HR3gxVqNu6ElsJxwVyYtCCkC1ps5eB1P0uxf7
r6ZXcBq6sJHFADT6dDc0B/VrOINHSnljg9TcDeXoxkFzFQ3RoVrOBMbdULC4d4zyUgT5WYmOS6Og
2hxdhAA7eON+ZUfffnNf/mpo00OTLLA2mTof09FPL1atFCmOVyROuUHISjQemi46yAo5j2VczKb2
K1GeJOYemGJgJupbPTF/g7r5y5f7p2uQn+4Mpdm2gZjHBgkZbqVHG8ldSdP0uQ2L/TD310CB8PzW
pz59QJ36u1ntX6lFnwYHOyTJ3pG9oM1m8NfBERDHEDoDJ8tqcgD6oNEg5TynIYfMW4GnaUYCDVW+
LfUOpTTHAYBH8RL64aSd67nbQX67OFb2JR6FHzT38aQf0Li7fNhWotIubylKun1IkDmbJ9P5QW6Y
Z8LSIODL1wA0rP/JSJodyDM0noT0LuJcJMNuwI5rz7rrMO0LMIX2cjfhQDDS8FAJmJZ1vu/BJaHF
Jocd9pJK5Eo/pHthZ/vBiqH8GuzQ7EMB2LuxtaO+RDckBx5KS6dlJP31s1Z1doMWrg4JzS6D89Tn
e0TG+1RTffqgrqYHXiMDT6XxVbaqv9K7OzXftzl+KPseX743Q1O3AhDba3eOU2CeQTgTuquq3W5o
sTKz59I5vjv1XWxypBwUr7PkCU03hYwUUemPAaABP3EUIt8n1Ah0cRB2CIQST5qhueu9iqKz6J7V
9HtlZvt8TG6xNG11fr2ymIeQtpRKCSPFziQV+nIje0P5OnUaJpF4Ixaei3wFqw2xisxv5WyGGzEm
W8nNJ9Ddo1e1bcPnebo00etaUMxT5J5zvrfkYx82W+i5bpC81oKUHx1Pl6p4KFwpzpPmDD167LoN
Lo5tq+V0hFm2U4T/U+G1an4KF1CW0UhY5XAwjWSH7NRdmbHznH8JxoujspHI3WmwqMo8z+MBpdJV
WupuNxZbhzk6oMRlVjUVRukDpvIk7ZoxyLfNei3M7b0J45q7Sq2dxA+AuJR2JmA2HMnjId8OKa4z
Pq7Iv6fgyICGPK10iUiWF0qcdObaByEtTrlol9GmXqrSOAcqXWHRkvhMQJRaHQN2IkvGmX7m3pkv
E/DYfjHxKDdb7Ztx12eWF0Uvoo/50ncBElCd6kOgEaqiotoH5J4h5DJEuA/EcMx7gcklRnJNsRad
qm1fiaZAR8zwFidrsPZlQqVKI48Z+L9gYANIq0tqRzem+WDL2gsrOC1kxIK2hITCZq7ftClE0pU2
3+EEOWGkcak6U8v+WAwtNN7lfFNAHByrlhv3UNf5dmKoNOyx1+KWsPKDLaM95ooKD5LSL5AC4Fia
d834YoB6rJ011hIiPR20tOHMQAACDmUvwvs9ORQs5eh1ReVp7BK7KPEMgCsdJLIES2ENzmbQlo1V
vNTzbbwAY+g30Vx5wHe3jSE9JXqjEEOlCO0ElAPLfmztwbfRtWfYDpZy3OBZbDTymqCA0Z6Vnt7Y
244GcYPlrcAr2WSUYWmVx+O2tNiGgwtM5xsj89YnGTJYguxY8RbGFXxSLMI1z0e2Ba3FkW5WASqy
9FRUwqpzzquJO2+5Tq97aaT5wRj6YtE4MOnIBcJNrQBc+97QmVj4gUxGW2F/ryh0ast3tsszdzWw
iTjVXhkPbiYeO1ykVNtR5ut4UMKNhvV0wgfQRyQyhddqRzWMex3suiH1ZDL4RcdeoCrdPvgGHsLN
2F9GQtuRVrZ3cNkPXBi6uWNOAwkGI5XjcjchbzPa0q+H3neGxEtsctsHy41N7t90HBFtBCNfVZtc
oxeuiktZm9/VFG85gJSApvvAjKZ0Kwsq3RsEpartUbO1XbhIokN0qPqlC7qJAabiLiOhhvmjxRDZ
0WDPmnaLv47qNI0QOu9RNZxsMrypzG4NuC5NO3hpnm5oGVE1v0QlSCOHOIoeLEJ8NfQryfOhDSFb
Nnex/mQE95ZstiIq8TdgP7ABHEywZwNtJ5Tey0Cekjv9uIACGLWvjkF+j+MDbKFvbJ3LZNfQWm7i
m2lR/BVDnE75li712jTcjFG563lr7Ka8xNboFdPI76oOFVqkEN3zLOimSCh9xUGnfAcTpbZRJbZk
0nJDTXx9+kgpfu5PxMnsDZAr+hK785gTXsxkVWe7DhN4kqn7DNdwpRJFD5JK5ZtE0J0Cxkhvb+vp
MQye0aeCsOfbezUI0RabsLk8ziF8AS3HqUxDADVPn9ArhUtTywd6LkOcE7YC2F9PvSKuvJYU+xoe
f58ZftniBujJC0hvtSpkQcLkF+5AoLiFIp7zlqyxtN8FSrCHDrGXZeaCEd3FoX1oEnmUQbBH0L/2
l5NB+pU810xFlOnRT3YEp6n3FYnFLYMYL/y9Eplwm26qwXS1LMCByRqdiVOkBodYOxmNRSg3+v10
VWQGmN60Y9PoF5TLBJZku3XmWmrr0M6qvy7DFJ+O2aDh1Xxus8XTWNDWVZkO8UkUhHxw01NU+8DY
j0UpTgNlliIw3B54aCPSPaiM42g1O0VwUTm1HVU75kuz0+JuByHR461zc8mFs7MQ7AjWfxeCkV5X
DJUrX+fI0tbclHGvrxHxGLs5P7ScLT9+vA8PqqqdWz4qkcJfF6IC043Zqz6h76hbaaNbQCyZJTLi
JGBAcfqGHrXulthE9XXjkpOAP7Wun3OIH+O6SlXL/WAre91geZLKft3djEPo18q5s7VLkYlz/dpV
oCVygdmeGV5rdlPXeF1dbFEyAlVQfRtHTjVK1xxYAm3Fs50LBRp/Za0jJvATw7nOOue6H6zrvlMQ
M9Gbj19V/GrrRitEyD+6kWoepBTnHHJc2YM/qLjpeno7J5yuR1JY0+jWHLXT+udYaDRZMM7qzgNS
AcyIB6PO9slsHCPQFL1UT2GksHHULlbDytxURwQjSa+QbhcQzTq9piN9PEW/ysPogGXzepq+h5V+
WxeW14Z7u2WcRNpJS2B6Dd3uo+zDNa2bJGHj8aXNEWTzM7rzg5wU3sp7hSbPwsYjLZ90KvWmYpAb
m9+uWTGmUbhCtDtbdDuTcRst8oST2itH42rAjlna5UNoZOe5Q+oS2A9QBPbsKn1Z68d1SACnIwaQ
NJQ52E8kJye8rrOO/sewEJXzRBwSY/ThPmzEM0WMaCNoZ25APLAtJMae6kTN/lQNgoe6TPHC1ndU
LIA299qFgRcnLMNlgFyJBdikwhWCO+pa7nn9LBPmAkyruLF/xOx8RdJDcVh2glLpQcPKi5QNdQO2
qR31s0s3JgpAihFbg2Gyd3oJTOAK1LhOhGvcmYO4FCEf7utLeYzV4F2r2IMq6jOnwUNMixpVORbz
4NpOsh+cv0+9qX7rhHOW4eQnlBHTZrpq4+lVmO1dm073GTszYp9LGkD6i1KmKByvk0X14ln9VijL
6xg1dzoMexDDm5HpQK6Vsnw8l9V83xXYKzT25SwZ2xC1Hf5LfC7trJ+pBH7TgoKoM9N+6pryxGp3
rixtq8rpdebDcToOr7Uq7gPuJeA+d+7fYcrcIP+70mGE2curTNTnTJhXQ1zdqXX9GGa8eJWGA0se
reRrgsYO+9y9pnJ2seSRY/e9CGjJtICEdNqnWp7eRkHxpGKYaaz+RWuWe7NBbjQW6ZdZ/aJXI37D
WG83imCCyvRLSbzK+n6SL7QXw33Ha8h9hZvAPNRw+mhU3zTS2yVluAqFxZ2TFAOqk5gUc+uohsKv
m/g1Y8PlPCQ8HbTKZ6OMDxXD1AnmaANQ2o/C5RmFz2m2qfnCQw807ZQr6sWO6R2p0AkIEsOazl6+
26xfrkSNnxvBtUMGLBbCw8Ab2697P5H6OiUQg8ECbgnMA5FRWNJILB9phk/5RPvr0eJG1scW6Ksl
ho2jPIO75bzni/pVnyZ6aqEbac0pSLLdvs/yW3x6XyYCgogRwjC7FwgQi4Cd2bzVCc1qo69xGHl6
944sbTtOCiWzGPASZoktt4ilhm5phEjViG/HKt2vU0gwx9mmLVqWbF5/Goaw2LDoUgzm1uavy2TC
YlB9ePm79ZPMmD0vZ8N1koqWbyWRZCkKKaG6YxX63Utvsdhp2hExlafhEV2n7jwfyBBwswhbbG7Q
/uOMkBiHIaWuxrFiPUGti9BaSUJfzTGPQxr/lMwsacUGD5h17gh/XUcbRV6WvN/1EMvX5TCpl23Z
tztaa65TNzu56JdUBA+dwqZwDLxB4NdKm50BVUkOlUcl1TcUL9YgWajO9VQ6B4s9fqtwymJ5drRb
TbWuSmlcaQBqTDattp7s667dpWaBI4PMq5b5qsr3tqX6haXsgTJdaa10j8A6jmNPm31ha2zgPafm
b2s0L7kUUad7Zbkay/f14LquoGHHGTnvdoT3ngfOVHbDgza80eKP/HDD6ZRcyvN6xF9KTp0c8+IY
4dGk+lWlPMi4uWum234s95EVPDgLRsWZrk5JcJRi35m1cVwWA21Jt1szjDd1kR+kBVvcCWjfh1XM
IAvOZrG36VNH1eN6SQYDympYmFlBdJF+gUAAN42qL7utSYrtovFPjvE98VYckfEL86hLktWJ5Sk5
JS8Wd0n3wzr2a6zMPAbATIi4eLRrQULl5a8ssQ0bTpDZv06YBqNpPdKX2FiTda5rgj1q8o+/E8bm
xgE6KO1mN0rrYFraRcEar47OttAbb917hB2FaioEa3MmZCFBsENztQUmDRET2vWMVoYXdTfnSJnp
iM/yCEDoGsrMuZIs3dizevqxXfFIfeUgKu3U1KDyAnY5hnapDWqZFq+uI6+K0DyMXxlhbJG8UBKo
bmqXvGIrA4Uc4JurSe1kpaBGoWdla02HX2SiKmQ57FViQyecucrNnGa3iTG/rqNIDDkPzzjgO3PX
K7IQ9AGl2UHql5Atu/dqxRbi3h31A+QQN2rj9TQZLJrr5IGXptddtWzWWxhzvFvfJoCy254deKmg
tsHEGFE4UlYtY07xgKLPupxgk92ub2Bu8DbUqr/uWi167OuLvb7gAiB/E1AU4s0LI+04dzkVIPnx
Oz52stQ9AFVus+CqWvKzHqnAoqjZlNGukMUmH4zDLObX9d/xengKFkoLyJxm3SSg9NvI4BRneE7e
cyzjyvik9QrX+9DCL1ADjNhrxYUS0hI4Xse30c3qqTAYW2tJTiH9ca1ahbuPyuQ/MvT8v4luNig/
/vfmOBiQrv3RNG/dr/1wfujPfrj8g06BUFE8QA//NUNe/iF1gaBTtXUdHolBo+HPfrj5h01yk0UH
jRlVEO/07364+YdpUTR3DM3SaJSLf5Yhb36uxduEDMAER9JCaJEFuvLXcmsLyodeRjq5UPevaTIT
h4DnGg28EpEPxJQOgwqIoMNOQiVD54lYGBoeOPwjLNFER1fXa9QwShU5z0StRF71P+ydSW8bSbaF
/0rj7bOQGTkv3kYkxVGkSMk2pU1CtK3IeZ5//ftChULbru4u1Lof0EB325KZJDMjbtx7znemL5bv
b+qhOWXFgEWI03la7oeqgRnKDovHwxa3mYiP3m22RVw89LlJ7ml17Jntaqm3dVm/MB+sIg+JGCS5
mE7A9I0UyHUDANNoxi9TY+8wbd/PbUb22UsLDqr2GhIc4NpAsgmCbg+UetfMGqYPI9x0EbBLa5PY
1Z0+2g8iGx5DKVYoUe48ihhPXvJYPpWufC/dh1DDwCkmeUUoF9OgifkpTdsLu99PEjR9325bWg62
3E+0Bgofh4e1c8r5WEFNgJM/ISEcG84ZYt41VbGdxUYfaqLyHpy8WaI2UoIoCBfh1sCVk0JIjjM+
EuTzRrEy6xDhY7FP5m/qJFQ6Pbqvjt2lv4+Yuht6dgib4Tg27qck075EnIJyaq0xh+LlO0/+qD0P
wv+EAQbVzIxiwD1FfJzQQDdaYj4k/fC1jttzqzri9MTcwT9YLvLtYeVI3kUVn6M0ebXR2gTCgdUm
riZHjc5IURmLpZu0J230L7UWn6tWuycr8k3k2XkqxmPuRTunQabLssukd+300WWsMaKUWfSiwaoy
quazG2rItCrQzdOBhuPT31+m/ht9h0Lnqf33q9Rj971ui39coq/Fj8vUx2/9sUzZv3G4VquJ+FhU
1Fr0h2zH/c23LFYnBnbYCT8I9H8sU5gPsX9bVHMO3jtHKbkaitrwf//HcFH0gLgls4XgOkLK3b9l
PjQslqEfp0JQDLAIOZx1sQ8jIPpl6ptHvezTuMHpUbkIMLmBmCxPhbbLPee+rqqtQXUBPgD4K1y1
GmBsOJ0M2wFFaa2aRhKdWwE6LzdIybdNpKKJrPi70wWHqrtk07QXAaUEuzstpDtRNtvAc+/7vttN
hbM09HFFa5YxUb+QVsedXK6tWl+mw33XlIdQZzmUTG3cFXK7RwuwAo6hdTHQaAVjOQMnTe0cEjRS
xqreUY5upNfcS6KeBS5p1ykeHZEcnIHzhkGI5dTDjszvBlCkU0tKaOgd3Q4bXl7g6/MfrSF4TKLh
1M4PTuupGdFhCONnTaaPveds84TaAukkh/h7YyDhw6ZzGB9FmhJ9Ro4sa3fXjWv/7HT2scHQJQiz
bJNFwsKc5I81DMJEw9iQvmNl2wx98UQGHEAM994kaBSz8AGmGs5rsJm+fSDWizp+uPe14WRdhnA8
doC28sHc5LKHsQSILCp/r0Zw/crvxePv3/qPkhxTzSB/vBmYYXtCSarYUy2DofbPe9ZQWljrjShb
TdGWUAF61undbDMN6AB2muS+lHJp6+1dw4/4MANDDI9NeRF6AyeSBCwzudcN3Ez8OBzgDURUxnff
hHcO4BCMU7OIiGFvPHYBa8aI4C7zagL72/zFHFxd5s9vg3xGC6EPg3DCO9jJf9JRzAMWQzyYctXD
JuFoabMHpyh08tdROocB4cacYGX74dH/Fx/er+oFD2H2jy+qJuM/zJg7f5yJGUglmI3y0lnXEUFQ
pfo8Hine//ml/iRRUa/FizGdVmvBnxLdWxgvedhGkjYlIHLE9stg2KL8XHYo7iqbbK9Ui4F0Xh2h
3f7za4s/1TW2MlEr8zPLj1Ib/vw+nbDUixmgLjkR2o5SPEz1XQIsVAdAo6bFabqfS4RqklZeRGue
07hNiA0q/091Y6w6Pz7VuD0KrXrOxK2oukMYnSOtPmTe+Pifr9VQI+1fbgQM3ETLuJ6hirBfZu5O
0Rs+eReAwBLQlwwZMHyv41icZ9t7Dkc8Qmn9xKIUM4HYu41/NSbva9XuWwCUBPL9xUf3ry/HYzPw
HUSXkGN+/ugiQiXQFcEWqTSOL5bb3BUV4WQgM4upvjK76oAn3QepewokyuY0e29KzoEyO9g4sDiv
/76t/9vnXRm6//wJ+dAIPYMNgL9W9fCPd62Z45OcrQCYcct3V30u7eqYZrTicKV8aYUidb8zyH0u
bGTX8NlmMKyLxLEJ/jMbfAyYEeArXQsz5rz4ZS4fijj5bKmguyjlsMvhW2Y4PQEnPKvMSAQ+nNn6
hd2Q7zNY6feBQAl18G2N9BbG9rMh3bMHLcQr7VthEridHarIPvuGf+/Lm6c5xxqrSg/Bt6EBkpeL
tp/PI2NRLvEjzBFihA3ODm35g2A+aYf5sXOcQ+2mt1wL37O43PpG9ZKW4URqI/yTssb2Y8JKM77Z
ancQGlzzpr7ac3GYAvM8mwlpcDPCUN5rEjmkHDof7+UjRbTAjdMN1tly5afOIRcuPcgYH0UzBcuu
a/Z1bh9DbHLQL+6SLj12VvKuLn0gPo0+o31uDLkfMRL4LP8M1p2OxlcmvjWkYpajcbYnGr45+1zI
11NUt3kkb6Nwj25jr4lOuvVFQQ5lhVnJToOXYRYPeNUIn2tg7YWBzZTJOntVsq4MB/v2RB+z99yt
V1dfPG9cTHoHeDLNF3NiPzuxf27D8KZN7TUI3XnFJ3EXx+hILQWvjBruCiiqhwm/omlCcGp4oCb4
i/hvrAcjkd8Kgx3TSN6jivOLcNdWxTwIjObzMLtbUi7PXWbvRVmdkgkniDrsJC2zNjFv2r59Lf0E
oYU8uC1hpLirvA5aJm1WKCVD164mTTLZoPEWQYFcFehfh54UPRod8EhKEHZvhMOKFVLnY2VSIcy2
86IHNPTcRN92I3ypj2v1xLjqiQ5oW6wOU8t0Wtf1Q+a+SMsmWDLkEJH0Jv4vugrVUJ1w1Fuh/CRw
p93lVXZzUvc49t6xmLIDHN1Tk75nJbfRJDCGoN/G0VGcNTfcwi06ZTF/A3gAgWvdLmhmbl3uYMGj
kZjMpxDiEPmBifFOVr5KiIgXjMyBVTsCg4hDMxkffkTDnPrxaABiI+VmPPjuAIzKJW/Khf+cZB9P
xTB85UzwjX+RxBeeF7e5lr6c7kqTTOGhozqZLowC+AYL4E8jVBe4UYBU0CNwRYELaLkl+tC1VBKs
4B8PtOi984NVGtM8I6VLUbtGsPswJccLIKVrX1ra78kWVjPzT6obUUeWUWocrUaLNdVz0X6Z/s7p
k7fWrF6KSKYg3rXvzBelZiQrt2EJVGvtRCU3SEBXlnzPfJtJk9ddDFd7VM9YlafvXuQeqaW3AMtv
A5YM3le4oNvKTeB+IwQEAcLkQHLvUzhZzIbJeFXX+BHsaPb2Qhr5q4WPqTam73ZsntkunvvQPzYe
whmPWg7jF5wfuv58ElVsrHMtICQPYn/86IftlbqPOzmFuOaPLwXplMuPn0Z7/QnYIk3AmMtiiQvT
d4EnWnO9i52TNzS1Tvj7pdVBejN784TUdh/gBCVqCOaP17mHOe2uak0JMv50qnBdtSjRm/Q4W+a5
qtJ3vU4PquYVQK8/eCB9SqKEVg9bNyvIKXW3GuqdHHoPJp1zMc5vxM+zbeRMsRW2Tnu2O3vd2+5W
d9wj7Kqb5tPzBp2tz9y0qqQOSgdQHt+ZmbmPRBgkQbZL5ECLk6Vej5N33xkfutrR7szeaFct/iyk
ERfcz7QZ+TS8eKo2Lg+5UT3GYviq+x0m5NYUPLZA3QZK6VLO/WKiham+mMJ0D2N8TNROUwqfJ5bQ
P9+NzmVR78Y5ow6uaUgo7jY3sG5H9PoNNpMCQcnE2KIw+MI6p7pGBf9AiPgE2xbg8+bJr9sHBoCL
UMehz65qstvEaX4EfH9Wg/vRc9h5VMwdjNQc5xb8r9jfeMAfG5+kztQ3zlVEpmVsnPrAOkY9n4IW
o5+pyuyQt9ktsgLoHfJ9Zk8DM5m78V7vqqsKKL1TH1espyvTwAOJDmrqTSDcolp09TNTo2c6yNc0
5k1L/I6ssajvsuTdpmGDBZJ/unaOeD4f9Df1vyrdfy67/muZP8TG0Se3hGKctakPs69Vdexa66w+
u5EFVr1Tr9ees84+qy86CgQ3Q9fCHd174bXsxn1r63uDfHqjV5+qWjY852gKUP4BD7aZSDTkuX80
JvP8cYXCkTdf8hFNLr+gR9ktIPqYHvPVFsXB0sqrpsHWFj1Pkzh4WBz72ARaMlSA+FrzW5VNu8BR
rZCcXWDyrZWb2U99030mAabl2McGOAHv7xz/VPvVPqUVQlYr7lj2YwzKV12Gt9w0zjKbkRYZDmIm
77mOKhUVDYU+0567eJnhUbtTf2HK4p0w4Vf9U1wS9OEZT67lPmdDcZ27N3eM9mrrVuWWHPBjM4qg
yeZt1UYfZ+RRMYtTP1+19pF0lnNJbEU+lJfRMfaczJBWOU9s6dj8Gf6QEjHk1jk5V3XCDsmvVwXX
XNncoKk/PlYxVmeXqBZu1BKb9WJujuqsOqlbL7Ekq7yiXxSVAV5L3mWOxsJeKcQ2heDMhZiM/5t7
UK0tITOkQBCbjIhwUCnRrVy7SNtWPWQgDallKV7Jm0RLZjlLa9CePvDPvcRIK6NdY4U3W4PwMbB1
oOhY4f+/DgDu7voyvanqPI6178ns7gX83Y6f/lj6yTOfMuKBZ+fFyNneVVmf9dxQtm6QmhQmmPqQ
p2jDgdYhipo53AKvPo+hdfZLtknPVfnkC9UQqN3w1pvdtRi0cyzPKdnFfAJUIa7DJ/CR8O2FXJyZ
WccZw2kOd5w+hEHV+bEfaSXrtOY9j5H/HOn6u+8N6xRS8hSx21RILLVRnIPyvmAoTpkaq6bkLVe7
bljytWh8I0HGCCWWr9VaawgW5SHBrfiOXO7YSiA1NeSBoWY0avfc68mk3madfJ1z93uDtZLUHOrc
gpHLHdE6GzdMAVgYCuFd06bVkaUFymZaO+25F/W7PgTouyymjaW1RXC2qLoJ0yI5OyoXOfWD7yMe
7nzwPkuKMxRlay+N38uaYsDMWZMmH/GHC7Xa5j5qwA0HujinCRVCrTvpStC1qBgE1ybu2E7e0iG6
pam1HgGO8sy9EauU3+mCRzmwyR9vyvMskUMxkk8pQ3w0GMFko3gUSFXtkxEZj5HLxlZKgHMBtLKP
W9ZoVQYo40MzBYfjhBnpHfEZamo2xdBByqHBsIrNtLfoY1f8rBXaF+l5D0MNfwX25De3hi3pqggP
Gz87Kg+ARiUGlXoaauoDuU5r7S1rAu7x6GAlnChML0Nwm9tXAa5FulSwaYDrgjBT2w83dVZfwyi+
tfonp6mPYjRp6OgMi1KGb7Dj0CoXqIgymtJWgF3TDOyzjZlhZQM3vIsq9KvFjFTSUgWOX5Mzz+3u
T4XLKbXlo/UlGDuDJqvv3Tsy2ItRmHdxRLKHxhMbGSRSORrTx2K21nOpIwShPdKyqn0EthIT95jE
9Q6sbskMjFsOSSqhEyAjKiAQJpagJZjLehG3KhXHPBcTeR+V2g6hZIGGcCi5xqBYaLZctX3MvcI8
eWmI5iMgxWSmR4BLmulEEecXDQ7DDuXSjNTOebJr+w3XIKZuI2uWRpCSq8OMtOlLH5BrsEsdYNSe
3jfkM5N20YwVbI6KyDzRWsmirkIk91Ct14BSJWHMixiHHw5e+0UfjWmL64gcQ5BOBxpbD+ng36bG
Jy5sCN78ht2OuA4Gn0322ENRImfqKEir/vibmZLBUISBIrFWacNb/fhj+qHhQpC3gKgnr9pTzOyT
G5NnLurTT1Saz4ljnE10endpbkcLFv1IjZx76+wEPnPIjrULANEOdGS97NyuQWdtvY2QNO+kQyeP
qSFhj7BQpdpj++A85c4qlxwYBNSRJZkdgweevb0Kx/tuF8gVsrAjkdcZUcClN3V8qyge75ySHbma
Ex3FMVWhyYG2ZYAs3OBU9vX14/RGO+jMjXzkD5YfpIFgDF44oDw0OosTOfbvgw0viaVsmgkQByCW
JPlBvUTmofxo45uSIyQ1lUgrD9bcXhvq/r73doHRXBuby1C7gbpjKjP60uob145vqrTVhFinabHz
1EGzGU7qcKHaFVMmGQ+xms/cm7NaBro8fB+b5L3XeBdqBxykVhDWBORpkAHQWlwhWh7f3DH5zDxi
lY4I/sJNec6KcNlU1Tcn9NZmeI6K7GukaYRCoY2PSxItynVLh7YnB8ZDXRROoJB6wTw7+Kq33jMa
WIQghEP7s3XX0ITLdZbE4bUrxaPhhKsYK6MbxJuirTZ6hI61Nrc5xn14njTnZjadZoSKzr1F7Dhp
D03vL+JeZ6FVKe3MlaXvU12DkrjrIo45qB3Oreayn6Mj19CVV8MXtLOoOnTCLTrAzHr6iZ4wi+Ok
sBLLSuX+TaMaFfNNB9lTBi+6y/u3znA2tnFPRPQXNtYtAXlPyPpBOFTPYxjsTIAzLL+LLGm4REgp
8MK/hT0dt7qyF2KgULUm9mdiHLqy/JqX3PoMd8hL0p69nq1E0Cy9C3g0EVE81kF4S3uegUSCJ6nd
nSTtyxg4fnVseGD9ENawTyZ1pDh7sNKDceNW3VPZ6ZuPe1APeK3cqK+Tk9zA7SMOJp0mbagxRBmc
QVdua/97NMnPf9FZ+3VsQA8Qq7FpOjpecwul+i99o4zJRD7ihisBk+qdDlzU1Z5VA6AK+23QthTk
1loWCzeqN0ME7mKO0ITFI2ccDaDHX13On66HXCkX07uueziamQn/fD3jlDcdrRS2Hbc/xYWxRNzT
hruox5If2qtNLPUTQQAn36t2WAR2Bbr7jsZDxiNn0GeAP+7c6gg9G9ongdA+91jfCoOVoFppHMos
Sv3YCtd2o1+GRls3Mwt91rhfgIFc1ElNdPLggdxqM7jqKNKn6pB31T3uPQfMnAOFCNPg3CDYTWO8
pB4S1BlZP4/bq5cSuekh12lPqipWY0s0arC39a9aNB2rqX7S/XjbEdLSxskC9MyWe3zwEVTXrG7B
oi70fTfJZWdjnK1G1JoaLQukFLnoFjyD97FIWaALDoPOQU+CeyH6RZd0pCQMQKu5HpQsZhrdOlmx
rCJ/HiD5OpwT7BBWrbYPG1Xk0jkoPJpCSM33cXZNFBSFrZQNr0CRNzY7d/QeZ454iWFvQetuzZze
D7MEIyEaIqJVZuIeLOmc2LFFIh9H7TC69Yb9VKUTCSs5SLi4oxESDPeK/NS0yanmESXChWwVC8ND
C2mdZ3/eSdN+kjY+JVKLbYvnipC5Nem93329hB2E3LueHnrtTsbV0RzThUE4BGdYfN0pq/toHcir
PCSxhuvMfOg08RcI5z9NIBxdGELgysff+memZwFD12kiT1sCqNRWfQr9nBHh1g1fpB1/iUvKNLUs
/8VToDQUP/e7eVnctAgbhMFjaf7SYBb4muEecjcRwgfZOZjMOyZ70VGEnMw+Gs7pRL1ndxD8IAtN
XEI7MhinZcehBqv7VvUmp0rZrykre0ikQIk2U6AsXuwp9tBe1YG8i/svFf+KobrBHy2KgUaCegpU
aqfh3CYzuSUI7FSHsx7958ytr33ubaeoXyZhc1Vh6onKT8jcDDeGv61Kjuo++WhhxNZkVldI+mfV
qRk9tY3RiJIq9F61Z0x1mlFn0E5takXQX3tOwk5Nhwh3XzL7J9XSwjB1VCc89R41pnAzRbVq1HbA
4Kz8W0N3jB4LW0eGQLvp+2tOge4GIxsr7oexuk7o193CXvN8PRd5caX9flX3NpG15yxdVUl0E1F1
bYnq6Pk3ETlx/7nPA8M5a945orw29H4xnJLcTKdA/frHmoEQDV4ZZzdXDdJGwMeI+d8/jtzswgSB
kDORqLroI3qFpFdcpas65iwpA+piBDEIQluJqcY6T5KdTdPRHbpM4FL/5BsiW5emvpU6pZvWUsL6
pGktooQKh/ygGHs3sFKnPfS+PAd5sRMtX2EU15+xkO2TnoBWGt63mkne1FO6Se276oiQQX5VrUtZ
lFdMjHcVcdNDQU81T3HWWBGqW5s36ns9oJ5b7DdfQgqS31f5vyWW+u9UIfAc/3sVwtNblLf/2Edt
2/yjy7/946iyFn/WI/D7f+gRxG+whi3huQb75A8oZEf8hmGYoZTwLYUXUX/1hxrB/c0yoL+qmTB5
eKb9g2jK/U33LcaQf7BHvL+jRoBn8KcFDA2WQWXBfJFj1a/b+NTLSoxY4BnYikcpMLgM2JeyVyYe
pUbbpuMgA3+D2KuFU31ClVrHn1z+j29doG9CT0NzTrWpE7+g+/euPVB/Q8Brl577ompWdEZY2ogK
9Q5loC2kppDt695yeDigfwh+DRcPoTurNupR2D9bwxER+1KPnmVmEMLzXrwFTbrwypBmN/7GxF6V
7ouh34ZEW0CABwuQrWSAN0O3lxNSVtEhh68MjFVf7OMgnpLSoatM59dDSiHhnDKxRdBq0Hj70iOp
rS96dqsBx/cNYFs06KyxdEafGY4tZShpLlRbAqHXiEVWAnYUAhOOqoAhUGBPlVw6iYNhhWZSg+Rx
RATB/iYqZM58bFln7YTLuzc48CLriimESS25KxBCRhALb7X9GkwZy8Gh5tXlg0EjSvSrtrx2KNjB
cXXtax+eWqe6JLNcW5JUPwymeScJoIYKlyYHsLJrQXSTYb+Fw7HBMtNa7YJj9iZtnEXmIfalggch
th7gQIUmnNG+Phn6zHkC5OUA1aoZyDGqt1GDHLWncZ/7M8dkU16CsaFdAOu0oHS2Qbs0+wogK0l5
l7mtT7ECNudhTsi1vCjNm/oMir7bViI91EHw4GZ03etTQzCHxFmjpOcuhxfR2Qu3bzCs+U/qI50o
GCf3EJfW4aIuds7axTR2RJoM92gSN9LxL42bvKrLKPt5rT76PBTraXiJB2vthNq6NSdG8nwiPt9Y
5R9KM91U8Ws+1KduNneGxs1lLmIdwTvveoqJfDUhU6NahSdwSHwUX3ZygGhOZgksNpTRs3lysTdZ
Xfwa291K6eASEGBWQJHrt/uEdkhIs2L0prUbBhx3u/saJx1ddwq5dKk0bi3JRsj7127FmG4eiR2P
IawgaslRAGvvUT+SkyfWbuwt+Sc2HsLrmH7NwwA0YWg5KdXforZf6MR1D8GSL2VbEKqSz/omm7Pn
pAIQDuXWo9Sc4hct2Q9sC8J7bSv7PkvDlTl+Avu11NpXVI0t2ghuPGk9xJR+XW8/OaLf2j1u4WDr
Nf6+nf2LFnD+1zlhio0zN1sKnocxcrmJAueOue+1a8ZDRtxZXJhctc/lgMPheQo4qZLtpPi8Ov6Q
wnbebOuLORpkl4HcK+TeybF/5TPXZSybBEgbOsfw2unfjbZgOkBMt01KV9uvR4pkq/s+i2Rb2YKi
PgQ22S1ceyJXAwy2JA7XYy9nFFmbXwiHvpvI4hr1cBGHoF+97/FwbmOcau/9jO2CRnv01cY0N8KQ
BZwdEw8mqYsjCkIG24H+JS8fyEJ98OAQd+ZzET7M4TKbFFi4WGeeIHPnkzlcQnFCArL2re9VvvIp
9M04eWjrcDmE3XpgS24KYxHzPfRrHetHkibbHuhkr1WcKvKdrYxwLFRVDS9vBmGTnjGQkPz52oUs
S4KU6emmN/Vdo2ZU+s0BwCHiZBvX3Z3fY5rk+N7X81WOxHyME4sliTidtw6ndWlMKzGOq4EI8bJv
7zkNr/Sw29ARWNUs2COFOPG3zDfnOyPN1q7Wb4qeVymzh940N7QtGHf6942a7ePWry0GQV6ygS23
yvp2RWoLRtCr3g00XVnu6uZe/Rr4xoPU530fReD+bqhC/kJTZFiqeP5JTKLULhaCejY7VMK/cvqF
RClhRiPPU5xt7MHeMKn4ZGV00LL8MaJfqg3hahT4BflycwS7BohpL8cnW8iVh60gsphiTYhca3vj
8OfkFy6h5x2Eld8F8DRd4rJGx3qI9A5k32spgHR7lymUn0m1WkZyXqc9m9nsQOzj4A3Y0OnYvIwQ
izHHPLp6moac1IhR1zsYlO3FrHMVMasTK8hgybXAwR0iZK/m7kS6MrhdeaGGJAWHq/Cch3ju7nsN
VENICiRJQoV8Soxur/aNctBQ9EHDRMH1cYFqoO1iQTTWHgvdRJC73sM7YS3sGL+1LHyFiPlRuUYG
tuuza+XIB4/pQEZ+YetdPBK5xlQ76Kl2hmzIcQBunf/APnxQi22AUqTpDejJKQmXHVJDFqyGRdtl
sWsiIkxjBkLTui06IoySzwLiqMBN7Do7R9fOMAIvsT4cjdn9FCXjuhnQTXSMXsNs03fJmV31oICg
/ch6Pt4XLf7wMt3ogvWBXhYsl53EsdlgtzD64pFEe2hY4VqZVIYe7C3Xas2LSmmjvXCXmRtTC9aT
aTHYoLtFzqabFo9tWTw2rHwGJAX8dUfJev5R6f1/SfwXbD0K1L8uiQ/d1+jtp0JY/dYfhbD+m0et
y12NSt9jFkUp+ocw1/hNJV8AU0Qbqys+2T9LYes3ZFKWshvYgrJX6an+EOaapIJ4pIIIYHq+ger/
75TCf8bFsM54NAMNKgrTgTD0c0NrEK3jDjGko3mwl3qChDS+Fv0F0yUwIwakNiG5BmXqrP9FL+3X
Ehx8308vrDptP+gYA7AaaAvVC/sni15FyzKhfcJwuvjhG/lXekkhfllQeSXfxyXBO2Q55T8/v1I8
2hHdcV6pUxw727togh6bKT+XmDlbQWFlKmaR9lSW+SNL3cVziGEz2MbSnNlZfiiNdqtp1PCDPsEA
SN8D6LV4+xi30DSl0O5dxoalf6kmrMU9I3RrRXrRwkj1NcLne6eGNZx0J5upaq6lBzHGuwZrkKzn
ZT9on6s+vObkmZtjhOr+tbcxBEYLmHBrT8gvZT7jEItfapdqrSS9E5/bQPdKNv2xEzB1YvHAQOLQ
g1/xFaMmaPaFq31O/G4/Cqo8HKICQG/sWxs9oSQLpmVNbVV3LNiDf3GG5jAhgwgp72LT2nVFelbW
5CnlDANpvzJZ8bOqO9rNTFpZcIjBsqqVH7/tU8P6G9b+spZ4pnJoNcK+I0Di9n3lkrWYVhqb6ib2
GJLgktIbHFWef0kwYirLV2BYG4fU4bJwz1d8BqkDxkNfdjieB7oToeJaQSgDjAwERW5CcuzjlZZC
FNZG8Eq0B8oQ/bj3rPYltQfFTr8iQ9nKslVPkZpmeGxHJIQPrUHuyKy8JqzsjnjI8nSTCPky6Mlm
DWBlZfXD/TiAr3CfJmYVMWUsmZ4nvwJpUxQH5fi3aIQOs3foPWyvQbLG8lvhjNPIR8whJ8yBs49J
tW6Tt0Yk74kZvmj5vk3KbWNhsoBrCGDmIF3G+VG4jkPtkPvmLre1QyRt8qFsqL1rn/miS1O9wZ+B
JHKhPqkCUEjBzjiUbASwNiqqbPZclH77CYp85tqLDqx3ohePgYXZ2huXoSXhIWMJCfp7VEzbdRg7
WGJHBq/DapDh2hf7EbVBTmJVTxY1d9vIXpimzk7vCQHPxqNeDPdW7G5Sso/nKiLlkYI1zZQo5Mx/
M69qt2UzHTG7Q23eapCKGx/PbemSU4xtGJ9NNh3Vb1qBvVD3LZKjfWGyGWeUNgVkhTw4zC5P1tSv
UoAAIbioTlcnOxAXPBlG25zULRdX9dvgE5+S4boEAyAYl1SttWNT34zjUxew8UGLNp3wbPszBx2+
nmy4Kwd2YFBtYYw+aQCvF1gbr31u5/HqGiRFTtFLb9Ll0+sT2fOv6kdbAAPKGDzlfKQ+8bj6ImjC
Z9IQAKfw8GnAxmms2y7kECO6EHi2GRJ7J9h2+8jmdOI+MZE+uM2wCoZpPXOuTLKjUxqP1Bhev1dP
nk0stoIFSMDdvsfc0F4o6xLw+UMi60VUjIuRNFYH5b85p5uC60AMsGnVmxfl2mT0q0xY+XBPoUx+
Mjd9JB9AxX/9+G6Jfr5X1ZUox3Ud6ks9lVAf4FuPcpc2FofDesu89Fxr6UYzeoLdzCUyDmSGcj06
9ka9p4nUMy1qTq3eboGFrbBFwTPQCdAYmAw1W3NotgmFihvnh6Ee1zku7ML7NIjo3qsePdA6IPHC
/qQOp2nB8goIK+BzK5J4F8nhxc2eSgmhwiL6AL0wy4O9iIYzp7DlGMQvmeDJrgP3U9NoX9qC6jLo
CVBFMMnyWbbFW+Pmp0i4D3ltPli++83V5a4q5aXMlKeq3VpZ8Si14AsbK5AcbqboI5fu6EnOW3tJ
bWtX8cHs0nUlcI46+lJWL3bM0kG/REvSPVZMoEwYfEf+u5bPeuJfbJZ8c+D4lPklGQIqMiOEIyrC
91A/aNid57q/1Q5GhjxAP5hZuyoJVw2rup6TadscQ5YQNRRoooFnktu/xJUYVKcIBn0KmMRWiQ/S
2VSBf9CD5oRY4qME7DFec3I+qAI5bCfc7DH+/tS8TwwyZbHUdyMUDO0QsjLPSoHc8el4IIoM3k1f
+U9t3JC3lB3SlDsw7PZGNB/1iDI6GW6tSyI3pI+qsu75MJ5mF5f8oB8qyPLaRg4+5q/gzqs1AGEA
xYqcjy6A0sXy4ooHv7UQ46WPZTQcNXKl1V0ZnZi1nFXJm2rJhvbAsRvyRzf/7prQT0OAK2C7a3e4
cyCcZKJ86n1MdzOfQxmfJ6GdNd97auzwMHvpRdQxMrfisYvtB7udbkybs3rdl81N06ZjMnifCmhr
d/V3w++enJxbl++kS1+r2nqo5NGzxHoOGxgmqHv88mRM9gOOf8b7HIQYTUt/3afl1utTmDSIJ+z2
Jv34VU80j28NAU45sptB8Uia8Zgi/mMT35NAtgnGeT25nLZYpiJ8+P6j3xRvERQHN4LwTfuISPj7
mm960rF/994n26WNFpHz2s77OvjuzM43KoBvvh1tw7FaG3lGJWG85PYy7+rtXOMbTt/I6Fm6xbRW
jsXKJIq7MTeqNqkQshe1exlc6LURWt4MRNQzFkICh+sl5IhlBWC+k3TONGvTFeGOEeTaR9ARW6xu
yUxqMIe8uWdYRvc+TImSil5DQEF1UxEkVb51MbqGUkmSEq98oaQBw3tvnWSMtYYCqs8wd0bNMvmq
vgeGgCdBCGL/FnB+R+5KsUyb+W8dPv4rzctCpeX9+4Y8IsQ8+vb27aMb/1zc3uTP9kD12/88hVic
FUzXdGgo/G5V/ucpxDf/j7wzW24b6dLtq5wXQAXmBCI6zgVnUhJFiRIt6wYhWRbmecbT90q66g+L
dstRfds35ZokAIlE5s69v70+WNDIz4GLYgdL+PxPQl77iyS8RdSsn0No2aX4zylE/UuF8UjzsQH/
BZKq9m9OIbJq/nPKw9UF9+W6uBM6qjzXfIzQNR9RvBrC3bcdACGVNLKyKmmdckrS9BmXPRK0bF4s
6PUfTiHaZbZFXlpiYBHiaDZ9kBcF/coOa1pTDHcOMqcKlGMoUEVog7Uxh/KodPgiS4ujJB5PiZl3
M79HwoeRKWIe3MCoHnfbNKVbMW3/0FMkLjsmbXDVSPBoyjQdesiBMX8cFLR6Iilxep6THDNpYh7v
/DL3V641JhuXrAVFCFRRnM/igvpkpYgnq9VfJoB+WoCPBcWZBqusHB+/GHBeUpcL20ArFFOQbGwq
BpEY503pe7MN1hqYkOt5y/pQrwKYQIuKDhtjG6X+fYWQvDGTVTCw5WcF643bJLdhQIXDard1/q2x
hnKRTPZBOP5NniQVdQJMHYxw37q+Tmkf0Upe9mwZyrSNUZhajYtNXLU3OJQYOn6DZfSqubQpViiR
SmcvC7fDoJ4wSbjz4qLA4M9dt0tXg6CoqvFrJ3JlPpnmoy7xFW4BYWwab52yJNzi1EEXoeQ3Zd8m
HSBEn2H5W9hE0+FbTFkAISaCCuHvJoNIJVBwkjBU7+RBFzEzZ9hyNtzkNeqbAZKE00CuTXuMuiyE
NFL0YGvJs1Fr3wrYXmlHsVRWmIPIRA2NyMPDiVsKaQTpn7mrkdTMr4Sf14u0sJRZNwmYbnDBVLqC
0M4FiLOMqyYiZWdGydK30eZG2FH4BuoeKbfQUuh4aQErpvYxxkI3qr+WSfkGvfXWq0BlTpOBMqjg
wW1EHDPsBCEA+66CIWCrb9LGIcOmIRlS25vYlbJTgMoCHPoMMXEyK2z3QXgjvzVvaVlAbBSRVALc
vmtaplYQI7NsBiBsRr1GljK3uwLGN9p2va7ivX/ivETO2Ffdea0XJNzoEQTFU3jrVuUIparKYxTR
zRBgWktLClfPJ/xCEAxYPS47Z6E81D9c0l5kP4Mb5se0zDv4rSGKxVrK5XIKdKTGtjBwdm3dVRul
8290KlbXTu/dpAQA65g1Dxk3GGRWmHBhNZ6UBIEXg4VVjlZztJp8l0ZgJ2Nt6aP9ru2rwtQ3vT2e
6qpGcY2xtcXbb6vk1hiA5Hk5aH8vCaEoYNCRaOa8rErc5M0RHYjTiHVvd90si9EA4fhO175pLovA
59pFGl2NYb2P9EnMbRdjy5IanieKcVelqNCHapr7ydHq9bWfMioc0Wrky8lzguK7Gb4Ng3U99uN9
4fPMiZ2AriUFkyVjsXCT9uhmCFcsB8mlN34t7GxaVvWkYaXj1/tR/qXRnb1t6OkGHIMtz9wmAmVn
jMAGhqDJkCVllr0SevKtmfaRy7y0injku1Twv9Fw1+v4IT1In+WE9ktYpTHycQ8BYWLd1TmLb+Ib
30mmIMex8vkwmVvfm7J1Ek7FMmpoatNChYqJ9VijpG1CFG9RIlaF4V91brNoCii3igZSPq3hlQa2
ePJbhV/KSRsBDSLDTseOx2uLQxVD9cGd503HSLRB9I1nV8GQ8unGTXKtBV9TO1LnRqwxVWCz0eaZ
H32z4SHR/2becFJT0Pu98uRVfA6Fwb3T5TzrouZqmrqbNB9VBoU7xtTsSBZgHRjtFucHRMp6UM+p
QVJh9cDxqAe/I2nspgcrIyZSW7gxWrwmuzzHyeqhsoy9JrQ7dULvohrvpZE9NCbgyrLjQy97CI4k
InwlCRBe0z0QIzmcgGYLdCwsSw+KZa30nv/FkXMzyPp9OUUrvTbQ1EXPZJOx+AGmb2feVV/nM60B
+hRSngB/trQzVo408Q+WG666jPYYI0AarKGvjfX8qTCH01gglm1k6XZkYWCvSMLoLVRRfYBA7KOc
djeL/W4QXzO1uMK2zZnljQ/eTN8liMcb2SSPK+tjU6fEmkHrLOrWup8K/0pVvjsxGyId7CPZ92+a
IXZSIOjFvGTHvreiiaSCx5KWN8ZtGo7X7C3LEJk6qpudLJ9A7aPG/iVLmaRhzxbvG/Z+TO09UnvT
4XWfO90tNZmJhq4TBxiHwdEmBvkL8+kg9H5FclSZ1ap4IDuH8pWTPOJ9ut/zYxEHz0KPXscE3FAN
e0/hnbgsq6XzGDePnsC1NW6DN8djJ/SH4LUYwQML5/rchVJNHaZchfacBNl1FrNRCgzDZzi8Pvve
zqJWfL4yzuXtqi49PgdIRFEQLMLBqDcRsn1hViBCq+gZ8QF25Xl96/o2dkn6yfIt+t0z7lcM92My
tyvXmqsZ6/HUGvsBbqCVWzu2qwbJkL3C8PQwWHZPT8UDu0owC324s04XPg6CLb2jXFeCB1x25UjG
luavEHSr08JiCz22pwnI2Xm3L4AR0AoGwjN47wKGqxu8B13H8kw3F8ioIIG5j07XckBKtoQ6D3HB
tzVZdNmA++tIa+EnNmbOgsa9uIreIgbPIx1GB7iyMrOowIovfC3b7FlqsfrI2Y8RIYJqBCQ1/Oaq
jJtNV96MDaEKBnpDdGtT6s0obacyW9X3w7uXWhy7W9Q+FRQUXCbeYjc/dDmYebd8iZJCg53NCjB1
NGCcW/isjh6BaF+Xjb7o5Q8CZZ1FGtUQKUzHRGpHiH0M3bvM7JyFXjgsBY661nBvRGgWGMvccb9S
a8vBeeKznnTXE9IKr2hviJQ5WBlkDGqnuq5b6eOYHxQtuQ4nkKUii455CporBNc3F5UO1rml0IYh
7BhD8PqaJzSMdTmDVdZyf2cXIfnezTVFwh56OtsUbWb6wVvdBO+F3d6kAPZM3I1jQ/mmyype6tMz
OlTOa04BG7J/bGMeKkOjsyCXVZC1NBwfBt+GytjdhBOz1B5Z40SWrgHRB0w/RkTUybPXZgfD0sgI
EwOU2Z1ZbESm3aJdx4KGhhSvXld5sdeV7L6w2XEmERRLfyQZHVKZHltWj0xdJoUyrkb3tm+MZqfX
6Prb6Hqqs2OulQp68IniXE/uMWYNijpz7gSB/Js8naODdRvlLQLdIFogwFyQih3wpJnmYXiSufEh
aoxl1yf3fpI9Yk3CUPTISbLndLqPPOjb00TmI4v6eR1fBy0NzE6em6s6z0t44PWDU0xb6IfOtqcy
3jrYPbIy7MIIe5LMWAW9siMCPcW6vgEKpuPS7NOPaDU61s+i29ARjw/qdJO4brvUPNy506K+IlYc
dP5SREzudkDYpinuS+u75PeRug11eNzVY/Jqjdpdous0OxGMJZb3lm7rJGlRh9jZmsZHUAW46mpF
zU7H2idLKsqshRo46w+0L1IEbPgazXybhkgCO68hog96mcrH6rYzX2Hx8GYHQqW0Es+2UT78dGj8
TYHk8ggkFc2WDo1KUJGxDdW8OGjoXo1Mqq3QFfGoeAVLQSNbt23wrVXWrT7F6ODJZLJEaWVyEAPx
kRQ5xVazuxMCTyCOng+BByj78zvTL+Stf98ZZx8HAbhmXhoWubZdNVbegnHqvlR5/6Wa/DdbjC5S
knZGBmQZE7JjI/3QBjRyxe1T6GGwirT6Zez6uZ7n7srsZU2LZbwQ+rBw2nozNezjIVFEi8bFMku0
qzIwqWm+As2MEKlHCqlpwx/qUL99GFPVoDLoEEMo7X88zylw8iwt4eiih/5qkv3shepsNdb0RdUS
vvLNTx76lJCOKTM9ZLQjllWwY+kA22dfqd44l5LmuGSrjAckllZ9bVvg48tU54Gc/Gnw6PtX8lnh
todWNbY+KK3O8Is/PIl2gW85vxYTv0EwDhLqYF48Sd+NodpNkTIXg4Fg2lVPE2yoeWfvlMS+Ewpq
UOreI704TGND+fr5rLiQ4P99dcT35HbJPMha68+FQyesmxILcNwAlebG5GBWKMb+80vIGf9TPuJ8
CWEQsuhCpjYuTcbGthgBGuDnIqHfSWXuO1XZ1R1r6ufXAQn365W4hImc2tAZTucCiwSUOWUxjDwA
ppyZcYE/adZjPg5f8cHBFxk8EiVLkzLfTOhySddN2i7K2sFgtcfU08WtNWE+JAC+6aDL1rWAcCZK
7WQH3jEZyzVfEOFsFbwpiXlXaEx0+vavAqk/4Ao20W8wEvWXNGIjKZgbda9iex2/J/Vtq+IMSreV
aLCIRWV2m9kelUV29QiSB4GLvZpazjVsSE80XdABV9PDDCdzlgkHhXFVblUXPASm3zYd2GAIogAn
A+1dOdJVN5fRjTz622p00rIbMvtH2wumOagQhHsogNHUpbd163B4kHWa8jh28bvvB+/ZCFM98a4z
s6Gj3dnG33unQyBGooYuuBNJbTwlJ+9BGKCROwMysxgfY87TYfsU0PxauBxvh1GsHDYJPM2uzLY8
+h7HgljZ2YaxTg2gRFIubYND9z1EoE1Omtkf6GaAjkTv8XPtFAerd7apSwW2t/cFCh3cCvIj/SH0
2bC8WAk+0XEQH6gMrh1TIduiTXjABf4+n8qjS3lpFjigfVuH6lXbgLjeyYKilMEpkG56A3hp3NHl
kBIDs2EEpC2kqvDJbW1vjq7PEac+ih/kN9Dg6DWz7XEfOjF+kwS7XspDQnU4eh1nzOB7VGbXU8kL
QvGC+Yw262OE9hGmG0qOwttMqJr5716eLoMWg1vXK5/8sr0JCuV7NtB70fjjo2lCMdDaG92Mrro4
oSPC3jbRdCqm8C1QMFVo4OCGzt40/FePML4L6c1o2Bdcp+rmRv7OQf4FKw3T+5K2TLTSaG+8mmx7
JVW3TX3tU4GX7WN4EFxTanY4AUP3D2gpNBuyEEErHuKOVusIqXgXvVKepuOtJDQI5IEqzIF1BeUO
5kVBAiU5SDoRLqQPMMY2AMzJ+PtsINYaOUQ/q2zxEGn8WACafKanrKiqxQmSo2vayU5C2ZReleFb
y9HEyZ5btXkO0+pUqYRIBup6CzbgmVaRl2I/+tGrPtAPPWicf3JcHdSCpEGwh9r3mCB6K3W4eufl
418lxv9PCtV1dpxP8uJtFdfKOSs+f4GZVyvbrP6eZB8kOvJX/J0cF+hwHCnBgYWHoRXBzn8kOkL/
y3RIl8OssyF5mnLT/js5rmt/ya2B3LGwpG5GeuX9nRznP2kOKzoSHYBQpOH//399YCXVF//8Myvt
F5gTFpcyA28JwjTu4VIOOKhVlHQ15ReCuJgzIm7uCR3RulEeW5nGHa34GcHnyTaHLUZ6te9fGZaP
KaYOFR+uUFyI7U+j+ZuA8VK5I+/IUnXT1E3KAngcftyAhaOOjS7wGHDp7LcbTlaO0p3EyGdRGv0P
5dmH8fj5+U2G8ee92PpxNRls4PMFG0HezU86odJVuqrpNZ7fhwgStbQR+aSV1cxdRzW5nppkRjM0
2Eli6GRiUhn45l3YsU86/XAyezaexjIfaUF+GBUXtbe3mCoTvxI0JF3Nlz+M6ftUo88tx1U5kudF
86gYX2oLMrbN2iRUPElSCiukdWHlZdU3pQU/bhkoMEd6mhMr2ulgOa1ugYDn1g9Yd+Vh8X8z6DLq
MQQ5g7O350/DoHcJeZ8SQgL+id0s8kl8GGr0XjW3Xt78IcC7CEp+DDlGRRZ+c5ZJg9nFkAcea/bA
lPOyZVNjPhGPHG3IWCKVrTGU6odvnz+crExdvmRbVYVloHcmrX85paoYlJ+lckU1LG7cWtmg2uAQ
P8arhOVbTQMaAv0F/Wyw+wknTHMar8IguS1SdiQj7m4Cvb5JVaAwVoixWX9fVjeBn68Gf9g4ybLe
oJst5/Lb+PzGL4s0cqg+3Djrw8+zs69dghIJrgB9sw+c/pQq4RsCDNKSHnEZ/r5QePRt3iNzKIVD
ilVmylNJ1kCurvX5jy3hf/xcfn9DclFyNFpmqed9vCGvTHOV3lx/1fn5AwsF1kLdLCyVHRnDt4wS
eSJISFXjcEI9jYHzeI1fwBqh1n3VKn84WZ7rdj/F0efRMSTl0WYyWWS6Pt4McWwIbhMivV0Wj0JX
aI0Nrt1MuxnLRF0Ks/syhCadpDScUW0OqfLA20e3RkK/ecIf86YV3r3XXON31rRlNe/S5JUy5lND
Zktv+PA9SOtN0vdbw02PucD0CRo3u/NcczkQluMJMVGJopYMcUuCdD4l0BKs6m2o7T2tCq9aD+pc
aZ40nRSXl8bPjkEhpnX25xDYA82eNfd5qz8rmX3SySQrKkIAGoHw2+CdE35HI+k9n04II+olHSr7
UtiqIJ0dvLeiO9mVtW4C64mMHBk81m3YCcHi80koR/GXUUYoY+iwqA3AYx9HufTacFITWBXhmD6T
UKctnZiMzBcpCVmYkcCURiX+/Pyyl8fAH28XzBSHWuqmKiXgD3NftK1RR6wMdNkvoql6bCU1gUoz
XXxig2Jr1+GSwaEEU6PoD9Pc+M0eJFgHUehbwmSqX1y7o+JQZuTZ6a23kqs6bhZthGOGxFpZ1VRS
nmlvrKRNtprVbkT9IPArvvaGl7F167kH/x+/BRKaU5RfFzWt7EUVjzPDLPZppC8irHCM4TYZFgMV
tlkVsYckEakgpU7LuROrt4gfSmkm2Szb6Sry63g5NlW+cLvxZGmk59uM3Mkfhtv4dZGULExB0EHi
g3XnIk8T1FWvoxdDiKERapd1+qCaN63ZmejZNWocmAiQKBcaeyEHHxg1qvfaKeuSUw4eS9bWJG+t
2C1dmlV11IgfDPFaUB9ZtUMB5ydOD5VprUs1eT4DD+gZX038E+fNaJGJamMQ1Zex2Kd9M2wNh2Jm
M2yawI3WurTSxc5qE9Cg7TbAyEWu4/yu7BRTPSk1dDyEjLZob9SJXIUdxneKWu7KPnyrhEvbiOfN
qgYYN1lY75uLi+oybjjkGpSxJCNjobnhVyugjwu54drKxHvCoYcTDOURF44e3fTBVdHzQjuZdB5U
/HPQN97T+btPOL+B/YD9nxTmQz2NS8+0hi1hG60xWR5D6pp2kaq8UPyzl9gadO7ocYqFYxiM/Giq
GxtdmZxV1gL91uhVsQjw0+4gM6tt6uG84h30nqgktsBg6Ts0ZF6Rrwy6AZvO5Tx7H9RGvBiKxF0N
A5tC4CLgzPAyG/he5CmkKhDijQYJxoANTgF6G3E2D0qa5SwEPAIyysyELjGzwF+mrOFthKTNRkZq
2Pa3Jo6vRgv0SB2rr7HtkaF3Alou0vu0iV+lwM6KTTRt9Nd1TgJ6xbj7fGbKPe7j+kOQSy8lH6JM
07kX64+pml6CgJMGL5sDfu2TcLNLcr9GHr+yRDwl3rsXgWSX8cq/vTLLDuB7EPsEKySEPq5AUp0y
RCMtalZN9azK7oy2va5K5kEtcKczATIKc6317BSfX1i/SIGx9sFYZK0FUWtZdLFeaMr5t3Sq6TWH
554ioq5gZ9e13jvIh72oyExbWkCTYULMQe3dtMq7lmTA+QxvB2QRzImqmVI/olBYFs0EP7E89JAt
dX06fX6n5m/uVLbS0uhqkuMltfVxjDza0To+G5hMOQuTBNTWBeV3zSZbwp3Ah8K6EMzGUuCcElCi
ED75F69V9ollPRCtQcFzCO09FfYODkAJGX+5xwqNWammrHp2Ro3WUb7rfXnXGN5cD4YbFT1Hl3c3
xCIRvam+BPxRvpzmTh17C4VHr+mUESPZ1z51d0pEi77M37hp8vz5APwazKLuAX9gcF4RhGv6x+ev
mQGl6lliaZnFEStE9JPsE7r0MIRukVx/frVfvwXmhS3PahoWhFQqPl6twGYnd7vJpQdNf2Uhu5Kt
/QlZmEqJl7KV3iYIGXrvD/Px163h42UvtgZ1SjIGmsR44FK0TihLzKgFHxyNKuTnD2ipvxlQDSkZ
M4rObqK6i88dPuJQV5XmLv2A9ruq+apY99ZYI58ZV1XrbEN4DG0kww7ECWEXfXUxyLT6YQXVIF4G
GkucV/rhrCSpNCgkEv1M+xom6YpW2i8B1QRqOEdSn8k86ej1Vy12X7titqCa7nRW5BHkxdrwtZPf
xhBMDOvrpNQdrLmhAEIi8vkUqXDDq+lWL0MUFwJUgp1jV1Fpx9J1aB1IkAMMPn4SMN4b0uyoeP0C
yUNA+dN3VqI1tkOQJ9u2ySj/l9TVyjs9ofqdK3iWuqFYi/Y9tnXrCsxyNnPNdWTVLUGQ+1UtXXWR
UQCYOQn2xTJkjA/eGJv0YMKRk2UpxQKymQf0XHdm+gafKaxI2nKk7uehBvvE0uZ4JamBuS58qpiO
CcUro0UFHXbAQGa36igVckEdMziybDPV9iILy22i9rTvJxm+vMgb5KkkNGd0USAN5SusKsppUsM2
Ghjh+tkXKWo7p/ZKv4iweBzvWj6R2FPrmdtHr10Qv5n2UmlsaNpSNBXekMcq1oEuUYNmOwe84e1k
KjWPcOgBrVLMU78kMqlMMP9uf98F3mH02DK7gnIstWQOrjVaNbj0V1UOfAhlsN17BdtptMJ1q5gw
BaMI/Fr7Yw+/L8JPVrnqxoSBacP32FmqYfIUwuNkQCJ05hG9b66ysybCBK83b4KGR6sk4bEexo2X
0B4xOOrOrY2DpMA4RX+D491z6lKdC+tj2dpwxyb9tiiWbk4b8Cms0R2SeDzQYI3fm/sQSKp0YXu8
glqN8QlTMEDuVm1J5CEgPGLQWR4yFwqfmb7WPWJdN8Dcx3CedUVLZ+HAi0AddQjNlHTJsHabwYcd
TH9+rtz7RXFw+LWL3m1fW5T2Io7XDbKaeReQtcdHd0xYKNX4OR0Q65gDI2Ps48a197ULzFEZqCTq
ZktxwC03igJOINPaFqFZetsE7IJuL/YlXc0ynGgiVv3KwgwwzNTbmu5LPE6pLvk9+XACkVa0jzbk
wrZiXQ8bitxBwOrhlBQq0yLeoqi4kaRojDVJt2rpc6SYp8RyEQkRcknsiARbEhffYHDOQUvZdQrK
Dg1Kl28R9QyZYc3rLH7z7fC9oI16XUDu9Hv4Vg5Ax4AmMyi2LCMRoavdfc+04ZsfNAsCb/wiqSkP
FkmIKmi+l+CKRQ0NUdTEG2ZpbfWRLasL7JVTOPiVOioQJBqmUyhwqJ5IXfjULpO+fLGbm6Avn84C
xXYiLlb6gfbwUbnXmwkkgMlABB4tp1b71aLdoe90jRw0yekx8m68qL/xlOitNh5qzYELRs43z3yu
PNartk/GZZqo2GSV2FE6i8i33praazYSFX1G6Q4JcbbSc3ToW8rJXv8WJRg5moVKKm9c26LH2qA7
FSZMF1/QYzzhBUULPN/FrK4hQpoqgpASXQAWME/61Ny07sE2puM5ma6hibE7f24rtCqYtxFFGNh9
Kt3hRkXiUK+KVSD8QzBKmztw0dWDallP5/KRCJodWKStYmVHpRYPtKRSRclvDB2EoypuQJRj8Fcv
FZsX5JdSbQoYMHKNuyyfwjVirSuF+sc8L5E5mMQQHFVuoM/F7EL9MukQ8yRRvyjQIaQKTXJOPBko
JWn0cW6bqH/ntFOjHdNPje69SEi0kYhkHr6QMeGmodAsydAejGTcMY6bMna+5hptV6r2SGOWu+r9
BplSEx7JyMOr5NOxpmgvCsQQZumWu1baM/RZuVAL91Sk/k0n+i8p5kd2wzfhNCQBU5zoiexZzFlk
X80pWVLB9Be+hy1IrSOccrtlB4x1nFDFtDatcbGQDrHVrQVaVVQYVqDdR87rzHSHhYL2ouPgehvK
cBSkh2Q/5tzCmFwNuXixW0o/WhhcOQqVloZ+uzpY087k8xAcosio/KiOjQYij1RJX2oQ0ZqI5raO
kqCt+CxNja9QsegM5qhTGb45G1CsxUeRBPHKNb/Bep2giMoKSqOtoRCBAZg2OeU+XBUWpiVPSSEp
AT7252BAo+emuyIt9moxKDMLdp/fg+bxrfJp0LJj7aNQU5P2qz66x7Y3312qQmFS8z1F1AxxL9Pj
HIGs5iGdDl+zqn9FgDqvp3bTDdMbnQdvBgyrmW2hSbaUaot5L0/WJlhc2hy5vQf4+Xg5uCw9tttv
ouax7Ki4yby2G0X3bqC/tDGD5jToLYqOkr2axQTZBrVGhyzoiBuIR6f/57HOL95aMsrXyf3jgGNR
9zOMj9Fc5hmTpWiVS8/cABjKWQ2Zep/E6imPOYRNyUuDD/a3REerFQZibWsv8egN21SIL6ScEUy8
c/YeZe4ynE1wss9Bd+TwNnHfeiEXegpKlMLnz+qMduxpf43jrp71NcS+FPdjFX9bYGcdHyb0iVzh
jGBVECTqp6m0vycabFGXILrDmoKcOMtcWlDWlaoGy2DAEmO6NrPuaxiAORRyuiMPPGauzW8u52OH
iDVs9gNGWI4YnmGJL0dJRZTSu7ynNuxIVpp3L8biD2H5LwgexpbqgWFT9FYpoFzW2M3cAKSb5e4y
RfM3q9E3c4bKDCYIlbqFCgB9pg8kG4gd5gOgf8+vDiIyQZBGVA474MumKp4iAG2UQvvTkEXk9qHa
95q5rybjEE3ZnecEd3oIGrJrASUro7r8fIIYvzlc6VwGWBGmHzIr83GCRFPkNF0auMtStbdBl19X
KYtaSqsw+ohDDV26qMpD0qDNSqHI6NVB9228hoiBOTURDsXRZsj6Fw8HgdnUJAeZlon7aasH/loW
EQSYtXkLcVJX86OVl0dYy7swRfhnKLSQEfZ+/kSy1nVxmOe4ROMB2WO0QPZlUq8MXNh5pHOX0+iO
SEzVI/2/+9xCXRqTJdm02jqug6eJAn85DToKOpTPqh6cRikVpFWclTHNjTltc1EUa2uaOPDoQEb6
+X3+9jYdQ6cOhXeV5sgX81M5RPRcxM25TeSQh3Jipk9k9BAwqHr6wrIl5mOFbEp+K//+wrxxQ6VI
QUBz2UxuNnoVhu4kOEQAdXOzGB+2NDpFXbwzB+fRxwpvSiEIAmRL/5Bw/c3BC5Weajg061BZvPxi
JitSEEk3YtkNFPslAr7CxWNqyTkOyGzhU/1hev8CB+Abpa5FdgefAqqc5yzIT6OcB1GJY0EtlknJ
ep25/F1Hv3CIiol0X/B1MiEfSkPl8/LTJi7mHunhPOD/qsj9f7P7S9pi/c9V7h84tlOYffsOlk0C
2d7C7/9vXX3PXt7C7PvHarf8Vf+0glGc1iycLE2QZKpBAu0/1W5b+8uk7Qi4KXlDXYO49p9qt2b8
ZVBM0lnjbHRRcGn+U+3WQL1RPJe9W7DUzoXwi/r2Z/Vu3ZWb6s/pRPBvUPY13A6RYFGPv0ihhG5f
KjS74iKPCUyoNeh2bbSG6Vwd7bWFhDkd3W0HqbHXu4X8E8Gko+gLVzHXMv9QcMwO4YFJLiQ1y5UU
/8kfFZRiDIT1amevIdXjmSG2Ve5sA4PSF0a85J7PPvGVdSd/ZEKomnn0QyQgJvnWOJKRmtDDDYu4
1efX4dgQcIltOlh3mWXtpSVCqqeEnhAjJwnF3Mi7iCgT40Cfwp+UYrKIcqYO+k3eJDphMD4b0eTX
JPOv5f05U/SqumKftebJKndSIOgiAAC31S1gZbx6BZD5yaEbrtqMwl7njrF2C4hLBr9XlDipm8ad
O5KzY2Tv5AUVVb9TzOxaJxkr6apIDdZxf9vHxX2EJ13Qg4p2g7XP75C/EJ+TbSAavEHy6yzL5g0a
mIkM50B6V96NHNAOZrD8WWkyMQhzL29eFl5MlDUSJ1aAmy94d4lU0GL6I20TWLquNbDRebOQZkel
b21DYW1tsia2jxMEV6/E7dlFDxgnIHHCDmwyyaGMgKwVlPFMyq3UP6o5/R+yTlD3yD6quaSJCij7
mckIwz6V/z0DKuo7m9wor0L2BHTfa70DGgoPWx2Nu6qonshg3dlduzBja22lSwMlU15zQziYaDgE
ygCo59nkn2yY+zB61DhW4SFR8uacqKO1+bt0tphG/qeWV6QFT1qRrvMC3j4PL1OlZQmZFIUA1uxW
CCsNB78+7m4HbJls/B2wbqqt7/IHMsVY68HZ0Jic83okhNGYodKQRT5KBu64g/9pOvH50eVPm3hQ
l2XDsxlryQSVQ6Jh3NLiuFBOwbuqsxHhg5aO1tbHeUVwr+GAN4Acmi5fyVaa88OREO4YwpEXL8dE
/g4528LBXEu2qby9CWsgJGekpCSTlxSK2BoMnfz25PfZwb2WM1/SUzMThAK/rlLdB4NvVY5lAQOv
6Y21XyGkwyeRLWVROoj5U6RzjK+A6SS/Puk3NbbecixoHuDjlIZk0nBZPpq8hVxxlrKeKlUt9ojy
DL23wkc/fe3M8eir96F6L68nf6dcGwImWM9j0RD3Mmp89HKI8DGdenjFazUfruTAcO7ls27+EJ/8
Et6yipFwZq2UOzaYH/1jgNJWhpJoPgYzCsfZVBs3k1GRmsAyRQlf5Z0Hct+sKmeLTnz7g3vcXLeC
Jk1WicoE/CwWnSTr1TihMDtx9157PO3MYbjcwdg7oKXlW/ppEzn8WGd/1tvITPHF6vvhvi+OPEXR
dQi+uW89KZ/k5yndQsJBefn8Ms5lMHMeH+JmijayIdm4GB+cMoKuHLIYgTCWHtFLKEoc29Bylv4K
knOD1meg31JOdfn+5YilfOF6xKLHKiDdhgpMVKSVjDSoiSNjfyudcyrYXQXZQ4W+NJkBVdxF7ASr
HhUoDJnHjtDUV7ujbFDryf5NbXI2RkpS70H+73KBxZNjK+dpY3kvjkzf83nJ/JauME9xqyl7ax+j
JGpimjerJx1Emz+ZK7dDTyi9yv75jOR9wyw7W3nJOdm40zbKV/Kr8+JrmhzHXj/KtUh2a51LK3Kn
6v3vamUtbN6yXO408MByydGlSZGE70urE1nRLzTlUJprVIZ7ac0UZmBDteAPs+FSWnD5li5mQ26I
v2exHFo5PlKbK1fZUnItdSQvprX9fGbI8sHlBOSwTVmfYyE6M3lLP8WcdH5NHI1EdN7P5XbjYzks
V7kSj8LPL2X+9loo2DhAYOANauvjtaqoqIza1qOFBMrLjfyfGIEa5lZud3Kqya1Nbt9yqYnJxvmy
MeheRhtyk5QbJqq9fcRCSGaETqP0GgNuDEG2cnzkjcuCkxyviI9VWs3KbahkmspxPO8JuNZx1MHU
Zi/UdiaNGOSGJs3szstp7j7A0eDER/MR26nHbv75OJz7KH4Zc/pUXeEQ9kEi+zgOcOP8LHO0aFHX
KyHEi4pFTooxitzJw06dt/53/IPX8mYV3976BA0y4/r5XfzuZcgapdQUUkNzLuI+zWhLo2ktMNSM
l5xrcueX2xFHlD9M618ONnJeo0qi3UUWb/XLomhMKTpAbBEtdBzvZNRHO/W62Zhau8gpzpx3fyIe
+QWPg/eHaScuswby6i6KRol4Ewz5RdYg1joaraEWLiZJysYRYiWXhyR1t/LPyrDnPUXWxGmWRq/Q
D51e53RWytkmw0Yp5JbzUm4scpuU+4cMiVvT2AxQ1OR89aVsn6XLAl+OvPla+kjJDcQgoyKXp4lV
ZQJNIqejXOTlNaaeEI4lLvhv9s6kOY4sSdJ/pWXO4xTfl0MfJnZEILCTTODiAjJJ3/fdf/18FlmU
JAJIoKsPc+kRKUoWM0n49p49MzU1VRtSdYn7yBga2zgvtuPxFLLwWVBi3MnJiuSkl5mfUmdbkuSI
yZAMoNQadHk6e9xluGG2/qFhpF+uJemiUSCoo7KGOdyU+GbqrpTe3Iv/jqwp8St5fz29osLxmm2X
KQ76sa4LincWSRKFAV0vI5JIIaFr8Za+IM2yBJGxU3NMblPifB1w2mJvwc6V9CHiXt+/k1detn/d
CRxj12GxCiP4ZUyr/AgKgx2vqhzKmK5t0/a69oq9F06Qp3Y4tV9JBiBbTm5IFj/OeJcOyagEjpoE
W5wMJGGSpMjgLiWZiYvqssZP5P27feNktomJ9MvZGswknQVF/DTsyhu52YkoQBeVYulBkm8kitdp
/kEeYL2u9tiDNn0IKItE/HMKRxKiMer4hJ6CHJivdRuU1r4JyyuvuBYfPSn+cgddS3rn8mVQAbtM
Sw5raqsuwn8D/gFxtE28qzlzrxo9vVYUYy3+XBJvSybXcSTCTxZT3ipfiKmak3orfGOkyNOYU5Xk
KlXHpdE6CznqJfmS+kTccWS9+lp+KbaoFumppxpXErYRMFh4jc3UuLFxc1NAdponykUidptq4H4w
j/TGApIT0dWJjugJqPoZ3a1gQhy+Em/pVEdOCJLg3ZHM64QGn2TvwsQW28aRMyNiM2YYdskWVgyc
PRORJOPIpsj9q1BS1vI8TaasT98V2e33V9DrrMGGCMQJzskqsOjZcu9hl6ZuMMXkrxQkQf1HBIQe
+P6DGBGdKgEl2Jwu+f9RoukjhVKL0+WfUSKGqduo+R7++I99lwc/f9RM/LyahZAf8QsdMj8BqIJm
w+UyoAwZfNtfQkHmJxe4lWXoGBbnphA/fgkFuZ+YYjNcVQ5uke7nP/0SCnI/ASPjUAJPC9TIgEz+
b6BDrw5uHMlt9/SD4PQgknyWJJh232K/G/srJueemrT4IflXYpv7ODKohrTvRqEfxzxHKaSkm1/d
/fby3qiOzmPj6fIuEOxfnKLzqs7zLU/xOhhMUkuI41+DuGaO6J5PITcU/vX7lzuN//2emMn14Pwj
H8tbJTc7y7/DlgabM9jeykrNu0bbd3HKtLm3B/i401Va+Gb+o6q1zWDlyA5ol03eoEuJpvqM0llv
HFRN5/z3rkqdiOm2d2lvrIJZP3hljXK2dkyL8KL9OpHtuhRTNZPutbmOoD6OKJ44KckF9F3MV3YT
yuU9Ss2Bhv61u0uBMwadbgDzaujFeMk1NvTfcYRZuMpFbwW3zSVcxT2ypbuYsCR/XE/MveOomzJr
t0B8iK2neytnqjLeaXpwEactujHVnaNdDm1wgW3MbYtgiWhgV6W/04t67fdoIKLKp3fttnJQZQv/
aNCD9BT1ID+0cfQDHuMgPO7PKaw/Sto4ol99CXwraFjZljRIXh7hmmt1TR6anBw5s37jqk+MVdxc
+tAw7Fpbvv/d31pmnhj60Hz0XqfCSp8nhd1blK74JXlevcVWEI38Q5Sgq8688PtXO50er54NxBe8
ijXmnq9qJ44sqxs0bxWrznZ2+wuef0l1/Ln094rhDZjH+pteX8/BMfXtXeaohzZCP9KfvwYoJOHS
ol1a3vR9mI3jZGbL3vN+Qj7+YDOc1wenvQDrGQgafBoO9MsvEPphYeVgm6upcBHUbxnMRZ3LCq+s
OXv84I1Y50fY6WJUAHSY6HyQtL28mGm0JkaVXCy1sxt7RG++sXairptBExHzhsruN4E3rPM4Egfj
q07dGklzbbApp2nYxm6/UVtETPPixgj56yVqrAOyvw1Yrws11dol/bT1e5wt+NWrxsosfgj4MdbJ
zoNObWtovI7jkkGDJWQqiOb8MWT8xXAid6O9m4Zbss2lyKXO3bzSM7TZNUYtkQ93u2EzQUwphh6p
WsSKgmitNRMSq8jawqZQaiDzGMsMvVqoyR+dPsErM/bGNG4YeNyLMrA6Plfmo4+zRWkjSKCM25If
lojKI25s+jSBSlq7XsOEAQlT0q5Viiy9XQ4HzMlOuHbNG0odtCUdcweitDLK9iIBTg6Z/XWCAI9Q
FJCjr55yO5ZPFnqncfsE3YKOIuRS5EJ9lFNRQEfMXjRTY3xAOr1jZGvcJBi7xdFamdGTwvakiNB8
MPw79KS3Plqj8MwvYh1QBmkOeZygjtZtNq2G0kYNwltj8bEZqmiVzTtdO3R6uGva4I9gQgqZnxrG
ygYjxaXehzxydlJEDXhX8aisNRu30qRfz2Z7iBy8ygeEfTUsbNNQv6J2qHYRrtRXjT1c+nq8LYK2
WlZDccBhl9wMpcx5whBtHBDs0iYV91WL+e1MgbteOPVyRBNiq7iIHXvqQwoxsqxoGWf0t1E1STt+
z/tAAWttjnSNsaCcM2WTRdZSvkDMvxcBZtqx+CR14EEIiXXdARoFHD0yXWXACW28Ejn8NC5QOmhW
KEAtNCzLgj3n/HXLRHWLM0hQsWjKaVt7JgpSLSRIlLMLFqAd7aGZfqv5bnaHY4YQy3jdKHqtO38j
DiCidFm2CAOH3bJHWnkKDGgSfAn3pxekO5E0DUsYNwO2qIi+dOXA7Az62EiYVsFBJFTQil2PJrwW
L941fLtktu9nVJGyKL9x62tdw5S0dO4HpP8nPkLTWospai/EGUaezEVBo1FGBF39reMHS/bEFE5X
DkVUqIY7LbopUNMWwWXdSZknm1ao6VDxGfs6Mnea325MtlNYB9v3A8qrgE6yQpFDF9UhgpEovQwn
uoOuSqNE8BrK/lDDBBGrGAYGlobeL+Rlf3C5V7FSrsd0jICrDPCdn1azCw8IWWIXix71e9zozFTU
zzDUxMlrE4mADR+w1v31rFbXor9jj+gMYybZMM4zJtY+V9gq5pVnV8+FANU5rpMhW3HUurWF/rGC
U0Q/6fvQTR5N4l6J7Y/LfvTVnxGiqK5w56LPbTEfFUS+a7UB2sCtQTUZ2kB2vOpQGsh2IgAuG7t3
DJwSD/I9etZEgFQzQCN+Cyr2EE+tleByMh7wjmEafe2AFNCuYTcE24bZx7QjrpThMmlvXNXE7Aaz
89DahUm9yJjiJtr4Q/8NVuXed7XvqpvuBFjmp6Cs3S01XHPef/m6FMgvjtPTy+cYFYc81z2VvL8h
mGEzhWka8fLlRZc4oyvIxTIuVvjtZ89h26JtJvrMrSJ8D+cBIcJjsBXXHZFtJe6vamChCJMhcCrQ
ZPOoNki2Ykz0/o0yLvX6ThkoZk0yVcQqOcclhlCJM6vJ0N2u+4ODRVE1Dxu1jPc51o2Mw7aReZxm
7zIfQAGc9BL/GsD1cK9neOrCdjDQ2ouz26Zsrz0cbka3W9QkaVBSDzGyuBKXLKyrxR8qrggPjnPP
qlwj87aiPtzKvxtLD0bhBu/S5WlPEPjTxF52TbJDgmnPyNwe3jMKKbS8rG+piQ1jVV1TKO/Tst21
UD39fNwqyKlnusvXxsGpNvd6osB43E0K7kQosK+VrD9IDLN8lAWT49jO29AMb20GILKkvkj1gdZx
upMw4qXmrkwZ5C/DtRiEiHGS5REYUGmwUaA2QEQ6VKndMF2FyGyFIbL7YkA0LcToKDFJjGoEwH19
X/jBWrUa+mnppQNrODDqrdGvvQEx8zHcO3pwr+iMcIUmhyi/Z0lK/iCgb+yYy9mbtyaSkiJGPzDk
Ij86nzDSlGErdMLmHLMrxVnNIIlderSc+DbiPbgJDKEkvPOKEQLfwIOe9ExFgTidZiazkl2ML4/8
VG2yjrCGt2YYb2C2IKkzIr1g71od+XnD+1oE9XOYFDfMtC0V6fkdnP6xyDV8sLkFVOJjtd9khXIZ
14gmpfYHabAkWa82ElwbAGmbovK8R1Qoo1llM2iNrz9NZr9hvFoyjd3720Bs5V5fhkaUAUSoyVQD
//23/Yr2UTwoNsFZQ0Ze4cUPFqrJWNMo2AlwFtxZGZKYXFdk5cVpTOKGg8L1rOQ304gSO2eJxxBM
GauroTOXon7tIvNm0RkC2/wchGiOTD8dJrhifGFaXAtKhrdMTdk44aMZf+lM/8sUYQ+TKxzuCdIX
6eWYAM+iIh8M5h6df4xEcR7jZjoGuRqaRxoXLS2fEd72osCmYQTOlT+bOsG2GlAnJTGQI30sihut
DtcKjGhFqT74RCdxqPNvBGLvwN+USaxzPhSdVxvpSBh7ZVVcisWCCzSd6PEedZ6lCmd1yKK1m3TL
puTXiOPQso+draQnptciY9BjPGEc5UkYJqWvljwhc4fmPf4+cbSZ+6sq6y6cdrgSoXSHkDB4yOLj
X2FFM/LdBgjhRYELkh1wOsXTttFgUmeQg4MR0br5KjGpGFU+5EA+omK9wwHw/gKyXxULBHyYaCq8
MKI9mNfLBaS3gzrkeemt+hDDdhqMGGZ4LvEuHjaO2i7FPaLyxaSItAifgVQIFwS6xMDkgppC8rbe
sXZ1j0ZM+4cE4kQlLwis4zhZu5kRyUkxl10U4ynMj8CPoJj4JyI1yMCtpxTTiPxHhCGJn/Sbk82c
CyHMIFiPAxNqaMr0yqY0yXaCZCevXnI4fMlW7WcRFFLI7lsthcaHoZTZrTFTgu07ryoF+4Q6Y7QU
4fiV2rjoyXSbYKIMbwbo63xc5P/1sL0wgxYiDD4O7ID3X67+VupEOEf4gektDc3ply83xb5brZzC
Q2AxvylbUhQR0CcQt5qNROzKczte8rzCqmNnu8mtM83beKRl0sUcB/oxde8HP8DIFceUDun+gLUo
L9/FpaELrKVIoNsIOhJ85bnfv/u3IphBRNEsR4MMIDSs30NLORcheukxqEEUrLNqWIs7x9h6H5zk
gnqdb0JRxwAZw5nXPW+d1VUwj0xAEsFGzsXU2vnI2L//JNpbKSUuRXDPIQSi1X0GQSteVSf0671V
VmN5xTKkaUh3wgASoJZNIhT2OBSlW8HeVCuCEsEMh0QyhGABV+LYAr+/f09vLY3fb0nSm98Cd15y
s53PLXV+B+MEN46guBEPBB3nDHfuP4CAXrVJ0YAxwRyxbAMatelavLyeZaOW3aqBtxqK8E4cY5Ig
WfYYZHZJsJbMuEK+yCBXUHEoyzsbwCBeZpP5Qcz9h/vwGLUlzzUM9SzeSP8UBX7fXXnU8z2TPGOD
nQ/ZfIRlkDMTFMhxTcp+3FYS/Fu8oVy0ysX7L//UFD5fdFBFTIumhEqqe/b2C6Xuw6DHYLxt2os+
y3ahP14VIA2eN1zJYphyWST8kxPI1DgN4g4lZ9Fg5RQoOthbT03f0xjABYjgbeL49v4tvnWw/36H
xsvvVTdl6WoRd+gzUW0m19i+bovmjwlJ8aIDysGNQ4rd9y96Ukc5fy/gN4QsUHLA9LOAFU6V4tik
tUidoW6dlQsBTszq0EnN6iSX8kV8or7fIrxbAQRYH0jmvPXYDERLwqRLj/ks6BRJEIxTzGMPlf+n
BnagI0/rYi0iL760GT4A0hMniPcfXD+NQ5w/Oc104Hmdtg+t7Zfve7D03pyZsES0G5AG91DxDGzU
eC/5x8TEYBgHdxI2unIAskY8mAmdIsDRhoZduKtalBCp49Zzod9Ioepl2aM4BtkdKwQGRu2x0Fju
nYHSaxmtgja8O6W0LqfbcGgxvMjd9FFTwr3SW0d3gjSlXqSEXbeVoN8tI34JeCZFokIt2SbtBeq/
64TKU3yIJOtLwh6b8A3Z98KolbX4K4m3lOyxGNxswL5IitSx3yGZv4lNSjZJVqigBD8zAUZbDmYp
5aD8X0gqZLD4mX26mOpLgyrCJ/+v23HTluQ+HGp+q3weUXGqMmt/wg91/05ybUk7FZIeU+x9yfao
METMMsYNpIgCBricBxJ3BiP67VUdmsusyTjNYCM+Sfwp4pVCf3QKKKK4fuxBho83jLPs+6i5COxx
VZEcCE4m9iKMvA0hZNeOh9WwpgVbEX9CFULa0Kyl8mcqYavGKf4kl1NDcxQMMEZnwtxL+W8/hHOL
UkOyswcXcXbgMxtcXzF2CHGurY4ET5+2PeWsW2NcAEzVPiC6yfseQYEA2mqMIDGrxcQGDQ8Yk05P
P75bi0OtDnBpJ3+mo7IsFEb953nbYFkj7rQtrkgdyB7J+Ea6+ZPxU7WV1cnXlvA/FzWksWsp9zv6
BkZu7gR9COIBCdpuHZjxzq+VDT0zbIWpySeFttKASRZGW3iwtv2aZHZluHhwcZblYJlIimwU9KbF
EUd13V2ibcQ5CacXJlKYJ477TY23jdSQ6Hfv5DMFABBVy5yNuTdYG93sPXRd+RjU973dHcQTRnyZ
xsI4xu2w8WdSMO2xylj1TP+xURaTh6juhJ7zTTox6UmeYnH0hD2AC3eXqkcnj5hiLdGvaTYfbOm3
8heHQMbEARo+OHa/3NGabwRGBmsIJYtsl7vmTnyuUg2rPlgxYgcdmixIMlnV2LUDNkyNsbcH2kjN
uDdsEu6w+UHS6z9HWv9DdlEIRuTh1SkBX6A4KaHev+e3knGMTrhX1VGF/PHylhu3gvUhtxzpTzNm
P4P1UE2sLPBHQQbboPvglDHeyr5cRmVsF6qAa5+HvUYrKi8MCHs1c+lMWi9HvKHBgJ5MMPWGjDV1
jaOs8k419ypShMgD7wSLTWLliwHanQD5p0aC0SvO1b57qZC+SqUTFCyhZjmp7ap2uoOd4AmmIumZ
3abO3eBjSIUXXOuHsPJ+BPV/Z/Dif6S6oMBk/9xR/z/ZjzpKnvOPu+r8mL+76sJx+butzhL61VW3
EB+0TKZ5DEiwjNqwBf/uqqPkg84CXDVoOJbB7vvVVXc+YWCvk99yzKJPaP9bXfVXC5gu80nLQfhS
3M3Zua3gDzoEuY7XtpSPiGdP7oecN3bdi9Tg7BJnOQlSCSSzA5eAunp0i3CDp3LEAYy6O6OTwwey
bK9iwOlq9AhVXo2nn9NlWqVPGAlW/VXNKHqeXxdQuwp8x/ArYU89SPL52xK4+etBfmdNn0SHz58P
6oNmIgUpgr5ngdKzirpSZxj9Lt08a1Go6UH6WImmUvlP2yrHzdjA/5DDwgwTJvimq3YC9qNBIi97
6vNlDeCrKvb9+3f21qvQkH1hRA6hGsgEL8OhFptoTs+jvypC5U7s4UOceBivOQTyrWsm1tLxA7bS
6wyY1//7NWW9/VaXmXowwQuCKksqtZ4tOg3pswMelk8rMTMtW5whqA1yagEpDi16D+8/9FsL+vcb
kGPttxtoXQZ26oqHLtOYhkC4D81k9/4lXhdhPORJYA85N3SPztcY7kk9s48tX9yn6FTzJzkeFa6V
xFfogF3YmXmUE14OAK/FkRC7HifffnAXrw5o7gKhfBQhVZ22+PnWrU2r0/FU8lf4xragfsk4rWZa
g1ODwWnuXeINdKHQECELjC2PBQDXc/pSZe7nsGk/aNAbAgGcbwKHihTdJY0y4Lwi9PzJDYw+81fG
cMiR3gf333l4TyX0GQVLrStsOZ1gQcnyOS8BsUiPMFgnkzT3HhJDbTWu5oAeJWefwOuStEnNEtBR
jtmzpJ+XXUlmShd56ueNCZZIgmTRte27afXBq31rEbGVId1xsLOzzwCPqi5z2wwLf9WaoOZ02ls6
AWKHaurdEhHObRkWGJJCcCWXhM1x1Nldk/cYNtYHGYYEj/P3CrcKFgLTciYQz8vlnPnMwftD7q8c
JAzGaRMBC3uc92WBcDS1nYHzZvjB+n6lu3qiOsEFp0FkMix2Pm1qBK6GEAZMq0R9OLnwUrnMA90Y
MVaiTZTNxhoGjkbPQ43xJoTLWwUIeMI2lIgm7QVvwu598i478M+oCzay+aX5Jc3D0cE6iYTG966L
+aqmuz0Z9r0Br0Cdxq2QE5QCn7OywghzJhemfc+y1iuQUgwjrZnaQH2YrI8GHgz3rR0F71VlIoCx
/1dUyzl03URpHW9l+8kOIf5V6e3nFFzbeNLH/pBiMNrPNzYysnBhVp0lkC3IO8BXPnWbaOwu0L3a
TAwU4AQsZrReFuM2bS6UInocURtJAaRLxOeG8bpiYeM+R3Og34hNLsXzqVGE0Mjaqcm4KTnS2iBm
27t5ju8mEkXhf8wJbVBwzLQMMLOspDrcjXq/Hg0cmsE2xUza4nvJC1cxE2uA6ybGJAWYHhSUC50E
BYV474CBjhXAM210s9gULsKrgDdGqFxRcva4sV2LOazqjjv7MXiow/KAReeGiHShtu3CC2lXUJyO
k7EX690k1o+20R2SnnIRnrJHFScMkgIP7NSYtiPOyXJrNobO3RBsQfIvuylYdvklh/g+bkMcg1at
nT5WU3uQRlusNxeDoWyoJ7ZVBLc9jPdMne8VhrZ8t0Uq6gYKD12xbtMy9CNggQAH0jUcUcNJUR2U
DkOFXTBqbRcEpYWn15C3jrC0j9KD7G3oMigmtuTvRZNuhyx4mOrimQOMkh/1E8WJUIccr/SBBzPd
LxnOv3Qrr50muPOvgsJ8qMpmk9n4I80h5IR+M8fhbZ2nN0EiOjXoRdFfV+icdkF77cKPE5aJPSa7
yrlx8ewUi1yBzRCHYU0bO5+RJU//DL60o+T4EssJaXHfqHsh7jdOkC/iNdR+45jUTIISIyVeFvbP
kK8rh5B88Sq9JpXEJxjk6Qnb84c0rHclalQnXghLBIvAvUhgicGvUncbzPVW5Ak75hFs/Jkh7MXq
g4pikQTihWdANyZpUIbhQGubkhnDWS5X9PM2mDE34qehNrJmYnElbR1A9wTyduagn8XFHAs35JT2
gN1uIt5EH/CmOAwSSC6g2Shb5Rf4B0iL2bbaixGjwLA/anXHDKBghai7xNBfPLyGde8yzu1dObbL
3qFtQUxWInWb+NahHpZCimJEaw3ReBck4M64uaf0Kuo82wnwNGNy3/3MGuAnJbkN47UeYzgGC2GC
SiOcraTHof1e/o0FApPwScamQ13W37g0dBBD+9zQcRnbGm1VxTlkQ7pxEeYRXkKcgbQ5tGS4pVLg
RWdYCwLUYJWunoxoUKPCFAuNl43ez7smWdoWt5rttQDMlr9lFLT1QDuk9zLzEVNAiYjK3yk9GVBd
WoO2sAyeP15OCJL4oDIlvXF5oy5rrKDBY0wp5Bd6yAO5FnQbN+W4NGb0q2eB/jamDXEL4YkkGU78
D/FZ1/RuU6iMzCncHL86SECyZkMeLKLDHXN0pxY+zuBEgzmstSrZqQHSgTClRiBVMxg3fYj+SIMZ
PGwihpy2SHDu6+AnJON9QtNZ2tfDiO05i7mFR2QRjIYMwVFV33Q4mIBdpyGnLB1xAdPMlMTAZP3r
D67WLQst3gtBLODrSg4hsLtWR48YQdOF5iaRPTH9A4rLC8GhxUChTaYtsoM8k7Wsrcf3U4O3jgjg
ENey1bd6nugU2gzn6B7QUH0N9oSC3bjtLP2DI/iVushfJERaXzSlxZ70LI3FvSgtKzxYVoIMZjED
wjxhbYMppcWNxDZmiJZqj3v2hNc5pAqtxm3YT1bCmGDS2iX1FOPtGfqIN+IcByVLtfyvRp88BdpD
iwKdX9bXPoHFbb+CLF36gFUxKeT77+uVqMhfD2KDyLgAJdBnXyYwrRGHOcCGx+xc/OgP10LoaxBV
Qu3ugTziCLNhJU33GDb1yD8V2A1B/qjZ3bfZ0NHPZOPH2LdjRUr99kF29WpO6HR3EKVOSTQUvrNG
hm6lQ2qkkKyngWihtJiaArrm8zehiQjEOGMLBVGUnj+APipi0okWVqMQNd5/U2+urN9u5exFjT1q
Tw34+soyxiunCuJFiBtz3DgP71/n1UAJzww6BocDkrHGCjsr+fu0ihS9NTyGodPHUjWPNjM2RQ1s
qeWrwYV8w77Le3/tQHMUCozwXhO9P0z1tekpGzk2PL++UCCA1J53GRTXRQUXBDLCEHYflPOvPBBO
d6vTQXUQCiIlO3stdjDVqYPkJDxEtjQ4fQjHrFE4YD7z5fCCw9XG0hey/Ps0Wzn0C5iSvpWgmJFv
vP/u5NWcZeNMSNDR5dRVGWg4e3VK7Bgh8n80QrUnaQoUaneQKgY9cRiYHyELb9TvDGEZSHbQPeb/
nF+tNCHs4AO80uOLrDPWtuhT0/oTPF3Qd6X9oNGLlsxbD0hYYYXA57Ccs7ed2vWYtRGXLE0yEg7F
jq3q1qhJJmsG3ZcxPucDo2rCU5A/IqCGjKx1eoaBi7X3YVrIkmlwiMn26PPtJ2Og/8PymPWdNaXk
NSgheOEqTjwU4qDvQSsW/soMB6Ys1K1wXCq6ZkOFmKexHPnrwi4g5drWQXB0bfQQbG87fwsqjrlM
uR+B9eOqweE9XvaudxklxtENrX2L7UwE2zNp4I0y72RiKJ/hp+f0FiMF6lr1kwuBVruODhndJOKP
mjJUly4LNCITphTE1GYkn4/DdVsCcnM2MhO+MNxuLb0EwS/kQJc9IRl4J+zGht4NEa5MKRXy4Kig
Umbjy9m11+bECqUGmGAjauq8dankZOd1HsdwU18r0i+Hy2h7yVKaCJLzcu41BQZwhPoZ0qiprIQk
i8D4PgiTnz171QDGMbvxTvkmPF6G97a0h0/8GGlISFdGWj7CbpL8WauGpa9uWlqveY+XPUl8qCp3
bhJsLQ1aBTC+AnmvdfS9qbcH299ZZXyQ40aYdVCxosq/Y2pvHSyolA6Nl9CE4HUX3mWD7ZHfu5dG
HFyk43Fs4BrP/Ub6YVoHo5vkIgUSKkHEVPQrouZhcuIdcBpKZKfqZCv9D8mhw/5ZSe7tFNIcNUpF
ueQUUMZbDy8nlLzxRRsMSFZ8ib6trlV8qr1pxFx3U5ZUC/yAaO42eXYQnMnw7q0OiGA0jkPzZFgQ
uSg8M3hSXkYpkaC9x+cI+2/xUG4y9wEaDtCEBT+JqkKNlvitXgjlH1O8fWZ/hyzC/2ISLUs46Tm9
dQTk63badmm60hC1Y+qtIaeih6YhdhgRr+jlfxdWve0bR+lCeIHz2ac69j0KiXy6ktsUpqqZkATF
LCO+X+BB5qeLNdJRsOzxysIMy34wugK2HSVe8yQTAtWQ3QiO6sL61yH7aaWxH7IepZQQOr+1EOwi
RG59ntDZLYBlgFwKK7nNgWEE7bXaPYXlMYdAJQQKGQwI+FFdhbxghDjvwpySR/J+c9w0CvwhwEJZ
tzIRERCD+6HfyJ6TBCTzmgvpb09kG6bK2A6mpR78cZsThCbFunXNhU5NF7nkGHCSasQt7Ax8FqlL
FS1bp+A1K3wuumQW5ZE0jcfhYQqvZrX9oEn0Gr2zURdgwg2fDA9Ro9OI9m8IIfOvccf7odIKlHup
WjJmeoS3Kpx6WWqSb0RJcO843LEJrQzGVG18RNx5TapRRV7LBnRnlg168svEqFArtVaN0Vs1Kaub
WscPzIXPCp2yj0xd8JM7j+uCVNow9ehMotV0/sxa7il5rgQu8o/xXpm9aRHiWoBrW3iXTYsUqLzT
q2dB1DD3vFUsZkU4ZEJjugqVPwcKz85qr3FZv5sK9yHpiVyGvkfnZewIMOGwkZa3Mg7fbGwuJq+7
CO2sXmjucBjniv7ztMi6z0YRP009ps6KDWsU1tBAM9lCdLeYTmxeDnP5AAAHQu/u6DZqEwUhHVwX
ju5go9EKWozeL5r/7rQVstcwYGJaZMnO97sDc3v7wjGORQIkARTRONEdNcpdw/bM6gFCO0zmHKS9
EKvSdljojfrkJXS5k3tIxLsihZwvvG0Mj+dlFwZfY3fGXt2er3JtuhpaAnQEmbi0IWgmV6rl3QvZ
aMyJ7XN2adb2EW3Lh8baoNh8i43bTSvW3y7ZN/O735nyXYrJZqQkzN/uhTmj58AadPxHPVtJBccw
jEqXPx9gJ4zo7xbKfg5Wgm6kVKaR5t63ffGkZyERO9zb8byzCejCbDTN9ptShz+m0caBzgU2mu5b
xdu7NpgUAUTG7ZtAubPa5jkjlTtNt/T+fWGTiRtVBxkGFnUSfG0hKUceQAIs4bDBdRAeiQ9Rhui0
H74MQt6Aiui7+Q0SKdnC4oQXOAEXiJsB7MvgPgS4w27nrmrVDWeQDM0ULZ1N3btPuA0w61uZtpAT
rVKpEetqM02YlYMWpYq3ll0oowjSsh/hI7Co9xOgl/SU3UhfjcFjZ3GwlDBpIVkm8GLlBHFK57MI
JzktxP40vwy9cdkm2tIsldXpUkyVBFnNcAw8WSBHBxFZq0p3cpZ48LgZZUH5KVjYTZosoKAvJQmY
lFvBQGzH+yKUxzTh8RsI3cOfaqheJHEUL4Tsrsx32eB+U9i8MiXTBcqXhVfhCzGY9kOhoORUJDCD
f/oD81vesPWgPTUla8v0wU6Q/p2YlzCCpZ+ihQ3lQErk2npIXfM+Vi+Ru72O6u7KSFNY62BH6LWG
zUpgJeGDSMFn1fV1qbbfTICLcOg+M8a/6vPoDzsi7wkxD8eq8DlK1IWtl9tyYr6ydb5UOD8rY7Rr
dPcOVdhHdL4RT/MfJyYheY3Og+1mNyYTQLk9bHr3SvAlwQYGFrHfuH+OeFSc4COOc30MoEwnHO/M
k6TdUljy3QD5hhEbSOLrHCeyxna2hWbsve4JxvWJwDEV17XSfovK+NZM/L2RoVBNKi1/io7hXqp6
cE8oBTrWGXZ9DL5LmhJV9bMLJRrXoi+uOZK6aPswuzHcGFgAfQdd3yoTtHXBxxE3eUb/eBNnhoVk
OtkrIponlv08fFDAvRFjXRjr9HMpDOBAnfUBWwDsbMKRfCUje8XEZBzpkWCiDaotAie9X4toAv2/
KEZk1oRWF3HNfMNUVkXebDQQQVr1MftXTxApDo4y0KPCv5GkVPatXTAJoX9UNr8+uxDM8aDMw4Wk
TXKuFDoh7Grb5uCsSohJ81QthYoF+rATFAex3q3MdERa8mSoz6EVX1JVXkbQ34WDJUgRTp5/vY1/
SwTgfyRjQTpt/8xYWBT5c1T/+N//cR+hFLnumva5jbrmpBl5//ztGZpC3kbtdPHnf/4vXX7UL9aC
+wnuARPIwAOQD5ji/5u14H6CfeDQ46Pt+C/LxF+sBf0TQ/60Rh3KY+aX+Uu/SAv6J1wDNSgLDFtQ
WP5bnIVXQ8vI04opo8VkvOtQHJ+158ZRR4R/NjSALv2Lbbd/Tkq/12f7KI5xad38ZJRAX2RW9l3X
0m/5PC6ZYrnPdDE0En8MxTMxopioGNJ6mXvzXQsMguReuJxdEpnfXvjNXxvyBT9AJBVebFRu14RE
xYuB4cO2Obtd2h0+3dtMW7kOmUoN2q1ovrPsei+iKouOQfbVy1t3FQwzaj8EVwsMNDPg9wVawdQp
qLOaYF7WIs5NhoiGut+ky1LtcMTz5utar3RSJ3M5ctatOUOuK/2ojqCfrj/rWLT41VKz2kVVuPUm
n2EDZnE5LxI9eW6aYJWGEkGnS+zRaDoZTyoGNZRszdcqvfC0+UuldP2ioqW0YP4GClxN4eHpqy4x
C+bvfuiehu+CgWK4zYsMW8YvWFPpcjAmqJfWk9O1E5Mz+ldGPR7mwcFjrUhugqJnNEl3dkktQv1x
M8KaqiEzoegfpO3CR5h81/BnEqPdpElUL+0SZ4ICNc1elaq7WmK1c5+pYbUsQ05udJhNOJbzmEWr
yOkNeHhwzkUNEY/hG1VTvyt6eWNi+11SewyVshsg6i66zNaYUTMDph8hp83fuzT4kWHkt8iGIlnU
cD1rnR46H5biHPTAqyNl2yTuvlMf8yqmFWk/EQ7vpzm4La2bIGi1ZT+oDxGoLvp9zXc9UiPaDNio
z3F9Wdb9jpGETVoZ31ULRfZwxi8jCX4kWbp2a+wjQrXKUJHWgqWXXExqHC165gT7KbzrZ+fzMBgd
8rs/GRspGFNO5s3IGYNGJo5CCWLZZnoV4ijlNRM6DmHfcy5QxdKHT4cAeq1T0btwy3rlQAX561D4
fxaB5ULfi3Kq6Vm0yMb+68Kr5/b5xW+ANwhYt92Perr70XRp+0tTRP7kf/U//ivsfSSwIvjXPwfX
ZVc/f38uXsZQ/sbfMdQ+DYBgVA4fSf/NW9b2PonMLYJrVKEAwb/FT89ATheQEZmDU2D7FUC1TzLk
IYQwMSZHwvPf0VLRvXNegYRQRutO9H1kzE9zTb8VwfkIqGT7DtK5YftHmmDVbc93VEHFspvWUYsp
TQwTORjSRZAzpkpMX2TVVnzD40dn+r/kncly3EiWrp8IbZiHLRBzMIJBkRSHDUwilXDHDMeMp78f
mNV2s1TVWdbr3tAsJFIKBnw45z//IPeqJoViJItxnpId3uy0WqvjPBZI/dIiF7ZokqZFRZjNboSf
/Kj7WAE0M60JcsqVmBpx6RAXz9kcYGs3kj1VkiabMMUjVxEb+tkl5Nx3bxMOsnrqXjt3/Z4p+zTb
8d33Ni1z5V7/o1IvjAi+T1i+k/2W7pRB3IxnZfW2exnac25o9k4SGnSQNvEiQbCjHXvOFamEqLkm
WMM9ETVqOTOKAFKOp72cVL1J19CRfsneF1K90V0FEbQmDiADLK8hL51ZPwdAfUj7AdVkLTh/CcVF
9dBuqxQRiGyR4sugqveOeyplXm/1ITY3HPd1+5YIPskia17rRitC6L5s8dxvdrGDbK0PatoCi+kz
wGgXGufKmYa9qfc4lQYL9Isx/YOI76M2dS3kGQ1fsVE029arOdjSx6TriCL3SGWc0OGcq8R8cswf
yrgQsTcc8e8Zdm1VbeY8dUNFItAmHUb0lQYx8Wucdhl/LAv5196sNm3KuGXRCHPLhP7dxZqXJprk
m0n5zObr0Ib1nbsltlvpsrPGmFAziDBFK0hUdPuLPS7fW4xfdp3DQ5/yfT8l97VbHfs4/VwnKL5f
P9ZDfCpwNQn9mWCLel11pn9ycu6uuiTxI3XeQcDvrBY9Ab2WtJzdJapVykIJpgKj5QlQUZyZ0zP/
NR9Ws+N8YLDcOgbzRa5y2bSvAwEAW5mWTVgzO8MeI+jMp4DeLyQWzEaSRVxFwnEqveTOl+Uf2I/Q
GBEaQkZMV2lPEJ6u8WAlG7OLD2VQvut4/hjBj5EHH45rvJJj95eZGRpG7B+FkZxX+y0yg+RBlbA8
hM2MovNYaJ3nnnTZ/1ydoKeMf94USPBY6d8rVd0a8JRU9K81UF9argmymEiuqReLjSa8AYKEaD6d
jKo4cHrsDKl/N5vhMrce4lE3rLruwWqxZrQy/4mYI8QCWodbtH1QY/bpaYBYwmR34U1I7k7JMsJH
d1WbpgSLlMulk1CrHLgrsloegpWtAnPsKegWhQ2EfJexyTVrL6cg8Y9KM2pAjcbfF12jY76k/aik
hdiRME4jYMuoto26NDmnbfG++lJLXzzOElpJKdF9oCZEXDCQhTN5vzS3em8Md46m2vyoBMlZ5nKW
o30nsuFhYJi+EChWokqfM+8VE7mDD5ha1dn7XOO1XzjuTjas5qpZ9ko02GH7I1Ij9zXVmkdrZPl6
snmUXWGh0d0qZnvR+DLnmfGfyrx/U+XRh61sMYfeB7+Hf8bzrMEmcLorzU3XWJFuJKdl9rNNmSa/
plmE0osJDsruyrpCiW5Mf47J/leX7/9Jp3yX1vR/vqG3H/2Pz0r99YZef+AfF7TnkNVOVB8B6/TP
/9TkBPQrWEdCvEZMhfn9ynP970v6v/gTf1VBgsozmAS3/ccdrdn/xeRsbYrJ+aEpRyv4v7mkvbUv
+EuDjwXj6k8LXAvVG3G6va64v9zRcaJ32JcTNAmE8wiU6J75LZw/v0xAcIq8of9+/f//ug5cdTAW
u8AdRVbf89KEg9Jm/bc5XicKVaBdY9EDQsk0Prt1HRzNQFRHRw3mXZrP8U5Le+++tQjlWpK+fUyU
AEohvPqFS4o70NXmH6bm3UaVVX+oqok84TYyDPSfc16+FQIcTanaJscZ+GhYvwSms1vcoQjbZXoV
1ewe9MFUVy8TlY3nar+PhVed//FnrboO9HcGoTlRsnTiH6+8jL8oEGCfO3bQnz/axx7AL0CuTu7m
VfmzoJafdZfLbvPnq6+/ELOoAH8r74Jh5Lx+64B85y/L6t80eV/Z2v/0rBjQBkj/QGPW9fS72tcx
legXa7a2ej76myzOnj2bgQZhqMyiYm8g8C61DqM9b7287LZigDjD94NJJvPM6LR7KnSbIMxsshm7
IY3Kip7uRydiS2jt1awKe6sxKSZzA94YoavmfnIg4yyYjGyrnmFqg1nTLg76/8Ts/Q3rwcUEJQ3q
Yh8lM1T9341ChDsZRl0RBIhcPdm4KoO+UTqsnKDa+4M+byhYBYj2EuzKts53ecV8if2hvaxif7eq
zokxZU+L0fxq/U5uGuYduy5rlnBM0Ox3WV4dRr0I9r6bkAgapK8jZI8nNiEjUj+5zHCSwrKdyn2g
yzs/Ld4TtQrYlPNoaYW+CerW2LWJ9YdaJwN//1j/hdYM+EGdjmEv3TtepV8uKn/ZgnZSDo43ajgL
Tbm7s8UCt5DUJiVy7MC9EfxdJ66xFe9cg3I/vgdf75g2tXWzhnvTy0/2GO/RTdqPdVtUx8kcvUgo
58GviunR6CfCISXXhaY/asG1TIZ603gDfHGVYR5SmHPkadzAAy73fS/d/4AhroffX48YKCBQtgEl
YLsaWG387v4MCXTpfar97YQY0fVHhbuaYUFnrq5p2ftnKZZtY7X1NteJLvZE+aKWTF7Hwe/u8qV7
zyrId17sf3NqLBm0ILA3cU9Fr+kLx1NS5Pgy9Fboly4fhC3rl4ynpkxBPkGtR6kjV3y/L67YLn46
46cvdPPk1c2hl1NxK7yKhtuN15GhteuFPt3GyaKWyxy0T4vmbBsbf1d/aMut6yZOu8uWhlqm/kbc
03Rv5wNDqGyxx2/L6p0oium2pNK7I9gxodCOKQjJ1HliPd5bQrH5uvrDzprmuFT9q2gM5+zrybyJ
5X2xQECxx7p5wy/kFzaUp79fZ1+cm78cHysVBzIO0aCAZmSa/2530i2BGrxuNrcQiys9tDoDLXWV
Ztsu1U+W/atKGXeTPD1+uDPpe/LHJLxNMjnpW0cuIBsS9yTN0reJm7QP/qhrGzNoMgYacBH78ruZ
Y1ECezg7p9NkPxT9fPFz4g1LQ/H4JPJFpylg9yz1AbvBGC1mZeEV1dY72+GC6BI/Mob6Mk1ddqrz
aT4ypGF7kt619R0GxX1cHd2p0DZ50fCvBsF0Q4oMS2M9DL829xKvQyxrvHT2/EIYp3POR20OvfQ6
GYJhuQ/6Q5yeESEkuFpJLuFkKEWM3DAcGEictLYfz70XGpasONx1nrXK9FNLoZfYi7oj04KJ9kKE
bDwv+l0M6hN51vRize4U4QVEjqlmJhvL0PLj3z+73yUv67NbsVDToUwgZPj3o3+USa61lWNsNf9+
ycqSSw/CRCJyfTdgKUA6XyAguus+Qwia2jxf4rMHELRpPWijf/9mQFP/ZUfDwwFZ8DFlhXL3+46u
snFql9hxoefM040iWMJCVS30k2Zarc4N+lrvD6fQyEWVMiMX0tR/iqkIwnxQ2be5h/mZIHE4CqTy
tUjVQyfjhm/T3xbpK9gtpA4YGlppr8jPtp7UDITy/Nho+blZcdWpTwMMpXyDoVNah2ALCaZL+8Xy
q3PvX9uyjuHDx+SVS1ttkGsaG8V5E0HXIbIrwN+JL5bbQ55elwkqjHjtNfNtafopE183OOIy0DDY
Y/ZLnm63H5WujqOjH5K6V7sEt6w7MWQfqe9X7BFeJdODG9seHjg4c/UWnGFpxtYO1FLfOtn0CCui
28NAb834psODPLuGeMyzSm4rbTy682DoUSfRa6Ukqni94W4WK0jqSM02FPV2waIl0B6TlenvNV4Z
mZ3j3Q/LR6LBp2ydoriXrfUYm3b33RosHNhyNs2sF9MhH53udQFX1EoH4NRq4meUMe+tpe+1rimO
sbCg5i/B49LwIwKnofdqPlk1yElnT+09MMwU9XikhI01lLfcC96kC/8FboMuAVIsRWrMyNJU8Ytd
yN3X/VTN80ni3vYw8/JgN8yjGzIJUjK0sWxuH5gnaTsuWX07MiuGiNJPhxoz0DXHZN84Kt71cWO9
kCXIhN3P/eA0O1XGyMvsaSj71wrDWAKEuguVF/hRzbM2wHQg5pbmLegYzIqR0WHhDYdsSVCQGyHl
mn9fOAmcdWFPkT3fElrsrSGa5bJSenrSGBFoq2zvsmweaL0JqUtIXUauUAj3pbDs8mwZRbmtis4I
xy7GWqwfunO/AMjGcZUdtWbwtpwn4lwmHI1aGlCOwW6LWwNu1yboVX3v+vNpMibnsawtdEdYbiar
w2+ip1qUamjEg5TsWSEyfYvdzlOVzMM1rp1k59uL3KjSi0p9opRt04c59/U7Uzpfk/3pNlfFA2ax
6iHGTuiUfZ3yrV70J7WUb/Z6+6RpzAi+VgfNTtpIKrc8Tnknv3HzHlyF+yR7VhyXujExEArgE9kp
kep6g/zX9g4DupxT/lx3o7UbAit9FKUBLlKKc7VrtIpUivU4mImBR1wwHBcnbSKRSGqa1G2+lUm3
T3zm+ZomrOfSJM65HP10G9eVfcbsz6vfGiD60oRLpQ3VSkNkZedETW/EuNh4qTt61LgTASpfF4Nk
ZADmr4V6LVkBcepvdQ/b1jI/dZCbbPmY5GmzK+Z0IgvJK++R0tlj/r0OLVOw2DnM2R8pPmjLWMTk
gkr1AFOa69Fogwt+ShhKdneFlRk3JzABgnzsh12lVZe4VVwd1b1orPReD4JmVzbGFm0lwUtDQKhV
hScVFHwiiLNCR4iDRXGP4S7s9+4jy8R4p5nivcLt7dKa5Y+Mjv7gecAKaa7TxWSwYprGxJp1PZsm
g8GBD+EuyisCEBeHy3QcskeCh/9YNOb6wkznKOWkxCPBBv3yoDs5w2qBBUsHRyZ32n11J0OJk0Ga
6Tm/cJbu//5O8IGgfyvyUPH6oLyM33Tb/N3jl3ojX8ylsMgtBEOtMjc7+X56105r15CwvhfpUHLZ
NdN2boibGLSY49gsN60OrbaUM16xnVXui9RRx1Sl8hErbgY5h1E1wT4unQedSPPDklb27s/TcugI
g2/bdjs0EK1mQBPyPeE58dSfHci1R8QJ1aamTY0WSv4r9oFMYAZJtBpiIj+rnDs/z1AQmW94/wpc
bU0ZwSa7DXaaf/cHoknlWqB9fZmlvskG7zx8vRuEe7ylQL8bcX1KjOCSVG198hqArbK/lmZas+cc
6+rBnkwa4W+KFiVCWpSwD5OJmU+af5FQfMKmhhFz02V1PZSJpCDqho2RAXs6sdqjEJzPoqTn8j1S
bTsMN4yu40fdZjnlkoxM2xXISX50RvAtWDT5qNKl+Q/Fx+8ebBQfIBgm5upfAX3/4rdf4daRE+Tu
bPO19PV7jyWYo2n6KkSYSkAFrXZ93Y9P6PzKKFMkFxuO1e6HhLmd61XNSULOE3qePSVJ8p4a42lA
kHmPTTgWbK32E9xPIO8T9zQSzn2Mlz9G34D0rlBRauBMHANi7ohe5rsaGxuXIWhCnSAEYirT9r7V
ey2c4jk9m/VbzgI822lqbBPGobHhP5ka+cymhQVsYOIIq5vyFTxy2Pz9FjB+IzYzgKU3NslgRhBu
M7v+vYv1UaCPkDaokO1A7bSkVxcMymOai69PKqN9xYS3nbZl7yCSM0b4u+34EwX1dG6Nt8zwxLVU
7nRXdPMbzsJg26l7MtDHREs1BNGylg3GvPOKsXyoluT4VX5Vuphv5dwQzpBXMDyL6WwP6XwLcnOm
KZKQc9ETOE7jnVU+m8TfwjQc4xp6L7nRCX4fqmUwjAXIU2XJ+b5P262EggLHDWZk2+xjuSy7Zs4i
VfTiTLrQcwz2Xs4UcZneiIPRNtk2ISJ+j6k1PYJjlxHStmbl3Onbdh1A2EH+0U4Qu6qlfKJyJNIw
HfexU0x/lu/+sqNzqc9o1n96Sb+bIFfuM+le59RGXBTH7W7JWy4CXZS3crozIM1ttMVKLp4bLtS5
12ZEnmXlY7HtmAjwdlwVOnq8HKkFE0IWCyPs6sT4ZlXqtVtob8j8DUsOS4wLcwURDB1G2jX5FuFC
vGuEoV+CwNlwF5Q3PajGPweZjBeTX9W/w3L+mcjztVZYCni2rTMyRm0rL/8vTT9+w7YvJ9PEV2uZ
TkupRz7u45cxQFykEAFnVjE+ta1KdwaQuWaOdGyZzd9VBXxCmJx5PcanryMr0f3rQGj5ZmnkHfe6
cVWBlaE4LEY2yqIfTLdtQ0vXGpSVLXkCCCBOlvDz/9AX+P/c6PM7OXgTssXxeAjsf7VGkdVgapaG
pDeeOLy2rm6mPzM0Vb1s+iMhAPgKLST62fnbV21uElSE5mz8afjJclA1ABYGcBWkreXdgO98m63U
PDKteKxwZNfV3H2T7SxxFC/ORtGUNyfpdopJF5NuFsg84aikycxmWuSKnVUMEx7SDL6U/ct3K2z6
8vnbqOcXXCI5MrTchHAozG1aK+O6MqnmV+R01LdiFbFbsXPCSWFb95V2/arXp0DEfwKOpV5dvhrO
uTSMJ+nARHA7qzsRZvtmZMl8i83votCyPfyFcjsE1blUQj+L777TeXf1ktab9ohY33l04TW7Yy82
YyCDfZfm3smTLzXHyEbvbPc81kEWOtlAMJwdBAfZBwPsjsC7X4z4zhwLvsMwYPQudrknEuxJjN7J
CBKL7Aj/+e+PNzgk4NF/uePX5wv4COtqNd9yIe6sz/8vaxZBD+rqBQ9bXNvCtueySsrmWHen0tDQ
F7gkxQNphyNDE1JhjIoORj+J3vz0U10Pax2Z/hy0dWTqaIANbLWNFEGs8pwrE6rEtDdDH7iHRIOF
O2eZu5mCtUxnN6D5tGTYi1iFOm6gO35VM3RtfaM7ubflWf1ayLoLa6M24TcW91NAd9BJ8w7OURn2
szNeTK/dLnG2N1JiPx2yqnb+vEyQ39WtmX7URXWS3ThGbbEaKZJ2MSuotEiNfmp6vU8TVZ2sUj7b
xXaMb05qBxFCRH3HHBssuFxHSIe6AiKqpf8L+AOmfWuPcGDiMPWffc4UxHFcgYYUb5kTt3tlorRP
DGbDzRoG6vHx6XUXioX1P2pVsTFY311ceSH1W3/rzRTtoSTdr6DOjcag/mHFfsqR79RhO2jjhpM6
gf3omFy/WPOxIYZIwRNs9PTTZi1tXJngWe1TQOSmH/pWWu6NStWhkcJdzTGSr4S7N8oFFHle3Ygx
TK3M3AxZuVjJSVpNYsyMYurDXO4rHKSj3jIGWhyy00uJNRTMFvzuWi5muX5RC3vKAXxYegpkJ4BD
bDncfNTqldn3MI6wGc3jsDe098ytX0aMkyOjmj6tKT+NrbkcbHdlx2d3NJwRrR0i0tG8pKA44VIW
DAKT+GjN1QmGABluHKDuCD5ia3wEiUFYu7RaFCVqb3JUhMsk9ENXpV1oTs/cENZz1wz6zgEMDZt5
ZH6IdwYYZrtJ8Dz2g8NcIaVFdvuIq7Z/h3YBS++FahHulk26VxlH7LMUoQ24pmGONT5QfbrjQHho
nJV+js0C/96aal5uaesxlGthB2gGz9c2c+QmdnmMrYY8rlpcjGTSNqV+tew/Rm1krNwVP8fYIikB
Qaoc/bBImhebnuiUL873XGF0iEAudLPJu6TiJ0f+jBWNhfoFiY5fMLQfTMb4uq2d/ca7G4TFKMYk
dKP2eEbAtKeZoW7lm/E+nktA8sa4uS0GzQCqS9hmi+ADJyuzNtQW9u5J1uNjpcnu8vWlnRW0ZStg
yMm2H0QR6kY8RFnfMhQtxv28aP2G8WutTe3ui56ex0hlZWNtGbrANZtXeI1YWAVIX/uLtsGZjySF
mXEuYmi/6aaNUchz2dnmochkibFWerG64YffQagFBA9JoW1C2xn7EOzppzlqP3KNf1laBYwPJFOz
TqlFDG15GBz3EUpevHAmjc54Y9fEIAHibNFZ5IbiacsOsFxs7NbZWtZiMOmJmUHY2t7zNIhQUsCi
43nb4ANhbmK4aBTq6jfoGaaBAyfjPSOJILJDxEh1/aDBiicxLuyedEvY6jzny0FPU0jDufbke/Ep
0bOn0psWDDT5f1tKq1ADn8Z0ANLJ+F5KIDJOe0OOU1RbBWty5UK4OQcsyOoWvoHPLdIOd3iTYm1n
oueae+ebREIXEGIb1hmrk6KPiEvlRbG1ZJyujYg0P59CcyYJgtHIGaZslgLfao9gPx/MKMF+8Fbd
BIs4MJnbFuZ0g/7nhRY782jXv7r+pPcxGLtMjI2TZs2uqYK9EKaExI7qQ6+Xi+G3kAN6H3N1PsMZ
w2E6N8rgpr1Qs9PGZNobsqYKJ+FTQkF4N+AJ3MIruytG3qY9Zc9ttc4rELNcu7pFw7WrbG/49NbI
ZrTQZwtyzYNbz2HpUO7yiG+5NbQY/dDD6468zyvZXWOrfmKxLFEXl83Gcabim1AbvdJovagJ4BwS
eBGkD4FczLva1i5Vi4ofIEw/+OQ2KEpGa/HURmACj2u5OTyULUYczRwFpj3dDSjKWGfuNW48+VCV
HO8900Z8G4uDXXrX3EunIx5x8s5xqc1F0T0kc3KKA629fL2acznd+6hizAchMaNxTDRS3gATUCpx
BH6cj0PC0V67+U5JfqEFJvSD5orxAcIP5aAW9Vlt017Yzibm2Nq2doy0q8SDXgQ/sqHR7v3aqDAN
cL5PBTdPD1ZxtY0MQ8kWRqIJWlxK/ZZjH10ERn3f2KSwtBoeXWLAGaerlwe/tvNtZZXptsOquSbc
uJyg7OhYTjlp+TBGZo6tZSJEvbXUK5zQOkLchwVL0uoPQszLpSI28uvVooohHNq+OdqWbMKSUd8m
XnoR1rGbbbLFpDTVe+PBmxhkYXNFH76+HLKMpTtDNjQzC2pLXONGH0DvGu2LEzjwDKFWPtRCaQdy
/IiEiIARL6XJGoTI+KNMXUw2ct+/GYHDLSVyqkQbYyBsLZuw0I+VUvrPpMK6YOW52kt7tdJBYQyR
6AfdRcyh9Y39Db7KEBrdXF3tRiJ+5/sDm7DqIn7w6oGVkrGttJYQ4NQe7gt63p0uk2cjmExYYm4D
YDb9EMakPou6PadCfTjp4N0MWkEiC5xdStt1xtwWwkoKXFRnZBObbj+/WHK4jbOhf2J//dD72ACp
QBASW3DnuO3yaTq92L2S3UqfpFXXSdYUu97ScCFk4dxI/sNRM8IJ84TjgqdESPPzmSpCkbGSJh0D
2ttmgky8xSZEDyunnS5zLdUmddzQEctNh8P7PTG6PMoMipBCBaQ3xMOFeqbaawnhTcxVdhrWnFHe
QSKdW0nJXepYcDKN3ZijtS3crHw3LGSHo4jrS57TqBeBizy/oWjpUPRpwt6YTV6faoKd9HLrIMj8
9PMW4KAomqfK6aB1edI8Mv0lpTjj3aYu6Qs5d6okUDWUfWl9q9Vlwa/iw8j0OcrS1gpjr625POuS
d9m6LPt4epzUw9TyRkHdx7NVGTaoVOig022bOHnvve6DNLRPG9rbhaBEdafH3tpPLsHNb4tXayCX
qvMeZmC573Zf/9JKYd7FoGmQjTCDS+1fOd3KFtrxR9W5FxlPx2xY0Lm4kIuKJthqvX4aNVqSSZVP
xNqvoC9z56p7nHDaDZ3gOTXV3cDx6Q2ky9h5XO/y2mtvc2eKEzOMrH5PRvUqUr8/SR7arYZSeaum
4uh0mX9nDDhXzC7e/40os5uZcNfF1fCDDPKRpAzZg20qIDHYdLcuGeXNXbY6gPYxyxJo6+v/1LdF
B8M4jANkoUPVBbu8NfhhR192oiv928jiDbNJJhE96ZrUM8dncOFrl/c9MfZYg00Jij4bSZ4MrA33
FNTkoNVjpgeroJ1sJVjdKccUOQRuqMviaHmk0Lod6Kt3Xqb9zEP74K6+JMZPn2iQ3WQbM+JkA683
rulc5+zP0vepKb4TrE6qREeckhtgchKIWxZwFNVpEjlLdm9647XeYLRVh02PD0y/VA9dvcqWKArQ
iS9a50a+9RpP6lEb5rss6B8lhwdd8resZ5iz5LO9s+rytYAGMZXDPRmgCp+1euT9eDUHkR8xE/Wx
nhP+SdnfBVqkzF5LRPJqmd2It6EiXo4LLnJJuz4WAWxKLX/I58/BAWAf/PIeUZpOYtXVQ2iz7XXA
RAwio07VGHpiuds1bUCpZ25IvPxjxp8T1/dT7PkvTVe8tyn4J50vG9eBG4ucOqkgcGP6goJrCfWu
veU5JYOZ3WDB+iH0wg/H06ICWiHnmgGbEBchVjibwtPrtUQgjZmuZUlGXtjWVsxmC4SNrF1uLOHm
YRu7l26sToaf7wyPYovAaAqYwkdGpZ0tJ303RPt9YvgeLn55LQPzJzyfN5LWIzF7mADRVJS2uksn
LmEtCyJHqnPj8rkkAs/RKoiCYTpoi32pDe/SKuDSYPZ+Vbh9hVPNQEz3fmHNjna3PLaOV246Q3vB
LoVsmBkrOgHKxjlp0ABqzyjo6HUKYoMdwk3mdLy5bo98fNh4LVvCxeA8TPz+lln50YnjP3JhIP5M
7vQyd+grU2oTaUY1MVqMeF+WSe1ae92GbcssgYn+sqy2MwFxKfvZaTYiqycc01B7AhPvxlK/AZVj
P5MGP3DZDb3CfiuGBoplilkzXVE8Gh+jDUFa01UEz3Lvl94D7JODX8Q6GUhvqZ19ppV8Lf3HQCKx
7keKsDzwUIxW+btHcFFrW2+Nris2tfcx98PBGkkOdEuU7RwG93lvPDZQnzninS1ZTUklMVHQ2+9q
jkPu98iY3dfC7eLI1PC7Uo55ke4Cq6IHLy/bS7emMnTGSWv5hOwg3pOXsFns/luFWRcOFcz+RTV8
Tsw7r6R0vpRrqBaHWr7TRmyDDZwkOp/cDcvPrKgDM40crJhSeg4GJe9lQ/PYeOY311XLymd8hj3c
7FCMsJHcBf8w4I88TwpuBbVsK2n8ai3SGTMjvXOK596o9l1vvPUF6prU/UONsDEXXWPoBHqozT9x
VaB+qNk/wVD05Oe4P4JsR8exx0zqiul8ufEwfwg9rQ2LKn9elLfqlese0SN3oTWMUBIGBmJ9OJhi
DIsaPRAg8MXs9I+564GvsurZcvBOMKvs5NTl3stZmbGEvN5lV02yKQtnjo9u+SG4oGAJJO/ZJDBU
Ns6M1PzDInS2eAedKbGS98nno68WFCv5z9WzXGcmMnY7GOLnXPewwBjqD43IzKyE/NtX+8KCnRx7
+utUkYupcYdMQXkz+4AmYDBOcbVu1Wkv2PGx3b3V+eolvRk4k4/ugEapssy97Vfc1X65SkQQKKEB
cmqr5ugwvgcYABIBDoHcaDQ8v6w9tDRadjlKNnzJEN+bYFN9BrnT7AJXf/f9S9P4YI/8Eghj3I+J
rCU/GQ5SdeMewJbpj8XPMA9+WoR7bnXSqJIBc3bdhdtuE2aDpQwXGgIlfyn2VqMg+bkcpS03zj4Q
b2LQf1Y+YHmLwgRvytcRL/i4p3hKUiNerTx2AKqfcI5aLE24eAO6qiam7iUl56AwPMK0TB7B1ZBf
NwNmNOZ8IeaBnrm3z2MGI0rNSMlNS250A7aZBHwY9CFyzREjeT7X9XzIckq3inaAO57BvE/O3awY
ECGsCItyOrVKefTBQbJTaUeJURynfkcx5mL98cr0qXrODEsL27b7hc7JjKQDGptlprhmgtlcCnyP
hceyjVeTBnNudBq4evmmrOaFeZGMIKdgaMDRcUgN5jKauTDscPhlxvZZJGA4CZb3QpTeqmil4zaD
5JbB6RvmrsIrLusOjuqRTLveo9YBYo1S7XS704njFHsJ0T8aDMzAdSqcMDW0/ujm+nHJ+4celOce
Q2oeU0bT1cfHuQ1iJl7ZTx33jlnBw59TEqvJVYQWFCATkt1BL9v1GEAhG4inTFqfSOSxGncshjaj
tZddOofzZMdgCHzoAAIpoUk7SBw4nFuPJFSKfdXFcdRgvBsWDAkhXNW7MTNOljKObssnaIvpKAr9
pRs97uZ+CqLZx9v6C5xVmMoobNW3Wap355hqxusOieRuTZhYchdCaBc/ZicnPa4Zrcgrls8UqwgM
+0wbETd2L9RVIGLQu2uVbETpVlEDmSnMvZwDn3zx0BblleQSuen75aiVE0qDHEyqnrsbXgX9fpgS
sZNK/ZrSRMcPBvyiXHIvGrKVdZaqSNCvRd1COVgjnFunXb5Z4YXTHZi60DFwOfup/Y1Esjug/Cyy
bB9r0rLYCKW4UVi5VH7IOir7W1mP/UH8zMw2vVb2/yPvvJabx9LufCsun2MKOZxugDkHURRPUIoA
SORI4Hp8J74xP1D/7ekZ//Z4zlzl6Wn190kiCWzs/cb1ruVHXq5FCuxLdnlM+3bxrJg6C0JlmDTW
h9pm2ikZGB5xHtEqV81vNMwQGzChW7C4Ri1fPeBfgJ0wFRU0J15CJjtNGHDh3OmDuYqLeOOHULVL
ij0tG2uTpfelWT2hxS+QwAz2RYpZMe2mJtFhZiQMkTm3DUoZsT1VCvNaaZzOInue0xXw3YEslOoq
qKVsCirU03pqhbVJIyFKbDcs1nEabp6OcUUb7RMpQNNTGSiCIpJmaKQ7V0pdS/0RfWtW/Krcs5M/
tn/qULkLk/rbs/IteO2cn2dgIXoWg0ywEH0LzrozYAEkBpBs5SEGqf0u7+Al/JNf6g9Ko5W2zvS8
oUtRse8GfGNvelWUHcrasEeYySwGleAi+/ETq2Y+wVy92ka5rFJ7BsDhtQnzyE2k/CZl1rGR+kMs
8/YB7g4wHMhGPzpZObgyHYLSsJev9wCCFEqTNdRk1uATgWXhWjUgOnVy45ORKQ823F1DHevZP2/P
zLp2T3/zkMiHjEdAMK5+Z3V3X8jPdvs0W91TVIb1yiSbVc/gmuRyR77kb462Ze0lbRFWsZCzGtnT
9K64ZrhvKMbH8mdRpekUw4qelI/+HPk4frJ6AuPKYaBQsoMEUwONMrOdx0N3CjqA0Uovhx7m0PdC
shDXyhlSfGZILMvDzValRdQzm1hSApQCgz7AAJtg6WD7nxRRtagmih04Pal+dh7F2WC3CV9mSkiS
Y6RNBRi30uvpp07sJwJUPNNernvIHAgT6yIrZ/1LS7qzA0veT5+DLTELhuc2k1ydRtl9Rt8ZVbtq
uE+fCXayN3pj1ioB855NcYBRJHMznep1AzHTttJyz5AhEfWVxHWK4EPPLKJM1QTwgdH37HAJLqMl
0WFrqndEIZnf6oOiXt5t6eLE39lgPSZdmFWo9aDJGvRhOqshycxkf5nXekXVHrR7YTSp9yywt/4d
EtQn6YLk17O7z8/C2jaZZM8UWiBO5SUb7cl3NXWwJoGakiqBBld0ZF4GixOuy3OjySz2Bkk3kO8+
SiiWlPd94bRzubZDyEOwEbRCYgnutQfQ4amTx7jqxL74OqOwIOuf0OWJcISC+fc90JpwOhiyMtP1
FKOXPKa+VZqC1h2+wJx2sjrXoFIUVVih5B1YKPOU8oy/7EJkcJ9D/zm0cFs10LFg2ad3QHtikJtv
A4g9XhZAR5Kv5DL5KBUkGc2C0+q0zmcqPZuJUhTLPjN6yqvpxowoGddOFK/pIhT5c5U2FxAmaLOG
NVhi/9yEykrLNdoehTJWVZWCQFWmHZXQP9ADA7yYnWqLmDI6SLhyNxRMAGoVQNN0KO6TpoMTpA/9
qRxEQrM0f952de3Rc3EAhXfLMm0qT7GIDXNTNWdRZxwdtHcZorYndrAMIUX5khTrWJjJZKSPeyZp
7mVmPkwVSSUMSeTNEz/t+XkawV806lMkJn2ejlirtJSrxESzazTIvVQxCEAqKwc/jNut/Gi3pG6W
UKVkXg0ppKvW4elY8LIEIZDZDIVdO2pIiSHdrfXA95rUuCVAQSf4ftJgVd4A6oLzQy2BWSuXxmgK
Ae1uNCPVnxGLUmmJAPc9B2uD2GTrpsSr9xzsvCKTajMPDhtGpOZowFWU6/UHXEa6Ct896NjuPpFV
KJnQSBf22ULASxhPIiZ1iMZyt/UaU9uC8TXYwTP5IIvN2ZtAwLROQkCulzlVBU0zu6LJ/6xoi9En
AOnNLHqWcl6592mnnyyozYiC8EC5n+kLY2gXcWeq86iuCldSk6Mfy8nahFYrth7SoYvxxB2UVLmF
PIx2Ihf6lCSlcuOqWFpQ/M1B1HDT5ajgB89v3+tzSJPRDGiqNfpbP8+QUWrNHKp5bzWMgFkph9gn
6sC8v0hAVRjN69pZXYbGSxczKNjHhjqLbQVdGRpefq9T2qA0POth/Qn9PiOjZ9A9yYstZCr1JElS
ikKEZyDHI2Nr6tB7Ii6U4j7y/lbH91MZINGSa25qapdWZyrQL6vVYDBaj1rKVg06Y9IrbC2OV95U
xYfWVI5bjFQxZcArOq2Y3WsN7qJx5iEhiJG1TIVrsVGpW1q6Fw197aVKzDhqhD1VqCYo8es9fhRv
CSQ3M9P46hqqpWEdKK8PRV42yH/BWDMkx0a5b4YwynchLRdQNZIbZcpwuMtKBhFbnHlVGqmblnHV
P3CXmT/7RWf6g7lshsGh0uzYOw7Axx+gBjK/ihL2c0y8QwlLVHcvccVQoR21rynbdJNScRXQLL+k
0d04lAUd0yjMm6Wk2/EVX5xwg8siivvGC6yUJgU4iIVuPU99rtgzOekgEiggEgZBkLhNrctrZOYo
FHBFbpZLyhyTlS0hIrRXKfnBLJNBpQ3wXuN0n84RMOgS4XTyrgBD48jJOWXj6AgsOVUYolObJec4
66axXHFQ9WGfyyNnu+8stVhCN72DKKA3sxEQUcnPY8LWe2RpQZ6dDNMWq8/UUfQh5ftn6ZvIhRf6
ipYbWLJwQ+XHcoNf8PT4JaGveuifwHJNHfZ74vWt/yjfn497MSmej1PxrLolSQGdkBxi4kZty4Vx
16hERL5BpTfltkbUQU+rx8el/gE6CE9S+qHmz+e+hqjqAJ2BheSPtrDoYtAiSvk430rXv18Iy7N1
oMEq2Hf9SaukZpWUqZML2xedORi71lKzSanVb0CW38sRaFGPXyRVT3ew5+DcXE2Rg0XotAYQZclZ
BXZkkvMW8RoRXergNoFuQEk2b8xnJDoaRUlDIcEEQFwZ0pcmP15ihBmpN18jmSpzW8fK7skc7rx0
Ynlm+h1TXjINRtlqNlQ0aZOWAKicgoDv3g02mQ/t9SZhpKkP/NIrFCny/K57oEBVWMfWxCcmJrMm
gbZBawltKrAGiSWl267LBrDL9juMHo+lFjxocT4bdaNl/iDsSCHW0RJte08oVDEGE7mOSZdnuDev
EKwKOamr7VA80LoeRxcGn4LE7+xRqoNI1PUC1kGzmFhKhgovtCSoqj2Tsxk+IJ2U0Y0NYJ8IgPTM
emJGo03AA+UQeUAE5OcuFZnobDrZTRmUseMuUT0yH8687ZVb1+jV7sn9boHEvHexv1QqO9wqnV0d
jZghozqLX+2RBCKVgOgoBtB4sAjOFGApAGcd0mizTpWJaT38rQEcnXF8arFO3kS7iHnhuo3mPnLU
b3JMo9oYiQw5znMUSzel3gGCAWoHESbQNc3B/zlKkq1aI7jAGryZhEau/4G3fJiqsXKQuK8s6/k5
TtzB80bzzUIZ6hlq9cpiXh2mo/Ck1l5NvoKOuoFKm5ADusBl1QMasNtZ16in4NkpZ7k/6UWG7vDQ
FdsgCneWWTkzED8a6cACIWNzATJgpRtSt7GCnDhNr8k+pXt4VrroLdbUZAOFQnCO+m8kQU0+TVF2
ZgykxdSREYO8M3nI0vFZFOyuR6y/9nTHYWJjxDEpBst7xICrkzw+5bVJdKzW+0yj3Trc+wPwOjrJ
jkJ7yGaTproXF8/w9PBo/+WHewOA43d8pYU2eAp982cUw70Iz4IGphXHGcPQXinMwbHkWDOcbyjB
FamnHbHU8w5juw7E7aGDUh+6NGMUMnYI7RVIFk0o7EurbUfuMfJvLQz9+e830z7y11L2jixC8tM4
iQggRoMEjyIITcZQoQ2aHDK1KhbU3K1NZ6QwkcYTP4XQ7vfqaQdI/wE6D++qsQignmCmLOrQbujN
k40A8qASlD5bQgoXWLoxsWSaDLIaBGuQ8cCC/OyQM+Ih1fnUDOr+qBf6cx+lEK2ryUN7DVLScEAg
s5bE4mxWfQCJvGG5muRvQ6fv9r+jRgYgl2Oqo189wsTlPPBgoFxJtt/f2rDYNsV9E1pYY1RNIohK
c3SS21dsqX3sA2YSGgoyy3xs4D8Bn2a+Ws5i03pOmKmHYs2C2hI2boqK88ZK890gO/2JhV6qUMF4
Dg2aDaXoB4XaJNgo1toMkhaYvvnlUy95p8OmCT7ORmAv2fr6o9/LXaStqrjc2ZO61dlAag5Z4ZPB
Q1UBfhYDi0Qlrl4yQTe8504ICZ1EKxreBtpJd6uiD5fR8gTh9x9/UlcP445QRJzT3pET0+tyOTo/
LfgG1KZmPqjVw2k4MuIw99ud/QrMvQNQbd9bXTOFdwm/MNi8zA6ildPKFaoPpmibxJ5ZahOLRjN3
dNkW8HDEH+qTIoSSdThGxpWFoozoxbjtb6UC9r/Xg5/hyeRk1w3Zq/xEiGJEZMcpF6s8nu067Nn6
jyExhTY+6bKCzq7Mn/kVioTPZyMzr9cA6+qsx1dhPxd9VN5s3P/q7gTJrivNm91bZ1xue64YXvWK
0v+iGajMu1Z3tkohm14G/DDOavnwHAAs5zRhP6L2vmi1Sxmqw3v3UDOhwyYK6+BApSeR1q3dfUJq
kM/LSjlL5T3Y+UzqLFXU4KsWAFpGp+lcxKGPukaw+P2bJPfXXy+t+ii1/+L6KXUGG/I629MeoUPx
UPiRRfdRDqpJZ4PlZYSqXBT0rze+LScLIMUZYlXgpzycdS0edzt7RaVChtS22Hb+2FejFn9qLZ+y
WkaUaSU5+CNF6srJ8LScjdnVlcsANH6hMBtnFqhdtevzVwPbtKy6XHspusi726gqMuwbLuQI0e9I
xT+2Gb29+t6l8yLPF2nvrH9nMP4YbYSLwqI1YZeMjQS5K+OoLyboEEOhNm3GXbUENUhGGye9q1AS
tNTUueBspk31GSR6vy4pPu7sPtLJDnPDq+sM+cUC5Wd7mEBmS6wCBiFxf+3w75cquG9tXNX8N45W
Cm3UE5EZCroDi73bQcNzrmFogAZaDEnU7zPg35vMMDzJMNmjsTQvxjl2f4hkQIlOPi2QoQGEZ8xy
Ns8MaCpFoDKgQ1T+LgvCCwAG3d/JwabXXx6URWF3bh9TncP7a4gfkJAgWT0aW6V0RN5L4LuzyN/Y
OhJ6aHLSPe+0LUaAWCZJ34Pcsb5s4CtqGt5DwSjQIyn9l7vTbfwa+lIlZLiqRIDeM7pQWWiw/SLH
jRT2r1d2lNiCPFSDLUpJJiUsUSfH3+vU0aGZUey13mk3pXsa7w+7L4QBXzIxTqS9JkVBCggweKMx
4/piGfbUxu8SZ9XPvYRWjGC0aC+3YBpqmY5/XvYvyA42XmInmvdUe/nS9yipNsYlyJNNbSUQxkrM
LBTsl56WnMS4fAfsK0/G4IOudR1SA6XjEA7S3imoaA9J9ZKZ/oflUNNAj3BGtSgTJUSkRGDpF302
qhSAM7WUztmj3ecGHauofpPVSpqzNIC0CqWaB0wBu1IhiZKqsAjq3OtM+dANUCNTSKQHvLO1kqd7
JxKHl+SzMHC4TWUgBSZtUyncPvvQmlL/yyE6jWxBR+piZBnhTDLMUr2wGJV/nLTks2lqbeHAiZYH
zMrk1rcTtGRZCiUgvygPQ6iwMIF90cdmZdKny0cQJaDqb6rq+NC6wZKqVVfAeFsHLUs6CrbqUtlH
XN1hCKJopIPjG5s6hugSMKafyEiogBlzLBCZvewzJUv6r1djDp+Ay6IOLBEAMx+SQo3KHx5N8SLL
j6XtgHnuFdvN6mAbI4u+zB+9D+0IZN6S7tBOL/SSMaHuPUlDr06hRsSsfERQmxTaWqKTXShjtmbt
GDiJ5lbCZtDyDuIynzzakDaPtlx3NlhqhqHgmEnYpAi0nixDWiYjkQ/MvuA1tIFEnISCGQogZoOu
z4J9F4LzGKL6MNiDD8kLreR7WCy1Z+0Fch0s68zfIckJuJWdPAla67XMTBBr4Q7U8FdKwLum6BiO
OW46qdLCnDmOdtGlaQIGjKS2DpDYGz7CbZiZszgqfpB8sqGg21WMSHgNvBW0kScxg9+AdKaMX0BZ
4RA112k6pwS7bhMFMLj53Ulwjz4eUDCPfV3/ngtDsxSXQP/FihJwfHp/TTVnHdZGMmGo+L4I7Unp
53PUmZZK1JIFSHg7P8hnUGinc4N577vTvGKraHBg4W0Kdogyw+oDZpCaAM6yK7BKcnyf9Rl0Av7w
KgfyGv7T8SQGx3tRLtQCqnJnVSHGu4406dzE2ltPI4PCzf1G6KOBB7o9mHGc8FzLYkSOJLsHLErJ
Rc7UByqkrLdt5RdNw6AAjSx65xOr9KGjIFVFydWhIpa2dLcq0cXdKstTRBXAyD6RQmoaKg+l384p
ErUzhFRpp7QzM/SgrWuWz77oPLucgwnUKSy7T51Ppnwysa30R5HrSxT7K8PJWzDOin+kn2hYVAKN
MP6BGpUx2kD9DJzuo1f2gwUbvwbCkzYPGmO2Xq7ougDgsdW5ynQKaA+ZblM9uEp6P7UZYsOd9EnN
+wPNjJcWpl/x4H2XspRPYawKNWJVmi1QzqnNnlm5eW5Z04rgow4fB47oRo7zC237uVqCHEgzr03A
X2ZMlme5vqZRyGxmnH629vrJGP7DsgGXQyJvoRCNmOtpkO8yWEXlhyLl2nqawKog/2LKNvtC14D1
Jj1LNbADVN86Egfg/l1EeEI+b9UrKHUdEBPFToppHBcVvIJOB4EeqZ+T1au80i8YuX2mjnhTmqV2
nqrCKIH7OXV7CaUQ2KGlMqHinFtwxO5goiOU+IsuK86wDou0TDeaWfpoaQCNT5JhafjNPtD9eWFr
wjQWCSF/QKs1yWnedPGtUB8v6SN/QNECC7pxkbv0JnUHWBYWNTh0BuGEdmpkcx1nwRGCk2ua0yvU
oeLGRoXHLM9CoZp3S9hZjqa4bJyRAlxQF3y4RS8DH4mcw5DAB2BF2cpHyqnW2/K9MUB3Rfd55QOP
04BXmyiOulXbnWixfJCRvUAPgIWLqpVttPnErp7wR8uwuxlfGS0J+/1RNt+6dSv9uFtDGNmNWg70
tRddRwO9zhpABMn4o4AN2nybCYO2MiwOdIIf60F6Pl3bTX3pNQxQItPoZDo+1c0qtC6G9GT4zGn3
tIXahicbZYz9gwbyjLHDa8jh9B6HACbutFtsnh2Qmxn5n+iptoIdG155BuIplW+2L1E9H026JGeM
ipdgbO5D9u0QaoJBTMYWWTHTa1SMn1kIyAKZk04NqXSrFO1VBQZ8YvgAGAHyZCSrlpq4TwUf28ZT
yOy/IlP/8s0xb8T3tsiX4Mftddg4VBmfhNItpGRK64gmixC9LA6BPAYDSgjJG+VGRjEC4n/4ubt4
DKThiqps/5uc+mTdow9GBn6kqvNAEjAWJtPxLsqEDOvuTMd24xCqAMoNL60etw60RskzZA7Wce4v
+kjd79fpC2wIoMFingsk9F9WxK7LYbm3+oqu3cCZ07XS08dio60umntA9SMz2MKOcanGdFnWWmpP
nvHU5xQnV/C9iObHUsCIDPT9WkOxPQZGgJgUi6ot5EmR62/NIF1LuJlFXtQ7HsZjC7V6WDEDi402
cuVQPwPGLcDfPfpJBmTOtmQEk+Fs3XaaUYoGEQ03Nvd0SeyJqVSMiY8VPTNGlLtKJXVZB6+RmZXT
ELYaLG09gxiiWfoJL4tAO3pUObdmDHSspPrjl3qxsccvahkdGC/ZlnXWT+SmYW6iNJtPlmx4GNNH
aIjurswq5X737p29u/uOx5HWXWhIHm6aBeDFLIOeP7h8FzRVpDYdO+RBhUe7OH2QTG3l/W6EVJRg
bBkcaZ93IU1fxlule+PmHZ4E3NLIkwqGP6H3XyZ9h3YGLUQac5/3walhV7GchUxL+CF3+4ecDR6l
rTMsM4cnbbqCaW3EU1IMETJYVOUHV63UCwJpUOwN3cuDrGaaJCBtFbozdX699zUwYMYDcKMmxrs0
HVrej0VimqAHEarz6kSdVFKUCtOkFxVQaHHTsts7XXYG0IqyBtkM0kfxY+CID254J5b5HVz6t2jL
/v9kbYb0839PW/aPZM1/ZS9TLV74J7+o+jekRekCyxYKyoY2EpP8qSyt/U2WVQcmEAulMl03GAn/
k77M+puhmrrGMKAsy6hL86P/4C9TrL/p1MdAZwMZHQMs5d+hL/ulNf4Lpw3qtCZEpUwnoz0MjZL2
T4R4aE7k8Bcpiiffra3emd490A5hQ/IAg2DUT0CqqRKjH23z2vgJSgfNaQDVHg/ZvLxTpg0SiPzB
64EFiQ6t6riN6UZmPFEC6lxlP6lJWRtf/xWHhOz+nKvNsYFFBKVHTtbgPpvn2mrTW/+sp7YVnyFm
bAbDhRsUd8fY7kP6RoyIeVpqhHF7HBJr6uSRR7HK9VtciJNMnzSNsyFxqy6e9PQ2dAnemVY6pT5q
PDZAq7wSdkyGnN+9UstmjRasNCm/UtDYyGa9jCha+bpC35Iy/H14gX35555Vy7QzXwIoCVqYOqDr
2D1CoDNUAOJ2KZnVTLci2E66P5i8/q3D9n/HEfgaPaL8+yt6/yXh/fyTlPcPGt7/+df/Nzh6KWb8
n47S/DuKo+D7v4j3sg6zOEv++39rqr+eqN/X//1EWfAAoo6G2C5na6QD+/NEcdhUk7OBILuqQ6/D
UPDfTxSsPzI0WlD1qfA3cQ7/fqJwYBYEYjLKAPzk3+I9V/R/IvfhSMFEBhMg3LSyqWqjKvxfpzw7
LcjDtIZJ9pqJ3eZ2O5+PYr+e7RbHM3qjgmzLq9xBLAKxy8THcXHbDeI4iE0kFpO32fm8o+E7m633
xz3iWuJ8fIrjfrbkP5EY//rNz96+0Rqe5PN62U3BmU6YMpwxTD7NZ9IinkW7cEKlScwjD4ST93Va
Xg7r1/XydLnMTycchjjML3f3cGqEdwXvIm7j974ScXl6mfjZfM1Ph/n8dFkd/gUBn/K/MBr/09r8
M1uiBlNHj5aR5q0gwxGra+tR7+PDESlhaeTl9br62ly/vOvmtlvdCCfEYn+8XXfTQHxMj7FYb93l
9q0WNE35/c/vRe1tjvvjIhK76+Zw8K6L2VPsjufvfSretql4tdzj4lyIs5h9FuJ2XSXiQxxl93rR
xGoQweR7bwpT1JNWzPZ7sLZiv99/Hxcfu+MMQlx3tn6RxZL/nQ7jJa4OE1O8Ft5n4P78rFbXn1xs
32zxDnuNCNyX5SoUp9PXQ6wuLO3ha7tFEUN04mBPGm7xEkzF/FDyUL5Wh38lwWf943Cx8ce2o0oM
E6XNRpb/abhYH2CTx5yr3iYTjrjdbl8eV3E4uT9fq7t7ScSGf1c8VshuqZLPrrdL48ru5kb0LgJx
vHrXK6IqIl90E0P8jPtj/pOwQx6Ce2d33DYwkbAIc88RbNnxATyE714OP7G72uyQ5RHnQAC64r/n
nSTO38y2uHuxX5yPx+Psmx3suDP8hDgeI3e7NMXx8yn2pgfYcQHFr5uKzK0FYbjLxN65ncAJNi0n
yUL24iNqqoKyjnh5WR4OP4E3/+JhrjrBM16v+bYv3v/VZsWh/sO89p9L6lgmRAMWqfd40v8yrw2p
nwqTI0uqzmQum9BNcKvjTs0EDD6COhR/ulrrQsju07PEZbdYMFfJlkZ6y7t9nGf73bRcOBx61my1
uj3EtWARHxzsne7OgLaPz6oQi4d7/NjtznhYVocewJylvBkCE7LBShxeOnE6HHZsZN4nEh/wYBwC
wcbm6V1W2xe3F18ZD111ryvvdsPwHAd3cNcL3uv7yPm+rDhCG01cb4Gopp8AI70n5oTcy91RVJh8
7Ey3GG8m8gw2ATIsrjz5CMSkBFG4l1zLtcV2jZlSuODxZo/fPCj+prKHUo4hqZ8w3C84/YUyVaYg
xgV9ETFMuwkkahOm8PnVY7T8gMNZXGnaCyhnRC9y9y54mBlLpHBDvOfvFT+9S+5+HW7Yx+vlSv96
eh0fwa2bmDPOlwcVkxu71eQn5GoLsQOz6rbjJYgvjtdbKU4/hwvsyJy+jH9W9iTjFZrgg1a9ODSC
pYrEV0yKe6mW49m+vHyhju5+Xa6qu7t9HZaluKozJvcE6YY3cH4jr593AvZwwWSo90IRVhQTKmbL
GwtFXse2B5LsUmrhwe5AqPCujmdPxs+F/khMaw8mDxeVYbH/jqfa/LHcya7EDb9B9syW2QEUZ5W0
6bBu14MnT6It9cZp8h7uGcHNz9mWs3M2eCv4rdxvClIz5Nm88WEGs3ZuL3oX9BPvZ3v+Wl4wBeqR
cbFBxxvG4LqLj/FJyLOvw5M7+l58UHDGCALj4Skr7vvs/FGMv95MJF57RrbOey03uft6n55j7zxL
V/K+2+fizfQcd12Lz8idhFMQy1No9NxXc1eLV0wJz+N7hhS2eD2OJwHTwIV4j1k+QaNKfEvueVzQ
Vy60nX86buZOP47rWcTx9739N2Ns4qiLdeIuRs84q0XvLbetCDlx47Nkn0+P6zXGWXLfS/G+/Ezc
d8QOo0PsfVcuAt1eu3rMPh/uN0OK/Ppu3FNX3/UnP6sDeyncSW47D719OvcX4+W/pO4XoN257y7x
LLz0s5lWHlDEqcWTfP0OxlUSR0WEs8OdM99P6HiwZs109tG5ly+LYyiegmRNFLyMld0T4YqGP88P
pwkiyGKPFjrvhpiFNwu9IyhJdvpi/Zb8Pv/MPe5Hu7A7m+Jtt4N53t0fwVtxx5I73WFVy1UrfI+a
8zH08FVAGcQ5c8Op7aEKwHcevCSZMVXovlIA4bZtV9/aGHIoxl1YHV36LZgvtv91Nzvu95+3zRnW
uInprVvxilS8y10SqrvAytnenduMhg6ncTxW02+sE9UYMSu8M3aJpTjOZvvtcrtcbydvlIk8ngdC
nut+Km1GSxFu60k/XfrbTrwj1eZ9IsC+tjbxj70zvQfXl3FKbhtM0uzMpq+9j73u1RNbxGL70k/N
HYMhLNuEhFeMt7NruXXuip3BmB3/pGJ3Ow5ba6OLYPEecn/jNa8Oueu+Vp7lztrf1x0/bnQlZv48
n7zxWz5ueGLhYwL2LgORU9TNWTvbm+1tgQkNcZcnCOvcB258+TZ7HWavpvhcU28RbykPvHXXPw/x
dfr5aljYRnyBuJ10njND1HHqi9fB3b4ufaGKl1wsFBzh6LK2uViPzuvbJkYI3H3orZNFyQ9OvMvd
xV5BkLF8d2Z3jOFpyyeGq/d4AtzSbcTl64TtP9zFGGb8uD+c1XElWvH9OjuNzxUf6IVcGAQJnjWz
BRQrLozmbjB6fywWv2Jhdi78vxcr3EXvMoPMxrhj+sbgxPIi76t3N2cM6owTQAfMu+XetZpgHcct
0LnwjrEk98W4M/LFY1sv6jWurOMKA3dN2Zp9PUzoi05s9g8+bnXB9mqYESZcWM7Rz4zPHF/zFXic
xNHeXjexy8nBYRAQXVR8pjLdrS6MZXhf8IjgNeDh53Q85pjqfnJFXWDaevDbLeJFvu6W1qlbZvMM
yw7XC05tfgjF3BJXHiJRXuxeP45EQpfLgXfkn54PWJ0Iawj8GnECXeedfmpvxdCw2FyDKc+ddR6X
CkUf7+symWyXHJxOrLgfabrKr/U0dddQRAhrst4uAw8Pfzi9vixjfn/FxjlwAeHMdsHA83ljfMth
G9d3XCcsDBvMfcEUv03Wy69V7PKQ0tly9hqK1RdjATs4pVdus28W0izaIzI/ZdeBrhT0tlxifB8T
zd6YYJH2W4qs4n3cXMR3y7e3NdaAcImTyPff2smb5v5wNweihqU8Hc3YGJ/2i/x3k8uidHnx8nQX
74l3CsX29JPOgikc3eJlgl/nFL7fxWp1mbPr8HM/uYvWg3hbf8ZkMmzcAx+79cXkwa9+juaNq+Ft
1vvZdqtONVed5hwC2nkeV+KLbbfmZMCeIaoFb8zOnhBWx5PTy8vW5mPZwKQcrGHHz8Yr/z1bBzdi
iWLXWRxW19Xy5esHJ+1uT2ybQ+q+vbPqbGoOoc2pecndH3+ibpwTG5fQK57N53eX6OCdYLH5F+RT
wDf/s8hQ0xTHdJiwsinC/ENkmGb0LQbNJMdbXTdXorTb4ri78ccVof3h8LWaf13YfVe+dbPEBrNL
mPcbyfFj70LE94FVX3wfjwvs7vG8IMVbv4r30bDOjt9HDvlezNaY1/XxN3oev0/iNyaNC1LK6fl7
NMGv2/X6OHtdj1kjb8MLXB4nW/F0+pEJfgjhTz+YstGw8WW+fB9Tux9io5/DwXcPc2Lpw3/9exHs
PyHmojj1L9ZmTFT+EjU/QinWKqhgvMv1tjmwNucN13G4rK63SEyvp8MX13cge7pebzu+4KCJcsn8
xi2wwlkvPs7jUm3GlTysTit+dXU9LLcvJC+85e3MKixuvP7GBtgkmJsVrnP3c1htWNhxuY4sxo3E
b3e+8QHX8Ulsbleewo2Xj+Exx5BonFj4fNzjXlY8sf9B2FktO44sa/iJHGGGW5VKDBaYdOOw1zIz
W37686V7Is7eExN7mtsWFCT8mZXg8zDMXyx2RiyvYG/sdDyO8zxHY7Iz7MQfU8aVV7wN+4uu7cBO
7Vze2E/zucu2oAz7/A4WvJdfsWsHC57AF1EU6VEeF3k8L0L/tyjk4fKuPMX8jBcTnsX8v+PnfdyD
5R8EEAGPDfQk0jMdRd6A56iBsDe8kiUYeEwyyQaejmaRiiaRx78GHqSQsMWIsMQf+hOoKcqSAe6E
NBDuz/iYNXa4B1LqQ0YB10y4O8vG/jKZ8ZqtsURoZlnmbA1e6g2W7N1yiDZBOrBgYrsjH4cTGRYX
RIFtT7SGVKFnBEY0CTQ3D4vEy3zA8/+mNSo3/6PV22y0cJLWpX3b3xjx9KKRwoUycKYv9iCGasFG
4lwIY7Ya6mL+QijQzC9QLEmGQg9/tiWEFpiCz34LYQgJsSH8Vcz52x9jfeQx5OVnGevGM8cJxAPp
5TxaqO6rVXmcfIW5pISwxCDkywILh/FgOzMoPxkmv9A/xMqV/CX38FxZOHwKLCYfkRgkfw2h+CE3
ysIWXF4UsE4RJ57CBeEXPUQKyI31TdOiYPMSeVbMyE/GrzPL2GEHRovl1piruRYi5ocLvQ1FJBWI
j/GSVWEu3OoPC/CmMc9hFhkdZMRXwpPwKl/Bh/CtMLJvyoVcI5xbsEixvDfFkGXGY7iURY6xJYuQ
q0IuCtGHQMSBYtl5MrcwXCje4r0M1zoZCEIYOi+wY2URmQVPZCQsFM8Pc7g3CeFhzNw85vqvpGXy
vOfC6PI57MP82XnZwgTuLWAsGUAcyyZjK/N0HstguGEezrEg4zmv4ZHMf17EIU9KvxPjPm4RKsHb
4zn86WWQtRbPz5ckhFl5Fq/j2TzVneOrkhHzBeyeFzwdprV5HUvCsMSTl8e+mci6u/wn/v4WEmGa
f35BTmw50kkoD1nARXgQYhEni8CeGIE9gpdiDKE5Hi6Iht1FzawM5D4SQQzNMZNxkRoiYCCMn9SV
MSH74nCRDtKoNJzAQyj1kYxfkcVlI/g80BpkGvAWzVs0fwbp6GcUdA2N2kcU6NFkFuA4DCYRr0lz
2TXE8wLWnoAGuJvxiVAJ7PlcZCPMEc/5zfSZMGKGJwLxU3QTx94GcxIthcCTBZt4A0Yc5d9hp/3I
jhF3IyQgj+Shnh4hE4NoZ4BvJv0gMEZcORHyjgI4Er0oF06imUZkBUJq8gdA3cvQmiORoazdHr8e
MolZ9mVxRjYq9WjYhWszQQQdgtAT1yiCmQd4nkwVCuMPRpoy1QVzSJki4pybsQJEyomcY4xyHfwY
pyzeiPf95XhjKbiZt6GjZUyenk1SF5phHBGqoB9MdPKLGvZmYKMI+4BhY7GkAUNjWzy2JZKPWKOJ
jdA/G1DhMuprBszzRL97ngyU1+AtMVJktmiDZOlEkxGDsvF8BnJbsEDBMW5k8WTCi0dsNWvGavAO
vJeyNJNogIIhJ9FA/keZh+s5YB/0jE2ANWBpdk1WhCuXGQNiO6Ae2SRkfpYI82Z4OmfeZMbHA1je
82azgbdE7UNA0WTmJQ7uFJzPicOyj4IBG8jLB0ukAxb8TFQVBg8stwSmRDPSrhTuVB6KFkMiDvCz
BhFLwI+BToPcXbCULATIb+mgeAIbuoqhbwSOFwz4iBXjfdmQZedBjqAirkcXAROEtz32DPJzQEjy
BvmxRFUhP2VS7E3GoxC6WWL6Y2cMbIHrLZF1MBwTXprjoV9knkaQJlnkISVF2WbRhMeBA5GT3OyI
QvLQID7CGiEuwnXo/dHIqB+RtgxHRpaM4yTjTQhfUa18iOeWD/OQ1w3RamDuKJLr/02HNv+7lOpf
bk76WVQ5T6RMcftvBxa9yqFHvcAaOhTnJDAKxSBgSLQ7q/eVo2OcQiJn4vrXS/jFUOgiNBsa9iu5
Wb8v0BItIBwuKhdZyGwQf/CI/C5yAVdW4RdxoEWL/vn8DzATgY3YFCEs7/y+uZDX8vsvoYusp9CL
qE8Zm1wqSA5xCMQW/9u4VMVXFYh6DvmfKWoYLTdGBztLdpotK/wwcRgsK8y2e6WROWAT2R+u4mPw
ggx1nCxlu8CYS5V53OuLLkVCI94L9pOXo6rGbF+CtAWU5uxfxv591YjYfuAL+YOdW3KzhT6VRZFr
0TzwVYwW/i6WyEuGK+McYkmikvk3UEVgg7OEsmS2PAtC4G+oA7AKqcEvaClniXKWpWCSLDaHNl/V
C976FWTBM30hJJaFRwteYMBfFQfy/7IDiqqIRWBxzPLFzmgmUWtuaEKWgv1EIQ4gRTQwuwL5CyAG
8zKYA6uH3HEEEnzRCN/xEPkVDhMHpS//ZX5fYv/qLiaep/Gcr1z5PObsJudcC18QMMX+wZRFQ7NM
wDesJ7EAgHYsGXPnhd+Fze2JACA0SZ4jndgzDmMYMzIqH8rjRfgGC8HigGYBzwhyGwnbt92RBlDJ
Gui+PAL9IHMJIgA6GFZjhf2F3vH6oOgiezJCkKIy8dKy2A4CDLHnacSNKGvgj4xCBg85oN/Reixb
Jsd0/cCLMAtlc4pwCJBJ+3Kl8AdyVbjJdUde/mfqnoe5wUtEb31VJa7PCdIYIsnkb0Qa+mGiAi2j
RVtlQs/LbKAYOvdgQwKkXJebRBFmzsR2Y3x0DlNN0CgYDyxYzPttZCOEg3AVDMF4wjHLjfBEFbMj
QBjAxHc3FqLzv+iK7/kEXWOjHKOJl0ToFEQ7w4iiiY0o/hIrlI4WnQi2WaAnRIU49shD3GdoOsQc
7gU3B2x8ZzBAB4ACxEgQPWR/nAXKDwtnsgAMYYUJgJigEJaDiN0CR/CJIFz0HPs3QodpDB1ul0Mg
BL4AM/mFuwwLR5SFfKvd3O2jWIJFOhoJbMYCYjIjbgLqyIYv/V/8un6C6mJI3CboSJ5QGhHkoAXt
sOmyah7WEjpp5nHwNOnjhnNlR+fzLzKSvQWrinG/VrJgYEsMeVyV4FzB9PIZ05ifFAssm30xxJ0q
ngCx+tH1HnskQIJZsAuCmkBFM83mcD4MFumPOBfu25r69syZ5dHL7DfBUTqC3oyv+4f1gFb1APqD
crMByglVjEDx8COh/tkF+cUkWA2QAs/QOHkmE+GnVBxIkAagkSlP4BDmh0Eew6NCFOCfSYbQhPwg
slk085zBhKWaAQ1mUZYJRltiGP06PPKLqGaod57EoG1gAw9l/3BqQpUZrrCMg6vEJ3YVz08GoQAe
BmKCDthNZA8vkQ0dN7DXJ8CTiZp5W/HXL5fZEWfWL8QhEmqJP+MXZljidxn/i4ZstP/eNfJ7at1t
UmuQagU1dOR/ezQ4cX1Vz8TymBxzIsjmLjgyEp8bXIyqxEeAnBM5wC6JCkF4iV0AF/CpCEMBhOgO
IHKOCEYWowOQTtg34t6QCSIOWWoeiAMJPUosAIQCghS+QCrZOB5QnyLNxZ5EJoIq+M94bH3fgFGH
/EPviiwLBBoSbgCyx7kvz4CRgHUyavw/qIYkQs5waWprgSvoBaQKH/DN7xBYayPp5PVQrxuAsMCL
+BXYUHgT76UwVYRMERjFS2Ya/gSQ2yIgQWewjUgBebRY5BhfaFNAIaSYCCkCzOSd2D0JswXriEIb
oksKkJSSO3yfGATPS3xn6PzLbrZb/wx3/n83ia36T//UekNV6hvtJMwxNg0rxZJmQ9HVnOdjiqHB
4E1WA7AiZpSgAtxkwAMAn2w2bCwqnD2fo6jjeAHYkXsgDRGvePRYauHNr32CTzT9+pREgXOvyVR5
5NgHs6ABWIMCwf2X8uLu/KtSIB9oAYJY4CMUN9NBpQvEQc5YxsCn3EVlFmMc0LANyN+LcHMXQBZA
Db6G749wPHdRUblbzC1qSvMPkfTMDZP4iz++0khOcHBK2XyLAcq0/4ABpiAqTMumgyTYMnA52y+C
m3gLuw9F526g+Qv3FOaNUPmXooTSv+IcywLRyYMQsYBtJCr/FALFSYzOEtUjvxBnffxlX3L9epEQ
yWg4UEeQIZfxCgtswS/scRDi47tEETI0lJSO1HIC84OY8GP9guQE/bOHnLmJ5MKwhRNYvD8/xUeH
Gw8DFqEKhOFSngSfACZQSoSWRJkdAapU4i8ZsuiPbInYN5Ug83AIoF8ivMbjgcdIsCyEZjiiAbrh
XBH4A7DCY4BN5OALN0Bu4UMMRDQCMPAXomYdYY2Ig0h+yMghgcIaL6OsR3wGpsz3B4ahcAa/QYBE
6+CdlDXgcrEI4tgUUMBIvqbLv4Q9NP4h6qFdpQZbjV49VaKbJL7qP/mDjhGbR5MQKonRwVcjzOrD
K1C3m4ONIVV0aJqDZhE9BSsI04xxM0EKdRWCQcd4ZfgcjoCw+QZ6xQkFxkixN6PUhoFAFeKh4xFx
Kj5uJGQQyH/x7QgT2HyepiPiFxZ9cY7zAiEu1J/NGBAosCcuRigFz6n4CYIEIQXXsfRLD4KMwG4o
HKxgzDwor493A9rlXUKFYvRC9RMt0AR5CCLCMGSmUBugWvxVf/je9+QlwAKEEeofqCsbhy4VgzKI
/Aw56Cfq94uq/SXrJDwOah0nEXZG5n33K2EZRG77vuMviSwIYFFmMcbGROEJBS//t1HX+cZt/i2u
k4OJXpdqb+2anFP89ya2ntcz4cFUbhCRg0rBioTnBUbzRwXYjZ8Mu+LPT3A5zkERc4gm8ScLC4lh
JFYOv/6YEUMRhHIihuWw/JrRXxmOQBKXGv/+zYQ4eQrT5z5+j8GTYcwJ73CM8YCphtTjGlMsPOYv
8lSUoS9yy3O+/lFxooYlAUVyhYhbH88/sCtyfFjkq1hznjUOgeKchzKH8Vgcf2HBmERIMwPxWOJp
+LNpy2FCaBPf4078mpxzEa2imYWChXY05CM4SAjoa7HK3rBjKKKQM0nXXuRhPpebREmixpGl3I7Y
Frb8og8Y8peZoLZF7cdz1lquQLxpADpYK+I+Xgrp4YQS+YYUm0P9YnthRmA3yPPFYhZX7h8TEZPx
iy4BFjwTTyfTxPPB3bALmDbFAypDkg++uhp18RXmQuTIPoj8+4Pni6HF03HaiK5iIcTiEwkPTgex
sb6BBjwxGyBBivekv2KzBFHIZQCHr/wW7W8TYMe9cCfvBHTLrfKyieA7oMHXL4T7CCeSHIKApRkf
bIcrT4vPhytnX3/ej4GXCa+4+D+Q1+AKQYdIXaYwwm4RXxyq6uuYnLD/GhcXpADW4CI4R4/w2MHB
v4xAoOoWJchK4+zhT65wBI8COsQdxSg5PIJlEfEeuvx/c1uz888ys9sg7pN+jrVO528y80MdCMoD
wm4ETtkXteK0m8NkI6krv+e2jEpWGafXuOOQF2MeIjlJr+Wl3k6eo130zG7hQ9+SJgUiDTI0CGVY
cUqP6l7bx/HHpCYlaoKgHuPgVQg+qkYV/L9bs2aV9lY5hWVtwqLVT3qTh/O2qIPIDj4GbVUj/Iq6
soSN9Dhlr3F0frN3Di1DCe456MVJ0TvH/DDirefj1glJsTE/1jkvoyPB1ERTEdE2onhBUMtv4ckr
NVm6R7XXbV3194MtY96bFQlm5cT86tKwTa/0w95aG79jMWqqydM24KDfXbsuDZNGlK09LWsxdfQ/
E8oiEaQweC72CwILVK0fPdVdH/U0bZmv0cl/my9bwhcmdc7PL07VaIZ1jxa1hKM1rQNhDh+9iyl8
pNY2lgO/20ZNZRf/apSc6DsEkqTv4kAkRHay9gkxEXaVcJYHEQpEPy5Ozj5oU9rRO3vt+V6d7d6k
Y1PTxNhqgrx5aMRIKOY6qFR45SqtGm9eTAzNxaAQuPXCB3UkimLKTlVZxbdPFewNAUgefx+cllE6
HTadylpWxfCPqlg5rbsxbxIpcIp7CCvaV1RVsvc2Fqdnzq24O5eIlmBWwzx4OxUTovQafoz2sAzf
Aa2YnDJ6uySWW6cNoRQ73YlPpb7+vCjB0zT2ycOhG4Z5gjxMsorNbOUSPODsrJ7bVctmchuRI9Is
6N/s9Zyttw0J3AgPF+PGww8O5TEpZtMd1p5GNWw492HbIoPGfKXlkPCycPo2q5SSNSjZ1FTbfivY
EalRn1kHTXHkvGGnDbMR1OrGk4hjgpFpL0PXqDtFXEl21NtefL26x3Mo6d2l8WgZO1abBbUu/r54
EWhm0agiruQVAu9Z0uRztj6Lhir9t77bG4tVgo3Wi4P5tpsOCeYzIhiSOrU846dFvBbxhj3O9qvp
ygd0Xj7EOBGJyMqv7UbcTdmMy/JtNr2GW6Pk/y9VJ+hc6V/cNkFYVzaW9nST82DDGcCp3xy/o7a1
J9s3phNQVjHv9iFrqas9jZoFJGLuB88B9WPJkkooc1Jxq/4qq9OL0a3kT0h2q5ujakB6u6KX5NoI
u2rvHQmfeVV03WuzPz3nLGx2Dpqq6V3HNasLBcEoCPmrRTlC0oB0m1OpDTE5SSOmXrfu9Iy7VYEn
qZlnPqKpWVCuzLwTJ+c/zQaMG+/0eGUSyPgNlIJlCWRu+EJ3H2JVWmZ8CcmSt4qNbnoHP267O4/K
fMTe1DLKS9Wsx/IybHs3tSMG0155T5+SE7yXrEVNtKv9IrZsCotXCDeq6LYiAie/mx8XDHc0azlF
hR3isQj1fLtkV8D7Px9jmjh7xMqL6LWDXfV2+qGIMyNss0Us27zhN6wu69+zbdiGmBxepG72SX2s
tmKuLuIuf6uYerfu0dy6pfZ/L4piYPqatYw9MiAm2BD5hR9io+IH75zatfxSUKMg2k5Wmo9KQt8o
tmCdRsQdHgZzYpt2xhnE3jH3hPHejHPwIOOOINabTQEwc6V7aupJGODT21vdLaHRm+LmIX2tuGPe
md6OoVI6UN8MbAyqJadnlwZL+uAd1Hl0GIQ339/HV+rpUadWlcPaD+GvowZNVg7mqu7VaaAcr2jk
mZPN1aV+vm6e+uvSmiaIe7IZT0R2Esn6ce8183kxLwfdLkq0A6FlfFn3yoOeEtmnGxIU87QdKMZB
UrF9G31ziLAl0IjSlBKQSNa8QxuzNVKckthEb5mUT/q5zKicZ0Iqu2Erv2k6CvY+/VrF6qzMMx0v
jO3Uoyrz/W43rrqTt7b03jEpQNusUp1dQY7UUiebjqqt+rizaS3SGpLaZtStapVR3O1phtQxsrtF
Mw7zOtxKFgFx2TUt/pm13g29rpE9zSEVu50zd0DMWEXgreylzi6iXSJ0a+YYcD2dL4kbHg1Frzz0
u19TyGFVmhur1Dzs6h6sqj+WSFmEy2BLvGBVHjeo2421pm4THRXt9rgRhvSiexMlvTdSsosJ+muS
62hBBYFoQzAofc5WhM3iabXyFQxwDMroFF3Uw26MWs6BQDWyzZ0qkZVkKTEY5GQFGo07Km6+1c6r
GEfzttdvF47tLqqDe//jkNZo9XbqHVA5NKoZi6qVVpjZ77a/carhC//2mKxMp+Z0zfBu1mfVwc8F
EVDV9/ikqHpBiBj16mLSsAl4vNgV4xwfCOwdF1urOqR0Zzshfq9h0SotrKGqqire2A+rYU8TKpps
1cZ6OChIO21q6KpmJOO2JyhhqsZ5y3J2xtwvKK0/JLtebYlJr3r3YBqerPrIpxoOYYTUT9Y180V8
MHRopm9lHfPSWzm79ENY+lujkNQholg+k5p6n3xrUW6KMOSp3SV+mvZL6uJ6NX22/SriqOs1Vd0m
VDasq9+lz34RIHxDTRMbTkyfJu/ahI4QX1N7OEcSGmtVY4s4HOfv/ERcwTavEf16ioZgEAKz9+bU
Iyyu6xyN/P67tToa7iUMn4r3do1AOYJyjZ9V+MKDXWyiqX3yaDZKMGSwN+sE166cfAe/39THRXik
+/7BI9/Tstb9ClkodXJPOL0+Wn0KKRJSjcQP1urtEOM72zHhPWGiNf7uBeOTmiPNghcK8WIs2UCo
hYBs/XLetn/A6r274zP0U3Rid0EVnCDdqaJhvLw5bgi7ZkoWwSY+uzdVG8efYKMbnkueMCfrMKaV
dn/W5im6m/u+S0jtyyytuE5x1GHDrLsSDvmxTt7dyHfR1qK4p04+UHY/AgQ5iwqRxR372H8MqzoF
DqiaUw7ZyJMijNBqqteRqOEezZ10blMH2OggxcL+ZrCPa2rn1gn2Jv5+FUxeATVwZps+VYQTmlRt
+nZN1/0PAYY71TRmVFa98bqN+zKP9nNIp87njLrb+c2lsICUb1Hd0trOaEJXOavDxtgvHz/HWYMY
2fPwAKtHhIGP7uiTnwpByyWokHzZPk1yZnvD67002MGiLkVG1QDqAM6oHel79Z7R2psXEikmZdWS
ZlKTBohhY912P1dSpvMeAZ3pdLjtT0MIKZjaDZwRl7BiEC9K3YCq1ySwtbvs2qf04Kwn10l7WB+S
vTCgvSci8Gx0RlSmMis1BDuKuKsb5inZeL274VMcGgFwIhujYiy2MaJpMZ0ch1t45WbswvrvSq8W
b1WNqXu6qhv1BzUmiEre1InIpZJt1IyPabVtNwhlRJjGdecTtv1N3Ey3EMseQUrTikDqnudVh4tm
2+Guf7Tp1jMEE6vnsIYYpa1vru9Lqv58FP31CoZcvMwmZbMr9uPtNdreu+JvgE8EWV5tcoS3MfTv
dKib61EvcVrSa8j4uFXqgl2MasMGvdEykM7uAo1ezmyq3/FpOC1Oo6t5D2rIyZ1Xhq35jQrWtKPM
K2rVUJRygLOnZjOeTaPdeDo/RruDoqjmtBe2ikb09sum8fRb+hA8fp4XpbZpvWvTeGP6Q+VhP52y
ze8hiev5AUVAarsV7eye/XJeOZot7WFe6Et+MO+z7sNgMSvD6+jpv4jsntT7h/GF/lWUMd5SM8He
r41TWJ5UZ95elLqGHdNQDfeiK03d+CFymKyHDmz8RpLVFxTsozAUNWzpTdCioZr5Cbr2waGm+ibt
obiutJv7OURXBP34QQw9TSurBNrnIOW4EvXIsyPGPtvonb22yCvbmyt/o3vRmiQCoqAr+q4HAQC/
GlIPsGtc+8VUsb5iBNEQnBV8hFV9DWiUKWrN8Q+o3WoCLYGukKJttc3q/Ury8Rqq6pAnTsgvS0Wb
wCCbVQEea4tgWoemqVmnv/ppzHrQQ1QH4pMT8fSrk4bdQbp218aKYoYm1adJRCAzVnfQjyfK0Zgb
mgFb+1kFqvzdRrWrURm0g7W8GBUSXFRcAYVtdDvYRtPsFKDu1QMzs99BIGY7vxyyiPqJpCKpCcvx
spi6AHqbOHt7BRNHVL+kSTxiEgiSHdJn9hiu1StsobXptBAd9JbjsKf5IYvYrfHaUtH9y6KGLtR/
5pCSwmHeiKodDeBke0yRYGtvbfswI+rinFJmJiATxkCzT8h0mXSsOeW+JGXPzzfOO69ZF7XoGg1l
bJD3TaL5yXuJ9nX7qa8zim/atLVRUT0g2SOuYxK4W7iOpIa1+XON6PJN0kL5cx7W3Y5ddelouHw5
pbmgEQohTFe9j05mP73Qh8xqbnSJfgdtNfT0RXcSo1s1O8OH+wzv6p6+ptRH0RWsWzJvfiqD6+wa
HdwawO9t7rtmx1tHzYc6NhKaYbU/0XtYWe7TzsGDG9qUjPK6P42tW0macblXz6uxo3kaFXPXZmsN
4TotIvHHldnKrvapXfh8WFI4cpudEYLzKTVonlRvcWnndna2W5Ri3e6Y3dKgTrV7DS76RsHP8OU9
UBA17PV93FP5LoHW1RqRBMV0zQCdBWS/2Cn9XcjU+Rh35zl8k+Gt0zb2T4+k1PSEBriXxgJkcqX7
RdKtGTM5fRjRzhOxuzeY28qmeWG/bn6WH9WGbEur+XsKaw5pUQFlkIA/OxIdoinQpWpVzS6xbpzi
VR0pyUuBSr+SnJeHOqVK1BQgYhxQMxv7OOwRG3VXE9YO3UOLDfTaGoV/bhvXlDr7e1LpqM9ypwqY
Rz+NSZNkjfCatsmLuqgmLQkwxa5uST38mlf9eazMKg0B+y+C3SnzEu70zrmLvbE37jFDHfSU4UpO
1s/Mo8h4+rJosEF0P+ep+wvLtV82H/ron5ECNVoa6ANw+W3T3qC6tbtonrdNB1RjRfoRupeSzpSf
h9zp7nlWvZt6vI3uTt+K1ZUWH5QfM6YYR2aNvIZ9f3wHE1KeA/kFJqIrpu4CBZ+mX5KyQdPo32dw
02cSvR52Sh01d6fTc7bOLqo/xl5JyS6KydJETddGN1q5Ghdvj8Ph+uUmaj1TWsq8RVjdBl9LEi3M
zlbf4DUgq1TMfyrEyt68s8YHEpA2SL67bpF4RtFgdvZueFNQEbRuNcn+qo5pM8FDVjm94T/RcflO
aF+8ejmbogOyJ/Vi3mm6F1ITRvSTh9jxO+zMctCqGvULyGU7tV7h+Qw6+7jUvzhRYsnYzODdSc9d
WUgqC0teJeHeHOOoQCh+sC0OUROTDli40pt044Dj3Y51zXchaUySiUUGot8KccPhZYOLH3ywF1lE
9BaoEGGnTx6qwzgVb2ItBVuKak9vaIGORYJSLyTXipUlPwi31s3GLeJz4C63xPXfjQKLYwA9DWJP
yAG1duZyCgpdUQGc/3/UZG/MToAu7UE7D7enTqw6rEFpJGyOYAs2mMY7ptowNgsK/8OCF/X0LZSO
WzN+2DrsEgrAWTSYTMRsAR1akhm4Biu/SBcATaJUihYdKCUHlaKkfJXmJUB0NzgprNaddhsIuBpZ
dwLm22rlYfrGwEPrBijfgSC5b95US/U7H669vU1xJ9Ugpxwu5ecjlVWpOQBriiySi0WaD+DdzFcO
/qwqOTRnWShKZupSJeM3CWQrknW29o2lBPfBUkJUXXelp9RhMy4JpVYVJrhRc3pgTZKy9MbTJ5tJ
AcmpkG/dnHVS2uON3th09pk3Ig9ArSt6rYp1XDaMFmb61e46N2TCSf0cwpWN+bu+GBmYksqUeOS6
IutX7sOcbYJVf8MW0DXF4TT6iNhp2VgGrYRPA7qQGt7Gxjwjb6lh75XXE5OLc9stgvCsFlT0Qeum
JIBjVa+C0vypqQ3JyLhBwpV6e3efjuPKbhAk0QypTtlarH1yR0n3qzv0PDS7VmtYW96snn1wP0mN
V94ROk2jk7z6JMcN96WBmI/3AocpMHT6mVYpJUafrWDdLGpkD6VkSbM0RxbuhK+l7aFVzB1n1A7k
HUOGacdZ0RKT/aEKHBmcAaCHLaQBqK6NgEiNkS8OMrfcAlXasDvleeDn3oA+t6r94y1qLOYxuqvP
sKXoLUb9gN6EPhL4RK9cWfEeWIEltmDPPHuornQ/PANOD+7G/tmTLP+zMpGoe6qZAsxl2ZgbawYw
ka2Ygi7oQpbeoIKxVZA4J8JGnE/gykLsEjH0cJgaKefLP6cFSbNg6b2RP911PCbGOIzZhLuPsSKW
17ZL2iyN5rGSSFJ00CZ+17148HHyiB4SVYPRamBJ4drKD2HYnIzhASNv9/F3zPucqO90VbLQ8BoW
H6fU+/ih7v4Dhj7Pj1hwbhtHF4tkPUnlJgjybQDsmL6N4+pjXlh8/Gj6QMvOWOxAlBykjHbwRh+P
jDSc+g8rFpxmt6wKEiNYm1WShc9qUtHF1uSmLYJha4UgKpERbEU7OFtTs0Ep/2QABvt58rxUZcEP
pZcUtRJJja0jDtbgQb7Y6LP1k1MkS9EOCjxzws90mu2DKvcbMYY0pTwdDhsqVoyRjzg96B4cJyKw
YcEHLPdaY8mQts+9b/wHGKwcMWi/nn4kj+pmwzvjLunnPSOXzPA32aE8Ce+fLk4YaxThYvkb5O2e
bPovIEQpRORvvCNHFWQQswi4BVQIalMxLheC7dhFXHoQZx3HZDw1g20SNXlyT7x3+dl9Op2QOjN4
83ZkUbdVZRA3E2S3UXUxOBgo7hAWGtyuzriksSz9NtnYdOysRjjv1Ma/oedSosYesPQO//4TcT1G
eKMCY+pemdSpIbzYzqc5G2g3IhAr5wzUqjOiqz16AkU+3s6u5zX7QaDMU0vC7lNdcAjX8zcisIs7
N2iahGKXAheRWu5tQrtxxrUsjUmjeHtU5WB2TWYNEGGBMiykO95r867O6pJDKaSYntwBpfUpL/EI
bkH28VZ9vDg4HKEX4CH/IBtUN82Gfasby7rxCPhSrRO4MQGiBUd7vTgGO5iG6U1xwLw4UIIg4Tcf
w5byC5hIxqyDJ7hOvDxV0uwmRzJ2pY/rLblo1jSmJi0OuZCanpZzNaM1vDI1ElzIHwf39trb2jsm
3zA8ii2A9prewzuMOMOYHENZRRLLzRcqEIN8QVU60HaF6gWsBH5s3SCtOwJR4VKnVLGur4yXT7+w
wdZbqUP2XnwWu0kZVN7q0XPorbfFvbJRW9Q7L6N5HomNODhIq2ev7kYnPPsfAvooJW6cHZAfum3F
qdIRQryZaXEVtWxj7VxH0Qo5UwP0lwJcVU+NKCfACQ07fFALL0Cms0TB27lBi5Mj+1SaGC7qJwu6
WEgrE13DTxRcSa4yCZZJW9eJCeQ0yQLtqE6JWti4rbTJHk6tnjnbh7pWlKb7FMXm3tAVtB1WKSrd
fquK+WYTaduBNVWSJY7nA+LfKPR8yx5M6KetqYcEN0p6KPdbZEKS9IwTmdi3A8h6SpUN1hb5aTgn
/bbOrp9RkLKK/7OX0wHV8Kik5pKRCZckPWePg36vwhLfG5e4dAByp6BGzpu65CQzGpOzx2a6Rz1y
ZIDn7iHv9X6qauVke5c0V7WcZRyeWQ34gVOZql2z3KZ6//TMC2nFd7UHraEJcGRYx2iN92ztZucI
N2OD1ExMdlJ7SdRzatYQ1+QORi7x//cQppeTid10HGBB40S1ZX1X1jnomZwM3I1D0zlZx+TJ4ZV+
6/cMRnGg1J8aWaqc+uBCbCm/qnzgn1naLbOELO5AkJO7NW5wAUVTzenoaFyjtdd1KCJKoZanvis6
+GlquKq6AZt1OTWhWBMKjdRVlvYZVWzwghHs1UB8oEe7AsHjKFnWFGc9nCXtslq8V1HL7vTHs2xr
99xtWLeBhn05Z/IOZmVrIKAmWIC9jNLz7mG0ySrOzXlaXfs9oZmQ8j9H1YZdwBVLTgnzZReBDyxa
l165sdp4E93FHVwBTK/hDIreqBDgSYGPgZn3YODSp5gnkVxdlnZjYbQY00IsAXZBTbEG/F4NXcKx
l7l3niGFgH8rHPdt8eFctHfIONtTO2uP5b9RF1gef5LmxNHHm6wG13A9gMttepvpkpRugASHJfY6
IXv7wp4S26GTI3uWOFcgHulTNyM52tuwZnDKcbcIUkJXojPiB/vwi4VpTP2nnnWRH+3o6IIMnYYu
Yc2QY9SHQ9G6EhfhGNY02tETmXYNEUIcmiI+VfK2qs5vlUID1CsCc9xcOgDYV3tM+i878lxUTTrt
4jajHjc5v5QPCU8uRxYDZmgOS2fM+YLyS/+C95CY0KrKqLSL0qZxjZV0ghVghjM6Brxypv2a30Nm
xmu3CbgdVYk7q6uX//Loesg52hR0QOMPp4v0FL8hYC6scFjXoSgKvc4NfxvcShLGq8qRY463xRBL
juoPbO7drIGV+jdjePG31AORyglSdalFp1LrxKSbUPEKHodsSs7Gbk9caZxZvLI6rS1RmRQvwA3/
hCZOOQGtuCk3po/Lyt06/ehoc4Ln0286KpHGlBaKtiI+zkYIRDk5dY46ocoDTE+aufNWmVQXonIs
ZzfEGGyyi55GtLpqdowdFVfDAbVf3xQjarm9s7X3um+rWVEvumXHOGkp0eJfzCcFNMQ8ahoTXesF
HLaaMqmtpjXYHba/FjCp+WSj9mHbXq8UnM2fsDUnvM5+UNJYsVsHoeApWGCSH4d50HgnSEqE0Oul
rpxUlCfjjOF1GW6t+iWspdc9VthpiAupEzfrfnBvh7vZ44RrkebSHMMMN5yH7ukgyDsA3lvz/n/c
fcmW3DiS7a/0eXvmwUQCXLxF+zzEHAqFpA2PIhUiSHAmwenr33VVvcoQM+jeFb3p05taRKUIx2AG
g9m1e0+e1cPz2axj78FDXLk2eGxR+GmxzNCVvkJGCnXR7AGpYrTJY7OcTfcFki4biRLvnoD/wTmg
vIQfg1TqTXVDX+0jmtCGXWNWCZhKfj0potv4IEAKvxXPFeKQg31O1qCT/OVPqvvmPr39gRLfBtuh
D9kB+B+JcryBk8PBeGq2QJERvNoDnGAC40YPP6AHqBwJcHWlm+du5yJjecg/NUuQQgFuFYEzJrgG
BwFidxDR6DXIvHZwC1eH+lkfdk54iG6TrThGm3BJXm4QrVx//gxJMGwO/BpSOMmhQygH0c0r1Dr3
ElVKqPKu7EsPoEQJ4hwwPa2zfbXByd5hwRfeffjZA1gA1CjFujzWdAmHoh66fK/hofn3gOOt0K/9
uxHXWLlHtWkNfAHBpRp+6dARjOJgfRtC1/DFWT1RcH50KItXmwhJ6C0c2RNd29v0VnYLVA3tsV7H
+QYZmiRcjq8pCGlQ6V5BqxNIju6I/31UDyk8ywivFz81T6dABhcQGn6uwg182pO4JrtgAYLO5AA5
vY2H+n23ezIbCX+IVOG6QCG6A0mTc5U8WbLIDvogjsk9vUdaCd4d6gp3Gery+grmvqA/xwo5Uovi
V4O3Z4x4KLk+VcdweVSfK/g3JJm36jn6Ia7S2/JE/TGuF1CWgdPhm5NnPhFVGBhddEfXFNBU91Yd
7IN/QjIge4fQuV/jr9Ar33lb92v1qrFfr9V9h/IjQrKvw3H8BiJx+2lEjm1VXo2fIei3qu79OzyX
VzWIJk5XnnMHL4H65fYJzvPqPl39ALoBkWp2dHD7e0eJTNCAM5A9nTA4Iy4lgv9+H6BaaHfYGdx9
DyijslV2A7oM54ezC1ftn4gHHEQ8p1fI4lCs6qM+3f7AFngICn6grHtoVo/B0tmp+2DtrFCUt69H
e3yCQ0eAjwt3jaK6xWPDuc1xUUPeHssOJSByob9b/b27G1BUBVI+CdA9wKgngq43VAIhrSGXE4Fj
GaUa0EC1G6S8cHtkiCmgDbfrsBl4OG75EeJIy+SIoArvkxJewMc1BYDLzr8RoHmxyFSDJR53ovuA
BP4pjkg3eDRFG5SmJRjzEAijugpzgxs9YRZ9nMtk+ZwswCnhr/B+BJvajx1gcoi1z2PHqPf35oLf
5zhBag6eguptgjkCWoFXShrCv4EV6Ia+BHeVwhV8AhmRNQqXz/a6AwrmlNjBu6x8EE+n/pBxF+G5
RUGxBPeN1D1KePirQQHrVAVBym17CmK3QMsCobcFDhcId7AeNcjiSazZK1ImaOlVi7sB8plXdjMu
na1zQKodUvWrGh6o2daP6QrhPLb55DChmLqGuW6y624X3AS40a+eAfZCqNIBmAASNDjsn3ptERmx
B30NShno0W59gNqewBeDfwzr2acISMSGbcSGLFDnRMLZgzcYkLqBfz3htNKVu3zC5QwRTLBGr/IG
j5j0RT38Wv5/i27zv8NtexrofxjXJqe/uP/OENd+j7LmP67BtRllb0k2//kP/6LZ9MGKyaVwJQht
uQ9I4/+n2eR/UJdzz/cJnxLXqj8ocymEqDhIagkYb/+i2VR/gBYfdJiuyxVHs6n6d4hr36Hmk0qg
FwfkKx6UsSeegYKUWZpSckgqoHMZteEe8Btu/8HGik0LX1EwS4Ywz/4js+ldjiWp/+//+cXV+TuM
2pXgDCWMC+md8J2/O6Co4HXVUcJXtEGAlSEIHO/DoNlQlDvICESJB44uvIqbPNtCoGlZaDAlpbux
2ZdNgrqDs60yDSDPo+5jCEjt8/bPMb4CH/nGNN0KNU4wyaA2gWAGqcAC1YIBIqotwutRrENa7SAP
uJG9hNJchoQ52UH5ZkGEd8EJvbOYigrClOsKEKGyk4t642adCsKTw8D4StV4QPBrycUi6F/PezrG
32u8oSAt9rmAlL1kkz0LaaAZiVwsJoMOb9u4C5BWttuiIigfgno3QqQGIfS1bunnsndfSuvdRqVA
YpeTZRU82OFBBeGTSuUSspO992rzn7F66txwxdt0JRVKQi2UrPlziWpv0SIdGW1Y7m4gDLf2OyhB
VMHRNi8j8jLQ+gwkXojiZezuIQe4sT7f91jdzqICzsQirdRSWdR6PYr6DXYbdewaVcHIoOIewa0G
7IaQDtpYqMwVf7YtslUCFa/BLv3imkH5hQdyOdhuVZBHklQL2iM28FAvH1Am1UDR+N4qqOg2NXsz
usuGLT0CxCPDOz76aSKgxkJANBDU8BSuFFoHTnoPQaPl0EJcnNV7yHFADOAka4GnTYEXFHmllV5m
jcQDIzmMJoVkQrNQYg2BziUY9lcECUxmoEIN4Gi6MhT/XuKmcPD/agT+9mmEbCQky7e1/1pXZgd2
9mXCOJTfgdhs8RbNrxONCmrprMf2WoyvXu+A+R/omLi557o4uk26pvelrte8xsXZQnIBPzajyIwD
bNZgb1pNFyZmW24TlMSw2hIA4VjeF6LZKg8xup9sQEl9zNmrASe7augicF5GKEu2IcrEAtxO7bjQ
qD1ytaAx1KTSbO0Nn9VLPrarvFwPcbXjcQR3kOxcRfapaJZeX17r6MsI/nRZfZPYYArZ66yG6gqq
2BUiqto5lDBw5iPLAlEETy2UCoHqza748MB7unEN3iuQTRVO9xDo4dgipky8ZhmjTOl1dpHaP6Es
tMhri334lkLVx+BZGKlnY+9d2i9dDD9AEwxTHLNkSUW1cTGKHfmh93C1kye3N6gGshteZV+yHBob
ubepy2HpjPSW83DVc9TL8HCSEP7xo2DdnMLn2FnHab2PAsjXbrEc+x7ifBHqVzUQUaCPX6hQ1csk
+tYylCFVD9Z5n/ZHGwBIct6633Uh0OVwOQPrsSATqtQxrYqCdgMUl4A7rKOfBZxjDmGS86PQd12I
VEThlgFTgZzg7OOQ0cjP4akgvbBm0SOpN3EKzHuEcw6sRQe3EH+JQmgnNO2qcY5VpJc1ZIsEEmiQ
ovT6Cz/o5P8n9wPg/n/9nlMA+8ZztmUU9SzD/WCA1e4UBE9/pv6xSfUCpArbAsma0P7Dj/5bIct/
jSH8f1lgQ7HZ81HNf1bha4aIJnr9Lag5/aN/RjQu/wP9u5IqMID7nsCB+FdEI/kfrucKnCglcbL/
yRnuMPqH9BXIwQlowxHuMGzvP0nDHY//wU/E+fIUCjHC6b/FGn4K8v86RxhInOIsfOr38yO6MIVY
2pisC6rXo2wAERwB69NkxQRc7ZsFeSea+Z2Y/K9BJofUrys6qJiBlJ9APqQwX7MA9ejz356bwMQg
B8tHaKoKuW5sC1Ur+1ORdg3xiitbeuvzQ8z9/El0whivxyg3kMokBpn80kL5K6306vzXf3dg/1oc
MYnwMgSscLcaoHUGEJ3tDrRAlVNFm499/kSW98ZBOHGsudBYHwNgSunoP9MEMJlWjd/Of/93R/TX
zz85zDffl2VXdl4CHdGQtXKpZXTPXbopovjOq/OHUAyAKdYt8vLKuTk/4sx2iMl7NW6ZqdPAhbRm
R3GDdUXzZ+Rzp75woOb24/T3NxPKc9Fa3gIfo2rvuuSIg9xUbdIKyujnf//vNIV/rdhpXm8GqCNb
5o4J8PuhdFx1PYBklYPSt6Fg7ub0i1vXNwEURy+cr7nhJhaeDJx0PfRf1zCIbSroZ8XlsBqEB+w0
r59KBzFbaGpyYbgZexQTW6fU5gICWcDdJ7ULBJPnaX8TRpEBJaqp5asylV9duATnxpravhCphL4r
xOYDuYEayEvd5sN+NJBGZRDS2Z/fr7kTPjH/pupCxzoA+Pfh95BvQs9fZBrgBOjc9BGAOLTeu9Wl
wWYO91S7wboMcmADdgtijKvYQ21h9CH0fX4mcx+f+AK3bW3bK6xXTrqbxHSv5eh4F0713LcnfqBK
1diEUH2EIpoL3G+Vy51fxfbn+V8+Y5R8YvOJS6sMqmzYaQOhVEpukzh9zPrgcP7zv0d3/zJJPrH5
goZlpkd83i9FuWhc2GQ1NitPRtcxK4CYgZT5hT2YObP8tH5vrD+v6zA1wiDfa0J7LH37Knn3pc1y
wNdqEqzOT2huNyZGX8d5NRBPxwCSp8HS5RbtU/7wdP7jc1OYmHjdyz6uuxRTgEZKuEtCbdzDqB2I
OhaJ8B5EaPP0ws7MbfzExBNmRFjVSbyGctoV4qNr5XwaUMk/P5O5r09Mm1ZV1PscX+dNfzB5/ZR1
4qVK+k/nPz+zUGxytdu+4k7iWeCC8HlLtLeRVfizU96wVBpadx8bZWLVQeMmJehE1DoJyVpxNOPg
RkbmvdXfCkHWHxtkYt5J0zVxPRq5sS1AnUY30UORxeCiL9N0V7YXd2Tm4LKJoWvfdH7sDgq68s0+
CLIEAoZpc2ESM2Y+zf80lkvHTzq5cYZHJcgu4zuO52lB4+XQp9vzKzU3yGlmbwy8bPu0NyLyUbz0
jrofNyStj3kWpxA1HQBbLmx3YePnRpoYORmG1GUlBOb9DPrlWVaJPcvi5GBZ7K3HcSh3SU3G3flp
zW3MxOh1rNyA1qNaq6A+kKT2IEqMas35j8/Y4ZREt7Uhd6vW9zaM5y9p5H6TUfhklf98/vNzv31i
5m1DLfNSCa1AyE4PEvU5Ur986NN0YuId9L2CkNXeJhxCSFb0/Z3Ixqfz355xH3Ri2HTwk8D3Yn+d
iQen2DkUcqVVvoLK8yX+ABzJdx5/v5Idb46qm4jYmmJ0N8yM1ruPagud2azNDCCg56cws/JkckRr
LgahrCvXQyZvoJAKMJHn3Z//9szxJ5MTyUqvIbbHy8ZzgcgNgVpHrsXTtzJ4LPOPnXoyuX6ctNd5
RPH7NSq71kO9T116BsyceTI5lKbp6zIWCdQDWkjSDbnttr5q7KYdMrs9v0LvD0F+iWG92d++lm7l
uRBBNgF0m5vycQzSRyvL8mO7SyfOukblcBANbh4RRugvax3IP6su/ZhToKdZvfn1eZ6WNHKYt9Fc
euIgoLi+C23p+tACli350CjklJN5O0qUZxIyb3hNDq7/kpQQdjUmF8CjRsK9lD18fx8onYwRh5WI
HZR3EMQAzBsNmx4GliXywhRmDIFOjMxFVSBxvN7b0Jr0N1UVyFVct+jDMjL4pIYePercNp/On6mZ
1xCyTr+tV8iCIqk5rrekrK6qBq0IFRqPILX+QjL6WPbDtkyqw9B5m/PjzU1uYoFj1FrKRsfdpEMa
NKivdCK8boIsyl+TXLJ249Sx4z/FkAb+qNlM/G7GAhxi3UGi3AKtFKV3SqDhztBL6IL3/TrxT1N9
c7BHTyovKlOYTd3ddN7wVVqOJuIWUOXu0hzoyY383beTqedlWVdRJjGJLBxudJIBbFMCNF4m+aHL
3K8QtX8albmSHT14DtqOzu/W3EmfODWgCAIaKCbXQQ1drhIgatYf2264Pv/591eOksltawqeu77F
56uoBeiU92abNBIII6etb0aNztzz48wcOlSKf9shqDsiuCUYxyR3WQDsLckfuHzOU/rI0eh5fpCZ
tSKTY1DkrRhTB3dLZdNd1ZGlatVd08SXvPMv+//7EaDktIpvzpkuE0pljQEit+5AgGKPFR82bpTc
KhIvA6QbXYbiXOruBxQyuQIRhCr0C4/bC7fn3AxPf3/zA9wQtaTQxQ1dUUhEjcFCayDkkksqDHOn
YeJWva7Ki4ZgfgppGK/+zAhbmPQpCcMLp/n9AYg/WUBDSovyCmyotmiZ759yP79SIdD2yrkwwvsH
jZzQCm9XqAh4E/DawRRkvW6o3okMxXev8wEi1imKeLF5PH/aTovy98NA/MliJWxsTIaK8NpzUJXS
aE0WzoUU8PvbTPzJ/RMVJQSklS/XNACKtgF63f1ZknH9sR8+uXD8wi0ZrhOwLYRteOV7IbCHSXQp
XTm3LJPrxa9pUeYBlsXvJapnMv3qFOnHDijxJ96QJnws+xbxVx/ZI3f4UngAGOflk4eE5YUT9P59
TKYAEUOQUG09jBF2nl40Pl3aeLzqWXwftxluF1FAWr69cmr/+4f245f6zhujxuOyqFQDEG9qxmOa
qL32kqvzn56xNzXxiHkZJGEx4CAR1mSbIg7aRVkMYhc0pnzoR11eOFK/gpV3jEFOBvIixlo8TeS6
Dhy6MgmPN6Pg3yAwD5xoQvEDav61kxXIogYHHCJp3IGCBnVz1+/ph9w/Cny/m35JaaKyFpOV4Xdk
tAAlhiDaxTzKqdz4nr2riWfJA7fopCsBvQ6eO6GB6An4Y0KrLznNlqx7MJ3eZGq8VuQu4RcqMzOO
QE18TCibjg+NkusOdcv9ECXZCn4t3UvDygtDzFxqRE2cTWt45HjM+GuGHh4qQmQGA7SxBQBVOPJr
hOTUGIKFOuiB+YButk5MvmqQ4CFkuGBxMy7jF2b0jQEAT9XWNcOt1ofjogucfZQ6H4pvADL4/Uzw
SpgmTPDpsOLFqunpi9OFYkk4R6N8VzkXjt7MraMmfslDSajPQxxzrW21bvqQQ9/cRFvf9PHSyzz0
0dSZf2G5ZgaTk5jN8jyvxxKD1QTocdYvYgS7XlQs80CvUCq6MKeZXfklmPZmV8Lcq2t7eqkrGPFd
paXdh4Nh2/Oeae7rE2MdQsM1a0+BZ9kD5l95W08AAHT+4/x0dt9zRxNbrYpIl32MJXIfncfxz+h7
gk5LoE5BnhA+0CuwJe38pxF8F3jTAXp/6sTqwcwDqp3PHYRP6ZKg/+IEGT7/e+Yme/r7m6V0DV4/
8el4jF0HjHLjA6AkBrU6//W5l4mcWnDEfPg+fD6i9xxIms6FbKAGbVFCbkx560KKcHhuLsWgM3eK
ZJPJ5EyodIRJ8dZ/SocWrf1V8KWnaIMhlcgvbOHMLTyFBTVV3DVVhlEYKVPEP+m1T8W+4NhAn9xn
1F21pj5dJOjPOr+Mc5s0sWEhUH9MR46Xluc136sx7b8SQc0lePjMsnkTq03z0SHOKMD0EYVwoIMD
GpgRgJBW9p8Eby/EEjPL5k3eWZ5kZayjBmDuml8FOVCo47hgQAzGDYCTAEMmUiw43ZxfshlP5J3+
/uZcI2yxpsnLeF3XBs3oJfoq++F7bced9ONnpZ1LsNaZvfEm3sJFAbopKQYKmFrFokNDJZGXngxz
N6A38RYsC/1irHqY54DG0XyTjnsRHTsGHVmQraCe0WZfyLhnQEQ0PllIADo/tn4TvxBIxalzmlZm
+UMv2K1O+hvSoY2lzfdK5dEFDzETRngTB5GQqB2z1OL1zULg+YYq3kYmOTH8qGJ9fipzQ0y8Qmdp
SVsP9uomoBoBxjVIo70OXz/29ck1LgctO+H1aEgVJfqJurRfhlnzvSNGXfj9JwN558b41dPx5ii7
ZVz36Sm6S6Q+ANVlNr0Qj6QZn/yh+GIK95j42f352cy4AnfiCqK2NrXIpVnjoXc7Os09YQQN98J/
AC5CXThbMxNyJ56g6cZYa4JXXm+qdD2kQKOP1kfjva38Zero9jrwAWiXcfKx9DIw6797A+I57lhm
MKNM6r3TgkZ04PsgjS84m5kJTTuHmpbEUc0I4pGg3IZIvVUcvAvjjvI/cxMcYT3nd2fGhboTp4b8
x8iT00k2zYOvHlzI+A7fUf1fsQw9eMDo+uZD1SLiThYsDoqWiAIjeSYEPFB65tmxuv1gsuUXw/Wb
I21Z1cXaRwDXCvDjRl9Uid6jE3686y8YzVzk4U4cWFQRD7l+WA3NrlP/U5QhsVcgDAAnG0UjZ7gt
iiuuLpXMZ26BKbTSrx1A4XElA4see1etzuy1Jm37sfoROlt+P7++Td1gsG6M0loVfUqagomVpVly
23o0/NiD3J04sjT2bZ4pL167HsTtg/ixGoCtH02LPmedFB+0/Uko4/FRE/8Ua2hTP3OP3jGNzgVT
u+LQFDS6DxP0RQpywWBmtmWKt/TK2tixkfG6Iin7Xg5FumxrO1x4n844SzHxYxlXXikzlJPCHowW
OYhse/IDReKHJCgveJa5CUwsHrmCuHM7jgk0df7tlCBBRizU2d2HHIqY3L4DajslS+G4StF8tiq/
8wogoYSHTvQOtIgVC65y4S9r6l8YcOYuniIGx8r4nSuArxsT94aB0o4GDO0GHnpgzs9obsEmp7iN
x8IJewt0l7MJs+iqq+ILLnHup09ObqJYQ3jWAOyo6rvarcY1AtqbwsnqCy5rZoApHDCzOi4ox9pk
4NFMAR7bVin7Wmt2KX04szZ8cl6RqEna0OIWjEkUAn4q9j0pdufXfcYWfrVjvfHonhsVdWCRZbMK
xY0i/175IG4R441k4lKKdSamnwIDtWZpElGcVicdrvzgZShALeH3ywDuJOkvAU3nsmlTgOAYhrTN
EMSv/SrbNo36Fkf+oVTeFRz6brTB2hbjXWzwzKPZyub98/kVnNud09/frGBRKp4gfQJQZVYyFGfI
Ji7Qs3f+43NLNzH0vB68qDV4h6sW/HW92ndD+llIAEwSunXbS/jjuTlM7ilGAc3wnBL4Y+33+zaT
eC8AIHwhOJ37+sS2fRmUaM48TUKS/MD7JL1KG/4xGCXhU/uGtncb+9kJOz2CcE/32yZEGv/8+s/8
9Ck6ELbWZ50Pt+T06KpzoupRddXT+W/P+A02MWuP08BREsvSy6xYC4U2uzLt3Y3pAvPBnz+5hqRu
hrqtE7htmn2Kmd4MDggxzv/8Gc8xRQGO2VhnTQK/2nID0m8Xj9pB6HzTeOCl9GO2Oj/MjAVM8YDo
R9Ud4g28pMWAMonDrmrLvgtV7ps8/uTJ5mMFMnY6AW/MONNdF9ME2cPaiW5r7oJoj23c+FKLx9xB
mhhyEjGeljLXa5c7kCUY6nKRl5ewK3NbMTHflrtpmcVwQV7QoLW093oIfWg79MEidioP3R2q0f2F
fZ+bycSard/1lZvD3oJ4rJ+j0nOu69SCsuP8fs/NZWLOKQJJIGRwrGrJu+syosfUpHYz8O65L8ML
h2rmQTZFBObh4HpZgXdMBNxnrNnOZuWXyEafk55sgTTf2BIPwSHan5/TL4zkO6mAKUrQCqeVnAT+
mrjH2nXQwVxsvTY++O5rh4bTzv2UE7DTBc9R6y4JdB1Ail62OfoWXgcB1jcKlo4Gog1l+yXpQOhV
Xjj0c3mqKbrQpKQruMXdWDfjdUWafS/tLgDNcgSeLGdE5ui2HekmEC9x0904yfCcc+fh/KrM+L8p
Mo0HJDN6RJGyqNzPzIAR1KmO1Bu/nP/8jOOYQtOGPCtsM3r+1i+6fRR292ZM1Eb7zbiwRh+k11xK
LM9NZOI6YHpjFxSuv23Ka5I9tMhVXlqjuefwr41745ZKnQae8DkI0LOfWUoXNf/TRU60vefJzz6+
jlAxG8qP9YeQKW5sQJcAciLC31q0JSyoG97kTbX52HZM3EaZtiEwgpgIHfOV37UrCxKTtPrKQAWF
su7HBpk4jyQevNS1VbANjdjVY3WTDP5KoqcKF8hK197HHpBTiFM0VI2tagwzFNVSl3unR/N2cWfF
9vw0Zg7UFNqEdjMA1IER3FacLZjzUNaQi7J35z8+47+nkCZLnKhUFdD7uTbDIhRgScjSdriwzXNR
+BTQBFi9KGkfdtvWKe95VGxb8OuO1zUYx5m+0w4ULbIN8HYLwEMvjDm3XKe/v7GRTDcySk4z8nwC
0p4aSSlftOCrUoBcnF+0mQtj2rmesUi2betAO61QeFbHK+SlauWv5WBWwvbXPqZHg+TCaOAawE9/
58KY4qZ5WUkb1kOxd6x1ya0z1mMd77UhOhJ7icvr0R3QrPu18/MKIm9SsmDTMOzjXd67LUTc0tLz
XgDMVKBxCp2eECQ3ew7GfqP6DCyETmX4hidGtAukKJoqOOR5F4FhoteFBKex8o3YOtbvCRgSMn1H
WOEVi0aFBTqPK1lVn2ShBtTsW1uU1SeRew6olsAmA1pU3CUSJY+kIKCKtY3+NoRjKh4oa5x8GxQs
LA/ITGZ6X1V5Wz8ESCx3n0TtMGi0oDrmbHwydNG4HAo0VN9SUWv1NYxZzMNli3r8cEyCtinBcCUQ
HGbrHrgCeVfRNABnWNGzYslcQIbvi8r03RVKE+IL8R2L4FHEpbNypQ+eDN/Nc4hVcZI6G1ZRYZaF
X6QQ9pChAOsfq7uBLNyAJ02+Nm0oCHggEO/IfJfpwkbOyoCaYwiWshpacZS9a5ofPPbcolj4tDMF
XeScAFexGGI9tj9sUyCSBbu8LaS86/KmsSDhLCruNxs0B9XYpT5zl0ppAQYOr9tE3EG+bckY1c1N
lXthcptq1X+lFYHcCPMlg4pZHRxQ0nS9m1S6TkUXRJI0G680Y2mWrUDwMQzXYao8/0aig7kDr6pw
gfIbo4F/TaPy2PjtPqEOWDC6jDNwzcS+jNR9WNeOOpqmlR0g0CGANQXoOEc3hfyYja3tQS+i80bf
8CTsg+DKM1FSs2M0CFKoB9L0vDIHGmMKw5rYwgcbfuCKNuu3PT31qKDxswr8cBPLoHWbY8YHnTmL
JqwLfy8y2ut2LQve8heRJChxQxNOF+An5FlaKMiS9c7otFtWFVWf7tNRywC0wq5f+eAYaSzB1djb
2hcPclAiGU7cK27eH6M+cfocDPR1YqEq2NnREUudJaH/Sgpm8nBR5E2gi9WoSkMf0c1IM7ZOkmSE
cw9CUQD6k2VEVemKtnWIaDSiSVovs8izBiDAIvLdF0YZ0c6KatYB/cJNHFPnqvRMPXagDw19KZyb
QYVJMy6Njk0nGNj+ecOxXFqgcocQiA8UbeZpHYM3b9RJYujOq5kDrt4w63XqPVrWNLmBzeOQ+dvB
OJx80bEIne9BpknVHxhwENWwDovU9UGaXlXGZD+Ua7KgXbtBl9IXLBOtQEfsKrcDg7PfBaDv8kkI
gb7Ai7NQg92mG7UFEbMDDNTzIKRfOsuMxbGrjy06hx2gAGpqXkrSB0h2xKEbjeZxbOtW3EUVKJJA
t+GZ+L4N46IG5/zo2+TBoUHt/lB6wDcXoctpJBaMx854SHI/YO4Kz68B/SEykj4IV/Aaa7scjIam
C8djPqL+zBdtSPJmr9Csl2SbqopTqLYAACqzZpfhIJNwX6aOl94QC++JdmDHD0GS3+g4Qc3fGYe0
hy6BdrBbK9SqVCi2Q4JmboixSDR73GS6kuoqYbXKrljtjOnrUMYkD78nsuuK4DAAjz1q8KvQom7u
VabamK9Tz6HErvMwDiHq0wVeDpnB2M1Q6VPZEDUuhGeqdvjJxsG4ZkPEyMijKQEYqhcIwAPD7nkY
a4WAvysdVxtwBUUyjR+1lSSB2JngzMPp5mGP3vArm2XGA9UrcdMCTiQ0fttDU8JUFb0JOzJUoGl1
2tTGW1qXZfQVm1eX/Vrloy+STZ80sbkBREZxB5ARcGAkP0tF1VBu8iGR0acCSGSwIplRihMzKXMz
fstApeWoVa/DkbubsfW1R8AWhPUW0aJOuQNeUJ2T0kufWhM5nVgZJyrackE7wP9zPGmYW38a0qYw
RyfH0WlB+BOXp8I+4QY6PoHL22Blx9H3oGzljBFIWHEhVBAo1aMLlqWiO9U5jqDTMuFJ4sdPG0hI
aTfygfr1KQCvi7zNhAVdZ5pm35qMdWAIZsIoYNzrvE9B1R7Gifnu+Dz2wdzZV607LE2Gex2l/9Ky
HraYNFXyQwaFH74YAvwYrgCilffq1kNZgC8m88agX0iPhLJceE099N/coBwc5BNxmOIfdR55/Kdu
Cc+/qELA961B6MGLZy1SjSu4C3CBAg4k+6YqFoVjGJDEPQAUmFPvJpV9Kmo8u2D5oPpAczZubNCb
EkYr+8MNUjKgQT9GhSxauDTITtRU2uvosWwCA0YnNw1UBerajMGNAFEKOqfn2KdGPqW06AuwOIHN
CuGekRU1r9qM/ZcImBRJVykyUPIVl7hLWyxnoNOv4OBqqmbpZ/AIIChvwjTT4CryYwtKchl1+acx
llp9zoa4JC9Drpv6RVQBKUGb6eoQvQxN3Pnld7SvxzHIixTaK7MFCYLK7xdO7IBmDJg/hBNoN2ON
stDnorb3flLc6sUPgNwI4CyxcI00y9xXrIVca15G3S0tYjd5dvqCux3EvVQHOCGL+5IgDipJkH7v
h9IqqI0KgOS/dl3D8/t+rOIS2mXoewfz5oj8ptj/P86uq7lunD3/lUyug28INhAzSS5Inl7UZVk3
HNmW2YlCgiT46/McbTLfrmJZyd5wdbzSaQTwtqeMqEY0oB/5IgcCUdDOo1BlJj6bd3nXQuElFk5j
gucMBI3i+6waJR95YC+5uFtMCqx/d8ZB6MV+Vvn26zLSbII+o6faGsY0mrX5uY1KvWyVxZ4AWcny
FgdwGUTkCWmPoZC4dSsj95HG6bl3S8BYhw2yLA8K/N08hmspe67jrvObVwdEy9diaMFTDiu3LW4V
6SO49RaECmhHKeeZjHSBzFw5kB8mkGrYZyHElnZVVtLugMXiUrCzHJyZvexfqNvM9TWSDQ3yDHhh
c9ySSrRHERkIhNRZz4t9P8w47KNF4tjH50HOtc5yRWwchqUwyEVxsl1lquw0pNkj3h6dioZQrBKz
KyDJ29Rldl9qUhA4emnEgt3AodWXuhEOrBQxv+cpFfgCVj7WEcQ6ZyytlDqj7c8yn5DetWruvDj3
nABquKqZiwctQ7fdoQfoQ65Tkaxay8kKftVBK4Fgq+blcB6CSNGNS71hWJd8GZ6nzC5L6upIqrWD
qPTVmQxBzdmpcsAWHMld14/hD6eoWxJDzSdw9t0cweONqS6EygsJZqhp9wz+YV7RBuE2z2vWrLUV
fbBDLk+njRdg2dwhFBIImFNRB1tFpyKE0VJJ4I0IujQsz5AbmwPrOjknerYtZOOFO13KoCxrx8Qs
2Ou309RHflwApHvn9ZIgIbSTsBvPLnK6nrtqmg4NxnBwjCmEl8EQIETalkJJUWYxEdKMCbHYEGml
wIvoUpG1FKY20oNGWX2JjqtFebbcuLlTQpg7NB7O+QbhJa5oDy+Hgg3L9EDR2C1T0BADGVMJuPce
Oh34X/FUUgtjnG7mBKlkyfst8/Ki2iuDqSC2YpjR6zHPGrqXIBhBT32a5+xM+sF0iVB8bNKFuAYs
FyNH9iD62YcjbB+Nw5GUS6duezJOPz2HQGhl0CVyBD7lRn4rlNO/mgKaTbEDvi3c+Qxz3UNDBbFP
kG4z/EkQZ4YLrzcgv6+xg91dIEVZp3krg/upDZVMIKESwjVynoBEtjLsA0RxbnJ2h0ljQXd56UTw
T2l8HCqh9hx9zZBYtrEj+sxZiUpzE8u50MOVNoWbJXyJqmAvulY91zJDx3tQEJpMoJ8o8u3c0Gja
WIRYCPK2bXm5UW0Ew4Sajvxcdq69Q8YuSWKk08FqxqjWvA5tZPgZUc6BDx3x4X6H5AVDXMRfYKmb
hEcziMa7cVh8CuVunBntD1eaIsCpintfwLgA+Iy7TMuRXitnUkH6bxICY14dkHHbFFCyA8Gxqr7n
irayhh4mhBy/RKAJoIysFjr+wGmn0Yb7fcV8mWL8qoJ91+8Zx2pEAM/JRvRezAg0/6YDkdO2tXkc
Rl8GVnxS/b8Nen71Su+aPqpr60IFYbZxq20Xbkp7EZWTSQMSWK4T5gx7L4enGLXxAtXKDJq/Ei5M
49dR3nUcfksavVZonzuwjGw2tID/mXOl2h512Ystt6H30kBuk50ZzL6D6JOh9C+bkyEOvr+2LKyr
WoYyCTgdCYXKMd803tVSmld7A53t398A+gb6+V9fDJTJLs2MP/VFxpF16KHTbNOCFVGYXTQI2FzC
mi479zZPikGkF3lCkUP4ncyrEQUxGb83fNsZWJ3mQ1zS5whbhwE5iBIQy2jDSrhReNOaAvxBi40q
oSpttkCzxKrTCelZGgZ3NaBueXkXOhD7DQ523gjg45EVQybnMPfZgbjjbsqdHc9ggBjB7Nn9OYZf
ISK581gJyc0AilE4jaYQp/wwbuwIV47wMBR3zMLTODvW6IqV5Xe/9Fb1cs0duA3ipUwOixNo/PXe
wffgkeQmAXHWSLjjrnKhDjoAopYdHDjy2uq2hLlqdBeNP6EuArC7B2tlvFYI2dQVVdtZnU2XHyIX
dqatOOgGd35GKQxh/MJAPxo5hFp03Ab9LSiiSdTf5AoYWJx1bpU25ptkKtUB6Bt9rPg1MvoE23wr
1Pc2hFtn8ZLlQSw1jC4U2wfRslkgKg0BoREGZyZIa1R+DaROcICGbTzbOw+TeJ5dDD73dXmF0ymm
/DuvEa1G/DYsOiPV3of2bKK9hHYoolR6EdCAYGscgIktPARlvWOYIXgZytzwsNg9826R+CYZ7DG7
5i5qr4Pi5ELcucDs0S2/ELg2/X4Z/rJzhkX4bso5gvnroGGK3ek4aW+OQDAs+PgQRUxVf+eER0AQ
Plnxvzxy8FKXzfan9Y6jLFKaltmmcSM4eEPVJV4CUN0rtOYNmZIl7DGZVOVntOdfN+exi98N9SAv
yUeiIcwHhT6APpifBn20glg5EJKXtQtl/Mq9dwsOkwzvUyhW+KuTFa/q/vVjuplepo6JZhWoFhY4
PjkuQsP3e3QAAh/8vzM+wau8P7/VkvO5A5oiRKMrXnyI/nu8f+Y1O2pRNms2NZ90u99wIL86py4f
9E/3rSeZtLO2kOiC7od37ZBRV1XaFYFc0L2RErlYR1FOwhFxyt3qZHXjQ+IBugkYQsczH5fhConk
iDSjrjCWbtcqEmgMbU2ezbM+NE3R+u6JDxVSoDjiCv6Xw0KmBek+RR0RawhCzuHOnXMBSk9gnRlK
rkh6QvcrrVqrIfq78FqjH8IdTNK7FC3MSm36sBNUpKOnUOlGgPWJ+dhPPuxMsgrmE45CUPFZ76Dz
OCyzgFWMadCF+WRjfbAM+LtlUKOizqjVxa4Zg+WAnJqEWHC5zGCa1fqfUTPexmW/ujnvmutRoTC4
tqLeobnbaraeFs1/tGJG7CpQ/sNNTs6BYttWmL5/xLfkeDABH0uwNxLjThH8ehYFWxrq5tCNFuhT
5uuFoheHgwzs2U/i6Udb8T11lvXow+ZuUOzQPLqO0M+ikLtF1zdt9b3jLhvL9zPo2xXq29+fax9E
8PeE2syGYhCln+/cuoMNHxqwbsqmoV4tQSgfWUPM0Tr+Z9DrXw5tsBvf5ThGVFmbIaCvmrJ9ob7a
tJ8Omz44Nd9zvxw62wjtucssvIPmcyTCPQM2vZ0GFS/a8mRqyxuoVKS//94+vFPvDpbaKC5K0xe7
kJcw+u5h1onB+BTB7yKQMAacsmMpsi1z7FoMyyevelmtv1rF774/Jye8rHtsFitpGI/Eg61yZCFK
UEaf4s8+ukfv0i2IC6E9h77NruL+cTTiinVwDDRiMweoyOBlI6R/pyd24w7jVzrBtgGYk3OH/+aO
/SQEfvA53xN/ARUb0FHRcF9keR/nHZx7asshqV3DTvL3N/Cjj/kuyrIZuqQ4XZuV8IZvXTDAvsT/
bNz9waZ6z7claAwKhg79KqhgEtw4xXEaHTS2CBbIhFLob6nFYju9O9RcpEYCXUB8BqFD1CMBhUvF
0BSfQLI/uAvveY5oLGWDvIAqW3eJ5TglvLjB+lv9/gZ89OzvboBPoe6GlgVYZZrFs//ciWvmflJM
fXAD2LtQrNBsHWcygVxdjz+zDCbTzIPpsk2FkMnA2+3vP8IHa+gip/zniI8ZoKedCDMdpvurRaME
cD6jsn4QFtnlJf+UTBSZGk3pgQFBJoVGY47CwSlfU1d0nyRGH52X75K+yae+yQaQ+kTJ+lu0tEgi
sH7WVAjY5GG6mDQjH46gYS2fBLePvq13kR4GAwKHNFKxApT+g6pds41K6Ij//l58sJzeM7mUhXmO
4yrwsxukD92454DrxrxgfwtVAhuOd2+/iUo6mRYgRKdxxSrKh0fkzdEnK+mjd/8umhTdoCE6BF1s
jMYy9QStNItBD5V20o+9sEjK/96x9549SvO866UBDtFiGLnxXdukvZ+xT27xBx+DvYtPUVRnZXkZ
cqq8P0gTbbXyYTLqL/nq93f5gzLsPVc047wv+xncLc83ZMP8MF+FefiVkPr7QuUzMODssPgEOTP4
cJ+srA/W7XvmKFSL896TWLc1COa7zA56VYje/+So+ujZ3x2D/STaDFUxnv3ikOU0u2Ie97//sj44
Bd9zQ6kw5QQLBdCc6DHonNhzHu20Wtw2mebPPBE+evuXlfCncwodee5FssxXJouGb2qGMGuNydzf
/ASXV/3Ts7vGCSrrRCRlFenXjMDsEYqXmxZtFzTBe28NuZZP7vIHS/c9zVEvPWabRQtIf2ugtDxW
jxje37tl8/33N+OD539PbbS+Kotc4fjQGPXHBGOAolrggdO2N79/gQ/uxHtao/CBElxMm6UlTsCv
1MPAOXaHqvjk+/k1+DMEO+6v98IbJkxEGifbuiEmdqwHAhvkkD0ZMb4wNmH9vDboLlXsmVMYH3rf
W0dv60V/0REUAcFI93kTZxNaa7N/Ckrva5gfeB38sY3+X44R/wcviM2rOL+0r/2//8XU6j//+rD/
4zHsk9KX4eUvD1awXxjsjXnV9va1N83wn//+h9HS5Tf/r//zX17fnuXeytf/+NfvwuCQx7PlAPX8
2arqgkj/2AoiFk05vvOBuPzF//hAsH/4gGNx7oXwo/K9S4ryP85W/B/wLmEB1Ncv5ldwdfinGQT+
F6a/DBNZD05ZEbvA4jAqHIr/+Ffiuv+AF4QPWScnCkIOb6z/j7fVfzd6/lnMhL4bgDUMY6vL2+Qs
ek8gwHsoZgwGL4LCsGxp3PwqswHsywF8ibNhBroConjFFexH7NGFIcLbr7xd3v797aeGq+sJU4z9
2yN2eZI/fm0WyGvoVP7xxG9/4BeTPPMW6DpTHwavVA9Geuy2bKZkIhSeq5cLPMQHR6ayccR1zZcX
DWTedTVXzS0wJDc6yjAaJGqnfVQlcIoRaaH1Ny/HnKoJNaixcFAKunqGxA/mv90C89In0pWItuBK
vGKkC2ENHp1949EVAkqJ0f10NFXtbDwBBznPPsPyCAijsoYNt8nJDkpLzVHmzlXZRcNR8Gk1di5M
IMtKrckCEFXmGnxvFi+PMm3qDhOHzTTpguoaWs0YwHHvFs4eO1v7dFVxJTYk6jCZLhTMTGm4qaMh
X425hPn0rAGBcaA9Es0WHprExbR1CtFv12deF+SUEzc7CdFRTCH2mChGSXOpQUcx+Fs535UlWdLO
52RTYsQufLPKgwVepYAs73JoqmNU55zcEtiMaiqdZyhxTDNgUyqfVy4oaAkaNBE8rz0NZIKEQRQc
E9cAjlyTUdabEEooTM/rpfYEhNiwR68GF0Ny2IptcDsmQoo4wEh8Ze0CD+6GnbmYmkPL7JfQuMEu
4FKtKlRmphawCsyKPtFR2SaF6z84owcQToc3V0/PGAvLxBLAYdRSpJqwjZ8HNJadfujnJY+raoKX
weIcO18DmBN8v2Q7I7rbHdAhWLb2CxBKN6S4uJDAKmuIvEPosg6wLHmaKbjSdkExCDZZbNFKBvAE
84EJy2A8uZHYFG7suzWLO53D+DWoChj1EkB24PfqHj2c82jcix3rIVLZFl8GYA1Ly1forLzqoYY1
+5SfwPY55N3ynSoITc1s+OlRzL+LYu0J/hzYrEioXUfAxhM6rMrSg+fTU+t132HfECZLVz8ptBpl
+1pfOvN6Co6DBtaj7D14Y+HzjLBb6M+QHduXY+tsIsk3cwmzrIz5QBN2T1h+DWyZyjKmDCDTCshE
1tXLmhS6Qh/Rrke2yBVvGdzhNe61qYIX17rN0SqomKhBvZIlc/ZD/S2a+2gdelokeRt4W0mBS2hC
UMgCes0lKXeUjnAByKmfqlY9WoP5AQwh8nUkDQCih7bHaDtru9uoxlofXO9rtwx84+X3QRRBIqia
m1TnZueRuj69XYrc5Ruofn6JlB9ctKfP1gA2J2rfAyG9GlItIaMFnXUejOuxnzSMtdpzN1RANTia
PbLS/YoeY/hKdk4L3JOZOIJyWx69DMA/NKPBlcrwql7b7sfBwGnbM3vXp5s+gkslxRx7zpps089Y
y673Y8JWwUqniQD/YjtV9bHJPNhDtIds6u8mA9BSyPgPHcKyj8ke5p9Mwb/NilUW0AOvqI49C7zY
MOqDaYuHyC1PGFFzqJ8gXsti3oZldmyrEActA8Co7Lu7EjQJkU9nIEe/9H75ffGKFxzfK56JZRVJ
7EvljXGY5UuadWhi62a5MTK4cZw26ZT1YQQHoUS4JkYAfqNhWXbNI8uIEx+KYcIx7sAJMAuznSbR
U+VwfcQwfj01IcwvQZpeedAr2w/IMsoarU8362NjQkCVEbHipYbAfRb1G2hD4J5oumqX5VyEvtk3
nRr3bz9lEr70ztyu2n68w9AfXqmUtFjH2Z1TfAH41lk1/nJb9KObAuK56S5/mWd23Gccl9pioIMh
eFoveNAvwTbHsm7RD9nXl4u09W5pvGlTeq6Cq2wdNnCfNZOzqcJ5SccmKDYwQRy9u7lm/KQG73Zp
oADScpVorsBkWpYkMNOF7R49Ecm7pMv8hzyie+VVNG6yUqRwaQF6tct3M5/7JBDlt57n/frNLKnW
X+ZgHtfeksEdmME0xpshLBfhNndV7iUjFHoGu0G/EwapdO23sAjThcXn5E8ac4HE8269EL01oCox
Q1/aB1qTK1Cwi0NdcYi5YNZIcwBgRjveNrKtkhLzLcQHuhoB4dEIsPfdqWMk2y6BW26AkHhmBWDr
IdPpPNWXL6unKVbCua7VtZbVkASK83Um1DVrMlizy4FtGnybK9Hor5EzDalUzZkvdhto/wfPhm/G
KTdZqbyDon0MXUZwmUa9JDpQd2UWXrkWvSifSyQN5bU3OV3MTFdupsyDZhUwy4m3YH6u6RNzly9y
Rp7qO84BtKxVp5qnOVfPsL5pY+NM14WC9bsbQNaY8EOO+KSc7snNKYec4h6NXgEYlnsGg2UzWm8F
HccoXhjO08sTcb9K3bCqtmRyKVDoA2ylRX4le0C1eeM/jUJUMWQMH7oyf27dVdG3Y+rk+dXS3WqV
B6nliMgYLyLKAlSABj8pQO7mmHNSDVxd5swnVkOWQC9OrNWwtQ09IyXd0ma4CfPNRE2w8usRHuR8
ZaEbi9Gtc2NN9zz6M8wDK8QY4P4PDenUQyYx6XbXDSANseHcApmdbSa4QUP5YnD5kHicmXRwLewC
83s6AbsDlx0AOuGLASSrPAMzeGXGu5KVSTf1D7Ub/WyD56Y+TlbCm7rpNyH4SXGFwStUIzCmdVro
Xav5rFhgb3C2/1iK8SWsgUl0W/1qKr7W2NGreQTjb3DNfQQabEIcDwadwFajJxKXen4eo/ZB6vAL
G9jaYyoxWXWVuXZnZK5il/nwlZY93H39ZgVXyRoFLhriw9D8tLA2BMob9oFeFjd0gpm6Ap8QkeSs
KT8HNM390ImB3/npLNW3egASdFzE0SuqJ3+cl0Q0QbmpgyUOvOABiKkD7Z59gIIvcG62dWm7FoCn
xhIZqvYd1D8TZErcrPoKGGdcYX4f50DwAmpLsGa6N33kUxUMwAZ0aiV65ziPHK1zH0uN0zUA0DrG
GQKMDYL+NLAHf7igflxkBBK1Fy2LI5iXt5FXrhcSHaORwk6NBClwjvB8xldrQhckuwyWHxVxn+cQ
M7WZnKESJA8ZnCCLscniA1p/LwPcFNemX7CsRX0lokMPvPkV98kN4GwwLO4B4GWwUQW7iSdVJ9bV
vesKibyVvAiQOlahb7dQb1iS0SUR2OLZ/WT9bzRSX23vnX3EJh44p7CZbzpotiYqq/ZTm5IKvA44
U2yzBki4izkop/iXQl05HsEJjtgx9AHHHXZPMwRM08vbb2c1JtNgvg1zt+mc6jRw79nh5REVClwm
ZbDRtZPMS//KMPiJa4v610/GebwBP0EyAptyXn5xVFkncxOk7iRvFtfqfQU9vHg90vmsc2RqQMpt
AzsC7EOagxfRo9eYwxiSl74+zPSaeu7GuuIRE0ssdQ8mbdrcMhICSQkvGkAl4GxbIYo3X6DIEweF
OoA8AYw+EGMVJCIn55QvebX1lvxKu9XPWWeIonSTU1i+WgoIg/ayHeLxRhuFcaje+xnQtdGNb61M
KAf3S5RIkgmq0tbdmIUiervDXozVHYOsqFuaNWAepaPmLfMBR/YAvjTwx4nryVQpXELtCu4LNp4a
OkL0AjheZvjOjOGDNO6TxN8kJSTCDZgPccDMxggsLhApkKQdjATBAallVE907XXOfWU4fGHHDbHe
HaAuLAFzMC6APeytvgMCq8fcA5Juoai2aE18B7bmWDfKi0HVydYKNr8uvQy/3YwAPH/jdKNMs+ZL
xucoBifoHqfIbTcDaWrsglSAqG7fAmm+DQH4BxwzSqCmFcQNEvu06UDpGQv0BEFj2mY+zJChKZj2
4XQuHQH/1HJW9025lGstu/YsQCI5+PjLFeICRmeWNY++09i1q+Su9OdHa2FGG2VZHXNAyHEB9QuT
4O/oxE8r2h69uaO7ZdZyT2Qo9g0Lb3q30ina5TuCgmofPvgOpECLQVrs8kquZGt+hhZjSUYdDIXa
iWOETGiT8qjB5H/OHlXpRivoM9+G3mQS0ba3M41Q0njkCF/4IpY1pjxzP4j9eLnUpU/Sue8Atx5h
dlo0WZiGeZEjp9AqkeEDrKTlfubZCvTbOZ2z6n4StViS3r1Cnofkp2kfm4VAIpjO29JeZOMYXHMB
HO8geczyJJyw+5dM7N8uDvCe+7G2Lx4ooqldvnohvuog7zE9qKAWcrko025qCSLG4Cyvy2i+LUTP
SU1rgeNr3MymMTclvmE+mDTM2nvUVKBDlw8u5F5a6VwtQdPtetXPQGng/ClVPsaALu5bGSbQODMY
/jnPDGHk2Lf0ONUO8sFC/cAW1SDiybM3tA/oskGB3K6BKrrDCgKxTRbeOSAdhLRdnNllw17nHuBf
JK4sARB9SsZePObz1CRG5NlqKiMJEgKyMyebQEBg9jyycsMmZYGtrq+Jk1cnKEneGadrV8MAF9py
vqD7wQJ1xgHfWVAyJB5rsNHkdWBwMCqnVQlcbJvr53YSAcLBcMxaCQkiuyCQQZMG/SSxrpWejn4G
E20xlkmO5Q0UZlvGtiHtNbAL3TXJvQv6n1TbsIVsldOffFSsO8CcV9C/JYnC9GPVGOgHz447b5b2
udNjA8I151teMn2jhRhPQva7LB8Ab68aUKkkM0k2lD76BiG8+Yb6lDlXFepF6KV+Gwu1MS26lE2u
vOvZLu51FC0GergAqtkOmLAqwMta52T6C7i6ddMWhhmQWBx0qnIN2FcVvUCTNZE5pzccOvc3aBeP
8AXGZxTwslZlUAEp5gzrzh+AlDXBTsl8RKZv16QJLthjyHnUzG4zidRv7oN6A1jveIOP0cR0Wdiu
C8spbkOoeMr+PvM1mD3B/BK0ztWQhXcI3/4mlNNTQwhZA3/zMIF6fuOhZrXOkqMPtIBqxNhPTBVA
5A0F2Qzhq+7zk6tNswGN8MlVVG7dAPChCnkYMMaD3NauTJFsjljR2tz4+odDs3lHybDyAJjvolJt
RDjrJCN8Gwk7nip6noJuXrUZ6ANLFt26ZqY3k8IhQKMeIDKOpaEUpAGWHas0ANto0xNrUD9V4Wkq
QGGzHVyUpx7ReCnOKi+LPWKFt5/yOd9n6M3MLU+GDEQbpI110qL4AtgWh2gvd634Qi26ayByfWe6
XvaaWYDnOlQ/gZwNuNfjU2Gqfg3CaWoaWA5GLH9Ssh7WOaseJ0vuQd7u10AF5VvgaLYi53z/dqnG
Se9p89zIev4Wjg5NckY2jS+CPebT6hwYF1sXTiRfatYh6OvNgNL6KYcIfeu0UepEaMSABOInYHGS
O7MgJg4PhYi6bwLcibiXi7ipZYjtGhRYiQp5FFAAV4xbthvrLFqVtyq/CV0T3bJiegxCGyRAZqyz
rhIHySJzDcOtELGudR8xUkVSMW9bR1Qr0OqCbTss37rLcw4hyCut4vDkc0FMcZxTA/rncS6xFQyR
9BuaQ11N8u9NFjRp7U4s6WE2CzTelKcBcO9bIopvhtf0OIJzhDKzh/BGIMCaWuZNg4B/Cx8etmEF
tEfBT+cJ7ats49RIutS5cUiqqjG8dlEnXg86DK+BdN825WrSnnfqVJDfttAsPNuuW4M/UdUJAou/
ttgnaPqiXUTq4jZyhvxWh0DRjSo/iZnJjRkjcw800wLYaHQ90fYKFt7w8Kbu18KF0dDQvoDoNG9c
Kb6B1wWFyqXF/HQ0aI1EDbwcsnKU68bxGKr9yl0tg8rm2G/H8bS0wXiSGaC3rZ2iNB+6ajXQTCQu
qJYnsuhxApUF8v+NrIrUeOUYVyrrQeUTAaiIFU3AeJpSg9Mk0X5DV1nGPQxEWHGK7FClOQSuEj16
qRyi7jzw5VbglmwzTfpTN9D/vpg6HHe0B9vNb7550+hvAIwbTm+XAkcmMh1x37nqZhzLZltIPpyq
y6UIQwhEKwGpvHaM7k4hzLS2/eWh183mhL1qTm8P3y7Q87h2aHjUYwF/eFCW/viFP36qRNwC0nee
bIgaE/zgRGZiW881mChuuVzVGIBelTPcEZnKDbxkh+XKa01wnuVJ15Vz5UUNQEoe3t/bQ5sNzlV7
+SOwR/c10IEY1EbXRT0vIVoDmpxZuB3CxqLDIlycNJCMRrIXjXsxZbclyHewC61nd01rUyZEBEvq
t5A3ZVXtXnXG0Cu0R9LSZeGuwr45RBkxh67LK/DI8jYNphoMDwoScPz2Y08HA1asmNCACiEW3bPh
UEriyrioPXWgu7d/IY2XQVnIFwmi93DgQBkf3n7654Uz1JYELiExJaQ/NBYrfe7kRkIS5+B0RSeB
M+4JeA01qFqOX0tgbIF+dVtkOx64M2httc2CchLwajF74tAAn3QYllwe3h6+XWAYaGOf8hmMpbpO
4UXhrMZG76beca8ieBXMs72dcpBCvMV5WIyn7iuO6jo8Z5Uor0tV83ujNuBZLA+C6ere616aRDam
efBZZ9dyruaVrBSif5Pfjkj1HoqwuPNFR86hKZqHqcUbD1Cp7+kAeqGy5T4CIjTWYMukcwAPNH7x
pG4Xrk8sGNwV4cZPqhodFGB3oCQhT71/Nfjok6H1VaSzLvRmKeB433hsTBbj2wPkRFEaqBzeSE2r
E19mN2DoNU/+xVXKlFkXk3B5JoPvQHi4d26L4Srwrt3cbC7ctnOZZ8WjaZ1TWZTecej9fQMi0yPY
uUsx6y+K5+5Zcx+0Gs6S0kTVGRwVoM28HSdg07VhtOYjANcjvr47J4cXF6L2F0rsue2EXfvh3m0K
iLwXIz8OTn07yMisghm8/GJhqD9kXIcglRc635mCVKgdar7u4RIDhCYUwAO7XYS7X/y+X1VaiSRq
4UnXLfl68LDZphyolXwIE61ztMSHKhYlUqOhAxupvUD8LvswuMAAJ7oc4IYFCKWTEeTFsxOr5l5F
5AXCkidWBkjooUdTFBqSCBQ4fpybsbIMB9IS2L0aigT0oscqAJll7hZUrzr8qQr/wRgoRoOkNKMt
wEB0Y+h2oymU02o8Rfg54NVNN6Gv0PU/sf3pOiF+l/La9vHIMdECza6Dmkv5MgUYkjIGl05wPrkU
axagcmNBNyb+ROvUCVO3WH64oZfH0P/bwvXI3WJ/3NSBq1M/Kk7OmIlN5IIL1jS8hwdDN8fjnN0t
uvRxruovXjafIUINpjZZMRDfN0s/XtuKObG15LnmFRKsHFSJAOLYsuPrkP8XU+e13LaSreEnQhVi
A7gFwEyKyummy5ItNHKOTz8fdeZUzY3Klry9aQnsXuuPvFtkIgNR1RWOghSxf51nG9+SuFNjYs3z
OjejcWzsTYeKZ+Nm1nc25K/JiN1NKqo00r7blYuK/K4W0VJp5Tlu1jezdU6th2uonvA36cuty8vl
6upx7sMs8Zao9KglTezVhgKq7RYZcK7dD0X/jHaLrRxOe99Oug5snIiwUfpBJx3lgx6IXdsOVtj2
7sI9YE8nZv9AlCvgYlFm14ExjtVHHkfKqT7X7uTypMFKfptWaQQLYu3c0ecznU/Dlhq4rdfMzqZU
2d1IaUcweNQYdY28uB7uzazsmhOljup16bGuqVlyR/rWsvllEr0JU4XRSHGsPVmd1jXF41GR45bF
eXpYbsxi3GT8TP102jllXb9Y7Zhsx8J0o44Bt5q86mWeGN+H0rY59MbqxbSL6mDGjHO/X7VN9Vg3
ltrhZrOCvDHLF7+a2gtM6c/v7yy7tK9yde+KGl9Q6SfLHp8LcGistJ2a1RZl2fJSq1Y9ISQn+YLf
lbJt9r4osX4BVsFnzi+yyOMXBrTf3wzSYCbkiN/Uzj/SEs41c0LYV4ZLTrL9rogDC8Rnm7Xq2FTV
Xumed+dERUNDrFYiLsfP8KpAJsjbN3DitM5L1c9F5K8NVBbJXuXtoIGl0EKxmMW+w0YnkG5FI8Nk
2KqRF2gey9U4ZEL4EWr4DOaLOWaFbAxiF4yjYCyZRXLxcaQFlR+6dfnAY6JI2ZiR5PsI/1N/SR4c
b0g3RY1Q7Pe3MKz1tqfpLxRdlu2GnCic/Pbnfr86O/Z6IH+Rqf/2OR/Dt8M7/66X+nru5HRO1FQR
1+Hn6b1s7tnpSceWIo4MoWZEUFgcOxT/930+fYxG0h6pYBvuSY0Y7k3Sek0DiARCpAt/P29UdR4g
6LSOHi6jsTOfRn/dKgeG1U6TGs3TWRm1uCZ93m7Lcd7bCtpuSHOAKkkwXpUBH+dVFg6qfSd4duc4
uRWNc8+dbKhbZuWnWdTb2jbX4+BzdOq1owHqz2FSjVGT3Wk+F6mbH7XePSekQQadSaJFZj2lBRyy
rorNXK8yNDTzecgnKBzHOWl/ajkQ0d6GHSkmL5kVNxGgPEtkM2TsxGCvRFpg988H3IY1U/MnkIR/
/f3QyoS0ztjYTgxeoeeX46HHGom7pUqvlTFENhu2rNOFE94vri0WtiW1wY5IAQjHXr9Iq+53Ntba
bUPXHfhKWE9KnZsOhkFO3nqoihpstJ+f4ilpX/rsanTmQ9eXe20Bj2SEvrnrsldHb03+H+WZCO2O
hHbzWJgJrhQOd+S6U8Oyt571rjNRsEj3YnAABDmUXFdM4tQt6Rmr5LztZ7lvidFiS8dOeuuqVETs
2Pa1xkfK9079eHP2zPBCr9wM5Z3XG7Th8T05G5fV2kNibz1DvvKm/xNnfGLqYT5brwDiNbGlAUFW
qRUs2XwALnxBkkC7SSojN8/+GgNDmfY0pcOjI/Q7T5o8tyhyeLBYl0BHyBHo22HHLJiKboLRLjYj
TerhaPnxLq3O7VS4BAV2z6zXd0kDsuMar2KiHKEX86swCDkwUmfHX0quQzdhtfbLL3zRE9/n+mq6
i/tddN4Dl+TEMObFURxD7hNyQtkGVLdGs7JW6MSx1dbG1rw7QGbqg2XzjcLEfk8ry9s4vYYELjVV
OAxQo5iIw6SzHzHNf/gazB+SXhAsoW+YZt8t1RGxMbbgTRnqSBf4tF4GN5BaYmE2B0ug0GwzDJpG
HZz+Xazdd4vTbTPoPUB5qgNJCHuT6WkTFqUejVSRbJQZn/11/NILuw0WsS6IUOwF1jDf2u2NjrEe
Kfh41wZ8PWsqjpY+bBFCfOQVfrVGeJDdhrjafaVtqjn/u5hwTZPPC8BHFfat+e7nlgrHyUgw/t1I
Td/8ZrjOghg3RDlBAk7pdUxsWGZXBQppiVrs0PW6D6/lzJIfAkdyuKRiP6klCzLONB9znm0DgNad
AxhrMvt2hQTOBtFqnYOS9ra26ps/m5MQYRuXcaCM+R6IqAnLRD4stF+TBIDCYL06Wl9EZBhjEJr+
YqW9qUqIeIntLGBspDOqd99AovaZOowtuN6oz/MlLWwiYrKrZnnPZdVtKc/yD3mmfurY3tLb/W34
9jGRRR9o3LG5c6sX0jMuopr+DRYX423tDYuDq/8mneEhkc1TaTl4tfrkkN3A37rICNnJPYO3t4bP
z3SqgKrfB3+hOzVJWdatOq+izvQla7D1ns22xAv1rYPxRuiintoFfkhBNPW3kL6CbsXmLdPle88j
JfnLKj0hApxaGOGRTEQEDuivfh1HbC9ui3qoelOj9qAkuUffFiq2jU/NcyDzNT4R9cxjoZ2JEb+6
le4EsmrfZcoNDxtFazZ97LyAtfZe2UALkXFZ1f7ImIlnMK/uLKQKM7gr5BTrNAiwKPuwd5LHgSka
uM3ZKb949CtRhkBD9w6S4L3ba9u5gaf1shcxmi2PEnbA0fpprf6uUfkDb8NotFtG08wwbzNllLfz
LXgxOcS1dpcCQBz9cYf2+0HUa8ZE3O9kVgAaMHbkVnFx2btJpEDipD78LlOR1yTXcsYUJGP/z9w/
mWWpIuUrL7K4rMeO7AS7Zholqz0li2jjGdAQVveCsW8AO2zVJnYF+hB7iMzB+asP0/0E5Ie+wXyl
CjJhgyz3i+1LznpCnEBO2Hxivs3xxS55aLuOjJOZoW11232h4j/w+GaYGEg/GEmn9N9NQ0OFg7Zt
Sy0NSEYIfZlv69Ld1BabLaGYhSR/yPuo2lcFcb7xVz8Oh2zC9ob5NC98SFtStpbW6F9SMIp+Oi05
6Vel9EuUIea/XEUxcBsbbkf1nUYdShOv21gfDAjP0F7KpyJ10yBzajY5co2EZn/bMU42GDqOsQfU
B1rokfxxEio59XD/wdILbeOhiVAGaKiRD4id5jaOhtHauM3MqGHjZEYAsOm472AxEorh9HbjWg05
evWSbibmwyABqdeLWJ6qnIqMXGWfjgMChH5L1Gi04FP/6A5HkxjmZzMjxc6b0imw28mKSjE2ZFUw
3fQ3JLxwTpNhm6QNcWkQOJ6dFGfCbq4MZyfb9JKyL3EaYEq1MzfeWyQZNE5jHLWqJ+NJ8w6QPePW
rJY/ve6MzEd7pv78uIqCCUutB82I27NNngpnMxt9bM7usV2Ee0z53jS6AR+X/0gtG87VFNS3/V7I
8qQ3vjyWw3KAcFe7vMrDKc37Y+yoSFLlvtUr/9HQV3kkCg1GCcVjRj6CoYJySK/llGvHjFvg+Pur
3w/d4kmK6xMdbs2Yo1vUFdmBHexjffvAWKkdJwfkPO67ZuNUdXz6/YIOqhvCq3uh0s6pxcmUjzce
0IRb9wvtZHv/LNfsTtp8SyqWVhGs4qHM/RQg3+kjeHTrSCpEepQos6xGHhFd/feDt0IttT5HEMGl
kPYcS5uy7fN94iUrBJZhdcdVG7qj57XtvrN9grNRyNi3D8Dy//2V1lnFwSfAmLCEbVE0TYQ7G3D3
xhhNtw+/v0qdrDpKu1i4Cs2vtMnFEb7DgczKvjA37w3dWsKYYqQhMdWpu334/dXUrcVeQheR1qJO
ZlwlJ1KXtJ1WLwepdfExtu/XdqojkLMHQENzC0b8rqitbwI7Jo4sKCelbZsmextNuqn6HLQx/f3y
NHrmyUG2jHbfK/fmIM4prTn/86ESq3ZK7JPVc9itHEpbv+7n0/99MLT//9Xtc0l7FvyQjuzBoGq/
f8LjZDsRqZdRk+A9/X4qqxzvqMbT75fQwPzv3/D7Ob0B7fT73mB8RFomxTpfh5YJaNRSeeSwrjdK
lj3LXg/v5bfDfVW0TeTkPVKNxkZOp3fWl9WtfM+y7GGA+gVZ41bXrPjH6Lp37Lza+zw5KILWTjzW
XoUsrBbLZWqGQK/bdE+UdnmY9NhAcjk5+E4q7XFkmA7rUss/oHxe7VXwIs3aPg9wiFr9LmZLRFPt
ova6Uaa/H34ZVCh5dYT0zzzm/rGt+30hsyUkaq27oEJYZ0z1ZX/xNL+7DO2yG4g/PP5+NW0F+0gu
DstMUFTw+ydknumke3QKdmsyKWRqPjUxUOhHgOigyguRDWrjdT3O4boLqmHVj57ZvnsmsgHXL5BL
wKFflFl1AVAUY77w0CQUVTRkBKXYlccq79zEwInJPza9J56vimLhbLvOmre2Z7zQa412DwWElun5
rUedCUgwrGjkuWzNqfEP8VS/Ns1pQrBTIZ8hYupEDhMKpZbLAlpbg7WLYs3a5Wt/WCtjBa2fN27S
ORujI2XDdO/Bg0hOJ9arsiI0G6wCdXwnjWRfE48VDyOD5IBvKm3iPx7wqCO1ByvN4pA0nSSAPzqQ
SnMxWUzTJp13xVJiBHfmd9MGHyw9eQJF3A2gkWiz472n+nBC28L11U7EIw0ob2rwDjsP5xQcWOYu
GXcNPImzbvACf/ei1yK7o4xLG/oLM9US2jEge6vWInDEam9HsgCDwuyAlevP2bDMjTvDFcz2zyrH
AyKbl3QoFtReksfVTR/7bL3qhXES46ZNURNWFtmNjfTP3DGPpE4krXwBsfnKkEXWfYllbwARUlYW
pUZ1O6nNH7sytks6R8ijkrAtCxib7kHF06FvCHQTA5rmdr4WhIzy05togCTXjIJBI1YhrMZfUs9o
2mTwxcZYh/OsXz132Hhlz/Y7Mrjb9dhv9CL9a6s2Cbu2GZ/c5lmaxXVerKNNdlVUFR34EHyswXUI
dvlx+wfwCpwQf9jI0Gxei5TneFr2Y44KcpXDcSJKjUi83SqsK48H/3I7ey58/drp02NbcvuObg4X
ZZFwgYyNZpLmrZpJZrlNjbmRJeHsWIDVZKsxudYtEs6enRoFEpM5NP1JzfbGzdfrUiQfqNYsNz5T
cYfF3l//VQ15pmmRI9M0bkk7FW7L1e33CdhZYzrWseLM0ztjJY7ejeTo3dtQepzJA6R2c7Xr6k6Q
WJKVagkJl0yCqvMuvLidOYm7ebizW8Pd17H5pXntM3faBUGzX8I3lcOB0bvcWLp5UU36rx7Wl5YZ
JUrq6S415kDoqx829Q26tg+N0T7kCQhfrhqSOhsKTwtv39Swk4IiOKc52EIbt40RP8f2d7fWTWi4
LVI3+a9u9a/K6GciAJdH4MwyWDyGlrzaqlFYR7brnBVjGK620VyJ4z/n2QpwpHuXlpCkYJrC0i3Z
dSn2iCCd3KAyCvbYobizFPIPxs+G5UfEC4IdpUJzNF5W1R/qyutD10AcCihnk1UKv4fisuuDbhpp
spzSRxDFe9a6SNrLFNwS4cPhg8Q4Mn68/H4djI3yRxft+sRiKTZandyNaz5ttAboAViK7Xk6xnGi
/VXrd2YUHzlALYIm96Narb8etOKcIFOZzOqgg5fFKT/pOCNerH7LsL6MNvLMYYQCiNPkp9YvWDmg
O9ZWBOhGCYITGcp/c31fVLWxlvwlM9TVytBDWwZCerPOntHr5RuNZMt9Agg2xPFz7fQ3dWWZcOvy
Fkn1eeuVro/yiwyvxTCuSZdWkTU2R+7o/HkYIGKZwaFeqj8JvrZNsrfnJI6yIX7uyxkQqJMK9Bu5
I72+oJu6/YeshK/Jqp6ZRNtoWbqv3iFjwkmuVXPhCMv31sRyFaenMR6vdivO2WyAV0K65OU60g9v
fCZFG7n9+Cqn9AOuNBjHHrh3KbZkjc5IzMF8uulxqtNrT9Zg4PzlwOm2bQpMjvHire2Qyabaie+O
GUxcnW7pl1HfpDBPNu+UoXpVLCc0uxmbhgNqTRL7ABn3ScCyGcCVH9sOWuJtMgH3CqFTgp51fxcp
Qpwx1U445R1LfcsRiEKlAEFb5idAm2jQcUio+gtRubYbbPEmDO+sSxLnvZKFmtYiwINTZw4P8Wyn
CPHkeV2zD2n8y0piyop1cTmb/V3SWQwRN62aewClZD8tBSaq1mPWhPxvAKEHbV/Y89GrFctw6tyb
YixZreKLm5Zok8gICTCDPHqu84Odog3nacYpjP/yDl8B9NbcoV8ZHhGi/utm09jiv4XlXh5JsK0C
NU5/xs4xwVJJP2ahZazqOT1TLmADCBdU3L7U5ZMv55j4nXfdGvR9l7sPrtbdNxWdeU3BoF2ZIszs
6lPTMduqMgVcsAoHVVDy0oLbcSdXVXiH+OPsVGkXmTVHsXGTrkVxOjvXsQADhVFdpIno3TdOTqJW
JKtrTOKA3d+QK8IMhSvJ75UV15+HqLoe9IAbttwQ9LpvCMxy0SSV+fhWLTnE59y8Le5vVUgfsHWW
OuN7RTsWLCevx7KMoAcxYmsmwTLvFlISgSSk475z5PBnZDh7ybeShDK5sCbNVD4PPAlkRvYMzMsP
OjYm+sozmWDHlNc5o7n2DZT0saf++IqBWyvTawZ6aHryKZPkT5Rpco/sBJt7bGqRoIqF83y+ZOU1
JapsI0l70vsfPe3f1qXaLxUlkXnNCGn4uGjn8zIPezEs5q0q+S2FbzDL9LMRCD20+tW09X3RojjK
q/FNFOULjDxsO3AHozQqE3GMPf7hLfsu+WrsTrUTZu68s6Amdv24tatzTb6IV07z1pFtS/63fkdM
5S71XPVcE7YU6w1OguwuLu6lya2Qq7q62Oa7aBZ1nIv16urjX4cyO14fxLHpTlx5qOC11j3MbdOG
gqbuiOYifAYGeLXWERBorHvGpZl3m9XvtDtLZmWQevEUiezL78BsWOUS2PAdBZ2341m/6kTbhbHQ
3D3RAVvdya/4NHbozzQykki109ByiyFutyYna0aGfqA5bKjZWHlEWSwwyuuI3Ln+LL3ioLt2EhI+
lx0ko2pQIQvlmRssCYO4i/VWP08Nr6sFtFmcCVV3CgSliU2/1PI0ZP8GIYZTbauXtdZ7zMZkEjaj
9iPc67I0SFXWFu8Y4Uk1wj00gAyJk6XY4RMova7Z9pnzVqAbbxRNVXlKLrXbYimvwTx6AaI0ZimC
d66XXh9PiU8in+bUXxqMyIa8V1wmyDGlYMtXMwljCMztsJhFS5D/JyTgyclhSTXLDK0Uzf+SM065
00FDKwmrJ2v9URNUOcfZNa0qRKWjdfUrq43ikbTiMv1eb98LkzDIcFHj3n/rGlkw11McBCRYrlCO
5vRmCgNqwBzOnd8nzHElkl2tvV+qYaNivu+pU/8l8JF3iZgfHYyinQ9RSkASyWgEtm8TKKaxU28c
k9qlUd7TaIJUO/lPKV0z7I+a5jvBPGQfbFlvpL0DnnhfKMqveprCwwoczE5bPDer/bPUaxr5RPF0
piLGo+jObbIULNBNjdrbjYxVTYiN4uvo1AcDGfGBy5XQXL92L/kwg1KTDiNbA/zeL4M46f6aLQD2
1I8jcP/61GLtEmvmsckxzifxM7K+kWt6PA/Dpbd6xNIESjMU2ue1aeqt67q4B1dGlRsYRfQoUvh+
W8jhx1UaT6riWCCVOBiJCY3MubpWpUvkquDZQGARuIgYexf7PxZ2AumwQvJNwwq5qCcubg/gA4tO
9TzGC2Jbt7yLLfdpKMHe+rL+U3v1I/QK0vN6egB3RtbvO++OO5ExV+ew/3Ef5BYxFU0u19MEzplQ
F0ispMceQHD4ZkE/D6voo01uxb7zjZh1iJ9IPU3gln0NtFjMG2OqCNX1yPH1O1KDlbns7AL7A8L+
KG0x+xjV9CdtMxtgPtVRVuSSlc54MhjUMNR8LnKtcCeDBDHe97jQQMYWfGsdGtm6/GSEYSkwuQGq
DNH6UNTn2nfPftzctWOFME7mn2WN3LKbjXPlHlYzJo96Sgiom/2gNL2XUQr9lLhMd3ma7d0CxzFT
NL6eZJMllnuQuLgEt4nWDBPglZOc4SreFA1DYSsa81A7w1bp0wl1b36H/jBMlvEGB05oCfx5xW+3
1mE2eO7OZA0EYPtbaUTwmQTljg4K5KFBBok9MUwySKmxQn5TDF0VuJqujsLlZ4o4E2DHeaHTj7Sg
aBLxP/KDm5CBIt5WLQ9/419ru3rIbb3a4Dx91luiXhV2uaDgTcWCqpthp3ekxCIpM4f+YOspVe1L
ch2Vc7LipdxOg74rMA1cSt5r+JD4X8pU33YGe8nqrMcktuIvF36AioQmdCpvs3piCjvbuidRM0Nn
Mn6tFSBITjR5WGkDJqsh70K0baDpKIwc2YV0GsQArh7AxKp/wfI22zyBWVqo3dEtfZdp6m/KEYqd
dX0y/cRn5b7po5G8cn0uJkY4P+d/HvlGlSBBKO7H2TePZMPO0aKSa+JScMmjd5Gl9tN3Yt3dFEba
jMqljwkRQWTOd5LnJJ2a8+oNxBCsvBVXglPoJgvSTIP30BTxLBpZw64G3djxaFmiyWBXk6jtuLR7
Rz07MwG0qXWbfsjanerui0Wv2AoqRlg+wPCQpAUoVjFjElC2aWS87zPx2cNgnRUh9yGTP5I6F7Pg
ahfascntn1K37912/artBAfNUiXhii7OBpEK47hQIYH1z9gC0w3hAMPTkkyvo9skocU1yUmR+zwo
iPfxyvEfFpBcJF50E2oXZ2VpLzvQh8U/lRP/RJGZzzOKyKCSZoLQqP/rFUUcjTqvyTeGR1wF+KPd
+FVKURLNaH/kpbJD4XhTRCPAtpUkBJORhsGv1T/E1ObbdO0fXCH22gyeomXjRiyA9sowPy2RfXiA
YugFSBi1vnPy0MkI6neLY5bouwM1mdm2mss/mU6lJJyHjW8JqRNlExL3yz++Lra2z76hZ665y/o1
DXD0YHqRgMh13O5Jw9cwSulO6KT+aciFdetNvrPm/iVTMv5GD3QYl+bHtQ1mhwWctBHwfnFG0jDq
OVxh3Vedd/ycJp8FAkvMyfNSDFU0Km17X2P8QfSEAy4xOGHg0SzRm5GdLurKhIgRNtWDbH5u3dQ6
5XWCV9PJ994g250Y5M0Ww4Xuz5V9kr14TiYEWTmN1Y0id2FYyd2etRI384bXS0H60D6kt2TeaXLv
CPCDKbDXYpuULlyNYqsa6xYVFY0ImxnfPXiKdtJNxPi95lc7p/kyAdwJJBVIW70oKciJpk7xJFqt
2rYVUsqy935Ij+12FEN9rO4HKxzO4xjtZpYNBPxCc2pNm2xzTBxRaaMCweDwDhiLh9CH9mfU2g6g
JBtPMIJOrkfSPjUPoZ/zWjsnzpEgXpLCTkii6/aWNB4s1GQk1I5DFCdfCamSpzYBY7Qg1Pqc4NWG
h9vCU4RKYEmCem2OOREAAexnmPqqOyLOdJnn+BsnxEWUJSeYgFj9KlxXEVWLkjp2Gax60rEn6yrs
SyvKeFRek4zJbFmh6dl6WHLNfA/atJ/pFcCMak7092FpjVFTOjb7U5/nSGctRdT2TVhVf+du30dJ
PJNEuqIjKUxcStYI6p62ZrkzUzyYKzD3MK3vZu88mnoOC1fmd5K8uhSojmCkOI0wpHYH5acnx+fg
byqcctYw14Rw6Xtbsxk8aWXntNbmY5cuJzz+6uzFDdGonrmn4sKJ+K6CumoEqE7k8KB+qBZ4jvxr
oTrhRAVhiGKRicCLL12M/cAb52oLyOod23q3GMM5teEt46zBsqSBGkpHHOylIWe/dTBV1ZyOVDc8
xyt9PubICp251Xsx4drv0vJaoVBv8RDvbY/ClCFz79mby3Aan73WcR+cJjtqDnR9MiMxnMv3nl70
05SxUcM73pLqa32TzkQVpJ3Y6bN2XEc32xIPEOq9ifFGJGdSiTEBDnCcemJt7XVgO+UxCN0VQwul
flnID/m7SZdXMU5oLWJ+hqUTCLuBYYmXh1w3hk1Wj8NGaJKcvZxsdE8SYON6WpBn4we++G1hHCzD
mXbN+Egb3YhDAJJRMuMxgSXkdRuFg6/Y+uIlflgNEw/NE5k+PqBs+KSM9KN0Vj0qxJ4t19JAapt2
+JEVix/HH0KjhPgikW3yWBNEUmf9s+4wHvmioouLchmvrC9JZdKG3eqf7SrBkMtRhROhCbe4vI+2
1vl5GPGnccubmMm6Rpe0GqBCXJGDi4qVvkPAMHkwbbDFcXwV88Aw5yH2q6yd4XSM1p2HR2C0AWFV
ceh7QG72YJbxBi9izZM4jjeRXZseqDaAqE+qLcJ24LUGLLWMDTypNMkGcWAUXk+WHj4PJVk5TGui
OqmQb4rbnh+FVm1E0z8aDZxDcfOUI8Xnhnr2CWlhJUfPBAKdbxNna4PYgua5r7PV7ps5W3gsS32j
jc6e0XMOdRs0oicfoYnRFa3YVsK6d94Gq8TjnblF5Jbp3nAQ1o9xl9BanzO1x9arVszpeYx8Xxp7
n1q981w26Knz98le63PndiiDG96mNqe2btOsZPvvozDjsM6w1E50hzDT0UmDGg0lXFMcurzaDfpc
Xeb6uNRMyGNnxTu/LdbN1FQmvHZBBDRaliRPvhDxZfhV1vUwNeLZacc3r8jf26LTuDFAH4k2siPi
87HBEqBkm/UxvQF8iUMDBGaUgRT0qby45XCa0W/vPUjbk1F5n/F0K82GgN7YHMxlFWmSMiAPHvSG
1DMB1Wggddm9poN3KP09j0p7B8pNxke3rwrzhLsuRt7WPAkGlj18C+UsU2WeoHmQwKaYuWu0nUFd
9OqweOkf8lQZDORNVeswzfrAFSshpvFCPdL0HhfmT1ERWZnn0th01AwEiw4e0uvuSKisnh3sgaYM
OPS3gVKl/VgDENPYdfbHepcrUW7GzHVIkmBoLFKdrIjKp+iI0OWnWVvui1aeFwwVz+5k/tGVyVxn
oz10TN/ZuSPOtZtvB3f8qK8/VheDRWCYA/mpHwxasA5mmK5Ejbg4pZX/rSnEFqbBseuUy72/MOIO
TvuZIuc/o4uxR/c6T7qgFOlAw0BEHAcAV5E9I93JHuHk9Z3pqvtMJcRKFBJpi77kiJc5oRkGLta8
qA3rvdzWjOhSp5OhTxHk4DqSg1mRlT2kF+VMX8IiuMMdKv0w6g7CMRTGymTgsqsGp70h7GjRHjPm
JLBynqrZ7tYdHR1/Cb342/rITpuF+5p+L+9oEedKOMzZpyBhtzZaEVidZFa16wvdLkYwJm2KoCCl
PYseVDR+Z+++mNfi3GgsTMU06jvXc/4kTc5kZFJJMTbOFmPQCuIbUz2pEvPAUSrdw9KLjugEsJC5
FwOqfbljt/Tc9WYyaHNYC5IL2tZ8FTkIlYRgDfpm+BPruCiS2tmq/itu8KDPqjsIu33WaMkNTZX8
iUvt4A700k1W8rzO5nNh/9OFONrj/J0PFtURDFTMqADqrYb+JPMTrD1hm3u3wO+h5JKQp2IVR9KM
sQdXX6l0X7rKPLTm8lw13sM8/pD60IJnICAtKso5DK4R484YDE51R+bRwmrPI1dh7/NDm8Iiymfm
9yGt7voc6YAet7ADtWnDYpHvW4jugVauzdSBtiMa/gQodm7Mf6olI4Z3f5OxSuzrgbF79JfTbNhP
ccI3VxAmpyaptrrE2zAVNj+KD3228/2wQtP6pBwAosEqtBohwiUTeA32M5EhJju+p0bWQcV7xk/c
F5Kus14Grjk8FvLRKLiaEEp3SLo7xhS/gyHU4oDyqQPKFjizBXCoiGk4smcgTRDh3nZaIGqu8cHm
YC4JVQmsL0l2X5BQjMUslH0pa7GiKudg4kdL68iDbEwciTpNrRxlGtfiOEFk9begbWTNSlgh7wGC
87Tn2CpLqlII+UnSB7loE5JVUllql6XNSUoMU+I4udaKssK5ajZtVbnqSTUdX/hjY2DE58bu6y3f
+Grj82Q73tZY3W6bls53LvLIo3WOS4z02JvBO+/rIrIcf9pWaz4HXQIj1HnxHdrfn66Nz4yb7C3F
+jdjvqWVCxuSn1pA2n3zmPLittpsHjP6tPgMCKWjd+BiGaFEec6AbPmvRe7pRz2uP29aTH6CYZXq
0Av68sf+D3Vn0hs5kG7X/+K12SAjOC78FjlnKpWSUrM2hKSSOJNBBudf78N6jddtLwwY8MabAlRS
DZlJBr/h3nOrHJFFuSQQhWDUS8d7l4HCoOgPDyIpkjVe3XiXN2m2T+G0EDaIiyAd8iNzjGidGfQP
yCjRDDbRn2rsI9wZM8j79hqgfOhyzhe/6IoNJxthKCaaaSuPuFNY4T7o1HvNaAlXRpHirVqPaHig
6VvxjrLAj+Jvj/S50a++JtEtweU2tyZvU6E7QADzj0DCh7ao2Ro53bJP58Sb8shWCCgC2Q+4kxyW
/iOvFT9xHHs/A1PekXd2SMeJenj8SVrEgxa9n0MBu5sGF6UPYQGiLdmPRDVDdntHeiF5vWEx7ZM5
8teV5v9bpfM9mqyT5RCZNwcYKZRgi5zEaIklKnbyBlgFZCRmr9AWs/GLGddAQZi9eeU7xWfRvDVO
8TH28UMlmYIvUN9NoNKvLif1wx9ZqUxhpvaDEWn8FO2ONehbGDWs/MvE3rf5Y9aTIEL++nAoreAA
KmIFxMED+9+XCG7lu698hBk8/yPp/2TAij8S1/tMHVhXJD8VN304XxofuEtWJwet5Fseh7dNrrnP
S1A2OYM+KQzSi52XXr/4Ee8RXh8fk1GDiD9A4xo8p6PlHEhgSvZu1t3OdfdHR9nHPAngK7HFitL8
cNlqArUiJsrgLKGet9eg1WGzJK/gH9ghsIEJiyzgZ6HBKOcGsTrJRZ75VvVvzojbBYLRTVNb9VpH
+3KwrFOGwzbipEA8W7JqtGDwR5X32VXisZ7Hz1gU57ThdnQMhm+yj3bFkNmnNHsFRnNqp/pNGfhg
2h4VoT2gRoqvKVAgcuvjjedl95Uq4SuH032mB4lWMSThpyC4IW7bg6izEb0+me48DZFhOAjdOyrM
oPwN67A6zrX3oinROLv2k4y9k8c4N02y77Zf1ghUdFvTK9770cThexYqzu5mpS9s9t9n1V5IRQo3
WUQO2yLe8mLZ4pjHfV0TzITUd6GG2DtrIpCCMJdOqvcyT5dLj/EziU9ciOUrOu1H/ltHXzf3Cfuq
vC8QqKFvhv2jNwSB3HInfZnwKVC4gsHM6CXt1jrl8fwe9tyV0k3thc/c4DFQ+A/7BA/K+KObt5m9
VcSnsZJ+Eu+0mt4cN39atLpz4NyOPmmAbpJ/Dfhu1nbxpJA+WDINSRkteMhInzTJ5Uxz40PppZh4
0ZuxLPt1BSdbXrL6XPgeXVQ+DDOyBuhV1dEdd8LP+5u4YEqPVndvMrFFfmG/6BjUgzaDl6Qzwrt8
fFZewbVMLyWKbFn8Ge1G+3vb5pLlzN+RvZMy2dIX3wj5q5pyF9edsbapJzZ9LV+6sEPc2UoKlxo1
3zgnZ25C3mSSMwY0i1HUkanGji8gTsMJnPqSwdFAGuqtYwuHbGVbzFQT7a8U8r11btfhvvdwxRPc
vsRozY9zHH7iUcl2TZDfJorvwO6UMSE2mLsqBnXjr2kp9tTgwrZZLI/JUOyClnhJQ5GHlVSUAaOJ
3cN2ke0ALwtEeswJTZFT5JFuE7/2FtSVCQveci5onqwjqo/8DXGBx3S6ph6OFUeXz5zdrbW9Dhaq
Q8GEeTXBtcbk650zbsxNwTTTDVBmSHerS6ff+OlgcX4jZaU5Wt4zhq/BKxlL7noKbXq7rmInH69V
aotTrcUjV9+zyAn9GlCpuFNj3nA3wD/yPu22I6+27IqtviNqmYI5ypncyfcJbtla+McqC4arq4NL
aUgCbv+antvkVxTzrzsX86lqeICHQhwc0T9WnFthMi4CUYqTqXfdXe4tkwUPrZ7jw9IhojCAj7Ze
Xupotj6PmPSrNzp7NwbTxjBcQqvEpLdRNd/PzGA2Q7CPqPygzdDJdFV+8ocm2cLF8Q2ALCq8DD6i
6oq5dYRGjBmpH6xHaTzblYfezFVsV8XGBUSxUiFqaa5GHieWuJQOapnMVy2zYfdIUNQ+QismcQts
bc9mBTLVd45lfHgT66u5phvFj2euLWCUfGSIp9IaBzcaH3kTmwvmLeBRjVJ31TOQXdW0oRBo7OOI
hkD7U4nCLC5oqWJEaWLEIzuRXIkpU6NPJgw06krQXyKOyF6FsFShot0ZKGetkrqhT4nnSGBs3CUA
iHzYSsZCm4QNQkB9hK68AY9wETrw0RPb6BQqFB5D1/obtUxjG0RMlS2+J4I0keeenQm9Vh1S6Pyt
XPI7q6M96uBDQSxBnOSwAdXkaGxLtKiHBJEmjgWDfWKmL6KOnzoVG8cUA25HS9tTao6WtUMMER/H
VAFekTBV5IiislFvPBY4t41NYqaXzJKsBezgRVXdS9D1zaaCL4SB+5xXsJrCNHkeCbrkNrAPVrW1
a30Hh5SsNGTtsRIvtu+fmV8UHEG3paTUj3rzQCpXjLgs42oOYrpOjGcshHaiN7bZIlwmVI6jVpu7
UaAfcGlFilC+2YHlblQpr2PqgMYR4myo7r1z+m8Cg8YtrJJzFsbPVZ45wDqGlyplpJI53JkoHT7j
tHuYNeJtu1Prnss/64qMHE52o1yqLxWFyhZDxosRZ2fCHKnJ8uotXYyVljhxVj0Ig43UJKxb7epy
5xbFo458co7XaV/si6bcG3ATV9HYn3022YxB4u/SmO6scNKHGetM33vXisZ1a7X+DdF5d1k1fGls
6F1LMrMS3jbItLtOFONfLhBSPN327AOc3yAHvjM+YXhwy0hEPqZt3WbF52L1y4b+wVLmo6xaxkdS
sbxM573busmBKcIlJp9zU3UkrjCBdt3iVozDkTU+P5M44zkQ2aXTzUmKg+1Uv6QKTkyreGr5rnjI
kagsrYoFBgYwZTb1e5+p3KqZ20tYNvCAklfbrI/p0F5M8G+18VN5I4AVe/b5KA+E9T0LFI5UfRX9
szU+u5NxKxuMmVB0pOIVoWaJ2dMRe7typ7peJ370g3/L3kV2/VAZ4n5ZaLlQmVc5umQqOpg0A6qG
GdbJtjDMm7KHnWnb/cOcVvNKWQ8qcAmjwsjcNcFTQAMDQtF9mnwK3riH3InI7sGq2vepMFiIKiYo
/RQm7wXK4TXJLC6Ka1e8qNqgmBzSYzoHLODnjrjgstziPrtPdIYXTFb6Q2clu4t4XLiH82nq/UvA
QBYNRcVuOUtZs1r+l5/49bGbrOChNzU2MZG966YNGcZn6JGXH3Vqc2MJ3ECF6KKzyWxlhUM73ipt
QeE0XP1oN+Ol7xjmIOw79IDSbkxM+Y9BEpHEONlvod89m6PzOInk6gpTH6I2wWw4RgpihDzEveM/
1cigzkkRdIgm2tOgVIfGCmrSZGTlxWpd8+qlySM/Obx7Hcw2AhrEutBOgxlZle++9ZXiiHwVeE5P
Lk71zWAtJVhJM55YTXuDUmqfF7F7ZcR53w2yfFeTgeYKfMmexV71TpOyce1QX+ogeatjET+guEbo
HXjPgukVTxRBoeQ5OWo5JPZ2W7wnkwiW54668aogezUZcUzLv2p1iX0QFe1/XKuzbJzgKlg2sTvE
M2xNDCdJQncZQ35GLMyF7gTlgMOzqvDn53gkgSA2q2PjoQnDgRk/8/RJDuZUqs1/fjm3zsk3kVD9
/TJvquA2k8F7y3LjNHoZgVleY93PtnfKM7/BcGpMV8nZYPsV1pQlpRRsR7sx9WuSShhYMU6dgNtI
RUTNBrmTPqqEnURTl7dTMv+SnbvpDQz9xqKbzhiyDRb1vgxD6LoZxvhlvydhStA7NostIN0Aqhs9
LfcMpt6dfVsTuWRESDMqqgmwcdbKNOKTbXQTxMil8g3z94JCAgDKWvdNeS2tg4gb/y5q3jFIko2p
qKwywtDzmOTOGYX4wACxMjvkad53bVc4c1yckPW0RdSMwqFA/zsE1veI0FoEjNCC6cQM6Vm06GM7
N/9xrfHDGLNLGPdMm1F6gnmgU7B6tuDDroV2uqpFTMSbsD/NekK150mqBfkgCvc1rqt+n+FNgiSF
bcmLltdhfrXufPZT4z7qjW/DGJNdKRizyO7VjOffyrNfhgw9kNXXr6FZ/WaJOnST+WxNWb/OXPkm
EYmuR0SerWHbbNJGAGnIwIOOoY7qm3AFHOSoRPCnM+ppjZFvqO1k4QHUq8YmGNliRkhlHCcuyXJj
Vm9FXR8RrL3pbvwug3BHIU22rwby7rvN1kKszARAr3NzLDek5546x2bV2vugcVLYGsiQuwalt4F5
sjX2c1v+CUwP1qYd7sIA7X+FBEPw/w2Ff27a5FuxczOMhr4ax1RUlUemgvDbTHbv0n3IWcqusxl1
tBwTZuYAcxJGFuhTLRBT5NPvgGQ/+MRkrufwmyBp2gvcMHn80FPKZnPjrdNhgNgLpyqq72T8YflM
tk2fZdBIgb3yBvdQUdgIl9rYyIoPO7LxLhbEz6q833gFftJKghnsmMwjgzaOtg2f1bhVy0h8UVlY
UHkG7a1xPxzmYSa8NicOOXAiMkuR3zOKOjrt+MlGqyNaIDgZB4FaGf4Xo82q3PDG895Ow7HQzbkE
XJji3AG/0d3r3FpLCqAuvGcxcg2Y1w5KbswmZF9QhRIvefwwZ4DkZuPH1D3PDuIpuuo78l2weoj5
2+woppZybJGLTy5DpOaBWNoOxF11V8dY9+hWHgNhfOBlJsDUvQyMUgZUN4HPa7CkuQt09FBN6VNd
6DubGQaEoacktm4TPNar0DKA1Bf20/LJ2hINrnTyp56sc4LUwFWZCNlTtA2wwdfa4aRjQPQ4+uLI
/Oy1D9yLE/gIW8r3HCHUukjMaxLXR7cYsdEHF9spwe+kTzakYVF7j4WO7nztfiJOfwy9B1XzNGKY
a+5ARs0oKfW7708XMFWYRsnlmjseqZCMeRZaN5AX15wJ69Sfyy1IpXklHXMLCugVWoA/83rEBSMs
ClsxE5NKRjMNBloXyzWPaYntW6oX0sL3tjEUa3MGicYnuPKzNEJUZH2aXsIg1XWOwk+3tDvbATch
kZtPpn7Ms+qn6LsJjZFkUZPfmbHkvhPTbZC7q8gJnmVKTHevcRxS1/iUa2vfcYOdP3UKxCPXc6cf
qPV/Cy0AtlnztNYGO3rhpBc9ZDdc/cBLzR+nj5fdxXhMvLvOwz8QMSQwsNfHxSQX6CJHS7r2PGT9
s4gvkRZbW0BEQuC0HgEyYkuphLyPYcDQ3Cen1ElZXMHn0VGJpEUei7iXPDmrvSXa7wxCEMoqZlAp
N19dMgjtxkMVB96VBOy3ZuTR7nILrYBVTTREiu0CooPUKPdt5R68KcD2V5Uf+Os0O/HuPEhItG7P
CkwJ/UDx26zaZyERyrXevB8zPrNhvnEsjL8cCqz1Qhi7ZO6ZB+LZcY3VJaLpEHGaT8sCWBwrM1Y8
uZkz48bzoiWmNwC75jOGiQMLcs0RMjgTTGtKdo5kp0FphgM2655VrspDCsTEzMurNVsQssoh2iZm
/oI5/ibFVPAlwKIOGaGbkccdNhvlT9Q0/c530KBHms2dTC44IeuL57XJtff8O131d8QEYFpPrW+6
6vLUI8LeBoAOaAYAXeL0uY9Y/o+Ju1chFhIVBusM/VYPqWHjBcYN4kxIVn5yXggkJ1Xk4jRN3puZ
sGY0KkZrpsmyuMuj4k7H+ckcxnxdTsm6DJzsKrPojIWGtbfDjgpH1j62k7MT1NnGyJwQjKJdH5KS
HhyGgnrwUD4kbgESuER4VjB7Y8KDctLyMsqPZEa/4UchdayzN6WxRhm4QFTkDjuvd1sWpNmHVDdV
j38K3swtjKzTOBrFxZTM1mcXy501/pihKpG32lvoGfgZbUSxbKVbe0YU64+fntPTnERez4IEWXet
ZhAiwDdoaWBfxblzD85vx4D4a5ST3mdoP2+JWKd/Ae8NtZC9CDStFR4mFpJy9nkZYb03wkttOugq
ps1c4af0eBYMlMrb0IYvSZ/a3gRDS0HdC3Yd1qPTqGBf5d5d5gAa4fm/tauBYz7i5GDss/YEgjSv
CKJVWXvVpe7zP2wAkx3k6qOh0vS2yMvXQvLgayM8O3RCaxcz7SZsiy8Pk5ruOaGLeiN4u/Frq/sW
tvraRCOxEeSzk9lMcReOSJUmskwpn/KfOgkw6IwQ1HDb3Xrc3zet/i4sjNZWEnDEEuIFYwh53JeN
cAKBnP41ajwxnZ8/pyLrrmmuzlUR5/de0QAXDhK1r0s0f9Iw78bGMM84sxqGNP6DaIbuYTSQgBFg
XB3GaU8E6rBuoT4Fhf5jDLCjI6/59Xtd3Lfe+AVENbk36o++gXdvsMVfxDcwFbu1MNN8Y9tLcAAe
qy3Zx6g25G+Sm5S2tVejilwyqlnLosF44QyrdmhrfsecZt01v0aYHYtejOOK513prdJ+xtsZxz9R
FxgMZpu7MW0eyfDxTl25gKyC6n6uOPHzeQbZaaDQkxFz/8HaOvCG1obRA5ZgN91jA5W1gvI/h1c0
+dtxHrkjwuY1Vn+ExTK4EeoaeBB+anyY+CqucwaZgkRWa8Md8VSwPSGrMd02zArNBCe4YNup21dk
TWjjYlQRQRO6y+P0uU7nN7DOiL+sbik0F5+TQ5mXDUcpHbHOVfQseyd60HqDbg27DnOsjW240ExZ
tLYiQDRLtCatmJCHirB4DG6IGvxxaI5lWwxvSGG3KhiSZx7x+WVqnReoVhtPQ2st++hcNFV2rT1f
3YcowBTRlYxs2R96sZldhaPyY99OXBRQ8q5/fzbCWcyygA6vzS9/f9tcvicjdU11MZ///sHGVQMI
tmmDG3/igel4O6PRQDgmad2rguLQY6pgUIRarUldYuf3HTr6G5rGC5iR9z6NYRLFg70qff87dA0N
7AT1B3BPuQ5rU+2A8356ecEJeklMQr/5i2GLCT2+zgObtwbzocXwNAtEtK9GAmQzJ8t3DnOQzhUn
060Qk5G6bXGYnBqjp0OAODblcLfLnmVPGJgfAOuAMvXty0B4D2y8dNyNlXdX5tcBv7dnBJcscQkQ
NAMOyGhjK/OrGL9FdV93ndpUXhTQi9R3vt+5G44oGMoGaT4tKop02TdNDNE95JGgeoPvwn9AWbLN
Uz97SzTYg4EN9YhFlTiD/FDy/Arb+BSpyvrkj5vg5ZjCBLK7yUxXILgqjVMENc6Xw0ZDB2IoaVDB
MHAm+nrVDbWJfr/zTr3NUq6NQEkmHiixuXWvoOXL+25MzRdZ/anRC+0LMeB1r7rXPs7UeUzbA7pl
VCfK3NgNoSl1VAdbVZnnRjCKYI/BRL3I3voi1TdtYU0PUnqKT5jjXqGz9S1qpWCqYZMINgiup0D7
V+vZhMPBQ+Jrigae6/4fEVCaBhle/aqxPt2ccCTJkzILX9u4zID5NdGzJf1vUepXBSN/22iP97P4
lBlGBknobO0Wm9DRtMhljwE1Hd7ciT18oMQKsBSYrlnearN4aILHvM+Koy2wS+ZO0TxLZTP758+u
o/A0xFh+apHAnyoQE1f4z1b2KCkrUud5QF4DqQu6J2jPXRdxovmy6s598uYnzq8hZomRDzUU2/Yt
TJGzB10OjmGPoTLZI/vgdtCp8zAPvDPLqs+ojBGMniI/WOKprsr7vkxiHlHekwom76ewFhNHkd8X
KMuoQox7wX22w8jyJqv4iehjTklj4IRilbZtJbsmy7VOaLhuEsv9GtGbrciEoV/p0ydYJG+pYkmS
4VtfsT2KtrnJw8pS+mYoMaYYgtk1GS8xNwI+hj+iY0vDhcQE5xN52nixevMzQQdytgJx27qU6jNo
Lg5NoD3OjPvZGyImr8kbqR01ITkIYhKWucEcLyQwtvk2qKY1qXzZfTPfKcqzjTF7xlamPhmQDe8r
4NG1JUog3F2yq/t6oDaxQtwtQbOh9eqphr2TlaHzKa36w9TTLz5AhORxscs03XoH/qEWNyZJLWcL
zxgzhV+b0SbGF9alfmNfMyBDtColnzZT4ZUTeF/994y0/2j3ErBfr7YtIT2Y9iK1D1G+Eoqrr6rW
+tWDEDMO7lM460e37gMcPOa+ggW/me3LFPX9sXHK+N41EWhHeBLB01fBzmnEHSKpirKSzx98BDs7
OB8lrmOXJnaBznae6/BWypJ64DFkLYVTsv1j2G64Kw0XJyroWYxzN15OhW022QfqomYvVH4Gn0gp
a2tOIMvFFhr8sdsAr3NedweG46TdSyoFIqr8nS1bh8sc6E+C1H6nnIJYloDtfNr4D3baNFtXtwgb
uSxTn7ADr8GY0PWFC4qJJFBGGpmvzYPwbmsLs3ZFNgq6scdBG/Z2NrML6MGXImH4yz7ev3HHIdlH
Q/ySYbdk4CVoMVMcNfmogAkVOFIxyyD64zBPrS8gnsS5KOXuE4S7LCmxUmd0Cuy5fkRYO5ACXPYc
FeI4FEkQAW35WWCsGl2mQa00n8AxXHVsP0VYLNHP+Idcea9ONiJFzpkajyNQxgY8Gj+MICh09a35
8YLnNt+JMNmRwXBjMbo4CNvGrQIqo47b5zAuj3NDnLjbfwYduEgiJcCOd9F9FGXnmHg9epOV5c/X
oU+JZBawm8Whrt2bxmpuMdfBLMZyl9ImNZoWs3jzrQ0q3QCFmT61kGnWadL8xiYqzn7pPaL4wQny
Ta9HCIQlMgu3Bm4CG/Foh/KOlD0Yjs3GWZzUOo1zVAZ63PYNkhF25GCjt7GFfrr2StI6wifP0d+O
ZdWbySzf7FzXn9UUHmffJBKsBloL3rHVqOnKdHhyoQ1oteRl3DdF4SCWic6Nqj4niQ0twEkS6huG
9m++b15YQh5Di8iGLnDelzRagEn9DYlnVz/0rh1o6cbiygnM5qPp4ifPzT5DO9jxLN4O3fBZpKk8
U+NdoWRvw08ZOC/RtNhDhvEdUBKIlin6lrpa6t7HsAKgNkqIWBDxgk49F6r8CY0Wlws+XMnlkI6I
Sy0IIwHmFnpb+YnGkCFYUW2V6RjQiLnyKiQJbRwcG2XbW6b4dMS13vk+17bqHblEREDR6/Qpc9N7
wOU1u6/wBSNqcmY9ux0Yit2Yk+MfvKzFW0NWUMimdm1GyZFknwe52Nk1F9Gmdoy7gqFYGYzflh6h
w72a2kH0XtdMG3JnC7TX5uO/SHTH60bBviyLEmzn2H+KtCMxmHOBK/SnbubnmpIyjapbC0XuKgJs
ofH6jmq4tSbw5GSd08fwcMR00RaPFHDJYaxyXEU0tKkZB9uSdfWaRe7wbOcxolPOHIWLKGo6akJM
+JlbZGshfSTOBargrkE+bCF8oEqIJItBhAbNqkHDl8wMQTo1HvIcyuHfAdmEVpCznf21tlFbhtF9
16QzS9URxRrRTMQ4Y3RiUcgqkcdfJFGioywUx5mEhW3s87BmivJru/Op8Jv6T75EQrG5qgtHv1aJ
Ko9Zr3F59Sy8mwKdckRnYDvRZxE47bsTxuzQRWA8IYKgNo6V2idoN1f9Yi6gzAk3jd2fw0VMQHVE
3A+XDoUkw8Uwi0EQeHh16lY9OvjetxNK0TuYD/d/rxzFkxa+x29QjS95jt0F3gr2DiqI3mQBjp4x
vTcpUi5Rj+oG5qYl3AeSAph/Gco7S1FB3YT6nITZU+bEepfXBWtJCh0mUy1jm4ltfeglwOZ8GqF0
5rZt2uii8gC0k6UPQ6XItpPrnBtlzWo32jDyht6rnUssTOtkJlcmNh0cp7J6ACIo9pPRJUBqKlDK
qL03rteWx2BmLFt75vsEaffH9IGQt7VFZg3YTHaGcp9G9t7Gmb6EpTH9bPOrzvuHyH6xSs96HaZX
7uyb3umhQjaGdRgi57dMfcAZM8m3JTo3z+fUCv+gLQeaGOwQ8GzM4K4O+qtIS3sjRF8QmPMYLdnR
4YzatoCF2U8SvI4xvqQsklkS4VspwQg5KcWktfZBQVU1Tt144Um2SW0vGRwXrSfCiHSGDtJCGt+M
xmqwdwTmgpYQNhbAgLNMoXxmYMGqPmIUZdbAJQw5RjuyBT/huax15T/HLdb+bqKvsTC2tlmJe8f3
JbuJ5qF2mTqxFH20u+StMkmBovt1Dl0/3+AzR04Xzg9DVr8AprtOPkrodLxtQ7ARzgC1P0jKCQIZ
8CIpg7di53QwHdop/WwqRF2Gfma1zA48QazOVXYoUVbM8dtk1fktUlxcEQK4geG9tOp+7mp5coqJ
sw7kZodpdOeluJZxP+c6ak9BmZqnrOfOCZsWB5dn2ruUFStUJ+uos5aLKkLp5aWzf4iCMUKaxJsp
+4TlXwxyJOMZ0TnwNryScJzQ+BBF7W4oPsTa8bDwc5BPEd4ML7rSlw+nylX3mDz7ouiYQsfYiibz
qUAanoScBvjNL5Xqv53Rfe5Qyq28qi3Wc0asIMvUMcBs05vfE9ZAs7JeyuYbRM9LrmqmHtLeKjf8
jKaRgLyEf7HrmrsG1dKYZ69xvh9oV2VU3EQeyiaS5JC2LCK71LmgkcJDb3cvGVt+BDtYvCUDc5ai
zVGDl6xr6a5NXdyCJP4onOom6ipEP3NLJF/iYHEdcNpYyLSauL3EY88OuD6r0LnWJBHapon2Xydw
8yIWpdAIYd2iPGM7wUis7eJ7fxb7uCE2JE4ijGBnTCenPvXBbIt4OAbNbJ1SbjHE4U10knVJ7DWb
pHOubZpQNdaPFgw4tLcZIQ9OsPeiEIu/RO6CvxcbB0qNsEg3eJgx4Y0mzWtxEzfTKWkJ32DnY+3F
MPHP8HlYaXCbWCkVU0afU86YBv3CZEzcDBv2DqTiKDZZMf1wUoEVzRui3I0nOYxw86p85c5UqhIU
68abje3kVdMGmmuN2ahYFxEQ6DBNc8ZkSCuER43RzbwfMW9w69+HbXbGBepe+sY68ASM951OXgck
TeOobpK5wUbLAstt+vcqRu7QS58VfcDLKZr7uudhOcz+GTkAN2s2kzY65I+zTzRS3L//ZbQjDR7W
Ca8G+d+ZkhPHbR+supH4TX+uDm6Rf+FYJU23iDh5PML+sNHcBoy5/bprSMMJrZ1OImMtBbaONo54
qVCWuMeNYxjqZu013bcfpWgEzQARHetxBrlhux2lAkbCZJE8yvrkcK886goCHEOm9NbnXUHciaiH
t1h51S+CXmZtVviauPnrWGBnQzmIT3imc5gtTLINZ040Q8/oS2QZUURnSQLTwBu9GZoMtkUHZMFz
n/ukaw44ZbNjAz93Z0ed8xqoHnFFZn5N3jLw88PxrvZ9dc60ZLwiZvPLfHVjIlS1HJxNi5LxWCUx
3PZgfLHUGQnK+AoRDBJWG7fcQ3yJlYk8UMfOdn+/dEaGDYC6i7MIXfs4wKrnykTl1TefbjsYt//6
JTbdf37JPprzQbrj/l+/96+fc8cCba7JWM6BAziv/n4Hu5Rxq1s+8nZ6//s7DjkJx2ZIiNxjXe9m
SMfciKGUkdc+goByuahA8wsCCv/tl5TAwX/7cvnu35+LMrHwWADLoZWA2y1As9ZyP/ftwnG0kfdC
s1nXTTY92SMdAfD8ASm9hdJVj8xh7dK74ZwOj1aGTT6zke2MCy99eGvIQFpQ1XLliuSpifLrjLUI
DI7FzH9YOgIVvWnZtSxB5O88KwBOaT2d5hkXHQKp6TQVSxCgNyxaN7+4tXWGC2Ng7KjYBjG6AaWC
MYAaL6ZVKhSuoyaGPUDMgScvSEp/lBN/59D36I7LrdEY+2kR2k0lWg3fH+CnMGZeh30338Zxsu2q
ReycPPLQ8HaCPIa2AoLdEZVh6u52rBQz0ZXXPCcq7Ta5EbEdq4PPUB0a5uqs5xJB2kD7YybjI3fL
Y1yop6G2HosheDRnyEQKl1Y4JG84TtB4ECQXC8pnCfoimb4KxWjOUT9FBZBXQdVS1UPi0mVO/BVh
57GODS9mRoFQQIDRgA4a1LHU1P6xtayRMgJaWWu8uvZ4C7OYNmAYP9vU2hmpfEn94AwJWx8633my
ZLey4gRPm0MSHfznrRuTzZojDrFdRBgDChjJFqhV7k+fAaEnAgHF4i40k+Bm+Z/4Ov9iQokqoaP7
bNKo3eIxRynTTECF4/xqxos/yKoPBfUVQL8T9geeDP2HjLk+plSAa1AuHAnMUYq1oHVvQeiRTG37
MPzUCWbxnBiDLRAWqMJvfT4/sqWqV4UvANi4ivdBBJusU+81nuuJonBTB/zNvVyycGLsHUbj3JnG
+ICJQnJlYngwklGd//5CvSvzTRm7B+kbxbGaXXWul198EHX/GST//zoe/Db5bipd/bb/ayD435Dv
70pNMMDi9j/+PwoRl+L/GCLe8CHm/1uK+PJH/pkiLu1/eL4NeEB6nus7OLb+K0Xck/8I+B1pu2TM
urCG/itE3PmHcG3fCzyTEb/lCZ9v6X9miEv5D88xHcBiTCfRrAvxf5MhbpnEkat/ixCX1LZgmaRt
Mjr1TSlsvv/9eUW8r//Hf7P+u01wKZVQD4bUH32Ku8Y4WPzHdkNTJe+t9T9pO6/ltpFu37/KfgFU
ITTSLcUcREqULMk3KNuykXPG0+8fmh7L45n69jl1zr5BobsXQIlE6F7rH3C2au3gK2rr6bJCg4dH
d+khtAyxUQ54nfWI8qzzVPgzirIq0HnqqPBDwDaeeQxn+9CFYmFmKOaJXkn3clSDe3gbpaINAeNX
sNey2CjIo6K9i+wfimWQpZvuwQl6AHSa37DQpE8OFA7zhnQQoM9azD7AmmggVK3pnQQc/tMDKRUp
kfrbrpb6c29VO/s0yFzAwdAkFppAeSXT6sBbYUOOpl/0vWO9+3mKmocoa8iE4pzdwn9cwBF5xPQY
PiyOlzATo/xqTohOt6UyousDXT0FVbrlWZ3cW2htrpw+9a6j2sFpRgnh80xxi4aLEjrWNzWcLr5b
33aCiJ6OobiobDmU9znzUGD5VL6FhgQPSfmz4SX1uTCyh6buOh5HdPV9T7rLMYpbn4yQsXL0V6zs
BxrUb3672i+3C+W/gFlfUHBvuCKsf7l+uAZVTdctEtRC/HH94LnkMFUBLBUrqhGfAp477jCWB7mB
RF8ezIpqGsUMOh3V/n3kj76P49qqx6KuBFtYlM96wJS/SYvxmJt5+5zM09wu1arDRM3sGX8K1hqt
nu3laFeTXNEGlndyNAiMA5D8U1+0e9XRlAvzd/V5dNojCpEDdf+GVjDej2MX38ZYaVwQCTDOMtIv
imvcIhUYO90KKTnjMk36MyL/wdd2DFTUf+PmokNNPY4FJNucecjXukG2TvO1t6AYqvVkp+WuURTn
+J+/eNP4+42LnI3qCCrtusYNjCOZ+vcbN7HGDp9Ru1gadhPtnKwKTnYT/NykiVZtqswsWE8vO+6x
7wNsREhpfvEEFTJb+w7JoCqxhqMXb4tA5e5SE+ekBHVLYRjAxkm2nRKZUatqjiwi9a1td0q1ahP3
HmIPS5D5Lk4xsli6A8DoydfbRWaZ1HILxb/ClgiuwPgqSrhL+CAtAp5Wj5tbEoPWCmCPjBOKyZ3W
4npQ1fpdbjX+yZn/haAfs0PZOauoIpPKXJol69SPn5tsuiJK2l5lvxfYr//5O9V10+RR/fvzUNjI
ZrmG5epYPztc0fP4b89D36y13IhI/5FA9L50KEx+hYhl31EqE/fOiBF4xmqb9ULVvzSDed8bZfJO
YfSt7C2ybEUg1vD5/b3WmPUFrAWJ5DnCgBoCXP5bmHndHQDt6Wxlo7rXEXJdI93XfYIPfK18K3nH
rPkKeJ70iJ5n68Lq9D2OzsNZmdT+TgDp+aYjeTOfs3H9BNVWbNqyMVd2OUCcNkPxkRSFe9Z9H59L
kEVXQBD13YASzQv5IMgwuRp/ndIMggK2ygu9xTijJy2xCKA/sJgqfgxK+NA2WvulNyI4KVUVvASh
O1KjS/xrwDQZgFxdnwfQURsLot1RrRIBp8mfVR1S9dj2jrcOoG2dnSpFgM9hzUNKX6zTVuueyFHU
u2Tg0pRN7JCLszY4J9sN+ifZhTX2QnFE9Wh4eYfZJXQAkZbmQQ62OQp1udGJdTxCCi4pQ5L3pGiW
h+aqhbJ214zgglcZT8UUzZJ7bTaAlCFqOEszzyGONkJa+hUijSI9SLDoSvXDQUMmzIni50p19Oee
GeOvhoMNUGpEzyXYu3lENurE068xQipxcBIeRPx5p7JwFafScIx1EHOLyjiyMrsN/V/F5LluP7po
dixiNELu3LAR28JutSdE5zCjtouUko2tPaG/Jva4MpHOmUeFp3pnP60PsiU3Zfa9q8zkKubwLB++
ZInXnOSQPHXVxggI2ADlygkVlJ66sZPH6ktsg3NEndEjjRs4b5Y2PgVeqT2WwpmQNbHIv/eJ/eaZ
CFCYQV/e4/NrP/BEeavn81Q2GF1XVcd96vvGpziFbzX3T/h2r3tSHhuVFdBLABqVcnwuHHBZg78x
zIqdHnA70yq58x+GTBn8nw//Z0xMjQ/NLEQVfv+Yf8b980/5I+b/8XD+W0dD88IP3wF5zQarvvYo
0EzYKHkd7Pgl3UvVUTQlE2N8G+Jjp3jW+9gj96jFqnoLBXzwMzQtUVP6K9RvW/u3syqsVzYytPAK
7yJD/fi3s/7bHyBD5R+geJP+9z+AV5y5xgkBi5Uq0VhORdg+euYnXcPMMS/rEZshmk6Hc2SoVvoS
Nb0Z3jJQ9yk7fSNHwasoiynFb1uOWob1COmjvsjBBLuFPg0/1aC/IY4b96HZbKxSRVNPq8N95QUK
WCxY9raFRuNIWn6HXXP9RO4xpXCcaEs52keRfxqC9Jtb1hVJeQ4AD43DqXKV4XFHIjNQ1eYoxzSL
0p6NjBoaUpwMsxV7Z3RkWOWo63XqZerrjRxMjBBkfIKajBsftWTsXroktU+2DlBYNmFi1BucyZ2V
bPY99bIWJMdBNsPRQPbO166hijPH5IoTJPLupaAuuAfHjUPufMrWN+Fg4T69laPwWr9pXsj0L+v6
T3yu19TxCUuBEPffsN7gglTvFLMBrxtTY/SYKr979jJM+K3D2JodhxDW1CE77lnri7VBzvA5dzGy
xPT0vS/RtB+E9so8Kl4FbQPUxMtKDMk1lQLn4LyZOMJ241i9AzeIFr6lRE/wg+uN10zNmmrrUZhd
eK80jrFy23h6nGwxoGSiImUC5g3uuaZ9Qzpjo/QVulVB/NylwvvRpNNDmUTic6rBya1cO332M6VH
DtMoL42TBxsyajEwRZYVel5MW2v+lH6gAOZjEAee00lOFeSJfVlUyVatOvVskS1a+hXvU5Ip84Nk
NN7ryFqguVbP3KnxYKpx8qWYdBdtZLO/VhVila6FJKSuhecpzrJL2lYAnpUjOcnsInvkBtILPMBs
zFYfAzLUmtc/iCY5/rOlasGzN5Uwnyixy65cGV9Gd8wAiubBs26SFqS26x9k07Csy5SGO4sCyhNQ
TnHUu+g9KI30ScxdouLXtpVH2eOOSABkYBlJWTCW5m27Ho0+XSl5r21LcyDB6Vn5I1YJsdoAYMgb
mGWDus07BBBlUw706CJTmXKtrexrZ4/i2u5FfBp958lOqSY3Q37ELLM5I0tV3zZ+iSkoJBIm/QOa
hz5cf2fjh8LZt/V7AZH2vjKyZINpG+T2uanH5c9N5zPh1N0qaHe6jjryZDJFUIumPNdVNV4rjIVt
RAyAFPXZNm8TnYVZNb66eOu4jZnvA3fiB0mKnxtbZHRB0YswDJg+5dSeD77l1w8j9aP7Pg7XsgWn
Bcj7X11od1Da8d385x+38h0juS8sFnpLxENXsVIPR/lB0fxpsJyYHkVes9YtCqdq4WfTJ6tT3B2F
jEfoz/FtU/stEoesC5aBMvYINVUm2JQ6cbYT0kC3mFknxQ1zrObmw9yiHY9t1j46aCOQ4QuEqjxW
kWnhRIfiQusMI2AakvONFTkb2QRsjOA16sN20094IyCIb1MchPspEEWLRuQEIIQpBznyZ1t2+qBJ
WSwH931gD3vPrWLsrVV1FfagkfIG1E6KWeM3voQ7F0TEj9FIzxrZireGH+KOd0/+AM2223wcjjQ2
IEu/Hp8iO0VYPx6Nbwp0HEvk4oc75b8dPqiULYcGWkiNMcLerGp3m6LU0obI0oJiaA+AMYEz52qx
HWEF3BtaZKwKO20eXRIjyAD60ctgUTQUblh9DabgqFRhQvqfmXEZznWAJtwauTV+M0seK0WavTqZ
AUAgAIOPBUq2CiIjPndC4EFTxdbGzcJPqTroq6Itxs+5mq5EY8KUbkFRujBnV26QTv/WL+MTFJVl
PJLN1U6exxfGn+e5nR+nt1VQ1Bj3aM7Bz/FuXVg8mFEEZi4eQtiFjvg5w+YPUFc8PeV4nS6rzijP
vlCgb2OcuReFph5sDMw3BaD5S+TDTQnGVn0OFQ+0FYKkXybfPkR5YFO6NqxD07r5wc7ItADWK14y
sjkApfWAr59m1ILkT4QyHhE+KV6E1a7UwXevqKykj23bHSK8vV/8BowEqmf7UsB1ogxsfrKd0dig
fkqt2mnNT2aQGsu6qPqtbFKKmagbF9NRNnGxOvqwsJAPS+JPolrL3rbr24tqNY8AH03c21T1IM/P
uvZYghWA8zPU/FiQMbum8s5lDCM3oGD+zcobPB5T++0jQu18KP4Z/PBfEbxRhqcedZwCyMzCTbTp
CyU4XgPTYD2EVEsPLCCYn84DmZpTghub12FImo3qMwGbHTlfWjLKMmBC8mLZYThzRAE6eJCn1Oq2
W1sZuq7ylSCAoSymwufV9Otd0WoO1LFaf9a0EoM+Gac0CkauMDq3qNKlFxks4xpNPMuIW9c8+HHO
jwHMD8Z99VfsR384dVd9+hxnTfYVfMbSVnwY0qO4wqr1X52cl2mZqeO9Fgoco9C+3qRTYT/ArY/v
EIuxNumQOeoPCI8h9XU/GR6E451K1P2vNTL2oNSKYiebRhs3OwUfVlySFXGVfbg0m5p+TSZIO1lO
9TvzgEeOdmq+yT1YaeLnHuY5jy2TEHj9fXysQehHHp5G+dxKRmSemtZkNuVEsJNliByRG2fCx93G
IuVAqlk7JpWh4iGI540n8l1sYM0gu26Dc3+tRP6mke8zf344dFyYZYZTFvxyDAzku2mgDzAi1N5m
JrImzaPuq/ai6CuH1P/QPOZRmj52r3JIbuqCX8+i8MOj3Fa2w1x1NwfbOvqCsnAZGONriizQMhxa
bpq5SVWfJWmvfmJNBGVUA+pnVeCXMDNC8M1EaFjLq6TbWx28+naq1sIsPjWR+B6QebpX7Sq/H+eN
3HPKKdyadnUJSttExbU2n8RoVjtUPq7dUKWoXbVgnqZUMe7dTjjnmIlaYEYo4ZRN5J6VnrpGP1Ki
VVEFMnHcRi+HlTIVSgQuIx3cydz8WD3XyDTqtaKcZBc12+3tAqlICF8Aoxu39fJtaZzhuUk+NjlY
tnpEea56bEqbN5wSHeNJN15MM3dRXNMT8qGF8eKCw1jaVWLvoCM4V6OOVgmiBUDwsxF9ItE1y0y2
VXwDVl5fYixPMvtObYpyLa/+BEjHqQmU1W83mVuMLBJgjKxtdXLPtz+3M3RrabqI1FdxrK71QNWf
ZTO2y9+bclRzfYP8Y7AsO6vfx96EgnmNWHqT1+4qnJuyr9Em3rgfbdkpNyj19WQ9N4FS5ihnDLp+
SiKVN3kQYhNpht/GOAmh4qozRTUNwvWEhvedYJ1+mLQJwS9hBvjlKXF+bw/wb6hFgHIfEejrtJHc
jJ5VZ5Miw10apFBknHBZcKe/65EawbDvm6fSB3qP5mhGjRGuo1/V9R6beB+BG/I4eamPn+M63GLp
a2yT0fMwWhiYwiyZLGMsNnjhMZ/fiJWuOE8AmTHHDlFZr6cSVmEDEH3T+soqHC4NIBMwFQh19Eiw
k7k2lf5EumeelYcOcIz2EpF+fmx8/YR3zPhaJkA6rQ6JMHDR46tXpD8immcwqeMyNgxtFebVcBqy
YDj5817RAQ6GScUbbm6SAe5zpptjw5SXzmAY+SwtzWGTpmm24qkQH0XZ8PyQuyniczDu4n0xD8gu
uRkTLz5ScI2PoZo/mCNWTfqdXaZgHmrlYSCr9Mmu0OeE/CYoM4v+jOFpzxREV7+hShtrTfSe5G52
Bzs0uQTwqfaKgyGAWyD2YXk5+BQi5nNxc3+C39WClaycp2Ag+YZjrP2ehNkqxS35M7k7NECpmt6j
GI6Ftl4giqlol15hNYTrYoKWpGpe5UadQqQ1WSzIloWb2TJxVV5bdmZeG4ssFtmadDFEj4HuOO+N
Q6EaeAqKZR16qHzbyO761krASj6aSmXt1ZavU+mV8UFRwd9EuKF/rr3ulFWOdayDqATpOgLgAw9+
LJl8vJBEXeAM1T+XlRjOrpG8u6VrvERj6kDs7aaVjBomDW6D/dZqlbbqRdej8IZK092f7cActNUw
cs+vbKXVEKKkbTbZI9k884zzcbtj3tEulfkzchd5GdxGy71sBqm5cxEDuFZGYj3EVXnWrVK8/HFQ
gG8oCDDx20EpPK0rwivmx0ERmjB3BiiMppxybPIypI/1zFnmeavuBth4B9kVZuQLbqOyHUQVCleR
QJRP19cuhmysIcLmUW7KyKeEFFbhgfxJ/RhHU3GeyAbIQXweWZT53bgy8UneYBvcv6nBSc4fJ0Oz
ASab3qbRze6tq37rtq3B+5doc+5OSxfqMPP+Ld+guNdVF6GeodFmBRkTt+ypmo5wJu7k6GibAfKC
x9IdAIWwfFv7TMHfzFLZGSKunyanSE5NbKDwF43lG0YUiIvw9jraoCOeqQttYnIfbyUYok3iZ8/5
gJZToOD/LueNhg94bbB9lNPn2eVgokWr8Ro5yCZuDhvE2ZIrbBTv0YVmcpuDYl59GG3nUjM3JA0J
P01MuXjKGn0nwl57q11KKxVy71t9brZwIEy/t16A1yT7ZEQoLwtCwibrMxpBw4PrAjkIfciL8nCw
L6gG21Z0zG43kO+FTGQUnI+AUZhXXTcKVGNEdCdvr2Eqjau47csOGa6aJLL72rf+DPcqEsI6bDaG
ZLiZqOcu7p8TrRVboH3BVaMmfALPdnb0FtbgCB6EubkutlGFSMUwkD8a/OTsydF+HtUhIm3HaSUX
/kbcU1QyeerIhb+fJfZFpNlapghkxFB2l9hAu022xh7sA2KOBi8ivNXtelJZr8PnAf+DB5I3v5wS
BQ4IaPaHNlUoUd76wvzY+MjJyj6r18ZLawmURr1Nj0LcY9ChJtlpBdpEAwj0u8SK1moYw21lZjYn
JvsdWDSkUaizYUIVQ212O0Xs5PBUi/jckDy9jU6TC1NHCaF7IgCVHc35DfLbxpqGk9V+NkTU3sYA
JQ63gPTXXuL+FiCi76ZvjHs3j2dpSn08QBoZD65r9OtIC7/I1kf/H02zaBLlTnaGiXVWUcfaa/5B
FI1y5uklLvW8KSmsLipmbDuQgr6CBprLN9JZw/Jnu57afcbaMWl9cZEbeTBnmgrUmmL0KB4oa0bY
maYBM7UO52GSidvRL/MLzgCwaXWnfQWx9SxX0sP40kxa9B14f7JQx6Y9p+Q2FxRJcDpDHPmtZAq+
LEUU7Htk5l5nr/K5G5xptwszKZzQl29qkX9rlNy7AM9MLvJoE5kbrHk17xKpGKMKeCXPhpWLVQQR
GGmD0j64Om/CKdGbp8xHazbW7fY7+r5pq5hXRxcPmplMwwOsOIomZlss7CHAU1CYCOu0SvA4BEFu
kiCuDqOuRNsC9ff+y2zlxqz9OCE8eYQ1RYI6cp6MrmNqP+kTiiikHY+pW+DvJXfhjDmbpPLQqmXg
H6PzaaYGYPZIDmWJVObz7foSIQxqpyvTn9ebBfbRietHeS2Oij+gyIU1biUv1VJt3kryfySAau3R
T/GrV3v7mbxLQsZPlGuEZv0H1eiQWCuyBwQOfLKsauWeHUEezmJMdqFPvcYkxjgp6JaQMeGgLCwR
zOZK38k+dx7QwwYFD7t0bueVAxAl5m+RudjtVFY51Nt6sFUgm5xGbsqg+qF0IF6pWkb2AisCDKnJ
dG/xVTfPnqqE9ixfsQAn69/fYlCG1/dCcx5uTWY14lxBtl6VsJrveNyKsznwmwQeCg5e00b9goup
34+luXJ7FNVjdOROcg9P5ryeL7V+P2ViZQZhjNror5hb+9+GZQwK0sHJyMWzZzf1thFtCf8LsR15
y7dYnI+3XdkugWCB2vprWN7wH/e/DIk4VQolZhPrSnkgr1cAWwfwfqjzBvyB3P2zHRu5h1LnHAXn
GVH22dBVB7IQ+ukqHcmc94blOAujCrt1OxWgbedFkW32LOQrwMuV2VenVsaYc0wQtD9jbjXFuTI5
x42GVZ2AdOj7oZnOKdTmEcPl1oD2DMAjLMng3zoFT+EVX2t/J98TeQKhrDO9e9lKDaYCAvGD26Ao
uJCoYB8+boS8Hey7qp8Rr/MNJAdudxECfciPYys9r6kcWLoYs8RzUb1tw6+MAeeHN82SvrH8TTzy
Drdd17zNt5DHU++oDDt7ObFSbGWtBKN5RX8hfPCM7iqneiW8Jb1GYA5Et7KWSwtAAiJSxFsFxIlk
Fd0RQN/PRbup0sZ8S0vN3LhoPDb62N3LNKvhANC2UKzZyvSuiSjIwrKoyq+RME6DZTHbkogAneSF
TCeHVe4furDe3ta88V9NOeiXJs44g9bs6qp7h63W//CvcIbFj1ZTvli9mb1YLNuXrZIW50jxLeYt
CgbtBVNwzcFLgXyq/clJK6TuomyXI0+cejzQ4bCTVoAdjCA+iwh04nCzXggtDTZ6diu5OqLT1m5A
sk9WWPPaNva9iv+MbEal5+DkOR5k7VZWZPP6K7Ch/CrHxyb+wsSmu5Vns7DSWYshoC0HU3L3bca6
Rma5ZgePAKOGL3Vn29Ct0/QYJq13r7DcuuXBAhgwvjP9DxHhHFG5gDnkOdoiUu7tFCPOX5/yP0cE
U7Iq9SF5CjMPsA/5YmToNOdVsVAHnozSPfKIo6RuUAfsI/dVo8yzpR7XraZqcF+bfPqRZC5MV3Ia
D6IynmQUfpTNGtL8COKUg2JuopI0wBXhuBrKJXM6f6A/aJHoBOaAV+8cVrZHnF6dF1Sih11RseZ2
4TtE5LFhAZTuneLawYMNsPLqD5a19Ie+X/vop12ZyIb3Yd0gwkRLRqBr8Z4qU3JE9Wi8uoqwN50W
YsExR6AFVF5Z/MynktFeCNQ2rOxkK5tlAXQBEEywuH3afIwQFoIvdX8vu0LFydaenoYr2cTRc7xk
WnJryc9wVMEKMMlIFcx/gYLp807+Px+nDFgSBY2+tliDvxYu6cVxyouXqSUtNWHLyZ8dQaKdzPBC
lQS6CHItJxgL3jYmOY8DeNUfGkUDwdtGzb2jefYKVouK/DeazEmpZc9B5Dsg7UXyZiT2N9NRum9w
BPcKurXBAhGkcISlBhvHXypW4H6fOuXBGUXzBaG/cqEKGNkGa/AdZlDdnkmvu5Q5dTXD38zvyueU
eePeqkl3y5w6nLx9O/ebou72/AfuUq6JfsX7onkuRkTHMCiZrnbQ4w7uGJQNVa3GP7UulyDT3Isc
ddJaADLKgDXG1nQt6149cd1dReZWaPJ15qsbF+5RxrJ4w+x61KulgiEM3NZKPMTYjdxidWF6i4GF
6i6g1nn1KJAsUi16S4UYXzvxyWeZ/lJQzTmGMQr+smxV8a5eqqhh7P+KarwqxZnNbRCORJZFdpN3
x5ACcBRSxZEyl2RgIKj916xLmtdYQ4geOZ3psTJjZyWQgzpRx492Wo6uku1S94RbhesQpfLHMEcZ
CxCleLFs7cekqsX72PkroJEUG3QHoEUg/O9OPn31fdEi3ME9Y2KYgMLAG1SGeDdfcytUAO03J/dO
EOrdazyV07EJI0hzc3/GNHjRKmFzznCCh4NL3qidB/SKdbFuY/+FxEj17CVotFMseCsiN1/HQ55t
5fGaS0LWzdHI8rOt1kMkrHnvvE7zXmLX/qsD12rhF4ryIveiue//Y5z8tN7FLjiHuU6tz6+3/8sf
2Tv1Xlc9FJnmWqwD/nSfONBIIzh5yR0b7JzTod50KdJId72PFu0YVRdZkTXMItuXGjOaWzTzbZJU
QVlv5LDc/DoiLRJr0xrhcNdolHSh0pO3nxedcm0ZFuMZuJ44yS70Y+yt8StC9iWpeouQ8X+cQ0Zk
f0V8nKOc+s8wv/eyoikrnTgaj3eq3cB0nKucsq9BnTXJG+Mku0Iv6O8d9HQ+KqO1kcNsUM0M4UOt
PQjVf/moOitRtykcNzkauVmfzXkjq9Fzv19lKWsUZiULOVrbza1Phtm9re0A0j8DW4S/4oTJakqY
qaUG+WzZ97ExG6vjHV4w2yX2Y/MRW3XoHgaFtv3o+ghLUHbzp0iDexioSrLtii6/lwlcuefAutk3
Q3r6o3+Yw+RgxaCMr4HLuCVWOR+hvwJk+Ef/308tjzbCqjj6yI7kTc2XQjnpmzcOiMmVBTm4uWmo
5l/Npu9uTTnpyic1OqnQM5paQdOuLQGKONGj3ASisNZ9iXnaR1/kYFqZNgnCAL/i5sPDwgOtPOvL
mBFOHf1pmtTTR9W+x7nlDNuVlfBf/R/l9l/9H6V+OT+U/X2tn/rWEfs+orjBTXVvzxsrLr170aIS
5U1Yzf7qkv1xl8GKRGp7JQfUIoH0bWoFMgFm91X2GbFRHQ3fXSMg3D1R+S5ZVD8FZJefQMR/ZWkb
n+RQ3YXFUhsdsZHNuIvybWJP3p1sAhQ1T/C0X2QrGkecL/vuPh3xIvJj3HJS9C0DVESPfRua56Sd
Nf8KLfhaNNZDqvTB82j5DppjhrHWdd95nY8URpxhgz5At5pR35qp4y/jmO9iRoT3jQ0SYt5TcYbd
xgkGKnMUcxpQkLLvV6w8vFfQL4b86GyYJ9vrOu3BDWVUhWrdRkfanUBFmEbfbqe4dc9yRPMpJPlY
fM9huBkRhkvtZ+wBzK0Y0R5Z2Hqak7l26w0PKmQTEYSgPKBhOUbJZDapGvJ7BXSxwuPm1HmY2bSt
cDaahXJGYnvGbWNCi97FpkKK7G/9TTpbagEvFFHtaFgwiArmYAHlChNVJJ47TOaUtjpayFNDT2rx
lfZjXKL68Huu2v4XP3Df/7kD0Df4MgjltyF0CUAJ+fGAPO/3SNYmHHtYqAhd3Wt+Fz13ebMa5xJG
5Qo0ZNTBWyb8UUu/qLMDK+2DX1jpd98fbzu/ev658y8xHtJfeK24fZY9NfBBn5wUBlqK7KNshQ55
NBZi9S6O7fQpQnR7U6oim+3dUi5Vs79HLZHUlDbsRdAiOq8MCbzd2jvmYeXtaifrt6VdivtKKPh5
2sP4xDtXXxgojnwxQ+qummaTre4fonZsfsSG/tKTiH1VWgyRAtdvHjFOSdYJ9mq6qijAM0C/JGr5
vXMaausVSgLIa9SXAuLZMROKeycH/BDvCSNFPz/ycF2rWUG6CES/gapeyIB4aB0YqFZ8wLkx4tGJ
4R5+fe0q0hUVcgJ7fq/+Yy93Su0S4CTzr3HBfGw0j/7nOH8ozgJdGaxiynCPcA0ucWXvPeLZqS5q
LbXfa5y/yrj9Ds0KPkbR4bkboqFYVqmxp4oa31dTTc4EB4TXSM/OMpYpy6Ft1PENchvazFHh3qs5
4thJaUNKrrunlKord74/+1CY3VPba+Yy6f1wI0e9XPF3KtYld3J06JGMKJ3pkgiu7bugD/GRmZzH
QrW6o2ZkDbyVYj3WQ/XSjVW29SD7rSdzALGjfo0bvfpSGWa34p8J913uVk+elj8q6HF/Uc2hvusr
z0avRNXOagmX2p0HfHf8HpMvfsRXC2V+deiXtxPxQZbf9heQgF+jAQ/IgOz8Yw7IeokQ3s+9vFfy
Rz9GOUju/TH6fxoXzWemVsaZe0TPc4VCqWcH3XXM8i+d0fRH2QJy4W4UszOxa2aQNEx3RV23drwQ
eVB6ps6K0CPIZ90FmlEdJSelTD7JVgYRbzckiOaEAuGmKPnswuDemEg48ezq0O792a2m07RBsy7Z
wEP+6JbRf+vWsYJcwQXC4ZPf4DJBFjnqeXVSRDxeHKR7sEhyq4uqJiSlgYjDv9WxJ1XMSCzlEZkT
f286P2ZyTPaai1Bfo6pF5g6oyenWJ3erzJnrrNjJzqOyNQ4ORxRR9mo6kbsuHD+nTF3kB13tfdhV
c7uR8q1/DiFyIJZkoMdF6ajBz9CPILmnVW2/1ormW5IZ/SmUVVcKEYi85lmy7udyrRzJMCMdeZDS
/hj+7Ri5Kzcfw6hOmNiYY43UJmFnmUt0wvxF16rRxZwlQOVvYQG3oMisaxCE/zbA09he2Gn9c0Av
Z2L4/Ou5IW9YaNb6vR5MJBy8QAMwgTJJi2I6zOup5VJpUeaKrqkDCXMsqkMKiK64b5UcFYu83kZh
auAWpWlP1dgO96h+Xf25lVXV8BRv8J7XnmTHEFv4mPJ8lV0kLRApqFSLdxHRWENgpZKNykqOBnqs
7UYjQQXaNP2TsJwvfivUx2b41uVG/lCVsfaYdlFGKg6nbDkmNxR64aLFfXoo5pDIg9Nb+N1ZDsou
Hc+xZVmnw1qexBBlQAoxPOIPG2Rt8ZLYmn7faSzch37KX9pSnbYldNOlHK3ITy4LLDh2clT1s7dY
1NZ5MMIJsZO1QJZ29/NrROq9X04ur+A6Qp9snPGypBXSSxsO6cV1/M8Q4qN9iOkQaJRfcb5sy0Cn
9t7go0R7eaw8DCEXf9uaq0bElPnqGE5iNIWfDK/e+11fIcWk+EvVm/rjQD7iAWgbKa55AP1kBMRN
V790leoeUdaCwDgPkLI9BjEK/Xyzxa4x8nCt9k39xXmNrZZSEAmrtcPjYtvBgrglHFVnXDZRZH1p
QZQ6wde4QDyyjx1nT5osejRV/t2orsKvtoZOIFI0PStvD6p3k4Ggy8x0a6RIOXytkgm5vUhBXD/U
nuRG68WSnJTxkM9kjQj+zIKyQ3aUg42LcJqfVBYSeoyaID43KoKQSzmK4bKDDhNLQdkcfbV4sJFB
REm1xaF5wGkvn8RZydAE93snXts4umAcNXfioHAyYqtBO5YWynrijABFerLmrF8C3pBST9tsHA8a
yUeI0yC3kFoabrMpDMsmjNNvpdVc7bjTgS8b9YaUqLFF17m7fkTAJL0yef1HBPoT/sKsMzI26Rbe
D2WhPp1J4rh6rIB2kddsqyxfZ1ONAZmWa1u7Lqh5SKRUAE5+26m9ukDIDnjQR5uHQvUQD2n9YJQ1
WhDkLWIFsw2ZM7KRAgnCVntJWNFss0Lnt5jxnP/N1nktN64sWfSLEAFTcK8EQE9509ILQmqp4b0r
4OtngTozfefEfVGIoKRWU0RVZebee5XJGpxK1A2hZhyb16+/Xgcq/XP979cDAf8g31WwcJBt+ZQ5
wJ+yVRcZs0Ts9Hkag3adb/fQRLw0R2UD16B61RxuY3WIuZft7DkS5HSul402mi/s/h1SDG1NAEJ/
bdFODlyEREHMKJc4AsZ7kRAP1xr7+mQmQfH9/yevJXqGJjEIE8wRROmMS33Oc818sI3x9drgNzIy
QygEmp/rtDb/4zoE1HZn99oHoUv1zazpNVEJVvreLdTaq5RojsTH4AzasxigCURU4yeVTCdut0rz
LCO0n4Qbb3/OyQvNc9VNkmBaj8dkU4+EGpjFTW9qAbEB88PYEOGHYfBBWx2/Beq466MfIyGPojJ2
HtIYoSsWzAiCro1Qf1Hr39MEZKerw2/IK28GQ9PXJcY3P7adRQIPYhmtcJOdsOLiIYM6rijhpRdV
98hCdeMUOgSsWGm3rrpYu+vDWmOja5XohVOwe8pQPnvTqm5AeS5g3CnFCQnLNnFHghpF9XXVQKUh
PTgmT/klbzLzXsmHn+vZRBITJ4j84qqEEv5T/BfmnDOusI+zJAnt+lIapMz1VfJFKnniaQNBlGgU
7T0bFbFd5dw+oKXVNkXRvY1W7j4VDX/tJezeikWdg2oQ8cmw8vpONJALyVU1d2pOhMnPRmvnoqbu
JcTsZ0u+7qzG6uU0C+sOH16zxYwofFW6eeWtGSiW0OT9TNxSIGvEY/cEe/V3pRG96C7xApqhdA9N
XbiXqBWn66PrB0JW7GAV6fnXh8tcJ8cfEwAOFfL+kfAbWhW+suhm6H0s47zU6XyeddRmbq/pryIZ
7zRtsL7WL22i3U+pNUeoE7ZKb37X4RJdeCGS80CKFuaVSybc6HK9/PdDays0HK8TocHGCm1abeiX
yDa21zKJRIrpWKfkASVrXWTk4/Bg1pzc14rqWltVZg1ZuCku18JpzZSiG9ut4HAO0SskXsIT6zcc
bNsz+jqgi9dPbSCPe6p4qtPEvx4u4EQQswYK57B0lnydw/jneiyXf66DBJGgPWJf6VHQQuHIj5Yx
xI/CnN5Qn1Gyro9GtP5HUgSoNK9/ov97VqzPhqmrHK7PXr+4IN2wmYV2MK8CNwR9iLJWXZsiW/pe
yvJcroq2v9evD0PeOEflZ52IJ2gyyZgtvpohjQmdlg1cc6y9hdaUITZscn0iqroGg1WUwvjTnJeu
ln84uHxleee8XL+XelElrOtBQ3NARo9qfKJUD+xV8W+03Ql2ivo+UQdQrnTRQ9wJyj5Nz07S1cfz
LKoYhbBRn80qZX4Co2qg9fQhoXEnaOSgIJJFokVN8eVEZA2y02MDmyzV1xuD31GWPSS10jy0eT7R
VxrUIHR791EmFfmPpJh6qN6aGybYLyMC2Hs76avbvpkakJ6sCBzHK99tB3E0Z11/7dzP6+XB6s29
q7bosXJMnrrRmdkF7aXefApcRd7P7FErlShQE41YYYwH6q6DshJoVHD/PK8novDcCUE1izIpeNFQ
HK721cQmJ01HjupfH9aY/c4Sv8Hman/l0K0+pOyG1yevH0K1uWUGE+P9r8anlKQjzzRCap248m0m
H/pBmQWa6V6DCefkMwl+Fk9lYXTIO9c6XzfGvszn20wyUPi/bTIZLHmb4j362VlNdZTXr/h5GK3P
5jx73VL/y8/ImxJD11jW22tbzpGDhCIWkdW6mmUI+pHMlSytSbf9kJPUKp2e2LPmQVsFzMv6IVlF
zdeHBXmAB6evHppc/8/rP18xZp8C0wcp+CwM1w9WZ3IicQUwiQypuH9dIK5Lxd+v6UEJTBzlS8cj
tAFa3vrd5GrEQKOvGiOmdmoQl2V2yLTw6fobcTxDDh7lSnpIuPb3F7w++/OrKs4vQmI6byQcnFnX
2i27dsQA6CE0Ve2C1HwaZE1iurfcwvGtxTDxb2etzCnvr9871YLE3bXNBAKmPNRdUcrLAG7N6/QW
/S05Nt1mqpThpJENVCVCAUGFuY6A+uj2+pm7fmarXc++9r/X/tvX5VEXEQmlfvzra68/yV2//18/
8/rT//WTVnl70KEjbNouP5ZlZT5Xwt1fp/zW3GRBTdl8pMr5j+umlWVBp8TxdjDjgYMoNqWr+Ui3
MruFtsLjcsyi+XC9Sl/prhIAhCOTxuo1PYCjNAOmeq/U7T/ji2VBozNCEv7XV1wPQtdv+vsVWvFe
2EOBoCxRuuEEvw3uWbK+rj+v7vXGUXvwjSZqyn9e8tYeK3oB5v4qKtFFKk/RQltBSkrTH6EJPnw5
d39YzWACV5C3ey2+IV72Zl617ByM5EFjNEbYEEr3Bi8jlHEE2NeHugspsFach3l0G5JLO7nNtITU
htm2PQeKsQ8iI7pcP1yfuH5GPizLVGOgQ6CyutZJIZ7wbdySani91q9PXD8TxrI1ND29kDI9AbhT
nQC1Zr8haZ+Beu2AkevL6tKT0XmUTjTvqnhI75M1PsqpgGMVMrpDdiT+wCX3VNRFv90YK3a0jBt6
hMYplxPtFFrL+4mBrwctjHbKes0qP/kXUwJSeMBNAiWaDL5tozt8fWsTN1fPiMDXJ9cPs9XHm7Qy
jFPT6ujJ0uTSWo55GAVNN3Ln40dCbmO8AOZrioPmXDQyfvz7FaNhIZwcItTANanz12dT5FtjpQeg
NJp9hGTsrcmRdULFYrsqGzSA9Oiv16WeQpsi9PxGkQOkGZE9gPZu3nLK2Z9vr9eHJP39+9uv1/9+
e6itoJr//XaVRO0gX/91E3yzZ2TKsiX207m0nUm/Pu4fjZ7wZOJhUX+u16+fXa+ZkOXJvKym3fWJ
3o05vGm5895C8tvpRaycFI7bJ4y4OZEcPdxsYJw/165PXD/8t2u129DTvFai4JmKaSJrfOkcfY/z
eJdk/UhW8VCHHuveeAonXADPVu/u57m5tANh5nj63ierRwWgteNNQ417tLOm2VYwNZ6ruP3dlYr5
tX5pHcGktMP4LEPySBg1u+YpJfTXK5dp9P/jopBj9c/zHZAwSnZ3LvbqkNAQ1qrXpLTSDQbf/kaI
pH6N8hs70cuX0tTIXVXS1+vVBefoQfQhAOb1ewq7iQKCCbu9ERvxPgzt3G+cHgpZtSzHlH/glwm5
qC6q1zEjiVEtV8zZepmbk9gSIz9EYf7IzA8J+kRZ6uFtOpGHYtziP2GSP7fF77ixCFGrsncddXgg
9Xk+lMTXnQr0hhx0J9kzB+NTrc++9dIg8WJ9VNfKWPi2nXfnan18vXh9mM/9Hdu9Pzn6jn0yQRbT
E1oZKzsxWMVmFFTYiI/3hnlPmuKLGa5Izrp8ZgvrL46ivZocVU/CJhsTgO3OxQioDXgum3h6ic1R
9wQsYZpwmJhAS5Dka+rNNiWCoceBAggDfgwB7oABvqoiS3aJk9xnGqGQqpmwVrQcNTrzHu3KbaJj
hCRIb2M7JA5TADaI84sd6frJqS8nrKRZdJPnIMJUyYQ3c/dDZSCRM11gRuPwhOccDU9OYySK3HdI
hxcy4a0FXUTb47MjFJDDX54kj0VIjAFxhkGYmvUmRgTrzaVbHMJYL30H/Fgphic3GSlaKpwEsg6g
dohlWTBYI9Rztb0bTY+yCs8k/OPbq8CrudLIN9iXAKMriCocxTrBZsnXrBr9qLdM2nODLAIbza46
xWcSUr1MsSTpf222Y0C0j0Y5vkYZMAp43HaYMVRPWxB/CYgaVR5rPVPvskYvn63R+IWkovKYnR3M
MP12lBLJl/4Umuj9nVmt/SKDnTOGGHhQyWxU5SPvVQhqY5/vlgxQYlRsC4569xJRyYpmlSYiprwx
lFPUpT7aI/LfYmJNut6+7+hmCN0kM7rvniruc1/2Rn07l+X9WJp3qiCkT4Qp24+CQTXZ1J1be3NV
zJwZM7iukvzOMkOJU4XSh/i4qgmZC+rFgQMvoKMseTPUe1zCh8blNVN1zs9WjktZFThLF6140Ttg
LVgIyQwhcdeNEpDBOAtd6r52bi2+Egj6bHy7xFZSDrZEk6/CqWUMXX82y4ewFWdjeuLs/ieRyq1G
lqpb2E+zBLAzUZTZjJEb2QwE5w/EM1QHhThWS60fy3hExxVV71qhPKkaYYpjEEdTcpDCpkqnUQJB
GnZ8yabZd/F7qqnJIXHIv9Hccj/FstkSCqgTyYjD2jD3qTVviXshliIGvU4GeHdrW0hZFoPUcUUP
t+6gLn6e8w+V6hCIFOZWjN8wzsc9TuebmJubF/WuF6C8pmQfITDfjEtae6lGpJmtjxfGBo+M4p9n
Gs2b2HG/DOHgLAOrqmv9n563wGseFz1wO+eopXO2QxpRbcHDZojDjCSg4SG9KpJfxM31AfpOIrJC
i4nOUa/JWdYFLWq70+uNoWKjLpZXGmHFNqSZE/VaQ0jPZbZk5o9WYdAt5II1qPdqZF7sLvxS3Cui
DciXyvAgjciLNlRc5KUJDFz4KfjfHUzDO7tyaLJ3+PGIXhwNpQdw06eMJMsvUI5flWxeLE08NdOq
FUOwuTFDXsDOoMFCTRVRVPI7AXfv4+Y1n/dD6MyEyPfHWmUmYZ6dHuBeVql7N5sunNWYRBJi9TTh
jaFzdnKMftyFlQVMA7eAE+lFoMXuhnF97Fl2x7zclZesMv5Mc7wL1Y/BMuCFLiU/ZXA3/Th8g0d6
iITzNerQ02NDbuoajE6T6p/6kn+XPcpAknFbNPP8B9yR+CtslugNbN9sOnKMQxyrM9onhtv3+oAv
0Vpog9VL7Vs6VE+1wDvVzjNDBhzcZtQcSXM9t27NrVASEivm7dy0p8lMV0cIqVzL/IR/8g0qVr9p
o/ouTVKMzyDibVt8sG8AXaDKtduVmhYBNmlM/GfjHvzpr2g2bKCTyiPq1YcenWt1r/SZintCXhYL
ZmFUjudCCd/Cqn7Uq8neVGX7abXlsnXy5KPog2qBTl+NPfBGXf0Wwy8Sx+dmOLgO7XWHNq/ICWux
aOjjIYzIOjUa3suQrIFW992j66owjlMEqN2Q8x/EaUmsBtn/tflt5T3p2kB6vSifSS5xYkqBBsql
0TwUkjy7NtfTQIOUiQRWbvD+Tn4Mc8mOra8E7fYufLOWWfXrgmQ3O7OOLp5ATxOQ1xwigOcWHh1o
MJTHnEu7lreHmqhwHYfNpIJKRDvjbjJjeTcgRAiV8OjJcjq/TPrA0bKUSKeq80K0djqCI1/WLaHj
ckV7V+JFcJqDrEN+e1cQbtPLIJ6zT0sBP9KQqrAxs/uWjWJnxoS3R7N6ay9ttv+dqPYHDcPfA2V/
QGk7kTTsQ55jK8uguTOBHb3S6u5sbYLnbSDnq5cTIiTq18SRPttH5Un5Qsqze7RpnMP24u4llWnX
xiQPq8gHPHzB4Fo4wlInwKcvyLPOcDEPd1OjkSGfR68jP+se+8ktEMfBHwf+AEY5nhQQBICcXcjB
hRbM9LMCqHHkxEZAy1nxEk9gITzGbfNAXHK4qyNT7kWi3GPZoymI4ZoCaPXxSJ/aXrtNtYKT3bRd
jM7F5WGYhC7rpykF/SmxOClL9pAhWwi/lYlbADp2UDRiImxJ3PfpsYly18P9OnnhPNzQm1A2nWU+
LTHryoCgE5gDbBq78GYIWqAHdM4s+G/7WT13fYKZHog52OSyRT4ujSHc0gY7WwCH2HzGZzPtfsXN
sa17I9CpxaBP9Zu8pQzk/2h6cnm3hOGXcmC7YQBmRzjhkCbcxBlsBVgpPcayqvUaPf+qkiQCAL+M
/sxLN4ME2RMB94Zd+QWLbrRn3yWhCl3flMIo5hhmKJiIRQKNGs1rDpjAUxb+YRQRN1n8sYQp57dF
Je+7J3g9iSLWfubZNQPBYYp37BkEQnfJH6ulWHEY8pldAQqOfq8e2pHfS/WmdXEjMgwVWyoRoo7Z
ZJtEmy7VaK900PRerzhPqdNzZjQIijsibNF4LuQEXyp3vp9Kw96FrnKO+sa869p9OgtiIBGFir58
oaG8FoUZB4oRXWCLwdXQ+81om40nMukSgGm4exDPF1V5SazkDD5lzbPuy6PAGwuxUX0aR8Xddmr8
gvDf2Bv1blCjdtdY8WeD6HdTFX22E2Q+OBmkoR52MhgOIrZ2DokBfqEM/JQqP8h9jpBhfZdxIOd8
RiQulcoNmIY1eLR5Z2T2xyrzvdZURzS8m3xRwSIO+u+yqveaVb6nDpIce0QfJAxWKq3d2kl4Z6XV
d57f1xyJt1lqYasz5xuls5tg0Mb7Rsc2NOpRvqljGEnMjTGcUlf40lW3KBbwFxOJ5zsjGp9Rghmo
li6Yy2jehkA3FDO8GLkgI71inm9n8tFAr+8vcwiXS/kWZhV7es8woKDTZQ2PbQb/NTf+lEAcj8V7
p6TPWRypPiUIshBd3oWivxtXggiYwYOhIziyp8vs1BZn3vlujjPLF2GzeH2LMU7jBMoRKVzRVga6
qwlsi0TGzIqKGoQNz+EmZopHorlKkmNXv+IhJBTEWKNiJmdbqvtEawkStbxJdanMnSHeTjnreiP7
x74BNmlOyvO0kk/IGQYQFGVIhycNwYT+CT1ebsuGrPOMuKFlDrIKZEZi819awBDVivnbjQgJinvJ
RCFW77oMPmm+2PXdEqulb1bZLp01cTNNzS6tzSyAED74k1kB5YyK0XN6d/FJ+HzL3TaYVCF+NcI9
NPMATpiMRL8IK0CLzofSD+9akn/GefzcclwAAijvjDhHyZaCrddIiajgS0WpSWeCLXqc9edhZiXC
inZj1E24iciJ9mza5LvcKvRNPsEY1TsrvSNfkGgH5lHGcOsKC19UUnuxYPwd53rm91Z/6xBi3xBK
QCuU4AsxeRRIsW8OaUYaN5wCOYmXwrwpiMFK5ZuZhfepo+p+iTO/pFURGOFrTvJt0BT2vRZC1IRc
E24qjfNeIUPuJmR8GGcbndvIuCeIEnEBUZKkUOll4w/MaDlp5h+WYaYbktrHwEr7InAxRHCDoJCx
F+IvSjpNWFcjn1yGnkx0N11vu/qQzSSETrpvjJl2DLvy4uTlasTua9wX6JYahxXZndMSgNz0KxpN
KOONgjLGfddCprhYnMjTsmnHxvVhzunpOK1fZxb6VZQ1EnXgye3SU1Q6C7sdLs8eiHmcdluz1k1Y
FdqOuP4cxN9cn3pAnAgLp6g6T1H7yVmk32utnLfEHDIrz10i31ONuEoZ+WZO6s1gMITorZtJX8VL
beY3MWeyMNPZkFaWozuSRGs9Npm+jRMw0qTGzFtC3pZ9X9gpqqHs0bbxpRjmzFRAV/A4d7RdOqUK
tNlQA6Nb9k7dsn8u8ADGSsU3DNLdHt3LqDdPmJyRgKqfpm5xK1WMflxyasn1eg8Jx6XgK0Jf1SPk
gqBuCInvfo9TeJu4XfkrM9Q9IIXST60u91fdoq5gZO6mdl/kBRmS6WtHMtGGAiEOSiFoEiWwIsoU
2jVGB5uyYaTR6oXJx3SeoHQHxNO6O9GMHpZKy+OOmDjWQXBWQAMkEfYlJ3uuzEYD9Md9HNEbDZQi
mBebd4Nl6zfwGR9L6cOvlgShLRYdynraQLNIvcrFcjbrJ8ho4iCdBIIf5+9hhJ9Yganx+gyPjRJr
JM7ZHwvJEjtF1M5jzQyESc+NOkYKaTLjyvuzLDxit9rSvOvasF2s+Zu5K/YCsj0B+VCMdq4eH6rh
uwnD3wqOqadQRC99w//GkdU+MeQvqworDON0SsAi0OXVwf8gnyatp5QIonobtqJS74n3eApVoyZf
6YlWEaxtkosep5GXBdOmHuZ79m/FV5yApjxjk5n1VOdPaGfdnT501Va4zh/0wpgb7fIFRaW5Awl9
n7jFEoC0vi0NY2LCJUsvyfJd2uvqtoYvykin5n3HZJGRU11T2dkq9LOMv9BkiHIHe/0OIcB41vvM
a8N58TXEgH6uqPt6Sm36vQxvueXKGi27Iyhg0gE1RKLoJz2dWSlNOlx6doC/exfHtHWFKL2058VX
415sGGXnCChSkBeKVQeVrj3lbjQGtVBvhKZRMgixr2W3eKwn0i/cmYVEH94bLb5tCO7eaGpMTqBm
fORFm57DOOVvaDH+BEdOFZNy2nYqcdT16blmKLf+HSgLSADn3gpvlpwFEqYyosjefmLrezC1yAns
cM13+lUS7kuIQKsf0UCqG4n/FWbVS96bvwWqN89RocVWJmypqk/OScy7MSpvTU3cFcWKbNFKlYGD
+GK9nn0JxRA1F/i2QSj4N7VtWItfmt6qe2ucP0TBbzotwtoWhcU6I2bfapdlm1bWO876bZt1xamI
OAB102ebYMGfgScbRjTcSEs+aPeqtDgEUgboBfTaCrlvPTruxiQnY+O0xuOkrEtC1EFDk4BxLcPo
PLsnPChxOLvnxA+mZrwSaWlAIQctYJMU68J4yZ02hHI/MzZXAxfIX1ixA5uhO3rNGkoSj2dzaOTW
ynXuOAKU0+FTT+xyF2fk7RJkTaQchp4yIp4CAuRGiW4rbXT9Mi1uktYlFlvY8yae2P+xI9wxOXH3
ZVv/HhNIQgkp1SVhI0cl1K2zolPXaOD42HXgchf6DDsmvsvs5nNycizZnRUdQ9nus/i5MUfDS1z4
uY6KKqO3j3oCcxssLHLXcY11JqqOLhFs3m6nlswIzN4Y2RaQT4uMjol7DGP5IIcVRzKC0Rj0Kt3M
ru0eUPocygUHNdKRM8y/B5acfGkwdS28KHIujoUxzXt94Hozpg+ZMuWnrpEfRB8mx3LqNBQTxTmS
UclS6aIwlxBza1a5hf3Aa6XKRKTrQO+y+uGrTXayAwUkZlqVmpVtqABsX0EUAAmjNvPyESakp0By
5d2W+KlbVr7WIzLVmVw7OFh3rmnbiCXD16GjM1C79NE6Co9NTQiJs5adeWQiY5wpfuO0uJVBMRx7
2jd+ViYpkMmmYBbVIiVYGmiIY/9iq5ntI1Dq9nExfGXKvOEQguNVTsrOpswOjITV317iATolm/WS
JJqn4FXQZKwdsNfXgYB0glUhMAVX3IR1h4UUo1NOEyONwE50xJnytieowDIDSl/1BOp4smFgY2YL
GR/vVdx2rsG9ZVBUE0dkH4n4n/ezVFE+Eb8eqYmytbnTp36nUP36SeySLp6aj8Y6EW3Q0gBSNWnu
WvVdsqBPV2032VpzmvjZFO+Rfa393tw9tcOXs8yA/MLlUhom0YnGC4DXDxs4TZVz5BHRAi2soUfa
NLgbK3aS2CZfQNVJwxZQrcOREXCeOJ2nhkPuK6nruc0AF0Sn153E8Zu0jenoOMt+aWhFFUgcunSC
5MPKhwg7d7ZNIiT8gphjf4qenv1QC4jXGg1iM/Nz26XGBsQsuiCNs72aS9+ZWZtT9zFKw/TkkHHp
VADs8azTDeNmQRZt7ZIOu2idpDiCeb8UrtwWon2qayPZMKp4wZXVEB6k0uhvLxnGOr91NqWEmpMS
dOW1gq0sTyrC2z/tXi4wqxqJyRLDoDV/qdPIa2+MfyZQQ00cnth6O39xeuiDEU0BMu029VyXnpu7
b6Xq8hdRk8pvw/o5clxia2wER9XAESw2ka3pw1FtYTFjegI+br8yymZoMNk+ij4LjigmJsKB/H42
2Z7z4s1Bau2Oj2ahfjeZyGhRQTsYE7mv89al6ZkFkaJ4tlW96daIj8ZKPZaCZDv11UQ8QYW4zMIq
3ttUCKjMFGIscwpfi1nqarr/nVb5Cplfx0KdfhtjCHZz+10K9V0RC7SIebnTx/Y1kRYH+cZ8s9L2
ecWpEJqYbTpJJiqGWjKkEmh1GELRUxPEa6CO1Kd+mzC6QSHq3JKdr21TXEu0Jo6V047bqF8qv7Ga
Yy5YlZJsOLVpzFCu4pWkHttkbsGtPAX0jc/k4F10iquCCeI03cBU34YuzWqra5+tCNzdsLBGTU7C
Goec3+8NyojF1S8LKiO0lSyciMqVegCm29l+W4KqWUBRq8rw2HUi8pbJLDywMg+YsL/Go1FBkyYT
jYwXsNEVmaluQc5P6MD2pUKU9JJCdhH+oJgn9PrQ9tNRKVjQLRHDutWqP6VRbytjSncQDG4BCv+O
8Y0cIls/WBUaJ4SPXtLD581t5Vsfj068Q1P3qmpFtk+nB9WEJzclQ7kTERDxutxWPTGaYaLualP1
kxQFaBGVBjpqc5fjnOWYwAtgGdon1bC2B3ODy9J4qPPyPVm6gUD48JPGkx5YTbZ3h5iaYALhFzFM
PyhK6RtqfYmQHS4a63PTBi1/dnAaoeDGY783KhTGCujSWOt+laJFqKOO/oI2wZDtlwaimrK2PaFh
BtzEUWREsuvBpVs8I3SIMrJ4YzkGJCT7gqyy3lOJblX+wF6JLJcekfLUzwVTo3A+j24R6G6zjbPl
TTdcDXHSO5MEz+5uUASilU+VJ5Jl135B45lYnj1UezSuzfImcuDvDe53iXfCG9Y+pyqZnHQapZOL
0tJN6zt1uIhFy/eyab5B4s4tGpgeyVE+vIWOZh/ifvJAa5Tc6A6kwSX6g1B83CzyrIM73jVGOwX6
SJCerNqddJ7I14GfLKxfhY4gClytT7lOgK78qlW6yOVSH/SCQfDEHRFaRXzqDOupDlnyyuW7A7Ic
oPVY6ObCd4uKY9272oM+OtBNQ3DtQ2b4k+XVpEhu9I7dfpwHppw6ZcmwBIoboKVXjz3nEgdpg1Jz
6iZz6rcQcLsn1eFFBGs2r4rIjDdSJdf/UL4PGdVo5gAhd7KqA+bwylOQrHMzFwhO+LcBu04nvW+A
tcBGoFXAvmgqf/LiYrZFtZt0ml8Jh9DFGrLj4uCGgVEE6cWo6TFOSGLThQQpzDoN4z7fSkWFn6T/
Zuz4aDuDSwZ9dIOilNuW5ZRuYOWNDVBqkXF0cGzlU4upCMngVQCRWJ6k5ZWV+5IGXJCRhupgqUSv
S6oBU1TfHG0aLt24twz6IGXyaNJkoHyaN/1kZ77aEtKdM2GGCDvDtiqYMtU1jScl/Sji2fX0WbbA
NGxu8RhEJN0UH+UxqFesRwTqkRVbfLUVPL8ossmGXehhqqiQN1oFk6YmVXYt0bVw3BNLNGxwhD8x
4MExmPwetiXIzZg9oZpOqlzfthzMEhDcrMoDKczlQxt1X7l0TL8GDx9NsLOq1Lqwv8W+jZ4V1EHm
gYc861FZBllS01eqbsW4auJ7dsd8Ur2ONoLatit22Yw3BDocIVIee3L2i7ppibdfjsIhinvdkzyq
medCWy6gdWlmpGYejIZzHhw7CJ38gPPMgzMXnbqhmdET1GSDNIgCbTN5NvVk9jStHLZmFj8CHjhR
r8HkK3gp22T+oITCGA9EOqG63qTdeF/CIN+UpnpfK9zaoey34wQwnnztkFlaapdHxiakGYX8cuUA
rKHHO2fVdGppy8kNarbEK8b4LuZkuMlKDIyuzD/zcPrWCs5brS6eKsKuUlKA/XSa79j0+JunabJ1
LB109ah4AGgvo1299CsEhUxIggYIIGD9+jNr0Y1uehmAambEndfD+Uum6qlG6eTGgTn2Y5ADgT2B
H7rk7n0k3O82kavaM3uHjX5Jpe5ZFNyNCpvJTGxIK8oH4aOTV2YM8bqOUyEQ716TFuGsjDfEEj00
FXzFRr9diDcpQgdYxqMaA8CkOnhZf4ZpD88jgPgTEjKnzd8Rye4gR32SsmqyXjo+ktYLKUoEWanZ
CyPtI+MVx0v1cKLZ6Px2l2Gb692jHJNdFXK4F2LByDKxmVLe8VYcPCVczSxa8o7IiZE+f3UpDmnL
eLFI5sWzWocCinbeBmo0NHUQjkiduFsqKtGiPs8Myo/rJtC7sGyMN+jJGBUE6dbGXOHQzg+FUt7w
11S9nh4TSjrGKtMYf2mG2KkAPRyqdMd4A5l8brP0dVG55Qe7uZ1MOW84ZH0RDcsoS8PjbE3VfV/3
lefEteJ3vDlVIHheorruFlnZ+7BoRxx/RL7mr0T9svQNnEZrTDyqxqlRFcomYShUDYU4WGV8Ywyy
OYfKSImerqzwONyHJr85tjD45qFZBfOQdp4DzxLZP+sB0z3KpxsxRtKTZkl/tjiRHOX2pYaXk+3B
KrWt1jKPTyekS2OdxL5hGCzpHGSCZcJdqSGdhW/zp3opjeK50GkFJRkiskhcEqoRNeRE6Wjsz7EZ
n3uXdG3jUxIJ6iW6IKc64Zae8yZgjrAZQxsN2PBaiCXjdtIEmiF++YUUqGS1cCDP/uDMHAO7JAar
c2NJF1JuhwqUgcL0HzkFknFu4eVABiFrxjCjTujP7ZTeLCamj+vtmWi/QlvFmcIwoi3jQ2yypo+h
dsZws0IBOl+4yzkl4cpDd7dZxuUhL57CUYoHUmJ8DA6OR3g7528tfhhMhzR/KsS8o5uTIn/uzebQ
tDgqq2K8wFKd1mM+6vjENjatXR40Srq2pvrS4Jp4Q0yCE8A3ClfeiMXSvluEdskVmtA7fWATB1Nz
ruuJvqiEqQRZb+xKtz/Q7r1j9v89xtZLHM2Pos6fHbU+0Ar/ttXqdmoMLGh2Rs5P1Rh+m/0PT+e1
nLrWbOEnUpVyuMUE45xtfKNCYJRz1tOfr1n/Phe7vBfGIE3N2XH0GOamtd41x0nvPbt9bhADjJNm
o08gkBf7UbEYDAbS2NE1pPThUZeQw0t9zmxSVM/okUAispnjKuhAIVmgAQcA5jDpWs2myvNz1FQ7
4Kvpr1OO4lWK57RzoAuwkZOJjRxpM6psEYUmD1toD+O2YT5kbcM6dOOpuB5mMYhu09Cg/ihoSIaD
88ZMybXBATt9xM4d7ScUuyk8d8Oz3408nSmqb0Kv+qZ2RDWSHnHrGXfoq30pMFTM0CkTGZmPDekT
mhcTMbOrPtqTOtw4cVStl+gN6mDqV96MVnBCKkOr2BpI+/riuQIbkwlSog01VJf0CEHHmhS2uMxw
nrgzVamoxi/FhnnMhYkUjCmhh36eYQP2yjK9MWewv4qVbWen01f6Qv3GqD4UpXsswqtmq/fqWRTe
YQVtV6btfPVF/NRW+hrgtr7tkNlbIymfDMD6KcUQEcA8Y5CdZuG+g5Gnd6lvT2n2DiAG9WRuIZ3G
h6Eo7bU2du+DpcL0HJarfImfk5TObuJSOVTaFnACKjVDbKPtmxc7e2GkWjeqT12jwgB52eB1T3MO
hiFxccCR25xHNcR26jqIhPm2DN3qxlazeJv7SEPmclCR/qy9JTBM6yMeHtQ5RrHI8vrbsUre4z7c
xhR2V6XanwezfhkY/14hirYWirgR/Q9Ux0CrR0V7s6g6Z2RCQKpSF5IZV3tQzP5FdVENpLT+4TC9
w8d8dMnRjr3lpjanBCOkHemo3mU1TnRIdCAMnVrj+ukuhsa9XVTPvekDolGru5qEk95ju5F1xWJA
ODsaWy8vL1MHrKlolt9O926stPkg479Xcv9YmtGmjl48PfWht4YAu9McRoHgwyqY7Emm4tlDwAki
wZvJzrI1wqsvEptC++6uwg3cYsZkm7eTrhyXBM6cKf+ZQD4OE42qsaGN2UM81tQ1V+JSHa9V+01r
m7uyG6vtlW97XgBWjVNPkEShv3IswmVfZTpWR2O0zN/cMK12oWPi86eFUjPVtswwHj0dKmwNHh6k
UVPqNYTCectzgWJaX5t2D2zVTo7D0pU0LSgn53MDT6u6BEC/P7GKcAh1WUVz2jwtqHyhwG0FY4tq
oEvVFmLqwEr7Sz16eAh9eIfObr51gEjeVL1mrjQvGKaKyaU0dz/a6HEQrio3vx+nGiMfUtbtk+zV
Hbl1+H6DdqS1N/rNi5Qlo768TYpq587+VxFHv1qZnkmljRmoHsNKLe11fRdSUe9gFYUkI7uBtc5k
TBd3Wk0UNqbJ+7ayHEk4mLXvnST6dOJnzzeBZJkRvZyZKbb0qTOrvVECWfX8z4TZi5VmQxZpwvPa
w8WN9iB8S7F6Y9jwlkPEbK9BYvhsL8R6PVg8MwoeII3e49b/w0xc6EB8xJOxMangz3VxqxubIgNm
pzm3FEumKoZ/BhrJwinvKyqpTLWaKNWX1k3XJjDIQq+XeBlUi3nyMS06HaDiV1WwlLLZZh5g4tCv
7tu83tnF8OhDt2uhpEve88AI7bNjdp8eYAWkLGsmmVdtiy4Ipe2lpkFndrRtGopp9WlyYeuPdJB0
tB5QYHz30awAFgngMZLOzwz9BEIAEePDMS4jPdsggWAOav8qBj/8gnQ6TkHGFF33GYFRg/KLnjVq
XSvxKe7gHopYb6A/xKl4tKvHBPJsg0Jr2Jl3NpULD32jlWGDtLP9/oVyNn3x7slWv0Mvo1VM/cRa
FrQYM0jcwnINvAIV46SC84VON1b+Rs8w3AWkzFNvYSWYc7+Z9TiAYI/ZRqdct4pCxaDPDNI1wvpq
1mFHKC9QKOz9LH5LK8xDF7swHZBfzsO4BiiIUgDjcWvbze/aksFH925s6gR6EZO+aVfRbQWx0Mzl
uAkFI0hReOcN+qZtSmu/7RVMkKZAnOvDU6YqFup+JUPQxfJq0U4DEZU6t8RpO0ebH0yS7mx58Awz
3qeesQ/nliTQi4w1vVWQQ3W3b7PhvSBnotFCIcSlXgK0E/K3EGBo5+160/myFtImBGFWIMLBuXXK
dx312d3QhQOqG56xSfty2vRjj01hQqczXP3ZqGkOu1QT8qHZdOloPqCMVOjIaWsJ29ZFbgLCjAWM
dLOrGmYXssG/r8yhfbIBsPl6gvBbBDq3VdZjiny60igPidpoKGDgPvwGqbRwTtgMdpLTCx6AWzFI
4MApoRSwLDOYyuRzzMQx8IqVmlBmXlDVRI5jJGiBVBy8T8mwmzscnJxevcO93nD6v7rUpUGeRigZ
qMVd2/ebeFzAAHZG9tHnMXuGkl3Sqx6TN/4XMGLKGN5nbCBrpo3QKvr1DKylOzA0hSVWWiIWBmao
MdzM2vLclGCJ4PNb6SOGJR1fawdsZh4mL2NJw9GlK2Wit5ywg6OQZAFlKwGHU3F1u+7dBTBwo3EU
GN1FT7SrL2izcvQr5dUzVap/falwj3zSmDyCKDSQ8UsL0IDxRc2wMXYaH2Fdc53I3NFFIcUuUerO
oTc3O6hLVGOXOB76MTRxQY9GGxNgaFGs43Rp15nhP1YD6SMur1nOrq26P51Be9+x4NWUytroAKSY
bM5AaNxlnrax5xAwaemuF5scjVZJYxlwzKC1y4yvetsz17hC0uHizW6+qobqLosh+B27emtW8NMT
WOo3igaZnG/uGXlggnsgVekso3uFb+wZIbgPSIACVL7sLRHojVOD5MoHhRpMi9VWi/mmHiOBO9Sv
imLed9IJoNtAmQByIAb7oi0F4T/QOzCJVWh0IP9b2t6HbhsfSD08A4Qiq6FgY5jTGVwQaZR9Wzgu
PTn1XNLSlZ+WbbwI1K1vIcOf0Cxh6NYdaaPb87HM7GBKliP9Amof6lbtaJy7zltZ20FhxoHiFwHD
xqSv84sxZT9KNVxcyzsM8Xyv4put2Qhmgg3kt89z862Mzrfd2Petgq3s5rPuV4e0086em0LP1GF7
nENrKienGX6HCpGErt1y4oIqGi5ZOfzWbXeTTvGLqjv7rgQKkmcBlLmB/IT57hzDKz/bX7GuHZty
PldOEbR186FEF5Itu+5foyo+j00WpBINqiDExouBWHGk8dPMHzI8C0hrzNxybowkUIbxMgP29U26
kiJnkATuEp59CnalRPJdFK7qNKUS2mU3S6k8WbF/kj92FhSQPaZ2Uij4R3il8QBRNBwTTgqB3HjW
6zxAsg5wmfHBYKy01c+AD1fqqH62y3Scu+5i9O3jMjvAbPM/+ffiqz8xqN3ZDOQjEiX9NstnP9PP
k9Mfk6b6M1N6aAq8xMZ4hjL8CBPAYyahW5EH8loMlWifFE+R5p2gzwjqeRTyqiBMJbl2X4ol/daA
aBfTkWjq3FNac2OdLqfO9Kdzkp9Lzyzq6G3VQtnLR2hFuFUN+06rzMCZ+2MH50pRu3dJvlzfm9je
SY8coJsl0U56q7fatzM/w2V/kLcYxnJs6RESnbyVFlcST0ek6wLbBrloHbTSO8Vd9yv3y6G9QSjy
uehCmG/z+3/Lx4JPxnJGd/XSIHjjpketomdX6WcPmuy+X6BlHi+xQ1MNPVwOxDHmgdJqu8yKDVWC
iW9dzn0SnWF+DSlaMYwbVs8osgY0R4Dr2wMSami38iVMu95HubeThyd7oc/a78U4/Pc85YEvi/NV
0jaGQX6VJdNrm9GHZjPIppAnIH+qdjlgk3G/lP2zhQre9e9ZIqXpj2nS3NUtPkLYKFgAWQSyzsBa
Dklkvmv8r5clARWa4GHKzJOsYe+zAx053fm+yavDkppBkXKYwzH/rLULlL8nYFYHQJZgxMKd1863
SlIe2lELmrb7nKwfYGHvjs/gdLcymL3StWd5tkvIwnIBLao5XiDfwBwubf55uqgK9U78vNmsif+6
gZFxxBBHOheZSfhqUKxFN4okrs6QT5M/lf9GPwp8kc3iWjX/JD9TY3wrRvDnSYroKVcptxe28KxF
aNip0XmM5jNh6YrRnE9fQUU2NK4rIxdHRfLRgmBrSdELAr/l6d4JeFcAMdLF1M3Dokznxnyfy/oz
jlasCipwnfod69MFSv5A1/l+JQ0AXu/mCfjkEt1psb+OJqzVmAXTkN1DFrA2FPYyzM2DZsOKpgUh
50O+Hu2VIPwYTePXikGnLvWjH/07VBSg7nXH+2p0WlZhF57LsfuVO2sVTTqXO6X7tyJ6219yRbuZ
oeEbIi4rRws9razHHkrk62qjTXGRhUJCppzSX3mI14PCgfH6/LpkTeudTB7yWBbM/fBEeusw6wnx
TwJxucvUCGccociVaeavgHDPaROe5QE7bOYS/RjGw5+rsWdELN4opfoQjeOlXfIgaRlY8fty25R0
suYZ41AG7qyc+uzZjIsPcQGVYuBC4kO9FcttmONFpyaxyrMMzTFw1x5fxWASgQDuxsn/Bns1z3C+
YEdb5pXoNa7FhBkt6s15e/SWvRg4ucIkqZ6SkOIwiyomSW69m9JgKPZoexxVHq49cm7DjFg7fjcz
aEE6E+sUcr7Z6tVyVvvx7GSb3K6/0nkm5+V+NM0KlMzeIONz33TThfnWgNIxTrJIMGG3s59/qyw6
w07k/HNHQS26N5vobOJEKTkFJhgqGRqRChQWsTH7o6y+ptS/RXlW0xg1FusgG6SZ/dNwp2ugjvlX
zNaZ1O7kkyg5sMZS/rX65SwWUsyD/EzUJJD/nzaF8Wpr48fVu4hxG1r3cPU3qvZSZ/5Xhf0Rp0B9
NNa6XyaUjrK/5Hvot2y12Nv5ITPxAxx0w3S8/qmsjFyaz4QQgNFXbHFQqlkApuStdT6hfz6BKDyg
YvhU9qTwehjAk4ohbu5kiyWFeh7y6VLk+8VUj97kM5vA6U7hlesLaxvvrCT991KTKIRkxV9bDXwU
/SN5n5xmX2zVbDQvCWi5SIuvPsLWaGe5v2LLki/LqX9kj1Y8PlnauVa/SKK8RwgSz5EO7S1U/CvU
/m5DE4o4lkC8m8NCih2VW3Tgei6OIwWN2gX9kXTG4XrnKJAxl4FTYZP4SNLO7yGCqzk7beHRMQd+
Jm35HLSrCZIzJmtFqffZAbJQ++NRbh7CxksZUgmL86dymc5pzJ1l9UQc0a90XXlZbP90fVEOLdRL
4DtuXB/4MbtHXpItRwLxpGoJlwA06ro0VxOeFT9atK3H/mLA8iDrN9TfVaK96+RKWuG/Ihh/pgWP
mLB/qsaaluZqnuZjLNcgR0G+I6WIMiTauq66rVzsf9+r+3+qy77hT1VV3cnH+J6mrZJEfYwWbDNP
x60zyGyTeyZoXmy+82qg5cOvN6U3r11PQs8qeBHupXWWi9F9GsI9gZ+W1UoHHgEVD1U/Kl72xnDK
qmnCL7ERaizezHmJGPWTIEJ2a52GZ9f5VNXm7b/TKp+STfBIGj0j05AZga6QZyFvV4f+tpiTXelp
Z8dkj3cHsas62KPMrDeRZj/y6YFVsEH6KIBO7ysttbMYLokOAUppJL7Z4HAh5iYatXvKGV9atBer
5SOr07bfYvayJjkp7v8HWmKq5HAaWXpn0fsWi+zr/55EF5NXJyD0+otbFRw/uNJGxTnlkAnlfQIR
TLwX2yFnp9fnpxh8gGyb2idq09I/m3pnyEP67yWank1tPMk6Xu9a07/86rXPEqaD7AfZ/hmfVIzp
t6+8KqEZEONeHTmVW2a7YfZR9IOWLWfZ1qlKeJcrt22pb1MVAVPnnsrlKRf7HE3TW9FOX8MfMjdQ
6YA0HcAUxB/0jlayWpNZHJShujd9lIkJkRaGW5okfLCW6o8K4I+R7iVolUOH+BuZg431ya3r881o
53Uz4ZTTnFUt/rTrkUoxIMyFbwZREyQ6Tn2yyCi9+xv5Ni1aaLxq51ZRzxT0iyx/b4giQjx12Tjw
oRu7IcH0LyDkMJ12tzO1613M58VzweE0j450erXoLte9wySirSYQ9MEqAttv1os5P6ZO+yvOi8nm
wO/piGboYHV2gK7rMcfZasc58bYdAxOya/SkPkiqANYPdTTvriE3uX5nr8Vfhf2BNtVR9s2/+7SU
uxzSI3kBtoLzOPxMSvc50ovTVXBekijIaiksUkIkyfAzo0XJiyyUUUncOWRPOmhhMf5KIaKg416C
WBX+TzH1IzbOsOLnWbUB6pinjmGVJBjU5QiT4llffnodBDN0INdgsI9xrnOCBK6yHwnUdTbA1cX8
z73Ibm4N/9AVO/GURgVtL6Esn9jokqDgBMQZ9KjbGGb3xrzASeJAidl87Xtsq5+ryRHzMPftm6bF
V1NBhnWZMCWNXp3gm8BYiW9dhvQ8rfIWD9sgP6gqNK94WbxB0mBG5NwgI/s0o40txtHAP4fpvItA
dPqhc3Co9a0YuL9vQGbEobFJAN8mTQ9vW71qSfOkmo1g5tnheespWSWQdpCM95BXFbVyKkkg6fKf
wbQf3cT69aqNQeCHGsY+AYUohtAzLUS3nT8/LP+UXDl5xmfcFmuthAPLn491ZxBSxoRgmN6qe1Tg
2PQK7ei2zGL+a4BT0yVdbhYuVcvqIJ4AEmlHuaIxowivvoU9O7JHKhU9ClpIA9P0/G6BfgGQxV/v
Vb8KdSPeg+DHHTg9wAeYEjQbAoX1GMuthDvypXK9co1MJqyN3IbfB4xKsoM4Lrj+vaztHPp/A73Q
0PoOx/SjdDfyV5mdBga3QPXsulZMsuwGv9pnnv3cuQ6t3vj6ekQ2PY49jTSUljiXLZm6m/37XfZs
KOGR4YTzcpuP5fG6JDh7eewwp0O3A0NhyM5TygdGXwMfpW+5cpfVkZ9GPwAlooSM7qDcLeM/gXie
634K8auG3z9LkJdHPpVOnNWoZ8+oIawcgzkjltdOC+j4p4u8qW0oCQ/Ou7jMpsahTc0hIwliF8ne
vEZx+fQAyT0obsyFWGGDFKqjQef3ydt1t/seYgpyBsOiOSCS9M99tNNZjdih1nAPAnAr/z8Db+2r
6FYO+GxO23iGbKXjY6/m0SUdyZ0tcMm9/FtO+0im6brjuaD9Zaj+Nu3RTyDBZYMGEuwgIPBd5TsJ
wcQf5KX71tWBkzIbak6M9HO3chuF5Z96IJP+7Gy9p0mB1qA2uIL+os7QfST6T9bdNx5rxoONqlvH
HL7lHMiZkJ+a3v7KFbDpc47EuHzJU5H9d30ESzMeQ1chJXR2JjwRcwWLtzwb2Umyb8AX/hho/+L3
DV8M2TLC4Ej3nLkf8Ubiz2wvD2bwaHIreHCJBwCV7/2lZRCAjAXrIT+NxthkiJ9JnC5ZlFqR11N4
yBT6dpYdtMm/MD/1/T3dv00HujbsjXsPTze649FoI7LakfYDbsJI/6pqg+j8veooa4mHZL9c9z9r
s8TpnkG2new6WSenooTFf/IeKIMeaVPcQOsaM7FAdFEnAU3mZyWDBLYWbtXsUbynBIUS15fZhJAI
EG61P0ruLR5WCifDDSjqo9jHufV3YLp3Ylol4B6SPZqbB7G6pVKfUl8LmFvbqIOKsBGBs23f5cy/
I9tBuPGvDiIf2LZQtYI4gqNo1aoqQ/n/AqvEXp5GRrAkCFaQgrDY7WWVwbaHOBwn4ZoI6cdq7j+r
vrtT22EX9eTr+FAxBmLY3NR8EcUac0i+nOLH6eugJH+j/YJNaX9CcNF45lApsF4zefGMGHkMI99y
7HDK6BkENfU0BV3dGWmbNh0f8gKVex8kU2aR5Vaoe1D1QBdVIPnDr3yKMyFoAlB4wpFqrndwMSWx
2X5qeiC2EEj0UdFSQKHdk1gfW3W+k/RZLovJpoNPddHUWQk/fB89702MvRgiq52e5hjABsZMUZnk
sPw7MW4QDfyBQXqDLZ76O+ZyDC/iHlvP//KGryHCTrGfe4Ang6r9hOVnD4QwTNKXrMV48BcSyJt5
vlo0712C4qtZWnB7CkBYrXDeJNn0fJvFpE4Koy1h1fs1TZfkXYFFw6PFLGEaAUfQ8RpjARgnSfch
Pj0PyIn5M7r2IOKICiVSvKYzRTJuoaFj1kkL5NHOaRtoKn0YoKklMJnR+jMKY8Mg9V5xpy9qdH1D
ic+tf1PV3jiLsRd78p9dgSj/VdFg1+XEib2pNZv11O5VRthkt+tzCOyT5ed0Ikh+5+n1r4Ti8pOP
lm8AC7MdGnu9gKOXulSnoqOZ48FzqqIuzpSPTTwDhW1K0JRBnBE/wd7UbZPhGtgcB+/vaiyA+jzE
bSTzmtdM+2pZFOMIR8ZhmeLful7J9hJHPTpuQNBHu758FA8Dhexh0IczwzJBgeitZR7k6Vep+8Bw
Ik3H+QyjJkODyz21578WD41sya9ttKdsbbl2dWfZ0a5X3G7r4j8rUkcsorwtpvhTzrul0Y5Lpn6r
004c7YKE1NXoaWqzy5lLF1MhWZhks+LgytiB3KQEfdHsJBUTPyMnDKbR9zFDu/p/JkgOZFIpZ7/f
iFeSB3pdiyFZkOXJHvXZPknoJs/Hs7Cn5a9UYsGonOaMTdKetRbwUhaddQlyQ7/eg7Dc5YNUavtL
ElI1j14UwSRI/CoB9ZjrO0V3d1L2puN0yqYiABN70kKbuZT8kS7cTl/mfYev9djoijOdu2TX+yad
MOMi/0xxqr5Tvc5U8Ry2NzDbdzgvrr0D2sDnGvBaEaov8hVSlJcCfqo+9HP9JXEys8zBYrknwJ+k
Q92jXJnEyAwIB1DwRUNxKCnfU/x8AYgWeLggGxcEqd86rRX0wUlBjfbX4vGoNVjvambuNsXx9rfy
jUs5XKTbkEee1PMlX4BE809l3/TsE2ZPXoz0NHb36qCczPjQ/TWu9ybXKdU+Q2u/NNCBfFDsTJee
2Chi2JX5Tw0HCRX7z6LcjtgGqRg6RvKtm89xxA3xzyGar70Sxc8PprEfbz1FP8l75YM9AlSbeqiU
EbuaoVz/NjOdrdyZNCVKUhq5BsuL936MYiGvLw7Ol31Mp+nVs/F788WlpSJ3Mkc2yhSErGy8DAEJ
Tc5v9D1Z0X1eZVu9HM7RwsqzRrbaPVnuDDqdLq3+Y/fUDhAK5rGXPHapbDp+9VO5Dzl7vtJm2JW7
e2P2Nq1PeF0oJ1lwc5weCsVbpxhP+RN1Qq8LKIB4f1hAmIVSbmTHhLgSuSaVUBTuGSac/Y/rv7vq
4M9vMyUPuBDfSxDBLXt/WihZEtXn7KgBMABMUq/yuvxJIuUED8A7I1bQFk4roHG4f4ZmwRMfpf3E
0L7muWd5MGZaB97onpLqOEXTp6yk6jgPkKqtZcHlFlLP/ainvzT/985mMc6tCsAkAd9L0A8i8EHP
q408p5EnL3cqn6wW+dMILLNvyfpUYMtpQEOY3J3nqphUZVT7uSinm8KlGONSpsw9SttshP8tbsdY
os30iGuxalyKarZ76IlvZWfJEwS7iSvs7k3VO0g3q5mAbRQBxGHB0lJ36CngDOq6GaoHKC+OepUF
lOQJA/eaYRwkjQSGfMTDvI9xTgUZMyAh6DXZ1FL1OINCZz6YGbCzr0WAJJI/qXFJ/ZBh5Gu5AvDF
Gt4rRrFicnRJIv+LSW2Z6Rtofzf+6b9YFYK2PcNGO/lq2Z2mqwYGPEYJMykLpnPmiPfs6NBfvpz2
c0jIJ5YBjN6onctiy8jhr5TM5XV3ZJy4INKkuyaVn3gaj+CMV2U7oOKZScmCXgfHrqjuYsY3hn7T
EQyUw3iUt1MXPZi3raPCaVYfxIzEcfIE0QLtcPoGPScHyxjd62Z8YVIYLz/8JuO0NxRlI6ZwIGgD
ehUfKdtq3M3EXUr3ZrGjlwokzn/Ruu+TWuf1Qwu2jalAKfLTAL8kCLOvetwSxZDX6zleHoCn/8iG
ywiwGxrqzaDdiS2R15RBxRq568Yh4yTCGCv4qrTxVs6TWGCYd8+qp98gufScchbnnDC2ZNo+mncV
G1p2qWxsxx8e5khZa572NaVEyPNZ7F3VOYeYckRFTOf8mLSl5FUrZjnhOy/L1+FTrIaYzZyrgQRd
4Quv5shv35h9Wsl2l387vGUK5+90eJEdurTlcbyVb1Y6Nr5sYrErqlb8Zimw6OHWmDO0qLOroZc6
inRamcFiQMt9V0YjMH3t2Prtb8MkyVgOb7Ii5my8ebDxy1HDF6vqm1VMX/It8kkJ6yfG363yJ58h
BsZ2//cbuSJ5h2YwBDnf6779Iwd/TJOtbuT3cg/Xt0bJozHDBMmuEFc42/oZcilLVX9loa71mkH/
GQEGYxss2//EI9Q9fr0B2BOlye5qM8IHTW2/pO7U4KFkn3YtuEfrPLvhWVwwqrznoxw4OQ6hoZ/D
m9pYmPJNb0F5nKTTAbNDH/4mm0Lzf6WHfe16ALp8870EZFZgz9aXbDs7d1dKFr1G/L9agg5VCHAp
6Mvv5LU2IvW/XLsjDTOyyvApx7SwzCCu3J+6v/uvp+xWy2WuomDOi9dkgkioPmhF9SXvloz0aiM6
dWPWygHx2LNFvcpz1Z0bohPN4ZXlG/zo1Hy2MI0Xdf0e2dA36WngU4CkeQ24cwHKhMMao3VpRY+9
Ob0NAKirKlqVqgH7pPrgx6+mRw+d6GWytHMUKq+ZFfQEuuIEipCdVCsJ6pdMWxdvHO2LQAzE+Kc4
Fs/9yoinkFw40muL5RPPWgPZWj/v5X0p4ffow9PApAgD/w90w9a9lJuJWOT3s6bfg3oHg0/eJh8q
H+B46c9QbmspHVH/rom2SD/fvJo6+FJ8ejAijHCjUhm+N9syAEm1qXzvPiRI96boayncPxUpjdEm
tKTQnNbVt2bfzjRUag+ikro+MMHwirgQtm45RmSpSPMdm8ne9H1yJ38CbJYyoXNIipD6W/eMZSLM
cA6TSkGz37ZwEhjkyDDRknWnHy6KM3LhrST48mJuVrQ9YLPByld2c2ISiRyMLMqcP+XhyDX4aXk7
twjRyptS0t9uat9sC8VT7lfeRHJ2cCa0vY30XaOrKMsjaxYxBOBgqOF3/o6oPpKFNAsygJ5715Xu
s53UAFL4TMtsP4B6MGlHNabh4Sxx8tZqctZmJMmni9z9NMWvTszgE1coV2otLFjP0HUSga/H7kKb
dVKHdm/lqMEOxZ/dVaeSsNjVw4dQBSzPfYsvFqZtGA67vVrBM5apR6kjZxbdL1qPA1NHaggfEQUX
sfD/DqH7g0G/Wmc5sD0FGkAAzH1DR4DoEYafeu6DyVCV/L/4IjnbjssAv4p4GsMisX8Fl4yp85zn
dBUqYju+KXTHD2nR+x21hyG+xRncSc8oBH1FFJQHclL15hFuHNjvfl3joRL4F00BOb7ScBC3MVos
oTKjJ+RAK3GNzJfnuGTWNex+xa0ZHj0GDwmdqHm8lpiu5VYaXDW4OnQ+3iSlUllXaXNWtCybo2Sl
kjy0xfyoaM1a8jMp7UozlFb9o82gtJvd1MiTKRQwurEMKq8DppBAq9bdSnFF5q/bTHmVXk3OMFbr
6+//SsQyfdE6vxVspjTypG8ohRvb1l+SkOoltWBpIUhhRH7WoBZDjVSTFoP8Ti5W0hfJ/TR/M0Tj
rzTrdOAN0uS1zS8A4J/X7qU8Xf0njds/iU6Ey9w1YGpIDoJCMaCfcEvj5lo0oqgivRzpTBfaDOFJ
e7dUfJfM1DfutWt07QNDfJ+UFvVgijCUWqQ/jNGhpxFWn2m4K65XXxUEMoRC8g7ZXNJVFrJN4iFI
4tZXiAwkWugsVYxbSNlGzfJAynWdzuhYPt1O1gCg232RT5CGjKxFCkelrVEW5hHUWf4nj2dR232T
9jspj1/XVho+3gCgeyg/rjkez830l89u/JX7lFaiBkajFIKpiNmUjJjJ8P6uBT+7zm/G2XiRHPKa
NC6T+zKll2uRoa/7dyk0JNAxOZX3LB8unyjJ/5SFW7vp9l1MJ5QCvrSPokR9T/MSfpDu1qyirZSt
5InJinnCWYgUDU92X9uAD032KWtWz8qrDtRWHmeSjzv6qHudrql0Wsc2D5SWapXwL8Roi0Fo3SuP
aa58LwOVPaN9uj5yQOyvfcIg6X9xqwC7MA87f1b24iwXjqidJd/O+CaHW15isD/IVOcgWa6EOXJ6
QwXNFsJgaVilLps+Wn6RRIbj/Cxe0c0pIy3fvap+RjTuoe+DmlI9Xo/f1VBE6t3i2V8SGjAhTkMQ
a5VJrftbV+K3mNlnCTH7aXmZWoYxe2UDT+T9tcsj0aEPpWta/cZyF9IXrB1pxjBMbh/k6w3tnwc3
x/4OrA/sHt0FMOet6ja3od8xYttdpMEfTaBy46N0WsRqlHb3A220+G3d0tbO7D9IlVB2npwsKS9W
ygwlRAfRDjENJcg8PPrq8CkwDt9DeKd5l6fTxCC+OC/yV7R2ycrKV/l/s453eTHdyu+u2DGwBJED
nzPXIrAl+Tb0D4AFM17mn65PTA7uVL+E0fTdZNHOLNx9CZObJjQIn/KhUqQsE+fVmyEYwcjIpcnr
cnCa4Qju9d3YTfZ8km68HC75hWBxpKqxXHovXaFC/SZnrNTo0XMtyEKc5HvrXt9ElccoCwBjAcjJ
58obJGcRUFUmaldD9s9sAvgd1PBbrjyevacORq2F2rssvjwjDfTXRr5bPsQqM2Y4fN4E8kacnBSH
x6pE3LphFNCj0V3z2IpASlAOO+Ta7oA6JlsQUSFPkwpky96t/P6pqrK1ayRgS/RzRmvOx65l6UPk
Z4eC1IsRslt6FvD/6kAMkzNzc2cP9DEI75wu30QvIO2tc6Qs69hyGDN02U/tSSpXkcGg0srMpz3R
AGBaYDSSjOfuq1kzJkL9UMrs1xto9HZT9yoqy8TKbCjIi2iTOMYuj6Lbpkfv9BiDNQw50JOYTkxp
N/77CfP1K+Op/5rvzvAuj0R+L9tCfqawgC5O+RTZ8ggoes8tXUSHUuEg6jginXYneBrZVoL2E/Mt
BJttrTzL//ca8BaiJuaDfsznpqtvGaq4YgTF3IjtFxPiLcZDB6hHPG4Dd57iVm9m4ZykKyqvSc9E
uqO2YjxrHLClGGBmrq+N/aowHmFM34rPFRtwzYYbtTxoIAP5W9kvSWz/9dmwXdxpL8Ar2QaulTJc
3N/Kvl0y6xWyMyg2uGOMugYAcWCFqi7cw6WyTQYWVZyet+yyPN9HaXnwzRMP+1P8QCl+Rg4R40rR
GqbT9VKYN0nh7cSxSQouXyiHRc5Ay2Bcz7Ix/SYrLB0P+Slv8Xxv09AJkeMtgD1BANAlEbDAVqrA
0m2JRwp1hX0jIm8lhQjZvdIw06RQGS8/jWk8xuMrs9001PEK/EpaQFLLNHv7qQlhrpAgmZBVGheD
Roxk/A29/RYr/8fVeS25rWTb9osQAW9eSdC78u4FoV2qgvdIJICvvyO5u+85caJjq6USWWKRQObK
teYc0/1WL1ItBcQdcJ0460UbL25JCuGkPap3Uv2Ukev/uI7+qfv3D1A9vM4i5iYOVJz/PF23nyyo
z2oPchuJuPNSjRKyU/XTJvGTW/i3uW0gTaohl7wXDR5klUUSKsbcRN2aatuJnQEVHYVI84tCDPzP
U4ZUQb2p6nWqy12qy9HfOZr7qj64cb4Vgfbi5HmIx4nQleaddVetuZxZMJVPj8zUVjQs76O4+yKn
tkq/53ad1yPnHuRy/9yFGzQ7wUPsOs85qq1b9Wx9JcipxYRk9l/xBmzPsE3msxKJ4ff4o+RJyZT/
6Ts8qGjCuDaEIBClsdaayxiFikMJT22i6ofqWa1OpqdKDeem+g/qjKk2vgI3ajBkz8Iu/1E7zmR6
r2Z37/+oTooqfpGxr/Jserk3a3iKNCq1TMOX4pOuOe/YwdW4kBgOeOGvHhtv/1kg1btgJN3vGuzZ
t6rJ1LurVkhmXOSKR8eoNf8OEFKQ4c+fNto5Pm8X+5hlwiNhPqeu0nuZR/88SQEWMDVQIyp1xbJc
Y2CNVuodva9LatTRx8MqmpP7bEopm+4qqDziSBIvT6qXrmqawKc29pZ4K6PqpKYJmMe+ZUqp3ZTV
c2r9qlVN3Ue9L99790m9sfcPT12Si5UoEYsami01Ln5R3Ysz9cr/u7kRz/FqDwSOICbQtaO6C1WV
cl/gGOiphzZWcGD6yUDv4DjeixJ537c/ViClDdbHnTHof5KCO0cbfo0geZoDwln52NRJQ0nfzR5P
aldvVPNLfS7mkjBQ+bfcSQL3UDv2Vn1L9V/ZW8hnaY4ArODiVO9q79sX36zD+93n4bMtsdhxhlCf
kvox79cXaxVOUbhMP7HVb7Nc3p+qni65YfXWe5wxlahrT90gpfKUGiXRGiz43FJa9hw03su9YEzb
lfqOqkeYZv4BQNZ9ZKPuyPtU3CFuAWAuxGE+GvU5gR74R41M275+8JwCX2BwkK5Glc8chBoqYKdU
j9HG/HvZq1HN4NqfIx17g8D4jG4Vp1QqB+WY0X+7rmVOkTj/pD7aKTE9St5o0+q2IkZUijx0Gqur
BnUuVXs/DEneSvk3YgslX5izVU3IoMp6qcGj2X9HtleXpUeymKk8Fex0t3by1lX/qNX9e95mfzs/
+rx/L5crHusIbM4FewllFPuwXzfXyiG2p5qfHTCa+tj8E4gFTR9nLd3c1JZzwkT5Z1H63yh5b8hB
YpA5UCeqHywmSVkbtG26UbNLNUNXP/59MBmIj15u1Bqt/qiqipdx1O/ykyUZWSOXFR/0n47+u1qt
i6V4K0ygf//u9i12XQgTJyWLuc/I7JhO2+A8q2+oygElwWNU8xxxilO3nVqA1O2otl2g6/SYyhc1
AFWPq0HIlTZaClqZaiNRCnJrqDda6h/VmUE9T50YUb3u86YlSZhPXi19qZSfAfkDPopKjqFq8heA
hSP4E7ZE/aNuRlVb+cW2Lbpvd8qwwcM643NQK4bAI6AuUKXlG/K9bRKj18D4+s9iouoJpYF1ILpm
ZX/5r8xI/TRlYj0OiXsfWaYV7CVvIbJnui+zTtetxZhdpzn7+e+WnsX+58TXDdsgKKt7smRJ2DXn
s2T5VaWGepVe8RyL5lntLjSW9jThdur2UA8jdu4H4T17jnqgWjv8goiBwESYTxdA1RJ9cWnZ6pQI
S603zeyHvWT9Fw2eaca2Kbnf1C1mWoSg71FIs0zzWD9O7suX+pfUCzGls8/RBthuAHDi+d9FlaIr
rj9LxqKybi8TMt1BvtfG/Etr/JP3mxP4lzoVqrIvSCG9iOw2BLRA1ecUJf2tt6CEqnXYxHXBVa5H
KO87AQWbn4QzxpSPnDfuRVGXjgcIh1s1YVQrhfqwyCR7Az+sXgzms3sdZPvGXwfkkIifKsQYSrDR
1cPV7gizC9gLIxWX504P6nJU/92lTuoiVxewp8FkibVwaMniogJRD7hLfiuhVElQ6GnIKbUvNqr3
Gq/YaNIU5eL6b9uhixZiObKN+shV3Tp64iCGaXufSn9pcfmh5t1qN1Kax/hcW+bH/WXZxfxnaLKT
i+28cASCW94h4Kd/VwZcMWaFaqNXc9pKdcDpLRdz3mwabpYVgxZolDDuz5ngoYa9cBq0cnTuy0mL
Ne9gRtoD0GMzHOIIOGatQWkcW3vdmO2PkzjVg2vAwM/0Q9nU0ZXYKDwAGokVXuVvhAdHClwjLFek
N3b9R0fW8+h1xbbKum7j+SQh20GXhSLXy10qbZIlzHnXSzRtcSWzgxZ1GlBqsZqWKn4EJ8+VJh8S
1GZ0Z3zQwVvbiptjjTTeRCI765p8SSzjx2kM7dDYBTxD5GubOmmONllkhynKFXXYAm7Ul/52QoUy
mSeUex+duJr8ACuYR8SvEGexycboUJaoEU3ZJI+G7FeZB3ed0GGMYqBLEwebWlSMNmxwXrQGHJP1
2b3Z0WSfjGZCxSWcW1ZoCh4ebAtreCqj0dlaJSJHvds4WWMCi8icNQc+QK0rT6uQvg9PRml2oeEF
MAPxheDBJ5BWM+u3Yuys1RIPn1mBe1p6yz4R0uCUii+Eg38EA+jWT9at7+jwuETqbGtVIkFwKELC
IqfLjDilNopw7Nu/BRSsopkhuem81wQwhkC79BWm0xHR9BhaPfCaUpZy1TXzCCbUZ4LuZUdrZljr
2nW1cbXEXc+E1BJIw7oy4A91ZfxqGUE4WNDlq+IVwgsos8q6lcV4yNPZXgXkQMOB9p+MwJI8rvsW
bnHFSmhAmsdoKQ1z7VC+6eP8j+VPZ9KqAOQlVrYxu1eNoXaapyfhNdMaydEZqP+rAYVwJXzJk2H0
a467l236t+oS0q1E+Qz0tlCd/yr0Wm+X535HGYcPCk6TwWow8/OV9qse4/Jceg16Nd52ob8D3qCM
m4IhlKkuVsC0t31av0XK/GKBA2lbciq4FawASlTki+K8RPgwNZ31geRbFViS4JClk9wzJw+AKmdj
jtl5wZ+7jNpjjRFb6vR6Cg35fhYfcouLpoBdkMwYGw370C/mdAQayypdYOc2caEBI/iTjINxxbZN
U2aO44PgDoiDMRztP4Qpu9sBU6Byux8p1jbTP7FYzj772Cq1BdqwpkMIZk57vXMAidXN2feQbUfO
rG8jwWJaRhkcHWchdKLqj55RFFsth/wXsSKvMniWG0Xe9yJ2KM0xoIvr9Uqz3I95KW5GPdnHPG43
gG6whbQNoSgAxo3RDJPRlasptl6IIgbZzCk5jTBtJoRwyGwCUMWkqmL4SVtyL1NP3446bom4iddd
hjjTAKu/tJWzIZ0MnESPtL6TIznB3X4sy3qvG2W1cqp0ws/7pLu2sUt5ZThLaD7yKsYBxJ2pz/Nu
otRaDIlTqgbdLEaR7SJjnFeAR/5Zfs1u/gBLS3qEZ5OQAj16gqRRDHKLYZtLDTazqcRqlpTbxuJy
8apsJ2OVcJijREp1801ih1RGUx3b8rFb+Kk9q/dWjNtv+Wz3a7sgU5eAiha/7BwxVvyjLTXuwvm5
DiqkK0urbXUivq3Hup1J/0kIeyknsAhthjWxk9fSQ64fTRCSgg4tY2pgA1BhA3pTlQA+DSOspsbZ
SqSVyVAgNbfIo0Gtua2MT5tG+TFyxs1YwAeYgYyGixO/GGKZkb2b5dpOZ0b53uKvA8c8oRCpD37U
Y75N5bYeDSKLAE4YElqsNRJl4ONA43LI4048Z6HuBCpbdspWbjtB3CQWwm6CcWX5bRA2nkGvOfdq
1Oh4TpxMlPB+f4MIe5Qgzqks3qzCifdFLhAbzIAXxng+JqUXyqSL0Yn5jw3Oc6uDPCkyiI5zQfe8
ETYfchqsXVmRznllyzRWrsd0scDHtjK65yTQr1I18hOoOyh5F/zFGZ4XoZvMNKoQercMe9d4c1v8
4Tn7Ph2BKGk8bnCCKMzK/gpaHVKk091kWb0ZEvUASTBakcsNSJdnVxt9cNMJIGe3/QV9DL2/Cb7I
ObTCQbt6jMzZguNXRpDBOo8GZI+kRhMCNAfg1xHHX4zq29G8LXM1bXAetY7rz/O41DSASeBuHCzu
5m8dkYwsXFBcPSeEyDF2Czt+mplMeMeS4AYIQTVyEmr8+dRcG7RAL67nssD70x4pItGaGfT2zEUB
aNvg8oKyPYyGtu2E/UoXsOOqnQagcMc2m56NS9bXm4KiklIgyHaAbr+TnlcooVnYFaVsYHmbwDEu
otAYdtHA26TFo+sOe98inNWbH8ziOPRpuuXHxshnik/hOsTRVfpXHw2bbG6QiTHac6f4H/BAzaar
3spYmMemLMyjsK183To6A7V8OjbCZ7kZIZY5ZLprgAcmbjowtTV9A+ApQWFtfcdvjpVv7a1pkTus
xo+1gZty0kAAuSAN2SwtwK+6s5DpBIKdw/pKJrE4UPoHK3NqSaVORXu8fx/A2/mKIGdojVb/TkbK
R2WDZLSxPrfC+DT0eAmXEnCvboBVxyilF+KjlgwSmJuNRKLCkitqzJR9yti6DzqOp5VF2NHL5Nba
VubdCRgFRiGS2JzU2A3R8CJhHK6TongqRAH0U/2SWGZ7hMGDVS9vf1qbchTqws3pcaKY5XnsM/tQ
t0t/DPS2P/ZdfiNpEVImByCRAYQXObP9EcdUrR2nKmuA8HYHB7XCCsQ4A2UToZYJBX9TrFrOCGVk
PRb5srZ9zhNL21o7z233poed39ABVJTEZCPeKbvNvdPRuVwKUcJy5VGf6q3c8CnTWVbvYl4m9Vaz
9Ge5jNmGcpqdcJJM9S1hMFKvMPW6Vj1wfotq1qsclE5QUysaOctDUx/BbtfHsXZoI1FcFTPBGbmc
rJWZeGvThO84VWQB1lVOCE158qSAeEaJaC3i27G43kigONuolpqOvVDm8IFrj0snst8KH3sBbelt
YpGbFGhXBDJIdqft0kehXIyX0idcqiLCrUYZoK6SsfE4djW0Sjunzzd6UzJQGBf4pMZqmMyQdYKC
I6lXDc7Yec7HTY6bZa3bYJXG31hRxcgvSba4Xa+WBWQSMHpZiBaDw/1eeo3Zg75d+A8rfYacmPQF
GOGeOW1szyubMnadaISn1Kq3KP3Q8odzNoK9qrSTZRVwe6ceql6W44eJzp01f2fLgolB1B8u5YnX
+1stsxTtjH0oiU0r9Pp0M5M5wQLonBECGwBlsy+tgIoyGrzJWv9juFzZgaXzHtlfqcEnJILg2jmT
vfE62ncKxWjP60ijMCmIgWqES1IA+ZRlciwzghn1t67A5r6aue2O5ljCRpnqEaihSX90ff+qrv6q
uT/KEXzeXia5+u6/LbLcA4ajHvDvE+7PTY0W32TzKF2keRp9ryKhXDcTR33eFWIG9G3sGVUu90vQ
eWtXoV0sM3gx5HSJyR/g/uc9mAjl7KuupzinNsiFvQY0INftQERGIPp1D5k4YWuYq2ze6PpwEVlM
T2tCGtMUgyBTkkZj1u8GOqGmWlkDl5AlinvUOo7cZLL6HVPvMTPL6BQnyY7AO+iVfvSTz8HDEvwd
BhyPUa57u3iZUZgCa5gG+8Yurq2q6pz0wUvjo5fqUDSlS7Mf2OyJYkv2Q8zknd58sTEX4CW1d2Qr
6I1qO44oVSo5OORGpR+FnnmrOTY3Q9N++Js2gOLjZDKgrqTSKUzrFBf+Z08K2Qqfan/0q2Bta5G3
6/zXmG7IemDOuBqJidwLjVSdBIONLZkBg+Anrnrx9vOI36QiHwM7zbtDsi4nYo+DZAd3e6JZpIyt
obHYznnRWLyq2ThXCPRReC4nt92JOWhOnuG0G7WWz7GRrIkd09elMFjhQw3k5bpumRbihBLraGaa
HNuglIqH3ienQoD7Kcj0s4ziyeuMAhpV9+M32k3Cr8IttE9lTwMZbPHoxE+99pL3BNONmhVaSgZm
arVJ0sdypvF0dvwglG0FnHroYJG3JYnLo78uG/tNN0FzlVV3dQ39CSw6yV4lG/9iN0esP+/lLF/b
cviIZAk9tEyPOfnNLDHI8aMZDYQ9dTezpbRf1GkbCqIFMX/50cxsXhFNUtW/RjqFXpLZG72LYOAX
a92ts9AY5dkAqb2KajqpoMAepsalWGuJXstR4qJIWRe66NZztrw2XsJ7oSsoWq4OF00SbFq327lT
OhzNPL55nP9QWmkc05p4Xjt19E+qL4eAPKkw0ItVrQVXa5iGDeO4b00OCZnIYNgX0zloYxpi+UBB
3hDRicQy1Arhr6clpVlIZ24ba/uKymk/tP4voSRNES3EqmqUqQhpG66Hzm0/el0Ea18aYWYbpyCr
n2XvIxApwJCb/aWxiBKcpvGhl/ZjUC23BvbXKvKI30BIQx9j0xs2ESE9eAp6LIimnQNqg32ntw0c
JoRI/q4sphvJ2cd2Hp470/lwg/w8jCDQ4K2w9benyrH4F33jcYQrahoZ0/fxMhe4Ookw1Iby5OrO
BUEglMOu7cI48x/obq7IuhsfLEt8xvTu1g1dyzpyKAJgN9OxMDdC472PCmSheepWZ6D6o/6YEthl
ZnzczG76qPuuMiKRgLaZK6OkCzA2/WnRvzzyftOiPnd1ce1M397KIO5X7JL7d3NGIJpaueBGhZzm
BoekmdONO4xjSFKOSf8xAZ2Uj/zjri8eSNQh1OuvmKR5rDXyVXuv/ihdd234oB/7+VmrdIbk3Otp
R5RQRyCHyGO2JBrPqyUTD+j2N3YNdBNH7IOv+QeApuWml+JkuMgZx+6k5xh+qiJ6IFl35McOtlrq
bnLa3CvDM7SwjskF8czWCBerea+c/rG3OsQIxH5U5VwxfmhCvaCWa7m+t3yTLQYgoiUSalXv1zCy
597urm3m/pr2ezBQ4HPEeABYtg8qv934OPBhZZ9tzQm2oiM0Mo+NF1bX2zK7AM7olqkSbHSyW+qg
mWPQwnmyy1dw/UEmjuv3Zh/ZtDKGBiR9tO3S/kRJ5WYQwQG2tIzbEZEQSRgih+lWGcWhWbJYtaRM
rIYEwNZEMeCyJJo2P5IxPE0OmMrExhQUn7vB4jSRzlv0ouj1NGiDnWc83j+vKKupuxgml83OVIfC
Kmg/Wo29yOxvpEXtu4LNYxi6EB7QOnWAnBkkaq30fKG7ZRW3voq+PNLUl6Z4613kKXl9MDD97Djt
9Mf/+UWjD/a//nj/i8bRt3U2OnshZVVth2wQJD0SErCepaka782/X0vpkZ+Wrkjpb6rfEsMUsQ2q
HlHSQ2eb5qA73n/xq3FnAfHfa27w2OrZvLf59Glq0wRv7RodxbH35vozC/Sbq5cvrT2i6/PdY5YC
2zIwmTxgHk1YT+ZjXvk41gYiujQ7CQjjzYDde1G5yWE6BpaFHbd+j1OggZJQRSqQAIgUkyxYNvSu
PbEjVXS/WFoBPJWCuja/tITXAeb0m8s2PnauvtH6msQfDx7mmFQHsKDFMXrCK1ZxJqF8AgCXrkkC
eMiGQX+27CuqFnIdZA33VjafmaWTNDrHO7L68kOdJT6RKytgwdNuFhMgfoyIcrB7TrYFwD5vM8N1
lIRRrfuxKlAjmo96MLxUZX0jRQjXQxvv9aka1mOr6btoEIB+7fSy2Fm1gZbMwIk7dpWhw1tcozgA
W/+hbjj4HfwTsxFaGNNmWbWDoL53fiKz7Dd4VuF+pbDV9OgRKF4XJlNzozbDvB2bWQjuxVmRF+ip
0uiWRWUaZlF9UdkfKk/A8+uHpoaVBn3U9KJH39QeDZZc9A8PIm539eQaq6mc35jsdQRkxZdg4JQ5
R121qn3jG8HHV+d8lAY1IeJfXqA4S5Fh+Ob4n1U7fXA3WlehNgjkjnlFuYa5qy3wxFvL+V4cpmH+
HP9alnMpNHKN8J9tDKT3FAPTsxb/QCB9rfxzL+kzmQEtMbeqDsHUn4BGF/vc2YBlJR5G8LbJjJ6J
JrEq2qDX02qjm6++U5/KFgq509KFapxF26lvXjrDNelhOavuMpFowbn3h+e5ZZLRQzYcY//5HpOW
pMNJY0y9HuBI1ENSrZsIAYPKIioGaougt54np94GcKYOlqr121jbzFG8zWX34GTDMTPKLbNZjUgI
moBQ0bj3CdjUpvHTtZlFpr3x0yG0Xt3fX9lp+NdcQo4sdwhHVj3SKbyP8rmJ46MV6Mvec/2ONqQ8
61q3c4T8mJnZbK0hfoyFHq0njT7pBBhz5TRNfnZMKN9pblwp67sjkRlk3uYNqTLDsOwLbMmbhu+8
6UA2rkYRya251NOZjf+RRJB6J9riDEE7CYcKeJHfEgWvR85LTJd+reucXLSSdUhD6EzlAi7aCypC
24OFzq9L7AtCdAfef/lDs7kIicg0F9u/zgm1f5aUdOTmjvwhg4S7SIN7TAYrWVbCJC7YFrzlUfan
qmdng4aZVFNmhDV07zZmZSKPKN/2wTKtZmf0Lz7bKuu2RAag/tiaeSN2nGzohMyX+yPuX8+9gsN8
U5JPyYP1cFLR2iSFE4gJoFvnRgv7SUsXDhKtc/HmP2NLvKdZmfbl/gtUReff35W9Sl8kzmt1/xo5
lTO+o+76fx5bLpSKo9/jratcbQ7vf92lQ3uarQJkoi965HN8eymCL7v2/5A2yrWSgU6fiJW8mOp3
9z8iEO7PLvmO9z/dvw71widGmyYE5hpwrtwgtNUXP9v++2dy5c51EjuH2XDMyxzgrVlizpvzaF6E
GdMCTr3WoEXok5L9P18ExwPUJC/Nzf2L9yenTEw86rgjYz6XdAmFQDJy7SjVd47LqJtD6n/3oFcF
Ikj1kPtzuXHkNkpIhiiFHVxyWqNrPbP90KsFP2Gmc4Cp1d+MXLTHrusP97+wljS6DA7CDXPqHu5f
uj8/COxvLani/f1P96+3EWkw5L8Y4f1JTS3tLdGRRN7//29rm/IAaCG/tgvQVpbx5AzhlywHKerT
qIJZBnsGQ8xfpojGQRQP8okVvD10leAMnhZRyCm5PGvRvM81ljnCzdq1kM4LOc+7tCs49emMBuqs
foK8QsndgDZ2uqbCqYcKF93H1s5gSwDbeNT7rtvGEfYpwKIamOcFCXpaA1MeoV7mSb9voY+sItQo
a98oPheiUKXdk8tB84qcp3WjMf1fCpKDzORRFZJ5QZUy5sGnG3kPfsbCwjylS8WJ1vmhJQwJ8H2/
jaclIGZkDHsfV1pbRdwk6Zl5t1RM58kv6WgEtB4qCnaSPS5C7ck5QfWLqTPA4STDPfWkMxkBUhJv
yJ4gubY5Sp8ujBd51yYW2yBKb6bmXHMxbmW7wPkp4ovpErujWc9DRGRW3lreGh3KR0R4FK4QjMl9
RHPCbYF+a1hWST5nxHMoY6p6ES+3Ps95VufDO+iHd7OEaWUA0UlxbNkCpX7uv48p8aaG1xxKUeys
qdoHyeNcFAchtWLvO9HedfV43TgznhVGwYNjXb1q2Ith+LAS/+q1viSKuz8SpKizTLMOMmx/9RDD
Fll3LgvrPW496nw+Tg5faA94vfH0wBiQ0njAul0hL2TuwAT4lk/AfJaCcxRCf3rf5R4IfjXSt+nv
w6PJuAQwlmxOQRs+b9si+aYHQmhN440hy6vmNRCjvTcgD/0GXg+ClprDej+wljnxDHO9vQ1ue06b
P1YBFW8il0Gmoe8NYu9l2oWEpi4s2/ihMv9kEQk1RMwnBM57bNwTlFGV+xv0QKAmGruryCRrMzXm
N022r7AyC3JhmBC1Qhuxjeoh5nsOwk317XFFJpYawJajC+I5/fFLhwRJSilC2sgQrMefZDZx4bIB
djUfND5BTg06/Gbb37BZH+uEE1Iw0oezcOmEDSZ4XgiCpABsakprFGEjGrbhr9c42ipulZWzslFn
LDurncK6StuDAF3WMgftJNtm4qhmdjDQfp63chG7isHO2dXoBI3O22wzo7c1ABVjfx605NEX6cH0
sMPiRppmheg19TfCa27mUIS1nKGolAdGX3AN3mvPytHvtbc4LreMR08jAJKVT19qGwhyQMuBWWHP
kZjAlPepbJlJkyWavxhV90TmmmoUvflFk245/aJj7TWOnT4REflS0aFLQn02XofOeSbQddtZ4zGq
SkYBQHIzctHazjwzQQlC7jnm+hryeFI8i+VYQrslPZuCoen2ftvif/FJ3uiGBy9rcCWho2Yx3fWN
fJvaqMd6Mn0YaRf6fIjoCeatl49Mwqe15wcgOWzYf2L4KmD+QoxNrh5J46AktUvUWJcYrLhnlL/O
0J6lazecbaHEQtVMx1ysDQtXuuHSHO/9huizCNs9DSqC6BwzZ9qe52fTbsGx1J6zMujvnWobdH27
eFdfH26lNN+jYdyB0m0PAHwYC9RfOGYgizfGC1jcai9fJJJd3AYgRFX6g20tcLbd6i2n0tZ9mvdT
VkOzYQuuxRlbbEHnhtrTET7M2eKxp4ObufNBK1hHkjnBQ6cI83XdPi8dWUqM5TBUkTvs9AsbtOPh
93+TzLB8KIVHAsAZI9IUbtthG6g0v6G9Znoc5uT+wd0GMd7a/pPrBy8Zk10muu0Nej4pYLel7a/s
h/RvoFXuct99bieoPM1CFkEb/9WT7GHomDQEBmNDn/gsdfXqJe2xkkSylHF91tMBhtj+GpQuSgCv
faUtgd6TPgpEcP5/yzCCsIGE1kkxzmGqzR8+Phr66A8EieLfISBxBaaRgozohizyw3yAe+k8cVEh
lSBtJcvs1eLopH7DOqeTSkMlsN9TYyCApk/on5FDLI3x0+mGNiRwkpRCL+26lWfQ9qzofINnmt9s
Uq4TnF49/5Qw+MVh1klGDcOiBQQ0UWftbkzGLHSMdBt4waVmLLny4vaVqvDgWYxirTclRJpjwold
1/M3JOkxa+0eTL3+ClwubOE+INF+a63277zgMNOWYt/D03BRvO4s46kXSAXKLz8rufCH6Zs+3kXE
m9rLvijwTkJ6BxlnG9eRbNhF7K1BYT97CIOWInt2vLzA0Mw0Lp9PcgD72No9hsiSxTKXNxhJX0Vx
0Zv8ZTL+cbsaichYHmKnIUjHAMDRboVHfx6Z7K2I7Z0L/2HDdwD2Yc/bpkk/fKPC9R5DL8awG3C8
ceI/DEv3jjfzI5iEOg2ZeBdDd66zApEkGZW+V50MFBZurH0mgflGOuWnk3F5aAp7TvT7CjL2ezCN
PSoEPo0p0b+bXv8QnFsQXcMyyVcl9BJyMs4FCeKlOTGvms9oK46EOWPif67ykcSWQbzR5AUglb7Z
9GjWZWY+Z0722aLVIKITjzoT9i4rHu1Of6pNHAkJJUvTw9YBS1wTm5wtX1HDmJMXdhBQhqVnfmsR
c7aUWU9iUxQ53TPpQPPGL7+ajh2zBw1fs7UQU0UFtXPnZlt4JQkqQ7fXHfEBCJvBkTV/SXfgZFUV
T5HZDXSu6cuyha1H1Bscixmm61xWtJIOprgurbfJ8lNO688waNAZQNarlvDOdma4TobUdkhNbe1O
4ways7Om4WycKvE6T8Y10NilvY531h0EUc/8Rs/Lo7CMN5m7L0Ub4fBzTpQnm3wZb4yU6mscn1O6
gT4jzch57rTAZZ/TbvGUvVAhX8y4pYUHKHstG/th5t41K7r0xGeQOPpLkOkQ9jqeKRDjsktuua5l
5NbOoTYW7xPsw1Xl6tsp6s8eKnFUZtSVklNxL9xX0+HWKmfGt0ugYo1L5y2uQJLVBYNpTD5f9KEP
HQBwK6+6g7XUrwvtrqmpm71swJrb3dFOdBZ75y3Lsjw0zPE6ugCU8FBQWKFqamZYBGkyhJBu3pqF
c3qfzB8DOWzJWB8XtoupT1ke480oi2xLe/qE+7pfFVOgqQB2jFGoeem5+DITCK6EFXKaBP1FNGad
3DB1RUSSYTYYtP2dTUttWUDsJEnpQP8fZclH5kMIXohGUNYMa1JCg9p783gGfYwAqwi8ka6fT8ik
1RBiW0j3AhmJrY/WHNchjY/8shj41XU/+2qwKUc2kzjupjl+ss3laDX1n1xzucOYLTcVDggzeCx1
/6ecJp9zJ2IGgFHUrjJ7Zezym1ALqB1nILPE5zSvUVwH1ksJSCTq60PqSwQSqLU7nYtdi3dlOmzp
FzySfLysqgXXmz3m6yHO/i5Ty0Rx/pHDuzDHUOfCwzmweAe3P2SZ86DbZhXChq03jN/gpjkQOiIk
K+tloKip8+CW9XQQ+F8Y6+3e0q9EhhVhM6v4qqr0NpbzMxnWR2K571HrnrNuOIlq+BrtBoksLitn
pDIT9Vfm8LZasYMPEO2IbRGBY1c5jQUlXHITcjvm+ck1OfXrhfEKvX8zVtkt8WrUYwUOb6rgaa6e
vaVEZKEGzP7E6Ucfz4UlNRCP636wBKsEp7vKGzmilxIP8A/hlm+OY+/jmkQqH1Egno8HvY9UFIbq
9jr2wXYKJnAFGEarfOoH45zOYPtk5N2Wbr61rWjO9qR96uzU5Exek4zLbBkL9iLkmFyAn1lvXfTW
JV6ErI9JjD+RCN58LdlkXXKI5upvas3c20B0BVs7Jv+Vx2Kx0VWWl9YOO+HnFNjBhb7kaQbukhGZ
QOEywcDXGfgQotdE3MrASK6Rd2G69I3yltqJqWb7lwbjuvKG81QWD4Y2vVrm+MXOSlrwPjVN2rXL
/yPqvJbbRqI0/ERdhYzGLQFGUZGSLOsGZXskNHJuhKffD9qt2huXx9ZYFAk0zvkj/lTEEr5CP2nI
4hIQF72laMbATqJ2y1DWExxFQiSwYZ38vvzsvJysshyYEbrBF2Tf1/l80BWlb2K4Mag+F+36HiTt
Q7DEJ5nPBKAMh2JJBw5BfYfOb4+g8CqayUahxyRlWOUvXFWfdtwe4zw3dpm57nOXHx/9I2B5R20q
XLrROOAeG87Wnc2AY6FOuwupTMgc8pciM/l5kzfkhRnAG11lBLg+maNi1cAyFBfD2TNBBx1vBnik
NyTI5L4xsXq4wI6ef6MUcEfhAxmu/dnQxX8iI/K5swK+DaTGtFJyXwLnUf35Ru0XQjE+EWn7mMeK
/bC1mHcokmgTuqRCvcYoEQikvFO+fXOm8uQ2sSb5en1IBptxoqMKSMQOtZLwcmmxiDvNfBr73oF+
rW6No3KxWH7t+UZHhAss5RwX2zra6URlM5m2dlRphyAUoN6Jo/fnTUyFT8o40jeekanKsIw45rOx
Wcc3xYG/0HYPs9F3+DWrTmQboQQ/44J1CQ451/PHA6MaiA091IFtPlIFdrCz7YpVqbvjbmKQhYVn
lLp3DXkDN+B2qqYPe6z/udUAp+rZj2TpcGSvKxRVQ/YZPT1ygBLezM7d+G57QJVlrlFEUP4JAxAT
xFh++vozoMCLPDUINsq/kH/EzuMwPoERHJNgPFDf8OIRwcixZQAzEkbJwsiakk0PhtBPLRqaiELO
0wQ+Z4/y1VV9Tm/vr1I6+zSwiwM+3HonBVtWCijoYJ3f9UFzbtzxls6OvbeWfyxD7HuSEpkaOQAT
TKWQO6JQFZE2O87K8qE3ycpWkqLm2SQgukcF2UGfx9lLu0C7j/NjXRX7adH/6FNjrmcuZ/Gh29XB
20Ne/DKnbxqk9Nhb8iHJEyijiQbCxTyhqsRe3TwLC0BzMeVXpQjS77He7JzkkqTrDYmMRbhNw4BJ
FliTvKWL+KtmMt60/ZUX9DnGKEhmuiHp4nB3Fc8MoEowemU7O5mAsorsc66d4egTz0DWKfMJfT+D
Rg0klrtUOP6xGmYF4rJ+rKv+ahcULBVnTEYIU71pj+M5/+CZd0i6+FUpMOCyHQnQ1f6/wNU3eoYO
PZx+m7yMlSgP23XiVFwj+RLTb4rDY1whjUUf/0lW62llVSxU+2SQTbcjQOyLAL6IonieY/G4i3V9
dtbsgyohGg/RRRATi0AS/Z8ea06TYo3Q//FoblUb+VPw3FfOd+nlN8WRt9PLW7vFQdrFZe3VeaVj
16srcCKfxLGh2Q9U1Gx/Sdgd7abKPG03iKvwYVh6LrC9f3PvE5bLEt2m8v53TQ/2GdfluTFcd+cM
829B9EUef43+4u0GzSPFmY4DHk7WYAQLjZl8QrMjTaxLDNfUdgQktVkKTjtvCJBxupOQFl2h/AHH
F9f89qwa4/TVI1OOqc59GAqPgK/yZKykQVdk2M2Js9ft8FZMUTzYX9b2bEgkVHWcLk/b2anFemtj
Xk8s0Gc2LasttXBnNv5PT9Ync6lRsM/0tsbDhaQrnm9sqztfo8DR7eZKhSuv/5aLfHS9iyFS2uZb
M0a0wRVujs0vYoyMRq3HRQMTLprZauwJskly+cdpTnDKbzq3+kPB1h5gj7EqYuwaYkOoYQc1my1K
TRUx0HnZH/xiuvTU+HEczMe+6F9lMkW4kv5R5Ypv9LWTe3eJzbPhl99eBX+bt3+KIM/ufTypaktB
XVnp79JK3EaORY59xq6xkH+WPEx64uzj6TYiUi+z9ElIhMP1QEm40v1exdfGEAitAS2PTbxALtYm
IorsldCnU2blihMRF3ah6Y4qKhTkZqJ/6VKwzTbjxUuwNg7jX2Nq/7YBXShpXn87/mwTfx+Zk9mE
EG3nAA1H0jbH2iubQwM5HWaFq0+ycmhiQ1rhK6oEUFmSXzDeVdu2MjR3ZtaeZDHfS88/B0jKBldW
OCuyB/p/DpB/0GsLTtzaXnZeU1wHI7vW6/Kw0E3JBTN8+IRw5pVN3JCDpZt6Mqehh9BW2eOSfTKK
xjuX7oXtQpmy4Nv2Y7zrzodv+mHbZs8eOeyGriUkfmXB9u4dVW79QC1PjYwq2knG5XHeL4BjZzsJ
bpacXgd/tHbECBZngrnQxlm0BpUdkpVuRsefuczH3a2vnnOj4NHHiQWKy/1JtamJZrjQlPQyQECJ
O+igNQUlE/o7w4CbqMdL1bpV6HKETUyFyYzylyo8wuhZY6PMqI9eOUU+Whsrm2g2G/2PwgyeR5y8
WLifm83WHCTEZRfckkIEjwKEa7+INNtnL6vyqF9s4zRKguHC8xFfhOvHoVHTHGgkfEjIhB2qvQgX
Htua1EqZfcn+wytirExiTuj18p+B1Q6B8G+Vh5m0rSYqoJbsSj7CHGUeKxHZk5vG180O0PdHsfj+
2ai3JPc9KXDDPYHV+1J2sGCt9TTnNfahxfmoiWGOGIofrMJCFcO4l7lkX7j18J874tGc217uKEAn
KXxq58cV1TxK4/+GOliQoBPG4bIPr1u/Jj3X09l2+1NTM04lxRofeiSuE/gbgFZvhTN4jGXF56kz
mMic4h05+6zMvQnET3s739a8TOv0WPfAezYDyVCOJy7Ov87w2o3dh5MVN2QVyM7wtUVzqoeHrcvF
lV4cji6nyw/Lqdmk0D5SC3TXo2M9tKVGgkK9oKxpzDXbI6lW20ghUWu96XRzJNuR6yeIzMpzj59y
hyzqlVA/sm27MEe01hW/RtmlUWfb5r6XfHjWHLzDBkr2Uj6xKR+waFTqhfmOumJhOFy83Dhj0xH9
T9vHOpaPniN46OC3G+AwKp2/2fgs9xrTWMISNmKjV2D+drGc5yRl/swL9G2Ofgba3iM9Cij/Qr1n
6DKJIPkiH+VBBC2hwjEFZbPr8qgS/EkbYQSvtkfW84tM0lNrqIEFdIpDMYJYJGYeWql0QzWOr2SY
yIhK8GIfmE1yVbKIiPx6KYv4bUXHEdLzFxxcMT+OwjGuCc9GtWn3g8y4FtL1rwEHAXfZ+svNevN9
yalzoDjhsGCZPNnbED873L8AQR72jt6fpl1p18yIswArMsVxUeZrMKX7SaB6AgPNIsv1oKGylHZc
CXzgu0AcwSy+cCXj6aRpawMGxoD4PJ29ZjGnqkiS4SREzfqTz88zKo6i0YQfOeaNigp+6hkgRlUG
5dtVm2BOMS2eYVgoJUPavgcOiGhfzFlQk7fViiPD4fzW+hMGCjdHgn/GQLNsVyBmosvg8Ht3l3UP
pZEwja/7sfONS5Na3+g2x3PvBqB8kp1sTrFUiCzMHQx4SR1wk3NBmAPeknqpLixSV1nE/s6lSvmA
FnHvNnRoL1kpQ/JNzIhW6WNhF/158K3ravfVIaef2pXxESUq1VJYtJLJ+9NMfhPqbjwrYMNdZ4Dv
NI7rR1lvFKBJRrQEcXM0aBsmYH4Il8r6SHijeSE0iqNOv2HlCS1NO0ya4Xnq0olQINwisUvKwSbr
Lz3vL2jRIV6735TnhKtNIxkiIuCh/EUkvj6ZwZb7y1N7u+FE4INg8oapymKXNgHYAsJhs4xwC8bN
gKVF1zt0nwfO+jvpQ+6Y47ItJ+2dnOLbULfUIMjgqzTGG11c1T7wiZZ3kvvCxBvnEozbpadxBeXH
3xFx8axgLt0HJ2LJMIqWlcPwgL+Bdz9ezRNrxJ206SbWuSvPMzrNUPkB8k3Jgyqnvc+WBO5BvSB5
RTpQpA3392AfimHpToPExtf24mRLQjFI79wVpKnumtwMSVXhgx4Ywih4e+vRxS72/GdaOHHav0AO
Lm4nqpptE4aOKBC76e6chg49xOleOA2gzd5MHGrbAWhKp/CPfjr/pik54TPWpNx5BlhQKtB/5HoT
7dm8EGx2QHQMoHyC2SHPVx4mXBMDbaS5yjyg65KGcoedebIwMBbWsifmP3mujA8rlt91b9HGu3rs
FwbC2nlxnHuysq6LiWLBGOaXGM9cPtfuSZigCs6CNMP3rOlEgPgHgf/mAcsNJkGv3K3N1R5QVqp0
NaKY/nq0HuqBPAJ3t8aCkHrji75NxmpIdmN28a+0uqBm/SUtSTgu2vyIk7Sn+MfcW75T7ZQP168J
hxcBgtMZo1qElj3CnX1HPNWzP4J2SnNmx/PfSbdfQqMsUiY5PlItLDLlHsci8Nnt5mTvrtW8M5v1
hmpol9uQGnEdPytnRVlWI20nKR9b0IhElyIsm82/NyJpkChe9e2xWFAiMYZGJgThMfazF6QdEeL9
yPNFsSP649V3pyDsqwntork+Ifek8Ddl+6eN6slurFdbmy8O3CFpgF9YFalLU9PZaYa7Vdlw1zxj
LiUN9NOoiifwqt9tJ2H55pI8YofNgADVfCt2HI64MZFuLdWdY6TvyswQVHnDJa3Ud0uOEIAvvLSn
CE8fza85Xf4z5BhmA3DvWK30GzLq2bolHLmi61vHFO/KGrtCjCPuEtTT1XaT6UiI8KtRfjj4BWon
t0NLIU/KB7IV1YzsFXVditZKvVWio2SaoDhG3UISZ9BTXWHF7/7kBkzcVCqi8l28TyWMGfd+9tFP
8XCXCPHftFRX3PY1pLl1oiZ9ijyimiM39on7LxljQAgjcHImhFXR7OziSWYODoW/zKFFv2VxKo3F
O7tA5D0l53usVHYoET/5gYOKuiGbflXEuq2zCOeaAZ++aCpxK43YmPuhnNG7eQZYgKupfpztF8Io
EQaToXOhMQbaxYiJmqnIC/bb86zIZ4AZLg0+X1sb5h61Cl7KeGJ8q4KZhk8PWXRxpDe6XkzWJDVd
nTYfD5aDY6g3Dby260UYZnmCPgEYxcMC4lmf1wkYp1YxxSIVuK8MSPaJMwyanXYwe/jl0duuVVmo
93FkIAsckR+0nMUlH8ybVxI9PjknkRTzZQar3HsPRj810QA/E65YLdMm8JktCZ4V9HM2kjvZLiKb
J4PR6/EeE6lztDmsBer+rAGdGDD76ycmhZd+GRknUqISFNwE2BfwbtMzL5mGiAhq4mItFIYvDP00
S490BKSa6ELQpH508BNkLf24q8CJ78z3DmWu0HJoDeYJsLe3oY/rf6RTGsial39Tx+4XjCgFemG8
r6mNXs3mJ7Xw1u48vGhMpGHQTHyCcPOWAaBLFhT00Xcx48mjcVWzwlKBgyh919ayBrFrhq04nObb
rNIUAoNumGt6WtORfy5Zmbl6nI296sXF8Pw/HbieSQ7B1amsc6yq9t5LOdml6vFFAdhFTYYCysIV
MjZ5vJcuz3kjzk6qHhvWauNkWMZz7MYoGhLhYj5eGTL6zZ7z80uJhQbKXGLU8NbpCbJqYhvFweNu
v/x8yc/vamuuLxTAIM7k4t7+Lmi8//sqFGDMoGDJ+wr3RDopprawnYPilMWkzRvpKiPZo5x0hvJV
+FS1IerRME0esXS5eWmbX0upnUh1/hw10niRFYSm3ZGRTD8q6uv5XyWc4K5erpx8rBQuQc79MESl
i6KGoEYQvtZtd/6MaQkBJKKllekaD4fLT0qnV5Mm903vU99bdHfeVsfQV2sE7Nlesix5krKY7maY
grpioJK+c0LEQ7CdcVZY+N7MsggA7vwgciuqs4fY/nJwX0rHS0Ovx3TpThKDgNZYQea3YWlhUI3N
8o5WycW6dObkC6dWzzTyCDA/z8W+5ffXIH+q1cC/Ifpz0WERYLu3qZkzvwRCjz2Rybh5y+VLed10
teTy4TWBOndihASdGWRTC0VEZrSbp6vF6DZiVXW3ZMP0SRv+cqvwWjmVbUDXS8KtDKWjZhzAqaBc
h2T9AnnXXCFyOeRN/ERQ7GH13JfRo5yBxMjnNdVsVZPTsbCKv248JUfDUQMOpIxnAy2ywZiZKIeA
7mzwZ3Yh/6AHTvA5Q2SOF/h+JroKy6uDKiCY7wPhMKJN6lGM6g+ZfdUFLXN5+fmdHCwJseo36TFz
pzvPdQL8e5vd6H9/a3iYPNlGUXdvV+rP35gY/P/vi6zORmLlkkLxc+n+XLU/X/j//5lOyXNLUMPh
59r9/ys8wK5U7Fz/UeKC+98Lu90u9WWkMWGzEBpHOYrjz5/hTruayfotStSLJSME6zC/lDZVvMyj
b1bLZevWZktfeNZHbaop3s0r2iXqU56tsCGkqhYrmcRUsEecRDxPbiIfQUWqVwrJ4hSm0XX3MA49
PnT1pxGg4vzAFWNH3YVWQyWBnsQ+pRW6FrN7mYxFhV4275W/1REX63fTiBEMC+JhXZGjF2PYVY/J
uCwPSYAvzeUkiJRRkzMLjrdUv5YBQd1ANE4mMoVk6MGe5CeXq01Fe85oNlTyJc+G3/50K8yCPWgl
6a+y1I7aY8hXZVMo19JJ7Sb+TUlrPG16OinhDqmnoTdzaamVxBO3GJdyI23GTsHuu9wKuXNhQE0W
60Ca0Fswxi0OO0Shc3fw5rKi//jFFPKLW8niuiKYBF/YnTfiJ2pj+6Uy/ZImobGO5BScLLpyCDJn
lBdMkZ4LCYiCgIkLjGKasO5rytjhm0qmMLiAEKJ8n9hx/Pxpwc+iYm5I+TWpUjTQrI7TCrlSraDO
srcPkz1ALqC3DVuh4p0kVWw3++JAALhx7JZDlab5Y7AEbGnUOcVVg2ameC2G6s9SjOXzlJ/AoEiZ
QHN852njq2xbzXSIt8X3MpyKYAqaf+Lal/xf1lIivej3clgqUHSTALxGmoemhMjAYpOe2rmyYTSN
cz9Oeu873n1e9UA8sWTSq4Ko1hByjjYYGbQ+TRRWYFVCBLYskAK12518ej+mPuVBEOf33PzfmJNQ
RMfZr3kd1l2b/ZYrRy0QrBewDY0B/gdZLwXWCB5+umJfwtfJmdNlDd4AI93DBV2AGu2dNurnMbCR
jhkLPVYcUYR5fcVkM9gdovFEy4c0aYzQ6Y6m6b158t9o9I9WzphCjZ3cDT2Z3iOuUsdezkVFU3s6
EMgBiN0TSymOpo99ZwZF8nx80iMFoYfyNo/9b2mU9ZELk8xfiD64AST3iKCQ5qTjzU/t98wc3Mjr
u79xzvZQBly6hi+bB5Bm+sD/SHtWu8FIh1PiMUZP7UO9TPneAqg5WeoPR9+WTY/BiTcAURcsRkKx
dH5HhUFy8kkuNMPEjzEOTIw9tj1ceZQ+YpxVW3NlRFiAPOVe4US9iZyvA68nnW2oL3khq8vPf65I
o3nt4+Zrg4gRnnUhHc66eMViXbTnkFkWdDTYEL6fL+Wybxx6iUXuHgszLTAYTahhel7dxCx2cRiJ
Tjh0SF0YHmc9q+O81AipUGRgzGVn5utm4ZwwnCFqG1ZeTI5ILfWC00B6i/Fd26DNlpUdzDKHy8f5
nB11nd7Pgx8g3EuZaxL3wyF049A1JCoGgcCyZ/KzSw16R7icDuuGkYBTELMs6RE/38HpfJL5YWjE
Mg+X3MPCxrI5BqfOJ32maVD7F52IHPyzBFUEWwmPz0WhE/FYY1VaBjmdlZHNh6D300PF7XBUNkBB
8+q6CTAzzlUjzxLq6Oqw6jBkDKnL7N9N8myWxudY6se0X6fXQojf+ZJ+WsEQ8yAk36SwmkeX4YRJ
EBpcqPqh67x3K/dfeKjBfsAcRYVvMpsydrITM1xjelDRuJSvaBfPGSrityRBmJHM6REk8JfTFvWp
dTnHvUDhS9O+v6vIX4AqxFTlpEOYtfgGVU+Ez4RBblrY89X3iBcDpR+rZtZuZr+UeYYMKdah9D7D
kUJS+/KJawqCxQxwUHQdbvP6kcCXS9bKk/Y8b2u+siNJvW4uMeAuf91yfCDUorlzW35c1x9vQZ3S
x91Nr4GqWVAc3RziyrOPeCrZv8jL4Sib7GtPkAzAEFFmid+TqjhXzwrtcOI3j0bWH8pVNLQlJN9l
xfOeUNsjI8TNtly0AwEJNIoRWgT9N6VrARmP6S3X62W2x3mfrRmwjbJQcQQdRdQ4rsQqD17Tk7c+
55clYzCxO5dISLxcEKuvkCAZryL4Y5EkwiHUvbdJhkzXhYqmQ9Dr3Ra3E6EiQo7mXS7YKotcJ3hU
o6VA20asDm4lP0tPrq1/mz0+GWHPcN5FSfKH8yrzvNoifV+D3rgzm3gg6e+lsroVWYl+LrVr7gph
oCtYBkw7DPpDTnjswtrikvDHY9A8dLH3pJwWfJ1UOm/NvjD3IV1LsTJIvXfs6dlqxB87SyIL//XS
qwdFkLKx9EQ5mKwdjjO+YX31Vg+yqUaSmOvvtQo+0ml4SLL+3FKSHlTdXbsOD37GjTVilMAlRHgD
0nZ4OPYP4vieMXF3oePny85262/LOo1Bf4mt/CFzieJZIQWiMSGkfqnvy3iwomWNAk+rKN0Um4Tx
UAq3HqXdMKTWiLrc0bpVy/ock+KSlX9WCMvK9rqDHaPXjUmTzh7zINYR2Nw1T8AVVIOTXuLYDWvL
3/PIJaphdKJcLn9Xq36c0/iuUlaxH7VP3YrxYMRLfyrF8og2laAz1ezEpK8+ZmimeOg4sjEyhEOJ
ZJmiStMDWZwtYitSjIlO4D6zcYrR5O1Y2g+71ABSKr+2U/EOQLr5k733TDTJvh87ipaYU2sH49bS
437NxufCkIRd4guvMt5I5U7vVYEvSRb5G26ua5mKeR+Pyz/iq36blnWdMrhNkZkvCRR1REPeh9sS
1WIR5TP3xkEJtyemVxg7U1PhkefWYSZOnmMNHCPHLgn3QFKDecoprwrj8qEavJIIw+Qe8O89ZbpI
qc4kD218NOq9XJxN/lWEVpe/KZC3ENjkWlWbo1J3UV2P7yWgOY54e4en+iHvk32Ao9Tumg/k0FAX
HNx7EMqDzj11nkwTvrk4WTVkBRL40YOGi3PoQe11D/gavhgrWwzTUwHTCVRcuSaeE7LARpvv7Y62
hufKHpHXdzHzksUXhglTfkMZUuVY/9wON3vN4avHgVzzJLZ3A2mkPwIooEonfZgzdIvIl4iD6pHQ
qW4yHxYYYGGqx06P2IiQI+5XEtoJQzQPWbZ5cLoq2SdzW+IjMNUeCz2OPY4S5joTiy6VBKBRebnL
abkG6e+jujecswe5nhnshGvNHIfkhePDMJ9s1dl3aZuOh0pS1GPYps9Jvhpw+FB5lTLxPlcpudQ9
jxwJZoO7ZZ9MqCgEavZCnmU9orh0C+Zz03rg+YiEIUZFIAC+QGG4nVIateZaoOxJ32cDpajocPgw
Le8mn+MzwE1o9e1jUz8a1ZzuY6dE25cFqLCAnM3+tASKn6EynxIDJaavYwgFHybfYQIOyJwexkWG
3ozzg8hLLo21DsdFfDVAQfuGTr62VT41FDDjJYdDRArkh+nPtzFzTvWWhtH2HMNWYn1PZfE9JV39
l2DxdLfU4qEW9QyZcln6LAuD4pNMBwZ2GIPdgJN1LPfQuiDsaCvZjsLUM4y7pl+b/ZjpCLIYYaZz
G4LEvoxstdkUgyLFTuiWhRcWkGGpiT5uIYYPXfuunwk6Mqafk8Pfp7756Fq8s9WSRr3lX2ffBqAv
JjS5C/sZWQIM8qmsoXxBeqCW2ZY75e9bUXzYxXrWDWAwzg0WrB8FoVK/VrIJjrMnrlZgZed0+M4c
z7tDKm6eVS2f4ybODnLAZaOm8iBn84xpJt6vZpNHaACI8V3qCDkCQgBRkP5o39qgoF+4zg+2kfy1
lXVr65lxDk32zS2JgjI7gfr2J02oDXKI6xw5sl1CxHA7DHXePcxzdp+yDdW2P1Pa59DtZ5IMANez
rOnVMwWXVSBRPMmFpB/Tfa8Xg1C31BFh3uF6jVMBVjQ+xInODuVsI6LvJBLVE25Ptki+YVhquw2D
DoF3/NZugda9EO8UJpY7EOX3Kt6kG6hYCmhCgjf0RmseqiJASQIjjYqpY+3LFGxeH3lMpVHN45+5
NOUVbt+KQKDTwo1GceLVtBueD1YXn4bc/XbL19kSUAQkKXZglsD7mPLZ+IKkfgUQ+fArMqySbdMi
7i/M3Q8rMWggZABvVbPPyaYILfa1nVWYdkj65W97QG1I28LB5IPutYeYIh3/EjxHzmQfZRlZSnPc
ojpkCTK64Wkt03PZO7dUNL9MqRy0QgrpegYSREWfg/3BIr1ubZ1Dxjrj0f6CxQHhBkvsEC2ISC5Z
wmFeQeQuDfSyrH5XOW92QC6P0V0zMhBWv/xtGDT39hohFFsbo4f6ZaBkvoj02JFaSgBLQGZP2Zxd
+9se4fyLGsKptj3u07XFUtnMEZEIp6lE8uF4sQPyiT2gDownBw8CKuLyaeykivRg33VV9qK85ZmE
qJcar+bOFf1HmbITzAhFB+eypFZyMA1rN9okc6WECnlbScXg3LZpKZtpAU0qHHqJyIa9DBBRN7F5
6atj35pt2JXt3UC9LtWjHz0HRey7ONhT4p86fz8qkuxTu4YMA1Ic0+JXN/I8E5bDhKxZpH0itnnu
UK/yp1A/EFceIFAoPyl2+K8N9D0CNvzbQ+Ce4vadSz6qV6O+Y0OTbI8JSSjIoAVtMbF6awrgs80h
yDg/3qjMvd9eDy3cbLxSX9jtSK2vKgJtkTSnA4MH1+xnMokvRIURYnHvKCz3t0IIe+rm2CceChSQ
GRk8YDrlbRCE83yrUVUex3zC7pLXHwWiOadhOlwYwzHHetlhbOVWCkB1iSr7yFnwvpg6e7ab5hMh
iOyaP4uP8VGTIqKaa+0gBs5tLFA5t9WAntyMj0uqmoMpXGvXTmkSNSQBBIF9mVLzCYqNbMAViB2j
PMZS2dVI/smOmBmlhh4Q3Z09UGUfVK7MDrPpQTVhmW3d9cuhQuc0YKLT/nzESf/lWOJdKYvpSsfM
JJYmEsIpf6npllsTzr5OlShvur1JZU5Ift6X70KhtkT/I29/n62R3JGp+1sp50635b8MTxuim4PZ
zXgl25DqQHpmeL1d5v/awrhwW1gcr+VqkVcWaASvK1pcdjiY+Tbq3JdCk8cQdBSQFdSsAMS0G6YE
a0s0YqizqTgDa/I8j1GUdlBqkHbqEOdgZwTCPlOwhIquiX/ncY8dvFpYpLGdYDcHSsiwOXAtcc0h
ppm7T7pJTPj15FcNCB0S4nhvIjLbqwVTB3oIKLQZhekipoMxtC8yg13UROzA7aXNDgn+f0GW4F7u
kivJYt+dTB5ySqUwoSNoWgksOygNxdDNbuTaPZSgqFcMUmWUVu4/BHL9YXElzcZH0a64sJ2hORjJ
9ecSnrV+a+zxmgmO+Ub7QG/gyiPkzVSiVNvsTg3jFgaadn7q8TtJwbbVTtWlCtRbV5n/RjtG8Ftj
2RsRJOOkZFXyWxHZBmoygT8aJrZ5Zk68VLg46WKzI3JH/qaJ2vSeDqf639LH87VovrGds4a7GZqc
watggPJ9WQ/5g1qg/ZPKr0OPHta0RccXcPT0RVHgwcSBZpRpFRbxi1jpRGdNRt2L0xuV5DfwSx+W
5oR1riTWo0FbQuUxgjogETG5LGcBKuthXe5XTBGnYv6tS+dpje04TKZYHdzRv4PyRYLrebd1Ztua
mCVYvusTOMJeD6y7DtwpEjZSiudPZ0JkogSZfG77LPzc33MpOXsylNaoL+ppN2T1w1TMH1O1+bnQ
kQm72QOJtnuTROBISbZrq7EfLJak0fCrx9kWHUk+0aS/p9p7bq3l1bDtcxr7by5x96VjkIknL7kl
7hJMPQd3cOxdnocyD1JGVSvsJhJHCQdFljXaycHW8z/ZS7yA38Zsvc52+sp8zo9rJ5dxzf90A4dD
K4bXQA/nZARsC/y/qyRFdqrqvy5d0KUMViZ43tO+s95Lk8+2z6GQe2yTJ8SK2I3BvmKQT92RUGaI
PipHkt+ZiFvrbFo82byV6dFtZvfQC5dPCoujJ90/xaSNY0NAJaID6oL8JwwSV5O45n06sQ6lCESm
MjcJTajveSPd69IKUBz2yKNT4gVEZTrFOPOahWxWgUXz4qr0P9+2/yuUsR7BYawo8wmrmcXLaHoE
ddetHSYWWkw/xtXn05Au8sQ4ewYOiaIY/wYWEsW45hUBRQN3r/+sGbczDxBS4tz4YM2LwhiKcU7M
xinT+LhxVZcRyxCvJxCPVZwZjHVr/tJ7Zf4q6Lz0l4ngjPM0Gd4daAY3XaiZsa9x3XzKZRzOqVst
TyZKqlgFxb5QwT8v+dStDWuyc/HZnosJXXE/EWFm+k64etN34B36qkF6KsoLci+QtsUuQ1AOjGfx
ShtNEL/Gq6QBZH6yzTK72TX7Udxial/Lgo+GiAzAAaPaS014jMrpl23A8QsMNGzHvxKVoEnx+/zs
Fg5U4qxKxloWFsRM5t4NgDGTfv1OMH8MyUJhWsgzDC2O6zIl95AuXczSL7M/xDOos1kASmAvzwko
8j3sVrV1Rx4oGT1eS9Ff3N4sk5u8Kq27umrorABcXmX70JFkGXuM6f/D1ZktR4pEy/aLMGOGeFXO
k1Lz9IJpKBEQQDBPX38W6mv3mJ0XWVeXulqVmcAO3+7Lmxcg+zyyJNxY22O6ZhUE2SsgGeq8z0ke
YemCmWFqhKXGDk+sy819YTanqMmLi4hw2kza9NaFgWQ3qK48UkK6ghCNc8dhoAVZsqpy8rRBnqEc
9q/+GD4Jr4JkRc0bMaLky4wGUkt9AQWAT1VY55iVGifejSWeTBEfhzHQlKbonaqqJczn/GIC5BjI
shPScgxdaQmKx8NbmOO4oJsbU35ZcVgNGtC6iwXEyrhLVNuRI+VZpo61n1e1V6RnZZsvIca6m6DM
E54idrv2i3TfqyBft04Be7D1Xqe/1FGsyeGz4JxdnDnELUEzc7BCZTc3fiBQEptqP+bEZXTAYDqR
+DQzLPjBsMGL7BE3T5+IbXNsrskmVcUBVMJDKWB5xA2ANIBzr5YzMNdHiOvs4zHJ5GF781uhk+Hi
Ggn/RIItTsZBzhHUDXI13CSRPHR96a9hWOP5q7JTCKt03+D2waYtc4iR9rnpZA7gtUkA5zo7tjrM
kmPH2f8l1/BJINofiwJVSXVwFklpo8Yt2II5ylajTMMbM4veHWPg/SzD91iQs2jzWpLLj2YEDPND
attdh31xSergBNrOR49HUmF2bp8UhsFHT22GxEXLrNmmCs3BGbPhr23g2OSBzeie5h7B9Sh5n6hg
S83+XvfO2a7mE06J9z5zaFLLPVDUPJlwFXNjanB2KnLtgNQe5m4adlFzcFOJ06h/nwJcKm4YDRuP
pZVn8BKpqqTvdA66TRxP955bhauBEAAC8L6qWxImXv+Cr/57BjDOiYE8bmCg4LH0YyhInG3bOeGR
VpqMdWtyDuOGXAWPmyKxFF43cWQJ6u8K+sSiODU3aahYFiiIQw3T8kmNxRuQn42FPeuAAeMY1F5w
3/dPY09xe67EHaZ7YNotzD4xNbsi6Yor68FLo+u3KEIR0Y3KN3k7P4UlYa+59qYbxCG26+PoH9yJ
MQIT8j7BfLNa9sVYq70uDeGZjhA/Yrx6lP9e+obwgCP1iiJmdQK78BUIPR17155WtoEvmfGNlpNC
euupC22WRdW+qRN5rtPpFPvGeEx9UJKOwbbG88y93RFGKbUB/1zgDItFesr11FA0wScRe6e1Em5F
OqXAw2BmO7YwD+0wv/HRGvdWah3j2i52TsshIndT69I6rCQkTuYbFbDeh0Pz3VY4Y02HwaEoHixM
S0eifdkeoyZwMXtZVMZgBpHUnNhmeEl6pLZpbmB3gM9Qgf3SwG3tXFgKcNkaNoxMHhWGuqIfCePB
8uLE7STrPoP95bmLQw0rXoIGA3FnqQAITeKRFWvoKVm4Tt0qrFn5lrigA0pOncmQLGly9+QOX0NK
yl8h3rHVdO+zutnLnD/RbS6hS28T68uUDwPGkz7AKhGgwO5bfMEbDOxbZp/yVFakfkSk3nJ35GPs
UBQMCSLZJpwrkVHGYx4j1Q+Ym7gzv4ft/F56frPL2/DXAOAE99nV29QKTjLncc3+bA3jDRZ2TibT
+yoTgjGhACdbVPI8uCZNv6gS4DGg4nYsznCdBuh27pxvR8XPCpwruC0yaGpjWt/XaNAEEGxk935e
ThIS9wF+3ns5QO0XrU8bqHZPWY38iw+bk2YH8ZgwFL0cSX6sgtQ5Uf7jeClojFZ9O+kkr7aPAt3m
yDwV89S6mbhpN7SS70RRErQreS1xiPmnchCLDEbfDxQmCIrKRYqcdqVf4HmFXM7NEFte2tBKEyeH
Jm7ld+oziXfebRfFLhAXcZpjExdxUCy8O6jjEY2Bwp7kTdqSaWPVQXKM+Rm1z/a3P6LFKk0wDy4+
Rk5T8WRi06nT6rMVoaL9HON5gJ/T6XZsGxA5WufbKbdg1WdUDPUeW/bH1JuS8aliTStJBBTh3pj7
e5VCZG8C+30yu3lTRdzTybBuPQZBsgmoFmp03wWZN7oR4peqq0AaW90Doyuwk3SBLg0UAUVcX0Ov
GF+U/cS77fMyiBMP2JU7RxVsdR6qE8m1ztYQlxJw2gRa162gxCD18QUEgqnbb2ABdDwFbLLMm0Y5
T1ry4fZ6GxpTD05vArBWuSA3weJ9wba6mwz/d3Jz49gEKoVyw8+U0efOEVB6Z88KP3yd7OuqjzbS
S+2VgYA88RlZe1ouylCVb/uy+Uomc+0sh99s4GjRePKpagQdix4+JuaVLQaoFrXUsNiEWuvRkM42
IfiLrcmAr8B+uwTbcZ7C7ssArUQM0l8HPSidJu720cjdMcG+2DSsckVh/HZteZEw8nd4a6+xdsZ1
NwpYi0V+FwJfg51I3xSHZTFO9jpWFXXItEiwpanEziJUltRtyklW/sxYabrJHK4qCVdVqqotesZX
GIV6ldiccesWRcrJUger4VZ1pKFJdnVHBbOG4ahlFVX1XwHVUafade6m0B9WgKM2hEl4yhhcfpwY
vmjrPdYWBA3SJiZQ7A4KpcxIiXfmzo6nYpva/gkK2VVHAA9z0cGlg5sQhu3OHjx7lUegIuCpgnnr
Gl7FNHsqZ19vuA/ft9q4LnZbP+Yp6Q4IhaMf/0OHzVtYG5b3PBQ1oyjLrGIQ8uihgFKHzTaR/K+F
BaKd0AgGQvtudZegPO8L7vmzF/5YeALBuAU7eqAw4wkg7XmEe5hFMGGOAMBmQENEbA4n7dEizOYX
PN6MzV+J10l6yZm/w0DQOUy5kNZp4gSHdMIC5SZgE/z8YoIT3pM2uOsi3zzldviMaZYQhztwHSKA
uelRaedMlJLTMX1/Va8x88es8UVwbvPyPFiuv+7BPxJMI2nrlwVcA1QcHeQTL4J16wl2mKTmx4iT
SUrdd+X1xwono0iXI2XcmbflHKM86+EzATvw4ikOO7kNQVpSHDISUV2HuGjNQZNN9ZpxA397iWsx
5HOxr2py/8ge/iJFQXqDxs1NcDFX1nheJAM6O17zuhBYT2il4qaKMASkPOl2QoybsQ7fhlGNG47z
93HFICmi+mH06k+Oy1Cf7ID5vrwNDQA8stFPoQh4Q1PSNvLRKjTOQ8PcCkAJvLlo7wUNBm6PhSOg
P8C1eIPzrrrOOLnXjURjx/b5WJgBV6Q7/sLMoYJwpmXYI+WB+X1xX2BiS8ttRS+Wk7LSahxoDG13
seYeZA/QMCuJn4QlLr4VBvteBnsxzI89CFRU+5AsrWx+GpzviEG1tVWwqFU3fqQcQS5pkCIdM98d
Oq88gEi6YpAeNkMZgi+Hq1Al3NbmvDkjVgw3UszXqnTTdT27v2LUT9ESXEYXyBcIz7Uxva+6H1fW
lL0OnXoPPOnfyHMe8Y6ERvLb2RPRnKUD3jUutTRezGF+JgqrtuO4DOgaQd6V2DBi+8GeYAAlXvkD
7D5ko9RtWqO+YyqBjrsEN5tmOHc+bwB2x9eg4pBr9QeXbRHKCR/G11H2e3tQ3mrKcM2zeaYSnh+m
D2smBI+CZTo6zFhdK8DoRmk+oHbVPrvZYDiMmU1tpZx2hNfZpFCDi/p5GssP25LNjvo5d0XtZ38T
FQRJKscpTz1qWMTbuwF4+yVF4Ky6lgjTOPTc2Hm0y1rgC4L2vrHDBsYjyy/Wtp8Zr2SjvNe62poS
gcANiZa2BQBzXRIP0Iro4lyXHDR64Nz5Xdkbv62RmZupNNu9duVz6/vdCdMPSm50MgJvYySCTejk
DcTGq3vCmTRk1MRxdu3CchyW14J5PqBaKIw9dZgDl4A8uSbLpkweHwkdoJhESd0dIp4vN2kGfdlS
HjpSXG/10n6UTSAkUrbRcWxz6MiujtVvuRICLLUmPRiueZX9zE2sVulu0XfDxuM08jVmmLtnwtY3
0a0XOO3ORXLg6GzN+9ZoHjD78/DqIhwDEw0ygIVXUR1AlmNu9G0efGPTnbImtmirbX6GfL561SQ5
BbwpWeqLsPH/G9md8NQtiw7KWXks4WZ9svoQrdm8dSM2CIo++G1G94ujzw2przm1d4qTTJ+WWNic
clUwuBoBmWyn84+BbB56YKtVBODB78pnpfvXrHbmreXi8zXKl9LHaOZkH8YIzMUtX9sAHXoeuz1k
SFNAnCtdhDtdCvxgej+nLX4ryryROcZRbcLx2mQz5bSgxlsrgFgqEcCXgGgatYRHE/kU4hAhE42t
CPmCe+knUh2n83FsObrzDCxCIM8h+yzj3HXWry+6DcDFHAmrfEoDPvBshTcIYt+hTz4Ig3auozdj
QZKpZjpMdk8vy0APCnFm/HERf3HhJu6a9NIJa8tkFS3eO7kZxuq1mCBa5Fn/imcHKlm0w1e6V3wL
E20HD4qaIlagOPmVH7BNy0p/IzqeAFHKZy6z1MyPzTLY9h2+TcfbusFyG3hXqALrNtxZpTi3CVA2
I7TOH/jO9coOaaOJK0V+ZuaTXSwOCJId3CfqD40dPSF5smIJibMz6u5UIe7D0Tb3VvEeRSMl8caj
z6qqzFDxlSq/HCcdOTLjHRhGK111jcf80Q+fXTEyy/jTQ8fyRZWCIIsa/9lB92DiJ+otkzR9kpS3
w8C7bHHiWQWB94snDQ4C6mKhKtgYVnyx/L7YFGlwRzeDhwxiHlUYwxUkLYQY7HCBxoU/rVJyaLAp
j1OumSIj9+j6YpfNIMkVtgHWcb8wrd6bKDqjxXKCwckyc+CBgElokIPJHCGwtdGZWq5XU7nGLjDr
L9tVWzqJ1r54DLtRr4K8eB6WkKznFVxtvt6NEblh1fxkPhdpT3sZGIDXwn0YE300GDpu7Nn6MJPE
PdSOomLCRs/1COe61QshYTqZKrrSClGse8rBkDrsm8Q4eQ7eCzSV1yoFRV+1BTesryZGBIeMfjXV
Qz9z/0gIqN4YeiJ/34NJlJhHEvnupO2Lr6u1pppbFTy4Aya7m3SknSsJEeL7q5Gcgny0GXWmbK/N
C5iXqyy993FqKMj0ajKg+kmP3hc5gE/DYqTLiDMDnAOo3yxvatrFT7ElYBptpeasAXDhM9NZAryr
JtKY5E92T2tIQ2wpnSzrGvfxPigwntcpORVnIaWUBbEMj/hRG8dPUhMim9wA6RzAHpvrJ9uiHM1W
VEakeCpmv3gm97e8PG8mF9xhUAFi2bxEQip08Ta66FD9tn1rbzo3irm0va1+NVIMPkbSsaGDON7b
MKtLZo4Qu1MxOz8eUhBNmyQlrPw9hjpvSOOnc4YjfUY97lz0czLFm6hMboXPYnMObsBRB3/vITi0
O+m1w6l978fa4+6Mlo6iiP1I3YVT9tAoE9EAm7xdqY3TovNkOW1Y1nybcY9eTbI9WL31jIyI+OTM
59LrdzJCZwxClpE4aqx8XtssaW6quNfrzEJ4jPko6I5AfOBfvKpnQBhrTivV1aaMMHPxRPDape6x
qcqtj4W7y1kGsW/DZNyOrD7Mrzn6B/SH8Ui0FSmBH+AFTw7FQdu6Lg8YFlfJ4AIJ8/f5nKEByOqW
Ughi5lZ970j/sKgOiQ9Hv2DErLrullUZH7SOYUPm/4LWvUzt0n9RdIeQ86kTrlyzujS4wnVsUwDW
Bvuhu7UG/3aanV1tMKyALLihFA7zTEOjSKlvta+vuTWRJI2A5PfR3ax8DjZ4YjEow8r2nKNcNMKg
3fcBHj3bonokWaxJRcU7HVj2v0li7bQDgrVqM+bJu5/NV8gfm8bH6mqJkssE4mXF6YWdkn/Tt5wv
PHYjlmJWAQzBo9HBrte+JiaWv9oh+UBg8sbBF0jUc3jI4IoXLlC25SKMjPlqmHRfIaOYUXcEQizw
jY37jkVdFttX5qSeZ/rgEbkS5yriOpsXf0WCyOtW+BWwEVmxfeS4fYUNB3yve6wFYxNq/M9Ql+1m
dthfNsj4G+W3m9acrqGNsW5MOSeRQVpFTvzTW/QrzOMqgS2S4F+yJ/xNLEGvcFxWTUVfRj92cHjv
emyh1J5YnDjAS7iJyap7/nVmI2efNal1rjsKnNriI3U9esztL1lHz1F0Yo6iMliAOqS5yDER4gCn
z7l1ahQvgCsfRjPgmWzgcI1M53mK+oOlf3veD3Y23PWMOf/I7GbflYsx2p/dLSI9y9E46TFcKypc
uvbiNDbtFj6oLSXHb/5P7PrpdxQsIoa0d46VSzlFV8Z7artWFFYPm97h/6rKZkWLSLzvOt6dQHOE
LKPTsFihCGHiUKDhnTapnYVIS2HhxVqCuyZKmJ0qMG+huDd7RrQq/pQdQyL9gbQ8+M4vJv+9X8bY
2/gfGAIST+cAbF/qBsBGWdAZkgZ8gkdgaCL15CmkJcvegTKwMgfobA12Xrke6Rbpnyh9fFlSWpU8
6b/+rkocokQ0W1AErIyVZqWLn2+P3eds1PTkOKH1TJJx3KYEY6eIgqKslHfjKKxV0c3M7TTkraIh
/xrQqtZxjl5GLebaqhdX1wIwNuBM3DQWPmuzLN/Ic5jHkF2KOVIq1jGqbtxOFhe0/9mhbKVp9Edp
DvaB/YvEogVKAEf4xD7Cz6jcrf1jLs3m0tpNe6Tbaxdgir3YEXyDojGXIMnyuxkkw9Xyod33TVIc
G6Mqjv/90zsDtDz2nD6g0/Bv/77wk7To946/Lo0SzNsLH2zOYrMP7S8zXnRhZO8dPbfghrXxYERk
I3satS9BQBXNXNYsN9BVh9KfeADw/Fxivg8D66eVyqTxZjbNW2w48S9xHQTyOSbhqdS93YDDMhuH
wDBjpJu16qXgULZORd3dmVWb72L+WuhOfMIh6UT8dVNvR2EiFIbEYj3QIoLMVWpja7PHU1i2/+9L
qtR4+vt3cX9iDRke/34v1eGjxsy++z/f/vebXleER1mf//dPCXmsn4hTExefRENGr+XGh72hYDl6
YpqHSfb/v1idD2ImLPaukzmnvg/t/774yy+bTGV4RTnvoci+5gMVWX///u974yEO0dpD8Sb70saF
1d1PNclGw7kTBluUqJwOIeyEXVcAWwQXOvKWzsCtmpCDG0RDybmIR38OJzeiA8GyWd7Ps3dMqsw/
tqb9JVw+eQkOlaPkwIrRD07nUdcoZBnZkXVJZ7EHfopCF+z0S4SAnrPi+PdP1n+JArEOADXtgU81
R2k5zXEiX3D8+2Vet9keeRbIWN4ch+U7KsG9O5jp/0qDZuSZLFlXaMXjYsS3Ekbk7DJWj5N/P0Vk
OrCQSfJIdnMaml+K76PT3LbLNUQJmMMPIvSl0g3suzAB8wy7AjpR01SbnkAreaTOOM6mNEC6No5x
/O/Lsu9v7cS8gaYfHfMhM/77UsUNIkHeYTol6IS+x2bm71vU8i3mYtma6eMVjgeZmxQkg9GfXW8F
rEbu8m46zMgtR4+Cdj06+lQMUBi77myYv6Vp1cckN1jS+Zi3rDE44pLj2dviTY+suD433GcPhVFs
NbH/Iy431ASW53r6JFfcbyf5V7XS4m+ZLdY54obVi2RbgmZgjIInSZpdLDNkc3wAh52QOaH3ICLQ
40c2r7R/Qk8bQPGD/fT7au36lrMuB0WUMkAxNa35CWkNj6rXfDLnmhcKrUSD8C5H+cGdIlyhK4lT
whEpLvGtjuUENsWhMKIEKUQjRbJSg4cVGz/y2nX9JSFCD25jb1wTJEeZAZewphrhojZvxpZS9MZD
hGO/fwp0lZxM6pBXEl+OFa50rXk6VlBCF/pkiH0POykR8i57pFvXmBcCpz9uS6vjOEA5H1JuOKz4
ESna+KcjURz8Aeh1iX/LralY0+0z8tKZeQRkN2yaCBvqWtJkCWd6Hjc6ek6E957m0V4X1VvlnCrq
OUZfQauifqPgYMdR3djCKbvp038y4ggHibHgsAsbQnwUQ7VvS+84lsQqnIKA1+hG5xxoe9wk9jk3
UvZHIjqUTQFwiExl98R9rjcRurrhrnPsHzaV3ZpJfscCWXKtFt0KkshzYMGdJ0rDT8jKoazpnYyZ
PGsWT1UYrK2ioAe7fRSx+ATarTZBlVzRSGIyLe95Ekb02yWr0gBz2Q47ofJu6SPbJbzr2BC8ew+7
u9TxUbfiVjr0yWIoZFrQa9EP8IA1obqy9de1zO4rp70Ne+dXcotDrwdZZyYoV1C5qXQ399g9S1ji
ofaLVSzyh6novV2rp23jJQ+NvwjSebhJnOiSjqW9tsMjD4rbrmoeDS36G7sBcZfb9wQcXmzfewyX
wrmlCwCNkAGR9GBPapnHKL5Ig8oQSdv5HMPxKyEIExPbDOFXxmESiopb5q/+0nqOSTpA4pQFsayp
7SFBRr9agJB1bRZGTEVZ+Fbm1asw0legXFgSqfZlaGgt5xHiK0+67DvlfWQt5bzhBEdoGxjwbWjF
N6MN+350w/t04A8rWoxNTg9fCHaxsVHLU3MsCcA7HoIbXogmzu/LoP9m6HZuzFdLOVjIqbOMB1Pt
FFpEZIKZmFIesT3lN272rdkhKSV/h1mKQ66bbWtET7OGypu7m44V7IV4gYYCd8iqYh+0wSt1aGwN
Yg4XTcSYMiEGhsNPl84UPQjkyUhfLZiQuLbJOSTRPRufioMKeXZtsIT3ydAYQJUY4CyHpkTvUMXY
7es8uo3slrpb/I07x2VPELI8S2GM9RJMwJj67BQNttI46VgyGnX/Ti8WnwF75RcujLHE3eRDesW8
D8LU/DRbUDKtsL9lgu2rxmQHLmRmwem5b4IKVCQa8K2UC2/cQv+4TmdsTPqxS587E0CmHFZX8W6b
HSRc/1h3GtRlzlmzdh6Ib+OAzOBHu8x7qp22YUgEMZz7L3zpZ8zrw1ImSiIK+GKWxx4QQtAuDS7k
KvdgEM/Ndzeb32ww4o1sBVoPyz62zEzZE4c51qcrVuL8Q8/SwpaNXDl5/FbDsO1GahNL28UsmE/v
U+8/uKi0HE7yY5/imBRRzgA0CIyIY4YPeW6/tW6y4xBEtzXH8oik6iHKWxA/s9go/jQWYPNHMSJd
53M+IPuF9zgOYfoN5ZVU6LDORPFl8/TkbeAFrS3mHs/iSaHMFz+cSasF1ousmo3ZxretKJ96y/C3
Sp8HR8S7roaig/Fqk/gNRwuMbXW3m7VG7y3ZXyJSJ8nIbtE+uARm3Lh58KdHs2tPfqZ+cPfhuskx
e7bDMzuCQ5FCzRitu6ya6lWyIDLdPKBBcnb2Tq8/AygQvhdvJ2cf28OlaOf4DiI+wD87ADyEdAQP
n9wVhbWMcdJ1r07MKqEMN2OcHqtiqcMeo72ywnGrBM6AfGA/CxCNhjB4oRBfL3MDj6stQBb4Q4WD
JmhWmY0lcU7nYxBhNCwTIBsmMahBJi+YTCE3TVF6xIWxNxv7vlFXAFL1MwHm8RHoBticcOZuDWlE
D1JilKc1FHyQY3rFFngE8NfWvFg4UjnbQcCusuq+SER+FSUHTaetoal1aypw6FafRMjys+gPveam
HpQxDeLkrkltievfl/qDZUewaklOV0Jb57mXGKsr4DeOKM1r6sS4XUOJnEUyXkfdQ/RJ3vjUZpTR
eLnHSzdHaEq8mXlsrlLnEYsDW5mMWTBqg3PBLBEtu35aTfDsp8WwsuhNIMjBPGgZpDEjIAbj8BEn
7niuyxL0ZM2Ghpdtl5PbxreBOwXfANuv7Amom3kGP87GNx326JwAGtyIxvr+PDDYw+m1GcScaVtT
IhfyI7jaRAcoEC1du+juMtng5ow6Li4r3fT+1N39/fsgpjGmtFtkP9Hdkclu1tLHxJRJIiUxhfHb
yLgC0E7upiKU98PyBTH6LCs60e3aD2+XYaOYiuTeiElL8gBjllp+WS5fOLLXbJ/pJR57SpXtSejt
3+92lorWLd3WHAz5Pi5vrEHR2KBW+vGpL7N7MWNz8Cii9RMOTch4PhrYlHCJZujcjNs4SFLfF1yo
1iGP7GMl++cuDig/IS+0ZqHx4HFN7O1pNBbfTYCXI12Hc4VO0tK3wP3lOdIgIElSwdqs45d68Yt3
g09J6ZqFQnhba431LZFH8VxDfmfCct/Knri5yJdmEC88W+W/BjrUJiKjtGYTMTzbNrRa13j6+8VA
J8vInnhVl6rap6Y1PteQTAXek8e/X2VtvA1GL9pJF9NhrYIRB70r8bF4t6kInaucy+K5dI1/XpXX
l79fzZ2w6fgq5c6x5YPr9vqZq4I7qokeVMtUP9vO5OK86sfd3++a47SazSFYB4ZOoHGH+plPS7/T
GDPxv5XlsxmFySGZfGexWJOA9Bl/PGyeR2VBIIHwXT7n4TjxqWAdMqUBrEJchi+NSqtTHzfERYbw
wnZKXTleghmX6tZUtUf0wtraIe575fGgHTk5WQ739pEZ6Nv38aKduqzQHwB7jsBWWYLkhbp6xRxt
pkwgDLjDqWqD6VzVnQMdJKSJZa7fQbYQkkz8VTXQUlBQ8bnvvcnAp9Y+GToz7jQXrMN3V5ERvmQa
jJLidDUQINhzxANrSEn9TUsVFgv56TF3qFmNhle45bgFw5S5i88+npzdRCKBlRT6HkwZsjXOd5MN
3YYIBMe6xbEQs9LflXHg0KWKsQKELAbdOGOBgL2lckV1aONw27bJBiujjTQcxZtEMrcGgAempr8r
Stb5jRNGG26ktOrealm82rZykUbCRzaZDIKFw9PEgpoBo0DvsMpf1DzWa2oC72VA7NOkfjFf+iTt
avhRlDYPLPT6OuWybOUyeELOLDjfiYDYKM/UCLohQwuPLf0bzdOVXnd3QwXGC/g/jLe4I4vIY96K
FoOwRRq9Gds35bSPRsmHu4IaRsebPPfBbeRWgHfZd7j9SP7ipDVZgogT2cIu/lbcvzyXq0kMLOAn
h/xr3WiWDY4H1tQ1NtxVeI6I6dHlGNOOw+JxgavUY8/lpGPf5uMQQKREgJSe3siBPYIfXEi4f8al
AZtOsP2zPP/BHv17y9BgRH3vawjhtMnIWKfwN6ArWIdMyx7LRWvtlqchxZj1zngHCxvtB8/7ZkOM
DJ13cNhiaxcOFiCxkWwwoDbey8T9kCEcyFJb+CiINVkxp+QiKSQVENWjYijMXQgKHNv2mWY6NyI2
R4HoTe42+KAddl9zZt3hA2DlI2rWi6RDhySAzEn2wtYl45ry75t6IVmQT65pL0SyQrxvo2ADxAnw
ajkKYkjEZD3TAFeCGS1BFArL6Tdjls2c8FoDMJUOB8QgAmYZuz27zOq7KlM+vkZLjYnLISpTBp83
rIEJJ+wAeGRrV9z2EyZK1Ev8SfexytQaafhLzr7Y2JjGmQAgvuv8jkH+SVVgOB2B9FTq4c4T4gaT
ld5MlckBU5ALKUBRdQBzzNb6riL7LYqDYWdk5L0oV2YdMcyrPs/HU5HQPubzLJIB7bmUGDy0Dq52
Gjn1uk9atCb3rnS7X1NEX40yfkANyGlxT0rW1rnVX9RgvqUe89MUG1Tw2rddAVsXRV3CaEO0H8EC
J8Owd2p32DjZ9zyn2Qqdai3C4VfOmxQm/iqTl4G348APhBaWf5ZNsi9l/SZkOBxCPu9gJW9D/lc3
bU6bFhbxuU7e6z56ToX33DW1tUmL8or7+naMxh9WGfW+9m22lMlXwm3oMNKSmGjcblGGU59XCXW0
ra5mEj9DntjMdsf6V7wBIN2OXndqNHeb0B6ofXXWPFzcHbcX+N6bgHTSHvH4iYa9xuSQrxxtvHXE
KmJgIZjUgTJkY3ATvKiUbna2gujXOCOT3EpuieKAmZ440rbuHVA0IBLMreacYgjwuc3ldr8i7oBE
Fq6yEhBckM489WY2BYgBa9cpKT/KeUDGDCgaWzgH2H0V5ExmuXcXLdwaNQVXOyYa4vDeA4W3T0KO
VIFECSZ3luMJPPz11M4eH9zwdR5IfuPTv5YuEEUbhwFi+sQcBiprA+IFV1pqbrkqsEOjln3M1sBc
614pe3pt6ROJBxw8aDKEMvDcs2OrNw5kiEGXxspLkK28UGKmNUrAx4pTGvziekKgUelVkxXYh/xX
BSUBIRYFItxEi1NkYBg5u8xWPOE07ao5wj81c6e8xZiRIXZvOaBepoKUcin9FG0oezXj8k363lWp
6VEnLdTeKH2eptxbKx28uTwTpmZ+Tpt50WIGigQCdm11Yt4HZvA4D5qjTLL4w7EzdjOVMJ4qT7Xd
vpBUJHlLh7BMaqoC8LLDntPlxiVRgkzpkszHFMAkSaFlQSuIH/+yWUH/9n0kw5lSdMv8YrVWNLEG
lxZjx6vGfSgNsAzeU5BEYu0PIaxzUBJTYkE/zMND1sdYH5jccwt8DhhTfOCYf7yAHSOzwYp2JFwR
jvkY9eETm4fbXEw0iGXigGzLjzt1O8uwn/Ne/svMKtqQKptZwLfGcJcJ954xFK1NtYiRxT+7pe/G
+cHj+ZWk8TUYG7ToOSfpY1BVz5yGbv7h1NLfhuQLMftb5AVhX7Vz8agw/XArOUeFcbW96JRm7bun
6LP0e45kcf4x+ihNpWuve8DCzIz9lqc11rLYxVln+BdKT1A3SgLVc1qdp1iPuyXAtilvA59XJltY
N/7k/KOkZ6mnGfixDVq6YbOtoMbg4OwEsJS228IQYtW3BEdymNwArt6DhCsNpUESJuY52AHNEF3x
nfXqX23xcYitV0Jm65wKc5gCTC8OkqcKw3HlDPoDdgDS4Fg/pq48uN1dgjWKjQ9eIR/2SNvwt7Ga
+GnKwaKyYnlSIYmOTJBBt7CtIoaEtF3myjuFtfr6H47OY7tVJIqiX8RaRYapsmRJlhwk2xOWbT0D
RabIX9+bnnZ4z5ag6oZz9uHgXTmCBTLR8QejZkhEb3SA3nxK/GbYlU35qkT75nTtEiP9W2e+iHIa
CKHCfO/r2TuJMYfQsH+0yHsaGm4ITWEirRR5rE57qgMa/T51VxBkj03D6Mcy94pre8fK9akjRpw7
3Ni6DkChHi1KVy0aioYSQQFvefPc0TRte5h/Qc7LOcTiefJstcLYR3pg9JVUzdEi5Iwbkgmpbtyb
1jh6eVgzQZrH/FbLQRORgPJX5FwffknQRGHZxq7OENvNPgbVM2GF3MbhyQRTN6lhDCudQWtg+Fbs
zM+xH8Ju3SV9/+0TUkSfh6ygGMF7ThGYYw1055BtMzmxEO6/dMWZWyCLMHwQa5g2DXUaLX4E+laN
I6wiJeQc2SpjDhR/uu00PDmaf0VO9Zqge1v7fkR0qUM0N2FdqfQQ53EWFuKv0q1uSwoWPrT44pv1
HZcKEVsDkXee/90wXSS5RZRXv3prHEIWBsmuiIG6a/9WNt2/YYojoao9r6thfoXQtNjJcBvz2+5y
GwaWxURdJQydmxoOXhXIPacQkJTgww9lvK5jzolRg+xlR4IVelGCe/WStajQPxnO50C8PRONlK8M
3EUxU1m0RxALitciWY2BhhpUtYdx7o1sFCleT/XDo/JmG5R2qtO/mR5OymZqan2MZfdrhvUeFcFz
bOgbkcRfKfMNr4XQKn1mskkPNPBbb5D5BB0cJ5eCaoqN35azO5cW6FfPuBV2952NnNhaJukAmgex
uPhfGYkn9T0SwQm9+43cacpYqd8Zaj4QwutO+nAGVIVTVf+MBWIysyCko55AqZsg5apBpStL2Ijd
SB+ZgmCdVuYWdxo6W63csn5f/79nSXMmc5wnwpw+wa08hQ1+47FyvqGyriPHv3lh9+bwFru1SFE0
PcDZgCucAOpIjjBRSKL37L9nxpongCtbL2fwq8AmEHu+wM+HFt2WR78DKm0Hco26QjDwdhleY2vg
W0csR7JbKQ9l2LQH5V7tNPZXVa59EZLX7xj1xMP0NFZqAjoCkNoIm2uZuD9M159NyxtW01RfR7s8
BWnyajvA5EVEHOF4E2Ow0l3hrMjRvLkp3Qbkcj9kCotiEn4Ork6n8r50QoFWDG0jmC+cTyZiFDzV
X3jp8Io35rcZIkPQPERiErt7G7VLEdLbJEzRHdu41VKVOwKgYhRWBHY5FTZcZsnrcUI55gHUiG3A
xW7JMNV0+6+0rfdjRnXiBerTaiJg9ea/eDLeoWc6azuD9RFZL8of3/CWbnXRvQNXbE+sE4gpR/rW
qui9qElX0HR0D9XVrgh2LZg2tr63iowLYR23sh92djwrPpXvrzwi4Ybse/DLD4RMGZgO7QmpxaNh
en5o8BWheadXaFKBYDpgT15itvNYlssWUQCEv9OEPXWhDE4bJ8hQetTZTlpE/IDgY9SQI77tPt0k
+mmRMSw7Oy2J20O7NYZHNyG2RGen2VvntmV47kgX5O1AYmlF+NgYgdIrPgA74q3DybGc/zbHDb98
yhMnj7HEQGYbFOuazGbIkEZk1ES0Eguzqt/xge270Yi2tZ6gf0wIypbVvyHE8G/2JVo8InMBBBJI
sa8a5F18QJhSX5okovyFM13y0Ode9Vmmc7anxJPgQP+jN0wPSZL++eAe8Nu7bwa7qRa2OvY9e2NA
8KcIwL1Y1NcpCg+VEe6gVS0JtzppEupkXddsdmznS4zTPk7yl2Tqy610o4eYkG6xmaMYKW+DihwU
c6m9slr/KbTgZRJS8uoGwRuFOiWp0EuYA8Qu5LtJ9wKydZN4hVyQEjKcmhXZzwe7VsdQUNBAvNC3
pslslXsxJhoAhCAJb3WqP5txBTKodb8ggUZPXtbzE3pIF8v+n1eVv5VTjCD1oxVkNBZooCxXXZvw
rEu1hiH1KcI+2dZKR1wUT4gNJYeDNHMa2SlfRaVRH0RIedJCrxB4CWxF0idATLJ9yBdT88D/udXQ
2qQZNkzTbE82Evasx+LbMFLHnue8xeIbYpfD/zKu+zbA09Ch6XOhIhQF2412IBGiI17KcyfrnDKf
F7isUaev2qRmtNc2ryiSrr41PPX5rlXYI/qs8flPIu9CEVomLKZA7IV1Kg6jo334vbDQ+RH5FQSf
Rg0kZSgGRl/mO3O/OZMcZLC0WrX3PJRG5WFQJQtkmQ7bIjDaY2eeMg2dTTN40SbC715Pgg9XUtJ7
5qEdFB03/BHXuXdYnvErhUTC6lmE95k+mTRnsdJbiT0NV0ba+djQE+suixB9VvmUtl75MHv7hd61
erbQS7I1YKnr+CzkRk3undA/aCG+YV1Hmd1ICCfQ+Y25lwlXuvYXZAhO4vqJpVuxK/hm+np67t3B
WTXDmxW3yIN4UbxJPPUmlkPRny1c9YdgGI+aMTmghaxX3IVM7VsNVSmTEDuEhzLmaGFtd4sIgvzh
m5AQgTUpzkExwmsL5d2JvG0B3gXdMtCkzgZBIitnNVDxMDVKHo5r1ltW72UzIaXAiRm541OddDiF
Ywgz5mRuhpY5m+U2r5PP45FE/U2rubQjs2OfR047x92fQdsE4d/wGbr/ZrOUksF5sDPilt6reqhi
Fld2wJjHXX90Tf/ZG33yg/wM1JGsfgHgLAdX0L95bOk0A0NtPZ46R3cPepOUe9EAGinaZL3zVR2Q
EjtP4EFOMTKvViJnlxvYv4zDIfH8aoPpr5CpOwtLpe8wmJLn1MQ/Pv4qp+3oasN6XdXaJhhlcWSe
8222Ar+rAk8R1IQN9t0TbSsnbE+Mbi9ei4qZgNO244IGklwiNp80jONiIIpsJlrA2sHByhTuLXdx
ZmrX2gfPE0wp2yHpXzo6GZEji2jARzAVvwHvoe6vPbjYvOh8aCRLaYQGBUV2l3UWkj1DwtCIfZJo
SP8ToeplGvQno032VjIiE0LhBF3MZi6LftpDHrzXWvT+0uHdndZ6zI6SeVtNxdUfRs8iszmBuVkW
65zh2VGHPLSaJG6jjsPtVPfhWy7gd4yVtWd+k291u4EFFdkAlMISab9PtiWy+hL9w5LELNS28+oD
4VzcngoLi/jY/SUqvlS415fd6CKRSZK3xqP2i5N9YmGtKtym2FS4KAWGzLWAOMVYD58Z+WR59TQR
ljIwb7CDGQam3nXD/K2l9sRqbhW61rVE8LyRHj4A8rOi8Mtlvq3S+LtLWGQCnTjzjT4FWRLss4q9
dsjys0f3sZJajbSxT1d5yNq05gAUE8+ZIXJgTHb94LYwhPNA+l2tpbExNKRiYbAZU96PEOYAR4+F
e3o4RQgTYDiNwINIVy2aJ9uZfuI+Myn7VrqfvqI7h03V1BuZGO8O7gtmOsmvHWH37StAqqbJy+dA
dVs787ddNh/80h6nak2CpPCuVmB8TX7+bvW/kxq/lUzbQ5kW3wMReYPExw+3QRrDCVVXu+Ym+qxd
7yj68TM2cQOiWsDQBbiT9k08Mla7S6TnUG21udZr23uSsRvw5138cEtCNwcZVyzLFqC/7JlXYvF6
zTt5JyUMOYW3ZWX3rvHTAqMnkXiihOK3QOyu6WcVaWesKGs6KjRctSdQvy+KcIx2BAhPC8n54Db6
J/vfgSMGuMREc75MGJxGrREuIYy9yHEwuXUQBLRJ9eMmaJC7sf3QTHidVmfz4nfuJmn6OXcENQkH
LOkRdbXTITCtJ+EcjEzn7+QtpawZngQyCsbtAbx5h/ciL6xj0P+WGqGzhOHNNT0bY0v+I4PyMyIy
euGgbeVlwCiWFRbjym7aVj3SXGZc7H6b5nOwQc4YCMCXpm18j70iyJnx6RS2C+EZ44pzqCHX56Tb
7kWPSf7z5tBYh6fcjKONmgkFIn8Zioy2IZZiWdUeU9zwkfr6o8IUtLCGjAtW2djRmhpVA7A1FFr4
c+pZ3sKWQy9fPWm8lJV7L4A2UOsl7B8HnibDn0fChWLRlQUfocGZxu+VhPVIpd57i/qSMWJH/Rdw
Q3Z0SfhcF+GIKc8wnf2gxqNVAHG0ToPEZaYjK1voIhG7sak4yzJgzTKhqMO8yj+apqeGFamIIpSP
njM3viTpZSnOV9QYGA4Q1VBqLoWVXNnoTWuNSmfZmOfe1zo2cSXOxlb87kLfz9euhFBfOvoJPyIZ
tUXHBsN0jgQIFlu3dM5xwWML2cfYl07H1yLmuMqK5c/AOr+MGe2VgsJM88Ngh14bIIYu/tTgeM8K
R/giMl/GlPIpZK494XPb5DmhvZh4Gs164/FBZmyUD5+tDQv6ibJ6zs6MHXnxKTeQTH4nQ7IVErdD
RexMN6w4qbtlT6og3QebjJI3ilndKY/NvTvqxqZ31KseagevE2tQQ6sB5oadvrg40hEdyR9TkuUk
7fIlTHDdDG5mLHN8K2Xf8HyU5CMRmW5Oj5Z0NdBPqELSLtp2frEdx5wUxKr7M2tOSSeVwAJ4Yu0K
A6Ukm9usOMxUb++7uv+QsryDHPuykuozdLdyxFZbKP3VShMLj2NzSiS0FQAA5yjCgKZG+isV9BsZ
GfYqfB3T0Vrb5YhQTg8veg1WOEg+ZVBRbbXcUkT2UOb7yIuLCUgfMuKfwWMrX03mtawNKtakIR0i
Ta+FT/Gv8GmtMAxwl7PEX9nIXjHTMY5jGv+wB6y7Fete1PrpKgjSh3TK79LYpo6B8UBw6bjeuA0s
0qIyZCd0ISPkCNW/IPiteYvSFlIR2nrg5REtuGRVIlQRLxDBLRubaTlsanbCz62yQDiWNsVErZ/b
xrmY/JlYFwSjaIZlaYifzigS6k19C4eBtLO+fbA1eRnK8gqaAxyzfNW5qTYBLlsm0kAdzcSIDjTd
SKDwCKQorbi3l82ICsnsxxmg5x2qJOdH6nL8uujfdNr3hsCkYNYQ8aOD8E4TVpphhmLR6R0InJXO
R1l3cqur8n1S5b5XKKp8clCoKbOCxz6lDCFMaIs5HULM0B4N+OQszNRkTOvQwyRtCpPMSSfjXdNb
7SnV5EH34nTTI5lZJnAt1oK/a6UFyXvPZHRfyPzGeKHe+fredhgYsFcn84FISzPS3hslGLFaNrMv
3fpwqupmhZZgP8eJmzIfLFscZ0OukgWSuk82G5eInqamhmTLI2q6vfJ/fYmB03Zh5uG0mZRRsl1F
jDaORksX74HNKtO/Zp7hFAMTriHiQBB+9q/XDQu3mvEqjgNA6DWpHunKs8iyr0EU5rhh19HASa0z
wbdMmFUIgadd6wiuCmVes9Fl3KrkwJIAuHMAhE/wL4le2HW1Ey31aNAXVhaextBmfzfwnHVYWlLN
jzFnZPOBgviaN+L/DRINvTYnNmRL1SIt9o0KKxASEpvjLUPLnprcQn5WfwwgD0ryPEd2nQR+OrFf
XgaoM2vdswLe8c0wn86qdRpYRO2eO8ImSgSLOjQKhD0e0smufivb8e4KUJ+RwFfdcMozICIPy8g+
o+6tnjzYd+Et9PtXImoecAhnE7WpL92QC6USv2bb3D0bwUKgG39Dhi3f7vVgyf4DMqKiurRDppGO
gglYhdmS44EpIS/WaylcJDKU0lFEGGvEVIhOgGVqwKapCL7qSv0SPnkANrNXOaZo0gQL7VVxUMHk
ANWB6b7P7oi4F7HbbS1KTWZLAuEw8+Zm+oHL+i4J/2rYRPNE7sFEoRfR4FJyoxX6NQ9AoodTvE7D
4Z6GEvBXJKpF+luF9avVj+92qZ8kITGLm3IbEq/Buli68Vy47UtvgxI2uz2riV3uZbtJDQcnQrI5
ug8/iW+idd+LjGMzFMhDTV4E+WBExLftszCo8ob2hPYDZmXSudwagCeh6IXQkf7/B2SpQ1vT5YeW
UoZM9mYACTqM6VF0SEQ1y0Jjl7sI3Zg3j0iPYxMGKO5qllXcFfZEwlKRXk3EdanFyia0PsIO95VK
XyosBCwPlh0bhlaXRwbzuKTc4RgnzTkgqa4uox2s4r0m1bMfGnujYayPj2GSd8mawYiBc5rxCcoC
xcE8LmEjn5CoBo6kukdafAum4aLczVT1+6QsL97Qbwq72EexXMUz4sIMj3UL35GsOfosLYq/homi
vEMwiPIE92/yBZ7jrXfCC6B8bCa7INIviRteZbulHEe20jcvptsevNB7LzrmXiXeDqN4j9qC7NgS
JhivhDNinHFrYh79ZDvWoNgmWS7titiDKOU0UCTNKKeHj1sP27SR566rIRtPTK3El6CqjZj+wAI9
uBAd5cDpC76KN7WQv4X9z0wFSb0MgbKuflgevNnKTFqyfvE5Mz+UeUE5KzHCZZkZ7WY9Lw0orjMJ
FQ62wrJFMdJ0gCuH9MYTcExcjHnBW1Um7wI8ZJSal4iwJ0fPvqoWTCYwdEwz1r5iuduP6YeyP/U8
+2VfT7ZbMF7GhBNX53WcZd1a8AvEARxGwtTOzAQ8bLW1/XlpUPFQy5eSp5RXfFzkRvEB2HJnjdkx
6zlVYmv8ZWz8lhDkqo31Ge4j2XAjcgdQpbj2rJWo8wxrH+A9K3dXnRueiYWFApnj96gjPodxOKdT
aW5bRIeLxJ71wfqpN4D5j+U/l6zhUVivWuK/dK35giOIqXzaPirc3CP4jrCAQA+3ZTHl4gok6qbP
qeslQwtCsZaxS2Jask0zXaxZ2B1qv/5XW9ofrrgdzTPo8NQFvmdrx9yhu2j1wlx4QXtmikiLQ0Qf
An6cMAgUZNqt/KT/UHN0dRhaf3mCod8bEfX1TygTkXzPxAKPP661IXeNATo7ldHtw7RZwPJLyhGG
ePTM9nNcFt4212lt45okAaYbhZa9V3274mEnG7eI960/HMLExQ4xAIfXCaN0ihlaMrLZLXGeME6I
qQ/s6NdQ+j9p4YxsZXJD0rkxUp+bu4aKKHDGNVO9Z+V/sor6lULiO8tks3MEu34YVQSqJB/mBDc8
zxDflsMHKpXnVNvVBu1SmfQXmudvTdMVXfjIdN89Skbm2NWsBVPxcBGk09ZOTOoyC7gdIIrCQrFM
Xb6fc/6MiHPHHKOrmfrbvHc/096+Oq34LFlQrTAhh5p17jz1l3QEHxbIg3N7/PUTc1/yEIr2Lya+
j/NtOOdf1ZuuaKFD1nt2W7yl/nBvRuvHjeMXaYvXnJRBCnECOtzqRvT0k2viSfeh0oXkCHS2tnbo
VEIrP0im0y7zV6aFsJ3z6Y/27sX0rH7JVN0XzpYdBjnrWwk4sINQsZx/a3Jm061XCrbk0ZOVTGcW
OWcjq9a0dQc0sDN261HX1At4VXri2emEbeTRSy0PzhmAiJR1lzkSNzltXSs7DlxZI35svtT1IIZf
2kQEsJT1es7BkUIWW/aTf5k8eAAFACYLwEkxPfvKfJO68xUHScJhND5w4ajFUKNKM3BA0NwcVD8B
dgcBIxXP1VDCIia8L2cuiyj71YkE2jyce0O7Dfv2SnJ7B8m12DJ6efP4Micjf+mZ0OOWJi7QQv8v
u3yFnLdBhuNQDLo+nJiYNjPshxWhmMnaabMfTD3rKu22dLgEoroLrpU1SzifmyLLnofiG+Vp3DnV
xi89uY4t3nvHC2+6kT4nhYYtycZ0OsEkwaNFmvr0HLIlZtP2BnyRlxi+kZPWdyLl/lpiXmmUSCDX
p7Xb0MRL9GQL1VAnfaOWhLcbtwaSjYgQKvOd/I5ZY0VP5TRzERQcDJO4bMZiQ3YobR33dcqBBb56
MWXTQnQExMRE81AP01dQJzFIi/7lunCWdl1eR/hBq7Lmifb47hHUrgxu91UOxhAuq7F2ouItVuFJ
Tv6p6/bEk92zrt0aRXfpw+EprLIdWrWa4KytRKeWtsE3/VWpW9EyGAiC8MIvTYvZJMAwrDBOLCIi
tMZGrKFJ7C2tI9hOYyMKFRgTM696iWaEuLhtrJGwYIz6emCHNMmuB9TY4FSSScucodq2qPtqJzvq
nqsv+4xoA58mGqsw7HBmiU31zynkyar1k5kwYJx6/WngfGpdc5004LsQ/WntDsk2InpSi9OENVNR
QTVvnC8t8RAjQKotyugpVw1ATR01gmrvfc23WckckcsJkDPtHPX9IjFeLA/nbS6zg6kabHrXjnNt
It92YXjR3/wOjkV7jTrm2VTztyHpT7LWSPi2oNGEX71vHQKnfAty+6kEJrASxoTcFhB/RVty7Fns
rvymvBSe/q00JI0Vq7TW6rAEFaeJ5ZEl8NEKwBOZxS+fl/9665Gn5q10XLVNNfeNMjyvfWfp0tkv
4gHzu6z3g8Wa3cKEqam2XDRtxgPagSYbUflT35R86LqNYSAnM36MSP+NseKLsbvnnGoL8LP8ex9z
/pyYhQs/XxiZdbOo7rSGRTLt+6Klr+wK8cp2ehezvSVb5MMaEHWHJIBMrv0RY3duuSvWBA0QpkBa
hsHYHPPYossaqJr+cRq6N7uf8CakwabAamf5Ejo5AD+XL8Uq/99yreLw0mNMjaMfJvnmwh+hj7RU
uazt/vCAvYUa+aqwOwk/hywfeyurghwnAA+GNjKCssUmBq25tuyrJyhFKQUg97WI+4BkW5JUVx+J
yzI6iYlrXDMCDEMAOJjnvOIMuwqM+Mwpf7rJv9oYgDiBqhZVyyWN/yFXSpZCaafRHc4RiUN6vGn1
YR1qwx81VLlvQ6bl+o2QzHtrx7+idrat8LdDwypTM1cQs4e3OrQv/DnaOigAJ6dOeAhRSwvdJM/N
JsdDF80leFKi/NQsJlFZgWmva97KAkmybhffddPtGhPWQ9hSfihSzeEwCbwBF2nXZ8F1u7FN75E3
FlZy50hqACt+Rs6YvIpN3FBIGNp+bDw82r6xaQaycxgvuIP/O2UUNM4jj2EnzgrORGeRmObl0YnA
rwnQ+6EoTzDCLp4MbgJkWuNPr3Zrj+vWkC9WVQFJd3c0gmQWZuEXiQ0fZKMTnOItPdR0pWfBxmOR
w/ZJe9PF9MCjhnWt3DGpAiLbddcsjveioghJfEqZFOemYpmhAK6H7pGtwxm/pDxkMng3SFddipEh
GlwpBOO/og3/lI97v4l3YKFYuxC6WeLlebPheAURSga2JGsavEMKYch0n6rWvIqibZlbEiDiaaRJ
1SSyFYzmU12dSjOi+GO5JUG6LlpWJDzJ3przOoNIiMHbc6ZDSQ7hpCFzcPR+2KOwxlKUo9SSvXnW
RvPW2vnIhhybTqAjV9Uv9tRRnTvnLiBVA3G1248Pn/nBKiQR0pkzxYQ7nEpQcj3+CeFVd7wCt2Iq
r2VKg06k6D/wWpehR6raEHKGFiSjtsdghiybzWlfL32lbVXrH5GdLkGwkBsVsQ9IufbFeJjoJlEq
4kg3W7Wp3f5kqK8knLNsTf2akqrZ6II567Sug1f85ZBrWyZV9ojrySUUIdQ8cx2Zpb6ofRKAZX3p
4uhS1ybzeioqKpNfF8+6MZt6lEtUNaANon3eiK6/2CTTJ7p/M8I1aXuvRhyQAwPlbopvY+m/Yf/G
i0LrpqvhogXF1fTTbQcrGthYrMXvQXyr3fRqFepmZe1fSkIGtrNYB47ITb5PkxBWx2uv5EX1cl1Z
9NIRiRSkql8AIybYvLiH5xcOizVAFER6ZRY89OxfKUA8Fz1T26FiIZ2l+B3kT9xFG0eTH1lJckRH
4MDGKz+dtv4py2nZ9JAqklrcQtu58ErMhB0mv3Glo3h14ar5F0Fs5kqVIZqGov0AX8C8WDfuVRW+
mWm6FaLfxIb/UFbG/CIZTgUDHt8KntPM+OgQnAF1Wqd+vHEBhaLPZtE7Gxtr2T4mrV9BchlJaMCf
hd4X4L/f0T1b9U3p+bfIvzKPJLrQpaOtKbSZfc0SkDWGyT+MLxv0bWisIn1YSnWhVpt2IZ0yydXP
gxe8eGGCML0ksE+oz16396gquGpqij1bZce+Nw8pzEB42P67qfn403lX4wrPg8h/C2e62eO1BIoQ
uMMhsCx3PQsnpVn9xRiO0tH/zVPxA1LzByv3BlfLx4jWAMMgzyQixne7rt4rznVyt7+GJrhaWsS4
JGJjaBEg5PTRr6aPJDoAX2nf3LL94ftB3NQs4QViLg9gMDdFxmQNYVwkso3uddz0Pc1lNzpbbvWj
PoEFif/C2ikXthneVLenbNzGuoKpzlKCz3IOfujzdWGIv4jmyKgkcJ95cmfeSwWWYzDrcDnZ1s4M
nggk+XENkm4Iwo1k8O35wZ1YqQNmjCWnIwYbVH26EB9kYjKrc8SJOQaTFJ1ZbvMTi+42OO1atSCL
xTM8/GdHUFCVVJD1iazRj4l09rmhohFgDxbb9y6ntBrq94q0h0bExzTBFqx/GOW4NhH4xhAOddSy
wnPof+XFNMYfVGzHgHFb0QP2MZ2dBEuqsuaDgLs/y907o8s4woUE0FxdIvxKvAGRe+SU29PB7IVt
Ps8/XCXOeu1tssLYdzK9JJZ/yKhyG0pJgwUhiZzJBeuOhlFHrm2LwlnvYsYTmXaD1iSXbwNHBDCV
g9Fa/6x4Oiq3/nU7n3GWf21njm6i3vSRXtie68EiX1ZjgqJn7p8YNzBLJDERKv4ndgu2Suocq1Uc
pbQuxbxHTqnc6pr0zUfvwQ1KdJ5LMyOxgL3da/FRYLsUCUeSGxAQ5qGvjmPs8OGIhBWuoyrdtUPR
jh+SQX0Sd3C9uy3n3bl16IANKMRBByPZ02aYaoO2irlCDTW7lqO5MA0DS0K/60d5IYrhoWpsE00P
gjq0n3yoDfE5hWO7ZIMZsBAuLsAFsSk3Gcwh+89DAdkL9FAq+R7TaIQ6Sonc+TAxK8V+26T74MjV
/fhhRtz9nAsQ3YanIujfldKf5MRUPUfDiQ9pwDLeIkapYmJ7ovHP9jwUsQO/TnZ2I/GZV86FOTIT
/frEponhcfBe83hMdfQB0RkYlQpOYUgB0GgcxSOwNW9Wqc/0RjoySN8/ElfGk9uM76FiMB44SM/0
Aj5H9mrhP67DqF1MnsdMEHfLr++jdNW58SnY/nV6cfJ6yek2/z5h+u4rXt7EQTSvx2xnxxYzDN/Z
bojuGR3NqgT7zeBJHJqoxsNLM7NEOk4kpsFAloFwPLvn4wpZ/FDHO6fSromw/pzh7tf1l2zQ8OKi
ggrt0sRP3UC+jvguO6wMZc47ngJEG/GjORak47Z7ZUfzESu7ZGBGypIjhpNnJM/k1fO+uXMYHXaN
MP8KaFmwk21IumSaFBfjlpwB7G79rfSRVHQDy3wN4bkRD98Fo83OSJ/C6dx7I7Ljvu02lMSXpihY
WFdY3y0GWgM/Wm75PK8klSecYbj5b2KwMhat7gk1/pkVkhLaR+/1FW8UGoHI7s5aAUJuCt+1BNcg
2tc/Q2e7XI5ffsV5IuH1gVDzIYcR5a2inHUnhknDnodcxYo484vKG4CHNSweKkxmz8EdQ+Fr0Aud
skt+dTo7GTf+UdloL2QT/HgY2fBa3ScPa3enjsRXvbsJgxUy/5qlQCdqNc5tfv8HOLALFUPCFy5O
krDJfyzK8AnMB6NtBMpT5d31/ExLxEfdFtGG8BcU3yC+gGuShzBBgoESSBJ6cvRj9Ec9IlM5kMDV
KRbvSb0zZ3d7EBnFVv0avcUyK2E6ibt0CQrZ5qM2n/wp36XmvJowVu40IdYECrkgsOsLUzRG7sGc
Z/36XWuij5EDO3O8tSoIwfElnQ6mzNhhfI1DXC1tZvbN/GIRNxFaJ8zVO9Ab996ngyeVC2RdBQiL
Hr6fcLfx7SpB+cQuwgh464rpLrPyvbCpDtraUkuMNLDNeRSzIV93MCJXLDdfGKNsRAwaIiNLjXEd
Ovekj7dtqd1jraY9ZLHvVH/S1/8aHlZGFrdcdz5GMDGhIeaFBHFJnf5u2epllNtoiM91OC5Jhn1H
YfHlQzcwXgjm+sUlpmim6yX6unfXLNZuW2mYfxugGVP6EH6JM0ghT0vVc20GL10+voixPbtjynLc
jzirSdsZsG36hfMPNPqXiaTcghWjW1Bufa/Yk7LwZzHlcQS+vlkI7zu3hMFTr3m/TUEdCIUEyiJ3
AvUEpFftxS28MwiNq2G+SHxRnE02fpSWNk7Pn1KS9xxBIhb7RUqp/G7nwQ8RuBskY04YfkYhTjOD
j3wgQBQWsTxbrs+fTV4LMgHA/LFx0G3YBHXcAZb1h3dGQwxYF2Mu3icMf3nn/mn2GK2idPo1tUuP
b52XWmJoYqY5p0UO3G4LN8HwMmrNsmzYgMLhPcGsfi9b/1eBalq54tPLmDX5cH2aWcOLX4fQZWbe
OpKt2vqVsXVHWX6Me5Lj3HpuMYdw4RS8LmON0oIZOVCPaG/3Putj77ce1YOff5vN5CUh2nEbltmf
Z3p/OU2+bFC4Zh0aAqfqNjZWaSpQ+862gdHzGl36l6cxQULdT8Swbl5zu/6qJ576nhTX2RK+0mWw
djHKYebNSUsFX1c5yJwDSIXVfKyXOgNY1q+K/0mV9e+oxEvd4xzR/1lFdCyS5jktu4dNA7DKHPVA
HLSHD7XCJL8KVPWFh4R0ny7geXqNsQQzv8POZNaIQGEzkrN7xSKPNtNsMZgmH9J7k9j4CTgnX65J
iU/iJ/I895qnxhcAO5QR3XfctU8C6UXpGWhauVi5hUNkhAgjApOv0hu971i1r6UVnEc9vnqGIJ+V
BK6aYLb/ODuP5cqRLE2/SlmuG9UOd8ixzlrw6kutydjAGBTQWuPp50NUTg95g0Z2tlktKpKMcMDh
4ohfIAW0AAQBZqRrhlUStVeZtN8Mp7kebHcXGuYNg/+MafmBHqOXj+uU0nAcDhQ9KbBMzkA3oNSf
kVvdZaF5rmhSo0ZhPI1R/ENf5IF/1kHZPoIVcR2M4XmqIcQllHfRhsOWlh04x4WigUyXtX9x6/qs
FPamB06LNjsnJIsz5JFH33ujlD1OT1Kfy9klZi0GWyIYH6LEALIIMQFn513mQ6BKcRe3yMrLEimR
qLwf+pKPa6lH17huTdRW6b4cKQ7rRapbL+V16mhPnjOx7ByJDJk37kqsKwBBlRPkpqIg5KR6G8rm
LWmn+3Ci19qOJ6qbXR312f0WG2CZ8zFaz36w0EpAsZqWxo17mSBWgjBZj1S0y1bKkNcoAfXo2r2f
0pJDgY503Ua8Os5TfCqbuR/juSwvVI6djIOPOIBuVpEDrq4eWj29c3K4UHPX+ARHx2HpeuIhbvnF
RNchw2UR9oyEg4lX7KMINsWgczxkDlpzqem8TsVZbhpvdQVq2pvJUkilcaz6x/UEGdKhu9onFVY3
YG5xFQkGqvSWsHFUiXF7AxbCTrcI7VGB1aAqJVl9ivCpWJku1X+zBc6VxP1spTV3K7HTAjvObYre
kE8HrZmCGz8jPUXeUad5D9Y5kc4RDLRZ2H4EPQKtCJAva2nCj8vXHuwyuaxUNqwKD+std9OW+V6v
5RUxHJXgnlf0Jc4L4aUbpg8O5EO6/j3gC7IF5OvtpSQSq+N57lW2zMMr3Si8VZ7KF9UGF1pEAwjs
1hqM/XEAQZCycfeA2/qxLR4aSwOYWVMeMyGVDhz+TTWBLQIZz/xUUc+cGnF61Dr5A22e/SiIknpD
9dRFdciaxvUEJzRrKuIM93IwaAKWA6ZYqaW/ePEMxGotKFf2iyNBZVoRtTqIjQ+T7d/Urffoziwo
WDgABzygvxbOlLmGWGPO8ghkd00TZ/ZnghFibRGRrFaAFk8FyuRkvwTa0WD9sHMKF1GyLY2TKBI9
tZCI9plNb5YK+nljQ07JC3TlTFyCEhGuS6qpC5SdiQw6bPrs+ozpgA40eZx/nAscNUdMEqLuPU3L
3MZq1w6LFSSR08nGhTHyOvqoUXarLDiUg1O+GVp55kyQfl3UUa1eXWpReIr9OZg/WGQrW2g/est4
68Av1Qa1tSmd+WilpK0PbTcUtHObrAdriWJQim+UrdUkzJPYSQO5FFUjRU9HAsqvd6x31tLwJ9bz
QPQUwvFcQH290USxTH0NR2frfhLI4xfqRyzxJa2CS+GZN0IPb82mbRDxDJ/9TIJkQp0mhVCfOqBd
G4q8TqpdTz6oPgE7z+mr28FM0GEdw7UnnNeBO75KwciPmce+gykB31KnycB1SBvuCjtvE2fUEBXz
IyQ5Ko4SHdU7/VIY2Q5Qw4XFjXBEIQamXn0pBgXWzkFVUNXJaUFQDGgCVGNBPVpabrm264hulyCT
70FgruqBXaClFJUGaj1ZWNE0IdaOkBtf1GVOmlP7574fMlmInGO1Yt7l3I6iic8BgP+wKgIJg/L2
3HTD6Ngt1mNoy2VOjdFkBXM3RD+1IX+OafehHRedRWdJH7OAplK7BSnYH4XxEDyhpU2jKV9VttHe
CTmiU9agvu2i628bGR71LHMN4jTa/8YWaB3N/VrsMwuDhMJBHgFEQlWX6ZkZ3zcT+TPC4/aNgcMP
xbxpFvZNL0Gp0nAbjWudVHfVDZhQGiJPVn5CDSDQEEYRGP/Akw7jI7zc4mNiSyrgooKjTEnNc5G+
MnrRbLqp0pDE7phVr1k3FlqbuqJOUs1i2x4I41UyANZtcj9ZztqV0K56zqraRgykCy5NEdIydPFs
REofUv8oLBZZe+9ONKxARa0LR1W7AqRVU0rQekFxPGQE54Fne+taOtONlhop8o9nALnpV0pip9rC
56t0OIcKS2wmq9wYFiWf2IZAkh4nuiOWcana5dTA7kZWjprJFGm7JrpDTyBGnBdBeo/XcJvXwOyp
f104U6ufxK721IqmXZpi3rlZyNAw4f08QDNXv/K6rlgpRz10mkE9nzgO9Ao2ofB2l2WizKMwCLim
kuiWYuuzbvTo9ynvrpoEOu0kKMaDjg/CMqyr87YPr1AcvQ4DZPmS0P+RuhdejkOuDHGRUjHCTPBF
LNQubLIiUHjGLrZ8dkUeDgukja+xmV3BCNino3MPxxwxDarRIcjAyokhgIJ7GGm2DzLv1/YAtgO8
Mp57BHlL5MxO4BhuJXXKvgSCbDalsZS8YTXtUf+tgudUylM5hNAIgumeJX8BHOFIL4drx6M6rc2u
uBJPRtIxVKkhs2gA+vRM34NPfQhGnYi4RqVXH8oFIpvlsiyJCsKBMlb/5uAwHYHnMoTINjR9ECmN
mLlKCAo0rnzVilByhLU4/HTjSSiMPRxNKsiRhucKnaBGuY9lg3uajXIDeAo29yi9h6TTvOu8n+Xj
VAO2TeOEDntkN2ZsTR2EXHmrRjonvUVIZlTpPjEUdRg/37RWfhVo4w+TON+YgNOgV0QNIv6Zx+AW
hYN4fGCCm5a3latd9agahJl+LqbpJ+yyoat+lmWDxKk/0V6dOc9eeqFL98RHjIJEP/lBbTSj69FS
CEblYvxZprBRW/QDZ6RI5+0aeTRM4jFREW091T+DXNxObr71QuesVD0KgAH67Hmur/yRXlLa4ZoF
5+7HaHJBQfvENVAgTRcaQE6rXScl0adP+5JUOQNipiHZh805leaU867XIKeFXfk0+faENiFK5i6B
Sk6uPXqEHKD0OAwyiL5E2Q9DQtkTHeqVgbA46vjG2eRzWwfGtKGQOctdhzntgfYkbtLlpQGaDX4D
Qkq58OWis4pXkKsYKg3UlWsn/onoImwc+x6mZoGVenYx9v4J34wIDLm1VTgh4WFBkT+qBvNxLvpy
2+2gAV0MKc+PuD76BPspdZADH41Xt3Cv6to+U9n8vUvjXPTkKJ5eX4zjKStpzgxcYyFaTio5V6Nl
9hC47ZPxEInmdnQibnqHA0x3g8dwgGTjeeZL3NJ3sQx7eY0vEkqquP8Re6YvEpEC2KDkMINxFTDP
Y9Be2CGcKCS9jpUOVo/PTDUDW6pFdlnr1EmpeE+7aZBXonNWuPZsS7346XQWUAUtPZ30F6r1RBdW
6y0jPDh65LTHKbh1JncNn+su6epnMyaigildoui+bUJxl/jQ0KCwnGP1ggNTDaxK4vd25ECN5SQX
J7jKJe52CJ1LKvo0obxaHFHlvC3tCX/r+K3K5HXo4HyAPdJL4juIIJIRenh2U1fmMko29LqBwmHU
NKM0EZdL7hC5gW6Bki2GX5foIBw5brSrkWxogctn0G+0Wj41vTyptUenbPFuCFIIzMWEl025KTMI
vEmxVUH/gI3uXiQ0qKKFKdxX14FvWdcXWc1N0MVXvu9aJMvXWgrIsPSNE+EPG7IseF0DHG8lhvsJ
tzfEnChi6y41MdBffffolUtQfzeIEJEIFKs0Kn96Y3IZO3IfuLCMA4kp6KgWtsRmEebXDd3slaah
TxaUXbuSuX/bs31Np7unWLQdpx86rH0XKI0yKJMry8WNRHtG42wuUMKV762bKiDMn1qkEbT0jrT5
pdWqCaSovGFTMFUjqgfF4F3EyaseZds+BmZKNZ17p9KhaQTrbMpe/F9WbwK97TEbiURcTEmMprwb
+3RpI9tKuQlB+SlCRLiD/tERmrXoF0+JgIgQcEboCI5pqMxF5mmN+yhn2E9jOqnMbuHH9ZtRwqos
cwoCmipnRCX3ETayMGoaSlzoEKaSzdelaoc2dLTyi+lcZ62YvdmvSSN3OFOD1Z0gvtoKzEmnoUEw
dJt+QC02Ekj5wKHY5CG+WIDeTycADm40/lSI8+IqQIcjil1ASgiuD5S4zQq/pw6KZ5CajzN5pdXh
auEo92IEFWeynKDc1s9lgDKnFlfHQzXaO1ddxZr7pCv3KqmNp6TsgxXITVc3kjWSt4gZEqDXZoz4
w0h5DUWlXQDibonPxN6K45cG4XENqECIlMQs3/XDMVwDHRh43SB2dZdHbrLgFOIPsLv2YsrgMReq
PY+G7mlIxvrE68qLzI+RmC4DIEU5HSPsDSkkBsKOISVoDliMuWiGEWHgUdE3XJRb5LqE/ImQt3Gn
z0oZBsxYLnvXc54tlZ20KOsYCTS8pgBp5iL8Ro1lwd8ASew6d55ORwcXHAzWFp4pkWwZUZgMek73
brxvOpi0Tewc+7Ql9nkv14lbh5uugoASN9dgTO1131H2RpQmotDxbMOl4CKv5NIl0KQVTb3UEAV5
C9U7WKAIjMKkQtK1O7Wt1FiO7tlUIiIQFeKqiaggToaB4gpZtGmSJ6mHfC4dmAn0xsTgPxTYRk0C
mnPTaue+Kqall04U1TxwASMlEwTNfiR9j9pttUVLpEOR29d2AoiXW5sA0LONG4i7PClfR9lsRyQR
6N8WFrLC0jABDgHRcGHVSwuhZ3zqK3tOi0evWJKG+oJ+coT07yLO/Ds8F66KZqZSQ6lcDh5yodVT
lWaK1o/51kInEGnPB55AhtbVc+ImL33nAOe3g12pW85R7F3AfANCNMKl6v3m2PMfzao6tfAfrgrO
U5MgdwFI7FHYE2qOOrVgSueEAZybEZVIhSAAvMhz7QSOUvBQaFeRP9yZCX3JbnRXosSdDD1Ua47v
l4t49LKlB+YCfBcbEfDVSdINDO9bx+Xko5RnnwSEoguIvjaQU49UtfLPC9O8sjOQJ5Qx3nCTWQQU
jX3Ob8Odb0Bfe5Y+OwrJKro4VvEzEjUQVcvpjrZmWZxXMfA739PblQlyLQiTH03UnWqSM6dM0S1L
FehnsAiU1/rLgSoCXD2UoPSY3CNGfS9R3hlGYhw63LEop6Bgaup3taW/6k1xHkBHPxYKJYKh8i86
yLsuIvjAHrwagZTqNRLJQ2E9stgvnPmF6J+vyVbI3BEWSOtrm9IvgBvc4EIBhTVrRjrXsLZK63ag
eD+nZ9B3wFpFKPVrk48cjVuQmbhMYlv562LgMtHFcSwoB8M4RZXUwPsN2o5IO2eBXZG77tDQoPU0
owqOJSoFR7mDRpyL8IIBNt0t67s8GIpled+YY7ZNg8pACtneNj7eoqMo7tCNxDurhy8Q8RU6ICKr
eMRhxhyqk5zi99BTctdSCjIVeAWEh/udNfl04vUzmusjctsTMD4qOD1VC6GpVe+X2VIrjUsyjdsm
RBQDk818jYakbpVE88kNaiMTNHfvgkrdW5qDeUnHkwbT1BHzSqoHQJYTyiyW+6B6uK1RdcxTP1HF
h49uUntA8JhmYNZgYGtDZi84MRNDU5AwrKe6M59RT7rG1DO5GEOg0yh9mI2+byQOPLat4Af4s6wm
BSTNuChHbgTivAZTmejRAe9iYYa6AH6B7ys1fZmf6ejZLcekeApsdlNbgR3Lc0w4hzHd4C6IEEBB
eqVJtWi8t6CMt/ow5ivo4yRHgADBXFloEZP8SOq1AuT0kWnRfQt67Pco/mqigUQ2QsejfrsSIb15
QeE6RTOXRAEuJU5zxqLI45swJQk0jfG1wZ96EdPF6AWSJ3WKeV2RxHgiuJin2lhw46i0Gdt+kcIE
JMvq22MdBhxRLLdcbKh1i8sWzD2kYqy5tQbq5VEOuO7ORFsnBsFIyxJjbHCSIIz63toYA3MPfyHI
kYEuay0BtOzA2mwvcWROgZzZgAyAnGdBeyPB29ccuotfulVpWgEpDh+R4HlVI/IyI/wjSfwymqlN
Q3TaNCG0+yRVm2rK5C2QzVljN3eFOJEaCUAZ8rWAll7BQziXdA5v/BZ0VD6DRXE4cVZBZ7l7MwDz
bILesDEISCcl7ixNNXRL8WWIA4QGvFFzr602vBokGgZhxl2Hthk9wnp6DAack0oa53PSFiOEM/pL
xFdWZAcdpFK/ZgMjecLGN9PnymxP3Qa6SJzjTxyi+Oeg9wtZEd0awgJK7ghWI2wDGxYBW5TQSlxs
YcDC2vAp4yknB8Tf3OBZARhA3MpgtmHyKdrS67hOQL3ZLojnSbB0gPU++KhqUKkgj2jBh07lsOMI
chGimq7I+hZ+UzzjFeavuSrNlWB1HqHLVwIwoX2770LYq7TlHDUAW4dniiEC1UTjGEJIuwyd7Npz
6RlrtXGlabPVnUKjBUGo50BvTzutEjuvIaIuLSRgEXS5aIALS12h9xF0W18ZW4ADLhFYcSc086Kx
u5PSAQNcUd73a/2saONL00bfeiDzbfMYsaE2f7U7/6bK1TUNvZVvR+6iS+tHvX104dirhs1QJPVF
jzoO1mqBeZRoNJejIq2OCNxCzLnjF1jqXGjlz15kGLtYdObh5wKas54STMOhvcSvmWasMsUtAXDP
JrTpd9XKLFgyUWHfjWH+I+5Rhgvp04KGZSEV/Xjc2fZxj6CHivp90imOOApxqYU+XYNMl2mBm88m
eRXPfvCjhhSSX2WX5AgnVfhadOUmjy4rREwWGKbtNYMkbKRaOJdoiMydnzn6vLTRIdSHlHQty3yG
1p+g7Iwp6DjS0LPAoWKD/bMw+x9KxDfYXUYErFwKdQOQpus0aBKksjDhPaNmXZ13Sfcw+N0x6o7g
ECzIQ31z2yXNXS2Cxx55Ilga2dqGWmoFuly5GL41aIpoJvKvlA2epFBIU1BgNCtlwtB1LrQqWyIY
yX3r191SBMUmyzlHSkddSQSWtQ7XkYaWIZIGclahotA3cM2vNLcjagFUsKCJna1SWW0EcHmYY/R0
Fe6TVhXcqxfDJs0PceziYEMKMZ1dhyI4szkMS2UhhmJw1IY+jQ1W3GSCISowJ1tIn+ZfA6d4JL8G
XQrUhMJS5UwPmDGj7UrltVF6vXMQnhYx/ZrQ9BCPcqqzQtQNwkp9ce/Gd8hH7HKrOVGp0y9JsBHT
dJ031Peuy45SsubT20tmiCwwftqBrKWV7SIzHQl57ytkz5pwMwluYSKgYQXQJ9y2kTds0R1bijSk
B1vQZKnS8M4J7Fvr0nW8+2E0cRHxkNrM9eNWb/YagMfzzBQblm25tCBtLiDfIx8PfDt1o+fCR6Oi
NrYBrZ+F3hAqTS6+mG0s1jJT8D0V1bhCS/ZKVM692YPIcY0ZiVrCt4NLJ3RtB/SiMec+qkSUNK/J
T6Vjr0MCc/imQCtDeJgypFlVGdAotEDfy6ZYybqy1hJjPHjLOtZIiOUZxhW+Uf2yjnqkvqU4NmRS
r8MSzxUJRxs2YAgcp4CIeKy4rrqiiC85/ldzRVEN5nWsN+1NWw+v6IO8kP+33DfJtT+ioOT71Sm2
lLnIYBMEalp2BcoOjuawJZRFo7YNiBVM5DGnutqYNshOP1KXYeeh2sGvGyq9VVEePsbhMK9ia+Nw
926cqqxuIrNdZaO/b6bzwMb8LoRxsIoDGWPAFREhV7jnVSKmCmFXirOa0jKB8nMP6+kUESazpSXn
50220TTUvXM/f4ul3HT0W69VPd7pNRRsHUTIwoRFDtjGxl7ASULMY9ZehpLaGGVU+gB57C1xYveV
sfcT+1wNwHnqqIBhMJonaEItuzHWOYrJYehuR7q09kVuPfixJCMz07Vmpum6lNXzRJX62IfEfvzr
/2F1xF2naCsgJE9sz9CUWvFyph4bIalkVTuPHooMWtzMPQf7WRA1bWrvW5PYjZr+1vGDk1EgsjaI
Sl9q1BSABiN4BXTWWrWNS9OxtK9Dn5p1K02Xyy/cWMGaZJi2ioMghFmUN1ZSp8s+jacdFdNLTVhs
BEdfjQAuBF5xdFvHaWO10zFAXhP3580f//jPf/3Xfz4P/8d/zS/yZPTzrP7Xf/Hn57zA28MPmoM/
/usGwlie/vo7//07H//Gv07D5yqv87fmy9/avOZnT+lrffhL89P897/M6H893fKpefrwh1WG6N94
2b5W49UrUgzNr6fgPebf/J/+8B+vv/6VG6hyf/7xnLc0B/nX/DDP/vjrR7uXP/8wrF/z9O9pmv/5
v342P/+ff9CvTF4Pf/31qW7+/EOzrH8qB1Ey04Xji8SN7v7xj/7114904f7TMA0KBtJQdBMFg2R5
1QT8Nd3+pykM3XINy9B1cPfOH/+o0aKYf2Za/wQ8jx+xa0vLtKT5x/978Q8f8P9/0H9kbXqRh1lT
//mHZPzi3995fjH41ChACdPQHUVhwVImAxXPT1dh5vPb+n+0eTG01ShYMQvwKEtnb+0hei8p2xwF
C7y5VmS6y/xkWPRL/OOPuhU58BqlwCNUyZb6Tu3ezdxfz/f+eexvHmd+3HePQ3yPccego0X3plNr
QPvxKOFQisodnqFfD2V+OhQfhUm2uQWNj0ORyXvwaJG9o9w2DhTfadVMj+ypsbj1LGA4Xw+ni8/G
YyDXVYpQw5Afx4P+bSWZT5UqIB3RInOZBPHSmq4DwHmB+Rg7N17/BBP/m2E/m1FLMqqus84coX8c
Ngo65XuiGI+btf7s7M21s8cq7dLfk5ju9LcKssgq2Gs7a/XNwJ+97/uB1ceBcc+2M8tnYIQFXtTS
2tGd3GA1eRn8+1T6cCi9XzP6vEbfr2HJVrF1yzalqZvCVgcjRSpQlSgSZ2/gsWpZSAKOp8Ugd3jY
E1xsgwlUAQ0keEfSyFGXu4FVjkYXToidw8X8wxy9xejoy28mYJ7Zd4+lbAsgIphqNjr1Rdeev8y7
tdx6Sup0lTjdAXY6u1ycqw0ZKzDbR1GvsOCDpf3NkPObvhuSaUDAROncDxSKhTqciaGwMHVAd2vj
QwBdJbWL0i3XbT9Y09GYpHdlPl1IlW5E12zSaTaHAmJSy3FvO1q+//phDvbXX8/i6NAYeXlhH+yv
Cm+XvGxcbJN7i/qwmQL7oTtlO3dfj3OwwA3DtE2bPJ3T1TIRxJ3X4btpDm0iQ5pyw7Z2Q/vMpdNE
R93vH3PdwWxB2M2zVEXyzbaSBx/319uZjglvVNdN17QPzk0NJuUQFFWziSAFwnR9I++vSAiKqzFI
7vqoLigrdghE6fqxpsE/SLQNzcjVVKGmBK0ZOti6KYtjU1jnroxOCgNUsacjs5Ya3zyrPZ8s71eF
JD8U9EM47Zkpx5i/1LsZUpYx4RUhUZSMY5CR4ZmhEPkQ+nhTqhJ+7JgM1HH8G9pqdKTN7tzN6Y86
Q3gKLh19WwDhzkS7mO4OSNxKNdT+m11UFVs0hW4rS7ChyuvetbS9XSJuOIyRceZi67ezihjJWK1C
e6vskItxzVMZo/Tn9cVlFZrNFYqjLfkVVjG2aqiLWVwsWXLWD8lJpbuPSgeQEBFsXAVgLcOITCoe
ObKCov8RdOnSRbesktN1kROmO6n/goWVv9DQGxIopXt9iPUxxAHWvnafILyW5k60y6SkJKLI7zM9
v6QZhjpnPnEmqxaTHBxfjtB33WsTkqNOvw0CAG91BdaL0yz45pCc98BvX8aFsalsF4zr4RFROrVn
UepKt/Bqj0z/oWt+fL059MNdOH97KedLzpHSRmHq47ePa+RXs8RMt7TFLzQVZftp6K9yPbqNg+qO
Tip6LXEKpDo87crsCubsPeqJ4WqKnWdD0rdoBv1vbljFYcgpbSqiIev3Q8rVSZh67N22WeiFD7Ht
5dCTcNqauQUZ9nEWnhjTMm57UPdfz8ZvRwVnIjvXUZJ9y0lxEF0kiYnzk955m2H0Z9gWzls0t4cq
wj8maAdkZ2gYrIC9FO03H5pY7sOHNqQEXjtHWZYkZDMORu7DvOxqsGPbxGywAJIlJR6rQZj1VPSi
bAnnEcf55m1/G5M6D4ejaxiKA8q255+/2/ZWb1uQCb1xW+leDte9T5wSAoY7io3epSPMuxpNxr85
w4pLmOjGYbm5pmEcRBspxP2p8DVrgxqQv42ws1v2XR8uMxUD/qvG9rkOEv/860EP1zgvqQy+rGtK
y+EBDiaXE1OlSTaJLVqOS6sEG5gige598wkPooz5nuHrObbN/7hhf90I76ZTlp7do+EgAPeN0IHi
BbI00wAQGoOikuqYo33zWp98P0W4SFPXcqVtHV7mfZ8P0WjyWqXAZBsc4yBuXHA0kTasv57A3/bF
/GrvRjq8qtM0pCXLSF3yqLQlSjNFeN85KFC53wRFn3wqrFtstoANl57c5+Oa1G3DzUNhj1v0foA8
lC5aEjWiwYXqkt3XL3V4tvK9DNeZA24pbJ3983EoFVrtGBY1Q5lxshUtJHKUzL6ZuU++EVGAZTvC
5HUIvj4OgjJ0H8pc67cDEnNhRjcuizaRCrdVbxx//T6ffCTGwCdF8GaCysTHoTKzrkXiyH5rutRH
N/RtWsSjovHCw/WzISEucAmyepl888n0TybSdKVpCiEsw7TM+Zu+W/gBFEPPiJp+Cw8ckTNftSGw
Yjilebv2YkWtuvQv+xazE/AYoG/6oS0u+g4/T86ajmPOSNdFOBTffN95qby/O5kFOEKSZikJlW04
BxEYch0irsti2toReHNP7Vt8tUPoclA916H7wx/abelqZ19/hU8WMIuJiF4XJPawRj5ORitD+G1O
h2dBJPO1KBPXP0qiEVtr029uvx5rLg4cviLtSlMSPaNxK92D0Lb23YBKm9FvtTRBrwZ36S4qYDSg
51jtZJHpgFGS8NTMU/M5bTMeKqz8Y109pJ0PQrUQVr+fKhdYJSi/lPZuUy/NLK7WsQcJLxVuePF3
n9gyHNcUHI9UFoj5D9aK6OvEAq8stxTW7Qp8WdDvo3K8zJR/22n9g8ThqC7cZRbXl2Od4aeqtrAg
jxwRr1uSlADfOk3HG2+6s72Xrx/ut72KVLztOECtbBdtusNPZ3a1DdqzHLkmopPSzV5gcoOmT88F
irdfD/XbKmEoUm3XdsgB9d+OBYnfboMTyLRNOstzFiIrkSki+tLucUILf/4vBgODyz2BzgoM3I9L
Mipk5zm9MaKlCFJEoD+G0iQi+3GmfXPaffpa5BBScsEb5NsfRyrLKMpbLIq35YiVWjKuXXrohSe+
OXE++1AOxSheRXKGHy77RniRGlNtpNU1XGZQ0LMWImfQ+leTnX6zKH47Vecv9W6sg1cK/SmnTemM
tNaSGyt1z027eAkC/YcTtidFFHwTHx1WgWCCfhzv4GOB/0BMLmUKrVE/x+0D+pBfI1se3gy1fwxY
eVtM9kmeppeAsZtvIkL9MGv9NbphWYZFtDQf5x8/YOoZKZGUy1LBT/XIrpW7JbsjEgwaY4uqElgD
KPY33dAOC92IxSY1ldyNTqzK7x5lHurD8T1PBOE/mCECVFMdXGdJOkZe4U7jthlbLYDmP46Pte1U
l2lR/NDNtj8OCKPXgVkEl4HW6ttwRMd/9PXwPNYEuEcwtyeuhTnS17vptzDv13PNZ7vUCdgPE6ZJ
FaIcNE4JoGZiXVbQZnFZmJnHhjOiohdOews8/BK1knr79dCfbi9on+QoiorJYakuJYEwoqEZt3Fd
n07eJYnMfaaF38z8p7vLnmsmFJZJwg4mvhBe3hq+NW41eCIYCMjmZUDFlv6yBi5MD6zTr9/qtxR0
XnSu0JlPFwVT9/BOoLowmjT1x21UweidtARNsAlHYlq7RgS/ATwTdDgIgJVWvI1hfV6OLk1nzUBW
tU/QLstVfOZT4LSPHGMcvb8/60oiKUgtx7E5rA8u2QpdhSHt+mkbz27qhjfWSxwr0LtyuV+/nopP
1ryiZk+OMhdiXOsgO4rA0YOPtKZtGbsQz8a2xRO2iGJfW3490CcriXvuVwHSdUgA58DiXciGeXwV
xVUM4LlEinYEVzvlqM+pvgu+icI+GUm6ynQd3SI3stTB+VmGMJ1HKxJb0LDpuV7hGL9wOVjukw4x
or/9ViSV9Ep0li0Fjfksf/dWFBVGX0aZ2Hpjf4J/HkDx0kaaIv/mCPjsTng/zkGMh4q3MxYqFduh
8rBFHPX0NLITTNlK3G6CqcyPJWSab5bhJ4MqdiSZmEDlBljTx5dLVa0PCe2BbetBmjjKLQVPk+j6
ynSn5FL3BdqTKK8N7t8/DpRwgMKRt3PVHobRyqkH8Liglm3UIbHa9TRE6zsPvItBdfjF8cv0+uvP
OE/fwcmvJE0nU6cLQgno4E19PICF4XPlmqFeXUXOkP1I6uCNMki5nyaEaSVt8aMO+ss3J9FnA1uW
oG+mYxNCgPZxin10soQD5J1Gs36Jhw0FxIpfe64LL/ahBA0X+swZg5w2frOi9HkbHL4z7TqyKGrU
FOIODt2mJpyILU9H+j73hhW99VhfNLVmgwUuU7TxNVB21bLVDOxhu7YHWi4hTYjFqMXAW+oaO4Rl
MaQIqH/9MfRP1h1J1NyhoHgOh+9gUiJMhasxoqwhK1tDAcPI+vqxGELYou2oUyRNQqc40mMJGXCM
w6BdEpwM47pNAK0vmmKS3hpPsm6CM2OB6x+qQF62VZH8bCPA3EEea8Y3x+g8WQeTSWBICYEAQCek
n4/Zd+fANBUeHBtHbHM7R4UIl5NFl/VrekTI3efu5dcz9MmqoR7OzCjxq3x4MEHAc9NOBoW+1aJi
spYKLeZubVgoeVKqjqD4oJ40vtZVUt0QSpJ2fT38Zy9LMY1eMImVkodVoCYDfYE2idjWIscLpdYB
mRhRiRKNGSPloUbb6r6Z30+uqV/FE1rPDumLdXB74OKVZKrnhNPo4OFIWISBvUfMsZffbMjf1x7X
huuYOrcvyYs1T/27DzmWbVcYfeVQUkMZIK3yFb/61sMnpieQ3gSxf/H1ZP5+W30c8ODNihTVo8Is
na2fNvpLWvC1kNuBZxuo4e+fcgZnjRKC4p2kenvwbiKvvMLiXPXQangAXIaeR+SF5MSeHdWnpWn0
r17SVEt0voLXv/ua5Gj0Amn6ACH4bV4zJy/IrqDc18hOZsAiZe8v2uC7dfL7bH4c5mA2W7+RVRwy
jBYnu0k1F7F0obR4t1+/zSfL0SaYQR6B3W78FrDmtQcGTlmYmlnhcd06L8EMIv16jE922Ycx5pX6
biVWKXjOMmcMG8kcitZmBo8rfBPF5utxPp0ykkDoY3TjuIo+jgO3YooVgdR2cHa0GZAO6hcJsNf/
xSj8KwxkWwDzD44sJFt9pzUbe2tiZetbCEIEE6/UfFOg/vTDsNAcYZmEEMbB9nWdMjOSFJvBpkuD
/0vaeSxHrmNb9IsYQQeaafqUMuVNlSYMqQzoPUHz9W+xetCllEIZ1W/SHdF940JEgiBwzt57bXtt
jFdBlRdn6p6fThmNPw7pPI1jnuz2aPOiiABUzrJld1EH/pZT0qWs6/9hzuiS+JybTWop5vwF/2sF
kJ8xZVwy3F1mNHQ4B2TP4dIjsqFeZSa53mcW3PxuvP+GeQY3MHokjkVB9/SEXkVBF2ZO5u3yxlRX
05zrYU+4CQEfi22BHHfTVB2JTx4N2m4mMp8Z/7MF//fjWu8fN3GqzGiNwKX65qxSpDawe1zVLgyw
Fl8vxs9WieDmatARcohNONkl8H4Utj6w5EmnfNWkhxDDHJMzg3z8knAa+O8g7smK7zIoQEnpukTD
owwtaohTQ/8dOBxJPSRGE290+PqpPluVc5cLHQ/HZjoA7+evozAimkFzd47xoEcDQIWHrMpWXw/y
+VP9d5CTFwygnYw1Dom7tIueTUMjLMkZfgsJTQby8XXeOf/Ppzr5rZrKHgnrDfk+SkUoq+WtSNN6
TFOvOHPEODN9p79XrAiCgvDu7VSEXAdPcIuVwY9+fD1/ny5yKr5zjYkPyOluGyrYJbrGIjeihpyN
2FgOtrcxGpT/gZru/n0w5z9HROuP4Of9ikAwjnOcRv9OqsexvDOwJJQ4OzHJ/3/Gweb+fhw/HDHz
t3x1+1I/VG59W0ExUxVJ+bHafT3UZ7/Sfx/JPi1IdW7NEYmI7V0SXWD1hEew96V7Zil8tsjRJ3An
03VuZebpTmT6Ltxp9oc6tlFeJ/1jSxcermr9o0chV6X5mZ3+s1VBiQ4nJZs9F+6TV7cygrFLJr71
phlegWNZen59wx7/DE9k8+8TSP2Fg4tv0JwWJ0MBy7LxlGWckPoK9HO098eWDHtt+/UwHz8mCJD+
GuZkn5AZs5aZDIMZba28N4DlUfeQQxQhVWycnmB2fj3gZwuD1+lPP8U39D+Xyr8+lkWCw578RgYM
uICN/Q63+1Y42rlh/qyw959JNll6uLNrj3PRacG60xrIBTXmdZw/041mhDh+Myn3rptZq1DVFWlz
OsFMdtlfWJLEnNYMOSRimoFglqklQBt5MZbaiK2XeDgz7saLnOzlB2iHxWYonOBY+CPI2XEYHs28
LAGtOzZzlyThD6lGkm542aFXJt3rmMNcjaStnoO4lJsY1sEPUKTGY0Eaw4qcJvkQyWHmvtkWoZwx
x7sx0klENuN63GWODv4hK5ylnVrycuymeodjJiIlBDxdGjqA3DC3/JycON5Ocyp+3IuJgrwXqu8G
ZZkNlCrj1mtxUnMVA/nTt3IV4QTHGJZExWVQVeXd0Bk1EQcaxo2MycMcmnNW7syxvc6axD6WYWTc
uMNEoEk7WvmlQFh/140ueJHJHTFGpkl6R0+x+V0lQ3RoC0xX0VyfR3+dX+mBXyEQc6q9Vaf2HfZ5
SRUjEKDcteKtJuBhK10pV3KICcPR/J9VYhT36JuGDaaO7ihp9b+NxJGRR4IbdK5QLkoRtFfDYJHb
6Y0wL9qgDq+NRpa7wXWjjdIcyA+ZgJfQjcU2hwy3pkoCMrVvx8uGrNxNG05Q302VHSKhwm+pxUFu
AeqPGNJIOK+2o5EkoJtd/TPtnPC+LRtS3ahJR5d9rMgVSMnxnVI3uCMBrnsQPhbOTgxcmKxRrdB8
6L97EWkknFQTZiBEBOW2UNm0LTAMEGgLQ7S3qZz5cd7d9FZrbBNXVT+7ZGRuKDxDsa2dJzrr5TrK
VAFbuZJbskfIl+fUgvHUFkcUhuVtwD/8CM2zJykwarcBAlocUMj/zQ5eaCEqf1WI0l8Pk6+vbUnw
bhGVFQ4Aq6HwSqKlTkIILhO3TVfCC2qyjmBiVI2PR3wyUyJbHa/F/ZMUgjVI5CleL/2ZV4AEGsh2
i7bqtJWye3tLM0ZfUs8nPMbGUrHgkhFg6nRBQTRGWG1raaKpg+vhL8O4TzZ9qpCP6YBO0roeQTnY
8UhkVoObNooz6nyhuAubOnlIvdnrM6L1OuTKIyDZjcDJO8ZUH/SKKKROL+ZrHi+p9HX7KQLieuNr
ZPdHjsXpSoUmOrxR9OOzVcMzrdOUFNXO7rZQy4GTW5VzG09C4EbMu31jkkquWamBN9seNw0V6R09
LY0MbfKZFiUsCA5UkTYchdnHK0fBDCu7XqMSWA97z5DdMtVM93Xq+vEblMvxqnYcvCteUm61Enp2
qVrjQJ6O/i02ayfdWTZgr63OLG95GpAkJAPh2koguefZU2OFwbrM8EU6g+QXo8H5wJIasLNH47HT
VfySeHF/Oc19rs438FinAcjBVkElnyA0RGT3L0XFi+dTIFVUgRwy/Gp9uJFBPFwbVGiOPSHjm36o
BKgds2JRIm7nUgE75GBOvvGkB53nEsU6OGs8YtMuU7m+lbY2bZzBBYvWEBVwC7eBfDQUR8Yte8oc
7yLsi7YHiK01JCWWoZ4sDUfld3E7aN+clkqRqQXa29RQEfTiEJ98Wits61DfL0biTX+amS6vgiZu
H9yOiORFF0tjS5PFvHAK015r0TRedQVpEIRVpzAMPM7sFZGRWwq50VrgzvmhR0FwpHjzFIfRtPGn
mGDrKNePgSjUKis0iBxyrop5NXZI3Kj9qrW8bhfBbF8MwjA27EnuUg78b75CgU94Z/xgWaGJabuo
tgldP4i0utwKIXK+ZTmR2GFO8oMns2Noudql1Xr9ZpRRiQUsyy7oUqO/YLktSaWKn4HSiHXTjhX4
hiS4avLKhc3jZum9yqd0b02mcZOTYE8OAPHVZuuri9YZg31SegQb4sa/cYoOX2iKzx9rU4TTOAY0
KQpNezHbkejNsW1eiX1qvw1jZGxczLaH0Ei1TZaNXNxyvobLpALCZ06ZseezMf0eHewG5hzLPuXW
8A1IeLwdKxHsDX6Q9ZC66oWMCOdZOJn12xa1K8ixhOAgm7ZYRmNTb7ymx1caB/LKJwt9j/M/fGwq
LSK+wqs3GkWfdVem3RKgqfctG9MgYntKqjX1WGLlBnxpQd23N1NNXFk+2fWDBX7mmXY+CPJpUM/u
EDhbLSUGpLO9+oawD3afBKAmcSfxRsuJqj4QzxiDhMLo/NBoxuyljOMLOXnOA7VDc20V7bhWEqGy
OzbmNmksue/DLtjFJi5T/olup41Deh1YvtwHkJnzpc83YkB91pm7sYRPY2s+EbdEzhMcEslV3eCv
Hiv21gpD16UVk6e1bCubrCJSp3cWLwCpEpba5q0VoSXVrb0cQd6msZkugRi3cy4t5nJ+qwzsE9oF
IbVx45aGu7arnhCuWo9WhErzb8hw05NuZQMzqY27UHYerOSgvYzNvN5bwHdXnUdAnUp9kD6y1bcB
3rUjtkEiY6vAhp/mEMLEhgrHw8IHCbQQ+N84dOG1D0HpV9GX3tGXcXMRxo714nE4wW1b1tFejzzt
aiJ6DNoA+j8+DJUWPlS6Kt7akEAvq2D/aBU89N4bQGRoRUAKOKyJwKnlocRltrMNTb0EfH6/Ycq0
lw5UmWPDF5M0HcPAP9+PK4su/3ryGp8fUwxPHeCT34Tj1Nso8Zx7XaISa6Kh4hggg4VFqAQ93snD
GU5molYRwfzPB1eyXWx0ORzbKMGdnJT1zJKEZtX2Lp1IDmNLuST792kMrDOV7U8OyJz4aXBhx6Bs
L06qv4YIpKerzt5hPNxBGZ6D9LfFlJ05+M/3h5PjsU9fwvFoGyJMPb2gSZZeHFsMQ1bAS5Lx3WmI
lKry/rrTvN9ubZ6Zvk8uGr7NORxhL7o771SZ4/XaVOXkuu0QqyTHFsKQuQ7roBIE2YE7h6EER4SQ
0Hx6AjdrQD6heXHmmT+pJ9Gq4kIvUCVa/mn3p429WLhByaubB/K5qztII02d/fslERnlrB8VNrLL
U3dYCLedPdkzCe3AmBz2bnnjRK6zE3kvSDFti/9hZucGOk4WgXDuVFo199u6YcpMqmSk9XZIcRpO
ZHncYAFFGjMs/fmevDC1kDgBqxeJOJRar5977Hn9v19Qs7zUwrhEvwsx9cm6dYGRehpHy13mJxtt
MF8K37lCWnrMOIE4eYWXlVLyv76T78c03xc0bI7z9RDoNkynzIqWSSClvfJ6ndOZb4xWv//X4ZD/
WQhZ56YTl9i5PPDX3TUQgigvvry7CLpmyp0mUzBFXSNXS87t8RkDxsc3lFhoB/E/Mm68aactLlJO
uGeJJtgJM42WbVp/Nwb3IG3r2mqyy8Qu7//16fAZMCBFfyQ3NEzeP509thGZHjrj1cq88DSVbyor
K/AWluaZQtRnj8blH4+fS+mGl/H9UEYLgYwPW7CjzIYINmw3ttAfGmmD7suJ+Ulg5n79cB8rN/Qj
vVlIhF8WLf7J7m1ZnZ7z1mqouSGu5ZpJCDJGla0vuugeIpN9ZhP4uNWwxZnUvdCaOI57qlFTHpwP
BFLabqr7H6STg6gXsTgjCfxkGn0dCQZSUTY1+49766/16Gp6bmoDD9XW2a4r+Zrz4T54vnNpR1AD
22g687t9+lS0xx18BQjA/qiO/xpwqLDYN8mg7ayhl6skJHnFLNL6zFv96WPx+XNt5Dok0J2UKavE
JA1bBdouKgfiyhuA76k2xE9WbBtrkC/Nnvie7O7rBfLxs0u/miEpw2J78k8NPh7Hk7HIGTQg+L4P
vEuhEUWUhVb57yvx74H+yDz/mkNqHp3UolDuYfcSkh0EP/yYG3Vp1cc0GM6skM9+MIMaGEbKWbt8
WrDkuiiKyfW1Xeq6yVo3iJZVASHcX8/dx287c4ejURfkU+r6qZJLt4aoaxSPFE896Q4OyRXdUGoH
mYKDEO6UIdeDFkCYJKdfsrDPzOgnyljGB8SCjYdvj31arDf8mADosNZ2hapKkk3ssnywyNMm+dvp
W2LuhgalsT7mhHcJiJ+kdFV2/0IQWe9vv56Kz5YRhWj0WCjbTP1UaKYo/sUS8vguxL9KeA9XSGVG
yRYR1bmP32evCbVojm+4dXWUsO830VjkepOPStvlelURddbJgw7W+0hJmXsLpchH6ZFL8e/PN+t9
cHTwHx+EdHVtmUURFywoR/ZPTtLqR1IBy7vJr7v7fx/KJmBgdjeifvJPtmwScirD4sa4K8083lR9
3nFJFTWrGNXO10N9IjSlCD5X2jnZz37Kky3Hb1jadWSTTKwRvgk+d+zWjg33wSXlpAw3E+lHA044
qRBhgElNPX8x5N26qurrCiX7mT/nk6/V7L1DNMSB+aM0srVclITcf3aOC+OrTu8rA+wgnPMEj1Bk
N0RxRhvT/jFwYZXJaw9xNCvVpm38dU9SCV7tM8v60wkSKHARHuBfw6fxfrFpVVM0rh8GO+K3F719
6xvT0szSFyGz28Ai3C755Qc3efcjwelKLP5S2NYr+a4XOjWsM7MznyTfnzQ9LMB8XzkTGbNJ8f3f
UoHKw6keBDvbT3bu6G9id9o04bPy/fucKEXO36TyPhLQf4kd98xe94kQ/v3o8w7w1/4tmwyiYu1z
CHTTy3wcl05QQkHyr4uMfMZWXEVlfuNY2iYK5CEfujPjf9xgUN+jZDFdA/uY6c178V/DVw3hOS32
050RSqigelMRKV7CwRmD5MzHg47Wh5n+c4hhS3XoonyUlTtmXQ2hT6qvQVbklnrJ4vtlQ3TioCRJ
V34ck3ipe4p8vYiEZcumBtGELgqY0k1QSbVJ9a03/HEV13aLmwfKmAoydGF2P/PijGyfJXm+aKCh
HzJBUZeM5oDMaMP4KblBrVKPsHne/o7F71OhaE38jJNfwmmuUiQPyZCJPdbKaN+WJG4bCdlRC3Z/
yAZkAC1tajJHW8jyYuBKuPHaxIEs20830s20awvy0GsDQmaRl2oOwB4HQFgOjHZiry/JSqh+NVZB
Pl9dwkQoNEJOhio6BL3XfEfY3HKh8+ydrJLZDo4/fufgj15nY17SJyrTA2naI2Bze7xOCYzjPRax
9hZXMrxMxQShLrYaSjKhf+C0AWvHH795VGFqaJBjuqGklaxLMGZQQ1zSTE3gkzVZYSKjP2M1LVmZ
Q5OvjD6KV4aRAkkvZl5cm/HqmSLPgDdL6RzCJAy31uAXDYFhTXrhmKlzGZhuvVRt4e4nO4IzNbbq
LovzjJI2wOd8gRPQvROhHazADQNDigUUO0uLbRi6CmwLkINukY9huy/JHL0BjMYvFxlgz6g2+ntl
TM0WLJsPF2FytEtNAO7wk0zdFVROD8ac2N7YNAS6EkZB4semWoo+9y6hJIYr041tciO973YUE5mU
9/c2fbltFjg94Lmwxc7v5/vB4mpN4754oO8GNMPNsPa7qiElOCXuJZWkwC+4wNUvQUBotzYSaxrz
nixZgm+TSbZzU3rjqhunAyfscUFMoLnSCMGAuhBW6xSQ256jH45ZRltZNhCMVDQ1NBMywdEzUSnv
q3rtQ5VycWRvas/VOOk49i3C5XpHeWO6DSZ8XEhLw95aT0MeOCuqthURtSTxVyyeYBtVKl1bRKBe
WD3Y1N6k3tkXpkGUuFak1542x+cKHwcY7rZQv5RSjvvU0cNsO1pjPF3ObRq6qJobP+mRJe5jze1g
5jjmPZm86aHHEUK8Zgpm1I6U2tJGroHu5fYDmc+VtjZJ99AWwK8nuudmKwiGt7XmShLRHzAlrdgm
ORRWPOA9cVRknf0GfU7MW9rL0FmQ36G4ZBj5k5+Mvram4gCgrGwcfeLcFYFwUUYQxN+10cmPhMzW
rOCo6d0zn4MP38r5cEAWEmUlQm9R8rzfEM1uGkhJUN0O+KGQYGPc8gpYhc/yyqJnzLTT+uvvz4dN
kQFx7OgOZyACU07lmZVeYEthonctvyddSCKZShIkQiTQA5YGceb5PhmO+z+mUTw3lJX0k2Nek3WV
Pvi52vV2+0Mf6iPSYQVaLHv458eiZMV1i34iUrlTSd40xRipdaV2FO63RmfieZbrqh7OVKvmj/O7
jzeKVn4oQmZMTuzUUd7/XHlMMAcOLkVUcaeT/9eRd6mTy/rPD4OqixlDHIIg77TA0BX4bzlbtru0
jrKtMjgyxb1VbYKJ4Luvh/ps/eFh4Rv5x61kzcf0vz7IJa43AtcR0MSCurBmiDcZaAdU3itDP6dn
/XDkxwiAf9sk89xEgeKcnMJKG8ooeBm1I8o7f7MmckcXeJbBnssoKcU+ztuQJC7Pa86dkD8ZGQ8Z
6UCA1Dl1+SdvWTB6aYeJvdt5fCEXgTN+l/yFm6YnhDAhiT0/l8zw2Tr5e0Dz/bSScCGSHkY90YrN
gzKJyide759/OY/yNw+FhJzy8sls5qUWmZFPkydKZFlt7NLtN7KJo8e4zaUAVqP0czEiH15m6qI4
dXBxUIDmqnxyesv1KOZGauFcVslTO/MPolwcej84d0j+sCrfD3RaZSiHRKWa0C1AuBr504Ei1zms
jbVZQgpvLJHffD2XH4+KLlp1S1Bk4BbFMj15r0NO5aoithsTUqCeTVEP94JM79vhoix/tlm8Rclh
zBB2eIl6IbEfWAFRP1GEVLbCMoS5sL478zd9smhdatsWVuC5cXO6C+hpnBumCvsdIfb2U9xnlrZO
cAiLrQumEeGqY6iDJkT/XNIxfhxVUjyTeg3Ejpeq/J5PXcbpx6vSy95FLWFZGKmKzpNyWZtR4Z2Z
ws/+WqRKBkpi4iA/CJYAz4TcXEw2+jaJH1sJzQhkstpW3VR+lyJyvnNUkk9fz9GHBcl2zF1CnwcG
qHfarBhMo2+FKtSOXOpNJMyNH/Rr0+nO7McfluM8DP92biwUopzTSiWNEndyQmjuJZzxnhztieKB
6SxsAoS/fqDP9g0qvOyPOFDYludZ/ms7TuXUOGHVKoIPKvdNr4V/jILmn9V58/NwM+fDzJ9JZMH7
UWhrFhGZFgofkWMtpqAGZBJ7aDfU+uvH+XTi/hroZN/N6aljYSgVyKQy2LIxCaCvQwx0U6TrYiCA
+uvxPp2+v04bJ9suZEIdIUvCIpRRvaN36KwjCwj216N86BUxfdiUMZO7vDXUkd5Pn1bELTbWjB/J
HbQcBYU+hasp14AaNzKKaEVLU6abyBoSQrt1ornOTOuHx+SM7qLABotkzO6skz+g7nwn50+kD40a
7VAXZnOAKRmdGeXDy/VnFFL+aYs581nk/WOShUuwumdhzBxb8xKzq3bLmUjb5l2lvX09ox82D4bi
c8msggKdqyPvh+LuOpulqmkntBE99ET081tfkLTiu3XwonluRUD3KNtvXw/7cR7n7xkJOUwk7ZXT
cufUDk6jN71F3Yzg7iEFBwdsy1p9Pcon80gGHX0wTOCEmlgnvxZ+7iYLK23aWVk1/dKibPjm46X9
Fo+9dqbmcW6o+f//a/sI61hotQqRJTklkMVIZHeJ7yWoRke0h18/1se6Ndk/8+kDNTxFS57v/WBY
NzxsPTbBDeg/LnFEyXpFhPsQril0Jjq3YnvGc85V/M1k+slNVyoZ3cAKlOuv/5QP28yf44JHOtWs
zUUQ8P4vMVRJaHE/Wru09Y5uVB9izdv2PfrJ3rn9eqjPl8x/hzp9aGnYQOc4mTQBmXlIBDU5/ev2
Mj/NnH5FaJr30SrlBKGmCG61oDtysUXtB/8aKeWd4BqfAdFFwvf1M31ogDAgH4HZ0MT1idC099Pn
p5NXa8ANd0ZbXdYd/XdMJY/GJMiBDtaJb24m+GxZ4p2N5fhkNtEEE4XBA6NJEScjD1aSlJyQUTl7
IPP6Y6mV2wjIij5cSHkVC/DFF5UxvGbhwYou2ak2qF3/7fUkf1hn6yEJBWA8lwP9ZJtDTGA2dCKt
fUvaPcxMklvvpW0EmzBT9ZmZPlmof8bCvst/z40mJv39TMu2LyqEpfa+Iu+CH3WCtEd1DAzTskMQ
+pZUbqRvvv51T+b4z5i09rni0YUmD/dkTyiSkRSrKnX2AzlK27DEvhuG/T9m7v1nFJo5DIHIgCl9
/2QqmFSVlCWBp6LXNn5StPguoQuZCfiQPBnOudZOC9l/BuRLMY+IaITT+/sBNdccbZI0nb1T++1O
K+jyF5Xl3LWWZu5ovqQQOnLnmEK037heCRslNqw1fRp5Zv2cfLvmP4SyBumKOl6Nuevx/g+B0MXN
ItGcPeSyEl18W2wNo6OsFGfBNtPbcNnCEToz6MlG/59BaRvaDj0WDKIn0+2jP+sLduW9G3HaMWBk
IfNFwJjGCPn/ef3MYgfyO0w2ehKH3z+fbfZaPUyxux8DA35Hhx/+NW2mMTjzbnz2iyLb0Hk1DFqC
JIW8H2iECpJ1kXL3esVck1Hslhu985BVRQL4Q+/CMMry4tBQktxMjXTWqnG8jS6Ve2aT/+wnnV32
/LB/xAknP2nqqAkNWOTsKfjZVBWVQ422FMs4nF56hJwL9M/D7utp/uwXpR06myM5KfCyvn9620TZ
kQSMqQ99cu/2unFTirB8btIxP6PRm/9VfxWx/iweGjBklc0+IHJg3w8FejlGPK2JvRoG91tfNN0C
OoZ+JjDuk73OJ3aVMzL9F0QkJy9oOE1arKO33qfgP5e8yZiAUIOukoBTseXG6sw+dxo18eex8Fna
Bl+wWQZxcgpotNqvurThV+tJf8VegtY7mtOWFobMMnGZlLbXbZpRuMCK1Mx24q8W5jKIVD/AJ4/4
BuU07M5tjSef1//8XXNCNxUmbhynVROpG7nsesvZu16gLvx4UDd4cJo1RMppGwbWa1uk0UGkerOM
c7e5/3pdffZjz9cElpbHNuWc/Nh45SYv6TwaTa1XPpW9BhbeyMxvX48y7zenS4pWJvchriXzgfr9
ksoCsMyxy/aPhQGyUZamW1kMANGrOhlXJiBMiESIUehCdGdenI8POLfzOTL9uQ/ppy3FCRRzkcau
2EN9VmrdJxZaOjcgzfnrR/y4niliW2QgIjvGg3FaYa6NhIJ5q5n70hl+8QaT3aech1FDpIwO9Fzd
nBX7YUoZj4qDyZWIitvpucQH34H1BZ6OEvq09tv8cgQoWyZU9Ww0bYeBmNuDVqb2tdCyx3aUSKkL
ktP6GXbriTG+7TBKrKzcsbdqdG/Dvr03gg5gDoC9TasnIA28/g0zBDlzvswWgIci4MmpeT05vlpL
PdPjBUHuYlU6AOC8KLygbGBRVW/VoiJ8k8BLHV29EWIOgva0SouUbGENlQ7t72Kd9KreNqZzXzjV
BbLKbpX29WVdVDQ5I2Dvxej8oEwxLPPevuitvLyyJsNYIQcxF4bmXidWr3OSVzO7BaD4aNTHumq/
x7IZjnHo/az17DL3LXMz2l67GjqdtM1Y/jLDIlgI5UfABUAWy3B86VXoH4cgeJnC8E33WsDGVoMU
QqU7v1frMAqHdWXbF9XQlxvU6Y9FPQGbDehfaYXtrWGn9qsuB8EVT1aIWEHbKt250N3CXEzxWADE
MtHwe6TD+GMIgLkpklXM77Bq7EYuq0oAjQjix8n0tD340nE9OM5bCJ1xR9hd+WDbOq3XIN/CPZLY
Baip2rG+1EKggV5RJctYTO6qFdVDbvCxmyegzbQjweM/XNFcTU2xp2ZEH7AGO2o2IOF9BO1TuOaN
2ADtBfsTNEBl60TbeVH6mrfeVRpVwR1kKe7YQu1DGaWbBCMCEca7vu++iXG4qpx6Wgxp9jvFCLem
MdYs4sE4pBjM+KW8rR3lUFeryF6nznDrdu0TnpErf4ChQXmJTraDmcgItm4x49OKYm/5vfhto+8P
WvfVzWu1HgmaKHRBPrnrHIux2gIb35CN8hhmqVroOQjiQoWCfE+PrrznFEsiP9FIGPKlU3BLO4Pe
d9kS384pSR2SOn6LOt1YpV13MSbJoXXDV2+YrEXSxfcRcCZQvDH3ix4aVW2OoCgRW002RwuVJf4i
sdJm3ZlDsxkwT3eVgjSK/higaAc6bM68CflNFmavv3LTtXaVRzqxFShmJ6Bx2hseIcJznGc0xM9x
71/FnfuTIyjQMNe468R4qcEX5Uw7bfLeZRrMcqEarngtC24X6JG6oxkOgYRYJk3Yj5kPhbQxCmDD
olkoWUGTHJod/oDLXqjvTtI80nYmvEqvL3SiuS6VNIKjLPM7RBbfjFF/UlX/bAFFhePu2uvEZks2
KP+uBhe6yOyqW9IL7PCSdd8jS12qyYKwTgi8GMetwiYiwSPQQK7WpaNtcMu0KzeDJmgk+cvY5Xdm
Wo54KdQPpxgT+t1etSLJCr9eYPYwhcpDl0Bbp0gAVyut1kPsXESFFi/CgM4+njmyFxJ4ZGVlpCto
Wt+s3F1JD+QyavHbIXP3ndP9SstGLAotg6bYBuUxESg20iLPFl0RHDU7CtaN7Fkok3wOA/0nW/dP
zdOeusE1976bPuI+jOdGU7ppTeO1qeJ8mbqzaw33UEoUYGbIK/4Hse0d7cbSVUUIBjtHkKfjtjYL
69FPnf44kCUCIm3cV7V3Q8ffvOI+eUxq695F4kVAkXrqK6hToxZ/z7ryNQBxv8gIdlz0YtzqIr9K
RqHjC/HbNRvT77IWMdbdrru2JnrfSvGOxNbGmSpn2RNbvU3K6IBl+rkRHtaGAmlEKQN36YZTAg0N
ZmTVgSI3zPhFaNWlEPItDyYQrpoPGNZpj41XXuhWsxu7mKa37O+EX/5IKzwnoOjMRV3UP6QTv45W
iEMjMX5YJhKtwvR/48G7kgFKg6Ea11mYPUnN/ZblzoWITZMWdbtXVX2ME+eltd2Hxhg7/F7+jSvj
EPik6h912IfLIHMcLl0cm5O0fYmc4Z4o87VovQfhBO66Zv9Z9Lk9HBMVPw2J3RKTmJgbUTvdwQ1F
eAj7clg1OeIaNvlZPYcFqrD59yFCgWuKXGebc0M6eqqAUOlq971tbp2gk4suMx7ciD6ORj4FK7rN
PXnhd+pek/pVi0HJH+t7Pj3fOnuwUci5q8arFiI01DLWcHM4IGvX5KWB9aujNztOEYSV/IEV0rFq
SomUF9l6JORgAOOO0GvrQmvl+hSuRsvf4JHFT2nxahMpkW1aoPLRFBNpYhiwjht7WNWEMS3BVhmL
MbaWja4ebTqQTdVcY226dhDnjwhWlmEI4bvmG6509aq33l3nsw21fUlspAfXkPb2CuvasSv8x1zH
aGZhXVvI2H6I9OKedP/H3ivTpavnT7FbZcArCuh5obUNJ/12worIPuMfOxQa/E6sHOX5V2GWgZKf
LrDfXaGq2qsw/uFPxjXmwp8Btoggi7akwrxlI1olDUN/KIJnjp6vWeNf4DEzFpYSd4HKIeZmFzhy
221vE8GsbO0Gtd0fx9Z3rAFokqLirtCr34FkV28d8xVrwovZsxGUAc22GuApGMfFRBN0W6NVWui0
56gsXlYuMhI+cEXJp7aagWgEW907CRbVNuOLVOXJEUHKi51hUQwy8zar6u95pM1UM2erCr7N8G13
GLIuA+VMq0nzzK1P031RWtW1p/xnVfpYXWzsmpVz37pZu9BEpBZNwmzGWXETuqFcBnVATUxZC70y
b8Ok2NR8xkGs1/Cvi73B95Y82hXHod1gRxuvGF6wtD5WRbeVo/CXg7IvNMP8Ybbtj9xD89pr2oWX
adSATIDEbvDL1AO5Cm2t5F2ZYSFmjXc3dWbad3otE5ahKtwL33EzRuq9leb1GTZ01DBmNt6E3LPp
/olf/GreopbN1SiT28T3l3yXjkiw4P9WsKcJGIdL3inYl/K3ZxX4qGNHHVM/AIcpHXPZJ/Yht2WZ
LLomS5bMjXYsW8EEEKt9K01PLpU5BMvBbKNr8JrBJtfjX8E0xIcERQgxf/kTZ65000Fm3ncaUzuy
Mwap4tNM+27NxYcIDBCP3BbRj/VjeOnnTvSAcvi7KOOYwrwc74hMW3ZlHm0KJ/4l675e2BJyTDIY
8dYG14sFqwYp7PmvfcfP7gzOoeQ7jR/eiQ9aJ6alGkAK11p70XdFvSS3Xd9WDjhvoJ0hlWOWQ0/0
ceYa6Y8xL3p8uJHam52nv4m8Sm418oo2kUTzJfr7MmdjlQZSlo6T7+X/EXZeO24jWxT9IgLM4ZVU
Vkud4wvRycwssor56++Sn64DxgPMAPa4LYkiq07ts8/aTKafy+ESDZmXYk0IDrFPYxxQ8AT9rug6
i+wV21kZseFs+6x8knNihRkBdlorXuVQ5+vCQHal8xdgptLogAAyjzyXZVoRC7ymsJ8iH16xrpd3
C6CLmGY1g71Awxs4AuGcDP1aIbKvl0T/9hbzB+Mat+TXOtGQmcM6nyt9g/GT0E/mR8kzXaCzBbxJ
y22jcdDVoa8rd41n44Nc6iuzSPJQ5DWfzsCwVzjBEdljoe4xPuelDMKkXfZxERzkZJyNTq9DDoVk
Gdruvsi9Okpni4BxdWjd9rnsnVcsUB9OS9izCa/7innhaeVIAPbzUK9rAc5wAXuS9SmERe0V+nNK
ur15N3glIyHawPJvc228udmOqTXMkS70e2cmOKb3sutl1HdyXr6lP3UrYAA3nYADUi46aaplssVG
kzx0eIPCSyMvnIfMIN+7aUIaoylD5XMUyHJTaZfwVOutSfzrBv1lNXWVgZPTOguydteN0bFEeuZD
33gvQdOBugDwcMvNkEVmE9yWGqnQjUEg4mwyvs4G3O6dLLjN/Ya6yzXFVpPdjoluGq7p4eLrPHtl
UDXk5goutOUQhdwt3VUyCKiKi7VNRsXIc6ud6gU9Tyoynh1F8O7ST59cwjiSk5ZF42j5G1vhT0S/
bkN3Itq9XJhmLw35MBtuskaB1ehSVLcsom448vXaLXVTJwlD1QpvRbbCja6LNQIJnYyq3leLMcNl
C/Zz0Il9EcfGYeoIrWcotye23d/NcblEVdElO32xLA71fb7uXPEV1IWxs6B8h/XIXZlw4tqW3tTA
5FBXAXP2ZchBSQ8tvV8VWqfOVoF/lvHFTWn130VnN9HQ8t06ZUZ9rHHLmpnit0gnnzPt0xd5ClVI
bi/BBk6rWPaSgI89fkz18jFzszEKHH9rQd9TKsmd2yv3WLQVLSGHqt2SfbMnMWitVNO9j5Wz0lVM
Pd7sl3QawknvbmkN5KsSqB9/DjoiuuCdWTCAMMzOe+VRNBU0IRZ9bsNcBNu8NxnmdoxrYwYhxibM
ZBY7LAL/Ti7dW5XCrfQYG9ngeeDEzfK786riVI/Vm6NMY9cpCBhBSa9zNAb/QTBFGmptfk9nuQL4
7iYqnF1froKh+9ZKgpK7lNLQtI6G7r97PY0JGNYsAN17ogwzbOE1HGszODN9buzQhc++XR5x6jgR
ZiDOnH06sbuV+lZpg7+hOL/teybtq3Zim0qmN9fNupCa8tnrp39x0H5Pc0AA410x4sUwNtZDOr2/
ikNOETN4PBUWXui2Jm9QuXN9AwwAC6pY3FfRqra8cbBCfqFdZD9MRcB65HHLYHh1dW2JKESnbp23
Fwd3iZkQqy/MCjMcfdyMxNvZ/i0EhrnBUZ03+j8wfH/Rl3jfOs3+S2sMf8uv757gC97vVJFr3MRi
24EbOGV2Yf3jVf6Ufxm5oeGHS90mIup3VvgwZIPDIj7u8yLgSEv6RRFsDcX8DG6CFEj3f4tZfxFL
DQYQaNXAQ3cujPJfP1U2GcItfWXu54VY7QPDhF59qzGM7oWOlmj+sR4H7p4yTg07lMPkaachE96t
CWkpOwIMpLJV3mz/Q638Uys1MAjSbIB5Sc/qZ4/g/xrY9UIbSZ/0Zd/3usVCVeAvt3CQG1mgSPNL
53WzaGJLuHuyFmXc/uPlf2bz/apjGoaL3QGJz/nprfv1siSJ1xp90uh70xOgAoysc9yVHSQTOaAy
8x6mn6ubbzXARVQh+4fBUQ2ypjEiy5VFpr9PrZ4BFlCFOW3G2VvalV6nLMXK4xkIvbwmlrBvKMPk
mF70tcbvsw2BADZ5lKM1vwupS2hOQihIRpPqKk4j0q3WMQnv/JCc7FvLzeQ5rdPiwzUqfQr9RE9e
kT+YnelmWYnI602APZ3RlWCU7KnRw8CspncO6/FLE+SOHi7gRDl5uHmxbJrRkivm2pvHuUoUuen+
XLz4Uz5+05WtbHYYVcThhKtaQyufJAdaDOH2Ko/7ng0qhkwpBnP4mqZFNqsAx/a2IZp9K8Q0XA2O
GLv3mYrvmRq6fLaLKdC2AXe6h5jEgO6KRFbzUEthz2HipKqPFtoT48kg0hHmVRb4B8HMVrpqipzy
MzVk0q3++2H4i7LLuJsHHkG3MZP9DvVidRGZWxDbDqMn857yODe/pExjl8N1QB1vwYJJ9v/9mj+x
mr/facSk0FGzIPAjiP56pzl2B6BnbOz9otlVE7labB19YyhmyBbA5ddOPs7NiQ5K+dEAvuPCzr1X
7IamWA6lW8Iumu1WXgSE1F/LJBigkS6paxxyEkHf9HJpbybljwAR2s7PorqZ4+VGKae4iWOElv/+
NH9ZIx16kUw0sczjdfmtydDbzVgslur3jBV0K5rBDJYvwfKPDs9fXoXEU4zRsA+wPf1uvk5qoRqV
KaAjqZHek6kt5shKxt79Ryfysh/99tWw/vD80131oT1c3sf/LUIyWGzS3ICbTHrin6WjdVeZUSb3
NaoSxLKYLuYKeznwRtkMlf0PD89PAuofL08PHRu7iS/p97w1wufLZuxTZz/ZdpFeO66Kr2xSDCSZ
rkI6IcyW2L/R3NxIr2iCu0+yykGC9aZQ46qSA8c9voW+jvQm9TgI+CnTXI1uJlcjgZJRSVq5fZ9n
WMiiIIGo82xJp2I02dFwkmaWcae3ov0Gx5BXkTmlkmx21pl8lVysIVsHuehZnzBHrEbSHEC9ta5x
3RmlUqex7G1t1ShlnBAQnfMCwp9avpj8Z2fAvsVprY5vhaZ3TDfVi0caJfkosJ16TWSbbukTGFGG
1pIAYrn+R4eknDM40M5uODG4Xf+jzfuX+8nhHw6hPMeu9/vOLoXFI6jnEyJH0oQVXDv0aK34x1b7
t1fh8cZmiZeHGuiy+vxyN5Uw1bxk2jcLBDJOfQE+mixtwAj990P4c1D5txuHlLSfAwMGHfLf8wXq
RC5uJfRhnyOI+Ff2YogyEsJNs/PsByq56TyAUsRMmnCE0qkgLixQLUy4nCDbewh4rlwpiV3rjIVS
9xFx5WyvstjVTxJ8l3op7aEy6GnI7qlXMUg3vctsjayrtgYnM2sU/oRYW92Pciyqt96AqI+DuzS6
rQgmP9gUk6InAvl8zB7VBMEPVlfP8Uukc2r/4yE2rD+fYpgCl24wg/iXfOBfr/uAfqeNSdftESjX
sfOKO2anluLOc5I1u/YBpWnX5M6mzjwcGvQE9O4QcKj87y/lL3sLtmFg/fbFo/xnW9+n0T7CB4JG
PaATzuW8SvXGfm6YWwpbCEvr/369v6xdmK8vvWY+OWau39wani4LR1m8HsPdzalPZPY5p5lFg64d
9o4/pq+kxw2RW5b/Ym8T1fFn9XaZwMFsxH72M13810vuEYRb6FbKeUMtFZw8cQrkxAhiY96lfaDT
2epOTWPuW7971ZzxJIv8xrh0cKQXPNlKXpoMVcR/dsKs92rs1kBvbh0/jTTpXwWKma8qvtL09lQR
iBP6pfHtu/Nnb2qwFptoMuYffSqzaOqCYzlqAilLi5ikX3fkv81tjd4KsisTxVkRbR8WCQdCOFTh
QAwV53f6P+XwIPqhouulIpkmG8a2tkMeUJoEzZMRFNuByAw0MOjlAakddiZYOOvS2JZtUUZFPR1d
p7+363EvWQ8rN3kauuY7aMBdUktZq7r0V7HEpIhouBpa+9mJxbqzy+t8yL7K2DTussS5Tmr7WW/0
pym3TlDGtiAWWPYdsCmVPqws5e+WKr6xa2ujK56nWqFw2z/YOOONErLd9Euwruz+zSSdIqQ5XkY+
Iw20D/Rrt8rWRckMeJwxMdmacRGOFalSSzHcViq54i86xXPBfNycEvU3hVVTXDIeX6SiC6Vr66Hq
fnRVfKvZxje0tK1OXCcTi/3Jr+cvUXOlYurfIi3ObeBdBb3/PQUtKMesex1p44acPW9iB/+ZlXhr
q+q36dT1kZYHewPkQMecxYK41E/6KmdarMi7DfO0L148rF0nmVZzXI1c58YOIb4UYW6Zt81Y7ua2
e5Bz+1z5w7k2yOrQcu9bAt+O2BpR9XPzVQbFy5QRxN37P5wetTw2y3dz1qH7qmVv1Mu28uvV7M/3
pf7kqnptD9ZHki9rQ5NJJEYX2b/IPqw2/mhScU6AL7RKHecYJqe2jBEtrGOM6B1anhShaKxT1uXX
Rk7EuuWgDDF1mSbDx1CO2zGPz3lR38pS6FGOV0Iwfdo6qE32gAdlzHfEpxebZdYdsjVzsGl2G+r2
tG2aYYoWuI8hk8bNPhCFv67HYt9Z7q4eMjixTFUHk/SpT+y17iYHM+EUR/28wf14K+PUi9iz9TBb
so8A2hr0Ns4dA52LMrZucDq9LxnFJya/F7OJ0zBzEX+autmmQwxPhzEjOWxpN8Ff9T4cRQbk5TEQ
AjB37NF0adLHxvNL2v3TEa/dFdy4NFwWGLV2Nl4Iqoz7Duy1brZdzOVrQVUqHTSe1qxOmueiaRmu
vh5SLqNjFFi/LAmNI6GLQhEjBudBT6b2wTSno8idG9/r3oVbXax+2n1TJtznmtxpTrEflmSM/KQ5
Bnp/X7Tq2M7FWyWaG5zXV2nvPEM9es06A4XMfTWC9FGHmRZak4P3tbIf/MqSmBgukzLzGrXqME4F
ooNdftbCfuu6/I3v5iS04jkPvNMS5NwbnfMwjNrakXoXynE89EOwSWQyhE3Q32KOPs9qvsl9e+2x
LKxwIUUEc63cvNeRbxZ34ybWYxpj0wZyda4tt/y0qvm66LI78uno0NbN3rOakzYbn4JM187w7vJE
3ihd0sKw2gNpWp/67J60dqIzYAHKddvsluTSZ23RP7JSHLI6XVNXilBTHh6MknnvZGiTFVmmSEgM
M4WmGCvQMQZXlPPHCqBSEqU+MmzSXRSwKT0U6nK67dOXxmmccJLuXY9JYJR1Gta2eapt6+QYlbey
W25SJ51fC3+4yhNxn9Qg7nKnfCrskTV+VgaHYePYN4ZYN/NwwEWJB2JqxDo1rVMSLFeNJbc2CP0o
M5ePUQ67Ga0/tCfvedbtjQkdOWI/jQqrBoWYPrKwXDOwGzH8fNWmvBW/u04nSGzKeoudgGlxow7j
hgEuJ3YfCXCItEG7rRP7g/BmRHjvjcdgzbMaX+wWdKza1Hv0uzYPHeUEa38cTpUOqNONB8wCC8r7
oEWtMyJNJ+JWigpaGsmQiVS3qWh3tMGvOg6rkZVnh8SYnmtS9dKxvjaHIY0kVydwWZkGq8zC3G5u
O42nnrZMGHD1zLpuL0ntza0a83fdTOttNVtPXV51a2wpOFuc4NCbVYoma2M/8ZyvUWtu5ybbuYYi
Ls4QpCab1Z1pUFgNWvPh5upeJA2ETaEl+87WTkFm6uArp09XYphJRX0YwNlGrrJOMDQZrK/piPVS
+4h184mzFqjZHpE5FizhAvtDbK76mM+TtTkkka66nuv2LROlvfW1icHikRZf6vprCG9PsAua0NS9
teHLKIvhS04l8j1a43qY52urGNGj6+DU6Nl10FUPYhI3MlBlWNrJVQuMTkrnIzDkdaw3RdQz0YDd
bN3XMIbTwr0adTcaIJgaKsVWFOTnUaXDyk9+ZtvDsBgWf+MECOmNwp7SoefTkSxqqIRVoXOOBjKw
oPDT1boeLu+JZ+pO2sOe3CysxFSPrXvs0zhqTLs8gDbYy3jujv0lWrar9L0WlPd1bhd0xLyrdBEv
SWMDUrW1dTC4K7dKrrXWSykuAl5ssF9cdj9hF21oDu1z27ng3qAQrFNjtsORtKk6Cd4s9hYWHHtL
h+yOHXyIGk3sa215SPX2GUeNwwx+dWU36knW1b5Lk5euYdqol+el1ZFGG9s72m7GDWIdai7nXIzu
2jPSUyrFabCaXWPLuzRJdslcrn22vLnv95lZb+feWudDdx6t7FmzuxuHr1eZ+KFoYV0xIX5kAuNo
Y7bJXdWGtkSL77ttIpvdGGReWHXxhofi0AX4jJrkigrqMC80RXyxLasuamXar3NQAbJCw2CJo63c
zXgSDUSvat86mBUG9hKam0sWqi4jjUsakShadPogRRhZPLE3lxnQWj6BCoR2EOkZi5oFVWQqnidp
V1cAWLXzoKmbFsvLypLLBzf5zujpuZSx80kH4c1Mqq9uKjeurbbz0D8wW/Je9pcmemWH2qjp93Y8
Zeu5GO7NWB0ap10ZY9FENY4zuLBEElfOLm2sO0JTzUgvtOM80D0VhXVC/euiqeJ+71NakOykBy37
2U526vXsmPbJttpjUYqjw8+EbMIf6VTvel8QRTJoay32W5xrfnllYe0jkW+bKb8AMIu9L+40tTGm
5j3rrGbTafpNllvXo5FqUWVqJz1Pryc455wzFX0v+xZM1Far+gdxCSKpSNKACYtOOMRfmtldaxdd
NemKBfHRYPTC32FSOOb2+GXS58mM4OiC5aKmc8+tlFdIseaKcY73abpUloX9FtMJi2CNwYGviu0o
l8+ura5l113ZsbcqEoqjCluFsEwnUlb+bSY6p85MokLpW5z7Wqi5dKSaItu6xnjl9PVpNpycQj07
F0XP19VbdJ/sq8AUq9Fqvsolu565h8PCdw7MErGLgvnG62WHnSYPNKGPKd0qRNH8c6L05LjZybWV
10GYDgQsd0uwGZbuPDQtj7G09jZumEvZ/Bqn/TWRZ/lKug3j1OODJpZl7dmtuSOSbsvhaVfX2nvf
d+/QBh5UYP+QdfuoTGwvMg+OaCdnE1xWVCQ67fDFehhjDuBNkm6GuNjRWahXyLVrMXA6424NTSPn
YYffIUb5HY/e56Lre5/Mm9BXydlLjBVn27MQWkqTMm/3SnV7L09vNa3BDOHti6k4di61/GyPbzRJ
IYZTYBMr+8pcyVbiBbH9WQs9zZxXPxG9lCOfsTIeuAWcg3CdVe4FeJFoO839d0WvHjslKyqEsDVI
NBG6DMRJy+GIACAnGvza2ySt+0imwyaxnS9TMWmr+/aH1ES9oV1brEv4SaKDvSjMnt3Ds7FjykMy
Q9awW8r9OlJeTffX83/Ift711vhGL+C6tvEoUtwesCtTkzjXuTBX2DK3+mwO90J6dz+7WAPFZDv1
b9kAtl/KowP6f23E2h3OPCjIQ3sbM8VkxYsXmV3/PBEquVQ4udq+OBJBthl8n2XW5IzZZXETjnrZ
r6opJard605CEordtgcp2+tywOM4C3GIZ6yIuvMkFkWJhNEPRRr0ujIAy8gRZwBdmyjxxRU5qq/e
UGzpvd/YY37MkvbAXE+7MpflvU0mSiim5yN/yaiHe2Fv2OL6VWva8caA6bb3DHqB2NanaJ4KKMMD
WOzcIT6DYinB0A7eW+y1EkL/4qSrKvFpFPvlB9y6L6v2+1BSKIZQmVF6hUojr7Ci0fTx4LbbHPtZ
Zqdfhi5OKLjX0qtgbI+JWHWm8xYE4qnI8H+0DZWhrSdONF0uzgUvxPTNtsqXOmoLbxNnfb0KBMiY
gsOT8klKzsX4bSvmoWMluMr+9AG6e6azQQGZmfPRr8UZazoFijIzYvvKW01mb3MWRyiF+yYrX01y
re00q6J2yB6Fx0nQ79PHbioeK5F8UKDF634KjhdrIzNL8PbnHPeadpPK+cqcpENQFeuu6Z5GLBoI
nvEUap0/bGXlxU9JouHm7bfFODihTbhZ0asdkcrrggD48+LHALB14zVeCm3FL7YmXo5Lpv1m0dPz
nHkcVhGt4sJH6ZRnYEP0Iyf3I1bQeebM/qzZr3Vp3pv0uaNReV/t4oR6095werzWY7V3hvpbxPol
EqDhGLu8IJ1xi3q3Lc+ml7Cn2oVxF7MKYTY0T74kRKPXE4wWjXa06/bUmgVuDdcG4jPp3PtaESp9
oV1Mze1O9WGiz7KzLNz1fuex9xDmp+asi9gH38tLolumc8pXSXVy265eTWWxU2l762f6wkyfdoHC
LbShkxc69M9J7WyDILsq6RqV1ehFFaJloABjBdp90I63Kq/fEq14xYy/9ZdWRUqLN64zHzo14NiG
d5TjLoo9nKpCw/s4aXvrIsl45XOgl9j+nJMtHVZFaye1qaBNVZxlL7eglbmFCox7qu8382xdt7b6
blL9FqJlG2mxeOjA0KfFvC1so3ovCzZK2Zb3UzKh2xQOXcnpbTL0ir4/SXYDfr3CU0nYOhyePazk
MpeHeTQO+GT2C+J65LpgEoaekn5oj2K279qhW/vKfkXGfMoL78KGuicE5FAs/WM6iSNcJjMSEsSS
UbjA9fGs+Xl9T6i1xLybPbu6eyrmae8yR69AuEOJcMI4rRAIOqqfuIHeNMn5AGPsR5P0BbEDsN4G
bjtqNu/RWeInyup+6wXTra9njJarZdXazYs9Sr4Ec63QqfmZO63sr8YMMqs+AqUYrguFjLo0GBKb
vPsq7eZw2XCswGpDiR/SMSUnAaqzsBTa8wKi000KvFOFxSPhZ3l4saFGA6cLVpjsDZbIvSXz50Wq
euMGU9Qnwc0SsLaQknIhnwUJGypAp266nrPx28E7TDOTS5hi/bf7NQs22z5WyLAb+i/kwqcyH0mX
Xoi/0BNxowtwZHnP8KzUtRc9iNctqR4sJwQvNEuwTbv6w6nyL8vszkvJqKuu6UehERBACud9l7mP
Nr6tFDRnlDiQk6XxRn5vmGbMhtZQ+Cms81szSO7jyX90iPSKzLLfUlQdG0wvkSI8ZFjqFVURCxqL
pCOzhIn27NkwW/J3a8xLmVFsZOofdUs8Gnn55hMKEUn26yWF+FbBIhkd9xKWKLz1DKSL4amhW7nC
WQXg7CcO1FogPgIn+VEUmPfyttmWF0MsARZJlJHvwqJfQapgwcdVlaO+m3dxUA1hJYJ6Z2h5HjKP
UfJIB9h5JrZi5xUzxH3XMxgx69DKUjx9vH67rxP1QnO63+SZyNh8u6sAgzlPHvw2C99Lm3PqgVxx
344lbqx0/3M4YMA6hh1/tXjI3f6g72BQHbtKbWqrOvDzMfubGXJ1dsrs8AUt3h2RCP7eEqhTZKVY
a6KInjievdrzD6jorGULS64jPkj1sNcdlUSoM34AGsV7akiaMTB8TZqGbyzvHuOxWlON3KSp2Lh9
F42+S7IhzbQ6JYZcCmxgAcktx3EaTkadHaQIyBqwNXMbM2qCclA9LOW0a0W9K7SEAYkgua5s7HJG
gm7QjKus5ZzKsAbxQHW19ojSUuKy24zHqZlvxylfAcw8sd7IyIOrt5TLtnCDJ4uEjst4zVnLqx+c
Oz7M3nhqDUx8Mtn5I3bLnoECAF1kJsUHKxsPVXxJ14jx340aRZvtjSeIchXanDz3WvuxSIKPhu4t
SJM0onsNGS213vNmNrhbNGzYLKwMebjfhaAV5lKjrlqpXgbZPImqmAjHmNMwqJ1NZ/hHr9TiY0pi
OyfZgGodgyJcsWHFCxBpZLIeWaPYmZnc+5pF3BH/+lBAl+KUZ9z40tBxBGTJI9GVF9d7vcuN9oob
tA/ttH6fq/xEDXzo3faq9tLX1NRXC3e6K/xdXwxnhJ4nazSvLWfY6bTEm6TDkqBa9K/FWjkzhjpC
QsA5UQBcBiaLyCY6r6riZI34w2o4jXdt2/0IvGanDcFTVnjfiePdZg12Mz/ZZ0ykOQlwTsPoHpdZ
E1TJ+pOBfE+gzEcKUPmiwL7T/frAY3/D/AcgxTRD/CxFFF94p5SfnAAMVpdm0p+VGT/RgV4b5vBY
DwsmR68+NfFQrNtEXqO58btYOLC94B425LMKsl1gybWt+5w9aFiNAEDzZDppjV2ve8u5ZWGqQuVa
zNWgZC55fDfkFwebKO5nQ1SRasCA0WPvV0Ro5TdkCsEEKVMHRWm8UUONe1b70crlFJjZ2Sym777U
L0mozyqN7wRlFWXIpsuXM09wcBkKufaoE0O/drrI7sGEZiOWYLORoVAkIfuWtjWs6suc1bcTNy+9
9CjhWuOemCJkcYkRz2eKNTKc/mYatL294Jhd2Asa4T2WnMgcAtlGnUW2b/sVKaTtPphyhIRKDZFy
mR3KinbDOsSEVFyuUP0PRFMgmlv52eu5a9w+3S+cHcKkkdczljhs717ku9V9ngzlqsq6I/wQiHZO
q21IKTp6LoqG29vAXu32wdLERh/YpGbO4KErPfasvv0sAC3Pbv6JhYD/NauvManuGKKZYFQmfuh1
815m8gth8dB4eGPioblthHwczCJsdJTgZvEfLkfGHCvXTnk/TxDbzmbCxjYR6BB3xqU8LnpAKwkC
JXaDPZtVcVou42cj6xuPxch5oNwsYxlzYfjmYpyL4VTB/5+NAEG0qrZdx3Ni0CdKxwdhgtrsLezw
g3snJ0y2M+1dII/JAfrNm+GMYR84tx3zDpOsbdKvJn8NG+kdnqHcJB4e2KB9kZ4Hn9E+TnpXszcG
l0mlzFuPynmSSvsyQLWW9fLa6Uyv2Ylxl4t+WQvHWDX5sh0ZY4vGpQc9Y6h3y1/2aebvZUM47ZC/
kLz+w2fjQeDyzvpiXzkZ4EQm8u5nk3mgAB0GuRxdtBvek5YkGY3NMSjWVT7ZqySbz0Pg/BAxI4Kk
tOzFWHzIAh+C7zAmoBGBETv1hkHj7RIvVzqaWJB2rMbKV8yMyWSFH2VFW/AQzONLaUwP5LPBhspZ
LaxhfPAqxiBEFT/EnfWoenltWFRbto35qP8w2P2jWKe5kdTMeaXe6+It+8GqdnnWrIWtDp4Vnyy3
8/at5T50U9BvtEl/6J3gKnbS+zwlEUyz103lnHIzeF3q5Y25yrMdjB+VhIaqS3pH3vyVi3ZYJfNy
U5YEfM35Vl/qrRbXt30uod7ED2aruGT2tK/MhaAc3Xx2S49zPSvwUF3OIUw0WHO7sroqMkSNii0z
OADG2kqQppiUGuX4I2fulz9JLbNkz40z3iyivw5S9YkKb8ClnE5ZwR+QeEC9PnOjNCnv+05Ry7in
3GO0LFEkUQXrsvKfaO9u3VLcBxeFvDWRRmvfXS15OTHpdd+61VdrmStTtoe0n5EkBjSnzrpYpunU
qGRl5OPtRKzO2LXEJ7nZP1wPP516v5oRbABkOvB20O3uH/HtMTnmYnCreA+O09plKMA/0qy/7ybG
E90ceNawZMbVXHKWTE2V34h+QPemBv7H2O6f9gvW7AuK+mIcculL/9qTlr2VOogt/j6bcaCsRyet
CpZ63LXb/+68/8VSaQMnvzg8SBIx3d9tZJjUVYtq6+9rIs2CDWtIcVuZBWWeNdOcwzRvMX/egUF9
DxLTAEBcBsYntdqldLvwEqOMurKL/vtt/eXzQ9/kryOUnTiO34MkZw9LH0uFt0+dCX9GPy19E5lp
P7X/+Px/cbTZeFjRBBibJ4fgd0dbP3N+1kcV7DVyB8ZIw+kHXb1XL3pZTsONYBIB2q70n80hwHuE
T3ghNX008S5aBf5zF9EC+6sUBjNmGek2FMD2k0j75tHQUlyWk28xvuwkBYditdQZK4+OM39V6tid
/nHZ/vRtXD4MZEwTEwXm38tl/T/XjmaRs1cWDV1piwi9zIVtNCVZ9Rlz5GKeT/3jcfnbt2QxWM6L
AQiAKvbry42ybydTT2Om9EEqz6kVU+CYGPb/8bH+sIdYeMq4FfDRORdm5G+uQxK8ZlLrmIaDGFJM
CSrPZJvrUmtUjnVsVBazVHr2NbCFsqEGcfH533fjnzZnSLcE3hKfCBj/D9djYxlemwTcI17BmMNc
IfP9j7PzWI4b6brtEyECJoEEpuWrWPSkmtIEIcOGd5nwT/8v9ODGxyKDDN2ZIlrqLLg05+y9dmul
8RaF81/GOixCc6S8JM6j5EOSeBmrgL4hqsycoeiKlU9+Sytx33a2CyKAggjcYYzIHDxVVd8PM0q2
VdUWzevnl7towy8mQQtB1gKN8Lni/6R+//MW1S1KBc90OTqpOd/GrXvGwXGDrtCt97OLgfjz4ayP
XqNFa+bBa7Mdhn37Glk8NeowTHZGVgQIXaxmAxqS8nFf2Bs5UsmtVLBT3gz0T/wCfPESuRP7uefR
R4HfG+KrtPePnjdMTSZDm9gF91KSBrukcxMzt4/+2NVLaGu5KzoCh0qsnl9c/AfXDjQGUIKw+XLf
DxURbgnl1jkWjmvUm9nqJDXQlHG/mOg+WtoYwPcR7JOATv/j7V0GhFD5AeaKo2nT8d9oYnWxDJck
9R4yMWVwt/PcSuxz0lSAnBXO5QKSOpbxOHz1q66Sm88f+/u5ygXn7EGLgNCzBHe9/T3NWKd2i87/
OOk22I8qn55QuAs6z5Z1je5rfPh8vPcPlfFgPEGqQSTrXApUqfaJDOCHPEaK5rURD9PVHFfDBn+G
94Wm8f0HxFA+mg/eaccGk/320ijvzIaBcu7IWUHdjajbdn3ezj9Fy5Y8m2kxRYZb/vP59X10P1nB
bJuJY8F+XkyS8Bdsq/O1PLppk+0LZY/3anSoayMT31iijb5Q/H40HgIsECA0hdFPX3y1QxVQgkWa
c8wt8ZBHVvOvUwXmP3RTkfJOkIe+eF8+uKlszBZyJbgzAkMuFpuGrxKPne8fPVBKz02iiUK1h8x4
1oGM/43T0Mq2keWl+89v60fDMiZwHl+6xJXYb5+lq6nqdhXMqtbGuOs2Xc3nUosNvl656ma/PkYd
YY+fD/pekuguWzLQOz5SaveSkoyHW8ScyXiWZrwxpS7WI/3G7WTbYiVzfZNHNQ3QCP0qYZxfjP3h
BQvfwlwHNPzdFhgwvTWUpSmPXss8EFCBIlfXq48INHGANegSy1F9dcHvp0GaZ47rmBLMNc6e5Uf9
z5JjUc0Zcs7sh46lNl35nZWtyfWQf4laZXllHKZ2/MHc4Xf0xzCdoVCgHzwIK+8RNrZz6Gzoz3x1
PfLd1+EwqRHa41LOWoC1F1OAKqzZzBH4nJIGRQfhAgrPsAsI4j4yuuEpmBKb7HKMtPkOkRnaGm8C
b0xFOEyPohRVuDPtbiB9vA+r35RQ4YDEmgYV7fucNi0G4muvncp/sR5FP1qnGMDTEmDwUwbz4LK3
hPhAHjYWJG/KnrTbDr+DBjPEtlWG4aDj4oS48k2SMChy9aF3COmKmt/BeEjC0JktcAy4RmcQC1c3
v0LkCs3K8bPJW2OY8Gl5EAer0ca05J8N2TSHUE8cla0LozKuE9VPqH4IMz+kDjK2jYed5mYOwaOi
L+UvDZPFg26HAA2Rm25CL68h9fjjXrYZDBEcotmPzCCzgcmyxq9JRkWAfmvy42wdsUSqLbHEk1qL
IjcjGj6xeFbQzx7MngdKK7mYbdKyeyR7WNHYI4G5sl6A65bXnjFX7WaA+zeui6ahdMvpFFHV55/v
JWTUo8MNbT9ATez6LllxF3OxQwQv+BERHkvptpsF8rmkqdVPQqX3PU5CNDnMzI7h2ogo/Qh/JJqB
v/8NJohTMGYAwlmFLn5D6fWOkfsFCImRAmI61MNO9zLblGY7bzwNyUwldrNtKQgejSm3vtVJ9BUq
892aizWQUE5mTw4c77+C0dADjWEKeV1czjcky3krp8zSR2nSU//8et9NmcstNyUXy9bGdeTFB+d2
YQxdYDKQrBvp1q89sU0q4VCaxcxWIHC4qks32aaVae7Bp3zFAbSX5efNppnxl1nTChwOkpZ7sTwl
VKnoFkFKyoREih07GqBFol5UFJ0MOkb1RtZm+TjYChN9XVdOzRmiCBCJO5X1T5m24h6hXhMh6wYx
tBplEkoir6A/EJWTsDsLpwi5YjzgG9iU3WC/+FI737LQGkmTZstmfrHefvDseHnYkv7HUPTs5b//
z5TcdwA0LOaUY8PG/Zqzx/SioWTs69L8SzL0f58L+yU+GZa75QG+HWqm+W9LdwiP3D/jMLS1uupr
F0Ho56/Iu0WGR0TygJQORythXxZVurBBQRdR3GEHlr6IJOscmtNhnX8xzgfHVWuJNnM8EGiLgfjt
5ZRx0pYTe6MjG5bogKEwIDYnME69301nMc0pRelUbdMuQJX6+SW+W3ak6S7AS7wUVI6wo74dmpJE
XQxeGRw9f/YPhpiKrZEL62p2ZmctNYydz8d799UxXsCpBUPgcly8tKu4Y6cDd8B5X3lZtO8T4tsk
5cJtQRTVCX9Sc9N7qKIrn2SaQUTyCybku72K5ABhItbhmUK0umRCUi4OFCmSwREAzvgILnamPx/5
wb5wvf6J2pY6kgus//4m483hgiHq2ctG/+1NRpzKCWsIOEngrn3qEYTedrSvHp3Mrm85M8dfjPfu
S+Qq/9sMeiRYsCW7+BKFD+e3rib/GA/jY2k56scwC+9gl6Zx/PxxvvtClpE8vhBoU0vm7sXrk8e1
Iu3bouyY+c4+Uw3t/NkWxBZ9Po717hNhILw+2OQADfkg/d/eQki3yIhzMziiAuo06lcfo0KRKcsB
L0x20yQ0eVeTVWMhcLQ5Hii/0xo1oyT9YVCtzmBeOmhv/LGe9zl23YmNlmwoWpo9tl/+mF6ZQZ2/
fv67l5/1ZpLnZzN3sLoQWcivv7g/JCo7xYjR8yhra7oizgmplsjQHrlNvvt8qA9vEbtH1k6iS94v
KI3ILXo1o3+kUYGiAKexetVo4H/a5FmfI6hIL+0E8Iz2rJ4pyDpGfD/bbf7UAL7D1h1X+p6tJeWy
KELeuypRDjRLiGFwaod2eASuUj18/ps/uD1LFDVOLsEbxGHt7VNNgsTt1VTQw6lqd1M0RXmlEJRu
vAiw8udDffCmSuZYExgARxRWoLdDmaEIGwj7zhGJA8SgsoofZqv86oIuE1Yov1PXpGjCCZdHIS4/
vYKDb5KFFClaVQc3nHkJfdNTU8irKHViWuhKVmcQPkironDahLlXn5JR8JOmqml/sLJlt9W0HPtD
LgcJfqCoqX9+KyiS2e/fSxlYFmGsHFA5/18soAj/SBsvB+eYoRy8suXsTI89xwGCO6uZnT7tOihp
+YDKxTWCbD0Q1BDzYxIr5oclAEWwBPwCWlG8SJkW8qxHzEdbwzCGrTNn4XNFaEmsOMD4NTeKo8Ac
S7TWSqGUL6vpm82JxFgN2my2Lu3OnWTL+2csPeVt68SfJ6h5JZ1oUU8oi0EGD9baG61hBj2jLTQ7
nQyRAuVYldeJ0kV45QlVDAeIVcmDDhYdzNQjXkaR157oI3LaCVIk4j3FKWChfWoPTBbS+uZwqoCI
5SXjU4bFCOSMlQyPUAE80vSmxvpVcXpAXVvEqD3nYLLyU6baiCoJ26AZcaKf5i8BdNFvhm3Hxzqa
LLGn9DBlmxYjWnhF5IJzi+vGOZPKhyezMseg2jT+lMJXTikVrBodoLVkW6V/j8g0IXvZoJ1YMIrf
TqfbFvZSJL6ZXRpey3Aun2NnVtd05uGDEJlXvxpzazwa+GI0FBTqWTe83HQdrameNgr457os+4V7
OjrOGn9idAi9AioidWU2iSVdvz2HoukXBmQP2lsZ78aiCscjZT3kx5ioyTDRzkTGopWnfYNvMWy9
XaCa5I9I525NX7G8EXalVgpJzDfEM0O3IkeBliSG/nLNNlf0HNChXcTA8L7TlqsYglLYwTRZDgu/
yXbVEPa/zGbsrrrcIwsJnSNCtNKalbVCqKTcjcd0FGzsePFzaz2L18Qu2vrQp3GbnJOJciBH38pE
B9KN1UELg/aTG8oXNwg7sbF6U72kFg93RbGvempGJYeVjqcAEr8MynYbdYayrZUeYQqeDauPk3MH
+idBSS3MnVXL4Hcpy3LeYEM3PMSGlDcepcurr0qpX2fyxMYFlrYo+fngjpJgkWfdlOkhdrGhNL4Z
PWRx0+SH0JLtRpgJQVZQR/QumxJayLa0XhyDaM0NiBL9ZDppURJUVrXtnZFpNBc5MYijVZRqQ1FP
24c8aXOkRVnm3BgqDzZJ2pr2TTiFk4bCakbOQwlUlRAfq4mzXea1nKPbKtt16cLUKUVmpwiavODQ
U3sDQOWXZxv6L7ahObe/x1ka7asmLq8aTw4nJdLszjYXdT+Px937XZTtdCaKAgtGa2QnObTmr7RO
Rr2eyb95aMI2vqlU6yWrInfC76zuhO4lbCJ+lSmU05Xu2+BXl8+0+GMpdmaDXc8gcAsqaNWM40pU
Kc/bqUOOwiZnwn/8MUGGYfVGc2cms7ER5RTQfs7a11wkkr7arHVz6LzavkE/p7bo7fQ1kBeh11aT
kXPoT/NNiDr4CSFudU1pic58YjY3iLnKbYuyZCK1Z5ho7JdG3W7DPO9PTGP+fTx1w03IVHNtZsN0
GwlDnc16CaBqEMe3uqzqlzSmJkOu6ATJxR4a9M156d/acU9PQEI24aOuPEyZNbmVwkr2SnjqGk1I
XFJ4CJF84PtHyC6M5OTWdYT0MHG8Z28cccqN80ChJxraXVqO5qOTIp1GHJeg1Ubmrl7cOdbhbQlc
1jiGYkSDbDV5uW9kS2ugHsf4hUpRfiTEx9hFde+up8AeUVjOMxJcAHgbGwDEdmrN7rlH4zuvYL+H
eFmzwf8XFaU4JpjvrBXasHblIdQ8kwdWf8tD2WJ6Nj2a9U0JxKpCCDtSxmjZAbY6vTagdam9GzIp
bTp/7u6dKclviVkp9jG88iuZdNlGpDES+H4A+5kVWbJL5tnZ5UyzZwBh7OhI04CxWUXqzyyz3zVr
VLni08rR2tjphMCdWNVV2zhxvs4L2xnX5B9X98XsyF8a/fNaKu3WkDLtZm1XfXkrfEP7qK3m/gA7
wjrBCUOYEZpxZ247YrVOQcxmCKedjyY8DOJ6BZ6uiFdpYoaPZhICB06GxebEWBUyyNG1mGodkd7k
OHxXOuTEi8TfcP9pIq4eEMu0My1jSVyGUjeOkncw0u5r1/diH2kt0IxkCejjcAqwX9rpNZ38ZmUO
3Zwf2swli40D3FMMq2jX2y1JqH6QPpl6src+TWT8Ul5LQQzQ77elBn4AxNqtI/IRyq09DvkrXl5N
+iUnmwPlW3EMp9yrbktD0lMAYzGOR0HNPt5kylRoNFU/n2Uh+H9owWVvuhSK2LkdPO/ZHqT8PdmZ
gRwyapY5BwWoExY8PWBpqxFgxm0/Nr29JoxYvBRUnI+zwvBQenlQrRMvSbeVDqbHNuyZZmhOmjNu
Ebt/aE325FI56ZWbefbtBNQs2ZqpU2zSWPMnJ/Z+OGBvt+xCUmtDSUCnT4k7e98TmcxsaOfEGeQW
PGK1YpW0fhF16prISpLwxo6p3KBW1q+OjadoFRAfd6zSxj+Znaz2drrYB13NHsu0mfKW+AyVb+jA
h4xgdzsrUYTYEsrU/KAR6dwReaGpXfqF6QOB5X7tckxY+T4JYufZ9SOOH5VRj3tL+f2hIAHiyjM8
19/PTqZBfbaqR79WmswdBbKtlZ+i5kIazbJ260WyP5kgzhbUUd7+Y41d9ltmTZiep2oyvreihNhm
ESe/l1Rtt0mf0VvOUvHg+do4FLTmDlXnuVsqL0Qj2aHYxl6OFsSXf9I2F/eZmaCVJLAyXFPIXPRI
wsquwyGjM12Ypr2WyCtyzJ6J8Wop3YldnxlM862GMWB21nSCoWom/1ZZLLvVwHxq7YB3y1c+kbld
Y2nD+50y0wizB8TuOc0M60hnv0OehLdOM2BwPR2+Gadiol+rwfC9XQnRjNUxdHexdgdShREYYr3U
ov/BghxlV7JPi2sNwgQfv0JTX7ui32qDUHVnmNsHuiy4fIfGATvVuz3ovs4Md53dWmuZVOkJehNA
BJ0b1nXK1zrueY2TUwaY4Mr1jLrcDbEYkr3hkSjcJXHurI1ywMXsAM/F/jPZz7JK5Y0uDNk+2vmw
5IfPJW+pZeI5Tdu2+JbZCcRjTUnO/6+w1t8p3WdPbWCnWw/GXYhS2klPk/bD4xhX6TPp2g0O1M7G
tMLv0GbbfXcglOWromibBwfZzIF9arLjI2uyg6HC0DspB5Xy0UkrfV0UeXmeWX33qH7sbh0YYWdv
LW7EXudm9uxVwMu0Nc6EWJsigs6Xqb1BXYbZt2qu8PdBqi6orvLIw6a7Ne1ZwM3NU5cJPQPCTZL2
gFt28kfkaGNVHJAWm9f+KOrn0PRHD6xrkjfrRkDaNREk/059trOCX3DyMmtqN5yN8OHVpsLp6Bag
tJwSoNaYGfBAZQCmmr9/Rwsu3jUlXibFDpeNcI+/eSytbF8XARnireBrhc5aDQfbaOOfs2r670HE
GZ6mgqvu4OGL3/U8T+Uaj6y3kf3cQ1e31c/K13pHAjCQzspKE4Ku/UZvDcla4g9dfo5CB00mPYHu
rqtKzCBYZds9YnE8diYivlu7seuj6KRtbexMJnf5UFnXwoy9nyGAz3XliYRZgRSIXzFpCSCpXG+P
bbPnYxnYzUJuYh812Ft3iGzc9Ul0DMpkXnP+Lo9W5bQnG6sxZgVQwT+SWYz4/rAMa6Pzf4Mecw9t
HRrPfRFMWBXQPApsfBvTm/Q5dMZwW3dB8WMIAGRLJp+dNOTEMS2cdlYox29KcbkrQ2Tm3sGLe7Z7
fGkinJBNcjxwDxkDPgbWYKGnzvN7LRfUadHzfbV2JU7UjtSdpZxuK3NPrJsyto6WH7d7A2LFfowa
5AbmCLKckHhk6sL7Hc4JGIE57G+CeFZXsQWlV9tBsjHITd26IXkLxM1Vpy601QaEV/eLVddeuzJ1
rgwrna5zSD2vUrKFr2fXP7vsmjeerPtN5ibxxk3V/JLHeGbmUgt2LLN8tsKBn4G6fBMbybwVfFrT
1rVtuO1h1g6rtO+iG1i63d73NMcgP6x+sfJ52an0VfswVznlxtZu8csPhbWj8DSd0pY8wy1RgyiC
Z7x3d/lEjSmmefCTxbEq0DeKekd3Tp4d3scznar6PMiieEaCMSP4yMp01Q7xjNHOnNStnsP0Lh2w
OK/LMRLgN914O4uWLpWvsIttMhpO+yyLgWNkRvw4ZK4gab3OppWRK06sSIbaR5Od/LbMe+uF7fe3
psM2ClaJrccMMP9H47YNUa1lo1i7x3QfUcvctBL8zmDO9z6Q4YOL+HPtNBBHMavP/DsLI/cKYAZJ
Gm5KZQ8R8YK863nj0RKFO2BYYOj8ytp7hnb/gerJ8hyEXnb2MpdDpxrt/iQ4gtyyf3VeiiAKFvJu
uekKrY8WcInj0BvIe7PatnZ1kBcYefEf1QgYN0FSEpdFLmD+ijY652A2jy9SpekDBh1s+fQEvwnt
2vgI7fwASq85hsVE+U4Z3divZelY82keK+NH0xjRtyywoEcHlU+toJng6m4FJKKHFonQejDG5Kdm
FmYHDRv+yEPL4F5DymbNIryrgIaUjyBIh9yfHoHYEZSOUe+HkdvBoSAdiRlJjfIBI5DFSS8p6as0
cl/LstiU0LRXLvPVdRi5Sx5gm5zqjn0U4r7+NhppHBmN7y0A1BEOeO1soSx36PSN/iak9HGSo2lu
qgmBrk+R/Zxraf+EFmCu8dxGzy09H7C9zjBsQShnKHHLzFiXGlxPRKHjEEJTSXd2kCd//LbvmdX8
JAO+3RGdy6WvbAh4GHsAJUNyzG/iTkZn5UHnAhXk5PfNwEuESIAgWXrOa5YQjcMWQKPDJLGZp5mD
cFo5PoLEyD2yDxIPQZhbqNnNYTfTVXvuVUXYV8rSGK8nU5frZC4HvC2BDc1opJW6Rc5S3PSW7Ok9
zcWaIulwizGVOCJOUxWpoTilbVXxPfuDtykst7nJ/aZ+qIba2ii78csVj5Zo5GZGwmB0c0g7IjY5
WE1jcq5MO7wypZrrDf6VnkU8xChM2MOZ2sm4z5nlb9hshpshxbTQz+5wU7hNfIwdMgyibjIGwAij
e/BaU5VXssLAkMJq3ugkaJ6mwYsfSnyv8HqmRc0vDOemHazurumYjAsCNrZWEcsrVnXE8cmUpo9G
PiqieXGsAdT0dlEYyFvMK/2e902d2YLANplDL4xW6TxO5zAVybPVBOYN88H8x3YN7yfF9AmXLTj4
Q4eh/DBMBvcIag2TZplp+OBduyWMRfzkoN/RmZb+kRe9P/m+H+3AJIkrKhTeiXfd+G2ksVpjuZI7
1yuCfec4zrUjDH+LxwTvkAVJJWm89l/flJw+SzvH2EoX/dpdztt56MeQR9hAGrYRrsOJr9c2YvNq
0KA1HIorIEMl1hx7KKtXiCekWpjufB3RZDpVSuijrFz1zMqir2HlDLeaAufR7sOBoyG/qx5Sf9va
XQqfZOyulziSH7Wv0mvhIxCflAMlzzfym0CTw1PTs155miMEeoAIhkHk7Cjb9Ls+SvnoBUEDxLTk
ECC65MbRUUrwX6dp/Ju9J1kOyC3oIRBd230yP8ypdp/YLYW0lWfQgzBt7pCKlldLqZS0DYeiCNFO
jnfk9GY8G4nOXpjSFzHvqK/tisKkoouG5Syu3ec0zcS1V7sLKzQS859w0N130bAtt6LcOVV4Xe5m
Yjd2ZozVfdX1ixNbpToMN7Pb2ddAVNKzyCvg48UwG9su4yy2iaUVbUTl/AaDYZzwBKP1kGxf/Gw2
1iLR/ZNdTk6+KdllPsssTV6BlrYc2wL7ekA+h3XYsSKCUkrmMpOXEVZF+mDWznw3Ic3HTlYwtSWG
Ye0Hd2mSZJkV/Ci6PGKbpXGjtT7af5PK8DacU/taKad40AqyO9PzpFZJ0ZTXwiiLn4R5xTR9AozZ
09Tlu5hCLdMHkQfrtvXch8TOrX+zFuF3ZrvhN5hLMMgnbYJa8li0c/Y9bV5TVRBx2D7OIgba7rXd
fOVkEwoXI8FcVVplelU35niTqjrauL2Qv4tshjziuPKGjOkULFRrPyQwXm5wYtO790bvqgEpgTmT
PfaNDUOpWmukq6QyBe7JQCvEw2iial9IUpuvSsyGe3bQPKKEOSZZV3le7Xu4mT/xowzXwGe87Wwk
at/Wtffqdy3rmsQkuy3TBkYAcTH+uvUG41er7GBnxxmG0xTUGDuZ0QRfnTU/ey+oH0F8czwWMG7h
hLCPmnOXIttQxNPGb/3m1vPj/o9lcGxQOiiAxacOSSodq4yuFcbRYpY3qd9jVuycxSJuJ1ZEJqSy
95YmmX1Titg5Actrbhx3QhnpjR17Zc4U8l4I7C+qYys/Z5q7KlTUcTjrjUcq2B5/lBEWT4ir6TJp
1+XaU03wEmWDeMEZX9Q7fHuYeEdNAZ+CKmamoozic8rHA7qX4/e33ko1AQNMjijYh/qmj2wCK7Ge
7HHazrddHAW3VHWNPRYge2MafnfjjiJ/JXpG/CyGfFznAhU9eDOc5bRYYI1YLrNr6Ln3YES7c8B7
ydwdqp2g2fcAKcolaQcEUo2JjmBq2raklLHnzlmgXavTwMd0ei+nNvoBX5uPzEvnHnISsN3rMhiM
31E69Vd+lVTl1uujEs7pkJ6ioo3OMVRFqiTgB0i6chSGbouEn6n0mHIie1h89k53LdrZc3ljaYZg
Oqynl6knXgG853xkKdMUrfuh2xU4E8GRaeclUlV734uOV6wA8tAg6LHd6qaHQ4ajC9nkNk/izN0R
ARMf/bju4U7oWjgwoLsEDShdv+cUhcwma2IAcsqf1CamubktMfE2qwBAxSbGNi7YdQ1dv4udNH+c
U58NcU4MGdlajU4p11UKgY/Cx7xv6qAQS0oBSh5jyMyjRU7OTwfGlQMOdajOBMlC/Kldtzy1vSN3
yy5zh8SfVI+wJEOwjy2CfBQOvyM19h7r+Tht5oY9X0SBYOtYOv9ljWHM6YhQefgeJjKWXo1/ot4Z
77MwCrkVc/1z4m9f5dMQ7aLMmV6WYItHy+n6+7zmLM+DHbONRaDUM2er+Q8iqvYK73j+0yHk9UY0
0XCIWo07Lgu7aq+8pSCcgvvASx6bG9K5xDUKHOe2V32zQ9MsHtxp9k52YhPyhI8FdtyEDdGNdPfP
osRJNr4fJ+VVMar2prEp+FeWnoCc1VFDZooDgqPyi7t0GpJr7O/Vqcz1qE5QP6gpTkMMHKCQqG/6
gq21SU31Ftvh+LMcA/XXwaWSGuh/Bg46j9K+7KGq3C2VrQ1k0VPjbysOpQ8G5/vzVz3D9x1D9hFL
OxtBAVl9Fw34fE7h/Fm0asMkJ39jZo6JsI30w3FMzU0795yvI5yYLfyxIxqvdJ/Nk9qTDsA5U3Bs
+Pz3fKAjWUCj+FZcC4eFe9HArKm+ji1+yqPR9TNYutw0XLIEkuAF4cz0aiupf2Ry8H5Qouj+pDUF
3i/kTh8oEujro9WmMgY271I+3cjFvDx3Lgfh+aYIfMw6uTaXWjSTJfPkzyr0ADSWg/EFQ/8DDQti
JJSvUExwmFyaaFTbgT+wNEmQUR6cMpxyZ9iQ066VXrSbEvW9MwBsfH673wsU6WuL5WajwECjaF5I
WJw8Z+vMSnGEJKwG4quY/jfon53sSkQiP3dSccToqe3rTAJDtWkvkOQ4x9MXv+QDwRJ2JQuDD9Rb
553wV3PCsIu28KDEhCfR1PAYhog0DPRsu753vC+e8gcKhUAIaS2IakwX7/RRAcu6QUDQMQndF43/
9DwUClYk9OYvHuuHI/lIAgMbR9Y7z1BGjEji0Sw/zj2Sx1U5p9GjQZnt2IfYT7/4fD4abIlqZbTl
DboUPwq7a0wNtfI4iBlWbQgEriS3tC9n9cUN/EB3gR6Fh2UGTBso9t7qLvx4YOtncVlmH+T2Ok8U
h3mhiZLZfv6KfvRZsBETFnY2E2vMhZYkrMjygivgHuMuszYTpydiQopmPRPgt+tGzLR6YK/y+aAf
3Ue0sg6LB3VzkMBvr46qQKNFxCG563zxm8oXDXKOj4tHXmSq/OJevo8Y4SuUuHswGXFToZu8Ha6h
L+9BbRfHaq7ds1Jq2DsJqukClfbtULPfWxlpVzx2rl+bIN7GfC9rPyGFDdb5XWxnlsfGjp5AbnvD
s6hn9t4Z6v37vJv1sU11ee1H7VduvA9vEhpKtDEWr8GlCMqIosCwrZJo9hIonshcwsQy1MUop5Iv
ZoeLlwBb4bI1xAiKGA2XibPoXv5HgxrUuIH1NLiHmRMYBerEgO+FG5Ot4pQJDOkR8T/xPvKpwv1/
DI3UzkNWY7lYZy4ERrHGXCc7LQ4+m4I/FIiQwvDKk9bVhnSM4S9kZJcWAQluX4x8OTkvV42EGFi8
QMi5LNBvr5oAtQivewEtxx3MBttvo+Vt1BhuvC6N8ZtHXircmWHo2fOnKB3bnYnGg7phncbdX24U
+DESPxGbEnwZfIuXYlak+joSHozDNBhEeBsqV6crxy0lvZ2mWciVBr1vjDHQw5bS5yJ13gJ6xokf
zGHz5Ea2ys+2LmE2ff6xXiwd//0ya0kDp0OIS/oywj5UQsJBHXMYqXT9C3Xs2u4hHfWpmuRXkt73
LyKLH6EXaBUtrMKX64Z0BjqtyI4Q9CvECo1ijl2HfgdQdQzCSFAIzVW7bRbY2t9pMv+7THSAi2eF
N8K6/NzExMZDtGlKaZv4kkI20KuK1vzCh3jxUS+joOKlAeKxHXTYGr5954beIR1LxBnTbVO+hiqL
z5M3Zrdl11dfiHY/HArpHgYjvHjIQN8OleGVdkjeyI5szMft6FQ4lTvhnmvAMf98/op88NgkfTA2
lCTjYOi/vCqpW1rOrn+oI+de1tO2I5+F2nNyTJL6ILPo7u/H81h/EdFiRfAvXxMP6PKo6M8cuJ2k
8cL42FSVI67ruUq3AvnXppbD8MUy8sF3gPwZp4VY1n/8Hm/vZ48mDNCJCg7MBbi00oPRImtoRfgT
d9NXWuSvBlvu+P/MyI0s5tHvdXBA3/jUmeJHDH8SO8ajKOrvn9/MD94TKX3cYFyW7WHdejsUVOnU
SqheHeIEmpYivenbIuc6EAoQPn8+1Efvic9673E0ZyW+nOy9cRgI4YMaJK0BLwaUA5vcs7ho74YQ
1khh5PefD3hx2lg+N445DjJ9FlBMOhcvZqwgAedh7h9QHzbiQKUxbY9wdkAQx6lV7+EQSxB2w7It
H5pOBdvPx39/b33kkLbNCsfeA23j23vredU4eu4gD9UUhvdELlnIv6CdFFEr9n8/1OLvDZhcJE/x
4jESH1b7kzvKwzzQkwyznM4RDEEjqF8+H+hia7rcU5/jDBOK6QhsqRcDKWwzJDGZIfnWzlLrd90X
IRvnCzLH+zvHKJxVmFX+c79eSMA5ndpRV7bhgXgU9oXuhNEENKzd//KlhLfw99fEkRT6gRcI+c60
ncSl8sm7D+keFP6/6cT38uQFs99+8T5+8AGgwmerwxcnWFAv3sfQSZq8gZBE695OtoEVW1RPFKlI
2BmmrYVQeE9/d/zCQvzxqIuPgk033vTlXv/PZML7wmLTTAaRmqzm4L/oTa5bP63iXZxHdEGIjRp+
O03sfPv8tn70ENlj/b+BL6ZMk2DXwGdPd3DR+R2R7TpbW0sqbJwOv9jNfTQUJhnpu4KD57svrasj
145SHKelcPvvjVnl9Tevz4Y7Y6od+cVjfD+t4D+D+wG/xofgIJYb/j831E8cpS3tyEPiltYvxIPq
riVKlPI48l+90c7cPxsGyAhMmx4x3H9/VxdEBjOLY/r/R9p5LceNRFv2ixABb15RDlW0okS5FwTl
4IGEN19/F6i5MySIIEI9T90dUnQWXJpz9l5bXtrebUE6aC/LkhcHin4JcWjsHDOPCE6Qp+r2/bHW
PnaqZBobCNZbeVk1QdQWZqGaSp6Z9+aRvbS6S8AabdzPldXO5o7OrjF73vctPvaBUzwktULyHCmr
piNUVOtcSKTPdkP6ZI0oQ/+tavA8h9kcOnh4DqAGTXn9AOVmTKuINHMPPl9zzLPYIGahVW7QjW9t
ad++K+S4mVQYTXVehYzFN9CyzKS6OrJtKDC2gzG+1oR0DCW0YIPo/wxw9CI7eHz/sS0pFH8vkMON
omIwp+S3mKRNPypn7g37h+bHVEHSQS/a9hnkRRrySPzu/cy+0dX+XHblJVB17/3x175GFiOKMvO5
kjLQ6/srStHZ6IuBqtux/9O2UDhNLJDZYTLIFtuYvNfusCODc2ELOsc5zT/mxddYsYaY5ug4npIB
Coo76ZiK1N5FWvBRj1Cx9CiKg+H7v18hZ1aQIc9r7rJAM8kdrYqxdLxgaIwdHH77ZGBTO5U9jYf3
h1q9Pr49TidU7nhnX1+fXEf43qEXe23e2t8MJJNA8FFaPIR2yMYT3TWxXWqX3hlTqf9+f+y1B0lh
CL7GjE+hjP167JD6kITd1vE0OogHgufE3s/AcTKBRxuXuTIUT9GgCEFFXuYc+HooWQGwbMqJ702R
kyZ7oUGe2AcxpUSw9uq0VYNamXOc+dhPlDMlSiptr4fz47639B7trx5K/UmK7YfOSdLPndS3B0Im
1Y1JW11ZhB0uDM8W/n+OEIvxRDZAEEo5I6UohJGSxl14w3yKhwWs+mCT/mX5H1uEx8qVIGUNTHJr
Ah9HCKU4B6I0+px9qi3crrJlRHhxrX3X0U3jQNN7/5jByKRvIqk0PNWhHFGCDZMlrm1t6vtdLauF
ODigfVKCgEWGKUWJpAd7kMLHNEIuePrntwaXKp8knlHWKGvx+RNIMSRxEkogYmncaHWpXvxoQtIH
6najOrGyQDEUXwfNFcLxlhV2c0RsRFPMB24aimtRUpoBzI0BeWOSWfoE5xkVUhEVEB4eTfJlGUR3
Ks5+GjOq0kfqDTu54Eua0lDbBYpKOT1oA6xfRW7ZDy1dzwdCUhBxN1iIoDMMpQoufAwV8l1MUH2V
ZrXaKR2DGL11F5vKiSCq27Fp+62y0tu3DrYiP5YFSOZBLPMFh34k6awrbS8KFSP1qsSEz4jrlKhB
QrnVY9foY0m5ywHVMZTQKFRbSm6sOMrgRiY5gdlBmNC0ykTPzW0l3U16C1rzGITV18YwEn3jO1mb
BTDh4vzktKY4y1ptLyuVpPqa7VUFBv4wxGI5Ja1+0GNtC1KyNgOAOpN5Tw3SF5fIGT1P2nKap3DD
asMHo2vn+6OHuAhs4WVOLG28QmuXpqqcf1mkLNakxTxeqiVOU71wvEZHm2N04VWkVOqOPd7G5/f2
oVvYE1W6BkCRuI+LmZT4gU7RY8v28jL40Vnao+73XyKtu04U5doRYit69bk4+cKv+/xtwDEzHF4x
XFpvqlo9JoI6jB0P2b31QVSgzmU5Tx9EnCCzGhQ63bp6Ycs1ElRLVhjZY9kloCbtpVpceqZA5P/+
DLSyZvJjKOQ9N4beNDpLDE5tTea9V7XoiHfxYJbHROri6y62HNLykhTn15T+Dlut2HjM891d3gyL
Ez+7Swue3hKAhTRLVxrJZ2EhwgOCdQnw+JQ6CbP0+9f4diCmO8ZBN0DJGKP06xWsS2u/7el4ePKQ
1B+EEySPUWbqG5fz9q21uY/4XWerOoCmxU6yE0UCWauy8AyOEZowZcRRg0Y7mcxp46G9fW9fD7W4
IMqvjlQPjeWpvvzBFtqZPfltHDc36Mw/VqrVbcw16+MRIsspChfKsgGQWhnokkSxvMy0PwLQSd0q
rT4qvXOH7OsuMdSNc/jaA6OmoWpQNoA5PPepXmxUS4mconqwLIKBKvVsloN6zHyx1XRefWA25Dk2
N5w37PlXvBhFzmMzKjhreXhqR09RivgGDkZwZBtUbdzA9aFmIAXVIJbHxdkmtPVAyyzCpfuepES7
TYyD3NO7ZsnQNtb5taEwF850sHlmW1YpAyx2SuzwGqJXrHfhWARw88UTu8Ts8P5ntT4Sz4lF3uDa
5j9/cf/yuJbh8RU8pbBLXU76/V6Joq9+j4jv/ZFW9hTMziqzFIIEZotl08eORqzfrWZ4VTDeDn5y
J1C5W2q7RymjIZzMpFNBDEaPR9LU0Maw2yDy27XyaAei1bWjT8iq96L7584BUD0Kp9ztGXOqL+4A
BVqNpAvKtGGq+ruI7M6DxQZ0h2BG/Nsc9oyk4QQOy4eWF4m8i50inPVQ75rCOVeGTibQhHXom9YN
1hawZbEe/B1H59ODcDHTbuep4MVDJT4OzFs0AFDRQhSEsskeZkr18iLJRbfHH6ecBrWRUDVF5sbd
XMwyf4dm7rSQ8bKtWWJMKJf0Nghr59zpZvgTBzEOZUj9OVopQUg4KukrDFrGv32a86izbmBek+mm
2cvvBSmVlQV+7J87UyE2z4j8+3Iy5b1k91vd48UH82aoxbQtOYMKFSEF5jxF2UkdClIAfGK19Dmx
auOLWTZtnwcDD8gFAeHjsL94kEMvkq5JsISZrdqR3DXhLRlHcezasv8Nwm8EDAwkpC/95NrJ+Usu
OtKYVBENKxb7BKc+OfBdvmoK/QAzzYedDGz8RMVg3KNLSm85hhUnLEyy7E5SRmqo0eAeOVUIM2O3
CCnbyjo5vXWBAQ8dbPEjByP3FPvO9LkJo/FzoGGaifwxe8RE0XqJESfm3pAbeNuNNDpPfYNlY0bd
U4gJJEX5RetV/oCZLScbYLR2oUjlPSuu+FUminol10V8MivC6XbFGFQXeRwLnF9So98AsM2+IeW0
b7Hd+1e6XnWXjjisi0UUL+mIaTzNMciaOAsdyGqK5M1D3J/mB0T8EVEElR18nPyeKI5Ibz2/m6Yf
zWCQGIFTqrrvZHkgqrUYn7JYV05BIhFcMZjxL1Wg8S8bDcuJ7pNKEZTFFYeg+EqHYneqVVmcHCND
mW8Pwe3Ql1g2xqDmQZlRp94j+cge+JVyfMwbaQqOFp5sonWJDAedAWX2Viix+asp1PEBF61/XwXS
jFGXnI+1SuZpxuH4UfP9cmeNtvVFNvXai5QYYzSH7ospBaogdHlSf+lda/3J68AxXdZ59RORQe2p
RtwSbByyFsv68ys59wyoruvzkrt8JSdJGSO7Dy65VYaforY1SXKxUMr/207seRy2evMuG2QkdYTX
c1jfTxOVvim4JIGt3CVapqFwN5WzVZO99f53tjgaPQ/Fcj4f4E3qFdriksYKa5AqTdGFkDeMmwjy
guxeMWjs6sbGpmht9ng51OJU1Nd671CkjS5aHz6yXB79vLmysYe/f0XzQvJiVz5fEecBKr004jih
LJWPKbJDf4il8GJrI9mXYVjuzXQQt2ii5AcH/9FtVgzp9yEiAbDOhnhj+JVFQKXlM5/9gCDSDnz9
7Fj4MgOYeHCJIdZiGknjhpwdoaaPTVJVt1VEb8TtZX9L3vXcUl1e96w0oAzLjPlmgUXsG5cpRv1L
BtzeOqSNcLy61OTGa0sLFILRKRVu0dGPLx3Y4q/AWrI/zii3T1hLyFfI/TrGsSL5Qb8fwJmQO5Al
abpXHWnjFq0s0Vir6NLyinNuXT6hvAFII3QRXYYaskRgaePnXkIEg5uxICBIjxGwq1/rmHjG91+N
le9X0xyKc9Tooastv18rt4SpFFFwCTTZv9EjQip4AfoP74+y8p5zjFLppfDl2pSrXr8BwzRT08w0
uLQZhaEBTOcpAgd9gpDgb0xI60PBRJ0L1KQaLD6pMVCyVmXLf2lY9g/IIsdPBRW5HXx3ZWOiWLt3
iMfocDP/GUx/r6/KDOyWlMFKOgM9qZ4cG2rFLnCCaKss9Pb7oYg191EA0XETl0c1ESgkSuHsPesw
KaAc+WrAqwk41amEtqupa+3UwKwP7z+zv+Km5edj0ebTkT85aIMWE+EUd0nb6KZ0zgTuyxMmgfB3
71Cb2hlaO9g7AF0jn4cR9e0HJS0bIp2SvPiuRZOFiBA/doWSkihGAm/BWFH0JQTXjxOt3UGPLo4k
pCn3qi2CzqWPHgBBb8EO4/DV7lsSXsEECcP+VEZy+4jQR7mtLRTFx5iVuXLlLLYeB4mkXLdt/P4D
5n/lD7ZKYP1hJJwbjXDGAt9vIr5KfSN+NkETfSrRtAVwhpr4izTKQid1XapbV1Gb7HcdWzWlmtbI
BzeYRJy7UQRrad+lKc4cu82Evx9g9H92RM0UVpLpw5QVxdYOs01sE2TRqPicNKfxkcWI8kFpGzCz
+ADKz0lW2fddV0KTrabZ/I+BXNm1IF76HSbubN4tsol0e+C7+b6RoyDZl7LSROSPFzGcDBi0ZKAN
srjGgl2DqkfljhMciFx7RrhBZcfB0l4epriNtAthXG0Ns9+p9B2zMogmqWFbeBjNoPXazmrkC5t1
cLqpVEcSOvzcwAoR1CLeyWFjf2WhyDr8w3L/vTaIpXTrOJUvNs8PN0Y8WNRQ5yvGG8HzrHypa3YA
2frKbSStU482ERaxWxcT2JU8HcguHKywR6LsSPeUFrLhHCQ2XGscFt0vAy++Sc6V0MJzym7+DkPG
0OIIKP3JxexMIk/dh/dxGJBIMEfNhy6xXtOfsZB7KEmCxA7yIZpf77/6a7MxLW6Ik1Sw5lPE6w87
n1pb7ZwuuKQx6jG/mezfalS3TxXBE7kLCCKJ3UGJ9B9wkNSNsVd2HxqnzrmsQGXmjXo81dMor4cB
oGvkF18rQjetfauSo94bff2Qkdu35YtYnsSftwfkWIFZh3GJp21xDvWzwAz51sOLSGM5OmVqoX0h
f7G/DsjBu9Z7GzxHYik39shfusscLfteQFb8NmpWf++z67wigtMgVFKbXWB1RjYdHZhQfux8nVSy
VlLMjeVSee7zv56b2DJAdqSEgPDhTam8RsbfVHpunxGAFjd+mavg8MKOSSSx42BHpIXSuzbJVE+E
UOQ3EVTigwW+8Sx1lX6ZCCvsXHWyrMc2ydqDb1TaD7hZw8dARtUssmA6KqjPkl2R8zxc/Nb1DX9s
EXUIBRQKD8FqlCQ668g5WvHhmPVZslPboMbQkxl3aIpJBEvD5OBjQv9sV0Rcmb1aXUplKB5GrR2/
ZHmh6LvQKZRPXRneCkMBiETreJ5ENNe0AwfqtFXfDCR/Yd+XA9cBNsfxhFNdPu0gJOYnOY4CcAat
+IiKIMg/w/INx7MwMeZd+3zA+u+m7ws86zXcmZ1u9uJbIXfMfIYyNfj8QzJldzNtIb7AV0quY8IB
beKMEwFzzYo+Cx33KyZUR2n3NSf2A0230MEkGCrw98ewfdKGrv0OHZ+4JRpRF43qkUrjcqiehMha
2CYqxtU01c9IjCY3h5h2ZRSFfB+Lwf7WFLBr4WIo+2GA3AU3277GMaYdGxKxbiPQi0TLZJkXYtgO
UHFqPyfqCeRVTeLewNZR7HqrHe6Jem08ZMzBl9yGFQ4XKXlqVKk6BCZ5x0Y5Dt8d1s+f5tAMBw7s
GnmJYaCe0jgrzpDXiMyDWJHdhaU6/s7SqI93IgI+6YZCyYEwGGCI9IApB1UnTtXDlBjylTBi7TCx
QcQ+XowG/19qm3I/KPdJpxu8Wy0O98CvfxS4E0+KIYYb0WW6p4/jeKvQm1JwIIXASEjAJt0JLSz8
WgyFhdNGH4kIy697o4g2zhtvdxI62/C/cPpZLLCY2DjYBJVB1uGlD50nUi/VPa8SzdHCNj7KZvHd
hqi0VbVYG5PSOWUn1KM6lebXk6lF781IE8Ys42B8GCTtGKQ9ARlTw6a/yTFG2mzU/7Tgqnh2ZT62
dxKhUOqZPF5B1yaKi2Nn1SJxYcXEv3HbhzekHLKSI3sCIPD+1G+o/JzXEws5QxqtE0RG+KWWt0hU
aF1rAZ6OjOyUoO8c7+neNwo5PECMUa6p7gIw6HPTum2hLVzDaWxRGuI2/TgoWlbtQq3Q5GuzxZxz
1dUWxMcO/8Cnvs/iz2lupT9nJyJJeLlGjw8CIBnp4PBIjx1GJ07cqIlkT267cHDlaFTOAApHdnp8
nnAPNLsc9r6fQhTKOHdrbjaa+g+hx7l/BZai90ytUaIrP+liCdyb7xf7MXP8+1xI7Wcz4vsiIa2p
sa0b2G9FZxAjKEyKYoOj9JihzNApj0VktMOJdO7kG5Lt4VyPk/jBdKT/1qg2kXMKGKreKIW+zefR
MCJQWELXRfneWXbNoXN3te7EIDHqKqsehR92noXBdSTR2xh/lgkxyaFmhFeqCp0iTzoAEaCy0LKS
IRpflVkaa0e0ZwEJvnZTbfW13r7Ez8Yn9sH8Okyjyw9HLp0pYpN6GXkd3AZAgRvoFIuyqbdhntaI
UnSx1cpcOcpQi7bnWh9H5zcscfi2PRUv8H6mJotdHCv6rZWRlSf6fuMUyM1++9rTLEc6SF4F5ZWl
1q0c+rjrChvMVUO2cdNX5h6cQnDlc3zGJAljsm5jh+TMEcROkzkfpbzp7kRKPLok60Ssdjl4CBMM
v210PenqiYOfCXoD0A9KNTFsPKZluHezCalPPmk0mz91gWSRpUjuXet3pRv0FRyOEryAIsLsUJDR
cJ1gbzsGSO8Oclmi8oNEF8/xknjpZZhfw4MV1ONVNE6gUaU8P4qaRMyhbk13qkGfSZEkzpEI0tup
CYbLEJg/rEQaZmBLveOM8VmLZf3QI0W9EmSFFtQxfqEXsfemPpj4EglpzKUg98TE1kIq6vuyU/6I
XANnCXXkyGfFLkPGRMsmUb5l7hpdVRHRjQaFi4Jea93iPJQucW4Vx1IOrOMQUifehVOJ14qA+F0Z
ks/b1QbpCckQ3cWjI8MGlMqbCADdDsHE3SjDIZPU/LNU518SxfmGHxn/MtnGsASYAkAimF+Nog9O
Zo75HdoDZ0JRDtyi0b9jFRh2bC0cT3bGr3w7H8IpETzbQZ5JiMSacm7/aKWdD+KRjUwogxYXo53f
lnJieVKOSoMjn/VlAooYuH0oNZxcovwRNXH7CSv1I2IP0t8rqJQqvwcYqMF/O6381Z4gWeL/bQ9i
Gj445CuegiyKd9AUsx02e/k+teSrshhyYxdWILP4mkzttoRhfJTqMduN4aTswUKaIAuT1v7Bg2vI
p/EhzRh18UkSqeJqQdlfKku/yXs138Hjs0+lpkduWDn3XYE2BX5Gcx01ynBdTQREar1Tujp9Og7t
betqU/4TjJG6121h3yaSXB+nehq8CWAr7FPxI8uQXlRabnzrJxuzfV50LutGvo/ttLr4goiLjhDB
r06nGN9bM+pP7H8x74Ro4XYTGqMHQy2r63kSgxkjwcIp1fs8gzVC7Uuhd8gjCzr1l5oDpiqUVDnr
OMIPVSIkdyoKnOEK/BvKJ+3O4nrZIRJebYIC2ncNvTO7C/O9mkeRm8axvTPlUHUtA25tl/6u0WPM
qBzQKlUFvHjOnz/TiQv3mpkZpzYMo72mcc7C6uzvBSXzP4Ow9Z1lYUivUNIDGJbIL6VddFMOucTy
U0WHkXQDEnCjvOQEJ38YM/HRIklsF5WKeTBIkXBrqVJ+xbqwPgQip91T5eqeV/ZDM5rpQZkQQxhB
F107cf27afjfJlUGGBFHxK5TJkhVCgTgRMnq/YDY7qBY2MLZMYCC6zFMR+n0HXip6pYQJXamaOId
mPzPMDmc67iOuIdJ8kehSXhm1covzD5sONtIvxZBXtyOtda4NDWf7Dr/beTdd2HpzTkHQEfdgL/2
EUvyD0uj2J/XScvaOfLzAkM/pBzfj2NVE2kfU8swsrE/xbGR7gqycQ4OLykqUyi6FAkNTr3jmWYe
n7Rkdfdp1n6W/bq/ViWbUGzNaI6TKX2TVVEc4ABdCUspD5INMoFnSYURcfwOOGu8556zuSyznmnA
HL8FncFWgiPGd7VO4psodxpPD5LQi7JI3Y95qh2LMJNviNQQcM5IGm+zbMCfG/5q7CogrRztE3Cb
MnK1yC8PlZxnATe/jEDvNNEfMuZBZzRQsAIl/UlJ8LtWWdNNKmuwzdS8opZWjsygmfwzq9KL1fU6
2gGEd3Y5FSc9hQg5pEa2r/XIcSPw0Lu002Fm2WPkJbaAlT0nwsrC2tWlKdwkLDTXsevwZAQkGvMv
oM1J0D3QlOaLM7r7iG3NzszIfZXSpnPrur2PA9E/vL/he3veZr81e3+wYFIDXUbYRA0S7xDd1Tn3
dfNYwr062I10y0tS/lG4qVt978WiTttuthuhWeWEz0Zi2YzleGrAlY9tz7BjiNmK/5t9mjha1rjl
2VqUJ9+MtKiEdnXvpGBqbM8PJZvI7Qmn8bE1ikrZ2LwtbuH/GYgKKNUK6q7P6s8X/WVyZgozEJIF
JohqUa5PZ6w4D6alfRcFRbF/el5/B5t7oOh/LMr681W/GKw3eyRqaWt7xWRCMWvBJ7fXGVhGiS3Y
BJrNgekYeu8PuvrQUDs7jk21HLH160EdGD04DYTtEQI9zKYVeKsdvtS2Dra6T6tDGZw8FHw2KI/n
m/3i+qIEimgKp8grs4HyQCiz7eeDvERFtlX4WRuK8rUGGgHn7Zu6TziRZm4kqg3DyXa+1kZnPlhS
znnML7cUpGuvCBsJpFTI8ed41ddXlQmOtZR7UTZqGHhB7j9KRvc0NtIZkPTTvz8sWpHME5TmUVMv
3nvBUl7J7XxZs7bf1zGlBFZJKkGxiXpYHAueX0bToMGEgpL3eendIKM5poXGUMxtB6iSnRs62qGu
x9vYUT4HfrTxpS126X/Hm3kF8/PCH7Z4+eFppHDN69lr2tW/O0sLPKo8FKVaKE26ItkXkVshDK5k
2JBUrE0muJkQxMy+BttYfAGGlunSWCOLkfNoJNVLmfasH1v5i2ujOBopv5x6sEQs+0RIFKIIBZfj
kb8IxR8hgOcEnb/xNa+OolPsRLaJzmdpZo2p7NZ1g2IzoAR8lANyswxdHTZGWXs34J/831EWdQ91
GCe9HUPHqzL9oSyVe/AOgP5951Yd6yfbF8bGzLg64Hx4k+mxIbZfPCLVgGNtT3xjRjJ4pdJ8E1Vw
NVGId0u5v9JEenr/O1u5jQhBKJFw/ORZLSlCiV0ViakQAeUT/Hln08M5iMaIN1751VHmGYP+NV+Z
MtdrXsyHpa4noToOjlcYpPwBtE5PIQa0j+9fy8pUiE78/42yON/7aZv20G8dZl0cYex0sylFPqJX
t91I93fjSa3Mhsj4nhcSsmWMZWNNIbqG3WuGAyvFfoHHwT7hSwxvk5yEKQhu2sY9XJk2VIRf5EHo
zmzaW4iUugz0Tj7ptpfVifo1FVM87cI8tKFwGUb01YEF8Ukim+Qu1uJE/i8Xi+cTmd8cdfNGqesH
oSr1ju2VOYStZFIfkF786FXnkRLwxiu59hhnf+n/jrV4WTrIvqHW+MzHRA5SxOUQh4r4V29qG7q2
tbeSGXhunCMzwRX/+q30YR9P48BE3Me+fJCgsx8Cki0O//5WzlgSNC/AJ94EN/vBpPcd8hr2ikz1
aPYgarlFWpdA1AiL2NIJrkwgKtMuuypspHj9FxelVvioMI9ZnoBdpXgjmaH9LiCB4bMWmei2ZMrD
T47kNOrG+7kUts3r2uwTl5XZXE1q6uK5+WlhRDXKFa9K6/p31Y3E13XDF4ziEDCIqXWD1A8OSdZn
+6rUy48hqrT9f7jXbO3YdcmI05eGiDYsgxzeP0trq1Q7KfMvJkbCXZn8u6uUMGpuMOZ4DeH1sh4O
4x7uWzTYnqKlxBmZLG8j3P6NW7r2gs74HCLPWbP1pU/WmcjzGkIoETFdsVsjC4uTQv7qxre99r1h
IeWtYadKgXKe6F5MzmEfDBOHf9ubKv07HuTPfqpeG2H+8/1ns/Zioh951mQRKLB8NkTASlEAxN1r
lOAHGsh7uza9EK+OqjWVWzr9xs1b6KWeX8eX4y1WgyQSag81lylLgTw1ZsXdpBSkKoqvrOrX8tTK
LlrKhzxVHt+/0NWnZmKxmv2O+FgW2+SArJa0sBm4R76+i9SMIJow+TcxzvPVmex62M1hbXyDYanD
roOsk5ieQWjrsYtrUtknE6rT2Cv/YQLDmI6zmZmSzdZi4ZG7oq/iVpie3SsnpxkAK1XtgyL1396/
b2sPDIkx18MGAc/QYubSw2HQBoNx6qLS3MKW7qMgOmeFuI50Yz/6+Q2k9nOPTGHjA1h7M4mThueH
Pmd2N77+AMx8HNWuzgCGsGH9gBwV6kTqNNGdT53tMcbwdEC8aW2tqSvvCSKqZ27UjPdaGnB9MLdo
xw3TE5RMDnYNhlqFNLMxJc5f74tW2POLAhBI5lXE+iIvdXttj1y6jFuQ5EaY3KqBDNJSlqo7+k3k
RQ2mszHeipWKZjwlkbnJYmsc4V7fTQkkkKMPkuE5HPGJV6GeF7uC3iH1fj8ef1DB0SlckcdyovHQ
xlcZ7lxn35YgqF0KnRQ5iQWRnyqCCze+zNUlCgQOTHc6mXggF0+6zgqay42KayujNQm1UrePlB+9
tCSoSZ6u7dJA/FXnLvSOT++/3WvbN+ZYWPfYSrEizW//i1kWrALHoWm0PEPzHarPVPBQQ2P17NRD
5LQ/wWV5ZMZtPI2Vp69hDpxVgZQG0I++HjUo5DwZamK7R5Bolxx8u1uFfva1o0jtWXVf/ftcQeig
Ljusv1ih7cUeoO+bssOLaXpVHPyiPSkuNEilo60N1cP799N4+16/GmlxZSotVwQfASWWSWAKIMXy
EzDS2HOcZAtMs/LoXg21eKPpYIWKGTIUZivPaLQ/SQvrWB7I2wr9fQ54nBbBxmS4enmclZjjoRAw
Mb1+cFHd96KcIstLmzLax3VA5I9CXJ2sJOHGQrky/SFbnUkS7O2B5y2GqiocNCmhCueSjbebVtq+
LMms8/unQulBdkc/3n9ya+OxY2JbgwrS4rz2+tIaoToEfYzBWamykhAG0O+lGd8MaXMXxSExJVsv
5eqAbIaN+cNDYjvf6xefnj3EjZwjEDkDLjoMvl+T6N4HbkUrm/TT6LFSwl//4RLRYaEbAP7DBvH1
iJntZNocJ3TukbW4iZTSEUGEcACsVl9rcMjPqVbX3vuDrn3rYN8M8FSQ+N7w38w000Vc6MFZKqQv
STv8NM3+U9eU53j6/xzKWmxxKkWbYN7awTmHp4iHRflhyUlzM8xM6r7R/sOn/uLClodPgXOsTnKL
51eIz6Hm/9Bi5z4t1C3Qydp7wko5l+RYK99I3DmMSVpcqYwzOYObNVp1aUPd/M2LEqb7oumgBcrK
8Of9x7ZCOsFbRc2djxC60RvM3eATlJaCyvSAKekXJ8uyi0xnd68kTNlgKzUcUDIRKWb1i4wgQrJk
p3EH1Y9P7/+QtcufJfysFhpa6KWTzVCrvAWwL3k+oMafjejGh4Yjf+KZsZ6BesDtaexTSfalDUHT
2vyKuh9qpwZCh2no9dfSYwMeFakLzsLIPrd+9JudwINmUbbJ6cn3kP19wjzev9i1j2VWgzDrsSwi
V3k9Jm1Xc9QgVp5zxZiiE+Bs83og5qPCjFLE/R6lbP6vVoZ5L8ZpkX/MxA7QHYvtRw9haWhCEZ4l
q0wQXatpKB+yqEE3ViHSs25Gw8Y7ElsGugjTbg66GX/oIVX6rtVMY30mArpVXWkKi/xEjlcTeTJx
Dsp+Gvoi//D+HVpZgTgQqjMgCikPKN/Xd4gWilD6wYzOJlk2+yIvNILZs1t5yjY+7/nxLnao3BUO
ubM4/m2p3wkNtv3c7TORLN25sR1x7KWqOPzz5XBMmj9rKgNzB+j15RgDwhUg+OHZGilc1eMvBJOP
pdRurNsr7zLGPsoPFPfxEy89ICiLerI2eMSRn33MAunYk8INcNU5QqC4MknJaWTp/v1LWzk4PZPs
UP2w1XsDziOSJ006KQzPuUFyyqMxSt1PxOjoMAVanmwn93Ld7iMjbS1SfJDxuUnjR8HGDV6ZPuai
NVsVa65fvzGhhMARdBgm57HO0YyqBP91ySXoVZIztfhGC+SNy14fEBQptDSW2WWpXB7aaNDgdtL6
N5N9PEyP9Shc2DHHJshM9NaRvH//Rq+NCNSDxgYHKRVY5et3CO28YSUdWT9a3zjKjpS8CdEUkn7N
7cyMJl83kBTr9nOQ2fGfhjbpp7CtpjGLA3fmfSyOD/gBg77T2/gcZyG9KRSyUlZ+IzeHK7b1T/5Y
iH/bTvwdkeUICAe1S8Z+fbGqnrZxJTqiB/P6JCvRwVcNyyWD9Tposk/vX93iDf47lsaZXzVoRnCL
X48lKeAkZbb0Z6SPBfEtUqn+LPR0cKUwtynR+Pa+dxKgQRSWPsQkbpzfH3/x1T6PD3aS60SWTeVh
cXd9JGwl5rLknMHRVPZkMKtHow6D9FrgNHWQYoWdfRfVVUuqezzmg3Df/wHPe9AXk+D8CzidUyam
LwjMaUkBwjGas/xEyVkqDTy0dm03hZs2ktG7xHFzji6xxUSImCLA1naAKgqNllo1Lj8qnHN1r1pZ
bkZgkwGB7Ujp0i9tY5ErxWWY8adpUuKHEppuSjagNtp7Wx6adJ8mYXYzYgAa3c7QqnA3jIak7DDe
5ObG9PDGx/fcEWTzzRRBfYei1etnHOdNlKRVkJCVnpkf0kIpiOP10XJH6kTaj/okujTBeICgqbLI
bfYDAk+NYnL2Y2mQa9gEs9Cuyo4JeYKojFrr35B6fx/BDO9TqXLNEROvf6CIjdbCuJGcg8ksmkNr
E7y0r8ZYmkV5vvXl/Se+2ID8HY3yDyV6lflkWdvFfpMhr6ySs4935RR3baIfOruNul2dJol0UeXa
2djzrLzlFJxUJNwsEhTaFheoF1mG3g1CN6Sg6pyNtNb3+hDJ6U1YEIF8nIbArrzCr5ruio3GP4oi
nq+Y3TUtQBACVOcXs6cWpDY5ChqAcLtMxx15k2nqtshNhKuQ9xhtfFKLyfp5OPYvKlYDdltvrraM
cG0Ji8cZVz3pFSSiF3Z3I0fSH1ihrdtqzr+tR38HhMY2t/XZ2y31JUTHl6EcTkyYsp67tEMQU2bR
xcoKJPFOcBsJa2PaWnuHzJnFTYY6rcFlPx+KzWRLphKf2wrFRylrKNaRcJqD8nPQxo1u2er9fDHY
/GNenKL7SRulwSd2y/Tte7hf54wAPlexyDEaupNJnNXG67rYFz7fT9aCWcFPCx+l1esBRRRj/2vz
5KwHnXmNbrw89SjMt4zN8zq2nHm5hQbEI9jfylL4hDSuMVPJic+BrxZebGk1yYUglqjiBxuL+PpQ
LHG8HzOOcHELM7NResBNyXlIJvh2zqgd5MnXaH7Q43x/enm+O28vy6beQTuMusLirKGaGAMq8FVn
mKUfauk5vu/QmMRAZbHsKSM0/KE6pWm6kzv1upPjk02c6MavWHtBLfYf//sjFo+wG9CAF4JvkHO1
5qVoT4EltO0HPRmK+6rwu40bvDbD/Q9n57UsJ5K17SsiAm9OKcs22lb2hJDF28Rf/f+w+4t/VIgo
Qprpg5nWTGclJCuXeQ1CNFBsQZbNnLLLI+NzbRlNwAPGbnDX9eITogYvSjUdAswVO4DpVWSdrj/o
ldRFA1FDTkhMtdCxvFyySAI/QHcu9kRZUjbS3D0K3N5eS7UA1GtEQGyk8Kdvqi85N/XW6GL1ARNy
ZJ0fQZ62OFGy4stN0hmx5+cCt6wE7nnUJntdq+4xVj9f3+r6Yv8nmw3abPF0keeISr9B+j8p+vAo
AtAVOA73+1G1yvOYhc5GePvD9mROGeauJCgitIpR9Ll8tgMcRObUEU5/BZP184D7p+JOfWPmzzHW
6JrbYko6nHw0leX30Vwinwzm31gZ9qPxDjSmkroSGkWPARd+cMrCqvsZ+ykOopllglc3msbCkF3S
IS+jN5v9fUIx5zuks9zyM0708ue3wANjY7RjL6wgGgojjc+T+CpybC6vv5iVM3ix0OIUSGbhG7kv
xZ4VY55R+uqj0YJMKlrlHaouD0E67TV9PCZGu/F9zy9gGWSIzIhSMFX5k8CpYV/aQ7mIPd0obnmB
JKt5dKS/+72xyeNlbAmv7/QPitF8JOaWKnqQMtD0JQpGm6ZZqQ+TC7WpBu0Gsxd/2KFiE7fYJKax
cw+ozR72yqRE/cGsKswYJSkZvwZ6Jcm4hvq9tQO+ODtxypWk38iil35d/40r99ZcjnNuKSVM2P6X
r72o/cZMQi3xyKjfC4n61+8ye+PJr1wlMxOPCTOjUtRDF2drUNWxUw018URugTUfDLV/Qd4urb3E
z5DWub6llS+fApCkDbkiZmfLZLV0KjPHqJzqBF/fSkKgR/GTXaLpz005xP+yNb75+eKnIajNz/e3
RKNtbEhkJs8vhg3r6l1YuH6IG0c7DRsyE6tvagZyOGD8SPwX8aWIs7nJxUp6oH4xUv8pcAp5Yzdr
a6BiRePPosAlE73cTe2HMTD6jDxf1et7Eefp+9R0tsSy3vS+F18iGRIwDqRZ+CKX/YGkoa5s0pGb
DwkAGBaS5P+oSkSHj9XktF8ke6Yi+1XM0LfpfP+cKkNZ781MieqjgQojsgHTKBs7KUfs+0BtOJYv
dDey3g3HCgH42o7COzhSsn3MuoKvTYttZAZ9UddnYyLPPpvAnCN4h03KoLfTS2g9qlb8rKYgejDh
Av+YZGf4iZRcmbqBj8fKxoNeC4LosBHJUdijSbM4NmNTjKHI6JDAyP4xBGG2j0JMb1X1K8IPe9Fl
N0muPmkQia5/Gys5B+kN1TsxieHSHzplsJoaBb66Jw3wM/BcxXlVL05lpH2OkZ9AECK9UaJ84y5e
O1Y6RhHMdeE20za/PFY9HJeKcxB4oZBfsZP9YBTlFlx4LcaQ0Mwnl5KR5vzlGmU4N/pQyfKkpkC7
b7K/qwh5uL7SbET1tVcHIIhARrOJwnQxTuqBjaXZlKQe5+aQE2amxvhmNQPkFahIpUNN04zDSxPb
W0SElQsMLTZatQAkVK6VRYLaohWGSzDzOCSlP8piusHkez9U0g/RinImoWsbp3TtmeKFRno62zT9
ATZv6KppVsEzzQb/B98r8/gsvIE13eyvH8sl1mEunwhqfBHMHzkgS7GtRlHGqSukxGta/WhCv8tE
dpRx/2k06RPc61cNmnAT2ocq3io+Vg+no+NORhbOEV0cnNzqgTxCjfY6tBRcv3Qw9YX0uZEerj1K
VG2gj+CISdSbP8zf7wmBP4AhM0d20NZ5xBAhlFwokcM9Zsb6X3qIvT1Ng+YgoD+mN8jpXC5G+0+I
yQd/5EySjiaAwFwrjzLXCDvzlqREPV1/fWsH05g7F28iiJq9WM+IRksalTLwCmM2yqbUKeCkZXO7
V3a6Avl6v3nKdL+tNhZee3cWbUg0a/iLnO5yowIwjmr0ERvViuIW/+4c5WqYrde3t/bu/rcK7fTL
Vbq4FyTqrGJgIYEMaPSZdT/4ZOwbXaDVhejGQIjmcvxDYqSe2jaa6kY6Q8z/gNxrfW5RTbvLp8/X
N7T62H5bZ/G+8ggNRcsWWJrEk30yh7jzsr7wN6LHWqDEJXv2MwBaRdfi8rEBpbUGX8IHJ3Wg1an9
iFlyX00nGUaYa6IkBfdNC3cVve5jRAvwx/VNrqWBYBqYuGBT45CaXS5vjiYIkZhJdSm3N2NmRgfc
y7iBWmvXpMU/VE8ouKLgR+8OQNlirw4ROCHNZSwei4E+odwdqjqntgW7vHEa1/ZFwgDMhlYa7ZLF
vuRYFI00I1J6Lbsr/epnDqvXqdNzVSpfrz/Cte/aZl4FNm6edy53ZaNL6eOoJZ0jUAUujgrDlx6C
372qSPXrnGUcVXvYSo3WDqc9D7ppo8F7WwavGOmnQmlt6azWduWWymDtsyTQN27x1afokNQh3Mwp
WQ6MZWbohhjrwAtGAVE57T5PNcM52Lk7tav+vtk693nIq2mlMaNaXNy+Uw5Dw9jIq5v8YE8ics1a
fcXU/K4a+BaQ78g3vr3VC/X3JedQ89t9I4eVpAQmS8LOV49hEMZ7tWThBhX+Y53KVMFJZHiDVn7s
mjg/Tlmlb0g8rEUzepQURzxmCFzz6frtJwS1WYrJMEJPK2fRtF7zd0YrbnzH2rLve+sPLgoKDgqd
E2CcJGVLrX+1MWinmCw1a6Ufc+HbT7hyCHnnD8jL9pTNT2Piy4arx2Zj7XNNnsk2+eh8MyBzfuoD
XTw2SeLQ3NeCxvYgtDuPvSXjI0FbxA53pi+01kUopfmhmjX/u6jBSZ3iPvqgD/DuS7sHbqKo02uM
Y+aNH0/9lxjRsZMe2NKrSJynoDfM95GmxkdhoqHiKilDDJ5c9JwrdosLbAaGRCi5+IL9qP09b1Mw
BmoX30oOsm0oAwRj46a+OkEIr/q228NaH1QY8ZH1w1eS4MMUmUrooYUvM8yW/OJO0sLuQUjIUKCT
MDo/TADt934tutotgqj7okMpb/boqynlodG68Gs0Ce2XQ7Mq9Wyr6at3UqWbX+puaNGoxbTsqQzD
qdgHvR6CQlW6JjrKGAl6FFHjRsWw8nlSKIBI4PJg1Kku0qVOFn49Tlbo1X1lUZ4Y/r2BWvwxVPvu
SLZRbnwv8z9veYCgidKqYTKBj8DiRkSfdAgmmQPUhNrkBVY+7prGCPBzGvV9kmTZXs/96qTH+l+O
6edcjSoC4Ty2yjxmOabvTKGMIcK8nsSIzXVSclCzsY/x5JzC0P9mpNpfIsf+WHHxbNFdbcVggmCS
1D7ZaZX9i8v7ZtLK2EUK79eYds/Xr5ElaOz/VmSDjLYAji33mKcNWCFLDrxmdNRd08avoq3uoXi8
Wo36fszSvUh5uLa2R7zjkIfGxpW5EolmbieNBh2RkD9Aa7EajEk6VvOOx+CAohGlv9UVR3PI/1a2
5+11Qj2gkTon4MuWn+H0QVRWbeBxe3220VdHPj7LXKXSkDTQb2orVP9hc0wPGALj4zKDRi/DrOWM
tYT/T+CNMjII4ajDMkVWzNWx4viHr5KMnRbUbOIAAPdyKWfEfhKVs4AxcBw9BlonbsVo1iezw/41
r6et9H4l/8B9YAYmkezMGfHleoj05k6okOpkiuYNg/5hqtrPcQcgQPM9QwGVfv2grkUdZrDskLNH
xjj/+W83lpD0oDQzSkGzz7MjrUm0ntD9g/Jfj7Smqp/Xl1uyD96+CwBBhByahzIcnMv1wjjImC4T
6BOhjghvCGtfCqAUSGz5zAJC+5naLQEE3xcnp4+NM67qXClxkt4pITp8wgy2lF9Xsi/IM1Q7gKwB
Vy7bKE1XV6NRAM/CYdh0YyV878vdlrT26nP+bZFFPoTLUDBq+bxIAKg6rOzGtfXmNijaR2cK/z75
moGi2oyU5eUai0Mk9FJLkSAJvXLEr65T+sdU0U91rh262L41Mu3l+ltd29ybsjKtZ1KfpR1QKXJl
8AeHfsJom8WpMMwQ2ZVAD4JjnY3TTWpM45YJydqHgqkDTXZGw4AdFw9U0fxyKhN8I2vNHnddnL1v
4vZjH8mvtD0e7bLd/8MecRqkM8SzhZt5eXA7HBbKMegkRFxtJTnYdSmOAVCMl2GMT7XslMHG/bwW
wREpnes41vxDoyLWohLbTywrAfdq+2lMapwAjQ+BY/mn61tbqVoRVqZnAvMGRPxya2U7K/QmChac
vgmeKRzNaF/FRYHAlGE/pzADb6ygUvZ4AgzfsyCSN4LCWiYCGB86HvAXUqBFJSlBHdMnjUeLX9jB
yVF33iVDGt/IkybdVWEj76HBj48IAybe9Z2vXtMw2phiMoP/E1Iu1Qjb1TVLO4hEvegYvd01vdHF
h0xuK2jpbfCEVPn0E2stIN7apPhf42IcJLcqk7L6hyMGF4FLZoY3MVq9PGKBOvKJZjRdHLv4JKn6
SWmy26ANv+FTvGF+vPbKgb/OaF7gw3SPL5eKASuDtJFoVAT2j7wLMSaaUtx7tb0+5ndO1ByCQol2
iuX/fdeAegX2JTBf589xPLJhDD1S+nRNNmELF6moVUtSvEuteKuqXotKoAXnGTUitgyML/c49lNv
tzZ0ARQ12nPkS/ahNOpvo1Xnp6qujI2vaC0g8fIIRSAN8LFaLqcO6RRmZLUDboQuTa37tCkO9BrQ
Zm6mHYpTG8dljjjLBB49IJgJNJsI9osenZmMoVxp5F06iL3My1CimKWvSFk2coSVhWZZGaY2gBiQ
oJj//LccoTH1MTQmTJYRjYzuVCq2/Zi0W6bDK89vnmVQkUCbZYg5//lvq2ACgHTc1EvnPhg/yHZx
yiP/U5/ghpKV5zaTgo1drXwCF+stvraimYQeIvB+jkT4nOblKS5VDzdFb1apjZLBSyr9w9hOh42Q
M7+WxWu7WHf+Xb/tkzEN9GNpDjmFXe3brELAvEJgGBlwFxDVodMiL5aKd3rY3shBc7y+/HwKl6uT
f8nc0pjZ4r5xubpWdrXjxCnKbe3gu4liji6igLAZMmFtXGBrLxQ3DDgzpJUg4BapnjVVgqYDInGV
Hku0XPR4RyDzb5IIQkcuVONg9HK5EV/WFuUeY/LFutgSLd6q3NdTngMD9npT/4oFKZKK4hir5VGE
cu32Q3u6/jzXuk7E6/8UKjDvXKIKo6LQq9GnjFalXHiFrAl3GnzDrdHV3wVyrjEVGNudLqnSxzau
okMKZPrn9R+xEulMUlg2zCAQZMMiF5LVOkBfFoZg3YdZtU+7Stfo4vgp5g84TsyqnXazpXy2cmuj
ygTjfB5rYwGxOEm1JVeiT4H3T1Ugn1u6SJ6ZOI92VdMpSVPpgOeV/lw6WbSRba6FIwoIqge6z8yj
F6+YJtuY+g2oozDz28d0ykqPefOWw+za9myFBGxWP58lWy8/FLRc4gCAcUxcFbeV7jyPTnGXyskv
5qQ/pCq5TTetkNc29vuSi8gwVSbKHMhyUEgbveoKqzXe5XEdbvUOV2IAgkJYdpFZ8h+WpnC6HkW4
WY8hcuGwJAph3SlBNx2K7Ri7uhIBfaarzXpa85//FuuSApyfrfM1YmbdfNGSOvll+tbPvCr+AZTC
104mwyJIcixhHKGtxppV0s8O646zH8j3gQLWyunSDTjByktiM4goMz6Fx7mMarWwqnrW8YdGoyp3
GhrVbl2pxUaYXgljF6ssrtyyLvOhBv3v5UGs78CETzsrKz+qqfaYy8xRlcE8X48hq/sCyq7SxqFu
XKYvVhyaAvvnzJNazGktHQBxKkxpA6i0ciAYJs6WMTIxGuTC5YFQM1y5wlzPvJ5ekrHr/FZ+Bt9q
ma4IeOYbVzxdGv55i+sOyAucRaZHnPflUS+NJEqKkV3pgTzeRyaiGJreDofGRsbAHvvCFaJ51Jqx
2luhWbtK4oRuXziPYV/fSToglUBH9yFTlfAkIu1FmUL5Dt3NL1qTtqdmQL+0CpT4warKl7jrhuP8
/2uT/KaMa4qotvpUGzECoHb8lSHIO4W2dtAO97Wu3sTCfwG3Yn4QlgHBQsqxeekSkO8RzM7jpHfT
MTBKFeVjrWa8Vmu7qMZJpAoj+T7X0UBWioIfLDT/R9CHnpmXwAWoUI5liTcD8v+xq1X+a4AUiRu1
5Q2HNHGRduhOgRZ8iX1McxtU2F36XnTLrf5z0XW/Qtt5LIxAd4VdK7e5ru4ry3knC+gWhf2q+pmM
uMhoHpp0SvZ9FX+DHZG+N+vY3Addku6c3LhTzVhxuZPQpkbH1TUDfF6QU3jO2/zUacGHetZ8oevr
Bios77YcftZ+95kWJoaFeBW4hSV9GgRRr+2dJ4Tw0LqpP9pJfmtM8nMhO4eolw5a20U3neR87hr5
A8jo/KBWbYmrjBO4TLoep8m6G5zxG26Ld7Ek9mFqQGBx7osOtdyk1M0dzkLmU46OznGcbPSGFau5
IVbSVPSN+6ka7qM++T52PLQoCmQ3RMfZzWOr3KVTJ5/NCX9FUwmah7DvUO2t/aOTTh4jn1dGwNHO
DvErjZCYveWQ4cZnRB+Sfn4TRYY3Q//Nb1HghzPkMa14xCKvvYFL1J6yRG6PSoHehhmbIPiqLN4V
rWMftQEcOoDsaK+mdkOjpevdKChbROWHL0FZir1ZY98wyrFzwmuqOFmTZd/GTjje1U38KKca5aRe
yreiLdr7yXDq3Ygd18kIh/rBkBFOyC1fuPqY9ge9gvGjqIl8l4ZxegOGo9sxBg44cZFnGFN/7IPQ
cXWpQAdXfdBS81vt+98tgeFhZdSfx6ird0THyhXJKB8lo9z3ZmTfSU6e3kYyYsq20b93HGxext4E
zt/RcBwQKz87dnpvoASkNPa7ulO/OlVmyEj04EofRs0nLUybE2aeNpaLSvvJqqxn30LHVs+tM6PV
UxQMwWNkFI2rNEbHkLEX+Fg07ZnH2rl8rJIrtb5yUEftR83wwYWz9Kg5KMPatVmdkUxJzuMUxHvZ
TuwDkuD5LlQYiGHu/UkbtNcgHPTTmMTTI+ZDkMAKxdqZRfYoUutWSoonNRXWweywfETOSCW7BuYS
ZW3mFprz2R6tzkWm7VRIBX4c/uAiE8beORRVhv47hK/+oWn4+1mKinpUigINz3JyNep0NzHlatdJ
wXerAA4EJKo7+IOMxZwwX7qxrw55GX1i6Kvtg0G6rSfJOBTd9NwFiHOKOncdXEFdqq8zepkHvNh+
SkV6suG8Mk6r9aNdSKrbpDwWBy+hFM3pMMzP2qCEuyhLrVn//CzkbuDT6T5G0Yj/kp1FpzGvbqPU
+OQk0WfSTd8dKrScIkMC3Fxo/lnytXdlW0j7MUzC+wKbuBNVVbvD90TeywVmr6ZFJGvi6IvfhTKX
QHJEIfYntpqvOWZQIi+9DnM2LI+rk1HaT+3g3BSWXpNUV3clB3NfMUt0Cx1xbK3jQ7T6WYoRC0q3
p8xxRzFkIEoSZW+Ns90tgslJHKrHJlJvSRlu26T7oYfqi4lZFn4NENwAJarMLYyfZWY8JqZoT6ke
Wr8sWfpV5OHg2bb24frNu5K9I3dIOguklv7pEjRiW3k74e2Se7zsIdipIFXiA0NdUmh59HVCZIF4
8kaCsXoR/3YxLhKMtB2Hlv5Q5vl18T7uDFgY4bvRKb9d39tKVsHe5oYWjVMgYIuUVjaqxLSCNPfG
KB52uR2moNxHfeOeX32CNPBJZ23UMpd4NllPdKTE0NmHZSHuw3LWSWkUObvhw6hRDBji6C91QOc5
BvIo3L2zHz0Nn8XGsgbZ9Kg1MvBm9QHaxTMePfeZOdxnjXlQo2kjO3s7BMtEBpSZ8kZeY26y6JFW
cU9elsENlMaxz89IzTTkNK3/Xsn04QEDRgjHolZuTCylfxh44nCE0CVALilPogetCNLXwer7EDII
5Q6WtDmxWrTcwtFo4HbVcYUmuxHEQnNKYm733ZSMhrrRElg7dQBdwKrTsKctt2gJ5JEZCigqqRc2
xrS3mlg9ATwc4bm21caZWF3KcYBHAIqnPl28oFn0BceiIfXg2yo7KWLCD/mvpQXQx/vrh3xtqXkW
CW/WQC5sKapk9IPVYYCXeolETlCJ72UhfRGFtfX0VkpSXj+gJNIQjt2SMpajvhPWSMx6YB3VozSa
4WsLpsINChHuHeSruFcJor0Iwo2iZ3WHdDaxFuJfnP3LtL1PZJHgs5V67YB0e4rKOaYfLyMSvxth
aS1e0NOkMWWjAsGE93KhOqrzQBVV6qWDYiHOL2vvTHmwN7az+iBnQzNUWpHeWs7H/EgapN5nO1qu
9qckM1+sma3UWI1xVMeovVf9IvEqRkxfrp+U1e0hYTdjfqEWL5sKZSIFQTDVqVfHUuZOhvI05Mo/
jBEQpPzfIouTDw99SiGapJ6vR8aTU+R83b4UnpiQmwenN9uN2LRSq7LeLNViAbCHG3H5zhDTKKUy
zFMv6k1P0bqPlpPfYncYz/dwgAVHs9XAWIv3vDt4utYsWLwcWNnSZDlJH6XeiF+fN+Q4hYwQKPZG
1VR7oLnj1oKr5/+3BRdbVEaRTNMYcGCaEfE5eUImVX7Qqqb9+6hFRw2Zhbm3BYBsPkC/NUzilOZz
Y7VErVxTmDJlueKaXdueMJMom43F5oOwuFMuFlsU41ZTFAkkTOJWP1LQ1LeRJn1MnfGLGdpPTqqc
qib3TPKgv78FuD3tt7HbbIi4OKCdhBuNnnUpgxnorVhpaHcw0oXL3PovMegcR+5MAyAny0AgWmYG
kwglJnyDdJZIG9wMOs0jSW+wj0qz24BXLoLK21LoBjLAVJEyAzNy+epSvQhHNJOls1yW7+q0w5Nx
H/nYV+WluClEEu26bEvna3Eu39aEss/Ulkt11vS7XHOYFf5ysLHnQA2NdxypAlGmqlHKG1AN4xYd
a0li+m85IIccUPAwf+CLi8BE26pWyeuVBJW2Qcom9UbLxwCzJbzZ6h3Wg2QUM/kMxZVQbqIDCgvR
yS+D4MzsLPiV5KmZzUXEeM5QnbmrnYZ6A6O5yThNaqw0e0rz+gW/lOoTesjFg9CHNt4nvi20YxsG
duT6uVxRl5V58St1nIjvwxxlzcXITot30RhRmU5xQXunpi78+Vfx++0B0M6k067NnJRl/DYV5EYa
pBM9SWlqV42JCHM56F1f5W1y99uH+bYMNGmQszBECKiLW1CPG3XqclM6Ax5Lhts6lvNhn6R4bB58
rag/cSD6LnV5dq3s6n6jOkecaqTgoEVO/L4HP1d+jLlh6Lug6fyQKgbF3xhnYrgFETmmt1gXaNSh
raTi6mVT+mC+bEr769tYROm3Xej8fIDU6A5xp18eTiNOTQZduX+mX5L+dIxRVc9xF4SVqyFSS0dp
Asa1EVpW16RChAeJItYfsmFZ3NcCvIJ/dnzwYLjn7NuyOhRphzQLPLfrG1z7+sBNkPqR9sl/YMVT
ZRxKhmlMLGvnm973qdvAKrsthCP+Dlf89iiB8yFSjiTjn1QaKYpQ59ARsQZHpGeHVtIHDIpHqyx3
SZl8v76tpTTBf6sZNGhBBmDYs6QR4BKGj09k++dsok7Yi6YVH20l49vrHTlQXb9JJpSMIyUCogGQ
2FWyVLqXehmdNCFbtbgxhmEw3l//WStPGxF/wKrkv7NsyKJ2GG0lV+b2rNeI0nqm3pz2cabrn+oq
2LoYF2na2wNgoEVNThI6M20uTy66D7KFFAthtW3kewt3zKNamVtQv5UN0ZRGLoqbCSTEEizuI5DV
mpbkn0XWURJHlS59inH/VXe9jn/0xmW/yNLe9kTqPn8YMw1myaSDLYFTXcTYOcwz6QlzqGx0p8mo
zPNU/WqysbpDfqzb8gpYjkfnZdHToNpjBMexWdqq1wbxEtUaWCL2tJMw684zJcHUWxwlqfpZD1j2
Kk2OapNUeEkSPV0/M4sM57/VgaRRK8HVIge4fJEoFGPxbSoReZtq7zXQh65htyhs6A957txmeuKp
o/WUB1tiaysnCHQ+0HyN8wpEY3FY/bKLEkkbI0+uMHGJ7cHZq3qYbGTeS/jSf/sj15gVm+YCdHFQ
YztQurrDXEwxAWS4pZU76SGQSrP3sDwf1B1KuFmzK7Wu/1VnifEkmWpKAaeL9p3IJyPaKKxWfxCX
4yyCZqAqsoQXWCCtGkllDJdq+Bxib/oDFe03y79Z+XwXNPkxk42zmmnn2MR0ydia/0Pd5p0uLk+A
KvMUHEkH/lpcO7muZPQ/dHgBmp4H+3Q0rPdO38iHOE9+OENqPuS+od0OPebyw2RWO72Kq2+NYqRf
JLMNTrKe1vcTMGfmBLE5nYtYDZ/VJkof7FFIz/il6rEb9/nwNRO6TCHc4hXhZj5kQ5QirQOSB9gV
tri3kZk5nwazSIsdka17MkVT3Ym2bPb8t0k+ZlAzT1LgVC/80q6g89f7JIlJMJyJsJHyUE9YmIWx
9Z3xgrRTY4HEcd8Zd+jXOfvanwLcDvGtrk0mnSIX4z4Q1Ls7NBMSfie1UBsZ9fsOIYWT1Kjf7U4x
70UhFI8ezHBKJv9+whzlg4hS1S3NITklisHfzyU0ccn1bogRKvDDwPwRIAZTuaNfh64xBOVLPWn9
L0keOuz7UDXc1WiMfDDaNnZRC2kNt1EH2UVR27qVk8q6wb0sOflaQhMeasceEw9zj8/tdNf2WXXo
S+WdTCb33Y7rroRwa6o/az0dH5kUtq8odwTHbLT7W8VKsR4MqWwLS8GvOBbq/QSoHb1ZKzxOCLQz
3Kuzh0qRsjsoBiDdLSZiXpFUvbRryAsKd0An+ntVRDmGIpNc/1QltRUbic9KJWDMmt6wyIDeM+28
jDpW7JdlDZXf081KSo6JGpYVHnsSyvxarSahG/ZjYp0myfY/AbzMg9P1qLcS6uc+lEJcmCfhS60B
auYmR3Mk8mh+P6QVc75EuS+nbB/rKD9aRbcx1F374hBOcBzk01WaU4somwR5mhThEMGKyd/VTpK4
edXfTbL/dWjEO7mdjlqR3xajf7i+z9XLBdjqbJRCusLk+vJB137kTPYkR549KF/kDK+WLIN1a4dn
MRWWa8bQhzRxm4X9cyTHG0ijlVQTUKGJoiEpIDyExa6Rf8sx+JYAWRciONtZHO2sSdYfOvB6h7Z0
tI23urrbWUIIiAjUUPrZl7uN0ElKqInAU9mOp2R1hYhn+z5U5cfccR4KVXq2M1g0RbnXi+ovOyBv
N83viy92q+sB7uCOFXmtqDukuPrg0TaDBsGRPvx4/bWuHV8ksrEYglYKsHFxqUVJb9ZSreOYacpU
WQMmDLuwlcRL05fBEXfbDDLEsJWprL1OOnL/X0538XQRF8SHxOLpRp3zte5QS6sElrixEbq6aEb3
+h5XL0q+FBqqdKeJiXNy+Fujx/Z9I7O5gL1BN2/b0Sp2xKhTIEpcWoPoa5lKxMvixtaj57Y3T9za
Lxu/YC1FgfIAMg/rAUyjFimKPoihaLF09mg5O9IxdzQxHOCfOHt5zOhdA50tpIOdjMV7oRvRUUlF
kbl+kcvqbraN1E92KOxxD107/pKjFrOFH1z7gWBEaHmTOxp/SOgYdAO0auAHCrlNE1fXoIyBg7em
jfO29uZnEQTYH0jaABW5fBWZNBk2LvBYmVTmPq7Gl6ZsGyJ1/GJn0/vrT311T4RkIEoAXBDruVxL
M1OzyfQ28nwT25b50qWq0uw43Hp4K8UFw14SsNkBFSLYomMPyrayqgD+V64K42D1qn9rS4Z2l9tV
txEIV/YEOENHkJNyCYLo4rrDJ0XppBQpBLPuS1dvkugezJq9cV5X3hJcRWPmRFG8aMtwCzdSEDEA
xwtknXalpd5OJikUpbFrmX850Zmj3cViiyNRY1MLYi1hS6OaHERvRbexNpmnSre2JnurL2om7TNN
nF07FydCzfyyVtIAoRjTmfRD1jQC6F9dBiRMJBjaRuBZfYyzxwnAP1BeS9QmUlu6GJCz95DvfUbu
G4OTMT4zBn/WAv3T9cO+urXf1lqEVLu0cyiWPMU0zQrXaQEPTZJAzyT9+Q8LkX5QYTJb/MO+sM+F
NSLxJJ2tvsp2PkILNLdG5yFiLPzt+lIruQ7irPPwknfGvxeXk4gMO8L6FuyknOrYuddK8j6RokF3
tTFovozZ5OdHLUL04ZinQHXuZ1vTYONHrDxYGMKUWHNPe8a1XUYRFTa1Ezijf0ZHWBndkL2quzrS
y0ct1LTvf7/jGbMHr4Hvm81fLkYHr6vyznfOUw6aDlN7mCmHWE1qFQJ3X31K+Qnv5aHPahzUxSzV
Z8LSPlz/EWvHFvwA8YUh/59zwSIAnj51iOPUipz/6IYR8qxhjIbhasMk2oMWdP2WIv3qmkgyEKwZ
bWFbeblxy4owHgkxxYSsd9Tb7iYoMXbA3+1gDu3z9f2tvFHGS/9ba/FGpyDLpFzp4LEKWdmbUElO
iaB00UCd7a4vtZZHMhVhxDp7RSr6Uuc3y4JAzdTKOePrfnTy4bYZcq9JsmMkYaQusgc5ip+ksYd5
vlUZrbUWaQgx1539fMGsLz6fSQnQKOt5pq3ky/tA7bWjnyBVF4Zt5xZ97HjD2DquETstCdFYHlCa
bnecsOo8qlm30cBd/hwTDO+siA9VkkyIluEi+EoIDQDLEpJHdRvsizr94tdDckwb8xaDdfud2Tbl
UdIq6dW3OnGP8YSxS0vDcS2pdY7X38tbP/y3xsV/PwYqo6IoAGX+GIuFdt6qrSEHN5ifJA9Brw3f
AuTfP2q5NWYnXdgSGgxTrvXHugeuBkMLIcBd3TQINGeJhiVFmto0uqHJ9RagxdJ+Z+SO/j3V7fS5
ifD9cpuwpa0xWQrt4ySN8XothEGrMZHM7JuSJFN5V4uW5m46yODkJktKPkhaScsei7LwYTICq3Rx
ALf8g/CTot3nZe7fd+mkfWjSOAj2jBigjVXjYKY7KVDzV5Qfo3eSkg7avqRq/14qCq0YjH5yEl21
mnK3Crqh5udaEup2GZg7N3DawXTbQPfHPZ3lNAP9aNv+LqmbebjjAITZMUzIUtfoMuxOy0B17ihN
oy3p4T/ULGeMN/1ZOoi0waFGLj7LLq+HsIGPeDM1yLoXrfqgjtIpU9pdXEr7wRh++p3xJctBXaCn
UOxMS75tLBBofdy+WsI5Xz8ib1rHiyNCzKf8A7fA57N0RQFgldUQWYKb/0faee3Gjazt+ooIMIdT
kp0kWZIty+mEkMc2c47Fq98PNXvvX001mvD8J4MFzCxVV7HCF95gFMU9fhk7C3Dj0KaHKlM+OFI9
ueaY3ZtLHBtXuWd02FQH9VEqC1bJNO+6LP40DAGid7IxuZXW3TXZeGibWUHJf4xxAJXrne40x4Fu
pmtgtGZb+ZOph1+uT+Sd2PyysK/qVYvP1NLGP79bRTAnmWFl4Y09q1+yQrsNdTV3ESXc55yCXRzR
4TPq7wkMPs8W5fhYN/opdAyIdVl6Y5XdIU4UEyH8ZuMUXvzkOgvJ444A3DtZowAIZ2WqVQBlIVWB
Zupknn+o6cXDt6ji/+IGQM1zbLGasNzb1Vg8KZ3p9Meky8gcFFvYXsJpBBIsurl2gW0af8vZZ8Xw
4KMDC979tSt0vnhRmOqBIbXOqcFAgP6ylY3hDQUHzEuipmswEKxTqnXXP9nqNVxuJ8Doi04X52Bh
Gp0POk5c2E0eB6dksq14p2dVem8Y9dztnaGJbil1DY/XR1w/VP9eiAg8IDho6+Qyq9OnBnFvtUEb
3oxx06L3LWo3to19hWCJ68jdR7WNQEcnsuyFafazBKLsb/yC1bO8/AKcuhws3hZC2btKmoLSWo3T
UHQT68bvWok+arm4F3L1OW+iD3Pa9J7aWBAWjYNUWydNnwo/d9SbSonuYan8yB176xctD+T6BgBx
yJvFIwG2bbUmih10ejiHwSlNylBzo0Ee78x8smxXHzN6wo0TODdGE02/+zxoeoDnjXE/W7x+LpXP
7EeMYYLG+zobt+pgW6SgiGGqN5Y58+zWnVrpi5Sj2PrZS6y0/tkgdVhEuI+LSu357qlCZ0zzQQpO
Wm/5Ka58g0OxIdX9KIF6UXVDRo4q/1aSTNtnIBJP1z/khc1LKwZ6O0rcS5Fy+c5vqi05JgZ62KnS
yeq64jjpWq1iy9IPXzqJU8rbWuXNVpilrqe8mCWh9EqohY/Vu7saY8dRrZTMPnUYWrhyLFNj79Fi
UST8Q0KlFzcDSfVjwXa6aYLMOpa2WR3VRXRJMhJ1szPz7vdQqwTgDWoDhUDQuKsDHGti5iLlE1Sj
VYWkY3ZBEX4oko9Am4bG7XqV9F1V+9IAm6HIj7KT2t8o6zqpC5FTV3ehNWD00jgoT3kaaMTC7yPb
+lLZTfExrxLT4fXR5i+R1A+NX0jV9KtX+lT4uFpagMmlDDh82cEA5wUt0fiRy6Y/9E6WiEMJg/QF
ID5AjlTCEtULJLD8rjw6nPya2pztdb3SJp9QT59B9s8dLrPBYIafw3Lq433uFADYB6F0n6tCTm/l
cNBTvwqCngIimICPqBRr/U3bYOz5QVLqIPfwgbITxC+FeVS7YdJvBzXO432kzAgOxDivNnf0dJLq
kU7x+AXqUPgyA/t9gKM7jbgKFc4fjIprbcHGGzdcY1ruR50CihaVqN450J0XClj43oHAFYj5c5OZ
0j+FMk4lZN8mwQsmbvQjPWzgZCoWO/cIVY0064IFMC/n8Tjh0DRLlR+kDZTrAYssrJpSY/w59w1B
1Rih4SsmpzuR0wdwKYJ2MvYO9B2K8FP6XcVJCnAowlm5l8fYD+5mXCQNH7zj9L2YF5eWdK5rwyUy
5ukwBilBEqkdC2avSaOvSYmTuUqlolVCqbb/KpfmqPBNUhSEZXsOUNOlu2Z6qpgmvHE7R61dZ3ZU
/rfTtx9sudJnL88N1IjVoU4+Xz/T+vp8LXg8RPM40MC+UQI6P9OG1aXZ0I06OE1T+Sr0xKG7pNXI
7F8f5/3dQW2fSj/oKhjTHObzcebOjuVZrZVTE5HyykJNnopgCG5z7DbcMZrKT9fHe/fmsFNUOua8
PPxw9GHPx1OnivpXp9snA3ONz2lq8GmVxDF2cG62hBUvjcVgMCcVatDvLLrURK+wTqydk1YG4n6q
NQy44Rw43EDQozYW8tJgfCmSeAfy7jvTTaeSIimuZus0ksl8nGiWfjW6cbb8Ia9Iaq6v4rt3klVc
tFMIHUjx3nkhNHQ4EeMbbbQ0INqdoDwOA3bKhnmks5r80ELbCFzBrUFMoTf18fror+/Z2XvH8Eut
kooezXm6u+cfURJJYyUEFac8o2u/GyWbpGrqu+ibVnVq7aORFwHXlgyVNZAK6yDRru89gdlOuKO7
Hewmqw3/gPpMTHewA/NRQbVxchX8HTKvTPPm9/Vf/O408YOpQbLRoQQvNNrzH2wXhLXTGDqn1LTL
e7Uq2u9OqhcbX+XSFrA5r7DUFz2JNbIoyAF+Oplpn6AfV5GbK/NPQpW8I9mzyo2u5KUdwAOM/AcQ
NDbd8lvevPlDoUhhhL3DCa9o+XcCr+dzqTf6587oK14Qgtb02AqrfxaxFVobe335vqvvv2DliZPp
YgFmV88Hb2pJaJmI7ZMleuNBB9kauwa6DwBdRJhaXl8Fg3UAqKCWGyO/QoTXQ9M+o8vLpfz+Xhxq
JbQaZ7ROlhbOpTvQpryvWtX82RJnAynWrVy7rQrDfCySUbbcrpbDwg/loD/KSheYPrVvAuyqUoPM
twI7qXbKJJU2LthTIn8TMF8cwt5+Mm7twC7Np6ptnK/ToCqUcXSjJtZprYXP1kWtg/1ZpXd3aVNM
ABgkA6GAoiwVT2TTrFGyjGIwAANuyr4aGkq0Z4jkniLD8DJZSf/Y63qfuRoswsjjI9eda2R62pH4
1Pgm6rVdcpnIiFWCNYXkRmqiwrVspPrQJ06qkdmKMT+h/GhWvMEm4W5Qts1nmUCo4k0z8uca1W3F
K0CpFrvrJ+rCFkDeTLY53zolnbW+NxE82ofUTU/WGKt3lZbIN0aYBEdlOf/V5MgPwhbD1td/v+8W
EWV6JGSGUABWj0dX1pVR0eQ6leDynjO5V3aibYe7MdC/Xp/eu2eRvMymjLdIOdJOWI8UF9qMMpvC
DQci4xH5/uhxluXYyxNN2aMrEmzU6laFdxqUjMdrz4EGUYWJ8vmJUuYM0CPaUKdisOPUMzAKeRzr
OIw8DUQr5SylSyHGxDHBVGUkXyeolMbG9fU+I0UliptkYfpQp3uHJyMIJEarQvnUywMWYvrkPCUd
aJmQup2bza19n/PGcV7syDfRJjwOXZVv4MzfFS0Zls9LKRw1MvpFa067UIVcTjGl0vHP/NANrvqs
fSDSTF7KffYi/ZJ+Xf/Q64VfD7e8HG/uUQted94LhtOFp36Qvkakmv8kL3DGtK162/p5WA+1+sZ9
ro5lNsbOSVbF3takUwVhK+zSjRVcn8z1MMvWfjOjpIcdXNgMI6TRRZzChDMuyYU/4WbcBxsncmv5
lh/zZrASrsqkhyxfbnLlGLEnTfNNo3xeRmrlx1CFzBxvMcW2Zrh6zcd5mojrGDSM+89qjU4ARFJv
UQbvq8TvHM2/vkfW0cOyovSZQeYuOGgutvNJjiG6TZNdcteJqncRMTna9vTx+hjrC2c9xmohY22C
HzsQqzp7kR7s/K7Idvr06fogFw/X25msVk44cWT2wLpPk+JW+/4gfc135p0mPPlb8HV+2Dpc726U
9ayW7fNme+SxUQsI4Q44VG9+qPYGmfnkcpy7w/ZRflfcXI22bmmVi4dMGhQOxg+uj5Sy/KyfBDoR
/94fDt7lu/YWxvH1Rb20G2GVUkfHyYP23erLdQP020zlvOltukMY40Xv6ns7T+8MofgiczaO96UT
py6sCW5I+pVrPdqyTYY6D1nS+SEQbvj7dXbslRApio2ZXdr3b4daPbd4v6sjBGquYvVGxLdatDGV
dQy7fC+Eukg9SdLAbKwuxNJIQ0dO2I19/Q92L+5QdDuh3mnhTSDv024DyPH6crwNHf8dDtYZDQaE
dNbbQ0JwSNM7pnPrHJfHxRaueKgpdiz7Y36Wfm1ujUs3Pnna/x9xVc7MJUMkuKU7pyz61JgfQu1L
Mh6v776tIdTzE6YpvSbqnj1vpPvEPOTqryH4/b8bYrUNYCzJfSsYokFgpPB1CiZjunH9bU1j/QwX
bRi3Qc5K5YkfzzLZZPKAjMf/cpjlZ7y5jxwt7MmXmUo+f9Cjm0j8yLdMINfYtwWHz67+n4++ei2E
NM/2WPHR0xeqT8NTfwh/c+np/8zP5f6/bTHaJFRwDB1V5dUNG5fkFEpHt0SKnh3tGNVAybb81y5+
nP8ZY82PlpCDTOKJMVLxYAr2mIr998v1TXbprqGg8P/msaZGi4CmoFYxRqfCtvtRRVuFrvW9SfZP
bKs65P/oUEC1Of/0ttLZEM/z4RRpsOzaeyzy7vS0/6dzhj8tlw+Vx69ROD9dn9aruuvbS2cpOjDm
4tq+GKjLq9dBC0ddqftyOokoMmUvl6rqO9XPoH4JeB3HXViXdriTEPMpn6p0HOGJTrPoDoJUocaF
YKhulUHkwadCD6JhP6XO/CvLZGv4luJANO6ErfbJP6YVGAnY8joMnyK1FNmNBJXxdzrYTnls5kk5
mpIDs70RjitmSfvRwecvO8v8YVcWuaaFSrPlS0Gh5H5Wy1XhmTLiNa4yt+a4iwIBHalEYhSxT1Pk
34wkQRHIqKTwu0rBOvU6pyENp5+e7SIxzBNGjFMU3JWBlf+hpzPCRQnsz1Ir1F+qmon+GNhabZwk
OcIcOSxFtyOPnsdHeS6dFiJN7Pw2Jgx6fFUbMiopfZW3ByBBRXCYcR+f/Epy5vTz9W/1LlrhW0F3
Q6ATlqtsQno73yIxZSt+UNWfOFOVdJsi6Rvc1tg1an6RhuVvfUYdmUp1nvDUQs6G6xmWXfYQ5Iq5
1dBY7u3VvkHVgUYoLL8LKHcUeR3sR5Xh1PSteSAlDn8PqjXA50iRvHX5AO2hTbLepA3e1mKXm4Ou
PCZdObSeRfaouzqCLsHGa7OOUlkhJNQWGWPn1fht9RQg4OcEWRMPJ6PK4HnkHQI72ST+Gezc2hU2
egYbn+TCMsALpLcJtcYBWr56QbsQ2R0rKHqWIZab+zSuk0cMA2U0lFsoUX4S9c4jTg5md2vlahnf
lHOJp7ASfjDVRlNcS5es3L/+o97fJIvsLo0vQCygp9ZlPhAlvUGrZT4Z9Pn3VkWnpO4mNxOBtRdW
jNH33ujbn5AhjI2R16Em2TD4P+ouC7SaIuP6skemuaRjMJ/sEj/FAQyFn6hZ5cWovvl9kH7oo26j
zri+lxkSXTmFS5P2wHs1RWUoMzMqNIESTGHeNfTuHqoh3+I6rF+YZRT2MLB4kAkg8VafuexDe1Cl
Tj5FmdR7mi7ZN3k+arsstLbox5cmBF+XZ2BR13wnZOwkuMQoTiufGgPgjmsoRfW96MNkC8Zw4Vst
Xwq7E6JKcsbVt4Ki4kj4z8knTY670xwawaM9UOOezCHBHmCEt5KXm5nq+wNK4WaRF17UL2nCrwKc
rKAKrsczUm2dkPodjDSlwf5dLTpXzWq1p7Pl1JJLxaP9U4V6OQA14lb1YINrXwuzCzGytbtB8kc1
R6h8yOXUpnfaap+CfjD2SNJ1fwa1jyuf8h85ft2URgPpprUVPGhCWz9RMzbtRYhs7PFnLiSFarCe
fAmrZHyapU75o0DbcTosg+IsAk9ZwSJVUCacK/SwZuX7LLKQdi2Y7+91m5p3IOLVzw3c/8EfuqVD
Z4ogpdYQ5tpjMCpt6E2ozz7a88jsItlGH/P6cX+XNLM5qYgp0CfwuYaIuPqSCPrC6GclsPZMFCie
zjjz43uqV56dtqHktW2QwSDQrewIzwvUGlgK+6OahvDS8R8Xs2vVWbm1wdbZEz8LegWPFTU71CZf
xSHfxLLVXEiZgr7gKe1elOzHpL0oEK7mxgXCOcp/Hz5pCkBCdHkoygFXWW0sBVA5lKB0PmXWZO6W
Rup9F2AW5GryNP8pHODkuzSah85txrm7BQWtbdxE7/K35ZJYhl7QuosxyiqU6vVKTyVodadIZI3u
VmOVPlqBLj01ycydqCvoPmdlAzmLouV4AC8S/I5DS/vCZaBort1LHUrFtBy3HoQLh+7tlzBWcYNa
oqQ7acVEN+7Fjn7TA/eC7qls/1zfiBdulLNhVpdkl6Q0tQWhpKXHbj38KFvZLdhWVvtD6bcI1ReC
Idw7KTFAQaWXReB8HgzVRp62gB7Eqc+Ynh84dfBjjmcE8Ea9TwK3QYaxxgjSQq5yITp/5+4oyoMI
MMHdOIEXXgeAdFDICaKN90FAGRRwLwPeoAD5x8iO/QCWt0s2tLHAF8bhWaWhAUECZs76RAn6HcWc
5ISkRiAfndRIfVi108egMu399W958fCi3SXLBh1+AErnqzsEyuL+3E5IXWba3SSbSINEYeDpYpL9
bFQwD6hnDbZW+u36wOvv+kr+IEJ8TVPlRe7qfOQU/mYz0dM66p2DhEYvI2kCMCPyRxl8VxoK4xBV
ZbjPUN30bB7hT+YkbXEn1nfq669YCELcX9yL79pHZawVpaqhZIGRS9rgB4iIgBeB4RG7Kk6DL1OR
mqZfT5L6ESeHMSdDqkH1WvU8o69Z11W2s5MyljY+y/qO+fd3gYanJsVlR952vjrImiN5HuK4NKno
nrmdbQWSb5Z2bO96uN+fm7TJJwBDPVz/XrKzu1xNimqhNcvKHuNBcD96hBwdc5ma/0BFomun8yBq
JJLoN5z/uLnCcz7L0cmgnZcf67mKj02bphtrYPJX3mQeyxLQ1CU4WpR3kCleQvI374quT+Yo5DE4
Golo/DBq5A8igDcX6ABws0ZSN2L81an7d8lBey60drKvNd2j0oOgs9TAPpYAFR+mKTdvUhBLmKSA
272++S9NTSaeRbOBXJ/o/XxqWhomct0mzhG4AEZBUutpjrNrJPPTEITVxmAX5rWgNMCdgMgD0Lx6
rtR+GEikI+eIjq7xOel053eZ691Nnubi+/V5rV6G108GGA+jO6xVqTOsNkZvRiP+A8xrYHu4ki5/
kqbmEIQzF3QfH9Qm/nx9wIsLiaAnqBrQLu8sPSPLdgKl1O3jNKDW2zdfhQwFXUJBNYjUj9fHujg5
QIS0/BetK2VZ5zf7McRxFmmg2kbpNVehj6rmscitaS8VoXiE3s7NNUzR7vqgq/v5dUWpARBG64Q8
7ILzQdtubts8HJ2jLM3V4xCOg2/ZIt/F82jsixwFziCJ6kPTmM/XB760a0i4OH9EdQvx+3zg1Kis
tqHXdOyFaniKJJferKHlqznR4F0fapnD+qC/HWoVTyA3bCtsUYrhsvSMmvBX2yg/ZGr+LDfBs82G
dWsRIzYcm6frA1+eI8B4WFe4+a5rltbYSfFoZM5RsyS8pHGXdqNJPCsptpT/YSTCdtvQ0Owgvzxf
zWAErVVqMBVyKjuubjcqGtrhLRLhL9cHurSWXMgIQi053zsaGds/DcKR90wP8x9BET84UnYIbOOD
FGZ/lKrZ55XxkLbxRgfl0tmAMbFA+KA8yuu8GfURaoG4ox47FH4xCHSOZW9+npx83wJYx+D98fo0
Lx0LOIgUUHXo8pQDzteT20zDaloOjkMFd13R+qMgHnPDuv5QW91JzZUPVrYVLFzaLgvKDO1bQFyk
YeeDou1s2k1ZB0e5sMElTGI2C3xG2uA3alvGltX6un7/evRBYLCqCNws5bfz4RpadoVdaJzAMukF
VoFR91MeqrZ1QwCl35IIoobLf5E0PPtR9NIYMylwFGbpD+QvjY2u1aXJo8JlKHzjV2rC+a8RxAEi
LaWFOhdWuzxyArBEFIWTpMg2qkuXPi6pEF3FhRagrCGn5WgLMcPhRVEaE2jXQGftaSR8tW+0QOqG
XavakQqNzVJ/FaqVbpmyX3pTKHU6S8qBhdZa9rKjPj7lDRAiEU6Fp5da5KJak7lWVvm18pf99tev
TCqxtGkAi78r4mmpoTWCsteRCq7tyfl4l1T6U9cbL1JfbRRzVyWnf8daOB6YsGE9sT41QTWmWjKl
wXEqw/JYUPC/w3NzSxj10k5Bipo2KgMB5V1+xZt3sgwopJsm76RRzMLTSihQVGXqndUgVX/9Grj0
qd4OtToiUUA1n3TcPmZJ9jR1xnNUQ1QDvfA4KfbGK3VpWjCfeYJ5+lEfXk0Lg+2ukwfZOjbUwz9i
kJkdKowJ8IwoYQNen9el6xQwLfojhG3viRThhAxwSUSA6bu6U+oEqFP8ycgmPxR25g4G0L7rA146
cghUkNRSJlyy7PNvRnyFlH0eWcdQTNqtiULHE+0R9WHsO/unUWvKp7IYHcwE+vAvkTuvm3KBcC7Z
J1qla2vUyAmtfpH3OiY93r2nWvTTtA+tvPnHDmYkZvEQsXS/daLkVyF6OuQZ0JiN9b7waiIUTJOD
+ih1wXVRSRuzBC6ZCrO975WH0W5NP0aGKvPGsku/CbNZjM7j7zm/BfhSsHViLm1jeI9LMkU5mFz8
fPXnKTLUwAjx6yhmZ1+niXqsFCv1aidP/SGWtN31r31pK6MXucghEDtz0Z2Pl0v8FLhM1jGnrH5D
tcR8rkvc220xxf9cH+rClQNWiX1FtohW2Bqy1JMhNrxx0nEKsmiPKjK8zlHTNgK5CwtIrV6mZsJL
CWlz+b5vrhzc0VOnk1lA0MbFh2qoYr8azdBL4Ni5eUVOcH1WFxYQf1IqsVAYiebWT7MUOINsZ7V1
zKb+PpqkO2M0da/HpXpjY16aGFKCpIiEAYvj4fnEhmxSnTrSbHK36hk+xL3VAF4y9dsiKr/+/ZzA
pS9+SK9dx2XOb9Ywb7HkoHVkH0kviE5xtnKTpjB25BhbNdwLtw2Hltlw4fCPNckRkUAlXgKAYxbr
wDrVsi0/i9jouEy1Mvu5UB8zz4pbbJgVHJM2tuSl0blmuFcpKdLuWdb8zUQLA1nUfBztIxX+X2o6
fkOUPAK5Jx8yO4Zm2X9VnWqjtnDpO6KxZNItoAPzjgHiTNOY9tlsH6Vi/Ow0s+qZQ32vWWIfoNT7
H3YnL+8r+oMuwbpXOQHgztuMTZNbWnpr9xMccAOPeYyet3y7Lx0E1CoUviMNADKp87VsUL8xRpjv
Ryt34k+aOoEvifrxxgptZ2NWl+JhSqGgre1FFJmSxvlYQkvHqR045HGEpU0qUhcX9F82OlldhOmK
zsPoKPs+LIQ/p0ZzyiUp2F8/I5c+46JBS/GLRwKE9PlPCIvKKZsKC98hK2s/bFTJs/pEu82UubqZ
cn3LnPg1pVilxtRIoTcSBQPmWedVJbaCC+QAA1lhQAceGnUKdnVPHTQoNAOJZ6U2EVKwp+Efga8n
3r55p6jPeKnwcqjBVO7xjM5R4zTohxQoQDTq+NGewtLa6TMW4L4qaoRCa0xKxgPG2UsfxXGCgyXU
+ga8wVDtILnNv7BO6XQKACraObbSGkgtwlLQ9qqW2j/4m1W0t6KmvNWdih94fdHXLPYlQkB0G2g6
QZdtESufr3oBza8aMxnLqBkawJ62TL6QcwzRue2MICM0iS600fFJ6sAbq9gYDrLgrxEI1mG0b8tw
LL1owKrkWLURyBbovanwjB7dTDipzvjl+g9eRW8k3VzXS9ESKhv6cetgSpKaUqgVrBTIT9MnlTZM
j+lPZT7OYZVjloc750fHQK377x6L/zsugAgVERn2y2qdEMTMxZSqMKSTLi3dMJSy1ktUKvuuqsTp
x0oo5s/rU1097/8OSQWTzYk5EMjT808zBEVkNGDosf8YQH2UFqYOsb2Fs744Ctc1rzV4DzQ7zkdp
y9gSBULKpxgC9YMQhvOxcSrxd0HEv3OhKUwvgojyHfWhruJkcLAFOAGjUly113Vv4Jm9FUhyTHXS
bSRjq7uE4TSmQ5ecIIwncJ0mAZ7FkA4Kw6nogvFWoqZzbyjzS2E6MT68Rbgxu/druAy3dFtooYNv
WK1hg6t6Azccpt4MB0xBoIqOabSlrrJ6W18nRQAGfg79aHjQy6TfvK2p1EfJFLL1pQqtpE4P9RtB
w90zdeQEe9uU9nOCm5dap1tOQZfmtzQkeCDApLyDU0ylERiTFNmnmGwFsfpQubUkMsLr+3313r3O
D1MdHqBlK75DCkeqjY4sd8upnmtNxrss03O/le26AAiQmZssM5brzfX/OhwBLQwU/G54c1bvjUFk
NGoOkO6xVju/wM/iS2dYyM7QKrU2pnbh0yEtB2OUy+M1ETr/dLbQrNZuFzCc0RvZHkltEQBAC/sn
HoR28oU1DrWb1Wln7qkDoWPw10sL9IauPiE1oPK1sYNeaNGMvL5O03OWfyK9BfiDdKF7kEJ7ivfX
B3tVQFqtLKEYoTV9pdc0+3y2oVIj02e3+qlCVtX5HhY9Uj9SGVTGzhC9gs0TVJXySyUWHJsWiV7F
O9IoLLcCumf5Uyym/WwGo0BeIYmfUb0nuJvZfzoM/M5+rNXQ/DSPFfhKij5G+5BZHRx7YzFN9npd
CblcYgfMRikLE0ctVczfSvLOGyoChrrH6bjVNkrDFz7wghpB9oji5bKFz6cs8SeNSU7Nk2pI8oOe
GAP8KnOwoJqX0oGm2BC4etjU/7RSjN3q9QUnrXy/l8GJQCZfrlaAr6vwDZp7hWpOb58ABbaf+iDC
MLmTZ2z9pFEb/bl2YnfOMUwghYum23aWwQBNMBD9fk47P4r1uybKAr/K8v4uCuUZVQFDeox68/fY
yQ0SFx3WLXDkoapLAUrNTaa7Rk7vfOi756BAGxzJZ9ObW63+UmboZtfTpHyzsgbuoxVrnW8OlbVL
WrtwG0qDD2OVVe6kw7SpZgNRp1ht3chMx30f1KjzK1l+lOeg9jIqXvAwW9QY4HJ2blIAyyEcjnYq
7n6u0dOukZSog4ccoiwdp7HrIHdDd70aYX5K8F9IgPxWslrQpwXKUrU545oK7FaRg8qPRLxINEAX
j02cPAMQUuhH1I/K3Ax+SXoIdyuvMeK1nD0RAC1jk+knotQfp2r6lKemdtNNSIiOluTcDeYw7TAN
mXZVOVs3uQFl1uwHiWJDbD2mQaT4kZZJz1Y3awfhgLRtG3jkUiNeBM2SfZzljd8FPcahUooai6TN
sx+PkuwlUiXvqkj7EqatsxNlNB8H8nU3RFAC8lfhPKthhjBy1lnf59L4JbQm9Cg3/YhnTfOQujV2
UiKJFw2z059xFDmnxFRLolI9An+MEaJrSJbznXe1vmmc/r6ozOaPtrgiIVFhtR6gL0Qcknb+OUxz
/kMr1d7rTaP2aUzA1BwK6scqvkItl5xrDiPOUHKReXYgJ9gw1gJH2Eq+x7gy+U5BqNlphZMf5F4a
jnlopafBdtBxQ/H8qVZb5a4elPrWtkcJBGhRNgd6AQEQ2Fzz+kBWd5lmPnK6nmABsxkQW8L6tFCD
pyzPhlsrqH7NU/ard5C5mqpePjRmbxPdLyIguChSiaFN40pW1e6E6Ca0aZvPejSIG1inJMlFLnN2
aqv1J9TlvxdlVWHSUH8VZhbtQjt/AVrx3Zn66GB0If6oSmFtxOQXXlsD6IamEfYhRbrmGkm8rJWu
CiiEtROVXtJX4TMNF9Cn16+N96E0zR3kM+mAgE15L9YGxzqUnDy80YCiQFYElpL7ipw2XzORhM5e
RlA4R6w80f6ya748vVQnkP5EcJtrc11SMpNxRB5I2CdTxTSnKZDBQvp84tZOrI/XJ3lhMQEdMCLM
AlSA10Ueo9GaKM4k69TlMpqPVRR8crDz/LsW3TKhs1FW1z+lHZVeKgFSFCnBvkCJ0G+ntJpcwyqm
n8ks975dTf9hGQF/kiDAhkZJZF2LCMqAznybIg+gGb2vxlW6R88/e7IrY8sZ6kJsBlIG1w1yH9yD
1oS0Okww/CKwPw2pnHtOk7ccoVI1vzpBvqUecuEthcSBogee62gmW6to2tRFqTqhYZ7qqZyORWfq
vgGxwgOYf9fH3Egq27INi2aj73khaQD66SBhi9MGfhfr+NpSqmkkCzqh1dN5lj0Ds2ilIjk5i6bP
QEdho+13YUCWFJs7CKdEoutmGKYvZh1OBtKNVVGV/piM0R+zNkDNhhGIW19StXwDX3nhOzIkfdZF
GY6+wPLv3+QQQ15riLFAS+67Yb41Kbyjz01/PqGzvlFTuvAZlzRFhm+hkKivMWhNZCBYUdrSCUeG
5I4H1LjvudP9ARqQj/Ykhne6NB7TIPtL6ePX60UzAX4vwJz3+ndhMgSTJuD1z3PfPehm/k82hdkD
QATr2/Xb5cJykhVx/paEZUE5nC/nVAx5oTqc+6yxyptO53Yx6qn1HCPaOuwXNstS1CXEJMhElmV1
KqiwOAFaUtZJwcUvxRW4T3ovspv256g6QegWMootGy/EhcvTxqsJbAxDAjlfpUiFPESipNp46mc7
2quRbX93zCr58feLaFH2w3MOwZF3akHCcvJ8atPgBOknTKBeI8rvacFYPllzpG3pBV2aEwUVFLgB
0LM7VqFy3w72HOHMeKqNQPrgDPFwEyAif7w+p0tf6+0oy694c846S0mGrGaUKDBmPOuxWUN8Ewkj
qOVxrXzpBiV2/OtjXtiMDmBT7jAAl1AFV/dXEOuzPoYNYSNmKt+aQq8dXDOVznOGZNrIdxQKs+9z
DhQcUBWmFc3TsIb0xdjSUwjlujS7QveM1kkoiGnjCKIobLFwCWT0+Q+tKO/lIlZu+6JWU79Axd3T
Q3PyOi1DgwVttb2sVL+CxvxUWcZBidD7Gq0+9sbYTH3Q35E3JeG33Axv1CL/lFbd5DcpPvZyNc4f
m0b5UBp58TCgxrprxuQPHtyFj8rUi5qnv/CMy4+jMfxW2hSXprnIERHNc224Ew1pr0LHft9Q6p1c
dOJM3ADjoTRdhx+jeGaV99RA7cDxgkSJ93iONM+6iMIfFn4CNuDvZDiAn8X9UUMqLZSp0foUcYsD
TBGS2JBKXVPb6qOqNdotVC/MZHrni2gwqtHjWPFw19V9x8I7MBZ6uYsn8cmWQ92X0rxK3cYYY+GF
09j9aNChOspNJJ/Gouq+KvSSIDempaP7XVz09wNyt5CpJRlRAWPA80ELT12oNg9xjlRa04nmIMdx
7TZ2YX/r5cp+5qjnZGS9lMCIDJ7avhzcPklwOezEi6p0v+EDlYc6Gna2mWHoVcSHdhbto9SYxYs6
pmnrvsJV9JScKW656zDwM18yLddcq2gTSuGj091Ei6xrmhbJIUFb+/H/cHZmu3Erybp+IgKch1sO
VaUqzZIl2TeEZUkkk0wm5+np91f74mBbNiysAzQaq9FYoIpDZMQf/yAZbzBztPRlP6kR0815Xs+a
GfETceu2HzNTIK2vsB0pdCSiq70e1no8zHI9QRHWLl2+3cittiFeB9Puw0DvisTK5yWhByqSypiq
OZx6IQOiVAuChTLRXw2zkt+tzGwP42Jmh7Xr06QjzissDKYAHuT3vq6rc0zpHFzaTd4/5F0qL3Qf
KYqeevYPvx/9OC06IH+fjd1cSe2KsYh8IKacpNGDNJG9Ui9pVzQHV6nlKRvS6mLRDGNXqNa9nQiU
38KtN9YbkfYY9cye/uRpWn9fq8l7WNr1TsMvb784RAP5fR/cAfzrZ9Oj59Xsh0sr17QT7PzseqBX
ijonl4gnpzwUZOREOvZP0TAV7jdNc+w3kgWmKaxKs34l0Mbe2zm/M2mknJxYnr+NpPUtMSddzfS8
DVWZLKUsBT91S9/T3LGPGHepR6sYYT7N+KRfn5MK35imy1v+vfrUbn7Tx24p9D6spml+0nQ8FcMS
ttHRV2YXGf3ixro3TrHAfNZOGAG8hw22+ZWRklVWjB0qrA1qdVzLbTng6ej+KIBPrrZOX69tc9Kw
pO3Hm6VXA+XLK38wfd1pjecdF2MOTs62iDtOvPTD1WvvZ912xRyWQ6edMFYNdpmt1x+UR/uh2Yp1
J6d8int3+r6ks3/pDGq86shwioa+myJjEcPjlq1ebIuaSSfIRCzEqke92d+YcHvDpa+765rj+HLM
z9E8Kdvhqt7UhYmsNjb6vD4EgfJf1ZSV5CNly/IoGGoZHbviCrbFEDvSrL8bJDUftEIOVJup3bnC
P4uq/PraUdptlevOzzKf5dV09rF2Oh3UQVuEjYuGtSYeTUyE55iNs0WuF/GoOcMvzeesZ7zCCdNs
q513TrllT1S9b5Mgp8BePYk9oqQ26Dpmjv0ybdE2TZ0T2vqU0jyn7hJKXJgjfhsh1Ws5WESOjq/I
dMXebWv8VQvL3ZcZTyrc0qLBywZ9spOW2ZOczfxu7bd+jwneEC2LcPbmVBWXi+w7GAjZGeTR1vKY
iso7lsS1xb1lrfdGXlF+ewNblcbVrHDNCu06yypZR57dw/Mx1eKxbDS1dUyK1cjeM6vPHLBBN0Wl
XBVEhKUqoChBgjqqCV4JUNB571aJ7mHu9GpvjgYBDWJowWh01bYhVH+/PJTe1O4z2+kOKBX6R5jj
Fs7tY8Ob6lAUT6tR8QP1Maf2mx8ru5w35i0+MQNUC+WbFM67XWnqZu278ij1EUWdautjl0PHNoRT
PU9za78RqBYc08ye0K02gCFWO6DeKacZWNJetvx1XjP9illuqHABNu2PyhnnCGfG4FAvenuv+GNi
mSvzaiWaIN/X5SjcXVuILXEoCeeja57NiLpW72ttrb9heZ7dVHzBmDlPdnAyl2D+xYa6vKj6XHGG
kF7bETdzIwswfExIC3PnZunmRivWaDFZlONVhtQ3nmHIlJhBuX6PvtxnUel502EcZ9j5zOTgT13r
ECmUil/L5LmMC/B5jHl6CXSprhqpVU+lUxAeisfmkyYIKAwN8m+vBRnaL3Wg18cpXYHmiu5HN7nL
HlnvFsMuHyIqJAFsZBzvdLzJ2WrIi9Va3wK7GDFUd1H71dg0Qb68y6AzxAZubWcHwSVRXa5h/2/k
MYcL5uudv5Gz1FzTz+7n0SPODlCsluMPma1vo8UxS8rLBTSCETayCn7qc3O9aJob1VPZ4sKOIVaA
4ajSP6Spy325Qol0XLVGC44VySasHwsGnU2o0kmdZDumV03Bk1amqa5tXSNVbmm2wY71weVckeuh
mZxfPdyZCF/C6opBPo/kNFgJsvPxkFutcfTz5dUV20trC2T7en23VsLcZ172fTUldnJroO8VYrAE
5Y6MytQZq6SX+XTqMscIlQKoMloM5VYOkl/60mHPSJLFDl9rIcJ5gRaYlU1St2W3cwdhgSS63aE0
6jyeegKpoBdqBAawKt38fkowAvywMvoEZ5LHTFN61I3TQgGDk+7Rd6EOq28b8i0HN+1DE+y3sXv3
kbNmPQRDWiZOml0EFUliUaPEHpfco7Q83O5FZr5LOo5Hf7Xny77OS5Lk7OxStDqH0LqoC0Ovilin
PcTSMo9XhdVdLoM1xqDvUKXreu9o1nxZ5oqvfGrCvu1/ePqg73WdzjPLzQ55Bzmym7N1sTvDaa/M
9dWyBBCokzURQmCAeGu8brFfCxlgHvFkf+BbVnuSD69moxP7Jqjxvif38cGVw3rIXX+r+MV6HjPC
5i+j0917QOdRP5vbTif+KDSU64WsW8rLLtOz2BplxjHopxdnP524rPvnTpbHQjTlAfU+H0erV/ep
VnW3mNR499MCAp72bQZg3E+71VrkC+EAP6vOPTPU0gFygGtGjIRmyFvOcdLSUg0K3gWOn0mr5Xfg
52y8uy0yl659zsDdd1OW/Vr7QEfyRaqQU84/m9F0wtLHP6vfSJSGC2fvwRXlhZfN37F4rHftPGeR
1ldTtJG9GS3SqBO1EiPGVykuVK2pSO8WLSaGvI9m1Aq4X9eXauyu5VaA4mpTtiuy4VR2laKr9NpL
cp41AOUeD2Rski9dd9nCojXduDLm9hY8rtmRr7LsWlOtWBi0wUva9P7Jbi1rF6R1n2CcvEW9U7dR
4ZlY+LMtINUhT09GOxDTq1duiGG9TyKrWyT6Yt8CgzehxtOIMsvWcLCwxw/T2a6DejJuWH/cOrO1
Pp7dH0NjVEZipCMG0H5wozVaGbKSSWoOzhdmwpZ9vmFEdHjubhvX4VQtfh+pQpUPa+FV8WhhjA9O
ZsR2GsyYYmMhN3naq+XO5xDWF6PT9ljYl2He9t+mctZ2hItBSRJYCvarYYSYjJWP9UABqdhuPZUu
7UhWT/rlXOaYuAUFDy9PJxo9m3O0tNzTZG1meBbnhjzoKfQ6HR9u8nqOdoF3HkxghBzIU0OvqRyg
HHvF5togPwH3eZIVOudmlX2daPqwfbQwMrgXGScAHZ2X5e9n9V8cmOeuMeuq3TgIxrIyvetArS5l
Vw+RZnT2jrK6PKyV459zTvAJsbcj9iBvrRoyRiECuXIw0stMM9tnF8A/zNxtudlcugdfs+7ZSx40
dMVq0PtEVsXPIS38q2Zw79KuoVGYhP5Yj7zz2pAbe38od6auFB+6du4y5SsFvTh5Qfac186TtvpP
uZH5uKzP7y7SiMNgeV2EF0lFqNZwY7rVsCu3nqxnTvGorXhgXl2bh2IlP6T00ip0F+q9EN6paOvx
ZLMzMzsEKpXWTIlK/TVqBu/eLuqMfZF43by1PSm9Yk1JlstDQybqxaQN82Ph9hbLM0VevGs3J1KS
2tCbSuewlZN6yZsmGdj+8Gp5V05X9o+u018uyiIvmKAFrZNNojnQ4QmTz+eHeTDLCyjzQxws8lSV
3bVw3Hc717419nqvoGRQtct4gKuVg0529YdVWSPi1XY5qLK4d6W5JzbdgElUetctsvkk18cfrENp
a/AFoPBVZdzJbIxUJZuIjIwFAjBhkx2NVIuHQGR7xbesxcGGGA6rDe1uvheTccn8nu0C+KsY/4mG
iEjfP46lGXCCnHUh3vRNdqgjWCXeuKX50mra0TXrW1c0O3Ks9MTAeCFaTE2LigCXfOUt75nfVzEG
5Od56m4DAdg5dWVf2wM1NfcZE5R5zn/xPiq/cb/jIWCFVpPdlmAOkcQK9oSPuxauI4Ify2V6tbHT
Kdn9Wga3FM2RSuW1Z8820IssfWIm/RqXyZlSotLgm+b7L07niwhHNz30q+xgZda3zRzmiInzxtPF
s6E1glG3y2KnyFF+6Mb6MDOXHra5mo95Nmy7bpu9nVon66bW+ApM1Cqnbay7uMf7/rUpVH9o1smN
fLy1kI746lu5jt5lVeRHf3bsh6n1XRxmmjTSRql2DWSfk22pH5u0iQ4pWz/crOqk8t5l1iRuQMfh
fqz0X00t5U5blwdDm6xk23QQF39weDPUQXjt1O/W1fVuNSzVD4bZ7JsuvUYx/2Gt1U3t6C4kVOep
9vC62QyrA90G/8Dmh3uTG1gHGZXZxcHsRx2HcTiM+e3YmfbzwrA/ELftVqdaIwC3s6dm19da3HW2
F5vatpNGO8MfDFpQ8+117KYsaWhe47lnBtFImSflhvpbom2IAMXnmM+elN6V98206WWYBx98bO9O
paEW6B/+YzFZJNP451Nr+OVlzr0r7Css2fejkiXx7bJ6IA5oODZps7OaLdu30urutNktvzHG/lwz
n00wuQTYT7ePnqD4BlZV75uxEKGa5LIP0rGC8wYlgcGZuakv6IpZ4ez1ZpmuxozVNPVZhN1QHBeX
6qFlCsu/vPrff4Cl/FTQQmuj/1Ys3pU/V9/ZNj2sinQdbCvtcGmJLVoMvBQcuO9+26VwRl1a7S6w
ZIW9xtxFchHEAVROb145mAE9NSKX7Eeb4imvM32HKFK/Xjz7pLbFvZ9LJ5Kk1Ie55XR8hD3/BED7
uJGDsZM249OWOs7OxT0hEUTtxCylnsasc/aZ6a04IutHsqXFC45U+4o8MOyWbhta0/tZT+8yCirf
kHaTA2anuWvtF2uknsgaxdtc7vXOugv6bo2B9p9XZ9WTwXKPNoSHNBOX5jR+99V2J+fKucizGtMi
1eixXW0kF/hFZOrzm+WXbbxm1V0mMueS++WECr1VzLFmk8dgL5HeEKZRroXxbXXoEBYT3s8IsXc3
ZAxAQV1Z4eCu62XQtuMBupADjtvZYAm5f49bNv5WVtGE/lIaCAyWFdAiSw+d0O5rYRr8sPJlFfq8
a2uGbCBULZqH4MGbIDQGIl8ewe+KqC7Ut5aAccLIOzpRU6qkGm0/D5WZZrGdC8wPCLL9ULbQdlpB
l6EahRive0eYt1G/ll8Za7srTZJJkAXFWdJe2KGy2exQNOTBy4rXukrzi5nF0F615L4RBIFNYWvu
2qG5NZXoQ1ydHSBxNt+N2ZM0sTJXBLV5K7ytvhS9LsM81SjtLT1tjaY2Eqv7LAZhhLBZ23BJnQPO
XFlosWDyRXUBbw1fsDEfw2CwTmJwy1DvxGVOdNUxgxmYgLP4xG+nDFOBSqMt8N+t1v2ew2hnLT4l
beXS2RhWiF+TOvaAnq3uUx/dquDMyS+RdoPe68hmF3O70VpMfnotf+gKrIxGoUeOUb41Qc9UkmtY
1RSmX8VZ4Aaxl/XWvi7wDVXOtIIQgG8SSP4Ng+TvRtE/VzyaqBDY6slc6PcOVq2sO2wb1aqBHbkm
h/sgd+43DRk/bT4qD8149UVWvhU4R8VzMS3YKrdVUrT+98r0mF70+WFE7xKVxjyT0ja8j6mbRjUB
YNfsWH6ZgAPgZYUKSZ/fydW7lYue7fNAPht19WpUThnhJsN1eVSx22R4VOc6j2Dj2GEE6NyKJBFy
ShP0G8u7YxTvWmo8MHqfTyRbLrt0M96IE4EsMW/tUWXN41j6jFyd59I0iyoUpiyOW+nWEbej2hlE
YVy4Tf9uacX3NVPi4No9f5GwtVtjnd6UX+s7I9tuJjoReBfSuKFFImzDEG+KHDWox952jS/az20d
22tvMJ4Nmpc27+ZIObBv2EPOidVha8JO7aUi84Ql5BDbk9Hv/GXQCJqf3+VCfKEyvCTvGxYaELtO
y9YyFBvFoerx7Qpde54uSdO4Y9LOg2jzSozpjWXJbgGdtiQVwomzdPlVTXYf0zyTt+ZxGycT5/V0
LK+sYLhuhHxdGUpoGbWDKGYJP27z31xvffZ7+1Y31RXm9Ij63Mc+ULxlTB5hX6X+NYgCtC9NyieH
0I5LYVEApGHclDI1TkY3PrTSqe6qOvDA+nNt77V+wffHkO6wqsTojU8dOb/PkK7d1YIRqpyD16oD
Wo7ArJdIVs7DqiOBF4P+kpcLc7avGWFrNnfSsQDDz8aDHjc05lYeRpQCFzXIFfiJ2BUtx4kypX2n
WvJMPBe7d5yV91qfEdDqn+mjsHt2RENRqPHtixQJ8okhqQDDAD0wqBZi70mfP2yLfm0ZE0sIw3xZ
He8X28fbdKuzuO0aH1yy0m8drSUY1SdfpWzhQrnF1L6j0l6jqZvEQeZ2dzkBHER2Z9j32mjTSCk/
TTRUsfSHpfXq5Lbag2XriVTbK/QMst9nEtDD0fPsSK+17IZfZMWeX4nrzTAzpMkYDs7CVDEcVIaK
1c3AscvST/hKlgYkrPF3A/uCH0Nhv/uNeSiLwr9fh6k++tIG5pp5bA8O8Ojr6PlvDRTfGIK5ceyD
1qPJyTARsXsc8N3mR01zOBrYb2hEUkTd1jxxTo0vc+tA5txqI86EeV+eL9t5vmKGWjNqyLn0p86t
Mec//XIVOXVEdy7tdG6TnoYciEr0lR9hze8AR6ZO2GMYGPEc2zjQmj6sixmv4VbVxQ5CHhk0ct3g
LWqTEer5ULJzAERsBQbqoyza51zzr8qi2st1GA6S/W2Sj/T7HcvBcKvMYQ8P6AOLlgemXl79Xj/S
FBbhJDi9ChNCHcwOqlXaHGbLfMfNMggp0iTBL4fNSqcDL+1CeAyReJaOwyUysXhwnOVH50wcFpZz
JcsVopLcNOBhUV/Do+12Gzc4Tj3IWyiZTca+ycXsZONJDsuLNdbbziQBJ8aGbos4jaDapzMuWHb+
JIhr5J3dLNL3WvvF7NW2I9+HSYs1jrkjfLLPwxFxWNwVw3jSMr0L3b7+0dfTDPyhW/cZT+byrDK7
U7NzC8Q8s3pbwMXXcr6sS8u/mAkzfC47v6BjCITYF8gSDuxQ9MjQ8ENR5D+YJC9yuCtAaobfCEDV
iaxG+i+uB/ZD1J9zCR/UioJyXSiFnrhifUQ0GKk/vxxnSOMUGeCuzat8v3VQ3wSJc3T/hDGmBm4z
zjb9bIt8SYgQgamg224yeoC3Ekcm4Pb7xV5vztFT8HUdtZunTL1iwQbDJzX6u8KRz4Rhf3fRgVzM
1thFPLS7JkhfMFDHPj3N2y4pK3C5QBvWXZkXNWvCvj6SSDmBCmO31J49WCYdyC8I+reKg2kvXcGU
WzjcDmPxfk1+deYUzhDa+vkOovR7KfMxMZC137or0VMbnctOk/Wpsx33o1hJcQutivHekcYvVxVG
3HpjszMGneWBaH+SNLWCqLjkT0xGQ/ICzLtVT/td29RlvJYuGywrGH/MI11DN41FIqXyY136NjB+
fVpX8d7rzmvjyyXK3eLoiZmhQAWPeY25X7mBDJV0BvtO2JTM3JqSwvVPqtc+ZqG/YejdPlYLO5zR
cQDfkAjFwgjWQzcMHOl2Ne4DfyIi0rREJD2S5pUcige/pAeg27d2mVZ/C6rmwu7ER41x6r4cNvN+
ai0zWoJNXGQSYkFvtPeVAxO2SF1URnoKiwLg+7rcOnbD6LDuaosBPu30x8pcQH/hXLDYXJ2DQZQ1
Nbh2YsOm9pNKfqnZQQwVlJTmtGWgJrkNPzY2sqvOL9lYkEqjaPdQAIaEg7fARrK/XoPzKFHxp5R+
6YWr7v2Y861L1rHzEs/mM8jquYnUMIJsV259N9T5lqyBi98Qg+GNZajtesxoLXJFN6JpfC6lXTwG
WmAx3bfOvgewOk5MK7dlD5xqjoF50se63gjClG+a6F9gXs288EEHgF7f9IX8lYK9a7Ds48oWj5nT
vOV+JsPVE9p3oIx15yp9uHJz5d6QI5ruQI1ffeleFxoG6PZk76fWGOLCNtKPPE/lycop0BKp4aUa
miCZWru/7jU4XMoUj8Um7jhtR4i7AG150B+s1Tk2ZT3tUp8IA1KDQaNVNVwZUuqnutqyg3A0P9a6
So8QHrxxrBPfOi1aCKR/KHt9ClPm8rDTl1dupgqbtn3IeM04+0BOtyW9RdedrPOkn8lcj5qCEwzh
V8XDbHkAm+plLuq3ejamaLbK17wZXrDovVqgUqB7m7ajKST7RnZPArYNqLuQsRkMPlTXNVl8KSO3
1Z9lK5ckGJbvjabu7GZ+V0XOym0bnhpnGWBDUxhtW0rALxDuAYhuweo01qfitLTKBTE3i8glj7MJ
z3xNKAGe8ZijA8GDNu3Ec1GeARHhdVuyzajiI6OZsjAvobeCp+/GzTZ2sy0qJqn6yeiWAH8QmLhW
2V9v3fBtw3YMfhkeAWxNygN8httGVvOur2ycBe0xKbOhiTVXNU/ZjDFx3TLcU7iCJNiM26XOH4vc
19aLZvDrXeaS77waYLpQsl9H1bAN82pv19gqTXS3GZOhyLN4c9Jfjd6ysu/SYjcaBqQBaQYxtDo8
z4ZmRs24AuYXfIcN7pXY3NX8fZ26GwP9IZDTFjaGe5jGVYuLHAt3ucIfwN3pzWDR0En1nK5K7oQG
cJ2aaX+A98znrjoCIbf0KUWyfKy1ab0UdbA3NEUPlPUqaRdnr/cS3JlOSfHG8qWyQCiC/s4Yz6NU
k/+aza7eBe50QxE+NjmxcYE5Aln7/SWkXZVoluaGWotnry56/ON6J41xLbvMDQ153wCJ2zPoCu3c
A2hR4m7UKzJeejEkvRReNOGDv1P4mgAwW+al5q5Pm2ePdw3wGo0lMMtoDbdBXt81ufCw/K+ri5xt
d0RlMw5GP7fHYFxZmDNUmkX7WjUKz0+TFlq3QOfheYu469flaG0LKYY6zcbKrurG2wTRDA4OcIO7
6ckIVB6ppmmrEDq+D4FCZzQNzBds9WGWFzSf5jyJ02ZyZljGO7XM5cACkgW9ziOtYCDXZPFNWkX2
ltdIIRm3Mgxj0v/qSAx0DGURXZBr0qKi9P6dTZXZm3DGevUuBKmJXtSmgWWzGKwFIaqqJCW4CLSl
+oK/+Dc6FfJzvJB1D1PCz/wm21bkULZw+8xmyX7Vbup4sTLS+udco5P6zxdDf8ojsknDRgL3WdtV
zDjhDes55a3sq6PZtzThWZHfQgW3vriUeda1/y7POYsoGfXgv0H/Nj6RFuFeF91GuhysPropYrNW
7dQR9UXCypZ6BYCqcIzYYc0goqVinI0qC2g7bNiav2LOuYGSqOB903A+KtdM3KpAEPwGwNKWSV4S
OL+TZzlxwEDAvwlF3rPf/011+19F3effwK06k4Tdc5DRpzeizcth3SqLDFnM6qxEpEH/4Qpr+Jil
0E8pJ95T7TeAoo0FIyLM+q0CZuePgkLglwGYEm/aV4T6P98YXlQdliZ8cyxuPgs2yyDrK7iu6QWC
A/ZousziZnU3BkK696d/34E/2XdcC+4pjhYwebEB/v2TKDLLXLu81S4WDHlBfALEMJYgbBxVbiIW
C8UD8Hny74v++QPPFkWIjCAtQ6j/zNuXODWPvle7F0VjVQfaq343DboVZ5XQ/rOkEo6yedZS4pXB
Bc+Kp/9DoARskPQBVJK0nAYW4CZeLXbQf0Fw/UM3RZosujju4Fn87n+mQ4/CcTAqKOSxaxtG5sbs
7rci4HBINQ3rJa+EmQTMNkMGy9Lh3B4bY/eVEPGzWyc8Zb5CTBE9tBD2nzTbClhc+udQ8K0ti/1a
4skp2I2xWWmLaBxd86K0ej2ysCOPjY6n2sOS/IL8/gctljuBEgMdAQ4X8N8/fVDBUleeBrH4WMCY
y5J6rs/Y/GB9RRz963XOZGIT4z30kJ9IqjWsHSha1DiojemRXZZ9w074Kw/1P+i351+DxIRcWxsb
988HBoDhCHDXVEcjS+coYD8J6G8MjMRwsDzk7l8w+c0/PkcuSEYyokc2fXh8fGIV93bTycqcq2Ol
iRFDTXKiAzTAFgQKc6ktYHnb604VFbK+KDPdeoHKZi2xYPq5GOFgLEBIujYg/mJJdY3Ul8kZ3gHu
El4jOW0oWs1Pqena5eQE9YJGDdKr5dTFrxSd39FYZ+GHqbcNl7lbb0BUg7wdssXbvuAYn8+G3+ou
v9PFjsI820Qw1Hw6OzyJP3Tu59URRdt8NVByb+EMmS+em7u3cvZKcM4OXAuL3ea/VoTzpTHP4SbD
b+Zm/14RIPFp3kr3ejQBe65z1iTHbFzbLzL6/vIDjXOQB+6onCpc7PerVJWjbVrHg1S1vz51pIFj
j2RqQFjrrA0Jb1JKJ93OOK6Tymrv/11g//IancOlkGbgIHR+pX6/uqr1VVrlJo6lQ+bPRT5lgi2n
56hb3OtXtWdd6VQRvmL9f5VJWXgjnU1wcDAzTXC13y88jWWditYojuncG8QCVgUMBBxkmq9Md/72
CwESULZxRXIQP9X1NpMbDnB4JHZ9X95j9fGRmsvIB4MYsya2dXGgkf/7php/qTlnSxPk+XCYsLv+
dFdX+MvwsDquiQ/xTqt8/cJe2BLlTgmXpeesrmcHAgGmg+gET1qOYJT4m9lZPzTIPN+ko/QvHvQf
Jym/nnuA7OEsHOGg+/1+ezZ3u1mc4lgYmWnGnUZG1q6fbMib2IVlX2Vq/uWtJtuBAxthoUF28adv
R6IAZFjw86NeVVcS+57EJJx0142yD1e/ya4aLNh2rmMf/n3r/3K+cl1seGmV+e/P77OEwMlcTwjT
7A3+3h11fb8oJnkxemVYjeRbALn7kfCzLFYLCan/vvxf7zIZECgxcE1A6v/7XVab42vVUhVHbfD8
qO4042ZsnA9h9t4Xz/MvBw48ZsNB3s8R+ofbqQupEc70Ko7GMKf7as6gsgdSP4itVYk1NOPu37/s
r9fzUWXgmUu1+uxdk1c6+1l7EUe3LYJr2Wc/IK0akalN5S272vaLG/m3Lwhh3P+73Cfx0dC1arJ8
6pI1ZcNz64514pj1VxX+z7cUJdXZfQh/JaycPk9cpZi7YOuM8qgsr3BjW5M2hH6910femta4GxfS
YEMY/NlzNQZMKv++p3/+SC7P4U3ppRujWvz+tvjZlG1N5pZHsPTRuShT31zgLUxQUv59oT+/Ci7k
4o/Fg3P5z6evEXn3UNa0Pkcs3bqjsVCZWNZo+0CvRFT1FlhICq0yLDUnvSyhHH/xsv5vNf/9FD//
AWfLLFJ2bSC/339p421lxh4fKnMNziORAcbeaJR7Y4X6YW1sJTOddVin5ez+KjhccCbnC4xZIfpv
gxPBi/xqAP5LkaYJRrmEVpDg3z8OBjfXDD2fFK9Y6qweIDN8qysNT3J/X2duf3RgMtxDfjeuke8I
ehNQmGm4hbTrfEfTbybD0t0DiboP/35Yf9YQ/q7znGXwcmD/86mG+NNcd+YmxHE1Z4jTEzZcP61S
VO+1YdZfnMJ/+wD4nl0eCj4vf9Qrn1EIkLwUR2ceqixxxsy4K8sxGw6Vq4nTvPmdmyDVsFQU2GzC
//1L//b+n09IGgAaAXzGf38rWHvMqORNfmnp2GdUmp1cAjCU/Wc7GeYdkA7QS44FAKVPPcCybNva
mRSvWWfTGE6Ur8egHODC//sH/fV20qGBEmDE+EecCdvpVGVDR1EWxEmLVgJxBOk0xXnfwi7sunR4
s+A1haOCbf7va59v1udPDNUkuJgLNv+HMfw8NGrJ+0Ecsd2YbpsJwHDCaCl2JjgbvqW2pGjG+f/n
oraLo83Zr/2PU0HPsXkaGzM/upUB8XHT9GNgqPEuT5sblWbqpKv5579/598+D4bnswml7p+Bwd9f
mtbLyrWBlXec/RoUdZBj2Df5ejKKVCX//VJgKwjEaBw5Zj+VTRurKgeyLJfqeqgiXWZddF3pHWCU
T1/Mc38dyW1Erx4GQRinfn5FZeXbZb01+dFs8+woRDpcYJUA4XgbHwFmHc4F/ldPF3dVaml6gb6p
/8JT4G+nBDY5joXLIO4Mnz17SvYTaFiC/Fj3k7QPk1PXN2DWc72fpJc7p8ZL1UxSTwddoIU6BckR
hvhX39Bfni9Zwg5xcFQkPqXz//9/cJhsW127K3m+hR+MVy1xsf/D2Xn1yG17f/8VCVAvt9N2tMXe
7K5bboTEdtS7RJVX///QAZ7fjkbPCA6QBIYvwqFIHh6e8y0PSg7duKZRuLG+K/GHoiTBR0cJGPFx
eZzfDaWif1vGs5feW01nvY2doxzdAEPr27toJShoOhevgQA2YeHqpZMGUhTKTO9NO4IJWQVUynJo
BGpo2fu878cdUJvuoYeeebg98sr8VAosyDUQXbkhF3qjZZqWRBCerej/x6BEqTlB0AqdpNjYvStr
xkBkMbZLue5K2NBA2KrPnCi69xRg8GqtFQfbLN2P7jj+LnWbSA7Fny8mBRvdpYZWXwdQwyy4uamt
Fb6WBMNZqmGezGgzBdX1lYjqSnlo3hPUWpYSlWoRdnWoch7SaqznQ0JhsFB38LNAaMFLTb7Y6qDb
J23Uc/WuIxQ25yZVyntqh80hTu0HO4z2w2R+8TTFhczT0eNOoMOle35y9dMcIgfHMbwY3MOQp9Yj
1GS1uKsdIFkb6nQrd4OUivq1E/AbW57sPsmCZKYZfA8SIxgPXhZ5T7EbJO7eBDfzTLc5enZaMMUb
W39ZNedIsfURZZVbEFm85WHu6m60crcxzl7Z3k3AJjEdRan1O/yVD4H6IU+mvRYVACDYnT1obail
t4/A4tnCD6CJI1sPLCHPpKsMv07MFPqccU6zfxzlL4AI98J7hGS9cdQWJ+BqHLmX3oWSoeKFYcxM
NE+FeMgio98lZaW8yWfw+faUFot5NZRxOVSdw8NO6eOd7bY6VOQRVgcLs7wr1KOn/V4u+msslJi5
D1SKtZzwy7EK1RKJ3uTGGbIbfRpt+GMsvR9a7G7koWvLJGUmqJ2iKkYUuRzHLsqZ3TgZZ8hDx7H8
2tHWc3JzXwGPu/31FjHx3xm9G2mxUFbSq0EzDSxUW/nZPMGDKjaeyltDLBaoF3bQ93REzm4bw+sq
H+xGbMxi63vJn/Buu7VKnzpYAOLMrI7AF7QdfQX4Feda/HP7c20NJPf9u4G8hL7LlDBQgnZS8g+l
UvjC3n6kj357oGUCdLUw8pe8G4k4GAmbRyqIq+HV66Npjynfgc78nQlkY5dJ1JsLKD4ugLJmP2+P
vjZN3t+k7vyLGs9immOmhfUsVPNcT/aLZobnQAuAQZfdW+6IjQR2kQ/8muj7sZYTdUCPVY5unpME
JupY6nfTNHwONe+kDekTDISPitlFG59XTuDd6+DXoKQg6E6SV1m0uC6/7uSqeR8qsXVWBAyusmzh
+LnNq9N2G+XsleiEXbjFYcYbhxtn8SWzSoVJQwHgbKnxFxydYI0LP6yHj4FufginLR3plYWjqEEC
R/OOAsPyZjMd4ZkDmP1zYHTfJjCtu6rLko8CQ7c3eFibu1QGosV3dOnusEMYj2rqIiB6lYLeiBrj
b2BSFN9D+BHgJbj8hwM+JzBoStk2gHcL221nzTVCD6l5qJCYP0DVjKbfX1ZyIPyCSStppi0VWJpI
6E6k5lhLGG5zSOzY2zt5WQBYMNXT7SOy7OLLLQQ2ASlkW8fLjelfbiEtbL3UriP7jJ3JIU5+TEgk
pkB6PJQeFJQyy6FCIzHbo3G3r2FN6aG6L+wvDbRao4GJ6T6H4bTP5/booHMVTpuilDJ0L9eGRob0
2aZJfWXLBBIFxjZv8HM2fAmo+O/0EaDJ8Jbw9M5zwLjZn2r9dTTN79bwIkFxtz/QL8nNG+Mv1dFg
K4wxlrj2uaye3embZ32XvAKjhOsahH930JThx+8cyz6CRN5blX0Cuw5NFYhM/QoMbEeFZW/0/b7R
+8NgJVBT7IdC885E+52nh3sKmQcDRyZIEDvKUKCSf0bJn3P2/fZEVo6wC/EeZR9QLSa6eJcLXQ9g
t9QGNgdYghjikGmeLaWIAJdLuwItjf3CRI9t4/Ot5IrsYvRWbd5IMheQy/vuAoBQJzF9hXUu+vSj
qakHuya/8fqDl7enwulwNq5OpWrBdhuPRkxqDYXn9swXN7dNEwxbLwAeFIpcHR3sy5+QKIlehR7U
lcgMyze7DD6Xg9b/ZuP71yC27Zi/aiYYMF0Okpeh0Dra0r6aJ8BCrFY7GXYe3N2eyiLg/zuVd6Ms
kpAUUQ/Yv2Pmz/b8zQqHvwqderaCtPHtcRYB+Nc4xB5pG05ljdLF5Wz0kpf1rAyZXxdNu7cHy4Sy
gFDBrk1DmsyqRXP69ojLMoX8fiAvdI1HhXxxLgpAkaq29pDXmd/g7/IGRjk8ZyaK3vCOnNnbjRFw
ZsQ4ihZWlqrlz1lQOj9v/4TlXv131hitomCPet9VQb3OMshGEDN9CEnGp7ZxxqdyxtkaRZhml3cA
hLw50jDEBtiad2aDvl7/1RRT/IDdgfll49fItXwXeOSvMWQjAQiCB5dxWTFWhrJME9GWvoMwShc+
ZOrw1HMBOOOL0SM2ktLOyD/TvD/EBtIbiIj21cZ2W/o5/PsbODE6GCmPHySDyrvTiy46QkhuVfql
a7RHS9WnT2pLcUhgOLCfdULwnIM1xWvYfoGJxqkeEJ2O66neCiSL/OrXL7FUtiLPPRqIyxKB6dZq
XitO4avd8FjG9skU/I7aw4FWK7/rPcdBbzbeL3J2yxWg28kLF2QU1avFaWsqgb1b4zGmG4V7sqIX
qIYfgbD6yTQcGgs92ttrvjogICvZjcMnZ1kFVTzUpUs7K/yydB+CRPkwW6WzRwfikyYwhwjtaOPU
rQ7IfjeA8iH/tXzJq2M7DXXUFz56WF+SvNE+lIH50s8toH6R/nQ64b3dnuLyRfBrIck1eA0i3Up/
ZRGN+1ab07JlS0Gc7Q556LUfe/RUjyNl5qfKhisXlTSIRuEOT4YA8pIIp3m5/SNWwihITO4EgBk6
c188TD2zRR4hT0sfGXBYwMOs34tcFPu0TJz/MpRMK+UJRptwMdQ0NFkRw1D3W7RoQHwoAe95m/yq
GbcMwlaCtoTykaBzw0u02+VhlWUzD05N4VsuzNyg/TFIoJcuHtBl+XH7A67sGyCTFH/oymPM6S1O
xhiahjI3TeUPMMqOKT2TU+sgVd2G3O65ZYsTemT9hkHPSgiApOMQiPA6c4hGl/OTJcIcqczSp0L3
7Bl/GyW630XdPyKTg9rL8FkPta1WyMpOeT+mt0iPw6mrA6r2pR8h2awF1GXIB1E0yb7d/qAra+di
GY51uiMxysvsrC+QkijSuvRR+Yt2regRHjLK+8ZI7kDqbT14VmdF7ZMHj8z87cVOCWni2GkmZ8XV
cQxaT+y0IZMy6Vz0/2FivKxg4hPQeD5eLpoSlHbrwID1e2P8bKaRuTNz5OFgqWrHvq2KjeFWNiYP
GrAgEp5C5mJeDmeWeaHSRyr8mCoX5tdYrVrHXmkbWq5pPNt4OXlJfhzDYey+3J7pSgbjmhisAsA2
aNc5i5M+1zVCdcg1+LReP2PLnkmuLODHEr2LXCPtTh6bovpopfHvB3EG5ppyeLtS0VusZq9OoW6N
dul3XXIyjOIlyewfUHvj3VSjS6Wpx9sTXds9dAdVcnq6aFe9HPjF2LXFwDYyi72qeNApHAi5SP17
G59UrtbiApbqqjRy2D70BvXFasYWinRodfkOaLK92nfNUS3hq96ez+rC8UQALCJbgsvUwnG62hU6
cQX0bIJihvXJiee/E2/cj13JhmnvbK/LD9hC/HN74F//5+X8uAtV7iCqK+CvL+fHmtlenE8kGHCX
4j3EuQwhh8ZkyxhVDpc2tHjyn5E2yNFDQBN/37TzUztlB+QGvYPemvHeMvsm9gfLApIaqr3iHTWj
r9LDqIJb38hP1qIUoEkTBz8Ja1ziv0TgFmmncZmNShDj2dC+JpX61ai6Z+H9LnKb+E7bm2HAMlOs
dheRtxjQ181cciGM0RtrL7KAt39iJ9w3t1dhbZMBYuGxY9DJAzhyuQgIG/Vu3bZMKsrmQ9MnwLPb
dGMnr91d7wdZZD1CydOm9prCVzQKKaqpnCetPafCOOiD+5Qbyh/x1G3EhdWJWQDm5JvqGozZOzZU
5CwrkW0otL/TDA3tQW3su//w+ShCck2SQoK3uvx8SVjNushJkoWJaFDUKsJPrGYLib12RkHtgh3D
Cgan9cUi9e6EKhXW7ly9sK21WkODZIatX2I6rjo/whROVOAgLaL++P3pAchja1AhvIY8qgPWIaY3
FD6qPvEP5CQhbicpTh23h1mJqTRjmBjdZLrky/nBS2gmjnrpt6F5dhTtL1Lwn3PibrR0r+BRnCqP
VxvHiQ0v7RUvVyuzu3BOmgy5HjSUvk926T23kBR2ZiD9DlFy3ceAoKj2wSBwrUpWrACTVWqk7ctW
QDlETeTjiE6p//vztzy+M+43yL0vsbWlUobtEBg14lSVfTBUiPIVLb49vcRo47yvfer3Q11tWL1H
Wtit/WGyqzstTcyvFqJL940XGafbs1qJl+RzPFl5QfKINhZpsixpxmZhN76jhD8TGNW7KuDNbDfI
vIxesnGPrU2MUg38L9mevSIPFDogVSUYGt/oLNSDEOo5WVVXH4yq38IgrIQzcLDMzKNEjRze4jgi
gFJV3czEBk//FujJJ2Bgd7YI7jE7OaIJcAhx3dm4fK6LEZwQjdolHnN8TkpFl3t3MLy6UUO18nNE
8Pje0c4S6ifP/uygFzzk6hGtj78Byn4TqnvnGhuWB/+f4dmav5h1tEMuh8/h6KZdaFa+MtrfVWs6
lEaxU/Psqxq4kNNgofcfZjf5qYuvXdNsnI+r+Cfr35JGyGNLSqUvNu2Q9yZKhUniKwNgusR+1hJv
QlYDQbNxROrB7ZBPidT0ZdSCaWNfXUEmZPEd/V4uY56x15jKcvSsBvnWGEnVPLcfNNufx1Z8Diqn
FffFOB6C3Dh2pvfYZcZzkXiFjeJTYro7AMwk/J2hDuYHtAaK+T5Opzk/uwga9MiXO90pGTLF1xwF
jzY9qqeEAIRprzRxV/KNJtbVpgXuRY+M1IUAw0W12LS4eLX6ZAaxrwlqHLlAkVexvqqR7ifR/Fhk
8KMSbyOuX93BckySStZM0gyX3QMvFsU0WIzpimIGmZsrZ3hRW8Wxq5PPKDw5ABuzVOSTi5MRWAOX
H4BPvx1d5Snrkj9CN4kfsm7YejleYX7lXqBiAtqX24NYswhpeSwQJMOG0c9t71xmOqI1xvhHDF/Y
aet7Cvw7t7e+xY31pHqIOgMycPT4GwYzW42Z6+RZ/hIeBxLbhpPM8hHbN7mNNq30rcrbNjjMuHXk
O9Ot0Llu60mt7iPpYrALxqA79Rr0brTmJmwBsIzhQW3E8fAhctpKQJAKs/DBhqZu7pLAtT7VEwUW
iNZQQb7dvhDkFrtI+OVvBgoIapV0H27oZQxp6SvaaYsXzCzso4LqQT9nTxpApN2kKCd2Z/67NxAD
8jbEBFvjmX8VtFzh6J1iW6mPkIkW7IM5zCME1SbLvlNA2KDE15fZ2+1JXt16ckzCEQUGINjEi8tJ
jtACLfg5qR9kGuJMXf2PltQPIvAyBN9RW7k92sreh3IJEAr6peRoLEab0wC8vdqnvmHkP7PWe5gp
RCDoPZn/YSCLRBc0BK9fiqaX08qDOtaCUkv9SUA5bKfEfBbKPDyoerWF7FqJGniOsrlJ3VUuvUW0
r0uEP/NxSn1P7ftDbTsoP/GE3EgG174c6CkQhLI95i2PMrdJTyOuSfyg7IbdUAQEwizI950bj8fb
i7Q2IdBGdAIB3lHelj/lXR9BbVwY8EOPDDDiNYhRO+Ehsulc/P4oknRHOVtWC5bBNgHU4gS1LWNT
FZ5U5IWPje2KjVHWPhsUTYkfdtgIy1TVEw7celTKfK/UkX6ZXOtYACnYRbO9RZRe+WzcWLRVaAKZ
OvH28rNlZRyMkStv/QxV+lpT9Hs9t+uNGLGSW9Cb1cFEgji4NtW16hFaRsV5ndpKlxXIKpl9BI26
7N5Fc/xPBE2Vbxl6X9oLPP1B/zR4Is82dsjK5SwPryNpG9SwlqjWEI3wQg0EgWoIlGJX10r1yt8U
B56X1TlDrP4hxJbwvm0rZ2P+8isugjINNuAm9JVUmG2Lg+2UiDyONvOXfhlNLj6Zvf4hNJuPQbTV
JV4dSoKGQS6C51+mcVhk5BQ1xtTXSNHPk54UewVV2r2L8cMpQQD8n9snYi1pla9WBzw00f8KI5pN
k9CaFmvEFLCGiJx7w54+xL36R+cGz0E+fe/yUD8Eg32K5/FJTNrLxg/QVz4udW2Vsih8VCCbl1tY
VGNqdviXo1zUeemHwurSL+5o4mNqTE77M9QD/VGIZA72UR3a3/PGDvS9gCOLsgryB9A6Yt3YgMSv
HCv6TrTqYQGz5S15IN5FI6UY8ZGwjczn0kXN1NPnobvDRQYB8o3Zr41Eh4QGLmmKfuW2hYqF5sTa
lPm600XVvk6VIkW5V2eHi6wyUWycYyt7wbHKe1OHOZ6PWpJU7rHCN+atDxp0WZuiQSevGO3e3s3C
VLSN37j6EyWHFjAvdLVlkxM2ErqWAU3vWCC0iP49Ulxd3W8c75WgST5gEJjlCwJM3uUnjzOt0Gn1
ZX5LdfyFurSzU/AYPDpuZG8MtZJjIXdHsMSUC7zHFepUV4JqiKyM5l6X7zKjQGV3nPwoC5Ecmutd
1xmvt5d5bXIgazyqh4C2rtLv2DMq1HEY0cpG/VVjdYFSuWY27XqM+TYGuw6UZJCOJsU6yEWurh+B
Hsdo5lPul3b5oZNVBNSnsdsAElAp7t7NcLHoTGdLlGQtcr2f4+Icm17fzcFoZz6lxs/AtHaCitzR
lZrf8BC/3P6gunxFLEMyfCv67pQxqIbJX/PuhEp3JjNCrhbsQ9Q0qHvPVKEKTWjhHhHiaQRx0JTP
eOYguQzbU3wXvB3znRJhOXMKyAcT5AU19+PEogHMFzZ6eJ7d1ih4cavnT7EqQFrPUfMFiL79TYGm
8RcUbfi1kAOw6WmiAKff25O63iVcbXL7Sz9WsPOLI5CESmfORpz7kTNaBUr+WW/thwg7ip0bYmG9
uz3cSujXINxwpyJJwoDe4hsmfVYASfUSpBCnA4Hw1SyyB3BDjy4WwzMcddUu8p3X937iNvduM28E
lusdczn+Isp2NQYNvYf1g95kH+YQkgWPyj8b3fPbIvsPY1EV4ukLyuu6ShvXJtsFVT+/ljfhfnIm
uz8H/Zin+2kuhy/9hMXNRvp8HWdAwtKbIlexZUt6MT/FtmP4cUHia3pi7eJOSmViE46zEEJtffd1
MLbQGuyXq3PBhSHJP5x82SterGlvJ+rommXiiymbUS8MxZHKQ4PpmWk+xlWUvqm52SO0m5QQu8SI
AbOUGBZh9WGe0L8LoaDua6eq92VJ6MWJajIOdOAqEIrmZ6/QjAd3Nop9pSnAA6uweplnRf+IUmF8
X+tecZoru73D4QhxthS5lRjS7z4Kre44mkZ/DHQ6djsL1s7zaKvpFyACzmOIdOu0E17X7fAvmfaD
VWAXVgTqqWpLvHSHwvgZQzR51ee4/DCnrvJBuojc5Z4zHkazb8/I+WunDlTzG4+gZq8IZG/x10Ie
dCiwV+sn7458y9hpLRqbbhFA+EJ26h+hKdGhT8Jkz7DFH07gIvOPnCJ8FYQsP3WFMj+RvVdvbtyL
59msQhDwpXmOCgSJStOd3sKpxzkomZST0fXTIcYb7Q5u/CtMAATRxvoZAX4kVwJnwKnb/pTg17TD
shHRpsDKPzIcXIdUr1/VFp86E6Pn85iOmBwCVue5Ghtf3SBTaXAp7T43kTQnR3DPXhZXrG+THdPW
sg56XqNuPqnG3iQPP9nKrH/Ea7U4mXqt3CmWYif7UCQtnNTKBKMbztXG4VoJXIBl0D6grqzhMruo
LqEfU0S1Ewm/DooSwj4aXWnZ7KMBqaHbMWslZABu5IVImDSpjix6frpjpqYnaiLSGLg7jANfiwB7
hdZr/0yVreL8ykVqOxCVOUUQ+K7epHnZaGJsgt53ZnRMY/VPp+1Rh20ppCJPe7JERnKODPz+9hzX
vqYju/UwBzUychlW3l1tlhbSsBtSwbCIt/b9YyAqYxd1yDjeHmgtPrkGAEJuHXi8S4xOYKW8eGZN
aoY6X4Ogx3Yl/KGZcGPy6JCLeKM+vjIvyfRxHBemg3uFCugs8BVjOiS+g+KVZcwR/XpbxwZhrjYC
78ouuRhpEQQTkN+mVTLSZNfICXhG/BCVKK5XdTNC6I2m32QnyiSEgEH+SuGKjSkz6HcrNuXhPEYW
RTssX+sDQiOILjdWfIfIr3e+vWYr8Z1CHQr6tDoltXQ5lGrmRVHxWioGu+v2U6AWE0kW3ka7EilL
9ayl1eCeorYov0daYU6vwhlCawPLfI3RA4IG4ZPXuIV0Gq/HyxnbGhDxxrF6f+xwBHe7cUTlcZw/
iCD+6iSmjPGIg9Yo8KbzwbRSbj4sw7KtDGblhBrUEemeyXophMPLn5EDlUozdM/9WjGHL1XY9j/J
+KFbRE0SwXcRo9qeu66f1ceiC+p2Dz+rAPVSBEiOU9Ud8EOrqCzgWzp7xb7ou8HDOtbLCwxJNVEe
x3rMrZMYpCfA7YVcOQ3Q2YHv2gbS/Dx7Ln96NNnDgOIID/0imX44Uy7uDKW1/xADGvm3h1o5DpS8
UAGR7XfokIvwTMKJIG0TZj4WAAp6+VZ+1F1jPAro1i9D7CUbQVr+9MvcXG4OR7L1gWVctZArDQwS
1ZrebzynuLOnIXtorai7uz2rtfSVq4CqF8gfHVT94guWFb6Twpt6X2vb6GMxKeU5HWJcKFFsuYtb
vE5wA9GObhir+6Cgha1EZBg0HpTD7V+y8n1tylLce7xE+NMiYM+emLNu5J4AgPhJhePRq32zg9L4
YGZb/YHVbysBTwZ0BcoFizcCsm5INXd8W6j587Ft1OLUOIr7cntGKzcD8/jfKIvMFcn3FkfGWa4g
3oaK13zhTtJ3McKu94GSaORxOV6QtwddnRrNU1aTHcKKXp6I1hgz0KFqD3VhGE8QvArf03EJvT3K
ymI5gJPYmfQrwQ/Jh+W7WO0VeD53ANERtI6Q7Nd2kxn5paU8qVo0bGyMlfDkIrwjVQYs0My/WmXv
xprxizQ7QOK+NrqPqdMf+iD6GGjhU6RlLxPIpSDfIsqvfEQafFwP8l13TZTPhF1rBs1gn06E4qsY
7OBxl7sbS7XyET2piSorKDzCl2CUsVHVOMBH08fdDm35oBpfbcxTn4vZRtzYDE6312xtUsAVaJOy
bBayRJdrFnUsTY7Uoq/ESUDS6+DYGJJX3x5lZdPTfpAbgxY6OYr8Fe9WK59hutXV0PuZhsCx3v5d
TTk2uQPqziI7YJEabmyPlbucAVkmHoc8+Zc9D0TOsxixSKYFiv1g1fGECYB0dhW1Bxp0iA/amOcH
NzTT0yDSZiOVWF1EC+IIIBOpc7C4FpAVQoa69ToQRchpB+2dnk0x/qnaTqts8/fvBI9hZNSiWXEl
WWvXvesWdtT7Vt47uNJOba8d69o0xo3c7/peBadHA5GWJq+Rq2olnH9VUVSNpN3Fb7DWFePBsFLt
XhOT2EjUr7elhARyDjhwyGst1y8WVYXPh+h9A8PhlzwtsL5EFueP29tydUI8QxAro3xxJWXQV0as
1nnV+65Wm//QuDbFfeyk7gerB8mxoRixMpgGyIocFvIFScNiTzjURUIs51p/CLXqvmmb6NUhw6Qm
GnVb2srX+4849W6sxanO9FJECe7Ovpgn3CRr+4tXF7graupp9ryNEKKtzIxJIZMEhwzJImdxu4SR
XafCbmYWy/nD0et90H7Mej/S4kPtRseJMIYTuYdLURpXe07GA37yhwz3Ky/dlANe+zHoi4DolZiZ
K1VpR41K1CDt2a+0sDjGcfcJd4/4RDq4FWNWRgLKosLDYJRrHNaY95jOzng6Fv1oHuoal5cmHKMz
np9bEgurQ5Feg0MCbEK96zJ+Bhr4JoT3J78JBuuhx99mDyw52E+aUW5c4tehmhgC7RWoDowICg+X
Q7mD9F8ancm3YL6lsfOtDwqE71UXoXvxj1LpW+pEK0ed3JnnBE0ymdsu9qqrBL1m1tZEdyLvcDaa
clbN7TemtXIiaOjz/RDDYKNeJZI6TX0N3o8vVC9+1BN8e1SlD+9xWacFpxVbp33lMwKLARgDXluq
JC9uvDpjQCDAkx9ODXZ3uvGzrwIqYo4xYNJmOvfgVPzb0WzlQ0okDi1cdBcRZ1kEGMwclEjxygm4
E6S8rnLvvA43gNuDXOddv+A+/2+QxWpldTZWJZ/Lz0MTa2xvekjy1vYJ5uOhqIv2sRpEdFbD9PX2
uKvrxxYBYgAV4aqXGjZGgBWfPvq5qXx26hbHrzY6RtWU7cbY/nR7MGPlvIF2lv14KDouxbfLQ+AM
s4cPuTf6GCB3JxWD+ufENLrzpAjlzRaRDfyxzJpvhVXY+DMJRPTTxniNagMDYS3EjzWLMWfMg4ii
bQ0UawqNx6xUy9dIS9MHo4vaFmsjB2/o2kkfUmccTk6F92jVjnG468LawVqjiYNTYOYqttO6Fzyh
eolg8WhPvpYLDWNu03zWsYh9U8YOM7Ra6axko660UowAasbn/sUBISwstrGK09Wcq7CuWNsvBZZB
mGniIWZEySM99kfst7lisBCO0ca7vQZrS4D4BGA3JKMlPflyCSxRW6IJssEnI0n93IgA1OKVjLiv
slWsW9tbYHDIMyw0/6ERXQ5l21XeoYqGEFsz4X4YqPc1gWrXJg3VyGqLKbgWGd6PtphYRHhPjRTZ
tzTIHiq9eKRw/m3C5sBLq7dUt77f/o5rk7OBysjskOiwRMxMUaxwT80CGItyjirnbra75z4wP8NB
21JpXpsa/RHKnaS+xpUDRoDCrOU19Yh3onIKrCQ+loMaHqMGJmktK+Z4zX3+7emxR5idBCXjK7K4
rqoWH0ulNgdfn52o22Vel7xMQe2dFLxuAF10Wy37630p8xz46YAxOXFLTp3oQFGRxdX4USn9gUpE
sitMUHbz1se8DudyIArykpTAP3Jh372ZAk2ZRaIwUJyQNdHx6p+CcEw2vt/6dP43ilzSd6Ogepni
XdfXvo2d4ClOixQnyKk1P3VxFjsbWf3qYFxQOFBIieVlojjjlEbtqqh9tzLealf75mX4gPVe8uP2
ptgYZ9nKqGcXDUutqv2o6XwzwtEEOMu+Ek1yuD3Q2hrJioAjdbGvmSNKLbpUmQCcm6lB3ptVll0c
BqXdlCJdqciR/lEExz2HjXfFGqUtZmdhJWofIcmd0nxLYvMEJmIH1PMlFdNRzAWuz9jYB4W5m6Ot
BPSau8KZlsAHbkWdVvFSjCC1esvFXiL3hzo+ZMNdgA7GEE3nzqsxUHL2jZrfYeazc5yHdAo+Vj01
wT4A7aptbFi57S8roPwQuA/cypLasXxGAbOQOtLQ4OxO33tJrKAxHX1MHOc1tixlY8OuDGZTPAA0
zMcHrbS4GeYA/SMYM63fpCNyzjsNLVp3hxFhX8rSaOGdzTZSuo1EbmX70mRmlmwrHsFL4VI89PIS
7+vWDws9fUBa3zkm8WQ9AdpMN4Za2cDkinAaZEhbUXZAcwlvvaDha8bBo4uk705LTfXL7WOyMiEy
YN4UKJoQqW35md8FGV0IgUSv1fiYTwZYT4kUqxt0TbRTAkxgi4qzMic6YCpLxkHhPbFoZAJCdzr+
tvGhI6dHyVs/ErOV0+05raRGyHFJ3qqsq16DJt3OjqwoFI2f6T8mlM72YO3vSpS1nfQf16nu4tzA
z9X46XY/b4+8Nj9o6kBGPSnhsMTe56ZoAUdSh6QuGh71VsdYG5X+ja2/tmaUOtEyAMEolc4v16wt
27rw4oaSnTF8h4d/dAaM5QVylxuJ3nXSgMrN/wb69Z3fbY5CSYxWWBQ8295+mT3zA1bI/jS4L7Np
Hmir/H53CCYjzWd4rWC4jGXlOMJajZ5C2ENBk87TrT1Tl+ij+lnBevl4e6lWPiI3HbhWmin0o5ZU
rcoMhGPGzM1M+m4fG86rmrfFvhNbNcCVjwjwGkMXKsYQbHS5Z959xLpzKqF7Qvj5GLd73p4k7Ei1
wOQrS3vkQbGlQyqXfxGGpTcP3VkpKwx693LAng57QkmSjgJ6PTSCDby1d23dV9qhFF32E606TPxq
bW4ea0yXv1Gin377KUrOJ4k3pLZo0ywzMYxbUSbLjM6fyineh8GU+HTdZ3yla+W+UdOzqDLwlFq0
UW9duRRQx5NNfY9+O8zUy6lDxxS5guGtr4dD+I1LE0icV6oo8bQNPM6qTzfKlMsB2ToEZ6mDw2RB
gywCWhA1YRF50+xPMQwjnoXhk5iRiPOwYP6GCNW8cSLXxkMzDcqAS8foqnqt43jUZxmuRmT46Ql5
0VM0D83J0POPY2xuTG55ROTkUGihjcPHpLOyuGKzoHLnogxV3wCz9ah1zrDvdN55tZsqG/Na1i5+
DUVbnY9I+LxidsRCN9oxSFXfjeZ0R2Q4tJjWY9gZ7txMw+JtCl7hUG8gGK5St1/Dsk2oBnHNXi9f
4CVelcaqj8FIAlDIQbaX6lNovNj2X7o3/GEOBo7cefo0Fh05hpn/ZhT69weQNzJphCqXkGskfELs
gyvVx59KyODzZ6g34Na6TcW5ZRj6dyRqNAiDydCwKEFldu3EogdWldWA6nfWhA1P78T6z6rpX5xB
jU4orG5RC5ehSA5KERY8IFkhzwq57O9iH+FHMW0qIj6wPOT4q0wZ/LwtvUOU0efBZLDa53nh3iVF
O55qkp2NIsnyPmZ8qHjcw1QQaMR4i0mXmlYok5Zpfkuf7a3IImhJjb4lhrM6CqIqcH4pgJnLekhS
gnSoRa3ytvaApQCpPOp0qzdu/dVRWD7ZBOd9u6z+Fk3C2XPYKgG/4+wWcXXou8raiKAr24RaLPGM
+wpR/KV0atJI0ASlN586tLlDOIn+d4F++6iO0542SXdQ81jfOP0rgYZB6QYCySV2L6+LhlZdpINO
9vXWOCEifTd1ybAL1aL7D98QWyi4p2DFgWjI8PpuP+bgw3mdRZqvlnXl7iqsKh9HdsgWD1xb2fiS
14rpoAWdEUrj5UCj4yTOiK8AAzWHoP85T8/p/CmL+v0c/61k5Y4X/MFNf6S1dzRkRz76aBWyuojZ
tvko1fRquwUX+rsChhwInYyA0incUA/C7+Xv8pTJSQvF0n2yfbEzQryvMyd+7WYB6FXf8ni9SsR/
Dcd9RTJOhxnzn8vh+n4yogZkJqD89r5uWz8rTFwHtKc4d06N0f2I52GXpvqfran5t/O7lZuS7iHG
MrKrTbq9SAVSELxxkXs6uDvlqbF1sW8mY6dU9UlM9pYw78r19X6wpVqsZTRum7Y4SZrY8+W4Bpfm
sEOmMP67DObg2XAEpADFFEV9z6sVIPHtua4NDwWTXB10ArXERRai1n3RWXll+GqaOcdR1OEbtWv4
vlTlD0WKyZ42spW46LbEB1ZOLhoOSKaD6EJgasnEK+I+GB2tmukojq/BwE4OHf3ZFuPX2zNcys3K
1Io6DrVm2hVsqKsDhQ5Ikdvx7CdqNQSPbew42b7JdO/NoU3E5hWI8pEVNSXUe2+wsWptku4xr1Xj
R6N0GP5iSBBkLE1sIY1itO4nN1P1v/C1s0kPIUCLfWRUVXkoKy2gmG9FBgLZvdJEh9Qsx/AATm1w
7iy7NZ8LYA3ljv+4jzbRo9xNRolfdukiLIc2JwTvxp6ardfYyo4GdkKSIPGxsvJ4eZhyB3pyg0e9
36XmP5Qlj6USPhmd+2WuvY3Ds3LXUL/hCcu6ShzwYkMlIX72hU47o4ms4SEFnLsLquB32QlyTdET
lWUzB0TI8rk3jElVzx794AJY8EFJglf6JK964al7muSfbu+glTNyMdji61XAW+ysNWefBuZwyhRt
9HVYJ3e1J/p9ik7pXRm37BpF2dQGkMH+/YPs33n+H2ff0Rw3znb7i1DFAKYtyY6SFWxJlr1BWQ4E
CYCZIIhffw/9Le6ou0tdfmuqZjNjowEiPOEEXLZr2wrkiJNLV6q6hQSZYw8GOIZPmnMDQQzfHi1b
dxGV1Ze6tXAyjaf2llroLpTdDOLxosO0VqS6EnJeXoj//2vW//6fNxCcxgLuUa49aN/zUwFmaz+A
5gceyqSn7dCOr8z+a8fo7wrAVmQt/KxwzJPn0Lo4Ew24pAdPUbYLZRN9covpN1biWpR0IX5BbR62
ZYBphSFUEd/PzlhewuISCVkv2Q039qaYh00I7kGqZv0GA+kf/8O2AoUTAQWAwSjYvR8vCCaQ7pLJ
HkhBKnkLu4p2SKukgQ1i3fgvEADnX9w25oBUOYR+/XjwS7fvX6sT4ByQDJ5SmXCBoY0ZxPYQD8wG
TzZm07dYA2LyOiNUvRIZXrp+IHGBfBDIedD8T2YKjEMyejNypY7qJh0nCDXA1HKx9E80y3+tBP3d
MID/rD0/1Hf/ShL/Z5M2hXVd4EvtYSJjlcd8/Lk6tmSqEdfwb5euOug9oncNxisylJMNw2ajLMR6
LWjrLVqYLmxboINxDTp4cVtCy261Y0N4fXp3W2OTgCU+3kkavsmuv+lbB5B8OB/AMOmPZfbKBX4p
8lqdZv8Kn6yMyJPwZyk7E6IQ8hcrAq4Ob+E3g5pIlgxekHEK9bPAWzbhlNwH5fxLFFcz+kvbZWVz
Qz5/xQScFg9CGDwFzugsB39Sv4Nu+a1M8sIUBwORN/+e5qGt+ZdpugKRTzuNSMyIcuAnewj9cnkw
VcHuO6+tr6zppW8IWhsUB6C4BurDyQsy1pEduerQ4w/MsJ3UQg5jE+t9WIQq51WJmB3A8P2/H3E8
+QC1ojiPDXqyPXXnVbFsAepgIfldxPXdZBjamqV3zZ7zTOV7PXL/HekkVp/lpJnwgVExIaE7AbpV
jrSs2UDZxm4TEtavmsCDR2tWbYEcdm7cmdjUY50HZeJA/g+3DfANK7EEcCcYUr+/V6MJMHcLZu0h
onObLROY+Es5qKzkBdx1xVJdWeeL2xWPE1pKePYQk7wfr1+lz7Qm5kCj9rawuAA85jyNogG5I7ki
2Hvp2gb1fe34QyoI3KD3Y7nEN94CO1skhyw5mLoLNhIy8nvUSsIrmcG1oU4e+8F6dCZIww5h1KAd
ImbnqSMrjl45gDd+vFUvLiHAyqClwFgPnLj304rKFpaPCcaanPZW0yDvgB7JFr+6W0I46Xw82KWJ
4UPh0OONPwdxFTQksnLj5SDceQQ/365ydQFktNK+U+ZfxXTWs4FGElotEOhGYftkGStbeLLu6XKo
INgEZSQ+W5obn3VgqFVNzbcfT279604DRjRQVyEVVK7OanUdxCK5jRS86xe2BV/tO6p1YoOOyb51
6kdaJJ85uaYkeekd/O+YJyHaIgbR8BkV2J6WZR7ACPHIedxvPp7ZpT0CpDkgKPg3MFwne0Rat6/j
HkEEsti33ik/07kqUkic7+qGXsFE/8UsnC1jgLcdZeU1e1x/zH+CiBk2AfU8oWJWzYN7tKQq86kN
+6yt/CijQ9fzu5Z79beeQetpqUL3RpKJ32nt9D/YsKgjL5lNG9WLLfR2BSRv3RqWTF19pG3sfZk4
abaz0SZDEkZumtaHC84IPalsrlX7NAMAnyZuHfzsIlJlfcOGnJZJsYvCDjIPEFV1c9ES+atljt4J
XnR4imP7prrEf5gcryizzjEgLa0eRqVo2IO0pDtKYE2/lCZwd6ygCGs900fbpWLha1DCaxXXePkM
rgrQxMLovEHP6YYYeLDPDex1k4T0KdFzUqUdRE0OvubLi6bQJHSQXX8aAmVT1DAlKGzBUj/3S0Ny
LgTZoKek7uuoh6QeKD+QxSYjA4I++tFX1ZhHMII5xPFEf3aeLF+s37mHwPbxD6V9ncNQFX/KFYAD
FvW1ysvZtsVeQi8exWXUtVYA7vtv7FaRShLlEtBnovoH6W0FlqUU1b9qKIEfhggffRAIraJHcRb9
OjWfayh2H4qic3PGtLyvPV1eCTHObrV1FJQMwZoH1RFM9vez8XQV1slSIrCAx94hjMl4g9s7TCPk
bFdO4hlsZJ0RJoOyXBgA03CafbellqQrBpirsiL4XCKOg58TAoA5RaMHsVQfUqbyvjdVchMNxVTd
tgXR35U7FM+xN7l66xoHtMLOrRaY9oy2bf/18cL1HqCCn4CUBQLfaYt2SmomxtovjtYt+iNYnXyH
gGu87QzRV57/CwuPWwLcaqjeINo620YJ5M9nVRfHAjTIO9TVQV/nhO1i5ZErC38WRq6zQh6A4BjF
OpRh33/jXstSNmYiB8+RamsCre8MhdNCX1C2AQVa5XKk3pW78ML8kAugIgWa2cpyODkmdoGYdJ14
7ED/ehuSpPu9ELd70LHPrszvwlCQM0QDGtXvC0IsgvSjJqxODiEr8UjKgtwCRRDmpF7E08evyYXD
D2bIevrROMBangRSChUk5so5AcZZmzFdZCv9tGaQlvwf5gT9w/UxRkx65lYB7a14qOOKHRYR8Rs/
mVjajL1JJdf8Chfl7O1HcriKtKFsDUHXM1wT14FTLY1gh0AL/5bPXnObAAkPp/CKII8jMnOEQsWq
ccJr9qHnSSO2JrKMlZu7OjNHJ7skGgyHzEREADkKzXFK2nYzuEWRz42CcgWSLHQoSuPj2WoZBFar
aN6j7Or//virXjwgyJVXkhFup1PJMy9qhQiAjT0Yv002kHjA5FX/S0+9s5+8xT/Cb657/njMC5sW
EL7/P+ZJXDILaSCpw8EdFKJ7ZQM8LGNcbJCZavtrmdbF+eHz4pQAoHh2yfcDhdFnYsihru28dUvu
5JKvajeehfSqBDbD98W/OmThto+hAoM6Kzoi0NZfF+A/sRDAeAlnvkcOom6hqgmoZ7p43nxvWOtc
2cFnpKO/YyFPRjklRPn49Fj6Mwrp/jCSQyTn8KAJLm+ifIZ2op9oJ/XRKq2ysSr8V8eBUVw6M9gm
pc7s9DeL8tUWoKcHQecvnJbz5zKGMue/f2yUBnH1IksBDO1km5OQogyx2orDRsDdwQ9jzJrINi++
LforkfylVxbtZwhxAsKOiPeUM9oRK4oAfe/DFKDIE84O26Fh8jPuxiInHAxLSZiz8ab++9RDOCZy
h/iuh1V4Wvc9QNKB6jO/dofHj1fg0hZEXQaZ2l+5rNN8JrFKJ37hk8PCpzAHifUzHIbYFiYrZMuD
wtlA0VldWfULFxvkL5D3IkpDieZUF2jU1rRkccgB0r/FJo5mhSy0KG9G2y2Z0/DpzyALkVHRX0MB
nCUd2PvA5OE+WZ/d+JSxGIG5geITLpSBmG6/aN9uncUrN60tuly1s3MlN700HrrYAB5THPIzhmvX
DnUUGw3p9KFSr3KaW+CAq0JnUpNySFu3CcSVIS+8hCsFBAKKf2FmpyKsHrQTDcTWimPFR7ZsEjrJ
1VAJLKp/3jgg766uZzjegMCfHJ3axCOKQKY4QgbTe46iJc5gCNKnUMLpjy7jInen9hpF/tK79G7U
dfb/ubyCrlDTZHVxJExAdUmiEgwyoXqE45ybITPXWWJ8OI3PMok2Hel/86S4Vt24sMKgbaLZCdAg
UOWnLDUecw+7yIUXuwyHJXUcvE1zVYavHy/whb2TrDoAuJhWxZjT+0JPEXxOegzTzxUZ03ieBZgM
qN6qfh7yCcXyKwNemhe2De7D1WLgbLNC6hugS5+yQw8LRXio8OIexonBlcTGvzQMwmsKFiEFizE4
eWDBo4XinOcwkPPdnqfVOLs/fe0U085reGnzogr757BRUIAsq0r8ilwJAUx/rr/Oymt+TtDDbFJB
+DSmM4xPdy3rAXed8WiwbHSKhW4XR048ZW4A07SY2sFNVbzMNg+tb3atX5MXeJi4jyNJSNbJij/W
PTQdvWair9Kh8hsXDi/SYk01EkdWNh19ZIS4pEN4jX/8kc8XAxA3xMeoJ6EIgnjv/X5WnmBeYRp+
tCpOXjyoYU7bQrPhmhTb3xzuXQUEUEiKyjHKmiDEnB1X5YoF2jScoZDktGo3slnDJ5K6sIpdgho+
fWPQBvPtFCHZ2dGgnPy0m60MsthlUZciVzFfted2wKtUvW93Hy/D+SuEBUD1DuVdqHrQM+kLVjXG
J4QfyzhktyGX3W5MaPfZoCWdkiJuQCLw1cPHg16I9EByQROLQjsNGKaTFNvRvkSRUiWocxF3Pyes
FOkktbhhJvae/oex8N6gfI1U++zO6OzIiB9g+RFJT8eZcfeu6nS1T+jSXjlg51sKiStiZXDzcT0B
S/V+SwVIlWfoICOmMeWyHUOJQ5DY8sqE1sU53U+AhvkrkxxYjNPbaWkB+q64YQfSlc29LIYuc8ay
/dpr4t0wXrf5YmAMGi3Q+CQOjCg/Xs/zDQNcPQj6eHigegQ0yPtJjpHQsdKKHeahIJCqj9+6rn3D
AY/yEnzo1OVem3885HlbBBiIVTMVNZ8oPGfXuK0TFIuDi4uCub6HWAdKd6O1KVF62CjfA/p+Sb4z
V8150nrtsTXlPiyrZ+bV4vPHv+V86+LaQNAKMDlqh2ei9aM2gd+RgR+N9r7040i+81kFMMMS+soh
OV9o1NJwLuFlsr53pzjqutbaL8DNPwZR46TA9wBBpOoGVhRDuXG6ikBHwFVXlvr86Vt7yxgOhS90
1M8217hamIukOAI1VqZD24+b0IwvXmth9h0k5lqasu6W95t5TYhgZIqtDLLGaS26CGwp8AHLo4g9
chfAK3XfeyLZIFaT2VBN1YYo3m0rhw53Tl+RnIQArfcQUd9+/F0vTXxV3MPcEWBgg7/f1rLU89Rp
/BC0EupjU1t3V0BrP+3hJ5OOVWCuGH5c2kfom6CPAQk8KDGclPprMaPlNlB+FGP3Sr3GfZQ9LTK3
It2VxuylkdbIDaEi/sEqv59ZD37e5JdNeVQmIhsHJIRdBQsB1A8Bq/p4EemFrwmILwxZcD+sbfaT
odCz01CLLY8u4Am/xwK0aeih+WiWfjzOpaMBsvvfPhdQ/6eJ9IgMR0lTlsfR8nlPa0/uoVjLb1EK
AsswpnWuYLvw5X8YFF8K0ecqr3+aO0G8WLZj5fNjAv2FDWjC0OrgkZMlxNY3SVDCL8aW4ZUn5dK2
/IsDXguVIRqx71fUmmiEA2bCj46Zw3thfPiIdM7i7PvaIm+lkbiyLy98QqCj1uITwKIos69L/58w
v6xhlzj3TXFUQJYcGaCUW+7P11qiF6a14rThqY3q2jldM55sP0eoPhzjGGLGaaRGv9rjHp9R1p+9
vkJpLRDDlbW8cBCg+YKvt1YqEXSsP+o/U6sliLsupLaPUc9/wxVO/SibVmX4cv6Vq/viSDjdK0YB
Z/z0MgG9e6gWxMBHr5bhVhvYBa/+AbklwzXbw79x6skNijsErwTsK8BTPDWWmEVRFjYp+dH15DBn
Mll6GBaTEPri2iQagP9IV5/joJJfXD4UX8qZQn7W1iJJ8Y47b8vcxL+bxlZPJdaugycNZ06mB262
Xh+5X/AV7XfSuEakbVX5v1oOaVxIwkYzcNRg1o+7JvAI+m2hK8lP2NAmUY5WbjgBrBmYGUqbMoz3
tBPqZ0/jzSQH06boDoU9bCBjBN21rro+63UvxgzaJEWbhpHgQTbqtrZQr4BpU+pXxfzScwrgsAP6
VLo4wt6o2IXE7seH/ELdLEQ9EHkf/DPAkjzFCSLiha+5WWL06cXob4DTBua+ii0tclODc7hWx6Dx
IlnnjKlXdWZOLUN4snfidtm2FZqNqbR1+Ed3pLkFPg4a3/GgSufKD/1L03z/3ddCzlriAEIUlJ2T
u1ZHhtlYVPI4oC/6bQicbgfwG1wiIt0uv9w58MAhLVSPYrwirIKwb+L/hjE5uSW2C2+6qK2itBi4
/1Y4UEdNvbFaliy2qtxDxpq86SGS7ivgX1Oc2sKvr+XyZ1fAqqK7Kj3hUoOY4CkXBl1OOTJh0Tco
hrBIddGX98UY3trCYftqKK/BB9b1eLdeGA+NLOxhWCautLj3px9SnAuUgk0C+VLzAzZRPOvbuYIE
d2geCpQbDmVf3BEntM+6qK5VT87qbuvgSHjAIga9Fyrg7wcvQkb9vmsSiFoMY7KD9Pv4e/SDZUyN
mGYoOkdt8G0GCvqbYvKqpMalpYYEIOhoIAFAX+DkTl/JxWUsRyy14+Xac4AwZYLuNPfg61Trp4+P
0NkLss4VAGl0aP7aRZ8kCD28IyS4qcmhDQL+DVxAe2Tcv9YLvjCntcQNN2XgsZBDnlzm/QAQQVgq
NCiSIsomiKxnEVyix7gr7yEmDDz4x7M6u9KhrYvCPeDDOLNADJ1gwEJmETTFaMuAEj5+6l2kkLhf
jXfXwSHkmmzqecIDPQso7KwkbcTiZzqmAYMbMyV+ckDNZdoDGxzdj6SajtBI6vZtV8g8lrK/h1nm
nPbB7N727gr7X+o6hXOAulJwvPBF4cWErGq1CwF++CSCbHrulz2KR4fAmOa+Mw6FG3d0zYbjwhlZ
YYNoOSH4WElI78+IndxBMSSAB7dy5ZbyxdyGDJb0uKzNY1W4UQomZLttu+4a7uzCt11FyrDOoMdh
N52czmgx6EFEJDqgGlXfoHMqjjaBinhhyHCl0nc+1Kr+gusaLgsQbT1VLYGzadUbXXkHvxtXyg0L
lviHtfV4CzjdNa3k8zOySvYgGEfZHelVfHJGKj03budOzmFIuLyPNZ6ioQG0fqCdvAM5uNx8fEbO
wnJ0ZoETQB6Hyg4ADafrqOAzEhsoORZBVX2Dse+cTQ6d85ApdZSo8qRjy/9VsxwwecD4MBq0QKHH
fEpv1NgPk5CLOIamJMcSalupi1okiF3hvwq4/t9QUBXAOw+Sz2nZqhcSy2kncRTdUm4SQYcc3tLL
1nMwK98Bh+Hj9Tw7EZja2h5CHx8h61mTUlfQg6lnKo5VBRiTBXJsa6mWqbD+Fwtl5VsBciccf73o
5eOBzw78OjBAMHDdAhoVEpPvj6K0JmkXG1VHkNM6gJEsAG9yaa6UUi6NAsQA/qGrTu1p7r9or+5Q
iKiOMP0Y0kRy/3b2bH1lLmcnDnNZG43YkjBUAen2/VwI0OQoScX8yJKlOMQLGo1eVPZfCAGE6uNl
+z9gwLsgA4MhXcNTAYpfhLrq+8GSUHq97hCMe1NRjVCW9JZsqudhR9hATVr6DsibcWyics8D4S/p
HFd8E4ZzW+9geQdts5q4K9RLLImTsggBwcJE87g4db23bkcCyEW26wHzi5umB8I8BfOLPVk/LO/Z
wrlMw2YWqBrDMSnvh8aytJ7U8JUUi/sllnraAw027GARRyBTEzl3+EsTWL2483APY+IReDdKzQEW
Z94mgSBQkzqVre7A9ahuzQw1IneelJuDZB++GABlXjguGAtTk5EjxKR0+OOAaPNcUVduSk7ncjeQ
OfymaDcnmSpltQPZSPweQ69lEGYv6kM3duYV/LFuxg/SEg6QBQzns7Isyc9AKHcLx8sB+gW1JrhI
lvLJw1/4tMDvdscjARCd43cwI2Sx93U2Hgh3xqtsPlqJoHIsx2mv2obB1i9xfnlosjhpghz3u5g8
8+qMcLaHRTeUbr0G/xOjGi4tPDSfai+yx6bs4fwVGmcbGN3kFH0P0EFbbfbhbOiTL31nA30W9T0c
gFncuguZqtSEUC9FLgQ5TQVtOyefVSl+BUukb0kMWTN03itov0M/tvjBwC6CuY1osIB+V+H3NO2u
G4F7QPE1zBzZg+ThMH9MkTm58NMQuNZc48cw43A1wg/rP3FcEHtXlfXOtaqGEE+vHznaMMicQgcl
Al242tmxqQnKFEDHSWZeN8wv8zSxP4S5IriJy6B5ckzInxuAPm5U08yfyt4SCECK5QGa0cuLo1n8
tMrG3LM2aA4QNwJTf7TxdASnvLwtPCjg6Yg3e6SpVb0FUQZCu3XRyzqNGa2TFRY0GZmJWBQPC8XP
S5ui7VTqAtXiI+UELSwvhKZJOmsPJc5BkCPsLOMxhwxbkAeFoA9jLCPgPSmF1AKyxxhEFNI8jXqZ
XhG3RWLjeRBvzUcAHG5HO0zPaFzQEZflMt6OaKZGBwAlrM1rNxjnVNajB+8tuFLB5q1/dEQoDqGe
A6iDQPbkIZLabuzQ8h+kGvSdJlF7703JAn5iOB/wFjmojhojX9XQlZ9W6SuejvEwfkW/l9yLhLvD
xo3MpCB50/mP3RAzk41SRhp6tj6wmC0n+g5C/3GQM3gR7XxmOvehSxbU0X0+O/kkSZE5S1jwm96f
zU1Y8sndhQpmV7gkrD2ambi7vqPBqy4rpKGQQuRRumja3ybEV19l78K8wysIDH7J0m4gBQS7sQS+
6v2jiotYAaWlmgFXUM2fvKRVN03SuRLmWYE5arjIVNt2DAYvG8a++9kMBDKDIXy886HW3bcRao3J
bcAENiLI9zLKFXru4WdaV+bY9ZI0GbCL9ndbu86mJ4XC1RG38L5yE02WjPZevWehgAh60BuY+ixu
+IlzB21s2HNAXt4DViXTunH3qG2E37UDlwIyrQY/aHVnVbHAgsaWKhNL3WNfVclzoboeu34R1W4a
Stj16Wj4MY1Bdwd6oUIppio/MSaDKSVLl+R91fPn0G+qu8q03ZGQyj72lMov2m/Um2nH6BFCoXUG
FkT1NlP4FQ1+MqJ/Z6DqUrImeqNW1OuCW/rVZ/6yh7MXi6BUT2O16UbT/qTtpLYVsMLQkmjp73Ks
ovohjFXAM+HZ4Gi1mb10jrrpCAu65qdf4wmE9qU+zIjHD3NU2+dC+NM2iCpxP5Ud0NBxZXcaufOm
NJV7wxVV7ZYr7u5q1ybbSTdkO8CVuE2rfhy+z2A8phVIz5u6ahucWYM9DJBTGx51wKcXxDpsA5M9
WByKUQaf3aBH/YUAgjqkUN4zPIVjVAwQWEf3MIj07uukg0D4HAaHOqKbeXqj7GUI7iqiPBf3cdLs
W+gm6Iy4FW+3ISReaSbUquTpmoIXhy6u6JIKFYCt1gGk+EzQr74b3S7cMGeidyygxV5VTn87LGGy
KwbFt42NgoeyEM7nqEehMO0bLu7EPPMbj8ruONKObca6mUhGaSOizA2RQcOHDsDsaPWMVTJchYz4
krzUkW6ODa3NJgYD4z4Ixm7XDIPYJ51MtoMMlsepbYvjPABqK1zPAttdOPbFIFq44xVUe3BxsTlf
RDhAOqMRz3YZAog3u4O4raaYPwxN0Td5gU80g3tBB5yyYPHecIvI7VRGxT5OJn3wI9OEkD2lZQHp
QnjefByInAeOQH6BJgFQJhJ+pBvvwxDew06tUZE4RgmTO68IozlNht7mhsxxbrrJuQl78Y27FO/t
x0Of2eOBKISkY0UYADYIlNFJEsAdJoFC7hGPh6InWeiNzlFOng9fFqhBbwm1dOM3cXHPJNKk9R4m
/i+L2sVn3fVuvriltxNuYO97Lr0iK20pZTq6vrhpIVZQ53Twy80StkM+GpS+8EDYhoIqPgEs2bP4
mk3mGuq+j+jWrDBaaZAxgtXTnCasCwp3skYcHdf0LyMa14/t7D9B+M7iyMBd5uPlO49WV2g7MhoP
Sdv6bLz/ck0dUDk6rjgGoSlul5gHO61RYyXQytp+PNQ5MGH9UlAFRaETSdtZejHDDNs2wSKPvumb
lKmef6vmUu5qigcAp59nntU/Y9xRL6MsWErLITkGAQQWlaO7Daunf+4G4hcBI/Y3z8KDfApajCI+
xW1pUdN0a2nz2XbRJliKX5YPNgPahD9I7kz7eASk0Y7C2TWTH6ZLElzT11836elXBx4fCWWMfXxW
nGRoqHNvMPLYlireQZ1DbYXueF61rEnDAsBbyosJ5o0zfeumNr5yiC6dX3CcHNRCVhrXKRK+c6GE
1CFnP9at9u/BzE0+6Xaym8oBX5SG9fcSBHKEM+qaoOOl7YfhfDTZkcCfdbc9Xy3gbyHjLDvXy4VG
PNq61fxJzY5/BQ1/DijDxwZf20OrEATjMw8DiDqjyz6E4gjt+epoG2Vgm7O0y4ME03AzscRudA1b
OlxhIrXCOimPgOf7+BBcWmmkutDYgpIftDtOipWdJbJrYEd5tIA83vuiHjaMh6REAtU8+2MUZJVo
We4H8zUW1qWlBoYNGgDoE6HfejJyEU9IrntfHvtSgUE3x/1eN2Nxb0cd7T+e5IXdDGklVIKwykAd
n95hVVxrwI5deXR0LQBqBXTdcwFqLSEJDMUpnuRlWB+jMnTBNm2uCTpfWGLQAwIUvRMQBTDj91ca
jMTErFghj8LXZY7X+tkfBAKSmKl0Mkkj0qEmX8smHH9+PO0LK4x2N2RCV0cotOFO7lJYbIGIJB1s
MPjOblWMiwtSVPXjhFfiyma+tMJo88HONFoNQE67ppOBJaKMPDx6DvIhMVondxYoNnWDeaHQbjrS
GkKNiWyXvEVP9X/4vitVAaVFPFSQe36/wsRAEyGJBnFsZd2iBN5UjwUiwzyq3TYPi2i6DSMkAHVF
+sNg4+Lw8TpfOslIsFCxRi8eMkunyhJuOyjcocC5erVLaKa8AGBCAGGLP0lSGbqLge5+tX2rb306
2yFVSwk323qUDd99/FPOS0rozceIff7uOJhcvF+JhDSLDzFAdK9NqW7hAaanFJXR7lplDv2iS58c
lp4R8DI4VzAbez+UE9gJImPov3UasV/rTz5UjpTcos9SbW0EVcloauGyrFSYV2VP9nBXiFH2DX+g
efkVpr8AYHb2R6KQZ0zekIVuh2ShnzyoU/XLlkCYFf5JDkoTfGbHRjReBnaUc4sFvXXc7o/TD/UG
6imfg6Tiu7CnU0ZthT8dG45UuOTfjXRfyJj8hivO04z2XorH/lvnEqgiQR0kLQfSbaCeG25q0DMt
gGOZl0xib9tm+Y5yiXhDYHWcBJ1SeEPg3ugQrLJ4NikE/j87hgNlARzapoALaKoH3WfeQDGPaelz
lA7uFrE8YkPobNLya9gBudh4Pkh15gWaTDTVY0cPUgFDZuOg/JRAACxTIrGrAmCXTUv8p5jNviUT
Cg9B/8B4CyRua+0miMevDW+RF0yl3qBdsQdW6HmZZzcdVPdCZvTYmUJPhtMCWQwA7YfOgOGA4sBd
O/FnT5Sf22FmMAfsD7VibDvLEeTIbsIfKQBtVh5UuXxZZiiT96nq/LtwCI5xHXxtJQvzxq/IsYok
1F7bzqRxKL4uvfkGlS36QxLUOmq2dPfUg1UoQ/39CFmiLRqTQQrxuBj5t6m2kWqDnUlCA7sZ5UMT
M0ZDZ0RlZU5EnTNJyzReFnE3q2bJoKMeQIksGlPiNjprYQqTiVY9LaCe3unYfPKJX9xR1O5yDxZA
MW3rzKn876jeQfAkLJatk0zgD/Epyf3Rf2sRfe66yYX3Rg9maKsWm/XB0mxGb5oz5UZFhh7mkMPo
Bz6OXnljbPSw1sLSForBeYX89OiKRqctejTp4PSA3DC8mBVC4rwsGpUTuXgbOkf090x8J2unooPz
IQ2jTKsoeetDlOZm099bg0tKjtMO0cw9H/zHBXsMXSxYc5LGBqkDPtCm7qq3Sdnv3mLK1A3Jg4R+
+R6SUF9qU6CcEJkHgcgwrUO6g0cdv3PgRJ/JiPQ3hc9F1lMltpFry00fRMvNwp0d/pvCdkD3NRYl
2ng+KsEyos9UzyoLOXGxbOZHyByTFh1/XFCRuK0Rl5uUsarfSqAwNmW0YPIDkk4Igg/50oTxbS+S
u8YlVcoBBupEs1dOcBP0SLNHP7krBIR26AztHTb6Bg6BbgRiVeW8oUKFbKdyfyTSO4R8foQa5hHs
5T+rVesuiaTJ2jl28rGBlGmgw3I/xfEfkbA2rRfuZUw731Fagf5WCEstQ6DpX86R3CRSDQBhFD8X
HoAv1ljsINJ+GiGbnyIh+5XEpZ+3iEM2Gk8/2uG03EJB54G2wxt8g/9MNn4jUDneO339yw27T2ZE
hFBG+Ea05DUQBcEXVFlvWFTSryWQSVuoWgJbotVd65QawJr2qR4wKm8LJ63q4BWAANRrq/l1kMYB
2KOQm4F45m3gBd0yUeHnKEBX4Vf81c7NmEF9cNnM2mZQP3yt43EDlY85Rxh37yl267BY39dY54ei
m+5Fb75PpmAAw8r5DvJhL5C9ewy1gtBmjRwcaAgoNG89Dj2EDpC4dBxZvU9q6W4UiMWpCGEYBEvd
P17lTnJraKRuq67KqlC1m6Ic6QM3K7KmF0Pq9vS1a8IyG5ZRfK2LqEg53nuUkgGgUXwGXS0o3T4L
/e7PAvXLDKXzKkcprPsUdy7Nnbq6M7Xs99SLmxTI6zqdqG1TQKWczFM1yZspQAmGRZP6f5Sd2XLb
OBumr4hV3JdTUpRkyfsW2yesLDY3ECS4E1c/j/pk5k+nOjWn6U5kiyDw4V1j19+mvR7bJjEpA70t
VstPBrOtdo5kp+dluvcCyT24cr7JMHgjWjDCFDnVoBS5+YNKMg7c1Q5Oo2q7RGdWFJuzRTCEu7Ab
9fmewI12BxstSKZ3Q7IUhJuqIe8PoZ7DvbKbfDcs+X27yucqb810LLIWqW/EU/GLB2PzloOeTFq0
OxnclmJdyWGB5QhmU96iqvwhwYNiLl9AZdxhjZqW73IwH8SaU7rdZ/6hy3MOsHJxDrNrbvcM/SJp
JSi87mqoBhIDlrAeAYHXGuWEdWMb+tdqF4AydgmoWA93gRrnh1bpz6DrKBhowiFFJMsZo4S1R7sz
xHM0XPFE2sdJetRgBP2yI0TAT6jpafHrr0dL1UWsm9pPc0oG4ghlYUXOSrCBaDKtWmsbcr4ByU7j
5u6iYeFeouBTA74efDhvcrlkDsBy8YYWxqNV283BmqMmLpX5YLbbIw0xPonThR3XDtCzNuqujG2n
n+5Uj/w90F3/3NX5tvKvWI8eNV1p0LuUn3vhnHaLkvu5vpTtgJ8c3Ka8ZeH/7JpKJ1ZmcUCZ9JjN
FlUOchljUNkuXkYx3YusKGIDFSpDtmLhVvrdmo1PI/CKFNcuhsdQeLybVpvW+fxmz408emUbxpje
goTk0QfUjS5WEXfajUa7xg1R4HGxiuJuCnIgEL6btd/GxOyZfzIzO09tLpLRwtZB9HNimdpInCo0
EurXex6k/swEAK5JbJ72WvWrDVuEzATMXDmgDTeZdtcLTVAmldFdB46guN112dpa1e82PX26amrj
blLTeXLUnWWqb13hfNCvUx+G3gZ07uSUTrPMExY9FFoTGMcWDiXWgfr0hoXNOfKeo0iMD/kwZqCv
XZt4I4eeZa8lR1KJ6YQ84tTssi/lBfowERa3a4bIjdsKsNVsGrWzM3ldNwPkmm9dWw6c81ZQlejJ
wdkxMG4xSHB9TSsRrQ+qqA8izMVDZuswofhI3FfN1oJuWEUy98GXbLMPUWvSMbywiumv/+41xndd
5M1hC+cotSY5EBdV8E0PHFBVC+lVqXqKe1DneNyKcF92NkSGMZ912NsPfVcU+80maVFG9Y/aBY8V
QJtpZ2s3GSazZmMpVj6pfckgqY70HD8MjT8kTi3eswLLEzeYk3BrjlduzrwW1mdhuHUSdONNpXFD
ZVsH3aebB1CVO2bkF2MB6OUBdI+5CzfkRll2N/jslz3rN0GN2VwXa7Qdi3nQ+6VoHtGw4KIWYUYh
QNbPL8TtPerFtp7dubizpuhnsVTXk1IX5rmW93je2AbsOtjXXt7uZ9jrPRHu5Ex17q5WwWfooAsf
fKx9+VBfCdsyDrXgnc2i2b2GZeY48tvukuGh3v2Mx00X5Hs0M4xxO+/2JVrlZEXbmBY2NVHCcd9q
6IgdsGKeuKM/J9KrVOJkBbLJVlTpBQRNtn8KIbRDD1LIC5gtGVSPXPRR8lfLhZdKo4Q+j8H6Cyb/
1p6nd2M0s30oAyNWELnJnA9sjqVJjvA2Pgy2+GVm8qWo7A5/sNm8VibHYD2WVQIC4+zcvJFcn7zu
DLtBbuHkSgYcwUBIcCGagGaJqTgH7CbUJonGZYr9LajirWPdmLO3JIPdn2lzOrd19JRHTrWbwtJg
OdTuVXuhi/qo/pYPy4HG7DKeZXdPxBCCRn9SySzCNDDHm6W0lyXRy+RekxuT/+DPN876fPtW9lXG
0gkaNiComaUZwoPVljNs7LA8ZJCaqRl0IkYlN9Pyxjs0OOt0yEwjVarU3Jal86jmrL9ea+2nTrOM
SeVVHxlHAvj1zCvXeAeOzJM0ygduxKc8Ku9QPRZxr50h6UPVJFZrjqduU99IdhiPVG86t8HsnxvP
aR4v8X8/PF6lOA83/VGtllxjd/bmnQy5xNRtqW+VEcrE3kgnjftts66V493OLa771W8n7j9MupGf
WVeENhbPmT8S7OZ6xpUx1MV+HXvKyETx7nXTi0mZcJqhPditbQuOJPMt7oDxUj/K5nsIoJa2+xFy
zCszmGpruOSPu6nVWN9FXl3bItSPRhGVV1HR/Ig01Pw243ec1Vx2KcS1dWZnal6ahSjlflyDfQfe
puJpwseNTGW9Ryz+U1pO9R3SBmVnWVEqLsTE6xyIw0gwL2JceUNpKbet+uCtwjm2fcRK6508DqBb
Bg1hyNSy7KWVVeetziYECtWS39VGUKDJumTf0HdXHEIupU7EEBeF4rkf5rcgs852Zz0Vpd8SkuNP
t1a+bjz54EE1g5nk/ng16tFIQKe/l5YOjkAHMFOqmhPXy7hydlwS/DnD+7Go6810+8RYsuG4dV6U
LJ5ydpVZfAwh/VKo2Rf+Y5glUzhonEFF+DRBI5/CeQsPTomUtJNuwc1p7RISrot4sbn41ADAHOmi
S6Juhr3ccH9XJS3d1ovtD9eyZpabpR5P5E5N8WRMX2QUXVGpE+2XjrIpFbSvspmeczV8ZXl5vUy5
DdemvqNifQ/d7WbrsrN2ovtsCde4y5acK5OGNpB2ON61UX7ZZ0nCJUdic7hfO4apP0KRO1/8D833
oat485CK0RloiWg+uUaItTfirSLGeLDnH1ZLAlFcmbB/32tP+eIK92Dfp85YejxA3a8/TWuwf9rB
UjcoUMZEctY6O7N3f9rm9h0v3L2RowKOPJK0Fsf7waPtUiGN/jp0VI7RofumageKzdbNsZ0g5CZd
W9ejZ3PBNcNfgZMdAZKPwgxH2C3LO/ZZxbkks681aJ8Cp+NAGn9MJXclOL+fgGO7Fto2XsOhSrXn
FLGVO/1BVBmbUJWtad0xNmsO8lhlhpf0dQb3XtdHWWUsPcu6y1FvxE22PhW5YKkMzfvW2N8rWTaf
XPI+xVAND6E3BOmgmAKnFf2S1YYP27gY+2AUD3ZTt3GvWNPQDxwRzhMiw5M1uFVsq02lAUynU3Aq
zWxGMYqI9SHToAfC6Psks4tqTz/tD+w7UdqRE5NqPC+7bVF30AXqEm1tHCHnux3RS85tJit6DCOJ
CL9tjq5ZFYkomJqsRRH5s2WYKzHRpIXpjAkE9MMyW7fMjE1SLBD6SsyPZdERBdta+2DOPhzBoc/6
lXeOPf5Y7eaVZIMHnfu3fV6sO6+wnV0fjmMayPUlXMNHkyqOK9cZpnTuCkqnvOxm87Z76YWndS2m
na7LInY10pxqNP0rjM3XhsftkCRoUCF3iU7Ycee4wZSa4iemhSHb6odOU0TabtO77IpgV4f5o1+h
5WjNijCHNtzR6XJP5+vruOXRPuyr63Gts2QYZuescbMkq15+YlskjkHRt9BPxdvE3f6MmWW3+SjR
tYx2PCYV276k44ko9kqGwNZqPTSVnyVoq2gSyvwqmUuPi/9Y92kwNFdgAnU6Wl51NG3xUbv2LXag
MWZOfMGtNMblupQ/W3/Dz4URLR2sOUgKg2yhEl93XPh9lk6b/Ww0GqD4ApL32sceItz7wLD5I9f0
Uk+W72yfgotDuaR1QCQiEYl3WTl/N1UwH6F4z5Pw3py6/AVGUsUlXtowG9qjNI0gdfyLPTpo7VSU
RMeEw1B8LtF2sofgE5jcfpC6G1+tMOvTAQtajP5fcLZpdcRgNFyvxbgeZ9XdqRZRx9RN96Xa7g2G
wX1nkuKuooEdaoseePvWXV9isnasIbHGdijjoqnCHScO80BINxMXS0Jfj0qXOTejyq/ipidSZ5in
l3YKkbioiaOxqeJusL8JdKOpADKJh966dwrv2Snp4QgrT5wDbTZXpa7OWju30jC5khO1Fkx+nRge
P4b+B3wrkFHpfNp2zoqVMMSXQOpGJVOquRmfwDHuO4QeTPbLvMUrAZenqkbporvqF81u+lhv5WPl
R19tl/tx1s5rLGv/YGKyuR25TvJI7eDYk0NIeNrEIQMCkdD/AgDYLDKWjicPOCi3b0B5Is4Z9Q/R
JIOkciqxt4i4Avkw/Sdxabe0UMDtVIRzwrDF0yYcWGzt/QQAUslKt3eio+qmUPjSg4gXkkQNGbe6
WwhErwgt1xTfT35PnsYqJdEy06tmEojLsr7TtrYTb/X7mBWRM/fZ7aG2CWss/5nP9I1R2O9eO5xR
I38LcrXcCm+xdyOweVyr0EkzY5UpdBkDQxjeeJ3sdxRIRI914P7AMv4+OVG3X8uouWrNUKeFIpUd
SWK2Y8b40qK9b0zzk6CrGx22nIqReVP5SARzwI4ro+vbvagHckEk5VkDTxUHs95tpP7uBmE/lqhF
kw6lH4qKILpZwmg86HZ+ZJ56rZd5TWeAyyRQ5nHwva+oaRE/bRdAt8qNg0ZmdOjJrbgNGvAGgqD9
WK36AWXZdxIHoPhn8eXgxz8EDaide8k5Au2998l52hkX9dzqT89LxoSb18vdEI71bjbCe5VFderV
LH7Cz6ZvSoFq9AxGB+DPr9xcn2qPG6CQ9J3Uwz8GF3sicLvYFTZx37rXU2J16tEb7XoHUP5hlha8
lLPmH/SQikOPOhDFINhzXbQ+/V4zmcFe11yJdrBjr+5eLgGphAQiuBvLueePIjsxwoxktnAp06Kl
bIFYN06M9q7352MuqvNqA+FtxmPeLCpmSzQT2YXD+bL5DONs33KhRvPrddXO9Ga0nMKrqa/dyn0n
UPHpTXBVIYvjCvH4cppDRFX+xJbMbHpW3sZ8Grnc7P26uXbCjjjEsuR0qxiowJINM7U84HIfMCXS
bY8Ic3vutkXuGxG5P/21o8kab8FNZq1f3ZIPR1URAGt33Y4rzlWHRD+e8vl1q70qCauw/qIKRadq
qmxuuaXaVTVlaJ0fUXfVh8/OVo9pBS+VjlmfP7Br5kk4cjFam+zU5LpK17W/3yLxTc5O9XOAsIsd
UeV7e9mgQxSKIOVdG+P8w+xyutbqOm6VvIva/NWQnjjlKAWS0veyFMPdbb5xq2kNvcuqqtp5qt8b
2r8fgq3hLQjErs2jb0ZXfs7UCIDTuG4c2eoZmrc4uwYRt3nb+WnrNiLVatyoukXc2W9rey2DaH32
6ywAVmmaC5VS1LDVsyLsEZB3J+2VU902hnSdBpX64folZjkcpgju3ORx44JM5UZHg8kuHDuZeZdb
4fcZF84wuO1ejX5SrnOdamwmqLSs5yXIzWStVX6uMoRbuLFkwoUUlKMxX/XkoOlEfHDuGvtFejAM
Od6KdEFpddMP0bcckzf/8nzfuxln4pa9FoaP6LCZP4YVDISd8R6G4mHwZEDsBztcm/vXRouU14eE
2bUlecc7fx2cJ5dYbmg1kBn/G1VFy0kPVtIWxZj4y9x/LDSHpMIrHnNRb+kWSESCZvDkEvFBlv0C
lEgYHYBf78OwWFTb99EhKGv1sK02i1TP0Y1H72msFyHvmADVEc+rbcWuMtPZoE95dfLrpeNQcOkT
S1ozEonlLhkmQWo2FqVe/UxcECRykGmXf+guJAuNtymc90edmSGK0vG988h9AiK/BNXc2+1FvdqM
22feeRdJJB4bFNCqQgC8HgzH7faDm91lgwC6LiMk1fUa9snYO0M6LHrGl97aO60Fktyt9J9agAWR
+BWTa9es7n7t6tc5tImNhG/Lui66qjIzvw0nHh6dS0zC8700u1ctnWcY1bfBoBtOyUkeZ7wadV69
F3aViBUmmfSMIoE4vHK6IrqPIuRpTR5dOrkK1hYTBNDWZ9man+QWHpqge81zhKHGAt2CVyYNvHYE
tSrqY3/JsDGc8NPnTMqzOYubpgLzKleGt/xaKb9NSHm/Z5eVKP+ydxJHnrYSj1GA4plQBzc8G+N6
z+4uTiTAsHlXSxAz0BtXfWZHMcFmvwQBlrscq+cp6lEUmUrdjZn/PkZGTvL/8CaQDKfBzB3DKcVj
FbTXXmnehq5rXAmdsUCKzr5efPnTbBxuEbitgPMMd++Mc/lYbjmjkxu+TSJ/6weud47unxqPJbKU
4Edz9HmxKOVWPx3qhRCrxiGiyDIZCEa9XQ/S+j6p7HFBzljmxu1gT3u7doI01MBcujCQ4Yvypvb9
F9HnT8pibiL09IN7ZMWwV5xFObyS47z3EZymvjGldgdVMfbNJ8Bzfcii7rtptIcgJONlVX/N0YVN
/k2QdIke/yfX+ZKy/psjQ29tOQ3IKWlKXKKfs5yWY2bwmlwyaa9aGONrS8vh+b/Z9D8IKLDy4SvG
W0x2wO9+l8521sCt6uIUCLc/hkb9XNA+8K3KQ/v/N6MAtyB3iktuvOP/IeuCCa9z/ao4KZELhPIW
K2b0y3wn0Tc//fdv9Qfi/iJMjNDBIH9D1Pe/xH0prH5pkd/TEF+hezV02AGY1X0DgOfU+SPbdVZx
jJXmuh9yDpkrv1+F+Zff+E8/BVZManMxhhLkdfnv/48Z3fInt13AG06DM4jUFp0+CLWq8yActV8w
HIPAIN6LwzInp882/lbN/Kdni7wsQi2BbdH/XWLWNeEkQJ7KkzA6M9EOinM92x2AND3o//2F/0FC
iYrt/37Ub6KMAkwnDOkEOUWqE9dBpaOTV2N1ycRkPqiyt//yeX/61QjKpffyYvTnEvO/X62Z9ZYz
KYJTpArMAzkV3VFiEsthHuHz//t3+9NnIdZE9IPCCunLb4/Rp7TCIvSNvBRLZN9ZdE8C183juq5/
S2b5t7mOYFzcddSbOIiofg+sn1UVCafpyT7bujwhwKviYphJKuSh3WuZ/1C16v+iQ/z3b8fnIM7z
eF0iUvR+ExaNwTS7eeGXJ+VkwUGQkg+y3fWncSm9q//+Iv+t3EG4414yeckGiP4lhxObyUEP13eq
29b5cqMCoXKEUEj/5VdiAfxrK+WTAlI4EYZZLgfs/y6PztlaJyoUhrDZF2fTHwcAUND8j0L2fk3j
XeahARmIWCVmjxExk+2yM/keHnE8j1c5Yo2HZmEKT+ys8iRSg9Wh69QfHjYwrmuocfGOc88CCtfk
m3OXkMuNzPNo52bLhIukXV5LmS/tbhgnrF0WWiVOY/QHYyC3x7Wt+uOoCYG3gBgc0CuuQQy9xSZv
kAYbE/FqbvvKxlYPIBe2+11xKH+OY1udM2RfDkVKZMnRO9YVV7a/GCF/YbAAwHNZEbrGWOmuIRic
6ffzfhisnj4J12nnNMgiaR9roiOcJJp6NGwwit60W+3cAd6hdjRiJ7KakLa4rT5PXW/m0CUZdG2/
TcZbv5ZwqG6zEOsxrsub7+ThYZwwNe1CJnwvDpzKfbJkyRUlr4PLPm/WS+yLMOoJUaiNJ7VVDTNX
puZ7S6PXS3JnZpaReRt8w/6i3zC3ZY+Gpf1fXtBPn6XdbA4EiBEky9aNOl11TvGjYVbQD9jucIPp
Jehv7apZ7rJ2dW964h2apMM5xfCzjkF3DJT0mmPU8tIlcJsjEnRVjIp6j5lvfw6cdU6YMnzjqAl0
rI6+kQW3IlpwdaBoW3/iB+JiNeJB/fJWcNuFm/3jVBbl2WVTf5isEpRT41AiXl56HiWOs7CwYKxo
DgyKHj+3pvSxLQ2QnfGGCePd2TZ9I5ivriH+xNUwSlvvXWL2prNErvri2cK+NwltM8/oUQovRitd
nvpiJfIDoGYg5CfnQE8npLyK3OC1nTCJziOOvqIlRi60uu2rbGrxhFa/r/7yIv97tycdJyRl5RKB
RrLRb3uGvYGT1WZQnEL6tbqYL9FEQSSBZNrodcKovPvvjePfXnnCk3BTX8IaicOkd/N/32e3b1m4
i12dIj2ssce96TrPCPckYDV/sAbfJsXGQ+mhwWr+SUurKu/X6q6A9Q2q9v/+aS77/f/OafwwIXDi
5WBHFfjbeYCLL5vJPaxOftG0u8zu1v2I0PfaEH6J8ZrcFXVH0l3P1b7sF50EwTr8RUX/74MCLS8R
+WxvbHD/kvXLaerXTHLcjhIdYZO1deqvBnhX4UWxJcY3W7B3/fev/e80kku+IV7liwSURJLfzfvr
kjv+2hMjuCwftRBfANx17Br9nus5cvnEKyoMM8v03APFJI7IH5k9okM1PXjusDcNZ4eqxD3kOl9S
ssbnY9l55q2CLP2L4Puf5fD7E2LWNEMqaS+ujt+WCwHzyiJpqMZDm9UHjKz1FVuNTKdxpRrNppFF
qf7TbfMP2hIQeGgj2NsOBWbD5poHXwvnL5pV6zJw/v4TUXhDXzhBPrw5v60ZBDEY5wbc1mg3zHK3
RW7xMju9/RZQFvVTgOjn8aRCqV6oVSn0XvV2/00ttNsjJQnllsyTNUSpa8r8Q5tO+w43LYw4UDiJ
0RyXwNntWmzFX5b6H05sbiKUGaOdJ9vyd6tKUKDqEE5ZndSSi1sHP+dzK9u/adf/9OUgWfc84lhD
ursuq/3/mZNJ8R+HCnPxqUR5RWVxscSusOsUTUkJLGvX50vmdhGX1mq8/Pei/tMviM+O7mKTvYwZ
6H8/uhSGtMLVwpsA7JFuOZoSHMLzX/ZLTA1/2DIvafP4OAhpsa3f48wmRm47UDk1RCY6tbRr28q7
WfRq7ZH8/aNcNawUfetcxsuEiGExFN1IpdzkVdH4+S2KJBUct/LCU5pLL3aSWp4Dl9ttL6OI4pTS
kVdrR2EWv4j7OKKjgF9rlPhhoK99L2tjeDV16z9miCzl96YmZv80tlllJkHld2+GF6mPpuzDPGmD
tXk3+GZuK7Ziwl/Zbkw6pSHizlhiiMs2h3wMk9BbPWOfh6V1r81oIJeyM+43WksSm8IA/I+Dstmi
q8Z6HHyxPk8jyZXxpG3rZGmjdZOqyBo7nsMq2I+mrtZ4QD5z3fejTAnLrT9q/G0vVT1m3hGkp33U
5Nje+6NV3anRcU+L9otHn9jnQ2crajzWsvO/d1VrFKioi+yxLp3+RGkgffFb71953YKwQwdZdiRL
3wRh0va6J7dbTnG3jU7/GNlNCVNcOOajH/btu6hKlI2QoMOw4/JTlHtnmezlZSMIMsLSoC2yvG1+
K7AOZ7nr88yUeAIuDlhj1kb3AY6DuLdDbofnvrN7O7bRJrZxa0XD07RU3R4d//A5K18dtmnTbWxl
snsoke88dy3HKnIHMSNBNHw+D2OSw/jjyM17msO8WxI3x6ScOswly1PnS+NHWwFePxuOBt/GCaDb
RLjIH3d8kc2UCphdN61JH/+xWcXaXMQw+J6jJYQGYdDhOU52/+TYwbDcTK4yQOVsknJ+ReaQETvT
dwafF2chsubqym432UgmZKuJfMj+piHVi+wyxNFT0Vm3NdGihIMQQdIf2waP+mEEW0zoQlE/O6Qc
H5GbhU/Kg/qNCS8q4B7wpQQmrfepFmHnJSoIodunGfLMmhyKda2cNqrYHojHjo2lmk8GPPicMApt
yKcpOEf2Xsn6poP3y2KvxwshsJShZZ1M9dENU4aKBAH1nRx1aV48sNM7GwspvRZA0iks5fBBTGP3
IjcTassuEc5vUV6ouKWdbIp5Z/SabtXi3DVu773pcQkpvDSnukiycSu32JamfVVEWfHLzfuoSHRQ
otfti7ZtnqnP6Wkg7Z0n0651fjPac33ciqy+xeWev5IAZKFHWdAwJWvjqy4pkJA/B/Oszt0QNU9I
WBR2xHdEss0Rx4OoD7Y/dsYOz3LxHjmoUNwtz16iGSVoYZskM9eZdE9aSeusOiiVA2XNem+NZnds
xsn9UWVTOd6TiEM3VJ8Vq5NsbS9uBolyzjA3GAU+uPtoF6F8xlnD/nLM5kJqSf0GtlrcND4a1dy1
oWIoxnxxMpgF4TPqj1m+0ETC8bUqjQ0Cz8YFyPS7dFXAsUvmKigoS+1F17i34SVCz4IpiE1biV3f
1PlbOQ+vfd+NcGwFXEKBjgtZFC32uzwbX8OwHFNyYCEzN64181xHkHQj1oxLhglJdm3qWNgp1KiX
k9y2LIlMKpmiyT8XRlml4Yp/eNikb9IaHlU/Cw+fQTsuuFcRqI6QUAVh1pjKxc6mNv2TYtPlij6Z
8LavkWmSeG0e83KGUQ3yYI3h6SEMGk8h1rC0uJxVJfkfbVf8IyrKQmKVJG/QkhmGEbd4M646d+Z/
I5OCzb/s0Zr2E+xejEceQB01iX9iBHT3VWFGD4LEBwRjAWr2TWRW7IfdMh07vbgqAfoO73XpaNDz
YHWNnRnSb9AMk7gvxEbYYthwX0IytDhQDIsPWTS4iD4cttWGvb02ziOakrdignWI86mVR7lVEZSU
9p1f1doiShpBuX5ZpTleD7NvX9MaopMKKsmJzdbg6iOcMf/OvGzeOPlKGkfbWkwzHrteQfxFgUpU
NyvD+sqXhO4lu/X6rrzyCimuPIsw4ykyFHG/5N3ebW7E1+Lhuz6XqjaV3CnbKLOd7XlISgcunggt
0Ff8apuljdDZjO61Udai/wrEEA47mgCkc5Zgx9M9q72dD72scz+xajk9tUGBxNOqyAV/qJDe1D+H
bFyim6gc1gCqcms25OG5WpOgKOrpTI/fRRJKiiVHCgcAQVzWUvhJa7W1d6y5ARZ7hGFu8LQi2Crj
YMGXzrJqB++quFx/93ZkTzMxQub2VQ+BRcAuYYNWLLFgNFf8JeTJQ2UTCq6LusEm42f+r9aYjSdS
w0sISW6AdWyFwn/P2qJX+9YUl5CJBTssTRcIzQ/KVEZ3G/FC5cj7kcSrPgQ4L+BZlrT1m55MBdcT
HWz/PIiX0pYVocqcIqdMNRDEKl94P21z3oZbjEr1hCLaJ5zFqtaGV8LZhmjXrLmIeEqYaHf5tlV2
7Epj3I0zfn50V0hrjXhT3uAdCJncpp3frja0Y934QQ8Cz2F1LfE5f8vLpgL30NVXn5tIVOtSdT/p
x1h++mrtIKTXgXVCOGho7jPjMk5kYcknj+Pqgc5nZFyBpRLZmyDJmabr0cBFy3GzhH1sjQTMJLi1
FYpLTDufc+D3373ClPuVhi7rVGYl3FTDF2VdzV6nxhPiKv209j5EYWD4S3bxZ5kf0WY47UNp9xG9
cUAAZC4SELwkcBN5g1A3jD4hfMWnKAw2OlOuM3sXBl+U197KGG/g+Qn35JHX3c7WY/SmfQ+ou2LO
+0EyP9L4ZrEEfAsYgRmbZbvuSbaOcHZ1/1CNuepgHb3g0WjwbQ/5jK2ooCfY566F0obsDAudFAkb
eORJXszLXSkd+9vaieKrQKJ4Bo02PhsdTPCfmMCQC1Ik8SV7j8wK7JngHnM7OLdNhL6YepgFxlxx
KcNaRfrFh4dgt6GXpAu/SlcWmNSdRXMOMKolZJRWJG9PRf0rojyRFh083EWMDn+D0cRFsb+8lG2K
JVDd1bw25y3KINdzu+oBssZIXvfmJAn5WJ2f5rCaOL970AI7lz1KQNeoPnMfU26gjZHYjwWtLHKr
FmGqSzxzu1OBZo+C79S/JF5I5i6V2zi2jPIYBrkF2CRrHAFinvMdIQXNDS1r+nluIwwFqKyY7Vdv
HmLDQ4S1I5fNVqkmKLaDCpbkb4euI+/4OLIbFhfVRmUTpJZ3E8YE35AcyAsL7TQhWH9Bd5s9EA1u
P8101L22S6eTZkKZA/u+sW8MeJE6dOpdXJsExablUojms7GDnPgbq87qhFAE8djCfV0vjCEfYK4R
HCq7D0JusqLrq6W/pFtUFETvL/fcd3Z7GEOK917kLLgcTrl57sOsvO5CC5E7E03h7ueoY4gwnX6L
Yunm5HoGhZFbx//D0XnsNo5EUfSLCDCHrUhFS5Zz2hBut5ss5mKxmL5+jmYzGGDGSaKqXrj3XI1k
+SxkEXYJkxt2oaShq4XxfDsdgBfpZbOKMMVVYNWy2czYb7wYt3SzUDpK4W1tZ5jvyyyqrhrX+l2m
g/qjSYVjJENVG0BGG89YY9vO9LVJhzTEitBQPqRDOB18mJVvCHbq+6pHkIN62ZgOk8oQAPp6Dv70
orBgDjTRtiLI7TiZI8O20F+7k0fc9jWvIpBKGXcZmBg0nhsZDGzwxxELjBPmVHeZxO9MeeyUoC4D
pBZhJY1rDQ3kAQvcOvOGj83jvAz1cz6OXLL+TPu9LINZQ1Y00jVxhLW8Q1vL8fSVzV6Xc4mPRnnT
LizM8pgiZzmVzCSznTeRUBkXdi/3iODlGLcwKpvEYp54Ub5lX0JjjF7LbBU6jsrQPYAlCimWUVdc
UQbbTDpDYEHemA03U3SeH1EYTn+o+C328mvPC1oUvBGdbLKH0SurDssXTopkHioEMF3gG+h5WNRv
GkJSBBzaEp6P4wOS2vAe8XSjmnPPoA2YeXhBznVnYg52o0m+cSRF3cYeJI2GH3XreLArp9hnTWm+
T1ZNTAM/bt0b3Lj1RnVTiTa1W9j4W9WMJbOyvz0Dzu2mVYQIeTidb0NP1sdYbdwh7qu2PWKkD+2Y
czUnY6kkX6QwK9XvJg7QPEas3FGJzHZ1LaAeGKhHtHNupzFC7uV07n3nheUdnR+FCRkE5XnUwh82
Qarqs2FMutyAw+o/e4u92kaysE8UDEbEcGF7ziOreuhFOJhUU7jtmboRep/kDpTwDd1HCWBLFgUT
bXYom9GeGoQJa108oJn2SCN05r9Fx+OVaK7ZM72uuPO0EWTHUbYdr3tIyYdWzOPoDfAc1tvUHqWd
sJLmpZlsFwkqEwYnFrU5d5vKAiiCSToc3qQqnUOjxHwJhAweRBuJbxcJ7FeFNBbHapk72w5q7TtZ
o+m1nSISCgkmPHhjgRIlGziwkCwq85p7k3NbuKNDATd9CwNiIYGNVbj98Jh3pXmeK7wOsTY670lB
Gt+vvpne19WAbIIovYY6U+ji79iixR96hTQRUdx9vhbL5+CW4TGf8+jSeyAjLikGzV8Fv+BNY9Bs
4sFqTCopmVEZExn3W1IifNqj8t+c4gaoGzshHqjQmr8tzKJPVzr5RaSG/vLBKd5W+lF64hMwIvXg
BG6ZZhXZZ2FJgPWg81De6sVzedBd9Yz+HOMAr8rLgqohQ9tn5Dh0146sgqJPveOwePYbSknxEdQF
rjwGDqKnMFPOenvdzWnn6bo9zcpaz3Dqy1/lo55Ej5tlyLyakLZIgvopNwuP6rmXxnAl5mM6Dqll
XC0mO+2mHmpUS2uH03WziJ48YqmFnW3xqk41kfJGhd8hV36Y4Kh27Oe5lnl2Z1fBwrPmpt2vwXT6
mA5d4+N7Hew/FjlfxTVwmzHb5zWH1GYFpeAf58nqIsS0hmj+gRe4zbbxflLkNGCpkrVePRBYNn/6
aapMw8btXzXT//ssiX0tHL+boA+mGFhhaMa6knhMLLNevqvGH6MEOw/XpamMVm4q6Wp18ihIVFI1
udVtyUIv3qUF4S92ekiG+4EA3nHf1cop407086/njKZxGPOqeZMcv+Dxxnk5W4PRrcmoXHNOJj9U
Y6Lmxm93gi17tcvn1QI/ZPAB2w3AgJBc9DbeMUYVJRnnDWKmm2CudxO7oeS910aNn3l1ahSKzJ5h
oqlgKO9KIOHznQVR0dlTThO1UrU0g4ku9XyevcL6MLWDzUTP2oxb1x/RqagVBBUFR3Hxq5rDwWHJ
U2/9Wk8VTq+6fQ8jNPyPUM6VF+soA/TkgsVRJ/TvabYjLmluDtNohowOCO/DvksGaxoHoTHZ+xQd
cMrLopbfqNZd/ZC6vfk2aOy1NiHxWzxrxsdormvEgkfgApbVWpSHwoUbkciBfNMdLSwUIyZ4QXjH
76atuNSmnpKG+4vZgt0RpuuiDCeKuCWQiWNWaOMw2dbsU5mqRR1VN3ryXck6lC5i0UCE+yVoy/yB
ECfT3pHG5BIzzAAQmvow9eoi2DUXd2hccB9mnlXWMQ9+aOxMIk7+egyngn3ejF2wKWzXqS8ltD0e
G7YLmJALB3FiF4XyawomDJVlhZYbMYpug2NVzN68rSTTqY2HBjZEscgoJl6kBetPp8PQ7UrKa4Xg
KDCho/umCC+Ya2kg+sov/V2dU0jv14Vs200G0fDOs/q0uuCAGn5dvdB/Inbhp7ZeoYMYyiGryqYN
I3magQWXJ6cfqvmuDtJW/tAYpOz/G1hb5wGn2RTnhSvkzk3TNXqoArN4ZojeNVtlKzE9RZFZZFtf
ONRsrc7Heccz67xinnC8xFgqt2F8B2dhJ93SyPa43oyOCjkU+U4DpSAtEF+Z3hVtzvWeRzmeF5wp
DUz1zrhl+1IAlZt8Cubl4K6Ojl7hhOGn5t6dzT1Fd+Ne1ryv1Q57SR8k7WhO5dFR1K7c6ZNrPzDg
sqxb0UIkqKut3qa/yPLhAWlfGR5C/thq20S9mBPmUUF/xxQo+JSpyPR5IfOlZQe1UJMwg138lwgR
d/boA9TML13JY791u2Jqtrk/EgqG+xHnAnjPRsR902IBGRxj+XK1m4Wv7OuzYOdLuysPhmyZQ/E0
uFUcTR25Ed5sdiKxnJwsWA4hu9kSHXCTW6IbTB9BzdXRRpCjOqJ3CSGjoYUpx3uvzmx/L33hRlcx
rwVmSAxi+G6jtPHJXW0WLvQbhRdpo0BolzbV5Gz59cJyQ5xleBuZlKrCWs9aeFNMoB+2ZS2s8dVv
8vFRWNrw9waXzEdlzqu8ZzeszX+8Gb0XI+QjinGcdeEfydZw9XbxwlkkQb8OfDy7inY6TO0aA0Zh
kdUNe2RUd8wc+gz1rwNgLm1WuiqCFoY1qU0AlHt2dKa1K1ADwxNimIGy2kPAvYkyzpetMOHl7SOa
VXM/N6mmPrCoKFEJ5A7BA3OxoNiD5Zoi4ne8Gd9U2qQbAIxoGmuiEcwtmlbUb1qYqfnHKNNW8ygW
S61fs2oAj1phXSOZhDs4mphCedb6nQUhJnZ0/VU5n4qI4fKdtTjhR1kvjb3pRGE4H6TR+R8+i2X+
mNmlb8siz+gOJpauKO5BsE1YAUna2k5knQfx2s1ztnciEcqXmZNlPUh7nunX6XvKI0MHDf6CK7k7
CE/UuD3ziT0RnpaNGfaeQ/Gu0/aR56KbtoWd1tm114zjgyPk+KyRsfIdQW2wIgoz4WKYY5RjkjdC
gFF+nFIMMHHQQViLmBsYxSA4xu67i1iDI2W1wHW5TDcb5JlB+JG3ZgZ9TtchMCnkoHhNhsK2tnA1
2ujQwidharXoeTw43gBgt2TetCMHwmLAWgwivCNwouk3Prnt6Y/Jz2SonEcFgomNMdiRwsSUjjpV
GyKKh2znMFGVW9dudEDhLNA9MoZOl8+aL+2OpRVRkasiBUHBIkOx4wiLWuCzsNdxPDQrntptgVVh
2GMYYYmnPK352Fi6IG8KVx5wPEOs6d8CxZCJvXNSw7M/NZ61dXG1oAtuDVyw/jyXbGvKAiRKjGlq
EpBlLZkZNWZQWZjbDMyq84nVfsYmEBlMmrqZZ/ivS2R9e3CkTQM4FgwVT3jV1vmE4VA5W2MEOInH
WioHTvqAGn9oBU0Wt7JIH9kPoFQymZ6+uSUQTLm60r+2JO0JluLkhRzMxvbrfX2TyNUbHt6u2Fui
EPn7lA7gXhgm+OoCpVeAakydZjwio4BvfKvOw2XcNCN4pX/LQoRoUmAoLO/H26D/W+c1axk+lIG9
NZDQKgxBs0T3y2vHnxFV7orxo3CNH4hUYzBsB5Px8KkFFzScM1Ri810OpSnYTY4V/DMWcMcn/MfO
4sddp9miIAMrX+jrDefow1GMjkbZF8yXeYxLqCYVD9KXF1jmLzjgUZ5cJ3DVNjNlm+5MqsIvwxBI
j8rJMUgALoqhOoS99LqTXlMDRVA2jQIhajRm8ZRWMvrspw6RVxFAtkQ9X0JInNdROnFgWbQ/DJts
3+A6NNXwW1YuWaoZosY5NgXgU4AkJloTgb79p186NlVDx7uzn8Vcoi0eZ0ecrboduxNGj2m5aVfz
+9It5n4/p8jWj0yAWRc0i9OFWxFF3bhzOzPzdz4ha1g0GQpgY4tK61cIEH1bNjKes3PqKLyG2gbq
No9zoPdDFzX9Z2rieNzb0sKsI1Eo/UFQ5IgkE4R4HwroJPITkVPI6aQNJ21fx1BMSwKBQyIRLglD
O3gz1ctdSX6td56cLBouKfKT4dnGV1S9WBzIoAPyzLjyTI4Piw2HEm6GqnCph3lRJqLvIDv0rcJ3
N5APW2wLdwapIL3c+AU8cpvhhkQv4nlyer8FjePVgHkW3Eh0EiNP3iYq8RAd67wb5gT6tTFv1QBn
gQNRzSKOJIpSxlyritCiZ9DODBQ2CHGiVDmnhViZ4MFeOh3FFgEZP6nNt8DkMrr2FkkJ5ZLJ6itP
QKZY4wGuaNvfIwjClsZjTiZSU8nAuDPABVd3s++xsrENFxfvYLKLiHtzxF05hjeaLhwoT8Bw8Lps
2NbFzL6l4nNx1zH7JpOwr93x3MjVara18Ko0KVdoA1sEMn7NhHclzjPPdWskc2dqtEoFudVbiUC+
ZGYHMy7Boz1n1yJ0CvBPIc4pxgA1KwyM7sJOlrxxvyHxKDc2zdnIMEpqAoIgYU1VEhj8YX+maMrC
GMZJS7VSlJNMTMov1s0jhfs2VXY3fcHCrAqMR0E04ZZbHUC1FENLXK4t6z7Unw1CLtts3uYwWrrk
1lf6+DKo5c4tT6mkRfKda4YvFsk921cH3/b0EPTOq23fHmI8TxhpQu3b8JK6PnIT2SyB+CvWTFT/
ApgY4s/iw+ng8rn1uI9l1/ZNUoX+wFwTBVnpX3oI39OesGb0TVbXop/tsI/AFRrQuu3Y8KzlNkVC
Pu3b0MA5IyrXiTa2Du7SIlz6PwzSWZ97wGvZSTUOLBG7rm11DOrMSRH9t1AJGLh7JdwsYTD45ldm
Ulmo/KMbcwd1V6Q5PyPSoX41OrK/5MvUOd4dUEBx2HE9IixbqnbfOhInQemYQ7TzaxV0CcwcV0IS
I2wDO0itq7eIWUV7bLtm+ECmFS2fIzoda7vQEvmX0SVzb++Yiie8NRvxJof/E8MDFAVM6xcOE8BH
LRtadw8vFcN+IO1FbzuGWcYJf1adPgOSWta9GrLAuNATuPNBNuuSnyr4B4CBCOQclm1gdU0K8Cdz
oJaVo5VBHDIz47NFrQnnIGz96uqCzSaHfmGliHMjC1aeh0CkOBvtBos1OjfAzq+Zymrj057L8J2W
t3ihKAxe4DL3IK1Jaq5RQBq1y9hshT+GhIbYD6It0mhfES9X0BWbXFkYGJYDrR67BMMVy0Wq1Q+p
Nj3nZx4ifLslRpQsbkTEMsCn+LAfavYIv7pyRlrt0Su2o2853Ub76Dwe65Gz95OrLKtj/Ec922Nm
XIgHpFM3OxMEsjqMfaemL5F7FJW0bdiBmblBO2b8OHcvDrzK9G6k8x4ubiBn29/gyOnWH+JNxvBQ
5lKKnT9wWe4ob936nxEAUwPcIkoPk5rZqMljZiJoXP/MqI44dTD936dsJkkjCl0bp0uoGnJXGsf/
wgYIjajkWJb3UwO8ZJOuEHkPVEx1l8iQy2PLbNuRBzUSHLeTVZddSs/vb0gN5BSb0YBXekIT7cFy
APzV07Sm7zLtZNLPSlb/Olva64Y+dvgtAOIX55Yc7XQLSC20r1wIpo/9r03/sjNlFVaKZap36FR4
MPF1hcGdYWP0UZH9JOWQNQ8TTWULYM118meUHapLpjTg+OocvF17Oi+WxAMd9HCTwnrqOESoaqw+
a4YLbUcE2MPrqCVbGqwR9JIDZcNFcMX8tVyMKfHMwl8SZEALCiTl4hk0wmHclih22IKbQ/6svYLt
LhzTuY1vk1YMvwqFAfZTi4lR0zHKi0nfaH/B4JTw1vJ0fYDq4Q9JAd0jf/ZM2asbnGhZ8AH49Z/C
xmHMW7CaoL6WtVIbx+qcT9zG+Kcmc5nJ6dXriOW4EbhejP+jne0qw2laiOnNHlZtbIBKBVfFEcwZ
BBsF85ZfNa+kCmiQ6XJuG5xYHF+bLCoANdn1NKP+7Tr3A2VRe6ncInrUrTSxoVNggsz3oMWYxlh+
WToP9/gsA8FMLGzf0BbMh1CoyQWilo5z4obkH1Ovh+lzN9SBdVvRhN+iQyvGg9vdvKBIYecNO+No
uPczUVzLxVOQSzqO401JHXXft0b9vNaT81U2q/9St5OHjJVHprm0dQ1a2tGVOya9cxuYQqefHrU9
ZOU+jBz5ELQDBDjDMXQHPw6QcTy1ZvBguEzO+qkP+0Rpq2AMXw2LOmMEMT4IkeqPpqrGb+QkvBsL
c5EPr8h4XAyPp8OEKthsnIWbMekw2Yu9V3rGC0TfkGn1MvnvoL+979noTGqGBm+RxzLlE+ereTdW
twieygQseYQMKt24J3FUHTu0ofdpWLRnewhs1CFNKX4iiEopnazpfCBJAphFRiiZHEhxBoIEZtBI
G3+a6jPjdfI8rKjveB+F+BF1JZhFcDn4mwBaHAt011vLuNEwmQo3MMokSOeWasidg32bOfJFcHP+
49By3rTBebIZzZ7/bndcLQyG+vY2Ol16loIjiSFHuvNInXI6rjUWTCfvCea13rOswAvt5Mi9kzYk
wGNZBNMa0yfWHM4AVc2sxqhnV0fVEU+D7z5lt48uY8jGuHSes3qHxVLFE7PA5p6LmbnuMFThfTRD
KcGGmz3xKIpb2OCAVL8fZH1plVntKbi9pxbFUXOihvJAuaxRIDaY5bCBLiYMpbKLrqYJpe7+llCI
WsD102Qeb+wez7ZIXzF0/ThnKH04sOwD4im+izvUqDg4vRGUGHQEiodumtGVOSZ8HvjmKgH6z9Xg
VPNybOw8v4pwTiHRkEl0rmxG/4mn8na/wJjBboskJVu99KEL1PI/cqzfi4B2FBtZh3aHX72Jw9Lt
ccWU4w/QQPXH8hblJzlj1eHC7t4n/nNkLstARkFtGlNe4S1pROmbvfr8xmYxVo9ga6isOaSYb+fD
dI48PTEtiAzvu2EMeK4DpT8ru41O0CAC5nadynA5Lk1LixG6D5SD1W/qzJiN/cJLD8wdYDOveWWw
xFXd8jUpuLvHuomA6bOm+SrcVv2geFmZXUsvbTBYM3E6Q0Xo6HDNoBHoZUKzi102fe6mElb+tK69
+ToBVcL0v+h0ZRNdYBqkl2zmmBUA03B7CpxTWczjVS5e9qU7J4RSNM/mwUBdZ+683mQNhaIGnlog
a6EOqOhVwbgUgbyji+raQ+D6Zd1e7Ba2LhmqLdenhYZUtwsax1npmu1b29YPxkETJ/E0wOoxcR3O
AyJ6lbGx88y4DIrBSAQjbNBjZbd8tr627ubRXNRGTp7FskSdgjVkP1eqVCY5pLqXqllBBdB38ue4
s2vVhF42K3Wf7L6yELnnpqVJ1/xTpd83R9pzaGVy3ZXBmlEVMDxn4zqWLDGsPEjPebhmFPYwZQ/p
5IaPy9r37Dxn/Wvj9PB2RvDPhhCVJxNz9/tpSdMP/MbOtmLT+dF7bvqkpM+6jrz3uwmv3VkuDS/3
osrgfSpq6uq+LH4Mn3AU1HIr7uZScT3c9lR3vNgOWCAWISf+IX9Dfx6QQk2s5gzDR2TW+7b6Ywuf
Rpt6z8bfjBZ0U3Zm9NNwxFMdBf0v0B7M9vNaw5vg9fwETtyqBElsWO5XrpoM7U5r3WdsuH2Go3n+
Poa3qfQ0MevekIOSnSuvhRLmd+sTWajluodfX75OfuXd19Zqv0fmqOrTIjO1c5cA424zD9a+wOo5
Uudb+mHhGR/Z3bfZhaUIk2bbt+WKmSpvCUYq2Oxj9azkRBrl5NwFfcbpjAMXmzlhm9eMrepljOT6
0tdzD35yaBN0DOZ3lPfFKXOdifaSxR1sioLJPqEES9sgDNMlDFwDGtp+NGEi6JGyo2/86c/Yq1Ac
Wxcxyj4AstLHnDRpBJijHvyTOQ9OvjP8fPWSMKO+3NWQ3/RGBaL5Y1Z+jlmvMcIXiSzKPsFcnUBm
TbUL+s2vfR4pYfpss63+velFlCUcVK1xYM6n633YKpB88CrS+YRh3iCQJ2ucsjiUo4aa5zJosLdM
5LzXFGvPhY8qQhA7hGqyAXSp/+g0S9/m3LSe/QHByGbRmQrPvFvzOVcqYn+phjtl2k6492UfBXEw
D5KoZK4XsbOIg3jNW7c6kdTkoJiaxgDFMCdal+SuPeQJ2j3AjRiq02CLikUvWyMNcezomsHlHkhi
4N+3VT94f4NRmAJgCUfYVUw1MUIiaskW6QxunyBT9l00cLRv6EZBoMDe1OtdLv2EVKP0mWYx246K
7w9FqWIRpgP2jaJz20NUDuZeYuyLV5cNfO4Bkulk28CNJVeOw5T3IraV1Z+mBSzUJoU6h2CA0QU9
cj9wT0ZR6zH7t1a2lpF1chcs5MSqaRhcHIRsk/0dVRLCrIJX4TnMRy53U3kXg9aa0WpJhIkdTrsO
Kd57wTzznqRkb0O7WB4Dk2UauHwOi6X9nIbOOtVRZf/Fw2rtq8bKPkIvDA8Ei5L4xw3H0s0rNfHx
wZrDwzFs4guszPjiKSdrCWRKekBCLffYiFE7hX71REhp99RH6vZqG/78axuertjvLCBlQA4Xz52c
igVvWq/1qz07CHJtMWBF8u1AHYwSDgoPbr+lo16TkJUXP7DI3114ZlebLSYfiIxo4hSPnpOolgC3
xGJmuAH60P46Cztrj5nfBqoCpa/V6SJp13U5GlKFR3guwOjKwYvrKFpfDJbObyN7jxeYZ8jBABY+
qi4o7t3eZbCHhEomYjG77yhrmsel52GoKrf929AXIqHhuj71g2ArNuLtJ451rd+AuYR/gqlZr3WB
VpjEZPmdhiBOgUUHJQ8IU+PYjGb5bcmUpYsxD/9Mm5gxJgxr9TDlXbC3EYzE+VDbnP4OfihUwnN5
14sMR6rEwQ3y6gieJfyc1tD8cFfDf6wojNsYoaJNvdAu/0hRtXYosrk6bhrpYMNqBVjUgLrOpry5
VL0JW6mq/JeBA2nH2GbdzS1E18Cq/mIdFEczxbEOjstjjMDkOwAWYugjCWLwoEetvINopT7OeqmZ
s6x1UgOo2Wc9lsOdMPv0czDyccFDr+V3bxoDfAPCO0gsqpzPFUIroFfSAzYgrJwtZNga90FkLf98
OYGKzN36c/YC/2eoi+JqMRffYKPXF+vG0vOsPPvIXJQzgYcqjbMvPYmhzY9tNIYbE0kOJgenf6N9
pndIkcQ2NTMqYGNm80/y/nAKrtAgZKAuc1Fa26oPgqNucXHOED9/VuLMdgOrw/eMC3sfFYH+tobB
ufAJSw/lwmAiE1JvpbuaZytdTYyNxfibqq57AUs2YD0FUDSV6XsW1s5zyLb4YwKwaxJRuvGwdX6i
ZTP+8InEqD2wqL9w75eHrptLOx65bSkPawAxSxX5H3YYLGzTcpTwdq7nT8KVbuUEU5JDVvrui1No
U3EK8n7uhohoqrldTl1hCAoPDNqU6PYBp2H9EgCS2vkMRncd44tHoyWCBAGedQBjGAV7OQ5F4qvW
rthLZ2l167fXbB9MhXDuamt0mYZO6jyxjdmrZgIiVGti1GQJoPumAZYyboH/9rFOZ51EPbQ9gbB3
X7sKuRX15r4XqfxarJBMJfwTT2z1vedurjwU5AZZZMLABDL5H8YIKDfpBrdJStzXz2w0J5O9a4ap
311RAOSrv0+9/AcZaii3vbFOb7q1QUCZGjUuw1HN/w06GhtF3j2qIBhOaA6ap9SJ8C8uqAYSf2z8
d732+b9pGNZgawBQZPO3lhTaucraf+4sjYsHEpLd2xigYZtaICLUZ+nfwCALDJXk7ch30qL6ASJk
veGr9rcu2XZwXxxSKYI15SJJh6y/13DcnxGHqX92iBsaDTQR6X4R9u9LCoh6lp79Otm2Jh2qadl2
ZIa9yVobI3/gLQdN05rcru77LMt+Vr8FmpYv/XXxQX4wdzZj5WA1RRVnjQl7SJMquyFrEYVvCVDD
LEjiAb4QvMh5rPeCOhkU9UDSkeXON5K6jZ5PMNPcC5GFPk9Ak3a0QVlz0gNug41e2vLeLPpp6+bR
n5D9IWs0dsHs+0BQG4gLrsobq6tZjlO5sSs3fNLENL1HsHs2JV+IqSirDlG9oq0NqvHv4mfAXdBM
S9PskVF54tko0u5swRK6MhpTsVvXb5lthXcLc6XdSCQcY3vY9ThyL23H7KdYpirm9+wvslzzu45q
Vm2aALpbx46Dx2Qu6ZwAzHJB5Ne2JC2+Ypl3roUwt11jZ9xAEs1b4E/tFS3sfA97Vb+ujLJOVodj
wBW1Gq6stIWXTNBRkJDmLlP10vG3t1EVvEW2Lw8F/zZslORlmjujf1mZ5J4DzvbHdR6X+8kI/N1U
5j25GY71MiPrZekQjnemtMdr5mTeJ3FU0D2tyk+Z+cn8teyZua8LdRbPkV9sM00RA3xJHomrHJKe
y+4x6Mt1Z9N12XGFIPjdwkLAErDxbtDRYB47Bj2F+55PtpmMeBjpUZegPITF/EPD9EiEByjaoTwv
M2obzeJvg3hwPdd4Xy4RihquBqKBCDKwYBl2qLmyyolrn+iGtPPkIUyz+QSgZkX8Jq1bs30qrQLk
pS9IJ9V9tzesqb8IOlx4EERp2735a7pDTknGqbROgzwpWp2ja2od+1Sxl6HNrirNQEyGIEWlfknJ
vrnzoP1cjCnwkyiw+2MdcTGsZUB7wxTxtEyeSTGIJsHgq7addEpoybU+A7JSu8GY81gQXLkVPsu2
fDBRrQ71o3SCOWFB9o6j8pnDTiHV4wl2Aq9/7G1IQqMOiYjSZhKJ6WIHnG0WzVBY+8/ESe1Dz/pp
uB1Q7Y43imH4kYHORW1TPGVY9x6hbow7inOOM7Cpj8wiAXbbU55kvT9f5nL4nIuG2y+34iIa3MTC
zn10gy6IbfSsCwoWYNDSDXN2dubI2Jelwd8OuMHWzYIzKvNrm1L6RdzRlGJKR2cDbQWpMGb1ZHpD
EztGZt9PvfHPskIYWguK0lkoMLFVR/Jm18/nkGBwDrLW3VZZ92kurPu6ngchGyVnQBc+GRCOPtQ4
MFDWc7kxUlh4ZPkh7C1T5MqB7uObVcMp2r/cTBjuC0PGoEx/5tYBajda5il0xBNFJxJfxghoBDI6
MA+pZQVICYzDfcAi+YyjawSFPSx7MlebQ8HYHWdZ+4LNudo69I/oNPqDpb0PpfyRyXF5noFX3D7J
9ePY6tuSoB6NPSJejr/U90Hho1b2yQTcmLXZPfRYLJKUcMXTbOo8wGSmr+k6fUoJHA/ogMdoaiY7
uOtylSDkw5sBzXJDR03nTs73v6leX9kx/QRNrx8yJqPkuULDZNGJc6LPPrSfv1ggR5+Y8Ei4XK1B
A+DCoNmHRVn/q2txrfkrkci55JeIMT1MzKhevTUAA2zVAcERha+rp46bf5eKddlOZjBMsYd25Cjm
CL4ys92NWGjM/QncoUKJf9Z5GsQ+r+AbuQfVVt9EhJwl33VuINXJxwQvHBgCPCt3zognaL1t/IM+
+ladng+FDJpLkbPzwPUDEpp51gsh0f8Y6tUHx+XPYv2UXn2nrh+kY7Le8dx+uqOjMg8mNrKd24gv
dPHWBYHAg+NM3rapPH8XVOyxa4ZhcU0Xeoc5BFlDiVg88XqYxrdO/dn3rXQbNVi82Hwx2+HaWDmr
8uy2Nh6f+hFM/OK7f5XhnS3L+bJH8yGfKr4lF/nViMYf8mQuTd9Yh2qwYHfSj2090LrAxiOGE8H0
4JkhrxAEF9aDst2PWlY7QmiNXb0MX4Z7c5CuNcYQnBDp2qVPDYmnW9GPy0/UYEQyyOWcPKpSz7E5
WWa4hWHPF0F3hCENJI4EqglVE+vMGCZHfwEYi5VtiJjw1aHYWqn5raV1HvOALI9wvVvhCu64hxWO
LS/jXcT21Y0sXBmvvHYeguGyJA8kqAY1/0fSeSw5rlxB9IsQARRMAVsC9L7ZdjaImekeeO8K+Hod
Pi20kUJSPxIs1M2beRINxeNcMItfGii8FaBGvrd+GtH3wCXTt4xYhRLKq5nlbI1hXOO2hbOKmAJK
+1zRy6WXn62AcQbC6BdWrX+2Zb4mKeirwrbbHb4T01ea0vfCzLudqVFSUJkjsQAyArs8ifcFaC3O
tpDdKN5fuleoqE0SY90KhT+KFbq97SJb7rHzjRf4bu0NHkccYDcKVw07RQ7ayDz3HjdknJvUn06h
TfuQJwLMM8l6rPNXrVBX+CAxFLiC3ppyXLC0tf3X4ICprIf67qg8+8ZMdEqSSmwwRl+cxsLGNKMD
RvFUwHUeT7aBWwo6NOg3TMh+LEbN1xwnfrSi+ukL/cFd7g+giV9shN9N4dTborVMOH4a8QzMLqwF
q+IvRbb9i4lH8xW3U3dE8brOuL9IJjC6a47d7/FD8bHPI2+rqaiJQoQ02NopgH/MPfQuJ/kjqo0P
VeLOpBAFP3HC/9s3sp3cJCFurT4HdoPDNlsBZyaGOAsLclqXzhYT9hjtZes6+84W0RvqgfgQppJ7
K9TkS+EW49H1xj4oSHNuRteksznL/ilvOU2lma5ts+22SweEopoamqhds0z3qbfkvlZO8Nu5OG5t
0bJDUdOwR0FwbnYVYn3vKAMZG5R185noTVDg2J5/QLT8wKXB7aPhSdIqjUICZ4qvYabIjA3phwk1
Fjixe0zxOH+20m3RPdgCpYu2a2fzm1vv5Ddleio7Bk844zujxmdeNEXMNRGzKI7KQxhHf60sXzPq
DCctSv4x/qa7FMI71ujcOyZakxeECfmU/LAFQ4g77yfH6VdkrX7nroowqC/4a3Nn/GU0aMxGMdeb
MMf2BLVuLLfdqN8dfQaaM+BuMLGK03nAsSTyGg28Vt2Bg5y8Jz+4QLRGfRes77fjRFl22oG0lyH/
YKMFTqJ1eAjHwqxA+dQESF3B5jNrcb9XxjUO2w8jb2ZSKk23XqwSBmuj0vOcT12GzywVh1qfXzEf
veuFYW+MoZnWE5Ub+GoZTWB6ybXXjk3H0nkmQoc0ENR4JOilZjpIp6epxyCsxu4sOsZgtDEAMSU1
wiZEU3j3KoW8X1FNtWmz2d2WER+qhaNrG3uyWZMC18lAeH/NfP6u6cBBTpsOnDccunWD9JLHrywF
vqoOrmMrOYbQcVjARyI5I1w/DYQOLPoin7kjk5x/xsCQ422fn1Z7IkbCcx6pn4md/KUfqbkgwlJD
Qfdercy5l55+d6fpPe1tbR0VHUFbQY2RhkSDI21DLAKxKxyKFSjHDzcv9LudOZ+s7ys/JjzCehlz
dzGwJYFRmiMbOL/qIXwxJd5N8nrhin95wTJIz8dZ/0TvVRrLOLfekGFicC3V8JLBMU5aHCkSl20w
5WguVeuiNMxcpKRuAlTUcYob6sGd7l2VyVnZ/bUR4U4hL6zC5zokmxbB9BLPzBpLgtVYHBcp3uOi
+6v3DKZRWH5PRewcSazMx1L+Z1Om5R1pu+G86KtNnWg/UDnQs6yBTuJmuE2YdHg8smydEjF7KAwT
3Gen/ojEWRxCs7FZ4xnPTYg+MtvCQdE14x+wIZecDIXiFBmj/7JB3bfeCHm77P+WeXTi76FSQ2je
mn5BIuPpM4ybGh9LahtBDXBoXTC2cEanOGzwCXL9EfFOteGnETffhqyJVoag//nsFEH27OyI6UoN
B82a3rVsx19EJys/Stt6z8pYBOPkivcWuYycQtSelsi74r65hFh2n3RZ4fP61PzatK4R7MiVwEWy
QlF0iNXyozTju0n/1sqyRxLVzYvRNC9k105u474ZJnxs26B7nd52l583mP84S6YDrpBqlVNSxGWP
MCl9QBhOWHX0mR8iSpwKu5avFZPsmnQuZlzNLHfUXJE+6B2FqalLKdtqXX49Q9NBd+ZwyWPI83Xc
d7spgiFvQaC6VbZqruVQLRsZAQm3vHLBR0Gf++xNNFUUePlSVnOIVbh2QtTpPcVf5YGX6bCv8Nx9
j57Z7obImZk/cn2F6Tn7ieHVuhrxGt0sq01hFidoX8UWr9w7UCqERDbFcGoJMKa4WA+DSj/NCGIw
0elrZGEdtSapb1LLCDlUSxrGErryCkP/7s2w35Va5n1NRX6d46Z9B6EgNo7tXrmfMLHwAoyDUbHt
p8iHDVSM8OuNCjMsb+5Xc2wSEm/WSD47dbCg9OKMWTMP6Fz/y+wZreaSpFcpo35PprjeY6aTa8Sn
LkBzKX1L5Leic6KdoCSLgTlxL4aGkyzGD7JWrux9bM2PsEHo6lqSMcTXBqwXFDC0MX6jDKO9a5/t
oniJqIIKWk2evETjUAxRjJ9eu1VjJiVjZdz4etud6iqiAUZYb8agn4ucsStOqo3gQVzjQU0CmsPm
t9zVuBjUvXN0QrZh2pjSF2lMf4Sidy61e2NF5KpgwWLCIQE6PYbj37jTXhM9LR9S010mD4VNmtKN
FdclArrmdJJTLA68wm/ZQPVCNyLpu3Ekdw4I0J2WQo8lfphGv5GWqlfz6cfzlogkFS0nJ6fR8j0n
lUMxmwp9XGFVoOToBm2UJ3v2tsaRfsHwMI1hzODpUS9lcbms6NBZ29Sib+FKz8eGjcYn3pF/WYpw
gn+A7IvkhSjM0cBjjrMELw7Hedz9UdMs7i1hlpUUVCJpmbiN3Qxzo6SjQC5veAkoAFHiqcdP4oul
C8vacGl3cTHJnZn37r109ZdSmsmPE7lik5eW4RvDyMcp7XCfzulHp2nLW2GxZDWt+cGQQjcnTvZl
E6cpYGokQrbe9V6OBL/nQp3ZYv+EWnphZmTEAQThO3zVgS7BPiymKG7WKHr+g/g39qbmSEwp3LC9
mbask4brYuE7Cp9wB6BLF8rbcJtMxuDblk3VVSVzv4shfmZgRLhwhtSFafyvGWLsH5FVw05ovXJr
uZN9znksH56q/oWiN2+eXf3y9OFWu+ggowNtOB6ApndzWt+LGQccwVKXg1gamOAXk0qo5J44w37G
vXS2NV7q2LSMVWxEFDzY7Y9bFy8Dy2+w3wslVnn1F2/3jED8H7ravMo407Z6Oz7iweLemgHv7TQ2
nQlW6UBUlnbRZNveEr7+VpDdA4vAlb6s1kY8pKRa7PGYGwPmunpZd5HOkNuQGEQa9HtDfLIR89a6
SXRx0oaefDKq5mSPKGbEKAA6OFe7aJYv7CNXMkmEVBLurUVWULX1nCqiuQTd09XafdBp6aEhDjRF
ESk/6SlQKlgp+lbYkq5kiA/GhuzjypjVn7SOM8QgXswWkJIO780s3zT2its0oyUlduF3mLQZYES9
4fL29qTty69KaiO/7lr+jTLP3iEmT3cp8nsi86847rZUwwwEK+r50kzybFvVheMP4bWzpZ8Xw143
uUKlKbxuswWdPpbjh13NjK+Z+OxQ1v1cb/L1XD2zAkN+ssMQsKL1J5EWnSUebUVSJJyKRlxYdwtE
xtswGc3ZzGNvXeXuVrVcR5QXvgFd+jOm0fscdfSM9j9VgjoGD4mFTjJ8hDWx1YjZ4KvRnxwXZ/kc
zewx9bIJyp5lcDHH2WZ+qnANc/LafAr7T2uVD3Zp47ZoqG4U34eRW4ocmBUkTrXNXLjlVebhV4Jc
eBetCRV4EsVlnFAO6PCLDk7bM5Chu22cwXnC4VmF2j1GDc+dzjjRP9zeuZNY2adGdtPj9GFY2hq8
HEWiOgZUz5pPi0j/2S3G21nHEgsiZFmJmI0T2ARQJmV58yr6IcmQnARWo90S8oog4A+92SWb5PPP
QJRosh9TEsb+sPDXdUtH7Uum+zyeP7Go+m2qQy039Mq7l4xeLPzn3xpJyUvj9OrQQIk8Si3+gkXx
rMNkqYy3YQLJmH7Zg45EIY0X/ntp4HlD9GbNpA6auH4hfQiMigqpW2m6SDrYLUny/yRFecvq9mo3
XIO5CpcNM34enszcM2A/DFr0GxOis0kzCciHcPPGskaqG8xo2VqD8LblmHY3zOTDBjRSSncuQrTu
T4tcbokqzQdTW7uHUFP41jMumqeCeFtvHBlfDmNWfodmFF1d1/3bUMi9jkdAHRgAqpMx5+fZKiTK
SludSOb/Hp+hIxyrb2Q/HZgkdhh4dc0rWid/zEaZYIytvXej2IP5yZEf4rcoQmsrw3II4BBRt4pD
fWWwK/FZD770TXmMu6oKKhF+Lvl0lvzRqzGhkjWevTede5/vzNPDTZ5GCVtWtLfCBW3DxtnBv6da
lUskiQ5ND4qxuDik7NbkguQ3lMHhhZxBdibeCtwuVhYR2ggWILNdflaitr40a3p21ExDfS5EnIHZ
kvEns92yiWrd3pb9c/urVI1/1HG8NyZDc828AOcfh4NP/+XM1NW48twJSVkgX7MiApO1XxKuRoDJ
yFwlYVf6YRwO+9xr5k0VdeZekzn/HlHpzbzEnt9VZnUJwz55uJ3LFgUeAuhll7xU5rLNy1glO3LB
96XxyjjhOMYjbtfz32QuaxpHlXnr4c9vBltOiU+pJNSxGhPNhHPurBMGp7quVDuiKnZAhEjblGWK
LMdHHNNgybtP01f5lGbuWte75nnH7h/siGC8AJtYMfIsmwWYzAo3Kd5HbHdrlzwB+kI/EV3xqP+Q
EREem+Gvq1Eo8ARQz6H3aIR00jTrWhdiQ4V4ucWFmUJAddyXDm/ABsNaTFEjHdBDNMQB7UfUIpE9
9q2SypslH7mXaJYL8skARdokEuYJ6pLDHmzTOw5xCmVKZwXd3IQYF4VGMBS4SIbFIr9PAZmfCC4a
esxPVSnN23lYo4CspjO6Qm5tSpCh/lSKeS8nZ9ghgYyn2JrVayFqQBWZik6DcPSDTOq/MD2F4+cm
3YykZ4Y3J+vLa+cB4G/xje559eevNknXew8lknSVVUCyf74caN9suvY6GZqg6QuBXnBp2Osj3j1T
Q/XOsZgF/ObIBdp5Vu8Gxxhfn0/XVSv7kFfLHAUL1WwPgqMWKYJU9W8CQ+bfSCcYLdjif1sjKSjP
dPKtPc98tEnCyE9wDx9sHc7Hwkrne9mV7NUi9klvZNRG7i+OfuOm323BT3RMHK1E5zbNz36wk49l
mqtXhTZ40efK2uk4+zdYJJr3aSBjG9kTKHy80oDil8j9huVBD5FrEdRamuUXgYPyLLB+rAZ3/rT6
UT8OVfLcpjfthRAsWQXPgs6g23JlJpS3pz3KC6y76TsaSsTuHt8SvWGRprMjG+OfOiZWDJ2HlUoY
8hkFPSU3F16T+Taiz8hXLZIcL9l5048l5iKcQAe8VRqcgF6/1JLK70xJ1GBQHXsWN0VAeKs5o/VU
F2i09Rv15eFTwZzIg4zusXNoXe7aZTx3bqh9EKZowY7VzUCucymefaGLuyfxV+GR6aP6qpxu2UU2
NZgpW9fjEEfd7Vm0gRLd2Osw8/qzgZH6q8Wac/GGgRc9cNbovWEbi5Vj+Yvdcdng1RU7At7lHnMw
J+XcOJeIVpPtMDfTZij08VDPJg0NS1xt2rCI/alO6+C5/j3MUUW3BVrxO8lS7D4KS+vFseYnDwOD
BAlCkjqk8a9OZIx3l+ahXaeEt5Ody5s2RNcMlq4jXa2rMHx9hjJ+6LfJX+WyGFwYrGx87QVrVEGo
axPj3UhMdrXQFRtSZvGCNDZo26QPkwe7vQXBCjgjwIum8y5CmPG6jNzoNU1H8tmVph7s7Bdaftxw
zzFDmZI7ECAcnaG+sbT0LjW98uvYwAWBlaA7VfpoUxnBoLXqq6I7h9DB9iPItccgu7gIbCtZPoc4
MSlPlBmjXrF8ZjKUW5UvUGJKOTxjW8nBBM4WWLCb1q5knONSYgbPw88nM2deF2JFaEsc+k5Vol47
lO0qLgpa82nCiz8tBEnoCCZ2xRzW5+nnzBbzwDUq83VV5J9ST6ariyp2RrmhtKUrkPDI4E8P9sr5
u7AQy4N21GhYSWFQA0WxgM7FHhgK2hhtm/ZkZsaVITvqiSDzYQlqRlzOFkLKyhBRA4J6eRqhZKJD
vxSNtcUQagQlRSJUZlUvrSMT2HatXh51fXq+QpG4YGVi+8QYhocscawv3U4Idmu0FGOypq6pShoq
tPgqeD+XhvPFSpuzw2ty/a5HamTKN6cfi5YzYuPPMKrX9HZQTVP6G69Sve4Wjz+BPZD3rwBJes3j
HHeOnlt3rdN4gdNS6CBGiwZBzqAmctD7dg3aMvQjxtg/z4XEq+MtqDuLXtO7iQ+0mvyc1ENQYnR6
1r4ysJrhEO7hh0FDq/I63Xjx0P+elyw/1Z7Bgm+W9QWnJAl3dCK1h7KSHqh9ZSebDpQI4mllGwW7
Z6VbKZy4iaX3Maoj89qSclrreP6hXtDfktKkxd5ShX8nD1/KpJfFhZRmcn1StAKeHrRKY4Y04dkG
ch16CYo4xrh26GhJK7mlBvLZXs/VuxvXA/sT4hFxQ5+X+PYathPz4GJKokTr1YFNwfURQ8RsmvUp
5pldG/iSvqty5K7Sa01zp39N27Q6kX3Ca1GAww7/kCAp+h7a7nwbXGMpNvXQ0ZJuOguODuC/8iKM
heCFGS/etwZGgGCQNQ9HvY+WP6JxYp7j3vprJcR5VwIs0qkW8AgSKuB8Wx/C33Dv63evmMcPq1AU
W9UN/geFu96zPblOQDEhjQCvg61T7dMWl79eG9bBmOc/9Pjp23Ii/QHOl7I6ZBjEm1hbS071H+Rj
VGK6ardzT7MJDg7L58GJL2R4YOVZhtwnfXvDX9x9UVT6LZ2MEUkoDlAcPQ/GNDbEtqHoQpbFga2E
i9LMYFgP2sQrnqEkfvovomQoA0zmA1HghGFhshca0kveroWp8dozeCpGfiOYRTA/kTxhk+3lqr6V
2hLzdYm/XGPMa5J6enuMENUCNl4a7vL/klLURVF9u4S1LwBNUFDTkwCjSK3Yl5bSjlhYBVYiu813
MDhBAshW2/fQqNH856S/VBZ62Sg5BPy8L4dne1IoNxHMj22MbLiDCYIRl5GpWWudWjbPrISzzfC5
PhKos9yr2MJbsPZWAmguZ6kHb3pR9UPaIMxgfOcF4E3aPf6kcex8Vvj0d22tyl/S7TGtFVrJ/Qdj
eBGYhjAPerbMB5it9KCFemfhA/bA16V598ByBA6+XRBNV7206IxfzJwEaq+SdZ5VH1wr4iBNo4Rw
GtZnvpapIcbHdcqrdfcxYhzcOxM3csBH/RQg5PWvNF1q+9gC59EsTXckvIRA1ljt3it7dV0W6zNJ
uviQyDnf6hAq/ciel8jPSg/jRT/Wu4aCxx0aLKWo4B8ZmyacQCOwrZETFacb3j4OR+HtM6h9AHtF
ZvypNHf4ZdWl92yDsweIOHyTP4QOaowI7KBYtS3+UA1I2pxATOMdJWp1/l3HZXIU8SgfxJlS9DC6
RnF99TWEymb87FTB26KcuJ5z25yWCzGO8TpADnmbi6LdlXzGK+IamW/gQnnVxnY+6Zoq7uFT3lkY
P/HpyuGFqyAUORfbi5HPlFOHibuLVcfPyxC3qannDb215d5NvRBeAFLRBTEUuZAbz7Gl/ukiF9M9
tVjnDmJensHqLBEfTtGoR5l383FcpHdOi8g5c3BZp4it2GV2QsJsjiqNfwVXKIKjGJgB9mDInYZB
YoBETAiQ76isGkMZBq6GiXpFrqn8DSFMf7bydUYAndsIFqhKFOPB07E0/O3kUvL8gguFcuaU6Own
EmHOgAIRIsYT8hcEb/kbiUd7pKz4/mkGRhxCfby/nlhAQ0oiOPDHP1NRereSF/m6Bkp3wrWJfFFF
2CXdEEgat1y6UTtzUxFlwO2jpHYyJ3V1atteN0NMSL616RSgv778wNpunVyczzGp86VLDrrtLFAs
mrSMNyCPQzhNDN0Xl0Drmk1T9BSbm9b0S92KtjnGShZMbWtQXNUwRvOQIwopg25QQ0OjVIaE0EGE
cfxFO3a+1sRinxfoyEBWvQZ+Ab3uPsFJ95V6dodMD/epXq/UC/yGFlOWVm1oOC7gY1q5c3NYpp46
TZALyCfji+I48QYhgLotzPhry35G9kwyIxtL7+j7DiMd8MnUb9pB9Z/AsDNcGOFy1Nv/9tFxsqYS
k9LXRdmb3Jz/qiT6w1fETkPG8tTAO/K5I2KHK7r80xlt+1HpNhtJM0q3E2Iyb66ivVLrLfGIRelO
YYC0VjOlXwdijeBtUQ72eBWIWiX2pzanURBxQ1vHU9x+99QW+E7Yi3dIxJavRewpCbX1Dq1pMnVf
aiNtXuq2aDcVfhtfS9OaLAecqU7Ai+cONM5/REyMKzOp2SOj56wJpoWvIiKO3piD8Ts2jZ9eRNUL
fdfGzlJm688iMvYEgrIXuATczPOkuVlmBBkYqPdnU7Td04snokPHUmgFZgPxMSe5SYIdekTuqno/
jJrNx98Cl4swju2U3qtmYzaetlUs3p6h0eVG26lxAUY97rH/zo95itzNAJU2XhvTwrAyFx7xotEo
OVuflLvXgd3XbWTM+tQGKkNXw1zTjGoJd9Nj+tyUeA/WXlQZ2wEgFzALqkTocmVXa8zoWE+3I/k9
42V8YorRlso/RU3a0yi19wLLyaZyRXo0pDEcOGoIu8S4V6fRWD7YbwBntHPqubPMYhNBGBvpk4tT
FmKD1Ip3g53471F35HtkLBCTR67YdCQWx1zTWuCnqo2oZqvlypgcslu04rXwdVNst56NMYvEesPv
N7G/aTrSf5a8j2+WMUbMXaEDc4ASPYiZxZXftbPKibpvp3RwTzSKLLsQusuVg6va92Wis9/NO/Gp
N2zkVpaKjUvBngAboYg+tKmUW3bqZCZ46OCGChvbZO6ZX/Egl3pfjo61DV1aWPAp6zuH66XaQnLF
na+wxIAfY+HYxOMXthABMF6BCmQVPh76ehQ/iUjj29zU7o7mLWPtEKg+EGFvZxzPwK4dGf5z4MT4
9qRr//jtMODnU1PFfuOx0mbcxiQWoS8d8tqmg8Ps+SFQnSXPqtewUKWlMPbSVlyYPFv9Lrss2QOS
J6Si0FtOlgK93PHmwYvMWYYx0Bo3yhjGfg/rJi82BCIjGoCHibXjGId5vJb8mY/O6Cj1bSi1xXV7
aLSpvzm1UX3i/2yDsMPoYY6OJNvgFa9jXClEh2chM5FyMMZI/KuyKutjXlnkCSJy8Qqo8YLBEAzM
0TGU98VXHe0YTZ7o9fwpQ7V3DGZJcRAgRW+KRO65yBxx4Q2IUz/7fxut402veFPKnW165Tfi0/ge
qYWtOUGMrGLp/eR3TgkhXu71qrixcADwWqmsPABd6yRvEjv75Wllgl3I9IhQscY6Q8dyXbSnKr2z
LdKeGSyGyUkHCrSy+6p9T10Kc/EcFvm70lHdIKqO7LFlte1HDnNrsaN/8J+iM7WZ4dbhIPVbc9DO
hUFgck3kjN8pG9fVxFLcJHUkfufaoN2tCEzRVcu9kEKdsDDhwg/GfbI8JyjTYiYiPVsUAVus/TpU
goMTwgr34y5Md0VOkfe6Yd3I2nY2jykX+yDmCP6gjxjYcauiXRMl1ie4CKA3op724HKSewz58TSy
/DtNelux/Sjng7vMBNwbq9sPUxX/cCXKdogLQ1CViXVBI0rupt4aG6PL3KAGBrzRl6fT21ZRv4mS
Tu0V6gm2SzmHBDrSaddN3cJePZU+NT0kEbm/8vkxhOXuOgfec0F8kq+UNxRvc9W3C8KTHp7wsSW7
zpoa0tuxu3KpcauDmpLXGU32qFcIDo5jwYXzjDKYLS52KxBgfFixnrOviNqxvwHVTR8I/xlGzcR4
0Hmt3iLPxBkEPG/fsAUtuY6SP/cd5Iagonrl0hlDBunYjnw97djj6Wwi7qz404+61rV3fBgF0W3o
47QtVffFayvmMWzOV4db+qvG5eqjS4l3NZEsds2kjIfmecWKrDDpvviJT0WBi16SrjN3mobn1KpK
jLgld1dWmLxWpD7s0VN45aG5MEAsJC6hmPulnOCMZIoCbWaHtU2EKeC1UP8LHWP4IHdqsJNz8Xbz
1+xEyn0nFV2HDA29t5LUE1UAEQKwWOUFsyrMiicV0ImsYzVSI5+YNqW+TtJhjHLYmkTEbTNzmxhe
vx0akpvESZ0gbPFElFNVrVP6rldtN+QHHAPQRAYSx3YallvMvKXnLzOHGm77vj0vQ7/skpkOE/pw
u73b23I3aLESkKwjUvPppHIz0Oc8/S2QUvYZSKtVosOhdqnxekV4YDbEwUwWoHaxodo9GHkS46+i
js0bTwx1oqoIkU1jtBrOzfPAvQNIi5P/hQwUfVvQKI+iKbMviiA4PeaGH87KM0b6TtzYJNycVkFb
mNG8zit29iDvzPRqU2h7hqDS3BImh89w7locFuOy/GvLFMgcR9DWqp3sxG2lvrmIxRdTUDbkRRKS
easYweqpP1ACngdWTAbM6FXkj8TfsQn2811yfvs4dbWT0pf+WqCWnbuG0lFflRFUnxlMApy9G9Hk
jMdTcYfQewuxIrHVy+CELJMEwt2FcCSpZ0qqj9SGEDaiYWcdljpwZDhhvh2b3EZdQmZFoJcQfnVV
KeySucGLLRPeqcq9C/YOL/OnnPw8IcMJRdOWo71mx1eTKdMs7avX8nirzKb5dJReb2c4oIdC15L3
gawsIBGQmo+Edku/tyJaVTRPHonZ8jOUvDT+Nkn5Ndup/MUyhGgJFQIddPYEsYmVsugp3LZCCDpE
RWU+ta86RR275gnDh8C8/MqcMD20pDC3/EjheOuiJ0itTFxYPEG58+YwRbOlCwHfgK3p/xH5QF4j
kxSwYws/yNF6QeS4oCgt2BfbSLWoPcmMK4Yu9ubBVZcXRKiZMF5AY3BS1slyaSfjl5maI20bvfnE
/M6GeqkZ7vWV0zv9wdZn1hRU+KpbZRm8muNQpBIHSBltKxK+qx4k18VoWiyH4Fps0gVJw5UGzBlX
tqgoDlBhxjXDm0f2oVFrjkMsM1pr3nEMszd5HuSr0EvafmV0NDrzxaMU8SJVYjvgC1yzSG38miw1
SdpEEtSHVliwyuurXdzFxBElvud7lhWUxg9JvoU/AbnYnsCV43vikVHWZS4V65I4Dz+myoYq0Lel
uQFWp20I3PNRpTOLmrxH8HUX6BB5njkXQRk3qcKm8tAUI1bok1d88tWUPHuxua1pLNhNWsRmus0c
PFxsRbEfJZKhKEpdv8u1fONBjTuyIq+DlvD32uDWwkpAa0E4pDYkmOfMqbFfsB3MryEzdgDQRASu
nfe7fsqMjadhGWiU0bxy7Lq+ymcb41dZX1s6QzYYO8MTQY6Eg7sJTw4ZRvBnyvy2jCH5rWwI21aT
Gt+djMVab9KrPuvvoNmaQ9tqeGxGrflljiU2ntKZYXJEFhJYb/0T/fiSMgIGnUWlM7XAlT8ZfQwz
QEZvlJnwVU00nJaY4HcgEJe7Hc9uUPFe9SuiiSyXZLtfFqDehKZHPpVSMrJSyZ0Yec7kmFeBTQvH
WdWw2Ig/5Uf+fjcY8jk8jcKZ96JFro4UyY1FH4yfnB+iuR4qaKi5IWCGTnNS/zjKtnaVgXsq6Qfr
bBLw9Wuqnz95bUX/smjqtt1S5d9wsc2T27bs3Sdp7Ktk7I9jvcxndxHciOJSsx/sn2COKtWoX63T
QJOiifthz7VeruFiGfsSLALlIshD9BNVChrxgo1PTCYFzuyO2coJ5lPu4oD05q6pX5Yojm9d1kB8
q9v0xnFDdY2b0OSuS1JkaeUY326N717KTOx7RM6DnFSy0znxjjOOCF/P3AHzH8DZWhN0mAtgHAgD
Vn+mj9z1uXuY27E3pq0y8uTGqsHZSnymbyYuTNSnrp8vpoKCDsDsKV6SIh4s40/bOvOhQnra8goh
rTqjnmtjaF8yE2QNJCpLbDJK1rivLcN+aNv0pRj1fu8kRbJpRVetLSuqGl9msFVqy7TWmqqsm4M3
+N4jwHxMXqrvKAusGz6pUe0t5SUnvQS82uaKzUCfPHM1EAfmzSzDiay55QQi04gzQRfUSG1k471M
0b3qZVDB08q7KVlUMiPn3RrwGK8ZmAKk1DJP7eRYCHZptbkXM2i7GbLvi8vV+AFW0ww8orqQtvQI
nW58nYRTvdWm/q9on5yr/hn2QEBLfWXOxm5y7HLd55X+igzbBfW0mBsplUMXokXGhWAS37+kP9fO
qegc24zsOdlBbmC5Xf9Cvfpgu2NuYvIMNMYPGG4NjPq7hpceCkyPXYqX09mJFgNzDK3ANys3mp1T
d/YHLAVtV4esztin9xcN2u1OUMSzrho3PTZYJ/9kzQLIxGLVEuDAiXaYT903tMvsG7nNOqXdxI7N
HZ+QNPyVziSaj4o1xBan5T9i+5jCo4ksaG4jI0GmL/Yt1FeW9mgBbND737STVbvCDodVnMUhJvZF
HlhJcJbBqly5E3SwRgsN9lM9AiJB53hr9o320bdJvDXokvGdqVGZT/9w7is9BNtgsc5CmYBRX5iT
r5z/cXQey5EiURT9IiJwCcm2vFXJuw0h0yLx3iRfP4fZzaKnW6qCzGfuPZewTOaZ2jZ24FYHCv5s
3hS69X8gQzbfZYdj1BxjAlBoYetfu3LzTZWLET1l4V9DOp3dku35Z0x0jW2e5ac413pjYBWBiddl
+8JwoNQ4fdcezTYNp/3Y9dB8utClYMdPxeJ3gHhduhOuHsHq/GiCrjtAfIXi4APN2Eju1id3bEky
jRMCR/KxWyyyZPYVfN+bjv70PqSBI/hzZkpSfPdD7l0mi5RzZGfBXUFC88rBQnzuap0/w/dF3AmS
/OzA17/nBbunzu/BKY4e5qt84JxMElgfmf8wJ1F6RdzaPECeZVyGh48w3tG5W1YG6yJgNJpiOFl7
Jkf8RATCOz6s8ZPFdkEy0Fya9D0dyLvYdL+U1w3OWrpefJQKexALKy12YFrxDjR185NAhof02hTm
FuHn9Bh4LnJMf2JbjgFyqyFJsH9Vcb32pM+X0hXVQUvp3E+sopFtwbzdJAx5NyCK3wpIS2tgtTZa
cHoprIz91vH8xKHCyvWf62TYyIpFiiKVfNQBCy9nHpllxoJZ6jiKe2/mHECspAFJseKy/haeF2ux
EqAmP6+7I+8ayTiIgoMpbJOqoy65Xqc+MpiCO39ANOobyp1F21ZodEbpdDcNCuayjxESxoL06h09
0HhP7YtOTZv6yCZ2fMos6kSdaflBmMe0TVAxPfjxPHCduP0ekmZmbqxsbq6DGNLNbLLUoRLl23Qs
fcDIBY2piRaYfKjpCyTa50a7t0KSSzNS66/iKfP2hO82xwKiAP5GzaqAK796DtEObny7y7esKQ2U
JpQFaTfbj03mp39JVpD01HiuTy+cKtSz5BusKA+9Aw9DuA49aADSRm0ACStoiL8hN++3Y80dMdAm
l2rlYUzHwuaxUptQN6/80XT3GMrCVzx5KaWeVdkfYuwdMvxy/Vsqt9mJuPpgrf5D9ksBXagY1cqT
U3np0ggxJQbDp8Kr6nWmQLIYdeNR7EfQGXoHflxo1ijZKQbZQ6mzLEEAZDNePJr85A1/hXjNMw7r
3DRd5l6KVfeijRvs+5qkgTOO6/pmjoX5WE1GSZ0S53s/RlJokzTO/N2pgi2Kb/eAAL+jvEtLVNtA
jlHWJy6MGt1H51Yr/JE4bMwHN2w141JMGjDLOuSfHWoQ0iMIZiZ6c6uSvn9NWaNfjWwuHpnQ4s52
LAlXxrQ2nQltp2e4K7hBy+qQxJ0pNn3IKmIKu5+Qqe4FUlZx3zdhp7asrNDdge/I1crgJueKT+dt
MVfzHYJ6lEOIeaOjPejunCy5NoQlagZ92v+ZJeXWKlMxxEwPz/4+mAKDtx2eBVkX/HmDl+Apmdr2
ILQV7bnEAC+mlnXrZWpuEA0gHJben6h6Z1sytaaRta0AzYgq3riD1N7HB/uDDF3fBqAGx7YEIs6o
CECwnP3O3Iw1Aq9VZQEmAHKEAYa9OEJV5Bb4HTK//hfAx3uqfac4V6lL7pJnffSJpX70nAdPStfA
+0kPRuZX8JHBp0d3a8O1YN0aHLDSJI8oMvLfIYvUjt1a/6ndMLjEje+w+6ttQx/AwiKJDgDwd6vO
kdD6un5RVznBM91u8mvjfPpM0955QQ6CL02REvrei975oZcJCNNWnN9BW7l0TCi4ngOUPACVFd3s
NoOUc2/MpT9vTIIdPoc2mL9r00Ly7WgT5rBNyTVs65HDV6aleAtSkT8kDATv4BXNi4DUpTH1wuAY
dXB7q7GJj73f2Z9g8P1zQJkTrerC1O+OCsVOGUN5sELbeOFO1TU6P7yNTgTjqlZ2sOo8OeC1zJPr
vLj0rHaJSDASY02lTwyehffMGtrHoEiJzkN0cOzGVr/1cR2zFNFue2uaOt47ZBs0dIS1tXV4S/q1
3+loV5U+/xVL8znrKvKqs8TbMUsHHeEb/j8tzPTTDos/i7EbsQ6QQGegTmuGJx9gY8BClPZelAY6
s8yI3mEzX4Y0e+kGTQq4/Gb7+jUnYYqDerjoRE8vtmkWJ59Mgn/GEIiT7tF9BOkEITTk0dV2+OSE
nr22qNVpUKdtI0Ge912Cco123d8J17woE3x1aU4XBJDP0uBnZWRob8mfBQKFD5wotjylR7Gzvaos
jVR2gX7ZRXUJUu+TWexWt6VeNag3a23dxSb0Jq7ilS/bT8w36cEvh1d0OP1jHvISxhllqm+SItO5
9jOF1qVywu96muyHDsfhTlc2ZP3JvzRT7GCXQ1Vhcfiv+pSAuyBxf7h8SE9onSUNHEjYpFm7oMZO
d0BicGuELHPsLGQGUjNc1K5eg3a5+L71B3463fbEaK3hcuTgQ/k+8fHfZbJh1mDngFTCV5yi702f
gC+pq5vW3pvT+SzIFFGTJpbWW05Tq6z/1VWQoRBl7YoMdhIg0AgUEWvhLmamS14rwkI6Fka4xtUA
3Crb/kyx/WP4VMukM3kIukmOzNIUflPavsjYLHkBQusIp599WK1wKs+mtcJsQFXj3sQ0und4k/Kj
Dlq6HT/uOctyZzWjEV0BgBqPJZtZcgIeCaFAiBR2N3RkxzjoX80Q6pld4+rKUp+nFozJOavgtlgx
Ikxlus5prGf/2ouu24TCQ78nIYTTy+Yo1nsSHmCb3rDPWacM0c5mMf5vORD8K69Wf+PzQoqox/qq
ZpAEo999aHKtyP3Ac526MehCECv3JBKg2Zzdbpvki/UnUuj7cvrXxEQ0HQ+ChDbiIY69bMQqM2b8
B4OnL4AC7C2bpNc64pSrTfZ5RZAwd9SsBmrXB3WcEyWPIM5fMXbHFWNVe8rWo9eX0JTTo0voQu06
l5FhN4SbABZVh6YrEnWwGwpxMjxgSLIO9zI32Z4iN8FDjd99MmmoPQZmkiSoVTAmLQ0En5wPL/wo
JRsjAxI3ExKwxFAVfmFoqV2ZJ/9K5vZI/smDMLHCbso+JIeONKeth3r4mNk1aA1uKWrY6DmV1eLU
8RIKaoeTN2dW5Qz+1W+9+cQKv9yPpK+koTuT0AHlpF8Mxk240+3CTQz8DcCC53GqrqYFRBeyAn7O
/681XCMSeezkmWTl5cajnxND4pizseoZOK5SrFUPtqhf4HtcuJPWQ8zeYITvuomdkSDCmSgs5BYH
Z1iicxL9UTmG+Rr3hIulY7x8r/pjlOavGuxfYhaTdVJ3zV4EMOGn2P8iazBkUu8tFtdsPPURw12c
Jn9QIjmqO3JEcIIYZHAQrBjWDF/9foldWxTs8dx2uPRxJxiGL1jbjPbZUSkr06D5hp9GRCtBGhTe
JYNm/KxsXw+KGuOazcZ9UrnjZlZQwqN+H0/xKwaOHJ1UsGtpJXnF02aXzBKx/GKwzhdva1ldx4nx
sVn1HcvSCAuG9edbxDZ6RXxn0/CvwEAwp+r9neSurhRnaI6CGVZz1E5/uAzvXXRzh6Enh6rQ8U2Z
NNxZriFsW457ipR/kCY7Mkezm2bkKzBdGr9hiv+6aN+9PoUqajkYFMqX0O/bM8myejUVbruhmATH
7o175OB71VeXekSdnnIbPDjLfTvLP6vywIBYabMeDVtuYFHSPLq05xAmPluBbb2uJmtve9AsLcMq
2BrlH4EdqvvJY64/pdGz0U1ADsJ4X2fGwQhQKc8JI6XM1deskpAnGiDfUXw/lUzefefKhXhzXBoK
+n2UVZAinL+m0sHOzZyC5gLlezYH59KyNsQhEbjTyjuF2XM9IDLbxn74hFDtuVpe8ZzTEw+XIJY4
728E5i5bF2nuSQQYiTmjOUGorbddgK2vnpZ9UaldDEjYhEeikbeTrS55o+7MQaE19nv6X0KT/Rqx
kSzI/Z3LB9PNfpBk32XKlFvWy9069CFoFDZvBspBi9sjfBt68ZHCgSpcdhhpAcyjcMwDbBjNj0I8
ji4NQeqbOveBCneEXBDBFTF1mmM4hAkVqgZI2E/52V5iChIOyN0wZu6pdedLaWTn3nSuthITEj7r
c/DDdIvUvtmkFtYpMyaGVrfj3fI+J3Z+BAZg0toB3seB+GCF006a+iNU8EZr/v2NbaAOY7x0QSI9
M/NRz0WTo9gjVLbBccY/790cxuNIjLhM1dhACfDtcqdgk/B6p9M6zBi2jYV86Svf5BuJF1k/HuB6
iM6RDsS+JvKKGPIPT4jfOUh9Qn4ytWuV/iKw1jwVVipPzNeYSbgMowsD1Hxi3wJAIf9M7Dl7nGhQ
kj2IZnWUtneMd9+9KPwFmVpsfat5BlfwDWn6nyjMI0/ekymLJ8tMRnAZvblAchDEm4oOvpBibTTw
0y2DVbusTYhPGHPlzp/plFnsHnsWLguV7JSN06X35SVO4SA1sf/NeZvssXYSiYoGA9312K9YUDy2
mcc+k1Cj3SA1A/2AXBtGN7wxzFxah5n2KuNZECposBzXNygmGIOt8iHL+DaJFlgx2QARWUYvftmg
1mgg3AeRh4yE4KM9tXx+sCQx6FQK723uXJSjUViXCA5TP9oKAD8ZEoYNK/ETlQ/6cZIj1xDp8DvS
P25qVb5aavz/PL53jPHCsfhhMa7FIsoiG8d+wFhp7Bh3qZA5mW/R9Zv+WgxNv+lBv22M3D/q1npM
UFxkuKqdCS+jm3RIgxUbBMazh9lktqGIpbFym5q9foSUHawzIoZllmW7vszozwBZbZwguGPlqHeR
SkhFIY57jUv5vWk69MOCZXXc2EfkVe0d6hOGrz11f482+tGoBw5bw80h1OoNQ4VnvFxXaMjeqqrE
VziyBy7V57K1xiXKHFuhw9SuzPYNjfnKreRHkw1UKG3vqjMzdzaaERYwT5MKCdfI2DGzBHApUYNQ
MGTuGo3s9Ih90V5jVwY4Fs3MCYeaQ2Tqn8hFrE5518GEVLgBZNU+uTr+JHUJXlpMok2a+Fu7g6FI
H3+zbbkYYOzbOBlXO/UIWgiC9C7rJ5rxuA4+UUAvGAX1aOUo/UhNeXNN3IYQyZKDHFmTiNQp3k28
yASjuPEuJiVnFbW9s1JS/Wvc4JG5FGPv/GVJ0QSGE2Mz9lkgIe54tysr3ySACdBd4JpGEjasGhHr
k8vbCerCenUmfvMhsxFsxtlzXGdXDPYwVTVG4nQajghpjqUx/9S+W617ScfWJd1HUKvx3pKFuy5I
fVw7NW6FynF/TQIuVzEZwuuG2BCS+VqAT/P8pGR7tRjGopXE6SuZVDMzvUhf9KspzgrQuuHP3GPy
kgPVWJGV8xqz852T5fZ5dDGhpaF67gsUVKSgnFvc35tEWn8kLYGKmvKvQBYaLqEoLmamb3riPQPy
ghs8iD6TDlxfEkmmupUgdM/EJFP2qABmq1C3fAqak8PFcXTs8hW5m3NgYrhtVLLP2BxsomK0tkaZ
1CdK8P5Vls61hyW+9WrSpePQ6x5gE1Z7KwyiPTy0aKdUlvPbJ1B5Kj/YWKFxMsA20S4zsofSejUd
Xllz6dNLv/1FRsRhYpmvJP9SSURFe6+d9tJn/ieC63Cd5vNbGVQs3/IXZdiojYp71UT5vuMmXFPR
T+Cps2cAFChyy/csXfCwJUBZjADFjny35ExOYM6vjfkDx9iNILnnyaY9G1Px6ONY2ZqY/FdWs+QK
+vk/OcNAwOr+Anix3+StdTOskmNJp7+zU73UcxMefWD5nBzpGTkhWQco9zcR0osTgLQzx2t7bSvR
fIPKcw6WrvwCJoRGy2yqcTtgPDu0qKtYI9m33Cr3JPmRyOoV5bsfN+aWVPUeWZMRrrsgOcPgAO2A
l26XReZXyR4EA6Nxb2McJmcWXruLHgagOvYryRouRTqTi+DUWgasKv3FW8Pbh9FS+LSc2VDuGHGQ
XFt6D409vjlh8er1yYl/7oCl4wMAPzFqooSi0l/KdH6ISvExAZecGcoLQL6GmT/avfkoZvett217
Oyo1HPrC3tCJqvVyPcWwBhHOokVJXyFbXSlwQNcncAEglQk8IVSSkgIQ+3o2RS7cfi/GlJXwsKph
64voZgd0QIPeIblaQNlCIt30QJorBW2wbKfNlA5fpWtyrYtJbtsWBKqs0Wd6GRM4We57RP9r6Kr5
rg2tJ8vx3rGxM8casegPSHaJsyzXGAHfpkreSdv6CYzSW6OieDSkfrSpndJevHgjKm702CTkef5G
QdHnu6lei1h9Sr997CwCauREg4/aph2nHTeQ2NXpNK7Qn6Gah/2O+DNYJZYVrSdVvyPEh7CUpz/2
ArpJ5gjkY9duh5lbf/GPjbIN1hCzyPSTLu4l7fYnpxLHsBUvw4AzI3VEtmaG/W7Q8tx7vvtb++Aw
bGxAwmAO6+jpQpZNxwvQfEVl8ijxamwnZhhISyMk/eEF8JO6c+FYLP7gTwSsaMSz8V9hZBsOnXjh
8SKOz9RhnqZvMtROMpJ0OUmFI1pgGIgz/zil7Q/JIe+ynIiPnFR4pSewmen0r17hfAVVtuGS36bW
Qse22OTHKKNtXzwEduccIrY29JYorcc8URvt1R8aIdzWqfUpdtnuBgO2Gu1WAuG0c1f0zXlmer9x
e/EIWeA3tzMoRb7ngEdkjbLGqpGtu86+ZKbjnvOkYdNM6dq5w6vTto++qZoNP0V+rlPAHYkOBW9X
f44m8dzQFiIl/K7LZVEvS97plufQqtkIQuTGE9FTi1jEfTez+GxRDGMjwE7IGuu1JpR3zRuNrSft
fqbAfdJed65xvPO0968+BsDRbV9iJ/qOLUxYaT/dmV5wpfBAv4+1f8wKsNBlQQ2IIpruDKTy/B4F
II20z4NfCC4ft/1gNkzDE+FeJoVg1XIO7j0XhV9X8uz6i82xDT7qku2HpQY2gB1G9dot3/IRYHIy
s+4Ke4OuM311PRJJiOr+cEzzdSDujOzx5owXbREsIBl0kA/1HNObOUaM1ltxfciCNtiy7LyhR3sW
9XzCR3/pHFIfEwu7g19W3Ht1+5olmkssre7ok56SKGBrlubWA9OUfAPl5YxODx5RUX+kpQNtP3ms
UVJm2u+3qOK9QzdVN0VgLapMB639UJzjSF+DWDxhkGQ/jl8ctIp3b9scZ8nA2+W33RJ7aI3MC2nN
CIt9V2TmbulInrIseTFN42Z31TIZ6vaVi9nEbUE8pCa3etsBnRTdJy7Ne3KWyOaJzZ8kcPYTTxEZ
MB0Y4+SBBJ03EpbuW9RvqyokWdx345u27bvJjHdtq9IDIvurlXIpq1jyQo1cV8oqn0er3CjC/nCl
rWdimRicKgQCcFh6G6yTb4T7CIoTGhPBAQCmDcr1mYL3ziE3nbUvLoqpqrad1ASJ8jZtpRQJSVmc
BEn14cNiakx9T2N/18Xdo2nF2QVox1ffVewAC0T7xWAABeBX1Toz6MKYphGdtCKs7WQ3iswwwQpJ
6hQDtCCvNTPQgIKWf1SKhX2HfqZz/JXPlmXdEC6BV4yxRMrWhiguLiMYagPTrw1ZO7+Z0yQHUpd5
lDSE0Ny3P/J0fg48gugigwK/kdM9m/h8HZUNEq0wZctjNk91LIEYURTFkiA3e4a/UrXNa+MlD4bH
oERlKr22LduwzHVfoPvhj1biQbTxV9fQLdV059SYvXFsIktdm4iCWWAC2nVTh1mwvY/amSYhGzX/
X/wlo/G7ja2rETiXgYAunI7qNo+jQMfpoBzX0xFB1UcC2X6TtGzZuqiHldV5jFKm6WLOGrGmLj+n
GIEr7hZcp2w5dkQgNijzqnQLyCPYRgTFbvSYuhuCSB7aRF5E1V4Adb/BvOC264qCk4iv19AjNwWT
5gtgMZC4ShNg1yKmN0AWbXJ7hFcDvWWj4S51DtQVVkIQYMEClTM7kdF1voXtBnhEB/NoxuzrPAl1
GgnqU97B0IM4OaB0Kqz1XJnDHjLD57LUcOxqRzPg3nC0SEa2wwuA/nqVmwTkxYt3I0YPwfKE+VhZ
qJ/Cj59KrX7neejvrT767HrePgwu57Tk8iZsBoDrhFBzwPogg5gkEjZQK9savLWqhTz0pDAHMqGi
ShHjjMGKJWi7z2vncQwA4XjD8Ai8hNIqBqUB0mWdRqY4jCXDCjMBKFSPz85iG4rb4EU47Qs6wr9F
in4I3KHBTQmovKuAXsHMPXWxZkdVmf9iB7oW64Jx64X5a+uPi2/ow0HDvUH++eZl9rdJLt/KaBHW
jCXzz4Ktu2jIMBtM/gi/lGggRLYZ8niOvxUo/Sd3oOco/ExcWrP5dRlYnKnRUftPDNOVlE/5rL/8
Ul2nPCHwygz7b5t/lkRW2lu224TgzOZ7SfjLsydTzKU40CTH6hrzx6L/F80fNKALIuFuRVjpJ4/A
Y9Es+7sK9l1S+o8p6VCVyUYjcfQ58eb+lWbuLm7ZZ+v5RnFHgOlM6kmLOIfwkSOQiLeqcP1b3A/h
uWO/8pR4VX7Gdg6DSpPDRiwjOWiRxwYh84Fj4KFz7no2Kn8q7cZvMKXNNsWxj9xOkP2A13c9Yyhg
/h2QcjiW882MJ/kn6JTwoKYV0ji0oCM/h9uR+Dqhc19hlvPfB11Z17nDmsA1lrNvYry0dQjb2BD1
dOcxWrq2iD4fpM1Bm4B/WFk2NQfsFqL8GMxjHP6s3GBJjmkYPOee3M+hZa8nIC5bYbUkT8XYFmQc
vXQ+VUFpJfOFpXa4iRzWtSV3i6BPIvpB0CNLe0XQHAk7SGTB3dgAlCM20bC8nTsAWR+1cv+10DIk
NEGwMX21QxT7iXbQW48Tp5o1WXc4Njd1xhiTMJCrq8gocaSJoDpi8NCVDRN7X34wAkrPUALQFRmN
uzisY/NimvkWphDqReHvhwDKOXOK57YiR03NNjFRzaEqq2eELP0qFYF7YUtDDBShM9m2Lbt53wNX
+VdFA/wOMg4Qk6SPlpe8mUMXP8Dj//Ts4W2c8u/WagsMuZV3sKy0YjNW4VdIh53p6a+iFOe5bqn2
vVcdS3LCqoqzT5hbpjfNPsvMH9zmt46h0NqWiBswdv/i2z3gM5zugIfxASmxS1s+JcumACmJ23Tr
6kVPvrXtQ++lcRkvUM22x8Fl8B+XNPQBuWOLbP4gZPpZe/a9PTOL5tP7mVpzuvEHLwz5WPfgx1xp
6TwQ0ZadwHzXzySdBc7OsDNyMuqymjb1spG2YcSw4RdAAi2nAqkykKeo52Lha/Q7YfhAJqFyFimC
dT/Xj61p/WKmwo8HFZirLPvABO89ObwNaxsdQo1/aFVNXbTvTO/E8L/t7Sk7sGjCfUrNgUsUg/EY
rElXBNlUIxVqPwPPz2qOBoMzGIfTJg8m5KKOsAcSLPJyN871H3Qokj/856BwHkwYIRuU45uxISWv
IaqtqBuGZVGYc2WrBiolVjkOy3bVxRPhz/ldCVq8rex0DczCCJp5nTZ29Afeyn2xg4ZhliLg574i
2FJssqyBjFYLb1iNFY1XXnRPDsBoeD07z9dnl8yANbFWv97kvBbVIv2BWcBCnwcbkm28GqeJsZNr
OkJupXKBYicMvTW5otTrvnLyCyUylFcGdxET6kRu2RwHG4YV86WGyH/shOkyppQ+2AEbiKoAidqZ
yJhbQtwJeQ2f2LhdAp3fzfTYc1/cEJM9ciAeI4TzTP9yuXdStAS4K01B2mplS1zgVbQ3iQ29kNBX
bxBkTBtF87K18ugjiAJGhTGRHcN8JxCSYnQJUddOkkfTZ1ln1Cl6LVSDRWKQ5pI2n6yXr7mPqCRG
kX2IQp76DhPXTuTWMa85PVXwR1Ys8MyG1O7q0JqQfksfgV0a+XLnxbU4Fi66jsTh8piicDOjM6Yv
JcS27KcKaY59mVOOPFUBIPOqhkOtgyiJOaJep9VsXMLGfsqzdtdX8tcFOOmX7WcfjFgBURmvez3+
akElUVTAwYjOygk5Nfvu1JfD0SeiaB2ktn6tM/8vbDQWRlu9YQC8OD4GAYNDm9zCCLEhriLk539z
n/04PbvyjEnuYszDUoTJcoUAIzhUnVV/eCaAW7QmyJq2hdWwfWeRSfaB0bvkojDoRWLhNsX4kRNG
7aOuXBRrtJqwDjo3QNofo1L7cktvse11VjptIUN1hHsFVvZI6qOA5+KL+Vqrekg2VlL2b1ouliJN
EFPMrjNOisc+ycdDNVdwnvrJS95zga311NYRV3SXJKp8abU/bDlJDEXimYfoooNwlewMc+pPYRK3
15GmGRZ8/zKr6QIL44U99g7VPZ1rar1Jh1+fC/EjmDiDZ4+up7eLPeKML4Sp99grDozMrwTvTh/s
NqkJQq+iBJXPGfZ7GgDUhy7E1KDQ50654a4rEx7XuPhKMQWBUTEBQoBHu8R0Ne8JQWUHfMhqjXVp
gGYH3J0PTp7AilQnl/Md9CZRpYj6Io1LTZXjz8DJyA01s8mQGUPBkqE82oq6ksGGXFD1PEu3OWeC
CO51mRLdibjamLcZWI6X0ZDZA1BGliMkLk9XibTzqbDhQx36fMifyVICZ01S0ge5wu7NlnX6iuCM
0b8fzdm0c9Bj/OPKNaedGi1fMsfI0vtQsbrjdg2JuABHxMBynLCsdMB5TDcmh14ORKAmCSMV03F0
cyBVqclfJd1LuHYco9kVDOunDdnCDBJ9Bzt8Vzf0erUQlYVwsCZhjrNz2AF8NGBrtR5Egm7YqIqu
P5FF+SYjzzhkkPl+zKSsz26Tw+xh719eKmL2tnWFJ2kJsEuf+jmwozVGyvE3R5gvES3I7oTmE3U4
D+e+gROzldiXTgLV20dcRuTDhzJvxo1rzx0gLd7a9ImyePK34TjTZLiL4LImG+2hyqoYnmFhJkQ+
B7zPhOF0qLVbQVHBaHp8Z06e3fIWnYcfOf6da9j9d4YU7D6cmJJHbY7Ax1mCB/G7FJ/QSNMNSmu+
NAlr1cBb+QKEItqzkeccCWNGhmWb7gNoWHuI1d6zaSq1ZcVWPs2+ivczKp1jQvzvCX7GeBCqdj8i
l6wu9qUzkzz2Dw0Khr5LgzUO+ximNKi2D5uB5RPuBo7NGlPWGt9F/zDZw7CBHcRAwQ3K2iap1uPS
jTonowwFA++cat2KCVpxK7YyFn6/mXNyRgFmVdG3hQD3xLfWOLsE8NHjFOMOmlibuOtqcBU7dmAq
VIBOrq/hoBRPPoXCj++4c7AZTD8/EmZZ3SPFDXcBtnzqoam/6yLhfWZNT2pm6dqHoQa31hklVMnO
kOS3DW682K8IhbNF7DM3gbPE/DQ6TpACDwin53snn4F1dMkob41pDwfCNtUV5GL3lXW9/sJj2b/w
lcT36P+YK5Wxi2gs9TpccLGISNEkd8y7kssKq43JsCT5FCJRsiGKIL4naiQ7AHsA3ICzwJyu5COm
attg1HqQeTp8QsoUaA4VnrUNkxuqdCYyQ8paN5mehU6t9MFpWCBea4d4TkykjMaE8ZPUQOyM2rtP
GQcwOuJdrKQ4i4Kazg2RN3T5uGdvLo926f5DUAVznl1laWH/r60lXnDkNLWnuwjIA6smCmu4AY+g
NtAUyaNu0t+0K/e5FQFvdcQ6NqK7RlIaRaHK10btPsdQa5BNO18ikB+lgJEf+NbJghGyNqDpwAxL
vw1Mbqu2A2PN1Iwlkl/PxFiggSAuyd3ABzVOHF7M/wJ5HcZAHxUBM/RbHCeJl/P3s1Eo1sR3PThl
qOmpnWQEjN14jIHjqUIKZV3sqG1JhQOiGRvGcJLaB0XW8xRARyNS9ZY51TcVAsURJCz6KhPOfLhL
ojHC9DZ428A07kvLd19VFr1EEAVUzbqtrsVzyTJnI4TxAnznwRw9Y23Z1GkA0VAVNP56Ch3vqLyA
9M8KDp1wCjxwXYX6HFEmCwRofr4TPbejWW+4N8eDIxW0ySX3dACQ4k9ar7jhSJLJoscqqBjGabYG
nHwOOFMq5jYWsNggHLPraolM9cdza9rToTcjBS3MtLcphiZkMRQ0OfdsaXDfDbZ68DxSLzMoTMqX
f4t9HbcNib5t6jJOYgFg261z9mSNNsvGIQmxRwdrRsf1vi/MVyHhomAXufQt5CFELo//g0okdU0c
ex/Q1Rm6kJGJGCknMYPyvzIZuCW9C/+elKd6YZlgUHlil/mDc0WwR4WAX5sEtDQJEVewcZHTiIzI
ybA/KSVeqPT/MjYcp4jXdg344qsr6BumLv3tsblTdMsHn+Ai3l2qN5GN7qpfkPf+0KsdmyToUWHz
oslvX7tl+zcIYxfAoV3ZBVvWgKJtK0ZEYFFqffYADWkK0vIACHfcRs3ivTUQ04Qi+Eu76ErnSghz
Vz/YhTeshS/Z/sWS6MAZayLKt3fpcXJVJDRvq7z4lcqk06imgr+ggZrvy/nQQ9JqmQy6Djplp3D/
+ikF3wIqeJbdYxBH74Ef3UMs67k2SSiMbNxZFrFea1/beuNUw7nKoj+7tNSmruvjUtN72C/xmfIg
V4Z4SYPmpUuCs5/k74M5nRvR7KZIfydIFND90WDMBcrgwkhovvJ5XbfIFCWhM/jCIrCswmRhSJOT
uHjusqSDNMER4In4wRv4oBibQgNRhDn4RPjCjh9/zD6+lWbzUNSSkLK4uKRTvE8Go9olw/iZtUsE
q1BLYnv72qbGT2sl/5jykuJkYF0S/kSSlZYh+Pfo7ICNbYNEnFxW5fTQ843pKeoHrpMpAkvQeNad
SJixDHp4zdpx15JxMaOQ/o+z8+iRG1nX9F85OOtDDCPIYJAXc2eRtjLLq1RG2hAqGXrv+evnoWYx
UlaiCn0b3RCgUivIYJjPvAaLlWYnDBTZTOQa1kUrUNpOvAvEcWkWlumXtPFf/Ch/XWJzoqNHQ4Uv
FqYAGycsH83SfIXM+DJW8kpmHKuhgXqiENm30Zs+ZyP+lI73RD8j2HQh2g34e3nAG+pd3VvHGkwh
hvOXAjMlY253eYnSESKc15IMeYfzZ0XzMPjCfF2EOISvSruOtq7QKIWp7jK1B4g5VXGw4X6hAhav
xk5cxLQsy0y86hGETL1w4zHgJphD/WplVf1VtnRNnExdjoDlNijvqJUkXQTqvauL8RoAIUUA5MY3
imbx2u0RWS2bEPHYidolDqBEHKBIW7Xv0rzcKvYNJw9wNlx6jIOitG9krbFC2QZWEhWFe/rV3zA4
jDchvTOoF4ge1Ga1TazmzrRxRcjrlCZJ/WgZ3aMLSQs6hc39UIEsshPyK+yCCE1daW8xKTuWfd1T
5hnqLTKmnA+ZtC99AJ6w8+rbuItsdN3IH5UFIqHTVb1DgOwXJXGMCDp5SRdHrdhgD1kY9ddQmvZt
1d9Q3HuMR3CgMmkf3MRA3clgXwcw0tC2+jUlSzHFbDS9U0JQNEvzHqkfV2PoEUGvsMhe915Q/yTk
iVdJFT+5C9ihZwK8ojzUtDt3VlFdLOyKA5l6dJRdjHEf0AIrba4p9NOItaKHCLkSmJAZRYKJvrRv
rCs1PIcBhxtsxC9mLY2fVuwesdzpH6Ks6i8DBwabV2Q/EnjU/KFUU/Qv78kTnlyogFtbOskmx91z
hapHtAEdDjjFuHRLlx5ghNyB4+1aE5OhgjsUdZcFnEjDvkyyB7MEmOtG4qaOmmLldeN3etzk1PMI
7q7FBwF5haKkp9ZoaF5z8Mt2qpvFW3JfGUBuXHMG+8CmFlX3gDg8zV9EBywLfSvqF5eqMh8Klxil
62kV+COS7pXR7qY8e8gi8XX03YOVUUWZuvQJO7j5SfhusxZqeg5ziTFfPAF2xHkr6OpfPjUT35YN
9jWIfg0zR29vYuOLsADYg6m8MZW3HqmkcL8IwpLZotCPPPBOFvF14oTfKb9fTGWert10eknCADUV
coOIuzWz6C4IQOhoAziobaojLAVAyzmzkFrZDuk5VE/dwdh1omr5S7JLRR/9S5IWu6Dw4FYM6hLh
QjQ6KUHGsZMckanf1hbYZTHENTTfWm91aP7iP7HWGLmTuTArUR8DzqCB6tfpI/72dwagrmFRo7L4
TeWCoqzn+t6IpwcRNbdwjXBDjqcAmlt46UXOFZa4X/rMBFrcTiya6HugxUMZK1QpUnkH7H2Pem2+
1IeDDYX2S1vH4Bb1jxFnQbQeAZ8JU3CHV9gpYERzUSoQ0mJuFHz+0cGemNsPCCgEP6SHjEleAU0p
tzCgHyUJOEKNMbSAEb1kjo9NX5gbO+KuQLaMU7vQS3lM/sKflXAk9kFXl/6qpuO48LyT50R0WxWZ
CzypuOohNESAJBfezEXWorMQII6CcngPhABbFMQOWCrp2nTKR9f00MKK+3yDcR9OrIP3OrDYogxc
GohNBQIt071aQ527yWycG3SWx7uGbjwJS71LB/+2tDTxSgwnp47EFUS6B3TueJJ6MjdEx0+DHH4i
ljqumhD/aLDnRyw7jkZeh4cg6B+U4exD2wPZVhY35J+LEUOKsIqGEjxUuAhw73Pb7inTQzQw25s+
bOnCxurXrL0jSCwOdsTLDk6BJAl+0p8yaLCYNY4YSsbGsPVT6kmZJF/1TdS1AlqEHSqMTZLsDBpF
pM8N+lDmt7wnpFVZeAvD+0tjFDej4z03qsEhBvpnXsm9cMprEALZ1uOinSpFSbhsjzV4kPVQ2K9D
O37TUbFHCwBypmlcQW79BQHuUz+FTwBlbxF3+2KX9TcQ6WyB1KnppGU4Fkh5QZNqS4uXvW/Cr3fn
+VtYEVZR+vxmNosMSgRogEvia9AMe+TQsUTyk5sMUgWgUP0NG4bPSE4RoyBkL1MsXRwmSpupuS4n
0VEPRBd8akL0vOb0IBoFLk39zFL7BocNgwJ1vLGG7kcZ012PlvPXjT6TFt5QIn8N2wnoeyzkJk69
pavk3NX0DNBZiW/RO6f+mvb+Rkmgmr1XfO7CES08bGfAxk1HtOAh4o61WqtaHsFL07b0VA/ndQlU
m/C60FmMGAdzAZl8b5UFQuMaCcNebgoBVTjposs88D41pUYwktrLGLovk6zUUsY6TH69EPL0OrLj
a9/w7uU8zQtR5EF59efQiI6AK/NdWUYJlWURy1WNoARF32y+zLoEukdGSa6I81fAb8gGhvjMqCYH
5wnoPA7FrQ+8YxVhPAAhonkEnZvR9SFa7KPk2kYyPy05L3LyHXrr9T0elpDwS1itMiRTUdFjgKAV
yi8jy31R6Qw1SVVgQVNHdLNWzeeRydjUcUX9pS2mqzTPn+KsvosQ1d4MrkBr3ARhH7sXlYfCZ+ZD
t5yT6idkqB/cwuBvcvNrWNQkd7TEEBW2nyesADa17fuQyPmadszqVxPwDx3W1gX9I4hBpgDdYpMb
ukbuXTT8HytwavBhdTZs6ESPK9dRDyY9k6fel3Qj4V1SMC34i4rvHdEbwGuTcqIs9L6t03xjjxnI
gODeIuFbm8V4tIYWD2iXGWbOANaUKSApASJxKB5hEdrb3NJPUd//GAfUUTFRe+1KRF2bwdvaM6Y2
qZRAEdH17RRuJrlxaynvXkE33SamTcE9zX5OsSMpZ9Xt/ByAX72UBUkRXZC2LWnbLbgMalHNZTNr
/VVpM9/FubAQvQG6T0sxoMWBCBLUEC/zNWlu5MJNtupsEOsorvR1jF3KZTaiekFxzYQlgrykxPPS
IetdT0UP4aEw+AtWXVAm8sX1cFChK9UmVM4mSZ3PSR2x6bvYd9G7yHEMR9ez+MEV3F4nvUFwTbkK
M58xUJZFrcNMf1LyIcsHNLzQyNxhsV105UWGoRplt7IxNM2rAUURM0bqdBe2luXtgrn04I6A20cP
s4qpWgXKC45zS2y9lZiCX2FuOviok7VY3QJm88NdDtUC4TbgjF+RCMi/OYUE8FeWA/ZGCIrhZ4e6
3WNpAiGw0B1BynDR9ViXZeB909r3LluWd7DOEAG7VtQ3mjWOXCTToV+AD3dRZvk6J1gArwwqCI8t
ROlPjI7UAs6it67wkp8B8SSIPK+5dCGRYyKQqoU8jog6kKZ8MBJK9S4hLKYuTnyFSXf9q9QDpOSa
rD87VrayH5ENCG4yC9NjSLMhUHJB4Q0Yrg5oilMne+lKycZgfXqoIJshvXIOqfkybjVekJDSqRvN
RK0vVJohc0WSU94ddRY9itYy0AhLLLx70z5G6Wa0EC7HvIGK5RiX5MGoAVhf+wCZAFzSqbQuePJP
daYWYhln0Q4uLn64ANppycXwh0Sbyqeu6wJvNbPTLjEDF7vJqKrX2uUson1NOi2HxnmZhed99yBG
34HE6SC3iF6NX5Sd4ZhZxy615CafrAttiEhftI5D1yTzrBISgmHGeFXkMXl+mVbtVy+j4t1Q91yX
hAbbzHT1rV+HRriP8BN5cLLRvUvdUA2rGY8D0mp0KGc3J9lo6EIjK0or4FPl9ihhgWtVS5EJUMUK
nTTsKmzAuPd8E0VOw6o9Agmiv5/rkvQTHmLYfnYClXlAJJLWWfddUMVbzF1J0dsAD9VipOQUgovc
IhkVXxiuzNNtNk5JuO9EyoVK5Vc/uVGX/nT1CKSqyXTMz0wrBQSSo++3MiJq9ZdUGsQLrg1y/IZ/
AxE9FT+r2iMmg/k2FUId7xHgD02OdczCVqJsTWvtowLTcALq1lrLXOUtNpFCR6sOA+9vbqyN19YA
UrqlJgMVuhgbzlAjrIDgV4nqrrICrKVConPvZyV1MW1PgX8c65CToff9Zu+Xc/JsELhcJQN6bSTF
cC0BS5RgdQIsGuyGBB8keoquUDphp4rbbIYJgsyN9dJI2WX9MB1nVEeCjdu3CFX9NjttLXCgMMn1
tqobYxtKq7mIrN6VW3KnGVswG29IH1VF5BCrZ5rDDQwSqnJkmMH8WXpwotAIyrw19tIjmBjhgKal
2gI2e0R2hL1TuBWtQk0lCvCJm2+CRnfiMM7IuoGCwFATfCFsZeR3Qasg49vJEvMEKyg3ou7EzTS3
4heBBPoLTeYa9nHG0wu2MHoiYPFdMM8ZpqZ36Cijeg5nOO23fd+iyoslOAaATtY9a8gGuxKtpuNv
zy6X2vpjjJGLf22ZUz9gAC+TKx0BX900jstBOVs8eWFMZU2zdsb0F+hCcz9YKsACJBYgIxR43G2U
odB046I8l62gx2VIC3btNf7twIVAC3w1S2SoR7rIC3S88XdpRlMUkjIfYd11ajkb4oRWplNSSBDx
MHf7LMQ/egALkZGqTgTDA6Id9rVRd90M+tVLvbv/8PEw/ZRBeHQISBdvSa/5kU31YKxBo47Pdgty
7D/YzYcxTbzgWHfwNIYcFLz0saPI8glR+ND5ZvTdFZUQE+qLgXpNzLI0msjeh2l7iA3qlHWs5SM2
hou1ox1dgi1UV1LGkkZmWRs2+JC0eYEqpnch8gu7qOrBpCO69lRXBdAoH1WDC4xNo9fIDsn4es+I
L+yyAEeaGQVJrkeZ5K4eJZ89wvDu5j+ip/Qoe1Ec4Mq0AdgGtDfxvZjTh7aP225VNxWiOpI9WVE5
hiqjM9MSa6d3uv7p3//6X//nf38f/yv4WdwVKWL3+b/yLrsrorxt/vvf+t//Kv/f7x5+/Pe/0Z9z
LO56/vWEsFxqOfz8+7dPUR7wh8V/6q5v4EoY7gFxW3oLyEBturwPkTexxEOOGtVm7Fnw7w+qzg0q
yfDx50P5UMq/B6Uw44cqHL1DOEVBCKx3JN2z/AK2J1D2Tu3fH85+O5zn2AIAoQlYUovl53+8Y1rZ
dEbSyDnMULXRLC395ouHieUHb+WcGcbzeBvHMrmKPevvYSox9sYM8BcXbYUkiS0+dRwxzy76P9u4
NuLL999KmG/Gs00+m2Obrm2ZpL5/jzc4o+4MTGGx9muxl1D4A43tMB76vEkRrBL+Zbc4ASJaVeyl
WmDB9RKuvv8U7pmHIL63hQRh7ijrZP0oP8WtpjWDow/ZPAQjmiYvbTJbrzrr6owKTlqlm1YUXC/p
KGS++efDW1I5tsU0Op46mfPCS5Bexnfi6ORD9InLupWkOSMJp6LFUXNVLhKf/dFBIOPw/tBvV5Vt
KjAuv0fWfIS/p5/EaA4zI2P6pS5mGF/WjBcuAo7e9v2BxPIh/96jjATWUVBRoF1un3zoWGY1NHZp
HEbyGiDnOoFikUENefaQ2bvhQtJ0gxq3gkffBTQrO3sS0xZ4qkN9ZHLyDx7o3DdXmqPD8wRiC6dn
BnZH2BQlUXDsC+O+QsdyU8JMv4DH+Dr7ltzoupSf8h7Pk/cn4u2xwTxQcrI9BsWi4GStWeSSvgnc
7VB5ZnkLwXu+cqIk+ETLKX7450M5Jqo0QiPHYp3uZWoLfE2DdRVaCZeW8Nu72pMAZStPfLCPz82m
I22lLWXzao739zqqJq+No1YFx8awSpvqlUAXH+hxiR3c0sdArSXVdCAh2gOOg2P0/pueWcaWcEwL
Hgv4PXW6gwbTAtRRdcERZNVS6EcuLd5jtGlY6/cHOvuezrJ8pYlg6elAfeL3lQJDRutANzAi8ghI
NAUWyywgtNnl98qcsnVTWu7F+wO/PZcZ0uZgNrVra89aHuyP478rpm4qBsM/+GB4jwiCts98VH3Z
CmorBTv25f3xxO8NcLJhhU3pVXtSKNMUJyMOWe3x09Y/5FE8yZ22yRo3kw/3gO5Xm4CtxJXjKSJd
x4hXQr1eQzQjDEXYfjFpodKAFh0mWf2qgZUIWcSCP7RBURZPFIVl3o+iU7cJrZ3rRMm2XHO6gvwb
Ad6vYkuhl9NTVglXYz24dyiTQKqr4ujJGCoRElHXwKGRCcITtYoEeV8W1QniyswLcAizEpvCyZxb
5ZOnbKi/eS/Ldfdokmi6S+REKBdUTo9YBF6w41XgpCZORDB/J3SNIC4gMZ1vzTKLIACkufecAo68
0zaeCFU8gsmaUU5xVqIYcCuZ6Ig361C13QW1B9LeFi7klxTlzQf4dlDl3NoQ1Bgj2/yC4JAyDl2V
oCgCbaG5R7oZyH4obdDiEket5MWlTuFvBpvJRBklmj+5dU7ST8mhBEGRzfRYyaAUrl5Gg7a6Lekv
rLO+bbtNC2TgfgAle2HWyfgdR2f7WoN+CihKOQgSoe7Yw47lb/IuVAbHeGvkBVp/Vd6T0uVcxDPO
DwHq+nIYv5pyju5jw4vBghWYMazbSfWfk9CoMZwKKBJlSIM/pHSh60OEWDaSuzJTn33Moi6ypHFv
SZgAuKBdSoM5IYb/4cNQhD5A3R/jTBJysBI48TzomjYM2PLS+wR0HxHuIkOg/jPKQKiguBEeieuB
duEr9Xgm/f11vhy3p6tc24gSLPeAAA9ysq8obNDpTKLjXPrxBjmSEM/thl5obc9bjQ/RdtaRPr4/
6Jk7gOODBUcJzZTs5r8HDV2z6CPbjZBsMZS/dtpspGxra/1NhS3WnO+PduYVGU2Dl1aK4qo8OZsn
03QlcmcRjG8HUrYRNgPllYkMpuiTBlaB2yCkZiX9B0fIuXGFQzzuMTK93ZO3nPDqBUSdxMewJM2E
JgIPmDy2vPDqpIReb+DouHVw/vwgnDpzVFKt1YoM1bUUs/z37A7RXCcojoZHHQPEGodMpajWQ2Fa
ezHiiZQP5vjX+1N8LoyVliT1cBQBnDKXC+qP41kh+Gp2GCMeSxXn69DNQcHkhOm1PaGd3SZUs4GO
bIIaM7AYSUW6PW3/8P5DnFtVlk0caXIFu2/vYCOApw+G8Yh4S32hSqQq4WlHS1PM+GBJLUvmZNdI
y7EE3D3uB6FPghiZhKyoqoqO+KPk9kVqEGNesdr1lTKz7BHZnObFFQPd83x2EfcvKi/9IHI9t7qI
3DxkxSQx5WkcFdlOX8TA046tXfdodLifYwkBHsLAqwTsdlHiivNBlLHceKdv7Qn6sDaAuuUS/vsj
a7HoM1hYTYjGCQ8WWJRVbPTf0XDCRTpdxGgKbK4s2zc/GPjMl+V6YnE52uWwkieHVOTXYJ0i8hPV
gMpH43Z6CWTer93B7e/fX0RnNo8Fq9fmOjddwo2TwyL1+74MEL44koQs/AvahUVOTB4VzrNVUo98
f7hzgRvhhfwdDNtkYH9PKcC5yYlTonALRsEEXj7mJKxCF3bN+wOdWbFEh+wNRZbjKftkCh1buXMt
SD90QBWFSvHiYxrEV9nkvk69Y2EZq6NtPqIsU+dF9MF+OTerEsCs6Vl4K4FE+/s1MaFhDi00nwAj
6UMpXagNheU+j+gC7u3MiLJ//rq2EsSnwqM64ZnLA/1xHtH/aeaucNQhiGsQ7dB3Aamh0YnSo576
7hcKq214YeL5URyDOHPRS07rur9+f9LPvLZS+J65cGo4J04nXRWerhxRkfPp/jvlWnTIOljQBhb1
l5Kkbv/+cGe2ieIfsirTlEjtnqxd1ZvC7ObSOBipYV0Pg1kck7AMHyys0nbvD3XmKGAkl2/maUfY
p9njYtZsJUR4hwj86fPQgGKwMAG6bMiANwto60tbwFgz6bl+8GXPvqSW5B4uRSAu17+/bDNFurPm
2TiUOAVf9EMstngImpucTHn7P3hJ8MiuRQ5AUehkz8QqUxgUTsbBUVCds96br+uqbTZ1G8tD5Tco
GJU2ZfsYov/7I597Sa0EF5kSgo95MrJlRVEv28VqbXCHIzoQ7RpxbAy6ddd9en+o34Wzv091pOps
0mQOdpcizMkRNALlE7mZE4xBnp6dvN2WqHYZ5sxFmthb3zWuMWp/qJ3ksouc4+LytTGDHiogdITQ
uv3gcZZL5PRxliyPdN11vDdRU1lOgUyx0z4ahvVpdOlDeXLbwS9LGoxqNagfBOhwjMib/QSfFXaI
QqUiqJ/nIn78nzwLH194nJzC0ScXHjAELN3CjC46Em77Jso+IR2RriNTQMdFm9chb8IaMU9WzWiA
FgQEO9fqpQXLlsfjB2eokG9nhgxY8I9JpcyTy57840zDi5A3T8fwmFRiwX+DRwP45yH5GhiWF+0p
LvX3/YQDrwbBt0JdPn60NIkMuEf7S4GxWfrRIy1r4+RjEdqSl6FCQq30tHAovTmQShByqTidf9hj
Hb3YwRggjjNBFvLFgqeYBgtlsUAY1k3S9+or3iIJPDS/Sf7p1W0im0CQwDXjaH5Z5u+P+dHe5KNG
lJoHK2d6Im1esHkuLfpAK9UhDf3+4ngTfzGaMonA6NtoV7mna4OueYeW9XxAr1PcBWqEDhzuIqh/
O7Oj9xx51Ud74+yQwrMtqQm+HHepJf/xgqNwZxxvI/PgwO0D/5cm6aVRkb/fOdBrnYON6CI+NnYt
X95/1zf32PKu2qY8alEPUc7JyhtsgTw09N9D35UPMEO+FW56i5ZHsW5d+U+PPsbCKlYSZP6u2p2E
CkqXQQaLEp/6ei43/lCB4Wh6oHmB9cFIb+4w07QFu5u7meTXEydf0Es8L3XddDwkqP7fh2qC9l96
wfQsTcsb9vk02IRlSNSvZTW00fYfz6lNuZ2Slu0xs+IkQkmcPnbTLhsPVot3a+I+4Nh8oNl92XUw
id8f602UyZvSH/KW4qTL1Xkyp6NvwiLzeNOhQhMBhCFqSDSKw6z6YKAzC4UEjD2oheJMOM0QVG41
DfyV4YDKJ9xYldswAgAcXMq86e8Lu/r2/oudHY+TmcaZdAVv+PeOKE2MoOIxHw+5YInEWfWI4jZc
uEA36yLs7t4f7ew0/v/R9Mn+C0MsrHIA0Ac4vN+xKQ9gUA7pB+tiudr/OlL5VpaJrg5HmS3U6beS
8Dd75Pf4Vl491bBKzOFhovfa7uYZK4kP9oB1djhCHNchlmMVnryTVUmvRQNpOvihkzzaCTTUDdXV
Gbw/tHKorM4Ih9aX3ZBvDCdyvoFBQ5idkmhA1TernOu6dPS97pRxv5D9H4UJhSMf3CdoovQDjeRn
ikpFNfXAItrhJhkmLk7PSRXmc5GGhN/kQ/0ci8L6gk7c+DAbQ/ErrXAyoBuDOsc6A2YF2EYAMKOM
XhU/RxU3Nbkf0slf/vkHJjviXOcQIgtcJuuPA3awhnoKvHg6IOPSPcZZWoBHsDy7++Ab/y79nH5k
29GEzgTRFlfI3wO1huHkCVcmvO/FI8ucWoWGrB3VmBQNKBykDpImG7hKibnrHHAz+3yccNda9W5b
1wekbXqAUnNn5xsxTLCL+3TGVsF3Jg+0WCoOne91dLVbwIUCdNCnKZjhAiXYoH02ChsbDV0anrsd
FPzlvOxMlCoEWs9Io1pyb0Ake0QVnDKN1UEMwp66L5qHwi79y2my/I+aCufWoE1hzvY4DvmoJxc3
wIa5RI56OoDp1MNu6kUZb5gA8KwYwUC2eP8r/z5aT2afXayERZOXYME+WfN5G5YTGvPzgbBxNZnV
bYAUNIit1ZDprWVdi3xfpffSx+GrgdHR7Fs9XcfVCLmbDr/3USP93LEC8dhxiaQkEfjJ43Sxxrg1
aFl1HupC665C0mRni9l39++/+LnTUtF5o+7KEqf++veqc+208B2UoQ9zr6OnslxIxcSpcXCNyDQN
e8M0UHV7f8wzMQsJP5O8VI2Qszr5tk071TpqmokKOYotXZbsLQcIcmbP99AoMRej0/n+iOemE61e
biBtkkac3gmInrUVlhW8ZQYOODOa7mgiofhBCft3tH2yiIA+0FtEMR2V1t8H6x9nBahpn6iyFYcq
n9dmC+Il8LcKLjMCCdseGEokPpvAzydEgid6Oeh8taDZUS+rseQIHuL8ZpzJE8oR+YTnWTf4RP/y
BkBf5YtTlXiQHBrEbGDS/OPpodzkYVVLrx2bipNYQE85ZkogVw6LJOZlJ1H9Dryu+eBe+R2Lnk6P
IlJdEAW0C0+Dce5qG7OMCPBU4iYdMhnlYtWQjpK8qONn87p3x/ExzF1+w8+K9AuNrWrXRrEmwZqL
+mZRf60uQhalJL+rpmTVm7X9KW9hS6PPkmAI7MZUm4n0hY+6pRfGn+uhb54itCYQpYxrYFxh28Ff
rP0Z/nbnImQpOqoUMnD8F6cZegiQymlfI6dE/xko52M/JfLTYg+HUzCNtWAzYPDX37Toh/fHEPH0
eOMbCvUqb0jQImrAgGKBPOGgzlGV5khX4DH7TP2jho5bz7gAl7FpDmvZlOOLQCwjRFHRxfzGa+0W
fIMegJplZSRQF3CgbICZ9tc4SIVwyuw5f63huqp9iUwnirbDBPC/8xd5K7fqSvRyS5l9hdsaVRtt
wqUE8B9a18Fspr/iVjopQq9l8t3zRuPHgI+BWrkwlDswcworNegj0QpkH8y4rrTCcIcsh0DtFSDY
dpj89BtOt2b9weoTS0R2si7oxCsyRopi2vGWM+qPbZNgyuB5FFUOGgPREF0kz9vXcMbIbC4wjMe3
FTVPlMM779sIeUgPWBZi1bZI8MCKyz8nQbUZAJgnav7g3BBnriHgEJqj2LIIzOVysPzxaJlDzNEE
ED74NFsDT6guFpvABQLWND8mlBETVO0GL8WYoP6BBtzKMIMdrKF1Ti/QRK3k/Y165nG0zWltS6aL
OttJeoLeoV16Y2Yf0PwA9WrAmZ3c6i6NP2p1nzmiFSc0KBjSEPKu02uhdqewciuklocR/XIrkf2l
D6sajHyiZxj0QNsemyaRH1xHbytPJv0/JprSvkMT5bSFYRoAPP2Ke7iE35x2iu10A4nyqKtym1bP
o7Y3CrmX3L+y8V4aanmBAOd6Nj/KWs4HBH88yMkMWAwqB1RGDmUDY7C6mD1kzYr+WPjysGx53bnb
SMrdTCO3qQVNFlQ23fypB1+h66/G1H+0TfSyD072iUZxhAnS/KpPg4LCzjCsair7IGac+9b+iKHv
Wug+kGvLc4f2wsNrAfi3Fb3EfomrSFP2R2/Bv8cj3gW+kQDw1Vb7CUgApalskmi1kiE+xnqo1l1u
2YiFaAj/ZaO+DC1Cw+iIzai4FyjZoV+RvuDh5X4v8bvYjybQB+L0vLit/DS4jYuw2TSjDZ0ccnT9
MCQW8v3Ke/VHG9NFy+lxk3DiTyC//VsLVSjMOLChXg29RpsnLLNm5dhDuBBlkaIpsMy8tax5vEV3
X15oc3IytF/B29kpmmShbAuQFbXzlBe6RkMEKnLpFVRE0x48MTJB9hZ/yGblmlgfupC4VopY5C6a
LQ2PZEDU3/OjAX0/T00HBV48A2CFiRu/4Q0vLUpGL5Ga1TWuqs0WFJhN/phreaS2lSH0Cgp1Cd52
5lRO+JWQKeX9HO+rynKuPN9eTi4swuYoa69A1qVrsVQCWx9Jw2DScCpx5bxGsTfHIl7DJLcoDm39
JqzvKlSEcOOuEAwceiQAazT3v+ZFGnFMR1PTrEQvh9sGTufOSxeLaZV4ziKMUK4hfuODZE3+oa48
d+8h3rYP7FxtQ2Dfa4D7VN3tcppeKqyhVwtx7LZ28FULUJV+HDtAwmkGiT6Lge/Ydc3VEpfZIfFx
iaCHWH2Kw97f1RWVDyj95i72PMrfSRhvM5WVN5mgs6it0b1Ao7/dN37tHH2dG5dxGYsb0hd42r4h
ETRpjK+OizYj2jPza0gGih6RWLTKVWs1O9OT1TdC73DX1WX7VEwJdI7YuMurConRsa6dV4kMsr0S
Of6Fq0IwToFr6wEdLGRgTeuClnKKEmus5DrEvjXcGwDn1qW1ZA4idaNkD1Q+PWRYKJYYj3R45Ppl
j7OgPTjp8+xM8Pg9RCKtusdHxky8X7NEpXGLLhzy+HIMrk1ddFvkbrpb/ATa6oNtfu6IB/JJhERL
zHadkxtHWpiX+FNqH4oYCkGO2vqubYhowrj5IAw/NxKmhMpcenCU8U7C8DCRJWyDDIuUXv4KffSm
aI4R0Dg3719a5850erQePROqojhMLA/yxyVaDeYQFkGgDrLKFBSHMBuRDi0TX6xT5nbE9cAvh59m
aLv4sTTiGaJBgmZHbuBgiQ7HZD0hYNfGhEkeuu1a5FBq3n/Gc0erR8FIYitGreo0y2+ynEVtmPYh
Zk//sEVsHdAHUM9ZXaf3uSU+KCqcm3oPbDZIS6b/DTSiTMHU50aiDoPh+KgBG9G2EXDuK7/LPr//
ZmeHAlNpOhR0tHBP1tOYckt0tHgOtvALY5uM2oyOraCzi3PpbIV37w+3XIsndxRFN8siiaB8+iaW
M+yBqkNvWwddJVCxIoQqb7ERFO0+F1HQvmRiSvyNnltj2PROrH+8P/ybuIUSGfEaCRh3pHyTySi3
lIrB4qN0x+k69Aes+BaAj99E3S0GufEBSmH1QdDyJn5lUEXZgKanTWJ7itf2KbrXyvAiCI2+n22a
pEGcuKwk5B/qdmV4gSktjbq5i6NfJlWedqVzb/jgzd/CbX4XSixQCibYVhDFf++yIs8HmbHTjqbG
dnc1Ag//HPZ8f8zMSQrWdYnH14qlJn450vcDbpQC9i/XZv9BHvxmMy1PQvdH0CWTiAqdRKl+hyDm
0GX0Cm0r25cWDR9sgfKDKr3mJkNF4oOW+pmPTkefUgJ3LjW608bzVCHG5GGlcfTLLt7JMruvDW3j
dknR2U3CbF+QQn1wqJ0dk1IdUQodH8856ZASqWBIbcAqLGIbfwNP4c4yIHsEUWu6GvUYX2aOmD8I
/88Nyt7ShP60E53TPjdsJe0iVR1B9jPnH3Uchb8SVRo4kzkIdVsJRF/iGIiiH5yOb84QPihdEbYz
nR6g2stz/XGAmyBQfVM20bHPZmFsVOYmKZieKbruqhpA0/t7+C0sfhmOnMuxuTYccUrr0I1dgdoM
eU1DAqPElHyfuJaxReQAr7ag7YlN0KaLQ/dz4jWvKDK1a7v3ug9u4uVk/OsoWx7DpaADm4WFfLqh
yLUA8lUGXefUCH/AF7N3k0tD5oO3XUp5p8Nw75iLyDHlx9PJxVWwTpImio5eaM8QWXOzuffw88Kz
cp4RHbaqX1jQBA9pbfY3PS6q294u24v3n+LclgWGQ2OWl+UYOzk8QHf2uh94V1HhBWDWMIFlEi98
5TSNPg+e+/j+ePLtWyuQJ1ScOKaXFtSy5P5YUhjFmCrzCdWmvILLkk+zfR/UbfAzFHaCXTLaNGh1
hlrf5A5em0lLpDnJAPcHfF/a19gqwEHj/exUgES7QCH+pt1hF5sV3OzZ6bxN6WNlvDOVjx/KWCBz
+Y83IzhKm34MK8P9v5ydV4+cWrqGfxESGdYtRcVObrfb6Qa1wybnzK8/Dz43bigV8ow0s6XtkVct
VvrCG4BKLWYgl2RcULrDy2CBctqVWlw9KeB+MaKJm0cDgPU99oSBtXE61mfxT8RAO9vWeGOXF0+C
YHuI30FyoYFZvGSAyIhzq+bRk2Hb3V6k9QEgMgE0ylhACs0laBRL2CIduzq6ZJPw74oSne8ggNP7
76NQxaHnSduDoGjxHWO59rlJ9fBS09w6aYh8oN9i5Pt/H8U058x5bpWvqC2EG4GB/1B4AW+t3XUJ
CO8kLceX26Osj5EhU2GGLUWtmTktLspRCsey19gTNiTiOwxRqlMM+TZxlFF+SUpsem6Pd20z8M4q
Bq8eEc8Sqd1Eg4ldMGAUU83L4+Bb0pEsS+xl6OwbH3D99jA1CyoWLzrxxXKZ9CIuUd1BPWIyKWQe
7d7Pnr166L8qqi+NOyRbYsyh/XDYwj1dCWzmg0ZcR3GQkG7JL5H0riishtcnT0xrh4ssslIx+ZhE
K4oPvpPM54i88UOawpbTonizN7RCtGggrjgFrCd6pauvbOdhTfZEfFfUMcZbGNCJx7Krg7upQCVB
ZW3fQt4s5IJRtXCaIWvQ2dRHgeB+6uvH20u+DjYNnEdIGijW0xVe4i5KKbcMRMHF2Wqohepx/VxA
Zt2PRWc6KKCG35tGL/ahYmQPmL5vYVPXZTFKglzbIAZYDMLsxWmtcKjArhlaaVB7NZRZNCkaCvG7
LhsVB7J/sfNFgUGnP0XA0zJU7eOAEsyAbY2ptINLHS9C3HgcH73G7091QOXp9ge6slEBY5A/88CA
sl/eWqmwmkLDQvRsEEjcdVHpn6qoSxA6naSdnAn54JeFvLEqVw4++DROPN0lRl9ChEN/UEvbH+xz
QdH3Hu1j9YCmbLAj8ULae9iEXV+Z5Bzwci4Akxp0794/nx5qsBVvItSnXPhYkoSKO0lqfLAD1Tr0
diC5ucHnvf1ltSuP9kwqnm82GtSr7AoSQYNrsPDOCt64T+Tsae1qZoJSFhXb4d7Akm7cNQkq7m4I
gfkrFE79FcYLtmNqoEyET1P7SOGwqbGCCOlqVA3ylTsfsA3gubqdFRdQRiw/63VS/bY00D4oIBm5
cZzKSL3zjFJDQj+YvB/yYNjf5CxBVxLNyn2QAI62R3tAoVgyt1rzV25Z4J5EaDQCbGvVmbcDE5sv
2wepDNXtlLZahbBBCQMIRYmN9Pn6UKQURJ0zMnsRh5kaFPlKlqRzpJr+0RbT+C1NB/9utOt0YzWv
bKE5bBEkrAJyxLLEb1UisCZMZM7qEEVuX2CSh9BX/aTW9UdojaFTatpWV//aMeHaAqFLZA9ve7Ft
5aGPfYk3+lz0PmYajaSZz2FfQF6bNMRaqGEG9sZ1cCWIoWGCbsPcxYECo70/KQUlczOpFemct3GW
Al4Y1Adsz9E+un04rqwclzF9IoBbFD6WYTzyDE0ztMBzkXUpnJYIpMaxLhX3sgqK4fZYV94AanY8
+arGriRFej+nvEfsRtQZoG7FHigseFYS7apZ28LFjEd7MYso+S+1hulLa6CFt2s6vY/2t3/DlaWE
ETGnRgJOxAoph018LVplIgFGXfESmlRVVMw8EJJAcbmbSuVf13GuVHLxUGIBlgwL8/2ckx45VmTy
4aPDS0TNEalieacaGHtsLORqYgxksVlohfNlQTi+HwhwiV4iBoVm+zgp/xVpTp15TBELRnnMEJ0r
FxHCkLc/5mqTzmPyH7h29HXIKt6P2aC/D08NFR8PYfoWF2bomuCHR/Pz7XFWZ55xeDRMuvAmbfhl
KDUWCBohE59eKqqNWDxg4gBjVQI8ZBU7dZbWC62g+XJ70HUAN4+qCvaKCvGaMtn72XnEbrMNRXpJ
cxRiRxPLizrXumfVMvHaEXgPZXWrfRLQaA9mjsucnEKcvP0jrqwqhTmKGKQxVHiX+aaaltxwiLRe
2oia2C6mDT3uNDjnjZMgvPxfR/60Nea6kGFifEeblph5hgiu7x5DwygVufY+LXqgcrrHu5h/nB2G
c1nyfoxaOYGwQUlRamsde9bxWzt4W1WjK5uLmju8gZnoSIF7cQPm7KwhnaYYzoDIPvhRLu4piG3d
s6v7j7mSXIGxJq8nOl0sMgLC0+BjdnwZ+r6C7N7XF2sIolNsVO3x39dy5iWo6v+/x4uhFBt7Ojii
8UWHLvkdGTHjpy7jm+NAdy+Qfy7M6tftEa99QtCQYNE0cL7GMs/qYvQ/68yPL9VYluhnDTh6OFFc
fr09jM1BeFcK4hv+Pcy8if8qiqC3lWnALKJLKhVIZ44ywik0lQ06mUEehF985MhSfO9xsHJQk9e3
ek/XpgmZgIOCNMI6dMaQOlWVRIkuldqmOGJnqfVBDAPy5bfneeUaojOg/cGyIk6zBJ0hwpcDFVbw
GVBBU8JlhsWCqCjabnTfumr8HlttsXHFXrsA5rvVpthE6rQ8i6bX9EWR1SinWr3tpro2OkU4slM9
jMzQRzI35nhtLXEFAKMB23eNr85Ly65Su2CTyo10b2pg1gEcccGOQfJSZbbvED5Pu1HNtnpZq+jA
5KZFTmOm+hJiLTdr2o1qjFlDfEEVFunuyZyyyUECEWMy+DUoFppxLtVuit3ZpyRRxBvO18ZGSf7K
bTCra1Ach2wHS3tx53i1H6L8Bc85wjLxQ8UOfi6B9rmIyegbC3tl05J4kRPzoNECWL7XVOi0Nmoo
iOEAVv2sEFTA1GEw6e7e3rRXpsQ4AGJ4QJjQ8rMq+ih5pRUmFwsC21PSS9aho3wGjH1INi449cpm
5WqDR8czzbNhLW64yMSBKp20GKMOUDf4GtiIbNphgVgpW637ELRW8ypjDPKdPry4R9VOvAGU7X70
cqE/iAJ9P4AU6Hq5xkRXdmcYnQ/zrtQiXtmwetF7UL5IZPTat0xp2xieEMZcfamL0G0EOtbIgWL0
4EL0MT/4PZqqG4t25XRAxIQxDK0LsvIyWh7UMYDwLmUXlPzIA826MV7kwFafM2ygC7eQq7o9z1BO
3zE6Yb3eXsprWwZ0E88h2wYczSLLUoehabxczS94XuG0JxVfK4T99rcHuXLJEfKQEVA8tdZUf1SN
q0GqqJ5Wpk/NqqMm4aRZ96YxxbtCE+mLlGq/bo/5J2lbvCCcYfzEgAnNyP3FzOQBVDblu+hSUq79
T9Vr8ayFeLdqwPdrp1NS+37wCvzSemN6Ru06x/3YrxGnVQT0PUBLFsZhTVhOGLTWXuyora9zYVCa
+9l3HYK5fhWblcMdoxxxsUwegqqHBVBLgf/NqPwYUc7S70a0mar6To+KOV6u1TEl4hiQZNeaEe24
GplJLHVR5kQVu+j7Ny8iPkRzQUpeazkqoY2y9x0NdYSvoBCpKXDwjc+ohxr3hsK7nxtFZx8TxfKa
Q5VMYB9jjqLpDpEcEAU0lMepSITaFpn2T6i0/LwzzR0e0swmWxbfNCXNMzR2w4vVVuUnOaY/5Eha
270gzTXuG3QLZ792s3pKBcRqx/Bq7wV6fPFmD0r2eUDMMNhZkFO26sDrvUZcwkMzU5uRV/8TiP4V
OMwCKsCJIEg2hVSEDgtb/O7lQG0xgaxROq2zWLoMiJD8D5cie407h+KwBuR5/mF/DZyYAViVnv02
mal2T3m034UpMZgcT/9MODNVgdA8njpc9doqwfa7BHm3guAk05DHdpSq9MMdDW+cA9FUepPI0zaK
MVcuKVjx4B/h13GOl319yzPiEMPE8CJ3dnLEkbjdZ16JmmygeQcDd+BdWSCpm9f979vH+MpTA18b
owMyfKzNl7F07KVJloL8uQCG01y0k+Wz3c1a+/LQbYhUXRuKaIGHiugWPMr8538tIH3zDqnSidp2
N5aHLKQXF489Ih0DAcS/z2pWPeHszF0YQ30/lMg0uYvqNr4AIQ1fVegpxyKwjO/RgHDn/zCUxlmA
dXal22NHE8kIXvGXEM3DRzVVQ+hFc2I55Mqn/2GoWSCPIhrgi+VaAexANbdgVshdNXhdqiOFn9oY
tK+2PAbGxru5xlJxCsDOC4jg5DkrrINAzF8J5uBu6nCIdVBYwpBAzXyjgNybTOgLD6L6IUVN/jNW
Le8N/AnaK4r9oQdmD5QvRnQbtycIeY7FcmxVadbbifSPipAKF5na9vJdL+Sx7QfZDi5JV1VHfQLE
i0v9+JWgPvh++8Nfu/OQcJuZoYI9tfzwUCVDLxVteIl9rAHa9LkIzYaUPkqOoTFMhyCJtwrB67AM
Fh6NSjofJIMIrbzfwUOKpFOn0IkSfY3WdgAhjqY6vIxYDz6FFcbKt6e4Ho/RQKTR9QIIScD0fjyB
e8pQthVopsCivVJrIW4G1dQQ22ZhHX2ssgkp9NtjrleQMckeFKAekKaXLUz8a8YpxE0Rh78yfZRl
uudiQsdeL9t4YzNfHYrKiE2+wpu6FEOqylauc0UmWGll5b7tsN3KkDnZ8wqM97dnde0qBx1kwd9D
MmolaJBWNAcBVEYX1Nz1H2jhJEfPrGpnRvB+GofuV9hq0RH31WHjc14pfs0FEa5YdIHm8tcilMfQ
IypLzFwutl4UPxodvwwn1wMzesTtrx4cxOwR3a6qatq3sZy9DBgBfsnkCfn8259g/bX5IRrNIlJr
CifW4vqVfBTWjWFkYRsh7RHxbPZ6aJmHoJ3s/e2h1l+bodDkIQ6dpS2XEgCNkGNQLOxbozN/9BK2
SEhL6peYC2Ov0qC777VwhGgYbMFYrg1MAV4B7k6ksCpKx6nst3Rng0tlS8Yj3AbcDfowT+WDEuv2
j1RI032cxeUDLkcUQG/Pen1aCcLme3kGGdBRWdwOqW77neSBoWliOXQxUI5e+1H6KWqrOnWAeY63
h7u2nhDwNYippBdIbL2/HMyhkby6iYOLFjcD9htZdMY+GEU6AuvT7aGuzWyuTxNo8MKt1nMCFoB5
rueDOVEkWFQCD7qpLe60ygghIJRb0pXzT38fZtPWIJTlQ85ot9W9p0mWhzNZeGk1CkK4gPmnMsZW
II/C8hKAo3A7ctn90MXZXqtL8fn2dK99WYrw7GHiTB71+c//iomUMlZyoaHk1eKN6zm5Wg0vQVL1
nySsT8+3x1qnonMj3YDmOesLr16xWGtT289VECNTFDzBZ1Y+tzh+bCzgtRmBCQWCzX/BeC32ShN6
KFqrEZcQVcMHQbLUubR1wCsWdF2ljZvm2ilEEQKhTJN2Kbvz/fdjO6JbrYG1SSkCnah9/4dqIZan
Cmp3iJ5luyL1uh3Z4RZSY/UxWbE5YCZsJhgjqH0/MCculO0yMs4WiNd94ucNQJymfru9ZKvAY94X
RB3UunWdfs3cJf9reyA9rhdpUhpnBY4AAgZN/kREppyMWoo+4SKgQRNp+w0NnNUKzoPOgTr1UqKB
Zbc2LZCcLMASoWyOuSzKKeNJUq3/gr7/Z7WzGUqk/OEXUZxZsXOlUorY8OVwHobu8+wR5oymcT9I
8MObYItmtbpZ5sEQGkIXgtrdKtNBBF7GALoYznVShvi9TPoXDOGVA2A+VJ6Vynu5vXbXxgPGQ+WJ
6BnVlMXWbHy5zqLQb8+V0IrHztODD3mT2c0pJa1vdyryiKN7e8g11BGsLmB4IlWa+jAtFtcJ7iIJ
UIZsPItIDs3/wsaUzEcdAf7gubB03JjyJkY8Cr1Yz9vjPaI8y1Eb/WekvYU7rG8g+4xCgolcThho
1I8rxT8Z+IJARy2i5ms+yt7PTtTxfd1Kpvpsip5u9+05XPlss2CaQuUTdU7imMWWp1w+BZ0EQ9Pv
pmOTdelpGOrkTktj9WdWGf3X2+Nd2e30eAnYwIYS+C6xlVqgah1rxXiV/XvUsCkL7PyhU+yf/zwO
T5pGB4xdCK5ysR3KEf9yX0ZwpS+T0PUao8YZI4K5aSf5Rvb7B4X+7lGjHkc7GXEg2I28LYtSyaCU
uAZOGlt9knOkrpGBiI/FiMfuMR3LInUmkllzPzViEpe4ygbjpVNU/FXpLtLelyjZQtSSRRy78Uwe
oq6o49ypYCkHeCZrdXtn9NqwpbF/Zeln1CRYFDJcLp/F7q2K3jbGThrOo5KJt57iFTmWmp3qdtQ+
UjmoNx6PddOU7wSewLbnvE5fsSmajhqWNFn9mXffUw6V2ae/jF56k7vKFI5R6X52TKBYi70xNtV3
8FiFvlfDQnomajDyjct+9ZaxUETvhJJsSPKhxfQTObFgdRQNdCAqmn4X66di0HK0h7xCfshlfSy5
p6ZuZ1ld/O+nDsHJua8x61LwVd6furQWY9m0Vn1WRfwfCmhuoxTYIfJ8O+qIKO/ts3BtpvRKSPkQ
Blrr9NSDaXje2Nfn0qihVkPJlH/5QRu/AW3BgTCpy3sto7WA213UbIH2ruyyGQdu65xBRPyWAUqF
vYHWRBh3wIbH8gB37KrGQx3FfyeWxQZ340qYQP9G4UGlQQamdZGS2dJU1rIZ1OdaDaInZcwqGLub
6v7XviexHck0cTOBwuK8j0My5fjD1OemwPmPFF85VrCT9hRvxqM+wmdoBFIuAturj7dX8ur8yL/o
x2s85UuWeOE1dmgUbX3ONAwavTBoz2lm+fvbo1wJg6gQUOUhM+C0yov5RUkeU87mZNAq7vatH3NG
AP3t2lFKXbbI1yRrxo2VW+vdzTkBgRCTQ795pcaD0lmIoztDSUCtBKqoRqlQgM3sb7Mql+xIUU6d
lJd/tvCma9Yc1ZHlpssbKzCO2xY/phJd7o3Lfb19CXMJeP80l9cMR5iaAY94MJ2NJH7KjaDHq2Jy
fb99GhL9399GgiXEJyEeWLSzF989y9Fs0YqATyBoZDlYnvv9ebKwt3f0To/sjUvo2maalS7nEgbB
y/ICjPAFl1WJk5miorL3WhN2s1EXGwu7/oCQxTQ2LFgy4DnLvpWfy7izjhmj5PFnkUiho5XiSajf
1QAP6Nsbd2OsPxWbv+J3S+qi0cJ89mxqwUdCM1wuvPCARPuHRGDnenuwK5GMhbc8D+ccdNK6eH+H
ZxmOsdgxVec00nDcUjya8i6ifZiBx5mCrP7t4a7MDQAHErc2XXcMmBfPVT3G1CjmQxkZ4/TK+TUO
stbHdwPiVh8AGm0JUK6nxzG06eAS2NKDXwZQVWP0Nlbf47lVxoLmMo08/6HU1ewnZsbtRsX3SmgA
dhRKoc3+Z58sQ6hqinq8bwkLyRuM5FXHp8vARGEaJG83Ko0NsTJSrI+IV4y/xNjEwo2qPPgp2Q2m
AFbEPzbezCvT5xlBnQq8IAo6S+zBUKjlJFJ1OqNcn+75/3nAdWz08Y202xhq/ZyoSOZw8qncwYtb
biQ1UMchbWT5bPQxflP48e4qK89cQ8CJEiIdXDnFxjtVqy166x8fjfeR6yxBNefU1IRtwv/3e9jv
bKSZSmGeKa433k5ukZ/DqRZxMTVPkMmyMPlIdsEQ67+DAAcbXQk0xDGGqE4Oie5130KjL5qH1ipK
zVFFV4u7MU1l6Wj0VZC6IQbcnTuCy3M0OvNYrom4d4kQ5fiD7kFYc7NSqULXKJFB/D6pOHK5fasG
2k4uxkg+2vqQN/cxLdbhwsiSvvMnQ492dSDUUyjCEIdTGgWoGwKRuJQ5pT9HDX35VWnFqG+8BFd2
BLclSRKeVMgtLy8ySAAd1mjCOpe4h2E/nCWpU2PUFGF4OWzV5eYAcLUwXC7zab/SezI4JLxuo3nu
kZjHgNibHrQYwYYqjeT7bCrKQyibnWtiI/XRD5Efun3ZXJkr4ZNG0Ibw+4yJeb8v1HDGF4EaPcu4
B5wT2ZyQTmqql660tiwprsxUIILIE0StkWB8vvf+urNBDeFVhTjJOVFF+ephooCJgV7h88jWVRys
2tUnI5OLwkF2uka9KrQ/357stV9A7jZLAHLkyVHe/wLRdlRY+8A+m4UCkIlPX/4G2lXjgovCxEXp
B3GilqnKjtW1ZTrXKkNlA1UFi3u54jwiPMZzdWtmIy1DO70DMxRpIrlkSS+7kLmxpYu6YwUU2+FR
EPfI7aNqVQZf0d7Hi1nGx8qtxPgZI1jf1YvJcqZc/52nduOq5HY7Uxv8z3g/etnMo7TcrsH2VEHn
WfNrXArjQT2gcAmH3A7LE37k8klR6ydNwgvTS9PgMQwMZY+R6Js/UgfDO/xX2Advee/9amNkRetp
qA/ZKOmO2TZPHYfahS2WulJrPEweDC4hxYjbJwjtma310ZNwRFcnr3CU1PoS62nmxrZfHU08V52Y
7uLeyL3RGcKiO9ZWYbk1EJynoQCsOGOgniLcD93GBn7m9Hrhf7LTBI2wPscYRyOxP8GflvBBlzXJ
kTIMnj2rq/b4qOh7f0zQ6DK7fkR+bbZLjVtNPVVCrl6SKAOxN4r2gzJp8mOpBe3JrPJv+Omqv+O+
b3dTCovJ6rPxe6h5seunRnlCKrE4VLbszzaD1QOO5TWa2Zb5lNM3OYip1A70+Y0fPSBL7HGV8eDX
PjqLtVrsjKTowUTr4atEw5xVHFPLCZSkfTFEau87Nba/lDJiZxaEGyf1ovaRtsSw09s6w01Inw5p
rsDE0uTkETXbJypvyd4sbfN+SuXRGTV9/CXZge32vm5C+wA1vZtydAlkZOH5CVl4GD2vPAZFZnDC
5OzRlCXUoxU/cLB7Ej+DPO1ex2G+SIcM8+RimL4WcU3Y1gFA+5X6snJR9dLYt3U1XtQolu6pYbUP
edlIsy292V1aAVdO9pXZx7SJ0r1mtIiOqVN+BPueYMKa4zuN8PfsUxLzF0uNsNwGsrCr0dx5FlFp
n3sS7y+4RyKP4s0GtjGEfHdKYuPY2VS4Y1ONfKeUs/LZwujgPiny6DTq/I8/jOIb13R2bL1UebXi
1ndS4cu7xGx8ae9FtfJfpYdd6jRW3T9JTRCeofO3D00cIw1Z4lJMCt7jiWOFnfmzHlMTg2VCdtcT
aoIOupVZOMhX6g7n7sjFbDg5TNBQvnhRlbw1EoawRTlkr0OU9vtJ9Qa3DzuMlA2JvzhMhunJ88Pi
2CZafOqlPjvJeBUhxCRPPxos4xBqUcRlBAx5P5gweDDXnHUE6UDfd0GUXewuzbEXUpEr3v1x7KVZ
LH7DrGoelHTqL8bkv7ZmfSdGqCp4tGLAmyjjkWpO5wRtK3Ywwf1niCzBoe68LyFF+w/U7QM4/6l6
QVbntdbL2smSSGIT14gjJQg7TKiiZR4Gz0adhmcdLUQnkExtL1chCgl56539rGFr1t7JUmqMmwMZ
r2WcnpKhgbSWRd6+nbK3DDTnhx7vEJwW9ZPe1Miaa9gVNw0QvSTQHvVRTe+riIGkPhweEMrrz6WP
IXyNqcyJMJtPyG0dO4oxZUfU8qY3v88e4yjnBlT88tFOavGYNOrH3k+Cg6jFm2aOxl7JU/QEiRRO
aPskx5hr3ZFE+2y25kZRafWW0D0AJ89dzk1Od3h+WP96zUykRguQKTjjCK97tvy0OGQpJnSZ8E1n
TpJ2YZ6hvV+f5Cb1tmruq2d7Hp1cbtYoRzdjyQfA8dunF574uMTk1UkW/XiPsmhy8CkAbSCorgxF
rRMoyCwvBNdskav6gRqLpDcxIVXj/CEMPOWlVnrtKUKsZKv5s6pHgJWFDUkiA8+b7t0iSpXHqptQ
efHOIwhwl9ePGlbX6cchQ7EwsrJxtjjPwv9uhwXq/Ne+i8Hw/IFPTnMNRi5B0GItJUOv/Kr1vHOp
tVM5g2p6qAEUew03iqa02pcgkt9KSHYXpYqN+zqnce42Rhx0h7z3ETBuEznEMU1rlU896kt4tIfA
eVxSoVbF6Db1XypADcYuGxD2chjEOGVRESezfxi6Wrfns/6KYDGI9aHIoIhGn+v91rR8M+wzOnWX
uEHXRAsBuaVcj3u9RTVsCCRxro1gSzd/VWPgG4KT1QkjgdnRDH0/aG8USq0qKNb5fds8EtxF3MvW
FhTjymbUQcWCdwYGAX5nsRlNK+4lBL+kM9oMWDebmb1nqyDWmujhBtzkD5hisSsYC7lzjBnIBJZV
k7A3OiOdZAmBp1LXjzOtQtplLaCDe4H06bPCE9NBEY6qY6dGteGIDt0tgF91vKvUUm138P7Kz6PS
8m8zL+Tab7WvUTROmuuHlP9dL5hdyYvEUpqdlxCJO3WdNI96WuiRIwO8upRGJZ/wkdNfEcRoPqle
kzxZgTGgrhE33YH+qeo5owGgzCnIrCInD32E/vppMhFI0LE493IlB+yrJ+3TCEMtcQuN/nQRYtK3
qytfD/Z6Yak/g07unjCdgL2URbJBTKlr+olGrUFuSCP4IzqkigGrrUsH7A8LSd2r+F3mrhSZ6X1g
+J2Ft5xlPzX4/HVOgl8gzxJd1l84A1WvI82Zn22KsAfKpPjKTwBg36YKcwOoRnaN9YZXnmE8xhcD
T26eSk/6ZifBAH68Mp+E4YVbPYqrh8SyaVsyB4vC2Pv9ankx6nNZjM5cJebQVksUbZfbfkPE4vdR
D2Qg1588Q+u3xBDmLGO5r2AgQKeTZTr5y9K1AJtv91FE+wjWU7/TU8oyu5H4I0YYocdKWvUwRvxy
+0648lwBuaIfRyOOSseyOA9gfRzThM08RqIyyG+KJnYkOh/Gh8yoBIjyrDd3qIyFdPU7bMsvaRsZ
W847Vy6Jd6nP/Od/PZqBnqWJYtrJxUu82jWSRDvhNlZtFCKRUVp/YkB3Nrx6BOt4u+av8dc4MbwJ
RAkqBFYmKfs9oJF2COPK30WaNz5LXmCjQ5RKJ11NzYeyYW86hpVIZ380oucI4fVdiJrcrokrdc+O
73eTZNPubUAE+EHo3ydJoB+B3JdvCLJ5dwo8XncWXz4hcBfvAOAKRPHT4qGePOXkZ2WxK5tIuRjY
7h6GVhgPOsmPEwW4pZvFhHFgIaqzlftY9Nhqorp+LoqDjOr7JYJKGVL2AgBKVmd+Q+9TIi3iBhGh
Jh1aO7SdBDWJo5km0UvV2sAoJ9s+DnVeHXOt0VxTBPId1rzawRjM5qQhrPlLCsPsQ4ca8n1fteiT
V1iH9XlJ83HygAhoRYH7iZff4xxkPwRxgHVxJqZjWcllsK+qcTwVPMt7ooLfVCYDV2n68KFMx+TO
bsirpUoxTp2IfskNCS6XSvVJeC001ai0aPtJ1lEyu1++1oYHPyFNS3Nd8C7J0qU0tXAXJXr8KbPG
9uRlFIIKu4LV4Hua4zeBuue61e7EYOQH0YsRf7phdBR/rA7ZpHnHUauAWE9J6epSIe8MaTZl1SbI
ok3uHyrofk4sYWanGP3vJOCSbP2C+KkZKEeZSXcmoK/rozEOwZPRZ+LRVkaTmiDanuiLEo34TW8+
eVXn/fba6ZuCDilwYcuSLoU5VaEDESfrHUot4aGdDSDDGuKIw/iRw6EcD13VINlHMY7aQ247sCrE
7zC20l82Mgi4yVf9l8pUAzeFVHekT/mrykJ7ctXESn9UPeVCoxi8V7uUzE+IK3eupGRx49BOSZ4C
MBG7vjG9XVpl1bFUYnKN2Azd0W6ane+p4nD7RlmfZaIMKtSUrniMwRW8P2P5qJetBZH7oiQJorNm
M5yohXufb4+yKpkCmCGEQa6EOFtblYtJT7TC8rzkUhlDccz0yHyx9eqzbDbaBZ2zftcSTzp+Pugb
01tfmAzM/CiNU6hZURW61LT7Gs7AheJlcg9WMd51w9i+ykkh7ZVyUHEhKlV09oNx54WbRndXdDpA
hjM6njmCyvRSh95MFejkahNfWi/ExDtTK/WjBq0H38JAQpFKjTHBdIIExdWfcpr5qMiV9Szf4vcd
0Sesz1BQPXSyso8zt2qViJ0RidzY52GB33wsSbZ+6mSjuFCWTJv9aKHB7US+Nh4oI9jfBuw8i+Os
KXUvTV3yCpshs51ArgPXLHvpCyVsxd8PbVf659trvr69Z20AKqJAzwzsy+Y//+v2FqQAAy7NSNXp
Suq2clbvhY2Ir2UM2X4ovX+284NpNWM96fSCElgJp+koMTcSvM5LnkrqV99AgqQw1OyxVPtxrzT6
Fop3HXowHnEgJPY5h7QXQayQ+94sTWxy+3Zod3bo98d26sdPQlTNxyw2Ireuta3q6zpyBvtAtg2E
Gf2jledZSaVNnvQouZhSO3wJIME4zWTrhyiQonijqHxtAWcWJz4KCGmtPqhp6n1R+wNjWc3nMLTF
w1hF5cG32/DYavWWLtha4Z0FhMIEGRC63DrhUQIhWVqKEJ3ZhMnnEQOKz20eJ/7OqCT/0VRjRMLM
WCAGbHtyklLrnNKHPDDMYl8oefC9ayZwjBkOwsNZGv383s6ltnf/eVcju0NOO+OaZ2bf+13tJX2O
MLJKVpY16b6Jw8ltU2R3qFMnjtf31cf/YTzy9VmBmGbFEvQTmCVQ4kCGaQcl1nIUDc0EGIws/lAA
xZkoi27pp6wva2hkoD/Iz2BNs8HfTzHjNo0riXVoZklvVH+o9vEvAkeuvR84kitYA/n+WdiV+vv2
ZNe3NSNT4kQZQqWqri6yzyCJJklWkaeQLUn9XKdD+aQgk/thCFJKkFVYtXeh1nT4PHKdODLCV8rG
e7F+DmcKHdjcubeAsP/iUE9R24StFaUXvGWzoxZL8Yc4bP5dOYxCzLzZYQ7RrF1m2apH/1QzUaOg
dfHTxkotAjAw1q81nawfREXodJmtb34QVHPloySyZmMXX5smHVnqM9xc6ip5SQbLt1qlSy4adj4/
lcRKKMt3UbMlVXflulJNUkxSfHBwq+sqyq2yw8iN05JaAEBw3PiYlhVZcPvv9S3yA+ol8ixiAFJx
nvFfr03ktaTXIUD1pJDVOwPnY9TzkdnfT6kfb2Rha+zLnIxA3sVwbybQWYvBtNbze2WE8GROmJSU
yG9RMPfq7BFVnOYjwKn81PEjH7h+LDCjNTElYssw33yMDm1S842n9tpyQqEGHsdtDctu8dRG8wNs
E75cUJiO4AdF9Q4gbPh8+3ReW0zYT7zp8xkl4X7/iXPqk1Sreh7YjqSljKrsC64wNpFj6m0ZIl95
e2iSEbLNsP+ZGv5+LMTTkj5FvpO3p0hOjRJnh2qCwV3gp+IiurFVsrzyBYmBYJdSH8XRYVmJHZLU
kH2EhFFmUauP0K6Vuyqt/hmohW0qeD7u1LlEuWKRUYZqotqDo1u0zV2NxU/jmDK9MxTPE6zMpuIH
F5C6sTmuLBtVHoBaBAyzO+UCMQxQ0usEvmkXjJDHyxCWhr4zkFD5bdDBDd3be2Rel/dVEZCis+am
YHYElYu3I1IHiHKqFl3qUG7d0pvib1ocCycMp3QfNoXi4ju08Wpc2yusGxc3YHwutMUEhzwOqsyk
qovTxTcjlLz7qc7Tx6BSkxMWwGID/7/aKn9caACQU5mg3Lx8kcdEeEqKA88FI6Poqw9pJHG7rEyT
jU8J7vDax5yl4sFjgbYR8y/5606z6tJCmBcJdVJcSXFFqu3T0Pts1PWp7Kd2h+Bfhd1EISf3tII1
cx/ZauS0rRSlbuW19LLwg8Pfug2a6ZMX0xLGlDcpH2M5R4oMVEj4G3MGmOjBOPC+dpH3f5ydR3Pb
SJiGfxGqkMMVICmSkizJkoN8QTkNQiNn4NfvA+9hTRBFlPfimSpPTbMbHb7whupniRDTDwWVst2k
qInvaZFVv4XtkL8rQjE6r0xlPd2J0YmlfVYCIPVEYdIFL1vDKKH6Z2g3FUEhvU5A9ArXaC2tdS2n
aCwX9Tf+PZ+mRvfCLKczP1EDNl2qaEmzw1tgesPzafgNPw5fmVwYmXUoWkO0bma0ue5WYDfKPQRg
8ZIIvN+Igmia2b3vfB3aJpHcgpYf7X6tsQIPZ4s6pLWXWtPsE++cJV7dnwhxoBPQm+FgfoDV1Aiv
V8PxEZ/UwvLyKLFat+5FLO1gQ0n1MzAfO9opPcZPrtXQK0ItIoksT6tT59T7o5W6nYNvuUvH3XmM
J4Dfcoz9FAGbUh+A0SoBrjmFhvRLE1s/lDBufuZaItleJXiB8ckyupdIh5s2W5lMXyopQQ0+1c32
Y1gNDRqSwDA8iv71J8XPcsOl5Fi8kVZo7+EIGpyaboBTYxyN7bcxl0v9TgDfw7lliC1r52SdhkYR
qcu7YRRx7PVjZPzk7jQe4ZDpRwr05n0s46BtiST5hJ+2He5EUkRPg6VNFKgmVT40Xd1Pe0y8UHCm
iTkZWGvbsIcGU7QHVAR91ZMCOfuC+A5Gh02axtFeHjv7K+pFM/LHartvctvJwrMTS/3QxWagHaoe
sVxPSQwQB37Qtomn63X3JU/7+j89kQcFNQFb5gEfDCfyhCnqx0ENqSjHCn1MN67lZDiouU+tN4gU
fFKTFgckVx5hBN81jJm7CT/zSydFzZONZ+U76gImfDxl2JUJNlJuJIroAWl8ynIizNRngZTr0c+F
9luLGysDtyHV9zICHZ2rmBPE4sgcyocQpvwz91/Y7aymN2KvRY0O7VkdDWNhmtUz0h3ye9srxUPq
aGHg0ptNPyUgJ21PUeOSaET1++xgFmGb4iymz9qOiuR8z+tI3M9aQQJGakzxyVYQXvcysy1+WumI
h53fYFdTanlIF8j2gbTGBHHYomRR/rWE2tp/nIQ+jLQkDPnkVNJQHLXEGsAHTBabN0it3xN9YNyS
ssrM7ylI+pHrFFlXu/gD9L/k1Bk+xqVCI16N5E54kx60FsGKHp3iRp0LeuHAjqusoi2/cGE0v2Yk
2mvUtqNFwztxIncoktkK2AxC/75Sa/X7YGfRG8IQvdh32E3rXmUq9TuSGEHhOvTIn6VBG/yXRs9o
qnVIeZl7rW/NAUsaCURRTTHS2rhV115D3gqw7bRDwUvNd+5fd+oI/TUwBNoVkl7ZLzH9HerCcla8
Q96ooo0W3tVg81MBwxcsPekM1/jlYPyEgq79kJ6NUFIxuitDRLYC2nn/geTPtswcr54LRpul33h2
ee2RQbgcrZ6yoA8qLT2ruZO6VdEGtD9Drb2TOqHhX1PVXmvUyS6x5WmfpgiE3H771x5G3ir8lhQ4
61cgNJgDRoC+LnmjosmnumnCTymJ1t3tUa5ee2aJUBC9D6LCWb/0cpaW5KOQKBfpWUu68s5RI3QN
uPvuei7MhzyI4i1s3Z8a3UVMM4+IctisT8S/LGt4AHOIqPMxPYOV6B7mCsxTKQ3mT6rsbeaKTHLq
e3oCfe1Ru6sr10rRMRNtaOj7fNLSl9oM9fPY85S4BeC1d780pfhuYHd8NjAieW66CU0pCj7gKP0+
GjVXgTk9oAEUTp/KEGiX4Zdps5u0nsnFTfMNpEl4ZyIH5yZqjMXGhPY+ttzDW2wLqd2bTR3+NOu+
fqFZ5Gw0VFe+MtbHfDdiLYS4l1BDQ419wFnk6HVr9jKFPMnWPD2XlR+3v/PK2bEVNL7mMsQsOb6I
JANkq/O2lpJzqEfDgVLAgBdZlH0RRdZudZrm/9fyC8OnQ9BjBoNAMbrcU1VtZ6FWzFGMERVeIqnm
nRz2zT4ZZTQQzCj9z44U3aVgz46LcOSarCH4QGDbbyzuyqQB35OQ06lGt2O5uctSI+ZSjFmfM6vw
QJMrQHNOVGrfBmdMtjwMr4J1Njak2VlAmpoWq3w5bauH8kirJjujkSt2AJ5lL2tKgp8oQagMWiGF
pmyLm78yRYAFJKmkWStUqlq0PdqJSXbm8Y8/ZBrhUqhrCiKrnW8dbu+ha5g6nUOuoj90T2ghy/WM
M5DHwAXTc5a2jtsFgM/tiZppwLXtoT6AJ16P91gZWy74ecV0sw6p8EohANv4JStrTVEL7fpZyYNc
fXFt+WjTI73Hl/UBu73GU/tuGgGus2X/25DHmApbk+wwOjQOo1MAZc2nnmM18AqGTgTTDWfz+zSO
ocfWbX6A2JLgvpXXG1f4VemP9WLXoUDE9yFHXRyEPu1bid4u61U4xbkvdH0vJ017JL3o9uo4GbuI
Rq3XVaXYeJfX1kflWZ7VOf4QUC73YinUPkBsJD2Xdj58cASJhe34pjfIQj+Auuw+11qxccWsPCWU
OClQgQxRZhTv5ZjgGFpJ7tAmAkNq/BcOpRx7U9kVn5wyl9/AKYZbcIVrDRIWeAbXgI/in1dDdjoo
Orq4ybk1BoSQIIVF8CgeUcFrvsRl6HvU4XU3NYN+N4sckvNkint7KxorccLFb5g3wV8hkJnpwrEo
sJzB84bPRqj1jouqRHhiKYJoP/p6ejcqifwS0b/8kA6F9kR3S50OYjJ1QUHYzsqvlexnP3U4Qh/b
3Mg0oAj9kPxWhRgwhAAMonvTqKrf86rX7X2I39fPIU+sYxQ4+se0E7ZMttapz7UUaIqrRElZ7rk0
Kh2GtdpZ4HgBdWdN6zderg7FvToZRfQCLyk+OwDW9HOHXE36DatLzB6iRutPaYkznReQCDySKCbm
HY4v1ZNNy7Q4+Br3OnjZzBSHGmT4Sccp81sTGvkMnZTq3FPbNvvWGVVcgRijC+8iqN1A+IXn6WNT
nINk7Gohf9ONkWaW6PXgY+3kxX7j07Dyi3eIsiA1Bapef1hKl19G4lQLXUfcVhCsuQGZwFEv9f5g
GXX3dnuotZOOvR6gbPgkmBcsQtOmEx2mEGp8lody8kBrh4cYmqviyvDzTmYAdyWDZ6qHZfOvOmcc
AXJ/gGaYs6BrsLgJ7cHva9KFGMiOah6tJApGT4amcsdBFebGhbZ2xInB4SdSrCGMWxxxFdiuE8m0
T1Q4iSSLiAVXTvKr7pv00JJ+fbm9qmuPG9hD3lJbo5++1CuxlClCertHTnds6o+Nn0i0Mjp1V1Xm
Fkl4dSiuLWJg2ZiBdJd7JWvQgdB8Ztbnk3lMJiV5a7tG8XSxZUy/NhJzwiOR+joaUfPf/3VfDAPZ
TVQFdGU6u38orcF2g8Gyj12A8/Ht9bsWVQMcgNQFvA4aI0h2Lx6gxk7iyKEOca4ro3zRO9PKTuWE
lKxbdENkPqNLYQ9vQ2Kiyu7gNQFOp4CEgUOCnD8DBgrf41Eoj43USPljlQdm+PP2L7xajPkHwuTF
A0cnoVs2iJRYHVvaguHZ9Lt8V3A+JmgnaX9XjY26cUbXxuI5pRHFZcB6zJv7r4UPACiprdnQpaH4
E7tKF/TJziqAzbuRNKhb8hhXVwJT0+ApcyPAIiTfuBwuUhOI/eChaKEgWttViX0AXjC8obeT7KUI
bIbapNM3VS3y0+1FvX4WGRpwhIYmOsoG9MYuh5YqYPKWHBKAS0F8wChwcs08/RqElDrDMQseZBTN
71NRJodaMn7UMhWG2z/h6qKYfwFK10iKz92/ZapORjNNWpiLc62bx06dxexq1blT9aA+6YG0xdZc
W2ugCqw2bTEQIIuaNUD5RgNeL87x0A/v6TR2vwZRYqMEHshlk2mgwWXzoAfGP8ffTJSbCUwpFQJY
44vXv++qdtJDisp1IU27KYBqgVqOyqc2t0TM1/YvqcwMxsDAjw745VdFl5k2P91UwC8jJTf6BvOE
aGIrwRaM6Sp8nGf111Dq5VCSrrQFqsXxuSvDH1oDB8vAM32fiHLa4clWngjr+g0O2JweXbzW85hM
jA4VYprU6C/HxDfBLMUk0VjpshbMH5Ihfp9v+TytbUywzwSqBMcrhHanBy1MhgANrJOPJohjagBa
43hyFVbnsQMqshEgrq0l0AakWJASAFm7eDMbjAZt+EXsTTj8+8Ycq32StsDSksz0srTp3WmkIH77
/K0tpolaHGeCBi46RJeLGRm1lsoG5w8IWn5syqx4GIwu3Lho1hYTuQJMJ9j41+pbPR6dDc7ZEACo
5j/qg225OZqKHyLDqfcQwp2NWa2Ox/EGzUBEx0m4nJURZ2UOrFScUQTP7qHIhY/4+Xx0qkzHmSWW
N57PtVuF3ttcHEM4kmbs5XCABSFWNzwYqaFFbo1ltislQbyTp2Q80rjS3ahzfKjv9b/jJqjGaYyI
AznruqwKCS2P46KLqP2F6EQDV4tg/aCNUG0hCtY2JxCh2QyRyhBes5dT9HN8jDUNwHeA7YJX5cU3
qUPekMinOZHCW16fqxtk9/kjLc/5XBhiRWdaybLbLzlAkEf0CM41gIIXWsMYXYZptE+6Jjng2TuR
akhAdHuQsLhbboy+djDm6HXGmqFYtUS4575vReNMAynVMvAcq4j3bSK2ZKVWrmo0+2eHABgS9PgX
G1ULAFEbIQuJM4r+KJs8wE7i9N8groV3t0/6ynKqvPFcmTb4F2dZY4jCTLGLsYvPIxaNR1JDLDVo
Re9qWMe7ZIrye3brfdF37S6ntLkx+goik0ouRCFa8LN87HKnDm1ZQ1yNGD6MQgXRl6l/xxFdEq6o
h1rDe8cgx4wCJTyCRxpROCA//C9oC3pM3ogVubYLQUuC2gXeq7h9gJ8ljNC0fk3KKvpc9Lr4FQdw
4u/8ZLJHNyJbzvBiKrSAh7a2xCN1hcjaGaY6fo5lKfgR+In2nsrl+LM3a4gghR/oEtyTIn++vfIr
1wOCBRTO0S2AnLWMcRy9aivizOgc85y9K6kJP1FnV2F7bjYu9wnaVkEcnvQc+sTtoVcuQkAPcLUt
hUb9FZnJt/wk8/UO7EjYafUBKUDxii4EHSbV8DXt2VGbQd/dHnPl5Kjc9ToemVy/FJYur4ok74wO
ild0NlqIgwdfiifxoGp5Mf4/Jkdpj5QFC4VrvaYxRGY1UifMYrpJOnbNQEKrVump1tFoQrd8K0ta
O6xEAlTqeFFINBeBujJMUi1pCNkm5VC+VX3Xn8JS6u/8ptSPt9dw7buBv0Ffn2WcQ5DLNRyHSe+k
oJ0Zc9BAtQQub2SrxOO6pO/tRt2KdtamxkVrAqzkbmfLXI6HWQEIT8OIziow1892H9W/mriHAAVV
rd4otq9lHXPcNitU0me4ugr6ehKSLEfIoLdRAOGhmayT71jte+BQG3fL2DdfgK/JnSemDut6aRD9
j75x1A2lirWsd0bGU/kkj6eDt1hlMcJlthpy+VnHovXivJJJXgvpPsjU8l0G/wdaSOmtvWyM0VuW
OMNLlfRCdweO65PSx81DhKpj7eHjYG3AXVZ2AEkZXREubW7OJVaxaCHCqNhhn6dgVF2I8cq+Rdjc
Q3Gz8qKm2qprrDzwdCJIrYF/kTIspdaQnMNegQLoWY7tXrhBqzbVfdXpQELYbu1nXzh5sA84x+bG
Xl8beW5MaFQgZgmkxd4L86ooOxLNs1CjmZpnIhB9yiuAt57dhMjxhxplxSoNg2HjUVq5mEH4zGUx
/rzW7tEDC3gkWgeY99XZA8Kww5sSKs2uMKPxYDhlv6/FbFikqVsstpXzRiFuRmhi+IyEyOKOrNQu
GKAj4KzeyfEhqBxjb9eKfsBeZ8tqCuT/dSAFRAtnA/o55DNLcJgEgdbK6ig4S7FuDXsrkIcvPXBw
D6sC/WOFJYAH57U4iqYYEEkIo4dJ05PHQIuUe7KrhncrTg8jj9hDJI3OnqLBf7I0taVrFxCQ7EQB
MxLCXbory9p+ptQ8nk2KuneQj5Qjr5oD050NO9W4MwdWBcPT6lUHY5tZip/uvL9PLKvQAJLkHb4r
cSYdY5iMRwT+K1Q6Rk07KtwZP+s8LL/moquRqAjt1jXD0kEEbJzOCjp5XwnlLKRau+YoQl93fU3h
yUmoD30AZxQUXm3bOSQgowSthYyXfpJTPHKQx+6BUhD8aBNMHxjMqMoo96ga+EfdhJDVmnUsjgj8
5LSJtfYgwQXcaXZmPDRVN+wzJYWxGaXxnroXOAwbiNhDXendR3WQXvVsNHYmp+gpGKcqc3mO68/U
1CZ6yAjavsj0Nd0u0nLud77QnFziINm16j7qxZe4Qq9nsiwaU0WpdcDIwHOp/EcHqgaD6qFU3XgF
KkjUCCmNIwWne7pvO59Mqfpp1XZ7mqTZDy4z+gPwlcLVxBQ/h3Ia35nYNxN0oUeEm4jljQBMdqEO
/z+3qAaLPsdgZCAo91JRlwdMauc1j4N7KcPRxyvBK+3plnfSLmoNbd9PPeiZ22/gn325SACQC+OR
ID/lcl5eDIUQaUzBMTwbcIhf5YqOxShXqtg5cUjvBmzevRZO+mvfJrB7OjW7a5w0KdwJyaE7vOq0
16aoKzgTlNudXA3OnYV2lot9VHKXKSo+P0IuD+qQyy7C7PW+AH67d/ppfIydWJtFaRE1EZBb1F0x
YtfkykSaJ73pp1OfIcs6NIl2yAR2hZqU+se274tgh860dWLj+a9JF+fPTlP6R6an3UlS3D+kwlDv
W/RVPuRpnT0KqUkCV5SSdeabFC8d1KgdSar6kGfxuIv69IuadfCE7BQV4jCK9dotiqmmhUQfqwQ8
cTaNttMI58Nq7+NL7VWZqtqeI0LFo+tl3zn5pH+IaRgdStkST/0QZd9HuFP7emiMF0tPyqdJVN2n
ukcQ0kv8qg29viicPatf4wypTme/tpOdUmfTszGk/gGDohZA1aTd9b6hxBu59MprQIFs5owRi+Dm
s3iTQ6ONHFVCDrwpk8qnd4w3bt+bANmyWn6NdIz/Msna6livxKwUe2YcN5YixlV6qyTaZNCXCs9l
l2WBK0163nl2qAxb9ZbrLGxuvcw+2bR5natn3RaVXToNGxJVD5TbClV/0/zIP46t8R35KDKxIJ0O
RVH7d71uRL9uH6nr0GtuAvHM8xBgog5/+zLOg6SZkUtR/2xHZG/EZE0vgRHH3OFady/34b2cG2iB
JppxUCdEjxKaAF9v/4arD8xPmJEIJq/uimQX0u6SVqjYZPpK4B/atjKPvaEmrpLFzd5QWosGh3+6
PeZVMDWPiXocGqTEeZAVFtOeRcJt2otnKwemTNEh2csOTc/OmE8MOLytyHL+H15cXfOAHGvVoJdC
13d+kv9qITSdwkmvqQjVehAdjdjI9/EQ0utLnLeG28IlTxl2jYRsX+DIkhdaDaJeYog/q0n1XtpW
+K/Hav5ByCGi8syvuSo0FHaa0gfG91at6gTwZVfYvwIrtLkBEIvaVWVRfsfGJ9lCca2uPNks4T74
Agpylwuh5baWVgqwsUL382MYl9WpARryEPpB+GHMk34jpLs6X8yTjg09M3AzlI0WwWQ12mong+c9
o2MeeorddXcQYZ6sSU6/h0r2XSqG8WD7k+6qgbaF0VodnICf5BfFi6tOTpggTpUObDOcdqs9nfp2
14Ko3MeZpf22uNl2XYFOSidlI7FR889cnHnulAv4wuAcgBFfrnU1TCLVdGp0MDLDBy3y25dUjt6a
uJm2nubr7Q0qCe4yBR3wectunAkzX5poV51boLzHsYwnD2kWMNRtZBPtNQjze2hedUdjrH/cPsp/
ZOYWR4ux4SUj+MfhuirMSSk6WilxUYpZ+iPmwgB27TwYnTtkdzk3hmJNOdhSgZwQBT60rJoBW+cm
yYN7uRyK8FiUZmQhIyNnugteRJNh1pjAcgEsV++3f+1V6E2fSQa2x8kzLdpNi+2YJlUlywlELB0J
qfta90tv6kIFk6rSiB9aQ86ekH4bwIYW+kYCeZVizEPTewc7SauL0v7lbsiwIaf4wzeS28iI3Apx
gR/GFE4MbW4ZLF8zs+bB4IFBIf3Dr1scc5lwXCFKTs5xVeffqDAhRRY52gk+dbWvHLRY6kYxyJvl
3mvqROzpzgPObjB04JehBH172VduHX4OqQ4VNPAH9uIkTPhe2FLK3NEnDUGgBA1qnIrZ7DBONj4l
eSwfbw94FT/8mf//Dbj4zjqPqjVmJQcCdaNngOo+4vTi8+1BVl7OWYWdLjh/UIJa9PXgbFQtiPD5
FbPLR1kdS/zfMZUN3CSg3zbZUX+snGZjC6/FDAQq8J857ngzL5V8HMfHv0ELeMt6MzbcKU5JY2Ti
1rJHNtA2o4fKUiqUcUwfFozRal9HOdgyVFr7oliOgSmcLx192dNUcoKxPsfjlmNrfIoKpfjaZYHu
xl2Xu2gGbfnRX58eBARwfKBXa3BjLMsvkwovJiyB22LMbt8DGdWfsjzUfzTYqO9uf9a1oVQ+KGg4
ok/60pcHNVZSX7YqwJKTHzi/KwrWL02gdi6APO3/MRQYcZVQiJnBurscajTUHK1OXkfsSvs7p2mk
+7wJxEFJQn+jS7s2q//lMlP7ZikXIVfQdSa1O7C9qpIar44Tdk96hVyi3AT/3V6/6zsWLO0M+oFV
MGufLY6FMSijlIV5cgZBNwBgUaWdTelfkkWOvKOxd5x6PMVC3uJrr6BcGRiKJxYxFJHooF6uJkwC
BESwtDjrRjXkriFq0zNCxT/0RdU85WXUu5EjGZ6kp9XJ5BC5CIdxG8lRtfFdr68ffgktHd5iEgtK
4pe/JIPDAXcc+jQyN/6X0ifD3OkCp9b97aVe/ahkLkg+Qde+Aj+ZAlZvMeXpeSCAvJfr7neX+eH3
SkKS9PZI1+d91kcBETu7KKno2l3OSGm7FsUWm7UdHGenJxF8X7kIvEhIyQknkOZwe7y1mZEW0RmD
jTorA16ON4ksoKgapecx7e3nzi4Han+9unP6RGxAXtY+FjILWBOzYyEYLt6KsVXzVq9KkPxTXVBw
lI0jot1bSJfrx2JWYOH948UAiLe8tdFoEGkIevlcNshUW81QP8ZjlT81GfpkmeG3HgHLVpf4j1LA
ZXDGqHj9oNGLtCKX2eUyOohQBgKdtDPo1rT0yMkQ5c/G1PkchWb2pUQRG3mouA0/5TT2Krevg7K+
y9Ws7w+KFCX9jmKl2T7QyFblEz3B/Lsdqb3xNMPoSUfzjMlk0/AUTQL1B7Rd/P8QYwMWofd0Pt1h
Bpf/484gplFhn8zxJsfdWZwtvZLiGGadebIlBVvfOrCfbLNsPzRhqb3dHur6RqHgChQbH5BZ6+Lq
fu5qJXYggFHURFU3eqSzaY/7mLun8vRAT+zjIOzyI+QiuB9mITmTV+F+kB6GqEqsczCYvbZxLlYi
O74oNQMAj7OSwLLpJVSz0PFdSs9N5lAoayozLtwUjXcWOywrdH2AXAKMK+rwk6xGlA0dm5gc3VCz
QRiunwllUlZsqZRdG8Tzqsx1BGc+Q7zTi/eFJ7+OeyvMgHxqRe0KYQyIVQ12/iVEdfZ5UAf5WSjj
oLlTIZrXIB3GxlPpND+nDsgFr+jlyNh3SuPQ5Ory/CicUj5P1G6ohjSq+VVroupt6tGi5Tkx03E3
Dnm16xPEd/fIJw+vcBhyjXa9gX1cUUVU2G7vhrV7gsACTgC2Cdf4T6Ol4iCZE/ynEBF1N4zV6Gum
j+MG0GHlpjUQbpjx+KRVJOmXR1a3kf6CDZ+dc2LLs2UitFzK1eCOFvwqO9a1jTfkalo81ewkGm5Q
9KCULa4I3uq2zPEFPtFpT09FNbaeIfRpY5TrqNXgGbRmxQSINrQ2F/tj9HmykxjJ/l5F0qkva8RQ
pQy6dZY54Z2S8kKik1vtwKznBwMVo2OOtuRGHWhlrkgwIcIBD5HCm7F4VdBTJuwzQusUdHX3KBnj
uKMMrG7Udq6+4IyGI7ucK6bIQywz4imMtWSESXeShrjbIZr9KxQ2fhA408PKbdSNpb16WcCPoyum
EAGQWl3R40crSJy6bJxTCEPg1Qan5jlN9zGGILir81E7o7axhY27ivEYEzAeXX6qtEx3XoK/6mlw
zYOKT+ac1DHq91x30fcRIfCHXo0/I3qfPfSSJj3QnNVO/3gI54Ep4oGQZXCu5MuBI0ruA3Lnzmmo
M63aiZDY+i53kvb37XHmnXDxcBILcJHBVoUMR/15sVNUuIu+PfY0wuPM2aHMCkm309s7dFSDf71X
GIqa5CzzwXBXJ4PWXpcMem6fLKkxPkCcNz9Wk8Dm8/aMrrcJ+m+gqImneNKufV/SxB5qc2DvB0X6
S8+d/hhLAsZXL2z9rU6T/gnsBrzN28OuLSTPNRaRROVA2RcLmQo6E5T6zZPVTupBTYXlDXY7HSw9
3mpQXZ87CHyQFwkvVIZaPkFQp0ZnSnU2pZK/+8IPdlnT6TtTq7RTDSdh45ivzAy4BKV77jMqqsuZ
GWqnKrUxOafELwbVLUO7+F6FkvWSdKH4Z4sgtNwgxEA+4M2fRUUu931FP9bs6I+ebEIqGJh1s896
PfN8CUnb0FC3SMxXa8l4RI3afI9Rul3u/1aNi0nqJvPkGP13U9JGpGw7/z6P++ZF0bItkY/rSAtA
1Ay5gy89dwaWICWLupyGSqBxmkqjQwt5avXPaKSns7CFavy00TsDC1ZQa3TLEXr+Pmin5nM/AOWi
Z+HLWwCcqwtu8Xvmv//rgrN7LRGktsYpnFDsr4bC9wb0vHPXVHNsjeXJ3/mUjN08wP3w9om5eqTo
RiFAif402eMMwrgcugiDBvlTiU8NBfKVYD3+ZFfo5t8eZWWCIBDm40IxFBWAxbM/hLmd64VpnsYI
L3XyAv1kG5m6w+aCqNKvZLq6in40h2CMNq6E673FBG3K1RYY2WuCPIxmwER2bJ0GI0oPMcCtQ4LN
LDiPGjCrq6Cecbw92XkyF7c5SwqMhjILURV7ehFTTbI5gn1jN2cUfCS3EXL9jDgA1j6+JMIY7Qvb
fGosO3qPaq1HMx18ws/bP2FtvWk1Ap/licZFdHGAMZDk7BQxPyG3jaNWGp8HJXgAY9LjZ+F8G1rF
uJv8vN7YTFe3Pjho+l00mJAPtq7qdE1hBEpbttqpwPTbtYAdwhEyP/rI9Z4VOPQuz7t6d3uqVxcj
7nuIjwFypCqh8eBcbuDJRjTdGnX11GZS44WNnyElayYvTaho/1pUZyhyIeOPLAHp9WJVhxYoO+xg
pD7CuuVjhvW54DXysATZqmGvHMuZfjQTAUgIYcpezqpAkMCQQkU5ZaUDykbtBsnZjcLk/r29fNeh
Mjc8rW+g+bSEAZ0tnkwfFS6pSAKdGKdq3d4vYzdRJnMnshp95BI6bMqxdmtj+JF3SAYNevjPbUJ+
wpxhww6Y0+0lJRiuYGN3yKuS8keDl8YYxdWFrLp5q/V3nDX95facV7bMTMKZGTLkVjzgl4sbS3YR
Yzhi4OknCRxegIw8KONkfYm1Uvt9e6yVI0E9iZxnxlVea3NlIIWi2Mz1U1AFIrpDGQbjzVZR2wdK
vSaN4U5S6r2BydBWEft6CxGXzBgK9CtRzVrOkq4QAHZhatiOpMP9YDoVDbup34gnr9eSUWalWcoD
EFeWG9WJkPsRItJPhWzFLU5shg6KKMvF4Fp0ud5vr+b1ZQ5PEbs9S6PviDDI4gQak9pibpdxweD9
+7mg0+AVca27dgmtuaQrub893vU9OkPzZ0FOxpzxiZc7JadRj7mlqp76Mg93coKOlTnq+sFI9R/Y
ySCHKoUOTlJxsHEsr7cNA8+qFLNWBMHKYmAJ+bZSHRLt1DZtdFSnqD1EAcg34CLDt0I2y3tJs6uN
2a7smJlkiZgbFAHynsUrXUajUVZmJp/iJKqpoccV+NsprjBHub2s1y8k6wk6gvAL/sNVJdkvfYFl
VCefkHNEvCvylKLbSwrxDn7KBkW+AYVq6Z9REDMCAcIFsSYl0auoz1QiC02lQDkZA/q2U5aa56g0
i6dGGcSvpBTSsReSsiFzsrKDLgad//6v0K4VxO0UKOSTMln+2UESzPZyoy4aDwDoNAJvFXhMxC36
0wlwsOF0e6VXjicXO67GvI7zU7L4pHqXl3EBoeM0mjk2JrHaGvd4sVjTLgdd+a9UB15gWt1z7kB4
fZ3GCmCToZwrJ23o7f3odHdpLFXvgGDMwxjHFgi+UfnSDDjN357lyrXA008xhaM6yzHNq/DXIqOE
jzpzNCmnlLagKyv4aUnEfJDdE1zi1HCrabc6HjguXH2sGWqxWFXf7BUUzofpZFv+tAuNZjzWiRUc
yKZSTAT+nesAd4SKGXcs25dnazGeyCg8oh5uYPNRmq+go+tvyPrp7R6jNOsbNu71VlqwkiKBIsGK
h69IRYJC2uWSku3RVSYvgsOp2+fGlMeDUHOVHrpl7Ms4w/rLKaxHQevSg3sx7iYdwTbJN/9ZTIC5
G9iMwF/hIrziXURIrHaJNeknybDQ1nLSLAXsIeeB4k70rYHLAbfNNoLKlet35n5xXoDEX5cpMX5D
zLJM9ZPiBzLmCQWGAGpCW0+UhqvGxndVdP3x9iZeOar0msGL0F9DrMRafOS0HJpOUiXtlFu1XrlC
y8LfcjDkuWfViC5uhOorW5jR5vwAjNf1WfXxUmob6manAHy3O8CDfhnQqQTBSrsyk0v5n9MwrkEV
DAGxCJtqGeNNPqfeihvthES99MGIcnqU1JyfAPyHz4VW2r9vr+baF6TEjMYG0gFzy/Jy/5q233Ql
mDSKr5Y4FrXpn5tpTD85g9LuwlFFACmQt9TUVx5QrEhVKum0JvAeXwya+SqONC33kDxr3HiYpxSj
1wLO/nl7cmAfVnYL9x2PmEKAMlN4L+dXN44t8BRU52NRgISA0e71nRE9y3qVewMcFbctI+moppPm
Sb0hXi1k+nelVeIGnvSNm7b4xeoKRQZH9uVDOUUCqHpX7iRDqk40ekMXW0bfs8ZBPBEAtndDb96P
oBbBUNvlu1mRB+ScVw+bxcEjv+i/I5nwUVDoTt0xHQs3BnN8tBPEdIiz7VNaR/mp4wne0Rew3AKx
Sg8t0hy1pTj6mKOa5o2UYn6RD7fPYDCQjYrRD6FEEOziTDxbifIDzUaHMkilgO4DiQ6JL/phDYV4
tbPue9Fi+xc7TbHr9eIbvme4mLTS8JirIzOqq/EQDaP1HMMYe7OH6AFnldH1BxvJz6p7zPPiUW8o
TyDQ4ns0RXIPg7HmhD7U5ylSAk8ygs9Tasp726+ix6G1pQ9NFqHpGrb1fYedjNcquojBo43fTR2I
DPxVsWv1dvxlWMLeB3jzuWPmG7s8sOITPr7TqfF9/VujS9N5HJRXyZpgIirp50wqfsRa73t5jOtE
Esv/w9l5LUeOnGn7VhRzDi28+WOlAwDl6cmmO0HQNbzPhLv6/6mWdne6mtHc2QhpImZIFgpAZn7u
NedZvsQvUSGVFRKz7TZF5C7wlqh7L/GS24MsTb7BVRqwII0+nKyunnuBemvbGk4gHYU5rKNH7YVm
pH0QyWL+yMEMPMaRuYRaqj62RLTD1GsxqmStcV66WRksXv7EiHWe/DbtZ+geQm0D3A7HsBFVvE6V
uFvD4cqesmL8WBr9vk5c9QJh0GnFyrw3MizuKm1o1yNMmDOla7JdJ1znQXORljDs/LVVCjfUtNHy
Sa4vlrTHBS4HO1Xp5oVR9C2BPK5XCi6vV7NrNmuH5Exa8y1yf8VOTPHWiyMvbJFtumSYrZ83RXs1
YSUUomohVZRKKNKzonjrq/pb5Drppp6LFkXN0l0PsZLSFE7aPQHrmrqh+E7LXNu6wiqfJpmj/K+o
GgKaSzlfl7ZXvWPed2N0cQVXTUHls65av7a9exHF2kUejdE6pk49Az5g0+ApDLaRYdhbHTsZZBLG
Le9M3xtp/ogbZ/ldTd0roTjWe02NdFZjjLdF5HVUwqiYkp0Qw8xMVV/KrYkRoi9sj5o8QtAWD7P2
3hgbzEuoWALPbO4LGT+wjqszxUYYwZ+i7qxOVRqZsZqvYyMadtCPXwvFu22jyNindfSSu2l9VUhr
uG2aslhlRveAfxINjch7mRyrhTwTubdIG8IYMTCx1ccakJlrRB1eC8W7Uo2wQVT+kXt5tUp1NnBc
dZB4Ey8P6PcgbTxN3TVGJ8tWldpB0ZwGpdE2UV/6Tsu2FT5QCEy5b1Gt0roWvOFDinzUdZpr07k6
ze0eqLB7l8RyXGVWCaveMUe8iWJy58bBOt5B1jTsE2erFJA6/LSN0vM0q77pi5Th4PT3mFM1+yE2
02ARS+4nzK1vYnO6gRbcIKTmWXvPLZpvcymuhhFXA9PDfhQp++cy9Y7+0fgPlaNarDPRfJ877HK7
qt1ljvmi6c1zp0nEXdFT+zbjbw+zIpuu+kl1V7S4qxX3pCKU5WzHQSkCpai9II8VJJDQJG0vJwVn
JG+JuwOmvcN5YY8YGVasyzCLioT15uo+YkIDB16VnLXMUNcy1j6iGAOjoUWlDJnVKmyGIb3JLeGd
5b1BxxiYQrxNMxD1Xex+uKasedtxHo7ukD7akfvUpKQRjLyXwJpVuYlkgoryNNv3o9q0d2puMQqd
s/QCrbE6nCJt2EVz3vsj6rBZ2LRFmvl2j/KthCoTkthnj2Mm5XkBffIsF2rXHDwrO0hdV9ZjpJZ0
quouyCc3hhnmQVuB2SnCYmqcQy6W4noss/p1tpTlBvCBEWPw5NZ+4yVzzN6t3ILutyK+Swz6sD22
+wjuVWJgehYLY1WZ0RRoiBQF/dQiHljIimQJk8lwNnNsAN0FqxS8dvKuCDrFrtcNnosXNpJnQQxx
KUAqvV4ddXauZ7gmPlakzaqaSmWlCJEeijjvtwi7z8FCBAjdch7PDGPETczosYjuvREGFkFpSaPv
KBCLWzGkqV/SfiFsWC1or9y6k4peBE1aLH5jt867bM1yFVmpCXYFi7gKcEJQjrXENzbL6OrjceqG
uc6nikaW36gflMDBX+7JwDBoT/pw1PiWk/sYNSWyy4odVx/VLLPEN7M2O3C/8rCQkEo+ddLO6s7G
DFzHm42D2zbuIPjEQWfEEbYtmf6Uzsrw3YIBFdboe1+UpjKvcIDJ9s6Aj3CK3jnmk677ZJTugGeh
W65GkcwJWzxf1n12XA+jeo4ohRpO1Yy5l115+zSXKg86c8IJkd2ADQItalLGvT5m5i616MyWiP1s
85ZcZcnFkfuiFyFG1rBbM1MFXonJmN/bo/5IbqbfOp2lXY5R+aRn7W6Is8GfirRZLx4mXYgaW+e6
rCH1Rfx+Eus3gLrWqEIv6NQpCLnpkxb2k2uGuoPIa9NrYi0y9aO3xRLUED8hYCjRhvWorhyZUkIk
g/RhXwIUb8pr1MnjFTrj6UaFLrGxm769RNPaWcGdnkNSEsZvlJhhA0d7SxnRrNQJVZG0VpWrsjcn
ll1l+8jhv2GYcm+nkfssRZPgSjfKG9L/YVvozUPeCT3EBNfxyQu0nSLKy5HpbNCjXX5VzvN0XTtU
zIm9FOFS4ZndMZ8h2tzkkbUAXJiyddUQjKU5ZxxiEPmtqDbOstGyzhUV22zAK862rbLpvo8yD+TD
8I4mu0REe3iwB/NltJsuiByjCyatumtz+kyoRudrvVKuElvx1q07ZR/1kAMWMxL9xortKmg99Ap4
greqt8yXOH0ld545tpvJnCx/LmwnXo0Fz0YoWG5HUCJ2taYYt6bWd8EQl6qfRvjFGZ19JhcEx5Jx
eh6LMvUtRkK+maofcZxYW2kV0UrpNGVD/9IM8m58q0WjE3JLCPFSAWqMw/dDqpSHzsuw2BvZsEZp
KMKfsk4J8rzr1naZX3TR+G2iFfC9T4dXhu9EGxPl+EaLh0tjzr1V6aG1mnXqCwLkyspbxn6nGI6y
y7nGqkX7CKt2AXNnXOLdpLCjlyl97Tv36PIcFWHZzedOEd9ZraWv08a4qfNZriihutWc9nfz5Iyh
kUJW1RVa55GRaxjXLbDxBOcVb1a/tp3UW0UNh0uXHClhVbwveYVPJiaCfpo5AxIKeJMarepuDARV
/bTup7WdWHQ/yW/cPp/X6jCi2Kg1+XliOi9NPkFwGlLskcQ4b7okMbYtmxHtNuSQLwY3m/wSIE6o
Ki1CuzC9NthoqhvkPpGp1iw4UbaIwpSFSoozJ9e6gol9vXT1usIv8TwbsxdvhEOBQhIKVtK+Qc3i
XE2TqxhnQzLEsQnFJO6MAaW60pmO7MGxC3SgI4GWZ8Yul+7r7MgknBSt3eC7MxLqjSVUwJsERYsf
HLllSy6Yo4+hcR+KC0inZSahqMWNm+d3Y5ydG6NIVzLFjm1gJ207eqKXMUtjp+f6VdmZ+trwlIe2
UreYK+pbM28vxsQygsYoNpBh22sRNcbKVgY+gJYUhveVvbMseUCFPgpkZGdBPeY7upNELqHexl2O
Uljb99/oMQ0YOqI9ElOnx/Spg9ly+303VsZGsNNvBysyQ3fSte2sl4fW7LrQa1M4wkLTvg8d/NWh
HN5FaZc+0UvdqQ1N8xi2ONa0nLptyzXJiFy/6vTXBoS4bw+a52emXYUTrbddXgPUajTRQqVAAy8Y
ekXdJi3Bo5dI1YxkC/jfvTLH71l1lhX5KiDhFaTaKRzs9FvfK3bAZzLSx2wTxWzE7hf+wnftBJl0
0tlxnK/aSENKZYYbPPCrGLqTVJEB5DTzKuOAII5uBa60mwvKSJKQsorWCAWQoPbVSg6cFiPEl63W
dMlKiuXdGiH4j7G6tvCIfSzhvd5gdSsPoyoMfNed+EZBF/l8Vgg6oNCSOAAp2fmeVQs/a8dpDZ8I
hQAzi1Ax0fkbaOHeuijaauvlZvFCDqdver0d7nNniEMOXs7WGrXRuauyCyGs9dE54SZqU0xSChzY
47q7OSKYHukEPEgyZkQFTddvTffMxJv6ShUipqaDKFSTJoRpIRhqyPkV/J9+BgKj25nZQp88kfLa
iMj9OlQUbhrwSasxQSgiXWJ71bTHPHrsLolCfai6lRPmaPhvrK591tUxw5U7HXY0K+4NC3CYlXGj
45BG+FQQcni8qOO548bK+vgSUTIK307H2kLDoacoppIcwJq2U0b+3rh5u6IjRjHuVOB9hydWt+7n
WtZsrWi+Qx29XtVIPQYwVl77Nu92Wb/IjVtV8/e8VoZbyyjEUfU729l6W1zQOKJl27jtg5L1+RCA
E6o/bCwKNi5JOTWovfjV5DwUdqRtuqW7TamVw7jD9aGdDWwR2nryhZP1O4Gbpj8jiL+4HfbMoqQe
EIl4rjJNuXLmqPRxAUn9YUHylXWvfytHgnHcq/JlWJgnG1GNXUWUK35bAepvp0FZQR+c1n3VrjEK
b24ysxz3czcvvubWdEViMvtCV7FLzoGV5KV9iVZpHdYDtoFOhNc2NUr+KjEcO3Oy7I1EL1+1yE68
FnXtoSOAG6ynuOJslrN7MVt1dJmlrURKl9IgX5YGu8jK8FZ1S/qqSvjCKBM8aIawsFBVluuS6LBp
0Ff0K1NAWtaXGZrl8tiJ7NbIYxnSgsfoQTdFIN2uD2O76EHNJvgXSo/0TxDKADdigDrWO6udIx9d
Gm2V1okT2HXm7nC2Io0FN3KudLCiQTlMe2q3i3JwtY0eSxGgS0bZNiTJASoJfn5jhsB1i3rS4hgg
dOtmOGR9LS8i8oRDn8zn4+SxiGZF3yZNqobNwrppBK0icG9oLs2ZhfNlumN/gqJFFitpHBG05B8r
FYClP7S6srLLo6Yt5Xoou+WZjfzEgWgd7Fxji2utGmoJbh+TeiZG7WzsWeFWxRmVe1iS84W59DS9
EbKsUKhqyXBP9Xax1x7sMU5f66l8RMSkwOFD/w59Od0rGBSCC0dJUejiuzK0b0WEykODruSZdbT6
nix8R5a2uou7+SCm7DpucOo0XJi/LN93KpeRXlU3raSZiVcrUd21HlM0Dyke5PjSuXvIZPbR5OY+
0txl34kiOfRR9K1RZLyR5YirS6L7aq4pfomhS+D1ZbuNFT25Oia3gaamyhkjhHNSaO0M41vylNwx
w7iJ3vWx8wKYqurlbBMlKXaWZ6+MO1/LWYJ6US+X7WCA13c4JWaXnDKqk9sUCzBfKoyL3Z561RMP
XRVf5rNAacLqEEDAvt48NIUgT1OqKgA0Vm4Hp3kTwrmbuuHCckjTqwHN/WSwbCap5XcqHztYes64
ZsgmEoW5NNF+TbPNqNUztzO9Fpp7NWXuJteqJsCk5gFHtWpl6Pp9o1WXueYMm9EcC5I8/R6Uaxbq
mhhelai4RqQOxY0BzmYfuQ0ee8oBK7PpG8rvz4s5Xrf9sLcEakMeDkmhDjblDktPxVf11gliezZW
qFfhMbyQvcGdrdddx3Cy65TbKTfjtT6DK5kYJ95aaaJTKDrLyizNjetK9XyUk7nFwnDYZgBLz2qB
+VA2YOQi1UmhL0iIHcrMWkkm5QEOSE9MgZsVz645o4UQ+fjRufQ/ejDu9AluvHZyWfbdVqkULZht
04bJy1oXglBQ0Z3IiQCYWFfxqpmoNapeSy4zQyWuz+oVtJYzK6nyUIvSNmg6Ma3wdCyDuEiqEAca
jAAoodbTDElZpadBi60844B5BuIboeVBUlaXTb3urf4GQisSuLp4aU2lSHz03OZvcTWtutGIt3Zp
vXQxCmkV0RDZYDyczaGBuIdW4BjExvw8aeU7whhPXksOxAEltvooso3upLvFK5b1qCZO6GDx5Y82
Drpe4pbrStqvEqcEvyFVWmVeNId0gpLHqJ+Nj6jQ2SWpJDF3vK3SwASY+umNKfA1fmRXLjiSG3o1
Qepm6XpE2/ZF03q5QuFyCnSFE9LRlYbx4Ag2H5mZdTN6ct2W9oPU5a2O+seaanvemSio+9EsHtIO
sXM5euWBqic9U8gMfWkcu6djo4ajpa0tQUunduJdWsTD1uj7amPO44eSmtPaiTuxrYye8Fl05euI
f/VaTVSm7RQqQduLp2Mj5LyvvSG0EcyhqppezAiwesoZQzHuXpdzSjkia3HlNbbjlyldDrNiENhE
Xe1DzDA3qh53G93t2DSjuY9o+PnxHH3gwkRXQ3GQDnOKOWjNBocrKeoLdE0fPDp+27lcZKACjkd9
mKYLRbwegnOfjjI7cVjkzmWVVwclh3qQs858yCCYezmm4Weup63GFBZaAqt5h+3QWjhJH4yivFBH
JQ9nGA9nnW08Yz7urAq9StepsMGfKHAgJq3xm0T0+OPNB5SuBdRSMw1VL3uutDoLRIUyPM15uth9
iTP6MjW+avQi9Mx8CPFMzXeZKehiJtqj0KSx0QfVuYjEUdzH8NqrJPKQpXesaiPBnp73dm/eTqb3
ojiYMgAw4gal1/osDNb+MOT7QYL3roS5nDdVnpFqF/a+M0f7aZob+2qgOYUe5FxeOCMZEpVGxCw2
vS6M6tHWYhzQ1P7MLMqzxAJo4/bykgY1tqqA9hhNDN8Hr4Cj57ZliAI8HmdNX6y6IsGqbBE2/hhF
d5sNuRZGR3sb2RY0i44yLXmpGBdGHdPq000kBZEVxoqlzGh91PfYSDnbxqFh22MsPfh9QYLi0TwI
KH/0dSO97Loo4lQGqPGhjW6Mb+Nc0zz1ilReoJ4nobEMxiHK7C4UzLeooPKGnW5hibYgBdsV5YCB
tRwCyeOn1ZBbW82MC5/5620u6+rWTaL5wpjRq1ZUOuMCbzB9VglFpoq8PFIyQS3tOmD54JKJbWaQ
8P1W4Grs0HAiFK86jXMYrjRqQlm8bBToqK94SEeryOzic7t3FS5WpdvIQfZfr+0RzQ44XsXs1tdD
kZnnFl1Nnlp0u8T9Jf8hORNEXHh8w3UPPPDQ6NN7qfbv1TQva8WSZD5TTxAdG31foptBMkiNrCJE
GRyFchjCdvn7FE8can3DWKp14ikw5IiHAdafRyBjtAGQWd62dXuNgJgIUskB1BhLvLG8yOT+3efU
ywkgMOb4ukjeYy6WL5G7snCutymp0TPS47XDxO6AMgC36XhPrN7mJl0Wb4VCTP2NgaxDgPPMqmOd
IePRyUncOqV1DSHqHduTG81h70cMtq4cTTgX1VC/QAGMtgy33T2MnmqT9fNyTpqs3jTJNIN5QawS
s9qDwNo5gDN43xvRe1Rl+iX2nsZtrnb0sFVnaXdmj4JIU+dnndprQA5T53o2MOnxxm7w036s/Glc
qrM8ayP6wbid4s7qhj1+gmHrGZSu8aT5VEMRpyPN9Gky6amV2QvtLAkPWKrPcaouftlM3bpS0Pyu
Nas/GxE7XLVxp/pqWuo7a6yfCWF4qou2C41yxi6liuR27JqG1nxd7iAUzSt6siR5jMZyrROYQ9uQ
pkqCMCDA1GdKmoQMhniFqXaBlsO8HVq1Cj0bM8Umt9tQTzHgscehWbcID1zjpIVO6CiHXQ2bZytr
Y1y7zGjCuJfGnZfRe51c4pLe5c8FY8n1qOXWOlsma5tojXpXzdlLrIBmR7U+W5sL8wQrS67dYemD
pue+pzpZi6nwzpWpjgO3i2y/9NJ8E9ukFvQ80gDhECKKkhhrqnQrHLFIC7zW0p5zdz7X4f4fS1WK
cZcG9DB0VZCOyTGFw1ttiIhp3MYVTyENaStCSYgbLJbn82rk5wtjTVTG6tu5nSkqWgG13hE7QxTk
bnLAUTCbvQD4PSI5TvE91dJnbYB1U3nYUNYNE0+mCe8LiaIPQqQ8R+Q8C2hW1wETQPXYO8PccEja
jd0jU2UMVoKS9VwHEPnpzBi950vTNjcjLrobZHEeFFXeugWZrGkWhl/0agXhjTKlB6fIaMB5K1zx
UucivZgMWwZ0rDn+yC6o8XqxQaDw3PEWqtSeJo8pbsvUrUOh9dEFD14L1JHGRSVH44A4jIYDSBPv
u0nnMdS9w+7oh80y5OREUFdu81k55Gn5NMTph9cSsW31bl5kQRFbPWZzkwVWFDGXkd2HW3vdijZz
vBamm/tZyRgOVYbHqEwYAuZLc11oXXulu9XjqMEdbXRx1/eR2CC2wwrtte8jQxR/0Ci8HYLL81Et
p2a9BDiqJUd84XDEFluvSd3ET7GdquvZQRiQ8bWxzc0kCt26XwIlind//O0//vmfb9P/iz/qq3/B
xv9WyfKqTivR/+OPXymYTM4BhByhOPpRovNk0E+GbKUpU5td6jj0ncCS6ehnL7EaB0Ph1UXYzMjY
+pE7QmVrmxJTP60t5ihcVFW/wC9MDGE9ml8JjHyCG9aPkh+Y6gDrB/h5glCMGPonY6wBbGNoba6R
fx+RCWxSbwrjKG72tWnJsyQbu9umHRGqWxqZV9sm6c2v0F+/YJX4EhAYcbAnHgK5d4+wjD/Bv5it
z4sOs2+3XKLrJjfGefyBlZtxbr6ZHPlfOXidojxOL3eCNmsZhSZKUntwGOPjWMLP/ioU6PQKJ+Cr
rLWa3Gq5IUvsc+MiWVaG/EKh4RQfc3qJE1yilzWYOzCc3AFoyl+adayF9Vps/uLiPV7lB4LMhNeD
yubJoxLFXOtC6SDQ0UD4rn5r1j/eC/84Xkx5V95/f8FTVMzp9U4enFug2pfnvcdRf24me7PdIVn3
+0v8siFPr3EC8kk5gZR2hI3YF/H+iKrwG+JmPHXbtOhWVW0GRuU8a4ZyEJp5ufSlEbTOVwIbP2zi
fiaZGDxRQMIGvJoj6/7nNW+0XTn0Vqft5gzdI9/OOqEEBSztw1xjyG6q+UOimloIr+iuxYLpArHi
5VGxMi908Bs7z+Pi3mAYZ0bKRGEYRcsH9itiV3iFcU/xAEhlWjpUB0d71bYUHgjiRQyHB7yYsJWw
pRGFeMl56bpy3RJNT4FDlY+VE0aJomAmYxslbH/R6cu1lcUxzb3OXt6kvWSvsqyHK8XNsnllgkwA
Lx7R+PUlPYl9s3jEBhpHd0YR6zTsRpeq5PevUD+yJ/788E5f4cnij6amAS/L4ofrKkOzaXfLRMqe
pdOFO7hBXKmHJpJ7Sc0DKvm6dp/rKL/tvBbUbHkrqhHROtzeh8K3lRYRHA8klKeudXdIvviqXy3o
09NfdhjP/3tBgzCY5fbLBf3FJU4ZYNTiljFO7NGEkQwpvT/rZ9NXCj6fntF/Ogl+vJI/ndF6PrI5
a3aN8ZboIZlOs7ZASNGN/MYZXa+/Ogl+iU8n7/iHWMWfLlhhWWmK4239CArmDHmRiOA0gXEePdRf
HArH1/DnBQXKED70EeAITBdu7ck5N5Ap6IMU6DVbRrua9Ni8mMAU0MSs1KMMW7ayzMhjiLa08GlM
Q4S/X9GnIelf1+e6R6F5iLcnwVitIuxHS/OoZeyOz3Pk6kHdivkL7e7TmMFV4LwCsUbMHhfSU3fQ
sZsi4Wl1tJNLnm8AO8dnZdMvvuNGHj1X5FRVK7K+IOsc9+LJo0UPw0UnGeTzkdD/80EnqfCsxZSI
cxpKtyXUD+spj+fridJ1q4zIwi7WTM6sGX9ZggHWDGmmp7m4o0AaPtl7bZVgpm0cFWjTqr7LlJpj
HnRrVX2xx49B6fQOdQtFUF09AmRP5SINC9h/hGDhPjs6FadtEW1ktYB+jIyCycf4FSPydMPzGhFZ
hcIP8gvw7ylansG7jsfChNwD7fX72mxTfzQX77I9qg//5XWJRjy2ljAcUHw/Ba57zlDLya7TvZc7
6gYEobxp8y9X/yc3BDCerQfLAVreKdZ3cDpBs1gkex2l6S3RR8KhzcszAbr7i43+yznGw2PtozeD
EQDZ+OkekAjqqMwwq71StIKuUITusOU8VnHmPDQwdUM4SsYmB4Ky6hLKx25SnDACg/zFk/1kLzrw
DyAl8X9UA44nwp+Ot7KP+0XpOvzhjtWWMyDF29jxsK4B66wtmyy8nuPx5vev87OLcsYhkasymoKN
8PNFa2REnd5BvAhwXB4oukYtOeNOkCTAgBkoZSuTqc0XZ9sPUtfJ/oC7yyJCiQ027SmRjXZzjfMC
7uGR0qCX7rYkGX5Lb/Bx6Af7TEGI+F0mqXujg5xwQlLn5So1G/DM6K7ZtAPQAk99183mu24Z69ui
SO2PXlfjdpUqo3eRWcoBhxKQWFoX14/Dkk8LE4HC0/bTWJjSZ76pzv4sG+BmnRPhEYxVamIHhjd5
6ap2UDpfJSWpDnWiZX3z5ra9rLFV+oZqPpgw8EwQF5zOy99sMRbKWnXGfqR3laI+40a6cY32Sm4G
Pcs3DtsaLfDALqPFOR/pIsXfgbog17ro83tp4ZtgSTl+z5n9Py5ONcXhsmjJTa5K/GyjMZYF0Jip
sPxaOEBmqejxM8W+jezGVMf3ymhnccwAuw+tyZazDOHChxKEnxuCkh4ZOHboWL9LT2PCWbmLN9PK
yp3uOscuBgiAow0RSJGcvh6efMoXi/qTs56RMoktXBebpXJy4o60uyLhLjikpDrdXlEdENwD7dIv
+gZ8ut/EShZ409PvV/UnwZOrAaGHOIRu5C+pSVTmCsKxXFWT3j6ZC/eQV6a7/T9cBRF+jgxuD3zc
z3vHTk0F7wtR7eMFFEhYao0F3ILAJr4gQ31yGnIy6Q7SadTCSIr8fKHcwuYHaH21VyvFrMIIASe6
BopM1nnexF/tzk+udhRkdaCSHPWx7BOisqdOeYIARb3PUXFQmDjRVg6A4FIaKyak3i9WyCfvClER
OJGEE652+hSdUSunoTdQFJ4L5XFIMrRGhZQAOf/y28L2mXBsEJV/La8KiACeI91yH1uJuYX4aW8X
7Im+IAf+UksSTXDV+mFMrEGGPI2P2FhpWtHk5T5lyhTq+Tzcu3oTXXRlX9ro6epLv2UO7y1bXevT
3qf7U7+2rpVcTj11rp9xWn6xfD7JRuDoHg9cAguMq5N1WmbLkWWvFmQ9fR1i79uSpcdp4GITQ4ex
/Yo0+EuifnwGx5WKmDCCMd6p2IiWCrNUaG/uDfju4Ous4U5lBLdSlKJ/9RqThmVvodSgxzT2RSwW
WIyl/e337/uzZfznL3ESTsHip3iU2whWMi/YK6ZlbGsBxDXS++yLLPqzFMJDldZiOO5BZD4lFbuR
1QoIbZwEIBSmIGvqfo8qrr3Hfqt9S6KhAoik63kCdsWKnvQWNRIfhTPLS4BxpXH9l0+mYzKISgY4
BPXoQ/rzgVGPtEzQAMVJqY2sYE4d5KMRcf1CaezXs/14FeyoEFE7tg1PznbmGwVHHsZQESyZPvDm
xrhH8mUYg8gScmWAzH9raw0oUESl9vu3++upQfp5FAWCB4bQ6mmzxOrKDkaBSPeFO2gAPgYGHGvZ
dUO5+T9c6Kh2bqCBiKPSyaOMaWq4sZGTWgN0BmaMvcRqkT2V7u+v89nDNFS0HdG7QBPrtN7sgaRX
EhfnPUlND5fL8BgWwEK/k5Q0odHmjwpJC/M7o5ZfXPrXnULbF8EGtAoJlQBDf14tOn6f0igi3P/M
sWRgkXbezRTrOXAEtcndL672yemAOgtR8+gRezwkTipbB1KLATAl21PgbYpaEyPQKeq1YKb5rK97
A4n1wO7mcqvnTnxbeIDLMDJvvlJT+Oy2WcAIKtDGZBGdHBBdMXSww5dk74xWtFcEXA57Wpa1qIvl
iwPi00uhV8O5CMFYP1U7VtDPSzXwQqCjXeeFMry7MbPeWDFw8Fa/X0efPl4GazTOqdDoeZ0sWAN+
+JJIatyYPr8XdmluHcCWiA+TxCs5AltAmbXzFAdCdyGFulEGcIiQNL39/pt8tkW5XcIh6wqdzZPj
wU3tqjHNLtkPyjw+tVnMtD6nWfL7q/wa3H5oaJOGUcKh93p89H+qmqTAZYpqgkMoIbCtalt8x2Oy
CxrGFHpmxGn4++t98iox8OLRck9MKH4RlsVKY4pmFfO/bipvwCC1m64f1DNUKJUv4rah891/LpOo
Amkh2Ihks0hPGyVLMg1xn3LIOU0zJ4EgZ7sZIjAsCHE4og3KeoQIUhayvGdIqgM0Go3helamZrmH
akOdE822+lqqMVPlIRurYisMKxF+76aMcr221+w1InniHSvhuKasaSKoe2C7bZCuxE+/1noDgg3M
E6iT5Nq9jxlgczZTQFTrCD4N/dYI0s84ux0kpnmewSHivKJ8cQof18rpk2BRE9EoF5E/OK6CP71l
LC60oRrR3Z87oDbSBBaUF9Xb4qXA2pcO6q+j6dtlmchXh/rfMhP/8dPIrv8xwnvDtrAD8ilO/vWf
m4/64qX86P/z+Ff//Vs//80/7+qS/53+yk9/wef++7rhi3j56V/AvaRivpYf3Xzz0ctC/NdQ8fib
/9sf/u3jx6fczc3HP/54q2Uljp8Wwyr8498/2r3/4w+LU+G/Z5bHj//3z463+I8/DjVL5jX9+OVP
Pl568Y8/4B3+nQ64q2P7qVq4chyT4PHjx49c7e/kG8QT6pV//eyPv1V1JxLmoMbf6akeJQ9UGo60
jgiBoFGPP1LMv9OF1I5uF3Rc6QrSMfivm7/61zr41/v4fML6w3z7f5aLhf4pvQWSXWR++RJof/28
XLysLcbyWB+lYPbWdDhW8H7MB1lb0YbdUW9SxppP1WDBR7bEC3NwmBm9bu+6TpWXc6bIy5TIscGZ
7CoXCDToffkxzxkAtcYYfdmLeAdH2j1PDjJOzfN4dJzzbpowtzNkhweVgt4bqshfHu4/nz7HGyNo
IoyFSAVJNgbMP98Yev7YgU1FBkZE3RdOr17/f8LOq7ltoMu2vwhVyOEVgZmikiVLLyhbtpGBRuoG
8Ovvor6pmqmZh/uiskUqkUD36XP2Xluivl2Lyt1XviILbjCGp2Y5oAxmsFFdaO30X520nzuMz+dW
X3TkVZv5/yk3/9ehh1+LqsV1WHw5wUHd/j/IoBUymd422c6XKw7wfslfRmv86l03ONNi9kIvC9SJ
jIwxnosO9USxOPqHtaLaH/6/gBTf+h5C/vf7j16D8sK94789A7TX/xlS9srP15EOTIwQCxTTkO6B
n76mowXCGlplgj3oANCovZhmn8bWuNYRmq3+6Kr1GYcdUIzem6uHsii2y+CQaZcToHZukYq2mYuJ
8/6gLJ3qQdXrcTMVrjjsg9e10+k45Za9G/ASXfV1MOKVgV/UznZw/X7KtszZwdm8rwnRy4Zaa3rM
aR8cv7/g+2mWM/3nW9r3b/mfp30/MDIoiH0mWdH3dzKVJkOPjKHdYjjmdWsn7+7fbS5BAxovm/1x
vUtQrWu7Tdqp2LDafT8F691wKqQ49vcH//O13WhiQkeSzpi/H/bfn7QLbFWY1ozd//ikhmvcnRxx
+f5iNUH4Kjzr4qCIpZOelRiUVwdL6/f/A/yBMVuXH6XdHFz9+4e1xnBB4t/l+3/fnzfA+f3nwWlc
q9j20l9Zlv1qhsy5Vkalxv3dbdnWZn/+/ly72hnpGJW+7s2ZSZM39871+5HvD3M2PdimXI/fn0dd
T0+3rIzd94P/67mD5ukXmf9muoKCeBRVH2/rWODFE9GU807PqaHHU4o1tapdnAh66vjX9f4hD7Lt
aqT48ad+3n9/vimgvo/9qMXfz6hmC1sW+XZAZJaUzbry43z5N/REk3bdikQ5LX9hQ3MiolREaKBk
eTNxFNBvntNwkyqLtb7HNbX1G5t8GTxkmLZwccTpKP4ivXUSwUKTLMoJ4pYLLkIkm8a48musneOy
p9R3Y8WLF/m1/xr0nWIKMZlYYtw8xoN2MYMFNoLtPTXtulyGssZ9QYx72IssS5pC69BNT9vBqESF
WBrpUePUw4kX8wFWog6xXFSX1WeagfcM0vuscz6Zsie213Q3+etPQxv2dq0ujIIGDNn6duiz7NS+
WKX3E48LgWWaNsWtlg5RJ7MdXc8xHFc8DuVo/C0W5MNeMX0M2lzFvRQ/cXXgBdE+6rgyml2gzyd/
nh5J2dipPtMSGz5Fim36iLdjx73+0uAMjHrICWGfDicx5W2E/D/M7mdiNy+mc97mJEr4L93ocITM
0q8qVy+ulaKR01mjEPZB1udqStH0Opu2d+9eC7ORZaQ37dkwf5RFm9S6fVdkXzGMjgeMcDiVN8bI
o4byrWgOSz2fvbY9WkExhxPvUNj5F7prP7L879YvL6bFd7/fOUmjdTvbcq7Bmv2jrKRvazlfNJHI
Pr7rhJGV90Gg9tnYHgwEvu28DySSO+XVPztDXTTPTTG8O0nbfrBqfGar/QVNAhFhrVnoS4vr9+vL
xvEmFlxAZjfsR09/XDyZ+Hb+TCH3tGGDN0BlSK9/dEmQK8rmRnTuFTAZYlW3u6Wb9BB2oTCZM7OM
e8Ic2GPFzUvnAXlS+pS35Pt5IDBnfRwTs3b+DtO8zzXLDS0xa3HAf+NaE0fyaf7KIKiPAKYY9fGy
VQxZQ90u2wTJ9FWbZlwJvabvjaWdIq3PDlNnFUdPNLfKGvBnmk+ThKO+TJmKaM48dF7Se7WVLJM9
xkXjHlZ1NyCpZdlbWIbL3E/GDf9ftWb7iqZurCnxMaguPQzeNCKOe6imSX+hK/fYmygEKXKWUIi6
3WnP60oGwizz9pj55i6bumI/gg0x3Tk70c/6ogiod0tnfub3YYClQR/McL4U3rwfA6/a54jvSyMg
VcvbPvNiRPC7de8qsDgB6zETiCYp6rKL6U0Gu3yio1G3vkDAvJ68rMhjcxuMx6ogWzS466VlwbKn
N6+oTsGOrt1Hk5+G3u5O48TvYRtZ0lMWHjxfexoI8DroCupi24yn7w/MLVSNrN6tkcKvgFFGbT5L
rsH/+mfeoR+VDXwOt3J+q9bnge/PpQU64l2WWc6hd/Td0pJc+d8fSHv+n//9fsB0WIf6VRwrsR5X
UeOdzm5Dm37ip79VJh5f4d5dAlWDIXD0I2dbh7h1TUzF8mCvlGEoxbd++mmUzDTXRuwNdjlTFyea
vAjUPeMp1QycLiS3JCUpv/1kGbF9ndypiICsDNiFnlO12GGGADk0nCRXjRUXHcJhgtup+gSpcguu
CAmaIgYaEVWFxprbeiwAdagZ03nd54JJTGDLMewOaIQdFdVV8cMbB2SJxNrmTlols1PeLGl83APM
MTr7V7l2t6q1XlN2gLjzITlo6XypZJEsVTEks9UepL4++hOxjIb9Dtr132APD6DOXvBK/wtAJrgu
yNXaw/csy10luIrlAlZCWJhqRv6mqpzfS3d+asvxva2UEWet1kSL8rS4lCDL0sJNJmzfjebIhPiw
RzZNfqoczrrLQFXNZ1Q5TeJpmM+04NGChYVnmbZEOT+KDN5rM1XANQhuJncB9AvWzrCczBc9fVl0
/ESN4UVoun+SikxU3OCYHIrNP2JMXE89YsoZgFoPRsjB8SSAtvGGBfhBE6vXjjkON7eklUUEL7QF
bBH5wW7pf2vUVTtZtA+uK+A0LKFW/AIAdF6mso2msjcRs8/3nIzhq98kobZlmI/TbpD6U8kV4LaX
oNbWaNL46VZgJjSoyxhCj9h1PllpmUCias0fczUhWMIPgTX1cRiQPisWzITDxDWdmnMaLNFStx+B
vBpGiS2sbI8g0Z8YJCNMGMfz3TvgaCZ65q25yMr/WVjypWmrEw7Om6MwiLCq6b0Ie9USReEeMZZQ
e0Ji8e/m8ZxF16jL58Bb8eNjukBkfRuU/WSs0+MEMpnioL/Wg40PmP3QL7sXOVpnXZpxJbcAPdr0
sxQQP8YgVimFoMH2E5t6Mvb+v2Z0jYOWHjYXzXftYiADFwRnZVqteCLD0MlUHZcjl7SWOtC73CQF
CHHOtO3LxOadtFrw4OO+8XuU5kVpHKcg+9qIho6EhsmYcL4cy1t285ZiOg3usE8FJ528klXY6KuH
2JnXfiu3H5CzhmjMuRPz/vfWV0QLClS82yIf07L2kF6wZefNeqncCTOBwCGDWLelbZQ42Roznvin
MTQsqWvn7S89Qytm0Fjj2dbE3lmGm7bSh93Sgp+CZxiZExNlKSCbbPJnvaofppa9SzGc/Jw6ERMv
snrHfDbz6cEwrTLkB73lNfKwCcdIOtH1UCVXGfkscbPVl4JpqqV1ZsTkuQxNqVlxPd7vqFcg/s+r
SXVRqvGfNYiDvfBytfljt85/5eLUUWm3z/niXMq5HsLJT29+/Qi9BnDXmrIte8ise3ynYGSQkldx
OxtRwfIabZmRRxkmU99w+kRC8D57/T5ftzORzUxM2tW46FrB9mE7xHoPpJik8HwG5s5oKZoQRHoV
rfZ7l0Jr2CSZqMHmHYycmbGjsP8PeUaV0OcXYBbNwWkxiNteU0ZS/lCr5e11FmEyWwcCqKuZ9o/z
4eTmebqDSt1SBeEQIBwPklkwq87MpNEJABBL8bNTkxMqqWgwGmwRSxS4nXfihEO6Zp3MWctS20w5
tubmWMy8YjhUftRN8EUn6bVrL6LztHCd7JtfFcCCwGhqle7t54m7Vw/+1GvwCCvoL8IeQcajtrOo
hc5e5jxZZvWPyTohEuV4FrS0klRn1OzYyKh55dAxPfQ1Vup8wQUlS0ghhj5xWkKpWEwttb34kc5j
BPmfJMNtYWmf7cirwEr5WTPGQW0ko8P7YWcZ5bstr4P0Xvu+wX5RtV7E1SMPxTEocpF4GMsTKwc/
nHcpOsKuihc3eNdS8VQa/R/C0JngEr2OMd+z2lNTVhgbqSA6ev6q2qLvf/Y1Zzp8ATzh+1n/+YLv
r7Vk42+4C3gINiXPCty3upQPKOJPBmxVgkuOTuvd0hSnEMkyUbcENNJhmziLnSCdecjhooar/elb
HFTz4n7q0Ma/s2GFgD3qsGqbT2N0DBYq79KnuGTb6e7H8qwYUjaneN1Fg70FO+ZOMMj6n9Zsebjd
ja82IK2ja7FiGsvIAltHDQQoSQFl4ri2JBEYnU/prbH6C0OLyuxuVdJly/qNp8QpMO9IbC7mP60A
imH8oIsU1/WMsbeNSsw84Th7DznJOTjpA0xSqD80VKR6t7FPr71MAs3dAaUPvdZzD0JZsYuJNwu2
LdLZ8+g8VMkk4ELNwhsivQfR1PcvzbYltU96K1PbV4gLMWS3XQqcYw20B9QK3DMDOy9YuF54b2rE
p5wLbdcNCPatbonW2rpMJmA+MFVf+iqIsFczmsDmvFIcEKNi7/BL2vQEPJaKO5JinXGBC2lj1vBu
/NkdMT1Ld5p9cBG5Crqk4R3qZSnitWQMpApn4DRX60asL4pL30SPKjdkOamlv5BX1+0Ky+xPI3hA
RMu94vJYdpnfaRht3HhwoHEF5jhwmhuw7OFfjPH1Uj25/UEai7W3W0AeOZHn0MiehFe/cPUaa5lg
vsa2p0ruEGbWVKMTGemlSISXkXfeRVhD3uYeM7JeN69co/me/s9N9FSEtkYdSCkDarO52CNOgrm+
S9FKhs1V/9dU6OuNQetPSzH/14epbZ9lA/o5r9VrPZp7wSAvZoL5JavhHFhS283u6+C1VhyY2Rjq
mzxVnanvbavoojZtZET1SgLbKH/eizDhQy5dG3en67QKxGx82GOXeF3R73CL/Qys8T0tzQ10TIkP
aa77U3Z/FQFNeJGRN0Goum4+3q8SgfqK8FngR9wFbVzMqBNrtS4Q6cGlCVU+mcuGU7FzOPvxfcRo
37vwuPq27p9SWR5TxHlh0Ia+ZEBQU1aFMDhOwtEbLEleFdXZjEeOA/VJ6m+4XsX9JIAxHgjaKraw
yijdWv1Tuk6Ku3P+oE2J2ynz810THKWvHgOrv3judCjrp6Gn1SlrLQtTx7haxuIlKt3wUrlxMZZs
EeMGOw+l59L7RljxmqwPQ7m8zOpUASsN2xzMDZCFHwN+TdNOxTG1bR1gV/rm1ime5/vSmhf4uwrN
S6aiSV/rxxkfvgg8M7JAD4UTE9h+Bnyn1+svzTH286ipO1MEZ1Y67KFU/+trl0M4GDoLWzl2+Zr6
XXpPUrJmesCKvmYl5mvfeW+bX34aASReSz87KCUioRc/pMCFmfe3XJKnmbra5xSYfTLp07/MrcCM
+JsPOEO8lCiNklln51+0350Sb5Yz3BaX/m1qu5+AS4uoCWCGzEbwRfFycvo5GVzjTdSBAqnUxiUz
FP7k0oiZC3JTgUFkA1lYVfQHfcDLhMweAkUZ0f00Qv3BUTBXSOcNIgIBjwumEgpWTYto6uCOUDae
Y59+7ZAlGdFKrszWU7PmP6pqxjFdOxn0j7dJDUc/retLt/yzy7k5EPsMmajy0KN7BgdBvw9iSwQS
tMSGHK5f6CUt1FSAc8MiLrNhfoHXhXPaZ7Wx5LE3VHUd+EO4zGJRqJ2Huxtr8dKR12GesUeijp/M
PmrJT4ly115j+O+vkB8qemy45FNPJdwd3mkogV4VO312bUqE7s5sKH+Xg3IwZrusT2MPNRA8Ybhh
Cd+bDqZiPMhHDiEGaLz1YbEbGQpNt0EawpWxM51M6+dRP9A4BzLXSnNfaS/DAO6mX375M7365m4e
zspsTAANjMjpaEdsbERtmarQb6bxZHEzdHqTNF1uvelLCb+l6eLWm0viUIGkmcsObXW/EymXWpX3
F2elycVxPe4sP55195obXH8kN/+U4Emq+beJ3RF7nVHucaVSa84ccoJlOaW+s+7L3vJDY45ytHlM
DBSgnyoz95rzHFjNEvmOwDHhThwTt0NbGF4MtZA/+l5LQTdykmHFyH3vzdlaFnkuiAzEMMau9A5l
M3CYygk7VXI9BFMer8LLd8uQ/aEmY59sndcgBVY3l4De6NP0OhPA2qpz3vQ+0bvFPoEFuKWW+zPv
dLTG3Hzh6OF8VDC6yI9MoDu3YVp1XHtGXdMORqTibANLf+nHwWzBa8CVhmN2KSOjE5dtcJpk08zl
wN0z7HMb0ljlE/83bRf1e+Fw5dTiNCJcAz0r3N1s/7Iy/PWT2OFqz46uPfGSysl4oMf1azQHOEZD
XYI20H4Pm7mcdDIUVtpier3Bu7Xs81Jmx4ru0F7q7e922C7LJrUn393GsMG4zVseDpr5pd8bgW3F
CqJ7sOl0TYczSkoIAOSapqbLRRdoWzT3/R8TaqgkPYo8vzeztjlZApBB5DnFesMgdJ71d2cuf62j
dt2yHBhNY/9gjKlCaXrGLis8FFmVD3qs9/YgBvG0Ulnuvbl5QYBSn2Rf/Ok0BywobWIfxMViw9RE
vf7DHOQFveYS5VVxTqX2ZQw/itzijGrQKzX95bLJ9fdkrm+ep0xIkBQ/ytdPc1Y9iEJ8IWtU1DD+
MyrXIPLFTMK9OR3txQcFKNVus1+FLsfH0vTjXqSv5SKGxGvUoc8zCQkloMeZ0p7kiuUW0tfylGFt
t8TIdoKHD2fMeMco3eGahoy5sFAoTWqJPdzyNGsWAIzMBMb+T2tA9RN2XLtiufZQmeIWYk7kkGdC
t1hsrO3OLbUN2h/ugZ2Rq8iyDAoL4wDIEs6ZlB+ikRYzoOENk3B5moN8uYk0a0KHUJlYM+Wzpvdf
hoNYXUXMb+mIO1hWGnNMvKwFaGg6u9yVdOFoogyc0IbRuyEhvfhrzwyg/TOKBo9g3h+nlY5gVWdP
tuj6c13fuGjXS+eD21JjBbFsc/daTkqayTkC0Vm+k9SM3HbjEUnOs2Ym67ZWZ93LRWRyrNS425KU
7k04sA8ks+csx9VagpD2LIovfO0+m7sRPLjN7Ee+331MQo07VTFMxxzM2dSo9vdzgmFr1bPdAW9b
mYRhxk0ISvq5AGGIdD+bkqA3oQ8s7XKoWEa56W52kI5xI4Chuup3Tj+Me9xkhXXpLfTTb3clZGQA
fuLbHLkN5oKcrdhR7s3qzin+6gHcQ10LIISk7Q3gV9s4waFaWAJ0Z3xDjeYmxcARttDHL9rWbOeW
/t4Q/JH0nANojnJKyrT7nUONn1ZTvofxuMlZvMzLhym4jRC7pEdXdGx8jkWmFYsONjmf9EL6/KXc
ky1zzlbrT6nW7AZr9MbuqaMhbRgIuQF/5aDeSqDQUdA0RLlbjGVTgZlGIEK3RFZFxdDsBTUagM35
FBh0TQe10HaJYeY7+0bOW+gWVh2u+lTFwImvZtZcXCZFIYEReNCoxWy0RBto9L1uEWbfnWQRfMBl
eKRo95LclBygNwoPkGhGlKtdb6zyssyA+gZvzO7NE7KAigMb5EeVMjUpZ/NvNn+yuiBRGjMnNrL+
K3DaWymgB8i+Bag5Z7sg752IySZkg23bp9P20FMOcXiWa6iMTQ8dNE1MP5I8612q0DHYbUJySgxQ
QVX2EAI7t0GzBkfo1f2hArVO1fn4/dI5rf0WpM6XU7GU5vrzNCwOBNGJmk9wXppyE0oMDvUY1OwJ
UeJHXoMHXICuwtHiBLPMRJswMgX+lrE3+BtR73qfw3JiyDNqUerTPgsG6K5m6S8wFbLXTs0ttoDC
vXVLv5ct1gdRk9ESmO2pbYHVdHmBpoC+CASWkIk6Qx0XfaeTlwfX4x0oW4qiitd5HAURRNBxd80q
2Z5W43nRLJ2urBZNTXUET+6DYEThAiM28pp1YDsF/4SgaU4MnTlr+QC9Te5Gt77Zm5YmIB9+eNwZ
2BXHl6mrUvgv/NZNpUdjA+JuZp6pNA1RvZvOYTaMH0IMvzLYOVGTmmZk6mdvyOkt91SofiAfvc7+
mGUi+jv3G1kcerjyor7wLu66FEyRUTOiU4IGb8Ee06V5DHdNj5Tu37Euhy715bG9X6bV1EVwUWOQ
bZi4+pttdmfH3DDsMwAsgN6GqqX7YyxvBLR8Lnb7qaf+DbSBijbcBj09Q88AZ9NyLqfxbwi8n5q+
nYveFInTNu85rGbb6miGHtIG9kZdP5eDPA8efAjgJQ6ovhDzqsHANf/U9eFd1/YlEBl6c3QKjU77
k7pDcVBG8LfqxRBz8h7130X5tuFCgRWaf1mm9Y9d7dzKKmqs8p9G8rqtTkYzv5YtYLTB1+yQHPTK
yMknhasT1Y7J2bB4XiVC9Y2mFwtNIoS9L5c5XO9rvs8WkahGZTsGk7hSThVTTA6dLUsiA/rYXfuP
ftJPwnhfjbk5S2k9gucR+ynVtL3WeCd95LUGAXrV0+mZrlgTt/Sdk4WrnoO4f7YWiqx0gl6J6gM+
jnGQ5DoCgsXYBhCN6F1qHTpdrXxc/KmJCbR8q52hO3eZ81gY/b8M9vDvogFTiiqxMAJmU604cu66
aQDUCIA9NnrvRvQ63zzg0kte2HsMQfKorOkLmKPx7pbAHVQlzr3R/XEGZzvLmnnRyi/MzIjGGrAO
WoHOIcs3d1dp5rWY7pQPQ7w3W2VfCJiZdtqymk9bBWkb/v5fZ2A6ykBMxkwjnkuV/SHu254pGO2O
Ly1zlud+61G/HVca8fXcHZRfVpHVg9eOs4rbgC3wDwrUX74u3Z/tzyyrH2SwTJFrb3/NwhqPbTWf
2w+O2XSJFCdrCsoXnfNF4gWDikZfXGaly71ngbgj1tQKCL1RmnhNc/qDQQ3dcpvobK7uFsspGXNT
3xkpZS/2iZ3RFtXNszLQC5O/6wpFTIFikadZBIZnCZUQ6uAE42dnZai4XFscUiarCvIuzP/qq7tT
N+5i3HAtvsYFBkZZ2a/WMgkIozSvsvQf5Oy4crP+Ae5XGveqemQa/0jkqjqWkArTtdD37khHyb4v
r3arP26KOZZDa/c6tMZDh9ruoWnNaLfO1fKcisAJN4u9eql00LwuXqF0glBXq6Rpamh+Hoa0tN7h
IC12WK/fupZtceJ4A+tdG9A+uKfUWlx2ZvuN7ePc++rHpt8bdxo8JDQ1AEVS9gf/E+TVD6CD9+IF
sHgA1vho4TfvGD6wdtsqWo3ltxgnDthBLs84/FjH2PDqBhx25c/7zIEfZHXmbtCDIq65AYAdPtAi
170vUbZ07G3rX+lWjLvcPNjnzWbvVk6PGgDr2K3e6DsGSJYc2EPmcgElABNrel3dlP5L2aa3lQEL
0yf30CQ9YI3TkPfX1qVlAMGSjDn3yuDIjejtJBPjX1Il3IMscsLOhyauVtuj3z2dW895qf3Pei0c
6sKtjcCqJgPjt4dp6KNtrRn0e36ZjINxVlS89qL7Ee737TIGGrtdLfbFkD1P4J6Whb59oeV/7EE9
5QQIhGUnQGOm1CR+Jl864mQueGe/0lQyAFPsS63LeT175EaDV5xB2PCw2dMiZyKXdxZ7TF7uswG5
zsrg9pzq6l/aR8ukbs6ELiVN+R7s6Po4E8x8pynm7bPbbC/eGpwFHtoD4BQZKRhj1l0Bwo16h4Gh
Ky5D4dl0crb5Z6neONU9KY43Zr0eKgCOKh3mHZqqB6vsP0p6b7s0pdPv2DOTlOqtJnwxriqCkDU/
eBSL+LhzMUC7WoK5QnG1ezqHxTY+Kg3Kutjo6wSZ+ds3T5Cfg0PBjRrnm0LbZAyf6A+Y2PikhDR+
FwGhdKBlyUjr4LE7BUdJ392VRV3d0UDuwZlr5nxWcPXMgm7I6HAjFt6phMfGC2G1eIP7NZ4BqUbZ
XLyoxswOojbNi193TIyz+aentfjs6ZhRBFwFeWubJbOLVgdUe8aapHzVuHV/pS1L5uCGGSG20jiZ
c1YZ5rMLB5w/xpvjoNGpsHDL1ObwCOyQ8akOyNPM3udRpjvqkHe76fk5VfuMjAmkGXpgw+jD0e73
Pf6FCN5SOFa0oDGe9eh71qgpOC1P43wxBVenQfZjvNTAv1qlLm0pcfMx74gcbz06gyBUZ07/CnKH
oa2tsSo5Apj9+KTAJRxaA3tHxaBop9vOM/vie935ApaChy7VaN9HS/xF9RPsubbfIUZzFApsOvPp
eDLJ+iSvZAzO7pDWUVt5KHzEuwu59jRhr4+FH7w23ZllH8yZXtYnCKR9PFqreewIUVkzf3lKiY1q
cn5G50CrqAixJ9vaiXpTr1GSta8ts7tQG8aMnJT5OtvprkHZHDq1UxysjRANhqF0vgov8myov62W
nWXxA7WIFw0sonSrypsmjch2OTw4I3MU9LO0ugfJaEszMb309Z5kmaM51egho34sWEXuOuOieWSE
S26NEM8SfyZY73FXzQhDRLseWr1AnJLa0RAUxR3uS7wq20PeVZ9mA0tfsG73vvgnvFlPrp0ZjCRJ
ltAYN+2pXnPCGWirgCFgVy8Wj8gZuZ/ymhMWbWLLhsS8KSuiIZ/dgsL40Ci3gi3qN49XMt12MsDD
75ctzW0igmOSV0rIu615MtS7A+NfdeIIZvilrH2aEvr0li4kINhb/dqYKZLPdIy8tmaaKphfluDs
a3osERKtsqblKmtCYcytfrZPdP7KB0KngigtnMfNI02EyJCTw58RyWA/5rMTmagbd93cfFrMZ8ey
vwhPe0obY2AfBVNB7DVTkD7by9QkEuA4awNNuWHT4sIfHquGuZ9ujLuc7J24u+fIqLH4PVjBRyWn
9xZDauQuqLkdqL++dcWheB0ZcgR99em4mrNzhQUD3BcPVkD5rPnM0voJElP+PnjNXhNaFQFdPbTi
1GtK7k1bZQdO/c8uIjTATM0DvsUgqjWysgWnunrnoG9DJ7LK2CmpU1E6xvmqEepg05sIEttkTfYD
Fni6lodeeRyaumkPvPQLemYe29wkBzcLDuDvsSkQBRtZcBjXuqHyVlsZdgWM+9Htyxi8E5V/Cm+i
0CCpA1ksxptbXHJ7Qi/TQ21e/NCu74EgXp/vXb35CmYF9VflX60GcxY0dohWkrdvuTVOE0RGRivb
oFZglKT9Epx046k6kGFfJ3IutyRtuMFmBJNa4KrEZWAPQ7c2wmn4MuvlnM5u+olmKtHlGmUUyLG1
gmQ0R1o7mlNcffMtE+MNVIoZLkymOPdR0X9urqCH1ccL1vDQF7w7y51DbJYBCKus3DhCdRhk6L8a
GWcccuynyMeTGd1ra6Yc14kQgKOvKyYW9xc611aqSboUa45xhmidPGYsU4Q6NJchK//AvHtq70xy
vbo1xtaf0WMoqrhLJfKLMeOxXmsl0MFwV/TQPrWsOtmbSp9cRmu1VPZtORmcJ0AIE1ggaLUGFi2T
qtOBEY/3xWfUefFLsqC7+QNSFqqpLH1wA2M4sWG+M9xSF9Prd7WgTWnRzCBOgjnqvHB+KCwtsjrv
dZL3/A5vuWVB4+0g/z8Opdq39Ft+4OSetJpVow3G2G6Ga+BYkn6denU1AHz2/frGZqWiyrZAFRAG
pOzn0t20g+u6X15hfNZjSh8u1b78Wv2RbalxwllpI3IU1LfHbMxRyKb/YN4Wsa9adWxw/evu9pjb
FYfARXAeTa1dRTxU0vnKD/2BZ3r6BFXslzDWs+0Cc9TWlS/XiEfMgnbf+fctzKAAVKX7phNHw9xV
MSoWy6u2hWOjqmjjoT0aw9CjJ4ID5LE3spb5ZPmy6aLcI53RYTxBj4ekY2vzQ6mXrOfp8mfG2YHq
ZC6SbPFeBmsghEsZO3e2r64hn+G4BpO4LoGcmFHML4OboX0oXo3UdJICxmzkUCQ6xmgyUwF3NzFg
hEudGgm2Ptw0BPdwSD+JvnWSCTBe0xaoPZEl7m1Cf0LEKLwELVDZieycoPUmzniFGbXUUodBap8t
m1kOQZCR5mScepdhgt7djK3bjyDaUafp6KLnGcTdQPdn2Kgj7U9H57WGf91Geem8jOMYzapeDjpL
Q/H/2DqP3caBNl1fEQHmsFXOsmTLaUPY7m4WQzEV89XPQ88M/sHB2RiSbXTLEln11RsbG3yvTC7a
8JoOQqzRkK3dmlN1qNx/Lk66TajPU36jk82K2E/jD6cviYX+Zo7xjZXnbpe0/qAfIOGUmGzL8wAb
3pEoZRzeE2OTdc1jCCksirIzYVByD294KCo/20eufGCyenEQLBVYCBZ2L8DVEvQAeb2m6uAiU4Qu
UWUgJbPG+DuuQeYoSn7VRh1ffs1MpRO9bBP6v9dzInzn/ig8d/XJIGEAQJedNqLWjiGFeNjSqtc4
2bNTlqKgT8peXooQuEJlpMubdfSqHNKZy8TaoOD6pJDUXFmwDw+htBPCAN5z21B3m5WZgRtmm3CZ
vwUM+yYW8TrNkXDgHv4VJdkroeJxXVvTOv5MCXy7Br7zY3WIHtt0nWmM6yERnGzw2hsyjHU8CXki
frhdxVXsELOkvdbYHra+VrzoHhdO5nX8p5P+E8c+01/vnByjKFZGa78Mg9FArwAd1dD0ez5dlJYK
1NuUjXMImQTq3moXxqhT4JJ22Is069z2fbAbgmiDu4J5q0GYM7nxxQyjS9C04ZfuDz9Onwqm0enS
qA4stv/wEWGtC+6hcyw51ZfBzSMnthvG9FIEAFL0N5A1LKJbpg3+Cc5pVQR8nuSdczNPdkoU+XTM
INovCKCvZml9G8UOhjtZW84taBj96Vlj57RHdU0gAHiV5ySWjMVM6VuO8TnCxmEf9vWilLF+VBan
aZdIaAf0ILaGsxS0hYRG8M+5Qzrb2CNQ7+Xe+Jbq1LvkPYxbkZnrRvpvs57cquMLHBvd3gntHMEA
DGlpr77o8B309aYlYMEkeGHRyfyZ/HzKd3GqM/MPu3ioTwLRN+HEn1rWw4BNT51CPhF7xMaGPe05
hUPGtwFvIaS10Fr5UtKqw1lXIkloUG3Yjc+fYZSvQS1IZG3+jR+5yl5BXO+I7QveVpcTKfhoaBb/
Op8c4BrVWliW1ywOjkYb7bOkryCYkqPlVyDOhG/AbHirKiw/w7Hc1VNEQH2T/Evd9sAZPF/6mlTL
CO056vrBJZtyXYaZxo4Drq+m4cWDws5GXiV1prAvDdeVF5oHjD4xxGC79vqxXyYJTL7InV2DKWg7
majBQ334aYV27NMWtZmkwoyQtGQw65WMDPDXEQedBntvza1Io9Bfwa88KtiQoPO+iLSRO4ovBQqv
cDIvMUqOmxPSZ9XLu9/3EC1N+UmsdUevCstCnrsxE0Eab6Tr7H2zJcs/8T+SXIfQrMnro/xxtd6M
zVxEF8+HzeTZRcm2UDX5lzljruYOIcOBoa2Vl8fMRGohAsK8hzKwDk5Qkptv7xo3RUAdPYyMsHQv
HhnICj4DtzmF5meDhIc6ZlB2A/RIc1TGZ2W8Sy98iumAqDiWGK73yhZHeKAi3ZgCNGZ09hFchxeP
7pfdoBksFWRcQC5Eczj7bShDhmjrkSbQCRWs4TLLxBtyL87kpBhDJZN4WpaLukAJGy+xyENJpYX4
0ZreXrt+PiwRgRu4gG/0DqKnR9DfUKIWWE7HujKmy7oNkFHlz65s0PpPxR7Rhclty+7gpsNLrGIO
grpYe5YOuAeb2ibJXVKsDSvRw1dmxC3mBLSIIFmatWeu6hB8rqmcuRPRdE/eSLa0QDBrUlZNc/tK
tpKXGob4JXu0mDoCMJl80p8DcZZUDBrJStRldEycA5GdzRqI/73q0ItM409nkIFGsRfkRDDtw44h
LIwFqrzG4bRAwxASNWfkvE6m/FSU/sZy/KeWe3Xhe8O6Ksp42+r+DxEzH7r3cGRP8ljOmkmowIBH
hb2X/KUnS4baOir9bZCCrbel/JsaXK5iltPaMXb8yECv3Aw9oC6TmV22G2Hic4Lv7+GXRkJlLJTX
llDgZyk9YTJmJQycT8E0stZTtPg+KTh8fC2Kz2qjYoNDpJhe2gKtogPjigUP97BunCzfX+WCVb94
IKYiyCfkNFZC4SG+PtrC3ws9W0ZTW20b8g/MhXSQhQLzXJEVROvc616quHyJY/elir40MX6YPWfc
vtGZ8kwcUNomER1StPREZm7C35q+mWrkwvnrCO8RCm3autJX6J84dZ4BtMix9c6jGH9Mg3RiSxsP
gDBkIyN2Q25qEO6svXuyfDK7eGvqhEnL/q61znuhZc9q8K4+GjM4/+7TIDAMuQdzeU0uB8xG915l
CApL9T1O0bmNIlxt06NCTZ6gqzlmoUtMW1L7q0yYdzIi+Si9rZmQW0+tqYBmuoQDAs6G8OdK/PF7
umkar/1j4v3dvPm0h6KLW4oyTGFL2JH7gq7FyO3WdaETQjlW/Zn8uYMW+K+1axTPk9sfvEAS803U
+j4xcKCYjmatffHXpVrqauny3wQnf2jaBj1kCpTpUgizB6CpuH2m9ppEJ/q/xAv9CIuQj2PRhlPL
tZBYu7bcYOWMwJQwChh0odplDfHQVmi5RXyJctGsOI9iZsr2JDrW0J9eTldYeUrMyl6S27z0Sq3Z
xm14ARRRCJWDZulF4VtihuvIF1eU2qfI655sTua0eApAFh0Tb7C1I/vOZloxl8hZhT6gLsvB5vJj
FKNkHuLsJdTqG5z/tk0dn/BB68nDCyBKex/0hPhCY76NQr1RQogUAY8OBTuaS9A/C0O+nLA21IN3
MnV6FEQYnRqJsUOLkiVVVc+CaPKsnda9hn0kcowXXaAcb2Og1yi81Y35gJR9GztNW5iYZyiWAkEs
p4K6jDReNlxboTSZN1vkVB0hWhzpUWKO+jE9DGHU72Smd+tRt/8awGgOt0SFbBRNSIFZjA4Wx/xh
NcHkNRV4hRh0rOSFNT3Yhvl4FYX49jI69KjsWSkFwJQDtdEa0S7s0Rbr0hj4p1JquSwR7GUQPrpo
EmsNw/aic8N1Ykm1QwdmRfkR7OM6h+9tp+kfAGK8FSkHEhp3g3VN/Psi6r9Tx8t2dH1BCWRXL+7S
tVHFe5C9f1X/rQt6YlieH0lTHAx3+JtXdLSJYV5HA3WgAhG9chnZlApaGNhKzhMkq8oJ3o/okllm
nr1KyviKdgMauEv0uF/FVvPG+3GxSyr1cufNSljzKtd4GbzkOno6ufT+UtjGhogwcQiHiO5uVxH6
FXDIqaiwpCshIjtQWcPcqhNsKSB7mCxDGD6WMdN6GYmPxgVwzbtXdnqC6AFPzC74SRscDhascZwn
z0YDPyTYRmgT5hjTQchR4WNZ+B+kR4uShkJm4mZfiVNQUQBDmxh5zbr/WkTVkQw+NVvUjQ3+rmUQ
a7gfhnxraLQStOzkQZDfCWbdj4EgEifNGHGBgFGm2+1miq1x4+b2n8GfS6KKe4EIgYywA7OOWNvT
9G74bY+K+9ilCSlfev+ELm3RymYiftvbNHMxiex7YP1wm4T+vZbJO8A4iDqSDSfSTpbew9dqr3kC
fYwjhQ2P82Wkc0oaTH4kGh0VTPs52n2wiUIwNVYqKirT4axjipokrdQDmTPcmnSejR7VskGHaBTI
Ep0qmv1eEBavPbFMIDAINcqjQHojFeXLYib70tTaxFH53JfVRiiUx0FDIYFSnD3T4XsCwEPUyzok
/fRqEI0UCdpqcthaoScuQxhUa1aXlMf4Q3VTdfSO6+qGpFvuiAgoDih/Mo8NN+1vvfCBT4X9qk3c
lz2ezHmQhGjqSbENCopIrcA613axBJUeKDDvWXgKhCTC8nZ5o9fHqBgLqD7vYJjNQWbUeepaztEL
1Mt1gk/egTsZoOAF47+hfcR2tfqpBv1KTOewNCR5BF50whTZLMck8LZanIGxTIxcKCVoaxi0U06O
Pyw5zX1pQsc1eaPTqsjClIYZyzqWSbtrCdA45ejjSM30LtKs3UuLDgnSJCJ1vgzfXMbPfc1Ce8k0
4Z355JIp869m4bF92ID7GJY/02NYh/G1dHYcEJsL8UM4RnLH3+lGhzVOBCYzqX10YaXPDd3bC7uY
6y2yPfatYZFQVArnise035k1lIaqrwklGFGffFPYChcjU4NrMPyAN2brM5sdar5zjP4x0pOTG1Tr
FNtP8aNinyQxeLI0anS8xcnDUlzNntnO3dLo6epDmn1oCLYYgNvP0m2YWWb5RUBZaWONB5IqhjYD
2KBrb5DeC06WgbxjtPON42/9rDuV5TFzfbECZe8PPjhSrWdI3UOc5hwL14lvvrSAUn5VlWutGvHh
cWO4VvJIZFSAm5eH0ba+YDE/somXhl8nDXrx7MbI2c1jF3ogwErSVKY/0aNZHoYk/lfb/p05eNck
HdfSZHdL9y8OFfNoQc300dy/i3vR1TuWoAyAIh3JmXSFu8cLu7do0HTwpy57MR97TNgS3XX/RSo4
RzpDbj7d/UE9VZXx1NFeBNAGHEh1Uo2NwnfmgONn+nnfAcb3TC1qVrJgFQI7m9tCCkyZeROti2A4
KnwGpV18e0b51+9KtjbmWDlDyB60o0HpB8JGBPnKyCLuLjnvcij2a6oYDNpSe+evm+Vbht56WVnt
EyRozN5GRbLhy2Pei3MiKTxra/Um7UodBfWgDZ4lPqvkOmV2vRcuCZNMrDsTcVVsBi+5dLXN1MQT
al5kHyq4p7X3ZQYLu5S8BIJsVo2s6Pij7AxxGnNJV7K1h5Gzb1AoyVHmpzZPLx4i0dGBWTAH48Ox
lLdPHOsMJXiuMudEC9N4sLziIUx5N9my6OP4KjKFIsQKRuTH9WWoVbWzinBcJC1Tbtgl36bV2wvr
j29POlgyLbKRrLgRIgMxDiNaQUzoqveig1MOxzRMEQgCGaw0pxge3LurIdij9YlvSpnFIvWiZhcE
3yJP2m0RTS+9yYqZlhSf+IXvno3BP2tJ/EXVpbw3aX5uzUmnEABz3OB2e4YpzEVu+9Za8j3LaTeN
wpCC2/psW9k/dDTJok4A41J00LCqdJ96zcYf2H0l9V+W5njn5reAuNDpQGbkxU9uHUYRvekWigYi
oqWGM4qiEwWIpC5ksFjLIWSz7533lnOdn3gCd5JlnWnbOYjM7jdkwy+rvJvPG/l0HBAmh2P0FlWK
P7ayt8j5Vinc9d7uCL1zgqnkwM1ZI3Kw4rao8wLjn9miaSIwYYsktF6jJzvoWRKfugZhfNapK42H
5uwk3vS+qU6eYR3bxMmXhqm/9ra64Awqjq4Z7fV6OoxKkd0QIxktt2EGzCWMFsCZ3EwWuqFD/dZ2
xQt6Kn0lfSLSCU2kilJvrSVimWBRZE/mxBZTSMwQQ2ztdCHalQlUuh5BeRgL5q7fiL6swd5mT/Ty
GFst/fQczUd3UantkDsPLWtn6XNF8EZgv6soxRuY22/DykLLAauW4KXDCWeaJm5CLpEuDUlgcvuj
lX6YGm680pkqxmMoFCptsr1t2isTS8EurP/SNtFyZnU3mtfetKZ+WIHzjDtP7dvYB0jOwdb0EIGz
HZ+mEt2RboQTixc2cS/vH6UVXOoM1UYERb7qmQnWGS4N3MgBr0O0ARk6+PM7se1MIRGnuH/hVbZ+
0Je7MeZoHGwILu7wRxxJDyRVzu5PbvMtJrLLZxViFvsbJEV8OGra9wX+WERdn1ZNDYpgiMZT6iHJ
MgYGv4T5tFYv6MjshRv5r7YI2nXaOF9eGVsHOYwQCX2+zSfJKN0aoEnNcNVtJDhB+IV762i2gSRW
0UrXdYuNtJocYKnsxQ15mR5uXGAUNG5B3NO/1J7BACgvDIdVgJaDQkv1htroH1q8HGllAByUIibV
8C3F9fTHanB1Mesj9xEYkjDLQITjE9g6BmAaTSS0n071FkufSURr86xF9CSWeN310UL8qUjTqDVQ
MmDpVUGg0yrQXQ6+Uf9sjMNB1PkX7lG19jPnCS77Lr2KGhoOJGuD5SCa0KdqgMZ5SIvaFMJhNrBV
cx5CjqoJjIj8YyoXvHadV3r/0fZfNLDU7ehc1cgeliUKFDmiijk3GnZjx0g3dt7hBkf1G1ifNKUn
mFDHhzHFD1fTplVQ8Xuei4BeDncryq6DDoHppGF+QW61HCPrPFHUs9Sd6N1gKV9PI3IJfeoJn7FP
KmLVz7tbloidGTf9S2NgE/aoBRdadLVkpDO24dRqDEUlsREumibclkZQbZCuESKCYB2vJkEraVef
euNF8GJGU7WbPqqbVSR4W+1O534lehfmVq66stEZ/SlPot0ygazRLZY62B8zx10x8FvJNMFNmdNT
UCdvqdk/wbwlGymNtT+43JYkHqzbQWJB03kFdG/h3BjDk0WZwk1kZrjBx1RSFolvKJR+tokCVnrP
9S2w4/GjoKT94PtRsCSJChUXNzMlhpJ14cZRt4f4Y3US0zP1AsOjE7q8G9JnX1IUUSLla3L33gZj
e+DvqJdR59KE6Mv40BiZ2jQTwgNjYqxr/f6VULicO2iE+Ev9fUOWx9sUZftcSoqRs+QJRaS98Sc+
4FH9RMjHH7Hnq9voqovp5O6ZOslLnnFWiot/SW98Z3lh7H07fkbaqJ4M5tM4uUiDmu9sUw2TdvCV
uzIdwzi5aZRfCToxT43y2AyqAFClMDadJ/qFit1gW/qxvRywTOB2xGY++FwgbgXxYOAUY5C70gT0
R6N0+RBoXXybTGrXcho9o9btd4KEh+s0FPxnXfvELobmhakqiYtTJv3+WJjxdC2bLFrS/gh1H0zP
9DYMGBD0CBshFE616UpfQ03dm0/kXEiCHzOXFoAcFIe4+D8YWvXVVPD5WOaAUc7RZ7LqQoxZtG6c
COVC+dSR/7VprOLkNTZguSyPuRbLR+Sq8UAIAOoAJ0TlGs2fra5ROKoX2YNQMWfdqag50cLrH6WX
gNyo+qQR83yZOLtdfh9lCqTajZHOu5OhbTMPSZGf1+LstARWV5rtbzzah85dpZad6p2lUr46j/ja
Dxx7ja1EGPIUoPuDwZ/Cd8osm6A6iSwd3yWf1BbXNH1789N64rCGic24GvSgPc+/5mIOWDShbt4z
wvdgKyu72/XmM1Go1YpjbXCd0ja4/j5qRu0eoXs//H6LoFRtGQ1Wi3OXs1dBjBMdWvMjWfqXwfdI
nNOltuuS7qUM8Ur8ftEHUn1XNpmN/HUJ/Rr8IEmJpnCTWF/TVOrsYbwRVXdGeRsH7S3yUWhOHDA2
k+P2ZxCu4QyBE+e9VsFyRSivHM5IzB9PqdG+K5oAP51am301sj6Fk2u9dNO4UzChH16SJ9umZs8K
SYM5psrSt2berI0gsh50g3V3uhvXvk5TpLRsOqiL7DkxYvsRSg8vi/oxMinvlkb3bBXX2oEzm07D
UWFQ+4uAokV6KlZlVEy7RKO/W7jI3ZxscBjWib5zUEuka2EBtaV6oJijdQc6I3AYUtjrIocNw3BD
QFYkUBcjrQqUltwhutNdue65GHvHWBu9r+5VVTT3bszOtu4U7NmFvs+oq3vSihFysS3HT+yxLo5U
B9Mnk8MWspIa9oZoJgAB2b2Mml0gcdA4v81Pw6QUBNX79qaBQHmRrqjXSHkeRHBR1Tr/RtLVJLk4
2vn32e9vxR1TkGnW95HU8RWlZ+56sCN1jFR1rkiGSdeT06BMy9hXWYMFapsM1ij0uVfNhjK3xvKa
v334hSHJ+Jn0EXkROsO7q9futlJDs09Mz7oiV3JoAzWcHchNto4y78eDzfyaHwT/+4DaLO1Bw/pd
k/6m9jqL3LbRP0xBpjOu8dQNAgcRrLoYmj9sG98ozkEoh3U5tNYLVCLHqFyGP7EtMA6U44rc9vLk
otJdBVEYHLHolM+eV774QW3tRzrW1+XYuivNZZ126zL7cMiciasPu7N1woRy3uxZaAHxeU7tIOLi
51EWmto8EMYItK3+TIHQ91g67laRaYzxp7fT8xQyZqSISmpI/0rfwbTvjSl00HsYDn7G0DqQc601
e+Ln1GlwRL9K88Y9OZLqUMOgUbvpK/ljqSOtysGZia1I12aTO9RVU8NY+VRfEmjEqD0/7XRtOsyE
UmNp/VZ4cbmxiY18H6voJ+iIkPJioFnbbz6bOJU/qa9/tLPmaRBBXlw5sMcH0WmECpSopLL6tSaG
4q46pNRl7jDz1U13tfvGXkwFQQw6TiliZigfQs3kcmUVNVgqqnqNEknRPTMFUuQ6zNm/vhjutvUM
Ia2fCj7klR7r4rsLWONCO/mYzGDayKih5qvArewbTkl4Umvt7KzjnRv6VmwRSSTjbDz16Kuryg8o
Dwe2Sugb5kf90tutvkk5TPz3I7zU1tZPWWscnY8/tgv1UZXmHuGM+6exyzvjcGSU6XMbWnORJShB
D9Tz6fTNo3WIpMhJdr+IKI6WuhfqrwhX6C6eH2kaFfa/j35/6jfGsPdVYK/ySnz6ceT+0fJmp8rW
+WDUhoix2m1LvwrLctZk67I2zR0Rfsk7FZIY0M3x089hftEQH91qjJ5FVXUonnmZkf060h53oFLP
5k/z37vOib/nBxhiuqsJdprPhqzW6FLiMWgrqEGU+4HCFjJ6nswMvBL164ns9ujZSQrnCthBvBLj
JEGeWbB19K6+cRgJF3xm2rYGodqg6QBdG6S6JTZhcL8/GPXOPjUOp9R5sfKEdq9jzTz9PkPu050t
TVzmb0t72BcORtJMq0gjTEwmgzi2d5PtlpfR1pL7SO7UKW2U4W6TvN38Lo0V3Nrl/y6S73UisrPb
MfqWplleSa0tlznNw2cTDzujFliA7LNmG5HpK49anYP4MIIJd/gzuALfRZiaz10ZYJFzWYYSs/2H
wAJpa96mxOCZ1hthbQctJBRRpa65C0Zk4l4hrqoXsDKBeI4Go954bk/Ol6lRuZP6NTNuRJgdtcIT
cYEyorWG78GcT6tK982HUOn//EoBUXTqJDkpZT9SshCF9Un5PUg7Nm0ylV0LU1CCyJjN8KMY8+Y+
Bzou7axKGcYddbdCBgfVjRWC5AbiTLflqi06ZIVp9VHGNlKWuKVCPZ2R7C9fmtwOts75vUJAOjUq
2Bpo5O50wCM5hsT/joOfQbjz3p8dbEWE48qujGaLkubge9lPMnTuHweDSZ3M7o9SazkDtC4SYBXu
aP9hma5UdvvPowKj7//7vf/89D+P5swPRjZz2Wah/tkiZPBVGP9h4wHY6Jru7g7DuBN0GmwTD8LA
zSRxel1y/93f7drH7w5ysJvmtVhaxKJ4aX+PU+dBKBvvWFSP75bbJqup8YZDUHFiKBKOZpy665uV
Fc5R6N0zwXj1bTISdeNMOnIUTVjpdQJB44wzVQvbdG2wV68RotLqZgdApzaGNxHY5sGHgrRj0/ye
TPO/Hxj/+2D+UVc3H0apThwtk3sJ9XnujAiSHKARnj/iAC0dZ9n5YXGqJ8c5hvT3kFTVbZWc/5kQ
Xi7r8z+c97Yq7KxHVjbubX7WVW4JBzE5CqtyrrZh70dnNGYRYUQY9fB2j4vfpzZLIp4XC31yXhBf
uGYcz5e/E0XUs/40puEefm/VPsnGa1CiNXMj/tl6tN2D1af9W+OckzYe3zmfIF6NgVP9FSbu5NzP
01mbyPRoTD6zkIneo8XuJyTqEVs/VcJIdlPm3gdW31MYq3xN8zLpdzIHHTERj3iJ9tzGYsZYCD3j
sLS2vdY9KuNcEAMErbYjWdF6lKEdzk/6mhxfPRycfWrE4px7dPZOftofe53dkZN0BSv5UAMnbzl8
FNWjiIMZGEZ79/99ZMNnG8hMLkhysm2pY7nwYB0+PL3bD47TgRkExr6agGHKqjxFJdnFzfzJVE70
f59mSIhnFgiBoE6JAcO++xXfkGGIbzvy83VD8NmBOmFe3zCtmmD0zgDi3pFExlXdwjnlOTydoR4Y
VKOVXvTTsjS3XZebOzcuP4G5EM30xg59GCJ6pVbscGLbB4i2JwGk2lVd/4p0mFWw88lx4ABu17AX
eCO4cTBdkhL9cBAf2lb/pxndM7rua5PKbejS0UmbBnkAuzznyCeNnePh03aizzF1cbuqbV2pb03z
5TKJkSrlefEXQNIPtC8shu3O1nCLJVzAazok/iSMJMAw4cEUOiF/yVSAzcUrZcb3QscQ58T/Csh8
ncLsA5Wvc0Jzs7X9GFjXWDHSlhutQuNVR3vyaJq1XmMYmUrm7wC1mUyxHBuJS2LSqpulYBP0gYs3
FoMRxmYXDBRtqAdrTdIocwvSI2xxW1UMF0JVPrSZ6fd8P95lhE8sXEKpl30nPxpn/r8JzVxoHgEX
NdHrWArQdTG1FWsDraFWBPHRG4xDnQYkpmpIrfFub8rIfzFbIjZ0E9jUBAEgqqf+cqTRbinPEOiF
Q0iePjzT4freZx9JhShSjDnaGM40XayaZR0DTfiheidYxd0U858oDZvcTI1wkQAdhpXnm7QzeHEx
sdZCwN6ZMbg69byvcUrWWUgKBqN/Vm2AIaOZuy4qvVhpzaayQsrcZcxRRXO/y6nHflq2xpqD+7Kn
CHijxdM3t8Cu8L8dNNPLlvKPI26yW1bP/5dlQd46KT6cV4Zamg4Zio3pq9eHfl908kJqTEmKoiV2
qndvRV1ou8LAtjORzYroHkIjNdxb2XWfqQi0VTWCI2lxzeWcEhTkdJ825wUtagV2YoxrFjFJma6H
K3icbFP3kDiNG//J/a5YeTVJNQqPU1zxm6bZ7oQXDNthVucDQIwdiGjY9itdKKBIy+kXTQ7HgU9L
GAdZRg4KTf6kxA9+iql5t6ZbVOM2ZGcU23J8KGUFaxhdgoCb+l3Z+Qutv0AwE/Ky0S236D7XBq7t
nV5JsSyj6l5IW23bEF+h3viIGP5O3I1LU6l071K3voCJv3jW7OCz+qdEx0ziZB4ZMGrDQbXn8rWS
I1fNWXc7lEx5sa7phdo4od4QvFNfstw9cuDG62UZ5mF81H3g3a244+J2Vb1vmEO8qPdupU9YUJkm
uzj042vt+tNORnie8zZjMpHYW6So2l3n3zQqe5Bpeee4Q+Q2ImGRMvzXztOKV9fbWrcQAUZ5+lmn
1UCnVI9IR0bnSNCE5bNCy5GJ59lLi7+UKwdPPtKNoE6Tk+dc4sCyNrmojHWOXPHJ9T0WakXO79AC
fuftF5aJZOtlzleOaH7fUZIuNGIcSASVS8/qnoOBJVAzgnHvQXvVhUsE3pTUe73kYOxyWBvLkIwv
OEZtipwDyYT6bQi1bRpzUfbYU1RrnMFQrFvimtYN9R32Ka4RWefnHGn9rbWld8bksAEgeFP04LGs
ZvsWycQtld4xBzpCpo6ulFxAH84EuYqMqmKfMwth+wt05vKxedZ1FS8HjkGfhNTd0MwRHINUpJ3p
ZHxmN7+o80+DuEP08H8IQmnuv18k+m/X1Ibr77O+zUixIZJg/ztfx51uHSbVfoctmXZRqpPrWzOL
Mlk7F9N1WHR0h+W8ScTDmpJ/LuE+f4Str4s8cT8dGX80hXYkfc56sDwTzEwbCVEobJoUjh1sp5BE
IQTiBE1bnFuSsFc1HPKDXWMZR4n80bt26SZjzev2T44jk7esVj8tpp8XaSOAzBLrQkaWuso4zK7g
9onQP4mtkz+ZUB8JJ5WX/zmF6eNrnzsdErskt3eZpuaTmsA/5oV5unBMr90nGY7RMIu67e8RQk/G
cQ10ZC9/wZ6sTchH7NAnai5Tn9slj4kpc3ZyfOlaZ+0SpBkr3eppYZ1xlF9EBVdgXi+Uzr+E5UmD
djUW6PBzFOJNg7wi1H+KCH9RMw3yrW98UrZ8EvZtduxNrMryhAZuXVrEeZBWUZ9GWohOv49+v7g5
r1/gnCLaxt1bdjs8uEfJcLKqaO1KzTgm6QCj1YcgMVEDweiMLPzeVPMc7eoiiHNrUyKDXarJs59t
AyAZzxGG/nC69OiSN7nEoM7h3M89oKNJBQ2xWzOyRDY25PjbQDbCtTFq+0nkaJgyPBcLn/V09/sU
qsx+Yq4c1tpkkyP0OxHG9QENjduvjN58sZXe7GrHrbAbTOTblMWZDYJT0O/DJByLs+kaX6Ft13ij
JKcIjkcLEQnjlMxf9DBKeINm0w3RCnsQhvH4+4XSb0Si/3n++yg0QbQxsZF9EFVnJ63Cy+8X39T/
55FTdmdNH43D7/eVH7BH/r7qwTLvHi2pBAIGDfgbJi+28gFqcv6CgkISyD5PsMAgpDZE6fswuMHz
nOW5d10v3RD6mXzOcYVgizipakc9Sem8GlGZPBJSnUjroa+5lyL+L6LOZDlSZAuiX4QZM8E251HK
VEqplDZYaSjGAIIZvv4dqhdv111dXd2SEuKGX/fjr57RfJsDkhFrA3OV4zNiArD1HbFx8+3f3w4S
lDqP123kTCPqoFfMz65zw2ZH+fwQJUuuD+lO1URUI8ORFy+ail3TkO6NzTS/QOvrl7Ia/UOnrK2p
iuFRNBI/puV0B18I7WInmgk/rayRqQn5ByOGOMe2v0otB2kZVuWLgzC3JSbu7cnGAPt1j1rP6vHf
X+XFaO3GMXSPeFWsnYYYvey8CkLUrD+lYx6d//0V//KMcFxSx45RyTILog4TWzrss+qYWg2UH6yd
Cv+Dh+VpViFFHKT7arJeXT6PtekkR3aeJc4kGbkHMh9baWbZqmYcea80+4cVhfFbUYZZlBUex1x7
0mrNu2tpj3hTsD4wUcn/fV///7f/LsROKjlxwokfWdvu4EMYH8I6ubWcHiPy194BHrr2tEknolbd
U5TIlwq/9qJwK7UbffGbmYOFfS+ztipLrbULxPo9ZCyO9WTVYsna/F88NQq5xTDmPzkuU5JKDHWk
fvWvcGV7idLBuMDG+f13UbbhQ6xqt2eZZtkGRlW9g+7mszfx8+EkYo+LY+xra78Dnoc5xAqVmKV1
+ZpIDJKl5gyId5Z89UDFreyYzEcfas9WzyaPMjP5rbjlsm92PqTya5iENgSAgkh8yvWBrBA/vKT0
feDrpfxPUJzfj10PE4b0Kcf9bjTLaocIIXfkeeKbMc+F/67NXh9v/KkIPkQ82ivh8xBX0zUY7Gnp
p1I9xjT+M0jD+vUUeeOo5dTybArt46J6G0R4qPoA1xwR0jV5ne41tgfjmHIOLsz5bzVN4wcQSIYc
bWSr2HwUqLwnZlx2w4UXfE5zsH3WDQ2jbZZlGyfP//8dIKWCz4HfQStnuvrvgTfMqFtCAnn3wVw+
Z0hod+AiXtd296m3zYsYgysXFmILXofHIUPgyvv9mHU2kD3uo5LaK8CV0Er/ez1NvJA+wE0aKxMM
EOv32UPuJvUzo179jBruMFvNV9t65L6Nk5d3+9hiz5TjJNaJHDEslFC4qQtFMPO0IdrySg9XTZkH
J2Po+KEz8d0SjWKkGhjI55g7p8Cx+diHI25PeFu8PVIfEu/86SeybL55WocHd2yX//4Z5wI236QJ
DjSxwwxQhXl03TTHUSRfUXBz8EOV/AaOuwQrQ9gSBjY96X3y0vik3HPLfJ5IYq7MKoD7BUiDEClg
rrqKKCA1+m4bmAOB+qJ1WC/ifB0ICa0Hr/004WPt+ojUQ62Hf522RvXjj/DH0d4BLHGqkI1E7sQL
ty0Y22tF7eqct8u676GzbuNYeruMFH2XPaVeql2dboR7qksCA/IlanDLpT1CmT11e4Li9t4YwcG4
fA4WnX2L9LTbTAXvMBeld63mVMNQ12TdatBQSmFtHWms6DXoKgFysJOWK0LNoILN+HmQ3BqizHtn
KV2T9sfJjp8/X3ivg6+Rqa7lKan6ZA3mMqOAE5CTnRL5I+nKc7G2tSLc6jpFrjHgyYUcg33IGbfs
6VklqD4HGuN4UUm0rrCPt9jvFSkv406vXEWWKdrYk6mfQ4bdbKKJHWH9s7ZnPC7fhYUuZjAZ6yAn
jMSSCZ3CRu9aTeRzcXLuhhTq0pR2Tz4A4afeiK4Vn7i93doOeEGPD5tnPPSekD4uJ7mydMzFfsmF
tdfMaSWkftY1k2W/W04brmslNslpxfZrHRjeS8h59oO5KBNroktFiMvGeSlc092SqWrXKm/rlQCG
EyU4XKkQAdXjWfCeQ/LUc/UCgDU2UipZQwkHu660gStL9Zx2BeZ7kVt7C8486SCID6PNnbMip7bC
YYbIU2IgaiLjaFjBK4C0Mzb9Zi/bu1QYnSqAX3F2QiwsToaen4fCGaFkqkMVWC19ueGPi68KvUNP
d+ThvzRHHYMYYxywYTCxw29ncWnQPX0TDOxAMxZVWWl8h1a4odXguZ9GfZtD8k/5DKyqRkBtj+yd
THGXGN3V555Ifor4kz1nYR3d2BYwCzZ+cgkVn+6E344N/uyzt5mxAffBipBANZ08slEGa22exVBf
a3wM53Fod/RUXeKIiEop6KgI8k+7LTyECn0HDWqt24MiWD5aaJ3F1jQnb20OAL2zM72z9UrTiMiE
jZhNrvxqoAXNVg3BDqrSa69G1GunzVdMnOWiAPDEVTI4ALFY8OLJt7IFuAR5rEbJiXhVGL95Hr8P
oWowlAEeiJwdBV1iCVCiW3rRQY4alDfTVRtMvoC3VPjlG3KZST071W6BV7zJnvrOVQvQGgzhrbpi
ZJvt5aOzJQnX8ShNyab1PWsXFcnWkaW5ERlL/X4SzCPA4jftzAkb3mpFL0RlgR8d9GbcRPbC4/u4
HiZgQ/mkw0nH6JyR4tYBX2bsVxclfh4vfRsiA/+T2eug9nUkez2ip2bmaodO/6TiggQ4TR2eqe0N
ffqcaxfc0hV8c7mH0JQTrPRRx0HX6e6Z6ermGHG/86o6OXuGwtgPZtK0O+SUjvtGQRULwZIIokKT
g5fVvxt75fDTzBPgxRVaSMNeN7D2nuddiAkE5wyr9BnT7AP3U7HVcST0LkcNKHKyCX2yJ0r5m1XB
WQwjlChbnPvCe0Cz+2xEdBTBCAAhW4nS+W49vCj4kU7uBAGAlMuwZSgMQcH5mvlgihq3Fi4enpNb
aAUvPWDPXVmBvzNDugoK7wW84WcTkfb2y+K9ysXWc6BtixTHilvS6uH8TScJhkt6W4WrFRGpuPb5
6GIYAyNW1pucLM8uj2rrZPYCLtOdPbpFBUv3i3sgxVsvMDZP9ToK4tfC9r9AEgDNjdct0s2i0VOx
ZomA2GTD9ox5XHWONNPL3im5/A1xzUa2z1ce84YucEEpYbsrozPgF4qHZPCM1SmbP5tOI784RqE6
QU/ozLbYpLmPOYbpbCGPZTG8VlaQbnTlPlhKbKKOrKPBwx0XSb1ymHXYK4b2IpvCSx+rFVfYZ0TK
g2q9c2AI4qY54JI45wdBebO9YRR5y7D2byqnpYvkH5GsTdntl8cy8+CeVZ27sYNlYbq/QpAbb3WF
Uq5bt1Z99wmk7b7mzoFdcp9XonqhS4SsgJUkzFJm8hR+STLOu6J2X+DELya9SJeMOhxK/LhNG63O
xAuyrIV+qnHyZKwRIYVDyOJfAp1TLHmWPQ/AVDvZMFVoGaDJGFMvbvdiyrxlh5NvMcK/OyZVxZ4u
jDaT37ZclbsL5lg22yY7nNbX9yYR0RUE56dqmGG7ohpgEpbYCTogLQ3cLLSSmP9GkaYYkE5hwgTJ
N7pbab7xA/TGQv/B4mh8t1RtkSCqYM5HNaBRDxPqHIPUG3AiOmUpbGAjAh5LrKI1Qgew8Lr3+mUo
9XcrGvB+z3i0yth3qXFI5sxMZuVbPuo8fyVxeZpRom0eWzdZBpjvfdILBnZi9FvgVvBfGla2PfUO
W5rDcJuXkqub9RP70avTqIqlZrMauBtIj9gHBkrijjlo2IqhaKrsgzTTr6H2g6egDfamn9Y0Tai3
hhKh5zFrr06m72MDHXXSUANagxduVHvlko3udrLBh3VxBQOsHde5693sCqJbEFJA0I4NYjaQSNP0
wwtn/3zG5EDMQT9yXelQ4musnA4t2yaqtKGctdvb3o5lO8mNDm1WWepdM8rpxRhpz/QBni6Gyeb3
JuMlidJkm6Rm9BQ5Iluw4wZpUze/CflcTIlT8aayR9Zr7gmBwpZ7lUBIHSbizFVVERSzx4PeCvCF
Y6WvEHtqOJN8cJ12JCDe0NeQRKfC5A5OCEPjnFvKmpGJpElG3zwaLJYxOqT3RmsfBXPgujPHc6OI
Thc+Hnki/3ssZWql1Q5xCTfZzIcemjsGYnIJK2MafnoLOSpwAiq7TLEsxpHsc/pIavBwuTA+wk7/
EtEHH01C4C4MIVPNFQNiktucTAx9vRcrdN8m4MZYG9toV+kGBs3IPVoqfSWWxyQyWWjkVQM0G29O
n7rM5f53NAH/HCvsVmn+xLvtE5ckZi//J4SbGMgczRdhfGE7XrAouRQSg9RgM3nw5IpuPTXG3S4Z
tqZaQLvjtWKwmLEEBP44QQoi4L8EB29KdHB9aNwLToO3moBb1CUwo2I4212SvsQ9cV4WijlrGSHI
AyVjna8cfOEZViJNe00KQ+L6wW8jGu1txBu3FFGfrWmxis1mEQqvWZguc+jgLNn/E84cmmIRtPmm
B+yEkow7bKAhj59jSV+ymGnsWk9esy6WllGZT1E03L2Q5YhTgVHBFk9mJcQNZnikiN302tdaetD9
Ua6JSE6LLBw+oKnqbDmTVaGQnTGJ6ZtWxa+WXX8FmT5fsutnvQ7/ZOOTU2Fxmro/jQfgzWClswx4
UTFMQdrJMU7TuGSg8WFLdhbw2UCoe9prSe65b1wMceE5qLA/tpNFyJppj2hJ8y068jyqEhS0Gf3S
q15TmV2zoHhwgeDuQXzEle7ZGSPuwCSgNJMMoIJ3VHGapaHDw8gPbuWn3U3DJJKOhcun24+3HTgr
XnIOqMfEvVWD9prWHj/XngBzPZhy1RvkhrEEpRVeK0/XeO3YgoZ1E6gvXSuGhjGZgCNESrm8J2IC
qVWEcl/Pb30r3cS5p4GKILzS40ZiabmgzoVoQ2fsvf1QqVsUyPI1cfTngY+b8LMzZXNLYHdcoJlJ
Eta+mdw1Y02UTDFzaifyCNvBM855an2rSBJbiRGDczN4M+3njA5w4slFuKp07Wb5w0HoJi9l2zoP
TvJGrmmH5WHfa/5rwjZ8UeXZJ/UkpLc7Em0GokJkbTSc8Atv70FbpvunmV2M3VORutikC/voGWKZ
INuTa67oW8JvXoZ7OHQ+eD61h6X6RCKvBgiR3VpMlktfuEdlm3zCcOQxnjSbsFD7wf5w+a76cqac
RNlngONwYcTAoXwx8D1u8BjGNTBRs4IwPuHsb12NtCyIIyhEfvdbj+03BU//PmONW7L+fHOMZ5pB
+E0mtKWmsajKYAiVGj84zsYFqjfIUn1cC0N7tdCHVwMVzFzqwLv049EFMiiCmB0Nuw+rnz+x8c5o
APtnrclDfTIjwJNdp8Z9OAU7W5TfDnNTZ/tzhJ74fuOpG1xnDKD+lTNx2PbE8UTvfQvDuFkBQe1U
r2+tSCJMBeOVAM/Jsaw/UVhsA8W91dXqT4zLa11UP/bYg9hx6nJb2H9NkkS0Dzv7PBvvli4+eAvj
L/RXlA8ta1anoVIXUyXtF9fjiJAIdBU8lVFKkUOADssNcFdBrgxTbrSivXQaO3vIgjlfpn0xY9LB
RjM+Vzp7mrgZL0VEn3NOKNuz898RgNU6UBTmBDqemETnBJ1QErnsDWn2OTb9vebys2BV5yxR2flY
YEfTWxwyLWvJ8d1OWXXqlf/ujN4fIBV/PQ+wB39eNWR7rYp/YIW4iw63Mi1y74Rc6YXTn13dGZbg
EI2MjGpOV6MHCp/M4KtK/D+B7/jrrHpP8dWv6AX4k8SgKemm2Nuh+Y17FpCEf/LHRi5p/puwgbD0
4xYy9OWjQWdCoRCvorvbXkfPU1efGtYEWoA45msswBOLScIqCzICLmaNygel1XFHJfbAShJyRBvv
OJQNLuYsb3ydGrSC7FZX3xyXfCPe3GK2JG2mkAQfL4YVFEkmTx+7sGdsMcjkT17tvcflobeNazHo
FhmF+shEfQEPR6Q+FIB8XLoRfXiPgkFXhEyGFNCxnLbJ8dTMLMUfX2h7d2DPZUA52zoxuUEHjtym
dcNNFI4/NQLGZPMwFbyCcM+dcrKsZUnKPPRvma5dZT1cWq8x1lZIDUZb42xxaus3bJJTFXaXFB6i
5qTHRAa/tjpQd6jQsPOfNmJKB05VIFRww/upQxokix4OTR0c+qSvVkRMVyDLCaLrTgqZH3mbCXjr
ewPOCy07S2J185nqtvnOJcU+TcwJHdSGwIyPc3A37TkVR40VL3HMzzys76OdP0euc06r7CslWhDN
7i52lCEvMX2oCVnOwdoeuy/IBQIiTAmVH9Cf1XMO2BHUc8IamILHpTCNbGnZP2M82NyZa39RNwtZ
s4V1aWUpNI53BoOzm6mP6qqNNptbTlZ8pmoLGfalNJF3RjNXaDNPLJjpAGrqfg14+dZ7IHVk9Jfu
UUmMEMaNaSzEwEQXkhKYJhaguFsIskqFoxF4SHIHhEkknE3Gog2TDx20eSux1FKvBaEyeS7R3Rad
lX81b7259iImjqmlYUAP0p3dD5wjAc94WSHOVtGN8sphgfnmnvnVSaTtmy79Am+K98ex0gckEK5v
sfGdlQCtzMK95AMv+I66Qjd+YAbHXJkQShmN7saDf83y+q2i0oSALbeSuTlvbAkjuB3dA242h8w1
jGXlx6BpEGWTAuwR/TkmQzWmIdhhCZ0nJJf+tC3L2aC9uHVBHgi4NVPyJodRha6Ki96l7baAmijA
bG31Qd0TL55b8AivE1bfV7kEjpI3m1EYV7tjFBz6fI+QCrjGzsViEnv4Vp+g7bVJsnLSatoqsvSr
FOaqaLxg5aSs/x3zNDFuclkCHeLloJxy8liRwtovEl5kQyzXWfjeNt2JLMrNtWaXQeB8zkqhQNpe
4D3Ggeo33cLe4O9N8m/d0F6CToNRE/Y+DJdVSn0PEP6eoD7WgborD36WfUqoIARkCTuPbBFzINkH
rTj1VWPg3x8vo8ofOqTXda1P69ljSz3NCr3tGLrOt8zUqrWCq6g5pup26NC+4GFMsCa7kUon3LZ4
+cq/CgNO38H7iH0j2rhaCqeifDjSwqVhcQWXVJM2XrGrtWSfmuLdZgfkoNgmbfqcNu09GcOX1NDP
EwGX+bDsqurR4u6kJOwyKN6sXiK3ESqWCtyLQebm6HuagnJ11lPuNZxbm9B2u+VAs0Y1/UV9QAMO
BpapMAFUQ6utbJ12TdryTc52QWVU7Ozz4i2v7Guj83CNHLq8neUmJg3LNnUfTLiUC/u5btwE7Zw0
voC9MnJngfH5PvpMDaqilC3Uom6Njn7AFG+SDBn/tMYXmpDiaQaqFJvBdoqzB80FEoVUnAv6MGqM
SKeyTT5LRj83c88evXVrs08YjjULHHjV81ZPukPogjAvgpUrGutgpPkOrkK9TAil02cINwkWU+5q
YJ/iB76tR1+6WzHq+8r0vhM32CeduvL9OOGbe5alNy1jkGsEXN/NOJ998UxQCfmnYPRXo9ackIXo
UmjHY2w7PoQUi5I+8duPVF+ULjyO5jh0HOuMfG+tNL9LG69FGeDiD21ctmwWQ+1Vt3hQKh7QwuCf
UlX2ivIsRt/Gd+MIJqAQfr0OMSDEgUv2gPc9KJ6x6m4BzBrY72eLQcmPW/1Jc/nYY3ojdMA2HBxU
vsor/vtRPN3SqMP27hz4LPzgdyd+QK4UFgSyIOdfbow9b/KXPsXjHA8s1cfAh79bATzrZ316cu/4
m9hMmS3vR7wpnaFd8L4g+QXe0/x1DAPlssAbWwklopw4ZQn5WMBriGLR8pcCSyN3ihF+fi5CZLjI
+wyD+K82Jvba4gTKsxKcVicbPnp0V5VMBH0Rk+7i5WRzW9FcILkO7QO0K4VxzthKCptUxmnpUe4E
fSSEL52q1yylZp0Z6juemnNbsPDmXrWAjA41lqzAFI6w5pkuAttHNeGTwVocD2+6i6q/dtR3vINm
qJI/VetCDHzjVgRzwTZbBIlGn0kEag4IDCLSjZDPk9FQFGATUTPIZxAcVxblARXevEE+M+TOeWAq
l6xrz9sQQck/1DaoYF9n7Crz9ps5ZaJwzqI4HC9JtS0T56GV41HIelOE1P/obEuRxhNK0zM7hEUs
Y1ZVfnWZypMqu2/qOTZqtnuIXHVbn37JZEp3JTFhCHEYXjhXnEh/IEucnFLdfNvZw9BDyaRKCof1
HPFdu6UByKJXcAND+0PFI1VX+sVPLH5mBtdR4DJtk78FacCjhmi7cIuD70bPytT+NIqMONQuU3lv
2U+mYI1LC18NUPIdQaRiJbKcxKXq30V+70T7GE3D24rBvLaRIzeEYFJii29aAu5AWNc6obIWayNd
esTLe+M9nAtZM7s96kUJSx8PspUNIUsk9SIbQRVb/GIXj9wv/sSNE28SLTvRCAzWCgPs0mpzbv7I
3Ag04pu84NJMNLWoNP2X4gS+saN+H/DeBdAjl7lWv6H5f/ZJ9EI5Dn1yxSUcqU2lq5emMs4rPaa0
VRqf/75mqb8WXXfmmk7iaEBe0p68CfXZnZk/lpv9THyWDz493DiqnGtGfHwMEFSkLx10/ebTL6J8
DSdDUjp3weF8J/lDvhNrft11RwW0n2hwviNnD0jCVy+u3y5J8FDLxfFo1uBpGI0iGgxAP8WPvCJF
3POZ4xhs+TNTx+UarkiYVt2p8qN3mAmPvIHOFSvv7wiTiYWp7xjnmgayTkuplhfmqYOzi+yF9THf
SS390ieW35bcmRryX+qkmOPIIi8I476pNnpmPUl1Gy8E47eUxWclq59QB+nmcXWUSJ+QH87Y26tF
W7u/fY6FpaiYfKYG8Lw7PuPcowA7w3GN00yXALmGvntBpSFWA+twTNsNEIuXFBpdSvKdAf9KNrPf
OOCQTBIhBi4L+6In5GFgFuY7pGUyRDqLwDG7j9nVdbWHaQ5IOLZxBu0yoFuzjWdHgWryRGfKkjrZ
dhVm0YuvxIlLOVjKwDhTlXyzhb6hYGAFgUHbzRbSlNjIKmnQ2EKRXghOC2bDaV6RbPpgWHpiWCi8
ACvd7B41vy6C5gst6tiTQ9gHnvYmhb6fH1zpvBUGPm2asrjOMee4FAT7POsLauHxoXfavaPHeCE8
VldeXVypef+BCbAubHhYdgFWnAvP3AldZsUznpdvJ28PuQ7HpioRn9Mk3LhhuhKdBnm4xxrYhXeo
OK9eFv6UBoDBcJoH74Jh3+9uo5q4miQv+YDZEh/SItSHPcectyj45vq8h4zOfBB+OuXy5OU0cuhZ
tHSlz2MjxBaXm7kdSarWDsNUMZ4n+HkLx+J+6VvxNSihTzBaBiq/BaibjKnBBnjKOQudrQnpqxbN
BWLV3cjiH52Y4WRO3zk1SUvLqd/Yj90127izozp2Dn33DVcDn4wv08fKY8pjKBY3085/BouMtGB5
M8xlHknc3jQGwtH27lXGK8nsK3C7nZ1uJ5bG6GK7DtvZloYSfRNSJoHSt9T6qfuEQrsgK73Ka8Ne
+3hyqU0cL7VTfjXiDu/qw8FVBkwJgU7L6kPEy5A+7ms3bn09nR2LHEoWxgUs35SYTPU+7gKCpvHB
QPZYRS64fuoU1mXDL4/OIyuKZzpX+UX3KsvoLRq5YfduvZ8LiH2cpy4N9z6d7WT/0s5aa8gEHP4c
FsOEHiYlbQbQ5t0V7+nn1NPWukGJgQiRLem9Pg4gg8rim5aqKnHueMw2VhNVoMejo9O0t4AMo0iH
pzoBl9j60ykvtWd7awlK+mQ2amhF9LTWHS7FTP0RWnOnOkh/hmdwTEvPefKCDslHWvfsh7UhX7N6
4lVEOblh3utQPScTKFLvQqgLi65X7FUXgQKnGIqcDJAqrV9RwoqLj2JAt5R7q2j2LkbRYLxYPvUq
ocNPOu8gIDmsa0XL+ga2eznXT0/jkK6AUCDQg3TvmXX5xMQTbhwiZV1SvMV+7xKvLnZaC7+45C2u
E/MhtotJrquzdwOAXjoAOhpSztPMGWnGIuvcqWED7mJ2X3S3hpvGtjHGbJfyQuWIgJ6d+FeTgXeT
SsqJ2nfFrFlNbIJl626sVNOWo2zOuDYpi2a7w7F9kx6cGs/BhjW1+7nVGRTILh+YqtLYffEMdLvC
fXVT3mmKdxoRkbmNL3uE8VzWKMjyMgWvcN9ilzZPXGpOlldW+3k/oEFIXBUWKh8ZCwaAjKtGmQXL
KaHDqgvpmShN1CrJnoc0Zjfy6EMy3jVwRQctebD79nZdkd7qsjBWnai4xa8Dd4qwcn+S7EGgGzAS
tRS3ANOnEzOrtxqsGN0uD6HcYonD2q7/rbqzmvJP1ctyk/QF4BzLoDIs5QJlCkAavRpI4vRnuCgw
P8nysyil84GVTGXwuyXJia5Pz5Y31U8235aqwuLvdzTilIiPrVVuZDl3q+i/bQhDg6zEY1dZigfP
5cn2oqekC396bD7nVq8P3XfYAHtNjTUJXZpYnOk7HMJmizT/CJHsolB+dBmJLa/Aj1kr80hloNqA
jr7pUprAHPLfrPfV7BeNVxVXorGiQBeTf1vM/cvlt2dG3Er5P0LT2xU9O0FgRPCBWJxyOY8T9aNX
TraP63ejZXiNACWtmPwPnQmsjBHHD0IYDdoBRNXbqJJ6mzofrsaQhJSJGcJsgCdrv6NP+INpO1ki
BDtOtMqn6dmHgsq1GyZj19yaOCd/T0n8mgNk1QJXY5/z49PvsmAgxD9LSnEsnIPIZ0eueXfwSPGB
Qu2qi++2bkG0uEzjc8u2KK0T1EnI/c50w/p/p1b+17SsbZ95d9zyd869+WfmUFyL1YIVjU8UsmfA
6EK4v/ketlv0FJS8MWFsGInBzA7ppyrEH/0NctFnT7UUdj12BkGKOzajjJSE0sLHabRIr047sbj1
5F+cZe2CWCBv+uCnCJSxClJKiaLwJ4nRi6E2UOWXgd+am6r6puKIzuTBiv6aaYfhUYOlabM/C0vT
WEqYzQUOx8oq1VLPCxJyOPWFhzkHB33SCH8XWsijbY6NEThiD60y+2pDi8h0xMMl7eRmVfVPqhk7
D89zUFDONA7u1Upxw4H8MAanYO2+Z7nN48jjs8jq5A3P09iitPoUfXFAJ0+YdtlOSS4iRhpYeDva
VVD773Kob0NTcRjaiL5+0rzkFrFk9J16lZYNJixfvaJ3PZlS8bXQaRH2v7MkkM8AzoT7piD568RM
JpLmomVWQ3hUtK71Od0xyP/L3pleuRPYi7/onS8TgYtFMwyIWS6WdrdapzWAnxGYRDGZGGDoL0+a
/oIvGgg6w0gTgBtU4V+V+kdWh8earxK2QXZJQ3VFnpznlCnkkl5l02t0BMoPM29yrp1QcjcV9ND5
m6opcImMKHsJYTEeJiAczjkPTBhiZEWadkPHmkZYovqNk/dwJHcDcWiFw+FOvTr5ekwLYrpNhCIx
c726ipcojYbguWaQ+GOskzvMQ6hAyYiKUlR7q2MWZIUYI87FPxSobCoNfUeAbQC5iJOlWdmAzjGj
5zFqlMHAuSyJKDGM4arLa0X7p7zmNGbGghWeUcLcn+Sgr33I9WZeP3iIdmlsjMyg9LRZ+r2dcW51
/tft0ceVOz3Z09nsJuQIRQlGlMyqOvGsg5F/6TmBjZhtfzN0v7MdfUkufU3fasDLuqBqdMJM2HrI
spo2PJAns0UN5W+lNSWbRwjfDJguAPuaysUQ0afvmInRvLn+l+A7NWpObLd01ppJ18+IPoxGTIGS
BC8RTT+V4f9b9S8isOYWEpqp2PUpgz/I17iyG9vQb/1lbpWHqH4pa12ymHCvJU0rEZVTtGyys+dk
plK8qQkX4Rfh/wqGk3wfBBJ26z0o4cZVlZZrRhr8ZJm6DLjF+JI8dnFWvekG63koSa8BS7mKBoUa
UPCHHqfaLuucVxHLT3hNgM2mS+l0kPliHCvm8N3DSI4wTC5bn9V1SbsSW5JuH5cOCDrKWuB/Q3PS
zZElHytB4f759wtBmQNTBnnecZPzQnhE0Jw5K/Xoms7Kx2Sc/IgsOEgf1vw13cG56+wkAAoIdAxu
fFGp/xGMTgWLZunn/Gz7yT5YEHKDabq6cGDX8BzeLHdjZh1VqoGjWFr4rNtz1C2xj5vhE61jZFua
fZrDeBzQ1rvYevAB8xGtHLAL4VynQXYefN6bkC61137yQgU4WCElzhhTB26/mLFCtgm1m+zYaDzc
VlvaKdqwk0Ghzfpn3pur1piuFAAtTFviRwaPxXiQKPpdLX/ljdeBPLo0MX6VyLi1Cq5KR6cDDfAx
MPuoCDCJaQ1P06AssJp5ShYfv6/h4vW3WcvlfVLeQd+4SyRg7Wj4cH2Agh+V6fkfru8eZIJswDIF
spc29Q+Rcb+14s+oaZq5ASbZ6tT0fLZgkuMmv7iDQYpJWSUnhzasLSaQO6++TdBOey0SxZugcPAQ
BexuyyEqPg0zex0tOoc12ymPI3mKU5jCqdJNZnZ2tQ9fltyOZWduQXGa56nk9mvmMA+4dztEW7Pq
KY/Keo9uxcA1BH8cBpzPnma6FQZc66h1Ur2yVyJM62afmV8edM9Ty47TY5+5HUUVr/BS9YNr9M2q
inH2+l1AeuJvN+euZQtulljsqcans6yp46tLUuMxWd60LQ9W7Dgre2yiZ3PimE4z9rzC9F6q3JPn
slKwAWOpsSPE6MMNvXjmpFiLkTEN1xXmkvkbiTLGn1zl7WnMC/02fxNp8AsvheVQLNzoFbwRkv1m
G79Vjppzb6QMxoLu0xi3LdsUSlSRzd0em2Xck45neeAbwZucKpQO/7UP3eiQNdaXb3F/w7byQmKM
29aE2RVKjEcEswV1rcOc6ZvPLuBQzfE30GsMmNaN/jox/CWcDLT7EXaTBmFk/zVU3jYt2fwn+V7L
pTrNe8pe9MC1RfppkKlaQ9oNFtACiVW6oOXrZA4HpFv44z/AL5p1gy5pqs0U6NHGU3yDiv+xd2bL
cStZlv2Va3pu3HLHjLK69cCYIxhkcB5eYKREYZ4cMz6sf6B/rBeUtzIltkR113ObZWWZkhIjAgi4
Hz9n77XraIlsjtq4i1bQXOezJa0ZwzvGbmYunQzdu0tTLgz9e80RTxA0gBPlabcCdWi5u5LJ3DKy
SK2IpuLVmNCsI6SgbTMbegzrS2Q3YFQN/ZRpxlMlDL4R/dEmEXtrRG1xFo8wSRmJDKN9S/inPPUU
mH1+XppBdNVptk1M5jokvvyscJAuIh7RyTSl+c0kedzmMLXtAqWuNpD+k+/TsrhTMja26Z6Dq7so
NWNaj7HE3Jg04bpHCOxaoJM9iKVi1MmnN9UCfh4z7z6pcHdkwAyISMou8SIZG0QSirzB6RAallz7
ESNID2MC0UTlGk14TqOXvnxkTdDYQ43uQlqtDENsOaZ1ERHGUTcAxbEQS2sO0UVPcsAe23s1AuTu
a9PmHQ8LB1xyRhAH0pQOwepubVdR82tMW7Q4fdTIRt8HANCbqQswsASLPBvTpVWjK3YIu1zJ+EsB
g2on/fiucrxo8emPf/vP//i3z8O/B2/FibSjoMjr//wP/vy5KEeITOjMf/zjf94WGf/59m/++Xfe
/ZVj9FkVdfG1+fBvbd6Ki5fsrX7/l+Z388/fzKv//e6WL83LD39Y5bj9xqv2TY3Xb3WbNt/eBZ9j
/pv/tz/84+3bb7kdy7e/Pn0u2ryZf1sQFfmnv3+0+/LXJ8f+dp3+cZnmX//3z+b3/9entXrJp//1
P+uo/hxqm/ZlfMlf3v/rt5e6+esT2d9/2uiUheMaZO6YwtY//dG//eNH5p8Wsg/hSEfaqBYs79Mf
eaGa8K9P1p+OxZLluUKYHMUMT376oy7a+Uf6n1J3BK1tx9Ft0xSm8em/LsMPt/Nft/ePvM1OJP80
9V+fpPnpj/Ifd33+mJYtDV7bBY1o2Mjx+T9+/vnlOmKkzN/+H75TGKS18Q0eLIKCPDJZhxSfbekO
J0rcdSEhpKv6JexDZBSGhhfMPG+1ljMsXiO8BZPcfHcl/36HP7wjy7XevyfH4EqZhm6ZFiu3Of/8
u/eEwsJx7BkBVWnqYKbpV4LfkmXeIDnUEePozGBDMOUGYaSIPFxv0wkU7qJ7UW17MeFAZSQJmD/z
2bCLdKlrlVh7LjM53Usf0VhmJCJutKIJtoOR3SfR+GQHY7jFzHiG8x6/UQ0OnGntlzxAlFFVUwOJ
j5XNzIwLN0CRacFpYHjYX9qGufTCl94DqWXZOojd2GtgvA67qmxmQfvejOvHKhzvRlgPiBjJKgcZ
uVaGa20KAunRDNepGvf1KM6JAkQUjLRkBCq9rG26LO5oRlgpaCAPBKmHLvpvnT5A01/0BUdc257Z
ipzSPfsqrcweEKlPcFZf7eEyvcWrBiLzdW/OODF36drYZAbDOrLze/Qqe4Ixs0Pda/KStI+lNwwM
OQyFstjsTmYSXqdWMKJKyDSA8NW1gT9yHzhTRNODqIYAPzNLfpetmlJfCRG0nFxGazk5/UENfjRX
Dy3k1+nSGfORvInooaDvs2rd/pSVtD5TPPZaOiVLuF7Mv4HJmfh7wqReesAcNs6Y0XZ1dQAfuP/6
4b7U0c/FkQuYtqWLR0/uoBP3RAUBeNLCgJb2HESGPFlPcVqjMaXYaUaQN4Sbj+P4Ocr9l+TM4BW3
GuxoVO28nCP6jZlclSODUEvz1DIYk9eiGVZWnVlr12CPhi18PRbmfT4U06kvVXwmjYKgjWTcW7Oe
15EYk7OIrovt1sti4ngK2fAUG9NzUhLqURSVXOCEmiLORXSVGWmUBlJWOiSDsuJF6IIEE2ZAwWEA
YkjsfZER92zh0Vh6T6FXlBsQxl+CkrbJgITXqtF2ChvaW6ojJxgwA7RGda1IiNTdMFn1thGsyp47
EImeGjxy3/Ta26HuJeAkI02XphEd5RmPg/aDxjwDCwftw6ybRwPjrDsb32Xv3LtW8Xkgx3RZWiPy
XwqNR6dFHDOibiLGqFhk00oYyUsUkdYYOM0rUdCAXhp1k3Xhc+H15yS9I+/tpuMUFsCX4Yjz6nl5
zazj1mxoHVhd8yiDgUmDA38oa1fQamADI/UGPMi4yXmx9azcdUZyrvnVqW9tesJ28NzY4nZy1Zs5
teJyqNQB0wJcQ+R5sgV1IUaMZmo/GuA+O3/aJqKg1zCJEN66CWyB1YvavQFPk11B0IcR3bG6NX5z
6H3HoVTfEiZSnxF2znTCi+b8wc5bGFP6Nhrma9PRDupGm8MSyU6a4X7RSnHNqfStTuEgjQ4RCJ1t
XGviZRhBahXGV6YtWG8ng6QrVJ8i5IbbPAsM5fFO+N2ixh+5Uck5JhV8uzKtbnuPXsrgDcdayK3X
mIQkmdZ5JQ6d1+w7n3lHpG/Zyh8qPLp+ka3xSiNYrywBsxGKneCoc1bVfABHmrclqhLwS1/qMv8i
owYcp6HNeQiosKsWhHfgnmHjPyXk72z6ArcG6LM6JB5dM7I31BMjdMoec60XYI4I31woVa6yxdXk
qPN4ahCmku61FPJoen51nikOnjbvSQ8eca3TCBAW8iRWT7pAMluX3Z6lbGViRFwWFgFmxBZ+8TIO
PH6D1E63iwS+A4TQkBEZKm9/j44d3OnoNg+ceL6SS7OJKcTRUQdvkZCoqkfrzjDSm64bABTwXVZu
zqw4ZPEcnBi2+3hETX+K0voc8dMFk6ktsLKdFTNx1zK7XVmauQgda1rGvsa5mguISz1c1rPlMZsR
v4RfVCtgrms8a9sKmsngE/bYjwaY1aLcRloFFkR3o93gxs/IoQw0GZqx0EkekFlANxxj3M7tVhIs
iZ6hvgyY7yk4xJWlbgKlcYwuduBK0ATOOTC5uaxHSCxV512WVP4l3oOoC09ZKwjYu9WUeY734Trn
4vB1ziGRpDCi6QaOmNa+ZjW+hGpU7EmDxYzI3/nUP2cKg/wZX/6SYz1uXBHl90wcHGpjJrlVFZaX
ZH4czDzeqeA6T6Ine6D9g3p2pxKHoxT9494dl8povGWn6Qms6Bww6NCOO2Q3FWgtoDVJsdLMmZBM
VHecM60oyisPdeKl2dJ7odl/G+hauxIWWZ+dd+U0TXsRKgT4BRryUg+Cc1mF3oOPzyBNsqc2qcor
gAD0fMQyROi0KS22dkgPkwuTqAdNvvORjdSGVRLiZoJJj+5cXWGE0LM3upc75AYFhFPrsUZVRG5O
J05RNu1tkYqzcGgeSWu0yUJpHgsLNZzrdw8jC4BJZtmGQ8CABpXBd2gTDgBtPDT0Dbw1gpIYXu8j
TxGiINzDpOM7cl3yjEpIxPDU4pntpca1p2nnVjreWN7WCgNYjdOEzWAg7GooV2NZrCyUHI7f3yaK
pSBxODOoNN+lBcLqVtFc1g2aNbqKd1nWRjduZlhnuUNGyTiZRHA7yA28Yz9oz3Q821VkBC186P62
o+KgYeSQRJrV3hb9cUlXiJSJ8KJsEGjbIGMPUiLOjcdq1VGEnXEaO7MdU9FQEZdN61zp8xAZP9Ut
V5MvoptcFamKNvBOvjglTmvLWFgxbidj5ghV4IbbnMm0mU6QcGaOvNcIndnaeE8xR1MmRhGTdi6O
uDu3VOw5UpL1HPqcaADVdociHs6nXLAXEFwpXFftVao91WmXnvPvJfaCzOGvF5f0aJCsZjZGL6uK
Luxy0GdV25onvtlUeM3OysGwN2CDb2LSxRexsCnYHDJZ9HFAp+ZCRc2wlBwpJ9HNxMNBtgw6J78L
1rW7bIKCmsO6zobi0fTyq9oMxcaxjjiTiqNmpS+uilgAsZmQ8YuO3HOJ/Kp2MhwAx7m0cky2KFEW
N7XmkpyK2g4JYLrqO7rcEyltqEMidayrcQ4BxynJ/h5cRf10Lvh6ErfVvChswQdE1iCp5QQP1HXG
89JOt4oadYWTOySdwT6LkDgz8SGCRwP3T3+2iC6cPg3337zaVicB5vn4i7/90dGSdaczLF4yNDB2
2EhILkfLSD04nUP8GS+EazLbTzcDu+jKV3QeQA/7p8kT57sagfYhHwaNstsiZROF5zEP9AgfLEOp
0CWOHuXhbuLbcNFyhjnDObgB9QbxuyjD60wjSjNA3Ax5/IKQrUNVB+42CnV75cbykHXKvyHRBmNI
CBak0Y4aGQV+60w7osdvrVGrVkW4t82a5DaNriXZEBoz7+A0wMylcRB8DWwSG0QHdxer1Va6MKij
CQraaNHK4OSyLwQgOq8SK2lYYgc+DIu4xCkRqhgEdpImjA3AaCMqWkZJyPwlKzf6AOgjJ00HE2Tu
bVK6N7DTcpJDsKBl0zo2AR8XjnWeMNEh/sbdatQimL7A1oRftak7jKGBJkwfwN3zW8huXmuzyCrO
meKRTVQewokgxtG87SNH4E0Xr4U/APwJJTryGOVIkk4TD0zTP4lilnn79DX5qu8CFy+Llk13XSmq
u0TzEAq6E6nahAcFffHil1yrybkSbYVuXjn1UTL4ZjSV6RB5tDlxPaSJqRsHjoUciuKvEbIOXJfI
zSszB36edeb89eTyamW5zkkVdtREpVyHGzbRksMCrWnD1K+q+B5uK3nECSpV6t5sGYnO20L4IpQx
HxELSgo6hsU3AGAN6C5O6NF9QuSgBRQ1U9ocFK7s9eg5N7KhGRtDmjHSHYP/6qQNuXbISgI20I/t
cY/qt72BSz4ADXGWJXV+qM1unRImuQAHlWxJsI3XQ9R9nqZaXmQ1WX8lIeobY8LaBGxopWLwUXGW
q3UuFegbBy1/ERQroQ9iOfbUhVLjGx7I9KlHOrzJZTIe64kg5IbuN0B9YDJW1RN20orp4D5VPXlp
Fd7Wc09Ex6qwBnBVFUEUQt7nvScPzjwtTGF2HVSvfYl1F21oam4SaXm7qcFrN+SMtd20ddHCdOLV
L52TGuLPMm+Y/g5Vv80zhKaGmzsrY5DmZUde6ZDq/bVKiqWwiN+MUNTrKTtq6QdQUvqFGods38ju
xc6raZdWDE+EDzW5HbsSNBidqA4UIUK7fUMZvzIc21p3ZfKZXZuGrhqew8oOb0n0nbzyFYKUvZvG
CPkl4vwphaHKhUHF7FeQUDFX64by9yi60FUIHrBBlLhKjXSDsofA8wzklzaF1FWVh466sO4nzf8c
R+sAEvsFwQHlMQndz9COq4ULhYxGL0LAgQO+0PUDK5a+gXzGBK711Ea3xhvCulpcRPJM65Gpy1Qn
vn2wL+nVZuxcnEMoQDcSKPdFq5lfE3BftGcpsKL7rI3by8xHmAZLmDXGPn4jHyX083FuNNwJYzXq
Jzusi62h55/VmOkrFRAXjKeAZK+gJMcyG75UyPRw7NKLcChuVxZCqb6EZ0a0snEDhvks8R1kvDEK
ep6qs3HKV3Gf6Y+hht0U8GYpxuAijaW9VSwNdUfkEPGNM07AzSAWGqDcsD4U9VlWRi9eGzwwzzKc
rNqhY+SpbYlzSmRzMwPV8CN0Z5GTRZyoKBiKqIPIT2wwttRsSzOBZFDjmfHaQI6u8dzIWNvSlh+h
8QIjUQ8BIjStNKor9gMWtWhiDEI1TAtTdixVPDSJQenPRk4JYiNAHOqIT/01Lyp/ZTuIOAaOD5sk
129sci2TPjzXkIMtBTi+FalHNeNxGz8bKnCseYshTZIdE2445EO2tXMEc1h62lUbSKqWHMJTlagn
TS8+E249HUXpnXVUiYDzd3Y6GssWEhv+M2yK9jSkK6Yq54iOB+KPM3Kv8Yho4cKxvHTfCYZroQQc
42f1W4Nrnd0yIShn2ncFWRaJ55zpztivmDxTfcDVIPA7xeMWZemhDIJ1AS/1UNFrxi6BeYWh/I5Y
OWoAwSyoBt65djqdtVi4J1xnD3ze666r76xYxdualXEaGCX7+l2U5HfTQAshc71dO7a010jvMRlk
doN+7cfJY600aHjC3fOy9BWgkCREYKG3BYlgiPqO7TTfdqjAWFmpbNEhpfUgYRJKUtdEuiKCmFN9
o161MXDWeov/gCkl4WKhU++xtMITYMyyTEYZbbUEdp2pvPtacJpKLB/TcuOVq6ljKpt43lPuEOhi
azAvPMwyMHnonFCPVw3VQpygYyFX5hFUFt2oSS7bqCIbWPP3jQquCDt8i4hRYiiP6ZT5jL3A/8Vp
pkeC2RTZpRL+4s4WQ3toWeCILrOndl84lPAx7AJAp8gsSr//yh5UM3RAAKh6axV6oOtMcj0jelcD
aONlECdM9dk/FoHSn1lCOcYmluCujDQ1EkVFPT2DRXCuXO8ujo07SbrqeYk2pcS3vqQwz3c1bQGs
dLeIIG+iCcCUPvhX+BL7bDy1JpuDSMKCRpW7lJn55uBWIq+0wXBeY4BR5Iuq9twYgU21tB6jLrH2
NYyRMwss9T7LqR60cjvYtrcqKgtHj8ifYRlmOxzofJ8oRCLDhZ7eEomAUBTYLm2tVRuVcm87mrl2
8gB2onEWlcVEvMd1x7BtUQI+OuPMhdFOWStR629B0FrbGCKJP3Sg0YPJOUtTloo6KFdVLXeYUq6Q
5GAJIIiQc4vcJG69BYXLMR5xR26al32NgKeIq3zHpoUOLem+sjZtnaxLj0Wkb5q4T+96so4gZjuc
R+m2KlIGNDl76yqIfw3mMLDujFvC4DYSqVrywOPkry2EnqK/b4U8TaMjjhhfvrgEcbQ1DBllapTD
AfVyIy1SZOp1AjRAdfmw5bv/EM2Q0r4qcfnPp1jlXIHQXU0ZooU8mE9LJjzQpI39BWk31xKi34bh
C4ANZBDLwkdbjnEu23TljGlQK7zY2tJ1zM2opn5FYTAiIQo3thdVh1IWrO6kb+BIGpZSp3sj9KJm
MnUl1cgNrfhlkYAlA8zbKPJ1rrJy70sRHtuoX5kloyIDzNRqjKJdEUcoubP6sjTVI4CIezACJ7+t
m8u4n7uInlxgPyadzeCspHcDTomyQe//EjSVXGfCJcGvo3Xtmv1nq3DXNkiGZo7A0jGqEVR0MaSk
HIIUJKdIu2ya+pBMhPmJgce97Xu5pFa3yP/j0UO68RqHHa1C96nOq6uaZAJwgVuL0rD/psVBmeB1
d71FE7DJhzve9trMzNvRHa7jloy0xva+NoE4gewg13X0HglJaKD0ACAosOOEZOkMRqWWsTKXCt15
Dt1ZQFpl6J1cRr3a9xiJAHeg3EYRY0qy2POYXTvJy4IpeSpWChLwZNDPyzGdL4XPRpM7KCD0HFWL
rQWwJb0n1ZKxMu5H3bpJHIAzFRY6DJsOoWA40FHlZYl/26piXfmM0BDmxwtNzE/3zRQl9wjNUBRf
Fhltj9R9KFvWWAJ16NAeaiMk5iTvoYR1uyxhjM5V/lLzlEirOK8Llw+LCCQFJRgJ1HcBBwz20Reh
0B6S3dbyFwzfvRo1/0Yf0YIOlLnZaOE6SK5bwX3J5QQGMUH6iiExn/RrB9xCwSk/UOFboHt3Seo9
63Wz62v3Uqj+mhnN9eROA9oeCFC8VOEe8/QGlFZ6cObcsDlaJR39L7aub+iuEfRTQVSyENvTN+Mo
alkFIwX9ojZSiLMZPT03jWjV6sWjTGj6iHgwLpCLkI0MBSsVPBHBpY+Cc9Ec0YPdd6Vzp0bSlOBb
QCwJCnUwRvtZouwiaue1NzPEzHl33iN4BIVgXjH8sQ5Bw15t6/G1PWhL5rpPM8rrUAsIPNQENj3V
oir2U0YzccoQEOU95y5fr45Ga3PJpC13Eeq/FLvomeU8DUWjLVvbDs7MIMPK0JsPnanbe+I5yF3W
nVXTFVcotgnOKa60AtJ0Z3+tIu8N51qHfoZGLwpOrCbtRqRJy3LoMBWAYqe04qCnfsD0IsTHAeKj
p5t+oOus0PRcYvV/jlyAKcLOn2Mv37otDiPRRcuB3mVoZzR72NxHHDZN9ewx0zqjYL/gDKT4YhBc
gnDpkKgHghu1dJdqLUKtnDGBbqlNUmE+8UllwoyQXBqnPGuSDQJ/ptJ2+NpwNt5wgoyw5W9dL76P
68xfc5Nvg7430S7V+b6UWDBCm8wx7T7WkyNuC29rJHM7AzHBQmd3wiUeLtKmgxrr0jRI63ZvNPm9
aQZyYQz2KZm2ppDWqZUhdYzvbAgzvDIAGR/rsN/kXX7t8qyvlOjZMt1N48dXeQfuhRCRfm72ktbC
6EMzlbmuPGLQ6kFcSN8BrBCRtGjiHu1d0te+zQL///T5d9NnJsFM6X81fX5Jk/Ql/xLl9Vv649Sa
f/dfc2fnTzr7EhuV4BmSxjzY/XvubMs/TcsmNVwKz3AYrv49dNYs8afnEb5ClSwMQxfGv6bOmqX/
yfhaNxzPsQXnLun9v4yddabe342dNV2ajulAZTF+HO3a7GxtT8bjdozT2wQ2GSNaG7YrUir+X265
S+Uk8ZlZ9csw/Szco4zqq8q+cgye9Jy5RbyMZjt+g6XrwjLWYXb93aX8yfjZYND/03c2v+Pvhs6F
YnsA9Z1uy+HCQu6lp5Sdw9oN5MachTi8Uf442vlmxBAHE5rExCygqUeasI3IvICQFg/A+dCDwQZK
oD5VJFMPF/pwb/A/luPRYfJSsOVZ3puC0uO3+0F+IUnEEBameAqT330Y81eXmRv5/YdpptYayMki
U9o3oULAINPHgxHKCw2HRqvX16mTbfSeOjVi/Wg9c4VeD0hRC0WHdWTqx8/A4k++OW0dYW7KMgJW
AzCI3jMud+JsVoWOJaVPC6D/aCT9pEUym7ya2STPwjE+L+m1LmST414qEdT7YGcWpsL4NiFwagdc
1mHWvoAaflJ19JrFksJnSPYcY4rdxzeUR+Cn91P8eAn81Jb0w6N0Gyf5qTG99ZgYN8LgDji6cZa0
/TGPyOaLvePHr/eL7w/Pxw+X3HetPvWI/95Gcb+x6B3Ol9eaDApWff3xSzg/ijb++fTId2INlVdR
x9Ez2Qau+eoHHNcEyWqJhZgb3CZmGEN7khHI094CIxColSiCZwsD8qoczGOH8w3q7KtbRq/kL5z8
Krucv7keStfKHzeR6z1rgjhEvanOc90hspQSzAruFD+EA/ISgQebf6s+efTI2p2vdS99Hp/IWYcS
m90ElTIuRfugW0WEnFZtC8/d5vM3G6zRQbeJeR/HaB+E8Z1blySBy+0IS93Tx/swqHeyRFSJ24rk
hRUzAUwhMf/QuTURCcgpcznX2JchNh6m19MJ+625YtL8YOn5RZeiJwYZoBHYJ4N6oUXFBZ75Z1mZ
p2oov/zm+v/8KyWdH2+xqi0sgXmV4PKRG6Q9B07ll/lE16qCFtDEdx+/zI8ymH/d5fkb9t1KVGcA
mmuzTLatVW3w8q5xdiPczn7zYBi/eDLkO3lN6GotBTRlphaQQF9Xu7LXXmfQLJMa5rSoNTwItcSn
uxvkmSRs5w6tahwnsKPjKbi3E2e+woAXxjbYTVPypJFVaJBt7QyAHQhpvCiLBNvfuGJsusQMne6Y
hm5Ug8qCgK5t6I4vc7xp60E4ARpboMdPdZcTKGdqibsuKW+ZZPdnH1/PX33e+Wn67np2BdnhaQNm
WvONa5ZooUkabuQ2YMsntQR5Ngv7xy8lf7UKvNvfTMOIJ2nxhHqmbT+SAVSsQS6zDYQu/vYYLXNF
OHY81QTfJOIM/nR1XfYJxHk7hAfl0eumOUzZJebmC4Ctf+j5/lEp/Gx7+8WOIN9tbyr3W4ZRfHdL
JCBxLQkapnHhaO35gB4xVtYyJJAi7+nqDLFx1YQAzez6UITBrtDKVQrDwBicc5buJVgVLBaYLoj9
gcDTH6bBXetjdWiy6XZS6UU5uJejg5DFCtYuwqoIHybTa39h9bb+37yp73Y4t+YoLhjqbwm1WQQc
b/iaxUBv6hu9qm60NLvUc3oRmKUuP761v7qz7/aTNOEYTxZ8vB1buvWDZKCStrjIrfwiK/EVffwq
39aSf+ny/vnwi3fbiEt2feUjVN2mCXAPDSV0VqXXEMdo6mXGeU7HB/7/8/wsQhl+xjZxl3faI9s4
G3M/LAl7XzJTP1OJdf3xW5o3l5+9o3ebjhkMia94A9vWgT5BWjgHNkbnkEXKLF0oHmy9tn/z8eeV
9Gev9W6FlSiq6FIzykGXeB+18s5zqm0EfbhSLRqK6jeP6S/upZj/9+9WBDnK0e8UH2leCqxKMUos
xMK3PIIHOPN8fN2s+Zn/2Yd5t85quQ5K2+7j7Rzw6FTJTTdqDxHw1bO2TF5lkGYPdQgkDAMiiZV4
EhaVcluoJjD9aEZNK8vh2B8p2exIiN7m0bAzTLFsfO2BliqRDx2RROZwadjOHqHH6tsBTDfveD5p
QydfspHoKXxbUdse+orzZ1169Y5wj6uRppBnD5vASZF3SioHyaiom7KL2MsebD+/QS1POsBAcVjW
CiYQ/aEWVO2UfmkNnjMSYgB7pS923G1G1/jNbdF/dfvfrdRpbPWjxIW5FbhaemQHLMyqWnIysLxr
y793IhAewC3wVh+CkDyR8MHJLsA0L4ZYrgitpdyuiiP/zT/sHbWfbDxtvrXpGD2icqaPd/vxzZ2P
RD+9ufNN/+4r5BCUGMuC4c/UxAyBhmOZa5ArHCZQRJf24UMGt8CjG2m4mDym09jdqvSmrs7rkmTO
UUesYt+k2irLX5JEbUv9zdLJdcZQozTi48ori/EDAhuEQc0S1uAiT2j/dM5vLvUvagzxbjvwLVrC
zZRhCrNyJCPhFU1FokfDp48vz69+/bvVeVBegSW7KEAPByuFmsSv4ufazTYf/3r5TQr8s2fr/WrM
pNdGxVJsI7ha0Df0Z130eJ/DBzXQhiiVfgKWQpPIvazjmtwnlCBJrDlneYM5u4oQLvXgfOGQKMqf
7h6VKS0npd9mtbvPJY5DU5PkHWnNykunR0cMa1qbwFZjc2Ay0r92WvpGgsOxUkxght7eT1a8LX0C
cmxweDX1KI07miKhASuVqpqAWuN2dhNj0d5LJEBNHBxUap+Uz6R2cNOl4Y1XRL80NF/beDFVvDvN
02/GsrvtBswmLPMPVTnuTVk+SCu9N0eqcZNxi5HIr6FCxhgw4lgPLhnv05xcIDATxh7Zg8nRcoKD
oA6nX7lzKnOdVRD1nBR+s9+Pi5TxMYGJC63pV3oeEvtnQf6Qi9RgdCSyr06SrgVu10Jvdk6HaDES
PlMpb1MVFWnVuo0ya1hmMl6HJjZnBr7DQgWcoRO3fY78eFPF+hMuh8t4gHasdSiVPO28g5eZJOnJ
50g6euUOoPd9HHi7MUfxCD0yU97Bo7/sQs2xphAbNYcZRmoXpabhuPTuLC/bJqBa4jpejWRML6Zk
uLas5rxz0vOMz9QQ5Nfm2q7Sx1NkhQ8mHYQySU6gM95aXtUMGaj2zsYktBVN9Aok8pXNZ8219lCB
rzXC7hDwbHz8pf15GSpnSf/3KwZTr1JaBvEmbcFIPyZZKY2z5zIdiIEoXicm6NoQk2ir9h+/3i/q
fOm9e0ZaZRQ0JzDth9RfVRnMMttNWct7jjFLGJyYlTvmzDC6v+aNU14MRbQHH7nvTkbiwMUr3hDc
XYO3gR1ndee1YSuG0gb8MOUBSeXCxfm0N8N4O+hsVGWhvdkWWiUoNZ6vfSWw+b4bUdBye3w57squ
3wo+JZxTYNoquvJ0OKaJ2H38cX++d0jvXeE0DqNjeAlLjh+6KEJn9PBQt7dMYrArJasSPcDy41f6
RY0mvXcVkQByQGCJXWwnPXhKy/Dg8LLIVlckp76FZfXalkhhM/OAxhy+7XARJO2GOmpj9VDT5z2s
MW+Jg95+/H5+Xs1I713RFJgOqvey5JOjFzvL2nGvZuEIC1lZqt8don51ed+VTBwW4nEC/rCtGndT
oq0MLcimMh0XfQufgMbwb762P986pPeuatJN1C2jW4Ga0CdOgnLhOOahMbX/5tfkXYkRxg3DupaN
Q0esV6UhZIe62butOKD4vfH98e7jmyLtX92WdxUCsoPQ1BIeP90Ea+Ha2skY3XPDHFYdEtJVow/n
/tyD7wWs69Kmm5ZnpxS8pcch8myQ5aYLSGbTcdpF7bpy3S/hZGGOTPlpDYeYqU8MD5dQbaIUzzIb
j34PBThmvW0995jJxOHUNfCF1O5gxxz8ZoDH4NmfW78/d5shZTjXoU0ZEN24hyoZ1wk0i/kKBFI/
JhpGT62GcquZ3TJwbChpgXZFr/kyUIiYyb77OrELTWo2EhA5GUSYHapenDvQqN0WZm2pxD6bs+Zt
WGYmCWmWiUWaRe6xaHFRp34IHLTSQUwyVG+S6Z5shghdOzkADXL7pLgxLBPpZnOEh7AIDAens6iP
qdbsB+EfzVkYUI7sDmHbHcPIwJvYnrxIHvohRKdOKERp7Fs0liWgGhsTsVswjXGL6LJw+Kc1mbds
Rg3bPk5uZHjQJR9TBCUowtDe1drRbzExm25Sr1wl6jkeay+JZWnZXogMvMwB0VXp3OdkOxeON2+9
F5js9lDBDlMLxcLBdE2M6V1TlNc9Mc1pErylY7OEuY63x05fvQb5bUS10TbtvkI3ECPj9BsXepqz
q1I0dJVxwOe3i9oEf6taekAqEITfzFsX28dt2DsXFVVE4xfMlMp6xYgxA0YJYdorp4YmOqGFATnj
bIeB+ByjmHRlw6Lc4L6wRLWA/7DXhX4AqAktvNaXbgOCQpRL8MCIX0tAuEne/uYM/Ytn2363I3mN
rHyvQmCFUWWZFtoNRc650zW/WQjl/Hv+z6oQEd2PW6zPWYkWvs7CTBuJQCI0YTXiWNRRKJixzWfQ
QAjE2zOD35gkinz8qP9yo31XTMejM4RNOhRbE9NCQ5e1JVHKH9TXxOepngg6AkhHzmKy85LmscS4
ElcTIOJ00xGQUyD9kghOHb16nNqH/83ZeSw3rmRb9IsQAW+mtCAlUp4yE4SkKsHbhP/6t6A30WWL
ZERNq/sSApBIc87ea9dVurQdPgQYCmsziv5oSno/VPlbEudPGrsbO3MOtQJ+YhDGdQ9oelpUVTaD
pS0hXbC3pECjWVWRHH4QSv4hZO1w/kbVaZL85fnaR8+3K2nYD7LMrlvV1pOaHFimm5U1zIMGZCTY
gCfuSEUr4WcwBWQXwWg5F1lCwFUBgpfN2rQ7qIOW06rZjHMZHciyiHpIwqm1TwzQnEFKbSyhuGCK
v+f/7BPdELIv/jssNKIIzDqVEtfv8StI+ky3pGBG7Xg34nCXxQGj23IMALiBScpz4ogQCHfavumt
bSXZXw5vyvQQhDi3lLgwFL+BWFmm/WQM6xYaRJEiX1v1UySFrhM8TgTL+DZA/q5geYmRvtEoXRSJ
41pJs/El5w66xa4vXxq/vwoI/gpM6cLW5OStHu0FEpRRha/YiZuBH+oFhkSw5mqwQ2u6Vp3HPrjF
KALKHN8CAU7CQuNAO00Q/S55a4ss9HhwSZVYmuHXgPce4bUdI6wl69bW8FOT9ZRSQxyN4n6Mui3f
EjMJs5fNGoC0uaItLobnLLuPjD+xcj+I2yhfS1Q8OPA6wdX592lOw+23YXi0F4GF6DtSQ5Uo67Sb
JtWwF9jaX4/C2WKUp1gqb2EFgGl6MPhKsqK0solD1P344pclNasgRNWpjNZc4cw4R8BEkBtC374A
OxAZIYZXgL4K9JsBRI8Zadfj1NpG9U3zqG7dygN9LEyITS11Fu+WqJO5Te6RE1WPk/4775BvNYjq
JAxOoXLw5XRR6MY89fUd5023j8s3xewot/cbQhah/yrtB3u4JdQj9qrCtdNmlwJkMSpqm5M81yo8
FIbdQkjtVRu2D9g0F5jHrrQsWBHmTcAL/5GTzJHiLaeSFqKf1fln/V0f/uVZm0f7pSgvlLQftMwF
ab0P2vQQaNXBUJRFjr40LPG9TEeyqeVHJsMu7E0stM3X+YufWi6OdlBOyYazklIQ2bl5X2KQUkd9
Z6ndpY/l92E0ObN/Hsj8rJKlHAgSTdKAI7N9q3TDhZ+eRuJvT+3orJdEHbZHyGduSBxeENZQWNL+
GsPyoopY+s8/nhPlMsWentuPGlSTWoqmNA75mUaDTtZaGmExgZfBCTe4ATV47sshUx8Lo3iq/OpR
pb4T2+oaaTMcV816SWL5zguVBVDA+ZigIMaY67UOE3T0lFrSPO+NhyJCSDQ0qxZ1l0U36sKieeLd
2kfjCnpayJrF324ET4gPqTBvSufiCe3E87ePRk6m17YoDRHh6XjTRI7gUJiT+zZOsWw4i0QgjA+S
Q4griBzPFSrCNcz66zhr/zg5sv1cWU8Zeuff06lbPRpnuKEAQMUVUW1jslOs5j7SlZtkypw4//vK
NKp+GW320WibglDqKKVhGNkqUQq1sjKKZi3AlZij9BXRqbFqCw9D7N3Ag3hr/eHPhStPb+uXKxtH
y41ObcZC1YZivk/Z5Ur4yIZxnRQ0BCJI3HHdPGeNDaTCUOeWHj+ZXftoRuFG6YMHapDFhSdw4nUb
07///BDktJJx8FA3pqo5z418U2nNpkgwr2GJOX+vJw7A9tHeNW7D3hYGi2EzMYbM4Gn0W3MpNzI8
KFl6Lz29vXA3JxoHinW0zRqMGp5c1yNFoaRm68N9yo4umU4C0Glby8bhb64K0W8bXSJWwW4+0sFe
AwjZprTrgI4YCzlviRCJv2o5JLCxjVIcGLRyMxkwsE1TFweiWs6lb5uzmibAIfPJw4OPjZBbnyp6
mM6IlGAmyOZTA9Ms630IZxK4Fb4swnU56nGgSjq2sc+kEoHMjifje7JMlWIb0y0sKSJqpJnAuXwW
/Bo0N6ywOgU2pNDQ4s+/FWPaw/0yAq2jvV09ygbiajlxpa5fJUShy1Z33SApXAKIJWBXqz+EwrFQ
Ne+gRBxsr+EEhOChNaw7Lbefegvp9tAjKmgytMHIhSfvb7FyegpIg2+sCh2XS5yKa0L5FnVvIF9A
vZJ19Vqn+QFDZ24FxX04eOwvMMIl+ADM4LZAQxdbvqvp3kFNwncfrFnVW4fp/z/o3ldsRw8tYUDz
wundJiIqpYJggYoOsv6qBn8/huq2NHj/jq/cByWEN9Z1Ihb3DqrFMAs255/ft/Dqt+d3/AV7rUA5
UsdAa6p5U9C88KT4OVHQahi5eGwVc+VZ/TImidEfUO87CHwSJelmMXLr0G5vqtx/jJz2FunOJhmJ
5pKpbZjVnd07V7jkSWRu/23JMKb59cdXLldlQ6g02wGNAzIno7UBESLzjAsCnhNz2USA+fnzQ9Ag
xCbk2a2Ll8LYFcOldfrEzDEp7v7zw6PeY3bjh0V5mDK9BSZ/r975peuoz+df46lLTPf049F42Dro
4BHT10f3XnIHf8FvED7fdF164UM79XSOVtQ4tlFx59MVDH1f2eTKqNX+/B9/Yva2jtZHdZxCVT2e
j96TS8KRArdM0b/YTXVhQv3WYP02yI8WSKNRTNkM/dzNGzIWQTPKdokmP66/IM4uDS1xEwojRoQv
rFDfLMm5zUDM1ZwjpGF8B1sCEZteKDYUZVwPWoOPAuLf+bs/VbSwjhaWAmhqQvh4BnSCQ73W6PeD
p1/1XXdFm/DKTNp01kjlkz2Bl9MOodyF654YM9+nqx9jRo/RgdaaBOcbNfAECMtyNL9a+iSHya1N
XZFUPZiMYXUDa+8mxDc69U+kWn4LpfghIcm0HQmQKamlXPiLTpRvzKO53HOyDl88PVW4ZreKVd4K
pb3KWgJf1Sah+RxDN1bJ1x1t8QFv+0LB+dRzmP79x3PAg5jqPvRrV6mCKQNt7fvZ5wiQxcSkMWKv
vLRdP7FN+y4U/7iQaSCTp+CQuSUPHtTO4MKFvxqL4FXOOKkTWL/UOyAoDr3KVCK6nTGRlMRCRgJn
TZ/e6SkMCxjoAT0pR5i70ab32eXDYy/yS1upE2dr82iy8qXcQjdsZK6jNUC4+1Vj67ejROzBAOA9
TsKtOUgkwWpf51+6/r3j/+Xj/F7ZfzwWrW5r0v4yUKyhdyUoxheEW5ah9B4pZTovlf6GeMF1HCSo
yAqmzqmkLI3JnRdJ6wiZ1Roas+zmBvBMVl28udn4YOrWPGkr/3bau2Bma2dSHNAkzXV3NMMnJ22n
2PBZjewDWY3zJ0fzSGxN+0X2XTBLDBI9YqVDkAWdlTpbhKszAstWD/3OjkiwhBVjkgMIzrgIR7e3
9VcgCeuwbl+ZJx7BT2CCjxRWygFSixoqT6GB+UQimaz2rI1i6suiLIp5mWBkqfPgs/YcVviuApMJ
JpkAk+uAMloDvxkfirUgZnwbsn+a9tK20bp6QciKorziqM5QG/c3vUG5Z/pETavaSREoIJ9PEyB0
QOZNTZEnb7aK0gPIw2FoYe5uBx+6i1H+6cL0VorlZRNgwPQoRPVmek+bEn1zgoVG+DvNHJcExeCS
NSj6lEAUww16IHs9tLCkAuszy807tpmQZ4rCWEuGD1uL6jvBhRsPGrLu2FPo89YWDT86kD8Og6SZ
j6SjzZ3cu7fN4C4YSUKXDKpJ8FBjYAddYCyMYrixsFFPiS33ut2+TGraHiWHUREwJQ9iMxbilWST
g6Nqz0WbZQhCCGjy9Wive9VNE4hno5LamVYmznyqlHqj89ZU/SqPukPBl05I50oS+aEqJ3bJUJGt
NsCI8vVPPGSCSgapy+Q03g5C3ccmmb8tLRr8/kswAgHJORQ+WRYFUMEUaccEQ+lQfGSTAsHMqTMK
GtBj790b9uiQSecsRZtouHvHtafAu5WlYIur5hb01QZJ0ntseutSpcqUAIFZWFV0M4TIkcBaTiyf
bJl78mOfap+ZP8LdIJ1sNioYndN4jYN8T2uChj+oyyCWgT+g59b69qXVnE+LLoOuqhs/HgkMY29e
W225ntSleectoUDusghVCn10t0it+2GM/oLLhDtGjHkyRc2M8Jl5ksgfGnpIpuys1YpgoJjpR/iJ
K1SxQykKxGYYP2ywN1mOEznHUukTLDAWRrNIDf8usX1tEh3w0CzFX1D3hw3dSNclSghDQO3pR+Gm
2D471E3T3o747YVodZf0qk2NDKmB70OdkbhvG1BNZsvPQ0iULeFtVCiotFKHAxq4MvCP1wDjTI+4
QlJe3iMVH2LzrFXWo+ZMCaV8W7mffHkCikdfEzPdOe+dgb7JTsOHUZuCNOoR0gE17abu7BWxI+SO
acNT5mkJhyjStXQrwF8HUpte5XM8qJvCgQWgZqkgrBv8TdUvgljbtWmPsdckXJKsm900aWspBlsO
HNrckqNDDRmiQZyucEpqgFfIQFaw5BWPsdq8IyX9o3vJayLX9zaM1lzXtaVt2utASRZWlH5x6HrP
swp0VEiQSyhWhTJcmSYZEV7wSvNsXfsG6biD9GYTIJar2UNXBCX6be8WFcg8L9E8KKVK9BNG3KA3
/hbt8E3jWjuTCNXRkXlY8O7rwsEa2j9mTkSuCfwVbOJrK02ep2WKs9ZWiqwdOe0relnvJb/aC4IW
SWKeh1LI/ciYh1GZkQzGvDBd2R+JGle767BslkoVLo1Ovm0bbQOX5ravtCfDMB6DqUhfxQEoElmA
tzbKv2pvvIatvRdoTzTUNVM/3RD1A02sO4Qdu2lpMCzB5w+JvfHiG0Ut5AUJTysoK6Gbwm6ZqSWF
UpWIlz5Kl7DsYRqrW11KsZcx61utxWTJVG/W8h3r4AcGuX4FJtAiscDwZp0cX9sEslMUDWjF9iid
cY8mOjR1QF+zWE/vm0ZMilT7TYSKPotMPPqSF99NPSEtjXcq4aBzOq+zhvstgmBXdIVzzRFwpQV9
yOxMYgY7VAC1EB9SGHWj/bfUWzK7q7Wph7uUzmMtd4g8rSsKfJuQ5gQikqua7u33b4a9RGHA3Jdp
dDXAaJv+D77kQYGAA6SNdF6n8d/q4WszjY4iBCmR0pWZPqOS7PK1mel78MfDIrKfy1I+FBjTYZlO
1ABBzkbcFw+AXA+OP+zr73meFPZG2+Zt/4Zy9QEV975wxBwvyIESOVGEcBH4yW4goH2Ams3PGXMJ
bRDhZcUaJiKpfNMM2DyTUAeHSx/ep5ZRQcxAlmgPtLefa+HcW4b5SMETC6u0S2pxSUh84vRhHB2d
OmAiiNMyCtxttMKaTX5A9zoEPeF1zYVD9qlLHJ2d0EPpPL42czmmFTNjgKhhRK9W2WzQNVw4n50q
AhpHp6jQY3cckbqKIDG/gfQKvHK40RLzLpXLDVlT67ZLMF6KLTnK144vrS7s39gl/7Z7Ozpa2UnU
5J2D+KRLyPGaFE1mfPGeTj24o6NRBIcnoxuPFqROCkLCKN8CMVviLntuLKLjpj2RjsK1ZMdoNCzJ
4GOXMXJsGovqCvQ4pe1K3eaFfaEE8d3p/OV29aPS3LQa6DQNMrdJ26sEcFeYk8NGUsC+E9FL3cZP
E2KxRR3I+HfutKA7TBtNVoFXK1Gf5FH/JCF3O05aBjvZy6P9gCPvTSu6R7kiESBMCO/2rz30b5Lo
/gxJuu6gRs1GHNaU6Cc9KStmqIvlqHY3o0pwm0NMk86CimmudVtj8OaKX2zkFhtQCzYF2Zz06BT1
Ss/a27Ssd7g3ryLP2GcxAFcQ6nc+hDNRaZ9+5rGeK0xACpHp/bTrVShSJ0w4+I2vcrMyaOE2uLiD
CdAwUg2sZGMem0yBqo3PVa9vlZat77QY9yN7J2qDPbqItJeuY0t9JdH1Wst8VgkYVopO9kahPFha
EvBqsWL10Laa4q+itvvv/zVmt1tKFm3FrH7oyin/RdXfzg9bZfr2fnuRR2fNsg5xmddq4oZMhkXV
uwP5TiT5LGvnZqpnxpWNlKpxW1TIif9gUOkcQC9euPqJk65+dOZk2RHCzrl6SsKUQK6vsZ8CIEc6
yUrj7UkWiRb7qex3/oInzrj69IH9OGMVCTXIIKFK2st/VXStjgltmhu3iO61LHFpDjrxvX6rdX9c
pm/TxIktPXGHzlvRyV90HfsEqNuDzfyTrNmtln63nHqj3xvIfs+kb03pMNpVQ+Hn/M2emgr1oymd
aJFSKUyeru5UV4H86Rnh2hcmXJc9U/1KLY2ZVT1Z0peJBej8NbXpfPzbeDqa42vbAyNejYlreOWh
cMLnlOgteAcqAZejSkhor7umLPaJoruGJW/BoLcz3yOxGI64oXbrRuI5FF3zBLqXkIsKDW03VsiU
eqIbpSp6bES7w2QFFq4XKyIoJlpPuQsElZGqK9iVNE9+AAWlAGfmkxZC+eolH/MHHefc+ZtUpgf4
200erTHsS9raV5vUzeSvqHzE2YnPtZgjiY5AJLGFcQa8j6OxYvxCGUYLwL7tkuT+5NWPlppUc6wU
yHXqFn6yZTQzcu9T+av070rPQ+S6Mtj1EYBCXNpKkoH/IJ4XyYV17lShXD9ei/S4FzbEQTdPsUUZ
Hi2ErNcWUhh9cBT9qHHFL5jgXnNHe7HzZBsNSrXkbE5JT4k/4PKv8CwdMsw87UjeuBZZuNBo2xiB
U9K7KdedaP6OkhJe+ArUE3PMt1rpx8foBUHe0o3zybGpFxaRsqlXbBW6vVUeH2JdcccUt0FOIgLg
4gbEDZFUjf1QGfU6z+spJENwVLfUq8IBI1gmKOExWxDheKkse2I0aUdTcCpY2eM+9nmizk5OAegp
6ef5kXpivtOO5tfOaPs+peYC7yy+6QyCQyMV6q0dupUdr2T4MOev8/32f/kivt3kPx6yHxBdhZLa
d4e6uaEEATijFXvhx2gVtGUDlsVx8ng2aN3TQLqYnGkRxkP9kFBrjD1qPX7BXjxzPrCPk+CVi4fE
MlbxmHczxsIj9eplgVFj1oX9OrIF4A+k7UFIdg9+HSPdE3a2TLQKP56k3TpJ+gI9gt1AATKXfFAv
e0ocAmZUosape1yYBrRTL26aA3/ctOXpQT4GCMpzbecLzLdPujqsbbV4lFG6xhZBC/vGzleOZ3Do
6BcdZt7EvOdfJUm7qkDIBnuTZBLArAloxYJerWLe8j+XZHEnaJJszChVpcG0w8oM0UReGaaOVvwg
W8Xi/JubBtlvL266tx/3gH/A40tl8PHntup+tD457e5TEqATi5hM60JT6dRapB2tC/qYKUrnxLBD
CuNvGaHqNIydb5K6mwU55Glp6K9gfduEnDPhE+FxHeiadOHq6rcU5LfbPJqxs5C2uFPqoTsEcQGn
NVTnUZk+qaVE1ap1Pn2F0gitR6JFMMOCYe1Ano8RRVgtvouptpZq/xRPjKpWq6BP+ttIie6GlBhf
T32R20Qme6R2u0rsY1yBIVu2pscnkNWwc6Bm0Y3v/GI9gkbdNsCp01qMc78WBzyiX8B02nWijyvP
JwLvWoywczvE5GCNd9XIq3Di0Zh1neHPHS154D9dWDonKN+y17n2UtfJE0FB5UKJ81WrKbdS2lNG
DykjpAoo2px8K70WH7FRf/QSpoChNnXQax4IPGVJnROLWOtKYbnPzf6PJkNMkRCyKaFau07rXNF+
3SYxsQGFGoHR87dj7O8sTT+wztwo8ngfESa2tNOYz3OkeEQTi1BaC4Ahwb5EbL+mAnGANgLeFfVh
dIhjLIlDy9ThS6MNsND66h6a1TYdwFc5XmRwVaTAigHaGqZbPPMy5FTw1us182M0NlctY6iQgnBu
FPYqsp13kwSSh1Gh2FQU8i7qoTOUw9S614W6hNQp76OQNJYE5B/nv5qUSCfdDo69UaRxnStmttTa
ep846lpNxWc3geDCZIMxH6Ccdag1wh6jhBD2WA0+O/Jj0eyQpF7pfwkUBnOJGNJQWoirVHtj/7FL
wk2hkwhKesQjztvsQQfmjMXICuaIpps9mHVloZXOJiOGakSNuSBPMpz3dfMCe2nR1Omj04uDaZWu
l0P17Ez/XeiltE7M8H3QI2mm92B9Q3WnBURzxO8TYIJoPEq1PouoqnwADg5XIcTfMMoFRYt0wmJN
1YviXiklQNb+Z83bJ/csvqOk+hh5Nvm7FrxmYTNsyTGj0MJB0mmqhOqQta7s8tqmRjEv/ODZbgDD
0QN0O5nzXMaePWAHV9vKfVe86MOkbhfVDpIkUCCOW7NE8v+aJQjMfCL+j+MV5aN1EoF/rf1NE9RP
igmB3BIUQqcqSJu2H/QeCiK7s0Vblbuyc+4ZVLe4DdWZ2otbr+52QdS9G6o818jjwoG7Sr2A2AiR
SsguoHWxwlynSrlgO7oNHHkpSmchqvZ2+k+8Dp8OYpClNQxi1kkEC+dttYrID8StVm5IP577UUDL
Y+BTjHRKtWNKZJYXK3sbnVTY1+F8EhjG0FAFXVu3RHAzC3Rnl5A6bTjDPU4fCPuWdavpygYexk0m
81VkudGtRKX8bfiGRZ9c2bZJEpMdv5CpTDgjOyV6qy4d7JmQyjV2sJWPQcFvWQ8TaWO0yQ3HQ6CB
/Feh02w6tXPPrwMn+l3f/s4f64A98pd17cjGIJXu6JXcD61yLbxwG2fBsuEdTNG7phleuNyppfNo
FwmQkoSQIgvdjuk+LI1XZYjuzt/JiZ9Wj0oTngU1rJcwNcepciej5WX4aRd++8TB7jglRjO9zlen
7n8KF8/KvLswQTBcLrKqvrS/PnWJoy0bbg7k4z0quREVDHX0RUzmWKio150JwgvvCtxQTAtSrd3L
OblPTSa/jVF465nNraSZOz7JDyuMpvyEPKVJ6G1h0RPtqKoLWQEch82ZGq5CdjlFMlaWTzUgtu38
oz8xiNTpnn4MIgUX91BTgHbB9hIpqI0f8rT4tHL3YLQjuHodL3+JmpK4Tfjg5y966oEd7cL8Mggq
WZUiuNPtoVT9+4muyXaLKpjSHM5f49SYOt4lyXrDGgn0oM/EjQ8sI5UvESmmP/OXncn3OevHM/NM
P/VpsYYulPMZfgjm8Kx+9LL4Qo3l1OM52vk4OgEKOjHYblDae79Qnowp9YEFAWHiBUngqVs4OpB6
FND0AdWIa7bFVs/iGT2/xyq3lucf/rc/4bdHdDRZaAHOCr0GvFtwlStWZspqQl0LP7qJc6r2aggY
Ru7zhJhEH1RcEN4pRXSl6yjvHHZeMb4KYwg4k5havdTIgQtC5W6I/NuoyHZa6xwGsucczMJFESH7
sGee8F27Fxu76d3Qaq7bpmLXKPJgVUxLCU0JbM3jjU60tDFKW5MQCHv0HrqGExZWqHvFUp51SC69
0W9YS289w3g2MT4UwKeZjsjYpuy/MXLrsU28Cex5mP4qO07Ya5qwOLPqzU+sRUWIGzhF5yDzt7Ii
vgGELOiKOrtMVUB9pPiVUrgAU5ZvWtD6GNWlgpN51Zm5gwHVeMOfhTXZTqACO/C9e5Fc6RHOXgHE
KhbRVS+UK2e08hupdl6stOwfHMc70Ot9AEAMzIhs6e7fvPbKMRkKZj0sWXzE7tgG1yFwc8iAc06N
m/PD5MQoPIZC0bKsQXHCpi+NYgurF1N7Ij2LUkr+baL5tsH++FJDA56yE42B68jN3WDLiyzQHwWc
RimtL5yjTx2Tvnk6P66BKcdXawjS7qir70lfLb3SXqUZwQyxMu6iUXuS5YaTe166ikAp5gQXCsGn
nt707z8u7KlZGUkFZR3FVgn8jGdZZb7UUXFhFjolPfsuZv34fXh6iZRC3HLrnoJ4b+UerWcsg9bw
ZTUsD16fL4Iy+Ksp8obtD6h7RAXAlXaZPO4rclun5HmSw1Rm4JlvN08EEdAt7i4Mnml1/WWK+S6P
//jzJKfwhog8G9ciprrtOzId4kWTBkujJXahVv7xMkeTcYPQRYHTGlAYdkg0BTdASTaj9DRQ9um8
+MKMeWId/h5dP+7GCbQGNWsWuDUpRbHefEyXsgZlU2SGuSDMaItRb+3b6YXrKSdqbN///uOCQ6Wb
WVs4vtsSX04DBoYp9g60xYvIsdaKJj3aUbsFsq4vfI2Xe/6LP7EqHzOCmp7AWS/wA5eU25D8t+Ke
jJHbf/vto6IcbAKvw+vNbCL0T6Mp0BdFl4ySp5ou8tEez29rC5AY70dg/Ogkse90evz6aLz0MpG7
MdA20/vsuuwxzwEO5Pk99TWOH114qaV4ouxzTP5xxsQxTZOByOmTHO7ixiPuJSlLag0iI/tzII4z
IkH8/MM88XXJR5NL03qBU1lJgKs6G2d5m76hoiDNwJn8cmSatvi2zl/p1JA42qhFCmNOtEXgBjUB
hh6SxkWDrPX8j58qJctHRaysa2xpYA2jSeZp8xH7ACEHd5Dml0xv86LFIon/ZNqfm24h1HurdzBs
x8iW+imIiLA62R7/BpQUhmJctKS9xdQ/Ncu7sHycuvuj6UWzBgGzWPfdVJLXbIhu0J5cmLlOVXjl
o02epHVKVGcAqUMB6NaJyXcMMmudBtW6bZuvkn2R4+nPsak8xl4YrgtiYLKifzPt5CNEkuHr9qaJ
0peM6gDTxTWkhBkBLfo8ayESex6sXs81mvrdGMJNU4u9OipPZYSMqxqsmSWJd9sikjsf70VGZAbO
+KzKCVH2tw58J4eqfSWby7Jnq3P+bU+D85clQT7adeb9oDaazeySE6e7LI38oAxatDXl4kJV8vev
Qv4fUodQTFCTjCbVvJWr4E+lmfi0ZkMQ3iaF9XD+Lk7MNbDH/7uwp/TUbAQuvuun5g7gtJh7uWAT
nO2+N8Atz5aEomlNiGv1eaxadS5V1pKP/59OB/IxlgMut6UHqokHxIm3ZNdAXGcDn0BD+KcXJTtH
p86aWMRgcIzYlTN6p3h5H3JOvT0O2POP8PcTlHxM4ug8xxOO2dDN7cW2r8enNKw+DDR5aAkvbI9O
XeJo2tL8QYzamMVu2xRLEXXXaUlRAV9t0YeX1ujfJweQx/8dCJZhhwAZOJy3arNPMn0kXCo1ZkOo
feCMXlqx+eaVk/tJLGgxrsNM3Gd289WU6Db6PkouPM1To/5ojsIGrhiNTkKIN1XpekTeqEKkVYDu
U8vvCZW88HWd2ErLx5yhyXeqV4jZ3MgUqzrQ1r0N9wqC1IAyFJxDXl97tGEGMjTNGB2HGUSr8wPm
98VVPgYOqWnvRM3kQyTrZFboOtlC+2k7G3nPnrbJG/XCenTClCz/D4egJS5qoMDs0t9ekqu59EnH
rfaSWDCl9PrINJmSun1ja0+VHV0YSCfu7pgiIDRVbw2VFwjVb1kHe78XeMcVMCerPEzndTpc8Lef
utA0gn5sKrWGLBN2+/CaiuAmTzJs7vtiJDfe8bdTC1NDtHH+hZ34NOyjGaSzFGUUjeq7jda8q1X2
KA2XzNUn9gykW//3LhQfMFSkKL47xrX/VsCZXdpZ9UBukbotwmBFB31RFcFf5IkxIgF9V+gJ9Jd6
BO8XyH8N0sqWiW0ExBEZfytrip8gizqHUT6JDS7M0b/zyG3n+MRQhEL4TgXKKkjHuxJMU2Aai4ik
wJkY5VVsmh99xhks7oYvL0JoRZoK0Jl6fBx6WpW28RxblM1hqNSWfBX0zh5/3H1rmlubKgz5xsi3
/+FV8YcercqGFg9dnciQ+WXrpW29jexUz+d/+tdJGCzcdJr6Md6qzELwFPHTVZs+jTYq9ukZkF6m
I9E8f4lvtvD/bCq4xjTWf1wj8ONMz2OuMeI1SIycICoGRBCFX2NFrEmX1a+9UoEgdxSE+ITdRfJK
a/MFg5IojahFgNCWi/N/zDQCf/tbjr4vr/UoZPijvdYD6S0M+kUSWHujby98vr8fCrnXo6+qt4t6
wBvC72dmRweSdDvTdhUCg9Fap3PLkG9HixxPGSJQrA/X5+/q1Fs8+t7KNtS6sRX2GmTQ0re1eRAY
V0Wno6HN/py/xLeA6rcnN80jP95iSMxRDkzPWRuljUUPiTwlrbkd1fCKMREbcJzypF+Sc9PNCgwL
2VjRU4Ux10QYFhxYfw6x5031gi3nvRIglGTpiabgZ6nIri2ZKYkYpElag61ixw22pDW5YVzeppr6
FQjlXgI6MrM6m4z6skBp4S/RShF7Rbpa1O6zNl7RilzadfPXIhlxygAj55H82Khc2e0lzcev0zOv
93g/kWhF72ut70Y99hzd9jdanF3bWGlAo8z6NnvVxujCUP2uf/32xI92DSas4Qq7EGsBHvdZbVS3
yMv3aqDMiaNaxGN54xAyA+pEkBUb00VvMgAoUvasmocsqgjOzRKidFAanB8Cp0bZ0WlIi8wgxbDu
u5g2VmBsXhUetpP0i0gM7/92iaOZjoQ2Uu+UIHBNxyEzRwp3sUoLPU8eyuTSWj4N2P99rPb/HEHS
1MBbj2wn8yirEWZ4WxSXKFS/jw8OMv/9SMpezS0SYH23pxk8UwGAKIrlKhGt/zg3lqbWLhtPjS9s
K39/IfbxKaNHO5JWceSTCqUsS0/ixeghYX7ZVagRh/Qvr8Q+PmlAgufHLHYkOfFAUdoeEqd897zI
DeJcvzCyft0f2/bxaSOrjK7GcsZjQ84wg4G3mOJl5oAMEFV4/bWh2hfu5veaLJc6msYyuev9IusB
V1v+Y9EGK590SnwA5Nt0qutp9U2r1oukQKqHwyNQfbSyWJ0cSRkWbVjcRcngAsVxgxyZiaQb9owk
swv1BsB5J8bm0fwihqTNyzSeikY9Qv7uIBdMuHn3KFISKq3o0PDHjVCStz7MH7LPqztiytdRXq6L
0v9UrSmb2d8M6rDFoeWqxLViN9on/fgmpSmWKwkKVjmqT15BrqFlvcj4s/IyM/7/f1GHaKP2Pm1X
/iW07OeKSQc19FPvlSgdm79K0rhxb9wWcjzBAtKXXidTrFNNddWW/s7vabGUk7OEE0/EzJ83izKw
QYSJng5PFz6iP3lWtOwaOBmLvWjn0SDdikbgL5Hbh0B1voSUpyT7qndjPOoTLfsAu2mGl+iAdfYv
YrND0Hrg9pQvJTA+pV65sTnbNaFx7UdE4GrFLh+0bYc9hhg9loyqR6KuMVMZqr6V2ugP7jKO5Thh
EmuTW/orqsAXpRWfjWS8JjCPZpmv3A4yXaHCWNndCDrQe2Z94lxK69lAKGUa0hIjC/5n2BqW0bES
mUs9CT5JvnWnCUtLiK+yknrWKqQne6CiBuxkY9nns6FMVz1hXFE4Qkj1FhqvrNFajp/e1RARySuV
7UbGmpfUANa94TWSLQSaZrpIeYmt2vIcA59AQHyxkS9WVuNs/aS+waWJMqj8P87OYzlyZMmiXwQz
iIDappZMalEbGMkiobUIAF8/BzWbmhxmpVlvnlm/ZqdAAhEe7veeu8AahagruW8dKImht2Z2I5am
WSKwrJ1ZFjvr2qoB3HRHU2mbmaM4S8vW4WQMy8xC2IofPWfsgHKvUZR9mMOtG7GpodLwYVmCOlQB
KpvVqvfMg7DKKwdXXUx3+A+r8vmRIQpJovSczFtXqn/S/fouMPME01GxyKNgOcrgUw+J9A20pywj
g6t8STvdmTG8aeep3RvYiWCwdeLo2KiktaFh1BeML3Sz1kE9bNMcPB5kRjBc71o/HPKpZDGoL40C
nViE6rXKAmqP7LXPyKasvSdtoHRJiIicUX0SoqkuG58wRW4z8jOOWOQgoBr2duy00yhs+prOy0TF
0IyUMsg/+eh9g5DjitXq6GjCjRc76MGc8RDxcnUZVCjZ2mXBnxrUU7WGEjwnMNzqUOCMSZvvbDXW
ZymVasOpI+/GeZmVX3LSMRj60s85VbfHHNsmdw7hjE2b7YjVnDuYrSypWcSPN1/SSo92jqivy8Sq
L82bIBwPyJfJl005/SuVYpLrXDBna5z71le3tk6Ct43eyBkl8tSGUDkCMEMW/NHzNxWdTQ8cqTUW
hyrI1gaUmizRD8QDPkd2ChakNhCXeXDNa1jS3imW/ntrV5uIgNUsCDGnVNq8UcQ72bK7VldP5ApT
x1j7coARFwzJ8/TbNBkZrWZofdfV8CC5rho/YlXFN3jRliZRiv0AxS9x1m1VPTlau44qPHu21tx4
qU3Rh1Yp9zJ/nqjDfPrS0z2QhvVnlLjRysjcPVrDNUbDdKVzyOAvN0kTL/1kuEMgV4Gbth7zYXr6
H4hlw9Zk6+2sDbVwAUfpoanar4Fjku44N6Nv3kJBY2TmAHF1Z1am3LWRRtgsLl6lmJWMguTQbaPA
WKm2Bswx2Vr6uCBU9GAFyRYK+CqwXRxCrX8jUvXe1IyVQBibR2M+s4LizR7QKXrxjc6nZPmsn9pO
N2douIe5F9i7QCNgsbTMR6MKXvUW54rwbPSIYC9zSDtV53w0VYbxOiZuGyU4WY/eUrr9s14KzAOl
jeBqyqKK6/vp52LUu66Uspmeg4c2C+8z4XylZr6XTfOBc2ztTmQguGnRvCqdPflxX6mkB41v/83o
0bGZKfw/ds6EwtxyoWTUWXSTtxHfmEE82fYbnKUnM6KXrnXKm5BKNbN7/Tap67Vd95+d1y8VbNP/
Llwu1WJn5XNqkDXmJpq3HiLcaYVDfLFmbOOAIYx0x5fSM2kPiytb96U3O6uNy8TEve5RVhi+ue57
m9ZBc1R6Yg6D/T7WvStNm0sV31l93Axp15oBsRtNGD77tr3rrGaV+O2nNwbrf1+2P+rkn1bis5aA
38CTyfxEWTvFZOItgpswsu69gUDUoSyPckgfrNh38btDqW+i6sUtKvLfe/qMSXrUIwMRpPrRluLO
FvCWRLDLXGtjWFwLEdnr0TTWSkDUrAs0KlJ4jNQaI5YJP7y5qbtmN0hzG6nqa2wUD/WUOfbv7/Xz
yd85b+Ghjeo0TYuVtR9HD62Qb5rm7P1euXJyufTyZ42FJnMyLS+kt85a5UUX2kelyYXgtv/3p79w
aDnv1jltXau6CLy1mtub0EVfmuWivVYUX/rwZ0Vxrpt9MxhuAOwzuhl1vH+AXzhnBrIgInIqjRvS
DLw9Z0vPOJHpsBztcEdoqXlNAjjdXD/ddGeFb9sPWm6mNvRoHBOjmi96m3zdsP/uKXgc6sSww/5s
XpNi/hFG/vR+Z4sDPB3DSgWak0DpFoZBoNpJkfW60W+EDXcH6pe94h8SJcYQcztdC8WF3OQzAAzX
ETWQQ4hCS8krreA9SoxD4PmPCroVtYqWKu2eXBCJajy5IQV2LasrD+cFH5T6B6TyVxemIJzXKnU6
qxG7DBNCh7Kk+1RT99CpeDLLbu9FxWyUzheGNHZGggaCcCkT722aFv77XvxfeO7/u3o09M5+rcAj
y7FwOUIDkbzPx241jYLNPifuotQ2WWutKo/ev6ORvpEa8cKmM6MZ1lyN4yfpRxQktmJQgDcvIiRC
bRwS+jzUu42jb4UTslkh3J4Ptrjlay6KsOiXWQayQlHKYOE62Agix1pblFMLDWjNPHWMdq6giZw1
I0EEti1JozYIY6ytbTk2wzx39COGz4MW5o9kLu9N8DKADMiWUZ1lHUcLxpKktqr5oy0ttGXi0eNm
Wypdv8sibZa574pF5IUjt+WQPSkGDFnWwn1WuRuRpt+h7s5kEDw54fBajPmLj6YRNxrjcX4QGt7F
LO479PVFu3IaexMUzp1TDLcDOgCgyOVKqt5jOvQrIj4g7vnrXheIoJRFYWZUdJwvNGtB5poFIJ3S
ouCXTNrxA0bqxiOJgLTcVYcKj6hidSF1BQ8E9l1bpUxJyknQjTG6i4Z72bJ9D0V2P/rFc+g3+zR0
1yo/i02LMq/UmUEf27fsZZhrC4ZxjMBStmqzEytLDZaab88VzTrUbfBC3/Y4afvUmFeo0v0Ea88U
5YYkxFMRpN++FTyrTbuUnUmDyiI6SoOiMU3mPaJsDKdc5RjLJq0XwJUVqYn7VqanQnd+T7epm3lv
I5e4ibLXyaM2OvG+i/Q/uo0EGkMXyW3lmWT/qmunG5dK3OykOezbVvkd4dxvbU+uSqPeqmXr0r+3
eyKr9P1oSli89jLInlq8l+p97fW76ft78Km9REJPtBlbqfvpKosufrPsfR5DMySvwonNrfkUOuEq
dkE3EFm8zFgioqh+s0rxSyks0jyaK3vJj4uhS+Lq/+0ikTMvcXP6yDGxU7pRs3KyjkvMqVo1butM
vam94a5Sw+DKA/3HGvfD82yfPc9hm9NIzEqm8pkkhdXM50KM26ib8PBKuzENdZnL6jtw5RzPDaKZ
rqoPtuNDkk4UllDAOalfKaAtzIWGb8t28h3PcrjofH9e2awCXtF8Tv/gpdR8cSJWhpcZICdK89XE
Us6OCfc+RynXwmPW41c3zYqN3li/ba/btz0MlL69gpy7NCR1ztZ+b2hCR+3oqzqhvIHsYc8i6E1M
SdvnuqzJnY6pZHmCuii/LQCQeQp0n38vnT9u4yycZ2ViB1Ay8k36xyGPWYZ2RsprBcillz4rDfn9
ZF9GLaY2U9xK7IHQ1q/UBxde+pxJ6rWKGhUoJzY2EZ2zfFJmgoy6Utn8WHtws5+1TEc2+yoH0Ldx
PH897bepUX7+95c/q8tKyyrD2EtoogO0EYpYT1DU3PL+yyGDTz8V6n/txxGoFCtJefkB9frML/zb
3Bzn0gjvoBwfc5M4cnyd/755fu4O8mbTJfzrzYxG9qoraZPaefWEEPdVJXeG/f2xzvynsbUfcgRJ
aeLsNIaUMe7KqKWTarRvgd09KFW+pjX3ZcrgVpC/sLTVbmnV/r1r6N6CoczTwH9CQ8j8gJVzwFNK
XE+TrIw6fWtIHBki7MmlaH/FrUeQRQTJuH4cXfmJQYZC3jV3U+HYdMVx0IGQePkT/Jh83WmU+aOB
8KVVRf9isK40LvSe2gkJ3ROnSQzaNPFcej1M0cR98Y3mVmWDGugYzDo53jDJwVJloeHsvAUxXrf/
vpoXbupzoqg08sxmRwg32YBBIyrBzGlpeOWJuTQBt8/WGFUNY5dzGdP1VrVnFRygsBELodq7QRs/
yx5bo9oFCkQ3ui5IyCLNqFct6dIGm/KMjkI5ny56EHsrVY13dZQtPA0sWtZdUd9c+Pr22UqU1l1V
hR03bl9Wz04rf+dDtvr3lb30RJ+tRKSS65ZiA8BtY8CajPIqL1lkXvBx5eWn1/lhtzqHV0YhPeOu
R7kQ01llB/6dSbuZh1LfdzrG+sFLXltD3cZDvBms4SlHrUfkMe2pMmXqzFh2MrXn1TjrnfAQmuL3
VJZOj0sRtW+Zk76zCc7B7ekzKGWTKJyKxPUORKPvcoGylzA3wdwaG7ENcVh9mjZ+q4sPk3y6qOwj
mTLrzG3kLHdxtpC+8rsGsTzT6K4GSraOPZN/BacGaTjuOAIakUy+K673+O/rM61sP12eswW17gk/
7lSLI0LoB7MsYzvutVeSRnapaz5LU1yjDPw87GbWfba2OvYQizg3OAZU5QrQxdv0zUXQ3zoD1sbK
V1tQKsFKUGOrV83bP8sJeNezJbc3nBRVfc/8riDoBZvgnVHD4xnyB7tt52qhfGchyDVV34iWLiC8
iFAQhqOGKzMZf5thc0U/cuE2P6dlBuqYMZKT/kZNw2VXWGu483/Kx3//jH8sFj/9jtOT+9dq3ym5
kkuYG5tSYoAnGPQAGfxEb//JN2i8ZNaDxjGvIuGpTlTJKWZATl1OrPdO7HvOTgP1LgrWpazFlePn
H1PbT5/prFDk1BTQiqRl6qTFO42bE669aDnm+Q494iocvUdXT57bQb5ZvnaUTb5zqc895gVFGL2V
bA62zDk/V+526LrFWEd4outyU5MrI5SBI7Xb0C7EzkigYe2tTa3//Pfl1M1Ly8bZkizIee3VoVLW
dtjdDnW9NQb/23DV315d9gcyr3ZxYLzVRrlwpDPLS+4X2+mWDgeWMLA2ic24hMebnPosxOcHPC7z
F0labhq3+dWO5cFPO/wTOttWNjr9TDrle+Ca95r7nTcodMs0vWvK/L2Lqq3GFWssb98EPjTLDKV9
2NbHMPK+WjKFpVcTUzBRM+vNdO0EZbWt0VMTIfmVbv5u1+6NiYPR9fPfEZhnpgensFBvtRGcXWM9
xoYeLVjdNobfbH1GidMkGh4YQHbnNs9TsiPFTcoRY1FxmMtjB8MXcjObnZrc5yyKypkyiAo6YTPM
pGW+ZXp+k6j1+FQ37nPZsFWMdB5nbHDbkcZf1qeHqe73G+Jx/CGdOTC7QFHIm9ZybjzomXPX1Ilo
TcL6MCqynAndG1gAs6/pJlLbbphHcfIWm/0p4HwOe0p/yD3tiDjpg8RBuDdd/5I74bbMqu9kqtb9
xj5kQqeIoFIfR/89TRKe9lD/mlaBjp8DV9FKn4o9vi9Ouo+4tJH7cLWqVh7zJnwxWMSJGEH5b0Fg
0fLXClTq3BACrCQFVKcrQKrqp4TW/KrnONqm2dqajpfytfSDY5kFB3T3HOD7m9poAW9jUi7ldjqW
TzI9L8xf6oRkNVU8dGH0iy7GFwNOCyU4tHWbiDd7fMm88KasSjao9ig5bzDQp+oBT+B4+qpRYmzz
kE2d8hfhb/p8/BUXwSGJiifRk51uK/wxcXDMN3m/mPnEspxE4n5onLIcnmCjnhIRfga48WjlrSxU
5m7pfFgKTkhTX+auPE7clWmBLhS/nNmCMWVk6eV7pdsrqpCXKGi47ohtGtAwaFgZd7vyrQk7Y+kV
ZkiuhNhaEcw1vXhpIJ8EQTLOjFw76Y4k8zgmTkxbRuytYUSKdSn1LaQrHzYUVU4JDZLvmsUk+Mqt
byjuXDVQ/pGMCjsEGiHSFr6lHyreomdQtw25RTK9PdRZtZzoY+Q7AvtM9tMak+j2i+UwZfbQJs2K
IntjAPDg4GgJiJ2LD1oLpFZPsx2pAHeqo95oFJnzcHS3NmmgANPq3eSdDE3d39I6GK8UghfKLOus
FopcvECMdr01LooYzK2z7OpYX/57TbvUDTzPPAvq1lXchHUyq1IiW+n2mR1Q0cDx9lXXzXMDvohD
I7Usve/OzJ8Et6QXZS+E/yrwja9Frlz4kucU58pl7l0VYL7SqHg2uRvsILtSpl6S+56njFSRklHV
pcq6YzY8+NY2UoibNfoXHq81VeCJOO87s2o2JD48xVpP5eVfFYtc+mJnpUZd5i2TUrYMP4bMWYlt
o4ljqbhbM5U2CIxqpY8IVsJEvEaF/aTWAMaImisYMKZqd2W0dKlf8ec4+FchkAkZ6tAkEIXE+v20
zMZNki8SEyino4h2FujObZwY/FOWn+zOWVWxcqVfcakIMc+KEI8BuJ81yuT/bKolt1owd/UAu0QT
VLuh8Kv5kLcIYoS6rYmTRqAXOfOwCsp1Wla7zpeHJJDz3qiAn9FYZTH4963/5wP8UIn8yU/566I0
aEjVSmVg0NskBzBYKpdK0W/cJL5PFJUJLuOCiYCYRtEKk9KRYei71NNHTwXQ7GjDI3ymtWz5AqzJ
b36CtaFszWLRKj06gmqn9MXOzYul5vY3YNo2TRrspWnbZJmYhDkp2rpLNXMTa8ApU7t7w5r5rATe
JyXGPmriGwmSdupx+i3Qay+M9pgpyHGuymShu1B1xbBo5Gsf179S0a1dh49aFl2+7FT3LrUyepvB
c4mef94laIz+fdEu+WLMsxIoJEMsdTiRbTpFzq3etOd6F6L3Nbk+jfxdeOZHUiqvRaf84nT6xpOH
26tqyQDu0pd/f4YLVbN5du5kIzTzEJYKLHb7pGvZ0Y+Tta7VVx6WS0/s2XoLU1zr6x4vXFdlt9jV
H3rmOf/+5NND/8Mdd47/zNI0bJEa4I1SILrUQpzaQrmViXO0w/7Kx7+0oouzw5uDFEof1RZecQTP
WLbBfaUrd+QszdtqWAcAoU2nedEopuYxVOmZYg8vFkVImtQApcZ+89++69nJbgiUamymfmwViXud
9LUiZnAP5JmpypWd8dLp8ZxLySEGnLOccCg6s2aqgKLGNOgM5i4zADbJKWekxNzUjToSs9G8opW+
EGSpnoMqwzzJGfqF4UbxtBb1ucLsoPkcRNrMzIYUq8Y3ylVtWasolfDkMw78jJkGnllXu00QjZm9
uwq14dfgswK36rg2m+TRSaOlT5jtQg/LreVB9Knya6rYC8/MH0n2X2sdiUtO6mVdSFhQAwhcApSE
+5DUuEj/2899dqzrPURJndbANwzdHlhJcyC1GvcvW67Vq0//fpNLPbE/uZV/fY3YKqSjoRfcpGlE
uz2Vy6bxYtja7SbPodTVlHRl1Cx8ciMp8Z8m0ZuROR/TJbYq+ySr7Abe0qM51Ida7d5r2oaRzO//
/fEu7SjibGVC2IzGmERMIh38vaoi+tR7RmihqykLHJ/hnCMaRAnzRjG0vVK7336sI1SQDzbEuk76
knFG/2HHyq8hsw6OX5+sVtkPufHoW0V6g7JTn5mKtsxcZx1K8R74xiJW0lsz0IF584PSrCqgBULz
zevvokx/yax4dZzhCf3YMg+rCLFyosE2r07TiMYtlF3C3tHnkDaD0rJnvp8cgy79qn3xEECBn2BZ
aBJOoawfmqLbOlp4l8j8ykp+qTQ7p2KGeq0VRFiFG+Zx+oL6kq+Dt4H0MnduhYRdRWP8HAUiR0TC
EcmvlqkM9r5qXLlrL21n55TLZBB0zQjt3IxBR95sX6Nk89S9ZaiPbgZ8zHKsldKY9L3aTx+3VhjY
H3KK/+Rh/vdNc/EjnK3XSLqSeIzIfoXGpc2qQEZA25ND3qrPneK/KBzvHPjbBCtGiwINa6iGu0Kp
v+Vwjch4YXE4x12anaEOecRta5bm41QdJuoo2QquDX8uvf5ZDdy3Cn58l8WnjuPnyfPmo4LNquH5
yhWcao8fttU/UN2/VgU7p2noFHRzleY1hKGJspLD/YJtm275Km8Qqt3U1vfUQw6s5Nqx4kKd8Adv
+de7lgPCtZZHjQOTnOrpuUx8xjcfdvAWBCcmuyQDbNPUI/HtBIIy5sw6JNe46RfvmrP1NobYokep
qRAzEQKosWc4V+e9hlgsODHFm/GmkTes60gBIQoGWF3l10Lz/qBhfrre0+/w1zcvhsJ2yRdU1vDU
8Amd7FRfTxeByyziZJ6jdOX9IG+O7GE4SWqmtplXIi4G84niM7VXWnH100zf+KdPc7boxoL+vTZA
SSi0l7T+HqlrGnKGlOQuSp0VH0QQIze1mPikpfbSOF//vu0uIH1V46xQRJZWD9A26a76r6HCJbeJ
OpU5ezgCa+ODXyCQtCa/kfvkNoIodgIzWxTGsQrdvdltx0oDei7mFfKoqtjz9zK+Fs91IdhQPce5
BZxifKvR8k05HA0S6gkwCfsT/5vHqGKfAWxu/QyaYiWWZA9auQEBaWVFDz6alTCF+SS9x1Jb8R/U
w3jKlEfEiTNp1ovKIZPGmqfR7xqEUrzLSmtesYCaHEeqViymJENQrM5RGjVIwhviwIBmQtpE2Kgf
W/NjQndDzFhr4s5VvocimBeAVcJ2pwuV6wYl8BTXL4Z7DxBa9PdEb1ypSC+Vi+cYurERsIhcB/q+
Gz60WrVtWrrEhqttY4bdXkOPUR3Dx8DIH7kE1/o3F9/2rBIOaWtEQiVaoUjdG8dW11BMFIKwa1pS
/XMxdaEQ63N+Q2jS27/+fXdeOvKfQ+VQp4+drQYYFdLmtYzlznAQQqaRhZw2W5DJtjHHbmd4NKwc
C5ojVciVd76wHOvTNvD38gATswptwYE3YDsRzc7pszuHuC2TMf3cGJsdJddRFuEdie5TgBaRfZVd
XdlPp6v6w3Lwp2b/691l5FdD0zkp3ZycXKly02X2V2G5x86hP2eP/n98n2k5+ut9fGCxmgi0bDNU
5SlRK28xBSEYTXmTpmRZKdeiBoRzqer94z7+662C3vDiZuCC6kZ9hzKWXJ4EZdVoI55Cc+WF/b2v
E3aFgo4E7dvIMghZUlduI/Y4GJbCiG/TrnizQAkz9IkXYc0GEY+A0triWPneSpFiY3vms1qmRy2z
982UMxogFXUw0c58aZ4GMjMMzXwrrGzkeVXWWOQ/NEVn3KJaPMoZpbZclKQsKUol5lOGekRYzCzK
7FsIjG8NWOReVl9kdzlwiq1Dr+nNTBbKu6emy9JH2z0EH5XqHeGeW7NoisVoCDkaKYcWim/uCME8
tXCOA74ole6NpKFSUPMyq1WPBLbOkQPOc6++scfh2ISc9/QaUCzKpzrqYOFy8oa+Ej2KAQFSpC6s
vvBmYSaJ0hofPFTzRYVO00lRf6V3rbS6gyuCresbe7dWn4NCXUureE1d/64fcqCDrjPXSN9InGFV
k2Kj2II1084fU6erZ4FnPKcKOPlA8w4ILreVO3yqXvRFSBiMp0KGuEbccpFWgmE+q55tfeepfBV0
CBZ5Xh77WD51ZnQK1WIdFvpNA+tzRQj03DZ6b+IEkpacLgFpb/OEQC5NsWmZpaTQmlnzjnxYzBWs
ECJCPJK0uGwUjCCqXd1aA1fb1ytC6lxtWbvi95RxYBdxtAykra5oAeQzD+EF2eC/CFvb27ZzyobS
Z0TRZRxdAHe2ZBsmmU3GkQGyGVXxqiN3ZN6WKmNCxorCskmDUuNtGBm7VGQNMsYgwg+nvwyjeDTZ
WJpG9+D6pLRhK0+f6bpTz5UMAnmprsI4bRaFTyFeRUSn5fJN6MlXQ1NOtZiFe4H6wu3yO+jcJZlQ
5Jtk5q2WlE9N0K4tJu+ggr7V/+X0hae2Vr5EF2GUNqOvSBkAOjTys2+1Q5G3W1W1F6bFpTEtlfTZ
0n1nfL8t4Kup8bghnQt/rmt8JnZ21BL/xdDDJdO2IxrBd1fhcD/91Bh8F5mPZ63Vf0l8XK7p+fNx
kFQ7afk1DOIVUFU3i+rsthgELp32K/Sq21Atc4DyNgrFvMCzKF6wTVRzCAOvgRf9QslcL1M+kFJr
33Yaf5qOsldlh0Ws3/RkR4kAWarjD6txULehHy4D37dmfe7f5xXpBmr4YDkul1BntSgTDxOazenQ
LNZao9zrUd1vp4fJUBCF6OywKBF8RNKj82KParliBMwxkiMR+F8uglelwyz0+nvelUiuIZunQtsn
SXVb1v3eNSMw02N529PLiPIQJSz1xjS98+zmIAGEzCu3RYPikikPJaXu5Moxxc7Xo7saGeA8KHgo
stR/EGVazROypCpUpoqdVHNL73lC3Fi9S9tuGSvxXU2nunXb+0CnzuiTO1H0SFzEXpFwtNuaqlu0
hyhylllZSySF9LTDWnsOoFALV91P3zrSlNkA2WfCJLciukNrcls01Yz00HgWdbqFeS08GBxWKOdA
T3Pkg+YY4P9IFm5AjHPpDHcy8+naNqY/45B2qsr6Fi7kkmiOtWlpp1ZgieqE/jlyq7Wpu9RFcpd0
WMHMJHwJ+uhhdLJnb8rAUXocjP6wGAbiW33nRbfDjSBGOzK5S7r4ebpkalk8asx8dKuctdRYtuuu
CqV4yJmyjhUNJ5aGnZaR8Kh7t50PwDbwaCxI8zkp8GV26kILsG42BWoRRMbJomEVtoPkM9L7jVHA
3mqd9CH2vCM4Um8eaXmF6ZOZKfFMyR3jNmedVvqforHP0Smn0bZFaj+Hpr6pA+fDC4w7zSTyJkk4
NBb3TGPvG84IK8Kvk71m+e2iz+WvqGFBASvKtKNddhl/6sBRm6kh0LZEOXqlsSLDj5SgIlmLJkF9
4PqHqCXaMs6Alk+Rfhpc3CExHCTFXJaBIUaUG7c2Nk8tiG6q1Hsk6wmXSYYpydaCu0Qrn52kghqe
H6xGzslZ+V02YksGYj/TDY2Yu2RpDnDTlWyI553GBJpM6KmRzrNefTZjsnKS7uTU1kL0nLj90dyx
Oy6sDlctwPKahJY66PUlLApn2oIAy9v0S9z4PbXbYJVwk9kuOOzS/yUduGbB6OwFwAwADt96UPxC
/6xgAB72aa+vCkNp4QvJvacE5HsgbpaoQ8py3OVWpD8MBg4Z0e3t0KDX3+vFigI7EpDCermN6bfO
1L6hnhtpFTXM13nlQFf3mW9/9kFxJ2KbJEUscI4pBf7aqp5lTrOW5fAas9EIhYmzH1qwSzAGCC7M
YJNQN+YkRgY5tkht2E5bjmJF5Leb4X0ZF/2iQsopVWcVJ/Y8hn3+NN3MJFEcdG7i2FTfzdFdxAzU
hKqs1cTfl0hxFd9dxh3219oqHj2/O9V5B5hVYJeoc4D+ncdA2rXmBru1yWNbFvE2BjWu1r9Dx2mW
VtYsspJMwhIBuW4vtZp93klPXjC8JanxGlrkIYrqpvEkk9wmm0ed3FQavlSQVE9B3K8HlkqjYP9i
MG1n7WvrEQzQKcPc1LRlqOvzvgUB4WbujbTj+8Z0VhIUwmg2h1oknGha7gsSuihB2Oy88TvKlA8g
EVs95rSk6g9h7u/p9N8BMJKzPgypvAi16w3124V423PndClXOctQJnYFiP7RfWBKtitdZaGJ/gmc
xTLgLFVE8UfoVyeV2QF2aWMu8oEP1+BsnXj5cVHehkJuk3o6PIX6u5YlW3d65dqlQEL2PCNvsJhb
trMazP5INv3GML1hpg7OPMX8O/HJ9ckS2HJIJ/cvnbdNrs1LDYaNNMDL0cSY7uGwSJ5HLzkQwTHn
r2auzB+HYApjCt71hE0cI8kMluS8YprhhuIFVQB+Y4GS3kY8YRfssk7/ZMl473r+HpX/vs3xucTW
MVeK3xi1xSzUtACqVV0sKysiqTOYoSmvfsl+smvqNHWIIdwXDmtBaMbksqrlOkuH59BO1xaJaRXX
REhj64p+0oXetjkoQztcktQxz9Vuw3W4i+FtEifFMdwxiApz7ifAk18H9zaJjDPS3pZxku4Qx6yy
XD3lndVO9nJCOVN2o9ivXDp//d7xxG3gZETEiuRkBKH1auhpshwD9wBrUl0ULl6SMq0XY6Yy9bWV
r2n8QuqJ/nvM/VNdFuWaXTMCWOSHycoqf5udC9TGLrpF3g73NVnpMzWQHwqr2ioMq99+hvdNP5IK
pSyicbztaH3XotnkyCHayifamHDGcrAIW7X3vd9F88xu6TWoJH0WTL1pPClBt+4qc0PBpB0xsUIf
KZms7qduWdEbaHaMORPaFTsq2Z5UxoIMAy/4VrtmnXj4VTkGBHG3CfA13NYiuG+R80DXwWuPTulJ
sfSTLsRdoyrvZjd8xrksISO04Swf3c+ctUqPBxIw2+FR1tZJlL6+sIpmPmEd88K4VQiks5t+W9Lb
9rGer9yU37FGM5KI9pgVwxOdm7AQ3axIS2tyY5wqmRFoHb8bXM7UMjemqZBfBfqTKPSNo8FxNSEm
290ruqVDScWmxbhEdRastLw3vOZR6eHbkPdLVGxE0mSf37tt8GtqL3vILA8+ptIyT9aGVR1SX30f
SalyEVMFSXQryvGlDSrqyXiOFYDnzWOyW/btKdbsJRb/G90ker10qpqoA5OAIvnhpbkgDLYc9tIW
ObumllD3FPxfWH1EuctG9dlMndew6xjUs8iy3s91B9dYZb2bivflFcZznrLPTqPJzsmGmcN6L5T6
GEXJQzBG+0CpV3knfsu42yZpl68EsOvWrd9aaAch6tU20+/Jok5ImBh3Vty8oZS7Mw1x1EmNnYbr
WBVOXe14y0x1jkVjqLPR/R+izmupdWVbw0+kKuVwazlnm2DgRgVMUM6t+PT7a9apOhd7zQ3GttTq
MMIflL2bgQoEH3ZP4uiaViRzybxDwAWFFV7VCuZYglvqrqorfJXhusnJCcu0/06NviZVqGbfjsLj
5EbKQg00jAhT51ubxydeqaCGOOrCa5T0IOz53g/Ov5qbyFyDtsSU+XNDXtDaj0i6qLQuT8Hrfkok
6Fb5BD+9iZ5BoSvXMaOWFBhXVM/LPeZsoMFdw9wkBTSiTjcU9LttsQTQ8wON6tHV1cNpkN+EGqYD
rJWFw95sHiEpXVKUtR8A/93MpoiWCvsbKI1lVZksXtGedLOLjgZ6KZtQ61V218J3tHYDfHcTDOk9
pe036RVwThP981nYi1qeQYl6BFOzikNMKBOQH3RDd2oYniAROjtESthrcltFyNZWFrPotl4UvKol
fCEO59DTofojoI5B3MaqrG6hKcW7OXQgj/62zWA4SOaLDsVqouwKB2ypFOQ2Xh00fgss3SnDjaCR
4FrV1zxFe73gSU1iidXifuJnFcy9nBRq2T0HUXyqKOMmrXelUXyzJxQcoiZsFjaVSsxwUS2YryWa
awt6ci1b3PhPOoCp8/RDG+sY1Wz3lF1Rwl5JgFugTC8qIgXpGOziqXwpupYgpPrSW4cNv9+nlE8d
WPdMqPfRwCSmjr1rTffDMcPIh/kV+IUb8BRT4P5Kfa+TCFxZjEwA2P88GzgRPSAleTxxiHGzy8Z2
/qGjto6c8GnIhxEGG28vhuYFvdRDL4blIEXiJx4YzWGUQ6a1N9tXCXJsSAeiody7xosjPE5KSsfZ
ZG1apEzHvkQkISn8Rsy7cLQa6qDVa+7xvDlz9zP1JuTPUlyEq2dTK7VdplvoYCOg+EdALaGzmc1K
MRmKrMGOVO+xvcatmD5mdDa6lEZ8uzVjAAJFtQ8q52yU9TpDCzpUFGthRMpFTwZfTjN51WUwHy1k
XVeaab/J4VaTaBnH7YfqVA/NBMyb2bL0zR7cgQedwDVHsUp6Wjab0q6/LCmbp3KUBd8tmFEBF66p
O5g/2dIa7mPWc9J334PODOS+RDg+z0O1bYry2rTOpztVv01VvilJ0Cy7FqdkPBmW8i/qoHztsv7g
QorrwayRDV29vDySRW0qHoFV6cj6KhQU7Eit/FTXeAKt+y9T4Z4qCpU744qaxqMN9CdhWz7YLcrn
HFOl1W0yj6jVsX/6FkUkVMEhRubOxRh/O73ZBoV3j+vKXdhjetG9nOAvZ5jllET4qkB619u3jbd0
Z3ubtqaxyFX4f435izvJm03vguFcG2V+spvk1UQMI2rTl6lznozSu9RFuqpGnicqJpikzie1Tq/q
jNi84X6qiX5S9ekcjePSg6CJQWOL7WoBJ7hfSB6GLqh3M3NS01sFY7S1VGUp8aVjbp2QR9qGhr3A
r/iu5dpT3WWr3nYPDoUv+ZqUlgHq22jhrtD03yE2VvOIX2AC3LaQ807RlpBFrmEfXMbYBnbJeVx+
WYXylgDaVPLp5ETGLg/jEDd7bxeB3JTDYOawKiblS7iD6lfVtNbL4AW02rCWoy1mh4Dd+UBZ4+jJ
RyA/S2LzOtCQC7Mdeym44Qtd3DNuCujPb185KbGX81FgTwa/taXUr+t0f4rkvbWZKz2lQ5R01nAz
s2WdFw/PjBkCtIZGXJ6Uye4xMyS4tyrDvpsfek3eF+rPzCwpX99HHDcusSpIdrnZlbS8tcpC6CZ5
MR1ibLPLx0VeikvtmRtttlYOuE7Z+4HC9SABQdsGSEyltVhGr2TjgRsChl2Uk4fRbZ2s3BaPrio/
gt8GbzoeCuExa5L0My2bVwUGoj2Lp0leuxm8SvzXFFXHCcXxRLI1ZtyPiMINdt1IbJVi2Cpes2yG
JvL1svjHnn8ZJVK7sLBOVOrUY0jzX1ULyUNMStad3X7YItFWRPEf8h1/nwWW92A0gqVDGcZyLb8g
rHaYY5LYyq70YhneY6wHjV0TC4euxmjK7RemSSkY7nOTBhgCjxdLdOClxRBgqtdOaMEMb4oN+ldG
OGlFQunVfDRcjwo7zCLIKLPiFIL2U4XE+jBs9Lk6FwwtqtQHyCjfU4usg6aV66FWKV/Ubo7plHNr
AOGj+cIRVk/1t4R1F6oBMEFfsEx2UWydcwRr5zFBdsp+xFN2dTxzG0RBv1YTFVGCeGYj0TBjz/al
0VwTUT0XkEVXRaTthGKovkIMsm7avFvlnjdvNEXJwSdI0RH6HcuiExQHddod+itFyyf8W/ZQBtf0
XNh9Ww8TlD77teb22LnjIRjbGMBQqSxaQSFbh1aMFNIeGsKjS5W9xO9MRA8mbTLhudeKo/ZST8Fq
ElyC0v2bwJ7HLUaMhmsBkuVcJd3Ui0U2jsWiDwnanbxDurwAY0liYBXBrh2Lo0qvskhlsVSVBqhK
crWs6dg1HmVRN4c11OVXuUCFQk4f5d1zS3pAKzMKmoOexkdhxb5rlFfPsPxefCTRpeiM9zxOfNnv
7Kj54a4EtaO2PxXx2sFOc9RuZwKsxrKlMpVXB6mU9rs2Hgo1gZj3NcMbZZ3fP1+OaPNH/g+WMmwQ
Cik4gMdEwHxCYCqbUfVQYI+DZIk2jfHgExmqhQpuwRpQcJTcV1Z4z5ea0dlxKHv8hNXGwHIAMSJO
YofN7OhYv4NKoR/bFj7GsvrC15UeXyZbIGNkUCGcECeTVdYSAnaYzCeL26KVSia0YRHeOTAn2qW9
+8MvqUtjAv3NzXcKhAfjRQYUMqOtdWtNe5a/4lvs9odweMlo2dgspNw1XXp5zZz4DvtaQvVQg4mY
z6kv9dYjOznSt+hiCpeWcpZ8r4KYW14z0dq9LfJj7NL1iGiwQ0FdJM1LbldkAs858g58WqY6V8II
Xb4m3GNmiZW8Ui4FQO6F69I4+f6UOHTsrLkPhlMOKt0LXpTcdpnT9vhf5sG0MyGd8MS4SW02Nvb0
cNqfYnoJzQvvlARrBWWjKaVuJNDa0M/RBPSIDUCt91hUChw1+cct62cJViCjkI+wcSNfS8HQ6+dS
Joyx/sUr/IQmEF49dA8pDbarHnmhfEh2bSn9YfL4EguVfFQdMaNJXuWj7g2QKcxwHQQ8suJ7r67v
1fRjOWxPQOajQaGaSBdrEWjiA+HxPaILN4m6l8IE9AV3qd4/ycS8N5hd0TBdXMf0DdQqaZMDS8Yp
1F6oPJTSg6zH8QMLtNQeCkNft88A2XyF5IWnVcOGq3s4NtFGRURdIh9adjj+hxx3swVD7HM9pabB
z/lM2jN/JydijBxzGt7pzgfeXS4USTU3kBSG/IBESUJOOEFOZchxLU2hu9DAOuBK2nqtxHoYc3kG
jNsMDxclBPllCSEwSyNU2PiwtHdK6oClt+yyF1dXn2sesfxmhh2yr1QQSOr7iGeLXh74Dit+68Zb
mFK4VaalxbmnEfMROglOXoG2ba4QU4sl/q5dfinQy8mgfNJJkp+bomlFQsL27MzJEwtbT0byF05B
DQrd0NMgtJcsH1Yn/ZYy0pdF358G3t1rv+hg8/S5o6Bg33cOFT6IASoXhTUvBQtBHfK9Gb/1mDBw
/X3Uvg5oZnjenXHutexrwiFYAiGaBOmdMewWjeeuRhQjmKNu9ZDLSl4cXyBH5u+BI5gS/60Erd7L
5VH16QVRYaKicZeocA35aHlf80gw3pwVLX3wnJX0rR3eGCup6xxFaPypa9TfELHsOe415G0s7Luo
zTUHXkkNBNXymyG1t5zvujX2HOpLw77KR2lqkbeknC41L1IIIXK/5MlIjgv/IFK1cjFtNNkE/2/G
pU25NDFvjuS02kjtBwl9AW6U9icZ60kaM6PodNaOf5gX/NfV7JNJUtbbIR0JjMzfBApjffYi9f0Z
Dglc4pdxU71ZPGQ+W4qLdN4XsBVuQFS0KE3MfrMH+yn3wJVJx6aSEOb/380ON8gaJpfKeMs9jdfk
9M5p78h9rM/Fil/994jl8wT5t5oQyHGKEdY1knKhtcBCb1GwkbEb1TbC1c828yhlWM3O4igcfNLx
jN1Td95cDiC5rVr6iTbht62euDr5kNNE2bKSnPpf5yFJMs+/Ds3dIKpoScdLOQOpesm5F2jZWqb3
zAZd3yQhdo0a9rY4zuNL/oaJAEDNdeNM7EOqvmjQLYv/Q1elbwCXZdZDqUYOQWXRHeGT9MBb08yW
IxiE3yrOKVbQ+6FXrJLs2LNOLBZPZIWvM0Q1OUrtjzzQGM8pvv89HfUt4+6H5laJUxygN8dy5mWu
Qx50TJSUZglGyeCYGEj2A7YRPkgexqL9lqOOQ7EbhXcuQQ566HxlJQgPov8ES4/Uvgvlna+tx8Hn
rSxUuTLkycEJH100r1tYKv0LUaz5Cvk2pj1/H+rnRpRU5b8BKkJ3v8ndz4j/wEfy2cm5oALfY3rx
SdKfQk5EvqHmHO9Ap3E9MduSPid/9V/poMIng71YuEHs190deuuiInTgthiMUasJlJ1vvpr7kut1
gDmqNytOlJbqQKO8V6Da2G+klg6bnTY3mzDe6KQ1FcCEqrKe5PyLSgnDour3N6siYir2ST6RU7nn
VJrbGtvRE3aeS7kRBuLVcA6W0NYe27czf42QovnHJSVGzH3fRhRbSNOGclxxkRYRPV2mixRlIJFG
MDuELB+Srqa7tviIk24pUwXXrJfyIggXKufARhfSefzvoSagaB0n8eW+2rjyuJQnJ6851PqYbCqV
uBwqmTR+krY7dMcWXD1/wM1N3BwX/+cN3oG0ZzUaATBAa5P13xUQgCakg1k1RzjVC1N7ZXhk4MGl
BNzvf1dUM46Vu5RhB7+QOxBTgo9nVjASc/bLb3ki/FJGBjEKaYhQYHndDg+r6zc4wC86aIxd8ByX
4wL241JuQqXu0pQajvJyIx37DT4+0cXVLq27jAY15xqNobyEokbGzxzuc7CuU/rOjrescUodAyqd
PwC9sEJmZN6aUFlG7s9MRyoB6uKCqzad8wByKkivbrx38/M4/UuVCjzHTZmajeeIZRqb2640N6ax
7lVxyAIpwG//tOmvhkY7eCefO5M7aErpZiC7ZkJGY8+x0V4qChI9gu/uBC+1jDcxjyziITDh5E3J
wdPPyMssZwIRy2C1cItyiebVWR4k8hgOAvPIwMlZwl7rBB+IyC2NaIqQbQfGixltiMIA+TbihKV6
r9TfNoIM5Jy5ey3AvDmJX03ihpTCjIdeBdTLdyX9sUx1OeJ0yLucGl2abJNJsYm0jo708A8N9tdW
2B5oz7lEtllCokCEgtwav9FpsvrhuC4kLSj2Pdtai6m9Z5BMo/mTRuuipBudIJGpadDBUX5Uf/jv
iM9NYdYLXYBh4meHDx5oEJEOqAEFZOB2/JYr7/IPrrBDviV58IFIKCx07sRMX3icofot7XA1bNQt
YTwG0OSllm3pT6ynkbBT6o6NZ3M6jBVcZZezDKXcyqDne5aW14yKcEHf5GebRa5GxVduBVCZAUkP
J1508F7mp5Q0aco28o38lI3JhX8AE934kzpmDhXFv0H84li3dh0EPvdR+QtHb9PG1Wa0SL1+GVFN
/XHc6AmMwGZMvZvQx1tEPdXFuKMy36cyf45SEus0WjnJuEqxPbewd65o0HOT4NmuE/4s4GVIO7hG
24FiGujkZ/zBWECxK9yL8OYdg8Ydd2F9COcUsk+50dB8WkOOk+M5C0okdPYFNSkuvoUeTUZky5eq
zNwPBX4TqrUJEMtMxwjLZQEq1t3+PQlx4fnovbIY7fGQsC64tUbFYkRRrkkWbBDMQ/RFJ+qOLzbG
ds6Zht/UUJtnr/B6GlVttanYy0zkyOR0z2XFn5i5YYsGLkoKUM3h3Y3Mhes9mOXyJJymo1QjCyJw
HyMSVd2OLcdguSRE/UHSHms1lUeqCRqrqdKv0TUmRDUtb8E0v5clQkXZdCKqlB3IRkcMI/3MGp0a
t+YzTmHprebpwqzo3PizbbGvKNo9Pshrr4IuKqpdE96M6jFWb0kGLTeQgyu0HKt6RFoxSY4sFxR2
gGqXt2/S34mnnkWPejyzMgZOeHs4OxI1WtwqxrIO3L8PsHpfHR6z+jOFWBrq+ZFPlZ7f/MNQIz74
FCoNtmCenKHychveIZcePwpQEvxRDOYBbFcT2itLFHvRdhQrjX0xWAuHhiap9inqDglAMW6FAkkk
3GummHR6OPOzYa1H5i2g3llp3V2Bf0bhRBW7XE1+B7zNaHHQrAAWZZBYhntLrT9VugVxhAYwBRz8
SqjPRFXnUNiwPV/usw09Ac1TSctS9RvD8XBpR9lACIpB0s0qG5o/aK/u6RJsI7cju8rDS6+Nv71R
bkEc7QtwhlYuAH2Z7NZuNZ+BPnxYQ//cpOrJU5WDGRYDDuZwpBtVgw5VAJNg2WQdahpTRFIx9p8e
bDGKgvNOtSsKquZEI0QB6YNIuWk277pX7NzW2HUFSOUa2kwDqwwEGrzsRPWAwAQqJgazn09uC3jG
ZudOrNyfkLFrwe/Jq/DKtvDtvA6QyqsaAOGe9QdF8tgrnMxj0cu+QtskfoATgMP5dMZ00VsGupqf
cuB3e6SAdslYXFpd+6dbIvBbvT7PufYTIFYbYmiIPHFHo9e2oVsZPbF96GCUlH5nmt7SY80upuhf
aIS2vhiovymi/6IqR1GZFL5y1H/hDJKxmLFDtOpqX0z6BpbWH+LEETqqc6m1R3cL7E32WZvTTgSI
dg+azwBdBh5upiCeS1oytelrE5aflDGfqcmSO3YfBQwauXOWmMAX2FPBGFhGkbrqYvaiIaFqErvR
3tXyd8LmW95TjqHT1OPvrZio/7FZVX2lLfIm+aALkS/DcWKn0WGrl8+2CAgl87s+j/iDaYSkpR6d
EwMhaqUmJHIpQqImHfQVlaaK5Ti1DaVyaxUgsoSyQ3sQ4ezrsXKhnf8wB/cXSXg/MKtbxYpVtOxA
E23RaKjd0YQgf54+AKGB9rLH97FJHh0yjXqavutO9pAw3rpSkf2jNNY24corLHDlGq15NmxwUAXK
CZ1No0YJmQP6yUtcbREUwbSMLO0cG7nO/ojWixbSth/sddy3QCsm4ypU64QeSLIIVZQ9NHu4N5P9
i+8oyoZh/+oZSbGKx/zLjdqV48Q7R2uMw5AaW7mdoNn1MnTWWSM5YAkyPdKaPZRIvJuWwNzWql7v
Y+yFKOmU+8EkPGnAr907Z8ZMliZdI6vhjtkghEjtQxlAtzCC9TpuvENJt7UY1F03u3ehJiivh06+
UqaSyMKtnwxdRa1O/Uaq+5HPtl94xa2dOI6YBqHXtovUIPHsJjwky9BtfGvuVolIhG9NZFDjRLlX
hPm7PdHnN70fF6equgExjVXxDojKcszsJfrxLUqhSUhtkwzdCcIdsaQ/eU2+CMv5GX80iuadDYyX
k79Ll2NMA9ueb4MdB4fAcw+WjRQimaqlRHtbUQgIdeTPYw1BbGXe6UH/bpj1TVM/AiFbvY29tUbn
jDqubFc2e7ebl2Gt/kMzY2Wy/K0aKfVICfunqu765YAX1aJjNofgcxCgGI4BLbS5dzdeLj6FMWIa
pX0kKUdOozzZw7waXOWUiuHukLkZJhJ/bVF/DQ6KKZpljyfIWvGrZilbhZL7wi4J1TMAfW6mj6jg
Y6EymQZKko7YuKb2b2yMu6Kmwlca92E7HcU8XN1TY54pemSHVreueWNjfVH1z7rIH5nXh5s6RMBJ
MW6IZFMxdyx2QKLZDETPoIt1MyXLgnxgaXvKazpDP9SMcidrO07fT9RY7HOGmKqlOCPd0njVyKSk
H/adyH8VBdSnYwO/oPYWOdEB4YNlF72JudxXTvcW1zVyQyta5us2H3Dms09umJzq/JlzD1Tse9ZU
q8QZTg4UPzBiW6fDQUyxmbzgnMUKuRSiCGItyspUSIab49W+JnGjf4F6XlGLsR6YTyw4bfldxhhk
LDyd3hSfOI75ksi8aBJy1n5PlNfklwmRyAw2bWaloB/snTxyAQ1NBp2W8TxUbyAUF/IsLshhEtJT
l/wXRfYs4/8ngKgGZ/Zoj+bX0XFXRtfcDHBEYePugmTeKGGAsFlabEpUuzVrPA6d2AX2/IdPnQDp
yOAoDdMTdq7fjdV9tFn0ZiCUN3okJUb3RRL9MBud3n73PuBO549ldGxy/d1MC0pIveN7RKyLLNd2
8vYlaEppsUMro/AJd1WUxVzw7+peDKG3MsPhnBN891QXsTQ+YhiAIkyRfLaBeW+QsAFiXCmbDlmU
ZWsIvBzG6hkpKQ8Vy/gpVpNHnc3pKTHLm2f0lAPmKFiIYIJ9HBo7hFNBc4vLmJT/RNo/J5zDs2eN
6zhw9rjVfCJLy87hDYK6rQpOm8FztCoASFv1GLhPtPTlnky+NyTOyjbtw9S18TYDIhnPGajFxiUn
SMz5lFmAgBaYj5VQNjUKT0C+5xS4eN5bm8Slm1SEximz85TvAwnf1e6RPNJYBkFYbNzM2DrUA5tE
2zjzTCM3ZKeZtfq9rsC6cw1eNIIBi939PI4fRpTCVR5nqfi6DDi1Ui29iMheTyUyO1ixLaOCEEFE
CU2JtImXimNDz0V0ocqTnxm0yX2e+JSuW5CLn9RWO8TozKQj0ItkqI9Y7SQ+AWXYZu/9lP8OZn8x
0u45sZLfnLO6acJLPKmbkrq33dLtdrrwt9Q6hG7bYlgEI72h0Av2bK0rW4k5yGixWW6zkTNWxFKK
P8nQnbDX0DeOFfPZ76z24egJ7Tb7p47NiOJIsJ/hqKqFdoxZPBGVJjsM3itP2ZlqfQrLdmezB+D4
5HJb0UszsN0CjwT1lw7js9FXey1OTqJq35TZvQ7sfA05ii7xQX3+ksLqVGL1DFzmnvbx60j2M3Zo
dIBGmWP1Q+4vpuUd9Ax4EXTyk4wvWpw/MjfbqDVS2nmzc9Dw6Zlkjq6hpEqgobcJPYsM3CYbmAzV
9Lhdy5NaD6vdNNVH+Y65AKLIAXSOcLVBdjnYehRPllU20ZpybYq7eNNx3EyTIB0c8RKpqPWkjvqE
PSSkziClPsK+pGOCx1EZss9aX8VkN36hm6oE9AF8bIYd3YFah1ZlBxJ4Ml8mK30kpXWy2+kdigcn
cEzUMTNIVe48G52ZLtQwdujhDC95oD0VuC0tgtqEeKF22164O30M7rE1vAeDcqXbihEEls+CYsbw
hf/51eTlOZaNyHw/zMNH2o8fMEVNysNUCnnuAGN9kNocyt4Gutxd/ty37X6Qp2fbu1y8pjzriPRp
VVH5A0XttRo3l2a07l5eVehuIXlEH5NeH1ViSpkHCTIeW+s5FxrxA80kL1avcpSzyjW3fZl5PDEr
wDFngMQ+nHXO1KR2fxDMqn3J4AGu84pE50vQGSfD+g3c4S0UNrYTHYPTw7Dg6iNrqecuvUUrTElv
5lsydUdSpu3AvuXm46ENyqfM05kY9aYukn1XaPs2NemllPh71d0vrLOnTDW/BFNQlmn0qnzPEe1f
8OhPtWWtyyK+OEnzVJNaI6V9jfKCXFujC42Lq6apK6Opdlo0UXZN802d2utsHg99YdxsAVIdvad2
1Qkb63T9MqTkrZ2lJT4R0bgIdWPfG5TGQi9O2elirsBl1Eak0nRDN1YKWMJdbgHEz8fSXbZNq6yb
mqIltahBA4oSmcawg8o1Ug8Wxwb838Kbp2mZaiYq1Cl+J6afkAQG2bRirye0B/IGequKlqpS/xNt
O1E/o+w3csBaobcORmpkdm34delutGaedk1cf3l29eIYxXYGdl3UydGroK0V4ilMDHZV8yXs208Y
2UeJj1ULCED6RM8vHu5x7302Q/eQZ4uXdu+RAaXFyAhPPXMdzO0Nev1ZG3AFyQqEHkfrpy9jlrMR
ntzKeSHseLbAt8toLO6oy0fGMbTb3zIAZBNDSV8oPcY1povzJd8INHx+A3FEKG7+Bh0A7i6FGVJT
qE40B/7S9By6ruK7tvleBO2DnWPVhdNFq9yPUbpsO2G/HXrSkZQQR5ui0JfRMj3mW9cZxWKYbG67
ubRTsWUf8EuvgDigL5USbRe1jARYcfqdf6B2CWLnNINMkc+5j34z+s7UGyApUdNOEeWXYzX2ZLky
w7E0Vg465CRibb4Jxv6tb4AcT1KywwQXq9qfBkE9d3wgWrxHgbPTzeRNGQCHVTaSJV7zIY13VRS3
5L+hNh/l1Mfh4iazJ8NBRWE2l5JQoDCxqxi9sSyzsO+dp6d0Dr9HWoRLZzLX81j9qABpC63eVqV3
81SE0yPVuwirvbl6x65JkS00ww8BGM20KKjhn0RIht8SQEEaYyAxk5p0kuWmj0SrnpPtFIXWHef0
yjXmgw77kGA232ZhvTdnVH8QsMbgMJkB43Cc0lP7conXevgiXY02nouWbTVi6+N0+U2P8ydF0SGN
NAcboLnW9P90Aif08k3fjLWDpMtZ8Yz1S86syTbyNCKG3tvBdJRI92Ysv8qoP1jcbdn2n0XLOo3o
jSycpiJHytZ1MzzXTrOn0r+NmupR6sOzNeZ7PQ8fJhqGTt6vQhXOGDQgQzDVJ0FdB6ZhyGntssdp
Tn41OtH5DQHUwupIe9VQAU2Y0zqwxLsdi+M4W8/AgleAxzdyNrkssNAAn0FNCHX814ln2VM3rOzm
NbBHUFy4YFCQP+XC3STI2eld+dPH+TXnSeUxwakZBIFfWeENe8xngU6SGputHyctnEQqHtU8bW29
g+dMugSfcMMwdy1YkAG+baOJVUlYWPfhPwdtDPyylIMLvwNvhGea7tvUG/HuGdBbhEfmA3TfJ2mL
7muvv6LmRXvE0zIkXuBLjeQGAGveQ9X7TEV+Mvt6NejDVsblhW1i1t63Gzl0Igchr5GpyPWdVxbd
99bEs07OuNAD0hTN2WvZUA+vBEucg/TNUeeXbiDxmDFul+GejMPgKW+c0gF2Fu4mtrWMI2dyqsMQ
Iz5ZTN2nnU9LrXSuSjWvc3VW6f9gBCWv06GeldMHMZvyo7C8XTnNwJzEeMqrYpVLKovZbrxW+2xn
hwp5lbww/Wq/mKNdiJA/mWHoQHdk8CO14Mxz1uqMB0HuOE95UdNpJ1IybaPdEhr6HkxkPwnmxwhY
omqyk+0N25BjOrapK0vNDwRuUbmKlnMG+nXSL6oXn+ZaOZuVAvV8PvWJdUPvkp5U+pbHuP0M/UuS
IOdc5U9OgX1NOlEyYQiSMP2JdfWsuhQa+Bl64V7mN7YtfuVmMFH/NPIy2Y9au+eo1pcE2ouxtk5F
0dF7118kb81N82s9xuiKZsaTHG0AxDsXTHFsIa+lauYRAeGeS9e3Pdk0KOeLNQnI7cSlsjMiEvMp
GJp9MMc3tQDPYqHbOKmQGyq3PIBtuGutXOKUfjLnlldozNpmR1ZBx4rKkjWHNxo3Typtl04J9oXl
QhdLIHVRJU2a4Tgp5qsTdl8mK7wYtScjd86Kw6ZJ4XAH38RX+/IaBKQzPJjCzIA4I0I8kXObNX0+
Bgj1zGJ8VzKAVwMUESp+L00wd3inhwc8wFYN7IbFoGqYOqkzoALrDtNmRYf1hc7jsxZDhHKz+R1w
JUdYPj4L0MkNn00NmZ3PxnNARWZy0QBWJsAOKKUpGqUCTXyJIT0BRPuwNOVKPfI1FdYX0poEWkBt
kzEDtyBLvjPYuBYS6DZIxHUKuks9tmt2up3deRkjjpZCPo43eZNyWXewm+QpJuLhW9fvpmoBNEna
T8ME15bVIFicLFOWaYkIXziDIQvM8mwFSNE7pskODZkLctepwyyvgNZoZzM8kwFIAX5T7rwGrBgt
9RCFSSz6CJGCN1ElhDRtQdu5H2RmMP+Ta76urZdobJ7DTNsXfTT7o4ouhptqZ7MPYWcz2RBP3ERM
ErvnUbiT5B4ArUg7FWPoeFx19AiHrm18JTZfZfJQwd6kZPpK2Ww1leOnMY1wDsdy00XKpsXvj+5C
dZUbGp7L+2oUe8FVU3RD72HyW8KVOFGfg9LgCccXkQ5AMtIZ2DuYyWZuaQWGK2seVYA1IP3CKfgm
g1loYhwWdJ7Xbk39JoDp4Mew91Jiyp5pCq8aIRf9WUlKsVRcHeM69RzVYevj1XWPJb0vbH9FqN9z
crKYFagGsq4a7YMJAmEqwhjdaxg3epvia4r1h16xHZfsjMi7XeZqegz4N2A22H9rXc9ymLfexC5h
Uh6m4uuIRYL4ly+p7pKTVecEznoEbhwQgqskt4LwuhcyfJhfg3Qm8I3XAMmW3TC/TvBUPUO8oxq1
SxLrCdgh7d6p3Er2iyePDAXz8UUewRtsG+PGLaBO3/ZPA3lYgY6FNQUHqCR01MJVmxl+i4UJ6PR1
VdXXKg3+qXNybATjFrKjGhE+ga05/ZrEfpIiawzVr1oYTxOUxDKkxVGplMc5U2Yl2dVjA9DFDKAw
d886IlAzPBS9nL8Kx8KLjp7/kKoP0+yqde+B/e/i9FFxr0lWGDDAy8+khCxNUyqeu33YFjacPO8k
5QmALiNLyGamUfBs4BtGFhXIqZn8zIooDw//4+w8lmNHsi37L2/cMAPgkIM3CS0YglpMYCQvCYfW
8ut7eY6y2XnzmuWgqswyy0gGwuF+/Jy917ZusqBYOYjMJJlm0uW6QesHtyde/jwZv0yXSZs/hF8I
/V8yh9FxnXUUyxFKnnJrVsE565qjhUre8KK/VqepMfzomummbPDG1MMAWIhNL6cElIVNSRehG2vs
u76ukzX18jf7+Y262+plSl/VZhvKETOkBA9aw0Kv0NWqCALFWZjzBqHHqC25XW4jAk0WU0Z/W4Yd
XlaVz2Y77lNS4i/KcRI0CePv2PnQ8RvsDYEowgRCEjY4F6pAaPt8yDpl111HTPqEk5TrJkhPeGfD
lXpazWieB9+9d8B2CjN5BU55SpzuFhfakqPHXA5FwFgyfTCLeOs747ONxS9123UzaQ/OZLxSk57B
fO0gaz1Ztr3OmBB1UANYMChlTJt7+aR/sSX7eHQFun77ZDnRhGp5RsAj8BMI6z4XKLIyHZRi7yMS
KfCEmsPJybRLYNIpb8rqS5+7Vwf4AY0glkCQtdZC/VoahrdxkXEGy4xuWHzl8snbqM/+MRrnbJXE
zkkbopeqC6FIx8bedK0ef/Bw0VJksmHNxCKLN+oTUtS8uLiMF4Z63BqXU3UglWzgntt53JmRl2jV
iC2Evoxhx6/xVCI2Cft3aPvgcfgRtTZStEquS5RURKXmDUQItq/KHrBThMky9DTUvgjWlyosMBXm
MbLERXKf8+nIhLU+HkpHvx89fBlh9Z3AYViqg6vIJr7p+IoDbGdMNLGFWd7RPDhxkEGjIZMWcoEu
m+2oMyTAUsr9Q7zPYfPgj8MbhN2HpELTTu7CXYjEftVRZOrtdA2og2A9XdqxxnoxnAun3iZjdEbi
BJY/3U30qHEqqZ9w3zjmw4DIdMnIs+L+o6E8gkqwMF3zYJQVyxR6ACYsYz32Ou7F8YlJ22F04g+A
28fZQbwlDRolwZjfqg9YzxgdVb4l8qCHjKIU35a9m6MmAjKgXxvJV5y0xg0KrY3tFcw/xosU3pZ+
28LHs6CVDeSp6CEz6Yb1zETHmlAmCQ1hLrz0UPfVwfSnQ0OMRqYj5KOrv06N7inPkmDRVBrdy5jC
sS7Lx4zmBPdX+ohRd+hEeGin8jLDPlRIEV2baTCEu6GDxIGpApln9VhmDMhJIo5hNXCPoZOfRk9D
Kb7TGj+hgR/YS3zsFMPJn/PT6HHkBENFVpzj1xyLCPHsBqzWkC6zbH4UeV2D+8TQO80oFeaOxUMO
88PIv2+pGYy2XM0Ro5eKSVvZttrSETWqJMw3JnCGSMTrum9JhjcI1hw8+6mPKsTgkpY4J1pqtkt9
6jdcXI4y15nTF2dNoyCTdMEUwgM2NmEo+PHikDPbiq8DO3OZTGsnRI7K+7GIeDrbtq+nG9je28Qd
dwW1fdw5+lbE7riJJ3Alhl4+xHNNx8EnYZhmjl2idG2Y4PfwrM2CbWDigu9Z2boZvaNBOGzWsPBw
C9NkrilKmfjesiejjo61T7uIj9SHz05FGGjUwaUl+KpvrX0atIgI52QT0ficVCVZ49On9vA6tknV
1eokV0b3EKoWkrT2UTp95vm8Qwt/aw0Zk9nqpcht3LTBjqwzpC3ZvW7Nt6GRriJ6nJWo3PU4ZNjF
EcxMDI+wFii5LYLAzNk1WfiZ1+6d787nfNDuAJ8cycu+2k1+T08OUTbGTmcYFhoCnMvg02olz8IR
E5sprJIOVLgeXW0neHWceG8Q0oxJFV1iGepo0t34pOu8WhVFldDoX+P+YrZb4kcvBIR7zbV3o2j2
mePQHejND2bS51FJAqzmylKkl1dY+8KmkSbd+NYozXQ/hSO2vEYb11J2Tw5ErBKAWqs25D7R7lxG
NxIAz1qOKeSYSP8K9PJWtpg8FWRB8Nm6BHIIA3QtzK9j3OBZ8+2SQsV/ZQ89pPr4pr6IeIDxbyAt
59TbOhnXoB6lbqCdGir3FEuhxTpkpl5vLdG/TzY2rN5yDlwV9sLD0TSbtrnUAVUtauaOa1enQTCM
702cncKMwFoGXFs3DHskeDRskqAqF2UHxsccDH8RYeK1EHBZ5nCtWLy4KLZuS0yc4zKXHOZLOrnX
ZsSXmHcEscbjSgejMxk0sKRn0+7RzaMuMUQ7WbhL/eJZnwdcrrnxXXAvE4TMcL8kv292SlAXSLB7
Du3WEM9wnO8j1yapulMEgRqbBGpqT36oiS2JsXyzvjx6bbbWc7xH+H0hwvg37dAS2aylRzl6fMHh
xe/fGmF941r6lpX1koX8UUVGnVAiYl7Yg36BLSZ3Xeq9liYqRj31Vq5n7zWJKSKprk5d3rVt6y49
L9vEPYOuUHz22kzvAgGu1on7aqg5/Ebj3Zr6Jz11zgmulF4AdSPYDQ9+jB6zSLR7BRyyregUVsEN
BhVGkF3ylKXt1mxsAUnCv4+6FswmEQqCnmXh+m8yKNlU6o9hmMkknDqcEkiXQHD3cglkfU/kb7vy
uZX5zLW5QT43Hh6rFiESF+LCJj2OrT0m3J3OieEtAr+lm9rXb0nmfSeKoFAO3gep4ncDSz117aMT
wZTJ8+1km0fhDvsAz2cSEKfkj1RUhef/YsDxwddHLB9hhzhaT3YxsKWJi2Y6rwlsIde3bxzgkIsw
y3UGhRI9ZWt80gABGsZunzY1X6x+7sfxyQ6Mh8ojisBvKjzQGR790HlVhCWYJJRJc3q2qTPJstj7
vrkYIfQvaeg9CzO/VQveNOKaZor1bOhMcRr0zYxqgZM1k4ggK2jvnc5ysmdUfzM7RT2hf518m7va
dIv+j03HXk0YihdtXdzKyXucNCxG2Bs03b2b1F9cp1w1ouagox5ZIR7eG6FGz9W/U/IME3hXQses
p5wT7NNKhieK5KPt7Jcwt5eJR/0B5Xev7nEJfTXkct1VE9FR1pgZCxA1tTMcq7Q7Kf6G7L23pJ6u
eWN8ELD9PA6UNZ37IEtSuUNzKyfnVX1ZRPGRQcgcaGb8apTuJTWNey2ZzlVrPBSuWE/OuJKsJTFq
R0xwr1yVOZczKMdyenDVIoiszmZWlb0bnhHvfE5VZnwFwCt50XruSUZgO6u07XdTn31WChJb0spY
4NVRIwJI2qNGplGHobPKu5WZ4rYRySmRHrOn+FQXMCkmOCn0q5zG+oWVfudN6bH1x1MFvnw5GfZF
byy8FLO9MAas4iXjg9kQaMiN8maOBK7e8KGH2aUeTkZDEQ/kdJPgEypSqOhu/T2A8VBhlSEGgkq2
+5nu5JTJVS37btl0HBTWcOm4PNq9+aWZHPFCY3aNDUXNk6wW4tIEr4Lce0Ii0mCZcJlRXLCinb5a
F7FCVDjndnLePZ/LXeP4ZzH6tyGt6sTTDibIItWO8tLsixv3qYDBnw2MSs2gRFQDW4j0qV9GoC/d
udwR9bmJ0gIBM+rmCF6FZaANAaCLCWPAaxH54qj14V3EwYfBAJnC4D0IxBG6Vz5x5bxYBmVOpM97
adWOGuDvtAY2zjydIKVEIJmsT9dwNgMHisOaqxvc5gUaPmA/7R/Qt7+Bspo/sJk2ZlwzRdq8a7Xo
wZ+8vezsr6zt/sDI/g0d9S+W3ef7XZSHzf/+j/F/Ql8m8DfSfBekRLwT7da41p/SF38Tw2Oo0Mu/
/eygza081IKMxbRi2k3IhzGcpEl/rqZ55+TPCSgLJ8GoSif936GGfz2Wf8AK/sVC/dvv1GltV/HA
5/Gj+MocCujHQ8ucj4hElMjZmxozjG59Haf8gQvILfWK16BETrVLnYoHMHbHzo7XSY7CXDHwCAza
GmJO/vBtit89kx+QyRYpN+E6frZTQ/B2rF6dOtzYCSQURAs9LwfW55OVud8Jl/RAtBvFWwtmHM80
M5ilojokI0W9BmVs0RPARrOU5LzXY8myTX9FVnI/hyaNfyrSHubaUFWP4QhIEAzZh0HI6R8+icIe
/9OD/gELdmSbJCMXvZ1v1FcvEAxUmhoxVLPmGtSjsUnIHmS68O/fq/G75/YDVokuwqOzliU7V+ue
RN/eq3gfrZZ3KCyQjXbsvpA5mtx7zHr/T9jr3/3SH5EYhKJDrJqSBHVe+FGa0cGyuSUPvvzUW+TC
oS3pmwwW4hjCs+PkD6/kb9544wexsnE03ckII9kJBPRN5XqLqMbtNYv2D0jM3/0C8/99L+npuFM+
u/HO6AVE1xG7ZvnVMZH49+9Kvd7/tDJ+7Fh10+Iatnlqupfekcu7Ue5mVUl1Lf+JktNf4J9h/ANB
9XefRn15f3vjW2wrOj3FeEfD+Bm3NJUQDTQ7X/37pxHqqfzDx9F/7GL1DHVRZH28wzl7kC62MHNi
OtQUzlus05PQsjX5GhxmtsWtzFeDwWj8KEMmUPV0iV39CvyIMDeJgDqMjjrWA8MX5yRC8QZEQR/0
J+X+bCsDjynkPH+oT3mHm0PXP9G7orUhS9pNusPk1n/4TL95ZPoPlHnZJR0SzokFkIefCYBozJBr
bbT/sAAM9U3/0yP7sckxTh+dgDHDTiAVcKIYagAfjkSwrzZTBh7V3Xf0J0JlKOU9c+2TL/rv39Zv
kjv0H7sS4y4utIGId046bPU4WMmwvPZwGOix/be3R1cP9W/rrQ6hiDRCjwFsaBfX7991QiPqPNn8
+yf47cP7sekIzA8FIrl4lzjFU8jktXTEWlHD1ZQIIcunskkNzXBI6ICbdfAH6vJveLz6j10nizPi
eecg3k2T9la2kvhuGvuBUd+mnpRLmmrGnz7hX8mj/7Q+fmxAFs37TIZ1gvKGWSl6eU4npwCBEjrP
yulchNaXQv1AIQIJK5hxiT4sub5WH51uHtIx4z7SVDj+hNLLp1wvFDXL6YuT9HF/uxUG4opGTN9O
N+GEYdnEx1XQKQ/p2Tmx9tbVGZPwnJJETRnMZEKMpE8npHd3UpYnq+tWPSoIrcXjNwQDiKlyCb8g
X+jZjDPDQ8LCXVdLkI8i0sjdR0vr7s3Ye3WEiX8gT9BneMs+sCBYNo950T9Xsbv35/R99LED++7K
F3CPvBnV+sBIHqZnsh/caKsQKI1t7gvNfGGItfMkCtQ0cY9xmR9q01ppgJ0mUoN4wz5DCy6TjQaq
8t3vwc6/tITk3kl0xy6DGExPAjJbDKugZuRWy5FP20ABnOtHctfQLdjGZ2vOH5Bst5oc/hKViyS+
SZLwvtO6B9edvmXhvpNae+Vaz40uy7auPR6zoT0JDE0APqiM6N6P8C1obvWeujFx460b97Hu9Ddb
qQ96+8wU4iY06stMw2OBVuhqkUNnWGRHwpmLmmmX9QyGHSJz7fY+QLnVj8PKpqUOLrLgLmfna1cZ
nCqL6VWC9Wj8UgHIAB33feReageKYkYsZ+IB8kMQK6FjppKzuhycR2EXB8MrHmzYc10HORhNmz+m
ezOuTkUQ3mPzAsnfcz3FcuJYdcvvc+gm+9+jnIaFmYmvcURMSkQHHrAFHJ3HPsovMvRtpYg9eQTC
xkWBoSYku4ev/N83gt9t0j+OUcdLcd7hsd65Qr4rlAxufJbb9If3/XcBn/qPc9PkyBR+x7lWWchC
HaIjQfLeNF6VL+LJXYkA4sZgZC+CLYau3VWlA4Q5N2qpyy3u0jPTyB0KIbg8xm7ME9BBcFksIh37
gonVbHS8bsTPMbCMywWm4G2flv+lRAK4/uNMHqNYJrOsOfPt8MEq22s4y/eiln84wP7x0fPjf5yP
zBGBbbUFRz6355y90MhcBrvFf/zrfxyPIizn2Op1cjAArgYNokdYjKEb/ene9Y/HL3/+j0NQ9/Ng
pDvDz48TXOIQfiI9P1lxeldL8aB15lOoTW8+UFgI7M9Blrz+hxXL7/1xMhbhxA4dI3S20FfZ+NAc
I7gfyuIPVcs/nlD8+B8H42S2elNJfvxYZeSUNf15Rj7i92R7zgZvbWG11//2QX6chWJq2t72qoj2
pLxKX7sbdP8hCavbf//xahn9f8cfH+TH8Yd6ddYa7PU4MONyJYT3iLp+WDlA7tQ+UoluZ5R/yt34
3S/7sY00DYYBygmCH9BLcjZEguPRfskDd2Oa8wrz3kabyj9sKr97cX7sKXpQzXU3JvGOruS9eict
VgFGlT9kuagF/A8Pzvvx2rdwELu5jeNdM6R3njuulXs9D6DUa3L979+Nazq/eWKe+ud/K/DSspNp
OHKh0BvNAJJNdzExyg8bq2NDO95Kg7Ut5LcdVoALANP79IdNACrMdEivkghOFGgFFf3D4Np3lZwu
xIZvnIzpvc/fLHyJrrGybgVWAngO/qtIpmMNw6mKoAr6ZfTZM8ZcWJl1bDwGn461T7TxNQrbQzdw
EazTOyHm5czNKqzGnckZK4y8XYapStZCG74o1HDJ10ZMqUysalC0iMBcYKR+dON34y4NjFtoF5Ub
NMoYeIPHkz+6iW6Sfjo6qeuuxjgGNxdiPfSKx5BWWjv4B6cL3j2rmJdTNz67HBhzh35nDOkGagX/
n643nkUSvAQ6oGI/PM1Wf7DkwPUcOqpTxSAAJZ0+0cCbwKgSt7nijJYFeQAOhJ7u5Ff1eXDwZyqr
rpMqjhUaFhcPoZ7fphpk8Wh+ahvKsDYntQY75Ya+PMP9qMJHmT2QErv2x1JbFI7HoMzZFjZ2Ntqy
2B6ilrlmXe+1THupXecyOOPe5O9Z6AV1wlSqkTW3xmXWJR9eGbw7cioO5IE8lUyk7Y5pbOIaJDx1
h0izv0McZUYIWpsgu6PiAlZ6zUlhLQNgYoEb7ogtHxaAGNdOA8x7GiFMF8ZBRu6u0WAIDXZ8Csf0
lx/ApklsbBhR/T3p8zPKnWabFfZa1Y+JHR3VxQVe1hod7oUiU0FACKq3hkeFA6rC8RJqMypKikAx
QyAVVvcxxulBDOHZhBBLBV+czQg+btFjwHX1teX1Vw/b1agFzMhafIDzDSETGVwnBmad6V4VjSIo
08/c1A6R4//SpvnXrB6Qo3tvYQCZpPUfdLp7mNrRybeGcwwYPiMHuCKJnpDSZ6+2wQxGiYJDG0mE
z2gQ4IXjGA+9l1xqPJ/MkxukPz3SEEhi6tFpXohloUsgjBYaZaVdvepzc5g5QJomlrSNvXtzFHgs
Y/cmsfVb04VqNXV3lY+oSWzC0vMXlQVuBwH5pZJFB8erbojRqLaWkd2TIlopFPrL1CA0M9LkU4GQ
tFk/K6Jg5SAFpSE/e8HJ4BpABHS6DiUw887EdK0PyRNCAiBW9rkkwm4p+EGhblurtnF/6UT+Msxk
XleV59EkUzjT8X10k7xElXbrDSXoFXIPvYJRWRSeUUYhVY/LXWZic6k9pudOcZOW7cks4xs7gO7r
4V2kBsPTZQZn0gokQSLmsEbHekaAv/HdPOCtg7ppY1h00vs6zG/zyXpUT8liGNLI8FJxImoU8Tgf
0BWG6ZufmY9IAU76BAFdxofcrOKVWgSwLxndcTPJ5i8fqnLSIDIb3fg+7udN3Wsa7pzw0gnCzYEI
HyIRnGTEVE7X4P70CA3cnOfiVjdOEcFXlgeD47nGqoNPAmsqTO4XX/qPiIZWkd8dKdaxTCHDmiZ/
V/mhsXB8E51KOrqroA2/VZD2OPabBnJwlqQf3VidAzYud6oSssTrG810j5WJFzObUFIjUnJ0S8fO
FtzruX6aJ6IOsFh2R0UW7mg9xa6xQYjw2qBWW8WmRtqYhb+YEcuWwesWXt4qsjukguzcNfqIlhWC
3v9actrgyMy+8FEhvpLzbcYs18Y2sayr5iOPyI11LElbmXQWP0UqYN3Srn+Rygahj2G18VP7wTQH
pDRaQ/qEjZDM9tEDxwUr3HliQH0yZ4zDbJYRe6m+J578xrQMNc78sFBd80qHq5F5uEpnULHlOqLL
lSP6dWc7v2YGJKWOM8Ime6XpmOS55ZumIwS29Jt0tG/7GcZgCQ7FbWwgVoi1jfrsWyJdTDK+41JT
LHrJRj+7nwrOPXvNxuK25k/dsy0RubU9LmWnCHB403fAHv9c2gKVFnduFwsTpJPvLLOuvp/dNlag
NPoHQear2hC6LP7QKS5g9s80hMO1hzM+8Vy5Ckv3LsDOUqXYQsMBnpM/mLuqSU8ttAJbi27D2mAc
WHdE/ebfTSmJ6OhxxQUHv0mAjkJ0bVPUrq75ZEzlC5nxx1k3z7A3irXRNGviHZ+0wF0L9jTUJphx
iya8cQwE7pmnw2/pyQNzG3GJG2403ehv59Hb9mSCNO620YZfhtPt87RYarZcR0KgaB8wWZebOkb+
Xudg7HqiYU0Nq68vXq3JfwXxTtjPhKq6jfpdV5t7ps2nScRbBQev2vbGaCSWBNO6mKWA0G+9aQ6R
8GR622GWLSAcArozaOoU8GqqvgANMyN0lmjLo6HbaIa94scX9CANlK7DVQzOXcBLJZyYl4KECCVa
dzmLBjKcZg1eiuTlbbP4WLLiBt+DfiWnBXoyPAwJWsoRkCueEAfCXf5WW8G9po9ICHkr2wk3ehhv
S6c6RnG0aSdUHHpk72VVXnPw7iikkcnWTH9Tr7iCqUD9DwAcIk5CNDSpHfyX553NjLndNGAAtgGr
EyJyIIzmkhHGtuDBrorAX8xeVi5DxE0Li6Qt8IiPIZrYfvBuxoAf1XrtMbD6t8Ht2qUptCfiPugO
lMx00dEuR3e6MUrY/sIQj64m3yBxXuwKT5k61eskYUA6YZiBOwDVIdfosGarIHef+3p86RvzHtk1
F1OEZ00y7H323FxLPwPYhZ0xree2/aUNEFUlBocmdZqlnziH2GSCr5ftjJKox7E4WLcDO2AxaIj1
6NXBylyqV2may3SpjheFmc6i5Dhoaai6eAAYcn8rhuAu4QnsE0573yjeimbcqx9UGu6byufzOsjH
eHDfQY4isQ37fBM06b0RFb8S3LFqezJCPKaZmZ+dzr2ORX/Xo3qAlhPy2uOp74180wsdQc8Icleg
gOH/2mr2waCfoUoGGMqPvaghv0T3LsCdGlsBeTFi6eJ2p4S1FICzXiIi3KIwX/ZVW0BSHrFStvF9
V1oGqF/+UgajkGpICdDFLREXuyoJP5gnAJW0n7VGf7Qlb5LjJBSL4F+QBmIj0fMDLuvtbMp9hzOt
69CnoIHdtimazFh3EUXp58AzX9zZvIBOeR/C+LFwaJX5erBKpPvRZtVNNmonY3Rv9NRql2hGLgjs
rngvn7WqeXEG+el27hbxyX7MaCbZRgC4n7dLb32GH8VKfVWSRrxbNd8aE62FpXn7ij5+6IBAUOtV
VfhjUq1GgyFzau+Zbd1GZVmscxPn/WSLbYOWEVUY0KdafmYge5d1GH2UtOh6Td3sJO4XEqrG6Mbm
vtVo2noCDQoWizwt3n2vBJQbW9VdnDkfE/t/bgGRGVrtHI3ehzMbZ9PDT/nXZ+ALJr9x5xBVrACS
5KCmG1lL1EEATHNWGPtIurA5V910fMug4HnaeD8MCRW1BGjU2K+eQ7gGIrqPcHZPiOjwFYf9gWbX
xtPqdVj4G4jObO1MGnUnYpdC3uBHpFnYxYKrzIsrzSP6U8oLLE3xkCNfkq3YZGkEugcxnFrAQcAr
53OCoOHTd1ULLXUGtt0XuF4Z0mwEX5jTevdINPKV4U036t+SM7osI9XSFhag+SC9s/32Rt3wE+Iv
VHVvBTpyOdzLCZQPj9GsRURBKnj3QYp5vHCVODmejWJxgHFk5UfXTTfqeduVHJdlVz2WHo+3xMo/
A6B1Gdzg1NhNqJvLeVxDgHhSH9m0+6fBrq8mWhqLb2x2jH2hD48RVCsCfHctYo2OfTQgYrdvPgnw
HTJzr/6G2Z6ejbTB0J+e7Hk6q2fh2zTXhjA6OGkNYVx+yEDfzPBPjHG6bak0itRam318srP5UBls
t2610Wnc1kADtRnTWjC9zaG+ipN5o+r/gH9G2QycMDITYm6SF7wC4MaJtuqDuV/BD/klfHQXleRY
ndL8BdbzXuPeklXeUzYb5LfoNF7rxN3lekBf2drksNiqPn23E4R+Xjp+i06/n83slrCQdY8VejEP
SqqBAjSZFcLL3tkaH8tsVz1Pqk+qdZBmDxyfOxoZ56qMrjkvJj3lS5v5LY5ywgyDO9/Bvh2SBrZK
FWrGMP1zYhFWwQqWHixpjgi1AbHDnyBSP6oODw1k2EgaITLek9oTIy08quWjCknHKTaa6x/I+tpZ
HMQFdz3Ldx8xLXAFIuePPyWKRijb3Skumyc5eG+AK1q4RHKPB0pHDwBZ0MHPpDBqswPRyczMq59M
B3xb687vv5xeys2o0IGWPLHJbiV4KLObdn2IX8iz0cfknIyoUOgYNKy8djdi0uk78Nk9igMCcI6e
QWioqT+jCtylaXbvjBHlKi48ejwdNZUqmSGbbKJi4sIzfkjezECvXuyKLnZOszrTonHRagjRXRaJ
+oUNLvcRF7r0wt3s44LLt2lUo8cRD64XPNWOuIoUHDfmOBQv5Me7W9tF8KKZxKMQoPZmWNqprKqj
x4rS7Pboi3w7A/4lHuWuacN1G/krULnboaNiwlGzyyxlKGUXF9ZJ/RUdUvvZvM2twF4aOkoiw0pv
3ECsRDnWK17mF4RqhySWVNrIJJvEfdLdsGUTMMAd+Lz3Q50CBatvzLK7V6otOUBfSv1zUI3UhTGM
DLG3TP+oCj/Fx+8zJM8j9b+wOOM8qWMKKOqL7eL3zLh5aJl8mE2g7aGx8urkqaoITxqYDNjG9GWO
5LgFZXsQen1qVCi5lwz3JEq/wWC/+Svue84P1mT9qovo3fdcNH7FoXd7AIfusvPck8NRoUow3Sxv
69YEA8zfO1neYu7JOgmYCyHj0jv6Kc56wjtC4Rw/kt6HptwO33O/2BJ7ssqN8pKP+m3ci7OwORpm
dcnsP9vQ3mTcYUfNvOZlTdhXUS4rqCRWPm2yOGxXae2o9gePS975RglQvozXBmJ4QqKADI3vrkw2
Vqid0wIUUeoHa2vuD1GEEYo64BU34NdsxxM1eEIQBmw5MqXMN5+eo8zsB9uDJ1bQhkRCPr/WRXIJ
oZJEDcaQARdameMCHg1IFGO0FplzGMYCclJ0mofivXK5xJtOQLpa/mSqtaDZwRYjWnWYgh6gdP+k
xYa9gAifLYIwRaxHDCNOnupOpt7CEcY2y5O/Fs8cWBujsbgSs/7UIm968+TG7rZgz9cCcVKHdj0U
G+Iz0jXl823kkIDB76WLsdPVxlCbr+EY3eVOf8f161SF3MODHF7H3HNDIokZBWd5MGPnLVVmlVFf
hnpHCTN10yYtQwA4fXx1lWidiec14gXTEv1ehMWXW4MaFOYmBa9vAjEuVNntpYAXGv889ta+NseN
B5AHZX26Sif5hEzney76bdZGV5fkk5XXWljo6gxJANWXU+aXpOueDa/+nHHbkHg3rEEYHRDCLt2o
4IIajqshKo5GGaZMFeVDQQxSBiDOVuczf3uUzS9lW96kprdX/8tI/VcxzkiDx00jzLXB8qmd7NKU
BFQCvRyF9xZN9mHKol3kpdBaUBb21bthJg9Obf7KU+/ax5Czsu579OWmbM1jzu+MjfbFszwI0Ard
yNEUCkwSuq3sdBX46mImIzKevyYPsXmLlBnN1LIevPuacMmU+3bK/iGy+eIiaFMr4RNXE8bqvvsm
5+chTMhznPzHMOvvCWvmOmhU3OJ75M2qoOn7+67BLghE1vEz+Cmi/Uw9TIlR9ZhkNvwJHJXoA729
0Tqfacfx6dsIr8Hpf1IEQngjCiPAhszFJ6t2kTL14qLFOHotrHUPxMCaTrbM34QOASGr3kta1yEq
BUvg9/Z0/ZdQV+Suy1n42kGYwyVLO2V/3TTgkDhp5hMxPMifQnFfj4i8G+N7JBpZE9SrIEOIdvAu
uOwv5qzoH96TkZNuRPIaikT5VA4IzXAh7rKaltjYPySoqBdm6V1lWKyGmmuQdBEvmvEzLpsLc/+d
LsInkq8erVglPmUtwlUeuGvXPiDIfmsXzo7kF+wO3rNN4WHWk3J60kvQ3C12TiYn9Avt7gYuxpU5
2saoR+iU1ToDFyt8CHVud9TJXsxLY2uW6aOUKkGuOag9yqQw4GrLOpQvOdfoWZueUq15iznH5/bJ
c72D0YEtG3nXkrx5iDTxFaeuD7klPrTFqEKr5VX9WS47lK+yqVkgiW8sotYm2EtpuDhpqjDa6673
0hCJh8SNIMvJeaJWOOPWiRdkS27SqmCTo31cFB4LA7or5ZyF53dBsHi2HDrnSXOjZ94HBV5C6SzR
0jau+REUGJZagrARHZzx/6/MkQjGFARdM0BnR+CMZU9zcatjmzD4ljPiPFs/voGsv+hKb1fX3+YQ
XDgMd1MYEmrlv01Zv8nj6I1sm3NFBZNnzS0WXRy18UOn1Svp2FvOZFw56Uk9fZuAdfXPQbyt0ixn
qPVtJvkN/tN7iQZ/MM+xa68772t24G9HzsqnFuticMuqTlLHqPrfIH9m6P4ADeHdoIgO5WVq8g8K
4axR6XNwXtgwcw6Zpn1Xj8ovsfzi2JoAqZmsmIFSWbIVJYLdrzaRwCtlU0Oag3hWHxzW7lhC/4hN
QiPx44CRWPtcrQbOq7IazjHTBlwmED3Lsx63H6a0N3Xn16AxVW5IRB4tWIQSjpPj9V+WCY0r8lYV
O4pud6tqhJjv5o+qzpWUAF7AW6yI4+Va98ZV6vin/8vSeS03jixB9IsQAW9e6UmRFEXZmReEpNHA
e9fA199Ts/dhQzsyJAh0V1dlZWUmIKBO4q79XL/hSrKXCzTRCJZPq4tmXvludMmF64wZ6UpyH+9J
PDBwr6pU+KIAAfhRSHbDE7WZH58z/W3yaVCpfLOM6WNk6ex+lCO5BOBXZ84e0alDxPrHt18G8sNm
bv82/UWzkA3B08dhq6LvgY5TdRwKn6kWayuvK7Nf6M/LmcUngPjxAEiOShwTFU68XwyN8GHXBy2u
fwXIlMQeMMTin2Kz3YC8eQw2z1q9S7y3GmFTKWameLwwTrAyxngT58td/n9B+ysC/ZG/1nPtjKrF
0TE+skptZElJjtbTV/CDrYufng94zpWHjL2uPLASNAtXGTKmjKgd3LnccLmli7NgnXyAJu98F3MN
tnhsW2u5gIEl1tdKX/WYziFAdm5xiakQsGsZH2amc50Y4C6ouN8TrT7LLZZLZAUqMFRJRqY2PLKq
O8fbyGulgXaLwHp8LiVt7rUZ/JRY+Aa8VWY0mzrUDkYY/I6YnfPJiOVPSKGRorNfDHcEew6p/Po3
x86P2ULHyZxPVkMKaX3lpo4+lxWs3D5eRzLnyKS2m334YJDocvFcRjy5cF0d+t/BOADzDTuRntFq
/5HVwW+KoKU9usewdwwsl7XvYfrsOJCRXrK37sKsKtL2QwCASO8GmA2AVtvpuu5QBeaPkc0gAZ0q
WJUbWc6Ok54lUGKEJzBZk2EcSrDRXefM22W2+SHb1w3so+qLO5s1m9xfAbpIvXktSEqsMjzo3jez
/c/8viwpyjZqib7TmRZpzkSsnbkEdwTTnrMmf2vIO+CjU59bDBTah4VXXdzlWzpXcjuHEh8iZEwW
G4nEuaGplyZ3yV4sp38S1yqDXd0Zvx3rS+AFZSZ3WyHCT3yQS+Ea/n0itO9D7UthUZgtzd5InQ8s
VygMUFXwfo8ZulQsTcNXb0UcXxVGjDw/TAmYdpeNk5jFhldK5F4RSJoQOTV8+/IovyQJ2DoTmWd9
pvGBiiItv7PWRFuejDUmB72ZgUBdsmNWVtDKJ0Js19fmZwtQCsO9mwdMooO0ini6XEXWjwCeX7Kp
SxrclufflibZcj486HOB6DASR6gdn32eGI8WNssmgI7OtcRdsevdv3KrEGJCLsj/4p/DFH5KtHFn
Z02nGiDsMbDLfYPVDQYX1zQucI5ouaFoygOGLmV8UrStPGJ8gK0am0LQNtYDd2BxSKsiFKjSYSXj
HvW8HHuAoDqzH8QRrubsS+bw1FruSaJcC/xi+taNy8D+50xJ9V4x3D5qMQT1a+NBmOJVpvlhjoA+
EFz3yvkRT4StZJHIoB3Z53PfniXdTTUEtYx3+XQ4ZRAuy+PCEP1K9r49ULWjPZXycCMGX/WiwQSG
JKLomCTUrhlHgJY7O0E6Ss5DB4JJYgeHNEo6YP/+QEWFjrcvtlbRs503685tfsrJ2ksJpWztwLWi
ig2AZ79I3PMQJK6X8mBbXyENBnLaXdFYV+5fzeIYyUDalh7Qv1CSGg9102/lUaC6aiMlUPXhY2MA
tpAij0Z114P0W3ZLW7zwQojo7IIg+yj98lYOiBrNMUosNd/NLO8cVYzWu1zQcJ+5FbU3/8S5+pYT
1tftdqO3AEfdyxL6B1P9ldUhsdKy32Axr5RTXop0uNkW8y4JIDGRFxobigrlKouDD6wArDb7Gqmi
be93ODJ8zG4PSJ65PFnV+oAjGr28FEdtUJtZWRdoUyeHZAGtrM0cF7AYrScpgeZ/5mLpnh7osQ1p
CHBjZt4P7UbYblS4MjKLBS5u9DHE5z4D/xzWvuPcTVZr7ZsHZlnfhqq/zpGB7wdDOAK0G+Y3s100
Nq8SdWRxyMJuWlFQ4bwuhn4b5ZRmnB5z7lzlHeXCGcKhoEiWC2OyBhpnJFFDhQIcYd+ywwd9CKqN
6qAFjhowOPPw+9oYTq3yMKms9TtCCCjAWNje9ofWGM+u+5MChoHEbzS8x3RQNEY2r53n/GkY5O3w
3YRx6BiSuZ6qPAPKcONVj4ULn7C75kv7g0U0pEi1M5ilbDWEi5MqYZKIE6WyHeYN2z1kd0Ql8p1N
A62rM4b+xBtJOy9g23k0HNIgYKAouQSZ+s5K40lnBzsBsq6lCzY6zuEbyd0F/XdUxNBmtOiWFN28
qhJIqUG23O2RcXASqtEuNIDeojlVEXN/M4PXK1MBT4ROt5Zfirl5GrhCQaZV0NEQIfitTYBoHWRA
gF2k7JHMJog9yIzR/BCgzJWS1Mye8WQVqN/zEeqkf8im9hwwXVshb/k8WOhtdZw9zgSxx+V4qrm1
0aidGEjIfiFpS80+pbtBd81NP2IIYuRfqU78xBpZ5AHMY0bHp5nNP4MFxTeL6IfNMlVlepsOJDyk
TIti54FwqnMYwDj5rJPxJUCIgpay9Tz2bUsgjCjoRckmY+o3aD8qpA+0AZGcIU+7oymAphU3fMCQ
ODj47mc8I/cVgDRXFqXblKLdKqNvdXk3+mVel10xbgo9ddYwnOG6YAvBPCAjpqSyQYJYEWOMu9xF
Q2Nx2gOxEGwsavPHdmHky+8Cb1WAsAydu+upcDW/uTrQ92LmKlBlCG+YOt6dod+E2vLdmeMpR2gu
GSGzkPR/mSGDX26vr4xcPYALcPIm9YsXJjcNgoXmTFhKg89s5sk/jLREVqqZTm6Unwc9B/+JAhim
MLkUXYQlOtIEPy3zcEAN8NeQJtsSBNPo6CWzJgwXSi4RW1Zst2h3F41z2M5bRrLm5xKxQFzEp10l
A5peAJcdIbNKvGB0556kPoQjbpk3ZAdcUC+q+y7cCi2fNNi5UiHlvUmuERpYiCS/M05fmwNKZ0xx
BBhdta6xWQxP5vwwDHOtt7w03yMgrYm4lSgmNRg4etfteNOzPiM9Qn6JbRMV0hoGvWvGv3RBaWgD
1qvaOxVDziSVHjAbvxTwJq3furVso1p77ejMmGnw0LfMxwpsUrqnvMjYYQ5jiXV+X3CDbx1kUFtN
O2L6xyh8jeYjP43T6pORnq/BH69+gde0Z9G9mCFNQNiZP7MU+wOY+OtlsF24zdZvDG5b3H0oO6yu
2LiYDPpVC32LgxqF52JLw+PgxsNX1CMjYPjk5I7GsL9vqvcuCfbxQFPCxQECMfOPIh83mgrecRHY
y12vi2BjUbwF4KgDHP1NlWIHuhhvnV48qQ7Nciwb411vTmfce3jpoHl1BvuZbvoPgiMfch+TzKEf
Yl/L0ny1K2aRF8tc/zNy7MP8t98MT0rrKEJqeKEjogasCY/8IrMmZMnggzQx7g/zRsKEQ53p9y2e
McgvkhCsFDNeY6kUK0htBq0fVkgSN2tNWUSR5dNLxwNHyn5wrD9DarzXOJ6O7A9Ze02BpLGu6HKR
OSaWiYSVhgZ3rKREtl4dGr96UZNbIz5eyzy5QadMdrr/k6G50+R0CEwlLtBIEjUlAnVGRbMNrLkH
vrZSQEBScFM6Vl3+ELbN44L3gvyFZX+iuLrSCgOLmg7nTA70BnkCy32bcHFOAQQhqtivjVmiuBHp
e+WZe1j576Hd75HfXAlsttgs7rDEj0NAesawTSvduEtxbhztCuN7gyDpBmT/WIyomPto7SKq8VaW
42Mb1e1m9hvwsuQ6kSLLgp0Gba2rDE2P+TYgcop9BJbA2Awn0TFGl1OjgRTJ+Cddm7qpm3Xq63eX
/ekyuIGJ6nDsS/TjFfOGHiokfb0P/HHc0/m6jlp99CP3MJao+JgjSgTNVqoG0/6kttsZaqT9Opzs
rOMoG9q1rdlPSegegGcumc88Y3TLjeUlmqdfYYVpsJ2IngX2q0bfwg83NzkVJCbByMNoSAl6qE6V
vcKSk42d+7SXK7Ex5MklSDxLZGewDUyfsING5LNtUAlpbrllensdMsaFGisYfIrrfeQwVk3fHgOg
EhY/JhrIPw2koK6BGaAfet9Wy0zwMu7gtNSx89JPign47tEyvtPZoqGGFQcqP06AGKjJNMVqBDC1
p57FA2GE1ZFgGeJRGRva+BvQXk/ucZ3cW5kNIFhLkpVgvCLLrWUDNRRRGsCj/DyYrN2EA6GNkZKV
OG9OA/lv8EFNEDVZ+cY9B5hiVSJ28NCQJg1ReJ6hMujGtceURT494MwrzMkO+QuCe4WBId+QdeB4
jcn2cD4aZSOyXSOhjsQG1koouB5oIzw6QDohCDyfU6AOzcURNr0sUcxp77mrUZzccrq9lDEO7WAJ
HuUY0dcEbmcHTvzcsT89SrV1igiAPZV/I/+EQ2S04ZL1on2ucrXNOVM8kqvW3TiBcDZxvZ5QqNds
mxMy95/0Lj8nHKk9xtl58wkG8lHpNkCCLfiHqGkkwBFgoE86Y/eWeJP0F+R1mTsDKes8W95ttoet
pAiydCObfSQxwuizS8dhoYXOb63vf/HqdVD8URjPW8xzVQq7FUzcEqc62H5wQRJsY89KBJGnRw5F
n2M7/HBDfFY9niqTb+sm75qdvJ3EKBQv3zKYSGSQn//tjOpvlKHAq+y7he3cunC9rSlPNvX3vlEe
Eh2Iwuo2QftnbqaXsv2xHPXHDMLgX0D37GSPyMq6I7S58/hTY71rAwu0DIPhW2uiE0dv2goZ755w
BtLXjBFET0P55Q5QUjWtfuJIeC7mZOMworTTPfc1NoGj2OZ9mJ1j7iIhel3XuBSz/q9hND8tBBAL
rYQQrhFS59y8ydgW2YgOT1RMG2T50KmqmZFxdXxwiQ2zA50GNPuDDx2Yrqgw1e9eP+FAbJi4OyqI
kCiAXObIjB8A9PCImYNsZ6XAZn4xb0Fnl20cQnUy+pM/QYPVHa2n7YQuFegKouK31oBUosqD12CM
+Y+/hJGUbx8n5XUf6eC8pb5LUYqmHGcfSF+4mey6+WqQfujZvhPyAi2rIkzdmx/Z4SX1zc8C6hSw
Grqz6YIqBXpEDf1930lPBPxphYINEgFW+aS1SJpTR20Zl0Vo34x3y9iDMSYIhzfk11Wbvo7czLqY
fICZCXM03T8n7vKTl8kLuU8oyYvP4dwdDZy8iFb9jTHFfr04+W6wIyQYi6Mie/EThpp8pOZ8D9/t
wLQubam/mf3bklXbjGmlyY3GX04Om5CYZdrhze8mZvUXff81BlO9aVXHkNd0SQLK1q685IZxM+z0
mDTMeVp6sVfFOpop6n+1eNMOvnXseqSESB0xbPgBSQUei5YDuBm6Et2wn22M8IoI7rjZoMkwovbg
YpJWLopBhXH+tgxJrX2YhsGUo4TadMPabvXmX/WoMf/90Q/TV1oY875wkuizSFnKvu5u4Uji+zgm
T3TI76ONdWRmPNmYxFT0OtdMj9E5MvvtVOCl3JrP6IZAyGWHrVxjuRFrz15T3syJxKKiFWR23s7o
ES9nGoDp1nFD2fuuIc/cGeNlaQHo8N3M2hKPE+r0RX8c6aCEMywE9HFLffozJP2P36unuXHxlRmT
je+bd4ZyHocBNoyNyuCwqLOfMvZpjPgnRt14dMZlw1a8UgLQ5+/AJtBUQIzlUHbaspowdamm6mKE
7EOYRQ+IKSCvlOwDC/KR7SMKNdF+iM4hTk+1V/00FP1jFGSrhrSx66v7ZPRnnFxOZaJBGslyBvkj
4PIxBbFFBmPtVYyj+6X67rvgW3Mwex6b+tuyvK1rUMpGtKy2fYMCZ5r0h7oDrDD0keE37JIc72ay
AFeAWGAiwcjomTJORorCKGLxay0yn0J9OLc4Y/oIxPBw4fQY9TG2RmAR1FccaBmbpESnh84PoJub
oDqII7Bm1rgHzwhgdZ19M+fi9xSxQDjlZG/SF8DHPQ4oIEyOinjr87ouaqVdUO7tJHspoxql0Wjb
IFvWLvWDqdnrOMbilK1rDF/anD8qqm7Bilrd/wxEcgtWKszeGNn+4GYhwYM89IbH3j6OWMmWqOAp
H4fDNDkzOQK04O5ZKDOBkjNIYmcHL87tOKdhWNphfJPvmfA5NrXVbCXjdomEbkwezVhOTYdyNq9y
1gzwGbOxwHZipmPqoHrS4LdwwLJgR8t532HYpWli99Cf9bTi4I1ex1j7Mmv7waiGt262AOkH4wPZ
nQVqkgMwDF9pCde9PG4zLHFfD5sVkjgwecodmMhPbrTWrkUQHYc5mPDDZCjoyNjAVP0F9ds/Ax9Y
Phm2FUdQm0YbHwjIKkaQxPTepoqZCgWIiAyMiONBrP4M3J6ORvcoLcIYxcngjxzkCI2uRrR7Xe4J
aFl8K3ztfXCZCw/NPYa1ZwcpopYOqWOmT4Wx4ETqXkzypQ4cL8PVxM/qX2QNOX8WTyhultaBpwe6
ypMbV1EHXqSZ5YWkFGv66lTz9MPOfFPE2pLBY59AD3dKq3aWATgeptV+cp5aL9pWVvcuReewwLlu
NDDt+6A7f2s0CxzPu7e6utiz9ssqzA+HQ1/WnkHc9qv+Gznjh7Zpfsjnoq6gqMeWza9OkubloIhy
32J8cFsrPP57JFCzX+RvG/hCa9J3uEynCl+8YZronDS4d8faZUCbYcj177mDsuTXr1KSVoZ+an0L
mWSw6D8Kvo0+RafJzL6CGNqHoYxrjiJWW9MahCioedpXXba08XsHflpWHxwz1Na5PXxgFVXtYQO9
yMp1lEbaVLaIGkKM4dHmHPiIEWOuSDxfmE4IFKMjRop2jR/77bvZ1b9Kt7llOj4Jvp4C04Dw47fr
Mcwg82b+S+MS6aB92XxWx8S2raGlErbIbWX9gc7C74zkpCFudQYe7ky+3XT2TzToT3UL4QKooqJB
Q/NqSrOXJY1fZ1hSQRy9mmMPlNdZD42Vf5uR9mQZnfeUxtzkyF3iXZMiX1ZYiAUyL4SfC+nJOA/f
OMCjCO5EJxrcf3Kjeq5SRMqreXoq2RzILDx7VXaFQmStl1TdYNc32z7Cb0KZ7YMekY4ymYxMa17v
rChj2+ftsh3BYNE6RRSxolvaa+dqwTK9rguUnmas6oGRC3386AZ93sAZLfYG1VZIkotdl3Xw/fGv
ms3fRi7zNg4zJxL2/Sy7gXpu3Qp6NHTg4zhrn1MwIvS02MewLfHs4sfxUtsICg5X1FmhJ/vwjDV/
eC2WeiNrr4zzm2lxmthI9DHXWBziUF1pWf/oE+hL5a2x4V4r5W8rrNp5n+glV+FjUfe//BjF5QEe
5WhWP0rTb8j1PE2U0pTPV7ccD81o0VNKq3tKVG51F9gZGKq1kEn2jXndUDzZDlLMVveY9sG0RciO
MESgypfmjELbpTShtec+fapqa5nqxognnaMF9ayxPaRpt4MeuoM0urUcFJqs8JmKITGnXZ98NYN9
gax+HgLMO8j4IPTep6KjAq5+BZMW37MSDjzHXZ/7qAarS94HD4POaU+W1jXmmYWy7uZ5F7rjbtHz
90gbrrIzun7a6JazWcz53tvaq7y4bNiBYk9ry1M9jh9LBI/d0saW1pDJRLXR4uwaH5y6u3qlv2MC
jbfoPxt4Hz5bSsJ/G+Z/3Mb4rpjTh3XB3ILd629pxqIAmXGy5CWDFKGIiNSvayn70LynAz1tJAg2
FW3SrL5MAd5SlEOdGfarokQWAldaHW9h0t8nLX9aSnudD9FRImy7OD/tkF9NIiOTfBttRP0rvfSp
sxmm9wQ+YkHCghPIOq0hKs3Zj7yTvKCR3KfF28+8mLxxkVRnJsH+hX35f0FTWPqwnJzsLL23Hte1
AKJRBEAUZ7CELbSxWFUWRXNWVch0CTWsWS2gLcSPjcWuaTr7cR5sEmD+zadt0AFDA2XT8Yg4QGqX
nqH9qaPOBRh1xKnGgF+C73wN73iIAfNlbC/lEKaZgCZ04EUnV3QoO1joofqafUZVOELlw/OhS9+g
dw/INmfen4Gn35UMKSkPt+YZtSowmsQqL4KDxrl7oeDay92iyKTqW/MyiYMxVK0z6W0+JZAu3BD+
cziAidC1r51zkAS//n/VckNCFIXgG2qw/7rLv9IYE3i3dFZ2l9oQyfR7j4hcyDMMcijOef01tWqv
kL1tB9Fedt+U5n9WwQJeVm9DHBKsbvg03fl3YTKbUwpW5VO/x5tOIAin2cIlAQWvs02mtT+TR8mk
pyfSaPTZC2s/9tqfCvG01kTUOYTDHOPAvRQfsGM+cuKiHOY+XD4rUcdWQ21Vz4jC6msEqDQJIih9
C/yyq5hMqLDwTairk875FRagon6sfpwmyNc5GRhshP2ET6TvLpwiQ/M9LpzDo/ibgI0jxPgKZXyd
g6xOhB7o6o+0zeBjh2u8FRhxydBlGPuNbUMG40aqsNs11fKgqmLf4ZOt3PZD05u/BQGkJ1lICrYe
chTfSs9f+r5EWigDw9Hy8ldf068rx/fRDRn0CfA3aKK9HTCdgxLoR1wqFC+Ny791gzQ2Q7hAP7l/
H1ztVBrBrRLHWDsa0PYyT7JymG2g1OXGEr9C4KekXy5e5F/aKdjUnYoBZdRW95zXKOlR01O/hM0V
dVc70LYT16CcfMMR71btWRkDDw9SUNPTQUJoYmU3xRHNjVM2hSj+zNvGAHKWHg9v6JG/2jR5x474
LIp2HOsKtHGZP5uu+B674gx2jTx4Hn/RD2OUAsXDxN+WQfIosSAdjPs46efSUw8my7mgk2zj0+2X
0Q5ZYcrO4CtR1hGLrCvJWUoYCpMcvrUDWNds3JradaTxRl2x0g3p51TZW7XY23rwtnE7/W4GvEoZ
Y6BLKmN1CLU6RfsQhOVljIzXBiEMzs9XqbQ6UVTFsgUgozOw35LMsAu0f7s5azCllSz033dSYOog
RGIjCo+pZh3kCRSGOnRJsQvnbqfXxY8/ds+Mw26XwTpy+jCiNmwtkqbedHZhlN1arsuL1N/eV/cB
QD0ZjS+21timf0cKpyhIb6EBuxaDjjAx2W7F09JArgjtF+hZ55CIlru06KzxZUA4RFCexs3wl4QS
ZNwlxbXZW5qf3nQIMT5h2ZgKUFoH8XBwuTp8rTBL+IcDxSH31PwELtiG5ughp0h0wpm6WFqmbuh9
DSwJfQoqIXHiOWPS5HEMYkhe7zPTcvaktpMxQPFmoQ0VbSlL6/+Yam7XtL4p6Zz7sOS7qvG0lZMa
jwOVQRokp7Tq/jhL+6shry0YMWehUuIm3UeQQg+Qj9BaE23dDJl8YnicXtJhuviJOsRsywJwjRUM
HX2L6tqprdMHzPKOhV99hE6jHxOyw6kMj4mcXK19HB0EBQp/V1jJvJL8cxm0z3JgfTslbmpzB/ql
/obUp+gLP2WmRmOJRa4oNkHF66nZDEnNmArqMglU1aQYT03aHsu+OuRt/GLXaCSDaOkk5czVPRLX
oRxVifumR28WeseBGUJUnX8jE7c2teERp1TAuRSdqYFeV2UCBEAQMvT5lDnBzeNTZoP2KGX7MIbH
mKKr1NQHGxJST4b5Ow3sVFblhJs3Z4EU1q3WQbky7rRSjtbko8OTITcDL3wwfsnGYsh4bXQ5PMUF
Bk9kPmcBY3j0OnW7PHq+9THW4TWNlocG33DGIrH5EMVSlpxVO/sqDx8VYpkp5iZZ2gKk+HQ6kBeq
YIeyaSZ6C2EM9c5jpIjtPPNvPPTuyjfFHhWfaX0HfQraKw17TIP24JjRqN6jurp6fv5Xxo9J1Y91
128A4HHtZi1POTkHAClCETA91UtbeNy0ZCu1olt0dw8qFKsgp5/SLoi9ZjX0lnjcQhHcSxVn16iO
A+81jbGp/eQgWYQOGk09G9jZT0WUCGTihPqvcMqrwPeZGT1JE6JMnLU8P0yuyAmjNwxK9vLEx5J5
DivlunENIBTSqrwxqcAYZvYhx2+cak/CCBO0OGPXsx2JgGs6OZtibI/o3u1kUWUNxcFcvHUqO7l+
f+FTVIKhpPlO+hYK4ovs2lGnkQlTPK4XcVgXhdUQXXLEk1riFcT5tdRGcD9Aypd3ZwxPRvHdkjoG
eBj4pfmZKO1g18yWJrBFEyt/B+9VGeqdIO3oGTA2w+RywhnH92O/erNcqVDFOsGtDqHpbh317duQ
A0HV0DdcdlLA663/zBDlWfCA2rJ3XdieEBcFw52+pWA3cSlWJnxbbTG+QoKtoAGSz5fQr6XilBeG
uvZsePkXg9176RMxcYz0UHUg5Mvr6tF0KXOKI2GGk+b0wfxVG8G+NBi6DGmX+wA5bWd9MpC7k3Ot
5zXk4RgLNMiCGSVp5/tugiJoufXhSdaG+SB9045bKGxVBmEPmp0+C53AmiFccu9R3t77lORtW++k
Xy8pMuwIfLGQY+W2MmW+ldTUaPUf5hVXqHcfohKfWFhfwnzrouHeR/PVtYDOCyzsux+uXZ7T6LUH
SlwmfpnGFks63glQdDvM6i+Mjb+AyWu3VneBW1LLBl6F9iexoC20W62SAVI00Mw0LrQjEfFnhgFC
VpmfchKknI0zML3z34ITMiwHtdwUgd714ttR2JFW0S8FAqOIil2onUOwQ5M2gy/ut4p9E6lD7dA8
VupBS4prUkKklUipSAeCOD/GdvXlL/FbS147F9UuRxTZVQuiUDGjGCZWHSQy3Buz+C699Nwl4c42
k62ODXadxlBGwgO64WAG00kOW6PyX60Ky4Kwt3/yyDlIqDd6fKmZ4V0ZLIEqb/5YGbMq0/jmZkzm
mu53Vg2YOKnXQH8UsKE3YtRZaW9JZJAHZiwR+r30EslwJEPpOCDa1Fy5HPtVqh7Kxf7UhuICC+Hs
KggT5bgpdZSfaTqVOdy0zH1klOof2tICABei0t9zJ/BPfnPYF0HFBizcZ78BShALn18Esrq2XmNu
9xwxEYsCMZn+AtqzxDW9S29LsJYbA63u3xfZAMOwjrGWE2HzqckAMkakD+yV4iUhSYOjEr2k0eqY
1XOv2RtTokLYq73kqH6bb8UjoBmdTZD1V0cv7rKqaZsjKdyQ06gDC5KYorxg3WrLfvFGeKnTuzlP
f2N3uUJf+2Ji57mHI2Rb/pEjpBlROiQIh9wJqdFGG+DWYV9wLJxnDkgTQpm0xyy8Bzr7p2FICdxx
q4/9Q5xOV3aIyzqX6qdkaWbk1M68fFq2cPUwQAfR8+34JD+DhyRfEjiW7Tg+yK2KAOylqVgZyYkZ
7/XiZWjJNs4pnLp/aaFUU16T3zlGJiSGVQ9IyCjUP4QgY8CS6CJnPVdhgudBqDURD/ECF8FmAgvJ
G6yy8qh3LLxMxABw/poZYKQdLsgsAHqMYbm9t2hNsWMlAv3j9VaowJNpjgCwVsUh4jZP2YxoAvWN
gU551zbPckJonaiQ4E9BkmwGf1MDsBzmlg2wGoGqKSgRspJQWT39WwIxg3mcDCHeJ6mPYQwzxWg0
w0OurXd5jamhBc59jifvKOFXH62DPGG0Kw9R5J2nfPycWkAvjk+5d08RwrfmOK0ZN3jWvQn7Evon
gbpKpISGKl94l6Rk5xDeQnbKkmcnyWkmqiC5Nt/vNhLaWL9+pB2kOIKAzH/OmdEH+WtZqHyRRcIX
nQrZyft/sdiA054Z+tEKMRSQ6wdKZwTCoDKiZo6DeV4xSWASYCGJWV73ZPvZnu7l71D3HmNekuQO
4YyMc4iuDQ418W859p3uR9ZEm1cHndjHL2rlu6M3hG4bpRgGuiCgDrjQp8ZLvBR316g/JXEfLfPk
4vnSpNnOUSleLzwyKezkUZrkz3nQv4MQ9+J1HfTYqUkFRO8G+7krSt9Hvhhk6zm7UpnVBdmKvUSb
Lmhf5BbZk0ZHGrArK+nra59tHTCZGeG5Y8PI0be4VD1E1KGSpghZUEN93K3fTavH7cBbVyMDjrRs
obmsAgoGPgX14ZvW2zetmWBMI9MPsgYO3J4n2pwBbX/JgNi0+HWBi8AcDAgg8hR5tsJvUoHajlJT
MFIjd6Cr0a1zDURUpmItjXSvqnd2BauGp062E5AvSu+9c/ONE3pfJQVGFf17yi2dPPwgqBWH9zbw
7qllXbQFohvvHNM+Qo0fHiO7VVEa0J72LQsG3sjuC/kP6AORkHpUW0+6tLbMITsHkt2zpM2NebSj
8ZpPMY+P6E1KiDedX/LhWHaIft8IWw3wzL9iE0DJorlR08ObxUhBlg895wmdQn6UpelOaiS5Dl6o
bIdDCzxODYP29ZNplC+tr/Y6e5yZghKQv2Wio2Jez4KyCk3iMV0YfZT4RvPES1AbsakTyzaEHKvt
nP7Vt9VBOiN9jj3zFF9oWt0kkofDCUF6aPHypjXYH+rbTHs64QEW/W2BRRZLIGqrXWO9Wz2SISQR
rDa5aOnpqzLeqEGn3f1XClrh+ZRlfCvptxhlvjPIyOtquMr3AdA967UAT7SoG1ySGV2vT1KNIEx7
UF1L9VCdBmoA3esf5iq9CFuVQhq8DfGpEy4NjNwyXwA0x4KhfXfpuCkS3pEsQ2Ai2wqDolThTQ+y
dxPOCr+uwuZtZN91dKBkMXEVrsIIG5isIEzJW8+9cRIAjO3MJFe2qrik1rFvNUcpA5R/YsM4apAV
zAkcKU1hjibxzc3eKOKHakIFsj7iWCbbLdR75jLVVSbb+o7h/KZ9lg0PrblFw77jkaJk9ZlCQl4x
FLCfedcFnh1/OhBVB3A+OZAKBpe4zrL5TPGTaGL9MHH0TXwSOYj8Ut8Iw7DRMFka0y0UZZOYR5r9
XpqcT/1bmjSPJtmU/HVgvbqO8VL42c0E94YCiHSia9VnUtPMaT6qxj+ZgvRpoyYfwbf6RxiE54wi
S45ep2//6IUGfQZxf865CQCoW2IZagHswWUeH4QQDKC/yC0V2ohcX2eSZspyqWjk8U52Yt5li6bA
mjrpZkPl0HHEAC0+SDlHCJYZK1m9EndI9O+ySsu5vNYgcwPPWc5eYZbWTMG5UfVZTsFjHo7XFDON
jUuvEJ5ksi5BQcwJ8ASKx0Z2L4uHVYD79x8tsL4FNmsLuNo2sNmAcS9xEuWz+T0tiVMGnf6cWQVC
MKzn5XnqvjWFsHGnCkg5pE2s4m4aPvVYhC0SSjl65QrnE1hg544HLFuXVpGcIKZfvrZog+hSw/CO
M9P7RVJ+VTgstzaDbpyobU0elDLSUi7IHjINLsdpxClp4+KSmDQAIAY5gDG8NLEErx76iP3vDjNT
gyhDdwjvpHCfE5l7ojo3cXZGhYYqPEQieFvOgFN/hsXdSxj6/68EPQ06qnp5D+5MR9LkedXfyYC/
ySru9fAD4VsZrEiQxh+6F6a9/sfZeexGkmxn+FUErZVQeiNIWrC8oSl6cpMg2WR67/Pp9R3ezYgY
ksAsLhozd7qyKjLixDG/kbYgeyPH4mcI6ivJL7nO6JVQEkiRHuNvoKJU5MZ7w44uQ2X6BPfmxnAH
pH07kgzOY/tmD+OFGiL7QvmVUjPKDujJfxi73lYQRJMQYyaFujvFgkbijhoHUqjVD3aXvtAxv7BC
78/nJgh7+ngKCN2wnRdlrapn8VBt9cC+iXRaWwaSVGiyoynIyE7zPuREzTXkO9lomneQ5qsT5y+T
jedGTaeWPeojN7TSWwRGZN/H3AAsv/QuZYPK2td6fQIn5BjzySZ1hE28li0eukhYVAiQyg0pGaMU
c37oXshfp/eVzNmlTesTaaQ7cqi1Sdc+pwsv/RkJXjlFlFxZ0u/CxWnTkZ5JO1q6LFIySzNZ6NjA
SRYeCWSqgPOUG5O7inEh1Fl8XWq0+5hnOIDdIlHs7Zwr/DoBUNBNCFL1vFTwrB3Lh15Jb6qkRgIw
0l6tyX5NHNTBWlv9I2suwTK34kPTl2hItdmSMvFgZdEVBSy2t/Papc6KQu0cKu0bapf0vvTrzG7v
8nLeDma810znBjnwCy/1s3XQoofWo/u17PMSzyhmkYVO+1cZwn1b5e9zD/gABlgrULHjWKn6Somi
SAjzdKhqj9Y3rILaQ02D3q/OEoBxYeebb8gKryr6HbzCBfn3iEaXAAYlf2ZTSv4zCcHG4r6+KCAY
Sec+qiePgkc70C9GY2ONbg3iks16qDA9LVX3Let8FEJcirw6Reos3czxfIqGZFoEvnZugh5QODZy
h9QpzP+kQP4IPJcyrXTNXZb9cBdoYINJOVZjbh2kjy3JPZDsC+h+V2rkQh22y6VQ6Evel/yAas6Q
iIg2khFx4lA32bpDe+71E6g8F3EFxp4E8cLS14i8LMgY5FeVs0mnUeqDaom7Hv/zFzKxkkKMEYvs
cRJQ6Wfb2r2f6XsX57OW1o/MYPRKXzvlgyALZfhEHSeTBjSZl1pqf/JcvD+lnd67LzDgPipXv5IP
EySv2TRbqQvk54Lb3n2y/uMJsDJXGLIql7L5LYOXHnFZjKQySdXDIfWW/Tx8bnUZQpVoGnHfkAGT
X8mjG36J3A3y9nwvXKhDv8idP1Phb6DGr+Xlcruoo30FE9+FEd++yxumigGghzcjrD/bxr4aFkLP
UK1w0q2MgqqJcyBRLW1NMv1oH/RmROcClWplOJUMNiQ94rb0IgaXTF2JaBHfN0JHLQD4YobjZQz7
OC0nBihCgOPl9PYMsRvNuISReFiscwyG1bo7jI3dfi4nn9cRW+T3mE17I7+xLa133yiwN8VkK6ii
Y4B62pk75HdoU1+Vof8+uqwXJjFgwOu+2dKxCiEZJBVuPMYhdMu3INWpfOJsP7qKihdtAcTHvJYK
1amCYxnp+DRG0zLIITN306GklWeb/Uvm0+guUAtJZkRC6vgaZfP3NFQw9elRTmo8bE+aTB3OrCI5
TADk8Kk+j2Z6nQ5QGdQJPTdcQTQ/DfZ8Y0R/ogCFxv6g2/cW962QINE5BasFshCKDmHWhNrq+vO2
rtqTLL2iNksgDzgos+jdsztkBwuRBhlzSU+DKyXwcwSehs8ZXWb1txa6KW5l0Y1VbmWry74jFSrr
HpFS8ud6dK9aSobMxQlHmNhxGdzJgshjfdqUHncMn2sOcOSsknExU6TZRCeeF5i2J8Uar8dqPpcr
7HP26TyTxhFDMi8/yv3e0sGXtybxhwHArseKqteRFqRfyOSDGok9J3uSLkMNZJJ7WaLQqEfXKJbt
6C0Bs/SE26rh7VdD05uGYGdQzWpavY9Aq/gVquEy0Myn8WgYI25nfBwB56ZKFSznYePyt3WaHAXZ
OUkgG7PVkHhH3LS3YjmiceSjlQolC/BRTQFWhPMOw6UzvgzYZNm9ge6itAMVIcMHsj/2QQAoAWkr
ZoaXBshzLXoxnPS8LuyXVjWvsP0m8XKekpi3xUpw+a4blTqfjEBrm4t4YhyR93uNO0CmEcVYA4qm
z5XIbLydDl2sxEtcjLNVN7ZwIXrYKKhQnmAwbIqhe57c9HKwKMLIqcOo+1OR1nh+bCxtxp8iNzV3
IUX+kN5JPixvyPcdEJDJgzA9mYPSvEf8tEK+CsPjAYGJdDjRJr9ErJL8KTHvworGmBI/YT71YfbS
7J/mDeZslyM+xlT8eF9EWfrclTnl9XwbAV9m81g3fe9e2IP/YAOqGRmWmf546muiPm+GABIALm+Y
GdARnCLektbQsh7utS56BIzRzkHF4hgvVtc8OZKEErHnkuRrokscjqiyOQEkTzfQhkUVI7IxGXdG
HT5nnQOQ1IHVa5Z3XcrmdAXqVF7ZSnDlGmxEVehX7PSROyRwlD8KoBAv0uDxKekF+moH5JWIB4F3
FteE1UQJ1gakiq2sg5cAry5iHVOzgVsdISgf1dOGiw6583WY0JhD9MQDGBbBtaIT4kkXHUrTY5yU
ryRc9GL8cgtCZD8hVmQwhHG8aYHlKN5VBEhafH68KufyJddiqNB2sRnz7NhQJpqNEoHyjG4Kv79m
Wk7OXm2RrPoQze840+eN8K2ARo5nojujqsVdbbFjZlLpLPVPdY5vpOpquAyEWUIWHD6MObLvYSaS
I33+FvT6WxRzhKykNjiu7ZVdToBuoRz1MR0AZOQ42VDA0ZX8YwPuRaAV6R8mc/mqdilqQVCMZ9jn
bBKudZE3zeP4yZlcAIcfas9EzauRT7LVPOKNZUs5nHjU7qMBfeRIyR4AgsJZnVYp2rT8juXMCjVE
CyHwTmO9bTiQTZA8omm+bub6UnPMK5XeYmC4R4srFNIQm8ttX7PJ2shF4hnWe9llSJPVHRcESkjQ
RovYXg1Nuo94y0waFxPgsJIBa2XT3FO0jhs/au86wXbRZO88DWhKdsQC/GGcIdz4NfR0Q5okagx0
DN0f3weFbE/eQZ9dQAfRddf0N1mCv/ecV6x9pj4M7XzbJx0lPBF5aBAaZKqTLmqbUsclxwBgekvj
osZpevLRyCWhM0WWkj51IC2pIxOFvRcDvk8M+FHZ3kqTaBkUw7WskxtUB6Ppn4B63yR1dVLLBFEj
umEdwJMmRb4KTYl+nt791HlkaLhDU+bKAmpn1sVj1+GhyHp5ZXOFxOXDOGDtbBThxlBh52L8vqxb
QqpWMrcFTLidVM6XQ+KGwgmewh5C9ko0XZp9Tr8MEGxDl8t2qm2lPZg5OCre7s6vvCeXi97vg3CV
0oJD/+aQDnQCEfdqAUMDXthNvEmRQQisaD3q6nmtWlcumlMpdOXOTQ4uBNKwwivLwmAMK/TuovGZ
5ySombsNstBw+C16oGNV3TqQRUUCUEP6kmplWrR5C05fua5zmGRjOyiIO01cD012gSo/YLX8SHm5
zcCOqa23naEAYvH9aFvUo1PQ0CpXPsyouChzlzZeDfEtLE4mlAFwX8lRL6unxHKhAvHMItRPBVm1
nWLl6iOtWcbqc1UzKZb3yNVeQPfI3oMut5byfxcoHJ75VZT8a5fWFhKkog4XeXEIxIQcPeGEMhPv
X6woefAcE/EkRIpTqwV/7WTASNunICG1qI2bAdRwQm1ce4PHopYbWu63aEu/KiZoN63UEFLN9h2E
iNCdDkow7ceu2cCCfinxQSnpwvb6qDDVdBAKQo3RY2zoIhY1GtAO1MrduZ15Wef6wuq1iCYLZGet
RZYpf9Y8/2b04RoZFmo5APuSjgxYOUrYnpglJTMXa+ZeNR1u6UW6cckoMP9+rD0VBohzCEuwgn3l
XY9d8G5TCiAmChYDBEBYMNWCUofwTuYwoQk4eQlaNLkMbUNw/NO7VSPpkUKmrxMoRlzCKL1Qe2VD
d6bgBHmNmR6Xi5Zw4IvixXSDIzp7zzHlIVsWhgYzVDKP6aFAX6f3ol3c0A+lmt2rojdilUC6oaLn
9CI7Bkj1VC+1YrzTCR6SqhWwhuTSjOBByZ3KSF8ZrJuYpDSrr9s+fMt74GEzYg5+3D5O8GiCKt2X
ZruNjGk3Kvlh9Op9mEarnhEpWh4uNxRWnoy0KnhEPVDlbjfQnoDILloaVgrKnVF/9eIjnRLq1sFR
jId+jC/x/l5Nqf/5VUMFAAKtD1FZy2oQ9cWrnH01DF6F+E9G4/G3RYfATYOt4gM0xIJAVAUspC/a
SVnWXbyOJlxCoDX1ic0iIHk2ZyvR8K2r4VZTiys3dTf6NG87CKQWKYTWYhNCXxwKSAEfNjFhRqXa
pcR7t75OvHI381+MA1DOBomQCAaURYorzeeK67wuhiPNak/TyLn4OzIthXl9ZXstjMLmmMkcWfj8
pin6Cha9njC8NIoO9drkkEfRo9t2eJNca1q6yqp6wSL1driXyWMw9G98NbHc4A9D1Hj5t2SEIXPR
iVEKbEwRrljItnJp2jnzfIHU4I3i0qVrG6pQ9RNAppP+ZTX9CSSe2t5ae6gfhKYKCFniynthoQXX
xu+aZ8EdeU+HbtnZH9JgsIlLn7L/6KKVg/pRDBRAaXWDhBpYZvggU+ZcyzZjvkNuWrIA/DFh5eGa
2SFG3iJkvUQqwnQOIj8oiiJInT0iPmMTCqD9/xlyIPQ8VbVuTRPpWmY6Z06ETORYIlJhr3LGR2AH
nwdoXxUVXgTTCtTclrtyYQcidhK8iwYGo66dDoBHttgMb7dt0azhIqCTseppL38uPcgFapYQmSZg
iieFOnNSfJzlAcSjiaCo6lokh1hi+RTZjKODRSjTB5TDgHnNXCsT4yQKAv1Cowk8z+1dTJnEshkN
w0KqUWCnS16iYrtXxVDfeQ5D02ReechIFP1wO2vawUFjHVGH3rPfIfIfeT1rGZoEfLsmBsRSGcOZ
eDyjI6G26mLMtHfLrs5Fb19kluQYiFhvRDwYrenA7fsqn5MRYTTmNPJLkfI5zCRS82h9NB5cXD/e
mUw6JfDGUXjr1B1NiwtYL6SyHeIDhXo+AlFLyvFW1Pa0bDrp0JHlWQYjcRl8XjjeU067lvYErCAw
ce6j2vW7Qhu2on4RpNd5ni/lrLbauBcVoBi9SBs9SV63KL+UwIp8sz41YbtiAelgNqR+3lWMwkqF
AoeTTDdNA4lZTmMyRicLM9TcjNei7/F5WPl16LCf6AafcFDbRM6042hMIZnQEDbgIAZMsaK3mCmW
XMNVQbhC2AgAI8C7fIuAwVIHYy3MCrM8VWHyQBfzc2sMcHdcXd+JLRUNRPRstNXAfYGyhoKoUpxO
F6LWURrnFtR3qNM8ADtMCoOO9Iae0FVFjxkl4JUskcmFICorEl6rUXsll6I/hBV6C14LOoX8HRXq
FFAe+xwO43OEhJpIuWlltbGH4QB2WjrqtCxCyi1kmAlZVhDewyJaNZApnC5YyO6Oua4EIypSlKKs
Isuc5/bq892hroTYIDbW4flMuJBlT2Dri3ysHHJl7C4qmr6iVZK0+Dba6ouePJuw38M8uxBtdElM
RJ9INIFVVCsrtlKnJxcZRxtN/TWB7MxxiddacB5VDl0bwcIrVKfNDd3iWBmXtu9f6Lw3uYnk28r6
U7jKatVMeiI0KOeiWVXqfSr2fj1MNg/aRNIxNgLEY6v6Q0l73oAZJ9KqJpTsFIvjfHKQTbM3DFQy
Wqi5aVPi+VD+/KOCwbLNS5K4puH0aXrQryIab2WW3s+BeS4bHH7WLuLrpUO9LoJmq+LAqri8lSA4
dxL7PLCaJQZ3D4OL00APLU7H/vrRbobbJlHOOr15ocdABL0Is1omYhEXhwsiXjoGsv2GLLlxbHdT
4y5PbYIyms8mtEzsGKP4jq919HznI03CtbxOhKp3Ij3k6N1dOGQ0aAcxHlv75IJyYmITH2MT+ZYq
gSMtuleItmDSeqLpRl8PTKvxMHYKq2FhYKhfekxe9KQU1FXPMI2tzbUXOtkRGP1d2XyASnypfT3e
Zk28lyVpNTaRVbv3HSiCegD27PfgZmjLhlScQ1gzq20H+kARCqWdF6ANppXrpG/5tU26naAdejrm
QEpOtO76S11rPpPlKK58envjKR/KXe9RGrfRpWRocY/pcYT/uG+meKyEe9yPVx0DWKbyINfQaTbp
qo9IKWHaBZRO/A3Au1KkxezN2UjeWyz4mG0huWBsbDs4uWieGY73ZxjVrdI6J97NGAMINpKV4evn
xgCqtmUAwz2dHDVdeR4KjJhNDZ15fNbArOMnU1tbozev0Za77LoABaU8etVzLMJGzzyqrNNQKldW
r+cETSj/xnmvJ7vRnZ7zRNtjuL22EdmMEY+S/9Zwu30l1HTpTeIeoo/FZVHoIVPweDdMqPN3EUe4
pQCp8mZrOP3WQupKLqvOxDvKjPWQK1gBZg9xqs0BEQyNWGUvMBAgEjlHJsKArdBMG7t4VURhc0Zk
I+BezUWEEpCLzErzIbeboTSi8b8roGTHATdrpairOkHhgPhQx+mVEgNrQ+LUysPdrA3Fau46WJkV
QH4udbqrd6J7b/fVXVa3jzriShOwahANt8TqVxy19nYNiykKwFKYeA9ECXoG5FMF2s1OgwUL7FfR
ppW/KcPDGqFM9MGZ1uN648/2tppN2FANeBbsF858QkGZBEc9rE45Wb6Knt7YOuicuHCOVYxm8j49
hlX4PA7JVrLQAGnmFrElQ2EcHQ/blCissgqMYM6jQDpJNXaMyghkIm7b+zDwnuY6v5j78GjZw3Yw
krV4Oc4uTNHM4JFCgQ0c9ywIjCW8VRr2UmfgiTHDv0xMZAXGO2z/oO8r8J15UoNcYG5b2yijqEMK
uwlAeHOWmZqci7BaTNRqMflciBZ9BclXH/wLMB0rendXUYOxRZhQXhl1cF5Yc4PleLA0VbJaQ6/o
gk5AA0FPUdMv1Zm5aQmRhtyvK7WVxeXuQ/SpcHMNjdHftKVWXkVOEC2R/oWEH2lrF1lfCqFrNxpu
K3eA32YsccAD9Iy2cpoWDyFvZyI54bZBKgUDjxjJDWMOzn3khKHzIqqEQPOtm8ZbCz8Umi7A0MCB
50jIZ6j9M3onk8LbYVJTvqtXrMQBlK7USf6kdvH+9fLV9jSjT1Wy6RLdR5MnCtYAWc6LBF5kVqcQ
9lJo7VDbtkrlrlM7OJhV/yqK1gF5Air3XID+BtgB0pLhycYF3uEhOSbdmAghF+V7KoYq6TLE/Kgh
oIhxj1W6jH5wFlOG8YNJ4WNjtRtLC041Rc0ciH5wCgZ6RMe9MOJ33XNfkxkbBF4JVCF3xkIGBvOZ
Gs3E12660yyHUo2vp5rDI62EHP5Bfz/ZIbwxDcmJkuZ8YsfPtllcqWF5BqV1VYJjmJBK8RLjzW7S
G+SyOQ+xGtI6IQvTQBDiOVBuVPRkFmojnSelStZa9T4Cqfd0wTpxRYhXmZfRmrGJooFV76Fpn1te
h4xqPz/pnnajajGKuMqhKOd7nQsGC5BzL/cwfgIn7CPDUGJBqNv9yXBQSk/YwwzEQyqr+N1FAoG5
iuWclbm1laRBcy11oavaHmmtF5DSjAiMjtZbv6WhtkfqZWvX49HCNqVm/4+NcopTblY/fBrwCOVU
0pCg38KUEW2dRNk73F1K8YoEHs3twSayMl4PPH0VDPBYaqBZXjRiZTFZ17bavEwIhHmsM9PZY1li
bmRmFfFiuhwTbJwSvk5f9lvWBk0BQJtxpJ+nU3scKkppaH3PUVnrqB0WV/Bkj2ZjIODYX6V2MZ55
pQHJZVi0mdbRxhphf4fGXnMY4XbYjZ5pLvNf125hRwcU2yyQjxl0GAaHnKJwEoVREqOJ0guczEZT
HchYIiQV7JRGg5ig1cFSCYKDEbS7HA8lB57QyjBMMIRW0zH50D9MNNY3mZqfF02MdplDMml6ya4V
nIOoVCkO0IgciJCBlNHcPw7D9K7oHXJYpN8ZG37wGX0pTnUD5BmH2Qw6YjtDbrOnEANZOz9S/b7X
5YS4Vv6RTt3jyCA8ITL2PoZTutqeOaRXAfvGEH8D7gIbOXMJtroGCl96hGqnPY7Bg6x97qrPSg2Y
DwOcpkASbiCHk3OnlYjjiI1xZfiHGc17A3uBEi38PET9Q4yB7cp7ceGhLNwhuJKNhubJRCAGJ1tP
nIDcrSgF+KgGjH2FeQ379lpX0W+sw70Ll1UFWm946qNZq/eFyUAs1VATDNL8LLWrjWfSZOI3fbiD
74Pq/ZC8FRDjVZ2CU609k9a4MVz7urmwAO6fIYm5qZJ432juQnQLp4oODGr7rE4OR0Sz60f4uJgi
dUuHXgLaxmcZU5koC/dYKW2RLr2RXdajs2SK90CSnJJaDZa14r1qE/HTc88LMnfZveKKNujejRUa
j3WMkW7R6XdiJ92r7cbmwuMcbZoeO2Gz/QyV3WhcYL6570blxHWxapTgUv5EEgNakq/fagV6CKlu
PviRe45gQoJsHxoljATWqdNeZq5y0zvKpjGVZZxrl7YLo8buNkqdHFKjWxc9jTJaTR8FiqlOTz2n
6E/2qN4Fo3M1Vu5MO58JH/1cqsx67QxkIWnVX0d98AYshwIel+GG/amjI+XgKls06UadhnJRi/Jd
2UbvMUrJFj8BdTGwZ30F+nfs1rrVvKCsN1BIu8pZXasTrRZGLFj/iKGV53irDI4zuUFwTMFv6VpF
wIa/Rxbjv2D3y1ytuUUqi2FMWN7Ldyr7iAM2pWdubdNjLeiWZiWuWjaHO2/9k2+jOdjTn8H0Fa7h
HxD0jM7mcdoGan9EajhY6AUaLMboAujJ9dvZGm6sgD0GzNaMHptKvfNxQ+vG8rJiTLbLggAyKS0v
FSkmSHa4oQEHy1DRMDLaVwidGCnIkwGgLiXTxEdzVt9wEMe9iHK8o1Fh18xOes2+b1qoSL0WAMeH
vjKJs1WFUQluU4cu6Tdg4JBAMCiqRNBtMopDZSGuxbJOQQjoJOofwqDdT719I58Uixkxir63Efcb
XLVyC+rjKvAYWEK528K7v8dTJzjTJvsJ6noHW9W71EpKwz57S/B4oa/gqwsDkl2VSAGjxddFbr73
yYBIONCg3qPHOJZ/6pDJl1eOyI14xOCBF6/q9S2IheDMCwLQaMj7GWxsQtbec5ybcJo+UEd6S0fU
Spy03pXkLkNfPuG8dYhqRAuKaIYo1e0nXIvphwakbZWJkuM07IMge47m/NDyLKN1F6ECq9X0gXdw
he/kFJbkWTipAbK2ULo1sK2IDfvZtNxn3zH2jZ80IDKrDC3kz3Uhd58YSPuJCe3TBakyq8G1H1Gf
x+HRM+snv4RqDEwMQjKTE6dWVkD4PcpgGlHDCPlRlM4108C2xOuux1ZnQk4GGdugAcyiu5sK0GdW
ZjxNLo07/LAlgWoVmMmyy8u6FTh4fvSK5tXv2z9qT5cY9qp6VvfOTZ8wOQ6GTW0Qhww9fPTHfFd7
9kCJ0O07y3EXEdSRM8vT33SFTrxuh81qztwdYNZH8WHHBm5fR8ktLpG3la8f0hHEqrSvjNZZh8xy
mMaGFGrlpkcxNbRjfZ1h0BNTQSBkGEEnw8zNF0QevNiAHGoegidEHDnmmD719bneW7eJXu603gDm
51evoPsT8VAGz4MIYlDTaWIZiiR7ibLo2iwLf+VZ2EmBc99h5QN+AdsgoyZqSDfVqUL4bizmAD8g
0JvHgsB3pozhfRH0d2o2n2pVWemZf/UfiVq29TTY/sbs4TJZIT1ZHdFuZJWwWJofo7m5jrDunLIc
UYdha0CA7KkGA8Om6CtXMi+ojOlI7ENN5jcfY1V8Xf/O7/WLUbLesVk0y0y2ipOdZ8Zkb3TTgMzo
XvgluFgyBKcc9znZZ6rjLaEYA6wWZHlpSaBwXi4lOFHNPSmRFi/qDsQZpo5nEaAxRP6SZQ8T82xw
ekRK3OCZAjRl9417L88NBnIvVmo9its4NCe2RTUQq6IIuyicobQRTrdb2IAhrd5bKBaQqnkksNGO
iXE9gE8WM16cH3MNJr7h7+cKe/E4RkQ9dJ+QTk4PVa4japEnvID4OkQoznCx0Yyj7VD0TFKzre2X
D+pkfaSlVJugz4hm+U6jxZQnHs2hNnj02vKhyvNT3ze027e2Nb/UBRRUsUs3dNSEyZr5B5fBRLHE
vvQ86nGur903M+RfyqHxg+jCrJtjWtCEtKetW9F5n9Vu2VvWozEg4mvq7bNjKc8Uz+gbT8wj8yi+
qa3hkuqJHZIGd+IkmqUMmK26u/VU5Hyt8gAeC1hJ5P1Jin7FrGIdkP9N2oui5L9Y9X5jNmx/2R1J
6YwmQzRlY9F+hbE8LUN0kJC5NO7+/d/+83//+238r+C9uPrXRvs3eg1XAEPb5n/+/bsHfPHRDnRm
4G7JA+yip4D1FQhkc/Ra2Kn9m6W1eFf/3Q7/8ghqhmhWlTHZalErfbX2ycGlY67thSmUZyN9VWsA
DE5SLjozugG0dmwtt9ixoV/VhFpKyc/DXk0QwVI+LHMG0xAp+Bhw/D0rf5vBVSFC+toVHhWTVyO2
4pJcNfvcqh9CrbgMrZSuvFbdqx1XSJK2l7lKp5EyqzzLWusuyibMlWduy2yhdLRRWsddxmm1bIf+
bg6ah8AKr4yM8UdueaADreLkNAakTCTgTRcvYUweHFQUWtrHkJymwXo2R/fFTZl61eV9SMfWSYZ9
rwe3RYHFr3Pjz/FljdvGwrWN2zCzd2UKtkOBrCl7jiqCSVU4wR7H5/Pn12x+Zyst7//tBRR+wGbQ
/mOAuGThYRptmZyoq8w3HnxjeJ7N9jzmJKgp7eY0K7Aoc2CrxMxIz+KqsLj7XNALtGRaDKArY6T1
XkUXSmFA1kRS1m2PdTq8G50NDxbmWOUMvFx0/YKmC8DMF+idgE89c5z23qy9OyeybjonOyld96bj
6zOjH6cNsDBt2/uAJ3OvZ0ZL4tgcExoKqHS+M9DBXae5zjX3T01tiYcIp//nRfnGBNv+siZUhbgv
DJnCCC8+y9UsBntRUUYjro7G8kWOqe7C7b3Nz0/75g3YX6zd68yq6wKk/sZ2Uhw06uVg0coKp+7g
tdXqnz3jq6n7aOde7fCLxNWhBzkqUx70gqEaBL8cZ+2biOF++R2mDecypmW1bbX+LrLdmwahZcd7
kCbgND2ChNDrS0zjkjykNYPOFPNxrb5E8vzn36iL0frfxZMvPzI3fHWwVDXZ+mVzzlht4RrTn9ED
2qX6OjrMnPyiXcRGh05vkSI270vCwOGyqaGLntJxwBXWHLPbJJ2BufsAqQF1L0fX+cXDXftmZ7n6
/z9tFgPbbALcvCmZ4Ap3IbXKTRzB1xLGECOwAqECKDggDP22289JuXdqVJCBsbb0VwWzj37KmQjM
/7xomizO3y2a9v+/UZL5o6mhf7GZguHCFFcuQIGS2kxad+4azHlANkACAobPTIx/EKLQz8/Wv9sx
8iL/EnvmfuyGRBmcTYTonIdoB7ZmTHpBITuBeSsAX6yY6CYAbhdmGIuCX4EsDVjsAs6D0BlkIWuo
5nwzx7tuLPq+UGmEAYf358/f87u35kiK9pfvia094uVe62z8+lqHemP2Tzqcx3E6aOAu+cYkVTSu
P2HJhUFWQiekEHKFD0XZILilvwSm796WI/vqL9+katoAG1Qsbg104c9kABblCZz1lBYPmj00cGTa
XObBVc+AIjPLXeTtC6U9/rwS3+Skzpeso9CqoTC0SNkAtlsOnoIAEQNmnLN5O1yfEYqnlMU/P+vb
3/olPYhLD38Z0MQbFagE/7S3evLR5qKxP+LMX9e9fWRHUjUyEkydtZBkf37yNwHZ+RL+ywSYjx0l
+AhjDiDY0RCSpooTWY1Nx8+PkAX7m1PnfImVCoa0TRYRj2sVT08MYtWsvexRHxEHPQ7kL7f7NwfM
+RIRNcxZtLoqFbwImjVU86GxrofE/OXTv/sRX4JZOc7qYFct64TnARMN6sZyphZVaZrUk33hWv4v
d8t3++5LkIry0qrBiyvMZ+NzB++YoU32gd5/ZOG0NRsfEKDt7Qdm8j+/nu+e9yUwgX7N0TqSKxmo
UORO6wRp0JjOz6QzmhQHmWkIHzqGP/9sy9lfIkyIS08YuDywYot1AQpZMtsZqXcSKDq/POSb3WB/
CR6GrmDhNbMbGMRQHo7xOkMtIxOJ3p+X7ZuDY3/ZELnt13Yg4QHVVqBu1aZD1a+0pk2hpS8/P0IO
yN8cHPvLTnAUjBtmm6DQ0ktgrimkQc/65TL87sO/vPYkHWKkA3x/I6YbNrPtNiOi/qMvbn15w104
a1VTOXBOavXg1njpdpml/LJfv3mz1pc3y5BN0W08FjduAH4LNyKkdbY6RjE/f/dv3qslAeAvt45S
Gl1ST6xLjgQFvi+2DN2mC2tmtKAp8MZ/fsw38cSSx//lMU4zuNwus7+ZanQ7WvvRL4YdnfXzkXkb
5Jbfch79myzMkmX8y4P8fMI5JGJMOGTDXhvAc2ODYQZOBeilf9SD9F7V0o0Ta89FpJ7EW03QKqPt
u5+08khsQuYZrV8NOS8Nr9l0DNZ5VKCHDM2JGeKwGKwW4jXSpIVX3aI88la23rFv+l9203cv/Mv9
AUw81INY8zeNDRcwUZGrCaeTbXWXP78KXc7T35wz68vNAck5VTpz4l0ooFQz7U5os8NQhct0Nnws
Eox3MU9wMRYZQoDrRQHNDkjoB8Jei7F09ioK1bFWg7XwnLN4ho8lfoLGSFFl0Bz5+Wt+t2O+BJy0
TJWpUhhNWxmkI5A6dHiGct3m1fvgoh+Qec4vN9A3ocH6Encq1XDNMO39TaQxFDTC+LWPzH94er+E
HRA89Wwg0AmRJT72pX2thwrg5viX9PWb3W5+iTwuAGDo25hsoVyG0oNKtlamKx9rDC6cu4QrYFKN
+59fyDf70vwSiHw7tdSm44VUBerDdbNohuiUWcMvGYf+zcVsfolEkRYy1Bhsb4M8FDRtHQZqNznQ
ledhIS5THYxFJ8poMWO/QB1/76bjdS2SA6WunLeIfWfCEWzqDC2ztG0WeWY9ClW6QPfd1Z1zQ/Gy
tQXufxQc3JAY6AsI201cvIb+QnGbX07YNxvqsx/zlxgUqmpfIGnmbWYvWPtYuBUYC/2zl/AlvOUd
xqvWpHgbG9HyoOh2jjRfEyycfrknvzl2pvymv3x3u7NrxmsB8ZPBKaiaCUAIQ1tMOaJFSi8fHdGP
n3/Kd6WX+SUOTfEUheXICzfd/MlMpss8aWCbhUckJ4eFo6UPUdQYa+fTAxfiAkrhEZP55kqctGJg
OVnsIH4XhisLp4C2NW5+/mLfLcGXyNMGyAeFFWs8jYyGQYuLmquNf6nwDsVk9ufHfLdLvoSdwGkt
K80cb0NIeNYM7crDkOfnj5Zb9W8ivPkl6oyVqRQYd5HszM3JieKLSnUe4z78A8H2l7f3TTQwvkSe
RFGzAWUJvIXc7H5INMazCBM1I7C7n3/DZwz7mx9hfIk3WqQVZTRyivQQwUfD2Q14/pma6G+hxSoi
asyMXQBN8+iu4hoyvvt/jJ3XktxKlmV/ZazeUQN3aLOpfggdkVqLF1gqAnAohxZfPwus6p5b7E5y
7JrRLpkqEgG4Hz9n77Ur82k2qivPZB4+tQezNn4UkEmUTksyY6Z65dGPNWr3RkfdFcBpTMRUbNCp
ON1gLaadROodTlGcuMmALSArsH/M8sxpmIi5aU56S/pWYnLPU2KBCZJLE7mdm2jfZyphgXIWf6tB
tUAegKZqYL5PNupCA1zSr35/Xb5ZJq1flslhsuuwSyxWANYtqxrvCszzII/0lcy9m4mt2egFWvfw
9fc/77s3ernH/rIghKOKOmr+YL8EqpjSvkKy/tR6RvSHBeebe9X6ZUXDiacFHE5w/OiqNZ7Rygm+
tGgfoqr9w5P2XbvB+mVR84A8yEjGHim77VEX3tVi7ZX46UpiQRZb9+I+ZwZBzye7X8q7Ca+qYTd/
qLG/u4S/LHRm1IxYQoSH0xCXDIxEVVrHORN/6Dx+9+1/Wa+6MarJSpm8vfKzjxbGyMKBWyD7v78B
vr16vyxUbRCAndUSv38sL2HGBYTD8sQshpYlhGtEQYKvdIH38MgpARpOZ2dBTEIEY+8/vIbld/mf
FoNfVrSk9j0NQwfDm4KyU9DFR2FuviwcvWaEXDCQTtPEGhxEL3DC+1eyzxeRkDz+/gV8U2j9LFr+
8hRkqMJGo2JQu0RZNS4mYmkHhwItoCudkQ3YJsfJG/9Ukn7zkP883fzlx6FXqutWje6+4dCxIGBp
Hy/ZF958jPFY1bej0M+//82+2YbkL+tJ2snY7khiQVb2DFiF0bi9+f13/q5pL39ZOqQuUOBqdrVY
pQdkZqeFcUqIUYFbEYGvYE1Js+JqRP2QMfFNJjKpau09LQDQnEubwceXXuMdOWCLVdF1vOkEwAPd
kn+4t795dH52r/9ynTsvlnZjJ86eQHqcEOYPRbxKFMx/qGm/u7a/rDskrzeZUQoHeiJvWzWGd0aA
N//3l/e751L+sqygNWM7x1q2rwE9T7E4Lb8E2s4DajQwqMQKxWgz1WgdA7TV00DqADPkjQ224Q+P
5TeVkvxl5ZljWZqgY5y929UZngV7o3nrNFltMwZyZY1/OOZ89zb9sgIVqWPkrZbOPukJuy2LjpsB
M3vjtX/4Rb57o35ZXiQ6KkXfFpgaJKmAImEJ0Pz92/TNaxe/FEpFLe1WQIfaQ2O6WKLsLEUinErz
8Q/3wTdvws/y+i/3cFIq1LKN4e3nLnrH9gY3gjgN0hUj3v14NK5//3uIbzZq8ctCoWdjVile+b0t
3PTg1MgmmCFd2jkgZESnTNgQQFpEpYUhSTixA/bBHJvXPhrgDtJlXxhEopoughlQ+e9f0zdv28+X
+pdf3R+08iOn5SWZ6VOgGVfn/fyHe+677728n3/53sD2+pBwcX9vkvMGiPlN47T+/cv+7kouP/Iv
3zpoUfEmZUh6AxVj1daoHGR531vBbRxkd7//Gd/ddr8sDpmRR11QMI0ssKblGRDH5fxsle4faqrv
Ls8vj37upd5kutQ0Pv0S6ZMCg27qn2/r//43gUrzU7DyUeqpprnW/vLX/7hIPmpEmD/a/7N82X99
2r9/0X/cL4Fg+a+f8m9fwTf+1w/evLVv//aXbdEm7XTTfdXT7VfTZe1/amiWz/z//eD/+vr5Xe4n
/fWPv30Ah0dYdvsVJWXxt3996PiJ6sJk7fovjc7y/f/1wcu3nK/bd9Nb8fbfvuDrrWn/8TfDcf/u
LOp5DjVCWNh0uOjD188PueLvOJUIIuQ/l5Bsmx9TlHUb/+Nv/t9t0w6Eafqe4zu2HfBVTdktHxJ/
F55jckpjDGyjqKPO+M9f/fqfVdc/347/WU5kOT/HZ/+vPHNcISS6dYko3XNdk3C1f7+zUbIUHLHw
gGGOu22gZ5VgOw5JY79jBCYXXGZYvlvkblj5124oLA4qYpM3Yj8UcwEBrS92UX3JebKgM4lw3fD4
NkSpsfo8+eW+s0/aTH5UNR4xX+UE14fNueHKY7Sw2wM7/4CdcgU7Tu1zC3K1KBEPxdAH8jmC9oU4
FBliFkPCCUZzO+j5zItHGkfYdFZxt69LjlKDv9ZQM3dKZcGapl1QfRZlxFTIId6tsXFRGt0dM6JT
VQx4090G1ow/vEnLxvOJ77WIuzNL2hdOaGLAchihRgy0sQhxAVyNEhrN70PXQpbSmF29ero0qKtj
Z23E9cUyI5qmYUvpvPFBa2Q9Li6CXFDoW/1ZbuNmq93qBLmuBAoB2aioTmmbMStGBkeGhn+lJBro
iVp5Jy0cm2QzrUoFV6sZsh+eU24wl0Aja/x0ZTbISBt8Wo73Ar7BX3de+zRP83VNZikSfevVz7xX
9MDXfiOvfmZOFRbQSm79D9gP8ZYIj3QjJB5Duc+HEE21aXDUVeXr2PJ5aK8TQG6uIjarv7d0/WK7
0UaZ2VYkPQ62shoPcwhgW/sgUA355SW4ebNDapYvOgmHJdCq3GCIgt5vutT4KLTinrFEQ4noaeLP
DQKMRtmdeEex3nZYrgqwDhjaNyCEH7hTQM+a9Kj9LHgpJ83bEdLUSuwcAPukwOsDQKukcWY7ehWP
0w8fLgDsHvGZM1avkgqdLh6RVfeeJqW3qZhGrpKi73HP5fGu8rEjJGpjdfWFEubelEwxkAs+isLF
Ih22gDPhAgngBJ5OFOPt7NxAsrqfl+mTVIgfSvqVXpHtjSRUZ72+h3iNai2sMJmCVgDwZ6+aRllo
HXMY881gncLFZVyqTOzLCBGkTuzxPvUZmN8nfYNzWJYDbdAjDCOo+5o+wBSNCL7Vi1ME2PntERW3
gTTZmEFSdlG7zoc63QwJopN0YH8OIvzSsD7XE5CrluJ4HeWEMsPTsQ9FkHGHdW9V+oRI09x1Iekq
81Sdqu6zzeDaDSBuYSkSsjTRDpk9XOrxbBebqnX1tRE4Gz2oaS09QbiGcu7iOAAdbA4pSbHdvqBR
O2oD+VBLLp0t78vMn4DkeyfVcDuOCgxKAy6sm+LkAMKiRU4ivPWunRrzDEcY0uZ6i/qVGsRd+NmW
51GNArYacROsM1WJYzFlMMgSOMJYw2CjiaNH5EghcyLgGik3fUTOuSIuFzsKd2kU28Z+ynHxNTN4
ZH/4FA1H3D6vvI3l9I++RO0towEVUc3ouAkLtY2J9NyE8iR2DePkq4xYd2cInU0zQ1TA0X+VWg1G
8BJTfdfEmIx1/OwIg1t0wmEieWBMeAvrhACzTUk8WVjCFJNmQFRjVtwpwEphfqH6lruRKmwx44Bj
RGFpdZHaa1PyemcXvYSDst/PoF9lqB7pVq08F693RGjgVpTlOW+b2ALdTqBdz2+8bRn4oeyWfrta
d4M9HbIFKp0k8LPnCsAY62Xl3Gbz1J/ns31fa/M44r44thKYUstPWg8dWvkgHm+jDKhIZKdHZV/a
S1d+LoATu6nZ7BvusnE2tm3bg8wOizORjAsCzDtNvumv4iA9S3oiHHzWx6AhdjeJT3SByMft2veA
nPokRyRlhhGSGLhBpCcAzSdC4Tw38+Xltg7+2ABLoP6YQhnAsAdfMNSQem1yieIaO0Ku8stC9MEm
jK6KzCAGyskI+MBiKxuelr4ltY2HncSY9zQF6NcZ8ixQEHM7azhforehZDOOKCGdjJ6Pq3hrFJPG
y1cDNUovzAEw9CgtopM8zJiFTbZm0fX9xlX5vtc2Cy7QdfReNgEyxA+uemOukIFZd7aB2LXsfXxH
KIw3IkfB3RJW5EfxzrkTwXw7q7q7JCLc32FXp6mIeQIwPxDZYLK3pcHR3Q9IfB4bVg/X2mGzWMWE
8sE5cZ5NlnsQ9mD+GYlu+mIZeXrZj5JJFHeHeV20gm5n3I+H0iHeLC6qh/HJdrN8AWKwAQ3hVTcZ
17kRb/vIPZkVqQ5c771ruS9Ane4IwEQL3n3CPQt2kYvbyOqdJ18063ko5V6U9kWXoQuNsnjl9eBT
R+MqHJL3ojOLTdqQBpFrTYAQSGtPKHVAXAokS0PYdBrzWMnpjc2xW5vutcPy/CwzY08Y8A9bupeh
W1KNBW+JzyaZag0LAhziCo/O4wSyIJ/HAZ66fdNE+Cfrs0jMikqgPwnL01vWDlD4D5xWMSZNDuah
1mqwzdZqbfbuocrbW9KJ6A4r3IHBiGB26vroGMbNtTHRLW7wLNHRg2BkOZjbcw6kLe2E7dgtLkZy
kXSFjN5NuCuNHhwQ9jZcOjDfw7zZuuM+MPLqgE2i2NRnLbvsxs9Rstf9ZVM5TF9GXq8p9nMcnshY
xeA/iJVJDnsazHBTJOJzSFL9rM+L8Yo8xVvLZFpmAZEAPLlW+XyrvMZces+vcqifRSP39KTvF3YV
YQXnTW9eh5GOuXtNZ9s2KMzlhdnXZz2q/SpBdmUHN3J0ziMjvxkLgF2KGHiGQOu2I8/dNe+Q+N+P
cHfHoN8PfYNij/IqYIvu7OycAfp96XQ0jcvmqKruRuQ12dLZtSnhVBrGdFRtfQhmQRCP5s4NmWaR
jHxfDSfb0s/BIG88rbd11p3PmLs2zKLWju0DJbIunaB+8Gr3ZUjKL8NlKSjD4Dns6002mvouIm1R
5WjGSr/8MKwC08dXNYygcTHNq6pl36yHQ8+GooKwRKjd4eDuckimIV41bzAwnxnetiy8A2rmr2oq
EIsugXkBPEPwX/YmcON4gxeRirTHdiow8I2VBkwV8ZnhcDLh70UD5RugtFM1NmfWfG55xZXZTxc+
uMM1ZE3MDynGE2MvR/9kdP4adSqJu9WxHqpzKxbmJjaJGaqWsUXvbLtmIrYyU0uduCUgM1gNg4VW
eXH6mFV3VVbqMxkHpiDdkijHvQ7baovf2r9MUnjNVhLH+yDbuIW86Gz41wtE3jilVvsANkNt/PDx
6MaWvrCtidFpSg0/zRfEKn2VTfoQDc1ZFQIrdScWyOJDjKG1VwWih8Tvd1HVUY66mYZj3G2KOTza
D2NvXEg5HYoI1tLs2SEarrM+ZKuTaXNsC2qbwI5RRFlkm2Z5v9ZZ+lGF2ZeJbXCVFjm8tKm5ja3k
cmheJ6FrOvYfMh5gKptHUY/PmXPhhQKOi0yvgzhE2BHeVjLsMZWoDeJnny0ZbKFE3k6nQmuQHI+o
dO/TGOZAMswXveG9+76/GRv8VnNOPlvTeYBIbzAV3vZxsEuC+TmI3PaWgPqzmfuZtbmlpg6PDKt3
XqO+ppTVI7nPC7/DWh1NPEv5gU+CvduYBEAtSdVqAIWi6k0flIs4u3COKm/WvabRmnQIJ9Je4W7v
SKPp9Xqipl4bFbbIEeYmhgdB1ElhPvdDDmjPVzd2ZL8tt1g6zTjOF9wMvrIhl1zkMttEUOOo5KaT
IZNrqGUfiI73OmpI6IyXnQmDYEncKkQ/24XQJK+NPjs1kXzgXszC2sYGOLzDJMCVYJ/XNJXKGGxk
3LeX3kjwKXvQV+13l5E8NqIYD33pQDmKSnjLt0Vv3gIfevUNtmWrtDbSXbycVneZ0tZYO3H5bCS7
MCNlIh2AKuPJPgnWe8f7FBMuR5OTBpbUiSwCWDyyOGXl/NCmesswNluVVcPC6LSPxWSQ9Z1577GC
LZeOweOMNKYkGIGcHHDRsDrWFRbLGdLO3rXTu8jK36x63uc69jj2Ja+6gjuI7pPs4RlwRBH0K3Le
b0PscjmMaidEA+soqBO5we0t0347PQ+zvaPwo9gpuNLpGL4YdvRAXCtocP/MmGfSG4bJ3SKUIaWh
d/WHzjLo72kmybKiQkySV5tbQ5ke9IXAmlc9DFZmjJw9kDfDJI0ZltRW8CH6NyubL0YyuVZONyNs
ECYrhXzWXIqpNd135zKpXuHifU5WjE2tVpep7i6dsTePoRlZqx6eY2n2G/yR3Yq0UmNL8XXuBhMe
6ta98jp4JLo4Rlrc5k5LOJtR7n2L8PkqEvsgdX7EcFIoV03s3fuhGaijjfRYRLncBGVQkwZrFtsZ
n1k7UTkL3DeNVbnbOerSbVbNt14JIxSeYPykmvDGlRYD+tYtjrmqrHU14CU05hhxigTU7XOwzQ2L
ANGkOjnVXTCTGMkgiapWbwd15jnpdA9xn2Q6XA0CWi7yBEz0YYKAjyLTUGO7LyHVD3H5WHDiu8GG
DB7XkMHaCgUYP71JUuXuetsn64uYd8AqE4EZVb2Ls2Bgi2BLHXIbBEhIFgxX/DyYnLuoB95AIAgV
KTHiFkf9vZklE/S7YpcDN3g6giEKTpNHAGasp3LNQGqOezLfdQ5dqpgonGwMMmH0GKcUaYK4Pehx
VbHNHQ8LANbOVBX7eQjbraeJkCtrKhdzwIrfVcXBCGL7pIbpsqPcvPTacteYpjzIBeucDtcZoWQE
7LYzAZwz4N0Jr8cUE4XkE9Da+y1pwLHaV8hooiBOb8MYMzH24+fGyC1A6D5LJs9OW5bea2qRzZu6
A6RUB/MdWqiN7oq3LB4BGC7QgHE+r4C6rsfnVlkEEyrX2gNxIqvH6vZxgY3ebol4gXjIub5rSSkP
eT/xHpFQL+f69HNHrolJJ5W+eLJ0aZ0NAGX29SieolQKkJlJequjy9RL6gN+1AUa41Rc2sE9U6PJ
7uemwyFkGaot+g1aFN2b0AbhJt27hNV2XkW2OP/5Zk9NQCek67y1y17ap1LtLMla684DcKqOPByV
vdQD2/0gCWKEE1b6Lq7ZyIBZ6pW4C3Xsng3hF9sPa13pbdOAToXMfbJmWUJs1/bQIInzpXPT1q46
AntkQ6sV7QyWtLnAW5IM3bhnkS12QpZ46S1xXjV4TFOnaznG6dvYcXEMpjh00nKEW8/OfutMu05N
JFctCcNhggM5iZofbpr0mw6fjZvTPE+DyThFgXUogcoQvcNvWHCHe6Omn6FVv7WQ7HEA0MS6+JCC
q/yZ4jENDAFx1DIPUnC6k6ardm6QPuV9fMv9tka2cZMb6XZS3MJumwLZENo/K9vi5Ke2dUSMCysR
0fyuaMix5ywZkppVCeDEKfD5fNuY6osTidxKFR81JR5IjejVCS0c6sIpDhmBG5WC1+u6dXDybdgZ
CcRHo3XijVX068xq622a6BaMBZHa2FlPRtjAJwRlu7JsRUpqEpq4MzvsnMaVYUNCTGLOAOYTD++1
UdYKV1DbobXAGRLlc7wR4/L1AbkqNk+cCUpoHw7s8aPejqqGxRG2/nHkaLItonZ4akMwyhWPrCxZ
1AprOk3tDFkSurllW/PJ4/TkdiH4nBw2e164QEay8MJp5rsZ45+eTec4q09Hgy3qHE3OyORtJnzl
20TVaA5cgdlu5rTOYaEYTAkhMTLgSixuP0c1a7D/JHJQecPGxntnNKa/iaVTHnRacTg18gGwxE3F
LHUd6HljhFl1s5hvx3AJxIg7uh2ZRZdIENVtiIgJXJk7C2r6a1hy6xR4yG0NHqoe4HwqY2JuX1UP
LXnqW2Mc2KUoMvmVLS6JCZzS2mREQGTJuPSjJtKIoGtXjYfkin6HkZbzvu45xmXNsNEp61/YZ/pk
zpW7VmW/6wbi4bmd+3KctsbkeBcj4spDKg4mmPGrwnnw+jK7nEb4M9D1iIR9YbAU7TAiAkjpmqvE
Vu+qMPuHwMVKPrrxTW8b4ZrSdDt7VfM8d8QSaba1tTu1L13nTPf+JHkr22bamR7XGX91coylS1ci
CQlKCqoejIj1qCqC2dO5QbfOAbAigrgutlE9l7ugghc9uZ63jQL1lrPjgkYnZ86q+FGmTSCsVe2M
VnprEVke9vfhR8Syd29u9Uj6W212F4MfM3ZzgMQ5s+xu+vnOaSIHg8sY8DOlopypLmPfwOLEuwL4
WhjWPiMcgOgyvIGtD2V3Gr3bQWlI9xHOtoIWy62tqIpKE694T0FIwK/2X5IxuubuhXo15BRrU/gJ
HYPL9qSstP9s8/yiq2X2bJdFuU3t0T5mjb81wym4dDlqrg3dVO9p0QG/LJvrxSk3Zq131dcwbFMv
v7ejEdJFDPUSiNM21S3BSGzUaw7vLzj3ScumKbTWFWlXvnluDRO5xS6J5QSIWvvemySnmL47Vomy
Hn7+NexiztyQ3tZDZPqPtTMDMsvL4CJ2cv9xLBaffdjtainbXWAoufd9jhlQ+cerAFcwHcO0fU2y
AmxX9RTn2USzM7TJlTDK2zqaSMfKnfyY6Tw5R9MFdoSzFTiL/slzzQFhe+Vs0wrGSFkMd+FxSsz+
Myd6i+Re37iGiziABYWcL8wZ83eRIWlJaMlsEtFtJm5m2yzLZ0S86Vpq1d7LrGDv9GPAB41rkwT4
PEyefpmC3j8YUHK3P//ahfFmaKc32uIE9ZqEo+Z0D68jr2jZ5ul51tTR4EDdzlk1tDRPpWb7ZcLz
5FnKPEa9x6X3yQGKs/bCSGLzvOrGe7sng6AG9rsD+mVtY1YDqmBvlzGx2Ns0TK6aIjhaLeTXcSJ5
KnerW46p9raL3PySxv0TNSPAybImEK6fxevUXzjCDB+9Fn+eFfjhSho2BOvaMs/ZeJ5Z7v29q5Ma
HlRTX5ASicSGf9wSBQLXSBvRmV7+6Gd31VmJeerbMuLXsrpTWhDP7re3GhZ1BZ0feJPqr8GPjzRK
0M0Jx3gL3SF+CPsm3k+pPx/Ju4pu4ikNV/NQ5x+jPpX++dzA/aVOO4/GcPj5P+N/+5f/+pySgcZC
Cf8xRF/+2KRIuXWysTM/vZwqAXwFJMs2T7FvR1ifIQdTdXm1Kq6tBLN6Mbr2sapkfIkpHi0gnIJi
vBhzPV+JJKUZb1X9my7791SVzm3p0Wss3WBLiIa48WuWZxxZ8Vs8hYdZz80PCuUjIcTuq7E8urKI
xpvE8oe9qFAFLqDwQEvrXObFuMOTpm9is15uGn98rLJusUG6vAbh+jugK9PRTX2auqZMnu1C0bbu
0as5bUzSUzR4B4/OZd+N9g1Tyuqx1A+Fk8QPCwJBBtKnY5e6KyrD+W123edUV91dNOBCpQcKHa2n
CayyG7/pqlfJiW3Xj/K17ZkfWUU7vGCjtUcSHqa5JGOeXWf3869dbIIHNDZZOLaXhYOVIojBgbhm
NZ7T6rHu7SyPNzoYr/PKMHdirKM7kj0AphecYjpLPRHXWq3gZ40cXAb3ziZwoksDJJS5vYD2YJxR
yM+bKFbjFhYprBZm2lsGOTGHb/BwMFZxr8LCzRMgQDSVK99vz0J3XuWNAfXaNJ7NWV/MDdtY2HnO
gqADB1lONDcMYMpsXARsKuPIJno+9X1xUFkYbDohCKnmgEeHJF4PjOr27GEKrnvyNURLAjsfiQx5
akeGQh3oaMZeIzCOPaz6VZ+Y+lCE0WlKnHk998BN0ClslLCA+MgSqmEPxMupJpDg2bCbini8mNsG
2X7sX4wcTlfl7ByE5CAP1IejtJNfSVLC9t4U7joEsbu2aqx1/tm1M/k5Pf5e3ZA8wHmcHiYSGcLd
hzIB70InwCOEhlr8Qg7FdehXZx0tIxHxGLW2g+rKtje5q5qruF6nlPSZRceIYzh4sflY+eIyizpJ
lYryMy9zLN0OWDSt4W40CApU3llLPcDUKw/OW1CCUOaeMLgxIuzEDA0JokAvsJKAbHCuslHFqx5t
aptSsdRGPOwMuqqZbUVbUWX1vqfHZZ4ZMi03gm1bTgtkLxzv5lvZ+J+0wPuN31Xpisr3Rs5LHq9+
siQPCv8gtiO8SD3EzLdMiInKc88D0B7A2ugmCEcRDkivm2mVWlFacVIxv5Ce3nW+7a4HowHAEJ1c
DlGrAg4BYbmrAgwQgIDquSE4Y01A3KNoAviqCw8nIFNkZ5Pe1ZCwHdc3Q8zJiA7T0imhKmJvZS6R
vEVBBF8zBbJJWPNF11HsArD9wQntR0COH6z9Q5Db+dEbneuoLKoVI2K51QqMvSK1bdJbWXIQsebg
w2SYzhv3rLL5tMwX1v3EVRMRuSdj/MoQOTwb0vxlaOHjNZP/hW9CjaneOEneEhTwHrlEW0wxkzAj
rs5N4kyDo46OXkRvy/M/MGoHDMJapNM9F5AjeiWrah0r5zqzbixY+1umqt2hhTPG8j5GJbnsef2U
5cNznLBVjBGSbFKEBGIWaI7p2otpoTnBx6A62nCyWzt1QZnVGwTjeukuWwo2/m+Zn3MWZtaOp3tG
eM2knK7A0WmML42YB/YcDmvIzEzNoSW5LgalYepeUbZhHWtQDESfVifoaCQ080ndNk3yPjPuHM9h
vNbP3f2SfDxC7NMu8I3chxWiBntTBQ7N08lJYRWkd9hzd+Y4S9RyZby2ieGCVPGR5ia7o+JE7IHF
qVgYV0nQr0cTpUDTmOupNtE1hKDR0o/aiz/yIRk2Abd6A8hq5SRgkbqWU5XP2lyz/K/Lhqw/JIAb
Ip9YW6EZ7mmazOum4axHx6srKUNp1DBWLMtNKDhMOR6vOgviW+EyuDF5hErMuKfUNdZt7MFbbjVh
vbmjt+1C8SH1ZuvUtJfQGAXbOqJfkvoA+Nw0A4xAAzOP/cMQwmtSvNaqvwazZW/mhGoIQdcOlETC
8FPSpKZJYhb8FFdSX/TgUFZRTC02k2erBiAZVULycNPz9IcoVRda3hp075WecuQWbY6Fvge+IBzY
RMMtEMRyVbmI9ZXbsDo245dwwzvcsFuVmQPwPuvFckJxoMVQbvrungQVsin0u+p7d2eLYI0q5sr1
ltgFy77s/ZgsNMoWysuV8GnqpM7MwYj1MIhyWEaBvBuN8uAp67Mgzs+edLi2vEntJ7K2Rsui1mFP
oRz1X2V/GcGNWNWVQW8hPUaO/enX8KkCsbSHenEk/pPTVKx2HMz02YQ6PGWikGbUIp5+DzKGN378
icN0ZYr5jHnXed7X5pqE+o+p8a7twijPNGuAO6Z7dZk1GW0mfeXLcesm5m6JHxcw9WiG80YwUdmr
+XUA/CvIC13B5AFO42evdWk2awNIjGf3K7ugWWhEeYWQlvc6br2BaZN9liSKVvNkPCXMo/Aaj/d+
mq+tHNjCAKV27lAGlgDB1yWEoyj11r7UzKgAWtd2Scs6InVQQ3g1UvHqYqriH+4KHrwdx5pgN08k
NMlNIrvxKuyGaFOWzrlR0ugoq4wkacRsHWTjrZlXBAc57mH04XRBaOprgk8TpdbCIoa9DBgCWlX7
GMFTq5O4XItsCtC3DOwREiZi7sRq2zvJZ7tM1LselmI9GRg4GG7kSexDWBx4sVL1CCM8XpDjwbxi
UM8EM6N1XJYFtymrNy29ddWHirptvAuj+Vkse14ob6VtPMWOuOZ9f5xpLtLopVvVDxdtL5nHKYmu
xPSIV7Tn+zGKRoJjWeMClD69JOgiIKzcTgMMoA7MLFn79op0wI8EGfWaUici/R0XLdqPKAn9tbBJ
+QR4Nq4tOZxGqz1BjHqdAeOtElJ5SSqsmEYPPKSpAam3NLexZEaJwrwfm42XpSTyphT30G3LKd/9
/MOryksrbt9J8PjhpSKi61cgHXBuFXBfPQncmD0L6JhfmYJJf6+yg5PnRw0kbeOkivKnu5hCePt1
NQf0o8drO22xsixovcaNWQfRFZMyaO9EYrkHiT6JCdApMIN3xkhnSd7dddX4WdZNAfA/XDDkhCDP
UL8sOwO1bO/t8Vn6V0DX5v0YZROKowQJN8qrzVTSY6+s4tDCaDTj5ChGWMC5O7wLPF0tILA96qJo
nVaHMZwEqYQELetJY76p9okJnp2AlJdZdLRR/fSBvhVykS94XcS1T+VX4IlHH3El3cKSlNw5ebTE
oUv4ht44PXr9eGVPdEA6AQ/cm9lXfHQUisAw9h7um4FZg5tVAxD18ywkAjuIemJkikOe59cTdGEC
wDZcXOMw0CRQ9tLk6omI8m1iwQlwiv1zWYx3CAHMdSSsTZMPV2E9niqD8WhpR580owpa60gBRP3W
+fNjoggcr03y9KbK6tYYB5vVSC9tFSXCP042k3m/ZIwvNSDo4aYxyRfXeXRD0AKAkhJRw6dDrbfS
XvHO+f6acw4dsKxgMFYT4mkGzFiDTR4z9qyFeujT/ApQf7+CYcoi16Jc6uEUZl6xccRAO89n2uEX
V1WTE05EowBi70oH6K3JNkqRlJurPupu3ZYpne0P3bFv3xozoGtbZg6lfQKjD5jaGC9zkrJztgoY
Xai6eY2zAP0DTBerbDdCLP7OcbpO+vpUFnDVQ8D5oR4erTAEtkytVnPhRfbgiuahtCRXLxggUGco
Sua1KKhR7MD9wMAFSWpy34FLl3ndrdy05NJa6YOZZO+9cTeFiJjSpji6EzOqlkdswVTTt6NNkZCG
a7QN+VIgqS389SNb/j6PQL7lqX4lNm0ivFcd+sbfzaoyHuGAhiszgrTM9MnZaie8zV233ciZ2Ari
Csh1nNeuGFPKnew24OiJyMoBUAlAVTtlSE/n3snojxvDMFwKyHTHDBnjoR2N5roWrMi6aPMXt6yu
dZUMPxwXfmXj5h/zwAXIwta8s8kG3FEHxOfI5pwzt9ftrhNErHCMt1c2AK93j0nNzy+3pX2pKnt8
IYqLrkZgyWtVzMZeLFk3wf+l7jyWW1e2NP1EuAEkMmGmdCJFI8pQboKQRAneJTyevj7eWyaqojui
a9jjE2dLIoHMtX7rdcUp78EawWv718iUaGOn/m/aOv5MJTfBuzSKRfmr5VnhOhd2eGIbNHYNJwLi
zDQ4D50xL1lC3A89T0d9+4XzUq9zP+i/bY84yqbyomevoOhxsOJ5L+2hIKCdyWIoeu+ZpOeZo1kM
PyGGhX/+73SJPxZ0IL4LyY3NGJcRw5zr7czQPbr0tcgovAjbwaZCeOAYd8dKe7+8wtFmoq9yim9F
SnjulrPp7EmFemQjID3fLCYCm7kaegPZRd1w20DODgjZN0HRf8fCe6ms7IGEofYx64eYyhoeaIbp
3VxQHi6k4KgnDmggE0BVU7/L8KopQeNVEiZ/LaAZtwcdAhif4AHsZsWMPDlERTey9FZqCs/4CtZl
aN/jdyXwMjfoFlNWB0NCSn1AXyLO8/c5Flce3bGLkZMExwikkjjegtNmC0ocrcuO+E3eDjqU5F0m
W29FXOmPUuli7vl80oJJsDKOk0i/0kGTVVpnf+ntMuxyiFhisY7KgCQl1WXJxNBvhI6emC/KbVS0
f8jO4A5Ef0Er6UP998/4JONFm3C3+gGzTs9pM0rmYN9jm4ZtDfIwOVcs1cnwaA0MOLnd8OeX9b0z
WQ8kM9txQnqkRHQX2eig2rn/8HiBeBZY+yLb/ulL9+JB8GSe+xp3pr+m/oKFDeUCwrHshUbnaKG7
bm2axb1PwfO6SUH4GQFeHbNFVpOrdO32HwxWb0Niq2PvmaRKF+JxmuUSTc/Ks2o0E7dJNyf9exUU
8sVBYuQbxD/Cgd4BWyK5GBOEo+C9d16GNDI2NY3A2gBuitGKNrmxap1NNzua3EkPo1LWnCrH21uh
Na66sL5Lbkg2rByh+rXNe1K4i2x+jNCTHPyqol7bYed2vffKG8VD7LF6iZpO+TYe19Fs22vX8LpF
3ZMcaIX+G/V57e3RIjDXDleiVa8T2zW9NX9zD0FZev7byJGda1ZLndHCN8btLi2De9F5YoXBqkI+
J3aeLcmXoWQwL9CYDYeGCAJpec7WNxhe2nx8vF04Taa779zleZAKUxafxHqZUle/q1pr7RaaPAe2
wGKKkR7FMz0YA8NcKMv1qNmjG2q1xLyuaRq0Wytb5Yi5YIrqgS54kvFRFwNLuqDsnLtlvqPM+M/C
nVc0FXcBWDHHA/2bnofId2ZVGgURlIJGvqG7tStlzqOVMeZbU2LCjkZcjNVDWNA4PfVZudJjvs1K
k1Xc2iAvwF0Vv/su9TRccwT8nUmrZ78bbz5BpKJGA53KhiIDjdQyHZ8H2Hni4gjnTRkmqqB+QF91
8zD0A3pK2o3IuQPhRPZZOB3uO+8gZffrwNJSqJJeU6SZBENjCp7Y3+2IfShW6KoRIj54jnxuJjWA
yNsHi6aZVv0UA/nIDsmLy4zoHF+edZM+lWoBzVwjUB2YjIaLNacP9iQOMh6ffWJSVNEf2yZn6HHJ
gB+DdInglZ4QcAzSYD+tRh5Fk73YJbZHVlaD2iw6T7yGlislCW8hC2/u6n0ISD9UcUFB+CLFHuyO
wRtZ3CM085BODHliTUrqS2Qav1ET/Pre9AwVu639jK6vJH6JfHK9HUpzEXQIm3nJ5PcYDgF5vKhZ
QJBMxzzEBYXqkR9cRCm26HV3SXrypp6SG4KnvUCqLd3u5CVf+CCyPcAgdqHRfytH5NVObnmgJyEx
2S4RNLkxbo1RH51Q3CkgbQYVE3q1p5wjveop+QQHeyU2itW53KZCICrSZz2w4GZ59914DCh5kjzO
LrnN/VhT7uble1TDC9M+0Pzovug5adeq+/atUS76zCGpenLGbTy1z87ImZdp/Yf2+9twgVl7JE4O
d+o0U7bLKf4TSL/c9iRNULASXlgOvoVAgT2ZKP66GabeUMmXDV249OdArLImptNCdM264ztaknd2
7wmRrUifOKYTStZcjjO2drX0YCbvgNmeZtaPPgANKV1lr5SPEmHgyQEqBwsCJ4fUr1D+ueQYDfIJ
wfG4pviUCHMcBwiriWYa3eo8UME+5O9TQtHCIIwvAbbN278wVmJCXmFL76ds3bOlQrBLZ0knTrKI
x+JBhxbx6WYIiOEeAWg9fnsA+So6FxADiRN+V123x6D60qCx0M7wOdxKlcc2+3MqwSLJ8mHE/TNw
K3ftNNLlp+8hM+ejKqoH5LRFAiM2ErDN08XxkOIHXQz+fD8N1lclOYLqQdLvbH3Ktnkp+Ltqy39h
BoFedBiScvNQMj5z4WI5LPwJiZGIqcqt8B9MyWCuFAuUS9Q/NAwgEIClr6/RiByhro31kDGQRKLb
zhPfy5RRYWC/1NX4TX11QcQZpYpZcFBoPTZFCHDi4FHosKggcULTklVXQ9Y5u/ZcEgGEKIr9Llfl
g21XF3fm9qDL7S5BS76o7T9dVJhKb9aoNOXozu3woQo8+PF+eo0a/UzvgsPk2R0s3TMr44hpw+Q5
QAt912j33acYomlh2rDQnuldHv75sX5VrU3zsR/xUVeCCyI8hYN67QOfXNG0EORrO48YIxgKiuao
/edcDi5/aE3HnUXlWprzSKUpGilbrSxvvoYl3zc+znWdii/f4J/x0Cbyn4mSD9K/ZKxQ8gOYp9F8
rkLvhifHK6sriGBpaCZ0rrGbXzLBX9DMQ782YEKI9VjRqANSlszHyKAMvM8boKNZHGObSd9lwppj
+5Wadfs+qn+nnl1qGIs3OkeguNuB5a/tH6rQTBbj4Jwcgu3XVdWNvJosXMOkeBsYx/o05DNrKpZl
U44LVUzNss6p4ao5LUQAEIUebd9U/bL2Ju7OxMrXqVAHsy8e+mmmU4jyslXIa+f3ybVwZ72eRUvx
qBEdo9HexH0Oqtkna4MNv5A3aJMfpYKTAlhbVD0gjNt0+0DlL5NzDHKulDnz6zUKy9uNQn1hutfq
uU4lVS61vWoJ+UUFYxdL7OIPQzn++ma1U1V2ydyeZlPn1VTiF9AfUhLJbGvfFTSwrqu2uiB0QVOd
PSswT5rVmyt+n42Iq88gpa7HjznwRW/eV/VNiuQQNkcDzIqurV2tUQa0inXSTMCzirxnZKZVlpTi
XSWDaSWtkgJ5CfusnHM+G4+kTkIkWOntyVYrv6ctPuUP7Ocn6uO3tl2DYxbTofPKhpLA7uwW5iFU
FR3VNEFR0IV2jOzK3JreO0oNjAy5FnKk0zTpQ0PdMsJH9skG+a/LuLZMuMoWwYSQkdLaDQYP7s1Q
BJt//cpd/hXpotyQyDUsRgSwwmolLySWUpk3b13gbvuCWSOrcV4AUWLndlfD2FDNYn/TavqdWNQ1
xT0ddk0DKcy724XyWMQpp08XX3SPtPVlro3f1mh4jf2YHj1aenG46XVXxShUujpajiRP0RFqbhKX
c2SsI/ruNNtAuh9UsbH7cFy2lXu6SaEzBWrHDAUYakDXB4piLBOIEGCrXASmt3X7OqD0ExU1OFrN
JR+dUClQ/KSoDjGlgRh6oNTJenK6hBnXUvzkLHlrW3PVztY9+MdnZPqgcejnl5p0fzeqjFVDUyLo
QPnYWFymQwT+nNr9Fbp4goooUc3wPhcqfBNNefCqD/PGfHnG2rTlXU8wDKK4nOqYhKDakXkLXcKJ
kO4dHAwZGfzmeRpjRqk+Gn88hFbzPo5Wct/n1SEok23skcoEb1ljs+ESicD3lPb6FYI5HCgacHWQ
rJvZLlN1uQ6s+DMIiJ0NfSqjqGDg9G9G9CTmvCz7eZeR0JSK5pnoJrqcvB+uABYpz3CXulUQmfEr
mw4dSz5FFKm3EkWnNnNTfTdWc+dqkNJwxy5BB5TbXWTsHh3bffVmxBlqeg54eQGMdk5jPsQYuWir
espvSsuG5HuSjiiDahpYglStIgJsIR2Mr9u/UbcMa7WZ3PWc0ir1j0aQftYx2kPD9n9T/3HIjGMK
7L+XfduvW59tTd5FQ/kyuvNDgOUjHYH5uOVHKzzlUv+RRkOx2lzdKVJnmeT1qzCjkwk/4jrCXCrb
iwC8aLUkiOYcO9ABhWkuakF2bqfTdRoM8NvZd0NO2iLEG4RQz3iYIEKXbT8gQjMTsWhoacg7yPPc
4CycHEWlhcsqhYleqPB6ez39sd2URo540RGPSKe4UnX7OPlAQ47vEHCPtMnoKWZ2mfaKqby1HJV7
PzSexjjqkCVRll5M4UXVDPWWxy+jO2yLSsXhHmJpefvWc1oVdegeyho3VGOYJhWy47EW5oXksoJA
eH65rh/vA4NSB0UZKs3nqAf8+yTjlZ41lj0NhxZDt3C28QoPvnOfhKjpdX4VeVQQlCsOaYAR0cmi
lVnLaFUkztHoR3xTGVfr6KkV9Ny1sDMqfVK2z9xb1dbNnDQaL3k5kPnwQRjzQtyNXfbjNMFDPOQv
tdMjoGUCILNlkdUBKL6dLKFDIYNmhHKG4eA0LLl6Iie/mn26cmaDazgvd0alyPj05LIPwZ+tadTr
LJp8WlY/rYCP0oMWXAURqshxto1lg3ZlqXqBFY9/zVKdWCRF/Kzsae02/VaiBoEqpBBdZYJuCNia
pDJ4KTV3k5EwyC+a3GG3MLAu0Hu2NIf4Z4B+RNAZhRs3IO0my+mOAJSDkQ5Pjtf5d82sno2+/VWJ
RL2vEcXbc27TGn/whxn+0eZMp00ceNUrbnhGl95HjrntBWGKUuflXZoflTL+4mkCE8MLYbWwwkGQ
DXtQGbBlNJiBBD1s87JkfHXKnakYhH3HXso5zJBbwI5KYKUJcCtMAZsH09vcJlNHqp+gstnmp2mj
cGd182DeI1oJu3mdtUIuuqnbWA2Uf1kXXDDOMu5Se6WDCUacn122vvUEF3Sfhd4Z2fMMhu6T2V/M
v2VgrbXtvPiIKvc3jYOVK7k08rnaleSxivFa8DKsffjAFXzE2pTOe2dAew3eC7yMBj3LVpWt2YnT
piQk7GA7HpzMHP5VEddDYLLMIivk2bfcHVD2R5MeRy3KEy8xYfO/9mxl27k7pn5SUbdDxkkDX8DP
c4nQuO2Q44A60v81XG4LVZzC+Zbc4U1y6cXwbpZmGk+MF9HwuTsNmrJiGelPy/atXZjOHxZGz87P
13wWhwbgb5G50SWJlL2cU8BitEqbZAwr+jgoIPPsY+eIBxGg73JKPqbOp1Lk5ilB8ISxx9P7KKEA
IXHLa+EloAyY2ZKhoim6eW8NgFJR5ufY5zd0B/DHGtMI2dS1XkM7GK11EWZ1DIxiZVitBdPEMu2R
lwoBkG5DdxbrwA++o7npkDAW/0qs+l/FB/yfgwH+W5LA/1vCwN1vebPoN/8/ZAx4hED83zMGzl/6
K+y+pv+WMnD7X/4jZUD+Q+BAkD57qO8zORP08R8pA+IfjnRNZGhIIV20r8Qj/XvKgGH5/wDARx/u
ukJ5NnED/xkzYAj3H47puejHlPCZYV37f5MzIGnSIEfgv3IGePuBeG//llSOaZFy8z+ShfQADx/F
Tbgm17FcWFVL2/uo1kLZ2SIqTWtBTBWQZUE7zjAB6fV7v9HnwXRPiQbVU5Hcl8ZE+zzWR9M7WRKy
R3fUpJt7L/IhFLLsbVLV21gyPbtO+9lZ4S6BqzLL4RP76g29cFgbLPt+oCaLfooGqp9q+kL0Fu1w
TGA3Jxbdi4N4Cj35bcfds7RtAGOANhlUv2EtXhMveBgM+TvN2FybDxQxb47MjvDT7xj41vDO59C2
PnEa0C+ZssW18rmjBZcSHrJXmwfABwm4YrarOUMnEgAsLsby1ihePhDb/un0QMy6oZKhQGQRGD5y
HOmsfcP79CJWQOi4ZUu9J6SlP/JJ1SuDuhl0PXkJ2k4XJoQ+osCgQ5KsiMausmUrGiAzRQtfmnib
MDgHDQr0ECWzbSMNxK6DL5vCaDxNCyiWD99wj8mUvnd4DluZU8xtDzfvlYtbIkRZCWiv+35RoE+h
ZeROulIthKqutvGLbfqMlQDhifPR0eK6NMnuph60WBs2cmmnek9D/QX4sNNRvR4i8y3Mw72oSOKy
gDyXXWlcDTadRsBuYgekfCt8x4m5HKnVRHz+N1biy+7Mj0Rj26IWbvKcS+j6RyeN7tm3nxXYe00G
gJs7r6kRHKWmzTxuPmpjb0MUMW63m2aO7hFM9ogx+mfBOgER7FzmzP3wSiZ27IN4ZqZrC5iMsVpT
8jb3b7QgGQyE48H0GIOTgYzduKbhFCvRQ0TF6gqj5buJPcxL5g9EE/rOAIVSXsXGznNMr7HaVE7O
7quMpeghE1TNV+alxSZjgEaIQ0ndGEBdeel2NkyG5d54LMgrnOhozngsYwrCeAvyaFkTIQAg3j2O
sj4JE4MpzsasZMGqZP1R+ubZvO+QA9Ar/TaH0V6Xww/3XoLvKFyXAd+whZuhq4dNNvLKJX74q5DY
5c3XOBIa74b6Z0pcc5F4rPoUOLBsoIeBj5ml/cRLtLXG6ILC7tWdh2099Jj90keFpS1Ip92cBq+y
qC5xzL/gY+QA/sYggzIO6RNvaa6u6cBL5ULvwTBuYNF2euQpobnvPXDVcSKVzjOvo8UoEWMGbuLD
zQO0SsL+qfUefYnoVlc0XuOLpWHPfsrM/iHJx2sdFgzLzqa23b9IA8KXCBei6VIlM7px5LNsL2qf
etMToOhfMuN1HDD2F+j/vMx+me34zVKvYzCvLGZG+rCQsTXRq8q6T8v5rbr5sdVQJ652Uaj6NfyE
8+SrYZkB5y8GC1XWLZzBA+eahXg3nOBVD/BxaZReE8vYllb/i68Vylg6l2F2Dky4b+VcPSlRIw8X
l5kQXOEZe8vutkNivceG3sztC4LgH1u6vw1KPVjJfqWb4N5ImZoHe/gzjecicCm2mgYcIxZ7bBtR
DjjcyQ4kS0dEG6CKmxeDx0IjnXSCQFiYFQu8cyvtRr/TLXVmAFC0exFhiB/QkkyzF699PTLXBW/m
HWEltESHZCwLdIpNZvcLn2BhfHtyXd9cLnoK3UVZxNtUyXM33r7vv9Rtn6a5vRQRkgVfXrPZeQbk
QFw3q9+ZVzlovoDdHxsafFLOQ3qNo0tmKLx81IsSWg9Ggf3SwLhruljJ/HYFpY4SzT+PMXSI6s/S
tV8m5R+rsVxx90AyiIvjTD86wJdpeWe7MB5wuYObIjCTCJ36ATilfc8izDfdeJRj9dQ6/aVtkETo
IL9gNoDolmtVViCaxH/hcw6r4DcOpi+r1F+j5UAJWPoIWBFrt7llk/DJzOGl+qggMnzyxnHwQl4n
Jqk01ojeJBHA03JwVrTpfVkTj0ph0TneWu2zyOTWeRzz9i+d25+kwmqaWXLEGH0qipuJSrgPTjG/
ha16RFJmL6xaoVceutMQgOPZ9T5yOegtbUerkJxk23bfyxS2TlG2GjdAoRYWOjRc7lKF3mMuhebe
9cOliUQgkT9uow+3b6y+OVo7IB68s7Q6RUhDJMvkZECDe523aWT3lmTVZ665qo1YcfcyP44jXaLO
QYzxVWQ7K03eYNesRT0Nn0mnz1G81o39mFUOtVWW94aS/80TGTXwIxk7vQkRkhOBIb4ypOhma1zC
qXrrw4bydDb6LP0KPIcbCjvTYqS7OojbpTA6vYrN+J2DcjFn+bPrqr/eK7Fp+E8WStzGoA8nSYH0
iG8lhvFS6fmRcJAjK9XBFiyCk9HcjyiXYmfAF5Lb8dIN2C1v2hXLGX7IRWcXHHBPGQXWuCZg1kfD
GWtUsENGKE5dn+OSravLqlXl1f7KD+Wltd44hM+6J7lETrHBMay2xBT+gDjcdS7CoDZHxRmF5oOq
B+ymoT8t3bK8p8GMDJcwn5ZB114coKjW/bYkUwRMeZIwoJRORS1yOD3hrOIoQZtsAeEiy6WXHghq
YXVMPyjHMWRssxuRGBgs29Spsvw1w3vuDpTohgTl81VKHf9Qk8W0FZCz6btXw3AfZJygy0LtvLQ1
5fE3WrOenm4+kOVcGB4GC9pWa+I6nfmzazlvQhJ46zJHEW42JhgAbn0Lv6+ZfNRmexYJj4gpBBLv
JEZ0WHwOcTUuqwrl1Ehgr6zhvAEbHNEvm7o8J6na2pbLReeeWRGThaH1a3Mbb/SPXX6ERvnYRYw3
AzRJlZEdMxaYoppI3N8CqjI8jaJOdvaNAvIUar5RFU8ieNZ59JFXzc4tI0zict0G+Z0Y2DGN8TeO
4n17k5oT8kfqEgg3nagOgvUrXPAVi3SJ6AvfdIjdCitR1wankJ2e/+3HUO5T5mSvQhTXOcRl4AY7
6soXcf/TDNYn6r6Pvokv5fDFRCqIPOWNbgd/5Y3GpywR1xjKv3hR+HqjREdjeDHtejs707uX2Bd/
qs+mWz+L+G+s86/UP1iRfgJVfncbAqEYno5qjO7nMQPPj9EvWeUOG8EhpCNjQbTIeojxpZgoRMh+
CdeuX3CnF94B8nvbt8ND6C9l3P8mOIJ0Sv9yhHBtuOVMNneBOxF2Fae8F+q+y9ls04KFmBY48AFi
qJLpY4baACq0z6I6OYTNtKk+GX6x8SpxxLiMHXuEBsBmmdU5ISKuQC+VEcE95s8D7nHf5bQ388+W
BJ2bbBOpJ1lRGQzfaPVQ/bkFLhV9I1g75hNC1Cj5Qk/wom2m1KAfNqruH4c0Zhg23ceoyA6Ddg9d
DoGgvJOc24esR/rkqOPYB4+J3dJJRRRIWmwbVVrLIIngVe12XMr0x7phHEOBawLd93r0su3kWojY
zPq1czsMZJgaAuc16L1z3ogXDWO/UCav2jCTusAoVxbjU5CEn85IEo79z0jF5DIZxTeLxw9kOOCy
sWF2yPUhiKqjzzvteeBPUStxiqn7KCsXrOKPUd1xM5joyPvsYg0ZLjpW8iRGPJ0PNoXdak354DUY
3JdRyY00P2szwA5WHfIpQOGR6re8MndRQ+6MTvuPpO2fAqe/85E/+L2BH7o9t7a4ZnH5VGLV9rAj
r+puelO9fhkiDw7ZRVmbtcFCxpFa5VO3azuHHKkQF7KwN8KT4E8Uoq/d2K/O8mbQz15p/11lpr+i
Z/V9xCALblPRtmipEzPyQ499CfAOUQXfyBLIcicNAGZSfSUJFWpcUl++VD5jJs3EmynoUH+ZaIxL
xOEKk/ZCt0RgeuRQugZp+fjPSR6IziLV4zYIMfdPXIailwgTyb3aSomUhjTJpY9tFRU8sUouHjN4
Y5zqGQIHa0ySNf49Kfk8fLkxrerXj5GuSzm5VHijtXDj8k8n4S38xe1w6+FGJIKtwtmVz5s8gBsl
RvgUIq0oNC03HFVco+TYxQ5KpxmhFpvagjQN6CVIedQ+6JlCaa7cun6NLfkOIcRA1CDgl5FxcSfj
u3E8EMMY9wBS3iaa8VC31evA+bpz8+KSUvKBIQFv89DqGddelW1GMh86wq32OunMOw1TuyijjsYP
+MC1KapV3tLh63YHW6ZLHcEoZ6q88ay6hCrmqh0kWay2U++UqS+xFsmdMNDTTYKW5bCcuBVMeBzt
1vssDxlE+bYaxMZUti4J8QJKXjokDq0jQoM03DRYfoAsP8RwIMa77MYg+Yz3dKBE93lGlaS4iWKi
obY2c5c9VwyjWa0fwTCeML1cDQuDRuUIUgXz9zh0jQUhOAyvlskXozEztc450daprUhq7hvpcAo8
ND7nTKfiD5zJS4vBkVnFWqeqIsOr2+KF5g0qSQOTLftuPz25voUSIbLpgc5AhY3MvKvYSpfKQSBF
knHRNF+dVV4Dv85Ws47GdYZJRxW8Mk2FvmjkqvFjSBTV0rjpxWG/khJVIBl6j0YxW2uLLhoeX/WY
jazUc9B/VwS6srRyw0Wlj1qmc4GygzpE/5V+CI1XygrPMGoj6z8RUNEz6bL0RgcDmWjGuISHSblx
+lOW8BS5eXtUWXprRree0xv5HRHondYfyo8/06R6Q/H77hnOTncS1KQmdpAEnk0yDGgFIKCWIL4I
VPu/eSrm9ZzVd+h1MMTn7ULkyBiArK8CjtfIrpZFk1BiEBE0aIRz9BygvddPSR4XK8yp34UNRJF5
xZPV7JTLAwFUKELjHj/Hs4eJeUNbPREpxzqkbL0SHkNbyf1TBF2/7PsRkMJaWUn4nKGndwPxVXH8
1zI7h9wNZt4tA2+NUfulF9U1oSGNCUq8jFxKZWG9mmR/bCJCYAjhwxk9PrXhfOO8HA+ltPk3R5ga
wiAMtrUZOas6tqBSECWu5lovTLPu93ACBlh1J3YJR/TSq5yTphX+Lsts54A1EK0bn0btWEfCv1jl
YlmsMeaZDMiVeTdC/C07++TquVkCXc1r0qcfqx5BcgRTw4uVr2ce+Q1TH3pPqpNJmokuyIR3czvP
e0UFZ5+ymRUV8WJzWxcY+lOs/QFM0ZTcYPTDQL096vjhkJdqJwsEBLIFVLlR1kGLNU54XAr9yWga
Agxvp7Pnmx9DOPxM0n3XfqGX1I+3uF+h8cLsJklVvssk576ZofmUjMWzX1Z7cjqAWEyxGb0Zytkq
IDh8e4ePltbpoiVIJp+vSeP/ONpdhQmcIqYm8ABS5tCT4ITxwg3BncDdVABXWl6Fcs9RdvRJLoVj
IuctL/wWWmM5FYyiGMK/bPSCnM2MwE1QfwSE2eDAmaEn+vkuK2FOW5eEhakraaP2WUpvfxfF97/G
gDyzGpCIGTcuf/jpi1IeXDngUBNYVFVC3XPuD+QXtvtOjWzGjC7q5qlxMJHUNZVQjsHIQgE8A0zv
Yp1V9SaUbg8H3L17qTlu+rT+RqgH7TqNWPH75KltgWFMSz4VFYLlNnGwINGIufJa6wPRy8pUSHxC
ape2o755nsz1aAOONCEOisw/GYl5KhE+GSbzMR+Ox2YMvpfP/cU378h/QuvTJ2+4Jp651JiZOsyW
CCWWGR7jZT++Bll5ynLFnCq77s3tDGcZlXh2wVMRPJnX1oDl1OltSndGfm40fBSpeyCJ6iOPUV32
fn+MByrCCe9AjX2qs/KrTbLu3mymLzX8mH5xUYH4TE3vkQDEe9sW0/pOe/W7W1Z3rsJ1Le24gUBj
znGiksHNTn9cglWwmYtLSvOnT8AFsvDsmcCmZMjthd+J73YY2/3Nk5ZaH+1cybWdj/BMkiX1trOL
3llFzEUGZqRUbCYX8M82navB8tx318C8yblt8E5jZDFKOMyAkLkCDX3ixCJUS7E117TkYWPG8G42
e8IcTrOBajy10y8P2wEi489O7HvTeMlSLQihE49FYZGTYOyFsH9CIrMCv19bbb80VbO1i3rP/ukj
k7L8DPhRJlBMxNBUt+QW9hSEK3G66zwNq5KmLyiTKOj1ETg38Xnu/9BhoDqrm+Oc2R9WglKdeEHX
AicmWtDjtdlMnOPLqSKUbJy5dMLOIHVgqiWMFcvpEL4MoXSOBA2RXesS9g55OByybh1RMbhwAj+H
2hvvrQmvaiRdi9VmXWYMBtjYVgQiZ7vOYrkT+YAkcTDGdcgZTzHczhytfWOn59b0P+ZeCp4XToVU
57y8Zf4mDUTeEd+24XHOuhqNoMy5pTiqX6tE3nte19zPnnhuE+PcdfXNY6jdZfLiopmB6DJe6gQr
FqYnXBQkE7gAagtiGp/oY8cY3BGcAz5uEZX44troN/yUMaRn4cA6By6C6lJ2aIRY2b6MKSkPWhub
1gxvmlvuimj6yXnWyzFPH1STXWLXcZg6R381jj9xRudnoH6swqaroqhpbMGXMkMABg1BCDvOoZQv
uF0LMO3dQNL1fTMdQ77qTeK13npyTb5VrvIqqcmYq1H0Svqdbct4KE/zFvN0RsAOfisrYijImgcT
2c22wFG0MKafqEQ7J4Zacrf+iRFanWCPmSbwyd01esIDAcfImfxMdZjBuiY3gzl5xEnRciMid6I+
mmepIgAoXkPU6Dt0UddpDMm+MHk/OjfpTibvXmXN3dbR/l3aZJR/oxxLDOuUhlR5Rh/VGDT7PPHv
xqJbS+a2pQ2ctEg6gxWJL2KO3GfyNxA/lyhIPUYwaziNFHOjNxZ7VXDOhkQ0E0swuqgnRj0/SAhg
QFtEI6LZU2T3Koy/MMJjr3rk2F1CZIWwGNrDaMK6GBIHMxnJzvXTdWCgwlY9M5sOxvpBDuop77zq
2vrVPsUl5RE1QmaNv/aM6CpQDhIhSAXWbBJUpyzieMsaUGMgA3BZl/5b0xHDqlqQy9tJXiEdn81P
ZDZYA+N4Q+PSLa7pVGFMPcxJNt5NNxWZXd37Ht/PmDc77PP4fBvEk0rZl6nEvcVGQDLNh0fGwzIY
THk3O8Z7pLN/Y+m8lttW2iX6RKhCHAC3JMEoisrpBiXJNjIwCDMIT/8v7HNuVLb3tkVJ4ISvu1eb
5xzJ/9AWh4L7A7OjB8ZwIc7R0D5P9TF2p8vo5I+D7J7jEOLwKL1lFwTYT4y30F/c+7EZ9jGEXZxL
4Lt6HXiHxl0zNCqOeA9E5F7ELTe/51S8pNIlZIZbfCdIlLmOuhJMIhJgDLic7ZsQaXyv1CkcIDYH
C+YMM2i2SlDM4jCTk3Z3rqcF5qZD9qNxQ3ZQ7UDZVnLfJ7I4NHYHT6qPRqpqEI5BLsfZzCgEt0Kr
83kXtvK3lsiFnJ7CarRZM8r0sij/y81aCVHDuoXKyIHG0PLuI8W4Tv8EJM86pMiKG9H1dx5kITNZ
BrQx1uw+w9XATC/egQqSXJdYreUudLCoBpTF+8p6Tl0mpZ4KL6kuvd3cczDToXwbMGZZC7OXwk+Z
CI+UbRf1k5lC9W3Dr77reJTFzJnasMhSsH3ayRE3BKzZpnvkMzsNJqm+bDzYYFNULXQqh+6Lx1d4
CNrsXxCcIJtNCNb9CMCN1eHWDc2nKwkQKOOYTiETNuU/WSFcuiF8x1eCXQoTxhx1aGp7K6BTiMXh
r4dFj3U/P/iLTg8om6clk69WNrB0eh2iRF0v27DnUCc739m0YXKcpLMXXfy59P1VgFTahgq7h+wq
SrwS6BnlTIhpumUOHFheHKrevbkW8Kz+HB/G310NpmpmTFBNKcHXKf7WeviU4f1CsHzLHIQpFv4L
hK6a9xM8SXNcw/F8NjZ+BM9OnUyoHhz/gqsqTTIULedq1Up1VBhCz5Oc/ti9cQmqmmKRUH7M1Tdh
p4/ZdcKdm5GqG0B2qcJ7C9sH1OBg14Q/A3n7vTYeeg8fHwDOM9iP16yU4HGofO5FTpinH17NUYHS
Hl/K/olRbMaYqxdR25qvRmP+dTvjMdDt51KF2bZS3Wnpl69AYgrNKtZPE01WaEGXE7a7WaBlWoFo
o2GGyWSoQh5bbb4FqY96GQYRCHMICZRcY4Jii7E4jSnn2/ZdwiNp/+VCCpH2OGA740bKuKzhFh58
zU5MDob7VZy48cbn21swNhCj+Ta1LL3BHHLWWONU6UEIhOiyeGYAcDWX7tF14bOR0LqF2v1huPqo
So7iSwu4O5+Wy+JQkpOMR2EFX+EMl3LwH9sESAdr09m2JUgy3/sN63Tr9/7RmRiZjgQqo1ij4Xj5
XR6KAL6qxqcstmGNX32AEx6Ext0Z+y8iSnpC0CVNuNSPmTAYoqKzSqTcdpDPxBxfSu2/hQu3u1Z8
JzOLgw57FKTlkxAj6zoh/LBjvMCtRTHASHVsoxw7B1xQkQjDy+ibePQmQkouvPlaKrbnBtwNXErG
yHbzQ3x7hZ7mf0aQwoIOP2d+z32w7YS73yyczD5jqLzgBo6uMHvtHx9Ytz0ztpOe/m5m8y3XmOBU
k96Mfvmtiw5aTY1VzyO73Q3fRji8FHk4UOlsXCsxPwMb+eJStE+S7OYmPC1S/8at+2EYzpFjxaCt
b4F5nNBp+0JXCUb9VVbEzbIxRH+mJRhDS5/vCDuDd9AGylj4PXJza/zyNlujBvItPq3WP+nWZvmg
sO7Qeam5y/t8pa0wLEzyLAoC/yMQuI3j/KS6eqHFV7c7T+WEpIjsk5g9LpUJkpIBJzL6l4OVcpNE
DgieOWNDIGP1u1InbChBXrH8UiOkTfnIsp6E37b0v4WFW9+rg0j2yB5l9uBM47WzXH1wG/OfnwL6
ZLHBtbMzdXWcjACTnCgJpFnGs2+Ej4FapkuRZJ+Zx30rdjFktWczG4xoDuGlTEpdk8GP8GMcgjG4
8/p4p/XyVenxJ58qamTtOz0uJxo+0l0fMANPG6/aleP4bSBKTfkv/Kl77pGGvlRZkvEyPWQVPGFu
kqy1XcQ6sSCS/GDUz8XXBuc2Nacm4cSnfv2CqIXV4mRw4MH0ISqHUvZdYNnvc4Ir2EtwXprdnW3H
n7py3+cAA/hQzjd7cRgAderYsRIcVDYQaSUChBy04aw78WhriYSZ59Yhd1r2JuGsZ93xOEr7NHXh
I+Lh3VQCa4hdbJhCXbt+uE94VihXY9SQZMGFgctPp6pzqorXosWDURgwYZbuaQrli7BRcIf+JWzq
5zIcpqNQwdUP5Nnp2BiHoD77YA7I8fu7sCt+bO1cQBnsTcoKU8siqhB2DMMs5pLTS+sxyLb75EVB
8Nr4c/ViKOaDucn65KkHTNknRqfPNU0vuy6p2P7Q/joHK8vIqXdb1/VWkEscsw+jN5xNWtd/Y1X/
akPuSWKx9g+EhoMMGCI94p8kunGDIe5ORUwhsMCJW1nx3nSwBxhZBZcm6w/4oZnxwaXezJ3460FJ
2mhVxLvyAQpPG2WNng7aY2498AN0J3AQPiCaeYRVQO42A7Ss9/jBcFZyLMW9BtmCqXSCebVM+piD
i/60vPgSlylqTnFnoit6DnDnbF3CmI7gAGI17VKxD4zwS4bMBkwSGGW5VFEwcT3Ik5sWyW9T/1XL
vPftv1W3MAZf/e4eIQnyz9ODwXx/s5/CMWZmVPzFPfPKJUgdJJWfTRmeCJgwh0mne0MHL4ZjPg8S
lJPzn12O84zl+xsd8nZVCmG0If8m7RLAlx2e+ELLvdfTvjCkCdyAPN71tg/YIn1pwSIHXASZgiQM
Hy0EXPMHA8gWNlOLE5PdvxbJv7juo9Yzmj0ORI5frfvtJSrfVpYCjeq5FG7Nmhk4We7VvYnTdHzj
rgmKKy+Yvrj1BuYoTtBG08vhP/eZ+Rj7ots7NIGci37RWzbPV48jB5PmD+AOHq0Z+SvOJWan0ny2
HP8WDN1Hatbvpc6LuywnMthOsGkrewUdGsuuDhxSkST+poAfmWcDMbIPToz25hAnWAUkts9KHsn4
RSS12yNpo1vd1tcpRoSz++oER4MN2sSRU7Fvu4UyVvPIC3t0HxX8rbks7Qhg0Qhlq0Gc69+bQjCr
GyNz8b64MPLjEzo39zBqtvRiErUYZooxOdduWioKIwxXN3NMJbpE8J4xe0RVltOuYmDWVTCN0sHq
MHz3NiMt9CExiA3C5i0m2HcMURLJp6+Q2+M4Mi/jLtNgFWX1dqQ+S+bhzaJw3uRLc6zwq+7ETFlp
ypjbEtSECCPZFSZUXCS6MSirEySYh2TpX5OBd1peWdn9shBLbouGmVYmo5qBFe0Y4AjweDAxiY2A
LKFtfPTwrCMk29APX5wxIMW3bwxmkkhW7oFq7KDlMSqcVdPw1MVYyfl5+MGl4GBrGRX8rXgERlqC
y5grGDp5k1m7OS+inDkAgKoMHcF+jw2I7HM8/TFH+x6X/S1u2CaK0HvtdfxqdtmnjcNbVfju3MXE
5Frem4F+lm0xnWC/foR2fuzZY76VuLjzUlBWeDUg+m1Lj91j+ZewPJjct7Zu+et2DOCMbMT1M427
ua7/hLWR0k3QVXubT78kxh27POPhbAYlMVyxjea7oXUZlaKEFsYfC+so+K1/TeU+jLV683mv7Dx4
MrvByp/KDO54q4sInBE/6l5PF3NcQBOmbOgl8Y0w8cdD23sfPfaFbmD3r2ruz6H3tLTsxjjlm/VY
g0A9PkAaQOFqSWsvg37xsLwOYBWdrCPusHD8ybL5Jy1KqH7x9DhiOunputpMdfNpTMHFL1deJoYs
WYQPtY8Q7Bic52cfnqqVUV/Qq2OwGukyxyBW68fnygluUOeYCsz/qD5fHTMQIOr00vu4KtIZTlc4
wZr1UsBMNCsxmkrRrZhrD51H30whHomFosgkBF2mzOdyzj05Bd4ckkAG2uU8yEUasFeZg4048jEL
8/Vz+4OyYB5rV+q7Eq0b7OVzk/F57SSmxyjQ6X5Q9n4waivKTPFVKwM137XMi2kCehkLCNIxVwXD
ty0QMN4vJ634mHwlQneMBJN9xv55qBrmlZAnTgVU1CgDITdR3RstwvuxDSRW5jmPCevHE/RdgDSG
2i9N+u37V6vJ/W0pmMuGq8tk8PwzBvL7DjDdZiCjwSwCHJNH6Bq72nMsONpliUvKZXT39YSDUuQS
96eFLak0bG9TrmtwOeE6AIkiG/bBxLlwbpqOOWA5on6vo3/Pd4ZzWFNAROfdE/j6OYj1R4/9dGtn
wEdy+Nk7ljKoZ8ip3dS+GSXERWOZb4L+qbaNkYrQOodVyGCSDhnvHCoL4oY/w9SkQXQqvvUS1qfO
AorPDAR4FZnofZAa1t6r+38Nx08R5o8hYPXUyvUVMLzp8xsiwP2G4NO0WaQT4tByX5Ne/LPwQO4K
j3tbKNQbJWFbrP7zuWNmxRaDg6rBA5ulHI1sAjRB5rGYFuu/anx3JamHieoJMza2CeFENPXlYqVt
whgRZuQah1c1JpMm/w+bwuPaJciKLGjbFdVLaRKXu7Dnljq3x5rFkZEfyBYtnHNZmseZo+HGbIIz
q264VyWw9sFNT6WgC2UiqsGbnJ/S5G2VhKivzBVercM7p0xB5olzXTfz3jbm+6GVyTuH9WhclPMc
0wf7XANKjI1u2CauRohYPnIVgFviXNDDVmKsmNj3Zjp177R/AYUL39QaCk8z5w6i+JXK8/Stj80W
wpk6COeB86LHFespUS4f/OVLZ2CzvDYtjoJu8g9Pxo9VWTFuapMwMluYo6Zy5ws9X0yF07w7cRxG
4bUBgSp3nO8G9+Zghg8GTBMEQr+SWOHo98Du1EvY0ZqIkEwFibfHtM+ghdWBbMOcne3B3AoEuTNz
TIasKi1fvaY27jORPo8UH76qoUye2ryN2glOokcV4x5+ZPlabd36W0K3fGFksrxqUAVtEb4YrP0P
PCb3RfhmKqd9sZ3FfCURgNQ+zU88Z3zZ9m0su5M5FGbUzQUNTVY4Hct0IOlRMcJnAqWAWk1Oc1na
jKlXVS4knmZ5GZdEXpzKNeD58/SkpsuLXmQBVi7sDXCJ/D++8OXlv18pvEaHavYfbMPoL3jT/E3s
+/CBcjlc/vtgOMKSm/9+mZBTgZ3B/bvrfRyGJyhXxNubebj89wf/fZCugF40w95w+gbhPRO2uoix
+P8PNHpX1IAkZBxiQ12K9b+SQhaneMDds+TWzWg86wa7nZxNwO4js5ZIVd/aZBD5r1ivrRtpS/PG
ceDJdxd9HiV3tKTk29sXuXkDXWje8JZ7XWrcJ+v/+d+fJI54MNtkOSAknw1RLCCuSr84+lCN0CNc
CKPGHZhg717aGZhkCHGRsJjeFOOw3MbAmW995pd35VIfXb5ktlAz36N4J/chN31RT+rqzDFLgVH4
rHixi2Ekf2iWOneAD/GCIluK50yGwzVuJUxZuQzXRKwSHGZgfMJW81gGz81g9dfQiJlup73RX//7
0CGvIRbnP5gW7+xg0qdFdcgV64dq/QsjboajFBNPz1zf69HeuXDgWHYQdtp+Sq9xQ/7EMA1zpYSb
2zxcyTsJfTog7ZCHIbLtbRb6zdSha8oGi7Ie4njiafM05j4+MAbiwmiBBrMNqNjlxO0KIjOe9qQu
9dWptL4KzNLR5LKEEFwEGGVz1O9qX13p/MbdH6dASSaKCyq7/MmNcTqQL80wF2zs0vwUOfSgxitu
KGUPgauXbUWt9EuiTCaLS3wH2ZbwymikeCJKEt7CmvZ5m7n7qvWSJ98ckqcsr/YVfu77/37HWNe5
TgEnwOoInl08qE6Ih9bPxQO84x3pnAH0pox9epBntBGHQ0NUJC26vNnmT2gcBzRTb2fSTb/vOu0+
c+Uz73wr/i5tLCw67KgMcCsOfiGqisdgepeXY/K74pVz3/wJhTXsisVv7rzkmiLGsbziqPEoZsMa
4webyht/mOS6R+4zeWQZ+qikdWXrtd5mhwa5wZnUQ1WJmnwcwPtcrT+q4S3jKP2UWQ/ZAxPmgM0Y
1aJoxhtTBm5Cq1E10Njr+qBuHhMZwN+kxfCHg/QrDlPP6wyoJVh4+p4BXZwCdBs9dKnFrD/sUB6K
sTougTm9hwlGbyzB+GU4159T3zgIn3iFRKz6mZzPTI9Ms5Mw/L8PENyP2p2TY+DwYvVsvMxF9SZs
fuP7yYdywYjxY91xh+r3zOo+XInUK2pt76a6xd2Q5davOTsqmtL3pUf1iYOnGBfJ1sTXz/m8BFvg
cLz3qnsSv8m5ISN+lrgOztq5JnNFsoA9aKNpLCQsQSB8VsgsNlfpvOPof5TsFLu2gJKVxnW2a+QI
MyUsrUdDCDBSTJ5cF9+I094XGAn468Gx0dhPfNfnCRwgAsV9REnUdBqDXwZ4w+rCVY8FpY6wq+TR
EBAv45h7V2UP8jiY1Ufcru2CJkSDlttvahw42CdblXr/pG6nc6boXVjCGTRMMT4u8Cym1DP2bTB8
uN5EgNVzny053xDFv5k9JpfQwFJY6SNCGzU7VeefxpobQbG+jrKf6bVyKmCMHKBIbKfRMtDbaPI+
EQmL+mQ4py5vVwl9GPZguPPdGBo0Z9Au4SEY7NO5sR8tNVmP40yOb/S+25CZSg9UCnZP4uNDTEAe
+NlmBpN37aSLj8h/qOxxROwfVDRPtgDHGXPq6Lzm4MgfLe1hV6EnNXlxlYa3jU2fbjT/PyBpqCkj
5UCY+O3JaWJ19UzdPU7Q+46dZPqh3U8UoOmQGrHeZkMRR3OVkLgIyIZ3ujlVQXsldoRl08mPeUKB
W4kSEtCww0w+MdMSjhRf22jGh8JJx7ulqfcKoF8U1sBpbI2bLAm6u4oJ8uZeZksJu42EH31uwV53
qXzIh32dxiCi6tXMNf2NMYBv/aDlacTSMc4YE3wLAd9N9GdpLdUBPEjkLE2xbwWLKRUjjHCUc5By
3s9D8q8CylrzHcJuYVUjqMtrUc5GJKBRnFCSctE9ZsDDjmmePLkwyDzpHCgO/FD555wnIb0A/Z+5
wR5qAPWGaYh+ycw1oGVwxKpmzJHT6PGQu85xNuNb2kKLriZr28PP21YyChY237QpQhA/kFHGBukc
qBwGoE1+iiPoCACf8U8hCmXLAQsZEfmzL7lVh0Th2clemXMRDhDyR9hPwIh/1MQq5VX2ZQZuMrby
qTDVtz86F2AO/6Dp0qPQcgMyg+6AgrLvqrUxlEMVNh6/I5CTX7Ig+ceP9g51r9gtKJc5tgHXhpqX
xG21J2XAtJ25Dv4J/wguNJkmpm6kh2dUhI4rhW3Gkfef8YPYEKdybAKauzgOhGNlYq1HSt8BHAcs
nGYfRSu/hsWwd3BoD+SijosjLjBtIuBD1s7r5g/IXQcz/xiqOdnHsXo1vNWIjEvcyxD2bOc10O6h
Gupb0bY/JLI+mtXj3sNf2lhJQG9swUG/EH+xnOBEOXjxog+ln6BLSZ2euJvfx351aBowSU1l3Gkf
xnhrDT8Dhg1GsUGydSgSiVmkGqn/5LEFrYfhicS1epiiKSHsQmcGWMrxvhKIxLqbnrLEPMdD3EAc
6369Znroy/olbrP5gJlLk3dQzXvlBTt6mFiOI9dXP7rzI/xdq7PcGt4LShSMmOaXpivxBgYBgXBG
l5J7jxXbblR66oMuT7ilFkCndkoxnU13QaIJdCiHl5wZL5nA6mKKA8Eo7Hmm7BER031vAQw3kRO0
EaDZVVgjunqX+ROaVgFBrdU298UGvgrRrX7ZiQpLFQS6+DHunlv8uMg1ycM408LcZg/N8AImJzKV
92LOmOV1cN/netoEYnqbA1JpLpswux2OTM9naOwTR3Yb1bBq00AxJQEDHUdv7WQuOfiAWlc8S/Wv
A1sszRbYSoWEMbKQ9siVc4kDCs3lsJupVu2q/B89euKaNM68wyt4Ktq+OoRe8ZG7aRq5S/0VGBgV
tOls3BL3NSjm+hh43MU7rSKxcCKmiIyTu2P+sFKf2cQBuuUY3OD9hnin7sZ8ec1zoDKZhidAjBj6
hz2+zu5XIaE45U3z6pXzRSX2h3SIjHdx/dZWIgKm8Js8+1WsD+2MKb/qNBOGttz7KnBouMPvXDp2
iX3aAGbSATF/tq1S3KHmrm4LLqVIeywiFe4AMMqvLJPUNrbDZbZfww4GEzD+GiDNSJKcZy9ak+JK
m6i/HXA/w8e8wVU2SwFQIni2L4HPzDYszS8epFWjf7Bs52UomoeKQRmlzlyZl44qWxb+vKWQjOhc
m3Thzh/746jWko0wyK9G0lxg3rwxrnl0hVzNTJqLjM15jssnBjv9FVpkOEOFtQ3tYJOnjynllRvu
ljglCfj1yaWF03CVVpJsOYhC5dm4E1coklvtplH4nYh9zVs48Wym2YXLZjxY3xQ3SJ5ivO0wJmGG
VMLdidH+mv2J3ipaQJgx68fRIPfGJDi7GK78oFD5wbRnH65ScOqoej1ZAfGkgmA9FxHn2SKsdGh4
cc3wnpbxl+/MzwtVmgzB2oif0t7tE+op+fQnW9Z3lHE42McHzuEv+GXewc9jNJQT557k3MFC2rXV
9OH4PK1YxgQYDeuVFH29FypjbpJyF06shClXJ3ZLMJuriUnuWmFfTe5kOzFQRVcR5Vj85RSa85dp
Li+M+BzSLJQ1kKdEXQEkKYsIf8iTaXkfq47I2/1AE20SeL9C68ehIi/VdvPJSMTRwVFElAUbr8Qa
taSgXGtANrdUTifaxM6dQRpdIuflJY0lrkPoDdGj1B9mmRIU7rAUz715pA7yReeIOzG9gIjU3O5q
DDhJAK9MVddGN8+uj8AXdGo+9kX6FcArtok8bJ6HoMjPCeOo3bEoEt5roHap5hQXmnpaUnITX0PH
XMklK1SGxzqP7Z/JsKPMC+fj1OA7GSwaZ8EJqLrJ7ztZniCNbZoZ+J7f2t0WoiivP7JEgBumJZ5r
GNN7EqwcimY++y0/h9QNOsBtn7TosXKULO34uh2eRNzIpoth0DE+cGRzAsw7HnrXufI8kWcMuv4w
ZDaYZ8WmRmKFRCV+dbtA6S36/Uxh7D6FjGx09aYBGQDumZXfCF/EDJeXG8Yd/m+K0W0MVsGMFAZ/
scvgOCZuAvyl8Zr9xATAkzSeJtmzKJIbNNbfaqQhmfM5Ug6oy9lc+571o9njTak5/w/VE1aZm8y4
OlKbLvsUgAPN0Bu3yoyjl9lXu9S3uF5eyamEEcA3BssFacGYhKe2amszmtYeB78RtbmLKDgsihlH
P+0tLvUo8wGowDq+lXlHrlPjGuX6EUlttOfJ4HAUUzsf1yTLbUeSXQrhCTKp4ZoUHAkl6esScBLt
Gg4txTKf/AFaZVH1HpTl+AyNp8CJh3ZGma8rurW+9HHoZovoKQ0g9D0c54neW2OsHwcBABhoFjGe
UeDPG5KL4fDhv1+ZXoFnM6EPjK39rFtguiOhs2iZvH9zKOo9UwqbYvh95fcAE+vmTk5ddxs9bC2O
lx5zRclsAnIF4Da9tthD7aLYB1bov/eC5zbjZVx7M/PfKXKae+899FO6fmVziulnR+0T3rtilL4P
RpdKuaUW7wM+TtTS1rlvBKAHK24GzACftBehvtYU6GHvXG/g/HbUWvDopeahbg2+Yy51Ub40/4Wc
6W9e4PuvoFcxG49pkb5RgWhesnT6EHFFEiVV756RyoumUISmM4zIxAXTjTWMXhS3pJRVWdmwFwMD
qnP/Z+xj/DerqbvMfG6TDP8t9+i1/1lyy3PsM49fbI2E08E6S4x/TsqhyGnIZTMO3YW8dXBSgN7P
HMCbDuyi/cLRAoXpx3TR7mSM+lIsjLBAejUrzjuxc5h0Nc0DaYF0NAD42xb8SxOFAkwb2fV6HJ8e
iOYNl7YcSzk8p3k4u1iydokNFZxzxjnBX7jxF/oy8XFRsaEoQanXOw6w70trlsFWOxYlujS/RIxg
f5q5/lAhDW2J8THGwadl6uZCNOBx5uK5W1V/nHHyNA9i2sOap6AWJ1Y43Hhf0s+bzhwakRQX6s6Q
IM/cMu5EDr9vttFlRcnWVVQUcQyQqeQaHlpybLaj9dcFEXAbFjMamCWyFvVUc17YH8Su8fKbk1G5
R4ruICQ1SWObXCgMAJ8iE82IO+QmxTcBBjBtX0VD7QkZKV3S1Ue45C037XswkIBfwHSBI1vOgx/+
VRYOzmVGKMhkwkOzwL8blGHeEkKBYwspPMMdHTHje26q8d408oNn6Yd8tLmy+MxWmmOYlTR98djV
ZcZV05afIOrZY2i/PhZTdel7LiqCtpgjj+mptJ35krccGT1sc8Mc/Glm1NhJgZxGdHCX4M2AkZWl
NINyOYODar176IGYV9R48Hzzht6wW9QYpWhUJOwZBSSl/0IP5LDP+wDfqOV/1EVBeAEALS1KNl2Q
Yln9m7ANQBVNcwb+N/UU7etWuwPCORzN6U766ecsCUyRR8wZERwWykFKSDM4CzNaVmXxWZRUYQZj
/+wOVRr5ZTCcwwxun+j/QIrMh/nHsFr3oIDYq+KOm+oDdCu6rH0O2r3bbY2YqSLEDMYLYoAiS2iv
5uLLxYAo5BEDDofpsF13hd65s0v7wfPTo8x48oOGiPpkgO4bVI+Jl4zuUpxl5cHTsIGy5eNtXKrk
MFf1s7JsHZERIVrfMJ+v7C2hKJJSXfogwd5uUAvCbRu7lA51V2L6P7O5PKXCPdeWGI7Z0t5VGaef
oPS4nJBT2Mf9coFGcmKOaJPunfXW63N0cEBOFDGCsImdP4uM924FpzoG/GrR+VGrbC2IxfNP/ydO
aGpRmTwBJchBGA4NfKWwfMLnu8okznNnZ/UBUh+Y4LL29s6Uv08DEkqjjG8mA3lORMbNr6nPGQp3
xG6YdLuvKTOEKEAKBkTyHmPrnWgwIrbTfDetqmesw3+Z4VxoPzzNZK6OInJmUDqw5/2ITow/Rnhu
Kt75QjQX8GfTZh55JAE+6JKq8Mk0APgvsXcZh/bJKy0AVRMWYMomsNjCMAt9gNRjLS5OKTNGMq/Z
Kmj2tWecSY72W94bXjKaF3rZNirAFmRkSBi67Y+xCP45moppOTNDYOjPGBZmYTvDqcPE5UyJEWV4
2pfULvZAGWL2DLJ4WYoTXTbWGX4bkDNi8qXCRRfEn2k/Z/uxOZEj5LDmshtgm8LM2b81JtNfUatX
j0Mj+QeUtNRcY1i8o/PA+8e/Ts91Ye2NScAUCZirkNKi/0IkB2CjK34jQ6Ji8RzX28nk2b+NTI6i
HvWRMxLHKU/ce4q2jDnGLNgyf3CT8scucMKUqI1KpDPuArYcz4LqP8zbARUrqikhIPXEl2AF1bLJ
MkOd+M6+dTjdsMoH36p10NNsm6sMmdynYARcMtbfYen+4cj3mpbyRVU0btDSs2xWRq431j6pOONE
n2QRgav0onSII4xSBARYCL3SGO7SxgKZRNZrW1DYHC54S8b2m+4ZomO+FrimPSyl62/reP6cZ4Lk
NCmvzoFim5lxvus2C+aVO/b1faPQAsvMindiqp/EzQXNadt70bI0EVo5cjCpAHbtUkzk9/QZ/LG4
AaIAL98UY2/d/Sx9wRqKQoELZWeOJNEhaxbca1FrO5D8Gy8EGDZy3W+zfe4wHYl9ruoJxIO5FfGu
glp1FrnZ3oUt59aeplLqspotnlIGruwVGIUIoAvcfTE+gm1qkkwMY/OYBm62kyFvucaiS1Bmx4pZ
L5g8kIzI9ZiCWFklpmSGk1CIE+NZVViEGpvMdWOg9XvpcPRJ9godGBy7PHvnJQOpK+JHblP4jIf+
jp7xS2utvxnxER7WwdIk2P5ikZ5CDffKaHKNNoudx2ptDGE8OwoDMpmc4hDct6vuWPsSk2zAoKqh
utRyHXz/ufXVp2l/s+v6gNPuOxx9d4/T8pQvNf47CBZR1gPThnWOcj5Xf9PafJ59jutkYN6SPB22
jjcZG6eivQpNlYUZ9tG1KBYPcxFZMdc4VXe0vRAgapHAWrJeiz/UeyJd36FNjAtQXHqotHErPXke
XBbaLmDznvPJIWy9gFxtcAIaJm+NWUxfzZS99S7BHxzWvUNTWaiZzqnVYFQmXhSGzrOtAPR7+ZtU
eIhiPyPMINzpkOQBl36qKmN0b8WFp7bYIfN++bFCnDWOP51sp3fhH+cFRvTyKXe8feBLPMkF6d52
rfTygT3aNrWkVt5sxtCXO9+mGbYumr+l745HQ/+wStr3WJh554NVpeumMvmGpN8W/lfF5tEnI9Wp
o4dBhf6vrc5hJ+qMttgRKR6DwBOb4XtnEyuhJvYvReHDSeDDGDk/cmHv9qpLrj4IZmLTwV3O0Dgq
ct4YbdFdJ4pikLkbRjVCvU45oDqzcpMjZNK/ozVD/+sPhIeaieGxbPrw0iLWhevyP9AjGeftHwS9
SHPy2VkMujJAjIeJWYgbI4zn2BUAKnH7TWCNAMfgBbI6GDFU+qILv8w7+yjL9mNK6YkI3AEDbdhz
xfF/hNuN2+Y0Th5Ho+KfE5gUUvGkYnczoWFTsOUOwtr+j70z2a0c2bLsrxRyXHwgzUgaOcjJ7Ttd
9Z1PCLka9sa+/fpc9IjCy5cJZKHmFQOHu0Luku41mh07Z++1FwHXUC0uOMoQIZ1Tj8lxbQyBxSUC
HnlFwvRmJi5llCxhh4S/pWfMt21WG9MJ8ZwwnepjkgvakW7SDJRYhQIxgcGGmzDsoRpbCukYCVXp
ONNeDBG+EhLbOhyjLc+G79G1DIEvrQrL/6bzNNC8puY+TK3K12Pj34VDcMc808ad3m+ANSAAN7hx
M59ujuF4Z5lU+j580trEUhwgVuUIzL5UrC8koMXbHnYZ1gKxte2ltxfi0uQ8M12VnAcXDZJNgFte
Lnl+dnkiC8nfuZKLrBeQMc5B0/jJuAkJyaO9Jl6c0geRVY203mDZbKKcbvVyfNmjVawTLP77vsMv
G7f+ADvTPeSWRLW3PKxjr4Fd48lUXZ9v+zm/pRV6wAj2bI300YyoudahO1+8PtkUwnwgj4DgVKI+
vGB4V69R3TdbhGoneAyfPIqLSKGgG1HykNOyRv8+vLH55k2KkTp4a2nJE72DHQCx3Y9Q/mkcG4D3
MflEOrsCS2NIpZClyZIhwWRulVWDfnKK5xJSx6kbRUQgLpPrEQ3H3FgPTvPpZUEGB5hjKLNomcbC
CHZhcusr00DKDXwdPQvvNzPp+zylZvKs8VLoRWG75JJJWzy4durw6gE9IbyFOx3pEcrsgRpu3FK9
dRne4yhAwkKZEPanIvQ4GrmZy4ga3bNAV9bpB3DjGSdKTcFDyy6DtkgvgfmxG0xfSWW+W2mHzsIT
P2Ccobt3KlrrQT91oqLFvKxduxSwp6IlfGYIKsoGg/1dNHdNUrRHEbc02S1xyOzwPWcTPodBc6ec
ruLJiHxu5NG0HuaF+z2H34Gbp7tBON7JCJ91j3OlT8ofFCbyTdgKiwDBr0qgiNK4UWVj7rOGmbRV
jU9xivCQNgo+tjxcA4WZb0qbPmMCPbNwg2sZCpbY0HUXrV2yLJ2esnq8q2rbPFfOjN/93Iq4u5fW
kNwqTJwmDsWbqe04XgyWXG/X3akck41f6lU1uc0l8uha4lF+k/Pb3I/yA7Qw4BFJJJsIcBOx34MR
qhnBP/iZCG+B+BMnwjkE1UWdWk2fbiCO5UCZwE+z1b2s3lUseKKdeN7BE+Oq5fBjWjnEJF4XSDlj
P90oZ+Ti5NfTJnVxV0kA+jZASbQ0vDcVw58gQ6qK10EaXzURitfWTvqdLyWsFhuEdhqVxF4EXXqn
TCYqaSYPCSOza1neO6bObmQ2fmcAunc02Rgf9Idh5C2hI3iK/bsoFMNBEDFqmWN5VPGd4Y5fNC36
RzbgbNsFVrK1JxYBTOkcgeroX1v5OjRSnQe7/OLGH25s0RyNYgA1XxbqbnQt1ClNRF2pRXejCyb8
OcOTbVvM+ZWtjmC3CqlG6bhnvCYN3hjw+57/xOTU/Ki78pGnmrcjfowKPH6g5CpMivgS5EizqjYJ
CjVI5SYSicXms9O1bc7FTsUnVzBTKpX4coGfRa53bDOyWiU54SunnYcbr6xsSNaDOLfFJY0ieamG
aaVJqj9JQt8b8qggrTA3jiuqZ28B13TJsY8npCP1zp7az2BAoZyM0QfR5jgSqp1U8h40HY332nvq
iycH1FEAGGrVNvhCAdtv47C7Bfn7jur9U7gzf30R79hy8ccud+9RvqYhdbhgadvDmx+bJZcv79Nq
ctIxUS1V5KryNEOP9ezbNpn2uUsvwB+AtU8dhy9n5Fk717RZMttTdtaAj5AeQhKw0R7sZvjuQnlq
ONXxcZOZNFn4aqeB6IKJXpsXdQ2JnWtdDXeVhSOYjMGHuOoulAuvP6idCNRaQPvscXaFktkObgi2
JOO2oOS376LUf85LoLQx2W69MGH7qkPiujCwaGKTKvU1tgp2FHyfOGA6w1sBEAjTSRD9anW1/0Pe
/P+I0qep/P73f/ssiJSup4fvMC70v/JGgYr+D4jS77r7b5/+N57U9f4BfBRJlmtZUmDzgFz6N57U
s/4hLc92TF/8oZMq/tf/wZOa/zAtAc2U/ywLvKllSvufgFLL+wfAU4W4VyrfBaug/t8Apf+KJ4VQ
bPuS6EHHcSz8KsLk/39+PMT0af/936z/TcBEYPRI6wC/mdbiOCeKIyxfjdalhaqrV8yo+FyNOCMK
mlapdLmfpqhW6xJvRsUI0U3scZdyUJTc+LLm0wghs+i6ezANeUICfNepT1Hnv0cToWXYPbJv/QBE
3cUddjDu/GEh3mbm3yssk2QEd67PcYM+dsm5y0ETF9p/6ZkYwPV1OXRemDaTYozdFF31zvLfnKas
19onhW3zn97Hu78Qrf9Ld/kdquCWH1bwPv9ncqt0QcNK3gkfx75pKSn/9aXRvhWOhkH2kT9m3DnG
nZGrMwOwcy+bY+KF9jrB4np2sO6QFbWqS3dbxO13qBlvhMG8mGEDJiXDTZ92KRZSrrxZ98kRqk5D
dQobvBOt8DrUNVZwSkCXCVHTAdfG/+UHscR/+0FYJx7b/FLSOLb7X95jzFBxEdHLxisPXsAq3Ttd
inxTx9M9pyxFaY6yTqZJeGoYFjNzT5ckFhM/z//8ivrkdf+Xb4UYGMt2eRKEy3ojCuVfX9MYpeOc
IctBqZ+f8gfXdIbXcJBb/J1PEfv6IbLtjnYWVI4yMAUNRDy/TElSQpP9q+t4nLSJAZ4olJdx0AhK
TBl1G1qd5CjU/qvKWmfvWU+dnckHTDtDrzY1lrdtC17OGJ0bpevf5BDnh6aS9ibSfv2SCBTZfn3R
k3kLMxOtb+2Va9JrUryumETxkh4D3mXKB97qOCcHoyBggcTRe+q5gZyQD+4c21HmL/1snkjfCN6W
jTz+WKTlZuAYTALCEho+rgDNbSGDePtMENRnVdYeiR1NciyaGutGmm2qKEBhn0b+JVQ8FHUPybI9
zhV3oIBVuuYiUi94BrFLXcQzuSfgW89MGFBsrn2D0IAekmfm0izwgLzt1YxHi9jbjxHuzE3jPGLg
GZ70bRQY2TnPuo+xVPEFeQRWwVDb62p+r7E9HyQkfDBU9Ot9bvklo44q7tb70LXi+yaAAoJ5defV
xKuOcBG8SflbzWHFEQd1ezDTJwfJ68ajWt5rvynOLE48FyiGTCR6ud191DkS2cIc1G6SzpdLe5Dq
AfZkyTsxuXlzMdoMs/gAfaEtx5vSd2EuQXjcanNpio71blTpsbArRgAZjPwpg1ZXTd7Zm8IjyabW
Rz1wHZfOEABQSfut19l4jEQMkYFWrlEF8z4tq3Gny/TcdnSck/AJa3KPtyvZDw1z36YvXwhebLez
RigYOi4Xjrr9MjCDb1X3yAYHvUS5zjpZVHdtmYjFT2MkyIpRIPHAT+TZ4WnPSvs2YqywixbNhTLp
NOGBjO7mkGa+aV/LDjkH58FeVdh5jLl5nAb3ycsDejhN8xp7zQM3TsY2QVjuAW5Z3B+wytjCAl1o
+sfhs51Ak2tMAWKCWOUN4Gua3n1ockLVixJGlvTbHya3K9AMwYVUxzMjIlPQ8ktzvSMF1KZrYP3w
9PyKEn7g/hLUkEuMVVzHzSbD57GpEJ/uySXejX/Ep2isoBxP0Ld4YGo4fDsaFR7Q1VuZ5wCOUHqv
zQLU6og5jxEqV8wO0OtcI4FguvLWqiE8gDDYky7rcakPylNUtGguhX0T94l1KWP54YGAvJZfReub
G9kZKe+m8dVHqGdmOAyVb99SBr+hEz5HAyaWpkTIx0zWWekFl6gb+eZZ2RPdKckVKylXU+n/xuNz
Hht5KpwII0WEO8txrQByKRzhuUuepE7eZEKByLj9vkaODcWVHyg3bfBvsfftB1TTBTjiFDjBXVM5
576vwGHU0xMKNSQFlVzXRufcC5P1NlnJvklIc+tJ1LNaMjpRelLL0wPrXdR9vvpJBrRWU3fJE9rW
A5zkXa67XTjFwEQa9SxH+J1Inmj38K+uYqynSH89nML63AYO5sHYAG00zjWGiuVRRdNxzMUTmsp7
e5Y3YKSINSsRAYvFATJObwg5iDC1p25L7Pdm6f2KNDHQUOcfTaO2KHJIAJu7VyG9z2yuw+cu0ukJ
TeFrhddHwWEsa+sjSOFEI1+N1kH9nQmHWADD+W2aS5wTXFkj7fA6CAtsxpJKk2VcfztoPgaBWRTo
5R74FJBS1jdLMYcEOeQnGdOG8QPrEpeDvx24UuwIVjcRaE8HSGbwl9vyos3hVSWq2ZSuESDg++oE
hnYXfPWdHr0HN6JvR4IimjWT4UcwSXXq8GKvEy44icDEmxke/KUx3zgegO+oPfeDNk6Z6dLLStvz
nKhl9SfmKmJM8IEn/VgbyAjpPhwCkHJbs+RYT5rHPPHSNyPBCefdT3nvfyK3IB/eoOEdzYa9GpJm
74VesCVuxKM4wG9f3IaRh3yoQigo/Fs9fjql+dtLFx256d9nsbvFIHoNJ3menXtUTbeR8IbdYPjz
PiB3hcgmfqRm+oXYNqDTyIOA5hvRIrF3ohmiU0c0pOUW6tq74uQW7kvmpNmuHA08PL4I96KUj1h6
6REOCX3ZZnydpTVuUXa5e/+K7S8kLjP/MCqzZLMiiJW1Za1EpzgdPO8T//Pyc6FNF414n+z02nt6
OEvSaO5SqzWPKaLFUhWMMJJ95KcioHvikMleIJK1+2lDqtJw60V4ZVJUGxeu4g+WbaQPcvmly66R
ZNwQuYHe6Lr4+8NDO2FpJ3rq+Ocvmr1Rb1TBN4izCxGWV979+dxZ9+HFa1C3NSbeDfXSYu+/+pMf
P9duvU1Sc3ij0MYpomEfFC0nNj43edCWgwtcp9VunhwIlRMKnCAemSIS5GKioKQ0uWeA86waIAJD
0wzHalQvgWvdVuHEIDHq2z2s7bfRjJ+DOnB3Y+SmW8CYuOdbWBvsB+mYvFcdU/YAqpcY6l9CpU+F
KqyNxIm30sTOI4TaRClqYMOuH0RXgBq1v8qgfkU/Qz6f1NQX4WPS4JCqLTKxdH2aoTBim8ISF5FO
0Q9IczuvyM4jKSPoD/CTetVdq/HF5LNS0ILbx1n2t1FHtF7nJN+gw2j6NoSATt+dIrvbT4CFa9f8
zVkKVd/76VVdMOt+YTUl22LhPaLdwZuTMaNjD/0xKQn6Oi23ji2LlTSTDAZLtwZYewjdmN2szuQp
rH/hwIm5BxBd1zf5XaTqn3Bc7Pt58wVqaY/JbVhPSLvjhFF4jU9W1kN3LwbvHn1SvZlqw7zYDNRr
HcdQ/uNyr0m7XYm8Yd1l5SUlKOeh97LnsAaNUdbNj9Pg4FO/6zIkeB6vA5Y5pPwV7bxRffa94gDM
DPuGmdRvzEkwKKbsmxk07A185CsyBYM17X4E3U4KLihBXanM+g6jARn1DaZaWIXobR+GqPztR5Bc
kzEj1EpkX8xE9VUM5atK2+RmZNidDW68I7v2KyHJ6ioXt2Uf8ldUnFMaeNUxDGldC0mNm6IlLjN1
69alv89GeDKtJbbgjO5bMQJ8q/FZskDnrVEn7LCJh5yfkHK65XN5m0c5JnxTegt9NidxDpsooWeo
SF3wGlaMoDD21c0gp2Zfu+QxJd0uzpy73rV5znWw3OmY87WEu9FIVxRMDulLXmd+RIVkTIEGUwKV
IyasPg240xthAR1uzW8jyHZsuKis3VJfi3A41SCwbzwXYa9R6td5CcUhuerGGBdaoB88NnO4ocTZ
O7YOdkEp6CGJArV0WNio3kNUeotOPnFzmGIp7GsHzUiiGcSV5LUcwswJ1q5fpRuEoZcEO9nedgsQ
jpN7VE504XXOHoiHh7lmQQod81PnVvltOjJDBtHg7RoPko4bBm9Z2IkTxioBXji91IBm1sYUXebB
iDceo8AEHiVj/vRhit19NIGt9fPqTlXJgWQwoi4pC9FySXKq8GNYvh3u2qK/pey89VQbP9RVVF+F
H15xJu0YtBvHQqaEgxr6GzBWex0X5jjIGy44vfcbzM6Zb/2lBJa/FTMBXGikGAMWK8seGA+0w3Mx
egrkO7y1ymJYrX1A3ll3xLwi7mYdvNBuAAyi6F6ZqXEuLTI5UU6DxS1ypP7II9dOpS3k6hB8jaSl
oxQSpuPZ1czxAJ7c9s4YNxGNEDe/lxKX+jMwdHCSpWjuFYU9eR907+KO2CWEFjT3fgGRAQteuIcU
MaNU+HmiptwXfyTFS1pBM8JE1l78VkY+Yzh3Okw6ux+wLIUxAY5py6saNcNnQklAgc5lD+cF99SN
44LkDYBp2l10Cuc2JbBE3hlN+ysLtyVSfSnUtLM7yc6XXD3FmKdAcikhUsY5/w6N7w3HyYY9jAgO
dWs24zJUS+DXyO+mN341SX4Wc3ZlFolqIadYEwUwCJjbP4G8Z1Hi1MjhbBk8YLtqNKlncziWTXxM
+LdWRRy+jEtbgjoGVZrzQZrUbVpyoPTdBCqy+LaaxyyAYYyYSYh4a3nJ4hs+mhVDv1ZZHz43bjbq
Cmf1TA6ZMUCrMKZ9J0syY421A9sDk80qNqEqSnyJ8D/aF2To4a3H46WLo+eIV1pMYL+W90yw49uM
vURowXq0oOHElGGwKjpE/DOBGMukBcxi/x4L8pKQx5m7qkrg3aj7CDSj37gfuglvgcQ8yjS9cUX2
5EAkCBz/iqNjk0TVscvEg2M0DHmt9yyl4Ui+2bX2UlAm4tiM8rF1GKJ0hCUSx0uhkxCMoUMup7Dk
lKGf6GklG8PP90ZuPxkWaLPJWpjqyG25tMsYjVKcdHgasyfmj/dCmrsAvzU4Wm76BcLXzL2GQYkI
Nf4InOqRrIh4ZTbVbVjzCaOLz4gfYyOpSpGpXMc2pU9NXoDn7hsn+xQx7Y+m35IfbKYOwErCd8cg
tsERYJEeS7kJZkTx5CPk851t4WPP8IY33Z3h+ckxYZCXx+3FjKZj4hp4zsqW2BVKSQbThxmFDQ3x
hOl5q7qPznaO8O53Jey5PRJzjmS0+mg/ugMCW4DuCFYCdamqQoBANG5AQnghDOEqleyD4IJkGOtt
lfUYTE2NNgBIBjyQX4FbQpqFM+UNBJK0IEEszwQ95CEDmWfcusVtAk0rHYZt2gD7nxGAt1ly77Do
TB+LU/CZtgBXAl9RtdozQlqmxNAWUCOmDoFAI0opZsrrMq7ZACXwERM8BdA5kJz6KFsexMwgOq4C
w9YijO2CyzDSem/iEjJ6vjehZ+/Kzt1lacW1HiOcHvZDV1M4EnbvlsnezHtv0zug/KVF0ApzTNsv
m7UTLUOasNkK/JOMMfD+pOG+7sbPYa7eAio31VbV1qdzAendrpCBHOFzfAwFEvUhCuKttAEV9hOF
rf9l9MMRxWrAmKGeN0OpBVF+0z6iH8rr4dFY8RGwFO5bFBG6mivxjG3i4JvFj9lXr306IeLO1Yup
rJ85GV8LwP0hd7Jd1Buf3qKfH61Ll+FPIFFoA82QfEiXHkFV9Pt89l6L3LmvrNDemMr8pQEfVaX2
KX+RclcuXHcNc2OiHS0c6ArgEfbhlF6VNf7q3ew7aJfgUls8jz1uFc+8a9WSH2J/ov8HWD8jAMKI
j4VJu7vaLh7d6mvgcgEFeQG+MOMdpJsC5wECWc2Pdk4KW+hAyrG828Q/LIz7h2oAPhz3GxRSANQB
bDlGN210mJ1CFEoE7YY4kHAb0JPTm+yYTM77pBpSXvt1IEWy6RtNzneB3osURMJrkfHXroEbCXxI
kQbWqjBSgnNYUPjUNpNn/cQ1LJVqieYkd/SxClP1HDDGqSIXERXr7NlqXt0O1l49Ge3e8Yrm2eZr
c2pOD3nq1c+mrU6pqq27OWKgVBZldMqk/57XhX+T+GkEa7aAtDCTvPnnj9aky03nID7888cGEtEu
NotjPCpYgrk3P1cKvrxsMHhFjJ6UkMNHgY5WEMDbCtFtAX95a7t2fIY25UWCeMPlFdv4j1X+brHR
eYWfvgalVZ6TCUom8sn8fUSnYihi4adJlDQ2GI4Grq+euzg+15Ggp+DHbwp5xbVN6HB3WfGemlaA
H8XId/0g9XuZkm6bR+7DWKg9Q/32POgFbLh8VbUMVWVcGKc0NuZX3/odzqV+12CqVrgGxNrr4NYP
jje8k0TxKFrXfJiNVF8RQOG2sa3uiTTaU5L75N/0fUvgrENWIDy3HFv9JWpjTJzCbA4kPj9Yo/No
eB1lx2S/BXF4smTvPQ6uGZ6hiGBA4Wh36vEagyB7rHBHIXSboq2F0gICexcCurLZWyqaN7pIl/ui
PrSA7lHqi/R9MJvnfrL8ezZ3imDh/Y5TTqM/nxo0CVBPPEs+DvNTZEQjGl59rGTR/EqaFFpZiTBU
6209dxOwGfS5gxqSY1URNQkA5YVRu3vGLztzFAbxO7NQNP+5wU1PJfEhq7m2V4pBJ3W4w60XpBhg
19rKrPM8x+CfGqfaROXnwIBwDUavWM9+8dLFhPOGhfqwXZwYfJknt8uiZYXczEncb5MxxQPYJJfG
QCMcu2u6yjRpECCuMdEPq0nCzSb26hT34aPXd2Aw0urHCqZtgXJuMydi5vvLH4Vnjnute8Yo4Y+e
AV9Z+ICdUJW3pKyYo763CaNdd+RdoIkNmfTnWl4SSglahGBXA2+Se1zlJcTrCLxH2j3R/UUrZPbd
oxX6e+rI4pw1zXXSw2+DadO2wZyn4Ai0s0u/1j14ZXeCk3Wbgj3DX+kdDBsIieX3v/oEQZNK+vgG
2BqxXkrvrClDkpiRK+c29tGPjO+wW/uxhYUhR8uotQS4QJBNSlAY0hwTsA4j2slWcjt1aHFD4F8H
gIWvY1TFeztJNmlmms/WNB178GE25oBNPQPxsBbBXK6s7hhltEylpfATo5VraveFud7VkExbXZ7C
bS7K2y7EzkvjM9hnU/yLOvgd4dfw1Of9rcjNX1E9eMcudqiMa2huPhsoaT7YYfLo1LbERs3+Y7ZU
TWEJUSC04h2dowFehTkcC7xo1KDBbai5b+mRUUIY4i4mk8TYJFD/od/0mKmFf/Ay4n9WqnDb00wn
zqlVfnTqdD45i53b9umel5Sa8cAJg+GawbYBqhK4z5KpXtIQpVHOZcV5wwo/bdra4KAO0xupg2QP
rXDh2QP7PBGZnexsv3sy1E9nn3Xs+tip+DIFiaKnjP502GkH+cSCVM8Nqzi1jkOGLurXaD9Y7a0Y
JC89RpKCoKsTWmQfalc8wvCKM/o6KZkoVXAy52ba0gFmXgRylMZYdaQSEifmbxiVll9azTZLwBGT
AEZacvneGjstTsXyNf/6o8H8gDwZG7m66x1Qym8MCKl7d5huVdtf2iHPV2GdjOs+0gVjER6Xg0e1
Pk7RrjaL8kqZ2DEius918pUPH7iSFZZauIZd3VzJTt/jEkGQbpIHlXylmiuGl+nqGgQ1Pzuwe2po
fJ3Z7KAZdl6CfHjE/gQ20mLMH0ulV6ZDH8E3QeVOXfOuH/usqLHmKzBFw7ARyimBJxh7j+b2KWlL
tc517K0cOR2Z7bSrrplekR5CLQhBZOVjdxs3X8Jynx3akmFJw4atDWxuvaUOfvZT/Z17eOTg8Hzg
WGm3aOrvO4+0O6GbEx0eLg8Lsw53Eo1sJJ2rGr4G8gIbiFmHntIdKVsHY7j4M/5LHNAQ+PGWJ68E
AAGXF9ZPL/KbnvYwdKbs207bQ+URXJeGBRRtg3sxYXcHpzexYmG2R3LT+rikvadsCX7Rk3dDikC/
HWtxZDKD6DMKk4MfKcTlo4UkuZqArdD13Q5Rw6M35fsmTJ5mwsAu87SIIbyRVmhroZBkBlDJ8Rur
B7HXFlsg21HlxPk9FiS4mcmTMPXZnoU4O7x+eEtxbNQ7yAnzvjURpIwtqo0owKfhANkowhIvXZqj
aG/7pf0FQ9zs7a3VGc7Wq2Cmdch8V9cinoP7kTnjbCH66ltYlvVSHduNS9mcGqQjoH6k22mv42Bg
hfsFiTgSp0LiHVIPBPucW8C+2kk+QKpYMwngrt7Zu9qz8aLl7rfuH+LByPdxUde7Bt24Lyt0zPUz
Qhuxg8bjK3kS0y7P7f4MLyFdoXQ8DZRYpZFVT3Mc3ZsLZAIvEexwmt2tsjlTu4jU5pmUwIoIMYU1
W2bLmB4qNAPbx9QkFCNxH/wUS+Qos3ubUb3zCx1JH8Fzqwv6HxOg3yDN9Ctr38/zN4s0HainOLGR
KU1X6V0JV9NLQh16tGSVJXa3d+rhJwsXD1A0bMO5ixbxunOqaCvBwDO2eY9uayBwzINHvujE80PU
Gb+Cms281fSGnFIH8XqssqcaN2RiwFV/TwiC2IiUgYrNzBmZ7w5E0kGl+lLHvbVl/2o2boGbRFY4
vvM4eQ64+eIFYNYSYBaBiox/mXvMDyLTixuXbHppsBe6NveTHtnL/nys7cNiYQaOx1rclrNPQfrn
Q/Xy8T+/i5uMzheqztSjdfPn40bR69M//8ihxkSVHswqsHKNR4S0tL9+++cTKwtTjDnYw8ZlMvj3
//nrt/Bdzq4Xx/u0yHiPIVTmp2KwwG4uv2O7/rCb5NYpQnNfiPkmMgx9mGZM2L1u85s2w0A5tuw/
NHp2ZMvyPFI8lDlxMsbQkNM8pUC/8JS7wRDudW38dgdMMdLGs4FP/h6gMEQn13noME5lZXCXe960
w6rKkDScv8u821ddm/IoEYMVtp6DplbyrUQK9IOaHj04KY7lbg3ZcSQBYGGFYRcWtJVwtuCEkk53
61ZZfOwq6y1D3HARgfldUgCC2MPEafjWtwhmuc1rfGaKkMuSmpIFeCcH1VwGxISdjb9irHqCKBDM
+3OFWjxR+JakSV96qvZeOgLx61cuHMJVRS4WjTwRM3/FexHIb4wYwVpgO9gA9PY3sVHGzyI1USVX
H76yD1z1gs1Mg4lA9+HMiX4nuqjiXJo3ajYVaQI1GH3JKLoKLtyiSa6uhLNm2dI7cbqeSA1qGqo2
pnrUjivtLKmDKOGgtEdfvmnWu3K6FJRN56kdPy0Piadd69++ZtmiiHmIawVYNcfxX5evmKhO6Iz5
V3tk27hz/T0amye/0Yhd4hmLdsBNqh797BBBx4mHaF2Q9tF54zaAb/nX2i3F+Pfa5e+6xwb19LL8
/1rqyyL+5wqf/XDYuSYti2VJi6Zh/f9Z2H9+wdIfEAImJKXa7COCsKb73DMPVmKW26bMDvQ5oPdO
VbAVFsSCqIk3yHjbTQO/E3cK1yRhDBXhAvIYdfOMMV5fzTb4aAAmnRTEkBWoZRortjnvyiA5WIrN
yy0GngoaO1cvhf0+0aDY2tEMNt2YvjBj96CHbIZDffXTVF+EqcAzAleIXkLTKudWP7k7KdlUoUZy
r42R9nmlfAFAhsdXC2+XaeuzarS5hVj4OUZ4j4maWfABwWGYWItDPN10DJoAfDYPbWeD4IM6xvyg
7HdGPbzkYgaYk/FyTwO0gNQy6ZmWDZ0Cg0CXrJrvDLVQgsw53zRx++D0d13ym2ZfBuENNBpGRnuw
bAYZfXeD9PWYsRlvAlniq/sV+bpaJ0BfN2aXEd6WDmurwcmkrngqom0YZeNptA8KOP6KJ+px8Ebj
FDAQ2/VdT95ZFr0oOYdAkVHm2LCVUMYwrsX18ExaI+gJYFFgA4lz78KkwGLurVsDs2NoWTlWNPB1
CD4YfNVbksy7XQXdpUSn+JKHR9IB3drFoUaeuzFQYDMHjJuV3ZsWMgv6kSavCGSdHT1Brmi+/saO
FGD3TF7Ym71TUzDtVSNnIhkQysT0r2n37mSVO9hgMTwXpINNBTKJeR4NUHPF70QAjdJzLBjadNRh
gulY4XFic1zmEXQzHBkeYzhvGnlZMd6jPT4amLhWSZ+MODIcWtqlxINj9VsSklifdg7SJRW4aeB6
jJO+sKt+tUPAZDdMiJMl8mZ2f3Hvq3kbNt7g4MUUwQutjWoXNfSCGqdI1gULYSdL8ufJFKZJgHU3
a9NkJyPgFKWdkpA1dDtiu0QaPtmY0vZBMRBBU7onqMnUZYHNm1noYpcQx7YqZHzAix5t0xadPOQb
2AkT6Rqd9Y1JUnYWlAWE88dERz8zd4PYStiagvSl9JQ+T9w9A6tq93FA5F2Pu34DESTa14APV7M9
vzPLyO40kc156eUnM4Ln6sChK9toOGb0MfI++HY8KLW99YDi/GmMJqZXdGpaF8fkYM0MBnl/MT/g
n/TnJ6XoxWbE8jRUB3mQPQiIcnvUb3CfJg6Iptqz8ynukkxXM1Df+7xzCerWyPGDxVeORlXgLwju
s2WtmuDkRTk/cihyUUpGgsAWumGSESIuLridvKOVZwsxPWZG5PsvHooIOSyWfjXfN/V8LiFrgGqL
NqSU4fXBnBiqNt2I0FtY8WKrEM0QiUCu1lRYWy9/TGwr2zVxwIqZaPhXBa+bkN8UBmdSg0EQVdHV
YIaLT25GUoCankn+ZeZQI0qz2PRBZu0aPwV/jmjbmVDshWI0V4AanIPB1xrNdnyYcZT1zYiKw7aJ
YEdBbM3uElSGVZF6+acw35LECO+pgbe46paIUSozy+d5AN7gQoHrmm0EzDSd4w1rL0FCxSNSV3WH
MH3hraS9tTj5YCO55rQynH46O/4cEsM2vvt2plgCBqr+Ee/y2GIxrefG/Q+OzmO5cSQKgl+ECHhz
pfdGFCmKF8TIwbuGaQBfv4m9rZmY0ZBA9zNVWawKJGSlUuzjlDUWglJcXKRuVkiTGr36MpEtVuo/
FfDhkJR3D5/HbHRx4hVMUsKsYqwd4jIbw+E2kFxYCoaTVmSLDQehsYpJzVnWaJ+aBOJTTzzSIuUs
mdjlkeMBhxsIMmH5TAiFQfrAQM6o6o/apo8DZz4A918p/v8kJLCZfvN0JeYs1vcErI1guBngb2yX
cGxtyf7s6Dr+dyxgIacqUlHX+60LDJCqjjTLF3urJvKXUdeUg1ztE4tBc4gEbxAentAOQ3sPOM4s
aYaISatwG9LIpgw3Q1fie7IQI4FicaDJbMYEXCdgsMHQbCYrjCtG8WmiyNFb7ysgJ9aPiM1jTaQh
eSNgNZx6CbDHBG+ppOl2t94Gwcc3WLFI0Z+BA/tFo04mKqlc18Sp856k88q0YLKrujKPbCjKkpuh
kg6TdGn/I4xU3+u8J6RDMaHgdDS41xmpAdlK623nheu6GjWmQhnu2rIamOkTXiCMlshQPlAx4rce
uOIblnka7fIUvccNyYRIoWb04QjOG/bdNUI8lh5xt21c8w+igrYjUikjt33WaSd3ylHSWCevzenX
8xzuBl8lsCUkn012L82MLp2uLGAv3RveNoDT5DAlBbEcpo3KLFZRT2isZrEgkl8FBq9nj6AC2Da1
W6kzL+MBXBnpCLINdZcw8mbTidwF45a+Z323B42VstM2Jdmr+1BEf0bps/rNeePQQ4VzHQ8ecfG4
kiQyVhZ/8ZIL5R0KvrImIwxXJn0NKyIW1H34NsBZSchNgjmRc+AW6gbnd76q3AwRHqjAUNc+esE7
H6qxe8BNcWiAn8+CIHu2KimuCNLOrRb4K34jrIipfxeS8D8YtTDPggOj93SptBGyCe7U1mZTLesU
NkxJS8g4CO9oxj+JbGO10UdfFkgHXeXIMGs/yhywf5zAGh3CeUfHu1CHfKHin5yWiuidG4xgLOCX
eOLktSH9gLxstFTquG3JmET2c6iGBI6+xQWipMvYyO59WS0AvH5ZJlMhhbQOPQs+Wp1wUdMhCA1n
GGeTnf5QzMRvXdLoc51QvIVwfXemA6Ootc6Z52A+lyQmRwtj+ADIuRdJPQer/9TL6J1YaQlHJSPb
L36XLSVtziFx70w3BSUGsw3ESLXGOHMkanRmc4XWucm1yguX9CTWO5RKoWfeMy1YUID54HezVdpa
zUmrILFRZNI4EDpgOM2zsN9hd39lSUsQgqEsMOkuJDOhhnHVLqwXesX4heRLliOjmT56oXZ7Q/e3
g0MemC91+s2hx0uNgigdWdkWCXJdq97oBgGjeR2hdwNCzWZpWLUFqzlmLj+q2UJ3q/pzIfEdExPk
MqAE2m0XzU9i1TrnJIzYFJadsJtTOVKQAY56DmyO5nGlXwiWIETQRUuEveAIBMgzMbsGiUs7Uq51
YcUrRKa8akRskOSS9yi90kPUwxQtbMoYX3FudLAr1gfXMnODU0XKOx0cKPvs1897f4dycLoJUUbU
iYumQfEw6miw/Zy4cuBkNztR+Xx3EY1o/m7rRQx7sASt4ClnhbEz8/DA4rMXGy0crz7I/9BQrl3r
oHKUjOBMEu+SHvdRucY/iMgxIkmVWTBq2wxlNFkLzoTJxOaSSKD6mmy1RTqGK9dDnqwV+jLhDJ9C
GUzCEPQt6XS3vo/uqTqlu+TXLm5vQes8+B1NDF+MHnomMJUNv5yZe7aF46uDAB3fAd7dIsJGd9qq
8NN8LZopN2waxkgm2Ygfl42AO16XQPwqUJNDlV4VCaJBMZ8mHPI+9v68IHk1YY5fG1EFxmHSus5W
yUXFEPi9aYOfJLEZoSCaUQP5rEIvWxatygAkPVRKdihxfYmBk9Rt2EAiiVmJJD5RHBYrNA8M/J2t
l/ZHPa42/bAnAa9aqjadDeXppuww9sbmnyqmLym1ug08Sx53NCyrsCopFklKNf0t6y7SyjNU5URJ
4KL/E57k6pDVlxb2X3ZF/pk6gBJUw0/wPx+86TAVseDOBHNSYsKrEGhHubGd9D0nfO+EOG7PjrFb
ayGnauSz0KmXZUOdQ4R7Pcvj6fwWC8WXN9CJyxGFoun/a3qEkDRqcFrq8L2LWmXv4XecdcTvhWYL
Ukyv/zGInrNz+rMHX9vWLnOed7Z6Ky73b0yhE1jqnU6u55aEnG30O51uEwhk80Lryl8wgk0VlyDy
OfOXvhr+sNM6yUSvV2rHJLTcBIYPbi8OiaAMMSHWFdcXsVBrArBKW3zQ7wNoK7m1R8rQuWnv0sFF
t16xsYg3Aj+6oXsr/qgCCzW6B9jzu8rSyrlFtFJUVMADohdPi7rNS4yhnoKowx/QNiU6EULJS4mG
SwihY26EzNV0Zni9RhRVdyegELEb+/1x9B82QNwpWURtnVMlK5SxSfquluw2REX94pFqyHwEzTIz
1ZoJrBHyHwidWiWuzpIyY8VR/b8diV8hK2Dwh1ieDbnuI4qwxuHnQXD2648Ho+k/C5XNmVHSarkq
noCZ7XhHORUe1JRcx3+ZxkCvcVn7oNA7oHHfqC6twWikOwRv28YcCVBgplCJ8m3wmg0BZNvpf0ad
uxLKPeoLBqJ+dlND588YlGtShdWCIXYOArQaF4k5LZFbQIL1sBY9F6OJl9rkcvRAiFYeG08f9GSu
VAzHul/Vi5AuhRUo0II+27zgTv1q2xQbHuIr3JHDKtAhFDSmdmxytptOFbwl5tMKGJnirM9S/zuv
AM9GIRNoOeBhRR3l9ckzL/HSQZlaZz1mW10k82HsfsdyfGZNHy6rOnDXVHkoHRldBhV7Z8jxSxe2
JivYtd5lL7evd05omLPaL7cZLigEThWVzojCoXQertGN4Dvs36j3TzHR1NORRXL5DjXhOgMsCBlu
vBkYYsCvUGoxTRpa5TduenTU6hU7KtWBQvpPalM85N5k5DlJx3aZZSd3W0qK+OLHrXGQmpJBEj5g
OtPuu8zTpd4Sh9YqJ717owvgyxWayVjd/A7c8iI02E51kJ1aTYCQpvLKQrA1MlS/jakQdnVqFMHB
OHzHvWkQutLeGg9HSiRwocdcyA65DHYJji30GE+QC8X5+aHBuN3oLTZKuMgi8Whop9JS6S65359C
GneoDmwKQm4DhzABjvL4TU7RcH69Rv/S+OZZkIm9yNIerUCAUC73X6FevJjjoJcsJ+lFKVe6jQFi
EO3D1zgoWuK3CRncOeZPrkBqK6YMgLJLzTPjl4UTi29PHZ5JmPCM2P5tek7Mls053c1CkhWAzINU
2RAraKkZZ9zISFBq3po26lZEXiC9kvDlgDAv+Ysn9Ci5snYgVDJ+Apdi0NzF1bw2tesQZbyUjH1n
bcTz5P+MnU9v1mISkPxxbIJnJvzVPjvRGxxAxKyNylqjKbDmMChu+E8zyPfYNNGIRe6qTZJDCI12
D9SMbSsYoKTpIWwI0qpCzmQmtBBHnHwTOcYtJg1QyRAgK+F7jtKwJi8KUQITbn5uN/TWoaocWWkS
5qUVoAmZ45DZtQ4CZHNEAk/vPnPBrPgJ9WabpXJecqdHtnMjouwI4eDMqbJkRDmzyCKAsQv3Tkmb
rTYx8jq209ijL4YRIoMVtP8pQmaL9tnokjfw36hK6l1oEaXp92Jr5PmWQIaDM2Z7tIenaGAAXWuE
u0TauPQS6qk4r+HiJS9Nzz7+/xCFKgygEONhJP429uW+hCW+zImJdOCOuYO/cQMo0dX4yLHz+rG8
yRxxUdKvSMfkN8402tCQP8ZOXrlXvPjwN41uszCV/FCFhUo48L/1NNm5poDQmO6IjWxXjgX8m5OO
1BOgxw4YBQvq7vBCRz/t0y6Z0xwQ9s1lgQipwCjsnnCXfSvOMUuNE5JOH+d7uUlTsStHDploUBlK
Q5vKqPemb0Q3M0RlDdfqtHQhXJiAPb40r21WQUGiZS0f3pD/8NptHVIJMXk9vGz4jX2eWK0ixiq1
jvlof4IB5pHrUrgpMcroyj+NTBVAu38OtjGJStRz4XrnGHLVKkmMQ2tkb2XaPwgeJyrcMreJw0Ju
rH0FRpF3IYoLx1iu7UzL3HgtyRDF3xCzN6UdZC7CnULjwnvSI2ljF04y1UGfLisb1ytIJnJC9fLG
SvgrT+Nl5PA3IePmbFVQ+lLtjmsPd3Mn38ApJXMbHT5yjGQjmRHMpcEhPY7OP4NEUwSNL0gHGlBC
+XRcEt9Ya70ipCpeZR9oBT9gGj7j6tdUFHvpKSiBCVQlxLc6mUW5wV2NkQU6mQZh+Tw05M038F7D
wSHlp8e2gUu8WKqABahryTXSkIc4zpasSv4SOjLU5qMYh1+1r9aT5pp3lGkvr0ViojMsfOva4qDJ
YDmvG6nfbCq6SBJEWxfbNCAq3TPec69fqPrOUiEu6yrVLbuasfxDQ3K3zc6a6yYRKGnfs8JtlN/O
VK5V3vygrE0494kOLot/pATtooEbTQtfgiCpJdDFOnsNgDOQQB1Jcjzn2Ie2g+rwaJXuUbVXJFWS
IldDb7MAdlQF3CMc5QtYjQ+R87H2EdMFJ9pELnDh6NkHGldzGm4T/KUgXC9hE/xkTrAdkOF6BrHM
ahKfB8lcp+iB1rVwn/ycNtsGGpWEX2YM4rHHfziqCQoyN9+3kpmTPyiLxg12ile92BDvah8wTac+
iczuZ+aQPJh2IJxNOBb0Do9Y47n1UtonXe9OecxgDe/8A0jITKo7CocarBVf6tARBuNUd1F1Yttx
crCF2LYyf5kaYm6ZsBuwHP2hABeGj8MGt000DBytfe9YVnkBhBh7QK2oqe1BUCKkEySXUdDHZMlP
oeatSP48R45ydz3Gj0VFLGvz58S8yhpQgF61jl1pXjJ7GkYE/FQ5kaAg+MiwDi+5HVIC+qhcJwxU
+xkGBxNX7Ckdu3POlZti7S294KtL7PfG0B5jku16mBJgRrW1LfgnF3kVRapxivFkeRGcA+L75k7P
Zg0UyRznYLGy0W0WFfPeVAOF2jvqPMU5lSR7tXKWRnsKyQVzBYPJihmHGBh3ujlw75L+Ci5Ss6RT
fAscPh9mmi+1afC5We2TbgfiQhTOo5ZGZKywzCEHp8Pu7XzbsJxItFfGJmdpec1Ns5rlAF5q7OiF
O0fHGmg/UGds9UYAuRvlqxgKcMHNvCjrZ0A/zKW0DDr9zYjzq4MjFAkd4NdouBt59tkW5s1o1WYe
Rg/qAWCQTfvIeFhmYXgr0+jc2OkOKOUBsCxqI7FUTeOQm/WTFGViiHr2s9VPauvPqYIRUYNmru/q
lWl1H5OXw58+YxPlEgpC81PLrYctw1dJNGvSlRARR2UZ9Nm2jZtD2cmPaMj4sl2N37m0NokV/HOt
I4slDhUsPo6WfxVl9CSMaFhVTIKikjEV/d9aMZ0z0z7acK9i86vdArCWmkL7aYliL7Uv1NW4944Z
Ys0sHM4YF1H3d0q97hp1jSiGFzZceCh85kaZ3gwCJLSOaEvy6+eOJZmKBmSkSIfQN7mXIntl2bLR
laNgP+jELF3Tl2gDZKuAbBKw8yJjaTymG64Aexm1zY9ajA+7tS+u3VyyVLzcrrk4Ba237bhLRFoI
egni8xN8+YQZx8gwguqepwF2FvJD+Xqp38goUJkTrlkUY5tm3JC6+ZQXipceEQ4riOqL2ePOsNQH
49cMPg7fRl63WD7wYs1fnhyIFk+Gz8JR7JVfkPmpsdHE1vDBLIMoM+5JhDHqsnQycwaqPswZlFTp
LaFuieBVdyn8vZ4/SomZyFg9FSmmrAs1K9el9iSHeljYDrkGPvjCuspXuYU4DdPZTLOOoHHu1ogA
zhbRXWnoLCoxIFFltpnxeFjKuFL0FAJajfWoYFTmKsmFtcBPzXgHpRUmhdC7kbRirZHy0aSkxIpf
+6EEMKQITLXo+6okuEeu/2bXir5XGUzOlI4oybw+hQwfy6pBQKVgGaMWg+rg7Tpu6jJ5tBaR0VhW
oLSiGU/y7NCFloFmomLSwa9loJfO/JQ6IbKHrRi19z7Kr2no78II42xQtSkUAxyeBQjvnhXddOPE
UH5DO38YxqhvTJVyNHIJ4Sm8cmY+vAYHti+Nd5ApiGsz8aroYOOhqYCUAcmX+oejNmfbsE6mS5sW
1jgG486wZig9fMb6ycHUE/bqxSIey43WNnDRyTe07ClvcaIzkizNxqHp/8F9mwWJV85NOKq2lv1x
9a59qR0Fa/QjmbsXprCnBC7XDJvhS4zop41a2XpkD3QjczXVHujZsoVOpLwY+ie7Y3xz4/CQ2hoS
MRKwqkaCXnWX0R0pD+gVmQog15rp7cJ3MU2pu6EkgMtQPnmjOZZRxpdCP0SMUkHWenN/wI5e9Dtb
iVa1sG7joN0zUr6jhPRm03XRP9Q4OuOYp9KOolVme3cUNkc1F28yQdxqzqcmGs7eR9ewqLSm+wh5
OxNK0JCxHbBqNo29TPIVNoAzdSp31we0/n4TKdk2ZwTFi7AAXHquQ+PB2U4j1iYzNEx7p422tRIy
r60PhhKxyE0CduvOo9LJxFKH4dCP6Gl4egelXXotuxb0Z9WsNOS5IbU5z6NqCyJo4aYY5XNzZzoA
0IwSi54o5c+Qdz9E4aEegm/l1rayK8CwYrxij9npDkENGC7DuN1J/PcFkmVRMnLPCawjCXTgmRr0
T97S3zGuiCAy052TWVgMx+jXy/DvB4ZQmP6B2ivyb1HzLY7YbcuW9FulYXuo6AamV1nd7Uo+2grw
n+fhwuhb1iw1FgMKdHHXPJRkkcZmJfJhLGf6v7QKLgaQgIUdK0c3yVriJcKFpWJ6hY4Wlv9quzpA
8j6j6joTVGzzvaEgI/qYpYPKdoeJ48MneMvW0rvec0P7jBEKGa2JKEGFry1DLbmTaHUUEVUDIMGI
RGO0Jxm2Q27pYUybpYrCiZ3QueDsQqlOPxzLe0m4FgFTFx1hMGbfr6bMNwpUo2WaggqKxYG52qxy
xvvITI+GjkWOgwTPrlxJprF78u3u2Y3txlKt01DGP55FRo2DIHruWf6mk0q6AXu9LZur4xYbNAZr
1SkRmRKiG/b+B1h17GTKmv079MSUNM66+UgnwyMRqxpaB9K0KPdmgCC2icvQXwmjv040rxqGZOfj
9vLMXs4qVaG2hmVV+xXp1al9a3WiSbzwGET0QeooV5njnEInOWtpt7J9/MCuznubljtCDfDcKBiC
agW9K06XyUWsUFuS7YGel720rxrHMZ/AmwUyM0nv27kdU65oQwt0sBverKrDwB50Cx45wqA4y1Y2
jaEbpFujxdDdY6zG6GP5zqVNvM+YUm5G2DUpCeF1SMdNoSCp6dV23pNs0Jl1ucgH+0Ka8Kc+djBc
UTfDbyRzxQFrNccSMU0ztK80B5VZONOckHZ15arhG9Fi+Vrri3TVMZxOcXxsUCetyrHdpT+8aG+Z
yhMi0M7OdRJjmb+oWz3+cdE2Mfq0+I6zIeWvAWd+7IJtWIKDTlrK2iR9IjbxYGcKuM4y1jYahHYt
LcgaaFoCFNscxXb3RzjzuNBRuqGc+wxDxTnk1jbuekhgEVBDjNOmoSICrgBIc4/FcNvmuCuYYTvM
DqwxLVckoe2ViCcsMuC7Kt24T4cCK6f08VucVSwTAk7kSpfcuWmhRUsfNcdcG/Sn2eWEItLf9vp0
uzXhisw3YkAVspkHm8OV2l6L0faXgPVkvguA7xdluyxw86RqPZDDBJJLxtzbpSN8tFQMjxQXwzlB
zJUZRBjDck6w77DRtQtKwndEXuEimay6ZMk6GNA2niTAmycmV4xPxVAvsd3AAQLpAZyLvFjh9XBw
a3am6ZdtIm1KK8dZYBW3ij0pqi1Tm8Rboyr+THXsNrJadCrdIg4upiq+c9SlhkGRDlHvQiyexGEW
IBw7FzQvEOaQTAxZrfp5T2g2JVf0Axd2TWvJSxLY/bw03JUBf5gMFuT0qpu8ehfZA17ERVBk1SGN
821aivcQUUrnvXuZ5iylmdd8jkDCzWiuIWZXrZSN01RTU+Sjrale7LsOqcZMz7W4l8XIcqDC3znv
tP7NN1hAZI3x1Qd2uOu993wU0crXfPAMQ4nmS5IAxJoJkTg2fOHRU1N9TTPrDmoOgCUSm/TkroYR
UcwV/4bxHm5DHocXQGWXqlXVm+rJFkCGUOcluZQv0xinLJZwOOJyXpaGUZwnmSncblX5JEmg4BVN
86NwyEJzq/CdIoHTNjPDswDNvDBNHfJk3en3RD0nBsGhYYTDIkq6Q6YXwJo9Njc892EcfuWSOKrK
0yB9Wo66kw/L8tpPIZVym2SBmIctM1SjyF5G3h4db6jesXqY+0AiR/Wknb4U2lInQBku8r7eDqkU
p7DlBspE737SFwVz0Zr6sWMdt0ZygUvJtp5QpOVLeiBicb7kh9GJqr1NKNXMcvP31OyKF2qSDkq8
puxGqyjvvqdumxGOeasXjwZ7ArYLfsQBFvl1+hQzpEQuEp2X47jxmh0KFv7pk0zUl6nDutHArWwz
lfDQSLq7yi79zyzV9/C05TtqY2Wfqcx4nF6Wj8CqllbUkEgky/EEW48Vbw+A2TD6U+WxWkUfgbhS
+RSqPYUC+9ehZMbnZfTPQ791hys8hYmNmEPUj1UG9ArrrhZpm65rV1ONFpk82yn7eCtpsbW2qEfM
6NnWwEP7MZBMXmaVRYLK2NtHQq4p553wrR76aseAj4EiyVdRUcObZTUiELrNIXo9CavZ6h6qCBG/
uiAbWD/3L2qprUBSEE+kSeyVmGlp9MZwbYbGffBIW2IBcY0TQNAUVTviLE6M5pXBEgwLvE+gPKsK
jyi1DftAcyPwDvH3ZB8Q8sTPenfkpUFNqobXtOUGdAONsYIsLmQxg4cp8fcA82PN9q+L7RvFmc1J
xn/AFU9aYGlNXrNuCwpsCjJHR4OmAhFMLpZG/91HGkhWC0xzMY6XsaYEHdi4oBTAJe9vGFU+a6ur
dq7rX8gtQE2namfXlKTvIT0dNHKm87S65BVCMyKwCQCDEDktSZsI0pP6EZPVO5ZcaSGTfx2HiOmp
VBGsOBlGphqWucS+eradwY58i3HI8056tKrrPgZDrvCt6AJ9nWXw4EXJn8VIqEYWNK8q+RPhjy/I
CJkhsswWgcHgdgrxcRQu95JgGcwoNtcw0JZel1PqcUbKDqFqog4QhpOcRiKHVy2IKWFeMlCgMMWa
dePQzVB42xjgWaZUPcxgF+OgVTKkjKhAtTze6PkXaZzdDmlmP/OZ27Abpc8xy2Ol9Cf2fmzLjd/W
9rG35g9NoWsE1j2s7NbYGHn99GuqjawnKbNUEei5Kor83kQvfUUwZkJctvR1RbOJrBJzHFKXNEef
A0INQTD2cadZqTosB0lmnbSqVRNEP8xcI856BFNWIbZJjOXDTlFG9nX8YFhCTOBwwWvBops3uEHY
aDGsM/qb0kxaiXyTueaDbMNoEfT50tYejlIQMAZv2WjIZub28HXcGrp11EWP3zTZIzQk/bMpzJnj
rdSi+RJ4jjal5lzRiRtb7ZDX2nuXcKijBnogv0uD6prDe7gkXbXlwkIvwYS/Cv5aX/92Iz5Jvasx
2cpLik03oI5eQkKgYYbSlTBI01EPhdAkGHlMxgs1eOOnqpB19tb4bjSIwByA+LRN/jar603u0T7a
ERK7OsKHQQdaJNiVuM43vP2/OYNug/Es26ATgXTvKbtfdlUAcgvDRDgfN2+IF/kGGtKsOHJvSu3B
z0EF0PxPRUqwHMTQOBsRnvyQHK2xVfoZVWNWx/ekc3HqwEjbinKr91ZxYrZmJn4257C5EoXVzt2w
/kwVbWOK+ic34xtYc16cABwIBIYvyDuHbtz4xo901GCWt4TVTWwkP4BPy8SMqz397LBoA/rn/ANF
EpYw0yalpT2llxpJ52CC/5Mp47hGqKuwxaHlo+A2iWHnZKAt6oT33WL+CEhDXESu82N41ryo/Ybg
adrZFqVdfHW5H2YG77SbOvWks6QFSxXWYXGwjnX/Nd47zfpXE9JbIoIgbwFVkVIuI0CoJyXfhl3g
A/eTRBM00oOnhmq2qqw5khrSm/TyYdrmI2t1zPvBL+Ouh632NyapOOBG7aB1OHPQGHO0V+2sNjCi
M+dMGabPaqGyjPwbdIBUpIsDJMUQAtGONVn+0zBfsax4QcRJv6yjXFu1zQ28A3WjwQgl1vuzjTXO
Mo7oSWO0Z9O2tnBZQiAhsRSkt0iJAHV/Rpkr1m7sv/uetyN3/EkC3FXq2rs1yh3I755XlQcwrj80
YeH2hQrOTpb2sQa7Wy7lAH6afUS0ETr9khKwhyu/u4LHqxuWoyBkoMeF6TbTXUX2EE6zX2R+nAjm
eIsHlL2Jru4NiDHogRRMbOBwigyDncieYQ/1XrPGb7NrbfTvQApt55/zIvZpZ7aFdURn/+2GJPix
n+T7kTOeh+rZBRX4/YHDSa02meJhkfQYM3Q9pXRXoOhj8eqM9UnK5JjXMFU1uPAMUco5sZdMWwPa
LQpeVR57oqgXhgubqk8wIBiTejKR/GohkW4Iwurq7oh//08x+89AWQHb2PG/dqFXrXVLQNKyVGKc
ZX+NIrTTQ/DybHrHeAmkjz8DhhR4jORmaqWz0YbwyR12pNjZxHEuseCiIBV0PLrxTwaAjdQYd5db
ohzxiIKZx5C0SmKloWEiu2TsTHD6ILbw2A7sFg84uJegPRb4EolgixAJVFEK5lbRFvzADhfn1kVV
pfBzqb7xVjCmnCNU2jCs/WU471rGhOhNok1i3BTAjIy7Y7ysWXM0E4XtES7+ekRAPxCjlhcfCYD6
TMnlygydq9Gw+IOhwfhBpJuePd5aWs0t/9+olOBBqK1FZlH7DEnkLNKe5aPleXdoKR91KcQO/ys3
J9LwoKM5J3UHmzaZUjIu7knYv8Vj9s52ZW7IKTqQAGVTPKdoBwjsXKbEQ6EfN34hquGFK2BDaFDS
RiUEGqBIBAm40cU2csE/dNnaVdkJ10QOqb6NiwNCANwbdYtMe0sxgpLlkoy0KG5cnCvexwSKEhvD
U2v33bz/Nzjqo4tq3AoQ/U4EbOytzhnPGMYeZNH8Ux3xlegc8L5WKluufmUhiUD2zn5GkDp3Inau
/sSnu7Gb9hZp4R7tMdY7embD1B91ilsj/fbEysJTVreQPEaNTyUmGdvRyjNxdvYizXIY2SP29l44
tLM1H0xdM7avt72fvhzEyj6JgEHCosmutwRlpYheiCeM7CslzeQhhSn09OLSh7TZ10sN4FLva8ai
1aJd3AFTHeutYPxiuvhWx5IGF6VHgyhjnYE3iyxJv1DvKo1ANztAg1mx2mzdR2ORW+vKSxliupss
L0s1kouSaWxcpN0LlBID5ZYixR5XTppPwUfDJpfRUnQotzMXtywWUjLBsWEKgs46T+AvR2cSs9Lj
pk3mmpn/aIV7yz3miwPmjIEaao6qqqFkmOMCJr5Je5SN+UDqd3emeUxe698aMlk9jX5qSoDGbS6G
G58RZK8LO6NIRuDJavmAf+hWYEFs3XBrGcHVNpBYqTpXfVQMR0h8pzFF0ZTE+tofnLWtUYJ6A9hA
rKNLx90rY3xQO/3pZvyqzrwg7XNmRSq3nY6pGJ3pAtva26DLr8psbgUDClkzz/BS3nwDYFzQ++9Q
y6hXeDpqhE4DtVyt+EtFGanVR4tFll7vIt/+huBzTlJ06u6AgAPmQ2l23PXlchwrdCbF1XOwR0md
WmsqUzqD8awfUIs4RF7B/T2AFMMqorm88NZd9cQla0ZCyLx7kCtk3oTlPhHii/J4lpTNU8QZVSW2
tB49fditcn3kbjI8d87W7NLJwWVkh/8tzCL8/b6yGSVeZh04q8lH6mtHpFL63BrtQxArVxmRHipJ
RwgD52QEKWdCRpiZ064kkg9DZ6/g2MpzTK/OkD6qCI1RVRD4iLwCZxKloDQvlrrTCWPD1scOlRcM
955DRaxKh5o8fauUelXXaKFsAg2hvr6x/gZ4EtJP5l2YYkdbRMW5cyAdoSmAChA05UwfIQENVGJ+
7R6huxVEeFM6aGDZuuLH01JiM7VfbdYiueHyiM/EFN4l1rGZywh7bigO3PCo2GhIsXMl+QqYJqJp
AEuLAwKljlSSZtuQDuujVoA0AItwbXfmn0NEOWhZ8ay88KPXmkORtrfa5NEVhUHoxJ89MrcU6aJh
m4WrVFkARhzm/+chxdEPEacnB5nW6FVvoUBvUMT5xk6p/tk077vYOZQMnVnTME9RUAbwW4adkyHg
EK/MIDDF9iGFhmnA6BdNXOdiFbC8eofY8Sfq2L4rAeooxVBOLh5s3VE+Tb056tB7Ckyovja8EBy+
Z9RpeAHMVYGjfS69szGo5CeFyjWK0xd+0nvm8JzDmoFHoD/00JH8nsavEWOeHMHQw7z6xmM0zsyW
KqMOyboKRIAsVEkPcWNFq8JjyV48QyN6IxfzVLoV474e9L3SzrUCFzUY2X1R8wM3yfihoLJetwNl
tZp+2tQ3wUTSqe6ukidLFjZ0Zr1+HXXNWUu3fbr2PVSaD1UHa9ahqlg0YbDR+TLWVsqB1P/TQ+te
EN00/Z2FrvwjdefsFDs34CxUUATOW6289/Fw7FIbRWdsLPVQvYiIFotVJl5A4vkcSadjLnWd7aHZ
B1+mGJHQQQZiT3fDH3OwQ/Vpj82hdQBjVfgWEnRaPhhcPGPdmmBw5C9SXYmy+8asMr22UcZtSsAL
timj/u7cGenYs5I3fe5xCgXVsK9i6z+SzmS5bWQLol9UEYUZ2HIUKVIkRUmWtEFocGMsTIX569+B
38bRsrvdEgkCt25mnnxPRbO3ax4V+ZxOW1rt/eHHCXkKZuzp2VSIYw+TZRM41s3GkeBMNWJQeTGi
RcMHQoJ23ckt8UaW0t7UbBy7vAw9H7sB77wLlnTl+q69jXKTIVxh4JH3xnWa7QCkla4lo98E7n8d
cwFD5kPnITAQYVr7fs2LnbARnHr32JjVY06D7KpnEZbO7VmE2U9sjDVpM/1Ceha2ICfi7c4pjVPa
8EiKk4LGlWFaZc4m8rr3gO0I6zq2+7jpkwGVNKTjE79Yu+YcjLTT6U1j40sqrfw/Zwo+sQAT90ZW
5iTCYBtTM9X39KZwU/baW9DhA+tVGdDMQD3UWHyUkXghvMI9i/3FYIgrHoxjbS6+F+Lg63B235aR
SjckErGbU08+2QR/MpQXYT6XNAEs6SluNNaqECmstoiXx7TUb2o7xzzuf8gi3f/RJzRlX2iWqCOD
z9voldyUEqzJJH4wip1FTALXVe09GFkrKPaNCMG4lgZ20o7GWh+CsdCwc3dmfc6D6sXOuf3VBel/
Pend8nO4sjksWnjbmoegYEXDSfmnidXr1HOcdCL9iL/7bMfl0XGcvyFXRk1UbOW6wyMAIdxVVH8h
qi/aXLnYY9C/VH4JB+cPwaZ9Xnnz2rCqS9rMWJDrW+KGhz5yfvx0PlCTux9V8h7UCSZ/gcBM42SK
vpRxZUxhpIk9AQDxW+tIRDx2lyNe2h/9BguYLWiQspgK175Ha/uk7XOwLNvD6DMj+nkayIB42j03
VYhgwfSbJGbIYx69SGJu7Y3vzpu+bD8wN+1ULyiZfts0/ycIs6f1xJ/Qs82VNN66aklOwr3fVDZ6
MXOh2VOJ1Q2naVC72SDN0Enk3rKxbxwCXievV2sT5R7zUvLateyyJyiyyC/Jdoq4Djoy8KssN/8L
gj1PWXYcGhKz79AkVD2Nivh8bEJBQDq/AqS5Wk2xD0oooUKY11BVV89u36MKR6bkQG7IMwVQzzn2
CzEmF74dFvfjo6zcP61ID8s6AJ5kAXoC06uL7TiRzftUKOJxfryLWq2Z2Tiuu5icqGaFfzXNtNzX
e24oaxaLPXh0fpSeOnEWYbwJzg80zsdBQW/z4V3KeWsIN9/OdfHu4Zwem9ZYQwwq4zwFbCJ/RpvT
UwG0e5HCP2VIMgkyLxCNgI4ypG3or3XE2VkscQHDEM+Uzfykm+hBNyOYwGzRWhIu+4B4QDP4n0C8
mAez6U5k5USsZRoTTJg8kVY0iHzkBVWdfjG+DTFkH2lzgZZMOW6W/A6oMJvcsza5o75beJ6biHYa
dmfrMktZ3YPuT/1VzDZ+ZSQ4QHoI3bNv3CI8i8AGOEvo8RDaEka9RxknNyTaaDVcmhyZsw3WuYsq
WJbscJ0Glxl6yGQkKX117dWs2rsr/K8MmT0YmH6tGe7Z4t53aPdBAxF4ZafqYwrFh4elcWr4gE46
jNeKFfJqcnjBdGd8qEK/+nZxc4f2Dlp28ckgHZCvfx/8bTly77JK96rw32zmxPgJTBbDtEa9Owk7
jAixjWQpWldNEtZ7SwSurhhYqW0x+CScku2c/IQ/pw9W7aVscCJuoea2ewU+9Q3bdtHL0otfe5tQ
GzTD1Q7g4+gjlsu92nEKoBhvLht89NZ6qzRPFcuHvm9112CEIJIABl0VLd3vitSCYnljV0zuxd1t
9bDVQ24y59JVU9QP3ErxYAgBUwOGZ7h4KWab/NzNy+uPHAdlJayKQqJu2hVabdqWEiyNvlVTD9BU
vywuAHZSgapmNlg1XtBVk5Om0EH4aGrWeijeBBYXfYoRRRIn5hzNTtMysYJ5e9/NXtnzfNMbTN1v
cSkj/Rak8eeU4RWTFQ8F4VLhlMWPpNqyDciMh5reSjdV/8rBVmjzEAzPITIAHqZ0LxL8CATissNQ
k31wiRaN6dAw+YpjUy72RE5PbdD8RnZwM0tr1cfGTxcWv0gWNWTOY6bCv5GLW4zCqT5ur7YVn5hq
/ipq3FdeWCki5QVZrba/VlNws4d7zp9s0i46ZoFN+ypwKBvvdIuAlUTTL7PcznUwZrmEoPFnF9Pe
G4mrhr44TOWXOersu7fPXYQJOqDrmdNfp3APQLlzIy5oQsss7Jp1aLjXumU1NgKqHW0kgOroa++P
ZCHwBI10T6Hc8zRENTtHTbRmoWIm9q5VusREyvPP6xc+WHqPDfD9EU9ZV1hsg4lxhD3Oj5QK4bxv
z5yaadhxKZ+ruKvThWatQkDGRHyQ/Lo+hQqhT47X8/b1bx5u9oqqZZZc1XsaM5T1A+YAyJbh1JJs
Dk568U0Npv0ThDHPIu6sFMB8pQVP2qz5Q1NGsK3S4Cv249eezUXTxd9mjtTgu7sp59zTiIuSBYOe
Vf1JWVc1xCZWMNa57vKDzriQesxhdv9fIOwvg/IJJ1PZeoZiR+jZ4OxVtfDVXVaUWUzMhMJI5gZr
epuyZT5mCJopcZAAMRxWo6Hm75tsC/qiXfzVeBKZT5Bh2ukqIkx5Ti0vnfD8lc1hqFA4edHceNkC
TU8QqwRC0I2G/Bd4MENiFr6m5rGeZM2uXAL5afcd1/W1pZ8zIgcvVLBhVHsFffOB5eNNoT0elE3t
+qJv+3O1x9PHvWjufmOBs07oT8ERa51E5d61rC8+Sycnmm49KMRFSb7bIYM8p6U7rQU/FHHtw4rO
Wa7IW6PsbefV94lYLwjIQK9If68dv/ohOUCdcT1RjB3R+g0O1zVXFSzTDQhDe6iWqAZvZwDZcQlY
ujgekzbe5GbM48t3XDpOgxc8NltPo6BIJqWw5Gnpl+m+ay2g1Lqh+6lW6DDRtXztlneiW8w9Xv/Z
Tt2PF/R/BfH1FFq6gArUlHurwfabamgmzL4+HxQ+TXENNhPkAJHJOIcaxt7Z5eNkKOSl+kCifxe0
hCKoKnAI/DiPKsMmaIr8LmAYMriqJwE5NTXpoK8j1GYg2V2NtBEA2/YNH4u6/Qjyj2Om1T/laRvt
fMUd3oe3YPJ99DHth5Gx4XlUVuD0dIGIGpH3jIrold3XodYYCZ301bGts+6gpdjBeNRS3P2lP0wB
hAOMeaF49DVOWIIz8iUPZWb9TJ5xLkA1jXF4GvvyXLUNDZ0ZpC0+ZOl5FFWKZ5VuzCA/k6bYZ468
JMwlL1NT3xEKewP0l9msW0pQ8STabPnZ+BbchKAEZ7vW2LolWMjMJ6F95cagKMIbLlXccR4iZ6Tg
p4KZZuWTodxKlnoOII2csklCNtjJBulSJ0Ttoh7FS4sgiCmEQhf8gmxmgwSmG+uwyLHuYdbfMxt2
K12g5VZniJLUXMKUI4mrBDU3BaH0lrERjZRsLfzikb4BkKi9uM9YwdZJkvuwAMydnTU/Bro71x1L
ARMCOsCI8ISLeh+Y41sieQerHHHWJJrikC4QeVdh0ifaW+KqWi7YdLbW/64xoqJfuTtBeXsCb/7l
C33hhJpsbVt/93XyMs1C7qraSh8pJd+Q9pZ3FY0fJLRwxQeT2o6QW45edjM9H000mkxqA5hy3KbJ
d35k09Eaj282y+MnJ+E+yzGdnd3EEyais45jtyShE+slkc1zsCtwHuLMrKrE33OdWmh7BzL/LSJC
S4cApJeB2a5CwJO0jlFPx0q2oyhS2wF3WToDJyKsRbHR5nJWGtWnMSXsmIOnJk6eJfswcrfC4KlZ
7pi1CcglzCcQO9YsaF2vhMoXYKoIe3M/gVJq2AmTcF/n4YL/bj5agsEjmFiTp1HdG0eLjcsKdMA1
rVENDTs4qG56LyxuyrUq9j5bgYhvpu+rn6oCVQpYBGd7y9/FbsbbLQ/1mJXaxE00KsIPKnjRnpZx
XTiz/1AanDuRgqY+/MgZxyEGfhcOL0iUOnKl2+zJEF5MlyKZl1jtrTI72g7ThJuVr3Pb9UiJ8oeW
43NRWYSoihArCpdL38cHBlhOuGZ/TjU2G2uJUxVlzg4CN/pyQ2WEAqkeh0+yCvdjyOvqfoU9M2dc
MddMtNuvsmb4Xvga9kyvpR7qe5e6//Vqfu4YDLu22OfuC9GZUzYV7d5GzTXCbN7GmtncWiTmFhrv
MUvDV1dPCC9d+OKWBXOfLZ8J1OfrLijoeMEwbxcHLSHamT5sE+2n05PExBsSz1nNVHMjANbJkcaw
P4OVSJyp/W9uAIyCybGMc91zhreVCMI+RNA6VOGx6kafDpD2TD7myU35QPeTfVY6YgvhUlchJ/cd
sPO6njjizPpNFIk62fLHK5xtRT3fljzJvYuyC/3d/eJ2sjZj1z+0HCIrKZuNXxofPUsiNjKf9KbE
/KRtdxxz0FBz+ZKUrMrs7BfYp6dCufWROWQV3Az2KKFsaHKPKaAnZTdiAe8W209PRIDY3cfIPmKZ
A2YWcGC45NVGHdyZwFmBno3bERKole37Eas8a/4ttOWLqEcgCDhlLNKsowse2FHoEOa6teBAzGR/
tpMbUYMIXyDz/0t5gSIPWcJl+cKTfVgvp0sQMyfmw6tt58B/DJpJ88EnJfiKvSZm3T4H1Bkh6UgA
bCunDP5oE1TycmTx1Lytpfe3HUtu9p1Y6pf+Ng10htLwzh4w7TgbHgZ7LSKk2soV+E6w0ztZxFMO
QaJJ6lMxM4cbE5ggHn1NEb6Xgfkt/eVuVTE8xPptruLPsRGP6Qj0yc4wDscxurOd7RyhCEoiocfu
YntLNv144wYFNcAnkggogbUfJ/zQX+j7Awx/yXheRkxPebI4ixanHgF20/J+2JVwFjMzahwQEFp9
rQIGiX6o1dGJUILax7HiQzmOwRmjOJ6PIP3sevePkRTHUWJ2H9P/nMzc6JrPTyt5yOim2oua66SV
wRmwKE8/8ywdWjI6v7h0TgCSZwHx3HKagDZOaXmHUJOKLqvwQaTifXLoL5WCOLuB2lQ0b55he0cv
kfAdYUAh2iKmezRGghCGewLliGbzB4brd2xGNjsnmyOCtp5jQlFp0N1nZzh1bXXPEC2LysW3lz8w
Hd8rXI/hpG5N5xPtr1iB0tHqDU9g2y88eiHkBc17uJi+gglHBrdSBmwm3yh7S2X06eTgYage3hBp
3U62MSEYDvMuNr5HZzjPSVX8yJEmNO+xd9ub7QmesdRlLbCO9OQTRtvm1UinkJo/zdHEIWf4Cnzb
RCodnwcdf+b4NKl8Mzpgu/i4P9U8Ch9NC6tWNiJU202E+SXzvWubdjPRDx6kjVbBznQLYEq/qvKY
TNWgr5hTWOpOoTq47TaO8+QaDPZ0dUbc6XnqU0fdoVKbBM7NhLGmjv30WqNyQyEkSh8Yrnca0vxg
eN18hRY9Xw3G0iMAtHdM/Z8ObrQ2Pv77PyEC0goDloPPl/dAMJiagtc8XogMaXMnIGGvpibftnn+
EiUpWmowHWdq1be83isiwRQa9sMhkvZ5cAwuTVDufQmBpgeJNMMtRAo1MNarv0maOm9O49xmb3r0
RfpepWVw9TNTEaMbmxOHPX0uso7Ie/Mj8yH6bPnIWv+lKQqZj//lMe8jhvfoVkwTFeNW7u4AYhZg
v8gfZ5qzIfPDBFKoSn/a+Ayy2nx2KYkiHO5TbpphLqfi1t9mUMDNwTUOAx1V+8RxqpeMCAzrIr//
xVi4RUMO4Wkd68G3NlV2YDswbELFOYw1t8C1JKtzrNHkzdlUn3TxbqvlsqeUoNlOfjCsneUbTUkQ
rJH38Jd2/lGWXrHH1X3uTBPex6i6K0frHOoBZjsjGa/Ytzh5YEmy7WSkGyFemPrAa5QwSWwmo3pY
PqCbdCp/CVFgWEsc92C6HjTwCDkLmA5Py7z+DjLkpZogquoy9+nUdSVmIGP4lcJxtjiGSYEFNlC9
qLnZuZK/2Fqupo6nPwGnSV6XmPxV1tIBV3bJoy0pH2nAiLS0R11FU/IIrx+NOml+A7f7skDQvo75
0qvnBS9KdskOK1J/SatoN8sY3m2H9zRr3eDmsIYkCWzXQUplT1k+BUVKsxllQs8Z5c4PjBvzw0y0
9Fw69ZNRkaAr+feH3p+/w+YQuRCJsAnOm6YPmx2XZ45RbPCJz0u5nSPnyxtZ7gmjP3NUX1ZCsFfE
gyc74xZobE8ON7RCI9ZrcDChO2MJq5ihG4LUqzpNjZvV09JZ8Hnd//sSqCA79cCgp8NaMjkuBFEM
mVBkC1UfMBUscMJIItNB5aK26Pzvq7h0EH8D0Ndp+Ic1dLk13XTasFzUtrr5xozuRklebWWsOTh4
swLzh4l4ux9MNyeqOUdbDnSogEoX1VQX7gdrtLP5qjCMXApo0QOxczNp06eghR1DVu3N76i+9QcR
XlrekYIMXaadeaOCAaws9UyE4YWFjxW8EFaXpjH7G7DQ4UZOQT/xA+6IVbIvGo0JRTMlmdtoSjyA
iZ+DMTqaF7xerNuIXsz4NG9gZTSOeXH495XBAxriYHJyJg/As3aeZmDIHUWDGw7V4Zb8WHIrAtt5
8iiMqLB4n5xhXM8Lp86r+1vr5C22R1gbgNUizI0bs+jlQxSUvIFhwPGqMk9OMqU3UGe9mFkhFCzR
A1S+RKnnEdoFZQHdvMaq/EI1mX6SQUTbGkko7BLUvNX5tRljNioGckmp2NNW+tEauHXZWve/U75b
3g+rmuRTNrAgwyHz2tEKxQEqzU4wUyklFf2p400eCNaathl+9CVp9qk+m1XfnKeYxBUAoLXH3bOy
lwXzLKYzjaBAYUbGfXZm+YzVxjZcuaERHeoE4T/3d/Yz7ixzSR7FHK/EJ7chRJSE3d/GBtm98gP3
x5zvSQZybNwHuHAelYvipBPiphLIk7L4NsG5w7PxsBYHZQBwk11HXWCeNBLn2aiAJoWutzciHGXJ
lPgnwq746kyejR5ySwB5GD9QMwJo9h/SKHnOmu4zDIvPsFNPDeSkleLi3ygPsVnMGcA74lk4wOYU
APe4hBJMZ1+YpKIppjPOwsPHBFkRNIv0p02qu8PQg9f3KDNf8+h+Gqla53+N70PJJFxHxNKKDr/r
1IX7LHSAOpEzJMlPKD7gFC7An+NPax5sFt5+/ChwY60Gt7tidQT3yi1W2neyPwi5DpEKMUV4eUSO
3aYjtzGIr6hJvh18cSvutIBJ+S+ITA/bNJq+Mis/s6PCD1hG1oOpElJW7bjp+J41xR1r2Bjr2gdf
MDR5tNPlyYaMtZlM/ua6MLdxyo2tKjgYsxYGzkIZVOOi1wcdN/lsOEiFmJKyIiyhJFKbMq91rfjz
yNHnf7/UVP15cbxYyJst8FRy2pyNpwJvlKNbwLTNfCUrj+jmI81Afj0TpTga5rCgqS1j3cXwUPzZ
OVGegbOaoZRlJz0g1fCNHTVZ29Ewbfrpq6ZZ90wTKpk8rz2MpfUWmZChAEYj/uLPIdBkt32yYMi/
Syc3SFD+5wEL11hyXF9EZ5NCBlGrQ7kkmbiL0JeDLWo1Kp6pOt5qqdALNQT8aQbIxWh0i4A37saW
uETSug7kPjQJl5pCbIAMiALWxrbAYk6KJPMx+wT3RGFBriIjeLDZ7XFKoLe72E9x9wnqnIaaueTU
P1TWa5i9xgHHQsty5ocuYam09FjVHv8JJ7ADGioH/pbZDiT/WqXSO6SMvMnoHxB1eIsMn6PEYJ4T
cmXLI2vt0vR6stx7zxH9oYkz8P3db0lH7BrR6k+YBp8Vr6tTsV2rQNd5rBdWk7SpUebESjPrjgIo
fqKWgSp1SbAvv1QD71EzCNjniDrrrhugBi+XQeXt8P0uUWE6hpC/LjXPeD495Bd8qHwtvaCymDkX
x+6eMBYh+1RsZNkw5BIz3ku641dUbBgcJBHr8tLG4RD9Culu3L6EYOxLJCFs1WuQ5GDwc4aWXFMT
5vlwcYam+CLdCE5y9iHmTfghS5MhhM2aB4oxvwLVRyyweX/jSlGYsjiGQDB0LAwJxothk0lL7ysZ
vnseT54spqSx6F9DjhBRMOPNAaazbivnL4SQYutBpHCLvrgt6EbQibugRIMt52sU8/GLXi2dlEdP
l3u7bb4TyXZFdZB1R7JKU8BZz4D+7CZfga6uPshGvFfa3MVWPDwJM6Vwnsjc1A/0H5HEdBp5MjCt
8FhQl9LghjNNg7lqrRCjCiSF2p0JvRMT8cs+2nUW2ssguBeUDL2bQMtx7S6JjmgkpZGOhgtjyYLE
xH0I6xqD9b7p8YeFDiM9HP11UPEY9vsBj5o5/4p8PnJ2KzclPzZ7OazGo8JfNyISGdmRLGvFDSXG
40GiAFz31iGoo7L5ZA4jZWWKTW2HIFy+sAS5wpigM8+Fu6I9lqxOypVshIiJmCGWnoWD2bhctJVL
1oe6z3U20fVtttU7IcZlrsS5YPETzsPr3Lf2TiXyTVIPAwkcC6hHox3g6/ght7yt61IVOAcvukxB
GBnd1QCH5sdecMjmAJ/zIH+UdMBUKeT4VuEx7kn4gRkgeo5NaU/ei1MdzccDhmMZiKtMTZ6DTnwJ
jC/q//IdqN03i/EpNTEhFD5pSdhO2nPmLety5iO0XDLJNTVSIcH1wb9QfJlsSGru89hZccvcLXB/
bqo/RtctG6aSqT3VT1aT3ILGrs9i+UV35pkCXkywefkELWbeCLSnNYH77miy60kCw6ETjyKCLvoD
T8k8opKZ66iMcHkZVBfytPO3yr32oB/Wo+VAZcvpQwg8+qNs2XxOosatG55pqNnmjXWDH0ZuIWFJ
+JIOc0bZcHvhqc7eZhbvTWV/tD3IIba79SHLwaUM/gYWNNaDQh3gCqCmFam9dNA+QJ81rP67LUm4
lQFWvhRfSJ9GC3PCPDh0KTlWs6H+emmK1oSlMO5QXgRdxJW/BKfhmc9xvzgoXx2BaB4G6Ssvmeac
AXvus9TZpxLORsYmHSIVwxeVw2TowUhYhOM6TrVRO2zYs/5H6c33YLZ3ndLUy/kefYEHEL0tBxtI
Qxfy7HRz4Au2AfsnF1cQQLxWmCfiiBCCmMZyA8WUu5R7So3eQGONUAGtjGOL+WvK4Zc4x2QMuMgM
Nu2xh1TmUG5RVXuLy47Y+FijpcbZgyVQ27MRj7TTumRH3Ho/zIoNJdNbNpd/kZ+BQxtEMxrK2NdB
KObVJJqPEn5PlQzzn5nmi8QxVl41L2qKPyA8bqCS2dugJffGFEU6FLY+xYoI5yEnOLSzoL+6YiQ0
aJKCGJJ+DRycWHqUHstQ/KGxWYz4+RgHjYFyV8LAxCy6v04UbwbQQidaGgmZgF7iIIzNuuX7RhXU
ZOyQ3aj6a/627VdlHdzfVtbpKtCEPQKHKmrZ1UBfmcPiJH5lEP9u++HuKmkyG3O7Z4pezUn60Dv6
QPF18yV4d3HOPUoSaotgeAO6S8A958APqfjQttaLxOtFCDRlqKwgEE3gypy6ZoIjw8nlMr2rMnru
kD3nm2zYSsTjxspT/EE3A+ZIEZpvKN0pCE3SEMkr88tnaBSPJcLZv9oB57BIPbEdPvAUvppyPHY2
99DZS8OHZs6B+yqum/LFUuGB4NY2JehOLtt7SXLPXCUC231KG1/GQynjhrGaTYgndHRtl2kH0NWb
X5J3NeiQdUVPTwCueMUej3ccCYRmBWLFj3MyQ6NIDlEn36qyH7azSyJkcSdowcbMT9SvlfPO9jN5
a2dW+L3n/6RM5W5q27sYmStxt2ExYVledngDTpEqfjIWwpsKjFPVZsdB8Zmjg25jNd7f2lEPvqfe
ZBmduzi7tfhrSGPumprqY0tf8eBBymG8Oc3UylE7lGOtPA6aWXQe4lfbS8n/iR+WHziK87shGE2G
VsqVSRAE9NqDUinZ3CjRj24HrMkwNM5C8qtudIvG+btEi/UmnkK5V/zXSt9eIQ1ZXiyeA47a0BPE
I+74N23AgUfU3gayvNit260VsNT5IedJhYsTOqKLqjP5/T6bgVd7/b6oRxo5u3HfjtTvUHi9rkiT
jeD/ObWvyp7EbL8mCfse4V+i1/u79l3QcyNhJGsVeNXbZPF6ZyUqfxymbz8TJ+OLZsz2yVHAJMpN
2ivYkhu4A3iLJIq4/JgIjLaOSk4GcpNV7zNEvTCNnimQZFFQT6cmXD7FIyD2PGXsJVqzQOdHOwFq
bUXbLAUCzxODhzkeUlGOf9yUyPpQELGISEVh6kcS4xYtCb+AsQMKtGWXlB4S/q9Y2oKTnxvvvcUz
oIVe5yLEU+pZreSyg2abhQQ20zgp/L8zAwdEkVMc93j/HX60AmGiklD4ULNGIPYJcwB8mGQj8gud
8QDFPP0fVPh9cGk849uF4L02m9hY27jpeRr65H/2oU3ESqUQQpVnlCcIPb/OFF9qMmei8/5EjRrY
lkck3coQQ1XLCXxsN2JsjiBuFggi64E+7W+DMq1t9FwJbGJq4HBv+g0t8xYZ0REyKRqeu+p1/Oib
/b1QhHLxY8GDrEvFyrw9uVMMmVFZD3M6/4e9CwG7B77eGcFFTBxkYLAn8XliJ6XL6rsrQN8U1HsE
/fCV1ASpI4dRxk+qGPHCZLNQcC+IiuTJnBBngwAUmsyOeVcTS1jc1Xhto4B/QM/mG1XN2tEGRz98
KrOkY6aZbQZs2o8Uon4t/Y2jg5cwdHBEx8+tx25uXLhrfc0IEXIZwLWMniB1vjcifbZMkE6Z+Qke
TqGEuwWfX6a/JnyTMWZ9s2lvaYhfM4x6FkcVn+hoUWzmEwZj62CrH477+Mx5NMRq3rtlCYsstd8g
JyBepyUYjrb0WJKkT6K6wECDauvM3qYqOJ+njBF+Pci1k188v2s31Nt/sgO6LRMhN3qAosAiYg/A
31gb+kG0NuZCU7KZGnvMOuPDkI4IdnJbSpie9Bltw7r41a2mrRroHWYJm2uno9LPDb85ar2GtSVW
ySyuCqVvWkIRBmvasVLAhXjCRpKgEUcZGJa0pPCXJEWyocQPg1Eu39iXROe25n4zmba3J9yqtg63
8jP210OB9H/L1RQdqXxC+I8bJlDZTccIW9JxwOE5ishk0Z3Fz0kxyCskyH9fxK46zYjedxZdmdV9
wmfs9gA6uT643URsDR+jpnmjssc9h/pYmlO1hT9EQsYq43sMmg/FtAq2uAz+FEQ8nszaExQWo29G
RePfHBMpk9PPprfs4dwbnvOYWxVXvzGkJ8U3TcrJZmIDF0BrFUG4UHzSzRkeDWyhz3UAAMfHS69I
gOy4uMzXyn9HuCDuyZn7Tw4HFuwxFPN/X/a6wrBlCh85vzo0GcvrHjDQ2pxYkU4ZbPy2xnHJNLLu
LXN4Yue1J7GZPrvW2BEXM9Kd7PZRXLKP5R+GRBBIkl1zCxLy44L1YOeH9mMIxEPRCbt1oZWdqDuY
YE6zidJZ0j12EZ7UwmjqR1FMpOSmiOm+yZ8YCQysASWOZ8GeoI877Lzst8VQTZu5CatzM8P1GQAf
rl3TgYoqYOLrptNrL9vYjuDAVNlYlDXagcpUjwITW+z5u5+QogQi4oVzd7PwGBBgYS3d9BULwzTE
HjzFn2Ug29OUZhc37MVZZCUpVa1vES5xZOex+mhhKuDEGuGW4mhyGYjXcT3sgaSOD7LF4+0nXoNR
svoudRlfaBtMz7XfAo+eDfmaxuFGCLSoaJqRwQ07PYD2o0E60PV5svWdIzpmfZoAv3pJv3NWJCUS
zbTQehiDu1nrg7akPATa5v7WWNG+10OIQS30Nj4C1KaXIdcQz/GLBna0ki2J8BSU0I6TDrT4tD3E
nOTYRwKtg2hIdsL0fn2K4f823ruPq3JvdD6SUtZqg2rc2egf/LgwkV71VlAz9ZhW0qetJuDgDPCA
i7Hxr4KM7rZwic0WPgVovgn4quPC+QLzvhsZZf9mkXmlhoflgMTBMHMKOtMJhWsPX8wbTGSfe/TE
6qjptxFL8wtnCv2Iq4GzQZVMnyTiroL120tNP8K6nTMifrTIrmeITu+zMWG7LFp9sPuZ/rJqqWLH
z3QCNWc8Mhj9+6Ixa2Orte9hxyeXsuqq7txGfnv992lxOWb9+8pUuMKjOGzWBYfKg6ignw+tId6U
bCUu7vKTGrv/mmJ47LVwXqQzOS8joXAxFy9s6sQxIkSyGgObzJUd00Qw6INszHs02OmPN9j3eEDg
iCKvPy+/7Rvj2QgcCbBaTIe+w7ptA4Jgsk283ZBOHOOnbnjLEz0fO0pdntzKfGiUE97+/WKKj6TD
TTqozn5ZersxNrrVDVc2jZgkSSccZB9D2/trZn7MDaajHvPZRLxZBjWLdrHl+0ejukpcqezWcd9n
NYt5q/8AUxb9zXLNhT/baicj+IDEIeifqDIAZvMIZhIBrYXkCaksmd5dhXm6nxr7giJoH1jskVKP
f60W/Wn5c+oign0XxTTlpO7W60tu6anjYApP3jPt1/d/v2WI8j+zwVLd0OqybZDwXsLR0zvsenA2
CiN6mevMPlfeKa6te+YZ7nuLQXpn1721b2J6e9FcjnLM3LuonPEpNBP+ruX30VYpX9D9hgQjLX1J
mb36zmhSyrBgBLUHBKaGX9XUpO///WljgsbRiBswBhosXKHrv8uO83TeFv6p4fT3apbz5t/vUyLy
h6UQYDYe4PvGLkzIZ/nNaGPjO1b4OLpU9TcXS9OqccZ5M7FEhIGbVp95Sv1qNRjfqVu463GO3bM5
14wQwFGwGrUhkXlXHULaCjHN8s4jnVXb3h6g1tc2zAE/tvZ5PcZ3Q8vPHErUtjHwHluJU3+QXCVk
N/bEDIv6MtW8+IMM6vt/UB7TdY9c/aEiTEINZJiTUQIlSXT08O/3CVsx6v+PsTPbbR3LtuyvBM5z
MS/7pnAzH6y+ly3J3Qvh7rDvyc1Nfn0NKvJmILOAQgVOCJZsy5JI7matOcccU4pp/fDeN9pFa+vu
4qvkpyoZ1eMYKWvtQFJCJK3vofppTIE53q7hHnfBCjnB1OwruXmL0BKpZS9e8WFW63QLb6g5eaIR
O8txtly6g0WdtUZukY/JMhqMeu8kpMvkuGB8rs0Hgfpv5TEeHztQIDPsw9q64jvEAaWgT2zT2XkZ
NPsu7OQSXK69UijhD8aEfOCjuWm0RyJRixdTxMaesKuZ2yINTGl8PFeBYqzoljQLr9a0AxNLwlxa
NisziOUhkMqp9736imjvGiguMWPsIipt2gsTgfyQKXV2GFsNyzf84iVrRDh4TPxY5LlLajcxNk1y
7qzCvJUhSyly1eqPAtuS61TmG5vkvW2E6AsN8eJMWAQvdeGjha18GVVnabm19ZGTKzfr0vDGjFyu
a0vXjpaJiu1+dtm+P8eJH72FNFtQGSQHrRfOzmgrymylFn42dnlAva/czKyErS6IsmwoivYFwLvE
pEjgt6P6qcfWfCjH5je1dvSkJD0EtTC2uGTaVSAHjEf12L9kWreMQfHr0vVPVUWIdKx4TxSP9UMx
3XMd0vv8MLPQXZRIjlLb3oRs9u+zro94cFDUcTcCTpzjnq1ueAQcNrBB+WYk+VcWjMNXN2oTeYd9
Jtt1ZD/iiWp68ZE0qOzLxk1e7JHDpwddc+klaVbtowzyfj9ON/ev1NYT+9IW0UR4TBdN3oTPLRb1
sqBm3avQS8BwoyUHYf7a4AgwLYePGPweuTNKvW/NUGfbb87C1n+/n/sMsfRbO987anSIT20JHrF1
a/9qBtXOzVAu1YCV90NXszH0VfekdsQQGZV51sSwjax8AMQpdDxYksUqLvmlQkOXDmJkYWrw9fc2
bc6pF7EvAOsMPlq80NannVlrj7hsopUWVRCO2F/EgqOeUxcCz4hayawILdCEraPLq13KJaHC3j5M
IO54BoEMBQw3p8Qu7DjX+zRntmVOr5tMGci97kJQLaG+5bqoB7StBar6USJBRJFjWavCxK4iwwzD
oSAcrDKiDTujYemMOJ3BBrM7GOXw2krVXY5JoCzUoVg3ma7fTBN/O3BidZdgyDNTkdUPmeWU21B1
5dkzIVYAT1FWJMexrmFwGfr6ZPBE0KqrctHmkU4JkjQo2lvPsCSqFazVpygEjMvSf3iFkQqhTHPM
LUWc4XXsD5UH9VOmpgZEjxC7vVb67bKLij4mCz4gHKeAayGtoaYVkJFEn+rGjlSmblouHe/9EYvL
ZS8EG7s4bhnY0qHWFgGJN2u/mapwaGqfSGz6bDKDlk+TudinbzB7oTDyRU8t4P6FAuDiLTSaG3rZ
J+HZ8thmQlxNQUFEVyOVpLfuMRsFbQun+AwxMz9Enje8Co8QmCy56G5DGPH9FXi+u4kiOjeGZrz2
CJBwzKTz0hD5mTZotAtU7WfozA3iS/Piut1TIOtkqfRRuYliJd3dv1IEZsiItjQyguAwWNDOID+H
6zBv1UOUeb+VMQjXXUX/MeUkbEm+Dh7C7sTFoW47u1RXmqu/NAZ2UGssulMKGRrMSM3MEgVg/BTy
ObmOINR0cbweR2YRj5qGgmsMgd0DtqaJFIbxiMZZte0awmHgTJer+wgp8k8tlT4I2+aLjj2n4ZDY
za629Zcc/1Bh2N8C44PMW5BZQAOQrxaH+02muPAWPJB0GkKjx7JUVqMn8qPf9w7ZBXp8djE/ai1y
e6KElh1ZXDXCJN9f/3k2An7o165aImuvbbmwWvrNHQnVFfndF83Lp1qRjJYWZGvsi6NztoenIr6m
NDwvCAzFRYw0x8wgadaR7G7h6HRPqpc+EuM9XM1i9DdpzjyclF58lGxQHkSrLn03z6/wPOyT2yRY
143gWS1rLIWWAOXMiQyDgwwPNYg2bec3c3NixTE32fhpjHp7P5EABgpqCi3H2YZf4bbaKveHYK4U
LImVQlEh2gqHvJfe6NfI+rZEalqXOtGQecsEz7RxGy18L2w10Xm2erq833UAUBc26EXS7O/HrvdM
CjJBoKzzRCHFBwBfnjTH3mxhGfc1UoquNplHQ3N//wqVfzWXQR+9jHUcnyzFAnAjE5D/RPB1euut
HYQRVDAeWg3ymu1QQ5t2Y3VX/xQKNmyIejAxUAQda7pzEE8hVdEhFrLtV5peggyip3csFIpGEm8o
nsvGuqTFrFS1YV34YzX3JTFTeZM8UkcOZhygZR6VH7hySWTFDGkHZfikOyQktEMefFmdfdQEPo8x
ck4J4tQzEIa3DtfvK9LZcaHSeTaQqTKqCjfYAVblNfrWiu6/c0lNeol+3X9YY62dS1O7seTBf+6h
/r+f2WZq2EtW2/ZialO+2EMJ5cqAzeHGKRU3y462oY5nvkhktw4TTbuquPuXRPzSLKW2CowIaoAz
et6yJxEK2prebRFn4jWyzN19HURGdXGk/owFXKHBpIA3taoIaURaet8yI7JrGnjuN+T17npMc6vS
k1BnhxScadNVTz7VnFmBN+MMEe3C5oTevPSCc2PmxS5sk26BvQdYenz0yf45RkbszUyB3Qonjr8b
3bPquslOphUKRIO9p45onT2ql1w6p3sLcsZr2Otgsypvpgu6LQF8bwBhyzoIy201dRCKzEJTFqjF
ym1cPhnm/V3nj1eBK3IZ9r2xUbqCSrOqWdvAPrQ43Z9y3tx9nimz4YUsEH2lTCpgRZbqexCGCy23
6+8QIybNgLp88sJvX8LtaouuvOX2BJysA2LrU3L+tEkIHhLIfekiVmtsvI0tV26ya6UdzyIm0b50
ClxebYXUnit10Wl0vyWgsN1A9XWn49nd3e8CkUb7NjTXMRyNfaFeevxsh7jDS1GVKjiV+/3qO696
xI4waWZdhLXgIatsdROp+QvZFcU6yFEJ3EstnYoIzerQXBssoG42meMzqZjmeoj1cKtOVQwZ9W+9
o7sbZRjVfdiiJ2584BWVTlk7HNaOmakUOcp42ThIkI1MbKJJFFwzIu0TG/KtdDIVJa5mz0NSh6U+
o+wBbF1oHk5j6xsziKDP5r66iEwoVKNpaZ6bKIBLHyHayhh5nlyv2ltoLl/Q8W/yogFLxqU8H3H5
NKwszYgIjmlCLcxMW7ZFW0zFsmSpiXyYS9l3q8Jg8Hb86DkPc5Y8jbqvmsTeFzoLtT5w1DeJAAx4
xrWNRHIZM96FVNAOBRReaRdau3pabUca9gg7D9yl0E1axY189PWW9QBC9GvAeb+M2C29udZ73Or1
B4WsftHRgF4qSnhSFDnslQJuXm768s+vsE4M+x7fdV7Bx7r/xGAM8Zrd0j9/NuINumVv7UIUhxDx
2NLcb1AKNCc1ddE6+yBEoXttWyqaLwaclgUkdGvmFfDSDNIG3upw3QxtsfADS931PS9K81N3ORko
b1NqXtUmC082ziooDfVZyTAb9Co56Pe7LllUeewfu7FojpoXGLeqke/3e3jYUINqqtyT1V6mYngv
2k5fdjR31mA50jfXpRlvk/HDPLLDqEhWRpqBxORvvVWhNU9LTCTUiS+65buwhyOIMHWTIpBIEKom
QqysRCT7oDI9lnUUg/K8e3aQgDwwClDLmu6Omn2M2dqd7/dcuLERszJGIONdDci1bEIVXJdvLLwq
MJ56vdrXIFVe1T4PN5h8HXBQ/q3ElHszrUOk+O6nW0Jj6qx4RIpS+ec2YmEaud5Ln4QneoTViTSA
YGNY9DJjx93c5++cFc4x1AOMClmy+nORWDmGQ8kFumnuO9mWXJtsm6vpxsmNYl7J2rrkPggVPwlv
Tlm083r6BMdQ3UgMPp5qlAfVUJonIwoL2pe5Os8tStKNHPvH0pXrtrFN5G844O5HpUMQsx4qZ6Mz
ZEApHepHpWw/QtWPjjUoeRvF9CcWNxig+ugcMRDTMAzI9EXXOszu52uqmydSexwMHpa56SrjSc8l
L6Vu8ldP2thE+I8wlSp4dkgnVqbHLewjaEtHZ9XCoE8HeepGJzjfb8i5N5a9a2azNjEufHzq/v5h
8bmwEhrTYMt6P7z4cPUnOPobcHXyp3EhaJF4pX5tvnc0yKqCCmAmCxtyj1DWUavHC3prLMnN4Ni7
voZVUjrboNYoIHZx96h5/ZtDhZT2a+juNCLBdsD23xyEEBhgqOiOrXsagVDN+xhN3jAU2lWLSPVu
YpZaSsxE2TQxGQXpz30RqquEkAVFfQrYs2OFQpEbQkbxEw1CEX6UYyr64oBulO7pRGB41DJrOeQb
q03DN2VU7Y3jFAbYWiN4i3u2VakyvpuayWaicYrnyHuTcWm8dFbHniJPgC1G/c9A/M8zTDq90CbC
iKeekFEqN520n5FMnYOK/SUG5elSyFXEGrtGwXqsyLK1bUN/JoSFiihePkvJYUsqUbzlOv304SGd
+yohktPy7FUd0B1pQODuAobSl6oIN1k6Kk9J0GhHgiQY2fR2tJolm/3gEKhhfs5ekOBtDbeB8uFq
1EJ2lJCDdUkIwJM9puxH+JjNtvqx7TLawiTRb6wdLyyS65NutcZNrbydNcZzH+T0JsUsc7zfYK90
lhCnIAM7HUA5WxyDsBOXjN7p0m/SkiaBT0mna74UsSkrq/7ONfz8URNSvMZrv8kS+VonKGHDTHvI
fD28DRGmGyeXxgm33EiTJrlVAoAxpszwEBtDwEFjw1LI4VGq0QA2lziuv15SAcYb10i5/+txq8q9
Vd2DaNKFRihX1Ar80P/zW2ZfvUQObV+LWOn7W3cKZpNKmn9eomneoPsqhu9URPZSYY5bS7Np36R1
vO9Qm4oR3ouchTkOBEhOGyCvkCggk72Df+WIxrfiNPgqvDoABFwiyI4hV7RRANZwqLRz3QKzsPum
+myAkMSNSzaSZg0gbinTEKqiHbOpTBdShyKjZysrp0XzzymB6Fg/iPtWNqdnRKvSfszsxP7q2ujd
bvA+qwgfVlTygDX5xrlxm3SXgque50RBv6ouhU9LiSBMoakUNOylor15kOO9KCDYcDo5dGLYsWPJ
fWJZ51JN9D10XP+xCftkPUgXHpPljhBQ3++nmZlmxU5Yk3JTz86p1uTn++N2jiQMWR05O1YFwNtp
xLVnk7OxVPZK6LDkGv6wt4pgtLhWan8pIZqSWm/sxwCk9wYfc7Vshu/7nN8GOOYCi7V4NGxIhAB1
iKukT0pYz1nwPrLLP6aGyyqABfVqoCxHZYkbdbpBt3w2AeBP3euNX4VvfZfo0P+i5AndqsSdZMFX
NYxgfT+P4SPX+6ZWP6OUDSWDj7JHdTVu4rQAPku0L8sfTDCoyzIkDafcoCQSj2xXEuFRGG3z/mFu
Avc6jkoMdm2KMvEmCLaXdt5nC30tLmkFEcXwnnQkX2mVNqxC7NvHoTeGI04uFnCo33sX37Jlyc/U
LJ4snQlH5aIkvxQXujRp35XQ4O+tIY+1nab79rNh9QHqrzfQ+PbTmA5b1XbdR2zr0B9bdKFQJef3
LQ3skmGWWh5Bul60hT4Z7InLrhZR23rn+1c5Cpq9atmvfQYv18zaHubyZBcVgbMf8qS+pq251TJF
vIUpCLVAEsem+Cbt4zzxrvDXyPVSHbm43+0luN+smMqs9KMemkqNyKNkOkoUTT14QkvOsccHKuo0
//ALJpk0wLg6Znq0CkUIG2nQk3e1UvaU4I+//vivf/z3f33J/x38FOciHYIib/7x39z/KhB2R0HY
/sfdf1yLjH/33/nXz/z7b/zjEH3VtOh+t//Pn1r9FMeP7Kf5zx+aXs2/npm//s9XN/9oP/7tziJv
o3Z47H7q4ekHhl97fxW8j+kn/3+/+Qf9WJ7lOpQ/f//1VXQ5tIKnn4Dgrl///Nbm+++/dNO+f1B/
fk7T8//zm9Mb+PuvGzkz3cfwf/3Gz0fT/v2XYhl/Ux3D013XoL/ouJr+64/+589vuX8zPUs1Ybrr
nunpmvfrj5wEhJBfM9S/0WzWdX7FsTRYp+6vP5qi+/N71t9sQ7Msh4cBPNqq9+t/3v2/HcW/juof
eZedi4h+wPR2HJ4LcN50uKf3R42fp7cMBA2aTs3WMQy+//VBnz7g57X/VZe93hlT/w62irEkrqQ9
muEF41Rz+uumJLPo6GgAw3h49HVWUfeHgurPh+6P96rfnOrpJ0v6Lf96gvvDTlp2xzL/8+Hi3rr4
t4fuP3T/HRvY2pGkg7+e8v4VHJvuaPT/+XCrD+JIcahhZIlsYqEDtgCTysQYsmeTuS7Qk/7Vx4S1
zhW6mB0GEemYPXq4OMGo2Wu7QvXxFhueXGoJXBNKmMa6U0EkigJgaS8PfqSG7IaKm9mO0WaIm0Pb
Nd6R634tFBe+t0NoSKM2bFMoWEWEh59soGy46tlgYDoA0JhuA9JWZBLbGxocPgrDXi4UDTt0U4D0
cjQdVkY4bqIwZsFmdes+YQZpWrHp2wCsGcVUSmvjQ+8jD+vrUVsS97hFxkFCFDZXyGPxb5P+8iIt
arGvXVKhmdKoaMXpuIt9Z0McbL0pjY6imUKYrZkiKCvM8tY0LunuYgASkg05CFlSG+yYilqbYcyU
vDBqXfRFFJsksdh9drWK4KYcJ41D02+kcCDx6ThsjmBQt6BT64BCVET+DrZG5jR952kxjvkRUFiw
8FMPlIBH8xG2mxXBMEJVYi+IhtkYwkKtlVtiXmmtfSSnA8n8jiWZvRtcu9+MNmsz6rjbegiqBYMC
dhZPCEDJtol2cBfjAAJXeYt15mctRw2EKFrxCx0v9XvXEq02EA8nnZHVXI0vf/RAhdSmEtNkMm4p
Jdo5T+zOBcRt6CEhUqxU4RCVJ+bqOUJy+SRq62rmnbMUpSrWZYnUNfBibx2Nw1VTyVyubLHtdC8j
UhgNicrRbVlFLz3LkDMWbKDoMpi9sBBY6kzGHR/zJHL7Z9qEpOPGSK0yqyzQHJvepVEVqtVaeHB0
9l9Kkp5plMLaKU0S28k9wRDtrVrHRrkFq3JXl0l9bNRBvbA7R6QCxyU0q60Yq+GqBljCvSAKeCUq
WwGKeID3/RU2RDlXemjkea7S3UbF99iMG9ae8WNXlhgbyXlZDn3Xbmm0Y7LDpPGktdUwswMSkiMT
VBBJZzQa0EN5mUjO0Whppz5Fxu6l7/FQh1u/kwr7FqNeGuSCLmoTl0wtWnSRiVGuqTCxM+W0PFqo
U9ruOWu6S2tkVxGiKzdqjkdNjnWuR9k6ZKsOsz/DnCRAxI69OISKtQ6KlRX51yozYCZQe9qMHIEH
Aw2TR7majWjOaRdQiKrAaUP6y4y3tm0Q28YG7aZWIWjVVPWrxwux4rR56VuSMkSDVdOhNUOoUpo8
S7xKu6i0JzetcgyzoDqHKKHZ/BKYS3U1PXUsJSL+/LH2wo1ukNXUGjbYHgQj6LMsY9On1X4kr3Vl
KJ678EndqxTg8xTxSP323N91pk3XFj0TwfJlOIQ2PoVOBVxs2JKUEa2nv7yLq+4wZGVzkcmtUSEr
0FYOZ1yg3z3S2BsCzL42zZVqVMj7fGWnOU35hXLhc+gTWvER9rMs0x4dy4qO0UgykPVVhmP6A78A
ppUylBelS0BzeWW9hYOSb9DL/k5Y1z7g8xFI6jl9kUtvR0neKJbpSaSJOrHBtZxkv0l8CFdhDaSC
iuTa7iKOF03DB6dXWPtWdFJ82Jheox2QsVPf8IPHMmQwCqnhbeIBL4yktmCialqbCXg/p4CrxRWE
w8C/5aYTvllRiX6ZrjA8QNkC5k3slTto6hKw7LVWDTDSxG1u1SBQN6ULZQCP70ZSsViSVuOco3p0
Z8irsQXufHsYV1rJLnOkaK+VLo2ryeChk3KGCWPjoOEgyr650iAm02Og7uwgE3eDlW7C8Yti1V+y
s7iIdnqKLLIXZilRCAlXm3kh0dfEQhBjFIT7KlbidVYMG93E7Jvr5ir03RtQcuz2OlNBFTUbW1IN
MjBvNAMxXXqreB2dXL9ZmMakDfPjbtfHbbe7f0Ug8FdgZ9kygsLJRNGT1OK+conaW8R95Enkx35A
VzBCJTKKweLEi8tVHBOalDonl1Nk66h7t6nibUXFfNu5drW1wpWPg3BFbdyiGq4hSUgsDdJplM9j
qmhOJ/WLSs/ftKrffNTJKahUsoICLVmb2qqIo+Kgt+ZXmpjJKpS9MaOUaZM4JJtF6+XJDI5usq+G
0Vq00PBAVJzqCHOZDRfO1utrEkEwlly2BFWwyVW06M1UIBbo6jxS8dVyAj9qXaXObCBwK9cgSapD
TNAbdr7woNis+5KqtMAROy8nK0qBcNLEUZepKH3L/NK2k6e377/9RP2hVNpdm8C3ptESN/QiRpT6
WJO0o2XqsBu4agPBcNEITJHGq4maDfuyTglF6+n3c8Nn9tTi44vAa2U98TYZ5cyl31WL0qogrmTt
Rtc6Xi1+0rEsqnnEAoP+aEwaEAsPMeLt6yz69VhoW1VTNk1Py79ytqFn4o7oxQqLifuCZ3EbmGP5
ZeRGx2CUqEvVCy96S2hHlJM91pprfHzVMvfir5r1DQFe3tLJBAaTmEJlYakrPFbiJLR2S+kFV0G4
8xIcy2XvvtBTM80bXcGbCdxmRjuaXEMcbSL25RryeLTOdCEXqioz+sKr0EC8l6j6i+tR75JpTuBy
oY4oazHojnrSPCBkrGa6p1wchjSNTdHKzHBalHa7p9+KGuc5TvrypVIp0xRufYxRTK+1BOWrF8ll
Z2hE2PjYpEou88YdX7k2cCIoswiF88JucfoaQYjOAQ07jBy6Pna5iwNa0CiH0cePl6Ak4AQ61wwr
NtAPLoVZbHsrsnXwqHw7dfhSG4nJcokSkzYFK+v1Sq3cfJGGpIviWaH5AtCylXsCY11fL+edxd+v
Cc/CDULolAv2vehwoYXlCuahIGgGoU3AEiFJ3DPaQguIs8EGFN0ymPCPeARyYbb0GX2Cu0NNR/pq
bHJVyZdS15YULQGGiefaEjeTV9z05AwNgdj1qXitT4qJGDpWBoeM7IdIQLdvW+TlY6A9MP/D5FeT
a1qN72pofZI1DEGtJWS275t94ehgUKBOWlFK9nuM67qgLB9V7mfUgwyyzfY2IjbjL5KhbU8Z0vFj
JapVE/14VbenW/k4KgCjk8mPOermE/Uvk0/D3+U2wBHLctFwDthxNeoutKl6x9m1ZT/s7JRySQQN
kty0Attu8a6M3vOEoHsQy4KVnnB9Z1YYrngoCBYHTPuT5Zm+dwRBNXmx7m2k5VIlskMG1ado8TyE
yXfnYE1SlKiGTuuiV3BxggG7jWcVDXizhT7t9/JL7976rHkLkdwTZJ8vID9cXBFc1a74IZoineHQ
3LZJAJCjSx5DioJxDbG2nsh8jthrinUOjfLZB04zDw0TEadYIyQAUYUVkuWmf64544jT5ENWajpQ
WneI8/IroHCCZx9n8ljqTx3NDnis+SVOUA3pmrkj4hDbiEJaa40cjRDfdR8RxyC2A7qhB3eudbVg
0CWlJqqTYBm25VeGSE1Jxicf1O+DWslN09FazHyoU+EQ7N3Qe1VVQVyHILqrJBwiyssLg/dEWTMT
wkSH2wT0ds36Okr+XqmZM1TvcHXAgUtcwqL4sGPI+Jj/gFFYiNE1YvW8Fo0qlouHtJgscJOlpbG6
Q29lXxUePuoxCjAKIbH5Prhdv/BN+uiqpyc0WontjCQxhXkzvqEGJuIO0wXGaB2HQhc9KYPiXdKw
GxaVY8UPjmK0JDUztbgFrsO4OdthTI61sL1t67Xuokw4ZcIO5Jgh9PRaDvlJ+t1THXkobxSdhb2n
0vZSY9jX82ZEO5hlxqqLUIeU1bgarYxjprOzGQvmb+TDQxv9mGn05meon3wfNr3VgZxFH1rrbXcl
qiig8T/rffwwbdg9hrUL+0zhXRVIER3sW5K8Jb3v4fNSdNTpN9CTpb6fqIu2w2pgyH3jUKtPrHZm
TPZ4EXrOrE7YV/e2gkexI9mi6LtdTvboAhQuFGB6SM1EeMyIy0Gn+9RmmNIljA/4a8OMOlQOT4uM
oczooLgn19qGb8PAFvIxI4Go1UosNUiImq4txOBBVNS4GMwpIhAUt207KmcXFgAj1d9zAgxmWhmw
MOXMSVIJk1cOhDNA3On834ByjRk0DfXBytA6SWB2RYO5xgEzDUZIIwgy+ygzhtrAzY7h70gnaIsw
JoR/Qzsj3votTFAn1wNWvcA6u244rwMOFuphZ9ZNLAB2EJTtaf6g74ulnp5tN7y0glEqsz8y2MQM
/Un4kDVTLyNvl3JKesytnOlF8NFHtfmh65PRy9ySSvpqDaRgmHaJhAaZTGp85sMePpgxC43st5X7
Z2Ogv9mmV91Gn1Ulx3JoCmYyr12GRXgLahMVXJXPfdY1C+m/ASzDBU5yaGLI+TkE02WPytxJBc0x
jTPW7UgMVPtqUdjN5HPaqzmbKihjGaywlLU30c81zGGsK+VzFzjdQnaAc0KgtZ1F6mr9Qn8QTFHV
PKsmOSB+vCjJ3V0b0C/xqe3cdoDpiLI1iNEwaBkKZFD6D97UcRpyJuGUjSvRL+Cy0NJ1dbDMKEmT
cctvqMwJbawR2CVZkAc4nfueyNTKvumxOy/aYRurOqMiq0QwiYwpeYMopwfqZ2e7KvOXNOrR2/ba
uS3IbSOuMax/+gxFDSMQEH5UH0MdnDWjAX7GQd9hLj61tvajkxeR1QgSZYwLXUTNPtJIeqDPORu1
hFFlzM5D6VckjvSPsU2xOOc6qTOazgFpJHMyjQ4gA99tWXyEuM5ADuICsqvytPFtJolEbUjMtMtP
6BGcxgFyQXiNX5Y3Fc6x60XVeEyHHveP+tvNPUzIlvXU1sFJmd6QG08rJYtc+s7Z12NACSCwd5lg
BPRrb48zEhlQjLc3Hfx8vlRiZw4LxV5pFadAPyCCS3VeQyCfK+VpSph6DXCqnEx3HCE7UkrHCL9S
RpKweGs0+hySLBzvzW4hrjYl05WTyle7rg8K7cAA/NYwrewrLiZ3OA8mn5hD1d6sGLLZdn837qdn
U4Bwx2Z80DFXCqH/htHHud/XH73/KGSQcDTx3fI/MgLvZhQYTkyAkbNqXFokiMzRX3EKGgOaCLmr
HZk+6FjpdA1sBW0/sBTkcETnUW/XsC9+pCGfR0oVEr0Znm8C0wx/43dCzPOuWsuyu8LBey89Adpu
sCSQrf6zqMHtgCA6GXVM/5U6QOiBjm3Lmir4OA6z+hnXJLapJnmmW5YvLCNqwDsOT6KIolk0HkXN
NrsPukOa4CTRO/yCAAoZlASAMwVHSxijsgygqs1zmwVFWXwZ+sCKR4tYgyb01tqkvfT18FW6Y7Tq
dWMZZk207RJ3F5YlGFCBzKWvN8ZANq2CDQeEHRLoyUihAPXy3OfMYGWjG22ERWvVgcwjk8nEO1Nk
Z1J19r7vfhFFfDHrhRwQVfGCn+tMjhg1lpFPEro94Uzw5EF5UvGrM9VFqpPMElx60LQxyhdrKaNV
ESTFXBHVGZ5Zg+B7+GAIOam5RhunOyeqC7E2Dw/WhKNKwFIm9rCgYGwu/Ey82wVZZAFXJ+fy1kmS
b4PtbVQNcu403qbFuDRrLUbMiu1yHRAV5mugBrlOy0Cn59MwXhreU9I4H2HzlPqlswkI++KtsC4Z
mi9LH3dWyBUFD//br1vY6Kl3hCSBQib8JitEXw5kQUsPDDlEceyzyInZC7MYjodPVJkUZKoDD1Ao
VfpVgpVjAVuOwyTFKhMIu1i3EVzSiJnm6OHM7rqN3VuEr1rNDXvXSYLTXGA23OQ6F2KB9DY0qH/U
6AvmoZttAhM+SV2gP7Mq1MegeX8z66GW30PA+sT+tjFd+1AoxV7RnD1Zv8U6h0jjF+4hx6M0n/Ku
wzFmrTIGV+whAL4ZcpCtPiNOh0CGEQedm4lzufTBXoz5dxmES4qjsDeZtGQyJaUiIVa171a6Z6+m
kpYNCUmjg3qFvD7OnUp8o818Jnf80oQEF/i9fdWz7IGuDCbQVPkybW9vmiEr1Ng7SHV4qdJ3Qfy8
6YqXQqFLG/rXqBITeKtBu1eKhRXVV5fjM0M7wz7aN05EOh5TV98qQ0pYXvVJlppKYiXm++qKVtBU
5BuhGnPEmlim2EfQQ38wVfniSiCMWmgnCy2QtMfNPUISZjJsjallP/gieSqYS9ymOVObeaXb8ENG
UKqxeg/zbS2G10BWaxYRDwl1PlGOSztkT8UOwVq2ylvX63uUnh8xC17BMESYGxbPmB0aBTaf4d4T
EKKk8hYOKZEl8k0MDZY7K8W44JiTNwFGij8rkcU+MCEwEgNeGgeS6yIVvlH0u9LlZQoiCgegGoNg
PIVV9Bhk3trDTaztVYCmC72iLEVoD8jfQrEgFiYnSXjXPDTlczmsh4gWqZ1MnzRBgp3TPru2vxxH
GoRldEzIEPAychICFbhbnn3jFzokzEwPtVZ+/h/2zmO7cSxb00+EWvBmSm9FiQrZCRYpUPDe4+n7
O4zMW5FR1Zl95z0IhkRSJMwx2/zGQFNZ6eylJOtnq9MmOHbIOeZPaFs0c2sEZ0afxmbtr/ewjpGv
CtrHEEcxAG9nH2zOXKXUEQaFJzf+MM+TINv+iOnJLBJ8R0FGemMNG0J1gg/gl0RsRSEvcId+yS9N
N1w0NXvHpcdOKb4WFQQjyZ8EN/04qtUj6TViTaV+QsMCIwIESdzCObejfpMR4Fnm0y6yLeQ+yaa6
SH20ZWnbKyYiqtqHRWZGbRJuqY5ULMJAzD06J4dQyhAaUYtVG1lvKvazjR1fnaGLZ5i9o+ox1rdC
JrQgzGO7Kv10gYFCis9Gy/QDh9InIJmcdlxL/YSAeKU/GGi0z1vfX45Jh+uaZL7LGaLLSouy6sQG
PLPolC9J0TG6Qmbfx/Ui6spLz4WituAE3FE8LXIFfxs/UUGkZ9dI95c90X/MZS4ExRJS8ITAHDkM
ST6KNp+pkWiHPsUBADU5ZRkF4WOl9c5eCm1sE7KNbU6bIWy/BhbVBRDiDwNRXYRtt/mhQTgVjZhm
P13xCyXVkttVY46IzPoJMEmhZaw6B0tCYNNWn5wGYx+qU2jYgEtnn5Wl/hpkyqkLqnnpSOe6l1+S
DBy57zwUsQGNxYphf6vPuQl3RymbWdL2n7Ajz4DA1uQJiOFW6a4fQRkWknmwqJWF6gKYHvldLy0q
s6GwUxQAUHF4mQfJ5D6Xuf0eG6gAZIrQE20s4evnfEgyyhiRbHOzYQ4E5L2KjuyEXdazCfE6ckv5
hrxYCMNowk9mVEsWduRwJdfZ2Flw0r/CngwH3e5gNgTI4hdGMTfrdFqgiBuIDvWbmik7h9Y02zeD
W22yq2Y7x4rWl+wgxUbS+kyjZFY2YB2U/s01EIdKHfloVsGX7vlxBe7mzWxwNgW4kc2F63IL8sOu
koNiFZgoqvQntNJv0EsL+5UQsIG7vYHNEqK52pKZqta+jN0PNTHfrEDdhVq2pMD0HOqU720bKSB3
ULeQPpimZD59G24DDY4OJC8QC9BK3OExDf3PMuj7Zc9e3/XhOaqrUxDQ/QirdzXEjWZimmjuq6r3
ONFTiiOReQkH1K9NLMWoClBXpHGPI17fYO8u6Svd1t6ljjozrohnEo03Pxv0Lfq8mMaUGLTLVAVQ
S73EYKAP9ZleGLAop0EeyUWGGsoVBRqm4Cv0Z2mL8iuCZg1a9ElJCgjOgIRuSve2JmJAk6L8hFOV
Rf9/1jcbPcyiGZThr6Q3pOVkL00c2DMYfVtsoKy1rqf7PHetma6TW1toP4BB1hCCYS90HDTCgvKW
o1S+pNXXLNEHsU5FTz5jiKKwbIP0zFhXXUnBGaEopmVttyG+A3QA0bxEUKYZdiZZxnK09GMUo0oe
W/HWrdSAHg2lekQ/XwZ6fDOZagtdtLyCFFJJOwoqdF8SvV1HJZJz4KPX2tgY58pE4YjkOyTHznCg
ierkFOGs5ZaNcBGbVhE85xXkSRvtt/PQ8rcOqllzJVPo6kWPWL12hzqNyz3mPzMdqfe1Nuj4l5KP
aTUr7WRPF9/8bBzzgx4EyNkppgCoBaTFdjN3YFWj+WNQOkQmkUlQrCwaattJCf11NiklHjpQEnyN
bEeVOcWkXyNLeCgRxHsg8cWQpkwriM8XxQfdPPkkIaqLiLSs4J8CJQHYpbtkm6kQFf4RAMCi94lQ
aFuifz2VVoioe2jNATV9u1YkrRool3NJw25wXDZy0c2oOcNrKO0lHrnBiB+3Wl8R89mnmg5nvsBk
aYK6hAQJ6Xlp5osiAFuoJlTdMtyYQPkVGzwK6IGnhOSvEh2RxThYw6rulWmvWsURusJre4emY8AX
IVBWOxIK3p3OSIECQUhNwluE8gsyiTmebdRlY/j0VBoJX4HaozpFRg3vZ1hBAm5IVUuZQTi+99Og
nGBpILfQwuoxykeVqD2eF32Em1lELw/vkxuenAhLQDTbE9hAtZLUo1+h4NFUmbYir6Aviv4bmppf
bSWDlaRj3fWka0ZR9azL3SKNW9x1UMExUWajwYr/WFVRj9Trma5akA/VoXuskI4JYiSgTO3Vdndh
iphZYjkbtSyVNfQnB1UTulhu3H+UKuVVOewRZ82mc0x5lS73RtWMK2J1wSZG8KSXBnBbsP1BGsrX
2Cwe7KTsacQq7jpETqSNNAVVoh4Po3I3hhZYI+MlyLpnrCcwBciip76P7POYZj4KRWa7tI1Xqc96
nNKKd8txtlqWfiYgjbZqEDkL+loay5O2wLDP0QbkRQthFxZTsYXZICUL4B/4lQXoTZI6o96h6F9R
hxIv9ScU9Dal0CZrexc7Xp/0tUWu0G8CGt7cbX7CCqOhYLgachR9I6QCglpbtVkGlbZCwU7O0w8m
tbkgdx1waoK6RrtD209ZPu6rTl5ZmR/CjrOvZMgoQNs94uK6We+kYEDmRPDtakfG1IoaNdqq7Ybm
IrWm2mw3cUmy7FglO5AjCQLHwtSYFkOHm9w0oYhhKkKnwR+DjWJhVu02dIa1dpJ36SBukqanJ810
p6MEEJK4Nl+4iY+jWqUsEoWDysaW9TOSH1u9kc/l1L1pQbQup2aYw2nyF8VAj6IaXSomHT5vfnBR
IkyYAroOUoo1AZJQ08KOB2VJqvVZyeat8TV9C1bCUZB9bBq0dl23U+baiOBNw9qW9+jtYl+Gjoku
R4vcpWIkE+o5dTt3jVg6lImFIjTA2jQEQyFU/IKyi8h2wcgO+RgCwUPvZhQqnyTZlF5DeqjWBpVY
d1UVWYoKhA26oaCaIQX5UTLk4ks2sI429W2Td0dTD256Fn/65gv5MhfPwbNwtBtKIS5lKfbrZElN
dV0iaCI4T+Bzd6k1vZLeLFFBbzCBbX7YPrtc3IaXWhHiKxpdoXxAtMKR5iWwGGL5o0QJc47a0kWK
GDag/2jZDlCp7PyojD9qSb42PtC+iELcaiiG8xjpL44aXjHI2tLkL0k1Q5l6tkwyKcU/cNWVZ66a
Awzwz3GGBEL5ajn6CWWlH+SuvL2wZy3JwWwa0Fsp2uIAnGMxpvpL2kHdk3TsblJdwVkxROLf6VeN
yji0tfChBcZsYHgFinrTTMGPfuxPlZDH0kng7VzHd8+gLFJaCjNqnOOfcmySDr6y2c0kK4NsYyco
IYPCMdPohzEO40pVIM1psr+I4hADL0WrfhQDcs9+lOH3Ept4OKnNVWpFoJ/i5JQq3zB/WSSxh4Pf
TgeuaEdnpUH6BDOCBPGQy+2iKo3TAAJoJo9ut4y420B1HPoZqM2PLToPSUzmVQjISJrvtNB6GRrp
Jom5H9BuwMXX2ZgD2mGkQQYqkFtzsvrXQi1PXXdudaAXcTG3lCZe2C0YIVgN6rKQCjbCyd9jRPra
2Mpr2QMZD3G6QUmYAYnoj6wLaR65fnRU9t4oUk8sShMiDvbahqW1CjV07s0we8oMzfnK0wL6CEX+
RRkM2s4xdeEdY9AZQTtdaHTlZy7qIs6SA3QsDC2gxw6mXz907YBUCqNxGAD2xPQKThSfYvZC8kzf
PRk0BLf9BLBCa6jOJrGFn+pEToqYB2bwyF5ZTfU+5eU71VYyFBEnI+azn6R2j22ae9L8ElkSzUIR
OU/fAkxyv8owfEIzfFH2g7PPJFfahun4SSke3/jS3cFIDOcAx2gUuxnSfVRskLrtUGU1A107BHqg
H0D2b4BuEmwAEiAW5wqHaMjVkKyJb8ziGQ6r6HNanzSdce5ACeKjirujJDbkOKOXZudjQLE5UB90
wfgsYtqdbVse0SQDHZ/n5UoaoZm45rNoSd15NEMp0QOhTj8Q9udTqh1RHcY6JbIvRUWzSUl6eZ9H
6bFp0G5gAfYD4LlplL5JWsRgHgJ7adV5+oR++keEVR12y8Fbr4JARZAIrD8qi2+VUZ8d9Mpwz0Fn
pKZWHZnqGnp/ujeU6iGV0ZEAhIhcVjK+SfGgbUfDvzQa0w5FHgc5D14jlEhPKUJegHFB7GM9MLfT
HAeyos32jnigZZnt77+mJbLcUTlZSwOCwjEpdDbvNEKIEdxXP+vbsl913QDTt9PbDbA01vYxDR7t
cgIoVgG8JImxq839yX4YAkp8anA00V2hkBajnire7UgWeqBQnBf/fl8r3qxVyCGq7Xi8P39/SBQJ
SV28ABVBau1ka3y+PyCQKkP6fdbNbHoupYb91MAR3BS/GmjC0AvkxtxfnXR9QJcMoivOMt+FQfRm
VfGj5XfyzUwBlNRCLsHXN4qdoSRn0eiDczsKNdNhm0Dd94aufo2g3l+mBk7NgBzWu04nAHGkPH8J
I1pSlmLIZ5IfaP2Bnj6mCXaYkmo5x9EP0PJBiHxfV+O4xcjGpZ4oN3s1IxczpfgBl5tor7Z9tL//
dH/oi9DddCV8ZPHiv5//b+81EdID9hAmC2wOHNah1tqHZmy/hn12knI1fLKDqnlVsBkTzypKVzzW
rfF8f0/fMZZGUi72T816tWGErhOF+sX91UipIqSFs57yLq9KgSjEh136cH+1lBug5TQbUzCxz2A9
fv5Rr7T6cdDhOnTBaL+WkR5v9RFzxvsfxTRf2FLrdn3/VdHREgsmffx5yJklPWbg8h7jyNJfgdWI
rwU9ND3Kifl0/7wu1ts9OJ7w5xGTkFWQ9kK6cuLbLE3P8G838p9HnIN2nJm9bR8bbegW/x+r/f+G
1QZDDaj9/4LVfr1lt6m9JZe/orX5mz/R2s6/MMaiPUOOKhsCrv0/aG1L+5dm6ZpsWKohO+AmQIWz
aAhEtmL8y8Kox3JUh9oPSqYAqP8Aa8v/Mk3VBMYtE5grliNb1v8KrM2X/ALVNgyTLciWLUDjuAEb
piZe/wWqLYdxi9VHOS1gcdoH1FtyFTu0tMkf0sSNTy0UNFby4pwRYcmmdnQT9FCDmAKCFhn9o1G6
uDhH9qEioJKFxlUIZglVLxqkLkUEV+m0DcQAD4uy/AQgdzhDXUKjZ/7LZf8DhP4r6Nz67TTQpzeA
tWviP9oPFqD4X0/DLX3oJbY/LTSsTtad5I7LODcp84HqnUVI4lFLBj/y91+q6r99qyPruiFr4MRh
7xjO/fVfLp6twC+UTRk5tF4PHwaXtvEI6xiDREpfVZGqp3gMWSlwUXIh/C57qjhV0bZPdTTuHNwf
EN0ObmUVurhgRPZLoKL4DbwXXs7QPeX6aC/JJoH96fo8qvvsjKL6+u/PQRFj6S8jgJMwFcXQLRng
s2wov42AEqBRpQcl4rXQXqbgqNs0Bu4PJdHZxjQ6DFBDXd2x/ikzx6zaBzXODrnppEfJmdDcsafo
4BdfpprmD9TRAyTtlOrmu2hwj2mX7hTMn0kpkNuasjJbGRAS9/eHqJQCRBQcQMVWNzw4ke/irz6i
xzHceoneJcQ8nI0okq+cvjKXWVHFh/tDk1KOlenkgxCh79yH6JNEgJXwOILz2sQYHmB1P434ad41
lNC1XwJ6tDFcoL7fn60EWRYMu6a8++qIDucRw/2UWW0AHnI8kdZqF2Uo6KuZWN7RB/kR4gpfBsp0
kgc06sPWADTf9O5DGYuYJUC23zSrj87NUG/Dbw/4J71yv0PfDlMFBLPC0X7wZdt+cDPkuHy3JZ+x
EWrxO8oZsgpNrG0zjfAMILGsTeM+Tpzhue1saPZIOLdGfDCKEsvOZa2k1SGDCvTWB8UGSYVFMAV7
kFyI+1paU+/vD0kOdBTZcrzjQPcSw/NgAFbYS1TRUAHGl6agA6bBVUVZjI4uIEQr3mstvulWW8X7
+0PIJvnzp/uvkqSdDTsc164UpYdsMJMDlKpqM/k0x9IQZ54JNkJqKgzeREV0Kwdy3Qz59mfoomMn
Hna3pj0AXgJm1nJLUsAXSBFg6UjbVwVE/lomAdLDrdxsdTepT/Xo5gdEGjZpnLjPcVI2R4SP3gyU
uaTO6g++UkcPaHT5DyD3BWvaRWxGz4fqLQ5QLPA7opjyJYEie040OjYR/rg3MEpgbG7j/u9nk8Zy
/vtkckzFhOuvwKcxZMGM+WVFGHNWPkmmKNIAzQJmhyajm2kfdZeAH0/cXZMnHzGEP2w5rJWmJvUq
BhOzsgLMnprc3UxNTPEngGI3FSGy16rVrHEpdg6JqmhzF77VXOldvBerrMEmse535SgaXW0/PUHj
w50DYMcZuBY5SlSdciQttinp/T+sGv+58imy7GgmVSDNhmck9q5fz7OSLT0upaIUDiqO4GKau/tD
iQ+wgyDHXIsb/zGNwU50UKbOKVIp5wF2jP0hD7b+xDqeH62woZ8/1Npcy5DHxYSAMoBGRd+u7WoR
qNqmskDOjEkxYngBeO3vb5by+6aBoIalsPbJiq1xCsZvm0Yt+UEZ6A7YNaAD22miu+MYU7pBVpVK
Rp/cKN8osO2T9wpXK0x9BtIxCa+rrEZesHbzld/5AwAPRAQkpEgOSj2Uy78/yP/YYjhGFQct+IK6
QSDw24U2oW3HrmKiVIhD8Ly3imBJ4+yfts+/ErYMQ1wJ0n9bty041fC3/no766gZKF7yLX1kvJdW
Gy7lIJmHLEo6J626Kao+OUHQ/0RK/2XL1n+7/EREzBOZ4gV4BMdgE/rrl9Ji7IsMeVa6k5CZMj/w
T6Bs4UvKD+5wCnXGVNtUMS3AQEKhT7uqAJxo+k/9q1/i3jMlr07dteeqQ7VWS/tXJZKqnRMw4clK
XZKQLFgPFWixNsjX8hBoZ51SPbJhzjrD8WzTl7gDZ5buH9mh3iO/hCWhTfXahnm1QQRsOmg1UtZT
nHwzj3a9ntUPhhw8py0ggftvpiXN6rZPT5Li6g9dPi4aQABP9K1//P3FUn5bWLhYFnR31VZtJp5t
q/JfLxYj2JemqgRFqKXgV4IQBzSMV+CT6jCykOecNM1AmT3qV6kF+7syFNZPgEH/++MgzmK22Jqu
s/kZfz2OzKJTwaaJeqEtA5BDsLBwKOHoGI5joINMkGw80a55ayb9pE9Wccr7oP+ZjPyMsf/LyLmH
JP/mFxqmrMnIrNhcEvz8iLCIt39dfeD6DJmOdAduTCXdh0Epdj39PGDi2fQQTFl9qO1UXmgFKLm6
r8601uOlIRsEG2qKdjfaBKsO4KPRddVaUbRu8w9XSf8tqPp5hJYGZPke95u/3S7HqiitaTGN7Kja
JWJzGnHUoALJYSMH8sPutOAUV2G2YmvAKjKz0U4TD5Tih6M1mTB1wAVgxRo2x/61H6Hg0H4O1qiX
YnmH+Cptz5E2Fwq1G8Au0i72aVAFDfqycT3u8gSjESR+8nndup+Ga2SPrLg6gv+iV12G72qKNnAL
isHqE9A9Q6OvBfN4SbGrWBWtg5aTUDHt5MJ+gV4DpsyCzQyqVFtVNsVo28rLs6QDwUpDq92NwrYh
rRXp0UINacynZj300HZYNqa1mmXzuKQc3PW9tYHU5cz9HkhEgOjfDJM0fJkfNEXhIVA0CnzYOuW0
a4gsyp2uKCUSwo66yXX15hYTLukd8Pna1B59WpMFpDxIGmPVK7uhQk2/kvKzn7ufoW1HNzwGRFv7
oS+RGWtdBOw1qn330eqn9At9l5ilT/SIbvYHtgFUE8SDbpqrNImcnZkQ1/cZFn5oWQMH0McffhuS
z6tatcbjDwjECHBcnplMz0ekIpCuTHoWJziPq8mSwFgOgGnviwKcam2NiIsJ0ngtWxWXSTxgS2Ru
/aJ50PKwPTpVqGzksX/uMrU9Zlll7Ey/PeMG1c7IB9qvEW8cMwZaNxpHDjV+CC1febHB9VaW7dFn
rR8tXHl2sZD+i8HklaVurIMsck7Q/z9910EcQ2vfhjQp/mFaqmLu/zYtHUOF+2sa0JJ1W+xlvwQ/
Td20egauCzl9RbskCNqCHl75JuMR9fUBg4CsXzhjb2+xLfTXjmvR8LZN7GSjSt7ElfQdKS+UOrdW
lU0vPssaLgqUchyIpVHXla9+HRMAl9nVHxAZtobMS5n2/7TE/edpUPRxmLiqyIzk3/clkD/0IrqA
JQ7D12pwfyBoVyyjArBZNWbOplCmCiKUAt5glDJYZpibxv6U70ksFnZP0ywzjD037O8XFZvU/PcL
bBOtKJrJuof3m6n+Fl2mLRjuUlO7uV7nV3guV1cz6II622hKb2NoXJIeAfmyfS4GB8OYZ/EWfKKv
TpkfVJPaIg4pchtdQ8BXde08+UBMpCD9+c8Zv3O7WaXpNyNmnlaTZ3TqRSvTqzkVt6pDuV/q562S
PCSF6mFAv5AV8yj+3Kz7b0lvPjvznJrGe+rmV/FPl4wVZdgtCu3UFzGbTeMrZVSvsfFpqfKlVmeI
lJjXtpwu1qB64wgS3gnO0zh9N3p6LXztYqvrUJs8pVU98ZE4rXwnYNsyepZNukkyaSsOENgHbEVe
ltULYtGelAZ7PAX8wkHvtHsRb3ES1RP/56F8iZviEfbrApW0a5Qcujh+V3gplOAcidfr9LnOp7eW
BDTIeB6suFIWz75P/w39HU8zkiuJ3t6cEI+xebUe4mvuul/EJGd4TrMopAsWjeNFL2XPGZEuRC2v
DobvCiXAWWhZH5EJqi6VTroTeiLhdZPoysJBzbRb0ci8iLNJVeeqq/gU0+gXh45XD9vNB0aSySwN
Dc9Wpd2EqKidFldH9z1xmybb91YF3f1Jrm+TFL6NaLhX2ivqfiGdmPEBuc8HU5o8W4u83oRsKxeP
4oKLG2MX6L1hWsbm4bEDecBTvq3ss1etF/EWtwIwPSbPRoslAi8pk+qJ++ZY1klDGUzcnAK+py89
U2b+FqPkPsBc7CXL8iSurBh8MmtAmF0an79mgEVWcjW1CcfAbEF/zgPc4unG6Fkul6rk+kF68GB3
7NAxWVtxdq2UFiJ3dm3V+Io3NgJsH+KK3u9e2kVepaleOQH7l6cncRXE6MSaZHKqN2m0D0mQLKie
v/TjKXMUz8mdF0Aoehh5bZ9fxQxRkvSKvLXXKfoZ8GNnfIurizL0Z5713yV3q8sYBEq96qp2g7Lt
1eyni5iSQ1mAObFPdRSe8WK/VUxFyT6ayvgmvsui7+9q5llcGTEewc0fdNJt8XvHQJOrr7LQPtxJ
uon7LcZkPwXnUarnmT5QmDEwWMyv4u3iOEPF+YpGm/7lN7LYgMSGS2CYV3GNSt9alBNKgWZ8TdDd
E/+H6vBNPHcN+qdS147B9G6UDNMBjJX4l9ntNyaPRxft66AfPLSyvl1fv+pdKNwkt9o0eJJuXsWI
1YZyDxxy+efagfHbRfyMCUxr1Ds7aRZiGoqDFE+LiXS/qINL4M1JQMWgHhEAxGJUm3/MOrWFbZMz
XcqPQMb828EeY2BmMBNkW14pJlpkWn7NkuEiLmYr1rWEllVmPYF+9mqr2wh6vPjCPIq8rpqQnOlX
kmnfxJWUSq6ajudq9YGiIvYvDJVmSq+a2J994yh+1uX62CVgR2qGkGOcaEwDZmI94W8xEfSsyfd8
h2KoHcFeVr3AAfhbGoeScSFuoPhucSuG1NhqerXRnwgd3sXVQTjzmlS+h/4MUZo5Ez8HLjeLGaC0
vQd4eZc2h0Q46zFHMKzwsr75xMXEn0lK+VBTIbmv5GLYcOZwyGeGPz6LbxxCeV6FmLTwvBExZsSV
sROWumpdglxWvrokwhsm3DixAZqoFEae3BWGe+iD/9Wa5X1dipl9Rd9+ayVwCHR12R89NwVs3IMD
U8YtFV5fe1GH5Db23VeemNfRMR7AIS0MFpTeHzyXeaJKxgda7qHVezmTyGAcoEa2Bk25iUznq+mi
D8PctxODdZy8wZ48maXHwdFYiZqHarQ+HDe7TrWyj6dgW6nySgumi5klV7r8XqbyWlou5c5BW6mC
eZ0/itF7PwGx3Umaf2r8dC4uTNb73nHguMQK6ff9N4Bqz0hdGobSg5jTfyyQqDozD7LsaEzDyuEe
38cLV1p8iGNwC8iZcdJ25+GgwZfjunEmkrgVVeTFRn6Fw3gWt0QABsb+C+LC/cvFJBCX2k5AyDCi
h+eyu4ijErdoat0PsXHBZUB11nn6c7YoUvBaWtDLICKzzcGf9pvpDW3Q+xeLPUoceoDHCcpUYi0Q
s0gsJ5ihgfY1nsKquOXOdMGOd4MS6VrMFMUtn+JJAsTB7OC1zqxYY4bLMDXP9AjFRGud4UVtL2J+
i0Oja0zRVd6JYSL+CnaKJ74tg3Tf6upCLLUldp5Z/x6XPzfKXosvjboQxyIWXR0capw3mww5R0fs
Dcm49MMeox5mEjNMnEar2R8CxaT0QJKLq5mxm7oY4QGvFFsO5pbw9aJqn6Mol2TGXO2VxyYrP9g1
CKPDc2tbb0lyGqrk6jBEysb6kB3zNZR3uAEC86+4s24pXxCjQAlY3qSO+uL677Gl37dMsQhoxWkc
lU+5lXFw5evg/l963CGJSow2uWZdciWXoGqXXZNG8cRhafY5HJI38MX3p9ww2NltsC4ZvGJf1cVZ
qCrwwCJ58sUds4YWmDB6jWPwrhYPIk5pDPswCS+smG3SL65iDWkz+4OUCqnVYS3ujsuwK3BVQ8bl
W2X/GZnRUjFtAT2sbCXdibVGDHrCcU9vwlXWAHLSgcjlKlswEZhrIZymcJ/abVMEMLoVT+yVYs/S
MunUgUxGL/dbhIz3GdTI393gPqoucAYR1CDi8miU6ZyePCehOTerZ8u0UZ91q73YbMTOJz7RcD+R
+34ZsuZTfHjU5aS4GEixdzdiI+8VF7Jnux5lzEHY1Esnv40G81qy13Al1gVnEaeTJ4IEyXIfE3jz
9jhuBircYuSJSSYmjkJyhfof5ssnMbnUBr+hPEcyEaqTdcXM5ecnMALFNRPjFvXNbI2EzUsoNhox
F8R3dEQfmm3uu9ZZiOMQ7+xTiB2SfxIjPqlaNHimlZioKfNFXGFxnjWcKD0vT3XAloZ6p2xDbUgJ
CFLU/dub9WUn8uUeikSp8RKmaOQXNzFxxe2kKf4ZJMLS6youUi///N4sq9HNsZYhngRAWTxxLcT/
4pgkRDQwVXgU343+OAYx7lfu7tXa+qy6P65t5aoIMAPIsabvOgvOVGeAvU/efTSoMTnMdI9tKj53
bF2mK7Aq0Ubv0CGfLqoeeuK+uUq1qLLxKG5PXMteW7eXBhsFbkyR3w82sbozVk4zcS7i4O7rZm7U
R8pWJJXTN94VXuY3n1EO/LuZTvfpWyTQflLlh14EqAIR2rPRiiVArBoJGEo5ODbhxQbZqSpHsdu2
QXHFCQu9Xdv4kFBI7FhAWp+BwZarh9MPC7H93GczAJ43xNap0aUvTLg/NNrwcvlo2+idM3unPrli
H3I1DMBISXAQP4tcY5Cm1zDdt5HsYV/xfV8oxhLfQeldTG4R/cputIuxvhLfJJauoSZQEduVrl5s
RdnEOSpKiHNi88UMm4ha5WzlqP4h1bNbGNVfPdGfmdYQPeotiL8vZF0YfIH0JNvJDALFtTSrLxAY
1w6Z32bwn5DSv0g+IZfR70XPaQiAjVdgNULi4TECA6TXP2gCMQ0hJ7e5fUoce4ej9ypWBo8PQln/
LbOAbEPRtTrZa8T0JYYzO/85R+GtIE4WX4C6n2cZ0DIH2Fvs+LX4zKnutsCYNn++ydHHl2hA64kP
Fkd6f5NpvWZ68Wr2jDuxHoBb9BzehODAD/GkToTYJPSJ4Tc4o1dWxkcbEhAE9anrpZn4PVRZp0l1
sPSkJGDQEO0vaDVcxdmjmk8pRX8Sx1Am6S0knjXGjeymb+JP8pjoSS6/tNZAhc1/zVPjoyns/dgW
S6ykWYgBqpXR0gUr108Z1mUo4uXOueJ8AcV4VTN89/nKduJ3ceDi8qT4X81QX1pOiroX1wwRMoTu
h+8wzRjP8sHHOXegeYepy7d4PWtRXKnSlfgAnAhDbFm6S9GXN9d+TUTRkw8V77O79rvMzhE1MTzj
DrnPSJlM96tjrS3Ka+LaT004eX5IokcqISHNj2404tQzhWagBYq0VbqzHvjHSqD+WBe1cdiOubSg
j/INM14EIBBxSyRIlEv90rvBV05klOsgHitp7dry2mQzUlIiqzL+HAD+iD1JNydP7NvDUL3m+oeU
2kAii6ekJ4BglAfEbEOSeqG2KzX3fWqsqySiJBgnQn1L7NfCKn6oPsX8FTm5CKp6Kz1NGE63ieFF
yDzRyQD0SzrvWK+T/SU5mJ5G5bkVe6vYQHPF/YyXY+t/QniOE0+sD22TbBpF3QbzvDXuW6zYR+EQ
qpU3EiKaY+RFsU1FYiamrJjdXax4qly/Jv6hITAM4wiTLOHgyrXW1b1pui/iebHDduq7CBBEcGDK
8mcFMZvsFkewb6khoQG9SP/tKC6gGo+eJoTE42jl9vaX5prvwNZp1MH2ILgkGhb/i7dGJynWFk6R
PgATvcYkWX++YmbDqyKfE6v+TCxm9PCj7ZQzAg6Ei8MZraxZ49Y45k6Xghi6RPMcaSJaFuwIRnat
G3JfvgMY0RrjF7qeM0XJPms/9BQpvvot5ye+f9jIdX4RR5R0j6M/vtm8I+Ed4hxKsF2IY52TtLxG
TecFcNB5yeQt2Bpd0bDKy6f+ZlI88yVSaSu82pDfy12UEy1wncSz4kjGeE93CjKvtLDdDi3w7JqW
Pw/QQRAhQNBoSvtLPWlemjcnxUFULhq9KpLg1rK+ojEF/X49BNJXTWFVDeyF38vf4jjFBak7ZVe3
7VKchjxmV9wzmJ0Hcf5TA5iLlRyoqbCLnL4tlS0bJ0t7mid2dRDFCRHPiwpEArNC06NHMewUsomB
ZZwV3c2Syz0CFCu/LknLuB+2bt99iiXeHZJv5SAGH+aznjkYHmKyiyjEeJFBIWJMGlFfxkZt0eFm
Xyswo2xTAjxYlZE6R6N4R3fQE1FnkLKh1925wuY7GvqLeLsYpqigbx3qgaKWIjYj1ao+/w9TZ7Ec
udaF2SdShBimyeB0mmmiMIqZ9fS9tqrv3z0ou0wJ0jn7bFyf2e4k/2X1E4NoMdkNOvX9+aXnIWbW
qFo67/TTrk28UpI9RA7cMd6Nk6t7h2Sj7F55x5KuMZXsFCnKXs5M+f6Sw+KQ8nCIklurBw6Px9Tj
C4l7IkG4pAmZq7+x8TQ5E2+mdFUa+ucSD//PcQ3UbGUm3qM+q5/y1GVuv9vZiZHjL6PEgyjmz6Zn
IqUHl5SEPyqRGrLWWCRWDEOxdf9Bu9P73J7j1mKShzvLhOZH0XMYms1R1jDIuB8n5xRLmjtVGX8G
KySRO3GeMxfhBnC3u7+CyUdLta+BNX2OJvtb1n1MGoNm+b7RPkcB5tCfLqs95dvMmJCuwEnKyi1j
rjeySn0mmFs1v8rqlN0su6Eefzk4n8Q0yCJsRWwJyL2sOHvSnpPyU36TEeRlHyENgZ/CvED+lZDO
y0BIMblh3CWAl2zf2/kOQ4OS7CvJ/on1L+z4nkb4dd6Pf26Zf8Gt+JPvlxOT50iayCmgTBDvynf5
k8j3nxxOCfpzvuTrsCME5zNaFRuvNW9tydBonCxJceO2xvJO6ULcWANYEPYPzTY/UWV81bq/TfP2
DNH2k3LED61crl++yRYs2YrFiGnrL06XvxG1vgEott0JGF17K2YlmpmyK/qfvEx3kxWeEYh+1eMv
pVV/BjUkmap8i9HQKuXbc52HcPrzkV6oR/teVqfqGIu9UiImYr3oKCaCoaAf2RRyVTPT2ZWMvHKo
yQV3pn/3KSYbJffVV/RvmCDBqRySd3m6IZx+NF63XHPDvLIsX2WNyO8iZIow6Jvc8iQe3yNgbKys
mDsv10JPtqZG7yoPzNjUVx4Ej+hmR+9ar3yP7dlMvvOiu+st713eCX1svzqJhSD6y0PvSc6HPpqW
B9JCWJlNsvPK6U6raFzlGo1G87GsGUi4EwVYeWf+ZPyI7dfa7K5ksiPqc1Qp9w4WQdzMxYxoLVcd
zXrL/Wbg8Wt5mql6mSqyziQEeRR5VJzZu7qBlmWGWAYuCjqZ0EMfXVJ5M+Ac1a3vG9Ke4neIH4N+
42sX7+VLWkV+KAv80DF0jGAtlWl20QN7IxY447YD1/mWqxMY7n7M9L2YQnllrDpyYM2d0tXvzC/8
SZirzTl0lua4mNzJIag381fHWU5gSWtUJc55Un9YbFOiS4lf8LC+fTu9dPHM3BBR4xLc4XLR7RaV
yk/sh/QNhj8FThKFTp6xedRZ7BXvIkj7H1cFvIY8CTIWeG0sXF52ig8t2XTGaE8qP5f8zpKqlCzm
PNIPor5CVP2ktwthSs4j3ilrfsZ0OsWuVShioB60p0xVnpKNZTTfCUdxzV2U3FVjz+d+tNYtp1uB
5kmRuDcO65hY+525pcJUySzzwlgnHbeIFOOlCpmYd9zlmSQJVWIRxuijMcp33/j8XxbVweuLimjD
JM3Nci0QCftNJuXcoUnX4BH3sf4pwR/U951RWge5gDEYAKknxOiHlwZnCJ6w4Qr+1NnU5birc/XF
qo4SoE32v0AtDmuI5IyYV/4Sycc41Y3RbZ3WONult9yXJQin1Fx6KHgR9fsVwuB8pqaGbqmz7dzq
QzIDPLQ8w9zlx7kyt2Pp/koCfsQvV9XtmDRfckMlD2z3yh7y3i6TSIYumG+P2B5lV29St3QfCbTr
B5oKacvuz9lIscNoNJx9XmOr7+PC30umYckyQMx4ZLAPZAAnvm//4h//qrnz4DOMNZEoCMWi5pXx
Q3/XowH3gOIxXu+4hKVKhIYfeka2+txG5hs6jN8DtoHY6tvtXzr6og28fXcIlr8IGKkIhuphyKvf
hOXTW/7JV/2t7uAaRvXabMZbuft0Hf70nvfgBY84e1KuwitiCQzYBdDzdPa+BuykFDK8r5GqxHIU
uveOvxaazbPDWlLdf7/N+tra43AOR9wkDsOxwoMzYk5Chq+ylIFt3/feBXRXJ+jkdf4t22ZN0PMl
GVVZXn08f8KVEEjbJcEfk9eQyrZloNhs3oyMH+Po211FvuzN6OMXRCBpF7Dv/CL9HQP/V2WHQbP8
Iazbw4A+MZT7XLD2CNIkq2PYDFaW6X65tR1cWNamqTD2qWmUk0kPSajl6E+1hucFGipJ54sUqepK
/5RkgiQcMx38qm2j2BH85KZxHmdz20wmi6/9ljQhdP73uT5KrkW8kLnx97au7EfCnY5lDymYB5Ss
imRbpHShKMUBlYFDSdpb6iuSDh0RojF6NoHrM+Y+XyUzMpGMoHcjWlEfpRkI8Cemwi7DY4kuXsIJ
A//qx+/MPf2mx4bTRqyG/I6YIEryGwWppKJEDjohxFRZY8Oz3gD2Q+pX1nls2OeyZ/jRcLfg2QGy
pl+uNn8OrfdlEaLWGgwoMjHymo3Q+RqphcydCaMx/Qr0f7m1zGJ3BvoRbehvuaDyGFG4gy/0BRX1
RxLtTJYyXGkdu7pDsALDKfUWvT6Xifkm6/l/Rm8s/dsIvSandffoLx7odPhncmwOD48jKBtmgqCj
ZOuZ+VL15kPjgBSLKJ9ts38NyoMUgRgr/0racxTr5DkIIMzuDyQRVajk171lbGjXZvZB9pPNEfQv
42eOZzuZd6X1lRbkPHnd8lYYTFZH4zUiLpWckpgxt/U3DuDL2QjholANwCeVUFIizrG1jknr7iSQ
S0rrX3p0inJIoROWmgz4zDALGRdxQe3ORfVhZBadghz+8ZJjYhAozOt/JT69QQFtJCefjenDCBNA
zJ+8MqA1wcr2Cvpdx5uZOFnehpwzSXb0xvpdaolLeQOjUktjEDsBaNOfhRVSK/IZtnFoY1qY9PS6
HD8hTEP5Jd3vrqzOzXJJzCpZqmmL1Q89i3kXQoR+K6vOsadP2oF+aLX+KZvoK4QhMwTxDmmf65yN
jIJz1HPAyc/ToficDnLCoO77mVzlbi6GCFOyFDzG4NyjLBvgRsnP6HOA5EQy07OvnV8eK2fYL9/n
xsp9lvUi6yYHLNInT4r5Gsf9B1b1938rSTaHRyVm6t71zD57gKukvCN/5ebap7yDvthpoYEvn3xB
e5fLGW1dzzot79a/bb3ywzer32igJCTPjrLTrQuwuyUwUlrspq0+9Oi9ys+mQfsModqk1Vc1c3kt
uToaeBMbcW6nSe7kSf1c2xRle5FLYnFCl62x/KGDwlsIAdM1nuU1egHpYt4LPZLLu4wae8cAxbLo
XSZJY+tDMaEg4fRLhUhcAqDjzPqeNWZuln3AK5I9Ia9KjH3ukF1ohnuj0sCsmNueJyOWO9smL1Uf
vHc0605KPO3/81ZGhL0RirmF/kyOhV8St0au7azASnK6h1SySQNEmeTfzeBme5tKL7/ltlvVv/Wo
QlMbu+ZB1uZyzPVN+eZpr5IfF+sh9pGWhQefHK5YQcngL6td8q1gs19j9VYqSmO3J9X7IaZVrK0E
ePLZ74zdSFNEGkcnldSv5HaX/LuXj+tWVw/a/CbH43+p53FnOPb31DsMdUHfdYov6YnIM1IsgfWT
BNOxZrBweWSOelrVbv9XZqe+fSf1UamL1h0JJA4C+rG4eFa9M0f35OUDg8hvssEljNSLfNc3RBdS
fJVvLG0f2bMPwXXJEzckrOLOI+0Ox5Qjz4ir95TjrzMNNMm9XWvh8m1MTr/Fs07DrSK/ndtYQU5m
XDzVnC6Oj1I5x3LFMnDkXuYc06lGgcaYtplRX+iupIxHLkbyCkghosmUHuHjOTp9JB2wx9DeS4oC
8BIncvboWR/iP+eENJICkHBnB+3kPOFDJjqbtcNDKHGmC6Lpap6emf17zp1/Vk7C8haYIUp5d15L
nUDBcEkieYnjm2PkW29e3fz2ZghwNt9KaI8bsKspeU1m/i5BggfZgWTIkzr0tzXc6Ny5DL9FM75E
4/jgV7wLgzorfSxuqL2pLABIiweUW39yasyBav4oHWn0rAH1yOQ6Ffy0qt5rzf7S64fZQasI2ylu
Wt26N22KxHb4MAbWi3j4UpExUmq8wgDwSb9wePmSQzY2fUuiW84DvhUiGNuNLMxhXLo1IAMc0y5e
p4AGxVNcTIm0aySYW5rzm2iZb1vcxRRDbfomYLrkJKtZqgJygcSXgAoZBtm3FAYns3v1zfdlIYVH
s9CZ+NPOZcbGVcz3sCJ44bm4WoE1v8qqGfTgNRv+FRTlAdrOvYxWvZViThAOH9bYv5vZXs4w6RqQ
7gE5weXf5DPpWbaPcDeZcCxOcoKj0vnDif7TGO2DW7yIKy6/KrtS7m+QeXdaZC2JIkONXsDIruqg
eDAz61OfVnIdxVuXaGnuArIAz1KscYH/LOc+PZocY/X9RHZg6R0S84BIzHrOkruiYmRyIkbGhwkw
JWDCL4yGaSsx3BDBlx/Mrg8e71f+Tva3mpBoLlHejbVN3MI25Xvi/S0mZxzJZCC4ij8kjykPozj8
Te7fo7hKv6T22FWvEoXpJQ+DP6+GOzvN3xZLAq/tX2/TrMUbNR5v5Yj973kdn8kei8EW0Mq8lOW9
yJvSdOVORxxNHPnlm7Jspii7BTQJ7qz7E+9HwiPbR0stUq5yzWUFykWe4w/NMJ+lMC09EVIaCxJk
JvzHztmEkfPlZ+77v+oeOS4pGpUu7D8N3LLzbVfW2XHTZU0tFXsaaKTUWgT1fqirw+I1yPIXJ9i6
VtBiNf1FKlzSoCROaFq2b/2bBE9EAB+EZctNr1NSzsl6NOo7XWCiciVLuTQop9AT3d/K9ZNodrle
CIN8h/s2t9DsRtxBjg8JsyZT/cyyo7x52Us91ZLCaE5Tpm2nMv4a6MNHJPxWDgE5DJriRVfbB0RB
v5aIzDbvfRXCl3iYbB1drK843LShnTJAIxZOd437LO6qXEhpRLHT4WOgZ5XqqOQLqyEgcXyv5Bhl
vOx3SegvJn5ypycnetB2/x0v/x018lkq/CMTzkp9HJvpZsLnr1rzS56ny5PPGCa7/y1fyUtrmuSZ
BJz49YEWkbIid8+ljXJzNYNzNYxbkEikev7ZjnEKz93UAs3nzYgXF1Xlq2EfpE0slZKLHLmy5Ooo
PfupvZVYB5FcMq+SoEvaF0P0S/7t1qXNRdYEfroJtKIN00cJNmUriKOmpPEnka84eeLXSjVUCsQG
hqf3aLphpUlZuXSP2J/P2UFrjHfuNOAifRH5w11N+k96xKTK+78DMFPjnwjOvm5nN0vVQ9LRUunw
GBGLFhshhRoryp/69CqHl050J4YLvcSTPtObDqhnJVZLqjKzot1AJ9m2Zb8euvAOZQ9gaP7S6GQZ
6Y9EZJ5V3UOtXkkfRzO65ypE82Sk3l1JB0CKhDHiqXL1ZYnJTUGfHZgfa4k9Jm89H5MPEnWyacUi
/2sGgCkVl9ZlibbEXo1QSlNFW2vNP2cmTQ0cenNfK9pG1pfYVWm9ynOQFHoWvOqhfl6SRlxUu24u
WjBszNL+KF4kDfL/R1FoRh7zAHU7kvxzW2xAoCK8Q1oEUy5MGgvtTpjTp4LYQ9KIktmUxKdk+7RW
fS0gbX5BcAHI8NyYiApg73TzfbIHrryzNIQN4lJlyr1Xums1ay7L+sTlEg0QoIF3TIo+Dx30axKQ
4tvlqncK2mIJ7OSStdA3Vhl7JzaGxX8Tn00umKeee9Jc8l/5t1iBpNXBHer3NV5EkppPcQ44FxNh
KWQyyRAxrxGWGxpyXCLU5WrLn+Zx8O1+iB8oL25pEpqN61TvOqj+hf1mRuFTS3W0aZ+XTj9plbNm
BMOj/RJi8iojbrIkjQOzeM4S7Iyc+FVWAjE/ylNkYqzkPGpx/N4k+JY7FxJDMbb36IUfs/Yvjo0k
lmV8Kwp14eWelsQU+4g+aEItAIDpcNVdlPfM/CANDtKOIU7j0q3hA21J5nsdztbKbG9633uRvir5
PTncjfQDJc7XJY/At1JWc5KWZynfNEazRvPmNmt8GgA6mg+8CpaGuvGQtse3/Ff+MB0TYQDvcWzn
P+kPnj3904/jxwhWtIb32nmIdYhgES9IGsDiLod8SOmJrlWe5H9btSqgX4w0xpjFtU6h9fPibI8K
BoG73AZ4VESsS4QrO0V2jNvBOycRIgdCqFrvhnf1TePVKDPsenUQUyOlFjkk5DJHPYiRudxK26I0
/Lmly5xCuJObqxrBKTPQtOV3dcOkodf7ls+oYEI4S7ZFMv+ITSJJN1MFL8k8DAbABvaOHE7yENJH
qHvFLbi59X/dZoPLpDFcq3D+1w3dU182IUrmcfPrteNn5pk/w3yFevQq71csnO2uJ199k1NBuseM
1l3HecdECm1ZNLQ0iCDpNGiI12ppw1MyPi+u/n/3czkxfH4xAQ9vD8m2zNWt3HDp2JADRC54jzRs
nYIFk4ao5cCh0rTVregshlTWQt5uAet8yR2SXmJ59IgXaALaBiaLvE8FB5qWZJxkKa9RgIo8801K
lWJEhQUN3pOEflvVT1KXk9R6rGufDKW+xNVJ6plSYTXJtZlT9NUV1lbTnWM6AnMkf58VPdi+/k8q
GFAedkNJKysZPKkPinNnDND93OQiRWzDL9/l8Vol2ji1fQ5G57XwX6TwEfgEokQl2jxuh2g6e6QR
g6r/M8f0La4oKcAPkvhGXnegY8KoqWhgct1Z3aVDiBjYv8KwTbxMA95X2e+kwMWQMk6DizI0ky/S
ZCB1IvlcOO5hCpGZyY2l0SHOiLGDmp5QpwNXZTxpNo2UapOD/clqVGOa9M4wmT0vKDG8Tbl631TR
8BfasDkNnebFFsD5mPfuI9LV8c4yhvxmZOjr7OVw3Gi5gF/son+Ze37/BdBgu/x5M0+Xjo6B97FT
ZtDuiY8osGHvzbxVFhLvLSOzATDAMHtBXoY2FqCyf/OhhbL0F6nmb6wH/UveQ9703S6/1fvEPkJE
U/aTZ+h3cwaCPanM8R2zflvJC3Ypw1hVgUqFSvzQaynK6T0+b4W4zlmLw/DG0pDEQN5AfVSBzSAg
YWffNkt9+XMq4HdV3mbvDRJtUK2V5g5iTXZgDHI6BuMw3NqpYmyK8amyQB4A1nBWNC2gHZLFoFbz
B0tjnlULC9jl4PKYG9yRxhMKY/DYliBak3TIV/mAHI9SG8pLPXu7KkFAo2qnG50Wx07p0WlqW3Vf
00ZMa8tf3Y3JxmmA16GRhEx4kq1nPRk2zhSRXciPdoVYuVM/aeQyRiV7joLGgcfTwdBDfSL3vvJa
5Vifve8wi6INJd46HjZFg/hNbnABLK159rX0uVeGc0MXcNyG72CCXvxS+TUtOENR0J76cbobEblY
1Vm3ocF311m8cwWsAi8IDminWluvsMrVRI0TOQbkfcIS2TPVazYAgYLE6o5ROeFOxsODRhzkz/jJ
FXAXOD9ghBHU/qqb7G5082tSaW9tryNuZhYbB7RtadC5kjEEvUITGCWCIrk2WvyMPDGVapZGkrsH
QK0klfJwhX5nyOXq7io2NDMN3erXLrwM8pg+rKssuEcEByrVcN/pKHF5BRRAE+J/MHjuUYPNsxo7
t1lNptPJIDlzGVXYbnoXOFn9Oc+ms9L8OocDRCOKOggccjrBbbgSUhP3QAVjaPmxDd2bsaoPtWve
zhppYxoE4WupK7NXlEMWzvNmdnd5lt0FYX7wUWGhLgpnL7pQgBvW6lBBeG3BHyekl2Jmoaj7jTkq
ffnvUHf52u3HKwXdF/SfA4bpDgwpvxikJvaeIDd9R3vR7JQGwwx4IXwCDTIjLNPnjo7hNLDfjR4/
1K3qPZd+FyCstJn8SVun1aHKeECGWeN9yV3NuvkL0HSxoiH2OCrBV0tJn9/pyQb4Mb5KBvkBXhy+
D3gNPb8zxrfM3OsmWZh2zpOtrYd712cwHdxZTk8prlA1PNpzdCZV+x0EQ3PS9Ns4UNA3dOwdQbsF
6TFjkVfwDhgW17emN95V1eyhmkDdYe4u0ADDdevp4UZjHoAc06GxQDMDFbjqvfKr5x6jdLW+na2H
Klfpfo3sYFNHyp8Ztl9uBYuiZLR++WCl8aGB9jNjm2rPaTbqWrOMeJ3U8nhssawCpVWVTJ2rRUBH
AFQqJQ4+BqM96TrqXy16sXU7g8POLVo+42mXaB7XEbHxKQzRtDK/N12CdRjGGSosgsvr0Wq3VBJb
3kLjbAJHJRfMtHhmzk+l6mQcx/pESk2vDl0/XApvkmaJCeBs9xJY2p1mKq+Jrz+oVoTk1/yGdhHd
48DbJiZGlAjxIEjE+TrSa+i7TWWvbCtIIZuGxiZMclhyxQwZEm4z8oNzzpdwhkEEYQQQIXf6lMJL
jkj4bIFDVR3rWsZo3CHQVKwDnE1H7V8GC2qdNTfmobKZ5KyrZF8Ck9uk+bXN3AP62YiJzBHqBJRM
zBzpt9qMil3BVAuToMGmgvZyZVn3M3JaJUSvmj6jHfp8j9MQ3sa68ZEm6BNaSbHLlZrBNSZqHL30
jygmgCDteDWKAooOgL6V+KrA/faqmyGLNT8x9WjfgNJ/o2Fn3kSadfZcf1iNtj2vnAq0s9m4dIM2
w8qxAKCrZrM23fSjLbX+MLoZiLcOTl34mestO6DIoSHq3g6YAZV9deeqw1a16MCJGSS4zkDl9hoq
l+ItVo13N9J8A+yC6dhCv3FL7ZzCC0tJU1sRQFSHZFOCiAgML/J2qwCsKqMK8a6dMZNlrx3DzB5W
DZdzZYb0K+Xxsa/8TcjWWhn97Ri4H0w2juvJMLizdrsynSneW+hdrAuf6kpsEJ7kh8jTme8LKRM6
zTq2MDSRiY2mgxc6nf8ym26xcSf71nHGirS8e7VYsEnf2zvHKr/Iw78N3VM/9xhedBwOmaa+M/c4
MN4A5UBzHx24R+QuUDrL0GzzHC5nkg0PbZZZByLNzAnVdTvH8WrKAPt4/VphKptGLZC3MBFtNAua
aq2a7joM2TFDII2N+ujstNxW1l6MZwEh5OLkXrRpymSXMgwM2Rw9qLq/U2KhAfryjKF7MIr6qYL8
tWqYiGYSKkdXChit53OvFfiSI1J56zkCMZxbg7m3NNYKvgZHdxGfYPNj6A3uixI/2A7aOoqGVTcK
3rc3FRuVg5DDIju1TfMXdojImBViPK1N8ItknrMpG/OmIRmxph/nSNYzXfEOchbr3K/83LrCnhk2
jRPS3waCOlNWc61+NU2jrr26RfquB0XG0eRJB6WtxS7ypOrFkFCQxtJkLMK1Ns70kxnqrmmjR3X2
k01NPM+bHOSgwSujzWqtdUg4lz5c8+FJsUAgVgMbn6wLgVA0w2aOt3Fn3EmjJN1wW02LL/3UfUB8
Atek0V2RpPlajdJ0lVo46V4a/SEPdMytsl3FyPP4SUZjsj8k62wST8dEk7qK0h2evLJuaZxtGs5J
k6GGuacNVPHvx3QCl6iCeRbugZ4wVhph40hCp1n9Ss53PMSAJVblXT2n/QFsoMcU9QOv5a4K+gqk
GT6Kyylf6O0V/xlYkOMyQtk+VFQzUxTEmDiob6oO0mVRevnO8L7aHs32XCtRYdA3YJ4hS3sZLlDx
3huOT+cSva5dYlFfCLeph/IueYJT2b0lEZARpyRWAqGwmuZqa1lNeeNVB0cp9a2S5+yR0bpzEfM8
FozIx1122/TuX9XUfz5BAAWr+DLQsLYqcj54fvRJgETRuBk2cYdvzYgcKVWlqcmhttvgYOXMzdHF
i9cdQq0cdfXFLS0yumELNRLr3ZQVqHrtZlJUis9ufLKj+uozvLJOuv5R79Rf1BS201TFqy7iAznu
UzlqkC0tk13AJKNR5rg1boL4S1Oi79NqW+4POMW6efVLf8VUyX3T40tZGRK4WuP+TA9DrD4i8APC
k/Ge2i6LjR7oZ0ReuqbeW62HsClaUUXRD4wpjNwBRz+ULVsoRKjl6thjumbSmR6GAVWaIMLuWdPw
Wk7GKc28G69jz+cGBNScoGDVl1BUS7O6ywZaZpIuy9aBxkRv7Wq3haMeGzfLLkHneVtXP6F82FEZ
u2YmKncaZbIwmOkc7ut1NzSo65R3pRZ5l0ZJdnS0rgM9PsY9wHYXGJGWE5gEM1Fi7u4720CB6IdJ
aoA5oM53iqXs/Lkw97FeXLuMMs2YGJCIAzi3ZUXmXVMuPd+Gk16PF60ad6kmJIDejPaxW5Ng1Qx2
cz/Hm9xLjoxdYma76BQbTnkomPpKS5KtMUnDSlPrraVTpNL1UxZy2AXVbTZHv1MInHJsgSw4LXuZ
rfDRoxa7GTpFvbHrbgB5i288hlYDDrkb3p0RlEGrhL+JXzwhy5O+wpCvaXSvx5tMPixfNo6b4CQU
T2FmUdiNM+PkKsgT5rNKkmfq96pSAt2KDQjZXmXfe7WtrnNwB/tw1O375XuIJ/yCHqB0aycmLZVh
Tqe37ZRnF/2zclWZE8dXjLKRTSWkiXQTbRXnmmt2sG5HGjR9tbSvhupv4jo+5soAoF8+FGnPw1TU
yabkRiit1JuD//sBNlNytmlt1gzlNWX80q/1N81kEViBEoJQ4cuwStAPNNFLaOKioSDWGc85V6wr
J/+NSYNop0RxvvYVVKCGhEFvuiz78+jo/Xn5n1MpLvIoXVBuvX4AQo5Q7DHpclroveFIfKPfaEjw
0EXJ/5JuVnYu7ttGo5liLgJrZ1jIvJLQPDW+Mb94kx0eFCj7exo4jddgNHaZW2nAmgFKQSUf7xA8
jyEmzztTzfzNzMn8guwtKC80BH8jWswUZ1pNTl5c/Zqio5Htq3i0H0avonNe67SD1WfXqHPjLdcq
PpaK1V7i0kx2Qxf4q7K23j0gv7e1pnrA4udrU1XtBu0O7XY2DXSrhyo7kKZb13qU4JCx0qKiNW6c
OOPkcieLed1I3YajU7w22XiPW+YE9cGtup7j1OKY7kcEANwRZF2vPo7KeDsUrn9fR/ndAKDtsUSx
RlFc9cnsys86N+t7VYsbJtPy1dUuGktbQUn7i0d2CmQxH9U/J4V9rbgT4pVxtynT3j3pPbAysx7T
y9RgPc3iAQyFuUusWTvAfvOeW7e6CRxjONBEqaIbmRkbM/DMg2I3xStzLxDf1asOf37wRu+u8a5p
m1qPdfHjNqF7bNRcZUzcn/998GvzUsO/jUyYPTEgtTmui0sgX2VZWhzdEOWTXqO4pemWtWVHqBci
vQzhjlp7iVwGRas5vEuRN3pBJNBNhuk1zj6GgMxBrFfljWkEtFxZ3YXExL2aBsOloVRMvKXlT5EI
atJM2H6BL4aFMkhpSBl2Tdq820bqnUcu9rWIp/GKds1JbbSaaXdrOll1FTF+0Wr7LNSb+xjSBa6V
Gh2Ypes3c9fMF7NBhYHNaRHL6vOl6gfz3ESE5byohzBiRiEMkk8kSBlgCmvjlnbd+ADiWjlOVU6h
ORrsFZBb5bZm2ZytSUW1OrLRbo3LU+Fui8LOfv3Yvilio/3pdftKH5v6nRTZYw3xlpkQ96VGKvSL
M/fDGYr6E6PzS054RlsKaqo3G+77OPymTktKgIzaliCvitbmqENjieJPn8yY7jvlc1kblDFK7T3G
Fx7WIaOwl2CKu3t9Jr4fzcb4gEyI8mRbh7dhYg13Y5UQ1bS+/hHDd1wNsC1xGKErKOYY3rRIe27L
bGh30+ibW92w+lOpzuq9WoaICAI9Rj4IQWminjslj5MXtBntPT2TPqVkhVzt0eq08JAHMfIPaTO4
N0Qs+6mfojurPhtarZ9z2tYGKxkfY7zLBzfHm0iH6Q1WR7ujRF7v0X8aeJducxhN/EvCAefWQInq
lCL/vGesTX2Ar884cdkEj6PpPcYxSn1xZWmnyZuLZ8srHJzn3jssXzbD6BNZMtliQFPaNroTbGDD
qIDp47I9W/JBV5TmrCchkhWg1r3MRA+liLRLGjD4U5NIbua2vliO0aHI3VfDYZ7KJ1rjAFpb/XtB
EnETjoou6E8dbDfyOpbTGWtXH4Jj5PXuNWjCniD9ftIj+8Wvx+DOreJnkjIvUxhVt5Vj+vdJmm1H
JH+fAw/Ioj8cos672GYcfUvjrQYQsotqmV6rHTIYXbMxeIx9UNpM0USFhX5EyPT9PM7uPvEZu8ME
Nfd9GtpHxycCHFCkf7XmwVoHRqeeHFJsr3lNSJ9QtsD84FQmG8aH39NxnP8SeGlVEfxFAC3JIrXJ
C9Mx22FyP9qRRhjEUG64XsmthrDTbZWqZ3RJFAh8CDy3eYZQr4FcAWSkM5lJkxEZTTkbecnYYGQ8
FZryDOGb4M5Djl2fiVdUVe0v+RjvRuGmJ5Xb3w1jcFKaaQY7jriYE0GFbp0G8xRoD0UU2lcTm36l
Im1dEVurtl3QXkLqAkVBQ0KdG8/GfKfR9P5gNXOPf+TYWx3hvC2z7TPzZ3AVVS/TUFlMnS13BWlT
pXMeLOYSECsN71HTO0WzrsO60sD6R+P8lAYWnl1Q3gauN180zo4btH6QRVSH9CGh2FFPYXY2Bipv
E6Tyo1/4G6VIzZU/0RuqmqA2yjk//78PKPPlZz2u0bnKShZ0XRUXr0LbB0xGsm9gpONWtWwQjQZg
hzjeRBNoXDlzTQhVpM/JqKgbpQqvjfh9FoOkEDmQU2hSYuc8v7OAJYoIZbmzAg/ZB5y9lpj4tkjU
FX66fZ2CRr3vp/hEQ1dxmvrZuvHGbS9P7ERFSeGS/6F3X1x0GoiOTervA7MNzkwiKSeNdsF//1u+
VwSIzSQJerrLD2b5qQrXgKbI8l1HvG9XqGgr9TCqL5GiWt1Jb2xtPQ7YuK4cibbkJ7NirgbXU0+F
4zTaMYc/RRvXHG2pS8Y3vmKj/tHW5ETrOb71SCy5UQ3Gqrr1mqB+U+s4PSSupW5VA3YtN2Y6eL1B
BjAQ6aJpIB1dRtPVJy9prxQLnpmpt+fEVB5BijPhZKftXi/p2Va0gqxG0d6Qfm5uUAjgfx2eZw+Z
fdPbjntePkCQpnNRT9K1blXuPUBaXObKV3ZWqjj3qnyvVftHm0REyrF6rEzPvdZ2ivCp/3+IOq/l
SJWtWz8REZCJy1vKe6nkdUP06tWNd4nn6c9XWv+JfdFEGYVUXUDmnGMO80gwJUjryTKqoAE6vClz
5cGnPCutbjJLrO00U5ZFmZk9F3GTnN24fNJ2lT13TbLO6dJvQ1rsytQ/unopz+SkjpspJoDMmBFD
Ipydtk1n0AKUihp5GOjccZPflGalLwWZN2y2LEWMbskRwlurXuWq+ZXPMvpqSkB5LyKUM3Hw1Gbs
GeS0vlySqFWXyvWOIW67R2G3f4rKgKcUhw3jAanCyzSvptJpruTC0C8kpB/2rRkjCeMclqI+jGbm
/OvU4AKpqronG4sqw8I1pXXj4ZBmJLoaJZp53E2TU+Itzz0qYkTNEQFvAgcMG8j5FPkiuoxJjDkR
4OpmGLU6zo6/7HIT7yyn9eegl8yjyB5TeBj5Eo8AK8QazNn0sQMZyBrm/TKBMCSy27eA6TsrKjX8
6jw7Ww6ZSJWMr6Gs633WJmDIlndYNI4AvT3ffcnMwG1xJ4N79m443s0NM0jF9oDPbDbepWmde5W7
1DTAmgNWpTu3k397MR1wds53Fvd1ANEkv+WO9zlyBZBBa6TT0aP2C+Qcy30T0q9RBJ3kj31r9xSF
Mc6nmU+WSyyt9SIIubAx9kr6ZP4scraagjyXA9dEAAnQeXNNbx8SVrhuF6fZaiIRBD1saJCLgGOY
6IqQvPmovDVuU97YxudtnsEbStu78lvjrKGKg3CU3ZtKsxZbu3o6/e9AFQep2TeijSaliBhzuz8X
lR7OP4/sEWFF7GKjpfiEGBkni74a6FZG7XJW8N/1QPZvlXThKCXDPiYuE4NIJiGDxI5vDB19HW2C
u+FTflDnvISxDRvZYOermlBsrXDJWWIYiq1c6oG1VcXG9efALX/ybTvELZmXBgCv45SIe59MxRPL
zTnMYnUyW1msw8TqcJSffikvGff4utQBWRjjjry3/ByHyc4wlN6BHJj/mdTja/oxpJgPmnU+ksbi
pHcnYu6g+pQsWeGhi3SRhDQFs8LenHEZ7eP5Zem7szPVf4QcrZsbr91xrjc2YMyT9rDfz3PnXHhF
eDVoGeKU/GcqoFUzWjHXd0I8y+M27SwbDBDbgG1VdFhZpKmxJ5PhT2+aNTiJ/xRFvosxw29t1Ork
5PUAHhefQgDXm1kZXErJ/EdH/Xsbe/3bpPifRpy/95JpXTC4OfCRlV3JPcuuIz0y9ewwXBrvYFrR
H8wUMRXGXx01sMX5we9XX+jLathpcb8r8cs4daG0Aj9GnJG52AsVVB+06xzaCkpCPBMuTUremMXu
J0BjhZLYDncOjO6+Lsd97IGoEvmSryoBC6MW4V/Pl0dbMgWgUP54PIhMg3TovJjpLKtsRm2OvWMx
Y05pTS3bR0GZGUfXZI6Z4eei+u+R9eAkVLIMSfKYsdNOI4cEz8laVs3jwmOlBJNQ+vrz7OfQJq23
gwU8Aynl0dP/3qipbAJrSLp943fJJgsJ3pkdS7zEelq7k1RPP89k1XVrs+6y3c9TRe7DuZ7Nf/Fv
DZ/NRD5k8vhaYTGYhUn9mbuR4E6YQmJreVrHiJaMsXmyWre6oIy4jkX6nipr/K3H/svpZfjaVs60
M9JG7gFS4he2deg4TR3t5gjYgrFCbc9EHpdZ/xQvo/gePPobV4mNL11xHuqhusZWxSVmZMVZLaW9
xfYxnT3axNrxruRZklGRtNE1nYilnDKWbhsbMILDoJhjV4KUtKDY0i77yjxQzw4WophHhglYqBMI
GU+nqIy3fWebZwPMHaSzZWd05uo9c4mkRLxPGnln7cP9bBjzDnb+nzyrFgDy2F/99Pe4fWevEfSj
SvVHK5mpVtnbiv0yovQZl/DJYZQB+IRB5LhYp/gRBo1HGEk9j9JrmmzCUh7118+jn9eWoT6GERy7
VGbuNm4YLrkp9tZWVLGmLydyL1IREEP1pAZqIIM87VvM3sAl4087pm5prudxny9SXcOski8ObKKl
iPUTYzDxMuLvTWRy6WGVbkxPUZOIaJV2+HXmRbWcZ3fCA9fzkk3x0ObGg0fN+HjDlrbaDpb4Ck1v
OCqUTEfjcfh5+vMor0YI9TR+K7048jqxwpw50ysK5INXLO4RCxLI9A/L+J9H0QzkVvc2Y2BeSiIQ
bsap5paM8/oMdiwPBV1eNZ4s/5otUXuD5NHefh7N8WDuh95motWswjl1T6WdWpdCZVBvHfxfwfPy
jAFwONyrGp/QFKgrwKl6uE9pcXVD372RT4XjDQO0CnEsYxNvk6fVcmsUuZ1jY+IiPsUXxqdk9RUn
znqxG2L0EQLy2JtvAaUufXqPiAvBYx6jRWnVyVNcEIjlGyYCy2SeCL0hFn7QI1lzZEK/DriHsgNQ
stiCfMK+HS5dloirT4hfaSKdEEXzkj4O1I44jcFnoB/LMNw21dpqUMBPcka70ItbiqvYuYGqhwMC
C6Pb6bXji/5bkzcA809jUJZMjP/TIb4gZTJ2uDuI9WA3/hvntttZVZ5vcCf1YQdoD/K9sWx+3s0s
DGJLUN21Oze7yBL6MwXIIdXBSK5eZ81v4YDpsFHpT6zo8+PoQd1DYUgwpP3kaUs/K+pjSh9An5xa
0O2Trd2baKftyrv41VCCUr3N5FKtR73U50fG5y2zHiByqe2vKqo2IHoASjm7bdk19yyV8am29V+d
Z7+BGfUdwJwQ3Gmqb7Ul5aoye6TJ7Pi3tIBnA4qRYhak1K4eZ/jV5FCNboqgao7UpkdL805MDPbj
UZvCymq891y/+FZ+kLMufosU5V7dZ4BHc/YbkTrir0k7L6qQ0aGfS2IdOZOrQYZ6QxCC0QUNSKzJ
JG7KcH5dsok+IJyObRb9XwGSP0qRtqlmHJ5IyTDuERYgCLzn7hqaw/wNgYSJ93zOBhuU/GEHnLP8
rx3heQTfJ/N1GeV8rYXzlCdMxWG/XRLpxLth4QfMvHd3FdKcwK3r+dOiy4Pwmui1axNLOIjRfE8j
a6uLXN2dCfe+TBKRkMLOeJW0VqJrpl0hBgbXUdGQT99GCmyjctf4ryLx102496z0n6i0cTVe/Oxr
CZGU4zxPnmdcUq36+tUo44/Cs2bK/qHZR6M/b2l25fW/R/ZAYRiKK5+PK751jA+dJ9N6qaPxQK6E
8aFqBB2uH97nCDYKbKTy2C2QJ8l1Pg9uE9+bpnaffOszG0V8/3ml9L9hzlpnXSPZC4v6iUiACn2+
Vz0NvmKYnRhy+/NG3Nl4JIVdTlBZGj2Hx3iIMiz1Ta6QtmgA7/UpJ4f0Mnb29JwuRN450HgPHsPK
Z7QA3FjDEoKUqX7VQXf6PYvTmNQKom6cHDqzp+l3I6IavAUdiI9Hp6ntG372+nnQyTegRhl4BrB3
M9GQtJr8VjMqm7fCODhJP59qN9m3JRo0wGcSLK9dq5qThiG2yThJ79P4BuvqOfHL5Q9xjhvCyHBU
aKHeLnErLmQsi0to2yKoCL7fpi4eHiG5LIZydoMk+qzUlVovbjq/20n4Wo2md2uFmN6JAoMmZFWv
mDvAijfsQ9Mnfysnzr6tonxcVszAh4JptwCJK1Cx7AvXjFnTvhh3X9y2cZ4hAFE4ReJPlGfdvg/z
eRubOLSZsHAY0FBkwUf0gtZqTDsogMnl/Fm/S3eV4h7OVlX75zHPPlXoRM8CGmbbW+1LV+Fl3sSG
dxDe8jq5lrxiO0MUVorEnfgBsYbhb2Pm7IKBa7YnJ5Z6G0qe/rz2c+hxKtoai0e6fDisarEotS6d
od9Nns63aqKwhbpTnn4w4tzy4QGkabN9zHEY6izPzEOyY7/sh9T57Gcmdj0UBxg7Kt1PkwsIUx3M
2g7fmsSXzylWGLoWr+EixntmR3+1L1BJ+kRSVO7m8a+xLe+Cm1D8wk2SbH27N9Y/T/Uk0nVfjNGW
Osu6lbCy0ooBRh/iYvpz8F8mqYmzSGPCMTLHfmEE020axyRkZ3Hg0MwLMqOFgb8J/lOTsqkxSAzI
rS63uU1JVIGkBzIZA3NAHeazhm+Jpq2uY4Tzj0yhR06ITEfjoghtweSMcELbL+RpTo2XblmRY1Xe
lKZgy2goyDoPSfvE6cLLMGES4RRuYPTz/XhG9ZK0vbdpFaXmgGnsCz5DPqC1yl4Gx66uqu8+WvGP
abojMRidOpvMqw70UKRKFjnMaBU7ewMf3RU3ln3B1OqEAWhLq/L/iwWPWuoCoS0vab2N/M9QtQR4
z3F3GDIJv49m7Xue7bvdPeaB0oGWq0nW6W0fPBhA9FZl7aZ/xLO5eI9jUuwR0DIzfTdi82yaHRyA
srmLx8FPsQdC6Jzv2GQe2tbOPpd9Gu4RqhK3PtF8jnHsIbwK5b719306wSFUyfhMpeXTgFjefZ7F
k2qUOtZAOFgMVEUIwt9PWOXURAI/3vl5bRx1kDgYoxdzHF5/DonNMJwFAwMmsKLeuf7vMKYpi8RE
idrode5a1cEZZ+R9C+HeYdG9oXO2Lqzq9M6P19OGeVWR1tZ/P9aQWe3aTfxuiyq/1CL1/+/HOrKx
LUckx9xwpn1k+s0a3gEIivTGQw+b5t4PJDX0DYL+x7Mp7MQ9w1du3dTENLc/P/E4VDFOcRFGvAtK
qE1jmtNx9v/+V/7+dyxStHiQcyOQma+szm3+z+4XjGjzUjqVdXFScFwTygIS1HjH+uS/F+5At27y
H8vLCqdITBShATg7ictG0Nm3JnT9z7JMwoOs24VAVJ4OXka1T+97NeJGvBgkXXs2ykSLvOOdT7Sd
VdjhPoKHu6sN33mKOV+ruGYKW8z1DaLL/Hfxk7XZ+PnvyZdvi0PWXDf2J1yW5Nu0wCls67Knmxzk
G7nEMjBnh6eFwGuycf7vXcsiADmZqj+hWYpzpKryXMvNz5OpmcSZQF67D2DysZXmIt7K0XxMuGws
ABMiBJIqJJ8v1huKe/YREq0O5Fn9D7cJQU2zRNHOibra6J6VrOx767Ys6r1mXzpGtWPdPNwmbz+P
lvZolm14/XmlCRkSYqh9FjhSXWrHb7YzayXRgIN7mSwvP1DrP5G6k124q7NL83OwfXWKLfRcvKxD
7IaqsReXsdzADSfXyK39DWJY/xS2wmHGiWMZgkDUmUO23HLP6vcu+rdN69onCqR4NQ5Nv6tZ3V+M
PGm4LsRdlxO+dTKDhegbG1I560FpeA0lRGKvumqUtZuQhp2Yyh5ZVGeuTZmhOkOOD5EtJGqCA8mS
n9hWU2230lilQ91sTRRG51lM+8pE8Du9EC4lV3mHDwMV83ybomU8DW1x9sjkOFUJrZNFWyrNcp2H
NFi29WipCrLlDXCP2MqS5yWd+qNmXFanbX8bKZHmTLDuEl9iOJaxVr3hbPICfNXItdqNHi288mNr
27ePxqpzqRlrcZ4Hq7jBMrHOZufg4NwYOH1AwvFf3EcSgXORedc+cc2+ODQWB2bK6DHyvyk+ecaY
XwVJPZck0te5ZXgSxVgbzOofk8SF7SMxZAtTPXlaevIwZ0bMpqM/PNquQ6cRhA2QUwZGie/K7/JN
bPKJUkNvR41Vn018zGoJyVYv4OUdq8Fz7gw+D4kN3WH0mF5Vxd3zvPFNFS99aT2qwQSOsfWkaz9H
hRzGlMP93cRIFecsGzepaPySFrXNqM2ZvcXKt32BX7xZqGqLC3KIk4DnPMNtp3Gm4c3yCFHmVDDE
cRK98WcrWYv0AXBR7ORifGKq/lGI5Slb6PnrCdADem5QzkkH95kEajxc0lVi2+S+1+RaTCVF7MxP
RSkdsG23TYCJYLdu0gL3QhLMo/qVnE99Jvl53ShjPCoMjoKc3n1LHPqDZIZHXwsZQsHG8VobFU5q
XJve61a1Z9KGRuOrYxs7XXTPbZed/NE+Y3wxbmeMv8xuaKGtRp8l4ZyruaRZJSuXwrGkxCFRfMnS
WzndB8AliDe1BWPJXSCGRG92Pr4xmE8OGCR/01dFbpVvi5YTrCMwbJJrErRS5bjKEiiEhIRhYr3g
MPIrbYrxy4aSqobEYnzCWdMznL5YgkGZZFSttVHgbAbTyO4rUtNdO/Ak8v/Qhl1nGfW9LSTrkas3
uZP9AvFhxtG91LglrEaqyfUcR/VaFW6NQZt1QYrtr1osjwIvHBFq6xf8mMS6MqEZwYZnJZhQPNi5
3C0igokeP6A9f0kY1qUQbvDzLlmZVjn3OiQen+jnjhRfXOBk2XwQZ+QAcsLaxe5+y4D80pHtQbUC
FY2ciW0zqw56evpqOdxFiI8OViYzkJYFFEc7p3r8Bd7H37KT6eYQ5JZCjmDFL3YCtsWKlEIB+0z8
GuHibrzIB29s7MeX9CqYURAEAi48yimwfKbaS8gUq+utb+JyxhUDuIOEWUvirOdtGQ5uurLbJ8av
MB7OEJbTo2Mf+xh4qNlO/KbAU2O9T/uYYBf5x1sI8K6MKmbmHOiegr3zJHHSoeutBl2kENVqGveB
sguG0nUwurd5Kt1Ny6ghmOuuWqV2ghwzRGMdYrXHAPy9Fnl7EMp58fL6Da7oMzlBNIFxv+59TI9U
vbcff8Kl661mKMM5QRuc7zaF0vfVCnc8pYxxaNr5IT2IXRIGXgFFEbCQznWVeNZHO3LTlkhxZiiD
a0/SPVqheCPWqd0ZPsHJnvii3LF29dVLGnvXulRbabyFJwH5xag7Aum9bk3E2b4sRr2yFjbBMofX
T7YfYxPW5iiJVkVWPFy4FV839sIjAOGalWII/kZWL7Yq1zmpFfXOGZN/mrA5MPU6zrWx73WL9jFs
rnWL1MEzWeaQJUJybs+wjrdyisRumptbimAyMG0nPudpd5SVgiSYdAzUIBDDlnjUANFzKmx7B+fH
ctt6Z1uJG7RFlx48yWU/pPaukpqBFVpsaNVdHc6nBnZXYJke3FZz3Ib2hJy8k5cskdBdffPN1p9d
0WBdljmMQYbmCuGMieLEIDJdorXpRTfJxJyETnksuTAGOczIJDJ2Mm/wGIRBYdVIs0qoJlutyZDn
45aVUixBMOvHMCGIob5EUm2nJbFWfZN9ZkOL9s6GB5c0wyHiKuxhMxNtkeP+vxR3PRvfte1ezGx2
L34L+69i+BSMzviK3qHbxcM/dCDtvi2WilzvMnnOmXXiCQ4Iyo7T2Jg0tmGzVdZwIo/nUFIsQoTg
g0thm/AiWEnpyxixMOiz/9Ul02M1oAGekY0swuXrFVmzH+r6asBWXcFzj9aQf39Z9rwhG/kuvOot
Ij3x2PjuWbf6wpzvYjPZOliT9eVqSTQDtXRXMhyYi/LcstqnYYTbDnPUoYOOm3cu7g/R5GwHGMtr
lY7RmnwXkvZ+aXWPGvKa6QcIWSpcYzsr4zV0ajiHak/OV8a9GLWHPMF3vBjxbKWUDr0FbEP2H8MI
t9NjFFxLgqZtF85rTkR1wxZlLBnT9q7aebhs5XN7o47ddaKCtvGQs88NHwE6VjBW2Ka4vgZBWGhr
oGKaXYs4oGv/NPbDjF0fSzWdoFYxw8LXoab78xb1Gs/eS5O5LfYl2WFAzmcUy0vc+w7Zp/rQR+m6
ZuVd3CDRy5M3oXda7sayCPRJ6rK47t9UhHCWBKKYznD0SsMT9nagE3Aw0pnhd5zb+DCZA2VSE+2r
TFVrqwQig0J7cv7MC8hl7TXAYpazl6Z7J8/vz+h51REy1xMCqWLThyQU8sOJcUrVGL9w4rOlxzSl
678mW0Isw3QlUmXgyPTNIv89bFgJIfTXm1AyVEqd13nC6E95wxpLHsAA7pHUZ3smhDlZd6Rm+uMZ
xdIOdvUCJ5DaUHXqNSqGf0fGMIHf/Wu0cj4axJxEghDtysWqKV0IRsI9P8+/EtUeRQqGJvp3ARMz
mOb0rW1hSPe1/Z7hq72K/voi3sz4zlDXnGPww6EcLpno9lJpf90LdCNFBubR0BngZ/mPofW2G+tb
ny+PTK790prrbPI/IWpPwUR1zSB91eKTCuBU2peciriKlcBmBDzZRHCyrxXrXJk13bVy9kqHyU0f
o8b4GuhoV1bl9UFCKPmt7r8zI/YYgdXG1YlzfRjr8KOZIm/VDTrf5ELTMsqIcclkUOboGI5Xv0+k
lKfyv7jfblmnaVev7dggXLpRMggn47yYVbUaljbfEupLnmaqvF1nhh2U7ehsFg+O8Dyt6sm8kS1h
N2xbb3Nv/ZUhiIOX3R1HfScOjm9tXlxzAjJZpsguML0j0/LqUHSmPqkUY4TU6HZ2MqrdjO3Xlaud
SDcJUAx3fhiBhUnUYtI6h2SILPBDKz+23wc2OpWNz0rliLjIACmr41RaJM5W4lnr6HPwJ8IPdJ2s
oWKj8TVT0rt7jB0j3GnrSf/T2w8HYxFxGcZEaGfTP4uGl+93JAmn9G8W2r450y+0o3IbJR7pashQ
jMaaNzFT6Q5QclP36sl8BKgZGc24D56atU7QzwiV+QYuymUYWAqu6KUCls6mC3zfJsAcedhN9qi2
nDqUIkYwCqyVEL/VgR2VO21C1S5S1CSlgfcDb9lQZM+a3wPBhZFt+jm47t0j0bCRpG7WIZBD4kJa
6ZaT4TV8inp8ggT5MdhH0+dylsvy6UsferyTHEsc8LRf3Uc/OzqljSOHBLlz7H7rTORXhRmzajir
7M++feBCvSuMwMljIH80zndEILlHkwC+wV6srU/nw4ranAyTNr0zm2ByEAh1Rwg47ppkqRQ4J7uy
PvQsZbaxGooEyjdOAb7p7Otc7xLGgozcArNYCggp7m/HS5mnxNbBLId37PW3ago/GwrHUuGHVrGO
+NabG3IpyslbwThG9h6bm7mqPufcv8CT3hSOj81EJOJjZNNsRf5q8sz96KU3kj9fO6eY0BQ6H7Ie
9nNjXWPZfSS0Luyp5n5Ou22e7wojf7csu4MXuViBQMZYQ3IdS7msrDqyaQn9Kkj9mg4B9hXApN6S
4vRn8IvjHAPaGtO8mXHBLPTfWkUHNxmyjdTpbVLdl1mYObzifxiKI2Og4NvAl0Fzb6LoxzQi9R8c
7jK/9QJT6jSoY0Pv09DYIOIDzorIuMpV+GbKWB0wM49WlTVt5GyTESo6astWrUxfjg+2/qMNSr+U
Gf4iFOc2tcrflVP8GrnotCvEfd2Sr23xO9cNA8AZVxG+jnIDUS9gM5rQ5+a5OWzGMBr36bGcZvNU
yrLnlA5QhihWFGrc1jc+Zw+5GnTBXRfaycaavGE1IYXEjaX8KIX91kYh3ueAQrGPese2XhcP12RP
Ew2iM/xWihcjjChfi/IQhdHZMhfwrYnZoV1vuWdLsOoF5y4yfFmZ4w1ajKbrP2iAPvxRTOuotg+u
Zz1PlnzqMsd/qIh2ykCVUZWvEG98NFTVyRwqRh3zLsobENKZ5s8r/fu8qB1M230SkzSk+e4iv3vy
c+NsePEtwWHXjcIPugmU4t2Dp491o1uzYGUopxPRMAnK63Mv42oDzUqvKtSa4/zQGfgtDMfoajVE
7sla1xv64JWaLPgLLvBTV29zkKR9Fz50QpJ1iCjkwBdp/JpEOIgs/c3LUa+2YdcdLIDMTYtf+hqm
kzoKs8CNqSxuXvzHcgy5SSyz3Qtnmg7kc7trDDCODdjgS6j8d/jRRzE34wXzI/tBkBohy1mndMCZ
J6pDoAo5r/zJPBQs+mATKH7+9UbbD+gofpdNdxCVPBNjXS95HBTa7KCi7IFG4TdngK3WiECX6PNV
0pbZiWsdYPqt468cpyW6mBZ2Jj7VbDF/SiA+nGrYKAS+Wvyx4Zsb7iFPU7fSyF/YXj5FPd/pXzYS
AzJsXZ4iLq6ulM8KoQslR0GDxHzNsgTkDWn+zkPngo/g1XQuub9PyMwi96XABj9mK2r/Wu2MgUr2
wdbLOtRl5wQGQNsb23iwcX7H3sDqmjW/8auOfqGwf62T+pWEyFdDCLyM/BS6U0/cEMU1e7qwmIaa
NL6TOqgE/3koW3U4IbLyyy4o34o4Vjvh+ywjkpRswwwymlm4HBbLlvXqK8lYpMNAE3UYxaAOkB5A
fXDSiU7oO08espkKM1qvGcm3DCmXZwPZikxJCInEzB/Ouq1oZU3VMO4Mc2hRIvkt3F26Wi4uCvq4
/uODB66Myt8JuFOs9yRj5F7DMtYybi0RwFnCta9m9R7l6Vdn+r9r2IWQb+eNWKDYw5V5KrPRR9HQ
RSyk5lMxb1SznjqnX4ehnyKJwfbMUcsBF/wFOASx9zz/rocHt6hbPvscJVTiHCOGBid8EuohHSCN
iDHop28xwEOre5FsGs00lcDxdSfTeK0EVqZUrAjOg1kJ98x8qVg1oGBB4UZy3ZnZKpUDa1pHbupk
wgcr9IReLL9bWnt7vMED+LDxppHZBzztV35zGTwkdrBNFjDyotuibX5pevURNyjYnN4c6AmQF2am
HW2z8U/iMfaBNEL/RAHajfYmrZD2/fA2kIpXXobvAIqrATvONSj0/Og1sjz+qBftrNLUjlaZfKPy
EoGKvWcnLuKVcgD6Wwi4hBbNe3imsJYE5koeFdI4yy3Sems95eG7n9O6IScqvOgZMuMn6Zngfx64
jccyFQvbDbLwGw3aeUYdHwxeMqOGNy8kfr95TroZY2//SCCFF20fI6WHtWACr70yWWUmVK/lgVwt
MGi1Bi4xpEuvPryUCeNNnJWaYL8dZY2mbWy2MkEDHy+kVM0MqXPXORiIcrZpE6LMSTq9ibU/0EnV
3+Yohk0xFnc7lJu4EtOzWsTVpgANwmuUMTJE/MWtZHyFXuttk1a8C9C3jQdlPTSoXumqiTGWnkYR
5a5btnd7WOZ1FxsnZU5MWhkwt8nU7aLSoUqEyQodbVzlFU4ndZVs3FAc7c7C/AUOO8on5NuyWl5E
O7xS7LDWkMoOrgMENLkrw87pk7VuSQ5Gp526RP106d9mgWCi5npfh/W3JTpvnWfQ9oTffJhVesr4
SlZmHx3qzjsx2rqVPfotH/Aqx7/sZ3XoJxec1atghqt70ebv01fV/fXy3IUcXb7jqqL5kgn2ct2i
hpjEpwz5XiKIIownrWnl4mahRlBN9dD1tuOATOIJ0wI8MVTznTv1DhbE2SYXqbMydTRi9vaxKGmj
CD1hQ9saVIHbtkS8lyQfPZOv9aNBcCvENlBgrpXxyC4JP6JKbnAkwtnXrzF5WOSHaeRzsDTQGex7
j0496OHvrBh4X3wdgy05W78YR0yztQnluw3wAzmE0wzOZUk+VVIAX46XBJ7VJbNpbbWFasl/JNoL
57mxdboxq71Vy38ild5qorivrVhO0YLAqdMLjBeFkKhjdcmMiWFwnDxzmZE/g1kTq8WcYcYxgkI8
x0VBhh8MsgtrYwl3FnuxgW6/WK42PL2XxZ9++6CBv6yQyGU3ueKciHNMH4vtqCK6sFHtIRZehmwo
1+ZsFs/NiO5aRdhJsKsfw1aOa9225bZRy3IQfZycxokLy+zt1xJG+lpyCZ7jhD5vQRODkH6FLoMx
qFG9wuSigiiM97gh5dAQc7+OsU44S8fYaPqfDyxxdpnhhJsu24jBF1vfd36nle3c4u9GIqhsE+og
b7DX0mNPTsuUGzCGeewrd7uU4Z/eUcZVEhRBzW21d9MgIAhXurMoE+vNRsK/pkn8tupUbrWTUtDp
6F3nYlWGbkuc+1hcM4CbNcOX/JzVOKXl6JTWhok+CwfqwHy09GMk9HlJ/KelzMeVrArv4Jop5SIo
QQhXZy0tV7zHej5CQEr+MWqrWeUZPJvO01cnbzYL8n0JJSSorNIJLMjjZTW+Rkn9hhCjODBZO1bm
UhwMWeAINm8mObzlfm1RNsMZKKsvbBpwg/cSWt6x/FvB785j+x7O2fOEfVco16GBrULKt9TRJ1HT
Yv6Fd+5Wte5fR4NRTFmxgUJJdWy8T2h1r3A/Tkuk9t2YT3tO7ypKnZdQRNXKNh+mJva30DC8uRsw
KCmHFSSraG+QULRzvHoXjs1tborvKeksIpcA5b2kR3yX/PKS/8fdmS1HbmTZ9ldk+XyhhmNwAG2t
eog5glNwSDLJFxjJZGIeHYAD+Pq7kKrqknQrs4fHa1ayEsVgDAjAcfycvdeuk0PkwbEY6ahux2Q+
Y0Et2CWny7qu4IAYfOd9UoZr16IZrDuYQ0l8ITSIgQTDpVSZhbTTN8nR5orjW0UsVcZEcAKuNUPi
X6M8wf4ewWjv73XAB/e7+qpL0VCNd0klryItdlz27JS0d5/GMAO7RROUh8RCmWm4s42eMBD6hHNe
BVROx8ms030/Q8uyy3JvxuN5yPqNoKLS9SSZWGACbzH21uNDAJprEXCQbJjKR+RgXJJ0dRG5lXvP
wEQbTlOyseXI5V+bF+JdMtpYey2xbKiX2IuSbLM1Q3tnjnhXIodjzSTjjLtg42mUgELwyDr8ZrRx
fSSw9axg4vQBu+S0MhDqkuFhQtq00nFjzPaL1ME7knWDuZ28q8PyW9a4J527eu20NZf5hAfYqaYH
37WHnV3geSqh0qDuZygSnlovCT+XatwPwYTpoiOXwplvXGqQi1TTPuN2jg5vtNb5kBytSag17C+x
El7DHavTlwQtL6OH9oS++rpMSmunqv45EbA0B98xt5hbmHM6rbmqFyFiPcIGwVG/IVPugDC79Zwb
yaX93Ve5dHsITT9P6EtWsgc+UhMzsQN6dqmFmC6pKAooSxeNprQ3uk1qyFvA9F+VP7xwD00AU0cx
/QxWHltQhaUxTemqMhB0UxIprxuOeICvKuh8OFEYZ3PTXJsRTjMo3KBSjIr2XgnSJw0YxlBZrfyK
IxiMCIgkvTW0wuu4waSM4BIwu+kWNMHz/ibLngoEqFd9KE5zSOQgCrZoW6YmGuhmW/iV8WK508Uo
3wmIFqCe8WLPIGO3xcCwO2jZ+Ol63gY6ZMaoDsGiP5Wl8WqG4E88YVhrYOjBOvZvrEYT9lSPelUY
1rdYx++0L/qDaxbvttcgB8hhHaHJXRoeDadWd24URJCOMMe1FyBSpB3KbQwjeYv9cVMmNuW7xlI+
MrndeAi2x5K0oqDiOsNfdLBDOzuAm4030eC+M3zp0Ax6OycQBy/o6eJY4bDzt1R3mM8nDjQ30Xnj
pMWTYYzDxqmqaTehKYKMlBksTa4M1klRsCJ62Oh79044OjrgjR72RX1yVHQAuwR6wiv2tBGfAivH
8eF5uBIARuVTfS21YHl03Z0r4xeGP9Dw4iskXXS6n9Dv8blL9lrp0D3VZfRSucYrthcbFC2aIteE
pQLNCmBYezYauDWd0eot5KEesFRSNdG+sYps3XcZckbRbhrPuGU9vkxxFaMbeynmEOx+3MNy7fdd
23NlGGF9shcaQWqfi2II1rV20mtv34/pncfchCvemveaIyBBoCpBU6Cb9aVhcPpWsFityXSunC59
KEr64FnTPtq0U49Nmd9rWR4R+jE8f6L1Lk6IxwAe9K21GbEysSAkuOedCTWYBUlHOPjvV+M8PSdh
Gt2UuEpTYRdsjxJmVBjhO9ntScNhwgkEZwVUiSbG0isfg9sQ6+g6aly13nZOZW5rv4aDOhyLAo5F
UmUvU7aQoGb/aIRBvNE54dUFDQpRlxNjOrWV5Dn1yjLxb9bsT0fe5+LPwF4K8d09dKhJOsCknjga
ToPlyMDU3g4tSgEaMo6iFifevYRrADOoSG8KmWVbw/clAO6HWRknGyfYyoYUuMaCoLakwuwdWnUH
j9WHSijY2Yw7W6QK59ZBXDfo/GGiL3v0B3RKbZfZq7Jl6ljUJD0R7NtoPd5qum1KNdaxi1P2b4nH
0tMBsi2MU2B6D7VA8sO9aD4he3qaQX4lhczXIfIcrBigHmXHmpewP2dfa7Na4bz0VcBnKz5EnT+p
gDI0Q622oYJ6mh33LjUqa1eIkoUxDZKDaNTtkI4BALppAkdEndqFHyzZ9hGdPQVBy1On7OkIk9Uo
Ab2NGcIBELVDW1z1lxQp+Q2qWaTkVrMBWIBtm+bp5HIStk6zD4TA45CcgomOdJaVd9EErwrG3hNy
1pCrMnzsw/bS5kSn2CD7HQMdtzeEHo7oN5ilrVU6uAi9+5OdKQNUjLbWSITSfTtXH0Gf3Hs2vd4w
D2i6DNFlVcWbzDPaq5J5iTTKFzFh3mvScI1rzboEwkHxgJqsqgfywNOIjQxUrN0ASnEltHuyZ1Ou
B/ybm3zoAogT6T1NUvdANZexC905SR5v5jGpWQcHaivLXdksrXScaaVI3Z1oJL0EXdUckxajajb5
PhusE05RSPs+TnzXyddy7M+ypk2o/OSqHiiUioSeVjUSWuMH5zTT9jFr2MPU2KCd3oNpIhfUBWAe
K22eTdu/dsap31noFUQ+HQaThBIvvk30Yzr3XyoPU27Ycf7XCqGBElh3ljjb4arqkQ9WgtKfU/bC
ZQZVxeVdOCbmZlb9kR52ELLb7Dry6IXubyyITgTWT7YDRWoaJKgbCXNepfZ6NicIyC0WXoctrWLj
uQkQR1K3rHKD54BAiFnLJ9gpEpdeNNynoR8e6YxbVMWqhQ6mb2ODTKlx8Nco91ZJHd5Geb1vA4yF
Y0VQjz2asA9Y39sWnrgHf2Ga8mwDnom2Y9xek+y8zW17gSRQZmb+S+G55GmSbjZxdiayJfI8iVEx
ecw1y+ZiyOloxEhbq9y9gj24tC0QhsfNFcslOi5A6Y08oAC+9dMyvBklQbp13z1UbLFNa7xE4+ce
VBQRUk30wZwMG9RhLOoz6h0lqcI9JhOOY3+rI49OreG8NzdBYGCKCHeNCUyps7n2DEZxBBv1e8Jp
IXLVBeOGBMR1PFxUqrNXoxjf6PhosnFYRDwVX46ZNR+ziMUHw0S+jBA/90b4gqxrHwt8zr40wt2I
T588kM+BjC906jwG9igPspan2DLajVqITWVpsp1nVGaRPbBTQZjvpPRwjSBTZQ+3bcLuNPeWRCHA
/RLAFGiwwAXFl41367xkq8ImiFH9fB34rnGFhYYA8JLxob9U+fiyCRxKzH2S2aeYgfSxbdSZ6LCz
wdHcpBLeSmunGyNYSkM+xtjVa5a2h3bURHwn7ybdZbbfCgtNn70PBmH3gdPwHTn1obQjY+UE6oXB
s0bey9Ylt9Bm0enSvoKNh03G8GhrjrOd3gyaqAWndLeqGcyd7rZMuREczl1P7e6tIOtSkLnlQzpy
Y+/rJNhITui0oKFfEOYWMK0pqZG33ZDeyypkJ11QXXuPM7SbHjvIsYnGj1l3HV8+t9nPmYcLzYMn
H1UBEdNsS1YzBieKOtQ67EDLw0wPxDtIt/xmEz3H+LGAASQ14rNia7jBO4XB7dAYoIBi1j+0KB+0
vWhYRaV162YzfTFf2pcV9wBu4OEqK5DCFwRttEScOBKptUUhsJJee9cmhEMxc5svZJh/JV3uApsC
cm/IqE+kzr9jERqOnSXtvV1PK790Hws/l2uIB0cPXLCXGNdpWR8ni3ZlRnr9hPxOF518Y9j0zYns
M1k+FTiC4lHIqtiYld+f81qrvUC1vXIt7upwsAouK2Y5HSNwTtMbDwkurT1J5IfUq9RgXxUBcNv4
vOHZk1eZZkPimS66f3RZSSvqfUqa+ITAHbTpU2KIk4y753hC8UqnPd/6lTQoskIamCybVrQzta24
uDOMayhKl9p6sCyUiOV5gpWDQiG5y1wCMAnBXSsNPoRRaSlSupkhO4O60w82Fik1HXM7/YYob+1p
48KyuJb9+H1qCZZlcRXO+Bbvw6GnF+bLDwRXycGsjK8u6SVbu8OGioFHRf2TzOIXIt3ZoODXWJF2
RGRRgQdCX8xleRcU6iuyZ7pgeDGQZJYF7U6LMbo5Y+F3iAVg+McpvSo9AYuwkUeDLyXF6T+HPgLG
8sUtzRdzfBzKOl3HJbtqazAXAth8iJrmIpbsifulc0YmR4byqNAjw0tzOMbk6AymjwuHYStACNZH
qItRirl6HKiY2eauZsLIq2+2nV1mAP+wxmYpE+qtJJTWCwYoH7Qr5JJ+LEw8GRR4ZHghCbIJPG0U
VO+QgUUCCaNIGvarUC/jghfLsIPPBbDWsm7upVlRF84hIAUj3GJav6FwGHYivYa/cwoU2TqNpKaQ
xUQxoPiyMEhAaEP5oYrsGGl8sIZtbttJ3OXoMjlWU75rFQ2plGF8UtJcZytKhFic4ogAVJS4eCiH
cul3EIGD4PKiKBmU+LhYqH+dVV96bJ/HZp9MiYQbBxE1zqIHmHDMQFun2wQ+yZ+9MhhMZ0D8AELp
xCWTtEHC4QqKgB4MnSvrHMEIMg/a9uhEZue5trxTEeqU1DWLu2uNBSqUqLPwmCwO1Dv0tHhcaPA7
pfOIns+HL3JGX48yOa6IQMiCo7ssr1Ka3DNjF7Rp1d2i3AxQVRWs/Q6DPLhpOkYlZLfojpOUtjM9
/utwnvcsVHAim9xdm0A0SCyed0T/obVAJw1y9p3q1tn4xtzCsXlJeusjhe+xMZT1nFLXYglHEztH
gI7CalWLabiM9I7NG+7YmQMdWcOS6OLLbRrrc58Ez0l1mu38ZKsJIe0CdqQ7SccV9UTJes3VcJno
ApJPRZ8+oXWRDz1o20a6e8fYNJymvlBsLfPuJJAbI8LP917OIt/juFwlOO5WPsY0l4qduYCH7iHu
HwtbMhRbDl2fRjip7fIGJF10Y4z21z7vLmp0pHsvtfND4b2MJvNTR7v20a2raw8y5ZFXWnK+n6eh
r+8RcAdZF++bxIa0BxOVUNruCg4rBWGWJVtlm09p73uocNV73DJPYJ1BM+eqx3Rk81AUbsBtlwsr
LG9mI6DfXBe3EeGGST6tNQXniQhx7FrO5DEeRWGqPfwOVvNmoIxB6YDrOIH8kCRvRWWDnA1CtZkM
jIR8ySXsSbhQhNEgruy2uiSd0Sy8Lxm3aoSVGmXctDcdI7tLcQdNKKP3QkL9GbJqrVijd7T6n5Ou
9uloeNcZLMHW1dyJIbrYbAE6zx2PjZkKIMKoJMKefxPIEGYvrvnCyRsOIbpK926GfnTsYy4rq4h3
s+XRLI/d64I70n5S3PMcthd5luOWy2/sumou0jy6VROARism1bAuqH768qs3NXtFYRX3FtPXcHQu
kKLfhGXtrceWGTCtAkxErgpWhsf8tW57fU4YRJjUl0LX8S2psQPZnmBJW2VsG+wSfJssMk1/bYoE
Jv+ID+xiVIW/C0xAk8BlUL3IuDqWcX0C0u5tKyev104tjGNki4/RNPRDbAFXI7XJhg1xokVT7wzN
mjatRaLPuT2SGlVGZBWgwghbY2UUQMFajaLDWN50rPGZZWaxR3GUbqQvU6wd8OEkDYjZg7zPSjkw
W2UAtfRldXwamHBvR2NcETAybADQBddxah5dgW42dssz7ZsPFPjOeqpYrZnS97vMRtInQuMcRpiw
wmm+aEs7Oy37bzrqw4OgArg0bRu2hYG0KpuyeistCl4je2tI6OhJ/ImCB5MhzCYl2dT3l+gBt//q
JsiVlxS+eXiNITmsqJW/wOoSEnHb+MqICmB/9YW5DzE7xTwxcsIg6P8e0OHQOzeAVCSe92yTkrDk
Esx8exz2szSnp45kFlbyO+Alq6IneXcJZVlCQ9KA9MNG8NmMjUSRsPy85JR9DydbHrD8Y8rxHET0
vpa3ZbcQwKruOrJIFkV2Uqi7vBpPEZlKC9q/sRcxXvHm1ldWlj16pvW65MUsgRfzEPN9agZm1tfa
WQfW+LpA7pcf40rfiDD8ztJnE/62BLsgBVlZYXfzPVtzJBG06tMbPwEFSSqMp8lRicYX4NRLclMp
pm9jLp5QYDmRuioIHBVD88x59v3NjOO9k0f4q4x9HwBb5hRbfrVEEmRm+rYEIthOzEbG3SFs2ThB
8D67HgcCmHyhPvzChKGzGIx/DxSTwIbzrLxa3nkfma+6dg5KJ4clB6UkCcap9QtLDiROLQFj8Ur0
fveZNR2W7AD4YffGeL88cHkjOfECy8OAyq1Mr7uLLfsmRzxpDOHzciCX7BCV1B/DkF47aFktshCW
/IPBQplDVx4IHJRqyTTAvjWIU/pHQNoQdlciIPGEDBqZcJh5riWHoZusfeWo743GyPr+n3siFpZf
LV+WHsINFwxjou5dqd3yLpf0nAFUFbw/SE39Zjm5lmQNP6/e/OQ21rgWiD1toQOtSlRh+ZAelgjE
JcxyydFoRXDy+no7CzKAl0DHJdkxx4qDG3vJQVpiSMOckV+kV0saxBLlsJwvSzgUjiAEPvb98jiL
eJPldKw6996OuHkvkR4doSRxUV3UKEyWB4QQhylyszl/TIhBiRsbNNv0aiGswRJ/twTh9XDb7pd/
gZD0/QlpAtLN/LL8uGQPLuf/kmUab8PO2BkpXBECVxTh50t8aSWPmtbkRA5L6ItXJ3Eu8klsq5rI
ryWHgYNCfb4yEn0PCmpjgu0PCXrANfteN7SdcJZK5b3HS+CD47vPPokQbVA/MdpuLCjZcXwDDu0V
6/ybtPXXlgSRkPNqdsj9o2Eo+P/GF28W8WZ51n8F5PRm1xzQuWASKfJrrwzfiwES04SYnhQQQphv
JRpxq7PehiXeLZ9N0hycy4ac3+WDmSEyBVKd8Rx9D/edDuGAs9t333ziItj3vi0xsoM06GgHR+nm
bFmq8xKWuTxmyW/5voZ1ECSH0WA4y5v59Mu//e0//u19/Pfoo8JwBPe2VH/7D35+r+qJoKe4+8uP
f7tK3tF4V9+673/2nw/78x/97aEq+N9PH7L/qK5fiw/11wct7+Y/n5ZX//u727x2r3/6YVt2STfd
9h/tdPdB/E33/S3wOZZH/nd/+cvH92d5mOqP3z69V32Jm+juI0qq8tPff3X8+tsn3/9+nH4/TMvT
//13y/v/7RMfhHjmj//nLz5eVffbJ0f+6tnS9TEVOo5wTGl9+kV/fP+N+atpegKmrEXmvEev8tMv
JFJ0MX9k/+qS4Yyj15IuO0KPP2Jc8/1X4lfTdYVD79O3ZSAc8ekfH/xPX+A/v9BfCPU6V8ze1W+f
Atf+9Ev9+xe9fDLPdoVlAdNw0GY4ZmDZvFL9/noHJImHi/+T1YYsox69hOUMBQPxJAm/iFACjm1x
C5JAIHpU0WXUXSotGoANobrFEjDtvADmd2KJYoey1N1UrmuvsrGQd0YNQyxvZX+ZynE4mk6BetIN
0Y9LplJoWfpDs/BwzUmURwso4CpuSmsvYhvtXDQlDrDWJL1V5tQygBgX2ZbTHUwVqa1bZwAwinBe
y7ItTy4surU/T95+WkZCPiCyPVg7424A1/INi6qmS0IPzPHSaquF4+4mKwesM0HIYvQZbMZFu5Jm
yFaIdgm+Nn3lUIL4DtAwSb6F2XmkngCCQkDYuoRhlU8mXk424Mm4pgiAO+QX7F7qQoabHHAynHR0
c4WBq7lOly57gp0JfYi6t1O6SuBjUKvyAruKq3ZOMoAuZTBtRezD6o1cOO0Deh8Fxh2oXohSNotZ
0Twv27t0RLjvo+PFfo9sph+ifUpJv5Uq8Xca7itaNGBnsywXXiAKNlVX6kZAVljVlLbrCjA1kWah
oks0mbfVIO1VPXMgksh5L9qULJVO1mehI59dWQms35hIvwspkS12/QBZyxcblJE/ItevVUg6QBRT
3Hcj7UwCfwhBnMkzcRUjdqdukBPrAHusQ2e5mYD053gYdLJQ5+PlFea5JivIJjEGdgjPZbb1htKl
3+aN2e2NnDwF8NSYVQlTAnQU2c9tVbvPQPepVbHpPEQhE398a1TYQZZAskfffUX5PdG8q1q9Tw3P
fezdymEuFGowFcYwXpBZRCu2F/4XF2vTIYuEdwq07zyPaRldkYfwnddTPY8IJtl/0g8jwgQC016U
3XRnZAjO2baGmO1b1EiTEbMDGFB0bocgT3eKi+2lalV+SwI0MB+rX9TWqOS4iAZ6/n5ZOUC40FN7
Sc5WhRTI66rOXIRBWeBfmaNRHOhaYP+pY/NOF00MH7Azj0041GfgqOlOV0X0bbYJK1olgIivsyrL
H0xsug8WLvZVmurqGXdIdJlOtr4wSm/eByFOcqZfUYSYbobW1xcZd0XX6tHtd9VRzQKVsGmn/trJ
i/omKy336NrNhGiLsTIeFvtE2A9xhnmqiCMV5UkbOrkfYD3txdwuwRDkUE4bQskhLBaNvMk60xvX
5GO0l6WJMn7VaVt/ME8jGxRA/kVk5M25HpjST7WNQrJNu/6Lh5771pBxDpiMGGIyABMyMadoPFYi
GXdz2AwkyYRe8s1X0Xhr6Nk4+x07xlTiBmnow4MYy/uPumAKFBp2fGvOqcVmoax7VMyjsk49ephw
pVVqXNVBH70Lo0g/+wNAVn9Q0MYGqxA0ddwBo4/HUYaHjjtp2RW4/UvNJOaW1rLeA4Fjc1cmXnkZ
pMV4Z430ghE4odHAJ5uRgZdW8syOlK5pKO1bODoGsqfUu03BI3yYbofPBBwArxgOk/4CCybYI+Sb
AFdVGBtl6ovm5ERafSUerXsfdGIg+83EC05kTiaa5QqaKF4SyKyFBGyKp69agSmESTW0EIVkYg44
Fp1keMXo0+GJm/32NQEKMG8tpetTXIC5aSZdv1iFRS8xd5qvmUfLJWqTqqJ5qEilDlJxF+Xt8DVP
8Z3LMAh3erBJSG24UMDeQgUwj9AJwy2Ie9YkIWNfb/qIPh4+FWOdG8BsW9TaVzIzmk05YJoIuHIu
uF00x8awYWAOIKHgOlhjiDEt8W6KCIVg4AwJgFe/IERocuPbXszz7cTIie02HrXLEgHo0SumCWb2
gjuemrormQO6CdIZCCpIPZtjWUTD4u9A0rnySP2456WQaTKWhsVSVDp+HFtPvDJBsXfVYBqHoMYZ
Thc+bg/FkJukDXrFqa58Ea9Rc41Hvs/qFDvCvZoKX23zGQZ0lvkJGOPMYQBu9Dh3YW+SaFAakoGu
KiPgDT7reeew5CU2Kc5EdAVdifWnEVfNYiRu5CQuO7s178iJoJVSt8kNLevwMxpxhr6iceMvynGG
i3lAP1Tn83RsgV88WdqvLtJYTvvGNMQ55sYBDt0vxzcjrQYE1dmMOz3vq21FhgRWu84kZyU3HEIn
WPVfuIbaZ36DaKOmsaCiKTg3keWvAhDznPKJUZ1SfxBnhGwoOb0KqYidKCR4OJYWWLgjk2OOAoBW
fjIaT6mbuofMqONLeOHhwRmr5F4wuEBWYTvvnRF5T720cPkATAfFn/mASpvc+9IQUHshyjB/Fk3r
fylSYMC0w7x0KxrczKhT1V0T+flHB8VuzzXhHkofh+UqrAEIrBhZlyff6rpVn9MIyfu8wjAErTJx
ggqtFwOK3k2JEteRoOdTp4mztotUHgzQtNgSlXtnysl+rN3EQkcjORQOTLqdSVzQ9VIa4VpRloM4
oyWBcD0hKEHTC+Bk63KWYX2DlJoHLZsgJUR0Y45u+giof/iKab621u5QsZca0P7vSgYc38BMDueu
9b3LKC3idIO/nDGGn2ScAib1U+o4iMuqeGKob9QkmgGzaswrLN8RgSSjv6uVDOAHzdGIAGaq5Vq1
iLWQOcMFnizfvnQQLNrolKOiO2bQcIN9L4oi2XChZANz4Tontwx2yD7j9GyBRmLBn0WLmq2hdws4
o4pPFayIgZMnF85BpJg72LvW9PlsK+ibXTcRSbT0pH241o3RJzeyxKHMfKWXX33O/BeuX26mKsrS
TaCyrLiYOVZqS4wTx0lM1XRtuJV+0mkcceeHSUXzrJVus2WtMPFdtDF5Ub72yrXwu6y6tjzhUIOB
ntH7EF9BuEI+1qHYyXNkdrOZ4xSfDZfk4vqtDL9xjVzNJWRE5AyWG72SIrN2UjQ3iYfOOcma9350
dpDMNyF7KMEgzpyra+UxSFP3bf2Y+p+H6N7D3dZSKyKPLjmpauy63oeK75D0s8ZhYK3yTWaT6Tlc
oT67TtpbVd9XNDWYibzHVr/WBNhx50NpgfIIRC1Pos37aSDuqge1aDRnrimY5/mT3cNZcvsLmGUn
kNkPTe1+ZpS0n8p2HUYzgOz3Bu402TlCo7k0meljVf+CuGDjMpwFbdfunXQKjkbhjM9+gBoNmgUE
GmD/9ybDyAuYVkm17uwkvOys/h4g6SFtm6006OCBc1QEhOgPa9TtJiwnpnld03x0aBZz1m0/pD/E
yTMt6u0bC+cdTXyVnTo1mZeI11DVxD5LRmTHwy6liFwVRCGMm8TKKgr2/CGRaf5G/E+xY2CAp7Qf
FiQus9wiD1/8sM83SCu/2oU+w/eo1r2HGExjO1Hu+OTb/Rm7GDLWCTBYn0m4jGFXANBtp2k3N5jr
kghTRcWuvTNB4HUaCGGMUWvtVnmwzQek9VPtOTvl1Y9Qt/FG1QPrGSk1cK/7+BBOUECrzhjuIiws
50HSqs9MbjXkMlN44gMwFy95XTaYE0obRqAzvXXsjNalVIrXW8zMpgLQV8XNZzJ/r5jc32KSDU6B
Xd7VjkZNUQXjptQB5gE9fKFSfenmQGyyKoI5OV8PeLNWBDmsmQpByJ6nCVZb4m76lrt9lgBZGSgb
cjt+6mrWgDbgjp4kcI57g1gXh80ZfXGPlR6H7xxxVbuVoXZJ30JCBii/DUcU1ogUGGXYQ0eUzIK5
1VlOkg8p2X1Rf+kF2rtK2tWD50cxg7yRghpZGDsb723mRrzKsCIevDAF0ByE4DBL19ozcTTWSWC+
kmBkb+aG7FgkW6Cu8rBfQ9mrj02BBco1yRIamo4w+Xh0b8axIasHk6H65kMFx4EwxdiFB/tKWqH7
lCBcIzuCcovwmSy4G3FevRGdIGGuaOdVOUUNi1UEK4q5CLk8GodLGF0Au/FrXQdtTIu9L0GUYeQH
nhZKwyfnwqCOZI8+kAdnihu7M+jv9jFNbiRXEmaFVXFGFcgFHOKvV42FrqJf0unygG7oumWwszQN
0rva4pNqO8yORRX4b30jw6u6ld0DhLAIFTqCo6xk+mSavXVpTjY+cp1P7YazP6XeFIq/tqa6oOYh
/zIOGv8JPNR8b7jK2pVj0XpH25mdz1VgBQ9KwH4vWDwY6cqUdMWa63sXDXhkroPc1l/a2epwvZSG
BTypKtPpgORfPjdQj7Zur3C6237iXvQxatht4yoz31r+kGCWN8sWhroY5ic2v4qcnZCO/sYBbbAd
O8tYQyk2XrDo1F/L0Mz3MVFXVJjSnI8+k2I85F5V3jPcIQLDRCv7ZNbCBZpZolOg5XCa+jrci0mh
ux76RtFFIDcAma7q3KvRn7nKI5oEGSpSvEozAsZdoHG7QBvt8WaTHyGnfMRCGIdYFqbo0lc0VqGp
EvU12wYimB6clTG+NqWByKqK4Kn4QfLZr8RM3s48Ikbq5g/TimucqrMFFFO1Juhlk+TqChTIRUvN
fmU7HQNQNoqgFAh8XE0aVZ6woDyiPrSfUzmDlizN+Fsog5KdkOb8oJV4LXozPXu4dk78lXHBUjJd
a91P76KTLWBa5MHUgIjBlFXkEHqq8aYDs4PcDZpPkinnxDzJXzme1ZzmyUUg65Qw9RuSWl7mzJc3
VB8zcGdyUSLMdtxE82Q9pWm904Wed34+ztkN/IZ0k8KOu0ngFgWrRjnUj82Qq89JNUkInmwlN5mO
YJNNY1Vj71RgKH2lPocFovatJ+ndMgJvPHjXiijKhvlowQSpRHTlxujUp068zh22W25e0bwoYb0D
LqIMEIsXOdE2Glp84KU3+ZRafR8/OG04FnStE4EaJrcXJ3VJq7VwC6h0NIX3nuYNovB00k2WD5/r
wr8ZiVZdO+5MaV5Vxy6dAMaWWNMjd3kqy8C4TY9qPUpTsl/CMrCRwuSCIDzomgerR8OJinuR9119
Ydsx/RVBdImto3Jb9RBhl+3WMyUFU760H/XT/7wj+v9Xr9My6RDSFP5Bs/OuVyp/Lb/+sT36/U9+
73YagLJ+pZMJssXjBKL1Efyj3Sn4BX1012TohrzYtv/Z7vTFr74rTWE6Ntew+P5H/2x3Cnymrk+U
hcMfBs7/pN0plm7mP7udrIO0i2QgLfHnLmfvtwraupNeOtonsmiLDsiCj9Sj8aXhEI2WgTwr9l7x
GTTIHCsvaBGbqNlRTnebc3WSiDy6GsNfTR3+/ocj+Pem7B+bsM4P3pT55zc1sjWXlVeXl7lss2ea
mdbnfKzOP39y918/+fI9/LGvK1uLFK1KL3EhMGY2hHsGazsWLdoa5YS7n7/IDz6BoE/+xxepDIpD
NVnFZVwIxihE1FIwKt2Erz9/fk6Nf/W1Ce/Pz194fQklCqS2Io51G7MK7ZNgxrKVT7dW0/wXh+pH
r7L89z+0wIfWS9NZF8UlEKiMIap1a5JGchIjGcWQvR9+/ll+9IUs//0Pr4LLiMpGutZlCgKOaBEL
Gdkh1Eh2MYwrZvo/f5kffZjlq/rDy7TUY3Oj4/wyt0B3QfIsGcSHlkejfp2wiuLbrSU9gtXPX+5H
V5ZY5gt/eD04uW0ZxVV4OahIslGWap4L/PWyN27SuEEDyv1L+DCpJ1sV8ZFHQ4vbkdE4jVeGOzvd
tDHlMDmbCp+t6139/H396zPTDf5yZo6MKVJkyeNFRPfw0SlmD4efH7r+8efP/6PD/JexiQBQ7sAE
XdLj1HVpohEXujbZGZLR4VMz/Bff5r/+GFL8Zd1iRKgSuh/+hTHFT1ok9Nolr/Xzz/CjJ//L+hN6
UxXRWiJtKMYgkegMEggQnd3/6tnNvyxAOR3XRsD5ukD5DWnD9cuU/pNwXn7+9D+4nMy/fMGmB7Os
YgBC/KnnNozNu6lKt3YK73CbBmXzfzk7j+a2ea4N/yLOkGDfWrJsS3aUOE57N5xU9k6w/frvYr6N
g8cUZ7TxwgtCAM5BO3eBina5oZVR0pU1qKv8WM8nDHKidAFWdkEEPbYwKzRErmtAWX54PgYxga0e
go442oIIrToNqUioXpe/vxKqurrwFIEVGEYFL7hl3QGSYUNN1L6iFxU8Re7w7XIra/OxDN+rdSDH
2Q/1/ME98cBa7i3UC9FfwAo1RoFrY6CWEX9jE18OKq+bqAKezGPTyB5RUwNvWPcvftdXX9NQ4iNf
lQdRwkrYaGtt1pX81qMqNQt7zB4rrWjv/DJFDjHsw+PlwVqbEiWtK2FWfSj17BFUN9S8sY0XCyt3
F5Zw3XoIIhs5uDYpSob3BnaoAYKYJ2FFFi+bbXoXuItsYCbjx8tdeXugbF9J886B3AriiVpIMSQf
IfNEZzRUP17+uPF2B2xfST5hdy3SvH702FUVYn3w7yiRHLRo9oeXxuWlyLwFG6YZLwsjtfuDdpyn
f2vnkvoTdlNSfGxq0/KgVmi6432LMw3LlXs5NrPx3geLLou7yz907XcqOWwHscg8rdZ5yGj/jHoV
ftQ666vbJfOVDSwNv0ovP037QBOOcUK933jsRUaFMzWMZ8wHwitnUslgqttRgAGeOE252T6gW1zz
AoBn4OURWosTJXkxTUFEYkAgwNShePB4rX215zrON/J1Wfb/uzbYvpKvvMPgIGO5GYy+3rADdEly
L0BnM8Jp6ibSi6D/7kOdGX8J29QXx74kqyfv9nLf3k5ncBvK5DSOBpUuk49UWcAb4lH4u6r8D0j+
hc+1AwL7umaUbDZxgzWdIJePFbZ2yB8AjfecuXuo05obbhds7BcrM+UpGb2ID0Y6srwn+KiJfKhd
vbLrG9sWorCvbELZvEFbI3WRNcGJmyIKip7TPOeBC5Xq8kCt9UBZNaxy4H0HHvQpGePeuR3ws+gP
Oaze0+Xvr8y3p2T7JDoQM2lCLHegkD/XhpVFd5HoHVDR9lB4xfdy6MRgbMz7yuLiKbk/OGDPx6Hv
T3nSVi9UOqZHyGbGhxhX642Fdq1HSu57Wjc6tV7PJ8uX6A/boofxgPpGEVcfJps67uWBW+uJsghE
NmdkvFOg/NX5Jw3RCg/Z5n0f6tfdfvCR+TcT53hxrypDDA+RGIHVA9O5Qikc4UJgoK13uNyNtfhS
8j2gXBBJStWPmCS3j0YjyqPb6LwmX/78EqZvrGWekucoY4NfaDT9mRruJ0xci/0QBb+kWWu7oCg4
vc3D/nJLxvLJN5pylVwfRB0FYVEmT1msf7ZSmGHNO6grEASARMDrdD8jTkzFwAcRhf3zRgdXos1V
0p8ib5GKMEPfEWIplO1O7AI4L7upGu+xlZuvmyZXWQbqSpvrxMnEs56P2fs2r6Iv2KXoG1m5EgTu
0rlXOzJ4prAxBzN6pDAHVlmg11nduaNA/OLy5Kw1oKR9aIa1CabBPJWaXyBJVTBCTaiJjQP72iQs
zb76/dhCRDMO0hTsoxwkT9qb6AsBj+6kia5rWV63srhKyqOqoM/g4aKnvG+sPdpHZzsO873rpR2K
7pj1XTdYSuIDl++AYZbpEyLjGTAlM/4ycfLdWLfWxkpJ+MjGkCX0gvCJDRHhhIJXfcPXgN2F33KJ
u9HlPqy1ouR9g41A4cdm+QgnyPUR4s7N+W5ELDKg+m/mlPJuZu63EHUvt7cSYI6S/GKcW6vGrO2p
H9CaMAfPOGW80B6u+7qS5B52TJSEhf4sw2b8rvs++s5R6vK6evn7K6PlKNkNdDYPHKNiTjgVIUaT
fhHp4q5W5V+7xDE25mRlx3KW1l9niVcBFMSR6YlDXXQnTd24DSPYpgk4htvLHRFLKryxCDtKoo8Z
Jfo5g/tTBKVv8oAqU9HO6GHY/uTet92IegcUOzOV/xvDtmjvrSDhBfRYtBS1Q3QHEjxGEJLIaoCq
vtdgsjVHuRfXiA+j0nYr56F2v0MZGqazC8zDPPo53KQvWTLo8ujygue7N4HdWQa1cgiB8a8AxxDv
3eXurcyTrfSOyswICIx1Eq1ob98Z1ZMOGWzfmGVwq8Wef1242cpy1sqikaGdVs8tekZIqrnjR7gp
4efLnVhJlb8o6ldhUBtt4MeZXj6DkoYfnUBXygGlbETAkhJvBICtLF5BMbZ9j3H9KfLBoRaw3VDj
e4DXP6R/8sG1o2+jnYVueTcnNuW2fWSX/TBsNL5k+xuNO8rApZbp9cLps6e6Lz+D0HpO9WA3abI/
Wln3NTOp2kmUoIug3TqeLzP/VovKljCYietoU4wAkK59itsJZDisF6yGsGS6PF1rLSgDCv+0gM7v
a48SYthukFqCKleb3CXIlW5sCWvDpmwJFuX1Ma+m7KntjD/gxBBIqDTwHTVCISFq+cvAdegAoo1s
OxuL0UoUOsoGAVTe6RGJ0B6tpsueLXAcWAe5srzuWmOr+0FqW2j7heHT5ITlHdKH7wH08YyXlx7i
B/TwqsmxlY1hiLAGDYwILamqbHJAIWbav/MTkJzRbqyROtc3GlpLK3WHYN4puIT503KOlqFxDsK+
uE0N+aEd/c9jz+ODv/zncreWr74R1Qub4/VOUaNfN2SzrT2WVQQ8F7zLDjl1oCAJ8mk6zw67ppq+
X25rJRBsJfiw3DNdM5mrZ89uF3xsiwR5FOjj/eXPr6SPrcRZqrlGaVZ19QyMpn8Q1G1QGAENfzNC
ObsyDCwl2lB4scuIt+6Ti9AGOka9lZaoT0SQ0ts0SMz95b6sDJWlRluATTeO4QxVWvI6XPZ407aF
HX+87vNKjAkBwDHNqubZwkrkwQEzjzuNFEC4Ln9/JaosJapCLOmMKTPGE0A2bz970tvZJq4TUoKI
zKX1rWDjv7vc1sq0W8v/X21yVsIjWgge5TkHUnRYcj+6wYAkeRit3v15XRvLNL1qI6/tsnEsM36c
e94wYOkGHuw3pFU8Di1FR7hdbmdt2pU9JjBdPyZwm+cYpctbXdPNelcloA43luK1sVJ2mInHRZmJ
dObMNtkUvtHdToseqw0NQ7DLXVhrQklygZE2JydfPk9TIE65GwT/S7vJPDYRi/RGeK0Nk5LpsRwj
Gxh8+5xDo9qXbq+dqjTXNs5kK8FrKimuW6XWTWELWxWSDW55hDDag1oDrQ1Zyy60gwcXNS9gVjXY
svL35XFbvv7GQmwqGR9rWTSidWl/mLUxkuPBGKasg1qVuC7UEH9COw1pb431U963SNXZCAbP8+ie
bfZzJ994TRcrQyuUCIlTNyjj2bBPOvJQBej5YQghaPVhXYTHCdnq4JG6eChQRMmGLqlvMPwdm/QW
xobWUecNwg4BHmFgeqPhKlH4+LEEcPD0fBfIGLMO0HUF4FmvG2r/UwOfWsKwiio4Jjfa4Ac+SkdC
S7BdHqVvd/c9XgRFDi2nzRMNITJLj79dHvCVnprKGogiJ3i1MOMEic8JD7nSvYcOGW6kwbLSvTWd
ygpY4vLdTY6Xot9b4nYjXNg60XRMOKX2WMhd7sJapC45+GpZQikr0IIRr8k679FzyWETQWlJseOA
z06ThatZG5vrWnguo/iqKQvHCqTMOW+XOsJ6mAIfUTMGPZxyTFiaQkH92zwiUNsH85/LvVubIGUx
LM0aUNOMnE/gUfCFUIW67xezRu3o4XIDK0uVSiIthK6jHD3Zjz0Kkmh7gSo4INUO/raSJuo0l1tZ
myRlQWz7iVDvregR+xx8jm/0xqvb/Oh1vo37BmYo+u9hnrxoPECeMrWtNfIv2OKtCFQWSU5xdpg2
U4svZoGtHLjt2raRUIBo4t3GeSpR+wJDZMhbQw8HmWL4i3ENWpRNHWcwDUVr7w2MMdHxvDwQbw+3
5SvR6ubIapWa1T3KBNk5sNS1/TUMMpTtjR5WyeVG3g4aC+DdP3E6VcYsYmC6Jy+q+1vg3+lPXZjD
+8tffzurdRUdwtUSB/DST9+jn2K81A048bRKX6yxLT8Nbv/pcisr79u6ihLBPTljYmLtZ1dlxq3e
imDfjN1Hu0YiNTKLCQcS2eIRP/k73y9Qo+eh+3LTb88RRO9/h2/AXBQxHjpYFql9rxvYG+cQg46V
C1r5chNrY6isjDluZ6mGA+yP0HaeEfaE4DTyqKLDsELjCD7odc0o0ea3CaRNOIg/0ZNCxhi9K/wt
8RuPHWNfhrm2caJa640SbyhCNljfleOp6SXuDVH5CK8Og8cRewfL2mjk7SUEKOq/s5J53NRLFOZ+
zn5w72saVm/QIrKme+f7OcQPv9h4W12bfvFvQ0PTj+zxY4RScO17vKdrVXr2akBWH6oaB2BnY3Le
zlJdV9dEtFaHvOmHU4q4PA5L4biXuv7l8syvfVxZ+EajbXpbi9Mf81TCfBF9gmIw5e1fV3ze81Xo
iFWNFqdaEX+aoIBXR88fhHErKy3ZgIi9+fP5vhK4UJE8T2Sz+d1oS9x5nU7m8OxkXmwsw29GLN9f
2n21k4cTD6gTQIPv6eJoqIXYQBTLHdNP6yMC/eVGzL4ZSjSjxGygd07baJ19TkeMF2Km5Kbswvou
8/S7yxOx1hElWEN3hGDoF8V3WGcOWsZzyOHS9HdJBee40rJrYpWOKLEaxjrgxS6yz3q1sKx0FFG6
m0SP7I35WBsoJVy9GQPU1o2L72GAvR8WTweYeYdKtsbGOK00oCIjJIIVXWlk1tmanOdBdzHu7SyY
qm4lN24NHqHzn6OG5y/CI69DKvL9KWy8tvheRMnwnOjpL/BuE05koVPchc1k3YIUnvZhmY/ny3P/
5opIi8v/XwVxjrh/Ngxz/sNrnOc21P9MlJe5HnhPMSVairMIuV5uaW301O0qn9Ggp9Z7HkDqQCYs
k5uUmt3OrMZPl1tY68vS8qu+oEUgE85m+Y/Ct9EXKdLuZlzg/AhCU1XpCWRzHNON7qysLp6S/WJE
ZHEwXfvYIqbQQGhyJ203WzM2wZd7s9aAkvfYN4WNHGX0w/CL59Fxvb0LVfPKX6+kvICLNuBYFv6I
xk5DMzYxz1oVxhu739pPVzLdygoMuEIMF4VVtZjvJHHUfkq6oOivS/X/QCRyzHwjV2rfcaMX7Bli
gCvMBt4N/UbZaiVaVWSECGSJgr1w8UH1jRHBvdE3D04Z4mQwFhEmVVdNsgqFwPWzLyIpx3OYIUJ2
xIe4wQY3xI1142q2MhUqCAKy5+SOvZzOTje8E8likeQ2w+Hyr18bJCWl2xG5GtHl4v+3plz293GH
xhK6spN+VbXI810lqdtusd+uJuusI2yCVn/wrdaNLzaKohur+toILf9/tWogw4sDeJPqZyfPZHNf
97ib7SwcU4aNRF4bJSWRUyMEi5Y01jlFoO7G6SkR1SF23HNBXeryRBgrW/giGPW6E7Fu2BWYHcK1
yHFlbsdsHD5LlEqG96NnjojtTE3U5+/ztvWqpzwHVfQF/UiEq3YUeyCkTq1nuF+hauT9ojMox2Lf
4xwQf8kxTpiRhvcg+hQbI7I25Mr6AA8FzZh42Uh1NEFLkcpTHzfW7eXBWPu6cg7wm65uqSLlODLL
x3x5mg0F7llXfVwFTeRCxwgNJdOzLgzIvHkPdrvAdnjrUrfy4x3lBKDHPf6IqWGdZTW886ZCPNmQ
OK9hxWDLpGz22tR2mBw0+fcIU6xdNVU6D6JBhynL5cFZiXQVLTGgfCVi4evncBp9vAbQ080OtWh8
SvKV1sottO+bb2j0Q1kTYrjpSTvm4tjy3nnj6O0TD46PadSjw1MWp3K0IVPYmG9vXVXWOrbM1qs1
wpsxRWynaTgHDe+DMJHv8hjvcEPKaWMpXZt3ZZEoB68HvaAPZ8vUEZ9BZnQ/es7LdfOirA51F1OZ
GmpO3kNZoBcSJqaBeSpYkqE8mHpZVxsl5L8lwjcOsI6S2XjtsLZMGC2mo5dmeBuaiCxQqcIMBcOO
yPHj9Hkwx8Co9niF+vKMH+4InqacMQJFEYP9cNj7UiTinjJxG7zIqNV7/wlMopzGWwuRnurOj0EX
fegTU7M+NuxB4ozDS1D7aCdUk5fdhKFTnifNXKxlZMqdAA00G2GA6UYiPPOjoCT/PeyaEYOTRsSH
MmLIb2bDmeJntw9cvLSccJTzjrtji4xOIf3Sv7PNHgvzvtbRNa3mwkSc2Ub/qfqAHVFuvIsxwsxw
JQxE/cfzDZl890wBnT4IbLv9NdSxj5wEag9IRIe2NnbegVtKYZl3Pl6Ijv+gp2Ytuo1rxFp+KCtg
KTiHVmE0/8yGRanJ9V/yuv/YdJQQXNPnmbBIfoUx+Hinq/WNAF65uqjogTbycCb17JkXD6FbD6nw
mubBqnrnf/XYzXa/t12n9JtbD/52wduLU19V4vX8/wAK2ioPnTp0jjGmUU8DIlXICtpb4JyV1LeV
NTMWaH7pOf1CB9h7yPsIM7+uNR9GNLibjXXzbRYlXVAOUlPVTq5Ag+ioozouyhaLd7xN2cU+WDhb
tn3+M3SwUTH7TxPQNq2xnzNIlxuti7+4gTeyVsVole5cZuAvtP/FiC8Ex2jiPfbFHYNIQxzM0gb7
DhGHrDw4+eDUVBGy0LrJ7BS3tZt+DKb3doGLIqpODVAX9HJb5PgdVoG9gwxRixGtmYefROvOE24F
2H6+d1Cbj0+57tPtT0OSx1Nyh2Ook+7LrvVmZL/yZLzLuzJq0EaIx/SnD0e7oPSJfSRw5EFwy0IA
0NUOusRaZbHWLgg36LTo2KVS8DvmsbAHnCTTsM//oP7aJPGNKOPRvxej6xcfAgou3fPQURh5Sp3F
K6HGh2P6kRrshzgzAh7+5KUYHH+tBQJGT4i+VsXvlqoy1pRLbc7G+Q+5kdbbJVFVaOep8YT2MRK2
bT2beOINyNYmqfmhNAZsIZuiEx9z6iMJWjYdbtgOzvQLbwntpM+RlrbGoz9kkf+pGrQm4xGvwRgt
QMMluIMjMeNtYThdB8SAv/Wd2SM1vK88Hw4L1oeyucN53Q536IViBExZUOLKoQtLx6621sZ93i7y
3q02pb/RpUJwCVOPFnebpvIx1RB67x1ERp3orojxcH/Erjey0Z4xhWXcQyPHho2e2O2PYsysKr0Z
eR5qb3vWNu8hqZN0egp7ty9QZtPxn0AutwvuJDLo5Z+5cnsvvrWSYRE+QpT7fVOghv8oMWIv8cHh
xK3vOkzgeIa1nLwIfhT1pNsfdIR8UJEMMAfwDmYmgaZ3MHrQS8bK2MJiYyjcPn1xLdAQH+wBoxgP
581k6t/3ke3yTmYlscc4OjMy9D/rPudWEmALhI9b5/vu78nGM+PDgGqZeZyw/fxBHMkA8HPo6uc+
iOHV4Ng49Wb7rYxkYX2hrAqZKzZCF5x60HZ4MValj+gkVmvCeulKlGL25kQRBtVL3EFvexmjeOEN
rVE+xDpPzbxAAHFreZfosLBE2cJAJjXLujTdFUak1cdmEnjuyKLtd2j39vUxcRptPAQSu6Jdo6fT
R5AfvfcVzqDT7Z0R0+kD6uiBc8+jJjmXI45efgldB+mRQgvzcI8BbCtuC7PrzPuhLbL2gMZPsyj8
cVvA0DNobdwZNXR0UsetkochK1vv6HdmN+9bWLTyVMVW1dw52IlgBGngPnLKGsynnRA4JNe8MP3Z
slkPH3g4jMBTzU69BFTXS4r+YeoCL8WaFbFBZCEIYSlmH2/GvHKqp9Kv83C48dxaRPFejPDNTmRa
jasnrwYCR02zHD64hmPqPouAL3mniIOoxcEmsvRPKDoM/EcCVAzGG+EiosSQVCI4GMjvfc+QMMue
EOUNqk+pXdk+RhXSl+/KPOuyj5qw2NFzK07ycwbFX7zjXD/7H2t9LEAJ8qje/K8tpwq+bz9F+fAn
w94wesnLYZqP+uBidxG7XoYBZx2G2m3IAIs9yCUzucvKKXT2Qq9K6jKmZdu3pJQTH/Uggb/R2mbo
3YWY7QX3qVHgLIfyCRFl1bXR/PFTqL9HnCaxUcDtGmf3mwZnmQgzQ93U3kvXSrp72BpFFR94C46a
bxDPuvQF9SQUULNGeAhQmf3XGR2hAOWhUrbBHuiAbPeGgZXmV74Gyf7G6mIe+A59FHILQ7hzzrae
YFdOsSoKd3Dx7RD4y59zCH8ImEctxgtlH6V/Lh9k176vnJJrx9aKvNO1lxQhye6Uo0Do7ASKUsF1
L1cqFDc0HJyNR88420jJUh1Cy0wcgY4G/u3lHvwVRnhrr1VOyGmNhRwnifykFyiAiolVG5fKL7FO
1PjlY4smGSqA2AclqbwpB/dXbMr7KCnRGfKuez1T8X1WkOo1G/14tnCxw6yTa9OUGOGuwy3xukcV
Fd1X41vaouY6n2Uc+p9Y171sz+5jbL2+LgejN0ZRhfWx6UMCl0l/dkYeRmUatfs2Q34012X9MKb9
x8uztXKQtpTDn25rRmKFcX7yjKzDfgs+Vlbi5Rn9Ws5jiCDxwinfFYJzyuUGV06bKt6vDMHxJLxs
ntOqRgbLZc0Q3TDdJvnU7S83sTZ0S9Ov7rLwqwoxJnF/nmcgJ26O9EOXyUNiyr2PUNrucivLCL01
QUsGv2olrw0/1KNyfLEKD8E9iTLejYed3d2Abzk2d+6v0XXfX25rZVWwlFXB8vJojOpUnr0e30Es
IW0L1f2bztNNuTEva4EglO7QC9NErvOo6/E5rOTOK62TlVLVxwXmCL+Y5MnSG1RCf17u01ogKMtE
iUJgj15Df66bILlFL9zCawWHO5wqNx6D3gZHeL6l3BJbK82DqnOzk5Nz4ZBJFdxOYX108JQ5hJH9
KGw57eupjPG08N7jWbqlSLEymCouMDVzDTlHp3/H8c3P8YBmtjxEm4sK/46ytCh1ctnH8U+Elv8w
BgLh3srSGiRcLw/uSsCoEMHBzkotSJvsJHRjQBPBnILoAQ4Cvg6XG1gb2/9g4jh+FigqG0ckZm+n
eHgnXe+9NARmffbj3/ucHB2cDlECFMlWgXVtXJVbJK+G/ayVenYKCdK8bZJdaQf6TviLM2Juv1iz
95T4NOcX0a/LHV1Jc1NdTCo/kR3OwidEWrnDoTixONGM1KidBDV0HN7imSthWFcbI7s2dcv/X60r
ZRhoWEp7BqUSZDp3UNWxvTcKZPU2Mn2tAfPfBmJX6zNeKOQLwoWBhgBv5fDsZAjtyu8rK0kqypC3
6WkmsfnNQeMZe25wWxi5tRBQlo3asUCgB850BlkRuR5Slryu38MndPwIid7eGh+CAP8Q+0Yfhsb+
GhcVhuJI43lpfd3pwlSWFS/JJntI3f48tLN+O1mVvfcaDHIMH5v3y1G3sjiKpfevgmDQMamNvHng
nTlrIA+ECbARHg/sGell13eDauO8uRLeQnmNzz3DsBBQludg9LxPutZlj9hPeDddNGIqiHvmyXD7
fuPsudbY8v9XvRIYyo0hQmonWfnZDtbeu5hjX13nKBNPxfse94Drhk9ZJ8I6w7S0Ym/xkgp8Gl7g
WLyVOzSr240YWFv/hLIupKnpGlUX60druSmHXv91Yq3Dw+/M+8J92Ef39dDE+znFYTgoNl6fV1L3
LxT71QBaQc7LVTjW5wCAxrTDfzI1d9E0+/NGA8u0v3Go+cvgfNVA3kotQhE+PbVLRUO3uJEyQxP3
KepMFMwi57EyS3m4PE1r3VFWiryae91Cj/BEtcwJd5g9xOPe7hv32+XvL9P9Vm+UtWKonaR367g7
l6kxc0f3ZeB64kbgZwi3WYgg7tHhnsNiq0r5ZodcX933W921c1MU1qnO7fGee9Cwj6N8ozdrH1dS
NQi8OEitxDo5c/aMvGP/0Oha/HB5qNY+rqSmbNH4zVu/+lkPkKN2SArlxR0cWyN+vtzAm5HF0Cgp
yc5sISjbTwAstTB+X5bBUxvrwRkY6TOkYD+iQsKLi1txV7vc4lqXlAxFjb/GvSM1fttGIA6NQL8/
KzAuv+7rS6uvMsU0qJA0CHH+nloZDu/8MEUfcpZVk26sMGs/X9mmeQTxiykX4qeMLI78witdrE0N
DHwud+DNLYYJEf92QFZtNelVZfy0oxksUaZpFKyo+PLWmG0E1VoTav4VyFqXnWf87NAsafZ+RQlg
V2HkeBRavAVE/bsn/ifL6YiyHbul3ZvQ+MDicy1uwheALRz0mf265IXXd4zyG+fRBNO+yUQC3r6N
PVHqyZ3AsKM5enXZVPr9lBORmFo2w++c59d0H6adO38SRq+ZSCwmnfEwl33SwI9mBfaxrLFKPp9P
TsH7BiLGGa5oYdNGCBvPc9OEJxnCN8NjthwMu7zjna6Z+kMLXts5DDh1agdDS/DqvTyZb650Li5X
/05m3NjN3JuwqBCHdo5T3Nk3qeHhdAB6T6s3L+9rzSgxgwKF5RSV1v22wfj6t3MDD+dmminbYCCc
lBjbI1pQfb7cp5UEUCVt08iL48rVzROq6cZ0hwsSSIQq1wq5dT9cfvYbkSOUyMEYQ7LezG2CHu5Q
pvWtPiQwGm6mvDY9c2+as+98pUIxaPF96sPzFwe9R17bwpyuw//rhLDv4MR7c8yiJN3lJZY+h6s6
r6rbCmBxQZCVlMZm5znoTJyHc5ygr/u4spO4sW1iT56nX612+iFt1hX8kbbeRVamTZW0bYW0SqfU
82OdcT9r+8y6gRC9MWVrH18C89Wqq5cDKvhV4z8MMzjkwLC8/TiCjbtuXJQdY8r0BgC945zKFje3
xVHmZhis58sfX1kMjaVLr356aknOoZZTH5czaTDq4pDN/X1Tczi93MDa2ChrgIZeQ5ANhvjdhn0v
HqcitsUDEJl+3qqjrqW//28XhoBA99LBOelk5o0Fyy6uJILvxhfqOxsr2cowqRcSx2MdqdvaOU2l
Ney4Ah3aASy4UaL9cdU4CeWoE9fzFI/2wjjNEObH49CihJRHoVtszPTKRAglSB0b8mJPFfNnnqNp
AYEKjef7fhzG/13XASVM07xHiK1zxKmduXrEwzDtM8N2rxweJU4TV8oh8Kby6xz3n/rOcG4aL9kC
l63M7l94wKsksGBE9XYrvQdRdz/CPI5vKXk+2zmozctjs9aAcuTAy8fQLKtxHmoLtGwZD1/TnFM4
EJUf1zWg7BllXvgjRufZkdJPeKsb6YvMSxuXH2vjCrYSPSpxDDnnqMPpJTtOg2bssQ3sd7lfX7d+
qnQxESQin8YYTmEAN7N2UFToBvcqJImLgee/60PctZYs00T8LqcGcfnEfo8HqPa5GYxk4/evTK+u
ppbEHGSu3ejYjl300roB94kG+NRf+5drG1HyC1dDP68zLMfbpF/s6mdnMV8kD+qyvy7JdCXJnAr2
MqY96RHPHOrmE4+YM0F7OUTXIkjZCHC/oPI+jOURm7vq1sodXLSG8fvlj6/NgPh3jicdX8I2n8Kj
FFVwQ/09u7H6ZgQzPm5JQqz9fiWHS68reOZLSbHKwSwMx+2qsr39db9fyV9hAuXB+42jsedVOyFh
JsvcRaot0f9c0wI0oH9HSDcbVFmKhAPQojdkOC/CkThbmZtSsG9PAZSWfxtAeVpLik7WxykpYBnF
GMs41AfxFyFSL/fh7SkAlP5vE3mLo2ycJdWxXujiaUYTkvLFlV9Xsjh2apC5kwtmQFTv/47+aBXB
lR9XsjevPQvEpJ0d9Wk4OBZcHyOqt+oqa0O/jNer/UtGcyX1aeExWDhoyZR7FjUrbAw1PNiuG3ol
exGQaI3BMLNjC5XsBtmKc9XDRr3u4+Lf35/PeS7Nsq+OwneRRDORV5idqyp6LhjQfz/eBqmWZiGD
M0gK/2XM7h7m9qO5LECXf/7a8CvJ2/rJALu4y1n+sRkbLOuwbI2jvnn4WWlAJcC1Uz7bZjZGRy/i
2iWcF90agj1+psnt5R6sJJbKfwNKheHqUKKJYITtPnapHTTZFj1s7dcrWetxJ0L8fGR4JpZlz8N9
EKO47gZvsvG6AFKVgZ24bkBhpfkx9co7GSLWim7bdecHT9UBDgO8ahew8VEk8ocjSamFKd8su+N1
o6+kLxRQOXdRTQm4KAFr5br3CVM07+vlr68Nv5K5uNZGaYNyLpU70IbLopPqxR0OtlvhvxY8SvZ6
nvRnAEjMb5Hy0ZoMY/1pc+fK4FQSeEjk3HBJ5ftD+XMaawGDYvNdYG10lNyNc78pNK0rjuHUf7VS
/U9qjh0+E9jKXR7+ldH5D6EtM/BqSTL2XejJsssaIIWRu7/u48qeKxG7bsoec1nLFDPmXRYGHF/M
BGe6LbnPtZ+vJG/Qp0UrJUuzOWAH5joYPo4d1+vLv39l9FUx3zANXc9LMPwF6A1oFOz13/ziQvB8
XQNLw692Rt0vQzH5ZnVEshSrRQLpaFXekyHKrehcTgf/fa3z3GXgXrUwwFLEVRgK5+SP4eJlJ3ae
SNqDzzINyra9u64jSha3Dug7feSKMZTArYa0+2p1PRCOXt/IsmVC3+qHksVxmZcQ9Xkgm9r6UWIb
AOCSnWzS/WafpLOPhWyZ91fGrZLSZYJ4DMxapiXsP9bGMHPPGLcYEWtBpaR0GcvOTDRBT5arquya
J2cuBywpr6p3up7KRWul2Yl6cBZHdqQz/24GvtjSBV1JOJWIVo81KEWg2keLR+CbVPLaN3OdvxxF
ax9XshliYsItrM6Ono4cre4WPphzDIIuf31l4FUaWkAJAm+PoDjWZo9bLwMfWgvRXG4V0Nd+vpLN
MvCtIZrS8ignzoml7Or7Lgu2ROzXvr78/1Um54WTUjrz0mOguy/hhMwAOLp5Y49fGxslf+s5QDJy
DIvjX2nUsi7fB6gJwZ/YGpu1BpT8xeQS83Ek6o54BnNArxpef1qEzwwBrOzy/K4NkJK1+oT/S8oZ
heHXut3fldqlI9d9XMnaCecArDMTNNriqdz9XRPYxz5f9XGVJBVW1PQxOy+OU9bf/p1aw9k8PK+M
vMqD0k0XC54IU1GBoTeUu3HaT2b3sUtx8Lz881f2GJULlfdgXyYxEpkgx5/Rh8gPIg21Zw/CZQfL
cH+5mZX5VdlQMObKFOIax5SkaG6DZk4/ucVmLd/4fxe4N/YYle/kDVHPUYtrhj565f/AINTVR8m+
+VnOFkatovfSX2EbJsVBjFaLBDfCEgHkhtmD0pgDA81ue8/AM+NWjBWCpaABqttYMjY3C+4vPojB
T8W+jaMY1akwE/nZmMuxOpZDXaX3XggPMad4IiZsVGN+sZd/yaemQJyidadR3qQFP/EwNAG8gtIc
o2gHpy6ODpYbJu/KWO+SPd5Ic3Uo61w81cLKn0RT1scWYavhBMS2exjSIR53eaQlt5Dqq29cP/uv
ehlF820YzMZ3vZbRBxdvzzN+wcZ+omr6PEXl/EE3g/gjurj6vTTznNYEmvcDjI73skg0HWP6OPlq
WXAGhKfl6W2OFCbOtOms88wbWC/GNCAAWPTDoS/t/LeTp86DzmGnv2t9PRG7uvW9P4Avp+H/ODuT
JjlxdQ3/IiIECAFbcqx5tl3eEK62zSAmMcOvv0/22fTJ2+U6UTt3RUcmKSR90ztslKd7XnA4d7do
np9WDBVbZ1PGlfzZ1TK4CVdaCoiat6a6AN01f1dJMnylEFKo3oZqv3iIcDPI5h0oVfbPZpkSNwqq
tnd22BFSADNlflgQzLySp3H+Bn77CmN4jftNEVbKjYD2T8+wx5K94+A8zbjWLq7SmJlHHGAxvDU+
23rSmTPicM57l26R7SCrZlfOSV0sEm7l43sNu2UvjMEuHLpc/ZA0QiL9u4bNvnTW5XuL56aK0IbL
SABRAKDB0HM7dk1nd3QJzXwtwrWg5sLY/q6GxHqhHEqwsgeYsNW+NgMyjoF8kWoqhm2iIMwLpM0k
soFDXhxNWMtvdbUUa5SMsy33sVUOXyHCO/aR4hw73lEs3Q/RF40XBVZqB1dlp7oXPYTWK3UlTKE2
bmq82+YWe+spfS2Rtf6V2PacXJ60A6ttURtMAt1aJviVVikzcwFT7zH3rFDsk6LyjpD69U9tzPA6
rGVyFw9TCeG2matdURfWfhBdcpEOa/BSDwLtF4xgySsmsLhHqx/ZqkO+olm2BnqxL7vEDW4wmJfu
g1gZSd1nelTtRVIk9nJEIzr+VWOmzVwKL3R365igqw/K57KA3wdCJjD5dINwv43och0Ht0b0PIsV
km5H+Yn1vl1a3ywbRzNy2QAQS7EHkahpd72DJpEnRv+vakU7KloMav9bN52MwCt80c2FyE68/9Dp
4xtVrBIT6zVZnchJdd/vTMPIHPe7CXxTZ+vC3+VeHFQ3lpyafJ8kGWcbbp294O6gxEuRTVm3Q/5A
B5teL/w7K2ZGhnYwODyG4fA+is6k5UO+JGX8audDhehQK2K5oUlYd8dSdapCCpwd5MH3eSqtHLBv
OJ50mjNSQxkJnQfV22RxbDcBVWurN322yPWIbFGMLUcz2QOpb49JbBdDT3oUWPV2GxQPkxQJQ9vT
W3RRkf8qmx5vExEjnh05ozf5Oz+c/WqHtfcERczpWYvAa50EoLovkkOwpnYB3J+LKVq1LA5ubjon
UsjNH1cTV83eMh6+pzgmNeLAwyLbEOFfX0r4b1LFzm1Wlpm/EX2bLJHvurp6WYqm7EvUj3MEfnB4
8/DwdVe72ugOwsGwBZ3fV7eTV2aUuZjFXeJnNDRPmUtjLEKge+6PhZga+3rGicRLI2v08unECVy8
9hVnYAf5tNKxnL8Sk+Qz81VMtNtI6aQKv6mwrqhBhIVf1TfNpTdeJ8vaDTsry1VwMSNoVC07zx89
NUarY8/Wd5qtxGKOuZqm69q2e2efZCtOD1moazHvplEWcMwwyqSGsta4FT8ALXbjT407jrmkv5/X
TjRZ+VTg4j1OFQoKE1pQT8Lts35XLqJNj9kKmJ4Wd6vXC2mvS7lzMIqCJueHjb0fbRuGatlhxr71
WiyMX7HE6m71BCryQY/GtFcUXH/LL/rrgAy3ZeadxwU7bTonK8wWeFUy3mOOjAh4ly2xurBHX643
YozVBgNRB3MSu1kPqc82+LE06zBeTOFihj2JdywuJpHm7k70oYGvVc1ut+2L3vWbqBqdVtzbaxwu
X/K2KIdDKEMgjrsQWkJ37yeBgb4xtO5IbLWaWFwBRWrD36lnle59HCeh+o2rn2X/yMY0LfdTHBIW
/TXMxkM+12q6sLAlrrB/Mnptf8Hy9JMXuk162gMISlCFdvIMAuICevi5k076zGhrES99WI65DRoy
d7qKGho8YbZRGSK6UeZppa+oJYy/8ZYEWeFNqe1yeo7h+FbHrIPVOW+nwqmLJppmk+pdX4K8/pGE
JQHEn+JMbKBIOv6LnvEj2y3jyqGPl8RqDmL0WhFlXIvNdqn74hnEUuDdKKNTdczboUq3Q5jP7iHh
YlluJpPX7TVUxJHkAPe5C13bOCjQ1wyG/BhziitiBDffBtCOQdsyWFC/ZpcY5wJWpzS7ZbDH6UYN
osz3NQq3yyOIxry56ILZ/uGozlNr5PZF0b5gBDd1Vw5cw3VrjSgWbT0sS9oyqmcTXhc6gOys0C3D
UB4Bk7jirBWdRFQB9fDTFeY2nQxg+8K2nrlBYCTvi2EElusFS/6W9iL2DiWoiW5nz2NBDJ3T0exU
hkPNq+ptP7wB2F2EbzJsQhuSV+6P6mrIB9/dt24XF8dRVqXYB8rzlh8ISazhbujXzpebJaiapd1p
VZfTZTG54fS7xoDwevSrwb5B66FKLtRQpq8s4Zy5hyx2e3feGwnMz42oY7w5OOi6Xf2HzIfY+9Xx
q0I/aCGT5UucW9QhWxkkFtyjCZ/wrQgbp1k3OISZ8E7rKccthMxOP+JE5YY7pwq8Ae8+XcFvF6Ud
18NGIQi8PiTkSS3P26xt8Us6jkGtok6bJXuVtHbM/ZIWsoXuiozT92BRZBcK7oyd8IzSHw9Lplz9
lFBOm1ulqkRedbODD3rEuWrMm4ir/i8vAWV6XyZlClDLVpY77WobhuPOpIWXu1HtWmI5xqoZwm23
ni5Skw3SuZjHFtUr4yZw5wvJlGGPokMd3kJwDlQc6bkSy4XCSt1clLL2qSgRH1q+xTZCUxckOI3A
qHCdR/+tL9aeIJE2NXo8tDyx99yIvBwCNDhi70oGlbSOMi/mYLtARbZ35bpO9tbBLoI4oLJaR3Fa
+WKTOa3ZF0QYrCTHUSc7/OMr+STAmHW3xsUuL9wmEJ3fwDWGUHtKWTyipoCoKMJko7oISnfyroZp
xkZnARUBF32ZkFbc0AeM258F0D2zKZ3Oau9sy3Xj700n2J2dSttpZwc66GHVNMXz7I3eTQIofIRT
3ZD7XPXpiao1W7kT3lpd4l1NbiPL4wAExdk7IZ3pdBtPZR6W0cKAjIsG/wAN1XNetAz6KJzd2d1n
YljkCP0zqJZ0m6BcL1+lmSr7ZR1TC1RLrq38XqLcVF0ZFs370qmxxdXbXas43ejGIU+aKsdfD9zE
i4j8WlccvbwLeTrHh/J9TLLCtn5MloHy7TtZdjkvhuEdPGJD1JUDHOERxvZs4mBjYJlnF2EWCxmt
op09VBtSN95jcOqInT949fcyaJvkR5AO5HbBQhqwXZAvqtooyKoZGZcqM/clwtrjrzJz2+D31Kgy
e7CL0UOvfJmD/DrsUlVAWeqTeQdjPk335LZd+arQJEh3MNwL8cuRAHC2xMA1uXEKt6PX3MVuepvk
vCEIhicViAVL6C5yKky/nxBpCtq3AGZ2u3PjoZAXUjZLv4fGucwbWS+9uUFpX02/IOYG1dZvzWB2
RTWP48HUU5m9dIHvJrDkhdNthZm77mvQEHyOlp2SCCnw+BQfcb/Kdm/wXAq6AxSc+XvbEoPfkrFw
ExWNiKNke9L8PnmehlA2j65f9usVHNYu2c9FT0bCT4rlk0fCL7i8Zou0RCwxmgST7WdP8UraeIcY
CUdKFm5WfxvQoIA1l6razXbVkgW/kskGb+qYLG43y1gsEO7x/aVI9GTqDc+ZIdhAlemb4Dpk3dck
QtlXTfT2pvTgLmnTXbt6NdUuHV2xsZE1RDLDhEu77iRX9ho58Ti5hykMk3Kje/iAW+G107Bp5y7N
iLnrWG5Vh2JkNJCs2NvOc0xy5dX5SpMs1ZO48ICt/SztgPcTyt7SO2tqFzuC3kKK15LRr7vVC5uv
5To6+WGgML4SzUSSCOx+5cxxCYkLHQrPvo7FELwsecOtiPlT0W+ComzKK0URvk8qOZYbiqLuLUF4
TcK178JWR0RA+WW0g368nXtVfAWjgylgmnouwj9BW1OD1MN1ns5OfGXbrVr3PTbv+lAmCTfEVPrh
RqYnUA1upUm7l2Nzap2NYc20iU/dIF0xN5uFGRHomFZQbSymDcVWDJP/GAQq0Ttkun15T9LAiRYy
JTCjee0DlSpy/l1TsyAvEkgVrA9LbWeaC7z1tmESIzwezmlYPY917X2pkRzoo7qSBAJ8u0Zrn/jO
eBusrlq2PGP2pH3T/VhsWd8PI4Krd3T9dHFbA3f+Svwcum9TMKBa5uvT/4t+S30gP07ah9JSPlU/
wh2GND8zZp9WsSZBBP7JjVzFJ9chxrPrzaq7fDpJW/s2KgMKsSXTcYCNxLls0+FQuonZhvVWz2uF
7w5OC8O3vlF1dVfHipYG0k4yuK38SeyEpReIg/ZETu6mC0hmSb/7q9OC5njj0IWoyMjGvdaNm99g
4jwHu0GTbe04ZZzOtQIn9Hc0D3ZIZky/4vIUJeLeeHOkiM9mM2AGkW3rKTxpQsmunLZAEIefcbay
F+kTJ0CZEhimUZmIpuVZ6qIud8norfEusKmghtod1gMDiRrf3QTdAeRSqd6CzYp5m7ufw5D2ynhq
77iwj6bIsbriAmIwyyAwwViu+lCYi0GM+RjFlSa1jV137PZiCnuzAzCevurKKn8RZrXZNjADUM3I
JwqvouL6/T5mfq93vj9OHHQv1NHf1iw1xUi2ofsi250IBbJSndWznToE26edLE4KHxrU++metNPn
1cPZi/aFtgpSDbHaaVQHKxs/y+Y02C8cR07j3HEmQbDHv0w4z1O3qZqOLZe2/CzPr0kGJqukqmvZ
q/zbb0ijq6Z1r2OSoKswA58aaVw3juGQGHaRbZV3Xpuu/kYvfX6nCg+9Buyse7OVpcdxIi9GGSBx
W/VWeyIfaNWXa4H4hc+1GZarPR4nt5/sgyGw7LpqtalRxtJY5LkFm1LOQ8eDuKmHg11Ixy5BRqzc
9Lbo2gjzH1Ue4sYev02pyz5B9WYun+s5oVxIAomvX6JETAfJBLN/My20aZ6NatV1Yk9tfpmlBfZK
QzaS/C5TTrjKkPvYlZj8OEjLgv1x/EVd6i7Ot+VU038ag7LeB9RcF1ZcDJIqs6MxBLYB25PTXv6C
gByOoaWgsLCU7C4HhIoPISil19MpucLlwLmFyUF7CbQLQswoG6BlU1vOaqGSo9SbaOU07+C9Z6jd
iRXBZtgw3a0USIFvF/JffafjhD1BWuh0FzJt8L9JFCdtwNfi1MNkNeauXG9I6hHqqPSUfk2cMfmi
c1Pckx2eIknY6ReNdu5xUNN4vypasMaScHsHJ7XElabubXaKYulSzZnfXlWEWcJW7I6FQx+sImmu
WyLzNTQF98a1rOHZlCs+uemSFT8Lf2l/cVT8/DpdkBaPuiXFcUgZkrpknhEQ1c2SfBmaPn8z8Tg8
6cQgV6d6a/phKu5MWJhBeddZZh2hzchkE9jQTxjHOOjxojuz3jvh5IPCTpl+lqksn1RHJ7ZM2/CL
oPdxOYYpb6Qi9zwmdOnom2h72VUIjfpbKd35e9FZ6EmZuvDXTZbEkyJzpwm+VUMu7tTop1ZUZaJ7
RLhIXU8qnhuio5vdSi/wT+TG065UvUcHNjaiunQpwWijBNOPdMZYARMhOsKjDYGZDaN+9U28jttE
Bt0ulzPQ6Gp0G6SAOu4KsGy0V1RY5EcslNPXoHP57DlVzasD/rjbhPFiVnzGND2vdQknTRSw0s0U
CrpYGozyX1MWjLeCOfce98BuY1eDs+H2RCprLvF7C2zPu+J8Ti9Fk+gMgoxay8ijFfpFgAF/dFPV
XWbhSAJfFaLfLn2pvwf9XP5almz93c5T/kPQsiNR46La6NjhSMWAs67//t/XZZ6/B6Ge38opo7O/
yOnQrFNywcL7R3iIyK2qNrfeBhPXjzWc9e00cSttF5XRM5ALqdq2zsqg2sH8Lm+7wE0TiClddYnp
Fl3UrgqnX02TWt9lRh6OLk8DRTODfCZnIV+m1OZ5ONv4Gk/p0H5T6WzEBu5KDjOpNP6jZ2DyUpio
r7QK9OVg+eILP8I7ZLk//+U0bXmLuhVNMSGK+XmhT+kcdRfGP2Bcc1llMJGftazqBxmL9ls81dwa
5DinMOg6ut5mS+BqlF9nP7zGLSdf5w3dMg7jmqJ5v61tSsbIcEOjVNWixhXNAqGY4zqu9Cu7ZVh/
cj/Fh9b1HblhQjFcZdgN75F9JTMUZdAHeOzqmiRGFMHI5I0edxXWxWPhNKq9MoNqfw0CImndeEuz
VXGR5yii6ekbrRY2v+3HlPHa6rp7oSyjX4ZqVg9c0+O968vyFJ6dk4YTYbDeWKFxr7MQz8rQF8NP
2u79l6bJ3JTupOcfinUSNMFqm8Uc6fpt4pHEqpkQUzrkYYYGUlDp/CIBFBRvS1XS5A+aVFxZbZap
rQhgPtJNVhd17acsh3/iUcR6pQqdWkSWlj6EolqUAAUih27Mgohlmj/5WLLglTQTZLZ9C0PbrCHx
jD+LR6sSYbCBDMOCT1KHtzlQqm6bFOH8xJ7We6JBf7E4uCeNVRDTZ6sQheC6rqmeAs9ChB2R/IZC
Js6/+0wJXPZOkLwoPRcXlbbiEok3jcwBLyU+UJOVN0TgpgcdZ4f3JuCLrsoRU8CUq5cMwEJqx3Gm
6XEUNbLJLVcUcVru7eykrGVUgGAZjPDhCWGt/lnUrFc0u431KMDPHmku0uDlRnV/01vvX8U4kA6i
W0TftRuT9dDYU9aAD5u4CtvGLNwBsyrdCOm5YKI3UE43dGDN3l7CwIvK+dQv9p3BHBEDIutPCpk9
VbWXTRvgHvldR+9z0wdUvNlYtZtThnChcjV6NMYQ0+Rw/caLh1Pg4DtS7gqPgH4IFivdtWTE1gEJ
TZa0tHwUqmKMC6Ok6mgUh2lYoBUI5u9OJHhzMxTQ4tjkXf6WFSF9vzwVtPf8MHiGPof6cyiHQ2rb
+kVIIcNtLUzxyG9ef+s4xPDnJEi2Le2Bg8TUzL3DgYcEQBJo2AvKWX7X3tQ9gvpAd6skHsSpE/we
VFL8VFUxPZ4ykiNvAdyVb4VHVaTWo+U3urlO0INON4kV4vTnO6puwZXNy24N1u6RPjN5dAVKYuPN
WFRJg30uorQC/brGUUBVWyth0YQXeE+Lw2ikNUzdhqUu98VUqR9V4TkP7GXaD4WVMd7i0R9RR6N5
mrkhRJzcIjtduhGd3n4uvAk18jHeNsVJZsP10NelDxsmX1SqmCkh5GDugszNrvColz9jP7O+O2Wf
3AUOinyRj+6e/TKL3B2PXteHiCLG9IDjwanvmUWnvzhCkCJdbP/aUdnxRVLTFXoobVo3EcO5WERe
V/bOvbTq4aqkMdtvLfu0UTqz5u2h9CqyrXpKw5+m9rEfwzBG5wyOPK6YxXTiLmxTut213Xb7qvW6
S7+odEdrpOv9C2pdOhrCspuvdWaN6Q70kk8eOJqnfpz9I5Z7FBSYKYnrsFV2cGxKrBYXi40pGpGr
SAzlEJ6ob1p/b0cZXIRBRkGljRDJhZsr+Yxkb/M6562CAxvC37ZbituNLhvzVGFKHoWmMPMc5bjo
jNsYxYLLyoKbtAyl9aZBquC2I5HHmzsnfVxpIzcHjQHaDgOlWD2tFOx3TD/iA9GXKyGwZtNdjVbi
95dE5uku7SY0Yenn1/ACAiveJliIoG8HHkZFhVO1xSbrpY1yy6SCZieUvfwcp7B9gJDs7IJO1d/r
rk7R1Cez2gkq3Eew4cGtIt25kXVWX1C7D962osapqcccSvtsDMu7dcxSFxE8a73yV00Ua9qYSZnx
ekJDQq8ztHszb1rHdR6cJmt3DrL0T93cdEnUlafCnJNfQwfzKNQcK9Xfx/kU9oqso11I00thgyKz
25XpuLsliulki9Jr/VeSk69ac0YyGqae/sL0heoiGXNy39lHSDSjFpx2IHb0XqW19VYgW9fvQuHK
NWoSDxRDjaTr9YozdRB5iTurvZ2k6lC7xfqzFSfhEgsXxjwydhnvGt6xHVm+6tN9QHC/NV6Cq56z
9CRJxBRaEYif58dA5/k3x1L1X5ZLMbNBLDLZx61rxBbjeH+4Gua1edUD/03OlN3+PSUl0Uqfa4iP
BFGwsmhz+YgYZar56iT0K9Iw6I5VMmUL1aoqjmw1ir1Tnx6Skq6ctzYcGd/O/uh3+2LOdLZLfTjI
UUZZAz1aBt+sIHblcRzdWh9LlESLyEJDkPaCH/eIIFWpkz1asUThMWXeBDO3cXkfZrFTrrVSPMqy
5JADVS0ex5WHcy06j1HvKcYPo63XnzVbbLpzUBR8FLldfhXUqk+e73dfGqsJhgjRmNQCd5pbK3LK
p6w7c4pdx32CsCVWggeGNt3LJCpzaL2G6UKSpPzTItsumnl5laNjpzd1wsgr6rJ+uSgBc3x3eMmP
brEw8ZWJW1+NM9F+i7CrhXFbz3CfDjqv0XjjbUMCbAD5/T0I0HO9ut+TnBt7GzD9/E3yZJIf9Zwl
+14JxzrghVtfzVa2/DWtuLHs0LIY4zzqELw+9qPxV/K10KreOj/9HttDFR4QHzEHNP6tR0r9lZJ0
KWlAIMunT5Eo3lGLNV+TtcwIsOHAYNr4Y/m0ZF53tLs8faU9bZ64TpLvjbKZiDJnS3+l9qku6Py8
cDcZ48K7uq/EdqDQlq+M7JdLRu21Ffm2OwYH+pbesrUKYDpFFM9KvwSJMMcSr9pmryZrmo5dbqM6
kFK1RN0I4f5YLw6hDxkCs03mzjTHrhHBuJ0HpCZpaodZHoWdAryC7Np8NyJJq29KR6r82Uo9ezow
CC0eZZqY4CldLAaG5WAXX3VesCFJimNo973Viysna7S3ZUzk3BRZKvMLfx3j4RsfYfdHvCSSlbmM
AKohvLgIvvh9Nf+sfF1trEblyS6uJ6ZMYSri8JZOjFNtwn5wvlZYCBSvNa2j+hg2qGAjBojK5Wke
Uk8H6ib6MXTIs+Q2lAX3CVUno/8wRT2oj5qV3XgP0GJ49QZVABOkSSuHD2Dp74GNTn//B9rOEZVa
UMVM/sN4qmnGHFdr/ZQ2tR+cG8cHGlVj243rS02jfG/W0y2U+ly1H0Cl3sN8naHtnLho4pO8wn9Q
v5lrvI1x+icb87EPMF/vrc8Z2G7A/nA0NHMuaxeQ3dUC6EHQxgBOVH3yDZwh7moiaUABVl8uFoyw
00/w/Xz5AO/4zuOfC1Fm0sxWKVkgFNnuCGxd9D8gNU/w9n/BkZ2rUJL9ZSH1Djgy9G33jkmrnhg2
2wcndTERGfM5JZvzqUEqFxXYzyEU/58oZTaT8s9BCW4Wjt5Uq2bjF9PDn7F372yocwHKGC/x1c7r
5JLAoDYg0F65c+57NzAfvJD3vuD093+cN0WJ5zgw5i6hi6oH3B+XHU6o7m9seYPPePf4gTw70swH
RpdRIjReF3sIEv1X5bTe/0LUfm9XnaFo9Yx6YZv7HApJofuirDGXDzbyyx9wVN8BWsrzY23KtAla
374SLo2Oo2DqWtqAvRZqpGpJ/OUvWi0rYMTPvfSzM06fnALWB2pP7nSH/LYfDWv++D8Q69576WdH
XEzW4EllWRdygZM/SextHcu84X3wkUDnO99wri1lfCps5RUg+Rl01FGHgs5mTIbwes7r4vnPy/TO
Wz+XjZTk5Imuk+LSCWd1GXRo8EezQjj8g6Pxzls/F41MNPM+1Us6Wp4VSV7vRkwJQBlDQ5wo8jkG
x7nUFAZpiVlmwOsGaUN95SrglffLRC/O364dlclHOPZ3Xsm5pEciUVq3erNcYzVNNzlHoGUZEAPw
c1KjP7+Rd1bsb5Hlf1wmokO5wFROh98iOkOBX9LlLAFUIcrrl5+l+57LMqjcKqw49/mWOv8ZMD7e
2pKy5M8/4Z1VOlfQTIbSiHouEZElmJCBVq8ow3BZfUh7fG/Xnv7+jzWqe9ebUzshBYlXgtSJcVSW
7q/PPf3ZRcg0PrWNVXGbw1Wg9o8jMc8/8vZDRuW/Kwn6mKb89+MbqV0jcY4jxibfEy9DQPA5KcVv
wBZPoGFfE5Meq2n5sTrVJw/I2W2oxsRuEgtyShbW4/bEky5Bbx5H7uQP7tv3XsnZdagHGxhtX44w
FWMSNQenWx2liXCOf34r73z+uT6mQGyZMa0t0bcddoPVvdVO9UHy8c52PRegYQ4V26bN3SsMw5z7
ADGv8UowCqOV3nv03f78A9451+ciNIGTVumcu86VTm2xBxqWeMwHnamdH3rTIMNPH6tuPmIvvveb
Tk/xjxNiZpoPTmI5V4sLcUIndfoQk0S3fTx+IMzx3gs5ffM/vyHOuKh67J9poLn4JwMbSIv+7c+L
dVJO+Jcs9Fz2UlH8W42X9ZdD2CLKMW87J/iZWO7jFCZHmVmoUsvLwuE7//x97/2YszMPqmfpFln3
l1NYFEyLZbOxio/kId77cOdspRJs7zHe6C87/KMiQwtyW+gPBQreu03OVdOGdMgn5WfDJaM5pgnc
5wzEn06LNaR6pHdcfgE/evSD6lC1nywxz4XUZDu44PkcWoBB0aNZgKwMYIxy/+fX8Q5h8lwLjc5b
WFnxzE9CMTYeEIJKKvIr45sbancrsj9kyb5T7tinv/9jF5dzMxSJx+84aXQNMMWReBh25WguMCTZ
zFSHeKC+/vlXvbMPznXSFDN/YTV2fymz5cXAwNn2y4cC5O99+NmBZ4Se+W5WDZfBjGaNM7RvBR4z
HxyPd24T++ysY84SW0Ddh0vtW1+YRYJm7zBXmOPPsVaVfx4SaY/anslPFWcb3uvZtyOPtOeDx//X
teHDz6IfGF9T9JB+9rrJ9DbL6u6Quh8qSPzrxc6nn0W+BaV1D/F/dy9XixntShLq30/O+OIt/gfn
4Z0fcB78oP1UpdSZ2NcsUaRHt9/lIHc/kxwo/zz+aQUlTay12E/ZqjcmqGBu+PrR7xj/fGLn8w2n
c/6PU+YsgAnmIbb3deA91mlOHWOA6n7uw892fkCxjJ8NrSg5hD8XF80aW39O9JUnP9v5qtFDs9KV
3YOkCbZdy1S74ZR9bmOeh7nSzWesYGEbBS7yehnhM4aK8clFP4tp2sWJtDCtvU9W2zxlfpGA7wCI
8rlVd/77lTICbQovc3mlYwvgGLrWI/6C5oNmwb9eOCz72YkF1yHwuvbcfc1AGlxGbR96O4V0U8BS
+9wPOD+2IgiAt7Riv1TTE+SGZme7/vTBkXrnwJ4HsNiri1m23AnQ5N07d9bLxvU+p3uh/POg1WVt
4OX9YO9zp5g3qw8vZay87afW5TxKodzWOXU+OHtDBn9pVGcbHO0F9JDPff7ZcRVJm2tvPekYItqX
/yghEpT+XHz986e/s3HOIxVATUkHUzr/OVHSorAdXPBrIdZbn1yg0zv/x2XWwRnT9EYFMEcrtzfA
mEBLE1jkp6S4eL1nBzeYEjigdiD2WosfpYZM7ZkPFXfe25ln53ZotTQtk/w9hFsMu+Jq2q+D9eVz
q392bMGXAcsGmbmneqp2ZTCLlzWdmBFBPPzgZJ1Cxv+rDFics2MLdanFhankVstzIAkIo8fg4zNZ
X6u+upLD+PDnn3Lajv/yPeeijGuiVdh5mdx3qfO4ziX8JeC4qTgk4aeE6RQohf/eSMrzYW610t0H
Q3Y0q7hrhmq7Wh95Rr9zFM61GSW8eWzjCF3AfsLrrCyy/RTE9TNOFh9pb76zmc7FGU0ZGHQLXIm0
TOA8LFO8/PaypfnA0+GdVy3OYi/OtyJlHolHfdLdAEveM4LdZmX+iHdk9EnlC17D2XnWlQIP5lrk
b4NlA2k9qYKsMD7+vI/eW6Lzw1y5FWZ1SpJ7ptaPxAnbJBqlaXaf+/iz44z5YsX8mIcvQ/UcVAiw
pfHof9Bzee8MnB3nVYtFegIEl2+vd/IEIUaAJGi8i8lzP3djiLPjbHpvrd0yhN/QIOK6027VobiU
+7W/bfMSmNJnlon2738ftcnrgQeghLB3ZPYzHqgsqrL+4Eb691VS5+KMgYBQnKTTf7apEPVBiBFy
jbp312n758f/96OszsUZTzTbemodZy/hI946bmZ/MQGw8Vxj7PPBRn3vZ5z+/o+w5piTaW3JadP+
9KCrvyBhH06/Is0++xLOzrNEBXINhknCVCrXQ1nP4RM4dP9TCqsKZe3//gFZa3QIBJrLKDfXU+X/
9NbqU7tUhWeHWLUzjmUOV+n/cXYmu3Eja7d9IgJsg8FpNpRSvWU1liYBW7LZ9z2f/i7WnfjwdyqB
nBzUKaCYYjDaL/Ze23SLt8JdIMYosDG2jemZX3g1jm0UNa4XsNyoqbwRtYHJHL9jL0+M5H/PQmIN
apznClylAzyiDr2BqFTO16r3TtHl/z1RC281iAFrYD6JTD5sFF50YXlDBCSaJC+/WWbpvq3LE610
pI+uYY1dGOM6mhjGgaE9q7wQPzM3U5sxItCqDur2rElVrJGNnTLdDggDnkXHes3K8BO3+oltxZEP
IZcm/GuUKSvubbPFNznoerK1bZQfrkHwztfzxJEPsWY1tkYWJXi0bb/yojdvTO6H+Snx5G2nYgAs
o3HidHbsM6wGshh1IxrLkTUtzS7G1P1t6cF7q8JPAmV+nfcmS/v91U6BYEONT9P22Q/dWJ7hKzP8
lLr9WGZiF5+5RxJyNbAzXCh97wYOXBqBzrviCkymIoDQaYVndqbVyB7RThSR6G1U7dO8V13wmblJ
6H/dTEuL/99dqpCrFdpURUoXqm0/yl0ACPLTnGLf85qnrx9/rLeuBjY6APwoFtNGMXBe6wLAV/+p
tL9++pHeusY36k5o4P5J+cap/uZEzdJbRY5qW1TFvUeh6+ufOdJG7mqbXbIp8ghQsf04TL+rRROH
W+AgQ/31vOcvo+SvrpphvTAADFmcqDL8i6qQF61V3xKJexYcTAh3Nd7MccilJPjZ13MTfksLlg3H
zDlVaR6+GmldFBtGSuYIsfPTcxRgFkA+/PvrpjnSf9zV8JoTlKO6UTq+5ei/FEEVg9sY26+ffeyz
rsZVkMB0ilnT2LZPF7IvXrmPCDZOjiTx6x84Msu5q7GVVLWbNzYDV1bdz0xaWzPq7zC/3S2ZaF//
xLH2WY2vyuywLRU4Xmx2LzvFNTCKwVOxDkf+/jVKEZTBUFhha/ut3t1gg/dngwTtzIh9zPkn5p8j
Q3hNVFRay8pS1I4vShdXauaDWMc8aFYHT3Mf0Nr+OKuhxPL7f42xwQRk0ORsHe0pcXey6ttd7577
8NUAbuZ4mgeHAZy5xYs9U/Vu55N8uWWW+ccMLVZjV/caaEVDY5P9Qn6v5aZ+IhdnVO9njuVukhhK
zklc3pH+JFZjmWiBfspiq0aPZISYUUxrmN7SDoLw7uvvcKxPrQa0nZPFpJWV43Nf86eiXDFozQ+7
k5enu9Sxd1iN685zOdkknuU3anxudJSAJCCfOiMc66+rMQ2DcgaChIGYZe096xLfRCO0yboeq5CY
fg5utP+6oY69xWpkN2GeNmUQOn5WRLtENa9ua58oXBvWf+qpf3QqdzUcqiTKbIfEIpZKzXQ/uOIV
yc5sBkl2TjylD0JHCi71zK3BTnU9js0CbfJmaKE4GJ0OEMitTP4/dJl4b1ojBkIG7tz6nfTQe/5H
QbTxWO0U6Vs+lvYw2w5O2f3Rcw+rvO1q9suUN8VNFOeL+SxEBK/KShCAoKZvC3DBg8NC1alKyN+0
U/BiSY8PDQurLH5YINse2IvpG+TUHhZQvetuCi/Rf5hmVFwOWVocTBHbFQlgzvBcw5+5k5Vdfua8
sbZLsPQMm7QQsfUtMCXIDs5nINNI4eyrD2ggXfAbYwXMEOJmYDDYA8EGO6joOBQaXPklGL2+u6ib
zn2crbx8ykw9u60A8VxFeT5ed5E0foGzaZ/IHcZENyWYzKo2BwQUx1zTmEHftNvELdoSDFaJ2GUo
JxukCUnB+s50uabQoYu1ezts4x9diuckMDPP72xMNVuc4jiJk2ieo01jLA4vaeJ8wsrWQ/xo0aJX
dYrUSKB0n+9lbdO+sEQgCyZOMj4FrdV+hInkEjwpVYEDenGdTHjjbaYuAzmPygbxU+aQiIRmm+od
aUOd3JqhnV5TJe2dfTDQtNugtaHUeoZ1Femhucscw/6hG5NZ+WUYNU8TWKF+l+Zz3V5l+pxi28LP
IbwkuMb0bXegBqIBuJxq8NkGGRz0fdA0kphKqyZiWAwiU9fCaeJLLe6xc+iBXrwUgWHqF5PNYZGa
55jZEDmm3HnBohKYGzQrLe2KGn5HlA9wO2/wIjZrQV19R5c/6psGYz/cHcOFGqiVpsMsN5a3xdTJ
i8j4zz09DguCsHK8b1mMuR9SXMtXym2S+bDvGmp6hIA6PE4df9hUudF8adKM1a0sFuwBuCQiT3GE
4sHEqIo7iaiN4LMQpjwkrkl0pWyhcuGKxdNU4p7PN52tu5eYNqAR0KoEu0DbwEjQjsQH5n1j9vtk
tuMPDewO03FTuhh8DQ9Upa3s54ChiZevc6yrVMDBuhylaerfk8ayrD2W10Ts9R6g30HObWTtuX0c
7iOR4t5UlkxfQy13Y4AEk/0DxTZ0PqcOPqWL1+PRpCT4aLosPJsGO4T+AepQa3ZibP7jQWryTyUX
NGQVuGgMy6q+Ae03PmWzrd2i5S/IuCy6d+htKeiQmoR7YfH314FpXZjtYpmt47b4xsY6dK49O6O/
ziWg9xYq0aes2JRNOH+up1zWBFmX5CyS4TA8Ay5JH4KgF7/aRETBlRH1BpEC2YK/qVpsJn0xUHhV
U8rBL5lHLJ7eQtbU5gpLhz1ANf0GsoOvY/EfXZP1ZN4xGcBTMMlGBXyaH4AfNj73ENZOyTCENKPY
k5t1izImMvC8EAsP80wmi5E57FpxVRZNajxEdQtrjtAfpoEIElhQR3cwjkR1HVRF9yeLTY0OZI1O
uMuIKsBG0wb9vZG0U7QLVDLNh85M4N7AGAAcGEy4zzeqEslVJFpayypinHdFIjmozXHUPlYVUYTb
yMnbl8Bp3UcVy+QZA7Sb/yplQt93vQxHsTsN2FeLWUYxob/G4oZnTrm1hgQ4nQlAMYJb4DpqO01p
9Lux6+KX6XngUSrNe8gY2I8ydBajrLZ0vyHukz8KQ92lruM091VA3iBkQ0s+ick0fqEfii9GpslL
hXVhpy9omhe2kbiTF7yss8tcU1O3inntabaWPlOqOgdXNUzxTDRt1o8XdoyX6paLK4BqjSCSc2fn
Hj1km46t+ap1uT7+TqLBuodJ0Tq+mXuTi30JG78MnOGJOxdAGypq2nsrhM+0jYYUv5l0gEZhjaVz
wMnRcPqYifmdMhe246g1McTmVuPdQMfpDwDJ2/dOjzKfiuaSQeoEIBrVYKeveTQ7QMVLDBlbKuea
9hx5II3urdbAh1dwDaNv9ayubzI8hB7cH6/FUxw0zm3KFPA84dZ+61j3LtzIFVAr3LLZ2OWYPgxR
Yd7aYC8eNWeJpkpyPXxKIHRfCMgAbwJr5jeWrmFnTobWbuo5GJ/UGDvRBjCN3u8SgFz2JSmkc3I3
BHMBzxXinT4/mSmUqorJCHwgNjMjzj/QnLN6gtQ1xVZPFUY6Gxf+PZVgbXGOF9qjKVJ8to3mDoAN
yPCpUl8OowZZt1wsb0XTY2cTkCc2WaovaCZ848ylkdvfYuik8m72IxzO0qtTmB+qCF+BfqV5d2l7
9QJv620YbWmGluPQyb50H0t3QRYlAdYNdJp0fTN0KkaNC2wjtyvzLgmz9CH2ZvuZ9KVA2+dRaIy/
Jgcn8FBjxNl6FX74YRPqVZu9BfQe4xn6EH8VND7xm2um+remGNk6FKFPaU5FurFQZuzZumQ2Wdz4
7BWabz6Z2Yc729T6O2Fi7doQ+5oZd5jLDO/aLjpgKihTZbtTQa89TnHnVNd1Mol3giSiH5ALOmdf
dnP3Kbwp/+GFMfLPxkxwP7pUBSd/NIR5jQNWe4vijOGYic6pr2VZL6gHsy9ARoMOKINsMreOXhIR
ClAaijCQMXmNmD+7L8AVJVuAM2a8YT7A4l6xrBlb2n1QGJ0UGsd5ZDEShYNrTdmN+DlBGvjuNvQ5
kKnIaocBK7PG2nYYcMv+dBzkU9tBca6IVYZ/sZwJzxIltuEdTj7hlxiA9U1sqTbnEDsUN0VdsHp6
XshSHWBLPbQR1nHbANe8saNOaMGO0phmboIsEL8HxSTCFlI1t5AfQSqjlPwzBUwWFubwEXzJKJrr
eZo7mH0sRFBrAiy2sxtjppWtKd71MKzKaxtyEuLKDhM9/KBRQWMCCiF0sdUiF7DkRoe9FWzGLqLV
mUKS/JYpCU/Cpk9zXd9pEYgGPIEpE/ltk6dBu7NcgFxgHsJkvOs9XO//wSnnHX4uIb+nBliOYaz7
b0lrzfpu5h66uRCeaF6SubdL3CctC/AY6dM+cfCSbj2cfNuCjHLfQID47iRzdjfbUXqDQGdhEgEu
QAyxIIICKwbpJCoBsQcqnCw2KJywTvZc1kCro1XhXDUjrONcgkff16YHpRKwMljVFlOpm5bTa+HE
htgB68QBuVC9oIvEAVgcXFeVT8tp15lXeOM1UQ5S24oRV9+fivuyezOMFiARO85k36WWpG0DweIW
jtdmZ01vysvTz1KzzIcGd/ZVWlb6zShDY5H7lyG+ffL5sAenD542WA3O5Lmydj07zwcQnhg0rbRh
AoeIC1Eut6biPYhgfm4BjrHz6buF3p2bFpMm1B4awyU4DIZQpQVvTawX2oUuFxu0zPrguQ0x8opY
Jd9cZttuW1mYeDc6Z5h5q0o76IH7yHg/OGJhWSupfppl370JVaU/JYrou0p1LKFBtTD9m5SUO7+d
zPSVzfj8s5qq3N1GhsZGsWMhv8LM7/CX6FoNTFdfOpLU6gx6wJgl1aaHP/zNTMLoIQ6Wg0xSNSwF
HMZlvrWt5dIx4uzjXOaTC9thEhXKkZxN5ns1xuLnkhX97CiY/wnsuJ+m7XifWSSFL6wi8isJkbsI
5+J56CaBXRvoyThI7y0K3eQbtZ1gG3fe8NQEYM7pJjLYEvYi9K2tzbQ1T2ODPnlYoockG1+iFKpC
kffjLw400HKkTDhSZLamXgNhADPtBexKYbED3qoqJhYoahZmeEcVkpeJzfgjbPhTixLDcpyASUpm
jORsrkDCBE5BUpqw21fUog48Io6BSTNo1zZnt0ujirM76QTxd3CwxbSrqbdsqbV13wcTNVYnSr5Z
3gcHFH0SOWXr3LpQn+ftVI3o/8nV9vF65zsIIAD/ljitaAQ9vQnLILiurYFqxGhYxktIuX3DyWG4
DQcTjl9tcS1YcMn/VCKVPUiTCW8RYeyEbPnPG0vHKkYR3bzDVckeSRIa+GD/h9UadHC9aoA+su/y
prmTQzcCp64hz+x0zy23nQVwIKlcBr1TztmtLhf4LMYn/RJS3PiispgEUQ8u3YRb+3HWvP62Stri
pjJh0LNrSbZRn87f/ktG7cYqeTdqkAgwJmhtfGbVISIffEdJpHvVl70RfE8TqrnuPtplnnwI2ELe
NmyN6uAYvbgipSK/qvViejX5ppBv5XyNVEbdd4IA77ZhGqKSCcyrhMA60ggL96d7M9k1jZsIcsLI
Wqdm4O36lL6h0jLjXT0yZexiwIXbAsHrVeXm+S0XHHS3jqwZDUoA80PhcKgFHju+eGohEUjrP8U7
nBcowA0E2U5lnZ8l4LsMfYBcm5e4lEUk9A0gl/AhAJ654eKTWp+uywNxUSC/MthovC3V460yoQJy
rDKH9BJ5c/8D1Xb3CXeyYQsO8XuflPQxe2LZ2UndLW//w/FUUrybRdBxHZZCouwKMnPw3bjWPaMz
xkRkcmYBhthAlW3TG1Zk60ZMTn9oGT7feztgeuYCGB5EVDqoWG0PDSF8H82BtMT6gFnvguOSrm0m
SXyrvklDPbKeEozj1SWgHT26zI1K5O+QKlR0EWhakwRs7gbXPXD85bQh2tYed3IM9B8Jd2qHRunM
EcIx41+m3uQsaXNvPLaG0seNlow3gKy9hoJ6RU9lnwUBtRsmTX7Xp7bWOCyD4NrYRdYOIIcpdjBF
zCp9zWClpn+6wUiaHSYqznfLYQioUVeFxaVdQ/C/snKTwebBLLV3ceg1ipsZyYeqchHYVwrqUrw1
ARuq36o0E+eic7NQQIMQbn0JTDUudnBOLGK5kkDB/FwUKWGZAfNM+nLZTTrstZtG78LvCTtRjqVp
Dj3ru2a0YdTDm4JL86fJe1AmkW0AQqGUADlvCofIenE0pgA7x/i15TiKPK5wFc2kpjAWD5nZsvVi
6u2cK5upq2GKtmC/JI5mfoMI4Iqf1qhxbN7S/Oy5zIJz0fUc5VrwwO7CcwULqFE8L3hcUGpixL8G
Edg1Dk1hsKGRSd4Vu3wyB+1WNElNvQqeuHdRm3rtXg7EW7ho7+daPqdes8yVYWAijM2W4z5knHYT
YNsXW4wHseYregUIrNAFkSaNjKOnAgfu7qfSS/LXJFJFeevJengEiMjmXM+D0rxYJrrqsgnbQQPV
MQEMGaZk+h7NFtt+Abug2Avw2CnPInThwmbPUiNpkh58Co/uvbHyMH2cWrY4byaINvkAKjP/CTqM
4QBXjXU3wu8R+plooUEmAdPnHW5ggE2jkcOohAFq3iZumfavDKdsYczqIr5knLENnhrgqJsIo29y
kWOyfgBeMavN4vF+UQMAXoCY2XLeiIpc7eEyJyPb03Jo85ydZxmMajM5g3lpc9Xe7IiT74d3g6/S
b4G4Fh/mDJz8pxVag31tZxYEYeoU5I2Z2mHuOeIdmsFGwTXVnFC5ygz1A4lAGcDBxiayIWnlRWES
wMU+c9Q/u6wFFxdkkmlD9QuEE+8U29O2pgpA2lgrc7HphEzhwdVgS0SvN3dNF5cvdkso8U46TMyy
q4ficYp0+aS8UoKxcPMLHWL5JdxlcaAwX3Ij0gVUipQSdb9Pe1TShtLScB+PefAJic8pok00jtK7
Aso37eCy1ntOGYxAmcCB3fQduERARt4NlFdG3tJvwoPCokimDBtMYz/MzIYsjjNFB8hE7RMY5/lz
0M3gxbUHWEON091YOvLgVkbGt1gnUeUKUhkJIoHr3CmxYJSmnuCKHa7T7MJlV0oiiOVYWxtGE/2V
SWejEgdGXeriKAnjYCkNSJHV8XXH1jsFhaczixKiSW3OZPucgK3zsESXXbRvHDalDbN25Gfc4j9w
1nXuEOjLA2HmH0wbnAYMqRWcvuqm3kJDNjiNCUg/te5Cy+ZujDdTHSPftEfnNtJjSgxGJff6qI/v
OoEEP9VIPdWbG3Ez60UX+rFLxGMzO5wks7QSNzA/io9wrvUbY8yhgVnUqj9kKTk6uexd07SffM92
I8OvOztlFJgLSIbggqa/XgzYF1FnBlthwPwWA7QC6RXzg12EFKAUJJBp26Sy/qFn4FSqNBQwGSPK
4GFL0ZKKqes82w0z6yR7HfGKCTRPyyn1ShJlrtuJAoCs0v5SK5YdyFDDdhqBIV+yiJd3bRWD0Q/6
VrtuwgAF4eimnNEC5oOnvOQbe1Q398xG/TdAuba4CFv8TFkadEtLsihrpQvFryX7spFUnzbDHFjV
xZSBmzIxjj3IOgdzMtgcaQXVx7rO4h9qFsZ7V+Yc8Cnnc05m/ZuuqFcgBwummoJH5VScyW3VDL7R
N+5b4KFBV3bLPoHzyEspchJQ4kZxXcpGY7hnjAf3WlGWT5GMgvvBHkHF5boVDL+MIPDMrcVu5bn1
nObWtF31KhHIbDGr6oqNp84FgsLReqHaft5a2RIz0iz19SQqLOh9rcX021mavbF1Im5HFC/fXHhK
+RaRn1OylgXstK22UPDgG4z7+0p49OkKmlW6MdLYfG/iNnztpFsHW1NDtAHGjlObDeTzwnWKLNvl
cwfqtjcpfe+TKQbQ3nPpT2ZB3Di9P1LFhA8zQ3kh8WgoCLVI4ukmg5qlbWvuBuqdXmpG6nOJMn4X
euLWB9lPQ/KUMLa1Axhkjnhq0L2XwUn67AUitZe8RVqu+YlR1hTO0gXhmAbiQUNFR2JCxLm/tab2
PgrwdGi1UyyfKUk+AEfRVTtz2i/Q0GIHY0n4DXByv+sWlGjkGPLZbAfyKjrKYRSZO88SnN/L8Btz
ZdHu53Hu9D1JSgVwe/ZzM8t43TPfWjMn6WRfmpPrPDl4tKoDi3zUHfJ2CUygOj0qJo3efm7zpJ58
GMWUGmL4/phdnZJKTG64zO25Z1v3gUHBplE2e2pYBNm+lgFjomj5n0D38mCfAW5kDY+W8pGAdHoV
zPUc/2nSGXNYKQdOwhTmjOan7Fqierygw44aV2+NWbLYEsHCedkp4+61G52GEw/w4my0x49IqfSu
mSnijiMbRjbsesIbaPq2mCkkjcYArXGSnn4f6hrJB5Qlo7uqMJdZaIEQBjkLlqHzT0mRNQ816U2P
iWuIdyUN1nqArt5niJ7bL6ht3g7xsqWw7OxZa9h3YtDs5DX9dtgqOYJDjYi5/JOn1BtgYzlcx7Dy
FO9M+OxrKqdLnzSwAM2O05b2WNQ5tbt6aLhrcoqquwHaBKORyBUqLdAzyz1YCo46RVLojx0c2cd8
yOMfll2bd5BcIFnCZzW+k93EQAznAWJiy8atuwzj1n1rg1anok9tIW72U2pN3/AnUWTOpKMfANYb
L0pzjHcu/+bHofOafVYFRbJr2XxYl3lG0TEkWzGlTJi3C9G/tfT2AE21iZxdBbP0zeqWY5xZJWXG
gc/sK/bRpBYNMSfAnZm2ERt7owaLawegmyoNjzTBFgMnKZBagLOnzGJpKJkRN11eAtgONHu+1rya
PCkqUxpAdEd43Fmp+I/FrczLJHKAfxHUbRS5bL7eap1FdRtCA7sJXE6xl+A148vMBvxJxcg5cDFk
54eKlIv7Lu6tzA+BrwD3c3PZX3AhwumozJb7ua+vcY+ITNbhdpOO97QfPdvPFNqPbBmzDE5QRyFC
kBM6k2O/sdInZY5I07JHJMPdQ7cXA9NoNA/qwlvUaF+/xpFr+3XIHfQ5Oywy3fKBZDQIM7O3RdnL
pc610XXfv/6NIzfe64S7CZgwHH5UFODH3U2js6cSmX5/3sNXKoreccyBCpDts2FutwXBwldRzRn4
vKcvr/SXuiTTuag0jNHx9SC6VCMr8ZhTQf364cc+70oyQSM3HMYt4SuOdpvCwwkDz/xHqcR8Qo55
rOVXigkdQ6LbtDbRcZ6XQinvk62Vx89f//nHus5KMcEpsh5hGQnmSoNdvc2uBZGnN9mbsg21E8Ps
2Bus1RIlLvK84D4Idu7PSlHoc1L9PAeGWOOy4F3nouRGFafi9Nz1y9cdq1NuuSNfd43Lyroqs3WB
42nxXyQqhumX5P3Gsbt8f9YHWKOxJq9x4RzU///Pl6hIFmV41BU3ZVio86agNSFraDISRDI0N0m2
mKo82gis9AwDgbrhea+xNOBfY6wxSgJytcJZLpQe+mnc1XXyaaNWZQ0KT7zGEXXPGpKlGhfUV9Vb
vmrSRzMnLdpVLyQF3PfzU7lQBL5+lSO91V6NaDJtZBxhr/WV3Wu/ncTLP8w8SC+/fvqxHrUazU3Y
h8gJlobyJsr/+c1iOsud/uHrxx/741fj2WTfVE96hbzKA9xQQWPiDrL+dd7DV+NYWRPHmozREDle
ul0Q7TtjEVid9fQ1D6vJgi4VMU8H2kkcJR4Gt/ZO2V+ONPsahBV5bYgntbH8igv/DYcvok/QY44V
//D1n3+kd65RWEMfz+SmTo5fi+F6tjg3sw7rnrd1sSKl2pli4TULyxJFMMA7xbiYocggeKPasBs9
9fRjzbQaxlFdOsjUJu+/yXQRnGeu8doWZ3/jpdv+NU1EqQsshVBan+31D2wkKVVd9xQH4shaZq0G
7kR9Jgwig4fn2c0UVTek2rxVJSelTP/29Uc+1j6r0RtlgTcRxMRaHC15GLiqNoki7gKL4Sld8pER
vKZZ2L3ewXDAb4aPE+lXDf8xtOsTVJ9jTbQawZT6YnzxMToVS1Kk0zGzhZdFlD+cltseUcSuYRbc
KHHhYmcItUBSPShZ3uha/hBa9mfpkTYXxJQ41Ikxd6St1mgLZjbqVk3NChMYUXhJxb7xZ3FW5Dti
lpUMM2in3LBSVyLynBZ1V6r2OYUd/+uudOxvXz7RX0MhbmPNqOyRv92ok544HY940lB///rpR2aj
NdjCbLiF7nKJrSPLpA8+6Ls1ds9lbe2pRrynlntivTGWheUfWtU14yIyicmqHY0f6jXKHMl0MbSZ
X1bG7///Y+XNYA07Ocf3FgNxzs6zNZirsZ6R+RLNqSNZRhuPNBou2Qzi7U8s0se+zXqYC0XQB3Fx
MN65F6PO7u7KoDsrLJx+tVqjie/sldYwwiO9/QU7We0Mea4tYE1uUnHslKEjLD+uehIyZJdupWM/
BqFFDK89nNd51wAMJy9FMdut6y8Rt6JiGkTIMZ83qtf8C8jS7eBpDq4DnfQJtQgD+uFMh96afyFm
AgDbJhB+NLpPEcbJ7TygTPh61B3pN8ZqTBeDQwlTdbZPiR9MPCrl8+fuNfsipg6fzYO1OLXQ6kZ1
dgGGPOLW1rwiK7E9sQtb/tR/jOc1ApP6oouCWNnoma3XatlVL7WEWh924Wi+ntdMq8Grc+ekvC5D
WYHihsRMa7iwkpNvcOwjrAZvbIH3squ5oZ3y9mG05vGGQOf4xAp67OmrwQt4ViKQ6nh6ZViv5lTX
14QlqPMmnjX+Qp/0MSCZk6fLrmgP3HVEu85R+svXDX9kVVhTL+x40Gbu5zCQzCQibkan2E0O9Oq8
Kn4RQjZsDLM8dXQ+0lBr/MXA1RGSJJvfClLT2uWB9PacbZ++fpMj3XRNv0jTqA0b7hNYPVP520XX
sx0TC4moeCcm9sQiemQro6+Gc0tMy+yBf+ZH+oREBtAzXP+oO9RCAerettiaVFIJxD5vUVsTMRAR
FCm/V7J1QpeyjaYZCUpDovXXbXbsiyz//q8dx1gR6kQGJollKnApEGttUyM5HsPy+bwfWI1rSXiB
SKSgvVqTsyHXRsiM8/lEkfDfJEQB2uR//34VwGJL6+WbR063p/y+zQbSA4GGumH24LHT7KdbWYpr
vB7n1d701Wg3jYCUOh3hHbetxQWlaET2ljPtv26vY/1rtRtXfc2BS+Y8PTBR6Rgasa/2ThvLayOs
FtmHeYF64cfXP/bvr++sGRmRW/SuFif1p5515DSGrFIVN5ZnTVzOmpJhVyiy076vP3Ovl9veKH7h
ZbXO6rjOmo+BXCPMmkRWn00//LAlAqXYQ7zxdbv8+0jneKtBTmkM8aBlaB9RGxcXMaE51y4Ro5dh
aXqnNslLD/2/i6rjLb/918hLCQXVKl0GiPQH44/mVgRYRalfOUt5pqiJ3owpSE92ux/IZPVC69Wb
y5HZuDjB2jn28VdDv48TjyQzJf4sy8sWQRKX93ESndj2/HtZIfD3f1+vGFF3644ZfeBQ26VUVOgK
pKKETwsf4vRLHPuZ1fgn9NfzLAQvf7qoOSwQVF2Tt9HUXS6z8KzBHf+6RxxrrNWg71izuBOqp18j
Mahci3rsfWpCnb5++r9XLmdN00gLe46mNrE/mln5hrAJjsazPiThPfHoZwFvhbMmaZREIUSgV5xf
qY6ud6jzD2AL8Ynh+O9py1nzM4qwmxuvM7VfU8n+3OmMrdZnj55ThET/IM6jxrltbPtUYe3I51gz
NYKxqsOM4JsPlSD3JkrTcamJfP0xjj17NfiLLE9Fgm/iQ7TD3VCOzfZcZisfYTXqdWlLM3IKkg+s
Ut/B8OUyfU7qE4Pu2J++/Pu/5hRijg3N9HrrIwwzaoBEam5gW5yYsY49fDWi83icpp4Ay4+ZCrK7
Q/fseQDf8iY6yxrvyNVY7oTQXDOf9Q85GdYBGSKwOnTSJ1ajf87pDiE2/9s2cwmEpRIy9N0gJFhT
6d5WqUR8Gxoq42f0HH5i1fxO0I5FR0Cn75DLjgyiSJ4xvmbfvn76sRdYtf8UV7oBVjXxmzlsGMCo
Yod9S7pfsknIdjrFkPvnZ+YlVl9BxU6bxljsfBl0r1xy1DusNtmJDnrsHVbTaGSiQ4wx1/joqghW
tsw/hLJp+zibTpXQjv3Cav+UGaTY5o0V+ui44svKSrAxW7V1sNDhnHiJf87WhIp5/9uT8JFHZjJq
4RKrTo57W4SoFwbzQtSYbcIxny6+/uD/XNv4nWWu/Ws0iykl0jSOIr9r59s+bHHIZMZtXRC/LrLr
cT41Mo588bW13HJMJ7Uc3idyhnwXamI46Gl2am3758rAW6ymUy+wRdW2eYg/NLgiXdA7THl9m1s6
JoOwpljEzjPRrRNH8WPfZjXKEy2as7mveJdUuLtJT+90NVY7JywP8XzWNMsrrcZ5iNyvHL0i9ElQ
DjcupmBfzF1z3iyyJqhUNXFb4TxFflEowsrSLCvxguR5T4jY1x3ryAdfIzySsSFiTRtCH+BVeBfw
FndaFEbn7CsBWi7d+a9uO4c9BSkERmxkiKnfuEZVlhtt9oj+Oe/PX/Wo1JtQkVpz6Bce8sJFf0cY
oXdq+T8ygazpHSoYAwwyZeSPWlNsPastf5bkMG5sxyT4+Os3ODKy19AOBcmmJ4ww9AkQvJ9DJIvY
Wy5xe1zFrryv5lMXy8c+9GrJyKy6d/CBhX4eRxVV07bYJARenDcPitVKQRTnFJYsRn5XeffhGD2O
7lBssOP7sZOfdfVFb1qtGNPkAX9IzdAfFgmvHWM9I+7yxFH+2HdYLRY4z6XrckWLemBorjOlLrRG
3caEdG9aVSZYMcsTg/rILLhWlYXwLrjUnPjidnKw0+rGnveFTN6hSxzwhG3rMv/4um8d+6XVqgFA
lQTMZXBnjXfwvPdGudc1wvjGHfeWTPwo7s7bkKwlZqZA2x+Myzu5LhHKC6zbqpNsT8jxKd3FsZdZ
DfVeoUvsgpGfKOzHrEKSnFXbsTQuYWn46XSLF/REZ14W7/9zHHdcZ7VwuKGqgGAgU1c5JkWEzgSb
3rdK+lgL7iCZXPaa95g64fevv9KRkemslpAgxuteF6xTSGGQ72tlM6hNoWnCufz6B4507XVko4kr
N42jWNtrWvgzRiBt9Pa4IUM63sZlc/X/OLuW5kZxLvqLqOIhhNjaxk7svDNJp78N1d3TI0AgnkKg
X/8dzyqtCabKlU3KCwld6V5JV+eeU4A9+XJHSyOxosDUYn+SXeUkIP2KEiDlh9uUO/PL5dYXonFo
ub/v+K3bQP4XkbKvy1vPgRw5Hq9i7SelP9VrbKtLg7ACASpwOYqg3TTJOIk2LvObXVjwNbDhebV+
sbZsOFrNa+3JCUegGpJSh7Fx3Uee6+JthrzvdiKROFw21sIobGRaUEPvp/c05IO9Ur62/tBteZF3
KyRES62fV9qnfV1lEZnarEshoRxt8UgNjot0vAqnEUY2HA2VGWYsURoM3fGsPuJgiKKyDcSyyxyv
iGEBRo8gr8RKDn9pJJavg0UgAw83tt8qNaR5b1mbVw9ZINhVsCWM5tzxJ1MZSkglUL+YgBmhfAZt
E2pYehFeORHBn60XkG52phQTwVFHeWfmOd1qpeXb5UX0dUodH285tEhHEFmRzn0Hf0bJd2mkSqff
A4gOlHcC2freq/b9iFNvBlB5mY78AN4B8LIAxwyp53DrVYxmK0NdcH8bzGEM6UzKizTxQRN9A66P
7MYfgTovhvJKa9qIDtIxk/pUpAlIoLBhZiP0I7kRa0e9Bd/3rR0sC7UuBpQOJt6A4gbSlzdVX4N8
wf09eNNVyVZMmRUlhyhlAyi0UEPTV9WdE2bkwWScJRzVo6jap9MWBWBrvMULIyJWrKRguuRZ4zoJ
ah2nnQnL9NAVrb5HjhTMODVNk8sLccFLbexfhiLVaixaAGwyUe/PgtybcZjX9seFlWWD/7wQmtgD
OJ4T1HM6t3po+m3AONkRz6tXjhQLhrLRf1FbMi9w+zSZdHUzDqTdmEm9qMEToPcKflxnJWt99WMe
++6MkhljPLl3GaCvMiRi5ZiyNISz9T4FMi8cqZknzDWcg+KBqE2fDR7ztn6V4elrHouVg/jSXFsB
M3WcdPTByp+AEyrdOnUgUfIi+ZWtWwEzD5sgnkrtJCKl4XMIweFbkrK1bMDSSrLipdegbLwIUD0r
O9T0ToQO94am4mHqyZqQ4JJ5LP8O89KlpD/XRUlSPqUxyp9z1MyurNOl1i2HZkURD+F5t0JtZZFM
geNtAchn+6sWqI39A0VPFOoYsanEpvVNQeHvFqXlzcqRZ+HYbmPaaNGzrJimeFePattQtXey4Ajd
9xtRj3vcugCfqw9nLbzrBmOt06rSk+IS0bwdGx+UFng/YY5HVyZi4cxuA9hAQeKyqkLrqLW7bZn6
ixVVkVR03kyd521df5o2143DWrPAMMgO3A1pgopkueU6OAvsoYT3cutL47CWKyYa5BA8SxMSiB9N
24CSivffxyA4RCT/2eRkLTmwEJ5sYJuuh7rQQFQlWAbxN14ycdegqPfWxUU38SAXe2VSyMa21QVK
P7V04iTNu3zLelQCgzMh2GaV615nNBvhVjos9rxwdpJ6zJ58kCDhsia+x9lwQ2mKEkWOB+KrpseG
u3kkrEIUDaaJ5kM+/A9ohowfK3ARydtyTEPUgbTgQpBM+2uHoIUIY2PgQFIxD301OQm4oKdfwI83
zyi0dF4uj2epdWuTalyUPQdQaU7A2Y9KQ7S+84uiW7nfMmx1X1zebPBbQGVm3KBG674AT+OUJ42u
nE056pvBmX/JqJSHSM4rW9XCiraFoBCAUZDJ2hgnuSzdz2lQ7kHJ0t9oSPluWz6vyQYs9WMFAOTi
ww4Md3RHIKaQ8tvUQRFouu+DFWDOwqb4LzT408HBF2k8phXa5/69o++AoujCp8vTvdS0tV2VYMAr
wLRDdxnHZpX4TgYK8KuQH2Fko+EGEMWAGBIMXVHx5k6Hqf0V5Nd9tw1+K6eqB/cBmqbkL3d6UCCh
WdsFF0xiI9/8qCubNA7jBEygw15SPwbxlD9tKq2vTCXbuLfWYLGAniROVKWjHZWR2UL7L1rZxhdc
2Ea54XIyTeB2BBowbnH1GoY53oDPtnu/vGQWVrut9zSkAATKdqa7IRwSOpWHWmfbzsh93okVx12a
AuuM2VTxGEt/wqoMZKI8sO5Bka4CR+nlESwZyPJXRytSO4Gmu64KtwP/GJF+udzywmZtw9kkaytQ
BuHDU4bK7hqnGndEiqfepyCWGF220s2SfSyv5Rm4FoSLAQRgb2gAaOqKDfXWzuBflxygoPx8PvwU
bwiOTmUKCuJdML7K+dRznoBA+JXwfyJoWYUVaGXAt8PTHanXnqG+XlT/EYESPg2isRvpLgZXCyCN
xy4Al0Lvn84ciJfn5utZ/48IlK9Q++7m6CKqGJ7QnifwJ15ueenjz79/slerYtK4PexV9+/hmG2j
GASVjzjZ7q5r/7wMPrcfq1JTsJ7tGDJCKoyOeMreNuAWKkx9VW7oP+JPIFnOzTihi3aejzxIwafn
H1Cg8XB5BF/7xX8EoDI3lLwqYCEeeEdZztvQRNvI6+67We5bkNVd7mZpiv0/DVULEGD25ymeUgOy
5m81aO8ut/y1x/1HACrIaCf7VME+3n1b/poJKIzrq7IO/5F/qtu28uYQbXdg9GpwWwcn1eWvXliY
NkoNpzc5+OC3Ads4v4WH7VNc3uqQP4aq+OdyFwuGsbFqjMlxTmt8fC9eK/W/sX5g8vm6ps+L6dOy
r+kw5qpH0yi32aj4PYpfx+n75bYXVgqzXLYnnjLefP5siCQoEPKV6qp7J7WhUVDd7s9YAwSD9u/R
fMRleQtCx4jMqKTKVvpYmtfzqD5ZxrACtOYu1rnp6mNGbpj/O6Jyx72Xy9ZZmlRr/62VEwk3whg8
DSZ953mqH7K6Ty43vmR6y0nHmAXx2PVoHJJRc/fRzitLcalh66bMPGFCMNTESR6I7JjNpX8Iso7/
vvzZSzax9tyiDUsdSth8rL6XEECcwLtE2ArMY6FxGwVV0A4FAxIGZzNYjoKY3nbRfCzrteW+1P75
PvZpwXAXe7pgsHkTvTUMfJyg9STD7irL2JAnkANKHG3gS6kLxFP53dSJUH5yXeOWo5ommyBf6uIw
W6qfyEL8nYf9GXiR/3Vd+2eLfbJMlItiyOMOrgShDi9IIoANwdu94qgLS9IGN1WNxwAhhd399uRE
e3/6ffmrl9q1HJRw6leAu5636/55aLwnEnkrBl9q2nLPYEAmX5RounLj+6yNt6D4vXKVWw46gB58
jHPYOiDvHV4Gwn6vwIx22STnCftvaoFGln/G0IIgDETxOxO8K7B5VmBtb+V1jdtaUIGKFXBMLcWp
98Sl2fj6hAz7SuMLFrcRZHnIdNjPcP7YAy+adCFskumVs8WCVWz8mApC0CFSfHg0vcZxfjPl96l/
HTyUUss3u8gBm2iBxgMqDuX8XoqjSaOVdbj05effPzkm+Oo6CAvWOBWd74DjDaj8dpqurMQlk59/
/9R4Ng5hETA0Dnz6zTTmex+sWZfX4cLeTIM/mx6GOMLLFJougvdChhszFyCQeGGtt7vcwdc5NJQ3
/9mBhlw61KLRQeS492WIJB2uTA0IFTfIFA8ghBM/I1e/Xe5saRYsl+U5nhdqT8QJJJHSLdTOoawA
oYMD2BDXXkzOt8ovHJdajjuCsg8CSJClrLp9xAABlWoXxt9F9mNu3E02TNv8qjwaqj3+tNxUMCIq
I7BedQsN5mjDCyMTHXn+SuZl4ZoTWttsD+2eoA8LugujR6i334b6SfcftfyhPXVz1YTYODFoxEVF
TNBFX9yG5l0HL7Vcu4QvrCybgoxCu4TEDtquZ+fInPfGaTdl87PMxx1UEYS4ClZMbXRYyYai1OAL
343Zj6hmm7NzF7iSV2tbwYIL2ngwwBtwvMwoBFfGBhyr8YOZx9vM0Je2blf8YiGA2IiwFhCBwXMy
1Gzwcnqc0nJ4UpO57jIeWh5OOwPpmwwPSpqrRu1acF+KpAXN/7Tz4oL9fXklLVnJcm3APxrHnzOW
oO6zB/MyaI7DGTpSZ/rDPb6gfrrcz9Kqsvw7AsdpFMmAJZBc+J8w8XQAM+K4HaMqAZtkDkrTVJ/6
YE1cd8EHbXxYYcY6IuHEkqmubngR/mLafHCIzhiiH2LhrSV9FiKjjQ8Dv3sesbwGofWQoZQYMua7
SI7g8QazZXLZcguLzKYuU40ep0aWURIDbn8kUUxuq6ZcU51eat3avXOwvafA3kMjK5rdhzAtJ3XT
lnF8HSiEkrPhPu2xXQDtIQhA0J3TDdsC3CWq9Q+l6K/bwm1YGHXB0B6DKjgBd7bau1UdHxvjZL+v
M721i+dlJ2K/YGHCIL6nj24zGaQ8g3zKrktV2cCw2p0osPc6TGrfDDuO/05R59Jvlz9/wedsDJPf
Z9mZIigEy6l3mNOPvK5PeRTuXBOcgpzegVL6yjVqeTenrHYU7SGLp6B6QzhYUyPp/nN5GAtL1EYt
eSEKBns/JglJ8yneMwlW73vcjEu6EmkXYqANXAI/uKdBnkCSvoBOAa1++ZE5eJX3GDhmZQxLXZzj
1Cc3UMwDjRv4xBLmQ5zlxh1Vdzd7pfNifD94pLxryMrRYKmn8++feyoo2JgNrFV7+SOYbfeiBr2b
MsVLcf7n8pQsdWJ59dyMAsJuM2jAVX+bugqK0NFTUeePIKBaU5xemvbz758Gwn1/wuuMT5JqAm9f
Ttr6LuATXlAuD2Gpecu3a1d7A4vQvF+m/U+Rut1H2On4/XLrSwayNu8KRaMjsmckoUoEoM0C/bPf
nYntaYDS84xBPeu6m4ZNZDbEZjQV76pXHGzv+yE8pudy90rWdy7xVu6PC7tpYLl3z9J0VtFUvTKR
/S+tmiPI0F+R0HjxAAfyQJ29MicL/djAJgb8TF9WbfaqwvHGz59d6I0iKesdvKF/Et2wkhBfmHob
AusKHNkUrf2krQJxbDtoqDocO8flqT/7wBc3GRv9ClQvmFjGcHgxxEx/GZybk8Ipq3tcosqVvPWX
XcShbSfXK03upaq5yzxc7DcFKhkPVUencFNMDTtcHse/UJL/DAS9nLeVTw449lzXtdQxal3GyfQ3
EaOtehVQQiAfNQwIYhaaGVKapCQD9Iw2qHKFigDoMBWkYW/9eaLpK0LFFN5Us3HbDntQ04iPSUiB
wjvs3R5LzFyzwd1f/uQv1w+++Pz7py/O+xkYiRZUKFOmRE2OA/QCArmtSwgyiCMnDiuzXTvSkJNt
B0HePlpxwi9vr+j4HAY+dQzFghBCmRWHch3EGuQ+w6FB7VMI8nk7B8og7j8kKliX7xvfixREGP2h
Sg9ly9i8Rg2yOF1WTJadEUMoY3XKA5B6f4TVDB4PJAJ8TOM+SCHLekuKZjD9nS65PznIL+VFcezV
2DVvMYWOYnAWUMiRWCWaqX9QuqOnvwMaVE0OLYDIDTZ5NXnjVQEYNrPiu54DqJmiWvJF9DPUNWfQ
QUD+DdRCKyijL70c7VsBnjuBahvIC7z2vonvhKebMpF11q+9xy61b92cWhQtT6Vv6B0J8tmHoHKY
kmQcB71yY1pycivoqnYKYpSQlq9Iv4TNxg2g8ctHrvQG9O5q5eiz4DE2Ck9Dm5hJJvI7MIvkuPF3
bAMFFAkhxWne+6x9gPT0tOIk/zb6RUCx8Xihn0Htuo6DO1NJEoR7AMaH4QmlAgrSwH3fjYDqMb8E
l/EBygtNdUjzWZK/h6Gt/Pthmprop4bqQEk3ZQTkg9yNBXg3GNRGGffep0JryCbSOitCdYR0i3bE
gyyD4DfEFlQWroT3hWm3oX51XsXKDEHxqiD2k+5UO0K7MpocvYZM/vLoEIc2sm+OCq+nfZ7fhbzG
KS7qv8kJc2MUea3x0rcyGUvDsKKF60kI/UHb8uQgHXbomqIJtlHRe9nuciheGsW5308Rkceshqxv
nN0N6eRswVL2zAzxbjkTt4HXtSuj+Bcy+NWSsp086EzJhfFOIKchetqnfivdw1A7Ufw/ScZc0p2e
JtWjWqhqjHyL+zmPim2bZ2aEFFuk4/KtSlsuoWeeT447QHDTb6NtNbiFu/KRX5uC2NRHTugWDMJ1
3QlI1xJCJBICGGQfzD6LBSTRZ4932wASXtVK4FiaWuvsCWHlvodE03xXeCFonlkKPnvmzfr98swu
hQwr7okswmHAA90fhCvix6FpXsdg/N15ndlXJq23UbCG3/3acKFN05c3lQ/aUZnd0W42YP2fKlUe
cNqUudyAfnAKblCggafBldPnQsC1gYpTBqaR3ME8dY4fhNtgiqBlKrhAWUNUm3Zt31uwnw1adPkk
5lRm0Yl72WSgElrhDPT3nKOaGAC9GKXSt8zjRj+PnoG+2soiXFgUNp6RttDATZs5e8khCdR9g+5D
l71AcW66bre1wYyVYgOONGl8klnWvYZpML11Jf/r8pJbmhkrWFUtZEz71sVJNHLmAwUvFRtI/aog
Tr9ini9TJXFowxnnmfZDNTfVyaGyTu+DWkXNjwzCZaDSKGKv8Y6I+6hk22QjZ+SbzOLY01euOyuG
ZYxM04zU50mXKJU6+RCogsgYA7X2K7TGo3F/2YgL3mTz+g2xB5FKjhkibTxu8djyBjKjvwyU6be+
e1V1E+xoBYfQ8zHrxgwniIAR+u7roMrzDdeVkd+LTMZBQrSAetHKtP3Lx/5F/HetQ9KUkbyPIZV2
lBSqNb8blipzYKjaNa+T5/QOdIhcGvkQkuVdPG7aNCvGfDtMjSY/Kuh4ReWmSFuHPI+Vp8d3MG0U
bC8cF5jZjZbzpOtdAden4laMfHa3ZQu1U7Y1LGPz82yCjDx2nQYFLQTwoBUOgfkG5NUURQ0g0Xjw
Run5P89SV2NiaAdVxu/KmSEU+6ue06zdqrRn0RYsvwz3BACZifrwC6rqD6MaXmhI8kJOD7U3ko4r
bvrvlf2/BoPw0J/7skrNFGvOujsjoYwNsXDF8vyBsmqGnF2GrFoOfaYYHJ8uGyPoLkPZ2C2hxemw
Rr0AI1XJD+jfAUD/gdSlImTrSDeVz/lcu7nCnS6WyKiwWEEstg3JDseXILgtlABUe6PCqZruodYJ
fiUoe7nTazVGLtguoI1dl/eokO3wzge5MUE2IpugvruRTg/zJiYfZATVUb8LmEku+4N33g+/MoX1
ECi4rGcVCmAy3HOx54b4TW0eSccDk4RgK87mTY1VMf0QA2VgC80oeOQeuhlELDe+j+v328xyZ/4f
+J0ycApe/qqv4zSxGR7dCIXCOI9TWNTloN2DWN9BKgVNtevat67IVECJtwel07PvhLw6qwGCFVgH
/hr76dehmsTW4YP0EkQCjRru8ECdv0GQHDLKYwqByFB1a8wfSzaygkxMhQeopN+dsAlMzt+1j3vS
D9oM7d+XbfT1Dk1s7sAxcIupy5z5lA6oHLl3VCT7J0oYmB03DVSE3aSmTtFuimr0nGp3udOFQdko
zUGqcqxkWN1ltZhRZTVDQLG/y/KZt6/X9WDlc+hInU4b0d/Nceu9QlEe8rJMivDXdc1bK6tgDQlY
q7u7sIOYRSP7BxMWw0rcWrLOeVP7dJ2QkFQmYWbYMY8c8y3NytrfmLGg5Ko9mNh4TS/D61cTpPw0
gTdNPoVj3LIKMgqiiLbab7Pyx3VGOo/v0zjcGdKBU1rUJ220gExwIzr6ZGKwM6w8qy/4H7Piuw7C
rqlqye9oc9Zdr6IB8haV4+Xpdoy9qLkuTNmUdhDv6XonVemLKgRk9JASLOVNwMBCujIhX59WCLN8
3I1Clje5U9xJVXxMje8mpqT1FozmR2wja6JfS9ayjg8UV8MYI0hf2gpSO5Cny/E4VrGkFsasDOTr
kyWeZ/+cceJyx+ddP5wy3irh4R2fe+xXFUIcJ0R2Lo7HG0VnOSPrRpl8R1EK89ZK0ha8xn6dJsiC
5m1JipNwitIc5phmf/XISsrd5dW8YD6bTq91dMGzuGQvYj4TknInviEtBHWdWrSH67qwokpKKREU
hZwvbWrGoxtG2fHfyck8yGtd14UVW1DGIjFBJMLVCNxHEKJCGU1Zh9vi/N/lLhYmIjob8JPbUwhy
CkNDcYdDsXoqJlUOW0fpao1Ld2kirLCSQ+m7LyYWvaQl2Ii4gSywSya6GdxVKy2tYyuwVNk4o2xj
rE9R3cevw6ji/Jdbs87dO8Pg8H/OUrfml4FAK7+vZUzXSmuXhub/aTodjF2rRtc/xp0THWft+89N
PGe3g9TOVUlQgGT/7KLC86s7jdB58qJg2s5y3JWtX+4ireYtpHv3IhzXXuuWFoIVcIRrUodjrT37
ZHB+12Wn3/wRp6PLy2zBVjZAlU64aIBstLrrwrgoXgtRyeBbXqVufzObISvXlvO/yc4vjs42WBW7
YhW0rRGnoaO5/D0qiFidUJ5O0306iMA8haBL8729NI3ng9cfPBTju0wzUj+Gqcw7A4FF2hZPbMg5
vZ2KQeh/2rngDQGVVlmr+wLyCSbdIdfrtmtwzwXr2EAaF3V+TQvZ2+Og8ynItpKKIsbjrMKjxxv2
ST9c2YMXJtmG2/ZALDYDUHQvLhn99BYw9WHY8NqNroy7NuTWBWHMUCFF+aKInqe/oEQn4wNPJfBO
hajD98uraWkYZzt+ClptpvBiiXj+nOMaDLRC3D3LsrmKkzMmNmEjZcZvmWn4HXARXfVNzUUEnSyQ
rF0lnoMOrIDleioq2k77L0D3BkXCgbSh+4lDPP2yeRaeM4gNwWWOU4CcqYhOgylG8jxkChqWiYBY
cXCWLzDeFvrfesq2yB+wE4FK9NgfatcdwMRSB8453QeqJ/C4s87QH7mcAwnB5zBFMHpvBQE9wl9N
HaUOxGfKwc3FBqTBbvQ0ZjVBsmhlEGdrfOHJNvWQz2faTESHxz5P6/BRhwCKd1taBZN7EKnTQVsH
LOQ5bt0uQKc91NxlM/s3lPmalZswbKcmmXNPOh9hNjjkEAkSkfHl8tcteOx/mCr7Uo1VlPLXSsTO
PWFx/sDBFPFRkmz+dbmLhbuejTtupiByOs6zE5CI/VakGT+4dNLHoK3HJJ5Ut9W4iG0vd7YwHht6
TMyMvzH3jgRyp7fTYLxgM9ViOkL+NF3LLy91Yl3z8Ejv6qpzxGsrW9GDUGxEHUQfBpneRKFZPaAv
RAcbgjzNfjYURDpHD2dLb+MWlVJJH7vpGkHIwg3AxiHXblEylRbOsewCA7/wfrMW6uhdnCIVA6Df
yp658IREbCAydcemC+fBPfEhrkNk8ObaITdCqMi78/3cxDfCzWMXohK1EJm3SZGug0uqugFhglM7
RdRts7GBau1miv0JNbm1R2exC5HPCsrXyytnwRg2FkO1EoqjKLJ40BEER/1i8BOuc1D4Uf0WgyVy
xRhLa+c82Z9CPg27LOb5UL6mVZbnuwo5wBsXzOvDrgCD8sqR/t+q0C9ijg2bbiATzSE23xyjrBEx
w2suCb2XnkKRutpoHtL8Zz3wfN5HNUj3C0SeoqEbj/h9DYFADizbB8rNPL03ps5HDkIMr4d4hCM8
VkHeJU9NMrWzmoe7Ckd6VEi7bq6bJ9OwXJU3hGR9kR4L1PHKf8I2T9luLDvH/YHrl2/GZGZEZnTP
c9ZUe9yhNX8riaq8txKiVGBmcyLdymdwTDpZuY1RQ9LumRj70D8MI9gh/q4nAozfg8d0JZ9xafHH
LqG98PLfuXHBN79r0qGrPogTZANNQMKZZT8LP8jc5zxw2uLvIPLj4haJT1IVm6iGRtGTHofIkbtm
xv0ar3q8lQc2IJ+N2sOq5s5Dg8x6+w23VxZsIRoTtWKbtjXJbmQee2G3KfM69I/GqBQoeCj4kBn0
hoGagkPQqnwMT3Wft83/hI/KyUM7EI98i6YglcNO93Pn3RYwAC6NJZE4T2bQ4RqOrgsxAXeHQgEy
n4a6IewBr3RBuh9ad+i/QUemqNukK9RQqy1yHnrc9YFwfEywm/O+3UbT4JyT3qVj7kXlFxlKP4DU
H55xi8wlXl0AUgniTVo7FCI0rixksbL+FiKXTYzpxg4IjUgznxjNKYCqLkYFTsZurfZ3wVdtyDMf
u1QF0mteVR7yLTKu/k3FgPdzUbB708SoGr0cExac1cY+D4BROaZLx2PsQ45pX2Q8jj+khvxYQkxR
rpECLJnrfHL4FBPqJqd1WenmpZWBQAZGAg+0yXnu/Lw8jH+fHr4IBzYIOu37PqyjCtomI4tGdluh
8FD4/6up4LzcSeZKjTuEdqEp3IFYR7Ea3bth6W9i0bfiYKqswzl+Fmwq/lFjythxgBZ6/aTxGuHt
euwhHlRSvSK4x+0bfMRVGpP0o0E69JmkpTKnaA4Q/1u8KPs7lofj9JpHKIJ4c72ZT/ep9PAOC51B
0YTgyyaB6+7yVqpq2tbhyP3/zcrtFDI3o2p3ugOz+ZE7VdF0B2XioXsHcWnZv5IKeauP1M9IhUfl
ATiXLcPxL+hucbqjxSmI8XJGEqiBaDwm9Fk1e5u57kZpdhp70cCTnoJ4uNyiSHBoNmlMeXUA1k1B
kaT03aHdtdiLNPiGoJB8zNm5HgzMB233xgG64cBRNmYKXqpaufzQCNQ87RjoVfBGw5kb1gmu1znO
mLya3RlVBk0cyNsU3Gli2rgAktX7tmwAOrztGEpeHvyy85GTIxUdqj4BzFw0zgmA0xTPKGzugVfq
aRGJFz2iUu03zskyfhJjRdkv3c4oKoc1wU2jttQlLV7pwN6O5F7fpFrWh7yNq+YtwsHIm3eAykYi
BPOIrqr+huAEWmzDZqZ1ojI2qn5jdFgLdjcOIxRmnryhK9Jyg707Glfc7GtsHzjp/1z/5+k2xZC5
R1Su4uhWQOKJfmB9ZdWtMqOHmqVidgnNt3qYcfneSIYbbpkEcijlVYgObIZ/foKHN7TGB+LpRJu0
3fYMhwBMZ+22K0NccPHQyko4GRVQitbmFMJ9om3qQ8FsN3vpmrzHQvt2NU4eEJ/ktXCeiaJa75Ht
HCqYsK/kzUoMgSG+CiGWgXxIl521BOqXvEDIBRtlvBV+fC8MJGXdQPXblNTO1uu8xzhPu91Vndp1
CRPy0bwPyuwuQ3H3A1Sqq27eCAflBHCCPCTsxnF81CzsOt30yCD51IDNCMn4uOLZVWg0PLD8uTJi
R9U+hKWLuyros+GuqPIJ1H1Fq9bE8xbuRzbjalyg5KJCID0VHZvp73Lwwvx7w/tUvnd9SIsZAXOM
WuxzgOLIH5ctu7BebPX1wRk1B8M3O5kO4pYbpaQTbsAlnq5c3ZfaP++on7a0vpx6bajXv+IawXbK
yzjdgnNSpyv3vH+B2F+sx+Dc8acOEMRD6Wd4xa2HvnTDezB9Dx44vkJ/5nUy42wXQkcbWqBOsOVj
U0NAQk9z9OJWra7CjQjCFj/RHG/l+UF5jQjmnYzSHlrDTsCb+YDsyRj9LMdwasYNKkrGuNgUsnM/
JmxAmUhkmHEgLLEXgDJu40PFvt+y2Im12hgyxQw3XRAH3hLpF3mSkalwj5APKr2HEkogICK7PI9f
E18z0Ob+aQcoYzjA4ElxqocO9Z05+a3i6AkF3QfIUBVndv52IzreAX8PvNC0VtT45fyC5NF6c6Eu
xD3jSOnHlHDj5xtwx7YQYTWdw8bfl4e21IXleJUIK+YSlZ8gxdMfOGy+hxHTa46oGMDZGz+tHxIN
aet1sn1MS2OwQgpzwGv9Gthp6dvPB9dPrecNzXQ7cfqo3Tn7S4yl+h5luFZeZxnLuepY+IUYRrTO
Whew5ahLTNatcUcuffv590/fziUgIy3OhacqbiAW6CPENqd4CHCoue7zreOuVj10zTpTnHIVtHTD
3BYLV4Tzmiz5l6d2TK11nBAuzjMIPeOjmhn7i2dQmDvNLS0SBAUkKC8P4suofWY5/dNKyvAyLyeS
vQnU5ImWnFwPl6g5Mo9IqD+aHAp8lztamg7LwRVDBJMIS6c+dZ2TCIPmXs+lu7vc+sIwbESmW3Of
xo3J3nBwfOIRObXnVIcb88dMyO9DjUKnyx0tTIqNydQiDWkXx9NjVTlF4ofabGtAQIDHDHRyXReW
S1PVtR7og6ZHv2/uctr+7HE8xFK4ij+ExTYAM9cophBAmj0SX4PTzgXHOL8N/LAIVwbw5bUWHZxt
98nzXCeHNo3yh8c8b5y9iNP3dBrmvZ6RhpLr41iaCsvBc0iNjbrN1WPu5+1mNv1PsALWT1BrDV6u
mwnLw3nvzD7N8CoOdn0kvou55D/DGgrm31E6HKzxry/tfTbesg5m3Yx+h8WrB2frn6WGewf6w4w7
79qBGnEljHOv/ehvyeP7uOh/Xh7egkvaEMw2K0iR901+anXTtptcheW8QaEjaOUud3De4v5zuMFC
sHweEMtIuSrlbxUBB7lwxg+NWisdmn9az//d6qzaZEC4XO7s69Ewm4USujf5EAkh/xIhOTHMVRLF
o7uypL9ea8wG2+FEyfNi1iMKcJt3AKLlxneLF5licq77esvp65T1mVcR/qZU1R5FqYMd3urX4B1L
n2/t46rjTez17fj4f86urElOXOn+IiLEJsQrtXVXt13uxW57Xoi54xohdgECxK//Dr7xRbTlprjB
PDjGNTESWlIpZZ48pw3hvWXsQGc+79KTNdqbpDwYMyWVPeKBeRxLC3q8AFfMOe7yWfcj+7ptfgxj
p30LcsJy7C6sYvUb4QDfRCWChmuwrqXdY5g6KrRQDdH3/Kug+figwfAf8ZKFK6/Oj09EXG9/PxG9
1u0h7JKqC4ll63xzkOwrH22HxW8OJNvYEf8pXQv2LfVleHQOhT43dfX0lUHncybjriLH7sReoHZq
37nJplAAFtwwbmUhb008b8DtjfxbZQhBux4NV24LCxvWxDii3NovaMGGy1gl453V9ygphBz3W+ht
y2Aw/PP7mgwJzogRkpVfJWQ29qLznAe4qRdbt/bp9p5dGoRh020eJiSn/vjKFDSCoixzbH0HffPg
R4fonrPysP8YnYxxGMbNZQihk1rpr9pzKd+p0OUaRMutiqNMOzWYkJt2yE61NYrx5DUFgn7VmGdg
X7DqCnI+Ga9l5MecJofb416wJRMiyWwvgTjDoC64hPGdyMPyZBG+lob72KkwU+g3DgGhRl4gfnXc
CgkV7p9R4OdFQzz9O9QxyIi610QKd+VcXlpD41xooW1tl4WFsegpuJMdQeGgijv2tR4VXsq3J2xp
SMbxEKuxd30XQ0JAM99lef1FiKdfN9g2S8udRooR715EqG53tzQm44SIoXcYK4s0l9gay4PQABZk
ymrv3WFSK1t/4RBixuEQFy6Az6hvf8ggQHLI7OQv0qAHAvWUCLidNZ69hZ1mQiapa6nRGzN1cQqf
RG0r8qiendvteVpq3Tgh2kxNmV0m4xmHtr+r0iz/4sdW/Nft1hemyKTB1EEpe4k846VFpuHUWiKM
nCTudpU9Ok9JvEqVsDQK43jQcgT6sqj6S9anTVTJgux7d3UFlkYx77H3d32ECJTNiHUmtORHHlMw
15XJiUNTFeWLSbNihgsWYhJjSitG9T/SLuehr72omoYjCiLuGA7T3Xxo+377H6BmVoKKC/ZhigDT
0lGA3Gp467YsEawf5vTFHHqqJ7oyntkF/Hkzhjv7fdoqK3F6107UZQhTBJ69+GdYBfkBknvuDjGo
LAoJ1Om3bTTD3LXudOfliCNknhgaG8IENpJUTtHPAmWNQv10GRGQoG3SqmfMZNbUSkEkFpGLC+mo
ewIjWf7WCRSP3B7NwnY2kYuCp1aP9Dq5gEkiidq0QnCw3kS+A09qWvzU2JbrxAi5hGWzi4vOR1kY
zpP5sh/U1hql8cIGM2F/8dSFKOVEjgFy2da9BJchq0pkBG0AcW/P0oJZmrg/AMctJ9exffFsgCM1
0KS7Xy9Jhgrxh3CUbMVzLV0+TMVmLVF4H3SlPmvq/yUwWTttt+o4TK8irB6BUDshy+/cOaXLd5nl
PVqdFXXp1kuoiQ2UWYkiX+2QSzzmyFgKeWy4nR9uT+KH+TzsBtP3T6RJJ9RDn7msTjRnbD8ESDq2
bhDpkAOfYMc/EL88rr/IF0IBzEQK6kDG6JJhOrl9Qpb+E/Xsi+ja+yz0H2lbpDvWuw+e6p96vYo5
X9osxgGhWg5kE/Gts057Pyp6hI8H1lsPXVCoyCeC3t+ez6Vtb1wKdDB4us8gwKqqIIi8adg781y6
+JfbHSwMxETNZXSkgw3c5CV2SoUgJoJzAO6yY8DLf5DeWAOkLhzeJm0nC+FyOJ/+/wjq6GMmPOjK
5LirAetzZ0HG7cftES2cdiZ2DtrHpeM2ilwQXHYfKUVZdo2yspVT4ld25QM3ZCLnUN7ZoZapCV6r
rLKnaq+6DBSYaVV5kYCMrfxLKvj3OyDYePVdNZBRfI6B+9RyX2oFMaB7MHCElEEaDypmLywYifeZ
Ue0UQ8T7TJF/ezziyiwqU0abZhe2Du+dqElElZCoK9zC2XgTNKE0GimVHMKY8VmrSv8j5NihchR1
XytA7YWtayJoAO7wOQnT5uK4on5GyeeXwq/UMQNr/N2mlfaMwwYc9B78pfAvxOrH/8gktByAFxHw
uN380gCMC0c8pUNf5W590SzjD6TBSx1ALvEYTIG74guW9urc9burIE8aN82BKb3QqRx5lHXDJKIu
GcrD7SEstT///q59FA9Dg6+snUtR+40+egN4p15zBsjKSrJ3YY5MtKEq3SS143i6OHb+zEsr3Q9p
/wR+8zX11qUOjEXgNQWhYtrEZ94TciwgtrErqOJRwLqNcUQTAIJIA0OwmkyXtnPyA2OD9aME49Ra
+mNpDYwjXIZWLCCwBPh3nIwXOhL2L+qenRUbWHC4JvqDpV4NxqzMv8x6zSpgX+DRUZnYAAhHSlwc
8LR3cah0IEnc395TCyti1r1lYzj6Y2Z7l8Ifq50zqRdFguRLaDWr4P8Fp2QWk8TMkqzJibighlwV
J5o6U45YOHSk96B4hHYLqVNxrjmhwFqSqWR3KXWJ9ZmNhP7lddyqXytLF9l3GQ9SfUPZdDl8F0g/
yU9uMUzuxkiHCXbUE1ChQ+fFn11SJunb1GgKTj2wdQrnn3pyOrapBA3xG+O6QYdgalBBL/97DZCq
egC3gXf3P5xES6tq7FIGhva6qRx5IbX+GiM2ecyEdk81peR1074xET2C9SBD5nZ9oTH2TRv3T5kg
wwHaE2tlrQtjMPE6mdN5LiKr1QXBYudQoHzq0cNDe5cC7LoSOVzYmSZiBxxRhZeDu+bC+7DeVRoN
F4L6kWfTl6Qi2dfbc7VwZpgYHdAK8XjoWvsCbkh+z8B7LaI8E93KUiyNYp7Ad26BI+pM00Q7Fy9o
2IEFqd55XBFww5dkD/nqtVKqhVufidQRqOCn4KjAk8pFCesAbsK9QsIuQ3H/9Hff1fq+61dPwqXV
N24D0gNAHMLJWP1yyu9RoeTeCwZP0cflGlpxaVkMZ5RlLlEZqkAvA/j0UYc0WgEyBUHbriz7QsjG
pBvVQNeDASN3LlkJCsEiU8GPePT+op1Pj6GsZhY2ek6sdo3FfWk8htHrmPuusDVuOJMWj7RTeMsE
yK68bdrFJpNmoRXwUqClvFRUXPDshaIPMs63217YwmbNhsi6NtY9Xnooo8uOJCMp4CS994yHNTsE
ANauhQUWtpVJezmMaQhqc25fJOvzak8KqEoe2kbYULSKVbkG7Fkaz/z7O5OEKEAOPy6ciybKjyhD
ECBo2lPbEe/o95O/hZ2VMVN/2iNhPgJQaV+quFD/Dnx0091ExBqp2NJkzRvt3ShaHyyDlRuSi07x
hFFhQf/uAqx7ndF25VmxcKaYzJOeCkg1oEruwnzcblDcF4nZIOYXcTD/DUUva/XES6MxzD0Ohsbq
phJrIvGqh/Ak2ftYmGmK+crtbcEAHcOve17Z1ARJrounEQVOVHxxNf64bSJLjRvW7RVFqsaicy5c
uI0+EFCo/kxDmRTbHi8mEBB0WkEuGyz24Nj9E0F91o8+wQ369tcvTL7JZ+lN0PkorcK9iHiwT3Fv
C4i9OGkY7K3aFf3pdi8Lc2RiAYvMdbT2w/AsEpL+J8sbFAbkTDYrAIuFzWrSTZKhw/4BevpSlPDj
0rarYqcrDpXAYUqdvYsHx13ag4bpuG0482S+s7+iLKeG4rZzYWlJvse8ASQaDInOWo5qabrm39+1
T8PMK6Tr4F6SdMVnMjRjegSljreG61k4BU05aQcAXZI7tfvfNAIIXF4ZG4ev8wtmElsvcSZKsOri
AVTYiXtxINJYACNbjg6YvVP7GnKU3/oZxFNety2IYeCDZhAf8Lr0jZexu5PQy97FQbKWpliyEcPC
HUsPAXQHcJoLr/27RQHYVaOa7JDkWbNihgs72EQJepZEODBuy4ssLVo/FF3lqkMcuDq+CqXHkkWx
SFDZM7ZT764FJRe2mYkYZG4/gU+f2BdUnVRH6P2mbeRbjP17e1EWps2ka3QaOnA5pO5/Y54Zw3Oq
5+IuEYXcZocmXhDFfbrKuC3eYpYEAGgjI+7uVJJCFH3bEAxDV33ZxSgghRfsRB0NmcXvnM4CS7iU
6YpvWrBFk7URpUVT7uc2vB/SFMMQfqpCsGd6QfyjtgFPuD2OpZU2Lu1tn9CkJ8N0QXmoCnexa7lI
5FWlXqsjWdq/hg93lBOUiFaIt183kiFt3cf5Su0VSLbaPpJV3dD3K4/DpX1lGHsFOdXcInq6EMd2
95rR/8a3Ve5ty3+b4MACDMIojXMwWy4K0ObQi7YH5zgre+U9yAS2rElgogKLJANvJapJLyxQ+j5O
6BRHeQXZkZW9+/GaByYwUMZ1zKvMny5VmISfQW6oXjpJ2X7b188b4Z2LqiybxY3K0jeNoqtTJoK4
PuYytjcxk7PAJByWVZLkAxlxNjlpqb6qmgUAteSQ/1Xft43AsG0Q7kFfCTeHN46A0lmC3bPGrZZU
/9xu/mO7hqLR7xOkyiAPnCScLq470sMkx78H0o2Rh1fzyR83phkDkwuznYtjmia3L7qAkv2x8mjf
fBqtFnCr2+NY2kaGZbelnRa2VXdvMDb2ABG/5in1NgJ+gtCwZQHGZcSZfRRbF8X4zfMQTXCgT7nL
u3rTaRGYYEAhCzv0cO28CF3HkWrZl2Hi8hQEtF6ZoY/PI9Tl/b7STp973FGSnau6rQ9Slj8cVPMe
XLa2U5c6mOMY72xNjBlDBWncvMU5ys3jytnxMS3nZNgm9xAww5iHpIlRcVyrN4Svc7EDIUGoIqci
4Zfbe2hpALONvBuAVuArByNl86Yc27lD0OCRlVX+OGrveruDeSb+zBYGJq5vYKkcQDWJDhAsuvcq
x08+D33uJ6+geLHkvvBRsPuVjZlVnpKGrAWSPrSNgJklKo50SdWOTgvuE/pK7bTZgUh2jXJ9qXHj
1pk5ZUFzz23PQyKaiLDwmwtq2RXn8+GKBMy8b1ZDjAWxmPOQ5YqdeMZjMPhVc/Rz5Cs59YXvN2+X
UoJfTULV98zzLNhX8dDuuExWbk1LjRs7VrTgu7OAGD/zBOzWXhn/sMi2QwmTY2xXFkpBESlqz2q0
T9LN4wPv0lcwUqwRAi59/bwq7+xhBvj+d/ZBXPwTRzbdJS5CH7dtYanx+fd3jXO/B9d4mXRnFo75
4zBZP9osXFPmWto37u+NZ2kC0NQUApDspj91MlQ7yZv/5MOQr+yapQ4MdyMhHl7HGhuTT/lriyzJ
fVwX3xADWQtsLU2P4XEI1Gta0D61ZzLJfqdo0OzreYm3Tb5htLFVWpOMsw6SNPwvSv18l4+rcLmP
P/2PGyMy4wHUB3NxLRtJDgV8WlvFctOX/3FdxP2dgulBOQ+4X3sQKO4EeAC82vVeb8/MxwsbhIbF
Elb3k0e1+1AkVbMrbKDltUYZyaiTn9t6MMzW8yB6gXpT94FMrZfuijQb5C7zEQxCrl9LveLul1Zh
HuA7+9I5yp8nOjgPKvP4bqDxjy5bBXUvNT7//q5xpKAAGZ/SBhxBMUAsfZAIsstIUK+WM8/7/A9X
GfxxYWwowKodCH0S0JMnz2MNkvg0s9+QErmf2gScDLG4ywvww7cUwL/SRaoKxWybju3ArDbxM/B7
Zo5uOYjI2254mFiaiqMlUW95vb0J5u300fAM8wY4DGjuJMAE+oib3ue+9bNx62++mOgOxBrfC3et
uuHDCz4m0jD1Pu9TVYEVkUehQvYz6co86rhk96TwHwkoZVfmbMFwzOslJ00GILONFFsZZpdMlvk5
Z/ZXD9DG4+05W9h0Zr0JuM17ILtz9ABPAdJ7aHLvfY06o23NG5YPVECnx8rGRDWcTpGoa34A9dUa
VGzp6w2zp3mn+NR5+HrEYb+C8VHvu1Stzc3S7BvW3qfAJKejj9bDQn1KkgzfXunPo41BbJsew+RT
vPwHHibAJbkOMggHyayke/Ycxys2FdkFgUmojSAMrQUQULB5j977dsoPAFcB1O041kq+aGkVDL/d
tRCitGWHLmLmjXfg75EvMgeLw+1JWloGw6xLzx45IcxNIpTWegBvWfGnFvT/18l2NiGIMEuGQefM
msB3lgZJ1NkdFP5a61PCC74lTRTgvPj9ZFdV34BbEsQWKHIUP1Vq+ScXdXzb5sdksa4SNw0cxdC6
mIBgLRNcENoiq0CGhEfEGi3jwiKbhSEQCwPrfjKCQcofc4gnKep/cadqDb261LxhyS0vVGEFNdhS
APF8tqFVkEZF4ntrlL9L7c+b6zfnyho2VC6IuPq2p4dEMxl1TUxWIg1Lzc+/v2teA6Qny6H3kogl
uTiQIXslDop9b1vAUuvGzTtspfBxEcDHu6Xzt8XiYl/3yRrkYsG+zKqPzE8hnwIBX3CDSWeKOOHi
LHhzPzu0bfcmk6F6ZKVXd16LzVM3E6hw7JLtYkSvtnkZs7YjHhUR0p0PoGDCtRKUiPaeULWJ9hTB
IdN8SVNZHbfjn0lWVBHu3zrKFTRgZLJaa7ewBmaJR6VaCOe4fvwz12O3D+w4PQa6Sk9epZxtnt4s
74BapSWUIrAwp82/1K7rnyQAyis3lYUtapZ2oOCiLSBvg03kEvZY5Krce5O1Vni7cLMz6zncwJ0L
exVan++rhd9+Agn5g7IQtRim8lTQteLYpWEYdsy7SYUd/3VS61Icw35MThRCoisbdWmZDUOWIs+B
o9FwZcjD0kdQxFZHHNzV0W83CWhgsxrOmCFHZWelGkA1D2egYu8vwos+mtpuE5gXPRj+OPDSnrE2
xiBohY06Y+rbPYE07vOm086kNOZDoG3IcMc/CxG8Dqkl7m2WFVvQOUFgFmOUGYA+Atq68AMW7liE
tyPCnXnerF1J50Phg0eIWYbhgYi/r8raQ0RY3FXQYJIDOTEvPQyiP/bTa42/BoG34hlm9/hRb8b9
mvFg0CFUvOB3ulbuFQ+/hFnS/e2UjXMYpOWvoCwW7MIsyfDanoEkUKMf4ibZHoEUVB8mePVsWnKT
wxj8A/bgyfn0aCHlGWmLqkMNSvv9tuYNq5ZQXqz8Dkyj0EVELCBGjP6Hh8DVGl/a0uwYZu3oLLbb
GqzeUQ5NpaisB2CpFd8ETcaeNUy6aMIWqRftIWwFtZ1C2dnXAgrU7iFgQovTtjkyrFrEuO5mYz6c
Bw2gQ+a5eQuN6VK/3W5+4eQzKRqzZEL+sUUeWHRIAQwtlOIGYR0tP3u93cHCGpgo/SztZOhPhXOu
+iDcgRFd7yyJEOLt1hc+30TkQ8idJjmiFmfK+xdWgWkl9tVndxzXKCaXOjANOazHvsRj/IwIyRC1
01ylUvNRRylN9MvtQSxNkXnHLiEvniakPxdDyw9OFuRgifJXylSWGp8H9u4GXGWdS5tS9+e52noW
QUaYp/hx+8OXJmfu813bTCVIg6RjfGxrV51gaewEzcRnyHOtqbTM0/zBOWrWOYGQAmXPtoMexHB0
xFMs+juJ4LPjI3KR+CuejS30YhhyRXsQNLVcChQHi7vGyWbinkdQwh2cYDrJJjg207YsSWDWM/gZ
XuEWKKhA9V6lh6Zjr4EVbrtKmqILQUGdTg6WTiI+xgNUTkqELrJxxUUvrLZZxQBWawRWhZySCKDm
MvLy+I7iDhP54Bq+vZ8WVtusYiDgyJi6ysb3N7Z+Krz+ziL5UWbZM+3lfQrOudv9LI3EMOrWr1MH
LG8YCSiN+M4HV9MObHZ0VxaA0d7uY8HuzDqGsijBPTBU1k8Q7IM4u1by3Fmy/H679aURzL+/szwJ
YFgFNkHMVAWGlkNcDu0p6VsLxMh029XCrGDwqOUWY8UwSU0NaUIf2OkdTwpnZTct2Jxr+OYib8uE
OCOal7Y6FA6y6KAx4SS5C9rSB3uC/zCA3Pz2dC0thmHgSjZgsOkcdAbmP+9r0Ut9pEA5rOynpX1r
+Gh4TMgp5r31E4q7FsgYUnW0ZSNPAx++kqRxvoDo+8vtkSx1ZQTE/Ex5PpkgVBWBXpN8bXU2R7iT
cQ9GMGfX97I6AuC3Jse30JtZxuDSINY6j9HbpNM7T/O/QOl8mM/40XEPhNTbIpVmSUPC+24YKpnx
iFTkWsF2dn26NYho1jEQXYwJ/kDrndLWLpziemd7aw+7hau+Y3hvmsegVfWt5FqMlESiK7ws8pIO
BKgQStlj42ViZZst7GKzgkH1qefZxcSvKFhy71GrVEwRmyzkBG/vraX259/fHSpg72RQdvHsc5ak
F+lUQ9SV8FO3G184scziBUituW0DWb8rYnLxqVZgAMsSNhf3DME2K3cMKxek96rWw11tGFh7Bv50
+gw95jXQ1dIADCOPLShrBHJMrkwDgQh6VX+va3CvNH7xz+0pWjgSTVZjTxLluhonFRJ+/luZuru4
6j9Pbv93KIPXzi+/gfPveruvhbU2KximwJnDNpRfE93Ke5y44qVyy+R5W+vzCN/tJJ3kdZxBS5VH
qBonkkeQE5nqMIJKXUi3Be/N+gUvpdTmtCfnuKwfhg7kQWO7eu9cmh7DqHE969uaa2AQZ6JkL+8Q
GaIIYW6bnnmLvZuemclpgmArmNUS3JuHIBQvFs82VSIFwS9BonetszywRjgDm0dIXeePVHgaitOB
G+LKSVtwD98exII9mAULKB/QJPHK9Aq6/XInhuwY+yE5l+Mqo8rSIhj2TCCJwKuyK68KLP8RCs6c
Qz8XUt7+/qXWDXsmbY0wmVbpVTYzD03bI7XfMr6xdcNPM5v4GQqzy6tWU74fUTXwRFOrXLnoL8y9
CRVrE47iirSyzwXhzr5Q5bc4t9/GQa1FZhacmgkUA7/T0HScZdduilnUIE7z0FDvgcZ2/yXMKzBC
3V6EpYEYN3Ea1KL2ZGaf+UyeVY1CHODREMwHE8G2HgxL9mzE+TxtkbNydHmAsPp0x1337INdZMXt
LI1h/v2dvVlV36VdkOfXKo0/dWFMdyil+jcceXG4PYSFnWqWI2jaur4VZtUVj5bq76LTLrCyAE+u
UWUsDcD9fQCgYWI+50F5/SVULCrYWSCr+MRKWWy74JmkxSKb6oqPbX71AJCdxiY+/A85jl9vhg+i
BCY1cWZDNWai3niuJD786FZI16dR7noDQn98Vlc7F+U4TM+ySXOolQ79mGtI8QVdUx+ELRR3Djbv
wCNxGiBjVeB/EoLnza5XaSz/hgxpPX32kU1H7pykNuCftCDfOQp1QCeWF2An39uhU1g/xARtbEfl
1nMK7czsuw0UhF2dCa6DycmBUOMElA3Iun12sIQdgpqncAa7fs3TCYrR4K7owvQIBa7AXnlRf7y0
1Cw4UCJti76ryqvIlb+DapfzRaaDjrqqXVMlXerCMGEV1LKVVmmftVD0oF0/saLS9upPmN+NmURq
lh743RBCUpL014n58X5w42+lhgD5FvuiJhmxLsueQqHPPis1fIa4Vr4rx1XKw6XpmY363ekAVn5J
yr6wf+UdpItSFUjP3qcB5JVuf/3HeqHIghrm6waVBQFPmfMoDXX2JEX4hSQjOaZ590lyAUAl9tve
lUl/6P16jHw58XsN6N/OosmlLDBe0ls7kmbsYOd07/b+c5v3+mxDa2bFHS7NguHKIbw2MWzE/jqW
IJqtx5GdnKQHQwFJxEqqf6kLw5/HFIVB4B8prl5gfYOIHY1SggKxwEVQ+PZML/Vg+PTR1mNT80Bd
c7fgn8VMImpNCT2DbXqti4/9LjWBZazIuW3lVXVVPYilfV4++JbDHoI8BXgyBr7g9kiWPIoxEmgY
jnkI+sKzKPJnOle+tOXwdUvb1KyhErkcUS3XZtfWwnaMPEiTi2MKHb5kU0SbmtA4BuRdUHHcnhEy
+AL+1iEK69XC949nhpplF47r1KUl+v7aBhDelD449DoHZfy352ZhB5nkyx440fo+JOrq9Qwii524
eClo4DhlK352qYP593enTQCcuQUKFXWtXXDCB/b4OR9kC+1xte0dT/8gVAbrfDtIBxdbGbCvVhk4
b2GRYKEtLwe06fY8fRx3grDx78NgWasnuxuraxYje0rjAIW9uqBnZLjrnaDdSzgS9fN2X0srbhxN
nsWgXGfL4jp6DXuAHmxKdrhiDcFhW/vmudRz33esQl0bLYJ6D5nQ8Z8prd1N91uwY/w+VQQShSnk
AMrraLsPCZiAj2UZ/kwcOPnb37+wpUyQnOdUJQDBeXnNRPzTC8kUUZD1RVtDEdTEyYmegOTca4tr
yvzy5PuE3PPezk+3P39heU18nC0TMDPHurhWHYGuT9iXh5HHayWRIWb5z5snDYzXRTsTZYgQvpKR
AZ4XVeIJ0JZFc0/T9Lmq/XsgC1y9LXdEA8O6ddIXCZ7BzVUw1M3VQvxVtu7rtnma5+/dydGSIAtp
j2X2y/I5cLOfjAY/bze9tIMMa4Z6bKHHdiyugdX2v2CiFPW8p7wH1da2HgwbRlQDWcJGNNcioyCq
kchi940AK8oayfOCXzaBcrySjcZttrmSXlwS5T37Q/fZAebJ8r2V+8vSRjUMmbEqKBvhyKsbBBD1
CznBW8PflgGhf2DloPBbDOOkrqj2c95oFuqniWv5smn+TZjc6IN/LOS+vIp+EHua0G9h4A3gpuZr
SJQFQzNRckBOQQcQ3uBqJdYdfNz3PG/vcPH6pFp1N/nVz9Ht/ge01sJimLC5aaprqmO/uGZBOl6m
moTgdobYc7K7PWEfhnpDz8x+OUrVqKpKnSeaMQjOqrhqRhIxikt4FjGUt4szJWBAdu6tVtvhgw2N
+nJNMurDzYzODWuJg7xkvB7aFxpY3W7o0+5eBwU/2LSvdrWj1uIKH04i+jE8H9Wy8+ueNS9ZO86w
pDp8tMJ6LYG4NArTXjj0UAFCo5+Rq7eOYLZ4jTu8rrJmpvV3ym+3F2qhFzMDFisxpqIh9LN0Qd0X
+5AGy5wWptn59/+DNMHCfjBTVENN3baeWvnSdlnO96AUDeQDcyRpi6i1idt894BPLA6yFTUbo8lH
5f3+9ggXVsnMXwF6NYAMK2leHLsM/6Ut9CL3ZQ5x7JWtvtS+4bRaDCJBMo898Txg91kFkqepgaD4
tq+fe33ntoYATPSiLeUL5JX5/dAm8pRDzWQlSf2h5wo9M2mFGOigiWTJM7F8cOaIPg/AuVX6+zJk
6T+3R7DUh2GNrETiuGtF+kxV1f2lw8nDDcu39b/gP+NsyyUOAzFM0QFBZFBa1fg00KoOoO7TTNmx
SSte73MR1sHx9liW1tqwSVpPpA7UmDw7ped/jutME1TQZPXr7ebthbkys1bIZxRh4gh+iTvSuRFy
KLYm99KRHcjchjFP60eZ0va1Aq/AKKBkhFLwPXjJyxw6LCR1QVfJyonkp7wRUwUdG9vNA7KbEJyo
PkEppsvGFW++YNAmhxcY2uI0tVr+/Iu9nAv+RgEkO3jhQKE9P6cNK//QOdJfsYMPX0yhZ2bDBhp6
1gBDfta+035uY8SvRAl0a2x3YKrNoZ3W59s0AdHZfFi+MzqKeGg3pjAL4cGV7Hmuui4CVSMyfLcX
emn2zDOj8JMasvDkSbsi98ajrss2CQ8KBbFaRElfDQE7DmKUwtmVNHYQ6ykTJ9tUWIDxGYeKUimA
wVrZT7FK8vGzHvgU7MHP43p3Ze6LtbrqBd9iZtCgpBM0QynrF6KF9aMQvp5OWgwsOFd6AvC5rEa9
dgov7Q/jlHEyHrRO5XtPFFjDQ+xZBCHA9j9VOjhPbOi/dt2q6OWvafrjUYTpMw4blU41LYoyeCqq
AkzwZGzbakdcL6ftTqnc6fs9KzjRT46qvC7fJbGblR7QMlOX7j1GETgvLL9vj0hZuo21Yw5rg7Pv
jAnfEibBF5rnVMWSuq1K+yULoHMs00kfhrAZI9sDwPn2Fl44qswUnfDwWGtQiPUCiXnrHuiT+bxC
tOyuwY1i2zDMLB2mNa/bOK1fhMMB9a9x0NYjdMhT21q7qC6c6CZhGGv6zu2d0HlRONyflJ+W35HG
XKsuW5ok8yCRMQjiBl+/gPNaHMRY0UNMcRNNg2KtCm/JZ5j6ogAh2BMImLPnos2KKB6Q7C1cF8XV
5EQcIDnmv0BO+hgHEt4Bfn1fJO7117+oGK4e6su7CWfpytG2YPRmMq8Ct7cdJ6F+iRUAxWxQ31E2
g8dF4gVR6G/efu7vR3Ql8pRJSZ0XUnT1gfMufATulO572eYrcdilxTOOlNiHlx38oHhBnpDss9rD
8YiMNwc0LdZijQV/ab6Mw6TKw2AaUOT1Ipl22z3Vs9RB2yZAPWWgE1SHvpSJ/7TNaI1zwdOTrHxa
xi+0Gz5Dlqg5xBb8Z1fS9u52Dx+fw64ZHS9CMDtKpeIX5VXiWOSIbPKyIwdGvOcJlRYoAtabEBqh
ayb/KgaFoAk0Mi/M0n9L0Iqewh7sIGVINhVAood5lO8uAgV0QjXypvFLrC1UtKKgKUl2YRam3cp0
fbzHXDPvx8H6DAwiFgTZ7nJX+Hjg6biydlOzqhC41MX8+7sxsHAiReiU4UuM2PmxTcZ4z8qmeuiE
Pa6M4uM97P7BO8b6gies9Z9oMZbfwXrLZBgNuRIh33UkrMkPKxReuaZEtzQiw/Zp4/pNP1bZaxX3
I94SOF5UACIki0Ob7PY2/lh6CCtvGD+S3cgQpq545bKpX+NKjs1JKGKlO6iXVlbkFjhnFMrqHlky
AkSveyKyqK/tTRQM+ADjXIj7CeGKqRKvheflD7yuvrC2lnd5SFceGx97PjA3/74vCmHpCfly8cqa
DEp4iiXn1C37lS2x0LqZ6POsFo4o9MZn4Njqn1JBrRTnabKG31lqnv3+8SoVI8JXQv8fZ1+yHKnO
dftERAgBQkzJznba1dhZ7YQ4VeVDI0QnhICn/xcVd+BPxyQ3cubIcNBJW9raezXPtZrGnzyvm0Pn
q+y2T2M3ycDInzWsQuUlCUUh4n6uExXXdX+TskDk2W0ynXr9FJFIXExUinKXgnRT7plEwzLOOld3
G2emtY9kR/5cA7VdttEzgVbivuVRdRfBYOWm5MyzG2XMTZCLSe09a9hn/tKFUicDcdo6Lsa03oB3
0L9Ep//m2t5/OmVemTsm5+x5cl1VPNa+qapTnmdOWh6GFNPgZ0HcVkBK2h/Le8GgSb7TCWCYGlae
oUcPSSq84kQcHwJD/lgEU8xhyM7uc2CmGfQ7pqB5SmEw73zEgTaK0gNsewuTA3g8yf7ebSfBWaya
RB3gUpdnR2yafQM3Leokj0nThz8Gtxv7O14Adz95QtFHExR+ckQ1CDy/FtiR5tJCdJOflSnI1MFY
PIFNQu2VoHxMviHNbxTAqurASseLYrhosBCPOEbecQIx7oxUvv89JaFM7tNgLn9wL/fcA2kiFRwZ
qfMQzc+5dh85y5LP8NHl46luGsLPSJLDV/DHffNLz3kjvmmobkcnUlY+ksFobNlHo8Mu+yWj3p/a
GJgfbG6q6HV7kG7lQc56XM5qSgDxxXpoU+xZHta/ZSfH5gEcHxyoeNh1j0y2wROa4Xp8UZU0XXug
SYO3TsE6Lj5ynczOnoEsMv1gJa3LUy2opMNBghnZTzsF2VN+BOy/a+6SbFpEAKcU2DUqx3T6iZ7B
EHxiXjt/ZnU9R8dUAuN0Sr2cjocpCoL5CPw5BlWIskjvoMcm3b0fUUVjPs6d8yAgGSrDPiZQY8qP
c9Q0ecxEhrnSF+P0ZHA28o9yqFXUQNS+nVsZ64KScN5TQN7YQRdeIE889dLhKOQoR72T/Ri0Xjyp
evAfR19346GdAVwLx3Fgdy2FzkxcQZqbxdRHpnDKKlFIOE1N/ItwC/gojXDN+peTfsacwHh/c7rZ
c86JHOb5n1qHub6HNxWUHIDW7PQ5T4fEwYzop29Dpuc/sGHt/RhmtTrZDxkccmKYHDk/UhgdwY5B
i7bZscbJi8NEsZA96t5Nh33T9yXA+2NQN3vWBjQCFhHWyKcszMczrAOgYdxR5aMLHY7RIwSC82nv
Jbki/zAKGaujP6pGPGBTasluhEmN+d0Q6K/sUtVhuqaTKcTJm51c/a4hifAn8jTdOTLI5R0FomT6
aFwYXez8uQtx+ClwWrw3k3GSfacrvKJslm/WRUx28dSnMtr5XT3sCslYO+wnr8g6OCVoYXaBGlAS
AU+3+QHQIOBps+7LT3NVVNX3tHF7chdU3ejjHeElGRO9bNVwPZlLaJI4JoodhVPCoW6k1+4n0jX/
uljav/KSmOwhyvI536ME7v8RqcEPiZqzZxHmVRc3hnX03CSuIIA1hCrfVWLC7dOWiXRXZfj/fc4h
XSZjjwfqoTM5vIxayeULGdFAxQNxJs5d2VfFYYD9h7ifUjqR44iy7hNvnTm/gxCpJxFjspwfG6hG
+jQWuo68710UuEMsQLxoHucSTS1ndhU9YMpX2d6LnAlYQIirf2tlCkWfQYLUdIoy3Yf3jdGoKSQ5
/MNjN23odBBqwMN7enb9Y+tE6muZL0rySQuN5j1cl4jaOeBE6+8oDLv9V1fT8pvJ3fQrvMFVBHJ/
DoGzrAbG6zK5pQd6eQS7y7FQ9FvouuWMRELM7Ow4JrnJKBG7pZWKgfAqmwwmnc9+IJQ5MOpE3l4U
ptFHAAnlFoRrbbe0Ei4p4G/p+4X3rHJXyj2FwFq0Y5V+uZ5Rrl3eSrd8iP+ALt9Hz0kZgI2Hms+H
wHGHjY1yJSW2QQwKjoIq6qrshcG3aq9A5rjjCwVl7MNiIyVeeQEbxqA87XqDKbKXpINrA1lO3M3k
3ZjT2zAGEmqvm/3aA/HKL188uOae+sgbKkir9zc52kWeDWZgmaKw5Ki85yGgTXNCTLmhkJ8cOc/t
/qZRthEMEGFwUT+d+bNHQdqGeEj+aPpkS2bz3SYxXmAZmjdHOcEIaAjNyJ+nuRn2oAsrhVUOzk4z
IL9oCxpSHCq4bQ4R35JfWrulddbiyqVm2aGfiW8+w0/0NGl412rlkxhL3LTD0rLvA/RVM2OmjY+4
NpmtgM+rtu7T3A2fZSByfWDKwIun5in2gqGp9Falam1CWwFPPMIGWHGGCPiMqpiEeejdObSR5Hjb
ZLBCfuKQJu8Be3hOZZOUKOp4Tr0fiJr/3HR9G/PgB0nBxFSGzwkEGZodJ/NgjllIgi3F3pVijg17
SAiHYkia6osZgvKQC0l/GsjqfVZo4J8k+nrtfgjCfIOQuzLsNgSCBV5SJ4nG3YLEjXUG0QbtgH8d
ppsiuMvx8J3ThA170JNoo3Dw9IWnyR81BH4TwwRcnfwe8hnZPE770TTko8vS8caXWl72TcgSQGqL
Ks/1ZcpqmPBOCBLdA0SfLbe9Pg1Wqi+267Mp08kv4b96gQF8edB99yR5G94ltH0q/VuDklkLATWL
Gd7A+0vuwk2YBxCJdkew9xAuG2G/stTYCkKLaFwQltp9pthhgAoAFJK0U5wvqA0DjHnMff2ZT9Wp
SqONM+zaLa0loC6rSjdt/v9uSbz5n8mVu7THqvr3jn4Ho3vpgnqHeR5fH66VZec/MkNBWSVdNKKJ
C08wWFuLPFcHCWvgLU3BlTiypYYmqmCsUxbDBQJJ87RLi2BMH+Yxp+QE6aGw3qgurN3GKsFIV8B9
nlf9hWQ8/dqGQfNjmrnzUM1VtNFkXvlUtt+zi3MSc+op+BwZb04/0EVaYlc4Lir+18diZT2w5YVM
1YwMpmnzhfTIv50WoludHPbCQPi8Yo9VE5p935TOxobwt0P4zvrzH70ho7pZ6aC9qMl05pmPXohk
sHM4me5lOiu2b6GiGL7AuKTn/3Du0eCjgLU5xNjBX4IvHXCkvrNBMF1Z3YPlq79ZmrQE7CZPNFoo
2ezdy0E9+Tjaxj5383PJw0/IWDfCbO0zW2tHi2qAW/SSooyu+I6m7WMKG4w9DegrzJN2qHg9dWT4
fH1M1+allT3UY9GNJdpgF05E8ln3LZwWo2h6cgwNXm67hbVs8HGkbhhqc1EgIH0gWgEeQFwx3SNR
gvLz9ZuslaBt6aJ8QKoaQv7qMoft15nDqoVxaKfSqjU4/vsXP0rifsR0jQqYCPbFTYT/yLMVjXSL
fb2WqOYLsM7GGMYMYt4zH14Dez93vXbnQMeMfbr+litTwxY4at3KSeawJC/QyoKFqEsXj3oXX9MB
MIyiWemY4Hkk0ZZp0MqKb/sPQ3ASVRsU4l5IlUexKJwdc3Dxvz1K1YCrkPD+8BddPi9T9PpL/kU8
vBP3tpuwogmMIqpovKDvLyqyQ6Vt6mWcV0HkqxgS6DifJ2lPvGiPToM7P8IRrU5/oCpGnXMJd6Zs
2IOpV0zhYWIezz/ziiPXu/50f8vO7z3dEklvFgK4H85SZGn0rOGVpS7cY075ZFSUhU+zClBpQPVD
uj+5V7ah3JsmH+bkHzF0eJCHoYBj2J0A4JPNMAiv0ioOXRLhsway/gd2frn5ljdRk6pdZVqR/1ZQ
awK8PtBRCgRTWhsUPR4YJLLRqi7bQDj3uRxcTfasa3JU2xJBUDhJ+8yp4cVL0sEv935XTsOXcRYo
jMFOd24vSQa87L4mui5jWsBPuofsSuuMf4RT+g4gSQFODg6KQAWNXkBY4OjiAhfmpHtd8Q7saxHK
2rvHqZa2MM3hSYOo66dmT+aZ+l1MOQnJC50wUgcNX5QpvGMDy+hR+IN21UEUhHV42CTjldjLglHz
mYbhSPOYBL6vvkiXp+ggJjWwWBfm131+AdvSc74pVqSF2MkqHVkV67akvQazC0y2z8B/miDacacf
vPMYipJ9z+EamvNYtiJjd07YZ4LdsclBR3KfD7IneNLE4W2G8lSEemgHz7BuWsTUoSmMom5K/b3h
qaR7ofw+kEeXEZBtsZdTle48xvzqvi76cVCQxtBj+JEmUeP6QC5w00G9dhhJ8np91q1krb61+zDS
+CYkrHqZuDhOBMvYX1Nz19cvjVfrjbm9kkHY+lpEsqmgbh6+kID0TezTspcn9ApFtBHaa69h7Tbt
0AX5SCaULICBm+/KyWk+1XKSj3U2FtCk5vUW0GPtVaxNR0xTJUwFOII/oqJ9SEXYOg9D40FV+PqI
vHuDEEYR/7sMsK5mI1zZ29c6gqeQAudpJ1xnC6G5dvXl9zeLDIOF3cy7tAa3wykOPrgFYhctpgYb
6eja9a0cg4+ogqRJUb3WoAdRH0esoC63+FprF7dHGftP4mb99JCXQsUid762HSCH17/78n3/s/zi
u1sDi17NXGDdqV7nyhc7kjtwXzDlbwil3FTpwB2sQkSvqlqUs9++jqKv75JZPHcZ22pUr3wb+7iR
ujxUdTuAgj2i+qwjGAg6haxuG1Zb1hSM5ZEA0Nq+uhGrfsGCKipjT0MM5fq3X3t4C+BhClaQouuq
16zKvwAMqc8KLZr72y6+rBlvpvw0egodyLF/DdGuikMt6lPUA+9329WtcE2wV6VTFravkxu8mt5/
gAv3j+uXfvdkEDL7ZNA67QR/wKh9Bbzxh/abh0W2TCFDD+vmk3Dyu9tuY4UsqSIo+HuyfW3nIN2x
zP8myv47NlIogovh8xDcVLrG+9jhO+tgHEyJzTiP8j9GQL8iblDL3lIyX5tFVgTzDOoSTp6ijel1
6siDnhxhvj7fOEet6KWy01E4hc0r5EPIuVOlfKoz391fH4SVZ7ez/TFviQl0UL6C+dioeGC6gkpZ
0d+mj8rsBB/JEhnatOheuYJN9ZMkhqlzNkbi823Pb0VwMjcAP9ZJeIRXrTqwOtMnpyT/Xr/4SiDY
ebth8zAqd6JnVoUXmZfHRZ8zF90vFrq7RVH5+m3WxsAK5cKFB2fdOOq1zEMBafEITle7epLQNbrt
BsuN36xE3Oeg31Utqk2wvxN9+AdqIFsSpu+fU0Nm51h1OAwzDfD0aAP87GlAfokiRJ+uh5sLR4f+
XPSsPDHnH4DzxNEr0p+3vZQV1W45JiFS+fY1Ch16BOQ7uNed/nL94u/mdXgpK6TrIJtDeNyL17yG
Zu3odj4auy09TynKw1FxI7HTVjSlHfcHdJixvcnaP1DIn7XBVOxVlNCNoV/JLmxVU4cG/diLAWs5
V7CoDjtnfIhm1+njsGj0Rinp/cJWiCPo/06wYpqDykt9mCwNBFvcqak6xb+MKIew75AYbsRx0CD3
zt+atmRYYCADkdASeU7TlXWcNiFUSZ5HxxkLurG5rL23tS7QEQkymFPiNZ052/EyeiJco7k9bC1s
KzPEFkCNWq92WVKJV+HBz/BLqKBrnOxC+Mjl39MUumcJKndbZuNrb7P8/iaAW8f40BKtJ2ASOpya
s+hPWkBGKmNbPMCVJchWQ+XTiEH1U7BzSenuinwAXbKpNvKJtU9lbfQSzoAaCZaClJrnKlRcstHd
QxJ9FHvR1i7Z91FKf10P3LUXsVYFDmo9Ci1Y6lqAGUB9yDC96hu1P2zGZ8UMUehK969O1yt4NXKW
yiMH6ss53Pb01l7fyragkwtERdIAPW8S84VFm7J8K7uZzfWEbhMfQR70z2Zi90ujo3YHbJvs0mbh
pxH91duWHFvtFDLKbtD4KjrytIyOuc/6HfFHBlmc7M/1z7QSDjadFLr9Hoymg+goa/OhdUuN5mpx
qcZii469Mots0ugEfbghagf33Kb1VzWjO3j7adLWOUWlE4tgiKdPm56j+KLUh0BuarCsPfry+5ul
QjCI/9Yjn86qGAHOy/z6GWpYNzUb4fJhhbJwWGH6EUA80VSNjOEehszdh/VwO0qoAuutJWNtrlph
LOsIh5ugn2D62SfOXlPTfzSRn6FeFrE2nrwpHeOMFtPv6zNqZYmyCaQs4VOb6NA9p5rWZ8kyVGSb
wkl+ojLlfZwHgJiv32hteOwIrwksKFPPPcMM/E/CzLyrerGllbVycZs/qpjrwzKu989cOW6MVP5r
0oWfbnpwm/HJzCiXg1OCYh0MlZPaFKchnf+5fvGVgLbpnSLNSZ5J1jz4Q6UhGAQs4dlUHSn3ILDK
1+s3Wfs6y9i/iYwph993BC2iowC2HvAVVPvD7W+/9grL72+vrox2GzB2j60voXHgBucJid3R2VTx
X3v85fc3N0hcAgtlIJHzWAskWVDPKIbi29gGWqmNlXslCmzGpsxzv6kGTc4S3tYHHhT5AdpfQ8yi
Mom90b9RtMa1opsDzeyVPeVH3sH8sZ1LfQyyaOtIuzYSVu7OjOOGXpdM57qg/+YpzBkJ8w/lCMHD
6xNp7QZWDBPg+MCmK6YHWH/XOx96cgZst93N2dh/yJWO1yCRlP456RxzogN8xdJuS4Z55eltVmXT
O04DWDPPYzQoIE9fTfxcViBOseFGATZm0yodldC+bCLcg9Ly02AEoLIVVRvff2Wa2mbZaKahjx60
6Uka/ikdoP6LRGbxOkLD8Hh9iFeCzWZVoh/YTbXsnSPYArOzo20317u/sObbrm8Fs4+zTqqmTj+2
A1BHFQ+eIVa9lYCtbJ7E2qST1Mkb1E31YxqFzROroRFOy2UiQRQ+TZSr4jLEXW97EyuWCc2TCO1M
GJZkJfKkEUp7UP3sft12dSuWSdAL2dMGV4eaOr/34Fm6G3WqN2bSWixYkczh4VpPVLYPGoSiIzBO
gPvQPvgAPz91uOUNApsRScum8PrO986MKizdYwdK/7x1IHn/+QObAsmA3+gLSZIjhc+eeGJ+q7sD
B37f/UBGM2w1sNduYx2m/WQKSOgQHKqy9mMSQnESXcS48ZuN+sG7XXlkvtbOzNA3Tf0sxSibtvGB
/YIeud9P/+ii+2WM/7x8sAbWfpCj3CgP/BXN/2/XJbBFUaGtCLhhk85nmrDFBAQlyqE/TVjYnZ2T
5Em2W0gfHJWMbPot1TxUsQJ+sH6ogwDYecBRAVrQbkS8Vy8Jg+AwlP04fQSVYq7/IM9oWqD3lxS5
hpaEjuUcAekypG077svSZOXT0LHhNvtAgAb+NzWQTovai8gSnLgwg4Er43sEzZbH4troW8tJXXal
R+cwP2nS1qhP6tCHm9a+JbVbQgsa3qD/3hYq1lKS5Dkb89RxjhAVuSiQtFrav1y/9PtLYmDTKSEC
G7icpOmJg4t4UGWeoY4b1oAsQElEdjgkefW8Zar1/uYR2NTK1MPxgYkkOrZ9yU4GjN5LVLbm+fqr
rFzdplaCXs+B6Iuc41RXIpYRtg2nHL9cv/jKWNvio37U51SbAPveAOUIGtY/DPAYcau2ektrT28t
Jaabm4rXGGOZ98G+LXB+9FN/A227Mso2sVLWXZ/1c+gcF88d1P8eU+PDdaz8kThyPxZb5Na1j7T8
/iYTbwHe9UYXyQGBzvbOz9kjW3rNi3nt9VFY+0jL729ukDsj742bVWekHdNegAe1S1CjuX7xtae3
wll0imBtNeCC98kfUwFtJR3vZ8M3FTXXnt4KY6i8VZoOYXGiCnC/xCB7hcLmxlax9vRWQmC6CTyv
VDrHRKAwL4bxc+rM6DaM9Ybsw9rTWykB8N8V7AEieU4WJ1bfgdSI1GLr6LBydZuoA5I8iBplK8+8
hngzT2FvlE7F5frIvp8XBzZFJxeOU3pe4RyNN35ZSmPE4XcwzN6Tcdw4qK89vxW+eZjS1ktDcdJe
nwexYEGUf2kCYfzbPr9N0jE8g521MfJMwDKIiYIwyeLMcP0DrT29FbgipAQgl0GeJ53VJ5JDmCKD
scdtF19u+iZoNZr8vCVNnsY5bDd+pV3w2JjUuanbFYRW1HIQwz2TufLsd0XxISGdcx/AvGp/27Nb
IdsGXCkZciycUd3tfFl2j+4EZuL1q6/ErK0uCiuVYubA+Z0ZHEh22kVNfoKhzcGFymB8/RZrU9+K
Wl8lZgpGrzoRUV78NLmTYVrHhkJmrsm9jZuspKk24cYEqslhTbLsXfVX2LimdwB48HtIIQGHKCFw
42ahuvM0i3Zu120ZEKxsajYLR2Zd0KthrHHaBe8OG1ptQOBGZuQgQ3I2cdMrsWHTb+pyTkxRz/XJ
GDTMJIFmFJbCjQ7Q2sWXYXsTG0mdkip04Y1Bw+FFNxSgd6gY7q6P/drFrajmqNbX7ujWJ/zVo/IW
/nGGGxFCgc2uISlWuInO8izrqQYlHupNnsv/XH/ylcD4D6mmTnMwZRHUebI4ADFswTT0QqBjxy19
obU5a0W2MoDB0pDXpyUocg0p/LaFAeui7Zu7mEMFewQqb4iHudhyHlqbsNYWzSqAcaFjVJ8YHC6J
j9gY9MuiY+sLs8/MbS3LwEa1aQizBETW84PskSQlGdYSkkz/Xh+ZlTllo9okeGKkpWJ+UD57rqu8
j51k01h57eJWt1ygsjTjsNucjE6euJPUsdffaMwZ2KQZSbMg65FcnFjWFDvCo6/ZvFn5XHtyK46V
7vqB9rBGB+0b3NwJBnelYFsU7JVF3KbHMNmXbgcl4PuEQ+gS5309VF9Fw+/cEJyH6wO7MjltbBuv
qlG4rmlOAKl/pbADgeXdHzJFX2eK7n2+hRxa+1DWdi2CyiUy9THE0MAgS6++u33+WDE9FQPIAjRq
z7RR+ihIw09lO7xc/0Brg2BFrxzGMJ+KsHswmtTpCSIQyPOSTElT3XdVqlV37wRNrzckaNc+lLVx
M7Cv6h5AjQctxoneYQnkKJAJAZGT6++zcgMb4AaIIdLiMWxQ2wFxEYjzIgbe8HLbxa1InuB3n+Qz
xWya4YwqZiwRtyqmBzZXZXJK3rJWdmcov/bxRCDxtzgT3PbkViT7UYj00SHtuY64f0xTSDx0dCg3
9vuVSeRbWzIzlJeNM3fn2iBvmQiOgpA2i4jcRcuJ/7ZXWEb8TVIBZnLDxq7vzgLp/EmOPZQPZb+l
7r2yUNiwNsFFAimOJr9fFgrhs3vFLnnZQbfDe+3IVmV1bXZaoZx6AYTru647Q8fKibVbph+bHt4v
17/QSn7xHxTbXBfB0GUdzjuQhRDwY5GLHRLqq99vu4EVvf7QY5aisXb2e4ciqxcpO5EuS/9ki8TO
TfewEWx+72ETq6r8Hgp/6R56SB8XM8CWFc/Xr7/E6juVYBu7xqHxq6N8RB4BCiSUWS6QfbkzxHuA
ty20WqKnPt0qHK2MtrfMtTczdvJDmqJf1Z0Tv2UH4/fJxx56TFs0hZXhtiFptAvhcBvp7kz8+hNR
SIbVGH0dMhQZrn+qtee3wjoPKU/yqOrOLUcaX8HkogP58HTbxa1wrnWtwjHxsNwNwImKBBhhODMW
7pb31NrDW1sy+uSQDfQKdQbrr6liRrP82M8tkJC3Pb8VyqSZtBGJnh9y6BofkWQ/8ymfNiJ5ZUG1
kWcyTAyiFoFGxuA5MeERu/J9WP5Gi37rdLs2e6xYbvNE5FPvdmc6119r9G8fc+xJsWc2W2ErS6oN
QOON66YRDbqzBowB5lP6ZemrPLQeWJ9BFT2ienJjmmdj0IQCd7Dkw/yQoBLs++MXA954zJwuFg5a
9TcfFGwoGmtLl5lBtSdWdxD7qvLU/3eE0/FWwXBl4G0kmoBvqA5LMz9MAWAlxBu+645+gxTaV1IH
GyvsSmTYgDRA8gm6VF52n/y1iu3pcA9x55s0ccKAWnEt26QHKn/O7k0ZlqfU983e67dA4GtTygrq
RQ5HRIZm93Lyvsm5hX4qyvxK9t+1xuSdxZZUxNqNrOhOe1A2ExiHP6Ht9TUN/fM0kpMZhy/QG7/Z
mCWwcWi16OGdzJv2RBemmWTk4/ZUXXsFK8BB1K27KejUg2CUmbhxM+7AVaDoD3AXydMPtZPrc0hn
d0u+cWVF+Q8czRFGYXvN7+sc8mG7ybQQDIP0mPpQT0TTzzetuzYwLXFEBzmSXj1QDw64gKmpTw0h
tzm7BjYyDVyMXoWNce8XXuHf/LsZ8i281Urg2UYDCpY/XQDtu3vCStSNE+Y00y4r8n6jaLw2ANZ+
7bu8myD5iYeHC/qeqpDELCP1HqzULYGod18BagHWpOIQAUnDIK9flBe6/6Q5dAiew6bVw0Y/4N1X
iDw7+6NZBJ+QJmg/+yXBCt6iLVl8iMpSJjFM3v1mY/N+d5nFbayDnGSQr4SCWnYxlRp2nFFYuRQA
AWQcwi992uf765P13WQT91li800G2KajKLie00uCxAO+pMF5EewRBMU3GgEoLUJQvSXKKtdv9271
D7dbXvfN7TQU20xL5PiCvK2LSQ1iL4S1Fl+E+nfqw6O1dafmRzJ45J6WWy4paze1Zp3EQjlkuWte
Jjh+7RZ+N3woP2mvflSQON0RACEaXj9kYkuxYu2G1g4DskVI0k6ZF6NRlVpuWJf1J52iiAp1JAAi
wNYKIRr0/4HhXpuW1r5Tt3LoqiLML0mehke52HVCFA02jhAdvWVXxthZOw5On7iHpOZF8r64Q3tj
+ABxmOlw28ywyjwmmUquOm5eSF7/5tr8HSM2QmCH9OXv1semhkFDkaDYmPlrEWYtFCqPirw1XF5A
dy7QM0HjJGm69L4MUNsrws37rESYnWSSDp4fnmn6FzT6nF9pBRp70mLFllTP0HMc6IPJyF3l3Vbu
jjw71aSTk1XJ7FeX2lBvP6GWBZ0KXJ20foQ2BxqYkd70wVmZd3a6WRcoTKtZjx8TPpf7vz7IxE9+
lBwciOsT490sAa9jLRkJlaAzmWb6KNs0q36lZPD8U9QGSQ7UlyI4ie818qtpj+Y+GEMbs2MJ1f8c
wnFXe80oQLQsYPt4MS66Tybt6s/zhCly/Z3Wrr78/mYZJK1LGxfekheT9c0HmhT5sVTM3/KMXftk
1mIA7f6+4jxrXyZ3Hh4MePxLibE6KYW678j0C8y9t7Cda69irQqiFY5XQKv0JQn66Kuc3Qg27hFk
R/bXP9VKmNoJ6DRkVeENor4kbAzJnUzRGU5jYCS7Mosh2guAOETKR13fgufAwFvLgsmrRLdQmLyg
KwIbHejzOL9yzxd/KmLC5+vvtPLN7Dw0yQMULUq4zxlvgPutDlUa/MpgiDNert9gZQLYKaiGI+QE
y8PyktZk0XLRE8SioaW1aNrFXi2qPdQjtlKIlSXAzki50oPT6TJ6nkjv7AA8ak+pCtBZywg9Xn+f
tQ9mrQHCJ3L2Kq+85LNmn6UM9XACmSHITrdd34p2kiLTdZukvYiFU8ChJVseIB1ktiSN1j7R8l5v
4n2aU1OiElxcVJlU7r7uuEK9gfCAH8cKDvO766+xNuxW3Kc5LKYgN5B+5qAwPEqOtjZkGdDIDTr2
0JT116ry/Y0hWYlLmzJBHIBK3M5kn6nKTBCbLFfJQzDVYXqeRBA5+2ygLr+7/mJr428lBxCMhgRe
zcJP0jfBk78IVdOJq41oWRsdO+T7XLE5S4sLtM5RLuYN2dcji+7ysuYbI7PytWwCBY+8iTU+yy+T
E/K9yRhqS0ht/CDwdl4KDfabvpNNpdA5A/5XJ9nF9wmd7iYGycUnj0PBbGPUVwbC5lH4Iqp92Zn8
oqtBnRTO6vfgc2/JAqwMhM2j0KxVVCKBvRDKIehLBx3ALsoE2aFrIO982zeyYl2wpEWhe3RekKcM
baznImlimB+kh+vXXxvq5dO9iXVOaItKX47rD5AZUMp373nVxDWtd60Rv67fZCXSbUYFb+GxpYK0
u6igL8LqoOao1Uemhoq1Ox9q/dNHTzh8eNUcaMSbKtaRR6y9fqqqXk9dwp/Ttl5YcRSweMFmuVVb
XBt/K8whDu/KwkzZpVUDnCxFVnv+Di6zEXuYQabd2OHX5rAV7mw2PtzGoN8uh9YDrL6VGbqZDg7w
18fm/etTm2BhwBOEDs4cPteSex9FN6Y+RPC7Ntu4/vviBhG1SRZigAEDYa73SauycE9NlIRwaUTt
oXVUPFVtFD1S7ZvhuwurBP3NJ/ng9dCtRZMcoGAxpcmliBx/S8Z87X2XOfpmwusBjjqiLL0XOgJN
x+Fs8eDizL2/7WsuYfbm6iJ1Id7U+96LX8gJ1DxBHpvgxjMttVkXCZTmAmVSD82jKoIdnYBXIG1E
9f36w78/oeEv9L8Pn/uB8Se3pS98cGb1xBwcX3cyryBgydUWf+79BYdG1q4PoFxQw1TYgxA+iFV6
bMgjHFqfurCrHlyvuW0LgwXh/74LS1EraaKBf8rLFoZmyhe1+40WUe/dhSCwZk9DqdN2o720Nqfs
lcBzVAMzS+9FFGn0ndfKLY9wtJrJxn68dn1rDegZhNDnSaf/JuBXJx9BIAm+Qy6GO1+vD/zK9W1O
xCRT4aiizOHYiv0eVqM/ASTeOhKtzCqbE5H2ncxo42Uv04hCzOQlMMzIWQG5oR6qZMfb3sCKap5C
r8TIQV8YlM+rY5J1/U+/c5tiA/q89hJWXIPb2VECvtKLnuf8MU8S9yebVHUIQHv5ctsrLLd+s3TU
0ouCnEfOo2KoNufIjA6uu4X2+z/OvqRLTl3p9hexFggQYppdNemyXeUmy55o+V7fI4QAIXr49W+n
v0kduZS8xbBqgFJNhEIRsff+Uy76O0OAgOTfX58DDZ5YLw8+qyBs80cQw+HKauNCqh+iFEn+JLIB
6lMZIqb4wGnH9r5gVXrUwzL4D4taGnqHQlry0pehqh94h3f0JxTtau8g+gbPQtDD9DPkf6SpazDd
DmhylyCaQK5KNBPkIkLWmcPUgV7sJ2STmjWdd9fRtdyJqkGDkuVcvLTo+vzQo0PzsY7X+m7fj1uI
rZ1iWNO3yhMCMTxePdd2N9C3f58HRHttUX0OOrOWA3GdL8uDtNDUSbM27b+KelqAPICeB+hXogDq
SZ2e17pZHb6XWX6k7+MwIOh+exrnSpyuHCYlz0IABitzWIj34/ZBdszFBmlEOpBBXUzxZ87QTBGl
gIiJLhw/TbRei1pdQ1yzl29shXZyEVDHjD+PguRP/pJAtclUbG+0lCsexbFWtqRKxMCNVotaPP0x
RzH0r5HA88cwNBhn4SqjsuP82oANNkAjLY+J94xm0HJ+gABVeRqzgcqV94PjCNuSKobGYCdOWvM1
Ctv5QWbpZ8GhJQX0D8ga6+G0OblKbH2VOUdjuh/G3VeayaS/R8MgWnNIFI5wk7HJ85WA0rVilsW3
SeQRA2HxF8AQ/TNlA/uaxUOy8nYPr7bwjqNMrMBBDdUUoiKSPs8kKRd18sDk290ju+qlO19EBftI
iCpnyKCFtDwreMb4XgxeVov9GNTxdwmalQR2FWm+76tQt2AYBrw72uu64CXkgwvK2DGqBKS6TtUk
5aMo2Ey/KjFMKGcxr28eRTrpc5Zl7bKL6VCkiJO7OA+fQEDs+/Vh1N2oTzLhbXY3l2kZfxSsg5zW
JvO1G8NZ0QgTgknvhZMKXGMasnzdno4hFBYqb5k3Mc6ibeVajXpjwrxqBpQka/mCF3qt7tsoC8Y7
zwN96+1pOI6JTX2KxjoUP6Fs+QKx4Qhc5b1BsFE0fryW5XM5CNtloxATx1PWvgCUHD9pXnylM/O/
6yj/ulTAeN+ehsvTWS5bFSKbtDfzZ79MiupRtEr8FFTV6cembqcVJ+FYKxuZ06p6aQtAil64TtRj
mXjxr8rr9bbYyUbg8C73/UmF6kWAhf8g8PoCq/dU3DdCyG2bbaNvIMOMQm3UDy+CyvQjHa+cUAD+
HG7vgcOH2ro3opKh7I0QL2PW1xDsg0TVEF60WMCp3i9NSD7NAGSxH1NEjdErG+/ak+uBeGMfIwKM
MaWNwqAVBPh4VahqV4zGMxvX7Drw2wHI5FOQRKXPNC9E/KggeYe0a9cH/7u9ag77+AudAw2+MRlF
+hzQ7BsKh94HSNyJj0EUFmC519lqZ+L10n/HY9vKN4wzL/EWr3ihLB4eTN1CGBTt0mORCRA7FD+i
bjjlDeoJ2+Zl2b3fDbyeIfEAxXgZgDY4B48XdDIe2gm18gwtHivjOA6AjUQxg5csxUiqF4j3kOxp
7pAgf67VTOdtB8CWb9FR6zUhiIqfIwYRpJ2mDfQqKtlvXCgbjzLH45KVZtJQGQZfwCjGU2uQp24J
ynp50q4lmFzrZJ1jCEhTAk3P8qVPfQK8LkTjvCZ+ub3Zro+H/zYSaM1OdPBwi4jyKrABWXZozAxr
LJuur5N/f/2a7BReW2UvEefy7CPSf9DpGpzZ9XHrnM5JXAQkS5p/VKzL373Ppuwu0KCyPW5bGutm
GhMI7EhUor72Am/ig0rpEJ1TWSHuuT2A4+qzoSdSirlK80Z8a6H1cGAJdPr8iVUPCVqnV4J8xxrZ
9Mp07rp8iKfgmbKyDXZYI5A4p2V4uT0D1+evF8obF+t7vqxjQOC/mWCkH/RVia3vw40OwqZXVohr
5qIS3ldGmuyO6QbMRAvlq/lthwO3USi6biq4z8W88HZmwX6O8jrb65Dk8nsM5YZ+1yFf2KwYmmuz
r0v4ZqnmDPKbXp+wZ9NA9RX30k8Vh/LL4s+/bu+FawDLkiGraiocf/IMmkLzYKom3rPBj07IiaxR
jTsuosgyZyqzLE0K472MPYMI76KOOE/TB82AMDNJ1u4aJtJTPYK18PacrrHyOzefDVBRZVzjjZ2H
X5WavpkCbWFogowBwxjDx6X2dks0qX2YLhBThgouXRnVNU3L8GfSqIDFNSSiKJpauKzPkHz53aMu
uUMiEfIrffTYBbiBb0/y/QICS+zUFc+8oSmqUP0i0VJ1J45m2/aTyaRCTc9PZdgYiKZDDrnY1U1O
2/DUJUEf/WJRiSTXLml9yHnHZRJCGeb2L3r3KOEHWUeJXNnBcGz6i24ZOoGBFi1e5iHkP+sFZa3b
Y7zrOjCGdZYY84tOjYGPisyCWoyPjGm/r0gQrJiD6/vW7QBMXGMGcI9fokW3n6lOp/hh4mZuV4CJ
78bM+P32IRnKIGuML3/28BfZoy6GuaaPsSdi0C1mpITSe8DR7T6feF4iX3TYtGx27qkfso5EMuov
aM5DJOajyHAEoRAkv29/37H1NkcIpRV+dNlgW8rlFwRl2pPH/X9wOMW2fbfTThLKXRAUj8wvUfbF
C8jAq2984ZvEUiA/enX1b7wsNJsgnJ5O3QVKA5IhA5hwdaSV539HK4a/0i7m2Ho75RT1czf0DS8v
UJCqjoPAIoG/eg9FFnnSqMfuJMBKK77ItR/WtdHyFMVRlSaPfogYwYyA8/xhJp142q0M4bAUmzqE
0KnkLOH6k2zaIYayD5Aqj3XbtGTjALappz2iEGDxL2DHbh9nyYuPXVCalQN13dq/7ghsuWXos8dq
ZN0zeWFlxq5aY0qqj1FVsviJSk/9nkgHTtdt1mEZvcZbaPAL2V34BPwipb3YCb+ddqHS6UqpzbHh
dqqi10i610vfXgxPkh16cLM7nKkMrIZqTVXAcX7tfAXWkHgeegQvuNKW8omYaZBfFQQL9Qma92X7
vW8gIBbsilhBym3FsThOmZ3BYMOQ4ZoW5QWaOvyhqAHg9g37fntfHGfATmC0uJb0TIvy0gpoVQJe
9WW8WiXa05Z9Av3RFefrGua6Z2+9S4zkQQki4gvg9XhK+uFkkn0Usfsur37EM0ozt6fjOgOW0Zsx
E5kviL6gRbjbz6oXD3EzLXugZtdeZq4hrCveIB0WFGFQXaCwGaLlEXeJnqCsExf5GnrFNYRl9r43
BJPsZHVRiCfoLmqo+MZCnsodcqHAatxeK9eeWOY/eqqiChKhF3Tbccg1AxoKCaIHI4AVTGW3RqHo
moxl+bjAWafQ+3KJpBYnaNUkYJ8A9X7axpueOww0l/8+XRFUlaRW3FxmEs8/BEjan+C/1tykYwJ2
utgf5rHo46qC64JERFThUaDBqXlC19ImySlMwH4Nghk1gaRGfYGuMIQW/WoGRyDyRf3d7a12uBA7
n0NrP4DCl68v84TXpq95ek9pueJCXOtz/f8b20YxJK0hM4nVbwey9yTUdBeohOzCdhUe7RrCMms+
oTegoLK5QOC52MNBjSfVKP8wab6mX+paIsuswVJbxVPf1JfIw0tQRely1pEiK0Rdrq9bFs3jGqyM
S1tdIJyIh4DhXnxHx7KZjts22LLlSIY0AL94cyHeSK+qn8F/GjVkl21ft0xYQJGadEGkLyMtkJvl
3SjYrksbtRarOVyRnc9RBS7rMp3zS8n5eAcaf7T6ppBaJ6N5WtKRHzbNw87pMIixjukozKdIg7AB
Df6HNICq3raPWzbcZ62GVM2iLqDxae+Bh0CZPtM+OiZvf9+1Rtf/vzEzv8soPLYyn8Akdx49QMxa
Nv5qcv15alf1GK8/9p2Q0E7sEBqhPbnV5eXaOXFfTmC1aru6PnIFCFYCMm1QN6zR+rkmZBm1qiDw
mbApR18fyD5bkf72e7Tc5SDT+PMyuL1sDtcR2XbdlzrLus58grLveJg9D21eJDNDvpNsiNY4TVyj
WPZNfTQQe/OIAxyjdXA0UDiGqFy3q686FLcn4nAhdkaHKUQBQaTyixShCU6jByWEHTJX/VqjiWsA
28q7NisgkWw+KRB37P0y/tAAE7ry6x2bbaNN/TJcAtCtqsusASUnuPyfJISt9lIAX4WaWfzl9iq9
m/diIAn8t5WYAOWegRD6pZRTU+zBL73soQ2tD8JDUFADDbdHVqy913n2KWvo19ujOszGBp+yCekk
lfp4elypTUEXSs5jB7LCP++cufbmZwBB13KJjn2yoaeE9kwVkyx/9Qt6G/yhrI+T1sXKVFxfv57w
N26mzLXRk/bzyyimKN7LtgY8iRNAPFb8mGuA6//fDMBmUZWKmeKC7gFTfRJoAeYP6YAmlJW70LUZ
lsX7ceAFnJblheEGvLty88A/qlMPPv1jMqW/AXFeCw1dc7HMvtf+kuaRyC/oKZ1+MvT97aPU35qT
sblJ8MDASe5J88i5/i5ztJSRaCSnrh7WKIBcE7BsHlweSRWAgwzyZ8jVCpQpYyRjVnbasRF/AUaJ
qtqck+ACJYBlp0AEn37wJTB8YRsfF7QQPuZoOaMruSWHC7bRovMyoi6qsgIxBJhud4YP0WsJobzz
FHvZ/27buWO5bJBohN6cpATc9qLxwI8PbCBzvmNLO22hFWCJDRElqB0nyIkOsI2qPFEzfGxzY+6T
ebVpxDUDy7xx006YgEIjkRcUP2imocGeQQpiW27XpiSRA6IHpvR46ZXUdzOalzQaPNDLnTf7UgGr
CQaibuOGW3YuVFtPAx/Kiyz4svwCM0xSPjCgSeSXKW+74j/b9tyycRo2aMIKqHmUNPgE8P18yM0q
zsl1aK24vYS6xCgBEbkYQz4J6MvfFap4aeS2MiZOlGXg7eKN0zgm4uLPrFrUDnKHAT/7QL2N97fX
xzEFGwPKAuC/BU+Hi+zm5AfpIDg/G0MfwQa9sapio0DRPJVwPDOXL7rjT30EkPFUoX5T5fAltyfh
MAsb+kmqcGoEb+br+6zP7yNsTHkAiXj/4/b3Ha7Q5iMpxxotiYVQv3SS/gbM8AMjINItg+A3um6/
BME2lAlLAsu+dTaLOWk6dYmyum+B3FFkvFN50Zf/3J6Ja7uvK/jm+u59FDAX0i5fRm98Rp3oSnpX
jacOSaotLWeYgmXXwMnPERF4vLYoOj2aHn2O+5okySZRaXzfMmguoRHI+DRcTC4LTCFU373O23pp
/6lVvlmgsV9Qotbd/KU09KchFcKnFNmXu9Tvh5Usp+u0WkZtstmfaUDnL2ibU2QPXNQcPIZlMNAV
m3YMYKM8TT/5Ok0xgNRFu+PgKz0sM7QSbh8h19etGJ2HtRd0VTddeKgzs/ebJG12eO6vsd26vn81
wjc70IZiEuUUiUtZzHgDtLyXy12WDcnGUqIN7wTg1c9TusxfKKhEPoJyOPqNOGdNTc9hYbZC1hwV
iS77Zv5CFjxemDd1h7IV4S4keIhv24Hryr1ZIUglalKDTfKiiQcuY0Pr/kQmdGVvc6c2qhOJEL/p
zNh/5CX8dOm18rD4Qq4cf9cCWQaMJonAL+Ks/9hm/IkWSX+UJjkh1lxrf3M8In37Vk7wsupp0n2U
BlxhzANnUZWGrdnVbCqPOu2fYyBaTlqln7qOr7aqOt7IvmXWZT9XOvdEcKEjEvKkBrjDoNUGRLL5
17hY5S593zyoDeukkA3JYRcICa5FxVYLpPRCMtP/3D5b7+8OtUGdfKwMl2bOXtEr3t9pMT4zObR7
EAV8vz2A6/db5s15xWskUCmeFdeIhtVDkjwsbOqX07YBrvvzxjqgTBv7wDnyi0pqGj31Q1eLXym6
j/SKe3Ut0fX/bwaYQas3iRDnqwWT+G5GPX/3J24autXkmmsIy8L7ZvC9rp7niwDTMZg/w77xjj4o
iUi5a4yAWv3ttXr/zILh4d9TKYswCqo6WS6QODB3Jqt/SLXoz2iw+eYVSCPdHuX98InakE2Q9ufB
HI3ZKx3iEpghKoO96L3uR9S00dH46LFVCEpW/IvrgFnmzxhNUhR3OO6nTv2EgPqQ7YZBbaJjZSAy
+PeSAac/ekUW4fqru4Dt5zxNukNeLWyl1uDYehuyyasafYWmzl6B2r6g6IoUbqrNl7wr4xULdI1g
XeDBXEUj6+L+48IbEx+iuqf8P5BQ9cBBhkd+8/v2rjv2gVmGznw/iMqgFK9AtlDzRRJIg/4oxjrO
thm6rWpFdDeNyAJnryQR7QEAbf8Q9O2327/eYRnsunhvjNw0SZXjShWXmVY/TN3/R1cofQLzFqHx
DLnB26O41uj6/zejyKXpwJ3deN9b0ebhUaOCO+wT4OXXYOvXPf27IkDtjrbIhwNZes6/RG3wj/SQ
lkBK8MO1dN9ScT/7WXkKoH65bTbWzT7nvOhKPw8vwDplu15E/5u8UWwKSiizzFoFJkgALQgvULJf
fjM/BF+nx9caXFwbYVm1z1GKNIHuPoLUh32Tg+7CfQVGjrWeAMc+2O1r2gDx62uVfdWejnZKxo8l
OHfFhMxQjxfNsfKy+6GAXs7tnXCY+F/dbIGIU5TtyQXyRd0OWzIeo1IWu7xe7ddxrJjdz9YWNVGN
7rKvsqaAFrXgQoA07CasGjz21SzfGIYqtSgGFchX2RT6nvCePoZ88ZGtk2tpCYeF291sQsVJFYez
913kQ/MBspfjgafjdD83I79L2CbQLGZimbjqvb4woosu0iMQT2ei9F85pB2qnRfG7PX2fjtuWLuV
DZyIwUiWDN1MupBHn0JvIR5JfFq64TxBEDgY+Fp07Vo2y8hVH03jMGJnqIHXDaC1DdB/yO68WOb7
AMpeG4+wZe9QrqLIDGr5akgbH+aZ90d0es+PaRr9vr1oLiOxbN7AJrVP0v6jbvEIANZo/DRMkP1b
omL5vGkIu6mt1L7XeGUYg6ACFeC7MZuXfj+baqr3ebGsFfgdW2L3tc1Fw9GWFWSvjSmLY4jTcLhC
wOO+n/cJKjZ32yZjXehol0PXatbKV/AlyyP6s9nZG+MXvOXWqNaD69K/c13Z/WykgD5sDFjk97Yd
XglBAr0W4xNLUQnS01WhpPfih0oE/wSClE9dK9f6Zx3ejFrXPVKvaewXavjIx5CcJC/pryRlywpQ
0vV1yweYvFmE74n81Yxo4MmKbIDyI1gTbu/LnzTke6tmR/E9HWU6+tUjL7zgMCaLf4waFf5YGj/8
BNFj+RgN+RVqyGfzwHsw9zJu2l9+FhRHERfhBw6OkK9AskDioYL8Yiq8bX051IbwjWkQgOI8oBeC
h0W9wy0BbdYOb5o1L+5aWstNyK6jBbRxuo80hAycSMNg2AXg5dsEQmPUBk2XcQYVsLSRryUGSnbt
Ei47AyLnNbS0IzCwm99owTP08IbkAt1k/yTCLNjTphkOpoBsi6my332QgBC5Q23h9mlxLJjdDxdI
UDawIc9f6zKPUf4K+0qdWLnka91AjrvI7oZTPsghBhEh/TKi4Y5DzUDkVftZ9cNzNSfisKR8ExSc
Ubsxzk9MkUFRKn/1C5z5RGSAUkj0w675I9daWV6hR1pwZFPifWclhOIiMA0vHk+fb2/Eu9dPQuxc
Py+amANaqjOUhdHxrIn/T6+G4pBctapvD/Hu78cQ1/+/iaJQI8zCWPnLqRLgAYn8PeQyVsp3rk9b
PqcvVVnXkGc7gTXmNE2A5pruePtXv3ud4VdbEUYZdpw1zbKcQj3decuHti2OPQBJ1bDxt1s+Q0tF
mrGc51NM0SsdJMBwberuwG+3YgpoHqtch2Y55bw/leRHStfA9u+jpVAKvKY732wm9OWgsWmwmVN+
So/Rju7CffKY78TBi/ebyoEY5Oqm3gwS88qDdjtycYBZvMSj9xKH8Sn0mh+bttbmbUwZr1rPaxYo
ROu7yR/vjOofs7bcqaZcuWsdZmVn96EqT9ARoZcTpWF08EpN9vUUBbsKTaErZvWuh8MiWW7BFCVw
PFmKITQSzJHM5ZFMBT+2IWuPWR//DAj0qm6vmMPOfMuESddkWRnjrA5yPtLBPIx6zTs47MxO80cD
0xxEHcvJLGNyXCZe3NVJ5u1I4/HdJLhesWfXFCx7NlAEkcG8zKd++abC4ZhqdX97ca5H/6/ABxth
GTIIiUKQW0ZVttOLyM/gtux/gA9W79NKC/Qmzf9oYJYO0Hb4lBWhWkkwuk6YZeNaogDpZx5G9Uso
b8km+ER5Ux1R1/jn9rzeP2CBnePv2OynRTLMpxRtNwjHgkPV1LvKT45jGb1kEOq5Pc77OxP8lezP
BpHxSAQnlecIzoRY7oZ8NYnt+vp1dm98SYdGRNGWBW6fafgxd+OFtl9u/+73Ty7I5P79ZaAeyjzz
YuxArPWr8ZJTMA2vaRZ+LbO1XhjXGLaR9x2KCDlgjACq7ysvP/nA3abRfKlSeXd7Gq4Fuv7/zQKx
NIfGrcmWk+YCfL/hc5fFKzb3/hkN7MS+X3aqJ4LiBIlvhY8Etf+YyBUP6/rZlj2jspUvXZ4hcNEV
qga0HOdjsCoX/m5AnASpZdOkilU5zAW5Y7W8F3nywuVwT5oOGXD5KQQCOa/XRAZdW2wZcpKKmCQo
xJ9CqcCDXY4PqE1C+Tw9FiT+Z9Me2+l8GlZZgy+C+Bzis//Nc9OQ3YzQaVMoE/zFwajrPB6zxj/p
aPklYojOLWBkWzlEDjdkZ/DTpohjNifzCYWt4FB6Uf4y5+2PTrXjDgidAUXOpth2qOxkflSW3DNp
5p84kgz+rtQek4+LKLrmdHsjHBZhJ/SpJzIIn6ngJJkIHjXJix1rhDwGcViuuCWHYdh4dhWXYU4n
POMY5B9BaQF2gAFCnxtXyIq4gY2fNbjrsEJDzY9kkdOvkFZrRSHXb7eMWlXDDESXj3YXVJi9J3TY
FAhq8PTctvqWVculKtOYY2lKaNvvTc0rvNWTYDfw1dPq2mDLmufMm+oZeL6TgqzdHFKwN3dfKjM+
356BY4HsDD6NOCgowxaM74aRzxSh2LyvBohgrQSVru9bkXcPksAQ7xHcabQF59VjyxXhD/0SJPrz
thlY9zGdp2Rq8cw88RAaKYB7FQ8LXS3yOpypnbEfl56UYz/g6yb52uLqP/2fjRlR7QJwM29zeHbW
HnXquqzzEbus/F/X/Ei6rHJ1urbg+v839zHEeVPo5uKQKg9yFToAoj1ZZ01ynE87Rw+4z1iOZYmv
F0CeApX1VWQIuJp6Fabr+v2WDUOzMytpI4PTUoMxZigK79iQMFu5DVy/3zJho8qm55Ti7Tbi1icM
udeIXB88M3qQtp1Qy4RlW+ay0cI/SZL6D1E+tb/ihuhs2+ftbLwOw7gZY4+dSQphc60b8O4HbZhu
sy87Dc+DsRvrvEjPbZ8G4DSB0Nb/z+cd628DydHza6A0kifnCJna/rHzu7465T3xp1MXALW2pX8T
0c/Vvt8YQU9BI5DGY3Lu/ZqgryzR4ENoK0pWUgCuaVz///b7aiARCXMGdWr6wq8dqKWW5tREpl7p
YneNYJkxeNxSPisDT60RqLAKxR3TSfoQgo9y4xDWXWw80gMHnLGz8EV2309IqcchQ4UqKv3DbVtw
+FM7c152zVKNdVjfg8vja5nXj1I1/xmW6DzlaxA+h7+glkWPimUFn9R4LlVOvkQ0yc2uqFeh9q7P
W9ZMFUn8qpTsLJtqOERF/BIX0MG+vTyOTbbz5sQ0uWgrPzxx6MnMJYNQX99/nCqZbEq8BHaeHMj9
0pTolDnzGEUVViApS3CWjrd/vmN3/0qSo4F/CqYgPPVR/Ug9+FITlGjFYU+d0mvUE641skzZ18tg
KsFw49C8AmUOOoiaAQTdWzvv0a9+HfqNNbdmLLpU9uEp8uvPf65jM64VEt7P7gSxZceyi3Q/FONw
nvO+/8I84Z/7iZ386yvHD6h8GIeWPY358Ny07Pe2fbEMeyzmGhqQNTkxkD/tZNmTY1RP/mkEi9ld
nOTJWnnbYRyxdVfTDtlPr2DhaVT6vyoy5tB02VqC0vVxy7CZRvmli7Pp7GeLal7aJIkEEP0qrMmK
+blGsGxbJlGY8UxN52joAfeeeU2XPfq111AEjqenDSkHf30PioBxuesTyDv3LRz5Nc0T0fKzAkpi
X+OP2zvuMBIbVe6nSg1jzJOzmkBwMRNEqhFQrofUQ1f1tiGswBtw2aYLEx2e/Kw39wQArl0xJ4jS
yjUZdMd22IyBPdrSFFf+eI6Yhz1GCjT1z0VQNNU/26Zg2fnsD1OesgH+KkStquV4NjBlwGUNKrCV
wMO1Ede5vXElIoqDoJxMiGs71zs6gPZn9oJLhmvpuG0SlnGDMzOkfosnimAR0sJkiRChgbiM012Q
8WQTHUgS2GyBuk7yxYec7TmiVf+DQ97nIWjz6de2SVi2PXMzNTmcx9mw+sMoCXmemybeLUUgvm8b
wbJtnSC1UzYsOfOc/mwHNAlwrdRuCQGLvz0CxZb+nbcPbDg5BGFp1DRwq340PssS0YHOhhNUKJ5B
9HO5PYbDJGwouRzzFBrMBTszLvj9uLTeOVnYuBIdOPyTDRkPvE6leP1gBrRudlNN2j3xKTlUgK8c
PIBj92CQWFbOrWsq12V8YxkR9QnqTeV0lhLCQHt/7MxwiBE/T9seRqFl3XxQVQNewvGsZBPXezZ2
3hnNnIFa+b7DtEPLtCO1jEOsxP/F/BqX+FOwxD/Tpc5XCkGuFbIsWyd5kPhgGzwtEfkFWFXwifsx
X3nXuX69dVWjAoosAKpPJzaXH3jvzUeVhtMR/GvFxhEsmxZp5zGRJP4pRLcYCorTeEAK8QsXOj1t
swbLpgVlPCJURKd+jn+iqSXc5UO1RhjsWCAbKU5p0c3FEiVnQcKUAdAmwIIklrwfd02/dPG2OdgQ
cbNMoAGHvC8yZHCBewpE7wFAGLlySB1nyEaHz6aHxBCoP84z09DgGglEYA7p0GG8TXtgw8NRASsl
NBHiu3YAQdexrDxd/jet/ZCudR84/KqtFhwNJmOznOG5iy4+gCDsw7zQz6302M7L0222ZoPEeZjS
dGgmLAtq4MDnpUiTZSiAHm6vkuswWaasJg9ZMXVNRBsAYHZze4WgCQWHp7s1EgvXGJZFi2jKkRzj
4/lP5w1wqsWhTebi3jNiLQR3bYVl0kCQzoPhxXw3d8CdN8VLq/u9NuGZQSRp5UC5pmEZdS9ER1XC
h3OrVHIQIC46agLamsHbxsEOGv/r2+zN1TPW2lMR8IBnUVIQ7kO4aNh5sRdlK7vtMDobG64HWRaI
U5OzIZOMoRrYTfLT0vtmrVjpuKhtaLgv+i4CuSOeji2wsMCcsWMfZvreUMhw5SEp7mugxV5vn91r
rv6duMbGieuceTlrRv9sgMR4YXU37HtQex189JEdRQ8yQO3l1T4MVjULHEfAbiLTfGyXeW7welFd
+xkkCgzjmGHfZhVEv27PyrVH1/+/OQM96rtBHnnQsMkY6Nt0zw+dWtXlcW2Qbe9BmegOeNwzdOH1
N8OGLzTHx8X1gT+nWu6yYZXSxLValt1HdTyZFHHa2Z+8Rn2jFUnpPW8DdAzBQbLW3+YibRC5JCFR
fj3Qs2ivCMGxau9iAaDrtv2wzH4e1Dh2zKMQOKY/CcBVj02JUuPtjzuWyO4y86cwm0amKTCHXXT8
w3OgSOefhhAF09tDOM6T3WM2yrou4mHxzyS5lnr7uIzyXRI1a1Nwff960t6c12haggW3ID1LvL92
Mi2BTAnBz77t118d/puvE28psyUIxrOu5BS/TCYui4+s67RZqfO6duD6/7cD5FXehU0fnziPi7PI
9XA/ppI8xQVZ62ByrZBl0RTJTQhyF/RMoLhFd0b5szzk6C7Ylh63O8varBfzXCqIeKkhBw/dBGh6
JPv8acgYXctuuiZhGXNPdQI3K+lZzxIyUDX8RTJsw9gngd1aNucglcjalp7bkYz/I90IbFbKU3+l
h8z14y0b5vEAkTHhDWcJLrX9qEe03UG6b8VDvH+EfLt/bBnGeUxrEZ4qXUPRMPGyPZnDn6LrphUr
cI1wvQHfHFIWBxnN64qeAetVB0pAiMmvN2pYhmxTpddPLTM2FSn9pOwVkIS0fWrrckC3l1xr7XZN
wDLjnsQ1CLra+Cwnxg58aNpvc5nNxxEpg01+zrdFfee4H+jCVXzmKrjTQA7gzQ5xii1uCMTx/96A
yDRdWfhyPLe0U2ane4be99wMxUo27v0D6v/VQMYgoyshk5ftWh0/Gg9EiHFI1lAPrq9btuunUwgx
8ig+Gyjs7krkN45hAhGVbWtjxd7oDgx4PbD4TJDUe5pTCAexOHrZ9nHLcgHXBf01uIWy3bU5zZ/b
4sOQjMPz7a87jqXdLiYWM05EV9dD389QaveFOKcouO+DaVV3w7H4ds8YE21mNDKh517L30S17d1C
53wFA+yagG21TcohRVCQU6RAdS3mQp94A2Wcqd5Gt5z4f7WKkbga0i6BXZlEfSNMj/l+AQvX2rPq
+lP/juJBjfhv02plpNuiyeKzrmv/ELXpk8764sccdl+aK/81ykBrjPSurbj+/40bBeg4EYP0ozMh
cVSAxXsh4UMi60geb58n1wBWdF02kE7mJVnOZTQiyiJkTLzH0GPeJt5cbIZlyYZFYTdBjOPMvSRp
cdcEkKMp2nxZMQjXBCxbVlE7F7nwfeQ+ZQohxrD/jSCiXwPgu46rZc1BIWWMFhP/vLSQieKifNGm
A3tLNa3Yg+P3221jRnkNm8EUce7LdHgdoWm2i6dErpE0uj5v3cOmKiJG4mBBpFX1BhqM6Jo91Bl4
NrZdYjbM21xFQvPy/3F2dc1x4kz3F1ElhBBwy3zYzthJxom9SW6obJ5dIb5BCBC//j3kyquY4S2u
XOULNFKrWy316XMa/8IA1zBB2B96tanAsbL6NmYMtNd+UasEmwcuFasM7eOqHIarGxXOvnBt48Xq
VERdT3uGBwaFBkSAiVxzN/AUMgy7PMzu7x6T3ssDUP5fQoW3+RoP0HEFtfuNo2xthSz/ZWj/8FNT
sIseBj9OJqd4dL22iP8f18m1IWwPFqFfBYWLIdKk/gwuxuSOOGl9rgJ0kd9eo7UhLCeGOBeETcFl
dzbS4Q4UCcFjSY95DlHnb6mkldxrDMudeVpx1vrDdAkL1ouPJQekNcZpV0Xfbs9kSQ/fORtsCFkI
enzapJAnFokAt0zDTywcpx990+Gtu8rzf28Ps7jve8NYbh2iZab1GApk0I04gI3nPBrQY+VsuP4u
lFGwEc/VlhTiinVsYBlI4csIZAjsotywOaCpRryCHtU7zAURL7fnsxKmbFAZT3uW1ZELSFY/mXOZ
gss3y+RGLW7t9y//f3OICjLyhZTOXIQj+hOE41G8z4w5unsrx4Qv83ozRDkBU2ymiF2A78oPUHHO
Dzwos8M0Ar+2b4ksT9cQIRfQyZsvwhvrq0H298vvd0IQUIn87wQoA50TwJrzZayCEDSrvrzUQ/K9
CzGTHb8/QqHnvyMwf55SWajhK3cXvm4fvHdFlP5v38ctf6ClQ1wUpb0rskq0P3JT8/KuCP38dd/3
ray1M9OMN3SdvQx4RgietFMl7TcBkMlQbizPux6N5bHum8r1tBwTMXwlrX8RfnqP6DfEHFq6caih
m+pUIGichr0is3ZJ14AAC5Xp0r+WAGQ9QjWBfnT5vtsnZmP5A03gcbTxq+c8nLwGWuJR4OjoVLW+
xvv2PptYDiGVS8CE5UAgdwIlA/drfZ6LeuNcfZ9pAjOwHELMDZuGyJdPWjcfDAMn0gzSf1F/Xpjm
yxpPzmC9/uRH5feoB9H97Sm9G6kwqHUOlhP3zZzN7KoLMDGxPq+OSx/BOaCb5IfvXl4whHUCjqoO
vTJC4y5pO4WuIDxbhTVYhvIJUG1oKX7P5OBtvNCsTMeu+9Y8xIkU9N0zAWX7Jzx15/+OftN+cYhD
t5iM1gxlV31FPpeJIkx/paP7SbW5D9aq3jkI3/w0UId4DAUaDBbWNHC3sw9OUn2+bat3j6yI2uVg
PjNFhMncq/AahZu4O7sDAKx+s3VTXhvAighQs5uUIIxf0cojO/QSp3N0Aj/vFtB67fvWsTg6XemI
StMrmZROz2Lmc3Q3O0Jv5Chr1rdiQMtYkHQ0i661n87ToXYEZOzDHNywh8738q235LVpWGGgDlBL
qVTKrqEe6EcUIMOvKZ+K420rL4v9R6IFK1thAASdQcGCKX1GDaKMdab4KUmDH9hi6TOIU7Zardcm
YTk+M6SpO9BeXkkPdtKzyAmXj12XNM2eogHmYbk9UiAoMfqkfm5DSPAsaiwJ86u7edxqSV6ZgV0I
TnTrpqnR5GoEMdE92P08dt+PrN0SSFnZTnYl2BRtJvAKUj2LLnV+Mooolfdo/oiDFoxZt629Ngnr
mJdVPk7OkNYvMojYHCdRiprz4G9SI68EX7v+a3IC9Lbw/F9S6aErz05QSaeI87zV4YfIN0HyzVUh
0qKHVoKgudq3ie0isIIuat83VXANK9JPLK5aMPv8AjKReN/BGK+S2Nc0pRulizVDLYv7JhcmVc5R
dJzqFxOhjUzKVFyEXK4LIXBdt+20NoTl89wVU0aqaboiCpdPjBpyVolJfk5JMG4kAGtbwXJ86XY1
GIMQ3vU0QnCwBLlLdBVR7W28n69NwfJ4ykmAR5iMXMEWa/p7ySKVvpJw9rpTMyeh2fD7lfhl841A
K4/7IzQbXmQS0gurnNd6YZyWPlpqUFffehJdGcauCjPZDzovPHptXToH4VmIxCURGmjDvj5KPqjB
i7vBB6j29gZYsY5dIqYDY2MeuMXLCJqc4KB14deXAjbKN8y/3Ereifs2EYmeGreiSdm8oCUYkLsx
UGBLbyEe8JSgvvshHXX2nCnpVyCQhsiGcz/2aiulWdkaNkNJWxOfB7lMrnVWftV5Kx7Szv00R6S4
v716a9ZaBn7joXSkVIWJdK8hNNPOSDKS46ixF4Rg8stA9UY0XbnS2NQk6NYrWxD+Vc/GQ5XXTNOg
VJw7DHlzmmUch10uWfrRpCVErjJ05/q7EAQAbFjxAROScwC5mxc+aAZyQDHr/wVDLrYIgtYsZAWH
RGZ4jq88fi3xXvvIVF/5BxQoo/vUG/Su8iAmYUUIwqPGdWXvXXkJ1zm1pc7aUwc91404vWYeKyUo
53kowDiK+1Ox5MvNMMWh74CCDZLWvwF1TcmPePfbkvF8f9H+IC1JujlT0dyJZwP+oAD1fpE9hLnC
Cd5QvkscAPJ+y2TfbG3tzzWubfl8xXp69MSJ77H54GR4jdkqnv/mmfozNrh24Zn3nPqhqxJcnZOh
fQ57UkbAs0rkJEVsNCScPwiIhUf/dGpOUVnv/SE9JrIL5YOCyLc++mXSpOD7jKL+fNuj34+HfxCe
hAC8+jrBhtfM6a5sqgGtxXtO7u+Kt65dqoYkHemipouurepa59iGIKI75JMgW/3/axNY/v/WbqKN
MjSwdi+/qVy14eiVhFLZ37eXZ23rWfFAsbLRVUZxlRIM3arC7wF+A2de3h/8kKPJY98wVlgYuxEq
1anwr2oWVfCY1I3zzwgVmOTiT0xt3RXWJmPFBdEmfY6yKUYBz/wnIR1yMFHg3/Wtu/FgumYMKzLQ
au6YYoJd2x7KASfRQOchXkoiG+Z4//xx7SK2TjwR5G7WvRB029yrFJ10aLtO0bjgi2MHPN9GjrUy
D7uQDc6ltEpTF/NwWgnWTmkG/pBNFagubxv8/XzetQlQ2g7Q7BxM/y90VN0lYmquDwL+TnHMzdF8
RXGpHu+gMpDPx30jLkv6xk8INUGW+Eo8a8dl31iCpcvRzHwUxK2OMmnko0M2Mcpr67fswDeD4QxN
yOgSdh0LNzDHJMy9+pgEYourYWUn23wouOhEkQcEwzMv6+6AJTP39VSIw4Dze+MJam0KludzVFU5
Q5x9AQ2hC+Vc4zx5veftOkJR2vnvAuU1iLNB9V894k2N3JcNbR/KIq3jkjX0FAZAnCmnm+Ie8MLD
bfv/fqd75/Cxac6XVuAyCMIGqU3n9Pcqy0z6ovXktlALbdDLFKMv+QMdtPzYqyF/mnv5QFMStScn
m50+9qkjTmHjFgd0n+Un2g/1VxqF4P7mI3SAyrFbAH9pH7VP3AE+CaRsIHPKAH+VwVFCzgpI2DEI
vPsx4F76carDvH8iQ8bq79AJMK2I0ywl6q4ZIch4f3vSa0a04lEetG3aUTm8jI4TXUeAjdIH8CZP
W/LNK/HIrsHXFVgGsor615wW5NmMYFbNU7QOmxltbXgP2Irca+NYyYn0CiipqWp4Iaz4CgCqute1
ng/ejHdJbx+ndOTaFfmcA9HaI/O+Utz2B8iVKjDRQMNNZrE7A4d32yZrc7ECka6c2Y94WzxLxyk/
jQX37n4Ly6qF9T12880u75UgYRfoiUwCrzCSXmvV+c4nEjBQ6uSknJo7NqETbd8es8v0qsd7WDIP
1ePYQK64XNDYvdpFzQSTWFFIy3aaeKG9a62ZvpON6bsTNLh673TbGCsOElhxiNJQzModhpdkzvmD
SRwofTq5D6TN7e+v2cBKOWhX9gJSGs3LWM+eOVMedeODRm2nfp090arr7WHWpmH5uR5aNNeLMLo2
aNa7dN4o/yogAbOxY1cOa7s0zxnw0WXZ5M9M4qpTz+NZKFx1BASAjqRKDp4nt/D9K+tlM71o4VEd
mX54qSeA5GUafR4d3N5T4f21a6XskjzqJ4xOeFd/ZiIAxj/kIz9E05xutRCsTcDybpOIiskwzZ9z
vyhixXKg9KZUxX06m409uzbE8v83yQVtkN4r8CdcDfTQPprZ7zNQUNTRI+A49Y/by7QSpOyyPHBV
VdDVGvnZIu4p3fJJObI6FB56xtzaczaeI9eGsdybRAP1JwVzs3SEfkccQnbtL2ik1eaubktpDoOM
0G66kXS+/zTl2oQE5eS5hd8n+pl24M/WPhsPre//Uxf1Zw50V9zWQXcEuPg+KKpfu9aRLS71xlYt
OP6iRlbT89imFIqBUV+ORw7dZXVUErxhB5DnOVtNimsbww5moRsWTQOAoAh1UpxYkDYxMVSQo4Da
0r6IZlPbmEaHDoG88xVXeDwTeONHqCQUD802WdjaprCCmcioGeWUZF9qXtOnMU8iGTeZW1wkgApP
s5uU3b652FQ3GKnvohQPkqoPORBm8r7GK9GDM28Sh62YxOa6geZuVuNIDK8q69LpBO286BWd4K5z
N8sZihW3d9naKNYuw8W2CBToFq/E9/3LSLgPzo1g+gI88i5GowhQ0/9uZC4bIHWQhiFuAox1h7sz
1CQPEZDyZssaK8eMzXgDEQAX/CrU/SmN07mHUJdcgobLrf3D0PIOrXc+QTtZpkux7zX8DyKc3Atb
wCuIBxBv5fwAOeDcv6ZuJvLPtw2zci773n9XLZ+mNIma0LskbHKLMYYoSuI9goF8CjYi6JrpLZ+H
6kWep804X0mQ1ewoupF+HGshOUCAbF+l2PWtLCaEVnUKxib1ombi93GdtFAn72SSbhHTr62T5fJh
kYKgtNHiMcwAmIzbEILfh2n2twgaV0KKTXqjIWw1yKBLgFVlxQWkCUczhe4xx5vT2fHLX7usbXPF
0GYs+1Dh9aeeGignEJz94RBsXchXLM2W/785SjJoPBM2N9N1cAp1KGnVnbSS5JN09MbvXxthsc6b
EVrIpVWVlPoqshnClGFVHfKu6B6HcJdEZeQyyx9Imvotq7LmRcEd9DEvZqhVsrTfgsOunfCWN+SR
BPH6UJMry3T3yMGrkqEFTE/OP5CkZxy5PcqFOS5B0bD03wRgsPurj+pW7RKQxQQtTwE1IfQkNe+v
GgSgixpMH/yVqyHcKEr+1np+5xGDWY7SdlM1TF7iXAmY/vQDNHGJ+pelkF29F+Ocg4EC2p8QdZh9
gxTHawIn+IwihRMe/S4DQDt2WYuO6QTP8MyJ0dWXDqfbm38FTvQH9QxzxjojdBifR6hhHsqo4yd0
bp1qET21kfdPDU68D2HG+KEh+ksBTsfD7YFXfNumo0GfPguNMv21lE5/4CGYE4g3kBPIZNEc420B
JdeGsc7YssqdtjUKZe260e2VNqyQd0LwjpxA91dFT7ODFGjDzu96YkDsJAu3Uum2cnLPwqAJ0PRt
eCBL23YxbT5DvBtyMYS1kxIU3IJxzOZLW9YseKyh7qmvPbBGOztw7OSKzH1Tkk67Z+jSf2KOx84D
kF8b74fvOnpA7LxK+saltAjHO8MGeZTQ/T4yGj2ZkP2QM+DDYoyyo2xAoOaSYM9hjjHtHVCATaYP
iXtOAvgd9HVxP3Ej0/1zex+v2NzOsGhNSsPzCDZP+DNZ6C4HbIODs8nAt2LxP/Irp0zJ7MLizHPG
Y26gyrbwdL3u+/n24dErFjUFtiyIhNU5IUV7HsT8E4Sh/kbv89rvtw4PWeG0cCLmnmFtA6koE16G
dlN9dnlK/COywrrW0WFA7AtxpTG5LHqehvv/jMX8U2eQ6hbNGCvqfeglCPP2LZZ1TJS+0IThReDS
uHPrHqNxTisTs0C3AeitdACZkNsDvRu1MCvLywWvy6is3GVTiR9JXjpnXtT8VIjhy0Q3OQVX1s5O
rxQD7ywlU3IBKvYbyX+JCmQgNAMGN+FnV+G+NpWb8oXvXhMCYt/i214kXWnUeJdD/S2mTvW60JGP
rod2zvIQQdPg9tKt+KN9dTdJ6emm4KgLEKcCAijz6SmavfEhokN3d3uMlS1tZ4zQC04pTSpU2Bz+
kHg8eUhHn24cImsfXyb2Jp0rhypBvii8C94AgLxui6GKmyJMN8LhSghmlsOLAuq3FM8pIm5580GD
6eBEUIKMy4qKOOfDkZQ+njei4eKQfYUAGN+KARxRUskhoeeyRed6CJpH6WfyPM7VXeWilfS2WdZM
b8UCdKdmELpj9AxqDlMd+2D+R7MZwgMBbYKNtGXNOlYIGKXoyDhPBiy4rnqpg9w8uKnfbxVY1z5v
Ob4ZZjXJpDKXGoK1aP4LSjc/ORIcGxuRZWUAuysFQo443AtmLtrXUOvWoRzbQ1gG2a/bNlj7/hJr
3uxedJuVQzBU3sUUIz2Y2qdgBKzq6+2vr8RFm2WwBXlAVae1dxG8EmcUAYtjKNBBKhlIhQLIYN4e
ZmUj2b0ptFO6IC56tsWEy1Qtql/gSWqPHgFtx+0R1pbJcnLR6pyC9wUvDFr/TTMIxgykUud9H18G
fWMDXZVjC8yweymTcv44Mpn/W1AoXe77uuXLRvtgfZ4z/PSFaBocykcIGIp90dvuQsEtCLcCknqX
OkueSq7cu5a39JB57S4cakDslpO2i2q3RFf2eRlBLL+8GfwfaAah+yKE3XAC2kKHBVQifreD92hK
pP5tgVxk1+rbLSa5QNHDA7TnjMpOdoCIqI49sUlcuLIt7d6SlkVhDowCvUB3ozvlMpDfXNroPfCU
gNgdJBRCKpN0J3rWeYTmXRqUATk4bT5tccytnG02oaDAkazxlh5h4w8fS8/7y1QGvViQEtd998Qg
oxiXhfJjN9m6XKxECptgsGzRmVqlWXQxjNPsWCpveEClDZw+QxZs3ZrWBrH9OZN8dFSGIxuprBfL
fgzuZenWR38o242YsTaG7dXE8yKvC/ldWwvw8oXYUq0AKM2boTJ8e+uuZIB2a4meWWWm0kXrGtJY
Jl0P10uOgw3lmxTVKUxq8CB0teGGa6PZBzXAAFWC5vMzx9f5QP/iLUApImfP4AEHBiEJ3Y15re06
68wOCz6Dz19HaIHGMz5BD8WhVdjfJiyec5D8675Xf3O0UIJilG0kiSsHod190kZ943ZFFaH/VvPP
5dzX+TFJICkIqtQ2Oaek38dCTew2lKzlRmNPQCYqo94cC9eteMyruX2cZlG/3t4aa9NZjPjmxEKv
SzGUpKTndqimnwGOgY9NGHjdZRQ6kk8jQ9/m7ZFWIpzdkcJroFKnySPnjKXhI5pCh0cWON/2fdw6
1VvZ0bSe8NSQjyr6QOvaOSSCbkGhVna0LV6bo4JnFME+A66vKw4JLeTnENKeBPWJlDyXpIUwjHZo
5B1vT2clJvx+zXxjFcDm4ZUtrKLH+rsBC/kBSlj9JfBM/XJ7hDVr0P/aHUX9Du+beDzJ0SDXQ/jE
c79MfRTsKhQFxOYdhDDYUA91G11CP21eQxVk/0Igxru7/evX1sdyfDrl1CSImyIW0MK6E075C5XC
9mHqJrNhgpUFsvtMdBkGQwgx9rMkqTqOijWHHrePjci19nUrWU9qZ8iBTYfgaRPopwGE9m3ceslO
X/ujp2QEV40LAvMzXJmQYy0Ndf6aZ6dW+xIKu3GkpjxLoiIML4nKnb94zvBa0YWF3giy7+vIB8TW
tcWjdOP34ZjKuNTuJ5r0f4cCmhRJwH5An28EQJR+MX3/xbD+FEARew6quyh0o7iYhYmdeTinafG8
/L294dbstfz/jUOagJNJNDN+DwquPC47ABhByLwzc7W7SCAoMugCJz/0msoipinwLylcf+NAXjkm
ieXrYTS4QSNpcOEMvd5cD/f1aHCgZGUWl35/0n39OMxfwUG3q0kL5rNSAJaIKB+Q2J/RLZv95Cz9
XxIi+xt5MT06fbnVl/9+dQfjWHGAJ9GYotQaXjjSzkRLdaQqIHHrd0/cgKCPR+yHKfyvPHIFWLqH
7G7AIyVQ4I9gzCQbe+PdI5QjSf/v3ijDNlVgEfXO4IfSlzaTcOVyrn/NU9ucQAef8T1BAwNZQUM1
REE1r53vDPX+0v5QH1CO20KMvrvD8XErEcDDLVG0SKBg9zt1T8D6fnTyTVzH+5rh+P6yem88CKSD
g8oaAw9KtC8OmVMNMenyE+vBnubrL3U0/wuKpyDWU/lKOv8xA8XMbeddM5CdHExsdmWmMXQoOuj1
hN/NgAQhi0CtkLZso8Ly7pmECVohwkFCALrjGVVEsNXImIHjOZ+qX17otcd987BuCjzsCuBQfcyD
hTkA1J2HJaySp9Efkmvg5htQtrWJ2OEiaFjVdMtyaZPjgZjJ+6kjjxkg+hsBaW2vWeGhbNDiw7tl
LyyRXSZgdMT9Yxf9CwxhBQVsJBRt0GQIc/fJeAQNqHtcRB5uG2Hlt9sdJTScJlkFCb4uJS+f8gmM
xHQRHtr3ecvHdRNMuTbggsPleWrvkYUn0OLa6Ql2FwktFPi/h4adwYbrw9PwyBPUIxhrq88g+Dnd
nsK72TKPbFLE1lQJqYqSnRdSaFMqGQsQRBFPX/PC+T5sCkuvuLVNjlh71IEq7DJOo57afDgxPr60
U/vUj2iMuD2XNWsv/38TtThaLIgYR3amSZKdkhYY+q53Xm9/fG0Clj9rsHq4gICz34rJY1r9Wu7I
QwVt6X260rCF5ctlGQ5G9jPWaAjPCfiDD6gIPM5N0BymXP19ex5ri2S5M89aqoeasTN2lziqEERO
oNLbWKS1j1vevCiVzlmp2Vl0fXOqo/B/oSq2lA1XPm63Y5QQOXFAj8DOck7bWKbl92znqwuPAsuV
R96X2nEcdl7kkbqkRxdj/Rk1xK/t0P29VysW41gn9zj3uihDbCMNQoRYFOZnI8Egssu2Ni8iCxFK
SepjA0EIISaaPbvbJPhry28dzJSAZKMDVQhyApJDbWbGg5Ff7YzUdp8FGwcvr+fcwSOUxNc1xeMT
ns/7jZVZCXN/dFqkzCml4vBef7wCmWxiUkJIFyKctCkPQb95nq2cx3bLham0A84TBG1dcxIzgi5M
gKbAkm622ufX7GA5MMDOjgZtLVThouJrXoPe2ilACbZvB1kOrNGRVowc0UES0AgnDEpLHnF2lS04
9F7+G6BRsBMJnVvEHsf1jibkX6EOwk9dH+3Bi2IA24vzdiJkmL1zWzUudpL/w8zgekpB33J3e4FW
NpLdYWFG7UlZcQ8uFn4eEf4hZQmN0ulnDnbTwiV7Wm0xkeUUenuUQS5qmOsAZ39VvyqDZK4ALdP5
9hxWdhC3PLnOfFNPwIqeRQWMgcZVHCkXQurtr694gN1cMfq895WPU1glZalwhGUhNPPyuTAP3eDs
A9VihazzGPy7jBHFIPvX+Oh0yCA5P6fR//bNgVrL71RaTWxi5zA10SN15Iz2QjRPTdk+Kjz8fsuN
Zd4qt9GTd+ZQTUOnNqS1FNkiwlmzsOXGeToVGZ6soHLrN8lJgyPiPCBlub04Kx+3oW+l76XQ6Fok
dJ1cxb9VBCvX/Nz3ccuDIadkpFIDVp7Xd6UUXjyxfQzmPLIxbryUSaQnxB8TjfSUawDQjCO70+2f
vhIabIib4YUCyNj3zrlyxFEbIx7qEXdyArLiK5QC/h4Gb9wYa80GlgvzLmd6gNLKOQEG6iP4gdRz
27RbIgErLmwr6EZF2+T+ojJcaXhwziHgWFJk06Ofusfbi7U2Act9CWrjBdpSvHPZo/bIBxSdOhJ6
h31ft/xXDlXXFpPyzqFb9LgxwdCkcr7v+7jluSAVLCjtQFKDx5fxy5iCR7BXyLf2fd1yXcM7r0po
5p8hmOrG0IancQoJlI2vr1jWxrKJzAH4Z4R8cBLg7UMIsMaQJQdl2bwHx4gnO8uBaYYXo3BOENeG
+jtI5dTBV5tPrysuZqPW0N7ARxfq5ue85s/SLZ6TFDLYhH8WffY1arb6ctdWyTp9ZRCpIZHYPrrA
Kv2WaQ+r8ldWONm+7W+3OyhgySukWt5ZjOSnmkF+GmT5VrK74lt/YNe0mGgFPrlzLcdvo5x5/P9I
cNc+bjmuiFgqkokDr9Q3LBZ59Stsyy28z9rCW34bDqnndZWhONRxCSAcTOKtQkXYGSe1LzTYPQwg
tZw6AfVm0FoB4HcICQS6q8H8s8t7meW90FXzR6+pChErbwKkrga1GWLbltbksgH/gPGi0cBKoDVA
2UVVDEupcfhCq+YxQd9ygleUKtyKbu/TGGEMy4FJrclc9sOcxuNUU/FVODLgv7Qe8uZfJhIvOwR+
kv0yVRbNn03lpeia5nURBtmnvHYzmR5AEpGb9gCJShPpjQfblW1nQ9rQ/5VJkGZg5j00PEu/HWNv
TLawCWtftxxeBBBngdSLewaf0VNejN5xwpP6vnTbplSWAclA2gWYHPBUXwEMKE6ph9vtrg1nMyon
dALruKGAjeM2RdHcdgRRqN647Ky4o2f5eifRAABiKu/c1yOE1EcIaZZgW0CHUbpFXLO28pbHMx7i
whl17jlk809P+P6BowFh47Rb+7h1UtdlWtWQ4EXdvELphS/sK00CZZx9S2/5OlSaQPfn10CfZ2A/
MSrvTm5ayI1ds7jbO65uI9hq6LvAkGgwAWPAGYp6wXDVWfcUoJDUqziIwIt0exorRrbBbGEUjeBh
BBpjAdHXEGU5jh7EQMH3siWWsmIGG9C2XPubuoXoNRXI9Qx4M4/ZDCX4279/7euW7yqvat1kQd6M
GlhIN+qOU1Qkp30fXxbtzT28BKkjJVWJHaRA8b00XmXOJgnRSjZjK+LqfsocH3yL4PWFgolp82cF
HdPYg3KQt6QaPey9bxqWIye8cFDrajES5eyFZVxewg58n/u+bvmw0aAYUTUWiZTDeP5tgqbs/973
ccuHwTAyF1OBRRpTVx1AnsBOs9lk3l3bPJYPg94e7IOqd0Gj3T7mXKuDW25KEq983EafqSl1zFAi
QJAA+OhwbJuPc4BWm9sLs7J7bMRZPbsM+klTdKZQCc4Zf+AhQbGZ/hMS9lyYYCMOrU1iGf6tByAd
ayhbwgOaODQamA/N1MuNnbP46DtBzoaZCXRU0TQaIryGu5+MWx5orj/WKrzfbnRZ+/2WB4NzY4JK
fYNlmkfQS0JxEyLERdSMz7fNsDaFZdw368NlKTpQAQMorZDmlcXwkQbz3fKqXBT7pFuBf7D8N3dN
kjiJwWHgEPVRQRlq6dtAmWLDyCtnwO9c8M0kJLjqSAWGyjOwPMWhxQ00lgn9Z0r2sXxiBpYbSy4E
Wls8tBc6VQfgJ55+XcD5J8M2Sr1rdrA8uYbOCt66KgzAtB+LiD/W7nCmEu+CobfF5LiymWycGWk6
QFFyvJxCO9M7tIP8XxvwLUm0lRPfJi8ei9wvwx6pEKv8DwRSH2LCraeuAZbS9aXP/B+VSTfel1cM
bmPOKCQ9deu1/CzBGeeio4m2uQc1VJ/K6owSVdNuPAesDbSY683OomFZU4cgBuaTeZG+5h8i9EOA
3nyLOGDNJLZ/66ae2wB2zxsZfQv9Ov0LrUdbLwFrX7e8G8ytGVh88HUzyTrOo2Y4bKMT1tbG9up8
rEbhNMAMC6AWJR5tj6XrF4ci2tdlARoc62jWOp1JUuZw7Ah8QKETuTEFeuN4O/a9uzp+ZCd2VdEk
StRu8+q0Q/0gXFzXZZbM97e//u4Bh69bW0cFiYBKsqtekbN/UoPI40JNx9LJzkxjJIjAPdwe6N3Q
gYGsLVQAVgHlRL95jUJ9psHwBfouz2CB9YB4aTcwmGtjWBuJCYOGy3BwXwEMeihMUsUVl5/6tDrQ
ZPxyex5r5rD2k6k71nWVcl9DyH59UpGQpyrcbEpfm4G9lRjUEzlLyKtM4ApMj0datk96ri59sKvs
BUtYp4TrzXOpq9R9LZLBB/trOBf3I1fOz9sLtDyT/JFu4PPWGSFF3jMO1cZXpSHgW7qf6gmV03oc
zj2tjm7j//Cy/mMGDo/49oDvergP3un/Rj8Z5iGh2ievGsJoz5Ep4Bx14OJgwkWx3kIDrjiKnQkG
2QTKzWmi30U2noc8ONfteHWb4GFq6AcdlhuZzrvnEyZjZYLhmLuT0Fg9DXpHCKWLuPQCPFOrJ5C0
f0pSchfwdMP31xbO8n05osgN/R76HZIRH+jIv2Yzf2Ck/HrbLit72Va+aEzuUO219Pto+EPK5LN2
+ecCHXTj0G8cfGtGsRw+avogDZO8egXd/WNZjx/zurjMLHpCJ+lT3fA9jxAwiuXzrYk4qCic+VXV
tEYvdBneZb3cEq1fm4Tl802TjKWoCvIquuqMFlJcf9vpupg5TYDHlH5/vW2QNXtbjp903aDA1DG/
Rgw45x7s2HfJgIqTM1b88+0hVqLjH5IXZT5yv+3nV/A8zp8T6DI8NA5kYW9/fWUCdmYY+U7eBEE1
v3a+iI4zUSi7ZkN71obuPG3t/LCNxiIxxsDUA5BblOOpqfT9LWGTFZewM8JeOFSNBZlfXeDa2g7e
rRm5a8fxf95cbuToa4tkeXXTZZlbNXp+TSLhnqqEjwftIkHHEVjc3bbDipXtXoRw0hV4Ip36dTJ+
/wR49zfSjPlGVFr7+PL/N8ks0G2DQb42vRpfjXHN9BV97htJyIqr2V0FeQe+JQIy1e99D3k8bu5A
AfNjjPSZ1PO/fjtshKU1E1geTSJo8TqgaP0uQX2J591PAQBRs9qn+OJHdjMBSIQSiAA4wfdg4KdF
NwKlxU9hD0kpsaXBt7ZS1inO+nRgkFIV4Jjtv1B5bVT1oRjkadZOLPS8sZHe9we8gv7X1jqpoJ86
D+KVEQnFmkUBwx+uINL+BBXxjf30/kxCu0dAlHWruwljeIb9uwyBuPEgMv/BJfq0fZi+f3CHf3QL
qJZD2cuHqFMgP43zVwjFH5edVcMsaCVpwnrjSep9/wjttoEWwjeZn3PvezLyI4uqz9v7ds0cy35+
43oozoS80pgDi8ZjhSZYB6IxdPKPHoa5HTrWhrC82wUBD/iFI/p9zusP2FfG72JI3B5c79vtAd73
vf8j7cuW5MS5bp+ICASSgFtyqsllO13lqvIN4aGNEIMACQl4+n9lX/mjTXEiT191VDggkbS39rD2
WnGyuKvHSFVFmFXZMx+T2xYhAImnO4yTXeVB4mRh2qVn4gyrFPy7RPj9l2yJWf5BIlSvwA73/kes
7fHiph4qJ0ukreFbUQYfJ3VpzrJNApSLcf03QI+X0wBQ7GnrGiC+N4hyfEpQigppfaJI9C7hH+iS
O4gE1v0Wu+TKpyynA1wrR4uRkvotaK2gd+jIm+aLTCTZGm5YOVFLoYnGU1YkiejfvAYjXcVOBnKc
T3VH+1amsyJOibQc/Ez+8/7erCzfcmIgz7JcV93Uv7kk21VwwL2HFLCe0rGwewGfYgf8ffMorPiV
5ewAly3wwD1vIXXanC47VeKkqWlMXWOPDYJETEpueMq1Vy3MPycDLzBO074pfM3l63C+G2f3UFQ+
jqgbk5zv31/DFZ+8FJ+AIrSzWRy1b467z1MQHTkKDmGC0gz9Ac3x3XVvWbgCDUwtbTu/fTPa3PY4
1XNbHGkbf0AhdufbrQbo2rItXEJiRCg7OrVvE7TfL6+61NhLm6FFjypEMaAae+26LfyC6sfelb5S
b8ms9iJ/Dqr+Ni+ynWx+Qopi4xisHfDF1Q+GL99glFW9AZ2Too94yiaaQq5qj9mh9PI9l/K1xPe9
v0sry7ecOHDdSAnra/WmTZ0WYbOvLykibOgCgP//CWri5fwBSkMBhBeN+Nr4wU0eFcdotLcgnNqP
ghy0126c7hWXtxw/qLQmQK+FyWsHrvDLbGUJVQ9Fm25jxVY83nICQZNe6F6V8q3ENQ2k3F3uYVqJ
2Mek3gqUV27RpfDD4CKvKCwRb1kAcFYs1EkHoJ1OyMYn/EsU8JdLaDmK4OOxBfG09xrQGWQcqYU6
VFXsDLqmg9r3IAAbO4hzzICgwVW0zT3YamWC3lVABi8BFqZjXQWu7XyoUBnRmXulYqrN7ag4dIbe
P5lr+7jwH00yhBoqocEr1OBoe9MrwuA/ZmA2N16w4gaXcwwq6TsJxi7/dShAhtWk1Bsn16d0HGV4
GljPG1R/AtMluzHK624jQVz7rIUTQWqYt/2UjK9lBTnUBzSqSf1k/XnW1zTCWRwtHEjHckhwCdu+
BqJV3zE2GXzL7Uifr9qV5XwDtz1a1RXTr+oCAdsDU0/0aUDnJt5ISlZ25T/zDahaREmizauX1elM
yI5wegBj/C2rg/uGbw3Qr5jYcshhpkB4R73tX8OsKYbvgRuj7HMcxn75zYwRz7+8v1xrX3NxIn/E
9OCBzUCiVLavRajuL9cGJivAOEOhC4sLHh3U91+zcmksxx1qEdt6DmL12gH0d/HiOe7XQoP6KM4x
y0TQ0C6PfXZlqLKcfygbaGJx0Lt/vYzLXiqkl6hId/QwEfKS58+Qpd1o4q1Yy3IEIgGKNMsA1nlN
Kp08aVeLJ8VndX5/2VZcOV/EDm2ezxx+RryCekrsy7Gdj21CboKSzns9t8NGPrF21hYm39k4Kaa6
FK/NwPWcYqF6787Wni53/WQE2+i/rL1mYfhjTmaAGPr4pYySD4OsjiKK3py4iu2NxcuZiFz5KAmJ
Ln6ROhj1WwbpAJEatKO965LTJSXwgInNckA3++UyP5tHHkL8/GacaSoxR/v+hq9EO8vpiGhW0jVt
w18IF+rYVZhfy7o+SyniqWAI4r0ZUBXs2nqLOGfl/C4HJsD/O4PvKWMv1hr3KLJ6eKn4CB7P979n
ZcuXjMAKdNzU9iJ4iXLt+hPVfkTuE2L1fIASfOmO779m7Ssuf//Di+WBBzZjFUkQZY+fA4yDpeCH
2eKxWzHCpcRCDqlQpmQsD7lxx8tGqH54tTS667NkoyK49oqFnWPSErTDfmleMlCMv5BAAeN7HJWc
2JxCjFz57lOZ+N7Wcq29bmHvSgeMU+vLQ9nb+FOWBc0uAwburjNljYE0Gv5+f1vW3rMweMUTNG9r
Kw6lrp50hz5fEai7C1Z6vsAq3n/Jyt4vxymCooL4vHDikI2IRTHOHu+su2rOisXLSQo+YchETlwe
MBb+XIAvBdKtm5MUK8uznKQYydSBbh+ntrIQ68Hl59P846WC6ifh23WLc3n1H4YRFoSHihXVCy4Q
/l26QrwAe6WvwmxjeS5m/8fj4WyhZDMN5Us05Dw+NlUMxZkGGqJbN9PaEi0MG0qabVJoWb4ok790
o/jFpX+6iPKFm/nsiotaEv52UilJQy5fyrx0H8BnTJN92TA6pRYU+VtkvGsfsrBwi2aUmSA0dyyU
+AwOtE8RDQ9o5t7FoATfcLZr71iYtebhlCf9UB+TulM3dViZ37YdihOUgfIujae42wga10xuYdf1
PDZExaw6tmXoUtbFLp1D/7qGfbwcsBgLOlDZZNVxzHv2gyESHg6YOKJPlMpKHq8yjOWEhc5HyWuU
lI6zMmpHVDGeZjdu0YasLNByUoLIqOHAB2Inwr6ooASqxSsFv4HZSKFWovYl62+bm0nFHpYoC5AQ
Ni4pTqKh1S0f82IfNXpC/cptTSKufczCyKMOekyo91THqZdfGG6HgyKabmRTaw+//P0PDwL+7QoK
aS32QdKPYmr5bmwwxX3dJof/+3DA6/JCjSVOkuuC22EaFMi8wFX9/tNXcpolAXAW0KgKiyB/gXAH
eM+H4N9KWJJDHKXt53RGtBA2P8WwlUOtmPeSDhjMmZznuqmOiiQ3kP0FHw0DxQpyNAsO9Cs/amHa
E6JmYnqXv4Bk4gZKOntO7zogXYUGO22YPEn/aWLkus1fzlfUZSJybqT3xHMfBcTGKVfvq9b6VxZE
/zNXAdLGLqkS7+sl7byknJe22zSbQ+DMDuH0hjNZuUKWGLxunuKg1LEAN9eAkS1EH2oEM8d2GLJy
1JYwPFI1gz803Psqq+ZeOLKrEAuWxbAbyuFA6vqUNR+6esu7rNjkf7B4qsplmwTVZZoDJpODVbw5
WObGZOP+WFuvhdE3bOhGNiEB7KJ53BFL66Ovy/A0sTw+vG+cK8YSLEyfac7bcIqqYy766BY65+FJ
V8a/YcAZpnG9SbK/9p7FvZ6A8I1KLy5R9Z6H8I5EsxffUGBsdznNxJtuRU5/XPdJi+udtBhdx4BK
ddRD7L7ZcTaPTcKct4urOfg8516yxfKzcr0sMXpRAeWFOdDy2PdOfuiD+lzwCmROVJwwuxymUbQF
+/y7phM0oS4n/g//j5ZSrxJbR18DFIUkCsgEV3zuixs2exBcUKeBDKDadTc2phtHY+XrllC9vgbV
FiW9PEazvIHE+RFxOChvMv0RSeRpltFWFXvtRZe///FtLcijwWXfygt85EuFUaPdFIViF3bdDdd9
ccwM35plXnvV5Xj+8So2eNx4YY5jWA7/IOovAZuV91mU3XhJQ9JImKf3D+Haiy4m/ceL+AgZlNGU
5ZFl+ZfYZf9I4r1qG5zCiTRp2Mvf779npRCyZBD2/DhSCWr6RxrNZdqE81dnoQHK7E2s7LPW02dT
sOP771rxd0v8Xta7Kur7qDyaMMmCfUSk1IeqCpot5bK1FyychAoYC7A5/Gttg53py7ehLK7cj4VT
qKKENLmn5BE9xg9R5WFUPqkfTR0evADsCKy4SmgShroIDAprpD/GHppirqTerupi+QGjxm5LYXTl
YC3Be5HfmdZpH31elZ1mpkvEtvagxvl2jstuZwq+UYVc2YwlhM8iFBxAPY4X9WHxxkM7v2kUE/ON
AGrt8QujF5nzjPUCeTRcDwR6w0qO6VQMo7jutC6ZhL2wQW4EQzt6Tk7QP5q6IwLba3/+wr69nNts
yg1sIRf+W2hUeOf5c+NtrM7lMX/p6/mXVfvDfQyyMFkhLPpkxntklQEzhXDHOMi24B5ry7+4971p
4JFA3+xo4v4HK034LfKF2VqdFa+0HOXwwtL3QDAjjwxXB4aQHlET/oTh1H9q8HMZzQ52UltT5WsG
sbDsgHmOT6GQx9jPHkaBWrYV89ewaI80JH4Kgu3TVe5vyQkcFIZgyQoJBuho2EO2YT4iUyVXgaPR
GfvfHU8Yj2efwJHPQ91kN7PIvUdQGwB7+v6vv9xw/z1R0RK/N4HRl841/NJUiuiYV/yG+c1NH5ft
fjblRn3273sRLdF7hricRUzKI69nVEkTc4RjPVmKWnzejq9+FF0lp8ai/8D3CgemdlZi1yGKM87R
N0btTd2MYJuINhzg2ootTNwBrV7SEgdLdP0Dovo0m7x8N9IEk4DRVRF+tOT27UiQd6idFkdo6vWH
uCYEIY/qH0BLsSXRsvYZC0s3I+2Vb3Bsk745JByfkZSvUIC4Y/NVc23YjMW9bZq4rMFUK48aII1D
AxK1A83ml/cP7t89Fe7p/zUMPQYktpCbPs6gR/ioEjnfdMUcXIcRjJYwPtHXdZNPWB6wuECdy9kc
9EtbOP6/u/FoidrLwiKJQocjVDZil7f6WQLYNjbtRlN1ZWuXmD3ID0tRuFiAozD8UYT8a+APQZW2
hKi0o67bIulZe8/F3P+4jbiZwyGi+Awa2Q+imT/WvsFnkFejpw33RP8NYP7ioJYIPTZCTLz2SfGM
XJrGt1GRzMXJqCb4J2GEfVG1FwbPvC/mfq8sUR7EjLQs7JkkRe/u+8kvoCAtZfmNN/hvN2AWK/5S
cVb4dwPS3OxbNEwi25vaw//mrKzzlCoFeW4IRoEBKgKgLR+iqd33s+vs3k58iHd1SccoDQxDlVD0
np+f+iBGxAhEFe+6Uw3K+deGN157jDMITO+i3rByb4cSQo+M5MrtWxvl4d40zfwLcI74LZgkqVOb
9fp1puhP7jo/HG8goMo/l3kArZxYze1j5VkIoY3J4OJk54P3u9+zBvAhZuPZpG6KJ+829/JZfAlK
RlFLyUFTmVYdqO5SjZnMz3PZUfUjyGzpHYkMFAgUp9D8bEqDK0ZPMeF7KAKhRhlEKFfteBtNQZqH
fU0eOwEFklewAcTeWdhgZvc9IaXdURlnPFWVHKZ7eMLm48y8DvI0jnI6PvKon+iwY5XXTruYz2F2
hES2LU+ezbv4JjN9T5Ft+UWVf4pakAH8E0x9ST7rGUwq3Q57Hu6kXw0PNOd02Ce9PxwrAqShK9Sc
7LEFSfSZtZ1o9i1yYPoBE8EhvZFTLoEv4SI28q2evZI8AhCZVek8AXey472K3T3QG2IEPrqcSNor
m/v7ClWoC3vFzLBqIpbAs1dRUUQnEFk2dz5IOixNmckr9RuiLM5Li6SA66yJVOyRFx6LbiCZZutT
DMCVgQxQ2GGXoXgC3gfmIpGUh0y3LWiVpN/ydk6DvA39+uiBnJx/9CyPvybgt0AEEUltdhMopyd0
sIvppyPd9MVNnr6VY64/zTmDmp/fyFClQW+MTL3IK88NAlA0uQXtMXqdZEl4dMCzgV8VyPyw+C5k
aPnLZFzW/W4s5HL/mavOV7ux8gF5jaBgoE80NNjOCFmdTafJzfqUt1Tb2wLCVF89lJ6ac8PYTHaK
t45We5t4enjoANviaawoDpAJg+AnD7llOx8yjVgecE3naQPt7x9e0hUPEH6bxocusVSmZV6hOgbt
aZ3tcdARLnfN9K0N5fQTFKWsuu/42LkdajdQ0/YBZZSnCuIb/tkfA2FSdGpgfCUWLU8Tmxftrm9F
PDyHQ9nEKeRo53NVj6PYK0hDHqib4y/NVOrxBvcS/14HIXuMrLH+DRk9SJTx2MXPufbZ13lqWfbk
XFLNaRm15qOZQDd3hz48GQ4NxqntTdiZjNy7UsTkwSA8K1/HCPVlqBiMXfmhBmf7cKCiV9MTGmGm
f/QExtT3aOj7r33rU31oa9GCkh4TOf5nsHVOQ+oFNg5PzB+bIe2IhxWEYDLtU015AgJ4U0Xinoqs
/SD9Tn/SmUp+ZZHsxx38cD8dBal79HFle4ZAVOftSrSZnnPjG7YbtEfZIWpU1n8iE4u9cRdZsDuc
h2J2ZZlObEz6NoU1NuGJJ6aPsfuyLlIxg7RqZ1qNnzEGFo7E04R90HZUnwsNRZ+TRwzPIXVQzr80
FtOkEuOI/l4ok0A/qguS6NTRbPpESABpAg2QhN7zSXtyFzpk9qlXq+Rp7Afz3SaT6zRYjjI2wuHl
IOIC331+DKgJf2MdjD7YvAmTI8vHgu1V3c3zjhKQf6PAzvNkSPukqspfcF6QTeIgIwV5q6Uo9TPa
lrMEp4IIuxub+Mp+dJTx8DKQ7fz5YAnjVXlggdL8o58Pnf0SVyJ6w0WAcwdcazE+jGCSBMVjolz2
yZU1MD7DLKAtYrp6Sg5JhenoA5iyIM1URjqg6CGxMrs3wRjkJ0xc+c0dII78xcNEF5C/uFT00eMD
y6a0pwO0S1RUF+NeVK596ucEJda6CELvJFG5jOEhFZhKaVhnJy0wa2/Sqi0qP0h1G9vhAI04hpQ/
E/C1VKLRDt54GzBd47IQ5jcMVuu9X2X8zYO0zHQIPFM9gaCXvCBeVtVjQvXsf3bo8bBbN46qxRh/
JoN922Da+BYMWh1ueHCXDSeMyA/sgNLb4B2TwLTTObJeZ+6TbpbAC8Zh88CgQZmh4l2F8U1edlH7
GYJ8HXmh2eh2ASBFNK1iNfmYH0/GAAV/aFwHWV5GcBVCQQIJYJrCnGmOnl/qFeEYnDBuoLpbr+9n
IKtAMwHlGF2FuHlSDAnH0F3HJBs0ETqbjwMeWMgmnYSOmr0fA8d4nn3mWlypDVQIUIbB6ZqSLvrZ
WFkBzVZnbQcUUotY5mDnGf8yg/NXN20AjPah0Swod1aOorsDNUD7WyQzAD5l23flM5N1eyYmr//p
iYGTV2HI47dhTMzLCM/Q3U7AlNvbqlJM2x3Gcbj6MDok7vEuaUT3hUIUJHtBY3ZuDhewxOSAcS/L
/IwJsYzfWT1E9SHLB9zOfVVM8QFT0r27w/7X+kMsEu8uFGGcH5gj+qeA7lLXprrvi2SnHJEYL0ou
RQLICjJxCqFFGrW416hX/CS5r+pDQmb15GiXtGiASpnfUb/Mt4QGV8LDJf52HLqsbeOseGbx+Ehi
cxsRfXtBr0x9vhHpriQB0SIJoLIkedjqAm1oLzvJkFY3QrItVaG1py9qdrGfsAysBwIhmyq/CwGA
ZYpdYNf1V6Ml1hZxnunCIBRH31EoSNSd4FHas6q6Dp3Gl32vGm20DlNn5lz2YXUzeRCoQ+QbbRSj
/p7V82Wfy/WIbKVpgkM8YbwwJ/53h4YqWBarPQj9DuPon95P9f6eLvElyZjBBQaEATHnBApmqWfB
uwbN4fw2vHjN91/x963my34Xgp6JtlE1nkWigFyxMdnZRG4plKw9fZEIZ37ntHQOH8AgYRx5sEJI
Z2wkwn83M74knFBQcs39WQQHf5iefbR+nLSfE9ffiura378whKDuWU8NT86qLW6mBNRKaHHqjWO0
sjjLFhbI0casJZk9t8ijdvVQ9rspR2j3/saunJ1ltypzcYasptNnEQzZQTUWNLW0n4/hxLbkztY+
YJEGg1oUl7sb9Jl6D0P2T7RVNVt77mXD/0ivTYPMSjRtdM4T8tvnvDnIMWq2Euu/1v34kj5ilFE5
ijLDuhB+SBrMmdMthP/a7778/Y/fDXo+FNSh7nUWwgPzMGaBRLIxnbu2m4uiFQTPOJTBx/6s5uI+
tO5rMddZGsRbXZS1n74wVLjLWLAh7s/JTEn1gSRodpzDxrX86f3juGKsSw6xrmvCejRNf+YtP3uN
fnUtkmPMqLRe8/z+K9bWaGGsuRmIn5V+dy6Ye3TI6yGuwW+NuE6jiPFlq0n3lURORbrzaOouxazR
mGpSvr3/61d2YNleAkzDqx1ogM66BSgHwfm3gYZbug4rq78kiGgzmSjZOzxcd9PJ8xN1MwV6uIM6
mNpNVG7R6K9swbLHFHtQIc5p3J3jFnK3u5k1+bhzTeD/pEUX6P37S7Vy/y55IkToB4miajgrr3xE
/n1fRMFL3UGVNA/uw4Cdr3vNZaf+MOdcM1mQNoRSVM/2vFNvlevvWsUBnEE6yzAd8v571hZtYdtV
oIXWTo5nAvaR3FiIGmIKkyXXXQTL3pNGUjKaGKkx5osr1OyHAJkjNAGFt8l3u3a8FtEok8oMGrnE
uY26e5/XP+tGPUQYacIZu864l80mjtgwoFKM58H7xP02lQ2gF+YqwUfGls0mF6NvXHM9nkuZIF1i
yKhIZDeaQH+3bLbsNLEhbEjTwG0Q4kHgPNAUQIRQ6g3H8ffjg6rf/x7TjLeGD6Lpzl2uvuaq+nkZ
bhUEXMPvH8+1n3/Z9D/MoK6nYDA6C84lyap9VlGxy5rNp/+9M8qSy1f98XTQ0Nmi7OPwjInLp8vY
u0VhIWTFoWzjG8/gHg23OLAuncP/FtTZsrfEwL/jTSBZPUsf9FdgKQoZtCl7+k2DBlIlw+esaL4q
2Pf767b2uoVZu8yotrM0PCMvOE+VPURh9xAZ/ehjQu7fLwNCCQ2i0/uvW9umxQ3eQRTbzBhpRYTQ
4vtEVChwwzBIKb3//LVjtrBxE3hBC8bX9mzK6JdD/S2ogV4FS9rWHbX2gsX1TXUfdk1P4KfmEn4q
nk8Xhj1cJlu4279fG2zZfDIEAtmtL7uzIebVJ/ROzvUJ6RUqtK1GgXNLyGrtPZej/seR9qK+DW2H
lVLzhNpDdKit/hFV7I6x6P/hNSsb/h/CiMbLoiDo2nPVw5ubwW93coJexFXbvew+FZlFGghgLewS
GgGjBukhuHhRb8CU+HUndikrSa0X0tG59ixL6Os0xuyFVdf1wzFi8r+bMHEWWlU2AxCI9ga8kI+J
c19aWr9WzVXE3IzFCwPPqgn9fabU2Uvm8i5HCfrerwu2sQFr27uw56xiGdqM4XAGB+E/kGEpys/D
rKYtWNbaIV2YMzqxKm6LoTkrMCJdAuahK48cDMgJNBRpOG6x7v49NGDxwqp5BQoT2c3mDNbdeQTP
w0y+lfMAqWYgCeIn9ObE0/sndmXBloQPmiBpRDVpPtupZymZqhhDqJAyf//pK95pyfEwsQuHc9Wo
M/dCtyv47D/7FNop4BtQP657xWWr/vAbsu41SxrZnEkoh103oiaGXlsG1HG+VXJY2Y0lxQOba9uH
rG/OvZs/Arn6o4jYPkrY8ZIpXfcVlwX84yvEhOgMF219dogHperu/Jo9DBH6itc9f2HYMpodOD6z
+gxqO/SXmwGDRFa0h7xD6f/9V6yt0sKwc+u1kG7CKrW598l0Oj8itHooaIlpu7r6et1LFvZdDBwy
4KjRn30U2+/HJG+fcG9nhxINzj1GdotyY8HWvmZh6ZyBvbusI+gt+eprGA83mT98ucQhvYFywfsf
s2Z7Cyvv0M3lDQ+qMy+NS0kY13s6eNXG01e+YFkuphXI3AwtizMc7kcJ1j7B5pdLpbWVW5w+K+a9
JGdARzrRugeZKDrsIaZp22KXJJP3M4lDtX9/jdZesTBvEXtS8ygQZxaF945AuxdRdepdRHzff8HK
Jix1J12ZW6fULM6jH941if0uy/H5/UfH9N/mxV+i5yUTA3jCQFbaefbQlmPQyX3jyyL4MszESr1v
akvzeI9g0A/rXcPCpAd6QjlBx0NXY2oigExc4Pcy7cBYk4s0gey96XbQJfAEmOQ7iIBMqcLAZnby
auoislcDD/IzZ1WPvaj1xMmPacJd8ssPmfTA5Je71jP7otUjf+WtBo/JBM0ssHJN7VxlPwOIempg
7tyIOUkRoqB1B2BJXLg0Bj1x3u4K1+vRTxmbyMGooLxzHQcVBxq3vi6eA29ouj4NvZAJ9LwGOgZ+
Og5TltM0IlGSISiKSYwik6wFtZ9MAbacEBAJ28QPWcwn8zUcSAktYkwM7JznF79kPSs3okcaV2GE
BKT1yElxQ+fmFrx7c3OOIDMxzwcJSbHq5ywgBNztgyAax/4R4eQQQGrSFV5fHRrLJ39Kva5m7afJ
C2vTp66GKwx25KL7hOZuMjHxa0xGlMKhJknL+QRIQBG9uhlyveyzFRWq/rt4hEREf6h7ZEb9PjSm
6B/bsQJ+Bz1DaUsBkE9vDZAT1cRn5H219L9A54t7b+2YQL7loGlGo3EnKoDqQGcivdLUN4MWA/ut
Ze3nXqosREtBOt3GeXQiUsDvpX4/gWjj5FWa2DmNAY6BQptijavTEuPN3Nv3II+l4gt6uDm5jwIM
JCTxiBG8ACNAWQqqexedtQCPzw3BILf8bUksk++Jn+FRRwSUvC0hg1NaAIpc1YjkcbbM2m8+9RsY
h1Aq0fdoQxWot8dFAJGVdKpQd+nuykrOzBwnr8ovvdZ6rpAggFC5QK1VuJJNjwlwCEV59OahI0Ao
ZMAOfx3RhAeoM4kMr98ECvpdv/N8QdnPyKeFyw85S0r+6JEyqKp7n5WMffe83JALHNtY9s2pqi1p
GgrTkjPtNTVPXVV4831bj7y4hfyx0uI4uSzsfvXtELblTqDBO5PUeTW2kMeetR9BKRvXQBzW5cgh
xNzzvDP7GMSt85ckpCIExKuq6PijRXtU5A9AeljxoW5d7E97kvmYmN41vQ6nKiVNnxU1mlsZC8cD
7ikOsIfXsdL3j02s4vmhaPsqcOmYgFK8uPFl08Wg/nEJ9M8ZgLst9j8r2E0swOrq70c1iOEpdmEY
v0EJHDSg91mQ0TLaW1SFPWwszaL2I6Z1mvC2cRJSGVy3nj2BpF6Ze2ttmfXHJgLS6KHzQp48VSJj
5MUX/pz0aaJxxFgFWjGoQytoqN5VVRGUEhf2DOL2She+e4165mVuVwe6ycATP4X9j0aYwfjpoBOX
PaosCZAdtiB7MillPWaHU920ovtUCk9UwLpi1iCfdk0TTv2UEiLi+tAkmAL6FQeIqsAL37U64Okw
1G74nsuiFA/BaEH0su+ATJjvWlA+Qaipod10FhH0Lfd9MXoYmAr7uY8/RoC/mGeH/De+izhDWwgU
YnOvn7NA8AcCvBN9HCpJ6+FjFsXW4cAZOY9FWvVQ3v4SJSoTXwDu8K3c8UGSHhFwO2PwaqQTgU7h
7PCcE8GxydzPqbtAsA6F6QrfT7vQ0+4eKKdYANJCQY31C/vid8+FDEgIVvrSxvsG+JZ6HxLt8v00
WuiLDoBnlQ9yKMO7IYfDoulkhoLVO9Bl6uKzSPJSH4O5IRW6FtTvy9RIM9U/gZeirNuXDggpeRux
KUk+Mg93jEgbIOKQy0L9SwDeYoC0cD89n3riqwW+rvld+EPefVYcomN56s2JU3dhCU25f5pCcf3S
8aCQv7u4muJvFpglExwQPPgEvZ6sz48AfwVk2iVd3fgvbTX5kHaDLCL8MlHZWJ+HMIHkRerljGdd
Sthk1Cfq0658RBVPzJ+BrAlrsfPI1Iy/88IULVBhWDq9b2kfmnPNFWgAD3Gow3inTFYVFFSnfjOC
AQIiQph1GkoIJO4JmPLbu14Dq5YBamRb/quBgEiA4+ms0x+B9mzLU4mWAC7G2oaFfKwt8qhdPfl0
sju/Bcr4C+cqcfdVqHvv1Za5BE9SB8a+2ymsSgdsXzZYHzqzkAsZPzmSTZiK6TJQnEiUgItq/Bj4
UZGF+yKoYnSy67jt/VM8Io2q06Ro5g4LIWvJwRYeEtaA1N8YoIBOGRRlwxg4cJ/P8dfJj2jRftAB
UjD5oKkGnf19IYZYGYCQ/JlM+Q5Qi4tHxJCwHE9dAcRJnXoDYDf/EJ2H8WPXhyBU3fuOD9FtYzqG
gQIaRF2ZdrJR3SmXfe+RHYKO3v8F+nrwvaYy8CxgQJAG+j7GtSW32geHKmZbgeeIxakUmZ89dTr4
P4rOZDlSXYuiX0QEINopkK37sqvs6wlhV0MPQiBAfP1dOXmTd6NsZ4K0zz67UdqgH2pigSxS6pnM
uY5KuWyRXr6cQt6mMJW+NVT+tY771ndTjA3cOkkXOC2agTzw9fYuc9OdWif0wkMRVXROHHbOPS+t
XFMmrbPJ2k+UDTDdqdHo9+20YSLxMS8EpfmMu6EUad+Eg7dcZbxavCcBIXTw/LT0mv6yLbatfygp
hSWTpTOtUx1ZfLKKwzzdeCpIqLSm/ZhmSssbBwS8/KYDsGaTMx4Pqjb2RBbRutKau5VGP5clnMd3
GYyFH3GpLK13na2IQuOw8SdVHBDP6e7kh3kvv/m6Rk8eVE93ZGJXSEbtY1HZOw2w7vLlOvbqlElp
nG0ZMzKxAtc9cmTsdZD2eGS8HwKV8tCdSnxFwYk4mLGj2rItyqcCHdhgs6XcUNRxKPKx3dcVzSA8
CaItMFpEgsuVIJBiYZ1mWTWfhz2Y4cOTYkPEG2tln2nTCa4Oe8k4TnpygRZApJb92iYLGLADlWw5
11S61QvS4stSrxtmyUCM2nnsuQSCU00eTpyBHjeede4RnT+jW928p4YYrqYhiJSr93dc56p6Kdrc
KU1SetFK1tBoh+/r5lbBK89kuf8ndlesIe2Ydbh52Vzk6M3TKNJmR/s20/f+QLCb13+F4TiuISnj
1hjpJMRBzgi/rNKZH7bCnq5Ltc2Td+yE7S944hClVeiTimkON0RPfu32iBpCu/i7qNgf37qyqT2s
+7s7ThcXo2lkjv3MRV4e5zqsre9iiTtTHAuvMYRpxvFY5w/WIsf+70QDmJySsSGnbclcH6GVm8aV
NUTsLgOeNnvSwlnACrx7AYSD7vyHft6t+U+49EDbJFwWbdtn8FNX/uv2sp/6x3537AkFcd1F+3bf
hlshDjJCkORlSGOGbT35XuGT7EEPRLRYCQkEq+1ftrVy+8e2Wibrh9uXxMuYenOQ9/U7gTNBtplG
99El4HTdxnsbcUf5Yo3tflfaUyRlUiJCcn/QLRB197QGF8jSCeCVorm40TqL7mSXVC/Ka1nEUn4r
z2Wuy+o1dgiejaM+1Oqq+B+026rnmxnObe0Kj1qPPJgxDXLfljI4tVWvtTyAVya5AO9JTGxOOGWd
dvkR0fHsonkU2msQhBi0zld2tbLc075w4pJU1tx8WXuNpFY2fb1lU9z7ZI/3c+3NCOfzuGpTw3lu
6cwRSPwi6IvZM1W63+BORbtibhOPPUexXzbHvYlWnMaNrhh3krlfd6TcPnsSL05sAEz5Z/cVOrCU
0DoTv3MYjYTXrTz39rlrSFlZDrjmFs7ReW09QnZUGea7ukSqYP66NKBwOoy0P4lQHofSmsflpbYF
STmQgW0/DQl/z8Id1gtwYJ34lj9FdwRXOEvJt1J75jns18l/3x0p+TrtkIu4JFipNcxhsfSPBlou
CDOv4VX9Pc3EmH+VgS7KKAnqSgleZmeVEZLuQVfRb0khnniJyh2gllEpbPm/nGKt2+dal1P7JEu7
EB9a4k350Uw6d+1j3KwRExY2CD9qCE5mSxgkrbBbi3M5WpEbJdphBR2SM1s1rZ/RL37DL32+RKwQ
/WUgH3berGV6JMDMaQUSqyHoXgzAnZ5OJPveMmTuVhNncvDGUjMbYY9hHZKhuNXRKfencCDBNrfD
PU51r03wsXAy7P+1wEX9vtg9zshs2kAcP+uyiZvlIJCyzxVdrGsxzK9mIQrprgjb3fsnbO1R0bPz
9g9junXOGKDNDG27bxJrdnPpPQuE6vFK7VdXmiYZAhe5bxJsQ9zINKiKYfvjochHD7WHm8s9O8S+
bYcJf3ufs9dEJ1g7XFKuLn4j5J6cF2fOC+T2DWdy5iEo7ZKudovcT/YeRbfKYh3GG5mhnkfQwqEZ
rGr/ve7VyjkeqHEe7pzZr3L1241VWTlMiX1v7LTfqm0ar6ZqKoJYZ0iAMX4s2VJNV+nxpPlInoLK
ebMd0002f2oYtIzFZVN1f6xuxA2Q5moxrZ+qxo7rKMnFoKK3mqujlili9xJdM8fsFJ36aOSxqpGB
+v/Zqxrc591hNrkKoCQy/DBeWjIPvF5hvFR7s85JX6iwfihLY+zM+Fg/we5+68u7eAs1SQ/FXkHs
HpUlRP17DCeeRMJhm9481aNuQ1Bc4TnW5yq8IboLTaF0e8Jd4O3v4OSiUEknAS4jitx6nt5db5Ra
J95a0NyJK4X6D74W26mtz6hDCv2Zx6M1uI9I/Rrr0fJAe4qxdLPHvkq6TeAISRZ7/akrKjdeu1DW
eBRkvcv9hadz5XyvK4RqBFTUkaODO+n2MbivD7rOspJVrcHf3GowAe0CzsSkypZotFMXSkdoBlBr
6uNUGMLV2qPN/N2saVx0MgKElW0037Xh3I4IgvWoLU4ExfSNQH8oiem777olYqJfxnwuhsOQjy79
AcLf52pJV7gU4bNntXmZEpwGi/MnsKywnlNpwtE6BfUymJ+NvWvkgZJ5ViO+L6rXLvI7AZKSuQYe
r+saiz9FYSLxQd7kVP3Nh/aWVR6V46Se6onj5me8opGkollg8UnLaXdCsn099MYZwJG4X3vcextV
/1QyySW1owvGp0IMo3mPmOvyh2DubV6rjSdL/cBX5BV9uskxmO/pV5HFKcQ/A4Scap1XZ79gU/nU
7iPRuqSzQ22Qdz/4YwlsRBTdPM7eTHNDmhvRmPvemV33p9s5EwtBhROhzqqamPxXryz3/AkNpozL
jKZUhfAAbTv/DgmxwSzH96EoASKpY/g8xSlSEBtcnfYW7imD8TL8WBkkcnWdZ+Yx3t48VC35Pts+
XPdgWg11iphQS7wFTpMDTkNkGTfTwj5FDGYkWAA8tLTNaPP+u6H9MfiCUZVZoBc5wxizUe6lCMX9
QkDjg+5ep7Dr2zm1cwDst2PLePSzGsRs4ZOwPNfz09sZo3RSFw1PP78UHNuQejRFk3lZxNPo/uId
VNAdQT5DWySUuJkxSBXYlbUEbX3F0wBeqPzUR2EYFomgdDB2GFI7u/ltOMf369CPTf1UgpHNf2Zp
0bff/C8e2DBX8XiMtOs7z2SNGZoq7Yhiso8qaPIherLj3ATzQVqS0fukaImoDF511lHuYVb+7Hc0
T5a4m060Z2sDjRLa9Bslmhsj6C+dE3X4e5qy/AmU5nJKRzkQaHegcb0Wzil0sV3U593pAqQ8XaQ1
Xb3bRs/umJaFI+cmBUPq+a3nLbf7X7bcopiryocLHS+1dDenOFu6CDf1OhdF8DxvfRg8Bbw35ZAK
qwRIZDg8lvJrUHO+BT+8eNj6Ja2gqA50dUZknId9iXsDq0rZHFZhmjZV44BSFi1KHZjEL/heuoTB
SrIg8+rJ+i8KhHuMgul1de2N5HfRtOKPVTWrnpJKleDHJJQUofWXpVSMw5zy89A+R20RVF8jnip5
DXiI8jHN7YLalaSZFrw//F19vTdETzmN89+qwDT8eFMrgzXLLRzrFYNpuQTsr+eplZBwSy2O3H19
Ls+a5Molf8v9ehveNmJ4mt+sC62RPO9pnOd/zdxgUMjbtWshy3x7ugt9br74wAIKseGhGxp3e3S5
eXm74pj2WJ2QSdC05pALexPFcSDlsN7TeNBO8YWtDdEAJsidcJkLvzCnaLr6hXGvtTe048EnXs7F
ixYj7Ui3yYfQEjAzvHxjtITfduz5OHHIje29n8DatRqZ3iahjpEPY8sibNyHk2ysXewH0Zajb9KW
AYjRyZ3BLh1Txfg0wxj4HIaMmgXlkjWbM+yDCPw/UCRu8Q8b8rD67XYcnD9Ga+7MnIRMBOWDZxkR
/JI9/Ux/xsZoXpuu1evS8VZSNfYSF7xr7zysvYG2JxH6AeZpH3D31NtXs3CR5wzbyx4fjCYWZgSY
1bH9UIBQ7HMhQrN80XLK/eO2gZNncU2jZibzcqzHLDc47xhpXXwo6QZn0iLSmqpoe6cVnj1/yne7
QbBtxt0OARO3zdgWkbOdZ3oIjPqnVRUEpzGuquDLpu56++lyiGiIGpvzar3mblhXrPuWeo6u3PzO
a9fPRZjhyJpMMiowcLKXTsUHC+uIxdPWdphaPcPkPRnb23jlmdVHsTsVH0sRBUVaegYHY4EPs7or
GDmmCwsFZ0oc1xlMyh/cLRQgLFN9iGNr/8jzvvks64UvqtGjZ901o4ip4+hca7LxJInoxrornDBT
QOKM8VT4tDI73gmvah78WTJLeLnur0XnhXBCvpo/g3WLfuZ7574zmwe/fXs3JovtZTmrFoU/JIvF
VTU4/SmgrrNL6RPIZxLcdxx7U1vCiHG7vHadP5qUuF/3U/lmeel8re+lneMBG7cNk6nKN6EINx30
0QGIHEvR0WadE8J4WGt//Qvh7cWvLWA7+CFyUOBlgamqCTsbpuXQF5IND1Sx/JpjV11igTsza/MG
Mmot9thPuMT7b2Vb/vwb6f1th6mgeI/wyVJmDS8LFES8jsOp361YnXZTOvs1mq1SZIUZMK26s8Pz
Fmt6CK+8dho46wtMWPk89h+tb3A6DntDcXgfDPiVVByqzIUY+60221yFF4AF9qXFZNevenyKnUGF
UHiD/2uopuC7x/Pl8OZPXp0W3CHhQTde9eG3djQkJixW4p6dMeoeR1vHViamonluzIRvafP8Rjzg
D/Rf7bEwe2K3TdufwSjiATbR/a6diCOvXLr4KiZe4KQKI3camZN2LLEdqwcyJbD4jQdexMDJYrP7
j5p1VfDoL80epn7XYspy2cO8yt7UVSJmFw+XQGN6teq5jhO3BfoBO7bhp946vs6tbWg2osyYsqmw
aPI6baXdzwn+kWJMHa0L6xC6hf7n7YNWT3Dpo2SPM7nvzCHGy1RkpjYj/Mu84yGb92yHlfOzmWGm
wU+pxvI+cOJNnGYB8D7FPrZReBkSyjKv4jrDCKy4/jjo921wksWUFHJuju4SJ7KdV+At95nk8wJh
liQTnL0b24GdLJKPkw+rnY0o7QS1Kb3QyQZZvZ83a+j9NHdXvnsW/GhrCc6YvprZwKkU1UKoHJtC
f7os2jX/xNLGNe1LtprORJQySfVhXW8PhXX7qGAtVJO5Ye+dvU2REBOGS/gkPL/+0WxFR01sV/PU
hoXNpDjWgdwuC8gUb95K5nRqemNtGYcA/008NO3wdwpN+RZ5wTRmhbsqcRyDoWrSWFRESdWrv5l0
tOLCu0bjpu69iQflXIJwxhe8o/5jG5VRcKTAPH7ptCpZfwQd8D6u9H/kINEf449rdSc9PJWnduXm
v+6bDm6XuD/Jw8yNHaee7WrClnebzUTbzCGu7t7sC6ZCpgNuaGwkv9Z4KG2mh2H14dzacYS7gP1/
8bqGx18NtftY+kuBM4/1RTbGDdVPsWc5n6JvsE0HQTQ5B48Gp4oPj1uO1Y4n3pwlF2+FLIflfi1n
b7tEbDTHk6Om7Q3dcv8UBaUfPBdi5dWWCCfqw8wUyA8fvag5yVa3WU8c/f6Uty1/N5hpeqOVgFwa
hUnOeddd7PwtQxl8b1VQ5tx2unTrpzmqVH6A8ajstALnO6k3dsJL+9El3sBp+rm6wmSu+X9asXFI
dgnwf5sgev+1egll1oe7r6/CVjcf8Rz4soYxnEqUTjUOdtjF3fbeyAoI2pS2cXv+tVrhyqUpkbg1
V0yRhu28V0pCE1U/l9lMslGbuGHTtBl/pW3+SlYE+x1QxB2fJ7ZwhqNpsvx0FbWaz5Muui9WCj4f
FpjJudj8N14iG2XMfbBR25523NkswPjVbAauMc9fDWjPnGMBa5YocQvPZLPuP3aC85wB/Hbwczv6
3Zksuk1fCrshoCG/HV6HaYrqT0no1X8VKE/9aaTjTGdWlfbTvo38Wu6w5cSLjpF4cual0YmLIOHe
I1/g2Z2WKcBcbNUf21Dqp8Hblg9njnpm6NgagObLJrxTENnl325qQkh21sL0YLWCbWqB4jhlA7Vc
ncrQojJNTBdpZIvp6vnbrZS8HMY/s+N6smR1G+z9aVSOvwEE88W5zl3R/mlRIr04oCIvsUcq6I9T
1I/6zkVOdKHNoCIacxSKj0P67h2esumHmaAxjwFhCMG56arY/vb04qoPr6iclpg5GtWyeGzFA07q
uTz2XECslZt5bA8evdeUM84NNzegDamNi9v+d1D3jCv4iRk9w1lZ3R/a0qLuT9eRD3Bout6kTh77
Lw21sLjBq27of6wOu+YTe6ygfsjHWC8nqxCyPG9a5cF5DJhcU3e3TZiSIjk/2azAxrNbIhw4Djuf
3IOpMW0Tuqx376LyiX9SEShTZzPyCvteWEsd8rQUVnPAEtt2mS7cZr/PG2BLlTDVV6Sx+5D9J/BI
UKWF60tq3ap+eo6atfntML9FV7Plk0irAQkKqN+U20O3RZCoqBUCjsrcYf02AcPbN1IuKmwCYVzW
3XqqzK5jlXquH+4njfxt/HadENMsPLKzfw5bzcMzmViaRKpouq+4h/BCK5V/Vl4sn2yYBnVHuDfX
xTIoZzw4gkGLeXIkaxrWwsIemzpFyWoKtDb2DedylPfDv5nE9zk+6bXV6iOKymaSH0Z7bt0+bfir
3fV+bm1b1kioY4Yh8VfR2Au0YTNAHVxr2ZNZD2s4dHirx8obhWanbaxqe2LT3juPle9gddQjmp8/
rWa//8Cg3QDoowhiOzDWPqRRwxAjE9/urPIJHYgV42iBPUtp0WNQj0DVYQaiad1s3m7adabe4pd0
c7VlaxvD3wVx7nGlF04JEcwetb+j7XkpErtsLC9zx2hS53hX8XPluntIbe4+Pbo88+XB3yQBJLqw
LS/V7EYgGHVNOMI+lJWBZmFMTaclmPTZacNmeO4RriNlEPHwi3F/ewp3Z/zDXeB92PHc7i+dDJjP
23mWyGx7I1i1hy3LMoJZ/JnnJTSUotbsuQ+qm0MQ/bLNvxqQ7HC2YyjNi0HYYqX+LFqPV5vYiaxY
w/o63BD1XbnPAott6MtXEFeeHzpXhd2HnqOZq5SYlFefkqznabBacWiHMHSXZJFVPJZHR8iA+3eq
+/t6XJyN06yc7Cfdu033Ou3VcDHR0HZP3XSLoYjHHOZj9bt8PaPHdPp0wjiwiBRFgl4OTqRcvN+W
Q8AG2MbdM2JHeSu6Dko8A6K2QKswEPWhJhO5fZirKIS7WmyuQknmM2UvhXCH5MYoNRdZuC45KHxl
9cEj43HJlNc6zaHoUVScSQAE+Ox1rV7hL6N/5NLG981ik5sxbKzUn+smDN6DsZHNr4gF1d/ak/XD
Ikt2wCNvsf1gOSFHcMJqkcuwzd3pbWfbECFQMmK/77tbt1yYb3I6kQ5Apsa6EW700Url7Z99mPtF
mfKYF32Yru5U7Af0AcVT168QyAeEQl3/xM6TbII4lFZ4ce1Zt3+ZJJf4ydhiBlSsM2ecU1mefh3g
B9pfcxjG1rHHHBEeZ1ORUUEweEyvWRfLhyKOt89SWctOvlJQbD+lcdbmu6EvxYacHkMLfVezhhFx
AHbnRr+UtGriKCLXcb6Cte6fQH/rfIKxKqNnN9jwA2fdno+LTIvYq/anbQns4L7xtGa5ua3lKs7r
VrfDhZFm7g+7F5bVkcBfQrlzW6zitC0THzdN0CTMjm0E+HNX4uwTOURVDcHQOzbZJ7YqshYq+6cm
wyG8VJ0nioyOieUjGJfwNyeSC8BVkTUfJsUvl9qWnC8IC7rHcvXRODGv5gemEBlfrK3PnVMpVzEN
6aKjGjFbCXUxPk4y1HvWuqHS99GYQyAnChRW3ffoFeqDVFahDv5qF/PzCm1dfNGTY1tPVl7dWMMB
GuqVEortznJX+VjF/faFa8tGRLCuCKcXFEEztPS+iKsR+T4TraD38IHbiv+XrTkP0g4ifPA20z3R
Z71TYt3l6gXtV3x1WZBHmahtR6Ren9fm2VP58HPnU6nSVRZlJsUEf2yB874FoPns7IioviqeyuG8
MVG3Byqy1VcXkae/5ra6Rx8b/4udYn6b0Rm9yDiKX0nIJfFx95T9EdS33JR1JRuF6Y7tAlNd+by2
Mnj2GMX/5W1NNM5gd/KXqao4Ig92MOI09j4xuqwVGcShm4s/a2+gIbXcq3vZq3C9kej9487++Q9y
WUBbjg4mGxr7FpFSjuZC7pRzLEa0C2e5qZ2FxTYFg00gkLsN41NYR9MioIHjkMiiylsPDkvaLWWx
Mw4cLDuLKxvkxcRlWoJFemf6NUeeeaeEl48JYW6Rze3CikDW83QqTVk3p2KhazuLva15icyYv3Ck
WndLkNe/W7xGF2/eYFnntbBzhL5s9YygIFDaoLKstadaXOdhUsuVZBRNPOTezF9BZZaLlsP6E8La
O8yOGLxbC6i233XFgVniiP49L55yjjn2D5U2uwBcAxP9/Uw4fm+nDiRinHm2LOr7Al08e5ClAAWw
Z/F+MW7dyGBvmsnNiUURpDxxEVKXcpMHMYBp0D1YzqNfVWo5FIC/KUUwOPhHJXpdXzuCSu5LQn/W
Y2G1dgYBSECUU6rdZLt0C3NoUCQVLO+D3T/DWQ2/JAAFdnvVHd1EyFP2k6N7dS/XGwaEc0R01kaM
S47lYkqNqDBqAOYqIHMlD8vniZSjJeUXK+3EtpEye3It/jTAKesEsm7H+yHo3TUz3kaMhBXs1Su7
7PrJlVFfPrJEHqeTqsZbDNfq1t3DFko9nHUDECx2h8isaQTLRPFcvimqC/64eWweuzV2yxQ6PTy7
0kb/XdSleGlREl7zoXbekLy466GcLHYJtkQhWneT6lKB1q5JxKTb+7jb0c3oqSjqM+xnYV+8MFi7
tJ3G6CcnY8gefq/BoZBSPeTxVn/xNcNmh/YafNrbLdxFDiEPXW/1KjE3/jIT43oLlPEBymTl9P7D
bLthgrF9O/OVwn6tYPh6hUJYrCJkkoAI8JJur5R1W5SGK0MuIyQBCgLczvL6pNGFcG+NVu9kxS7W
5s2lDe9PH6ryBUu1d3B7iO903GL+Xjoi68vWWSqbVb3+ZFjoVZpXOytRq6mbf6DjKbrMKAxVJpVb
n7a4C/9WdhRRaWGi6cArnDN+lPRAZ3mXk88Ut84kE5cbE/xPBPWD07F5I7inKy5T7nGw2gSqWNeG
zrToCllIEJPbNb+tICZTKOdmRyXVamtO8qbaH7oyXKbETAElnNCIfDsI7OL7yBfi1MWbOfhlDUwu
1wLBmRdP8rEpQvZrYaXftVAMDoi6fmx5SGvBGjTXquzjX0R8gVIL1zOHMCcmLF2NEj+qpgEqSnKx
lmQwQfRIHpb73eVt6H429S0i89jVThOfi0Is1oumH4/BrxnXgakdtvXoTysyx6CriOU33LnLCfKF
kWsSkpCsgIXymHGEOfq+IDAKwXIVqS9namAFmWrJyxtGdnmVjoL2bunjkA1tHw6fKEXFxWc9WHI/
dnz97sAbMCEqEdmKzuKuq32Joqbzq3vId/lb+4Nzyq0+/A/9cWXBvMqyOxqSm8iSito8IsYPouiE
3rj5UAXCorSxZfNTwSmUSAZZRJPJ1PXeK0S0fyf9sApTz+I9SdjJ80f0iCL3Y0XmxXwhPj2amfxC
sf/jcJP1D+P31Dd4eVSv9yyYOnVanJuGl+bw8oRiWleX3KhpeZisshDneHKwT6IiXP+KvmDNPG7z
Z9RM5r0cN+wzPOtufvTipflHDeItTklV+nUy7hAey6VG7UYQV/HSNuG4nBnqJjcjokALtMvtSt5U
3tIXKiHDNLLxtX0mj3aLjxGs5KEj74hodM1JkUMWf8d8Rk3Wmn0lzKBDK0UUffcYLVP3qhFHf4iF
XKqkAGK3aQ7NpY5arny007bHfQrRJP5FC1w4PENgfiMj1u+VvdW/XaSKI7KpnqFAFvly7fJ66Y9y
nqj/gc24aYYqv98fEViI1An9MTwX+KRfvNUKkBsGLuSy1PbKJ+nouyWK+3clKKEcEmHseaFiZC3M
MRysIDzfpBF3pGws6ZDzi1shP4SNZEFkWbgFMl3rtblqkcev3JzuS05a1Z0cHOs/ukytg+exhV/7
ir24d/ulWTbbc+otjBxVtblHy25Bz8iSylMR11ybVlWe2HaQENltZe2RkYpCgQRJf33O473/nucG
+s6KtbewdvHmT4G2zTvJbZuZh9ouOCxW6B+iff+3+ys5Z7SPxeHlxmy1GSZo68J4jB5fE0KlUtZ3
7iPy++AzdiwZHhULgdfF2txPngHvybfH8tfkIoZGVjDBSYJoUQxxCs/vk2OrD3e2TZ+1LPuzOWxh
YsQU+8+GjephiR3UN8rG+ELuWtlaEIKN8zmUtdKPMmdqhLYJd+wk7r6io+ZHQ+4G4rvZpXndQ45W
jlO+SdpRlg/LeO0J7nxjc+mae59K1bva92/jQecNX8M2l38bMhs+1QzfmDgBi25CwimWS9vRcqyk
ZANLHnNd/NwWqdXRtV1pzjMZeP95YdwkAZKvdAYiZmC43RyhuqtbNXLtVMnUaN/hc8M5kGrCR7/d
zVsIyLNNrig96fYXBiR1N0EE3/nmduRjdEW+jduuy6MhK1rCztJlHKcfBEtWdyh5VJSSe90ORHy5
wMEgximxuOw5e1/OSYVsrEwRgVrJKKfiwKdMjmGvZsUTOgzePyrl/SBjtolhpx1fnp3eFerganyQ
yept/oe/lcHflVSOt8nd9H/EpFWPNwnHmnSiH48rlNnGKtJ1vlpn3pmmTPw8tCFBZ87O0TU2/hn5
u08QpMrBFRrI19ZGXP06nn5xMO+CiuUwPxWQEhcW+Ct7XtRSBsV15fxaBUKVLLdQnGZ2aEiFiDhr
/05IxuZkmke0Wou04dB777YmQLUlu8Qr++Hbo6tGUxiet49YUnLOeStQf4n/qPpvZCiTIsKRPMM0
56c9mHzKD2TbWkfdRE42RkH3oMtuiE9rSWMxvM7kvcUVaZNJjksATwKimINyuoHdDLAhT/OGf31D
qD4n0jSgBimkvkcLPfaJv5dqSZ2uqEzacNuxZg+r+Q2Ct/4KHMTwrLXg5ueYHD8tR6gEzr/HJqrL
n1a/c/TPhYEQrNkZHWTbzj/R3Q93ZdXnzzGSiDcL0RsPni27o0a7+GT1LSsaa67Pq3QnhMhB8D3G
N7o6DzZUSP2y3VfC5bgzZTOfI5op4rTotxA1TdP5Z17ZVdwVWjl/7Z5ZI1GcO/2hFC6EJGmzHBiI
e8C/QWMuo1mjC+B16g4Br92UNJa//PGsHQ1EMIZ2EllK/7eOxf8cndlyncgSRb+ICMaieD3z0SxZ
g6UXwmrLzBRFAQV8/V3cp46Ott3yOVCVuXPtnZ6/JwK+vvVor7l/pvroKhme0NrnS6RGKnUVZRVr
RiblHydq8P+ieHB+Ei6sYD9mZSX3LTKf3eM9YlLn6opqbao0REvsjQQd12ERHR3r12xaEE72wygl
+xeSZPiSY6tpHuhKeKWknjgVckFD2tSe/eY+9c5ToMPf3O9hedX8zd5AAcvfOl2qZ1UPncOCmll8
15I+dmdANeE/G/nf3PRrd5qjsfwe7MJuKQZd955yi/xUOOx93s0rgUWHLJoDIk45d3YJx9J+Xay6
9KPvPmoVjP0+bmZ9MaBpNVZXtSXFSmroqyHs9UbNtbx1YVje8ghf26iboscqOec5s+7a/T0ZEI8u
sP6R/bbjbeAu6g1upv7Mq2h6qk2H3Ihh6gKvEb3i5ihfADZHhduqIiumH4fkLvUCmZ4Vk2vN/urG
BZuShOLucuDQhnanSts9mLDxed8HxjZhS7t8sEXoHfIqTw7zaNEN0knx7FmO0UGO5T2jPeebkGTj
72U++Pcc7PKgo0BfTeMQ8GpZVPJP+Xn2d2hkffQF5Tj9GIqx5aZAYojNJYFePCHUOjfIUrAuzMcd
nziEVn/2a4Yu2GQuyegrG5+BkZcU5Vv5iZBX3wcd3VmUzlfK7MEAhSTAFWtaSnmTVVRLjM/G8cCC
q/XvnAF4MFcHNO/qQXxMnqAb5oOz97Wbx49u2gLBMQxBZgmoHqpdNMaqPDsazvB2iBmRAskzLfQd
ckN3ZTQMRCsEkXjWTaODQ5136b07BDa81KE2DVVD0RMaP+BcqLBXRja60ZNan9cg8J8DdJCTAQLI
j0urIVAXyrR5j2hdop4GgXtHg5H1eBCGQLyuky68D0NBSVZlFTN9cdIyJXad8MxXatb5Ti505Pjw
UK0C2it2HMaBg1LS8vmG62TfIhRpwJtAEQlcp473HeITAWHFfqbVNAR86gUP5ujSdTB78ci05J5K
3otiybOM4Zhy4nxPKv4GHnHuBsM9PBXaIwz7WBynzkh5jE1WyFew5Zx0YcvYnIzMcIaEKbTtqP7i
CqfTXjeary2e7PTkE+T6K0d2fI5ZHntomkS9kCbs73tnzdSFvn+691wZfbtVN3m3URwO+dscCvcN
eTwWx2bV9NSsm4/86zwn3oxOEks1UwNkae7dhMUwiCvH8oQ90XZbSi6uGs+bCeRdVPyCRaEOHqOV
y6c59raaDx5kVb3TuR6fRQZsS0ZL+Tj3c3fvMdl/UilQNJcb0Z5HJLCgf4ZfiKsAh0OVJnfeap30
ODeGtSyPlLlUUOVqaZQTAmvhOJHbEmKuU6feG9gs75CONXmoRIGvxaHoRrtlWtMIXkYmEz5z1RK6
QrPrL9s7VHTlfs3WZjgBmamDi4MnOQq/1C5vvOdei1C0z/z4KMzDCr69y1uXHyD1y5RvJpS/oxUv
GdbQmvH/1Me55Ex2069EObSYzbw+mNYxN86Q2O+yLyB8eoJlyQeCxSgIxOCXABr7cfEsu4Db3J27
8THQ8TIihBCodu4ICmU0EAfYrsELxA/7S5hQRCrvb8Uk/8+SDFOyj9qRPxxGYkoOfUAYwK53eZKP
Sbk4GiSkSiWjOb8FPqTZ7nZBvRQweqAVb2yYqFGiqS8Vw18+vVvhtfF/hKjUF4pU/UjgscP0aHuL
W4pd9xI67sxtIQjWNR0ejVOVBThXY67C9CbPXXsCWGC65kj/2Vg/eCwYKp6KpeJR8bxufQAn6285
YbNrWzE1OdSsPED+74FjsQ459Wmax/WMZOSfFuTyByFRmYORI6eOoTYfdR5Yh7HYxNiZFVT8wTdm
lvUrrm4CX9aVrNFLztfzGqlYPhgdMVVrQHnu5ihRr7EtzcPYjSXwXBrybQTsRX1zambGO0aewyEF
46L+415jxQCG04twpZj2AdX1XcFk8EMhBz1JmFgYTQrCq3FmRm6Zh56rrM4/Yu3xkmWR/xmUXvae
DNA21L982Xkd5Z8zT/wdksL8NfEEeAefYF1wUcZf2FF40jPkisL/llG+3PhEJy/UX5xc6PKK2QBy
nffOXl18+FWonnio5K2t0+JXUfMpJatmpjP6eECPzNMZ1HajWfI98/voX25UA7c6lckdS9idM0EX
eIfcltJs8uXn4tJx7XLVMdXhefC+HTMwB02DafgyQ5fc2DwQj/FYNBeVzekjMnNyByMWPTWsZ6Jk
CUn4RYnunVPXhMWvoZfNY+906bkq+urf0GxISYtmd4xLRPcGR2QLL4DJzcesiwQURfN/0u95ltjA
AAhjB5XQSzK8aZjSkIlfV9VnGPqDeTHugHSEW6i+eIIIyUKA4e5MLoPxEA5NBHVQ1ezdU/hzfiJm
7eCciizuFtcB73m1PjXgtw813fCelpVXWwV+RHZGEtU/ecGMVPR9fY2l256lKGCHTJN9aRcs7tKR
2PrpD/U2ugm24ssyx6cpyElzhY/Mbt3MmD9OIRWeLuj2x6iex7PDJpf04E1LVf4JRTlcK9Zh71Fa
KFK5jIAB91GATeBUI3O9T82M51tWwt+x+CyfTj0O3eQGtWD1XjzpzwEnTUd9iZhEz+irNWDBQViX
0y6rm3w6Gnf0EkZfOqg/yzKwTLKFiMFNxJKoU6UKtiCoJS7MnhjR6g8MahqfZFPXpIDjiv1wGIjG
D5sgw+GcaBkf6OaH4BgP0yxfaVmXf940s1FCcQsm/7R1+vkicoGMLrCa7Uqnx1i8VkURXxKHxRf7
JpF5/WCaiMI/xBHc7tZ+Q0CzeJTT1QtV6V4GptM3FXYKLJQ6mpiC9yuHsyfl35IgXb0rmAlEu0qX
WXoZaY3RxlMBvh2VLthQK5fuHnw9/OtUWVI8rHGTJkdvjAIuqQTedgfrrWmEtGHKXERu1OB6EfY7
tgwsDo2pM1wDUBH9adqKAthLy2dM6gIi1kSJx5bA2fcO8dpIvNHTZH+4GafpjgmA9x4vER1UCQni
0EKm5WH2DBHqsnXpSGlQsBks4btok5rJFenu3bltSbvQJrSY8JeKziKcuvQoq5K47LWaQ3LC68QF
Rg3Yi/uryQnxsavGjlbQeu43Spv06jg3r5SH+cy+zCE4Z0uHU21Bonjk9Clq3ARxWrGhGfc5SNyM
rJYByecMZ8qSTGBT9v1tWaq82cdbwvpBJnV5y+CYiU4LAR3vXCvFZVr1JnZ6W9uiIRr2yrWB3ger
Fj+O7CvJnttkrQ96jofHBfj4QXTaX87aIGhOGlKfs3FOm6Pf4aLDmtvDpmckzEI58UffIw3SG65+
Ts9LXB/O/LDwKWenXvC8a1yaBVWRd0R2C909wEf7YzuU5446/muCCL3YJBz+STl1HC/Au380lijx
7Kuu+WnScfnEAtB053AJ1HJodd2ND33W4l7K6/iQ+LG5t4PFFJmn9N7OUoZxts/K2uWACXgVThx0
M0oTouaVElWF39ipk7+4TpjxcUknfNBV3z2Msin3BBWrYjdz3XDcIkuEe8Mq0Og3lE4UsMtDFFrV
yB1D3uGaZCdA9dAG9aw/B7VlyGsdeOE5w4ZUvGNZYMxe3CjOlNa7Byqr++wO2gIpkO9gnKPbFEm7
2ctuBUyAPUkvivjMlzjRQm8US8/+F7gKbN/nOB2Df5M/VW9a+6h1uL7Vbbpql8oozaaYuy8fnKuX
+7HEMjdUX4TdMbUaE3Y3rdKLRgLc24rJ/FKK9GNuG5bMHfxa+mznDpd70U+1+w7wK8K/5Mn7WKQB
SO386pSVjX7IeJm4gOgIp5GTK3aCmNKzoInHN4wWlYSV0KeRlsC9gSMsWCZZsj2ClsfdGJ61U//o
aGP72A6Jpw8qT82NG/ncq6n0g5d6Icxgh+FD85iQa3gua1RVltiWv3n6UcB96y+fWF63V9qT3JOm
qPXfjYh+aYjOzHcFg2qY4iYEFPdmxpFe1ifknCbtqMq9NFZ5lz5c5vjgOdC4e+xmMGc4ZTPIoAH7
3ZFLbmr9vXbDMjp6DCDr53ajuau9wzYh93YhtPYPHDiLgStYafmAE1PWB4X/McdNU435SwLYrDlz
U2TgXIaQdW0NxHbEZ9OGWO5xQO8S2JU7rozuPpkWvzmx6Zv2ijQMvqDEVNm7JWoFN1LBN92hld9Z
SynEDBb70KUpHa94KaZElq9Y9D39wGZ4WiWHf3mIg36+C4WDqBJkeaWQTiiW9yAu00MqRyP+s2NN
KTC1ECC6kE3CbLsUSAvAADf8/1lsyT4z2FWyMtRNjC9zOcRNZX6iWUl56qLe6HPOPcswEc7E3KqS
l42BFH01KQnWo3HU5VCRtYjb83VwOl9egiGCf9qtDbkb2yVqvTk7OsFgum/qTcTUXQO+RvsrVIDc
qDyc/b9KDEXmDr0IzXeJpSjvNFzNhMskMNMv6NlVHKaY3u5Qg2z0e+6neXrKVrYE72Imgd37CHbx
wn6mWhxH1hfN5zHqyLEI/VQd63TofNZZMBTqbz03hrBh9FbQ63twokeN2ZOhb2eCJz3EyxViu4Nu
1UVx46sajoLwA3125eq9cRD3zaerHZDJWiB1XeMQzulK3kPD2tglXuLbhV694/2tsv4rAcS5DFyw
6aUd4xzz7jA46oGTwYDQGdfX5fPihDRSOpiusVCDumMPVDD+INCF4ktFvcqRLWr13TJOF4fVmLF8
bvFnMupRYs3OdaRc9ZA37oTYR9SbmD95q8c43BPWi1VjkORe/OSkN9nvuhigZHd+q4v2Nytl4A3R
MBf3lPvEecMqR51DpRb28swsK2ZsEsbW4LxyvUnWLx5G9tU7RAJL9LVJGGQ8l1Xhme/Zhkw8Qq7z
9sZnGBX/oRuawwENVgErcXlUYxadc6xj4QIXvXUee5sSIrbsC4368aB5AMJLo2yQfRGN4PX/QqSe
KGWSxbG6dS9lHFxY6zJ135K3xNyWqmlC5kIMZT7JpfJR531pyONpqypuml0dWkvwStaO9VMncNte
URYjVpMuM9tFj6UDi1sAzHyqHASaxPRora5kGjAqZ0qW/Kux4ok7C1kVw+jpwQZfHbO5rYec1jAk
Cl3r5DRnWqQ3U+gNy63DoCS/c4bB5D8rfIC/8G1Twn9mmKcb4APgueZtIHisfI/7wJcfpTEmSHdF
yvH47metIDC/qvx1YNRpRBfbq804CM2lDIqxL9H2Khk5R21F7aUvRV5aD4cd27m7+8FafB7bszPY
c0aIbh6XOzAYmx9lkpTZZdGEX8nD3OFXZpsRKf0fXq90eKq8hiUwXZ+HHfddQ/Sei4d/XpL3fvLz
z2XN4vI2GSjjdxOrt7LuXE/bvosJ0YdlSq2ZHcJ02zl929gs8jGKNs9ewtJjvnBI+7BFfXDdcIhv
/HjEzr3rwQCGtx5EabgwkUc1T61ywg/XjiAY2eLBx/eDnzTHmRHl8AviOm6fO90PwS3EWERrmjZL
dcodXxbPfCbrExa2sDgSE0PfUDLLe4mWOCr2RVNhsdRCBi+V0xtKYq9mTMfsP8kuHZKuPaVRXKE0
s7zn0szOAJTSs9oeD1s3NB+x5QenGGxdL7ky1cjys5EkvMDCI4w9iBpV6qEPSHG690211GxzTsL1
0RbkAvUHj13f2bGog9leClGwCWM3zcnUPUG9lR2PubdNr6dlXdMdO3hc/gVK2YQc1k4fLdW5jUP8
88QXNAyI0FYYR3JeR15xFkNkjOQSFDTER9OCJvGPQQmChIAh/G642LFLqvso6awAcmr6Pt5PRhTr
3dSm8+qgKbvMUlOxaVOMpoFP4yVAZ2v7eT1nrBX/6VZ8oziIpzS+77uGOVFbwOHxVGmIpyXxKJsx
8P/CMdKzy81RgPpM5eYn24ZwLco4632s4dF3Jo6tIj5kdh9dxp3rMcFwQr3UB49tXwXL1W1iPOXz
6BfMtoKJyaLHNvE/PlEr0ARFwCqqBa2tPBaNxrUpBDKzYo3YW8lLR9Sk6F8cUsv+eNRanDqlC0Qb
j5U+tv3E9bjUXLT73iyM2Eo9sMlF+aF3JEsA9Y6wg6J6SEeCwE+eCmnjvCHPTmFcl78Y8cBFR0lg
BVa2qf4ol3YEfbHIJrt87OmMjN7SubgL/f/oysc7k8bEICyzh5gb113ynrXQovsknyFH13UOSQnK
s+5FR2xO3ifzpriJxiKKadE3Hpdrmh+JrPE/SB2FuMJJj/2vnJi/B+ydWvd11Tt/tEP2ztGGyvkj
53UsbjwmKitB5gXWjW2n+WWZHPcK1kaaw7I1zTZpXZzwC0OQMCk2yICJSborCQh9Iz4Kfy+hKCzl
ypzOvdRoT7+2c/F2MR03YOaCa5KT1aurqDM6RCoGLGpJFIXeLmWy/8YsvHlQUArVsRpt16Ogd/V1
jXuf303g5QE2i1VhhYtABVzL0dfm0a6exuxaDGp9mCuIxp0F6CG1fmrSDGfl7Br1R5AE5na8Ge4w
35toiEfmduQsHRmy5eZsS27B+mzxBCcd7nUP5aoizqRPrlG0yqKjvmyL9NldfF0M+3EBaWeBHh/M
zJx1WIYzskblnmQfGfuZapEFN4YB7HTKk9kmFD7jVNwMSYP/rUKPZiTZtD9RPgRgBJjK7tJ8jj8T
1uewmm3gM5m4Q+rDorFEMkvfKubC+hRNaTrTeCwr2XI8YMbpz6EABb+pA0cWb92sE+Zokv1zvP1j
bq+YgXkmcrXIa24pakHa4CF2oVua3+iJFNXhSpV7KWKW2wKdmsU70Itwq1jSKtTDqlTmNy9AKfjS
Jle7Wb1vVteTzaXK29m/iSD+SLmqoIjy33qZx/w+FdsUlv2PKmHIJD1kZswiUNJ5RU8X4naiMUaK
sJcgwMkbPKMijev7Go9CQc9EaSsOmF+a5QKe1bOjPdbSQ20eFR7a2BZe/zJVeDLqxadCYxGsfOhA
hVjsqLKYjYTjBFemFxcsAhKWbi2yGfM80D2qJfwCdv4AcopwLofAY7u4I/tuV2SrGG8LqM13oPHc
PKhxtvMpqWVjf1la37u2zFazj0k04q4VhoFD5U+a3LbZx0zXpK4czjH7681HFmo+AhjaMAAwDoLI
3OTBiEFiGpqV8pm3GASocrr5y85AIresFvSXY87z2L7KmhrtWMDlYGgInfA3Lg4+uHhta5g54UHw
Ncngqs9hLsWdIV9qOreONWzjHNHjHzl6jDvvVzLyMM6CL7DOcgoTcfIIloOGJ6/q78JuweLKr7bh
wRnJ4rjjwVEdY9dcseSLwL3h04Bm/HMkyizT/gWPfEr5/bn2EyEZBDW23qXQS7W+uaVa1v00OCLC
DpM7acL9FKqv2WbddIMNZ3FvVkjL93DoWSRnEkSIS41ZWJ7l6vSfQTaOv1E76Tn6xola7KllV59W
X03zmRS8DqfOlPzqW49x3oiGVp60x4T2gAtGfzBgDf+tEoh0b8S0YkTU0+bi9Bl9LKlYPhtrSXxB
6YNvyzfpLa7CVh78NQtbvKiFLP6g4/nPYs7j4W7ToMgDnFUPS05W8HrFnBmc8fQ6P9jsvKsmstTe
Ex6B2dso4FDjr0iNcELomWUFUl0GY6NOIVP5G1Nm0NVRndn2IR2UaqmbapxdSdzGXKrjTMUEJU19
OvYGpQQNV5B1RTe9xfRwCN6js+KbRHnky0nwk9sr77YffaYKXoLtkAGAGuoSVxr5eMlvQ0eEMwN1
MdutQ0tlq+eG/8h9W077rFPdA05k9e450fKrdYT3VTqR/18cobX9OKJIpmtJ/47vD7t4Zb9TW1OO
qKEq1/MWvFIc8BMmMLW1R+u29FA6l4pwMkaNoLjnOUfXQ2MjuW11msfCiTGQzq6sgrNPwhg8CzuG
QE0jN0xRjAfuvZCUpevYhJlLMKQvPnBfx96BwaL48kj8S045owJ/C5bjICyp+V/RJqdLVK7Fz0Ly
1XNM7NA9WaPLP6ekLtqRfEhOyrQZ4HZ5FpJC4A9VSlYYkS/3co3WF09r5yfInXndzypKnllVl72J
kfC1HfPx7Nhnwv8vZ7q87vipt+ko6Q93K2NrOhBuQcreomQpXW6IPtDZ0a0CLsZuzcxz4qfBY48X
hcAxQmywQtdMeYtu8JuDGEXytGm0gCt+6CJpDczJkxk2MsiQb5wWYpBYqKx+F7zfwxX5ixHwQPYP
XEUpH5QQdLeVieS1IjDyripZvzliq1qOOlu3UgbXbrFvm5QMB2917glAsb+tYWMC1MjSu2CWuZh5
mur8LQiIPsP4UqDB1bmLob3NorewI+2BbMzM/R1oNfokHKplZDloBM3bQrgctB51sRs8xodd36WP
Bb+DVZct9DR/rs/DxzoLpGeu2a+wN9V7DjTKsH6NZoqSXrrE28w9eZAXVZRxeKAqVP1tOmb8eIJU
H3kSzchCV0oFhMIWLvuXShjKo8RWL3yamFu6xAneCBGaDlnYgGGYXFT+X6W2ofxaN96JiMQSkCfe
fI0BoQMv5DXQg+yY4gTOrfXq5OSiypMus/LpsPJQGlYvZF0jYWej+gHsByM/+Vn+8EhjxYr0Yamq
EoWdLuQBU8gccRyr7sUdiITaGzJd72y5JET7xWw3IcMwcF3OZDgAdPrt3K/9vmHhvdV9+1QOJJ/e
tOWQjagiXCmAPJLa3Q2WgjWuBfTVDbALqqhYY2fvSZrLNImj9YTDXL7CYLkB0I2y2cWsgEG7qiFj
gjoWPG6vA9c8NFCWpKmhowR7ftbU/kV8jedzy3ZYHdOZO6k3ne0UMhHfZaLp/s8DMn2Tu5AxrvfH
GSkpjlEV2+GyMP7FzzL5jTgBLEe/YLejnLW/qTAn5JxM00kaqMv3Hv/QPJ0bqXtaNeEH/0Z2MjxH
QqTqANgmc1ZGymx4ccqsvAobMWJjUG2/fV7ZZKchfJ9X6Zf3PVnHf/nP7XLovY1n04AHPAwTjsAd
xuGqfoImLNJX5mPYfPkjnfrZkgISn+FTbXykxykhE8tAtJhfagiCtDbmnA4kFh1Iv3G+bUxnsPda
ab+iFB1hZZa1tNmjmze4sicsDl9tSLPBF1ZgGrfDHOP2lzAVnC7gczD61L6igg5HfxyAM8kCUdlh
kkFUgWS20EmhyaP2OhKgAPgGMxEdRhbVxm+yjRgOQba8CSKCTxlGz+yIWRtrt0qxLJzJccQZUKfc
udRdyVOMfyKl322Y47ae9S/1ZNrxnFSEN21VCd9Shbr74FcaNmIRtfNCnZnGNw1YZHAVMqOfbpUp
1E0zxngzszTlStlVhS/IARprol33fGnLJ7F6yYUcl4WwOF5ZXOuDS3CVwleA20PV+X2POoMQa6Tw
7opVI6y6A/QIsylMbsCbEeMDzQJpcXBIBFhYZtwgq6egZK8zcsNZDlnrgvHi/TumIhteY0KF9qZP
dfcOtc9XmDRJ9J77pvxuVgZ2VslanqsSP80uEmHzS49F/apCY8f/smYJ9B8oL7qwHvOd2XE9bV6d
1MzDecXcrR4l0qe6a0pWV/fM61jcWTbx2ep44xcGv/NfSOIRz4jcNSOjpsQKD6kwRceRX6L21TSm
H1au8qrXDUXQRBadmFmxUrXKbMSk0ycr9VcXpJk84eDW5TlUDejUkA1rsQvHxTwZWDluAT4cCgee
sHM0WwzybcdInqG3z8hmzN3+j14tJhDoKWAAMnqCPdQlesfYs4R5XjG2XzV4NMOwdRJn9N7uSZrC
tnebxs6e3gKH9h57cSQfSzmy7ihGAxlO6dR578JbynPpB8q7gxeSyP5NQ3k8u4WpTsArrB7xIhTk
/0AfKIlxrogn+uF6c1+QpXsjO2mRq1sHa/JT7i7jWQQuooIKmqo4InG1zu0MMn7roTc/LaaN2r/G
tjY5CDfK2k8nt/hQ5FhF14oMz/bcTuxcP0dYIos7ctuY0JArpL5Ybu5eIZXAVxhYVsG+c5SnT4vx
wIMkvGJFECe2s+Pqj919Zjb2MS+M7p9CWzGdx+GX4P9TMn/NIiR8fAvQY8cFPjC8csKH/6T2BQws
dpAdA7jZBYenc4LhZ98hSMZcnVGLiazYZeQTvwOGltM5wc6z+Ujj1lyaKOs02X+B6MVfn4KL5M+m
917xEISvIBJUXrRxWfAQOSRw7ZmIYNZNOqx6t5MZzXQqixXcTcXGLa9dETqM7oISY0DG0z5hp1lC
B19WRss0G9+rH4RNWURed2UpiKHearPeU+WliPL6L6IvitNIVDzAUdnTyztB4n+0awLpOFHZP9oq
2iaxY+i++e6AjyOd0gL+okyz+zBBYvkeCa9KzkzIKVXHCtbgRpFHcEuIDBOrWLT9eFHBKsk2jNwS
W9cyU8Kf9MoeCLIyfQIRwi5h8N2X1DwEtPasUIIpMHl7ArvT9Z4kBwIxZjcf/nSY6eUj8WVieISb
I5g2xORwEuSaoyfruT1anKZ4EHUd3yaiKrhISMjE+FTR2WwLVPznpYpZ953ZCsGcpMTNKkMzKDCj
DWLjoxsyeMSSF2DEQ4wj2ij7Q751+EoUL86LKgvxbecc0b+LKOT4rrtubQ/VmHLlYaMDlQVVzKbD
UmJYUUj3685Ouh6uZUEC4L4qO7SX1I8KxiOdK/uTw4SGL7qZ62sWrABxjQB0M0MVx8clbQn5TAfN
XCUNuFEInGoosXyVVV8xVkt2YQPJP7lIntCg2Lv2BAHgBdGGApzYYm88E0vtP5HC6jZ7bg0OYgwu
GyibQiTw8Rio9TaZp+cOdwUUxEi0w07I7e9a0GAxXV7IxtrRzjuE3CKgvqDPUEJYHdVHbnoAGp/N
Eh8e9hCHdcqp/Ltdke4uDCfxRHqOuMMCjP0rbomtgVLcsFA4UQjs8kyGLHAz9VMYHI1waQqE24Ik
cBHV6uTOw5QfXTfNGgisOu9PTaazR4tu8Jx1qX0t4pXiNJzG7sH6vbwvPE4H6MCMwITA3wIxUFHZ
qgDzXTz4E4F6J8It/T8ymwQhi9rJfjUsFI8prn3+oAUiSdxHK6PdhcnrEbY3rS+cn1X3IPyVHexV
E3yGPSQZYYLLpqHR6F10yQBo79ZzjEOkz/hArMU1Q1L7NDyknlMiVKkWl8gIC31MPQZGgEQ2weUc
4lKg/guwnXEK3fOl1Z+F8eFp8O9JyWs++fccGdjLOr+EqokU3wKp73iuMGVtRqu8TY/YfLdBTrcF
w1jiLmfUyjn/WKY4wrBqOCD2xdxBGFM5UykxnjUMZNui3Fe4pq4qqDkHo2yEbmiwiP0IooeS41gG
HNFjtCa/CjXkLw2Beh9JU2TBrujjDQtY4+L3uG5hDv7Q82tlL9tvdyJFgd+bvMsqxm3g9uJOMiX6
StcwCQ6bINTvVUyk7i7STGE1LNAvqnzRHYvW48uglc2f0zFPAME6o/xfS5c6xYW8G8C1UWzkTyac
8FK4BckCTOnrvyRArETGMBr6ck0C9mEaWfxS2N6/Gjap6IsExkaURkQyhyoqQRWUQKvaiXgEvMwa
5vqF5/N3KozsM4Z0EYyy0wC64eviLTfLWGMcKgIgjCzdHnoZcT1UK1vXGUzzZu8obqPmLBaTv7C2
njRqAhw4EglqQpsGDh5nwQxCUiKV2LoIX4NC3FyBaa/MfAzRvYOjyBiYHrbFbp8UF5ztDDOwASuO
5WfrQ4sCPPLT6AxoqOHOUXtEep4TDSr05SQL7UThWDA0/CYFwN+i/sv6vs0IwQr9C0HDCIEpE2V2
QERD1R2XTi3/aZOACBZkZwKtuyyXZjkAs+4h0f1t0Uv6Q1k7wyfBszzgVeQQGBflG54O0o2PjOYH
twTI4l9/FaxVINy3+xgNmhc/J+LkgbkKAxE99O5bWoXlt4/bWu2sV5Qeq4esuMmwzK5nydOGIdbp
gs9griCSXBoRjYxaOO15DixEIywx+SYsPZvyG6tmE+/GcgjzU27g347Ga5Nqx6x3qu+h34Ek+xW+
6+KTYWxvWm0Ib89MY7EOr8JdrqHvYuuBpkEi4S8X9sChRDaZQTDzTIuJv4s7KI7HIZkQ0DFP6SvZ
myCEahDrrc6ock40XTZ964aF0Cq5bkqgF7k96qaZInudLecDDSc/I0W0vMoSTOCgFR0MwofTEd6R
bXtrYlbyXN1cUvINBFeSyQOaCV0o2ZZwp+IxWE5TR6W0UDOWt0Ac/cLrWRbqomgNItAR8Jvqzp+L
qn0v+BaKx5BJXP/ciQrpkoRV6e+zjHKNTiXqhL4VrF6cRuRMUjqvYUj26w3nTJs/8RrMPac7teGe
XKQ+eWStPWQDqKdxL2zt7Yp+T6yfIOQntXybNIWWcAnG3T8scBOsDcMlV6AfdyP/A8JN8vx/HJ3J
cty4FkS/iBEgSILgtmaVVJpty9owLFuPIziD09e/w151REe7bauKxMXNzJPTRQ9uZcXBCjOsw8UH
MRryrkk3EkkchyNXwY4qicea/pSF3WM0FQftoerbo8FI1LUPVEcV8eu08GV9sm4P+zhLI9bAuEA5
/O+GHFnlMYHyru4n1tLOEagS1xtmkaI7W4rfZQ28eJqq5Fr4PII+WxG80Cfh2pZQLGFEpPcrwxIe
qL1U5H+JIuWosd0lmXCXfxj8eQlRk07IC7ietjMHEblr/U+sgv2B5DVZfLSyQoM+YorT/N29pOzk
Y2AGUqZqxZm1N4GxcP6zGYTOieuTdPAs2pa8oOUnR+gzwmqFnweGEt9VH8Myw8M48vFDPYq4fuD1
GLnsW+YHUiiJa8SD7GWGftDNVRrSR5DP8Veht38epFfoivTGTAQVv0/RmOBTODBn6IGgrecwqgwZ
ICtGvsdwp6R3a5sR+G9SWMfdyZztMy5IBavyPp6LQD+EuNKhz9eDD5RkUn7onvOhzINP2FzRZsjE
60aA2FuwsRFmbKq7ruID2AwetYz5kIgl3Y1Z0MDXN9vNXDeWO+5SiArwnxumavwJaHY0zxPqdvG/
hD0LS5VlLtYnvwU9fFkaifka4U7qG4F63iOiAqL1kgyw4p4BWRlsrqKr/FsP4dy5GzEfQCuufOO/
Kb91l+dE+qzbBCScAkN1OzQ7H39ae4nhQbFSJko+n5Ix99L32iSq+tSiWfz0WLQuQyo8Qtwi+J6i
B5nWMAlGAXwq5FLQ7fmyLs3dHJaIk4sTjulhcqkchPPgN/8sj+ke98s0fnB2AkuKUj0Y4A0zN9Ud
dENCSxkc6PjOVmzk2KFrb/mHnVyk9sAKqBVQrDZT97DWypw7MrgJsnY1vVoPR/8+80TxgyU+AwbF
XgRIYiVxKoNcKFlKD0of0Iac+h854WB8Z5PhsTLB/oTOVMTBQj1vwIcuvgZllP3Tj14NDpnSz8Gc
5equA5gt6ekn5DSXsVLSn/HT5FVT/GI94pC9z+mIcY4KRwfZBasTVV/lHAwriWg2KizDLWHwa8PW
uThNISGdFMLadPBzAH0f5ayH+DKCmOQaajR3WSBiXdue2jABTE9wN+EejmUclY/1ccpMsTAkkqFi
YKmK2t5rbvVLzAPeg+JhKosqCnU1IJ8eguGEAWE8tIv15DmeR7ZPSyaT6ddCeBcsYJK1yV8yX3ly
JTFK1GrrC8EGXafMIlDjiawAbEhuyEWbA5HL8nCoIaAYTlLKo8Yd6S5vvoPpGDg/ZZXhcs+4x3vD
Xicx0gY6HopFagVnFcbMjmEE2wXYT6m7CMxZ6C4vPalwFEOn5nCSVMHV3yJ3bHDlpdY+USRCQ0a2
UTu6YhvgwcYSpjNuJXwUaVEUySusgKb6zqoSx+KCkileuO1it/TpW8pPmA5G/7og4VfkwjY1mx0A
1wheivoMRGwoEu5liw54a9fqzvD8Ep72PfcrM0KIx2S0zi7MIjN8LBAUaLoi85B7fCVho3/ju+vj
KzPVUj/KesLqc1o6nCd8cWt+oq8wwmTwxD0lPdVgG8cLSwM+8T0+YGwD1k1q/dLz09bhzmMoHZBu
PdwN/rwmM1zCMWNL0kbcaXcUf4ThfVNEsz00pVBLdWQPPSwHQzLUu2PjMjfPmTWr6R9oVlD2JZvM
GJV7VG7IGru5SZBPRGBneLErqYn0zbIJav6ZPsYVB15CxN0zlQ4bww/PJcRTRyN9EQHi2IXhxpoi
ycBPQv3J0PWldvvucfVX3iUSpOZysXlDeluoYHj2gRaK+57Lf0eyW3ftrSZx/2UHuDB3CVeV7qtf
O0//qiXdmwcNIre/X0Y8nC+udXQFUsNf34mme+5x0u3iXk0KTOBDuk08P6UWJMmpI3ggegxOkpfp
Ui9Dd7FAg1ywGwM5jji2fXHTC7PDPY2khGBa2zfZ5+Q0TvFL6cVx/jdlK9MwwiWvAgmhKNipLvf1
gG8TAfi4Btjitw6TLcuS98U3aCYgCvkqjrKlL/Stleu4PgK7zgzeiUpHHh4jsmHlBZQU/zdoS/1n
C/4bwafM2bf2IddN7h+i9PsjW3KqSHYp6++bnyytPU1DELwxVUN+E5I/4V7zaMi9WtnE7GWCVf0w
gcLJXlTFSu2DQbHcwFpe054ECx4PUGfK/QlwSrOcATvhkeOC7ePFH7k/z7so93BPFUUXcecRfeuw
AJlrYtXQ+7yAhz9f3ozIjfPkO2OtH3yXxRivf9oM8h3jXGV/4O0qWE5vkFgsDFg9iBot4UuWx+F0
T3RB3khwAQOBvCJJq7BH4j2V0ECGF02JxPrvWGnC4by4Glyuv6xEa8SYtdETNUCkjdiohNN7jl6m
tkfIUzvI//EmAETLlx8lI3feOuTVXMCI7Y7TKKGS+AhQEZcClrunjuzxShZ9Oxk2n75zApMXBxgC
sq5c3hS/jIAVb4716khLFKGn0dv5kziyQBKe0IovKzZOdirE9+0hrpdM/1YJSt3JBfkSnOYYte2g
VdRtOlLUZPc94JPwq/ZpiULxYuu3XEn/+Zj3JrjmzpH4sHtwmmBoT01P7Bk6D7DyO9PGbM98aE12
N2G4+9VGbf037LooOyrMzRVnt5c1f+KJmpcF1yH+e75GBCdnn+VkNpUYcQZIUQeuWEaCQQQifGYN
MzdnagB4o9F85ngPfF95CSdVq/ybGhtUtZhku7jWIWKdnZ14OLWjq2cSs0nmPEptsCVBaYqGMxEm
iNN+H7b9i86wMN1bO7gpA0PkfnErKNxv7Ra1+2siD1tIoKqgPs2CBehoTMEiSdAX1T5k0wQILfaY
Zm7K5OzMONxnQY7Hg58HA9vFu1kveXholdcOVxzI9V/6vrChSV6RCyY1ycumWYuU1JAUQQCWDJL5
bh7XzH8MANatd+QDdHZDeCnag8bvgOdXrYQQCJaL7OKCFSvPXDhIanJDnl3nF7LFUH4K4JTqbkIq
Qo4S7FN/NI6LRTyZ+25+gj8QvPVNNakji7XZvMdQgtEMTMMR0o8jc6PykwgrRVn3JG0qloE/9ZrK
gIhPmFT1HYukcrkqht7pjvds3j5z7+DCngy4/GLSXOGbKFuu4NiyIFLE7EYPNPYhxegiWbw/NhhM
ddHVnHOJDTeM7yKYdzSXaYGwqCcupn1ENOuAgl7KC0TnIr2RiY/7F0uysq2OLN84RZeyQauwKzIl
n6WDQ8BgYlUX1NrS/lYOUto/uWi+54iJNS08FWZAKPrZZKsTJzsxH+IIdcTvRlDobA3/5lvBbwkv
i9U8qLGKwAkjYXOT43QlHuUbOnwuUnuQGNo2XP2/g3UJBiRNB/irXqKBWrZ25SsTUrB+wyW1iJcB
pPknXse+P/bdwgQiY4NBaLd4dnIPJf4pjWVmnfHE1mv+VLsjN7TFm4j2WsQ5w9Og3S+MxZtxr4Zj
yUBtlNvse8eLn5AKBUorNODurJfJmx8REZS4WPwy9lDMZCNvftWK8oydXTyhGyXBfZo3jLoZF8p/
07yZXnlbe/ajWPtcP8GEZc3ONofovMBjVTHZ9xw6xto8+8ri1j5MqiaC0uX9Gt4X7ubEA7/CCKi0
AbBXuPXWCFMP7MNxs2QxKLUtaqe9iXVJFiZcFOv/rtd+imC+nxzff7dK8Z9AKu1/JLRkOW9tIDn1
iJErlsK41JqH2R3m5pqNXVGwFAO05KD3ltv5k83sxIG+lB5oMDZ2fS+OArsLb/NcR3rP7BsPmDSn
/o+HPSbkIpZzyJZeKT8iDn+S2nRT/WK4B+dj4xFKok4aUk6hmCJASQNRI5vTrrHjXUb5sYcNfnhm
4iErxTzlqaMcfajQXqW47HaMSPZG2wO6WFLjkwL6E0/jp/Ri+tficu6Hd/p8SvGWK2Igv4pmCAcK
GNHAKfWJHaQCFolR8URuYQNRz0l5W8Gwn7cSPXUfyYjpffTQYd6qRgUe0zvNdjseW744rOXYvMKw
dIu/eG5lfN8z8a7XWuXqm3ANhE7VBbm+x3SafsfE/dITXYeuoLWn4lvS5p3w78jIusHLYqCN/Sr4
Y4+P5TjL+jrHcm1/CTJtmn4jaLL7DJRuQGeEQifsB8raUNI9SpbPW1gjO/SC7CUsK5ZrLLawcL0h
zmgeuoCqv0fJoB+ceysxFkks5hjFWNzh51fQGIwpI/1TtKvTjse6j1X1RH1W5/4bvalab+OQBh6U
pcbS28Slb/h21xnyncUS7D2yLa24VReTb7Bxo3gDerCtZeivg3Zenvps2QIZMP+p65lFax5B7LNB
WsIaej3vzWD59Geftb2GQVqe2ohA9k5VYygu3HC9rQIgyDBoDT4M8TBL/P+h9CmfKmOAkUBQIZdx
AXLh1H7giRGEMsQczJckVNO7qQgaQn6UsmcwNNnJYxYpziRgt5UT69U/yF7B8FRwc6VZdWD0OMAp
lfLcLkgx26KH3bammeM/tDZpCO3L7iNxcDLQi0p0WtxnfTWOdxUeRPtsRico72m7YpUj3KRlx5Qp
GUS3bVpNbrxMSNwmHWCpS5ZTAnCpzVgAnW1i980HpDjYw9Tgdz1ASZrrRxyTa4kLeY38t0yOU3lH
tBS3Kvt+r6c8SghXkeIc0zz8W/g4+a8chQg3JKTUt9DN9J1B2y8fGzoE/CPlEfmbwruZvrMFr4tT
Uvpx+qRp3KiZg5mZ/J+9oqHorUC/+bKu6/UFMqNxnWPMjR0oQiWS7MlVHe+LrBdbTUAuVHQTKP18
Wvxmw8uEwWr+Uj2LLJ6OuEyH1zpmYttremnck6ZKpHnlIkQmF3tQNmjszJ4LFMJjMfG/0UOxYrPs
0uPSAI6aUeiiXL8urPRBl3u8b4sem1LSUZqc7fASIgAhjAN3kpGbQvAIuT29EjBM6wtBGqKwwxyM
ze+FbafGYUUybD30Uz6Ie6F6mOz4XFgygPrcXuXuNhBnYTraA5/CgoqAjzZ8NY67narW88YroVJe
FZNX+OnFy6HavomlUSBca8CN0Jyhrf0TE6MEisEKWc8nqV4ep8RM7lu0KBaAPt6q4MkzPu+uCbNx
eMrLmR2s8FoWS2VstSA0WSzsM3sZB1fUEvITPn4En6xDZ5OnTileyQC8lvDMzt24HJJBb9LjpBLm
99YPWcoMHjHoA7wiIQ5G9dtxrgFptgd3oddlhw4OgG+XNiOxGQ7pfH2CpevPzt66FBk8GoUHpznz
/16CB5zMy/q6rSP5XpmQjgA7NpDCWThpug+JJ3D2qCKZp8uC+Nk/dE5g3BcZLCoHMZCESEuqFmDv
qd8bni08mPJBjrpAcyOwr3DJ8GIhmtbn4Xzl9wqjq46KuL0OxFpePUj8ztnLivjEZhawoM9PL/oW
i9tUB8F2bcLTMqoHqkrIr/Rim8hm47ChpN13vi9nb2yvNq15maCf5zf2CBtFTbaWnT646UIdFRaU
zXjfYlfHismeom42nC9Folj5qEpE8KizDLL5NLh9/swQSR42M+OUc9ISEfNPWeNbcwCJkOJAUk0z
fFod+Y17bDNbHZcxZrbFwwlZHKZ8UheHIjVz8qvu5OC85JDyvAvpODa5YiL0f8hw/ZLMLKDLItZ5
HN/S5uV4N82NxZeYQTf4tGTmW35/RHuWnuvqRd6pgMGFE5lXH6nHJRpNfZzoViJu5kSFeLNTGNlP
+nHVs9WAAd6YI/30McRePLuXyqAHPzHX2P6ja9mbXgqNNxE3HaPRfgYtJNtD2eUbWEFMS35buWgs
4DC4C1zSUXPbnLwREnVPjRV9knlJMtgnm8kKRAFHTwxU+y/gpX19toJv/JlyZc4BThX8OJjbuuCW
lYYkGK3NwX271NNCMQxdnyEiK1kyPJ7Rqu9jn0DZeeKvnd2hPJKqnfTEdgBBPPV+89QG8QtClE8I
nvxd/9bWEUTizPXRz51i9gLuqY1eHsUae9lbsr28j7AYdHGLfVCT140SjWtCh8DAITznwVkOENao
Cli1/0yJpfyMsrhu3usBEMfJWhlGz/FMknXHLT8d+MwRFE+JgTzw0lni1HTPFixqdTG6fxCRsZ+S
fMJON8GlKO/03HvZDTcsgefC9yf1Ps7x5D+VEtus243Oeo7amSNctL29r9wZ1xpbW9bOs58zopPp
NAOQbm+k6iKUkJE9anFxrtPfqLFeyBrMClVX/3W6zB0bpHHM6bkDk4GuWrQ9u5SGUUiRIZhJgXoS
4/eB8XescSIafDr7lp98t0/4pODyDKRW4P1iQpLQmQKoc6T3Y/l3dJ3af+Z1AWpWwCvNjm3YB+0R
x0Qvj6D4mu5e54osKXMZBy/1ejRP7XoYLfQFpy39Af28gZ2LOijp6JhyPgbESaspZDJteZJtEGd/
TceWbQphpFwVL+onYDt8fezWVfQeBJSZAtxGOZzuBN0KTBMuy5wPxTpv+qZfBqWo63BRHTth+SYw
NDiJpciyRwLzgzTLXjFnqOwnu72aL9Zk4VTleKrSD9EA5YDEyEAX9tiKtxjKgp5ogQ29VZy6ATsd
CZSY4GbQvFA8zIuKg6DmCO1IvVIPzoYF7vhRYVWts/PEYgzzwzqHXX1zrWujx5bujPgGHRAuWkbA
FlNMOHbiGELON9DEi1w9Q5VZgjNKNkx9A2kD7T+oBYCnvA1hmLFS/+/e40hi2rqWDHRAdj3BgtuZ
rDE/fRqkA+9XWzgwrBsPVVK6hi3aMS5wyEOHCjUH4YJVTtLO4bb2zWC+z977Avg9FB22rU+AFpBX
dltmHgMworI8jL6agaNhQ/nlWR5ghp8ifKKrIXfPiBjwCia34Q4TkPwhF+gwWL2D4sEeK7vR+Dcx
BRNFS0FTNu6OrQNPFu1vXGIs9bGgEVqmsgvr3uhBMHtOv3Dq8Opmv0OEH2iK96SJGK0t5sCAAjjc
biPgLF5Z8LAG443LF++TULxVkmVZIoaY0GVdCvAYq3CY30dS5eGvPt2k8JQilJ/KJ05+WKfUQdYK
aaM7sCPHJxBIvxuuTe3NlFRLZ+V7mbQYSA44cDz5FLqBDMYdUGdKKbnSdd2l8KEYPKxR2UNAg0B5
nP2ORRjeupB6P+gD2OLXRVTBEaQAS9kZWTnBaLA9/5dk7IVzZ4WbPbCiYdmUdavbPujcDH85vUr3
2UOYoZG3zLzyv9R2AOxaFrTHcc9zCUEjI0aWFD80PmTHHMJHcJQsfZYvUD8qv++Z2hmy9LYK7UPp
xv9QBliugRtn7dHRb5ml6UCWem7VS5w54D8vQvl82Dw7JV+bePTLa4h1wN1zQyKbx8U16S5hmCt2
2YRFkqS9+GnvdcPzBkoLbrHecnvAXevqW2EZEfeOM7WXGkZc+r9kMdLC4CbE0WyxEXf8HOhYp6Ab
i7O9Y500wMHXc5AAFxndUr0mOfzvbKe1MzCbpvO2VVYLq306f1Qf73og2Ztf2fj82E038we7qbWr
k+ZEcpXNQtsEvLOyVOsfxFp8XR2jWbEVrCRj4hceFyl/eH7I7WEdbeGwVfU7nGlQdkNDiUCc0vJD
dVWifpYxWva4p1qKBXcbG396GrGbmruZol7np2tL7Da1XQkc9SFnzgthIgQRoUbzrZrtpKsWtr1H
NbJ0Og81ODOUt8orXvAv801HwicOP1JLsH5RAkptyzLnNNtDjioeynricfKnNA7foyjIvPe+rIB7
gKtw33FpONFHWzfDe0HqFVHXMUh5kfFQyoY1ry+JaFiZ6tkvqitlsfiquC/hrmYrhb7Gdml2DxnV
3QNvnDLgdly3KzEH5gwn6d8xq3VVTYeAjwyHikrq41yPY2efASqF/B5F68vfQU5n2W6gEpStBd7/
+pHWoZJAu9TEV6CmQQalEloQgMUZEmvV3A+GawDas9waetGy0F8t0wkgWQdrSoys3uzraE3wSqEr
19diqEcPF84CBe9oVBNFz3x7mPP7cGzlOWRnM50UJwR00Ki1eAAoxhX03E+y/uqxBWCpUmTn3+vc
UKBMpTieGWpzWfEujhVPeHnX0WXPhtpzVAHH+66SgvO2dR38qopLJbpvVODWMQioa3oSYKQjpI9c
VT/qPM0/0p4NG4FMB+ol0/gAwfuLiL1bfC4Nqt2vSE9AaA9VSaewhFdJTRB5eTrophPrbm++11kf
NXe8HTHaX+fJ7X/A0FsMDWG+s1KQ0NaBV9b7hOUQhhDc3qug+TuZwAaltnCB44Gxb6CMR36dEAGd
U+528JI4BGMkn+UlIaO0/jZBQVJOIHevTAVsdghRpcF/SEgLrvQ378iSyQOgxSoeKxZM2PKZTkpu
YiDUsA9RzsSjw2In9z74Go/Jd4Ls2eyLiTjQLxaV7nIHBnZ19iqu+hRX9ZaB4EXZTX+YW0Ck0IIj
85kCwYpZ7jvir0ApEHIX0zwCOXBQhVv2OYBqM+Js6EkBM/gQy6h2lAtl0/9cCDjVcQgmipd3uHQ2
dC4TcXXEHIfGAOd3Tfa58s23TSpMaTn70fBS4Zr+h/MTwBmdOP1zwPwunx1JuPVpkyrHHZ2iWAcF
5vBHL6sp5EkmmWU/eVRNDs4nkFhbMRkvhAZoR6ixKI1VT5kWy2j2rzEheJrRZuc+xHzNQz/78iXj
9OWx7JhKj2MHCvSeH/Vs/yVE8uqr7/NIQAGU3CToQmQTs8TbWokTMfXAv6DpCr/nE05ZiU37MbZy
uCG3ts0lhXxHhbFsWQMTrIjVNeZFgQTeg+Qm70uHN3HhRa9n2l+Q+jOb0YzXkXbtH+zWVo+eHvj6
ARWH5FVWUZ2xG4Mx717xUGKMi7JEfgoPkxH/urKKbrdtoblSwgrRmWT1vTMk2OiSNOd3cqPRojaV
PgJGoCtYXJx32yqDEG8IobIIpickH8Yp0wFL2nOdLvQhSQjqwEUehuafdEhO3GVOFkFUNhqwDLY/
hK+7glwZREFb1/JLeR1blbOk4CW5OW2Hlak3kseU/TovUpwqmbzWw6yDr9aoQRQQxouIVA13L/Tj
XT/XcX6hpYv8FD18vA9Ym7BX5mjmajYNI87BpCHOeKkbik7XE1cabBhxD8r52RlD1VMfhnVqjK5+
4UyCbHpfhhn3aXLGi7/zjAkjUjVMCGoXboFB9h0UOKTYjqBx6uukg63cAguSHCoYNyumL4xuQLTe
VNOx2j1EMbfYK11t3oLri13ADIUMhT/9HwXDlUouExssyEg4UZR7JGi4MvV4Ux1nP2ZQVZpbOz9O
iTbfJCvtjJloy+rdJpyjqIqgbZL2KSigLnwrBl5Uqpx14Hb/jBodcVOvYkC+3NrsRzqS9r2Vw9KU
0TEb4+2tEWYd1bntDCiN8rHGzhdR9cFIOZHvzcOlodpIOYeEPJMB35y37frMCOY5f1TQVdTOJPCa
SlYfeOJx5DShO4OurHvKo9ai9vhCT1wT0j+IKkBOd0sqJ/ErHuDyQAqtLUalYuyWtxwScf2QBS3B
OKXD7e5qegT8gDtNvI2mVSGcr4CHhc4eArjYsMByv6mOqnrEJesNR+6h/ZlPQf8OB9e0f5Se+T+i
d37zMDv6TAt79nf1iu3O0grWGmI2xcn1sb92w4Bbl/rFsLlxjIZgMwBhvwblZtkld4+MlW3FfCJo
9ZmNkffQ523+AUYLE10bjzjU2Oev/RNFVGG9T/GSXOHfrkBR6LmkSA87hUbDKVlkc1G32x4orOD1
7pF9KcsY0ybgFzMw9S9uoeC6HSyV443d4xSbBEjOOZSoyZHXReT/w3VATHK3OJgPEwVeQusSceCi
MrncOBjL3kKC1esBwQnkeR6Gbnw3obCkR8lekBq8TiBH1GlKuxmaduK+xwiCSI1rvYaPSYdLHHr3
FI6Y+5xc/i3YbtKtw3j+Eosiqi+OT3PpMSBb7J4W9m/yXUzx8pNwOeJRunRkeupFuJsIOLu5BQI2
tghJkX5P+qzP7i1OEP1iem+pHtpyCbqHdsxTtS9wt5YH46dRdlV6DTL0tDX8ywHtsGRzYr+6E2W3
EaPKDXwQe235nqxOz3jDfz4ThtoYHtkBVmnUcCFAUI1JgAWs1Ok1YJm7cuf7BySKVZGfY6JNhgDL
N5whVpqiaKG02oQl6QMJCMABcVSpP0nYtmdoI1Pz1c1ucM933OnYjw1ef+hXQggnjtwRXARZttXc
SD7wXWqaGbRiR54CWmieU/4Vi9m5+V0zp3cYpBr9gA+ajwLP8PCXQGj/RUs37y2zOqhtco3C7E6n
gOQf/Yqt0B7Chz4j8PK31nypnupKSX9fDxpHD8t92V/AXNr+WzHFWNjbIb7gjxHT609IscyFZhw4
kag+B7LB6Bo+BU2WUXEGTIQ/4jKNCEuS4RG+sjOr5rv23MH8LHwpf4OBqy8kCYrmZbFu530lOJoG
Ag9GxGyxcGEXbDfptc+7Y1vKJTuoKRs+k4Kj5yy8JnydOCdfbKwIi2xY4okZdi1/13HQ5yxrTeC9
FMDOeZk3c6h/ywzQxm+omy3KhMNaWtIp1XiYsJOcN6NxY0LNbWhxb099BEE78UGTcTPH5fvfVZSN
EYbb1u8r86+JA7YqoGenV9cX6Sv2XqaFVoMgP27+wfZaBrgq8ZBuSn1dbG0BhLvxU5RtmBJ//w/W
uXYdu8cDmjKuii4iB/claC/F9lCjxYuvjTs2UU0QUX8kfN4iUbfRl/IiYYriGW+foDAk43POTpMu
TEpdbX8HBaFN77HzzGQwV+MzV8KcoUmjwBUzDPs0yV3vOeOHN+Kilrg1DksHE+Mv6fdxfkv6tclc
Xg2lzv/0SzyzekCtND4pqaCYw8/N18CZC45Am7vKmRNqFiMVOvcQOXg4yfcTjPiSEqbWB5p87dxJ
dswe2rbotaXaL0kdnvdBXly80LcKJTN4DojUd+fB5NA7E80aNdBeIu7A6FfpgVwWvkANe5jYQKEV
+58IKbrr2FFd+iHnIgNiE6y6pFnjsJTUB7BcTorpFLpGticca/Y3Z/LGRVxSnjrb299adnzT5w3I
+sCWJSEhvKI/mvMapn5058Y8iQ8577L6d9MEZCc1Jq3gMcGxcQ3TTLzS4uXLo/JK93uhPUO/DLni
kxUQaLc5IUONW2KPrWNIUm7bv9AvyLnPoyOJCmWntETZ1F2YVTdmD3mbQ5CC20mG0I+bn/OligjA
YF3nJez7BmkHH7Fts+4cNlX0bw4JwR1qV5G8Xtd14CIyqv5P2LDyxhaO2HzIMZTcsiYGVztFW4wg
xNdxAqvE7Iu5DR1DLW5L0XHZ1AXfUvSbnWRaqKCabPrTlBZtyElUM+bV9fZOSDy83rizpif+2/6H
jvP0ArKwb97ClJwaKH9qbvip1MXUYhWf6O5dWy7ou3oEux/EM5KCcFufoInjhM/YNvG2BiOP7EPi
B1w0IpUmXAG7cGiZj6Bjv1sMi90VgWGMsOE7ASt/BLaYdWGMibOlsy2lnO2IixonqgZa4nNPtivX
NvxgOTX340DH7z5FqKquZkjkVwdeoTtha7P+kROLOyXmUcinvO/CitkkjeSg91Exav81NxHwyD4m
Y3KjOT4Kj37qEhWxFq+WgKoBjAAWV3EXkK0d8OdkznAKmi1hbJHd6gvwtiEKnode+r5LG2wAkvGA
XGwhKfsEBPe8HJLujsmKLsa+lfEXsg1T6w5vsenvPawmZuM2dzZ+dKttdbSkM/1X+HUnCPagYoKI
2JYP2Oq+X1PuM7ARoE3iRxs3MGC0MlpJPLvtiRtR8cPF9hReRS+y6eK3Znkr+JlGKG9zJ1W+6/p+
cO8QITGaXQhMNvTDmIlfHDA/kWNkoluONPfF3Q38TFn+cKqEE7bRYeoe5jWbqI9GsikfSNji3+JU
mWb3VdiRcBDlY3Wf8Ik1rIaeyCt60XfEEJ1GexUsZfSY+UEFkpOy6T7buRjevOQS+yg2x7hnerux
DPS711VYaKnI8g3vHDKCvK1a2Aj6XkVOTtWyN2yTumG256YikoLVwsESnItB5tWpbL8NU3A5nDXM
fLrJSbmth3bwNLcNarbJgcLkmc2Nrz1jpspcTFXa9Jz18D5MXz2wlxnHF1qN6ZDkjOMPTbcFl5V0
hzmCYnrwxq37v6TM8v4vMyQCL6Jt4aEl6kx8haaOaYgecZ7eJ0NIZj7rRy5ZSSjBZbIkdvzy0wCa
8I+LxiMQHhJPJOOrzMjx31rsn8snh27zqOFOIOrqSr1NjtW3nkXdhV0NhoGCaifxgOklyO7nACbN
M7wglV/SZtqix14wZEcT8i+EypORRQ0a3NVg/YTvl8Pww6Zg5vCrHZCWazqjNleG8jBrsM0nPrEr
OogU1CRSDkI3e82whOZFQ20F6XIPZ0V9z4GA60x5Rva78seg32MLlcP9GobEloMQ+ZIDt2HSrF3S
T5x26KimINsCs5HsX22HzIP0QPtn5kv8h+04sUSywsNlRWlzQeaRyDtVC3ptN3slddyb6Y+hizKd
jc20LrRHKI9AyN7X3hb/bdm/mGxgV25Gf/kd6c3VlpfFVunYJhRHjtQ9iMvCWdaTqZYkP3UYoI54
Yrvss1+ZPqo6J/VfDRii4MOxddgJPbrzq8BgWT1ngMWmf+S1sMMU8G2736QSt6YUBBrsqctmvsBk
LW9Z3hQ9nUArpGLSF8Ar+94AvLMWtXTp4+me1TWiA7Mn3RYmXTsXpa+myjehZeExIG9hzs1/S0oR
RIljT9zNE7rLl4otsyAnbg8g26Phj18g/xBmz7jXArSd7BY7qFzlsOSHHNt50zNtpuISovzGpzQo
VHgeY2dR52zVxF4WntQ/W0AwuRftNpZFrhk+SUeigADL8v95xgmrYkc5UScfOH5FdSNgucy4fdbU
/cbCO/3I8KwUe35Q3OG1UpxDwrFR/oCu0n8z7vHz1op0am14oe8TrzQ9hfZO/bpIF+WwK9zuQ2U5
ir6/CAC8gWneiTZNPd6kFClLobyA4HO5qECtioK3PJiQ41iK6Q8cUqV+Mpkjn4lUtxbzjQC5mEFQ
HMbTkoYhZ3UQVR/QduqXiS01EzvQmPdkmnDXsmqZTr6p/8/ZeSxXbmxd+lVuaNyIBhK+o28Pjnf0
PGSREwTLEN4kEkACePr+jv6JxBBZEZpSoYOCSbf3Wt9CHlmq0HY2WHWqnSzbrH+QJtlgZmfBA5iD
RNPD+DM8NLfQoBBlJuQTJRYSIPE+R2V6GtxZ3Qd8pNjZWAaCTWVSCILqYs/DiuBtjgp1SiLhhPqi
j5Yc9YF2HT3OSCRsUH4PaF25nbgh0bTKTrl1cbP7KLdoWHeIa3nvYHQnbFLU3LfViAUOzJ9GY+6U
hsN2kZzLYWG5qX/TTyVaJiC52QMhPNRGtZXATtMtYrltWkHj+QGZFGk9xkdcuilKfJriEHiRVpqh
ekopH8DuIc0+wnlKxIbDSlzTM40qe197Iw5cGy3VMi4637i+eHqzLfcRwxSDrYAPALg0I51Cqv9O
I6o1dqbyTGNt+iYr+VJIugVnUoqS9sVsqfifPcOET7hgvNQFSPgiqOPojsoVAlZ4QJXLulmMVg9V
K1fx+8Tn4AerhHwKOz5RGHH0NZ46qjpI/CtImjjwvKOZpXB80KARGHBPmzZLqj1d4qK5jhAyDA9U
VbqWxOLmsqkDMzvaRyegE4uATtJ53WO6Zz+BotgyromrMPqLzd0qHH4SDtu0CpLBHG61BJj4yxU9
FG9eu4XwUVkTqyUGds+Y+ntmWLOVC69rRYoQMmD2u3UJlVBsytCM/bBkE8npUQUTLv3F0AjpsVNi
03824iRJ72Ns3OytqVyj8oAP4iYnjKDleOhg1EHcRYaQaoTzThFNy2p0xUz9cKjMEztj2qmAzfx2
N9Ngnu5puJPPKm3YYktNVAjYZbiNuUYEKSZzCVgOVYkZufguEZuN3ubyo9DxvFC795aZIlztIXm4
p2k0HPFqi2Z6TovOynds/jKiBzgIuvVx9to2OXYN7AhCGMqmOmJggglniX7U7zlJ6NUKwg1lEWem
IFMiWrzI3i6+jH4ukBnDLWKHbYYBur7Y1oivetl6BxmGnI18t5zkFX6WrGUBYYOChrAFg0eLublk
BUZhe5cg6saFlJfxpsakiy6OEOuLEaqzi/CbIHXHrpiiZvYFrZVEu2CqzG9p4BQVccswFp+cudCn
EQiVuBQI3PaXC92I+8PHTX/HNfGWA/MU8Qb7HQCLhT8yrrHtZz9YpP3Cvxgk/AEvDdV42iqOIMcd
uaUdZD4yWOau6K5KJr9bW0bu5DkRNu0lj06alv/MfGttqrFp+usqrDmp2LaB7BVyEg5wIuLpRVJ1
ujCuzAILBwRsdjGKgiFVI8Jl5ZpSNVXeBFDHa5lcLLZFhY0anOmYEN1WEbYOsigs3ZNuL7ifmDMq
feWIwtIWOIQVPvA4oZk0U0DgryqdoF3ZKe2+dT8H6MdLENnGosTvoaAXUSrZGCWHDrDF5gPMWNT/
eTua0ybGJEtF3M/d/hjmE07nIdLyDnfa3F/h4hLfbJNlauGgsjtacVZjmgosvMHBYDrPrIOWYJ9C
ILPFHhlTENeUZiRpUo2jbG89TJi/ZloCNpx0WmBXsUtB8Tod4D+uIpdG2iJD9BuCunIsuSuaIbug
jUh6XAhhq198sW56D4J2lt/ygQPsDqoCUidsVgxuisgU/XHHSGer3axhk1HbbgOPFmU7MBdIEqkN
AyCowlulWqvYIncQ5Y0mi9N9Mkn1kCz0OT1o4B9GQHuZZkEsn6RKW5SNneMTvE0vBcN1LpDf9akv
isPcoZbeFBa7mHsRaoRHCdxReVKDB6RQGBA9DjYCYHmcE9MS68RhYfhFubkzXfCazez+nGgkJHeU
/RymNrdMgajkTTpsgJT4LQbHob0EmtYTubl4QZIDoSxsYCZXween9se80ZthxZKbtBn1XY+72uRz
SQ2BuU9G12hxWIrpO03qhKIJuyUwsDHFFNCyN0O5M/nLCDKXSToD8GhqBgWax9QNe3C0oepZZ+Yk
RiEkbdN/69mNNxeuHJASny77gix2YtY4voI8wp/D4o0q7iJ1BmUnD2lKetvJdDPIJD2u7pRoUM1/
ZU6hLyBDztOrvC18exm3dic2prJJygTiPaNJLQWlDzyfF3ECFBiTWs13spcZWnDh3SdhCPd6mgue
GFEZlKTgv5jdE3tgjt8yDsD8YEEbuu2FsfASOVbyi++LvWWAuP5N2Jm+D9qaT0T2F7YUhWLC2zUF
EFZmlJrGogdvmy9zOXKkRYaG2ASu+p9nzAtAp0xNZEY1wn5uVrh8GCbhQcxcF7z4IoHe9wPwIw2X
HLTbt4L6gIHIM8upRLgUuJZOU7evgZLZgQ5cYqzAu3kkw9qKTjOT4iTpGsIDoj474bRZAX2jhuaZ
M+JHKvhx8BwHnjr0eFunYwww+AfSeTzVaWTnLHiStLKL1g93hRJEqK0Q2VNw1RAr7yILIMYatVrT
rOJccOIqKZAToVJm/mOK+DZYobvCuxcJZbxyg8FZhLALEAKzjqFrSmV1xNyHsA9tKtwLZFD8C/PO
oOJqueqp1C46PdQyUJGB13rfTbNUDqYqSuTOPixsXg0Cr7I8tKTIgnOwGvg+WEiJ1iD25HJQBkS9
UBpmKqUhFPEHDs1s7euIKNQNpGtEwWY0xf51boOTWAItJbgLim9xFFAI1B6wP2UAEm+GARwvQkls
n+GBnSiLbWQY2AfNwGFnKzXyxgVNAkW+W5ubNCP4dRLrM0mNjonurjFH9k1KNOEJuqJ4NvoGq6DP
Fsq5NQUN95UpmsS98wZwJRDiLkCTKcWegNHzEpQEYno8QbUoMKp0aHs8e8IMyEYtv410CnQE2YOD
JBtf6RqkDLehJmrrK84q03iKO/ADl17rRHPrIvGTouDkRPXHWRP4p8GzE5HV7QMk0OTN9wPsJyw8
7LolNmnx4GQ5W+ZolETPRYjFvseVMI6ME6z5aJi9O88aOSDWMkXPnUJNo3pX6cq5ZR1iF+kh/fVh
XTb4PFRlud2C718l+zZxjfg4hYr4nVzTyDglSI6gYaA7i5fU9K3XCQ/FSlE+pFTcZljngvFi+GGe
x5I30X1wzn1qNPqcpyF0tSxE/luSiLjHBnrZhpBvwb4SBRTzKFmnNYBFGEk/cqSD5XIeaues4iwU
L36FeeIY0Jx7oFyQb6owYx0OAhiEi9zOSmcvQxNWgUDVy9uNQ2TM0Vzr+8wRlPhNlVjraRrbkacf
QTQD4oFrBr3kOD538gI/jBqaVQiYZuVtHRJy2O1hscfxMWrlLikyF7xlVVycRMCu7qoYYd1G6hZw
jUPChM3AKiJiN+Dc4BXeZJQVgmeKRKQcgFEAoqwMjCor2onuDh1Fg6w5ceQDBilWdsGDyh964t0u
KU/jBbyj5fweYUYgiK3vcyKpIdxt+3pGIp+FaLgPBEqqXV786b1ziCVApd0gsMMt5HXMIMRd7gnt
w5Fo0OUg19gjo/Y6BjknOVFm3UEjP+BIkFvBbUEzogOs4dkv0rLj68jvk0dL+QohnA2t4uJ17Ef6
9XX2XTqSrF13NMpggcWjZQofrbCuaDDn3k3QzVazaCXNgX2kjPAWqQfJMwVbmgcdg7pZ9oNvBES3
sHqwg4rCLc5UnOVE7tA9y/GWIfeoJgS4vhda+n6m/Agbpeth3/ttZ40AgZwAuerOiwpkVn4u21OI
4qy/EdPIw4EQka59gUJp01Pjda7xEw7GRigrHWllZQMiJAcmN1lbnXjFVKMj6tSFny2beryMHwAH
BAaTIKbRdlOY37g2G80mm+jcAqfhU5FeM765ZIYQqVOk6CfCAl88sdZDYSzIy6Xz8T/Z5gCz8ONE
JOFlCxBR1pNqa3kzlCUiFSyJtrmmBlEpEEdDQ24eIRc/46A3+n09eEy7eNroj4y1y/a6BoADO6se
+DYynDhMymlYMuUY8BsmVr2jXVUcLhH9GN0qpDg/7wOa97/asUf423T0xjdjllre0sbf9OxPA9QU
ePdW/TNssoqyK9G0/rOPt4Rf5CVR0YPrFyXwAGGa7svMMQkB7I063IjJlT0qrxT14TLC064ORtI1
LEsAoDp0o1h+cWmUkesg2rSVT1iMSFtQwTlHUIqTdOms5jxFIPiQsaD4uzVy/BXfR2sKi7eUPD8K
sFRsSe30EpXIfYncXRyKwBjoniqiNvIb1dgXc/qYgLg4jLHfiXyF6tujBGPPdrFNwUuTSaow5ivU
gXw4lPjp8eUcb/MDXksAAWWjUx4l2eMEI8VEsc471WZtA/eIJCJ9C6EBqYZrXhxzExOk3kJ6LB6h
2iEKCZSBpMmZBoexjJQiOaQ0AkbSi1oKCybb1fFU9+xO1zXaMHHv5B2yLuqZtOEdJqenEh8rFqjM
9Wi7e25fPFRU4ctHg8SC8dXDfvpc4xad+eBaDaqBBA3kllkvf8jKHG3WzLSNLcpUBB4zmc1QDN5L
qTsNuHgqkIztvcYZCBLl1bTtcx/NphcsLunIjbn0MdCbSwhwAbvtth9oKaN8gHALhiA+R92gLAo5
tpzzA9+CfVPGle7aK8ynfF+ey/TC3kbqAFE6reyYlDz2JMDUqxq96qoEl7oxEUA+obkjjKlVQu4z
h2JTgbU0LuzHHORz9VqHIcG94DKzU514Bh1YidtI2NI79IEYrXLn2IpYAMJ/qB6t48qf473djAao
yzqzyzfpmNLfcAYO0++oqihGkwZvN/eV2znxuWC20i9F61MooXveeRBNO2R57jkpoPtABLxsVoPe
5PqR5Hz7TpUsdBR7iq6h4iFnuqTv/cBRAriCQq4ISsN2ZgiM6ZBL76FvMcGxUg9glqknh8kE5DsQ
HREPfld+6zNoKEe+olGlaKZqIrmWQcHW9UBn/FJ+jF2L8A5ZhBZJNmFMByC1CFO+6cc+AMjT91Kf
kUoUxoQFgO/HWKJKyS42HFhOQb/LqbtMNDzc2iOaa24DpqfBnDB7adyV6oluQ22c/TLwy/sejICN
jUd0cU67B4UHtdUYfovAKhUhk87wSd/2nuOFxCBxMqjHPQ02nZqI4FTavACWo/iPEqnOzXujKa3W
XdRB2Rovc9xanljO3hRj0SBzB0sAA6au7A2pZG7VroQSQXVnEHZRQyawyPbCglMYEYO1ABlPsy7y
KZWuZ7wactqQmYMe5jSLgP9rCkDOO6siqtwSFRaq6NFddHgozHSVJG72kpXmDOuHQ/xDnCXphB6q
q18kXQxhn4hgDaxD2VgEBFV8q6c8QW+7MDmbWehWfayk4FIA2i6UDHO55Xw31OE6SWdamEtLCswB
68ZGQXfXtYj7rym5d+Qo4VXSww/wlPb0o/IIVT2xc5nDdxHAgV12xDK0x4Zjp4kDh3n3kOIyAgfr
s63gs8H3eCrRszbXipiWdqOlq+n7qUbeh85A8raCMOZj5KkgEy5BPk5YilJk7Gcratt3HOCJczeK
bEbQqcypuInKmbx4J/aMDNsO+ZC7hHIukeizLk9GZZQ/iWZSxZbcXNPGR+f6ZNdqKlW3AxL7eDdK
VpFqmQlYrdeuovwnKSWXiWhWneMZbwRLW0TptDzCB0LR2awt0Tqipw+wCkMERowdbJAy+dl3Gm1u
cUWdyMTIR5GcHUEZZySTU+QGAUpMF12VVkXjLyLzCpz3BVumWSwym5AUZJODINXZiakcLmkytWcz
HTXf4MASQcmK1uR1HrSwV3z8FvYeA+jEK9fEQbGRUmH7PpTZeJfbtIl9+s5W0K/p8IYhkRYEMkU3
+Iha/xUrnQR1FwXFG0FDkaKmHRuhfsj4rlw+JtOY9KIb28GDds3rWoQDiviT48+RvNYTXbzT0Jc2
jEkw9v6vlD6c/diM7FPQpUYwOsIMM0y4DA1foliMXe8mbIfaB2U2GsRohF0DUs1yzW2nwpqYrjGh
nNOmJExf2ouNYFNOXs+lvZPHuYEqRBD6s/ChcyI5yhLn0Ogq+B7hMs2WVmsOaNaUhXg5Sw1nZVp5
+K2aBeIoRE+RuwgogeotYj7yXE3XcB6BGAUPmAo6Su0s1o3p6LcGDHCymomegATSe7lzGJCLSUpy
zNWs9zXCUGyz4pFZYbqyAw2LMAO0S8RxCQ8Hs0/WX9EAKl+oThsxSAeJmQGAZ/mOfGA61jIYNinn
nuc+Tutbkr7dzcBe4MpCuHtteEX4FLl6fOk5LNmEAsBSoLiUp6eRIvFbwPQGuj8y42BnCKfGu022
IkUzIzZ9dr+QNJazbrvvftUEF7ZmQGWJI0+zYcwR/lbQKf4Feax9FYW0vaWfJvn9RcXwQHCveEAH
NmITS2PzAMyJBQ05AYequouvi0qRNWwrpO2cJ4H/pBrVgiZn4V00vn2EwFLgh2tjWORqat8xkY5H
tvfkvMyKsAZ2P9X4y7D62Fs7JRVPmBJ4fh7J+g4n7EQIR/hlxgj+nior+ezthMrKRfXLSbwirIBn
yW2fBwQu4GNsV75aiSvPZQzRg32NG191EUbx3ViRH7hmk5iT9tbH8FeNkJb0kAt9g2+afmQgvXpZ
GoVrXs9tCjZjUaFhmc8TGzORLgc5twDDFeiopUy88KfbYE5YJcxwx6KQ1B/rFoXZsmhAm5aBi6Sy
9lwOpvTsdPaih8Z5SXTQHEuboI1lG/pNs6MDU+Ki88tkK/1Ls5OqaOPtwszU3obUntx/TkRf7tBw
sryDPfPfYyLSOI3mMNxXdGXigXbUMOtbTxgFnvt4cPbgg+IRIqZbmYuKcjurKSw6H0ubNWIKLIUm
9zPylEdCh0jSNaCKEgtYFNSnpjQne0n1oHRWYVG5ck9XAMsKzjCKx9UkQQdi6yws2qJRMK9CynPF
cshy64rM+nHlQ6NkzvOKQO1ndHqvA6QXd0XWO7NM3fqRwqilk0eNPapY9XRi67PvDUicesU1fwA3
zzF5qdwPbhFHOsOKNHrf2XlFFhhrI1cdDfQMg/NFZ0SeCNE4DlBtMqxtHIZlrOrI3srAH8ojWwfL
QalkFAHHDn/K+a0/2xiOVRbf6NHDbtBVCeLaVBgFbMNRZ+0WXrgIOs/8aUMcejMyy4AoEtvuG9jY
HkzNjA6RPmlRvviBhR4ZEyGmxwEJKlx1SAhYQ2HwEJ3dN/LOdTtqVnXV0y4ORXAY26lzDlGO4nMd
ug6bmkygwVrDYejo/Fro1+iHScO5yRstvivtddUJ841Kz7XsjBfLsJr64Lljec2ZikY9fmHyjmB3
OMi4OJQRQldPJNK0nU0iNmEExhl9TftjEuzFia41zPgk2oBpbzTkmLKnQrmKtsco30yZhzn7V45z
MC/ppsp1WnIoX9OYLc+BlUjGIOFIJ39sxpiTRMLk3OnU8wl3LsAyezhF71TfJ4c659S2MrowOyNo
aM8ux7WDyRFI70ICmrAaoYSI4CQ2ZvIYVpikf2D6qMarKqZ5Rj3XzaPVKOYCeVESC76ZuGuQ/SRI
zq1TFtpZc+4aqxyvcMLW6jHPahubcpM0QbGgsStrlIrg1bfsz8m/beHziGMPRaSgolLk1RsSqtx4
1Nh5xxsHalCD7RuX5hI8AOmEQVh1TJBQxUuqeGNlhhlY98ycV8zIPH9QebU+pWZSFmsrKWqD/o9r
IhwwRiO6IpvAcLYpElAwnOkEQ4tsTap2FS0cf385dLYvGTaV0MGd6kTlPoetDHzMxNS51FAk+HZ4
T8MVMUCpeNE4INW4BO6TuuTUotJ4Ni0KaaumhF38aMwcVJ5C7Oo0Y3Md+S88GOlQISIaZGeHYzyd
aX2FeqNoo4HRQjguthiWMyy6MXvpKwwulb+bNVuMpa4Hl3mXLQnWDb/2s2ijnC5ztv0YGsEZJzdq
4QUVdp2RHxu5z6REWUTksB75q0xTo8TITIwlsKc4zJNFgSSLsEwfUz/bxlCAhCCpfDWZY5yeQupN
1VpgoKh3JIaq4tb3vYBf0LX07Tuq1BOCNZHDHXhphC8lh/+pHpfsSerqXKi+6A/MdmX5lkS14Wyy
MhOtu0Kwk2E/i8y6vSmw+Ynb0bem/mqok7q8wYXgz3R6sonGISeAEC2FKcNDV9Bhep7I+BRrugfk
XTPa42lDaLCoHhErignoJ8v0WSCbTaZl6TgE3bPDKmjieilSMharysErion1XGBFcn9ZXVL5txdu
2bSe5obHtKqgaTvIjiYUqCt3SKS/pg1SFmjdYrqd6xFE14WZ0sq7hNFrb0qmIbaGyM3fPUJ7urWh
k4bF33T913H0yweXnk62KfygH1Z9miPV87yECqKrocZSApzQdYx1KL/NpedTgXJ8hb8q1z1pHBRd
wU9jX8lXofbb6FomoXMtM84W61Ia03dSPGx2EFnf4WDyRkzyK1JLc1wzdPgWmnkaiakIxVOL4RRT
eskeEJ8FFXvKTdi3liaZFjcN+8GLACZRzyYJN1R7ackcGxaigeq8pX7aWlt6H9tZBxE+DdWwMwVt
bmgDMRnZfkM0IFw7egjQMWumGoYPnVNzDD20WVNIpVXrRpNBFLc5/TPSSig00wurd01I4iQcEWqJ
GEggIK27Mg3b9VQQjLuHDsy+O3GUGS1bgyrPmpgNiSbSpsl2JHJOooGkXE+EeXlpSLJ/9pd0uYdg
oewijTfA7jD2u2itiAS7HG8XvFMn2CjXb8lOblgiFvBWxbMfUYxZ22hzXgHe6/c46pEmgk4hG0EF
kkVYZE5hH/jO6uchLaYtZWyvXze4U7P1rArT2TF3mSimOD7dWHUEsnmeMjFD3IvaJ99p1fQkkT0O
JLUbevqR6oxd/lx7sGl4snrcEWSSXEOLsZp7zlDAxYNJTvaeZSO2aeEE4Elozqq6Fwt03lJfI94U
9c5z4eaAyyPhZRPpkP2hbEuBy6ZVRnqVGrgolvTbq3CXGO1U41ZrCJlcBOkQJEdY8xkyh76vE/QL
TvwdEIAjAMzq5JhpqJbXM+mc81Wo+867gZU49yA14fqsXMPw3nyQtfHCbVN2OVYti3yXTzSxyF9U
2eUvaXudIZk+MLj61zjE7McXP+TfmjgPkhtwAGG+JwOvnTeldP17kD56XJO3hDOIWVLX55kKKUIi
/MY5bnNmEI6B3ojQjZBVXoSbGc8eZL7miHk4qo5emWYjTwTFAGrsrqPiF1aRB0lL9uuZnyFmA6iv
seoNoDVnT+AQh+qEUn/DG2vnMyf5UKyIqqgaPiQ5vSGiIt7SqxML+DwI/vJ26Fu3OWXa09mpDXIi
FmdMmfU6nKselCbb2R9QpZDeV2Xfvs1uo4d1RBT0wI2lJYNttisM6sM8bbwucfx1OwUQbQoSRu1H
2wWe8tNqTMSw9FQzfTsTWzKtjMGxm61sqVxtg4JVa8F82RO/MtlBsKpFqX0q0UNFEHrNjLIhr6N5
yCfRvWMBhxSI/c+7iSSqJFRwPeJ67YHq32cIe/TOCIw0WQ1UVPufJRV2ePMJjXDAJbqNtjZ1bmuF
sh5GezH54WPcG+g3BViO4jCURlft6bu35oo2sjFs0GVRG3TdpG5OJcaMnUsqYcBGHogMKkxsQ1rQ
igUI/stqOP5KsGLXNn3v7RSUdf/mln2B7GQIXoOGHNO2EnLrqso4D7YMkK2AXb8v0qm5ccnEYMxD
w1szJAjPCf36V0cE74WJZiHLK6LIYLvvi7uGOsGbYh7czAjOD645NPUtewjr2okM39nafs6BzQag
+atskxAR3qwOGLY9AIliXLW0YR+Y0sQ2TQyrXOPU99aAc8st3IXprhlMGytZBa7PVt53KnbDQ5MQ
9L7HnuX+mJiRj6E1GnvZRfMrxFWIr3XgyyXGJmqUihjMXdbCRtqY/ei4rCCmb6+aKlEPdTJ6B6Ww
XC/zZkCOmtJqvjOAtdgwTjNvizoqXVcWkaPguL0NgRGIbMpwOKBs7U2O6Y2XXgOD7tN9JRyfr4HQ
xmVvQPZrsjTaJ2qeSNNE+LfAXZt+a7MMvKtubI7NRoriewHcHOW8q+wEHQaDZyCtlWYv1dZOP0Mw
TiTJtAmWdMOzhN7V0m3vo9imrQDTEFIGVQGC/yROqKuRBAzZLLDA9j9JIvOBSiuo/RAYTHVlUE1Q
K5euBA7iLJ8ID5XVzAZPTS6WItgm/QbL6gR43LZuKPKHpyTHBY2BcH7x9WSfSXFF7MAR0wEyiW/l
yDNO0j3JehlmPFqKTKsGv2VKYb6M+DnNHRjFy/6I2l9Hr22oAQR0OYAjPsRY7SDwzPo0VXZWL4HT
4N2A6kqLaW+OGQUSNoxlse280r6FXQLbdCjk1tKqPUKls7cYkeybAD7XUy6J6yAepN2w61f3cVG1
ahukIayLlsMbs3DgdO1R5AhzqaSgtFjYaWDQHqnBAqyqIZ+oPsStK1ak7UHTaizH0+iccTY8xQXM
bCl1+VBPSlxR22vxikO1edKzrIkvkwHNwQBBs0WvxBuqehfg0grXBfHD8DaBnRDqPijJ1rDSDYt3
FMKmJyCYV4gQhp4wCSDROm7m7Kq/VHxYBagqSZ4ajC24EnfQgMdd21j6G61W2IBzZL6lxEnsI2dy
d7ibqj0Gomxa+zHutJUuZiPfO2ycy1dDQmvc2FWuUV8SGuoszSZsobdy8suXaO+sbB1ntM92yOTJ
dsqCEjQ+hcXSCjwIl1WLB3dIbYPkValr3nbHyY4sy3ncpm0+KOTY6RwdcRrM4TkMiFt6lMy3bA1c
RbbmlAVRcYJc35PdQjeeip5BXozpB+7KCpr0e8a3efTjzqEu4MG5bm33Fh3XyOaMvzX1UCD2lBam
5kZm1CX7/qe2GKhh1cppZ3uX1nILH4K4VHyOnPrHaCa0GuHzdmhnLLQNqVrRTd2A5IKSk8Xv0FjV
beVQ9SKlOW0PQzc+gJ/JnGuzyLCFjMzv5DPYcwr0CXLRKnNIm9p08HnhIlAF0RDvjEEdENtZiiOV
AyjjOm2qmaFq089JwerS6+3Pk0ErigXBAh+YbjOYJhbBgCFBwMkmAPQrohvU4bMxrgxklv12to2c
06HhNmH5iP7TSrtVqUw3UBvghKSuYt5DnKK7+tZXmFR0ZUh4kqQtQgpblx3n4G6VWrPhOiDElNOo
lcFRva9PxBzPxZlwZKN5nrQa+Fc1nXDGg2spOqL7Vvq0e1YBdJD2DdnjgE+vJvmYroKOcZIxyPGA
xyuXCvblk/P8joYVnMdpaYROeB8QqsG+AH6EMR081uz8V9/xyCFFK7N16I+qZPbWKcYTcSss1zD3
f/znf/+///tj/D/xL+p9ANnq6j9VX94i5u3Uf/9w/vhP8z9/3f/87x8GAQg+3QfL9vj7j7f7lJPy
f/+w/lcgGsPlXxi8IXziXB1ASvaxuy6//nX/k193//7rQHMS2xaG/1bWdrSNC4+SA2GCLJC+m9z7
qLKepWF5b19f7fKr/3Qvl3v8y72YHe5LSoDmHRJWc4POs97o7LLJZsHafH0JIT65hv33a8C4iix4
0sFdYGTJ9BR55A1fspLJSeA84064Dhq/6t0Xj8eYb1KwIukeuJ/sr6MilRGkz6gE2oRiAxcmvoy0
KpsFW8xg3FK0rSw0Ri0lxIXo29R+4syNQ5RTwJR8F4ZlE/0S+KP0xo0xgeQ7fH1Xn30El5v9y4NT
mUe7rqymeyLukdyYJAiOqwYwqbf7dxew/n4Bww214sTp/EwmWdl3QOOalH4oVoSuXnx9ic8+NfPv
l8jzYYTV44/30u0fFFW4JVXqdk2i+spi37esIrP4zd188p2J8O+XgkgRo01S/luLdXibhRYVTcI7
6Ducvr4X65OvTAR/v0IeOkBwgnm6V7b1ruH2Eg1s7qeJ1q8KEVjKAesW1joME4+zI8cTUR4EuBbO
bz6Iy+j/h5EkLg/5Lx8E5enANshiPIphtOEmxpw9FMi9EkT+OeojY3ybRW//5nY/u9qHOag3ZKkM
v3Xe8qEAGIeZm/YltvusvZU69H/zgXzykYsPc1GeZnXX2WF3jgvXPZINN++Gfph/fv3KPvsmPsw9
WrccBtjnvpmsZlQHOFKJRqyHKr35+gKf/fM/TDwmWq3ZsSv3TQ8yji4moa558OvOMf/lW/gwCbTV
TDsCudobzpIOtgyNk6TA15UglV8XkEb+5Xv4MBfUQUSVde7CuyjD5U7fjA0Isr/0+uvn9NmL+DAP
9PRPiTl2nTcZoS4bZ+MnMkd7jSqq+M2i9smbsD4MfxS59pCkZXpHezj7PtHIu1KQ345f//s/+/UP
Qx+upwUiS033jiWAiERs2KgAzxb07H93gQ9j28FRTHJjEbzlTdueOo7qO4kQ5OnrX/9kLFsfx3IP
jsfvCnXUfew2C+HHapVOaYlrkfSIhV0lzW++o8vj/oc5yvownqU5uVTyA+M2Ktm0sJMCtA1yTBAA
s5igheENiKlcNrB7nGr4zUU/ezuXv/9lYgyByoRZ1PlvI4kc42PLvhcBK9r+efv18/tkGbM+DHPA
K5g7vTF/C50CN36jr/0ozxbVECA0rL1bcDL3X1/ps+cn/n4rMLvrAotRdCtLKrzkGazLgkBCMRPl
ZLcAdJC/jGV7NbN2/2bkfDI2rQ9DX8bFgNYo55Kxa55R3ScoUKb6FrXB74b/Zy/ow/BHbEwFRcfZ
Xd22zSPIw+Rx5kDymxv45NfND0PfDHqtMUPGd8SP4+aUA0zAY0dcRb76+qV8MnzMD6O/wNKV4Qh2
IFl17ioL2oETtQqWqjGuQHyJf3kfH+YAD7QL4zMN3oJ8RC1TKu8EfDv6zSD55DWbH+YApw8Q/iZj
dxQUA7pDUPdEGbcRIz+yepIovn5Un72LD+O/9tHT0nHsUaybCbJPpSdCJhAAO/PV11f47GVcrvyX
wY593dd+h5RBxhUq7Ml7hRuJtDqiPlhJfff1VT67jw8jXgHNxqsWJfdxpKa9CNvsO66v9Der+mfv
4sMor53RIzHaj+6QfjoDSnXLROpHhy4oAmufOBm2vK/v4/KJ/sN8bH4Y3HEsLpC7qLjj7ZNcFl68
7bfKpHj/55QMAaAhsD5//Ppqnz21D+McmklpjH1f3ImsRtwBtJgF0iajp/rNy//nB2eGH4Y6Tp8R
FF+vj9wJlvo6REjaSPqcJH3/m1tAtPX3zyu3LH/0RFzceSGF0tIZxC15jv9uIQGA8PdfF0XYE4Uj
8jtYExfpF9j2WN9pTzFSRPiEU+H2393Gh9GuHYlG3uz6O8eaMcUnebXyTViqX//6P39VZvhxlGck
84wxIfCXO/BIyFn0o4XjWX0HXoLBcKLhV7W/eef//FGZ4eXvfxnwES2ahqJaf9aDSfSNN7JOHTsT
qc3/5+zMduPWtXX9RALUUtJtVbmNndhO4pRzIyROor7v9fT7U/Y5gMNpljbqYmEFnoBYbMYgOfg3
G2cvVW+kWPdsiJtdFnSPJXDxnT1xUvFChK0tNLV5LW8vtcZ5ooZWbXTIWMPhv0GJsNG/PartGHm3
GFepuGnExQzL89DzJHYNUXg/+9yP53otnRZzhipmhyAXigEbM6dsW0oIMSpiQqAeAkfGe5iNfB9o
ZbK3EQw94H7T7Ht7+TQh+7xvcv6kIQ5yVibSfSk38Kpl58HsRY+2Ke7SJjIgE3hfSp2yFngVVKbn
oNs7HHZOL1FVRz0pVfBEoKPob6NLlsz6EQXGrAiuRh9vvB81ov3Dh3yZYpCuDtrFOzPXRYuMX48u
4iGMXB28/5m/Q0ooMwwq4EBTy5KN56sJ0ymAJcafQOt5jnQfbFsLMVBKZlRadPgdmb+xyt4/s+qe
nGrwIfN1fKUfy7Hxb8flC6DoB+FBfPm7VQZafjjdw/c3ZN2TUk3t+h0w7G742iEL8xCJpr4CjZ/v
2D6LX1MY1Ren21Hkfk9KOgH2ETol8+FH7YBxy3Vg0+Ho3A2Fb2zMlSLTeHKm6RL4PGFdfWod5DsO
3egF33io0X6e7oDq81KeEVUiMBZO6g8pNFEnvYAmDYEn50UhCS9PN6FIZZ75b2bBtECfINQED2VV
Ue2naNOGk34Jsbw+aGW/R9PwYTCArp5uTjUlcjKBrGIKx4RY40ROfK9bGsIMnj873TdeLwZr4/b9
/qWIotq/varDRkfncMwfhdXcYBmPTfXwyhHjQ5+sbuhr9jD0/qJZjzWnO6ZY066UPGLUbnLwt/gU
5I5BWR8hGh4Xd2VRaRGGEmkeux+a0BnT+bwuulKWgPXeDzM3sa+Q0r6ZnuW+eJVFyarH5oU4ugXb
8HlyHOrABaJMG71ULEhXShG6zyMIxPzyse4RfLrSq1U7HD6GfTw9iooU5EqZAaFerzOQ/Pnarkjm
1qCyDt/4OnA4G3Y8qBee2Fj3qp5IuQGqY4yFQJw9zqLPvgSo/T0WSJed7obq4+vf3xxAECDk/RPA
zicIMwjMQ9kx3cvFRGv7cLoBRRi5UmJocdnCS8DMHgMtiJwPaA5kKCQ2lHvRT+DBFM7oeQ1J6SFF
3ArMFMPUA2NPAUaGmY7sfNZ8cDRjuDndiKJOrrtSVjARYDJ4Gi8/AN+C3QwiEKIa6P5YHz+GLfHD
4Qf6a66PF1hhJFdl96Urm3ttyF9P/wLVhEn5Qpsxf0GXw/1uAXbeLXEaXVUulqynv66YLSHlhtZp
vBkHwvwr8FzAXvViHXrU6O6BU5Q/TjehSHhCygaicKDxoef7sGrfQFTtfrbYRmNKdW+GzQ2wTGOF
lFOACrdOC4ohE1IqyBMvmh3TFd9FAHDuRtilFh5SYD7j8+kuqUZNygXmaFkOYn3BQ26gfkMJsloe
Md3guIV721baVo2blAb6pcSAY8mDB4CzaI7G1cNqyrTrW44jo7P8wfr1E3SwX9li/z6vW1Ju8A3R
QJIN05+10WHKagk04lrUTOFZaRsHZ1WnpOwQ6lHsTKatPeRdDAxvBIcY4ROJEclKtBAPfaVfYYXz
BK4v2ljiqhAWUqKwW/S8bKOZf+VBHX6KZyfc53pUXoVaVsAi7ZCoDdDRhzMaXGljbu7bFtxH0Pov
LtiPjbSoWpNSHgkQ+bLiJJ9/6J1Tfg1G6KCAkYqr82ZOShIh2LakF3n0c8Z94ZKCO/JSaYx+G7yj
jQ4o1rwjZQr4Ny4262P0EyHou9gYgqvORYYdXFa1sTZULUiJAlD/CKpoKh68uKyv9D6fb/MJmmLX
AcI+PU7rp965rDpSZsA6wEXfOXQfyoFqS4A8FhS7y8Bdb8ilViByZV+cnYccKU2MIMZ0kOjRT/jr
3QXmo9XHxISleLovihXlrMP4ZicfnZgLhN02D3bQId6H9SyCew2OjmcWRpy14TcN9HVQ+VS33YfW
EnfjEtx7JgJxf8cJOegb1Ao//R/CVDX7UmZAOrXMIPxWD3AH7Aska4Yb0TL7mkiKjSWsGjEpEfQo
rg/IbCFuVWfIblEY00HiBfOf0xOi6oEU4nNUaJqThu1D2lKIpsY+3Jul8wUl82HjDKpavlKYI1sd
hQvuuw/mBPws7t0vQm9/5pGPPyRgjb83omkt95zukGK8bCnk3QzZaZzvlx+dhsbaBx2rTV6MQvRb
o42zgWLIbCnkzZwSYhdU+f+eDTi542YCxQAPji/ndUEOeLdEKskpfRxVNAOxXsu7WYxRvzj9ddXP
lwMcTdQcu5L8IUdbMkZfAGNgJHSwyXtyEGScz5yHtfk3gchWWLjCKuaH2bW+BVBbYO+e+eCk2+vk
v/m4p+M0Eop2fqiT5FcvxnkHHGMrhawD8U6+taWg9hZNpI02zw/BnNW3ulusKvuZeACNW+6tfvOK
q1qpcmS3Y9c7KXr8sGg1DGMn3/qTtoW5UX9TfV6KbKCLTqqNQ/pzsqcfGPw0h2ri2HB6Ea1L8b0x
koIaRZpIxJz1HtpVrhGhIyjC2Jvh0Ovp+4J9CjLcsFFHUyxYS4roAI485k1299BbC8IXiwnWxprS
W1i449fT3VE1IYV02rGWoKCPNFG0yy7F9i9Hns/ogXBi9Fp9Oa8ZKbADSAVh7kMwxyUcVGTMk+kO
FZH4kvpk8fN0G4ppl5GLQbVadyER8GBCwbjD9qr90dXeeN7+bUlRbULYxueu7B9KhDB3tSceppjQ
Pv3TFYFnrV16E9WoFiWI4WTDA6RFHhZh7CPFym4awRPbJVBYN1KTaralAF8vKbaZev1DHTi/YdYv
O3vojhR3tjBVqo5IkR0BHq2GaQ5/Iq2PnGYztJCtrCfMEeIPpeVuvGGqZloK8FxHbg+Iav2QLxC7
jNBHJ8v5fnoqVN+W4tuG0jyifcO3s9GkOs7zRwrfb2MCFEcCGSmYIl6eOL2Zv66/3I6dW3iAVwhg
3v1taPGGI3oz5caqUnRFBg0Go5EZI3rFHDnb+mCul7bAz17OGicZEYijrG65C3XW2tDGK1T0nM9+
42/dkFQ/Xdqq8YzV+sbP64eyMZB7b8tp1UQss/NAVfp/sH9TFTV971XfPXLpB/yWlyfkfMPD6bFZ
8/M7e4S59upNOOOkM6KiMFbfS2iR6FojfyGM5sI3prkSl+i0u90HDzpOB41BZM5ItTxYAg+3SbcL
zpkfD8biv7/BjqKmq7ra/BF7VbAL4ZQdugT109M9fHd++LqUz+GYWZPwYufTLGLMi1oHFtOharH6
OLMBaQFEno05CjpePxKcB/QHPRmtuwUeqLOx76mmSMqE1hik2BA36SukTkBOU5FftuJLPvWfkzGa
YMvX5SHW4y/zVJ+XtP4CyN8sCvSly9RIvPQVvB1Wu1qCX7vOO+cZE+JDZv13utPeSSIICu4nE6cq
e0/RE0FCG47z9envK449ppQWyxn7lUirXFSxAKX0Yfb092RLeWuVSug+nw+DkOGUIrKGrhvFgl2Q
f127wM98fNDPGydDCgshHI1bEtRCiCRBeo8NPIL1M9Uecc7C9XVDigwImugEJn32gA1EdxEADv3J
hoKUxOl5UGyw/4FTxnoSmt3Svxoel7saNfB9up4PEkwc0RxoovOOOzKYUo/weYDDijxWq6fRfYme
LWr4wRAnF+d1RMqRyCGNfdYg2gkkbITRwybeW/CTZxcQgOWeR2fRZfhkiSbxpLVZxp1PLO59SP2r
vzRx3YvP22T/ljHfhHXehhjBDHH8KQgNAq/vHV8/LIY+5xsD9W6qZUFJkZ23vY10kp49xGEpblrb
CJ+dKHG3UOTrZ97Zq/5iGN78fp2XMMPqKE7roxvjHYVpR/87bqaqvY6cbDWhW3o3uF4se9RQxEi0
7xMK2f0lRnbmt3BEIwohCrsekMWtDfSPxzg0FhzGl5p/Y8gW4w3fmdSnqSVDflrcsr+H5pFVV0GU
Y2xqmrPl7xEnzYp7BwFydpAq9doIm3ZTIN1sl4Nxnzs42h5tSLc8S6GmgafajsJJ7X8CV4hT4pIi
vXttw29MsXxIgvaRcEDc31wMO/2NYqXN2af10ZqhODKEwU8tgY63BWx5Nzd6jintJQJHQ13XquKI
NgliMaJGle2yDSqsxKfe9O+0vva0A0rfy0Yyfh9gQovmv9k+hG+SA84tjy1WSjs9csU3TbiUEl0I
jBeW1x/1EWxavT5x5aIQyG23zkYGevcOQdvSeoyCEbHjMKqOLpbfV/Cr7csiDZCs8s+JKBqQthqc
dydUhczy6EUmmrMYvX7RUcCLNj6v+P3y9uIsmC/GaVgcG1tUH0uEkLBTCz/VDY67Z6Q2z5H3GOSJ
utmx+vwZypd5gY33U14v80XaccSb0qTdmIh1y/pP5NKMtNPkEX6mURXVR7E4KRI5CVgiA9bPqLVH
LNuxIEeDKSq2UE2KVS7vPIR46odTWz17eeoeEGFGMySFqqsPbniNXMJ10WvtOTmPrq1z9yYpmfWI
qKNT5s99XSAoO80lOk6wgTdG7t2UyuelvQclZrANjV0eLQfeOshO7AW91DtzgUnpIK2W3PAnrzgG
2DRZe5SoffG4aAMcvtwbjK04VHVCygGBpqdYi/Xmc48D4SGGMH831EjOnV7Dqq9LUW47JrpG4LSf
xwQHtpGu4OSLWHm+AXxUfV8K8nQZ0xCfifw4ev6v2gAHiM3B0+nf/u4ZyXNkUL45NbW5TJbx3KPX
fztbXts/sXoj6xbNeq99XuLI3wh1RTdkeL6NJrFTB5n+3Lvp9EFP8e3FYAtU88ZKVXVFinEcyXGA
NfTk2W6E8yHo+pRwiK2hQg4AGavHCcu6M6NCRumLDGZuMSUViTEIPqUwvp8BnfQbC+rvbvhOutKl
mO7HNC6KatRxUDLRs9MA519jr+ZbnyKRevYf9IQnZ7mauF/03/oxFJZzbQKi/CkYAWw8+y6fsz9B
4OLAtvfQD7W/mr7BTitwMJwv0Fkay0eRDT7W132NO7TBfMxx+ZlL3Vh9sdBcswf8dayquTUnHOQ3
OqZaAuvf3+QqKJDIgfV+dV9bFIzaivOZofNefHotq74uJZM4BZ6ZdbXxzA3FuuoxARJHrFkX43j6
++/eg4kVKYuMq4odQlH+XQvOeT/aMdLrfvTJK6gN1hxsD+niIQrg3HR6flZlAvnpfweshQKN/nBS
H9GQqpF4wSBzHsatC55ie9elxAJnIkUEzTGfZ89CgUCIAINyfUBsfd8ARdyYlvdbsWUywKJhnzoX
oftcOasLxfpGxcIcbrDOHjdSi6oJ6aaKhzHubUJU9yioz5dDEf3OR7AkqAacdaf3bLmIg81V09r5
LJ4hzuERu/T6EWXP8NK0x/4mcLTqFsyAdzi90N5fyEiY/DvrOPTNdom/ydGYxi66dgoeyT4nbV1N
F+c1sI7jmzjUHWwQQfpU94iFAJVL8y76opU5Tkunv/9+pGDq/u/3jQKjndLtSY8BXMJ0sD/EoLwv
bFworvHdZZ+pPlQ4hu+wmM6uTrepGjQp+nsvDwqD6vMz/iClF36bi+nn6S+rVpcU94idzktucYPg
EmW/eJqHIqCJ1NZSj9av002ofrwc51izZG3BOQjfBS/5g/WT6B+xzEBi/7wGpFAPiipxdT00EUWY
zeBgYngd77U8Ss55R/RwPvt3xmNum0iZFNWRs/xgHlwD463PmhXY+cY9TjFCnhTiIkiDcULQ/H9P
D3MEJhWpmS2IrWKKZRS+SMYC6zGHc2iJQOphcrl++LxANBcR2+vGAUVxFbVlCH5aI21npk17P+dC
x4lnfQ812QhTy+qvgJfjmhTAy2lxwn7E9u9bAfBio21FRMqo/EXkqAkOTXXExD1dfdjz+1ivbtld
HoqpCXZj4Ph4cvcDQhwFqmdnrToZqT+meWDXeN09l5jGInhrxzggNVPjbcT8+0c+jDv/XXU9vH4X
F3D3uW4sCiz6n3L1ZMyL8s51gnBj5anWhhT+QZ37eofCznHkHrcPDdQxzM6vbiue1Tb68bdA9d8D
n+1J8R9iBTOlUT0/pzrPT3UuDgF6W4jEsQDSmCe12TR/j7p1a8Xac5dxlSyCTRihKrSk3IC1TaGH
XUuFJHTxlo6xsNYuonocthafogEZpo9vDTxo2yeBepXtY+HHGyc8t9zcePtXBZYMy58nnBASVCSO
1tzrhyzX4Gv4qzGx5nyY3H7ZQUmbPyPd9MKp8BaLgq03SsXakKH5+OcNA+rXxXGGAvxJLweYb1Xv
of045nV03rHZlgH6XP0M/FGt6tinrYYXdx3eJH41nfPYwk9b+/bmMJCXfV7ZYdvei5AyD0ZcOhX4
osEQ6HQSWDP0O2vbXVfFm+/XIqxcTJXb+zKF7JJm1UNo6HheJ8VLWUbp5bgghlX1Wzda1WKTcoJu
Ykzb5Sw2v6iLT40XVa9JXWxRaVSdkZKBDSww0XuzxV4ZkxU7jq5RUz3mmflt9SWb2yY+TNVWGUm1
uqSsEHsR8rzoGh3xrNB5XcBkx0MjHLGy9izwLpMvxT6YVIvTn14eTYzIMe/U+5soCpY/p6deMRcy
Br+jghcuSVUedS2Gh4/2zbVlbAKPFdlfht9TcQGpXs3tfd81CT5F0a86KW958jn60Nk2tjDFHMiI
e+TYeK5HCf++LxwK/MjY4s/WuNdaClf3vFGSjvv4GfqFlpB/4wqIc5/xgLemqvM+LkV3PdRNandm
/rG34l9oceMA2OsbNztFMAgpsrnM1wgoufNdiyIbnueivQ7H/LUMMS63MkTVeYw0r4f1aHG6M6oG
pdg2bY+Wqpli5Og9LXD/eUjhMcyb/Wi/yjn5CPofUPXfGDtVc1Kw9040RYZLdV2Y8a+5bLGViT4J
Ps/l6XZlZjaT9+t0z9Yi1TtJUkihnpcOatS+kX9cT2WBj+Xtkj6RL2/7yPyW8P+nm1EcA4UU7saM
ipxrkRztxMj2QC05jpX2TvO9l7py0CDHq/wSx9u9GXr6RgQpkoAMrwe1iElLh0nT33TZj9zQHc+9
PN0hxbg569S92VwEwqUVroTtvVeikIN8bLmbW/cyCCvIhl1xSCjHnG5JsRhkgH1oRQZSW/58NzdI
PJXZ+Fi30S+9zF6DqftcsDIy294AVqnakjJCDc9qiB0yAvKad06AeGSTe8+2MK9whvo0LvgweH60
0ZhqCKUMoVuUwus5aO/zKujRsRG/W4dXcr0HENH5Os9Wm7R21VKQE0bfTMgZ5WQ65N+BXMCDqNBr
2jhFq0ZNyg5BOrgwgpkh/O4d1kIRX66lhzVgMabAYKayn9a1fXo9qPoiJQfMBSpjCjnW/N0YVoD3
iL/g4byPS+kAZ8YC56Ml/zinZnDV+vkAvpHnndNfX5fRO8nGkbKAK6LJsQPBuSJ28f0VYb3vdHyQ
m6lr812ejMbzWQ3JMPvSbrRwRALpXm8hegmi/v/v0mAznk63odigZaB9GfpeCruPoSpmxKHTYjgg
j4y8n7mJY1Y1sUbOmyQTGAH+PYPW3OdlhT1Z2IxrzX8In+s53NLL+YuyeGdSbCnm56Y2xhC7kPsg
G8z+Ui+RXb7FYNDgnje1mVF/xdok4d1axNoYTNgqhXbyio+Z3j2jzh/UwUHHN7K5yGExaPskmKjq
nzfEUoYQWurMkT3mGEx11UUd279Dq6guKv5xugFFLMlIfdeqebLR/OLYchEdULpp4t+Y028BtxXr
Xcbql3pBDToziqMWWfibm8FrH+n6l2Hhdj3hnL5xkVLkH1vKCAFGvmOXtMURo4HjRP127y8Tvq9p
JYIKn+4UafPAa/dZhEvF5XkjJyWKpY6Z8pQTNlII7a2H9xM45Rpp7I3NW3W1tqVckbqzW+CCyRHe
L16Lej5GifiAZ495j5zXTOmYu7Y7O084Bk7Xbkxx5KyOyXh+nHdrre+G/KNH7WVnGxwwQ+FtFAwU
681aZ/BNQGOLHPpZZRVH3gv9x84OPG3nWHhunpe+LSlhOHUVdpGVFscBF6cDxGZkuVO8Sk4PjeIQ
J4P3G81O9aIzi2NYoBWhVQt4HQ6i6z63lomixt//PSKUNt5Rp5tUDZicAUIDbS2rKY4pllXIMi/5
feZm9cYiVnVobfXNdNSd6SQL7sh3nuv/wm3jT49zzisu5DHW50t2BRK0vJzbJbyPSBQb0arqknRa
iCLDmfROpMchDprvJS6+GGbibHZ9esQUe4YlJQM0tkZ7XIro4xhlX9bTYtm32Z0W4vt8ugHV75ci
38uawsPggzXWGu29pWXGT7At5caUqH6+FPam3nMFxWX9I2+qX9u5wi22Srobq3W84+nfr2hBhve7
2Gt5OO3mRyxvrfhbbQ9j+HPWEUK5C/o2sB/Oa0YK9Tkei2JpGy5WA0qNAMEQ0K+dEmHjAg/V020o
pkLG9+duoHmR3qfHBZzs7ehhWisWHUmQ8z4v/g2PvMtDPEQK9hX8Rv2bqUJB46vwSsc5nNeAFN25
1uaZ4XpMtlN7FzD/gwuf2/TpjyuCWwb4t4UTlLww1LdrxSyMg/tRhP6lTaX2iuL9A75gzX79T0V9
bsVeBhlizTj6ZezmxyTCwxuj92wHloVysMi2jtCq1SuFd+ggg8XPT48tLP+DoSXNb0rLmIQ1Y3fm
qpIC3C1tdihOfkdc/pzwKyQIHWPpPHNC9/H01Kg6IQV562Xp1HlJdgzWCxOi6fecWvJ7e968NK9L
9J1DrQwgLPNEr6vOSI/UrNGyxbstQE+sTX7iS9oe9XrRi/POCzKQMLUmv+ymKT9mg2NhM7ww82Hl
iZezhkoGEALxdU0PAspRx3Ij3GHeM+wqN9P2Tanlv0+3oUgjMmrQFWHfZMWcH8MpfAKOulxZRP7G
dqGaCSnG47rru0jrsiM0xqc0RTxh5kX4pmBnqlzrLD1Dz5bRgmU99SLMk+I4JcOv1A527lSct1hl
dHrFaTDMRj85TmLuL4H1ltjkziB6ORecuYakoC7iUnStG5E3KgN3tFXAbNijrhLenJ5gRbzJ8HQ9
hbK92G4GltJpLxDksl6qBWLnVNXFxq6qWkNSSNvYyOexnrFO8+krFinOHr/hZKPAonqmlNGC8ZI0
2H+GvBSSsD1RXnmAm3fdgpbcJHKsR9c7gm0fhn5q953D+opQQ9nYpRSjJ+MHFyDrhsEz6XGwnO4Q
GThzX8Zt7qJtYQCOPD1FivHTpZM7rn9eVXRBekzdsf6cwl+GqZxGwZYHxnrseCchysBBbWl6x2iK
8mi02mvratEeUNxxrUyt98MSEaRdZFXnwWttGUdoIh5ZJJGeHUfbsA7L2I8Y5c6rVwkk443MqBqx
9e9vDu+tAerNyWygKxaF0Z2Jc9g33HWxNTs9I6ppl87ppW73roWNK1ePBvOytmyq6xKg8rWwg3Hr
mqtqRIr82R1hdOd29FHvh2mHRnFwFej6uKqft5fn9UPazktPh+ZRkIDNAcn1zHHvus6er4ylCi9O
t6CaCSn2kzgRscVr7jGjEnFVcClv43YLK/j+xy0ZxRcKzbY7XKaOcV+8eKM7fvLTxn8+55dbMgGz
bJbAt6yCxKgl15rjlgcHT6CNYXl/bq3/QPdSN08Ci4uGM1GhSM3skFTpRRJu8gnfP+FaMlwv93CA
GmxYEt4kbmzcX8a1sFROwTO+kzez01+HTXFLWt5SzXh/L7dkXd/cAfhCRZVdtvB+j0uT7qpKDw8Q
XdDocJqNVKgo/Vgyii8w0LXXipHI48jQTwAqvbKwdzEYpuc6LO+WlLMDbyBAeps7t0u31DFVEyZH
PPNltDRybLt62I+JoT/jvZl4+8E2hq133TWh/zcRW74U8Rh9d9ijW/mxBWv3NxytDFstw/JqvEpt
NEOm5Pr06lb1R4r8UJutuON/H1t/Sfft5OKShmPjzyRdpR1Ot6GcLCn4S+H/v/hcSQJulzxN6ytR
sGgZXsZt/sPRXBCLJXoMUR3pz6PfphtviorMIEP/HAwLjYH66tG1jUDn3cgTzYFLpP10umuq769b
6ZsNRu80hwDW2JKTuLxZxBC+2A6e4Ke/rgheGfnXauFSjiHFtPV9vK5Q+569X10zzqC449ekfZ3j
9FdWx2LjDKjqzRrTb3oz9vhn49iXH7F0ylz4e6IKLsWIffXGSlA1sK7CNw2UAO1sXyfdeV0z3eUz
rur7qO7c6nB6wFTfX//+5vtWOfA0aVONqPRaXDlhXF+7ZrZRlFNEpQzoE8NUOmKpeMwJUCqHtdEa
F4BdrDvLblt3h9lCfMAKcCtq3j+NWbIOr1+Z8CchtFM9z36ZK9IznpfgaiCE9PnbkPj1vsJR9eL0
yKk6J+UB2zJEgTlN+jHkuRUDyDSezfR7XkB5xDMdF2YjuJ+4yOoVlr7tqhV2ul3FjMkqgWWL7RXW
Pv5NEE3jkwcqHlv77ud5H5c6NaexZuBL7N/kxiQe09S0/kwDTwGnv/5+6sQD4d/F5rezJ1LEAF4H
iga7oZlwXM6gcQajtSVA8f5mqsvwhLAL3Wqm4vEC6bS6z5rQte97v5ltLD/7IdpnOZvORqpUdEdG
K3hxMLgpLjSvIoDaOIzi1xzb6V6Y+Vm5Ehvyf8cLt0YXU1krea3bEZPhnsLbdLBiWCsb2UXVAyl9
4bVbN2NkiheLzlyYdv959ENci4dmy+JK1cL69zf5xa5sAL2alQIjCn7x4NpfCs36PoRn0vUwzvu3
ATNIs6UQafwaYjVYXpWZY0fXbpXidX160b4fb7ojnV84QaSL0MPslfqEfqvFZfroLeUW0l61Xs1/
fz665zyXhnP2WrIwHzHkDnbxWnGpRBhdQeiuLs7rhRTYUPWKWeNi95JXUdgc2rA3yhtMHcr023kN
SLFtGmEYLdDzX826CS8Ku6ye8KHa1HhUrCMZe+CUBeisvBEvgdV6T3WXmcUumrzxOwre85YK3Pun
B10GHwijttwMAf+b9ZVnnNEcQD2bOg/ee+5D3/Ufvfa+wDrkrBGzpejGD9eFEDhHr07j6MUuHrIh
2sXeuPUOoFhaMgQh1/zOGQw7ezVns8XKWzx5UzLv86VtfybasKUtqIgPW4pw5GlsGJOG9ZIi/btr
Zn+6pbY3bGwZqq9L4U3im6xMJOmr58aoWbdTu/B0HGf+eTlcBhOEuhvj+5RaL1jdv3Ia6i+zKO93
bsYb2elpfv+coMs4gryHu5DlkXVTLsuPcHKeOJ5eBbgJ956x5/K8MVCq2ZYCvG/yoTcHJ3oNKJ99
dlA0pKwtnrWp7G6MacuOUzUdUpTbS1PmZdQ6LyDMNWxMRtMWV+CM/PMKE1gV/5sP6wzJCA6L2UuD
yMKNNZXmqx+g6LSRzBVpRIYKePPszBmRh4gGs1FWBfbNeXm1eEG8cSN4/xCKEti/HfACM+ItXUte
xTAE1qEVXfSoGex/kW/sPK80bniudGaUALdQoIoFJgMI9My1xhEiy42Zul/COEpwR+2tfjeK4GWw
+SWLCzfw9GJWzL+sBWiUIis1m82whtyPwp3ncMfqit47i3imy3KAvtdkwsXp4RV3Dhiy6UCFQvRl
/XLez5f2coE2jYiyOns1Km65h8yPYZUDiNkix6qGR9rNB22O0j5hl02jhGmA3v2nMut6Y/BVi1cK
8TYIvCG34/TVyRxjuOhSzml7XCVtgJDDtDUFikRiSSEu3Cl1zV64L9YI8dLYI4ZfjumOia6htKUR
wjLaLl8oUfkbIaMYNRk7UBjWUkNh534eBLOLd0FX11cCXs95tAhdlgMs266kitFxjh7rBSys042X
fagFyf70slJMjIwYaFy/cBe7zF+m2NZunDqr6j0VRARDPMC+p9tYE+B/K1y6uU7Xm4N0HyNwrWdT
+mJ3OAut2cs2+z3YYnFRWugItdH0Ix6KD9qonRcsslKgjZxla4jBupmb8rnNvNDe+f6Ag8XpDqkG
bV0NbzqUNrOzoMPJrts5X5r1pBugQ/N/uBkoFrKMG3ANw+mSqcxfbd/kZbdwvrl+U33L0sbZF1W/
5YKi6ocU8+zkUzHOdv6C18I3krz5IUfDbR+Py3x1eqQUCV7WHap9IrJp2HR9c8iLi86Z22vRBc5N
WZT44rYmaLqhSDarj6p4lDJAHhkDhupT+GpaRawBtuhuBgtI9MbEKz4vowhMNqeiL1vxYk9G8iks
/7LV/fFwerBUX1/35TfLyhZju5ROYN3Enul9bdvCv+2CbHE3DhCqz8vbe1ZPZVuZ4iYPq2eztUIS
cORvfFyxlGTIAJ7WnBYrpwLlwiTcBuCEovSiMK1unA5IN01bDal6sf6AN4MULn2vtz24kDHQ2luR
6VO1z7JZbEkeqDqytvvm+349pxzf2vBVb/XyOvNQoStDmPBZB6j79DyrmrD+bWJY8XKzsUSvYFLa
+rEXmdtfB6E31C4vfom1FXyqdqTwbrsZv/E6Ll5bXf8RB7X/7JviixWN0bfTHVGkKRlG0OC80Pdl
E7+ieOxd2bgI7AIdnYVelO1VC6xtY8BUcy5F9cgdBL5b572IyhC3ItCRyRxQq9iyulX0Q0YTNGXh
6mYUiBfT7ZsPc94nuyCcwwMqMRB3gNxvXHQUEyIDB1oty+ys9J2XJTejq3ZIvwy6mdwXrZFdnJ4R
xUjJqIHAzVBY1hoDD5uhLDlTB9VcHbqocuotDvVfCM0727mMHAjKQKs6rcxe5hq3boBU99i/w3Ra
yg92htEMt6vh757OY+ODyxWlt5OnVWQ9gTJut86ZXV0H+U2g6qDPgrjsnRthzOUdhtdFt2uw6djC
4CgwJjjb/ttAXA2F5aG0chOP5XJvV13Wg8uFaH0YEy219lE8Glg1cCwbdlZjZstupoR7GfHmhf63
l5tbIimq5SnlC5SXPI/+GfdjzLOdN4LHaiEt75fc/6VVfbBBolStHTldWNHSGEkqXiZeAqYdtrna
z6bRk40rgOrz0hVAc0YykN0Vr2Nvlkuy86dY9N/bhdLLVtlIFV9Snui11F1MYQP9qdwPRWvOhwKh
zPvR5Yn1nFTk+jL6oO30ytWrIH2pjdo5hF3yxUn4xxnRy8elA0AtZmYa86SbYFWUbzs8IkQV55en
v/7uMuLr0v5vzm0e9SWjI2zjE6fX+qoe27q+9Nzi1nQQ1r463c67s0A7a/tvAnOIUo0Ki1W8TrNW
7XOBy0yPPvohnGNjCybz7mKiDSn4UQVLlsR2nJcKH8TxYKQJ8C/YE8vT6T6ovr/+/U0fWqtKojBp
vJcxqPSDZ6wyqFo5o0d1+vvvXon4/VJIixxDZHtYKHwkdvs1H5E++QHgR4x7Z8ZN9+C5s27ua73U
5t2y8Nz0qUoK9ywhdVqXIl0vLU2b0du66S03/SqGMZ6uEmw+twT21hX1nx2C70uh3pMZQbvrzk2I
AOW+t8PuS53lT+1qM5T4JQbJgeZvVb5Vy1oK+nGKDX3BBIWhbMddHFd3cZhiiZyXd1pW1+eFpowt
aOM+wTh2PXa68498dcU1wmkLzqjogiwplOWJlfjL4L1YiaNfFENmX0Tk4N2Yjt0Bhd6z3n1dX4YY
4HGS5baWla/ttPxAjDa40NHqu4Xc5B5mLcjvrS6Mz6lO05aUBTDJzltN2OwmbRVdZXptXWWdXR4y
c/MJUBGkspRQxV0gH8bCeZkzi8JOFjXxLdeDotkIUkUik0WDWuhNwgVb/zL6y+fQNr4Xg7nvFv2s
CxlDJCWBuhm0MHZ88TL71XDo/4eza2mSE2e2v4gIEAjEFgqq2227222PH7MhZuyxEALEW8Cvvwd/
d9GWmyKCXUUtJJFS6pF58hwbsrSoajlz3KJxw8d7XXW0mlfvW18plfo2SuRQxXYE/NozveHhs6Vs
5hXIaelwqtw07L2sekLlp5QHgbVXY9EYvuHVOR3kqBbqf3OK6ofPpuBOT0WSDepNP05QQs5I5BXD
yc8xeYFQ3DDWs+Wo79CGtsFB1Xgu5BMde5I/bu/3O/YyeYFQJicXUjb/C3QrVSMB0eAxcIq/PghN
9h9mUShW+qP/jYJ9cEDAk1vq0mnLO2sgw5tRWc67grnqu42lGtVKlz8qQoMz4ToM3zjNqxKKa7JC
ZAK8qE28ZGF3CWV1io4VrW9z8uIsn0CCSepsxK5XAbAxhYMXea6ePqDmC6/UPjuF2EY/hjuTYNpU
yfBeALN8GLUzGEfmNnQut1fQzhkRGP4MblQQVtKA3hPwcsi6ay/gfvywVaKGKFs82PH2OjHc2hsr
CM+HfXDfetAfsQtkdcHu9SNrgUB2miO1np191aT6sf0uU87sBPdbSZ8NIvoom9t3YT6cYlkOQpPt
JwM/hqyaKbhHmO4nKFncKPfrz7fnYceT/+D6QY0mdEf67Mu4Ilkp2nxwo25cjirEd2xjsvzgejXm
lOjsy8zy/INmEGMndBhKCOCO64dzn2A4c5V7II20NLvnjaoBMs/9mScOJFwPTLT3DYY7e6BqzhpI
at+Lwvvya36riv8oRiGS2x+ws0xNuh/RQBUpYEgbVnwLnVUTL8MHt4KFUr8Gk/t7R9ihPHgW732N
4datrxGDRzL3nd+KNiIzJI99QPMgCHnkdXtLynBtr3eJEJyxe4liMWgrgI7UCY6ou/YaN1x6dIEo
Q7CGf80JLS9lt7heXBLKjga/Zx7joPa8rmhslEE89KNtp35L5BsGprULMslH97CdTzCBcST3RAvs
IAr9faCuydA71ymwloPFtPMBJhSuZ3T1hmwh7/ABAzJsWb0+jbrTRTzPDvvr9ord68R4eyteOHwJ
1+BeNdueWkFzCxqZIhpYsF5ud7FnJcOr1TrQIhTa+gKcevbYiNx+27DuqDJ+r/Xtw14coj0qC7JQ
ZNYXXLit+1UFD4hR0IO76p51tk5fNM4l4GkgBAvu2Xb+Q5lYRCLzPnUOmLvOGcdwYtVBlrbqcf8S
nfOYEci3Ii108m1IDf/1CSE55BUozjNpoa5pqhcdn0UuBCE1XLiWRVWXxWh9ARdTdR1F0aY27T/e
tswveYZXHusmB48Yka+phOe+xcmGAzN8BxLO8Zr5wZOG+lWakeobQXlH7Gd+Ogf2ddCgtsoLXGxW
XvJ0dqAc3VTdwb1/ZymYYDm7l6i5n/LqRygtEuHMmK+B7rzEEoewy70ujChbz1yvmZtQ/liKAsry
7TC99wOvRSmUc05SMQhNgJygQ8BEx6sfADcVMtJu9hknE7tk3uo+O/lRSfvOQfgHTm6gWrI29+8X
6b+rOjcB4Yu1CdN9Wy1kVm+vkL1ODNfPqqCjXV43qBLMnEj6vvq8yNHWkWXN2QWKdesp7UNYzdgH
2rAs5mEFUxaBgjuAGngQrxVuQLe/43ViIzRvbAIZwTHYN7Z772VBULwToU0Jj9sAxC7YcKC77n8m
Nm+Feuj40nYPPIRwdQ5F4wD4kUvJvGr612/DqlwiG9X1dphkkk7+gSPu7LAm2C4PSjoyt8p+FIXM
QOg/luO3YC2OSn73mjc2kTHovUbJ0XuoFnfpLmM+d07ELdKfi/eY9DwtCnoW2ym9BxZYrAZZcAfh
0k/9WGoZRKtcQvdgGl/9EB/aWr8fFlk1ZOBA106adYWAYFsRvqFjNsS3F8mrix2tG9eZyvaGPkOW
PLVt+sCY9Y2J6cNUi0dQYJ+5UPrQYfz9A1i3ItTmcpJCRXdElY+2036aPpQzUZfbH/F66gpdGFuc
yFfdjzqnKY6mWIfWt3ENUr+Z7pQzpRDgiAtKn4vVezPk2MybcwSi6Ne45mTLYIECanBSvUAKnDSo
Y8kb8eP2V70+8czMK2StZ1llRZ30F8sqAsz04obgB7zd+qunAoZu7HJAoMqSrqHMI4bTIJ1YZT1M
dVtEVn24k+71sX3Zi3uOCJveQckkScvC/tSHgHJmTX3fkXo6+Ig9Exk7HPKS/RBWNUm9vNwgrshY
OqQ8Yr5/NawPExn3HNVXqOL1Zi+F0nTMF5w0/dTlkU+eLLus43k5Yp3c+wzTxYGUVqJum6tcpX1n
bxjaYM6Dy7mZNlzcdnG7p1YL55Br21+VRfJPdt/54i3e3v0Rkf/ON5gJg5HNYeVDQjvNAEZ8u/hh
t0Y1JGZO3Wh9XIx/X0sqZ5PqUcmFvPtSJwtsL0UxnFtHZqJAddUCbIftgCVxtOKF4C64HlKVv77F
MjMzsOCNuCGNG+AC3C8Z3i2PyAvnl26oIqhuHcXLdnzNTA4IhHBBJy1ICn7S51GEQ4xL+jcLgiPJ
7WW0N8Hb/y+cuffHoO6y3kv9nv7X19NX0k/rqVOImZkB0RZQeZk4TUcowvHGfzu66i38LJdHMbi9
0Ru+bEFrdi5Ly0lpRlHa7MK7oIulTtrGcGDfUqu/5LOTMheFFZAb7qNS0P9uG35nGzJTA6Luepxv
pZNKwd3vmF4nZg7opP1O2I+E6Opdt8EKb3f2ah4CvKDGYZ1xtyEO9FxSf5UpQMwflxmEsWwFCtfx
n3qa1xfgvs88ftCZ4dOVmpbCFbgZVEPjJ9VcFbGew/dlXemDHnZsZyYKQAY25BXVzZXR+rscZdJ2
3T0YAb8v3pC4Iry7bbWd1WXqBIAGxe9D4jkpxI29NCvV58rpTt1kYaXN4184HltrN2zz1ku9vqR3
vNLke1Dy+fO5oRtuTaCXXFp246RCdyLSHgBN1QIZhXOtGwe0zxF6dWlOUvB2zQmHOGpcjOvHc40b
Ps05tVsvXEjaFv5/moIwJKSHnMabdf8IE8DqhkuriYnRnXH7skHCeqdK6EuIXOrnMD+XBkcXxsEM
CYbOB8zSS/uxJeGDDZKH1gexegOt6ghoIccTceNQrzt4Sex8kpkm8Oua5H7VOSlOZXW1cfZEbJpl
3ORw8VNTYmYLNAJlE4CQHjbyVbxlpQWSz2wuD7x5x83+SBYIRYYmH0naDPYULZDwibOJhQdj3zPP
dn6/8DOfO0MzQUoWu9Hqv4GpArCfQtWmIOLkVcw3XHkpJm+u7MVJl24TTgBpzGWca56Unj7F2uMz
M1eAF7Rsy4U56RQuH6QSj36pPynX+3Zugg2H5mK0Wu1t78WyX598BQ3BUkHM8Fzrhkd79cDtJp9J
qhpbxhlrdTQyEMqfa910aTrOjoWKtVSqfsJroeLJvB3V51o3vLl11q6GCo2Dt0g1ROOKxQnw+dFG
urM4zZyAp8YSKLMWL01ntqIW96+LZwMt00gEj29/wF4XxmksN9UTkfdkW5x/9zaI6hCkXiMLNDgH
17wd/zWL5Cub1Ci5WpqrKgCcl6hZugTuYcx7b/yG/6psDdpKV9vVxdOxl/ffeBgCd4nT+LaBdi4T
dOv4xQbRdpSOHS1x3nTN+EHO1F0ioktZR4HnVf8x32dvVn894kfY+x7jZPaByx8DBwsqawd6IX2Z
JaKXMnK2beP2F+11YXizhtaVTxi+qPGy/i0Ngv+8mctUbivrdg97U254tBwkVbbEBUAu8LlfWsx0
Xo5KUPfGb3i0BPxAzL10UtQ4qit3NUUMQzyGWyDg3PgNr14qOc/ehOsR1LH5PfeBXK8Yrhy3W9+W
5iuXDDP6P87gMoUcAC5fOZcJQkDqsz8iWZPng3OFDO1Rzm9nFsxq+WYdxrLHhSItNQ3TPtB/OVVw
iuXEh5TR726BSv+s7ZwtvleM/4I8f4rnXJ8KkaNxw6mXUSuo/cJCxKU8hnz4FFNRnzvMzHp4PqPG
GKUWiLDNWRkTxPjjCcHD23O7szbN4D6fOgpg6DbytReAMxTzP8Gi3XuLN8u5+5AZ4K886A0MAs8O
LYoQAl9tk3SyO1UND9MbrmsvqGJcCrw7tRPeZXnzRvRVm3bd8FYGisQr6JpuW2pvdZpePLgDuD6L
5soLBKMvQCBM5TtANVbrZAeGE3uaVA0YHLBNlKUbcc5F0thBee5UM+vgIXsGQZKOqavXqu+aFjJ1
/XMi89DyNA5lG1mLFc8BN82kq2OxhXS22OMpw5sF8ALMcQFvRmxu1fjvLxnMeTqnpYuRG56rh46s
baPdtCoL6Buhwr2cxdF1aOcoNovbdb0sQkA4LZWZ94DbkIyAf7pbQl5FuLg8zKI5SPPsrE2zyt3n
yzJ3Fh4Ffms5154U013gu/+cs79x/Cro2CyQM2+uenDsRDM/vENN8HSAMtgbuuG/MqyyElrsuKo3
sxeNvbLi2mqPQqY7R5drOG3WTuB/sN3sp6D6vbdW3/u2fnKc+nOX1U/nzGO4rW77gXr9kP30a/FD
N8NXMCmfgsz5zCxklz6UfkmR//+5MiobUbQ5PwKD75jerGJH+FpwB2GVFGmpPPJCSKUhMPR82yw7
ljdL2JGnQC2DhaH7Fnsial5jVP/flarT0YCw6e1Odk4vs4ad+CpH0d7cXFvkjpHyAFcq1Hdk3LXn
YCSYgq3rF9fprAPZCoHAxJWh1APoSzfAkyPoWvfkJ2yT86J9L8uV79gq/FnJFXopHVwXrOuIcTF+
tIHubENm3Xq1UqZziPsimML/7unGQgSdOlU8azGl82xfb0/G3nIyPBnpgxkoBBeVhVArjBiYw0lz
DtqOaTAcWYLCygmgtJsyCqizJss/2oGM4LmRmy5c9gRA6gDRppBCyIIVFxe6P8ntxnfWqFmdXgW0
djuvQ+N+6X7r/W5GwSLtXOuxFpQ2B+62nbSv3NFNfnshvLBDmrFBga9ObUdfhG1ftUvfjhYAQuP0
fka66PYH7cyzyXXvlZ0L1KL1//OsNMuQIiq59fe55o0TGWybCu+AIfypcI+OWFCUCOwfqfTtTYbh
zX42lN7EtixFOM5vxYDi2Nr20nY6LH/Z68HwZ26HqqsbeIEOyiFaINq14drZO9Ta+B9uW2jHn02q
e8+uKw+JouZaTT2LcQ2tN27f8dvoyDHyoJoSFWWdHTEc7U234dY+77OG59vrFURpKByEikU38oPJ
3rOW4da2P3fuUjrsJ1C8WQQBcJEsrsPjyTrtf4ZzS8THe7urmquHmsSUTyjRHUNIFlKPHskf7XyF
Wamuc9TCz7qAR4AgzX8HqkDXiuTsUOct9GfHo9BX+LqPm4XqnFcyH9cWZF8LY5eceTZQjU2fKkL7
51FP70nQTm/GkRaQaeSnSCl9Zhavt3RV/0u9+I3LHrIJYlUgHGsvxSYWe3tB7ywxs3aduyHwQoiA
XRdq2fe2M7vXXMv0duN7k7P9/+KA3eTZpcx5cxWdz+MsDNVzHTA3Bh5eHbxwdxzSrEnHayog65jh
bVXTN0qDsN/dSJxxugID1V2cDXFz+2P2LGXcxTOqlbsy3KqWBoIpxJ9opFYiDkRAdg4R23D1bKzG
ivZdfeWh8xNFrv/0pfw0Ou1953sPUMR67Nbp5KwYjg9ejRLyY/DKbHJIKubMfjPJuf1onYbd/AEa
G2YVBtNQX6G1TvMLUtLukKwDBHsPJuP1lYWK2t9Xlj2BBfbXFZc7bnltJ01SZ57eT3ztn29P9+sL
CwV3v/fAPFnPbqvslHv6A3P5l6qTzxvkl/XZ5ykrknPdbN2/cJF+XeF8fqiuchmWN1x7b8AyZ6Hg
DqGaHDWKKcTqxKmJRxnQ7335bSNXtWATA5HuA6rLxqTh6nPQwGFuf8zrLgJg9u8dQBjZmhsy2QiX
bRTR1nfXBt3+uba3Pl8YCnEmiH0oXV/HVvFHXvbeX00elkeMJ3tDN7xbZfnEwNeD4qIMm9V3wVW5
vuX9UAbX2+PfW7GGg7OlA9R2wkSDjURHfs6ehAi6S44Y44GFtmn88x4KSerfLQQEAC/rAFfpDcbg
izJd8L7wnPJ7jW3x9kfsdWEc6L41Uj1X2KVEVz6TzL5WakxU6T1vC+lUFyZMzNtYydY1sFOlii76
RfkAucH668qXDATjdnmw4e5MuAkXEx300YFxR1Ig5PTOUlUdW9YhpGtntk28mO8CA762SDkAgyYv
HMQGkH+AyEXut/bB63XvAwxvbjN3CFF0jJMbSYGMdP21AJw7vT0Le+M3PJnkbV1yUdVX2Tfq34UF
fjoynV1dxeXldhc7a8ksJge/nXBIRuurp9Q1W+1H1rO7bvLe5N65GAVuFr97hN81JFgRPLhC5GEB
GQ3I4viUrV/doc8/3f6KvVkw3BrvpNytUT14lVPDIQ3cZo+F1ZwqpAFLouHSyglVRiaB222lvmU8
hwCGsg4cbW/khi9XHMB9POTRto/MQwFN1EujuiPT77RuwsS8LhsH1DNUV0ii9Pp+aXunjmUVcPty
yvAmNMye1DxMkJP+6TvNrKK2bnHZL2Zx9PbaOf9NYJhHHVz2Zr++ViRIVLepO28xLtQ5gBU+yPxI
tuvBVrTjCSY4bFn6PKQV4lxr/rYUxYW5qAB2F/vvWgRfzlnL9GeLTLWdW/DnQSBLSTg4IazWV0dg
8b1P2JbBi9O5bXq/L6YA4GcSTgT2Kj6DWhikektsW/YRAf3rl+TALCiX0OATYsrrK2sg7aj7vERM
3HqotspKwsflMsrgyff5j9tG2/sow7f5KFaqLau60lZU8dxkscxdnSCcAxgiltvBzWCvG8PJJYCt
QSbt6qq9LM5y/ZEV3gOQ0teVi4MKi70uDF8f5QgKSKdWV39h81WPcyxHaqP4NYTkqp9PySmDmfix
HvtqH0gsZD4CDccDPJdJ+w5P2EfrMOa/8ykmgGyBPM5iucROPcb/bl0S+1ICUcOBiO/lp9vfsa3a
V25SJoxsQbjFVnMLBYKFf8n6lsXOUHYHRtprfPuwF67SBwWA3aTHBSdEcfPCQQTViMN4yF7rhqNX
4PvqwEyNoXsTVK8Q1AFJjx+fs8vW6YuhVw4q70EBiGVEfDvyIVIaKXFYcLKz4/rGaa04ydfV3cL9
VH8AT+102d7z21M+7DMHWhlHYNzNFq9Nr+HX67TO+QSUbLpy8kUN1rd2nji4hUBccM5Ohkd7TTvm
3oD1Q7Lh31/Eol3hHNVR7I3e8OUMUECm9MYiaIEkB8XfEH7jhUjD7Ozd2MSS6aIPZqv0AfSSeZUh
pGkVftR2Y8HSUwYyS8xlAy24dcHhyisXSBx7CUBI3Nl2fi75GJhAMjsLLEQ0XeQs8FpM/RlwEwU0
f6rweKdl/+/tz9iZCmq4sq9mcP40IYAtfPyvb1GVw/rpAx3d7MDh9jrY/n/hcFuSUPp0wGdwiB/6
dv9O4qJzKZ2TmL7AlFxRIJ6Wkg/VFZzaVgzOx/IbQ8o/EpR7R3wzO3sSNRy7tryM6wpPrZnPhN53
4dqIqAwLfQ5gFPxRbx4MWZDrwgXMZUHhKhduNEMB+mAS9oZveLNdTTZnzsA5Xu2zuFQ1Mmu1DSrC
24tor3nDn6069zUbKjABLtz74gA1GxPLCc8N3gSQqS5c3L5z7DwKwqqLcr9TqSs9nZwavIkbW/pi
ILzfLO8UXYsbTDXdrVN1eKPYORNM6JhXN8Il02qlekZaBxeYrVYTLL6osq/ADBic249MEJnWk1N3
DrAKYASbI0/zKV4lrjDnjGR4sSUhvexAjeYKDOWlzqpUuusp9AlQpL9vEKOqXNvp0DQOg4jI+jof
hol31qWJHSP1mlU1wynJB+fJX1oSB3148vFvQsfYUgag5gVMsh/VtZMghpoqO8qs6kKLQwjHzu7p
GY4LqsVWao+CA2dB/YLuNvZQDnys24Mb8/bU7nVhOC/L6sF2wVIOktup/bRWmf6Lh/nnYKqtgx52
psEEj0F4LQdmubJTUQ7/9uCZi36VKN8e/l7jRpCbegBEQ5faSdecyMgmCDoHrX10DdqOwVfuWSZ6
bJwJgki45abgJgLvKfBX2aJEpIr8MUDZ9e1P2Otk+//FEem52NwGD9dp0W85UoQ9txudv23SMzmH
rwhMNBlzIDOzcEyC3ULIFZQceRzU6lyRcmBCyBj4XahLPMSerR447hVl71N3SpnKD1zj8M0k51bO
ENjmYrEADZn9qF4OIfWvLyDXxIaMDjhG+9AfkiYbEh2MV+hXnFr4eNH9PrHSald3pY6GlJ2K5kaC
3vDUa9g1YSGr37q5knRIhPw4r2/tZY6CJpX01J7smngQ0IkONWVofp61G0PidQYKJM8PTtzX17tr
QkBKAYHamhOdIOp1GQS4U76EqCigxeW2P+3MqKlb0Aw+b6CEqJPczT7mLX20/FMxKPcX384LTw0K
RcaG8ClhqCq9NG5FotFyhoN94PWbgvuLnP1F6xLLUEuFcfe9fx1JeXUtfh3KOSLFenFb58D8e+Yx
3KnTvCrWHN041mNv86gqjoqPXj9KXIf8vt4h+UEcqKONSWhlEZ9aHIf1nJZN/+PcxBqnIZTR2tn/
NXLn0hcPSh8Yfs8ihp8GFQQn5nUdka6cLu0CxjBQMx7dvXdm9Q94RzHmkuVaJ1I9zC1DgPcpb7p4
pD0UAw/8da8P4xB0RDvbc1GNydS8YyzpKE+RuV6B4kH8+mAz25lcE8kBDQI37Fg9JuNKn7XL7v2s
j0Kpzz0iXBPGgadtVVqtNSSBcqJhLu9W5j7dXjevbzjEpDDhqB/goLTC0P3sr3Jonh2II3OqL3YT
frvdxevWIWZiOkcZuVzB75wMQxfx6hn1DwvqFW43vjf+rdMXG4OwG9pTR4A2ANQBZPih3PyjN4Wp
VbIPt3vYG/7mGS96WBG/HVyJA9C3p3f9Mn5lg/Whdo+wwq+vT2JSoyMRrQTYS8YEyO+7xctT2v+o
mHUHPEWilup67iOM7Ud37qQcD70Q0r0LSicedJPWhfN8u/nXdwm80n630eJKPjGwBCTUyS8emxJN
jiqA9ibY2ICaNhiBXSrHRDofpn5IFKcJ89Z4qM7hmIiZky7CxrLnadFJN7UptKASXfMYMI2DHfR1
cBkxU9HjEKAmsINtAGV76HIW57SJpxzi4P2cjJmMhmKJgu6oJm5nKszcdOGIzIGAz5jYtA5jNgcq
XXWhD9LSr+doiElmokerqizI8H3HltpGoBfRsezDd4iufm2oez8HWlwacOndXlY7vmGSmqzIFYc1
aCoTGj62EGr3FvuuHNLac2PAUy63O9kz2Pb/C/9mk9bhyPmYdHZLIvB8i5gF8khWZa9140Yh9CSW
kK1Yt0R8x533CVIBJwdu+DQtpYZcCwY+DDpq9Xjh7hEhy96oDX8OQPYhFapckyG3E5cu92zMDtKh
O9vpH3Qm4LBVpGdDgkqyn2OpvkD8LWmAsbw9mzvNm5lpWmUhDyiM0gP71M6XYL1m53iaiJmUZm3Q
2NOaj0kx0ogGVjTP7OAY2zG4mY/ONMjw5GzrBFUQibLn1FP5qRgh+Pt/X98oEhRW524nZGW9d7P1
neyGgxKjnb3ZpCYJcG41dglj5+RtLa4Q7oEg1lMdHB3ue5O5WeuFa84LFbptcO8ZMqe6BMMKGUVH
93G3FkeayHtdGP4JenQk6Ds8cTtKhqj0y6jUoDNnRBzYaGcPM4nM7QleSaCnkYTqgw7jEJybbv+c
ex+s7Igba28aDG8VS8s1IklDwgHwJk74lVX5D1TaF/E4HsnJ7tnJOIZHOVS0gBZ50tAu2mLNYrjL
6z455bVmajmE8FSHUikspFVd5FLE2frQHu7BO2M3k8o6cMcW4m0D2H+8uzILn2wGgg8yfr49+B3f
NfPJRUaXukEeJ6nGMm7C8YJo7eVc04bvTgtoJlmDqwneYaH9l2Xby6dWzdYR2ffe0I0jpBm6ZgDE
WvznyWZ84BxaTL3THmWGdpa+b6zLcsGOFmqcfW3mvbFAryaaNuUNj0shkNj/ettGO1cS31iZJKdS
cT8Yklq70wPNxLMdlvOFLOppQnF0Qixwt5YzPUo+7tjsj/TpWISurfAeGDz/HzLlad/aX25/yl7T
xlu1Iz2ZCGigE866B3/g/w7MPYLA7plpc44Xe2nQZgjqSkyGM49lpJrrNLo/mQIEmQBts3QkEX44
HPizsxn/z+AwRMh+783rCwa2qs1IKk/a5rvMSMJaHlmbEhrQevUAbiOiElYfKajsbIImvmAgThFA
0h7PNP13lS3x2pVx5l8H9de5udkW+Qv7DfNAu3ELK9LVj2W9XKR1RDKx80IwE83M7wB1W2j9wx7E
nT1+r7spCZfhDsIpyPigdrdUF6LJwQVsrzdjIZQyCPzegqFoF6au+4gYqdsI7DA86sfEh0JCyO9u
22xnzZnpZ241ogY1wQB1qofc+6nLJ59/HttPrvfB9Q9eJHs+YxzgjKIaTI5+9UN5YMbT41Ima2X/
PPcBxv5IaT3kBQNXnO0tb5BLjxq2RtnK4p7b2OppnA/VwTVtZ/2arOeiasfZZoiFVSr7B1oz1uM8
9s7FoYjHrNQvDpbxXjfGbukWU+iJCZpCTtjd0dW5J8DmUlKlpcwOSs92ujCT0mXVOm4YLvWPAZxs
Ee/kpyacftpumHbAB9yemF+l1K9sMGZqupw923dVrxNGdNR4P6RFo1zb0cT+A5FkNEM5AZmLuEbA
bG3cZzV+qPkjg4TqVrDkMueirf/qYryIBQpk3WfAqhKvzZOKDhdG3EgXX4LJi2hufxBVcHAV3DOM
sYWEpEPF87DgrplVDz2lb5f6L3+sLiGjP2+bZa+H7f8XmxTgNlD6mbHJAw9YpoVApHZxg+xe154f
h8CKfT7Xj7GHMNcBw3XYwLFnckFNaQRFIwuGLiPXs4+4KHc828x+N1SNEK9HJw2V8gLpmX8zMR1V
xm0jfW39GNtGrv1a2/kyJba2f7rBJ69Zn/MhTG7bZ691Y98YWpvl7YrWlTNWsbC184ajZiAq3M6/
nOvCuFx5qEm1UV4yJZmFeuSmvFZZcTfx7Nw72uQ3X/u5dqmnpwS8QZGzDG84GNnssT6Iyu8YyMx7
O7WP4p4SBupR6RK5rLCipg1/eOtwRJ+1c8yZzCmLVUI0dnKmhHRI36vYnbPHcfhGi/ss4Cm173x6
lHHc68rwa66mdqhQ/pw4jXVh3XLtwIURutOncV3vl6z9XrbB2xD05Kdm3mRWaWzHm+XiT4iIysTK
bBFXJEQR8XjErrLjeGY+POya1VEFmZJ1DNu/JoYKtufB1+2RctjOLmVmxFcrpHTIuU5Cr0K0g6h0
mEMAi5D5sdzi4ITYW2GGg0ugTds5xAqb+jfKfWDW38v4dHsCfjnBK5uHa7g3cRxZjx7aXt+WF5GI
6P7T/Lb5xB/aa55WMf/r2X1vPzpvkjWp45929PFjd5VpHn3ET3m5y97fle/4RUdudBRk3pbaayMy
doOVrE4+ghUzWYM3YznHA32o3bQNdUTbg2N9b1UYN4e5B16R+/jotnSgSFi+QQH2ub3MZGNB8Ugp
aYXR2whZt9OShCKPK0+cbN54VqHozM0Akp+S3P+7KX+W9fPcf7u9FHZWmUnGAmodUmsyTMliB5Bq
vPNqUL14R3VaOyY3WVh8WqllKBfxfVxkFREBFoJjgrK9xrdPenFX8FmTWYJM2waZiSFqRpI7dxXq
OuwDN9mzjeGBq183uR4LnbSxuGfxEXJkr1nD+bi1rn05CVRqWKmYpsipL5M4GPLOg8UEvKAmcRaE
9fl33fu4M4o7P6OXHrdWsCR+U8OntfYOXmF7X2F4Exs7UeZ5NuHdJcgYDZZryZ8o8mzdpGr04Va1
040JhhnF4vcLGNWS9UIS73t7MPqdtWOCYGYnt/q5KdZk1QGLy6F6FAqo31M+ZWJgFJ5vgUKQIOk9
UoHYC4Sn2tdlLGRxtgvjnuywVYSKId7Y2X7su1+gfxOP08/b49853kwkjLUsa91TRHwHPDda52ut
vhTtk6g+nGt+m5MXftvwNsu9Ds2TERkI683iPSkfEj1HCnd7c2u4rSa9zgcQ5id13V9n6cftchTP
32vacN1BzCXQ4jD7QBCnCdVFTQcLcm+dG+cfJZYVzBotIxgIDZCY8T5erf9uW3xv2IavTlYGpbMC
KdXSyyJg6lN7PlgqOy2bAJgiD3BzHGBrRRrIcZC/wcl3cP/ZuZSanCaTconscjTdVg92uyBfVUe+
93liqdulWCyzd7Bn7n2Dcfu1KbPmqoXpJ7ZEjcOhJXOuQJaQrcsXS71lWRMysU7IitlLpCoER6T8
fmJSmW/Gpnq8DqpQNON7z3JcCCyOX2vUqVzONW74kFcU/cLZTL5kxHmsGrC51j104M81bniRLJW2
qqUTX+3JEg8VC57GRlkHy+bV2YRZDEeSvFJzpV3ypd+w8lx33dti5qcu5Wjd8CRhzQAgqpC+43NZ
q588pJI5KAATiCeks8RufIrPBTTom1u8WDoDk6Jqwsz9x16hmkBzKOJGvdU17cEhtWMnM/6UUdQk
qr4kX6RN57/bAvVTEai5EUS9PcmvHiIYv+FVWzl+DvCD+wUs2ba4q7ge3MR31nW4H6xAFpccPHan
Ii3obBvEC2MJRjLoftXWX1XjkyWxS0D+7kLSSHLgD6/nA9DDtm+/6GEsekpWf17e9b4zfBdatW4V
9flClpTMa6imuBVhq2OGjAcvoraBjpj1f5x9WZOkrPP1JzICFRBva+ltunt6tpqauTFmdQNRccNP
/z81700//NryDW+7I8ACMkkyT55zKMuoLkDKW4FCbn99Xd+8KPAhl/189SFJbBuNtIYPwheITB7Q
mts/TBLCgvs44Wsp9qXNc8y/R6NMl2NNH0Xl812aj5l/HGUud52iLNvVFvpLK+dk6Rw6zsAQNaF2
EPtf81jR6JEWfWuRlRvmfGXBliZwHAIVocwUegRPQVeZ6ZB40KYvmjpZkylc2hDHJaQppFuRnizP
xCfeOxO01UPXRt6xaYJ65ScsTOEmmygnrW1yIT4L7osnElY8fT8kHegC29n2m3BEgrsJJ9kPPfLb
UXlOempuAr/Lj16YbQqdMLrjD4inUfvVbXluAkXQtBnN6KyMmngTAQ/Gd1xAkMchn4jGOfKpGN/x
QYbFbQq8V7NSC1o4R25SSQQ6oAkN9QP1R4ivaqo//n/Qd735cMPnO2YdDEnNTS6KM6GVvmE1tTeR
6qpjMqDdQjdyeiyppDuI9PzZ5Efcxou0YHHJhyn5QiDPl7/ra8XyHRj2CPvg2TzZ9FDB73LMWycy
T7LQ6AejI/2dUCqe0M4ZPqapn/zY9kscAy9mm2IzpuLspbT+rHu0m6UpmdWuaNcSpAv+MHRsXDQe
rxs/l+d8qvIbq8B0Qgw6XRv4YZmBwXbTL3HTSJY0eUvB+nM2c9dAp0pVhxzv9n72t87gZJKg7VkK
1dTFGbo9HkAq5ccQGMn9PK5xEyy4KjefJCgTXRoNxdnPBe0hJ1F2es894A2Qcsvn6eb6Si1siJtY
KqGbJP2O64dA2fFdWqvpyHsLEkIfoigNr7a8ygR3KX5xvdcoH8TFOSCkulc9UFvD3A53kNpZC4aX
folj+F5h/ZL6XnkWLPT24EBL9sUw6AMZwr9x224qF+GXODd6EMxQZBxmeRYFcmZwv3CP+5ow+Q4A
OO/j9V1ZcJGBY+zN3ORkCpICPn7w7i3vP5lAZCsVl6XBHTMPaJAViddGj6mtW7RxpAAx5p+MJ2d/
zVktTeGYubqkWVOvwx0VG7AtSDAy1bthZmYNULTg5d1sloiHRIAQUj3TcC73PUjWCo1Wlwz6XMk3
qtA9GfreJtzkJTL4b6RYUi/1p9qo50B2Yp+bNH0fNnSTfjBGd+7zqfN8Ok5SneNZdne57PPHoPe/
Cr/+ef0wLXgSt9OrQpoUHQWTOqM7/Cskxbzdv7BKkzFYKWdfPvV/ag74CZeZX4XSwSAKmVRUnXPr
37Y9yIpF3d1D6nVEINpmq12IS/M4Jt6NqkJTnFZnvA2mH41FI2hRymEvJwuCjxSg2dJk7codsnCG
XQpgQcCZJaVS51YOzbALC9/7g8TjWp1maVccEzeBRYMoyl5n6o1fIC4jDxMpP7bxtCa4s7RYjpkT
C1bemLbhD9GCej4J60fIRGpovTdmH6efm7FYo2taetP9+/ur/W+iIiA9pcmpCad0R8AcA+kgqUJ7
M2ow3ktCol9tUTDknpBBKHdFM0Aluc7XQrCFrXKTZ9ZjfZXMaf9sA4H2mW4I3/tsLr9ssh83f6ZR
HlZorlXnmSooPEkwx3t4R4Dob5W9YeEwuG1jJglbGYFK7Zn3UKyyjLwnEOS4q8QqUeHSEl1uzVdb
pGboqra8qM5ad9kH7bN3Ix3S0/UVWhrcsX8qY6+TXlo+B5akeOeqfvTDdqd9Hm+8UVz+3ygvQDGa
CXXu0Sf/JysUf/CkNCsYh3+B4RsejDi3eiJqCKuiJf5HYGaIankByEvQuDeIGalMAfoXfe4gjmhC
4IjKSgc7SCX2/Fgolg4HqF+YNrvhbZOM0X2jM9ARPCLLR9lfFbeUFTvpj232NQ+gXfShqQnPP0Re
GzQ3cWHG96DhqeyuS70iZbcDgjs53+Icz0TuwDAfAvEih3lsmn2QVHETgdkeTaXVR1l1asp+pVw0
EBHetpGOU1LWeMidx+psO2R/GCpGgDKHH68PvhCgufr1uTcwPmRzddICNAFoKAdToEWcsJM1SW5r
E6+mzJbMyQk/EoilgzOTlicb8s8IRtDH2Aw3XrqqWPG2b2UuLbEVXhbowshvIAy3e54pEJf4Jepe
tZ3jfe5z86vW/Zru69sLx1yKYmprqL2TQp+agf2xGfueDNKk+y5sn7yOgLLp+v68bcXMbQDVzEQV
NKrLkwpEcRxry9GOH25qfxLM7f0kc8Ri0yt5Gi18fxnr6bvX2jVM7tKGOB6ISBLyno/6RCsUCRUx
QIjF/k9TVfR4sdhDVNPg17Z1uqzfK1fKh8B6XTyrczqNfYSc4aDsJ8hH2m1ZKuY2ggbwNHHih8WJ
CvDJkhCBbNJmCnDp1SP1toUwV9Eegul+XoRV/PhP7Ldvh2eRQ9HZi1aD5qUZnPCDShE0dCLqzCLb
30QFC+6ohmjboFf17JcOrGPmfdRFczzk8WOZJnfBgAerhNr8iitcOFFuLyjF1YtES1qfAltDNqFh
H0ngqWmXlJBPmnkBXHmP8ug223NbQ5syiLKSG/KESklCPgZdndqj8LxhTZh8wYe4zaBW1ZJ3bV+f
cs9/H8RM6l0+glW7asYPcmAbCwjMbQtNoS0ovCQUj4CPzC+jESCCiUiyJmW1cKrcPtC8Q29WGZQa
MN2WH8eWP5akQHJHbersE8xlK+a+tqEN2vKUEq8Su7HnAXQYmmQtx7ZwZl2q4qBp52Sc8vLU9GX+
YhuZR/uiNWSNLndpgZwbPBloKGsaVyfeEXnPx7jbK4NHi4RL3OT+XK5iWkOloCNZ/DgaFB1JNXrf
wmoIN1UdmdsUatLSU214iUCiMKl3Udcl3S5g0yYiM7QEONVArXPChgS0tYLGeD42k9+3ewst5hXO
mYX9dTtDIxkYPXu+Ooe2+cUBdd8JT65EqQs2/D+toTK1ns0afTL11NylzLtHwV0f/Tl85iK7vb69
CwfIbRIV1CtHRlR1akahPvXZXH6gFHy/w7BJ5RFbcJn51f1JB2411EIq1HkaYO0LWT8PY9msfP/b
mSEWXTbm1eiiB6uN8CV9ylmWe7sg7UT8gL/N1SEBzaVnboDZbEGcz8Z2/BZAcZIMKxmDpf1xHhE0
HgVNQddzThUSzh2guDqbhkPH82HviYSsTLO0Q46Jc2NaNcwFfSJxIL+Rlt+LZq5/t+NqnmXpEDt3
d8IBumpjkp0osisxOITNND2GFDKCd9cP2dIE7s2t4i4P2UBPAiEUPUI8JhZ7Ldq1EtPCErldpDbl
WSC6SJ9zD+/p0eK2bsLKu5+TnKz8hIXNdltJ8zL1EgCLs5MpZ3KEMkkKNwXizqjRLxWF9uemlXJb
Sg2q/z0Blckp5aZ6aEJGHtC94a/48qV1uvy4V8ZimyL3qpGHT1RG4fsLAcKNILGVu0pWK9HyQhzl
Kt0bf2a5ngZ9Hlk2vW+ioLknUD2504nR3z1SfmYtRJauL9aC7bu9hiIoGyvQ1/QYCP3uEhQ2tX7X
28bbA76SASLXf4r8Um/cGsfcx2IqE3QV5acGoAR71yA3Of4o4iQuVxraLnfS/yYlGHcMHeTtTBnO
/VMZx7+D/IOO2COUz4a7Hi/PtkTvJP4Q8dUjvWCVbpcupWXXdiylJyW64u5feHjR6FjZnCWDcWze
zgVkAWKizzqq/QsCjf7xx2a+jX0RPAa0X7kkF46025TLm2TSHkmqswHX3nSsgc45gqpkOiVNJdbo
qpYmuRzAV3ZjvKDHsSrYySitzEVi3p8O8GVDdgwBbFQrPmZhQ1x2Y/RnJrpjPjvhLjOHRtb+bQHq
7MN1a1mwTLfZNIgbhcWy+qTHoXroczG8QDroNKJa8C0Xvnny59xs23x2WchXC4au7LBJiiF7IDkg
yKKN6ydgsOaXYEoKNOkO4sv137S0Ype/v56nR7dPpsD4gYJjJY4pBCHNnusuWcPzLdiky3GcKnjL
rI/9U+JFN3TI650S5JZX7ZOG/ogI4GYQ1N4WNd1UrWMu53HjDw0wxHN40jNFWp0KJLs/zMCsdBsP
mXPZW3T551PQs5OAjtAZ12Qx7GIR22Bl65dsxbH7tBQTRRKUneyYqPGgZxsX0GiJm+lY2NHabVGR
C/MLlAxlmxT1KQG/w976srkRA/0Y9vXG8M4F+pWMWKVL2Iullj/wCo0YYoimTwlRxR4EMP6KXS44
Shfwp8M4n+pW1v8PI9Fz/a3svfmu0lkP8vry23VLWZrl8vdXliKkB54TKRiysUDSqgIOZiyi4m+f
t8G+6NdgDAv24sL9MOQ4VzLwTyrl3zXPEWTETyWsQwExqUn4rkvlRxmtydEsHDYX1Md9OWc1i5Gt
Tya2LyjAwqaMfoOe6u/1ZVtwMC5bsi6nmOXU+CcT9PEjWkfVp4yBkG+bsbh8yao3UCfudH02eZY+
BTmd7qu6RVMFvM6KQ1laIsfeDfOSVtuSn6xnyu98SPmt8mShdlNV8Pvrq7R0uBybz2PaW5tN1Tm1
nH+NC0I/Q1pH7PhYjj9DuNCVx97C6XLxfEkr/dRre3LSfvodDIAPymt3Fg7tJm9BfIMwSVTiqYOY
5wqOZWH7XWhfk4cRDaEQeQoYi+UhKKSvHrwCOYsVN7Y0weWyfmWWY6QNydEyf+bIgth3GkxTBRCx
TJVfr2/N0gSO3QM5ZNFfK/mJ2xi8GKnHboueb6KhB9Dmcuhefb6CkFVrRJo/GIYrN58aeyNzgLyu
f/vCsXKxfURp0adQtDzrfAyec0HUe3lRKCGFbXfVVH24Ps0/KtY3Am8X0serkEcoX9dnEle/8mR8
gRje/VhOyUFI/YIeih+jLMlBaXLbAAwC2cvvUYH/Xp9+6VcG/11DG4K0bJzxYrJksjd5Xj9ydhGd
raObaGtBGCXD/84yDi2qtFmdP0Ce41vSm/s0gYFe/wVLZ8wxfyaiOde5qM9FSP8Ofd4dvWC1sLAw
uIvto6bybFEJfepTE6U7oSyMz58q+nvTx//jmXh1hM2gIP/KWnYadRnfiNmzt5G/Jqy49PGOedso
gIYVFfJEM5K8hzihepoE/7ztyx3TVkEIiUDu1ed/yJgYMgEgYRBruOCFe8OF8PE5CszUZNW56ULc
Fl5WhTuoWIGHIQ/iNb3XJdNzG30UShE0Eqo8jX5bcXbkNUohj+NA2uhulIzX8w5QAGaKnTGqraNd
UlRecgRWzhSPaWsq8nFAO6X3abRDuRb0v/nTORz8f23FLzxW0kSOxyRUn7SIzYFHnB6Cia48Wi/b
/z8OBxNcjsurM+dNEhgDqJ4eE9OGe6vNtyRn/cGn2fzQWahJpNDXXbmb3zyCmMtJWySiVITPMeYS
z6Z7v5o4XhrXcVvEoJEDjYjjsTL5rVeAW0VuE7Slrq8qQ7wVPYmhffqXR0fbN2BCOm8wGiyH46v6
Pk40ThxIWWn1t5mm6bci/vzz+uALB8f1VV490aZnODgTeVTopIq/9ERuiRQ4df1UToYmsUEJstos
/xv18bzr4nJLmIOxHTeV9UWlTYGiywQ9RJK9SH/lsblw0F24ca8ZErNtOh1TeSdAiELzX0y909W5
SjdVOvHtjrFKCGrn04hv115zoOODb78V0T2Y4lcut6U9dWx1bqNiLgKMn0AmKwQtPAkn8KGvZUoW
zMjFF+sSMSYbo8t5jKGlMd2KmK3s6tKXOxbKBcR0RBANx0n8LrPfAf+DFqyVVVnaWCecsKWZLLR7
xmPnPbEh20kwH+b2JS67Xanmm+vmtLQ2jq1OXobUiwQdCTGgxK6xpe04b7QnF1Jc91BnhE7weKR1
SV+gtzbedl00rsWuC4vvgoinLAXfNAMLTQ3Kah6a2yETB8vC4/WlWVh/F0UsMx71gQ/SsEa/G5LP
sy/3pnlS4sHGaxSUS1M44UXNZ/Cc9fgFVf2hlLcTOo5iOiOV4+3DaiXlvbRKl7+/uggpj4JKM/B/
ROmzNmyvslterCU8lwZ3LNdH0ay0DRuPvcieZlnellLcj6JeMa8343ZOXcBwMfJA8xSnMy6amykY
HsIIakQQXU+rbNvd7WpHZFWNlpAQu5yThzJOd6C7X7lNltbGsV8Woyg6avCLCvZOmO/MfkeX3PWj
uWC1LjpYSxMTMMHh3HR3yvtI7O/r4y58sov6rVXZqRZU/Me+uO/6P0W8n4eVF+DCJ7uQXyGjKeEQ
YDwW8432bpL6eP2TF46Ii/OlLUw0m/DJc/QjLh4r+zOr/gzT7fXRlxbEMdAYBH5joHAzzeN0qMd5
T0S0U+CWvz780qJcpn1lm97EpC04hHFt4vGXMOwAq5T+9GvL6KGLt2p81OabscMBHClujuAr69Z0
G97+8NAFV+G6hi7YBKvxO/9Qx/wAFPrL9a9+e8lDF1ZFQzFOFkx7Rxs+TBn4y5rHfloJHpc+29lO
SyNuvf5ikgJyE0z9mONt1OvURVPTrB0n5ERBidU+pQ3dAc2T6K9bloS6UOo2rDPt17AdWqGa3MvD
0IuD6DahVDklThATexNAYA2G96O7TDzXawylb+8kddHJVvAaHaMYN5LZF1+KoxqqR02LlYvt7c2k
xAldApnpBG21YIbj6WPUDAekQ39cX/C3hwah5n/tEuk8AFFjcGP4eAMEDKJCU3Vzfei3FyV0kcfA
ZANkXINhiabToffNTw4eu3iiK2CppeEvkcYrj6L7OEL6GSJLAf3W+T8U/QNK5ZWA9J8g1P++qUMX
cExVSsjcJd5vq5AipJV3KmoR7AB0ACQAfwFP6H1u9LcqEtke5NT8wfd5tOOAglXAcEyTLlbu1qUN
uvz8Vz8zygO0Z18o/eu6Bff+APqJcOMGXaZ8NTQaQdHjeNn7IkKnOW8OkJe/sXm06UYJXSTyBOau
isoBYltB8SWyUkDLKPqmjb+G2FhaGseaEy4YHShCsoj8jsAEPUA4YNvRdQKaBmDdmF0CmgH9F3Ny
SNNqx4oVt39xwW+dLceaIcQW8SqANcdh/EBGeRvF/DbPhkc5JitlmoWVcZGuhDWJUD4uc8tvhvpT
ucZJtTSuc2LmOPCmcMC4fnzblz/tmK0s+NLA4X+PIits76EtbzyS9qbN3/d6JeZdWGvhHBE6Bcj2
WvigCN29u5biOTAZ/l20vryjRSA/bzovLqx1iqohsRaf3wWnpHwXzBCZaTZdiaELavVZxWICbZZj
O4QHpdhxjP2nZDXAXnCjLqYViIoSwhK9+kWHot2VVP3Ky/rC9xhs+34X1ApRHNmHl5RK3DzxutrN
8THoVkxJvG1KLqg1akzplfyid+JPN35fjVDcSPY6Mv0uUcMNqgffhgL9KNd3eeEwuehWNkRGg2YG
p7+OFOQmWdFMUMzR5D5lcoK2er8xGg9dmGs5Ej8cffBSZxCxY0F8a2i372K58ksWzM3Fudo2RE2H
IRqPQnkjJnQm6NT7eX2VlsZ2TBmAuczIy37P4qkyX4NNnZQ8dBVQmrTIpujyfBU92OpQsgGAIoUC
VvX7+ncvGYLj8yd0OaKvFnY2CMjPotOMi3Yfab6SpV9aFsfr66CLOw2NeciC6SPC552BksX1L18Y
2gWstnz20ha9d8cS3L0ZBIUABNjml12gaodMBBvMRckSrYxNOx4MXaNQWvpqJ34rRyFTFSI80C2E
N8fBBgdE/8HKI3zBVvnl769im0i0I+0HwMXGdHwceXkrMnvLB/8Anfa10OwSI79xkbvoVK8b/Maz
OJGACYRBemPCX2320EYnP2x29Qi+vBUX+naPNFh1Lmv46teMuZhbWk7pnyxDo1WM2jt4BPL9WGfV
rgqi+a4oLz3ROtgPCVRNUfDYqPTKHWsGxTwNKoLf2LQ3HH2j25JRoQtPTXhXy4hjXMqLPfXru6la
YwlbMGQXiWoJyTRNcLDC9m6MH9vxly/WHgZLh9axYpRNJE/jHk4oAnoPCL5mV/rm03U7frt+yUMX
flpIcHeMFyaCtvd+BTrcF0Btmb770fHpwJJ+P7Z610M4pMNTk7bdRZmJrzynFgyGXa7YV0fMliga
Vg3mBvbiTkThS4nqRJeUd2qOVuo3C4vnIlLjvimShmNjGjXeyoDsWG+3+SkXjtpFZJ5kBuedhw8c
OYkQ0kDXN2Xpoy+n7NW6dIMIQJOOp4BnPiTmnOiVEH1pvR2TLgs6hAZdgMdumL+Afv2lkodo2kHw
ZsVpLJiBCzY1VJokUYhW8vkuYC8kumvTlW9fGtqJqqNaRLQSufoV65g/6ACTNGObH9TAN/odl0By
bMoeWrU4jmgqvRVFsU+reOPXOzbMWViGWQ4LGlK1m/tnQSBFxlYi0oVtdZGkWQLQFRQncGEWX7r4
YRw/Z7baJeOfTafRhZFWcVCAtw2BW6LfGe97tMa+urCjLmy0iYnXxvDzx1wDHJG2+wQtw3ItPba0
KJe/v7Ih4iekaS7JyJj/jL0vLAx31SD3od6WxHJxoinpTWpbWP/oP1FUNipSb/MrLiSUmcmzJcXI
cIZ1A5mBzLb0eH0vl9bcuVqz1iCm7bAqpTS7ob6r8q82WyknLXgtFwo6pBXp7eUmqdt7qh75mrL5
0jc7QTJadus88mDvcXj0ive2+ZCtOZWlT3bMUo0269MMWl/JRd1r6LIz8BZrFeaFE+hiPcEOkYU4
ghfBevCC8kmmN4nP512ZsnLX03YTzomHLsSzCAxJtABdcmzqu8iv7wcDWVLozV4/Mgtr5NI3VhBn
J1MOkTrN+vu54HvPbMKO4ssdG0XJvbB2wAoFXvTOz5IjyssrDE9LX305TK/Mv8woz3kC0cdkBOod
TcVDvk1jJHSxT5MpQ6wIzjmUGRQYT4DXBzuvWbn7lwIyF+7UaQY9gxkRS+4DpT3LnD1mYkCPXmyf
LK38fZCNX7raZwc9crbXA7rRCksCiEbNZuOeO5dtXE4KDf543Vkb1u/qbvLPtUf9ldLCgkETZ28U
1eNoIENyFNMXQd6p9Llaa7df2Ha3TsTmoAcJPMTCJ++zDU+B/+W6ESw8u9wa0TSbvAnSEjY2PTf9
x0a8QIxrR02z8+lzpb4Cj7ri/ZcWx1l65FsaGxo8UggEeOhX2p5lvkZCtzS240nrHiwQ8WV11Pwd
LIpgS/ld93TlwxeW3sW8tUmFpneuwWM/t7sonvZydeiF73Yhb+PYem3TXTICI/smjb0rcmSnoMV4
fXMXvtwFvYmWMT1EGD5K3lMor6VTedg2svPAKYehBvUtXEVczxDUgUM6xEZN26zUBb3FaenXJsHF
2Pv3OnkKh43jOm6ZTLT22xw611lb7gHn3ieR2Lgglx1+5ZYNozKMepg+E8lXH9kvtOnH5+uLvXBK
XCSukQ0covD6I2hhdyR/rvy7uN9YnXFRbiZhooHcKKBoJP/egyqZpeoQ0oytuP1LBuqNvI5LoBl7
svVbD2cQII4/gIjPt8oGdC+jiB3R0/rZGtasTHU5fG9M5VZ26zEroGCGPWir99D4SNhLG30z4V/W
k32kVnz828FP4NZ4M6/GSweUUnjwkFsPfa0gKTk0vbpp2mnTfgdurbcHmjqkKWLZofkgkj/C3OVr
rL9v7ob4n/pHSSBn0/NGgmSIxcO9LWvvhkZTuefSav8RLe4fQjAzHK8f3Df9jwjdckg150nddUad
K+UPZzGXKtxZHcuVuPzNrcDwl3PwyubyPm6lrLzy2c7UfgPdHfh/eZ6peF+ns3n2o85sE8/FXJcF
fTWXimjexWGUPhkNcuExRifFhRzQiobtdDH9sDPwFeDrf+d35UcfLU/bVtDxWKPJQB7fMHkeZMSa
Ywr1N3nXeFUTfb4+wZs2g9/l+K0S7aXE80n6RGaGJx/sEb8K5eufYwdubjU09361ja8G/Vn/XUOZ
8rkFH4c6BwXY2FUT8Jd/Gdbrv2TpsDkvQBuLcRhsJc9ta+tvjYgIvSWEFOZwffw3vTBWyolfxFAp
O4Qd2GEtf+mqSL6oMiL3BFzKKzO8nZnGFE4YQzzwF7YxGjsUWuf3Ge/2RTX9LUijbvIqzp+kaO9R
DjrEST79iNRaK4x/Gf9/HCfmdV6Lfm8pZ32gzqLx/7YF+ODZ5wRyg/u0TWOgqodyn3jq4Ef6QRXl
73oEz/31RV3YNLfaktcJTjRL5TlDM9kxmaLsBboj+vb66AsOwi24CJ+PSewVoKoUUQSC6FSin7pp
bkFAcqqzur+5Ps3Sj3B8Q1Il6LL0QaMjVFzvQQEj0cgnq5VbbWl0xwUkWXKpizB15n1V7pB9j271
6POVb1+wf7fsgg4eVKlHrs4mS55EmoGE2orfKkt/g7J213OJzBXL1nTilk64W3vxmKzmVkt0GWAG
3elfo8jaXQL+2WEw9TFWw8FLpy/z5H0bQ/Lj+v68+cYRoVt2qfK8KtBYD7LilD02pX5XhNr7Gk21
PMwku2t1O95AZ7bb09gn264+7poUxCF02IHqucsJeCmCoOnrb33pQ4xim+m49Y06sQmwfQNMJwxA
7grRDFTsocg7bPsFbg2DJ6CNMwNMs64yhkd4Agn0D8YPB7kCJ1lwqG4FI/HKpjV5rs6kqf1PIHO3
X6wi8b2yVb2SnV5wAG4lwyRRC5K0QJ6hB4EihjSB+ihq2X/J8pp6B4Zens/Xz9jSj7n8/VV8wFVN
gqjy0yebWZmB9zIhDyOfwUgPctx0DdmzYK2uQJZKwUFRV706A4wR7LxUP0qK3kJQLH/lcfOT+sXR
97cR8AHE4PwkKUjd1KBDT0CqsW9YDxy9XO2tXXBrLpsGdNDqfhoi9sSr3H9oDAgpcqnWLuul0d2b
FISKUe6F6VPuGahFDuCbbfxVNcSlbXCMW7BBiK5h6VOZJ7/F1E87zvhNb5jc03r4MCTjlygxa5u+
cIjdKohBLrcbGSQ0EtqzHcLQbg+aW/UeCRW5K6d8m8wY+lH/u9+9RF9JEVcQy7nMQyz6JaRfftxk
H25NxAZe6zd9UZ5tNT4Dvc0PPGu79xChqr9en2Fhy13BLAI4aYaG0AJ8hdHwAnqr8lTQVZ7hBft2
qyKNjzs+rubi/I/xT5Y+CiMashlKhX+2ff/ld73yIEUnxii3U3n2WSCeC8O7CUlvrvjx+vhLv8Ax
ZwC1Z9b1OnsqCrSi3oAdjxcfhq726puqN3P04fo0S9vghMkm1FNXgkrkLNoSDBDCoqpf+ybcGDFS
x7JNlQ5AVYM+ndIx+4CBJdmhMGt/bft8x7S1r5JYhjq5D+glBz6YCoBevI83je5WTspKlYrGEF9R
mfD4oYh9X7ykFWjxVsK5BV/hlkyS3KaTyHl5hkox6LxJF9z4gZqfKzl+QCQit9maWzohAC9BsAS2
NipGoVAXR/Wf2vpJeb6+Tks/4/L3V7aQIzuRNVWZnznSxtD5ABH8NFQSLJtyvC+DGhom2ya6GMur
iRpSI+zIxvycTE2xT/KW7Zs2ax5miba9oFL0y/V5FqzCLa1Y2c+2skVyb+pB3KblnPyIkipbsbml
5XJMm3oyDCcaQn0y9v+qwYu9nW7oxwKX0d5HxLaWwl/6FY5tt+gjCUFMjuNrqqzZa9ZVJZCaI3iq
ri/TQqTuptqh2aQLVcJ5+PMgx30eDv1LVY/N+wKKPt/ryARfI7+qySGyQKMRuJhtZu8m4m05K2lj
k531JMNvxiPpKWrTTdlygXD8v6eMq4BnuipxeQSTfIQgWeLveKfVn+urtuDZ3f7zOhllgb2QZ1ZN
+tlAl/whyKABrZOhW3FcS1M4T1zT87pW/Rzf/+PgVhX7nk9htGNsLTe0cITddnR/yIFZ7JL8HDX2
HIjEC3YXJbLBevl9E+ht+hih25LOlQfh+cHLzsSOEEapxe2A1oRtDxo3T69l3c1eVBRnDVGyQwWn
eNP2/OM0sLUK7dI2OIZOUpaiNDpkZ5FReeQdUs/JwMvDTOtNjZE4q46Ni9Gkftib/F9CwMZEfCFt
GqDBVVQH0lUAJl0/tAu+xJV1T1VRWWva+J7MyW9TZ2BxnwDA3Da4c4vTVJHcm5PsDHAc/2BQvvMP
HcLlTTg2Ebod6mlnQB0TIi0LXpD4oHu/TXdjUsafNn2+26HeQ/iEYa+zM6+n7r3MSnEekTpYE4BY
yve5LeoKEU4/2XZ4glRC/tiH+W+gfrJdn1V7qP3WuzEEeSLRlXykShXQ2BkPtdmY0nZFsPxq9tNO
yvzM4pS/JKTWao8K1CbEPLbmYjqvbvSAcpV0KdLArOzq+Laa+7Z7hIQuhGy3bc7lQL+agBNG4lxi
71G5mu7SuNXNvpv91aLtxaW+kYx1m9dtanuMj9hKjaz8UuG98djZ6iO3hXoelZJf4ngbwRK0av77
U3qVoYdnziDUp6u4glqKSFHR7fXaXiyl+/4dwFdrpXiYeHWHfEXQ61OdpO+njL9MfskOUQ5CwAtt
FzIxj77N1W77CXOsPwyZH8qG4S4pmLz3/Kb+3A6sX6MdWbiq3G53NLOhHZhNuENIGz/YrC32AR80
WLPRZkvA17rixBacvdv63ut4DCk0i1AuaR7y9PKE4mJ+H/8fZ1fSJKfObH+RIoQAIbZV1dVdPXi2
e9go3L73ghCTmAT8+nfK36YtN8ULvPCiOkJCQ0qpzJPnTGG+xgi6sNfcKvhxgEQSGSy6mGywq8ri
Lp0Kn+9YR3AKcK/dR0z5GyOW1PHqfanmCBq/6VNvIFF3zEnljSfRFJBfvmyaC3EZF3/D0hnkttXY
3FczwFHJkEOgPoqgr/U1SaDfEmSqvys7s4Y5XJo95yRQwqZJAqH0p46MZE+K7oG2fv0gmqDeV6z8
lCFjtBLIXDqyXZzO3BEdG3BcPkV9ZXezZj/juP+csuJbWEm2Qy3YD9OSEmUL+Sdwm93amvxzeVIX
Lmq3zDspg06LxE+fWB20H6p04BIBx6lfaX5pEp33fDD51AQ5BhZ0uIJwaRc7ziAQTMb5J0jUACj0
ZHHYNhTnYEDsoAkhdVA8ZXN1P+aVOiBGsbYb3p+nv4AByEEHFpTnyNOY6rltB7Kry3CtOvf9nf0X
JABg2bAi4RSD21g+SD0AWmxQWDX4d/Fc3UUJv8+76Hh5lhb2GnPlp5BqBO9hUJpbO/FTMNhxd9Y9
7QtjzxQzIAyPvP0cpR+9HlT7mZh+nhODl/temkTniKBFkEiwbeZPmsX5vIOGKMrpMg18+eX2339g
Ql3nzxtvKuIxz2qJ6BQynWeaUpC5M1S727J/6iMooEGJfjf2G7W2WHwe55sLMAKTY4Qa8//1542z
OEC7aK2ebOF6ZW5ROEMUMpsKELBB1vW+xGVKS7A8BZr+VxMt9iAs/1gHoGCtRXXb+Nkm/K9grmRV
r+aWDiBROskaXo+SoN/WCLQygpOpA/fziqP1/v3HYudkaMO2LEaVNR8EIhif2qbR7GOmIKK6I7wJ
yM3lHbG045wzQdbpkGlTxQ+2gHWdqXFLHzpGlxt/31UArdSfy29K2fmEVOKkTD6IA7dDcpMEor1S
A7w51tH40+WOFkbhEqvItmwKZpR8ML0gD5Bfs1+yWKkVq1lq/Xx2v9nFBYmCIe0A3GjyhHxpwL49
Hjs/HKeVaVpYaVeqClS7HrVqBAWUSV+CAfV2bAL3NTz4tdfmUg/n39+MQM5QvYuGXD5QOWXD3mRI
EyO6Ow6foBuxTUuFifP0vemExx73S0agdc4k5M1Rklc8mLPPs80gXMWqqtagRmNGnKoqeVQUNOdt
PHwHImBNaW1plpz3QKB7r88nGZ20bIZ9wOKHoIzim//Hw3zJIBybTuQ4+IjsRg+6i3B+jPzbNJrk
JEL5nFXTz8vGsNSJY9JVVJYyNdCx8MWY7ZBhSna9BRdrzH1wLayeTwtW4aLbpikUYm69/kMxda+F
FOV1tPnkcLFtNK2hRR2G0YkOZfakCi9/BFOo+WoKsOHs5kmbtTNq6RZxoW1UqiSrR+ThCZk+N9q0
n1tp5Udd0xmqX6jM1Mgtf22GKXuQhf5H8WYlyr80gc5lHwCX0Y9VPYBfTsafaYfMyy4i9bRGk7fU
vmP0CJWNLWUNRxkTUrQF2FDxsEmL4+VdttT6+fc31l7NQrXzINtXPGY6vaOsy59VvhEZxSL/z+aL
xrA2AXXuhwmClrvWAI03ckgpbPt4x9L71jeW5nz40HpQgO29PMt20CEdVlb2faeeuUA20U7FPPPE
frC9iPdw5Zp9Bd7P61aFJ7yToMyx+Wh3wWvKT4OpHMr2Ayuzf8SkEzDOD8lursp222S5ILUp5r0E
8s9+AEbqptXgVEepKdkEYmUuRi3Bm6Qo1UgfpnlQBypSbw+t4elKDn37YT2+vrBbXfWqArWUk2Zz
84GZWD6yckzVIfLGeI3/f+HqcCkCLG+hfdwHIFMxon2lICvasR6SDEOqp5Xrb+ld4mLVeM4zPVSJ
99AKqobho84nX955qsa9tfMgQCq6neqRR7ixAc5k/wh0UV+BmJwS0FDcBrFuc74jceivLd7SqJ0z
QM6j6MjUeA9MiE+iBeavT5v4a8Ntu3KXLa2bcwxU3tRkPMy9B1p63aGI/epTGvZqBcy+1LpzDOQJ
9B0hmK2fwOJvTomVEgDqcu19stS6c9n3oxVNBUneD7YeyV3ObLUPIzztNx1hLsIODA6TTRqlnwIC
5GArjH8i51f3ptZddJ1paEXOSq2voy7GfTb74LgrTLDy7Ut3rguu8xCCl3IoAK5DUJSy8Aso9OMf
YccFdBKDCKpv8UMBeZ4jncL6FiySr9uG5XjyLZ+kKrjChi0b8kVr6n+crPd4ufEFa3DRdlXdKKon
nDEqg+CI1uP3REbzXc/1sDJvSz2cf39z59qAwv5Hzk89H77SGFKVqi4gnavY2jm2ECBwEXZ5ANml
PIvJzxRQu2MGQL8avbtGz8iA4UrbI6j4D4nyO0rrjUviWDgLQkT2o5o9APs9iSsZgrr2LoU87Rpi
5uxO/Z1QYC7STs0eBLgbRh9+e/XK8m9BOzdPzE/+mYfJft+2+I6xW6SqkD/IcDjn9fQ16aX9RpHD
6nZNgRTJyhWwtP6OZ884gdMNzdsHqYCFZucnkNI+PeXSG7a9pF20XdWWbZwInz4ExH7vB4Q08rFO
ri5P0sKJ6ELsaJN1QIaL7kG0HJhaESMatIsYiVeCGQu710XZDcoOMvGtfkoaECyOPrSl+0z9I6v2
dUoTf5cQApYGGt4RnhXb1sTF3ZmY6C5U2F4V6iEOv9cEJeDBlee33vW2aXPMvpJhmUxeD03uIEi/
GM7IA5Tk10AnC5vKpSVA5ZPJ/F52Dzingn+UCONPJuVptB/Teo3TbmnhHSPnXRo1ZYcRmKjsAatv
HypemZVTcalx5xZHsf9Y9YA/Pqi4YC+8tdFwV06imlamf+EAcSF3KoLqJUl9fmKRMrspRnSUEkPu
ynjur4m3Gi1bGodj3VWLoglQGVGkUYb8vmrb6nMk+nYt2bXQvAu+E0VQ1L6l/CTBPL5nCSC7ZTeu
lbcvtS7+vJpokpdDGJdofZDkYTI+eUBYPvx62QIW9uhfgDvUlybN74NvYPws2RnZuzI3dBu+h7mE
BWwiIWreFD8hFBCAuNDLr3rpJfvcIjN7eQhLPo+r3YLawmwa5aheLYGW05iCkp3o+huips2hNKiq
80ncgBgEYcVBeuGdn+K/y30v7GAXfieGPpsLHzSzRec/Jnb8/jvIiGfWf2NYkG3PRJffIEGdbh9F
KT+1QZK88GmufsWorP1yeQhL+8sxclNCCTydZ/a/MxApPvIQwCNZWZyFi8MF3rFxyklvp+AkRn7S
ZP6PesUvKiw9GpSDdaK6z7zO3Pj4y7bhOLY+1bGHxDINT5Jn1Q0yz+wDcC7FCj/ggrm4gDsxVgXN
ZqpeoZoN1H9ZSTBOZKWvv81DsVoGsLAkLu5OzUyh8iJVr2DkaL8jScV+5cAortzlS2NwXHUpo8lX
JApPlZD2gGgjqJPzgO/jVm60ehd0J2JbQ63JC0/wdcrbquq6DndT5B3CUqyFgpbM3oXcmQS1/HVy
niWKAIfH2LRrunJ/Lp2Yysbuemwuq7sneKn2Xg/5j8sbbGn6zov25qmQ9HBxKpvwE8/rHy2Ir/bc
K340w6rA3lIHzpVOW4i45CPH+kicXTiVoXcK+VHQ7KzBGZb2l2PywP9UuaVt+orITfYKwDjkwOsw
KlZI6pYG4HjsTAago0znEI+pVvweADVZuc9aFAFeXoOlAThGHoC4AEWLPqYI2gcxCL112e3GAdUl
l9s/m8I7LxsXhtdFhoKZGdzJvGWMHkgwJuNuYEn8ROK0vRYjdJv3pJq+X+5uYcJcWJ4W+iw5zKoP
8FP6HdX2M/VpDi0DVORs68Gx+anLeCz1XH0IRP9kLIQj4mKcdpm36uwuLImLvqNTT1MzFQAvMQR+
ER9LTp1YjckszdD59zdGF/tZpT3EFp8Gec4Fp7LeQZeTf0Zqsni8PEVLAzj//qaLAiUydpaJfi1Y
mH7p6vpX1MhwWzzMxd4JmuWsgqjoB8rqbFcJuLZErsp8L326Y88sBF4CQpzpk24qehPBBTI4lHK6
9jpeat8xaFS8MxDmZUAH89FA1EtBlDErZPXl8swvOFG/D/g3M191bAA3XCofq3L8TjUe+IaXd4QA
RF2Tll1d7mVhEC66jiiWTZXPxWM0Bepe5x0YeMM0/r6tdcdLn/KSziBmiR8ThgICYjX7BKGW5LSt
dcd8BYfEPYVa2OMZ5jghYrvnfFirMl+wLRc9J7Qf52OVyEcoq3d75Ps/5U0InFTUjSvH6cICu/A5
ZUC2FQxD9Kh09M0qf0a8AJs/KNDDWKb8etssORbMbcN8JktoYjUs9W8VyGurK1EjDLYyjqUt5NzM
fS65nwNb8VhA8u8QVp33agozbYMxMhcQN9QxcIR5HT9WYCq/iUEm/sumxF9BQC144q76STF0BWiy
iuJWlfVwgNrHZ+s/aLgZorffK5LRQ9o3D2ROt7mZLmlOH9MiSgoVPQWtaG+rVumDQOr5RxPH24Cs
nkuZM0VhR1NaRU9eKYKbeo7zI7iei72uS7Wy5O+TywnP5czhIEpJbSfyW2b4QfXhvyKrP/XiEwM0
zQ72O81CUGeUn6pSgMAVpXFz8Xx5O79vl56Llhtsb6BcWaav4QBH4JDKM5FFBgyLCjtCDpc7eX9L
e66ECq1o23ttzJ+SgrNflWX2I/hwNsZVPRcWZ6RRDdd+9Fjq5lfKkvQAjMZrNOfpxu8/j+vN3YFa
Su5D/Uk8yizpH/uaXjcV3v7bJse1966sBGNCv2RC+Cdv7OtiN1SpXNtcS5PP/vx4NfeUR1Ofv0Df
GJwo/dAdctS/rWzdpdadW9vrQ2QXyil/AYtrcMW8tN1p26xBqxaSpl7s+OAqFSLqSaxfaJvnO56U
+2awN35m0p0/j9/JUFzLJjoOKb9HovHUmXLlAbbw8AMM6c9p63pR9P1o8hdULb20bXsjaPAxbcpb
vGa63ZDYo/XtoaHFrwQ/Xt4KS+eAC4TjLRr3SK5fimC4mXz46eHvEhYmdzMP6b5Nx5/poFuk2UDK
ewau5rI/cmbX3iTvn9+eq0OWcQml2Zrpl76Dolfd7/scWkaguPkRIJQWAgO6P8/zVIqVeX7/1vZc
8FzvjXWf+yZ4SALyo4IqOk87diVZ97UJ2BpudmGT/qWBk9SJApFJeWsMBJu4BBTYhmRNa3qp9fPv
b04H4kk/wGNavyiI1u8gvwAWSuQQf67siYUT2sXNaTPDsdG1fplqgArP26Gsx2Nph+Nvmygzf9/U
sAfU3Nt9Pg83UVfcj0H0zKEPYCtcUiFZK9Be+hbnLPGimNWEFvwVNXWp3telxTHVetDcslW1xg2/
1IlzpLRiKpmwxn9ou3NoQiX9Xs1Ik0FoZZMP57k6OhJVG0FQxexB1OmLMV34IS+Q1Li8YAuf7wLr
Kk+yCDGv+BXrYdPbSSTRMSVpwK7Snum1kOfCpvsLYZeHg4lmGZyYl3+hDcBuoAdaw+svNe68BGgc
eMls0DhuOWir8OmnlnjJbJuf80nwxlwQIGcjSQQaF3jDtxn5AXrI9qoEAGpjD+eVedODzQQkZjP0
wPxa7iSJPtHzrddA6HOlh/OD6+/QjedywRkNSnqv4MHJkObEg1uGtHQVBVcV8BA5px+HOliJ/Z+n
/L2eXO+g4kFfT2Fwojgf2wLv+taDrFEzfJec/dsLbyV2s3AOu/xwvZ+hxiwq2E9IjuQRyHmKeudl
SbAP0i74LvNpjR11qSPHutPG+F2vRv0yNqCd7CGfuxtE1e8Mg+swg71r2y5zHIeuRT3RXE/oJkym
G67yI/CU9QNop9Y8n4WBuLg6OhRd1HFGX/M0CeNdk/d215aC7nkDahgu+jUnaOFAcTF21h8nk4BR
4EUPoGwxfh/dMKX1LmpBb3d5thYM3sXXxZGITahx7dfVkPyguiF3oR02nlUuuk5V2rZ27ugrQsLd
iWPz3p6N5PKnL82OY+wqrCoqgzJ/iQuVfxmbSZ14Ayqj7T2cJ+3NcZIopL9byOi8FCN4+BTer9B3
M6c6XkUILBi5S/E2xCa1GeCHr2bUx3GCsDf0sfexiU5yRikjEr4rzsTSOrM/h8LCTved18evSg3e
tTGElvvSmJmsnCIL56Krt4NSOyW178evXULYMfMSsytLIm6F34yojpvkYdLDvMdmYMdty+/YudaB
EWM0Bj9FzPljPdnpJCSuEwFu1RXjWNhhLphOjlPspTCJVzLy8npEnveq8csSdKNdstLFwrq4gLoi
nVrTz554HEiiP6LCvKW7Gf82vgFdsroptx3pAJB8xWJ71y0voy/c69fylUtffz4h3xjIRM1QeUQH
9wIppW/C0KrYEX8VY7w0/46FE20T/yxQ+gKS14/0zBWR2oGcWNgE3y5voqUBnH9/MwBQ01sFQKb3
2s/d6zwIu+9wsa/s0AXjDp0bPKCoNotEFtyD5xBYJran7blESAPQNLTJS0zNmvUtDcOxbismic4a
+Zx7vSqPBbRq58Psi2BlJEsL4VzdVVRMsmugDtjGKB2XERxb43tFshvSdO0mWurDsed4AO1PZix5
rXPwYP8mPfV80gKiHK4F9BamycXIcag1CGVb+SqGIf8ixlD8Q1JAfC/vpfOmf8dhc0FyVpWRR+aZ
vJqh7Y9pbU5Nh4eZJfBAO9SprJwYS904Lno28Fy1WUteU+RN9qigA09grMuDav93vuqVkMTSZJ37
f2MaFa2DLm+98Rlcdw3d9zKT7Wcov2ZroL+FBXep6ezQ9CjT0eQ11AMykmP2MKakOUy0FyuX0tIQ
zr+/GYJBrV9fVzY42Wluf9aCirvNVWde4Jh35s1RgcpY+apasJGHnm1/9CPK/9qa0Y1r4Ni1KHuU
5oYygFpNKO017Qv7b4pJ25Q29FyAXD+hfmka0+RXk4GEyyMZv+4Agfznsj0sra9j0HbUs4esJMST
AxN7/t4QjejS1JlTy0l6dbmThSV2wXF8CFrgjgeW7SZ4a4gJEltnDwRsA9APutzFgmvjctPpBNj/
qtERuqhn9jgYgPWrNrxPskzeWFuCELjM4ttQlSuR+YVQnAuam4LeTLyOpmfEkvh9XXsZQ+Xn3N/3
fd+oezCRF9kxmeOyq3fdJBt+yHXWrXEdLyybC6lTZmxrMffTswHH4rFs5SeS5OIuHdRaD0trdu75
jVm2CnzNJvexZkkJPvrfcC3EsFY29dJyOUbfd6jOtKqDzfRRHswH7SENqP0xv7E5NNNCqYb9KIcy
PAJENJCVfbi0Zs5hAHWAsqedmp+TzB6JmK/D5jkPakjd66MEFM0PvxlWb7tpfOdYMIqGrYWew69E
ZPGRxuEVtfHwUJTg1a3H/HB53y9tBOfSj0epjA5n+Tp4gFZBOaCeDmMX6S+TLYttzGCeS2AX97oF
Veg4PZfgMNyRAOHM8hx6Yqzb6AK7oLqJzrqcofyN0CUZzI4BZ/6DUwzp8jQt7GYXTccHLjytY/lq
oFmmj3OKIXR+Gq7xWS8sgysqU8xJknks8bMdKy27siGgO32BKMAwFb8uD2GpC+eqTwpCG9Dnk9eM
d+L7eH7dQFyjfkjSYNtF9heYTsuW86BDqlwBy1x0e9lDYGM/+CHx1+DkCybo0tjpUdNM1yG7L7j4
VDH9TXZIo6sE51ZwztxUTTnsVWROczGmj9tmzjH7FrHYbqpE/CoyQp4nL/rW5rL6Zgyqey73sODu
ubx2RZZwO9WNOPVjedAQkjMD2Ev81B7PVCaX+1haf8fShSgyz++ofIwQfz8kRVXtG9oFV6VR0UYr
cZyBylRRV/mSnTRFZTau0/IQRVAvvjyAhUlyAXXAhHmtlmH+a1LgUB76yD9kNngpzpy7uxiQkJXF
WJgoF0nng/m/RwWBeG1KWx1rsJDtgiRKDmnKv10eycJp4lLc0awbQ2i8sXtU1OrDxPz+qmOrb4el
1h1DF9oQxBOhOrarNNV7S3E1CrGWsFqanfPvb+5100Utj2cmX892oEs815MivO8U0nqXJ2epg/Ow
3nTQ48VDUxuzU5Iw4HtQ6AR5gukQz2ts30vz45gzK8Y2hwIieVUW6dCDrMKsPmX93GYrI1jqwLm5
+8nP/heG0yWqeX+KMW/HuwQ+sbm+PEVLHTimXNFB+xrZj+dm9O31rHN2Q7Lq0+XGFwIaLpKOA3Rd
8nJg96psH/SApIqtkGrk0Os8Fyk0beSvGPTCMFw0HYO7HacVUU9MZX16rJI5anex7G2w4iUudXD2
Ht9sJZ2pqW29tn7WY1S9RGA27g5ClXYtR7CwVV2GukJJj2UlAQ9GpNWV9Eu5E3nk7daD0wuL4eLq
9FQpGiPZdbICKnaI3rNdBf6co7bIb9uKgCeG0Y2zdR7l29kSrE9KFie/EC8j8TFoSZjez8SAkuby
zloCXbg6kYoQ6+G1KFDIY48MBFco4/kIqbv7AinsqTenIui+Dk2xA9PRzeU+Fx4KLjWdsQGczLhN
fk0pgIldKCBIbNWHtpzbL4Vsyqs5UzdDSSBScrnDpT3nGH+Aa2poVSFOweyBq7AGP0ati23wPs8F
4BkS9MqbDXs+54VTGXR7FeRr67P06c71bQxVfgQGvVeVi+IrvOkSdZJ+8vnyxLxvLPQvoF2pihL6
UXG20978E1AXeQh68TAnq1C+97+f/gWzm1p/VIp4z4aBL71XA78l8yqF3tL3n030jXlUM8CUWRD4
J5DYx3tOwJvcZ4jyzmn8z7YZci7uaQTHbQgDeWaAuAatznfhzPMrU3jTcVsPjokjTA153ugc4lXR
F0qm/Pq8/YnMtt1MQBL8OUkBCsO9BrWS2U42tPk3GXMVxPs4p0DGHy6P4X03kLq8ciaIqddzy56r
DjxQcGPlbgrABO0388/MgOLycjdLy+3YceIFXEOxQP0KCsp3iCqLQ11mxa48k7hs68K5xmMaVJ1q
Cvacg+cWypO6uYqaSlwVtV3DZS+ZhGPSRRWlgHu16S+Ayc3XoMkh+o7yh22k4tRF0dle24JW0j+d
d2xL6X9BGKf7OMShd3mKFhbbRczZMWgLzBF7bnr/BSXKyT4IAenPu6A65M1qactSN45tq7FUvvED
9WRk+VyUNrvpG/Yogim/ATWvWlnvhcVwwXAQsK5Ea2KR7agIW/FS6LDQj5CyWnOd37/s0Mif1jeJ
MrKmbIBbodE3Ewp6guhbvNcZDkEygPGC+fGeKFW9Xl6dpQGdf39zJAImPTUxaE5+xbo2h9APmgO4
mqqVq3tpURw/3Qb5xKOiCE4BXkgHqPGJ/6QCw6cXg0QnhaDRiqW/72NR4Vj6HCqbInlXPdcaoja5
eU3UAPdHj8dBcr5HUfy2PDAIIJz5onzwx4pVz30zAuXttYCUzM0aVcDSOBxbT2PGM64G9cvUtVYo
AYNmZu2H6T4yWfzBUxG5artEXl1e+4Xz0cXB6YI0MTJmOB+1Dm9YInoIgOr2WPuond7WxXmbv9le
GiRTM8O7/hlgvjE7tkWYX0fZmPG7ibGNxIXUZZizqZdJbbPoxDpUrFRD3t9Jes7eqnztoF+wk+i8
w98MxIQkDD1T+M+TFhHqVrg6/T84xpZad6xewHdlvpLBcwjUR//Tp2wIb0PSR2QtPLW01o6dU1+k
ZRpJJEeSvkyDHa3Z/4J87U06r1IWLqDBqcsqp0Uf9o3W5XOTe48BCLOO2Szjr5309D5KgOyynn/n
53iRen7Vf614OR1lqv+5vNuWptE5BvBIR52E7YrnqazSQybMbRizacValhp3LL/QdpLpGPFTkdQ/
TMPsfohX2R2WlscxfEMgDxTWGT8B5FXs2FDIqzN6MEdF6KbILlRj/9zAfYpkUe0r/mxQIbFHvti/
jYuNEqXURcC1TTUGuSrLZ0m75k6T3nzdXMKAYog/vz2HTHBZItf2DGDqBAjiMEOJMimSYOWUWlha
F/4mhCincKbZL+mVCAhDvxocmC3U0lZezQur6xLLWaP8AsGv6DnI5c1vOezQb04ehQLupo3vyp6O
taqAlk+LZ9F7SDYSn/B0Z40Irre179zjBZlAhpbhfGLC94sjA4I6u44IDebHbR04lhv6JZ59sc5Q
6WbGmxTS2l/h8nYre3/hWnVBb1Cd13IAzcwvn1gqdyrykXUUUTXs2gG2tieQ8fwA4pPVDfVuh1Ho
nTfam9uC2oGCq6z1TrLL/lFhm12DEgt84xClbPfQUQXyzYuyZuVkend7oTdndXgFDWIytOxk8fy8
LtLYO/TWTEc8FTcxNKMLZ32KQuSttp13EikJki8878r4WulWrNUtvGuC6MA9XSFg2wkToQNO1B20
YNtrpDTX6t6XWnePVx4GPM1VCmjrVO2DCgIKMUDnl/fuu05uBHWWPxcbejBeDo1mfqfCGfrtpQTh
KV7Nh4KU/L5rVn2phUG4eh20q3KaeXkKWIbXgA6LT/xfDVGxNfqBpfbPm/nNphVZN2dFMda3tolB
swmuiTg14eHyJC017vhPRENpnI5zgOCznJEwMbgvdnHTRT8vt/9+YRZW4Wwcb76+ELVH+xFLHNQI
2lGQ++wLmbQHHfAT5Dq+q6gUeEZxf49w9bcgBNxVUP9ugA+zcgi/+3TDF5yH/uYL2n5m2dzE0y0v
xLGQ9b2mcm/D7Iqn/r9p/MmvN2Vp0ZNr8Blk3uIKhJSiC4fPeOtAKIho1pCV83JpRzvWPvFUD6DV
6O5YU6pwBzEqvyH7SRITIPcvRr8frjIbz8VatcbS7nCsH9jaOaNxNN2qBrx73DcMwjDyx+WtsdS4
Y/zcjI0N2ja86xPvo04RdQ8reG9bGoe25p+LPlUpsv28ApvUwP4dRK93usq/bmvbeTyB17KMm6lB
MR9BUZyKebf349UanPcXOYgdc4eANFAWAC0gYR029naSIr6KvKp+yOyQmlO4iv9/f/4Dt7Z4amtf
g6gqPPG2qG6AY2P6puwoja+3TZNj+cA1G89H/UuyC0tv+JAWIIEBGHkT634UuPHQAvJ0EuVQ/ASu
nLr57ndzUX0eiO+RTbwa6ME15xrVSjSR4Z0hnqh2LIQq3h509WDN2TZDjj3LoveyHvxkN0WWgWCv
r9RuyNZC3kvL69guAsUT5V6MaMjv81YGeX8E89Z/2z7dMV7TMtA3JKy/62v7QVcqgxz9NpnZKHBj
nxBRtwk0cvHpCeDlhz5KWrCwrsEDFybmr8CnL8Gz4MfhCVxRyUHqc8kLLdbUS5Zad8zXjohDFgUj
N3TywIIq67D8yTrAWjfNuxvonA3SGLw7x7hm3cRHoCo7UJ4Di7CtecdmaU1Mm3sKzYOqJrgaZ6Bm
w3yjqxS4ShlV3OdamorcTGU5f0hasIVz0qyVvy5NvWOveqww87ZJsl0xtA/BnNS7NMfD9PLUvO/N
B24sE8KhAhUC+HYal1VwEI0/0b3UmTmmEBLa1odjswqQ+tbKHAClvs7s06wiu29ESR5iU226dQO3
gpfFyG+bWYIpv5rBnz22JZhuYbqHTSNwY5eVLDwhUx/NtwqunoRKlehR2neWq7rcw9mQ/ioTiAK3
ftf4NorgEfO7ovCurYL/A9FM6L2d851QEsu6/mlbR44la78joYCe4A014d3ZZxRndxXM0F4H8NWq
G/S+exq4Ecx+qrQMotjcJjG/t2w49jxE9bm4UaArGUcoJeb91eURLRhI5Fj35PN2muoxPoHJKal2
eLWkyY6Q1h63tX/u942njTosY9pO2zsxAaRme5h3ls4rL4mldXesu8rGwQa8s3dGi2PLv7UZv+ca
pNa1eGjGbQTw2F7OnTyF6cTjzm+vKzOMOw5Sod1ml8vVx5giW3WhFe11UNgsBuS+Jfqqm/UmFXt8
vHMrT4jmg3SjDW90njU7IFzq/8Iq7R83La8bqkygdjtWIjK3VYfWWxvcUX+VC2Jhed1IpTZ9Mieq
PENnWXzDJv0lkTnSeVV4itrgtotX6TsXDnI3atk3A4SsSGbvAlp/4gLZZ21VvoNghTltm6iza//G
Dtg0tH7Ult01SgDuJ2jG7ucGQmnbGneMuNDgXCOzF51MG39iPcpBZqL7lcN1aW4cC5YiBbSmTpHd
lPCNICufWdCotp2q7v0QBYQ328bg2LLMirDK0hoTFIb/IskFBCh+2ObDcMeChaqCQQ4GEV3NoSnE
pCDzDfMLK79v+3rnltYo5huivAtvgIgZxD4g0edQELJ1gR0jrmoag44wCG+SaY71robY5wMSmptI
1SOgBv7cnFMRhknDk+aWzUhpJAwBl5DB47g8NwsbyK3HlUjpF1PNI7Uz+TzvixhHxg6yfeyu7uhY
ryzx2ZDe8QHcqlzVGQRA2NBd03DWwC0Ed0gnzxKilCI5eLOc/rs8moUL01W2MDSu7GwyfcsJyEut
Uh8nXW7cp6FjyLIvShrKfLzT2thiT5uax9/9oSBsE6QNS+1YsxAoGZuqRKgdj4GvEYP9PNWoctw2
OY4Row60snWX8Bs+hqm8LmWbXo+Scn51uf2lreTYscqxNQkyYzdJCL+uD3BA8Kb4Ec1ADlzuYWl5
HUMGam6oZ6/HNvL/j7NrW46TZ7ZPRBUHScAtMOMZn+PYTuIbKs6XcEYIEAKefi+yb/wrZqjizjWu
ktChW63W6rWG7wXk16OhEluQv5UDjWpmLFgqkyHL2d/wcXLlQMGx3IspFGX77hNoFocGamu2oPV/
kSif2IRenIsCJgr0nMVOqp6A8wQnOTK54zgwJ7B9BZhxlbbzl7xpPC+YEkEJ0Mc5BFaNBhv8yqm9
SX1x25H8qQW1RYSvTFug5FBaJKzaLO7jDH8mCIgcCHvNAgHSZNOvWdVX/FA0uR+f8hxpADtjXv1k
Ng5753xm9ZHY1PiBBEp2H4s6HQMrs6BoTUq7l48GwOg/mOqBOJg5FBohRc8cH/oYtdndDXPKk4Pi
ZIY4J2M1oyxIaG0nkWB9keHq2KRtZ4clsK9A7IIzW6gTxkLSh6lHYRRkL2olXbDmjwb+d/Dysaqf
ySyF/8xMFLOGqhJuFlZk9rrQzu0EtKxt63ehRIkdD/BDXAbAhA6PrE3xc1WYztNcDH3+WJbgsEd9
R5HLZ2ENjndPCsfmgQXJsPFhmr2h+eECvpxFSQGl0QOEt3ondL16fOcZraA7m4lvaYpCvmtVMVVE
SBO0ZWjHBpRVB0ekVVgZg5TR7KUg6w1kzIqXEiUgcSg9L7UPpZlaXugSwHo3MMorPlUvZrXLNK+L
WbknxfxT3C87FTq6xApSCL1SkNzvUl51CdEMIx7yWk6+6Z6KwrACz4BUUM3y+eqyTa94Db2gFURo
w+jN1D15FBxYXQtIQ8azGFUgm2UUKzc2vaDVHIiv2gxdEDK+eAbI1jo19eab2cKD8IaeIYDFjmnh
5Ob7rkHppfGghs6N2GXsFJtp9hiP6X9xPxbXDW03gFors6YLyHBRyNaEOA0unXUbggDIYhGoWc/9
mKs0ujyIFW+rC8aQuFat1Sp2Epn/6AlU9TcMTNf7Gl8G9iHk5pY7uYSX8qqggK4qhrQYSLv3RcW6
UkxMHFnkI2WnQhbPyl3eo11amZHjtu0WImttdrTTFALbILPxXHYiJkReswIEhgbZoiVbW17tKC0I
T2cEAvIqM1j5LauIcQeYkfuD+mJXiYNL9KJrT8TQvUX89f9WjVLFnyTd0phamRu9pBr5YF8BLU+h
fG6aTgSy4ilIAaPY2Dsrs6MLlPCBADMaJ8m1qVQhAsK69vsUE3nwqVvu7GMZ2of9idpliyddiiEw
0OEHgFbf/b3fClNuaF+sTZK2gcQs+lwMrXeaUIFxz/C6Yz8YyWClGy5irX1tDyWmTCWq6/wTQEW/
zAnCCq7aV1+A3aNFYpPBGYVoKy7+vsVVGmTAW9GoaMex/7LLQeiF0rJCHWvmuiT7GwarlDwZDPmp
XY3rJdJmzJY4aEbOzjDLLBTMgoxUXnRb9KYrO1SvkV4Ie1oKWA8MIDZe7SWpjaKJV5AG7cxu61XS
SW934C5M4T+XzJFMkFIFVKYP9if/ddURKU2/TNNJ3dhN3R5QKyECbqOLfUugHQCezBFHWba6mZru
TvrI6iDK6KPLja/Nv2a9sRAcRDGWuqlK9sbHZginBO7TaYtkS/RjJfyyNfMF1s0ESJr752yZnUVk
Qvk8fpiSOspToztcHsiKEevV0Ey2vuuauX+ucF0AoM7tQ6PdJ1ziEluzYiTQaltaXF5JlyYhS9C6
C2Lay5++tgZa2Njhym8ANe6dkbtzgliKDNLOzIpKZ1N7eaULvQyaJ7kogMe0siBLiVChZHhqy69y
T9okP7YGGcxdCTBHr6eq4tQ1Wt4358432Tfi2/2foVJ9vrFfV5ZZr7M2JRegOYZ1Bdm4SLeNHb+t
8ZaxL8bWi6wzpxyR0Jz4NTOB5LG7ShwTgngud1GzfHm110awmMmH81LNViP8mXjnyWvZAZeo5gAQ
/vO+xpf1/9C45/N+kmCWBanlRO8KIKG/NPncb7ABrH368vuH1m1g2kjql3DWsjesyE6BOYMO0a6d
Q3RQoc2R0cGVmKCG25FXUMxITguH976J0c74yZ6r2Ic4dBZMjP4mBeTgyqYeon2ta+4hGyrf69qO
nCUilLuOe0wEfaf2zrvmILwRGpQ8+/vxtvMtNlsR1pXaKpda8Q06mhClwpOKU79B2r3F9JSVDCYX
5UUNKuiPu+ZHBxJ2+ZI2cIoGzhldiAa0BcgGvl5ufO37lzTVh12J8NxuKUTfwf6H4uAht14Lb5JX
A1vwr/u60Gw24ZldeGbSnBPksCPkNiD9pPI2HMvNIt2lqU+SXDqaUCUmpaIHL1BnlVMozbiNKmHE
bz1taQj+KuPp8lBWbFjHDFa2O8EzV825EM2jiiHDlDubwe7aUmhHfcGNpdoczAgcD3QBF7jSFLwa
gnahodv3/Zohq74UhTvmyTVv8jqQy+NZr4Z9Nw29UppbzuQiwk2ui9KoQ0b5CfnTrThobeY1K2a+
dFvXtmFngzQfvEL6EtifbN8LqaPjAs3CmpK+gI0Ruxng5eTXqW3UhgF8/u3OP9C9LIcqYGGZMF6k
OMwSqmq9vXmJX2tdMy+zc0rb7SRa5zUSZ3Fp0KtmGOrDni0D/NP/OgjGKwqIujOhvI1YfxKgQ54G
MHVvRG+fG66jo/WIazEPJAXleUFtFJxfxVhdqBXfOZb3374BaGaFuhNk/mrRnqsROq/ejBtqWoAQ
8XLrnyf9HF+zKFHybOKVyu5QTZMdQVHJDhnixQC4yiYEVqCPgN+jd4O3CQRdW2/tuOzc3FDZTMpz
UfJfNpC/B3/ot3Bka+uhmVnszBIFWQ02UwUW/9CTMGCwyU3Xld9/dSRuOJenbWUQOpSvmGoGTk8E
upLUqPzr7Hgp7m/nLVL0z19ZHB3M59Hcc0vbzO4gHQw9y85d/OljTNKvkifG0wCuvI0NsDYS7QBd
eMS5qQSOHgja3PF45C+zZUDHe99EadYdG6zps9gpz8J2PKAqm+y2VfTpcuOfnziOXr2s4r6pILFR
nvk4O2dVtewx82n3bNu827gTrE3P8vuH+MJsLUWazCzPnpE9CI4rQVNaW1zVa41rps2NWTqstsrz
JBW/laDGvF50ZC5PzlrjmmVPJZuRzVfypEwkDCAd9gwE/VbMu+I29LrkikI0zATN8xWbnG9Z3p2h
NX5TWPJLZYqzAWmIshg2bgZri6ybNMTME5TYytM0S/ubAEixXE7+9Edf1sbvy3O10ocO74tFBw8L
4llgE9QxbtL+ua+9RxciIBvnxMpi6Og+L+lMSJMmxTkxoWXISmiOixglL5c/f611zYbxjDfMPQiF
zxBm76Iq9+jVUG/GdWutaybMW8LtAapLZ1T9gU1hEM0BYqtbTI9rrS9L8sHAuA9xx5aCpH9JAVao
1Q22MZWfts2ovksJSlmgxGBUfzzccEJSUrxVWls4yrXGtX1Z5cCgT6Q1f9Ud73+WzGruu5R5G8Ho
56XNjOpbchxSMo9pXPzxvf4O2LE7hjR41C2IwNKogKhv4js6tndSIOE4pvRNDP6e7YSuF6P/sCRs
qompJg+iPh14WKscPHmZxNvEjs2K1rXNCkaROkmGgbwbPCehKcC+GJfJniQFGtf2qp3Nszfxhrx7
vRjAmD8aS773bd+Xa1vVphkRsuXJn6nAS31QTaX9DcqM6Z6jBt++bLQP09775jTFqOj6bfRVHQwj
+M3LNPu179u1o8ZJmV8XE2PvqdnKILZ6HlZi3LoiLyCrf+6v+HTtrJlxxfdnd7bfuxmYltpzf7NF
GWxyqh+2rPLT3DIoV8wJnrdGe+NcWLE/HXTacEK7gdnjr4ZQkFdUECg6t63YYir59ITDkDTzblzl
cGIa7PeAV8Usq0PRtudaqbucyUPZN9dVWm0cDsvO/2T2dACq8BpJcySMfvEifVvExMsa9McNefKL
4TCJXYyxQJVoZu22TjIrkKz+8kXhX7dGMV4lMwOk3RgAibm8zT49SNGHZtwGNUFP5KrxUM110Eo7
SKo3e9qTxkPjmnEzmWZQoGvGg9VcZ0kf2HyXUAJa1izbYK6ikz+iZYhttMc+f708HSt7VC+Ut0vH
shIP7bbgaQ942f9UJaMbbnoZ9mfbRjPpSdm+HIZpPBjsNKnDOGRB275ytc9j6HhTWWXtaFtiPEik
vsa5eU+Eu/Hm+veB77NP1+6AlWdNQ0bM8eAG9a06+EEfdQdw/Ic8SCPQZh3uWZRGz79IYIUqUtF4
SMI2UMHrLqYgLLhm3e0EDKqtMHcFv0msBpzgr+BqzeSutCqjOhq1Tb3Z9mNMXsv5Qynra8Ocvtn1
Fr/wytLrcNSyTMSA4t/x4EvI+ZVxesY5dF87dTTXldzYXyubV0ejpl2FQ9/EIo1mXQY5t5ugzbZK
gtYa12xZjMLPoMqGhU2sALpZi2blxjm64oN0AKph1FCWreXigxoZuZ5XfuFK2gCA9Vuqxmvzv4zq
w1GdtnHRpwD+HnL6q07vUcVK/SYg9b6jTVeI8X2IC2RNB/MYJ9CzJONve0ri6LJPWpse7ayupfS6
rsLesUaw1GVD4KAPKvzD5ebXFlYzbVuOXAKGDa8knvnwjdgvl9v9vOIeJqWZLMmRIpxcmJR6rZ/N
g3UDoYDyG6lCOyrv6jB5v9zPyvfreFNjqCfSUZxgbt6Eg6yP/rA1NSszr8PdhrbgbK4xgrF6gbB6
kPL3dks2de2ztYOXcNZkLh3GA2nE8MfrelKHNAdx7YYzWNnxztLvhx0/oVKPUwibHEziHuzGDaUr
W+gV1V8XetyN6GFlEI52ovl4x5lUiwM+n/yXxBBlmElRb4xgbfY1j+NAa9McFR8PcyyDyv9DwZUP
Gst9n66r1lDEFH0JlodD7aIAlweF+XR5P65dBHWUXttW/dx4aDnHfeCd3j2OYX/1tTjySLobU7My
77pkTbfwfLgjpqYG02Dig9PM3+ltiP2/+2ZOJkDBphruYDwKdc5UE0wi3fndmq9h1O987i6NgwzY
eGM7Qx8dyosEJbiTE/jf1D2l05O/BRH+nM6YUR3F28UDGPBAOXRwgCHJZPVUWOPz0NEzBL9/WYU8
IiH41epmQFW3MFxrhqtF/TVxkszMMRaSfxssESbFIc9YUBnvl/fnyt7RAZIzbsJOokr4y/TQVzdt
vpEAWbkU6eBIDlKI2jSwJ9mU/VYVfVJTfSiNCYj0+Cw9ewMDu/b5i7f46NcanDRkxIrY/W02XpfZ
BqfJ6lJrG7+2+xh5FJgt6+Kgj5sj9KYDy6gCB8+8BvGue7c8tKMbinRLx2xtyjRzMJw6Y/YA9+km
oANiVgA9IAimBzF7UO6Xy8u94kV1vKE1oLxtGLGdRoUCa6sDcYcXJFm1cTNYWQ4dceh7VpNXylAH
sO0HYOq9GU1nI6ha+XIdbCjU5AgKXv2D198S9YW152aL8mXFxnSUIWshwVt2aNrJ7MPct+FA2xAa
ZhHYWl4vz/vaxGinVzp4Bm0sbCevxsn1RxXP+9rV9r9ZVzUdFFxo4hYQ74u/umWxMeFrn7z8/sG0
Rq9VFnVgWm4Zh6MxhFB42ef4dVThRKAQDbZKsJWWb1b7NNINp7P2yZrRJnVnj0ikq4NJxUHQMQLN
0c5P1oxTViAZA308wm6ZXflDEZXWlpr92vbTIuORTFDTVZho0FAeCZ79efeTmGk4dVuEZiu2oyMI
BckqEAHn6MH53dC3onxr3H1JHR3T16JsxuJimXIjDrtORGOyRay/FjrpgL5aFRWJDThECTmQpn6d
rfrY1CysKfzKXWmU153XRLO4UX4T7bInS7PTMbE80BdimalRghgRpLC9DPY1rZlqbIEJGO/w46Er
z1n7pXUP+9rV7FSROZXejHZ9wwncQiw5u30tO//rAUpO5Tjb8ItNdyrHW2fnoa3TA9K5cauhxBcX
/N6WUcae9n2vZqOFnAwP1yh1EOYpG7DZj5fbXbu76gopCvvLzhM0DCDCPcpV7n5bX2h4bTwm0dbd
acUJ6EA+G2wkwJUiDmPj2wiodeGIwHVvRpdupFVWfKMO43NQ2G4ThykoPNjgtPdDN916EvqL0/4k
H6jLopR+EnfljKrNKWRXPASZ7pHfpcckiJ+nh1vnygnDNPh6coyAPN0k3y6vytqANFOlrRxc18WM
ld3ZVbejt8+j6WA+OdqV8At4NCrsM1zBdeztdAE6fm9JJYPIPlYHp3Sj0VWRy7buJmv7R7PVFqba
kcJUB090d17lfqvz+GBmY4g3tS2HvHKMmNrx6ghOIWK5LDPKToWX3PmNH9rNVlJ3bUE181Vtkdas
wLE6UQdk6WZXHFTCebRvu2inLCtjvKA4mCDu3ycGiKro1z0N/8PpVynRdsqesah+DZrYUwUXfLnl
zy8ERIfjyznzIHSLlse+ve7mPsA9/2XEPQpZul903qwJ/3u6/Wu//5D7+SXwvWWJuWFfmmNxnby5
90NwZbw41/yYX3tP/OZEny+P6fNF/ofebyhcp2lrdCWqQ5M92Fvu7fO9SXScYJ36tWeACeagKifI
aRzm6ffe3EL6rLW+jOZDLJxRx80LD63P9Ckrfonsyay+X56QtaY1w51Z55lWiaYHvwyE+EmcFEo2
GyfXWuOaxRrQ32lqH77MIPVhUO1VPsnQS/dd94ivWWxvOUUlWpyLjfTuXac6OIO78eVr+0Qz10qB
WhYU0upgj1UAREAAMeMNs/obm36y3XX0H81HkFihPP/Qfldh/Fac+pMRugc/nO8fq9vqloZf3PN/
1fvlBf4bZX/WnZbCGSFjXJvLbce8U7/jR1sF7NEEEdWxDtT7n/i+vmvujHN+50bxzy2Ojc+PA+It
LuXDhpWJAQC6gi/14TuCvDD9oKTNAxuWS4CstnCOyxA+G9rS/YduGj9W/Vii1Lz0XhJxW3l+xMWX
2HrJQNAntnJga/5JBwoaPjfdboLMb5KpkNL5LP34yp5l4IGLwPfshwYGL/zhi5OOqCiKb8CuE841
D+vaPrBifhinLUXgtYnVPAEHbbBnxPgUW77kSdSlj4n5KLJd+Bfiac4gHqscoYFQh8qsDj5TR1yV
N67zax+uuYI+LzMpE4UAISv9SBhOVBXVF9Vcj6zZIsBZcTc6YEt2bm+0MZw7FC9uWZoKFIZWN2ae
7Mr2/cMSCIYg1wANIbIoXmgaVzTZyPatzI0O1qKdjStsBWsZ0sjOTjz5mXsHuasujf1DDehkJh6O
yl4dYhKHSds8KG4fx7rcCOxXbFAHZPGMd14slgNkCC0Luf9bOoFdpLsxJhS6bATFK6GIDswaZruy
5nyZ+bx/tJv+eRbkquXOnQRJLxdbqssrG0inAmxKyJQ1eDA9pNNN5d5m8zHLN0xrrWnNcIsp6eRY
jHD6Hi2DCs9HR3cSZeCxojxe9vQrZ5YuZ4IgcDIHaNMe1PjmOnfjlgDa2qdrpotamdLplthmJE+T
/6rEnTA2LGqtae0Ed0qywHBxNnXdreGcy/ix3JcZ+of1D2UHEO+18NUQgvON227f6zrR4VbZmGcl
WWbZdkC2E/9y2a7sIdEBVqXHqTBmNEwzI6JtjyvIzmhGx1WhsLZWw4imyXQonQez3JVvJzqkSiVN
bk0UUVKTVEfLs65nr95wKysWr2Oq4GVjYvgpkjT2l3w+G/7J8H646sWSW1nglb2no6t67o6loRA8
1Cb/TrL5vuPxH1mMO5dTO0sJjRdrxADsOA5TBnL9dgsmtzY3mkFCpj2u6rLBxYxXYWyAsKEXdpAN
8l7lIpoI23r0XjmY/pEiSSFAWIMb9zDm9jErpyvGXqxsDuXWm9OKy9KBVJxAIzdj2Jgs7V4BI6zr
8fmyM1xZXR1CFZtWhWJynKkWd//rqyIJzayo7kdLli+Xe1iZHB1FxQaDxNCTVXiyYebBqEp5MkA/
HbGkTg7pWLF9bl1/IjVyD3ods4fbcZeBviE+ABcYXR7C58BbpN/+N35upSzTovmbO8jlsbcMEo4W
K9OAorrzCCZzsPkg4/1YNIUT1Y1v7aECZUTHhoFlp1tYwvCaYYd+ce1vUfmuxCI6M6ECHXoKeThE
x9VVibxTlkCBV11xWwTOmDwO+cadasUAdYxYXzR+BiJndXCr6Z4aYK1xmxAQ0EeeFqesGja6WbEO
uvz+4XpDHL9qhSWR2hH+G8D0VTB53pa6/Vrjmn/iwvbcjsI/gQwnTKkM+l1kY1hdzT3FI5jS3ZEN
EAMMnNyK/AECa1tY8bXP1iKGJnW92B7x2RysedwtAuzey8aw1rJ25R8kVcomi8Oubzp5asfwcrsr
RqZDwniFmtqyyZZ2u6Ccb1NkF3PgpqUUUWl/La0v5bhFabXik3SMmNX2DoS7MQYKjnQ84gVV8ezT
G7KFx7FW3KpOiVa20PdM+2X6X9+70Ht8mh6v3LtbM5qCrwYA7sHlOVvrRnNMI6nN0cEKH9zu2u5e
lZ0GrP5+ue2VddaxVk1JISCboe3CPCfjdbqVjFhrd/n9g7VCo86h5Yx2u/aXb0L2tt2SQ1xrWTNV
v4P4s+NWuJZXOfb8GEA4ct/hogOsHOSk//+jp+lhrs/zFsR1bQE1M4VA8pCZLmwznr64vA8EB2G1
t7E71uZDs9Q+jXPDr0vc8910eOT19NXpN+O2lS/XQVbuqJySw4VBFfmxME5F+lTWT7t2nk6RiA1h
OkKg6YbccvoU7xJdZqZ+jPszLew4Y+M7syG949i+E06krHbNtqkTwcWA6RhZlxffbAX2UOZCf7Me
qq0Q8/PpNnVkaJuPfjUMufHmTBCNmBg4l1Xmk5NnzbuKiDE9mvmYeexbsivVuwk94ogA1xoNaosc
ZuVx1nTs/zX7bOx6WkAL55tsiQrtpD5SYlpBW3jhWImXup1v4qGmUVKbB4eQyJDTf4x5G/a7AlIw
dY44yEiUpTQH+h4b7tHLm0eLkUPqTw+VAlGEzA+uzE75BDUXSCSNSGRf3spry6aZIGrvUOMnLA5t
0bzvwzQ12HyEwov4Lrif1huj+9zQTR3PxZDfrZ2KspchTWmO6ssapzI1er6RVvr8aDZ1UJecTbey
UUvwYhB2k2QAjeHuHUyde4zZ/NAS9tQV6anotjIpa+NZ4skPRwTPEyspCPoDp6UZTCmnkZEkWxHd
59GvqVPJOSQBF0aaeC9qrjv3d5d70/BDxdLNjw2JYxB4VZ0q5vJY8n6evnv+oPzT5e2wnMv/JuJN
e9kmHwZG4o6CVd7IfklLHJhf/ahoj0yDeTVAM2JfF8ucfugiLUA904gk/5UObsSwmRHoP2e+FRYS
WJnLfaytj+Ypss6N6wQa8C9mNxUhs6rX3tmUG15rXHMUsYdg22wm8tIgnXZlgyEpGuZ4VybG1Enm
WiLMph8hxSIb+jPlGepLbafZOS2asVdj16g5tdWLqJubARiCIAbV077GdXAYlUXZgUZCvaQxGK2H
xORhnoitSqqVSdfxYWJ0ZY6yQvWCi/8QeSZ5oOPMNiL7FYPTAWK8SWxPOFK9tF3/tW/aV6+Bgx1N
+2oy5H0NFUlQc6dburxrQ1ls74MBONTIkoqx4hUZmb4LU8OYOwiDZvznrs3/N+T/2H5jQWJ9BNt+
sshRImPVQYpleLnc+Mp5oWvMDi3te3fuqqi33fm579IicnEmX/Xiz+UO1mZHM11jbqyJDVkVgbi8
CGc/KdsAyr/ur33Na8bbQ7DWqssK32+456YZ+EPeAvN9ufG1faQFy7JzeNvkogKvuXWqxgTUOXHV
BF7sO4epzCPHls6dqIZd8qbM1PFkIPdP89lAf41F+iM37PbGY3SnyelQMq9q43aqVRWpoQBUh5/G
divqWFlkHURWew3xIDhWRZllBokpfjmTt7H7VzaoqR3N4Kwpc2rP/otqXOd6XOh2fRBAhB3pxg1P
twLqN03Ngj2ky4e2qdx3jsdko75CgbiLAiXVWan3SCHlgCxl3ncmrtENj2uRhFmd5KjIRLjQOPlx
rGaH0Y2v+XQuqa9zBJkeGE4LVOxEThYDlh8mCLageo8C0C3ZvLUpXX7/4FDm2i1ZY2K1BuGjkNI5
GsnRpFswirXWl3F9aL1g7jBlgK5ExB7iBCxQJH+sQKH0mLfSNKLLlvnpJDHQaP9vJ5yIorH8uYzq
BeA+5gX9NuZs3kiDrg1BcypWpwRI+OsySgTq7RTUPJEfip/sZksJfSUs0znpmq5OE+WkJTjlh1co
8jwPrPvSdtA3S6Zi5xRpwUHRg3nTlNWiIN3naVBQwwtZJjYlPD6dJOrr3HTgFoZc6pChfTej901e
DBGZepoGptzCJnxumOhjccwf9lJu1RYZDS95baF6AQ3kpOg5kpez9H0etlaZierGNQzQT0VFilwm
rIVPsxXKiaCuIiwgmeJtbblPc8vU1+lTlECFj0on+do51p+Os1vKcExS6yFR9WOZ7KIrRDeav8OV
kdVGLLLXJEu+TfPCTAWNkj17AvOpNW72SSrHJCcvpJsauwoaMbsy9M2uNF93GCZ60FwpsSwrzVXl
vQDM3eOiXflf6yTeos/51OzRuua5Kg/6yMhKJK8cj/YBo9AdaPbVrqPxpdMPm03NjS+6IW9f41hU
7gEoqfgO0YWzlQ361OjRvuazprLjY2e7xS/TKAz/yArFzeQ0pSa4m52BlqQ81XSa2AawYdV4NC/W
q6xPSCrFz7qT92NDgYrKTk1SHjJR3+AhIEAp9CMUxZve3cDLfBovYYRavGTbpmPmwMz8rBiEYXBj
uBpVdcMS75zW5eNyZXcE2UAorM2m5t7wiMu8McvFT9Dr3LBmvvNEe+Na2dcpFRtdrOw2HQ/o9yNU
qrCfX900q4IefHoRlHx2nZM45zVb7FIwwIuRxi8DyizfysnIja/d0PsTVEFdkk97LqDoRjPIygXh
eFsmySvCzT9TaTQIn5rkcNnaV84AHYDHGZlYAcL3F29wGv5ozn3hPbd1Q9w/zdSa3elyN2sLoVmm
zZrS66He9VrYlUpDSDINeLGx5Vau8NN0E+ZIs0zP9VInBUbtBXlI9961cxTSQp0yqib6h4GtK7Rn
ZIQmD/JNyPm7G4He31TgP8kZdKsZaGImSKjWPY/iCWLp8WtFSPyQjkkBt2ZUveu3Qdbw1siiyaR5
W0WunUr1U42pkVGEh8rqrRvZN3P7VqX1ZL2roWZ94MYe+d4Vdgo0O6+djuJtYjb8wkG6sRq8+9H2
7aKKyi6fhiJQQ1tXP3wvyU1xMOw64+PJGzySfUXN0JSXQdzmDMjv3HPgLcYZbOShUUBhSgQGEnF+
fQUJ0ngs2MasrByzOlYwgUZNbagyg3ABO5vyFwAyUWPwq78pUy/dcI5rK655D9J3rQGdFvbSZeqY
jcNXr7MY9LzqMAUjWuf05jH28yOLt25IK8PSoYRTnuc0TYz81cOwYt4Ajqq+zm756LX5EcDbnbcH
HZCHi8gIirHefCn9Ng0gBFAEE/GeL9vhirnrMDyeU6ZaWvtvbeLcTEn2e2m6GeTXfc1rZs5mWXVd
FntvpuBXdvZlyVe21s4DQ0fhsXHOUaRf+G9x4x1JlrUBUd5/tPIe53Qz1bviqXTGNFXSHpak6KtZ
gU7tN071iZ5cC2idjSN2bR9pR2w/2g53LElf4ROfIGMwBkNdPWJoTWCw6bmCtVxejLWONAthhtkR
XlMEcl59m6cStyyc5eki0EDaRYBWFcfLPa3MmQ7c82xvKIvWBlIcQgSBPcMAqQHe3cutr+xZHb03
Q7MlaSfHe/HldG817hlRzx1z7I31WAlDdARfw5KM9KRQr6BjvZrLgt0oAf2TyW6nI3HpRi9rU6Qf
4qzvk8FvzVe7kkbIZ0iU95y+XZ6htcaXmfsQ9w6JlZb4VPWKdId/bId2CqBfpTaCqJWYUEfz8UGM
ZjFPmKCaPY0QOVscOoqkj31m3A90ukraLdtYW2rtGBd8MmbuyvHVnm1WB3ncF2DUZKXq46/+5MRb
NUVrQ9LObX9SqdfYjnotjSHivXvrQTYmN8aHevBPiwXKTuxceM3cMyg/eiitG19NMZsARMZI2my+
TayNQzPxuPKFAajl+Op5w/yfC1aOd5Omyrnx8B6F2v4YNgmBy2Uqp7gT+wJSHQCY+RMeFZRy31wT
VD2u4TZBXqdbTyIr9qiD/8RE0iEbGvLme/JYu2NkFj7qHuX3Vph/LtvLimfUQXKkkawewH3zOor+
TMoYNJjV3/dI1IAc0rLdSEKthCg6Zi72QCHt1q0DgJk6LjmHIscDTwFy6au65Ve5tN6ckZJj022R
t60NTHMEnlBQrJfKfKvi4d6mLBIjewaN2PUysERuwdBW/I2Onsv8wSTNYKrXZIZqd0xA9wjmka2i
47UNoDkBAt2TkfDWf52XsnfHCIUE3Uit7rPUvrq8AT5/26f+P0A6J578WpaQNBvHYNlkiqvvlp88
DJlzbSeYuJxf9zTPA1VVRzsWG+8Ra2PTvEEBjF1WNOi3G9pjYZpRZ5LrhPI3MoSXh7a2NppLUGnX
l5kqh9ch8185BKYCYbrJRuMr/lkH3HX/R9q3NEeKA1v/IiJAgIAtVZSr2va03Q/b7Q3RM+MRQryE
eP/679D3W7jVVnGDu6uohYRSypSUOnnONAYQkgr7J8jZ0rgl4nNWiyi2p+nnrq//E2WngsDq6+Gp
Y4WNByeizlw5W5ITps9f3ebdPjkKyy9sMOtByK4CtZ5dfgNm4Mt6gLz+9YbZ1RVHxwb3urpi3ZOc
xAkPNX+tr7oKFEkz3l03TkOG+dUxdl6tak94gXqywXl8mwm7+IKHgHEDWm8IWTqn2dRixwgcET6p
yVs1gg9lC+EhZ71Rze7R58WpdJsfOACcrlvMNBrN132G0gyxgOTTtYomBp2/QP5c/n29cUM01BF4
jqfyqvYd9TR58gkC92+rY0N6E7eqzv9fHLRNg9CcGoCwospSql75RF8JHeeja09buFDTmtX8GUVM
IZkH6T/VhW/lRxF17UuDMvdnEllbOFrDAHRgnuMAaoUaYv9JSrzg4/EnhDL0+PX6LJgaX88u75zO
HqB/7VHWPtli/m47UPpw00ntC0g6gp+oMZxLWbZP42CLg92w+gLSpH+qNN2StjPYX0cAjmyxocNl
t09B6xcoz8hAIThC6sWL6l3wAz/SYYDhyIlbgKPwyZ16dhrGWj36NhH7DqB/wADHClgKUrVPmehQ
H9cvhQQBeM3Gt+vzawgZOgZQQaR8njgIjuFpMbbTn6FvQQK7OoZudRPkwd169uiLLbYHU3fa0V35
qP3JI7fD/safm5R9dhS6GdgZMo2nss6/WL1/24gtgiVDDNFBgCm1A9v2sMDWkO6Gzc1cDEnqh5el
dL+BrH3jjmVyEs3LRxWyYpDUfeL+XB+8xV7ijIRbYsCG1nWwX408fu1ngfsklJrJp6FU0jn4btPs
KvjyIx3tJ/PCASuo0zwB63DfOzVNhgZqFK43PF5fZB+OIHB1Cv4+chvW4T0EanLWeMMLCGngweXL
9cY/3LbRuLYJAVrUoIav45d58cr0dvSjAncCUUxpDU1O8LHX9oEtqArb2MI/XFPoT1vCPKhUR4GD
uFm1qWpG72wrPKugfGgH8a3rtpJxJptp2xLnXurQKOjPxMorgFHcReY30Wj37GWf3bRF62Wd04TC
hkIIDbzvqhVdTN2SoSzUty+Lw6INexkGoqeXehrmdgMprMuM9GsCYSp5BKKC7Wxd258gn6Y8G9Sz
537qUaWVChLU0F7N5o3978MNJHD1/NLIKzWC0n+4yLyZQJxkDXMCRPl0dmxv17kcfawr+90eO/Mm
zQjN58svsTAhobArq+xfVeOsc32uTXOwju5dD9DWzQCmmoYbL++s8lBOxVIdIc7g7DrXYghrx+86
WBUjyqEqhjM0PF5lOM5xW0zfr3+8aQo0B6+xTQx2GHRQSM3J519KbZLI+5yk9sY5xGQezaX7cnRY
my/DBRq7uDN2NDpU4Mvb2brmyXXWhtL3fHz/yLJX1WaQcECouG4c06drXgyNcjwM+f50mWuIcM9N
FR4CObiXXa3ruaKSkDzMQqc/U8chz7SW3hJbirCnfc1rzmunS7XS5JXn0Ft+9lUEvHwPcop9jevX
xUU0bhGp6YK6xxdC6zH2I28jZWvYc/TcEIMcgCpQvnZWVt7Gs5OnoFCz5yJxmwIE4R0OAxujMCx+
vaJSVlUPGRYhP7Eg5beMRfyvMAPyDgSgW6dwwxLS80F0nJQFgFh94VP9A7Js4U3XzbvkZAJX59yf
+2ACFLiZLnIaICHeZ22SWxBIvT7HpnnQHReM/qgyaYdLXxRfJMHTMHNldpNO8t6vgUe43ovJQJoD
pz7EpStuLRdKgvDIXLtIorzZyCkZjhM6/37qTZnnF+VwlgNqlATpD/Ngf5bhcgOy7M/TZN/sGoSe
/IHIS9RMqpgu0N0TR5t5iHFyS23dYCE98cOKpggWzpxbm681vzOyS6zemmRT45ojy1Ywx82sHncE
oFoUeLkO/qD+3mcWbe9VPuAyve0NF1ahRv2md6rUufVZRso9F7jA1TM+vMiyDDI44yVsymU5MDvv
/SPEatuNY5zJOuv/73bevvI6ZyhmcMCvT4OsnFDpsFdFTmewJ80k/CHtsbuwpT6wRqiTb22qHRq8
V8/w2FWasUyR8WJntbyp1Rzepx1uH6OD+3/mNvl53xxr/kuGgCtpD+OFKlHGPelZHNAtvTpDgNZJ
7eu+Ctyqg/2Vx+xbMvT8ru8gQdgue7VE9QQPkVnvELwHX0QOvb0xyO1jNc4/dxlHr70UnZMCOlRI
nK4c5SxNoiqiiH2P2hCnIf9d78RgJL0KB3vl5BLbb3gcQpnwQKQAk6oFjLUv7HQjwBlWk55Mkksv
UkjejpeR5Z8pgOMhqn5IWT1ZdvnP9WEYfO2PbJKcXRF5Au4wOOSc9ngktwOoH15vfT31/AFHClBf
/Lsn22NW5I0Y8aalfFQ0hyeoch3mCdWLFv+2kPSwBFskMqaBaEFjVO3YzHLsL6GYijtRQ9RyBJH7
xkyYWnd/HwjWa40HzGy69A3SIdB4F6es2Ifbg5m0Pd92ObBD7tRd6jCMDqLjn2eLdgefB9+uz4Nh
sepJI9W1dkijTl3seSweGLARMW0LCgbgrtg4V5vWqnZqH1FPVM+jze5ri70yobIb3HKic9MH403H
5S7Ea4D65t8nQnUW6R24wcVWJeyVO/RJ0T48ArapbppalFuPfh+m9dCRdpAvPTzuZz42OeGXdnAr
+3z5y26GKYqRK8mLQ62qBsIDYZkmdRD1+aOFJPIuhAk6184HHhUtrxlUUMoK4Z0JZ4nTpnyq5L5a
bPSwTuO7PZa5vA4okO88Zl7xLZzS6HGsyiYZRNpU+46yeqUoihIJGQfsI2NdVsc07b/WeIM6KRne
Z7g/bsQYg2sSzfFxrEyrzq6HC2mn/o4LNUDOs2nlzkSDriDgjUUAakRsVSkt5afSlexi2Vt3XYPX
/KK5fjcNtE8Dr85GdSnbaT7Vy5Dd/DprlqJl98u0lVA0+D/RnLPO5qz3l0Vd8FJe3xEgtGen8//a
BlwZOtArO0Hs5FZhRFoeq569piuG0x+QLh5oaR+vxzCDqfTyTi9DprXOGnUZq4Inadj1p7JJ26M9
Ybsaocaw0Y9pKJrvydyuo4krdemnzjqoUoGfcQCRftsAK3F9KIZtUaf+x6uvDGTTd5cyHMhBdig6
SsGcFNOpXw6BopdMtihzWv+63qHBR/R6zxpklpUXgb3cc1ExSQLyTPiwbDigaWI0B+whWd0JFLJd
mCJLXI9lEVMPE8M4WJP8QW4hw02D0Pbg3uvGlDRrSgssgkcO/HLis3yrlNE0Cm0PJsXQWNVM+jNH
2uyeNKE6lzLowSnmRw8uroPfrk+Fae61kzt42VGxDeDg7ajmuK/q29oZTmwYvleyPzi1+LLQ6uF6
VyaDaV4/C4tkA4pxkQNkz8gGzgcUFm89Qxoa10s/8TKxTMyv1IW1ArXPdjnEQwR6ul2frld/8lq4
RVrPyFGjGu8kZ2gTLO3e67deAGrntovHLY5oBb1KUGGvuXvuAVOw7+PXJfYuqI88zVOO5PFlpp76
K/Ud8WkAD/R5X+tr3HrXetms4j7jersJZ0wraoXjioktWgRD9NN1A8og9VSZ5TA888dDmeNFIG26
Kpnm7N9936+5MU+lbeVsAVVKOHwV68PitOZ5rzdu+nzNi+d6KIMhm2Ec2N+P+Vy0SVmg+KHIJE2u
92Fa+ZoHU5+kDsgAp1+vZWmDOh7LsX7sa1t32TpfUDSRDRfR4MgUji09inFXYXtA9PLKcHS51Qgy
XOwA14w2mJZkFvZWAP3YLEQvrGQQJGfzDM6jmEZ5GaO2BpRkUfd1j2GIXmaIwO/ZOZfzZcx6L+Ed
tsZZum/XG/849hO9whBpSmTg6n5dNaPMoWPh5DdzpQD0s2n3HIQ7wxrRiw0pJxB5Dkd0NIeUHXqm
grM7Nc2ulUn0csMaivOV72BJIq5B1J5K8tzY1cbS/Ni1QCz1e9xRcxkEQVfh23kHX0J5Fj2UIPiP
raCKdmUWUTT0ex9lXUo2OOtE1LXTHUnQIvLkm+VRpiFonkuaUlU4N8wXKYNvZd35EN+MskOlON+Y
gY9vjSTS/LduJgcPe0jsqoi9Eo/VP9O2ctSxT4sQldhLys5pAVqMQ6+mBVVPkVu+XV/DhrHplYU2
NO7zFGUJNz1e8g/2GIIYzMqHI/DwWydjg4frNAKoK0utVhCOV78he+WElfE0wYjXB2BqXTt3h7Zd
5V2xzAAgOOnRW6ysS9ywI8vG1BicXK9arC1VhKJy5puydz5DvOksXXKgQw1fTPPT9TGY+lgn593e
PAM82LiWhIXSqBQotat+hDi3PHpieBxS/LjezWqSP9NqJFxN+K4bSfwFAnTRfMObIIi9xv45D651
X3uoCWpyXLsaeOhGXx+fV4leyChaj0XRkqKoYuCfhUcv63sOQ9quDrxkZu5b17UbMH5TV5r398px
Zsul842SIiGW81naJbKF9k3P/W9ZGpy6dldJfED0kkBv5GFGZpSKpCG8Zc47fmzzccNkJlfUggCR
SswZ2B2ymFUpaEVStyOnkgXtcXJYsyVebvAXvfyPudGgwM9k3UHLi52kRd5wGt9i4DI1vk7RuxUW
5suyeA4alz5er7GXv2BPbw+7lq/OR5BW/pIK2bvgdYjoned/g1zE17mXl4GNp2XaKsg0LCe9bpH4
YlBND2KyevCTKXXfwtK/rTvvdgXlhUv/aDnpzhFpfk9aMbeWsrBSZfGlB8aF9+09EPxH0fh32w5i
mhXN7yE3jpSQXzs30qWvgI3PqEYA9OL6rBhWrQ46qz0H0Ky6dW7CsuJNbHMUh8UcL9E+aPiibBdD
Y4BUw+8riwJhHbK6xz07GL6Skn5bmi2/M4TFQNvevVzSapJud1b5dFwp49ZnZy/6u0DRZ0D2If9I
oHl3H7RNVU9Dey4HvE7Ksc4PFqOX65NgOD/oyLIxAsm4Cmh+FuV4AgnnSS30C4WABAeTZciHxzKs
bq1lC+1u6k5zc5aW4CRUDSh35Qwo2Ar/S2tyqF3rxzwtn9e42yAGBzuf5oBe+H32xdT1bZjW+RkU
W8Mx5dm/KI3fursa3EMHndFgHie3cRC0msj9kqYs+GyFm9JlptY1HweF8+R5c1neA4f5SJxgeImK
wXu5Pu/Oeor+YEvX0WZsSJVoWshlSeHcEB9lB4Cu0IQz6M6HmA4vy7+FqspjJKXa4xiCCKVXf0/z
RM7TsPmsbIgBVDvjC0IWK8Ax6V6IgH0nvCeHtHLYwWsqdwMcYupC838CbTM7Zal1J8puOMhxfTYN
qXvo7CBPrhvTcArTpQzA6dnQCDo49/1UqDgDuuuZNGBonhHw2XEJUraVpjL1pMUCFkRRS4OM3fO6
/5uoZf6BDOJ8rEr2Oo3z/OP6eAxxTYesSeWnFrXyEuOpjlIMSe/jiRlV/w0o75E6GSiqDK53ZZgd
vdbR833eZ1Ek7pizZN94qkgCwWD3mDX83+s9GHZlvdRRAB2Uh9ZU3o8+ye9D27d+sHop3BNInukr
G2T9CGZz/9YKQFu0sSBMo1qn791pZmQ9MmZeKO7KbFA3wsrzS2mV/jGs9i5rHdTGOtoEVUfYPXKV
NhA9lB7CHhTeEdlEA5hGoe3+zEJaDjQd4r4USG2lxVgfVAZoG9Iu+cYJ3LCedWgbWcvOQTOAR9yi
C2+YCC7IPiHX3kLhE+IQ364vAdNAtBDQ+01qN3aK2VcigpT4ov5mmffJzwE0ud6DyWO0k0A/2QWo
hJri3ibIg/DI6hMAkvkaC5wDYFGum1Q5lARP17szbA064G3O28mx6YiZcSfgj2ktWjx9OS0Nb653
YJgXHelGFQvx1VTc/yIunlM8npY0ItmhLerok2s7qHS53pPBcjrszZvaaFFwlft86dALQOds+qbw
7hb3npu7945NLLILhEh0gYGwziPJurTHcZmoEIsZD3mFI75cH4lhlem1j7IUk9PlfFh56nCelbXL
DmE9/WxaMm4c+w3zrgPhprwAbzAV5VkE+WUAFxeOg8HWu7Pp+zV3L6cwmBmwslk8OvUDEWBYCgfv
S+Nt7vamz9d2e878IsDzFugvmef8B7wBKuFKlNFet79pzWpeLgJwPxRZVJzB7POajsGpzoaT6IZT
IYbz9S5MA9DcHEJlTFhl0GCKs9T52c+DRY/gHhP7HrmIjoSTUxukc+gWZzrQV8ermxjUVN+vf7zB
03QIHJ+myHOEU5wJytEIBVpWqZjY9k1YheeahBs2+pizLSB/oOGwp9cEe+2d8MbjyPGIzXlzl/qg
8cHZf4rbzoozXFfzbv4JNO2WLKhh+erYNbJUjcs6f3Xupe6+2WJ8rJsm+BKRLW4Bw+zr0DUQ4AOs
ksviPBfjemdpp7gp6qfrs2NqfB3WuyODmGWNt8EIn49Dd37BYSs6LxjDvtbXXt+1DrhmMFj5L+Ok
C7+bwZVyU9nWxrebTK/5NeMLKBmHEN/e084/9F7RA+7VkkM2ya2SMZN9NO+W4YA7yIwDSYzSPRr/
uiU4WEX77KM5tijA+KjCtXUKztFDKMAOFC1btY0m+2indlCRZFNoE4QNBkBXDOjNcqj5oA7NKLd4
lw3RT8ep2Y7VlpUDwEosSfFl7L1bnvvfcsAg82IL1WOYAx2iZrO0A4NAhnGUoMOJcSrE/rkJIzdY
ScegKfAnZQQxDyNo1BiHBc4A3vpc0hFUtVyfZ1Mfq/Xe+UFZQGEO5VvoA2Tn9RlVb/+GOSrV+8jf
JakWEB2EJiFowgsm0YVYAv82LXN6aQCH2Xcy09FnKGgYBpzBrBuvKr5xQg5hkD7Vwr80gLvtM5Lm
ziqvizYcC4xAlUArgCcaBb8KMiMQfdhV1A8rae7sKRSBd41XYSIYiNTLzHPlzVQqH/yUZT3KnfOt
+TVRtK0CmmEoEN3gdyrqX0LpDH/5wNduHDtMS0pz7sJZ6Q0Lbp+czD+7Q39oZXV0si3olsHndKBb
4UJkAzR+9klSdSYKyTErdIPj9Zk2Nb7emd+5Q1h6ePtyBcwTemAPYBwFrDnP9lXtIUX1e/PSJpnj
EZiG1DWS+p2Fqr1x2UUOHRAd1OZ1VIpKzPOpD4d4arsbMONtZCU+DKaU6GTqrTNHZHSUSqISoqZQ
VI+Hvjl6VXAiYP/YWDgfGh+drAvqnfFpT6YaW32fWB3k0QN5QCbi+rSaPn/t8V3LvjV0ZYNkWlJR
QL682xwgZYd8Yt3GPcrUvhYgKKiBJuDfVUJIHTdVBGDQQ8ceQQm+YZoPczYwjRYdcJPmnNcYgDU/
uOkp627L9N9cPrj0YfIerhvpQ79FH1poaPtiadsS5u+WZzzbQO/rX5HSDccyNa4FhTaidrEEUkHW
GBzF3ifSskMTve35ckeH1dAiIjkwF30C5nB8/GRjEpyXfW1rEQHCTi3Yj7M+Uf7wKRqLkz3Vx2oZ
T9eb/3jN44Hn95UJmvFJcmHPCfEHkFi65xRUbdeb/tjkjo6pKRY/kNyzumTsl9irF2Cx6MGvdj0j
UUdH0lRzmwHoheb9wTm6fXRQWxvIh/cytKx5K/ZyN1SMLUkm3CCp5kDdopz0AMpH9WlcKDvxeotH
wNSV5rjluLhzVGDl2L46gN2Ridt19eAoFPvu8/V5ME2x5rs9xW24ZhCDlrj5zbQ8BxXbcFnT52su
yyQ+ffDZ/8Q1Xj730VvIvzfODeLCvo/X/Hb0c3fsIAKWDOEc1xSCx2yLocBgFx0v49Sd67QOPMtp
cVhTDxLSWbs+WofJjMwLobOadokz5eelc054cr7essGndH7vtCyiPMoQI2WZxhmSWiRM43ST6NBk
knV/ebdPWUHO89rlS8Ir/1ZGzlc/3MITfLxFOTqrN7gyqLJqBGAw5xVpFXvZbRiWcV3utIzmtGOJ
q0q3xkmHTLHfvYXu21Du06F1dAhMOjDCpgJm511wULgnYm+6PqEms2jOWflWbxcSHgRDBO5bXj4O
vo/mN+B0pvWiOWi1pPUkIriPkA9+AM5N+QArbRwKTI1rvhnxwnYbiuCFxsHVfcCJpoKHXjeMYSnq
4JZ0mVREOvhQR9M4CiiEhbe+22BzXXQjS/sys+x1Sw2fcZiZvYd0fuDlrrOeo2NbRg9fzXExTxbn
zalemvIWdtkbD3VIS1MOxBvaNeJW6iagzXFzJRpiuc7D7fCRMgfSDqtVJuvTGlz+59szum8j0hmT
atEBo6SwGKvcPyw9Pe4+DOjQFeW6fe2u++go38ZGHqdo142MOjpaxR7EPHkNptNbHksvjVucTK+v
cIP76GCVKeAlj0a0PGCF29absqd480ZgalzzzcKv3BlAql++aRfWeh7deVAHYdPvu4RHspzy0p2T
nLXj97RlAIgVVrU81kPEd6UXqaNTbPeAo1DhWHMSsPml6lHzEzQ31w1vCC06BGVxBzoMYC1MPMDm
nMr/ypstYmpT09oGmvltV84U7knQNGgSTttRy9T0OtPv9mZweNaoaSSwuqpfujF7XJatgGhYLDr0
BAxNDAx28B5cXtzuDZuEh71in7G1Ey70z/2Rg585KcrlErjse1VtkRmbPlvbO0WIHAko5JqknCWw
SyHEO4Y7vGeBDKrpUT99vD4Cw3bxB5gkcHxnrhC2uuEWO10Lvo6qfuuH/643b5pXzVNZkTpQiUYY
mIj8FRW3jy2GL9dhI1CyAXn5iHlFSC+m59B9HnAV29yLTM1rV1PFI3v2KjSP7aIYgK7hdbxYbxEy
J7tMoyNFqlL0FfXgqOuxK4uWGPSvG5NqsLpOdmTJMR3LFFbHhlGxNuFOuxFdPk6VODoOhEYUMDQZ
dknIz+pTXb/ZeRdbqFIk6QnWuW4Zw2btr8N6FwwyZOBz2sMyM26LlfPQdg9B9eDnz45zut6DyUCa
3+ZqLXDivEsat5/cgyO98Swr4rYbccG0eDTnZe6C+o5wVElZF7e0kGCZ+q8K+690S2jJNA/a0Zdw
KfCyjdWJpMxY3y7Vi4eTLzz3/7AV6riPri2HmYLKJKn87pJG7eeh4Yc+bR6uT8K6o/6BCaSOjvpo
i7EfwjXHIYv/lrwOAQR8rtKHtvQOjbRAp94km6czQzTVcR8IcEExzdi6wFAcr0EOJ8tgKwdhmG0d
6IFCi9FKXTTeu1WMLcbz/kUY8roNdzAsVh3pAc78qIIqHNxhaOyjR/s2BnfDVkmhqfXVYu+crYqC
uVRreq+16WEOIdq0mYMw2UX3Yw8Q4qmDXaL+OcwZqN0XEAJW8XYPpo/X/NgRnV0Nav34OfoVofc3
rblwNRci5L+y2qJBbmZGzVmXXF/4hvjmac7rWBUKuwN8Ne7Ew/DfursguOGOBsKv474utH23n9n/
T6Xg5l06uBqXj1bxhruaXb1c78Fgeh3f4YSCUNIga2A37vQdPE3L3+0i/a2qe0OA02Ed3BIFsz3Y
CAPI4LPZHJ5xl4WdIh6co+y/66MwxAUdxjFWfTlAQwnpQ+cHAbNGEQID4+0TBHd0CEdXpmC4i2j/
T1NV9aOorOkZ8mLFBgrQNAOa5/YZcwPbrVTS9Fk4JTKw1HAKHTnvPN3qTNaF3Uehh6qbBPrQCeVz
vLDgfN3uhtCgk1hDJ61iVdHPyVLzZxSxfM7S4Yby7NxmWzAIk3k0B84z0nY2wdf3UwAKdHlTws+u
f71p1WgOPLEyXKZBzklVu4doEke/aVHI7O07Gbqa8zaVPy5FVs+JG01HFVaHnm8xVhm+XMdtNPZS
RGkGo9R4cBFNc5wY0P7LTsPokA1ZTTjUYqNN2qb0XmSXt8PXcgA7660T4LFkI7gZZlaHbvS2mFLQ
S9QJk9hNwgBlA8zyvlyfW8PK1JmDJDgB2hIiZIlwfHZLlIwOned/Krum+U4o3xiCYQvQYRszjgsR
ZASRAOic2IOy2jzfQI0XMgAibqyNoZjstP7/bmvHI7VXcIU3ZeB+bmd7OfZNuOEBH8PuqKPTBlmY
6qWf+Lw+UA3nDo2D1RCgfahUTc5FlOwAqUv1efSfiO8m16fGNB7y+3i6PuVRl9Ph171gfXOzkQ2/
3rTJLzSPJsXMLTK7S9K3rjy1kwflZ7tiSZ1vqg4YdjSdpCisLc68qer+QSLpnGbyriPdX0h2jrGz
+G+ls7DYKbfAg4bx6DiOQRI+tYWjcE/zzlCxP5b+curzcCNCmZpfx/huZYnQzqemc7skStNY8ofS
lge6N6uiAzmAyMm8wp1Uwmzn01KW/9Fu2SrONKwhHcYBJeRhcUfczDIru0MNUn4QVbmVTDGZZf3/
nVmWth9R+ofG884/MmLHFS2+F+0Wt44haDiaP1O6FNAnh124QKq2fsR5KHOrI4hvNrOfJvNoB2q+
zPUUOYNKKmElWEJwtV20MSv79O/GsbKynt0CxllhIqjDebDELtJrNK15b9YGszt0Hq4B7fQV7PL3
Ufrlelww7Aa/wt+7GQURqYMbMEyONATL2iPe3tJpSJR8vt6+wd46zZDTSaLyFkYJKv85AEK6yfp8
I6YZvl0nGWJFLlrbQtvIjmG1sLGOI5wNccxNrn+8qYN1nb4zDrWieirXjwduphluKX2Q0adGbWEg
TM2v/79rHhIBftMpNJ/iqyPODkC2jNanyd96Izf4kw6JahmIzP01S8P9k9Xg5QYHRFyRLLzF8THd
MJJphjWnbUsROBAhBjany/8S0gJ2rNhIoJia1py1tRZV8xZNz3Ua5/hi29/K8xkimQ6Jypye+vPU
qGRlnJTBqaqfs3JjzZvmVfNWHAuGLBoBd2uiT7ilHpHbQwgjahfqljq2dnz2c191cwW8GIgJvpQ1
vXgjdNOKcde1y/4DDzUimYRYppIRb9mhF8WT+7LHn2ydYigIBh+w8xVFMPKkGWILO4i/+MmYb+Wc
P17xtg6IWpahrywH325l1prYJs4JL4BxC7zF5qv8x9MLioPf3XaQioC7H1cMbj/6/c0adnBrn/yv
+4yk7bGjrMBCszaPoFOk2WF0Tq7tHRlQF9c7+Hjp2zpAyh1bZTl2ieXpqFNYfm3YeMO6Dajnxy5r
6yxDTcADyxMZogEQP74NeqTWP13/7o/Pl7ZOLgRaR9Q2ouQlUcV/fl3dYHoBuBrJv6IdL/4WZMlk
Hc15AbnwlTUvv3op5zqGjHq8mY0xWUfz3DHqPBl6YZt4jXccCT1Y3Dtet46haR0P5fFyrnI7aJPG
y8/WOJ+6aAvmZjCJDohCia+bIiioxJ+6T6XNPgNLd5Bp+GPfl2u7rOTgGAVPNq7sMPdMxa0fzvt8
SecMaisx1GoVXw4CUh4ZOJ1mFSVTZtfnZik2hONNltccdsBqh8Z3qn6hukaUEKOKaQMWZWp6/f/d
CcGfPT6h4AEPXHYxxtIVr3WWb+xSpra1zXVGcfhS+W6bDKBZQWkCFGZEE+1L8dihdhhWFPT8g6u8
H2EN/Rpu4x7iL1uXP9Onaz5q+WnnZM3g/SiiAmBdt4SQSkuf9i1HzUdV2NNiAEndj1xlEgX644ud
7WJrh9Kbhr0QrcUaXkjvR5BGYQz5Iwpx82KXUita1y+t4J+geEuxXi2/auOA42bTNJvM3YYooCOj
6rrpZuAjrNewQsFYz1F0NdUyjQFR29qZDPOqw6PogjKSlND5H8CL5JnSsPmmStZtXHVMrWt+GmWB
wxXUfX5YNl3isO1fiF1s3UVMja//v/PUkolKAT4y/70iseLKR8VVpfYJlmFmNV/lYuABQFHZ69iD
ryKeIycCKKhe5MaubTjS6DCpFNhiAZ6w8p9qhesM4NuM5uCuY0ocJmeXph8GoXmtOxVDNPmiefWB
sbmA9js6I/kuj17otcfrvmtao5rvhlI2RVvazWvNim/SHYJ/fDJBPXWO+MaOYjhg6ugppSQTDR6O
/xkK2t6NeeSdpiV0Ymvg+SFsRYnan3yL98IwLTqKCrwEHvdsdAYqmee2qw514N8p5t8Fcido2P4D
TmXJIe/ZlP90G9D19l7OT47ov1+fD4NX6Iw+1QjqpkIo9rNj0EOYAdWOZ+Wyjdk2ta459BiiHs1t
Ee9sUODPHLQA2YhM4PVPN5w2dVSVTSHm7flZ+4Jl9HVqywO0OhNknJEoz7/kc3Eora20r2maNe9G
hJssGgTyxYuUiIfZucstpJltUJniRLdx6l+3mD/BCDbVNuSZLg7y/a58kaP73JbfJe0Tn1sQJ7Cw
YrsXF9SAY76lb2NyE83Xq6yHOBVOoS9koEcn6M4R569+5yZqTM/R0GxcKE0rQPP3plsabrsleaEd
OxbCErGHsvINixnGoOOvssgHA9UsyQukpA/YjB7GzE+IcJ4lPNFKt27zhoWmU/Ygc+IQ0D02L1EW
vnHS3HGIwILI7V5S8ga6grOqt97lDeFRR2TR1u5xr1fVzw5yl/7NNMrwu5r6URwpKXu+YTdTL+sy
f7cVBqXXg5kxcn74bj1C3tsXjyCCTOMxsKsNYLxh3nWUVmuRMkKIr362nQNFVR9KenbGgsN11zdN
/NrruwEMLnPxIMyqn8iN3PuRY8fgyEdusen/FiI/e3m1DyZr63w9USktbFB99xo5aX1kLbSsWbO1
qRuesGxfc3mkEeYuKvLip+jol9CevzNW36wra11VIB36Fvj8xFOO6hx/X+7I1/web8Z+kY+k/Ml8
0qGuqxwewtS1NqbdtLI0d+eTaGw7bRpQeZRe7JdFeBDIEMZC9Ftn6F8p9Q/ipA7asqvSBtTDi16n
sDhR71PTuv+lNHiAHOo5QzAj0DiW3H/maffY+lssH4YFrcO3JOTAgmjttS3KJoboUnWs5mqX9Aa1
dfwW9GeAlknJ8v+4u7rlNJIr/CrUXiUXYOaXmdSuqwTCsq2fyEK2s3ujamAW2gwzMD8glEpVXiPX
ucpF7vIG+yZ5knxnhrHoBoGk7qy1W7XlLQn0zZnTp0+f//6RO7ORGXit2/Fnu4UbzjocV/u8t924
Wb/Yv3ceOMvkehMra3r5ZHq36oc2z9rz+u2XE9xzbp14iynq4NCt+OZZz5FrxuaTFDJwG9/8iNjn
tNX1WgauL2rHZjiZnWWL2MMNyxyJqgMu/gMaQR4UZCetOW7ZtW76qJYP806ajq/GX2J+jLtGxh+T
ebgcd1LjYATwoadJ+me09EdRPcmTwbi+fEtm36i++DBPcb9s83oGUdzPwYdETrI6JtN6qz41Mr+P
+gWnY9fHvOtM4Fw8D13SPctbZz5NYxstOsvJX3CBe7ON8e+r7n7whxgkaZklyvLn6OP1+iPbPVvW
lx/y5eICI/zepvPFhzrm4ex/zAOyLE8PWmR+a3Lj3Xmfm/bqc4q7r9tzP/mAIfyj43l4c2AZiuTm
DoUj15lNMYIin9k39f6tERshbunDgEij2Zl7ky/5qm2vbjGH5E3qeIuwZ9/M6yurzVFZWm8nXrL0
rY9paxXN3xh5tpgscQXr6ja2TrnVnPhQi57Djev9vHhAWuRytS/zmwwmw2TZN24T92R+Y9yctGZ8
WWqNV4PbP42C+LJ83fT19/h5EM9WCR+NM+nH19fxFP99T3/z9TviX7w+CeILNg1S+UvC3wB3/dxj
ljHhh26U8Wz1IQ+S1VWQ5mG2/9OSQrwAAV3GPMqu4y2IR32peI8HgWpBQdf1ahb88N0A1zRmRN+I
x9F364/eDX/4juL1r7aAipfZBxAyvHM+BLJjNBCXNwy35TZRm+LTOIYwjkbrj41mw8L0HMNxbdvD
tdlUIITnbfDyIRZsEbWDTfu/s+8FSuYQB8gPVuOA1UBnn4f7DB3kJj2ZA3WvYdie13JMy3WQx7co
cfqyWGDaqlJg+Q2nCQY4uIvDc7Da0NAbUlD3/UYTrbJN00flmte0KdLx0ngAklXlwKcSUtttuj6k
gbbWJg/MhmNgBKwPWbBd17booqGXxQM6RZRYYLcajtdqtrDADm6s93ycpRssMGxsBSRqPcvGwE2M
msPHL4wDqkJQN50G3SDQtFyr5fqORYU7myyw7IbtYy94jo9BxsVdAy+MBdTRriQFddtq+J7j4XoI
33fx/yYQN3nQajagBHxMlvKbzfLIeGE8oEncSjwwzYblmI7hNT3DxWYgQ2yDBS2/AQFxPYfSNkYT
CvOl7QSTalSVWGC7Da+J8w7SbrktAyegwAKvgaMQ4oFWJgvbwaYU0AuTArrvTIkFkALbRIEdzAPT
8c0WpVo2pMAghei6Bk5Nx36RUkBiq8QBF6deyzaRZGo6PhK3kiqo+26DtgBMRxO7wXmBhsFaLkun
46vN/gQL2bVx8EMfom8dd3Q25RPBdBsmVKWPD3zPhLi8ONOIbhRSEgJoAtckjW/CAiZdICpDbBIH
R4Xrw4swDXgTpUX+gnwE+C+KLDBwHLiOj+HbJp18DnUHbWqCpgVl6cFqgHGMYAONXHxZytCkO+2V
pACqwLMQOvNsaPwmLGDJOHQbLfwecmIiqOhj1v/jWfAIUfnqUXfGPBwWDjcP0g2v/eAXKmdzG2DD
n8YNMKhOEb5KHngJfu+RvxYc8sId3viwco+LJ63/fP2K2w8XnlW9V/XLtzxIGEJ76K2iIMWaUAp3
/PBdOwj5XbAZDKB5pfdkbEUNvq7+PlRcdZ6x2hUfsAqLnGxqSldF7oa1HgsXbBgnFRhBU3mBKvRJ
zrJgykKBZipVVQV+G0fDPGFphUQEY/h/9ePO4Myj2HwBBidslAsUG1QYpUryJYvYVISl4sj9sLuk
82uUZ1tmqzhZeag+/fM1NcRN03JwX1sl75s7BuD3RB/YcHu+W8YFN5B+nd3ZwTIMhWUgW+yejOft
zpMkCKKQRcMKilhIZbWqwOfBLR/EFU4h5lSfoQrbY4iP1i6hxZKgBrJr53yeBzg4K+hCBHRsqI8R
z4JhrZdBEwjbtQiOqb5HBwAJC2tH0yCRVGN5YjzMKRDzKI3QYQnv9wMmsAbl/BbiLUhtPvgGJf63
28B2Cy1Iyht4k/7/34nJxgkEsmJmIeXwWh9k7WNXbjVD20mFQ6hUHaKKesLuGMQ54bMKq6CXelNU
od8lkpRRX6AyaJqwIKxwClqplVEZNmHzCqUAJTtWFfR9nAwlFlBiQxX2NF8ynlU4BbU0BEEV9izo
s0hUmYaOw+TPU4kHVNamSuwHZMWSCqZgAbXdqKL2WD7ktaOE9blwphaDvZXBkXoUUcl9U0VdH0hE
c6075cnWuaTDWv8cpFmtzaJJRS9x3KQKKFXyfwymgaApTRqWpop6EsN4qb0NilRvBUc0I8SkQ2le
51G/9i4lC0lQyLDZEcWjdIbqGxz189p5ngryskbXIDR/ver2ulefusd/q9HSBklU68nS2cIQlSaS
E8hWIk2BuCtFuPa/1ubp2iVPEq7zr2PeY6Kkr2wcvDzr/iiClhtkkinoHDZkv91KII6P220f42hB
QCLI01ZUQ1yGeABb9cB3hCjJN3LEjn6WLXbEs+UNs37lRxp8u1e/EHVpIz4RN5XOIYMm1ohb+2mI
GOARz4QYkdFEqkIN9CJOsvFOV6jw5ZUIPspTcrQkPiAop8iIXpzvptmCKbVloz2ZyUxaOQRKHc+l
XDkGihpWeSe9uJD5fUHPt3bhSpl4jGrYIPq3sPVDGM6iKG0t9cYbPXr3I4KZCAYAEh4PLu5jUUnw
RVqpnEMVFkHiEc+nFVBhHm5t/6fzoB2nYGwR0XkbJHfBKF7wSGAJzXjSQDyTPOtthfgM4vNwhGCL
QK6lgdzjIJqyRDDFddjM75JAjvhRzZsqc7tpFkubA/aBMmznLhiMRd5S4YAqtW/4VtjzsNkLgwXl
lfuyHW9YEge7HAbEpNVpRphlIBy+lIlV5cQJ7+OAlJxsX8PKnaACNkqDVUUi6YrDmYPDPD4JEgQa
RFgdfEAoXOQuTRBR5W4niVEaK6gGg0YJqeK+zSPoHIEJyJSr474bbCkHeIUacDMWitQaGrjwPkgk
AStG6aky9z1iCudsJcYrDB0n0BnLFpI0UOG/KsHo2hvnsmlibNvl+b2N+EgzohfGCzaRSbZ0kAy9
ngURghJSBJ36X5QZkt8G036cJ6MKi7SPQb1JqtC43X4InlRABS41v6njRkzKmFG3pjIs6fYKpiDW
1bB6F0E2DpLtsBgNVVClGO7gkom6QsfRjP4QKc9p6IjfXcJ5zUdMTFToyKBexTjlxI2H+73V2Us7
OpCBqSpZdd16hdZMeCSkfXEJsAbomZRmK64nVSZ4weDQJcOKPtodJg0WVQZeBkPx8CiqpdRheXZX
7rqKxpJkDRv644QymYJxaeo4P9ZZi1PcOzyMRbdxO2qWP/l4+gTjagC5QyupoDHQeVSx6Pk1Nedx
hAMqGCWiQOvwanpBImeeaGKJqoQgUxHU4p9hvAipFsSMdKQjyzjdORsEQ9nTww2eOuy50ziNFwK3
qS/E3Q7WyZLy7cLgFPz9PUa6RihMEewGDWr8KBrhEK7EnHSXBo+lHWOKKYqjNmGpoFh1L7VxSAq7
iMaxK4PmSR4NeQVELKDqZlXYzpgJp5gOzX0VYOJEyAekT2Ds1Tpo4hS2pq1BxRagtT8cX3X+WHGB
eEL9h8o8QVFrEotlDjRvQRk3nsZJnFZARC5d7aMMC4CiIqxIL0W1iv0VcvEcDZ5Rh82C2qcgGQpn
PQ1rUX2D4y8cHlcmCDf1faridkerWVbBEBtoipQy6BwlvjFUXFg7yWH4COqDulGVH5DwLBFhdZzw
3WzM45momamLSJXca+zwEzaVjBIaaamKfML64iaki4mVQceSxj9sIjwisLglCMX0Y1VaO7/8Jwtq
w//+/R/vFhgoLew7Q8dJdRpEK0F+d6R58yeb1me8L5sAhg6T/SzASKmxcJLAxFMXCdArcYHm3Kgu
3jmKrkcsRXF9hUUaqLhtTR16FWd0i1kJVOBqcVvQt7AUtHDRTqpObiiBatjH5zhKB3LUS4P2PWc5
9K8cP0E7WcVtFa/wjvQkys4rrGLldKTQLjisbgFVh2ovUMUTw9CRQivPzXqbpynLBaq3CyDyJ6uf
K9j0Yr+DSe23qlK8rtvYquExdSRPehQtEEOB6F/UQDT1O7DaWRBLERpqS1fnCBqdRPEwddRv93Kp
JLroZFWl9joWnRDT0rCle7/8M65hLNAv/yoqEC6TX/4dDbhY52TSJWvK1OcRlyp7TOr8VMZl0Z2s
7NBorw78cbS1C3Xkq9p5MkF9R+0NSwVDwNSR+0E3I5fsWFNLvyHCDKhkFA5BtKaqM/mnLbvb1JGj
+YlP+6y/FI4pU0dJfqlDt/e3juQPxovVrmG+CPkU53DXw7cLAJpkbf8OI4A/j+BjcTTvCkEwDUrw
CDmMPuNfRGBHfR8dJWgxEE8yDSYquiFGIRsG6biikOw9moaiqrXPV4wKvCqgAlYHweNcXjQNR0wb
gctA0H00fVOVBR2ovngorpmOA6aX8NoZ2lgEt1iH94qGYjHUrOPEQlf4qHZK//SOriqmFl6FDpP3
XYR0TSCZHcUtb6qrB2Rx6VCaXJH/fAfrPZuJqsHQ0T51ukpGuFhH2hkG3Q6ryoYyL3YaS+E+wzLU
scuzdge2hi19io5QXB+zxRIN+/qMiRFyQ0eWA5lHFm9tERoap7qCyPQiMyXJsg6b8ZyFQ74QG8gN
V8NZB2C2kve0jsD4RTATPViDbnpRZfAlS5A2DndVxmLWlw78yZapYugoYr3EdBg+myFDkFZUFud0
U4PU9VAUwWZQGwIyjRZSZff1mHG52smki56VgdkXvs1pU0dq9JpxhHwqEksbSwfFcDXJLJTVnKlD
I3286wc72KGjzPATDzIMXhH4oUPVvcuQgp6tN+ImOqbO0QRSVQk5zSOWjuHFlV2zFWBhzWDOqQb7
oDdD73O42qVLLINmRyi/wzkfDlFI02VpVoER/eVkiofRoSEeNZmjN+aTGKfuDhahuxVDATUEborz
gdVOEQYPkXlKJ2xFU5iGI0HZoA/OxXza6iWfb7NdcyTF60jtiPmMluljxJmONQ9gy0/yas1fHXMW
r+Dm8NoH1FMwIYiEaWotU0fg/DieDOPaK8QjJvD+uDgEyW+5GFirYaVOWc4TLnT5YPQjrkqiecGq
u/GS1UNeH6CBpp6meYVXbMbyGRrWHnWfox3IGnTJGZtlY8kaKck+aDJ8u3jQ1xE7qjGhzVegnbmv
w154VhftpmVH/uGc91GS95mwetUPz1cGaGfmmERWxNLbLOkjEVCBFsd69YPKE0Y5D8VSMh12E1GL
eXKCqaejrpGqK9psjDlqArQOv/aCLRgScDvOEh3uZ4etUIVeqd1q4crDsPrp+cvYkWSPph6rarzj
eIoYvThtUIfVUeHurszS4dJhFps84k1Hg8IbwOIuF4w0HGJQWi5mtXRkat9iRpEQGMQUEfV1fI/N
Ii2joWPCzZod57i8C3IiZ/F1VPJR2XhKCVvBeDR0DNG5REtlFtM0TcHiMXUM8epltVOeZWmhti+C
BRdVlQ7foJzed5YPxEiLqUXFovGED9mwIP867jMpT6yje+8avmTJnw5kM0536UXMsFcXfqzFJ45e
X8w6RP61KL8ttcNWHEJHjVMbpTI8HeORyYjvVPamjn3xsbf3CRry+O04YlKBnaljHGwHI1sReqzW
tTBidDgYPSbaXmZLg8lfbrIuxj8gW52Lm1hH2U+JD0sJReFhMF1tcsXRU+0CsT9neIDYQ0W3A2hw
KrC3SuW/SbhltF7yrCWaCfq7TDLTkBK5+uhwL+KmZ3Tv7Oz67cY8750u0qM+X9uktO3L6T4C1No1
g6t1b7r+5qYLHyUjol5MbeoIpbWRVpE63nW0orUTdifWiOioA+sg2C/Ex3SExjpxGMt19ToCud0B
LHpx9LmOCculfUxNEVKFvY7qnjcsnFBeYpfh1NJgN53kKKkQgg0IpVV6/vl+ag9RVMTiBdEwdEx0
obQYIiXCGWp4jjrFl0EiRvt0NF18THKZWFPHDvmEstk7TPEWFs483Ku1S+H/OlMod41jUz0UNt9m
faZs/qo654oTS3hW9Un1y33ziXC3JWx8gdE60q9XeSrloouLfe4PxOdNpyd/S5wfhOn+hzbHLqY9
Qip2/dmGdbAOvg7CgCWv/wcAAP//</cx:binary>
              </cx:geoCache>
            </cx:geography>
          </cx:layoutPr>
        </cx:series>
      </cx:plotAreaRegion>
    </cx:plotArea>
    <cx:legend pos="r" align="min" overlay="0">
      <cx:txPr>
        <a:bodyPr vertOverflow="overflow" horzOverflow="overflow" wrap="square" lIns="0" tIns="0" rIns="0" bIns="0"/>
        <a:lstStyle/>
        <a:p>
          <a:pPr algn="ctr" rtl="0">
            <a:defRPr lang="de-DE" sz="900" b="0" i="0" u="none" strike="noStrike" kern="1200" baseline="0">
              <a:solidFill>
                <a:schemeClr val="tx1"/>
              </a:solidFill>
              <a:latin typeface="+mn-lt"/>
              <a:ea typeface="+mn-ea"/>
              <a:cs typeface="+mn-cs"/>
            </a:defRPr>
          </a:pPr>
          <a:endParaRPr lang="de-DE" sz="900" b="0" i="0" u="none" strike="noStrike" kern="1200" baseline="0">
            <a:solidFill>
              <a:schemeClr val="tx1"/>
            </a:solidFill>
            <a:latin typeface="+mn-lt"/>
            <a:ea typeface="+mn-ea"/>
            <a:cs typeface="+mn-cs"/>
          </a:endParaRPr>
        </a:p>
      </cx:txPr>
    </cx:legend>
  </cx:chart>
  <cx:spPr>
    <a:solidFill>
      <a:schemeClr val="lt1"/>
    </a:solidFill>
    <a:ln w="12700" cap="flat" cmpd="sng" algn="ctr">
      <a:solidFill>
        <a:schemeClr val="accent1"/>
      </a:solidFill>
      <a:prstDash val="solid"/>
      <a:miter lim="800000"/>
    </a:ln>
    <a:effectLst/>
  </cx:spPr>
  <cx:fmtOvrs>
    <cx:fmtOvr idx="5">
      <cx:spPr>
        <a:solidFill>
          <a:schemeClr val="accent1"/>
        </a:solidFill>
      </cx:spPr>
    </cx:fmtOvr>
    <cx:fmtOvr idx="0">
      <cx:spPr>
        <a:solidFill>
          <a:schemeClr val="accent2"/>
        </a:solidFill>
      </cx:spPr>
    </cx:fmtOvr>
    <cx:fmtOvr idx="1">
      <cx:spPr>
        <a:solidFill>
          <a:schemeClr val="tx1">
            <a:lumMod val="25000"/>
            <a:lumOff val="75000"/>
          </a:schemeClr>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tx>
        <cx:txData>
          <cx:v>Region calculators</cx:v>
        </cx:txData>
      </cx:tx>
      <cx:txPr>
        <a:bodyPr rot="0" spcFirstLastPara="1" vertOverflow="ellipsis" vert="horz" wrap="square" lIns="38100" tIns="19050" rIns="38100" bIns="19050" anchor="ctr" anchorCtr="1" compatLnSpc="0"/>
        <a:lstStyle/>
        <a:p>
          <a:pPr algn="ctr" rtl="0">
            <a:defRPr lang="en-US" sz="1000" b="0" i="0" u="none" strike="noStrike" kern="1200" spc="0" baseline="0">
              <a:solidFill>
                <a:sysClr val="windowText" lastClr="000000"/>
              </a:solidFill>
              <a:latin typeface="+mn-lt"/>
              <a:ea typeface="+mn-ea"/>
              <a:cs typeface="+mn-cs"/>
            </a:defRPr>
          </a:pPr>
          <a:r>
            <a:rPr kumimoji="0" lang="en-US" sz="1000" b="0" i="0" u="none" strike="noStrike" kern="1200" cap="none" spc="0" normalizeH="0" baseline="0" noProof="0">
              <a:ln>
                <a:noFill/>
              </a:ln>
              <a:solidFill>
                <a:sysClr val="windowText" lastClr="000000"/>
              </a:solidFill>
              <a:effectLst/>
              <a:uLnTx/>
              <a:uFillTx/>
              <a:latin typeface="Proxima Nova A"/>
            </a:rPr>
            <a:t>Region calculators</a:t>
          </a:r>
        </a:p>
      </cx:txPr>
    </cx:title>
    <cx:plotArea>
      <cx:plotAreaRegion>
        <cx:series layoutId="clusteredColumn" uniqueId="{8C0570F4-CD65-4962-82AC-C255C76279B4}">
          <cx:tx>
            <cx:txData>
              <cx:f>_xlchart.v1.11</cx:f>
              <cx:v>#</cx:v>
            </cx:txData>
          </cx:tx>
          <cx:dataId val="0"/>
          <cx:layoutPr>
            <cx:aggregation/>
          </cx:layoutPr>
          <cx:axisId val="0"/>
        </cx:series>
        <cx:series layoutId="paretoLine" ownerIdx="0" uniqueId="{347039D8-50F1-4E87-82DB-DC7017BB4CA4}">
          <cx:axisId val="2"/>
        </cx:series>
      </cx:plotAreaRegion>
      <cx:axis id="0">
        <cx:val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1">
        <cx:cat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2">
        <cx:valScaling max="1" min="0"/>
        <cx:units unit="percentage"/>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plotArea>
  </cx:chart>
  <cx:spPr>
    <a:solidFill>
      <a:schemeClr val="lt1"/>
    </a:solidFill>
    <a:ln w="12700" cap="flat" cmpd="sng" algn="ctr">
      <a:solidFill>
        <a:schemeClr val="accent1"/>
      </a:solidFill>
      <a:prstDash val="solid"/>
      <a:miter lim="800000"/>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txData>
          <cx:v>Region calculators (Non-profit)</cx:v>
        </cx:txData>
      </cx:tx>
      <cx:txPr>
        <a:bodyPr rot="0" spcFirstLastPara="1" vertOverflow="ellipsis" vert="horz" wrap="square" lIns="38100" tIns="19050" rIns="38100" bIns="19050" anchor="ctr" anchorCtr="1" compatLnSpc="0"/>
        <a:lstStyle/>
        <a:p>
          <a:pPr algn="ctr" rtl="0">
            <a:defRPr sz="1000" b="0" i="0" u="none" strike="noStrike" kern="1200" spc="0" baseline="0">
              <a:solidFill>
                <a:sysClr val="windowText" lastClr="000000"/>
              </a:solidFill>
              <a:latin typeface="+mn-lt"/>
              <a:ea typeface="+mn-ea"/>
              <a:cs typeface="+mn-cs"/>
            </a:defRPr>
          </a:pPr>
          <a:r>
            <a:rPr kumimoji="0" lang="de-DE" sz="1000" b="0" i="0" u="none" strike="noStrike" kern="1200" cap="none" spc="0" normalizeH="0" baseline="0" noProof="0">
              <a:ln>
                <a:noFill/>
              </a:ln>
              <a:solidFill>
                <a:sysClr val="windowText" lastClr="000000"/>
              </a:solidFill>
              <a:effectLst/>
              <a:uLnTx/>
              <a:uFillTx/>
              <a:latin typeface="Proxima Nova A"/>
            </a:rPr>
            <a:t>Region calculators (Non-profit)</a:t>
          </a:r>
        </a:p>
      </cx:txPr>
    </cx:title>
    <cx:plotArea>
      <cx:plotAreaRegion>
        <cx:series layoutId="clusteredColumn" uniqueId="{49AA5150-03CB-40BD-BEBE-D62D399798C4}">
          <cx:dataId val="0"/>
          <cx:layoutPr>
            <cx:aggregation/>
          </cx:layoutPr>
          <cx:axisId val="0"/>
        </cx:series>
        <cx:series layoutId="paretoLine" ownerIdx="0" uniqueId="{C065E04B-9F80-4569-BEC4-8558E34D2C19}">
          <cx:axisId val="2"/>
        </cx:series>
      </cx:plotAreaRegion>
      <cx:axis id="0">
        <cx:val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1">
        <cx:cat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2">
        <cx:valScaling max="1" min="0"/>
        <cx:units unit="percentage"/>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plotArea>
  </cx:chart>
  <cx:spPr>
    <a:solidFill>
      <a:schemeClr val="lt1"/>
    </a:solidFill>
    <a:ln w="12700" cap="flat" cmpd="sng" algn="ctr">
      <a:solidFill>
        <a:schemeClr val="accent1"/>
      </a:solidFill>
      <a:prstDash val="solid"/>
      <a:miter lim="800000"/>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Region calculators (For-profit)</cx:v>
        </cx:txData>
      </cx:tx>
      <cx:txPr>
        <a:bodyPr rot="0" spcFirstLastPara="1" vertOverflow="ellipsis" vert="horz" wrap="square" lIns="38100" tIns="19050" rIns="38100" bIns="19050" anchor="ctr" anchorCtr="1" compatLnSpc="0"/>
        <a:lstStyle/>
        <a:p>
          <a:pPr algn="ctr" rtl="0">
            <a:defRPr sz="1000" b="0" i="0" u="none" strike="noStrike" kern="1200" spc="0" baseline="0">
              <a:solidFill>
                <a:sysClr val="windowText" lastClr="000000"/>
              </a:solidFill>
              <a:latin typeface="+mn-lt"/>
              <a:ea typeface="+mn-ea"/>
              <a:cs typeface="+mn-cs"/>
            </a:defRPr>
          </a:pPr>
          <a:r>
            <a:rPr kumimoji="0" lang="de-DE" sz="1000" b="0" i="0" u="none" strike="noStrike" kern="1200" cap="none" spc="0" normalizeH="0" baseline="0" noProof="0">
              <a:ln>
                <a:noFill/>
              </a:ln>
              <a:solidFill>
                <a:sysClr val="windowText" lastClr="000000"/>
              </a:solidFill>
              <a:effectLst/>
              <a:uLnTx/>
              <a:uFillTx/>
              <a:latin typeface="Proxima Nova A"/>
            </a:rPr>
            <a:t>Region calculators (For-profit)</a:t>
          </a:r>
        </a:p>
      </cx:txPr>
    </cx:title>
    <cx:plotArea>
      <cx:plotAreaRegion>
        <cx:series layoutId="clusteredColumn" uniqueId="{49AA5150-03CB-40BD-BEBE-D62D399798C4}">
          <cx:dataId val="0"/>
          <cx:layoutPr>
            <cx:aggregation/>
          </cx:layoutPr>
          <cx:axisId val="0"/>
        </cx:series>
        <cx:series layoutId="paretoLine" ownerIdx="0" uniqueId="{C065E04B-9F80-4569-BEC4-8558E34D2C19}">
          <cx:axisId val="2"/>
        </cx:series>
      </cx:plotAreaRegion>
      <cx:axis id="0">
        <cx:val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1">
        <cx:cat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2">
        <cx:valScaling max="1" min="0"/>
        <cx:units unit="percentage"/>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plotArea>
  </cx:chart>
  <cx:spPr>
    <a:solidFill>
      <a:schemeClr val="lt1"/>
    </a:solidFill>
    <a:ln w="12700" cap="flat" cmpd="sng" algn="ctr">
      <a:solidFill>
        <a:schemeClr val="accent1"/>
      </a:solidFill>
      <a:prstDash val="solid"/>
      <a:miter lim="800000"/>
    </a:ln>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Region calculators (Carbon Footprint)</cx:v>
        </cx:txData>
      </cx:tx>
      <cx:txPr>
        <a:bodyPr rot="0" spcFirstLastPara="1" vertOverflow="ellipsis" vert="horz" wrap="square" lIns="38100" tIns="19050" rIns="38100" bIns="19050" anchor="ctr" anchorCtr="1" compatLnSpc="0"/>
        <a:lstStyle/>
        <a:p>
          <a:pPr algn="ctr" rtl="0">
            <a:defRPr sz="1000" b="0" i="0" u="none" strike="noStrike" kern="1200" spc="0" baseline="0">
              <a:solidFill>
                <a:sysClr val="windowText" lastClr="000000"/>
              </a:solidFill>
              <a:latin typeface="+mn-lt"/>
              <a:ea typeface="+mn-ea"/>
              <a:cs typeface="+mn-cs"/>
            </a:defRPr>
          </a:pPr>
          <a:r>
            <a:rPr kumimoji="0" lang="de-DE" sz="1000" b="0" i="0" u="none" strike="noStrike" kern="1200" cap="none" spc="0" normalizeH="0" baseline="0" noProof="0">
              <a:ln>
                <a:noFill/>
              </a:ln>
              <a:solidFill>
                <a:sysClr val="windowText" lastClr="000000"/>
              </a:solidFill>
              <a:effectLst/>
              <a:uLnTx/>
              <a:uFillTx/>
              <a:latin typeface="Proxima Nova A"/>
            </a:rPr>
            <a:t>Region calculators (Carbon Footprint)</a:t>
          </a:r>
        </a:p>
      </cx:txPr>
    </cx:title>
    <cx:plotArea>
      <cx:plotAreaRegion>
        <cx:series layoutId="clusteredColumn" uniqueId="{49AA5150-03CB-40BD-BEBE-D62D399798C4}">
          <cx:dataId val="0"/>
          <cx:layoutPr>
            <cx:aggregation/>
          </cx:layoutPr>
          <cx:axisId val="0"/>
        </cx:series>
        <cx:series layoutId="paretoLine" ownerIdx="0" uniqueId="{C065E04B-9F80-4569-BEC4-8558E34D2C19}">
          <cx:axisId val="2"/>
        </cx:series>
      </cx:plotAreaRegion>
      <cx:axis id="0">
        <cx:val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1">
        <cx:catScaling/>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axis id="2">
        <cx:valScaling max="1" min="0"/>
        <cx:units unit="percentage"/>
        <cx:tickLabels/>
        <cx:txPr>
          <a:bodyPr vertOverflow="overflow" horzOverflow="overflow" wrap="square" lIns="0" tIns="0" rIns="0" bIns="0"/>
          <a:lstStyle/>
          <a:p>
            <a:pPr algn="ctr" rtl="0">
              <a:defRPr sz="900" b="0" i="0">
                <a:solidFill>
                  <a:sysClr val="windowText" lastClr="000000"/>
                </a:solidFill>
                <a:latin typeface="Proxima Nova A"/>
                <a:ea typeface="Proxima Nova A"/>
                <a:cs typeface="Proxima Nova A"/>
              </a:defRPr>
            </a:pPr>
            <a:endParaRPr lang="de-DE">
              <a:solidFill>
                <a:sysClr val="windowText" lastClr="000000"/>
              </a:solidFill>
            </a:endParaRPr>
          </a:p>
        </cx:txPr>
      </cx:axis>
    </cx:plotArea>
  </cx:chart>
  <cx:spPr>
    <a:solidFill>
      <a:schemeClr val="lt1"/>
    </a:solidFill>
    <a:ln w="12700" cap="flat" cmpd="sng" algn="ctr">
      <a:solidFill>
        <a:schemeClr val="accent1"/>
      </a:solidFill>
      <a:prstDash val="solid"/>
      <a:miter lim="800000"/>
    </a:ln>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strDim type="colorStr">
        <cx:f>_xlchart.v5.15</cx:f>
      </cx:strDim>
    </cx:data>
  </cx:chartData>
  <cx:chart>
    <cx:title pos="t" align="ctr" overlay="0">
      <cx:tx>
        <cx:txData>
          <cx:v>Locations of participants</cx:v>
        </cx:txData>
      </cx:tx>
      <cx:txPr>
        <a:bodyPr spcFirstLastPara="1" vertOverflow="ellipsis" horzOverflow="overflow" wrap="square" lIns="0" tIns="0" rIns="0" bIns="0" anchor="ctr" anchorCtr="1"/>
        <a:lstStyle/>
        <a:p>
          <a:pPr algn="ctr" rtl="0">
            <a:defRPr sz="900">
              <a:solidFill>
                <a:sysClr val="windowText" lastClr="000000"/>
              </a:solidFill>
            </a:defRPr>
          </a:pPr>
          <a:r>
            <a:rPr lang="de-DE" sz="900" b="0" i="0" u="none" strike="noStrike" baseline="0">
              <a:solidFill>
                <a:sysClr val="windowText" lastClr="000000"/>
              </a:solidFill>
              <a:latin typeface="Proxima Nova A"/>
            </a:rPr>
            <a:t>Locations of participants</a:t>
          </a:r>
        </a:p>
      </cx:txPr>
    </cx:title>
    <cx:plotArea>
      <cx:plotAreaRegion>
        <cx:series layoutId="regionMap" uniqueId="{D35CCB12-499C-4993-82DE-82E3A58D6D44}">
          <cx:dataId val="0"/>
          <cx:layoutPr>
            <cx:geography cultureLanguage="de-DE" cultureRegion="DE" attribution="Unterstützt von Bing">
              <cx:geoCache provider="{E9337A44-BEBE-4D9F-B70C-5C5E7DAFC167}">
                <cx:binary>7HxZktxGtuVWaPrqNmukfIajrPTMygHEnDPnH1gyM4nJ3TE45oW8DfXG+gYpSmQwi5ReqUxl1vpg
MjIQCDjueM65jvz7/fS3e/141z6bjLbub/fTTz9kXVf/7ccf3X32aO7cmcnv28pV77uz+8r8WL1/
n98//vjQ3o25TX8kCLMf77O7tnucfvivv8O3pY/Vobq/6/LKXveP7Xzz6HrduW8ce/LQs/uqt93x
9BS+6acf/u9/u+6xbR/z++yHZ4+2y7v5+Vw//vTDF5/74dmPp9/21ZWfaVhc1z/Aucw/49JHPmKC
I+nLAP/wTFc2/fkwZmeYoUBKyoIAM87h8MdLX9wZOP03runDiu4eHtpH5579/P/JyV/cxMmx3FXh
R1uE1XHR/3j+4S5//NLW//X3kzfgvk/e+cwdp0b63qFTb2zbR31nHz6Z41/3BKdn2PclpZz7mMgA
iS884UnwhJQ+J1RwjAlF/NO1P7pi235vPU974dN5Jw749Pap7bfxn2/7f/Sua+90fvfJAv+69T3C
z3wiMaKC+iLgFJMvzI8pO2MBwlLyQAoKn/x07Y/W/7SkR/vp/afW9LQHPj/3xAufHzr1xD9e/Id4
4o/0w1/16OvO8WSpOq1HF49d9tjqR/vgvhWBx+7w7yuK4Z29e/gDs1KQM+4zgnyodgGSBNEvktIL
xJlAfoAIJ0JyzkTw6d4/ZuX+u+t5OiM/nXeSjZ/ePs3E8B9/fiaucvu9+v/7kIFgZxwHkmMhGffR
aUEk4ozIY5ui8CHCCD4xPaznuwt62vi/nnli/l8PnDpgtf0PcEB7Z+8fP8XfU9X/99mfQWwTJlFA
oN9T4R8N/BkyI2eMSxqIAGNBMAqo/HTpj6G/guWU3wWL/8QDn5176oPPDn3lhZs/3wvrx9bc2fmT
Lf51N3B8BsYFI/sCygw9hWUYnVGJCOaCMUkFI4DaPgfI0WPfAY34Xmo+7YcvTj5xxBfHTj0R/QeA
tIvH8dnbx7vv3fnvSwqP0TOoSVB4aBAI+P+kI2AfnR1zxickQOijtz53x8Vj7x6/C9yf9sbn5544
4/NDp764ePvnZ8UtENW7umr/wPKEzygXPKAIuArYm1P2RXkCIH0mkQQ4LRHDQUAATn/uiI8r6ttP
7z6VqE+74dczT5zw64FTF9yu/wNcMD4+fJsc/L5MAGgkqfSxZJhRJAQDQvJZe8DizIf3oYEQgVgg
T9ni7X323QX9E/v/cuap/X858JX9/wPK0e2YdwsA5D+Us0OPlpAAUGc+dGhg5184QZ4BTYcyJcBF
wByZ738K9489+oMT8uXTm78jB46mPp74lAuO7596INz8+Rnwwubd48OzPdSih8o8+18v9v/7W3d+
TId/H1P5eTG33V336GAtZ89uz/7E5Vw+38SAnj5WyKfi4N9rjc9lhm+v4UvJ7VvK4l+KyqkC/KGe
norDpyn8iWP+UW74i0IfxfffZPpf+eUfZvy/OPSn8cdv88Bn7PKP8sFfPPpkEPWbPPEFvfyjXPEX
l/4firufhjF/mCP+mjX91qbwObX/o8z/l4rxP4JGvxL8P8oRf4kYv2xP+E1d4beoBn/JGP9O3vob
JIPf54D/zySMf64o/MJlo7vuLv6wveazPSHfPvopeU5O/Raf/1jCtg8//RCAcvrLnp3jN3whlD4B
xD6d9Hjnup9+wPwMhG7pBz5s04H9OzCAGB+PB/iZBOmJBAKmp6DBcgTXsVXbZXAIzhECJCmJCeEc
9jT88MxV/fEQDOCJz33pU045jDUI/2VT01Wl57Syv5ji59+f2d5cVbnt3E8/HMcf9cePHVfpI4xg
MosZg3X5cJ2jSlzf392ABgSfxv9n8RNT027Jw551qyDRJFsNwmfKq/shcosMZEgLF+l+rs+XoF/W
hZZMLaW1VylGW2roqimIy1eBFue0SfINw0V2wB5uFApqEn/41c+Tct2340O5pO5yaVgddaPoYm+h
28+M/8QNUdCtT2/Ih5kcCKqcC0HZ8fhnN+SPriy8NMtDW/t33sKSfXD8wesgkkH/WpJqUMvsl/uZ
eC4KumQ4JGk1HpKlRGrwiyGWOt/kXXAoXDo8R1U1XyaNO3SZ1WrWCVvXmOdRtwx+SKpMHmjayoNg
SB6ae1NvmkxUKyzS8dzkVRMmxKyzwS5X375N/+vbpIRQEJAJw4LBDrEvb7OCYGFDW1VhUI9839SN
18ZTZR5aNxTrPO+GULMybFPn7XND2Zo3cx3iIKUv+sRvL7tBH6g103k3ZRtcB/NFzlB2m/bmUPDl
UtYEb3rjTVeFb9pI1EInKpus2epkAWMmSRA2TbvtZeJFKEfZu5qvLdsKkqSXg+HepqwSvg/mlqum
Qo/1kOI3XSH6iNaD3YxTGnFh7YW7KHxBw2EMKqG0V2x6n07xQLph77Td12NbblBmecR6JvZTEuSK
6zR97QYhVtoVePXh18nOWtWJ5hdZbuVejoYpvfQhobW3Lal41eeoJop0Cd1COl54c76EXqe9MJlZ
eeDl8POPHLuPo4qPMtsT8UhgzHsSj5QIxikNCOxbQvTEUR1ztatFUYUT7cyqpag86FrD5fNBb6S3
Qb32U2UKct4KX8e4KJY98linyrygm2ye7syMfAVxW100c5+u5DCjG5Q09Hxw4twrPKfkMQZyzwvC
VFf51pI+j2fZVErmDu/9ki4rX0sdfTsGCUwwTm8N4pqRAPYmMiqOI6TPU60e63EZPFeEGtF2w2ha
N2oS5mLM/WSdNZjv/an11xPzTaJkMssoNWZSOKNi57muDus6WULG8iaIq6CKJgLJIiR5beYsuUAj
p4eJOH0IvPnw7aXjJ5buEywFQeAaAYOaL5c+oEo3zewVYR2YyGsmsR1YoV+OVUWVHeW+7uZABRzn
Ss51uudTGtYmK8NvLwNq9VcWhEkoZwFhMKGArTRfLsNN49T1qCjDsW2CdacHqdisuz0e2YuiS+0h
CYg5ZMdXM7LN2tn6VZbXPrjcvw34deYNwa6SLNh9eDXxLPn4KhV+H+FBSDV4fXvAbd5EgwD/9G5c
1ga2tX7vVp6yKBMCGgoXQQC7JE9uxQp/JjUuw96r57ibymHf0Runc7z78Et/TOoPr5aqajewn3fe
5McY+fXHskDNmIvAqSbP5epDr9BtGntju7eslsq68jt19KlAgIyHvod92J0U8JNAqPuOyrmkJvQH
GlkvdcpwXEZDMZVxOmAU6bR4MC0Otibx2Fqw98grv9Oz8LEGfNmEKaADcizkEAPstJhPC+qFpo0J
pzrhq6VJ77kscUSs4ArqPDoEKWmUy0mmkia/8rNm+I778NdliiHEKQGMAlWKfZUQc276qWx1WGrN
9xnuaOQ5XZ3nhVZYo2QvK/dOFLRcz4GX7nPXqIGO16yxVE15fTvZbDoXPAlJkw57NFblrEzQl+ff
zpgnTMVgt5mPuC8A+sCumy/DzFIHu57qSYeZ10OEe9Q/bzFZdsQdY6RvDo0/BBHrenbIzG1b4Wz3
7RV8sMSXzoI4gUvDdjYEEO20oPseLm1DSBUu7QazNL+dsjrMGHpZ6rJ5IwpLQteMjap692IWGYnF
7JEt573ypMEH35V2VcqlUokN0KGTDnKekixGyVTFAVRZtXDuVNGJG+RaP2Z+wLaEu27F+UrUQfXa
H0Svkrme4g8N3QyzH3ll9YqUbFFILOyCtL6n8smV8YcyPInO7b9tBvJ1zPoAPo5ba2ArgST4pHSV
EqVVl8xVKItd1vgLAbg3oovM+eiC+t15MGfDlvd61w/OxbNAz3Fr6QuM5/2iW73zB1wpYtJhBU0g
PUcd3ZX55G+7TqMwz7PgO40YEPNJjh33yEEXRgB2fRjKfxk4y4xYNkF7/AiYugblazGS9NDSpod7
CF6PnQgDMOOFbof33zYWjJG/vjZcEnZIQr+kRzT/eaMUJmFFwfoqHPM+WNNi9HK1UC8NHe3Nc1gy
JBMqx+/l9BO3jAF4fNiChgEQn9xyl+AJaEF6vKxHQ3dn+0Ku0jr3oynIe1WJFh1aa5qIzUGsezpH
KRPFPtdIyTZrQmqc2ZU8X6LJ0c2Rj9y6/aDb9jvd+Akg4cPGIM6ATUA3hqcYvrRPZ13aTTXYJ/MJ
ejfWhUqzVjWkFy8KmplVxbObcjLuuvC6PhwpcmHrDet+aIpZobbiITG8W+l8eVeLpjyf+tZc9qXz
lEuS7hYt06KmTH/Hvk941SeMER8aiPy6FDVYpsImwoCdkF6l+VAoketz1zU8aonJNoseZfTtSPoa
McBuEeCSgLmgXMPukeOiPqM3vV8sxQImVGWDoVjjN33Td7uSTNdBlka59P3Q+BVWIpGh1GkZsdzs
EolqBZtVZmWlvupQcTu79F1Qug7aSxYtJnlNy7RTXeOt+yQP26JsVZlkSHmcfycPBQT9aTp83BAJ
oJEzqB7+SToU4J4uaDOpCga4cZbsup3Kei1zb9UvBfR7mSVhkmVrTXNyPnhlNDOvuBlWbEpdlC4N
iToWI2pszPiiI+G5Ui1JkMZDncmomZNDlnERZtgsMFPUV3VHi5AL2USjHOwKp+31sgCN5UOwohUO
zgFXbwds9cox75HX0WBxHnvCY+FSlfsy6G4s4fLGMQlmJFK1kg+R3VaFtytxzrcuyXrVzaSLiU66
cBletp6JG7t0+54TrQRy2Roah6JecWGS3O1x/3oQCay4YiTOh0BGY73QsKGFGlm3KJ3VygXjC9sy
omidPbqario3YmUBc0co9Zu48/r3YgRU4hf2UhvFXDDHQeDtx9o72OaFTJy7vQYqV8fVWNsYsr4L
R6dFJFMcoWkxW0rsrCQw80gHdymacgVwQ0QDEnyHknKTsZFGlfVK5UbxmuTai10H0Vf4scGF3Wq4
bFum054t+GryWH1rQ30+Ulpc+0nhhymlLvKIe0XRkIb9LFxctt4qm8yqr/KrqvBJmOOqUjhpuPKY
l68drndDZaaw6K+dGPuwxqxWuk36dWIxUSNBfWyLwVNpXffQAg2wxm6IvWB6VZj53ZRNgxpNn0Se
LUZwLVRZ/66dadxOmsRTyW00D8tOZjZXeuJ05XZLUDZ7QryLSZckTIdJCSoTNduKxLP17stxOiRd
NV2mWM/nssJh28zvnCV55OExzLT2ld8XqhdZaIDdqc6UedQXXh129q5LALjN3pJEtenjiSTZ1k35
ZS+RULIEZA6YEMQWgDXKtU7u6n67tIitysZCXGfZPs/LIvTb12VGp5XzgodeNOZyqjujqKnLNcR/
HxXS1mFPdm2Kd31SSpUF9DHQ8sbMgVa6tPt+L7uyUmM5X1ftgM/TAL6gs9M16Xil0qF5l9Vc8SkZ
dwt6FHy2UU5KHeoyK1fpBCFuNHvVpJartk+ykNkgJBB725HzsDTRNOkuQpa7FV9MqwzlR7LqNjzP
w5QNQmUUqLyx9X1agO0DyGRFtB5CK4VQBQrKFQZr73JOw65P25j18DW57oNwnrwxTCd7b+ZmE6RF
p2psyJr3/a4mkOXwECBaeUu5KE8PyzrpFhY21uVh05Ys7jozbvL+emzzvXNQT4IZm7iPucvIpnHd
ulnwsq798rY3C4qzzNBIbw0Bmcora7HuJ7Nty6mLZiKHTT6JKkL1WEU6o3mcjoFVQz9UoWOVWvD4
YPwCq16lRVbFGMi/mhc/HkqItIlkL3WfSOWLqo0A55kdFPs50ohPoAHUTBWj68N28OJW4FTNAbql
FnEAKB4OF0yqyGQarz0zPs/YfdIFjWrFA2iFOIQ9hs8bqEih5jJTpSnFRpaJ8nKchIMGzyRVe1tC
gVkXpY+2cnmD8CRWtLDvBNwaqVka84BNkelIWLTJHErmkhjA5vPMztm+LLpI5BhBjOIyTuYtrbLk
UHjNKgApR02UzqsROR0SVtRxzppGGZRkUYK7hwAUiNqYNHJWWiXsVRuUuz7Xz0m1zbP0jaHJqOzg
VxBmnpIWoaj1vEoFdZTlTEcFUN64CMYmytvZhR3TL5OyU0VW09cthRceBK4JhgM8Kplvqqq7746V
ooL0XNJuW05trrxpLCNAITzO5/purotB5fXYH1gn3nLXm1U2Lm+z7H1WlE1YlvkcNk4YMOSQX83O
uzLtKFWDGhs2QeEpf/LeyKDZyKpmV6Lum7DQ0EBg2/N8aDOyrclS7IDcT6rjRQ99Ib9xGB0SK4NY
tPx1V8z+JfgX6uAyRVMGsqTPy9dotHhVjG/geVVxXetKRzTLg5VXMdVOOVW9lHk0DujVQmZfEayB
PQxLmHBvUFrfeCJL1kUGesvilbeoa4dQIv3W5HZeSZAzm+wyew5o9NH40l1Pjh+6pN04nuOVPzQk
Jr3WqmoXCCfdZSo1lQkr27YKgwYEjCJIla58EoklJSqdmAllR5bIMf1q4Nc0mNaGIxMxzbZj5rtt
W/WQG7VTLMimKC8lIDde3k6VFqHf5IMqkpLEpk/vM9qOyhtMv678t9yzoczcACrhwfSLpzJC2p2r
eBKnxSXi9pKJkoAqqB9YUNNr0PdAVPRENM/5XX0MjaYnCjp6pXiP+JsspaqhJN8GuD/0RdGuKE8v
oFVu24SpumNpyMf0dYbbItIVHWPLskvO7LkRIz8EvrwDusKjvi/bqJnGnW6dODiOLqBMmRs3JgBW
YV1tbUNM2kNtvFeZTJ4D2d7WoInDx/wVDWjUlQHblBPelHm7hC0bw64cvYjSSag6B8xbDWxj6zrf
gmJ4jjU3K+FbG5WeOJR9Uq1xCxrqUvlrmqJ72xpfBYDXJpp1yuQ+VVlVvOrmxgtbCe9DrbjDFbqE
h4OmOBvcOuOpWlp7Z9k8bLvK60PdLFZhNbZ1FxW2jkvnxjjBfbsyBsuYLXkRwfNfK+xP7jLNqgzC
fCZr1nhDzAS5n/t2UeMUkNDMvr8hIBVDIpMX3AzDhkEqHXJdBco/xiiayabqqzvivdfdIEPjHDSm
eaDx6GkZTa12oP3KGwCo5wtOoK92XcimJVPBcZW65+ba67OY0kOdE/oGOp6O7VAAjGiGaPQLyAUB
JAagYNRVxlO9hXNB6YtrOu5S7ZkVsA9//3wsjH3XDtWtBTajkOwlDDh8UJmbJo3TXVXr15bi27JE
o6qqdZquAI6kC920g9hyUjzmjGy49u5S92JCPF1ldDPXM5S3WeLIBCw2OpUhh6qtCL/K8yTqspZD
DzA8akAmjrMUyjwq9/BMCwqHooJyN4U89ZMbjNCsWKHmWXSbZoIInm2QXZGmfG4LiP8G2yG2fFx3
TgaqB0wSZGUV9pjMG9KyFlBvet9RgSNamE2aNpdWo1bNMjkATntbjIbGwtXnNB3fDG2PQVvS27Rt
+mioAJu2PA2nAXzqunGFcgG4s4tMs7zq2bwZa4EUnrr3PVveBUXmA0T19nykmRrvElOW66kcy3hi
XQxtTMQ9Ha+s57GDV2fxVPuXQYMMZFp22/ZoI2sdigIlkeG1p7wmoK+AJT4ns6fKfqL7moo0mpFY
j0tc+PqNCTJAV5Za5Y3FOZ3I2iC/P/dd8oYfU0ITfAHF1K7L3FtUzVMCvKi7GnqTxq4VNzZI5U0p
qxcsJ83WAu4gBF2NxSKjnsuobaXdo3oBnKSaFoD2WOcbKLJeXJV0vsEEpIo5R2M0V1dGumBbEArc
ifFk5zNAn1W2LjCNzEy7W2+yocs9t0k1JzBaK4KYFt6bspzQZYU3ojcIUOaiD6IViSqhmBhQIcMC
mfc98PVJG8iObFM1F4XTQ5TxYVZAoatb7Oy66upVewWiL1Fd7qXxjLvVCP8m1JrI95bnI2PvJuxd
0qJWArf7puu3CW1k6EYD+A7KPHbd+7QJBSoeHVRr5C5syYHWAB4kPVvr1qiKoEOJxw2wkisma1U3
z3mRZkqwUWmXry1KlCjm/WjwW9DEjgjtDv5CQa/Kl3Twr+cSsM9gt4SAnNN3NSB46t3MeXYOj9Ip
iVodzaJewgovFzUnwTqww6BYWW4TK64B6eTXDeCqHlm8c0n3CkhJOVTlygMqpXTaA+AYk91Ag2U/
GLyzQQF8LSiPgL5aj5l72xYNhTia/VVJqxCk8Ocj32muaUy1MBF1hffc2XGfOA5RlUii5mSh6rjS
qlrSbQA5PZAsGvsShZInsN6kepW3yUrM5CYj+GCLNbL5lYZnL1UN07WqQw9ZRa8rh9OolLIMGV7S
jcU46kGxgx79BoatLCz7KlEDz16MQ0REXiuW1knUN34VeuwRlfwdQlOrMpRQhQs6hZU3qSSw58B8
rJJN0Byn49eG54cC5UO8MOmUs690mbyAzNDKCvQm9+U71vOoJOQ1A8saQGKZ8VxYJsULkSYXo9fl
McqvHEB/0L+rTWbZuBZzmKavgFvObfO2X+Y3eV1fd53Qqm/bSHas2ZUy7SIgRvm2NEYt+fJSB+yV
Kcl5U/tEWdLmUEh5GjO689sGn8+J36iF4S1GQIDrvgwNAk5ssXPQLS/z3Ifmp70MxM28XS9NiVVr
a60M6RUABbTzSEKUhzGoFd5LB5MYvsqXNt32A3qeWLar8BiEIjWZQiR7b/NkjrxqeTmTYFDSFGtJ
gpuamvWMU6NkVh8MsLsd9NwVI45cEFsCQ/dSEVkAfaJaQjQEAeiE+q5x3hu8JEVsOvZYeDQ2FGIH
6lxSsVdlkN37HtgV+vXF7DcAfHsNU9IUqEcCVMArg1BPVQ2r9kABDfK1obfEJ24DFPyWlsW2N6YK
RYZS1VNwjZ/mU4h0XYd2AaBjHNpmeX4zu+4uH86hdYthrEKWJOm2rqa3pMAgAxVFE2ZVsLOtdyhb
Gy1e9tbzTLPJiCjigSYeEL6uh8FPu62YuGkMARoHUL/eBMyXMbBOMF45bvx0n2QOhnJptqrmzg8X
H+NQ2/xGliAopcS/nWGmvBE5TB9mX0OVdHkZcigyZi5zlZRT9oqxNlubRqeroxQTi8S2MLFdzmXP
6rCZSy+CqomAKfEFvl/RPpfruTAmypoSEi8ZrktBxg0pSz8cbW4B+C3Qi+RSqpkDp9U2gVKUHDVz
b7hiwybjGYomky/7ZJv7zO3okMCoZIh9Cu0xg0ejQ48MWzewnQfyMsyL87cN6R6TFtASS9BlPzII
0+xVO7WA4pyoFUxIahWwxEZc+49V2cTezQKq7rpOSKEaUDV6yZEKaD4qIQfVBXWn5OhXatL9dVkN
u6wS/brpqu0491HJ5wqgEtZ71Jg2LGsII8+mQnkFTTb9Ur3XuJ12mRBRKoEuzC7z4yljb1gBU+AF
g5118rIBCT70e+g0Y1kVKtPnDEOgiJTZCDDcpkOCqX7Q/Urazt8ls1v5Zgy2tB/Py97dTyMNi7oQ
wCLwCHYnYt3k7oolk0o9H68ScI7KPfIqL0e09uqCRv3ozbF4kG2jVTOybOVK6gHbKLpta7zV7PnZ
AUaKr72pDSLE8jqSPL2RDZPPm9pGCYehmmnfzfCUqLJ5VYRJkZvYORsFgw/NbZqAzrQkV6W3bY4a
ku3G88wY0DNkXyoOKsvYSiCow0HnxWpg3o2zKGqgsu/0yECXONLOoH0IUhD7ej95S2m2HjRxwHfF
g3WwZ2G0cFt9kV43RfpSTzIP4Q/tQDGboFEZv0Sxm/q3XtJDIcLbWczrZfKgDCQvs6U77yu9loO/
h1nWO8A0aZjX5cvaNvvOaPBODy6k2SuJYTKZ8eYwvoWBMtBfbqt15lVx3ZaZygR2ALJrEk5QpPyg
spHz5baQ9TvQDLZpZ0FH8c0UwT4TaKJegAF8eGXcNjIJKQeDJGO/yjlMCHQvAe9BUZxJUaikApkc
9jwA0at7A+gUttPo8oVbTExLYMK8ttu5OXKHFiRSktcrbDw/zMdlNwnuwmXEoPEujqwa4BwB8tcW
Q8HKptqLM1YD8E0WqXAbGQrqn+ae2aCZtqoGRDokCAYYKcR+ydsmWvpJIerFvsW3OsDpLifCwvS0
b0OEAPBNw/Jy9LP3nWCvQB9Zd5y8DcjYAykUnaIDpM+AvRCGowH0E/Og02EtBQh3/jiP4dhkFtRH
kENJ9v+4OrflRnloWz8RVeIgBLdg47Odc9J9Q3UnacRJQggkxNPv4fy1a61aN5TtpLttA1NzjvEN
NeJ20TdqqoKUiJMGWie4EUysnSNpFtIAI496m618FAJ+LS6PNCVN1q9zhMaRPgU1PgnX+iBKs1M8
AgZVfnvOymzsBMtoUBWjNyc5D6ajcAkanQpdDoFu0YV9l439Aq5kZNWWT1C77udDRTN8UhZvl2V+
sr7iu9RXL6FXiyNGvepkXLcdB3pX06cyd9F8MrVoNpCw29zvQkgQtXeLl0sdMIhIXd9vm7Le2lkM
MAC9dUsdGhjrWIpLDRfmZPVBepAnre6nbITM46VPi1g3ysknL2HDYal/jYLzcyX0Np7ULlj6EgXC
clQSd+xb7z1t32P1MjvQTt0aPTLfQmQh2SqpPPR2eQfgI/JydPIglbcZl/BQhx1eqcYPzJRNHhsu
4RSMr2oMs9pydOt8uqyl9zfUlchG22zXidic2GbMGl3KrK7YWIhF7jsWykzzPTRxhXl8elWYxgZq
9ZFJ06MsmIKJFgUvINBPVJCn5j3Frj/HsYFaWMnNwKD8NTM59FOKoTItdx2JByy84BmSsrnAjmlz
yXFPdSy4TsP0Ho78C7uTmDwOPYqrI4wPdUc3dLH1OXQzvhV+9Xr9LMs491LwTc36GlJ5SYMOp78M
1+sqtcorufDCWr9IdHTVzF+2YV+uUOviNKMMxIKMh0/hHN8nWVuwkoIsiTuaucw3qt1QoqasU5E4
zwtaPQJdV/gG4AyFWSBMXXRk1TvfzOc4+LVEiuTOX6dM4AQVnVhvk7grkqn3OaFXUD2AvLWXSdbP
nc0Hc2+YlEizLu2wFivzQS5lV2LhrWCj9C1UAZLiUhmWOUcvc/LG9jatXZVzi0KEoRwGf0qysIlI
hrH0yWsh9VDVbVFdMHr3woOJBG+01bjN0SlknHdL1kXmFVqWzcqRuh0hPsvM2n96HP+UEtOjF8F+
k8GASaLvdBa3Ecm9G25F9EkO8jqu38ROyS6Om34baT/N67+uX78kzkCufOcylUCpraM6zSK6HILV
7qRdX5j0IAeZ6RCVAc06g6siqMpqswYNRjjMBdNUNjtJ/gSlWKEJ+iVup+YEGRM9ksACPPjNxnMC
bkQIvXUZzFM1uIJYX+5NuyRbJ9MBCqw/woKyuGV1t2s7qInMrt2uiSeee3DcAeDoC2QLuWPE/vVS
Xe1qvh7DANeUY5HKFxl5W+zd8oXBCtU6Ci9j13i7Jl2+YFP3z66im4pjrdJDgyUgQmkaWxq8xVB9
TZDbqZvyqi2XLdTc5OD84WlWE36n645jGj/TiX1iEYGSYLg7saD6Su34arA91qEOvCPIwAxaWg9X
6TtOGGRJ+R4l6It5+abH5kt73u/QWZ17ZSmLWJ/cwuZdhY+BLxLUUzTRteAJcBiscwqlGaP3ICD8
SRpWWelD6KocWrihaAxMxrkSbSFJB0ct6k/+yvMlWOItAJA/QmFKCKrLEuOKs3Odl7WMXkJX4v51
/XX2gQElQ44F/SnGLJIPuFLN9LI2puC8TY+oajuv5v8qy586dffQBcbApAx8OB76e/T8iy4rVVgv
fK3VdFQrOQ8CJ6gLlM0TYFAlX786d2Vjr3Clz1j6et9kFem3VTy840ZCP9B9V/eBbQkU+oIKCx8H
drjxkzuTU3R0mHLDYFmMqYs3/hi9TsuMLlOgImGpnkx5Ean4XnUz5eUcfzmoEeXQ3MXQ8LLO7cMQ
jkMRcm8n1gQ8TQPRcQwh902SnodlKchYpefIiHTjK7x1sbybScFAnHiVBzP4sB63Sh7OuiCGbUc3
fXXe8NaXw75Nm+olXqpjeCPBYUm/mBrwOcoXSDvPMPxlUVr/qZyjj7lEZR7wHUBtPDpctxTnq3Eh
yRpBgtzZ8EqW34zJMI99L8psWm6M2aYdxTtf/ggYxf5I8jD1CNTVaVf77jNyE+ZhaPdDEr1NAb0G
5RofYWQcStwNeSMBOrbNfmFNda7HXmfu3qqOK77keELB6PWt5fZfEqJISc/Xm9JOTzTcdp4o4YeY
92nE/R0DjLGcv/Bkxs2BYy78KdmszodIk2BkYo3O6xVVsV/adoPakm5glY657Mdqk2qyXWJInQm/
pbGiOc5qA1fCFn7UeRmhOtqoJnke4hFCS2q3nI1z3vhdt6lLlWaGM7KxVfhE3BScLdazgWO9VFaQ
Le31e7kLNP+tfc/uonpC/9caWzQ1d7ku+2e1hOsmgtyVW8x6/tKWeUyHt7BlfZ7GPZYA6Q2Z8pjN
2r/BmKIpGlBsPAf+opuXHUZFl9WqVwfVwMwH+YTrM54Lmi7+toR2hYZmfBCBFtspJGU+xv07FNdo
F7AK4ihl7dbHAJ6X8quDZrzXEI0ziwEtC4ahWCeYLN6cBTUk8Ubi0ps8c2OxxzaOQbzsAT1jbCC4
/EXwh6Gl20T9iAU3RbuC4qYghpgPalHzDfPohnjNV7zCPaCDtZke+hO0ILSKY4IFGcPxWsEthS13
iKfgNPTwqbqpxluxJjfVrE4RCSPYjW0FrzrhW18Rk4dJdMRJ/3S6O4DklploMArNzYZXTZXRcNrS
rmwyuUIsnizQi048wI1WedJTuE86+mejINh2ncKfiveBTA/zYsftyKFaNRunMc7OmGmz4NhbK3Jn
LP6Y7WBilBmNPJYNUsPA0a5QrXesyhHaheMb1zXHxIeYxcL2hnKwaVPKciLXHt8drkoNNIDNADEi
uW8i6MBVuhup9x7p6ZNCbYZIkK6wOL2PCmNJnyRvs1feElHOYKBI0WPD0y0wSHRUQepv1VLFeTfM
8ItS0A6STWeO5bb2BrnHXIlNHaIrxESXpejwc3ynazw0m9rNnwvcZAENy7ovf0IVGQMMDstCYbhh
tB3D8O5lX4KuspklXZ+rVX3IdX4rm/CUjPW/Jg3emXPQ4gL5FqfKHpRs/dxTYmMXv9+olT7bcpQ5
4yWmtprlSvIDMV6awY1Ej8IOALcvS0RFHsTkiJuuzifT4HaRnS6qRr9Dgn4Mx+C2QBvPiH0ro2rZ
lCjGORnBEaoFfUJfplvIoOku0RYuofyMaXMEEIBbnbFzA7oHwpPbzcn0bNB4ig6r+GradAvh49cf
kni5w9S3S9peZmQwYPlJ81LL8tHF6k89CvSVpTBZjBwH6KMZtF4UPMK6izNA/pibxLLgURttOF8/
qOsxKsnk0wgM47Qyh8WkX8pMG+rr91GX/raro48BVWQbTKhJpSpvqgw2Dcboyn/sujHZGAzijS8x
Hpo9+uKq7t5L3Q/HRP4bMfvnq3oh/Qp0sBGvxCgAfQk9Ez9+8VPvA5jccTBBmo0UhVloCOxmidF+
9sujk/oSjCTetzOkOtMtlx6XjFEvpkN3Ao8X7HyLsAK+zlxCTm+jR4hc8bGs+jpzla6yxIybMnAc
ks2atcn8PTkLlKFJn4IGqlnY9Qd/Ni0wi2m3VrjDrdc/N8H4nVQV2cAh2I4s2nEB0UFrooq+xeUm
IfeCd9unOh531UJjCJINluhgzdJ1fWTO4KoVbbwN7B/aBv2WePLkd77O0hb9qXTNL9lOj6aUcqNx
rgqvjPZWJl2u3c9oU21CWTqUnShn4RjdrThAA2589smTarvfVIz7SYtX3bcbTB0hynF5ciCn83TE
95fU6D1GCVXn7klls8/Sw9CbNwZPAFJRv2ChtCiHGAcWIItZk5gDcjD1iyRkR3oHDFI8lhqWk++r
P/EAIVEKAGqUjjmtw3ErpO8yG6yfAf8ysDr2LWzOqo9yPg/PTWy2QwPMo8cgUGIC8PynsWT7Blov
Oo0Ybd8CuzAhZ4MxjzqsGrNXf7UiMBlUBSwLbQ1x0HUPq34cFkxAMbtQ0T+AgwPVE2BUHV2GGWDH
Z7ZLOVHbeYr3K4FX4tBwibL+aAaNiRG6VRp10N8YE9suPAjFfs8+5rPRX/9QVvTl+Il9B5ds8Kdm
o1t3Bh6zbDB1VrnfQM/uPPdajY4ULYxDZdLzXE4DVmowr5HXX9uFncJKPjcafn4K0SGbyvZCIZfs
o7g+9lGNcWEIu0LCtW3CATDUuGtCvDVpzJTrFmQP/r1BVKfIVLs2gr5GtXozdTxuuYfljOTtigWC
siYzlWFHPXzVkdtIdFjwLugbukK+FYy4nDt6WOYOAsNAEuB0eM+tzzNaij7zUWk2tTEgOfS4a4Hx
F7IcH+NoIRkU6cIDho8v+ablCGl2hmqn5R83NT5cH9SxruGvc2y8I9bgdjMiHONDSDNQvkfdhxfn
4T6jUEaGLgHXn7wE9adu/SffygmlZcIlF0D+lEu4g3v8zXnZ5F5sPyZs64hP1W015skiFs2fp75P
0Kqx8GlwXh6X4QhlTH8YMr+utgEG8Qa+VPYphgiDvI1XkLWrt1ILsZ0HjMNzeQ5KaGYh3KMxifZd
6tDjhF5eK80ynrh4W6cEE+f8uw8HAZoFDYqapr+VBY4ELAyX6xczkITGiUXXFeNOrZtzzO0RjTjB
+jXRLe/qt7Yhf6q07TPq+d+2JTDnbbDka1L9m7xhRfYFQFyUChQxLKeNc2XBFvnh/OabzKBi2BRl
lRJgFLvxH7Se2HRPijTHdkH/FyVYx7E7YCETQAprKiCwwP3MyCx+zUw8Rr4pYtPU21nBPmg73I40
KrfGf12TZBOrcD7FQ7ejBkSFX6WwawIgeDMm9aC3HRIUwTcp3fTRrnnstrqMNITT6Ll2qD+1rDaG
zm9z032oFu0DfIOXoV09MEggpBfE4KDHQLFFe8FjVu1o8ytkriuSuP3NFiAlNRQ9aAxvJBlg+qB4
bwKGstmPXq4bIXNB/RF/B2QFCScezVbX5kPQ7cew/qTi4VuC3pwbpTYTBQo3h827CTv3MG8BMy+n
cvKXLOWs2ZhUvY8r7VDPRLfx4h48IUCCoA/v+FG4GTBG3W+Rf0M9fPgtQlNrMz9UBio9a9ddq8zz
oqy/WUJjNuCIdCY8jfOoH8kyFK6/FzCv7TaJnL/LlMF/BNBz0Em4I7VGhQRKtgmc+5Wu5EQ6dk7w
Zi5L3QebqmG/5jAYdvPgjiShO3/5SmRET6CM/qo1mncilWpD1vBa9WGytYYlmafR15uxfwrciO7P
faaI+0BTx4kzECWXJERvbaaCoYfPF66i3A7luJFxOuXL7HUwIpe/Pi/vjof7Y0kc5yvwyhyyWoF1
0+VNgP4KcZet12jz4MyjJOO0DUtWZkhhfPqTeiPd3zpedB7GZkbFc0AY7AT9Br5UL8HYNUAGpA90
al6z+u7gQYirTz4rux0SOcCwVbhzFCe1oVLcDfR4m4bDoUqDv54/tUdNkvVBxII8mJA/St9/w75+
/Ow6K54Xur7MPe1ggZEI1KY99nr0Dn6KbAK3zc1PqYYSDEKnamDz9L0+qhGK7VKGt5nb55Y0u1Cs
3i/Cp0fZ8d1K12ETri2cLqSdSsrVdW3Hcx1g/TY0/ZWUMUfgbwCWh6GmGH10eqPiUMbDold0PgTQ
n6DrgiymDBppQmc4U0btKiIEJPA+vi1RyLLaf/Q9aKNR5SoY7Uq/SZxYxA71eW3cFbxy+6hlVcCw
PhHYyiee6jGvSYP+dX33FCQzwl2FUw5Eq4yhy5bL+s3Qli+N98xlezYTR7+eQNVN6vBIaAOoh7GL
WK2XyxoIRkvpU7c0aS4BO7sZar5x1XhYmR4Aza19DuEmxuJtIFRFy21h7nc3+5clQGBxbtZ3bVN1
TmDl57ZqDlMd/B3ZuhnGMtjHiXeSCgpr2HRhjgjTH0oQk2MA23Jlq6cZovDo2S0ufOCA4qxWWeco
oPwUtZ/GoMAr1t2wr3KEGtyQDK3YtBkh+AYPID/LLQTCwxq2PB9vC1rio5/U05EOxuSwnW+IGtw1
1zrcNBQaJ8UnbFBJbXnzvQYcuEom6CB8I9duvohluoD0Bu8S9Zlg6U5yJwHcC0T5or1uzYUkor3N
q9pTyx6neUDX14btkYxj4U/rbfRGcqpdP2cMijz6yvLYDwvblDV89UFtQ8heEBRiFAnap89N+Xtx
7XTs9/04HkhdvagpfQqxJGVySqGvwvYY53Wv1gq0gKMPIuxPQzAdfPBXrnG3JDJFWWq3QyZPHVIP
utnU0vce4n/WxhLMnde1e5XebQesfX0yb/uhDl/9QIFSYYL/a4ciiucPyJZ91iGScLILWjVj+382
rasNaRCcDMCdZFHv8UxM6mFcVLD3vboQDDRpbRW4FLRWmx4bM+ccGu3g0Qp+GcDklJafy7oeZ9fz
B8mXFrcFj/ez2zF8s9/J6D8lY5TV5aqffJi+T3M4NbjAgvD48zTEGp8vPVBxWkrvFFQEsLescKpb
pEOHviQPEYv1ZSB8Z/XgP8z3w3+vh+xhYLM7jWGCWE5kKEznYT43stlXqxSQhhf+TFXKn9PJQ+Y0
DuqdYozu0UFxP2NBL6+DxOjjc5cW9P6ULaQqPAP1DwXIC3CrOVTVtL2gbofXn8PEIBYlUQXZG0bQ
eZhfhS3R9lZc35a6XsAKhsMTGPQhsshKLEl18spkfUMU7Y8MRHn9edYB3jNlXz3aieTTPRbTlvaG
BTy61tBKXhI7tKjbc7z7+WEdVeLQ0EsgohRN7Uifp3iVz3MEwwJPqgFLc6/aa9vUG4Fc6VMYlv4T
GbpTVFF5JT7vDqWWS857He0E+AzAqnR5GJ/7EW6orV3GJ4bO2nHxCzL4i7GKbeahTIvZg28Jt5Xn
Acr/Aes+5O2flDtwtaZYqaszoYblpO+e5s+htQ7uphroodFB/pPIJDYaz+5++Hn6c+jn6ELYCsuL
zNAGG5HHPU2P6YQsc/YTHlPKgw3Nys/BuvEx+BXHtH2cy3R8pEma7hqL2FfwywXktk6QUsHzfyxD
5KFeqfloeVt/1ASdYzIZcBqaPzh0jlt8bl3E1HYnGsIvDPnw14qovSokO161P/6d78+YW9PNEqcm
j1aLqZnxtx6+wsnIpAROnsSP4LXvP/k5KK2jU9fN76Bzvwgothc3Q6Tx8V83vKmuFpsJ1t9DN1i9
izV5Lau1y00C3A7pIllEEAXuosWbTCowZgjR5ctilMvGrV3X9CYgKNygHkS36MZ8md4Qlpu2GIIE
tAwSnpDuCk8xH8PTEs9fCQ8hIVMIFyxQL7Xj8uqzUV713OQindNTPx4mXYHOdJwXDObo089Bt/Io
lgEaNemmp0WXSPUk9bYvJ4oMlxf96sQOSUD3GyFBrxDIsv73cov+joEYox55HP0ueKgdxKh0WUVu
QERv1hT3FPisKQ9VhAsGQYzcg+j4mkgmcq+l09vQcsALLXCZtc1Bj1dnJfr2Iy2PCZJkByJV99YM
YjwYBGeevLU+ISRoIWx7MFTYMhy62BYqpc2Tx0pW8DlcYBEO6B5hkmJNAEoDJtTmLdfvPhXpP+i0
o0WAyZIeS4DPzOneFmQID62QiWJ7a1X8DbEi2qSR1pn1hQeSAHca+i36DPGki/z5mTX9cJPDUqB/
9k8ecCCV/Tz8OYRthDC66xB6aNp0t5TvHk+CZ0z5/DVYEsS8SXmT0hdFP1mz7RKkl60dw0Mkbpzb
r0gF1Skxy7xleuqPg5w+CYHX02p0h9hmIAzObn7p03i+Z1TQyrNJFcEo3TGytDkHy7TrWfSgsaI+
tEsc7vD36X002/kZZGDm8aDoorS6/BxaJ/h/j4S0X5IgdhBrv8lYq+q/yGaBK0VtferDxj+aadFo
zsPqoYOCCHf8jwU/80VSgVIKWec5Bpa4i31idkjENvufOhywpD9WSI1lI+miQiD8vfXq6lqNhj4h
7Vk9gOD/XgCvXC2f0m2V8sIDwHdiGhWapCbGPMF26FT7necwv9WLAfEqSbn7KQ72XhVWi5MI673w
QeRQAoEd6YzxkdGxzc2S6iO2CwBf2oxvgaCAmFI09FLW9UdJeF0oruzOi039werkF+1kX1AdYHwb
nD5V/aBP4f0RV3VRIhPwUGHch1c9/GKMTzvg9lGRMrCH2mEXkTaBjzhPloBXDPunn0PIoncPdOzp
5xlyRLidK75pUPr++wWkGNZd4n3qMoSTilX76g07OzF9i8pO3+LaS/ZlG30PShy9Xn72A59hW9f1
68SX+x4I5mn0qiUL8EdOHiL4m2RsFnQHEIbsQMK/JIKjwDr/i1YA6EXdAmJX0fIQtcN6NQ7ODEnl
b8rduEm7xWxVE/3rgrTbcANDMacL6I5y6tDpsjHOkQXjl3EoobDDtCs01ndoueF1IIZcxP0QtNCq
sp/nkRW8QEQv/O9p2s+igK8ZA8rAHilmHTgsbdEdDb2HrtjwhFBaAwZHlTsvxHQrxgTEzn3XjgVJ
jOcAIHSGXdlhv91DycYF9ennV8zMunMdg1LB5SDjd2in7zIJ9F+ZyBfpnxqYAJc4nPlzGCl/HzKv
y1NWxlkI0Gi7Uqg6P1UOzAR4irFIB3DMA38KJtHtQ+A0+3pM79s1hG3G9IPlnTtBKLcTZBOrz/89
tIspWn8JkYnk4M/m1n/rmfP3K9fLxpfoyf3S97aiB1M8dNR/67wElRZ1sw3RYgnS7lLNnmBMNEiB
wTsUPeRSnTJ4RR2s45o2W/R78bODTHMF/XdJy3HYoV5HeRW08wNdmqMlWBHMZPedoXLbSo9vQ/KL
NON8fZhwY1xjrDmbZBj/NlPg7bxVL7lKkvnMLTJzlJIVBtF8YOnyFqZK7NsOAWs/6F4BhHjWe2g8
F2VCuBVS7AzaDwPnNhSIaae4/R7m2X/zNIW+O8HBdmwGIqO5Ovaw9K2Pllja4DtCeHnL45CcQMOT
Uwe7Q/tRfzXe0mfNis6kbcZDsIC3i73Y38lqrs8/h8ATJ8PrZdegxMDcKXXhTPPhdyNWObBwUG+h
+6N/9E9igLBO4FV6PNp2iD7lKE3fI5I1u9XWt4a2WEAova2hgvsceKfBkCTTXVduRwI6PcCOJI8u
EbuQ2Av61WUXxnbbgE2+tCzCqUOdC0Hn2tlvXsd22ltg8b+6itrcIwwcHmxetoBFtPVUbhEBHy7I
CJCDXAa6T9ZBX5WxA2wd175we5fSOp9exQzO1vOWdwFp5K+Igv8e3F/xJETQukJUA8E+v1jBAO5B
d6UvHV+eZsTPAKuDlZxW22FzFCTzmEmqTPdB8JrG+AyqLZ8ByRfuY6TD8DHUwj9pTNN5PAzuY4nI
wSAuykEhrQh1JvYyNux9riANYApYLuhvl91aj3PWqBYbRfj3m3jq6PPiL1gh/WNEtffUavYWITaG
CZI9h3HdQ7CBF9H7anhATO+XbqB91qZ6meJgug0TcnC4Cp9/DkirPNrWi07YrykBX1gByP4/zeNP
B/nzGpBJBuDgWxl/eESaE2nEuu0/W5Ps47Zui2m0UxEumFtjWr/xO1mc+viWsYiU53ryWVjwAJtO
xPcBwKBcXFsy/Q18idN637Lg51A6+OwuXfLQhPa2uDEumghDUOoUffCwA882lcHJ9xk/jY6ZfRU3
Yy6g68Ff6qe9u5cs3xPzBfWPIsBw5GQ629lgDoGPduUV9y8pGJ0S+8b8bla95yNOyxaei953WrhN
DQD9t/L9Q9y16Wuvm/Ug5vqvoPISNFiFiTH+LUg8mNccAkYzuSsysOnOLSvsLxGQbRfPLi+TGisg
U9Xhp7McPL7cGmx6gJvN4h+eoQHG4OMfsMnDdE2sLrPKRyfYAzs6TARSazC7CYMQQj5uHNCC3TdD
anH9GZ9H+94DOaslkZdpVPJClSpIpNzx55nfzseUdO3FqWdINOyhmYPy0WPe8wJ4O6hTBg9ghZFI
G/9h7Hm1Tds53qj705/XUoMlw5p7KNnd99vqBuWf5mbCQ4wrf4bAiV0EQ+v8c5BxLI8W74DzRJ31
dPO4QnMHGuPk5skH9UR9sKzJckoHGLAKe2dtknIOD2CGcO0P5aKzYXbiHV8P/HDpftcNp7hLO3Eo
jYUZGsNMtvE9HRZLCgh2Yi9NbM8Sit5vDD4BeAoDbaUDKoSNv6pLTdrGZsnE+YVhB7Je2/qXGJGu
IL4ArEn63eTbZD8GsX4eSIA7tp2DDR0ACHky6c/1EB0XZO7gSSbnaY1blkEe5EWtF4RphO1vqz6V
SE6+hQrR7s643zpEuKsaYnfgdIke4yF9rRFbxc4Da4ow8xxf3/s0BTThUxiPK43tBZrx1U014upz
bLt9W7JvEImimMMqOCHQ9gEQCchGZ5oCEBvGVVND/NIryVxUqoOeERUfkw5JVj8M4qKn13Su1u+o
o3C/l6q+4luZYI8rskcE9kGwqLr4qhTFWvpiK8FlFDzu2EkhYQKpJl2h/uPLDye49akL51sLR+rG
TPMU2Xn+I4fy6rt2+E19g4Uc/+vB0xJ12HKkc+4sSkgTZUKDXeUAsPBpILsK+5YU0qbz7ecRducx
N56uL4ih2aNUkDtZ3GBPgHvd02tgz/34UdZtdFWQAPc0Nv+qBs9+tICf140ldMd5jMyzEwqeHHAm
IuFL4xrCTh+gfIRGUO///8izJt0SbJmCZDsLjhFAvJ+dUbx7hfl5FNah2WEnhjc9VO70P4fVDP/7
qW4phsgZu/f89ys16KghVTr7n7f2807ju03COWCbnx/MNZpB33fNyarypORqfvsh6lSLgBXMnrbe
VfHKT+U4ufMcj7D4/x9hb7IbORJ0WT+RA86Z3AbJmEPzlNoQUirFeSadw9P3Yf2Lv9Ef0L2oBLIq
KyEpSHczu/ceI82DA2p5XItofizXNqjbMbmPBtWk/vpVt0P7GOv899mw+FGK0v/vD1rJZPEE63Bc
HD0/u0DofCN5aBHqr/X2S1o5mOL+/9+XOAA9u7gXhOG/NNchu9B2/ePgMd2cVd/gzMWBtSZrCI7v
R2rmS5ISv1Vco/tUn06uaf7BJ0NY38Sb4krp+JlJNN7I9jzOnNKele9aPU33DA9Owjaes/nRiuPH
UU/USy/mzxSJYugiXILtPuZCuzmW94HcLg7JHA6NY948O4sPQI1c39SDEbnab8xcHMti1l4WXZF7
Q0BuSxNn3FzY+6mpr/Q3WymW0Zbl1XrSJn7yrll/TtUMN4q+4xgPA4Zyu9N2czx811ExPVXZaPlk
W05SL9zQLwWGapw7KTkeMV5kTbXouZihZbpGVwOu2NWbO9rtMof8x+8wUh0J3L5FDlYT+CFWMKUU
rtPUnPMufmh6ouKNlohAZ+6XtON6aQjWlTLdjy2mSjlDYeicpA/Nxr1v7RXaTS12nrO+uxZyoGWg
D2bdmTHbryERtM1imHfWEL81ZaFx5s/BMox4KJ0hD4x4bhH+u5mWwt4P5uwRwHGMAISSPzCP8wm+
6n6BF6fbU91gRU/IlgsE7aw4F0laMwIjzJVU9cOolZekZ0pZ6mUfNnp7rOL82xn7h5KUtMi8+9ho
31MSwo+yL2+Dp26u1Tq+splZcYWRhxD1qWX4AEgAr9IY7bqFxD62dIVrS06v4yahmD02IJ06KuiL
qblmq3VGPV13MQbBrVn3ZbtMLzSODzFkvW16xkRdTs9mjY7SaSlhHuHJ4ThTfcTz1cpwMRFBdS/p
yo1lCUZpXTGEa2di7xsL45an711dvrWry1xC4k5rpRX2qbxWdhw/tS3CboV6wzjpwhz6fozIC9Sa
O53dkuuclAx0x8UMObq3p9PYRcmggsgeyiNdjAzbWvvXWgfbwko294NxrcvqtLYVkja8q9CRzUNf
YokW8XCL+u5v3adfgnijP8ZTdbQSy6QBj10My3Pq9539PWcpYQXVdaFapo78WaYHebrHAdzS2JR/
49W7jE2Kox9fJG7IiFhDgi2gzHkaV909uu6vrZZ/XPCMDHTrX/PVlu7HzJSMLBSz926xb4Wc0iCP
sFERfuU2MlfCWm1GS2zzVco/cQw9g6TAw4hggne+/AT9ueDwnMJZWyny4272MRRFJwwroWjHn3aU
zSPiKX/hslxwfviUSS5hgBadqF378/YEVSI7i7ZzTmOBe7NS1qXj9cdtG1vgFqalVLvaTchuj8gl
WgtJM9cWPOOYQrak8qs76Y9zLqvDkrZ/VLVkvqEBHTGHaAzw6NZBNO4r3XXvYCeiPY42mS7d2+uN
/OsNjDSQhumvpgKqZq6ORO/L/Rrn4dhpdwkfZCjKJPNdoCKkLeApjFb/lbfgCLGx43lZ3zu9PvTl
ln18U5VVHPEZepiMGjP0xurZmqz+VGbxXa5aiCqqmYPeRCJ3cqRA5qlBU5ici+pZ0yPDF5Md1NH8
YQ7jxVPlYerqk+pLrv+h1PCAqG43ZwRTIzwEmYf7S7rTAo9AiMf4ZA5JeUhFxqGr5hVYWvIbEZc6
Y5mqgrEnMOxOVagSaZxyib2Dpi1kQGfs42mAJzEQ6y2Ml2ReBfqovdfrDgdNoo+hPSvCr5ImP7X2
jendlBIHey5R6oYpZTAUPbSNFm2pHwvbG4oJ3erd4r6IiKr4GdIGiXWvJ/nnvS3TWO7iiqyXO9m+
7Y2fnqQ9672LaZvDMe4JANdo4LzZXOKpGPCJ2n5TxOtZi5NTMWEt0DS4E7ND+TF3lQQYkOBQWnB4
W551caPpC9NMjnvXfGyMxo+n2ENrGkgh6Gh2pEqiXTS490Un0rAoezpXYgEj9qtl1rFJGW12LHSj
IHnGgYjLCwMgueUM2wDHGCcG1aWdgqwteSAcehJekoX8wBIPl2GwbgsQ15s+qn22aGGsj2/KM5gH
Cr5bswET0dZ3UT6ZgeZY816v9Aq+U0ricRvpqxptqOgNkt4TSq5dDHTICHc+xwUZD+oJvJVk5UYc
SnacnxPVtFfEu49hUZelisReDM2XixbTVpx1250Y5Iy4BWlTdOwuxuI30Tz/KfPsMU/IoY2rK6gJ
vgfTRsBp3DpwmvE7mnBel0t1QTU/LFP/bLjp2RRxGSjLbPfLcCZpiqN0YfIMI8S7eN34kpfOR70k
oETVS9O3CVYXCydR4SATDc2ju656uArUKFU2v0VUhFkmojDXlM5BF7RiIW3YEbRgJHQsK4gDiMXU
dMsmjtDm1KlzP0yOIj3Zyr2bbz6KzAbqoGvag4U9dmcSVFnTCdE0m/cs0ibFYGYHr9bIwXIs09wL
biWSnnFMM1C1od5GxUVLfxYDJ44g0aEq4T5pjo4CT+yjXiW/sx9KTt4gnTTj4kExxiJCqJ9c5n6x
FoxwFMyVR4/TYWotByRV9nbiT687I2zs+L1I8NDG7msqqEpnZme8JtF8qmI+FMqxfkYtrRPx2RWU
k5lHMtjMjX+pxdzprknm6JZdKHVtXyYJ5m+ot1x/T33b0dGmZCZKKwQehgkMVqtkIIMQgN88ddsW
Q3AyhqnWnvJ6inkXNQbjBQgfMb3XVtu993r1UozmczIK5GwF4LcSBpnR+D4ptZWbbLmMFQ5mK0ND
d5fhVpllc6Metcgxev1JEKcSxBbx6m5i6bcxZZQcEHYAd4wRJX/93ci1eWw1AnpDpmB+xCkSQMUg
s6jKUG39sREN8BVsNxw0/PGWPn97qfaUD8OdsnrtFBvzZwfreMw94+gk2qf9rINFe3BmD9eDDcuI
npSbR3tcsZsHTms9ilzfzeVqIcuCqEiverPm5zbmmeq7NDQYnflFZG2JeuKVySgfYLMcm6/B7sQ9
lzHpSwsWQLLuUPRoC5rOPuA6x/n2ANJVD7Atc1JEb80wXZbWMc9wolu/1Pq/vEo/Kv/I3aELCwHg
OJ4AKMC8viswcRKV87NIjbwMPQlgnWFvWXeo1nm4ek4RaHibA9MdJW/hbJFaqxAnvF+9Eu9lT/a/
M/vFn81owz4hBymLES1ZRy8Y9ZE4Td9f0zEdg84eFWE59as4DS4FXqbGUAAEJOr7FONnFz0Oq9E4
14N+WCv5PFkcU3YUuRsMyAlTQvHk+anXDLcje6P5Ro6tDGe2cRAY8zx7xpEMYQxHWrWv88q8NGb2
pQmuT7A960KLYsqPQQdzkZn3UZa8kYjO9tYG55FmHyR9fuTox0hmIwqZhNWERdBr2ZulB06yds8M
MTWCgZNvFnG3Txc7xQmVnBePe3UgGOHT/P5tVhfrRYfCnLr6F3ZBbaeq8V4uiUMAC9ahDQG8mEI3
Q4sUEm/wrJ6mgjfTLhdtR3Xkwi5IvVfP8rmpGopjTIHJlyosrMyZepui4liV9XwqavXp9oPfQfON
kXR82quWLwTPeVSaJ6w/5Y5RLMTpIvrTjH9AWm7BSb5nZ42YiCj9UvXwiTq9wZiGuRNs2so5XBuH
Uq3RSaXrM/4XTHep95G54neo1nqfpS74GajXUYbho8ncP4ud03KVT3aUbC7alPBXXpw6o7hXXv/L
cPc14fQkjBhF+/bSNbW4tjboiaL5Ayz7qKz16CkPfoc1an7ZUHnI+Uk167Dvy/pcpOVC6DE9wJLW
9kQASuJ7GEVy/EBOYn+luAyDIkoYfKjXcQVP2sRGhyeB2cYYJ9Z1xcQaNx0RmK6AcbzUX4VBgHMi
7j/BQGkSCNqvK7b8asGYuIizW51E62oH06l1ciL1++Jojy2ZEYW38jKs+QfsPY3OAyHTW9Zup7cW
H6VWk5EjO8eUfg30zxVyH3chpmQ35zNK3FuvqvtW2ERZ7OaVGmYfiQHlzXF5bfnkwmp+hZw1bby+
L3wC+pOZqu9YkOCVDjbK1OAA54Q8FcruACZEfSC3mli3GuPRqdw/bl/iTOzv03JgfF8O0aEWDhpG
IT/t+UcyV840+z3TiL8anvvd1U0Advc/ttXL1I6bVzZ+cbVpOJE2RDyYiISt9vYq9GGvaFFFaZxc
uTwDUNgBu32IuGv9bHMdToPhp3b8bJEgxs4FSFDLMVHTqTQDFsUlKrNgMiZrX1M0Fw7UEzPG59qp
7jAWvIDrQt4B6ymZwowkyUBwScUJ1u3B+dVW97yMxfPY6ERZeutuxF2gMVUkAh2DiQPyDXjHvtoX
fl77EbVpl3HJgcCgOxQWNb6H01evR6LztblXGk3MmNdtGFtNSJb8Wbgk7IiXob7j6OuYzVK5SfgE
GhYm3YBaUqdYsJgd2pmaArfE8k/gt/SgjoiIKOs0X4iuBHz6f1IP/sw8Zl9ibA9RDF3QIZCGsPCK
KBg6JQ2dSnFQN+s3He6wi6KV/78rzjaD3jGI+UB8F5++IH1rpV/TQO4kT89J330OLf2KI3pMqUX+
F8KPu2sgzjVtcucNV17ugzPWf/SR5BYq6kPqFl9eodErDrhlx3W/dpjc0Sq+y7k9x/l47c1x2M29
ukHBoEbW2+dVmKEparzjmnqPSaPsliz6Tdf5mCecTa7Ow0LOGLr4znGa98kzb5FOwZ6wZpQi9Toq
M96bU7+dzX+dJA1Vc13Fs+wYFel6RVGPqXzOn5rJuxZGdF4VsE5rrF96y3kre8w+60zpun3VbTG8
2gARSsZJ6V/G4zbWJB3qk6jfmpm2pjVfxTiQOawZl+hyOmie6lE61AF0CJJRPNQYYHbDjP7h6tVT
sixTwP1whhwetubJo06K+XQDiYnhuAzrm1Z21V5yT5LdM8rHBb2ONz9sWlXulu0AgQyTUSqYO6OT
Few+PAwNyXqYdjDYZEG0rrJeRULykxHazht0eN6c2NcRrKVRwTV0JFXa0jKZLLdMWEG082aKYdhR
2nb+EDcMnp3mYfbworbt+NUk4p2pQLuP6lmiuRo/tvOCYx/gwMinRPBCC7fTooI9Bjo87vyR7NwW
o6pw6SZmf2Sceo+f6Gfz28QQJfaVYYHGE1gcHRWH1Bs65gmCjN1sv63j+IK/A2CaU704Wnktkug+
brmPHPltJL9O3GfB2DE8T8rkLkcGBkLygXo9+WV2N+njFY7FqyHFbp1m29cdXicCR9t8xvsrOkKc
WUferSNdDLdWR6B0oc+hyTmazWOvpY8GGSBmC9PBXeS3aQ8vM2mHld4kY2YszPopiWGn5EmCa7eC
sCG78tsVvXecKos1B5b2LVKkmRzFObAWvlNvMn8YwzS7yCBFFGXdbixpHB10Gh4ljx9DPXHfUIFW
4impuATx6NShQTuw07QVlHdKGFH55SBSPMLRhy5JKMQdgZnGscIIu/U9deO5qNRNteZRlGy9KLyT
6zA7b6Y/ZSfvdWySAXbJO3AWD8a4BEyWXkyPZFwKR4R2uQobSxF1tAW1oQYHUHdLzj7QIX5vI1La
FVatwdD3PzosxtA1oMK0Bc7lcbHaA2WmvmI/cbTuLrVBijnxeFwKqndqyIUsc+P52vK5IWYMm9m0
PeNkpHh8WePqh6AKw9FMET4rNAoc9P0BQJcJ64tirPhnrdaXVgwvNHWwGKYsgFt6jbqegLEgyWPT
/JHV7SCE8NQLxrS7suQ1k+CWlj6y7gqaohr9AsBaoxn89B3BzMw5kM7zyHY8FFL8rtVTDsHyMJmY
i90pZZ460OU1InvMsBAs7sCQwFa71lrMoK+MB6ep/iIWNIGlkucY+2IMmJxDKA2HNYl3nhsbpx7O
StY7792Yfzb49xYEzaB09Ju2IDaPuGymW0pkd5oACcFX8sKuBn3jYlOSM37glDg2iDmIkEsTUfEk
L71nmb6seBFr5VDN2E+6biVhN0JpSNz0LY2q/DLUVrP3UvigcnKYJrb3qRepnRGXS5ivPJAF6zym
iETHAoCkasVfFNCGv/4oEutYeUNya62SjyTiPk6jKYCmh2KzFL45ReG88s5RMJxWL0ZPEi6aYT6+
y7KOr7ipQFhRvUAa1DbejzXr5q5FKu8c8WDjPDhjs97QlD2n+Jh6vuG9pUykQnAm1a7eeD2t9yfp
sN3SODDKnq1/uPjXncPtGvC273EY+XKVzV40Te/bK8PO1SNYrlCTAE5o/NHO+zIl7oi0foC93hIW
xzEN3BaiJfG9kDMeXg6m0yIqUzho3PXksI66po4tKSQ/dyJC1vK6uvpTBTRhF9veIcFTwZftTHiK
DLWtI9hV0BkgSFA0Y/bh6LNd82b103tpUMiPJZ53wiCEsnNmAUvKaKt1vR9MT2Bh2u5CN1qdy3p5
YfDXMBPVr6B3/zTVgrzdnRptUQ91J86Tdmt5d4retfxhlbDttte1H735LEcjtLSR+2ZM3mJ5jszh
dZp5+rui3Z7eu0Qv36wETNrQOx12ZAm7Mk/dGxkftdNIJoUUX2/1MEk4tMvesteP2NSZLNjRXo3W
k6PFePvYfqFKUKCuVOdVyItwu7tKKGvnSfTjbKHlkkyp04lIxkKJvRBtZkFP8lDa8jtS9NQcV2de
Abyg5njTxvpJl3p9LVV8pDcvd4wA7rU2+7KMFmVMDBsW55F4QrN9tQODznOOVSEcvFjysDpBjSB3
B/84IdwsvruK2sZzQ8xIHhduups7DTAWLFNreZ0cdziRR4hwqfkZNJig1ynyxiLmoLYzM7BG62aT
LgCuWTNHtl+6V5FVW57HnYFXl1c54gQSo+JRi+ew8yzU3RnkeewAPinz4pgVw377p+vzu6x19VtO
SD9Y8xzvMTYVwu36I+YwF6P7/MmaBAv9cQ8CLKwSc6aU5N3WLYTKmaElIxPO09wqwmnoGLkIyF1t
T3MS5Xt6twN+2gdrFb9VVoe1DtKTyyYjf+dsIkJyKd0/QyXSU9eD/ALls9NFDB3UwWFvJN4NN3yC
sMwnzUh0r9vkJKRdEfksJT85V1aPq6kSX7ruSgVLnrtJGEY4cUvTPeJnJ1Bh7BX7laJ1uFvISVmV
bECL9e81bPkwSjdrkTgPg3PR5zmMO75JKYkgZJpYz21v4C/VD64zxI+uS7vYppRYGXf9l2kZ93M8
0uSqR3DU3Skx3IvYql7A6OteETHfiWF68Oa0CNfePJJFGu9SHq2sZbKuBkjesUxOmqn9Liv2Gs1S
/izkwK3aXGM5MCSyoQl7TBr0wc/r+Mfu7QgGHsgUk/c9qIfuGzsIw7kMAWu9mKZrnUei1G5cPWie
8b4BpVnwZGrcOobpzP5wl7Biyrf45bAO2lH1+VvvxvKDCjAmgxE9dLY+3tHGT9fKozIvuvwNUVfe
cnd2z94GEDKnZ8NqvsqJ+Ofc/UCqsbAG9PcwhFE7JNjLNE7iqzl+6IUmrmbS3gBG24esT1AVmobD
W89DmXMEewspDGclMpanWGcyuOvLR60Qb5Ke9UwZzt5Aa1DZK6O+VU9yGPJTlatgQNOhswU7hGt2
PcyLXoeSRV2cK34Ss3inn4EyQPG81EX3z6hURaxkSjaWEolJiH6hK72XFNZJ35bcQabojtIlOYGr
JPQmKjtlms9Nah5S0/H27ZwePMaOzVJb9wWkjmfeLcCx/UcncDIXDEy1UMcp6dX/Zo59XTK6sDQN
JXCiPxjFiDGymjlfI2TkNrZQQkENgNz9zsf2rVHezVDfTiPvesLO8dKWHzboNtqxif7VrBU6d7t+
GTGTBTPdg1RafH1QM+MQddZhCF9y6y0Z7OxsxbXtt2BX/IF82ZwxEQHvWpAQBeSxwIhaiMYMjJrc
RgvTvgvnhWNELrETaEnyaGXZMxhy+9DZGD1nAhHFwEDTiclWt133bk99EvDjpO7Mm4toN29rc+mz
xHyeYrgIW7LGlFnIkrNfQS1n09SF+nrtUYcOte7c1513N8UMhDW1GJdUmesJoAnzYdA2UBdiUGVD
9zIPJvXnkGeH6d5bjeqk6vrPVMhQ0yb9jgizHsj/UJcWtZ0Cz0JQKeC4AgVLpunQ9CRL4rJ9yL2x
foNS+RkHmgE4kzYIAyxD5rhZuRnG18TxiBnyRNFnf9sx3Klha64TjspEY5uOrSc3DcC5PziTr5/Z
h0VzsYAIswlxDGj8uPDS+9SicLA6Lfa5vP/ltvMZtdlDrtXVfkGMgKPavmhM3jA5FD7cg1Ms0dio
AWh7DB28ixcKKnbmMvMZgcTuXpxogwosxBQgAECX6bHkL4E1LCapdcAWQs/3s9m92MU/t53Me+Zq
IzbLdC24BzEA3ibpPmCcvVpG2u776qeRnrXvx81Kw1FSUuYR5OM0s+oaNaVomANHD9k0fM6x9lpZ
NiNIWt8id66CPFoM0LTt0UvnmFE19RCISDQKzsbA6j+xrJAQx40fTJP6GYH5hHpZvGG0ncH+8Hrp
Kn9d2QIFJc+PClKec1Mc23pSZFmpmOOlOA5jcZ/Zrgy7ZrNaYSsB8TzmHChGz08oxbdCddzsZZWd
JvBSpdVHpGPsl2YaA/T9TxqRv/FICbv29rCX+nLo+hb0zQxvwkC3cAbrbu5TcBLzu7n5G/vW+xvZ
9T9zM1s4JvTajhmI7KRitAObgvrnt167Z7VWBNMZrzQF/Gl4OCmEwF98+kQFR3fdadyOjhT7GsXR
Ns0HVqbVsk0PlkmJ7jafJd4qH5JTw0uzlM0XPvm/WFb33QKKVPLNyk5zd3o14ZEU7stsan9KJX60
1jynnjXc1HyomvjJceYjf/pe0HUEVZTBQNPTOcSne2vgv/PUWAJuBMJFrIkXkDOev4p573aEVCbF
LrdG7onoXPGgEHRG4MLjXjIKg8iscCIYQ/VbTtvYZ8Aq4Bq/kTJ+lHzt4M0pxI+93YH2TnrPDKqJ
sHcntB8vx0ArXbz5rbHOQbHK6ZRhBvD+ZeUTuYTP3Ch6xjuXekKkdYslO7YEBZkigQKbaQ5MarxZ
2jfAtwqza9utZ0gWEpmHPRxV/hEVNqMmjuwdgJzfWWDhNcop97G0vzip/DCRXjA8mPd2kXF5o5Jn
CShTYikJ+yOW+QASZlfHPv6Z+8TI/bb5rZ0jXOx0r3X5X/Y1Iim3I1aK1elCb7BaBEAabBeKPsPx
xF96Ayh6Tg88AgoRtom/olpeZS4vCg/zymD+kHhE0nSgLDH2bkx16Q+i14V4KBF5IYU/Cfdvy34q
AJrkzOKBf0OpCfblWYPT0czQh7pxG+mazj4rJ+rT5L2z3SfWQ+zXxU1O+tDcVzhMFH/OdyJU0hhg
gV23vIFZ8sm9P/MQrthD6NGhAU4cBhlgNNd7AyLcX6OEE1zrtGgfeeaD1lJk6J266B5LGNy0vV+J
iuzTCSOcR7TeFk0gVcLxy0Yao3C+pPWIq/VcOvP7kmLnq4le7FKkFXTztgORjffjkDhtEMcZ0EEb
KgV2amCUOaS/TQgbnS0bx7ZE3c0uRI6HKvvlOFXIwaE18Axk42QcEpOoaZUC1+oLGnuD9POYrIE1
Qa6OaISg8W8+OPXdA66tSMhwjUefeUXGwsEjrLMK6azigPbfC4eBL9FWRGEi47eQMbsA2uVNjPwQ
W6zjAIZePW0m31p3FRpQzV/oLsdhyh+cgrJR4TiZpwVLYoxoi6M7iImlXJe5ODrjsdG8HG3A2PVN
Dl4pH2VIpxdjh9D+4CElQpgOQ5AXbExKWMVzqSPzwcYplE6kggbD+IkaJlzkeW+GFonjtJI/M5xS
Bs5STY+MsYauvrh4CO1M/8nRccc4PjK1mXcOE8jTYkAuRN85e7Fm+YaTWPQFNd+T9hxlxd3Y4Jht
+NorbcFMNBqfhtk+LuOkhxWZ0oeVtX8wM05JZaznYrVkaC5Q50hfD5p8aaJ4pFxPpv0yt19t3JfH
FHuh3fKcU1Z/GxF7CuTm1e+reyTb9rym9ZcHyJh0enVwE+8fsfmPFdxplhl/F2ksR2eBpaTxHEwq
d5EA1kCzl8dOV6DDGBHUrZVfeqs8RXe9LNxHfVovU2fFN4toV0jQtQi6phgvTWM9wYfun8wN8rM4
HdfhqhiTT/bWMmMuoOi81pYH60czzb2rVXooNVlduppda4LgYFVxkpA9KA+1ZVqHmTKlKYW/xnhY
VnBw+ybZsvIUT4e5JfHtudMaTL2ygkYXHv10f7H0yjkoUsyh4HHfGWKrmMzzhrRjr4N+AeQLbIKw
oz+kePIH2RyA6ns7jMfV3dSTA+zP/Nw8Xwid/84szKeow2JvqGNZWs+c+ijwaByW2clThXt559oa
9DxwXnmETlVX6bk1aMEkhq+dCQN0TPTPji8yVJIhrtBS7aIJfFb6mlt3DV7mKG1UsFI38pncJXkf
Xew0f8v6+ZyVOQOnEiQsYAdWa6QvhYtwOGflNySz/azUIV/KpxTLupuIo1cwixitub53W+hKXuJP
Nq82jCmS1N607IGsgQWemWFXJnwXe/7tC/OWdXC2FbbBLqrSQxQVj1MNwk7yHgRa6v7T4uY6mYkB
k7o4WUb9VYMH910m1aTzEL8d3A/6oP11In0CmZUzDhn2qdY4WMOVHs6jA76xiX/dvHouVlSybhPV
DUoda/bevCT9jixW4Rga7jpv5q2oZMZ+nzHF6cJ5w/oGgGUZnybEdTRxjsZcaAQo6VUE/hqChEcW
FgCbUpnFQSFvvcHRRrEN0qWTDKVtljqRwLxO8fI8mSkpoeTLi/HsrnkJUzMJExYmHRwKeLak2UGE
63awNcz4i2ufp5zUeK/NN1m3F0iJuHPwp45Ixv/3JWDm/1jsxopGx3FtY1tEyBKwbanz/7YEjKmM
Ev8J5RXV1IvHc7yY3vq14LTeEYu/1Gw6upOZ7V3QqrpQW+0vygR1XHj5H2lDnodGqz8GgVMp111E
6c1mxeabiwlfhtuEMIoYGN+LRvKWp89WJ+QTWFqbM7mrb4Y0AVKxSoSwf4WNtGRsvOTmQxUzr61q
iEHQW96szKhRcrBmNxgYd0k13wtzrPxaau0RRau/b5zw/9sNmw6EomKd5dg7c8kfpwhHXOstzi0i
Gxn+3394xv9Y2+ZIal4HxLehm7bxfy6INniwceMIvHNma2+LdZwwqkfv3LuI9aB+wP1LiDlrFyxN
j+WhMbx9hZWWAnM5dzmIEgNBDy9cvM9FQifGUj9fb9Nj1+UszIghGsnUPGUNyzmymaGp0WNU88e6
aYIWYNKjNbYEprX54JWmeTHqgiXAk4OuWsbei7uIAE+v+9iOc7t3AWT/P/avad7/WPntMECR0tD1
bZGlbf4fTw+eRRAtBlZdtnmRqKlt7aGOkks2iOTdQvZmXhij65Vo8g2RmY+uSP5N/Yw5KKVdl0Xa
MrqqaJMEYOQQN/XC2VQtdznoFlJAMamq0cKbyuzwvxXSK3wxnKrnhJUzR4Ly/WNi84veg38zaxAj
OdttrlQWX0ZXfffd9AGUeQMD9nowd1NLdhclZ9Sz18nT8PQN7HErBzvwZD8e1qXWXgah2fvNnhjG
eNh3psHlajR6/Vxk8TNdO80fQ56rkUiAUhx9u9Rp4jNsq4IeBhi/gKh4Z087p2VJh7b9j+MEy6zJ
CnnC9L9tsCHE0+Q9zDvwNOUA5GiJBnnPPHk9zcqiGKmryW/pk7fVzAr1AXLgOsbMqBuKv9LVv+H+
evcWNlePnQi3KFnOJcsfjq3G7mbLmD2cwPFnbSa/ulLufnahZfUFJrt4I7xXOvvL/1vIWuRmDnFZ
gXoRQiN2p2l3naQW6yA0wVfZ8krH//ZMtgaA1MVhBUE0jinAf/dhjoD5gDyo7xILAQeY6/fCSrBl
b28M+gQGDnkD7frfL3Nla9fSk09L4SR/+OJAlI+cqsb0GvWNHUwFLKD/Fqy3tYou9fDFSp47HQfU
kaVf6QEZx/sCtkpJvmBXbTrsCGu/1xtezjB2dPk9gi7xzda5GaxpvUMFwg+v9/co5G4wJdYZO511
0ZoVR7bdVw+J0vH4jOa3U08OhT1azLIJeozVf4xl1g6DknOgoJM9rt1fiKn/i70zW4ocybr1q5TV
vfqXyzWa/dUXMQ8QQAAJ5I0MSNA8ueSanv586qozVB870/1pa6MtGzJSREju2/de61s33J8FoQXl
fGtZUb0NGsQC4ARBvVVN/FD05ktSJRlsF/BG8SJaUEvpzHwPuiWkzFvfRfdmjgwwW6mesrlZoJN1
Sx8S+jjYkObNZAnJ0vHSLF7oeUIKnRmEKNJyWVmxaT27Lcz5Cc31Zo5hLjpybo8Qzcr7tgcaXeMo
3igvNTnk9g7KfQyDoT0wWomGDD9Ak+3+tfj9x9/iyNt//id//qzqSVEndf/2x38+VQX//c/l7/y3
n/n73/jnbfKpwAt+d//bn9p/VZf34qv99x/62yvzr/91dZv37v1vf1hSKrrpQX+p6frV6rz711VE
X9Xyk/+33/zt61+v8jTVX3/8/lnpslteLUqq8ve/vnX89cfvliD79D/+x9f/65vLL/DH74/v5W+3
74qR5v/0l77e2+6P34X1D0f4wg9saVrS5d76/bfh66/v2KbtmPzHc61ABmSXsk918R+/2/IfAXRq
4fsWO43F//7+W1vpv77lB7yUbzmB5XnStn//rxd3/2fW8J+fGm/GX3/+rdTFPWmtXfvH796/rej8
dtAdHCAqBGp6EkLh3+uBLnVKmunEMgKCO+eCsLY0c46e+zGDjxi8VmwLnxZ6as4oEvubdPpaAuYZ
aDGrIH4CCf8C+XD23HUrUjA3dkrEzJOK5F2fFID6Uzw/XxiUtjqoX5og+GwIdj8sKmC7PKCOdVYe
tfPGJAcA1MNnEb1TTX7GAZwUlZE16oO/tAI6ubO66TISbyD2oEMVGwCSdKMcmMplXa3BWcsNE/Gt
Z3hkQ8yHeimtRtP79hDmJj1Jj6JOIOv4XPa0I5m2AFTuTWtV9D8TQxyCJ1JAbqnbv92GuVfemvsm
oMfaXoJBny20Ro5L2hgV+sZ16gcXICO9hz8jWv//M/Z/esZsbv3/9TO20ipLyvffdu/t35+y5a/9
+ZRZ/7BNQrUpTTy0Io5pUff++ZQZzvL8ISAMbOg2EqAGj8Bfj5lw/gGIBIuSsAObdkvw3x+zgBck
YDZwmUlL2/FM+f/ymBHX/PeUdMdzfE84qMICLg6PhfdvD1pq5aTRkhCqneBzTBamMIKLnVskkKhq
v99BnSSbw4ONFlWYVbptpoV49rugYAeJRySraGRKyh+2Ffdgdj0GqiQ8Yi86DxjJiXiHWmbZ7S/U
Th+OxIOS+pyO0cUBijTQyYPI95kJjNnZw5jHq5+0kh9WUDCAa4F86hYuduToFzvDVFgJtqcwXCqY
IDLuxz5+lmUHMxTswd6X5a8JW/TakR4wpqY/g+8/9JazmFHPnkerM4Qot6pUnNOCSJ4yibwGcJS7
ctWoWD7Kdj1iJstAqq2mYgrP83R2YoNy8EnUIOLtkdGijbqQRNGCkp/0qKWiAbryMQ705bgUyOij
M+7JvREM9HfNPAQHf6KZGr/YPTpv16/e0zD/QS/qw3L7S5WgyIhlexe34jYqyuHUjGENBii8pr7e
jbNyLgnG/lWfufnRZd6FFUb0iXjGG5+QNtrQLc7CYl0vw1qGTos/FGQ07r6VyX5KA0Ze9DAOZ59T
zcwQBJeqJlxkemsFFDP4HfsMXDxcxmAP/PFoMhqg+AOQ57ZkA0by1o179xdZMtoIr0gg2g3mLmJH
yHjwEerS82RcQByDcEuPXEvIO3roYXIm1U3mlV9FwTAHbp1/MAmcJTundg9D9I2Rh16qqw+WGT/V
82NRdtOJaQuoRdKSL1abvwypmDeqPeCZWVBKI+DZhazqWh+I8W472zjWEaMUXJtkErAYRwgAaTPh
gkudX2Nb3XSiqDdsVks2BD1vWX8kgzkd0h5/y5RWBhaA/h6JitrgBbThT2AKS8LeXlU220WKGDqs
rU3hy3UUUCTNJncQQ6QZqCtuvVKzOzTKeqPTui3buD3FIRZBc9yJuXZ3KmYahQ8fu7SdFWuCxLJX
F+GEap21GeEXc/LyB4Sqg9MeqgTRyJT30PC6+XYEjzEp1MYZC8DK7dSrJNd9jfHuDSwWTePY/wSo
Rws3Gp91Crg6rn1MzMYNcysXh0gMvomYYackFzFoiyM6wJMsjXqbVrRU4xr3SWB/Wwstl46Jtx/y
OFhjoOiQjFz5VZNdtLT0KmHjyCReukLqgoSm4roliqeBiZSDBIK69DpYCxhPiCeTYBUoLCiGhqHb
NLA9NQHFuW4YGaLMWoVO9eakzdtQ5LCSyvh5ThHizKOkd8y4ZJOP+ePY0TvuQvMFdMYNp5Mv3aeI
K+f2HfbDyBHhZMxnrILxyVULY9BuXnoDj2ELehNTOooJP4G/XGbqUMx2Qh4O9P+2ynew7NeM6u44
2cs9I2GCnZNk3wMNBJimbR6lRffN1Mx0TabsIVPgIoX40lUa9Ea0by0HH1JovGAuP2eqeFJeSF+G
qWGRW1AR+dI6rrHVdvvWtcEPTkiIEYwOeh6Vx8pDaABglX6Q36AS9wK1sQCeoh2sZmSV0cOMzu/U
22iEoyAnP7qjM9mUTw2LNvRvfB+DficsE3OFDl4MSA8iA87qUQ2YOXx3kRSMpTiSIiW90RK7I9MP
prViOCHkjKzqJK1Cb9q27mFP8f92oXfbxUuPyE0eUgYvmu3oRDiPj4beb0/ogdN4xO02YMhN7K4/
I8hM0244ta3nbxoyF5Hh5s2pT3RzciyqLTi4r52K41VHp3grFKOzBvUWou26O2k+pNoBXp57uHHE
oF7k5KbHkUmUBsbHe8ApRUr3nkRxfa9oj24CK0o2KQ1ZC9rAfrR4ZdW1v7Son+o84G2pZLgOrOFj
qJxpbZtcIOTVZDbfZ9/8UdKMcdqpOTV23ZzSyrk1XQ/ufum/xAmUGdBQDv5a77MF0UT7g9t1zJDl
KYmuqtXlT7Y1qKOMxW6KrAy2lsvtDdz+q6ziaMejhf3UZxeZFikLksy5KqY9fqybOgrp0dfpdxkU
NdHjSp+qJOWLXXYEn4QMdaP0RjgFgwO7u+lM4zjKyDlm3hMNXiC2NDlWnmt6R2tCpFOq7zTSAs3d
MB0Dj4jlJJgwIA00AAE/f7muV5+ZoJ2swNF7031jBh1xAsegUbewCtOUkzyzRpT9hY+o38USA9t4
a6H4NVOOyP0oPwflmgcHWT8cXPD9HACWcM1gjeYCsgUi+zT7yiznoQJJeKJbeDX8DNlScypJXoV7
baOFaKm8exlAnmuxbfQzS2bhv5BQw2nSOiR4g7kJTmaNtXViNRAjmqgKr20U0z9wyLLC054na79B
cO52KdNKQtX8uXxh6h1Z/d0k8Ssw+rtfegs0zzPHRM5hjTDvxp8TMi+62JJGgPNUhNXPsdzCO4Lh
5eLnGiQz3QrqWNwdh7biqE74OMUd2mpSo+WSUJbZ8zmzlg08r0+zv5U55UkHiskIpksOoc7lc0Vs
aSPhhIN4LuruczZBrMzNcHYjmifAK3H6pg1LPuzkTiU/gtER+wZ9N5ZCZ0NjotgC9NsXBY6GNu8W
AOt834/xfHBc+5Ya8WdTBYjTvWSDuqpr0MaZMeojokhHXHqb3GdizHQQsQiPsTehsLV41tGB4sVK
AVVwQpj3hKd8YiEE9eiBfhsLaxerkyew3MnqlWbJsM2aiZSEyd9mfkhCtHxwq5y8mpKUqJpHZCpV
dltnvXdDwDpBlsaNa8p9OIKAipR+M0rxo+gR7IxDSrakGJD92fYFiStiXpOYmWo29llUvHPn7FGh
3SCfuR8gaCitngdzPAqgZDjbcGUlPoS7AAeFfiwc55UME+zDDOjMxnfXfY3GuJ8EUUaM2q3cYp45
Yghs7zsF55zc3mnjdkx9E9X+ahyMA9yF0JMeKy98Fy5CKlndoDfOgunMsHA/VMPS0ya8OXKYRaNZ
ZduYrsShqPsgY6mbeAfpeRIs5kgYy2UWMwV9siYkcRCGgp2jbX3we0YKnkQmb6r20RtxUZkO5YAa
phu36NDKQ4FHckksZJpV3T4lP20VCAWb18JssaAdu3r8JNSc5Ay/+NBkdoxuU57npelF7hdcrKwl
R8Ye+p1AL71ySvei6Mds0xa/EAU6DTfzTUwq3rqquNpNFR2WIeCgpopaNhuhXjf2trGoc+FpxxfX
7LE/KefT6cLqxjeiTSrG9JboLvTUvlU3x9BNb6oqNi//+pJQJXmIaA5zz2KRTbR7C5xRusSfarod
vLE0Olt0Gk8GEd9o1mR5AQZVHrUN3cV+qnTyQyajuGeOEBNV5gmL6XOP5SR5MxbrRqLkfegHz8hF
BOJQjhdmFbZbEUblVpCpfYu1epU1cidndZW57C6cKhCbJf6FBft1ZnHcq9q6ceDPVgP4GGlLj/k4
2iQVuQSJEfR5R9G0q3KPtlHmbCpWBjHQntTVUG6meJHYhATYZx42kwml5dqykJ0Nhia2K0awD4oF
lCGR9d78YBkW7FbWAYyGtM1C8gfKqghPbgnIpqpdyUS2Z39dV9AhWAHmaRfYvtqYAd54met70gmW
ZD6MPtQZBggfgzCXAT3GSFs5J7Oysn6VTBERNyCUhZMQl4q4lLiz15pgiDDA+BC7N73GUqHbl2yi
GVvCOlwFMdENhnUUM49B7fqfFBzF1nNQbccVhd8I5jk/ZTFshjEJITEM6c8QL8s24SIU5S8gYf6Q
lj9Lt92biMrJsaeRMBRwLwPTPEZ+IzaGArwMnYtkL49f0qbNYo/Da9NOG5X6ETogAlIc+3HEJ2iP
HDr6JWFlmdRVI06nvnwMscSvC7ijML9ZxDNDbtrRPPSaMDmJ4yhTCW8ijnFUIo+xi+4Azg5UV+wf
WQ5G26uuNu1JwqRAVujmVwCeazDaNc1mPOnUfrtekc6XIl1KjeiMsAcpsRAnhGrkDITI6JPBodVv
PmsdpTvgk0cJmAh0iHeOeReQqj9WBNx2MVmdFtxiSL3AixsSNQICEZD9fWQJDBeZ4QTJnOJO8MnF
bnFVHhkLs209WoX5c4glEZuVt8YoRxNZ98sbVh7Mgg9pnO+TPq13g8Lb4zSHkefEXZT4aHTIkDcC
Qhaimzh0XtRYHhuG2vChfmnAhPAlLixh4FnZP1B3Ie9V4Z0zk/fgpBjYzOKcTRaKOKp3BCGoDNjs
Cnx/0KWRhHNC2c9xsYLTfAUzgvyNKZFFqE6YKKS+nMJXkFivmirFSqxtWCDiACf3M5G8JRO3VURP
gDRvda7hvQaN4Clh7yTl/KAJTZrU9NzAzMvG8DUeoi8ge8Y6CjdNUjITIBiI/WE49+q578cPI6Vv
YEZbbDGEE5jRA2vU1eBsxMbVAJTpLwr1OWWl3FIAkAnBdBXZmuIF8/Nof80JMRIMWJFHfxhZ0ZCY
we85W4qIk7y6NcPA3PZ+enUaxvl29sOo3/qbaZpvE0+cY8BFm6mvPkxnMW1/ZJ58dAMSdKucct9+
ZTL9YiMvAPVJfRqMCKB2UHEsck1bZ2EEp2Cx4gur4WNHLECmpr2o3XfNWTAQz3JofumKSW9KfECb
Je1BRBfkMT2hP4Gz6ZL8NI84UEzAKulsP3v+9BNIAH2NCgRWT6y4sB+9QZ9Yur+nMbk4PuikTn7G
dfo8cnYpO0ui3oEGJAmgRw+AO72e5zsMcNaNmT+6TvDL7b1iL2dyKUpV7EY9+iuSArqVwc1c6P6R
bHIbO6Oj7CtxZjCkkXxsnOKnaVcXI+1PPTGUaDFhz9jMY9wBW9003vfG/JOVmmXbdx4TIbptXZWY
ZdnuPWM8uxXnUUgn1xgxzRYaCeSpZpVZQDobVd9mRQpVtQfZEM/JA6OJVWRXt95QzLtgsg4tcazp
wIWmvL95uogArP6ahMGSOcV0rX9jyfUOQxze4PAjYJE04w4OMM9l+KhCQGth489bFt6zgwypGk/0
zT7FlN0mcVOszI5Uzk5cAWcQtijO+WBT/gpkkkiZjuasXxR2vCjNae7oEpCm+9Oyww0WjUNpTN+Q
rJ5H5l2ok1h8OM3D1i9XyxW6DmljBOCA9BmvsQslXPokUqXAGEPGVlA4WM+KC5qwZJH9yD56nEoz
OQzm/C6qcZ+Zjbybxk/VhRLJJGa94Js7uj7jLEM+/1Z42AK6bDpk/nBRuDAOgYDeoUFako5jP2uo
N2E09reVnnG+RmQe9MOQv6AAq6YkAdUv0MMrsj+qOhEgwdPXoQiqS6pgv+UmunuyfJ4NG0eh1SX6
Qkn0OtRBscEaj25D6ByYi7y3bTY7KwDKC1IP8Vab3IJ4ug/wc8WmwtGjhgORQiiA3YseR7WLeqnu
hkrfdRHNstDgJD/zSY1SXas2NQ4GK3djeT+y8lP05DPH3l4DZsk7TbxjIxiVp3KH2uMwNFCCh5pF
Pw7JYtOQgrpCfs3dKDee7cuNcL76QRCo49N6ojiepLxgU74M+XxWHpqpITU0Az26Uk7UnEd8YD0H
5AIBNeLrR8RqH92MMJTy4lsZxS3goEtiFhH7aPIy23qX+tO1j9z7Tqg7jOvfFufWouTUZEXBuIc2
As0k2nrZ8FlGw7Od9mdBeA1TAw32YuLfjydmF+k6scwvayJmCrRaF6qb0BXRtu7IvXepdhE3Xn3z
tSK4Y1dHwcbSpnmoGnMTyrK5wwhHcZTDTEo4LthqCA9Qjk5SCgU+Z+FJ9hxNMVJmZ7uqojsTxyOK
Mcf+MMlO5W5h+W7Lc2mADalT4mAJj3Lu5yRqT6LDFtuRyMA9oxAhtTHCZSOG38Q/6ftR+tQUlgMc
NLkgtIJlqvtfXkpMT4+OcB2z19dGfSxRMH1UAfWqGi+TyPjgypZWXYRPR/vVtcWnfSxLb97rBGN4
G3/RYLwB1TzN5UeGHaPTAK8m4V5T7T3Y7qXugu9Zj2ejIz7ab0cmuME9IM2dOxTllmx7ejCPXQYo
bCArPoimU04SycgBHMX1CuzLtxiYzMKqWAehHjeOJ36RL3FH/ou9xR+cra2R/JMgYckhfkR7c0AW
FwhsEX7qzPs5LkxMTccWPgY7jTWQazVkx9q4wmUqQ/GBUJfa3+wPGWG4WzphDIyhYayU21/LOSDj
KGs3oihxUcwdeiENX4uTOhjdLT0aOgSuufJn8wGXB5nhuJrgao1vlUjnS5P1aJA17UNtDfWB2/Ou
RWnaZMXJDG8Kv/OPNXGyaSUVxuXoyFUQPNqTg1IxaSUpD50y+bsbwEfcGNiVumUfQEWKNAOZwRFa
abKqvdyHNQbDaQTWZrZGs0kSjFbAcrDSRXF4mFyOdEvnaq6H8Uq+8Es7QUnCocZhBCwfJ8ZnvWjv
gzi6m2u0hfWs9oLozCaxun2o9NnD7rbn3IG2nMBuNGKxWjHMC3cyxOnjtPV+No9u7Ig14jd2REkR
3zMUW42i560c4vuG2IM1GGS0aXV2oP39bcfevWs6bPop6G4XS01q3pH3XbzKYoj3srDHneF37a0b
QWAjiQRY0H0jirdIt2gdSRrCzrovzOjWmlGO+fZwZziYeFLp1kwdkiOBjtlBhPR0otAjhnXpmjEa
P0bZiAAPitQKwdEWvG0GaqmD46ONK1mR6Z582Bx0EgKRVYiFbd2ogAdafsyEgqaBIe7Iyx15k0g4
HFS8YJZBy7VNTU+peioxc/d26pOS13mE7JjiNvRlfPbzIWS27nzSS7evkmZJE2Lm43vRDwTgbzoh
x2iXB0199dwFExXjZGcgL9dmwBud13Z0qIvaOaB+E2NDt/zDLGl4G9kD4o7pwes8OP/5e5hHkDOC
+Ufgotwztpgmk5++r3D1LwjkEoqXrdp4S8xaiyslPxbJRPpj1c5bS7ItFflXBRnvhKgRjqVLA0f7
e5Xq5Mu39FmHZvamlY+Obw7qM93OjaWax3CGp4scs9t1PtBRWnAzYYdkjgtuKd2jF5qs+cEx9UTn
Dv0uJ0bO9qXzlZSDeTImrKaZ2fLjZQhs11avKdF9J5BmJX69CoCFk+8Lq8KiU5UxdDocdvRLIGPY
VuFB16bJYkUoVqVA75YXguKsJP4vwwPQgBynEw5shDaV2k7NSBei6VhAiL1nZLAO7QUFhMWmdtWu
tjks9hHzjWjjz3wXIzKIlxm8hIvmF5mI+Glp42fkmw8p+bxeCeOHsn5aeR40Q4dwP7u4S03yawKY
jXxscLdtBdhPtT+cAMgRSTIiYxJRQSwQlO6jOW1E5EFy0RYkhAg4h2v/it3xtYVK4ZXwVuo4GDcN
zcfcJC54ksNwdJLoNJJ/BnL/iXSIfCtHptU5x7FrY2rY7v5LktVqNSBKtly6CbGHG9YkWQHSRgKB
iR3SAxO6mUzzzje7+uTsKefFJrcjCuAa8AEouGIL+xqbIoxB3iZaMPSKDn6OmxhTO2f1KF9nLmHR
lQFXu5TjALOG9TNB6PzQ9m+2nklRalcjJ/lDP9eXEFX8oWHlVI1O74goWfWC4VPu2Bi63O+UwWIJ
v3hnVxi7JyVYDaE2Ck/VR6QLD4KmHlO+6qBqW65LPKe9F87bzMo4fgM0pdWr982E7lJX2QX+6WvM
E3CwA+cZInF4OxfDF5yFYY+EgdgklAp4cq0N3qRdiZxtP1jlvinxO8xh+wYDghWAM3aRoMCz4cK7
zneng5wE5orO6dL79kNzm0w20XkpURaxbLAWZOU6U6iw6pS3fvYZj7qBehik9rYkUDKvS9rzEMAS
8MhAGuIHPQekCDvQhRNnypCu2RK+l82Jmnpn2Uv2eeLa+6i2iblCCGvm8qNYVoRQcvvVZANJmA6L
qvjiRKl6kB1y1BleYydzAUTae1WsM2uNPy0i7Uz3/bdwi0dicVCnjgWJ9Hj+5q7tcW6L56hNHIK+
2osT0u0YFi9/gXoNkbnxOUFnF3WKbbOwOKYT9xN6BjlunV3ATe/3US+umowwLVK1D9HoxQn5m9M4
1necJAH5cMhlRygql2vrnF0HLXY9TP0eaRUV7sBgLnOe8jyquVI0y04TAk4oB9DQSLqzVJMullEp
OsAnrJ7/jek5uq391R+IoT9XFembQdt/hoI8qXAuN4y8PlMg/GfO+V9O7ONimAOxCcqezO5ultve
LHCckongCi+7ZTm9zX0TI+vMtjQNNH9iir0Vhcpn3FnLzt3l54RmFS4KuY0obWmQx5vEN6p9Nuhf
VF9MEpR0VkRSnDqjWWBcKHANWAzO3MjHbmZLSX0UZlWunxHjIGObQ07jc3YJTXVbgAGu4kBvs1D+
miUXBy8YdQy9Gjfd0C9XhxDx+abvvnhviXdA/40wptLQ4s3PWBGkmJMa5VQtHhGn31kMvJpMth9j
AePO8/ruicHWU40eYYVwN7zouFruW95jWzoNYEhQ4LHP713oiHunWE4HuA+SGsVbcprquF2rEOqU
x9qBvZnYSz1XtEfNFOjdRJ8bfV629Yd8NYC7vFHLXZAUw0D30p5u2uWLbpJw5wfhrxHkFU4Z/2g3
dDalVB+uMN9BAJ8xDlgggjhuOcTBlZxAqtElZN70D4SvmRc7f+nEvTUFw86pIUqQdxZt8l54u7Zt
aZ1PYtiyNhFujOQmo9VISckXjsTA16guu0Wq08ecKTPyvq2UpcOKwD3VrntwPMT0pMS+1yR+w6dy
NCOzibvcdx7mGvLl0BH7bHqKmCBoa2uzi6FWBfKjbxx1atOBkq5rsZG7pAfOr52EQzKUxnc9klZA
qilUGa3xvYPX7/xdrQgNmMCTH4MKe3HZlD3kUfOl9yb/mprknhpl/6Jw1e2Mte2G07pvW7AV7dpq
sycNmWBrOg/2pL9Jp0YfmLc80B6zTlgxbDtwB70ouR2Kcboqh9Aao2GiKofkVkqaPhL06AqbLcI/
uClYUT+h1Tk3XVUUt3S932CArmuNdbEeagiRMTM3b6BoDOM+fwW6fzvM8OZCh07nEFlg80jRiqgL
SM8EvGFKDvTkkRuJMI9hDWk9rYqXzrSY27DXbWMJQCDtLuUscxAPyP3qciSnZF4ZU1+eGpCbrhjL
AzLYGphnfUYzzbE9w293mn5BTcd9GhjxoYGmLRKZHxsCUuoqZhLre0elBIbcbqJophZfUbsSsi6t
7K4Msu8y7jfAr/VD52fAc1LYUa3PtHGyugMKCXMICwg9GTU4PLZV0OKtSpfx+UD6z1aS7ML9ojlV
cEBve/qwaZLFx3GwMnAaDfCydm5fmCBwd8o3lcTtYbYkTUNCgpCBdYeu9EBfGVN0Gih9p7rr7yqX
JKXOZN8AbKL5UUAIjgVZVnrlvA/MJ+EJUkY8dLIB74s1NhvSFkg+zIYdjgF6F6b7idkovu3XRMT6
f+LUG995KTUIpwyJOTP9OicUccB23OLFGwReX6b1xFlK9DIGUZdgbayb5CZueueUJselgj3pHB1G
7/bNVhRWCSfDfTRjY2mSslGA9cVhjcfM9ot6a4ZMLgrv5+xY445kahwTQKd3dXXfe1n6+K8v6KyR
nTIXRmNtIzhNb8yis0lnJQzJTK0dts5f/ZTRM+V9XsXD2D1YuYMozsTALDOxL+0hYxzZXrJMnTrc
qfhjmNgyaBM7MRAwpBnzIqdtzwkpJDqNTQA2DqxWr8kfUrPpL00bgCNpstvKi4/xkmFCYsqwLxwv
O3Y2k7jgZ0304a72/ZqBZVyAneSLYTKnEyc5x+bZn116VEkIWQIElScIQStxmJkG7tdQ4wLEuqLW
7hDS5i0WREUg4Q0AsUpiJbDwTXucRgPj+eAu6I30MZHFgluOSI2PdL5m6a+vUWFy5OyLh8gdnjKb
KeGURMa6GFX2aPfmlbgSxFwZJpNM/hCzQIOzdNOkmQUXN8lv8KegNGHX8fJePyOc2VapekumwT/n
I9gvv9cnLwvIVLCbi1u05b6qMr3quBfA1FlbwFdkyJads59rhIoBDUdTJgM+AEa7mDAKDtHYMlqj
v4hGRg/GgGnIR4axtwSgzDC56YH90iEKPjMjaU8OvAGaLzgxIWkL9knOT1mB9X6aRloCAnpgrrtP
4L8+C7BRP9jCw+YF7j6dlSSbp4WkKN35yjTDW7eSlBVupULY9XoYkcTMDB3AAfDSQCl8oGZbHJBy
a9nRR80F3Wg927dxbl37kXGSR27zOGFLthJh7xzZXcM59tbViGG+zuR0RdVvHPM6OQTecD+K0b1r
BIVVjV+XhPiESyduxLbIwGvwY4CtpEGQg3TVkG7Z9oERJaM7biJ3Sy6GoXV8Tyoj4RRi13oCyIfj
Tkv1ADxooutUR81j7FfqWTX3Ta9OpHX6O3rCb4T3yNViRtwkDJSPXjIxOGCs3pdM1Kcy2puWYxwg
AROwkEbgWoPsarcc9qeUlOq2OXWVn92ysoETtPFzabdfu735o3aZolQG+MR84paPqH03JksggEvG
VQCLUAQgotJVu4ON1t0aDDU3LaeVVcEZvs+DM92c9YREwV8ECZMKGbLV/Y1IvJgGFoeV0pbNnrIC
ZdEgXomPfCdccEK3K/x1ULf+2Q/IFwk5V5NmqDa5lQ8XRpKwepmTt1P6UtDT3WSzXDemTVorMGbC
H40nbUJOYQFTK5C5r52rCZxhtsn4a21C+zoSurQl8lI+ZnBFxsn5aL3hR+1F/jYWDHMsb+zWtkVq
ZkbfqGopBWLb+y4APyfsraswD0vwyrTWM8M7hmnlbaJy3M3WXB0GpzzLOCVEwYPIIuBboIKI9xBf
r8Kr6RlbPk8pgQrm7PQUpPOxaEiKy+M7G7PzRpTcH4pTT+X48rbwyp2XmXJbzMxA/Dw2diJFqGel
9dLGJM0GX1px8ucv6VvtMcE1uQkGN+V4sRVyoPXhg6BOKxoJVH8rvLNi56TU63OXkPKE0tPq1H2b
KmudkVAsCNmEG7OLTDuEkxw1a5xT2E1NrzkLqtwJFsvWqPEzegqnxhiSYUacIul0FU5+wYMOh5zs
qnNc5xfwyj/AfdoEQMawiCSUtkIdZj4xytv8qNE63ib6Mc+ZxNYKNc+gEnNla24S+MUe/vfqISO0
bNvE92Xq8IHN6YsgiNIpqo/EtWjdObtcUDJ5Mvwg7Lk9DIgrDihWOb0rki7NNH2nhH92cdjdTVF/
W5diA5eM863r0TMxxQ/mEFvCuXYWBwkgXj+KaO6gu6bDPSl8FFTljOQ7qRhYpBYoblUyDnOROubH
OJER7Sya7zUgIsZrgs4fbx+1ozaa6A3NWLP1i6kHCs78c1hejvywozLb4prz0AW8YFr6237G2Vwp
PRMrCwXOW3DPNTzGQ5LRpws5C23LYqjuGnaRIO7R7WkJ1WBot51LC7DTwMSEdaeitlpSW0q8XxoJ
j0phe6YX2WU0KwJ0q5Gn+MedglH8NQ7tH62yOdRVrLAx6xF1C6a7wCquRTQdetsBUSC8BUI8VIyn
MUdOqbszIyKeuzC+gfy+zpv+Sh0oUcGk45oSgKP6gnv0eud9HQxZc/Qr68IPcBRzxIixO6CF070S
PEhoq59rJrgfEfEmtFWTk+q8HzCj5m1KM3RdZnyRmfNOHc4Rps2PmdXuAvBvSRtUB5GEPLKLJTMC
FOpmuHiWvVMdp4r5reX30S4vUrG3yNENjGf6Cu9e0kDzKNyv0V7YsVx+jGjMpnwipS0lG4MPHynG
fhTBIRxrpAN9Bf1Dp6j3sxefnAq676B/KzmlT4E37SmhgID3T2XOlY1j915J/6lKB5dCkSeQDZV5
PkpOlkYc9C5aXeWtRE/PAIWmXvX/hb0z2Y0cWbP0E/GCNBqN5NbnWbMUig2hKThPxplP359HAt2R
cbMjUfvaFHBRmSm5izT7h3O+Q5h4hRacRODwDqSBPmaCMhoQUrfyA9gFhBRaEHafU8lswRcsFiad
rbCNshGmmeeFvpkMN30YBYt049WLSUJi/OUDu8++z1VNHlvFMD8mhHOZu+28CzAFLi2CcdYNKWGY
SOXaG2X/MfSAjAuJ91QHqLxeozr8RgwRyTClg0gqKRgXJTkPK/dKnsMmGp32VeZZTv5psqrA9rCP
7cG3ASgc5OwupT+QuxNmPNZWwxwrUO5ijpSzktSCy2lUyRqdDKx4VvvrchYPftzv7UKUOy8FTdMX
aXJtmDdF7BG41HkEHWtCHsuO1KEc/tY4y9tQywKrLqTT4gqshORFH64IwSFAi01B30lAHy7B6CTF
bByIzBDuRsXEn0ldlhdHo4rXowvKNZ6Eu5zVY9Q63/BGH7q2F6vWDvBKlcV7plgu8mb2+QF91WOT
jkcz0gzxBw5HXbpU1hmHdcdrwrwfq5vysucRxd+KXSTaMY/qL8u3wnG/l3l4rJVZoFfJBJcKhGCD
aWHe+hLiX4Sr1VswDr2ug+ZV4PsPwcBWuks07sKR/cLgsRiYW/AedkYYTGZrYifI68oaRCT4fWCz
IuYzrySAbvhoQspPNkUB8gsocnNc30INeqrmnM+fFCfqGsZVJUGY1lNTod3UEVIDu0Aq0XkdyzfD
yI4zb+qiopEjKpAaPqx3mX0/E8xTxbjAyXJH4ByisBo99SXJZV/Fpua/NMbYahOTWWQJQli05rYN
kZ/DC2dcsbFswGpOL8JV3ozEN4o8JHQseJ/c/OcAd4VIN1wa4xV4NNSgnofo3vfSeu1XRs8KsEJ9
4g5LW0WU71jNNu1YdXdFMa/zFjYwN8kVt1Gxq+JtZdLyQ03hD0byVAao21EeJpt+KBZW9d6LRB2k
dsARRdma1VGJQszYTiQ02SG0WKNpP9OuAFdERHLYEQZUNjZ29+FGsrpf5FG2l3kScKahoXY6anHX
Lc94lvW2eBM2AbjagYxWq+yQDzHSP4/HsGYviDE/LjdDEr2q2PqAhDwAeKqnlUB7xYSsXQOx2Be4
uiGPWQTR4Dd8yfXTSA6Ntu1noaNp46jhgrV42lHbrTpLu1uvDbHCljeBUum6gXjN6REcphF3Q+Gh
RHbZ0wdsoroMZL/l0ysPhCUbI63fBMZyiomdq7PPdkzrRZEICMt3Y8g6EczrvEWvDM9nhK2RFJI2
hBafJS0DVh8KfN4d5gSihxfIbTI4D5rQD4Aw3Blakc9sVd+ZKpcELlj7Gp+S51J4U8AAi9XWvmzJ
RTALeW9OOTvqOEILFakDGsP7wMyfHKp/guZJD7I2cfpWGelLhx8d30H8wOhlXvV14i16oNwckN4R
60uzdOceQeEMIrT3XrrMuofr+WDmxi60tU/hN90iIcNLy5uLJxelBwKivgoQR6dP05COm5Sq821A
rxHJ4bboOMnjkktr0CwiCqVWxSUU4rawoHwELYrTHkjHkkO7wwti8G76xjFklEKMJQp0h8gQDgKR
559BrXdjz7L8yrmJRAYQNEPRa72hGcMJkLOIzl5wIh+Msl5CY79Mo3lHSbwttI3r0tB735svXhQB
RjHnM6C4j64pG0yk1mPP/t6DDJcyxYWkeXC4AWxZEx5KDQYrBqiZ7ohM6uof6Sy+Jvh7FWMl1jog
cIPJ/+JFI3jI4BTAKj+X7Y7RCIg3uIPg9N6jSX6QOXdHHfUcgUegkyJRN/w2z7zoXj8vozL+Qdri
3lPMjzg6OkRFNeQvFQV3ods965HH5dxWzZMZZXfEeGSpODG3vxfKefcHC5FKMi88o36MNQMXFgsk
T3zCGKKYY8ovo/xcBsQwVKZ6jgFmtDPLQgEM1WEFQpYIAu8bsmyPIyEUO9VVjLQC4pfifSnUCcYy
mClnpD3/oikmtcOYdhTg0bqA1VVrVRNbUYPl+Yx6546xI08JZy5gQ8GgOSTSIyejGJTTmF8Th7o8
QlHtWxcnUt8QkrL4gULU1aj3SBfalcI4DZWj2Y94t0gfrLU7TWRiisd4KMJT3U8bl9S+63DtwRnq
HsO15lbvv/qUfkFb47Mypn1g1bc2F+7GQ6mQTmoV+mTGk9J2rMGs+V7z3BeMMsFY6A1e7eWAk5dg
oWldZrzFmYg3WST3Y26/QMg/O3Z4z+jmqiYVhyQlD2a4Jf1zgmbNdNwX2ElM3Iv0pA1DCrzu62GK
uKdJkpfFmB091GK+ZnTPcq1iOAmKk7zIGcQZnxzWxyJwoUaMBblPuYXhKa+9nTNMJBiNVrCHRU9a
snhRujO3sctwgKxUTCPxOo2NeDkIy105QQaZFX3YrZU3DNrqPSDkeGu3wtwUobyIgLXcOFnZyncT
/vagfyHhoCaVHXNm9luJSqsDFLTtaNzOpu0/subLkCXrz0DAe6+K6NasE/8QpGQtVWYOoselrWqj
Cv9Cg6KK+YczwKGCwfFSV2Wz4DCDnhv32bEZ0AMm3ncs/S01oEkYVmQRXGDI+y6S32PtHgvHfaDI
aHc98FwvfbQmdelJVNoV1reBAeZKO5jaDDlgeOtziAyeZT4lJdIO0a1c8G8bir9k4xrFGfXoDQ/S
JspoHavOfBi7mbFo+5oGql3x39oOhXc2mZCqevKWRnINjlD1WfoNghUxmKvXpnbfB1Yz2lSQ2a/4
1LazT1GJXyXo2fOLmGj2uDpPlsxXoW5e8IgNTArs/Pjz/+BzUuysUgziLd1MklBmmQSajBn0iPDF
sRs4r9Qv4FOrxPnejkCtRiN79OZsrU2cQ27fnHU5vaQpmKsmRbrKgo0tEUUS62aUyPaJsDp9Iwva
voAgU8YQ81rHOc3SZJ6TevhO6g5KNoetWBTt0niwF5aoDqNKCQ2Iu8/AHrdKb/uEOyjHV7yIGTMv
EafBXO+ONLsI6gvns2SDjz0A9FX8OcRXdXXKdkG0zbIWAn44JGXSuB56oi7QPQ2fNswX+MfUzyr7
BBD4Wg05EOD5Qt2+YWDBpphtuGVl9z5LBJ04b2zGV9QjQH/RwGrrIcPtsYRUlC1ptA8ZePQ4xHVB
dPxDVYslXpzr1m7eJTPM2Z6kK5NBSxrQ+BUGyEJaqQrtMLEr6NggB+I0HDLa/auRTmjW7VVKyR1D
Zi1a+01O2X2fQN5sSv5GRjitQ0+dCJE7l1EHrgC6gDOvfXMEdutm6VIFVy0nYIteIHcMcrVlbIYb
IXjFfwUI0Tq1aAc95S554+Fn3XttdfJKdsxhFb4Eqv5mgEem7a0Mc+uJ8c6em8d2rvdl1D8Optxp
JisL38lQ/pKIzLdIRTrodGfq4lRIY0BIxF6ldih69CHNkQeqzHlyE3pQ671Ht96jXFlW8Ydput/B
tiDDAy1C97i1M2akZiqMlT1V66gRF50lb3E8JRsjHXrqj5TWWNhMVNkgOPVEMEiUfxhGBIxufplr
pB+1Od/nEcJK4IaBCTw8FHzvo5Wd0pQpOIp3DsAQkRDKNaQUeBJiUiOTxj/HogmZqmTzIREMk0vO
oC7X39q+gDlu0/FlV6FeJJ2l1rQhaYtfolfXjctINJE9vPP87ITonrref+n6K0dQGZsOav7BhLvO
HlQog1KmKjbgbmp02hPaAnc6m661anx9CjWNfU9Goj9ApI5ytAjSqu5ipM0ZUcbYd4hjYNP3rKKj
rKZTFBKioInC0Tzn5QwLElTU2kVp2sP8Xgq29Fz8076J0BgkD34JS6eqz06LhvRa+JVV+ZnY7bpr
1c31UQ+6RC5xoGT0M9YL12PgG29ej3gdVfyi8/3bOI5vI3JSKGnOQZWZC/OKouSXbRMonIVuvyX+
wL8CSZKHoeZyQRoKil1wRERDg8yPNX4RFPA+eo6vgLOINDz2T+l7fbRvwl6uwnlHx/kxquEVzXHU
oUwfaz9cBRU82Cu2sDM4TlOUDvjQWP1qVlT1a8GaN/XRXoNbxBVSwtXyb71GPETJ+KSR1zF1uORB
uoRHONzAk4f4A0zcvuOhYHIZEmMSriqHE982wFzIfH524KohKHmYrxFxicCnkaHJXoVyXg9IdkvZ
0BhNI/BBr713fdhPuc582OL9Jq8IzykYdpOywXkdcZc24eUKKVWGFjtYunsqmc+Q4FtKA0rE3Ej2
dh7eOW54GRmJEWb/1Feo1sBIPLWVPhTN+Hb1e5Yp9q1qhAJvZ++gDok0AR6MDimrKY/nb4bmSohn
jBemn60VDeCqVRAwcRI2+dUjPKJUSb4IEOeYQyCBmGSb43Zq0graF87ptcI5l2AowdqZL4HM0Zeq
HU/IXlMWeASQrBtrwOJJoUBljb7qTmLXAy0WkjuAZMlBchlfjV+D7/GzXywHcE2WjK9BoYkj9daK
ooyafuE2et6lZbrLi/qhKKq9W2PECgnWXdRR9JYNzM8MQI4lJPSxfekUe+RrmEFf3UvRHyqNWJNm
ehz4x9J1gk54JSHlcNUYb4HtvgZMxVbCtF9xh+5Gp6t2htmfstl+s6L+u4rw8LCye5v98OwXWHmh
3ZB6RWy4jMGcBWP8CJMqP3mSJXvgDVtXF88BIaE9EYi+weyYYHF5Ldsj075pu+lkdyAabZSEk35O
xmv/ET63CjrEAMPJNodVNyLdCfzoUvAt5rBhGqd/GMeUuFbmI1H/wyTDB4z8EtktHvwh2rljciEO
iCKuDI6FlSAAxx2eROGlduNdABeUaeMZ5PED9dgXYRuPObpYJ2Ego4J2h8kB5Qm/a9QZExudrzpM
iYMhiNkSz47Zvw69u4zzqt66ZhvuzOisU3OJj4kFse5vapucJ1hEPP3Mww3HeXAZFLPkspbSso4/
naNxWP+AZtqj8YjvGVP84KxWEGvWLGg+8IrAQwy7ZG2IKt3MVNWxSMkIvD7a1FefIW9Gxc8kjR7P
+ZwgTXJ7NN8WEXj2xKYoxxBzHdaXgf1ujV4B54zxdoQMfhnpYdwE+h177MlwG7ZWtniBFULMhA8F
lmQoL43Wpj+IU+sg72h8sshCbJY5g1cgxwuRwjvuwY/x09Hp+Jn/3WS51pjfexI16a3Sgx0S4N10
79Cafkhh70WHzBnHNjkUqxxy9xx+hSJWr/hVolWjjHte4rPDUXVIM4tG2AmuI9WBC4XlSyso6abm
VWpUS03RY5ZHHM2OZdkSqMfROi/xXdF8Y5xQxIZQrEwvPPEEMnfTN8PVO6HTL0FKVh8KVFug2L2Q
86gneKkigUT0rMrEdHDijpDLbied+VGGYAmLz2CIj2nykrQ3fcbf0xuqd46oJ5SuLx6zvC7oH8Ic
9mxBGYndm/IBCS0I3myr4sQ4djq7nb361fe7rVsF+d6S9WsUI7YYKhbeRasmbMjJtdUAgz65b9H4
EszpF9um+Nj2BAszEbTr+Wi7+cjnK8wVBNhrRBFmffvNpat1suHRiohwM/pgCV2oPnFV+RtD1PsJ
TatbZv0anhxiE9kiIAotvuGM6V5J4l6MyG2cHcQMqn7W12dGCYS+SYzqOvB39jTsU9K0R7j7Vn1I
iad283hvkj2H72Demd33eZxOdeQdgmioeTrT9TCkn0bjbkoZrsXVxtz5cFI5wUH2+em0iBMXo5U1
NnjrQTdh4FwmvbIZNDIvKisqDp9ibGkb849+bmBljqNYYgInu23E5Cettlo2CJGtWQwb8gmjozBz
NNSkGWIWWncJAiKvqlzwbHyvZ7eMvb2TgmdLACNw8/kxjmxraSqPunZwtqtR2XJpwMgkiy75xF0V
noh9u+nc+KYmSS+AEt4nuIncBvVCDjCYSSuKsAZirUzlM+tI5vwhFbU/qo924PnWeIXbRjDoyUfM
y/aQscpH8Abuo1+H4F5RFPhsWxFDLZms45AKJtai5BrMbG+lR1krLU0EfY0qFezgV5LBzSOMIN+B
Tl+ohFiATDcuU7ceoV4X7QYF7rk2odYZML/X2tMfuQrvBK8nBpcoPTB32gh72FSsR6nNuGUAYZKO
Q2+NVRzbvn2rs52sOSOD/kecOi8EPrHp+eEkDjyd5woz8JKgYyY9fscDADaPAgt0yIACWrntMskz
gzauXYZtbDA0977BltWMIdAWSfs73MC3Wgn0aV6/nZxXFcxMDk1iamI00GU30ZRkD5VTP9c6hc5e
F09NGaKacD303K6PN4sezNYAGHpG7zYOG61Qo+Uk1+jyraNOy2wuKpigCGzEvQzIJQ4K4wBv4n4o
WtJwObeGMqgWzXXAMkTeThW8qZzN27wzxXpgcwCu5Nxdj8C8SKhcpf2hRJauGHx9lnmyo8gkvIVR
wcKpmIhm2BQ2djW5C8GKlk/4qkXIunlK/W2ZTE8tA819YxuXkfCJqm0+at97nEscYKnbVcuixEfQ
zygGu855YecraKXnpwjX2j0Sh6745gV5+C0LBE6MOdpCN1kzZLYYJS5q16qfypTfBAEZ9ndSHPBx
WOm274p6Q7+E141KSwdg1c02NfdDOwA3jcKDB9IT8onrbLinSRrS2aapWOV5XWKth5nNYpxyscEK
Ty22aaPRF2tT1S/SvaZ3TNEHor+119YvP0lB/4tU+hek0k924/8fqYQPpPh6Mxbszt+6X8llP/+9
v5hKhmX/R9nKsUCXCVO5AIz+L1TJUv9B1+Urz3O4Ei1H2P8PqiT+ozwTPd5fSCVXwVtq/mKXWeZ/
ADFJziDLAakPLfB/BFXiZ1R/Ic6uYDYiHZQnpLJdFCoWswZH/J1d1sWWH0C6u3Fbf0MR8ol4brrR
tEDowj8ZA9ES14zjve67N4lLoNL6lHXknDWC/K8oJEKhrw104r7bbKskfG0tF2kESUkrMcfqjG7i
kHWdWqsUi54DSWCJ7zbBiufZmy6HNMIupFrOJuNHWU/2TYTMfcZfgYsrdHZz6OMMkPfkFplGZ92S
RhZor0figkY2YCtnk6y68pCK738+8n8D9f3KdHN+R03xvSDC8YTDtyMt4QGw+5XxmmqnIGI5ukE8
R+VnYt7NcjjXoELeDcvZCnGuxxA8ocxZ/8XVXc++xfYKuUqEQx5MyWQ5jz1rUxYqXw/+ZK1sUyZ7
iYDHZdN9cirzsyKL5VRNwRueGCJqXMGp7+H889Gf1bBtT7FkoB/NdrTPtxrKxTKZBLDmiAKmmjDc
uYScarsesai/K3yIMTuyRc5ffDl3GGNEPMcr2n9vVbJo23SSK8ZrqhtC56aN7fcn3ZgllFxkFK7/
hUOeCasWFN9u/VIVjGa9DnVma/wbP9f872dOCtNxJQIe6YGe+/t3K+rUw69vXAKsoWR43zdeXl5C
UAyyNa09AXMzPOcRIXP93GCwRWNsvxjKfOSSX2R1xe7YjBBujsYKHBZnuuOk2wJmHjU1468kt2hj
rcJmFsuKJtbJWaKegV3HdlqHHYvumIvahUd4XdVyxCZ5yVivA/gyOAdJSbOQs2gI7vX826CV6wkX
/qKVzbPkZVn++UET1wfptxdQSguWmals4WJX/fuX4bv2NMXSuGRDsnZrMmlmBedSpT9ki/9fRoS/
IjKaSBi+Cyf5RPrbJkkQhyXjtEJqmQLJQMlWbeI486m283eguKRUI7VB2JP9IK6xJLCFQjoJCDn4
8y9v/cPpIa/IQ8S9ljR9+7fTo58tg8mDf0nyOrixWHT7Y7uKhol07Iz0T/NqTUEH1rXMNFC3HmWE
/87nHyJbovn48y/z86j67Zt0hOnzFSoOM97fv3+Tqta6kRSGomYr4JGouzB6rBwGJgVKkQDNT5gD
9/Kz8sG8QuevlNs6q9/GBPqvwv/4xMF+yzh8GwUG21blnlXrgn9p5uGuI3QETag6+Y5xuWVmNdaP
QT19I143XrtZFbB8B9WBv3ZE+8igl8k9SQLm2S6iYA8LOqYnst5b4AbEF3jVvh6RKgSOh8PC51XD
FORtWKbe5oNA4WbF02Vp2faws0xqmBRO4qnLHnFOHRmg7f78zdl/B1j+vATwj7s2yBu4fzzWf//m
0on2RGp5aeCObOo8RDSBVa7XnkMWMQooLNGmM4J4MCARjCz/lkVyIXqv3jpRPy4Vc2HYV+cUp8By
noJpOyeVwzKLMq05KV7AWQn3YORgygCcHdyQIabI4pGK+SrLIGIAywhgPWn2e+bhg/lAfQp9TTO/
4FCtQZzxTP/5Q1tcvL+/eK5pYsMDBQpc9Cfl+xeKd1NMHlAP85KNRBJZPd5909riidcrosDHtRvF
1WZSu8CtD81N0ZvqX45B6/py/Pa8cu1SHSjPsW3hXF+uX3+BqwJGB/aFk4WJX5f8sMudMmTO0DXH
c9lDPxcGEEDzkW+OvSgnGgf3v30P9j8cQJw9lmlLx6JG+flw/PJrkOngguUyLxEyWZsZ+rqVX9S2
3l18NXsbnT4L4l/OQ6XuYZ98y/xUHtomJOvADF2yNz3uHd07u841ixPpxkSSBilPwEvSoOIG9kMm
jCbbPh9IozBKLJ3kAQPZnuTSx0+z8GkueP3Ct5rRThywMetCYh/UlWyDaCv/l6/d/afPawnfda4g
Sd/+yef+5fNGNowUIzMvdTzesr6tEAKXxZMOtxWT6wv6lJHRZ496sIACfhhofZdePvcrB3G2o7ND
bdQjM1de6J8nbWVy7I10WykgFox42cUXCB7M7LNpG29r6uaO/ASIXZPxkdZ0HwXTlzWRUvKgKrrn
IBOU7jMUE1ltC9dydoLFnDnJ+ySPJthk1W1lwpFsa1o3DwsejZyDzrnsWcSSX4as2ie8Bh0YXsLS
noFzjem6raGFIOUNOvh2aTQ7fJ4ZuV9F3llhK1rkMI6PA1g7xjGEumGZv4vdO8Zi8dlrLu6j792o
EBl/FfiXppXlBshrhWx+O5W8xsRhSwq5Lv232/AfLhSXnfO1+LV5+dS1dPj1jwP2JYQbdKEza3ZQ
aVgMWOX3wu1xhwlOjXkeHebQzGHb2FwieyFw3iEru2AbpJFm1VW1KVX/nMQZORhQt4asjzdSt0jA
hb3KDNI/kWeRLOFn5z8fKD8vu9/fZ+d6gF5Laosi7e+/ezJ4hiyy9uKI6I3KQ5/6GchHb4Sk3ILU
Np2JXGsgvzFi16bDr8YSvOH/16ZbpPOwuEoejFKKl7LDSjjWOVtC4IhVMN4YLYETZJoTDK2tXaIL
D+UuCHkuJIfYhbHEUuf6OzFkBMGlDRNtMV//TVxxf/6Q/3BT0HTIK3sVDwWJuH//jDJUYgp0dYHx
J3gA2n3IVYkrZHqr6vT+zz/rn15UuiMLZyvn009+86/PQpV5wVDr4pLmY0VKefzD8Klz/vwz/qto
kNfuixeGw4C9r/n7IZyXwhwgwl9SjQFKC9adiPL87Sjjg8CTCdGAPx2yHGpASUjghEuH2oE0Sb11
xMnIKKcRZq5zqIJrWYLhgr9m+sSkhHDEwxAdbWojZyiToyTooJswKs0BETGdfDBAeARGgXprim+n
pMP8ZtU1TpWSevxav5FdhH+faRerPDZeJRVdzj8wNtVTRHvEYoKpfKJ9bzt3Pj4z9I5r185PaMmW
NpOY+ypix3UO+oamwin7fzlJnStu99cHnu/O4+p0aRylRHB0veB+eVnnygoZXdUX39CP5M2FRxXA
0JosEj7AMGwb1zRWPluMZWXHpAO51OXo3Z5tUKKTyqxTFqCuMG1zh4NqH6Hu3MJ4IvosL81NPTEU
BVlvV/R+czIaS1hvG0PytyE+20dMEItlqLyXyoV2hBbHZAkVG5uYtzx0WuNY2e02I41vYSHEODpl
dYfnOl5ZFalUKJ3VlsRu3FUpTrtmztJdYybccUz4tdu+lqSaGUHon2AmhOuZQyWOUNW80kW7x1F4
n30FK36a6/tECef452eSy+gfvlhJ5e+zJqQ3+b0ew+NIkpTQFzchFi/OBEowIBDEK+907lm3g6pN
xH/jX3ex7bCwDVLLwkBX3PWmc1XY80k1ng2widJZx07g7plEVRC7sUOQH1Mj6ScdmqyopEvOuoGm
FyH3nRsWGyGeu0WBPhQPaRVfEqc/C4JZ1/MMXcGX1h5MQn5KJGSaWH5H8+afZ0zNiEG1tU4zF8Iv
nf+qijmle3aViPrhtIzee4F+jIFrO60GZ7yk00E0jK5HXzA+IN2QSTV+hxricJoLtUtb9UVuL5hY
vJ/hDKPX4r9Vd/587LmkrNnwGWc22W0GNA3rP6X3pkLfjzwXEF+q+TihsworpEIdwhj2fB32t2jk
3XPielWHxUU4XnyKkvJjurZcuHMuU8+r6JTxfTkVPu8yXr3BQvE65AQite6HN1f4rkom9XNoHsjU
KJR9aMzx23VkTFPxJZMQRXGLVHTiatUKyg+D7VhZ3qmJeIvHMHoM+JYvLhnRGJoguXEooSJO+m1P
ZAohTgEJc6QRYdyJjCWgbn9flOaKFUN+4+TVj0oY7HsKca5yRACh6xynpt0WAyI+WTUX1X9qsKDL
n5VimOJ1/fPD6fx+A1xfel/SrJqeyfDp9xt6rkY5e+RvGWky7DzidTiZ4nFr5pAABVooLDGOs1Ap
9bunI3xGtvMYkOiy7fXVdKDIu2E3iOEgxFuJ47VMbOzafe2TD0Kv2+aGyUahvQHKlm4mMMBkyXzS
9bqHq6neMJyA3FWWW1br80XZ+5zl+clj2Rx1/bh3ZXLI8x5NqgB3xvy+Xfm0hWtUyLixEvchUDnW
iG6GpEz/EfvZq48lk7kI026Cnb7ANJ4h5yN4hYuy8YAPdkg2FzM2gpVh9OPalF7JX6P612CY36ci
fLE+zkIKcQvQuvt7PxJ3ZG/b2ji3nYUEsUvyZd333sqZEm9puim0r55FzJM5tWdWJv9SeFm/z7uu
P91h4OUyjLCZR14v41/Oct0HdmA43nkkD1VH+klZ2dECXEyOBjc982f8DInaXskaWCoh7hJDvW1A
6gCD+Bp8ZkyTsG+wTHuAjOyDhX3jzw+e9Q+3jc/E0xVMPwWP329NKvjDGqCwfx4iHzmW/emlHTKB
cnwbWn6VMjfvQkxi9aheJ+AGK4w1AwUytlOHY2cKCe0MEcQGFz9Qxb/chDSL/3VkwxgkiEJRRgBd
EL93Uco1M1yh4MIaf0ONGJDlNfePjtEDOmK93uakKTbQT9jFBdM+AuQ5MyJZaIu7RROZC7IJNhhy
1Lj0oMs24bkoW+85Hd8waxMTFOlylSTZwP4qX2X+NdWJKPZpqJH0VFo9d3Dgtj66P/zGUj2TYDWs
xqlVO/JmQbLRjyODxEU8IWU8JhCAn7OEF9Aje4qkE65F076P2hrzYgXq6Of/lBGeEhOxPz0KzkBn
FndT2w2PfnUzmv5TbhXVwwwEZz8YzEgxWzuvnssOHiP2+4wDM87Qq6dtHG18IQs+HIvNLqvGg5WD
L3VyfxMppr3FzMIrE9PSsEYX1tOZYiYgJ2jKtySEXrq5RbGXG8fIkBO3mF7rSV65qzZ8Z4NstQZr
O0IOOAL+xe38DQuds18bwW0zVAPeOjXsuqbeQWNJ7iNWdPjLE+ugZFQ9YwKrFrqbsBajvH2u2uHR
6JPzSHn/rUVxIicv3fmEcGwymU7bsIij7ZTJfIvO7j70rK9eEyOQWjk6p2BlefN2HrDdR1eOol3j
KktLrOquxnfhNptWriZdTCcZinviWGOG6vPBijS2D3uut6Iw0HyMubWdjWBbqMTBQjZ+96zkyy4H
scKYgW8ySO8mdfRBmdxylWI01O4CnhPP++CCtTaDw9iQ5In/xx7FLWbqdRY7em0bjKnx6GGtdQCF
EiSV2NWDGdNpsFz/jAjG8wXuIgqDcj844qaVAKYrMN4o2uQP5Up908GjMYbuB0vHYNG65Q1nGRH3
ur3LPH1P4jAT8Dl/qefkiVJVwCspaISl+iht98Ebps9ybm9gAJL5OzGhAyB+GCPfWfQ23xlX8D3C
Ocb8PfSX/nvVBN+LtOP8yeU6nIcPNYBj6lO0lIn3mGLJC9zuxvBcfyUD9xRk9qa1gtfeUYCe0VMM
FMokzXuARMNLNHRII/HQ4PM6+07yQo7eO5f6S5SoU0apX0wGceUKEtoV5zc280PGMN4J9fsYw5Ma
NO4NUAffR1NSG7lxgKt4eo55kDDi0KT6M6vk3jUOEr3xLjfwL9iod3TnpavG0A8GjtJVokr0wQjd
1pHrtZgZ/WtiM6NSrYuz1Pm8FUb3YozoSjkBgb/E3rBWGTYn57oyMZqwIt6I5e4E+cptRufib7QP
x01gMYIN5Z5MlzcnqbscPtrnYDj9pXX4Jntv73WWQY41hBAyXmI52BuvnMON22WoNGEALlFDPpSE
TVqRDUPAwy6M65CUrQjoAnTS3m5PaYnaxqL4XPXpDTFd5mmk3M/GkIldUy1zGBPwVdJLLafqWJP7
WxpOvkq9KF/7ZFli70ZkQLsTMrs+sluF2Bh+69nvrtw4esWRwatZ5zcFswso3fPStWyS1dlAOT61
fmF44BtURwApqrakzFD/e3a10jOAoWEONumcfJkOlvc2K/iTjeNNp1GkNxCua1KuFgz5XU4QiKcA
fYZFX0efBkRfNPLduUvoHAbz3cgmc+uHL16IWgQrHip6gMlRAYkerfJpCNBfQOHBiZk5R8Nu35y2
W9N5fxPpfa5YZMWIVFwDluGsc2yo2vwxRPLVn7E3Ic26ZoNQ/XbpUwxwA8RNNq/UjGUFNBejNmRU
Q+NPO2aWD6FHxm9APnZtwjIWYfmBFchddpUJNCYbXzjpXwLiijdmz6MUTt0y8JtXchg+0cqA8G2y
pZGb6zmI7/oG7Scaqp5v2ZQxEE9MZnGavqDsAsFr4NnrS7YKyiT22PoGmSJZd5HmFsDaViCVWIQ/
M4zCUdxYGg8HMQ2447J0LQ0UWUWJWtZtlfw/7J3HkuPIlm2/CG1waEypNRkMnRNYRGYltBYO4Ovf
AiKrM+u+293W857QSALUoMP9nL3X3oU9sn2hwEktPyko0Tgxgu9jSPqEnoNz033/PWx8ElEN0oMp
Ee+RGW/IBY6nTvYPQ6/OPbxD9E2C/y5T24Wv9oichfJCJkV0ENa1MroA9222HD3wY+sx1p7VJjGR
mujrvv7QrLLYlZ6fbiEokJWMx9iD9zmuGyJFNnFUPtIKBaJHkAXyj7RnBaOixukZkN1U7IYJH0yk
CsYRaCMTD/bBJW5pGh2OpI+9UzE2MJbjUJ14azN0bb5gAp4fWh9mFlRk6mKhNh7ckB/Z/hiAB1Pv
p+Ghy4YpgBmgxItjyFnzg+rCQSc8X52fKW76V8qT9jqaqEnzhYrMc4SBNBKkO4GcQo+E1nmLkTjZ
oU4+KlD3a7Uq3qDDOFNqDFGbKnYSzLsEbvZ6u7YtDArWYzBUPxuLCFtx8UT8GDMfoqzM6496v087
jlGZFqg2m0E7AELUDiSnvahx1Wx6TXtvzcZmSWiwqFOCU41/sQ7Fq9aDKRkd4ppT4zJ/427apwer
h2Ku8YAyN5/w+FP9gn01IOcUCu4JEZbKozb9yYcAOGfF2LkandB4D4W1rPEISKbnB9mXR2Za430Q
7rj1B1iy4cQBz7NiTU+KbiWVzq7vqa1FtnpmRvCaaFQ5XQv/OYb+BcEW5mJEs8PcoKD0VtBmtWVn
XPBTrnV1eCrtFm/SNoqLF7chpI9EDiTkzrB0dCAltvVssepcMBdF9avYb0nKlDOwi3vbQCN1Iu+n
UmXZM73t8drr4topssLz4d4KZySpfMA6aOvmG8EozNxV7SVN9OBGjrRtlC6GO39FKg6QzhbVqWro
IMkqCLRwAZMzs90curCVr90E43Zdf0LW5XMC6+qlgEOvFzDDCOYh8/akNo6yT+1yE6YdMxvi0RB8
+tj6fF8eS9JTFdHKDeE4W/rm71YDSUBVvOCB6pp3bExxw5QVPBSDf6pGvV5hhP4swxs5rsaJamWy
I8PyewcciWO2JfukbJ5VAiO2xnfRJU/od+KN0shd4Nn13vPtVxWmHO1KxV5J/QcCfdKhiQ3aJWbk
7pqBHlnBiqanQfzcpTXYPZJ72+g0tDZL4PjghzbFMFw/TSYvLb+5CJ32XLU1NVGOSUZ+ebGYk45R
pa084AzLipbawNF7xAqaHOdrdqOhzjMoD3OM19vI4UQFjurVycTRrPEyJ/nYU8PY2jZOGYxVH6Gu
YbFVI7S/XaAssrF8G+FNOVGSLXWEDViE8G/rPrnqITEYjZ7us6Ettr7eP7oDoZRDTsAKy//FSMs6
DwtzmXn6X1GgJkeL/1PPeHNFCvyX3hHe0/kuZXndQuwuqBUGIBcNVT4XDrB+3QyJBiyN4ly28aHO
K0bwoXxU0RKvcJ50mHJCgoT75CDyBiLWiG0hE3pwlir46TEOCcpFnxbbpYZSM3GOMbSnwWleJfWO
Q6Cn51TFPZEGm7IyPyvlo+3i6KIG8sJt7+TAjASo9x6FrTynkGb9EfNKPAZ3XK0AsylAXQyq/whw
1ZW0g2It87Lbt1WzqDW/uOog9TrOP6AQx4bc9Vo52IPZ7/JWCzH1agTjVXxeeJbuvbHD73REYY1H
Hj7NvkhOoqcLBKcuGEpngxGquvAr5ot8z2nbWEZepyJGrF/QlAFTQh2bhrLeUTDsV0igD5qM7IvW
adeE9cEpyzQNDR/TaodZNu1YZPa9ql7qgvvNGltE3nohIn+qFqqlXK0G0rti8j+rPLVdMTW5esLO
1/zR4n3tyE8UPkfOYAjqdOaKzCbIhBCjjl86vCSpS6JC2mLjMuFYRq3SgQ4oVkRkWM9EZ+ZQ+agx
xGZ8Ugrqd5SSTyAyEIw34WMmq3af4M3uQgKXoxx9iI/QEBm7tq0M4y3seoJh1PQbloH6YAPcUwCn
1n5t3QOlBdzm3BC3e9fQsE8BWRooDfX4MpRMyxgm9bJwcdiN98YEdOjWyUTaxJ+KE8Aoy/aAnjcD
Q9vVU9qPtSHZaUKVUy/WWw0yPrDFm9VM1TU6saNllm9pD37EU5pjZnTKiugFxhpVbRiVBPif7A6N
JHyOpSTZp4QzXopyFXHcLGC5MFFVynjb9mBUCQeMOAE4wdFMOqAnnAaIbfHUm4uTB8KH80HJgZAs
fp7Q09tL0KG0poJ0xwQ4BR/Wr5WA+MhqGMX0yHiPyNZ/DzrOMe2DSu74x6jeIpm1h66baN5t/DOO
KAi4/P0ADRcD0d/lD8Gn36q6xoDdgs02Ovt7CAItlkDk6xg/hWkOzx0/JX/fCh2G8K8mrA7WH/nO
ELn26jdnozTDY2ez8CpYNVlZf2QmM2yUAI98Kob9GDPuVcCsSPvC3Q13BEpiZQPmB7qPW+xC5X8b
xiybci1/GyyER3ChE4LS82tqIzRXtcw9EdXRLgVC7tD5RrxLdZIqq8jE7tfK6B6o0qvbxCSWCWhf
j/e6Lg5JSRm0H4x4W7A0Zonn5cdALTdW3/rbxsweY5a4EJ6tHdQ+fxFKjEVNXXk78PITYldmx6Y2
cT8Y8imZisN6D/Sm1Dhdh4wky4jgho038btgJ7w7uq8e+zS6IMZ+0+1O3fmW/aSR7rHhKEXXTTHg
oqFxWdaF4l6pcJ+iIrugyg5fnRpshM6H16j9bI1pUKBdEBpq8OgzfQgwKO69rq9YYQQZEG7SLH/G
TP0ee+AmWKPh3yngzKFHRg+RGxPwUQAfbRw6qKmvAygnBbhJ+PROY21DQ9xQ242nAhV4bkdXnSi7
VZwGxoF0lSUVDND+4IIQjHvxiYGQsjnJShtXbYlbczMYDNUAXdNSObAb31ohi8/W+OHxHTcjzCKF
KL64pRiSJcE7xenk1Krtqw8TbW0WiPIlOYYnZ0QjbzrdOjZIPjCbScRLpvylpaSLf5iQC/dBQjKI
GbKGUQv2hiSLqQwJ+dLNYx9759pT3SPf5brLQgqlUK0QoLsHd4xgqCnRX2kfxdNMH9sA6pgnfDnr
piJcOyb97qhX1Zs9BCH5EgpEn7LeVGH8UJtJuFOTQW6qMiA+DWVtYwFJx56Ny3VATDQy3VsZ5BIs
08xT4GTbOCl6QkgpV8rtAIc57MaL7/jKWuscVvRDk4IPU3eqA+lECP3BCGW+cnpMsgX52sZgW2fa
CffYtl+7SD8iXaMEprCpsZQEUL3FoUBURj2cJI3Qdc8kYzMG5q2wiw8WDOmak6y6HdHZLlPnsyM4
auvvkbuHlwo5UG36VG0D3zx65iduc1qnk2A9MEgSDJhpFzAB3Mj65nKcbdsmelWhL4D/BSUbNsHJ
zF7g+ronajQXv2YZjPyIVKbAx5Yfg2pGC2/upi8f+byCfB53ICs7XdXPNGJZ9FHfsynBrSgnczLA
NwUmot4bif5mWZK6pVkjc3QleSTBynP6ZFnCSd6o4GDLxBMHhGxr0cKaaF0t/eZ3y1rnvSupOKdR
/mTEgX8ysvRH4wp7p3VvzOvdk4p8AyuMUU+IQ8nyIv7ZWtrPysfy7gt8R2al4SYD6yVJK2sCz6Hf
6e7h+XorMxuKpZof/Lag72m5P7C54HbjbL3FmMDKeVSaSRfvrYv4rRcNGB4cUPsq8Z/tgO4oU7r4
HAv/h0iGFySPi95oVQ5b7cloRoI4AE6xmgVnEGADjGDgrohJvKiF/11A1FslAecKn/rnTSBzagVt
ZVlca8LTBi29saLAnJ1rT5SiFpFv5gcPX9+ySDzY24iw9iqzAlX22HAVMmsoskWc/7g/DHzs16og
5ly0z3H1LAqmdUp5rLPM2MEAhpPWK9U2Njv76qs0MDBdAoYbc3dbmwRRKKNirAxJYDYU8OiA+4ak
GEE9sTZObndUOZM/RHuFqtOyZiZ3VPCeczoMSA3XG060oTwOavVI7bBB0EpBWupWsxYNcB8btNLk
0qouYVu9EDLpbXxLIUOgNh+GOIQVM+Qn7ZSgkjyXDEq7scFPgNHmBipQ4lkBVkLztF/SJHG2Fo4t
EtQhlun958jqahXhvMA1qq5lG7V7JKW3OlWwu0kQ3VpKrJ6nSnHUD02Btsgr6mJj5fLeAvdfKgD7
yG+EJD4YT0oFhpp/G3l0Xf8yoV82cceLqQYa04SBPdM/XDpUu8xVniXgxYWqp96j32FNqsb4Gpac
H4PKhuTUkFeFX+tuAYjBrK4OBwfrYkKM1cqqUtoICcCSeEzupavUj05tsz6a8t5DHJSE4TinXGjP
/LtRoRxirSLKvHQcgsAZnQ3ODI4eDcSXsXLrvDC4gour+fsciQiDjVlnJVURa8N5BGZhN/RrYOWw
7EEYUkKRP8ZM1zhM8/CiMv3C9y2aTTqg6Mskiyi3MPE2ctKKC1s/NpxoF72lFruhVgh3a4n1VKC2
0n7VSLogyU4atolIOLx4fXBA6pssXV35Sx8ZM4c4cPY1EV2VYjgbTaEg5kMfhzw5YhIYsk3CQhTM
RZysqTghxjUlxFjHQlcZWUeHifhDa+pnoF/Tt9o8EUqzaPog3ODEweLYU/aqoBFxehBLre0IWSO+
ZuU4JdJpktxdugNbx2fWNA6w1uwQl7MgEFZNiY3G+dSsDV+RV5F2d2Nw30KQrxc/eIyy3tr7fki3
eWqpjYqpH9KM19HM7jVoiTeqc8x0mnHsyB/bFTpE48yWi7JpTXoRAW4m9A8LBAHaUqlp/al+swlF
DzedZuCgjsQ3IDcjZIaisFWbkkOyI2cztJ9jc9AP8CHQ08jxQSVWdpsYwlwRHIWryF3ZcZfdBejm
PPCOtfpcd5Z5QXK7oK/QHtAcR8uKlqHT0KcIJeWxFm808oWWvwn5eYkF94Y5kK+VD5pbggPOq5de
0vFVU/Twfuhp69BzmPnG0KsjmxjJOgUYULKePLWFdh/GEW+20zh3vQ9OcZHcJPaAtS6UCLozOUIN
K6lb2mWvaIesVata2j1vpgwBF7AYxvlFrkV4S2qYPqV5bAiZQrpBeB3EZaE4JgJbfeM5RX4SbkZo
aXWCZUwWUfygsKJZ6Xhge7iZmZISces1L8rUdTWa+DtnznQxqFOBFxu/k7o/3R6/lKZk3o4uEj4X
+YzeKPrqiv2fbeTpv0+7t9DB/NeukVX9PQhxb4Z/Okamh3wZRkitN4SDUwQxNbYDGNp/+0UM8R9T
VL1uoyv7O3tbw0FioV0yLYEEmzXbP2wiqotTxEarRZCQLv43NpF/9l4RBgv8WrquGzhZDFM3pu7x
H91hkVYeCl1dW2AJvJgjrgG/50pOoJxN4UDLzf9Bkqz9U5376xVtAya1hgACmcM/X1FHNRuh3NKQ
hzKYh7UEqzX1xCedLCjNcKW4ciFsLPMVGimFmcesjeqUicOR+6RQoKIaCutSj721mNaloz9AMhw8
ZL7+TyUCM/THz3j70j39wzLyD9HO9I5R76MndTVhotyx/0Ua56hKWcY06lBs2ZepGgr35tLzDv77
l0GS/S8vZPBSqm7yu9IKpxU9aSj/+DHq2AU2VcFYjbPeX7YipEu0bT3luTEAHTDT5oSLygdEWQQh
+pTWNjUau0VWEVGmVsptS1DkEuraD9SDq8EMvIPrjiZjOfSB0c+abTi48dJV86syTG2cIE93YKON
DCFFI6tTajI6svBTUtC+dtlCvGkfzMo1l0PHxKzQaf1hAMZU0rjTYpGOCDr8VsG1P0TvkNujZaaP
Gy23Grqeo4RShQyYvKKDIbNyO05YhjyJo7Nf0m8B0LRlGYuAOIjrJZEq34GWozRyxTFjLoY/ufw2
pOiEmxjyODPiqTmhKku9yl9DtDBQBICWJWO4swomsHAe0O+p+4jIswP6cOC6KfAizXXgA8SQnDLi
dRQrZYCNH0jJbLduN3yzRO6y7PfTa6Wd3CngIvDkrRXwoVuKDgtg+AbO4pKZogqUwHfG/KApLhEs
LtxQg5YeKYicvu0SZsLoPWhd8oIr4luDTIikPAgPqoPll34kXsL00438W0bnCr+QeQw1pqjSIwsz
hXXklN/JKMCTFDId6HEa5ykETeos2tZRU++Mj71aKEmx6msC3HOqyQszI5lYkqUB/KC4GF6xykvc
qO00fcB/egs1jyjPQX/xPfPDFckPNaMwY6S3ZooqcWMFcbcBPJCQmHNQ1NneCu0zapW7o5EoQ4EN
9qKyi+xR30aBNonOBrGNlYY2hJLtvHxCgBXKQ50pTK4Doq6he/rviSLjte656b4eNOXNF5gI8E++
JGZiHS03GJfmtJuJ5m9aF5unDBYsDsxgnVOqfg9TH9w4kineOQ+PJpu7FfoPSDzNW5y1n/PdeM/I
sairfje/puVjAVJH6slGChEBw8KiIUPborUCq5kwOBFH66osfwwhvEl3BGRB/NUOeSFAUDw0rkNb
uRz7p8YsX4G801dn0hwpGp5562p29KqNEbRHaeZPxTC+JKs0VfxtFU9CGp0uLet+3J+hc2SuyNJ8
GtYCvl7NjX769LbzPH2sIoT+Vj01OpkjVTZRDF4HJGLM1RdtGtX4BjcVPK5U5+836WJZSl/EJEEP
A/ZzQDAwNHRLAYuMAD4MfA4Z0Kn/02z8dEkLHZhsDAi4anj6YESUnyCV6Vkl+jArKBXzQZme0OmD
RSz0Q2xaNMPIp1uEkwSP+TZazKnXO6n+Z+kcMVDhSJUhzqkPQGgjenP6tiiGPdLHAm4+vW3PCT9y
cqWDlu9wtiyZDnUApTR2rbk0bQI7pjeZm7DLRGq/zN91HFqXFv7/ApjRIuzDn9PnJR/KDPjLmCFf
mc8aPY7sBz0HfDoN+PNLw0rhX57IetXBUxUOM/ymcq8KXWbofqRYAFQhmIHvrDVpSk3PWqV8O27D
W5rvj5pP6O9/ze/2644CIVRWk0kJYiMjoTFz2p+0JC6KhOMt+LxGxc/cqwPtSg+vWEtKFnfkI7NQ
TpBw72GkMJ7O31vVT+Jh1iP69EYD9QXG8dWwuucC76MT0Jeef4y8fPYL7xuf5tM3qcDoY2avLDdL
VrGn7MdegTPipd/7Pnemv/JJ0wfYCSUHb2GiDGBpAtKWUJtiMtDA2UG07ZEfXBiU/SdTVmlxHsym
HysxqFS4EcfELPsqA8QlA8UHFgxIiy20QvDuNWF/A0z2ESvovBSYgoTo6svGYsERGqj3DAlV1VbS
m5rgxJs1iLAlzkFIoSTw8wepoqbOt7m0NMANxH95XbONk4bwI/4tfWY9wQ6dzp9Qbl9Mp3+1Yu2B
mDYk/zx7QrEpMnZWyTLKtu7Q7Cy6Q0IuKR4/2L1y8ovwOtYVqY/JqatcfaUkp3yyVMQIcFZi9AEH
pfq7TAG0ZnSoMEw6EDXEwUWWQ8a9i4/brBnRwXFNcHKjT35Co/WJaoH1JQU5ZwmTkQTjZx66j3FR
IipDWcUgUHwtu+avOCi0HwlJRoTgbeouJT7G4bDLqu7dz4hQDLH7kHNMiEw10vpnCo/na+WZerft
++3ssfIlhS/v2fCIzjRrB4qhSyJnTmunHTidBiHiQMoXS/rdmzFR9vNA4lmMJprTveWKx+AV3Odn
mV8uiNR7aDV3Vsf8lWOTpgqHwlCfQppriH1D46BLfn8TJiitGfUlYCUEQggvLqXYbRu3n1n8XGQs
+YPBIVqBclCZS2JFWZ+MWbQk89s9kdG4RyDwV1TAMwPwfc0HerO+nx2MuP3uiJCzTBOgreXetqXi
lasqsjBW93ri+BuVBuuIEBcpWN7TvJq9jz5pEVbEEnYaJnNfJbKJRDBZle7WNRl/ZCKhdXTHvhf4
HFXpr2IiYaNKfe9q0h20hG+edJQdINSJtt4it8lUE4Mb9qPCB1gW8YtmqZvcar/9HvtBu7FNS12r
6jcrVvxHRY773q7zgxpRdclptCEXuJXVpYKcnsP836qaqECIN86K2QgUM4nzNtegsyASWEUZ8gkl
djez1ydqfTgHxCwsspbVq2cPLyi0+GcxEq603B6n5vO1qBP31H4DVvGK5hDjj0ruQOqvpc4OAgXS
inGCwXIo1W3L0pp8s+hK3W/VORSw0+Avw8o5KspuywRLQzsaqfSDmJj2enkQFA4Qind3S29oIEzc
EjuRDCJQkosJsTarcOeBy57+Z7lIvveucZsGYi3iDBlPwyDSf9Iin73S/fBIyCFgxdT3QwLmMp72
0QRqo3mIF4AK646MwjYEZAEEjn49i1Ez5eNrAcT7TsOx4ijhuihq7VAG/r4C89oLraRNWWNvaJt2
RbLP19NFavYmRiNGuKS5q7J/N3TOk7x3lJC8LUVQg9V8wA/TaXmA/k0xdcp3IH4ppZGtxNode5G3
tJNQbGn3yEeADf1p8NIPezTko1GHzkYXED98JqMEsKKDeR9reOVKF4jlECYhc0rqEYneQ+fUifdI
tfqVQfzUdKW5b+puT91nA7+vOuv0exa94uvLvsrP7ti8I0iD2XeXHUUqvwp+9l6JSLzvn8vANrdW
I/d5gpJeAoIbzKfUUsVC45SAaKhYlRKuYeH9oJ/tLfvyR+No8TEJhiuLRmWJPqL0avtA9Yxz/oBK
ifRlS2WU1lvCLHVRHdvafNRh1KCazyb2TvDkNPHAqYA5rFsxo2wVXSwtq+1B7K/c2A6QBOlb1ROI
H55MJr8bm3xY28oVPCwU7kjwtI9VeG4cSbapjy67Kt4VB5mBRnYcs3+WbJ5EmK0R9hO2HM0u8Os0
78n1YuDao9sfAHwz6RkGmLnxLqBZKNOohq0UrsskT3DS4gQElYWvOOieMHKA//9rBGF2TDsO3SBM
1sy9MhaJk6zG9s9T12+VJWPy6LbhG5+0W/kqzvCGYcSTtF9teUSP+6xRrFvH0qZkZhXpTssqefE4
laydnP4iMQ6w/aCAhF2wUbWAeBr0+dAMl5aJ1QqW18Gqp/FmqoNVqk2Uq53YZ5iy9qIkJNIxnPI8
xgg3evdbi45o71pahgiPL57CpuZH27YCgGN1FJ1sbWR1EPTyLic4yUgXZgVXCs0vRpm9CwMfTm+f
Hej9g4gKyx7VCIMS2WTmBmk6eckco7Wqh+9uaLw6bfiz13P7ahDSKaWghITABrobEYJUzdd63iPy
0/ES+m3zE0nYPbNiklq1dlnX+l/Sz9qbCOQjrYxdEdC1FHBjjsNo+QQ+QihMC5FsyMSzd34mywOi
GHea1mvU+Ra1I5xHBjwQKoa7zFUa8skYTc1P7cLwvA3H9sIkhfxMyxNYE7e947lHGLAo0LSmWJcl
KwjXLAz0DMPOQKAFgLK20Ivl/AHT5BzF+vAUld8jD11PY7gPXd66Z5cczwBdjkTPxYRrQ7B3fgPR
5E96GFZbkbfiONp6Qm92gFNfUJMq2zJNaG7FzBtKo544myDnfVfZmRQZFmXY7NVSCQ5p7b1YQ+zs
qYpmN0lSapIhs9Q8rHs0FzBsRe+Kp6RH4U3CJM/JwSrJq1HIepM0yOEipb1204WeOy6qqP4iY7hF
dllrrJU8Cx8nsY5jbZ8GFVSGgSwEl0F7KDWDvvyk6OgV24IhHxNqqqFC0OGYor0Ehuf6B8vp+6NI
FNYBvt0h1uu7wwyv7Xr8KC5M+CXZreLo1qp6kJh/elpKrL3NN4q858rEfSsL0I2DciHwidFSvug+
f0I8X2SDxeUuF/2KHv8Ju9mGf7mzi3z/TpAGHW17FNekd4ncrX/WOIgOdf1TyeVKxKVHBlx/rsfS
WrQjeH+8NCwG4GV1bvY8V0P+r8b4P9QYdfwH/3WN8fiRffz4+LPAOO3/i0hjwpbRcFIwd7B1zaCG
9HeFUREGZbhftUVH/w+QDkC2qWgZXJtKlL8QNFQiLRJ5dNUkr5MN5v+mtCjEbBr97SM0bEgriIiF
RWXRJY5Q55X+LGilQxUWmeH4rxz6FINMeghh+KxVmc7FHzf+3iI6i/aPuYl1ETyDZ9WfIcJ+PaaP
tXVtByVO6SS/NSkZvFqI8rfSmmTlGXEEFrIPHpvGyuat8y0TsfJjLvI/94jr7muPeeO8m9QH1vOW
Fn49x/wKU45I2m4KS8EX2AFyL7yChBAnLv6+SizFNtSRi6Wp3ZND7jD+4glW90PnGbvOHfn/RdrU
aIP4sjS7odo18+1OuUSlWz9gzq+OuplDGS2nBm7WFq8SWzakrhJhPwTm19AvGNR9MznMW5PavEMN
FussqpChdYHzaOcugsUgT/YwMGxwvn66d1tErvNWiaL9rrTnedt8jztpvUmckwdpNM6jQ8z9RE91
UbjaCR21YoNVqUT0mlcHOBBIVb5uC/vfXJ03VUJWh/kaxH54fPPtr6tyehZ3fpb56vysseMRolgP
TGulku7UkrNkreXGrZwuhliVl4I6XNS5+m2+SAnVLkpctkmS56cCHMre9J2AKVXI7Ito3g3xGBGq
SU7c5pD1zzn0diIwcqbaVftU4EXAcIjwB4nEwi4Mfyva7hpafv1gV6J6QC8GbLvqr/OtKq/rB/SI
1XyX/5976S7IC50H/std//lAQ2v0UzkOzUVAdVyrdZmecs2JzgOecqL7ZPcm2vhs1Zr1Iwa9GDV9
+vp713LaNYPNPPlBujdfD88Zc48fFDDvxPLEF10bbwVd+LMlHdANJlI/JNAf863f9xMS0nQrwMHS
GsOvXdUpQ5uwCR4672ck/c8+c6ttL102dCZRx303dfhyhVDizHAvFiT0s1640UqOWvfZlJMmuGq+
5Szb1+ZgtQdUj+HdJZVlEZhZ90m49puSZflTotvezslbPCtN477mqHPnHX4/dxdbvLHC+B+eu4SB
RjQELJ+R4tOmiTAadKS8XLFejKfBzFoKKYBXLBp+wkg+U7diURtJF86a5V6pAHqLVvVC4KUo6mgA
aod0LDQEj1zM1+b75gtkmPSB/90+fRK3FJLl1UnpEqp2Zj4yNQ+YgZkPsvatx/muuhEPVZci4IlQ
+KsiIa8zJEtmvllaWXBxe/shiNmYF3I8SMu7OHWoYkwHPVgOCThkxXfzFbRUcer1Cj0DWpuvzWmq
a4evm/NmAXLPok5Igvq0Zb7va/PXc0iCLnY4pv1PZKSoxRrxzXRJgOsaLFiu6o6nCjPMKm6FfC+Y
vNUVHHLFYzZq5n37GCWmtw3VgHyeQWvvLYWPxbzLP59NrZXmXPvqePLj2EONa3bvtVts47KT50EP
im3SkSHJE30qbjQsW7SIZ5VrF1BlxbKSffgZIRDs2qB/AYipbMfUxOg2aicLzcsZQU5zGnRoHmkD
aKGrRnGOPRiyOdUmZL/ZQzOm/tVIBXaS6tddkZ7VNys+z9v7sGE8a+UuSk00iEEpzGPhZtZxvjZf
UOIulzh3I2jcnvnHhvmm6drftSAkepmc8nPcphmrfj1dCUW3z/p0UQRJOyJK5Op51CL7PO85b/q9
0/xALx5SDMyh8+sx847wt4912bwOyFKYjBWfEY5GRC+UCgKyW/dyCLOtMqjGY6hY2GuszPqR0O+f
9/Xz+M99cSLXmzYur1mQo0kOemKduWAA7s8QpdAwDXrvH6at833zVgIf+3Mwb+0yyz8MMv16bDik
CeFK0ouYD09bSKD62mKG1QEdjLY166FkWQ9Ex2sNcP/z1URRiCGfN80XKpFheCPmXY3i1/6/N/+x
+9eevuKCVGxZKKRt39xhLTV32i7MqyHMHeabcd5Gt4nhOd+aLzBSZFun9K1lW5GlxdFHkygIratW
c15NHM15T7SIRALylaaIyfCpS5pzL2BHEveX9l4O6MkODyzL6ufILo509q1vRkbtBtBGfhyBjT5q
Tfk43y8izslJ3koKQV10p4rz3Zz2VwslW9r0Uc/Ql4db3mOk0Ire+kbdiJLgmGbXPnKia8oICxLb
vhdZvkdK4Z1MxZ8UToTNTqJ/b7rLzlXv9PvmfG2+Lza2lpvWX3vNj573ny9+71Vawz32Vbx005O5
Obo3KwW6rxg96Pgq/PSUbldWLN3D1hq2ptF7W0t1hxdShA9hWsHb1LeWnrbp9+iVYpB3bPEt9px1
ArIihFgrdBg3vgs9UMs3PXD9Dw2gPwlvoPCYxaUvcVnttTpPPywneFSakuR2+T2rM95II4x7L6nk
un333lW0m5rpwsdEQmOXYnRVKCuzKK1qoSmBclRG0v/mCz9wuXO+GgCPW6fkV6Hl+nvzv+4Yzrtb
5VChJ2FxGQBd6LQx3jkogIhfioXGf9sBN62UQL/LbMhunQsjPwjr9bx3m9t/702qqbZVBOalvAgK
b6FfzUs4BPmFNwEolSnLar4p7Cq/1M5AYwKc4v+3ZZw2z/tUEw67i6rr/Fgbg47K/PMfz5UVni8W
80OKjjnavOfXnQz7dK1k76JOajYWgT/fSXK1cRQO462rhIl4R0GjgnT3nVFx08gy/drDs830GHv5
qeyr5l50BRqbSPH3AjLPXTUb5YGCmA4NnvqqJzE9TpSweeO/e8AwPQC3JKcI9dz37i61+uaU1XZz
GvGcbEra/OQDc3PeMF/QgG2/bv7ekEy7iGRy+2a2zmz872eZN/y+Cd1dxxc3bYbUfhQidDGG/f18
v/ebH9agepbdULAiVm9O4cgjiyd+edxDAQUTklTbQO1vDj6GKZ5JRUY0dmsrjqKdm1bOKyLhN7K4
uptQ0vDJd+TGQ5fxmhqxerCamhLPtJdTmtWqcGhezVtDGiwEShj3avS1B8Udb0atqy/CdNKj6Znm
sRTy10XRNT8opDYk26H8mu9XHXoeRFSyX0b9hS9w2ps3bB6lUf4I7L7ZqIP3mGptuQ0wGLX7eY+R
GDQCCYP81y7z0yC26HYRHGt/mAJTbf1bEWYk/EE+OAWjkeFoR29wGhMNT7kMMMz4KZ3uwGk/o5CT
+by11/sWvVvxLa/kr8d+Pd3X1vkRbe5clf/H2nktt60E6/qJUIUcbiWSEkVRwbZsL9+gVrCRc8bT
nw8NWaC1vfY6p+rcTKHjQBQDZqb7/0sjvjEXSi4t0oNjr0XXIskweNF4J1dxZg/r1e904WIVl5m1
S3bV8B207CHR4btYCj71lGxHFab1OimcuwpqmNu4d+Z7M07Ve1cLP9t6YN6ItOn1xfhOVwcAgBpR
rx02Q78Utm5hciU6e6rHK8uBZ/j/wrlIwE9ydAOWwWXed5NPbdmcqHChyJbekaxL42+qH1bXlj6n
Zzpn1Q+D5r1UVph8myq73y31q3dZoJtPtJay8++kRyM1/9Ianp94LH0VSwuW5Ku6qptH/afOZLPQ
oidbbx4tc17DfqdL5qB5BN+keYSql2dqlu4H24HVMynA2pDPyVQDY1jp/DVqSJN75UOOCKzH+NSU
wydwEoKTuMkgoXVfvYaKDnIiWot5CpGgooKmeeFyW3iwFWo0KBopnd74spxM8SVrug+uT/N+13yl
f8T44kJCws48uFh2HcEh9RYkos4W8q9BxFHtB+56MJdgXDQQDbhaTll8X5n/UL4THqhMKH5axqk6
iY8MnUVNhe21I9XsvxjWNItuDVa6EkC2nmENNr1yDyRED35tzjmUmXC2NTTWp1zTioPX5uo+jC3r
kxGBFWEaJh1ii1jSc0FnoPuH+HIWr32oF7bKJXJ1mKy9T63x85psUMMr2+TlEPH/x1ScoQVuq7Hk
zJV1qNgjfhX78KFIPPN4oXpz47CSo3itXUpgfobKlTiDZ1LcZW5w2oxWFwKbIXJUxmvizbqF/p2F
lO+UOWA4NnAOtM9NHaVXFG7fO3XEN7VlPHSZD/S3XM6zO1L1HnR78VtDksTl8JLTQtGJnwxBnJjw
jfMwRDNIt39n6Gu6At7mEF+fHrWHd/OIIWjbbwEQHw+G5zhXTWmN9+ubVf/BwUf0WaHX4tHpF7KR
5U1bqy749b7h7MWLH5PfBQVVzIFRMHyHqJmj7CboP9EVZJ4dc+SQyuo/cW7Zf3KMq86o41Woh+av
LjPSs5h4eOeEkj2YGxF1NsVuJddqhYxUcokkCcmVxmb8SebKkv6vHlRULdTZgZ85C+dwka4Vgy9g
qBLtYWft6BnijM+Bul4Jh+ZYUrn+MnQhfETKDGsmHOEvAI/aB1qsyj21//GLwxrvth8akworRNXt
+hPg+py4LaJC8+1Dl3dfJLQy9f6ZXcWDSG4QBy8j5HH4yUR2Ry10ydEbx453szMET+BSX01gDD/D
R64906wBnOvCFrOoRO93eXinOwGEgm9ufBlAGAXqz7XoEqsYzvns3xUTp2uzQwtJuTwhqctz0aTr
p7LMvLOourYo77Ug/iw2GSTIjQraYhZ/3uMMtXmKEtc9T90AXRMn44MH1zRt3n2usaa36YYro9h4
EZE7oQluEwESuW4yXX/xY+0/Sg11fdl5/XVnFog/AG1czjpB/XPe7czWCR2DaTzUn6OgnvYmjRD8
/HdfaxPspCIf60MBjP63krW/YzjdV18BbMXSKjo71GT+ZuPfvflv+l/9qyVPHxTTt5bf73f+kv9t
XskPNvqr/5LfKZ1kZ7jqeCwyuJlCQG2uezsovpZ5QtFb6o3HJJvzr6NV3sSjm3KqGo2PtQfQn+hp
mJkOcZaAT7VE6Qvl8qBXT31pFx/DdoS2DbUxsF1lTrxxRVQsBQiwga5Kl3XmF6++lWD4PXn8CmhS
k9TlBJYsD/gqTGaaC5Jmo5xlgKPPPiVNuttUCiTGMwfwuHAK+C0c4uZWpAuDzj9iPy8UG1REvabS
s1G7tnLWBIGq8rBqzeXt3BvZF0tlp6b26WlnMy7/wmKXFdA8vqR2Yz/1WvlB1DrkGXcT2xXXCsdS
X7IUImvYV8CxWXKw/QuIGmWXZ7HWSbJLzH+SutdOlBOxcqlaMNNkgKVTKbIHbaYT5gbu9EUAZaF4
iChSM3bmVWT4KaBnaW3sfhcA0kzDStP8kTc9gOP8IA47e1DbPQhdnQINO8uxwqcyLNXoDw8zy+FB
3Q/Oet0eRRVD/8uZZjNR3pJpD6s4dXTgD7XKgnuiqXvyWudJvCV/2dOCs+m2OSS9+AW0bZyjvgKw
iRlFJQHLPNE8aA/r7a3zDMPrvYiz43QTnBX1AzULz2m58KCZc32fL1edm4LaIXJqT117FXMEchvi
uPlsIaJbnd/SgKod3apquQZc5Nv8citL74A63RlhAbKP3tTDTvUtHljAnDoFqpmUV/0clECxMOQm
oC2r2GdYLuTFvLpLpDiZS44xVw8eyNG37/TiMbME+Q/sOU3qzH/5PrIcPirAa1kLaif04b+eFEVW
2OreOPovjeoB6w0URPyXNdcOj/UcA8jJQDQp6r6kcmq3HQ14pebdTcr4eVPJVal/93gHPW5qu6dI
YM1oeWxlmff1WFsf47npbmjFyQEUVMyPGf1GT5HnAd4ypLSk2kVGeZjbnzjh+r1zC2uYKc6pB2fq
5pznR7MDkIENRI4vqGx+liGq9OSO38xXHTux9XNNL8ddl9IR2i3iO52IYpBY8ZNUv9NtsTLHUIBm
aeVFuOty3T5ptC1Pyz4l/NJsXNLq4pxFBhEwv7Y5INmLOIOFNcNUD7D7EnLhncIWSin14u7lEKSx
m2bMu3BJ9OsMknsNfDfDmkKU+rJzKnGkuZaQ3le/6X73F72rprNr8+a+7aEvSBzwtGUAhAI8khmm
QjotltoQDKlehBRbLpfdWK0R9uRbzs7siuAmtofpig915N4sCeEPAx5F8ntDGNxsedZk9dA9ABcy
a3Vzm1JndG0ZXfhRhkKt7q2qrB9EEg+d4rjVozLt8GPPxso7j6xrPl4c+v6mI8GQnoNfPy+8xktv
CLg2/Irr7/o2ZneI4q5snBfb879bmdX2R9UenVNVDkYI8hrIPaUGyIhC7+2pHgrnJObOcw32DzZP
FaDvdhpOsKV3EJEthmkZVlkCJcUqs4XCoQY7WBTDLPOIKbLzvj9uc6SJ+WNyqcebKypsVh+x1hMN
uOscm7cacoYBYOtVzmZITel6FB2nAjzClAbt2lAT/l3169U7na9M7VVbQ9IqBvHL+6g6zD0PAdKz
7i+N6zLofaMANrzIvR7w/Lj4bGa5MhcA8etQKdUTT6s9BZMUe9IIIddhUZ1Dy/dvVqVHtd+aWfwp
3EnvTN/dOUZintOR4guLZeAfdZbV11pRq/dZrRoUOkXHMc+7P6COsw6pkVIqs4hxDpIlTUMvdajQ
olxH92zqPI3qTD2UXTwVBvVl3Vxlp3YKsxMYEABG20BVFdRhoC0m2hGvnQYioVVxYRMHSjbYfCr1
9soKHGWne3UC8/aSS+bgxJtUm7xNJVfiI1YRLzKC6HNt+cCy/e9+W9i7OcQguvVPkJlEGZQJB75O
80Ok1SqX6592oVgdHD+7znpabOOkA4ehdf6Me/qyez+r7/WZ7T/ahamF713nT04r/tRLPf84URV/
19jZuGdpmd1XQVjfKFB72l3mHkM1zJ8UIMKeFPpbjpEBBaDoNkOX5n9R6+OsvpnW5GwlBsUxpXAM
8FT6msVXDEter7DSKx26F8i5WmfpAXae+XOOAWgFZ5HiuGyfwLkCn8CimYbdxf4E0exX8Y+XII+N
NMiWbbjsl3AxlD5PADZH8Pstr9HnLWfg+XDs+6x91OIF7UZPz7SNpGcN6uWbSJu/UXCUcs77U88W
TnYhglAWXgMGSaP6m584DzR3wYK6pKIP4ZrvGAoZFpfNT4wwjIHjNEx8ze7qH7Q803bRg2Q59ZPz
CHKe+4FSzeA2qtlwysTKcuQp9+Lh7NoAB4BKacFh6E1sSeIsg6VCYUmFfg3iAzpI7q3T3Ld/S0Dh
Be4HfelOdyKzOYoHbC/KOTb685ajmSlhbBNKRRWHHNFkNk+cW19vHmYeAMrUqvHBIN0zJMRw9EKd
bPjtHR0GBgTPb7JcbcN/+IhZvNc8m/wuxSbK1b/6wQD8VUt7jzaqn3e4hZZ1+3rXsxL9BTKJeSgU
xbyXQdFK6340A/qLRR6V9gv4O8bNO5egbhN2hXW8m1lpjnEfsxP7M8uW6p1OTQB5AnNa3W0GmXIT
t1iz+jrorJdllk29Ti0yn18X+iDj9WY3R7p2AfdSi+ImVxp6qpWkvNGlkghcslWszE5jt6DiTBPQ
mce6m9NH01Cc+w70VZFEX1Wp9R+4+ivdyC8/1RycLR2ElkHroOG475gPqK0x2eksp5e8iN0jTU+P
dWbpfzjcDf0NefHsV3QSqAAr3XWOAadRSPE8H5rxk8thOhjyo/F3CNZAGZvmDxOMKTX4OwNv4GTS
792k9p0fZdkpTHpOdSZwZajZ5lKU4vZOpAiR73pRinmLFh0l9ZK5hGD8ml4m2qCXEigZ+iSjodmR
EijFoqA+cLX5UHXjX1SB8Xgtls29FJ9NOZnzM7SY6o24zNkMsb1Gw59S1B9Dq83u1t3nZR9atrAX
vV7rGSUbqGSQbew3/00lV296ySMp3vRbnlz2yKe2/Rgvc4qH+ErUoufsO7uLYvhvdFuxaFOscjg3
GJT859U7XRy1HqhuqcI4ZSHuJmiEPVBLAMgsykSxXUzl/Jrp9/LqK7kli/i7Xu8dAaT6Jf3bLYnL
OuWi87Ky3PsgygGzWEADEirhOnT5BG63yHEZ/Lzc7LmX/9n2Q3LYVG2kh6d3acT6Ttctk8C8lf8X
LrRn/4pdTf2go/FASlEjhYS6Sk3jr6vCrNbMDpa04MXOgL/wPwGWQ2GbndJD14DUdG7rqjj3ff/S
+RN0yVqeJjeio1VkuClq7++5AQdrdaYHAngy3xhflLIubyUBkFouJz90i/UNfTpU/wMKD/YA0M26
7j8Iag+YYv5DqUXpLcWy0FIXJY6iFDPA5Pynveks0vs04reGeNaY3rYh7po5JncVfafx4BtnvwFS
BrxtAEkVSMETbbq/UImLy7HkTcRRDy2KtGqKbosVXdBA+hqXfEVuhjWpyFn+T+GG0/2qKrqZKsDR
tl+z8gxaXtt+Vp58Vt+0m3I64ZlgVQ2KWe7aKp2/jr7/VI2D/10bqgPVeNOfORhb17rfsn5tIp/y
dng37RRYDglKonn+qvvuU2tofyepkRyN5aiR8gVfUwvanTiCFM0gx4ty6YYzbQQBPUEiis+ghPa9
Mi7Hl73r8oyXhzX9MONYgoo/NSefpojXS32RRUmX7OvVpqNwaG8Han4UI7BRzUmu1lwi/4/Ld66S
2+kqSGxAk70IEYNMVU1BABdAX0FRkZYUMtolW1acQES5yy+035cPPILOxq4NK9joQNQ7AFULuYu4
i52/DfKElu6sPnCe20Cpj2xALZzTbBg/0ARj79ibMa79qRipTXIV9ehT97OKQZSGD42d7qZsck4i
rcGA+0xxlZ3XDfyhM0FqZLNhV+flSAH/VOW3IdzYVbDP+uCYs6QL6ZlcNgTqxNmtMmhH9T62fSgg
44zG2k0egIXnbdOou6Afv8VjWn+A7Ee/p9GHPoqUPmuw3L9RbFt/6MtUv080/smqE0zfcr+78Gd1
cuGvztX3MQAhvWV/q7m1jYpHE8uhmMeMzpPTvQ65X9B8LfKgDM4+KvR5Fd85bqLutCV9shzRSdhm
SEoNYCWRxzbl6ZdN//2qvJhG7EDYRldd3/qH7Va2RJuOfU7K/8wXf1azQ+7W9VOg6DVP+Ulx9MoA
nEDKTVadWKM0fYCEyjx19gy0WwM60wG+tPFa/BTVaz1KQo4lBCOPq0vrJfzDYZDcS2bfJ32r0gig
OKCrajR8wHmp7dMO7MqyK6dvXmN8DcZC/UDTZM+ZamJdB6ax6hXVnT/Qzgj1/Ju/g38ICvrq3/E5
vaacsirN5iFXbP9zAZg6hR5f5mTgHRYBqlItJ7aZ3ZcH3lXxDfi95heKT/ldUqP2LUi87MB+Dcqt
1rgtlQULitbBuVlAN13TeiyNyP1jVoG9gpPYf06q2T6oaj3xcwf4Fytu/dDBRgaoEF2xre+7f/jV
eLSUlnLLwgZyuQi+DXx7UGiFigbW9sDRe7B3FtEYvPyxiiNarmxlZ7ele5OrRX3OdL86963RH5zJ
rK+GSIn6nSituKJmYKi0W90P/5rdzj1mUwlRiSz+4mXxty0U19Uiiz/x2xaF4luNwHBvvmJdFpXm
2wJ0DTfM/Ci+sh7dAt4Wq3wHMr/y5terCvJbPlmkyjL0XT7xqJc28rbM8n3iZHxFL0Og2aBYOsd6
Gl419B7yHTyDxVTtGhjjrxVeq90WkZcu9k3+twyS0fbZSOGV51GLpW72t28ML5MCJKPsacru5qbS
bL6LFhHmt+EUWvGrOCwBmyjxivnTuqb7NVbThqUltU04hysK9xZosf48gB42mkr8IYogEtA4U7oJ
FyYKEcVAKTLE2zYnFaKTIU7dQzZyKryqfibagv410VhSX9XGxndOGNW7IkwckBvYoaVM1v0WLZB2
Wmf/4zXtj7wbgheDIq9D5MQgxi2uYQiW1purEvura2NxRrq5poDuPjRUdUGcNr3LKq4+1aAHuYEo
iupbfgOG622hMGdAj2WNqu1liZDkluUszbZsPW2rh4vFxu8vJV8BV9lFqnVZIssUyZdtl00Tgchc
8kVnQdD1ABo2JZojOJDLwHP5547K/LNAQ2auHR9mg6NlMWaQ9TxYoXbhD4jwZ6+MmnN8dI/m0kqR
1Bw6G2r7pOua+0JDHafB5RebmtAHuruyK3FymzS7bR0z2UPwXn6pByPYWR0w++MwF19cO39JVXZo
QqtwX+b0q8TMw/iaogOO+QjReX1Di/CNYwzmj9Zrb9lqHP+k+Jtu8yg1PzRFPx10AEg4UK5dNtjH
7qDmxYKu3viADDvWnzXh3s9wP4yn9+EGMNSHHNL0K4X9iyQY/DtNg+icSju3uK39quOTmudPq/LN
p4vd7MlOKXMUv6aG5AfuohLSTi8wXnLevQ+jo1E3g5SpACMOpfnVCFV9tS3S6pm1q00kUCDK+0AP
H1NbhzaBmsiLIsgxcLP7xSA6qWXcXEBLye9dngUqtvDXckpxEw8xqiBsR6AnUTvORnh97bT8+FB8
YBgBReSmttf0P9yxp0yI50zbCvzvaf03AJvxP7SZgi4x9vXH3jD1Ay9CeOpMpTinwDpDeuVexJTt
XylwX//APqDym15wRluBoc8ZYxTOT3WQwHRgQkkCoIH1cbD77MzX/xc3scyPomIPlJqo1nsYljdr
lPspRSvFq38L2rH4R9TA7wYAbfeGSoWwUiWfhuV9pbp6cNdVpX8tXT6eDvu7NTnRrVgt3nZw/5nK
Wazd8A+MofrLWwrRWizV73jS8CHIIKNWO/k+HBuOEvPiYz8CIz4soDBt3Rtn0JPt3ZBQEN2NHusA
UYoZggDz3NDjQAOLcyt6UYlRhkzz3buKcrl3+s030gcb6EcQ9rYZ13lEXrLTMOLc9uYEjGw5VZ9U
WMoSNm3AFeQqqBNoY3+9UlT1Vceh++uVatBt0g3dN4obmpO2DJxtNCcnb1kQiLxeihZcVrRyqZTD
NTi/2lEkGbYUvw8RJ1VRmlMapRDpVll1G+hD88gfC9Ww3Xk3hZfQAuynzWPP0uJRrjaD+EnEZuiz
4jViS0WBtHcjhs353Ryb85ZKJt/mNbQ8vtJjszlN2l5fPr1p58Qvw6XQ93v4zI2XNorEoslH3uzi
F2JoQTVeikUgZrMsMVB8XIE7GQLuNLWDcecpSfGQzlYBhXymHad2eurKvoA68Kdersbe+ydvyv6Y
sEYHyASC2JMMBqiuAUwvpgr6T5NfcXzyannvs7r/ap66+oNZaEBl/l2MdnwMq3a+i9+GaUxm+mab
u9JrxhuqXFswmxar+K2yvpA6iFK8N/O7NOL3+xQQp3Xg8C2TSZC4ipj0FQAIYBXR/Qw8A0jcyk3q
JEAmZZb/TKP/Q1FCTyhSOGrNU9PlkBvgkC8DRfD/BDQspX/GOkiTs96wC8s7zlzeZ/FyVcR6wJfU
aNyKQXRi3QwF3CcUgC4hjm++eo8DfEEXytI3jVvx2XIbSfSkajpfenV1Y1CeCduVNznnehmMwISH
1Z4p0yqcs+ipfeBQWeRStZMrtUyqG3G+MDdev8aJrmx/WG4+fNNU7WDFpfc1o9oZLorOWKoG9Se1
TuwrKV0HQB+sGMe98LCi5j88JIdBJzYIQzxl1iY7POUc3sVQLtyZ1uDe9Qt0vlzNnQ/ewCaLUhzf
6fx8oNFbzDLoSx65CorFIvJ6KVo6i8xrtwVJ52LaMKJz7kJ+u40LnfhIiospL27zYjrx2ga5Y9rv
q0Oall9EDyHFLzOuymXai4xqvVdaKl+TrgP/lO3A6txC9zheeYrd31WecxCdP9klRcpddWYvwAHE
IJ+uB2fSzpbnaufSKsAw7mJY7lLvJPpuMUImpk9XEXhndzxP3oVJzPG9OK+X4J5aewsgoqt3uUSU
ISsKHtw5oQD2bsm4DJJBJjZyBSAYJTtac1dBFJ929p0M4ID2+zFLQkoaDZv/edabCx/Sq1l8EiqH
tFtRGovlQi5ctyQdRJr8H5eka/4+Ym0ITUWdPju1Xd81uVk/V8vgZ9O9pSUOXCpIudXUz3Aa3gN4
4tyLJPrFq/mfKgmctZgm1CVw8doC39KvKjqRjn1BmQJtmepD4uv9NY9H/b6cA+1BdejdBKe61h7K
eG+qVvowm6kKfu1idZORAugJHGUomVBKiKRxayjQQss8SuiaZday4ah5zSeJXdOIs8rCmwa4pADk
5206+sHsMzWmq0pCJH3X9eW+s0AqqbS5uwf7zLo12Hq8a8HWSwESmCAM152+vFOXYZWN3vx5KSaR
JUpEGaiVgBVEG2DHXf53jvz/a2qvoKkzZnPnTGq7/u+nOkC5mi7dLq8lhwyDeK8xKp+B9e202UV3
MaXIo6dNO4OOezBmaC5Zq+HDML93jPJepEDajUy7e9Yzl8cWKaTPY8BxM91SgbNeelQ0yOLvPULW
lhW6MIC+SnlcU2lvpqTWUZ4ykM2eu0TxD3YCQr3oZDB7CmO1Kv4hUrG4KXx5nlO2GyVoc9XNb2AX
mo+bZ5sDsmll+mnzrJQAgkU3L2/FTQwqn4ed3IvkF8McZsq/3ksd9cA4TvW83kejp0Gw3jP3YGrB
eO9nrnGrxm2eX5VuYN919CPDuhSY1p29DLPtY5JLz7YgZAA92QK/6S1ATKuc04JKeWb2RXST+KyW
96lWm2i34WIqmX+9FbkrcbqYVG6irmuAPJzkS+OHkC6OUfUHCJCgkvFlA+54wS9+672IHvymed/N
nnHbzGr5R57/GKty/hJUtX3nBXkOCBfR/RJtAZq9Rmu68iLuQ6PNPNN90CY/vwZGP6powG6HUy2X
qq8vOyTI5UJwkfUt9mlRbhYvNfWbbFIfLkLaSNHAT/3X6DVR6oXf+YFOD5JcplkNm2xPUc13wZJo
m/Ztxos7raawgTYb9tGpNDh3WPoopp632JVesZjnkO5GdPnSt7G5iLgNm0tZVcRu8jufKvaAHrVj
trKXhDJ4akf7xzrKDJtpy2PFqbaPg7C5qWvq5qnq4RApzHX6Rr0mVKj0nf3daBjxbrUbmhY/2l4E
NQ1RV2HIBj7NU6wYdR4A9bDGWgbJYxPbLXA4/XQ7Q0p5WoNTapw9GvuOsM2XBccDDid1Jp1UC9lT
t7MV2iBWJR17OPRulYaHUpzXkHVUrQ4WoNWzHZoIGPvhHyPT3X0ystMpw5ph9fmfUWuGVS8Zergw
ele7u5z+Mni9ifWG5I4Tlhe7WYFereUEyc8OINGOT7Pi5Odo5rAgGpc3QJP80cd+B7MFRhn8eDRh
4ahjOI7Asb6qsyJfuhpuwmmiLXOJcIY24jVN6f7cqwlsP3YbZyBx0zY8D2Z9L4PLrvr90sl5D1o6
lbhyuVoWb6WGZzAboqG9iBGz1vbU8K7hi2fY4Pn7REt2iVmTq1663gWQI8YeqNde+RgV7WtlIlWB
5oOzDFJmGELraXMCQWEeBY2ikkHXjezQDXF4vfmKQfya0j6w8jdPdLB899zZp3eX5+8w8pyzXMEH
ovHtORaHzaDLs7telcOdHodH9ip5ToeP0DmvlxIzNXxwRVktltHNbislGpSPzRjDJK7Ft4LOMqu2
9pwHIUcKqvHSj7H2rFfRrWC6+PTRPZtIAt0SxEiLbYt783yLczPrJNR0CmykUAZl1p0Mltu9Xo2Z
Z17oylBNQGpflOLTOYm2bzikutYdoxuv4Oquz7lPzyTrB9ZkSKKq5/b1atPxnfcFZKv4Fgy45iwe
79y6HLhCioLBEV7iL6aYy+JrXdAfp13VEB6YcQgYblV7nyJNgR+oAdrdrEHSGA0Xfs7UUL4Zarlu
7W6+KdygnGR40+qba4NxnTmnLOqbp6qNlbu+BOXW9/PyD3cwaB2bs78dS/cAmv1fPAp38q5AEfj3
HJtHBCHAVdkMRvXXQIcFSxJF55UD1rhiV+pFxIA16lVv9voLJL/Ge2sLRcuFc72Im7NYN1Ey10Np
vNgqHTVbbPLP7GX6YfsYyLudLryGn/5s/Xi8+wBZEYRQUVXkN+8+QU0UtndGljzEsHw/UHFpL/0K
kJP+ZSSwdKjSyrCImdO2t6Ht0WRhTcBlLNaec7EHW9oZFpdqaV94p5MwS/okhqyHgidX2oOAKkzs
Th4Mf9auQo2+qrtuostQLUGjWXEYUoCd3cb7yH4kaKljYt/KCRjVQ5883XGfmjgOPsUWTb/L8Vkd
h+HJmCkTEvHfggAitPZshEV8FfT5R4cNdNmyAXs6/9gE03J0Qo930VPDpVlKeD3YNj9pZqScs8n0
z1ViO2D1aWN7q6nDH6KTYXOBSVc5j9PCC2IlpzVg87NKjyrQKpt3m26LVbPJP6qjc7+GzYaSHpvM
ezRo/rqPSju4B0EyvBdx1UEZvW9Ntbnip/TSINbN+Xex1JI8F0pu3vxrqERtk0k6CsUhyjG6p9+m
XG5C3H4XmljOQhkBFedm3W5Rae1mB1gjRIVVA3O0DYGRulSmmdZogpTqWmuhmlhF1BbQq02UMrbN
+f8pFrJc+y5T0u+54STN99zW9btsrN2MsuaayjHYjS50DS2WlDfyUwDua1cYMKvRn9pSbUNYGEGT
PNHbcA0EUzv/MbFPMEfxGb4mfdy1Bo9RGZXqh1zt1XNsU7wGE3SqnkV2E9CCTHZdROUMzrzqRQSf
lT0Ga3XvPJBK1ksxzqkzHI3CpnOKZO8iRayjCdxp8JKuIjeNrkOjtXfSK3/RRi/t8duwteCXzRQe
oQ2iJyoCv/F3LmuacBz1Y16x66CP81kNcs7fKTXeJU0dPsbO+IGi3BB26iFj62TRzQlYJJ4dlPta
0cJH0clQQGN946bwHl54K8C/nkOAXyljtwMY/PoPASDdd1uYZHEbB5IiPSv3Td5ru56NFIqdnexT
OTkfOQuLHkSiZ7wHQopSZhELuzCPfOigVTO67JM5Gu1z1vdwmncOVZMLdOivoeXU1zfi23fBZSj9
jp2EivFt5qlWwgd3yPNP7IN1u3fhKj9268zGEl6PdPO/zex1lXNIlOwbkIvTSQYz6l6vRCx0Zzy9
04mojfrf1myWh38NDfxyKet6y7ylr/2o+q9aNd1catF+KfN0bHC8TEdXaUylWu1drVpo+2rDoVL7
WevZdxv6xD3Rq/6F89LgJkzpwvB1ACT+mrQRErMofHIb3YKPS6n3woUHzljy4PTjWSSAPmklgdbu
2ufB+FZ07uJBvcbqoYGD+dHx6MNxmnC69UO1gBpHeqem6zGN3Qe/cn40gNB8aU3KKrKGLyARebRs
dooJuQOQChxqJgPFOYn2qCWQAlfutWhtvXUfJl1bMySqZtzCXGfuxCgZXGg5jilE1ceGo/71B673
eeav4sy5Xn//RM603oFkFTCiTqe1cOgCY19T2nLVLJAkcZSeMkMZvhhRBbxe2DnQ1sXOMxV8rx6Z
RnWroUfPRqPedQvcgAmv8VEvqx96GcfNvsyaXRnQg634C4yLNYWQgHpLH8iCVzAuQ5nXxrGM2/cR
egaQ9/qqza1X3Si5pjz2nlLeq0l2rGuYN2UQfQtECIBAsKOKbiorZbX6ocWDdQHL7hIgepcNe6iW
26/q4tX1gHK7cZZRMVulN70V29e57lQfjCSpPqiJ1bLKU60jm+PVhwrAZugctYcJ/M8nyrsg3hjj
7sbPNQ50F7hSTj9BxbHDe/HY9G0yQq1tVN2NuKXdCDJ2aNn7lvO4XdzotC8XZXqft2EOmJ5nf63p
bOw9N/5nAvQGuug2+gTe23zTmkuzdhR7z2MFRr+4JF58Hfh286dk07PGO9v6lN7Tt5bv8yVbSbYE
KIB/jAY0fEAGo0+ppYDAlEHGaTTfeiVPH8d51j5HvEWyKFM+Fo0RfJo1esy6TPscePd6A+MCaDa7
KZp4By7DsAw5qNn3VUQ9mkhj7j4os/vqkejgW3dBl96uVmqD4A8IeCQqI3bMJIFYIiX8xO61eyeN
gTpLe3UEk2trEyyj3oXAqzaAhbID5QoUHCqcrXQCjz5ZZMUq7iEluV/FtzReYzrnVeentXvV2Rac
GW8QhnXu85BsKzc6WFXPgU+dEhvM6p8R3JOOEijf5zB+zvtq+toMUDxW4Eg/tp4xH1sf5GD6194H
Abbsf7fD9LmFZfFY1rZm38RT/qMpjfoo2FlBTw+94p03mKzRoYJlbPhSiTqevK8d3nNXSRSGvCHT
A9QD5iP/IPMR6rz05AMzTF+y+Vg1trHqR1DXDq0etNebQaw0roOmlPrKRRIxtC08EjQc32/JOVOw
7tmqOYjDlmiogP9Q+hFeoLcbERetAK0b4lVn/87ga+0HF7gBPno/b5Pvs/HBcv98l1sN+fqKI4p3
g7IFwEnMYd2NOzqnl2LGn/Hy58+V+7026vT4Tq/Gt+zUxI+bulQiuJqb7POmkgxVag/7wHG9ixdK
DD0EfCyOKvtmi1j/SLffRelQnbe/EUw8/VTEVKkur8emN2B7pPQjSC+SSw4ag+CYBDP+/X9hztST
W2agBb+9slAasxou6t32SgHkFB+qFOZS6rn1MwDOf6pdEtxmdWjSf7PowkHjEnLRvB3OohnCRj+v
HlZNUTW10V9Fx+6eftZ52Jx2cwmrFCRycL1KvASK/V8n2lL4LzKZKNZ7kBtZBpmwNpyvW8Kx7GB7
9UK+9rwyOVcRj6JATn8OPfoIRbUwfkc3Uw8QTmm354SNg3YXR0FyznqQujm88+u9Znne1YVJ7DI4
fM6v6sRS9xar5dfIzdw7wYnSnP/D2Xcsya0r2/7LGz9GECRAM3gTlndd1UZ7S5owZLboLei//i4k
W81SS2efG2+CABKJBKu7iiTSrDUc5p0ZRxo6Emxg3WSZiacYSBHVCLSWK5xc/7Fcnu7opk8Pgmlw
NgwH2murngN5VxQnfqvAJXEsq/JTDOKdW+wWr40uplvulA08QT/lQ2cmSEa1UUpLamoidTXzmgEF
Skn6APlPo2r8EhCxLhDzt8sE7VSI+tOyCS1QO7XBhJ3eNg9cF6UCaieyRhPgKgScEdh3vRBljZZb
TE9p5I5PiPoMoAMKQLct9FdZEA4HdxD9A2nk1jgBcBzl0zSkZggEyGWLttrTKsfw+8cS9W7KIjXw
oAc71B8G60UGH8XfrI2KM4m0GhnIWZG80IguqIwUWwoSYLbLohjMf2OOcAqJOiGMPSLBCE2orWhV
XyFTw83D7EiyxLeD62D0u8XG8hmXz2134yFKu/vPmGnIE1hW+ULPVqbLqj2tAtr3AP6o+TPOl8uM
YKclYXj3GYdYv/uMRsiNM1jagalZ2e2pLr4J+9ky4OT1FSwegkgC9NtF589jy0l9KGFYJ8MUAbP/
hZlWeELCI4D1Zm1a2MLe3jClSC6CTS8SLoax7spbGLbdc4PfGfKbEKmnoWtN+jXVon2GhN9n3w67
ZzwNB4+ZojzS0AULAnDtLe7BzeeChhZ49axMypsWwJwOlE4kJxuAOFJryZxTJnuapB3IXNu9XpDs
cYiiup3AQmaDHaagvK4AXDWX9kRvwn5EFvuGBd2r0gyPlbQC3D1zehfrRlQgPfQOD3e5zYOLnffu
AZRIexl2AeCPIKImYVF4NyQ1B2li7+Tp2wJaBbB3WHOrOzVAeoLXk5bRFkkLvy2Sk3rgG0VgbHGc
+EjIBEWsT3tuld2Khl3usCd8IQmmgCRAmgATT6XHR2DSAJzAtX/Tj/InUqUm4iADQprwn/X9qmdP
0OcK6GC2HwICm67HscL47MTxUxtz/yiqlImVxcGGrtLfbUTk7vrwKPtHanqlnIh29Kqondb3Sr/3
8zDU5mX3c4uxeaNQt7FpTC0gAL7iMYhERxvcy0yvjJNQyUGGDI250d96JKNZ0ns3NF0wm8QmQ3aT
WvEnPZr49z1Q2/40Vkmzo22lGDnoUpS9/8VlkF4pUZKQlsZh+Rh/2vFPMtqiASvoqYmP/4sPsajU
ZYpfw/yRY3Pap25x+I870DJqgqDYGnpTHSYFFsBUIxXIQKAOuvDvHhvfHPckosl3ajQhCQ5gWQsK
1mqH0oWXefbN3GKFerTForKY92O38fLakJt5lsz/+2KyxXXE1/TsulzJu6tdtqAeR+7aepyks41Y
CHZ3B9VhCicKJRvVyWDl9ztQKKNDsjzwFbaLzGyCXRLk2p8WFVWmrTQR214KWqFLrhoutP5SNEAi
YhzQu2qEVPThYvTgtVmbXO57Y/qACrH4FutFfAOaQJn11SNgYKrHBPxWtwhBdTUgcTn26WN1qt9U
SNr0K3AfujfSM8up2ooOzyZuttamDfnkZerGRk2ieqDSzeX6T9OVYeH+Vqu7px2b8Rbge8A+s8C+
48hs+HsK5YHZBfvaxCPAA3GEu05jrJ1kCJ6ORublV1CGkUKvAykod50GiO9mfUUcBSEeMFh9Ha1y
V7Aq+1jieQkcB9EcBlClPSOV9AetjJLsa2r44tlBiveB9s413tPeFig43++dg+MenOzGsjeQK173
BmhbfZUO3rZZIyNQ8iCtI6gBlldW5hetYojX1E13TcEQeuQsRy2QzIsX8HUlXpAgN5+BuYt0UeVi
AqwoetXVbFGvOt1/Ig+v3wFMY4rAvULDFBU26yKQqNuZGuB/qdllOMowulNe1iL61j00g+YDwRSM
nNLNg8+DjkI9xzQAJ2SlD5KlDgJ/kJsA4wHVuF4/OI7TPXZa9q1SctzOQZYAVLwTzv3ZB5QswikB
eeU2zqaLQ7FPkUL9KesQKoSYA8h+l3BrAFECkpZR8Vqt4omLBxd1TqABwxHLiVrxIPMe3IcItdWX
As7ieUgzqdIGpzjg+TUdNGKkSDMtUppPucuOZJD05lmfA+YCpC9sB0hVkNm3oe3s4Vv6Mtuqc8C3
jVb9UoGA/mAFOPaB6zs4lSuHweUCAt8GZNKR2HeydD0aUoO6RN/rgsTYu3rF11lsG+vGDY2D7MJx
Rf+YAqhlh1YNyRO/DOn/REPwsN0rDz5gCZe1NLsokymardVG/4u1EnT3fRfyR6Oo6n0vnBgcdJX8
2A3+OgOW8RfUdSRrEQ76eQK7680BZhaihZjQRPm3PVju8yBSfihR1Lox0sL+HI2IN2K+6M1o46d9
cLLdPHuKB3NTRMEDKpnHz7oAfYI+ShMoFUbyaOcSWJuqkKzIkxzUFtHrhJF2rxMNyOHmFU4AL5SJ
fC+AOpulGQJZTjcBne0DvVL1qDGaeliDkFOulolUr37Tm5WT4UdUMXe2RGp/sjnruqcIFFNn0vJl
AYJvki8NaidBGuSaLzxyG4RYQafB4e+3kevaAyvIZ/u8QQTF05PWvUbFmG1EX5frOhLulZoEP/Tr
pJmPYBQHT9ebXPoVO3V6dyYRLademuv4drFOsW7G16bucWOzqwpUbmFYHAwrB0WvaC8Vqv/hBY3z
J+TDgzLAQOnSPFQyK2jNtRVP7maR9XgLtPuqPQvFly7KLLoiKWi7KARahLKUuGtXfQpOs1bUwYqL
ajjh6n1EuGPjU2OFAFsPQKAgC6O9WbKJEFJn7FNUsmwNB198ihkr/8p9bU1yfeLxbgzLfFeq9TUO
4FqQ939lUa4d084EvIKS21YYIpEXYMjAveOo79cLr4iRmGvWwGlMJ6DkFNlYgAk9dwGtagcbuGHM
zwLI+MZYZ9/+/zSYsmH+YqMZHptqbGas/0TUCPykSFcI8UQHAwAPpk+OLcRWVyPdSX/8O3ATs34l
3OYgAAeMoa2jmt00LaBCvAsTlBk3UQkskudWmtsMgZkVaM6Gvywt4NswLcKtYPrwVwFO0bUPEK49
zXYcsIR1yvByqmZ9v/pYoA76SpPFBI7JMeifi6n3X6ws8GZxL3Fsj8sbLZnwOD3n2gBKidLpnxyc
exCyBTtOUnF4mgd2xMM0fKam4lW38ksBBlIlc3lkIJ1/mjVokY0I0krDnWY/Bi5oy1gJPolfT0gt
Q6rekOXjdpmgAw8c5YVcL9M1vTDQcamfgmwzBTjW6G5SnZqgrU6damhYuiVwfLtR3LjJyt2iQr1F
j5aRrG+taK+NxnHRfadWk02adkbzhgfJq+FF73VbdRncrrYg0LL3QBxByHvZiK45AUvxtjSi6Ypk
zOkaMjwLuRUWW0uP2ngTasU/wJSLceuFyqI3DagG4/V4NlLfXjW97m/AAlHjKKixDORh+P20vdhW
KJY8U8ND5wkHH4U0FohVpFLZcXZ2jpor9J2Z5KexaDUOAGKkpcPjlPmAWoROT/ntJM0ZAkHee4Ux
AOfRnqS0YIB3HSSn1nNtyugS6/GXHPkTL7zi6YsL3NZBD8onEhUtfmImd7Jjh2zoF7DUAp4YxYJm
74Q3pprSDhu4jutm1Q9DeKMm6PPopkXOYzFFICpPWe6A5qELjzavP71TQ0xSAzhee/33n6P5HmHC
0cGB5TqW6+qGi9Ty9wxVU1QaIkLO4oepCt31NNrmIQx8ACAiXEUNK9hrj4ZBjtCT0pgZMhY9SvCg
WSQAnWbmDJKRSqSINjq7Mg+qwn7qwJOr48UaAUqavlMnTRfp0BtVIbxaTCx2SFbhnXRjxnDmv5uY
bS0W3n8AdSW0hFSQ3vhq4U87kcqyCS1rqHAxQMbLWBiPXTP6SHM3L26sG48gJDUeTWTtHRhYT7yy
lS9RZSl00ATF2QIltkhOKYAoe6VRwdz2DEqMZ3AlocK2DQWicSLN1suCFNt5Ijb9Pa2gif9ghBSq
WgOXHUovdwCDAO2uxANfqHxLMJfCda+aKkidE3JmdvavclIzFQ5hh9L5RT/yq+SaA2rYm2Je75cJ
WgA463wd8tJeL+ZoYtnfLIEEH3MwCdME6dkMB2V1Ed2UdBwEOyq3NEMKXKo2J71lo2Vz4JJHIIbH
fXXec9GhnsWnbocaoxaYdfjMQA2JjxOyXHeGIySOKkFrHEGgbWdgBlbZIGqM0kzjSMOBidE9oYLC
OA7OlB8A2AkSdcMC3Cy1pLSoM3htV+EI/qVxrPwTjrRiV+vsRqMM2a6ojlATUY4XDY+61AAt09yD
7epwNxEji/a0qMR56J9IBr53LO4j3ziM4GzolcFFL/UDuC1p/H5J3Pb8GLcR0kmwZDYzK6qt0h43
mdeFb1vXvWGf7Ls98iAfcdQywC0fyREVBlT83o1wOg1mHiBb7We5PMIZhYt087E/jPF0CLWmi59B
ANAqFvNg2yUpuBZIncrfUXiNcgpAG4Ns1iwfBrCmOY4WnCYTXBB2CnR3hA406aHeKT9rJqrk19Sd
pUzrHmRrlXurnnIEIzsc2e66OBg0WxTt/GKkVpZIiQxRb5EB8vHBBFL3/k60mOVmECBL9u3aaHFm
VTdnsoKDG4LIBGXIALHJIx3uUnG6E0WEcIPD8gVxxmybBqA/zYfAGNe0gpresFJvrNJ05ytFhvPk
JmhA72LXrQk2hwTU2kg0mntgnHry4UYHYeVPUeIDVmVd5nlzrpxPjmNudC1xUJQj7Md+RCVExtLM
o+E09Q48I0CCHCc3X5OMGre3hpUPD/dukTm5/FwlYX2CfxYMfiPONrozyhtpWCmIfkq4tRf9thFw
nk2IIi0y0TcGMohLvl6uqeNlsqqTMNiTXmD1ydkP+LkCBcopm7R2H1vOnkaFEolhMEvP7JMWsUC8
utIMNSbNUHe0Yl4isgl9UnIKcPO6qHTa0MJlYhm+N0Fjau62xbei2atav7u97DIP/1sCDbd+zZ9x
mCEsV7cd03Vc29Lf588gGKS1pVEZzy3oRzbIQL113eh/R17kPqqCPPC6CbUgwAiOgMh1CAy8kHhD
+4AYVBF5SZWvG7/zf1ixfsic2vhe5sYjaPP6r2bdfWXcKB9A/vBP0Tf5Awi/D8ii9RPUkXfBrvAB
ouyoIxNqHOEw98vJc6uqOuh6VjzRRDvsQuAmP84DOECOBoJI3rLIcpDYFJVpsU2AcuSJtjT3SWv4
gPatvqTCKU9GD8yCFeKpAd45Huc5w5LnWBufGO4BIJ+LwDGGJazTgV1VZO2qtEChvkLsRAPfcmNs
G1H5j6gP0B6rrPhi2Wl16us63+p9Wa8jtfZ3+6gYepr3hjfs1a5lPFfGZN9oyWKedqc91FXnvRMh
lmqxKt7mfizw7uILVUhkmaBK0nkH3GU7/FC0XK5l1Pi7kBXRByMY821topKPhkk6tPve8XG8qlj0
AckkYHzzLQP5sVAOWqSO6ZP2UdPVaEi7R31kW5qjxnlodNN5ob5fPTe8yI7tUOLlqx924Izix0Y1
oipAETalSHITNf6ZbYZ7P80U9eSbK9QSYT7pu1rf0xz8a8jYQd6QsyG1uZtM3RdAJ7mb2d6s+XO3
Zd3dlo5uRDnSvtX2JLbbKv1vvwzD/O2XgcwyZglmgtgV6WXvsX7rmol+qvpn2/pgR6kdr31DPScA
5OaViROdqYFrB/SW77sWUsHOiB0Vp9G9cRoMSA9BBc8f1plB+TwWwHlvtDaerf5Rb96KxxXOkLC9
IiUy3luosVnP84aGmBxcFsDnT6zhL7jB/X3P4PYhjBet1etzI8Yrgb0QbLX7UzRjutBQOv1VyFI+
khqJwFd5XWBifrVDqo5bzaZFXXDQf7BMRqhf1h6aBL9hYCc4R+RIfqWRNcnxMY5yJIKOGiBN6xjc
IoNI5M6NGnijaEUxFIdaAnZfJjo3vYkJJKlp2bPFwUC5KxB3A7BGfxokEG1Q2p4Ga5CpasiGDv2H
WJMjoJljPKKdQL+GZq1fKxNZa3kYBLNsmSiMIVuVZtptSRZF44Cv9aje3PCMSMfsvllkRZN+CTq8
YSyiRXeRgVEkOctAwYu1Bm6oYCRpt4si2Cqy07+fr+Bz/e276xpCWPjScsH5b3f1BBFQvClU5XNJ
NQZ4uTyFo+RnnB34mXrgALwf0gRwX7+0LWjb5pHSjeIpAgbp29pCA50WvFh3onfmYpDHgbqSWeCw
7y1kdSkzetAhGTsoOF6+U/8SVvnHRmripdUM90lEvaeLUbzgFVq8AKBya0WyeCSRy+F/i1g1nGkI
SDN7VQNfa09DJB83W8C99xup1daLng/8EFRwJZKlTpjRtvH1Qcs2thEheI1yrmOkGupRA5cCPwIq
TRyBk40SF+ouM9QjGSku68gMboxp7i0mlnXvzIAirtqgWiia7S+2DLJA61hjg6QmG+TFVfH4NEfG
+IB3qXk0OvraClsDbOyYbPokezCr8kqjgLIDeBMjxTwcTqnKB2hwSwc0I4g2adYtKyS2WnDMq1px
1plfZFYE+2HUkFrkBF06rpO/jRxULKRATRnkxgUv48hAYn2x51L7SPKxqbFIp5b3ebGOcjyzlnXU
o3XUQwHCf7s3/+bOwz0Zjg2Dg7RUCD5nBX/7gkB5IP/f/2H/F2DT4C60TPk8isn2rBgJd01Z+pe8
T6dT3pmoD9SRJ/kmpx41+mDghOyIfLfIFj23DNudriGyvcyS4WVoh/pmytL69E5OO07wbKmQO247
au/FMPV8o50QsDXmyWX9crElE5mXWOO/XN0AFKq7T7yspS3U1VklUJqX/ZeL6KKpXGuifb06Wrpc
BfD4p9M0sDWJhkrDuw3e+NLQ/XJANab9xUZcdAOkngqHVzt57oru69SNzhc9zeA2szT7Zvo8Ojsc
HMH2JLu1ZdfDxraDZtgC25WvgT+ABC9eFNE3dwKBoIaUrZ6ei64xRudZs1KPyLYMN1UQ2AdL5yz9
m2RaJHvPLx25sXu3ir6NEehMbGA3eiiJrrVHlJXVG30sLRxqRLWXQf110ECbIospe2hVQ8MR1eEo
P4geFxHJm8HNHpD3aR+lFHsSobYCRJfUdVM3PzO/W9HonUkpcX4K5IbmFrOLVtD/HaLOHCxGAILO
67rfBpKPF7dqx4uPH9MlKjUQ2nZVuq2KqS53NDMEzT/6IKadr/WAUJZRBu90YoxXpwEwHamkTTQB
W7LMh3XajhutB3YsstPLn9ocMVuAj1yQ7l2DtMHI7c1/e9S8A4t1GH6IqJSyuY7zAx437yhEprEA
chDAUp4BlNyekc2OMkRTHlycC3C8KvqzhWKj1qOxHefoFhy0aiEHWNaiRD38Z/rzrOOolfNy09rj
bioPNFrky9p5A7La+Dj7v9+VzC7q1Hu7zrJH8XsggMYTOs4Pu/Ddl1Rn4zYT1XTUNdd5MJGBvAb5
kf9ZpmD1kOARj6HK9QFVh5UzbnGEeFXVtQIvIWbif2ZZven9zPoOH1QkMl1lLtjrBUcw6fz45m5m
XECFdk+9XMR81qQhQQemHVIMXjU7whdctHzNfXhNY+pAirzR8rgEDy+KGKgRRngpUDDwQCNLTB2q
nq1i1gi5Hj5XmnZ+p1FofrGKxzIrVn+YpR2QgpYUgIv7zTqtLbjC6bKcBLCYHzhowpJVAFKoo2sG
OMlrYfBk603wlGSBvYlrc/JCF7hguJGc0glIyH6Uw+Wnho5CvC6GYKrn8V0XYb0oWtfA6gfLY3Ek
9QHohuyRunMTDXLlJqhZpmHr/fs33zTs396yhIssSMO1DZyiGTi98BZ29xTqU6eQwOYunzkrnKMv
Cg7UnJGtk7DJ4ZlNjCs1LSumc+5a2xCPs+usxkrN3xXZ1Hhm3BXJZrDjft0J+DNpie+3r4tRm5gD
mUW2+8UgzaqN4Bn7baMgQc7H23JaRJuBqqjxaFhbX+O27s7kVyb/M263xSnBg4lE1Nw52lnOc5pd
fNUztTWN32bvVphTDB4b04hXQgFImKAdxnlNdeE/t46FaqjnWApPgmYyHeC+eujczU4EHwEwDuvY
ECYFLZyltHwkZIrFZjIVH4IY1X6odiku1IyDqwiIeLP19VCL5xm88Afgm3P3pNKS8mDjIELjUg/+
6XkBamat2/WRSBENQ3Vqo5q5JlUVtqrJJo7ADaLkRuEjK6gB9lyfA2fC9t1pR2U/ZoqYUj9IeaFh
5sQrpH65LwOgyx9NJA6Baw21Qgi8HLMeCJWkRTa0XuqzjVgm9zamKVkljem+lDbKQ2egXnMAR2qt
eFuoIWaWMg3rTShy5I6riYWtxaqaEcR9iuplYXlhwucr35fApEVZ3mas8MAYWgunFlpdvtl+Z4yG
tCRWW72zCgx+bEU6d03NwfyNApfSAsoyfeJy9D9FXWpeA6EZf+FWSX8WlPKLh6CWIOZQFVWTjrQA
XXKxRpJ+dtWaUCKXyfkcTF3+Sfgpiu3KsnnRwXeFpKY+uYWxpm11O5Zn+EnFIWROcugBbnVJERPd
gqQheDS7olqnU9584GVrIC6U1J8TZr80oAb+J2hAiZUis90bXB8wdm30w4WrDI6HcwR0kRNVfGRx
gITUGi6jub4DvB/cww8sPlANiLAr57HNgK4FUnVaEHWd3CO5IUYmEmTUAGT6GzJxzASs8Xax64px
XBMLYcidCEEYOa6Jo7A0mvthbtT21nCjbNf5vXzxS8DJIw/rm587HxHi5y+iqPwdG5xk/6tCX34C
RKN5qokxW7fBjo2Xs+hixl/vRKEClRyA/+DxFs5bEX/tggCOilHP48s4fqX5GAjc+NuAdJruB6C8
dyXw4ee7iAp7hcR0T+Ofk/O94i7+hgmA276uWu4ztAi5yxxY3BMQpBJt2kbIsEF+OegePeAm5mcB
6JOzBcCVCknEx4QmEqVDs7muBxtQJFt42UAhBnJ0sgFETfAX0bqp6Rz9Ql2nASWlr/OtzVEdGGqW
/iHHn9bLCif/sXEtmf3ohjJGoVs+fYg7E74EM8suqSgdkPLG2pZlHE5F/MGBoWyi/LSW1ZYQ1Y0a
Lk/RnYNJcT8vGOw1bkjrmlVixQZkda67st+wDEw2iFzpQGRR4IpLMykgRBoiT27yInBQrCtzmF4V
/7jmbv6uS0astv4hTbsHZnT6A8HDCexSYMk46akEz6ephelJ8zuUnSshNSSTYVPbK+pW1AWN0BU8
AuCub12AolTtD6LkGzU3MrZ5ogHpwwEl67nJV1ohmwyvUko2K4USXTmUARzwjYdwjpqh+Xm940Ta
IcMpYrQyeb6fcYsS2Tk5gFsUK3BMZMMptb/35eQgbyBQdMFubR41ZkTgorfhxkWtMOAp07QqPZpO
43wn46g7OiA4x7e6cDJkWLBkDU+4eXFUtAUVU/bo0VhvQfuoRyFy9eRQ7/LC7E5p0K7TvnVGxAJx
Kpi7YWmbSAfA6Wcex6SAMzkCuKWWe77Fcg9JH+HKHMP+2sLrdaWeLgBAPwmkN9PQxaPJgr8h/xE4
cOuRHrAEwJaRi/HWjTU7ziqkjaDEFiCGA9hWftojuTbewBA0PiziJsMjrCq/RZbR3e1u1Dj0oHwN
zCFD4LEmqTxKUY/TsHzgUXGjrHVKjW/D7JnFtXWZc957Zm1AVDBuaFjYQJmtw+pGqrToTZ9EqWlb
G3+0B1CiIg+e9JV9ixj+zLR4Bqz0q+3kzTbpIvG4wJs2t6qvhhYbq5GN3Sp0tQHJZYh8U9MH3XFC
FtRlHoGG4sGqEQxVChTa1orc2gGgtEIB089F/8lQVWTuhVbB/T8bwuustTaR6LFp/WDPhkEgHCdf
IeiUyG9ycSEQOYKgU6KycvlFG/l33OxwdQp4Lta1naM0SYks/GrPHKtNa+LMOB8MygTvtymSQOmw
QE0ldYC6+9UsIphxkiswhJUE8P9W6ybb8VjhZ5cE3NhkaVmfKpuV0puh1ckeUhi3jWVqxQZsP69b
LutIRZkiK/MJhczQpb3TU6YmP/jQF/zBjcvuZCftpmpzYFMWIzi3UsMpPdEVLjClEG48mbEPeF7q
zlJaRGO1chiAajlP3C16tcKcg47ymJNQHOz4aqLQxk+dXc+7PsTB4+dYN3pUs0g4za8Jw7siKjzt
3SwMRXseMg7CuTL5kBqiPY6qrDhrdNQnj2Bt7Z1pLj4GyfJryXLq4EUev2dtrlZeJmJW7wPJuvMi
cgQwp8zW/lKr5XxEcgJcxEazcjWn2tI2Rq7jSASiMq/V8QRpUMVypl5ryR4Xl8ut0+mJRxPC6HG8
pum5ywvc2HgMNygJZdsDyNvS97Uys9ii3jvZyBu59ZXpCAhlyF2Me6CUcMCcbEzEQk5O7mY322a4
MIDsfYv6ZJP+qmEVfrOfxio868AI9Ewjs7+XwbMf+/KbmZg5UJdjE3eiEkHOIOPARnPspzoWPTDi
TetNFZHRHKm828ZF8rzrhU1lr6XYxqNsvg6VLdd+w4ILIL6jB7csnJUZjNm3XxTAwoDEEotdX6uP
4s42cLdIpo9IsQeNbB1+L5BJsi1NbTD/LsPkO1iY7K0jkMu5Nm1TrscCflRS9n0OlKq3daRIo0xR
yYIP+edst3SVxSy1x20fb6bYHoF3kk036mXBdwBWllcaUIO0XWB+2LXcBUprVnW7ZN+HMR4FavnU
DtNttFx5E0+LKVJnUdujDnCS+0XTiexkl8OzhYNHCqhzHTjZSGQAdofaoGq7GvnXcCR5gEboDl00
DAh6owDBVpS01MC18tqbXCctvWXm3XQ3sZt6U9+9k9Pw/drF6mKPZL4Lb7SRFGyl5fYF9xeE0vBO
5nvcYPoq7CugKQI5D1iNw2QD4Te3vHmMSEj4gGI2nKaV+mCb5k2GuO0rEzSiZjEzm9UT+WqmNTUL
kA0ARtEVFHMHFJ9awfkQ3Hrzy8hBSpWlgH8Iph0u21mTRmqd3cnnQXbdPlSePlwfsEZUDxjx4yWu
AWftdyjWowmS0Sw1mvIIJojmrZumaleLgXd6eZAJJE3b/XpZuxjonBI8ivnfViIRhPFzYy9FkT2J
Xs+eUOe+QlpAeiMRGBvNU9wC0zUUXhlbG9CpONcaSZTPqjBll03walkmyFhrMwqf8b67sXjjXEm0
aNACkr3ZWDTyvnm18aZBNv60C2n86y5li/Q0o+hL5LrpxYPdhp84KjL3NOqQ3g90MDWBLLF5omY2
gMdbw9kWU6uvwITN1nfHkvk4IptUB4+JYOv5YALGC69wojiLHqY6dnZB2OxCA8lH4Grn8Rqpyv5G
y0TwCfn92wTEpx8Aw4jHb8419SMLP/lhZa6G3B9O3Wjlfxcx4MGVvA/iEnxIQTwvZ9OEuFDdu1eA
plqPttN+ILNZnyZbAXD5Ha1628U2OCgfcwcsBGr3zmzN1fTLLiSnXXB43hiue0BRwqcpa5Mnv4sS
4My62qbFEXZNw3liCpE2pQ+gNVIqgJi48T50z43zDXwr4kbSoU0MkLJln0KUTsKv92ZnHg9B2nph
VeoHq2+sjeaiQiSR4S3TbPaSN210tJys3eDumn+J2YAbiR98Gge9QwKtP+1a3+QfkTnrkYLe9NUG
2IT5MS3a9kW42aOI/ewLwEmnVdaW5UUL2IDveCuRqoiJUQN37OTo/Ba5wM7jXbIxC3gZqknmX369
DAaH2obk6jKUj/uc9X2/5U5wjNN+utr4tz0Lt2/WOVIId/Ow18NTlAjp0RB8Uj7eS59DOxZPJKlj
jlyTrGoONJSoi9zDxdOvaFgmEX/EiXEekWgUINzRdXCGMOGJvk8eTNVQT2u/j27gn2mA99tXMQKG
yYM2AM5y7PlhkZMaNbLTAT5q9aD/Ubrv1muA8FlFsnPXy8Sip2V4Zx8R410tllGgP6BKggFt37aM
H8tGi4qG3+NxlMBuoKsLrVGfP46WVuFDtFs0I4BGXaQ/ozbnYy4PQMgF1y+YIsPVMub8G3ifGuQA
F6WGtzUttdm209oar1sKVVJ0A0iiWM3XJKSGx9JhWxdn7qSIN0ACQq07Xlv/0gJ/0wfF+Nm3OQ6S
Sm7/Ig8cyElfmnDXDyM8O2oRQAjHz7Y1DghWyOHg5M1sjOTLordNcpzdTqkYq12kKva5WR6ksNi5
U5X/JBp8WW1wYmzWkQIJIFkfVtXDEOA+H0+AGCRZVI4MJRqGO1siZTvr8ZY8RomXOA4DzaGyqvYI
k4Gd52XKqIzyaoN6MuyhroIat9arB2CLIm0dIhFME74+qPwLEaEHz0j3D9IeEYIQnfvYWtZzYUXW
xzK0p61Z2uVOm6CVFS2AKDhDlcMExpeoubgJCFjo/i2zbNi3Q16s2MgQN0Aq5CVq7OSB7uTvZ8Ox
fD/bIWVkhXiKSor+abmS7pnnRXp2+7bZsAm5t53iURkVwQr1ovxT4wfhtY2GV3HVISS4qJJWkI7B
Jp1se9W6jQ6SsTEC9y6wSXoP9/pHjteqvaUodd0mm6LdwOCMcDh8gkrvTtmOpk9Nm1vbFO8LJyK6
KAIbfHgd/AoHEbC1IAoMIq2463Za/B1MIGwLh1J3BvdQd9argm11qw3wpgs/PE0MY+M389jxsyZf
Jxb/K86qcUdLhgiYp8GhtFuwq2f8G/Kze0BnCvPBBIkyiF9GeerTFHcLA7SX0nX2eBfrb41qBnzD
dqFugfdTDWkCoawcL5feIqGeC4+vx5LQ2C0TMNvvXYang4Wb6w65OYAUGdI1y21QbuVR7OHXJGNw
m66byAkTDzAPbJIpJKhxRvkM8mpr+C+dok8DL8nsXW01xj91Up4H1y2+pyV/rDrN+VoM+Ueeg7Sn
qO1/eF/nny2GgommM118GwEyWgejXPla4m97t4lfHOTaklP0fxj7ru24cabbJ8JazCBvO0d1K9iS
dcPl8TdmAiOYn/7fKMpiu8cz59xgAZXQtiQ2WKjam1YjOp0kujK/fOoofzqvPnXK8v/Pr4qihSMz
ecR1E6A6xxB9IRIpKRTbg9ZA8euFeNFalqkTnMfM9EmetN6HHMXg4b/KXWDYz3Fsi93Hofh64IGB
sY+3zIou1LJoD02MP9XoQr2QXK1+1wVecCE8Q7JUq9kv0ZML9UEagx1flU70nXnSUUe5HFFFvhyY
nrxWSZctAG9W/YXH9TERESD8m3ANMlOgVY0AUmvzVP+ResA9ssbyDd96xZIxu3vGFT1SYwKszl30
ZOq1+5ZUvbdkqSiuplVlgJ0fhn0t3Oahw9XaKq7j8WvuZ387+N75CYAkP2x/2nX6E2/qzdfW9/jK
qET6EDzi1x2Hr942rxoKMZdpbjiv0hm+q4f1T1D4ojsXtwQiaR5HuzEBVWyXSw6U7qexrdpNbHnp
CXRCPs4f5m0c24r5q5d1n3H0tkecEtkYnaPYZozqcRc2aI4G7ST/FnSdAEckZrGSBeCb/zZr59l/
291p/zUe2aExFkBirVOtXcsF5mXuCfQjAck18PXb5aytFIJsVdkfWlrOWlYOwHpKXH8ZjSBT2yNv
Xx3KCpXu9PaL9mLAOif4tce1/5Z4zWlAwv8LeoTZcaY6d5pz0CcMD2TFp+4YzZnX43FaqRrwFDjG
exmhVOjGJ9D1dVAx3HJ/0qjnGhdL2s5RbqRoW/GlQYH5TbiIn2g7ClY5QYsWfdQ6WSBnrwFLv9dR
Qrkwe926aN8C/J5dXB34+iRwHdHuq87+q4pbNPmTrMnw+4fL/GGVhpIl68jNfw7Azd73deUn648Y
fIwjvvj0n0xn146hG9QZ6z3+RcmRBkslzh1KpwfgrzvSelaPgYNEuw+caH3MzR0pZruslu5BmgsS
T6Z3FnMkms3RKcidrO2sCumRur06YbmiBAx+qaNFXAX9S9Rxe+O1cXkILDe74G6FL8XY199DVq4o
A5PWNkq8+di95EkEgCdw2VMtI67H8gSd8b9qI8sswM2hVTmTmkobSQsa+eREs4bKH+d1GOmHDFcc
wGDT37IS9UM0C8ziYxapWZf3+hvNZi3YV/W3O7s5ShYVB1BO/o8D7HOZpoaB4zjDdy9lZ3xK6FhB
yJZNx4wpoTNleXB5gsbYABeuXAdB8FADPi9P0XZkqyXJrMJywDr4hSQlutsmsVZWKAAdwVlKig63
8qWtyzP5eALpzNBlH3HIq3ciruLQImqzF1QC9C/skUjUOsHFouzAPxiVzFm36EA4pXHNjlqqh2jj
sIaXIsOVRevp+t/ssVDMwLNP1Qu+Bi6hPGQdqFhVHUhRteOCRw7f03LEl/BpdPHMHlSBB+Dvb7Vo
XkDpLRcXqgs20/YF3+f6EZzBoH5savzOqCWVBNOQaeONiJwkrHTN0o5z9bCyKuv2VvR7LC4T1D2F
uo4aJgBHV4DiHUVQXktkc2iFA/e0IkhzN6umla2g0H+3/FyR7tMSNz7uKjby4EFWxVUbm+iF13Z1
DH1gWHphOr4reZ1H0YuXRV9DNxTbHp0cDzmTH8PQ4FIa2VhgwXYB0xazxrEdADGCPW45y2ZnJiOg
HdpxOmlJASQLD29U4FfdCJl4i9kaz4SP/dB52W0G77ed8iSWe0AaPqcoe3vIDF0uoz6219Oy7sGc
rRRW1Nk7P5A/7uS0LPB9HCLvdQrsoABCg9fvFNbpNbZqnOEjVi9oiefZcKWZiC5eC6QpkoQ2xIOJ
Xwc5IDM0mw5M9Ds0ySE3qkxuFDihBolYf/AIFrX4EisGrYkJC5m/h9zOvEOoZCOxY9mQVS747m4Y
tD5lYOZwgSiqv9sG6itB23nkji2faKg9D2iFXYuewE+ZaeVfXZHlSJrjqv13JxIZuvnhJPF7cJSZ
g5KFVY7L6GVWoEoAPxzUL09THjPgrKYZqgBnIdpYgVDsAW8Jp1MUTH8ObEweDZHJHRnrPPpQ3i11
vWX7oPA2JCf3abe7cPPmEVVYk+XN56ANcP3z6OEtcCMKu0eva6C5LhrIbXvFTMfbWEhmvuTg8jsU
QoKHTC0N3U6eEnBY9nkGaOJSVm8N85qzHnfZi2mP9mrg463r4APYi1zBVzVek0b+r7XQVTBw2b64
fDBWSS/SLS0brUU9oCUHpLShNYGX+1CHxiOtaNCy7z7zo2eUOEGPcy2AGn8Fy0rrI1gsg/blT8F0
B3WTPWN4vRtRkIMeAVQp4DdDa0JUlpWqCpjWwsINpu36+tazSmSEPxU0y5nHNkOJh/6N84jOEDwd
JdIlPPCOU0TSNzqKbTpepxufVwFSPCD7GgYJwic7AlY3y1IU8bnAFkNjKDAI3RxTS02tyHqKDJCU
yA41OCgUhqxWkIn4oraOtl8C/QKroNPN9uDUaCjkoVEuCnTKn8m4CNMq2lqagZRuHDTraZtpB7Sq
KHbAxtpUfV4dxjQx2kOF3oB9E9j7ea9pbxyF0nXU6P4izoC1r1f2xShUOzzQjJqF7mmKSwvM9TSQ
RlNqnv6vwRX3sQWBeQOqOeWhBjKblyjlCBdBhddckEbDcA7VcNBc5zw/AKMi3cZdwRZWwJFrVEMc
dOLqN+6p0BwbqBC/RAz4adsOja8LspgdfNCwou7dO8yiPGm1XRy6oGkJ0/QmLneD9yIW0cEXjukC
SAWwuZ0x/DTUNkGqZNXQhKCYc7N9m3WWuxA48h4awAlTeIpHH8ANgmrh9qinpCUpUmALHAd3eByT
BKFI5tYceRzcU2/nAGkg2dGL7WNdO9FyHES7paveoqvwpEUr8pQL84FkfAEg/BKPGzxuSauWZEvX
xehVmRwmC1oOnjVZkBnFmEN+xrC74SUxfO1rZyJ32kor/MrbBDBoVqNdZdazDdLdwSnPZHuItDbb
2YBqfUDzU7bupMufcRePXILGrG+K/hjU6N17kib5wnFlv9Gj2Lp26uolLCJ7qwcDLjXpPqbJcQVv
Z826KkOzRndIceZ8SE+TVnfBXUoR0CSM2xuWw7tgIMfQfbx1mUNvbnDxKi83g4HT/NAIfxN4I65v
h/7NccsOlGRhiwohpFbwWZoTLWlGssrxzjka5gC6Frg1yntgN03JsFfObR6FO63Mnma3G5NUFt0x
R32IxD0tEkWoL9Okll+1pAYFRcPDv7TKfonRFf7SJF66j6u62bR12X7TgxBcefmqLCPvsS3D7KVr
whN3cflsoev/JUotBykwPd+RMh0AIT7UAD6K+xwYEEMYXs0UAWmlHD7dyd6sRwDgl0mxC5F6RxIe
RbhlzI8u8B6ecEPgXuPY/GqMevIW1rG+rZqYrWkZGailS7Iye2iNHuivrbmwlFmOKo6jyZG1puM6
QEQAM2aE2MEEisuJW86xxZP22lZli7qnxD0HDNwSJMvRmHxFvy0ykRJZf1qSYmB4PgGU/D1VFj0r
w30l4nemCj2pmDMoIlD/2VQ2aoyDc8Djv7KWVAlKVoHowBzAkAvLxkJaAEWBK6knpwG1IN56CkMR
ZwOa0VBS0D/vkg0m8hYBcDbOPRU3MRt/3WqIgz46dp9L0XKgkxtZi0cTFDGL4mMZ52W+mKwj59c0
QdZ5W/XFK3djd5eDQGeVKCR4I3Aa8IUjex6pJW5yvtejbC5F7gWv2VfmyPw1aEOgoOnx3+TBAo3f
BMgK1qykCkDaQeNTgMCqq7UPxM7lqHBdYnQduUvWG2I7evwRGI7lUaqBtDTcySYP0uAXCK8ds+Uk
VLEqFHTP8smFJ9YBmAnuNjTRdLR08TDMF97Qh0fbRNZzLHp9PQnLHPdm6IZrxYfBrcc0J7/Jwu0B
mqqBDGCLvtjjh2wOTupb6RQdlZrhkaJMa64+yPxpZG0iJ6FsbvxJTWvSTI4kJG+fNp3+CY2jSWeZ
IhEWxsh+tgoqvwlBQegOhgM6tv5hohIkmW8DwxZ4zMdJJgfAn0TAml/Vyo18/82ty6R1JAuy7Rl3
kYd1OIDYsBkNnsucIzpGHmYR2apdyR04L9oRlM/TM5EefZSCpidfDSBIU2Po5FaPxFlOSkpS04wU
dmGPG5tH4ZSynhXkOy9n3xjNhUgUJtsxy4AYebfHHD7Bk2yP8mbURP16ik8etO+dW+I0Lm5BkZyc
A8wf/E5mAUzv2Di7u0/nSwefZ/aiLSpegt0AN4TTl4lf9BuJcqpTra4gxiDqL66zm+4XUC8EBB3P
b1YoAk5AAoozN5CNzQ7f5nuvyaGlO4vZhPwKK2ZLW4Kklr68QsBRLVLQg25pSQN90/lguVkkXoKU
vPr2y7nNj21W8oXudBfHC0agiDjpZR5cFqNEI9T87Syj2eDIHgVjoHGdFR2Y4C/6GGfrPkp8gC1g
SVpSFA1e8jwHvDJ3HgJVKyinzr7cyUfNsk9jNqzmGKzD9zsa1h6tMSgeKOwYHc2iExcrKCqwyfor
4Tf+BTy0/oVmflMPa1wUsuWgdWO6Tpn2jH/xeJjtClmOx6r0TqH5aol67PmhlMgCOmENokAfaPvn
edAbG1C1umC4pcfpbEsagOC4uwBFEn5qfxiHuR3gUho82pMzsPw//MjDHZsfRQdeEV1H5z0IQc11
EaJHDQBUxanFY9zeW06bn2jtpDVbonxRX6K+Nz/NikZncJ7XpPakUR8sU1sWwYj2PNREZSvbKdDI
2nrIIfpywK0OirGOzQj0nh1NafAiU9vHEteByrBmPgxpOpvQDAVmv0KYbVLy5ayfza2OQRODhQzF
VtaeTCbrG3eSjvjeAMSd+kTkPlmBbTw5knAYtesQOvimIcN5C4ZyUm9H6+lfFeBIo6NebptyHFSY
VnZ4ee0d50gD02L3IIxXUqJvukIrEP4oAR6nTKQR/JpOOqH5+SYwjZ+kttthBIS3shxda91l+AGZ
cVKebDWoF5NpaHBkdKOiO9zJS9Rk35hNDkrWo4x2EThuQ283p7uYjivOTeMnO5en1lECbBEMADre
7UKQjx5BioY37aA7kIKG2Y6WKerVShQkwu9ObYkczUxDVS5JQfGm0HeGszPZzMsKv88CSRMgGP72
qW6ikAfpyS1FwcBq1MXJClBs3YpueIsMgA1EWd0foiYa3ozyVbJcvMagdjh5ohLog4AY6akPK44/
29MIKNildHFetisZfgNrZAfOFCCn+imvnnmOO1kltxqAuQLeEqxqapmm+cnmxfCcBF35IJCUWgQg
YPomBpGvkgRsfzxstLfEmMSAoYoOre33K7IC8FcFhiqrWPZ+Wy51z5anYei+jH6Gzpo2rgHhjoHk
NIiwvl2STPNxIlfv47PZv9o6JfovqxoUamorGmgH2utPsjbr410zxo//GvLuI+W9pq+RNGwXs0Kz
4myVChx/x+cC0EwHgBLERxqq1seztuniI83QXG7uHHCXktJvfpnRsvHLOkcZPIR3biT7k8tsFzNL
fjj3QA7a2UU0bXIXb17GAwpbGYhYtVrzDm1XeQeaDWpJswpPRXAEqPU0vdOTDy+9W28NaaRFrJfm
6k5BxoaJkzo6139tSDZ3y2mrfze/0fMeoLoa2uTXqO8HeBKugRe54rltqa8ATDY4MwNepzySNESh
wDSb9H9cZypSXZoA3iH3hHoaAl1x5pIDxfPAaHbonJ1gHBlsjo7mRgLC3JE28KHBjRuca7fDm9qn
ZjIkjZF7AFwwgJdFPiSjAazSUIjMT7aAwIgXcQ2MxADfqgt0XkbuVmf5vkTr8bH2WhPNrJb/DzUv
xVMd+qhjSgb0Zlay3UTq1Xw+06CaIFoOoIic3tlnRaZ1wRJtttqkELVEWXZkuT6etKW5yYNcoqkd
nAyg/HxDg7f/iHwX6lVEii/0kulLWpKCo4gFSJqOu7ET5k12+AZ498uxOpIZyWV/8usyeqRFnAzW
ySj9S18xdGaNWcy2ohhB7aJ2IRNNM+uV4XvxFDZqixwV3UMGkDnt4gNFF2Be6F7AD6Fdd4njrktF
EACwEsD0mt4zy5n1TKJP+1wZ2JLd2iOJDcCFAdxyKtinPY/86oFWZG+Y+GGLbtoi571BWwxJAURX
7nWX2B4kMq2Nj46S2l1ZfWKiyqob9SMNQPw0jkjEdsuapc5yVtwYysqMgxWpbqSzk4a+8KPZeuhe
igbQgVQFOJ90NF2d66o1zy3othaW8Ao0BtmAF/tU0BK3vM7JL55pQfazFc38sA83+D0BoZTp/xir
kW3o+nAGTpkgVeZrSEJc4X5/KDxm7eZbyMlu9ssVxAMf+K4xajQglAx3dA6Kj1AM0yft8Wbam325
ChOPLXA8a49aNAj7RF5aMfZLJP4TZFyB6YzjlIKzAyOnf0QCAAwfNNXDK09AtEZKS4C7cTXb0Qy9
Syiw+PSFQyHx31ZnSbpBhrXPtyXAtM6JVjykWSWB+58Cnh05JfRnDvW6M03QihlOvWN5czuL6qiZ
ZMHn7M5u+N230xu8UmTt93LUABKRmj5O4Boyj14DlDet835bV45KHIkMRXtkH7XmEh13hEZScKRY
K9wi0oqVPW654jBdT0tuIzs4gsIHiL2oGokCVHvmotkTSkkGgqFD4wT1YgItUVAnoAoCQSbeFnxF
WhIxnDspHFl0WjOFI8yTfOyBVcjxv1PKmO1RVPRWoaubgzg89sDuU3nLVJTaelCY0poaSNGX2gZ9
Kw4Q7+0P0ac/GczyOQYp6hEnjw9YUa8v28PcTiuyYAQuVJ5+DTu72lLz611vLC1JMbuRTHkNWiC3
d/Kbdlyy41w7tyiy2lEQj5dfjUqh96jG3smWpnMUI8DRKJU9kv43DXNCGKq2J9hTCxwNN011tHbv
u+WmzrlZRzMVKMvKYD911E02XPXnCbSaTsTc/92Ez/8B0uUamgEaREDYaYbtGXct+KUo9Q5VguHT
BHSEesFhHXj6z6LqrXc1QerTeo9N6ycyuvZLovXDClBD2R7vDuZT2Fsp4LHBh1hX1SXow/7rWDvl
hnXVtiyLYjkz0Ux4ybgQ/GCmcaLKWdWhAKPc7wjMd7w1s50P5Na1jqf2svU4SBZrz92UtZs9WMRp
TFNuAW3J0tsPDcom0JenbLhqOY8qQIxGVo8KA5CNEhVogsfsyentH6GiJJ2oR8vXygOsEi2MFO0c
RlDyAy3RQdNsUF4n1rkOaN+8BQaQ0GV2LQsuN/WA3jlUBiB/EWjApCgArGQYVo3rMrc6//dPzrHv
IaoA6A3wHg9IwK6Hy5U7eLUy4nmMS26Q5eWGe+oYLmZAmFxsUnCLvRYpQ1MQGnnMRILRyDUAT6fl
DliRuItyYMmfJrCyDHgwR1SyPjVUo2CMgXtsbfkYJkZw9UKUntPMqEZ0ZFArFfAwr64aSGGj7skC
LrTXIie78AX26XiVLUnp1EOC/4kyerWBcoL7OLUEbRM7lE7z6KsgvJFIHQFLdoFC9f4KvJB6y9uW
LVwbcLwL4C/zS9zuSemrK/VA3Y5ruQ2ELFS67iYzcpMdfiDAjACVZhhJ58LZ5Db7GsrNzsp6x9sC
0as69/4foBae5v3jx+I5gEsH+7nLPdu+/4Nykb5i4FcPnrM6bneResPnTYVBWiCPnKZqPWvsWL3n
JfmelLOclpYHFLfF7AaqXazBsoVxms+6aYtcB7xBbGooUPvc/NaL7G31Ef4cxXQ9EW3IoEDd+TZi
1fQvQFuCtXdBD56Ohn+RuP98TKL2eyKS8lvTdenaqFBNTcsQN8k+WCE7M8gOWscAjqWsgJOZoAM2
ZJegssTsHZcGwM6Ud8VRq+N7eL3Hjb6+GMPA2xJV28ToVgfZng0ujtaqDntWgLsSmcJMP83y3LRQ
Kl57ckUyGlg1gjikwSW9nqICnGTTPh6K82c7gav8fTriIDGT1JE20+TetT3tNMtLtU+RAk1yZqlr
Db+kfYBzg33oc/a4Dl8MQLub9qnLZ2ANlw+Bjkykwlf5Hhn8WXWBvLhJIvcpchUbTXfTdxn/IH1t
owNN94fHxsbvlQKfCdQgq9RYGq5mb0mWBIa4KAsi2iVRqSzwK/thwbQApEF1s+vHZFwktgv8JwLs
NJu/scVwneA6kac7B97wYBEAqCsGtkU/D9rFFY4nQW5aaQCWoIzlmwnDUwF51sz4GQ/MPJAFyX+F
nSQmnv9x1D/MYVBH+BF6xgmdQ89xfg9NcrybxzqAIt2oHVFdTSOzUNIL6lZws9fRvo4i/TSJJnVT
W9qJBpwTw1NX7mlR2AB3wbugseZuJE4dOqPCCLQYOEonuF5UIjWzP2d3Mh/pg6MngX/yy2o2IJnV
tGCGpykNQ1XUhxRQjYCc8nZy7LT3ChAmkT9U70XTjktcVJhXUUbpTjJQBblok78EoCFaof1BvOG2
5UUfCjTaZkDwA2Gu2HZohADqguZ8GWXubNCrpK1TN+RfBmY0G7TO+ZNW2qA3qtlQbJgPY1z02euq
sLQN+foM1/aD3fUrG2gzhgjSs1kY4lzHloUeVDUl4Vhb7lLi5XFlhmU6yUhbVgkMyaZx/S04p5OD
psLMsaaZcut4Ue/M1H6elRSuHjvzIwhK8UE2WC2bHwOQUNc1kiMXLZY+qJsz/TUfM4Zr2ta80JAM
RnPBRfpkQLYNCuL3I7e+m9LwnAWZjcISa6DFZKsbYd3gSpSFMtmRDaJ7Z2GiaSJJ3VWeBf1B8Cz7
YrbsQN0w6RC4K5Ru9gDC0bIvKdIoJl7pjmhfyleelONqMFPvmIe+c5UoJVnIro/+CvrxTRsL1AA0
mrZH0128GdsmffdaVN8rA/Ic8a+ePNmA7yzUkUaove3fgNfoTp4h3gc3kYHng/IkA/IsmrjZWGB1
cSWKlBepZGg4Kop9M6ThlQazQBUyB81BJYXM1iZaOcB4BK7L2YRmeDdRCUb9AQ9WRJIyzLYD4MIB
MjyCjmmyybW/qlEY+1bRI5BIlKI71o5/JtH0KURs20ugh3AUZP6y8wOe4NhgVYGxc3KQIlWjw9jS
qV3tWOlCB2sF0lALUD6gG6tQApKS3inidWJ0zX4WTdb368mbpBRCZOKpUWR3JBoBEL5GLQsOSBxI
IaYaSqdwlwPIt5ezDCXv8kjDn2SaghVBCc2xCri/Rd/QUEzxyGMOOnKkUGfZf8cj7WxM+94tk3h8
S/CtdCqKGE+/0RE6IIpc7YSTbHxIU29NK5Kb3aBNSpJpyoxmjR4nB0BwrX27X0ThxhWggi3wLnPs
kyScZiRzlIJmhudH+eJO/SeXOxlHR12+KGy3XEaDri9JTREp1si1GG/9QOjGJWd9pMFTsOFgANNV
Ez6EtCaY8Hk5WyO/nqAAJk5WZIfOMfNQ4BD9jrefH2YYds/S9PGXgHZRUOCV6RuwzFGBaSGl5VmA
7hYCRWnR4Dw5KAPfxmMiAKXtm1fLReF2nHftj55ddb1x/kemNYoFbkw5L6zJNBHhvamRAAEoBqRz
aphigdxAhKe6HgKjBCVINCvAVblmfc6Wdwrgllp7p+QvZAuunBS0C8rX8F7R4uyfJ9EQdQ+ANx0P
PQjTbnYg03mHtMGt2iyjGe0gBu9lls+fC7sYIBU6k47bIgPdw+//hlSGwdLPgKe9KQsQ+QJQ6qz6
bQ8EbkTISIOCR6KZL/iknEWzGTgwJiWZznKy/T0sKQsBWBSafSon7KXZ9TPkLJpdldc4+MGh1VBB
i3vE9IQvPXTqM5Tc5IonrLP4Bb1tyYvkUYmuNqAlkBy4Rpeir/sz7ui8JaoLy2MQqwIPmt6viXCn
8hQNEKlo7fpcW1sgmUIj4i+qoJmZh2QThY/rNMnesuN1kLSG9oX8KnTVL0B9G0d7ywz/QnVLn0TL
OkJ2go4zPQrRToHOlgLV04fp/ENHoVnLZaQ1C9fzJpvpCCU/T0cUIXFrtjXbwl1YbSg3fVyYrxkg
BgB4G5XnaDTM1xGpV1x/v0auxM8CZYsLsnKjItj+yYm0uIL5k5OvnAy102jh3N64XYfS7F8EjhKV
lQfHz9c9UdGSwtcVnyNpbDTexCqTkADYM9hyZPwBAwXeP+ngoBXFzYFmNMiE4c9wXtMsVoaVVUMT
xOM292K+Jb9JdjMl87uQqdHXh/u403oapyizq5SuIYDM/YdPQqGT0EWeP8y8VZpI/6EyjSsrDFAV
Sd82FyQDQxFacAoznUxINikAVHHs8/4wi3p5YCmIbVFfUPvLkRvtMS8MHzlboNyhGzwG7G4QdMeS
hKTvlZEofOkvSaWHmb0yhrB9MNNum4V5GCwMvcBLFvPROlaMS/ylAOrNQhe54Rs8QnX81Q1ztGjb
YGJPTKACF4Hj7/3ITw+jbd8Of5JJtOKiE0P/sKPl7EaKO5mH0w9qMJAiulOQ290es8m0R26cfGaz
DXgJq0NsxNXBRAoSFCdqPU1lyMtDjgOEWJDBbErLWcZZnWhLUmuhFn9MpyBkdR/kxspovW2XMxu1
Cjy4Arcx3yNPFiwaOjspGSkSM8Y3QQnShYrOdkrhsgJ9ypG+cOjMVitFatpAWqsB3UYB0IyOTE03
jocgBNhwIBgqNnCtfEHe6oI3e/2bXRkDCgJZ+ljXfbutUtEftCERZ6CTjmsdyHovMXfw7Mgy+wdI
QvGlhoY+S+uejTb4KVG8u0NLHspJG44bKDRB/RhFG++nJWmAr/09zobyVhaDPauys34fe92IiyvV
z+C58tWtcgs9ZYhHoghvdpdayC+jXbEPf5J5bfMsoyE9kC0NIHmWIPg2H6uU15M8L7PDf+fhLOMf
AL7IvukGtz0LnOeeY2i/o5jGTtrZ4GCsnnhrqUojljz0OAU/SM7ANQukq1WrlnZf1MbKLjOx4X3A
UcFijQBHVirSl3Zc7Fir/0URrDJvjJWX6tZhdFDPhcYhbYrdZRbux1MPGA3rrrP/tlT/smZYVy6r
8GCoFYsSC1lRzOo87bfCHUqU1fmBuSAN2RSGczWQyDtMCpL5bd1vnRF/vzlvUBv6GbrJv6KB14vT
s16Nq87Rk2+DVzjrvKrGQwWIj8c8AWTBqJnBjyCKDzyKDHTBpsBptnx9jyrX8ikIeD5Z5ENwxbMl
/1o5ZgZsAxHjZcyocV1o7QeO90XCaZkHwnNhRTKcmRGhkrd3jqQkOZDpAJ8Icsr27K0tqwI6IcnJ
oo09XNjxjTMyedYjs/dWyPUCiXKQzQb3TsDxyQs8TnnssW3rBUA2V8L5sUkzL3qXrXDOtKg+DShS
lo7N5s6+HMFnQtGmLUntaN/mIGCC/aLp/otbFtaD4L75wMNL2fXu2VGSWQzwYhQp5sB+uZEpe7Ib
5OREEWhAO4f1MACJcRUrJ5JZZvJWD5nYk5JEcAQBi3umRRHU7iGJ8iOtaMegAmINmTemz4wFaSrz
fjf6TLQbrg0+diNTUvz6iGHod2inSpMEJT0BcqCftGpJ5v6VNm2OAzhQ47ygKR5TfVqQBGhcgBPp
gcFFSxqKGk3Nuj4iU/MvcSJ0R1yqCC/hCnqBo6I6Eu2DrTvNAzIr7UNZafXeqPlzA5IWfUFaGvSq
yNaJhTJ6ssMX8C+1rnl43oV2uJ1jhbVEhtJ1xRpcQ+4xmdohay+uVnoAFDhCtZoArah7ktZ6gVZw
aQtgzinorAnkKlfQV9OUpDQ4Iru1vAmkay3ANCy5nY1pA4rdNmghQAWXABKe+U6nOLxSAQmnmrJe
JLk7CtKhkGQVntefpiSeT4Q5gJHzVeotTPF3OMY6Dpx9XmsnLgATI4qPGgWqVgAfoX1CpwhwBY3e
XnhF1WxcM03QrQEFkA3WbVkARG6QJTpNR+1IBZ2llmWH3OFvtJoKP03P+JajPgqvIVZZoc0TNYQv
YklzQwmiPHzVxeCedcfvXnwJRCdbimGXlcmuwBvnxSpRI6nF6dUAKiKwY0CmC6LoxNrYaac/ydjV
n3A3YYJr6JEkAwgOtoAEGZe0LJWBsPRvRiuiE4kMPZMnIw1feTia4D2xGmvZGmOzJS2aD/S1OYLO
J3VZuDUB+zOVU3qqLHKujZwKLWsNj06W2bv70kkqmJwjzH6koGGKYGniUY8Ce5d50XfTxf1vAuTN
J96lw0ovABdIy0jJKntYdmlSXPu0H56aFrRfwCAxF6QkWVqCM72O834P5CsGJII+XIhGgLBADV3U
fMxs2ecCL8u/1rNN/Gk9uzQ6KKamOHfq2WaO4NpucRj72FgPHDD9bu6jRn7Q6mWA/HO4DEv0xt2s
ZSXTbSO6Gh3USj+v826oHi1FwjPHACRC9SjNMtloKGZeMwFE98YZvwBJFMmC1h2BSmVl79GYPoEv
tH5OhV6drFQBRCk5PtZPBo77xyDz4ofKQ5sNyWsHOU+BtNEFKOjswssGBYjomnwf8HNA+b7XnTXh
gP/KCL5bYZed/vsMoiPxf3ftZODCCWQKngumXpNb91DquqOanh3RPPWVRD6Xc3Yo1NAblg9SFlo3
6NlB1e4m9QZ2IJGFnr1scb+efCbdNB/sBAizn240E60L30lPWzW61c/x71ymaLQped+vSUM+/9yd
oncluHWcvt4wgKNvAr8KFsxtdEBLAozwY5pmRXAmKQ2Nl7ONZ1lfo8pAKtECnNRRB+RccKZp7eTw
DNPY245p/EAuomiC6nHyLnAfMjjtZqoEaMu9m5r9sU5TXKv+WlHhAN7k3+0mSi8tT/U1umjznRlU
w1vfVIeiyrVn4LvklzbEHwHJyaz6NBuYPBgorH7GcejWzDSSJaiJkKOgp2hioXDaK4uTpR62saoK
C9XAOiAnKzkrdbkzUJqJDmv85udJmB5MsLEuarrbpTXAboPF9Icyr8mc/jJ0MIpNPrQkBclw9x8s
6G9pjk2xaEmKMgUN+dD9bRhDC8ZQET5HVZM/gp1s0ZoOmuXDrtZWNqCzNsTPnCitnnaoDYqgjZWW
fAOOtG9SgkDQKINn00yi3dDXHfgSsPQNI8A1mTzmtYMv9f+j7Mu2HMWZbp+ItQCBgFvPdtrpnKcb
VlVlNUgIxDw9/b8JV6fd7ur6zrlhSaGQcDoxoIgde0+mfoibjdfZ+ZwGyea14jZ1mXEgE8DY7gZP
L9Dp05KdM+8BlrZSK5vnXta/AhNgL6MGFV1RbvWvnmoRQ1OyuXV4VT7g4lnqMdoyJMDfUImjVrbs
s11QivIenEcj/qu4JP7fPFTE481QGeY+Q/YvgTznmwRp2NLOW2DxpV/tgfAvl6iLa1+FNu+difXT
V/rkKqwqXma9unTFPfvkmk+sn5NrA7bLgTWvAOJZK87LLp6LbHCg+/TPftxr1KzF+c7Ay9kc9Lr2
vT1EfB3Z3oiKaj9B/WSaLsDpnLwjQnbIuef8bMFxWdhN8WEPjjPPXS3upMGCTVO5zcYSE8FM5Lfz
CtWp35Tvr8qyTjccoOlFVAKMHNtuDBmFzMq3XKUbsrkT6J9abGpR16QSATLSgbfRdwZO6xW5kAki
kqCVcUERCW1nVASAKGpLAmtEpNCH5t82uvzPfRomR7KBSC7Z1pHvH4TXYNe7bF0TLE1dOF0CtTr6
ScEewa+8taffdCS9YqONfETOLOjfkN0CHL0TF27O5BZCr+rCDZTrwMkMYhnhwbkZTLAgCOZ5z56j
3Q23sTcfTe0/C3BL4ivp+wVKzP3n2lDWGu+G4aIYLP/ZrCG/0OS6WtJcM0nMlVu1fElzs6gEHhgK
GCsaTTVeQ6oihQL3NNfleLUNgBhb0yhKSfhi6EDbSd0SonELbgIYoYI2X7Icyo21rBH/d8SUTZtS
AbZl/t3MId+EarMpI6ANa1Gp0NiQOzme5lxPp76cSjwk4N2IwYM+mJRyFenaTgfBWLZC4C8+CdzS
AKuAbr/okxEA8WpGaizEycGybtXarnWkHuTFm3UBLvV50vfgQ5tG66/Rfhq1oPt+oeGiRbsqeoiN
nOezyQMBEdyXvlZXzI8eq6S7nP/P85MijHCEu8pRxOJrcw0ATfMatxmyySh8RxB9rF8LdXCjsHpJ
i3E4pr3xjay1A84JW3JnQV2UkUkwCkm+Pc0R40PfNuHdmFX8yQE9Kq2cBN48rqNKJ9sUMkfFJDGR
5eWvg64kwsEeRETOA9gHQpCC+kZbg4WG3Htb//JMvTjZn92pSy5nW1S40OhReCUaSuedShVSGyTa
Mg2zNXV9v3nQzcTO5Xbu3eRFZQ8ByDEvvGJenbyG2HfvoN9wWou8fInAgAiC4e3L62utfiqhoDOS
F3X/7UWTMz8+9kO35hOu9HyhkZ7y72xtClgYKxNIjHxdlXSRnq5XMlZ06Z7H/cBrFmGDZwste/IU
iimAbxM+64CUfQSU8QEAS3bQsTk+oowV27845QsarEfPvWuzcRE3KMpCAVNjgsQQz2Ea7WJATrDd
iuZdPGUlWVIA3KCgPj8t5YL7eDEC1Lom5yJx3X3Ku/fTUtNpqzxxDi7P/vu0p8HJo0E08eLUXuZD
NGowjNMfQWeYTt9qcB27edLsaOrvPkObj+/k703rfv35fpeLWx3Z22YCCveV19xQq5q6f7Z1MSrt
8YKJOrtp2v/X3N+dI6/wO8iTNFtenZwTnpmmFH4PBJBRo1DKk3ht8mpxhzhZ/IAgwGPq+PxtNDMT
8eIxX/faB29EkSXY2gYMmtm4hZrYnD7QAcC4ZG47Qm5qIZGlrIp4x8BAfcidMX4oY6hkOYZYlVOP
TIgCYU+YhA6IcLGIEq2BupNcLIJok0kOGjm3LdbQdvR+5G39U8e8fhvSSiNu6w+PRoDPkamsOLLa
hQYw0N83nYV6o34E1LlGAvfW53hwNKpOHyoXe+YmLb0X2Zugjbci+X3sg30Jsvdo9r/Op0M9PopU
JMtaFFDzdRtQhE75sLAacdujJijdf4AoTq0C7uU3dCA7tVgW/+13HqaW9+V9Wqtiol/mKI63Idk5
t3Ss7rgduxtIa1sbgE7yuyZj9rwpdPUBCbItnnbBT12M+6J0+ndo6RnzGBLeR/yFydYcO4j7mnG0
LrtshYxScKSDNaGaW9ewl5BI9PDe9I+BMREfYKjyoAH/t73swnD/zzXCKQgZB3W+6LK4PyiUsh6G
qeUrqBrljfOJFI7TLchGLnFgjWtTeZ+qCyU0gL6mVZAH37nVhAjG1MmDxpq2gNt59QBgH1qYznW2
i35Axdd59emTkEvmWcDBf30empHRuc8rfE1LwhLELtj2DgDZ4UTTxwiGLnd3Xwuc1ktMP5uXeKWY
Rz6kZEzuvOY1GO5M6YZ3XtvlxwjAXeqRHVdteGe73SqwoE4BQiLPmGHHIgA2se0t+dGB4742Zya4
+usqgw+kPYsVNgze/OwjumHc9qMhQeyCs9GA3aOuIwiD1alH69teNrNkXx/p5PQxChW/unKMbk5u
fjVsHBNKBkkH3atZ64XqNnMeLNTm4BqJLg9Gn20bH6KUV3Y/QU1ELhner6YJmduYKOH1IGup2wAF
61+r0KKAG/BVGQk+Ow+ASapb12noHEYL8L0xc+StMp3uEOvEmMs6Yd9N5zNwyvCj5JZeemWY3qCi
3b7zE2nPhs6yvwNLtpdV676onqXrEOQ9m0Zn+slk7Xs8raCNEtSivcK2qpfdFsWfYHCuW/UGCud1
PhR/YVPywEDhcScK1AnIFmLzY2WPq2jqkq3vrWGtRgRC2t517sjZsIr2UMhkTT3mAlFmdQy8iKoN
d8Dm/zoMAXOzCeEf7mjE+Rqmrl0O0VoMzt3VNCDR/mOVUaD0EyUzOMtF87RYZjpgQv3nVBrpaRI1
0z66l8B3rcjPZPqnP6p+GYVDuwN+vt150wFSbNgaUBM872jSuKQmeVGfxql1nn7yOQ+fvS9GTmte
nOl8Zpp5faLzctTibPwJgUYeevdKOHx5rk47FbR1tXJmrraH00g2lbpdVLUlThAdzj6nUjcyxlaO
4rb/Hj+fiFq0Bvs6z3nUGkEn6IDpe17UQAPnA64+2ynjrdKWXDNppi8Q4ASTkUx//NFjMEZ18hjy
8tnBI2hTJAGqWoeq/bC84MH22/ZRRnV4E4CodYGcZfvBxuqlckz/ISqw1fbc0p2TPU/Ux1DJ4gFy
Zv6+4kY/p3VGXn1q12P3SQhO5gyqlCe7pV1QuqaZuh+s8R3Y+3QGqrlyRwfvq/U7m5c5Da6fySdJ
8h//IxJo8X8FAh3u2w5qx0BTik92JScqAYsPwqEJ7vE2UO+hrS4PEMOQB2qBYeVXKwV4SUE6cUP2
/3Sz9Q81lOBbmpZQJqugNZ7aEsSlWEirstrVBfINU+9sv1rNQhXgWlfWXyc3qMZ1M3I5T7O4NBdZ
BmK4q4Fzl1rWdPWm8WguLz4L1FeyOdAa+cLv7XzNUPu5OHFh68hdyn56oNt1/6AgMFdY7g0drMjo
tqmRLy3IEJxMyi0zlDtPLknqpqiU/xrSIqpvhLVgkJpHZDePhhtVZx2ulKlJh1g38TqzjKexzX+Z
yF6Ezjp2LbEr8V4ChgrmFofagJ64AzQc9ejQGygXWOR4q0OxWvkTT/lmrSAIdaDRqjHBmEZ9BiUM
qH1C6ea0YK+Tci0lKsTDIf8x1Gl+bFWqXzfMi/LXBI+7owztH1036lenzqIttMEHqLJgsGA2qpla
iMhTt2SPf74YHe9f16JnIhjNHdfjqIgwr4qLdMHHaAB89t6Xnhpf2to3dtxGIQ6pQJYGXiuwDdPr
sy1KA2hPQDzy18hJLnKEGGXS+Pah0raFwDp4oxHs7GauE47H3kzV8XcDEKQvN7Isc2yaEPmNAkSL
6UDdjqK/7jRyNWxH2MGDOe/tbIf2W4SauDzedsji3DbTIUcqBSUEvbmmLviYy9Wfvz/3ujjLNj3m
2hYqVr3Acc3g6rfs5h0XnTM69zwK7hNcE4cSZJs3vGyQ5JoqldV0u6ZDY+F7AwOJmpcJE0uIrVov
nddA7CEyfoZ4G/GtyIFqNHipYiePH40q9Fd2a/Jd64r+4KVg3vId1H1e4NhO+DOCojkMJH0zwqed
4WoEZvO8uN6IjG2u/UbHjoCvZu48ZroHfA0YgDCS2Y0f57h35Aa0gG0lX7JG/BS1E/408udYOtVn
DdJ2kOolA+RS8nHlS2wu/vzFYkNwfWVazLOC6dIMIITp86viKRWLrC8BgrnnxUsrZXKL14NiJ2Kw
9YscId+kHMKZV+b+d1TYgwgbX6KKwpeqyJtXv0fMzzMTIJaBOpglfejvHWEizh1moJtPXPVBNjpc
+JyahfneuONjiMIL5NegDY4aY2wnDOsFZRrxRnNerZFI8l+bNgU0fJIHR0X1HK8l4T4DWfPRh3zJ
LEvZXxAK0uskGbQ9l6437PxoHHZMFwPefnK73fCpT0Y6YOPqQ0G3RpaCZb+mgCKuSIHmg2OThiXu
ltNCXoVa+HnQRWqJy4/N/KapbrKyvi0YN44W6hAB/66ZwP4ha5dA2IbpskwtpMhCfvAQhwXTlgJK
Kej0BqDIanZy6YYCYokRCkloHfKxinCT1caI09cM3BSoXz2YYdsuczmIueUz60AHGjj5aNDlzZwi
rFbn4bMPtcoiwif39c2VnbpBX6e7suNbWpNMdFBlDGSjySNzmRe9gaI5nPzKh2x4qRlnKL0BBfXk
Uradta275NP3TAfKN7WLYokyumEjZNuRxNdPcRTqmexl8xOkMJ5Im0+QxbKZa8TljQZDv6Hmown4
ItKJZj8DPSRqtnXnQ/k9ZC20iYBdCYu8Pkzki0vU/up5kI/1IUqYma4DfBMbsHM+h11d2ztjaNk+
tnan3pjoTyHi9yIQCSp57A5pTzkcqxzUpmHbi3thQg0sYIaJUs4qQRzLzZ+gs9jOFZRlXhzeQDCs
DMaD4bZ8NRhhvW4ym+1LZg2bHmndG4gA863j9cE2Vzq9kVxOmwz1M7LbZgaBF707H5DfB7t0nPYm
sBt/j+Dyl3pz7lMLBSxIwFOTJl0Nn20OKMLxMjWtljmhVLPz0PVCF64XzYtZp+b1tPOCF5/81DwP
XXze80e9OMtFU9LfS1MvTnjhcNGktc5nScpR/PqqzsaLU1/MvPizfvuBziuD7Nbf/vn2annXtak2
sgE2HvkWDri/XkPi8FBMGwFk8r0CVfSsqZqaA+qayZ1rOs95Is3jyYZbc7zuCw0WSgFq+WUdJ+bC
k9xaZJbotn6C4myUuThqmLsggr6D/C8/Cmy5stDC76XFj8QwekA+pkE6aIOJOxZ2YBJtQSjwZWch
7jRKYsdBtjEWBeqcTAQB00EUm7NjmadsHzK2DtPpHBwlvjOd2KCwQQgPl2r2EkUCLe3rF5Cyy3kK
BvOXOA4Ah/H66gURl8+AlQsi+D5loto0X7i47wEOE5T3NNBPNshEGkuDUAsAA+ULxy6hKkXZqq6M
f80hdyIDP9uu1kExpbEkP/wE3XnL02LJs7Q/FBro9MYLiwXAXt3h4qC7/tQlFyTlioUzzSAXmjt2
gPTN6tr6tULgJby7WIcmdtPaFxNbE2Gpclo8rIxobgRWWol1geAiCE3ATILsTjjrmAZHGjDARwMx
Qhz6YOMACUR2OpA9zjXesktzq2zDd2Z+mIm9ZQU/Y8tBwZORy42T2CboNkvzViMafutrwW5COa6u
7NQNHfyJIJJvFzSBDvU0lVqRbeH1zgxvzA7FpZDvESi5jUMQIMeDAS1SjScnwLyzzMvQnQ4ppLfG
SePDOJys1LwYQhYP4toC4EMydtIeZrpDCacBjP1DVUCYBQyP/Q5Yauuh9VugQAfQAlfJmM7LGtoK
VQCmhlOfq2JeO1F7R3O7HknDAloLs6JIAE5Sdvk/MK3evzaRtg2CYJPhDcnntu9evXgiDwCCmSx1
79xh6EHg3EKtaU9StEFYVwsbUHBkykHHokvbhQpwJhFGAhUL2VonWmXAP6MUhQ2YLPt2awGWsiUt
U9JUrRlj4Cjsf5DmKdmphUp9sFuaYQz5wpEzZAKhYgO6dfD+WCATXRWy+w5g/99UPieGH+IG8ieW
BGrR4cT6c+6ffTLEvMFgjLcHYci7cZIpFIZxa4siubOmXoQejdluzZ4NHh9tYcrT2NSrHMdd+54c
50bCA9yjjA6a6iUgmWkplyV3+qcs8+wZ7oD1N+0W+7FBphTE2NCNEu1fIFh5ZRkUeUITmCWEQJoH
wwqT1djnxt4Spdz8+WbsXBek27bNfZ/zYNqBmZ539b8EwQ4KEuuwvc94AxjHLO5D1K601jL0ZQMN
EOVt0ygooWmalUeVs3Fhual6CVxDzYKgyj8tv5m3kBOKZgxszroXw7dYaz6zy54/RhbyzNZgfvc8
yGOZvkQ9SBAwMNnKBredoeN7/HyqYpFkMa6KSO8crnO8NXsp35+coPHQgj8UeUejC75p4SxVovR7
1DBs82Ud7gLbqO6AocK7iIHceJ707eJUBFJOdBLIv/T7Il5d1IUw7+XP3yKz//1IczyHYTsLfkgT
hZxXe9kg6qOxLB1xX0lQp1UFGIcbr38IdYqKADeqj0HX9DeVGn8MvP7hcof9BcpxDd6MVP6o/Ui+
5iFC7qFTJceuMIMNT81w0/uVPJp+3i84pIpfO0zF1x3MPF6wTWj6PwzXbt6tOABXRh0H26L07Lc2
WDVcN++q0/E2aItmSV6J6p/rzlYIdNhQB7axQU573t9GTowcvjZHFOSIfJEFefaUQlv2Ns+b+6oL
0icm+/Sp8M1l3RvRPfW4MhUSvKzZNpNHgFvy2kNGZ0ETjFFDgUhX97QYTfDcqTYA5GEQ9sF9e8Io
m64ub1NU9YFWgp0wxIQptuI8W3TaN0/4ZPKlAQMUatMEX6yHAbc77rrJPd4MkvtEmYseT38I/fl9
NC+S5E4qlC/QoGqa5D6NIMxi2sjNIDwLFyOQ4cxGNedaTsPkw70Wta5hkKxYNQ4RshQjwBShPwln
wIdOZ/tgSvID1sxP6/iItWzCWIMwbvKhEw5mGe5AwPN2+jTxWOeHKi1RBdv0d7/Y9JPE3zh5AZhD
qfEm0tggurfc8DafemQ6H35nO839moY6xfCG+yq8YcI0V5ob3kwqO3gWup07eQ4awd5nWxMEYIt6
8Po3MQDMq0HjcCC3PAZV1WSPU5NtoaGCSyLtd2foLwGDTxhfx8PG0ja6bzQKfuear7xQJKBeyF+1
sD8R7WH3WZOiHMDRzZzKoSc7A/L+d/a0jn5rDz3IilhtCdWU9G/SX5MJCLhEyfFE8AsaMBRftvlU
loM3stmQlMFmjH2NspypT3y+RgqMrQNprpPNi2ONdHkpFqi7/oQqmvGWdWwPwU/90zDGWzCPd2+p
VOCPdmuA4Cs/RnDPrVeZKMynqLeTGTi1ESi27Y9GdN5zoBo9K8M2+NH5YtFX8SRxVcUQrRPBtyjA
Xm5Mh+RJIQm5LENtH2qzAgtwG/abIPDFUaIIZeEj4rRNvfItzVDAAGV4fiMnak1qkc2PNCrKO5Nh
s/j3AE/tHJmoacqpSZ7Uv1hnKKAANfAcd9kvx7JAIQYwrHNJwcx4imuWVYgQJzXpUGdQpkw0Rxm0
WWbxojKdVxAY1ysxju6ub3x3JwrFd9RNNJQDER/9uy8NC/12cjp5fs2JaYSM52Hq1m6N9Fv1XllZ
sLGmIGQ4uj+SMs2OFIP8FCpMXwVSZccgAHvN5GF3LIYOVtUvKIjJEn9YYP9snCKcPuaDoir9NX/g
ToZkXp8fQ50gN35wOMS+WoQdBeR6IpAu0MExXQubxSL61U+m8r0s1zDSeH7leZ55NXweoCWoe152
1OEw//OTCIG/69gV84Eint7OwNtj2tdRwQAs9kC9yfY+FlGBSEfBQXmkVPEd7DuLYlI06ln2VKde
8DoWybCQo2tAsdNe4wEWgUMCB8cvPjTIt7aesn+ZyO5WKPGr7C5bXA2oJo92SBY9XNl9qEEdofe1
6ANot9AatTCXLLY3AL5im6dRuBaCZegNwvTNqgP2eU3dxOtfA6sK7hwmm4fMM2/joCze2hhowVGl
45K6RVzWMx+73lu7idpn3DrnZK8gebUbmgS0nYNbvBU9CCKSPOc3NOrKeY5X29e6iRvwG8frVuIC
zhbC7++lkHLd2wNUg8CtYd7ItL2VoIS8SwP569BAaW/GrabbFFyrYJZaXbAFr/N3cjnZYs/58Mtc
gMlockmgnbpBZV09U9Na5wWV2xy8QicbyzefRMsBz46NB8Gd8lAnuQLqVXnvhkDGNvdAtoIc93Cf
SPcbs2P/PUIV4cJD6eKuG3E78kGxU4yj9w42N3flh/UKsNNufg6e1xHYrihiHimE9bg1tmvqngfI
mUZbIEDWNHC1AEKj6SyVAulnBJG3wh5v66ksGN+xtW8mPhXqnlptzlGVZurl2UYD1eRHLTr0qu83
NqSEqmUC1uuHTo7FA9729Dac4v1+M4D1tm+6dl6aqb0+9d20nfsZ5BnJG8Uu7Uand6CmhNge6nHA
Ce0xYEnrOLuxotLdnLpt7eh9icgBCKYnJ+pTKwgVApp+AXk4r5j4p6fhk2dsNeOmyONxFjDLWIax
6t5611sTsDcZLRsbwTa+LwrZ7kZplrM2AFsPXi7wH5SGdwstBguZGoQJoNUkvvu9WscKJXDAO5Xr
CiDaTdBn6kWX454cxjZKwYIA4eLzTGFG8hHFlth/RtgEtSz+y6qqt6xV4Vuo2hKkny57KD3wYgKs
2B5Y7Zdb04/UFvlE5+CkI1vWIId5bD1QarpdUbwLxCOKFpsOFjx1oz2sdSz9LYoTFm4zZm9lBKDr
mJfDGmW81VsCyJLrm823FjHMhamt9MaMSwvwZ+RZy7T51uuRzUwUiiDmEbVzPH/xnjahtWuZx/bC
d3p5G5TggUYd1U60KshuEE+vS4QDaExURWQvaqe/83yUMLkxOFCgpWcEQC+IFPgV4zhC8ftbC2XM
ecfs5raywf5fpaiyQeTb/uYZw10W2saTQuXyth11tnKNwPzw5N5wK/ub9AH9DOt5hvIA0GPhd3XS
k/BaGS1LW1WzGBw1zR2NqBbq1x88LOVNElfwb7OMb9hoIfaMx++8w86jgxLdGnvXcUrYetVuqIVR
fZoxKF0N0CTPGyupQQvTKP5I49iIwbXh6V01ptEsBSKK9wKAMem6T2Y2fubKV5C2U/wJgP9+nkd+
sj0NAuG1BLo0WELtiD9ZzE+3WVV282BydoWhD2Nv4UmHnueUyQMHzwXNJBNwoX8+kx/gbk9rmf91
JlpNgHL3v850clCACn/9TVAc+3RRj6oYN1d2DhFdZzoYKFE4tULwwoLDd+rT4dQ/O42o0b1w18O8
GSpxYaFZF15gr52fqOxk6T5x1FIs9aQzja0NqguT6KUuvGj3T7sSzHju8cb2O3sFUtwdy+NsaZXR
D1yixizmBSRR/BCrhsabrrHPCyrR7+VkB2UppLAr8Q6SsOF39nho+4cKSO+Tf4PtiwWwFGD1ZuxE
8xTv5DNhorCkgRoyWKfsSK0sx0I8iPpW1zT7psvwcKNmRBI8da9Q1K3zFdlYlqhfw2rkWMQtBajS
xeW80wC506FkYbksoLIFegOI+pDt5EMaPaczpmP8DVLyyfr0WcizRAwWJ0OV6DqrwocTRBhPpipC
vXFJgGKy0UFN8ONz98KmxDrqjGqbQhUIJKQflZYl9mpB9eZDp2vEJhHlsIVzizufnpHdqVO29O1C
blKzrN+C0sOOGtGyuq7aOyDwviFTXr9pG3jL0HLCFU0q2vFN9QOHOLOdP1gDP+ZNJVD3V2crLdV4
QwdfdsOmw0+CenEBCFfSpKja6qEKjnKiHAaygnILfb9jvyaSMSsCEKG1RrI4TSKjzyoILtB6eIrn
axeJsKGbZb76sEYrP7pVZyFtCNEucFawaNmC/niuzCyFkimGzwds4QLs1aocOk+VEy0j3VoLWect
uD0qN1p2SFDONYiKF+GER0pQvbEu/GzvA5/qLAOID+8YJIGcJQ2jCB1lzca1tVV59EQONMHvPYR7
0rFehnXgrk2vau9Nz/kLMhX9h1JROTcHoz4Q+UmTlXrRARG74LFfHofe+yjcxngBcl/s/ApaLtSt
QQuxBMwQNZBQ8HxpGPgsQu2AYmJydkd1bIMsvR9GETxDm9mdnGjBLHI/qEcLumbG59S1ges7LUhd
IwerIETTZ7QomaZFNSpl7/u+DZ4z55bO/M9P2QV4a6NFrz4ldaGLKy8+pclQQIpyh9OCDjKgRR69
/vNTingM54lIW8h3YXsus/pHl6hxRTt22uOTnVr/w9YX11PP83HPhYCT6yJjEOgBZCaoaGusAhUO
TY+C3CFyblTRI7H/NWqoblKjTKWxmDtZm793Hne2RRV6iyIpi3fZ5H8BBounsRiGO5kjAw+26fe8
UcECL4ZsS90Nbo2/prahxP50mortwF9uo/o78KJ1W3AQ5xt8AdbufBhRa7TLi9blSzLiJwnhBmrG
talLKHX97W9ZgAaHNcKiZisYmDuqeWCA0BHSx0CYZjON0O+NP2kOJRV+Bnvc/SESAB7/aBUplKEW
Q5Ct+8wrjw5KlTZgocU1EUPBegZ0XnXMi7TYdApkK/HEKdGPCiO6d+sNquSSX0aaTd4Sxeq4GcvZ
yZGW6DtvBKdFDDXfDsGtPLHvVZYXr13TofoFaBTBLb6UpqO2EB+6sMsRKGvANtWWT/YRe1hseocP
NdnJv+Gi2AEC68+IBrdGXZSwDbYlotwzM+6A2x3QdxO/zZcLEeWyBIoLTNV4c5ihWhcSBAswqltr
6Vd84UvLX+BdqL6rY1bfgf6gOkx8jWEg7AC4RQz4NRRAkLw3N4pV4KoUlioXXgV1VdHn+zrVKZ5Q
U7PNaxAlceToyOYMGYYLfK2LC884HPbITY8bGtYjR1XiNPnau/VVM0cgOFtEGaAnMxq/aNIkmm5p
oB0G+7tj1C5w5sMwd8ah2VB39IYc6WXXnFE30xwZCP+De279cOWPt2n30Wy9X/7IQYs5ivwKZKdG
3kRbFQzjMUocA1TZ8VGzYDySiQ6+g+IaH3Wfs7ONXEabA8wLdrgFDZyn4e4YznDZBquzLZ0W7TPr
uQFX7u68Ut1r82iDTwXS8dHteaFScH8vEBo/m6gVeUxBAp59npcmu8sR1xytsp5TdxRA+ENpDrfj
oXeH0yo0Qidk7QRZrJ1mQzZaiz5hPoitB/bf/Xl530yN2xi7r6+vhTwVB2uWcIaLb4qWNiD2tEYm
cgRDDLgazDIKdjJVACWjsPAbH61t2wmoiYLKbN5U0fgpckPMmAEIjOVBO9sD8Pcu9lGI2FUGWBeR
e9hXdl2sYhvJEu13xVwXYnw3G/ZQVEMXIY87Q+WvAAkRB4xG5vwNzAQDUBKWe99Kba9450ECOm8h
W9bn9doAHPWuLxOxyLDVsnKnX6ctxJUcu5PWjJpVn655oPTNhS2ZfAawo5t55tyQWzlRkJEdYe98
ZUIoBLvKcR74oMJGAmmYpXllvFvK/Qj72voxymqnvWGMZghEIP5UOFATj/6qgeUAmVIb70IQ1P8I
2+wjwMbtowbNI6rfYvu2BOeAOZF7eEaWA00pmllN1BxkTCjcbpm3RjIWO68Ah4g7HRptuv8rN2hd
h58cVJg7joWfkW2zfyVCuBtHo+Ml9b1fGM/E+E+M/tXE8E8tJSIJ/uvBRTphKvMB1cvN2e93tvPc
wEnKmzBF2Zr+LAFwfe79Mjx89dqpZyTpZ4Gg3mls6qVlNUAgtsZpp6SkDbT9Avl/tjqlLDOz2QOd
/mMkdQdwUGx0Y7GjAwWVeW2l5pJDZM7fR0PhLavpw1/APM8Az5NRWJEJxvLcWMqQN9DFMZJD3Hnu
/ejoT0hwWPdQAU5meNvJ9wNiLMuadfFza+PxU1d4xMYfTWKYP/O0yWeyAJWS6ZRiVUk7vInS1P8f
wUL+r+SfM+WroDbrWm5gcf8qawVeIiGNqs3vK9AHBHiLy0zzsWqtj1iO6Q/pm+9j01lPLv6OdZe1
cmOlcff0JwfsHeTtYLJin3WoZAIMrMEPEw9WUqWmxyVzapQTJ369OtsKoKO2edHcpRxVcVmqQfoi
JHvOwEo+S8FmjcJ62z51z6Pgk+MzYI2mcFx9Zxj73jHkg0A+9sH37XCbxm4O+gp0aSB0Rr5ADpQt
zzaj099ZXRQ3ZArrMkKFxBwpAgTCg8xF9roXHMySaIXmCGPz1T8Pl1X9EGcxKgkhcHTz54Cuw/4F
RnSBQuQc1OuOF0Dc/eqfFNeOlNZYtHeJiSitPfE25Q3wbaEuwLbamIkP1JXYxDXDD6looFh4Hg7V
GDPgDCprj9DFAkKzoL6v8m7RS7N9jDuuHgbrHTGr9rEJs/axxjc5d8uk3VDXsnr3xq4CsItNoxxq
II8gmgbxcBwcaFaic38lK/MFiSY5I5PO0vTBdt+oQ+cZqv5y1RiP1oWywEIUK1wouq6LelZhY7UH
CrXcU0tOI0GaPEg3Cdf/R9mVbEeOI8l/mfPwPe7LYS6MfdUuperCl1txBwmuAL9+DE6VqFRnV3Vf
8OAOBxgKRTAIuLkZWXMcTSGb4ryx/qNKhgZ3WU1u6wLUnDVObl5NywYCumhfkE3sj22pS+S9fOM1
1uR3x2iKO4sn/EZOOJywx954zcRorRpov5zAy1E85Rbb0zq0rI56rF00PHnsOJq5Nm2zCWocMrPZ
WdOQC2uK4dCC7864kI8ahg0efgkU8YcKnufRCE1mlaW1oZrN8qCHULJats6Yt588CDrLQkDMFmeF
sur6EMdr2q3W9M6pivFfpAG//BZPKGUz0zbZWsyxDoGdWQ+/mdgalnNyZIfT/9oa/wjG70EahA6f
0ivVqXElywHwXrAfPRRXLbVrNADmavDSFvi2fhr4dREadIM++rxIYzn5qfLzPyxs1ARK1l/6CdWK
eJjGgZZ6OFb+QflH5fd/8S/xwNl+iDdHW3+pJyR5NK/QNsUQzOss8bS+W9oJXnaJvLrj1OU6ttkO
9wQJwjzcFbdErOS/jyT2KA9EmpR3A6ieewtH6fHZTvz6pRWJ3IrCMg8sqZP7MrbaMBVO+f09IvBQ
tksREQ5y7pkBeRKKAI/gGaeKf7NGZWXrWBTnLAq8A90iUbvW3lCvFOwZ1VreYTS0Idkos1BhYhxB
nfQe8sFHN9X3aZVWgGXPx058E+E5Cno6jpPk61lFE5LQ9TpDkdkmJpXNQuPlDbfviWGJRDX7VJS3
kQpLVFjRCecC2r0YK2aBBHS3k1dZBZ32wJkb78F5EWB3NdXa0f+1sX3vAtRvu1v8NgOqFUSJMbho
wCtxdHkBitv2mDRg1AiJgpnw+JHicXGJ7pmcZFPPry6jHNwLRN4iy8ivzeRY1wzPemCyC2J77ZlN
viYnNcAwYwRKW87Q5Nc4Awse+ZG7BimemlBYw37oU1z9PQ1Pe3JDWg4So8BZNOHcJ3fpaCWAC6O3
+fs9vKxB3NsMIDNJjEJVXMqmX0+W7iJ1nXIHVLiwuTZAyteMtBClRSAthyQIyEAGEU6+5m/MvIII
H9k0NEjZXKiHe2F/8gOxSmmUBsDK/zZKJupB7xs3ArQ+B1wyVV981TBrUBXd0aivUA8YrclpuVV6
HeoATRaOeEzE/d8pwjTDo9cKQGHwzOL0jJSyjMlmYCGouh2ZOlBrJxNfwTCButR9ZF2iqOgakAWC
TGVpcDjP1yxy8lWsvQ93RQfCFT5ht0mRZM+9yVZrsPJRG+JmF4BI9CgBXjEqnLF7EHeKrbMuOxPP
GylAktTFYV61rrgxrUyowKOkdBlvKss8c9QchXU06JsP4wB1/zW/KtJ7L5Fs/2GYJn6wkYUMR7D0
nwqHqlbVJUCxYs4vhq4Ilcf+GAc2sq7vS8+vcgAl984b3ddPM8is6Q9BQjPemKyJV7IF0s+yXDOE
hIJxQ42l99Ela+ywE7U5u8ife2Z84CX2OstAo0Lcrq02UwXaCF+fbBd4PDg9FqAqRA6AbauVUS3K
w79/evH+pcbH9fXAsmzHdF1bNz7Xm4nCzc0WSKJbEBqhchnivTcWAF/70fFHbCRdiK6xKVjndps9
lwHAHQWqJn7GkCpFEdufcuhfsNWIv5hGXKzHHnfA2EryVZEjNWTLrrhkimVYWJBIaINnXfjdtRce
vpTK7Yx2hhJRWW3JpEnpzzc25PbA1QZCevzUpYV326gtw7tFY8kA5nY1VvlGssVDFSq8kKm4oSZo
zVc8FgyH1KrcY9SV4oTjZugsgJoHOZse6icumFRzo8t+VNVP1DrW3wxhB9DJqeU1nQKJqmBLboC/
1V7weT4PgZ/90OIGoEfNfewt+SjdhIk7FO2OB8eQIDJOAbWL/NJALdeknwMW6OdPJvg3p39ACJqf
Nwm26/nYG/iWC7yNbRLB6fev9yg2bv/vf4z/jQyBjzieKx4FyC0gCGCck3GEWos1im0fTCj4Fil/
1TtrEzPdeHJ7WZyhWzeutAFhnoIiFcCcXWSgW+BrMs5OPR08UZr8mx43eJYVqIP2hLUe7MF8Ku0z
2LTbV2Acjkij1E+BSMdjwVyo7E2G/w+fT8P8vF/FDghlPpBFAzuaEVj6J3pWKM27cRX18aNXNxur
Tx9730pBPMW6h1i39jgk9V56ENQdzd4GYggCuy8x6LXXHQR8jjSa+ukhbSR/EC0KPnUQHlBUM3XT
XkZgM3zswXB421pTeY4d1q/1VE++Wd4UVqVtv3pVzLcolWwPIkY1iJbyZwqodByRWJCMvIUSSbnu
Cqh21CLHBqas7i3fZfdtkcR7r9Kr1eLDwUK2cvWh3lMIDcghWwW2UdyaRdLsEq81IDSL4hJIgnyn
gKpgEkxClREG0EY6Bz5PzS0AD2ILLvckxA1p7EJQyL2A8BygKua7r2Aj3eCxFykwHUIingmJOaeR
/rOrg/pI+dlgTxs/6PqDKJ3iyBMBKhJxzNUXU05Vho8DDlPI9IyGbQNZFzui/+ZxC6JVF/xdkBx0
n1G74eAH+kWiuuhk4o+NRP4NBXFxvUksYL0jxYCcutH3McgZtmHtbWqA29IB815Y17n+2E6avx4q
2dw0qHzeaYkXHPspnU4xjgl2XpmWt0aunWITOKC44dl5lOted4Zz77bjmXqoIX3rkQ/sBTg6t03I
FARlB9YNKDv8/X3TJtytokGFdNCP//sfG3s9H185Vayr48b5L7jcVhSdrKoyeQTMozyxwjEvntXv
axINJFNm4E1NImgERiyzLmXb7UtRtnc5KqZu4rhaoRJhuK1KX2yqyh5u4xz/M+qR78No60L2sxn8
VWeWwUNRdRtbIasgTSLPkwR+zVRmC26uXQsI8pZG+1bWK+6BnpVGpd6fytIu71HOCwCBBAo6Ko1j
m5rGtbHd5KHIx3xfV/2wcq0+eUgaJs8u979FnIXFoJdPUd+4d4URn5FA0Z5zvU7OueZ4IZmF0/Y7
E/yTGzIbpItQ+pROBzKTdPzJmWZD4wBT1YpQGfKPc13pWOM8964GerQ7VJHiRa37Df0iAP+ar3xn
8k8ufcLGdgWwevk0ytS76Rr3K0W5osXuWk1yjC6coGjZHVpvtPMLwCsPzAbzchyBDhuSrPyIfRQE
FA2z+mLg62/JBsxvugmQE04zIdLm1V+qCaAsPRrbre4PKCN2sDc5oVzVORlDigOGdqpqEHyBpDwy
gjJZL+MVM76bWQ0wvREMzamLnR2031CKrv7rQeo1d17ufzVKDxpc765IOF9R/I7Ha2J6Y5o5mzSJ
wt5dUtgoZMCZSg4+Eh9M4fUgDzWUYVHEiCtQ8BQz0HzIEgRf6oIV0O7bHmRukNOsoFDjDz8CzeGh
bPP4SQfaCUJ4RXPp46Q/IoMmdtAEYndNlEiouqb+a94XV7+sjT9BzQAAVsK+5yUKJ7xSiyBkg2M0
G/scYItEcWK4TW8nACfuHY8DHoPP79eCO4c8s72XxGVH/JftS9IVzqWvPfSUKXTmhdhHBxvyuTGg
5rEYDTww+xt3sowvrsg4zsUzSzGLj/fizzpCLh26Vc4PsHOuJmt0vzbcMcFlZ4sbKynTI14cpO6R
Y3+kWJZkPOSeCR7C0W7Oumrqxu+7cNB6HGfgZtRkerYjaw6ZgGoYWZyLu8iH1C+ojc2tKK1+Td8U
+n6YXbnSG+7fgueG33X0eYNK1/S2VQP9xiaaiuGy7NU0K2i2IDoYV7Rr4/KajY616YEqeEk4hJrU
h9HOsbcyA62C0E0tDlpb+6jXMCu282PebOfrOE6qH7whh2ZZDEKXDvS165gX032J3J6t8Uf6pS7s
19ovFwOMZfyRHpwQRiMQW27PblmqL0waeH8E2j1Y5aAB0CYQWBIT/9O2scGeQFMUeOzZKfv+q9MA
qB3lWfFaRM+9eba6yV0FPK/3bgTCMlE20dbgiBn7bHqujLRfV45h3oyTxPEks/IjhIDTC3IB/iYd
ou6hr1BUBAW59GuLo3H16aqHIr+r1fFiUpSgdf3Lknp+rMpAhwrUhF8HdWppgs1z40dxsk6Vaakc
4DIw+UWyxu8JMoaD2rEv0RRIUwoQCaQZF5sRWcAjpDRBYq56MR+a9aT4nukYolQkzwtj83wq0esn
N4eSMPn9wmQr/IF2qI24pQ/9GB/G2NNf/wz8cXoV+pgeTF6OGy2pjde84HeTVaUPrZ/qFzBpg6ZL
BRdNnKwcWYkLDsaKB9wYoOOIeIiYi41f1Hno5bEDwDtSIImZ1KtpAslDK541h7k/khZCVQaP4wdA
sM3dMMjq4GKvxSq9O2mZXUACKvYucQaEG/XINypfqnzUI1/qQyQU9R53/0Hs36+pjfzjFWk9LdOe
yzJBMYhiDndTOd6kEMWdLcULbifc3OcMmrzkowY0hsnaUPRciw/nxreWkq5GLQUqX1hagxoc2ReB
Mp4I28Q9gMbx3syt6bHsgtd2hNbpPwYUAKyC+yZ0mZn9wIntIeHISYErEhgjw8vPZlVGFz3mbC2z
rPuqQep70Mrsh9cglznhKeuOVSMIv0YUXYiySh+DEnQjrZXYN12kO6HRdA42HshWpiWrnlgSW7hd
2vmBTL0Q7roAq+EOyYr6qSyiDDfvIt7SqF26086BEuyaRt0I4mADDnFXLAUjVlW6EbKp+Cms8UyN
75yQSMiL6hvkAMIhKt0f0MRG6UCUuw8VsLo7AT7iA8UGOWQjPGB1P8XWgKQ/cBU7qNgg4N4/8CS4
n/egOD63HCgpOobvu4Gjf6rm7zsj1YOkNx/m3zZks3c15Fq3utMnjxxwgxByJPlPmX1HAVnzHeoy
eMOZXd2JHBB9gEVQwcUFv8t4l6283uu++80f8xSUvECLNNcenLIDYYJw2qOFn46r7U/5Ou2a7A9/
aPcUq0l2I/Gl/SZSSLL5jd88GMJw9qA62OeGAaUeUKbr4Nf/Cm2px8Ew2GNUo6YnwDZxQ34Tus2F
wb6OvUzwS8iGQx94Z7DXJ6cxEvYGlLHZrWY3bz1krezNGGvpLctteyNVL45eK9MCHKMzsw2xMeKz
24cNuAyQOnTsR7NsodeYyi/piNNVCpsSvf+Hx9vg1z2lYwSoloLClo6tpaVjC/ap6sxEGhlKRRXK
YQDeR8rePaKOxj1Sz3jvLb4OLyFGGcD+d7FL2DL/v/IBXI20AXRMYlVKOGs3B6pikGxSWO6z4lGy
Ltp+8lME+eZpZM/6zNRdxmmZWbNZLTbkegSlj78uUpBg9Czm3MffnCDrOrCHMz1eMyTHj/WvTY4n
huPY+gDRqIGunRzsmd5jaARMN+5BdE+L+9MsGiAf9YBqhlzzYv/beUuIDyqWMOuE3NJBau7n7SYD
5fGqEjHOWV2OekIPvCSsKf+B01xVKf6SaXawL4Lyu+tZOJswDVf/TNJhi8n0K7vxbplh4ThXrNng
lD8yFsV4po852NQLZw9l63wvIqe6N13gtEGTgXsUbm4lL3/IaQCJtH0hgGjcZdg1NL1+W2LsmkZJ
AhwBkKOgSAHIqMjeBgoNgkg0kNQYSMxovEWqYGqRsC1z/QAOwRb0hmWrI91SebeOmLxbu2X+PmnA
dbH4eNNpl1ROG6Dfey2kOChrbm2zsC5kUeNBLi40JTdQbhB5tzS/ACHWZkp6f00hlrqE1WvefAny
UdzgDXexItefCmOba4b/EMeJdhs0CSDSwnoZcsPbjxo4HsjMtGSCJLeIjmT+6yRUt3UhK/zvC603
ZGillzu3qMQszpU3fIFgEODNoHzE8SyOfziezdbcBoYWRQrel5yvRlTxvUpwwIHWRKQbOjxC+f13
YI6C2yoqSyRyK9TqqUMlmq3I6kCoYdnrJuDyUjkagKqszp4sPHCGpQvI9QiFQ3CG2X/6TXDndnn2
OhkaGK1Lw76FZLC9G3hZHns/fpuOc8+36ZPX3Gd5eUkYMjRg9bsz9CC+E6lXPGW5AWV7uNNukBfk
n5pw3vhaqbPjE7hNaLTxYhsKGqiyptEu6u4stcbw1xpAAYVROgaoV3ZccAJZvb4ejAH4SMV1hGcx
lDiU3KuuI6/xobF5vHaArtjNgu6olQKlK3ROlAA5tBvLRwHAZSik1Z1bq0d1JoovUTZRsC2FFDgq
P5W4VUGcGMHgIOseTGxulEHxPK5wOoza9kOUxYP20Nr+uO0zkc/neN4Anu6gBXaaF97Z1Bhb0b/C
c+JiBTVM7TxO4/SIv+RA/2BQpcQ7xZywo1NBNd3WB/uaVOJI9SNUYtJkKtMECMV6qThJopRB0O+F
3gYKsLjP53dlLkQhtief2W9Txwa8K+7UDgfNyQVIR9CYdsKOfCoPvdu/ucg/KjNPUrzfbgdqIhtn
+yh3mnb0RhisHJAERFUJvSVNoyV3NqhJyaIIOxJ3ui+6K1k0vUwDOU8vh344NNhOhIE/bCY/OJZ9
NTwEUCu/yTkEzXhiyS+1BqQB0ODF3lEFmJCYPLHa7x8qlKXcJDyCRJ+dT19KCFH+27CYJ6CkUNMb
tRq2G4WMInySEisutxVKAk9Oz7m/yqIafDb6GNfQ/Ub3s93aaVKHNGHu4tHiKe+lNS8y+2hmXg/Q
OKXuh0lkuwzciS5oT6XjXiYXslFgOPK3XoccnKMa6pk1xJDcrvKPwsh3ix8CEFC97WTcrco2yjYU
h5w1cjE0D1Ui4mKphARWF14KP4WQbYPRat0jpwNsBraE6zRPKmh2CbGLovLHovXDUxwRgSMdpOjq
0Z8Gxl5nIW/N/Eg+alqxs8piuJuNKMpO/26dPv7RTVHz4pkTvueabpxyv26eW7AQAHzAXxXEbJ8H
otw6ysQ5843daekDuG7YdWRgJBulV78u0308JT5ArG0X9+xnmXsSSH/IQtfxCGi8LHMIUptIrS42
9ShGzYAU6LSlOPLnhuuG4HWX69FEdiHXouiBel3daHOvee/VSZ4cpsgFIW6cM7CftXyHJxTrBR+c
HekLu4FprlD1ol9EPfnXfpoKEBXjvNrh9tnq2xw4br+cZ0J4wnpJ8kchQNSoXv2nv2MxadSUbroX
YAsqpto8AqpuHoMUnLyrqmF48ChyZA6nIUpxNofx2elENoYo1lCQ4dl+m/C+jG9lYEcW3Q/ikSTS
ygZZ+9DMRLtduCWJnfKT2SfZre1BD1tDhYrowSRHTQv2vLlHZm+21cGTw+WT/1OsreqKEhQ2blFp
9XG+37T23uFDdzu2slrlzmhBLCiPHq022tFttOujcuc3fbSlu23ATGCC3f4RYlTZpYQO6HwXXqan
3hg9othpl0RfmW+Ie8K8eXgu0OriqVXZrL8MQsrByAEze/orDCisL6L2N4COoJTf9p8LT5Z3BlAp
9zgGkNDBBdkUmdTUmmxWfldEKtfb3ZMPk4SL4w3AqpGXG+1oNdQpTv6z5LnSx+QBVUn5OSW/Z+Ko
vLC6dYyneKhKAC1zbiBi3+IeKHDOG8X1OjbjeqUpU5epwpv5NzWFkI/i7LbAlMUuzZcIG+ATeWjR
eTm1/CfffDUwcaIKGvTS4YQa+T3yJPJETZNPoG5cbJOoHBdbM+RbpASUc5u6008aXPzzCkFUrXAs
/RW5Wcj5sr67H7q0u5eo7AiDzKmOZPa6V93aKDkmixoI5PHdp1mW2/6RJ8Dg6+GIH3JANfI037lI
lm2kwI6bszR3roY1blNNjEetazp5RAZ+A77M+i5zmf+gilaQXrGe3i1zcM3ZgtoM/uKP1jL2382r
eq4j66SBDEg30y8etIoTa3jpMqO8FAnYTsjdAlu/Qf0ANOtVlDMF91Cv7e+wcxru3by7UBQeWv29
7nQakjCIAidlCqRA0iATMy9t6/XwYmvR29IoZyweTE2Kk3TL7jqqBor3ETgtoGRfxFw38GSufskH
v71WkNXjRlwdlFCtuQs6pLcaL7tQxBwcxUV/kkGwZRPQ5et5Lp88HLYbKeSNE90EfllAlMXQzFXR
TwYuoNam6zOQHs2Xnq/wfkEKKccGeEZuaTs89u3iOHZxQFemdzwZHxzQAKDo2Q/2gRE5a2m09sto
DfqqhsrfEQqy1ksNQnKaBHXs9I4NJujpv7jYF+yNztt7Psr08R+V/mnAxntu8I0JkGmeJlSlKmdM
XZebZwBeqrc5S/jnNWabRUmwslMhwB6FNWhN6llFCZj0Mn0ZeX9V8wWXEOrNy1J3Hm8GrzvpKNgM
imsQ2dpuYVdNFTUB8bB+8tHAJ9/7fK4YFCiCGsC/72M/A8e9Z1m3vqjrFYhU4h2ZJtAtt1XsVkiO
AptKPmqMTLJLEKR7ZPnAYU2+2DcPpln6Z+HhQxgGVfG2FK3CDVSASPBZOEFlbfsEPHVDnGR3A+cp
qsuJqsAHitQwQBWjmqB07ROQAnME+ZWM19Uu8GarSdSQP02/8yl2bhb3kGpnewzEeXHVOrSfASRE
jYhangZkz0AKmCX1brmuXnNnDVHYagMKCh6vLPV6nQmYmWUter341rXh4svHzDllqXu3/FlD5aFU
r0P5ZNa9RPVYvJo9SvPMxEKCUpluX6/0ZJyejbqyTx3wXStf+euu80NkhcTFwT7jscYS5M+nLt9x
UBduaXpSj9ALqL0HFBJ52Ii5dkh+1Om6Kzu2x0M9RKFmifFGw3HiDWqxmxUIucptNPrwvQ90YJIO
jYFrOxrw1Sj16tF6chhEyZdY8qcu8iIQEjx/8kM1FRSEwXVxx1PaX3pbKePiZczXVa8Ft5T4FPDu
agqzv5gWuHtALQHNgfZjQz7PT998vrXu2Wiffhda/WamL4Go6H2+XZZdwlCpbbSfrzoiH7Jrkun1
0yU+mZLm0qolUmJriAq7QKPitYup9Y8Jim+EDWYbIHqzsE90cUsN0bVM4C9oi0peF7/eoIQfhbYT
vhiIJXKWHGnfz/NLG5keMA8yiJ4Y7jkBzgylMjKPt6NR9GEsJSiiTLNxz+DEe2tEXPIBmHnjIMDN
cKABmj1Hz/bAUQDWjd9ImEebAuse5xRkJGDsfGgbp9mYqBjakK8VtQ3+tDmAPKyfIL5lavqG4m3c
k+85SsmV9k+tg8WwiPMurDoBkVg/yvepAF+crTcF7mcoYuFGi6dfQCgg6oqmVHF8apDAH7V6S77W
BYYR+zRMjtVkqA/CxmlqCp0GE7v8sAX60o7K/LQ05q8mDQTRkJ94637p+7jdLq5llhEFKEdRYYuP
ev92OZqxBNPcpIOWpdcDN9rqDE88A0QWwWI17HoP1DzYNQCfMGigmoBYAlsxp23uWmY3d2B1ffOR
SQPk65otKLT2TepdJn2KjoZqqsiCKBZ1qbFEDqGG1OLRce4uQ3Mo82IXmz7pvy3wIUpOfbNTy9Mc
3MXNfa+329KxUayG31R8ah3rDKAXDt6oW6cpuHN4qt3hObwGL00KjJIPwr1w7qrwWILgxEWi9JhB
LMsZCoxm2INszRHHD1SLR02X+BDg7f19Y7oo2SMf1e1RRd+vIeQnlwfVwJ2RuveBlmATJCcD2XRu
gE8eJvUqZVLvd+Z/MM0SpVGCi2V86aPqYWCWse+wWbv6/qitG0Ovn4Dyw30EqonfTavBrwZI88Ih
K0ERIcU3zQeuVTqD8Tg6XrUxeghSBH1ZQ6Cz9fdSYyBgVCuhGLN+gnIuiDWLCvL0A35coHBmn+tO
vDWgqjA3aevJkHw06gHsVq/JZiqwA8tN2MjC2eqagf+Tm3k28Drcr9eiV2pOoF8jiwZoCdHWKQJ/
XXx2arrX7IEG4pYObIWpr7s61s9JGQ8nrf2TMVQIhOSiRu+qDIIcydbQcMNOo1o/k3+Oy5UNDjFM
SZBBD8ALdySfA63c9EiROY5RIowe8pVrN/0x7RLsfVHYPh6xGQeHiMO6bt/G8XgEOiWyIM0mVYAa
+xcvOfqp94wTBSzLLPEjpMeNFUVC7yRfSR8Z7d5mLbhbgmZuhtG8dhOqOD/5ySxwDMUgB35Z4snv
OFl39u1+9clPJlTPkaJKrfvZaiHUXA02tLFWeMRnl0SbOgGeZSC5DlolhxMq826AfRx3UVYPJ181
1LMa1MFvAbroP9o0DvWwm7ZHQaGjp3UEAlbMoUBaMEb6M1otC9GIO1QBlIf+mhgUoB4KKWbu0kyK
9A0PpF9e0c2/AFGHPSvK+K/0UzD1SbOf3BHEK1YFOJP6/XBs7dRaslyNkdNuorgfQHlZ5jtNcg6Q
WDI8FEk93Ut8PksX54XkKfCImNotOGCUGaVRdgYa/gdZgM0grOZIt+MhabaA4Z0XJBNn/+KEQsgv
QwRRSsCYEvAHgMzVYaBrtVRDJjVjDPYRX4UIlBGO63lE0bHSiMjxPCyJ13VZYpm4rL2MLhdYVhBC
3QrmtdUroRipLr2skOvGF9FZxo5Yg3yRguoQT1kLI9AngiCiD6LYRICoV8UuLppFJvUojMz3WPLT
kjm+dse3I1S3h6hNlbaPOPUBjnHyEwBxouAk7Kh+8Lz6kRFxyLu/MmT9oOI90wEzjEhQH+oiIe9O
1aqr7V3TYguDpTrwqKFnj3mPj7Rm1uFiU2920vgyh8xJWhws5zq4Hd4XowFXCOttnVqN0PDsXGxy
UnhuCWPva+b8mhb/55dDr3ZexhH4VuiBZaMMMDO4gT5kuoi1n3j9yaQGOLpVpHP9sLio90EagOw2
s/hpVgZY7GXOohagFmz70V1p+hcNN/bnQAabUmfOqzdE1pZrpbEjM4WOZ1nZ1kurlfHR6cBEQH5p
Fs8TnkPvWz2Lr3h//JD8jFUgVIEI5cX3DPM+qeJH08ncV88HQKJVvxWjYVx9sBhd6yk2rmmn/6gd
Nuxj3Ac94K2ZcbSg6+2qiNnXu3aHymEmsft3dRPinn+tkK2MKJnewmxm6pvJ1XBmpubi6BA5LOp2
qBNoMkMcyxHncSFdF2g7CRHU/vukKId7vQPjJ/Jk3nnQnPSUQgjlJHOzBgfRu01OllV4+qQuNTQ8
R5KNHQVfZalU8I//dI1lISvGyZqlAzzPClB7TJoMc5yKbQB8q1ZAh0QQFhlR5eG65uvI8MgWtbp1
yfPAkqAWSPRTCkE6iuBTZV+oRyHUG2T5thSZ1LD6LjWfqRKzG9prncjiQpWbdWsmN6g92tAYNRy/
XnsmQeW5+FrZu6suSZLd4vt1ISjJjBeDuTsg3sAwliN1BQDzaRyC/OQOyN2sqNtrkaxC6tK43zf5
aQoAnXNkGaxl6eg4yBs/Nv+VDwmJt7k0rTtKGeG3/33F/2CxGrKJJWBneBG0GqjSj27Dhkvndf22
SlKUjOWRe9dFfR+mqpyXtzn4rpzxpaxYv3Uj3QRHl4HzLxNa7uCZTo5pGw+PeRSxbQzJ9E3aODCr
OEXtMRchjeqgH7oLgmwjwAHzSA3UOQ7IOmS3FK8bDaBmJvbSNOjgMWFerc2D7hCXEZjnWAfSJw/E
CKdJg1Yz9RYTAIIemslpuiGf6ZntSVcN68GhydNLK53iSo0LCVfk0O9rv0NujlxNVoTYtbrn2Tfk
zQGlLtYxsGo83fkMhViekZ5ILuWDPorQdorz5kj+SsleLYMJ86Hc0AbGKgU9aNx7ybc2l9Caj1t2
4xeCXxiK6Fa4X6bfwHS1Ye1QfOkZw++0m0Now8fxa5LLKwV4KTZENDMCkjcNdH6pFUtANUCpuB2L
r3gWra6JTKqrVD3PquThLRUM9I+jhV0P0nzwX4PXSf03znj0BwETtFH6c1DIYDfZ+QNZWgpXR6xR
HwJH6der2JqG9YehqBN8n1XZfaUS0dRkMYCaonXcHSWnlwHqDUbz0/ebfD9bilpwnqUX9dVqva+d
lvfzYKZcDrjIIfGM1H3rSokfzSw4MsdrHwfH8pSUhbuRfGgfAbkHo3OayJBGC4iz3OFWs5JJMXUr
YDCvfm1mNxGrukfb5WJlCc/fU6zuFMOOA3O8RlISZy48OcSA5fJwahPzRJrun+2k8YoDDv7BCQ+h
nyVuArf3myI8jdhBDZYIN0/OUaXn+F3thurRzLmqGGHJSpW0XZamBIHNbPY4bD2BW3SOWPyfYwew
2g25vSttfBx+F/YfXMvukJEE2xD03SdHhPbE080iUfRbeaNF7ujTMFcrmGoFGtBqehtBKQV8oYAG
dqo3LznSGWAWdb3g3LYD1GeYg4x/W26gnGND1H0qovPcBVVOdCY7NyB7qqXBMfDx5LymyW/h/vQT
yvX5bjZpxXlYTaae4SfWise8WtOCXmTUZx3cPYE5ViEqd/JTh21XBR403KzN3slO5DTUiKQgctJw
4Uw/jSr3VMUPbv+/XeLDanOXYlNw3a9Rz1xsIXP+TKUuPDEDlEjz8px0TLuv2/Y5VxXJQyl+6/9N
PK1Tva9TWFNz4GDoBMe2WKuMwxNKjRzkksY1cdK/W8RJX8ppHiNOerJ+nQfkxKdVlnlqrNhpTTwt
11iuqEaXWHX9xXofo1fjASgymAwM/UnN11au9WHWci9CaR4vT71qDIdl2baTEKkS+lSeqOf3hYPS
gfcgjwkJIoXp4tKA14I6I1zCdVAaoUxWVGu/G9tLZQ39NgemAKjusr2Qj3qiddsL9VoZNyetwUZQ
TXBVQz2PF1LM03Q+nSxo0B1m37IK9ZoYlLElQwHlp4HlGvQyvDJA2l69jGWAZtA1319GE4Aybqh7
lC79P2nX1uUmzmx/EWuBAAGvxne3231NJ3lhJZkEgbjf4defraLTeDyZ73zrnIfRkkol4UzbIKpq
7z3p1tGo7VLfU9ekrtd6FiQImuLdSlO80yJUm9mVdXSSAaVq1LUnvQLfJ6gT/CF3B5+WupVmQ5JP
7TJvqLuGXAFRa4N2RWQPnSvTfVqNoCwfCxcyU8oI1C+o+zQw4ICI64FMuB2/+9GQGpoVFWgZXCZO
i5329NwWexp1Nq+nWeWbIst2CiZchUx4P/x9feUbdJPjQkbo3W9Zzwsv2Ru20a3oqsvEh+9iX/aU
uGFvmJKE1VZMsmrTE1Ie/N34AmROselmIH2gIgNX41GlTYYkWKNsZIN/zniyonY8UW8eDhOkVZcZ
zQArl1HWuB0pjmtZKuJr1dDwTzZy6a3xdebQ/vC9WUpDWk/byZC3O3CoeW18kEWYrDRQjeHdi5/d
rBIouRHXzZWt98KDMN3Zw4onCBFCJxf3Zvw6bdN+ztNcfwDz8YbQ29S4LJerKsrYabb1HQQTcUQB
ghnyHRqJjQOXWbpaqvDr1RmJRQYJWpSGM4Uukc8o9g2+L/NFAcnld3KZMdCsdS+y/JJBt3jHh6q9
c1lcHSJZBQe308yTETfWbjRAutyB4XiTe3n/yDqG2oAsdV5E5ILc0+27z7klI7DExO33sZP3zdiz
Xw2EyJkzDKg77D9xTYlT62F6NHp9+FFqw3fddfovUYhgegZeC1AKOp4v8BmeRDE2m+VjoepP0QE5
5fyxwGAP5kwref9YIEh3UXzIgGECV9MhlRV/sgyFpe/ZHaQW+VMTmfypVCKTRgFEY5Litm3HIXtM
4xeaI68Y8ZGNBGndhhxowiqHNVhj4wfyCIGU2mtWXvt0EbIJu39lNUAx5I+zrHucHNQy0B7k0QIh
t+ID5JFp2LRQVI8QXV2uYmduuA7yCJqb6uOORsUePfaMZPgIuMEIbgyQBos3NgZ4D4/1R6FYLnQB
3uEuQKIdz3xQfGh1uvvwsNou8YE887a9m3SoUYdaEcLnwLNQL4fKMso6Ss2nIfLz9Tyx+LWA5f0v
1EYG6slv64MdFP2jSti0MAmBk5sac3zrQFeMF4SHyo73ow6AOXOTftWJJPkGxcSHaUTBKC9BqDzF
rkCd4LRmXhr9DBz9c1cm+hdkG91V6bXmi1N107qdrOohBVMRCuQBSpNiRK5pCPIDc31ZxmJPBZCo
U13FRRK9OVGcnhLBwzXZq0pHvkBy636ELAkk25NnqvTR88DZGDWDSiKCSSlPOXDO6fjFA4CzQbjw
ewtZr7WGgmr83sf8MsR25FdqImXTCeVi06cMjIB4V9KPRgKyHxSScKRSm+ziaOYl1jL+4g5l89Kl
fqIGZOkscYdwbnDJa8d+8aL6qe2nVV+K7IXrYXKf5MUzjVplYiNbI7dbPeJekL70MkJFBhfsUJlN
9jIlSbPTgXNf0wJHVuM2HqvolEx2fp9YZo+aYjvdcBz+zbWnyfweQga9nyijmU7fcjf7VUtLpO0q
BYHXqhs7baU3lb5nVJtkH0pAYZ8KVXdkBSbfx2XhrnRVqUQN+dvZpO8bXaCWqTwVRpo/pROCKiNS
gHbq+EAdxig1lgjLKQJiamgYSkVAjOoJvItWDN2sG3+1eQvkoXKc1ATN3qz71+G8FS2j/YCF/uXp
P1tDsclBkpzZuXM0PI1fNYsNOXMOvsf/5EJr/wu//8LFBXPLDi+wd/+F73LZesJjezWP//5Jb7Yp
+zujGcyjY4AVC1TJzYl61EjOIJmrGuqRrRgtb5vU6etiulm6TNwsJT887hFsXXa2Q9C9OMZfXRQL
RYYLaIfijxOqod7/x1YV3tqEsMShdJp/bAeFJA667rjfGI7e+1UrvK9dh1NPPgQ/Wy6gMVLlX1xg
z9fd0A4XazDSA26vxT7RI/6Qje192td30u62UPQB/VZUoPK51BQ9k9h7k8bBZSfwfW+VBXOzF4Tt
tkUJZngz4SfwkWVQN7GfklB030t7/DbihvfVywRELNpAPuHUMmwDpOihxva7cSBde3ZlGJ2HLzfW
ZUi9Vks0v8dtbO2KRgwrWikgdTSs3teDDA12C4y3vmxqgyMx0Qu+AXElYHZguTsSzqjLnjheGN7A
41je6TiK+mQmL9dyf+GEy2csmuGErh+YQFJIBVwDWDlYd/iL7+y6KV61ASQC0kq9DbKW+avhOMau
BdvEvLbO+TuOjdaCPjs+QesSWudqreEhqhRYDuIdai2IMCLcGPnXbMq8H5ZhX6AlHr1JWyTbCSDK
I6JdLu6uVgFuFsv9YYzbMczkj7YbLL9oOvu+qHWIPIO8dY1Yl48H54DHKthkPR3PHQROvQfkB9N7
4YrNYoL6nwdiS7GpMpnekxdNBnor1cN3OCw2rUU5oJfgEJFALOyB/NIST2XOeOaTH22nuPJPXs5f
lqVuzIsHEe9s6UJ4ChFPhnALXluG6dx5loUD39TXG5yPIJOhjNS0WtYP66a0QcAL0ZL1WKa4R7ld
jwO/k7TbW0/wq74I7hn72RHwiHUFTM6J/Czw5Z5ZoVv7zra5Cq03fb62xVoAqf0Zgof48rKmhVhC
NX5OGSSCk6iVJxrydO3xXHzWTeGcxrxoUW1ZQP+j4mAZiTp5rHsAhPE8z4HPDCQokwBbtfCxw2Y0
v2Xgvfa57bWXxbcs2ndfkP4Zb7UwDjPJAjRT4nWd9OCmUFB3hmr444ACZHnWx+JucPtvEfSzodKO
xsma96YLteshzZIfufxpSBPkwjVpHyJgcIcWpAMggQvkXcfxouxmn1LFnJ4g6IvMuepWJiTRyCPJ
BjCvo0x4cDwwPa0014sfReDEa693wzM1XIIrbm2YerG13A71Z/XYhLuilMFBdLWLiipIQ6JsUoJC
kDXdCYDAMgAdBLpuqSFBukzN4yJ32UZ38FlpZjaS/9UY4OwWqdUJSTKDVR1gEdK5awXwYWYKpMeV
0bMaByJtmNY6BtEdhEj4znUCdjCY90zVxngFaZ5KB8inKmiNTUvPelTin1ugb8/kEnr9eKcWmHRw
WJxpdtRwQs0q47jUgfeyRKBXgmQrNvJgs9SGU4/8WA4KFhTU5cOq7FBPWrncRz4/PxUKfLE0ZGME
wPjTNPB9796B00LBKZ8ATlY7LM7Idpx6HK93N/bbTVN19atlkZ5uk76XD1kDDv0OmnIFOloPiTkL
tAP4y88dAcHFXx8+aqp3uPGWglfLKbduZ7mruaKyq37F0gJr0qJ4TxM3JZU3lZcfa0M9yLc0oqLN
q12Q3Ef5HV45jHtr0sojAgPDiZrClMMpic334ZijKEwWYnNjpyEtIN+b4bJTBU2QckXTEIH3h06D
3pa6GHIQ75eg4Z9siwsvRj9kPD/W6rcWt6Acix2UzNMwUz/CsYvAMEfjuTuUxi9WNt2WbPrA9m4d
9XvRAVd6JUdJY9TPlCeQXLwLU/7JxnrkpZzXP3kuCyvTazcDtxvcNoBfWCAKEiITm6ZznNsJ8luc
QcSzqePQROTib+s1GeMBHqldSsCP5l2WtUgZVVAoTBuoRbt9YvgoZavvHGnUd2MRsK0ZBD/JtDSg
GavvliH1bLWgLjSxAVwANe1qk2ViGd6snVCtAcLOEGA5tQFddnEmGw2XiRBvUivQ07WbLCu1ddxO
zrECrvRg9LLbMlF2OIRUJ7tzkh9VircRsCu6j20GBevA9dotXgS7N+YUp1qh/MkDhfX9/v0HZGTQ
1fkoGKZS4blq+F8LhjsqIL6pO6YqYipDrqWoNqA7dU9BF3onD/GwEw0diCKBjfBjJkD879CDrWlx
oRXUoKA52+UedNoRruU+M6Ch0cQezt0jpDmBybHf8E85mxaL/qq94XsDmYwXAXDKzjKz/gAN5OQx
sRLU6SoPS/vZogjxO0IPgc8bBGqivg6OLOy6dZ6J9HUsHG3PPMPyaRiDlvFUxzYDnbeevDIZDeex
CP+iSch/Jg+1iwyWWumFTfTcmhzUjU36SqYcbM6JCRYBDRzqkgcvNuKV50hBGa1iwCmkT9Jdo0CQ
buppB2FIMNSr2T4FlRCfOh+PQSg3qcpEaJqH2w5p6vVco9h37fuYSg/BAFMj+ex+fWfJ9FwUfxF6
DMnEYT8iG4hQwG9EmVYD6qA5gbMlGzV8sC4oHQnuaBSJtLzkrnYFQ7vZiNwgmhdcbdTj9GfPwiBg
oclQXJ5Nq4jJ7AEiAR5eenlw6bu4Os1DRJEC1FmW7z4V6xDOVT62l4LGvyC+z6rr3sakHz/3wP2j
zjR5ySvdvp/kgCooZa9zvd5oYz1BBgHD8bebcAr7XrTDV0Szu1PR6jhmyTK/j6wA7/VpbB6TwT6Q
3RIygnCM9N5q6J+eWp5BrtXIociq8LOx7bBt2nXNTBylKxENCfrwmTiqiuWhAEnbkzfI8jkz0h3h
aDtABEE+VXsz6Jb2EBFrtkM/5W+mJ2M/9ixxNAA+wyk3T9cLhQo36n6XVe2nILAQkCL6lJnylbpG
AT6bEfX1IoH0CxQGhwdqhiwHBT+IpC05PggbDZkhDQ2RgwbRhCtXoCl3APBEiGz99mPIQV8sa15E
ZtsG923l9fdOMbV3NYTJtGhsjuC/a+/IhD8Jvv0ufgKx6+EGTmNEJKad3mSfaHTjt9hograSWhf5
WWMjuqr2s8IBqWGanrvLGq+V80f4h89yGbq8FiefaO/5c9FHXLYRzksWe6UIUOtcZDq0krOHSC/l
GRKszVMTj+I82tZDpyeAP6kmCPtyk0dVvaEh53b9lIriwbbC90UM9W5nwdm8qIrBEM29zlv1KhJP
ja3C8dQrEOeF4LNzb/ZIxZI91MwY8mTkMph5Oa8TYC/5W/dj0bJj4NZKRzrA6U9te7WEfBbHnval
S0jJUWWUmrsr29wldwB08WGWlS0S6cj4B0jay+aA13mgsUxp+gZePuch1HxMKEdh1lS5Phous+T8
f1wLSiIHWLd8z1CqsxkoFxIrKiNAG0CPqowzRTBRCSd1DfwHoGubhYF4mSBvoRaT7V8nCoWkqCeQ
okVI1VVAoPUoxNwQjDQ9M4BdQNzF602lSf1ot1n3ZCJ0CBBrFH0PXS1eodoZ4Ykaz2e7Eh8Lh8Rw
vkV52MwLc4DFH8zafdG1XZzX0KrOAcHoYyfs1zTuRrEbm3Q8TnqIdDaguC0qylWX1eKviIc6MIbK
lnhatxZqCwgdAwsZddlmdpyNH5sbE1hyu9qpfLrWctXFL0M1K5D7+Ofkk45LqRjPjvfezxaKbidq
TC9AtX8su2IjY2QMKy51JJYgMXKyaYq6TIB7Z9uAIDxqQM09D2k9AEeT5i/78V7HW5+eF8WGoxx3
RTOzcXHqUEN7utrEiyIsQkxqlyMYtCfHq+uSOxn1Mu62/TB9HQSyg0zVhFGvjZAAXGwMJSiTw+SB
TIt9GXZq/TL8kwvZ/gs/+hTqihAw/scV0yLMkTBWV7MhnuC3tog3wJHqZ55+qYCmmEmfTcWjT0MD
bClQGvGgAahmlwla5FmfFwvPdI1BPaj2odAGLKdowOQQWwei76OG2PqcD0q/xXbjQkNAXNascMx5
fYuy8pkIcPGVhd2uE6vz9kB8QyHUmJ4qJAzOuo4HY2Jq7AuU5IQPtshRCZ1rT3UbPZF9Su1yI/uq
OoxpqIGMf0dmt+y7vdOA7ilFjcsXkLCdIrwxvMjQ6e7wTURcnnat2n6FiFp4cREjepxiE5VNuBqC
q0DmcKcHEruK3gB6mv3dIWh2NbTWtrnaVgdPHbJf8Sc5BQnw8nWynnL8nDW7AP2jrNLtWETa2h2d
7DmwKlSIW/NgMLL82WpEv6600tqSg8AR8QKI2r62pvyZTJJBWyJrNXdPQyOW/Z1j8i80oiZTch8u
4Don2nKaTPeQ22Acpdl86MuHIscJMvG+ZC4opSciYRE1yOihxlJs57ETAYiWsgoMqyxDVqIpcGpB
6OmROFYa8C/LwREXIlsJFQkxSFYXmha1OdfH6UjzZJcSgjuqkHhLtpnhRV2EoerHX2x0Idwe1wmC
pXYBRIMMpuAEuqDgRMPGmJR2OLU0Nc9zT260Sp/AGfF7zc1CGjKzGXe6Hb50zYhsomqgP2cjWIMy
FtBp1BsOwuJ3W2jF4NCe501VtN1qzRst1IVnAY5F89A/GVee1nrrOu2to4sny9xMQPcfU7yLZOAu
Q5dmyMfLQZs5G6/mr7oR9GlMf9nKhVgXcAD8TeiWu+YCZalVerGqIUFNp5OcJ9VQbxlCuNoC4R1q
l8iv6LjZr6grwHTm6kF6nCe0YN+VEA1Ztls2oR4K/aA30MqLHieQNlfXitxnFnrZ3Y3nzTXJf9mW
ejEYdocMOvHM5c20qr3RQdVIb+2R932lkW3lzrm3dQuZx3T4FXCcdZyka9+dadoF/yatmJ0rOZ5x
CgRNQ/OEUpJiRcnbRLfPbZm4nzJhW1tdtO2BPIoQIjP0LvvhYWWjtXVydu1B78M4Dpzj2HJu99A1
5E/tYUcx+8RhfO1Uen2gIXTQ1oY11a9lGNtnrii7yQ79Jw4MvgvCY/W+oUNo/catU3bPQuD/39ws
tRstp93+ftF+CJv5ouAGfL/o8tloc3VRcqs0JBVMF7oIsk6GVWDk42M8GgJErgV+pHbpvDm2d2gi
mSJajiDgkHiQif7w4Am4m8o0dNdUqFyxDEwUHMG9pQJ5YIiSQ04bPJBKioaaAEznemZOD7RqHCCz
0uvx58Uhxf+q/2WjgSXAhjeg/rOZOx1SXVfcfNBB46pppS86p34mSzekma9pYIgkFbTFn4TPyMXI
Z/+uMU4iTKa9nNpGyZuY6xr/gm9d/o2+KxyVJH4EQd/7f3HQUm30hVW9O3C8cOfggfHKHoUDSAk8
mTaIcxrQs/7I3enI60p7c8NJ20g7N456llcPUwohVPKA9IA/tjJ4gnLxQ2LG8V1hgv2IPjH9U7Q4
33U4ID+QCRW4EDRHhc9WBJBUCpH/3zgSSNrASa2TaEGvvlrGZKTGtPsADMitsVps1NMatYS6f1oH
WRAbp0kIS4JQANqdqEBhv7yhrvYkuTXrbilZLi/V4kPK+89kQr2vStQ7gXnvGPYvvClUexLqmjW7
wiKT5MwSSMHgiBNu6a4N+Qrc85c7+9U4ryBzHUf39ICYb/F16vzzAdEzyGXZvXcsDNMH87i4X8q6
+CgFQKiOCRIH7XddmPIDR1YIVIKyVTmUDJFyK/H091s8KfX7OoCuRcz7aGtUogCFttPKc+YN27Dv
6uNsixsg72soMvYSXAuzDfXYyVbDqzBKxsyH/0yfjRzoP9jhPNM1dN10PIfpunfL626JBgRWQxNe
ug6FiZmjdSuZoyYsZTzdNCrun5qhpm052Ezx4PCY72hjsTYh94dw/8C0u7lL87ZloQxS2J0/Gz2G
Y/uguVlOsOQdlQlQScBSK/CvpQNtb0dr5HKlv6y42WAuRbjZy6sgj2u54hwCu48n9ZR+uelZZpd9
ETVC3xmkA25n6zJ7HqIs2TJNaCdtsgKUjxRVty2V2AkZC61A+YEMVzS72GlIjWUMl7pM2QMboVAp
p6996Ymd1XBzZ2ue+8WxNoj+2KtR1HgNswpgmVXpGNWPiewJpC7GE1lMjqMgSIERnlMOqQvVQylS
c0W1ab0SHrHa9qc9hhFoM5MCtLeD7vgaEsAbMpZpFV3A+RldkD40dgIls7gRwzZ7J1USnfW69ck2
eB6CUYkEHRCqaO6pAaba8ifQ+G9QHlOwFcL97zMAXiJk6rSniSbIW/fq8SDz6nm24U833tMKxNAC
H0AwZ327jQtahERKVMKIEkqiWlHvQacc3nde8d5UeLEL2hqJV1iiEK+kyECjq95LVyqwty4KcRAS
tfI4GL/GTdkfwYbhrpELH79ag3PUaz1/Ba9Zf4x68AGSEpKydx5OyDXS/zsSuXMtgI0RQdWPyIVC
KVPPwYrYg9CKZouwCh5z1q90O9CeGAAbetazQ9A449oJ9cjnBVAI2zgCYQjHAYiyY8IokBgzs8oE
YUYDcK4CTTRujwsVUQAF9FCr98nUpr6WpPZBKI3zoY168ELUzZaGoxFOe+bgz5r3tf3C9LG/AxYY
FVlqCDrF7HHQ9NlXi7A+GdtVjbzuEzn0LP7cFXpwps3oUmnRQPdLd86kHkfN6IVTvG6R8OX2WgJ/
69dgMLigUqG5uAwZJ3CsHMmksx5aSRpYAk8Q4JtttmCgfVZNDj2+E1INRzJlLe5wQxOl+8DTfZLL
SyVKrPQxMS5FaIxAAk7ZBgyyHGKwkG7gjqWvjD4BdgpldW9BZ053XBHhOxlIzKcMLPIGKh9z3zWH
q1lbzdJafYDeJLjzhzf8757uiCl8Wev2rMdT12IrzcgSuQPKFsRjneds7IAhi9MoQitqEO7Nz3k+
5qg8RvSMZsPCinYRt0GbEYtp52QRaKm0WP8UpPbRUbgWHWA+X7Cyv9eDARi7qBp8QsKMtbHnw5i9
tU2aogq+m7bzu0mkXljoUUSNlWioY6sh+7IxG3X7pFcX0xzvHchY720k0g4oMzwvwJyRM+SsCYaj
Q6zpgELEeXaB5xS9lBBYs7zwXKoM7STw5WlbEDHUgIVfTHXzoF5RRkilh93WsZPMmmdpogUCOXBR
6bX4kj0wKhDBcOCOabg0Is8sELbhEirqfBA5ePyCqWtY7msM5GU1SUWops/1LXiL+KEDqOWuI0UJ
ZS+Mqs9A8IFu6qTdxk61abX4eCQusYxR9wbBXKY1foYA2HqAJN+zaUcINTMdXBcYUWPZzfe6dqc7
VArjCBjY0zaLqr9Em746UYenLK8jHS941BIWFjbNRD5OryU43tosuHM1fANiMxteDcC4EFXQh1fk
ld57k7I1KFo9NpK52wUYt+DkknCYQIehIHXLdGe24KQeNPwt1cQVts4OwIb27r6sBNgdXwWLbSYj
glJODImxKRLdJs4gf5NMdcmAZ1NGNV1O8iu4MPmeTNIycSMHmjq5E4G1XtyoFwAlYMS4oPq+UFOn
1XPR59U+VqaWbl40sXwLP1zm79ry3SO/HniXqu3A4pw57AjJDnZMVa9tNZ5CtQrdeunSfCOkibxj
84f5KSLtIrXLVXfe62rbZZs8zS5hxLXt7ZWulpM3uL2PHTbaB3+XDyINIchA6XetM76i9J/vFhP1
qCG9IVo6z479ra8YQQNiixQihhqoiDXQ1t3XQ4bkj/xagyDolfV9+4D/Zy9kRULVg95nGoJei+dv
5WQlm8gtkz3N6g7EwHsA1BHNRWm55z0xqNGtBI4LeL/FazG9IM8vw2AufxicGAoD6hWaZhc/Zk94
8wAoBSq6mdyIuMItKKXYbHDJiKuk/PsQcnQqchtcWAxEpK+cG4cnK6in2vJcxKiS5kGUuwcIuVjI
LPFk864gCJkLMSmGNr8fIbVMvB1E6kE0HqThLSxRb1ic47ZG0+8cIGBUxE6YIiM1C/XHYtPt3l31
RlZvZrnvZfN5DMjx9T6zkTbCORcQNxuZ79GWISouRu1YOY6GAgz0yFbF0ZtWWA3qDWFHPu7dY2BW
kIHY45/LrLHUMhQewvOqu+y97NE1lcCvnOS08VwCckodOFFEt4mNsT9kWaOjwlmdR5dmNjLJn/RQ
VjtTtPXKFGOxWSj5bvj3lomFk+9PLn2N0iqJ2GLUgrCw1uwXzeiyu0GOKTR4MUxj4T0UkbMroALV
+Un3ExX0xbNuj6iUtsJPUQX+fvKsRytCnluD8rlaCOGdcgOy4gnPjIq/mLGs97YVh+sknsaL5OIQ
DSO4EVCy158jXaJoMoqK7ZiB97RXDaq34hGJCnQriccZTZM3NbzuYsDGjdcQMrcnR0cYFeR6xmvg
mN+cmoEzwu532mDHX1lcF2sU2hf3Xo5AQOk2byUUsxUIlgO9gd7SXNnM0fN7aYe+HVr2rfOV38cG
4JO93upP1xh5gJ/fcrk/+SxbQxPvxztcpMqB18X/D2hhq/cMZPgLP+7b/py6TfoYHWdtnSIEBcAk
vgYtKzYDGF5OXd7YF8uAeLNpVkBEarLwmxYEq4niVgVUhe3HOoWSqqJbVQ31qJnceKxXy5iWMcNG
GePvFX9admMr4vBBgm/qEqZ9diohQOgzXlpv4DkKN4GT6XsNIhNv1Zh+MntpIKyh5S9QWMPHr8Wl
hXzATioCSzdxwIypetTUYFZaDybrZo7MmQqT6C4Xpstl3Tzdajs2OKjh+9jqilFTT3iEmAhwMqIf
H9zo1KJk9LHox+rxt4UGdl3Ujw3ysMqHLL1yHN9X0YDMXuosPn/bx4vdV6+zqpCptw482WXrXUgy
tu+m4jQ6472hTIsdArxsHWSFtW7xlg30QOidcxY2kM2ZOJjuLfPg4bSMEnIQKlLSlIYeEA54g2zM
12bUs3mWEq40yxOIS9NsDJxX4YG2RqlKx0ORHLghXH9+YUCFy6GsR5DUxU4yfdJA4L0GIYR9YYNh
zY3FxCOQxpAt+LB7UB88W4XwyWuxD03m7eQowVimli8TcStsf4xqc1O7Gd+zXPvcBCYTWyeo4pOb
5nb6OnBW+aBSxGehcZEkmT86QSblHuIAJcCuenscXMtJVkYEUsM+CfLNEHKUjdlBuAL9FkiLB00c
gspGwbENSrFADuKtbyC2a4Zmt3bVkOFWs8kzBsiRE4u3uAB9kZuL9ExDbcCtGuVezya0o597SOFW
kLCIjBdhAPMPGriOrfMYZZ1VCvhx1znC91T8vxoMb9o3Kh+gQuI4gVSxu6EuPhg3Zy+an11pKqao
P3Wt0ElXrmVFm1GtbxELcze0NU0LsNWgoquINwHvcbArszE8CajKcP+265KDlzjhae6WKOw6OMj9
/9mTWdqbN0ZObj5p4ZCB90GgdCkLEfyc9E7zcRTP5bpxmOkDqmmeCv1prAUYsSaTXziUvL72OFIj
dllOCHro5RZ6LM0dg1LJEdjhaRfgffRBTyEpmIZT/6bJ7oeOAq+f2IenJUpcnXUTQboqgpygoSoG
1KhH8eQyGpkE/A0UJbqCwkTI2uzxGUEUrIaEloHSiLUCFi06kM1C9dSjC7HNujAuE+JPCU6EyI4L
PMfz2tSO1MxjmroatxYq0FfznMU48zuJbxt5NYignRb/xUbLl4kc8ssHVwrQFWyzAKyXiW5sa6UV
yNy43ZgC6sqTZnef/mDvgy64OKEsd5KKUoXiBB2nwD6BHc4+0fBqhsZTtm1SUNCQWxRkz6MVAqn0
4U/2P678vbxFYOTqArbRP9UQMeYOVKCFvgLzN78LzZx+wJCV8nS7AC8FjLY97aCa4x3YEFtQJpM8
PBpatiUUdFF07W4szXtuuO/AaBDdpSdq8qng+Yr8aJqMNKQe2cQACVX8LbCGcNHUo8btbOE7Q5mJ
dTVkYA5eedUYr+Mhjk7UlH393ruxBQMXJ0jHIXVe5gXaG3eaT5iO6nM7ALm62ufKcV7pVfHnHIhY
JT4wuh40HFKc6AGPu5EON+SQbIU79PPEcuvvi/hXFA/Qc0R90QU4Te+SppNxVnukWnts4gonIMW2
gGh7da7roBoQ0cUYRHhrq8YD7cpGPjRr9m7uTxEUdZscYvSrpi+xkOY7zU32jpm8kePIoDGMRMC3
pbx24GFRrKY2G0AO8hAabY68mqrnXVyoPtdF7P1EvaUh27wEv5dt06TRAdzEN/VJZJgLj6oicI+D
d1vxRLVELHC+g1znByCv7omahDfvvVtbpNmgbgBifPHL/u7872tpe7074g4OAJ0a3fjao5dswiBv
57sG/cLnO8N8l6DffapuKAbdW8ih2vZa5x2X2wE5kOv1vWXu39xSnBB6VFWCPCkYYBH7JhD23OUW
AxYxsw5k82QaA+FAwG36v+p2KMfJOPsBbdBx56ZQn1zEvWJdL30DQY8dn6AJRhMi4XsTenj3ZBIT
985ZUB0RdeikT5tALNUvTGixmUoUEwBoqKdLN9j1qi4RjPMq62rwM82C+wzSMU336mqt9ZCa2lOo
CiINC1oEo3SBS3TLeJPHZhi2F82GMAgFIjvR/yhLhLwo8OhBksUG+05zZSM3CkQqe1MjeLaYqPdh
Jy8yUaP2XvyXRRlDgCyqjibv7C3ls2+S2pS2zkdnuvOc3U2mneaWNHfJG7HFux0I5P+ell/8aMID
xnlFFwyNKDpYtfMJ/xkvscytDY4S0ZarYQjoNihi+8Kn2VpY9b0xgi/YaY2XDrKFLyOkWZQnWQbO
HyDm6t3T4rQdI3+ELOdBuI3+UBvQkCoFnkCt3m8IwBqjPPjOjUNICuKdtfabGnyLgf5McNa6jZFF
K0voNSokLIJj8dZOq2PMC30z15TO+n0cvPCrVNgjCA0Bbsfns89LRaqw+nmCClC90i4OiW6qfH4A
kTZRapsm6QHLcZtgTUahO+AvpW4bWwFIH+BZQhhu7k1IGWqbZeZqIzKCHX449JU76zIs4gyLbsSN
LedetS5cUNLTRKZejKhHjU4vRsuYlB1QhHG9hGadNuFrF4QOayeuMvdgBS1K3UIGvn0li5mp4v4i
Yql9Rpa22OIwIFclaWXSPLc5QisdbrHzlA6CMzANqKV9PnrGllbl2ihX85grvWIrRLphlCjqxXtO
eHLoqAeKNhz1ljHzELZZzXNkJocBon8n/SvK7vgxpIPjso6rxfMyWgBJt58owoi2YQA5yi3dcDq6
y0Txo5Ha1tGjws+rCUsPCr8qnHQbe2Z3Ek0IOuChrZ6p8WT0mthdeqZRPbrurq4C06chU24dolGG
OTmPZIIAstjUJVCIWhMhEQWF5wsEGLY0ORkcsUzUFq5awYoD2eiiOsLErBu3ISKOiPgKa7gbA49b
W7vjwJtaiMo10rUQqsZMJjItW4dNDJkHHbReynY1UbYtwMKGGO+yImgh3CGqNdmqJES2LHZXDsrW
P0Oj9sEDbuqpGaruMbW6Z2Bf8s94nvDd/5D2ZU1u21q3v4hVBGe+UlNr6G7ZTuw4L6zESTjPJEji
19+FjbYgK+3znVP3BQXsiWxJTWLYe63RAN5TUYkaMwUb/1ox716MZTR/bdIZUxd4N124groXYBs0
xAoPC4VUpGc1TPsoy4L2c1Gu7nO8oHaLoiXOirP+JKmfaChvAZny4Mr1V7FPHA9VhrKp2xnFRxyl
9uB885TCwOYBzk1KFEIPHs7ypEnuObYVKWs7b7dNEy9YiuYQ6jhiYJFrLumzX5WWCk3KKqn5HjRU
fjSNfu5vUbTOXiaj+rSKmeH5IEcUyh2G+iia7AtdiBQUygLv5mpNr40z7bo4y5/tFt81k02MktPT
UhofSDSDWhwclgFSHEe8S7bajnrO1PzJe7YeMyCtvk7YQ34FjDd/sZBDQQZaboyhOMzpgHwZaasD
5SDu3ARxyvbamLS3m0vj5WVBJfCTHVv9GfCLbw328GWG0W1MPW3DFmz+BSAW0CJtSzIcTt3He7Aj
7YOMAiRdgK8OJYDgTv4e4D07x3X5senBriiLP4zBdXcFlymZtPWrx2qjGACILhjHC5D0Svxq8gFP
1r9kZDditrU1cj58IGOKpX3X2/W07D/Hy5ETucEJJsq8wA3tWXc0WkSo5bl2e06WeE/EWQTYpojF
SJE7xl6ZScYxzcDFwfmrvbQr9X5UUkgWJE9LH7YnfZrY1DOIw2oT2+Q/njBixtRNwCMDH1vLrCet
VSeONEZB+L2z1XKUHZFG+iH/yHrCsV4/bUnmJf4/YLQdOoAV5uHznPkdCMp4DBwfCTCQSzAB6mWt
Ce5BPKQA+n0vJyU1VZADKeDBTaspFDmTLEYBUxTHI1KLbtfQxp68uB7aBEJA459eHmVKxoyjMG11
56VDPdzGexcfgyVE5bSFRPMfb0Mb+2Jh4Cb88c4fhvpOWVhcRdFMBx2PbPWnQQqSNfQp/lRdyK/B
wddAHgIIGFi6DZHDAb84yvWjnS2AL6WxYY0OoDullJq7MSMrZWv0k7mpVnvYWA4O/VCgHr85qLEn
Y8e5AahU5UYCf/HadE9dfXFM67pFUo5KFxVduaxOh3Xpuvi7uMKP16/FS5cL/ovNgnUDoEEfv0kM
1wKFaZbVgd1QDovSGi7gaMkAVmXwX5wszD9hI5501MhgPR9BZgXoJmDszquEbZga+wM1wou/mEg6
PmtRLlm33SR/NVbD/jB7XXfNrX+03sc8CPPW8qpF/Wj0RzGGQIZMzLfIFrBn91h2oWBNxiFjYIHx
bTUHIQ4vcQekcILAiwA9wJ9IBvKDDtSOtNMYgpF0RYlMhz2/DFxzAV7VajzVmXO2YwcbYEBY6yI9
JmFmcfscposBTbltm3Y434nIhBomI1BPGZORWBPn8LZfxMLQjpLms9uLEBO8BvMO5FOAg2VxFyRX
NjOLPHCz7bB8Dy5O4TXtKQAuxh6QGgmqqixWfSqZ8jYF8C8NEF1sAVcHUPkVJD+XFG/VSzBawa6a
JKaBYbzJtLaeq5xHZJgkAlgOvo2UGKRN8YiMcuQ2tFsn5M0FmesUQWl7lMVHtrN4u4nmsDzA32Im
HMTicvZKs1sAIHQyR9azIxQqVjs2olxOzZlJH49ZesRM46Utm/jKRpw69m2lRs4k4us64BHcmRYK
8qQFNTZDZg0LMc/WsiK0UCfaOWxDboEfhFffWIqTNed/k4hsHY6fvWsZGzWSV6BeMhY7j1fW918x
eJeCSL/nqgV4vNOIiSy99ug95y8s2TADzwL93nRvsmwF4QIvQhfHqq4L4srBAyFXVvcRje2Mobu4
xiWs5QSDhqThslrC6C07CpFDuPfKtb5yMLeijGr09zjCRbai03LA+O/r3GJfXXvuNl7Gho/ezIa9
WJvhErqTfWrb1jyY/WAekYG7brzFPFBejkrO6Sp3IyrbRDUscnXAODm8skbcWWTYAd8s0oIcbhbJ
4BWbUQDJWqdyeNacIK9LZn5QOkhoxhmyfop5TzZvmR8yUeTOMrdjAMM664uOg1XMAmptqrwGcIS1
YaCmOgezeGvcpQB8qR6vvjWdkahNZvbN9s7Lxmm7kRFH6YJs3d00OmA1yDJ2GV2Qa5rVciIRNSAy
QL6AbAzHR0YW2bUgFDy2jJ/uZKoLLM/qMLdI+P2ARdsftAKuGpCdVcl69PE7dp9J9qMiKZNs/LhI
tDBpDFQPcFxO+M4GE8Vp7pzuQCIAgla/H4/kqRbjDNmbPARjyF29J5JzsIrMRmSA+uADUdWiUwi+
z7oKF9QbCwNFor7JLyFqHM8zS3+QJc18IW08xhwPCTTUE6CoRHWRM29pCLpHfLnasEt/XZu+ubSL
307bELOjKM/Aw2tIsJ0Si0lQHM0gImOJ+RzXrpwsteYeqGoeqKhZ9mL5to93XVB+a/sD/jf6P1EG
PYIDc3UPjTVmCAS47RbTzRV0SB2Qt1l7yJFLhUxAoHKTNmkAZB2tKAl+As/Ux4yG+ATf1GSDumwG
hK7E2ZIiBAHG01siA5YsSDeWMFg+UiyO1J2DBVtc2JhaotQCFrYak6pA0maFhfsIArhh2ie8zsGg
jSbGTx7Q087QRDSepi72cDZSmcfJ9CJSx3GJo69evtBVV3uur7ELeBBKMKw7f76U8e4t0VDmHHqD
WyOhQirWAg9evxrukxG/K8hdQXoscTkAv7CzDykyVLygjM8MACp7K6nyKE1DZFmTsJd5Co/jWCBR
gTRFgs0g8qGhVmjnB5mKNdvOuk1dq2/FJ5RcSRaZvvkUptbe9YvqlGVreHHZ2PUoIkCXKYhdSTXQ
WtbuTgOSFotHE/PEzjRHC1yKdtYp/8TGdGsaUD0oQ1BTYSM68v2p2dFmvtq9Vxv3tNmvuv/SGSyO
D/h0Tv8ykrM1Vi4rTttkV/T2SeYTP+ksjlB+VnqIpagDgHVs2ZICk3x80pR47LYdumRJY5UhIr2b
zHPAOieszYNCG1c+kBHctwQ34noAGOSfToHFhWExJL3dJ8CRvjCzb0sBtOF7PWlq0PpiLwnHjvSE
9n0cGdkr+009kNVT+yFBj57nnTt8wQp6PuintH7OP8jCgm1mn+MwrMQJ8mDNwGboWLud+6SvIxJS
87+OTYkqp93/rxhMYs2REd1CMbdP2P/D0iQ2prNmQXngVCHtfyGbqmHdtEXOFCkLEaxoN+r9TzK8
v9/iKW4WyfRSlRX2fUf3SNuferN0jQFX2QbuuNMKIFt931B9d/OU9lYfNc7SgXaqn9Z9UPPyGBZt
cPZl03mGf9e8J8sy5AaiCg+4QT8z/s/xeJDtee8PAIL+frEFxCRLZXV/znXxsZNESI1sqOdbwPmk
XhtaIBd3LH+jZSgpB/vRg6FZIvuTx8mR5NRQPEacSjQGzUl3BIvhSYeiXgks+n0/lRMKzAHVPljb
TB7J1m6P+dodMlCA98/cF/muJA0ZqS6BAxUVNtPv7WWQ7OakA90FVj5IkUf1ZYpcLi8TJV6LwGEf
AGfyAytYJgnC2jIUb9xhNCZSMN58qZcK8BGSXUz53XXf9SM9ObuiXt2NJhcDRtR0AsMSCtjXbRYi
i59AxwluXEGH96FEJicBNTMhjiNlkYNmgvokJjdAthm7efG+kYhAx0murLWdiozywTTba+m/Ynpl
/hI0OHLW90QxtcsiX7pXQ54AY4mGs1/qJp1dv3VpTA3yC0BIQpoY6LVnGieLaezqJfv2YFc3FhBn
tLAC1ujhDZWE2c7VB0LI6zRmwcsA9lM56JwQwHrUC6p4P3MsHUjBQs/0o7zE4Z9fgniJhFUMLiA2
CnfA/4nntEB9b4Drk7R8SzeXt36S7tWfFPbIwo/odvUN6T+Jend/sfoTybyoFgvpowhKRhXSFt+m
3n6FDWSDF2cOjgVQwWcDqpadAu9EVGErjbkMy3ghKVk6Rlqe1wyoqxsSgrAGieRglxM9Cp5Bjzyf
KydewZqMKVyY9vjvoUmal8TToSlB/K6EeopHU7+uWjzA3+Xh7tGRxl3wxzg04mI0ZbcRKHHcZqjz
Oi/ybLcIXI4d9duYetTYUw/unRBAyFKpG3IT0vdBpoe1t9Q7EISiXPJmBy5unHD5I1J7PZPzXZmb
XoU03w5Jp34ZfAFgRM2vNAFEIdGIPIRWkvRgXU5l+XnnOCCEA7c25mzA9SRhkMXFucgtAMhMLvbZ
swLwuji4UIY5GZIQ24ZAYlntN8MJtNq7eAVBYQCA2CcwKF/vyldmWR2mQeJ+NNFy8jAJHg41wMMh
L7aiG6uvouanprG9v5Cb+dmq2fyZs8LdccezzgAxN59TvpogwgPANWpJa7XWanCG3KBgasUeWV8d
9fprcSbzwrC1YpZ1f0kTy9o6qJr7XKblPxYSSP5pO2DTA9kNn+PvgzHzL9VU99tiGvnruNQME39g
i/aiSkF01GyThYN17x1yMABSz88dzq83PGWSmA+LYVT3fCcQI5fO8malflTciL7aypg3dBEK+O6V
5EX0fagL3wLQkKLQfdBQkZKpW5CGtbyIVqsIksdMx9L3QbeqfcmEZNpEax/+LrpQJj8yrXi82u0z
0ZF1PGV8+4NpqLUUNEZdxVF4WCje/ip9MfU1dPS33S50993oWPpW7z4tHUj/sUCGBo1RL8FOb4gc
CXJLUImGDFopKjSChgLTILwN1VU61efAo35D2iC/B3AQILXgRM9DhhxgU54FB6Upsr9RdChBDDpu
dXxPY5cqg360+ZeaLJMweGYyjnIhGeo/UcJIMX+0QTZdfPZBaAQKk1CVh6h6kBk1R+X6cbGw8NYV
IkKKh7i1DpU3VdFjnUnZVwDAK3zsHJG/DZ5o01yBYWF34QLQgLbEFAcY2up+7v4w6lJDRl2FNBa6
tyTPURFFXVJPVfHRBH/NPmYo4HMltLIlZ/TUe5AZuTsiKVHaAFh2OozuiKQzjLQdDZEo9haKhv8/
MgeUnNseO09YZi5vOcmApjVO6fonSVTKsSGV2qIHiMpw55GUyJwpBlAKJElfIRH/lt+MM/b0chfD
zsFQMbf4XG1J/tRnfXcIl/RDwGNJqyLZo1SX1HfSmaOQF+/J2NiFgCqOMr5zkPb9mraA6kiSqnIi
v2m/tqg3P5KMtNTEsdVsPRSbbh8UuRiXpwp7UpE2pp5hyxqltyswwBvngde16YelysSO8FCNBHRu
UdmE30zsZu1Jtgz+dJ4k2ir1HmQAeoaH8gtaUCEvq4MjiXDF/ns/I9NoRSr4jsa+a8cHMfAp3YkS
VEeP+scxH6Z6LwYr+TUWQ7zz2dQ9OXPbfQWCMChEVoBENGZ7rlEYtqm53X0FQ8iMOibbfOlBMv0R
MKkfcbAYvPhBt8zr3pgbZEhjF9A/1KVTnXM33JrYKD/SqAZ2EDJtpGKtUKA+u5bfREolhbMUkoZk
OOyIMS/yzOVpSqaDGpLGqLv6bFjFd29yvItuACrWR30cYgqnBa955wPw6SF6aWCLh66mIpM+o2sq
U7o70eDxKIak2qmLyJh34ZWrvmcyUnem/kR5Uf0Xys8jx/T6qEKkdobz9QETFIOPyB9WIKIE9ltK
PNGwCDOkdKfNnjTUkALEdljpVH4KXD0JRqrVQ+VlUQs+rL2yIU2fx791ve3v9R4w9WjHF0nmeEzF
A55dtx1jvRV8t3fcZCt+UlpF5tr7QaEv8F7YGHxlUWsmy9YMwSupyR+B7f93Z9vGjuSPHJLajtQP
vnpIPSKrpJ4MKuQD4EGumSy1LclwqI0kT63WfiQLzfxTPzfJJShc5xMYDjqkFvTtYabyy8plZ7uq
AYXcF2Uvc1V2+DcNTzxmHxiyxZ/NtNuhQt5odsMEhKUwSbFiITwFT3RKnUoSHmoqSYqj7QyObKoI
ucoclGL9hq2pYP0fBfAnQ4B0ndSzIA/Ep7shiKQ+gaMCh1lGdiWkYO4AsDDSoMEKUxiExJA+4gur
MfiFjkEd1k8a4ph6TtX8zlHhhro81KNOqDD4vmQDTFq8zYJ83j6s5VzHvJaWME5aDjQQ+xynmAdI
9y7r+r3FkU2TVDgiZLTbbMuNZ6ual1OffyK5SYQKKF33csCdIru6SsBpMceyZsoqjG0JNp4NVUql
Tb88U0+VVKW9BHyVaiq2uquzUsVXP3pTARZ5kzb1y2rztmw1et7uDRv8op1YXgBQMF492VhG0255
u0475qDoIUosUO8B6AqZEvl4pYaM4wxYgAPjw1ErCp87SEsvHXlICF8yTLIAEA8mkGc8bIjQrohs
FscBGnoOlD6SGcs6YAVs/xlmrDsFQJB+SjvkSiMpaUWC2gh+0rYSEfY/AHHpjc01Az2LBLYMXKOO
AcKSmxEHLBYoBWBRxhyQl9NiHbIcOKwkWxKW7GwTSeQ2EreeM3/0nwPwEOx8ia2wAhdVgPfDBSpR
j69vyPP20qYlhuboNZsZOCHPRl5EK1DAswiF+G89KZvBFXbFd51jkQiY45E4N5O5KrEwxVg34eL1
PkCcISS1QJFLZCVBtdWyd62DDI9TQMr2p7W0wD2+GvPBAmbvrzTE7G0+MO4Bb1FqUba63A1Ja6+i
/7X9poMXsoKZbqLy42ojhjpQN5bio8RcWN4j2TzcWUXlzeT47t85jyBWBfXFopZcelpPK4Y5wBsV
AM/X99YPJKtjsEOB/fz6Pvvyd3+1cvCBAyTm8DhVo//Cbdt/cQgjD9QKm1EOSUbaMMj7Z+RbRCTX
DjQMgTQmd92NPSkSd+A24Goq9uS62V8PxhRzTnAoUcxAiJWXXhts/YTA+j7wNevwHALxm1MhRRLb
VekLznZLM4pl1wxRnd02n9OsTF9cO3RmJCAjO7IVxZFkIeoe3hwwL3Y2Tre6WxL6oRjZVoeuMD3b
YHZTb+gzpgWS+lTmpAW6BQ+/PHz4ajlF2gBa+rj1ukobsyFtAIdtKAsyayVocNpaF7AE+Wdw5ICq
zQRkcooUvEQ21ONsNPe1leGfVWrZ2M4v2s4EYs6mHNsQOQFQkIfWhmlzsjHlPJFcB56KQexZXnGU
R9koLgYZ4igPbIkcWx2RyKHCBKDxze5OdtdV3t9jUZhcNKjGIOehe7tIU8w4oVrXZbA2Y+0XT31r
AJ83D6rrKBvqAZ7ra5zk5YlGqOyurw4yrp+sLgPJ/c2MFPPSfTVWvOimbKmuJGrDDBDT0law9pd4
9ZKjeorrEtqlR+7l0Pj2Tr8J6IFODT3fyYSNqSMZNGb1siBFrV4oc4LqK1G/qd+E8gpkri9AQ7oK
3uqvog1eC8PABMsKAMIfz2ETqXEKOoznorUtETUGOKHaxjvnZg9LlKUCwkSqA6tLAVNnj1sakkK5
2NNcnN163N8Ho+tkNo6r17QXh7toq89RtxD+k7W/00zmblrV0kyHpj+ObaOW5W7+Q7Y0TvwYPyz+
7c7EzbEJ1SEPFPVJ5WhiJ3dpvagIsPfb0BM/l++GVDbzAg6MfGwOINUDbtxNTj2SmXbyauK43ERy
aHAJ89HaZBJYNpHNxIEzUzh9BehrDG2c1t4peh/Lc5JRw0G19Nr7c/OkFRSFfLWiNpAvrPwe4pM1
IBl/m+MCBLKAhU+249w7yERDA256B7isdn0ezH8pJ8DznQfZkC1Wj8hOpjFpTJwFREC7Kfak1oZ6
6Dc+XPSYetQYfj/thJMMKqBWaGPlnITrX+DCcXezH4sTNfjsZ2ytyjEAv3kFSBwQTs++ha6dWUJ+
Od8N3lQwdcxuiHiPYs47tXKaVGjpT1G1E4XTw7vLk0a5P17+wX6iGyNXavx4D7Tz9hRLDktfMV8i
EecUSr7Mu7FrlcsB9H1nJQsezMmdfKhHaupphVOAJA2n0YiLSQ0wJqirpNoJee6oVHSsX3RSW96E
yaZukA28UmLcz9PYlJ4S42bh9qe6m/G7Rl4cueiEuXcT6GYK3rj+BHDR8gzgiS9rixcmclT4xZTs
z8T0TA3RPVOPFDFgZU59t24e5O/ZUjieWsEWFDhG9NOYD7632wEpRH1BFeloTEDoK4Lsgp3tedlT
11nK/DJU9gWsSeOTl9VzJmtds405iHUrkAwJ1lTps7J5wHGeNPdxlpBvZ5aUAOwKcwBT2cL4oMO5
IX7P4BGJsop17OjMNouQ5hoD22XG/hqS+Oyt36JwQI0fHkEp+6W0bP9y99yipxK5oUzN3ugHF/VA
sOc/q176652rNiPXwaxspCnAVl2WHobq2m9X1DeiLHDyiI0KvDgMPEw3Xboaz7Vf3zfznDsnT/RP
Wu5OaSwiGvfu/AGrhPb4nms/GmzbZ8JDes8PMckYiCa2DlzeLNYMeQyR7ZsfDJToHLWruuwog2bd
dB/00qP+ARuRFjBtSs+yTqi4s04LQ6EgagfRVaoqmYCR49qDv1ux1Hjyu2pnBe5gAz4NRqSm3p1P
sExmeNYqZY8K2ijphjTswEDNbNRZJCAgT7BgOncu3wE+pkH2IppuDOoXGt6UZKrl1CMlEL12D3KK
QUq8SJTywd0Am1m0BFOPLFM/Kuwwu6ZjkHyswUh/8dz11cya9KMSiWY8rMYA3gFpQY2RLQILCCAq
4lDwzS7z2HVNmQ02aZgNRdFeQzZH2qlga3yc8wILersvig1w2tqdNawVgGG+B7EmvK1R5uMeyY8U
LPUj32ryK+fcxLOkqGcO2m6Z9IgUyguX5AEG9rKearP+QKN1KFt7T1qbWAU6Zxg2c5oP2Lf+7uIa
nAfPdrDsbRQqHpWh8hmDrN6uvdvthzgBS0Xl+leGGv5rM6KcBhRaw45kStHN1ZPhYh6sZY1j5QBV
yI9atISjD3wNF4Wci3ghOYksQLSCes7uj4m8jA/EKzYDZ0/+Msx5KfFQGJdDUoE8JdKlDpbU4LBs
OZDhndpdzR98TEMkKPe5SUcZ+KGqgrQ6Gl1GhSQNq7DEvCu/kBHIRkf9bt3gLumuXWYuYHX7sW5D
Ot5HbMcoMJIBmUo3wDNs0YDUG89kgi7TCiBf28+1hV2IHxHSaIii6k8oPIqPNGrEjL1yQNghDxEI
/jsSFkYtngaVw26VkwsY2ATzXqd5CUcvODkSKg8Z9DPIpkWnZLULopAI+WzKzuny8ERe1LwjJ9Et
LtmTSMclmRrSFQGXCBSlM3bHmjN4F81XakJkk79Oe+qzeHyT2uDAOgfh8qINSWnxdDoAbxvbGLcI
Qnp58yTwNmHW9kExoFINz6F8Pejo5GFg068F8OgZJ9zdcz8G29Vu0k/CaJHv1kzziYaDCdjfis9/
pY6ZfiIR0CiRBmdY9xZlJf4iJQh/kk+DhYQZikFead+455sFmfVNeh1RLdoCBIQDA+7olngWUdPF
1ltPyzLep8DsQIoOyYabyYNx08X1vs0aINDe4umgYnQkUXcGRGsfuZ3kq0NpO+2Lo/K72xPL8uUt
17/MkukIoHm8K+iFIZtcNmCEALQYCcGDjXdN3CLJEbzyakQKF2lseOvfHHWcRr6jSEGyu2CDjotz
xM7ePJiS052RulDlv2Y9KOVAzWufTJRRnNL2e0/LGCBGtj2bwMsjTbSi96awUkLSPKj/J5mOSm4F
T+L/KjQDk8BspEgibgHCkSEfOs3iz07ljceGm+aucoeXse3aC3hTLoSN4wfzcr2NAOaoRgSjkyZ4
TpcV8uSsbG6ao6qDBW7Q2eNWdgxBMkeiu/LZdrD/KEAR2RXnDCtjJJnhOZeYAJ9qjeZII/1Gppcx
c7iLVPQOKWvf3+z6RX9TkujB/adhzVgc8X9qjMc4CYeDI1ZUBcmGcdQHCdnQME+Wv5e0ZDsamdhi
UHIakhk50PC/kCVO2QFRRYZ/u5CNMTnqOPrqlovpiQAyEAieFuTugDIkLMsYuD4OS7erlI2mDX4k
nFP4Z2pWb2oO4VD9qkXIZ7TSrYpAXa0qahQkiWRat1p2Zz73Kxv3dB2krW87O8DetAmI9yJDYo6C
LSEMEo1dcodT8gB1om20C/V4GD/Vtt88kQWJHlxJRrAn3QNUinZ51+YWmrQPd9BPHip2becPgm/x
bY6JJXWpqYE95a/ZhQZNG7Qc1bOed1Hdye777VKjOkx7UO8xTAaaygbrHG32aMEW8BS8F4ou17ni
UyNJ94awLZ7XiePQVSRfWxTrZAfbEQXgD9FY6ZpuLW4m2wYbOs9hyRYg+wbNOoNmAI6Vv3ztLaTi
kbX2I6WW/ZbVmHuR8C4OjWMxrWDwwkxi0/hOd5r7zPC+lKDTbYpQXLIUz47VHadfhY3DSRwUx38D
9Q8rkfLvMguGyE3D8pdWBM1+AIAzMuzN8ZAsmQB2olGihAfgUDvw9JRAuq4swB6N4BoHBu4fXuMA
Cgzp8mB0SHp/p8bSOnZz5Ok6Tb6tiiF+QZ58/EK9zMhRbIUEtj3JhqZ1wb7ZYh5WN4AU1IZKMwHo
quqnl14GUCKKYOA8Zq/GFHadMWOkCEqo42TrDsx64G+W90EXylaApW/bPjx45pBdQJU2gMIcxWoM
iCOXJfvyuAylFWSB0kKcOi0OEHBnLGn1EnSy1hprxnSN/D5BGYWcWdBcYGqGQ4FJzCuJsJklDoXp
uxs9vUiBblPWA+hv5VSCLHQM8pIxcmlBoz6ogQYsr8JsyS8ocIL2kACXTxk7WUAxITmlzlFiHDXa
9kczbYEVcwEwJBRwTCEHthZYnfdI3ZhQ7Zy5ApW9S7A3DbsDWJW7zE8lcEMOdes+eatgJ2qGRYSL
Gpt2i+zCcQgYAFizDEgKNyttT+o7S9UlPam0JfVCe26DsxbaHd4rwEhK/ENieU/kYgvHi7wOqL76
7CdY63W86LE+2AKgEdI/SaNOjYa1LXYlQ3qHOibiFXiueR9vASKIHQ2/il900+Io4TlffyPJWteo
/10X5MFbY2ccSDh4oDGKphyUlUCPi6M4qV6muD55EtSRGhzkenfDB9lY4hX7n03IY81HIDvqqA9h
aOjcrsnjsj8ara8cfhq+TFBY1C8NWIbkjh/4ZJxTL2+IhhZmZnWkNdQjNRnSkJpMOushaZHUAmdt
+OBncuxkc9f8XVs8hOpXEzuE+m7c4Q/XxhYcZejqqiqPWVG5IptDVV+poqth6byD5Xd/Ub6ukin9
0CPJuRcTGJOolmsEbAIognCe3BIwCjemHlt9TQqYoQZbDDMKP7ckdHL80vc4nwKLuKROzY3SZ3tf
FpUqK/ICTp0f3dmreFO37gsL0+m5Be4DEKkrlInh9KlsOv6SyrMpGjLLBHU25og7kpFW29nm+DEb
LAGW0O+u1FsrgJpMLFEhtZJi6AtOvZcgE7GpDmAC9S68KOtw3+d+AEbW9SCKfOq2qMTxLqrrtYWI
ujWzd2zx7PZllgBrJsiv43RdkJ+BZ1XERtBSkw+F7LMRJegr/3j31U25YMFOf8l3v6k7lRtmXz0h
kL3U4b22oS9dBXn4Udz5qB9Y4wKCmiVruO0lWopT1oBd8db+bzfw/L0aksbziuVCvVjCrNCwTCq8
zJoSRCQ3GZn0FZZfKmKSAUqmy34nCwY83Ql15LiS9uhG1FmNsbkYFV5nZn00JYJOiqfOmBvjSf1O
6HcAOGyURubQDEhCO939TFbpQuMCt7NLQbQdg7cRhYzmmGyQC5Md1jUeNjgDxtjAccIRmEdgH6ex
lfVMnuB/nFk4JBvO5umljt1tYtv5B7sf8g9zkuYf+hx/Usuuc9ZPCdAgzQPA0M1n0pGpGcy/xYsZ
n5TFxM0V72xzfaIY1CCpHQe+4bDs1bV6rCF2PZIl1MUMfBMvcRpGVmuBIQq1Dtg59XukyyXgIpQy
fxygkEPqkaztsPGx2uv5wYyUpvQaS2c5zIX5509jkKKYRRxlpvni5tWEz8FA5p69ZM3WKBZwCT6M
17L4K8gmcVm8broOon22JJapkKOl7zG1AzvkEDOl8/rUvBT4REFdyaZDUeLfeQrxgz34gejD13Jg
SGVLQBZgrEKW8zoXJIwHT5jnAvs9lqjf1CDNx7yIOC/38QyeYFBC9JHdtfZTSFkigIYuDzbgbDYG
jQHbPb5W9hc/W4BZ7XnY++Sp80vVBP1O0+Eu3YIapIW/ksi1Mu9SYmOTRsSrW1uLs7enEWsJyatL
jee6Pp4IHjIILIZJx1q2+wl5dddRpkxlszlijo0hyZAYlVwr7n+q0hkvfCkn0eSA8zHx2C9kqkRS
2SBfYWMbHK/FISyCSARu/FpsyIAvS3o1jKx8zrN+N9pWc/Kn9tls8bu1w/K+ifOk33OAwkYPCibt
WAiA3gxYXjutJQUNQX/zxbat+IkCB4s/3kUfnefeNc3nR7G8GVC/PNseKBxLFJ+vReaDk3n0PwAl
ac9R+/tCI7MS4jUGry1QacZ8k8UJTmEn4y+y93rX/zAxnhyw0JPnInAnxTiCFLYt5mlfY+s/x782
mJPW0sxP5AK+BKwbPN/dxTnH+9OxO/dEzRKkwH4VwgX+LHok69vgH2R5LTtLm6FOCdjt0k67Ue/B
92FIJjqM9v1pqMAsA6zhqwLguGEHqEUqsdHNPPMNSBOmY1Y0qJ8mRVi7TvhEZTkedjabiKQOdZsB
ydjWVH9OZuQr10OGYiZZvK2qtalLTY8txjzG+RZVcZMIS8TmGQv8bjuhCiXqUHwUrgc7QeEy3l5Z
99WfFiBBmcAhHoTZfg2r9m8gwrCrwJPyOlfxPyRmputtk2n2jm5jl1/5LgzM6ohsFuROgFRm2/S1
pGlx7C8Apn92uSg+ht3KPtpjcx7jzv5SFH0GilXAzLp+0/0aghRReCW7rGVgXlBRaaoeyfzCms9m
+E3rrLjvdmHIGCiahvpqtV+QFg2+HZmrGAs0lu0Ou0XgcUYyarC++dsWs3toAcZ1TFcOlgsnwaoT
DQpIQA+jx0s9KxPwEkFR3AzfMdEi6uUsS5/7lL9FpkgzysxFCxATACyMspkkloJLqAs0Vl1v7v/p
e0kvSZW8k6TnIEvtQ7IaZ5WS8/mqfBMATyOlpNnZVg/cV+FgtjKEKG+w8B8DjPfVa1+KEHgFQGAm
EybtPJy/7LBStHaGzFkEWEbFPtXdaPJd1Zxowg5YmAWbqqI6VONyP9dPQTR4ELO5RGqifze9py6Z
87aOzHD5YAChAtyUwP41/BD8xNZ8IBBgEmWoGt+3uRi2NCTFUBbfJmx87dZhTXfcbob9VNTsCzDu
TtbaV9/KmeN4Tfj2hyrN4+P/bQGQmWbjmEwcnMJhZ2rEkFqq959lk8g+4dC/u3NlsfHNMQITcLjZ
W9XUjwVWWMZ/tjhfPq88dnbgkrbPScD+ViWyYexmp7mTVcgWgAqxlvIuukHZF77DdcVWzoKqgosY
QHUO0YMFkLPvZfacIV8nGerDlJoL8EaM5boCDuUwJK4XjXJICtBt1FegU9AgMbomRgYGTlXrNMyf
gDb+C04FP1k3NHHuNh5SPQzUuN9k1EtnBwd/luECxv079Dj1pnrcNKByegZ3FoCh/S4EjmSZXTkN
RZxGdo/E9UykzWUBBPGldscGJwLptpAikiMNqS63d10ss/zIBCnlNhxDqMg0bwsDoE0e68HWwJEI
mALocJKQ3qonH/13Q6noyjjd+oMTKOOmFwA1JGu3a3JkCfwYopdDkgWmBcjaSYbknhOCiE5276Qd
hfp/nH1Zd9u60uVfues+N1cTnED06q8fRM2W5CmOnbxwOcPlPM/49b1RdEwfnZx8vfqFAQoFSLEk
EqjatfcyQc/AqvFGUuT44O6k2N4cd/xH+uQlTngVWlxiglqBDXSi+ZX3O+ehNjy3S6uXJkZmQjTs
WaSWM6yLKAq3WeAPYBYqp5srGYo6kahezSFZjJohW6zmPnnKCpXgW+R+JLR19eloOOkPkU3+IwD4
7V6fLLZr3DB76v3icxzE2XfU1f+IRv+fHVBiALbh1N7lfr/r7Q41OBaLw1PTGyiyUa0gcBNAi977
ZNRr6Lkm3Ow2VwNj1Iagh8WF/EZakfp9gvMFkMO7vmm6fR+6R3fQEZuroJQ8p/TnPiX25+w9ZfO1
Sm9Nj5pIFoBvgZozOmBuqgxQqytMwTytb4HvGJjuY4vyPmFudqxl+y7zsf0Juv4RfIjg5YAoPUTl
wT3ZyB4i54m1oUFnrMxbYdo7GgxC+OeJBe1afOePZMsF44eicU2ETjDqYMtllOHmw5naj3ESlw4Q
JyfccBmEb9zwKey3pC1Ana7Yku7ArxFdcbj/6tCII8G1kEfQXOR5i4IloPtwLTkzQROOLEwgQKZC
ZU5U4JQidBwf+r5JNoU0/RVDDRCE4CDiC3Jq/thL5MFslM2sbMXPTd1JMYR3U4g8mxqlS/veWgbI
T3QpSMX/PIXWj6zwUOdFD4RnML3EboKAbF1cIqReL40L4AJoSnLrRg2AJBQp8wpyl/PwgEPlTYqB
BMoOu1IEyYqDafbGTH9SmetS9TozBy1sQ7/cPpAL0SBNI/4h6iI40KvVTO6V2Dqdr8EanZzO2nT4
XXpIU2MV/5B0WiYHyI+deXyknBPEAb/LNgZhquLJWCgt8rjd2LqZHRbTwnIhUkOVdBVTD92bv0wj
Wy1s3dOFaYEYrhrGUDEq1PdS0USaXfk6dED4csS5Q88Jmo/dWHavbJIOVKfwffDenascFJUQHKmX
+aWRRPd+iiqvyDj0AuTKU9sVXw3zZ9jx8NskoTZtRBW/6QB4uet0YIcLswm/DX7wJQTnwqOFWP1B
3Fd13wGZBd2xrI3jOwMB4xR3mkcyaZL9xy4aiK0oU4uyrO2AZAEAhehqIFNe/Mkj6qwP/o2m+1vb
ByrMhY7SzVBNzYaPwfPQ8/rUJEx/kLzJT1GWvBS2mDKvM0vb8wFK2bEgZA8h+BcekJOgscGKQBul
Ku1pJl1Aif5sOmL0Crfac1X9BCFpdkOtpatPAaoGLWZvrgaW7uI8RGlxDKHgREhwxEEmZEo/xQaH
MMavXp2XYwHoifpZBKVHXJoE6VhwHXFgrRwT5NoLomRxC2pz1TeprsQGJog8gMFbSnHbq4sBIgVQ
H2tHR9EmkH1E/PfGN7QbMi32KtB9aLB1w5psYnL0nYRQ6Hif6MI4ol6MbyKW6kcXfGx3o+Fbq1Y6
2XffCXe1XjRnt8Mte5ZZgM5xu/YdqMCSWAJpKfxOWoFGF5cpZ9JrE6DHFlaggGiAqN9a+KQRXFe0
S4bG111jQF/3Xa50YQVabDNz0NJ3Y+dt3kIQRC1w5CocYa8f7NqO7wLRbmWs948IjfePEnRMipnZ
P4zK5rhAnNuJI1fzqLJFY7uzICR7S6bMANAd+6FxQ920rW3chuty34YIUDe+/kCXXtTtFppxw7oN
Cz3zclZdSlQ4nvuiYg+dZYJh2qqjDzMqYWQeA6PVnhbAQSq8V2tOtmRe4+pfAncw1jw0tZvIH5I7
e8yc1YAyiW+aHyJdZzWftSzGhkGW0R6U9OwpLto7coAMoFyFemXd5ZbobppUBptcd8NvDQpt1Qq0
9DRGYj02ncTf6ZuWRtHdfG8JxOs/9iLxWqVtdDd1Ie5RmMfM9psLtoZtU0JNExSuBSJRalNEfbo4
kz+6J5CqXGRmmzuyVV1LEM560/hW/pwOn0jjOzBDeQwdMwK5ipheOOep1+W8OY1QlH+23A9eke3C
q4umFyNEddji1ZZPZAbqdjqWVhjPXjJP3rwyAfUirmfbkckeEsgRytWrMXz0DdO4lN101HmQhutK
Mdvj6EmH0PnY2uvZtNO79HU5ol4fdMlFBsUHFzq7Qkwb+zstOIVK8AL5GcQw0lvqlEr9gpUQakWK
Ffx0ymEZ0MsGVWaIdewSnjK+8uNqFaPscSoAnWH9ZsEGX8F/Jep4UeI+frmCENOEBFWaeKkYxWvU
51kmQEg5BmCXBqPx6mqtD+6aDD0E2ZwjzVvWRiImX6MYDtvRtBxWdtBFdyATc5G+7ipvcqz4FXJH
z43Mykc/g8pWzhwGOAPsyVTs4t61P7uAWuwNcPJsUyhjv8rOc2WvfwXznr1tdV7uIUNkPiNKsqZx
KAJGGw1B4mOf18mnwW0faD0ryEAe22fZOa8t504bNOx31AsZeoMa58CO7lA8e8yzHiRPEolruyyn
l6xtnA0YR6O9sBL5wiv9xpB++Vi11niLumjkt0PzzW2qh2hP3b+66al9b9XZGnuALYKS9qduDMsL
AgbdrGEf+cifBkMeHOgrasENsqIMINy+WFuRqT06ef05zKX9WnKIKwsrNW+HZsjOk8CtlAbsMN23
dRs/u5UUuwyc5rsJRLPPwWhtyCEuowQ1kKU8gVilubMKJJCnKbFfgfJ9jVBg/WiYcXNsHKTTye6g
FBHgnNcg05xNaZf80FqV9miP7WcfifYwx9N8hBLdQ2vJ0StdwNKjd4H7KUlu9AEaCGRq87C7lLgh
xbEBHY28RjK8x+frJZA/TpC4xwIZBIw/LIAo2f/LArS837bNJbLSbaM4qKMW++rMnW6ASi/OnTKR
nbp0iSuUg7Z8LLzFRq3Fb5JpfRp1aPfWa9f3h+OyyYTUOi/WtN+ky7sLJ21Vh9RWl93puw/ieOOx
sML/BImDsO37Rpy25BFp+tCenPbgNLx0qTX7LDv4IPUjr+djuF4caZ7l+JDdmvM/hgZKA56jXjhw
m2oTqooaS1XUxKplqwGuQXGKBshGo8vAoApsyLYMAMTxNiOIuIJ6xglOZY1VAPhHBUKGmXAvhtzh
MdFq965uElS3qpiSMSLCM2jsJSlCsfmdR+jUuxKFsC+m5qCCOdLqte9bxg4aMIehSSREhntfWydu
yDcheDQz7InLdcbd8K6uEvbQF3l0mJoKuBHyBhSyApanK45BZ+kPgRaPF7VWMOXIY5V5s3VVsHYJ
584x3dgwt2xE5Np/H+VhC0ajxXGy84vTAe9GJtcaYi8fERB1LKToIyVWSi0LX54WGaPFDOEGIDqa
LJvWHXbb3ogKIolsya9pmIEKOuSYlKQpJJVRTkuD/Vi/zajVCA3TgJPJl7fjA/btbI3Pw7oQQxIw
N+Y6tLVkjePxL9okokRC9qWOwCFMbjOnUqKcXTtJ12T8MAPOk+2nszMbovjyVhCdVYe2MbodTuDY
uMXyzs0s8Z92eOVuYCuQcb9BtfX4A2xPr7bLtJcahc9e1g7BpwDbPMiLO/LWTiMcIrrSRr130hx1
SDnspVGiDCKr3U2fFP3WrjIkTxMG+RClIQIiK/dQav5mMZGdLqPFx3b1od/2Eg/R7LyYiHmZ5oY6
ysKAeBtRUg6UfZDq0QXvPH3qtARqUfbwMmpxc+BW7ay7sR5edLA9gwY6lmcdukNP7ohUq3LLuA0V
otiFTISWjS+FK1CCqFk14neodDv4TuF7BVgXznEBkKwe4WbXNQysVMD+ummeHHy9RlkHudBFiwME
/6vE9BqnsfodzQO/prq5O/o6HIxLYYnPVYj7vdvhqWmoWuZU4t5KXaYqnZcujRbK2VfOunK+mkuj
YZKswdmCTG7JQf8wX0OgXn61B6d4b2dQ73B0A1gY0bEbupgq9Lt0F9vHeWR9nzy/xt/GySmuceSZ
wuQmzAPzzMYe8UM9CHeCgQAFuyIY6eIqCtwU4MiWzYbFSpCLpISoSYrkPaR8fzOzHThin6g0x8Py
15IE6chw+J6Arodsuw3KM3qZxQXVxNEmsFD2M9h+4XGw5yGrAOWOtAz721hdhg7ZfBGAw5gG6IKK
n/42T8AiHpZut7+aEU3xS4zH/uFqQoDUuJvjYLysQS1tqLd+NA0n6jUxEpuriCcrByGBy+KbGwwI
ISBw2kix5qsLYmSg6MV+du6SzU8zxdOrjDT8wRsbuJZDjv5dLSvQRQ4BSeQOSTyLBjpDPHZ9WJ/I
hOrreC2iAPw0tcM3poVkEkh5ijPyIriZUnO5sE7fsVQrjouJWlzdg2dbrH9chQaEGk3yfYQYzoPw
e/z2tRoZYXWww/mlP2QZ9jKQ04QYjxD9mqGc847OfjqC9xsn5FAHgIjro8WC/DaT4hD2HdRmr5bS
y6o/9IUhVu2In0eWGM4ua/w9MEDhI0QWw0erdRDGgV7PrrIcwP2bLLpNNXf2mIIvqIRzUnBP+T6I
/EpohkH8xgdvk+4AOl/o/on6eYrPrxNBv6GuAYVUbUvDEzbBa4R2K4+6bh5iIlcTl9m8GL9bllbv
F0gigRmFYeDTS4pih4cpwClZq8e7gaMqZypCbYYrNgFUs4ohfYnaFM+KPjWtC8581sUW2X8AKGv2
1FvsWT9GB/wavuissS6GuvjQhT0HFc8+F7z7nCDpBRjQaiRtzMI1n2rsDF78VpOeYUTTPYgzBP5z
vrzpYnuAVkCubWvMvEeZMc67U2G+5GPzeQzDSq3T16PzRWrGI4UUgEd4rqzB31JvuSzKjmQrRe7M
EpFXLlUrruc7QKd2oFSlo5yDxNOwmo97dayt8hrQEhpZjoAI0nHPhxCMkuFobg0LcEgbcbFFWQ3F
qewEaeJdZoCyQqszdzfLQkyojw+g0roGxXr/yZkSdo6z6UUvIr/18ARJnfwTqUkA3QHGl6I80zwh
zd8v07tKS6oW6YEnzbCPWCh3yD3VT0ZXQz80Qd5Ai3+yxHIeZwenx2PEQYhPN+MdE/V30nnnBA8h
UXhSe6cLjbz7kakBOGwts9rG06AqqhCSG7F1Z6pLzqafFgh4DgM3zTuy+13hrstIauvFNhV4ZAoT
nyyCB5q/0jNfv3NRx4xJA7dgsVr2YSHXBs/miB0ElKENyTetjMRxMGz3SK36N93FhfxAQfk2Y5lW
xM2qDk39sPjyoX5G3rba4jiuA2z715dY/OgVly61rt4Fzb3yGyEAtzL7uvAcRbDYNshiZbnrbC3V
hW7aMF9olGyLCz4z8N3UihFwcYwm8GXSCjSlaWVzwAcLMZLRlftJK6eDXtvAl4i23zRCh5CdhV2M
aabhNx4b+44HkK61BPB2LrO/QzoZuk0jN58qvNO1SIV2oZVAHTod0j6GVIXI+40B8NtFhGm2pzu/
44sY4G/5RHd+uhTWVG7twq/Xs4IiV1BmyJQDkmaHQ+KNobkytai4I2+zyZNlARaDbk0Dz7CtgeDK
aSF/h/90mE/DeU30GnT5QHgSlPyr0aX8kmgBe4B0e1eZ4SNdShwDN3ZsGZsYcKZH7EGb2zJ/LfLU
wW4U+55164NVfu5PNkjZR9A1HaEbinFwJ66mxPFv3SjS7ieOd+G2EnX/lX8fd4Z/7xbQ3s1NZGWo
SwNCZnKdNrbY0Cyr5vEtaiR1QPKQdw1PvuDpDY7DJ7Owm9tm7N4uhWunG5El26Ar2IlX7rTuRey+
jsN9M1TZdwGid7zjvLsIy4cMg4H3noXABjKeVtuRu7jNOwIHVJ/XjrfA10AvhlwyYdLokgOYIeRU
Hyo5mG8D0LbNZiScMUxsi4/js14Z2EcY/Ab1Hgrolbb8xsGb6g+5A1Zq6lvQHllPHWu8ogESue9R
1sn9r6WZIOYhFY6QZPqoVUNm9QAes3OQxj8grFw/Vb1fbzU5uQiXl+DSG6p07fBg+Jqn/VaLfeeH
crUtp5pdo76QwIjF9hGZrf4yxOAkcED8+lyOerITyZRvU2mYz1IggiJlEZ9pFJ9mlgvn8zIp0e3i
TsoyRCGyItwD75woV53R9jeIA50yMGoCsf9uaxVd39z/6D+3RzAY3IQZNPFMt7ZPA35jXhTL7HuV
PPHJNV4NiS17EeXjaYjZeEnBieVVoKnf6kkIumKVExKK0tzuC7wJ6vsqW0QtyItCAHxko7cMuJRR
WvrUul6irIJpy2T1HX+VEEXpoNFZLmQTigQ3aFJ3jWfw2ygNxHp0H/ZtuGduPCHt39lI6oCR5NRN
JSSnKqAOyIZ909sAtSR5U7OY8FTJ7ASK430EorAqR/5SKccjR1LfKyTqbLOUvvxiw9Y4PrTMQTpr
8aHhws20i50HQDX54yM4m6ZtOfhIbCZJfNYqt4JikxZ9jp34Z61qTjTjU29pzY8SNWgrYLGmRwjy
TFtjzPObJEFeGdj+J0MbmvOExN/y1tIwn03LOyNT6bgHgW3b5d//+p//539/H/9X8LO4K9IpKPJ/
5V12h4+3bf7r30x3//2vcrYffvzXvwFlhC6PJbiLf01IgFtq/PvrQ5QHyv1/hGld53lbmJcMyNcd
Ue0QrQ4z063OUOO4mIh5Z+nO7DsRdFpwL9/ypI1mQh7yuCL76YUAwSuzDKD7/ORkO+A5iJBZ9PA4
TU6IMeNjpiZEHBLgwuBDXbpA6iLxukS/jybL8grkK1+hUe7hz+/8mKAftMpKrfykIQe11Rs7PRrZ
1N6aVoJ7ggH6N5L+0WxE93HWC/azoh71cbIM9illL5f+rMCHnYy/Cpwo3JM43uRvpFjPz784SOJt
qek6NCNKABKpX6v+5GT2sAZYWjsluLmh6PI+d13jPgohhV5P/JZ6ZhaNt33beTxAwsDrQel2g7Lx
T4u/OST2HjqLKPkml6wJs23m+MWaFqALNIbitTGOzbZ5fx0dguYrI+TBYV46yq0HkJylJ1paZ1Z0
GUQEhioRPlJ+oa+KS4qd7Jl6cakzqP0gdcH9ofD+/E3j+t++aECXusALOMLizDCdv37R6tQOpiQQ
8qJzI7ghHSWnHstwFl+a1ZUKVPdFEcIr8zCUZ27ApJt3cz/sWRGu/+qjy9JvtqjJxN2NKAx1PF4P
7dQGK38ysjtiNKSBpB2/gzrMPCBdALmmKWKbCV+qrRassnji33L1IDNaqzyHkK4/C2bivQB4CXij
vZ05vu2wiy5OdShGlGTtAhPMdEHjWusW7OFbE7xGqPaqYs2jbBNYQQFJp9RSbaVQFJ2yWydFmmXu
gU9Y7uogrU4QDq0urQGwIB3m1OmtMPPKg8hoOx/f3j30iWWFl4YNRq3obTSwv/75o8JP//qzgsAP
bgYmAB8CzKNcjX+4KfS9NhaZ5Y4XwDJ9b5TuiQtDezSqxj1J1yq9sg/YFxxCzRVKd8tLZyblg2No
T2T3Qy3eyMKUB0QJjZdQO1pDx76gpG/YT5Hhb8jLwfHTqVK+Cbqm3Vtp2dzmwJ1sVKLVo24sZHMb
qkuXmB8HSlTmnTuJDHLNYi9WT1wfynebPCiD/RSX5vMQgZdQAGyTN075pHfgalReUz1q0IrBJL+T
LyxoWpQGJ4BP6bjvrDWzFh5teQvhIgIbimzdMPfkM3340nWa7zV8MG8jtw4PUJzDnx+n2TvGKtSO
VVJ+LcLoUKqbf5HbJ2vKN7EWYnxwmwfhhMmqcFt2pC4Tk3U7Zj0Co8Cje7WbBTsUs/iQdCq1gxZz
RMwj42Uq/fibaoCPN/kWoTEoi2qQ5X0o1+Xig6Edy9Pqhk6Ly4XOjYhE8DWUewqPBkzcarZ//vZY
3Lr+9piOA4QCZBRMA08VeuR8+PZMRsKTILTjiwbEnVc5rnW2jQk/KQHt5dZkP0ZVkEQmGiQ7dfNY
z27MUN9c2alLl3Do2zXvCm1e93d+LUsOo46KkkK98jKVXmEaIRLEE/Z8Zaf3wHO3P8ZlsLO72D2a
6qJnyI2h8sfhx1Eb0aShuUlW6lMLHBPucbFd+9ByyzC1UGy4D1Ddu0+H8BE/J2P79nr/uNSHN7Gs
dbX09SuTI727eXVyX953BoLZTL32Yv/gt7zKssxiG7XoyenbZuvjozuKJIEgHDXpEkM76YjjnX5c
bNS6siG7PoJRQS1Blw99WmLu8yoCQ1OLMNTv1vidjV4GYEDs0q+GQ5DUrSqtzrdMAN/ACv8nMHdI
Rwr5uU1r8FFY5XB2RsmPgGNC049r0SPSAOBJBGLgu5JOSVvL/8lK9greVPnZcYdfk9QmpSrHftuW
/Iw9fAouUpbmHs8bifoXBOy0XAsvyWCfGd3PJzVadMnbaNaXEY0iUxw+0gTZhR/nk0eE+ToSctvB
TaLtCFjFiRtm6hU9qLPrCE/x0Uggv8U641PXmYAcldUX7A+jXWKiZnuYePnFyJ29MzL2iaZPLrAN
tnJbpgv8n2k6slghRJZxrpuBdkzTxRqi4vi/vmPsZswdjbjM2FY879a9VaQvetNfeGM4P5BovWda
MjxbIObZDLnVglM6d0+ZaYabrDHSFzG2i2sVQ7KiDd0ntyqti2g4CHla8H6qXsp9E0RLEsFCZ2K6
B1B8tSE/GqELysdQk44ZV3YJrXFPn2q5MQZg8bUpaOcs15I5WxJcg2NjR5phU6KSZHP+jPx6E0i8
zo/f5tKMq+SYmosnDAQ4tHBHUoFJpqFwkpo90mvtitnBpmmj+Ei2ohQofaOBkkvtgOeGA20WKUoA
b1RFcWVX7EgtW3WptQx0qv64p/pjapK3RWXD5IRSalQQLzO7Ki1Xk2gAsBay3/Ks/W6rXVfFhreL
7COoKlFfR4yvXnVK/HIZH4sUyIYM+JhcVVDQpVGlETXVW1B/BGRtZfi6s0kUfGVxRAWhdggQeJ//
x/Sfj1xsbhzcOGatxEz9QeY/GovfRugvBTwK8+JWocL6rrjJ2/TtUvkCzNJLn4YnQ4FVyUh9iLsY
G2wEo9U88v+zxrya09TbWNPN5OxmZYqwMYhoNSHEHWKlw5Fhf7qZGMAcQGrsCEBNHhV+K3eGCzoe
8tBBoLkq6zxbAxlgn0C5ehhE3x2oRxeh7EsXxYTdsQpq4FxRKVhaQYH6EH3cTGZXVSviOnGibrqZ
+9QMKzsvt9SkS4Y8t14V5hbksV1xIButRq3ILxVkXK1ug9wXYVanPeUNDuVxA6zMPY0sr0NzEKau
AfAbtNirB1YcCGY5gULgUHFoiBNKk2zDtrF9/ZHato7THbm7iuAcNVAf3YOmbzzHT0sPtNHCMVZd
3/+QzMQrYb++oxLFSIJ+jLpMIZ3Nxso2rRqVqkujRpwWO6pgnDI/Aze58Ye5izPNdW3jWASpu6pR
5nuTqO+ZhYg81KORxUfFj7LqpcyRGkMdokf9FNWVqOdSQ3SJjazfDIGNJKHyJNuQR0GypT4tunjP
U/yhX/95a8Z0dr01s1xUARqGA91GJkxHbd0+bM24HmoOwhLGGfCtuD24X/T4xeSVt6BLr0CpC9j0
H12QG9YOapHQwK+29aEd7Pe3iC0V515PW9Q/u+KUiOE+68b2gUydURYbu2u6DXVp4DeTcn+6Jwe6
NGoSV5OWhd4nDVZfrbBhT+djX2mBfa5I3W90/sugJAHadBmGK9yHqwMZmYGbfjz2PYrjMlcLNn+T
8cDTRuB+eRxI1IPg8Dkh4alpQFdty624xAMtR74ucX9YJceOoJieiwA0CgY4Qe5NkHxvk6ALTg04
CaGP2Vq7WJr2bY+zO0CszHkKxqlGCm5wv3UOyKURRA6AsHdXYtgJnDBuUCYIgdYlF5nGiVhbDU6I
YWEH42pJUM791kDOV02MIL795y+Q+NvB0HIdy3F1R2cctS/GVbQo9ou2wk+3PwcCpD+BiQrfVSUr
1LwWqWeaAbpalUGFmrs5aL9QcQKm7xJCamlmrclIFw2/TB3hJemvIdzaeH7BzA23TYlNEnj8VpTA
ijtwKHe5lB51IfsKzJC6kPcygD9Ce0suywD50YxlqVBJd+mlnX/1mwJJT1SiPA6RBnllN4LQmOOg
gApFWZ6v26g/y17AiFDubaTtvEaFX7t3yRRqkQ11JsnO0YpHklJZ7L/z/eCS+sa2H3q5iqcp8qYm
00+lY7mfG/Ono3B/KbRJjzlHxq6d+PhCXnU46CcU4ojPdv7TUl7VBMhcYCMhR144iilaU6xFXliL
zIsXTaK1GLi2Tn/+ZjDLvr61IFXsMJNxi7vQo2dXMQMDhJFdKKzubMnG9aRi1qZLGDNICjrgyFls
1Mqm0QMFS3wJRx8yE+TH8JT74IcTWHbH6wkBqSa+dG4UHIbOalZFmWaP+K1Tmp3S5y5O0l5kxM6O
bMDm6yfex1/nzLt06metNrUT+bYMFDwpPv41+dZ5VT3mp9lzCAPhdXVtzut02OKdmrj94iYAUHpT
lL24HKzRtI7eGXJXGa0Glhter4vJag4N6NIBbGbiMHEt+Yw4y66ojOnr0IUf7SXKo8guyvyjXfnH
eiK/+un0RbObx9a2Lig9bx9wDvXvXFY8RwgXvTgNL3aKfXCbsrZ6MQPr/AaKik0LsLHgRwHShjPh
blRPBoF/JlDO+5gtW+PpvUeQnPfe+zxQCH5YhdZ8nwe2Bf9MvTyI51fIEgA7gwAgVrXUP01O4f6n
t0dv9v0tkOf725Nu4415h4KwlNtKdt4oOQRjXe1W64cMSsx2+RjgVIXQXVs+5rrzZltGlxb5aX1j
/je/BXEd6lRBddfmnOFWifCHffVT6AaA84NsSM8lR8UYa3ts8ykDNaelQF22M6xWQgjhV37KFBWy
5PZ40mSNDASqTzyQZjmfNC1Izvhl/Qxi2/5kTa5/3zrjmrPU+STUBWXd0OSYsgdyELz6HutOdZ57
I4rO+64tDuSK1CcwjSELttRlRjJtDGv4Ap6SdAU2Q/O+yzvzvm6abDeGGmC1ykaXNqzEOql5t1ls
Wucn3hRyvrNt+80PEN8fRifsY2dyBJoBad2lflBeaFbW5Nl9gW2QehWyIBJXnQHavFlWMPs0OC7v
KLHtEBCFID9KHaWgRdPYdyi1G1SsNEY0PJevUwf8XuOnzyKOon3dR8WuKnXjJfV1jxygkm2sRxtV
ByNCLQ+mi68NDdCS3PU0LUQgepX7KT/8N3dF8/quaDDD0XXDMi3LQm2Arr4qHzZcVR8FI0SYtFNo
g019KSKxkeWzkeuZBasX+1JMcmWDPHe7dt0AJSyoYluFWSA/0LkuxTxhAXECXVjTPLoMEGeskUES
geYuAyZAOGxFI3aUtigDbe5aQi4XOpBPSQysVKOaFtCtW2EF04qGNQQZkx01ITd98I0gOOK99Udd
YD+QFVr5UoIDyisiO98WXX8pcOv+Edj1VUMNjXHZ/JCyvRoaYZFq6C8+yImkK9Meq329cURV3hJd
q0s7h2pNlrlD9nrDsE2//YsFiLV41egKuFCI1stV6XumuK7okkuHnWIwHbXEZoW4LJhJEm58qwqN
7z/4qWkcIOdNz8LOky7QyKyu2WaIUARlToeFxyYqy65dET0S8dosF1XdKYdy2yu8gF/W4aM9QE8P
2zvAXFUPihV7H3Ee/JI7B+WoUGZOU0gZDsDw1ytq0iVXRmq5rgTpRdw5m+uBfnr88xfcMa+e+gbj
uMHZDirXmGna15kCp5Fg8+MAA+RBgQgRCtqfhsJ6KWPDabwHqFClnyJwIn3qcoZaWju2b1qzyz4l
cQm0Y1zZ4DtBV9egSAEMZgbAk4PCik4oRswWQYU41QXgIEm1oyQOXSDLnpzCKr6hfTyleciul8UB
hQzJeK+nsb+zo05rS0Wlswm1H2OL2xLufq+BHSO9C/QxChffuzSKA/tr+54kTn55zPlg8gAL8X2E
M9+chwEvEAM6Eyklyty4Zs5Og0ifR4r59WbHoDrWv43G7chOHUYrgZKbP38KiKz/7WMQ+E0LgzHB
wH/8t+SaY9outvyIlPSJJVGGCGZy6QVJ34TgRdQrVOgE9vi9mvT4UuNI/Wik2QZcrZD1AQTpUStD
E0exrkf2pcLWJWJyU4jAfYhz1MyPOTchUdC4D0mp9acEmynQX/a5J0UVQw1RGHtyznXQDoLpZ98n
1Zh7dT9l6zIP/K30df5Qpqa9BVSb668yyvV7S/btFgR43V5GPnazIM9okL/8GoZli1D0iMh4PUwv
qCVbpTijzfbFP0WMZ7H/1Z/Wybvkx+BCQIPqWXVoDe8sRIY8m2pZlz4N5xkY++ze8KHjO5anIMbF
nnIISkkHl1gbDkWR7shEg4ubkeKmCcQ3/IwIxdtu5yY3xWDrQDPiYqKY5tIV+qeyLvrDkMblzs5N
HFODQLYrkerNyaXm2Kbxrpvq17kLjaf7QlbBdkpB7b/SEFE45lLoRxwX0LIEjNT/0PzgOjc/OMzT
1ALLUvNUGgmbDgIvFVCTZcVuoqj70k+huW3jFjxOxqThSiMAQ7KbD/3ZXc2hVm2CpmHAjWszd2n6
vAgESkHLVa7+/NV3rh+wYLSzbBfpCY4tl6UbVw9YQBt6Zqeod6jHPJRATKIGD6ppJVR+mfUUv7eK
KXyzLa1/9CssC59N5Pf3uf8J54b0i8xQkyei3tgmcpi+utVT4YzpF6bMEdLdWy00q3Of5GB0LwIf
OmsuThul1X62eh3QLBQF+n0YHRkOCetYVRIatfvNjWwjOad6Nd3aErdPL/Ahecm1oD4HGQSqBevM
Ox8c9JcenALIdOKlRVGCiBrk9HcdCrU+DNAMaHG9zZgsUJrSDKCqs1XQY0CC9Wee4f9fxq6ruXGc
2f4iVIEEA/hKZcmSbDn7hTVhlzln/vp70PRYHu/e2e+FJQANyEEige4T4HP/lkQRlkJ548//E8dR
tfzPoBJLF5rDpY08galZ0vqSJmhM3vXCysfjmADdo8OIG3myUOYHuoxxUsCRCpekAWrIpZej1q6G
DH5KFMLStjhY8Hh6n/epPUer2RR5bdae16wNjwVuqvQ3Q9R1V7ld5udo0PIzvWpsWPXlgZcsvwxM
0L5bBwVO0DQQqx0DvYKAIYCyOIojvfprqUStF4xeuI/EcH9dnSIc+NzeZGJaf1pDzbRweD616eYa
TsvQnKrPFimk0+GQHWuHKBuGU1mkIapOOZ5UVgrMlupL9DrRXZxaSgC4AUlLNZSh8nQUPwczdKvI
MGC6lN3zvrNeChMIGdiTDLdDD9pFDSvAleZ7B9R7a7Gsqvwt6nvwuS3cgTb/0kSFZdzCbRU7QwBP
FmyE+1SQFtpmcHSO/aXFoaapWN9W00O0HhaLm1boEPTBJw2gs/McAeUQbdMWE3fTwUMsTfiYNcl2
2jSQIztNs/yAED9sYrDBsAGpoFHLlgQmgv40smiEN6L2dXiGKiWitdYMp7LWhSbmBAFTyKFCYsbJ
l5J4cfMsaZeHAsXR1zrtnIUOjO/R1gHfQgWqWnbhNHxv9SVhlVsVwFUAHHu9nRb58kCIT9hM2msw
NfBQHBSy64oFnQGiE3xPAWRHxVgBaenyKTD4GL6auEEnE+tERgJ6PEzTFpmqd/h+8MyCCZYA1DIm
dKlLS4WhOQRkzK3uJ2dnEPYlqbIQFjUgNYwZHszDmJSroeyn1dhH8kIh+vQs8Ph2Q9PYClOY9540
2LLOQaAooeRzH6DYedMX9RsEtOAkmnUofWZhu4xKy0JmBYS9MIH4HiQZpv1gdbfUFTjwFXKL1G72
hqPd4dY3oY5nQzUuap3LdRa9GlsZQTssfvjS39bwFAH97/HTkhAbANmjkU/0pgUZaFW44ezaJHuh
vnkR9XPBqKjb8dh4NQMfalJ1DYiOoZXfOsUevIYBSZzspOF9d0rH3yQwLnBNVdGrFZ8NbgrgzTEP
gCNmLb70UwT1xeGYLToHGo42UeOoM1B0u06DRaaaS8GfRufJVvM+j4JpGqBS9gICexm4wiEkFOrs
u/BNmEmkLX9sgm5YoqzDzv3QDpuhi+BjnOMMC2mxchOhAno7+EO9NBrPfyplD+uvrNC+J5a+hQhQ
GLhtGblx0rO/nEy8xH3ovIzZUC2sOC1PIEJCthEq07mnV7t2FM+kGE2XK3VjdNI1R5nghvq72oOy
bwXRsQXLmmp1ZW7Mw0Zb7WzPfJ7jruupVbK2e1/FjNdFuaGaNscTCAxS25ubtimd0wRsLw0aVCYv
rc8RVpV5Jz9ud9e6OPuIoL7f16gULabQi58mnESQu4gPwP8iDQ+0M48FmHepncx9BIO2uwFu8TB4
cY1ulBDJVLqVvdBXYMwkeyZT7cZpEohXzsOeEq5Uw+kA7awECuHcTo9areyw41QPDyJC/ofcR9IK
/p9Rbd0QnTX34GTYszDCdhRUWLrQQKRDxDzwUaCf+h5J8HdW7K/OnL4DegaNfCWkOqunXs+RPfee
RT2Cv3pV7v0l0ossk5PJ53Awq82nebMW64iJmpo4RwPam7ownoPcSxcGlyaGKmMZZA+tutil9hxE
+nAU2H4+NAaS+oz3YM2IJnuotCTdc62BJISKbZI2uJRNCIgnBmnC79NZCCpF6AOer/fJyoPo0LaV
w/gCtaR10g78wWt5fcJToIEsF/o1FSZVWK+adWWuQyfmD2BUL1KR9DfQ3oSAAGfjC3IAiVKVc7ZB
Es8rRmrFwvLeV6R+emMKYynQVgk0YJEe6x6iMFAU8+JZY6Z/jJEtcA3bL55136s2dttZK2rapegW
XgSMCDVl7ByhmqPf0Rp56i+pezQjKDaoNfSPNcIcx9+KWcsyyRn4Psg8UA6izaHYgYf+3HXtRyJO
LDQPVGnqm/MSQwr4mmkmz3NzggF8afXQX0bm8VyIXeqZ3SmrbA77YX84yXjS9z5vkR9mlpWcxwaf
ZZA7h41eA2mwTPI+Alm781fYV8CVJWihydfZ/pkuOjjO26JmiVumQe4tZTriL6lvO9m/Rzh1CqJ1
FlvfoP7m7+YmzYW1mrYENggPWRXdhWkwLxqxtt91uMlT2LWfmlPzd2xEBjAy8LGswN3YwHgJ2xEf
RuQ7cFkfOlDvTh6L89M84ERdseh0iaI1MMSfrMtNgFS8toDiIYGLv9iZz9blNEQTP6KppdfloZKe
3DsrAUXYT/R1+nq+9+LhVZ8H+tY6kFDui/PMTafvtbWE6xy0XUPz0a9ztqwaC2B3QNfHwA1rowWA
ZhBbqYXtccxURZShWEkJDRG13cIC9XsdUwUz0+o55pr4gPDgtEECBnYCCkMfK5j9FyH8XPYHiCFV
u6vyPb1qAFlSfI095HLvwCIbH3LwDy9RG8O8C62uNceH3oyOXhL3Z+qyGt1f8KHygTHBoAd06Apb
NWtFo1NUoU7ZZD8LM84hdxN3r3U3Yq9tcv+Q563z1Jn5ojHH7jXKmbNpUDleU1gk/Rvck/2H2GqT
Iwrj8RzGnDpcDE1X4HTnWfdxBk3LDB/ggtv2Pk6i9uKX2mM3ckg0gZt14UhQHW1u3yS46VwydWFl
yVd5Z4ara5+u1xfdN80bikgk2CMZ/I+B/Tz0OjcfB5s3D1J7pUYHScH7AIQBapn4n9wDUwrV9MB6
DAPNuwDXtZwjZd1dcEfCN9uzHnAKLGNoe4TgIBQsxNFU5hlEznUwvekMGXMUan3cws6NzabzmMIk
w8uFfMSp4vEq8ZD7MZ5GJDbW21Dt9rYkBwFHggabXq0UGwAjJhcqlLeouWdPUa5FKC8AowojYnYx
myZ2CXcSe9atAMDyyYea2xxRjIl/Xzbl/xyh3sUz4Yqnx7xYjaCuuVB+5jDtrmEz1DWQAQqGfm3G
gw+2Ih7iSxSQxlUXDNGtEaSgJgYyum13Q92wM/XSJc8cseI6Nt3vC6n4MYIjalhCnF215rjIMzcM
WsRui29Pvhoj6zVpk2BPy85xVpTve816niOKMBFu2jNYSYCN+/4j9lUHuVG1AKRF3n/Euc32eRuy
83U54BbEqho4ioI0gVnNJlc/lJ4M/tLv7HLD8u7N1vCoKmBd/qhavCw/teKA1ac61fVHwxzmsdrr
xGNu1P8272MMqk25G0Zs15o2PnNN/z1yOpwBVAuG9f5WeuB+U3Mw86dUolRUjavMQ6JuVKpRXZ1D
X92rik2n6MijOeJ75LAHh2qZVTB9j+u0umnUYOQn7wvOo72xCh0DCxW8X2QQhdxYBe4jsTXOKqNX
vVFZR9g4F+ENKZJSfymg5cBzHqxIhJT6pi4ZDszqbyns2v8xPfEYSIhp0a/l0Mdwop/Yaz/p76+u
fV9eFVPgv01QkJtnyKo+22l9aKbCgBfwqD+BqwNvCjZcwGlF1mZ4tqtEf1KP/tsi4PetioHAkDgk
0PxwLSvKjkmg1Stgu6tLrg83kNA2nmFHZ+/GwMeJVGkbs0kmS80DTIuaaN1Y0dBe0qoDDRf63AYP
C29BnKgBv7n36HcNoAWB9BYze6oSWbwdbYhqIkUFdghvjpb6wXruAIplBRfLKNhj1G6oNwoqE0om
7EytGhrfN4EAt5+aCe/4tsANeUnNxk+1Ff74+Tw1MwtUOMKC722zkltm4ZAJLR1duCAwYENRQ+Rh
gJC3A3b3NECgB+aI1KzE4JwC3fkrjJ1hi3seuFcwNdl3DmS1+qruzwJ863ME+uam4LCsblXfdWDE
vxCm41AzvfbRq6Ts66UGEdDllwHJ+2oxyiZZ08B1VBidUmhGMoHekgbo3VC5++7Ebbmj/tCyp6N0
pmlljq8egFr4bNvZDb2q4fDWuPTSbzESOCisuIaXxgttckYoXaOThukS0TC97FITibmsY0vBc8BJ
IZJdy9LcUsvvxxiaTureTW0x2M7Bn3w3VAM0mkA97T+AXLrtfM2wCQenXclN0zEd8Ka+ZNhs6QRG
X4zhkVf54M4oqh6+ltjgZesrZqrJIblf8v5EkKkRdEvl1PV2DUj/n0mAElnrBsVxGAj46dJLQN69
6mwjV4LKV/Dj2kOvrqEelO2lS2FO8MOui0VkQoNq1IOz39j+QyEhRTsNUASAu3XwgFoVh2z+CPCA
Gp0Mx7sH6EMNUQfEX5HaYLWxp3Au6wT3tAi/rgqH04ZzKhvrSC2aBS/gY+dMCVAcQnN7P/JhZICP
vNln3r6CEv1jDQ/TJQ7I4bZRTViRgnFtQFiPgjX42m9FNpoLag4cKIPQGsBFVMFFrZfnKYtu59ga
+BGYVLq4gfj9ok3wFEMN9UJvM2npo8m8/kShnYbvLB778YHWsQLLraHYAtjOBAt6pZmCR6q/HH9v
0ihwZPo8yir7czAo6Z+b/za3zKFeEHewKfc4tvaw/7n3+9I8OKFd3SEhVt+pLjMNzEOMU8Ud9Rdc
n7ucpl5mRQwuk25D7Q2yHc6592GaLtXuPG6d86QuQZjDhmOQf1PAtR9ntQ4y5V66poF5kY/51+Cg
hrrGMPF2OcNCJWA2cR+9kXwndYFZtmd1lZ8JKBrXI4DTidmsr/GAS7xRq6wi7U40IBWqPJxFvHVi
9hBH3euAF08gFwuGsMq+UVDWaM66w9ln0eZBejbbQn1w8vGthtYh/nzteIaiYnpuklBzM4XpaZAU
nQdoRghx+08z4N0+AqqWWsjBBXxDurtIb2Cz5TyA4qI/Ntmnxq8RCivZlsJ+zRnq8AKMgQN/HUDB
R7MXz1o05vsyRgKIjHhwIMi3uqjN+BhN/IUe/7QzABt4zSzunamVgW60ogs1aUBF0BaANglgJmjI
8vBgT016BYI9EIW0afhYjt4BMoLvy1FwiA/6WXq4b5j4JltBh29loMld21jJAk8O+WBH5XRMxfCN
WqJLoSFp8Amqvba3C9kYPnSs49hgKQCPahpxWpwDbC6yogVOMJ7CYyJgAyBQj3lgvl4sxzTtN13J
woepgm9EBHKtS1NFnGY34zgsIUWXH/wAkKGy6OGAwqKCmqOnI8vCsizd/Ln+oVHV+7f6h23ZmoOq
OCRldOBtvxSlRBEVGrIXeEj7rNgLHUcXWbCfjsfWrO8gwALN1KEF7lDxmEEoN6A2MAkwtnAg/oHb
wzeDOf6bYeDzhdqW+VTzCJmGjJn3Y8emZQac1V1Rdv66kHV7igZvgny/FeHhXbY7v5z8veYY3QHO
ENG2G7iB02fWrkfG8lsAYP2VqIJmAUgykAXYbi7sauieJeDLwMXoxXcz8Y/QRR19N28vvClC6Az2
/qp0UrgrWOBuCLXl0jxF/rPrR5S882Xsjfnd2HTZOiyL6chypm2DQatRruyhrzIN2sbwIwZJIBQi
9Bi77qQR/s4yTf0Ajrfjal6lPxmDHW5t0TDsrdAcOIDdcTuY8LhFE5b3oMsiaXagpuOIJ6Mo9TO1
Itm6UBs1Hqyqi++rIFpTty+q4jSBezq/QZ9re3iMGuV30zQgf+I2OjQNUXJGnamNIdOgQHGtE5lu
bk3lgUBo9UezD5B2RZLx3vPSu3ZIh+dk6EFjaSfQWOxQ3uiwJloBkRm/oDhw0rTW+okE1x1gD/2z
h1PBqoP06w00LOwbK0y0pVDwz77qN3paZrdjzNNbAToM6BUjLLEt5AHAAk5vmQOdVQGflA01Kfgj
LhJlu+HMC2H8FQ0rlqGep5tw7qGmASkNcJyAg7+OEixe8gr6PSyMb+i5ExhsIfwiuKdWi23qtWVN
/rKAi85BxtwAOjOepXljA087HIAlpLf77GaohbUchjT7xrX/OSIqZAdibOH82xoRn4z/QEoI7Ss2
z3KAR0DJWFgaSBjSVqXLT4As7oEkzUosXIkeqpJXYQUSXwhjLV5FMmpnLYZahyDDrLJAw7MEA03S
NMEzaF5Ae4HaNBMn/BYKTR9iDSCRh4sG+PClJ3x+kOqCA+V0oCYwYACt00vqpOEYeIKllVnQ/FKB
lnAQQy+vE7+sc53sGKyEpknig6qOdM4EkrhLWNs2FMCYh3G3pSa0BbPbIR7FXsWVFGclY3ZLcT0y
yNu5k2KgtfMwY3RDwMMXsldHBG/8m4Cqg6irha75zRHqsUDexP3cP4aoNlD/pJn9nYonwKvWaJ/7
VTwQtG8BNuJbq8i0I6sG7UivlAzQMWhXzjCmn7rhUDshmRo63S5IqxOF+syD4aGwbwEvuxuscLCB
FWzkOUW1dGlDAWFJTboUbZ1ufTYe4O+ePaCUNS2RnEqQGe/R1FHvixzPcYNSpA8Chz3IRZgLS8XS
BGD8HpECtY7X6XEpkw3Fj0nAdtAsfZ+uBUh+SNCmdm3VwTCjhWsGxN6WadLWBw5GwIjiOHZRYWU2
EHExnimsGxw2uizWvNEVOIViIwzlfZpMl09B2KbOi1EfrXWNo1VlqT9Tv8btesd844Z3uVZA2ZrV
h+tFREXzqWlSkw8lkob68hpGryh2jlCLfJlKIV/fg2KC2pcrM4sDt8t0XrjXiQ21axahlxamoTEM
sKmBlQJOr+0ljqUApYN3bil5e6nVBfZF+YLbU7ylJg3kLdwzmuBCk5Sbw7YQpudOut/NfXAoMYB6
mOIdxTMTSvdmPY/JEsjwyBYngd0o/Gfq+lusi71nGpXvSo6zYua0P30OBGYL+4wnXzcH0KnD7hyW
Tr6dsAne4Mfe+haOJMBpKWh4zt44yOCTehrkhfe3o3vyIa3SaZ1hD4tjD0J7IdnCKi3vDaoxK3pw
SNiRNCiYVn0hHqFwMZ54JV86o9MfrRjK1dhHvFzHBsd8KbnUH5leQGLhV+S/zFOReDyDn1YHG982
UMyxw/EYQSIVZEbI7FHfdcBUo9SUkHiGwaEHsSyw0XBWU5Nbn8lVWVXVimmpXAMTZ+/LrOxBuwSN
lkPZ5alutG9NXXh/tWHhBrFh/HCgMAiiSB7ee8I6Z13/GEiohboja7FjUJdAE/U+HFDIdr++pHEQ
7up9TOPzpNJv5pnX6Z9i6GUICZA/7/TMr08TmxuGpYMS41iaDdb7Fz5VN1omxJVkfdPAHk7oMthn
Whu6s8YItfNp+NUuU2yrCzU+ok50R8IiIgmHLaixbqULf2YHSzbap66y4USZgDtswPcasv1OuWBh
72DvyECDXTSGub6ejCB0E7hxzBge0eDQpV4UQuct7uejFKAD+S20QnFQso4iqlA9UU5iX5QQYXYw
rsdUFDOhSF41Eq8EIw82fnCqq3d1ZPDDn/+W/0hp2MjOA3ggNMvmcDnRvjyZdajkaBDiS2/edd20
GPpP8zNM+vjqZU7qraG24Eh3nKA6I7vx/SlFjy7UV/ZWb0Ne40yiS54MvJsYDzSXpB98PY7XY1Ej
K6YEm2pHQDcGR8DT6HTT0z8npRDnWfTBkG97BQn1dJDPe+bnu0IpCFGfWbNq7jNryAjRgC9+i2vV
3GtfU+gVpMACeKeBGC2btW0jH+n46QXYTv+UlYN0ffx9XtMsBoZMSIlKa1Ne+nJ6ov42TcwlspPZ
3qzT/Nlpi0XfetarVqtfDDnNDTU5n3CKNcNnJ+DlPgQmbEnT1dvxVEsuXRwE89tRfJXAJYreLvWA
v/3zPxYPki/JKptbkLV0pGYKEFj+oTEUd6Vl2CCW3zhV706OsXjX3In08DygSQo99HVw/p8ufPAW
szAPRag16DtEM/HNic4qglp9CVw4/s8HbKfzPbTI47UOxNcL5Ny3Fs5BPwSHt4Il/fIuGipE5LXS
9MperIDfTUFZ3/VFCMsFPdjSBwfMa45v7YR3jApIvcNGAgaaRryjJlTUPk3S/GibC8ZcsOWbdeQp
RPbvl1oDF8mlTphHp1uz6Y//FnftK3l2BDjTsN5QhOrdUHndRJYhtmU2vVDrSsDXbLjhBGoQe64X
eELkJ+q6htHMCYNzvyfuBoBEXNmeyG5DTq3CwbLqhOqauOGFGJYlFDG+T/EcUAPuvAissjoFNogz
fwqwvLLYTY6zDEGN4On2z5+qf2AMbaFBTsgknRHDEOaX20WG/E0zSi04wHgH9TS3D7t92sbaU2PY
rox4+2DH+XTvRfoyKAR/6keYsepl9t2LSv7UVIMDsEIGHRQ1x0nBApV2XMFsFrFjmXpLvEO0nVc0
wWzm5jTAcgdz1cGTex4/f7wd9+ylGGB2egWph/kwLR3oKK+ufYmjW2eos1HPFbeecP1zKA1QaN0v
qNLb9RBpNA3QUPH1KWCNkhlwd+wKXoN3C1yCVRqvTYd7WNTjd0FhjnqhMmGc/A656B5eHM+Acmvb
SYOuM40mvy9R2Nq8RKsNtISmFg4N/r4EzeG1zeclfIWOuP4Usaz+nrjn7654KNDlbnVpARREQKkr
hCpw9AQPJwNG5gpzdR3Qg/g/EjFSfQY+52FsPJcl0PDC0SydAyr8+2HPKgPDmoqp3iPfBB6ISqG2
6sAPfR8c7lW+tf69CTzq+6iZcfEpuK6M7w6HGFBUGNmq4TxZ+55j3jvMg8S/ET+Dwm3eQybPvIey
ytE2G0hBqi7YbL7H02AM+O4xasJnan3EZ9hmnOYFy6qHRdAIve7cajX4E3jhlogsesIA1hrEWwMt
l3OlLtQvqqymfmr1ZlKcnC5ciEZma7vX4/tywnEmjnRwpYDYACjZ+zsdoRvCYbvidcp8Jo3te53F
chVbHVITrc33KNC2mxROCOp2CFEXa4xeRTpeMhgK/l0nb0EepX8NuAm7pqijpwT82WXiQN4L1m7+
LrBsdguri5emYDZUBrxozUNub/JusF8SMNJYNsQPfmSx//iXi6+EFKmBgWrYhqlbuvNPPHg89IY2
ZahQyU4iDTSyY6uBpZAEDV+NmWTw7UTf9eK1SuPNCH9eu+gVQ8p/qYM4sezz8amHr9FfnePBdxeF
f9cp6mUTWd7PsdLePL8JXvUBOxTgl437KYTJWN3W8bli0tx07ZAcgqaIDmMgUiT/AZnM/+NeiLTi
lw866LaC2/gACtBvsXn68kGPTdEhJZpXBwOswRtQNextC1TrrvFz/zRIU+3OteaBOcjkQqMn+s5h
WleWRYu8WBEtUTNjP7IUtCG9Bp5QF4wveVuX58wqqu04SglDHrs8glNnAN3QTvcD7phumOpIVU7I
V9FKQYvDA9y5/5ryNIBSjymfRt8slgJ/4luu9/ZG76Juj2ScDu5bmK6tujUvXgxjMA+A2Ddpa2cz
NSHdprPbTnrB306Sfg8Cbj7DZsxb0BIhdPmrM76JHewdhnGTg+28uFqOMb38Q1+tXMkomOKKMAXg
1oTdGWj+clFWARAVQ19dgFE0p0q/84y4uli4le9iDp9UGguGUZ6SAVkw/CuLpwCVDkCkx+4b/gbn
sgPuy9WcR08LbXxORpTRa9n9hNrwN6/E5wTH6XAhUSc6QSs/WgRp+HbdPOZ1BwCCHr/RVpL2jr93
ZTGwZznk/Dd+UC3ykuOz+PurSMSgNw55CfKPhlefRlc4twELo1d9faFjpGpB8PtTi8boUJnl08pQ
kXSo/JhXqyOmGqN5NFag9b/N+1jlYx6tAiqDs3NaMayqcBwPtsaGQ5HxxJ3aQp/7fJBhYa/660Jx
1ya9or4ugaA38rrbHgY7JSgHWC9PhgRSHZ2+muPG8qfk9rjj9pBdbBDPNmEQ1MgioNlNTnaJoTK4
COTUbKmvUX34CriOnha31IX8UHEIjfoHtVo/AhOAa3wDhTukQ3zYaajMFV10SlbRyxolxk2LPDEO
WCrPlUz8yGmY2q0WAK4+1iG8FFSC67oGvfJjsOMg0BRuDNDOdkitI50ILPDRAsnpAI1zc29WwcwH
zLvYH3dNW/B1MUK/IHYEXJrsptiNIofQmC+TY5sV94EB/4dESP/+GkF9qYoAoPie4umC+86/rhHZ
+QlZr8fWDMPvQtRLOxqMF9h/m+teGua2qLT4sfCyOwoI4JDmDhqS9llkQ0uQNeESBrvB91JrlqCp
GS9pqFs400A9BpsPMCL91lsj5ZZjF4mmZvjhfQrshaxSQNBVF+6K7xE0SH2/R9Aao2HmS4DPq1PF
rXtgRqGuoYVIIUZNdRsBT7MwBiG/w50LKQoI/8oafGPwdAqYrw3vscUYmDdDk27DpBoWo409uZE0
W5b77K/CMIAU9crXxmmC5ZCZ47kGN2WHKmC51Z0CTnlqUq8mNSC3wQeyuVgAPOMfE8cPOUt3PLPM
l85KvE1sDsG6QpIR4onT2zgxG9rmVnEnmfFM3aDGMWAaYf0AY6mzk/SLRJT2nR4x667JTXtf5ObP
CsqDEcQrKuD1oSXqyUjuAjDQXmM4pehQ/0qNaadpQCcnMKd45ZX+M08KccuKrka+oEPGS4VBft1c
Ckg/7sAsDDE5m+Lu+c+7ec34mkmREKUx8d10bFOHNM1X0UDP9OBTqGvRoXE6AWkHrVdOFEGygrkZ
BFFQtlrJYJA/rNiL3cqo9SfegPDva/FwK5wArDph1Adv6nBBEmOjjLhvGyOBbcCEMpue1o9GiwIh
lOOzBUgm9aPdTd0B9WfuxqpZ2oDiVmYfuU7mN48Nb4cT9t3PNFVmTXabS/9IM5lhsjuvccCgxMSW
B/I+6382qOYs6yCwl8UgcjBNcGknvzh0YY/E17WtpyF4Tdc2M5sbbsV9BUGLoNMWnVK9aMMhvW0s
Pd2ACcBc6rte9LjaiyYqUEtCLF0+xcJ0/VQm7BXuWY4bVSEoPmmjB+sgjjwXVUs+Yls5suVsIQdh
cHEocb8lVziShbxaDFCTLhMqKwcGcvm1iyZ8iaUwE+6qS3NIOHO9SpO3oyaOda7lNxJ7BwazODgk
gY4goZ2i2hYgBivcN8b3ObbXsm3JYvjXtPg5XT8vtCNy8mtabJ6Dw+HCt8V4crjv3NIAVJ5Dl4eZ
ACjrYjTgE3BCJ/TI4DZWf5nd6qgvA5tmaabQ7PvU2fY9KMEWQ+ZA4RkUzgHQ/XnutYv6S0/Zeke2
/h8quXQi+XxikdjHYQMLVWAdJeR/CDT1YMT5ohmjg52m4ECXSCYjhZzinBqU0ELNwkuriOI5U3bP
GaTjAmdazqRn2Kljxp+/l8bXExSYlRr0X7mDijaHB+yXjWUUmmaBBBmUi2ye3IyAOOCjigu9ujbT
vFRGVwVSbGoUd5p27ciiQnl9hJ8CSOSnChbZ1LpepNXepWEAu2oVRZcIlNVFFaF8G6YCmeaeWcU2
A+fIDTs4p8SlgwJuonToqmbQt04MomYBouaauFbkg0qvrgQrw+C/QpSGP41+uqi+PhCXP//d1B/n
y5bcsaGQZCGjqUkT29Gvf7m69gbwjJpyn1nY/5q4l5orz+L9sVYwUZxOfJeaTQpkqKggQywspM0b
BQ3NYK3sxuCCLisw7F2IpwXHPGpQqBfpQWZVcKQuFOCA4Ka2lbILjwd5FxSesxn1LltVZsuedD5C
0QFW8jtqMpvHbmyMYIGr0QQ+J4Ujq4eyLqYL9LS3ViAZsqEc3JYcd0ZqyvAHh5Xf1giqZBHVIEhY
kIo+54BljHYNukRldg/4ki3CoGV3FOB3RQ1zl7I70CBowFDDTZphTaOTFmtgaKXQlciYC4Ji/gxe
nreuUNxfE2nC9qxs0Ua4mdMozg77sEiqix9nxr2R2SviUuB2BrNIlRCBG7A4BCBILqBXwYwfKHz+
jPoCThcOTNFGIuRXz1FSWRfiFwmIiKw6DyK/ZSuWVpMECkf85FtCBxYqC26DvMdmahT+a56BSzIC
BLcDMDF4ZaD/610aPdddqB2KStcWNB2Zg2CRp1WIDVmbPAKDuobfoToYMn/b9R6+rj0AKUYPJ4SJ
pd62DfsECuLQop7lybQ6fpVjke5nrD8kP0M3smTkVswpNiCnjAAVGHcclq0XPvr6LWuGN+qGZVm3
NsIEvDDFM+5S606EfohNK6KCdnjr1WQ7Nbo1rdUG48ZD0hlnLMW+qhNjwZTZeKD8yPVmaRj4MFED
KtnJ0ui7akNNVo/ZETDXx5hb8CgaWvat70Vz4ymr81bjK9OCqvY0RjgdK1mHsgjzkxVpFwgd4tvv
SbbsUK69i5UiBHdyOv9MO6fPQBeqi24z9nA8CeV4YibLoNceDgZUfPsnbzKHW7ow2ELe5rG1ha+S
vJnD0lAAIN8E4yoZ4H+Ui9AMfWz+yycb59115sEoCva61mtfhX/lThTfwVgFriLgvrjGUNuvBoey
pG+Asd2IpLmXYX0LJ0H7NfQ0iDNVXrtLh7CDHPMjLRNGubNhwhrW1PQF/vqOJh8bgMkOsW3AD2ME
cy3AjdJF8sDRkAkunXXvZD/mpt8UATwnIR2Tu43faDutDcDIS4IRj2hNexBt52xDz5sW8FTVHmQd
8KOeO6/UMganuQ+KRxYhknrwtbuBI4Z+psmmkZhukpXTfg5PzQqWet3CQJF1xWEZfykUVUIDCaWC
av2RurjlDzcZzx+QDuMQpI41f0UTHKuE3aRtPPmj2bnIGuBd/Cw8F/qEmlUCvQYasHNfnEfQfc+8
Fp8HdDWDMZhRfZlxHajUUrGSeKijYqU7VdDuYAS1CWJbrv0iyk95zv/xKvoYHaykwx87t+Lj/1F2
XktuI0uYfiJEwJtbette3dLcIGTOwHuPp98PSY2oUcxG7N4gUFkFkN0kUVWZv5mAXa9ZwpPj95t3
mAc4bFU6ckhJHZzJ2VMCI63JB5xo7JTK8Iej/A8yt/+/kLpA3yc/rzEKCPhU5gIWcbWJH2rDNZar
Yhlm3q9J2uR7PzX+afBJD7cu5RxY9c5RcWsbDhgGq81imtK6IYIJ9vhxH2GWgf2sRv6fI2pr7rfg
4/+uR3yJQn3AxMMynXbXNSRFHG16BbGnPSaQXq6dXeMM01nqlyZoePJ05XCd2BW9Gv78pPQ5eut+
Pm1tvGQO4UDT2+CsM37RFSM+uhpwXrmYzdczOunB66CMTwNIjF3aGB18I89+DTQ+8sqxjB92epV/
U9oAVGOtYH3KvBCPsGFkDxeq7Zli1GYap0PNt4f9HVnQfjk0WJxh3Go9ScjrqmIDDLfZS6YTENp0
nhy0MKxB++54Trw1QQ+ubvzjwjiM9mJuNsJNVjXSHQ65ycONquyjs4HEwMHyUAMEqI8y1C8rkFu7
C8YFrbs4h+BmCaPJGNJd284N72eI53e4lsAfFpiU4r9omKy+iTpobrzq3fSzEdWv/lAvzmiqXn0r
m8GocCxy0vk96oryPc/g71idEV5h1hkfdYGEXGC+97k1Ptg9Up8SdlBaQQQryXaDMYy86xBvEYNH
nF1O00OWa/oGmlu8kaa5xORMDq05PQ2J5x3VNFq8cJbe0M38Ux1Ep1ushtJ2tOAIHzTf0lj9speO
Qv2tpVbw1ilDRoXA63ZqG0O6shEIXAY0WIFvHNjRlwK2zFMPp3ccY2Zjpepeh2zotvDU2Ch3/njQ
dCda1B2HC+QTFa+6tniuGgU7A3yR3pEPzpjnMWqfF4Je3OSYywH/cs0s/jtIlXcF0e4vZhqn6ywt
WH1Now9oikVDlJQD60FFOQBT6d/UBt7roCTWRnrRi8xxnI+SlfQmSuW9BD2JreXSfjmEjvHUB1Q4
0Iga8Jcli9vx2LomqXVO+zp5mRZ7YFOB2Fo1qAlI89bh4nIuF0hMDvqMXhY1oAdpjSkuhK42RCvq
lqjpAmAgmR9Ub6lmokMEwdQvZ/3g5AVOtAvB1NTa/xXWhxZa/qub2942QyHoQiLKP7FxwCe71qxn
8Jb12iyK5q847y74v5h/a/BkujoLvw+A9FeKGZgnLbK/W0prvTrfCpa4r3LuBUO6BvKfHZ2lq4/G
4Ri1BbqaS7Mc1G6tdsqIsgweXoOj9+uyZB96XwTLgtesO5zZXJRsgxx+c1BCE8d7+edZRGwAcgrA
IAZWK2f3cf/ujczaXJlh3+ydqjEPbao83r195Ex8fMTWBzVD41g71iHIsE2L6hoM51jDGUuM7F/t
3m+cbWPw2h52q7N3daGaXr2BXTd07eBqJ3PRbCIUaI617VzxEvmu+XH9MVrzm9GqxWvB//ucsHDb
3ISB+JaoA4/7udWow2ZauMESNj4OwBDWgFoCj69BEf5ldhBmP42V/nV2/LZ9RSgbVyevyxCyoXpv
BFN7mEvXWGFpAHq+M8Bq4URjoD5J9y1Ve4+JeZBcI2PkFm6ECVqwGJFXsQ0Uf0GVexVVaMOCSGC4
VniwcaHb1H5mnrN2ky1eR+XyROuWB9gfTem4x8oRGGuu9ccGL3f0wAflkwcYXDSQrAax4z4ygtMA
puwe9yckku9xN8wP8i+7j/cspFAaHs1oTD6KkGrgI5zhVsNRQiKr+is+UoA9SkhHDGmnLjkllMNi
kg9tgAGPnjxrlv61j6fqC6Z96bZOg/qYSNap2Q0p9hWsibOTq6jzZlxGsUmOVyOsn7pGd9+qtZJ0
t5Y8dWn8lUwYQq41mwtVgK1ja6y0LOzPgpeXXmnyoSD/vAy+96bL4Gm51lgw+NIc/Lpd+3wea1mY
xk2DGG0SUg1b1qkz9ZazLEylWaggz+3jTeAM4dh0VeSZd04DknF1gQBKVCEEgbKtdZ6XgzTlUOZV
uWonb96mwA3q1b1HBsolacCUG2eFycrQKNWaPReGsx8WyJ+r4ikrBzToxs5YMgo2AYbn1YziGBps
YLzYNsXwBaPQR018WkBAGxmFekq1KePqCbedbHy+LZUS1V3sueb8WpIm38Jd1N8AcLUrVem9712Y
rm1ms78N8FlqaY5f2g7bzLGx4mfK7uMe2kqHUXTxFa9ki0Q5ngcAyLCImy62OkXfqmgaNlQrFs3y
qMTz558BTXmJ4iH+NpvNvwboycs42zxVPC9H5KLI38Kkf5RvpWrgI/Afca1HnoTvTXFudD6oZbx8
6zWl6Tahy0xT+O7c6FDK3OgyKMOZ7DPy80vBRypBS8hIC+j54gH1qzkv8KzEaryHmxJdl3X5dfQz
tjDUUr8h+71SFzQfxOQWVGBXvHaKMuxhkndHrwzywxRkNux5q7ax3Gs10zqVbv77zK6nwy5vVP18
n+xl7k/YACFPXbxL3AiMf6Z9qLT6mqk83cqdcieteACb00qeP+7cs7zDsXR7rxz9EZMHkf1rnDRl
8J8xlpjoysB3LgA/HedK+cpCtHm8aVJkS2wy3P+MDYveyl3UIq4Kde8br33ON6d3vfhby0IVrJv9
w5pGJHLG2XsN7DbZm8lCpLR18xGPgHltueXR6i3jKQPHs8mnqn2CA80saidIrKB1ewLCo7AlnZJH
JYWZUMANeUMEyEF5fGr/agv9uY6WJbRm/VyT5E1w7sw+/tZN/GVhODifxjl9H30Tca4x7fYCkQ9b
XCganH32sjKUpvTK2vDeFAB9E3s/B/9/XXu/s7zQ/drw329DXpd/oftwW3g2JA0B/zWo9SywCaAV
uFma+phfoY79gaS4QS5GMjtrUNjjRlAZHtiX82S2h6ZRrLdZI2VWdeXzbE3WW2OjFpO73njpls54
RvKnb2f1IE20vHlIj+W4lcFeH5hH0y/R/1uu1YbMu6YtT/Cl1ca5+5L640qulJdaLJoH+Lk/vYdt
581btvOBxU5eztzU/lr2Znpy+pJdv6XWyjapFG/tSxbANpLpirnerulV6wRuyVpnVgP3b1l5ZY5h
Q9rNi6tiN9H7wLvqXdRBSMnZxzSxN7f/HpP9czMNNhyggIeh4Tj2KfR5hUSf49e8aIP14DrRtijd
sieRycjUu5o2sgplMO6xu0ieMD9pNliH5u9U6YpF6aL6jtrzbgCEApGkizYOINQfhTeiuRjqyUdc
KcHGwq/2aXT6cL8ULc6DZkRnuafb4+vdKJ5zyf0EjrVN1ml0O/2oVWRyqLTPr5ARKiQ6+MFo2GSG
ejE8Z97sr61WOztIdTyYFU5uul6WaNCR+xIXNzloJgarCxtMCcvqk5fYx7oP8mdhoQ8qIoUwrJ6F
aT5o5q0PAe1qF7VwOlCqDLapbWXnOTD1Z9s28pUU6WrP/QF/yX8xmqA8Oc5ANdlty6+Khp8D5T+1
gaCDqs6zUbTa7SeFogTr0KUpX3xpTpNKc5l+7035SaGA6G7UsK12RYxp9gK0FGfEKrKffQPZzLtP
InMTDJwpvNzcGZehS0iDWQTp1/t54RKSC0kZlo+1Fn3qFAh+tl0P4VpvinjPnuxf7YinxErpqZ4p
8T5vJvJv+fTz5Ffk9xOlUL2YJTMyAOZ8JQWLE40OEkxRgwd5u/JuJEQe+CGQNaSvMWJp3v9GtPxI
eLmBR90PFbK5Qh+YTKazwcDS3rYBwvTzoGE7p6fzhpSMNdwuNhfoaRPX2znoh9sryk2XUA0n/Tbq
V0guvP+DwqjaSihcPqZKUUG7VuOa7ZbxwRSB5SHZwYM0Ean6RBbPfvJxeoTAm+4kjN1EdN6kUGYe
W1tb3m3yMgOMe5l4th4AA7mLBWfyIocUYdd1Bztnd48BuX+KwtwB9stVeRgXj9pIGoSfAeDnUFfW
I4WEfVaN4auHPe4j+qlLmgyKheR8uiJ9hmHNF34um0O28FeFxNo548/YneZqxDXJqVGEIhuWOoaC
+c9MgpYSR/2ljZ8kDVWPmXULZ2Naf4HvLWEZTTLPlRSACp050rQfzcJz7kosjNW6OSuBkn2FPuOR
KptGJNYaPjt24dfS88KTV0TZwYzs+bFy1H5jog773iwQql6x7AddTf6Gj2U+TIjykRDznb00+8zH
uCBQFPWoD+6rOVHdkw45zL6ZbtJEfXMLb3726mSNgn3CRhO9aNiolXe67SC1wdv3luXetozITgab
WyaE/cxOgLNa4ngHG0velTTlYKfzz9gdsh7m9c+YQHbJeaNxn3ThoVZNC3wiRf/Ks+IXOfhqvEEc
UH28tRREs5rQfJYW1nfJSzuQoh0HVDvvMSNHP6biZ5BSFd1FcYs173KAvv7zrId0H0TWNTJB7iCS
QacOaW7vehjh3MemXkR3X1IIyJdbWWY8rtMhXVayi5xZnqfjJYYiVC5qaFNjDJjTN+XX2KyCo2iY
NUXJuCzM1a0TgcyTYJJM9q63Ku3gOVF8MEsWLdqs1q9uX9SvI77tRommTsp26dWI2IL5JOu20lk5
PsomqrKVTrkIAHK0thojOsoIRBsNtJCX1cuvW2au/66P4Nnt5QWU5UX5eC5FlcMJ1iN15SAWsKnC
tnbWFSnys9MEXXsxlDA9uzn+r1RTicpBgnKRUZSQ7xw/T5IDSBL1mKIXn8GCTKNdHWXtNjIxUp1N
ao+J5f+vzKwPy1RBklqjvVHKOHhoAxUlst4hw+Uq/YubhQANW/IZ9lCuu4XyYU7Oh97mxUdVQQ+U
i3LzYJMcnQxYWQ3OaE/xSC1CDmrH765QUewkIn0mu8ptlqKA45I0+G2ohpSsX9Taw/0WYRp429AZ
oKgtY/3AAiStZXgGAWZ+LXoEMRcE6JiOv7V+9QkcdNLNHyyDWNV3/HyapNff4DLPyIxP8XXE7vA0
KwVSaaYyPFtF1K21rM7/yjT9UqiB9rcKSgFipvVNhQ22gncMUC5K091cxQV2FH13DrrB2MUdQMqx
dsO1Z+rD18YqD75jz59wpPlwerdbFzVrL3LP1qtZxPEJ1V6k95amHNrk2fUU/UUa9/FBqZiv+jI+
0shOSO9seK+NrmZX0NTbuUn8R3NR1rMKABNaGmK+ujRFPK+ifjNgiP0oIT8FZNbEWUgtY/Ec/Y/e
aum9+dstd2/mnkp+0XxNSdvu6gRQaFZPn71s1n/gtXMqyWZ/KQC2rFwgNCuDsuehdnq0B/P6U5L5
xlOgVMlbHeAPuoQb7M/Pit8Pa7uOjA83tP0NuT6L6QCuM7WmiqUKEOQPiAVkFbR64EmbuwcxtrPS
z0U5OB+1kmsnfkygOBe/u2rAXD5r3eaRp6X5DAb6w7bKz3iwf3hmMn8ubAgJ+I28dD6wCmjZPyps
uz57o5PhEwvLui/CZpVmRrub+4dMD+0XebpS7EVjxaz1gzQzJwgxLJjN1WCE1mtR2NYr4/NhR027
uiY6a9hT06fZJmmaeKWnYHDlj1RL2AoKQLC9/AtKEqKrqsvVB8sa1PdofpAwVUwf/SEugsKzc5hA
h2nnzRd21E+V3sP5RJgufzLNalo5bIMOKcwbSDMuxPdlzMKJWGOoYt0E1CMltiFjqcP+Dknnn+Ge
u/AnoD3Qx/J4K8zUds03ApwFilrRtzlWIDMFSvFSepTqMpMylmSYg5Xi58G3VOHXi/64fiKVWb/I
hYFOvdHJ8+jY1G798kJGn2rUUpcCSGMcoOeDspUqlFkN3qplXXWwrdl6tsKdJTwbsySZ5vfXWz6u
pFmY03CV3exsd+amnOcJ1mdW4A/IQc7YLCfryIiM7T1WAZH+rddyChI/yxX3Dhks1zpLr3TIgQLD
z3H33vudVTs8Gj1JlKgYPrt6xy/IjzHBC0xgVHEdR6+NXw2XpDTXZq11KyUz6xsgPZtNc4XYItWJ
BZ/u1C56fUuvPLukee+Vwf8P1yK/Cb7sXkUNebh3KYg1V3ZcIcol6wGY9E7KqzKuc13lOOCZLC1c
kxJc5prnOF9clMo8Q615dsf1zQrZVVEVSbD5qmfLeMgLyj5pp+AI1WTOP2wXIb6MHSU+t6Dyr4yW
Px7Hwqmh7RQ9WZoxTt4FydRkc4t5O5hFaXpdwbe3bN2zhr7sDfHU6BnGv2k7HXStRne7Lb+Ueo43
DP5GK9vVyhcpKiMxb6zA6kAVXFJ56OHbO29gqSu9/GyOUUMpRaQ+HUPvNjm2MWvR+pSYv4h8ysFd
ziLbjA+NYzxPU+WTuvHQUy7tx87PPDZskH3u8arXq34nQV8di13ia8n8PurFY5dXPlLMGBQYAc/H
0tcuOluBV7fGExjbNlQXTJOSQqBYcFr86CpsEVid2d5ZwFLCCLkzSMqmOi2/z4vlVPnBdPto9UeC
WHLIEitc9zPVrXh/zy3fx46tBaSQ5OUGbHf/OITOz4S3z3L8sebTuP3eHJZI1s6OO4ecAOL+VokX
VV2qn6ak7J7bWi2fm6F9l3BJQnsDF+IQdxNyeWprZK+NG/RPXpHubNEZjkO0q4vJsZdaK/MdT8V9
bUftRuvYJSIS61jO8XOGQNCnuohZ4/A8jjJvxCU5M9DyptlmPApHGOZXjbIHyrbo+SVFFV1LtViX
2gjdVy2z4NHTHeWh9KdPLnCe4z2EEGLw6DtOv+GHOmxkmPRKhzHMLLy14ZMJZAekyTJYhgyoGsnL
yFiQGwGZUg5sGqxVZ6cWdEOat8uapV0sPb8Ff71JuWnOV69DYMdOSvdc2opzntPWOT/L6T0ozf+K
/THEtGydHyXqXvcO99et77E/7scKfTywq79EveOvUBY2f0od3zJOqWpmKCJ4W8kp3WK3dJOMDyPD
vHXdgsLukWuo12/DRSj5ds09Y3V/HVLd0w4Bb3XV9KPGKmYI9hAO7BcekbByyrr7DlqNzBLrShsJ
ErWa8Uzz0S5ti9y4Ro2WgZ1kXVhXZfABNeygaLMF7K9M3zI93gjkac5S/2ryCFpJs54M7xBn5KKl
OVZtsq16j83Mgo/K+2wi0RPbl6QOnVOAn/E2QBztLAdXRVA8cLIEcX06BjtARkSCt9PboDQl7S+n
zjhVZ8QMfl5+63Y7baePRbBh8jWhRP2zcXLaLtlAFJp3sk2Sjk5vXhq41xcJhUlgAv211/eL2oEF
kNxoNsPnCCjKRWbFICaJgWpatlbMpYZ1b3dSr5J2mRYUxDC7eWDzspEEcVh3017i93yxjEV9MlvL
rf+4v9TE3DomB065fk9mVmP3UNW7ELo3CY7E0o6z4v091tX0dIs1DlJ6oZKijg8GQQ6TNT+Ei+Vu
XJdIIaRytKwxWSeZ126HRUfhFuThhqTCctCzdh2Sgj5L63bhbaCOaWmvuV+lFUSAQoysD9ZtTnrk
2mCtu6oD19pmthOF26i3R9vamCqKxP8GFgiYIGcGPw1qjXwUNbrfhuS6UhwKS/sbmPO0x5bM39c8
tN9RITkFnRN+UxFqWYd6NTyo/hg8GFM/rr2kir5RFz9A/88/iqyIydl4T7bmh6yBEIrCxsV7MpSI
CsvgvUlo6g9t4SVvEnGS7AGAwPQoXYDBu1U/ZOpZOi2VXXWW4GIovY1l1zuMDuat9GoNdjkVOohr
6a14QF2wug5XtxsbRyATpe88z+OobEc7ay6wXDAxCsynsi/HM6It6BuBo72M7uJjLO2+4nb1Urhk
OtwnSgJsBVdcdS9tV2VXaxVGaSAHTO7OQOlnVZPaP05uZ73naJOvFL7kAFloxn13yAN1fFH4YD7x
YbGCJVxH8fTojMVnkoXWe+I13qmLQaNJZxhm6b6sWmsrzajryk0QqcnRDZGSS+KY7aKa7BLcY7aC
SWnRBnlATxt8C3iVYKH0+eH0XrfdYsFRdWczavCLhC//Gwt+abJLXAOkrM/3uB2KTN3SW2Vhsp1B
XrPO/ufarLfKo6GO5x5kONWbqJt+nvZuMlEoHNsDMLKjtFqYysXxNoZV6vmWxjbmbtwFdtA8+24S
79uyZwPfBCQz723QEcaD7xlrZamcS/lcDpmRxieM1vf3srrEu9Ty12Uf+JuZhMNjC6bZHNh7rSNc
S0+BiddB0un+sxxc3Te2RVOam+hXLExJwfdNrR5kiHS0VXiK+5kq/TIsjgv70GXt/9Cs2gadqb7I
QQnYWWPUmwGicOdsPSn+fqRs9yC9fmV5R0dL+tX9ijYFXIb+AVrGVaK9DBMk3KHotnGgx+co1j7J
muxOuf6NbS1BnksXJ4ubwx/jrM5yt+A9qpVaeKRvdHesNrWS6uu7qjIAPHo63fl8A1oXmJ0eK9Nz
H53F0aKOQvb5szmsraUpMel13fBvKILF8R4ncQf/J/bWMoDJlvKGOj6gZKaxT83Lh1xp0tNQqy1b
8DZ5sRNkl8eym7+pU7jJi9H/n5dNnzwttx6HfjLWsnGThaEOtGwTmz0qASrQ0nvHMaQ8+zRV3kUD
cEKCyrMOZjuYD7iueZvJzftPKQXn1Yhu23cNnTSAu2ieoJ+4p8refOsUHQ/vLhvflC7CdrqGWGjG
VoNZYTijociyK0a5UJC2Vsl/Ez2sWyoBPQsk/5FtW4PgGakQgDIfjrpfqvnJVY1u7WosvTq0mPMT
FlbMtQMVdHX8LI2QGeoyNJGzqjJSOahX6i0gc9xn87Jv2VzkfrfO2hhA0hIcKxiWG/V+Wg+Fc5aD
BOFZHPwqUg4Sut1NTm8X3k4DEmJ6NF9thCbr1W83szLsSbsxrDf6koVFwK1fB8xkW0nFSkzOogzb
UH0c163kbm8p2zr9rsc6WtFWN2ydsZm+uF2AQm6Yf2d+CNZl6qZPoP+S83+MGJ00WOvJmD4tpMuz
r8/2Wq/a/GFEcOGprlOFSc0IQE/RlIM6ojGkJcaLHsXmLSTxufdXuuaRb/4VJ+k+rmBIdAcZURXJ
g54sdmmLMP2YXC11SG4C9RKRg5vO9qpSam1n8130NgjIGntKN+VqzvPR27TZ+Ndt0xMjEg4rpmSF
ZXImBRAl+I+23U/+9rYg6djCbZLW/zQxHdymFmzpy2xzm2UyD2XjsfsRqphx9wgerDSV9SVQoyM/
XePE+qg2NrJP55l2VJeYpsyBtrpnBXQG8+QyTvfN/ixDlivkLpGRVcYtj/Drzvdt/7/vdHsJQ4FF
qvPSRZnha8+sr4PMQWkvTB+MAedD5Iua26wPx+mkVr31HuKvslf7Tt97fRp99E5y7CYXdSi9ejZ8
W3+IkuzzLTnZD/pDbMS/tXLmwYmq3sHwgh6Ob4UWeWyGzVbF7HNV6zb8gKQ0qsuUP95wD6Njrf1o
ZlkpPmgpz4tbG/spDKi6X/03TIRl6T/HC2ICwlPx5OsPrmHOuAfIUfbHsl02w9zbI+X9JqGuq+ct
5ZGcfwnSqxGgUzQrIODKG7nHpCmQC4nhG4EW1i+MhtXaxkpi8gbu1zpNh9aaOAXOOFydWhzk9kka
DTvZI4KM/yubXQDw/GEvQek9Z1MKRvmGzCh0ttk10APhI1SkPQ8QARdOH6Axbdb0B1DFz8PSktCk
/AhcX3mRBg95sElzUd7oD2mYmJuwzpK9suiy1Fp/ceeY9D26mb9NEIgsWtcYz2OZB+4TR+ChI2cP
PMX+6GiblxhJ1YF556UwU/t5dM2n0Omjz7Rwx/MnUimtF322C4sJOG/cy6KE+5FhVRdFnyul0S5R
q1MnW67poxYaQxSoB+mlpM/MyZ398u1WR2udwUyuTvMZS1llj/Oy9mYZ/RegbNl3fiZ/DQBF3mYo
rgeMzGYcN7qv+bIC0/y0WI0tu29ZkHVUYRJHM18AgTlv3USif1m1WT6s7SRyv8g16LMZp8GZm9uq
Ta/CcG+0nntbtZFZQ/6z1Msjj9+A5V8H1wr1X77UIAy6gXXBGJDCbBesQhblyQP63e/90vJTxB/1
JEWbSsmXtVG1j8wifJbOFGnYVVHU9UWaCenw9YDN6kFuZDjKsNiHwUTLC+x3U1Ah8jjUWW6vgtHB
++rXwxXymrpTXKpJ96eoUYX1JeLTB5FlPt3jTuFSY22sq4TkKd30hrNhji+u4Vx9zeLc2IM7KK4s
g5KEPS9eG6NufsgIf+nwxQN+ZKO4YVXlrMM+/eqzOdjfOmSgHPqEbW8QOx9IxaIeeruDXByExdfQ
SRtSwhlw5iCD7K+bU36sfMDq4F2XTZtv5s8DNEnsapd94mimzzXIHZbzlNRdj6K0V7lnVM7xnW8W
j9jbKYCBcquMI1d0QYHOHYdOLGTvYyYdK2YnYu5y+/Rcu+r8iE+Mt/eyLDsUTVq/ec70Fbm77Hto
zJ/rqcXdGNT9Ahz4bYDI1FTl+NlP0/xl8LJkmzsmhhrLQc4mOJ089bQovMIojKesv0CuCnAf+EH9
gEx0Pn7WcqXauj54UVPj+1M4ZbJRtFT/6sEMKEst/oEzOwhPr9SeSQ4kR7tQkWLPlZJMgvK37nX+
U+SDLPSc4D1AyfQVyHF6sVpE39VYR4WYXWuCHWaDZCbPr8EaTxQCHySG7BROs78OTjdcoq7CjvRX
SIa1ntJsvAJRb+kwkOmBTLG3za7CZCpPvqfR1x6niR9atfzKRj9+VTRqFAG2GkeN8scTrhOohrng
rCu7v+KyVb7CuD96y0Mjx+DlqKMgsJEmafcaZUdfP0uz6r/GcT+952gcXH1O4aBxESQDHE8wy9nL
KKTgPmyj157CxGYB4cwfflz2FG2UDqUczqg49LczhB8+BtU1dhK3RB3/PsTDdahcKcXUn7NwSM5d
hPdhkJWHSgSrUW+zVjDE/9XOSStsoh7ocTeY0Px7T1sJpjM0wvlsWQsafoGH3psCD5XB0ltlgcE6
J/ok/PYYY4SY5RpbWkjlyTD1R78g9y6dcgj/GSEtEzW2o22oP0eEadsdkjEGfhTM39ykGs6ObTUv
StibD2pk7Ts1bV8kBBSg3lWl3W7useWisrM3ffOhL3YDvdl9IYWTPkHst9+yJseqHtuBVMkREMUQ
Z620pvFhwpzb6uEIQzLUnH1cjM2OX2aBkkwb7jQVvbubhV8AXQOvkSW6ZCZAIDNIDKHlLIZnYGMF
sq9j3NxGBEvfkf+Z9zj6DltpFssjucqs9ihNuwLvgIrb9HAb7E6rkGz4G6yH6GXqlJPm98FHzQ7k
wuPLWnn+fNCq/rtvJAqeHvAfu8lTN0rh+XshPPZKhKqWNBc6pDTHWTNWs67iBHcuq/TlvuCSMwTN
cT0ZrHknCzhTvArvPRGpA2rjFHPSOsx3XZFr5yrbzHMwfLV9f9zyVGlPRYwCiZdGf8tizTSQQFaj
wH3GrDY6YwYWb/OehXqN44hL1kGN1ffOyrQHBZNXamae8WFTkt8Pbk7dTkAzZYLg3DT4F2lykd2X
7i7yG6gCy45MCRXjIUb9SFr3TZq/uB0XFkumW2wprMXaCGuECqKPnPLRDizmcgF3DMnGxLzhRg6w
PSVf63YQHrvqa4le3L7EHumqqLU/4wrEKfnydt3XfbrtEkO5SkwvDFxjSup+BzQGPn42l9H3MYqT
bO2sG85YZgY71wl66GodhkheSaZTTlVSWMCwOfRLz3/Fho6KQ2pOL3+MLeUuEvSzS1nVLtB8/MIx
mqAsMqlk17M4udg6zoWxfsKiGAakVeG41jvWJdaT/KnMh1WVD9ODtFIJKYW+ta0y2Eis9aYli9Qz
FXbkbYsmqM6jJGrvbQkmwczfJKe3QVFtrHm6tMDguSbQoPysQBb+vIcEq2RXZdP4WHaOsiqLJvut
gqrrSXWhJHOSbbnsw0mkDYixO95KJntMP3O8Ii/3yVvC92YXdPkmQKtqfe+4zfchwkv/gJs9M4+2
XaWOfwLKowWIfj/cQOc3lLngz5O65AuxXAjW18ypm/VhvE3ZYDvFyhmsCam+JNr+vmCVVWufgIOs
UzfaSvN+cNAgUZzeP6soDjirLMmtk1rGL3OY1FcMidjrquOywx2fPK39oU2Oe7z7yLQKvh+pg9au
DAOjPz0ljelgi/Lzynmw+6MJzMvba4WbfAnsgoThHBXbJGAZ4/jhR5652h4Igb33B8d8V/z0JMjF
jAXYGtADRjz2mDxMI8ZaIkiiJsmRhe+8VcI42btx3547Y1bX7eSMn8OGhS6kvOE8KHr/GbMGSyne
8OTYl3o0PHkj/NeFWpsoZFbzAdyw8HFnT3sairx4WXy5mKrTmechoq/vitd+Q5Cs3aN6UO/FXOBi
2t3wl70E9aqp92Is8EWC2Yj1TuXDr9UGq73CiFZgyoF1QBqpYfELwCcc2/qT3aq7G+gBMfj9oEbG
rVnlxdnp6vgV/s2thpCx60FzyzxJxSC2K//ZebiXF8bG7E8sMWJw08zCa5gH+LkWbr2V8Y1hjnjS
i5VVRAUIMwv7NJPwvRdI5ey+H5RCqjSrJcUTomkqGLH7S+p85TaAi1RQzVQ+pGPBh/kLUExCpPm1
RysIN/eLBGImN+pxVtjoAnRNXPZEVTg0yTvW2sELlI/b3B3O0y4GL/go03ZdGd3eCQJvfZvTl8k+
/r+MkJVANRbphUXD5QY3zvHnLr3pqZv09GVKsmcJ21SQ9i0mdbuhQPNiYa9vRMBjWoS2oboYHdY4
fQyoRCLzImyiNHhdSCxj8s5dTb0mwfgeLGRN14+ibV5l+lEFuvm5669zB9WzVsLuUKJFvJNmYfWX
KsmjN33CzMzLLFjMy9UdaGA4L2r90LGKelnuWoZf8rrNsETnEb0rlbo8tIHD+hK23178GjunVxE3
RZ5KmuZYlM96i0dP6cDdBmb04mLi8SBujq3Vngchk6AXamDpgoeJ7bnjsYjZJFo6U2+qT+m2Wpro
c0xnvYvrlfRqlRq/lGzOpFMO/4ey82puWwna9C9CFXK4ZRQpUtmS7RuUwzFyzvj1+6CpI+r4293a
vUFhZnogUQKBme431DGyOuzc76XFjQCeFuEsfTa0U9em023q+MadW5Wk3MIK9lUR/5EuS59BI9gy
YGXfcD8NDxO+Pvg7KC9BEBXVF3jc1drfl105fQd8Xe2Hzuz2RmJ03/19wFv0O7Wsaj+ryN1JLwmt
oP9nRtjaLh2v2RVt5DzC5kUM1q+DhzgtyhsrKoAVqvz5O/YaJ5SdWMKPSbBrGhW+4DLQ281wkjMA
B3AOpH05rez6mDp6fLD1IUBpfpl9nYOqhZEtDgVDGDuPamf8FkSNk/j5ynUDRMncOr/lORtsBYNj
uTvDHYofgKe1bWwZxbEBQHrsLXS20Q1HzncBkCMBu2qjqv45tvoIUSn17ydzNA8+1h97WDPGs8SW
3Z3f4SHpqxZuBknmnrTMxqIzG9ZYd4wnC92Kk7Ec7Blt513j+u0KaB/QnNYKm7vUw/1NC1ne9FY/
9mhYQExTPTzrlDnVT6zZbSQXFJAATnPLAh+jLhkwyqm5tZaDXxvHiPzkPvLJfq1dv45vC2XWXOzO
OLX8sEULs07qm6ZHoRUf1Vty1IjbyKnlpR0vr7luD5RCP2XvDc3pbidNX13S+MnikxhqJRl9Of0Y
vnokUpNnGyntFM5iFsxIkHlmeAMc4mtmWBVGJv8e2OU240rak0fZNu2p2Fj95xDMnevLjKqdsrUb
s7b8NO16LThY2S6jjtA5KfptMYBgROAAghsVhqRmUhwEZNNJZjn1svxGAqXTX+DDF4jOEq2qbn4w
lky1jMphGLr8pkY+ZiUDemgdaoDex0lV+7thObiBEZNRL71tioDH3XVAzvywOCYNu1UZDEMFS8Ml
rFUV+9ZS0GBYWtIv8dLsNN5Rc4AIlTRlwK1CvpYhNL8axNs9HP9X/CVQ2mvq8F4O0p9bkKNL/IPA
yv13QFWLGyspsTleBiRYzoy4zO6s/C7Hs828DEq/M+U38D0xJ0yNm7/yuLKFSDv1a0pF4kZacrju
Obpg+ooNnrsfSzIIL6YXZetLJgV/2Ee3cZJNMFvRnZKUwSlx/XJLSmz+ytf86DZ+9Fvr2DIBFi1e
KKJibBg3MaYAk/7YeaO+khBEQMnCaPMPuRqJ2Hrdzn6xLwJH26C+pHzR5hjn8aaLf1ehtYYaTYWm
BUaF363xw8wAwVe2oTyjOYHtQFFPJERU46CMHq/G0sjuU7WYF/jiIQhZ78W55t4KJaSdBCoYfW52
bg0MZdmrSTA0vs/NudbGVZVa/RFpLG0dWPDEsI1bC1sF4CH7G6sLX2w/iPYBMJgjj4foqAdUF6cx
oxzUdbeWjUGtsRzkzNX67Dad2eTnyXBXdf17vwzWnZHuapXahTSvozI/0NANaKhF766j16t8/MCa
7WbHuvzZtrGYaZy2O+CBEXyra1QskuEt4zV+63eNvZZui2cFawivPsMItl6Am+ytRQLGG3GkAQgO
qmuZ7abRi9Kq4VNToXVhOvinOkuYVSCW4E7hveRDJLlxzYz8P/RJSK7PysEpbRSNSaVc8iRD9xjO
sUYlDRqJ1XBDF+ORig5rbjtmzcgaIN39lUzWC3edpJ12vvbnKSJ7S3VSVvCBpewo3lXHOYm7auMm
tXNThO65T1JA5vBR4UXVCy8q79BTtNJy3F0idctGw25EAgO1zOmhsttHkjntrVC75JDnebLV8e7d
XDlf1JCzk4lph0y6EL0KpprLVOm7TtUwd9jECc8A9mfv02T0Grf81FYtb0okZ26FU1f6IdK0cVKe
pVl/NIV4lHjJ+6g0P40unGFx07nOlWA1s4uzsJSuwYlWdttZnfh0izewy5JY6cOttxgAW5tPjXCP
bxPG4G5MiY7EA9v3xNRur4e5CfXPTX4LEAIfMVlBygj791+zDKhzH23ypnIgBKrUKB5DffSPJgzm
DTog0/c4GM5qh9B0E9f1Xraqf+1cZfMbLkgmGZWD3WTptm09VNc+BnrZKl/bEiiT29pAIga0LUKV
iA7Ui88atnX+DZuIR2lJv5iuSfMa0Rvt4zSCeVhdByROmXX/prfGx0+GbRJSTRi2hqlzIBv0Imh1
e8Gt87rji9EkLYk4mmRssZ91qhdpyQFpRkojM0bZMqst2vC8XOMaIddAF+T9GhKxXOP6U67XuP6U
5RqQU5zbqTT/UXMtePFS94sNCOKMK1z4ElUQ7Kd+rnYyGIGVvcUmBF+kZVT6FJCaBbWNJ+ny2OWu
5zSaD/0SUaN+R8YMWK6MVmHRPFSL6eHHdLgh+8aCHriwtNNq61t5+AeZCOpOWJi/qrFmUqRu1btC
mUq2Xd4EyKic7/kyUon1Mu0tnudvHinDo4kUSPWzCSAZplS7DefNLUzSW64/fa8MqvjzlOCyjuZp
O8eoic0DUj30O4pPf9qUtyqyINzSaAZohp/vBBOWxvA+DU3DOVcwZuTB/tOWcdcevLVgy8w8eApN
J96AZhmtlV9l43Eqg0fTL/ji9FHPI670H/gM6pfBSdkp17axTps6+ml7Fs/93n5TsFLdp0NX3GSx
Fb6ykz1LQAu4f81OGPsxLHcw7gkOTgtDxeXfdO5CDMoQx3K2qevVr248vw1T6/zuDPsQm0XzzVG6
aeMvoZqdzbdT538KFa3Q/4byyoyOHbmPgpvy5BZtuVX9Uvs6QIJItDb+7TpGAOu4y18Qnxv2rj9H
B1hG5iMIHZSQlpAycVdp6Iw/8tlKWf4M4R0LwZBc0dfGzPM1dRzAelZffFea0LtFrHt8ylS3PIeV
cm/x5n+SLgU7hk3p2NHu3wn5Fgieei+jIBeRlimAnxe9mrODGy1lRfXVuJFh07Bz9h8/LlMVTwtB
VmFTI4NBi6ZKQ416h8p+dNPNegaqQIvvm7rnmZCkvXpqGxS0lz7MH3rzMqx6+EBWXo6NcRMpPAu5
hUOjN/c9oqLvMVGmqqz2Km6p60T5MUqPNIeC0U6IMN3JVVXowmSYDvaUIFs+aOzLl+xS0prlpsrt
Yav4C+owV1mvusDL/SrI7/0SA8HYK9oHFJ9Cvi5eh+MTzQk20wMiOfoeVVfA19L8GEjwulbg0uDk
uYQt/YEaoUubwTyJXRdCosoNdMod6yhXusT1DejGJncB1/edl+6qyfWPmjr7xw5VKFjwSxvd9POQ
1g2rk4++yKjeAyVa4j4NV1QOla0MXQ+Fb6jW2muSfPkCpXByIlb2ZeKoOF/rlnu0A71PTiFMMp+b
fM/DHut5UhgkInjRryc9BqCrGM5ZziLN9lFhmp+v/ak5wDsPeWKcW1yKV1majXs7yY15Ey+dmjZd
pkjr08CguOHK8vxhLyNyxaFjJ2QX1LFJnsUIo6yzYuzwfw/H86UnzY3h0gbikTvdeVrGUomWMTn0
QBgZk3nXXnfuSvaL3rZ1UwRPFYsiK1bxT61SBQgD7YwCRhLAOeSD/UCJYCkvbUXtn8t6tBd7GfVJ
RWHothidH02I8MeajcYEbrRp9/GwkUyO5G/wC3X3Bq5MK0n6lOKnhiLI/dR27a2EtEvux+pad5/l
ofpJzlWussS2ZfoeC4n9ls/incc2aXAAs5Oj/DK6NWh3VHIOceOrT9I1WDDOeOuYsAv5dQc0Up5M
LKkSu8SKc+kKHAAlLpDW1XUWZdhfjfk7b2cKOHrqP9ZN+NVrJ/UbyQ1/Yw02KmZTV3zN4i9FH2jf
+kbjmdpATsJ0UvtGkgOxxbR6ycdyPmmR0a5ltm8U1Engyt3laXc/uqgxDKsLWo5cLTdm4LhHttDK
Slu4LdAo35vis3htyug1WEwZnQgPxLSeIWOWs7HP0lalNN2B+IY79kMxmy1vQv8fJZ4QN5/zr2UQ
IBoypFTfkt46jKikrIsZoMTMXuXYj1Z9jhJ4xkFvOS92WjSrRPfi30gGrByzMP/EsfbgDEr1Ldc8
bV1hcwWhylH3joc2vmM18PGdoDvy5lMOQWq2f58l4PWOfR0oh/97HMulYjcgM4Vbt1Y/ooIMu+/n
KKDO1k+XRliW45n1vsGKP2gsA/EqlIrBfB0vRa/LsWndU4fl8Sc8k/XBftIS/1QuM64b2gseahlI
eePsvNRb/lt+GX6Bt7gL9cD6k4YYqlLh/mGhTbzura56aovI3qmh1dxCls1PeaVkO43c1vPsu9ZK
NckwLdMdsM9bKk75TrUhffzGVf3Jxo+imD3rYOf+BKGPZorA5SqlEHDH6q5GVnvBFy9VsutBG7rn
oHUA3y/9ZWr6u8wz3bUTgPKwgPJdFuXXpiz3pVklYXQW2YFr89MoReizrP5ltC/UP+9c2MZRqHc7
medvc9f0jk4KjeVGTtOlPUwjGhRy6mex+x4VoJtzTEo2S7ExPw6YkeSQtukbrNA/Atqwd8UwPDvD
jHjDcjDHhEW+nKqm+955HZa+QTG+6WWrY+Tx77TWjmDpmwFmizWrkiM6IPiWenN7OyatfV8pKRTw
0cp+RQ6bBLUy7zxH/wkMV7t3TQUJSBfSmQ050QbMSucwsHULEtvd1WOp30ufHKw5uHNt9uRWVfK9
qUdFv7PtR4lqP0JRIoY4bM7fr7NlsLUcyouV/VR0NQnSf2FfSYuHSp60pwvcTJpLRIatc1sgfgNP
CwTocpDd5mXj6ac5hbQ+3knfNSQvqYytrm2koeF7weTZSmCFCDYl4slDEswHF+mmhXnUVZiGbl5k
2yHxa2Tlk3h7dasGO+Ld9/N8zMtcuUVXCEJOjGPfjakFJjRLHr//ZDg4DYLhDv2yrFbDAt+Ww6f2
p1MZcgq9OI6L7NMIbMcbhk1h+vHPxUeiV4CmWC54SqwPKlipSXPAEDnfj5quvZh9/1siHAdGEGLx
X3MQKdu8LHQyn3l352iastZ0lvqKpQBMc9J8DcetPEFur9/sZHF4gqFlDNoxzvhLSPN/RkXQCL4i
lfoeFS1SshJFXa46gTmWa0m3P1jaEbeREEF9Ln2NqrqHFBrbIYmG+EkBYIXVgRb+dHMAODbVddao
0XxEQaTd9klr/ai/qEES/TSMBHlg3XCP5rypI3b70G+hxTlxB19vYd7JIVJaiNmp4m2vfeTYYOgt
0dKHRC+4RAmM+9Tf+kXi7MfC//J/1DbPexWotw//8KprLmcIuQbni0J6VKEZIzHxgirqhqC+NZBN
R9wpNQZgQuSnw52z5KeBmZOfNiVLLR2hpLGjEhw7RpPOBgNaNO4lY50syevLBEfXoNTGug6Musr1
EyKCe6Xv1But1icgtUu6HIEocuQdqDO0kmo0GmvLvoFdxvpmnL7yIooPM+qS20BFoNCrErzC2jy9
Qw92vBsbjxyF0e/DAfl70QwRSZBr31WrpLX89zgJkeBrnPRJsPRNbBLI/i1gsWvM9frXa8UDNoZl
1uoUE9EvEmKYcMjmRIs3bQ5FW5oycCGPVbqqnqOf11Cz8rPVaAXZrpvY7kL7iu1bFyOOla9Y7dYG
InwrfXImBxW/rGYnp0ak8fW7hgd6XtQrGdK8MO0WSbV/WKZUu3CpnMshkUq5nCJCx/Rp0XQD8fnC
S6PC85XATzF14xNznS5nMkXOPuZdprAJeP8xTjb+KkZeHewCuX/lVkYUyzku+AO5xaXrMupcULfL
jQ+DwjlmEJ8u9/1lnC9WQxYevxrHaJvbvicB8Pl0tI3HMvLyvY5m0K3EGGFW6Cc51UI7OwZjNLPY
mJza468SZs2q7vXwNEQt6jofZy7rYAUq3eGv/lhmXOOuc2OP+7YallTix1WucUpAzhE5lv+IVeQz
UiCLeIWaNl20ixXH2+mN8lR8CFp80rpAL4pwNoLjupc3ZMg3YvM3Q6fDIOqW3PeFmyMEnUSAl52G
X8YA4HUrnS52FNt39Xao6+W6UaAZtEGf30ihErVCax8aeJNIcyim9Ewi8qc1Z/1LUPrxC3tCGZKD
Umlv3jCbZ2nJtSJfeVFdzdh2fay82VWxjkGaf4c1He/GycK/EzwmRhT6HrKptYqWTWcYz2B6Y3aj
PLTUO+nrly2pAhJigyPysI1kNzovu9GM3WiCYC8u5ctmt+y0DvAs0TJv+ri0xxscSwLroI+aeS8H
PoC9KvueG2Xpc7TKvJ/bwLr3fHNrehUaBB+xKTIbt6053l675MxISYE5fYfl8xILRKbEOMvqN7Dw
gEiC+NLX6MBNGzR5xrMc2jiwTnmp9eyI9WglcvBUqfsbA2AyGQFs6fpMyzaxPU4Hacam9zZ2WfAQ
OXHzqhTHcHGnq92sA3nnVNF3243INWZoM08Jxdze6MG0ex0rNbN1eN9ymOr4zxClxlFa0l9O3jrJ
XXZxyyTUAJ07Mg7bxrJa/MR02CuhViBrtkyXCdSMx12kI7soM9y2p2iZhBZb/7QPq0Odow+2wu8Z
s/TlcGkb8MktBQY5kMo83cjI5TSZw4IVdmXurCr8nWAsySZl6YsI2pllrvPWQlsCEMCSfRW110C3
qk0TI5527bu6HYg+rIRUS8hsZ9xj7vgUkj07xi4sVJH0Bpf4BZxK+hwUc3jKMDFEyhF97o/+1EFm
63/Tj8pWeArb5K4cA1TVHMi6natvRQz2KhDbSGVV2qbna7ip8d5TQMAH+2ukzPZZhG8gD7jkglT2
0sLJ9MBN6u3azPneMBOMrWj0wDagYpGaP6VPdHp6EfmpfbC95qSf7LrSN3E5mUdsBH4VgVf+CK3y
chL/e/IxtJzgBVb9kB7dyr9bzvfSH87tglBM67p9WFqCZsz/0/oYy6Bnrn3+TocLUMHIxz8K6vj4
kC7KXkWMGu0Um18FyxC5Nh6b+Y2oLcY6kotAa7p6YZD7KWD9D3HFf7slRqIlgHS/RI/DQP70f15A
IpsRfIJT5H/qZGblakJBdM0yvVH7EhcObZpu5cw0AkYvMbhNpMpaups8MW+KQYGuQrjOZDIlKW6r
2O29X/DTRAm6Hq5Xlz4IdoiRZl8nv62PEWqgGymmtZEOyLBCQrvDo/FZV8uz9IdjpoARSkJuEWpu
puGcGh8hfHb//V1tj9Txl/4k6OuNMVftEaFk5etv6TRCfmOK3HuU4WOIiyxsWUtjZWGxD1lALW+F
/kW68wlKSAL9+fJ55Re9fDA5vfxZrh/k8qfREO5fOwYfSIJ6lJm2WtXkq2yIhnY1D2Z9MuLG1XaG
V31Rplrdu2HUnNKS3YmNcj7r/B0qKNYz7shonRueswI9Yx1w6TafpxqCeu7Y5VpG2wiCQ1duSejb
Xr1GkAoB8NOEwPhJs3xz7fuNta4NFdXgj4FrM82DuVnhrDLfOIF2DPAzttdlPgW3/7dTF9F80MxD
XKzA+c/HudtKl730y5lcQs4qHeFTNDqRBprR5H7nvzTRDgSdcpJKo1QgI6O3D2iJfzfNgS2WDPSG
i+xkUBrbS2eRxA9m2WJoCxq32qDQu8rjTZ7h0zQjhWGuQoSb7+N5/MlHDw7NmKb31XKw+Crda2qN
noK1WM4vTae1wGoX+JhsE8B8FCocasBTbOAKbPq//ppMWcEGk4PeYwKAfyWjcplq9NbyG0gXKZsD
ehbqyfD08NYo7MXGQnvox0LzV65vbjrFD+9aaab5nK7LpEz3RearDyYiiA9ISFlgGdn59cs8mZzm
rn+HnM57l8wty/ZH6gzlUcLk4JL/2MIj0TbXPuqpl98ClMzCmfJex6ZGq9cz8n28VG1qdBPS8rv0
Yrjy0WvYevE9UdH1ld6ujJbYWe+VR6zM61VTIPDSjIP+vezrc+sEYBkKhPtxk83+6SNQCKBQ/de8
08tNHLvKfWT3Hl53XX0Ma9U5OXoN7gLngWe5ktmwokz7tGoiELMgqcOlZJJgU7MzFTd9YXuTLtYw
1u+2mNd5N1s/BoWVgpfF432ziO5Gcf+zHdko1raOIqppg+IzovIxLTrEjyIUrpaCIK4rSLstEdL8
iJCWTBoSQ900efTQYIpyeTSUiv9qtnP2yNdveIyS8PJo0Fu8EepItXayUR5L+9XMqvwxAh76VxTK
VRbuR7gvZHHKamx5lodZ8KQleYNWCy3pMpbHOsWTp67360/9WY8CVjNgNjAspoLTFNjDZrC78Yy+
8Hj2MjRc88gm4Yni5BaXoTHEYM957AKjuOxPrhuQTxuSOLNwTZLNyOU0SxazFsraKw/n+NUE9/2h
dsnbqRDotiIjaiY9GWTetYvOqFl3CSIJ4bzHQXXc5oZm3QyLVnc8/tDG0XiL3Nk42r1WAIDCTy60
eYe4SVtSQNScx8gE4LP4ybWJBUpgUF4MG3yFQZ7oMdEXJR+XFKCWBf6jyke+6J6mKBT5829EF94j
Yy99j0RZCPiqSdZRMCc4VLit+ruZNzrphvOF93ChOGivg93kZ7zUYEYIE+LCf9BeQz/KcUHBIQ/R
vbNgClTze1w41b3LXsJflW7Fe4L11v4CUVC6wAJvteTtLlq1cazskfsEheHZ6UnYS+DxcaciefEU
mal2yOxh3sEoy95I1pzs0mLPKU5dqBqQFyyKtwxC8QlCh/rEjVCc+sJ5C4QQjxmLtUYeodnLqG2p
89NvOZUDCdsKBFXirPsmoXSRqNUbaRqYkLVyik0AF6tkmPM1rj3z1lOS4q73Omc9qP0irEGtNyeR
8wDbMbzTDDNay9ovaef3AZ1qx93A2nlt1maEKeyiJ1tUqO/nvvZMpaZcIUPt/G4Hkv5F2v5UYNCt
+yijAhmE5qHQ5mIfsdbbwMqcN1o+DLemOpYbebyYSfWoB4bzLP0t+xuSPhScP/rBWJ5RFqt/uWaa
v5VFr+SH1qFI5ahtfgYsjXDaIudHJi4/jzU4MCkb9NPKQjjmDqCIf6uwvBUc199wr2UwcGGdL0SY
K9IrGrzyiKJEhsLVdli4VWpDSdbIvRIj1Dy+GcvUvmmMBl4w0nNoyFDrea79EnmvYdTuHNe2z6VB
aVRpIf9ixLi3uqJ7w86i39doIC33TvPqGEBaizl/AHcwrPopLTZw202g6rb2plW/mllFq85rrJss
GCeqeDQNNJVIGLuPxSIiVft9tdLGCDD4MruJECayoMK8k3YjSChQVLqbS5ZVtfL39oX0y+P7vf0p
XjfU7kbPBmM9tuWEIGQMFgNI+qbX0Z5zuiLYJU5t7yYMN1+NWKMMwZv4IKPkGBKU23PrLKNObN4Y
fVI+ZYNjI7R9I0GQrpwHrarupWXY0QSmOqTqt1w/62tyrCnauzm8iM5yOmwbvOxZ/QVAtX/ul4OZ
I2+po1O1l2ZfuzPI7OK7tGSK20RvjqkGuKgRD4Sp38fILG6iwjNucP+iCrrU4SqjgD6RhNVa6nXS
J3W4wbOBLKARf+1XlFDbLSnQiy2jxMpongC8XWKlK099MLfVxOafv/ka5PyXKh8njFnBM+AxHF+a
doQnFJWDEUR+7t9ZZfMqJQgqlP6dq5SvUq5wQ8+TMalWWEukQ6Sgj/4385arSKRfQFy1qI/tIjXb
y/JRFo2+gmK9Y4fxSZaZoR8Gey8fx42MsipNH2bjbdCxFF6ElOVQImt99rVhf0342ejxSdcl34cX
hIeVeb/3aw8Fm6RIb1K9ePMXZloamsNN344xKEh4a1YIhLwJtZrMJ00IsluzifqX3Iz6BwtLiSr6
xuLH/8cd/kmAbvzOFNyWwtkqn7HDM3YROPZbNkAovQXW4lyRNq++Xf7y4mneuIHdrJEFL4Cv4t4a
65q9d0R0Bvz4f9oyni7jXarzFa6gi/xLf53rvlgJIa8Ku+YJDxWePuV0lq5aKZBXjPVnIfDJIVgq
r6Qh0YVdeH6Xw//npDKk2DgKG1cN771i5tfJYmcbN517cEXvQO/cdvPO0O0Bce+c2GN3V7QVwJVJ
+WLBoZb8r+3a5gFVnWnTTKxZMGOI5tc6BB2YkhjaiPyJyNNdhPf6aUONFrdl27D2MOmfbbNwztEi
0CVn8Kacc1vx8A/Ldtr+NSAhA3UW/JucjbTyDJe6dEQkJJ1Mexsiz7YVAoX4C3vmDsGRBoQPfAut
1G4ayoVHDcO0aXWFiI25f/CCMjoK6GuWUTkVKBlpAMD9439GL1dYRmSeXGpwYnVrYvvKat/hJaUq
YPmdqs/0k9H/Gnm5IyJP5pOVBYt5Q06XRGmrFUgBssloAG1qqyaAHp71k7653EzSHj1D3xQAuNX9
dfxyMw1Jf3cRvMhGD+6JhpBH0LfKbTxr6q5LzOBJxXsULq7RfBsM9ykW1Wj+fklhqX98p/+mIk38
NQ1z+N11FDym2Oftx8EZbkZL/zWP3XMrSKrGbjAXoXn5Hlqxbt12+vAclcp6bvWLjsAFDzry91rx
v+TZKvssV4mjO5xrLxuuS1+aYNnCaqdGYNwAfBk0L8M4qm/dhuen8UaxTsczI++AlHjGGya46i4y
GmMno7WLzZYZWsBGrA6MtlmiqdB5EcpxJnYDi920qU3hrd3iHCv/fenr6zheGTYweWkaqvMeIk05
yFX2QImHG21WE3Vfh/b32RuLd9Qrn0Qj/5WsqyQbN1WKkBUa1W2wFxK4HK4j1z45G4QiLqdah0EC
YsfQmCLtqA/OIQ7hYjmu8Y+uqKeksoPfeQIEBgYnSLPkZ58q+ne7ytEY6PPkWx1AhZ9bUGNaA9QI
xlj8GvhI+Y0ktl+GUvfWdpdC1dRZbqQpO6o55LGYleOd5lnZHQUwyq91YP5Ie3efZguaDyJ+1NXq
j95jXa5njf0EcGncVfzCt8XEM96uKQmL5VmrdMlB0ccb0SOTLjlki3vQ1RTtEruYCUncYBrZoU+T
G9E0k65KmV7Dwe2hznT98wRVtkuwnfYWa0cIT8nWD31QAksTRnl8n4b90aeMgPAWqGlKyQq508zu
n9Hzqw++thSVlyuVZEHYJxqLyweQV+0D6HqFvAaVo1erGAzeznTzb1fYq5x9iku4r1rEN+ZXMibG
ssPzQgcQqRI+ypYu6ZHLg6/G7bDsCKVPR7hSd+fwUbq4UZEYzHj1yeCEoPoJgu0rkqr5S+TkM2kn
ePN9xPvK1XGznVizCB8qx5llDUaiOhiemr1E4F/342xkG0UdlJ1e2cW6UAKvgPcVaSckdnf+HATH
S5+f1s95Pxj3zqo0zALhn8zCQsOmHLis4WxD+5NXxQC60ZgfBsv6R7qplnk8pR39YORF+NJX1f4v
G2Ir0mDaBDMc3qVuLQfkcPq7MUywxbXeu6Q/KwN919VGuuaf3wNRWyxqHHJGJ5EBu7hruWqNwwxp
trWohAVWxFPczvNVh7gD9XOY9WVRn7vZCR54CoYP9XIwi8hbmxbgAhmQPhmNwNarC7pjiZdL2IHK
A8IAx//XNZJC/TkWnnaQiTJo6MMXJPmMG62HiVO4OPhJXeZyyCxkMRYJDTkkduMALHEO1y45u9Z+
pDlY+p/af4IynN9cdnhamMz7PBjd1QVhro1T9JCbGxujsWaLRgwCkEt07zT7d8tOgw0MuOvceh6a
wH6Owq9t4w9P0pPmwwi6ohluZCwop/yolC6J8ACE5WUPBfZ53l0hH3k0cftf2wL1+AQOaZv8laJT
sL+G6CN2y1jfpAcxxEMH0gKK/oyYLXo1QRFgyReqJxnLfWfcTOXc7GU0clGtj8IJuV2A4y+KpVZ3
U6RdptaTVq+yZsFCj4G5Rkcip3izeLLY5DQOmZv8E6KL0WxJ5QDIj5Xz5W+IceY2ndE2rQvNpv4M
UCcF8/hQBmV9F8Nav8J5pF/lk8BBI9ZDFeRTLJmQT7H+Yo57jZ3K8Q8Qb+DHSEwZxR1c7HGvTErB
8pCUruZnv5pgrB5qM+6ewFHeS3dUx+9RgnvQ5/JzlKHfS3dIlcJH9G4TVo2BrM/oHXUfD1KWtwb4
ibJZk/EuvweNecoSjPvaftgYuhL/Cgt35ssRhS9Z0rlbvAiLdT2hLomabftko9p4CDuvWawmmic5
jLxcWXX06h7OCF6rsQsxEuXrh3hBs3e2bV7qbXbMRjw25/lGim5SP5MaXAdwdUS/69o9m36AP3L/
JkHX/iJy0q2GedXmOtBjtf1vUbNqfAhxZeFufFAVaxSQMEAc8Fi4nGnRdIdD7FNqIZd77ZdBnX3I
rc9tHpqLA4P0ySF24Yx2jv6HvW13nzsgFUsbVhd5prdR7edb0jPJGg+O8q0a0QW1lQizDbsp3mDI
uSsnNbOTjAazufO0KX7sUjQ5rU1a+MlWUjTzEP62wso/CP9DOCUz7Mud5XjW+nJHuoFin+FtXCZI
SDrivKwgW4zZMWZSue07ZzmLlMI9D4GGflM8u+dpOSPx4H4ejc1X8k3BGpN68ytKJBvxu/FZq26C
enRPo1bp965P5l7o5qOCMWCtJV8GFzcMv2mtXQBEe233rXMAR2euA6Xx937AC5LXQnsasFKWd6u8
M6No/oISXX6WlrH4L2sjvEJ5vxqLOzO/gYzJwcXwCniWuJoMCen32gr3fd4Zj+1ysF0vxyBbtQ/B
zBt03WTmqQHue740PeVAGdB/kFir4OXhW8NOphdAOx/nMgxuLW38+R4eLX7WpC3XWteyPSAnNW21
Gtlof1quniq+upbfQGbbVf82GToGFEuJMiNBtnbaMtheq5NSk7w2ryGuk5D4lBGgNlQCpN7pao22
meZKX5JsvVG9henwyBqBjHQ9HTHRLv/MWvujLUc0kCrTR5Y/MREBKxesAn6ckV1llF8hlOS5UT5B
8a3WZeeAkvKKkzYPNU6DpHltFlXWfp6cvyva01BEmyTgISjfqesB7soL28TqKF3yTXUC/pqG/1t6
KPAgYhjUmPrps1espLN2lM3g+YhhGSOsq3z2vZs+rc/GooOInGvVry6nl2EDU8qe+wFVkCUcBjlV
uhjF7KB0wntjDuuVopT63kDA8X5Ap89czROKVrGh4B63dF4ClzOD6u9R0fPHT8Fy2lgIPc5Je77G
Oq5i3TSu80UgTQJhirPAXQ/UnNe5QJ4Q+IpvZVgOF1iTIJyucz7Boq7hl065poRnDfLdfLAfOAj/
tmUfH5H1RcF3/K0uu/wYjUtEmsg13I3Yh8jAJS75N86t5ujGUMffw4c8cMvNctYonJ//F2XnteS2
sqXpV+k414MYeDMxPRf0pshi+SrdILRL2rAJ759+PiTVoqQ+syPmBkKuzASpIglkrvUbJTK+mUAa
t7IzltrC8nSM9PSuadTFbewf850QyyuryHAL+3nhMQ73Gjp7d7XTKfc4mMh71I2f1oblsCgsv9jd
OmpWF9sC3MJCxlrHm+7L5CS/6zlsEuy8xkefCq11MCqFptY+Vrg351s7zLS7f/3H//w///tz+F/B
9/ySpzzws//IWnHJEa+v//NftvWv/yiu4f23//yXpXsu2xnH0nXUtFzT1FX6P78+opDDaO1/AIoe
8ijI0gPYbrG2ogQKncuPfM6Nygy6zJwbMHRJV+tPA04vtZ4OzzpP7z2uYe4am/XpqzxQrnTXpCi0
fZxV47NnVcjrzJRWTUtR+C/Gs+aDD6/6AWlcM1a/on76OAytvtOTyYbP1kNrOKCfZx4QtDsWDnk9
7MtnVwF8whdY0/sbO1MVHau/LLhDHXJDSZsyEu641wxdMPjYBZQwwLUs6sBKzM0oRW5JxSnCya14
SSoixrGCQzKijw6sLN0Cd0iusWiMTrbC91+OyMvJPg84H98mgSAVO3mhNMV5/p8/DVf//dMwVNVD
mp1sjeVahsbn8funkSYGaRdwF4c0AeczWkF1Sd2qomCo1Svcdou1jMkD/hHaqajjawgdOVhbLfBr
3azjFRVX9F3Ssr+HT9NdDxhyZGBFc567AKsRd0nDHpRyq23HqK+jdVOX39DtXf2Q+Sjc2j0rzRAs
Q5XsMqJY0BtvbQoNVLCmoL6v5jPZoZfkB2TMzRyACG2Dt54MXmcXVqOjGLBNLcOHisyG8brFzFDM
mPIfG06l4VmfasaPDSdygTGoo+ogh8pJo1mz6Qxb4yAfgXAq6v3tktcYl0wrz77Ilrxkmw/xRjbR
84vvUSy67lnldeUlwUob15eRl/R0xUfjjU2vzg9o988ftaEaf3zWmuc4/ORIExsWyHH1j1+eorgG
ZmNZuIsKVTsMqUvevsYdQk/RAMbBwF014Qiex89J18n22KY23JgnfYytc2sWGObV+OcukbSq1te2
Fyn1nYewmxO1/zWmqvkUhhi9XCMrnHMI+ntXaaInk554z6OXfMEmb/o0JvGMiZL3MiJStjGUtttP
ZWA/cK/nHua26mfQNHADwvrDD6kUTmQkj1jp+Ag/1Bh3Tv30idxc04/Rp+3b3lJUbXbW/QGncb7v
UGysCkohJD+TV0uC2l54Vq9cpiRLEaVH2sP00iekUYODARnuXh7UinRDmCU14qSTC4cW+paMyd5B
j9pN2xrBsuq6ZrY9ZF6Yk43A1+50jWXDzLzsdH0f9EO3Svok4umfonHt6w15KL768NNRw5EHnZxC
bbOtla3J6YeTbQ3Hm+C1hXQe/srcva8XGVzKzDWLiPXtIlaOBgYQhPh64bQsyz05MIGbYKyRHMTp
gNu7Rhkp1oqzSPEl6hO9wPakLM7FHGtgo/OYc+3vYRPFu+to2WM28ZvvtMBC5Nx5hpwmmzBy75Ue
IJ8MXS8iT7Xc2WtdY0BUMbiwjMmreLrxmtvR1uri+NhNABaGnwfdzpE0QFEeLDFl9D86ZDMMGlg0
JbBi2ZQzbuNMWzH2At3aP+K3ZovSmePhZvbvpvf2CGtMAICUE5xWn1ZhiGTtjealVs7KVUJxDJCj
pVAuCWIzbWzu8OeOW+hKKrNOwmULqX5RcjF8baPSWtR1MdxrZmqeqtLtlrJjEtMZcfrsxbGmch83
aYKeXCG+Ipwp+zGIbxdaYexUREfOJCGbszM4HAC/r01Q+UtrbroAIkxE6ClpqwAnNlYAsnwl56hl
dm/glb03XVfXFnK4FbEjB+U0X04Grn1+Wdl7024u10HyGngRZBvYnO5Cju7gb+/YGJP9J6MbPxXd
ztEx3ita/a4mx4ySv2s+JAYCQlp0bcRk7U9Gm+5lVzsPsjt+fBT6BO5nNGXMZP9FaRE2smzKDnNW
dMZLIyW1zTgZ08l+4GLfZ9fryYsWWsAybYbszK8ux/YxSLWgeaiMyQKJbEynIkB4ygYCMpK1DBUd
NYcWqh1+sxMWtnFp3He+atzLs1KY08LW3XEbIUtnAwWh21PzTT065t015ihxc5eygJed11hfU6CA
dAtsSL6A7KqtQYdEjPuDbP7yKinJkSGpDsP8wjIuph7eaDf7snkAduZ4kY/kA7vw2zUGvPP0z48I
3fX+eEToqut6+LU5lsepac3LhV8WZ9zvdYcklrHF+GNGfKW2lm6G2myLd38fD2V/QIbLv5gKYqRN
X4pPU1W3JdZG75XJo6TMp19HkOoZ3guBiVlWaR73AwroZTegwe7WcIFnVt4UNu1S9krRadk7tTCF
rUw1fhnsOSj68tO6uJPSbOqoj3gSuVDAk7GY77Eu+jHloD/E82EwAETFeHXvZCyMqteor/Tj4Np/
JdA5D0ga6w/Xg6pscWCPz7Ilh8szeR0taehgBII79oVVbnHUZq13wwvbajHFaEWXijY/E1F9r0eV
4PV0bgcpDJp/24NKozfpvw6Yx8srT/Pl5STZlGcyJpsta8+17wdY1vx8BZQyeM7+8mL/r2tZev9A
CUHd3q53fXfzhF/f/O3/kYdZvWsM7Xh7W9cptyHyfaUi3usCiF/s2f6JbZKxGDRHfLh40S1h2/RH
EInO6+iBJGdhj7rMOGy0mZoiVZZ+0V66qi5xh0MheN7i3Q7I+hnL0XJL9vwQWWTH7RKDhzrF5o8e
q6vx32wDZ9nC77/YnfGJqoW/H/UC1zdIMBVGWbq6dJTZBW4yU/JRolkg+9fljftOTqTYjbE6bFCs
Qrir+560inMNu32SrezS9rdC641uMYkEJ99wULy7qC/zTTeTP2QznmPy7DrSLgr/rtGoF7Z2ZR7l
k6V2SsTlQ217fc5IvrHV6sDII13/7o/q8KNnftDIMZFl1MuqtZDsY921NRoHv1UjTt9s19m2Y25+
tT3HXWJ7GJyw0g0uZUxWuMCF9KsPy7RH/eapsQYsEbDKW8s4v9Kg7auvFiZY67DMrH1qmMlzogj8
EqdgPVWUh9gGz8T0BKs8NWhrMBpIpV2DLr+sY4fmjYzhrG6eG8Nn6zRGqrfgVljDziQou8vYA2Pi
ActfmNd/hqhNtkWl+EfXqONDUubkJjq1otKXVRsgpskDN/xiBe6jfslbYWAPoSdfbFG+glnC7GNI
V9j8DcchxB+1VRTtbGc69fIhZynnqfr5GhNsSRdR3+1j7v7Hpi1/dFTzmZlhIg+5kW+fHCeDch6V
pM8gwnWkbMPgHMd30qE2QElc9a3wrMdw3cDMKhvZBMYIRanKo+3E/fosnWtDntR7Pw465emamNc8
swHSU18kWHJIlGqVxFl9NJjyPMclcknG4zq//POtXnO9eWv3y0acNJhmqw6gPs1iM2DZf2z91D5P
2aR3+mZoKRT7wP32WlMHVIRAFNkUrb8iZLWquzj9blvx98Rs2pfYDGFllwJBvjzVTi5o+ZXijv37
lGZnnojfponlCHqCzWqknPOGL0e0Rl1V7GTTdNhHhRQ3yHvSa4TmKsP576nQeu3RBFEvw2Ftlndm
b5vI2PGpFoOY9vX4JdBa+0Vzh+7SRgZi3WrxhvGqvzd6ZCLiOeMbKgVuS6ma7GRv0UVvuvLUIhj3
JF0QNeW+GfrwUUaaskC1eOCbjYBcllNGuXaqQyl2YQDG29PTBDDpfx2GYngr+WFv3QRVg6Bw42un
gXYbv52fbdktp+E6gnCtETjr0sqthal50znzanNZu2H+0o9CLMVkua/kFHS0k9MJExJwIQWWO1+U
pv9UARL+lQv1qcVM9Rs3jmOo+tHfoNc2ujrE6CE4gOFYl8WLGEDeoIrXRk2rBX4d/ZuLBB2U1BZO
fq48Imi1l2EsFULAy8qratV3Xdf1+dayJ1QOfKHt51g2dSRCdQSgFlaSJ+x2tkqh+Z/ol5N/Taf4
AWKZt4tRcN6pLqkitzRUdC1apME15MDFfxvqDiJe2JoJzn0eDzvhj/FOCF1eXlqHTLTTw+bHpX8b
ipqR9Ry07mc0VepdKNpxrQJwe1Ey4+/cK+3vVv+K40X2LW/J2MWpmj5BmeoWxRS9DKFB9svRvT1L
weQ5t1BljCYDuJmZps8dXjRnEOP3qokJF3ah4a5WguJSAKdb6iDvtvXQQopQ+rs5dXWULUcLR2tR
FN2dLRpjS23zI00V9RVw6lcLZ+7vNlZfbhWan1mVs9Gu2ujJjEt306rCOYQ5bmCWDTQpmydhe/XV
mScBLVwUQ/9jUh909ipt0BOWIIUEWUxk4LPTtQWrbu+FE16rM/Dh9xF6grFVpJSX0VA0Fqfd6Qq+
+9m8YvPCpoCpAs5XRdgb/HmhK905j7TiwaQYpW1bpRPwgUqH34Zq3/tIxx47R9zJUGp0FSWItB7X
YES8ZdQqNlkODnJw5vANTUWKSGaf1s6iV6rgoLcwqCF8P8gNbu/mB9UKKJ7MIUWBIB5y87ltfs0A
HbfapSR8m6SNnrmugtZYyZjapKtkMJBwr9uTavrWvT4f5FmpNza/vdpYkqfSdoMGQ0LeCaImYBM9
ODhAF1X45Oph+WBEqGPO9wp5SO1UW3keGVY5IXDL4sFHvOY2Ql5D5Lm17gRsNk97dtGuO5SDjeWN
bDaNuO+G+r7mK9ouvXDdllbyLPtMO3lp0ZY5y5ZTIZ2PE9i+8bXy0saFv1aDUltlfYMyLjpDPCjI
tO+v7Sb7sKbEvYymEoPrMadj3Fkf177bXNmbYhTweJsvYwC0xnv0fRYqJJ5xZE3c57zlGJ7xY5NE
5bbBxO0wTcbswkNtOsOq9G0qrVf5BUVJfan+nCQMtXz0U9D3aILdl7oQZ7tQUOf2zUd5EG6cryYl
Y3lutdVZa9PkNXTZkmFB8FQPZfgK9rodk1cRKupTrzVLNojJaxaMzcOE+Z2coIITuLd5TkDgQ2AY
ES287gskBSdEjmSzINd8rIrkm2wN84jeygUqJGVwjC3qZngpbxoXlOmAavwDWcd4iaGi82nFe3nv
GjJU143K6h6zSVe2cqjd2uF1aJ4X7qc37doGBr3pO0/1LFUIaz+EGu+2W8nSyoAeAcLX2qvovOy9
NQXaSb8OnueiL3VK2asfq44Nu6Bu8mEYfrLkFoznW1RUT+yZLzKuaEO/rtwMOjZY3Q+MW9FLjddq
niPJidrUshzD6uuQKzuMufW/S2wBcYOwvtZJqSyyoXQeB68aN9YQ60dnBoq1A/5/UZDuIt9Kd3K7
Zbp+t6JaI3ZyMwbBqF8N1fijN6UWvcooCcAq15PVmOHbCLvWeBkykeyUofu16c3NSnX1l9xqfvTe
mnJuga/MU17wcOxDl1WPoGJihzAEMab4iLpyG5T9+A18+vfRT51n3wvtTZTnFA6qCmxLS4VTIJbw
V9x/lyP1FFnJKadekKFMtPVqVv+VWZQHknZYirdRsyzmpowF4HGvZ/8cKyiLTwFbVlYZNv7rIHBV
9GKD7TSfupZdLvtswFq+HkIKqGl0kmfyIIDtrJ2x0VdqP8tA6ChaqFn+3peYJOIV2q2bQsvfHbAm
i7ikBCxEFb0aBhrD87AAXbRDWnfushuTD3YujfLUl4W2sdCWZ/tiDV+aiGqDAiborBdqjuIPHVLo
WwUHiVad8qMDCkC5kGLfsuM2Q3Z4FjmdyRQPIQn4RwikexZn7lm2fLhGOz/o4qVsyoNSN68sHV9H
bvOLKhR/S0lkbpDmWXIL5aF3Q0DlbbS/xesoueQOCApVMZW1ojr6M0pV+SJVbdKOq1HL/e+W5YtF
1Jnus6p0w9qINqbI7YvXeSZSSKHyjh/Po9b2zt/e8K3EWu2bbbvpouJv9aIMDg5nLjng3LCGvY6N
HXTD9mCJTJyiIHRZk4rpHW7c3RVt3xegy/LkDYeqcqlF9sEIC0Qk8iL7nLp814ygcniCnQqzB+Vi
Jv1lLFL/S6dp6sLHTvclxwF5NbIeuYgBhoPe6G81ej4Xeai6Ek+ItKyWt5g8mzBUmARw5lt8sFpt
nQFXXZU/58teMzriMNPfY3IdewvYE97MI1+w2teXmlKgSOR56V9C7Y0jWqDTox9BC1dMMm6GPT3K
kDqg/G3pQbeRTdlRRvqixcvvos3Dqri2d5ZJ0qQ2wg65YO5DogVyWMTqRWV/dvR84JYxkLW/wufQ
yrq/oiGyVorhOsdwKItLb6Im20Ph+kvt7dPg2+qhSutyY8Y+HjVSW/R6Cr8t3lUjUll/mLJIe5ab
Yum1W8qYXmVIjTRIdoGSHVtkINcZULyTEpbOckzRYpiSYi4V/WyDPgU25ID5L4F4LIRHjaLN7fgN
bWXsSVPvMfNG9anG3oFnX/yGWmZwcjosjGTTSTTqtXVar7MxS97wFacID50XdywG64bxBcPM7l52
OhY18kFhdROHDxkMr4WKEepLVqsDPGAlvyQszrbjoOPfmmnpATEOdZd2Bc4XsW2tNXVsHsUUqrgz
iuGtU0GqqmNdfCpmtosHh4R0mlIiKvpZalHc66NWfLVFOiyGMDJfolrJV33eOZfJ8mAO9L16N02o
8PaBG+755NpTnLOIhwpvP8Sh7SwHw9uXbVkjjx7Wd4FQKZbMZ7eD4zvlBs3GclF7He5yGLw1VHfi
bNWx31K3Hevda7to1RwI4zxIBss0z1bVHGTH0NzVVfocqAV/G191HtXQsx87xM0i0bORodz/ODlG
d0ys5G/ZkoemrixYWgAf5fg4i5qzb6TX8YqSO489xqrQ7IZoC2kbLQq3GA51XI4rtVTzQ6aa3btV
75KZE1Zber73hiZbd5I5lkdfkaDMHpxY5MtmsMaNjx/Tgr1D/qENrPdaG2bgAOvyPcK5ag5PCOHj
F4tO2bWpNn8Hnd9dukkxuCtV38hxFR92K6hu1nG3D5o6/+isNaBs9T0zKuSrYSGtZLjyG7EwO0ej
bq+OD3nSvyetinv44PZ3LgLZ6ynstJ1gK/7u+3jhUIR/4eeFYWdCDtguJ+u9d1yx0h0keBFYsN9H
RBvcIH8vOzU/uhDZECgjXPswl1oTxkqUQC8aMiVd+5hsvA487F8L9MUe7KnEhZwQqfX4TmdvtZBN
d/LjXRbmwXVCVEcov/Po38leOc6mOrQlZ9WA0Z7eozAcjvGg8/2aD0mZLbKgzS+UvZwHu8U0MkRf
/TagqEAlOQXswVvMJ4e5Gd1OrNKEKtZSg3uEkCcoRHkVORB2+985yo8H2ZLx0KxWmY5fW2Oa6coI
7T5b+UHew3uzkbqHy6ytxzTtF6atDxnWU353p2VkHTaoKO80axpwpyI2af6oXE/lHD+GKCV75NXk
WQ/oNBbsYCJ3aC+BgJ48KmH/xbAESegyC89Br/mXTDNxDp47nIgvmaMpkDrqsHsgq/S3gSTXF1cU
7VL3leRUuYXyUEX6X9cLzRK6qnjCpTMN3encZRAbnBivAzEN1IZA3OkLeRoXzesMEN7/EgsUYR10
N0Athrno1Qz2Cg/ocGU5urmS0wKjczdeBbdRSqBqGLtptQjvpX7qz5BqOcG9VRf1g4yrZE/lKBma
rFqjvA7RCfGbnOV4rS30eoIP4abFU6Va6dHQEWx2HS0G2GTlr5piof4oBzskk2HxN0snbJMCqVkd
qUrRXWSvKJwAjcQyWYdGkz+JME4fTfPxOhS8/F/R2L+hTVhcX1kYVXs2I2wo5heWV6jy4sebuV5Q
i8T1zcimPORx9csbqtKg3kHIwMh7fkl5pd/fVOu0d0ETnKbQSy5I0aeXWDVZPJDOAvsNjelnvK01
CtHCLza3Dpdi+jnKKf7Nw2Q8TdUYvrw740m4JZa6jlUDHGQ2MTRB54gTWe/HHLYSwImKZSf5oGgn
e2Ga+fdYz0JXb4551lcH6rhYVuFFurbQFjP3oqyGdRiHZIDBsq78PIw2UgtNHgaqZ6sSO4xfYqmn
4R+AX+gmD20ghZhoVOZQbRqjql/tRn8qnSD6ZkYaON8oI7uCm4dguXPw3Di6AJZmXT2P6PkPFbn6
qdVkpC29ae89nSQH5dxoE9m68prHxqWKe4TpLffNIiv50mH9s7FFVW30yLiUSCVDgi3wz8aP5z2L
rAsqtP73yqg2StYMX3sb/pzOkuJBS0t/O6Zi3MtJsY/pdqpP03vKJOlW3DXFBvbW+MskYUT+tp8n
ZWhq3feRCnV8nvTzlZwR1YBVM5rpBxJQ2lpXErT4dH7rJfQZ3CwS8dkHyHv+44iREUiS/ftrwA9P
P5HwvV4D/vlqsoP05JcfQ6qIizzosLwvJUThVQ5NeS20xHV5ZrThPcPiqWW9L8eJUHhLB4GpJKZy
2w7uysyb9FVJRbTIFE37HqcHkZnG35bmvjVW7r9Zk4reiwlSWQOkt9OUstvL2c7P2d48W1VT/eds
z4VON5L24PaH73JrOwvJm82KCOz2ZKQXLbCms+yQaexiUPnO4moioXRKG1vr0KEE20gKnP5YRyhq
JvomtOpkp2pN8uG6L3LLUg0sYPJspomMTvJh/xr+bbTcx8jRca/Zi74uP9qgscw999PsrpkPZj4L
lXoOa9I6n2neHhumgNsH67skfdTi2thS/bC25bxDnbT801G5g3dmp78gKvlLS6eVwAcEQ8ZOdx4p
W2HVDp+Z8uSxFQE3ohUvHqpDE3uItyBIdMzcxvzabPs0WVMsGHayFx0p6uU9yCM0m5/0Ntt2ume/
RYY2HhBjo+adxuQtB1tb9vP7lQR+yd2XB7WJml2jGcj4abP4e2HYVOjm9o3prxdZjUYPq1craGPS
h6lFgsuLIbrnKO1b5pMM2eOYL6pcFEfABtaTKjoMB36fAPtx1UuneiuskMyrk1WZI/tuhup0F/hh
B5MbuVL5vW7EU2+k1lfAs9OqwR4XLaG6O/MF4IkRig8cvmb4NoQ80hbQBg1v2MiUpY7OwgMuTIt4
LHhi3npdVY/WNuSvrUb5h51UO2zbxijey7Z/BtZWPQxCVR5cx78MZlG8gzmmCKYo1lqO0tkeLTpY
d+faTOAJoiVx7EdjJTvtzFL2quOCdpqvmKQKBQAKPUfZ6zx4XOxQavNwsoSHghrp9VCyeMoWt7aW
2z96KpjjC3ieYs3m3znc5mV16JIRGs56huAoysr2HoXw6rFjB/TgiUcf3Z9HGUlhE+0yJ4+Xsik7
pjBAGCCL9J2MyUOWbyDjY0yTwD8Xbjsue1HmwXJC5XSPIUqxAFUePchD7yLW0mflfewGRUCWqO7v
dZ3Fl2yiRp1vgP7lS9WsrZURWWiV6JE5LOLCa07yUOZZe5rmIiRYrW8y5BdTc/plnOPH0TEvAVrP
Y+WQlFzOPoYcHeeae2CnOKESnfjuQR7cn2d/9sjhoT2mS1RGEc6aB8qYPLuOHqPW2Aao+xpBHh2h
xEVHefbvmv9fMS/ukKZwrHh1ux4McaimEAsUMfYneSAl0Z/yGWJegKnkPuuub53ez2EyNqrYjKaA
WeR4ORN2DfLT8lTty/hOIAwox8qpvRX8xNdTUzfWg1FpAIVN9S4wJn8FVAXj7Ajal11Hartwog4R
P0XXOJcDyA8G1wFmSWn6h6BV5jcnNjbiMVKV5MGsHwNUxBOk/FSx91VbXegmquYxz/0CE8BtNNbG
2m2d8B2xamrVlYcyNonUN0xsa36Y71WgxXe5PicrwyJ673KwgSoAjb1s+u1wlypoTLRAQh/6RHuy
RCNeaxPk3wBENKMuY1cArWTTwgLXXvit8o4ap7aXMad3+3u4Ygw2ir1CmeMoWzIO4UycDXxApe1l
FJXhcRoQy5bNtnLdVaG61o6FqkEJUn32gCRfcjwOckddaWPqntsuR0oT4yMfgYn6scKxhPQQ1JpV
hPirPivk/kKKErahHh+SqntrO8WCRdoHj5PqQwVogMW7wWMWpcEj9p4hEuDim+zv50Flm6SbzoVV
LUfIjjA+e9pDETsvZCyLi6v3wWs+PEnOio7V7rlW85TsLgXNUW3y3Ygtzlo2vTkRAQ7CuhJc5ks4
tgq3AOLPGu/FfGW2pvauJMN19YTeA7DKsfs61Ea5tKIpf/CHQKHM3gz7SDei++TnJLysr5NysBly
kkFaJ2PlNT8A5BNDoG6oe6F4kC0jBYPTQFKjHsozxXKh16pmCrJwniBjWRX9MmEEW9zgfpicWlO8
NEH8KWb5wSrxu6UNMvIUmK31QCrrW1Hq4xekr7ERVVDf6GpTfWhD47scrzdatQwMylsTTpsPpYv5
uewIVUw8i6EeTlpUFLOJWgg/xjdPYeZ6G03ai82HbAgQKW6pM87OYre4bNZW3neIZGTNCi8yDLd/
HxOB0EUbqofVbQsXJV+uJ3Co3P+gig2u9tc4Na/qYIr3trfnvBEr5VJD0dztenUvIkWcAydkk6fF
/otooU66k1t/b1QWyKb59++zncoMr7ND2/x1dtcE1YJdx7iSSRhshvJzhHvFGVadvlQwi1x1bQex
XKZjyia01wB5Pht0CJdj6Tv3yOdA0xbQvVkwUVI3Qp7Tel08e4N1HjHXA9VFOnaq7tLQ0z6qeeLU
TBQCHefHxLAdu4sXs20dXC8/5vhILyvJZg/HkHeC1E5PCnp/XftJNsUca+fYdX3IX/jalJ34DXv7
wIz7tZ2tgSM7F9uugFXEeH/eWq27AlbuXpJB1A9outUPREajfav7qLgHihvfs7cQCyOoxndScyia
2D0bvbnZ+pgOknl/ksP8nKphbpoIEeMmsgwQxJQQNUvwtw2Nsb+TZRDj96bsxR+pvxuSLFjrRssT
QJivo1okL9R7WVmCFt8lWRw+F5nxKS3ExTC9GqX+Y4Cu2JD3ImOtWEH9UFLLuozNk12hyH6LdOHT
Vc5D9tOSXbXW+lujH5WFGzkMt0kMRV2Y7dL5L2Gp3Y9YERXZTjb9n+NkTI9UslflGSFu9zFq00Nf
UPyWLUxylF01RDwCG+TWl1bvfky+EHeyV3fqApksnXSu3Y1wZlg5d+qo7WVTLqRlM3TovTVlb2Zv
rpgXw9AvVqiD4+dljk4FsnnG8suQPAu9SjmKoNmRqW1meZaSW3Uc7goeMrvI9odnT8u/tGGIpGLq
fmSNNz3LAWofRijIwAJhm3cdkGr+R+n2PwbIK4S9nixmF8K7/z5qUMpwx67zx2UcXsdAnfXz52Vu
A+QbqUX1RTdE8cTOyt5UtWJV5Gon/4g3Azsz3QKvYbP8OspgMuibIrPK/R9x2Slj12my7bv6dspQ
SN22QtMeNAG4HKK1sjCG2vkoPKhdQsdZ1uswAmNp+d6Tkv9ngJCueu4fVB3T8TzNgaFjWJBEVFt3
f0eDgtvKbFsrrD3PumkXYs4wLT1NZIea3cd4PU35GKiZzFESp92+gFWj6W2wMTF3WGtD6T3XoT/X
RiYQAqptktwjFjZZflcPRbagIuU9C9wRyRhah9bBEmMpFmC73Gc5Mpqio6NhbKrPA+vGzVDagLYp
OxHXs6hMueZONqmdKGuSUspaDo4GrF3cwP1w0PRdQmuwny17ZOvSkGWXTcOi7AXnaVN2FSXGeYTG
m23yMMUGm1aUJa94ROVn2cIePVxGuhkf2naEk0iq/GAG3rAfSGytQuR0d20PSsmL83LFnwgtjQZN
IlHx3M6n2Lv26oFnw/pri70cPBXGUnMxXcvRK9u3zdS8dIiur+yoEBScaXoq1ti8rxQSr2hewGcE
m7BvEaaee/W09Te56Ev2PTQVQ/G3Q5AMq1hTIxh5aGaS9YtPznxgrRyfJlv1DqPXrmQLmbQfcTns
FmNzCMwvYTvhOvn3NlfzkzzYUV5cz24xTdMvQ+Q4u1uIhBMeZvNBxpCKhNPDPYgExm8dslcZ/Qhl
i6g6kMaw9teYj/ioFwBvnazkKYLjfcrSwAf0DZN4Y8RA42Xwl55bu4co7zl2AJuNebfD9QqGmMWf
zfaiDfqP3il3kTMKcB3RJ6E+jugolWb+KBsJN7vtGJrjUjbVeUBql58a5h9HGZJ1t9xKHqzZBkWG
MpQqVpAkKbrPsaYJw0veFauCLxjZznsbusRdEPb9I+koQPECPolsykNi6qCLKifaox7aP9o2Gzoh
cFSeJ8gDslrILvEsR/+JGOSf/jGKiu/WMOEgPod0bKHPJa6JsiWvMyD8sHacOF/LGOIypIgLy9uI
fDo5CBydRFS0j2FlVXeIR7zIVuGqwLywx4YfizCXjMkDYlH7DhmAs2w1kHOPXlL9JcfLEHYm4PYr
59VIeopGqlt/6cxvSt8a74MSTHj+AbgVsKv5tuvwnEtXfUmdwVgNmh6uWld8sapcOeAlm22dPBmW
mWgLBOjCdqlN2iXqWSkoxkS2rKnUj06LTporvKcIzyvcfaavYMDrbQUDjhfppzVKJt1uGOoQ4YYM
+8ehOZBDwPlmiHdqFtinwPLj7cCiGo+lzjlXnvGSV2gxuA1bDI834Wl1uq/xrlp7PYzBvhLb0jbr
OyU74Voi5u2W12F6oPGOenunpfEmMYpkF5dW/H/pOrPlSJEti34RZszDKxDzqDGlfMEyszIZnXn+
+l4g1VXd6u6HwgIHoiRlBLifs/fayMgzaBzh5JbTjA0lj8wHOSD1WpOl8ZhHMR1JW3mtrLH9AaKZ
+0upy9dSqgxENSHzILsMd7pVK5t2zPQbqlyvnNTwcd0ASZAPMyIH3vzvMZSW6aYujRoJ5t9jg0Oy
fCRlwYEk9+jj2rDRKDFk2X09TUbKdqa7ffu6SK6kgXtP0MFB/vuiFPOlpyhWslvHJqhj5yByTr2O
RsPVmqk60hIl/GbdLxblxbq/bkwJqWw4kboNUS5zP7YqYXFHBQTEMZV6Rd6s+2qvl8f1FZZzTp2X
48161Tr6ealcjm4g6P+sT6L1IRUmAWz5ZbOOfe1+jf3rvGR9lq2HP15+Hf96C76s1ucD7+OlED1g
Ogw1pKcex6b93MQhERzpskksI8rcdX89vA6ur77Gvg6kcQ286Ovwv9/i6+rPM+Gd7yqcfV5Qxe4Q
GvaDBD70Kc76A5SIv5APzje5Jx9G70PVbxD5IE8XwdOcidKVqOL8NvTfZTgiehiImeUuHj1wH9T3
pdOUOMEi/aEfBGmYcZv+ldv7RFOS35UYe1hXgXiS2rLZFUqmHzQpUzFowuqzEfr+SCbLn2Xi0wwH
iXoI0MA3YEOetLnMXkgXOhikS7xHWR9v7bBG9TcQocYF9IvDJHxROr6ZXZP8bOkDvqi92Fi60Gh3
Zu17OqebsdOll6GZq30sGW47WsPJJIflBIQ/O9X6RhXtdHCyfGm5UvGgUJn7mlk7e0PND/GcaIcu
BPSAhqw6lab2toge1ht7stQdbRaCfvDC03PaCbOFnCYp8XtS07DjD/qYxOU+gjx2pWxKCIqekcg0
T7u8HJKdLWZ/ktpmU4mlMV62wI0Ql+20MJRpgKGY5nOTHiYJII+FLRaogZ2RhZ48SrXS7fWJGU6Q
UOhHg23+BLa/Twqa8dEYDecuRYrJc8UTEpFgymT9nsPkQXcknR5C4ulD+pIBrPjBEmuThHbjUpbO
rkUZDtcArKQHO0/6UdjSKYi7/NWELbzP4fjtZoslfI+Qzanpq9tx96tEk+COdt0/YNW0D9mUjNsk
UKRXFAdX9P/VGVN27osg1z0SS+oTAvjsTZ423AUVbxZ8YODGOb4RYfCt1GLXVGN+ymya2VZV3Fgr
EsXchpnXqJruK7SSbr2iO/4Ig9QxS39oTG3XxbpzNVX5Dd0fDIoWpGJFWMkhoV3mRaH6l2WO6RHA
GBY0/cnmNmalRX7sE/TUUikvmrqwPBSaZsMCjStKTKW8NyVx1IdK8RqzdJ04a31HzSu/AJl8tcw4
O5pM6LB9uFJbuY5sohsb7eBbVwH9bIVjPSWHmHklmDDq/LXD5MQQlHtjpJ+yre2mZHrRuip/yg/G
ED/0rUnANlgbsgXQ50TUnbZmWjOVnyV7UwtmYZN6I6BYOgZaQ3dHjEj7FuOfAJ6UOAnlT7k+d8n4
oJoJTuoHiVQsdxJTzO0+7c4YWMIgOQS/u2RStg1posd1Uzl15k/E502FnbjAcdpjVcJ4r4QDvitP
94akb2s9U82NmVadV/bmu8wJlkoU0BA9MRNqt5U6Fsd1ozpx+fFq3ZVKszg6y2bdDUm45Tb+n7P/
dTijQkfPf3A11pTHeskJZGk35R/7TV78jIyfVmXwOYgsj3w69ViITD3OemSwRGd+m2EzbMvARbD8
nTQpot65iyAKJkIYM5Eze+tLVM8vphqV26gcteOQmNrRmrBpYhoZ0b8dgjR23CLqqZAMBIAlQtrF
Bi1217F5h6IuvSTpeOrXaIgrGxA1CRyTBTbHAQvtcY9HaMTtXUtoU4/iwRxkPt+yK6tTeqhrM1e8
MROvlrCINFt+AlxppiOXh6l9qcp8PDrhMB6lZePIflZFcBeLPj8Gy2Z91qyvoOBEmHgoYbpmKCn+
MEA/k5OhO1IEIgRuedUb/a+yLp5J4DDdSk75C1TLI5aqnLGbeCIQHFfzMR+C7RynV9Dl0rFewh/X
TRCDFZEynbJ/Ct2vmQ5GzC+2/vspevVqoObdtJRZjsM050cmQJ2U9cdGzfWDbiDwMBXBGs2im9dr
Xb7R5Q4aCljRY+GI71rRGJtcTiaaGUVLikqVv4aKUx/5luKz4w+rj9LJTAjy7CbsQo61W3+xCDKZ
l5cC/Ueszse4auej0UKMonwOO8wuj9QrqiNzeXtnJTETklw+pkuOnKjL7uPP9PlG/JnWV1le9R+v
UnjPh1Zj3ReA8UCOrwovLGw0pHI9bxvTeNAKATMvdIDoS1FzXDe2XDXHLsWaRWQH2kpMGm5ZFC7G
9OYo4uA7aU8PdYUesAyr1ktUxUeFdrLrzpUD+6QY4zGMxWNSoULT0IEc+rA+VjllecUy3mtTCi7J
2M9em+QPRSJGUk2Un1DjgZ03w0nQroUGH4LFNHMbtwdwWRNJQiq3j1XahL5pMiOqy6zZxmClPXy6
dF4rHZgWuknEi6+TGogtiJfEBw5Qb0KDTAopHkJWfriEpZIvnJ5t88D+kUoUwA2zfZqKcvTHMrS5
xAm8WlUj15zbbBuxssfANTxFFt3VcepRoS8FsKW5mhomgekWcCl0deSgWotvP7HcaeFDtIa6UYhO
2ILLQW3FssrnS4UX0K6NPVpkeds4LZMDw643kRPxkBAPiD7JyJQH3NHhaOwxIN2c0JfqMsTdwndC
CfJxB29I4389qlDj+H2SaKbeOSpuyB2f4GCV37JjLkOVSQT3LA3Bs2aOtAvj7D4mRru3zfZsBpJ5
SqPykPDMOsZBvOtE0vKn7C0wB0SoZkSJucRxiU09F/MGmwhZZ1J4TWNRemldyxvureaGWGpkXlb2
Si6kvDETzEWJVJFqNEI0iKNsMzgqgfUgFzepHb4KHffcQOMntNrxysPuxneoPuUR0dNWf14eqy6m
+3cZEp4f09LxcltDO8Ks27dli26lonzvbazybVtHR4TbnlGbE7HIDYyaPk43Vtd2vhNW1zqKD3mk
oRBw9BsBsZiFCkfHZZOpnt0gJe+yZsf3Ez5xUzyoRYlDoW42/GPNe9MWxi4z+804qA0uGL12aSLx
oRbmyYhi/l2lJHmcNT5yqnaYKR5uWUxcl9n/uYlhp2XTWBwUrWdp0Mv0KpmNp/OEdL/jQU9nwxtK
0IYGtKxTJsd/kqkTaPUXclIPoZq6LKGCOslqMvggpLpknqY8/JzhFqaT5RrSDCkC9fs56+7NTLSX
XPL7t1P6l1FW+UaxJe0iGaT+UoH54+gJ7KysfmExdZobFXa3gWl5sOVbkgBLKJ15p0rORc+iwkuV
1jkaCpL3UoEjkyb2NoVqfm2dyxgqIRzpKH6y8jFg+ZMZe1vqLZ8akoHlp70nug3Tj/WZajrOUYmh
nUdLIdsJgguWaoI4KJFdq6qWbrNBXhbSXrWopqOUdfMOc/X3olBU12ZafB+GlyLLyHIYSJtmwqds
mEcNXl0bZzOLjD1AeyivSv1rnJiuAOMITjyNrklmVPtpvIHNM1wDq/auNqzkZGYy7fHoYjl94+d0
huu+tG/RSOqEVrfJrh1QJGnU4N0kSK1LNcvc9efOxGGtK8R8MaMaemH7oSNUr+200lUQwG3H0nFh
pFmPOI4UVPKF3zvCWh7cBiZ+q/KqnvylsCLIktIWiFs0exivwI12xvJDJdeoz+80XOAMhkEDkgTi
a+rwOREmrUkpjUNafZa56eYjrDR+fYzFc2VHnjTjzwcUmbuqTVlO0Xt/Lp3XKVV5RAOA24VzuSUe
87uK3csPZtq1sYIqtCjj7FaMaA3RQ3uhPLb8/3Jk/rlRekOEHAH0Z+oNlG68abDG4yCUuxp29Vbw
eL4JJ8dVYeAY4iEQ3cOweCHU8gzu7tpRXr5Cjp0IF6PRVw7bwO6dB93od9nE86cSlbYxZRmUaBWL
2yRNmuuM3fL7MBXNK3Pa1nLxhPC/2dha1fmF1P1Ic9FuTbsk8UmguNBCsv3SCEScpo+oAlk58Q/B
Yj+Y5QGtUgHzrowHbOJ4DVP7ZS506dlJpDs66ZMKVf5C6aPfqnLCAshshqsStVs7LZVTtOx1bTxc
TaENV1kKjaNJCgt+Z86II9TO3CG8DMfnLCQMSo56jaNZvQrca34Dbshbd7lpH8cpaQgdaUZ063P1
Furoq9uyat7KchjcTuu6txEnv+uYWv9GTbdHOBmObyHPbBcfI25IViRuDAjmTcmnDrkDzU1nTjsE
rb321nQmZm0+0G86oXQgQ2rrDblU4wIQtN+YfrD6wdnsj60CAF2nNlOi9n9jvcMnqm6Vb0kzI3rV
9OjbEiPgaoHoX8sogvkPT+CljiWEnYSf1l31YuIs9lq5NZ6jLtdAbYTlcyy4K08mfTPLCfL92DQQ
gGChPGKBYwWo6yEKjAvO4BhiHQptQ0FWNteWenPModqGKm5Q3IgE8sT1dHGSWN8lWTudC6se9jrx
0Ceq7NWhtRrl2CHLh+xJtLCNeAB/lR3spSkjH89Msv00VNqxRUy5EcL0qsSwDvgILZ+cBX4k3Mdw
Spps08Yyy9i4e8gmeVeEjbij0K73LUi4xf9hwF7Kn+uUUMdkLr8V2J19REKyV+jkjuX6yYz1M8li
Cqsg5VffaK+odv/kpkThhcm/rFaHlPkDImDhjxVuipGFeBfxBZ+j4XPTp9Ix52dxtcl2fDqnZ8OJ
xl1tTa8QCwffCMzlvjfq23gA9FJmojqxOnGTHHuFYinjPgcw5o1wAF1bU0dvIvbXs5alRGJow0Ef
xKPuvNuWrL7k0vQ76lmZ63xeI2nfSWFyq7OcxYRjvQXYE93SMLoXO8T5hSse8VBdbZOQkq5Uq8jO
JY3FeNNe+3iwt6GTq65lTsSmUr/t1TPWehhEC4whsdM3Bf24XzniYDjU1rWeG2osomgrQIeC5Iwf
J9rtrpJFr6XVYDxwtWFGb9Mdy1hS9pEUP/Dg8gc9GT1lghKkyvUf0MuKWRdoQ9o/FGQHnuYtKjc5
jl0j1I2jmJV+M+ddTgZ7fYpUK90VgfLG6B3XeAM6q30yJOmcWdnWKNFPSkwCP7o2w7JqzIoXCgAs
KUFCUhC0KYHm27rP4p2qv6uF0LbcH5+rPs89VSTDpeMDT9tRC31A5Turq9OT0BCqDuWAS9IcXsas
MndhELRE1/Tf5aagpKCLzWxG3PvGoL/ElAbMoIG4h+t1Q5f+XRgtfiCtewmDKUbh4WYzPr+uhtIg
xTyZpLLcFK1ibTKLB3/VwWCIyIXBsLPB0BE9N/a2ygiPLOTeId4GsJOjX+eyo68L4SWJnPleMJM2
k/6XpIIgU+wUMmUASse0noT6c7QomtELZ8Y5du8PVpTZfzl40hJCDFCyYpzIw2PQKClGp5FM72F2
HmA6msdWnX7XU67t0mH5g8R2fZssaH9eE1P0hOt7C51Y3Q753BwbsgoRzYG7HZZagaiagVIRJQpR
e21qjvVNVmU+4LHDuqOcWHLkJangCKq7AxPhfjeth9cjNaYnclubhPPXgY83+Mex9V1UIR/1WEw7
0/qTVkF96DuJvkltezI2lKNGsj3pPFjTlFI29wTkeCXudK8E7apEibnTpk1KE+sR5s01gyHqxW2H
jCuHTTvSfnzBukpGTo9nKU83Q4s1XEpzbpaohajf7KTctH6FCb1/Ikp5EBSzb84FNfyApI0YzLNM
EcpNG411fjmcyqj1u767014rXUIt8aAqCExNrXvoZqEhDyl1jGTtJgoPUQgnR8tIjZ1SvQJDseRD
ilRsJjRBYNSixyLjeQXTTCIbeHLMFgSRocHjqwM/CKLnTkCfVa1j2/fKS5c9y6hyIC+E9bUrht86
Pd9dP1fJvpIj2mcKz7cZaRP5ZhusmppXjMgcJGm6Bg6In7JuXuKgpjMX/AmGPH+Wg/4H67sOAHmz
ncJgIVrzXSzL9GoS5XIgJDf0HNPcgPR5Zx0O+1p086azAha7jf2dtNBsP0tk22hJT+tIC2ZXVFbo
Er3D56p+TXUzZP3U/K4H4qesZH42ynSb5m9VEek/gqq9mHVFnAXcWzF9C4UoXJjjRFtOxSOJWd3W
iq1Hbcy+FTkp8HHzno7KS9C1v/OMeWoX/pDj6Y8d1zkzCqejcxCG9OVi+WQrkI+M+NBU3U42u/lH
FcNlCwj4VbOeBNTKLVpKKVKuVFul0tpNYuT48OO/WlLWaFwV7WXooVMKOUsQC1awPJ1ho8RN40vq
kT6CSElqFkbwp1m0WYaFkQDss3zvOypvfHJjizDkDA0q1F88yMw+eiQbzmxZrK2D73I7aH5pTLbb
ifl7xh+GuHnWI929qDRnO4oyugejbqCYuxaO6ccsnN+sZjwY5hC4Osa5HfzjF8kW8W2xke6SQOIR
1Tp7ytHOjgfvDwmoTSFr4SEPguIxrNNf8B5H11bIulc16fTT4gbB9MEqjiGtPhc0P3HKTp959sgN
fs+sOz2kqX4dbGZeBSU1ryCykpJCjjhW1vhKEBJRaWXux3DQuP2zoIrR32xnSi6+rOog3Ap9vK6v
tJZyq4UjTR4KfCVB3WPhqeMH8ssPYVNae9M0Ja9ISumqFfyqFnkzBrE0fIQz7VrFk3GhLZW7TJCk
V2dCMGdk6bzMl6RXbZaxq4dmtleNJrpLSZFgNI1MMMVOptyQRTfUVRzK2mEy1xtzavk/EVXePqEk
gOWddec2DOjxpHML2qJAifQZgyVSpO19dJF77sL6nGVnOzGx8GBl9QprDi549v3WjGDeVkPyW8Yo
xmw9ovangB4l6SzWMRRWpB9EEw0p6hcSmROJ4a5inToU9WlKcTOtjubCsatTR7KVuyp75IRC9dfJ
69F1lwmlZyTEv2UUcpfGcE/0UFgLP5ajYSvGwLmZSvG5GQJ4B6hWvoZVTSH0cUY51s7zmuj+eWot
EXyfTNhWIKbD5e5UWoVUCrlB4kfH7zC9NeD4aa3Zt6nGl1hPYCGW4fUs02YKQT7ax1k2y6zb3Bj2
o2r0l3UYkNTVcuj8pXjkiIKsH1bWTDfAd83S9MTsk3WnVctkaaGSXQ+u5Jp1aDmDchEJQuvu8h5a
qh6w7Ec8qg3rvm5U8bsilOwGcZxniMy/CYqB+Ph1grBgLM4suzZMuRCp6Jk97qJRCQE5LJfQWCVn
DMjEeklezqVvJimNJDN5Y1Y1PZXtVB9lyi4faFcluNRQzb9b0dRsKzjDB8UIJzJi+wufvflHNMkD
ZSFZv+RK096sdrDc9QAmkje7bC7diKBjckiVyJqU/iQC553kJN/63ol2cyLTJBpRTAZ5lL9qcf22
hv8lMSq+We/fC5WpFg7i7pwF37jx4ceBKuCZZocjM1H7lHZAu80y3bquR8Oiqy9G1lxSNehSzERB
ulMcmWSrhc+gg/y/ouJ57mXTl5BnPlaLcqoAYb3urb6CZW+qU/VxdSD858xPjZXp63Y6+Umr3aBL
Q+NaUi0+YixmoyUdToDomlQl338OLsf/FX2RjGZ8WPIE1wRy1Lrm6SOhnDyzZkcJ/Wk9gP+woMaI
W+r0EVhezDF28I+A7mqwrfMHJ1uxci9qau30iQ3+exdeNRk7prVt6r1l2c49IKFgq6mz4jnL7rrB
ppYep0L8/hoKYzC9+MY9SBy6BKmFc0n23Vh1KRBr/n3l2MiRa+edcaCTHtxlKv/32aZSR750uV3P
Ww9A9rNZC1OG+ZFomEDKSIwPqYjVyzD3rS+ooPpqVCc3RVGS2/pqjDVQ+PZUuf86MJlzfk6NbLuO
D3Pa6x+nNKzBqxw50fombd13uhv0M9BNOYwpr/H2XxvJlFu/xD/idt34eyXQ5+NsbEq7b8AvLrj6
SR3dCgfOZT1aRYFnWlL/XMyN/GB3yTVezkqp9x/DvkYYg2KXVZwzbQr8+dtqAG+/hpu1OaXT2JCY
8y1ZZwRFkFivG/Fl3eXvc1Y7uXtY9yYej+bwqmS98lAhG1kHm7YuLkkDS2DNV2NBNBy0Jgr9bkzk
12jKe4p8dNh02/ylOsSTiKav+AdFvwJoSjyn0STQz0ADV0vCsoZIeysK9LrrubI9U03qYnu7nmto
4vPSfglFWS9lafl5ad8bH5cmYyGerdYwaSFb1vbjXKomGOFrmpBL07iyOuWZaIL05tjjrVj2nDJW
nmexgTgff+yIXH7hFpVd10NsGg+AXn1YL1Y7JFXT0Mqb9WicR+kRT6PkRh1OvJAS4c3SmutQDdmb
EEqE/Le1+UKE7Rk5Y72Z5rH/VvJJs0F6/PXfp5q2+nlqL9vVv04dpu4Kg7VK93FUIp/rwuqOjs5E
LlT8JS+ZLcY8hRvWwNNh6DCCdX+AyYXvZQ/+KmdO468nrRcHhEjf8biad0PP/nExPtPpsJ5Wsw41
yEr5unp9TxUHuLtebdRU7PoqlbxgRKTWQDXdK3Hg3O1I6rwhoL9czerOpNL9e1S1qzMX8XsN3WHx
1jQ3mbA9l+x4+ihLaoncDxRH5kH11t1JSPGjQQzousd9xHjq02EkAGvGxx1KtHATK5tf0+yG5awB
lahVez2UM1yrKoTndRCbCa4uIjNcjbSMjxOnWie6bWh5hmNydMMuj8/14IhnacjkTZu00mbdzRsF
v3KICkZNRvEMjMZ+srE/LDvrCXpJlY5+33nKm+ZoyCTx4LqZ39qQiXdT6+pxfUCbWJybtv3Gk6RC
iNeqd5nVfa7M0hXBvvaS9MkrTysJ5y57yzFCa6VrTK7loSIw3A9Tw+W/4Hc1z+/qqARM7bWA6n6v
8wTL5OPUzNGObDr90ZgI68ikrvmlcZNR8uZeNmtkazLedcsPueumbq760UBrkkYz5Vrx8UKCCkg4
D62Q/3WOTHTZtmwdEp2sQd73DaX3ZnG5EQ4p7+WqFP7k5OXp43+lmwsXkTwbjSLRmlE06+FPXHPh
ZR3KoeJuKJeg8Vu+yKq5IqbNGRc2FywGpkdoPYSRRgs0vP0eK4stXjT52Unb8A5NluSkImp+jp0N
SCXKXgujs3c02I2d2Trlay7yCzXN5mdjIQPIdcm+NVldnVsWyH6lO90p77ECrEYZIrT6faNkj30n
qJBb5Z/ByPeFWld/ZOpl//1iOWcdGXkxWNjFpRAMnkVCrS8AiB9AHk5wRya/KkHgtTI9hRSJmLt+
DKY+Mf1kiLrDuvvfp2E/+zxtbN7U2Pk2tMYQbeQxJaBKmqGCjQO1EokV8EJNWFX86yurDS1fV2SQ
MyAdfLoH9QFwvEO4aa4+/OsVP97nmJYP5cl2ouweSuF2Zt312AhVfVn2Gk0uHrGWqNjLVbJVOwQ2
EfMcibBm3Xpm0mOAJ0dhUyzui6ieziJCd6Pxeb20diDt1zAdRSXnOgYAueVRh0alw2x7oSS0XUN3
YhmibirJWnrJ5YioHACPk9viL9s1E/cdyA84n/KyjRFZoOlDrtHKe2kYWepENi12qMziDDgqcWlL
m+U0wZC0J+RvvFo3rGvGrVlCG9H/M/Z1dGzwNMosyXbrWEkq8scbaGNvXrT4TIS1CplkgAoRh/Gj
mMvp1Jp7vWqpFtcDzWr0zr3L15NUbFUNSCTIjSPyGlweDK2bvgGjibwkudb6PB2/zl1fyfM8+tPy
tF93kTI5+84qiBoo7OAh15qtMrAA7Ja9mI73lchFGoHsrRsMK+VBMymEfY2hrcrBGrJZr1oP2JRs
XDkXFUwSrgX9kN2sPt/YQ0GNq9du/Ljy4wxm69DC86V6VcjCa7qONVc9SBBOK+Ux08H8AOTZt+vR
CIf4RqgSeYYsY4W3vF+qRv0tRb6dSRYorM46o6m9SeNs4VvIrYdMkfAFpzEihGV3PTASUcuFQbIx
sq5NPCkKHFL7cNuHxITTxNQDcCX6eF7Pdpb3Mh8yFrgfbxnnsebhmki3WESlorWug97zrTHS/3+P
uQ/iBWop67Mjlqb4XBSk9+1SyYr8pgCa0TAn9K0RUoNvAamhr0i0mFCD6mMzitbjKdufvsYHOgC9
X5ZLLKWjFfxpOLktJhoaX9cFem3tSqF+/xpaX328TbIx9W1U1+G9VX9/rc/WEcLMP5ZnXROGdyH+
ZCs1dM6JszDMkJBn1BtSu1EVWD9GNEj+mowBPfFAzTHYE+o3U7dXSThN22rb6BMg72U3jQMieGKl
upaKGn6b7C1RGNo3DdfMGaB3vZtaoB4ruosH9vPHjeAjVjo0xhY+vP0iCtU8f+TaGcZ06LMR1vES
dY7igO8+1Spf0cP4aaZ07SfhIHbx4u2Naz2+k+SxiVczr7mwWnAlfR7VqiS5B3xC13OzDOpN72jd
PxyOyK36rRJi0lgdjs1ic1xfrZv13l6LdxFO1kai1n0cFU29tJkt4bMCpClE9H31LbVodZin9b/S
oacyEAfmY0LdbAci7tQ2SeCH3N2fdECRhzFEqpYuFuhxMa61mpcjE3xaR6jj557J6vcAAfcYF6H2
SkFvCKfxZ6KNwFH5/S5NDsynpllPW26xizAvtMLpHyf07Sxd9JBukVxP7WMDd8LLDZ26aRj26UFc
O+zIt9nWWTyiQviVUlDG+xF9h6pYbqg59SfMFJEvjQT1BsCCmJ0o9VPEpH7vzCat3UkxX6bOeCzn
MT3bLWvwRB2am2p1/UIWk3f6kv6+bv6vA+uYMKAs0iE3t3buwNfU5NaN5GlZJrO7jq2v1o00zfI5
C3UZoXnO3Z5m1muy6NEt8+942lRWPKmM4/uaaTv2XXuMLdRc6xnrmEXYg2cssnLJCt5DXZu+B312
rZtoeJZCEZ9wrY0+hsP5Ozzij3F7EYikjfQ5bnN+u5xvLuNiGU+gpx6E1YKycMLERQRmXUvguq96
9g3TjPYtGmIDQgBAViuT8IeqPVnT0Pl2xrIrj86DXIb5/ErNw/SJ58aOtoY/qlX4RFSik8EOqqmc
tx0OxQNqGgdhjDS2IV1d2zxjipup6pUAaw31R0GG+GPdCOsf462QP8ZjmeuHHl26mZsEmjiORzaU
/G5LRLcvs2t1aNE6hsN3oVXAYdRiuOud3O8ns5b2BNoTOmYZ/N81KDGpmTQ3FF7mUdjGFcrxQELe
CLZUA3ywjtF4YwKtNSWkCzklgkEvpb80Plnts6W1xqM6MEnruvbDXYowQz5NspR46/I0E0G9redO
52/FOpTWH+S5PBPnddcS9lYxaudCVPyTwnfx3JRO4q+55CAdmDnRks1TWkoAFGk0FUP4IhfWg51W
8U9ZHZe0gtG4KVkRfzrFcHhN+1BttQ2LIEJ5LDLEPDnTSxcmjHRQZDt5XDe1czZkDflUXaSPnROU
J1Ppf66H1iHDapdWB5aTNTo7UgHnkHQacYcZxX0dW9O4MdX8VJTKxnsCcsVJAfHG40Q1A8rKcLFp
RZQyybYfY3OBVyCK42Mh43sOU8V4+Ho1i9L2o7E0HkKmsD6xAvMxmcQ1VgwBNMUBuK1aiY85O78n
avq5cbAElFJoXtfxBUnrqU4dAOxiRhonqfIw9UALokyrtoHuaN+cRRi/3HG+zsjC8fMMraj1b2lR
fJyh0mRxi0Y+9SJHbb06xs1/bFlJD1vFESlS5k4+E/rTWDJVq4Dk9lmbwkPY9e/1bGhXyJr6NclL
DpD0/Bt0TLev4paYB7v/DR+mvzTEM7amJhWbTJJ6z2YVBa1ABWO5hDS2CoEkioB9mNQ4xixNu5PP
rd/VZTMFhCcmJY/lNiYJB14RwplOrXFkcN66idsq2Oa2DgxmuWIdC6RRx7meHzM9QAYJjoLlZUCp
d2cvTEKqT/y0kiW5YpKD8zq2IgpXbGHZjO2G0vTkrWMqOSu6MPXqZ9q3P+yYVD0p5u+REXEQwg4D
8CUCf92V6FhTjNK5txsRgNpZKo6NSth5DRjOw+BAkmVDXM4tDshDXwM+aVjQFKh6e/9xuB5BvIPi
E/iz8VKrzmadI0hJ3zx8jX1VbYvlvKZfZKVr2ZaUi8/9r7nFel1f1qT5yIp9X+9diiNdjWm2Lvpy
JyucQcdLWfJ9Wu9mkxHd1qPruVFU6vs2aOHOIlNAn0IDtnTqc6TjBV43YtlNUeB5gDAH/+vAaIrm
4xSlH+dN30EHGNShA401bbrAqR+iVKKF8HHLjKqY3nHDXFoj1OmIPD1/ngvN3OKhtHxtWY/TVqgu
U928d8tCvlk2oppdo2lKCH6cHylkDaBK2iVqJ+HeQfcfASa4z3P2+WodS5axcRlLBqPYjkgQf1UN
muDGGaOjUTnREzGi1RkB+ruoxujJMtrrYMgkXA8D90wSiaeLTKOhH6SQj1qAAhRX8bZalvbK/3B2
XltuK8mafiKsBW9u6T1Zvko3WKotCd57PP35kKgWtXf3nOmZGwgZmUmRLALIjPiNZZtIrfj4BPy9
KURhofhb66GnrunU8C1aKVpQnWgfmklpmN0UYkuI7KxEM4Qr/oRkAJWOGIG1iSr/5ayug7pw6nhs
cPTlojLAvK0oVGH9Oz2IxSMZPxq6qfv/ZOlpLcizfQ+U0b4Wkh+9AHCaxREMM8dkcMAezZn8tRsK
f2tDUqh2TloJ+F/Mk2ql+X+aNHipcmzL6QMWCL6ItaUHlGgvmkL4FX+Tr6bo9Ye/NSOMcObBkSqB
jPLC16TUi1Vuo5mIFv/wbmbVIg7K8VWWDAt+ErgTqQ+Sja6M3j6R2F06uVY+Zj0JGsVBeVXHEfkz
Y4vJIwb/zRxOqKQjm2dkj87AysCZOhzIqxKeOOItjug9X/BheBfvMGtH+WKNkMihKLygB/7PvoGR
ftnjhxhYFDONiupLDilRz1Oo+mIx3/keIPexlfdCg0uMaXHc/o8xeyrkiCF+a9bbtgPn6K/GQEGN
OSmu5DjsqzFVocRZFJDETkOwef/owGH93CBOcrzHM5BmR30IdwmaGSKXKjKohlYdUNylrDClbcMI
ZBkq391OJGpD1W524Hi0pZgwSI1yTQbtMKZRfkDRu1sqcYQ8uun5e0OqjafUVZU9+xb05Sg4P2WZ
aTyhdJrLSYE0EBGe258hwD0PXYLPwMS4CwMZv0MgVA5S50yBOz7HYVesrJQ6Si1+/7XKdzytZc28
CM5UNpHtoiWWsiJeR/IcF6FeXK5/j4lhYtbv1xBjO5BV8wsho7MGh3MDXQtyN0j/6tiGL3qjLil8
dt6R3+a4TnSMM6YRra1d55xYqdRrWGn9WRyCrOzP3nQQTXLf29AAft6DAV3ogMgRQTzkVQIipRvK
h3a6H7qg5PxuuOmT4J4IE7ETa7jVU/e/IlphbxFnIE0MzYkVEoZGyzn/Iue5trOgZS5EekZkYcSh
N1yoOmFzcAfnTekG/5jrJPTSwJntKEQVULXilUtx/CIeH+IQQJOKjeorJB49vyfO29WpWanVoVZL
gGmJ1N/6shhuapVBDwRTsRExs1OGG7QD6DdRzXZuGjeXbS2QNRoScBe1/OwHvCMCnwV7ISv4jATZ
gX1VsBY5qCmuNOlXPLLiYA3Devz29/EinrDKv4GRCxeRL5/q2Nefeq9VztIAbl5kvU1JR6HPseIT
AnDqi8zCck6al9SwEbvpNyILPhbkvSQs7uoUOGVdoHi2aqsDYC3/MreMesoLmmiKS9NayC7ix/lW
Xcn1C6rH8gOSmfis3s/IhCNsXqx7XCnJSA7dcuwV+T2I0w8lVMNfZvshN/EE8QAml8ah9r1TQXDE
vWE+V00mrTJsVS6SBFavH51wQhpo1FO9Amx6C5DEhun6iw8TsV/LzOhcjSNQtVYxXn0ndDfYWECK
F01cVFZOY1d70at3FlrLia2eizwzXifse56UzmNr++pzi3GimARSNbkmnvFNzIH/NB7kvG2WBryN
i+Oj1Wgl7oWtbLFqO9xyK9UFMC+Cco2CexiVV9ESB7T8SKNNM2ytPxZhKx3ucb1PVArS4CRKsPIG
sPFNMDnNF4HhXMWZh/tMMLDpu8eNWrN2eIOGCxEDHupclekgXqSwS2oZXnAjPT0ULAMn7IkUx7u7
1HAiH6PBlo+9rRRb9Pzfy9JGqGvo9PIUSjGUilZqylPjOXN31FGUXImYHkLY3XigOVbD0ObIh6w6
VdYPjeSSiAxbOTrOp/F02rVOdBRn4mB0QJqXc9vrR67gadAcxZ1AsUr94I4mb3d0jsVU2xfPEGBw
mCkFD/8emR85+a82GMKHAbtKf8lg0RJPlf/LdIli/S6IagwaqtK/OjGCtOFI5VY0S0nxSSrSAYkm
P4Q6uBx9NLwdZZHFmCBkn44dDsDz3CyqAA2p4/Y+TXTEMrqUpp8ssVPtAaLL/U0cNJ/sc4dCVD3d
J+5xo/H2FD+skydNiA/PQyHyPlUMFlOtMHoVs4bpViTOfk+1qOAgoRahEymm2rUy7DOuOJZ1jkZK
XLKoGoThfm5KSnZ1ce4RLaNW9EfeOYJSjuxRZM31x2w64JrQ5KzSxSgb6BwOCL66FH1iFAi+JygC
9km0ZDToj7LaAGGcZotZkTH8SmBIknrQ952Q2SstuHk1MkZCPomUZPyEfpToExHMKqAB/f+Mj9vO
hWEb9DsLwM7a7Dpjo05+bKZrD5Ba8j+b914xWPTK02B7Gnzvvc9VJi83yVbBIxWasTHGWn35x9x7
8/7/+h5I6UK1tuGUrS5imT1grSwqkY62Bivd1DVUy6zThwRovnuqnMo+25Ocgh4axgFrsWihiWR1
7hThEvmdYdehvvugW5+alqY7xaYiJRQjleEbGkfSexN5f4YD/3uD2eD7fbRQo/T87/8YLcJ9+x3m
hTuP1n1bW6NhyC960nkO7ewNjs5jkTuTOlFQvHjwA0TYbCL1jOxrsaibPH8DG25tB9epsB5qsjcp
8c3l/BrJN6vE4VlH1CpESoNfe63DtDBqPbxg14FjRKcYL/rIqhWx++ynET8Jlc9UUV9azy/fiyAi
35130U0iA7srSQjvrd+zld+zzbxPf9r9Uxpn+q9pdogY2XvokWYccyu6JdDWdl1rfc32FGiObp0/
KUaHX47rg2G03P7DUjBh0lX5ZwVrj1stevk9plGjUjo/uJN9k9ANfa97jI46GaBPZ1DEqEh0XRQ9
lbaooDuHWgeTZYXauPV1rb7KbLNWVR3Fz9Hw5gAzW4RKHf5ARWAB6FX6bgWSt5qynpe0VfUjJobN
Osr97F2366NducANMatCo6p/RtIm3xZ4YcNexk4kBE0AFDIK9yYwa2p2uX8MI+xIJqRTrATWDUyw
eusPAf5zaCA5NWE1f/atMTvOMWR52+VYcbGI3nmmjq5J1iEeEol5RQ+7yPTQs5TOthTo3zxH+SVO
8FObT8Ck/FJkWfs2nfzXY6bp4zTrb6/z79N/j5GHZN1qvvdouFaLupr/roQde2Y0Kp8rdllIeIeP
omVGsIRCy0wPuhqmz2SQWTZAF1vZbt+eAZxHKy3ComnyZMzstnlyLUia0x0hpGz39LuPYvPcJ7B4
ok9hnmj9nof8BviUPsiORlJE29QlhQSaQn8xx+oiNmVj7vrLHGeJa0R55ZwhU7b00CL8lFEfITdT
vSJZthgn9mGc9eAtMpKv4XQGevbrTMRErxiH7MH/0nt/FZI6kJf8od4PkMbR5FA+WsciYaoG5U4P
OuWj0h6KUK7ffV/S9+7A/yxGFUPzhld7QF5CbS9eDA1RxCncVKhYlupJxTH7uYaf1TlOgFJUqTw6
HabbZtZUN0MtJWQHUxlrAzn/8HIFVRD8naqsldbI9I5rp8nLnagxU+/YdyWJ1hZXgWvRFslcivaB
1s3DRMV6GsYyW3saTexzSgRP5mGjgzh0ZCdLWfK1CYaZbTO0nv/PZ//7ODtW5KPuukur0rItuYz/
/pUqGft2H5EiZAOra4WvyLJCbW2T1RXWWjEMxUU14GchIBaen7Rb8flVv75JrVQ8xl3c3BBX/LQV
uz5pBXVOTa6UE1zdT1HgEUUcTzb3vqJBGZxqPvnEbNVAmGxEuQfxxmbhA7baQlUAqqnL6UaU2QRa
VZyBvs4u0HxM/DCaP3uFW70Yp1T6emhRF56stBzFIGssGVF/Fm1LIgcgwxPbxFZGQhT/qh12zt5Z
HDJ39M6kSpay56BI8zvekeDeKVpJZSOoTuO0GC3EujQLd62kmEcREgelbtsa63PZW1kZdo6WBdQU
k7bySVf4zkhjoLdXqPlNafwaeklpfUqQX1rJNX+0w5Oaqo/ie4U9TG7MCYf5aw4M5cp2rnnMWiBF
kAX+KlR1XKRmM9HAwEs7m3sNvgrVyYdI+SUK76JoL8P6VxeuXEbLwszAzOb/KuLfx2AqjEd15pxE
qR4jv2rlypG5Ndz2RW0s7XUsS3UNxhE/1ZxbURdUGoV1VXoHhnbE2TL5rthIh+Ywd5B5TJZGZlRX
uwus4bl+NooOVRTfZSGsm7K3rZAcXQrJQCEeKGJxkfbLdvA30PybkzyMmXGO2gISqSjvoIoA5Y0d
wU4bk5IlvaPdxKFzy+Y66n8lPRz9OY4u6muq9jY8+kyfR8nTqlPLgJTdY1Ud2ruMYndW/BKad7La
8XPXIsPf+X6Vw6REIE+bDqJbdAQTnFyGY7XMkcrcCl+vqlGVnaoBfx8mpKmI5U7L4zFQKNMIqCr4
41tiOcZJDAmwbLt2FtIh0wQchYCeCyAR6nT1dd7eD2MJZEPvwvG1CPZlHTnVBt/YYT9W6RqXoRbJ
xpGNSq2cEkgRpxJx5tMQwyVVGucZx6xuC5uxrxYiJoaYAl6RlG6w6xvraRBJGlWy1IOtDch+TErW
jhFpB8Psru2UlilUrHBCJUImZtlbjr8U38T0jbkIzc6igSIkvqsp7hSIj91Dv8f/Mx6AXjRJBy/x
xOBbd9tqvETuRLXjTfxuTe+h76VwgQ9QhxoUUBzlJjI2YUB9tseuXTGx+PxXiypAtQ6yKTvPkuVq
mugRSE2CL9TUTJK4PgIsOc6fXHYHCBe+uxea3Zij3WbYQqK2Z5GDaRQ4AT6psN1sJOq4eJYmtdXu
vgADU3+tgHES+Rn+VEjpt6U/WQNlZ9OvIVqK0z4co5WttSD5ph4rb7OzOLsfRAzgseyQRpsGyXCe
N18XeeU7HyI4vyaKKqhb23gYiOA/Xk40nem/kBt96ZMwPd6HDU1R7gPoD8FWmTxhQ0U+dKbaq/vJ
oGKdZiqV7luK9hX52N//djwIpvbw9e/vfhv9N8RxeD/qjlS1PSPV2wSUZJCkzmoGopMUsHatp1Rk
OVjjiYHI7jtnp9bXM5zdmzo8IDgDZY9zKFZwzqhPUsoKxleo6y5xwTRXQGrU7rupxt8C1eo2jVq3
x7qP2iNszcJFKi7JoQfluMZ0o4IOLvrB4ux+kFwKq6Y17O6h/zRMxAAAteDChnBGIgkkkZq53NoB
yC5F835I06Hm2RCs7yEBXUK5wb3EVQYVpgyRggK/1Hi6uUfSApSDy18h1B1jqRcQ6szBNayVWlO/
q51fs6GvP5b+2k4keZU0PSZFSNfJWm9eWzmuH0ctkw9yOkYL0SliTqRDXrFtfyuaxSC/42FlU58e
naabMaqq564NF5qNockppkPoFog0XOMDJktQCT+nGs6Anp2f/K4rSIxJYJQ13Oxcb3AXhmkZW/FA
9lCE3hVj9HZ/UN+fx3/vvMeLrty4FL4OLeTMmSGiIdp2VvHK+OKPkFI7i15hT06a+8/eZmre54pe
NIyeRi+vv6tYZECfhHMull+svkmbecNjLyFe6QXhj3DAqLZsu/7o9WwdTm0XRhcDN8ElK8W9k2H/
KVcuxNKg/2gm+K2tWhq+hxAgvMqtd3JYjzfMt0bSp778bZrkdu1RUchAi/xq51rjufclWMZTFuR3
ata348/eRSlJhMTBC6eldDJiaqPl3SVyulWQ469KhfKLltJRVjEM/EbE2qBXJUwgKju7aFY1DxOf
0utCD6ng8d+GSXmvXIoJcOmiS2n1D+KRE/bRZGjm/hAtcYhIua6bfFJEnswqRazEZXVhyWpy+HK8
1Ne5jn2MC0V9TiWLDxH66VsSJurBF9mhBIGl9WiTwL5/zjDQpFOmo/o3fSV6OTgrV7LslXiGw4C7
ApHAfJBLfn5gpw70Ipv860aMEE/tTA/8HSgcbX7Mi1insCgsEXi8rwjU2s7RRlRUqs+lEo3bFrmS
C/gM6lmTgbgbAsuKhtbZxoX9UzwYmnbYlZTZj6I1rwPqsP8jJpYBsD/LZaezqXgoIRZCgFhoemnj
KdSZ+8Hkicaztn2zM8yjJ0DAfxqBh137BnHljxFVNemIGjVKXdOyJggl+5Qp8l4LIpY04mOmY7ir
YjS47x8zT8ApOQ2QznsMboy/NSwXO5hp6RPxrNuPdghvWKo/uy4tX9SBDDtMc8ohTVVeqd2C8cP6
gSzasICf1f8YKptfmFnDbsLAlfSbbe74SvuHmj/YPGRyzJRT5y/x0p2qTkUHG26CZnqLLAreExVB
R7zs6kPJBXkwC6/aWDiIIs2XtM+t3/bHBE+uRRGO7XOJ9vbj6GGBmgVuvXTj+lQp9XCtjMiBnC8P
K1Pn1+aFevxQwnE7NArglDSUC5iW9U7UiZCh/xpRTyOq/25E1CQFOgbNH6/hjHm9lnGKW4K5iLa2
EsbL1ITjAljWLa9S+NEMFoy4aIAW6/qhvpt7G9jUK72INomakcarde1NQil0GXpmcFKdWH/TKT4l
Q9a8DEDTr2TT/hKjMi93tobWMImPwEcbjjgksqTLPHwExKnZSvzssXmC4zJ5C6CdsWmDiZs+iY3L
meSsGi9H+GVq3vHLQoU8VgwHgatIX947ygaIs0HSbOVaTrJyOhjCcaztLaNzAHSDIoHsnHqsGzHD
gaQ8CYJghoPlIpKDqf6iKU27RyMDlXvLy9+6FORNNsTDzk+b/E0OwcUpgSZfRK9vQN8cu1d4i/a1
1c33xg7wqcH8YCEX+ISaku98N1z1oBsJXqpJ9zE4cfyrUsZ3TOaM97EOGlaeev3os4HZAKT1z3aq
mHs7leVd0HYdFBItXsmwDEJ8LjfCLUuYZKlxyl11iqF9wBox9aqvdjfV9MRAETOxm5jniZhrduhJ
qGqzEVCJOgaTotYGC2nLdk9jMLqnoVC9FXRaaYlQhNmy202kk+hOVNTEkR5dDrL9DSU463o/lEYZ
rcwOCxcRsxt2VuAX/BPG8MrxPg4V8/GYhjVic8yPY9NfZK49VurSDVEl8eQ2PDdmvi7IylwRPTKu
4qzrymjLLtaeROa+Yk6utocyNH4MgbFUkZB+IZuBi8gY6OhVOf17MyCRqreGvNcnYXYHFUGEv56+
wDtTpVjUj0VhWQvVLZeCdxMtQwnkFV4xzkYUlcsexHgihb9ESRoLx+9Ux6yzMh3EmVzL727i1Duf
/F+9ZYfu7+TK+Qys+mtELRfDBqku9p5O1e0itpAsGDtIFmY2UM3ulG0AJvM8N9GWJ2+bZeVKjElz
q7qZZY2zToJ1dupaPIERqOt9M/lIh8RA8GDsj2XUma95j4pmVCUfkGiH3dgh5qOrGGpQfuoX0HWq
3agxdag8SJvIkJZzm0wlPyNX1Z50V/kYdEN97dPxxapULNfb8MgF6H1EkauuIsAhZ6OPrePopirV
G1S2ZEfTHTxIzUICS9Y3xar3sWTOau3QpKUGCAta74nbRLT2Go2ytxijq6V5gjnTbbkVjtAEZOSQ
VD2A6J09s278yl7c8xWknCP0/QBLn1z5eTBQDrPCNQpb7d6MuY62oyUHICUibGv0zDrPQegQmIoz
ZhNBEVrkWPuchYlHxyWqa+UbsIPgEjVkzkU4lyGOKa3VbkRTTPKVqlwabW8vxeYptQrJdhY9f5MN
2bZmP8bKU8wt/iku+WIyHTmUCaD7zSy0pwF3yD/i1fSc/vv4kZ3wKm6dOT6gVhSmWzVyIfeLXW48
7YHT3wfUv6etrzjC3IDwgtnGBn4acrtm+9JAWTm4aI6txH+l1O6+s8buBYXK4o/4NN6nJjJhp6tz
WrJp11z9wbBs/ynXh724s9e6A3WusQCNUsN/Qz+6Zc/JLsPM4+jhC2SFVjwoIsWI4WbhIFMHAKol
3UJNJ64oaHWAZWfMn+gWBzNODYDyiVp8urnl7gu0D1ZWknRbZxI4GH18yofSABcaWfCncjt+iPCX
rLUG6t8UipWCIhlrHzFeRqtZLfNDTKLg9M9njGgjzKaQACpR23SlcCOrlbTsglK9oB+K5KISkpY2
NAAmUtPtoNNi69yXxlNs1P2ja3NV0Rghzh8iWf0rtXTvHDRZtRxKHAZF836IKP6fRRN/WzQ9wDZu
UXbqIArYfBMGW/NNQSVpT03mzeqDmAulCLfmBJtLJT+9yY7FRmbCAGeS+tmYjYwuPpAPARK9H8q4
BrFRWt/vIXGGQU5/RnujP5tajIqhrs8jUAJ58nUTP7c82ddKNXz0sOJWQIvtc9W0bDMV1PSDVE5e
XV1+x0TO/EHFisKGf1Kl6k3RpOqx6Mua0qL3K/PC+ChCGZZu17pPN+M0QIRMw5U3YSQlq9RvNCTr
umrt9XmEq4ThLQUeNh9lXOfCwdzjUVWdAkQO7IWW/pAQC1dKxXpg62Hti8BqNmNf4csY50eBXAdO
1izMqTiAhBt3WM+/RGkFSdTTXkpZRTSPlkbFfm4h7/SX5iPV07sDglsC8FOxm130cnj0fVV9HAJg
vnaqTrhi0GqoYe5LBLQAFtMM+iZYKbEdHMQFME0yBgO1Ct1Gb7jzAe6Njpkd2VCdZodgsl68U98/
IcuTXBuR4euUDVKRk64d3574hlTLHZaaI/Xb+9dq5D0QZXu8iRBiP97Bi5A7HKqwIHULaifFeQTk
tFGsu8HKP6Rq/HAkrX7wS0W9WjwJFiKOdiL64K5fH+rQTN+r9mx1efFh2c+tise1H0fDe6zx1iVI
Imfovu4L8lhz3IgKfU+NAY2G0Fr1mVxe0h587Ku4rXiIUwj0gxRkFts05C9AQYiIQEaEiuJsxiH0
l//oSHMUltpSLneiQ3Vcb+carn5Q0VfrveJF1G+MeOkPNMS+mB70LosXJCnHi6IAd5ky36b+oHg2
PlVcetm203ApqZRCuVVFEU9qusnPEquHxNN/yVL3YvLLe+/RW0F2Uo1vDlpNu1rTtT0eAeGli7F9
waRDuvYpmlQGyhhnCqvVKe+KF7aHiLJKuu+uxqo01i22eI/ioJBVMKPQPCdpg0im7fo7OzDU6AyS
Q9nqif0AXUO+il9kGJsP/Pxkcq38Bqc+0QLy5jyOyrj2umRTGtz5B0vCcrhnbalEqXlIUYfaqLqf
vkBa+tG5ifljGtrpVbLM/MgsPjH4ifYtqbBLpoSvRpF7cwvX1+wi4v3UaZT+q0u9cC/iETBiZWFG
P0pNfyudwSIVw0HjGQqLcjrtAC0Onsz3zANUdNpx24wAnORipeKZusrQqtnMcKSZhmdF5Stu6sUq
cFgCiT+kVQ9/Nu+9oqCnYce3bHvvpKYRH/dvvyBUurUV4F1Ug/7ekar5pXW88niPV6ldHqfXcIYy
2xQjpnZtY2jnfjokZS6hbBpSsIjhkPwRm8dUVrLzBulDdIhDJGaIU2Qh0mUaWvm6KduvFwy2mJOD
CvI1Y/y0GkPfuZPCkd9WKExOl2PgW5hDOTKslcr2X2R/2Io46XuKVnh4bUQTpa5DmEblMx4E8VlM
Ly3vdRYQcHLvLHeqb30MvvPkAFHK8V4+Rm6eHdmie0gX2TJA37YBisBKPQC9Sn9N+iBfiNM/2vOE
P/ocW1YXmpZnOyQ17asl1Tfxu4z8xr4CebspmDCe+rBLEO9DzC5J8vxc9Sk7obJc2oVhPOOsWT3k
1ohCOBSNofDkg0lKbanZcv7mogi8rrF42IpJzS+1AVwwHgWGOVQd41ZEkCHdlhJvMxi3332em5lz
i1dgR6L4ly6HOlqXUnRAPl0j8aAcQIEb6Nz23mOYJJdY8NAKa9xrLlBlpxmrm12g7KCPeNq9S2ie
VigKXtzR6G+hmbTcwv0PSY+GmwjN8ajZVmwJzz4FtTnORw1X3O3JByEAcp5rNH6XHpTW3WHsJb0b
YxSvwzTMTg6CqGcU6vOVTrH5u6EjkOsnQAlqeHOOxjtlN2LveBwqW82QcI1IbJTVdDX4YdvSjtWV
u5+XQbWlOWsWc+6hTv2nekD9b622qC9pep3v/tiqBuRme/041myMDnmvwgQ1UuOkhYhRK3J4Ebco
anThSc6GN3GLEqFMViBBkWud72SKGRbnrqlOZajuSLBpH/UYNCSuKu9iZ055ZDYGOxAeXzE//BAb
gd9DC9CzqKgHX0Mr1/U2vRb5r2jN34c6bWGdRi36KVZEGFR787LI0qULLHxrd18pieXSYCrQU4YI
dv1vxkouPReeG10Fh0WwVkpLK9fW4GSgdOG15KlykaTa3pWuCmTO8gqkmjFkWvuVBW4u76T2gPTR
t6Hjr+r7Tfs0uGr4ZAMfTMwWkIHfPk3P1mU8BvZWNJ1Ixllw8L6LlphTZdXrEA7hWUxyErdGbC4J
V5QzZexjRnlNXto71yMcF7IWuHdOJVdxEB3ijLSdfzKTBEbX4AwL1wjVH+3am9ZZelgg+tdq9kOu
w2G1HUBUo4wlXRyzLNK7NF5HJSh1XIWeYQh5f/3tBDMPX0TYacwndl5Yb0acbPMGb3buNsZDZNfA
A/FaX3du7X+W8HibGgcFg7q/wZLioBqIqzZ6/1P0i4km+ljLvFLjK0K9e4u14aPldc2TMkmniut/
5FmYYwuzkMwqe2vGCfLVIFYgerMYeVOzTrgB9EHwksn6uk7BI0HCg3nmb8sWj1ytq50P1Z/DMjKs
WzmKv8KMHiUXozZX6ZBBe6mmOwd7heaZhlBAEI1AR0kTlkQbqqJH8NH/1fDcEmlKvIoeZp650WQA
6UwIOdikfrNjBBcidjgXS+VWBgAQkC5am892Vf9CIHn4biguGZj+rcJMaTdSPTxnHWj17UCs4XEU
kTx/HsAmwZj0s7NAqYkmus3ZWaDUxhJxMdHL3lTdNGGUrHQD+6ZOlZujhafsUxJKt4L/U3oOymZu
KpHVfxPDMudTHsHAjDkas1PylT/VBxVe5TkIWqwW1Sbc+aWMeKNb9ztTV/qHDj6Q2FGIQ+xExkot
jHxTTvxahKMHsrxfI0rdZOMxjUjNIUepkX2IbxXP6D2nD5qONkmlBdWZ9Vb4bNpIDU9iITis6Juq
iettNYIl8U1jY7PqgajSNqcwKZGva80KraEpoZypygUMm/8U6ewBXBd5rtmId6iklVdiCiN6g6nX
k+gVHr6xZntPY+Wtx8KMboNZpfvIJef9SqU+2vkxYjGajFvBDEnNEPujZkHbErQl0UY+9V/tsdVX
zYhKM1xwGwAkXFwvl9A6TVB2Ek0BgTSwO8Jn4ElEEidH0HIaH07jDQVbiPt4McSu/+N4LUmjReBj
B1pOFq6tpakrKa1GEhbO0G5mDHUWdQFp0anGqwTSaYzT4YRboNjfprIT73IqW8tg2u5qtZXCy7BO
Ygcs9rxWOuJKUsQ3Md7ALJAFi27uTKRtjxSUPxBYmjDEcvEcFnjZOhkIWiQaKzwYh6hcp7IyLs2K
tdz8FtTEHKFhsEoRGUZ0nGDMIQDAHW/lsYV/wBSofLARIbm0sTVB23jfkhvMTdEphokRUmKsSpjS
21Ir4e5PC8u+xJDCSXRtHQQOuZnf60txxlWUHl1Hh8vOunNecs7ThmqvRqNJha8KkB/j26wHD9rw
WPUbHUV0ytnE/jhkHSpgqVPNQ+4dQ4/C1YLfv3bSY/3TTah1i5pIZnj1DINoAgXx/qlD1PytFMIo
HE6Clht082hRLRHdzlQ8FR2OgsnWz8yOC5yOsby5ogCibzsD6oP4g9XY617CLLjBd7FQt7TyDUqC
xvynk0B2LhN/yPdd1Hu3wcdEpBuGH74sIbM+reEDFP21lZomiDW/BSFYqU8wiQNMCzb5Pj+QVShT
RP5HHmBmkYruipri3H1PDojRRTLKSxuZsXl7MPhSeWx5bIr/9o8dA64srAgCxG/EW7H1BdYpIbby
iALbaSFtdBNhOXRVpy221f8F7onNLuaeigFH2SvMVxRnvHUfV+G+Q4RwHU66OwKSFce2dwZzu+qK
HAUG0ZSkciVGxID9bTuZtGMD/SIOXdH+Sklf7O4hGWzUxRv8cA+18l3E00SBQ2CWk6Gvd7aLxD+L
M8S9xrWeIBx1j4kOXTWCZZ7nwyZOveSoBu37/TddJcjWIQT3HkwXQoBOOSRVwcmGMMPVK7X2EWXL
iHp6RhHIRXu3Zzf/00RcPOvdn4EBJU/u7Oil01JjrWZadZIVoKKV7ozYrKMJoGgDgha2Gc6YMQfZ
qPMYlq8CUCZgZC7uaUmKmgdE2X4RN7m5SZ8QwPfB+mbNNemCT10PpqW6H+9RymhXolmD1FmlXm7v
RNNypR+WPQRX0UqfRsfAi1CkRcYWYajaRJgn0VTMzybdpDHLNPTlbprWReWymLSTEqUNDkJZiTJi
umx8dSNP0DHBVhCMBnE2HwoDF20peBbx+zBJdcu1lhYlBK+suuBpv54LGf9oxl6563QnWbZJ5T1x
QwmXlAyGb0jnnYfKryC9dv7CAjb1c9T6XzGXxhvG6RlEVymgwFNbW8RN64MWOTr+aTilqbmUbMyu
/Bk3qRPvzYTUaWSU31t16LvvI8B4FKJgR07oCpaRX4d7MwsGEsWinboDriLsMP7TOBFTmzUKCt5Z
3KfM6WYF5VzlBpjbC3Fjut/ARK9oeo6nrjGD+Bpy76gM1EMU/eoVQ7Z2ocquUKJNZ86zOAuDqxRY
+fUe5jb051BpZPy/hjZGXPwxtI6DGxjQC6aow0PUSvKms430JI3dcPDl2uW5jSVCU2fqihJv+9K2
XbMYWZF91tziZ3KRaygLzUxzFG77v2z85d7KrtCXTWnjFkBSEE+Hwlz64As+JYQ54o4kZAn4cOMG
rbtXM1V/ZFPMnnoaAZ/pL1Tyu6fIyZu9444IQKuN9t7o1EamAUMI4xSPjvyCDp56tkzuZcDJpZPN
TfMsTUCj+6GpP5pqSE73iDj7YyisrhW+Y/3yHiNLtbKoCd6Csso3jQNYxTDT8anF2/HmoNEJnHl8
6mRreMoro2XnqfQH0TRzyd+rrG1ABfp1sdTaV0XtykfRqU97kT4m2y2arNq4wY3G5zzUrdHplOAf
ic7SYk1WJ94RQC/mlSS8Lkh4IewchDX6wPhXw00l6T21RiXgMA0Jx67ZjVH0Q8Tng5iFYU62HMf/
Ye28lhvXmS38RKxiDrfKsiTbcvbcsCYy58ynPx8hj+nxnj9VnRsWgG6AGo9EAt2r14p0dlVyepWB
mVqYGUdAW3Wam4Zf5IoKm/YZMmtQSJ7xK46WhiSnv2AhhzzGHZ8cR1cJBJX6NTA9dN1DuV1fwl8j
4cjUXUWTkpXTFTbE7KBtQ8cZXkjIQxqPMuchbILhxQ7XyeQ1WEiuX7ymYZ1IyZ9eUlBIH9d69xpb
qLzFWr/vWAb+yk2oc5SGlZ1AnTv2oX7XZGG4hS+ZkoOpOwIWumupVEcRdjwFbUvPGhBWU8x8gWYN
1eISGuZo4Krq3pvMvte110pbX4n5lxlZhYgPNXabGCZLZgyrrkUD51JH3WegXvIW0Zyo74nhh8R7
Jur3DEl3sQUGug8/DUzcwhxPZt/138xEfKiinGbbA0I3oVqcW6RcFYjuasoqO1KSn3IB4H0Pplkb
+0+v9jkXgMzIIU9VYy/2C8KtCKXuqodR529pi0jRbsfWlHclamDdQrgAe0FFQRzY383CoIZZhszH
lBERVogqL5MHAsK/Z6C7ChM7J3O4aqPD6MHTfWmKfj4NilbziuqkdCXauuTHl1FTSvGfvYT5k4/o
elJLcVscvSaJU17+aV2b/tRCWMHJD76FH/72T56iFHLcppdJ4h8yxyvEhC5J4YG2Bpggc29SZ5Jt
UAletm8C1T8AiHq7IM+BFdoHz9/Mo6VdKOjWTq4XB2GaGGMSC8FPLTe21QSEWjZj+iTrmQlKu7bO
QxRwcWEbZ7N46QR8b0PbuLq4u72X7qGphtN+8g+ni1xphK7qQF2JGcLgeVK6tKbbtIXU7txcmoRz
wC1MigdqdbDSGokYu3Whhra1GozPNJqYkYdSi+SsP1sM4U+RBTmgbuVGVX5TR1oBJiRMvpek/tMw
V790QK7WY5jYlCOQOnWAFu8zTV0UshOekTTVABkhL7V5299L3VfoC6JnN2rzfTtJmAiKGxmdecvr
k0VBmmOTdpYLpqZMrJ06xFdj3pILVWxjPQQR6nM9smZ5ibxdZpp8YS2x8asbvomdDe0DL3RtMYmI
TIEENq4RIpGUZRM7CF2V3VmxFrEDYaEzW367/Z5DDSAhkCjVSF+1U21o3S8EdleUUxcD9aJdABG5
q0/wjP7dR5hFJbappv+YBwUJ0uFade8S0nswPetFHcrkuzNk8L0X1UPSkr8AQ+VssyrzFkYGYo+8
V3AFRg85uHqwn4fU4L1DjCCFH2Nhm0Z3/s8ejZE8VmVYI3HZVDcXDp+e+qW2BRViKz4gZkH9M41B
qisdP/nJ01iKUPvWlysO96D3N6mSe0df6rMjm2pr3Ual9KBp1JEgf+7+NFDyVrSfWm/D0qkU8kM8
zRn80TvCxZMd3U63gEq77gPVEm9zmuOnOeI+TofmZGgHTwoP+BMYVWUNfwcCn1MSoOkdkgDw5mrE
OumPXfrT7yPOZlPPhWBkWIh5HObT45AhHvPuK8YvLrrbXcMCunfsdqcojfkjUo3XDCIgODcVf1MV
cnFotM5HGwCUBrla/XVyLdJxXLhx8ovMnFOhvGy19RZm12HN2xq5CQUmHZ6K5X1YGl9Txfa/5ajL
L7peyc9I7XYHD3bGlQjHBcotqQHjS1hpr0HY6uCWlGEnuxDLBNNLEdWznDAGSgpQNIUPqUP8UAqr
vSdbOiWppN94Y0EFXylWsTL9gq2oOehPdQMWGuQ3zISZB69iPCSQK4I7jFaRStR8DCT4fzHUjREd
J8W25WjnxsFX9PtKc4O7jnK/G8L4qLfA4v/a+Qj2FO7Q7EXXzF9dlTiZV6RwosdQTfJE8V/9jqCm
bWjVKQht7QGdnK0Yh6OO52DkcIieFptuYoOCWkCabu7KrHUP4mLasQsptP7WLYaQCp9GRVzr3aUE
tRGs7L5fdHzy9ZC7zX3Fo+Oq7lGSE111VFs2cmjFeJF0DWalvVeyPEGCDjEdYUQuiKCcYS6FUUyK
WtVDUkzK9q7ecILRi56v0ohAntVad1LRRXvKK/ytX0TVk1lyBCnS6rG11e6qmtTrJv7CfLrYphtc
8cCIeVXY5lkYUlkCI+7AZ6G4ahUu/YmkENIXf3vpJ7byI8oa68oVdIbTPMibl3odyjdiFRjP1Osu
zDad1GSbljLZK9SkftRBlHxHceDJd7P0UW8LZVubPDnCcHTvSy37m0PRJ80ubYlMKla0iXVkYSnz
+xm4LvhJByyk3rpU8sfat6AD+954gfrYVciweglfiJD31javUxXqjz48Qq9OrYjWVeeRYnPAaqr6
DE/KD8gKuut8yviI57HfNmstdJoLn6gxdLAndM057B/h1A+Q+lEzkNWx/dya5l78o6hE4SQcQ4fc
piiLsDtLj/KEQrCpTspkX7sVvbQwnL0dmJDjT0bAHPUdBA39ss99eTuPIRb4eZahqdVCTBBuRm+i
B8T+5V/OalNSOhQEVxOclATyPOPSn+5RDs2Bp4V7BBzp33eZM24Mh4oZuYvZMKJ5xY/J4qvHeQBE
SChvfGIpbGAnSEiPlUied66UdUdA8tloOXf4codSUuMcfRtSq3ZikhpjmaSYFkcoWvKA0HDTYr//
4CbGhVuTQPlA9nZ4KQDICjdPid5W699Xs6bVRHdyy8GbL0bgxSdX5wwfiwwkL4xnk4TRprcg0QKP
x1FA8icZXtu7UZAveHTVeCnGjaitDgOEQsvIZ5df14OyUoc82wtrzz+mgK3yzhx6/Wy6PbAYFlND
8q4UfXlr0c1H8uGSXboH0fXaX2jWFuBX+ECuZ6wgQTMXZQgb8+gl4QtsalA76OXTALHaNaTcNVSB
RfBS9pDXpm02bKGTCF5UO3pVJL29tVKbfFEe7cVwrRTDPulRchGTCq+nljB3+4Ow/rm2HGZs2ad7
VonxcW1o9l8bq25vozrr/ra2On2CdpzqFN/XbtIXuSPGpmnH0dJ8GFq4yHL91tJyniOWJgkSM/86
6VM0G4UjJBjuKtYiiP0mbwhWsYjZvR1X+6BpzlTeBte6UjfKSkyhJmghdb5+7PTC2EHk+hTA+gnN
pxSTPoQuqZVLA22hOk93UpZz+ndrZSV8DMewT+qxQYg9OWiK/YpmFnQP03Rxid5b+mjGKyIvaaL3
m3SiXvJt9i6t5Z8tvVPOeizdc3qGF8mvoEnIUUkSkE5ya5+8xGThJcNuDw+qpS9jnllXdlH+SDsj
/Do18t8NnVCBGBGN0W9+iIbyuzE5/08+/+kWYkHQpSf+pmwRJbiwpC4fdmwA+pcs7XdxWgcPTTJl
oJQgX4hx4eZqEA2YbJ5eeLnsfDcOH8Cp/cPNmVYTbnLbfHArWolDkw+t9Lza+02HAbb6/s/VbEeu
1+KmBmmuVS4hX+wHCJFFA/UNIpEluoZeS0eR5op5vFysgm5htgoih0Ey/1/nio8hbiRWJi8uHef7
zh9yvq+wdu8fYwjqdktdobWMDBvMhOOcjLDTb2TJ1G9EK6zQQnEjvUeoZTK0TWAtCkeVF+lY91vh
qIrBqixWsVlWp3nyf7vodDcvi/WbeeE6jRCyFfd8X/gy9r8sKubHAOsun/bDogpIYtnyP35aX4Nx
wNOky5/g4vv5n//+dxGL2qbcb8UHn//N/27hD/dPXTNZa81KEOC3fvTc5KGMbCH0e5KNhi7RTn8r
uhTDAfhISpQru4mOL6/dcx6QH5mY+IRHpvofpiP3+Y/pdpF+nF6Z2VIs9j4dBZJxkYeVfPIagpjm
BHKOtK/JOATfyZJyjIWRGs5Im3JCBBy3udtG9x5p57+4Rmb15tqb1OMI10EpfkZdt9StIH7UMl1f
xyOlH2ix2geAf8BPUat7GKfYW1kOHSeSRc3D/mcGHxQjSbKt2R4tlCmtMU4XLW/dpdrpiItNeRCj
bOEogg1QR+n1XriJccszkNmRVFKmLXItDaysB9GaLxoaCOQc7TeX2fDJWXRdW8uXiQUWkCxwd4rc
kooHz/kGw3AFMcrvbgicOwO/aqH310rjOiOjAIdIDGIoSIdJDrK7YvNo3LswiQGVQ4Fbn8jcIJCM
7wjKU4z8C47E8IES4PqhlJ7EsVt0culJHMgzWGr/tETDB7fPcwQagO/fP+eIjaaua9WDXD2Lpc3U
szeOZMF7Pzz9LxP/+pnQB1OXfo+Spyw32VK8nRAskJbQ+utX4h0GmScbsvYZGFpydOyBb+dUreDn
+kcvRTlRU9s+c3x585LH8ltcjykoODmAwLJX9o7sGvdh576QUPK/NTKQrVHrbJhOKWYfRsj7BPlt
mP3sZTv70k8TqcdU9hXkB/e2b78IO0iWjxNDr4APZ1qxTX+JiR0o2E2gPVWj0V5VkYuYOdxK4GYU
CqsMXpm9+yS+wVLg/KhzL3oiRVCsVbuLTpyWkOj8y5yifxLSFO9z2mlO7afRqS+y5GDV2rhRs12l
S+qGTUeBmpBtHNqk1Sf6BOjcS35jPlm111iGyoUSFG/hlIs8z9zp+/SSwyfwgsy8vmzlJjlrYxht
xwgdZC2ZyFfB8vr3iHw661GfdCH7PrqprF4hCd6F33N9L5BcUhCHyyDsh1u2/c6+gVd2kyDv9Gjm
zovwUAz1JtNAaubNVykdtNtoqnQbcwTZkAIgeUtPjGd+hjDByGs1l2u26RI6kxs9VtylMIuLKWtk
7xPpXAqXMHzuTYS9AUWEJ63KzH3RevKOVMdwbTh6vLatsHqoBmRxfFB7XyEeOmXldD6LOMfruvwr
z4Ynq43C12FQymUMsv/O0/jfrBMbsZKmLTfity0uqZn3EM3yU7eyb0aQ1sccBra9zAZi4RGUqO+H
AdZ/50ZqCeV9g540g6WeGs2F4LUNw2YbKPZ4sESlL2x4+cZqQgkdzFG/Jq2swNQaeIewBBw5NPVj
6QGRjCy134Uwmt1rtvITgozs1ouiYZmp7ZLSVtJ7f7YyfYAByIsaNGOn1p9WtouMcYh8s/7pl8kV
jycbvdRp1mdfn1mhmP/nmp/v+K/8vPyYWJ5cfANgHVPoost3vM0h2au6HnZjuqaRNDd9hs59jBzo
0i3Gdh2wp153VUQfrbRtxSHwRjh3hQdnl0xgsSwi5Q6irmSrQbS6zsmxQIz4leCes84ird37iZ8/
qqNxosKm+mrYEQTz0FadTOoRb9F7ahbCECc8bIfebM4puqjH3ET6XKwkWfkeFHgFH3lu7OpCbzdV
bGlfdH1VF4D44Iwptr3JO4civkcisFAoxMUPAYlPfcXaZokxrkXFiFl5/nS+i48CPz9NqkBMZT5Z
PWijRnZjl5aXl9RHh4z1YswDy/rBGlkVeRtbAWen9mu5tCsgP+DWUSTYj6Nr3hsGSWyqkWGcqdzi
Hm0yhHGKn6kZmd8VTzoVRcUTvtD5ibUaKIUBiGsYO2wlPBlNqfDQazkoENd0luhBltfG6IHZJ4C1
bkyteM11f5smofV9VCVKJqx8vLNGWIs5RynbUCmLB7S8fxpj6N5afgLNcUhVh6oa3yqvJO7slPaD
66nxuiuq/FqVvXiv2pK378y+4WRqBmsjVYNHI9eQkeVP8l0aXeQ6OzLa00pVnI5v5O8BAhywqlXR
UtVak0BV719n/gAPpt6bXw2OvjaPzCey5M3OGHvkEL3KevFJR+k7JzkJ6G3X59qDY54EW7DoAGMT
lhFCtcnywS05CYBu/2b5Y45KMSYVYjwRox5ulNxo1qRa1FfC6itRndGVhb8skPC8/c8eY5ClB5D1
pV9DHLVAHxaxkBTBaA+pzI6/CYQYG5ulXwZqITZRR12Tkuo1UMakv3jERXeQCz9/LhCz3xBia9ix
9cqdpEnxm0dmnus0tx+RH2+2UU3UVCl199720u+XmzTja+2P3YNCMndXAVLcQoxuLY2pehCQ322i
Wf6dZ8XVuda6B3K3+YusQCVGcIK36dRVqNdbdGnkXCe2bzyUBHjFeKYW1r6TlJoKEiN/gbWAFBJ7
tKOwOi8ZfH4vjQIYpJBRifdtJ3tpDEFXV/d7MYdyso3aScUDx8T8RrLhFEbWOnnMlF6naDKDNvvM
W3SdoWGJ/imtUe1o+an5YSyMKuTYc6ji5kQdutf5KskGHhXvqTGR+BJds8/8Y9M8KJQmHQt1JIiX
Jg9Nn1OwMg0BZq7Ju0zN2WXuipYtoWTdUNe2+mSI5ayDWx2RbYRuqQtJi7w/QGLdH6rI6w+GTbXh
ZTAok2WhqPZeGGYXMePiJyyWmDLbZ3eQozaUDl63+rC2aDpx5CxgXBxWQaEYBx4qxkG05ss8Fvnh
I4Fb8ohGmZaLv7nMY1Xl/vapDe8yb+j7HzX1my8lklwFuoZfsjiRb3L9HEo9+Jpc0/cpVJgXmNbY
JAjQRwn6YEC85lSuaImxycMEdXUU+VwxLi5v2gG/rbPhc9rYuX2r2jRcLd4TE9IuTPeoXCLJU9vy
ah5rqB+i6F36qr4T4gtjpWycXoouzPpihHqhiAdyVe/HdiIQJnK7qWxYrCmTauMtKa1icekHg59d
K1aZXffvFjFGNbqnoFKoZtdiTqgjP3kZ9KnyXYcNHOuoy9y4VeO/2FYXruUaqou+aTrU2CKKh8Ew
PRuucStQ69T73kCg9OZaRx3KHD4BbYsa0b+4lopkLjnrUjc7CZqEalfdGL5hLK0QtfiZ6PnC70zI
i1gBhtn5k0EsEGfhuKzaIYJ8H7SiwPl0QMOWYwfultpAkIlicIYrGmrVL02vAEj5F4CjGJtXmFcV
cKHOGvoDZ8SVnsfNNu0Bniq2md5R55PeRZTdot8mmbzLkuzOjtr0rhy/Vabn3IpO0TnGVZEgaWEZ
KvT6Ksl1oPO+ve7yRoqWZPLvzUTrjmK5AHDnNeVwG9ETC8x3jYG7r4uWovOZwV9Q+89dJ5swfo4e
Lmdqf2GtYKFMEre58p3SodpWVKyXrfEd7Y14X3uauXDSWNkIbt8GeZcL56/hVfoWWqV8MZP+itbF
rzkZchddXOdhHWzrgvSUeNn1gFSX0aAgpD0Jm4muU9bVXrwk9W58s87dYHKuUtnYW+q09XNLJFD8
/ie4p2+xVkcvQWIpy2FM9LOj1BNulXCAW9r1leqiBewjNQgnlamji9bkj6gcdotx6LNvQ4nApkIl
8SIvSRvEAXo+AsreAguwqvYhHvNmrTYJVCKV1wJaJ/lAmT45qsmqUAd320glP12MlwkExRu3Gi7T
lcLrSFBSyZn4fnKrStTSFGkBk7PZU8aXoWxZpu4OXM64FF3gccpJNZRX0WuQ+r6vbSIZeHqRojxk
WgufsazeXLwj4LOp2w5XwWRUG79Yl1WvrwMyAoJCwUAlYZlbdXklukhCnDXZ8c4IBSWPoTXyHoN3
oWjD8dRkZE76bsyeUxSlt87ot+uW98dR68pfqQ+ESly0zK73fcKxsYVlYB6P3z3EmLBCXIqspuy6
63IseC69zxCGT915GiA6gvNU9K8++QmX+UaWCfJmkfTKq0spwHb+LPPN50XFUpduBbokraDpnj7y
v7+FMf1rGyrZoDRt0LMDDVJJpfmQDKm5bLRB2bWVZBBYkcuNivzNWqZ69cELJHWf8ixYii61+vZJ
Us0X0UOd0byLWnkhZtbTdNkDRe/ZxVk4SK4LYkk3h2MwGvAH5vw1CmkoT0DW1wj2IbQ4JP5tM10i
AFerUfeVlegKg3BRx3aj22D15gm+Quk1qVaK26ZFLpceGrSyTmtEUMJ0J8bEStnvG6qWv24vKgZ9
VB8hmQqWl3SpYyPGRlapX1/6ucNbiH21s5vzp5WsHEGEQ2g2ZVOJLCRnaAQu/qkE31wRqvciOSsc
vAr+PML00JQaqnRNidGSs3F5FMBWeJMnSm+iH1d1YV/Iu4VVrVu4E0Xz4iOa744CGluKyRfDBKb1
IvQ1rNHTV22vh/kG1AHMDbV3pWkeorlV7g2HRh+DfCOaQHeHgy8pFNFDPkZADULSDaWe28y2Ke8a
JJ4JMK4YJhLzGUQmRbjIKKsNICoBwt7W8GPOYz3EjbN1bv03fu1f5k7rdR4IDCGR7EUqbKsc27w8
U14/tbIqUl97WU8WY6H+w9pPY+Nk/fd+wkrA4s3v0z3m+372C+BgyyDin2KVggekN+oVsgYBeXbi
lWivRyuquuGunLpVWlH901iI2/tNUi4nZytV/bNgFZmdxXKUKL85C6taf2HD1dzmir5X0fV+Csuu
v6Zy43tuD9VTgPbdQTYHOIkmY4AK3l5W7JhiT6yxGVmk5BVrLaypYyDbl5iQAUzOTT9OmAA/v2JL
WT6loQTCU+49HtuTNazvdDh5b0Wvq1JKvI3+3nes+hG8jhjN0to8u7DmNIPtUEcLlY2klcFGSoPm
SII2OSBshkISico7Ocg402i19gWenYOldfovrWnXKdy03yiiR9qJuNO9bjTBuvLuJrI8JMy99Jgq
cJBMPVWCRAV8AfXHoh8Oak1GdwjXl+7EoCJaXS9ZV1WgbS/RJU/qhlU9dBDGdQqVe3BHo6nXXOvB
CE3nCK9jsLR97d6xIhOEmlL4G8IHbEPFXsuVxl+JrDhX7HXqBefM6CAUSAw5yzZlN5Zr0fVqqUUq
tPs1orRBSZNxUBI3vxfaJeNwY1Kg/dV02DoERW4+honWrypHM278vNap91SMKylrvKPhg9WvVT2j
LKuwl3Vm9c9F7P7soM/9UXnZ0nYmaQbF6rZuXpsPXceW2rYH6m6GbC/iKE6s3kJg259hLs3vx1Td
+Q30BKNtd5Q5AJsVsRgxKUWZOCqB3ZZLv4hRbs8rKrxr1To1g2ef5m5mFws3MuvjWEj6CK4RvyL0
vHVkaN2y9NNuHWWyvUCwrDy6nvxDCzyU+/oR0XuX8/DRFM3BVHOEk+NiHVt8jrK3TgB8uNvUykqv
Hac/MO8ax6sop2bQlGNeOH5FWbnDFxfyBGvp2uYXsy76K78a3XNG5uS6q3TQVoV0FkN+61i7kdKJ
he5J7lkYrLhxVqpXcd6exsQlL8xiEbnA4HryOuEkmLhKirC88aDeXiYy3/JyIJDp5T8rNGoXjdma
j0qE1HZR1NG1BlfkPqwMDnA+8dmVb4/Fi51bj4Ztp7/aEvD7Xgop2YRlcIS/Qu6Jp8IllhvI5SlG
6J8rN0SSimgC1FMAi0GLza5W7En8TENpl0Stjxbpb1dW1SQ7fgj0cVhEmdttggw9prYvE5kSu2AJ
E8m9iUQbAiZyuVYLZTjV5FigOmuMLaBZjbduZCxdl1AvRa9n6qj0XxLEw24g1T/iqSQlSvNiWxVK
s0KfrOAcjyqtVdolRbBI3ovwTaKYd7LFv3b28KBZ+eBh6PZdzX/WY9qpbN3QBdl+qBMiK0C9B6dE
eB/RbSAs/JwqlgYFUSGtaj9GE6pPjIemDfhdTRyP0KRqJ74ex2TifxRDlSYpKyjUl77ieGtKIvs7
LSuHO1+SCDtYxkkMga5sDrZW/+CLmCVwWsHuZNpOtRW+wgUWdqXmtS46XjgUO02F4190xUUCtwpD
I8LyYpLTluGNhSzD7JGW1KzqRehfPofa2M/hBJAAVtqCBjbja0ORiuuK6sRlawTBN8+V9jLcEE+U
QZjbrDXULa8+7zm2gbRODmJm5wIOruV+4fCL/7esqfAWGcvRdIuV8BOXD+SrhFW1o5pv3dqUNuA2
USZOgw9KozlaNhAFZs2VoKmuIOjaUQApL0VFUYWezl1IvUXikQBqgfHB5ASNCtQuAPRRJt+qUzdH
nXTt8jzhkQatymwV3AHCCosN4dp3Z9GNkirbEgxFktfOTrY8qj+mRgraVjQ8L/Hu08gk9rYIOHCY
xiprRvtJ001y64g9nEY7KI+gdMJ1G1ThawUeopOoru9D1NMthdxnrbraFhSKucvLNLozW8TuhAun
UjTaR+shVdnbaJpqrwJyD8+aY2mrwTOGnegONcU8DYWYJ9F19HrNc1e+z1S1uHf0iv8lRXoa0X48
hei+L0TX1dtqJ5YsNf68bzy2gWZ3R5OCBbCAcnM246Q+JJ2NcmMDq7ykgoVVpS8GNCPrsJMCIplF
eq9rzrccQoaXGL0GuK2blxBVe1JNcn3bTZfGKKFgtPPDPK6nZcreOVQprcBXXNo+sG+ibDOPiFYf
h9AlFtR4zoaYlMiVOuYvaaMOK/7Y9VL1FGtMF3GpIH9SesD50WhHysPXg20GlXc3bMClGgvBBAxR
ynDwrOxR9AYlrM5/DpWTjIzUjRcv0ftzohoSZl++T5ImJcIh7+XrJHxTtIZW7y4dVHcvSGZnzlnb
Gd1VkUARJAxVlqPsF5vA6WLL/+ycJ6Z6nYxfQ5+AuyYfLoQA4mUGQK5MVmxJI6hqNpHd/UJTzTyo
tmMcyqlVlSBWFx+awhR0nXlwyQ7uMr06iSFPAjJqdOxm/EhG3jdokj3sABDHhHQ9k1eN/ERU37wX
A2PdeHBSIkvX9QkbD7Tben+ll3m20JFZPUQc3mGF+KOFtPXbGACbf1jnGZ4bQ9koD6Bz/+LX5bdt
qQekHnH4967ihrPfp48jbuhpxgvEBv1V5lbSSVwKB/oiRaoH5FeBlcyGS9fv2TFGGQDL9xmf/Hid
onGpnuZhhMatZYnSGU+Iogwl4AV5QaJ2KA6iFXpjjubh1L80ZztiCPVSCw3tMkcY7JgA8UI0xWVQ
A3sXZMquHkfnJm/18ppKhoVPjWayjlE93AxBhzbzJIcnXETL7yH7hIJV282GKmouc9tppXlcLJJb
Zbr8ZEjaEmzUtIgwiNWLNiZqAaO1NcqvhYVUYphU+S4q/XwthBTHSMqWVRjIB0FM5xjJypdi80HT
qaD/yyTh5VrAX/j1/stJnlHq59y0f5JHQabAdmAvIZvTI0H+JaS6YuWYVnFS5V47lvDa8MvzlVet
dzby2IQ//JIHRxugA6BADr6LZAtCceo57nItAkmqWBU8Icm4bzokW7rpEVlWiX6TwuO+6NVxojFq
T41nxk+ymrvAwB11a9Tt8GQ45kE41F7iL+MkaG4KfzCPspolbLKj4ht0RYuUm34hzS6tB0pc9krX
e/c8Ln+KmcZUSmgUo3xXtxnKrX1twF8dtV90aHuEB8GuEq5LjFR6wxOU+Q9hb1wUMFIl6HeKivRL
MYHoRhW1LdWmBsvsZP+hifSdGBdug4aOlTFB9WRbAXXXoD7jmpYnVvvkJiiNlWm1P93UOHlhc4oo
NKeXm2iAWE4u+naFkhjlFyKoPA+KoLKIRc8GDUA7ZH7ErOcgtRMiIp0UFMPrMqy3/FSGbWaU2raI
ffM5aLQ14f7xq+TC3tRQsHWUJSk/G36SLfxqkL+SBYKQIIMht1F1OIxBxK3EjKFB3Z3f5AvJyQJ2
m6vAMlwYTEz1kaIK59IVNF5z98IMpXHqcgzHvXBh91VYXbXdfYW616IJ7eTWjIf0dozgswbT/RjF
5XA1j2uoJO6EL/+t8Mf1f/hdxhpVe/PpkmKghEwL1m5vgLuXKcXJePcc526I6J7oOoHFm3a6RH1S
nflyL/W4TG4opLbObNiNfT5QImXEDVVaMZHjjeGkxcqr4yZcjhmQQZQf8u2lLxXqV6lDDxPyCOvM
hss6J0jw9oXv34oFqTYvrqFN2gqbwpNonXmFu82Ueitn+fhravSxcWm0vxv/NIkRudXWY98FH9TX
E7/P9pzrvoovxCjUEN7HxLcHQVHUu7nHBz/h3NUWXyEn+y/GgaYA+XCs8pK8ELmHQHWnV7FyK3IS
l+O3SG3EFFbsXXW8NVtS3Ity4mkYpb7beG2mLNsuGRayhaBRbPjxox/mMLMBYxeCyCV0MRdBZFOV
173vXplX4rxSIFW5ak1LPrmNUp8QJOFoGjT+93IP/V29eHt5ZFQh7EIAPNnCCZLkAPRnykwGNTwk
06AXtclBXJB0fmuJ7gfzh+mzu6n440avgMT5g3SCoZqXGHKQ0ml0CLt4aS5thMU2kTRYWRMJrJdQ
syB8Lu7CnrmaciJzLjqXEc1eeBCi3LowVEGpY12LAgQfIOrBNJrvc01CCXvzir9VsxEeo9fnV3aT
XKs5HEnw5cNbMaUxYEH73Z2K35JgfOsKtN3cFQi5D87vc9NJcEpO9RS20yAm0knpUFxQ0Zhn4xCv
lMDNkAjgN7hBC09dRAWpnxpMmrnXhzQ/kgiOgMSPnrOBwuLbpatOFvidYnMP7xucA266tezC2gRe
YDxao0sGCAxGojaPbWlbj6HjmxvQRNqe2u/4HPC/twgnPEdKfaMDiuCrV1fw4NRKclIoX4SRqe9X
HrzGX+q+WjJifs+HGtV6V0nPRZeoe1vrrc2YG/2+qykJKZr0i0ng4IdZZ7vOdM3XUoKcwqLYCa5R
OT9UDaEwiDOdx3dXgE4X10bX/+6qufllVd94c60m16aT31bNzf7DqjGhKs4gIB2ysT9akPns2AHc
QarqpKtgGhMGcenlvD/C2tofE1NbK1VPpcw0pHoR5ZWfm0M0qV4GSb8Sk/+21mWizal1hxzOEnY7
ZOfbxWB78SQ0qD3G6JtwZGyiYzupFs9WIXAsrHmjRUcOEW/OvZuHq9aC7W76oUkgHwGOxXpycKdf
oxhM9a5fWDmHwHksEj9OYRYXYfk074MPePl2gZ693+ztXNW2+QSbiiig2dpJyeax0eW7y0UHrGfW
41H00IKQDpUWfbmAsoYWCGCjKsNWWGHOz+4gmRSLiZE4TSAyLRJpCXmHnIBAjB/LP1crWO0C6ZpX
EwvkzUBhergMBf4r42C9qe2zHXXltsyK+jYu4a4IArt/GjRqcx2/0L6HRb2uRRLQ9M2VaRTeD8VF
iLXMVeNJ9rMYcnZZvk1TK9kakdwecs3JD6QJym1tmVR+9BkChhw1bsSliAcL5dk2Xc9jXm75N5kj
2VszhDz5k4Fvk8rzlWP0+yJigugqTnzvm6a7Fz0xXg/+LgNSc5VE5tmnLKVaNoW3UwPAPX0BGcj4
f5SdV3PbStCmfxGqkMMtcxCVLdm+Qfn4+CDnjF+/D5r6TK3XVbt7g8LM9ICUDQIz3W9oU5NdkFcd
YCNHr56uxMfZscu1jHa+Uz3pc8uGvY5fI2WKXv1J+ZpFdgEwlPh44stjdFbvZLCz3PGsl3zvpDMb
jNBCAJpd/3IdBL0Mx8dX4ZsytTP1YK/bVJyl6fQoCKPQ9yStOoy+JYtwe0TFauen6fw0kXfYII6L
tjgp45WNSMJ31sqvaPDMvxzNWwNTglOUhdFKSwf/v7SrH8oy03/MlVmtCgRx3nBM08Gf+9Mza89x
66m1cY8Fh42cOSp7tTvPp4F19mHwfOcSLJ8cG3Cc+iRkf6hQ5DT60rlHMt3cV4bZYWhHytfsAU2a
rWVessKMd9i+9099GKcbt+m0L22SoLfvdtV3p5i/BM3c/fLLHBnegO/ajv8mnhIFK0U17yettH+g
j8rCRk/C9xjcw7qMNf1ZPrnIQLwqWqZvOnJjxqZkZY6EBy9ItenOdeuFj1ZP8VgZEp+CuRF8M6PC
JjMDRz0v2x74/nywcEr+limFig5MgdbKEpYjDaaqVvXc13n3AD2YRebSD0bL2WR6rB6dZdZocVdr
9nu7kNoMLQSvlHbGWnhrU4Hg1aQN+rkI7fyrjcvwQnNzvL44a31prIUEJ1E9REToSHnx1cLA93cU
NTNjLWy2W5Rcy82uDDqwhQX4eaLQo1T3YTem3JPAQfJKtdZFbPF/syy35dAvqyZ7Ilt3G5DgYJlx
G5hkKSad5V8uE8MOPsPnf5TdhG0lzmpw8MYASpi8FciJSL/f2c6xsf0B1XAsQxB1bDHsDfpX02O/
6hnZM4zi/nXIQsiuqqqdZdDRAY8GrqXtBAqAUlt/ROsSiYplam1m7YNp5xcZDApFOaCQo61Z3jnX
vFdu+t3er515K2mwMeWhnvradJRmrei/qj6x7qVlpMVKacKMhZzqPM0QdiXBNlRdeFeGJpJrhU11
v3Isll95G1ZftPiLT/UtWA3h9NCiWPddwzt63Ta19qxBHNg1ZjncaUgBnlDmVff8ge2j0c7xpmZ5
8G70wb9OluVfHdJbOOSQSULDfU0yZ276laur7aaPYUTZwRStlMLrUMGLsh3lpeLOQQDoTMLW2dV4
UTzPuO9QQSsVRHnLk6eb5n+OHiNp6Lb/cFFr5XWlsnVmW4UbXbq7rCStLTsWihLYTIxFdqia2LyT
3YkMSJyD4s41rpDNyzTnh1C34PQtuxjZ99Qjxt956B7bHkMSURlzRISs5qWw+2tnV8fu6hok8bfI
oeYG8ZS8PeUQAh86NAv/d9sLvUC8AfFUsruLFYaBpNwpjodvEfapB7dna9dVBnKBdRy9zPN010de
eS9dtWZ8RITmIowRVepdY04fo0boBYdet82zE0YW7k2J9pZ1RX+oLYPUfmmob/lUqdsIt5q9jHYh
+XTHMPuTjGZR+R/qEO29DJZ43gSxEbwYCbK6kfLreoWiydhjFC/XlsZLHC0JPk2lHufUWLQjB9Kf
FC9L15LGvjUlje1ofJqMShr7U1OS3H+Zm8X8/iTJ/Sk4VFlaL5dKllH5oBwb733IV3Gy0D7nCuUJ
qc5luAhswe8mBynpaXH2I2kc70FVq+iLU7PqWDT2Xa9k6xfGwQ5Qkfnex84ZQOxA0WUsn9Vx8W4a
jXc/KnHZCtx8Y1H7eXdcJ0GY3/SPbR2dsDWFaqgaR8e2mmdY4e1zmofxzp8TDe4qfXKwzeCbGqne
WVqqZSOwzKQ050eYF92j4vrT99dWT8fvoTIgdGgY9X7K0vNsF/in4xiCulVrvdp4Aa0qa/R+8TZC
7WxKh3xllYHzGsGx2yb5nN6hbp3cLWqG7jQ/TKnTbbMSiMoglnjSLkMkgq6b0jL2032ShuXatvMn
nMi7exE5HAqMkKeWZ7E0rdhrj7mnpGsR2cux9XzybX1bxrzhUVosnxJvoR6bmG66vx0ub16X8wK0
0AScEcyGtnUtB0WrW6ecksciVSynOSvDa9DtGo6Kj4CJgTbincV2jEvjXefBuPYLdT5LM0qLDZJC
1utQokCu9uU3K0rMd1c1yoMXeIdpcl+oSp7ihSci1kZyFs3TPoy7+nLrz1SAJ55R159ckUpT9Xd+
rcBZW+bLAUaFedfHxcnNsGIL4yWFs+hXUtExN05oGzsRlTM7pDqbyfuZuS5cLbTnsAKBliiloVus
TFVnCnZLrAxKV4iiXODaxoNnVNPjFduRTK13J0kEM/Ps/Tw3zer6Xxza2kdbhjsDCB+qTP+Kajw0
s3RLdaa6an6nDgTeVW3HLzWv/1OjOzTDLI3uNGzVZEYVWd5DXdQQ7hqzPvRfay9XYPgM/hMFFu3M
m+frULj+E6gx/6lHXnMH99VaS5/EAg5CjbOw8730yQG9vS+B14YIFnChKVSNJ/97GCC+e5VcR1Mm
WYddxX9KrQ0sCDgrJnfYx8sZ6jQfZ9J3GwXLEyNGmThnv2Xj1cx1uyXj7zzW2Bg8OrhEUNfudRb0
9FFTZ6BSo0tQFUfpQgSkVXhx4dHd6er9NWKJNUqYdq41N8dbX2nWI2bhPI0x9sNZFTJ0XF8yw6ow
eVBr5BKWNsUz/dSzkf3UJzGVxFRB/OrqKF5KX10Vzbi6RgaFa25u17UMXLcrpJDUjq2xqaTKgzey
Y2yHKvvpY8iXdKr1rcwznKf+EqEM2IkMkX2NaFTugJBF51PXxd+8SFfeKhvPNi/OkeGG1XSa9AA4
vN4VL5UBzdUrMIzwkBfJJudXVens04bjSitN92pJIErxRs3SU6ldeDhyX0mnp8bayrKsGUIY8vNy
T8nAdfb1lrvNlHGJvM1udLdHeMiv3/Qg21TIKr2nmhsdGx/D4c6LF3kokS1lG1NC1wsRtWkBrG6m
2MzvwFeTMUYjctXkFXKm0vlpXOKxmyKlUgV709aHo4RcoxsLSHxihaApnfYsB3OEz7Ka7dgsV9KR
qYgq28ZiYi2dtgRcw67nQTG1Z3NIuvPnMZkcsQ0pCz04fo6Pig6VM1Ai7Xmo2fguKkcbgWwnwHJQ
SEfaywHPLaBu6RcQd9Or+wxIy/mPfonQTDSDlpkyeJvejlhjKJb3b+B12tlIMJGSs781pU8pHUq5
clomnreJQ24QmaekAw5Dk//Im7c/j7xNzi2QvOuZ9DXLwG30b32a7mC1UYy7P2JVdE50clhjZZMh
VttDMoOqZm2ZP3TmYBx0Vo13ltu7d6gTFv6ubEEsZbh8ra3WClG+tIfpiOOmRSYgn6JfmavGiO/p
X4VOybtujZVd9tOaFywYP6ZnAN2wGM15ONX17F7gorkbbC1yfkdmvik9K36eW+yH/LlSd3PDinxd
FsGz0hgzXyHF/BCDk4eqhGu6xMpBCwb7AF7ZWkkTB2Z3E/aA+1G45Bk81g8gMYwvlTW8sDmvH/Rl
0bOMSUvGYFh+av0ek8hlnlk5l74fUwCYxnC5cRZu/AZEYX4FszrCqyFCDje9OmkuEW0ND5+kor9L
dDc4pk5zz+NH/1KrKsY5QX1fL0mnaC7zx99jZeLEd9gDQLsgSWvpOBJ3qlNQ3WtRX5XO3MmVi14n
5X4kbwlLhuZtwJK8rooLm9XkaNgzeO2S0yYK2FEfRb9p0DdlZLU/unmctqHt1CcP645nZVB/ybiX
LQLPQW4/BTA3z3gSRttygOyDi4W5dlAhPI+ui6Z43DzIAevI5kH62Z6cr8pcMvC7TyJuEyoFThYS
JxikINiaY3z6tdLQ5fEqu+UGpek49jGJVGBsQaY9luhuDCHGhq0a6HsnHj2UoYlC7XvZNnXcYnoM
MVr9TiYNYZK81c9yaRt57kM3dvPGWgqkRW+cAYGY58r0cJZYujz0u06u7iNkQ5ccuqU+Wgdqj+eR
Qin/dywZZHVtss1egWIttnGgAMGMosWSrLW+zZnxmqXW9F9dvbGho3xXzdaBdar1zxBm1HTbqX0b
h2BJhbnuo2HymhiKPrsrmrA+lQ7QH4qw2r1cu+yjaD3ZYT4+jU7YPiCz6R8CDGa2A0/E72TM11RV
tXfuEf9QKg5bPd0avyv0x0WdXJBm+9q1GF01y0HO5OD0yqpLXeUkBljSNZqdiuIolbGpVtOd/PUh
QuQeq7iL/PHyb1f61XCMouGndOEnpKI6YaXaukwiZSudcjCtaVzZUfbFAAr4UDfBxnXS9BItWsrS
hVUCQLTJP6BQaTqb3hoeIX6yIWDr6QANjoa9ooH6I2Vb4664i8bBwqRYJUuTtcM3j1oV/pJf0QWJ
To3pozmdKf23xgj/1cZBeVTVGtWKumN1v4SjlJlunCmIziiym2+2Pa3Rzh6+kb8x9zP6TTuZXoTN
Sa/V7tWsFOMOElW1lunI2PJMw/7rUnRK9KL7GM8ul5UvpeTujHa6rXOLYQ22aC2vcUXDm2tRcJID
zNIZ+8hnMVUa41w5JFGCi8LvgL9Nmp3rJInyYwVHDzf/mCQXcpyZcnPPil734ncFR8dzE/fVM4u4
X2mRNT+6zsHRvNPUBxw73IvHTb9u2Bn9iJP+OVWb6hWOeHIqq6jfygRr/qn4AJeBgAX7qNeyA+D5
5j3v0p3Ms8Jo3KjoTJzDFq75jIbjQVwp0bC2KRHEFqWv/82uslo56LI8TnFT3V1Lxvhx4uu4vHzV
5RA7/tkDCHuSVqC6zl2DIlaYx6x1vNzZTkOAD9TSrGV1naX2j85TtaP08QjzHlxdTy9m2m6la1qW
SWxn2WTPBo5eCgJQ8iXlIOkDu5uenURRTvJtr39BEBSHBNFAA6GANDS/CGWmCPzg4XernovwIars
L0K2kRbeAtfWkM2hRM6gP/CLq3I0XvVGofJb6BN6IoX5VdJVXV2BYKfAdCe5LD/2tI1nIvspoxY1
3EOLhfk101Vi63Bvl8CRF5KMHMg9tpmTvGTdHJztIuxXLaggUm8Ku6i+QKGvJK0kA9IECFG9JE53
MY2Jl/is1i/2WIfUQmGFyKCEJfsSoWxE7LiCHRTtZvbwx5Jwp4ine68Z727Xk48sYsp3CnqzQxRm
j0ZClnvIzRmx7MR71RIrP8Yx7nTSXOS479CxJjO/jJpj5T42enmQlhw8c+9YeOZJg1rpPbLU84O0
LNtpMcyqWV0tky19ijZ+2wGSXJrywdO4t8yvvZsj0z2ribrvC3wzFtw7IMo6VvcO1PKtOcb1Gutf
k+VWYSOI0ygnftpULyAmFQigZTjedA3yDS0sMaVqYKb2VYYxiFechwVfxwv80Vcd99HR2vythvOd
FspbMVnwI0frq7T6bC5OhtXra2l2Xbg4ppJ9u8YuF4zG+g5Zvf6+D+fyPlewxUTcq9m2dgzEMc6x
FAyNEYF9Dl4ZdjsLKyvk1qLp0Wqj6aJT5KN+xEoHAgC5DcArPARoQv/7aEqqqKuV/6NpRtpH8B9z
JVhG+zy2MHQz6y1b2+yCnm56aXwrvbh1bd5N6ka6pec21i0B0sd9n+w0TNtXMvrHNW5xANwy9IZ7
ffdH3KA2oPGVYZ+FitOzVrbjGQrf1OxbjSKJlP2v+Zdb5yfwiR7azZ4K/7w8QLuQLTGyBcLoKDvH
xztkO1h+eBnmrMWo7qOVj2otrUr1EoQ1xm2JdOsFQpe7cRxr/jrk8521lFvTXHvpqiZ6z11v2Lq1
Ft8VSjZtGtf81S/Wa65uDlvszeEYLU0xNorj+rnJHetOugyobpcgNO5lzHND7IDEbacpuvdGAeva
4YM2O576VkDlv1BwTledPqhvZZWROVM0cy2jXWNYy30V7uyg1t4q1cDQtHGUg4yW4cxbeHbnu3G5
1KwlD4GXeY8ymCUHL+3dL78/rodVyCP9lLlegC7iUL53vzx9UN7Sye8fyCj9MBfR/tnClDFW224j
TWUyNVjTJYj3VivenW745ViKc6ScrWzLMbU3TjFQepzNHEHoTrNZ7k1lvwqRt2XTiR8hzopkY4PA
3ujd0SCvB9Q/g0g0YIJxtqIOulAQj+xNllPHazFdacmkeZ5GgazU38Wc9WreCqa13sJ2t0liLJ8n
QyNS7iwQlRL/VXtRx+6su73kFtwJt0e7SIP1p+yBnMphIntwZuW9kpahonexl9NEqf6ZQBderyJd
n7ITFLeA8Vx1i20ePpsWD90ndXTNpy7DDDnTVX1Xpg24cbvJyfN7iXO8tjMnPXXtrF0kuu/KBkbB
OqhBOa+dckLMrHAu19C8BQ5TttSRJVYOSF4VO8/KC0w5+TQ7c/9BveTH6LUkakJ80VHuucRe2rH8
C3ktqkGmH7QucR8lJHCNYBvxFfHytZzHYDkshJbDUJv4oi5XkYHOnf3FgnJ765J+LWRhuvWpTL23
U1zt4AyE/DnV/IRD57DSArR+wzw9SUQWV9WO32NwAuAwPyUqBi7k1vP/n4gwg50QZWy4LVfj3lWd
TepoAFuux8mMoqOlaC+f0C7XU34J+yI3gvMV7SIwltTukZAy4ZMpxY7HfvpqG6DRLKSffrURKe7C
/9UWFgrpTd59YW0KvMcnd49YmXaua6vYBUWcvfLM/phkIw7bmv4vr4a9VmYqpuPsrrZBZc53Q6l9
TNIVKztbMEmuTH3ktMpdRoL6xtH/k8evLfR/4fvjr5nVqwR5fn6Byh1PtXrjh6X11vVQok1DCX7p
SCXzj0yeHADFXVXW7nfXU5TV5AXlS97ztgCEgzpd6iOx7w7BARtU50GuBB8I75GgVU8xAOVTGWo/
ymGqn4TdnC5dCKpcu8TKW6KWLmlJqHTpHdZUDbeydE1Z/k8+4j4JQ2Qniapckl29pejbnPubuhML
uGvnnETf47R1jrfc11Dyl7Z5ugu8+lTYvj4AALQjIJ9XbQ681ZIDZsZ7Le3nH7x3I5zX+/kuykz9
0RmgucpAlEQhRH8/eXabiNxSrRpIXzAj9XE6h1j6NRtQN8shMh/qyY7eW3YKGhpUq7YpYszPjf6x
nvujsE77hXpa4MxDGvtFeuyqekkp5d0LD3VK0AmBTl2fZLAaEAKoMtPZycSoc6IDfuuARRdCLE9f
92xmKK7JXOQ48q3jxdiqxe7PJlKi4zVt/Zvyn7bWp/7re7Ax9GvfFU8nMEueGD/baX7NFYhMThuG
FzlEkfK1qgprf+tiGRVepkRD8CQvQM6gBwCmQi08dMpvdnGFoeysrs1OyWIoJ/29U/yyfR5nw+yq
27nQvA0KK/GzHLKWh12SxPHJWbI70pcaB6sJ2idpTIGWnsPB+nmbM5nDFwd6R/hfgkrCahCTLqXU
3jWIhi+RnlIhgF6DIFrJAs60SgCPHY8pUw1f4KEamNkmHZm/ZTSdKsgkho2aBGXPVuxuWctlQC4L
F5WVEXVap7f+TY27ajEEGqs+WLVWZ35RnWjYghJw7lQXLo9eBN0uC1vAlpF/j2acvknjetrpYwf/
qKuTB3sGSra05FCkibHqOioc0nSM2DvBcCxX0pRZmq0/Kk3iXKSrt8Ju71YuePvlIkob1diuHSe/
m59nza5fXLUifVPq2y7Qp724Tuau9ehnyvCUzklFpXE+iOuk3ybjSWspWEmzSuHq1Yt07f91kpvC
1ZuWMtFtUk7VmVeVrq0rdPZxyQX/IO7TKKBFx0FPc0DwNd7UXtO8QNq2Z5Rw/owdmj46zqgkrgOc
El660JLYODZJA3k2T0LEW5WNCmqvyh+BKLrbGP3FHWyKnocvXimJi2HI3lm8U1IDL/G0to9/8o2k
Tf0x2ynQPFd22FJp/DOIb30qGvKhfmb9z2Vvn6XWmHUa7qgq2bZWgAk47NMPV7y7kX3p59B+LAfk
SX0j2Um35RbxOfPDcS0w+HSK/Y3dQHb4PUmtdcxEcwzqtDn+c5JEuSmqWTIpMittnar9eA4dAPTa
iOArtiek8svkpV74eVmeGQeDUutTD+OYNRUhyC6sNAqb/3jqYKwbzIQfCj3i+a0X+c6AYfXW996X
QQmaf3k3k7vrpndvxOA3qRv9XEYGJrXgnzYxfkU/lg+mKtcdnJIXupMlcJi8Mttamjq+TX2C8UAF
UFsfcyTybCxeskbtTzI69ygAmVHgX2S0UoNT4+nukwza+3IaW2S+6+SZtfhRQsyqSe7DGK0tZ7n8
nDXaKffZsskU+fCwU/V1ZeYH002N76WPnPpiSula3a+EwvKXws1RcfEd49Qp+E/FEG43v0OHqXX+
9Ql1yJr8NdTJ1U9X/R0aD93HVZV+WHTy7E9XzdH+1fWkfMbIotjpba7syUriYQ1qVQ+j8g0slXHG
Vt3AaHCovmVJR1Y3DNN7NHGyF27iB4m/TQ8HwlCj/+v02h4/phumlcp0uazvOXCtEijhTbHJ2/FD
Y0SEQzyjczHyTF+k1ei+aYBkISSqDFgb3XCWgdaeISmNRYsH9cQvsJf2RyCOfKgmvHyaLHN+X+GP
j9RxJd0EoOGu38XMoP7NVPxX8ThTTY/MFnW9P0+TsRhWWNGaGxnPNCU4y9ms6x9nt75Ps2XYc9EU
+HhfgZvdVG4+3Sd+4GHDrG2ldTtYQOTvYeOW29Q2Jp5QxIIV5jckp04Fe9KawiP303T/aVrsI+zh
DmSagUrJe9gf0ajxUJrYSVMGBLWOIf3nget7OW/Ym3gpDKNP+1XpdCPT390uK5dwl2v/PwxIcMRT
bvQy5ZzpfnVRUlZIZaifpCWHXC0ory6DcmimoMcmTTU3fwzkplpdpC/hwgcklV+QiaIe2xYwbVYy
uS+wWpncGLXFpep1O9zqX4NdUOa6tW8xME+Rlg7j+jpZqatmB1Mb6ZjFilZWE8gnLSY+y8Iiy/lf
qo2QhIcsQKQzV5wMvk7dYHutpf51Zu8Xyckc+h1k24YyHb4wYg5ztYDxoWaFahaenKrP9DsZvprJ
XMfrMrrvoFjjHpbqIVD/PGbjGWGaYZDZPAPU8uy139ErQxUSJWWM20PXVT5wkCVcAnVylcdirFfW
OLT2TrLrptKg9onUwU4y7qCjp27lNJEK7HlJvN+C0t4mKMydAsfe+kdaKQkyNQZmZbHHbnhu9S+3
pkhbSzPzIDHqC6flNirS1rfm1d81CkGt5+RRkNQscvcZamv65j7b9tC8aZnTPcdttS/NuHkjDx9j
ne19vY6p9vJFTJU/g8EZ/YRjSk2ExBUzm8AAnTCOrJKW0XIk46LoQ7+X0TJxefY5E0uHZTQ3MAEK
Q7+7k1HYJG/IJ/YIjDG4SNDLF4uNwjvOtTJ8iHJJDTbqGuQ2Iz/ZXpuLMNeHRtcy4pTmx0gZaaBA
+Us/Ov8U8rqNSOFXrvbXC8nITJZzffXMUmKY97ham/oPT3WfJtsGClO75caY0JWUJpwk8zFrLPcQ
o0SzMpamDKip2sHt/ymNWyhWqG/AV52TdI2zhXmijceMRYbvALTXP9uD6591q0RA0YgH4BEkwSCm
jxghL32ofh5Vq/wX9Ze1AHlUJVfObO4Qf1kAPOmMeKfTs7lDosd4z+3xn9LSjIdWbcsvy6Shapu1
Pbbli1WqG98dix8VWOW1hrDbsngAlkeFeKezJ31VYzdcYdvjLgochEx2R84UNxf8f5tnmDrsKhGl
jGCWb4tq6A/9hOF8g0BSF5bpe90r8TmO7XAj/TI9gUGTO7GOeHOzKC6HY4AMtYXcGra3iJk56fzm
e7Z931f6KVYLjRPAfv6gJQctSqC3S/r296gPquwFrd7kMC+jEhxYY8PSY6TFCzmMYyhOb0o9wP/n
5NrDUNgsPZ9jBoDS2z5VcCLJlPGRZE1KCcTXgEdDHmFfD+srmeOvXaiOj27lZ/6qBp0eG3p8kT6r
onQB/OXck5fbOr6hsoD5nyrjtVhmovLJ4vZ46495YlwgSmIETBny1u/43WYCSzRjyR50yHVliZns
2oDde5qPFeov6rxqFkjLXyIWG8UnHx+LW4RmogSup6GGsG9WXfoa7YPfxFAhfCZ+4W/RNtKv7NIb
O9SKg59q1E5HIZFKP5X7CVhMHt7HZvFv1OvzDzauEKjKqng0gl65C2LFWVPHmn/4w3Ack3JEfxmD
F8NIvV1tOfU3Vx9XEqCE2FmXUR2eSbWoz1oQP3SyZwNpA0K7qroXza9+iFQBZPaGJb6SPZUxZTDf
RIuuXTQMBuU5cUL9u24G3rbsR++IlPn+6mOfGtTPKTsNayQn0m9ZB4RflJnJFpql6f1n1dnXPjOb
r02LgERGducJiY0ETJsFy13v7HOsYhfTeZ59VXguxwSN12JGe5GS80s+6vVGsRJ7Fy77URNpscdK
FdXm6pLGQ7vtLOsAh7kL197ozxcHGREoinD/oNv8tem2+m7gNfMlASyKILE/7wHAJN9zpKQSTLhJ
j6YsrdH8lG5uxpC6z/c/opd7lArriwIBdT1k9YNqhfifj37nAe3goX5tmyZ7Mcyw+sMNgBEHxVbH
Ce5BuprRCi7LBTI1VlaJoqt7b9Kzx2Bx+wSy9up2/GRTrcmvXYne9wd3QCHOH3Mqkvw6E6ATqOos
L/qYFCBONMpWmrcBaUYowKGR5Wm7oWzCh5jFzQrbIqjHOoUCIwPKJE23wiVbSfTpDi8K4z0z/53J
Nrx5uba17cBqEAOKNOTeoU+OUwLkBHudvTQttf/oy5c+fwmJGnWrk+vbDIvzbTsoPtwr9AXcxDJf
pA9Z0Vpp3GfpqQeXB2nBLtEqwket78M7uGD1yQZuhmREOX237PjUxkO4b0yqfG/NgIKEruL7Cohh
2iNkG6EBq6vr2Yj7b2GdPKZZYP43xtFaDz3/pz926HM1oflaKeW49W2YJoZjRuu8afHoNMv7WLVx
GaM0kawC32jOnhP2L0FrWoehUou1X4KMXg/ARwfQ9k9pZvcvUD+NjWc5MP5C2ChDiE7IcikfL/HV
4MOFvJEHIjtwt7jRDGshBsjAlWkw2c42cEZ+TbzDL5k3rlFS57XVZJAuIb7750/tWvUpK9jJXvrk
YJUeXlkJN4he+g/ebPE47azyFFrz98BKpkenL3nguoO2C0k7XSTiGlazY4nT3MVqlrjBjvR9bKp4
FutBf3Z6VKqX+1FuQ7k9Y5N1TKInDgn8/7k1wZx156zJHyTi1u/GmrqKQfZe72wZGEwrOU/6wYu0
E3n14FLpi/1ktqjTjiDwKMfq3XAkz3+SPjkky+jfQgZqhXcg0lkqxpTr1eL+ymHRkI+6A6e36rvw
Hwg62q6M9HJRxAm+IDvv4W9EgjZGrPm1nxZ2UG6/hUuLamT67EJLkjGJ18efJlrYL004KK/OlD7k
6Po/yJDTIHWQ66gzS7hqUm+3h9wD8M+1VA0aq72I8snoZGfhwc2ccqOMZCI/BEXmqQ5RTsoxbFDw
YtnEah9sKqjGFxT/jesBwRT87RQ3u8eHYjrKgN+oxuUW54aAZo1KPV1jb3ODtti3uXWWAqpaqqSB
HJ8Hz1KRdcZ4X2ctqAzVcXjkmsCu6R6jVr/MfV+spDmjzXyIOmwGpJmOgDWVMc8BaWTavWWDrfGr
tljJ+p5lLvI0KXnAyYb4fG3eFvif2p/2B9dTuEG4BuvWGcuo5E4OZhpNzcodKwpBbYvgmbRlaOaN
RKWzd81tFTvm3tNSyHK4/p3FbiuMYCyB9olX0hwceICIljvH/uTO44yxd2Lex3kZGKsCRxWASrxv
pDOIGanZzd8DrSguV9PskdQOe6DSdzBxc57CRUp4WmoJchZLLUHa11PprUUfGNz+uF/m6JTqNh9M
5TgMQVjwvMsx+XyrUQ7ZO37pbdOliQtzuvGnrDpO/IjfMIjPlzrVfJFm3+BFB1rquXQRhfAaPEGX
SZNdVw9BFH6XIGj2aKEvHxAiCncsQDrvPOBA2I5U+UVvUI5dR01twQTo3gVZpwxWuekjvzv0sM5Q
ffE/mrfRota7A+DQYJ0nFS+DyavtgyzsIv0OTRX94bqsGwYtWPMDrPeyhvtYyDn9waq7biUT+mU5
KANMja3E4Oe0rP7AAQTrck5qWGRVgUwNq++DTyJ35ciK0eWp9DBN59yueZD1DdVY3MtxCuw2VjYl
ezEzN/XBJT8CHsEQO3PqH/gvFMHWUdOAqX10WPjLGIQuHyHfIv+vhkL7eP0QoyBb7lhYmsvXlC98
m3X9ohiD8rD8ye+yvP4dEhX0tkUBNjSvf7lMpzQWHTyreUrN7hhDROKFvcjgiSKeSN7hx7BKoLzd
FfDs/0cfbwlkc69sIsUd1gZYlkPkdAbZ1FJBFCxKAyhohlIemwUXeWvKf1feOeZ1VHCSt6aM3oJt
XqHvru9+77zKQaOj2fmWib2GYSW7cpj9f8Axsp4DRgSRHP5QbZvNPcq00VGv3PhYdEN1r4cuXgWx
6b0GrQNUGve6o+6nYKFtmONm4sYXgY76tprwhEuTi6BFZVSa84K9CBxGb8FWoD5BnMT2u7EeEGyv
n9gmfpddT0umAtBGkB3toay+DfaJOh7vNhRAh410lXhvrgw7to+6krpbrXP6Yg+/CxPcjLI3m/aJ
OT7cwanGt0ZuLLkL0mGDZG38cRvgbONSeMrnT7exAgqYTRnTtDrYhmoB9xz0fRZurMpJDskEFp7X
uI6sFusXpMPmgYdmpYOmQS0JQbzurjb1C2iHdheB0L/uZtQoBQpILh2KqV/5h2s7zrvoHqw4CV1Q
ltc+mQg36RxNP7JFwEKkLCaje586QKXSAlLdPGVB9Z6PcXW+ymE4NUi0pekrWnpEHE4FsIPQDODu
1t1kSqmuBDHwJ3gA5BF6PG5nzFt3QIU0qqtDGxagwv0aW5JMV9Rtj4Ldc9L46rMDYVdze7xDltZQ
8gRTjP9F2nkuN44s2/qJEAFv/tJJpEjKttr8QfT0zMB7j6c/XxXUDY3O9I597wlFIFCZWUWKDqjM
lWvpMPkVwEW2bVh3G36plWNAEeQpyk3nKtbLkaLfOcOAoscO7QQAbomjPrA5oGdM61/kgRbYQx+r
3oMcOaalb5TYVU9yGEyqtTfbyt/LYV5X3Wk2Zr7DXji86E3THOKhMU86onD33P8G2zEk0w00LAHj
jE0eACzq+yJSh62mafF9E9uorXCbORz7qPssbWtwoCjdNau5mls21/QhuQdWPZ6WSeQHtHOC7J1E
FfXjaJ4KSwmWrjEJD5LDBWTU2O+9zT+HnRiWcCZvc8Mpz4mvJfMr9UxtD8Md13rFJ7cC745gM/Kd
Qyk4l9ZDJwiaEjA2BwBlPdcuvIpaU+KXp+ag2hfr+s4izXKWXFOd6NfRBoobNDODB8oS/xKFtndB
okpHwaSiLi490pgqCkF1AhUGTWF3Rjm3Kl8nwtsoHHZAiBRgN713WdeRXlPl1pUrMjxkxL5bSp5W
flttQocMsRzKuVPZ3NqK0dyYk0dHndNAC0kdwTbb7NhYtr+rhdCSP4DfGWBYOOlmy55tGqPlt375
AU/bbssb1V3lN18e1MQb+FqU42G5jkVe0PHzSvU2CvPPbzT6bIOsS2lq2RZMbn7bCZCSPNBUSfJn
fkzzrn1KKqeAbF+nP1sEJFTszlXXu5RE5/BYTZbyZLVtInJB2Y9A0R9m8H2vVpHHNwXE2WnuuTdK
1DaXmH3wfkptExyGZQvmlP673XSn5Xdaj9FEzsLmzwYlFrp3WSNsVaFTbzT3XcqXa0hUag+2guy9
AytWlcRIFatIB6deBz7Ucmkhq1P3lFGQuOkGX32kF69Fu9XLvg1GdJE7qBYOi8IkL2Lp4MLADH5V
h7bZK0nA/+Zk08XVveE2MOf6PAPPmbv6MLWZwT0xaHFRMFnO5FA6PthK31bgvuINWh2VUvu882IF
OY+iMuN12XXtoeRhfTO9XZ1yGU0d1JPT/F0GCBtnQvG4E+rGc++1N9k0wIP7D3sfjNxPypDCzwTd
YPbixEF0Mfu0P85kqLklpMQibfJQsB+8yLM09gwkB4evcvQubg1RBqqpiVrBjfJhmXUtK/Ccna33
BXk7Hnh1fBhqU2tsO0cpd6tDDYZoayaZuaMq4YMEiOBRR0cIzgsd1gLdM0/SIQ8qXQoQ4cujNFgi
UJ7xC1PcVdBlu5O9pU+731oqG+gC+XGAAoJFZ+XokGe/J+qQbmj/3qg/1nnrFFLf0bYMwaTaVbk1
Cz7rQQNnqGjnC0j+PprOMVYSOF9nWvUiy8zvtNj/LkfSHuqqetCh99tJmzzMWdpugYlMAFlZR9oy
+gbl0kjyBRvHBaQwHSzLd090EdR3fkkpWJ/ZDLCtM69S58oDzIOkSDIcLOkhbR+dZ10FsHrXWcid
VPHVLEkBLPjiXP17HDvuZkWXfarrAx3QfrsgkzXfmW8zHREW6aWUW1x1T1lmxqKHP+ovWmQZu74s
3B16Xf3Vtq3+CtvlcDVj8y/HtfJbaTKFfXGKsLTcl7YWLJHrxJ4bnFt1LL/IFTSfv42c5FP629nZ
nOzWNZTuFekU7ujFHmo7KSUEIQaSxbkFX0je+LfapIEBKdSG9Kvhbg3jUd5I9oW5ZQOcPMstg8+H
Uo78XnE3phaYvMSj3lbbAM5hml2G0VtOqePDsSWty2kT6/pe9WoYjdcoyozNHbee063RG8V2haF3
ud4fcmQVtkYGyGF16DniSmFZXdqwe+41+u1kWXFoHdpsJnpW1VBfqNNWu1YZ3lmJtMUui4GykPjL
Lk1tPcLwWgJpW0u1Pfe9Dq06qIFl/nW1Tz3VFKA64361yRAdjhrAPcrX1e65JIhQLtH4Xgl8LDzz
OrRpefLV9tBJzmp3vJSaY96Zs2Ls/XScYSlNX02yiH+KUAH2eRc6+Il1B0TzLRQOsteyMGwZGoCs
PvDNKPtXBPfiSivOEmsmEWn009yMTmVf/mkyFW4RJPJM2i3VW6JW06+JK0hNmOTEOUVOJaz7cj+N
wFE3kzJWx1FVr6sECkDj8SIZxKTNS+zq2FkTn2bqxMsseSoPVRXVx9EfrrXgFFvtCfIYd/QB7pRa
T9WNX/ThdWbXtWuNsntvdIXHVczwNurTP5doiHaEirIg5vJb+rmJ8IAQXcMohVBUThCH1ku/aNwG
36722M/6QymyAmMXFJe5LUE3KcV2akiv76TNS2Ih+glUYdtYVQQrAIGLMau54GyKCVJTlUmBnqfJ
jfTLwxCAdKfxBj51+nIvq+Nttll5t/ng03oTbJMoSC7km5NL2Ycjld9f49hFZIwGiWLTemVykY7R
CulQkKd9lws6LTq0lom1CJryJG93uvgWQV1w9FN6gpYlXXmqNOL//MfDwvtQZ0V96ilE303qnN11
U5jdyaE8kzZuUeCD+rcYtDPInxstuGcWiEaDOHm6rqC7mgu9u5lT7LIhLJ8H7U7tm+5apPQ4Dlma
/NEAL3UbP/rTyj0bDh+1fKRO0hxJ5OY3tl7oL5GT/ikj7Ny/K/Us+QIVOUw03APJnMco+KqgxUGn
iz21/s+hKoagMN68nuG+BRt23R9hCtX5DkeuHu81UOcnFzKsmzIvB+B5KVW2yAi+qYNzsSxS0lGr
bG34xn60iTaiH56XLxWC5fupS72zPlUABZb1GqMut70KUNVNxW4qhkNXUu1KGxuqCh4HsdMcRYxS
MV54eUVgU4MSkLZcxsg5pI+QSl/IVi3Kk9vUa0JlR01S34AIVA662P1EfsXeSJxN8B/uEz9y3wIN
6EZvVX36wU3+W4iMU4tGv0R9BgzQ6s2NtMlDzG41a/v8To6iWaf9tEntfdvSVjeCqTp3UcT9RtEe
kYNB1OWXSUZIJ8IkGWXxp4x7nkPmWeZuHskzbM0O5k9TGx9L0XUzNp0QTABTSev4N9qP9G3kBNVD
1aKlOagQH/hdg2xJFDnbII3cr6RQIdkL/L9A6+2CZDrns1Kj1E1jaljU46XrKxgMZRdrDFdXVOaN
+NL9tMlAeVAG/VXOXTtel7nLMhlEKGJldS75tNFdtpU4DInYGJLqDf8pbewYHO7e6Z8DzbFCOtah
PFPfR71DdqxhcN+t68jHiBJoUqNBn/eeLJqN4PmP7Fhsdhv8w50abhOSgHdytP4foGznEz3NPyLz
HOl68dpUffRg5s3nLHaLzwn58mMAYGYHwrb4bDejAhI3p0FaDDuriTc6+5KrHDrhhZujmPKao2zg
ZIUKz4qsG8nVpE0WkhG1/cRvuHLvl9nf0tzTzXgYf0VBS/QuShvid1F2SxY48rzpCxfAC5jkt7U6
I/hb8j8ta+mjeigNH7GiysheCoRZd2YWxjetV2UwkPnhKcoKF0A53r6rnEcPEUbpDIQpddtX1yGH
U1Z/tcAsbookH246OsFfGnMONr1gLp/GEM6ZWPtCs3q5n+cqPBdaEAEZa3mh7HH6TtvCEgpVAIyh
SW4+Tr0JDLRrfG7UxM2YG/fpphJ1L7o1AVOHkOdOKTqtbg5TcPF3AM8iyqr9Y5GE4X4cvLez+dfZ
6l3PoCgaHkdQ7fv/Iq6YQEFwGb7xM7PUP7tjvKUqNIFlBPutQgGxjeEz+tpr2dOCk/eqm9kZ+7/z
oflWK4ix6aHvgqsI3IcSvnd0s2kjRRoggreQdQpFrTZmJmR6W8Q5NnUPjPe+s5+XInPPDtkyuxbW
0KQ5d17XfIJe6MCdPcKdg9nd9GatH1zgcV8FaKmtvOAlgpv6Ytc+xS5hV9OZq/pUVcBpi+FoIJvy
OE/5WS8q69VwI/UMI7sgGDbIu0/FcAuvKehgMUTmk64XpTBuZPBUDVRpbRRbpDcox6e8D7sH6TT1
Q8cb/9r0BXJVbvgCrbR6NvvJLbgT6I9j73Ahyj31bBvm3FEiB+0717VStbuC5qXpzyAZ632gqrdF
neuH1qCbL/WQ1KIBTNtEiZO92Jo1PlV5tpFOSY1DG8x3KyDDKk2aB+6wngN24GZw6Mum+pKxdXPr
fvoGDpdbCV+37siNNPfNOLHdcv3gYNBosl8acMaUJDPJ1OeVS0S255RWT8n9F78IibFDDhHi6T1h
iAy0+mzYJn1qIJ9jgZQTBznPT33uYSisWuzSkTHdFUNjvRi2ptwNVloiSmFZL3ndzA/QBd7KkRJh
Qny6iLr5WVrULH5RUQIFNI5L1yBLceywOMm1tJ50ZI1u4EEO5SO1YUS7E1J2VBTj3Fb3E+XiVaQp
QdMzY8MFdq7I0vlAu1t9BkblQpwm2IHQzhX1YuEf3RqWcGGUQbFCj8xBFWNp1Lv4LWaZs0bmqU2i
Z05u0NZL7tJe71sq3pzOAZ9HQIHaUe/L+NZUcobSIw9ebpnerWbqzq1KcT6suvmOHg8ExuUpLcl0
9mk9OtpxVh8/ut9FLqdD5ChcHqdps4z9wZjv4GqYlK089SvkLxDxOubWL9lLY8iLcFekNWC3RodR
T5S8qLKW4SKkKcfysETK07qncc1s5ngjG22kDc5TtzlAXfCzISKgi3vBoHVKPN+6U/JNIsU+EIfo
jTpJ54ItW72/HCv8bHWGmTvdpnH+bZGSlAvLOE/REXXJWj4HsFmBD+K2X+3g/yR/piR7t0n57jTd
xRg1815tA+ueTrWc5FN5XSJ0JwkOSL5P2zXE1Srzfl0KtoMtMIudNWds6Uc9OpnkGDbepPQvzuCk
D3ExH6VTmrqx2Lue3TxW8dy/eIENTYxHY5V0TkM27gv4Cw7dqA7XXqfxzLQFfZiXhHtZ6kY/tbgC
fSWZIM6s9ByMEW0/22DMnXupstJ7wGKGcvIgCoMfTMqvBF4Jz6Lu6bdLiHRsvKwbTm8yEJMTasce
MWPJOhYnJNSLIHG3cmjYybiLi6BevGqfPvj2oD0WkaI/mqXovXF+8jv7ISQPgorR7ENojgS/sxz2
czshxEdj6ECzPzzbUEGH+V5SQS+hE+0vAPGnL24IVaehWT65SMI+rCjC0ECavqzE0qUGCZAR23zf
YFnPBqW6mJZhPSPrldBkTfVItln0HcSYsMQszkB0U9ju8Fp2ZX2RATIeDCAAWtGWAYWBefXm4QIl
s/UsTdpE4sTTwk1TsHQocBZ8t6cHWglNOPVg0fEFEkMeTFVzjl0S/bWa5Bl8R7vG7PyLHMk1Sh5p
azmi+0KsJh2o7zlHq1H+lCYZ9mu6MZGYXx4YUuRCK+sFxgzxkw1/IT2hEpC84JBXNLNaJtV50j+/
QyavAOdEQJ0htIFB36+zm2XuinVOMgqwJR8MIFJkfZP8HGmzdleUHowkqUgLa95dIkzSL7VAvWIG
By/HOFW3Olj1H1wytLulWOa79cuHYWfQRLp4qyF/6QwnOaajoT82HV04pQDDy9piWfHpapzoH8Oa
vh1ZapTB0itLjbUIlnNhI/SfVA0JZMBtACwoqMHaEEXfRAqFzovYvKjNqE27yW5z7o6Dih08HgWy
+2mzzMkafwsLribTLsucjDurbZjVkAAfy6h4lhmkpO9o0EmT+LD0Va9jmYuSMfIst6d6y64reguU
YzlRutfMFW3UAN5k6shOyc6WLsWghX5I0hH5quWefc3NT5BFHRJJWDR46pNo6b01JC2RaaGutsyD
i+0IcO8kUzsymZM2rUF/ZNndrumeKh7fbKEVs+3UbPHp6sLuVjHFuPnl7zSb8brGx/HS55hBImaH
nnEoLW6QytZ99Tt0ZuUhJBt+VRTXuU56eN+YWn1Cmg4e1Az423VCaGXvauSnZbC0ybOmILkajTfr
dHm2rNtA3sJWsT4kFUlFECs8mHxo2Mlee6+7zwbVHMJdU5YGQnVWUJLwS4s73q3iTp6th8r3wjf3
h5jarvEEvZacekGyKFZYQ4wIkTS9Sc/y2rReoLrWeVbVoDi+U0aWXuEwSOIc30DWArj9y4Ey3M8Z
61IKoAg5Q14X4R0obmsd4OBQaD6q5EmE7nKXfporOKLIo12dDi7+OVX1J6TotlofagjD5UeRoX2R
kVVDfjCZs0c5AonzORvLepmHoAg84dDI3EknAlADzDpwNspVOyt0dm4PqYD0KhUE9p7ARcmhbsIO
nZgw7hbyCUUVhFd6ze5QDOXTrWdYl0N3hvMpys/0O4E0go4tvut8g1aDzJ9/Gtxm/MOnrfDwLkjz
1fhuGS+Rns8Vd4sUWkyOS622jp6b56odzbOZIswXUcQpxEhTNP4t8NM/T2WMDv4e3ug22svhOnlq
yqjfrEYvrraADYI7aVq8a7SiAvVTPI2P/40zkaT0kF87h47aQx7n98vZajObmn4mJ0UoOs7Revtt
oJxs9ncU+FAwEisNEI0cJ6WZYOvvIJayrGNIkn+CFiJBl8Gyh+Xwy+trXMaoUeGIZSBI0Ds60s/8
QBjNAbLQhq6WInx27T/0ItYeJTy31Lr8oNK5uZM+efDKH6oIkAO4Yd8CZHyg9Z/skGxvuxM94pv1
v27RYtmZXYYunHg5QNlCery+FDLQFf+ZPJt1d6PDb3Ba7cuMdawNwa4OsuRpsF1tuvWmvjq2+fzY
K6L3zWiu6VRnX9IMZcBIC7yz4wTt2W2Lel/MaFmWEJH1cONsDXTHL6VrWU/9ZD9D4Ox8pdQagImZ
3eNAv/9nBKo2zTw7X7OiG28yKiXgDgizwdV5OWI3XaZpJ3qkEakXYVGhfSss2CfhuyWRqcN0JONp
5YxhWkyGC/I5u8kCA9770d3SWvPutBu9cFsqkOVI4wKtA98cvw9drNwAjftkUJVbw0RIcKAP4WCI
ormitn+7qu7fa2HtPJEjurheVz82Dmynl8CNfDppMvs8Z6AbgHvRIT+N8XMT5e7G8NRijzDinJ9U
tIUPCzqh9yeqX6PxWdU3E42Vn2MniWEqQs2WhKvx2Wgr99CBVCV1zTAYjGFja6gDDbFFSY2L+36K
DdF3T0o37Fykp2KIwJCXcxFyDzZJyes1eaQXIPTaNFVd83BmsO87I773nDS4jSndnLTQte7A7yU3
Plhx0WVS7yDfdD5B0NHCuGwr9Ibl1o7GaIt7kZ7saaWR/YLCBUUweSoPcaNX7JH8aLfa5JzI8YxN
Vbnd1kco+mFINP3a80u0omXl2aD64W5AQ5K9/U8Yba9V+nWApFqaVsisMsXRu1i4gc1jBf7gVvLP
BQWKyV44nVfCuikSzHZmh8rOBNU8qvW9re6kP6p8IJGh8/cHjjs5TOc422dTjQLrCgeR4A8PRr0t
GO9uL4fysMRMXVgIaOD31m7MnkQOYJLQ1re+gG+kFWDpmD20JCiVh/xzmvvqw2qwgK5MVa+Q0YAO
VTKeQvAwb0NfnZZ5puBEBehoH/Sw7+ipYShtmZlWd4mjPEuTnEq/4bfMjKElygJQ46GrvA7Q0B/m
qWsOctjp4KyrHgYGOXQb7ZOR+dGDHHlPEC6br4lfdQ+Z1j3XVqe8xs3oneR6kKXAVhZCqp8Mj3PT
qz/ESVEEy8n4vyz/ISYYmvZLRA5tdgM4+OPq1QYAuDdolz+n1pCf3SQCHwYY61Pjhj8GDxp/g95l
mMCrP7qcsvhs+AGyRj3thMGs3/pNBwNwoTRbE27m7yWf7LBKur+i2v9Wu3l3NTpQ15PLJjx29ey7
T8c34k6Gda/Y7KLUyAE0ghDgdzWwP/ng52G46uGjcIX4Tp3m36fI3I1AyT7bVBdvLTCyNxVsD19N
60EuWCuqszfnfDjC1j1+ikOa28QDlaoRwH5Sd2ggVuOj7QHJ9qCIekmC8djahn0bhnazmdKRrWzT
gfbpFHMv3075mZDvLpvuQx535mV5r8VnxYqGDqK8Ub9dbXWYBHtzogqvyuXqX8tb80yhx4+Oi/7Q
WmuMB7q83Fm7kZXD1b6UGYV3mEi0Sm/QmffAropdE6jlZUrDcR+nhfniFMj5qXoc/JmRYeQHyfx7
btKHoPS6r4Zuqtucm6dHahUgn/mKnDrbTLaJoen3puVnm7A33ZcAdM8+9ubsnFVZdIbsRtm7qqO/
FG5FFbiqnL+CHTRG2SfYTq6eSBr6Ips4t/BWRSQX926bkkP03UxbPDCqM3ZkZCfIUETQOpE8UU8v
ZWXeCFqftTQ3eXZybEeVriXKbmutrZxLSllrnPSsMXKIAOzPYt5a4ZOenILcBsDD12Fsg60EX0gY
RsZXaDe5ech31KK7Li9K9MJhnjvJGInmqBIVjKadPEjTGDXNZSIph2Keg5gK15tbLj8BehBlcqOY
WnXNCzXv/1RiRf9mZHq/R1IxpBtrMh7koaRv86Jn+U0NhdxikvbUmU4Vd3jnSLBpS5NtIqSM9gTU
ZWK6dFRe0t7IJfkpQzyEPrRg9B13U7rDnox4e4HgKnuYBK//MPnNoSfXuu2iMXtYHf+MlU7VABzo
I86ylWFan9OuqCTzGZJF0TNi/1kI9pxBMUtI5ZT+Jg/7/mg0Y/WQuCTdU5gHn1RHe+6H2jvVXqPn
G6fyaGpoRsffq63681QGLFYZsMS2JEMpkMb9ThplUOX7tbVFCrw4ptC+tGECfE+rLP9cus/0VXkX
1NG8yxiglbszBLnqpHHRz50StYh6rIbb2ai+yECP4jQQDLHAWLt3Qd1GCO+JuHQaor1l8CLJmJlG
Sq5f+XhSrFw91LS0ipuU4WveR3CDxtmPETosOMHz7MGBDwI90kDexiwREjxnO9r7iBJM8MYABh86
ffQlcsxOMGp7F6R7h1fXg5MBMxd6uMM1+O3c1ou++L017Spv7I7Sa+nGkc9W9dylnfrQmfGXooii
L6h0aTel49K6bSHE+EbIqEV3g9ME93WlJ2e3Ht2dyU74ew/WThIyKbS6sSsO6fPk92MvtfHqLgKu
GztX/ml0leLgczeAhdVEB7JqJR98rdI61/80D22O4aBxL44CoFNcQzO4b4PIJX83Fldbz4qrtMuz
fzqDzAuBBYkQ4YA2xz22YtY6dWgy7XYc069ODhPNoJXQuYOO8AQmIjRiZK3EGaSpdOY1obf74JDB
0VB0N0ghJZt1xrqK+P/OSfbXauED0WskmdOnuW7LIwxqxa6s/eKIciMkmUky34dNrt/MTRnflVPf
3iVq2d2M6ILDeQgJrsp/8kmNkdh2p374Xsb5BRkSQSf7WiGuEWxqK7kvczX4jjCdvrFBwL/0Jv0t
YJPZE9ebXve1++XQqPo9unLTTtE7c/fBkYAAp6WCfEqkeIZNc5mIduO9MYDfW2xB7xtnFxZWGE71
e0edkSlIlDq6lY8kjZOR/QCPU24BTwNBU6Kku/o8rzY3r4sp9V0IOZq03MVRMCPHwhBC+AmyaHjg
uD1OJ+BhAkyj6f4PoOA6v/ViNBTs5tYLHlISP4wELJM0yQnrhTA2089ukFQ3Mm0fGvrfkYbYsByR
AOS+WJ6uh4/kWnHevFXunPapFjRAFtKTRRrZ3zNbJeuhWMOj6brWzQS76tGeO+cKALZhD+jWX4ZW
eUQdykcq2zePAWCovBn6Hwrc2WIDVL3oHgKIPSJUZ9Xr9RPyUnSYpH77SJIdNgZIE78GWQ4toGn8
HaMCAPn2U1qP+mWQ8hN9pG0+DJsqzG88Vc/IKECoHpOev23FT7r8XY6FKGWjmZ/kD/z6s77GSsca
C9vTJzla7TI2idCRdCO0ly6aD30S7ADo0mThvHUq2qjk0NHm6Nw4wV9yNNEF9kz3+lMbq9Ol9/P+
2bCy+MahPRxmeZy9nY9PcbD4XHqhtjOQzxslNex7hMF2Kz+u31h0TE62t6XGr6b0hQhFvzpRT9VY
t09z/zpZYXtN5gCyYdOPbknbolMc6oDmhG112NzwbOqqfrO14qzKjeg2RPF7swZzsXD9ZDxL6FJX
WDYqPsG3BfH0Ac4kgU3NHPDOhf6Cf5okfooExJ77yXwjq+6KnSh0Y87JZipyBybelxJgwrNFXe8l
GJAx9eZYvZOho5l4NCsommj30fdIxVp7+abYav/q2HN/kiN5AACj3fo2/9X6Fk/KwWumAAYBi6vH
8R0gERwqXbQaYK4FtRgmMGdtDAFTlFhGzRmd+EiG0kGIY5hPlZmpWxcyyBt4IdAOcmAUzrR6fKCj
u31SSzM6tU7AtypRGXqTeV/6sGFELYCrFRgnv6mz/B5bbVMdqG4MyJf8+l4vt6/SJWdaGpTViUWr
oCgaq3P392i1w1lWiKGtrfexaxZLgblOiuSO9lqaskS9uS4gv9L8uyK1k0dKQLsONTRQQU7q77I8
BLL0Cxu7omTT6WksdOsiIbMklsKbXvKMcStraDRzpUKSRDb7Zmfdb+dnaVBSNdl2bgPNrfD7UcT9
jQjXYXei5V0UosVlyRGHqnVzOC73aTJaF3MquGZJkzykaDgLuxwE6Dgv0IHa49tUBtPdepj7ksax
2BjvirorKloHGdtDDWl3WZxknDStM+SZN6pUksrr0BjRXeeEFThQyMc7EFNIwuThlzDPvgEOG3id
39qnTKd+Gs1s+Bq6ogPPD5KnsZ6mQ6+FkMu3XXTXev1tW5nmBpFzyIbEIaVp5qr0jn+oo1JbHNIm
vYXlTtcO5aEITeadNLWeRWaMSvxNYXr5La1BSGxZTf1Y+CZKxwN166V0IsdJXf4cx/WQn+TYqUBQ
bTMRL8eN6FKqzB6lkSaoDpNKCcW0ev9r45aQecLHGKf9yaOC8G1sBC8JdNkPYzFr6NghqKyYc/Tw
z0mjYH4UkzJyet9mMcn7l0kj7NxIJcQtzKRkwGtd0a9k6rZVif6Jquek7WM2kZAwBBcal9gTikPn
pQC27SC5XW0B8EQIi+phJ21yAYsWrWNv0dVdif2ktGm5kBh1KCI0SCjQSMtBnslDkBlINtoVVwxN
fXNoY6ACZ/g5JKcomIcHofTCXOmQIesqpZWlm9YE2LnaPqxSNgPEImVLn//PhddFnGBwaaM9rxa5
zvpcq1pJjpExP3ywJwOb/7mM42Ml3lHTFqAUel2W99v1x/dDg83MMNTdVcZ2+l+TMaSPgBL7U0kD
7GbRy/RtOOsis3fonURv09bH+sFQxu2ifznQU3gYzMbZrQKatHKdIEosr2ym1Sf2MkejSK3jApGQ
4IkFgVHtCqiIFmRFPdSkCjztdtYiOKYyT9vEWqsjJdtO1/UwD8Z0LZx95RXRVYZKnzTPYIVu4opm
kTU+QvpQB3DOcpGXgY8R81e3XGEMD3K51SzPCq1+v9yHB1uXBJX/wHciPi2Vpdj1nKMSGU8fqlOy
FgUY9CmVAaK6tZanusRU9kHoZdu1nLV6l2rVOpalsUhEG52v7OUDSa9TbyH99h8U2//DTgfttNTa
BP0oJfAf0iRLevIgTG2DANNSoYNAYxmugG7ahhVHe8iCPLifFSf8ZA7sTqn0O3eRVkSfkhphZ4MO
maP0OvFc7YO4Ng9yiDI7tZ9Rs3YyWJspZCtOXWyld6CBDAgWH9dALNXXgwLuwqKczKgKU+25tL5J
17IYiirezDVHjiqzeZLPKtVAs5Og/Dzy6aKJpwr/NI1BBa0hhmjYRuflFHkmTmEuPMszuCijM2Qg
LXlsAJOF9YcWGvaJduK3gyGG1txVOQBcjKqn2FC9uuXbeKiD+n+fytBlllzgX8frI8kYDWjKFtrn
niTEz6fgyAeWY8eZVKQg602r+ME5aahZe+YYntdhJGzlPCU0A+rjQ68N7s2HEIqOabNZYuQSco4z
GjFqLEiDiKXlFOn8sLS0rQ4ZR6boj8RwjcNqL0nWNsuzLLN+PrhaBocoSJpTjBDiSZ792/D/Yvuw
8n9eKvzd00ib0E826xP8z8sk2cD15N9ifvtsPL2k63SaHuSs5eGWZWgD+MdDv/f923Ifn+r7+Hc+
OXV5hHdW+ejLI6IiRmevNPyv5/TfP+77R5fLyKlN0qFnsK69elbbx2f1fqX/w+NnKaCHj2/Qu/G7
h313Kp/Wv49rfeb3yvErtqRRfirFQZ4NlpV9HP5biIwTeLKTPPvt3DVkjfvwaL9d6r+Y+2Gp9Zmu
j/bb5T/M/S8e7f99qd++Lp2iPELQDem5eOl/+2xXx//52SqoqSR0Kvzjnf4v/unfvqao+5EB+29f
k3WZ9TX5t7n/n6/Hb5f67aP96+uxPsv1lf/t0r8NWR0fXu51KRtOsigJIHXpkL1zNxM3ENeJ3fPW
Ghq0R8GVa8AOMYYCHdN3tNsnRebtZaC0rd6hj+l1EN7VsawAkhWPYYG4FctA1vy2oBwGMPVsodpD
TWIuUaxo6l1ljOpFCfLxnBSBAv2EM311KXC3eaR/8hAYBj6nGve9OHiR7Z7j1IH5npE8RLSxs+nP
pps8iAWrUqPYy4xgAsyWmJ22RMtAOYUcBFXJojytC9jKENxD5fxhXc+YYVBL0QH1Ry94bRrN3uTD
3N1VgxG+UgKuqCfn9jkeq/DVdqcfsDWjKSRGeQyZA22H93IEDh7mQBqK5Kg0ZjJQcAbJVYP0WR28
aFPAT3Ao60oITUGGdXp3avpBrW9H4ENv1n49lbGkPxrI5GIIYyJwhYDDLXiaYZnYubav3PhfArcz
XjPEnKkLlc+9mgSfx9Z1T2EYowNfGxAZ+WyvjTFrD9LblGO/jRJFO0mvPkafRgpqD7Zvg7+gqKmJ
cmgBxesmA93+nca2H5AvaU+hGsOiHkZCCyEfvjv5uKU0Ed1kNRpYvjEO9w4MtveIMJyiPjfvPLXU
o72hQC0A1cx1jSghhrk22ndpsQmwoXPuvbu2RRBVrFP2gkeYVPctkh7ehcTkqw8MAlUpdXjxIQZS
iujFIfOAyN2ZZINzMBE9v7c9E+xeC4/eTELGCQv7E0JnOmSNQ4ZAIEPbJh0NTRSgIjGsQte/AXau
76CWtz7ZFjKZCLT4b154JW/mIMlpCiLYGOHRzUDh7mVwPtErA4WS9ead5uoQ92N0kMH5TPuABkPL
QQabpmnsYTHQFy8w1G6veX0AJazKyqqW7lMoQG5kcFFU3s6cVO1G/gsGSS30lJTgVq6c6l6zY9vc
3Mq5pgE2u+gt49ZWUO2yqpCMP08X3aY+P5fkEz57NqotLtvMOU+UZ0+xkEgU5tAsL7E5UrOd5/iz
MTTRrZVU6V56QxWpeQX2+aP0QqH3J902/tUsyuHyP4x92ZKjsLbsFxEBSEyvxrPLZbvGrn4hqicQ
kwAxf/1JFr2L2nX63LgvhCYwBklIa+XK9OrgXm/7eO24RgABcK16ahCsuXdZB+KdKStZbdznmXvV
+qF6Yk2lntoh88NYJg9xpb1wQM1OCFMbd1wm0m9r3kOJroMseZt3x8Szc0iOZT/BBZg81ICJ77IJ
PJ+aBaL2xNDFW2D8wbPiWcZrm4AbaTSz6o6yDeOQbcAnkU8aOsEgnyRiSQsHAO9CafLJ0hMwhoIE
4ZgmiMzCeAm2pextQP/Y/ZBWHFxEJr8xYHwPrQ1yJSqLEGJ8c/Sw3ZYhOLqpjA4yAx9VnXgwCE3n
UjuzhFUezvEURLa4FFWYlXdRbavfCS+OJoWzh5F1oLYwEHWROEezEejOgd3DuOxJHB2w/Z/oQFUC
Q3fO1nr2PijIkkUAJokR4olWXEaPgGhj9+eo5iXtJVwfEL38Lhv5BpolEPUMFhR4lKw3dciHLTwL
JaJmjsvBTJSCfvVUWAfqb00AO/UqacAf1zNZ3YftryZqkzNU3d/6yst2dgXmtFEEHAhQcx2Bhsdw
zTsIPo7X2OrXorHTfTqoaufIOrxh62/5plbwq0z1+xxxp+sIuOxdm9rHiiuE2QIn4bNEjfvGlceU
187NriznpiWAM5sj7L5UZkgOKkxMOSsVDfHNMJxdDJ7Bc4YH3HdpcACHpAY6PBwqHpY7zQmzFVgU
tLNj2e22jxu1AuqqrsG3jRiVOSklvMxF2yabGswgd80U7UIpauPCRryp9Tzx2wj2JAOgh7zjlywX
+pVKYGKYBE0iB2g4NKCKytN7kBCCXZrKuGMkcM/lEK+YPOI9/5lDFvJ+kb23a+iKCWBe1lRGhzz3
8itznqGrnlxcuLGuOfNziIQ/uQl/ikGHcF+mdfXcTTBQCwFpZ02F1TO49BDpjRggUAZhcx7IUN48
o5I3bDt2Q6zZZxeUBsACgE4Rg+5hIoB8KJzRXDuFrq2jyRs4Fn1+SEJgMHgkmonudwUoYbUJKtf2
3TDsTm4dH9Oyd2+N6/WIlojMTaBE+tZqybe61LpbNFR4lCAuhRe0ylaGpsFjlLMBjJTDO++CZmcB
LPMAH3DE9XUbjvZvV7OvkO8B/UY2eQwrBhp7k/eH1IUJgtdx/khlwHadW7MEG2KBb2CayHzPRDne
6YPGd3CLxF4ELEdmsWtTSbkGN6J4cVSnVlCqU0DuqHPrdGxVuWYHR8jg3NFBV9AIXLKU4tLJ9rBK
P+ZlAxp0KmutyfFns36dMsvZDlAl8xFQPdwNLrS+Q8+EIqRjpN+gyeR7iZb7ILR19klpG8/QHovX
HQOhRsg16xakmg+RqPHY2tMTqqAGtym1NFtpTfw8RJOVGu5ds+r7P9ZQvzO7MV9l6AFvV6diD9qW
fGsDMGz3F0ih9pcI668Dr+seguqRsZZFwnwb7PVnllXBcVAgrB/NOxD5ggzFLR6FzjetpoBbGOzv
vGXpnTXCUhmEkB1yZJGfewQpbrq2G1+1GnIOxg5fElNb5Tnzrs46sXr7SmlExXrX0jKuUutt4GiR
C4MKbWLurYAo5rulbKicYhMayljTWVRhxKO+7w2wWy5lYMgr1gh7fCt07JQLALOegzT9nYrG+G15
1WqUjYL7s/NWCEXJHxoBktPe06H1bsISJ1sNIXyJByXVPH/LId5ZeDG/tvCGXN3U+T24Rv5WN0a4
MXnbHXjVwntQ1JjOAomA3jZ/qB2LP1WNC2wV0G9O69b3NZYVIN0Gms7qBOLNk1quqTYPoGYejaW5
07o6PZtlb61aQDcVB8Wm3R4No1bXFARCT6NE1KYtrB7YJMfdR10ZblwgQta9XtuXHjySO32MJVSK
PRsqbQgyqnu1Nzold04ps1uE0EKQueXhzyy0j2XeNq9JWsGWl/HuoOfZ8OB2mB6phS6GmxV23rMe
1RB9QVDRXhhF+ARq4B+pB1o9J2uHe0jOx5tUNfHJsJR9q10Hq02Q2P3IVPfb453z0EITBqtJkJBX
ul2+58XWgULayoCS4RPrhnPodcY3w8qN9TAy64xeL0+gTsq3bi4AnI9AmRdKSF0Vsvcz5SQ/coT0
TMwK6urGYONw+upUpLWEMT9utkVrqAc7YgXIpmrnbYjs66giBApk9tmws/jPaKkfiPwyX0fHDdcd
XD/X2IT+vKM0fQfGNhBoCPA0RnC+aE2CYHZmAH7Gqnuwlhd/WjbR0+ugUBsssFQV2aOhV/ZvK7E2
jsOMd+l1pQ/FqOym23G81y2nPBTSTDdN0SR+HaCjmo3F91ME0lVUDfNrI1eQkuoBjgA4DUs+MNSm
1RvepViL0KuhgV1Vh6bF1YA1RJBAZZUY9LcEFGNPiH50QH8gQAhX1nJjgAviYsohAJu/dO/CHHGO
Gd7cMUdgPCbcEijTLryCuxpwdQO7pRjq1pcysYatJ0AfHwZ2tSuDKjw7ZpHtIfDunTyZxAc7itxj
WYg/tg3aGL3X7iasK9gUTBC/F+WBclROh25qsTRrIvs9SVi7W4qWZlHYNhsv6fGRVY71lJm5X45Z
95BPOWhPvrPIHM6d1UDIKjIrnwEGdqCsO+gnuPN+jCbP7qHtVlyhgRL6jVTZjrKp1hTX1AS+1eYw
sU8tqIgq4dEHZlBrAoAS0hIYYxAS5SJs1+XQ1atEMfeuE2333PLHvonVHwTg+fggAUwi3gzpEgsX
6CPgwbuOcf0j7wxgozz2qwF7tpPV4LqOrUumhqvsIu8YdvcWAvN9PbYfpBtCXBB+QddvIS4/wd6A
V86m0jmJT8XgZ+FYbKF12hwsBniB7N3yxXQ88F4wIHMp6/V5u+kV9syR6fQrB6uKm4kgi5uLwLpV
a1jDYSmTY/Kj6R3nOA5Bd6PyhEc3y64kojPwkfa73tmnYBg8UyW0d3+BrjcDtDYH8Xyn2pcUxCDH
HkyHPhSOFXbw8XPXplBpD4bnwJH52o3Ud4JGguHMAFmTBhkJytMBADUUFlG4KyIGUXo0oXLCWkK2
0T0YXnMu9SY6MQ1obS3A3ItVTb+yzLa7d4pcewgG+4Ixnb3JBsy/kLsB3GXKeo23CbAqlfxOszOB
1VTcD4dRhA+QssjvIu+3zOL41MY8v+ut6mrEhTrnoeFA49RArLqhP+uVl14aWT0VNihDOre4jl3x
rXUG4ywtaZwR/GptYk2r/CaM4luQsIei1I1TN+XoEA8p/p/bHglu5ULODFLcE46rSJujZZgQpLUk
4hZSB+8TksSOhRFfJ921gmz9D6NwxSqE8MclD5pvjWD2dsibHn0g5a9DqqCnOHinwBL5piyDI+dJ
v0+wczhJy3J2qoaAXJ/AFuDAf1RkrrMO22zv1d4tltL7A4hPq1sIOQw7xFwguPJn7zLsrAEDerUR
Cei38DHtbPwOkCHgxDUC3vzguf2qVaDoAtX+Ki8kqHJD6IWYRjO+O4F+UZggH1wvALWUhS/sCuy+
gHgOZei3ckTsroRRcWKa2GiurQDRGKBEx/TqFMoAblFRet9GBkVcc5tL0f7R2m6TY/8ZrjT5ztML
4rStEx26Xtgn6FRjIorLW9+Bwnysu8g3EV3yM8nYOgkG8y20i7MNnnnsvUB0j5j/YDemrv0KGAwC
sNvq3S4c7NQNSOaWzcAehrL6gcDRYI+1nLGPpFqlQSt+QeGiW7WiCLfCFHieTdk+9n31PRUVQKRA
Wj4Go6mBfwrSv5hrDoiJCfbQmpL3EGItNsDFgEJMxVeml+AHMKPhlWWAKHpMeW9NWf2qgfv5kcXt
TYwO4pjKzLzXBeRrvFJo961dZ6BiS3/JpLbemBAVNtuBd0ygI3B1oujJBScxFPqMlyqyjQvgfS+U
K7tSYfGR1qvClJNHsbosWCKhgwxVqDzeDhlWzfoAdaos0p8K3rsrXXj1qYF4x7rOAwsqNTLY5goh
HBJCdmswfvXbyU17kJOL0/vVQzr5BtbLwGLOvQxtb5XAlrX1cgeLFkzV6rIUWlM2iBp7DbdosbJB
6Qf5MbDoIXAK6tMNqHtbwNf0svsO5Kj9DszFnJhKPqqkM1r/3UZPevvdQWPw0fQ+NBvy+97soxXG
mwR2xHauWcl/dk1Qvul6HG1CU/UHkrJCkL5dgclsxduIr/EXYOFhQEdB6LoNDhGkCS5VjwAhkPdF
PyLsCuVQes+2Z5cIe+fZrhSu95p5iLhXlfgBAxr3oavVnitEblTVmhiHiYaYUsRCrLHOvsvly5fi
pSkWTz440kBx34qVF016HmYIE007qE0/iZa7mSPQNdP0MCR6djWzMr8mwoLablK+UwvscKfQ98gF
WhHhifk2ZCHiMyAcdA1K04Dxcix3Ue4Nj0FZQbp+oi3roSpoZoP8gYUmgkRhPe9G+Tp4MHB5joDd
zQmL18TM4nUQFvxAtVxvXjRVY/sp0vgl7W5UGphleZ+44BgOGgncByg36oNXA7WGKNp83WYMwSkT
hybCMPhPoDqxEMQrHTR8uLRAS3e4UflAh4rx3dDGxj3lclOoLSSk92kEOTDPstEVIb733Qz3mhbV
76NlAn7GDONgRYH3VCTtBWTn9TvQa72P4Jbu7A6hczcOmViHbp28OTLcErDZNBBjZQAoBBU/5mB0
gZ72v1uMFrpoJ6R1RPDhs6kJ84TYSbaWTEU/Uu0VAQHdd8aFtkEAqn0AvWO+qURjrSqET2Kzllt+
CxnrRwkaxNsAWliu1dZj49RY0jP1zqQFQKBZlZtMyxHkjH+5GhgCfYpUL7AWcMHXRUG+KlHbUkVH
AwwJ96PnqZfCjk6ApPQ3bNXrl4xf8jAvnx0YOR8xwhBUgVLbTILLGAyPRY6nENppuzbDvoTovJ4V
q9rQ5K51S+sEbeYc8Z+QgEI0ygMdDA9UFSoGTRbWhm3iuwjVXIdln27tEeKY1KbsXOAadfB8Tad1
g9Fcp4tELeTboWEJCYaPeCxLByBydJsQjwgxWnQAqi4+Bon3NktyNPZFk7FEOHKER65Z4lUkAaQy
QNj6SmW5CU3rLymqzaX9uZ0mEecj3XxlDto3QaqNrOInzeviC+CYFmyXSbyJEEmxZRNpwdjF0Xlq
C4RG7Bdml2wtivZY1iwUHOKkWIAJxV2fKjTdhKkASzmtXwOd1z5QyoFld055H6l/1YIx+ezQEGlD
HUtHZ2WDm/BXlsNopweJ/Qje7mw3FNjAFTaH4u0IUgxnFPLH1BYR5xz7wkmhQ0MIDGs4MOaMAXHd
2OMF9MMd5lWwGnUWaKz4VFH9dwWdYQr9ErfxS+TUABWJmD0LcIftKKsy03zGfsfclRLedMQLrkeo
Vx81YGivWh0VviyM+Ff62yoY/2khegJq8th21KMwjwLIvK3rMP0lSMYHLQRdEwu653zEdKFq3oLX
pVGbIHOfRak7BSIkI0iaazpLznkeR/csLdQF76Y5aFX4vdUD5KhoOoTYKhyEK75TURaVxT7iUBdA
v8TADIufkCsQ58QQ/GTmsoGt8trZTX8WFGqLkLT+DM0b5IEeOYLI184w2HYRhLNA5AZbeoWIWt+o
sUHcYvIYjwPQku0UMCJMkEDzwisfHUO0OzOEQlCG4P1rPIHq3AHhRZ025CAtwOSNMEHzuTBbZ93l
3NiREtoAyuK17kCXm7TOqLafGutT42pqrBQg8mbSi4snA3VVobnvHQWik4nxNOsDaMGm6U1UoDNF
j500q0rnSJVAPQOOq+A5oNq68/LjqAqwbE2nei28OGCo9VXQsues1dJtnaoUih146yBezLZjWBUb
aaUrqGRivvIa64RYSyhkTlmaw3Qt3IKLu7tSURa2ap1ELjqpM3HPSIQG6UasbnrL1/jYmfcLk95U
FIYpuy8cr7smYeLrNiJLYarJn3qs1W4xg/QtoY5ZGrxotauf+YQ75uiA60KxaEfZ3hbJkU7VejDP
5YiuXUWIIIK1eEzudMbBLrzkM1aPa+BxQH8wVS8VgmUFAkZAo6070OpQcTycLBjQni0DkzA4kWG7
YBkEUOHwLJwi+jWGfwxHar9TBA+yXINEXF0DE8vC6swGEZ5SB0gsS0XFYyYTOElHO/yluj+1KsB7
959zeDZmG2h6V2e9kuwgklsbeNUN27rChy6M2s0zPeUND4i4eqr2uNNjWTL2a6aGbK1zW2wJgUoH
OO1Ar6T0v2WELaV2HVBX23F6HdQukNhamkxZGGDwnfqaBixoHtTyKeTAn1JKfKSWWq2DV4LHOkyr
iKWru8a9FJb0sHoK2x8pd2BMUOZLXCN+amyExBLarp6bKoDJHQ16B0J64AgMb33SSViGoIs3WILh
s7elBjwwBzDD5dqRO0/DJKuNKHA4ONgBWobZnKFi+CbiPZMcTqap1dK05txdxaJId1QBnnyo9qXQ
xSyYA/EQ7YHWq/Sg8TrdE2sRljo9VyqnIqGch/nRU9ZCC6rkkyS4F9TOKUBUQ8KcO1oLCY9Hx8Az
PJ+ypqPkRoHIYE+LINZDQ5oPiAGlWrf5k/HQeDZKb7wOjfWYpVp7yD2ByO+0A+sYogokrO3QDA4+
Ulmtw/FSsROV02FpRtksTkCApPLSXypACZnumBjTFRHhhk3QnuHgXM2CqFRGnLj4Vgr4v0F1TGVL
hRvB2GYDMe8vZTDa6ocujt8leD0Nb6XX7oXXsK4QFJ0Q6gRYFwjUO0Iv8p6KqJLKKdUhtAL0PQgD
+UT//HEGNclMGbHV0rqcWtO1WJtvqyl8jXgX+yAtjwx00QulI5UnpM8F7jXgvxHNBtwngLIw7v4C
v8C466HRumt42L/yZtzNZklAzv1QJNY5byp+77AGqPbCgI6RE96NQJG96NEY770RgYG89bZYIOkn
0Uh3nw+dftLa8H+lsIV29/9qF1rhXU3f6gFUU/0Ni29w9sg7TYIPiRYkzuSXCKwhONCCxBYF34eB
oXyq7TQH7HNef4H4lgsuM3wrsJxEUPyUpU8HQggb7DGRpQ9Ln8etrxRkFlgaiSkEBfB/DbLL4HKL
7+gnLKFr29TD3EK1zCvTq9CzHS9CfrHgDJsZUAd+jmpl3P0lQEVWA8bhjirNFBTgAzjWdrAUqIfG
qxFclXoR2NSQBYNT/SCTGxx71Y1Kkrqevudgt6c6LctAVOvZoJpLoQqc8jcFH77ctOa0CXGz8EBB
/7k9altD5A0iUuEgcZIATOI1Z69SRGBBE+1TqTMEmFvtax2U7NXpJoLBlMWbsEGrqqobWBQ7Vv6Y
P+kwreugOBBNcJuLc8YuWWkO30tsU9dB5pWnsYH8dVTGV11ap/Ivj2s68RdYo5ffG0Gj7UpnsLcx
nMDfXehAdtCYtvuCbbPhblY3jFuowzQgNourzLrzEKG6lnHsPUsO1qMGNwCF8CciVoJSFHwhPJ5z
Ux3lTKtmzx8tiWRpyf2nzjQsDokYkAiRAhMb7N7vMwhpltyGAGUjnfumAqnVxDROhw6r1b8tEMEJ
iUrw/zSKzy3opOUadIKjgb7n4xpDwtm1N+E9NBAugICh5KjFhvFUCTVuAq3PtzCAGGCLGMoDoCHK
p1q76JP7tg2eowRtdegjPhnOhqqoeV0VF7110svc2gA3DQNX81EP/DCaeImgt7iqnT7dO2RfKC2E
xhqNrrbWFIDHpkM5sVl3kdufsKDyKVdOFNZzaqqkZrDj9ScE0f9tMZUnpWhWIocU7iAK1y+jEmz0
OqT2WgeAgcGt3kErN56tMNf3Q+c9NUOqn6nIQbRCv7ai2APVXmxhvhkQulK2k8GguEEdZkCoYqHr
2ZkGwDhI7Q4rrBv1fyoC4xu4S034fZZB84+T4BaZxxC18iB5uQn0vt6YOUyz/v/rhCgY1cPyK8sv
f5zkJLLdqxITUJvlxZEjEvSo7LY4UpbpJiSnc6F8uBM4xJp7LBDVkG9s9Ly1BfW0TRGBSQSGWl8i
vDLbdBiBK0exdm/2venAGCnGe837PecYH7I7t2sPOoxw29DMcPvTF52+3vTxt4SRrcqswsP+qOi7
rrlvMWFQC56CQEnYXrxt4Nu69n0fbtHZDH/U4dWohiy6UsXArCtUWsXJGDxxLzP43dtBXF0VawdP
ByGiYFge91OZgjff8DLPb8HA45emku4R3ArwvWWy3oY6+GTXMQv0czaFkAgZnxwsIkDlwPKVFWKv
vk71kt0pHbS/iFYLWojxdW8SU9MdR/Dx2g5T+I8LEPjAh+DAgpuU93TQIEA5p+ra3DkhYgzNwe19
RGJX90NuwaISBQiREQWIIh1s59YI3qru6xCaOQhGAol1q43rqK/KR1OVkHkO9OJZM1nsh5xXr9LC
ThAL3fqcpCLyoxrCDDFgb4B+NOjIfIDkuwt6TxiO4EwKvg8QDFp33ChetAJqCqX6GVjBeGU113cu
iDK2gLS5K3fkzTnxnMfERgCx6otil8NEtM5V4kehHBAziUOSGf1WFxA9pzIIT/UPWdA/pTLW4ZOC
zGqJQFyhxcAa6nWlLljbF2Hs5BvIPzQb4WrJutQYdpuBiOdDVHnb3mmDuyGA9rnlQZ9LB4v6kQ4p
AMTg68zkOUTc31pvsh5MPJb3UsIUsjKSKjubYR68xEa2A9FqiMhGTMGBF62pVchhWWkR7bhiEuKP
odHLQysHOddyBOxAhSnusXzANarEcFdO15erzExN3zGy/BiCrP4Ivqm/qaWMKmI5BWdTtWMCSgcM
E5rTgVouJy5lSxNKgVo/ByTRGTaN2X4fWG/D1CZwFVna/52EFwq34gqga8cJPU15akopKtOGGoG+
zwg5rnemJ4qjV/btwa6LJxZ45na5fZFEvV8N4KWqJUCIvXbi5iTxBfjCsZuA/myCgtuj9UsadgHw
RmStPCvUfEwW9TRj1MdSuTDyLflY2aCkyPPs0AHqADMvFAQrHT5sCg+gi3ajGatvxnRpeOLgNa6B
QTkWxnCv4NEHvLTcVDxqQLrWxHsnxroulsB++NaYI2bADgtE/kJaIJ/fCD06esR0mBsFtYlXMqep
mNovTbEvtPe9BtWwpM2zvZpwyoNhZdmeHqDE1FojrBIvoGvg9IWo6fTYwRGRQ9UqZ+V1YOdONPAR
TOXL46eXSWXzK1qql5qljFLLgd7Lkv3SrhE63nkd2cGeg5YBGhZw5+MFL8006hWUb4AqGuabToH8
HHx4dkqw0qQtMKy44+Ww3DuVhU3j/j2R8vRkltaU+nLKl+ynP76cZ7QVbh5yhNi5Jv1TzJk7bqgH
1I6Zjn6LuP41aDVghaqtPt3Q64KxOz8uL3rJUtnyRpesphUApC0vnGq+nue53jovEDIlQlMCV6MX
OlystQT9Bw4VfHToz5mmRp8KMBPVf5M8A7QZyixPQwuzYC+PFubuYwX3PTrnlKQDlGfLz/lMgBK6
qUFHSu9neVyfhvmcnJ9uXtmb1gs2jvlzcLHYb0N8tadDPD0PNv3Ov7L/KqMzqIJOW7JUBovY30vp
HZzDutb9aRPvbh6pNCbp0EwTAaUcCtqhPA3kf7X5VxmoJPBalpqvv0A1dNn5F4YM2MCqjH0g7WAF
mv728k5pENOL/VK2ZCn15bR/lf2fl1ou/+W0yHNKmGzCdiWmOVLo0Jz8m5zy7dSDaM78VFNgU52C
2wJVQ5YhSadSfr4IXenj9AFwC6i5fRRSymzLcaeadE8XL8EYuh7ZRgPd5TyeaZjS1LV8FL6ULSN5
afevMmlMkRvUFanhchkqW7LLZahLL1lKzSN+KfzyU8tl/vVLrWGCMTB8TlkNNubpazrPfl+TdO6n
wvlL/LWUGnxqRcmlUSTKdpwn8o7m2E+/Ra2+XhUrr/zQBj+XScOaQGFLNpkmFppdqIyylPr/bUfn
0mkJT9djbKr9PK0utz5P63R//ytJ70PQTE7JEFAnAHjelwdBnxrq240B5R/WIvhdD0N0ZprCUjjU
6hNNEpTPAFucAJQfU1wJpZGmfl6mVrrWP6fb6UO9DDRq8qXdMsaoIg49Df7tQZ8/8l/G8Zdzg0yD
FUs/zjdv5z+HQpeHafE++iAPAaNdB8eFOaZbDkML0lCx/89i7dPyIKIFBt3IcqC7dsIYquJsY8O5
saWHscz8lP1SZtJTBHqNFmcqivQNjdmcki7g0XsO69dO6/n3AcD20afVFlSENIT7TaOemgde89RF
YFUVyv20Bp3vnt6jag3t71IzpQXo/E5pAUrJuTMvb1pBllcLGntPnQZkfelaG/MB5KEfT4T+8fwq
qfBT/uM1As/HqrE/LJ1p7mMfa166PP3s0lspRWVU+68slf3rUqmpOGhT1nza29PNUdM6kd9CoGGx
ZyjX83TLSuzwQCzgAcWLLVzSDivQp/xuptUdzUSUgmrE56yMsmxjZ8afkJnlMWlghQQyrzwGYNTc
BwKWhnNbumDfieCDMbQRnAltuf/0ScOqGF+35StJn8Zexsnod1IiyBV+hBXQBz+XB0MpOigL6H+W
11tlXpoY0fvLN1oDkHkLpOI9NdR6y1hDtxf7IIRT49LTVzkFqnCvEOoERi5gjSGUIIT9UCoPoeR9
uaM5Z6xSLGUkIsg3LR4Z9V4a2Z7V4GM02jb2+U34poG1DhKcRbZqlLLW1MRQ4PYHDSI+wPOBV/j9
ujfW9CTpgLUQuDOcA90lvZl5qhogkAvWPPeRyspYeCuYWK62NfyKEFVzwHlfXkzaaRl84r9oiKcy
2hhxW+NGPF/vzSMNk8pr9kkDE9E49icslDJY5Uyob8of+GIkG5gbwSY/ve7l/jTgnjcguXiHHtIz
wB3aRkEyYvRryFAcYh3mOmiCpStQ2b71nsc2lhrKIxZ6fIMO8I1u/tOubl5Yfyqdhxott5f+3Sm3
nKASsCx8rNmWp2g4CTwjdb2n4TU/smlvSX2bLvJlDprHNxV+OaXQ4LaNCtAjYi8+QOwJkje0MA3y
reRgh4Y6FnyHEJfCJI/or1XWuc126IsbbznsQECJImx/b3XZDY6zlQEumywM7uw48bOxvtnZVQrP
2dCvJqD0nDyOK9Clb8MC+270IHSWaXCBVmplWQWE+8y9JhW2Jyk/8Khi8yZ13sXOKwsaiDTOl8XB
lzJGuwVqMye/1FP2/15gzOdQN4D7dqsnMtgp0W0RRebM26X/c/Vhswq827nazRMtw2NMv1V1ZO2W
vprb3AdmqNtTETzq+J7QnDInqZTylKKDHWpoFELBAuvHbsvNEeQb0PPhytosE8e8DKbe+7HkNqVd
HZKql9CnhfXjww5B3aSP7XDVQNobUTPppwG4zKI0KOf1jDfq8R5zCsyLlu9lUb+nHgkAzIBQA9MH
0USwM4x0S8OP3jg8bSuzFe6eul49tnMD+u0URrd1LqtxXirSnX353X+VRY03uWbFXd3iy+wXva1v
geK6zNNZ1bVbcFde6bbparYK5S6r/5pT6IpOr3SYkKLvZpQb48bRRnjz090InmSq//SFp/ueP5Tz
6KGv2jyc6B9ahhLH8dGu+LquNLlfLB9Zy8x1Mxr56tOCWDehgFlwns/d+lMX/JSkm+dJLtdhzRp7
pcACt5eZg48EMAfbNEYvpG887X+VCZuaBm92WIgt4i7rQ9w+lqOwd6niW5Y7WJtSb3JUGiHwpgZ1
ev0jqCYNkrI0wTY/7axpRNAPQ6ZyhOMHYLyl+1HH+tpFVdc8ZDJYQ552P1bRFHn3H6vVpyc4P9Hp
408peoo6gN4r1dfQz/2Ytngjh7UsBaa9j5UC0EjHlmevmOlhCwLD2rQksnJb7HsACqAfiVmY9qBz
khZ6PY9suBuma3xKjkEBI0EZCAj5iT0Ho+WaWlMPjsISj5byNUjkp6i3eYlDv/dp0llGfYXl3jrr
Q3N+SPRoVCTqdZGboLemXb0FQ8JQJocW0XKjz2Oz35pwYNNwZVn9aPEYQJj529/BhABtiu+fllwD
4GubpAH7F2zOg+17cATD1GsqPAwbimDTP/z7qJr3eqzAkEtrUOqW9JhxV8cI3PuTooDX7Jbn7xlw
JMXT924pm9ey9fS/QI5ozjaQ3Ch/WeDz3qSwsx3y7EJdgnqD5g0jhnXndyOChPbQbwEaCDMS/bLd
O2ITOWB6/DRqKDkfpLVKzdLZZ1OPgUXO25RQvzkUoC+eFrBape+YgWCgfoDZHbLzfN77W06GaMpI
x6psmuTodVDKrMDKCML6j5l0vimqmzuNkejjhpJUSAd6a5Ri8GX7wW+3zpxb0cg1POBvUEky502d
K3gOuJpWdACF8gDqW91/bHZOU2s75RSN6XegoqQnM6/saD7iJYDre0rOhkp6+XOyd1V4tPiPOki7
w7LXg+IBFmLcLldfNoFDHYCUdUzBommMj4j/zDZhOqxSOwPsDialSP/Do6ceDs/9sLOm9whqH4AI
qJ/QtDW/Ygc43FVyavhkfqA14GRHTadDPh1GkOBtRJi+UBEdeHlqoQZwoOZ5dPU83HI6rYL7aUTa
dQWxiexZH9/b6K6vLiZCQNdxvm0LfmlrBmSLBreq4wAboYzeN2yEuWCxEKblngMPDtrNaMUrdB4b
jr4NNlvNSqsMaGcCTXhhrp1cmpGxA3hWr+GkxCXifNwFmvgFMJu9zrVWW3sl2IBDAJNgzHcUXO2h
fAJ3quXXvPqbLQo4s8BFxHwRWmvE5afHuHGjPWNM29mByBBeC0eFHF12a4qqwPdSwIE6ZaG08ypM
q9qao1hBJDS4jsPTyKCVlwP3d81SwJ10L3OgxgP3W6sNuCCAed72fxg7s924sW3L/krCz8VzSW62
hZv3gWS0kkJSqHP6hbBli32/2X5I/VD9WA1SeU7ePEAVCjAIk8FoFMFm77XmHDPBsviUzR8duumH
eqitB1NyrCh522PdTiA1O4n72mFhDVDdqlzhFO8zD7SJQg6pGR+qEmHFlPMtOdU3JZOHTgWuokMB
SBTVQKdgXpx0cfmgQeJO8W7pxVGJ2vRbbbwtIlYPxP5aQTYqVy2LYMQp+GZEF5RlLd6s+I8B51C3
jodJUCIqYG1qEmtL4/+jG4sD+Eu83kP7IYiVU/xUY2iL0jJA8LkEIM0iv8nTJljmvZbpy1l10tek
nzA1FUQiwXNXvTatxr1lGOntoJFcvWb6lIrFuVpZlzKKvHrm4thbDjB/M5UHjWjEIE9rQXBxVJ7K
RXvm84jzhKzg7Ia0Hjn/qnDAgVlsS6RwCr4g0yVgreX9NjPithhzhMnNog++tb7C9jL2trcjfy4l
TgUi2/MXt/o+1RhzZne0X5KueTV1iX9UpsW9HCcUkvHiXKxxLn0jMbvdXzf4z2kUEPwsWHA/+D1w
VbuvywssN3+M+BJI/r3R159UrMCKyI7zYLtv90bo+oUlZt/q3emSx1roh+AiA2ddVYX6gDuhRuKj
n5SCLHhSD2l3Jfq8I+RH97sMWxbWhR41ca3t9RKG5EJsQ3Mo3dzLnV4jLzPrj0U9gKBPpiyI+swK
7KXFZqomHgm+0eWvRY/36uyWBSI1ft3GoGfG/HT1nN3NoakRwwPLbVDaR4Ig8PG1kyCmzIfenfi6
a8aedKxHty/TG7oroYcsFyW1MuBHsLuM2vZjKLUUd8eUgkO8yBG17ediNizSYquHNNdNkraSVznk
BGfL2vQapzhldkYIQGSTi0pCCbJ6Jb44dSQfF6OVj13a7oYBKN22JspJuy1GcSrqNrvN1kVug8Vv
54elws5juBNa3OgX2pDycVmyY1vZ03nKtN0vE6YogjLnlOqDuAGI3xyB7XvT1FQ+luCYAGaTexCd
m/3scEA5wDECI6wnT2kW82K2w8Gyi+7UjhWiMm58N9v//lrUYYJTSGQ7qyc7dZwmzwFW+RCyJkPV
CFrbrODxOs8VYUEoGfKLa1at3zrQdc0lc49ao3YBCEKsjWYRnWMx+FHtKO9Z5Z4dkkdnkB1SleE7
gPsMCUKLZ6aapXFI0/QgqgqXrtk7X9MsedIqMjSVJRpIreto6tmwBkYiLAAs16onmxiU+ArBV8ra
PJLBR6sKkp8vqzKiWTcDIExq0iotJTrnfeSX5fKtlVro5TnmgngEXdoYT4bZ1s/4YTGlu5hQa37G
oreinR2Gwqv7/tsQVqQZ5dk3pU13qjU1IDgSygJZn/Bnu7d12n83kiqBmBGSLBNyLFkWPfektE5T
A1iYQ7Q6ZYXeEVPkXuNC3s/9LI89Jj9/JOLgFpfbtRloQiuK66X0+S+Wpipe0aOKxdW7YgG4TlM1
UX2TIFiZKbafWWxOBI3PFkeu/CW1wteY8OFOQy6Whs5BruOADpQwrYXVIoEI4ug0WOBc9C5Q8Qjz
NCSRkJkqgjqKPTcF+an1Nqah9WBEB9p7OtBeH+m96y1NdG30fj64hWw9q0LLopOFm5W2SVOcr08r
ixc09QVoeZLvzEAWmSQVanqk1DoZtnXXGSGkwg5DD0ztxNN1c/JNA/FZV9zZIq1fY0W+a9jZbkLW
jReGv3xWMvga/twm5GLWSgX2bKeMqMTxSkV6FO6y0qMt4JWKYe62LOhF/DMjesCp2OsTBIW284fM
YBaY1UE/DhRMi4pLdlbZfq9g+1YwBAx5o3uGqpkPWmS9ua5hnpWuMR9IG/8Y1LTb25ZBrmHmiyYx
jm1BNSFNfo4QmYnHKN6sZmyP5vxQGI62N0gg8Wl/cZqiePZwHIlzrS+6L9WHvK6lz+XQuc177Ucy
zNAg+hTxWtjlu6qt0hdrCZlv0P6njqHRENNEfatZ5FfnmnNCxkrNQszR2caNdatqSkOEPKRjbcCu
tGBrKSgL6dp1XnE2fd9epqrRruUUtWekuR8ZgIjK9CfsV4feUi5a8b1pLfUFsO58iouqCSxNGQ+Z
RvHRlIN1Z6+L0ugf2765qcJYP3VtjKsj02c0feqPuo5sbDya2PUlzXagnZ7aZjTKEcndmB0YCFNJ
kW62id+Qee/nAlCrqErX51zGkWta32PT+lGFUb7P3FLbuZoz7kUqj4tVV745GDFevHFC7CGbwCkm
91S09aFrGZW1mPiYiR0VsO63DFZDP9Xnh9yaJInYWU9euObu1BRCCjZreWtzJh4bxXqRQ9M8WrFC
WWjSgxybzU4ZSfdapP6WEd7KnW1GO2mgdBNt1u04DtrzKK3sGJVip1MZVSJT37m5/lRNw3KjEwrl
5eakPuYRfdaw0m/LloAHc1FGjjBC7/J6jM+2/hMcsXKRZh4yb1Rhb2TqxF1geMM2i6c3cc5Iy8lA
+NcideqlZejJxtmFmcTrYCpfnsvkNRznwRNdqu6LMBK35kwqazePhe9kd2rcuQ/L8FgbaHI7bA6I
a6naEDoRDA2/0DKJfs+QIi9nCdBekJFGtvAe6xU9O5PUqSF2nhzGrpVCQTTpwMvo4iUfCGzvh9E5
rbGXAXoChYM4P1VCvSit3QZ5o9SeSVIOv050TFR/ajntFgLQAq0WN6YamztkPT7+fmI/Wzs5VHS9
+q6asCZoH6M7Gvu875Uz4VBzoCUOKNFuvcymeuEV7jcEEn5nlHRKyLsPioH8YLXhijhV7YmsENxN
ZHQxOjpmJIn5uVk9aV06BwWVWdttfqSaAUYIk4rn1sOdQl5YK0K8wlbzlhsqTegyv23rzrkj8s4h
2SqT+7iDjUNuF3JKdazRPe2aCJnbHBV3ztRisG6NsT7Po3gx23jgkxgTVn+rvixojE/xbCOhN4vu
SdOs9ilj3KsWenq/bRoYr4HnJv54e3Cos/EamkB+4gFSg5sqftQ5EyUqnmkW83KnaO3VmPr2Ce2T
2LlzxIjKxaQRaWW2r2qFTBNiKJqpD09c0XhjlPKrHl+56cdJvXRpiKjfacBT8fMF287bNqEF1iRc
xKC40AAlPwqptCfHrOn6ypyv3OwkAI4mjQMZtT8mq4SvPbnFxWoGW/UmNSIKo0qv/23b9l87z5ez
iKvztrY9jZOcjCZrviVWi9bFMA4HjA7q1VLldLWD7f/bwow6OLojpbu/tjWa9bWPwvTWRcN1bRJ1
Aj86vvy1wzjIKMhbAFx/bbP6/U+i0hGPD2jgHVUNz7qb/QLEEF0RQkXXnlTsfYYfO/hrm2gbzGsd
wr1SzxOUYK1zGEOnu2zPWCqxXBhrHba1bSG7karyrBscr050tRwn0O0yeRhacBy6JbKTjsflWoW5
uOut+X5b2xadCdu2wXVw3FbVMp0v08KHXPfX9SZ6kj2mBRKY7cO2DTdBf4+F4cAoft2D3eaGJCU8
uNXnHo1WtA+dQYLZ52uwBwLsPjBGsr63bXmpNEFZKOGu6T9qpbevGELtq9sP084pko6wd/JmUORP
5Oso8eO2S1JA5i25Yfuq1NGYo7+97UqGuRZKt6vejTRzyD/ztp0/F+O4QsTL8FhHeK6rXjyNOnnL
DAIG315XJ7tInur0oI6WeMoYzzypSxv5RGH0p22HkUnUKV0UwrvX/bddoKdkocuEN5qMU2HpyVWp
3fKszeAP8qxNrum6qFdpaWsUFZUqVreFEzNDbZBVnqmI1RmxMqA0MNwPqlH5CAqN55rwFr8QOiPG
thTPDObGnamRALo9yhfkHldrvV+5i3iOMqu6q6b6fduXiKPpGjbx52PZ+FPla5mXuCHS28puS5l+
ZBAbMEi38bkN7e6eFpf+NKVxsYsxsuYEn/jpXPdPnTlm94rNhH9d2xZutaZmhvX4uS2MDIGBlblH
qJNH5qwLqVd7vN/pw+ezCEfacYGed9uDKrG8Dw0573+9ZO+WloeeVDtt20j1ms/xSvffnrBtCwcM
/jEOrs89HNoDJTGVu211MpL6cQpxu62fsiQ6875QkqPeu6lvgc879ZqhPtUSSbwqmJi1TqY9UfLS
niaXY2sQ8nHbZCUWQeuLVRy2J4STNdwOYvrBoEh72jblqXtn1JwY25qj2xYCJmXYbauJxZelNsOu
qdJjo7fanWt049UYJ0gftf4HN8fxui0WJyUZxpTaesP8c1vtOv5SacnD5x5z5dBXQGcv6AUcUhsA
XdwTUa1pYfxLDHcbMaWa1R8Ys8UrX4ATKEaZXYzGBPEXa9oBG7Z8VCQpc5XU3W9zE5+MZak/SK4+
T6WS3I1u+h6uLGaXYfatvS6sxg69BlfxvRD0TZqm6p76Ov1jrhW+tkgsHOUlKI7GChQ3iYMSa/Il
87YSQdxC8Zi0otmritF6hlkoR6f1y0m/NIMGTK5N3KP91PfFzlW+oVM07olbbGnQYjSfLK167Qz3
xLkZ7e1QaTwbsMNQalfbAVAh37ucSKcRShdwaJvyR+w8lgPwF8MVNWjoyD2qb2WHcDhSg5nQ5Cf+
9H2rWclDxfVxyfQrAs85wHzrMnV0pztzabRdNpuQQpbUd2KRfRuy0dqPbUq5oSppv5r2jlRljRBH
aq5yio0bgVdUtMmvsdfVc1Tb706X3SyVm+z0ZcFBozf5W2QdVEdnbEdYVkUV2HfTRn1Vc1vZx2li
0/MtsnuZKD9xPEKTaRJIfzYay/idc0N/rcLpweibF0Mr5ueqyxWyFJsf9VSop2wNgWA+ScomKZIn
zZYgy0CjMRjtdS/NsvShxDKGZlsNv7vjObQsUA9DXnwuNIKDG2WCK5bUi7cNp3PRlsRj0C5MpuV5
NOAa2oS/ZlOZXsjcSRkhWuVOk1q3PwIZTX7awD18tU6s+xJIxtoAthi21T/FHE+v3WxfM9OMfmpF
+lqaDvFSBfwvrCV0HowmvtGaKTzbQ5sfW2OqL6DaKzooYDgZh0ZPWmGWfoIA+A/XVl7soV4+NMAz
9pp8VIY5bWfYBKS7z96Y1vmL08xGsCRxd4QkoHkmUwMCWZuuPYMeZGgWqYSSZDWZgnE4PPRDL59l
aMnnebWIWcVw3dZyvWRKGqvLzbY66Vq9q/W632+rI+FhpxyHgNfLsn/OrPWGhn/0r1drSmWf6bb5
sO2vJbZFRK1Zw+rjrUwjK/bxmE67bdXFP3pDvgZzx/XRuOXWb5oz7CLWtgU5YxfHGCmhrZvYX+IR
AFC/rVpyxJKHpj3YVonCWW4jKvh/vppdGOsdbHts+3xmbb8tVqnfbZ89HK00GGi+f+4xFy2zcHem
SrG+VcX94pKb5cu2Joc5CmIjy71oDuP7gWS1e0QLmVeksqTqwLZtkQ6hFmhzhOSjtZRgxk1PrqEa
3RMODHMfguq9oirl2W6Mh3/bvq3GOFHNYZlvB0mRwNu2RYNkpIKwfb89f6T3g8beTXf90LiXeWrU
QztRd+yEzQG9bdwWZMt5g8qJ/dcmCoTupUJQ78sptT9fYHt0e0BgjD/l+fCVVPqL2tYDEyu9EnTQ
Y+si4/l5dtTl9N+2zXiU9sxoAQ6su5R6a120LuYpNuIGm3H37ecqsxOSiooxPq63H5pAnekj62iY
fa3PEV01XKjnbyvbAvgPD4IkIWBuljRctvXtIX2ei5sER5Je6NbFWBefL4W4uPBGXbMP28YePh/+
9G7Yp02+XCDd6mfcakScsrZt0lv9GA3m8jDF8wmLZQNnZzResOwzDurVzzXi/A6M+sJHGbvGS2am
+2axquu2Z6sVuyWfls+1ZG6CLlncz7UaJS5pVdXTtidJ4F67tPNTEtbmS68zcTR69/OxvP2ph0xO
F9d0bsAB1S91oe3teNIe89GpXhS82H2WdvfbYyBIYZSRnX3X5nWxNzLaDYbTXiuyfgfTS3R0isJy
0HYqWUcbgAZ1HtlBMtRP6UKqXRcv4oqmnRlDqq6lz7k9gqoofXj/HP8cejmTu6M+UFeZBy3yhEPQ
kair5uT2M7dAoVoPOJC0W3Pq7sTqn85mJzqPE+zObVWrKh2sjMVgzUTmkRIuOAGq8SErOkGMdPSQ
gTE7KPO3Nm2T94jxnw+nrHtwIQt6+PkzIIR2feAEenU6mIKVkpa7Wlt6vyxWc0tZ3tT4xaEtwQZJ
nxqtN985Pk5MqsyXwaCmEOGPjfNMeUPgj8+PrNJl6suEmvLspRdHd4zIG0iIbB1d/ZUpyp0biva9
cNOvzYYhm8nN6gri+iisiiPBWO+El1zNSE+gDjcZGgEtu49EKO7cmgN73ZSui+1/jpqKA0aQ1Atx
ekFVCp9wcHnK1LkH0qyX56mSD4PbVN9Teok4YgrNE8CVfDtXJDQ9Td7qemsHi7CBFtvNjGpQSajO
t2+25d4X4cEqshZFDIuEUCm8SUFVKgqhW6L046F4ymfMLlVN/Hhu9Ptec+pdwbXPj4ZxPKplZPu1
leqAQ6p2306E1o5lGL+UQ6YdLR37vjUPGWEZzSEv+mRniVNdj+0zYCnuMT3QShCrj9uadMPXXpnk
xbKt/GVOwELhRsKwva5mStz7hjbNp2mmAikjrp5jrr6F2SAO5VL0Lzowj10nLBNt5Gg9ZSB1KXas
M+YWjfrwWCR6/qxPUXKI7CHfWXm3//Lbf/zXf75P/zP6VcFmnaOq/K3sV21QKbvfvwjjy2/15+bT
z9+/mIziDZyotiBc0tZUW18ff/9+TcqIvbX/QZ8Zr0UaJ8fent9y1TpvKNNmUR2+QX0KPW4uFaG5
6/oUxeXtuo+eVH9E5sJ9rW60x4gLf1AVi/r5v21bZRQhMgoejcnb45ckdXTbD1ghTGC8zp+0nXll
7NTwb5mamcVx4+tsCwYPDDqK7rrt0TmWt/3h//G3v7zbvon3qp655+Gg/fvqfz1XBf/+c33Ov/b5
t13ukve26qoP+f/c6/CrunwvfnX/vtPfXpl3//PTBd/l97+tgK9K5PzY/2rn6y/Of/nPX3Dd8//3
wd9+ba/yPNe/fv/yTuldrq8WJVX55c+H1l9c4wf+1wGyvvyfj62f//cv//t/dfJX2/5K3uN/f9Kv
753k6fY/NEu3dZfCgKD+afFy46/1EfcfQFxc1bVM3VZd11LdL7+hOZLx718M9x+qZqumK3SLo8yx
zS+/ddhl14esfwhs14YqNGHrcCDEl3/+7X8evZ8/2v/laBam/rfj2VZ1obq8hxA0zFyDA/vvx3MK
kSh2lgmhcATLVoWyCaQSuo5SdF4VFvhWp3TnmG86xnQJav0UzUrsmdNNOFDPtizrWOVVA7/TtDzp
ioDyGrWrmMBhcFpi7eo7fUoDHoxUbWsxfY068cRinowovI9U60ommkObSH8l4etZJX1YrhxF4qLV
3SjhLo5lv48YN/VjAp9LJI/Ich4nqnZBpOuOnyU92bnj99CR0tdHpsETbGgHn6CH4zn1b5y1DVAU
EPBtpzW93qWFUVAvyOA7H6bsRQll6zcRzcyqf8sLKrTt4H4wb5YBEjVARxXjdEnPtNQu0F5B1IXM
sZLQhZmGgsytAbvOBiWM0pbxcVIxoxHHG2s9BN7opeM25CTX0cC8BEaiaNo97BwLklbceEaDUkU2
d6SXX3PCHi0rvkxm8VqUDWq1KPtKr5svS341rLHZKcPsm1YagqbNIW5paclwwaIjZAEwVp8IO1wC
uLLlIYuagIzqHxCa3IA4tFuu5LA1hANETe37QIlV8BeQg5leteBC4pAoBcslwoAA6bK0oHuBEKqH
GDC1ZGyc5zm9pKQ8JmMWpEQxUjrNVX9wRgAC3FyMOR8hk6CmWCT16MGZHwe1IMZVLLdJrGhBIX+W
+QzzVCofYolmj1Z74XVZZgYtvW/PEhTZ7SSbObVTh+pX+Z4kqYUFd+V7wfo13R6vH31qv23Bi+cY
nHZiOjdpCNZm0JeTm6gvoij7gGIv8diVdtS6suAXcnWCfmcXUG20HAYkwUfVcY+tziuZla8vCqK9
OS08HTYH0A7Pwdvi2amjoFIoBs9au+JanD5PoXvl9n61Y2n7qKEyZmz0M7Lh2C/HiFqhiy3brxWr
5zeg7TZE9qOjk7ktqP9VQkRIneXs2QpRqqp03ZWxHqREK5LJucZ6W9mvUHfnkxY1zQ45l7FTgFge
yqT2pXQjX2alsVf468EoDybdvvZBJUuA6XIGCyejBjc57rciN6U/9FJ7IRTzLba72e8pr+/cWzLb
7Z3rgEdkAoybbmrjfagZQNu60Z8w+PqAEgTMdDQLGSyHIMw5PD1dXxBlVWg4cvePOCF4vk+NAP2O
cqXoMHszdCPfJExyz4njl3XD/Aj3ctCA9JucATCPOtHRXoAmOrMG+4AuTGOOKH0nL58czSPGIebM
6Z5nqiK9Lh9xfjgHLUvXtM0uaBPxrmMn542Go0Dae1wadZfCybE01/IUi7xtGsv0XkO6SlXekgCW
LDucsnTdJF1ht8b0CMoNbqRFeLeypneMIcXVTEz7hpGvU8TeHNbXCR3hm6VmLyk/H/ClJIO4lDxa
7UCapUTzgQY18hoqivxWlygzjhOaWJrKZnvYFAZx6WB/Z6CSLchsqCQQf8tl0GIMGMw2geeNY5Nl
nwhzV4bZ1y7Xvsfkj+1SUfzMae8GpYxtf0oTukyuogfCPaeu0u30MCRg2WrPMXGH+2lQ7+e2uSLr
F8j6R/ppdnjXpG+tqBlCEvtX6/FPAYRtaIApLzWHa9GgCzRpROAHedahzno1lwbm+UL6icMErDAQ
ssoxcIgfDfCpJkcrSV+NSqANiTiNHMZYxKSm30M6i2d6hbq2yuPH+oIyiViUULmphnnPHzme9E67
T6e9KwaOMqVLPK11aWTLoT5wW3jLkQ95A+Tu0A3boBTT9z50XJghto1eLHpr4uWsDXri41m/Tj0T
w0yLktsw9kMqAlla35Qq8cBDogRL3yb7bsAbSqJESGMWuDwaKx0vcnujOgpQHi7SjkNPXdbpg9kg
KrJL6ml5IlKPQIoz3GATdkMKMkJod6GNZLgz7DetspUDRVoaQhKVqlUXJ5Q0flLt+lYLj3nDfArt
wV2BVihw8iG504p7NGTUDx0o+rNG6K2D6kcxjAOMMMeHcOnrZt69Jtab2VLYy3PdE2qDE4s4jyR3
5V7SowTvnAR6akhG11HQC/NaDc2H2sRtkMiV9ZOrt4NR4vB0NaYnyo/KdOcgok3frfKl2gTvB32H
X7B/SPvtyAJWIcyzjnPdL9v5nnz7KNDN9J56lYcW8Ihx5xLZofk0ylsnS/uzTGcOV50WnWlTcpEr
PqLOXdBykg+gc9TUoBbA+c37RoiDbuKG71SbxApPavKbiKZ5t8x2dHI7ZAiVKMgQ7pFchOKDNMya
Bqr2R5wl9GKp0hPYyXwEM22TDYErUrga83hg4HPImkjSoBIO/T7u3GaHh34YviaJ0WCNaUcm+gCu
VSWOvTCl8kbd/VQvahxw4WAoItEYAEgse/Umrv8Ye4Ilc5PkF8U9FCtZC6Z/YPeiRyStJ55Ma6YZ
1YsKDW2fIE7zKFleYwB/51kZmr2pMS0Jk4MsaB0uST3CiuWwdnZJoXWP+ui5dNp2RhUhEYS4ZlYB
wXcvBvD+vYgzNDrxD2F2ahA2ZeVnESXoeGiYg9eGN8OBPc+GeWu79gujrExJ3+bQnahKQJVgHFEj
Ctit+EVVNb8LM0fCE/bf7U7NvdK5nRwEh5OhHMfGPrVIFDAd7vD9IIbU135O9WB3BAVW2tvcQgMx
BzwWFJxP9SBXGRfqsKq8iFqCNZDaTZlwDYCKxK0Ryi1z9JqOaMg1yUCvMOg0D+fpftL73i8kLdsh
DUCmGcEMouwIZnI/jNZD1gyOLxMq32K2Dw0hCfxAjr6fDNMrpz6g7gRtPMoJ0O315KQM9p6bksJQ
yUqPoe28qm+OBf2feSfSfQsqT9bswiVRb01AxkEyRq9tqPX7tMjD3RjOfzCGQZEQ0dmu0+RtYQzU
RTPI6bDEMaDxwSHLMngsP/RheCLYYaT5Pb+oXdfuRjUieGl4IOwTHaA+8eOo49dlLJydyFDBbMLO
GYYOhSiSpA0tnm9R6nN6yOUcJbayG82G1IWU83I0evW2wNRwFFoR3ZV6etPmCGbRf0A6jes9YRMj
443c9ue4LCGdGcMht5JLNBU6pngwGgX4gQBNpMckQrlruhkpHxUMSw9NPwZq6OuRoFREk8boIY4Z
ZfQqS/VFUhgvoug82VBNgeimY66QJdJ5pZD1idyByJu0zM9LyzxrXdQRo11TFGcEX6N4YhyphHvH
1ZCTcw0OcsBSta0eFMt9daPxpzJFt0Y6DXt4voeBRvEptvK1W1CKm1RpJ6+xnOWiG8QWK7KjVFkc
yqLbF4eQH+e+g5AYKXPuT01BEi7E+C4/dX37CxXZbVvVvWepBl0CQuKlCum4C590tFyI17OgUq3j
rOL7Q3z6ppKnyr22fFjn575Za/AviPUJBgA8YQ74IH+rylBhdBomiBGMKjBUYCfRhFagGmixApcr
ZHZHm0LQBwcVwqVWdI3hg0iDEjgh+e1djctbAZ4DUOO8V8VNyc3dixT7Jh65coTEMvla1OnnXDUO
Tpb4kjGZ0NQyyAzUmsSYwHxOuTyOLtVujDe8j92+Z0aionxbxvuSqQKyrsFPeQgcEtjeLq8PaQy0
XqwDYkUEoUUso4GdzaBw7qf1uW/H6DTiHVP0Gm2ejdBMlXxp8eTsOgbIO86U1B+H+GulnqzCKfeS
4qhvlO1HakKNTuSUnWyndHfoYz5MXA+eDUDEkygV6fbWXtarXJcRtucRZ3ZZSGpL4GJBEn1VUWV4
BOX4dl/dKx0avSRdnqMSNAqFdRxVc3qW67fgwvOiFWPfZEZFREm5HxvxLhUTYL4zQ6/i89qK+2ak
8kfWcDcctaPA6HEURfixjrPbRn7QyI651pAqYRJJEIDTh0HuHkkipxRm6OXedNLrIuvwqI8qQzns
ibHhvBKU0tDbsM72jLW9qQdmbNrTnIzlrjA6BFWueMiUD6b/36YmwqPIQWdzNRe1uNjFTTNP88Ep
bvMKd+sUy1u+zurGKUuCv3S+JWF8Byvq7ND1nuw0MvbdSNetiK7UzncRfRhf68bvjrt8kK18yOgB
+XlLR4f6koaDkxF4SaYUUy28FILxILLs2Ju6QniWYjIonAU3ieVbPihHzVDy3dxr5x6dZTamJDRl
JHildO6bNnxROoMAn5FipXI3ZH0alK06+NJGPjKA/YPsce0Y+uDcqe/jWDjHUY+PYPW4Bbc9bPQ/
RAGgqMShH5BOJ73YNn9N48z7Fmv7SBvtvU6IXeCOi8agx0rWIHJ5GlCY+DiTr73mjjcm09qo64d9
aSNHKcrlNEXpzxbmLNwZnDGTHRs0opWvjhnf54jcd6I1uBVlvNqAlhcRbStkfwwdg9w86xK5dn9P
Cw3wuar4NRcM33nmagjmgrwXf15Mhp9Zq+yyiK6SbTowVsaXcEpLmKQrLNJqmby1reUtM7PidCBI
qrVMY6f30885biuE/fpFk2Z2U9Ryrw/R8ECPrbtvhmctovqtpcrzyAG1M5IUjKqY3nvbuSgkMnQt
crfL0svpLJSQnxU34q1uJ1xBw/EqFPXFkdU7rUwI1STWeD2Xs3A4rgE0u9Zsn1raF55TOO+V3TIq
yF+URXK96fpXhjGUxXVGDmbsxIFlAzoXru16xkRQghM6sA3LBYfzdN9XSlAlanhwDPFdQcgs9PFo
xvUxNTTFC9Vi3+b8qAXmAGzn972p2HSTANd0Zn4WlHQ9vexBviG1udGjw7IYzKwKgM8zzPmjYnbn
SQevFRllTTUYB6pmA+Rrhd5DznRANtM+C8FwMZQjWoTAGg0u6Kmv0TmkybMyGmT9SPGkVwXSJUqY
Nkl8MKezc8dVAgVSd47VmnSC6daeCuUS3VGn5+OUAzil2r1Nprj2x9bW9v+HvfPYkVzZ1vMT8YAM
uuCUZPrMsl12QpTppvcMuqfXR11AuBoIkOYa7En36YOsSjJird9iZYvIi9Os4bFNV+M2kGPXSBbH
OPUQ7eX5rU3JS1r5zkGP2pP+GydRuo+zy4KxDU+ddkQEmIWmgY/DsqeMsH6+FGR4BL8XcjusmeFl
Xs6M3yg/07wJkqm56U13MWmnyVBWBnruvuVLW/gZ2C8XZbLsY2+LKnYzYzfhcKiYuPYJxvO1IUKL
UkczE6/ewiS1ANl0ill8bB22g8y7soucer6BvUO5neS/1YYkiFZi9fEtZuSeWp8N4mRDK+KzUlB0
raUTOJQycnPf+YINb9QZSgoq+1DjWYE+de/rjJ+lgcU4kq8CTxidZkoN6GzRvIgo7f5fT6qWpRcG
79rE+lYPB8st74plvNnU+hTjfFfC/fq5hdWlGBp2qYyaRQKP0TpGSzBOy8l09QohiXbBYfKlCnVb
+2ULfZzPquAjI2RIgDspWujeyhO2BkKiNfk3x1rVpCjqLBa9oNYBXUrLOxSNEYd4AoIGsfIFE87q
Z3V2lgYec2RV2Dh6cWS9f1HksVHS18tSC6015R4f3UcnnUmMSUuMGRphwB1uSwZgsuWYhF1jFjs7
nsMuoQai9TJaChJ+tGjz7yTdCJ9tPA2SXFGvqL7zXMyorKEUcmQrFdm+PE61m316E9JATX+sK2kf
8bqDR0TyA5sHVXLccdHSUaNVZfhWZi9Yu664TEm+jzyX78lzvmz7NJnqU6rkWFXqxWENYVJLz1lt
4Ewqw3RtKL0rJxzjvLETV3xuEK1rmDXboflbskixm6Tr8A5elPqdvuz0bD7z8chxrFd/tCRb8fwt
l8nj9nB29mCDj/IssWj5BNSLEBXHuEucMnA096Zp9oR0BMpp5hQt5aF2FKYXTYlDr2XvS5/8W6hx
IBuv+C2j9E3pLfUf0v6nWS6piTKcM+M9p9nLL9ao83utz3zM5VE4N9Jl9YzsvaWGS1msq1+mF9nQ
gBKP7d1IkLHfWtW0l06fHOCaXMTn5UVXcQqSlz+5SLx86iUISgUv9JpmvNeZjlfSGWOt6ALDNglK
mJlPMkcP3MGwnpQb31eSTa5p7dEfDfjJLNEhRmXEPG6FKBlIRpf6VzbjpeCRAZiIgr4jvVcXf1xk
jv5UcwB0VgEBXjFvSXEZclUG2gJDktukta3pxR69x4KUgTOlij/5gyiq6t1kqHKSJxM4Kmw6PQrb
pHxWg7djvs9PaoleaTgyeEmtk1blhFlIUri9rVSjjxsiWfoc80j/FhvZo4PULJykrPe27ZymBLyZ
i668jN7I+FnX3FoFhkrb+1Qr/5tV/eht/yrGKDprsIFgey1GDCbH5Nd1q+dRW78tRcCyk/M7KZOz
Sl5b56pDGR2WVsNbi7V9YcK/6d6/uUidXayJ94ZAibrYgo9REuzigWdPEsQqRi1QdE9aPFRXF6hV
yzjmXLeg2p4UCFCVaj1SJRZE2tT7ZXfiLUZwpMkPPk534MsPhVEf6ohB3Yy9nWsZJzN3fj1Epkmv
+7oGIaypVIFKoBtzp+kyxHw+aj+vhpWRHI0cm0be5gfvL3mXYrDRr3BxGstvTsdQ4LXmEyJ+y7ca
9a8tmSYnIQg+cO3DVC1nfYZ0NEZd8/OV7PlY2vw/Qv7OtvYH3voW06M6NIXBiOf9LrG5GyV5xO00
MipG8zHNOQTcRJ8ei64TZ95ytMm19S6BF+48qvPQVMw+iA4lUF5Al0gf9vZIxoKCuR+cgt9z9Vjm
0wdJh58OGL322pKfok3TgTjH6thDK6PYHrWBIss4usui7CUmnysoIvL9+BBg4O8xFSSJK78hbj+w
frIa5NFL7ryOg834rqfjrrDTazmkj70yW5JoddBIr8LMNvswx3OADQqcrFO8rZP47pq/UWKCrgxw
BaVO1jLyJmUnL5lCYk+NgEVx7odKaCZciVaIyx5w2rTyjeyNgS6Mx2bQf1vw+tISNKEhfa3RxGjU
y4z6U9JF+zmq33rLLsJR5RgHnTicDeNIDVp8apCft9XE5VDZNOx2MD5DNV0sfht/CMgsw9LGaTWD
SY3On4JPWSj6bSl0MP2ZeqZyxpEUu0Tl1chVptI4T6a3XpYpOnOdcjJMRKnnaZrvcyPUl+5t1Cvj
3HmMt4ZIH4kPf7Tz/ESyM9+vLTwOv/kOgIJAnRUDr8BTM6fJLTdR25b4QCOOk8AGPJrzepcp+1E+
z7WhNnTtSxLYOhnLp00Me8mhY+fJwbY4uSov5vf/PLWN367mQ2FMx0aw/TOJmpDdRE4SzWdTIeO0
d6h5Ui/+u50/a/uvIM+im0qCCE0WUnCXE9kXF8GdZZjefZ2Lb0dDQ6Z3pKcbSPj5z+7teEdMivDH
OyJZ9nZeIoRAJTJU/eKPGZVgcYyP7zgVJchLDOChl/8KuaDl7J1rOojIZ9MsrqQOID0muKMp9Xt3
lR/oYeUunnQRUCfWHzPuDwGa8lwJQadCkhxMmpHwL541lGlhRJfTafHuMc5MYZIhxbZq+FRVg0/F
DDctwK8/+gbIwKXvZHUZmdXnbJUAmXTYQf+hxCJ9Vy9f1oheTJoinjqkhrTeDg8tIPm5SLfigLKv
aHpY70h5cAHW3Q+hz+rW1cahsxNqGEg2LSWEyNhnH3SZOa194GDBcVzU5qWUfE368qdzR/MtsgFC
nFFFYc8vA3nO0ZmIFm71MvA6+95t4t1aC+uqLPUw98rZeaLfDX2b0wDhZYf4A8SfRJY6AkOEa1D5
/J1Y7b/aEDom8PlYRtOb7PpQNuZfWY17j6ofX7UYU1eVEOdQqJCkvhNck3Fd5+HD7RtMeMQxFfH8
ucrouroTg4rW3IusPIJpGCCesHad1QXga8tRYmrCADff9z1ATWlPh8agUq3M7GiDTP/MlZc8UGQK
ocmNfgTU1nUM6haA7hMiRaiaOrR1wRuaX2KWNghY7O5UlpKQk3Q2wswohBu1JAB4UaAFLzxr11Ee
yVW/0avmEc1+DOv0YhXaFxnLR0OVf7XIPWmLeSwosbGhOA66Pk24mJipmuJdO5HsEBMegJVslQr8
diyAmnleR9iu72eBN/mi5cxytTnh+sazVtE72TTpNhth6ZjkHE4aI+XE9RZyGT1gzaI/Oq7Nj0xd
Xdqy7ESVj005IaOd+bcxxK9ZOFNgy+RG/PVTobRuRykvF/fQYGVqG2a+AVzS0P5Vqv7y9EUcnRHX
fkFnALxle7XKcWSlsl4imiqBZjJ5tMqUyF3Mxr7piB+zRaOcFgslmHGdBDpBHvfIQ6D30ixEjyOx
Oikmtr6fdkDIOPmaIcRPUfApGweGdp3a8WTa+ZfH/I6oHy+IN+9mQHk1pl+j7aRgMO3GMmRvAmjd
n0wCjGWEgr3D3S1i/Wep3UOTGSrsO7M+MG5fW+rWePJtDLRZfSv5LZ6s1DwONpaczuMn4a7SaKrb
4ISSMzDXKRIzrCOK31Apd09TW3oXSUlvSfTHsOWbHbdXo2uAgHG2wJ/5SsUlFdX6XdlxmnTzdObM
70I5GnYIXPtVOZN9dazqVlNOhRGPn97oMqjk+L0dLIb7yPIjTztZdnxXLhIwXetx6gD9pqTsOkq3
PyaDJ7hDfUsUBmqgvCDrrXBDobhSJsN8RF/wa9Wt4Fmt7hM+Finzu1SI7lyplTfcuXoJyRQOVbSN
+xlPJSiVCUVAPO9PlXZih02Gg2mKQQuM9BmdRh/YXsJjppqe91tx87j9ySb1h9zqMsSxe8iKJ+iK
N49AAFKMgdzclcCNTR0U4lyJ/UQTLDsVYC02O5q6YZPYkBmTuKULH5+Z2MFE63sO/aNhmFfRz/1j
mSR/vccuufdoPqlS9gud3A3ehTEYN7V1mtL03TveYbYfNVtjf+EZNUla8XWxcHGN+tsoZRpSpgII
A3tALaLH9lAXMOy0mzKGGFNl7KWdvy9JDZjpMZ4t5rpnqHbpjxfvcInebjD0q1mkT8qmqlEplGat
WLNztegnIEaUpGQ+srQ2LQRjZBK50B7lrH102JhYT9oqEJUusdQkjzoI9kOK9Q+WriT8mlcpSJN/
6bR+DhFKEszHn44oFUUouD3TuPoa1WrvVqxkIZRO6oOI9ITtJuGWZxKv7c9KANex8MZrqm1mbHPw
06Qx37FvQc0VrwmBv0FKi2mYNi6O+JSIQUmTu0WdV+4qnXwStgNNh4+uUmyGSfxh1iclgSr67OzI
exwiQMa0PIbJsuxLrf2tdEaxzGrpx7QyqmbGGkgvmZd9hDfKp3uLiy6JroK7a6VB201BBnSo6aJu
kotkisGigHW1Y3eOFoxqpHsxdS2YjuchtDIWT7d19rL4wGWvn4rWzA4qb567SIPerqYo0BUtdQ27
ZwJm5rd9FAV0iv4xCbAP+HxlQSCHV/90sfpTJUyyTDp1yHdhgPHiqVo9/bknhQNTlLYb0xoMtyss
2BAx+3kJnqdvQRnSqenqm+HAi0F7QVdqYr/GerEUDhx8QnIELDyqbjMafgkX9yc11uAjDFZNSwl7
Xna0AQ/A7k6kgxvJboCpLE5R3jgHMcOq2wcoTE4VbP5IStLnhbSMg5P1B5ZBxN54NfDAouIkPsyK
L4v9SKrsdOzwFO66qk8DYoSsgEFuPaxJsvrCU/q+iON1b3g9/h3aiGZD68Hnm6M2VT/zjBvT0RaP
QPGGuVfF3S6xocQXWltyHatxLZHZmIiTwZRBHpOM5ZrkiR+vTHE5WyOi+01QRI8deLK1N5As+L1B
nvSwcY95gtPeYgJ2tzBoDA69wz4Xo0SILONtyiOqDNEj7NM5LgLXXqpQy/8OjjGdjdXa+L3vaOWZ
JH7nsYbi8afBNm5zvjx6ZP/54yWZiwsjMAICQu9Sz/w7RrmExzLOgj7cNWuCDG1nuG46hIEWxg2d
L+9l5f4i6Jn3VfSWahq/NfyVssnJPMV1v2/Vaeh6eR4EkLE5riMEndegoJkdfrT4njiF5ETczW7p
mIrmhPFG8UpmtEljqIB7dsEb1JwGzUaQ482gGg3PMgV/Yd8u315tBIlRLDcSt+f7Ypqva6X9EGch
dq7J5JWgG1sg+NkqtTu+gvainxoSymEH+N2vI51VuU3jnsGZXBkYXNvoK12DrB6m2wRRFnoj5Gxe
Lt9xNL+NuCt2Aldx0jQ0ymYY3Wehq90W2I9U11QHbzAaHyZPBX392FnEgROXRliilWLx3zQjI0Kd
JnMFfZ8cU3O55znaj4vT72CHYrqT+7eE2yCUUQbLaZrZY3mrg0Wzmmd7BQDOY7wiQHoCaxuhENDh
sJhmWtCqNznvcQnLWTSUe0kqWTKbpaapUM7EQtFko748mJuwK/KFp7MrT17MXNUXTrhQZhw0U0NR
qgDTfvKivn+u25e50a7JmlwtlVEJjp4sbu7JfSC+TVP/wKzaHVFSoMEmg3aeCdxf0W/ZWYKbfnrJ
Eyp1LRQfLbQItg9GFwl7nuULX07OCpEk78Kxu4tbcOMb5IvrgDSDTf45G/5wabVyt4yvRhENAevw
sJMzj3hmpPYJfcSZ7LlVZxyLVx7SVAIQD/Kpd7on00gvWe5ageJu3Vmoa0ACXc6pfZtoxy7rvJtH
qaxGDIufxM3jNDQQVAZID5sCCEudPXiRRoYLdF+QurCCJiykRrvnDv8xSmwcKeTbxMi5F0KHALtA
i7uw26WIKp5o+2TCtYybcDT076zoGJHinZfyNSP0O6SueBxTzPwD1xw3yXIhACg06vaSq/UWd2YZ
EKnjnu3ERne+FE+tsJ1QtutXKqqFTspkp+flNZkn+w6NIdHwhE4V+vOkvOkKj3pCV0nLBLWvwUBM
DYkz620V2OS56nBFcvAtGnN1NEy7ftDPuTVQLsv4gKJioymzcSeNCNEJ+5VLLWXQbK+QRUilTxUc
kswk/SbaB3d43xB/KplbtPqix8UzRv1/i3LzoC5HscsMpNqRQkXCFysjMX2i0vqhC/jLavkl64Tu
7OK8g9Ux6y8d0ddsJVjf4wZloP23R0oezrWgFSUqHvsIy23HQ5Rz34PkWzd3/ldbgKiMvAawnAaT
WrfLvstyy58dIjvWxEvAac6jPdf3UUGehiP58rP6WCzl0zKOh9wr9vRKfc9Wb3BHpX+aHl0o82rA
uTGGJi3ymO5e07yPLkTh0cvG2OtkY1gYEclljnUnoFV81PQUGusjUxvOhR0ih0+buG0YXNzNNUEr
kwmwHDnI5ch58jiN/bpJK9+xOm5ep3kRLft7VdrPqlNHN3YzGgsxjGTm5O1ySoICMhbOcbl3PLJ0
xoj6WPRjDSV87q4XphcYOd8BlZPikrcT775jnjP9EVcex5tdgBGRn3BIKCFvBekfMx8yjOS04uqB
l2s8ytTaBFYX1B7zJglPkLnqkDkLmVjcfqOFmC4aSIlqEpGx+7ScIzp/tqKF1RkhQ9sitaWmQnQy
iGoB408q8yicMd6NDtCeNRHcR7HXS1VPO8c521HdHMaJlt5U6SUauoYwnJWW6wrXjzOPu07yr9IU
A19hijtFmWIjMYIYg/nhtMUZs/smr/9ZdF3b6SUlE5UVnRuGN9fZW/GhdYZnoNvqTRjgyKgs8Uv3
pz7H9ZrCtcmoRNzkvPEE9AR0rL9eOj+4sfpt3RzuQSfhZnYvDefujeVMsygrmdwjKhmd+WC6ZXTc
ASKyJQqIOsMiF6MsyzdyAc78FDDl0rJRX8JCD/lVbqFZs0aRqDTvNQG/ZljptZeQLVIBjhd46OLs
O1vHAGjUOlQYP/ESYoJycpNZpgnXxvVO6QTwOeMjHavEQznKnhF0IEJhb7XzrtiWBZVljKpwSU43
94R8IE92pQFGXhePAonZmlAyhHnruPA+HA25cHzo83kw73ApA/1Y1UZquV95VzODregVIHnZpUv9
22FQ0ir8X9paB42XfgGQTpekeyrAne0+cfYDLbo+iNkxNiwy1BXXOA4xdH5O5tFtepFLYvtuKR/c
RtwWmjMCchLa66plNNzdomJ9aIsmOayOgWO/Y69GzqB2JMac+8Sk6HddXgo5YfJhRuPCFdS7jptU
InW/mnzgW0iweIF7H8yotVkqxRT2DTzt4NRXseBZndo+3ynCIuL5Y0zX56LWxoNtIPfWFrpsNEIy
B+70jG3s4BpWuUNc6/dNGd02mtWte6wkPPArY/e8XWe1hmew2dhI2/P8iYKUkPHvkSIkIB8gaKiH
9EJZinZXodo7miOCPrv4HvJtJCU7JJjp/w4SxrhAWC6hnRQihJbBiwV9HHbMOR79SVqHdcRz/21/
UWQZzeWj+juLmdzTWopzIqZXb0UdQmN7OFS5SXM3F0aTI2Xi/Q4lEVdSktlTm3+R0q6Hap4RzLhf
mcGIAF5dnWAfEdFZxUDZNKogmXh34ONBkU+UpUQm2nqoRwdbU7ceTCcd37cK+O28CWue1ECPjGtf
L4Y/lNbi5+3AU4DzHmTLpPaHn0NCZFSEYusQn+vSN/sYtbSvIv01nWfXb1v2r3iuTubSsKnawtqP
grclbeJbISncnAzrT5SicF3j2CSXQ1xA12sUocIEW7BJcylT5sv+rolLmJbIjbjxz/mcXSzpPMed
vqtW524ZIAeirFVw2uRIIC49ov3ghytFQ6avboStJg8MzpQmt8Vvahww6OWnYbb2FvFBwKnzfJDV
cZKeIlCKSA5MFVvmqnGcq5Fkxmz4s7UI02qUHRu0iuTpKerQK7gJ5nIOCBoOEr2/LIYSR7e1z5md
wZkzgPqU9AjSjVKeCFHsu5EUzHlp/AX9/960ad6WOAPqtssO/Ti+ocE6xixwa4+31Vk6cFsDfw5k
7U9eOe2pFfFrkVbdIwkog00GnwaKHIhch8qT3peIdMJWiSJDe1X2554+KjyoM3SNl+4HgaOSPj8e
X2owc5KKEscJ7cXb11Mljo2CQYZb+Ik8sEh2cS/oHKe9Mc4ihcgwSExmHiAegZ3xWDYGR8b7iA6S
Aal1CyPzQ1aBNZafw1BQ6RpXMPkafkAPxqjFY8jysoS868KRNNKx2ZLOGnhyrHexVxKsREkL6sNT
aqIho6SNrLvmTpVjgx1ESw6xmXKWu/Hec+qBdax44hIrdo0z7pa4OTlrc05wwOMWfe+EQWWZlFxl
7QIzD7Trz5nuhKIYXoeUpQRlxMJdQnE2rAnNwPSa2uLRsOqtYPxVQHq/0f2ON1TdzAUKdRukgd6d
N7XJA9buNHvqao1UV1mmEEf4itLvsGySEwz3MpnccE77wZ7xqxPVdCIIhIgdQbkQJHRazuS1EV3o
KQUTnaAy4BJhIqAzElX46gS9R7zwFCMfnHVkxSyQ16mBiYK7085mlbsAoN5zpXVl0LTUndcGH2n6
RfCMIEztjEUCmgIJVX29FwvGND2fLpNJGqNW7QoKzoJF/DHRz/hGPxt37sBkuBl2mKq6CtHjgHhp
k/hMMn/oUB4HgmSbwAHxKAl4jQdkl3E2fQ4Yhw80RS4+Ol9fg2qLTM16yJpWnGZhgwJEJgdV1T/r
lXrr7J88SYAv4lnb18VXLuMNt2gPTd5fU8/rKAYh7m2IlxvBb9+Gnl+jOsl3bArfJQFGwaSpk9PP
+QGGiMRcOnqDOgerIS9OBnWn48EQqMJzumJ9Aj0+1IhaNkIS79SmzVnyWScrVBpOA9R7CG6HdUlQ
aUfoSKkiJD7CBPHfNwON5uuL2iKotCjpgKLvpkGWe5wed4ZuIFiv5N9sUslBCtbodUUGkwh6Aci7
uTgT1BcE/EAKwS/dxxULX5OGNoAhaO6KY7roSNMsrCVM5+ieavPmCDVkd/0r0xIeX5yacImI67me
za4fKSluNG65gl2deNkYSSblE3+ITsFvZM5QZZOgejodfwCx7F2R4Joxis0v0H3BfxNg7n0Va+E8
TpRLyXGduEqAdpXKv1cNiyl8y4c9P+qJJU6A39hiuGy5Ui48YQ0J6fGrYzrvQoj7VLYfadnmlJx5
g7/wjh36HFLUeIsnLFhRypoUyb1oEitIU6/b0yLehd4C6xER63JjcUhYW8nav7mRTmd4WRK2n9Zj
aHNxR3Z5ojDADWtCJHNE4vPU81TntJ/Z4JThsFKkyX5W7T2WIVB1QgKcZrjTSgYyQ1/QosmWnJjI
TA+tOSv2GzcOwDsBYMde8MJrxEQ6/HYJsoUhQPqOa2Q+9BvE4a0UDcWLaYfsJzxV5PT6lTVtOm50
wLPbuyGr8Bb78e0QU7vTqhRgJYEkIyIRCs3Wh1OlVTeawQb0LRa7YmuzjJJCiWwBIKxdf6MtmJYS
VjhaTz8YQ3FvFXkLKah3t3U6x8mycpPi9VmiXZn0Byva3g/Z0WM+Vc1xhRIvNRFfzBnfUmWoej8t
NdKkb5Eo80C+FWiA3ROzlJVYWRvgZNOo7uKI1nk7Ryel3GuNGfZiZpC4Iz0Nh7g9jCXLfeJlObBX
55EFs+zhNXmbZjysdpP9kxp6xFHZ+RWPbXSxeFSn1L0fOvetFS45Vk6b7lW8bXY9Dw7pi69RjDfK
mdNn7hT+BPX+QDwephsycakOBc103GBo7ED0ZMGZ9wYAU7AZf6ayKY/dhilZ9bNs5Yoiofy1eUht
WRRhZRCJPN8T8VU8UKbmVRFZCqWRhSJNH1x9stlnvM9eI0vSSxyfowC2RL0SfPUwF3p/jl0cAzTh
/VgpppIscqmAbYmHy8ljnMip81av2M2Rhk0j5la3JPLcRbd/dW7vaQIpWLaAFUsv+Y1pcw6kHxM5
+GvZzb4bqBktoGAOjOM10Qc3rjGSRRRheYgMi6XdvBYIeXX9ipma6BKkoxwa9R5Ysjs3XnLODVZ1
ZKKIjb0cWF1NZAzZ84cpC7xELbhqUqNiH5bZOBY2ua9V5Z0r7Ze8lpRRFC7apZTtaTK4qlXLOJ/b
+As8sjNMr6CjtyCUJfssIV3/EIzQFe5jaSYaaZNOkGnTKYv4igXFIOmMSg4vDGw/UsfjkBGe2WfE
vkVzvVzjET6woioYqyL5aZ1adq1OodsSt+3F0LI9xCr3VT/UTIlVcvTI+kny8ggkMlwL2NmjWKKf
OCPZG+z3hgvnl2QFx6/WCWmuiVqcMFHU7R2qet2NK1rU+7vaXW1IsXG8dXZBNFcBa2OMWLlkq9+E
Md8YwF/iLn1oGlS3OihVMLTu5iNJgI9V/dCm5c0aJKoAhzDXUZCBVT+XGVX3i6NdHKRimLiYoWZk
DXPnJVd2NCbUuLUB7Il3UXp95JJqg/9vbP6/MzZjBf4/O5uv6fffLv36313N/Iv/sjVr7n8w2Rv4
loVub15lzMv/ZWvWDOM/FgVB/ClqJtNzLPm/fM3yPzBkrscI41pILWyXv2Jl/p++5v+YNhigrjt4
pQ1he/L/xdcsLMEH+O8+fdfRXc/WMS7oDnJF28FC/d99+gXZViKFP4PjE0+EGW2Ry2VxGeea5tHa
dInGRHA7lv2WdS3pE3UAD4nn8Q1BxEAHDxeMDlafevxU211piYS1NFkPaSXqXekVT/PYZb5yeQvN
rBv3cU5GR1mDqXXxX9MzvqBpIPZi99nJ1jNaJN03UlEcJmehr4YIFpDpQ4y7RT74q5gbf0jVZ2Ze
4zQjGDGGsvT0FJNnOnMm4kNQ6fgZ23cDG1Fopi3r3BK/gYJet8RSlcZ7U7QXVxhBatvtuR+6LbCC
tgcxNmK/RlSeQpYYo3tbY9y6hvWpsL/55pC8eAI99uo91kr7O3vtt4sSu9Tb+0TOrZ+jxUZ6dqf4
4f11wS0J0k0aCvKtDL1+r6WnGp34mYjoV8CaJUzkFv7kJG+AT9NpMH5MChPDEvY7HjqMYOFsFi+i
Ml60tO4O0rCpumzs40p8GikO+0JLsKIM3afN1ud3hvga8xLJ7xjOIkK3Btm55fOzBcQdlF/yvhQm
bFdfkpSF/mKajUNtLK/x1huJtmyrKCHUovwlMaYnU5Iu2nFo0QCi76+XKSigp1jkXT3szWW/Etxp
tOVx078muvoE93MGZLSxh8iMYjF8EP19Hz9aQ4oyG3TDKzASlyAMsavC5TOmfpUJwWhxtkrREaxK
LgrU9q7CvhDPcxFOg/dVxTJC5rpczHx5xuWfECGr8Fp1HeFkcVuF8bxejUq2QWabl3mSHaUYMxt2
Zz6oQ499p8r7BC2PB8BgotXMyNC/onjLoO17ImzzhoWOC2njQINqnA+FV/2x5Jaw6fC8pDUT+0qU
7TYkz8whcSyI+iQLRve6GHRE+5wHC0Wt+dj2EBFe5GinCTUF0vCdQHg7D8USomhrCDTeO1X9VwHD
Gxbhp8MRahXaixhKgX/Dn1bwySx+1ASGXwB/4m49FBUpq7CZX7O1hmKyZL4bq+pvwixYMs0E3rS4
Aag+gIW6d2vtwZsqnkE3KvbMJneGlpNNTrfxIF+cVvtEPY6NCbEMJsrpz40CSwT5mrx5BQJRKu0R
NXFJru5XTaoSxojXWhV/ta26PTFKPcDqcZJp/ovLDfmPtP7VaXtti/h14uFyFnYVjZYOEmuRl06N
hHDMy8+xlYgAEPEX5UkjEXkXEYlOXe20b6vx2fL4B4hYOGkc6IEJFEeLUXA19ryzzeSl4Mfct5bz
h+h00ZJqPTa73u33RCz+lms1A1lGBF4zbblVf+ny7h5B5tHpcI32lMF3boWjRycmRBH4JGLSpZEE
cGZgRqs0hR69RhNnFJkviwdeSRo1Cvs1H0ySfXr7mcf+rJfJyUXYo3sNZbkE6VIzENpphrK6GJ+z
TlQ7mcXKr+VFUgaBFY6ZU8jEDsWhiYaLXVUvg0pMAsXzFzeqn5PcfJCG/FGFhsoM4Bzj+NP2l2Nf
FhQAwkuMIzq++C0x+vckje/rrJqQpsCTpzXJDUKbcF2Pz3Y/SrCW7iXGO1paSC96Mqoc4o593B/X
kalsrMoaFtz8Wdru0GWNHeKAAvge2kOZdEQHzfIAVfYBMV/vI2yow4AESeKrxdqBaJ76VnMhQSyy
1nivrFCaGJ1V/uoUGgnqvb5bMvm2Lma3oxH802X6D5JFaWGLRs/13IPHtMf2mzHLJfMNXnMPpaDv
u6nDWkWPu92fqmIqr9lUfmCMc/0mnp6Uon1KE/Jdi7obIbn7TrhXc+yfLeTCQUdaOCtJ+sxKdmWp
u1Z4jxpnxVAWoU7TwCVQ8v2dO+tYOt21i8edWwzYb70PWWSPebRJka+pMpywLFfhzxoW62a0/ojS
O8YJWQl9tDwPi47tBxn5XA0X6WGeW91jMqljb1vPPVQIqzaY9Lx86fVgIyNaf5KtFQfrWie7T602
Htjs3vELl2RwZ4Sk8lbTnd3tnOhfF8F/KmbzxXb3/4O9M1mOW2mT7BOhLRCYtzkPTGZySlLcwEhR
wjwDASCevg9UZdXVm7bufZvdn3apXxLzZgKBCP/cj2PDYgDYcS6vcQN1hvgKnQbiETe26ixrN0xV
t4urnk0zIC+Oks0q8eu92/gotl18q5rXNn8ymvHsqmvjcjYPivBrntVOThWPMeoF8WM2/F4Mb0kV
/mJH/lBj5WDIR4M3ArkYXEgLpnUrS/syl9G8bZGubes3/HVm0FO7Vx5q0SLmp9Q275zYvNEpyyWf
D59BJeWuraonmUier+pFaXnBkUIerPOOFbgqnmJRsDe8YT3FymJ4kDH/hruBW1OtTU99BZYXv7jl
QAEW3uSp/PGkI9Fny8/CLP+YUIQ4w0Het3A9/3tDGQfcWuQRD4cu7ahcb96kIubbwP8r2qWxBLim
LFe2siQfbfKptT6LlPBDYeKY9FlsjOYICPYlz5ncgz1+xGnhH1I1bWw5fwUoy62UF7YZ9zFMLxq0
Adk+5uBT67zIHncsFgHTUS90ZV0mzig4dwVxWp43495e44JISXWQBHIVnV3cdIbzUGFKcAEJMScx
mrMfmX8Srf90HQlctu501bEC0ogpG/GiSRfhp+UdNjFqt+U8IsogznpWexrwpK4YuSIhZFdUt1vg
9/SlzLjB5inBFvEXQgLjZAO5wUs0rlPRke57d3GJcpiEKEtn5safOC9Y811bkzqMcBvLghSWwxpv
lsQpkXiwqW+aWXCUSk/G5N+7crzXuBHxUYgfHC6Zi6g3DIoMLgCSf9fcoIuF54nvw2E96MXdM7is
ia4dZYbZNkgXOACAlBJ0JyohD127fMvskU/AL9/Mkf7HoGK/Uin/iRXiOsVhvYo7bB0KLXHdVrpb
T3iiHBYMzINQEGAwr1RLX50mkFbPeUXwhCBDHbFHDN3pJ4z8ZOc58u77REs8Ssxq5tgJhq1V01Yf
Nij9FbPMM4BsAD2I4OwU3W9wbBqfffbcmJ2LLvWd5w1uqRK3q8ubOMuURyEDUccXHyVwdPK+bBP9
4ZxE5mtvZO9AUm8e9zuY6muUjPaz4UvE4uku0CpWMoGzEbAPkLh7iefQcFgYv90U++PYJVvLDd+X
58aQ67OOppfYnu7LJ9S08FkjxQSG6NuG+vqPEthsUgeXsRVEpMCItD6bhWFcSg3a4jkeOXW78/CB
e4kRQc80ZLIt2APYgsscfUWzayLOlTNJhGd7mDJLr2q/ORiaO3T5SKphOtXFBmBbh8SHpk6emS51
N3mn2f1n0Qcc/I++YjUkk+iQa+ECMEb5ZyxTKiWcc9V/S8bm8MWQVrVbnKU8E0UkBWztANzbax/s
+krNCE00iLy5DFMVNkoGpsMVwYUMT/orxJzAMSlcuUdbRu1bUG1GKyXpl/dH6KmLmSojM1qQ8YQx
2QjiRJM6Q/h8jlOEzjxsp7WblszBLayJZPrS2Hj2BFOZYHZOXAFcLwEmIED5zmyc6pCxoIWDeR2A
Dtj0TFdyBtoPHDvWjMzGs6qbb6x1n5NKhkPcI3In6dlvo3afoDFx4iFGW3uUq/gXKKwN7hGQIk1U
YEjAkKb74FKHhN7NB6YGYLPFOmFaO5hIupll8TalJ7NmtxClEdcbOuiuT2MsCSDhsV4w9ul3RsnS
j2j8m6l8sk76Wy0tLGfsr7oJZ402+VzLgmrHjjLQyFt5ZU83Stoh+nP3jSr4hare0KeBEggH70Sa
X40vFWzQFcxeVJH4atrmgzGc+pYPHamIU0VZ/DSkPhx5UILZjpR/PDmcASCNg3HTA00fPSwbsjzr
hB3yOCQcOUzCeGb6nAxvXhK8NelEMYfbI0dLIqI1G784U0uggfiUBZRgSkB+YJz37txdmDil9aFm
810Dn0pzDi1uh6/wtzmyKeCZZDXtyUVcLl0Fzw47hRinkpCXYihITrfDTe81H6OxdYv+VukoXuh9
3wLf7ZoOICbJ3t0idLVLbRaRXLMh4RT2tvyg1h4+YHq9xQvRsLJfcbwAKs2+/63Byp5vTCjeaOZC
7YsYLibF0bX40a1UPjk6nhQ1Y+a2De9prG8uyRj9q5qKq+aRnA7jLS+CS8ftG1J9sSorqv7yqnpu
5uJDe3Llz4Y+iugCYXPc5GwhqBbaBt6pr+v4JH0eE0XJvI3+jQ1t7jZME1L0cQm6oCjnByflHp5Y
vgZ2eNlTNgzOJQBWArAS878ONk5d/W0NrG0Oq2YbksPVPXreQJdcOt8iO/jdNfWbH7UvvlnN23T6
69qO3k4mEyyyiGylADErW75odxixxH1jZfyBKUP4Rfp/ikhc5lQfirESh2mZGSZNtIuwcfuMAond
Mr4wFGcrnXKUZOQ2MdkK5fBBreuzsHgMZezSkBT7dHqJEos9z0AuN061vyeSOa4LXhn+cHER7GvW
SunP0iGhaniRcamZiYEIa/dVX78pSAF9S0gnzcuU0G/xgyuRy52oLe4cBkNG4H1aZ7vvnnMQzV9E
Pb4dOpUyZ3rFrbPLbM5mYppHHiY2EUJoTlIzuozNF6D5JFsieRMO9HH45HpgTl07jGBHCnEOqflt
OM4txhjDBIgrlBMdg8uEEZT7KmI+oMEaP+2Oi6QojD3tPhh7SDLlVoSTvQ2PaR3iFAIM7i3Dfvjz
j6G75BM63gBT81ZYk30fnbjZ1KOmO03Eu8niM561HW+rZsKXUJbX3EdFbabmZGeUTPbIqbqE1+qV
NSGo6YvDxriVvbpEDjZn+bsFRq1C3/gYguiRttCb9Mf02nk8PvoGUCwDlIjfPaYg6qY8t9aTAAnh
NH56kerI8Kf+iDFmsMLHP1B/Xqvamc8JPtNVAia1H0ZsrDaNKnGqDlVBNKmY6wCWSf4TqH6rrQ6n
3Ox6J7cf2Gxj7PNPWIHWtISTVzeSqxUuL9VvLq04WHFwY28M5Xsc3aOJIab+KQKHiOBcv4mshnjh
0MVkf0Whzk6S6UlUSJ7TUXnCaJHfkizCLpPLe5b2Zz2CpqsmTDEIzzssCRX8hTE+xtaOH45VcMBl
Z6cD+Lf8ZLvzJ/nk7tOnnsXEMWxUZXFxQ1Rew+y/Wx0dJ5eejUnQehETdA8mOuOyIdpXRXWK3Oqv
GbwMIJYiN7xbkUH/jfCudFs/s+/BfGjsEicUKx1qC/wqHkDV3mM/gsqNw7FLI87LVFN5iO3rLERg
Ei6X+8huh3eGdgX2RHiC3sBLECYhOkec4RwSn90DLS1pfI3ZOo7Y7bKmNDZyhvnDnPQc+0BZZPQ8
w8GAuOPUAmel2540mjr5omk9l5yTKh8IrG+pjR19dXbw6pn1G6PJtxYiQdCOzIGX51lVPNvjEK5E
XH3kHfa/haOTcRwDrtV2oFtCl3sJV/pXVGNYm0L5LDJCyC1D+oeWjILTm0+iqdHr3YH9TuhXcHNv
M6Umi3EXCp6gXM/uoBL6UB5wD3q/DRNToK1Z1P3O+YGXIYxp3LO7EGXwUqj+oeqrW9k068jN9UGH
vF0tSVro0tfZJI0w6XHeN/7N9aezBjLSGdrG4dn89mji2nAGDtFjFs+e7F7jBLCAQ4lebSYoNN0w
nIaAxwURs32JI1p32tssJ1srgFFrf4WycrB+p1++tcLmS6h3uLuz0x8aOGmFSRB9bMg6LwH02GrB
/dnG3SqTTWpEyCEhkxz8q3c98sRvm3Q3OeGwahNdbQTxY1H5z64HHYpl/llrE7tK41ysaPzA1rqu
Z+cPbo9uFeNc7a1x4cT/ljMpvKB+NUpCCOzT77mSmP0tymHzd0CO0aE0xaZFplk+SgEja0VGdO85
A8/FoAdhor01jSqovDBpeaJZGajBaqioSBiGFFOWE23GXOEpx1iHqAZTLTapp8NevskqgDE5ZqIO
lXkL6fnqueXfKVW32muOI86sU00vLEsPtvZBL/qNFvdIMMJvrYeJjNfW7QK97ib7WwwjpN2FGNab
4w0wo3UMFA0o5fDdjuV7PjDwohTAQ+P1zHdIFD4mUk5E+bTLfXNdkSJ8m2mQIfUsUeH42VtQLixI
JnjF4qaq4JwXwLck5kqITrfJqcMTWdHD5Gqqem2kotSENOcauKvjEuu6+2cCibhu3LbZ9fFjp00A
PuhzFBa4BwZuZ5o6sIexAyAklxDS1Q8D59yIfqz2KIpiHxcAWxyiSNzjEP4iOtqx6MOzytK7ci6p
NG9BPn2QnjJ2IYQKWL/k7l35KChCWtuu2DcoretBddzrZnUuS/O7ZmK1diIYWCgxISwlE6Oe+ekZ
/Yvsul+MrJFmbIbAY56p/YDDb0VlM5cmgCu49Za9B8JwWf5HlSC/0lTjwW2s/ZxDEEvn4SYChthj
T9TIf6R6/N6Eudw2aXQwUvkOgWNXKC4Emg82bTFCWVjyapxVjm4Q/wyx92rO5zJdgrwFVGoRcsoF
TwwLouSzCn9xt725odqpDNl73ME98zbZoqL0YJc9uob2VQwhfdR7b9bPpDjNPR+Dout+FMuaZd/M
psPlUaGeUnWwKyvKnyvxZHuM5HxKi9KcTqDApwSIG6VuJHsFnUMS6DCucwRcX1qJnGcaLD8pY70N
JDCCV8V0TIenrqblkSR57ZgPVZjK3wVzxWR6igvvPOa0vpV8lpKedAKtwS9bKyT95NNKm56xckOf
WHXn7jGOlJpVBUqF13Z7FbVPhlqWya56x5r74HQs86FiF4+1dt3l3ggBCH8dA+ygpqogLZxmbTcD
HTEiPzu6sg5p216Vh0/DCkAJdoFx86ra3UW0BOGozJYAQ7Me5ulbUPfZorX5HZq7boqPodNkAbLy
3R2Le0reY58534bAtxI2MtgaAV6cCitt014FD6EVLTL3OCz+FDZJOWy3j8kEgs6u80s4o79gkfEX
Hl+G24sQSClgw3V89lEzktbsxMUXuEk7C3MzJriLb/UORxgIDLliD8x2qLfJuoF7lVtz5vBQSvvb
8HxYRsO1BoIdgeXcDL7z3FsOl7skbtQy51o5M09TSJ/O2pyy86h59om2Prk1ZYGBnVaYxOLkbPrm
PvlTdc2LygXTi4WCOoBN8F2GYN6PF9gh57VuJ7T+ULI4DSQkiJFu4uFzRnJMVEeC0Pz9o+iuc+rx
1jfmjaUDk2ounuk/XquhbNCRnIE0Zf4pGv/SDA7Wl346yI6tuGUUFxxaf0eFe8lTW7MmTu2mzCYy
N9+WKQATy1pn8Uym08R4Ruzf2tWVf6LfqNoMWf8h5+ZiKCRk3IDzgZiAXgMbvwiZvFfsiU8jZecb
keXUq4mVYhMJZoIDrREVRwJtP/3wrMPhjzWwHEV6KWebiju9RfPRxQwPqSSmbzt/Qvj6pJSRgzrG
ekbdOeTR9jNtOPzAAgQuAL2Kvf30EDn51TRnjSbHij16hDgFMVXFxqAQdCLVEGlGYEPpSMRBUDCx
zg26THi4URXRsKFypqsHJ26tm+TRydMfo53ZGpQzobl5JlOSYBQcjsqBviVsjiyLAoKIMx/7xbzf
BzmzcRBZcdKdDS9tDgm5plg7N6vjn4EjZj9elmjkPFW4i2P3UpnggSa/gVgzPE4KCo7nWr/TkY1K
BtZVZ9xcjcfdNxcFO6O5fkeyPSaohXuE+b8Zzx4UZmN8AO2FsBTin077UR5zs//lp0iOmqTt2S3G
a1+y8XfKl9Cvx22/FiTBWjxJrXlkYsPeniSEjwx1mOefxkw+IaKV27j2Dq5bScw3DxyksU6x/iP7
V7+Gen7hbWPFjxRBdw//a0CMBhD9NkgROwaZvpOzLocRUP7IQ7waHbAqrroXQFJx0Uj85hDnRHSw
RSjQIqq/sb6IKvYfROEbXGL1Nkcl3IUp4k8RclH6PA07L24eVNq6d38katc79kfhZvNetthRDNAq
TWdcRd3xRI31TzmFO9exsj3FswVBstI74s5c1zAC2RQuwOu41E1+nQ1idMSf/JXNRAIcNppM37L9
IymoiZ30HzWjErjgm7igWs3j6sGgK4626BcuI42nAwPg1UhH7a4XDdu1/rtwHXITE9pAV4EKYoxj
xltXDMlOKHL+zNN+qc45AeFv3uaGkHxZQ4zt9/FoTI8YG3kF/XwXxPP3njHvdb9kk+YXGnz+JF0b
7cfmENlsdJlT0Cc48GCnvxGnpEp26XLLt/Wasf9dYUQZy5n72vBhWM6mR5qHtFsYfc09ZkQ38oCI
VgAi0klSHwyNm3dCHBVebjoNfhstfvR6Tl5GbFWen25beh+7tDoVi25aySX0DPuTPWH+VxAu3tae
+mhTZrd1k3+mZfxa2JxcakTYFDmKIP3GARgJ7YhSXorbN6JnWbK4l7i5P0A/o9iIjTDN73whBYFR
BEtWYz62DeZInrUJchIyc3sss2HcGrP5oSovgQvBSkYhoI4EoNRI7Ng2dv6R5R2WmzGiBrbGgZKt
Z6tIc4w61bZyATSnASNML4j3CXyptdn2b4XVf6B8H9qRv7RgaxlwwkJJSuDruhfLt7nz6xrX4fzS
hONXVnDddfWw77sCxZHrJs2cc+BQ+GBLTh4y9X7aJCCc6P/hDgGRWSwsnsK8lMp+mQooXm5HtDmL
kjesG4iX5Cfi5xKTLScCTAmRL2EF8zmnrClRlKwUKD7tZdcetyu72tchaT6V9Vm64sWojN8WNQ4z
+6A1KMNHp6Y5nHLsVSH5G6ag+90RBPKnBBesTYirg5xJQWu0JXTh/sEm26zbRemDnHhuPI44FlCT
Kb62lsvWqwNHBa92sWl8mAYO9tCZH9h4b2dYzo9cZ7PXf9DHHG4XEg/XZIMcWou7hrpYsVWDK82E
e/yrK/US6G7caQeKUXauPJpigJIMyulP1rRxSxVyNEnC/VCxcnDcsyFwLK4uQUBnT4zzx4UuRW4h
Y4hIxNFiVasLwusKbk/SqmeumnPpAD4IY345orkWheonZj7HCylXSWCP+6Fobwr229oKi35Nmdlw
jozyHIC1WWdls8st9WD5enjF6142ASP92dcn2KcPhfLYb+mOpx538luAC0B7KNxwIWkfeCFCjw+W
VMLJkK24ZsJ9sgH2PWTSqLfRbFPYNbrVbshGf93IpN4H1KyJWkwcMJaeT4yIb52emH+78UtLLcWb
lytUWME7HvOoNWmpe+Wwmb3OofrS3LEPss+y17SieK8JjHon8yB7Tdzmi5I5FIVM/UCRbF/+falq
/avze/3w77ve6Ajc4flclzZTNMoM3lhgIVLmY3YxrdZ9MjPeuIGfX1MPfWga3JWeY6nbCBXlTNGk
3MiQ2EUlMWh05IKR2dMSQbiJH8IA+0tQcoroHQMozFIrM5TqoZiD/IFW2V/jWPYnO8S+kzKuPkgi
aKwovXfkzcCRNo/NSwTyPBJxeWOehOc9H/dt4DTb1DGbTUSsalVCeNtjW8JuwTzvkrThoRUd3y2/
1C//ZrrOsYqk+zB41n/+OlXAu0YAztVeXB2ywYifRVJBkAr9g26z4vHfd+x5ZjoQmOyEuCFIPYgf
BlTmRYzOSyJNIPwzj3+/DIN9VFjhxnXH7s4C5G9zTf6nK/Ft5uZ72oyMJ5wAQKAZfWGgsTYWFsC7
cuVDxfW83OXSJIAL5RqnXfGae4KJu6s/zajuUI6Kjnp4miYbO7L2EOhfyCWHn06s7HUPMn5n9WC+
fZ9tDyJ5tfOwnTIfBCPHe6razD0OVdKe85iTU478z/hK1Kuu8FscP1F+tPA8753Q+ioigzE1KGEu
xEruTJtCJ3dpCmOYvg9t0e66npyvb3bHqmGiqgJHElmDO5TWSh7rBDibF2G5JgP2dy7cc9cB11wE
qit7KQ8+VQhXNasfygFwiGEb4krM7VikFjpLbYl7o3k/ZW4WS84AOyO7txc/v8jJaT+7wngIwuln
ClL7NndBe/PgYBQQQifQ3u+xP77NQIaYleTJrhbwnbqramcKPX0Yj471nkrfeM1D9TQYY3Ed848Q
KxMTwKC9lMw2T7iq1ji5PA4A1CK1y7E0BKsnevWbCoSeP3b2c6rU/YCNYg7dE3c7BwTtX1FK8Ee6
U77rLCY2Ue3ND67faRowLNQHM+3JOZHHroYMT44GBhAqkBYOBLgD73uOtZ8Jo29Uu7mbJSWcy1nP
y8Z9HnbBFrct0Idl7svybr8w3OeF6fg5MrBDpH4iD4t7nx11+sPRrMcIxh47ql8ilu/cLoM94vBG
uczwZ3A6WOVrAhWRwH4zUlFvQp/HTWBSk5nRutHTdIGrazdJQ+KEboNbZxXFlpY7exOIKLgZSRMe
tYwxIk1Ztsk8x2A436lXxVkQy+kyhHD3Ds0E1ZQAOgfVSKiqNzZ0ueiXIsHLZ31NQ9r9HRICPfSh
rroyYoVgoXscBljTaRsWu8GXOGZEos9xHBzBaZIrdDmt6fjJBYaHpGvjBAqjt2luwxOeu+nmDOZw
JGM9MR8cX/iQghuSSHTBsgH6q3+ccdq8BkZqvJC2jPlvrCsv+iJk5OBezrZRHclrGZZQ1WxilfSS
ZfusRzNVfdWuLB5TKubesX1c4x3683WoYEylAoYbhXJPfk6EUTX6A9uCew0HEZAbpPbVlpBJw3y2
T2ZYIWSazft/vBB7STgpMp+MztfZHIkHxJcIrxzlHpNvUYQVJ59tx/CQiAmpsJyWgt2AfPLYY1Z+
FPM3cwzjvMQt8dswhV/eg7gE6hLg5XJHxrs4GuqnFBErweZ5nTz/GGEPW4Wd1x6VJLcDvCs/EGFm
dkCaR5XGc21XHIxhc8xepnegMiKy2B3bvtPs/wJ1YBDpWhcObgQ7ECXirURIKdR3PbOHga/DzC37
laWc07NQh2dfN69sq6db1sFk/PcSexMG+P93Bf/fuIJ99/9kCt5/Fd//uyd4+f3/aQk2rf+B+8nz
A4d2LDewrf+qOjJM93/4pmWLwBeODDzfwUj8n11H/CkCOrhrHSRLPwhs8788wfxfwnUCya+BUcSO
6/2/eIIDe7H8/rfqLl6Vwz+uZUrCYLbj85P+uyWYU79vMft9SlLox16afRS64CBJzUPYq1PQn4OB
sEff2Pcwzk6xb6wnfB96QdyJ/PdUyweZskOYAwimqEfOZFKRVNRvxpwsh/7pq8FrCr13rQxolWZc
f8Iwwy9jA1klOwHcp/2YQvfcjwFE9yZ4TmXJFKOIUfB0QfB56d00RHvyli//69tYjazs4eJXYFn+
j9/yH78vN5xD3dTA7dIF11a9ehYb6wr8Qb8zqXNyQqx7NLGzpWmIIf774/++uBLMaYBPdNswETuQ
dN0VguMGxGo9bug24GYUw3z69yXAGnuKp/YXxa/f6bxL6vcwpsthEt6tdGJjN4L+Ow22AnXvJr8b
aTND9bfC+KBxu137TRNvioTDHE7fsDrhJ6xOfQL9ReYGj5MQoTRoXLbQdrLFv2ielBZiOvz7139f
MtBMlGkbnIhnfQY7kaw9ARLCZxL12NcXp8p/FNjuA0dh8ynCDgWFhsSD9YLbvDoZrf6AXOGRuFUH
X3TOORKrXMJxlmKpolabuQYORYIMP4KZPiLH1xc2t3drCNOn3GkPwqk0jMTy4IXQRipsEe7yIizN
gjd0xldM2uGohidwXIQiCualtkGLN6jSPaovE4xOIoYx4+ntmEeD0z2DTV1bAa3UgyIyDiUER4JO
QafmH41l1kffnf0rbisqqjrvSl3wU2LP7j5TUA6sQpMkjcQ+V6SHhcgkcznOuUHdHhBlSaBijvUG
9z2LHUD1qXlMQsSllO0uQBgSLREFoWtpEVJjbPSG/CJP3syhhhoNpETGJHOa/yUWZF9qQnouaGL4
zp9NzRGbovo9atuDkxfqDqB6Rff1k0Xp78XT8AjA5yYYrOm3qwl0ZVVjH5sJoyoyQkAC19kCDX3F
s1+fFfv/fdPYr6jv3YNhUfwVySD9tmSM6ZA9am9QfmOzoJyoBkUMkW+BN32PhBKvhJhxFbFt7GLx
TaXoNWXwuw3i31Qhokur3CGxSc4JtyvIZ4cQ1lM6TfHdBJoJjRiAFCXuXki3ll8aX72bsjloEJW0
y9ts+fC2ivgNLD0ynek8uzyQ2V5G3ZryWBLEMPSU5JNtFcz20ivfCgkEw5Ce95YwGNwL2wOmTyiu
llGBlZW8VFq5NQx1oIkZh5uuLZLN1Ep2tW1MWhvYhWyxEwSxhijC35lWAA08Nns5tGIH/jreA/5O
k/tg3afyaNaYtdLGB1ASGofMpRegCORfAs476ktDgoNyeZpzvEiIA9LLGe8HFaZ4bPpr2YPRdPAy
oExDLOHCnZge/uBf99Dn8/e0s6nWkuWlwFCwywybjZE1P/ukhfaZ6QHdmMTOF0z+KByk0semgDIX
3414wn/vnBPG5Yci1gcIFqA0ukfih1jfTXnWfnRgMMFZ009jeibwK/KkYOwVbkJQbTurRBDUlX8E
XwYpgFTHKh2kv1Ei5N0a6uShiq+GUSzHDDRxGgeo1pX55yyo04grJKayC5xd1xFbFsFIJsAM7o4Y
ih0T05hIPtOaURWgY6ui3Hht++gzWIAKAIfLTb1Hne2Cm6CMuwX9TB35U6beBDL1ZTDn17Komzsk
ebIiDMXtMjzTgldv58p4nCrvt0DgxreDaEYPg3HUPfQTPxFbTrtv7cBUd2oIBuAPCxN8JyYtkX4B
JXGYJNm9mtJOXDbTVgARO5ZQgNzYm25u08+o4+22UQMHzjmeN6V9nBq8txa4hUvQ09qk8XGnCZ6F
khDws7Sc/dwp7F42enFpGWs5OwI0QW5uk7r1sDnCUp5Ij6wagFkn6cVvFl7IjQlGY61NMzq1aXoo
/IfRs8XVaWqC/5NxI5j8FI8d5VuS/vFuYdS4bv2o5/FBK6N+gjDNEbqmLq3FGe3WxZ9xOrvM1fEF
8/7XE1J8uQS9jEE2O13CCXMVH0eYxPEN+kWyMcslMozJjsccXicU/CC5GcskbFa4ouiA2HhWy/TM
pE3NJuY3+SUpNgsoI2ohc6SC897oePqYD9EBmhp2gIgreZhNY1dUVCyPOWZv2XYcWjWaZhkyhYii
9FRBu3tA2zopz2Z7O8PnFAlwCqtxsGGRTcbuDZUlg9ji8o5TfeS1pF6eKjE56zE1rhHboaO0CLjn
2fDKfjRa1wWIdMcMAx49JFEdWizminy5DC+pRlTugww5xPAZu44+Ct/Kr8XfsWnVxSulh6QFqXwI
yz16SPLoVtku8f3viEIns6/Paeo/D9Lxj8p2MsC7zIcZDdjQ65hMEHgpUi4qS8I9y8qu35pm09D3
g6phtvpX06BsRAh2F89NXzqd+zsxkYgCHbWjUCMg3FPCstbjm6JicSM8+06tA3G+UjApMKI3s9CH
ITI5N5kAeZKxe8YxnG+hVupLZ7RUo1TYW/LkoeRy60rvy2RFOHjmq8Od13r2cI+SyLjmsXipJ//d
Club0SJgcNeb/zpuI3duwmwwqQGKoOLYR0rWdrh6XnPlhCuENlCRCRVYpQMzphBvHXZpVkd69OQS
2eWeLMiSrHJ7ajHBbuKc2iOk+xqy+XzPZqa2KVuHXdUBKQGCXos8eQK7PuxznxVRdu0eO3FEcDRd
J9SPHQf2AwbIJmRNfFeTkdcHVcUl/ggevRgTzw1UjnMyNvEWeEiz5GGT7TynEBxkW3B49Q+1MxwH
zHT7vvl28GvtrMD5cpzKO2EAPfeYFvaM2J09uuDebo3mNC3bKbzo7WkCOM0UmWL7HTkYXKLh0jOB
WfBUV5h7/ZQhY6q1c5oZGJ5qo803UQvcxwoSOh0aWmTS3g+OvkWop0j2czn9UTMQBry/R9XjGIC9
mTDIC7J1bzzZraURQPm57qwGgp3ldIms8Q0Kb7GpCy/MEF5Uefr3JeE8eRqT7kF5brjLlu/yOq1B
GhI3tisIvdLunoulbyHxevIfqkvKU798MSG82DUH4iGj6M0brEtr+l6GaD1ApMBXYf+rDc38a88g
mHNnemay/RgP/bUg7Yv6wZeM6EM0NN+RxDcSJ8UrTsSGuF2dcQWtJITTI7IkSC2IF/Himx+G5oS2
2m65iajm1O1jMsYl9UrTHZ2DDAchbqOynPNEbihtyNpg4EQWUy1dEbQ4IJnBMPChw6b+TxxND4qH
KODI0Fqbdnn49x3DyvUwjv3Gy9O/9Fvnay70e5OiYRgpNKesfu9SGjVtshbgU4mgxFhkMd34G+l8
mk4WsCYSwJMovxztPxv4GqtRkL2y49aCS6uqTSJBF1iRjXG+WxkzQflm4MGEygNiPXQ3Azc8hkT3
sSl4mwaLFzHhdNywwyEQnvf9qhfpRbRY0ODcpht2VQsTmEdLVSHJob04TY5JstdHPWVIPTI6Iaek
OD123eQVFJ2xkjdKWMdIXxsIRI6imyIb2KSblvE3xzV0zVX6JhQZEtoP+i376T2pE7eU04002MXh
+LGdA3Y0XQMR6m9f9jbGcee1qat6jVTFf4DZ1Dtd8eITHT1CC2zJauLuqfDpUsbSrb3sRFMH7Z6q
ZW+9xNXrUj77gyLxRoVn4YDRNMU+ZX66ZvyVr1H0tqU7f//7A5loqo20J6bKGMuXsnjWeCP5qyrj
E+bgl1VD7HbA1LSFeedcJJnjTJAHRDjhNOFC2GY8H7bgpF4qmf5NexZfM+gJ6xPUBAO0qVUleXz8
T/bOpMlxJN2uf0WmtdAGx4yFNsF5JiMYU25gORXmwTE68Ot1wOz3qrO7rVray8qKFgAZTAYAwt2/
795zyZvz4LJJlwioOCYAWtXUMZK4I3rC8nb0DJwlI5aFZj1nRlV52jrdu0PJ4mecOatttbac7A60
AEwmsJRFmPMP1BLcewVSw2wbOO/oLQPRQEFt1VnGNBcnU3DjUvY2STvaj0ZzBLJNZ3M+VLbBFCzM
9sTtkdSH6auH696k3HsjyAT+zF9qDWIuAPHY0dqYvyuBXu6QGp6Z3ZZLNXyfD1RX8l7zn868cTtO
RPiGpNZSctPocPngAPGoI4Igv1HlYCa582yy+eodHEut6H3VzddSsd6azHln+XidsQfP9q01nY2Y
gEVVY4A8IG2aZWCg1hFGSt3SRdKhqZXjbdqOa7Edyh9ONBsk7cbeppQQxxragTUgqM342uBg/4rC
izQ6swKJnGs/Za2/WZJ7ZJXP6eJ1tm4t5zySvLB04URLAR0bEH5DuJH3tWXCsjBDvUNDro51kfxB
sNsfjxcHk3MbnYtkB+zSxF1mqzJ37S0J7vgtouwgTrTKrVVM8tcT0NK2QV/UaN/QnZjUtnlfbovo
wmcJoMMRtzsuI7BbcF3ucor+YEEwrjLQalS5d35C9FjhxPumf7P0Zpejj1v9/4LX/03BC/nBX1W8
Tl9/fEX6yVXyuxOeX/pV9rL1v1mUrah24mOeg7qHn3O6t2X+DVO64XvCcAxDd3Vytf9e8Zod8mRt
uwTU2lTLkNzwZk1J8+h//0+w0X+zWf+SyY0XXlize/7/Id9b/O6C9wyTG4PAo8/M3+Afc/TfS15D
T8Gohf4/T+mYj4V4g491YlH98H5O1J4ZOwrcNYH/c7LjxU6LuLvgQMXmxp1AKflhKXmtuzkguU6/
OerbPxzLv+eR/w/oLFfSztqGNHSqhf9Qkps/n+UI2/E8jpM/V+d+/3zmLMSYUoATA+YVyIwsyeH9
Qq8xudWP5g8nRnXBJO3sWMaPicYIkXPvbje+QeHYz3wfiEQxdQtP/1X/Jbn+3yej2/965CzHpujI
f0AO/qVYaEtPD20FYTPEfbAhphoB8xwnapJPAy1my5KuXQJ7Zs4h+jvhlGptyDYFHorxumXJvaW1
AU3Ox0HXMfJaCBUwnOj3PDXeYkpBvSd/SmzwmUQTIoR1C1vjBv0vXU4mbXTLLg5hpIWrYJiLPFb2
vRAncrAr+DLxTG4x5cJkmlnqREUpBhgcYN9YwdERly6wrQHtN+ueJ0qyhCQJ8zUQDrwPM/FJgAhd
CB/IBHzlrruhhVSvucdEcUOMGgz2nmaeaFu0y0FNb2bsXaeGbuBfn3p/Dpb/sxo7n3rIrI5Pw40C
rwtG4vdTj9l1wOrDpVmhp8d5r+k0jact69cOYzjHUI7aZezQsTeWt0oN75uo4v5eg9M0utHZYmOL
D2oUn34A3Mbs5knlEMIuG07Ao1/MykVTDyhl68Ec9vPQOFXFTdUMyyZVtpVUGjw50lEWMNTIHPYH
4yltOujpEu+AY+uov5CyL2QGMNxDw94ZVg0Fodj5ZVuszSxc0ZUlbM4bT53ZY70PBgLZEbnTvS0O
+OtBLrpIWMHzp6wDxnfYTmrtupSI6ekvR80ez4XVHYa+v8ekGG8HZOFrlhPnsd/1Jo1k6thg66aS
+MURQuRkZme7GfVjnaJdwQyF6w4OHogzFqguYpOVNzrmMscOhsZC6w5O2BxVLp5D+N63wnCu2gDA
JqVl/tSO2bdiYBIJnjbdhC1saz3RCJlzPorIo7vjjnvT6NslhBcCQK3igoJUXf/6EjD+3SXgmrpw
aNpTlnfn579/fY6LcL5X/K+M+GvpeSpbpAQ5rWwLPVbliLMp73WRCQZvEO90NkuW0zuWWa9hquEe
lDTGmO34sMOpaUIz8mdQdmkb0NKBOduD/cVwDeucsXxrkPnBCSr+w8VrACr554tXeNyubIM7l0u3
4/dPzgzT0xLQ/IuYohX4BGdX4PLcEDROTCV2VJ21A2Brt9wJ3QIeMPsWsAEdpkTSxKSf3eeKuBQU
APH8FNy1aJUY3Ob6AmuFHCxk5aj17OmOuIuSlUX/uHUHEzuFf0oxdi3qlCrzX58PMX/lfv9KetiS
PV03dcNwaCr+/ldZmlBMZ7iarPJsxsxM6okMjiHBcW2R+hI6/THW5SdrMXrgaMTNJzHBCANEtres
PlvQdvkPA4Q5D1C/fyRGQ8ZVF1o1N+F/7tmYdMalUVVEm41DvYZrR2zDNDGxY43ne9NxLmtym/yh
tSSjKYhtQ5dA3a4s9AbahIemQC+rdzCokmEvJwghmlG2xAYGh8mwSHJOLI8sNxjMuV1sktmybkoy
BDy+h20EacPApDQQLNoTQ/ifjve/XEWW4aKXQ/BgmTq0mn+6ipxOqZpKF6OzcKO1F8t7SjRL1kfb
JE58GEoUzZ2k5X9wf3aB4ku1BNzU4/eIKv0i5Wa+CGsQvGR8WZTHQlGp1V9fE/6/nACuB5NhmvkI
0gvcv79fE6noqL64rKrCJLkgRDZeYSD3C2xHNx1QGhpR5PBaMUAfFiQq6Hoz7rVIyXXXpPGOLz8C
RWxSWWU1J1kV4UuZzH7IrkPFYWbi5uZfPKEBfbTTGmcZ9c5Y87cI4DEb6YN7CiP5PHn+KHG/Qy90
YvvYCJG/5aCmACmXBlD5ivwTmwshdp1vqvOLYzRLHaV0JkLih3zVkI+zIhB3H+r+Z0/fvOiBq1pj
Za3DDswKkgoUpUZXcsizZh3ToF7TsIbZbu4DvXIu6BXhysvwKGYlWamfi8i809xA8eXEt6ShfI3N
X6xy0og0r2xe9hrimlPjajfu04fJHkFJjDA+tdHaagPlLtLoXiwKGU810OMrhOvmyXG6s9EaEVaO
LDl7YzIsAHgmG1lYzcZLsf5B1VmhJ38Rdo3odCo2BpaCZeLK9V+fdIN+wD997zzXRX9B2QVVpGl7
7j/dCkJ9oOkSwlJw5rKx1obZCa0WuoAWvRtzQXePAdfdx6nh7r2s+qr1IKIf+7MwpsOAWumtpXi7
m7TC8Clw1i/4Y6JD54IgM9Lq6iFdOww1QMumRLaVx/BeqsatzmFsWM9N5d8e+4MwdFZd6KitWYTd
p1f8bHvLeo/ShAEqodKCoAo2wThou3DM1cpWBlmiMmxePb2Z1m1MFl84b1KVtjcocfWlQqT8moxu
vJvs0l48nkUq1+8DxHGLRpTVrS6bTSSkfXXmZM/Id57zLHOegWM3K1mjEX3sqxPlPDuEgaoCJtDj
FXjlCLDQbejK85OPBz8urlBv+lNA8CHfV/THlmckZ5FG6bnUUN2GRXaY5q3HrseTj81MkSRQhyR0
Tfr0xUUYh5aYqPkyG6xgbUOFPsrA8I8wNLKVnzN8JkNgnkpicUaoFvyoO82VvHSL6WRDcFKhm6+i
d0ke7wkoEajF/mFzUoHYlvWMfGjxpGWBIp6sqkYAQ8My9/L+taaGf2hyn+Md2E/NNLmfTLBYVGSI
dcPAn0BKpptkTlFPaQG6+NYp6gkUenEsjt40hptu9oOhc3SuWDNmU36zDjM/glLJcP1kqzo5tMix
Dsgcv0dQXIlMdzKSsLLhlBWtuUbINF2YJXervEVE7JlDtMqn+bbdVzF5aOSdbhMQCa14gzwsbz2A
Y0E//a1XmXYk+JZ063kzJgoE3J6bEiwaoWKE+VNMFVmNFiadiirsJmOoCxe2VkARoqG6SvwxvpF3
4+70dp7PdyqgaCoFKrZ4IDXOsI9Z632Iyehfxk72L2kiPhwvd4+PLS+mGoW8XqNrzCt0sqnRogN2
xyqtJTpKrPkhGjX8B0qYu8emYevaFhQfNya3sF9UkpYvvF4lc7PEEs9MX+tXwUzCNdMaqIKoX8HL
YOAHXfJ4zrWS5yC1qstjS7XmT80t+tNja6Z12lAWCKwIaa2kkXZ6PIQafQpP1tqprZndgNqd4Udw
Jjzf4PHxGvKTcpZridw8Xv3nL/vz25h+w+XXfHUiX5ybksMTN7hyDMHhEVWzCQpyXbTYMF/JLV4k
ZCutggre+ujakYlZsrDOg6+sc6u/R3VmnB57IGV8oeqtbcfIdc99XcmlKzJ9SdNsnoiMmXcu4vJZ
0WFd15N/7gu7jwg5MJw9c6yzHtndP2w2aiZ5zQ/aeKh7CxTwlBNJPT/0FZd4NHCqVDVYRyyHwLMf
zwTxRMSFZXNzcjBZzAKzOfRB81aNgNr2GMjcOsXAZEZq7yQxqV41zgm9Mc3Tr02bunJAGNTjtVDK
qrM7FBtnHgJd2MS30LXDg+XHB5kXazlU5muHIO4MreIdgKr52sxbJluP52wSmB7PNfMrH891evfr
uX/ze/NzwVRaCyOKSDIT1XiL4C0i8yeI7bH5eJApJ6MFp7ZOzHC6PfYZPVG9NAGYm/z3PtdndY5h
6wVBY7L2+ao+V+kYnZFpHR9bjwewGuGyoIawQT8y7MA1j/TV3eEGQ/WM4246PrbaeZes6g1sd4Y/
GYKByAtSwTxlXJK6IqxnmtWazW3IhuFWoXK5SBZIjy0HJuupGErQmI66IIqGCFIN4YIFWIrf+BsL
DfeiElOFizLwd12nZ6dc1OmN+t1TbevTKdU7QP4xSLuJrgPR5QJDhplpgOCk9WWMu/zCJMk4dtBi
yL6lAeyBizI7e9phkd0EQYnixJTtopy89mr2qr3m80/hoeibClbDf+2dWCguijrGZTq/6PEEjXlt
X2YYe//7ZY/9tqm/5nFv7R/7f+0SPexjibx8ijsECnVc771Iei9lHJ9UmQbnx9boBT4e7YlkFct3
X8iGLI96QHohlhkaGhOtWQbma1Ub3kuTqXgZuQamgEh+BRXinTCvmOuGzIbVlHjjqyg5e74r8xXt
2fHVj7Hv5LA18CCyCZMz38ox7Mh75MWWPW6bOCYJMDeLYxy35iKLJ28RVr07USRxj1loWfuaNeYF
Tf/BMoPuYJTDeFFGCfrcZu5eeUR+zLtoyNsr6H8KqSjMAz8Z7J3Jv3pHut6t25Q8VKwWw90aAnno
VESy7PxsGXr2DaH+8vFk3lGiMcrqYMvJBuHF6x/vRjrTNc/rOdW5IupC4KCj6ThEx2n+qRPNgZvL
dMrKaBu32XSpc79+QZ+IpCAnUkfKqnlpa9u6jQjJHluPV3gGyKGAmsC25z1e7HloEFr58XjFY5eK
1A/HjuPjYxfIY/IIUwLJH09WbfMzACR5aJSNMnU0j3kZFs/k2Lhn6vm0s9l6PKRDNW2ymokiLLe/
79O6nMs+yvvtn/tMAyggcumrLDPWy5AtVnHNuocqFXX7qJD3zpnHqT4hVJ0tPCXyjos3iRmSHnsU
2BkSoRC3dB61jl7yR6d9K15ArBGvnApv95iyV9XU7eLWIVCS7ZdkfiiSrzorV9Mfhn3s1MMx9yLO
k94F0OH7FohNq+KzMdb4r0kyBVp4fuzxaLuSDtLubBjHt1rRE01sBoN5ixQH4xo3b4+NLtA2VSS0
kxfg4e4sbU8HK+PukWdzCMSoNqEfVXQM7fEQgY5QtvWZCcyOslaAZYYYSVrw1JOTdoLtZJ9EA19f
MvmCSIxF2ZgfHj/V3KGPLb8ZlLj/CjLKT00oxHsZ4q+U8Yfry599MgoFcCoKj6nKm5uly54j14a4
xGrwHn9u20mKZzLktHtx4e4TEbWLTk/Dd5Lc1Tr0w26d+Cp8rytFq9cvDMg1zD5GA/ZPWtnWE93q
dJ8PjfZimaTPx/OMxHGn4EW3oxHIfLOW6O0vPnYs9LxDD2utJD+BQfYZK9+CmhxbAjuvDEhl8N0k
h0SlCLqvNHWqZTWe1Gi90qMislwK2IOtpp5beiyKiPrONYcjvkgICJ1H7CJR67lZjTvEHcQGeVAB
jHy4JXyK8zD69SrXiWwEhdwd694vD4YjrXdN1CsjBV4pi+uYx+O1TdtoZ/mIF1F2rTI+/voxSYX6
tCxlAneKgDYylztvwd/oLHK/ojejigFd/Ij1ChmOz9Sl+lobGJmAKccYkht6ommdk+sDt8OvkuRk
4ZdaR6rNtyV0svuvU9a0Q3cscXpj/I6ji5tblyCa/zlK0w4pc5hkvaa6mZjHtknQtKdgoInHqmT2
qhEYoWvJkuB4Z+eGWQT8DpqkNjjmxR5+ZL0/fqGIQb92TiLjtgyBcQo3Cc3RtW7TCARaY980wuqe
IuAXvtFyuE2coyuL+vI87Nd5Vb2y4eQjdq3JL/ePA0ZFbDpTE+QSEvY9843s2ZLh8rE1tKa4m1sX
8WjXtM4tmLeRVKR4lXKJOxJHfdtRPNsVhIBTnUguxDycChAv99Ck4Fv7MdNgupNXX6XmygJCjt46
bU5NHr5PcQWFqPCHLyNRaJ0bfZuK3FzGVmAcqBmwnoaKQg77bP0PusjCzjQNO0eXzDlTcx9aU33U
LAJPScQ4uSIUl3BwblWcmK/ReFcl9ctgZFqG7DMizo2h98nojeqcG4VEoeNqBxmUydnlRpe2jcAf
EMhliyXsyVVefqdBD/u1xS6g5/3z422ZQSw1LQxfkn2ScIppFXrnoBumtaOZ8bOhDy2FuDg8o656
T7Q4OvtZsskH2BCuGEyckXxkH+TJqs7anMbzFC/TtI73bcWqnjszDJmJP6YKqvjEMgcLZNOtMVQ3
qiqR+Cb9Tsdyeteb8B3rBqJ6rKZbYFDJeiQOfNN0VfUelg21KGK7jhGBIQuV8/dhfuWmWtJXsB1h
ncg+Wj0mPSOJoUenHZ+dx2QpnSadBHP1A5ZCc3Sq9qaHkXhG4VGsaoJMV4/NII26dUjffZnQmhiN
gQC2eeKWjwziae9QWWTdVGAdtV8dkRcbIZz32jT8i2HX/kVLcwokcdMsHpuPJwIlEmwAzfeqqOx2
o5UEy4NB15ZRE+abPBNIXrVO48oyuyU+SPE51M62Kk3nB6KKT7xO6qCXmGMQg0dHhmgPQ6JI3pmp
JBuznLQVCYTpu8AKtnAb8G0kwr4a0p6414PFTfUQZruNcCqwkR64envWm6h6GWhbh1NU7fW6pNAd
d8ld9Jn77DfvOpFtdxuVyovct9jbDrWJODGUyU4G03xl8UCg7bSKRj1cYA5hotjzJsQG4u2z0Jp5
UrNuyHLtm6j0ao1vvKD1wz54n9UejH/U7UIS3/eMj9HFhml2EQ36oMlg8DUR3OyoB373ItzDg3FA
sqSzUo7Cn8RPtb1DLmHWbbPa1I9VXWN7jwkOcW0qPy1jwQCWGCBdtGyDnMrKREBeicFyAEkgpFcf
Azdrjo+fSProULlhvArT5rMsrf7qWjQ6ZBXoK9+h8iz78O5UEED4iqDILJW5auN+PA5dBmd+cH6G
I90OOBqEnaPQ9PEaITsRHdF8up7pIEBCK1kVwlmrcdqiFA2vlRDdUUNEvfDFzBA0LbmjiW2vsP5w
a5oPEsk0zXyF9ax1i2ad9hOxYm6j5qVvtnTaJlqTDsqN3kE5ng/yLRn1bzHp2NiIg5GoBM88IAJ9
KQNuZK3mzuyCfIe5rz2KvOIKnudpqdGesolyYYVziFnSgssyAdq/T2qGkxQdHm3YgdJKgw8pa5ul
mTnZUwPG69KGVXJJc8j3dd1dJc2eJwuJCBXWtNzYqCuge+jHhuDbu4d5YAGpkcZKmwIAx1S0revo
BXCZOqIgUSz/OZR/bvoTUVlZXPFeqbaZYu1Uorn/of7rh7Dyf+2ZnwptgtRERrRirHvq2nTtxEja
E/rchvfasMzrqBPQYaM+2gR0UpbEazuYiTOGOpdzQAJuORDWxTIUpcG9j1DwBjZRhHlgEVlal862
x6ujUTe5e2H3Rximz6ykyQduDSxv0qg3+FSBz3YlOExDZC+NJqObxaqpkJRP0xqlthuPC2Y5gLR1
0l+GNFOE8PVzOa8ND3ZooT/XDL7DtbWW6femzuJlSH39wOwGUUZioKyVUbS1bW04PR5QS6uT5udw
cKgnLzMtJ6lyMI4kupdXhTzm2lZodIxoP3gJs0VRTitpI16zXIz3SRFmF9SoREgrhJw43DRYc7LF
9uUEJxpO5Dfo+fgUaoA2nHjGw3rEaE2aZ9LJo2tKAaHP4m49WmBhCVNfqFYvUeXFpxKPP+mynrsY
W6tF8iK7vZH0BJOp+rUUHa3Cyu36nykX0FEMerNNuJgXVuOkm3pOZvVsX1sWDiW8TngH6PnxujD9
cJV01h91nTQrcHSgkuWTxV3gWLnmH6ymRuwRFBhh678mczxyFKl4Nw6lyxcMVHshsXgFqSTapvA/
oir79AISLjNDnf2B3LCyG35Kaowf9NEI+8ouGCvjLXpU5uQ12Jgm9dH2lOp5dOu13TTvhcIOoyxL
XmlLkAVm+c+RrlZVWkt4xh2AdR+jtZcLccozbjpDFCC0lP7HqPMOmALULm3H7ixbCFYjS4Cnuiww
mLDclzmaq0RMJzF4qAN/TF2dPesqv0ZBgTm41QnJZkErbCK/CW4h1ggkEMTOcucaoNYzC4cCXxBt
o1I81xG3991Yy/Fqua9VnF86IJoYdlJWeqMT7skTb66Ph76RpzCFjhdExgcFl28BRKMDdmlCk5AR
bLShBMwwBOOhi4t835BfvuQAmu9IiprlqPJxx2R+FyZNuhtGO76Xhdq2o6s+tKEat73Wtauwpn8L
c3naot/bcdqKd43rdGP40bgdPYuybzGvogLPPFtzjUtOKDztz9EP8l0i5qBY3KEB/hGU/8ABolPo
ewSUqvBqqjo80D1RLP66Er8cbgmSw/J3mvqcGFxZxBGt7cLzbgZYrbmK6WBsN3ZRmy16HHR23eZI
isw7Mer1ZNsHWqJxF48frYdZIhIFkzoLG/WY5qytqnCJ1JBJGp/pw+8uVlzbGzvr0Z5pTi6JCaS5
gZiKoajrYKH4cClFCZnGTGV5lmN5dKFFHMpYrZkVR3djfmiM6N3RYoqPYTrDH9MOGJGbbAfI/Asv
aAEsxrCGnAG3pSa75jvOATjNfYd5VRNbA+Bd4fjhvZofOMJflOq1Y9wPxfbX9NC36ga1XMRiu++8
jZ5KH211h7DWMfENW29A3aMTKkiIWYaefyqPeBOt8K8DSacbEPjjzagHuQOG8q0rx+rweJBjb20D
n1xKa4ovjweZpZcGJMu2JCyc2kbur7NKopbO6mETuu7FUrm/gYajM/qTU+p20BB0uLjgYczwJzV9
inUxSWBRsTSE8E+a1T6zlmN80e3gmgu0twZlumUUjP2+LGS/93S3R1sN5dZgAbkoEoIGiL2oXxJZ
bahSzVzUscSZPTirHlg77fy2QwQSfaaNkZJ7nBFlNPrwDTLcsUVjo8ov0QGWdryvW/1ilam3L70u
h/8n+rVsjHXktNU5cnTiWMtkHVkwuA0VIdLxaf8lEuxOMVbcDZ1inY0pDWMXS3pqN85Jb+C0alNb
Hif6aR+gLkpr9oNOJ1x58Vb1Caw6nHFbu/IOBXGix9FkRSq6M0Icc5PYrotAoS83lQYT14xQBjES
FdsiTuJdMpPSIWX0a8tqk1Xupy85weN7Kwfbak0OkG80w5mY3H03obstZ3XJCEvsKcox4yXYTcJ0
kl/x08Di20dhzhpx5FtEGzRBAeJbMOBDUjSCVHuKmTU4gTyZA7acGgLFsdEzeG1t6O3xWy9Tvfa3
dkMzurSlwJkXYV6rx+2kWAKyFHf3ZUwjxCvFs8tEaT/Wg0n7AHZvFdcn3+PLyUpn33dgvor4Bvsr
PPb9CK7GwUYeR9nJt6sXeq1kuUaN2GgFpu7B5kRjIQlFxIWXlelO2KIAaDItJeiBN9dm1lUVgpyt
2mDGyN8R2nSRU6epoT8q7RnUynDLAzxJ5BR/FhKkQhH67wMmRK2P02csznTXIUhI2SUX3WGhS/kz
pNpKuRcqBvgMT7C6CbJjIG2MdMP8o6+jkkE5ycGI3f0UWtohaVvtooZ6NvYkG5EKi9Goto6+KQiA
cFW4FSEzUY8ou5U1NdVzNzuHPQLXMt4EsoUPpjAbdeavM68hHjOOgabaJ8DkH6Plpt/mHwaJIcBM
UkggJWWRKaz0Z8+33vyou7se3jQUlsMVfjVenGhOVMo2RtB3hz7rhoVhxMRuBQ15o1KL73VjjQc3
bN+LVn1ydy0RJXGtSSRf0KSm7EB8Kmg9GxLyBi77Rxa49BgS8663g33WPCxAKG8j6HU6N9mxkTQJ
RK1DDtKeUNULAFpqsl4GmYht2Aqx0ri+T3YKcwC1S7UqWJksQPdQLMe7uMiJl1YljKinmS5axCOl
H0I21zoG8oPFHTfpdd5clbivrd54FQIGbZiDDMIFosDVEcob5lMHnriw1gEEzqUfoGdvtO/4pEgs
1Ur9ajUIgcrZ60jRmFj0MUovgQs/Jqrd2Tc+XnvDAf0HRkUnZuME3HsYx/YNcN135FEMy/gXdwhW
xEtmB9l+jDVcr5q7aciv5QzLhcvleILl/tNIQx04SlvAli/AkBrZshsTsURmXy2rbECe0SBdH22C
eJoe/bqTzyE7cQbltizlmsxPuZzQsNspqKZEpuXWqHZW7VXLvA4ihOzy4LYix9HDmKfEtcsY1PS4
ePPTWp1hvXzzoxO6nP4b1/E3JSEh1xzfDZahcGd6br/LBkJeyzz/PgSs0lInaS6Ph9al/2/jfInz
da7l7mdYKGsDg2+eoFTjF6BqRGUZbzVUJ40B+2gJemQYzvy7HVP87xrku6yK7rlfWmviYAWES/dm
dFr+tVbYOgcraU7F5NIz6PnGZaHu3AHnZIsS28olpDW6TmqiGKL40wkz+1ZoTrGv2oKYg8c6H9Pe
uvCGCr0ThPU08J/0cR6FA4N452S6lmPnfoVlAjWxTLX3WM9z8PN1fU+1aljaLmmknc5VCsPs8FhC
1pBEFiMoYqRJaXFtDW7rEIaYBbQmoOhIs7/XRHxdc2NKTk03LpJIRB+AgDaCwLVvDN1ykUna/FUW
bSBj13tGmXDLN3WitNaPy6xPw7d2/j45gau+pwLjUpJG+5GFwWfkKUG4u+KoTcHzgKfuqCftZ8TM
jeIZfUJAMcFMiwkOZmESyEAZEed1Vx+z2gmPDUk5YvhhaqH/EmV+t+UbDJJEta9IUfJN37TJW2f/
5G8y30O3ha7B/YQJcTA9GaEGwdSyBJ9e5mdiXZqTNUXxsktgdIr22Xec5ms/oMZg0Fm7JhcR6WUF
n/Wj7+38yPlGydZnyMNCb9pgtauOWkYIkhmMW+zZ3wfsAWenawGx9uawDUjzkWpCDdKAU8+ZOa6L
WFCamIX+RMHUJ/3dC/ThVqoMvpqd159zGU9vfcA3Qf9DxFCQXLt6St3cOY4qYSTA8IALxaiPxKkR
hdTX1meQje0TIuZ67Xdq3HW+u0xSsZzUKy4nG1KK468xk2oryNvduRnAlydTNAc7B8lG96Bf+/ZQ
HRwUnejB6kVldOGNoBX53DhrvjrN1UyIvEOhsGidaPoEEQHHJNV3rRFYK8clW6G3/fAweGr8gGjD
X9RwKY2KaplwT2VNZYG4x5vhpAHGv0Ec0wZvnyY5cY1LEKgeS+dTkAf1VLS18RmNrAFgs5ywidgf
ZNArc9K+q4QOvt+TuUeRXt+FPddjUBflvXGQI0gm4k+OkUS3PjBOxDh7b17E97FvnG7XEh74HDi4
i2Uqmn2romzl9PCFmW7RIUzxgLYUcZVVVR+qIYc8sm1U1a1ZfQT9rNJIp28VCZMbukW4KVA1rlOz
F3cDqA+WNMJiRWrgXw0uXi1VhKnA2PjV2H33NCaFE8adYxTp08Kr4z9qSHg/AxuTjtE63xD8p4tI
qxAORXMEURs1+wQr2VREM9bKd2+xPrXMO3p31VpDuUk1pW5qSF9lHW/yLqnfpMMKBLioe3NTNS5h
ezKFqFOfRnxqnaEdkFojJepjiGW/Zv6wCnXNtQ65PYJ7SUFkWV7/igMl/yjSiYm4sdSn2j9WDRGX
cYMesSLj4y3FKKol3P0Jezi5jH43p9fp6WnxiYlFc+ts+5nTXKUrr8TJ6E03w7B+knqY7VmI0DkD
sU6vIhrbpZUaUN38WUpbuAC16g8at+1zAqtnT6YV8MZe+9INpf3qFeUxCLCZxdLM7ywpkqPwZhFY
pN7HwbiYRa5OlBnqBfkfzdbxgKk01uTtp1lY0QTFc+yJUzsJh1rliEXHNzPq4tb0ZNmJdRVT90rj
WtvZRmouH0WKRB8WqvTw0HT+JS4S/2KTkHr8dbByA1wpfHL7RdY71mfeIZqrx4Iy3EIrCJzXWD4f
R8yLK6dqsx054Iguo5+RnefPbtGIFakD7rbsQ/HJhCrR1MWOUXPbzCxpSId322nLWxnV73mJCHAs
PM5FJ06qJ+PA9tP46hNeBTYNcYA7bqoOO6Tb9sFZWl2+TPrEuxH7IT9LZmlPZVqUlzAC81SOGs1l
oHeUzi39iAJ+WhK7qC34hRzFDiq10XIOygmt5VgQfuSWc0BHxpBQmTQxm9K9Wu0UwqIkfbQtJ3H8
P5SdWXOczLql/0pH37MPkIwR3eei5rlKpdLkG8KyZeZ5SODX9wP+9vb5dnR0nL4wARQlWRKVZL7v
Ws8awTFtYs9IV6mtZJOJb4euDAXA1Ewaml5/SpIzCoHuEVVm98AV9oz7/zXseAollKTOCpkU1ERL
hbyInKgF3NJlIk9MH3jgMJAGrMD6ZJ3ixUZnyw/WFX12iIyAijq+omPRTbDKRKC5DZIda8DmDTzi
CgFJukuwwu2hEb0yJRk/p508UoZ5x5zOiCZ+nXemlxzXEkfbRZdr9WiWzawJiPWMjUNjhcqaNo7x
Zg/OMYKD8MOrMaTZOOZs11XWTq32B3NNNar/WfcB9VPZyAcVd5eULZ7fQV55Jy2W6VFR9F9O0ver
gkXUdggT7RloJSWptH0RaZa/uJegw/uj8QBcQhvMs91svYTcBhGbnjvhE+lx3sD/oUqgRtbFLcny
6c2BJ6PeV8eq/KWndNw8VAeHbgJLGu51nj3y+9bWAhPGCjpJfGIBE59yw5gSwoMLAR7lCtKWYKls
dw+ZWreqDtxdDW6T2HMItrHfCKAHhIwEWfgV+O+G2mhvXeLe9Ny1hyWOBcf32otHmM8lQgG1DJvI
R/dqV090WOSm7SYacOy6u7EAMQQp1F6pfKMnanPAdZU2FnssYAmlfeXassz5QJhvrTUHeWBhZvJD
EY9J8Ye8DV5zi5TtNAo8I0OeOm/Mu/HuGUxA4Mi5by1MxljI5hZ3YfjQTMZG8Aa7stWgHvQWNUIS
ei+E55kHl8bDRnNF9bAClSldmHTfLBviVhUbFAKTfhXM1ZtmiE5QGWj5qdbZouX2o1Dar1Txi4eh
Z/rWsXEci3BoeVaPzYeZrsiF9z6Y7JNT06TNZqQA8qGMJMT7NHssyGEXRG7lDhSAv41pan/gDF+U
9JL8ZBPGzTens5WDqogp6nfaDaCBHWVvNbArzXDlSMc/o9oIzhGF+fN8qAa4GpGfXIewPMvONb4n
cBz8FK2EAR8OjQ5UsMQMjkZj34255hP4hbZr/KDZEbf9GUiWwSiTB6ypFt6NzSj7AMNCfGMS25xV
fCO/N9Cl+N/OJ4vDWJvJVrGLgI5O0pr0zatir4B92xhaOH54VBdGMYSfwxAjZwl4bMXDQ/J4OhW+
skVfiY2YCcLOEo11FzTarwXNORU4Y7b0CviHLY7EjTSYH2VV3Z4SVJeUfjOx1vLSfPXKpFopMkO+
a3pPxlRpnjeNTpzOQh/I/yis6hy4rN11/f6nRjf1LRobr/suTJxir9qBfq09+y6KtD/MR/PGsSli
kShFRazW4sVYyuBhA3t+DP2vuDXkPSE046Bx49EC1y9xKGwwjGbDNJXYGCNulA8A4IA5Bj++uVDs
lsTO+6shsvuNoijGJWsJRZ/35HSOwkSzQgSB5oi5/4n5ubnNbedlPkqEra8TH0tQ2SlPRSHGnwNc
Db8wrF91SZ+jhWdHrf6GQ1zba5TQaG8L8yCcluygocY//3t3OulKCwSyo+3EVJFu66FcqA7StPkw
kfrHgG/hrlnaq6C5/0bqE0HgwokvYNZtFmfYzVXNP0Z5UqarkFA9UupM4lzatNoObeFfhBlt5yEA
jkP1hAKA4CMScVDYwIEf0wTzUUX2HmvAZ0VFLmzRAnx16E8jFEyUD2k131x8UKoitUehJxaweaNc
KWVdv5YFWqnY1oJNmyvVa1USb50MlFgx1k5Rm3RHwVmLa6GjEY819Z7BLWSVbTfbVDhiHwQhamwD
s3Jc1iy6A8ZqP7SDj3/biy09/H0OwxMJe0ExUYod7TpvSquD/s30mcU958aiheTQT0B5x0V8OXjZ
vtVxoWfoAhdZByK0bB356lTaOZ5WtHrxWVnGz8zS4ufAKux9T7d9o5mob6VhMTcgi7HuPGWR6cSl
IGW9SRQuT5Fm2RcT6sR8VAAOf7KNCR5E/OnIz7OnCXggZ9s9mU2FnNhhpX1swn5Vtdw5AXyBHSGE
8k6+jfNUAlCZDqSdynul+EjFSrNnBcC5gsbkcQT0umhpCNabHug2N0r31yazRXQIqhBTM1zw3Sgc
uWnqkYiPnll71VlnYniUu5vX9XWwP/kB0g3u+0mSoCETZQJtLbHVYOGwmX+sDUqty3mwM3uSrea9
eRic9+bNANzIjrx1hcVqJwu1fC/wB86LdAY9csL/dd6g7RoYYvhGMCxOazq+TE40HGI8tNZOrGJF
VFSqDYx20DtGt6DNTyYftevojc7/L8+omy/V+IrA1/qL0ke+JINJEaF+RLnur8wBbW5T9fa5mzbz
npdmf+1RZ9xwO4HwCmP7QHASqVWW9tfen3OlwH2Qhc++HOKzYO1+nve6yokpD4YGIm1r/+fF+fyf
y8LpXfBMq7UXYB7580KmptFaD1iDNnXdn9wWvAMfV+XhB0Zy043xmI6V/+J3dv5ILbK5CQivqSFs
MgLRaCxGun9ULGdZiLjeE501bIXlp89MRTGsVIb505NflK29TzLm9p2K9Im/qbuFJZZe3YpIloBw
RH9CPtGbJfWR+sDF0bQvN1MNKJVwsogx0T4rUpp7EGHfBMvJdZPBy6VtoC9UCYKYyPbiNG96V/1r
r2xYbf9+gZ+O0FyfopJDgLFLY14kRX0NAQVfXbP1LyZtc2qMNUEPHaviQprHkVChLZaSNQFItr8Y
FG/FWjv45rjjgS793msMuJ9NWsGF1lmJtRwC8upWOpPxnlj5pd23nzG/KDomuPbSTnYrpwl4BmPg
WnSJIAKp7f2LLvN3FS3eo/fK6i49codc13kQHLqgf1csW8qjQJ/RwM0bP8KHxdsdTA3d8NYHenpS
pZKehqhRtgr9wfnUvDF58OF/4grow8G60Ihgk60mDu2/Nm5UK6RfIkw+2LLQBYSvyZQyiP0UQJFj
jBfZESzTP3fdos2OMk+AGU97TM+XFW6q1dBSkp67i11lflOsor4VosifDUse0qTPToWqAR4pUafR
baKjrhw88B7LLpHDe99jWpI2DHsl992dLKkThUgnIK6ArMoQKf+1ZyTXBPLITcv8byL3snM1td7z
vHJXrmuyeteS4bmICQBDLWEE9rEeSBMsc8hufKWVneHQZrX9M8sCPtd6QgNf7Tzicwx0fwqU07F8
sZV0/FRUkhoyirNH0xVLc6rS/9n0+QBhrBm386kQ6XeGtuZFwa4PyJrSoo9fiQ+1+Ys7dIEPGKlW
pb6bFTcuOCEcwdXQroUKcLxwS+UA4vwXch8sq76lLEfXFy8Kw+YucT2FP78rtoiGIDo5+tHXquQr
y7WjEjnxnx0lHw7WMTIIL120U03JVejEBPSPwS2tdKdzTizZHdYWMJ3mPYr0zimm4rEXSot6AylW
2Rpga1z1ZIJBahfz7ryxp5Pznor14lBz3XzKnq+jbYpPFYxKKp3y2fbuvQ2ydd6MZvDcpi7JGdOS
jtFCW/ayYMkoYR8YYRcfQhJZbw2QcigInfqjcQgPMYwfLXRtu/weWrHzSrxocSiUqWIeDM5rHejN
JgloPPfTYTpGpObSbjpk0K5YUPGLciV3DbVdqrboHM6zJ+o//uYIr2ev/Y+8GKqQ+ey/Hf7nI+em
Sv/X9J5/XfP3d/znOfxR5XX+q/l/XrX9yi/f06/63y/621fmu//1v1t9b77/7WA9kw2e2q9quH9R
R2n+yQiYrvzvvvg/vv57fARci//xX7/+X++bfoD//T9PTMm/sr+zEXjDbzYCMAMNlaKhYsU0LA2m
wT/xCO4/qKWrOuYyDVQcr/LKX3gEIf6BIVjVsAVDLRBU1P9FR9Dcf5gIvgV+ccNwcA6b/z9wBIHN
8m8uN5v/m4br2IXFwPczrX/3oDtGHEeQdulb8hCADeUDHoFMxeoT513eL6z4K6Y7cFBcrTmEwj3r
he1epb+vSxOUpNcT/O6a6XM4bTqn26NkBp/Zk+NjtW78htyIgolmXujQPKNI6CFElpeU1dNKrXqx
QVFtHhytBwxpXod4IGkktDpwIaY8SdP5VIUUzy40QKPm+STVggbKkDysGPm/o8avvdll9CXJj6AA
Sf+Loe0SICEmt4xPG7KV5eiU2sPsmEtWVvtBnUF9RHqEctbz/G0nvHXexNqOWk650tLAuSmRRkxa
luHRI3qDVe6hBiiYz02vYOp/1Ya2s1xNP1iUajaFSKh0u2hhTBk667Ydu6cRQ/6ekKpyUVSWudQt
5GdImrsntSklplHyasKxV4mh6e1dbAzQkSvEe02k5++jJmiuCTjlPmM+43Z6iRjct1antXCl44mD
6tf7trKafZwynRd+uvFLxX/N3I4kDTfVpmgT0sxq2a5iPBqbrrKsG8ESIFYqB01dN7XpUkQ5UaV+
NimQPi3/NkQprAvYlUxYEnCgdnKEJhjv+yb7Hkvvp4zV7BbrRNc3tb4Oe837kfcWrTYLD7gYFO0g
8qi8JlRpfdMon+IKoTjpGJvM9nYZivNVWCL0ttxIWcu0xTghIp6KaXHXXQL8GmeCxCS+XDHrkKtS
s/udFkOoTkj4cwxlxuI9ZEGqUaK498bIrxBh2jXdDmRZnVc+SdDrmyTvFTJRqy96pxBbEzPcACBz
FgrqywW2YjS8A1C8iKIJI2ZGQLnVfbf8fZn73xxpjid1oFmf0ujZRWCL9gOqS0QNxVpFCL3Oc0vc
axVBALXpS3ZtTH14c4Ztm43BtTfN51bjU5ACkcVW2pzd1uiWvaGHq8bw7VVRKXBvYmGeYpu8AyMf
wl3EM9jBA3qIpGjXNpyzRStr2OVeYa11UtxRQeoro3XcVQEwbFcP/qNvArkPChXdSNqAicSzqOkp
qEtFn9IeJtGNbq0rJ0WTficSMQA6mGe3kX851WVKnK21CqQsP2odJJ3dJ+0tCmzt5qXFl0JGxmrM
7G7Rm4EK19Z9zvvvRKU0e8sQOYS7S6fS9fNUHx1NDj5Td+5NaNS7XCNYySW0u0jVe4uB6u7UwbfO
Id9Utnl3sWn+XrSgjbhRtAua6p+WqMP7WAgJcN2zLzw4SYItunKn2ml5ixNl63bye4eE+a4bmnrL
Y5pVgXIkxO1h0F/chnlZ41xQnzq7QtI8lVCzjJwx8ksodNXGUfNSe4dfuD7OG6oC9RGiVLYE8dKt
/bBv8N+8Biakb2+E9K1MzG/qLtUUu51vVLQkfpdFx3njteypKbVgXHPQLjovPNL9Sleyxe1qBDpt
0tFnch1U3YFQp0KoCz2Iww3IMYo4s2NVz/3mqDFXmc/RKqZF4/YnS7TBMypgKgXwkA7zYWXGyEZS
DXNJZGu7HubmTTFBluQhvwo1MLBf6+oSknsI1CRVdqj+jUvtY5IHCPrSBmjiZJ9ryKnMLD6KOn2g
IuMQNKY4G+Qtt6abbiCv/Wx7AXCsk7hQbbfSxh1Om6OglHB2GppL8542Hc57tdKQLNGQ1RHaDLaQ
OSjP117YHFED7fQuyRBCdCDYoKnQsPXS8PsEssmpdywFzf2tYkH9C2w29TA+R4VRX1G/y2UI3+wk
tMJa9UNC1BA9sVPZjAmN/ZZ0U68TLz7tajwOr7nZu484jInm6VXrsza6DeKUF8xu1S6cKrfkOLp7
YZcXQ4WRE4+tefeRZiE7acRJRUBJs5kOoWWZ3aVqu+7i+5Ic89F/nY8MO293OMT9xXxzKI0z7Ayz
bBYqYyJyz6bfOPCRn+FQ4KfreKs2okVyZTCipJ7ycCG8jxpftx5SiuTTRgwITBojObAocM56g3k2
zs2nTs2hu1qig0PpGE/zRnZkZyYNLcoQnCIsf2C7kLSVW1qhapGtW+7QWPhIBTlnhojK+74Z1prw
m8XYDelBqvbwXJFpid/Qv89Hqgm7DGtosTX0dFxRmOUhRanvkILEIKSAT+jUqaKJipI55UvqJKxt
Go/MHceLMQvIULyjHV3XiSzuLjcqJSk5gJyIrB0ggV9k9P71CYgzjNMyiB9OYuMn6wln3lDmz2GW
EhPkWF62HPQEDn4pOuBq7QCYug48mAj5fcBS+9c3NECaLGvwqmiKO7ocTqIp61wVK8/Qsk0XxPaN
uIRxZeG6f+DUyAlYicRbmIFvintj+C7g6xHGRPPJvc0bZPPeLchvKqlI1/mMXpwHghFPAu3iqaRh
v22K4jsFo55JiPSoRFlWUN/kGJHMASXhAu5E340BM/W0sZFriVaQBKl9AtoJaA6E8WpoNOXVJz5r
rRmh3M6HpO/ai7B2w9N8mOjD0R1I8YbucbIRSDzDm4Y6lHYkHk6HaCpYlrY1CTtprlWkFJ9Cy1Du
Bg/LpZlY/cHLzQcQvR7QoBK/gpDfEfVmPc1HLLLIJreyR6ThWY/MzXw2SSPlqITDXZXRvfF98zPM
U4Ii7Fx5qpM0PdDA9DemsOOPpAvXc6vfoP+/1BvhXzWdYEuGd9oC01tLBFr+8Nl1mOUj9HYnsuKw
qPonH3napmn65JaR/bAKaMM+WGm6i9xW5Ueim+8jc60vi6ySvqSSSNRrChgw6ne0z+UeWwetUbd+
NChx9nnVquugHLvvGmF36th9y2UhN37VWLvWG+UpZFBAxtyvDL8a3ul3NnsaEdaqKtz+vdYYgR3H
N84Af5qXwh1WxRivDbpyh7DsUzo7EpHPvDtvUvqAWHEVZg4+HFDiccO1lVfUJag1sj6bjulRM1cl
yXMb072/5nFK6VUm/ldmQLqF41eC/E3990mE2pjt8JQaXX8fM4vIR1N5q9Be7ZHsGaugV/33yKz5
/dr9BIdWk1c7+OWkPK9Vwh097sFnnX4iC3yFiHEcgc+iZ+4xDvENAzJaD79PvmyMCKciHkmRC91u
mxd4JAG14Ghz0e1PmyosulvZEX/p9yLazedEChcdXxF8GNX4IXysnUTQti98qnGtIQixgAqffCcF
zD0d0hMa1pmo3e2sCR4LytNW9399k42rk+fDu03eNTId7WFnqvLDKLxj2brJL3Uw1gSck887gBzp
AoQXCyYANDSjxYBcnwYEsduaXm1KOvtfdi9Oih+IlZJ0lBYcnv7ImZHMuPAPbbQiStmZr+ijDxp9
3c+4qJH11iYtvyGWZ6tJrOX8gtvFa0b86g0agtnY4hDQe1zo0i9RlGvdKSLi+/dhXsfVxaM0Nb/o
SlHdijg6zUehjOU9bspVGst4TYptA3hVg6jwe2t5AfsFGlLulPjYIqo72egofm9+X/NfjrUMhzy5
t/N1StKA5ACTgsT1JW8QlmLrKfy1MoSTzF43r4ZXWdd5L0njn2kZ1fsqDKxrMW20gbCReHS16c+X
MUZ3wze8cASulf4rIHT/YPplttZsf/iG52YnYUa9dKHgfO2l69mfN8kWREhbJSgtfWfaAj5IBc6p
sMvye7+zUKp/JxG52jSmACqm2flrHPf7+WVWggQB62N60nC/POFZo/Izva8aMBp4qDTw3TSo3l3z
VireazQVw8yEYJ6mcAtyVSmGxS+AXbvnAhy1I3oieYskhGQdOs99YUJ/Shrth0YivKGl+VutEGgD
oAVyaeVv+BzTkLW0gY5x3qzqSeVoaVG2RmYR3HLHkJtAIn2YDyOZhbd5T+3yu4to4jAfzZuqUtE4
xOG3P6cCNdhalQwOlYYHyO4089XSeeRXQZ6vShK8XkH2Wuscliyx77yq8oBe0mO1DyyWbygtYZXr
RbE3E5TdiajIv6tFba/SAPnjOEVkoSSor/AOqNaViKSVJtg1GY+tRauqzDyUjnKzTX9vrZbm0uJp
gEyqOqRNSC5ARXbfAn1usPt9rGiElYUatSo5kqqgiYwRZ4DcAj7/PIRpfeUHym7zBkFqto5Raa7q
rEJLlnl7RTqtpJbWR+cOdfoZDtmygiF7nE/9OT/vKSw0JY3Mixthd1WV4iKMvIRbj3t+P1jGt5Ba
5NWa7tzO9tdpTtTBh+S/tCFDcDy6nT8e5z00puMx8koDIh9ZQP/2wnzJvDE12G0GDcD10Dv4BUI4
qrsiGF8rhH9nY9K4zHvWtDcfJsQi7fRK+33FfH1VQhRLQtEThEb9tVZCDWk1h3pupkfWUjAVDIxV
y36ghtsSC1g7Zf9MfNnNRzm0AJlb7Ar0WG9qrhJ3UVfW2eyi9K2DH26FTE0VLRjIq/Av81WirpNj
OUwTG3NpZLXzFtMeXQZeqD+AN3O/Vnb8ZA8VnPNMekTE1eHSGpnd2wnV6yFus/febYlpUWrvVJla
8yaDnZxON+aIGgXs+XI+tFqvXvWhhwfXsLP3Mgw3DJDxqmDKuh3TznjUzbc66tJX1FLxvR6d7XwE
dke/WoX/mI86x2rO1YCmuPc1UiuGED9QFrHGSjqNJu9I/ue8Tqg7ifbXG98wghQrGXrOJZqQDKhS
l5nFZIt4Yw9oFmP8hFW/max/bhZO/ralAqwbyWflrcYisT7pi+Yrk/XolEvWXwZLoSWbMbUnFHlJ
0qRA8xpR7PBKG4gxoqNIl9zI08bwkvoqRD3sYk8jgHs6DIoRsXCX4+WDymPs7KTzDmriL0dzjCAe
KOZdsaCADspY77H1WPfMl91lNPTDfETZGzidH9msquP4LHUjPhei+2535rjlkxif/5wPUHmt62z0
kOcszG6qeZNYyUR16L7IwHuWjlN8xzJZMFEpx4eBn9Ijr31dBaoNDWjwSeHR36oBHXImuQlLjfwI
aJBvMSj8PfbEEl1w4r/XEkguHAqPJga5Z7Rmx03lDsgG60pu4GlTrTNyOmvTufmFeW8+N1T2QRZF
egDl94UirDjwN6L3a8Tk69L02OmDGp1Sa3yaf675JzRZU+xsUF7zT//n/LyXOgl/+TRITlLVeqSl
MRR11493Gc8rjIYieNYzrz1AP1/KtB8QOhXhJbX6o9GZ/X3eEBWWrKVXTXyqUt8are+SEOan6iIr
bGtdlDZ5N7VKgtm0QclJVhEg603K7X6eN0jHCSAP+nZJjm51TmhpQbOCrwx5ln5H560HjRV5abjO
1dZy99rmrbKtk6ZbjPMVtksAsz5kBnC0vj2b9JuH4hwXbnNu8qzFaUyTFxkXu7pv7kld9w/zlYWm
M5aXDW4Xqgs24uljSfLc7818SHNRQgb0su8SqdLm3y6ZL65hRPNI4klgaDK4wjgMDzDY7vNRn2LA
X8y7bY9dZDQGnnxcRglBbiNdhxPeKtaysYPmYOLFfqM1frRbXd51XWp3K9covITjm+cxio0yJaxh
OtQjwwaRPmsL3fdGtOnD7kn0BRFkrObDPFC6sxP67zRl00c8bRpJdlPbRne9FqA8beWqYN9fpjBi
92qm+Q88CdGu9/EFOt3U5+gJXOuYY5ADU1Fu6IZPxr/x1MgfEFzTBxIwa19Uvboktzh6RaxUTp7R
gQ94Fb8OxBJu1DZW17JW/H0WVspG1/FwNTldnlHQwE4PmC+g0Dkx88Tefbftd6dHbV5M2oI0sz74
fZUbewCLxZq3PPoWzXqR6taidQh9obvKAr7pV6xZrY0ZIsBWEMauKiuais9+fkvtEYFEH+n7qJbe
PtYRpI/WYhgZFZsBiQfCOQQYblE9OVPUXgyS5+Dxn1Tw7J6jXRPXxrkEGzxK1doiC35Nsf4sUpvw
Z1IPCNLNRLZ2k4CUBcVFJKjwjUcTSbyBNNjwflmV6tF/S76l9LHilj4RlpNdCR7zKAIMPlkutoVF
nUDvinadMakD/IImWQZ4oepERMc+ztFtxPa28VjJk5r5EkZFsrdZfGhVBKCoER+FbqbvmA3HBRjG
8Szdz2wUwYtZfJVhnb73YV0eWf0P2M5ZX5eeWh8aA/2C2hja1tZSe1mkaX9MqftF8VsjmP9Welxt
CbwFah5Zx8C5xFlrX5iI/kJuylMIMtiaJM/+UIPVgM/+ZmnGi20O4T6hBmpCargE+c+QrMJL4DYN
9AcVqxMpGDf+wOnNb8ghHsspIYeHh23JVVFX5TUM1egeuYa+7C39VQJbXjdVBdFc6S6ucJJDQykS
6vOhyrqBqixyAIKs+MQ1lzxL+oXrM3eZEDglGuQiN57NQh+3oIfEIkzseK03pO2UWfGs1M0rHdfw
VplC2bilzfBk0Ab3Upx8lRFviRE9ow6mCttbp7GoqQJidd2qZf9d8yPzyTQAZUFafwr5SCap+1Ym
FL9k3J0q0Mm3SHE/ZShf1ThXKY55wyEGJrKu1N6jZhD/Kso+OSUkO6u1ni/byC4BtU/0udy9qC5W
dEfGPTe9dZNuQc/G+xJSD/dqrK68RiiYbPApOCMru0lvEkxZIGnNl3bVvdbBmpFqwghLpKWhimM+
wr0sSqyhOc5XG1yBKAroA9HOC+N+S7y6swBusko9GJhePRI+CbpWcjuFlppeZCKe0hr5+ajaESaZ
5nUyrSI+Lzc6TsiVVduksTPb2PN4oPnuiquSf5GX5ezgu79SRcQoiClB8qBiPV7Vi861P9KmUW+d
H5owbz30bHmZAGvdi2IpgOAgXIrosSxbd9QwKeJU7FSoOylpmBrJbtUQHiPmH2RCB5DvE3Ixxk6k
zGCybGc1wZplZL1CReUdfYdkBIfMh5qhoIsxxWc+SoY0r4GohPmLhNUPKwlzcjQeaTP4dIQ80FIR
GiB3xPEVYBIfQutjUpQttQDGnJbJLWwKbd0HFkj+1EbPK5VVJSAn5w7zHoq+Z6ovuxiPppH55QK8
ZnDTIm3TTNlSeb2SpDPsw8zj22rtIpuCTCgq0PPx5a4L+I25ZfxEr0/ZZMzCStf0NwVliaVjlKRl
dsZCRuVnTYA5QSX1+MDh8kI1PL7EhjE+lBCnVgXwT1fDeBdrEsdQpN+M1F0wyuSnpH+ieLoVdbsm
myZ80sY8gOlNA82Isz2zwwM64vLsmKV6M1PTvPbuKR9oi5kNdxZtTeoNjbK3o/wc9TVKT5jrNrC5
TU8RO3Rw0pj5KtMKZYtYhXvIUg5MNO9Nv1cLYpnaJodHMDKbMtCj9tavRFW7q6oypSKuqdo7tOG6
CqM+ubHk7qCcB9uzxYRQqxqTWen7TJtgrY++Uh9SJsV83GsHTbnY0B8T68jojkFrdXfcgjwMU7vd
E7FTbPM6oT+vG899HffX0TWGZRC7EJ/cdFVaaO69lnwvEBpP2LCTwLfWFA0fVUDdgiYhuUKehkF2
8D8akHqWTk2C+eL3oFeYpIpyeCY/belKLd40eW9vcZF2puiehCcJAWZ6UUTJmxuqErURwVFlB0UG
0cA5ogmKCLbyrm35oYYQpqyxFM+98SiN3DyYGZHvDfr5t9yIdmO8Q8Ldodwij95JJHLG0n+RkIO3
wE9Ih9LKYWllhXrAATqsW1Q2LRjED6ZFC88rfyKy4fM6kBVUVWBLG5vG6VDtVKt9Qptdkcaajntl
IPOvJDzV7GDHCkc78lu9olnst04buGDVM2S7demdPSx8CL+/wY/nidHiZsBSom2LuhyXyKDjzLpK
e5yIK8MdnespDYmKL1NN37Zqi7mnt+KVZqpPVl8l+HisfB0/1CzFm8SDoekYmUmbuaSN+TFS0Egr
i76lXxBGyDPHTyArxYjfJcEhizjTwNuMZLpzZ2B0YYg1XFY9HllcUnb871wH+lHlV9hWfFjrdUUY
G9LACgZBGGmfnkcz0cnlC1xdkvWGXwj3p4ijxCZlROzUzrBOutatQtNPj6Rg7gNsS+sSze6uphl+
pnsoN13fD7fBwIfaZ1r2MOhsVLXySlPF8YfySiowcQCmfwoVLf4V9TzcSJI6YvC2wCVD3rcUhvFE
wbWqZ+9Vb/hvTSs+q8S7u8FXPZoOwKz+uS6sQ6kL55YpxH3rXkE8DFKy10HR46Xef8kYXrdUIv0x
dHqwqCWZfJoliYSK/PBVKCxVlTGXu3A69NpYY7i31iWPdW6E7Jp4YXobbJX8pzrWtznUZNBS2NeH
8hDU2hHxrwAalmsroeCXCIL4tSqg3oTDq0vz/FgHavRqUjuj/RapZy/FdJ+XJPkiNywuKIT0xIEL
RpmMFm2rXYrYF4ywY1Ks7UCoy/mkTPLpY+0CeJiu0bxIu5gFpuNODY8to6Vi4Bysq3YTgC06xLl2
osDqXFgVlXDmMuIGehVvnWKeQ78feJxTpvOdrkd1x54HCfoQ0ohf94ZI8f322S63g0Mqcn2fpO3S
TcJnZ0jbQ2mD7xhS+jx6i7G0AeE9VDR4bfT4alybPGnM1whunkHbj2F6nxj1Mob8muSkWfr6Tta5
sy068UrrPTyWTpFsdD9PF0y47WvuNL/QP4L9AD+nmTqutLLEoDcZ8lsSxk5ov8jZ9sne6bXxBywm
p3Dejba86bGTbYXq4ZoclHapGgyNAHLa47wxa7hTkUBpl/dFvXMDZelFinUdTrqAoCR9Mi5JmvcO
+KXdQ17z5xV1j7DZs4ezUxkFII74yiyB2r9Q5HWuks97/4e9M1mSFMna7Ku0/OumRAEFhcW/sXly
89lj2CCRMTDPk8KD9Qv0i/XBvKoiMqQks3vfJSWkgWEeNoDq1Xu/ez6EzWTF9Fzsggp1iNva95K+
yOeqnq91z+zdgM7btCro7kv7DzBL/n06xQCs06X0bnmvZOQg8mT38ZJKKEldUXixo0Ojj1bRW48c
AdtvIqY+KG+aLp5bPpOR/QCYfdhNvntqeoTP/iAmsjKV3BcQIddNhEzPDwNrhZTO2HiaEIZwDfSJ
Q2NGaqvvYWtg2Dwm11rttTV/L8l5Umtt1doCn7KFzhrvAviX3WB+bjExS2ONJVmKfiHDJDQPk4Mj
5AYTiIAKdcPob6EOzev6Oc/Ss5rKR2ry2XH8WKliU2hQeaAREhzHKYzFRk4uljlfV4994+fnxAyv
iWM/zAZGFbEVHT3gLBtDx9Ddgz+S1On3nqHwwwLPti2UIRYT1I7Z8GsS5znkl6WRKYKe1xndVxs6
yzoI67s0VDDJydsEFYGpqck6htAqA+aLc5eBvw8m6wH+LZG/4SNYbd4iLDnWeVNWm8JGga+1wSH5
MRdYD8bKeLTnHiFDlHxoze7Ojm2MK+lVwmi32pppeVfnuFPkYnGcNN6muEW4HZne1nGzo93Y2blS
6dPQMLIEPjlr+iDXplbmTlOMZkiN82uO72js6GRDawT86qhqHuhY2Q1V8amcBOLywX5xnCa/AjTa
D+hIj1RFNxGOUswo6hAWNNbbSr9OxuhckhiPkyzA+mtk4bjJ4eSMjsN6xoJ+A/n9u7bG4N7UMC8R
sg5OqWlXqOf7ESautNB8BwxCsgyTTWvFr1Mq8gcKmw9oeNxji4GtWI1RFK2qksylwhkXtwBvWkEQ
ObjCa3etxQRV0v27E+5xzMcPvtE/C5x44VJS7NOhJTZliscUau+3MR+GJwaRbyzgLly/9tkdiY+V
GSPzcZI//Mw6O6U0n/z+iTcABQEM0KodJOuqsrpj6WuTp7ZzhnFIkEQTd+jPdm4elU+ZWjzFPINu
jykDnbIvA2d6nS38vjLb+a5AqK/alGWDQ+G5JGu+jnPXpOFVfjUnGhFHhuuNCQj7Sl/5YSTzfYCl
RNq+ATqHyyK6eR6A8GQlpNQzsNU3PbDEgjf8tQ2kcfS7Nt0ECBnSqjyFjhBPS4ls7/nmxexrkNt5
+yE1YcxDD/KIy7tijy3nySoHzBkK40PJhRc7nti1uNTozgw3MU2FB8BZZILsXu1EZpD3itBMpS6x
oR/0+ZoK7cIwJL7V3Xyd4JBfGZsNymcoLZLIz1ZJUTebIS3HIyLfJbDxdp7f6hdHTV/8vum/9nV3
p6PvAozwvVt6WOBeDUmdsZbFuKqtqNyCzU0ueILvg35oNhkqwVddFrQ1xh2RuqZvLEtpj7aaj5Oi
GEMak0ZJUzR3CtrOyvaSD2bn1Oc8ii4WazjE5d06j4SP2WMxHA0axDapGcZXMqQ+She33XZBWX4k
iDrnwL1fcmV9rjuU/jkwidKr1NUyxukUTI3YGS5MnCnBNyKE4vvm19ZdB0ZcZv2j8ILpySKhuXVC
/epoupdHz/wOpWJ8zFoH6oIMxVfLnrdgHewXt7Y3GKasAU4jiysmhkJ7Mp/5nciYRCkG1fOwF3Fl
XlpFuBHFRrobwAce01DX6wiG5NFU8t7CV/PiBohflOi+6yR+nv3E24y0We/xX+v2MYP3ccoDUs86
gH1pVB9jCS0hotZR1t4nyDkkVVj1NwWzmx1dRKxPlVb+FoDz26CmrWtn9rmNh3Vt6JrUWDeuOqvp
MQJsN83IComhR6Sjs2c9V56I/Fj6Z4ZZnopl00UvNZA6p6iuDS0EG5/OBNKucKFtF0OzYCrMtWfA
oG3dAfSeSGgTa3r5r4fkNmOCWBhXaN9XtRl2TyPFHlGdK7I19LlQhhTfkmFK7mZ7XPkSxgmmCtbg
6h2EmenFmDCEFQ4iMyPCdK0yp0NkElFCTrpnip1pRO3HPaS7Da1KBhqbf206FTabEkOOdStpme3d
PQN3ucXUNKQHCn/ediyGxyWB98ml7e+hMjMQAk1K6i+vKeLVI0WMrHsO69FYl01JXFZSvp6BQL11
pdrqqq+xcMQ8qHULHCzi+q3qk/JhNIxryaLGoVx3lCyOGpOgyCtiCrB9umFZn12g1Qwka1w6nsls
XlhekM605mOiAupWC6Z/WucQFelmCHA4xd/50UsdQiViJiyi3NHFerD3y6MsWVAod9CPnoGFFvcG
BvCKkmwwM8A7frLrRvubP4mDahz16CeTxCyDCj5Jr2OADefD5Nk5c02VbpKkGA8sNfkCap0+eZTT
nhhp3HVKBWjfB9BIB+35O2gB/n3UFPSzm9Jbwx8eURfSHnrblDkKcHqIVrHjP0hjemojsINDrJ9c
JA1HH2BBu+Br4vQOyuNhEPUZ8RLBDWvNdUtvmxQjsGBShkUHsMQvkJLQ4rEL0DycW9IEkow5QQf+
ADh7W2n96vTG+FgMGTI9FlT7GDQDOaH63qvTZ4SYfFygKfOBLD8yBUoJMQnQjVkY4oS2/nNQiOYq
K1Rgy+8Z2TaOsULsSbtm+8EX8jU3qYq1VfTFSBaDcCy1IXVa59gUFlJA53NZLpIvaWfkPCqSWt05
9I0RGc4ftMxMLLP8eT9VzaYfKcoUIel6r1Q/7BRifdBE5GoiuakqLA09llrR4l8R0bE1TA3NYSGE
jLBtojXZ8YSqbPIHbfFqbxqB8Sxm88sclN6lNCfjeSZJsEW9am9j2xMEY6GmYzkwLqHSn0EfeM16
+B7NyTqv9MfUTe0zEKl8Per2c4w0YVMHDLQpy1wp+fob0pm+mW+4eydkYu6b5dX2odA5mbGKfsdk
nCBotR2mjXn42YJMvjZk4EBgrh9V2xUfutr+2g60mIp6vAsn2kKUXT01WCQuN6tVsCKsUPKN2ENs
s89g/fk3sw6yR4QbkbYJRaKZMyWtrhthuvZhkPJ7DOD/HCbmpbKs9NXAttXAh1K3NIJra2A9Evb+
NraQVXQTTFHBQh3dDPODEA5ekjkMSw2CZV3ItL8DR01AU9d/UNem4gkgp5pdfWWZtjL1YxCyfiGh
/4kaeH+w8vHsWziyCMvbuXO1tL+VzdWoGFSKVnCpkuHgxq/J2TBENu0Aucl9cZZCcNKMwLeN18zL
8Tq2qxrXAlFfTSOrd+UZQJCzEk3Y0XCl3Y+R3VMAmEPzmtrUf5Qz0OYdILmJrGK6ZyygYO04Rx+T
LLzquqt28+5K0am7Gnlz17IYPGGn0hDB98O6MBPJqvJAxpIoPyoB8cSMBXU/3al82vg9pvKu1wwb
mTGfmNr4RJeqWsdeZV9j1/AtJI0WoCUndHd9/6aZPls99+u2N/11Ma7R3v4RV1TNNJiKBqb5JWMM
uwKRbXY9uv7VIrFnpRGILzFt5IfBagQSsvnzwAj3vteMvBlRPdeikusyM+LtUgUGdUrHotqmHyYr
nq6WO8vrXAfyqhbNJy7N7UakESwVbvzV6KGszp3kmeUUGe6x4R6FWnIyAvXYGXC+shxXJfKG5ARg
M26HTiFanfz+KGz5wSzz9KpaXV0KBhsrK/GIGxAdUgbd5RRpF4sp0MZ1/ymM2h8ir4Z9ZAPASpuu
B3JqMy43Zr9FkTNupX0sDArnlUybLUuAkGkL++6ZwSRtXzP0lAfUn92bF2JdPzn1RydA/dpMvLO6
peRLbqw79dAhKAPWxSPeYvTglPVa5nGKZEViy0FUcu5pbV6phnIrQSlMJ3PvATgDFhKDn+niz6mR
1s82I6KKmn0OcxWnc6VBLiCUYVnuvVZeEK1mJ6l+jFRTjIo/Qinet6i8drH7QzV189Z3hgffzgdy
CpQpMe1om8nCw/LUeuyE3e0J03pKQRoYp/Flcvr8c2Za5ICRi0kwV48MfV8imxCSvubpWte62ig/
6e/KJNnZjZB7zF7co9Mm87VEPbDpLEN+MAJ96AhThYStnAW9OrveRPGywvXDwAGljLf8tPJkeNE3
YyITZjfNcfTDcDU3QwXrvcME3C4wc93IIkhe7NiCYC0ZgFEStytuweJsKJ28aMfXOxAofKoKt6LB
J6U3I8He4BxA7/rgPaU1jcgMTpKV0n0SNyHmMbRT0rqxQYEqHyvVmy9yzOCWjVOxdWT3OWCREcM2
vrp6OoRVL2FU4Ebe9nb3TAtdJUrzGDhUlBz7s1k/ir6anp0uMR8jYW6sONMvCGGmddiSQ61SD8t6
F5AC3s9Nl1w7Gatnk4h6YwMXhq5kxKeY74LiO5SKPicc1HxOlRvBQ1XE42MIzLayvAmptrqWJIY3
N8iYGB8YbSRVxtUwLfjSsdgmdgyJorWMZ4ITrlrkb2sMLg/d3MAwgqCxV2Rzt3ooaFUkIJ8EALw5
IXuYJdnTDTKPksGNyuEZlUp66CtaYmnhX2UuFTEZpxcFNskc+mtKp+MDJQe6BLNPOlaP4/Ll2bFU
L51np7QWeLgID4168ZUxniyptsLIPk5me1pC8HvHEOi60eaNrQM6xJAvmLxcdCYAWuAbD3F2wtwN
w4tSz7SLtRE88xRIJ9LSZ9ub/D33wBhYxG8LP4Nr7jmXTX5uUVWtKPt9qhPLBu7A+ogE8PSKLE94
dMuTABWY7HA6aVt67ZaLLfdYamZMJyd6co3dbEFWks5H6oOIN7Bh2hCkbtzGta95rF7VeK5GUiEg
aoIDkWF55wYT+mjWrHPQh+eJiPylaynj5UFEmsWomhe3yquzbAjwypn8MmMvSycq8mNedsdGJuGq
TI4K/XW3DoXBGmuwSNUVByenlT0O2zsncy6ztXRHl+oltVjDlWhFJ7lTaFh3hpzgOvrV/DL1SXHF
DAltIHtIIalt2+S/g60fxOLltplJ4bBMGXECXHetb1Iw9ECmDki1LcNhilU1MuS+hgmcygUO12Lb
6fjPhT+Nd1YB83rKsIpq07vUiaZt3RPfKwKh5874hsy9fTJLrKRdeseP01Bzh7/NeLBeAYNlL2Qc
sg0zz4+s9DBfL7605OxfLN8FIljjaBotbztOpXvQrKYAipSbSZXOwVreUzC84Xdk7WaBBQk1vALK
nioI7kYRZ3DodPc8x1+tseDbUHW3G52qfWw9S1xjAwxYdG+hsKCK1NU4CCCyruP8hbWcQ+zBl1gH
ZraAlJG/pzICx52ijvRJtjJrxKGLFxWd4tzJkXPMxWygAKXfdOmgOHQYPNxN2fAtdOv40RHx0aGv
68Ew8kNnluFmyDSd2iG0f5gcL4MyDmYG3sQd+yvz2yfmDnUXxcPJxqDgwR3n6bXp7quGD4ke937s
iv4lxSieRQuaAnBW/UsBY51BmIYt6VubeOkfcTAtWH7NjSlZcxnS2LjAep8KYCx5aRsHZyL9QwfW
8BAU8FrHsr1OsflMS4N+MVFagA2ofkQFZtU2Wpe2zpt7crsn2UdU36eUUZvuE2gy+aHKeg5l+QPK
hP7eVZTnBXMILCJP0i3Ck00rV30HIrz1puAIvsZ5MW27Q3dDu4OX586LKz3AuhGqC1dEYsMwx2xs
1vqC4BEM8PKKIJxBbxR/gH+gVDojYGSKMV4c3br3LfMuglBIiZ7xAqfMwEDr2iKxebltEPZvjaIy
H0On7TcJmpq9ksREcendBXUVvmZMnhSo+FnCUmOinHfzq0VdcE09piPEB/y2HJrtlrhKU7Yyu/mj
tEYgoi6GjcWYHWVHERxFeP4q3WiAdcNo6hS0A96OpYVDbqUEpeNGz3SQkxwtLOYCTzGzDz1cr8K7
IvwXD1FMFrgNxbP0PtEIE77e3qBLf3ZKs87T7RPiI/8IRmEV1SmjdZ4KPvjQb5ue/uymG+M1ZkE5
CFMzfNUVTXnejAX8jFUPeEHseAWkTnwlPOJHTazl9CyFmnYMD6L37FVZjOci8sQLBO4lF88SsIF9
sJ6jEIpVPtTnSVR4OSILhD+x6ypN9iMu/cfEBvtvWXSxVRLA92C797Vl3VsabDoEmLIg91La+HbE
aGNrIs0NBIB+Hwf2Vg1N/JQMc/vaRv3FNnTDVRl2r/TDvcLysa9gPLvXqEJsHfkiv7ud2uceTfi1
lmd0K92ri3BsnUjVnW7PptDKoUuVyESW14bLJw08x1gcy7pXfHPqLek5H9Ajz5JQL3f2xIL/9tph
LKs9xkzR9vaXk0K1B+r6+DMubzGb6vmIHw1F2eVPxWbnnVqdedhksOvRgwgyH/ft28k108Sd8qyv
72/KVNW9a9bvn5X2++AhC6zj+1vKWXVqrElue3Reji8UaIwsERoHQiQdVftye6rjFg7Iqz7d9iIS
O1FUuA+3fyAPkmepFeT05Z3atf0Nww7x/n3RGoFrSd9Bel3eqGzgpll54pxuXwHNuwgkqmI83l4a
AN/fFOQZD7evAFASgF7bzfe3Z9EOhTsaCvLd7Vk4NsYu6IFZ3f4yngvxQVRxv7n9ZauryGZI3JrR
kLwhL+nuRx+ThqbOgw0j40i3QGUucoV0r8d2eNOUy9aFNzlH9J8FmQOjOaEVyCiCNzVyKQBu3sA6
KfMg4dAKt+uQf781mjDfjWegEsuuZoW9Qk/jnYEuQi0RmhoBXwpdnyG4BbrzX01m0VWPTcz5tmvX
PvGpk0Di1NMWNOv0VI7Gl07pc9Qmyel9KDN9lAuqDA96udc7whoaTF6KpKWAVeFWVeVQ2Q10jAF0
AFL+hXwdM8yBi5mrqwGa8ERfKL7g5D3yUoaQSsLyUcO68b0m2ppdA5qBlXFE8mATzSligw5xYZS3
5V40qGnHzBInj9QWveNGArvFNV8R+rYUlqL9TKadTK3/wV5mhSjiR0PyUa0IdSyyVlP25rik2sKw
Mfa3Xc6Xa6bcJT+VPBakwu6TjPvZI3Pqz0jD3y8GSCgEPZOxj5bLqmxi5haRXTrs5La1qeXWHKbv
hsvXiViXZU2jqahJW52lGr4LzYSJ5nkthig/WZGwXnGohSdK2HCas5FEdUffNgT374UAS1wuklfH
zEmSVDiuhuNEQ4CCFj93sj77BUk6UjJfDK+mh9ZP2z3YiZWKW3HMi4R2uJrzh/ozEBxUhGpOVuRP
/DM2aGRvJX12JKRRM8pyR/bFea07a1V5Uh/j0aDUwwW8wjQjuPZn00o2XJMVkZ33Uji23KaDZKgd
G0TfiqxWxhScdubRmtUh90AH9jXpRCa1Nz8XznWana8ejnf7KdTOSmfTaZZBfBe3/Pu5JaZVV8n6
MhV+d/QzrvgOis9r7LJOnTKWNY1zh8DpLp3s8FMcFVutIM6T1xOEs8j1I7Dmx2q2rPUEGjvtCZbg
soZbtdxQRI56O5QBoumMMms7HlqtUH2aegQgjdqscKt0XU3JD6/obUwRWI/2uvVXucGYn+Kh82ZK
lwpowBQXDckPIJztZh5cNA2G39PgbfcsojHsdemsK53xo9eEyDJg301ifgEjdJzQajxWhLT8U6/c
UP61tSZsGsmLwoXGH7x4UkhkjwkqCsRjyPbiqDtDfp5XRS/lmkh3wBpgONgU5l5ddCuPph/vqwLD
FO0Oz1ncxHeZW4/UTseD6U/xg1ECw5zBNtFBRHLQd37QaZK+gSYojzSBBBRKZPqGvVeyjVLznNod
MCojy97cSjS7KaVDxF7ukWYak21fQlBLCUvvaBgNV7ZGEeKRoYQk1eVvVKL7ldV8mLmiOxpoD6oz
osfc6eBmAkOe+ry8yx0x7ps5tlfa099ouVWx8NaG6X0JMI4lZc+/zCr3rm4m9+H2DwMS2OQJrSQR
etR9G4ZADLtVkOARTgMwZG/lJLB2RnUY3YCfgnq3d20as3qDipfQHBZfYKAx/w31Ww39+ope9w9X
mlvh+x8i2lvvupw0g4PRPAHMSmDj9IaDMXbmo1jEM8nGWg510oJM0zOvQzjMT7MtcDPLphnrIU28
VqDtiJcBHOGbu/U9z8WSRhRvRux3SJ7S+VBksMttv/nkjfRCtKRvvTF/yud8fLW1/jrj8XTXxKBW
mmQyrinFSLC5Jzfwhns/NMaXiSuEioGLFPfNtRU18i64H5apIUeTcZfUAAnizujfcJrASpJ+9EXQ
aZO6gVEyj0A+0VDtJwwwVv+fHPJ/Qw7x7b8Ch+yb//2/iuxL8e1Xdsjyknd0iGGa/5CoyCGHsEJQ
wjZxqB6/t91//5ehrH8oWwiwjqZDodR1IIT8Ex7i2f/gplRCUel0XFeKn/AQx/+HIo7ywHRKj2nk
/4kd4i/W7D996R2LTgFfkHeSMIRNy3QXssjXL09xEbb//V/m/yzdbgKlk4xo5D9lbUh8C/boPFvJ
sO0NCPlFjVp2dTt424iJPPz69hDuVXX++ZrbMVQP1fuf+PmSynV3Fq50F9p/q0MpNAt8XcDfsztP
nN8ftvkszkkxlcA362n7vmtU4qxgnNHdujz9y8P3F2WuMtbj4pcW13VCgz4Nk56Y1OW2cZxoGN73
sbfph5XFbJCn2XQmdYIPjtl66kKivWcqaMbN7TU1FGfqg55pHa3IPfz+d7pidPjHtPvJnfNpDzmN
FTnv9x3XHbsTWdvYP93g3beN1Q1Iz24PYzTt3WoaZUON+J8nimWvakBUvJ/j1PGuZ+w5O9XE+GW5
l0QM+IwgNeznpPocyAS6Shy9INF3md5ZTmMZV352e/1ZkYF86jyKitrAmDVM4afSceOdgOv7yEbO
tyOpMxenXy73h/dr5X8Uff5QxlSmuCisP9NnlmtISUeZXD6ULCAW/nYNKcdJsJtQ5p0LKBPVcdCd
0mXT9pZNyRXg0Qm8e4+4ioO33dujOJ/J1ouwpR7gVafbxspEdcrSEEj2bf+Xh7d9v6xQ6SH33uah
FnDPaLVatETLpmdKuC/pARiJWY6j5WBT1PUp3gLxJR9Dtfcd45Jh2dyuwklsZI4sVAvnc0JFyqTs
9ZGpD3llJpwd1ZXilaQ/8U7/ZepS0rqJDyMn9wJU/DCo6NTwLlgjePBl/rV7OwbO19nLyvpw2/v5
5M9zDcci9xsA5x+T5lhQstg5op9OlsfshW8KN93PfbOn8rm+7b8/dTsLTc90Giq0aO+n2svrf77o
9uiXczqWD0foHmthuJKS0JDfZTjdcNdLxNBpopAnpx0ujmhDKqDmxL0iWmXaiu6nefzuNgAFCNcw
i5qBRGSa7OfPTa4S9cuuUhVuV1Or17dTxpl18RBV+daVw8zCpug+F32YcrNSNewSGZyGZUOOplnj
Yr5YXwIdUgWddNFEBK9Dmq8d0Cms2TEA+etLVzL2/nn082xpuQzOUnq243gQn34d/QYNJkc7dnZn
Wty37hi2ZNSDxUd769JgQYibfA5H8tlpNRsHjJiB5NCJhhTL2Iyj/QW+Y3mFXRSz2loeziUpIRKf
396P+dVe0YL2TN0gnOLmWdiFs5kEHSEBlCk082MEY6RLeahrG0mMNQCabZynmqLhnc2y/S1KaRnL
8muB7ykSwASAbq5kiHmDTTayjyk2s8cF+tffjKP+wzejTMW8IJYp6vd5wZ7qktZMkNYUbLENMvAS
ppRpp0UH6X7ZgiOtLgMJ3cv7/u1hOOA0hRhkH9pg0UH7YKBoICaU+E5f6wSeYIwXvZ7EN40l3gvK
6fOIXch9OJPsSwdiYR8WZm5Uxqlxc2rlt4ea8h012OUo3ULgVW5nvT/85QS7IKVtTXrVQEheG17X
XMspaa4DTT8mldSEFFXsnClCDTvfU/09RBXsaTw/fKUjwD9E/ve01iAhdSKLS1Sl6LpvD2PRFzRE
i3Ynyoi2wCYsj3/9dfvit69bCgu9mOVQw5YO3/hvF2KQQI2iIcc/iXEk/CeTdPq5qYTxz12NTQfd
Uf/ev50z3A7+dvr7mbeDtuPuID0Vh5+n3B799mfAdtjv/2jLm/31X6ka+Aqis/Hazozu0i7+gEnK
QkJSP8A0p3fSy2guC1cTm89T2+Rrx2iRgd2eSSZvWdJ6MU2Gt5M0oNejcuPD+7Hbq5eNrCuYubfX
/HymC9P4YFQu4oTlz6jbn1nONuiw2Uo6OFZAcGZmcwtgU5OF8+m27y4Hb7vcktaO4Z3CUDd3r9RC
TwGgV7dGLr2yS4+iYxY7R8+cCxrqQuvD7dHtWF/Nbx6uOKCysfh27W3dJf6lKUd5gL5xf9szlkng
9qiNQfn9zXXx+9TKdeExuZq+5Vq2LfxlAPslPNMIigPaZtVppAN/g8TcWkxVTPSTdPlj02I/3I6Z
uD/vbLuf16KgrtKHNv0ska8JeJy6uvYeQVFkEFwtex1+wub7EyWsfmQr8NAHGqdGEL37uQx/5H1v
nHowsHSE8QgzHN9ZV63NrfnnZwY5cJMmDimIKJqPJpIZGoNKVmuRBSTUh9Qt102DYSDLPHVye+KR
ydCcNJQffKvx6SydfRoiKv/ctlCNyKCKzW3356ZBnPN+ys9jxA7+uYFsQLl7yKeLU1Eap4djo5Sn
Lxl2xryl5WE3pYbcVUF7r2dgQNVoh9EJyLu+FKJN95UpPzdgWfeyrT84lR+c0wAjljwIXRoV/72v
p/qfz/w8lkTkhZXjrxxYphsxgTNYexUtaFWA99yCgsLcathVgrRLI61jNVgMPHU9Vpu/vkhs58+D
h+25nodBB/9j4yj52+BBAGo0lee0O7edMK+V89NE3HISy6ZZAq/bbqjv1dDbx7TFVEbjPUxtjpzZ
AF1HISWneDquSivz7yKtvDutBv/utgsYI6K6bO8Gi1ayQlsbi3tnV6qmIHdSNNs6YU0tRUKtSunn
qJ/9Q0xH0CWdaI6aQdBhAhDg7Pw394Zt/qeP7Tmsm2zXY/hkzfXrvdF5ZYiOllxM2xYD8hU5Pgfm
TBZANd9Ri1OAqBlJFdU5Obnrm6fZbaMM3M1mQ6qjoGH738CBKBN/mMFMVjecp1OB8ecRVwfvdY76
BNeqApOUDtlgPgHHIFtyyUP3S2LGCZo+LsDbVUhrSvs3n1Ky0Ps1RLn9uEoJTyjfcaTjLj/+LyMA
6MAusHgPWHeZBsx5GV8BUMS4Ew70GNU+vfdpj99hVOzCwWIIXHbN0FvlFBWvVdkgj7Ewq6GUOq37
YnwcLUptSUgVLFcm35KcxZFsJyWrtvPubxuGj7MjaYa+7VUI7o+qovs/hn1OcZclECiJq90jpQka
bv5orpNXZP3mdRb3bbxLYv9LB2f7LWq9BIlHX6xTqoYrs1qqfDmBUlQzI1T238Rz/+mS8C1pckHY
yhQsuf/8ZZUY3ErDG6l2hgSveRFW7xuLviYIMmW14MyHUzWimmh8oFIcpoistlURumeIeJCGMtcH
O5kEG20PHkX9lD6bEPl9114IyLCnt836YXbC5iFprCVc41eRTrmuRP/RSz7Cmp8ufdqiF4ahtib9
+9d3++8x63JB+A65BLlMCFz5v622qAsSo3sYrgfwQPeQqypnHcl6RL9kkUfts+Zy2yQhqvYOvTjZ
rH8dG9FLkOXPrHU45tnZ1r659TxVkrNrqKubEet9vIOHONjX+ZX425Gb2G3oUr0ZgmuLGwBeQYBO
8aIKMBmjpc1tVtbD1aLBaROEBdjhcEwvjVsWG62wE01dv9r4ddcfEL9akP2zA7KNayiDbWKgrfub
r+c/3C8kRmxuFdtElW8vz/9yv9DX0RckXMG3j3zqoZssGI1mum0XBMWo4NYbKGBTX+N4qVzQ2RoS
GAbUH1KlIkEzZw+b086ZEmkOkA5dPYFZ5ZjAZINzir100xqefKTrMKf6+rVMKvWsiSpoID2hWybN
PaTdro/N1xZB9BlFTwdjxzgGUbtFdgsno6CBWUWDCSZCf0pqZ+vhsvRVwkIbIdx8R6N+rSGbfoY5
cjK6T+HSjo/p0t9MGtZvAT6XEXkfX1iW6QtPeeq372mu0Co31Ml3Q4hSKJtytVPt5KwxBrqHWzY+
V0H9GKUprZHSKo9NXkYnwxbf+Iw9cVIQEAxpeZGtZxzHUu+DcoiuUZxF16ptr3Qs/RiJuJGf0WQX
8RmQepaYVGej2Lo6N66eMze7v/7tb2PhL8ms22fCk8G2GCkth9Dpz799PJtxY1Fnw+24letOelvK
wDlhoGNf8NDBGRRBmaYh59LdsP4ENpd+2fiZ9ta2E+GL4UQofw39MDf19EDNybozSB/gMRUjrrv8
3Hi9s53dpocGb56Ff8FljI6rKNSXuKmznq4DHlIs1qA12KDE2Sc61nvh9yeNUOIOP+fwMmKeko9J
xmoek7k4BF4x2M4BHWx/bjOQEj0wG/yiZPnUprubxyhGSPXWtxC44woynE1amKKgG5ePqlftsjRA
Iogli2njopPb0TWl2YIO2gYqlzmGDxappPcNLpJfaVxI/2aEspeJ9/efAasr/u95Hv/57WfoSWhV
Bhf8LuXr0ps0J4VBu2mA1UljH4ev1jx8jFRjXEekR1fW5sHJ6L1LTFcnfbv6biATcZyZ7o7wBP6Y
S0tiu8lG//tRD7d+VYtabR0LV4YZTAFMu+RCMw/WNc0EQNRO7kQ+9XeYcUSrrjD3/LwlDZ71499c
dP/h05L1MgXhl++Qxf1tzpHQG3tqiGCN7RnGUoh9HV3P48UQUC1QQEF+xII0/zGF0eNU7J3crnHX
oaSIVvNkzIZ9TJr+EME/uWvUcTTK/Dq77rDrYIgcCYq3gKcKUk9uv7dhQJ+TUX+gGoYCrf4/lJ1X
c9s627V/EWfYy6l6sWy5xE5ywknZIdg7WH79dxHOG+94P5PMd4IRQEoukkgA91rXIiKe/eRmPUsZ
7KGHJpvYw9LI9k16RsKUnk2LCB2rzqb1FGksIpamlzaFf5RTQYyXSDVlBC7Fr+rLNBPSZFgVHoWh
m+6sadrlskkfoopr1uDLaxq37oECerop3ZiKczB0G+QZz4ZZkDI7lzhziBk5ukJjT80t49tyYcAU
tYZDN0yqv3zS7P9OAQODrzv/dNe2WTmbv3/hKyqyTPvCmuwe8xACMj7rszMcBDvOUxlk66A1yN52
kZQZY/Wt86ixxJa1rijcBSnX/AL+3qYuDUzBlfelslgBM8EjlVXqF6xdlBz93N8NaMMCp2b1GU7b
SNOnowyuehzaZ60DTzoZyVFQ9Fq5vd6f2OJZ1yCLUMON1hrWqGdR+4Ym0q6sLOdfA58FXURB9K34
9v//UeSq53kIxwmqcN+vFs0ulRV4oGZnuwa/QPsRjG7/JbVBdWgmgUSZ7t9EYZTcGSE4MHf0fXxZ
fvLotrK/adpgE+nFAdd5ynZfLQ5erhZBLs6GIOi381xUbLfrq7pyyw/OTPAf7s5oM+pyg+voawco
/aBuhIhhspNHKRce1IlYyfuATVXSa6ukWZG5bh+tNLtOQ29ckCKLRza52z1S4W0FlHSlgV95nV8N
k/U5JFNgh1jZOUHmdE4YOPK9PWoXBNrWaXZcQh6NKYWWoJkbzYQcB1qy36KhoH5BitlDQ2HtYUYJ
oMP9wA6NAWFqLmWcVX+ZeDjvlurLzccxbOrnVNS57r2feAQVhuY60GBiCBhxzkj+XdR8z0cnO8c9
gtZSINawB7+B/xPrRyvUz01m94fWc+xV3s/x1WmwmNTJDUHc+wo93i6zApOdBherdorFofTRVndO
uuF+NlOG+MSekfVY8CWVhf01L50YEyjEhsCPNxDD+z33oJeG+I+TzDxoCuj6c8BKYodG6cAyMTpp
tR+u3ajm3p9/tUeII2S5/wQd+lMUnOdCEtuMeyVIoLAkNnynME/PqjE1SO2eZ9nr2ezdv1QV1L/r
3U3Es120cizGfY8L1e9fbVESbgdIm69257KgHBwihMhB7HvQAijB85e41v4ZfaL/BiNhBg4GrJRe
R+ROIvcD77E5BIt4kktySVh8UT5HWYKSDbB7YxbpDqsUstewqbAGbVtmfJuwacKPOQsLdKn4odBB
rixjFNyt+aTH3YiiK20vnSWjSxMZvKuy+kZ+1fnPX2JnuTv+9od7zMsMEgMQcNtUAN/94XybymqU
fI7c2dkZxdSfx6G2jnWfXbqFBNdpJHSmQyDX7USmlUV5jVuer6+nAWxtjZxh7XSV9YjqbAZFvMeD
gPQysq4dhe4F80JRbMjGS2QO7gHIMnvxYJSQTWV3dQEDkP2ZXeKwdLdhs+ymvoY6w/W0qyK7ppxm
UkcJpm/8QPNlnKGHj9Qn+O98g353rxP8tuKPzXZDGksCfIfiEciRudQnCt/JT3buUfYIdgCYiGGv
xTYcSxZdY2ORV5Ukx8YPJFijEuqGY5/6fCCVsPaaw5//x/5/dkxYHbrkh/N1dR0uPe/WUOY0Q8hD
srOLYGf7dh1cKjaWL27P1CocmmqtusxMDHIz2WjEwzfZF/NeDZPea2LPW56gGrTv2VpoxbB9HcPq
uq2YPWLISor7JbJlHWpOv7MyWWBtZYw9KR2uEpdl0njCC0b1BRdrk/WSkNJwdGFJXNPALNbMO/Vv
NnTPEiVuU0v7CiUSBkXkiJXDYpRdWZ1648BGmnrUj/Nd6gPnfhuHUgUcR/UBs/4wpT0QT8WHvCAb
GqUoxuEu14JTF0bdRTgkxRbOLJ+LqP9aYuU9NtQQxZUlBPevuJnYMSP7RbMS73mSkiyDie2eJg+9
59mHWpNKs70gBi7hxThEf+mkLDpAcDLsCadidtkwaLPy4tvOqQp8g20FWV6QvaTpnnep2iVkLqxc
0YlxxSTW+MtFxbD+s+rB4Ey53SO5kHmD9b7gY1dFpSHki3fTZItLZHs72dXZi9VjqRo1zduRsQ3v
tv6A4rAhNyLHFTs14bHKFFYnvLaW1Xyx21muLbTUFxjct9VYOYcQl/HWKtvgYaw9MEF5P3yaB/k0
gdDCMFDzTi8xTKAebiNpOJ9dEfuLMCx6irqs2Xoa+FTDQR9EzOijwOCEOwbs+dKjNlvuA6ND1T2U
zR2TzZ3sJfR5LbdjLFFEzVaEm94avtAPfKojqIoZFU04kGz8WB+WHsul9GK08mVawuGlkX71R9e/
ee0NOH3aFL2U6pJTGpx18KZQQTh38NkzqnOJY3GyrihfQtjz/henFxKMrUUv8KsGM0cAFq3SyLTO
fP1mWhoHmNo2EImxsoZJJ8qQLZIV0RPI88ydT930vrUGaj7YwT5rsXbu+Fz/6AmqclPN/2qxRl51
2JwfE1xsW7zz000XsjNlh0iGPXt8//Q8HWz1dJH0wVfMP5gv8zA75C3MEVIEKdmlpPU0cezuUOaH
Ny4mzCPe1eI0zMFINlHm7ZNgpFLlSXfrtLZ5z3c928BJqhafk8dteio/1Xb1DcTJ9I093yMfBwyj
Pb88RDE8LUO2MbD//hO69UM74QB3rf5r3gq0B2OAgzk2mvGkHqW/Ho0Ryuo/X+HIwHt/G0EjwiaI
zjoYzk1gv1uWFARXS2hK4RaNJzJngSdmxAe3z9M2vLWH2bVWbZxOO5dZEh8WtoI2WT5pl8x+UKcM
7iSOde0/tTXbvm9NvXSDwGoxnnert3ExB9bZEc3Pc1XXNOMQ8cbyDNV/O3uokDSSmgmleHne2wG9
ghjVRybOKcCwZ/mrseP+3111QI2ByzFPVY9eeIk/yCPcD4ZjfkFanBwa0ud2MpmYJVTd1TfNkBjA
rLl17VZfqXFIPu7ayo3pjKkLm+TETS4qMPLtymb6PkjrROUMAvSKz9Q3YUXlXi3CVTNg9sAEUTXp
DcqycVVRg8J4RXcckTHELXOrBWALcQZVns3mT2p6jXNKR5z/RMazGTSU0G8n1L8r5ICYiQq/NVZh
ND2XZlDcyCUkOuxK7TLaHbWYsXtQQ50x+Gh0U+4XFSwliEXBTTRYh8kJzc9EOExYm2vjygqwPbRs
L8DjqI07mZDECZS8OlOJ/SKKvD3UsQ6ezXNZGepVsYpsyEKjy/05I0BxLaLYWHdxmn/Lmye/L+0v
XVfDnxu6CEYZFrDEKtnPY3pKCYv8jyHtKNg3IIrfwjp0jRpvGXljtUKs3J6NpVGHvQI8NrUH+jIT
pyEW5WvIh9Fg1e5x+G34PYN1BXZmbRGtUBEIFts3RB6z/R7sOovbrutiE7CInPE0FH0GdqfKhd/5
+tAQQ3FMQEbMrxDPBe+pDv/rHPUwS+NQbKyR7XBgCPVWDTpQI//yrfzv7cc3LNOw2XGzPNdlYvv7
pJZ7ZbzYG4Kt4+jz1hANS7FZtoRhjNFGL0x/nbTsP85pUVyplRFVvTwawq1lhuYuq63+4Ax+eFYN
wOeUfHSNCUMMa0ObQ6bG6qEVRSJbVebIdq2MypMaVI9GQMfoMAAO2NmeVVnL1hdN6ZCz51rRo554
izPXMZ/1psk3rgNAwMAdsf/z5clbFub/muSaDoYE23JNMrPYpkV79vs/IiMidxhDyzv2iFvLCcur
aLaTaIJ92Q648VQgw+hrNyN0qHVbzrcdYbnPs9E7oBDAmKpu4nUkPfjutH09WtTFBgdNfRwDycZ1
MANKaPzmYa7FCRFAcat6Wi8p5wfoRpdj4DXbh8mB0W4SDrVVY6ppy55leznhzsX3s8YVxn8kuP4M
sfifvZb0gPt6aTh70Ed2CQCVSd725zzaC+JOv8ZtESF0HwqIYKlxj20DzbfViq++PnzPBgJEc7N4
Inf6xh266pIn6T6YybRRDQre6ern8ycvrLrT27hbmM7WGxa0m2Yk2z+/V5a5rDh+e7MoPxmsGl2f
pDGWnO9my+Am58bUjRnE8lRB8yGPsWRTul2ph5qoeIgwpbhxyjjcViUqPrF01dj70/1kMbKDwSKa
i2zjVRkJQSnj99dUz1SvIe3aQ7fUot1YxHIUq6zDTJy3oZR1akw1YGlAwKiHTK1aYBAgbuMqZ+OV
p72NW2/PU+e9HlledeRVVa9YlsBaLpNTWAETDNnOzilmGauMmMbekJSHVVcdcd0AHHv2Q3W4FLW3
7dKorpYF9jF1hquli+516O0g85lwl48DvrBfT3h7PnpHY9M1idioo+qAek3VncwqXDkeMip1oJSu
zmotkadS4vNsPPLB5mpgshf7n0pZBXdNZ3gfouKHGvXMHiZNXGHRXE5it0HsMZnnO9Vt7E5bBWlB
Aoq0/VM+mN7VHAcNK3Kt7yV6LLbyPOltY6fMNhjhvas6p2oplTgFSuaFXu1T9JtXeEd7SPTm3Wv3
Hdd67qwCMyGMdDIrMM8Q0qgaf3nkDQQT4M4iU3PIEVknxKcU+DTPuRnWl0IvmwvQyhisFZPgtUQd
uVVHVNOVCNBW6uE4Ge7eKb3Pr2OTxWLSMLsFHK+Le3Pi5mAI82meSuNJLlHjaEYeVK9CKs+aS++h
+nIw08h9DmsRHVQ35MK1N7pW36iu2X8CrJLd2aV76xgWBSaF6q/Ij90TRmmsFKdf6ho3x6qzX8/J
F7qCOvCv8/oY5kHQXAWO55umAuLvYuh+RuKXHfS4FVvVDaSYN5Id0YPqYihEK+XYNm5lTkYRsDF0
nHrBEPKXLooG1dRKgtDmZXzWxFNvUL+APzY8WMRIzs9xxgUvc7L+GNeGw3yoKMUm7p0F3OobmyrW
vyZibg+y8FiFDMPPxohWKWktd++GvfwIGce8HX8/e6xezJoCsHr+AlsWGrmEk5l4F1OzvEtinBKb
r1RmD4j01ZA6GBX9RFKZQ7EDUsjPw6XI+JTxFBtP1kWd93NoOWdKtHtB1QO5y3hhq3B4bSLS9y62
0wx7j++tGVuHms/DkeIRfzlJPs4i2ucvzwwv3hBvcIVrOcHMIlZbNXipWP03w3xU3XCwa7wvctfW
nZ6vw9DomHITs1w6RMsD/mKxQZ34iBnIxRX6FHd2+E/Rd/84NvI+QxtY/I24OQAcFmf2caadCcf5
sfTdj6xM1pbC4i+NAjyw89tT7SV1SR3gzUM8tzRvB9SYOqoO2CUK57dnlIUZnSAllukXMyDrvW7B
hzF/EvDDyBZENBMn/j7ToY4X4gueDYRDkyhvda8hlRUceEuy7NkurQr0/yJ5XMbmunTPJUsbTObL
ycsYOe+UKJbetDxVPV+wbfWXEgA00N/vTtQ8lmhOK3Cp+rH79P7upDkUV5p4CHdjhugJgV31Ukb4
eERXPvSt9B7DeN4muVu+pBi7brwGIgy4x+qlgDu29ylj74R8NdTHYBH4TyMRe4mjyD6WKLVxdf3f
WNCU9lEs/201lCyPyEd4iYMMo/wgX4+p4V/PUa8zdN7P5/wa539iH99O/TXuWoN9VD3LIgsh04Zq
hQQeNjxV4pVOcN2Dn8riIZDmuJlYdrCQpqsOON54BeEV3LBXXTww/YOhMusH1VNntXmHGqZwnPXb
C82CdXKaY0ZSp2AqeVocC9Qp05q6Jo2M+vrcLU2fSmjxS81SHQDuUZ/9NhTsEC4n5sIFHjuUW2Hr
AgsvdOsaJtJRbfLbc27dwIF4TqYKpdQ4QXQykFAd1cl6FwKH1zFOh21HFFcck2bl1OG906eEJhJn
SpmcsYSUnXsv6esV8D6HyT1ddWCAINGn+LTVs3IxprelbR88r2YvUmLnJLyque+bHiz4iOzZcIki
+9VVB7vljMynPLecETkJZyT/14WG0dyr09SQP5t3NrG/9yMztcYzUoSby1Ju5DU2RBT4a0cuZHlr
Wf+9Hmpt++chNdgU1Vju1WA7zE+QnD5nCds9t0GPCs3p76PZNYqTRJjxl8m39X6HGYUYThS21NHk
sxpZHCn/lkhUjhUj9jTlrmeDfefwt5y9X42YtUsfxOIEyS24ZQcWLoIX3bUd4Ik8y1ycTB5SIxcw
R+laqGq68R9LpvGzBroeV/0Af7AjLJzCOsovc1n+BRWs/gIp9k1g9e5GW0pq4UDMJAWVF9wN39PR
u4OIFx98dyF+LU0UEbhQVddqRskHn638yxbwe8Wt5dnIYwAkIYAAeUr58Pd/gsNv4JVUT3dWWwFI
afyZOLtFjy1cG+2cRVReUSCDTUp7RhmeWwdIQ1yq9f4CoJJZlktlMaPuYQqLRTOSucbLrb3alwis
mAlZWUnqDYJa0OxvNYmuxhrD4ZQk3XCKkoKwamGwQ1CmH9IxAEdlRv9EbjjsR5zZN1mtfxoSUhAi
4cmHxG+rVQn9NfRa/8EwKP5IQUW2sm7QJkMgFiyJTIOvamPdkZC28M3MO8fUfGLQi48iqa07szA+
BGMLsB8o+9WwZ2ijC4NedCTXjJV5V1FzOcrI/VzLcb54gJsvztLgwe/WGTXflclyaFW0ofYiJPGy
JjPHUx020Ue7HffsSXqPFms4Fq0QR5ZhQPrU3c3a36onIR8ndac1xwsbTcVL2u9zd9Be+iT0dyw8
IJU50eOCviPpdJVZmvkpy9BmsZ5KNn9e07xf0nDJYzvZsBEpWGS2IBX7/d33/KxlB3DqdlOi57vB
96bz9KtxyfZZExVIHokZgY40wbMhZW+2ajfHHL3iUsKEXDYa3hpTQFQfx+Bbxf7gGc1QChQ8fO5S
IjrarBa3c6hFt74F+xXGSfaX26CqWPxrjcYfxDfaX4rhaABcJN2//0F4WEfNG5AJNvOC+s7NBEQW
jYijFAfRnCLLTd2dGhtTyCyBDhair4rHGrv+phZ9uGtI03u0pOgh+uJhb4P8kU2IAZeuTI9+nUxr
SuzBJo5BdLyby7t58oN5b7g3NChfpHPY+FPl9zmeIDvovn+rHvVIbwBK+DgflgOqKWB0rr0p8Laz
eqpIZncdsz+50aj53Q7fWgowJMi405VJnn/mLYnuh6Av4Q9DEatlXj/a3cgClA8NBK4celLJAjVE
fbpRD1UjyVRYmzH7im9jy4yCqkaROH9ZMnv/2Xx10fG7FPAc6kue/b6Gx9YjEXMW4qrZBeHjZQ/J
lLNJmAbgXpemCiQordku1lXURveyWwIkq/GUL3+cTmzqwZv1cotWwNUh+C5pLagr17G7KYQXPiP+
8c9+F7frtnb5QofxsBVE8+kJvD+dBMHV5EdrhEQNvB/AwoEHEjkDX+CM3lOSRNOeCsu8CfzaOERt
oAFb4lqPVMNbGJRfwdtDqlBjqnHAJcmg729UD3gmG5m1m7MlkrbbiB2rbZma5gVegtx6ep2sY251
N3OO+nGGVNDlsCf1DDJHY5B+U+TzGjrZ8DBaBhRd0PKbfrLjm6GW/UO3hKAA+FqNeoqThgjnbVMU
9qozwnInJ5dbDDKheTGVRaugk/o+nYDcb1CcsiiYtE9/vk78j68VXj+djWH0lrrrBMsb/S81oTHV
xFiWbbOL/HqfLKJzI3KJh2kXTbrqo0Rq9lxnnmqZVIchTc5BNzTZqhVeffLeHgozaU5qsPKLhulL
M220RNSgAiq4QMsj1bRa4O1CfwYy4uKCez3QCWcf4J2c7Gov3Mo8RA232mlZB8y47O9g45BxSnZs
v8iTVTMaXn4zoJha1bl9zib9CEHw6zgRBbsqy0aC6dDlDcEh8kZ13WbbmZN7QnCTn9+aOSRMhNIv
jiUNnWhoSQz7CcL3IbROtWlYWPvC1eDxhg9mXoK8IXgY9qfzl/u1936az+4Tk3tu2BSWkbsb794J
u7N1creiGiuLGZ9AW7Nf4YTFpgLxsXE0P7oPLV+yGHTMQxy47UWbBLVHN721K5mRTIs0u42WQEEs
3dydl8FGZNltSazAJhkkWSNWMa9hRsuDzlLhrguwULdccz+wHHIg6RVVfKp7/qOGX4Cp9oforlsa
CpXV7bLr2EflpW9q3O9zNJ3J/arvKngXhHsPT2Y9DU+WF5+mCBy/6N1i2y0Oi3KxVfTKRzHrVJEX
9pZ2UqNIGc6B5cZnRSYl62bvtwWUSAikd2ooEEAkEmN8IXfe8DDHAzAdOwVZAvepum8n/3q+x4xh
BfqAlEUU7dccRv+fvzX/mVvxXsFB1DE1647N+uzdBBOsRp+Asap2moPsxg3Y6TIme3jqyzk6arWO
DnTpJlF0KX3/oFLOuFSYW5InKP82JdRxyv9K9mNatYNOZcypmn1iZovgveq2upFqj24WawdlH1QN
YGXtNFq5vYtdtj0G1DgP6IQDpHDtVwGIqp308mjNozyOFQvZxVOcFmR62UHz7PC2MKHpNpmmzQdX
YrnxAbxS/e3lKSB47l9NkRKkCI72/wbVOWEXH33Tn/fxMn8clbNvaVT3bSwFRQ70/dc5b4ezLv0h
2qo/ijGBxzRyT3O7sttlQdyt2zwAlGwTetJ3hix3QUyZkY+BF6fFpmRZtYXnqB8J1xTkpbGOYXkZ
7thcBrXgMtMz9IQwQb0IbzXgTWzyoMifOhwQlW88uGm9Csvi858/BYZSPv4+J/FZYNiBh1Hdc833
crS+mbLJ63xgGUkRrr24hw7msQm+rS3/DCCiPUdZhfachQooxllg++5Zqsv6m5ojl37c7BI/fmpd
ULVGKUYueyQa5C1smgRhBkzkUxz04iTIcV+uoqohBazfeXX6iY2i8Rb8TrdLR6O/FARj+dmcc+1a
3jkwaacMtIPd6evYxJMu3XG+SfPyZ6O6uTVckRjmB9EO7c3k5u0NN9UrTMp4745FTXJElj2MRmCv
Ut2OCSK0jFNmBHAtZ/NrF+hk2DXr2pyTm9FoNl01QN5nVnqg2c4tNPiswGbOFSyrM/fkLuuJbjCi
UzQbp5hS2rpMJSy0HBt46MR7E0faKaK2volgFFH9QpY3yhisbVE++UKUZ41J0k1j6dQg1TgVk71h
h4QV5ii4+niZnC2fDwMRtK83+ZE8B3IflOwr6PGPALho94QxWetOhxMoXas4d12LeYwF68UoIvNG
yoy8ij7ZkZMk9nwej4RdLwxgDzU5+5kr38iLE78gnhmC40/wSdzDzIwk5q53ttOIlKjGA/aTLn1Q
3tax6WI2zLz2SdTaZzCC1UX1mtlsNpVWzPsoFOFaY/az13iXz0PjszHcsgSnYtY8sjfZXXCxNo9z
S5qwkyWwRmYKKGt/eCQza9WMUf0YLZLVTrTQmi05oQEIkRpp9clamph1ykl1gyG/jwshESdmX8bG
NG6L1OueOvGMS27a8UFNVlpDDJ6yejCt986Ffp6FcImai3KTKQINCY/aX6aV/y0fYv3wHJxOpm27
VNDeVc2StsSJIIZ25498YEkRnE62bY8nHVH+6yM1xlYU8NN4CLZ9enKjIHnsQVNymQ42d3O0fM/S
GU4J9fKz72bbkHvBqQrn6AKGLYp87WTpNVHWsusOQ2afqsXhXU0i29tl8eTMTBKImrsaHjDwrPFm
pHLVwUTJdNcQZ7IL3Y7PTsj07S/XE5t5F9Otf11RbKQM3rJWNwz4wYuB4ffpGMrQ0RoCkNHMgglH
qzCmzcZXyO7O/WtjDMY+shFwJbZFKKYfGtomtcEF+EGfAdkeHPRpkZ0fXo+jIH9uh8Y8v71Egy5n
KAPvTg3ZpDOxdeFbB6Mq75LWsE+WMNs7Z2naumnvQEPf5WNrn8j16V6Hfo2T77WMZxCQfh+bLHno
ZWwcY0OEd8QjgU/SC29t27W1Vd23AxOAfV2TGt9qM7gz09I5RpV81KWF72BppBWZZ6DvCXDF5aEN
YaBejVN/1VruR2os1U+ySq6aJPtoEtZEOkGhH1S3zIO1Ri39mb+6vgGRiJ4c9cinwJzqNYpZbE/k
6z3LEkAO5NFP5lhNh2oUOnsavNpYs6fqftcn0T1qZtc9jrq3kaY5XoVFz4djs0WmouM35AzCRrur
cKqtOqiGCmlG62rsi6Ma87KRzVtuHeTa8ITXJhf33ZB7F/UDHGhWeytoqfUuZ4SuXT/OmyaUOnL4
NM82jhnXe/VisUisyzQ4rKk4E0Xd1qXUcoWE93mmZoqJWHce9SIhjB736WZoI/fRHe3mLjPGE8Eo
WbNmb/7L/zpXPdUym6+zb3hcfuUiJMzNZ1v0D/rcJ99xRnywITM9R0487ByM6ifygZMrq5Ryrc7g
b5TGYH8DrW2R67gO8ty/ztk4H1qiJw6qG1slYIRiyr66ZrRpB7/7JzSSr6M7p88l2e3bgqveTbU0
/CLE2y8H2Lz6mugJEIw40jdNGnfQr0hHJDplSJkQ1HKTzjJDF9GnD6GM0wfUWy9FWIZn1WMRL689
Lu8oMog0JMsi8GfAvk7+SAHsqHW29cJ1gmlOMXtr1dVTnB5kddfcC8QtOJCaiFgkCVdfLkB6q62T
HyO/pDGb4KvcvlyjUHYPqtulLeloMZsiA3iuat2SyTBGXnOL+BT5MSYQwstJs1NdyPjIGXNuveor
pb6IzNSIsRxtYiQQJQIufNcXWMD35Fz1q7fvbaoRK9w4vk0UoHPuwtq5ovoxPyw9FxzF1Sl06wO3
2ddjZlNY6lhF1e31WDdZ/x/PU6+pL6/yp+ctP139hF8/T/1mlPGqO93tv8zOgw9j6yusBDh61MMu
MXQSYAXQedH/2p87b1jjGzS+ReTwIXHy/SvouvgUxobcgaa2np20uaoz2rH87ll18zTWmr2famdJ
oBDxowk2d6XOKAN58rjbfyQ9wdlaVfNhjgfWwbbE2dYkpLtyIbt30gAFIivlj/bcPSM6AU33MfRL
QMnkF34AGep+xKCorzUxjveJ5sDoDXLYWMvLuL0fvr5MbQvj7WWwTfMyl7eXKZvFv6c3AWEoub4m
jvAPrxU0TPPUr+Rr5fPyHeK1Wg1pYZ6gNXIzyyJm2H0UKd9/9U2m7ocz0G0oVBXOo5nEMzgS5FSr
Etn0Kg4CcVPHifWhQQ65wsT2s6uOqm7rkQBDuVgei6CNjtNsoXt2iDFaE9jN1ofI5YEIzu5BNfa8
tgYk9wHOabJ7Hh2uTyd3ouQZVZr92AABedRZxOh1WD4MkIofmzj/lEhz/iLbqUfYmOrXoBEmto1U
gObkQDrEyD9N7XmWcX4o3THdU0MOPvYBt8PlBFuDDFcPCB+R5F5e64SGQ5RorS9q8PburaZIyQ2u
gq5z8Ry4e6kDuFZWzgBOuINfdwC9wJVcS6hPg9v4ounaj0oW5YMWdGDa5gF2AB+Wx7QFiaoP6Qdt
aZKBfVPfKkAuJ/QcMiYDM7xTJ/QFW9qtSCBuLwfLqRZMWv0GNBpdTSsaQjP3hGF6SWteuX+hQ4h0
9xuBAytbWMaXogDGrnEQv33t2mSqOM3nhHTgwk3dbw46WTzR0roXZB8eQ5tSGDsx5QczKT6pM1wx
Plh5x5LUlR/mmXD5so/Nz+OvR5Gj/VBDvx6os4QzmJ9/Db0+uEttyLxz7osPo43S3YuoN1bVcOkK
1C/20mXFae1LwmFYqPfVS9cDcHbqKDimcLJnx7rti67ZBrWP30HWS1G2IXYvlfGlKsz6mGZJ5d7q
VYT7isJtjoSjay65kfxsqgQsO7t557dxAqBI3F7OeBtr3fnG1St5lLm/aCZ+PT8ecm1fpfoPLish
Zh0aJozGdtD7ZqM53c8xLey1Q+ERO6ZOUQdA7ucXPRPHtyH1qEq/Dnll3GHOC67qzMINn+usjtjh
8F7kkASnIDQ/+o5wYS1z86gIn7/GlPvWha7F+xHTpbZqUANtu4T1ujqsTsxMDxxOLQmEqGxbW+U+
kOs4TA9YX4PXl8H2y7Qv62zky7d6IPtrAZCMz5h/ay697LeemeSDOhY4aX/VjaS9x+fV3svp1p+Z
ZKaaSV3GTf3griZZ4Uo6MjjVgaJQYqbFVTWtE7jn0Alu9FknFs9a261nPEWJ2z44Y7F2l57i7Y91
fvDEaF5VLxKkV49NzT3R642nwoNungVZtldd02N3WAdEA22w/hRG6C5rB3gse7HjU2VqP1wY69/L
FD27KdtPCMAJyspn7SZoc+cm1VCd5mQXfDKjAi8apzZB8U+vgaH2JSDbLE7dox/X3TXQFvt6ERXf
i33mU4KxDcvcmUE6nLzWBFAdI2VV3dq09mOBfzEum/GiHolxotbz6+SaRaVzMnK89xr3GnUKRvad
XU/euUGWe1stTShzguL0yiUkCJWyGlOPirr3wcNBiv59XHUdWzyPqT4eZRs6aBmWU95eaSIH/VaN
vR7AcfT2SlMf2btaOOYOP/CXvBzDfyYD3nscOt9m/nVc/fPkESuqh/dW+CcAnBItLrwLOdbz868n
dZBb2ehwvoU5TAT1JB+83K7HEL3livTdanTzOSnLlRU100d4wuVJT2W1oUY9fQxgbK5jggBu/sdp
5nJa/vtpwygsFMJIfpZxb3SLU95HLw4AXS69dvs8WzjWcWUM38gQJLOjx3pg1JCT06L8PoawcBKI
+y9ctONNX1kOZVY/2Xu6M58hbWTnsYBQ5sxx56Mx8PtrUmfXeLGP6FW7qUl1+UqinLOSfpY8jqZG
uHKTy7Ot5/2NWdUIgxuredKpMxHnJdrvohSrwKzbH27UvuiiNF+GMus3Mo/FXZLY2s4txkPioEYv
anP67DvfdKyKHx2A8YcpCUdwDuX0Oam+q+FQBO+GKbsRlTHO3UMdBO1Wc4f2YIQ6EaqZfkvZrUGK
7+b30Rh/qEwn/xi0CctEk0Rh1YUdU7H9o423EsL3B/bLNurZMlJ3HyPekFtSfAwg3a8DmZBuk1rF
QxsjFbfh/57GpLL+H2PnteRGrnTrJ6qI8uaWns0m2U4tc1OhkWaX976e/nyV1Igabe0/zsUggEQC
3eKwq4DMlWuhzjvsZ6dB7JviuOdWGV4sqs8+RsBojlHZoZHu5B80mCLAWlOPmOWgmk0qHxAK07T4
GhWIzOam/reMmrrvzBXaT/3ZABAutnsDWDW5KqEFidLUncTuLCaxg6UG2q7sKnXlTAivRF00fSrD
7wEP6nejGafHKm1J0SzmLgizjY7UFgWCw/Qpmb79T6/Zd37sFU3fDC1U3nMdUVEDYY2DTnXPc+C4
4d7mvrgGQcYPKIMU4pfQane3MdGgbBVUxO6VcXaeKz93nqOpRp9l0JBDwNQbnQbBfwedKXP5DOTM
medHxZnLvcZV+9TafXvKB6PY8wKdntqwI3DFX+m7r1mglqvC+2YPEXQUPl93bpDbcqidbxmVbau+
OQA5zj7U8ahsIrUoCPsH6rF3mvIwc157sucu3ljZkH5KNfWd7Kb5n7i8Wly5UTlAUGjI4VDJda09
KoX6X73p5+z/9FN68xPEZM1rVHUfOyj8X/os1s9h4YfrUSdzlcewlLVZal6quUyejcn9O6FQ7POk
TxSHpep08rs4+DBp3lH8bde0t0bj2vzlmMXnlmI2Jwi+lA6VuwFKKTsqwN3XrhguwB+26A4k79Mc
KQ9mFNWbZp6dz4XafouhEn4mrmzxSvTmlaGH7uehQ8eccu/0nPpkhDkLP1eLP2+8bMuvOh9bHVSB
Xn0zQ8X8TGVLEbmXMW353+EHJhlWA1FQsS2Njw7KKfArqKUYyaRtNT96DXJZq6ix0oPYbsDvNJrb
fdY27W3n+zpZrBtweQIhKlOYO8xyak73hmdO+7+HGjis07w0sqKIU+s4IxSTedE3dxjUM/+lH1wL
HkSIqJLTtAzRUbfXjl67B5lFTBiRtxktG5m1ILHa1bWZb2Wom7F7cBWkpkM7Tz/wyceghRO0ZWTn
5WeQn/l2G1VDB8wzQcET18mCvyhYqq4WzzQPsw8J9a4BqbSdHyTlxhw7wptZr60VHucHGVZNEZ47
q3iXkb54pBZ8B33nqSexeWGTHnMz5Swj8VDLaHY1RWlPtxVVF+6oCE6R8tIgSfcS9Rqp9gtU3d4n
9KVQzObL/+Qg0LCPlW7Ju3X6uZlaCNgJRn5wkgzNp6SYvxvcGeWvBn6OX5ZzGJufwND+WK54fOXJ
QJRbS4vgM6j581Ki0HqkBhrCLsgo3vW+Ho5BlChraxlC4WDCsKwFO5k1amvcxFYwH2S2NxVnVaPQ
dJLZsmk/FXlYI7uQj+8jEOrSRCHHrwzvjUPpalC5AZImrQ4z9DQXsgn5DQOtVQBVMl+Bm4Sz4McY
juU1NBvVSSDRc1geAthjX8GX1S86IQExR5CpP4QJN01ZhDBRDoYBnROZLSBDI1HYb4N0TF+SOKTK
TFEo2ltCTtLM88cur8YXGYxZPoKvcoeDXECDcvrhH1lhhu5P9nEkS/GC3tPrEOrQZ4ODDY+eF6jb
KCcvD6LCMi8D1A+POWxXv9gUXkNgMPR2Ld4mH+hFXxqZqOFVeGwMay12ra9UVIOCh6EK87extS5d
18KybbT5W1Bm0Sb3ERuSyUqd42M6Ei2U2SnJrGNvI0BqdkN8Itfs7FKleJ07Kz6JSelgAZee2O5D
33Pb4rZMjH9aQiJbPVCYy1e7ftOjQftcJy3yDFqR7Ih0a58DrT/1sV2+hWOukoWe23UeRtrnLiDZ
W02oRUMw7z+nhfJRlmvemK7LxG64Q1HoUpTBsC7bOD0ls258VBN7O5R6+kallvE0JfMHeZk7U6Qf
kD4mprx4ySK3sSEVX171/71IvFAjXkcLOx5J/B8lzd1CZXAfSk8KnqWnh0FysDUN8Bjlz1ZV8C29
O//fa3/bSnb4zebwVtmWWVOtvJ4Kfyvv1frWdUd3hlaFUpg5K/WjzdsQsSQx3qZ+WZAZU7zOq77d
iFEaqifm4nzbEIagYZ8X7ktZKhuQkEEwbS2IKldNBBHeavIG9ZKF7nxxvWrP828k7JX9MIm9MYvp
YAfFt7v9tjTs+JsfHJ5jRpsBEyq7criQH5SBLHWMcAGLQCdIKpQfVv/cmczA105LYD9YTLf9DB3u
2ynQX6Ik4Ene8n1JPCVBno9ik9XCjTj5xvk2kglp6rY6kgwzSEDie7c7ZKYRtja/U/EZH0zZ4+5i
8+GuqwhA3C8/QrpN5yNYaFKBcPe+reZOA5OO0aJOLbvJT+jJF16a3H4ZbOS6OsDBW6kMlBrBpEHa
zXfgbl3qBw2nCs4IbTzf6wehzCi3sqgNU0TR6s65EoDOfluAykV7KzhEnrrcQp/SbO+b/Pwpdsxh
JuaxOhXHWFPNXVx67blK/U8RXEuH26jIu7OhR0hOyThy+PoUCbs2y4zYpMlIKI+rWc1APqp6tjby
8ddp8a6WJZDIuvsoVr7cdhWb7CAuUehWpzBF//P+g6Urs405GSvyYw4i2draNJzuFC6/s6/4KoXn
REdgw6Gxpuk/5cTXwwMCeTZMFzVemYUKxV238HFAbMaM2Gwngw5OxhDfLswJlHbdjDL/Y/MIaD06
tDtxHILkHRQFQHkYeF6jwn8EBdFefDctX9scULqmLACuHMGddV++zTNcPLfJ0YHSzFeDnWdZxWtr
5cMTJKCI/LBSNvOHoltTmwl772Jzk3AhDU7eZVIW+QooBqX+1IKUP0hWa5EXsVYAcT5PqB4ff8to
9Y11s4vvPfr+0/+XPdp/fO9u0vtpvwfixZ65zm1vGd1+D53sbZddoyqLHzmE1c8ShRns5vkPptl1
I9I5ffMsruAMnsUkI4nccH3900LZS3b+uTDrYZH8w16yzU+v+/bialnVbft/7wXHTvT4b5MslL1+
/oP62fjiVsuZcokx/TSLp4x+/gv+sN//+jT+sNcf/lH/6wPqRxUcmB1+tftib7VIeistFNa+l2c7
OzCRqFtOm0pvec9J/rfMicUqFHNth4MDTQ8OfVIX52Ka3mQ0k6d6rfMpBl0YdrcTakXYb5shC4aO
KSpFRPfOJcH0caWoKG5s9Nx4bBK+jTIjPIW3ibalvIZjKy8zcU9b7Z+VcMrPO9JG1UqM+TLjjhBN
zFr/qBW2isay/RDprffshBFNx+leySqdaqh/bCO6oNuy1LKtuMgEtE0GbOZQYN2WLWthGz6VXon2
7DIKXaKFFSKUequ7z7JIb7lJgCD7624aqQ3aRVVgr8UmK7smo9AxKd3d3TabL34AP4gb5FdJR5nz
9CYjSVX9HMmc0gCwWjwldbSMqlzPr//2vKW4+vSlhXQlA1qT9tOXyDWiTaXM7kmDCos7RvSW9t6v
9iROKPackzOkF/GlydQcPlU45wKtiS/SIFyb3HoBoKUtbLLl+veJxbmsI07flvn1lwWLXYZQgkA5
FCabP+67uHmNvm4QaKLEhV/k5hak/UkhpVmQsMjg7vHUhxn52Aee0ZO9Dbgx/eiKNY4zRV+LFyoq
sw0MlwU3qzgECPnoa/ACB/6F7n5ctorE5gQuQZUmNjc9td0naZo09U4TBDcdUJl/jHmG+KMPDMnv
W3U4RjkPbiraI45TwewV2xxxHFgGFuttTna5dVMfduywHQ4tt4VLXcJkNgAnqYw6djZZPXf7DmQp
ioKNY+8TJ/tecl0/3KbHlkIhBcmzvtAp4RmDYgHpBohSy+q2SvzzXKPYCVx3ddu/8sytaYwOf5Cw
dhb6EO18p0eqd+HYFhuI0h89xdSnZlWoyackHqwD2jvhQVcLwjpBlpnEwobwCjwFHh1oK+8m6oPD
a1WPbx3qwEfxGtH9Nle9CrGaOSwshwH4ZbTfUWlo1yp8eJeg4T1oGUF3a5ByRtgeRjwS9f+aEGdX
U86JHaUPOtVT2kpsnl6YYEBRn2QPsdx3axACO6qu+T44sBslofpBaVQYGZcmKBR/WqEP/pceKf7+
F5t00SeGCXpM1jLyfi6ToVK41Myj273uGg7QDjFpwdVAu7pw9HsBhEHAbO6NuOkxldX/tjvoKW55
ynZru3VrUoZ7TfilMyQutirHtS11gOGrTA7jj0k+gWnlBM3XtJnWt/yFjmLBdRneUh0ytJT51yGQ
uF+Hv631mdXQL1m1/H0/kNubX0kW6+sq6+KDaoTzq65n2snhHb2SWbENaXNKUIa5iolCJnOrIgm7
hadyfg1Do0PPqDre/bMB8okuVgt4Z9hyML0WQh2uSG3/2SKAr61sAj6XrHKKi+176QaiCsLHwcjw
PrH0ZDYNICayZ/JlG5nugzjbxGJcfH5f9+8NEUiu1qE+zt0miRRjp5mp54IraPuNNnbJ9jYOrGq6
zuUh0qyMWprFBX6aHy6S/LFyN9gaYNzXGnh2ImNK8y0cXHdXxWHzGE9GfWsCo4hXsC4g/lsNIbE6
q1rpdmV+nPPc2SW6O+ygozE++lCnAnkMprMbDerRdeMa4WeiQTGaa6RvU+tSEHxY4HDRX8FSTl+U
pL5nNzlEgYJOnG4mSN5++/9gVPmTS2eMww7G7a+qTTEGKCWr4fLz+wlRn5FiKY0bRkqOctKQfP7F
TlYh28yoOzzkhXeObbf8SjmUSoZASz5oFNpvAKHYfHeqca9P6NilaZOfCPZNe5SEjauW+fom80mt
9v0CZ6yN7CvZ6EsY628quEaq/DR4K/PW2klkHrk70iJd7581Zxw+Ok+32zpEEefBpjJNbumypuXP
bhctV/v7mqJUho/uhYjYvNL60r/E6LU9WhEAPMrcejDNffOqEvFfBrfGqF4VdIqXbALzVYBKnV5D
5EdY/KEO4ExLvPI5cI32mSLOlhR5cZBfNCbUDbQutJAw5XcwR6rLm95MjzK0QG3KomhK29fSKA9i
Bsb8Y5HGnfuxixMKRlPdOoXG+DFs3eBliorwpbL6eVchT7QRmzRRqsWUzhvJ4W6Drv3B8Eb3LKti
l9I/YADb+0Z+CHO4HoQ6HA9sLo3uhtqmLnnR3G1tqv5n7hHN1QPEQp0+yLZVBvU8cTvItyHNDB5l
TOCdQqSYBNrU5RHMEIuTY2agNO9ORhlBrwmkefuLkxoGBX8ci794hhmv4oLDhbfJxi+NUXanweyH
cOtFyUmGyMpwvzG7D/DRwZCVVfmTNH6u5U+ZkW0J5gxnMc211T4E4/BcWlFlne28sHYhODfUvN1N
0miHyEKBIQtrfQe94PTFcT+A2U8/l3maHAhS/jDn8YfO6Xj61ZBqOyqR0Ux7oSat41un+kd7Gfad
4l7gcjmIR9tfWxRZH1pdK511N/b87r811MsdrKTfDnmw7/qd4zTG3/bwTpkmkJthzq9+Xudf7ByF
e6K6yH2OCChqf6ujUZ+lUTjD3nqhF0Qb5CaXCrC0PQ0pSDiq+n594NYe8XI0knZx3cfwOfvryUEb
gLowDqoplHHQF+3zXBnWFeXBW5ksTQOiIDXSOmDz81FsSmAvhHkR3Hku3G6PTudtOAeZXzq3NlAn
9fhN9Tp4IRvzvQgU88vocYaknh9dqSwHMBABnJcFsdp5yEOl1CJ3JmitoFURePLO6VCSz/85nJqA
FH7axLfZWGZlaJXK+Tb86RyRmnwOhjgAvRv8XagR+sTqgDg8NVJvnW+GpynO5xVVqtqb2zjFk6c6
R5kMOkxB063KsbVfxJQl0ffKyJOzjNwWYgyWnPJUjTYOT1KSY3ag7sIuLR6dvsnTjXRhQZ3V1Djd
ZoO4R3EpUnkxJLyyxzq2YVRLchA21Vc5n+uA/db9Yq97GCNS2JjS3Bj4HHxKj3Npw5bQUOyX0Vqm
ckezBo6v82NKjdGav73u2AZRDcdQ1qztPvP+IuW/0rTO/u41COCYhl2QsqpIbv70zUnGwchkuOIL
KZH5oVQJUuZN+5gvOXSATEcCKP0XkgdAtfypf1LLBBbT3PUPduzb18YkQY2gdf/s2w1JTlBZK8FX
Gbbeo6tO9W2LiPIHGcpsm+n6begDA1+NjVGdox6kRKUn9Q4xRjjWu0F7ngkHIiIV5d8Kv3mwDN/4
+CePLLSoeJv7nPwD8fF0+MgHQG5iGUgj8XBLzwIIbWCh+m1CAuij9i6LOCSFxm0fPQx/LLAi8p2t
HSuU4C3p4Zq3r2VBIAjh2WufzzsqBHjGQ6cHLS/CMfEyVEY4IKnmc0h7/7rIMDLvtWnVXxaNaNMo
aX0tl8J0q6EU3bNBDiVe1m9CqV2vgvq/x0ra9BtZMyxlAARJja3YpCpAbPd9oFUJKDXGhYrRFPRX
Y17KRvUfwiofrx5FFvaqCjqgbMVwRhJ9vN4mlNK4pOPjbREqqsN1MJzwcUznQxTWdrSdxkY7Nl74
uYU1NNoamjLu6wTOaHG+rbPhXdoaHbVmsjMoNX6aS6ZtA9FEuEUqdLyKuzRBpyGdTPVjqmYwH/Nx
yD9SVSPEasnzoPzC5yT/SKPPnJVmOtnNJs7iJzb5CMSZWtIffrfPU8bGsu7+Wd3XyRLZK/8LOmUF
yt7o0dRr+zHsNPsxmCYCtfex9PTCLlaRO1U7GY5BVv3widZjBn0Dx7r+CMbjVTUqckcmfFwXe2lS
JVQ2GQXq60lmxChNA+gGWSPP2Ncom17qru8vt9WG87mkpG2NkBxEPqoefaq7p4YyXwCStXqeWz5/
Mc8kobdNiQqrDInif+iSVCENOCsvapCexNzHZU7ROlK+de2Wm7BPm/Vs28aTHWbmU9942iM1qw9i
MheT2Gsv2w9N2p3FLk2JSMLaG8d2T1YYatuom3dwCFF93dSIYisjX21Y3J/vtmTMmudsacTWNBCh
iYs0SZr0azfxkfFwg8q+LEqBb1XUUmSjNSql26N+MsLR2npxMbxPqfleFYb9vUyhNESO7/P/dC0H
+11BM+w7V1BiuO0P18CACPS+axY4/fviWiy71v+9a9kOHtKSxdoC9fCkQ6q8ceo+31Zlwdl0sRVT
1B5gJZhIxvxjg2q9OU+oGBqLh7hJE1Uj1LFKeals33kysjA4jUXyMs6Gs4sTtDtTmKaR4y20c1NV
8wRNEF1vGry1oebtpu78f4wZghpncZ9i0I/EAsa9eIvtl9Xdwh4eexpUbGTWAGIv+6Y6xUu9pu/I
6mgnm5DSD+yoYz0WlDMfx6B/UF2YSaAJzF9g/vRJa2jeWoYyoekqKtRGWR7Fxhknf0m1E9fD5tlZ
BpQoQ6AA29BK5sQrDTxto3epshUXmchU5UVTPR5By4/yCureoBrY3X86cq3TXhuT4fbTZZFvwjtY
BO10uP902ApWg4aEuuqFb+Ggz2dpahO8zKoC3FuNC83NMqHzIfC/wlmUoqjAvg2nMVBvS+JGQeZ8
Dl/RP1XPjY2QJPSjj15nIEeGtMgcziOSxTR2542XqCBPgHIm4bB/2W1UrtUocVAZJBYp4bw8NvvT
pIEOlchf5Hf9yc94dxtBnD6OSmg/6stzCAJH65ehn/fexomQtRSXP/ndbTXpBn1epCuW7aTpl54L
uyKyavYF8qRhZRFmogjPDl/DISoe22r8cotTLMGKefEIOCg8iO2nB9TP4asXeO0xCjMkqOCEeTJz
I1t5YTZ/qVpgwLqmp5eUIrRD1SutCwEtkfEVCE30Pg2YNxzvbxk0IyTW0nNtO71SQr9Dg6t4vJuk
Nxfxf/oqNA6/2d2h6taKbzxDTA12m6Ic8pIot1vDsCtBAl11oGGHqaCS3vbqal1bNoBJK7Ge7GCw
nrxY8Xdm5lVrql/RqnShqHn0K7g8FhdpABLGkJcNez0NKMYxUOPSS+6woiMZLWRJRhxRedEbxy7V
K2OjwRN0UXEWm7iFICWhuqnctYTS+ra2j5HfvP0ecYuqL7PKtzymvu4FsAY1d82sv6Mx668HFIef
vaWQFHqT/AxhLgovfhPsVbWm5mfmgp6Z1veJ5+ly5Ggf702WBt0jSD9P38XN1fUN9SSTnE/VXaQj
A0DJ9EO/NIHf8L9RuvZEQaP0sizVQbov9Y0yPUGXv3PS7N0ZDE6VhP9PTQ0ROfDF3P7RRUybrC9U
Kws7F9KlwT6qBoi9+Ly0vkne3S6w925keHuDCPIHV0uvTh30f3kl19SsScanCoHXk+/CJeTAVvwX
SvHLfOBR+u3MrXUqSDiQbaK8D5TCAPGqRVl8+znvp/7kDcS6eTNi6u3mx+TdzVeQdQ/DpFmLy30C
EudyVruHVInik+vDFA+qMD7dh2KzlwnpSZP5M2AIIMSERyOj3RQy/s1pmOtnP6vzE6GU4MVPo7/V
iQJMGc3LbZ9KCi3v52exDH2vnqLY+yRTN6eYi148NenmviYy8nA91AFBrWVXaWKtOZIzjy4yUm3P
vvhasbtvRI2Mc4B18GPmNPuWTOa1XhrpWcuBjnyWeZtwRx8G5Tn5BPZNJ1BX29fIDJ0rFJftkWIl
5Dn+tXyCUHDj5BPSsYvvbblrGE8hlAwPP3Zz0GOMYjAgRoBYaxVBULMpGjifhElQmeYfnIKKm2mP
9yEJpbcRgbAohzHPDcx5k6vfzVjVHjOSSeeZGOe8KdxC21i8yLYCyfEay7/k8/SjaGwpE3F99+Mc
+uk54Qq+57m31HnAoZx0BYfEpvhLRtKkDtpyK+lOfg86TA/hVXGV891FerEeZmimzlR7awiWVnPz
yVRa6zWd3NVUu8azvYz6MHXWEMgDA1uGdatYqKYO57wfm3VZZtUu4wgRg21HLZU3n3esLYtxkykA
me3+Epmt8zwGkXOteL7enD0uYSc3Sb4lMplEzjOXkBT2xOq196P3xIESb6UmHegCOAeEfGBaRkI0
INQEOd8C6inyjLQLBet8lYPNbZn4ZKH6x2ULNYGT+9x8Lf1Y+brHRbcFNu/XOgJ1S1c3FVD6uXX4
1SbT4u5oPI693NM34i2NH4Buv43RuiIe0xUcG5bNpHEolQE5Qf4C1smHyOmSs0u5ycGZgMAtI0NJ
EtSD6AVLM5HB4P01kv0JqfeEUBzj3bEnvPrLMEY1Bxrr2AGU+S8/WZEjj8Objodj5fjWSSkWqsMZ
AWBKlCgsMndKaI6PiJaPj7oW8o37OczDXMkBvdrxCnhkf3P0lmnxoZw864AL/7PG8k1rm04wArUq
QpAr2RKyusqviiuMXt611dU3G8L/BxvWsqs0UxOj7qYnRxCJ/A8XW29mEGx2vBd+MTae/hYSFXqg
RP7Pa8HebhTI35PoEjdquZmpzfjghDn0+rAm+latfKCm9tx31vxUljnnlinygWtlKymQtIfMRlUn
bZ6r3qyP1TgU+86Jtbe61L+LB5WIJ9Jo2acw8/ot1DTGyc7ChkiD7ZiH2veawx+lEG6qCP0inFCT
U8xXDsjxX4QUZOYX6QTbaQi3hx7vj387zjGSEZUXQ4VOHmcft9ZfyqJwII27qBvch9Lrm45qBWSi
f7PffT14nPeIVv8lpogYO7lwUU34uZ2uD0A+KbEWe+4Pl2bs0FJuSu2ppSZ40xR+spUhJWjaUwZV
GEWY1de7SXr1OKFEzuk4hLcSBrFi5vMGvLIvM199EpcgWx4B3O7WMpQJNeOV4CrGRjY3pmyfoRkM
uC9XjlEcP1mLfD08duOlcnOQd0vDgy3ZIA+sbdSqLfWVTIujMZUP+Yg6W+gEX6YwqfZCVpo5bnVQ
vYlIFfyl06LAWgl/aZb5PZVJC3RvDK3xsSvDTw1ZpbMFOvbNL8NgY8xDdqjiuX+LxsneF5mTb2Q2
h+PlrKf+V5mseDw+akr0VUPl4qordnw1l2bgUsbj3y7hB/hnQnpjPeWHeOJvW4beDO+p9MJRsR9n
3qeyCURnwPdlq24O9xDnhI+gC6xzF38q8yk4uWhBnOylkd6fbH9yGdOOysJ43vzfS8cOLvhc17dC
JXNnmbkPpXcjnZHpO+eMEM9kCyeN9O4TmVr3CBBrGjqhzN73itUJrSUXkdRwNCyI21S3OIZ9AZoN
9dX1qM4ZZzYrVg7dXGUnaA2yk/TmZQbew53pgOH2NLuBtBYax8qBc3aT56l+odJsCchldeI8QvQD
6WmZv0za9KaQQPycOJqxHZKlbnVgSDB+1aVeRaFdH5zQz0g20N15L/ls7Vs0Rk710sRZPpVHGVuD
imRJpw+7aNCjoyNDcdJC20c3c/G/desmfzfsZDpqWkWuLy198vBD4gA3gN2MUw007VWTwYBt+adx
GYnp7idDq7PStWL35anM3GNTWt07gMX+oERLgVFj9p91MO8uB5GvAyjQbavWyiIjYLzwuX/zoFb6
mrUF74pwTJ/INa3UvAmfZsen0F7V83wNjf+8CYL48ZY1bZcMqaQ744Lj/4hSkIzEHnBFW1GzVKwb
w9HWho0wZ5D402uhNvOJel1Ub1XvUxyNyRVIh3WakLpewTDYvhNciEjfBhk5WIYJEg67mioQMPCp
ubbcydilUoWlqhRR5ll7yKbQv4hNelmmfQxMDwbqEFCxs7x6rKWpTM+9Wv74nmZD/nC3www8PCq+
uxcHlCmHY69DFmrWivcc+IAKY6hECBQGw8ptBgiBl6LaNgoTmFaUzxSUX2GRM53NXEb2owYnC1kG
f97xwgg3+lL2XRZGvVJDCpisudU/TD7YDBneZ/vebR9lKLMyVFuqbbrCTuL/UENRUTWR+wdL0eeN
FHW6bjZAtZ/H0P9S8llExl9j5NZXLe+Sj/1hHObio62ZylblmMyr9dvsgB8S5gnAqdQjmfPuTk3R
kgx40Adw5cMUwG4B0WMJnSt0So7XWjcGjDQYELsKYojLhQEjrGuLY+cww50DS4aV8vwLQvNpjL2Q
clyqxQOrjD6A14KUabEFQTCiWvvPrPTEVvgKFRAOpY+JXvh8zPqwnsZ53LnwYULwFkCfXIdzBF2t
wtj93pvw8IXmXMNR2erHttN2vm/27UpsGbVLLYoxXn3zEaNmafqxx/E3+1A7qMPBKlpVqx4m7r2x
0AiUzfyM5h9yb36mwnvnhGfAQ8k2QBV+rQRpdLYbhay5amjRQ5tEBBjzut/lmZq+znlhr1TyE395
SrT1ERz6j+cY53b0YnAGpskrhJ9QuRSdk5tsDzFJxHOsF+m6b8N8g7w8dNRlUlr7icyOyUH5YUoj
EGT28u5z+UY8UNmOaoE7XQY3yw9TZCTzsKKGZ+CWZSrXuG2V6+iEn6I8hsVrGYk9zBP7IebmCtlo
AcmyZ8UvgBkSVOzQqtdGMDRzU/XJOnLfDHQvnuq8vwSqpR3ChbY7sWouz9L9pQmLj7nHvflummZO
nsDFnKW04YTywHxtQp4tbqwMe0uNungbutNzAxfEQ7zMigt3KwJ8aggmoQPn3LrOETqfCyHQSSU5
FqqUbsxv6JmQTGt3PCyVZzNQ/Gc49ICE6NoXGYk9qyITlUbHX8PI49/crH7s12qV93vx66vGv/bU
NvMwd19NC5LiOMy0nTn55ad46nYFGfa/QgVqNzsy54viefWZ6mFlLdf7pHdXCd/Gz80i8WxAGffQ
pVl3ovbkU6DA45aZo/G1gDerkdRpOiMai5rc9zZKyU75VfCuxaa2mYD1XJPO6g5zX5rQGUdorI7G
h8Y0kf4RJmHYt+KHFqTH6pYr8CYiYb+P+2VeMRde4SQhDibrgS/b23L2s6PknSMtvbjcSk65lvBi
sTtf39c16aXOidAzcsfg4ZZu0gL91aYS+dhWne1sIPMjNFzZcFBVA9A9bcg20PvC5cuBjChjWwDY
1I1PZmygMZrF33uDIFcbZMlbrQTTPgCQecziOdiUFpcLZ9FINwkwcxKHqetBxtLLyaf+MMpYGnjx
4y14nmtFwflUmG59A06ZpVpsFC2ON/kYwL05uVeVizCCcn0LKmJM5odhaaQnjWfAQm/HYb+6kW9X
GkHLDs4w4cQeqN26kW+3DQ/y3Fm0riAuGIWl4Kft7iarxL7sAVTABSrY7crlCJN1EO2pwrknY2lu
49BuoOxN2m/CdlTBC5Gv9EUn58Z+xHHkQecD/GHko7cf/Krns5tgjgXtgqCJU2obcwqHa183w1V6
CNNz8zc6ZSu2oFLRRM/VaUKfNhr2d0fx9sLiW94k+fE3O5Gmc2X25j7w5qfCLr80Wt5yOQ6MD06Z
fynGJIKAS+hcPRjW4mDcI8inX8mOWRsljIw38ASgINDE2Q+9pu6CLoayi/zCF+nlFJLfendbebcZ
DTJYlgJRd1dqz14yXgK7bj56Prn+3oEoUoaQsUADnsRIMGVW8xEQxaInmPWovzM0fEBRifvutVl5
JYD3XdbUhs0zrHbtjTgh4RZDc8bjToaN1r1mAO5DvVQu7ajHT/GkZsAkmk8ykiZvch8koAHBmtJ7
D7lreg/p0njkFHmx9HuKFEjgE+baeXG5AE807c1cmPBcI03WMpuHqnXJA/VZRrcFl9Rt+rfQy4ot
3I/D1oQR8qkDkrPLqHae/PAKyOisqLG3r0H2w8FMo89ReNAozlyNdpdYK4Ke5dVQ4/HY9OonUacX
U5V73jHVjC92lRYbuFARw8uqCnifOlxSTXtsSOC/iqn3J8QHXDd88No0Ak7ySN1Iom9dtWoepEEa
295zl4YmJY8f3Lr8ONRqvwMl1NyErWEWmJ7qKfuQl5r30C1a19Lw4uq2AcrZPDf+sZU1pO1loh9l
0byslMmS5UPm/9dy0iX1hlgk1+QYuuA2hiBeGlcFyLWqwrlZZfwPh76BGVBv0Fo7XcDUzUHMDtHN
Xgc/KfUEnQV9mw/jBZfQfzi3fpvoA2qlXeSuh6yBEVJuGHMTVf3j/6PsvJrcNrI2/ItQhRxuSQ45
JCdIsizJvkF5ZS9yzvj134OD0YDmylv73XR1n9CgRiTQOOF95eVD3jNmo3K5E9n9bmqJq5VZsous
fPpQOTVNf7lOwNumcXgHnn/4bJX5Yzs5ESQOfv+1njkRranEYqZp2EoV46vN4SU0S+vXnDbw10lX
/hKxOhMIpFzCeJjNcXrQ8jA+qEsMPwft65Fm0d9geKC8Jlxi/ZsC4L/fZCVy4VWQmXjB5PqbrG6I
FBZ3UQKDsg+m9hFU4+FCa/RwaYPgbaZ14+3S6wci9HH0ya1nx4NjnNKiyK6/hfVUnVO/nz6U/Wdy
WP2rIyc6O6I8bK5mHr+Ty9PMbj43ZQ51LYHH+hxXAanIwhiOHUU5PJnM+EKb6pn6g+A6wD64a4FY
/1B0/jeXRstvVEpOJ5pS+OG1XgT/t97uYJcPaU1M2i8VJR3kTaNvbuFN1zEMWwqX8fLAKTj0LoW0
UxR+NkCVO0z62F/nsSDntczUZdhk2zKtc6/cbWv8XTPXdzOH/SZvXxOlLHncV9n3ZgQa2pzG3wlm
xcAQuhTbqAkHO37yaaeYHFspOIiboP+ctFTWdRksWqsWFPFPme3tRCkibYhektTKXnyKmACotuK6
OtHkntcfFbdtd7oBwZg7kCKVwaGuEBx2h2tO1b9jKlW/U7j2uVHb4deioOxmhOTq5OhGffEX2K0y
/nN27eRL7HgBj715qZOpjK/G3A2nzMi9h1aLowcPALtDPzvBh7o4NOCrvtqNl5AysyftmChtvu+m
LPzgdDlCtY+/VqNSEMbDQQYtNZULJOQfl//I/CGPeZbVdX7x9tTTKeEnqNuK05C1fwQUGV212jw1
7vK1lhSWDO+KWb79pf8jyxVzwLrOeEhqa07V+rF3rT/Xp33ZlN+5TnIeNGrUaOz4+7LKL21lNhC+
5XQ1O0ptPVvLILPEDS3y2pl6AH7G2qfDnM47EW6GvZs91iFVliK/MQEN3TlRO/mnGusWhKRsdWPS
a1W7q+1MP26awCSDMs7cYtt07nYEnyG8HMvHsYAEQ1ZGP7nFYVUYkABxkioeGyq6ztzw46dJPbUr
VjD11CAId6BzxPCeihDkKaYgPY1PY/S0rkQRmdNXQDIo3QK+i2N+0v1VJFfHruo/Q6cm6BQ74yfI
k4aT70fWeTLd4tXn5nWA5jT83XCas/ikcfUxKSt+b1B0pn7yV9VNPYlyv/+UGO6fObGUq4gsoqsv
ru2eZTXF1fDJt4EBaiBLeqjGJv4IqjR1uOpHve79B4387EGWNqfKnWIYyTlaSDqiZw7o1sdkmY9D
rly11jwpo/+QGXX0dYhn52I1A7/6su/2XqBZF3LGzdGCJAdMO4WTKvwjKx2JVpN/TdxXH0iJi1f0
+aVs66NlaebZz0D4VDW/PGuAD+6LHiIDYEziZxUayMl7bOzoy2Q69UO2JDWpn22fZt91FvaHqKWy
xoc1bnmJkmFe3pC25SYLmtepTMJVpy1W/2h651555DTLcImnhFdPcV4cT3G5gxMASx6m2IQzbQ6L
J5nlhUEOX9bUlxVPvFvPVye/iNJvPaoGN+XqC4v1WbOUPwY66Psg+a4NrUZx/5S8BpUbXesQ5sE2
s/OvFFu+ylsAMHvfHL5qv0bQwhzDIPbPABG0TzW0OActneAQC7i7gzRXPfuT0n/NrWDX9YP9aw9U
32vXT7+JlWE23mPsgEInS4uX6oNLO89Zln1C8ZCjlR8np6WLcfJWK9Kt9dFuww95AGBZTNTxbLdm
/JJXQfSgzIX1K4cyaj7LMf9rrD7zzLP+7cbTrxW8fd/qCNwzpczS1VsdVeNM+CZ+4Zj55l3rUcp9
OigW7ywF0iOyd+Zcfk3yLP5MszLcHFlsHWuLB1I2gypK7/K/yo7mf6fqrRcNzMnnBFpdCupQNPwi
1Twofp8t1QSls6wvjlt7j+OY0B2V6vqhmsz+Ne165bQwXhIASMonOynUo0eByMfM8w3gxXX/q5PU
36nCqv4KKXtf0XlGldxWZ0QXI5gWWJWCM7JdT8O1H53hqvAGRSJ4PsvKonYLltKgjCvAsn/YrOtV
lxkJ0HqLqtE0oGdCAAJkuRrJLn4JPkIzeCm1txAtyMCvKXyxx1fFjfJnWWzikNKEl3AGXaLJXP10
pxDj0ej1w+jB2OcuWzpWlalko6LwXCdxD0683kbGnqfJMwC91pegiJunKKBjZyIO+SU1qurRNnrI
KRetB6TXQxnP3km0UVu7u4D7xFW0jeN+0DtX/9B4MKZFYZE8Jg5fmhK08KTRQ0ioj60FKA+lQaHz
4LV0k+ZJ3j8FZf3sAXAVAPcO6YnvUQpSRR87TYsIdjAkoAbHoFu+rFa5VX4kOOhco7yheXtWgMVU
GiM+i7H48hIE2XdrmsdtF4Mk1sPQ6/bBnkB141YU5if46cs9GcD2mVwr9UdLiGkeUvcBzov6wQfI
4BcH4O8PU9A/kL4Ht2+yyIClg6ufxVjhVe9iqKDolcAXPvklDdTgZfzZOlV43vot5KS8yE2bv73I
t8Pzuzwbuvrqxe6jmZjaVYa5CUnj/GQZmLHOS4+b7VY7qzUWCib85m1647gJY7fUH6i2y3ayuVqA
3lKpKmzDy+u3ZB94rbL38Rhne0ktyHCPhf/ztZhKtmJNZshazWDpSgmwF1FA2te1mt3QWcaz1TVe
fZpGp91pA8UqGrncZz/RaPeSqRgluzHIdSqL6/Rq86JHG/gboF7wRae+6D/w82CSHmnYsVpar5Lm
uAHobZ4io2F/PhYjP1xR1Go9wghdaOeC0+5rFzm/SvVWnTQ8HixzXYnufSW6xVLKvkBNXS2l+/Pd
so4y+4EKC+9BenJDoOWmJhpfpf/WSIfq6BmhdxClnWXZJ0CxRLcOC3K2oQOXKq26tt8DPG5Hv4hS
fBLHSHe5Z+ZXy3B/5+b6S5cYCoX9zdvA0Y4gefMs4lzxbZV4tKbuYr9tjmKmFwZQQ6IHbXg4trAY
cHSC4PjvAZn79U2ARlSyzpdQTi/8CTd6mdLu4b/xKlstEGOEoirwKpuKw94+tnidiTQbcJk+uzqF
QzRFpl6UkaBSp6U0l/S309otaCtk3BMeg/oEZfE7gJBACW1Lc8Ei2hCIFI1iqjQJHTiyaKEQY6rZ
fGoG/ekgbd1GZoQfDPN7LtiDslLL71uXtuR3guLPFZvQerOWlu2/+d9J2GPt/5MdSSt0mgsMhtq7
x8hpHUobDIdiBWZdErnP8KoA3p5ml00+VBbMioPeDUdDTcbdZrxtoC27LL7ETzIqKH5snHuduzNV
opyZk/kvUPmUe7JZNHkvy7wdKcZcZpk3qY+1nfxFpxvs4yJLYcqmVji85H4QDcmu9MPgJehM9VOa
zxBoVS5c31WifaoXRahWT/WyEgvXhCArzX2AsBYHGUhp7MqOXHY/pu6+TvtxDYLYjf5rEkDyUJQQ
59B0pPcPamVUB1eFJGFHrQ5YiV59JklBiLfQx2PvVxRmCTbNOuVvE694NgJqc49i8zOkG4G3sWlm
2hcdjWrtPijpxwIXsuXGUhgLRuKP1ezO9nBwApoIQjKO630lbcwHXi2ti9xCfgbn6cVTu28pyDzI
TefuHiSymRTTo184n2WFafkIl+lCwuyEerK7wQEV73n6YFCx9CTWP9sUpFsIBKfeW++VjdwQxTAR
qNF8hNiGAulapSfPSV62AvtFVCyiNYa+LENlSF7UDEBJP4pb2uOT9mlqmz/X/J6Wz4+dpluvkt4z
eZYcQCXkXRxqFjqpY+91XuqRsok6NdjORLKJbbPzjjG9A6AjYSpD1k5/zKrinqQAP1n+79WAHltZ
SuG+zGRYy/PToCL6D5nDjayugAlTTI3zYFC+gBzGQcDm+y/LsEiPa9D/fbnmCBzaYU+BOgLG2PK/
NplK/EkGC/Ji0EVgdk8pI1plNo068JQkL2IRGmb0Qu/xmUYK/8UrRvimloZyjsACvMljX70aBi1Z
8qV6Xzpp5x96wKD20CSErzIYUxC9JgEh4cLRreOdIk/D7Bga5L3uFAPoJ4QwyGK876TQvbTzRhNw
0Pfwlt20FxLu80XCW5nEASSO5aKIScCci+F7unD6ykBkpV5nsgzU7nsB7c/pTi7LzFSrZ6gtaIQb
qNz+mX89FfF+SojoUDYU7JdjyHfHVw7DmE6/ZVY6PGg6mE80X6fwGeT/s4Xr+we7gNm5DNxnZTap
T8lKUot9A7efr6u7Mm/p9YrHlBR7DcaoucAVyGDVlnGtW+ug0t2wikQOWGyPH53ltaaUT+tyc7NL
65vfGTS4/N1NW3AXwI1PKPi01IfNYbMrzKB8GMhm7EUrikZzP7gUTp43yNZisMlSZ/FlRXZdlhBw
Rpf1TiSQrcGC78pr66qAGpI2M5GJ1vdMYH/LvTfkZ6oY4bPyQ/25tlvtuc5aY9rNFehiYODuVddA
tih0sFfhBFzWWq+Fp2yEgqTqCR4fRC9bmKpq7Gs3pqNwMZRhLNJoWuBuvoVzUfMYYTNRrDuu63Kv
cYB5MKrRO8NTGXyyXf+zWw7pb4VpeQ/6OBZUUEXpb1ORHzSSLcQho/iJeyE5WogCjplapqeqCJp9
0Y7KddRy++sMAPoCngkyrgJcsfGlM/OPo0Nhqh7FcAuk1Xx28yraiUwGP1TbDybQtC2QAqtcs/3v
3kCSUAw0SAJdy7VoQCGMJATYVhHSqMV5CfT/HzKZEfgnliQFrbIWQ9+13gzvKl3vnLdddYKFZ8hB
TxKuy7cA3ZT9MfRjTLM0YWtRSghPlj90a7Rvs0i1P8aK0nYx38TiiE7223T/ud+g5uQSjByqGvct
MCrRUVkmqhMFB5n6LdxoEM6eR0pRq+MWRv2Z36aFrOrWzRoT3l5E3dYGLW4y9c1ofHDJf+zK2iW6
T2tq/TQtA/gH9VNUlghlbSbEFajDLI5iI+rNUJbrYCtfpj40jiMxU4LaDHoA97bMgBb/D9n/ahfC
GwZShn2S7YLW/XN2LPdIRUv23DUcHHYylcGkkLDQsulU2l72vMllJrK59jl/Z8GjiO79xaSNbOD7
SV+SkOMam6/MBrkkx6ldGpvq1eKdg1QY2HXuNB8qI+VVgdJAIEyYUbjiFTuZykBWAYwVwIOLRbvJ
f2os23hLAZmot13/UaYHRrhTI2rhNmPxFY/C0LKL1X/nEKoqeyBv5ivEiLsxzvqLLiVg3VIClsI/
XJ5lKjY6T/mDVVGBUw+QK9CCm6pwI2PZQ9m9o4G2eFiasi8bSZ4w5clQLJx52/Jnss1NdhGTOxlE
UUtqIQOdaCHiU306yeHu/s9rbpdT3Lp4ALtg2DkLCoalGI9BBuJ61br5C1UeC5TCUi9WzdALLopb
2WLTNdZj04wuIKCL2SKSnWS2KLVwBEmn3tl9Qgho6D0C04ndRgsSbXKt4FF9m6bBOAOFDfclWLEh
PaRNDJqCCry4qkzA94eFolG2kzu8bo/jdLKN9F+gTKMxak7K1jK8WTahQlNRWD+sPqJ3zBxk5wUx
Tz6fEsEoqvitDczMf35w0QK+aAMMyr9IBnNaMEdMCiuo50ezrrd/8bbjvSZVYiiDqQc+gljdXuvG
AY52SLp1FpeKXu5kvU5FP9uxWfIc/WGvWN2frRWnR9GKfDWRdT1ARrFfp8vu9Cu019GNz9M0RpfO
c4JD4PrVYVxCHv3o0USoSIyj1vSLkZPIE01X94AaLhEQWYLWOJ3dlKP4Ii8iuklAznyotMG6boPl
W1Sr98lXimGC0538H5eUuFtXcRUTD/+QArbVf5PDewl+hE6X7DAnwGJHZs93wLHqU133lNPqYR2/
0vcOAS1/wcONUCP18JiagIyLDeRR8auxDDq5xedgrHj9xFfktuKq1yDJT+v93K0s8kVknPbbbRs4
rma954tsfRrI1KOV8jDFSry/ezjMBS9zWtFXh0ktxyeDC4AHUNk7j6zwBVyokUPFPJLzQWtxXswP
sqaqwN0VXRI/xItaZDdqMR/VoDyl8fi7aPOG6pUSNFHBZsoX0CaZUdc5NhQXLQhN8zTVe7AWuYjm
FAmnJlp9dmImgyA60UuW711TD2E81KgEpSMEyg5NCa4ym3U9uJLfWsBLF83NtHBzWPhWL3FQAhOi
TJV27dih2cFcGicWuJl1JrI5i/zLSOv5nTxcHDavcjQymshScOP/rhCTzXciN0JeoC8ftosNVhk/
0oT8u9T8NOqShrOHb1IfRKPLAAfXIlOL+ZtYzFIz9G73jzLZIFyqjIjp3uwpDlMKusekxXBcAYfG
sW/+3KrTAGih+m/pkoYhxT/2yTAf1bCMvvkgOOxKjegygYec4oHw0ORJ/E0JAvMSdo1NLCBWfu2L
r166MBHw8rCMIccjfxnoQ/hLbVLjQVarjUNe0dqLYBtscZQ1if43700tsnXzzUZJfHe9zCaLwWM4
KTTzi8iqIeJ9WC/rjVCW7da5KFOl6x8n2z4qpQMBWeB12tVYQsQykwG2n99h4JmPIh/s4ofdjct/
TN+dVntxtf6+73aZGxu5YutZv5Oqoox2+Tg3e//UZfUeuyCgRfEX3aH4SlHGz3mtB88hObq9m+nl
b+DmkEC3NevJHHP7M03WjyLPfYV+dXd0DxD2UAv0+wCtCV3DFFY7vLAvyCrlb37sfqhcgHGBc2hg
jdWg/FnkdtM5e78chqvV/JI6RnJQ8li9yOAGjXqJsnHIdvdrUW2WmzoB5OPNZ7NZ99jWYu4Y0fi2
8ea+bRls170xr5LA3Yd0MOwDCNFha4ld+j2N/BDYjQVqOTIZysl2LoNbdfkqlLVo6kUjs1CD0+re
Z9vCbDtgOrb1P28pNjCzUE2kEi7Z/LarbtvcXFU+yp3Nqp5trz+TeNtlQadfUlvXLyavWsZepq2q
21CAAmucrQZilS9Wot+WMqtURb/ITIbVT6x9bTyYXWM8ipuIGgA3eBV+dxGh01g1VXbwGqoUYXpL
kaZUZspMKjFlVliVdtmWq3UphZubjy97rLp7220/2Wpbbu7ObJyqvg6ou6Y+dDMLdJssvmP2+4ly
mmI3EC0lFTc00dWPFehezV6LrvYyiFCLxqrYgXoLyr4IdKLJx9zsf7/x3Hyo0zHeDNf9b3Yu6VK8
UppiUOIyfmsDUluNU33g51w801MMLXPNY3K3rXN+pMQNI+W4yW5sZAfYetYdxMSTEg2ZyjD7FMty
V/FhQOECadP9lXVTdXLbJn0mq0ej0NIEKMtem+f2QNIxfTZqnvZjdpaFtkgmx+V4K3a0e2f0IhoK
CMjlxDEZtUpZFWiburtrC7V4HiNC1YM1Wvvtg8ts/fTyWZbwhZsaT9uHvfnwfk4pZRy11v5GODVV
1R3y7DQNk/6kQ/LT5ONQQeNMsfiB7Od0zequqHYylYGC6OlabEJZi2ZXxsZ43YzufGS5OoKJPa2G
IjSMoKx2N+430rtNVv9A6wjJqP03HejGk7H09CQzNRoymEvRoAUM0KoohYyzBsDoRiiG7SK7U2wy
Mdn2D1PtoZ3pKigdN6dYgsGu57eBXuRgYbFmTah/pmlJ7XZ+BTm6yKasp3RjMweocjy0NtTOupzT
fnpao58v4G4+0XCznPPkGNd1f4Po3JY0w1lngve2+TjkUFwIHfBElQ/fBRtvmQZDy9GwL4E5zet0
tSGGmazkwWIifquLCbx3s1usmzR+s77fMcqqcjratFyKjZtkFR1/y5YATY804bW/enZHY1iuURIb
1QAJB70zQy9aeuHL3HXzXk/pMA0N0FR3wsTcT4FlHYm0tARqTZorAtsA1Q/GuaesC7FS65ZU5dB/
WTcRTZtb3SU3xgUlko3lGqIos99M0HYADFt2iRaWvimtzrE9AnCwDL1nQLA9UbndQLLQ7kR4M9Wa
TkPq0zmjqUTnF5+iKN68E97EAAbsLegEFqExvnDc065iJso3/8Vtu6gJtdpjGyRXcVr9xfpu+74F
Ixp2gyOFgmTTs7nUL1Dg8kT5+0AyQb/UVvCmqDL3h/V/dxEtFVAmTx3xWeeynehupWNiXm2n107G
ciMvUmi2d1BkR1dZy2wbNpkjTwDRrD6bylo2mrzSpQYo223yn20jsv/B5OZyP9vGTUFZHbrk36K8
Mf759Gdb3Huq8jQTaT2k/s4bupQv048/zD//oW4uOdR0yuZu6ezyFMQVOp+7iwWhRgpyIXAS9vtA
HwrCbS2WU0/YZCdTcRd1pAPvv24na1HLbLvEts/NvndXFJs72d2ltK50jlYNwsPyObeP8I+XFJP1
A4rLzdW3y63//rtLNWTqwRhQGzOIdoZiVo+QFNtXe4k3zOrYn21rADyC1TYYkUZ7lKzFuH33UPsI
zd/9Vmt1Jgx/XPWrRKwco193D/S8qHe8JFAD4mvRw/pVDjROPzKVoVgOJ9Uy6PIdkTVU4j+M1nVd
hA96OtSr47TtUbRREx5lp1orLHu/bSqzdSfZ5Gb/ngIYGxasvVE51BLGZKdkqGztbfbfZVoVArwp
Nsbo/08u/+vWd3Z3y//Xp7zzvVtuW6lw+O2jSFUPdhwcCXTT5Kz2gGNlFk8LwKkLYNryHRXAIGh7
Mb3xMhWbBGyqx3nwPs8JoFe7fkpJaS/OMtgWZMJNA+zTJlt3JRfdw1SluwfZSwkcHQIjuUKT/5uQ
VH7II8geltOjDM1yvlsrgTmG1dTh6H+JrFsUVcyZ52BZ/+LYbF1jI6Ihl5jm1uhrL7Hdeu59skhg
RCxKsVAlwNuAYfJkoxAzUchMkJXF6+9brm3E74qhy+eTMWTfwUchoLsMWqI2x6axvwH7Dw+OkhPY
FUWZD310lCaDVWooYbr6iN6vrn4FyVFXGeEvxFuV86j00wItDHpUaDmnBFSLE4BJ2VNHwOopUCpi
kmm2o9iO77LIREtX3ZuJyFb14HjJgz/Y+k5svEmBdnXbTHy2pTjOc/mvJkndo8gTlSBUZ1DkPcQO
FYqGl3YvFumyrpzLqwro+otLJdmLyINm6J8U0Lrv5KJULRdCtgj6qc2hdnpLW6Ba9UNDw8lhNVw2
dSzrogYhiMB/zxlt6SJRbHkkWbomKLfUfAHMS35ps70z21ytLH+Fi7A9hX1ZXaFqrq5K92M22gFo
UZAhfbarzD+KVuw2kxtZyzHYhS7YGDWTftZGOep6769LtQ2sV1HYRZOBJJ5PR1luCqMyz0OqB0+b
SHXi+cmF0pG06C4pNPciATCZySCBKm+JVslsU9zZBaY7A/C5GIrNncu2zbYrB5SQBGBY0mQg7eSG
q5RH4WMegM56Lm0NAKMBYnjdB5CCsrvXrtJTIg75cFQ6z7wkFQU6ekH71U6mMsDRQV3q+yCGVCO9
yTa/ooZYpq7HcC+yXCErttvU2170Vv/QyD7UHxSXMjrXPAKuMvhLWYLtpm9LkemGXh+LYfq3NhlW
DYwaJqLY7H4me3f777brFQl784Bdrgt1XXfwmsg9Cqx7kJXtU5kH32Ul6O90pbza4PmBUAnue8bb
I2/iargCxSc0IXyg2331FvtAo3pUVazxIg5VFUfnKm7BJkns+Zd0htfOScsTFHbJR59+2tfI14mH
06H0G3i1xr4JGj4WfDq/ujXQAEOu/ZYk7nTsTVCqxIw3g11RjPVXs2k76qwOmtVDt/3eryOJ5iKa
CFyKcAiNH7nkm7Qy9cLBQc3Uai9GN5r/mPKec/YbOzhbEK08yWC8z3StidodBdNwuAaUXSwKbdDb
FFyq96mTtRAOlK66b8EyaXdBzavmjV6mIf0QF0jd96Fuhe1OZFUwczoVc7Xi4SfCmQ71nd5pJcAD
7LPaqF06n62hrqhzh5nw2as8KlEine/qgneV93Z0pMrHXgGuRLYCXiVW6j/RNiAiGe5Ar+gSieHb
pf31BiHr/7OpSwJZPbRa+EfvZZRvmcPwa96mxbXyvRBywmUqQ23zq75ZJ31XXMmZtXs4j6lKfzcU
hSxLH4imlH6FtV/ETgePPsGla4SCo5j2t+oPxaos71wuoHhtNRr0d80+bKFlHK2G+aKZLN2hHZvG
rifxlsGl87SiOv80C96eGMo+MViTRw260t1KRTILmckyrAwnc9oQ/BNek9Khewy08Zx2IPTCVbKq
Zb1yn4j5m6vs8s6QIvZAavygTfkv9rYDzl9qgc2j1eNFBtPqPdpLGmqtKcxMMv5Ui85u1DeDzVRk
ECRgudms64VkUhtA9lq3oz7vzduzdMN8WI3+cc+7S2zL9QMBYDiCM9ipMKUM51xemZfXY5nJMMjL
9LZO3tXN8gpdy5vwppZZuuwjM1CJeLme0j+A2DLW/cVNlNtWd16y3EziGWoFpehgGvVagmtLIYGq
l1QTLAUJMnOiiKiWbWreyVa75zuTZLL7t/IFI9MHZb9u1C7uczeZuyYGGS02QosftdZ3YGgsqltb
ucrwmzsuqWr5GGIiW2wfY5oyG1icxVmEUwyEaGRGFHfL5iK8+3CGlekPdQXyQW3lofFQRjGg8CZc
Gq9ZY7cX34uj4U+R0iZEbblh0SVp2ul4gEK81YNX0VGX1V00s/fOk9KEfUYZFag3F7+sjOeIEojn
tgQqp6QxeiVwUaiOBHqLAdAysGd1/VnIWiKhd1ltutAIoVXltjUEFhzUUXwBH3lnEUIud4ajN1c4
Gpqrtsy25b1abCItHWF0MiLKaFUye/f3mTjuvyaBA8H1cpvZ7jA3d6ZM7ke6FZS7Te8Z5a/g1mcn
sNKDJ5C0gyeZ3S2jlGdu3HbzQxr50CtsNjLzB3KMh83Ho8DVnCZQP9h09eg48+C3eQ8c5a7l9Ni2
g3oh06cC0tAqp8YzT7ISef+u3GQy+9mSOC3Abpv6ZzZ3Mtl/+wSb73+XrR9L6+B0MFQKTClDgWlS
orkSyJUwL+VGIIKoLyKRQWLFcX6lU3ZexVsAmE1cSGFe+qKmXkCrL/KW4KQRrZDQbO8UecPY3kW2
l4u7d42WTOAuzTlU3rzI3Ly5bC82tRsaV1c9ikQGPUnBKwPPzYl4EbsLhodxVp/zKqFb9x8C7+Ig
EXruLty2aGY4yT88tYpf/RHwNvn3mtVAsrwK61W2/X1E+24r8u1v+i7fRLCJ1ie9gyAKMH31qqfQ
9e7XaaUG1VmmQ5s+hcDZPI5OPdJTtFiOTmUpezD2KdWo/B9Sv1ymQGXYe2MqhnWn0AaAdlwKsMQT
juKoOhOZXBjuZ/+Rt/34E3zFCtjIafc4LjXWIuuM9iEp6vRVVkljRc+p4r/ICurt8jns6Z33JueZ
7mnnWWamYkwX6JnZ1XOeYTt+k7tpT7OElhYwKKt756NnqKR2FgrirKO6dVCm9klbltxxP5m6k37Q
YUP6olnqLq3t7rOmj/4vQajCqYBR2qZw3Cjjr+KSDk7wpCWzwQsVSup7wFsdxvogWtOfH92Ofv8C
ZMd+pzWu8wSSgvNkx7yRRjHtDCxEbNl2e2shmo4qMJBl/P5hcxXF5icz3VKKxyyxPsnKXjbdzO5s
tcSB1Ed3H++2NCPtkpiQdFVyZHRy5XmOQIKxKjqzQsBR80Ukw6BBem9QHHAUW6BM6ReSKVDDpKfa
BuSV8WgYcfvqRg5wEV5YfYTFNvS7cN8q8GZbavVHEswa1BIfM9jDrJMbuu0xS0E4pLNgepEhBUkJ
JrSEmHenN9pJmbrpOhTaBdx164td1OdA9YtPYM3wY+igYo/sL24aWq/drH0RG4UywKsyhRCm95r1
ZXS98tSaOqVTyw7wn1LY2yr+o2qpr2MwJ+d8SYjIAF5VAp6Y9qTyHH0U0SD5mTsTavjfPEQRWvNT
6TgdnG/vcj3qwXS2CUBaal/Tx1jk1rNr8xOrAaDoU7M5rAAA0t3f6u2j7evDk4AANAsSQFrl7uNE
7xK4jAsmgAgzF5Bz06UzfkMGMPLZeS40A56pQj1RDghheVRQ003/Q3KVoVxmflpXOhQuULDamRLs
25FCqOr75FggvJIDct1Z50Dp6Ve6prrgINN4WctM1I0TulA4ilHBq2SSasruRihGm49V9RDj3a9z
M/jcGHlx2va9u1ZXx965yoz91CbFdDTjYXqYEo9DSDrSBc19kXzQmggdFO1sQPaVUUtELp/3RKZz
VxiX+/WqEumNw81UVOJqaVP9AAZCuLvZ78a/ARD+7YJG+mBBFUDRuD/fDM3yeB4dvc8oLkfztv6Z
zQ/ZfzcxYelZ9//vdp5vUZOyXhP4gYOnw5Hzs48gGxYayLNG6v9iNE56TKPMeLSJdz24kWVBfZkV
FOa5L2VkvUEKh0ubTp/mGs1MYGG1ffiYpmaGFR170qYnM8il6QGSaZIYtLLFJ2sBnI/c9mNFe8iz
rLSqj848kagbW5TvFkZh/jWaw3ygizu8bkicMhOZTjUPED7v6r7qfolLk/fGvp2ubpFM9PaZ1r7z
H4OGyBXNSW23k6nWRs+u2VuPQDIH0QVWmpbe7rw41Atr1RQ13UU3vJ2stsFcyLH+cSkKvoNAZKY9
FYbR0hMFDgUghyNMrY1BF/3gXO08G5/1vg0udDxfe06Or2qZBa9pNeonc1B5CXiXyUyBsQbS66c7
ca674YOWAo4kPZVrp2XRDvY+G+nYXdfSjgnTGRWESw+nWI5Bcww9zugAU3dn36ImnJz0s05hIni2
y3Rdc9ln6/cbcbJQMUfLIAYpB3sn063zJhILUYpML5USwspCo/Lsx7aiaKs2fKrT4Isd/0G8i84w
N/BejVnzD4rPm7fXTQ44toO6T4a0fXDStjPoq/ecF7Wky2ssvSdZiV3UR/EjIFreAVg679SO/Xyp
zJQLPGZKS7KgmSuVJx9np1Sz3Adt4XlIF0oNUQxa6+8t04exJQy1a1xW2lVmNq0l3GXN6GGTiSJK
C/6XEhlFkDnjqS3Ni2mONvxTDVDoJyXw7A/BDDfCzi3SL37oBleRwahgU2hGBysBrINjq9pDL6Aq
jk2AQvdtjbapATo0m3wRuICOxY+IHkd+iRPQC8+1eyLZDEf3PE9f4XL7x0TRTY5IbG7WyQjb9f7O
E8zO5JAWRgDLHbAWlCDnT4qeFEfalBMqN37IRFGDBdFSkI+NDFZUF0+GFlBpM6aPw+D71c7wAYGe
ZKotU7M0QF8fATVcaraaZuYVXabbkCwlWkRQqdNabGRpTIAFdB4FQm4/mLvBDVPuCUG858xo7Is0
4L/7fTCAriJP/r6WmeEV8wVsAA6Jjf5DXcK4E5WG9RhqRnNRVIaEmnaAKZSuuUz88y4yW4WiF0sR
hm5E1+s6vXMXo0h22uxlO37lbL9dLgiPakGQ3q+T4SLJMZnJf4vMwve84Kb4R5mYFG4fvuUF71y2
5U8Nt8v/VB00rrevzMqluNfTHhWHCpUAHs+9/DeZZlX8H2NftuUoDmz7RawFiPHVNp6dzszKrulF
q6q6m0EgQMx8/d0Kqotsd517zouWFArJTjsNImLH3n5E3ZqQd+sX+s6LvkyaUQSh++0YyT/8V9BU
QXA9/W+AaE7NtuvYSwAuwbnptHjTxOLzsFCKfcMz/zJ4RQO1D+guxCw+AqM8sk+/hoaI0/bVsJyv
Nlco1nHNDEHHAIgwn4WIL6DpTVRLLONYJnwxTqkNatpRIITDG9wGV3cJfgu1jA2VwYkWLf52nzn7
YKi/ScW37dRB7hoV7v2GaQL8pVu3EE/wwEmUg8/wRCMDyarrFAirh/o2umTM+kps/XDgu5Eb9R40
jXmHHObAjS0VdVI5J/Ukvr69O0ILb51YS0HX2ZXgDPIs1bH3/Qr8w5BPHceujhIzGJ8LK+SI46Mk
UHIbbGPe9ImYg4eGuyik03TCFkh9LFSqXFVZ/WPDlRm1rR3qQYhsmCXOj6BV1R6I3uE8anq0XjfU
I9vDcHUxbOyNihisszWP2rrDaoub/Nqr+SOEkLsr2GYgJ6kVR5phTL+nRfs29c745oHdb9/1mb8F
Y3sJvhvjy4B77QXEjAAEZCXQj5lWCKHx2pDP9MvRgcwuqFWycVvXZfJyMHF7eaGub87JCyoOTqh8
R4JYz4balKrmT9z5i1aVBxziWfjaegGk3xBHa0pmA+yUKX8PNnsR1Qmi1rjVgGpzed7OeLxLmgLl
xPR4TU/mOCRBUP3n87l+VF/mwgsK8NVCpkknALr5r8cApzEPzM7r44N9Idpc/R5OD0Tr8LCEbF16
kC0DHZ3PpL1lZT2dwTtS4RQZzxNoJGSNaLS20tjTxmWejGtTpGCnWTyXeXL1ab0/OeNRKHdHNtpo
QmUKJEj1djSmjd69B5oxXeVsJxPyxQjet80MtIHOXnoaHN2q5mdvtXGn6HaBZZhIDeN5HtRf8AGT
p+Fsac07K42XKfKynAwLeIFDJ44XRsQC66sXhNnBrgN1BfZgaxsoDEbiGxicOj5JwA5opHzfAGND
bcgNdVtD7g0rHi8BZGwEAANXPPUEYO/H0YiajFla3W00dzTkMu3ZJlNOeEkFYPX6tLQcnJCqAka1
nPytAPam8ABxRcakfqYmD8J0P0rQg682WQKdK0fAiE37Tma7+tQnYXcdGxCIeHMcRCn0PQCLHZob
oqDNjSaoRzZkMkZgyAP8quDx4Ga34zhC2KE/DEb+BAVF7xDrMo6Uajl4DhavpnjFwU9hi9/bpZFP
yGxrXzDa4weE/3QaUUMb6T3IDt26fls0nbNrDB5fwUFvzSiwDZF7cKdXsgEIZjQ36vLSg+a5kOem
g+KRUyDOTA0NlQRVCg5h35dMgfSB5dN5idprgQlvF0SfNlCK4d0YktH2eRkvvrSMdhnkhPso+Brn
XW/wH7njfS46YX0Eg3t1qU0n3SYVMz/25hgcZr/OIhF0Xx3wWF9lB8a/0fqDDSgap0EFcjfk6/kf
NGpApPUqsmre++2AMLN2J1s8GgaoYrLmGJvlmwfUC6TnJ4hOCqvYcAgEnmhIaopg5yo2MrV+2ogk
AtpUP20rZ8RUuq+l8HswG1gAvxSxunSaS7TX/HAeUYmuY5qmmd/ZwrKrq2ULYQzWFgVy/TYkotJ1
zbLl/zymmQpaz74dnxx7gApBYwiwFZtx1NdZs1vGte+nELhmHiSD9XxgoKptEHfbDRB1zfg9QREI
SgkSwc4ZdV1dzEljapah0gxM78banYbvlluG7R1Rgrpb/SBki6ocxV+54ZiR1SGXtOTq/40O+J3N
oXS+zAwzaoqm3hAC4NHRK+fdrEADEroO1CeReZc4bUIPZUvdUHP0oXwGCiU0TgMmz4ERsDl65zoF
g7MLwRazbTML2i3CHHZ1JZ2PHsJQ0YTHt70CMdZzjLDfCyQu4k0eAhTNVJO9UFMMs7GpueccVptR
J9WOQWYqklPi74AvDSHs4fK7mxo1StyTqPWEcScTNeCIaiNQBIBvbYgD6Dto58mxnssAlH3k7Iay
Pzpe6G/GvjY3IK/pr5WO9jW5cbUKr3uxKr/8OCP6qkOC7TyAbzcxXzwa+TI/h5L/UcRe5DB3ural
PjC968YxV8A/d3yjgoCfoUg4Xy1Ww4ZT3nwNdUPuNFSD8WX0OxBu/7K/23HZK+tAwQMJYkCiae+H
fRZ/H/wTUTakCPmtb2vxJwO97mwY+GpylPatPut7effC9hO4yZATpz9ufWu5J4qDAM8m4o3DTU3+
tOvM0UbBiADdDRnXGaj82FuX4hgDDr5Da7M9mCbbZ0Qj2lPjWckGHOlWCAwcjN4wnGXB2msalu0z
Hr7b56bAHQmY8nJHNmpYkc5PVeIviyoLB83NOIAMPgb6+7D6tZMJEeN4SDYpCFOf14n1dX7Z/UL+
63X0hCGBaVIgxkDB9YCovuR/SSgaf8gMazp6iRgPM0v6P6bWeQMHT/Gj6PzfOmTgbXYDsFqacpuP
vfdnnCJdD9bK+M1zpvSQzDGIj+vBuvscsm/NyMxNkoM7wk11LDtAdKpTSbtPi+Y7jVY7DalJeIWa
C+oiuF7uKo+DKEnzevHJH3YqKYytYSoE6VeerxDy9ufAcVEY/y/+L/Ig22xPd9sup5NTynKLM0a2
p0AyBZdRnQOIjgvRpRmss2Qqk7Q+25n3kUxrcBrVyHJrBQypMB2rptm45Oa9GbZLuHr0wXig43D/
puykYT2rL7qUG+nZf5g9iYZzHVLvYelq0+tVDqKw1TSmPj8kBlKzWkO5sGdX6+zuFtKfseDu0zB0
j8OF9IdD85ec6dbnZHN7sVL2StkIpUV9K4ED1GOGIs3YhyFnwyl1UA60JDDaPEeC1sChZgI/iAcG
mCUCKGUionwMSsAA8BsTYITayT6foKsAjI+tG87ApYIjPGiP9XAF/9CQYEBukx16r86uQACa98QF
cWFTg2aVhpM/W3fqyR4SNi5Cm35cWfdQN7JqQmCQ1NSE2zRJQUYM9GsFDALqkll5aRrAIVEq/WZK
K34z5CieEqt+xWU3WUyDKk+ihDIdAlxqm/alF0FofriOHrQXSV0xETkktHJgMbVWI9mpEUAhQP0M
51mwpJ9ZMXQbljrDZezLj///hDElliddyFZXbbI1y7LZveNZWYUDJx+CoEFRzDsiaSF2FWoEmIcP
OJ1+jstaoiACYeq5SJBi/vfwnc0APXFsSLYjGzViGMQ+DAaQouuD85Dl+vSshshFjS+KSnBcpglk
4sJ7aG57LwGRf9gI0EhBiWpt2lRFYeKB7fKX3TUgbFUzLQ49QsL6YUI1WruqA5yDJvw8aQ/S8IdN
qIb67oAOOvJ8QKW4LWoQ2ad+fc+q3NqnvTQWH3IM/KaOUI084dY3ma+zzNtt3ak5UvompqrYvFqp
Qt3OOqZeNwKT3PSQ35xp2jNtuP9aY1fJj2Fick+Pi0HpWJBQKNIORb3IseHI4G6Fjjs7toNMAj0m
TqoLj4k57VxES89xMoxn9qtHQ5og25C2AC+tY5pel6w7rDbqtQI6RKb514N59X94RXNIpuWt0Ip1
2boCjMj/vJUHHxr+7j2SzQ4672SqOxMh/lDdmH2nNlBi9jgeQkdza1lmu4W6JRLG0Db4kMgSl97R
UpsqMecPZFOODaIqQ6DesTE/DDOolxt/qvY0acYy36g+AKe2YeYfhNV8tdps+hbgwLVpQHp0Bzef
CRjO1SlsE4DO6vvsdMaRWUMCNoZ/moHbHarOUMm22qiXsN472g7/sdrjyk/uThWET4geQFzsqIUW
QMGT8mfDbflzO/QGWEJMCxlhm6Gr/CrCPdbaVXHrGCgJKYajVxZgwNDutBBSotNVyfQqyYVsWnGu
wE9tyII/ZFbkRwo1r5Ho9FdM2g1wCe5t8A/piDTZyS2rBLiaaVyUmrbZjQMXxztwxY5tzlErCDhx
bCbymZoWzLxnljcfw8kuFhPZHf1A4iBWf+S4yYFEEbQFUJqRH3Orkc+5l43nQeITRoUPCgz9UZ1x
RQVcHtXml3wKv2dTVZRbpwcIdJ0tJ0iSdX4Q+bzGsRXizeB1IungtQkdniKliVjcakv0pz/oS0Ip
jWz3MNFI3I0ah38k+zCyZO/UAgCIX6eO9XQBGRkBTuMm93Z5Ddw7+VS2Py7Hk8mz5v3M0y/dlBSX
qYZcFlQ1VLYZE3uKYhKVo6mR5B1arSLX6wY/pysoKoF6z/QFG9TwT74GHkjficHbnCY3qMF18UFP
1C5HgtvK2viwTgc59Gyb/F7ZoJ2YwZ3h7ZhXjZc5qQ5urELoxnU4SYWOW+88pETBqujZ81M5V0c5
4Xlz6tjo7UykC47+ABAgDWWZmE/WAOpRCMvKfTvMPUSI9TpqnFPnu/3TO3OG4Cbg3sOWWWV+wrcw
3fHbTXag5gRdgOneJqvkf8VDg/c/el95UI7brHdx44C62OYdHTh1iSs8b0G8zF0oDfx2moxEHt73
CPLxWOyZLHb+9DVwqvmjqHmAVFpRndzSMF9duwIFxQw+uCnJy63fpLqetZs6wKpABt465nVETdi1
TVMLYQ8b3Pthju+7rwMQZiUAorSeE29GcGLsw67or3UQABOrJxYfXxtppvPa8hyEDKEmmFY7rfid
DVpxoJOrwUXwf3Cml8TlYDeNSX1+eCvrS1DP6IB1DWz1l9X0EB5MPOMtNccNA2PhJRvL4o2Byy0K
G2lGNvCzb3MYp9dRWjjl2JUH+sZp4yG+9sG7O+YmTX37aBix+JzVBgDFEGjykD/aQ2L3nR1qxANA
UqEEctzJq09z0UK0tklAIwihjQMC7uqIZ+SPy9AKWnlpZqimZ3PxAyozm1hLyDiAZenYd3jx0x6M
RxWboZkGfsj92PjdpRtFfwFoo196q02FZsmRjwDTgm1DfXidmf3JP2asqbO/8xHs76YBCS3WuvyD
m3nP0DSbvg62Ve/I7mo7wp2LHYq5P+2c5QYUbOwjV/VBGU1383QWvmuN9NTYIMUj1XiyZXx8IQ8y
2Tptj2cfY0OT1MRh/+LgPvK4xwT9ZceDTuikw4elHw9g0PPzZuMlvN+bWQuGzrrLZDSHqLZGsKq5
hbphS6BQd/sUFC+dxy8J41jtDao59Hn9d8EAU6JG6J5M02qPUql+g7ot8D+v09QLZ5ncyvDRnGs+
1KbTzM+QGSs3oRlYezJWbl/f3m2V6/1zvT/tRz7UW1bH3ZjcWvdx/1EkCWAV0NhZChQeSPHcUaBU
IRuTAxgHYrBj6yKGx3qGxemh3oGG0CU61BVklGiJLASgu0lwCmrwdYGQ64oHNOsWG4l964jtsZk7
dUK0656rxAHFtp7+2eVxjAgZeCJS7f5uDTmlGt7FXRUfaIgCNShjFIBv/4LOToSS9aq5iawWjGsr
Xnb1oR41BKx9cHnwWzZcfX63NW3zsI6GcV99hdxwtQ8LYUHwdHTyy9LNkq5ANKsK8Sxdmf6211NL
t9H3undWr2YcAXLt4Ax9fqnKuT9Is3xaTf/ZnqYa2nnp6j1HqGADraI3Wl4OAqvZbFmQKfhn7yL1
3W0cN2o7caO95CjdqzZJVnUXK/BzuScrkgkx34Z9da5QpHgsx9GtNjRDzbvx4knWTG+S0X4Qp5y3
OMzP22W8zj+uf7eV34H+yzFAAFKZmQH2TogXCN40TwawMk82bvjWhiei27h2nBzWmVT70FAM7K5m
1z/RClWxn2tp0jK/VB2qKGluXR3OhndBfD9aTctLGU1hHfE8+nWdoFfiLoqtEuT5Uxsoak1odMmd
z0UF0NQc+AhD6Gb81auhh1dvFjdAj+sNzdOYeukIMoFkTO/rknWbd276xca8RxR2nV7fAWuV2Img
KrY0uzjSNI1pn+WdrGs6d8i3gGDhBjejSji0gCAnteZFmBkKnjbCbsnO46q5km0RbzZRUnFsi+x7
xtzqwEVt3ZzBifeTz/2TpwL5gcXsB7iN5HdDDRrT7wF3y1zr3PMMhFkIkH1jGRjg4ADVZ5wLhWVd
ykqC0T4EJr8wf8zu5L7lQCS+Dm66axrDfSNTZTc7MwGXK43EbCKUyPIbjfx5HLcs6MVJGcrDPVkZ
kWE0YdTp5Tg4yVNcG9sWR/8z3cSFkHlkJh2Ye+tEvvVZ6qH60gMeR9/TXTBrvrruZxqQf1oMP2xH
ele6548qyaPZgroaeSCiDIHA3h43tBnup9Cy9cMNMuDVJxZIRIQM6N0h8egeU9Rpnvqq5E9OyRBM
MAfvY+Oaf5bTOPwdPpdicP7ueu+bB6bjZS3kWqp7ZsTeu7VWMM473w+Xtfin5BsgQhCx1KjnFMnn
aOBFHK2oZ8cD6gEP1wXKwG1IiNZN5ITF9EIL2hF155lyv1l9NgM9V34FUVnyHco4IEMNx/QFD+Q2
ri8JA4MHJlT8OWuU8QZqRba1ZlN9AOVHeIkr569i0CoaY9Z8llPpXAOg5j+YDNrZCQKfP321zW6D
TdEN9UveBPUHI54RPQAPVkQLLJwenjOhIpe3YluanEduNXdXXzeDLqYq9UGSemTjnrS2ky69ooks
CKHK4MSj126WPnkh732airE6rftQb93bTNzplCJviHdcgfgVydEeV5+UI1SWp3j0om6f96KFevpY
XWnsamdmy3iTdQ3AyXpItv+soSlUk+KU5SLE8m61XtONPVTaWvtIvHvEw4fqlfhCPbKtLH2W01WQ
9vM/P9jJ93dLH2xO/kWfUi8tiLwHBNMdhI2Aft8MosYTlBPGN7sMU6iNgCF7Ga8+ZLOSHI/8wFv9
b8xqRL/WdeFH5Ev5HpryKaCDJgjfHRNIzWIS5zjzIc6nn2epMUrjK/CRxTVnQQy4pifOYAj96eEb
+cH0ylp8M6GXsymBG4VwYpXhdKW84/o0YucMgV8a/5qlxxRoV0MCImEB/v/xS4dc695GEvSZfrmx
0SJ4OlolGNcxmQ3MOcQizwH8w0XC5oP1BBTNvQcKu9n+Wkq+Ev/vW9G25Wm5BuB3fDBEne9Ky4Po
odGey9Qu3BvODFGmev9QBvMh9IPwmRqTKRB3tfyLOY0/TQyIt3vu9BtygCwYAhtG3x5CxwAXt15J
viOkYaDJHJanEjKGy24TFzlotO0AyS9QExRB2kVUzEQlS1TRFLpujZOguVtN1CM3nwqhaGziMrpU
Q5kZLmG9F4N7Jm6gQMezCDHkDE/f4E8iG1XXzL8mlnISqq3xHCeLlAfl6mSQ29qr5T0UsbyDwULe
hwEyB20MHnrmZ6GzKfU0q8BRLmX2nfwQocWEUSj7YrTxaV1LvULX54jgsJqXjaBNvCvc2b3Sjuur
GkbxIYX4HcRB8R5W+zTLZsMsF/jQXxNJz8XBKKBqaDHTuBSiCqNYtAXKSpQBpn3YaIKGa0M2miUb
DTujmrZO3IVbsqEEy1DLNjRW0En6OV4X1ijZVm3d7H+3NdiVuqgqLPC1C4DIncprP9uBmW75nE9v
bRp2iPXH6QvDAXDvqTC4QSpbQut9BhcJiliO3FL30uL+pmK9fE4st3gGH4t89hrvwvDofiW7i4tt
BDUkCHKRml2oacljZqLgGIqf0WIUrdtEygRgjMARHQplnsQ/yFPc7YMnFExNIFMFpliPKj8CvtNf
NFag3hqlw/yNdFRWzZR3wwf9FZppZsRj8FdDewUV5iWQM3OwS1M5gS5KIBLZV2OzZS6Szb2tzCey
UePoWbyd3vfEYiYHCSbkJ1ADgIgUDCGb1bbspveoEwQKBVQzyRegxXTrI+uBSBDY0KiZ61BU++ac
TfSo7WTVvi/xBBB4VQ464c55QnUTolIx/2ZloE42UuE8rfaZA/0oWPqDTDRJ/tRr5/g704tWE7mV
Fdv7vgdZBR36KnQQTCV9vPTIhi/nUApQANMkNasvDcPK/mSX/Z+4EcnT3BUlpPnYrjQz8QFUW2fQ
B3jXGHmuKyK1/bGxrGcyrXbqGeOEczz5zQWUPTMPnEA0M8RFDRCi3mZd48esP/om+9/2amqBKlIw
3O4MQ14WPOXsonjJm7LPykGKKx45wqZ9FhTPI/iebQ6WlklI+dyB4vJZ+H65J79qNpFQJr+ycxc/
0CK4O25MOhb3DxPGyo6BKx44MR5YMOqhqiPOOYQYNY3Guo7oMUDr+yo4arc+xgLgydhu7nY81myX
mKULOVGrO3m4pJwCCE+gnMly7tTMmjNDMaRda6QCdw8TBgu+2WY8ncjuW7VzLwvU0nb49U7s2yAM
41A7OMFaQ9C8Ag3YvpqOUECeu/xANmpi449JxOIF/IICRGgH+ijok0rifrxyPzmRiT43stcDTwHD
nf/jC37BxXdAQRtw9SKEDIZfRKqLm6OnUvbJt8zPUFkvn5XtW29QRUVUpmefpJLGAcX0kD6ZnrsB
ohcuEXsjun1b2LxB0JDfABmID3MLmZTFuBB/kys1RcKR8R6h/rbMG/PQnZVsLrbLkmshoAiZoB7w
c8lDd5fEQpzKMk0/17MGjVf+q2kP6Uvbiz/IC0ggfsgsSCrTkNXlDKq6brj1YsQ9ycj5ybekA2BL
JQ7LOVsftgEduiU4yN7orB04LHgq2novbN5BVbpqy2MdyycZDk9gjwb1uVeD1mI9SypVz+aeDoIC
wq57ywzlZj1BtsJIq9eNO5mQgSRXQO02Mvbc0//I8EJcL8QEs7pM0EwwhtpcyGVW++98ydZDm45X
oDsH83plORe/RYiXjaAYdxugABHo8Z96xvwnF0I0G8iUdoepTIMnmqCmboU4ItSULc7rilYvA/cm
ijA8LamLnaih9TwOn/D4NDf21gTkEo2dRqgZQAFjJSCh5pACoq8FDtN6tCAnTuZuhFYiWZcx5CD3
fjelJ7LVRfVzdllD3mQ0oagbISyHOL2O7oVemp2UKu5go5vNM9l6mZ18e07O76J0S9fWNJwDsjk7
cvTLFFFXM/hg4yFuJ3xDncD2wz6FXXgfy9566XtLfPCzajHXvtmcB2cEk4b2yqfq/aJi9O+hKuwX
3lbLotgo0w0ECIo8PIBHaWshrP4FhWvdxmucAGSHQ/WaZclbM5vVFwhruZGHePNx1m7u1G0gn2u+
xEgyTjjdjqx9Ev68H4Da/MrBQBwNvmtBirwdPkpr+mn3QV6FIl5z1ySuc+500xdQd1h6QeK+H+qJ
/sH2MPzl8rDV/2F7ckG2tsFLHtxscO7UmIbn3NsWpzOBx6rjw0TM/qy6un9azRBKqs+j8t/I1CEa
evfq44OEh8hFdVDS/bzywS+c8aufUlooRAIbdGAZ/0wc8RXZqEuN3fZ9u6EuOQ6Wvzi2+lfVGH13
mI02ecGn7z45s7VNcfd+GbWJeim41WMEPe6rKWDpC+5TkKT85SpMBzkZESCyoG3UTKkTbvEoU+5p
SK9ST0MQlR0rkFTo83iL6lZ17DyU2zrNuem9S5915SEYgvi2Nn5dJIiUd3hEnFPnz7iwygPZSs/D
wyE5qlJ8ovQlpSopr5k1AJWaSiRAJyDzSROjASSH3+aoq4WpMw3chpsKZ9WsVgk0RXXW05sAQgZh
ygk/BkzzGZ7rXshNqVsb2ztLFME11FUKTtAH1yStOogAD69dWR6l5xV3hFHlnXrTmOf3P1djnA/F
MmPO4WFugGVeTeQGFMgP3+XATeudqCGPsUXKGXRCIHLQE+uqNE7GHXQtpt1qozcg8mnYq7aPt+tW
uV5rejY/8sb9MRQuUujkDGCRd4HYyPFhk+UPcLoOlWzjdGp05d6sq/kC2zee+lqg3L0M6yMTfXCs
nOatT4AMpSZOwxmHbMKU9oQfdTSydHWY7NPoJWVuIjBkoRbAKcXLAPW5I9Qa8NSZmeKFbJ6da9WZ
+nNo5e1ZCOdHqV1RgjLeBBdHtwmzlyaZspc+9rvnVh0hutrFwB3CXvgcqPBMbIumR8wMiLXemUCp
npRPazEIFY0I9nOOs5ciVR+9OvBeKjf1n+v52cm7NgOUAf/7wLP8sQwHXnsHxaTckq/i0n9RKmY7
XvUsoiFNoHJ2RLo0yE8MZMsAX+flruw668480AO3XdNCigFDo3Ste1KhCYZu3jVWznauhKiO1YDY
Q+naiYLHDGlMLwCSRY9xhiqOCRtegd0NTmkw15BoEnlhb+o0bi7ANo1Ha1RHI6+aC/hNgPCx9QML
jakhvzYYx2pZ8rvp1VaYL1WBUoQcUiAdR1yfI2N2izW6XLbWz16c5iMmuq1RgGIGBamYBS4PXfJR
EObD07Z/shtADKGR9QWlocmHKhWf4jn0z6E+crmzQHUA6uTmkamb67Nu3FDX0uOhtuJtwEQToSgJ
M2REThJZLt2A1cnYQwNMoDTyH1vj6G+BxomJLJlMtjQA0BLI+F9uNMycBEn0dMrxVIjAQQXh+81s
Jf21KFV/pd7arDbQ6sl9KgoURAISKO38b+APcDCJG/cy6IZ6htdpJd8KmEDJUhdVg8KJXAR4cK4y
c9B5auPS0HhZ3iaYoi5NtfhswO/QVRHVB8ZGdpBS0/3VA4pLyGa5HIUjVBUY6tJA6jlmN50z/E7t
AnX3K+IlEOm8h+ghAHQafUETGjcfQXI721n1nG+zKrWPOOEnH/Bwx2/AIj9RLXNjQV8TmRNwd/Hp
CN6tDLDT1LuEEvyn1ei20ewxKOFqm1MYwKXLG933Qxsl3H3YW8+2b+NBOAGFAhjTp6804UOZFGpL
6aFtAtDcCU3ZkyC4jpJZ3S1Tt/c/KOCiNzPrYjzMJwbYZxEwOK/NlHYB6DF1KRUZ8diYbqRl9Ui4
VOWlCuL3Teuk4OlajQ8+hV4y934AfDtwLqhGm8+560/npG5ncNRguNqg3YFPhMalKO9tglKR3/mt
NqFqdiqDb5X0u1tbyu5mjhMep2isMgTYPQXqYzki+6wb3JnlDfSzwNRDDA+XeSB0VIImGW+SBPJy
IGVunPnuYfTKlybt90E4QeIhNZoPPU4LEJzMhhPZgBKHJLKD1HAxVVEOodObaA0IJLEUutlhBxB+
KFwzjbjA6XuEWqMqRvUEBBbAf12fb1rm50fT4ggrTq9ruIPCFKicU2dvZreHCAgNaw0AGkfzOAWI
5dSgQ0F2uRjKO2pthl1TJ+ZumHx8weGYuRHu+8NWlR7q/AxHnvLCcF9dGcQ7XqY5IgzKe3Wz2H6Z
+zcakEMGYHckAL2IVF/jBh+C9U/DdbPCLfCb0t1EI3QDnBEODmufV1PhKlDz5tDhPeFZbE/8odQk
Ary4y7ipgjcZxuKc2UUGAAFqnqAg3mjakJ+3JSEDABcC9UY3KbJbMpmOaQjNJjMe8BBTc+gIIeot
JlyaqNfm9jeXNc4JoIMwYiH4Wu3eEC+QNMV9sSzsrR0PXxG3rQBDEeOL5TnDi+9KBvLH/Km1QnZE
XeCwlaZX7IPGLIBGiAfrAJZ3fgoNfi7UZG49J3wL/aLXIPbvgeObn2UNioTeNqwDxD3zV56KC/SE
rZ0EH85Oi7LcE91MSdPfIeyASjhLWYCpwJYZrLoIA/UDfWadCoMXn6cZECM/8cTNTIv8pYl9sUls
nJlBaIKqFelcy9pk75oWWh5Xjg/ddXx1WSfJ14ot3m2Kwa+h+xBHdE0Ng/lvM+dIHusrLF0c6do6
0RVzvcw+TmtvJbwnpxc7aJVaBzsOsqe5LMQT9ajBky5KSUQfR6aeZYMCitVz5QHJqPFWDsWAcy7Q
WS39CIX+wZEspVIohWNWx++VLHR6d+YXaoIRwKETdaHRDL55c7Gn2oOvk6hC5pc6xvm0G7PPrVm9
UVlpg+M2xO4EtFenkh9E11sXKkmlhuw1Z+E2QE1oRDapfWkCtans5Hjqjexjw4ZwN2CTQm9CHutO
6yZ10O9qM2xf3dJCkecAAULowxp/JEBYX1NZTptCD1GFHJ6lAfrQxs1mpDVAsQNoxqgb6jlAboMo
LCui1ZaaMr+WqMIAU+YvRzIWo5dfa2d6wRnHP9DkaqeeY+JyaSiUMiMu121ROd/vQMLhXkWGglcT
BImyChX4btBQdTT18Nv/OwgMa/9gx3/z0G5wEkBLU0XWfQmELQ/r2nVJ6rFotFDZTBUj8dTjCUaW
RyDZxhuZ3jWgTLqRRxUUx8UOTNUOGXu1W2+1+MdCwjieKggz4/ZrGHnhbEwHhT+daV8GKFQ7SAwM
P2/Mhp9FgwZZr6ahGL+6Y6pO7gidJ24N3XGtFKQiQ8j9/pygADnN0gStQO/niqXykIwhL/+zDU0E
fpEDCtCHUGHSbDtsZV+mq+NIxDxBjRgjMPog8fB8XHuZwLOC1TUn6KCzSzKH7EI9PGt5al8hsgo2
LnUkmwc+CbV38S+7+PQyxYeGwMaWCjEBKTcjhD/8zVJr+VCdWckKuuAC/CS8SvnTWIcR4oHuGapB
+Dehak2q2yxSZ97kDSCkODW9xrZdHVk/IaMHGD/UUJMGeMPUZ3uFytoTpR14UFjXZZbUUGlMM//2
e5epoNldrw82tT+eUD9j4tdTFGf5qUft7b4LZFlELUArFTL0N0sLSZOadBaw/AT9MkAdyYWzuN+a
AtBO8sl9iKxtJgfBZ9w2f7uuVqHYDQpsllQvkvtOe8tb67RUhNAQl6LTUj5CQxzQT4tmNMCq/3HW
a2knYG834MXdzDrE7eWTfDaRXKtnv3wiEzVFWQeR2br+loYA5xXP1Buq/J0v2bOSQdgKTE2+Tu7Q
R7Z83vqLoA85U8iGV8YP+vDXj52Gi6v+arwGDD2+izxXyL8n0FW8TVNpvU014Pmx4c9HGvrQqIJG
zZxGNLS44gAbjYjmAg3y5hqmeB6GFurhGJHHXEtoRfK79f8Y+5LlyHFsy19Jy3WzHkACHNpe1cLp
o3x2zdrAFAoFJ3AGx6/vQ3hkuDKqXndvaLwASEmUOwjcewZeIX9eRd+kLPwcb6jXsS26ZSCl3OCf
Oz4IKh/0AAigYA9mlt6RZQfeQiP3VmTRxRR9CIDRZBKrrVtFpc9SIJESYSxc1oe7uM5DUGEYwIS3
OBSQJK+b77rTMEq82/Xp73Gur4tzmfk94TPgOKHTzMfuBDZi4YexlB+j+UoxlX13MKHNclFCcJIb
ASDVXng/UgakABYoC71Bi2VAd55n5AnmVglayASkbjXPC0uqUBp8pSN9CDSx6xazCZ6tw5B00LwH
V8jXhR/aYnWuPIZNxL/XjXTbbViHifdWN+ojL1hBQBtkm9aod40Y74dfVuZgHrTQfEqhct+pLvFB
HzSRMKtgvTKN0f7myEfAiDA5U5LLXTeV2N1Rlj6pk3TTTKFl5s6KBl4MnXTU46Oc80OY1kcdmfSV
R6a7ipNkOFoBC+eFRYvXXrl7xwiMz8yt1qObOW95FfU+kqTG0oM7Ne4HvcsC8sbrHlQ9TKFR1K9d
pEdn5cDBH9SNzgjyEcFyYkgFxsDByZ5HVLpz3jTqBBRpcypN7BEyUNtSWi9qA9WCqXT65dAkq54I
Y1eYLbJZ7nNB42cYTsYvsYpaFF6qeIm3S/QSjagDj4DQHHiq0qcQRU3g0KOXSRt+mwLO5ethUg7N
nLogT+ve2OvXbWBsuXTZnI7RGftyuoMKIt0BAIwshK3h2rohkFG5nsZA2wJT6rVfjxcQhpbYLMHx
xoML15jsvETCAlV2ZnSAaJLBvjOLHmtmBic7B8jZJSrbwzfTeiwK5PZ1yDPyNdS9t8FkGnwLQ2El
K6wcx3nRV+pSkL4DZ2EkG2IZ9cXrQOoV7E33QRuwviRdICAaF5T2wU6Rh4rCfAGF0vaBC6vZBi1A
rzoMG8M7d6nt6yiqePsQlZAqGMFMQ6GrfeitSPoNJp31z6ozpzY+bL8qt/qMlpDSiyAmsQBnadjC
0Qn0SBA3kU4A5suA8Z07LDJPqFkIR9e9PhR2We6RCmj9EHKNc91G8Avvh+lwC3lGnU1mGRvdrkfo
zt9CUHNe4aAr4NuM++oRt3vosQpaasuxxoP7rUOHIi0g4glzth44UlXEfpDx7BBEjTk3aDw+p2GI
uiQXn44NIz/s1r55UYBsXZY3xyGJ3jpWPgzTS1CrsJHpLE+KDJbkQ77QbbcOKFtvMEtlu2s7IYtE
dnQDXQ26HbkC6lifXuM6NLcWsQGBHuUkzYEhU1NQTqaRv1/y+9VdCUq2KOWdvobRQC4miref15Ce
AMjhrQYmZ5kAmbHWYYAifiteg9os1wYx8qU0m+gtsYNl3IX5E6QuhjsI/2JfNbXnfHwIBqM8ROOw
qnhMT6UA+LB0UFwkRkNPhrTpiUM3YDNkPMHu9682fYadcgMDq5O+ktgMe8OcgMyRFHNVBbA4jhW9
mwRX3rFuQuIMGnD3FmTvlhRwxR2EG4NtAWvYlZUkxTkNHOJnNGvnBDRAXz8YLA9PSZWiwuvAcaw0
G6xXBhevvCmC3Yyce5PN2KgdxtKgTRfQhAMnRxuS6VG6X+HfBD5wmM7dmKl5k1rBoZGk2lZCBEtU
UIKnsmFwpDTt73Y5YkXtWq995f0cKqOqgl+bxHJtGsoFfa2Sop67paoXahKBkxMZj5IQGiNpbcFl
ZTo0rBVf41H366GmydMVAMhHPfB2ie68juM93NbTOHz0DO9TGm126ceIbvsGGyPXS+r3vlbL3nOK
Z0iC5OvA6yfbVcZex+pN97cWeJS4F3SwolY9BJU4O81Yv4/wD/CTalzFGVcg3owfNjQu72Sf1mct
phkl5scgbOTgqoqsGO9cJM8j+ErEXube6TgsyItpxu0ckp6bpK7C4+i0jZh7w3qsgUC+RoMCNHPI
UoWPJqYPvJ2qfT6MTyZJxEX1WbbLYbvtG6ZFD7U7fuhsiD7wJMXH1EQm65YwiaSl5gUKqHjwAPxP
RsBCu//qUzV5w+kzzPT5dijudVAUrdx03HpUOWWPgzSgMd+a0Y/uWfGo/hE35EcJJ4snFGxDzG+D
u28bLu+UGsdVBSe9c9jgadEkMt+6FoC86SIwQNYj7Cje8Txyv2wD+2yJELy9zET5tjBgVsvcGpQl
Fyz0UfXVSR/cNrK2GRy3c0803ky3gWgUIWtalpu6c3+Og/R7Be00SCTc2vTgWKSw+x2d3a09KzoC
rXEK5YUyrU66o8vJt7EqAAuDfsCGt8AtxxBcvfdqEBc4TyehPqLKOaqkj03FzVkBQC92HmF6jMtk
IpONxhowjfCYVgmqO8QRT61iHxbLyY/Rz9zceAobCnV2qEIjI1TX51FJgMGHdGvwoD7rdtPOvjSB
c1ag0AJtal1mqAc691oJ08c4MY9iOiShMewoEnwez5k908Mgc4jEno1qoh6n264HiaJxKLmN7zOu
vQ6WPMRf2rWrvAOTzmMJ9sRJdyibFgljGww0qDDQTZ5FF2RSfjbdOisCT2oHUiL+aJUGxHh/jaEt
UuQEacJVw1MILIvkU7+leYOfVaZgmuo3uD4k8P4EOsyO7nTYQjbyRExrpiN9VQlDjxV4HF+vKlLI
uBpIIEBrOXJXoIE7q4Im2aZHQWnm2Ly+6MOIyoyfl8BWNESqa1tXrWNHmmc9AFX1dGOOmAFtUAyl
nw5c+sqUPy+QQ/wZFzCdN1k4icFNEnBfTotJHvAa2xUB99V6hX7veEkVw37XIfIj7CIfRAFw84h6
CbGOwKtJnswQzkXQgytMJMoVrMenMEIZzsfrnPnXL6V2ekynL23ppguZQYAN5vTAUOgvLtXdRQx5
0D6z/KIXAlSu7DtpsNbEP5seBlvSAz7u9IAMQrMU9og96NR2HZtF5NFxy5NbU3gcYqIABRMFtCJ3
TkVYDKi+mpBI/tXGk0KuKi84m+6oVh2Sys9MQRSyccJvFvh9PgsJ20NB2joERQ1RSKsOvxWusS0h
peuHSnl3RkmwnSB1dBSmge/YuIlbGS0w4bDEhxsK3I/sHipY2HFf0hy5U1GcqynQLbDPqqCYnYCp
W5LCh6MAuVg/RpMNn7EF8YAktLsHKGdHSw9fLl+wIe0O1MmgDpxbzVIZXbqpjaHD3oA9jBEBOL0w
KbISbQf+RvRyzaZEHIohAQe99qqEiQxoOKNi+PcYf8hFcABl7NhhO3tKkI51ATpWpnq2M6GOlnrC
uiumyMG2t5jrMXp07GJZ6IzvHF9dpGfMorwbzDbbKAmemGNgG1pW+YKYPdSiprBswPLRZ/pAZI/1
Va5a30rK/ECFBa3vsQIB13aHNTJK2Zx6gfUIh8mvoQohK3LrDUH/XsTN8N60VTvrHMs60ShmpzTp
g2MP5YFbkzW1lyW/R6KrXyvp2ntqW+FjmS5L4pqPUZdEj3m6rKcA9qnjpW8f6zrb2kbinviozMfR
yK+R2drmY8bll+hXn5FYycMAFkQO9FRlGU/FUDhHu0P+hSTBc9uGzZ1LWyR6p84uj3OIvURsCVbx
N7Nx7TlglsYZnO4P4gTDG2fGlIXqgr1ut8vkI2m9r+2jB9Zf13sdJjIUz6aHlgWZcQHYfG6GxHwc
AkfoCORN7Fymvl8jdd8UmVi/PhKkwHbj4K7a3qG+crEACoBDeyHrqlLqZWyyYVtADRhd/fDCVEIh
e8Br4OoRouCRJO3LaEb9NsmS0Q9kMryYBrYsLg2ClVUb2ODBdQP8KiCEtjoe8fnYFjChhhPF1P8l
Vmb4IPH2g3NP9WpFSb6/HQjwHl9CECJeVRBiEv17O3ZUEV4W8CrULywk4FqwiUcL+bm/XmK3tttb
bOwhbOxkvc+gB/JaeZPnhFm9d9BvXDRRU93Bot64D3n+oJdcYdnlPrFteYCAdQWAd2DPdIcZGt/g
KEsuNp7rlggw9sW0hoNf+iIW1kmNwBQqpCr3XcN/Higo9/u4wo4WdJBhKavCgD+fPupB+TYfAnK9
QF9aWVgCGXV7nVL1tNuaY7zb6tPbAunLvPvltEw8DJVD+nMZdRvPoQfjEAZnlsB9TaOu3ecxCl1p
yGIQk0iwLqfQ6+sAbBfkLHSvHbkNyq3hm+6MaZzt2UCwOPKzMYaXmAP3q6lEoA+t1rgcK2R9sxG7
zw6V25nuEQpWTyyKw4UO81Y5wBgaYFQx0vsda+N1YLbyPnez8MAycgCNTt57qArei0Q5swivy41u
42OodmOQvKEYMOd16F46D/DFrIVhgVF61rOdimrp4K9Y6RBUfBBWgwF4DRa/QLM4gouJW+4i4q1t
mntH4tnEwbTSlgvgGGFwPDXeDmC0PgaGyeZRDHV+y7CcfeQoB4CEyL2eyWwkEL5JnHlXcvgp6G49
UHbxSwqNYz9OR7mrIbS3bQKTLcGsry8cMqC+5Dx+57a1cVjOfoi0XVZmmX8bJivZrOwJKNBWC9Vl
DTjRh8QidNPy9nRTL72hUZo45+vOaH/YQZ7FyawncMtua7eyDwCDxKBpIt0GynJ7FuME4hmLkt+N
9nhuKJZEeeDJdTmO0AeY2CwCE1lCJTtqIovhefVqGCDKeqO60By2Z/jtj+FEhtEjMisV/lXO4df1
17sxs1791uvENgh8KJL5NxivQVEUy1OrWmoI77Vj5O0+6IvFDdqrz0pIzFzH6tAIG7UG9qL14Q8G
+gxWi7Ooi8i9jTT+qaPtxm3ibcfy4qlxxnotAhmuOlewF9dz/LK3+bsdqGaOdUewGyEhew6cqppB
gihY2sjQzespO6UzUvrgpvEmLMN2c0tdqUlUQHfqtls4jZVIaWxuTXqYvmVX0R9Viu0fStkTr6OI
YD0HLxdnJhxQHDiIYHwWekG5qnlCsP6ZYi+pqiOsXNkKPpzqGrrTcN2RG2m2VvAwmuk2R18SDdTE
xs4Ovt7CTUi6wXT2TQ/UP1DfQdW2uUHa9fl2U92eWSy742Nwf72nbmuHGFoW3RFJkfQtLJC8AGjo
e8Owjmi54PdcNf0K6wC56dshP6P+481oGVXfibqjDS8/kKlrQLvL+NGCXumdAQUdcMlI++ik1Vsw
3Qwbu12XjuWLOBpLrV2iVUtG1y3XCjnym+rJF+ltPQTzbwbkDdJzsxCo6llnQaTyGusuQPlKfxg9
vi7lcK/wN1wcFYp93mO97BgjeYWikvSNzEn33B36+xAKo7p9MAEPCeuUraEARl+xBMhphiVoZR+r
GklzPb8305vgOuvrGMI0b1GIb9rtFXF9G+SJR7ctda+XXdvs3F4WnIhdUU1rAsNofa0Zp1XdaO5A
V2nOB5uVyCZ5yg+NHM9NS8uNY8XvgDl51IJyerzIZLQzQrA2J3zR7XCzA9Btv4W3tr6KQ+BF5aMr
VhBB9FOuanKyi1wesJSEH5wDgRb8n7D4+3XWDYFvg6O3+629lGZ+yCXUEaZOPV4WIqAzfcodiDN5
vL12VKw3FimzqQ8se3KIBN+1ljQzPymVCexcaa56XnqXyqHYxUgyv/YWkJWb5zyrMUehV0I39zI4
oC4iuLYUPVvkbhUujHct7dJNxQh9uIY9xHKv4nK/desxjsVr0B+8fNEasOPG+38bTqKyUBhxDobh
AiVOoQ5lOMAY6rZ00qfVZ1EgG9ggefhETlfowbpDh1lu+A7EZXZJaQEuozsaI87msRtZoJDgzqyR
x0HZ7q4oUwJUUfHB0o5egoaRS0KgMurGjrPSYRBW9jkEx2jq0wcL6OwlHGTkHEAdeiEetLzbEDq7
IRurnQqhkYpCaTqVvnWLPgjBsIEPneExQImNQgeTQNdKxEW7NQTWefoM3o7TYtCEiaQHRWJfN7rT
mKuW2i22qfmNmgVgZ7psY8L3B/y4fN3BsnoDnzRAWYAHhqsOijq3g277NSyMgW9gPS0XUOIbfdKg
yKG90m4eavpMt1UwpCIxUAa6STuvaQ82HbrKsddj697f2kmhgCcHBMcgaQCtzHE4dLCpfOoBWaCk
Ew8uJHYuPfKFw9ScmmB8Yo0EjbEpLEDrXrm92y6MAtCoSBjdppr4xfCc2YEhyu4Hs3aXTFpkXvYV
v++yzjjaobPSEVhf/P7v40MHDr96vO4MKltgleJdx+uLpvHJdH8d3cY7YxIt0zaH1c2Ukc+8puhn
AAx+YCxZ6baUEch4TL2MgWMwa0yAqSAeRGctMRHrrtvB7kCk+rkMzPmdyjKGAlA8/Ezn6XXql/ia
FQCfGaKl01Ddf12yjoD8JCjMQw9VQVcGoJp8YzOIwwc8bkPsqP4eqy4sNpilq5miNvpv40UbYYFt
GfbamrIDNQ2ifcAgBDRFvcT/aTYla6QHjpxOJ5S2cE4yBsd/TCHKqdv0YE+l/Zz0vVrott6l+xww
vZNSeL3l7iMeUHbugbLAYs94akgJrGqPD6IOyQCZb2kPAtxS9IaytyHr1oV3Q8oAoB1U8VNhvoIY
Ipb9u5vefKqnvzYAPs6DiNxv6GK9xps6eVqSXStMuQJyFZn5PoYYe1dDln060wcBWPS1rc9Iv4q6
cH/r/B/H/qchrpf3y7BJUgBkPKzdmwJkl4jU6yKiyHJBAHLXkaxaJkURXhoGrFbqZdVLWMG2pFfm
J5vYQGUKR2QgkDdj7dIVC2vzzutciMiQ4bVsXbhwQ8kZyolW/RBV5SMJkuhbrOAxZmVeecpFW+5k
bFRz3SGwcshJOrxaMHpY1padg90Sq9uVLqMEFovImlU1Ke8MPtk3kyB9ywp1VE5QBzAOeQRTFu45
Wfa9Nol6rj07nocir08VU3TV9wa5w34ASnKhcRekHgqKcWZCRzgk27gDG5LVMAAPItVtigBWU8XE
VosSggO3SrylwGXTbfog6weVYR4B3wdluEadISodLKpoqKCGFWEBnkGcZoEk71/xrX/kNhBhdtLv
SQe0jEMxq5Rm18MN085WDCWtl9gsLkPei3MBjWR8oN1X3XwbpSD9+GKy6mKMUpztaDiEcUk+Kmjl
HW2LeCfu3wtRBU8QSir3poe9rt79U+QG5ijO8A3prG4uSTduVUc+Q/A/75kYkHKpvX4VG0Q92oYH
vm6SfvyHAanNJqNUghw68ny7Qbpg33ZIZWStgOrBFOoOqxvITqbes0FimOKJflgQrODBVib8Pm1T
Zw99+Us9Oux+dDJ+b5ftySL4PBZaKYrAqGsNU9wQzjduUs+gJRcCP4YDo3G4MyvhQhC3Z/PfOnSo
h+jBLW8AldAx9D3yu8ACYLS0oZYMUk3vJOHS67LsQaGOvg1M5PGSxEkfSjtl9zH1dZ9uSWMTKt9e
LHe6zSDhsDDTKkSJD+Nvl1/vNtjW/Qi7C6tJH2jctPdRvMC6Mdm1Yb2EtNiwSacNPT5syU636xCQ
BEy5aQ+GMPg37aycsnp9bbZzzJOND3setqMGcOfXHmdKCV7j2rXOAImVa92mrxt0mtCZMoY6ll4e
3XGguvVtdFPYT0J4sG2YF2MGMFhpCEj4FUComyJHRSCU50EBvdlgm/jdyiBf13YfDmmUnw0AsgQM
oKUxEnQZhLR6HK3k3QBG6ntR11ukP9sXuy/TBSSzqh3qjQpSA/FJ2NhwjowCjFom6hVabxIaLK+c
ePF6KFA502FUh8sYWb2ntlYMwFTw1+JpGNQxX7rIkQAfDnzvchX4ejxopubktzYeDNDJzkD6f9ft
VQG30djMyJLSGJv9rAdMph7bDbwufp7xqQ3yiO0GqoD/r14+jdN3IZztZWlCpGXKZ9UZPDHiuIdy
3q8sGFjyIWTabnH3TYGDudMtTQygT2YXwS5VuTXzCqlOuaPYFrsaex4ndvPt1XFE/U2R1J1jp2Ni
KZoDlStBJtfdrPYATq2MR4hcuitpKsC0R4VEZexus0EdB+TIT/rAw5Sd3KScU0cVyNf/1Y5vmYXl
aheub21IIZfQfW2Z31bmvpDDq6b1SRk8x7nNzyZqikfPoFDRnWh9XtcUIJG35l3ajvxZmq+6maW1
s5am3S10OF2dOtI+YxdWHUsw979c7eD3v/PKrtol5vjKC1o/SqddAq1dvvZFDMuEpDWXhvSK1y5T
W4gjBJCpZsC7VwH0J6b2uKbKdyxUrvXloDYjVYvLy9htvlwOHP0WwgvBw0hrrIqROMgNB5olJFkl
gxW8upW3ZZKT+zo1i0MWlWAkT+1tY+Xz2hL9neF07KX+pltTZ0jvPCQA5jqMhAMKgFdahxGfayip
QFNMZzThqOnu42KAJC8etY81i7tPh3F1y2XqEZVDVnwcwHigbFbmbgGdSPNkQyloC2zPs1OyiQwR
t8XWZdVznbHqnPG6OusmgaZyahqdQszA+AGMqQE5wemGfOvxECwGfSpHgUmb1q9f2vTAL/H1VLfy
NKlc3x2cfMvrcZYzECq80TY/wmZOuiH6iK3S9SNU3A8B5JF2IgUhgNQpf60pBPWbyvzIhTPMPBT9
znaqFIBCdbgC+cp4ULYPm68KYGEen4GWC7ADBJxISsXfU4goDlHAXxKCfE6MQh4AGuGq8Wj6aJLo
AkW84pvnQvFehN5wyvLS3iY2ZCh1Bz4tIYC3704vK7DNJv4Q1qjnWOEp6AEyMV8d5rj3+EWqTYQv
5TKuW+NF0eZ6h1TUti/adNjDARoCsqKswImtDg5m3hVg+CDOc1icrYYCRUU7LSR8ZaaYBygXXuMB
VdSVNcXXVSD8zQBI78HMa0oX/C0xjseOpPII7hTFChJlhFsHoBLyGIuGzirZ/uxgSTEe5dTx2xW6
IxAOOoqKQoAOlQd9KzdSdF5Bc2IjTfo4GIb9SoGhn0P1BgkpFG2eGVA2VtQ4r01XVKu4y6NVlLrO
azsgJwjrtqcKAsl3lfLIXLezsn8plAgudZnJA8gH9qwqBvDSDKNbE4sZaxDeBr9zS/pgOJ65ZyJ5
1ZFQvL8ngENNXfpQWN4Oj58cDWXRhwyi+7M89uAKhpfkpjHdYZod+z1tHW9ru4C4T9FVbxKUARhS
gddwDf8+jnGj28Pi9LkeRnXou4ito4mnQkDmeaH4CM/Squ125hSiDCaUB5kJeLWC3C+AsJ6aAbGo
F0hVlWsd9p17Dm2nWsKlrV2lmkmjMf1QXPWxde+2bUq7fBXloB/a0BwF+gxbDVFsMwI8EEF67tKB
ewX5fyffY2tON9hKs3VTivqAObhYAL0pH7gNP1jbGsVbHRt7xwM0eVYNK1kU9UkOSIGCAghiZCuq
U+q5xa4rkno+WkP0TdgO1jfR+Gq49OfaO6hj6zQ9hSEAXyoPKdAheC63QxCXw67gwN/lPZ5v34NQ
b0t8eqdT23Lx0etkhaJzpmbUbIyzMnu2ER4YpB6ABc+mDRS6W1nfYqj8pkDTQDWdPTRQ51+Y8FjY
VUaQ7hpz9BZxmDoPnsyzWT+Jx/7oIaP86VVhPjMNG8boIQBYfWE8yUAYT+D+tXe5xIdIh3CugZZh
F1tLHSZWA+33qCmXyJtI3ySyWxieG73GhvuelrE4xa03npw4+26ZLH6NlSoXDnJsa7w1EKJK5LRp
/Gzigww3+5H5+mqvK9wZVMK6feNkzUPv/ByvKkut+iIhS305JfJY4qVzn3WVCdEUFM3sy4CE4yVs
W3ZpYSxjtLW901EZ5KDJjBCJ1qHRYETvMhcvrDbc6Kv6zoGeOXMxLfx1D6zXvbmhIHE+1A673ryH
W0OVlkszDCEVx8aXeOyGNxJl3LftvN1BQZBc5F/tw9Tu/mqfxgtXDG890O5+r4af4xt8kyW8ke6w
WK/mfavgS8ZcaG5bnfEU4y3ih5yF22z6n8Cd74Ky/3hqqnJ4KrDimlpziCQdB+Fe/2/90B5ohu8w
h3rMc+OSBAQ0ExgAQoenLIYGq2k9m7QSu7iJQEiawqgQwH5BMwfO3wgrD3SA/+GixhKTnjNurS/i
jZ3jLVL8p4tQ8rDvBXXWmTsYq5aH0L+KU+PYloHld3gBvhWOuYz6uPmE8ulj0fTpcxNHEF1IErlP
82jcxpLFyzoxo0evL6OZhUL/Z2LJWVMYxoJnIUokhsOhXo0DV629A7gLpDRQTPzBlPbOC6qynOtu
MsUGcQDlB+AuYqa99JDfuoxVBz4pAJ7f2NAvCGAnULRNDhWQiK+VAWuqJu36U8EzubYs3gNjX9ND
l3fmzBPx2ZVZdUwdK9hA0Z6uc2RSj1DGDudhYZsvCYWVFBnqHx1FgddJ848hxoXCNJt7lLgwQyCJ
PKMNtIiGOnBD35G9P2JuggnVFCYONPDKBuYWXXvmZpWfoftHeHOOEtmeLZiwnjIRYOs1RVN7TGCn
Y5UKizR7zYhbPYCpVz3UTK0hHlOerk0j8N0GIF0b3Rm68OcDyMqZ617mZNhIkuCH7rTBe3n4rjtg
1lrhBulWKLGBiqh6CmnWrWsjdiZtF5gcdTXYEGp8z+BrC4UQKu6wsWAXhh2xbvfGFO4GfSCBV2TJ
BiALKPeo/uGabyKEkW1Kxp9hodpreM1WhS4qddNg7kLdpu+6ucWFuJNkoLvYVN4iMXvjXtlYibCS
gqefmnPbgmBi4eGLxqrqzXPhHEHD/BP20/msdrFzDpkFiQtKn43WsC4T1WWn2/OmGN6Gxn72MsaX
Tt2l80F62PzE9lsD7wbYlYkEe/7WW3ZwMdli+VtB+B1fIou4w72nAjZjBjEvfUxg9555UPA2Vbul
0PoCqWQ6VZPc8pCCXq6k0czaXLzqmtWthPUFo617EkLUHITVxtfhbfRvFTIdptNgy4y/Dv5SYTPr
ErqTce1rtpsmtBUtVJWnCjqS4kZtzHvwHq/8N90d5F0DT/aJ+pZNY9xpTEdTGA7bfeIjK2ONszC0
vb0+lArewEbi9AvsrcU+JhW69WlDnXoDwezTl7brqWLdBVn5ZPP7zbCgZaA5ZIGv7y2Lodu38cKY
9PstCO3AWbX81KL9+jAqOLlXbggig+VdBf51e+lGizyKs8NtaBfCyqfIYnujb6YvSC1kcx3Ji6Vu
M2uGJGoKKXnw+21wH6dHgC+VwDoIO03HKr2fpEHdw6QxRvNb/5eLoMTM/dytGbiBjYX1dS22BQnT
E/MYn4Fa0n6zabG3oHrxZNgovAyQyVqzqrEeeZGc9AAFWufMxcR9ElkK4RpXGPO6/RHQ2lyYVuIu
+8pEmS8mMHi2xzsCkNqdDnnIXJ968Y+iHJJZEcXWY0+yZK9Dga/MA+3PSPuAKgtrrTmNsvB1DEQ9
gyKUfXCsDgqMET0IcMZeu6qwl8ok6UqHSduhSoKVDxGwJ70+XHihBEleXx+1fqwsA1kK2TGxicaY
T3oZLvNHbzIh0jF+d06h1dcPFLzlLJCwrRCObycUmP6pTR+oU8pjECfDMuw9Mbt16CuwtE3usAO9
6HahMj5rqmxYttjxHGzO70AcoXf9FOkmfTamcCpK87kOorRXhwiJ04MOuzQ2NgXqQbr9OuJXJ56M
uYSPIqTcf7XpMz0Yc10y9zIIy9/a9JmsYedq4BeZwxogm9kQZ11pJCURkDaeIS0HGKaTzTzbi/Ya
fHntAGPV3KD8eJ5IlXyue3CbZMFZDEitB82TP//4r3/993999P87+MxPOUrreVb/678Rf+TFUEGN
RP0W/usBovV5qq/5NebvV/xr9Zkf3tPP+v86aB99VHmd/1C/j5p+m193xk//+dvN39X734JFpiI1
nJvParh81o1U+rfA3zGN/P/t/ONT3+VhKD7/+edH3mTw1Lh8BlGe/fmza/P9n39Sk+oHdX1O0/1/
dk5/5j//3FTvyb8N/3yv1T//ZO4/UBbyiGM5HnTNQPz+84/uc+qx3H94mN0t1yU25SY8Xv78I8sr
FaLL+YfluHi5WRTqmgSSdn/+UefN1GV6/8BwG5sqj3uAynjsz7/+7L/9+27/zj+yJj3lcIyvpxtb
9p9/oEI8/Z+nPwwxZhJIMpqWA3k1atGp/+P9EmUBxtP/BeZq1lmCZPNcNb5iQpxaqNIao8P3o9vg
W1nJLplFMIjciElKtKqdc9cjnwV9g+ShyENnVlN36zRhfmyFMJbEiq1NwE1+MmNvJSWHH50Zi0VH
Okyiicg2yKQ5KyCRyouXIZ9SlRALAvpwKBL5yZIaBT/RPlbKRdGrd9Qq5oJtkHzpjzUwwj68fdi9
GiB2mg6HUQTNC1L5EL4ArLamdngIxmNk/R+izqupcW3dor9IVVrKelVwwja2ybyoaBqUpaUcfv0d
7lP3nBd2EzZgI2t9Yc4xhTjEkWrtXIeghTSPQlk72QN9JaQakZRnPE1b1inuXs8HpD9uIa5mp7NV
ivTUUwfMX2LWspeyMb/olbO/YzmcVqEyRGsjbO6FtVWdnpms2sc3oSTxTTeEEQ4c1UFOztKpq5cX
kUcjBkmrRWre6l9jt89T1/xEz1dxp69erDhrgw4Cx5Uh+JOYc+1h0Ixy6xC16WvOWF6b+yet9q9I
hIb3YDAOmlXDXtDR0MbuwnC4sT7qsYy3BhJjvYrEIeGywsCeI6UoMZCjwrWOSM4gHTlZMCm6COn2
prBqQbvL2pLnMhqZZuk4zoTJURE3l2TFNhnhffFHcio2Vjzc4rrvd1y7gDz++yZLtP4Ao6ynCKqa
bZo4h2jhV99Zit0dKsvFn9kBlnXUhnebtTsAqvgYs2LY55kzXhWDjaJKmt6WY0scnCr/q4G6uq5g
mkhMr9K9xm70+u9jUaT9KsA3DlRL+llxstAl4+Q6181TnSizT74o6rT7Sh5fi7UpWATsFCt3twCd
cmBlAIpiZ2gZhKVPIgYfym0Abet9XVG4CHW54HbKTCaVW/ar1zPuPxKAijSkJpmzsEs8+fc3Wp63
FDdsFdOspWVmJfUM3Se6qfO3M4vuecZ4ulr28iQKc5NMunZF3dsi4FDOsDwshFvAp9y6jgMEcO5p
0rE8LVUWbeLZdk4LIoLDAg+0uhPoHDgo/3kTwWFAC8ZaLy2mrSDR6jTayUoB2WhnRCF44N/YpGlH
rbMLoHKRHiAJHx6WtHziNqJsdYRUQUk6Ncnc87IvWp6yVWozClOz2jhxdnDmOPeqQU9PiQ2zobGt
Jmww2PNqS9ttLBY1EGUb6uMMzEp7sFw98qA2Fbu4WYko7ZSNZFwlNSMUyrh4bDeabeP0xdYyavbZ
qUVGhvJmumPsuQn0aH21AH12tZ/N7kNt1N1myORxrm3jQbWV7GFs6eaqxA0yd00YXfb6Qzu1ANSn
KX+KSW1GR/A9Wll0yzv+Z4RmbCHbpeYUdWvMFvESzIULwG5B0YsGcF9lmif6wssWnJtGAaPS4enx
skQQceWVDgiyTsvkAzLz7CG1nG+r+B7VbIZG0LdHSYDO5OKQm5qu8W3oaP44tuWpSB+TqHUvokj2
CfKkHeh4JCwzjEah/1VbRgolQhLq7xKz68gzidC1tlj2p2kTVMM4FPeYl/Yg//2znZ1a9Yce0Vk1
GsXda/L/n8LM2h7+vR+7ciJ0Wgb/+9C/j+f3r/j3sf98MyqCiEGzle2tlBiCf2+EUxP4uDZwi91U
HlptZuXWWPV//jXkWlZ4nWa8Cs124QCo8mDev260ZXEfLl9HLmB/IsXrYMYDVA+hNQS2pnfW73/f
//dpzVr5oH3/4L/P/HujlJ0Zqor7jvHsAwuZEf7vc/++dFg/9LEmXHfBVzdahvLUaKi9QeCopNYU
8XOCBehJ87NC0qkOWuzP4xw/Ox1nhqnTw/PUxs96Xcot7SoK8vu7q/m7Im46CVDl5c2B5ojsBGn0
KAHyCCN5/PfeqiDBXbRtXZf8laQJPhq+dmDKhHAj4YC1nMSfLpaHos8Agpqt4ufLkhM3qdxi+A+b
tiqYYGflrkxku+8ndHOqtW51KMNntZWPdpY+G0N2n3o0atiMkrg1XfPjpXtVJck5Vjr8dFPKn7XK
F99J+q0piuYpi/qDObtYZwvd61oj8lXbWQMx1/XLbF9ZFzENHvcyZ/zY2XRhSpYEbZ28rKPxTKn6
MjFlI6y2COxOubTt+kghQLsAolmWpwF3LcuHXvfGXa7k71Fb4p+y8WellXuqNNKJ7Jpxunpe5MwX
xcWP3jc3IcR2Usxdlzaap+Vx4Rfja66zNBN184cX+EtuqdtSWM/mYpz71XkekDPMueN6hmU/gCG5
OqaBUy3zO7zGnpzHGzVv6Q03pW7P2sAppeqJZzXlu2Oq73MmTlriN3b6OKjY5AafM/ndUrvRr0r1
kWTuK6NoFv0lKXXNNurkoZv7nWJXm8axH7AqvKfKPdEwGn8Q/XiczgHaKT2YhfJXz1DuurK8MG14
aHj19c+mtoa20W6HzPwUI02K1qY/PQ9+9qa+Q0rSlU8kDAWyMMKKaIW8HDbDal6LUdnF1XwZrepW
JEQD13+6VHm+fxvddX6xFL1IvHNeH2GMT63OawWzmgZDo2vII3LuIBoRZglruOn1wSjHnQC72GfN
3mzFc6GU28JpDiuD+GKdQwKmjAJLHX8XrY+RThZvRuPADVV8tc/gCqW7WZ1u9VxfwR1V2fwVaSuH
MovKEvfLyr14UJZnUE/fcSOf1XUIyQcO3Uk5gq4gidZ4xSl4xiT9W6CL6Oob4QtBr06H1LawG0yz
CQ6JPLKktv72gPLUORyn+smMiR5t2mI9dqYaFlP7mKbxATEYeqXe+TOI6YPJ+M3mq0jw2axyee6n
9HGck9PU0ejZYWTmD465XlZdXFJsNzJW/kxpd0HeLgFJrnL+jCb7YKttuYma9AeVyc2OyZwyDb7I
WnGnlO90lNtsELs7tKe2eoW/GtZ81lie5i6/MxwIxvWgimdtZdg9v+PK4L4iqIMK4XU6xm4rVcPR
1T4qnkG10t5SdWYsRADlTPjxzGrG07XiZOqMWs1QsJHAIeuvE4m4+vTSLby0orbY10b1g6bAg0P5
OwrlXWsMw3fRPHssOPIJIiNiC2Jpy4+0tt/yeGfo5wgsFR/iZELOAy3CJlc3YiRYVc3LRMBbXkef
kXuffsRz6ReJdanW4rWcrNcZ15+O6haVOc5hxybY3njUpJH4teswUrBSrJZYqpBb+7h3dlGUHno9
gThhRyW3+DX25NLDvO78OjJ5rBUi0blH5MMhP3soEqcnrZOPQ7EgSUy+a5tHl6UfS3yIFPNFU6qX
JQHxB6sTZaTLlQRCylA0gFw81DRPXEIg0w+jrIWvLcWxzKhd1zG8A6l9GKCBWTcva669a5n2wXpp
C8/htx7nzMcG+zVmzZ/J5IpX14VkKGCZblJgM1Ryf7LzT8yq9qZb3aOrlzfRL6D1DEq1vPCQzVco
w9iXZEUfGlZ1nnjjxW75jeB2Q3bCA+pGnnMXTZXl3spEEO5iMutdhvyEfPWmNfG7abQGsCx+Yg4p
C1Iiz02SP4sWjpKL87TqncEvUzbMFQkjZpy8LLX+ZPXcOgv0HzAKM2+BZeHV1XpUu/qN5oDbGjsT
TyPTtC6770adXGiDOVa68hBpTLgHGrN7OXDUTNJMTW0K6Iqe2re4d/nLaDhDCqsJVqKpQqxznCOE
aEUa7gMr/pu50QkTgurlaDB86YyWF7E5SCk7mdf/pDiv/VVr3lai5slkCluCSuLqQ23ddxVNubfU
hALEkotNy4IiHS7myAUyqnRrbid+NJTJRlf/+17E/L7IfOXQL5IXxeWAYGTPGKT2ikp8AbeFHqAx
iFLSXVVpOfQI+T3oy88q1+2MUHdNk5f4bvuy+vy2EL9Y0iO0rfhxl4HhDRrF7H4S6TWyuKT18uHZ
6K0PKJUv6zrVVGdG2Dtit9bxbynXzDMG7PnJ/CNxn3nlGD3XjfRdQ/2KmZ97apq+ZSkZndn74CQv
06r9jJl265UhcJhzeXCk3hZhvlgJFr7ERHjK1lU08ntKqOLaKiO7Kd5GfXMGtPfdttmPpVqX5j2J
jZ0DHk9PqDWdtniEuYeOniwbFMhtn753Cce4gTMIpc39Rg9eLUOiaSYZl4CTehGv7HXH0f+6psMu
tinU7R9ViE+HPbfXpO/oeyZv5sXiGtNzkgieBuTxjLztRH1BJvjkZGugtBhrVucNc+xfSCk3Q+n/
rkRMGjdXNHuJuBBip8wCt4Xtg3ww0LTRxP0QwI9G/tF3e72tjqa5etxXdvbQ3Apyr1EazX+TyfXl
nYmldyRe2upXnn7z+kApVBY/TtHGXpR1356tcrINtnUdhu6mZeQ7EZ/ky4p9Ol70H16IgGQ7m9fg
slhncy1RfU6fRYT6pFlTv2/M30b2F3XR92vrMtlXnoTsf9oZEXdqyj9xfq3okekmeLXR+b5IDLpr
kn05/ErIcL7ntbnG/Rc/8AwF7TRN1qnU3L2U8Xdky+cqP6qluGIWAJPdLDHGck4WxUz5o2DYyBLl
rbvPGUrOC6vMGl72+Tv91KjjG3K1V2xCoQaOYp2U2rs/1TgFgZn1175AseMsgTaQU13XJzipRyMy
QjySe2KzT/b9cm6YVaTnIdbPEEw2bd7tOBvncj/XVeUpxtEUUGsS7diOiIqWl3UuWcjyDfWa3a/e
mi+G+DSMZmva2SXTl72lzDuNBnWpu+9u3JW4pUDdqzRis7odJxQS5GWOKEQQTkDGQIlZeE08ssh+
7pVpA2HiUqoAe+df5Ep/arU9LXN6ZIvI2TM4Z0ehWbHKrc79I17THyY/H5xxMbdBRfVBox9Z859U
S+66fl48neUT/hkXxJSjfCxGvTFz5chG99EeBeH1MUcrPlif3fO2Vw1S6uMGvGO2s9fkrZ/LSyEV
cpYXeHJ3IwgiojBa1Wvfts8Vhhvo+JM32hbFn67ezHV+b9mIeVDhb8gcGahei/y5KRxazUX8tDH7
78xRHa+xlqe1dyJP4oxke0/qaBaZf+a+eKkBW4+2eh310iSHMPvgfJF8CTLRsQ9coW8HZ8l3EiGp
Oclm3yuOEaZ3RNp6q/rhZWyN56j+1wf2vnqYMaEdmcHpQH7SGLFDq2+rJD5NeTaF7drilm/Kv4pX
LbYRSBACQdzkG6pqMjw597ZFbHDBjTVlFD6EMFlK8pUiuVnM4U0k2ruR9IR3bedIHY+aHi5OWWyq
XPtcNasIYx2jYA9oYWc45UnFhcdssn1vJ00P7PkzI+toY7b60Y57bjdL9ydZVjgYHRq+5aynSfKw
qO7sKcr6yBTAN3txJhOi2mbsMUeb2ruxqUvGxdACF8nBs6jKSz852amcKpUX6vCKQ0S+umN1tArr
BTWz+IS57XcsMI73AUo+zL6NMDZUiLUIlqqzOKPRtK0twwWhc04yAD2XbJUDdq+jX9ss+ZOh0EHT
lLknihilBcfjbSwIJWya5KvOv5k3lr6hz+bOKuha75tyaRW+05B0MyZtGxazALSofGZmVjHABKbE
5+iqKtxwhtiWs+Ls2DSv/r5r7G6LEhLnslE/cxTnkbYRTY6/LzqJtCguPYr4FsO5p8SpyhipKMN1
HFI/GZEKt2wiYLlem8bvwV1t5dS+QGkPF03Zzs0VsboAToZHXL8/VMjyd9AXAlqjTAkyjHCWFflO
bZvHIurnsLfrTyGt0kuH1l+rumA7nma+WTQ18AolDtjPfCmR4RfGX4Rz2CFNLPJdnPgyq4ZNZ9VI
Prow7Yw6EGM0hdbCk5mWBg3OqvjLPEpiW0pvMimDtE5/bgehHXFMqDvIMpCuZ/Ngmq8ARlUkXmaY
mvGtZcO9E6lDrlqTXZasvkuhKIomjIgHo7HDhb4yiNnssoDu9t17UTCcXQflZ0xHjJ0ttWIkzn0l
c3ozUkSU/NYLO3+APHiQQLdgo4tm07EzDQdacZIh45k6Pr90nfydG/blwIjMTV6StoZQOFCFe4eM
M2jKur95xjY2oyMo7lkEvJg/mwQS1eTQaMaGQ+02FScFd38wYRP2TT36pVlc7iOYm2sg0CDWNd5a
Iv2RovxlEVdDvjm47aQGy5dWO8WGLanpFUP65uYJ4dtdFHZzuYapaLVD0zKlGjWkJS5GAGqm8TBl
mEQcgUqtHZOgYTTuZ9NsURe5G5PcaHrKGsyqcUF3ayPLgYEA8K3aRsmwlXnVPbpiPC5Rz5XmTu+T
s97p6ANaxcZjmfQX2wVL21X+Wk23xxjKUYYDlNHlfOuHlUuvPOucuyd4zz9p0WD5anMQ3OZe3hkk
rj7+rYT7oTo15h4Xn0TT1dclR0dhy+aCeMjw3OGS8qweLINMxsEWH46kL35bNYAyqtblwZr1iCLu
4TEpvOemv5jpGG/6RYfBXuLqq7Xoy9CoWcgyYJ2l55KWYp38DmYsjMeXnNjicqnyt1pbHixnbLx2
nU3qLTdMGnvZxDF/wLj5bvD5Y21Y44OuqJzUyCWsLPHdtFiDeZjaQB+eYkqGU7Nu+7i6ZcXyk3dk
hAo7gEY++ELrbg4Wh1uc2sZ2rHMW1AqDatMtvwR5MvQJxKCaFneHnOhfRi3T3o3NKiyFi3ymqK7V
cl/6H/WuP+V3EY6rtgd7Sj4sBq1hpgHKwcuseL2tNiGxtL+DlK+rILbDNRZMpfhVPDGC+KVmf1WF
cqgiNNVzeea/zuyWQQPNzhOV9tV2w1M1zHctJ0W1W9IjTG4hEYiOCgJd7TEbtLfewpOSr+u9T30c
cmhEPo918g2Y15yqGkMqZcCo117lGMIiGpCLcWgp+fyjS9sf3GlXQ62Ly/dmmd87JKVIFJsF0bBX
jwncQefmjMsrOQBN5tnZXVAp6rcejWKQz2wclaZ/Lyci8mxjpKwgWQP8hO7Z6FK2NohQz3HKjTuD
HSbU2gmd4WXu22orOsq8Ou2v1iBEIFUiw6HPHddM424S2JTK3JIpr1SHey9SAncAwac6v111o6/E
fL5urWXYV65x4pTYFaaxKQ0jiAqqaTtQ3REqotg72YiI1H4U2byNe7nXjP5Ft7Cn9852IHuUMYz7
C9uIYahZfHTqqS02wnY+lSr6ZVHyPSkz9NzZZJPdn4wcpNZ0amv9tkZi65bxOSWa7f5vtMZ+Puo7
09VPUYfaWyLCjibpYW26UR/NBQCC0jrNTbNzbfHQKObrZMOKpf4a2H23dHy5+UcpzPiu9DnjBCbx
G2ROrp8AA2wsdgkaewgrwVDIkdE0zm7Q9UcK++P9V7PR1qY8PjPXCT6QZ1GzP0E9yGzTy3hBQvfh
FoI3eEi5OUQF+URDUX4qHQMq/cocg0VGt7MS401NLQapov60o3tofXdpjNHv2JYDp3qhsKaiCBOU
iqOBH0TtvlfH3WrztWGu18XufkLpw0tJP61K8+ws9UV3NFIzzH28kkooPyqzZEzTrKAh2EcRZlVO
tD3C6Aqm5FTxpCRYVZ159aLv8rnYMkfnhLUuk5V/LiantjNeMoN77Gi/MRraRJrJNjw6W5RX6/J3
jceboXOeDriLhPZ4/3GdUhyLernIbN5wdzpb9a2Kmts48EJNeUCRitSxQEvCsPdspSn20flTmdVv
Oc4rVjWUruMw/hnkl1GnHyUhT8u4CNZZUt8P072Td3Nrr49r42vGh90RIpX2ZZguMvF7SyFnbW9B
Fis7dR/lWmCX+daY+41RRdWpnRlQRBLi1aKQRCdGLNmr6fgFr5vadPdlxHMhOsKVBQeZaZxjne5J
i1cMDZdizDbqau1nkZ3SJbjTW0qetiKGiV7K39HYq4Z4jbt+x1HyPL2yKgSZOHisxjZ1M+7RL18U
VlONOuzbGpynFcwxjGxD3FeWoaWNwDvis92mn6s73OCNb2cj29UW1qz5oS2TR6ddv+dKuaj4Y9W1
fmici1rqZzOdPujgCNHjrplI8rC40pPyEwPWObHnQJhJFRi29BC+l57RrDkBcM2ja0YXFt4PNuWa
Pj9oTfVZZ8ZzrtFyNMb0NAxiH/dgv+xsPEPYOTPiPNgr8mY8v2I0TpL0F/LTzqWEG6ElxYW79RYJ
CMHQsXKMreypTHHhasfMrq6aZdwbPeDo+lp6nLOr3t5aR4EgJF1mE4YItGxJPSNzNpZhPpQw+gg8
uxh59j0u9mNkxtfVzJ8mDOlzbFzLyXlWLcIN7Np6nvXkUcVTXJQ1bXRzilR5Q9txMuvpO9Gbs6DF
5vb/TSLoLnftj9xs3gshjgW/U8IFJ2NAoUN26SRtuDv+MReHO7VK0CXcvmw+LKzduqa4URATsPhY
8cu2nMZO4kXQtmwJ+knLiBFJdrwgnx0nOuftRrGBYc7s6ZvhYGr9Z5Suh5QY8KQdgkzduEnygZz9
qjCU5qUVLKr9ivUO/1x2sbi1WtSQKsl1pEbHYtoYmjiIovq1LV5iaMV75QPiPeSK5jit79x4z2B0
XjCIX2uxPGVYxdaq+YmyhAPEFc9jtb6O+X0GtPoCQog2Tc+xHT9ZFpd+k4rnORrfoXN4pvYxzLA5
3ChNmK5lW8dVvnmg/Z1oLWfloXOTg1gkbqjySFzmQkqqMconAyvINilqRIYzVheyN+buz/3rBmt6
QOl8ZQ55do1D2UAuq0pzpJOVuxJOtz0cVptrpc5encl+g91y6Zz6eRnTo82kj6moE/dhIox9boG0
4FnMp/FBkyYlbee3Ch1hayLTMsOxeBa5srn/huqgHxhwPtJYv1EqBbabHh1p7WiLO7/vCjOIezqe
sn/EpLTrynk7Jdpe0ylFnHMx2M+GaSEBTzdYw79wGgO/S+UT8QKXuaasXNQ9vhAwq/ZVE9aTC9IB
w275uI5R0AXtksR+lmd/RjFdjEY7Wq2SISBnQCWAl9Z4ZNhmuaGjgHvChR4WOWkxdT1u7ET7jSNq
l1o1ftUhS04xpq5d0bzNo1t7sk3PU9EsvqgunWr3vtGmhyKzsoMAYCuHTtCgCwRhgm4prr97ArJ8
yCc6uEqmaUqlbBRj2+HJ3KMeiYO1mD6rqbO95p/sIM0u/Ui0TAQywDP7st1FeYckXuYvSl06Pm4z
x2tH/rXSSOyrgmqQTeEpyi7AOxeSVsrmQQ7yw3EnzJaU8VhOsq2o6MvwycZLSlpN5Nh+0lSnqBdg
YpH1NZwSvqbhF6nupr5edtwfajfA7RX7Xe2+kxpzau3OCfsyeevIF+8ZUAPeUQPL4cAlBJqhff3W
URCS6sZcQXWKsGx0xZsm3pgCzF4N6S61ijmQSf0txXOeYrzUO2l4lhyeHFzthEWq/jIVwJKn+juK
hi0awNhXyGfzyqbOMID5BrsI2nMrYXaVV146l7OX27HkGRMKNjTUwqNF2ZOhmeOoWbyYZUEwxsdu
YdA4q626iex7vq4OkYibEcuAQe7TqlggIaz+GJlsoCdBsqe7HtOSbpiqnyfkGK/ArfAI1ivifYgo
x9acjyBe6rAAu4xPpNgW34jl74ll5CnGEqUzVy5q/Y7SVEp3a0/rzu609UHL/9qG+Z0tfQfw21VR
myP/Y6kKgK9m6WBRE5UEplgJ9p9GcuzV1aZumzFEKgyURadsSMr7wO+zWNkGGeWchTDAvxA6XBIN
FYjufpQtHI9s7d5ck6bcRfZDky3Zu1RWUDvskRSywSy0uP10ayPqEznp7M/k+kSzxkScQOTdpMVc
F1322gFNDfoBPfdiUO4MqC0L2Z9jRX2wWif3lnQRYVa3gbYQPjSskmAHixtqzbEn9S6sonGifY9N
T4nS1qM/sDjx3BKiRReC3fUBSlHLV3YoXDnTvFsUKAqBplydIlQAQN+rEAVb/G1S7+6DNdnYq8YG
yVbDrnNPGPIp9bhUDytWcrYQXeJPFe6thkWqNby6jVsTzO6eUb9sKQ5+dTkcIkvqB4z+KYCtzuf3
aaCko1uvW21bslCR1BXqrH+jd+SZMcbFj5YQCzBXSBxlnpTRM+jpW01PyEyhPyrp/DctAd73DmO2
tYpqH3v4EuSYyyPTPTb1/Jo1TuwvjLBPizLp+7zo30YTCltFR9JaDPydjvk5ee7H0cyOVVY1uzKC
upKhK50JWccR68SPYAYlGJ5tbeRPpHaWhIMe86RV0JSulzZmX0pIaUjr+raa62EYFD0YihoBqbjR
lpW+q85sn3RzghZoo1fhvuAh5cZUlcHH6LVI0tiPTw64ckUMCI9EP4TI/JZDKttfB7xL7LQsuedo
17GykdOofjdke2eFea0cI+IIx0NvmflGT5U3qfVVyFX105bGawy7hS2fu8kkfIOR6IhYT5aNdJsv
hd046+/3KTHmsFmyjaGYs5cJOQbIiYF1GufFUfZrPqvPU03xBVw3dqBcAcD05ikTgSJ3akcH5Gbt
V5T+DE5+w+73K7FTeKBJJnJ6mENAYzw7a3eeuu6ol20KIZI+XulYhWXCtREjoFDpG+4xKRWSo99j
grNx13C0k6ton/TSvkX0hFt7lIdILiNLRXaOTREHCsTik4yGx9Qxj1rTVazKyKohNkB4rpGh0mPB
NJuJdRjG+K+Nsmnppm9YpunFsbPPGeT9wF8odO8oqGJWtizNoRLOodJJRu5puoe9HvlDJ5+QV67s
u7MyIEWXiJFBMYArI3BDhvEwD+LX6OYTWK3usFAU5mo7nOfyjnhU7X3uCIsWlHpdpvVH1WXSL1X3
pfVn6kWtUYAQLcXe0crzSGQU8eZ+pXSHNDW6V0Vmdx6D3w3NArWV+FBMzmFnMA6rZvfQGemXLOM6
rErry6Q7d8mUbVEcREzjqIVRTeh6vC2aWOEHRWfsj6zSJgzby6tqmrcYbzl28z5nGAndSE+Ga6lD
4KnAZIZNopE9hsgzhjnKonf6LXWesYidSV68cQDk24b/a1urBIzFg32mjweFEuXwtZon/ouYLIsf
rDSCNaD0XsO42RPs7nyXrf0+NvQwSuW3y0YEvqz1VWq6To9YvKjA4IJqTcDzJ9o25pEGTmWR2cvJ
9O8fXEHsXVVIup2NSz61UE5WouLepiy+SbHrz6mTBjWQNHvuuU5IzfXa3pachlRw1gxMo7xjJ8al
C3D3XBO9XXfA/4KymuJdPcR/2nogb0FPD5Rxfwmlq8S4K9TOuJoIkliUUGdTfY2CGfgIxjSIFzZw
Sb1i0qj4NmQaR3WydfDkYvjh6VuT6TBopfDLkcuiUrBROfQRgV73L4bzOLXlK1JYiqaa8be0IRbk
A2F29F8PZee+9BK0nBI3x570D5953JOjlD8oaCfUBUv64IIxUVb3zkMWLzWYf4nJ1M7frXU1N7XL
RtAeNfvBdaNjrSXxBmPXlSlK3SSI8KL0xZyHH4N0GaggJRIRpX1cnciPELM/R9p3PsiEdrl5KLxF
FKu/pib3f1O+c3bve4gDG8ThA+YnwS5qmHezipxpjAAWrIMWWi6BR+zP3lUdzLAmY0inThH0hV5u
3yJ1fnLrCokXTVoT1UdzmZ6EsNFdmXynaOQCrSMtZBqLrCDlFYebq35I3P7KaEA82AqL5kpG/RYv
d7cbu+69Nq1+x9bWYFgWc1VVK2WOYnum5OCj/44aNd91VkU/wJJyMY6ji+JCgjCnC1RDas7PakxP
DJDah7SYb6ZGNEBVdkgb3ZyFk/uqavwoUEctjg28NEM3vBt3GupABliQdhbiirb0cdEyeXOXx8hh
AyJpVhu1Pc+djSeR8TYjbBSOrmwYfCnj0cRIX7SmpFptsOzMxcmAmq8rifLQi/Sv4lpHIMdIcGIS
K03ayLpbjkYWf6sR4y7VGuqNm1VsctCMRNUAxtXNwyXPGZQicYVFGHE6UL7CufHMJonPCWJRtnIv
aKas0Ez1m5i+644kq7zOL0yPf9su39b48/ZjN/4pVfaoBWaWwK7hSln2NnWmB6z7T7GJstLF769Q
XOcVyRqY3d1giKsLRovUXypb5wHLTTtkH4qyxEEGnCRIZr/rFcbsmU1qwJjUCAk9WJYbzU1KX59D
R+UOn81Nx6nZJuijkl0iMxtjLsOAkcAt7f+YO7PdxpEti34RC5yCw6tESrLkMW15eiFsZybnITgF
ya/vRblvVd0CbgP90EA/pJGa5+CJc/Zem6ZgbNzHwBF2pUlfsjazd9V5B2PMEGwACDot0t87SByA
02efAm1ZoBYqkxzzTPSasl5tYo3mserGXSacaEv03HSgYr/XdDvoyyUJytbXd8KfMd4ks79pPVZf
nVcPb/yQjphdIsMM2R4NQV4l5IuUig0PjlC7vi2Q4QVxejtXOxiT7rYZ4MN4im+2Ap05jQscZ94o
07yGitIc+po3YHImNpCW2svZ+Gq99NEW4+qKRM83R79VnaMMyz0rcKb0RVjdTerAovRWpZbKD7mZ
B0n1OVkCAnNCm4fpr0EV5b/PyUnHZPmV5UTeJ8qsKDuVZJWoHRg+w3w3trngIEOd21nosxyxTS3P
/Yha1rniSFyfeimaLt9OViGfZjLQWDYz/T7VB/Zw/Vq7Um73BnSHtKQA7jREnOOSzddxjwasyrTp
zSXmF7++kYSxb/hXo9G89Elun/K0t3YjIq4GoRylQIcRaXbn8b2wHFKJ2dE81h5QSAxrDJyGgVZ+
RDMw/bFkvnc2Sua3zawdi3h2rguo3yevYPDiFcbyIQ2H/sW8vE42TZqBjKmlh4o6THEdJJIhJTP4
8TaFUG2Sy3JF5i/HnGYhJlU2DE7WCHgMaoLjRL2E7Th46d6pBHGrMVvZAUg6SmW77a7doge4Bkev
vGFztCIAuoSJhHA2pZkT3+AzN4Ivv3wsKvq51MmMn3YA8oRJjWGyuXz4oCZ6JAwbK1b6HccBbaci
Rx6yBQ1Al9GbU1llM+b51x+/RX48loycB7NOb8h6xXtcNgcNKsPN5SwEmWuS7zyHmTTqNZhD4vS0
/QU9dHZtpyJl9prt9VmuhI1yZB+6y9JoeNEMuosJkWqH3FDDy1DQ//cz3b/1MpW/MDjpzf5Xhb35
ThFldlsTCrhhz9RD+WETQwgBo3S654101JXdaf3JmoXV4DU0+9PltLOeGcuKM4cUhs9kNNOxLCPt
qEsVhVo51C/FJO9KI5J7RW17VfXqPY1GduW2SPdDnqsrrzeah4Le2oZp++CWOgdltFKny59a+UTu
KgFe0Cirh9g/RK2kM1GLc5k7LcIanA/dIgNbvtlJBUtIUbijS7hx68G/iaZ6AZEU3xAzml+box8f
gYcHGv4OZuFJ4K4vDfyPPC1Gw/sWm9+ncLaBEF7Pn3JXfv9Pq0V+1PWERrRRHpUQ5fHyP8Tz5KAU
ehqMvo4wc/3jO0V2rGGC9hGJHn7vdj/Se0P15e+6o6T2zdo6u7SDhEi7rZ9XjN5hxh3jmhZiW7de
KEXGIZN6vxFnWZvVufKYs6grDleSnULpPbXWcaHpeXbbeXnqsh+oA+3zBJc2MIxVT1++D51pnXEJ
g/mchi1ItdcxSZ6akiKJIyO7/EwElqeXuyobE2RKqaBcwOQh6+bRXGaFoQZxS2TqPT04Z3mM3CvP
SCyIQZb5nLJPPqIMQI/iDE+WxTqYgtSXbkS4EdyUp5bR41VKVQJEIcqecO2mDw0U8sKm2srWP/XU
A5Kgz345y+i9IOokeyw7c2AzdOKJyieYXHMOm77CTF/PDriYekK3rtyNv54semXegn99vFzICHxX
K5Hd29Ubyjb3qTVz78nnSZqlD0qombynLGJiWuPZvlaK3Sqp9g+RpB2VpKK/ckQWPfl+2ofOZM87
q7D8p6SstD3CdhnUvL7BFsnDUPHaDeGB77Ea7SkTXX+rJe75csqzzPZHCUxF43FrdCYPs4bCeqp/
mlE+PY5sQ6nvACn3jnl3uQiXcTCZ4yNZTyxA2pCe6ey3HG1t/Wow3BShlunxRhAIf7lU0vatHQ7F
RkQBIvshP08c1A+Dnbh8Nkl+bn2/PLUSferlZM/bWOn9jZga1i29OE+Al+8nZzxeTjk4UB8H+slV
G/uPnXfGg1aeK/klcr4XY8r2b56WFu4IvFPipx8SGXfnnGR5N8sMRJvlftDL/mwa8g3SYnN7OSV7
+huM9N3ryRXd2eUXsmF8qO0c0C9SCKZ7UKpXrFZ/vJyUdUI2TcbH4GvdcG7HmgGn5rcUDchry7hX
535i8a8r2rWXk9M0V2EdaSlUP6HO07CIsHXte32ySbwnY+nsgFbcZX0d76asn89eJvayilZryU7H
s30TtxOhAZI/nQcJN6nnE3mwpIaZHucbiIFGWfYoeDjvcjX4Z8XWWGK1/+u8Zkxk0JnKCf+6O31I
rLARURf8dX8Ia9v9SCNp+9d5ddHWVzRt6cH++RgSdtbJnJLzX2fR9RU3jVGwhfrXE44SFJZa/P3c
vp/v+jqapdwuWZTe/XWWrlECI5y+nmUd34wCmPaUHRzVqFuvifO7y598idM7B6RqlqKF+/4Te/4d
drVNROLG91kWde99W9xfLm/E4IA0K+LtoAyQp2mOP29Y2MeryUMDITgJNKC4WxhmbHCy9PvLFV0H
oxdSOhkWWlw99LUIpTdQZa2nLn8qmj5FXJnXbHdeMMLDbBKmxME88JODafvJzvphafXmbM0o2Dqp
F3u6o/Z2kr1/5TXdnTRH+6tM3a+6jdUTsWPLHtSKOFQzq5xHy2OtnZabhl5iYMPL2F5OXv4wylxQ
tMX6zeVkTXLIptMMEf513j+upzf5W1yuYe3rfX5fuN7+ck+XkwUtZr7Q6ekf96FRMtxkbutc9+nt
P27910kb3uQVZPrrf9z6r0cidiXZY3Ok/fzvTyGb/YGCRFkuS0CP+v7Pi025zOzGS6uA/Q5qn5qY
a14u/74Rpp8PpESGU1c3shTdiz7PG7vt2zOMA3XvO9X5cjYhhmR/EOAVXE4KDikBWyjIK+uNmmh5
Zz5v3aU9aG/QC9Zc9i9NT8q4NlToN9crzYZu7J0+WsLLpVAzhi3aihgoJ1fuO/vY4Bb8oaV1/dgI
fsPrjepaX065wfO/3MiWdrxjrFbuLzfCZsi2Gb3PjdSW/sVketGKcjgXGjyMrDe+n3vbV+oqamgn
XG7kLvgz8NZD41hv1DraG/1A587N+/K5r35cHjeva+/Gr5lOXW6jS4w7RdYY4eUk0JYeuh8b+ctJ
2ptHCMTTj2SqiseqzQ+Xe5YG2BqkW9HGrg6I/+0atcuXwzUfCmJFVtA170VXjWHfWuVjT8zgDyv6
UTdYwy5XcEzyV9yEqMvLeY3WmHeu5qMlW2+93iZLCVVKtK49XK7BfFjdpFX0AFqqfLycpXnNzDib
8KrLealcxlOBVg6tEXdy+dOZzU8sydHpciryidIDL2h/X+P7nkrv1vW0Rzg83nU/Mfli5AV8q0j8
jwLfUtN25ZuTWBY+xUQc4EUM595P7mZn9D+WVOZbpKjubTnxprrOROdlvaXva1dJpRnPsjQTxv9O
t9cBY730Y7m7XKEzMDmU6aJdF2nP7heA9Dps9z4UgvJ8auWTTWwwZjY7J8tgGN6N5ny5fFF0RcwE
6EaZ+x6rGk2uywUI6OjZdFkGlwOg3OjFqPDWeyTAK1YLmmpvSnb2oOtXLTMQjvrV8+XyGCD+BqqU
dmctsXvdNCi5aMH7HynktHEik7F16gaFOpNYE2/jc+Sax8sVKCpGxCBtcmuhBruFm1DS0uJ9oY13
G+eJcfZqoDB+7js7Yt2018EHqW2m8ytcKszAaN80a85uunycbkeXnzcaKevTj1CGTsv8RvXLYCCr
u6OXIvFg9tuiouYa0CceOtEv57jW3b1rJfEhaqpu/WAe5XqFxMez40hHe5g7cNJNsmDJNguU6AOh
UKh2Ptl/MMPLW+s212ABaeC4g+9HHw/ZXLofpQKAZPgmihiX9watd/T94A6NzTlNzBdM8NZOlw1Z
7+ncP5q6/HW566RKP2c1AHXzRh+SZENaxGIWL3ruHy9XAKsjNn1m9PedHIcTafF5SGZb85HmT5cr
xJCUAl434/SkZYY+TMv3WzNjQMKD676xZFhh5wMCjNN2enDZyCCq43XpHFXRRHhn3YmtvVXa+WE2
6/xM2fx936ULdMFPVPXDJbT5aHt5BvJ+Sd7AZIWXu6h50G2W1dFt6RjWtZESYyciz/x06oB3Jv9s
HEMEZMFobKgScad7uG8ut1y6/IAFDzW5VMuumvVuXYiKR0GL/Pvp+X7zHnk+5bWJTxtrfL7P8HY8
8+90uYsxd00sa5p+H2d8yekj1TikRu3dSH5ergDIQduS+q0AhSzZbdfQ2b98cMSJbux8Lt710sEv
U8f2UbcL+WBpqGS+X9hc3Y18DXBtZCLkqGudSlFpko0+/8Wej+QrWaOf68u5aIiTI6j87d+u9Lf/
Xm7kkX59uvyPHpsRI79AtWJJxwd98efdZX/GSV/u/fuSvz08nbV83Ubu5s4x4+ByyeXPP6/+fXlq
ILeSST9/v4S/Pfrlgf72FL8fyYegeMh8/ft5Xq7zzzv+fvKXezL41dDHzLLf3Zpc/9fzuPyvFnZz
/D/BbPxHgsbfARr/Ecbx/xGz4f9PlA3cgd3wUX38G2mDW3yDNgBjWI5ho8N0XdeyLVf8C7Rh+H/4
vus7LAKWqzuMTv4EbWiG+4freqbpucJ3HQEA8E/ShmY6f8DtANnh2Aw3MGj+71AbBk/tb6QNzxDC
dSFKWabtWrrhCEggfydtdPBJh4zN1CaHbM3AYFALatDMbdo33RrhDaDgkpA/IFR4rnc/9iMhxYVn
EavAsEfh7O8HPb+1LFADV2IwkojMoAj2hu0kyjnZKqJ9KYfayM9epdv2iRxAazy4MmvNU8WhBbEj
R6YXyBYeDVO3f9Kx4mGCsHKzhiCFCWKrNd345DeDcG/KzmtpiRpW6m3HISMIF9FaKQFICvp4Zlct
YmsWLuhFjst4PNSosFxkqmS07fcJYc2JSJES856jNBkwCoaLHS8T0U5R79Jd8sccnVleTju9zoca
t7gcf45sN78gZGqva4p7h2tSMROHnJ9kr5Y3DzUTYbvWw6WFVcJ2zJ6NfUoR9lNTBHPcZEsJZSqx
2IMxx4CuFOS0kNDCqtRfCO2YCpcZBToIRIJ59mimgq2mberC3WNySRlqdVnLhf3gPauim9RLrfvd
tTBzbIzY+7AvOh2a6R0IdkxDgJOqNx8FC/iMTMN4pRgidkDL8cS/cwxwiw/kgF1xrehvNx+KiXZ3
lNHsVb+EbBysoogeJUpj7h98X+6rmQxXurdz8cTwOCfrJilQT1oqsqKrEsFrQw9jkNm62QVrcN8Y
tjLeStoE5psyJp8o3yqWya6iv5YcSlRX02GmM4lkTbNaIMv5UvX9c6G6+kv3Ikosf2CBpfrjO7d1
mT08p0bSH6JpPT5htGWWYefEzG2F26oh8MsFhL9R67pxk/dVHu8HgVRfjE78iAVvQPELx/sl7mzn
J/ntTMFiYjYPfBBpGfKCayb6jIHIIUHJMCJzNN1bE1Wdu1WlwkfgwoSath7iO2aCnUQZ2qAVRP/E
ZuzGmZgOw6boOSzXBt2IW70w7CFwHbv3dt5s+0/wRGb/dZIoAh/Nyof2RN1Zzy/Ig7WRDrnmlDNh
9oayt04FSHOrsmkmv8pMvHFPeiIT/AHykvectmM0bnVQquUpj0XySreFvSemN5HQBiyr7FwIY5mu
ylYO1Wkq4/nXoCgOKIlM2iDRZo61PDrANmmb31kMXuu2s61aBKavFQj7cgBiQSVmcca6CX+T+BvG
/hi43gxr0btwGWZLrvqevtd/zsJoINrOU5ddE1XWtnu6hvVwmAtAgaDHuq7cA1YpdIrzAVfGFu+c
Gva5TyzgnvrTFqEv6fbfVcNcqUdnyahc5WI76akbGacfmLi7mFAMNi79OgJqCNophbdcDZSe47td
sHChH2XHyu+/WEQAMK/76Y9AyL9KxFn6vcskFVKn21Zl9jD2sWxPbPBIV6q4t+WNmRt6FzCRM9PF
cVBZFi4Rouors2KY8abHRbVi/8sEt+nGjrVSeyiNMsmOs0jTB5tO8XBYSqd5b5RQ5TGLwbciTGiU
ia5l7OqA3315iEikrgwyQWKvwcRplkQgFebsduhvJgyCgGDg7eP4l1Xoe5WKjiRRRtaq4sHcnCnV
NMBzEr1+lLSFI4jELQqKNbv1fsxpG2zcdT+0IVqsxHoANckPU2RfL07nJKBCE4wOe9WZtXbdDont
817xgyUCJyIixtdr9L42ruTkQCx4VN7YLg7RUFtqJz8MTloDEfAHb4ErBbtYHYVbjzL6clGtZW7Q
WlhddO8wLY0GUFAoHFgGGiFAuvh40i4aHPwbTLF+GHltD+cqLSAQtr1S4NTiKuIVGG37SmttabdY
aKwyNLo6Ra+o0WbeCl/WUMtoHvEidcYKIVpGNGP03bUfhXKnxwJkImtgMmMhRySTJ8DdLRAcynAg
SSRdOzuBXNzpbSwl6jSYHWl/HdWteNE7w37S7bh5YF8BvbQwY+kfDcNbjaf2ys2YU21cgtIr81XV
kzNqR+ViRluZs7Qe+Bzxdbu6SOlodpLVfW8x5XLDQbks3F00q2qv6lYHILAUNeplKZl0/p/UZP8J
ffb/sNoy/+dq61fx0Q7d34ut9QbfxZZlUjbpru+6pm/7JnrOfxVbpvWH4dIQ9wF5XOowLvlvqplw
uMig9kF5LiirdFBjLFIr1UwYfzBws3x3rY0M2xbW/4Zq5oIt+7dai1hFTA+eMH3fB7FmGLb+77WW
9BccMDxOUONQKifEoI9IhN2biHGq5/qSI6odHzyd3JJYqx6IAv5aUnwYChXjNgM/0ZsNySSjj4CA
jfypQOCPBvk9sloiFgUS/oa8CW961FoAI0JpB4+OSR/10KAd2pH+D9Pyxm1kMZsG2biJFhqFHcp0
Z5UHLUL7HKy2D+PqE9jJcVrGgBSqfs8o2w2croYShMe/IzOV4E2rXMsKrHjmRZKgMnyOMNUyPaJz
UGJLIitFU7TmXaN7Mf0s2aFf20DZfUbcaG5UCQGmlziu2xnZba7TsIvfK+mD144Z7brjTwl0iw1u
19VX0kzNQy2yveWpaE8gsMpCw12xtIMMyEn8yRjrPLfdvao+FfadDUIhy0AlaaHECBNVh1DS1oXT
CHskiNZavXUrvmFQ1gH0/YipAhm7OR3Rru9AXzz3jpPuvM66rnEO9rq9jxMdfxhMX/I9lmOnG01o
ZzOTNIOsl+UrRxDJcPlXSiBGMMrO3iY6qYEBQnKMpFF8pZr6Zf1EiiL6bYM832DlyDaww49tTFxG
7Kp32ztZpqmH2vhcGcvvV2Ii7J0e9962GjfdXIZDrX4bE5bSaWjvaiDfrecAtTDvVdIDDgF2EPos
rxSibs8gVCYMlikVWJ2a6fRcjiTcI0qC4QuQa3a1p2VqMc6i9jTp8VEyIXqpkXQ66gXl5Y+pjk4J
9ipwu/hdCUF/qsoFN6rTg7MEblBp1tPUVlvP6q6TkqCWQXwkUT4c7FYeU4oDmJZkfnlq3DaATZBt
aPfWxGcBQDANmwmnDeu0HwnyVbJxU5TeDWr1+5iZFTwGfz/d1QulktamaTClLTIGFSPfSrOvJiL3
XCfVGqX7p4bcspz1ORiUcK/7uvxshIOFFeQwoDQ8+9g7YqkaypoxDiaC3iLXZliU8Oh0a/f85I7S
RUc7lLW/jXzMk4VdbDtL4R1dMQ3x8OxFlc6Am99dkYg3K/JeDb5t+1QSGrpgfvKM5sPQqxqr5xeW
kHnOfgKto+dm4zfw8gF7SvpEBesD27A0vi/edeqbxDI6UR3GSuAoHO0JTxTmE8x4O0MU69dpGR46
yl4NzNvW9IijbeZnQ6h+26aTvV8QLNBH30O/Qhxq0tTuat3EVyyo+PX0S4o+wcqZMpfNdeIwZudr
HnMPRdcCK+19dlN0TIOajtVQhZExmrcS2ODGBDq1q0Gr6UpaWEaOddYQVmAaMEgSdGq6Kx/sZNdT
Gty3wM1Ce1TkxIIWsfrJuF6MCsN61YUCqy/smoKOs0JC1/XiwVay3SwsA0QUZjs5W9hTZrXXqoSE
H8d7JLQBhfrdgM4lzSUQfy1caPGEWIfyLo7uwCZcT1nmgLwj8maxma8hLx47WnOIhE61p21gdKkn
p/LOcw/9gfH9J4pbcfREHhI2wMbLVK/Ii52TvkTixJLfBa5n4whNFKopa/CAM5LSNmb9tYStdpwR
rVJJohG27DaAsMqs0e/MQMQpvVXtofGhmC1oBu78Vu4SM872ZknqWxbD5Mt5QnD7Mbstv4U0lqvG
mILSqSD+Rtmwk6tzj1YWcJksLHqEYlqC9BDdl0T5k7/I9atLpsizmLWPGME63Ivq1CGjp4M7XENl
gsntki3WLsMhK1WoO0W7w1uOai3r9zh/6SSSfO2Me7wJ1/XwIKKp2fGBWHqNgD36pXD+bUdUM5uG
kh6XHNZjL4l2BtcIED/emkbiEgnrnbpZEBM+NbQkkb/C6bNePb8lVz5bov3OEw5Gnqx80i32XQbm
U5+Vm1miDETuoDZKvtrY1FFYLQj3WxZAthleyu9NxVeYGZON7aV2mLTLFSMKdHckTm1GRSaJhU9u
Z7bvaUYLu8Zrtre94YXh/Mss7S4cBIHrsN3w+TK5hjzIT9q3tnoXFzv88C+6angP0I3LLIZqAm6K
AxaCPcN6jiX7jAiFf+ElUEWFdluPZvNjLj6rtT+OEpaxpWn8UKmGI2eX6CzCi1caSHXajfXZuKhk
O5xxe5XBcCExQG1jaQ64RuoDfY47PIDOvW84P9MixDyGpoGPmrl6eYNe/KNbRnNr15EfUK+TEJ+x
NNhmc1emlAFMK55l14GX8zHzSjSuHVRrAHTlEIhPmhH5NuK3US3jfPIzTpV7v8kscGPVa+GS65gN
PiYk5B3CJ7ACDNvGXuaOLBjEilGZ35hm5e6FqO8ZCIPQRMXaZd68I6SHFRD9z9SJ6bPcL1nRf+Z+
6wTpVECDrspVO1DvM2zKMlpiDr1YM1tYReTqoXik8L5uxra5qt81vgAnZZDCaxXlnYyk2EpTP0w1
XeDBHx/sKC7v0QDuSa0w9rGAw2zPyZcaoScZmvcLJz1om2I4Wk1j7kf2WWaUuXu60W9Ri7LGbHB4
JmQYSphVIYFqfDF18v26Me9D5emkAiZdEDn6jiNyd1yw+qcGRvau4wdM6Gzg5hKbovrVZAnC1Jm+
E9FGP9T6goQelfuYCfgWVPCdngqD9EkhN7qTvGZDF9QJME8OKRvpQ0KCsvh7iaDXqeJ9NI3rMeWY
7FZ+TB+oPvrNWN+UThRMXuYdbWSq2ACNKcRQnbF7KrDem9EXylzwDIM7niJgWttOISSoUCkAifzJ
evfWRvBTu3K1VUWYd0wnMN3eCaJIHugFPNd4Ja+klA2+9floNGq4VRmsPqu2e/JJcM51dmajr+xe
DcUazQZrWlXFTqDhXfa8ERbkIq+I/wY/W9j3Hp4kqFtlxLuQWYE/muZWToqrd00RNhD4cB+VGQ5o
C/Y/rS2eGZxNjFejZW5yR7Jz0/S7yMQrA0WghanBnl2zYXRPku/5UIbQBOEMEfIAWqzqGOCMFHbl
evFgm7+nHB6rD2NtyDrsWNV0Za/eOtsU065PSEqISBHiyJt0R0PzzV02O9QNRCVPUme/VxwLWpeb
SMxPADFx6rtztq0TAoKGmeO9+bs0kAD7i5x3tv6AKp5YNo+AT88h1iwHXTFYEzOKDMlSjHwQtThG
dXcy1caLyQPpEC6OpcpDGhaAwjzramruIC/ACYHotamIQt/qGeZCI79G/bhrFgR/fgxfUSwpP5Ds
RrfSGsl7muAiFpA7JwgxZCKemPiCvcmT4zKjNJham92kNGuGCO5AtGkx7jx3DoWcOUCO/VcXQ5cr
NDQoOhnhmV3A6pAdwmTXBLlIt5OrsrGt03JjLfAYl+Zp5ji/rdyDOVZ4PyqKwamddvMi4ZusRxh8
2L+lpu5VXl0TL3rnM+pHT3rbRc2nGuwiLNrAGT5U7i4hP/ErzQJ7hfCGnJfS5eN6BblCvBs+cV3x
EcNkQRRTB37KwtrBkk9SYGoA1VZaWd9G4OxhBw3TxxJN5UGk2gHTkBVWPi/AhgtSyOW9MNLxND3Z
cP6DJpMJhn3x4DAHbzywit5io3ZN5wflampDhGMXp6skDqfC3OMRTwRD/WFwQsLukejjqACPp3ZW
D3lx1Kswc6Ziq1dTG6Y9rT8XVH7Uey0Ekx6CTwKeserNnaIX6NdwmFD6rphS9zB1zSGZvCstxY2O
lp2EhTVUIN9XYxwFRYdLKouRklQ1gryuc7b0+EjYpTQuNa86TrXZbfrYQAkBotbEe7CB4mHepHQR
ta7Idj0mE8sjY6nO+xGshpZeE6F5pSW0IWjUs28qkH87JnLoJaULn1SIQBfmnGMaukvrQpWI7D2d
ExW0KBz3E984tOLzdkwJGFpVxDTOsPaPKa6pMrldQJ6kE3IySwD5b8d+uAFfD8tj2UF27sLIc/l2
uPK9jTIM4hCnt6nnr4lO5rY1m3Zb8lWrXHe5Hr053pMo8iXc5TgxmqSFldYhZsEC2yImgRJ79Bxo
fWMEI61q+CfaYyrqlyjOh1D3lxoqS/6ZdVMwY8tm2e3dbV66odWzDctGuR/i9lwKEipiT5HwMAGP
gF2TBQtZ2AHbsRyKBOzkDLJbZdMNjrqZ6s9D+l+OoVyk+rFgfDBFP9GsM41thmwXDzpCDMgQUNaS
j6EF9GnzdSwrqR1Qbifs/ZIV5tY/lbU+XfnVvdN29YH6K+gSg9+FqfVB+STYdAT2Iqg9Hf92mpKH
xvHheXQt9oZVOaztxhQ7WcmeHiSKfMoKfvdVeRRT/AKgIt2irXdDx2IPHJMFWOpFGZBpdoe6XFI+
BZ65DPveo7iF7cEu1isPRuTsndwi1KQkf6ZJ+MRhGCvT/akJ0M8Cuu5ooES3ivzNhRwVxctjMs6v
fVTHG6O5mSsiJMz8Wng6C+fyZPvRM0G+7XZI+h+e7rO7AyfWjtZxdqyGQ6+PVKtaGXObeE3AqoR8
6WILDKmr7R2V7bvBKLb4HaOwDeKsyenEU2bnwyOmKyYd+gqtGRJ/a5VZvGM+c5QYOXMrsQOWJTy4
+JU8joVZgfsPeQS/U9fAJ6otQYG+KPFmAorWLl2nqK/xKZNBg2gqWCdxiGPs59Lvnx0XbTwOvoXJ
+XBVDzWWUpCDtWag1659oi+y+qNHZc6UYSIy2rqyJzCzDEw28VhySDGmcwOzBtsscEMcvS8OZjWW
nVc1XoObgyqrxheXHQavLvUP+ugea6/84ifEhotJPK2CYrMW9Ki1Vp98RnxP1PNVRQHP7MhEm+an
dXPjjRz+CtDviOnRsmusZ2zOAUBleRPCE/ZLmusKf5JOXLy2Wpyz1N9gpGdjkk6sHSqjNMTZghH4
ydbZkCcEjEGF6m5ogWGYG8vbKEV2EBX2qw44+4qMkJ8G6TQrBTpBLt8cVEUoaddX5oHpziMLy17Q
nd8DjNggpBEPXYPfC44TzQ+NKQd0xSeOBePtL7MkAyJW831fB3mRaTfCy0MMUdM1rsSTlj2NeCPD
tDagnVnwiayRl+lq9b7P7DvdYTuYFJ4ImniEwFXYDzqEoaK1CC8dSjy4BnCcNAXvbiJvtMgmVz1V
b4TVtZQPNe694+rq6aKxCvUyf7BUee97OXCpnndAcWSBpJ2GajCwpjUsYhq5KuQjxXg+K9V3GzcC
l+Xp1luT++VBo3Lb6QJ782D6vxqnh5tqtPV2mrI4xDdrHP3xZ4qa53bRDGzyeRxm9k0HyAs6Qfoe
tfB7eyu+LobqJh8WMJhYh6w6eyrZ4W1UzOZpTm5IFb2NhHnWKlcLktw/L525H6DlsMIMFELU0UOz
y2nZbJ2FNUXPXH9TmdlNFk3gDOlt67FRwxyHqkA8T2awOM6ro0HDnlQZv8dR7iJs9HZe7ykkTy17
+mUY3/h1AASzJZ5/4rNKmxxshGqbmmzHXffhzhhm+xyDrYHMKc9PDRr9fDScsM3cZ89sD60EymhY
I82fu9UXJ3QDLd9kYs1D6Bwt2wq4Gl30kf2EHdZifLCIi9/ZmYbv1LuyE1jJrcV6ZBdY50cGewhy
cOS1YGJCUZcp3OEhrL08UOiLQCJlDk53q+fLubRE01fXM9bSco6wCPAk2jGIVYErVBpdYHr1oQZO
vKTQgcvm6NF4PLh599L1fonzFF9EXDXZtsRzuCXKmTqBFhjmC7Gd44wtu46VkW00qFV3PdiQS0Yz
xXtgA4uA2qaFYqu+3Tl1fO+laX2Lm+tUDEQxKq19KJo+xEzt3CwRHjyTCvrkCNwAZrOc4GtJM693
MSqYFCiAHPID4m/oEBSS3B0TiQVDXslzOg2Tz1e5JC4SrsZ2Ihx0K9ZZ/JK2nxj7lt3E1J1DsPkB
FHd6FBN81wzWSKqkHRiOfTv2OVrgFm+u6iIgbVlFek1jjcdynu8yUIYbM8UARQL0Kp39L47Oo7l1
5gqivwhVyGFLIjBLpKi4QSl8b5DTIP96H3rhhV1+iQIxd/p2n84EzRQJdcUr2MVZnb6dlpYNcjeh
RNxFEi57aH8pQzmziSPtb4gE4wm4nTt7va+/NU1pb6U9P03sireexeomWcbSz2w6rOEY0nnlvCFv
j2edRSVpq2Jr6crV5HK11czyWeNY5O/pbtmQW2Gm8+EPj8i/gV6SD1xvgdmSIJTCN0ueiDEnXKGe
cVjVdNV6byjKFMCPiG9wGbd8uMk+JUxY26rkmesejPQJV3CT7tjYcUmRF9Y1Drip+MDHZGNbhlw3
UIzjdKINR7imPmf3N29k78D6iqSWCpNZFvgDOCX8gr2ZoUuX64c5wfdjJZQJ3Qu7zIh99tkcrpnc
dXGCRChsLO5Uzoc02YyErPmR2rlkbuZxujSKOCYjGgf9eGZEsfw3VRknwV/H5xF74RfHvocjYTdO
EFYK09I3izKDuAMnZNMD8aXIEnR7+dLauXJWBJQiAa7X8gY1XDPzNiYjKrAH+KotIyJaHkCe1kZP
agdWfuXRcRp5sUzqqvtXVXXYRGAPq0cAuCmMYHx+Otth2pHooqFcye6I3gOCampz04hSBGv+vYyw
XvO00X3qbjEJcAJvElqo3NVdibeIkH+QPKsqA7aO0htljC3B8jD0zVg3SPE359jsrWDVAaZpy3M8
AyIw0CFtXHIWgaqtvj44nNzatvajI/6R+FHG5M3VepYTNdV2hRyecVxwo+vJoFX1s8cksU1HImR2
zxoYuwoZpyEa9OVBUxTZxjIQyyT5ve1qxVd9Vq/ttTOHaa+gFQIPsja6Wq3+CsWvFCrpHUX78+R0
d7kTF5PxT2HYKeN1Olum/qU7dkn9te/Eo3eEWwcWs+Wn39aAVJ1iPCzd/KPM7Q04pQWoF05pS2tO
1JnKgyHM0Nlp6dZG8wml/lFV2UDuAS4hBWVJUGZIIR00WjDdpHn16k4VtceW+1noMyOGoe8rExBF
MqOwdYu3xSyznnEc7NSUIic4EC6u+7vu6ur+2VoYg7lmPSX4eotSHIFTcvM3IOFw6d02jUNCfPwn
UW/hyBWtj5jOIYY6YC4pdgCRg0VRCp0XUZb57tgjnaVJutOaBxnFJOQ8r2py6AB4+5PlwlJDVFfg
+27qgpioo83bifttVxpnfBq3NE71UM+tC0XsKbilyd525kIFXTypIT07Wqjr74/gAcG5TWw09sEt
6i/XmBjHGsRGzr017Dz30FCVsTMAXQAdUU62sFCQppb3M9HGteoiRrmRV19v7ohooqgyXeBuueGP
3VgsmVlQsxZqZLvjLfdf0evH0QR9An81oSsxWBMmN90wR3/KV0ZCy/1AhOICCMWAwA051knFk4oZ
d02ArrX8c6Xf9guZWHyq28H4zd1S2fPnmJWRR7Z36AoWHKbKe4GLYrWzTApp2in7EloxHkenOdgM
NJyJ3m8mnQKKZXoeyx4vr12n3Ecapr+CJ71IpwskSpLuqRuHXmMngZ4hbipazvnf0kvfVByELLXO
VdLjEEmbvZi8li+FGpparr15/d+glh4XXvK0htgogGm3rlXEQTaK71ThLk9VSDrXmI0qfC9gFnRI
6fwLYVNvuKNs0vTfvP5l2q+sf8DSyeWTeSkvL7Z4b/vK2WYuKlwlG87Pjr+7p9CUXbw7efrdxYJa
cmOlEyflEjvrmXVS1fW9Io0xUo4Udlb3B9md2s7SU/zawmLEN+219vh+q4WNS1rpUWs1+l0bvtI1
rei+xPDdlQQ4Riq5Xe4PgqCgM++0yv525PhLH+bXbPV0Mww60XYA5P8R5XoalqU7Zx7cbrMCWD8r
iY0qNja7rms+6cWdrl7+Qd9evVU0gSbUFDOe6irCPgOZpU4DfPgxerv+sxqJteGtZ0RlV0SM9V/a
rHZhShOA6c5/wOcK2O3GdCoyKjQdDSTa2DRGyHaEV/eUlOc5bYJh0d954jixOvCmHqzf7BuZB7eR
dRW69ot0x+dgfi1D9i4GANPZPG8SzjwNqq8/UrEEWd/ZUyrli7ouTrxOtjWXgpfhYbty0pdKL7OT
JFB1GDqicp5QLgjo7F6EeCWyCF3XXFmgJP/axK4iC5JnPUuaqKcRn5+yqpHT9v/VnbwZuXmprPo1
G3tgoXJp2Dt6QWlo7sFoy1tRtWRuG/EPffzOaEw0rWI145q82VZc1nJwDc6A5sy/EWwSq71BN8Ky
clCpxcJLWMlDmXrdsSeRT2NnJHKz+hWsG+ucKp45prqlQPrDi4jW9TQ2FgJ+bgckurUtI9duGmuG
CBpJzJ5IV4m0MKgEurzFOevA9QNu/Yx6at2dx/QBeVZioFiAj4+59VMUK1G1sVmORc4aF0JG6nsK
xFJijRSp4s4qIGJ6kvb5OksW1MBgwsxzx4XFKlTat173SP4gaegJ1VcKUsqRD8Xv5s56UVAujo5G
+Vi1LNtaqr45m15QS46xObUsqHPfg0eTaqyLiaUaV7POLoqLU6jnwrlXjinOknb1Q79WT7niqvs6
qc/jwLCdWZySgTaMNHW0UJrQREBLrNUXYssJ3kRk9tqm5ncdzPw0pW82n+DA1cKu+rBIGpiu5U8y
wXibxT6ZkQlZGs1nR0rknzhwso+ieAN8j1R9SwbjxM6AjOIN+lwLmK0kkT+0JToD5qbemvCsM7KA
4c4Wh0XlWy5+JORXihIegWK/YROrsaUvp03ZPcXV52R/1QDKRJVf8HDQrJC/zPxQR8Perd2jnHNu
d4SsD4qmvJbGtFUx0bRKpocDFGn0cORRwF2svFiXb/g/wSq4QPQOx6x9VhG6+KatHGeWzxn9Wbn2
P68CKpI70eN/09itT8iK0GUl3V590fuD2p6TWV4cr2+3KDnRYkCKMv7rVU7AwiQ8DLht/PMWMntk
czp2Dax+N4atPoDeVzknG0USn+ite208E/4Gl8vr0xS/y/KvNej/FiBDvwoErczDsSHqqB4/svGk
kmxSE5RdAQbF4/guEGV15auq4w9LL3y5wAs2BVLZm4Y8jZ2C8poD7ogJD2E26xQ04I9zcZFUxdZB
vskrSKVTAg5U5UVK5hkgs2IZEFDYTcDMzH/14dCUgUzcPc/r87yINyBckUf/6FI/LPtcDxWkSBRJ
EagYMjMuOd27ybqyrz4gnm96li+tVu1VKbcOKZ+8YmPT/htIBw/9TtfHtyXhGafE6NHhpNkHVkqh
tehvrOPobuDSR8s5HK4upDjJhz0R2g7ZWqFu63a+J3r+roGKQlDD9KXh8Vygt+HD8Nb4eVGvBrmu
0tglgtLtBtg62pNfS94v3nTtEXtMCT6Qxy4Bo2M84VzkAkgNvLlEDCC80egDt7TQFBeqojm3fEt7
tWkZYaNzyPUm6q5LdUW3fzYawif4FthXNu3RG++GzkMM+livd5XxSX59M1UfbnstnSwYnM4n/BWp
4H4HatxJQahMIyAON4pIIquZgjU9G7b7nLPS4BKx8RAdFTMGGE3KdEDQBfZFW+9ey397Zi++06Fp
fVsTXK6RhbCjvgyCfwIqIZkvzQsU7QPeD34khP/JlySV8wqWglac7GzdmGDl0uyV1UeQTtT4YJuw
SxU627/HqsBG4RYWxGQ5vjIAs4nkx2FsZQey3MuPmAO5ZLbbIj5P9S0dk9+BCwm/6D5Rp5Iq+TGv
qiOek0T/1DR+OZsMFxvsjUscBHKMve02wTuZJP21Mbg8lvG5NIX5IjkT7/j/7mqbd5emcl2fUAp/
rVknLAmQyQD4IHtQXrmsoJW1XrcvhnG5IoCNfO49aK68OGX2lF5MGC173MfRCnSE0JX1FYvvlYaa
h0iw0v9uevulgrXSYEhoIlzCGyKuR71jkgAfUG9RvPnrzm0SJat6YmJio2ARxJSa+ZXOoH5LNf+o
kZq2qWDGtoTKy73HQG4m7lXxBDL7itfIrueggZZkFjS+Kjwwtjr8c9bsaUJAD8EXKJs1qf2mdbND
y9tkwFKT1OIoX4t5/MuLdT9330bFk+65fmm0v8NI8U/Ms7LpFMHBpL9WnXbE5QkGISOqXUxxaPO6
5ZDhgIBf4zfaEmYz7PWGlayBFX6ikibJTLRZcJ4xbuKSerm82pc2TBh9MDfk0VFUy2MJPwe4ITwn
dJjcj6vX4h3m3w0DJWFbbTx5Vc/Cr8+5oTgUZnF7U1hW0KXrcqibG65MFCdIII0iXQ3gE4RZHePK
Nm8/GcaW3PkOHGGUjDDQZud9BvSP71ZhZ6yfFULkjL2Tmuy4wv40sFtcj5Iv0HK1Nh9HSgaGZDlA
evftZvqRCMVzJo80DDzLbv5vPLCIfWu6/M0uJfZiaikmbAgkhrdMBmXyM0LrwtpvRSxjuGqa9EV0
ND4nRMNdN7JqscOHgYpsBb0244YdtRObd9zPxmM/5J1ZFDz8T0x4YGwGmhAcNxSJ7vNj3bgOXpjm
fZB0mS0z6VmFyba4MpdfNC4PlIKYPaaNxfluG75vc0nN0jA9KkIIpZfVZ19mmMZKOI3aRYrsWjtZ
WLYLBcwD7H7bq/aQEF5NeHqkm7lDVJxlMlQzivzK7zqtv/XV/iFHz8HqICb1Aex6czvWIHaSWAVj
ggXEoYoH5BckVuVkcQYbNENTl1D5bTychnTUztgn2Hv3E61nhfleKe5L22rnNhnoMujwY9QFsPXF
i1aCfSnGZUtT+FEO1Gyk2nvZdfJYUHm9bQkv5+if0CSt0SAmKyvqErT8wxLLtoJDAHpFe6uoNdOS
O5Zz+wD3a9jqA0ukZGVJV3gjP3suYlAksW3XksvAiO9ixDUFJIHJv7OCpOYsIxcnh32p79Egt5Ya
CXd9oGb8xbvOKIBKvt4zVfJ72PJmKsYbSO7k0FKueaqqBuwaqfCsjWd4h3xNOvoX/AdUHxocDwd0
3pS3Kj1Q6DfUaj/ZlBto07KfNIfNv7mdOumrJZYw/ux2eidr5ZOLiOI0uxrLD55oFu5KSKxjY/Cq
mBzMxE45hUWhb+bZ3rfdh/xI05vanWHY4PWET7e1IIEN5KBjCiFK0ogH0zZDvX931p0cPb+fQber
sGaxGYnhvIyf2dCFggGscCh2tFgzZ2s0gsGHHEjCbQPCh9GwMyHiZPp8M1T4jCtVGNjaJHkTGLTR
hPTLJRJre+unZWOfhjJjKyEWLPw6ZDBbDSabtJ4Xk35hI1F0dEZhBykObTN4mzVjJJTyW9GdtwIy
aAw1uVuYW5WeSsKZNXhgLuJSkdmwKwKQFOPRDnYv1vys1ODoDadwD/WS/2oYMgOjVXlW7PRStfKT
GLYNH9K62HzfDh0szC01NXNQzp5fDtppKrKL6xjPS2fdPFncRbxG3aKfHRxAVY0J23oAfOPWjobs
q3brA+rnp86k/aA7mTIygbibPFt09Ui130h7vTeruk1kAaD3WR+cHQYscsKvhCvz+qeWpwf5v+5D
TANoaZw9H8SHd9UYH5bUJWvUh9QP32r2ZBzmq+a8gHUnOMpZmvoKo56cIMqk9+5hjKv+qUP8lIs1
0GzFz219W+ZcXrXFr9HuRmWltwPjImzSpamwjb+oSnf22O/1mvnacKrSEXrOUcu2zcToVf/OqQxQ
OEPPfa7HozK6T4SPuCOizQ8/zYPljc65xnRtrCw7exCG00fPI1eIm608V+McqVYfqjNsqxGZg27T
jNtXM7LIe/VUJUip6plQyEkVsxPsonRcODjf1rUM1D7qpkdvTaDWQ6QDOV75b3Rs1XjXVEH8lF8q
hshUROQYD6HcwA2X7BaGig7OOiM+vwe1rXi9RorI+ATouUdEmSe/XxX6opAhIFJPbTDxkLD83Hb4
DLh7OeGcd1gtgw4KGy5AHFQTcZ6VEb1zXuHetSyWHsMXvuVKGrtKzffZIy/lQSfIuudmpKDdPqP0
s3+QJ1ft4Nd3QbLakWBd2RT70XReRqfd4soMbNa11JqTLS9ZiyhR336mC3tB7KGt/V+ZkgkF59pX
bMxWteDiDJaRzVlQ5PmZTZHNlprhtLSw5xTmf4UyH+T8xHyMSlWdTOGlTF70yqZc3VYakmTM1ZI/
smluhTeHw9Rc6gzQ6pgFacWbcdVe8oGKLluMLZgJHJVVb21SYFpZgkib/sLICBoDXEiL18EjgfYs
8FxSHnfuCd3Kio5QWnmIpm+hKvHqMCKnnoKHLJ2DynO9MB9Hv6v6nZz6c9u9LxZbnxFfbdI+hE74
1isVxnG38zLL2EwkaHxdDMdswEhOTGSjGp12Umr8uxycf0XOyNBkl8Jy77GhnLhpgJv2nuhzlWA9
Vl0cmFRnAhoK3rgidl49FmnUt+qbpNP4a8Lkw3RkuPUzRdYbFZxZ0TabRmq+h8cy62LMTcJvqmeU
7x1fLlfTTnnHdFFN/9IOf3XNlTd2MvVUg2blFs0cUGWs6xYBnhZSkup2/5l68ktZ3E3xeNJWjVV1
47Dx2FmZ+y+BMJyxyA0TJaGAkmi20n2srfI0xvnHqtV77ArbOUMwUDLrANi725myvSajemrgzRNg
CsRos/MZ5U3ivQE8+WqPXNqEA10c9jFledpBGRpaFVSstqmp4oDUS3Q9b8YwzMozVkMC2S+iwxvp
le/e+OUVHw7ZPw2vSe4h/k0n3tYhwWa7dTnXJZhdljh590GULWhZT+rJm1wSQGz6GQ/aw0rmKM8D
e4cdrWENoGR8psug4cPuzyVKcyy7YynkvXDRFVSAUX7f/hoDzTNyYmxcqHKQEKgfAnWWrT+jafLG
S4FquFZ2zVf3L+nfqHQzgdQptzUvt4rz3ahwdnFNamyulj9M/Tzx5uPupvid00aaob/pEhHabb4g
lQe52e5MVhB2l7GJ+50d47Uo88hawQPCV4FU+d9EYyBv/Z4BU7s4wkGODfs4Z1Un+NAf1OmiPCOu
Czwz3k7LgRxqc6RNzkuuiZ9lPOZZrO7wiB2gSPldxq2ymItIHylBoQGUdf1mwOsIh++0xpTipt7y
rKj5smF8EkdF40nt88MqCKoKlVcYtHSyp5Ej49fOU+he53c2K65naqIQhs/RXqCH1LwiWGvqd963
H2Kmm8eNNRTTSXluoNxtLFxYPQ02jEQoJclxqvtjVa1U4UzdNRHgvrKmOXPF2OtlfWtJ5ZY8gxtC
d7vSVT8Vw+TarP1Crqo28ZBgX+/AaaKfFHNIEcnRTeQTZR5rMF9S4CRC6C/zsOwSdYmMtgnTGkfA
quNxSo/YnjftQFEXHhv8Up/V0r5PLaVe/aD6irP4AJ/uw1rtDYNnzABD2PeR0xuv/IfJZ6hCTdgB
y0afnd5Bstmh8QVzS20/+j+c9kefxuKIJfbWe2rg0hWwxMneVR8tDy68jcy6MzOf7PXPBQ3ru7BG
yfQ8UWVvbojcAAriVM+AI68j3SN5H+ZsMMDUCX4pnP7VYKc0zbX6xOb8qFnV1sq8U5c0n2OyLthX
miOSyV2ALRw656mnGqxq7aemGY8VHuPafMivJE5jNnNemzMs76dHP8/ce9d1Inozmbc0/8EP4GfA
Y3e0yvxtVr2PKhPvZz34aEIhU/YFWzBOLWkchcvb1bJGKnTYvtmjcS3LmipNL8rSv7zpAljsm059
W7BJj8B1HZ0fPxdGNSGaZgeD2bzUandbm+kys2I2uTj3XnyzW22DLZQUkT+LIexNOi2gU2ZeuW01
bVu08c1gGJsbkMHdDyapkVi1DcfJnsKO+LWpMjbm1rdbJjgsMA0u/dZY+QCtdwMFqEQQNhTBbp/i
m/FsDKeMokbDFr6X0PRrpMdaSQAM84XklxzwUEhGy/h1FOrFE1MkOT5y/eQ6LPG2uRJTqmDtJUtd
mhspLoifjcU49SbPa6cSD6TijJMwz7qAeHrkxvyhVC0LWjqVuov6UQbdZNwbg84cE3wmTvJkVvdp
8prhiNvyNuidQ8ok0qg4Egg8xdW/trcuK2rQ8hgjbfNWoVcF2lrv0+WtSE26PDQ67StrZ2o/a0wy
ZZnQ4iwQzfSlp0tC55Nph5VhHZVHV3chH7ZSVpTVmNxB/T7acdOrIihyzq6qm39mzAVwSl/0qf/Q
hvSk2WsdNsNaXNeFGMQc3xbWLUJdd27s3UWu+LGDrLBgmU1MNRAv8fxIgLJ6MRcQl6x8g4zFfqwc
u+FX7ZUwHokVu/CCEXYSJapjmkHmaTs8Chtt6ZeppFSIVBPu33Xtv50S7jLOxgPfakSelGrExDza
BLexovU+yLhjhaLnCP2wUK93jOcFqHXTf3i9HabYDGVpRWgKfdTzf4EAukkgcU7eMH8Ug3sY+vjx
MEIzljNzm+bSbKnCSO3i8qBQifqQTOWvR8DF4yZkw0aMC6x/FK6VpXVr6aQYZXFL3pIRPHH8DsWP
+xkJF0HYataqx9V34ko96b+9h32BaNa+WwHIVJMXDBo1B1RMVEzXpKtWa6DBjkfKO5oehkkfYnoz
L2fGzBZjNWY09n5OWA2K4gsHCsuuzuNnU3uA2/FsgTLpg0HxFFqjkKYoztqSCt/3VIxXKVy1x7UO
ZKUIPKd9cZKHFpbjhxz/psUECVuslLHD2s5GHmBqNobV+Vlc8VvSbmooJQ5NTrxet5tAw36Cf5bJ
EecfjcMlGFuvSOA+sVByLfoHY17urnPiM2G/Eb/MtWZtDXoHTBw8eZ58AJfGNWsXVDGxuNwUa6TN
1AMWRj7sk8K+MNPhKbO32G1BUne7Ehw0YgiPITW7hsChpJt0bGswzJ2m9XWiKYFhcNtj+esPa3+g
zGG+uU0LSHJ+pS394KVrwISQcE/FDR/L4v+ViG0Qm+s9xljp2LOvz1gAbcP64f3xOmaEr5qv2XaD
MebyRUw5zZIoTSbwrI8iNi/bLkrxgw2e+lUGVleh9NvhIkz7r+glm2g3+etwArJt+6zq+gmsn+/G
Ant2wtdkYRj3nqALoHc1CGXMKY2pnwzbu8WK2DllNIuXBGBofvAK7yxNAk6Mk7HeXxcL9cyA8lNm
r42tX5b8Lp3pBUaT73YU0tWM+mO8HSd6Lnv1qLEGXtr0tZleO8dvQO8K13qeLBF6VfbmKmSpdeLQ
piJPXaE9DbP2lDNrSCOBrzu0ocv7yBE/lnlOakBe/X8ZjOq06KJZ/y8vAcEj+bhs1U1WJ9Orgk2g
Y+00FRDsYcdxTW+52dsk6lMlRRRCnqpoNUq9nDpCtcOba9wzo3vN9fIzLr2Tzm5GrfVzTvEmSxrW
FEmbB242XIAFE0KK30Rxsydn7+S5z4G5T2T8V2dYHRzNNwb2Y0b+wu0fQ052n6Albmrw1ltlJCXB
ziUqydPblnrWpB3lBIXGa6K4wKnn/zbuE4FRfGCL/a4gD01d7bGwfNjrrZMCtQG1rH6SqgGvu3iq
rZoodnNYZLqbW2q8tDzyMpyaiSFISLQrhm571/cgkQfYgg8nDdW+BOgAvh0zd443lfYD5ATXM4TG
MOnrEAK2b5Wlv1rmSXOzoyg1olPlm5gQKFQdYok5vqOZnmxpfZeyf3jgA6gGt1il9SJBQuXGzQtn
p/Xgy2tbYlaBLl2i+HCmBljDQ666ZxF3HJ04ygznN6Etkv15/qLGcVToAKN7uQOsrEnl24H+hNUG
zwVysCMPg43EO7Gq4KuhVW+ojDz4xT2lhQEMehIYXCcEN7PZGkNNOki9n9Ckf3IYCxBkN1Wb/CLc
7KVRnBn//3UwR4MUOMKmeIiyfXyX9AmNbb+FnfJvzNazYRm3BfMgpoyo0ZU75b3+kCmR2tCu4dRH
HXRVqX0agsBQ66b7DByXyEymczHuYt2lEU+0PziCvzFqhFbHcs8iDqCkXHaV0bihnOhdA+Wq+JLF
RAVJ3r7MOYdZyWown6r/xJB/xE3xn+nW/9y5+zRjYotSOkQweJVLcQHSwubsliQreyUWXCmxw1Kg
3hP3gM06P6TzUtsNKcJsUr+XlnJIiwn/LD8n5N6SkswKgjKFn8pOIU/gZ5UWKXaKwUHyrQH9funF
9G+J7R+DVZIcH0bqWn1R8F90PcJLHp9MR/+ITYr9knT5TPP6tLAAnNLuAJ+ExG7GB4+PPev91XjU
6JK/4y08ccJkCG+JtZ299xJwLBk/MrpcfgvqDje5eqQUDreb5pAc05Or8zDw4r3s+Iwh8xxhRTNZ
OHyvEKVZJ9REGJd7wcSX1CCmOXvEn+6wHa4PHW+HKf1ekUAluNcQT57YqGWh0hnTNxu9M/4cG1nd
UsvKt188rQGSaECdp/WSqPcGQruP7/+ELvCGLLjtRuZFXRAd07cjQEVDgZmjyu/WwPfm7UqhbJSi
2IHx2taNcnUm18/cLGqLJWB9dMsdAK6ieslrFYwYMbOpwrdOGQ67ts7suUo7rt/U7a3LgZ0qyzv8
rK7ptwPItGzO9sBLSFceGjO+NWZSBPpjpVRzWgvlBQcMxelEyBJY78Fitdjku8iJ9c8WVu5DYdhZ
C3C1mJC5VlrH1tlZdfNLauVCbg23StF8c696qb2hDnrxGKotyrC8+LfrxC5r4us6/EnsBf5UeVSr
PZQrr+WbSbLLq7xXmY7nJSnArtf059lQ+/o0/sNLvNWG9dPJ42+JrGY1rH5wjV/JJndkvWNyPqaB
hcswzoSaTqBF/nOQLchpYpy1Y8rkqreKaRgYbtRaHk1Cbvsm7QwFL9vq7mujfsJ0fWzC+HLyKAun
3klP/9BtC686q1slr4Lemq/JZD0RkD/kHjaYpdp2wwNSgmIh6PXV3OU1HoJy1FkjE3pZzfp1trDV
SR3wkEgtLLgt8Z01ZjE1u3edyYecuvPRsrgoaM+ky+T/b9O/fvmtvBKbfvvstTQxFd23Tn1DkhcM
ofWFYvpHlci+LTFBNmLH6NZpCma14ZWE2a1x0GuMYjm40n0VxmusZE/e6pSbEp9zz5bQqn/gwnL5
Iw6ur9wttNBBy2GSnsK5PXnF9GLSQD26dVTRRWwXE4D9djuw2qv0+J5y1yBaTL98fybSTkRF8jUw
8GJ1Sih6JcbDhd1Xo8fTEJeuwOuopAxHhK2Na6ozmpkNinC8yYjEChN7PvnaXankh8rODGIl+Zeq
fKVI161VRqnxzW7vOE+T7z6atwwCCh4pVCqBNbe72h22J8N5eoxhprppcYp7zvqOsNx1CNxrth8S
PsWlpJQGh7XqIv5aalDwZkud6tJQq7NxB/mTKgm0KBqLc3lP+clKNdnajf3iuPwO6XIq9bd2fSEP
sVVZI3YWNghFuQudf7Rl/rG/pHahcUOitEQPS7llDGW7UWDI1sOkM7dq6m6ImRCM67GWFzQRWCmr
bd5KLYhx19FeFOOD6vp7zZsNU4zfkn8pCqRbfcn2yfqQRzHolUO4FO5n7/FJV8ONdHhYg4qMMwqg
K5H5KUSUor8UVYEik7GYZO+zelQoeUtzVYcmmMhzJyjP8cAk2tAVYLmAptJ7MWV7TeduXy93op0/
fWWHE8bdbE6fVq2/1uLAmYtSXz6rqD22OeJQmANhQWVhVUJJbKBr8Cm8ZN8SSIyxGlir5Fly8M5T
GRHmZflmER5h9YfUAyGWfIKkJbPMyGib8jDV3m3UrnJ9Ni19Nw0G1Y9JqJwH76+AB9rNHuMZgKYH
ouDBosJcYXQYfAsCy4vLYrSLbK0lUOx8dzp0x+xKLdOrZagfw6PC3Y6HqG0+kwIe08OcatJ1la3T
CYLAgfkkh2Pk7OgnvBvI2IM93ob4oNXPVqnfrN4IXNXx6ZjYzgmReh0Ppc7P2V3DoRwuc4frwboo
hr0HQPLLmjkseyR2RnIA/m9mWRyAgT63IIWaFcIFpUVV91/foxpnLDJK6M3QxUPzsUMtxL0y8dVP
5Lm5lBuzTlMv8tqWHsaIJd13rdobhTsagLsTE8JLSihyg4b57TJAayw6ZfqxUmAzQCXzh1l4DyPx
NwZIjZvadurHC7ZciD2ZjWJKzmJR/DapwozZSlNZQixjUBVAlEiWSZmcFtVWI5OGTvBbKZKZuK2D
cy7m8l4vyqdGRZ7STUdKvO8KV1CPLty13OcVabzld+hMmoSt04xDLoPDxHxivbU6r/2iA6PBToR0
X8SxsxtcjPF2fKzsg2heG46KIaZRlX612mHJrRvHcey3vaRrrTB33YKBcpm8V6NPedtSUMuokdRG
QNxjR9VqqmIHianKEhhV9PLU5e2/1lTePYMtTM6gIqaDba67gatXLuj5SRl3lq4787Le9i6SfR73
PkCl1z5OvsxyeW7QLxS+NIlePhUciLVU9rnXsD8b9wl0sJknadNMBSuH2L7qiJmxQFvNaoQqyLsT
rg2lD0y3iBEx8MjMqhsJXd9BNd9w1yXFrs27CWNDkdrXabxWGmGPXHoIpMUJ/NLBkETkCxJG2GHN
icewWp4TpfgmTfmxLgnggMc/Da1oqVaeKNv8onuJOHNU1stmLti49WHGRnZpNPRwUZ2lopxcU2w0
4/N/tJ1Zb/PamaX/SiHXYbA5k4VKgJYoiZosybN9Q3jksDnP5K+vhyfpRoLuRlVfNBCc4JzP9idL
JPc7rPWsOnx1K2qZJPtwSc+KZXesp9KLhbarGFHzjJo/c0u9TI27HbMN0u51oZ6CoSdqmQwykKGQ
r75rgScWRxupSY56I48GIT3QtqnufEKrttoSKGUnUECNyr3jEiHSEz4elLF3Erx14qpQESQEDwqC
VHJJgnZlxhvJWj18oGvY1il1bhFcRa/4Ea2rDFUKRtV5SKNspyTAdYD6Ag0GF6JMTKkaZkkvRADe
2gDHPGojzA0l7nSt+WLmSXjvgsth87s8gDODjBBl1zEAViLjXIJ1xn5yQF/qO8gHorTjEq6ugfOD
bo0BOKFIkqkcw7uJ4opUu7jDwGZ4rFdbdnmT+FUnVP1BDHSLdFDC3csu9IX64hgjRhv0U8mOUS7K
IsRR6Zp0d6h/iyAzvI6M2SukA6va1YnFszwqMLN+jvjRc3FKQKwFT3bis974iSmZclk8COreOJ73
kOh2yZhdxHxNpuYA3v9bUfQ1gtP10LWvJKAccHhqE4qYPDfBkpCbzkzUq3LxDBLkKgv3TsrEG43y
ySHLs+IQVBSk5aH2Hk71hnv+1OnlxorfwuYw4vMMOOKW1CBsOFFirrPp0aZUypgfMcXvd6xJKAH7
1YSDoycF9z7G747Obc2AYwPy8WCN1joGEduGrBSa5jChmnb6fA/DFbtgRI7qT5p1O7cjt8z8Fnia
svDern9HRqcm0adEaSOKOEhnvjlufxX1RrMKPwx+3a7jmCWzbubsbbZ6/zEkHzZBSzW3FTOX0AqR
amGVSFR+3oPRvymTsg7rBoB35NXFu54KwD/3alQ9WXKpN82LIjHyST9papATyB/VlDvUMF2aO3ev
oyZZRYO4I7wcKXO2yQXPLiO1h2sy4pXWoQn2du6xzToBWN/Yee+JGgtbfMebCMgBzZH7zgIDVvaz
kOeQI5kQFWay+tqSDwoCocEAzlwwwdJJsDT7DYgCPxkel6dgbK+AgU9rYL43O/3mgMdEMc7gHn+z
It8prHr77LfSRvQBpTcW8lEvr3aCo/U3Zt+p6SNqlWOR37e03on4dCwf1ME6Mh5acqZUt15xNlLA
PFrBLUFgzum0hjztWdHTYDAXIpdoIH9l3dZVuK05hZDFLpl0KlpGvc7kNh0E1RERh7wrzSfiwrew
s/jK2tlpsfXAebNub2Ra1Yjm8M2n5fSS5P2vZhFmiW2l88CfEG3H1MLX0y86r1CuezwVTCPQtbJn
a9t3rU/Mp2F07qAW7HosbSd7wDw4dOIuKoobNFRr5YbVa91HlheamfPcV9O3WoUEUiEohunlepaK
lw20zd4xL7IzgwccGcDqZ95bTRhvczr/JIBmIqXlBypUYw0uJSaPEQErGrIOGx5zzs1LCJrKaMdM
97mmkszNgIyBSv8lMJmvrEk0vl3cwxMqr1n6yLZ92rKiRDBb1YK8siaDrfBk8nCdgk+AfCHUisL+
YjZdzO917yvVjyYfi2w/IL/O3CcNkeKU0w4HpJ7irFYZXwSuvcrFb6q9gnncMi2rBQ1TvrbcfW2B
DZNbqCMmiSE8+Am1WU0oaKkjuSCbjQ1KZ94ioGIl3CLNLAyEjbztoXUMzVfciU7iawkkjupiwZcI
GEIWt4GrWdGV/WQ6W1XblSwIeAil5RoYyjpq0TgVW8y8FEq3emA6eGlo7CvzB02xkbC6xxZu9U8o
RV10riAmNEl+HRoJ4ynH4GcF+zoHrBRCghg2jYX+vP5JkIeAMNxhHl2b7m+tdNsK7IFEM5eVrLIa
rtufMQ+9hWFm+QYU70lsa5saFx1cjTJ76WhDHsfIfEb3JxnOGrkcHaVODBX9u62vSuV4hvM5Dhvy
MyXTYDwlB0ZGiYsIUAUK4AS8tsegJnYzhWFgEKV3X3Y6AgXBAOYYDnuH529WH3CveENzTjDZdBPh
THfdfI36n0o9uj/9RMOrHrhT1kqyL8pX4PtIsOLTkr1UNMmxre/IGl+T+pQjQ9OmlUh6nqIgjapt
3nNvMYqkV19V0BQC8QIQb2WXbzVeTmUCh3lyKbuJid22zO3NiOBQJvKLlkBlU23R6hbWfVkx30A6
Xq8EM38tvEuDu66E1K2+gTwACrMKuePZlOExBFS7NmhaNEIv+YTbjz+uHIYZwYCzUBQ7NaNqcBZD
uW+RZBYytynajR0XHobOgVFnW2CcV+8t8z1sHG8wdi7ssVlyH3AgufOFRgJMXqmfLHVnWDf5YOBG
rGoEOhQgc3IAcIQ3YebMXyddslc4pVkeupiPMV+xI4eWw44RXZeJzu8gZszevDUZ1hpSNtbNjPbA
zTwt0Tybt0YWr9Zi4CUeaGT4yyAtpB5NipclQs9J31MddwNlYh3dIvuUi+ZkN/Rw5H4JZR31by3v
ssEhpfGQKvn/Aa9eZ99CUhCnAtKXveqAvTuIifLyBZkfMxenvetRkGfmB0qBQHBCVFSdAySxeImr
wIsMA2KodhoT/XjYxtYuoIqsDL8pWTihgaFJBL2Gxc7iYri1w1MAmKCGo5aV33nR7VNsBoP5vuRw
K5SWZuKHM4HuFWIThKPoYSCghBBK4m3O9nO5YAzPIS9OFn7Higlb7To2P2zetVJLvHL6EDW/1Hyf
18YKnEHddH5nPPWcyWPCNdP/ItNEaYIElyUTeyDyjTYJK1KrR2vNplJjjap3EhwLCETCYcP2YPcg
F9njzyPCKnKzUM06Ju01T5KYe7jCzpCyYJ6o0jAVaQylowh3BOo2t3gkRPmxVpfrGlupmVOEqFKs
+xz5H9sa7mvBS5DKYx6BFBpCyYLdiRhead1nq1gAQab5OmgMDAtvZn5ZstwpIU8r2oMJz4t1xJby
LiZjLyjxoVRBDiEJsWXW6QZIJ6w6hIh5hVsvk0gGrkGExMCIxo5AooW1MWX6rkoklih+UbYEnpLu
hzxWdlUYXo049+pBuN7IyCcKSYNEjz28wLLE8Nl8FWlJ3a5UpVdIM76LO/EcPASl3rHaSMRzKIla
RNL/2NFmHU27f9BRIw8gBxeYSmIxubTY8KKaRRxg1gMF64s0IxTBKudewuCIoTN67n5WAPud1OSS
9waifHun88F27ODo+RgVlevJGTdQq/akB2GLYWkr+mOU3sr+tcPIGGh3OrlXFM3huQueUaIfRCTh
oDT7gCmOjjaMo27jGExhVWyDwsxedBUySGZH8vTHP3QWvXLs1aNBA6eyJXd1/MeiMH5lMTQeYbKB
F4o6gmyofoZD2G/NihVSGEBAMgf3Xlgm1X1cf7u0fKsubzy40P1tKc9YDxCe0Iu13kLOUCpoJRoB
G5Es4q1eRVdbl1TlyZu00FmUBkZHzHc4mDt9w2XcnTOXCZJdK8Z7Ar2qjql4bE8Sq7YKi7l8qPOA
JQ8nh43vqbUZnV2nkoWRqLkBW6ab9oRbQICVAouObmriYdFk03ooTMCGPXbHOX8heON1aKdTkWnf
A5fvs4J3E4pcCKg5jY9KWV4T2RgvdjVkG0OR5IjC2Mp2A9dTgsAHzz9YwgVpOc0pUudD12ELEji3
Gq9BqsU97OrTURKY1eo8kYvo3M7VQ5FO14q63DT47LqTKoC0oSQVkQNXnVgxCZ9uJt5vHZjmwy+r
rTsx39e5POdZ6MB2bD6n4GhV43s7kaSZBrdI7865yWdZpSwbbbaFjvuDcqddhYjtCqmfKj2yFszJ
JTWNZwyjt4rGzuDRQDYh/rxzT8XQ8kuZzM8blAAjCmy8JALyWySGt7FvPjWSvwlcI71WrA2sHhij
kSuwieFiDbPhqPXmQ06AbpJ/NIgqq4r/3HPwMylslJ/a6G49PfaIV7zF8Q7cfcU5zdT4J0s+lOJ+
EvdxexeQe50Ki4Ms3KvlY25/digMK4cYL9Fvp3yPz0EPHypMDTj+PDNKwAsSsZGdVcluAh11GSLE
KlgSIdskx1hPVqQo+5UpbzGHNM4piBdPKbNFl0zjUrCfipAkkro87KjxCh7yi+jdyV+Hhul/2z3r
ys9ovMwhLwoAkiVeW+SYSW7Q3Hxzlx+KSEeulu+eM3qbSaq7GjeJWcdPGTTzKRm2ffCdy2qTtdQq
E3kmS90fbYOwIVbT3JNFwjRyutNBJqyKQd8aqfmRxPe6Sg/K+RiigNRKFAyS8XgnZ3/kWAVqT+sL
iAhCSTW1h1SITc07O4/2rlsC7WdhvsX2eJ+PpU9SQ0ylF3wVbX6QXf+Y2KDb6zMLTa9Hu1Q6yXOh
HVUQ5w59ghEL4vBsTnvfqN6m4K0u8rdejGtbyR7qAFKNw5IPcw9TIi+/ZbjlUz1cuzImvBlFvmHd
97Tj7Exh0N7mBlqcbIl+x4Baq89xUr/GJnwui+AsHt42WIzq081CjxzGS1VYBzg26wL0dUjBqjD2
0mNcxE7HRKGnaLBRMId4hREhDDZD934bxnvSSS+JhIM3eSKgudCMOwIfjwZreQOHpxPeWSTXmiqB
9hJXbefVofIcsPnQqtIvaIgjAFSkWXg2eoqOgBGgvoNgeodSOoWxAzj5HBs3M292s8rOqfNS/qdE
l8GNYetuu1zhUgF32+Dpa4haHNS3Hsdc0Qx4O3Zmy7AJpGbD2a6ZPYld0zrZwafg2O691LUh+NKX
aAFOYeS7uWU8Sz6AnDbWrBdgEitfxV0r84S0tyc0PTnrNOG0SUpoeVlWb/q6eabEd5WIt+SYaSTb
DO1h2b8TiPfD+8Hio6dSSAPcCUtqHj6Y+XuafthmHqQIUH6chdr78e9vlOh8MydB8wSDAPQ8C/ZC
P2VISUvjGCkaNF0uNmQkBFBtovDb7IYNJHuAIzrKsyee/6vGCc8oxd/a5GFIKUHQMeL9uAb0LJY2
XjumA4a0bvBeN0qE7c4KMKdTr08FS1cUGTWnIxx4tCFsSzX5tsieOqHuLTvYEINwCpL8utgnZXAr
ITzC68ecoO6R0HrODOpJfORy4u9FpCuU+THueRzMwwE036tKKZQoaCaA68/C3lZatstdBUt5cz9C
mONMqUZ3xbiJMUnDgkuPmNmJ46KSFtHnCEXA6ultourmgMnoJ2A9+o001BUehf0OAKHnjt1XlNcP
S2mlIjhZR0G3r/DfuEqHOrwMic4VnqZZhxHzfw4KQEmOGnJdUPl7Hi5cNwATlYDvzrj/+yMMnXPD
PZzDIrQj8n8QB0FGKRxjn1XmzkTPTI9Zd/UvQSanpG2OUlMfGnqBKTiHOenVkzeK9INwsa3xPUYX
o2n3ztjd5TmsQ+xJGEmJtsWpl7KzQRemTXthKvdGT4yaK08N5oq0qSCKaSs9SFoq72KfDz6H1sVW
jUsraGg7AKTjgz6DR5C98xPRxMbdi0XUZgJ0DzbUEz4KP0Yo0TbbkcGoSRNpud8kIMN7YnOp3DPT
ywmtyrXyKRkmn5htMkFtDEDYcPeW5vJWy8lvLDCRdv0GoH/Vzmxrnkfhk9NxyIzqGKkFNA59G9e3
ZHRekqk4V7q7MpbPBy6y4RwIlAgoK0d1vtiLU2bZ6XB7OMy32JrkSntRnMFLndeo2BnzTzpl255t
hRUBYUiyn6TLH3UufgV3AzcepfpeCCgpaKMjEDdyanaTmNFQdwe1RaDVKl8wVa8AlVolelAkhjBj
OKgdGhowmGof+z2xUGAR79rU8lWW0SGyVQwg54I5JdFmq5Std8L7U231SHmMBgBEZr/rDQ07GJYg
I0WWH63V/Jp1zAybdIsFiT0XfISDyiGg/4TDgpcgMpmBkRJsZPKEh9DRbV+WEIrwqNhB9OgO7q7p
q7u+/HJqJlkRtz7tQQVvp5d7jflXSEWrt/dtWZHYBgQt6TZWAxNFVVepPpFCnLz286VmUF9oPzXx
05EFr0YuOgSeqTstKg+t0cKNK9EojAhkOa/R8wpZ+jl9iSzD7zCnsqb4IdrkJZzvSCv+Mest4Otd
Gs+ow57N3gBYjmL5E4EGAKHgOqcduOfgO4F+UtRvefYZs33DnkzaqNfH+SWCT3pkQu8TVbJOKnT3
WxopMlbWcfk8qDfgUgBWWdegPtLCN3taGq5wY30qkkRNoD8CXVmYdjsiD2jG3yn53itqdIyPGHyg
h+N9zBl1ZsxDmWOz8+Mouitmhr7KtEK5lxktw+13SfSfkb1rBb7SxH4RNiTN6bUOfppc9Voa56D1
3eZTluNO6SiqhbinSlVZNMHh3tvWC0It0otZ87toiCl7C3kq6ttsp/eK9TA4yodiXdOx27C4X4Ud
whj7V+bmCVLNCndlWYUfOTJZrUs2olSACQPWVobVxEMqmH81jvkx3Zsj2h2gPZTbu8r4nSIF16my
t7DRZdqTXjwCrITip6CEDcAzsqwF7QiTCHlhse/pQ+GuoT4ns431fI8TxK3uFpubpaobnYdZhHY5
zXICYuDRNclHpEGjz4b7LCRexUZYxAJCKbfBwEphwl5nPTQ5p5tz1VPztviW8gpJKjv3ESSEKJqt
GVc+GJjD+EOWc8x1Jnfx2HghloTOrD2BjG7FMhLujLFFyrWXoWDUN3zFgDLo9fAi165EWQiiHKKg
n/RnYezrJxYthL+qqd/feKXBLI7j3Ygr2E6ucXpDCI78VKlMxjHPQXRJekB434KJW7hlZjsQa9xf
5nk3yFMc4Xfz7He3WGBcbwXCvK5m76lVG6XmSXeAXrjXedJYv9robg326wYE/4YTy5lOvUqyNIjl
vuHaukTxsqx3H6ycgdQoT2wvpzo5Voa7A793dBrmSeY3cgAuHvT3LuWBoq/6mqFkY924p6iPe+6r
aEe6AAOa5mL0v7kiUG2cDc40mFj0HvpTpEb9aqgvRCq0YXO0OdCrEavssNaUSxuV27FV7pxj0j5Z
QDyk9kQW3nrK7D1afTs7AFz0kkxldXSsWTlmrESdu5a/fazHL6Fn5D1HWnMpxndihv1BGcM7ZBK5
p4Aqs7raJU+VgMip1g5x1BEaCYiXY4GMlhKrLLlI2W5KzY1AwUJoe/sc8krw1jKehww1dV7PaAhO
EDoOmWSarw75o+2iHRZV7M2yzi9z2IgbqjovmGvYG1huNmZSuptQqgALDYec24n5SEN2y4q4ocZz
kBSgX1krLkk1DQruLDXx+8PGmgBvPYlyh+e1BQDOE6FxbO0wquFdZ4EfG6G08chWjNiLwuqjRXnH
5j171dRg3jbmHrZOvA0i/Zed0EfX5ck5h0rNAz88CPDopwCSIss7l64R4DrqhkMM4OvYgk9DIl6W
50gxs5VbNilrHdpcPejDF9PoYQHCJdr98a+NDXIsdkuUocuf4g3w1WTS78luyB7RtVtU9g3ima+k
QAug9sl0Af1kHWVroIlWcu4fkzmYuUR22G1+k/Qpe3wxwjlEakk4qITG1bZzss3NGbGyVageOTjO
rphcJhi5Yx4ZAX/HxgQ9TnfeVVIaKK8GZyN0oRybMgKCSD7yuiKNAr6YmsBCqczPoU7FsWW1dHSL
7jcHlLltOpF5nZogHp0HXJ7QmnB/uaNfl3QRkzY3/jCxyxvd3vRdO7u6IxnzqW7CKHXCYEte1ISU
EkWKhrrRXaAAfV9WqG5rebSapMTpUNpMXnTlkHadwi/Y32p9LLZZ03txBOAxWmZzwgGtmraTdiAq
yfJrcHQyU6yjjXdh6iAnF7Z5zJDJchk21yqPCsy++CepR0HPxMMF6LBzaGum34EYY2oPjcztKIxP
UXxnkoZ6LLrn2LHKEwhGrYtRzeh6h7+VOZmaA8W21Zi5QzAjfeuqap+HPjQ53ECYjbZG3ry7cQ9e
lQPXSsBGGoRwrh2ykdaCXeR17m68ceZR1Osxjuv9zAUMoROivuYweEb1lKa5eTbFL3wTHmJF+YbM
fEYBo1wb4JuUgCGbvU5zfLJHvQJz0HnGtDMrW6kGX6Mo4WC29JJROZAoKnmUl8V7jNTqXCuBr851
tg+t4meYmMij14YYFMTHZlQOlo3JzwqqYpNoxiaHvbqhVWWspqRy12b9gaON8N7ypAQwMyLB6izq
ZXRksQfzBgyOqwfP3VTg5pQdfS2RgKuum1xUUbs56AK/VajYC+NYzSZse1xvbOJNVFhZQGUwIoQA
1zfOcpEVQjWI6nQf4ZHB9jWc8UljeKJnqPZ1yhzMyJdxe4zZcLAxdqSuwCLCJp5wKzLi1K0QU4D1
5RKyq/RtDfxOZr+1C8XbWSyMxlw9mkq1oHR6fTdWzZOjY2ZLsvIC3Y+1QTEKOMe5cTLzpwY69r63
EG4yYNwVKeO1AvxiVYDRC41z2onJL00mSHoPKRYOPLkJnKIkXPCsygz2rwqA1HmmKrI6IBEjgFNo
plt2b+BQp2hkaqciA43RkleoMgMjqF8sChpfRKY3LEbYuKPZk1m8hHqwug3H4k5LFxEMj2QRddHW
HrTu0kdNf0FW/GXUidzPoDnCXDtnNRyXrCc01o5RecUcWU56nbkYVui03HVGtt2mieEKuoXzZWo8
0WWkLp1jSKmUEaaT2dCqgQ+xkrWWp0P6WHfZM9g2NpvY5kkbHbeONuC/tyPCO5ThRYsSC2a7FFu3
eyxjUd3pUfxjSCPeCbylqFoV22s6EyCbZFAhCiAAXWz7E8aVJ4n50LWH2dOUArdpbN27Cks0fRlZ
kAYbN7W10Yzuu0p79tG9IEzHR/yarXVJ9KxAOpZn+PdBlcXbkdQPaieX2zfrlI1IlW8SGxgXaHgJ
gVXEKOsRpDSTAAgbQGSbdOdV61rsQkDG94GFN5ZR3yo5KEC5TgzSvbpjgeOS4r41Wu3JiAgBC9xh
XJli/FZjHWJcnFuoufOnmSYsZVAL1YjPKg/rnTKf1Yx2bSiR6kFpwoVN7o/eudjwS+ikfzDt8646
ltH44TR2immc9qTWka9mizl0LobvoQuLM7vm4pyov2M4OodAHa1dOdtXdZTyYFugbJWOfLy6Yg6k
6psJePgqnmH59izgqIxxcXcT4eCBcZwYep0qxAgB6pCgEQ8Ro++928p1Tbz5rgTUszI+MS85q+Ua
r4LhWyrql1KoBz0EL+w0Vrmf2VGTFvceSvMB6Ycp4ZNHNmYgS5nuEZUZN7d6n0LNZ45nYP6E+RaO
9GxdpFqrRKs3OLEGqI91sKkW83o4cjR12U7VWwvYnTjwmYmNK/LUc5izt1VxF5QVqnUOl43N+lzT
6V2irCPmCh5zPCALhnpm0AjU/SGyYF9kiNbsZHa3YerChjcUHOWAY3QpC3ISxmYdS5KAreKwXOR3
swm2S2GwhSqtwf13Xyl66Cso2uwSuH8hefimygk16JtjEwRepO56Dsv0zCiyX+vuJXbN9FipAQvJ
qaowLJDuUQtYCcqLNRqHLC8c7FY2Z0HY7sA00woo3cadhgDkXFbS1dYOBpEOyqat0YaT94xvT7T7
1EUr2L63pW2cjYKcmgbFGllydxVZkbiVKcw4nwhUNETGPD4MN6lSKocsiN9Mtcfpm/LkjJXFLlZo
8PFY5dRj+x617W9q2lTQuQEQOG98MVFZKDiQNiDXpQaOrHGbQxai0lbDJt649PtGHkVboVs/ZWi/
JLW24Y+jNc98ZxcIVG9ppuLiZD2Li/QtrZ3hOLfOPQI8E/savFHLcUGsm9xLXW/hQ0QBSDrj7Les
Lyen5PDEyWgEprWq5AiuAhoHPhXc8o7T0P9F1TcDpZtMF4DSGJp+l2Fdk0ppwFywS2aKOFwjCKRf
E+ytxVNTZ0gkIzlc+65sd5HUHptSmuecSAUQNwhh4WULRkLsGK/o8s+grfWnIGTzOpgAkLvG+IRJ
pe6LBnf5OIfueV5k2APNg9lrfloG+tFEpZPwd5xKlCdrg68nrmVq/YlzE1ly9gyUMNtWMH9xpIUX
UUF+nOXMR1PC09WaT+Eqr2FCDKCEAGgVVY0egjlkXY3bSse/kbSIIplbAJnuHCD5xIHzgzYEcrb3
bB32KoFYWJgIFE8A8OsxtC/afdCztI5elVkDfOVR2daOucDb9JNAE8KmtV1BjaGTttU9byHis5Y1
uR3HQCIzK/KsMcDxKrl6gP1iADQuKvOTVZySnAhBNtuq6aWuSuOpdmCyFQBWY01JNhPlz6sU75E5
jm+M7hVSBTxRID+r0746tDlqCUPTnjEFPFTUlZdZxgeT3uEOMP4dm59+S6n2hFqeJDcNHVbR8IrK
yd7OFmoAwNxA8yy74day2AE0514vTrOJnWICv7q2haXSi6Y6qmiFeWww6+8wVT/G6aVvR+vcJnbr
UbuXlfadj5k4T4gYVJP1pSnCM/SI5mhC5FKtCrl1YQH9oDGIx/hsOywfzdQ9qkIhjB7VHk0ms0R1
MSS4T1OXLSPCAbriJO8Z8zDYFNXJtgK4iPDigK27hzIU+16hb0GH3G20lJNokPpxHFt5YdO6rpTg
rYSsjh5nM1uw9AboVKveVdA5x6jl4LC5vcu0glS8qz33KNzj8G0YguzkTjeSCUN0JEswis2kKaMh
T6SreUbd4pxVon4fk0BqgMRC53XCLADHR+3fMMATYZ/qW9Ikv3OhmDs7PvakXOUGi5zWISPUtFir
590v8Sp4WmKmTD0639xCshN3KH/5+IBDaNUpg7mKdzIY1lKv3wfHoMEoAkBn4bvmTE+cnbuGZty3
Jp5dQwcSTW8JfyMJFfF5C79U6zG4Dk2pnGu2hvkoRxjX1j6tJ55YiHqFMz9YauFeslHzwCXaHOAT
IN6WYT7AEiKfqFrCvEbEBNcKgW+6zzpn0UbEb1EX6hcbgVOpRADbanXy8a5BKNGH57LFlBkbwGXy
RefoqOPeSQDv5k42+OwkvlvBQB+BCJjqRLU8iblHjZp7NoBAkwBF+gMfNB78rLHbkx10Wz3m5RI+
cDY6rdvNnZmg9nWR0CTl5CtZoGLr1FmYmNR8XMqErwl9l3fJttQeULujIEEDu5KV/EQozoZecYmY
y9xLbcqHqEamqvOQ8SIrJbqgFiADRwiAml13O8c1vzWzZowZ5fDbK/eUt7FNfp30qlGbvdEi7oFp
5jHU2/ItRpMn3aqmCUgLRADuVVMUvPD7UcHk0LbgYGYymcYaRSGTWC/mfl5l+UKuktEvKUewSxJE
SrMNs3fEjTsMzc5Gd1fpxl05Ns8iVEj3KaObZaBNlKHBwhnNbmuPw4sDab+FAzuE7FNogsi1UJsR
u1U0bNFKY+/N61PToV/RrGavztZvDcHNC2dc7Qx2vNDte7IsaVXGsVuNbqVt6GeQcSbHYWph70TF
HVDIAMjCTk4mJhc8mzjdv8jucmEZFkeuE337Z0FmARk/fbiJ1HtVsU8l9kSsc16Nwciz5xZdTHww
6m7YDjwlfRJXmT0AFg0nhJTwZloPHfK4TmfX/3ORJhpQHWP24BzEXuNSVJQ2EGsTTLmF/hZHamuj
lpbxW67clwHClCJuCCDUHt3AGvz/L/Gt5/irLprit/2Pfwls/dt/fI3//lWUExzxqP3b//Wr/uWb
mr/98UPCn8L7aD/+5V82XGvtdOt+6un+p+nS9o+/4B9f+d/9w3/7+eOnPE7lz1//9FV0ebv8tBBc
+D+HtqraH28Ur/8fP/4f33b3kfFt/6Nr2vojjX/+t+/5e9Crajl/EcJwHdfSOLN1w/ifQa+u9RdH
kK9qm6Zjurpt/q+cV8X9i6qbIBQs0Neu6bgO39T8PehVMfS/kPloCWGapqG6rqb9vyS96kTGUlVO
YZHvv//6J8tE0YGbUNcNzbEZWGg2f/71cc8x0Pz1T+qf7SqurKSd4pdBBStsxZdBA/KZjLdx0B50
p94Yo+sLA4+jILfTyLCE8gUyZm6Yxfhm3bOB2HUAMFUgISFOAz/k4Asz8mXsnsEbc6zpBxahz03q
nBvZc0MGb42jU9LNH3PnnnONQEujM0964/qJHJ8Sa3j6p4/k+vdf59/yLrsSidEur1vo/6dfk1AY
slMBhmg6n+k//5qAFJy6DvL4RdqYqu3+tcg5daU6UNfz67Afb8bYt50JK0JkHkEcnMN4vBF65xtp
4Bs6vys8yJBKxOFeXYlheDVmCJbszYeM21o3jo7VvTa1cZRVsB6QFgjdpOAzDlwcPrmNm6brXkVg
7AGFw77Kv4ZZZ3cSeiGT8FC6PlaVI0H0GxmSyYVuwpnALFin5X10FIAPNaeDwfa6GLBf8ILdyA8H
4yAcyBREHIWK48NdPhnO9ItKdCOLiF+IlzUnGwM/nggj38mUDZ/JmZxSX5/lIwKfRyeEHCD4fa0W
5CT7jQ4LYJdfRQwRODc3zmzu8155/uO/6Qlba/QB0fiUOzkUy8hvpHkEtlmjtVfE4ClC/NYFeZtJ
cW2yGCWmcP0mK6+NIG7F7m8IiU9Fwfx9dr/7DN/mSOFYBvv/4iNXlyv3X65sRxUatxCLPJSblsb9
9c8fuW4Wk02Ao/pkNOYGQ9FBtLEv5fBaiCWqhdO1/uHZS4L9yCS/Cl9kMz3Rlu7hyj85NmKwxN4L
p38dapNhUnAuKoua19oDznmSy0YXzUpYuv7s8NmiNqSLPUjoo4VDTDEN64EoKe6MAU4in1wdvMnM
3DsUpoWrH5YLRQCFJLgTX8twg995lIJ3KaU+n4yD85+cnWtT207Sxb/Qo6qRNJJGb5MQLsHhEjuB
vHGxsOhqyZZkjaVP//xa/icFhsK7W0UZY4yR5tLTffr06U5/i9FLGSlQa8Pg1gy8v6BpF9WXOpYV
sL6Wf5bQmR7kE8Wj8Lww8CpEo7fJrmTlqoFzhtkCIqI+LAUXMjNTkYQf87nMuKn4metJdILahWVa
OlLLPUEDUOilcciRqdEH5MtP6hgO8ZhnZ42PLICfZ1cRF+jLyg74ILaLTKuzsV8sfXp16F8UXXpW
QbimfvQmJ5FnfQvqyNLZLT/L3yK5NMuD7lez7i9aVV03Pssu4Sbr4FzbkRLkbXplMrR4+7Sc934x
7yvyH0V4zn/ncrVz//GK8V+3vA4DND3jkMp7T2sstnZpvP1ywTh0RsuGIdII6bE5oSvLGBbES2rJ
ZswYX58xpGHe9F02KLU8dcUQpOlZnXHrzNtkCVues0tR6zoBU5vLrcrFNyXCIkV9XfkyzPWpqtbX
PX/jk40CLJ1/fD8cBK83QEjfbg6J2FdwhXTsc4i8vJ/ez2Dx09NsAQJ4ZkmPJ2M51xusWqQv2k38
VJdYF+5J1pYOnHuAtgvb6ROxNGoHkrQNzkcEnxs3gJKElXbC9KpGBNPH5H98sbEM7svdysVimLXm
3POMjtyD3eqsw055+dJd2GxEylFt1Z3s2XzY3pH/sV+LFNJ1IxbUwFyzVdN+BXsNWWrpbxs2Gzia
sYsAJkhbmwf0ok4zqXVei+4GnD/Qi18bZ1edRH26RmSLpnQEP/EntaFc1o8p9/N7BgCADfoPJ0My
5JRZRuMD/Yp460iStO68ZyVZVJszlnZbgQdvUYjnbPypl869albg6iVSIHY3hL91AdpNdgtJzIbt
q7IIwjYt4syOj0AbFVcbo45cYkrr1BU/xagl1nH52K52DzDU5CAaHuAaUm86JL+Nh0UehNfqp+Pp
uCNUcvLqUQxqvt4tnJCrzxKkYbJi3pFJ+BQ/7D+7Wf4k/fq4hpxZbuhFPqJF/AmHZUYOgxr7JSaA
3Wus8LYCLpniQEQQspa89xjGVNKT1raZW1K8R6u1DRxcWNFzC/Pmol3mv2kB8lAE3V22rRqOAqpF
Pl4Yb8y4LAyibaPjKPR9Xx2c3P06XNJDx1GLZIuly5dPbYBpXobnauQYZQWLpbS1vpBjl/r5GxDn
K00rQdxyuk7V12yDmwbr9/F1eerNgvXd0A+i0PU0ztvhgq1WHgLLy2Z/Xcrv7xIY/FzjBfzM5yTA
8rcZ9mu3aPMYQWos9s7/ptEcYQWY6QB2apwLTV7I4aDmjX6QXn18ke8MHtrTXmTgYbnkEmPx/l56
d6tYh0RmijwFZgtZV/HsdJpf6WQ1F79DZ85PAxyFo4oPpk+AD2dyfc4WC+8jqUwNobPRFx9f1zuD
B+YWMZls9DCKDwev32nHDNtxO12XqjmXFWiWccPbAsGqgl4EFs+ghRDBUuTQs3ahQ6bWhcBYt8Fl
G3CJtb0h+0L9zBLpkDy87HGOPr5O/9BtZIID5etI+yry/FAdjB8No2u36MZmQe3ypV3jI1ic4BqP
UVTGHY6H0d6JBwmQeyYLUXwCOXIVxUR1wi0wfjT4PGk9nDRoBNR0XIjzW3FEk2E8Vba6pl3CRd7G
tJ1ZUlqOQwcPU153OhauDW7zMDjiHHn+29Ub6khF+EaAZHGgD93+xHMLUJ16YUdqV8UyftkE6/ai
ruvHxrFP67RwLukZMJxHAt/T5OpcrZdPaiihczuYYptAXs3jLMM1oMtLsbbpKZ4ntL4u+VUvnZ8N
5oO+8GZW58mvRnAwEjQLO+yqCyAToJ/RuZ8sz7InIZUWu0+xDR/aJe5JkNAEqKPsyP/atRBJRhcc
NVfPnLcLvSTayEjwFBmJyNpzyxPylzBB2O6IDbOjKinG6TkManRkqE7k3EpagPpkMHRcjUAn1IgJ
TBxa8iUC4Si9Ul8KMzyYZDWe1nE1nNg1KQrtcazQ3ILTYKvQWe7K5CsWjvfu2vTU9BZO+JpOZabk
41pqPeo1TlKSYeSbrr5GCFNsPDqHyRD/FD+gXFKOo1LqmEg+MzianGuB+DqyfkhjiifGnFS00HRo
HDt4/fc217d1Uj2qwTwV6fjQRnx3opkqELKTc0et62vtVPFFkfZ3dNyAgzL2CxtwVbKqSDqYUzWu
GXtKF8he+eWp2Ul7gx2HTUuunXrjhAYZMf3ZBu6i9hiP1vL/ExruImxBOyuzip7qHZK6Jnf112Qt
0vnd9s76qNdqiz2rC27bdLajbB8fMqWCgTjsoS6ZiEJTKGbD5MqS0uR4y+c+HsUngFwuLOYorpGO
+VTQohTZcRfST0TT20E8gA2fbGv+Bx2j0YalpzysPyY6z/irxKPayt/iJg816y7kAnwR27eKO29a
AkvxBibv0Vmq557aYiTv4MzvyJ8jTYagHK0Uab6QXqHwi1RUOaIpkyW/nWD5szAl1dDr5DcEbxqV
NWkEY4jBKfqmp8UHUjy2wMPHESkQXeqrC0X+8dRB0SGK6ZurDDM62vgp94eHJg0gZLLFap9/Wm/T
3/S9Yfdk2NtgidL4uCEnrJP6scdRntGiOAaoZQVVLcr0ZoVBjOAht2N4q9ZsFEta6Cxp3OUVOdrn
3qdJejJimkyWno07RCpkzlpitOqxqJOMuIfhNQgF85dbaLEMVNvjGe39+Yh9yKmh6C5HRsKhEqM2
ro+b7j7bIdiii9mhkM2NjZH+No64ML7eqa8fG9nJr37t+iEI5vnG9wJwCGXEL39xSFVepzYrd1sv
zJYljgYfdKmzehNcJFV0WawJyPBPEdWiyTOrs/BlgRNfuPkJhLevEqJWUItyHFkHFfGPL06/DQqQ
NUEHVE7QAGN54ETjmvvuLvXqhdpwpDvAHeXuRrythv4ZFkaW2nFyoR79TcLIpNrdGJflY0CbbY8K
Aq7b3tXmLCAiNom+NRGrnbOg3QKSFNW1WQfnya6CegNFkDMDKf/TVRBeD/VmJq54O+jbdomfWNQc
JgPl6owJ2dqvjeaWaYHUZ9mVH/c3H9/6FCAfzAuHH8hQCDqlA+8gHqrgwSi77ZkXlqFd4dl4MLga
eApL7tRFfa6OZ5DlCfk4/JgjEONzY9MzQXwKxCfEkYhwPFAovXQcABHXzCp093OT0sWAFdeyqoin
Pr7u8L0pA9YKuXKljXEP1pOToLJVoE+ywPYgcduSUPQdZGqmmbJwJr5AoyBCdyosD+WcNdrGKLQ3
myu5ORzhR93RgleNw0J5jvpsGg/TFhdzCRbOzAY1GNWPxWe1wj1JHAxGLwZ7KybNQ73QFOZJp+Mz
+AGC+Wt7w+SakxhGEpRFijVRdRs+E9Pg6IQVsnMKZMBgYzu2vVqZmUIJAiVkrIjeVuvvCBTkADQY
oBXq7DQ4o4efbrDOtHv+KWGwjgjfJ7e9D5r1d2NZfzaku6qcsOXyKcqIOKIxzS4cxuv8uDunJTg7
XCm+G7gRvpynwvDAR6f10Wrjr9HXUhTOJBlukgYmadkLaF0lDpEw4JryiUJt9WhCwIAOyIsVVBuY
H9geRNJOVYj9UWtiEWqZlcO+2LCECvZGar+oqiMe5AhBkPpaUKqoj9Enzq7yCsVw4AWm7DRi7flL
vIm8PpX1Jg715EzhYNa5c+90OImr4MTJkcNnox0PYwFN3xkKUusmwqTF7PKDocj9XiXL3C0XrUdg
FGGyHTgdeAVS0NtuqEOWChmqj+Ab6eBycr8KOz4klmUarTm5qG5Bf2n1aDVi7+seHbz11oYn9D0s
T2w8lGBNYFK1grG/Q7HNdj7hxIaxsyH+oh4enKC/aVuqdXpTzDm04CK3NKICv13kLUuySIrZTlMV
UHmsLNqvLtqGkjmHswuVnEu/UM8wXn/nrl24a+QCSVdANmSKT7FMuDQRoYreEY2nKzCFrCLVph1t
/y0BsmnZEzb06t8W1exPxorMlImpg2nJhd4b9Fw4/Lvtt7Yst896S1GKGgQOy3iAA/WcSI0lzabQ
8vRo1ES9MaJwbYFfleD0UWHEwRtyNxaq1dekiS2ilbjWG15CXW2mRrwySEXsb5XHgs1EfoWCVF8T
UCehshDcVz5+37K9tisOWwoI46dkm/9o8XIN52RiV491RORrldOi2JbCJoBP9sVson+ZnO3d6uip
xX34DC0JQ88i1RsaGrQtLlWhmLzCxccUJNZQmo87hCiWxnF1wbTyBvDCKIJr8RD9mEYXWvogAxIW
qXlyOnGuOOCK1IJCmZZ0fD6fbP/ex/H4PYQg6GukeJHNu54ghaTOr+qeX5FOf7RLfUla2IH9s+k/
GyUlijGtvCApAz6MLAuNCh4I3+oxqctHeGIMFVuwEL+q6LhiCbJ04tz7dXaF3USe1yWidnEdJlNE
gzv0ZNylNEQIzyk2Da8b/FLHE5MER6UYcSi4tedmy3AaGz3pZnxGhBFjaJi+sUR9PCkpRmWe6Abm
YdnyDY5GohmFHKoG5Rj9Z02JO+L/rcb/T+lAsZwVSxfvKu/vtOA1ZgUNPIrMjPLoOTokP3OZvdHB
u9UpME6regv3tMwuTBreEjbApcvJR5PbJZ2si+7cp4/b85httveJ4mqildj0RIrgVmKgOzx3XTr3
5E4Rpl9hjhUFbAikcA/GYQ2kvE4PiHvV8050/V04ls59D5sxoYEzZemrDqRJbqzEoUVReHtv1+Xw
WXdUtPZ+fyOAsV9yNoiniPjM7tKH2vnJqUZ6QSXK/YLjTCwR4qVJTkQyNJP1MGs+OYJicdIYWUo+
4UjlO/dtEd46G2dzVhWp8y0L89XZOqeZBY5t8TgtPZDMBYzp8VObdnfErsXnOmMsUegoPk8D4wQs
yVZzgiQpv2hACZ2c94t7YUcatzdDjjxcDDyMU4CAPXJXdDoY8/Ehp7dttcOiJHSQ/SzJzk9NzJRU
FfTJ/4NmvWkK3ZWLwmUW6hWLjIqGBLIKMFShHdz1kQxS09DPRq8J8T0I+kXBWvrYPfDfs9BTrksF
XqTD8MCtaTZwUftdXC4SqhqFsQOskF0Jpg5b9EJw2ULNI0oUZXGpEseOuF+SFwhmowKLv6BwTdfO
T4F6TY1/H4ObcMuKPEDScuZuNDAGvh3HEqWCC8FVRKNJgIuiIAm2MWAHy3vZPpDU+0+TH7c0RxCq
92L8IA6UAQIKXBIWh65r4W+KIQvLxQTRDwyzdUvSPfBCbHiLjth1MbCHJI2l2vW1IVdUqOBWUldE
kRO6TYBOWTxBoNL+N6SDxQQEl1SYoWtAtgmkrRg5j1f9nQBYLZySzbj51SPVc9zLeNcfRYOT24nw
NENzAMb0I8WiOwjmC0EjbMhmsOK8Aa6k6+sJ3waBK+LwHNnW0wmzx9MARD6RzJjNAbvGbjLFU0ID
ZzuJiUtrJgV8vgn1NzgOM0lbfbzgXLmuA++IGEIFJopC8ELJAL+Mb5wGRR0Hcf89iERegYTUhSyi
ogVMxneXhKCB4GxMAgsBpydgsAcSonXyW3IDvQkuj1yTLPKDa4oAfsgMeG4MjnmwCcbR4ZQa/GKx
jcz1pmjPGccLAbYmMAtvTBa3LGhBLlWDUi0EeGXZEAPZQOmdVW5v4JecDzTw/V+ujUx0gOuuA9cV
7OplPKjwKwbYlNO6Vdn6WpBVHZVziQU1Pp9eq+eW8EttGadNPk9W/Y1p2LD0KnGK7Er200iDNjK+
R4xH8E5sgXNH7t3Ht4so7Ht9bf5aRWjCN8WicDjJWyVZwmFhIWPzflpL7heiQNSCDupNdNm6wNIe
js1ImmDwf1BEcCMZYSCMUwmUEr+4ouP6okNCOIA9pPPhW1LUJ6ihfJFt2AZLcBA2W0tSpqQbUQfu
VsJ6JFOuS7YqKXXEPb9NyZqRPBxJxyYpTlpFfg0uTS+tfwi2qmiJdDMxs9XfZHOqzdfI+/Xx1Akv
4e2yIkqOI1YXMhIHoZcf0A8x9xgect3pp5pk42caEF6x2LGabFgzPqhN8K3260fB6gzNUCR7Pm2E
5nF0iBc1JU1+S9lXeNnGoB5T7o2caFcDf7WnioxzvWFtpgz9uL0zCQiYyeZIK2OoGdKIaAqb1FYB
ydv9+rUjJ/nkbOMKU5OfJPRmaIg+dqvHYpmckQ+jjgg7EXGGRsG5rHnbE8P+yfeRWTAp6JzpF2Ha
fB8MkjQ9twPL+RNVXldNiSNkAHNQiG/4gCIi/w2SSWB0Ik5g2wODIg3m78LLhkSvLNCekheY5Od1
kGYopZTztif3HgwPVLOfOSUTxNEjz2VUPp6md2DtMPJJd7r08DWQIg6mqW9cfGUvLxZC7hAvxOTL
maS8JdPG7HJ0hbeS/bTF8oyYlgVJCh0eRE0mSdJZ0wgxqhKuaSBrqIs/ZYToSw1nAn7HlrRBHZxE
oAJ9B1LgEr6F+bzaEKL8E/kjmXkMSXrnaI9IdQYcDgrofsrwvrAcfmDRABq3OQMuG5DM98BJwKYE
WrkRApWCtzBRK1ZQNcjOWpdrXcsmI0NLinnkfnqE3o6M93vWFtqvZJdD6PbmwNr2CLEiGkyZfSuS
9uvszBghRnS7GzvMOB6gvLAQLKtypIYsWdOPiJMN+fVkA3yU1DdFpb60LDLJ7ltCfrt17pPBp7Uz
K34NRESKnrTOXLL7auC5Q0gFbGTX6dWIRyvEDDEMkqSXCFgMxAhvRAzCx/f6TsopjMjVKVo/wS5h
lb22kFFqO8dQFLcQIkCSxqd1lv+Q00U2uuZEM8gswdK5xjWCxgfTOUmvJKoXdgHUQIQw22LeYPn+
hwsjwwwfRMGfcs1BZN5TnhaCouSAFIARAgksgRRzBhk4y1RYU45aaK/fyO+eCTVCnGWxqlVvbwRh
JHVw/R9ABu+4BzCvolj7YjjDSH7/YtGOkTWrtWeyhcQ/kzuKtQRkOZ/4KKP9CvvvTOgk1DYC7ABZ
T96Z+ArwDwQwEoCkiDgCYOrk+BS11GGRppcEo9A6hGXj4wc5/5OPGUFsA/vxIF3BVXt98Q5NScno
+/tBlZUtHAM4ErCJ4BJMEIBmtIkvzcA29DBrO8xHijmBQwBR5qRowf1l2LUWLy24TNLlzzbFSLJf
BdnMneC8X0EigRUuBBOxIQD621Nn2d8cWSPxO+cXwbDxBL0JtJHfv5iLaAhs21BYPyWbrQsWyxqZ
yF8A8GbMzlqIU4WBhQB0KUdRUhLHmA6d0Ca4pCnyteBSTs6Cgfh1HNuM3r1A6BE+7hFctuhgEUer
nibwjk4XGl1LvYPfjYAK6ZiU4BTzQISCRXH0rzxwroVxI+GM3daPdcBxCgnLbgWHErzAF5ISrY+G
PP2epRGHJhFOwRYV8092E0oZvTio8Of1/Wd7tMoFBZZUsnysroRSBTODlKgQ6SSOqFMuAMdFeRIb
MwRJC4RP5gqxD+mLcVkPLN8Vw7UcnjUywWTs/YtxQ7w5OeUQk5KWd0iEtGV94NQJJ8l2En1uvpHB
pgLZnOktgWKPKWfx+8WOAvpw8qUEbEjM9kZvMIsln7MGEIT91TuwMsQRcnrYNgSvHy+b4J1ZwS8P
NcdORP7ikDk0+u0wmKosF9bi1OQEVjt6k2DzhKNgiCoUmpVgOmTPMDmcpVMqAEpgrhHhLH8onFVx
QtSayLEXYhj7AmdX/lScXUsTgc/or5/vOQ79l8nTkSAZu0mgfAIR5UxtIAhTGJKk/Y146kKoylmq
zQDSvuR7LcwXNpHYVlk+RU/mIkfXVk4BWSDCTRJGnxhHiYepgQgR1ZkJbhoRS4nr2OYrGrpWR4xz
8NYIwvHQAkR5PiW8k2P5YuONRZVQpeEmC1m08v+pX1tMLApODYlJkgLjSE5I9bAzh/VcNTQjmtgM
UmG0sXfthiOfo01ykOHOPCLzdq9ad1F74DEr/Gdgdgm2ZHxlZcrulfAWOQ3oGYAxBLQ7l15wsf9d
8kpCejKIpRcIN8kxK8etXcY/C9qIgFdM5DWSYyyoyUkjjSGHuxzkrQcUxB4DOOtndaYv9jEJ8Yk+
RmwNZL+/juPI4vuRC28Kd9t/41n4bbgB7Uz+Einq5ZoG7rFdyCzvnBJmhPk3bCK6T2GtyGFpKrdk
G8vvSa2eFiHUlZpMFXoGgg1MOXSooXqL9YjYR4U5K3qOZXS1Z8Jzkm2M2MiDGO8andyQtqihX5zS
3+aiTcxMIm5olnAYsJFCV0wafTK5z2AglObfyq41DkBUDLoVJQGkfy+4HWFMNAnXSQAepWSlP96j
nvgdByPleiqiIwCUaQK3Q78kQsjPLNVyLjedxBa9cGZInF5CyCkJIee/EGwlLzeFE8AY08rhJtuO
vB0JekjAnxs/JvVAiiHHkcJ5S1Tym6q+Tx9f8ETBOLhgyKt+BMxklKF/1uuzKLdWtV2VrvZGhaPV
FjixEJ/EkIgzKLTOiW8KwVZ2giGjZIxkIx1uqnmc+CnUmAGsZWdlThsvIFc4PQrSgHBVWjSkZQeI
MUF+jtr6XH1PnH8JnVEcdrlnIf0CCn+Ve6/bGTVC97WGowaFxYe1GlXx08TBEb9ISMXCzxTOivBY
Ph6P9yYwJBWJ0SFVHJlD3C73c7cYo2W5qHFtBA8WWEB8IyN4IuIOf+hDCgJzS4Qlc6kpapXoWfA3
23FE57BLIaMLQUzSSOJkOH0xz3FAjlzvW4pNDAXAh3vDca1xOV/P3xhgYzdlHM7tDohnbcETq2vZ
fUUdfJNUqpg3VLxQreaMXjlYKbDA1tgHSXpRQXiNNZ8g+3OhsUlochxUewfQiIEHYf+7sRaA6uAq
m02GnG+4DOfaF9ccRqUZQZd9QHUEtkiatkQqSb2lAl7J/ofFoBLQ4qIDqG+z4DEkgP2kJZMx8Wj0
DgR7ykqgiAfjYSwfpeOBXdN7ZEq71jQy/OQrqpbTxkZfa0QKP7e1+ICSTpE5cobq0ckdJPwiKBoD
OSwRnqqJg+EEB6AiGdByFA4PEqk5aIIjQVZEXxyHpPzOLlS1RUQjI6quqCH8RP1WGXQoCCM6mHO6
HIt33p79MUcWHrwXYIi9iYX74uTq/dVytyN9PqdKjKzO5ly2oqWDMAwl+OO0m0nWwu6hmZuHtOM2
CSaffaI5k2QxKQRX3GMxJlToQSs4RvZ6G5FpdgtxfgSNzYNOeTDFUV6RkV43u7mY/2LErSDal8Bn
qmwYhQQID5gN8AeSktx9YvwLOQYlhpANItHixxvkLe+D6+Ka8JpMgEir1Nm8dLb9JB/Wdb3azcWj
lCoB3NGTlp56Ej+sOnW9RCt12sh4lMmKAEgiduVfqAwrPtirkcGtIN71Zvnz42ubyl5eGV8UY2KX
vs5KAWW95YKvbNTBQdZzyWi3FZ5bzBhZ4psYHBJvV64RgR5IgTi4QXArlRhoVi9aIfwIrAdOvqf0
4gD0qIImLj6I+K6KsgkufATAkiBBzjzB5o7cwBvrI8wHX1H2ELo6JCB/Pbh5ZTeSgHLnUFLRdmLi
S4oLEntnwvBWIl61HB5kcIsMa5kTRAgQhvKUwAli7ZW3e8gp9PdZIJIwH33z9PE1vl2YnG1eSHkG
x5wPyUS21sut01e0pV17W4Bd4gwseq0IHjm8WsD4QhGJQxOQYHey4oSGbYFzGnV3lQemGe9JJMeD
Wv3GqeK6AsjGbhRBPsaCH1yXp+Exh9V2LqVA7RqexgZ4bCv0hYCxcH6O/fZOD4Q6NHltN+qh8HBW
heiRkFuc6nHwg4bC/5eHFOjEDKRWpkJSqq9/6or4qse3pMhb3CVkg670qE8EhspoDB737Q1lpldC
uRL3faTQQI/BpZxUstiFNCOwWpmU34I4/vrxnOg35gx3g5o1COCuF4aEMwf3nne7dLUst/PJERda
85rqF7Je1uXeARBIXkzBglA8JEaUZEu39u4iTedDyEBTpRMbFeEL5CiiS2E2CWlT4n3fra9SuyEr
LLkmqlUEP2xTpKrUFmIvvCdmfCo/kIBmgjGAWQUMKFblvzIktqSySExRAZMdQG0uEaJEeD7BJ+Xm
lz0rBo2sU5iv/7WhZ2RCHbCXwAViSN+vR6bBOfaY7Hb+B8RrS/XQ+sx8CUixpDh6JLE2PCQhgyQW
gO7H1CncyOVFwEsTSyujNw2u13Gq8tssE2gbyxa2lnF5Eh1seD8JtuEyKOr9xOkdbi2tDihdGkpk
u1X/Pemyy6QdZsJMQB75NnO6H/GuP/NZkILJHneBKN9gTF6ZUXDYCGgLN4j6Gj2tthc7fGzg9HtZ
C4eBo0SPM76K4gwJYB4tXa9W/zzhx7Yk2ysv8oQv9ZteoHzncf9E4EPCZLU6a+/r/rHezfjiJwo+
pC0eCmwWqU/yAmfmob03DzzhVzy24by9J0u1f+PfR3kvR6KdyVvsnyew8l586e1s/2OB5jetaFDb
5CUpaqQREa/xqNczHtt7HvgysTza9Mv+a/8KL/Ijjy+/kCThxQjvNT6Fxvml2s34gRiNJzwSOf7z
+JuuThTu8zX+lu89CsDyxct8Bm/a/9n4m6fTg7xz/wG7+f7J/s/3f/PPI63YuJ/fhuYyX5T8C8L8
jy3J2+MdTqerjSTKBCA8TJVVSZSuELEgkqRhOSmaqSRNrIXU0SUpsoEq+iHWQvZ8rb2zlvYZ8JbO
rQ/hVE7IHZkqKo7+A5D6DSBv4Joi0CWcTvKf3oFL1K/6dURxK64lpVFFk004nxzvUufXZuODriDQ
UnmAbClZKuI+ECmhXxY2OJfCkr7hFAi2d//BRn6TxODa2MWag4etw9PXdgZW45IIhxobOWGQOPoq
ZWICe7SFA4uHU6aAe2AAeSjna0sAIE7FpKEOiLhQTmuxkSh4XB+Zz/euK+TwoqiPgmH29evrqjzk
qNJVQTkb6Xe5LlOTmh3S34KJTn4uxapamCHUNQl+XmsKf0dz5gwkfciEyan1H6TX35vLEL97CgrD
QB+eWOsqCnaxzuZFzhiBcdZD8iuh/QBlWhfrujiXuF7KHyVpJS6kZEw3UfcjDLdnOa6b1FEJ3wN8
/tiZ8WbMpMiFU9hzqTkmNXXg4fjrvqGyaT3+kFNT3MjCofS4AH5dcoqSxrRjf2o977ugURKbUivy
ue0H5OqXP6F0IkpKbdfyGGA5eVav7LJcFxxFxVRSc3eYpGlKEzeVk9CYEfJ40UHvtVRtUhqoEGVN
3A2UCnTATKkvNxqbR5ZwKtCBeQgOJLXfiUstXPykhV7eO+Ov0m4ulaJejRJCU+/4DmLrg2gm0ZOK
oCDKoCdbIZ7VKXov4fkEx+JLSaqwdmg8h6C31CxImkrIm05JNPzxEg6Cw+OIOM2PETChdMnw/SDv
2UTrPIn8YSAf5T4LkTvZGIh2lgyVxTeeJUlb3ppyHJ+gG/iPCNKT44yR6FRUUnfdj3aEmGZ9T3GW
QUEopMgkgqcvVqKoqMmgkDz8YhB0oWbUzb4VPqBhUhO4Dt3O+7qs2+gMWiGSWNVy87kjpPzSL0fn
G7uX4JGCzWQQIXfvppHm25TerW6XI82a/M2Y/spz03/3vW793Y+Ia8chWM/geUFL21IRWERU5vkx
VbIx1PKcAg1jzBpxKaD1qG52l/9HKOZG281m+GFg0n2iKuGZendUcofx+eNxflveFQuooGJhWBni
uwPoyqGMpd41esfyggQRESVt0t84vDMTVk+ULBhneJDC6DaAradKlk0kuDX5AxYH2UUUdH18EtJt
bYGqsWAR/rHarsnGv94DE1EhxGfiStUhvb2hNsmYeNj9mOxsht2nwF8v4YQhQUp9ELmRto+fFNB5
4YGYFeODJYUg+SsJ5oUooN0tqBvUbZxGaa3RfUm68VnScFWT/JbzoYpg0VGXFyJVeAxh8t8uZ5KG
SlO95QchWdeDkyLXNXnDpNn9KIjTdJL8Uj2EiQjARrayBFW6JVrdwO0CARTYEJ7SadY1mOfdgp7n
17aT1esS+pNYbnMSBEJNkUzcBJQ1GPty91C4rDLjd3d2rE7TLJzFPQrX45LkSkUuTnSFRh/EGWLA
mAW3Hy+mKaX1cp4iioVU4JI41wFYtzpIMVL9Mwxl5WcsW9ISLCa25cxGe4pX25FZzOIng/22FL1I
RCszI0kpiVhMyvqXSKOw8HWQHbxwItI0JFHr0t5MFXt0tSLkoErMAich3TNXBcRZK0V8TDXhMIhX
NuHfPmEI8D65dkkL/4E7pRClUoxDBV02J1MCfV2YR1PQ3MRPVYoZJ8vi62IebagLS4kBYHtJGDOm
NJWD/Im66mep6KhIkE4EnSL53ThszqYTdqy/vZPEgs05wDCXf+BAObSEZeHU2AOphpJikI9H/w3q
uh99AzbIua8pi3996ju919DIWWU/lCXeg6LS1sNCRhdNRFi8eHOQxYTA1iqov5CzWvAMJFtvOBSn
klfhJoV9fUHfgctqBa0cvjU6YrdOrW+OE9veu17XY51ESniCMLReX+/Y69EjjbNfLZLBFdR8SsVZ
eyc8I53tvrQBuc5JdYN8UQxlhfwOLTXBG1j4VF4C514I41Fi130Bi72ZALqjQNMbLzmC6hABNQhP
EzsQH+xhP8dC6C7Ut8olnyn8KFQqyHUSDnMYiosA0f05cUhQgYAJ4WvS8RjZkSj/PiIM+FMEOyKX
JYK/emT2D1Ekrg7fhQw+OTmw4Sn99CJ+87240lHbubfiv4jkhPjx/bB8TnxDl9zoJDDNlJoTv0/y
JqraPQiKJFnbDkHeqL91OhBEBcQOm0rK1T++RPcNYiHF4aHnclhqqHneZCVfXOPIpcGqX6rbCUV6
EV3uI83Enf0NM/fPiSp5sg8zeTT+nEdiyP3j/s0Ge1mcEa7uf+Q5X3H0Lyd4TNa0mvqCbrzfnfKi
fBSCMDxT3lwYqbyw//j9B/8NY/l48foIN/lfErsyWtMXIek+DBUPhC8UDCgU5kWe2DnPD8JQiZmI
LPfxJ0/4IgrVA0yEpJn+HDjv7xv+hKbT979hKU/kvc1s/8rfEJUf91HqPj4V4Uw6zElB8hTW7t/3
90082b+P1/tBPmvaLbsZr+7jWAlKmfbykbjz71dj5zwn4pSvTEbzePSpD8MCWRaRocCc6JPtdcgF
ixzYyFuqhhHRkyljQvfgA4/D6nkJqDfNKY+kyvYTxnMmScSA9jCE/O4PHvHPK5ypfBi/4KJfLo39
W4sdDX+mJbGfez72L37Bk38gjH+gi5SdLYsgaD/39fk/c29n+ykvODD20MP+0XYzVoEAEH8nFnly
nv+Z1v38/H1kQphcHvev/J2lvzMmkK/8rpNZ4wmQST2XZTR9Kk94+c/S2X8Gn/f3SbtEwfXPv+AJ
qcH9I2AEGUS/emTWczXhD3SNKif4AlBCQAx+4+Tye1CH/SMv8/zv1/5HeCzHV8VhPEayHI4Bjy64
BCyfg7h/DNKNzp3Y3sppJlnwKWdIQKOpdTEDML4DHZyCoj8xv1Cxa4/KXmg9AuAJReJ/iBPlisjB
aRc0nMqxQ9TVUStviWBJfys1HibG01yTzxWQFEK+amFMQQGvO0RGVuTOIflJnmzSDQAlz2E09D6F
FxU6Q0es6zsDhkKDhErQPEEjDo7T3G9RR+yX29u6LOeIrZ9v/c2zHP8mgLuOj7Tcht+X2U/a1Z3X
W7qdBnDmGDPTwHDl1+LEo919JBf8JnMg4xXCf/LY3xycb3QtNmEzuCvLZfWEpqS0hLBKpoMDErEu
cvMinCVzKSktk0GKLPEPYXmIb04V5IWwDY6XzL69LqgY1JR4nOgMGYjna+8jonXCMBbR9lZSbUJj
kdoRyfOK5U/QimqT3UJYFUJ+FKaSeEeSTJ+wG4BYcSCPE5QmnOGVDy3XhWacS4ISL3pSgXtxRvaJ
18djEWxvWxRcaSkIX0xyGoLGge/DUeYgIhJWSNzTpQzCDP1ExdcVuQrxOieNMJZjTuUuTQ2umxUO
8ZGl9sZgkz3F1YczCmxIeH6AlVQ0b8rdVd3BORAmG9loikdrlZzXm3QuxaNC4C227oVqaBhGVoQO
3uBP5aPxSByL2xYpHCFAJn99jMH7JqKdUrsxknykTylxfZPMN+sioTdax4KDXyNNO6j3A3WjCtPq
5FfkFhdpGgQ4bThq4MOMM1kOFh49doZtkn7yV+NFYtDdkkyA5zz7Dq2qE3Us8hYE42CiATgmIhrG
BOXA1wtwlAxUV5vmdgLc4QfKxmgrAE6y0gkVuVPtNgmLgmqtAnUOPCfUMqKnoqLIfMNGgUUmxAiJ
7ipCJGFfHie3vAm+GU96ahjWoxtSTHEI2o0elcBID24AnnDR0VPaM6IjnpCcFoRMB+wc4gsJwmQn
S8FHgRgDpWtki4UUCAQq5fRTeRUZa9WxXkPkdDDVEkM1nlSgWRbqccf4TbZFrp+gCM/CIyKmhub1
OOc57uhAucOtpMmEO2fKf8KiQSo8OUlE9mfijVFkZFpoUaJwCKInRT1iFSWv99/voBgeGAYRkmYM
ynVwURCXdb3c1fuL+ocVZEvGEpEsiZRbmDkoxV6JVKPo6RQ52RKK9GXYpEi/6ajnc3Kg0+Pw8XtT
Hmt0FHwSviBD0QH41pt+GaKYVN2KWIJUHcvSFI6SnHNS1iNZX5H9qXc+cKE+tRYbzlIVWz5p/CgQ
QR+uQg8foIG8NBl+oapaiK1oEKhxBd3j326zu7AhwBOMtiQGZxU5PDKqIkpZ9+Ctu/6S7rEouYIJ
E4wnjj6RM2OqikOaVUqzjAILoa0kBH0BBAAZROst40ChINfS1tsOkNpyphm1LhlGvUb9EmKSpGmF
gSn8CXHXWpVG+5wosNwklgC+OeVDAVoEMZ0+mP8oCLqoCE0oBEXskg01OWUTosrE6ZVU6dW0vH2g
A7gDkYXSSawt66iHqVaHm4vt5qJhmgUKEHhVLLXUhTqqv5HSE7HewvwXZceczl7sDjIshGeSPe2k
GQ69osRwCJFbWFa7zQrieHMjBz7bblbRG13IGnKyOTUqiiaY7SwOr4UzQAFOoWD2wt+dFK2AM8aW
3Se0p+PAxHtH2kSZp7IRdkNweKQ5FGHVYbSqb/l2OyWjS3tHs/XbpKRmghuTqj8px5TAXlIkdjBn
gtlIAY5YNblpSagLCUN45Uc2o7iSB5aYHYh4lCdFBwQiB5uRtsgp5ZnV3sJRrSh4M5WTNwb7hJv0
tR2HB7HAshSFDcTALyRXLIwbsbzHFQ7fHzNQHPLYSB366jBVEoYAfnVU3crkUrI60zvqjkRLjVJU
cTUL1BRkkRYVsJP4KWLBhPQnS1xWoPicwoztO1R1tqgqfTxq3jvnF8AxzBXjkQJ7S3ossG4drOZb
WWayvwXSlNXzJ+kuG1u4N4j4UDXF85QshEYXxq6gJsLULNZkxFbouMpmkbSTSGsd9wjeAje+1BjB
XKKkB42cQ2PbO+vdfizLpB7+n7Mza1bbzNr2H2pVCc06hb09bMd2cGzHnRMqZb8RktAsJNCv/677
wfQXBAXdOel0dyYhPcNa97QIiE/XUkMIFVOdkiTJH9imLa9jJAOlpywlVANjxsHLSeHitLQq4jsA
Ih+XxzeO2ojIxwWYcAgZQUNxufbKst34Tl1XnzqfcrNeIIrePCcJKQrVQKylz0cHATudiTwrt2ux
CBiWmUNRI+pFiS6fctVA1wiZlxwosr1PCoVzS64JQNYQpYOSgf4LROd650QLKgMoMxQDEcjY5dNz
MpGbQVSACvrnkyEGAjmhsCcgWLIg7W75/kaGgFOuchBzhxkSnQVR7lAOgundX5imcr/czgrRwzJH
5DIo9BynC3MGY01MCjQPJY+Eto46jmp3eKqOMlNgdBx3DDPh/+ws/1PlQ/n9fM3RAsIj7Dp6k+6l
6nGFot/tyOrQ1ZK0yNtQD4kRqeA5xCbpbzYIKwYwlWpnZQ049xd9DoX7Th69aEl+H2C0UURx9OtG
CPGku2iDlUs7pMdlSKbtaGF1ztHDMnJcbkRujBfFp8gQJiWV1KXqO9DAmMgeZRJJf1OVXCNYMJnm
zUBC7pL7r/XGfkcegCs65pMD284b8ow+KK636c6ckt0e12GFyJngXdEtFSOVtJEkJPdcxvDE8ZOu
SwkG5MVUSWUyaVPlgsGUDhFdMILPTfbg89/a7U7kU+jRcLLjr+r/vT8t2kXDSAZO6DHZ/iGY1i6Q
fi1o8lwFkbEmyT8aPaROlvdLNdE5YddZnpXGJmLrv+o6rzBvTPG0nEjFZfRHaiGe6G/dXbttQnjj
/ZY6mQcBPRBDMhx36LWKd0oqYOzIZ20cj7RHw1sxrNno/eL4qyg3HUdaDSoc6vD3uHNfu4rRc9Ft
PY7OvHqZel7GH2Dlx7QQEAVy+bxTQUJrHfiJ6fSqUd1x8Ivspl0aAtdR9Y0U1UjmTFadh2tfJtqo
QKzYU8FwvIak8RpH2+5hByXA/e8bnYeTr5sKlTiqBezg5cNZdpzut+TDUBxTnkIg5Aty3hSzHDmo
4Fo+P9oPRV95kF/am0nAoS6XRMYxyb5RP2/5+EJSVI0b1Ipo2LRPH1/opk2aPyxh5qSEIvQU9HD5
sHDZu2NY1jxsSILLmL6KyndJGv5i3PKYt+TJyrc8v43rWgeT/FhnrYY4M9mipYlQhSdZa37gn9Px
m0KqTTnUUYOSaIjlfoNm/mTO49b+pFNXBZUKFn0cqTJlONLvhFl9rxo/1oBDmxm298+Mq95LXwiY
H1cEygr/SiBTOlPS7/pmsxYhKJBA0sz8QGg3MnmU0HDb9DgG4Ew4LAgIyB3v06S0DZMVZ321fAqG
B081hy/0VD4myCCg2rPJH7v8FAzsJKsk7zdrFdDVz0bW5F4d6FAIARiR+Mt4pBOiDqoP24w8QJRx
NY025Rgc76eWKXnZrnrkRNAqmK+Svz2aCQr52/mQMcOVCN1qs9bhFbVwxKwGk1mwYKAg3pvcYTUL
NYMFzhv/U5xNq3LRgbRQnjIYK+nwP6mhKUkolSqFRiKzxi8K0doG3et+fFAH3vzG4I4LdJoBIEEw
OyKGvWIrRjc2jywDppiV3KXSbwm/oifTAlWmhxzEFceY7gK0CO+McIxG7x8IjWIWXIR5GJoJwX80
F0ARzQgeUZSbtXE2+ynTD1hzHAqYmV5h5Fipwezor+SITyKS+NkwyiPQZWts//w5dRtl+QgQvar4
zLNxqnqBLzH9lTmmgrzPszBGdHMyfeoTa/WpmR0pAuTWbGLrdbCN31UN6m46s3MbSv47tkqJ8Mg8
gM3WnaqtYop+Pr9i2a0c0RsCWwVy/687R++ViV0UADREQH+XO6c9bHfRgnN3beTWgtVMiuJpaY7k
pgsEMO8WgYHIL1nxoiMZNPtDbkzO0guVRMmRuPpg71wvRKp81mBgo7AQpjJ7uHDsD2nGyOq18isU
8SiDgoC0xWH6ZLUTii7UBrA1CvlXDxx7/XfLDz8IhiI96+NjKOX61NczoZmHVMXzh6P98oUNgz/u
0jI/7Wc7pFGSdp47NDou3LcR85w0m0E2dzmEJWCX3UhHvGBoVgJQNLd717IGmOF6CmhVC6o9Lg5c
xb5kwnKGmRsNx+64Q7ekktD0VZxncoRaA7JrSRFhCCVvC9kJcpubfAG4rQcrZc5GsMoDanDqRQ//
F7mclz98Omy3ZZ1u4nXuI54nfEWGAf0usRHG2rZl94nQl5lWVAnA27nvNzpnOpfHZosr2F/PtfDx
YMJBA0bMoa2p9kfcv4lqBt51BGSFu0ZsnwBMTQ4Qfy9AR7WMDKdG3n6gejWldcyIXiic6BF7YyyC
Fwe/nouIbSoE6kLGdV++r7bsGcY0srP0XHmHJxmdisAb3VE5TMCIgUEjMZIDniXmusSbDIzkqRzf
DunhrfGW86Yjn7n3C5wMnCcRswVZBihl6DCEEOigU5CSwTgHuQDBilDgJAvl6Onw4OojZsMECdlU
Crvwx4HJqFN/+EV/Xu48Ac99Mb6PiuaDoRf4+2W8UQKdWw0vZdPTqSjnFbNPrGDHhzqXuZbKfEI8
UugIGAGBouryVZWBv2Ge4cQBeuCVoAg2RiTchfLAj24ODw/mL0yXZ5ZBT/W0DRsottBE9rX8UWFY
UuFylwrjlZnLMEGEGGmrTHR7D7bEvFk2z41Gg8ACCsBofha4w7FO0fhxUSLS1LQSVXmRUiPAE6WM
UnevZzbKV0Jx5IuXjkuRbWKbpNy6/0xXZMnpmWKOKIdAUU6o2bss4ind+jXvkouvD5P/y6jBJEnD
CPYpSQgJJ85zu+TPPkcbRRMyDvNcTCrdAVXUs0zV4UTse/45TTMzY+X+U97ctEhfITZdysirk731
sb2R7s1TFuAhHJLK3Oh6YHzcPIKWktH+y2jAe8iFDl0L+W3JiIe0R+sGsFRuUTNRLd1/riv3kd6e
b0wmgJqOPUca2trZ+NFkR9jdGTZUKhiP+jbJ0/c5Q8+1DZR3qhPXC0m44V6nrHvpHPpRThPIMsVv
I1MggIMRFM8VT1kl1td41Ejnw9Ponlyw2nOi9rQW2p4QAGo6uBfyoH96kmoCJrCxmEEgjKcseSPh
AAqgPB9rQC8nIdtjn+91d6jfj/0K35oh6Wc3LhNio2Hvd6RkEekqvErdrJUen+KSKR90szKYH5vu
R2BtX8SFC5eMuuwVg5N/lWfAZTbfzk9faibM3f82VxF0+jaAfS6yS3hUFHGXKxvPvE10+y5aW/Yv
vb99K1tv67DJJ5pX7iNZko28m5YPU9eLaRNpRmSBF4rBDPj3LSy6oQghBOy990mXrtooIffTgdwM
Xaj3nxvHHw82uwkopZHl2tyfLujq5YOHYzdkTlSFa0VWJ2Xy++gRc5wdCRwmJlNhC2Ji5DDQ40s5
OVq4DABb1SfIP6iCUgtNjIrOw8ouXiq/gB5O6N0pKRqcOknyYnovfG12r/Atzp7YfdG0A7XsUlUo
Tso+qPKIqTxMNgCY1uj2q6Sn+lCEl9evBPF4HXrOn0C+oD/0Gs+ap3AK5OzJ2+dYMzJOsMDoyNIl
0lAzj4S6qfP1suQPVQMSpnUNAT+kQVUZ4Bv4kuYs2QpwPpcLVTw8ibgRuiaXf1T13xTazxHxWg74
jKEUnXUw9i6N8lBPJD+n3CoqjnU3ZaRr6G4yRTixWl7Cvwx4PRkYHRkxvxq0TSHFSHG/iISRHlIB
f92iWjULhN0Q12K65PtTAyPSxvw1+QsY9GetErEWJh6Ea6erkA3iE48cqhzAvaoDWSZwXGo7yRWl
D20dIm+RB6tPNqlYdZoywEjxXifMxTBk7G2ZaIUilCyGlfKwkgWfgQ+oBlCHhF6ADomwp1HFlPlg
id6o7ahUSEjE4k/BMpdjl/XWCnFqhHT1LEhQf41WM3YhhQbBZEXcCBqpJr6k6ylQeflGDcv4FGVa
6VzKHoqsrxBKtjwuVSYpBRxIvj/vTrJDeBiyw5HjiLdvJB00AVVDeuMA68hGAeLhLpPDNy+/ezUc
pYdg/ZQ5CXgyQUtwcYx98T0j0kVRF0Ph7J6nkq1+/x1eTbDiWUGpeXtsczx3c/nJdJy8HfMvQqP9
VkKmcmhUwCh4SWEyeof5XuGAXCsMM/p2htSViiIe1FRp+FCUfaVAD8kqVNEo4Q711Bs1FhKGqEtQ
uJjGWhkRuFb2wwyMW3c0ixc0jqzKEIxzdt6GTe/YVTIE7EoWA1fdLh9g0UkBgoeyC8iNkUqUdjtn
VGrlAQMEpPPqyNFDW+3wZggZSViWjwQht24pjQoLBUGFwJizA7VsOTeiqgzWcpBFHtM3SIhS7aUl
IUW9TRGjIz/f8Wb941/Rlld/kM6XXEAgTEUllwkN9cMle/OtkcTOPSVdsTNX7ZZ7utZx3/hriSv0
uSufs72wP4x5YOpChSdK7+Np4Bf1txA+MQr1WH3YMUhXhv/HKiT/xhaHrF1APkaMWLsi91yn3g1h
0fmml072tG49d8qBLbRlgIa6fpkuxOJPNT3sluJfsuKfeJqab2PC5qIyDnwKXP2Qc5iPihVlyeWc
Ucbb8PPyIv1xLXnBsYq/7eORvz58It/83yKNZOWT2XocCPZhWduudNUsH5MOtDvyx5S8Fdb7LoE8
I4IzV5kPRpIBmaH4Z1DHAYOALFoaCFFsjs9pMr5+nPRzFVusvU2MBNIjuDH2w2zBDdXINI6al5d4
RIXw8oTzqvc9KXq41ZFJaKqgaosoo1zNNm8keJf7QekE+nOdxwsHYEdUQAY656cuamLEDYGPlXoY
4Z3p35k6TBiAstZoEBDgmDRVznzZxczIKhdECHDjcSCJGagxq1RIhYDaVxHokK1xWam46eYIdZmc
Fon55gc2kk/8Gs2DfcATITCVD0qoPkZIfX3PpsKiDTVW+mL6SwW6hYPCVFNK6CHQWcZw5i4QyYR2
ZIPt6P7Re6vnQW0lhjAGooDYmD12RXsWNVtvbRScAU2yooVssF8KJYZJyEU0cOLLX6MULw3+UG6t
1pLudZXXojDdkty+mhbJ9I98svvPeeX80zJSu2MT/qtxqDNZAqKoNNw7lrsmlf99VeEZoscd9yT3
S21XkwOFP8LIAbSNRsBVajvj2KUbirhqpVGBHvmqSaZyykaMU9bUoVeiC3SYCEgye0vCEiSNEwy9
rEGqGQQSiK50iTteGsQbPaSmAqnKCSFJHxcWVxNc+MUxtyGoqB8g2pprawerretuHMJ1Z3Eqk5In
za/8Q5JsCfgwnAe/9hSDIq0txTqyuIqUCRXxI4WFeJK8Cn+YUxxBgRwvJpJEQ23ppORzlfbdqk70
uFIazCxR3urp7mRzIVvK6MjEzUpmp8+uIWZlgszOoxi+/6kNZDHbSWhQ4arhK7mr5jV/1uRRyw0V
kHQ1davIwgllCnrYS6Oi4MOrvvIQpOksqRiLqjiiseUcYQqPehsN8xJGpPGoHbl9DHOlqkVXpYWt
KH7BsrbN2uaWM1KBn7NsomP/rfJgXkgVkbyQsK3P1aThDZiWVT5HDj+4O2qEX/xGfjpzTwLsSuvk
BQDRKUJVSyOp+pXGkSZbwHTl+vHnhEmWwR/xNucaK36VI0Z2HWPOJqtOJ1hGxIb65L6wPrpT/Vwt
mA9CPSyNtOVTpKnGtsjlfsoGwlWHDYzN/fd/q5FHKhpxC4s6Jtnz8khoc79KSV2nREDQamIVSdcV
kSgnjPxcdsDiHzQwjpJBxnPKAr0OjzbA9CdUvR1iGzU9Oq2VbW7n4duxTP6QWECLUomZZ0xc5YWE
1xoupPesNF61+CcBO1owiiaXnkgbTem7RisGJWzZTPe6/+NNvsx88UFGhwKpIczn6WVTvNuTc2VR
gzCVBMXdu2gckUbw4wpi15IDXUh3YEHpxtfxcmoJSYrkEGUegKKTQDPI//+BlfLNLsY7miEP3AyM
94zfm1EfRO5r3qMCbAz7olqAYWmKmuyrOl/Gr1T2eiUW5TPvJsm1aUrBsfNw83YxZL9JrOYxoUJ5
ZtqqGkMtf4PdsKpYjPoCZuKEsuwiYlfVJSqRRtyo1rVRHBHEeKZNFP+pwkVsvC5IFTAC4lW/Srqk
OYxqRZnitdKAiZJZ0CbREv1jBvcqMFiTrKgGALjp0jilI3SJpjvfPckNODWkXyEkFEGv1HPZ/jVE
RH8bRajSrF+U5SyB32P1qwHw5h9XbDM4PMM53XlomDu53QYth7e22/x5OIYfa9viSgNQliQo6pVB
R2jBOWNK/A2tHVqdCkSN+XVGfaku4md7Ge1hoOmdqx5FGZJvmD1WNhSz2o8TlX74otei41O+SqGD
Jb64kINDu/z+4jXTwK9+H/ou1FPcGZBSlzvXapNkZ28dfp/Sn1Cl2AnAiDRzkC0KfBfSYKJfMBHa
tbRyTF5R7oFR2NKPmDnfQoklDR2zz2JOVUcq9xRm8YfWimIhVWiVCO4scjK0LnTYlgnKsf8iWOIG
BoS5hI6AogrqfD4/YQqrbHIL3zPAorR1o4fZeczDXzSq1ATrUxYqKaED8RR5CbjSrYw4hHtc19Zj
McgtSC2WYBkSEJYCdPHyXbukNZQpUYSGuQTaM2O6xwBIFj2n5AqyTUSkvY20mEJ7lJ0qPZ0G2ikQ
X8yvSAeiFlC4Ijrl1NSekOtIUkqOAykS7i+RG4TrApEix5tNtBpDFGYYN4uxW2SLrWtgAcW3n69L
k+qnufIousyhJiA2EnAqdt3MBAUwhJT5anw82SnseEBCZIZGgphnnILCMdVrG4kd80PvP/1V3Cpy
K4lSyQ92acWCeYzw4HudNSaDQxVY/cqM0D8JG+dK5E4yJsqySrhwKJTFX3CKSaCvkkH4nyLhjVuK
IH3piVTQCojTTW/2M2o2pZWoblQw2rjl/M0XEUZ6xh03BPRm018aLyRCwiT0/8wyNxPjBBJ6pyGX
XT1BVnSkrSFjoy/ZBPuvJA8+yTutfakjVeIlbSXl207YpLCmfp04Q1w/+VAyivX+a7tBBl++tvlH
3+CMqCPyGXSk64y1UYElMevzSJ0PKZaOxav9sf2gGzmv7XfeoqPkAen7j8YOMPj+Q5nO4vKwApxa
oEpAmGYTjTnrPIZiW4V5fnTWksxKsKSHkn/MqDq4GM6e+apg1BPd24vsPjnyjSTgklI44UjwoDKI
1Q4aewWDXaRLMYBjByED0iJxgLxCZuQyQhtBcsrxNoM4dBVXUM5cl/YIvdkwNgk8QRWx0HnNSJA+
T5imqmIj6hxYT7j5J7V0SnIUZ/wYqLm5UX36MdQ5ZrfOXk+ZbHuK1txZS5JkYmtaxC97+E78+mYW
kqpLj3NYCWUAe9zTNL8k1y/zHdIYlrVQBVN2MoNbTYuZiGQaSpq2ckdaJbloUk7+F0PcRdFefV2C
Y7iEQPVw4F0ej+iKey+qI8fwkmboDV/X7EOCBzlX33U9AzDUrvMrlCtnGkzQMB2Pwpk1d0Iwh+FS
UaxZGzkFHwNi1+AOyxBLD2M8I4L057dL20R5laUt71l3JmYBrrz3Y8CCUcsAjadWQTy4sb5BGCNB
+SZliTQDJXtHquL2YcN7A79FCA2NJuFXzH0+02UhqToQ2uYtDEFab7Jfmyp4bVssaH/3OXSmN/2h
+i0FN105lvUbc9nfjTnrAPmmwX3gI9RaiBHI6+ZdGqafFDTqTuR63N/IBuGefWpgHZBvh1sFt/1s
pWbOFC82h3pxUpDJU2QJRiDVt4PQGLkhNDJRkFcnTMOKfpz6ceurWEop9Y0YCvc9n+CLwRopYU8D
N3nFGrSrRUsiyfupQBeP3t94pO7/jBvoIxy63I9cMBik5t7MocmIDwzHhUFGKe+fTdAOHkj+ahwi
IAoMbZfu2dAy0h5qnFRMoDBHk+5AY86ghnrwXCok5q8XrSkRfhrFdJW0YAGU7spgZ681Lqpzio92
6eD/FSBG9pF8hT3+7/3+mxZo3uBkIZBGYn3tHvX1KiwE9GX0uvef7SrJhftY0az06BTU2B9n4B6C
/eMU2gcKTsQZ7dS83b1VwyosJvLSN1Lqq3pQY6jOQ9iyYDzG3qXLPmo83ilcmRojqC6pE/C6bqB6
sXXBRKpTUCcg5YuKTjUoKo1OAWYkelPZJlHyynV/29fTV+RqD+qNW2vC5XBgH/LuA/54eYoxWZ1I
8mNG6ZnQ6laL13Yam6EsEsiMTGfWCSb+QaojwMlnOYmU7ajiv93FP6aF/XqIvT/uv3eD/czWhOuT
voNyghgg6ObL58qKNPSKxcbl0EoNgSvVhyh2ebxJDXk+g87qv+RB1SWvg8wMSXMBV8MOojf9t33g
5BVW1H63LQg/ar6RSC0RAsBT74mnph4gc4cz7izIUI+rIkvEq7p6/XmFqYgzlrBGlzHcEsKqVPUi
3CgcqQqejHFr5QEIQ3jGZJH0z7Uqdkq9v3ybJk6Uv0lInO4tTQjQfDO5inSQCWcMjt03bxe8U3Ul
elb6C/1Ruj/NQdOI4/sv+wYQt+C1hSiRGA1F2smseiqjppv8TeeaSl8WWnlSc2fzo4s55/Isw3Gn
SXwF6nra5G21ey6j4rVsEudjQziUZvmouJaoQVpaewv8ZrEp6AXgHD5JUyWlosS12gEKUm3C4ulY
eCEzzzW4E7foWfpQFhWjtBRajrSVpr0kuH/5GNa+tQM41LFmsvq9GGPL5Uqztt7olxE/Xh9KiWtd
y0gIzAM2R7F+jqxXuruN+4Pbx6T6oTZR+EaIaVht7z8StcpIz2OxARC8z4WjbX2wrf3oO2sTi79n
ycaLvwQ0iWHLD7QtIooSpi9A1cMh0hha+3VVilUHQSIgywx0d33uRJ7+/pK5VbzhrlJnyMlBATd7
a25T0oVHPdUPTFbn5q+AyLAyI3AXcEllKg2+xoSNQUR+w4B/iWCmrFluWqap7ZiNrvGcoGrgRGYy
GP4B90B7bR5aUjIBzrpwNK7r/sPf+uQBKhHxx3Cx3DmzT76rXa/JooXRqVcBeyx1Ga6pU0P9IdCB
aCrZw6Qhk1zRAHj5+MUY2fFPGn8mteWDB7sGAhYBx54S3z2brIKZLHDY7lKqte7nDZ2iy2pQPFGm
JUH+2dDEynOiS5VeQ0abkbQJ5VaH1JuTlMNyf91/qBu8Dw9FHGyIaTIGWZpdEZiZ+joKkwX8Fp81
4m2hR5S6WhtERZDAQ0lAtuXwepE3H3RtmOOY9dkdEFSItt5jTRgZE71tppfMj16mpLKfspJAL3Nz
A3ref+ybHxlZAO+R6pzvPKvPhz6ogwNBi6ZoU0KSMdzjBBQtJxVZROSXdILJAlPwT3xbSRRiPYxu
BHxC013vP9fNnYO1iiwR6kmbU+1y8TGJNl1k1miTfQVdGh++NLnN8PUM7C353cTDQWAaDaPQew7A
zg5f2VYClQPsqX4OPbVSR7x2R94NWjFun5whUzSQzxIytM3UPw3b8vvjbX/lU6UcUrXuSMsOALeY
vdRwezxuvaaf1ppcapDz8sg09w0qHo2/kDMsflNHi1/jdnhbtSPzp/f4atGEcD2GlJlSyRhBDki7
6xXf77/cWx8djb1NqQa9LuH67OXGhC2NQWafSlwR2YRhqynTsTQSe6J7XjngsIJm5KtunIrhRvIv
qfISd/pYeGnKlVk5o83j0edQR+IJunwuK+12Tj5tWYyQe4pClYROlBe3PjQVcdUTbhnwbiw7rzrb
/lMAuRp5xE4a4oBKFKIuKZCvLIiaA/iOJh9Pa/Jkk+vnbeHAtcPMLxHXkFjLaWQauNDnAkW52gtN
NWcgccyooehHVjl8B39E/SSy+BHFckOFAQodBZxkrBWwzfn9EMRjPdQsFMna9EMrC6+/Ezyl3ubJ
ZqHTymvekkwtHqa3s4NfVY9wIzEgUkr9s344IomOZhizKGFDs0cjfmpIozDl0ai2hLYK/hduLF24
Kehzno079Rw3JLZGWkDD0lDcCxoe/vfoHPZWJP836XgBgNF8Ds5ENt6UWu5hneb9U9oR92QjBsNu
etJa5Z+DZPzVCS2yTAERwOFNRI3rfTIyIJYEGAV204cSxRvtGcZaDQ3kya4FNW3XRxCpJC50lfVH
Ymuo/DmpTyJ6Bs0I3ZAP1gSYI6JPXPhEob+CqRSCN1mbz8Nm/BjiEb2/4426YrazlGIOVBrQL6BP
uNxZYbcYvaCErDX0PvEIYlfQGbyqtoBqZw2dxp+ps9UnFTskZpjB83gtt2//E28KJiZZxa6etst6
4zD84dEFb7xml0+rCUd8ZZSqsiXM2pqhcNMGFeW0FhckAZD6DDdHtKnZR8IttzZ4OoNX6UHyjHEu
QWOvg3TTETp2IB6TqrqDAabaM81kRhIh8kiFYCfMuXMO6UtQ7ZEEAz0wO3maNPkbRfBja8W1txXP
rRo0m82t7JDZT4HwWWwb93A8sffQL1x6bxl1iZsZHJpjXvWK8EttJRNcyn0m9Y74YnI7v8l7kDjN
CoL1XVfZn5uif+fmPKzqjGwf1P87SOzwuFCfgGAID+amC3r5NvLbDamTvGwhnGPC05LCIlWFmdsk
xSdlpx3i82b6QzVNJAUYtQQtPVamx9Krq3kmZNQwkjOEjEadIjj0cv3yhTxvs6f/k4JH7kStAI11
kIdSaJ0kodGBiEwge+HDY0R1xXKWSTRhosF5UFRVYwOSJlYLQ3iv2KwhoGnKDohHEZvLFDjQl93f
gTfuXH5BRGiFT5Y8WsDZQigHotw3O+Xa/oxsl9b6zIh3WNiVk2ns9HpaCtfE02xXQGgAZ/EDklk8
ZtX8a4DWAdgguo1pIchE58V0WddO3LoOJ0OAFZ/Zf4mHBGTaf5MQWMy/wG4jBD7AWUitPyC68WgC
OEEkbc8jXI175TTwz8iLzwJ0dWeNFS1+4rBWSO0xuJTytYVRd2ijOV2UsS01oSHAShSIFgd2WBKy
vDdxNcKwurpDDYbSLd+jvOG+HkbwoJa7WmrOAT5WSIcyWa2sTZbZULx6fBfeKEYdynqKegwh2JXn
W2Kyj0dn3JJ9kcTl9ygk6JSebaUDaB9lZPQc35tdzGBbASVjz+7UPCIjFQfu/A9i4tKKQJiVnIWr
0g0bnneBdJwenzQQIVtmvu3DO9MY0mfnKUgmURpok9lE87sc4G8bQQKAOZzPT/E+eLw0nmAihky0
i9bjuE9+VwjkmYoxsXQoPgRtipvUnA2dw5o/p6Ar0TR6H1of0vJJnyf9ja25KJRi6l2Njw2e2w23
q34RK9fkRRpHyZJGkD3JlnQQmiDeETGW6rfKB2CH0RERJWGkLSdvASglgRbnjskpQewgd4i6E6Z4
rQpnT6Ap6wmOysPPHm1ZO5qxbixOjResxO10DeI5xU0IKVIQkRuDKiJad5xVcphehQjxlaivQ0yX
JaNa/xJQNUwI1AG16cx/j6bGjK48HXoAkfzc0ELzjtDlsR721nWou5Byx/FBf+chE4MLu9lP5F15
TL3Uq9fWU3s5lselPKNWmz3vnOyNqkehCToEUTitXC/76KcbJKFQsezlekW3/kUfBe/kN3H7HfMq
kmJ8CmswOVBakxLsUesObN6pfGQOMpqh+UpkI8n7zr14dY6H8bTYxUW9X7eJt6zLf6vIV3N8htMy
plVaNlU4i4K5CNiP+bUY/+xp80MkpcBGz8FXhDt1sqhOYK6l+jP6EixEkh2NLbPTlO6vFtCeWIlU
ydQE3rJziFTT1SWNRtQi6/L29qtzZJzVS//OQiyRKpHCI0hR/51WBSfSSe5orhFhmbIrwExxAFIN
nVaAOnSVbobDhESS4MDgnQmJ5oatsDcvZTC9/Ze124MyN7wGyaI0qlQQ9/9+4WD1IVVdZv4bmZzR
tLPtPupNZy/hh/LBxGyboejArNUBLJg9JvZbm/QsLLKP/lshJSVgroSPD57rulB2MEsTFApHFDPM
WujO39z809C72aY47NdD27zt8/ZrJELzkEHj/nScQiS8Gxa7YulXLSGEPBnpL4rPiKLDn6exsPBB
XO7uQzb6RkeGZpdgJKSlhJlyL14+XbtJx60VF71B+pWwqiPOtJ3iMTD3RT2tpnwcwrdVRFSQzZ7G
MeJSkTvCgkUk5m0PKfyQA7omKZmwzYtTPid60DnIZLWetc2Hscfsyk6Ptu8Ty0b0DQrr1JDBDv/7
5JY06xX+RwN2VUBIyGpc5ij2/1lxo0QBpKoYEVlrs2+aHQvcNVbXGXRYRjITFgbgodB+NbFGg8qJ
qrWmpsxj+O9Zc6rWR+Q5nfKPB2vNOKpn5w0PZTMCj6FXULszDHM4dlZwTIPOsOeCjmQPk1FSzG7C
kBVvCN7nTkLAECwG4VcmXAQY2djFdqh30uT3pDkuxewanknHL2iO/IpKylfV2OJbI7yWEZKi1iQj
y+BCdLdIuCNeeOCU5iqyliqu9I9WWow0vPrXKfpDDKmmjOsyNKISZr0YUSCJO8YgQDtjssy4oL1G
oiLoEpC5iBQ9obBCvSAWcPEX8Ggy5eElKdBtsc9P0kTqEV2KYzq+t70U+JaDrpAIHS20Tr2DXTJ3
yf1scuPJwAs6hzT0/Lc8ZoYwuFlLJFSywGNF0KZiwKSPkHErk0YGHZyJWYXAsWy2AipAGQwETwDR
GIG4sEL1k3aCbpW/xrhuon8AbTnomdAbBItQdfZs/4YDk1/spj2tROUKiMYHXjU2Awk1ZW7SFaDx
v6Y5xAmEcu2LtB4K39BE5Md6K9OyXi1EWS6RWsUhbOnluZJNhyy1DrsOJmDx1zgCucFR5C7cOKW/
rTi94b2d8D062EK5mToxZ/H+WwXBM0IHaQqQpuWq6pQB0GjaoTWUuCWkQXol3X6y61cdkftQcEe/
XabhRJQ2HhkaX91YgpAE1ajqLjccVW0g7KxRXQ7Yh1MQechf6LbcldPH77om/TWwnWzZHT4lQb+S
FEbjIGW9Vqc00ap6TOlQJ1BCjGeDyo5/9lm5LZD9KX7TKJv+fmlEw5DXm6hdK/VPUjUlQhjpP3Kq
pZgUMZj2QCIZ1Q0c2GepFieLMc6Tw7nMCzbMmCRi988YE9R4+WVBoeAEPQeOhFpg1ppaqddbxW7B
o4mDzdnbffVdJiAdDyWhCVqFOjI0RF0kQLeDKOXVdcp2laslR8skqJqX/0WPrqHFAjOVYmxPQNZQ
5ooo0KEpaYQZrYiI3+TYJciNXfYvsx2fjfIA/FKVyP1fSXgdC/TqZ9K7oj5grChBYpcLuI0aJ+7G
rj1hs/LfkRGM6wlDs+1SViVOGi8NmjQWGEailFBjKRUUMja42XFVHR0OyBQqI+opiLQvqw1ezW2b
9U/trnaWo0U2sTsm/hMFdUuuNOebR/hTnrT8TRWToPNI/YFrdSLYOU2JygTz5x+W4hdi461MPzCm
i1ViUcBS3THNhlq5rr6btR5yZLoWE3eTXirufNGtjICssnbZcgypQTR8mZRL/v/k4D55hy3Zx6y9
7dIvquI536G17/LwR2ezSyNEncRTPEcFlSRMgic7WgPILK4kj8n69aLNdiVvSBkiUc89uuRt43Ge
Atta0goHWbnq+qxfmpGZQD8Zo3rcg+0yPWHcoO237NXO2mcrl+CQpYdCaZUvSBDaoz9vWy4V/gXp
ysM0NA78LG/BcHfL9tfOzv2485dJXUX0p7QNY0VTirn4i26FqpZcXESxEVNlZblqj6yjaeD1Wg0X
WYUpcekdjsVyUzb/V/X869wU3rG09R/EqN5fXjcEnUD+YOCQCkQUkgF8ubpI/vHbrbdr1skAc0Y3
qktSxWqSFlxigmlOogW1NgluMMFlcuxoX1QMKxLWo00l6Ez+DA3YJNCSuCd8E/FqsPJlu+XbWfFS
7sYk4V9Dn6OoO08u6Z8wbIa+5z/gOqepQmIU1CYDmUSTJ68oO41meJsdX28n76OaZTnMjSM5w4k0
FEsB4apUpw1vVDbJx9E+NzBd3hk5AzbyXZicqwTP3Dta5TTyzn4q5pMNP8pnYdt7B0+TWqFC0nxK
CW5/vTUTbIK/jgv0q1ocjWDJbcJGJTqY9rDlUqlLuP84gtKwXrMTBKCJYgwjk482fUbbchzGddUO
tXH3Km1n3FffNdmJBNB3Y4pyAnkQYONnlfsSLulKNpFnIGPTw7jpa+U26CYttcePJYcfzPNyzbn7
XT8OtdsaO2cE8iXJkppRpc3IcuqFx9djupLGKp/sZd4fXxTnaKAd7Cmy7aiHVmciMYEwLf1v0UuS
oijJ87F54bpDUbSf57NLfJ4cL+XlYw/bQ2SlQ91Sa6N2UBQCFYFqQmOW1LUQL17Xdf8hDnvE5N+l
LRl9yW+8Zwt3kdQxWpGSZt/fxdcmQh7NeLcRAYIez0UiRPPWhZ9VjYnzGxFdJxM+zwNVNyGjUY05
BnAF7oSgxmRcgpNx3tZMcrXHz4W1+NDZlJMd7lnweKtiqKHEEG5hP91/zOsbWw59kvdQYvP9r+jZ
cpP3RV0dG9Pj5bUSSlKuDFVVeqeRQyqEc3yj8qKDZBSMJ4LJqB7gcqrtkajM+g8dQQaf4kQ1XE4y
IoaPNAwBiSvNjgw3NhF+Mt1Vm82/W9hfpfnKeD4Bpp9jF0wQycOa6ebXUFEi1BkCfd5ou9Eu8+1t
06z5i34Z90S8GriOPlYo/knNTxFFsy2QXHoJIxYe5UCnFJRgQk8o2WCJhN9FLP/Yq3LNlfMxEFUx
3kEW+XAepulug6huq46n5JaSiVMSNvllz/JvIwrOkdh5bC9OdsExEmUb/pNSSqvEBIrzI9pN9MAo
cY3b6/mII5ZJAk5/zuVnbh9umft4OmUlYD57uKV5M9UCPKeET1oKBg8giS4igExtd8tVkyGMkhHh
/iJ2bj0YIlsIPZSJMTLVWadjFW3iHIpDDcbEp0Wt/6fg8CghJctjenRGwEjXFOVTvmO8kzJ7w23D
pCXCBld2tqlXHcUEqlzqEjWMXkorgH6lXvIuwAnhy6stcp9FAiJX9sPuCQVQSejJgvEABVZMoGOa
lRrl2wTB/ipbDPxbMuqEaCpSCGntjeGbZHj2jo9pMROGuZJLxUmFDf8uKyOrP19MfyZNARpO36r4
vGmglc4H6sMusqDtTcJJZLmUaZQrku2EHCNDigkwBMdNyO8haR5/mepEBSEZXuiIHIiXxslN/4SE
wTtSGjIrEruez2+ipQILLFRAAlW9GRdJ/iqvY3uVMfxk5aXob1iEX5ja98TiTJcMxKyfx6Cv1ol9
3DzlGNiqQrXikXGiA1fscESTXkUbDrwi5/rtsASMePyoMDEgjVtqps72EzJhqfmikffbKfJXbSAg
AO7qAC1K11LrRSix+DJA6XKndiyAVVXwyKOP6XXkn3MYEENadd5wcg79UwUp1HV8zWhRNFxWWGEd
Zq+1JV/DyzXdY8uk0BZFosP9tqOuVCKRlylKu+bdJTv+2xghy51EKQZUs0naOCQwBekpWy93GZUr
Nm3cC8NIBaPT475Khr2NEHD/zRSUYGB2Ff0IUxouBcGNnOvL8EiDEx2jBVEd+fDGG+EJxyPSoYBc
4RBrAH7IvfWurSRv8olsADB1J6zZYldKh56BIDJvmTVC3CzwXI/aZmp5V6EWqrfg3zHu9sGvUxyn
76o0xtvo1s1TmkbfiqL7NIbHaUnCbfS69Hl1YQooswAEz/3Dn2NkFbwCnija8xVxQ/GXQtCPKJEZ
xb3DhhlnMMZy+eJhWOZe+Wu24btmNGvMKk1etSECdmI9YvUkW0Tp9sTMlCpDSLito2eLbh6YmqGq
5aZtmA8CdInd3ErxMjNK0X4zHd3x+V+D5fbJaBf1OlmoRdiw9BO+z1MeYgsF+bYG+69sMX7BB948
2cfoB4NbcBXv80eW12t3kIBFncLc3AE09IyhHLzCblx+8IlmQBVkiF9AqmQqv5sZlChiDKGHadwE
ciMDk3MNgbm3HOCwH0upriMA9VAY/SkYwWNRel5WO6TSjpU7xZV5KGNl/AnenVE06f4ivFxdzCwK
roLo+Fm8sALRZA0Uq2UmBCjYnorY3nPsRGqaheHmPX4uUgwMZAa9JLjfRDgBHij6uErxG5T/n8Eb
U/o5sca6gFTzDSRJtfCboYeIr1EwDaiOApcRX2M7yz8rMs80DsBOmVZKeIh/qHtw9X9Qlt+/FqIr
OlexCLTpsWS63Krz6vAQ1+7G6SpD9cFGkiyjYFeQ/4rzBDxJKqOcSeGRrzhF3h3a3ByZWXcEWKE8
M5pOiB/Ox29KjUtyBtzRlyc1RYQQS/45kc+OzWvSp4QeVrvpgxdPf9g+QmdcsII0hCgqTdSUPhQT
nd1x7GevJe/Otpx9Fppemk6Q3wXHcmZxXkkprDZAIT9Cr2S4kytLQ5y6OPyRxRwuulElKz1rxs8Q
n/DPdAOXAAMHGS1DjupwjQIyZRbtodHFg45UAbFaOjvEhopwMngWuoUQMPVfrrcrEmAE3mCdfVQ/
aDOY5/5XunV3k3fI9B2fIWDX3MzUFEjGN1V5EriAD3U+i6zEycpBK+ZOk13lJwDN+mJM4zF/pIBX
CSm5mhtz4yix5f6D3SqNFcQY8lwUFVe5xdaYxZzpdbmufC6WACN0fqQRh2GIyvEbnfLHauCkTPyI
y7d2X4tr1a1TbY6/5bs8JXzmp86G1K3UC9e9n31Rp2lnnFz4+gUBC/gXj68fosB/2c80xFiNtgA6
aTqOifNyTLagDuj52Vz3f+e1niQGRoTOlyKH4uxq+krg9Klz2Bdr4lqe98eUlw1GwnmRO8VyxPI/
AbibfG5ppVBHmmw2anbjBafis+ONvTLzk6PNr3lZvpfmVAnqylWzcxAdlI4IVsvv+oX/Rf2n7vSi
m9YvIKsVyEQa07lAtq2oVdM+LdZ6cxTYf3noBZOB61zHnWKHhXOcZ8cnLsEBMqWD3EtO0U1AVvCb
akOY4AqYpKc8gOPdf9G3yvuYpp8um/l7WNFnTXbI5iuyo7szMkKxkJIb6FwS61cJLaG7lpVRXtyo
RSEimaMYWN5lBFTHFJXovTINzAiHf8JHajYgqj0qK6LHAs+9vGGGya73cdvt1oqX0+mocDQxfskE
tAknY2sKUETsHSaIlX9gLDBNvog1reE2Hb5JMuDsho/JcXh0UFyRpTwcubdkoGBO9F13dpxPRT1C
8Pq5eX0VI7GM12REAHmCJci0k26CUFKDJJ+PTDvKbYoFtBN7rmisMzKUWJv/XfQomxzWTgYZgoBD
61++u3AM6igPjtmaUvibzKlSIJgTgxbeBDclCDzwVlQH6vuE9Sfdgd9/07msgdIT3WddLl58r34Y
aXSFWPNwEH9y8zGjA+XL5cOVG8dtrdjaGpP4Wa0iWbsaeuPm/H+snely21bWtW+oUYV5+Kt5tuPI
jtN/UG67AxIgAQIgMV3996xDMy1BLNFv6qtKKbJlyxBwcM7ea68hYvMiZ0omjWNV3ISr9Ppw4FDt
IvjbfjUCLl4kU5tCXnLj1fUQxqeeswakr99mxlWhi4wF6SHd+uxavaba+JYVWx/9gbNWYou4govf
4uaK1kKr8OAkaXKCcIoz9LBwIMQG8jKn5mnA7giAQCIAc1OyIFGXMeF4fQObsffcYm0HH/seHQCt
Oecixi14sFIHmG5OF9fl3h0z8T8OES/aZjYWznXZV3usunPjEuUjLoZ9KpnNiQ3GyEpf3Dosq2Ki
UA2jgAEMdK/XV2nxkC2PdXRtN2l2Ubjb+LryGDUQwkN9UtM8+Q59gzZ3MwfckidXMT0nMIRcIbgX
do1yy8x+KU78Vn1wDRJqfNiY3Vrb7eV0a0+UjIYxIZSUBMqvJjScUqelDgNA4mjYMI1j7zDutT/V
E5pQaKYru/9q4MxWGFUVQOmUrJz9Q46UhzNQZikCnA0ph/QnFZemXAQzEmLXeLiFIHUo2+J5FTd3
Tn+2K1fnu90Go7PPU5U9G00TVW5HVoOHGUYETUYCWnlNyg8td3XxdXdlvq0EtIR4GdPzETjduGCz
O5MX67VYkzGr13UbvhAxcVpxOEUTFQA28BNqN6IVmcwAvAg9agv4L8opHRmUSF4veZCQkb6omF2t
EapyE+IVPoJUOfLfMv6+CQ+oGPUYwKEr3KDO9YiMA21BS24YQgF+Ssxnq4EnNkZrQO7oTl5xkLTu
irb5XJXpF2NnAze+KcAlUJxRYpb8E1TxRo4GKC9pv/bsjiAUkSL0XkcVJagZ4pvKsl5X2CwxBJEc
vkgY9DB2Havv60XFbB1Dyp8EzhbPmHIonkXKlDjfgKoY2Ci6zoxHT4aFz8XgWutULLbeSWAYEjte
r3UgjxFic0jdlSB8QGv7N8DK9NfGEbsoqJF9GG1xRIwYuA58BxiZEAKIuGsHcH3uq2m4xWlrGJCU
IAinaaU4d7/e0bhUYdNMcggZI3nAmCm+mNjCVCniJVXBNfnVRaG8aZKrSUSWnIDP9r/mC7b7zMd9
FjUfiZzm49+fkGfN53yMv/GV/X/8ijBqxz1rUihD+uLf4ef7z/lj5m/sv8hHvr7/XCHWnv4B87rz
tkMli6qvgZLMZXJLZLm91i9iJDrfzf/1FX53AV1Kadd89DYXjnVO4LU9POuj/sB3Yq75pO31OyRd
7z8WHTbzDGAeyTrnoyJd/I35xUZZ1H//tw+t/vuXfLJPNt9/QjL1Pgu7bZ73KdV83P+HRwyfdKPS
q4mu5uP+dya2acVW7z/y2wRcN1ua5OY5+5iBVR4ir+32ef83NGtR5Ln+4j7+mu9HU8VX8Rjbf+SX
/GcxNvzI7+nTQyg6z3UfjM1vvPgKzlf8kb+DsfefxMhWMtLk9PHEWWD0lP87C/DG02HA2+HTBTNM
nOtpysD16s5ac6vT5IeAHfBOAVwyuoSI74AzUuuamK14xF3VHmnVYxu4rYjqHfYagoI64FTbWzO+
zoEgjWwrqxkdLjWKLhwMHDOmBWAV36iygWwa4LditcmwfaOphPyYgKhizTcu/m20CZUDwAkJipKN
7Jps6f5lO7TO8noxE++2tdq7Zgc20Lr01sUqukDLUp6XJSNs5VZXvb7BuEyuigVfrCZC2hL2Z/12
4YHFIucaGUGq9l+Bz9pp2xmLevIagAAJmUBq0FbF94JT9LxY19VVsU2AQZp2d78J0t2ZH4aLs6Yv
+g9FJrTYUTcUMpwvOmFvvtr9kb9hpuoSLjZ2AYQ3MYnuybAr4J8CYXXnfow9lIU91HbDm+YuuCqf
r5u6nimJX8cTEpj0S9eU370NJBW8QEfP7m42ff21W9NZ9itFD1XDN6YXgMw+eGvUc8DajpB+4FB1
LwDf6YW/5DtzjPLPL/mj3ggIVVSIAWFZ+8Cw56UNZOwBs2BsSSc9MOY038HMsHuXyTteR/VF0fK3
WVf2uSn0ixQYFuIATW7HH6FWxODf4dsZb9VsO/1lzrlEjyuH6b5FXribVjf5po0JPM0rVIi0u+Xw
DdgHh9ruz7Ky2mt6ht2fMEWpNsdleRE3y+0tmgCA4QXF6BqEMQtARcWO0lkabzByzbZwCVrS7qwY
PZq9AIuswMmLNnIAbtv6xl9BXy1iaM5FXoD0R6v6DA4NN5zj46zdBeF5niPysZLQOwtq56tJe516
0OklP7ldckvygYc7RavN86mX8dUBoHdR/E60Y2TOIdowcvoXB4DnDU3JKLJ4ML6V6g2UMiiekCym
ZNkl2aZ8AHuPuZkwRZpTIybRPRGCIwnZLzj0v2ZRcmUB3ZSdkO4acWmwsbjyF1dWlsMq2oTd6knD
CJEN+gK1yxZpxgZsTDlzcK3kyqwKiNnYZwMRcnhKbG8CJGkYTk92Y8lCX+1eui5SI5n1AHgy0Z9d
15ZsC6QNq6c4pXui6BBLULI2NSzZDuELKJYQNmonTrifsmLq2T1HjG4VyabELtuo+C13qkvR8Hs4
dvo9ATMx1ue+DzeFIWtRdIhmmqcMEyXj7Jb3H+z1QwX8ARdZuXD9YnduQl9WmDlQ19kbzKw6QP+f
lkKwcn7r8PuSAaGsGWRqJ2WN9G3KVDM5cj9lQWLGi06uUaRG61R1lwJF5CYg7rdYhGLTG58SiJPK
mqscgnDrn/kR8QIHOxlAAdqV5x6OuWIQaKGIuiDmWZCVN8OuOys5uD3kkdwz8/Jn1cf3V/ZM02XW
T4DFDVTcIMCUaS4HyRcdI6Ixmgz0YmP13osjDNtDKj8hd4bBSWhVhkRSHtrymGJabIKfVIjqzhgS
F55SE1/XT2/0LAvWO03m+9c7y1sy16tljjQ9BEyPDBHixXpnr+5bb1mkT+rjhHAIFBcRtl0uWSvr
625j6GOKhI9jML+qAonEr8d0NSC8xlOP4kU/A9zJz7KxM5IC9Oh9Sn4O/ELtU3IJFEIpQEQORMpq
EZt83YRQp3a/SSeOO+2d7IskJdYzMoKxkzzumRx//zMDN9H6OzTV/pz4W/pbp1t5Lj8zGoksoQOD
uEss2+/DanWxGKqryM5ulssKPiXtEeNtdTka38o603dRn2xx9kH2jLXXRVIv2U1ZZigkJIERklKO
p5zQZoSet9c8Q1Os3G5Cb9lxz3x4s2AA8q7LYHgYPwsoFMZSNEGFB1s4g4lAOCHnBpTvTO7RGyp9
5BySyqB42Zwr9EA7lprB08k9MzuUn1cryEyeOB6WWa93qxzcxa42qwVKGJnedV+F7PkbO+V29d+Z
uDEpZ3IILVGzmMyHCUL0hiwF9gZKuBzG6UM3kUEv7iNqXanejEUugp8WBZr4dEbxXDCRpXA2HrIy
ytdQAIKzWArZYr8BiZhlNhmqcDVHHeoiRVXkp5PghbnNtmneIiTIeHpAfZ0zIaOGHK2hS60naRF7
x0FnKJAB+fwhTFXvh9ghSiPQFIQZACN12mTxcHzLu1P4uLxaGx+d3WmrqCMHHIAw3BaQfBvG5mwh
eYuAwfyqsp509GYb7rwPgCMfcnxp/ApIjs5X006VGn6JznBVfiwa1g42VlOk+F1wa0jS729ExzZO
oC3M0fFsQdU7R+RyO0uaHeP2D+1A5cjBm8VUzNiJc/QzN69imEKQJcVYE1NNVjKyBJN5ULXsL5xu
+yUvnI/ZgvhLasAzDRJEFopGRJ9+f71bTSdbiiMPW/ASMWR0FXDtXq9yr2nW5XIVQjKUyRTsfWlC
sgHiGgcSvci9UE4kI19iSHPS7BYjLtv4O2cDAyW+Lq7C6Vrh2K0EsiY1VVFLXjC3hZuKKNhRGqRP
kmja3vRNb6EsJQtpwziPxAirEDibkESWGINtbjXTLqExLbZlUkObuAklwCgPShqkBh2GRmuniT4z
up3ZLxTuwQgA6AJIe64R6QIwc2+5flD4nXZjNAx3bto/jF3PrI+eW87JoBvsXAuIClCqU7zK4ifZ
zQtnkkGGTk5BN1M6fuN7lee1bf1IN1Vxu90G5x40IW9D1/QLPq960LO3Hm9KlEsCNTAemL1TJfVU
MgxD8aCpkDw9xFNCgHCbFejQF5ycHHqiBIsiqENFA2lD8d7Hu7MVaP5lRFaJd2c05ys4KnKMK1fU
99GWzVxR8e+/dHPm9v7GU+/DEcU1AWHTbMAxeUMHfbRfPmQrf8U5DI+66+ii+tBeEsS9+Y/J3MoI
4LyYQu6+ulTfrr5XNlCofhpDLgxoi7RRtxtmMiapAM9pv1QPplktcuwis6AHwADqG/W6UJbOq4ae
VPRcvSF7zkzFUm2L6brd0sW0C35mf0mf5uMOem4X9CIgf7R0K/rOrozvtimD2CK3b6DllLQtVIBx
rXY0DpcIbBvhf1yD6ZCiFeimXzp/ScfRTkV1hWz9OaumvxqPr0Bs/itfFvW1FUzwYHLMg4kpyy66
DT2kAfymSpNpcaKLs9xr8gs0sjBOHDpbbwji27wG1ZQ1vO9Mf7VRs2KUKdJGw19bw3w8D7eE4vqM
2hacWHajhi2DARStbCju2Wq6rqIE1CBEHKYMnW7HvwwqCr0EDVDmowzZuKxg8E8TWybqTFyKSA+C
1+Mzi1Dks/prjU7IoJO4oa7PNj5w9yrIv/dh6p45DtJxah0OwGLCs7TirWrak5M998gxiNyB4RPE
DOHu8y4qXhSbBdKPB1WVe+NjzYB4OWKmFzr65fDJ1FidS7/mz6T0EaBGOhU1JJDEQXrKjAwv5CVc
oRyojeABPrv0RSKXyHm2E4NKdsJ695rNKe+mGaV2/4bwyrqeDJAAbuZ+PZvWp0Aqlg9qR3ZTelUH
q97MUY1ZG1IpXzn1sEtUkpgyRdG4LQtPXE6NYHLaxqGNvydWcurUfD3p/Xl1sPzk24HF4pyB2O0q
RCHpQMcDgqcbbRzmphDJD4ZilIK4flz5MV2hmJyoiRhdGzdNNKt7F00qV1yU1FspVuB0h8HBc2R3
hEwNozpEa8qJ9PqYnJrVdsg2/tKk3RQ1PUTrSOSBN4uKIkMu8Xily0WSn206COec8RM+HeKai7/e
9YsHuIXnsnaSSIYH8szvqwW/k2DGLljGkPEIBMZaW8YPnK3ykOyTherkS6nCdRbHMEls8iohON2K
+FbYm49yyNTUQn/WJGFAIzVq8pHXKI5/aHRlW94n2TD1awn81P1+b6nOZE1qjNH5vMVjrVcpsGNX
6RmskncgtpDJbtDUgdZHSV5WzlaleZxRNjJCEt+n28KH1gxGm5OCIVoqw1vJFaRpFy1C83jDV0H/
HK2YTuUO74R0dNFIT8nURpTctEo/VuHqfELY3HH9onQ3DrfW446KPSH2ghUwASCHzMgXeO3EsPhX
56WVH+ccBCqwgMJ1Ssou+f0DZ+YD+3O9yjVOUeIkomnjeNFuet5inS9cl39moNZXGwPMotJJfokZ
bgISQtpe97sdsX57zEzVzuCSrjAsDZZoES8N/QiCvb+DkYWhbTtiYjtSAPB/lVcMmz9ruqX5zenT
/viOIMqvG5L35MyB5Ga3cYeE9+xDW9DeD5Apsv6rGR8yJYixj27hS+haM+zC1RYfnJlMXCClolpb
EcP+z8yPw/2lAcE9DORnzrL3iODejesweTLRXa13hUoJtHJBBa15rLyKNSxWBW26Kppa5E7P7YbV
irJCJgjiTltb2sKt9zvCooccpvr7q2BGcfp5lbAXqHtplSj5Xq+CaGsX7XKIllKsXVU9ygoIH6LU
+6DRxjyQa9TbJXWbeboeLyVFs+xqJwbeOsBOW26Frwlyh+vyAw4uD7a5IdC9WJ1Whr1M3e0ABgbx
ZthAQlYpXsoCQ8QG8KvxTGntWqkmFxOLArUoiq8oBp68TA9RiSn0RUJSEVYEiWVe8qVXUCyghz+R
asIq1astfbj4GSY+A0XT3z8/QMKBeG+OFMXVQSJSlQhabKbAkpjo7xsfGE1oEKBrRtklbAxQ06KR
qkyR7D5Ji6LCiZyu4MGottCggyZhrCECf3c6k/NIkxmjQgHnlTEouszXD9hjFe6KdZM8qfNg/vFR
FCn9cMY1EK6tzGy0v+nVODirq9fwUGtiqnaZo3JFvXmCAXl04WHP6ieAz8xJ50nIeUvjCkzOTWfb
kXGZPCZkcq/XVw/ZzK+xhhC22ZNjoJdDuKXpg9jShWX+goLybb3ko9QKWHVcHM3krMjwginqqmyT
PvkhZPou/kMZKspyEhxu1Lv82xWaIeNkHzBDwKvDOB8E2L3uFh+E5YjD7MW7xyYeTvQJs9myXgwf
YRE6Ednb4nczO8Irf4Nj4a60npymVqrdpT+snqcxuXBcDy89tmmlHeH2KHutuAo+OZv0ovEWjwrF
kmS1TzF/Y+sLNtb1KvO/yZ6UGu/i/Y3lCLIHlYyLRLPFkDmYs1Kmvuw6ODS8wLizqBtvq/GzyG+w
WS81XlDdier8TsQovaQSZxguA915hbu41Owm5Iv7qu3ajD7585Zt/6VNR9S/E9f89l3hyYOVxQJj
hEe+flc66KsLmPvWk11DTJCDmTiFB3hfsHHl0Y7EIb663GWZmOmq1fmarYE3uUhgZnQETaNXF51D
GLcOQB0y2i6kOBTlcEqZlp2myc28Gc3ycEMYSgFsPmV0zpdvlbqwD/IciiqgpAJ1ScgRy1kzdPa2
y6KlxxIHJl2G1+tp+0HqdizgvwoFFwcss7aM2Gj4Wjf+0ePJRi7U56JisABsTOvyZ1vGP5ox/a8V
tjeCWsX606RQ9jrSnGarEU0CNRYwueWwK9IetIwrVd28/8CObCJMIsKAoEJIi+idZy9DvlilXlev
Fw/KE1E5KYcjlA4fYpJZjAka7BqdsD1JLgIn9AhkM2sIldqlZQXE6Xbiuo5sIoyslPOu7c2ep800
5cLqQ2eVw2tH72r8p60zQVEHSPigk1WcgrHyI67InK6MHbTJ4b7EsgFyiFFz5NXJVurYBeJSHWFx
wDrHSe71SqdadTeNE+Sm+IMmxWpn2CACj65QpgWqqgW4a/tF/3MRB2jlDz71RFLiPcS7iILdL87K
9NP7N/DI8a/cmP9d36w4bcL1svXwML5vguIsiBoQJ9BpEeJ1PPzv6VJDgUBPm/5m6rfXKIkf5U6D
KeaVGYpEMAdhb/VA62bAA5FGtmbqBowZrc52sYpUIGSN4Erln1Fl+dWipdJPvyjKKx5hVQFgq0+I
EoT9gNdWzZ+eyOK9UDOq5W5MuJbMTiecgksX0aQnEpVWpZhj6otNX6E52EDNxK1TbWPQcSem7QNr
3jK04LbqH3j/hh57U8RNJUeLGS88gdmbUkLzWY0Jw6Uk3j42VxJBy5pKtF6bTmcT7L7AbsWJkyYH
lFmjVI2EjGkSlg2qj+W+9U+uKowojoU4hiaN9EWV11hNiM+QuzHwqKq8g2ov/mnj0wJ0CqIXxiww
IqkWZ/m4vDIIOK1VFi0fx13w+4nretsnQ/rnbMUfGL7xm4Tjpl+4S3uxWwj8uCNg7l6+hVLHigKt
d7fCFV4j2QNCa0/0PBo9cUBpRMi+V569f1GzaFaztRs7IReQDd6/PUNy0lW1GTs3Xj4spuxDWKRn
aeie12F9HYTyoyixMWA5MYu2ImAvFC69Q3VgNGQKSVIkhpxk/BQegg6Bnv1ZdhwCBnWEyY5EMjxV
wyoWWrT+EC7pArMeExLKGv1fOJ2ihuSDl5d8G9W1uz45sTRmZn77n9aDQgdkhdewF84OsmlXdLs8
GfaNiTEXTXE9ZTCil1+Nib0DX7RtETx4e2O4AufQICFV4E/Ue/wYJNNo2qm4Aj2WbkTGwHYv+eVe
Czky1QHpMMJ/Rdq9/7yMhuc1FI2ZH04yXDwbGYj0bI9tcg9G8GLzYLB/mBXxEjPMgdYq4nHAYfCx
fzrj3eBHoWRTDASxbEWPLlO2RZLSa29pU+wo1HGsreSmnvA86uBaFoGBZCmXLQAcf8tfROx8zjr4
gEkXGkFY8fEC0hGIHUAwGzqSiOQqH/ubwd/Q8YBzuw1m93ibxAjieiv9My7iH8ZvokXhrWest1+z
exlxWwuMQyafB24A/hWgaTfgmMEhGuOgYpREpBbGiKgFvcYTZFIqzWhKn7pyfSnURDhhPsF8tAus
F3irzcgASzOTLr/AO7MTJiJLuwjCADxJ0W5VVkQwIqb4VPPradN784SoIOATucar/vUTstrM3rVT
Gz/Jw0QHTFWJYYK8ROXEFP/OGvuQccsl4UF1eaGpvEoM2VC13fBZJpo2fplGkWvfxtBoYkIGtRtk
KbQk44YW8Istwn4OHWMNA0IkDdU06eVZ/AolnEP82E8mtJdJAoWIM+v6yigs+jFrGC2idlMhq+q7
G2H3DxS0FCS5P5yttvFthBMe6O6jIZQRYHyIrrJWdKs1xa6G2wL0VB/YK0pFta4C9gDwtMnIgk5a
74PSwiuZSTKa8qrdTbJzrw1bgZmmIQdT+KLRxgDFeI7R4/F8xbtWFa0lXiMCjSGvI4sxLRatacwF
ao7jdxXAOcph9Nwaqut8b6FFx7gHFykDBnGgxeAQmGJUKcyhMNNg5YE6AqYUkNv3UBRzDE1G1FAW
CaMIQGI1RrbFH2r46XAxN34XnC9xSBVETSs6vZAFE2EgrBOtgSazFQlXCsMRbYem61KYmEzdMNfB
9IXpjRFegujuczWAIlQMQ4mRnWU1YCoNDCRuRUMZ06xBhgUD4QiHowg+wwBW0AXkgIJq+Zv+ERO2
MuFoaAOwaZMmaIXgrh9N5tx42xoVHdwHWZnxd/4V+cSu+S7LoAeJ6FHFa+wowKHdRD/e3+5mutT9
hi3LX8bGQElvhO5lD85F3G71YObt+rfqDfcUFDVhaza+T5Q1psBogme78f5rOxhJMJKrvGV2NiY7
4972/lXNMjZ/XpVOEcktBYS8fsWnYhwI8vYXDyyvR973b3JO8RgP2DUnOq2oH9G0iVkKJqdtUrIA
tfkSXJrqg4rQEMy2SGLogtSKqnuA+HVewfb/GzohBScb82c1dx2kIqQO96Jayfj2/Z/pCOrJkcJw
1pW3CFXK7GhsnGZy+qlLnw4zzoxMe21fUAnvlfCrMa3YG2I+8rN9VhCqGBsmEKJcf98j4Cj7kv+j
A9j+fivLlMJJ9zyaXVse20iwl7vkyU5waKKik1tLhmTSZCoAsMvQQlm6WghmvCS3rC3eEMI6eVFk
KfoLXAvNfedbfWyHKMcYDsMP0Ib5stL0w7byrCWwDkeq+mLBOnUTX7mbzX3MMxPcxNTGkIzkYaF4
KM3ezb5GLz2ufZzYp5ucquH95znzdt7fMxJJQ6m0cKY3X39xbZ2Lc3G1GOjZeyoyiGraZdSHGdc2
QTzy9F+sKdkcfE/YgLWLt11xWWw5s3bt6mzc7W7bkYwj9ijRj9j07ooRm7WAFcsprgx7DfWE4ur3
zAAqpDgqoeki3I2Vlk4fLxcaw04ypz8riEH+hsN44HtoSqFtSTqNCd9WE68L9UoaGQ1EDPDFnzl9
h45Qrkh44yiDdhnRFr7B0v1Vv2p7RiLaPnUaCaXOXE4EJE4Hk0UZDPfB9FecD8ylGjQtoLPi8sNT
UraitmMPVo30rFPB4Ru1lIu5/Y/eATxIGFSiaHPduRqwrGxST8syetJkRd2DDl8F8mhf6RsoFUxQ
tKlrIqEy1RxRef+5AfaUDZn8pX8Bcj3yDrBZ0FdDuIMUOYeCyzXaowzqiJmfqigwybwiRximqszN
FSDGsmnBNfV41/V0O3ZrfgjqMDY9yLD/hax7JUPq91+CmYrNvASc8lRhCTsb3KNZx9+NXjG2Y5bD
UxvZjL1bETcOuWjSygKJ3JllTYxST5DnKrnY1N6TVrCyI7Qvy/wSL4rrBuz/H0HpPkEsLtcKOwou
3ayoiiAqNqgTgKSp1e0YEQC3TvCZmZNkXCI1rSoAOQIWLVwAJFbqCjWBVKUnqFWT1BO37ki3ynWF
Hj64FKDsvK/3tjydYhCDhi4aF5q7qsC6wl6PK4qaIn+S1SF3lh5AtC3k5Di/4JgCYaR/zBKRNWKg
imybfIk7u7/0mQrKVgStRB79qMDysCCaVhQ2GRZ7DXPEc9LA48to6JIHhqVIt2Jqivd/omMoJtL2
GFocfJIImHv2E+XxBmvBbPMU76ZvDUqAsyRu/XMzPFN9bg7qFd1NPKACk1jU8CwXMByFJOMe0C5Z
Jaq4e8j5kuQLPtZzEIoppbtTrh+aePsgkZt+vefI4L4ZE7+qsWDECOq+ceL/dN2f0X7UoPmb4rMn
pAPv/8THqqdXP/Fs+Vsra7WdtsPGkH81Iuod+IDKpSbVvPDYyWl/+pRikP1CbUQ1kuDAbibihegC
EaLs96/JP7JfvLwm02S8OJeawFmgvKzKpyotv1MJI7rpSTtr/a0LWEnNVHkpzMkSrY3d8Xu96/++
rYqvZWl9zBjh4AhZ19eY8eBvg1kiY81NC3k3bO/8jdZciu+LnfPLFq5ID/R2FqfI9Snkk6s4GPRd
5fvBjHwZdE82WoyztsfTJl6UA3VaX30ugsX2FkpId7OKcfop/ORPi2v6kHdD/bvM0qMOPkJO5Xue
tUBzbYF4sYPzfNEk9erjRLDcQ54xnHv/zh1D2yg1YdZSpqkYmlWdZBvUATac5ZMaSZX7qjY0nVQS
ivA2kUBUnYnZKU2F7AikZc5AAtV1Rzhg/gKGZKZXszLo1YXNBMxNkdZ1ul02pi9UXpdYflWe/QHN
gRaKWWpMFppQrzbqvjYNhAbZQu1oIun/xPRQXRLjtSKqkAxJDGIKeiQkrBcDlJGdnzMBUNgXM9AD
emc4jaP6tIo5nieDFo1G4v2OLfctVYNmSMVhI/RBDIyJWuWQn/cPnlHIGM3xfdwFwUZf7zFdkfHa
Y1/+xE91KW9cFVPym1Y1qOQkyTh86CFqKCW61Skto3hr7H9TI6mW7nQUzcyKwRyEDG8U+xVxyLzx
EvAc4hA30EAfLESMo/dBxhFmNsrNl8rEUG/pHte1d5PW9pXsNWW4JsqiHJLVUUl+HJGu9wuFtG7L
qxUEgCxSQ+iyPyfxfDCfIySIvF3oGqatz8ao4lRLW6WnCbvGs9PQgim95EKtxsO01z8nYXqkAghO
PM43h6Ci0igQmXS7TPDmm5VXue1IyqT/oYyLi4XbfdGCTbbDjRWXxr1ZzhU17MB1E+AlBtpFOVgW
+W1T2bemO2exv39NbzFMrkkMBuJa+ADH4vUS89Yw84K4KT4KRBHFRrpzMwai0LNrancyJpWXYDzE
Nyw7sFRRVQymBPBRZBjmQqPXNBGi0GeFdkU0pk1F+ao0EmmjO0ibp8Gxt3sYF0+nBA4uywOCnl5f
fBlMuyatXd/M7/R+9DX+ZEia5DNlK55RgPGB/H9gRslOz5gxhOCTklf/woj+yBJMcHyjw1S3BLn6
9ZVFq8Ffu+Gqf5AzkAwPjBUIDCWlSBwgJVX/xmcDgYsGOPugee4WzC/lCf4ChffNeUlv7wVcEm05
E5Y5A9Cqy2Wa7YoR8hrELZk6uWyqfQM9LidU0BHxGAQEKZ1sSuwdzNrd4F7XCSmTVCgyI7W2zifs
uW5PE7uNwfXrF5esBFxIeDtcQeq6+henebkZwgRW3voBvtIjI0HGA8mN/Db0ohhAkxcYj8eLKNk8
9rKoI3lG0zSlX/Z0JGbeQVmlnBZhZv1CxErEgGoezXQeGx1/0V7s3Piz4A8wKBi7ZCj+QrvwBuBk
BEJSmlBbn3U6d6n1OCyy9XYT76fLP09Y0UdkBwUIwYxbNDWGbsog0aQeSzScEEnwlNRDPa/G8x6E
HJFvLEpkuIDM9EqoEzLoPu2e/Laq5ZpRoqGtYKbk4Sf1+gnkvpsSl7Zm3RJPXSzpCZlXVh0Y0gSW
ymAA/hW6XwgGTH41jpdI7UDFFR6R4Sy9p7XBJjAWbzwOCYmEM+vIFFiqgxgHqGfKjs8CZ6dF9zjF
qztNIVQw5qjZtP9q+Cj0Xs4CvyAiUcE6X24A0AE9MO3cm9GeVbu5uw7L9rP4H/Ym/aHl5IWLu1W4
/Fp0GxNQuAeqoBLSGJkpDqIHoZwmkNruwWSVTIT3bNyWH5defVVu1peqeEvsJXKqD3V5BlIFiVYN
cbq7Mitp9oOgxdOE0ovgGc6NS/JoqKcydkfCT5ZElcIjRBAhqZdIVF3oXC2c4cEoCAzVjEGp3wA4
DDiMUMCoo+637OqD9acGa9KqCe4SX9SDrSyShDKLpH8riuBxsRvY1K0vTdR/lrznn4yCI4coMZQd
aCLBwswyfbERsPHtFg71+71UnmpjNScUPG86bNQligYX5U9Ti6lbXg3F7j/irXR4QihTcHKTT3nk
nmhj38Kar68rmNWmVhxVuAW40/0wbs9zb3Mt8o1WjUpOe40bf1T8u6/DLwZylU4WDFxG+9p79kHz
oBRygYqgPZ04yt/u7XSiDhtnaCz75txzb1yt+8Gvhnv1/qLRZUvGRFTzakU1wtAOmlkQlUHfzISY
3VzRH8I6peUxJdrPzVIZl1aBOeoATUzuJgiZlZomatue/s3MrT5Zjrw9N/HGRYgEKgt/zPVm5Ug0
dtmaQ8Z9lBW6ULTe2l83hgb0dgr3glNnfAEhSx7oMoAbxh5GUJowIXGzjC2OiZgILg3RMeY4aCAY
AVb2BNILwDrNz3rbJBN99/IHmB1hk+daW7eqJ3yeOUM5wg50gZfgctzvvgpc1iQFXT9/Ln40RgZQ
gU7TfI+sWq4ppEjiWBVeMWvcc7crMPqOR/kAQrICQsXkTbpp+WuJxtD71R++VZJORLMkK/xg/As6
wbmdTHiRp18mnBrzePe1i9MvJxatCqHXW9erazOY24s3nYhI/Fg5Ru/FsTSMAD3wCRyIWlTXKMGh
cLZ4y0GEAZHJAKI+0W6ltsfHKx1XQYDnLWGAYKg6MyUJluxfQ1oN1a301IUfqT1fXfg8hiUKlnVF
Iz/c6/AQgnrw/RMA7rfEiFAsG7SNB+1H+NDTZIicJGJj5NFT4ifxC3zzI28QalLEWcxevMiNZ1OE
rhq6LN2Ww325zi+CenyAT3gp0/EDBJUR9QKeZrZODR+1ACUJMPZfSBYiCnzqu1N8s7e7E1gDU2DM
BEW1nAdOlcW22KVuvT+jtKXvta4Q4Q5UaLgGz7phZu9UWhoVgohwIvkYI3fUDNqGTje0b5HdSBfH
UIgWSPvnrOxBzkBi9FRycZslo5cYw1fiCGGAViGrEjGGqmKdOZJIb0PsJPDPWX9UianbJ7J5x16D
ERi5d0Ajp/Onjj5WOm3YyBRn4Xy8ELWrzls4Tn+vjVF8C0M0E+YsZDFk/AvftBip3TvKRi/EfLn5
TSQJQ4wI8r9K3zI+Ce+/v8deA5fXk7lV4gYJJePrgrHcTp0z1L71IIgiC+C/kMZieMj0gQbxpMrW
AWOIFJRJgpEEUahPFNhpdbhznBYuv63teKKc1iDOCmcwDhkv9xWYvfi+pA5wCXpBsv3sSj48TB5N
rwCGYrM34GUD4pZLK4hbtPGf3skpJcSub8eUOoTTkSfZRY5V8/+Hi5wtu2mzgyXrrp17VdsCUEhS
Ic6zBv/mtIsDWgQfroJcuOyCs3elmGfeClU6k88AAS/GjmGN1Tifcqv49y8cyO/fR8qV188377Gt
T5cr79FwCEMqMRTBWnM+QwxZH8pFROtOWAFrAHu0PcZiRngJA2ccQ3ROC/vRdRu2AW+y1VGpsdWI
sifGgM5wiR0mqigxD06s07fYi9ZDwOwBLRFTulnl1pAKU/SdM5qKUiQmg2uQ6CN7OBE17JbhKkN3
jeJ0rdp5PAaxEZTqHBXX6byntyND7ToMVTUYieXM+freTlFuTe4iSVHChp+04/jExGm30cDfJAVa
4CvsPKJxHPgnpkJnGKCxp7ZsScbEYvJaYrQW+wGOfNPfv39Ggzk7p0HTNMuHeg5RYbZUu3TDaM4P
ezKpkIhi3IT9fDF6bIzg4iv4MC363NhCBOtneYrY14nPjYS32KYg27nnXcSMTM7tRsZRaFTxZCnQ
O8GkylConVeDPoOuGG63v9Vh55+13shCQNjJsGNtbwli2m7K29LDFqxxeSdLl0Zn1212mEwlCFMz
vnFv0Y7w1kPkhkeE1OGsTxQk4GG37k9QXf1s/dwS3W4rHaCvVyjzWLoNplx2BtnC1UWIoZe5DhZK
dYaXQfc129QjBt/QbNigz6sVOUn43TB7d9GsGqMqBIuX0TaPLqIlQ+eFjAnD3Z+hOibZBmb4aF16
6BAjYge6BWIIUphVZFUWglVvyTfsIWScexUtvrRpFR6z10ZDrCohjpfT9bTG794u0UP6xMagN86c
8ygZtxf/6oK82wULzgbipn6bKDvs9cnhz7Hzx0cpYVOVO6jvZzWkNyZt6/qDfS/J3aKvb60kQRzG
Xh8Wz9t6eGp25d3eHQhO4yBjAHT2E7Er+AFEvF+5R1rfSQbj0fOHiTH0SxkrvDEvziOidQrfse9F
TFDNqFpRYgINsuE2PipAmlHHJyqLSwmifAtxFVCWSdxlzL7niJ96X47V3LAqEQ2hHHKA8GfQZAMX
fdVjAGaasXYX4leEMMzkwqBANhsnLA3hVDbmy2fGyJPd0ZAUQDw6KtycIkwRkFF2Col+q9Bh58Ex
Eeo0ccDg5DN4EmUTjqBWT+onp/Y6Sy/HbDKAgYLPTcyOoRdhWFnHv8Vtdi1ShuAdEStF/m8LLj4d
vomQcTDfPn36HH+6L65ztus0yzUdYWhlxKPyVCUAxS9DfkMG9GMA4iPalGY3w7ZGoJnGpML6fLxv
pABoQKEiit33d0MDk853w8Clm4JAQeEzV6xTKaI92KT7rsXts9u0dT/FIzIWWLwuXhr1lqkiQmvJ
7kRUl+pKwyIDN9en0lzfUsh4ni+vZ3aSRG0w7Bh58BYIAOJ0E6KbYSchmmIPXiLwXc9a60k0rCoj
cXxA2rd0UQyjsGMuLapYQeyo0C3RJeV6v86iS3KaPmmY1HOq2AtOHhTGIrcfpjhiLP8T4Yx+JqBz
ehlA4XBOOSL8KV54Ubm/xwKC7S2kGpSBBmth+p0VYENA6KJC6ZqFtUiRJfKPKkvthBoPvv/sDZg2
e/YeRQQsCyRYyOjnaxLqWJVMNH72hEFw6zS7+2Jth0x24RuLWNnWnEQkqWBY3Cwx/IxLC+gCSiPu
LowlRsjTRYDYyHY5D8t2V99MMeeZN+DjIKSTkwZSe4FjZBtxlMUj7Om+5gC1begEVcnur+CBosYW
wxg0tp6I5X4TE+SKPUTv4ZwEM/73LAu+9lgF/14RUcr34ezIWnzSUy0CG+fJauRwbFvStCwdhy1e
4GE/PcH13unwcxiWgbFbQM6ie8Xt8Dl2ILNznEIU6uTpEWxrornK71mkrZX8z+dsiRwotsXXxkjn
Q7ytVw8xgUEfsmWXP1abtLz1nfVw3kZjwt1TCIxPtEnOOQujFTF7hYliv1KcioempSk3T8uFZd2l
ebjOzuJpsby0EiHh9Fo46tgXJUi0leDxNKT5xbi21g81Hh03G2+L9cYu+aFiHiLzeJ6XK/smWnNz
8bzZnL+/LExG3mxZ0GaQAYY2E6X6Gww2CaqgiP3dh2y36WD4k5EBldPvSNlF1mbScxegGQQCixKp
vUzQVtYOv2GyVJ8twvCbNEBxzzklZNOMMMgUjEuIH3IRk2/NgNxBgxlMTb4Wa+YcO+byNJ+EJtyO
5fjRTAWwIFBT4AEmiWKr+b7YhJ0CmiSeMGtURQbviQnFg4bZ5JAQfmGjPNL1EzGnUFMVj0wWXpe4
6Au8zLaXNmU3Y1igJwg1l63jYaLG8QwOWfTbK3vVGgzy4DmvzUfwnfTbityYiAMBxj8RRPrWdgTM
nKfFvMODX+/OZbTNVBW2nY/5g73jrSl2+J3ytlQcyLX7aG+lSUi7+iZbrnAv7Zv4ejla6dnoLJ37
NsOeT0SQ1l5UV35Dzyg1ATrR+gKX+/Yy73mjW79ZPZQkZ533QfLFWH8KlMIq3fnWNbztTTBOy7Oo
PKvHE2DwkZEAvD649Ux32UIxDn99472Ft+1C5u+PsgKXa52/wK0cDYZyUQwpmBm3ZuGHnV+zDQk9
1AsJFBZJ4uD/ES/h2uHZrbpJBMBJRbxKlDLbnYu+D2SLuw1nyCSxSxkPZ78wT9Mlz94wJpYMBhDt
svO+iSmLvSoc02TAAY5DH1jQpG+vCVGg4yQ441waFcPdlbEl/CdfKdUpmYWdenplL8ljpSHEQAVp
BA1rIrnH8ynX398MjtUtdJkBLEHYpg6Gia/vPv572S4evf6+byHVAA4aRuxP6aLyb9TR6TyN0aNk
a1AkUYwB4TocqcSP7/AXyemqT1zXkS6Yqa96TcifZGfOXsfJX+zGbd0695q0yUqhnaDOKCMM5qRM
0nuyl1RPCZ3WUKutWrZLvijdnyDzEjXo+xd1rA2GEciT5TwliWRO15hAyush4rmapcpz7aBzBpn7
cEAsjfkoPlhqD6UI0wXKSSXekr5lA4cgfMQD+OMUuE+KShYnuQ0ZuISnLLCOFc5cK26dkKbowueM
g87NnGmJPAsRBEHgE9fEZNoEcB/CFVTiM6YocNp3pvHWqqq9TVEXXPTLNY2j+GLr7x2FWWTJegz/
YvtUlsHR62TDDaW/d6CDzh50U+66oci68V6TR2li/NXwm4kTgKKq65UzjpEGAXuo6LPROBlobtij
55o4a0Ea/h7+glbOGCU/WUjrOubvND70vCJo2mX0O3tRFhyS4zoBAdM2JW9BbAw0s8Lfj6gzqNpI
/zDAKhkcw4KUGazKewPOUbZKyTPJ6ktKtPeX5VuSExNI+jfwQ15lqny9Sy8QRL5tU9Zbm/qTuhlz
m0feZXbyJUUSoAAVGkwOv3Cf2zS6kAJ5SVO8tD8a82Xu9u5aF6p+TvaMVi6b6lN1/9F9hsvjXPWx
ZEM6MLvGcbTWoUPdr024L7I/hM4xK72zpdwyFguY9raZGHzaDxk1QSkSBCdflGkIPnV8vYxOtr/H
NhqYVyGuzcht6IRfXxi0dbvHBWFLojLwdIIzM/CWNpq+x/B1AOiXilksDSyBVcn0efplf95Ls0lF
dxoqOFKLhC+vaQZVd1TUdj2NO3xrYJbQJPk4RP0/1s61uU10y8K/iCpuEvBVviR2nDgXJ53kiyqT
TECAQAIEiF8/z3oV9dhIY3xSU9WT46Q9HYzey95rr4uyQbUPYmv9U0p3DZT1POGa65AoZ113psGl
ydFozlihIAX7m8X26H2NFls75yywhmpH84ZL3jr5XnrlT51/RZm+zh3kYkAYMF1fZxVOThKIq7O0
V8sLp7Df2au1ydmwbJRa8qbD4WHiAc9sVPaDGCHQEMP5fISfBgRyJgR/02EiNBFhW3RRYzuxIpDX
hq6zp3OkgxR9RVG1EqZIOK4MENkEaHLzV+Mu7D8hI8JZMaZro+eq8n0M9RgIvQ7BvbI9PidwNVhk
IYerz9Bbyk89k3BT1TDymg7Q52qIbUTvHnDf9FV7ZqT09MFGEEvhNc6+KQbmgwBTGjrbrrzMoNCI
vlpU7cdm58iykM+UegU+q5EFHjMw/QzGj+rfEi6Yhxw4ESw+dfeeOUB4SpgviC0kvB9/rFZtL1dO
EvZvxLgyWihM0SR91OlmDMzBH6W+VpMtbyKdwNIMiBxSAaTK5mQaGv8/nkt+gJxuDDJHb68KCRhI
usg2PABxzXXPigBiPGcZPchYPZNHGY5e2gpdBj+ByD5F0KRA5sfqdGIbnJ5rvK8AVheUafh94zFC
0c2xy+pdB5saymR4ffaGxpgxAvZaBpCQ2bvqTj2TDLolSxEpRX2MeFvTXEOj1Xl6h4J/QinlIxAX
ctzH4FpexgN3q9manWV9UcFpRgiKb4MdF3KRYxpM0giadKOmRZvVlWAT4gnVOUhAYjnlZWHV2Eey
jQBOau56KbBlhqdCMA7zn6nr3TX+gyGnreADsbUuVXtpul0TMXERrkjS1d1sgu+ZrwUeFEvEGK+8
6VBq7ezRj41IDhrt3A0ZJ4ejI5MI1Jw2LHUOE1HodXK3EKNBNa0mKUKAy1ZuoYAlXCklScI6OcNA
pgHon49eF7AGioUEh6JteSCK00jmqctugMTeR0eKPwIxZycR8XYe1MvEoxGGKx0zJjjkFwxc1awc
NWExo2+fsEsN1sRKDx14ZfQnRhsmshwDH5NUzUOqrFCFJr0bQSSo3uspp6EzCDaOBtJlMy4LaBfG
V3jllPOwjuw3xmWXya6Pqvzo5y7Jh1otyRGP5gzHo0sPKmzBxHTx2Zt85Yl9eHqX83BhGDC1l5z3
dBwedE23E64ga5OmJVCMez22LsyAB/BPoGfoAFJT24YJCkNEykJLyqC5MPpXOLb85J/Rxk2Bw6dX
JSw8cuycSBR5uvmntQ/spdratdvBcCgNxxZPmM7GQBKPgo6RrYnkhEJNKu7DMSVOL62AZ9miWVA+
+guClE5HuViYIcAiRQlCEfZLT5+rSGzW5q5y3tiMjoUISfcu7ath1qJLk1Om+islPhGt+rbvm89K
m9f5ZfRhnF+Kpurv6VAnPtDThwOJmSsjDuwM5u/owC+YiFizPIU31XF8cODLFEpiD/lM1LTs5ZZR
vY1vTcybw0qEcIjdB0P8UZ19kOYeRClqU//qSuLYt9nEHm6OnLijiY5VhvRSQcoEmR0sfwLd5bSA
ZgNDpLnVhlUmhnRdpqcfmDjZKLWQOmsyq8yCgTH+xJs7XW7ga4jaXBpTxwlP8OhwmNdLb7Vn9nFI
DS43yXcqHtAdWlOYtOKsqLzQDEeMM9kACr8/XJVcmWyTaXbtmSucjgRcjfEA9yQb9elyS5WLve/j
WH3TKzOZq8DueS4jR1TmAG6CR9tGCWt0XfpYQZupO25fwsJfcK6deV/oHHCShJ0PHWmca1wwV+ir
5bp/kOmlnktMAOOajCFnNmM2zHPpMDam8V77WcahWUcvByUyyIYfwRYoZNoF8bS0oIebcaLruRQh
OnpfVr+FplzYhi4u92Plthw5r4ITJGXq+HtVXmQbjjK2pshkmit5S+vbC2Yw555ppqJCOCL5sKOW
qWA838dW3L+R3MrPiYUV4b7jCLPA+TJsF0UZrBuMHhi+xEgTBRHqoSpmAczkxeOeBA1OD38z7UW3
gk8UBO7xQbbfenW8TgUYRa/7rH4I1nCdAF4MsRXs0t/Aq6cll8hV4tvSB1D20oe2il7v7PRNnWwv
Tcbe7C8Kah/IL0JWF84Iwx4zyYplFq92K683Amb5n9czgS2HeXSMNa00PuKvHr2rj8Jgs+ol2cJc
a5oDOko/R7KFg9UctjTDVM2lx8/Vzmx4ihk0cAVldTtcU7KZXHlwZ5ddiU/oRUdSjjJYDMOyJuuE
WYVYPYotD+a0vx3yVJ48C3jD2/KnGPLlTNPsHXQOAsDtNSBEShjQKodWyiGITWIKcTsp3dss5h5G
AhAuGdIBfhqtqBx+kAKoVZSziRHELiNcAMihUoMhjZhyBGRSoRNKRqVKaihsxhuUP4d8xOi1nur5
U3WUBfrnfUFD5qWBSKLhGO1GvNIdp6r6e/nulC2ze4wrpJGJ8fBWY2T8B48Np0aScnSTh4GtyHMo
gih87Wz5S4CWT4KCyjxpPOwWwgw/uFzboqr4BCp0EYTR3RwA3XKppw/WkqEN2gV9QoZu6R97UxHI
Mxc2f7XYuM69MRPwmcXLRlZSIoQI6nKlthB0IejOmAfz7wts8qyUG1Q9pExcdCjLSGedVmTXbT8K
CX/+FZ5SoZGO4XnsIF1kAkEr9/QVFjOMq+y2Kt/p71JviYLl0ybffRI+GhK0IYcyaL0XWe29kWF2
OMOZOfHf7Hv/AQn1f08fsqeWn7QKcwc8FBxDYbTjS2m5AoMM1+U7fyU15fxjksRbwuHKS5mrdBVm
ICiEMguQRZ6Hpc3gDexRXaYqtax7RGzh85aJaiozgk1wuSQMUprYwZ5y3zi9SjEEozgCJsW1HSHo
6BgeZtslKWdRzWKE0LKCgMcxrAlavOMNsjUZv36TIcKRaKeS6Ijy6Rlb5B0vMGs/KdpArPBnpLdU
G4YQ9Okn3LY2cYgBuhOhfJruKbRZ6IEGSarARb6pq9nHfeZeEe5svDuMm/E+NF2xlqeIQV3gXS29
9VRpdP750DYC2LOTx5xjq07DqLbm+zd2tF2UbvxBiL2eUQRVSUlk+y4ExtgXhckisyu8ww80F81V
DVlRE0ihL9Pw7fgik+QSyizBdlxlnmeaxkcQsxcNOydjxI25l1yk5h/tmqIXRb2IS6Ib1wGW8lxk
qnXLRv97kLgYO3hCG5QV8MIy6USHbR4OHRhyQdpVJBlPP1zPqXED7wffCMTJWc0yLEv+/EouKr8l
GvXwKyv/kJTKF+SdunBs9Y8CUL9r+l0zOXyLVDj8wTHFN/SHqFO+Fw4gkaqHWFSCT80f8D38wSEG
VV98C3+Yf/XnC76WL4T+BSGp/I7MU/6AYNTD/xe/1bcgYyCAtGsUj8p3EkBH8tY3fsOf8qv50+E7
T2Z+S4wpX/A3wEnQL8SkklRafzMppkSe8nvz5fCd3/DPIepUQahEnZJvyq/8EbWQQku/m1/+/Iab
K1bY6eFXQkxNwim/s/Vt/MPvibDVF/hydmAo+tbDn2B2Nnx//Ad8zTd2e2WjTpzWxvboMZ7C5w0b
lbqY45FpvSE4PF6May6wNG3LB7/Eprls8EALt31CUgYklK6EGZntrdUbsAvYir23e0WLuCXz1o0V
nMx82cE+wdV0BD9RfM/xE8Xi41a6urDH1Kqiy3CBX8SBFOE1nBUKmlwxPYGMVNfwP9gB9bb7GrrO
ZrGusuxin+5IBacrrcgurYgSrZGTX5Y2DItBMQ5QniCjLjvvrgz1WB6ZrOKz+GFBzks2z69MtKnh
udg9cTW4CMMJrUnZGnbb+rXTV94nfkoIbm1RfIvran9T7vc2Ygn+stgS3p1ubJb5rn3d1fF3e8Pz
4vPR0dkRwuLPdoTKgNjcLHdecbOMt058we0DxbUY1uS7wjr4lHElXcTL7eYdFsPRBxs2g4n266Jf
Ju6pBo6qua8Wob6Ks70NowCrlC50eH5mM3bPVidvobio18pxWcvNj2/1O1gyAzE4+FP+znBsvQiK
oYH8AZ8U12NYrDMZAhomceL611m08z/bdhnddS1M8hpvev6Ly/llhmvLRZfDQC3Sob0kKsnFIhZH
ijrediR+JM1VXFjfihwWTdXyw5ukUxC4HxoL2htmxCEt+eXgkEZbNQROiO/mByjYN8XmKtzQ+ELr
Dh3liw7M4f05NKBhVbWwXVfl9W7dfWmWfrTAkwjnvQBjOoZHv9UwSyLadlCNih4jl6L38ldtAqOi
AMxTJufFsGtXd8GqqPgBiJSskiZ5ZQ8Eo5YbK7lghw6k9LAsulwkAFbOBeoDRMEx7y72+LPKwxNa
//FlsVotkKk4FLS8y3QJucireZceM4bLoMGDw+saCCElD+n1PJNlaXYwrFYYS8m5soSfZW3ZKRN7
c3yPma3JVQt8iHr7JBPFC6wdjK9ufRdZw1W65gSYI+Ci/D6O7X1ASwg4N/3HonkncETKFDHDdYlJ
aXE07Jjuxk5GzXo4BqSyosXawI50yT0+N2btcmt5G6zBgInkMkzw4xu0H/Q8h1QzjvOYRF3b65BH
WuSFzp139dq6OvhtcnY2zT/L1Qwe2QqHdbof+ozp0f1JOUrTT6ov2CsjBXCJE03pJnXaYe3gJw1k
KGu9LIOfZVwe8TtkBIjcmY5x97Z2ZzfJLrovdrsHjcCZzH1RLOi0KsHwbJ+euWEUwiWIdM/irjZ6
d+0Mnkdr+QdbNZXItgULSXM/U4oCGnUZIc/wL+LNIYBN/XYY0xvQ1nZecyFFmRxKhgTnd4AdVX6K
azTKt/VBnOuBKj+/Io270XMPrhX76ENXILLlFi1K/QTAXcNxGfnOcfg9akO6PfvAeN/anFAqBkts
VRb+DLn7Jr0ybfmfiuYA+Ox/KC5BTioCWhR0o6ihdBP9ehkeavDO//tnoIh9+jMMw5KcZBYdkgsY
cgUUSUNA8IcfQtAk0tcwRHNNpf2IH6XBiPT6JjxMLktCUNXghwHhssICD0lnGT+oyR37l5EEoU/p
HsLyjRg+IpQ5CAl2EUySKfQaOpYaOlV7BvGfkwZNEpAIQSJdQ/b4OFQKO9V7of1FkyuooG2YAtBr
K3JPpCHNzfXzBLiCpmSMaJzxF2NXbSaIByEtGbUhA7HRu1tvur1jzdfvspS2uIz/EVAlCEZkYrnS
CHRkVMyYGuwdfwuiyykgdqChf0wUNTjERcmZOCvPHEcRkQ7YtLnY5lDNjHolzwrrzg7xkNBbyHAF
UviE0mLUo6cb9zWX0BYax2HIIhqCAgREfxEHS0oa8ZpnmXOf7Ms30HfShR71r94hTzpj9ArgRwrw
ePOnq3A+67B8Mo6BXQxoS2Ir0ZXlT/n2hnioZK0sTGDwLggIg1cMkgUnG/dKMGXQEJexnrqnafD2
ZFzFOQ446vJYGLLzPkedHXavu8BeKqNBh/qcDaz9TTCpupN4V/xctt17Lt1r458kLgf+SpoDikO0
cVaYx86/KwBXM1m5wGjcrpApI7uetEk+c7hL5QcHBle+0ANueLoevdpabtxdk94deUTyW1GXl3GW
iNimG1KWPyZjRyTtPxlBbZg9mMMdyPD5M9KM9J6eLzCbYAECMQO6wW17+kxBH9mrJvbd9/NhfwkV
E2ANjIzcHrm0y/IjG+iXusD6ba5vBarSK0kzKbRXwiSaGLjeSAoOoncthgAKzxrxEGHxcYa5SdyQ
ci9Wb7zmQ0gtstwAOwXv67DyiUOWKKdzcDXrs3sZjmQF7G9uEX1iJoAbtq0sCjTlCWoKuJS/XTNb
TUFtdisRAtnCme9n0GM1VAPPwh1co8dqQO8l+4chBg4WodK4/lQDZw/rUlhT2m4p+ePyvSqPIt/B
wuZrIAFp1HTYTxN9DCr95MVDJSRrS/b4jOiZxT198e0evaqbVileU6DogDxhqVIJ1gXEowJeq5yj
o7K7CWL7QsQ49O8/w5jsly0JyaFaE14R1W1WcyAzhSBD4WfbODdNkZgjXIunbqh6D98AaESVbiQI
OQEUEG1lZNjBwdbYOdnFiyL9IHcIn7Q0BThpIQIg0yAfLvEYSTZBQxCQOLyJJRMgpryeMh3KRecX
V4WLWJIxtnp9GX1z0heYxGES2j8oLSqetx86G5dO4D+fz1NW6RI4KRJUn0bIqMZYF2tGJFRa0zUF
BsitSzMpKTF1DcttRewYMXa0II744Qsm4lr+408JSMaAhAHBaCMUv40z5AwzizDRlfPKbhRCyFwB
nUGXLV9LpBviDhba+U3Z7JkGshZx35a1oIAQw5Xl+ZAxPUicWyTxd4/F/vwWNhDl6TMCEzItZc48
ziAJMi9e8zrsuzgDAe4g8HSQP1+rYVXlWO/ZpzagNyQLMxFflT+FjDNroMOAiOT31OWwLzXKEVOk
tAFDFGcYxjgXtMs7zXnqcvnLXlOLVum9Ma2ya/cbZuc/LTR/CzRv5YWxpI7WtFIDhYNbV78odD8P
yj1g24clFlz4XV+oSDDEHKDJUE73GL0rt9GQiaBlSCOqqVaIz9BluVKyHyg9VA6ZPLRzujuJFDXr
0pFtTGywRlIcoOxK7Kb96rWTVFX33DoI4a3gXhOipRpdNYW/i1a7+Y5rkIhpgYjZUoMJCByyHesh
3w+z7tYY1KxBFQfob5Rgxu+auX7cpA95TLfmNKx4pNAtrg/cLzIsnx6ImbpmvCBA49EQ01yGwdhf
daCDr/cJHeexusB5HSVsyOWHkW6J6GchqrduntAu3y9bp71wN+4t8O29pgaCvH1UxnJ/18FsnJBc
mPXEeRufg8i+Shv7UteU3XvQYVcQQ4DLVTIzS62r1SsDAqRLkNMM/2WYI0Ip0w0IJXecta7vKuvm
+X1wAkA7DJbJLpIxFIUflpFPT1SC7qqo8ZBKqByoE0BKki58T9ROlafsAmYMfMBYjVPGcqqZ3Gr0
jOo9jX2MHm2Sju2P55N6LjQ3DCeZmuKtN1o77bbPywjX6Xu5IijGRte+xlGZZT10sxKw3MXpxP4B
0enKKBsyMXdtalUZ9oCyikfWcZD+rDezdzLErQsC7+OV9U2Vt7qQLFou5KAjMvJx4hlLpEOeuNJ0
lXYu8Qd48pVGsV0Iw8TD1IoxchGDLUOY1CfUzXbf9v7s5wt88E5wZL0Gmm8uPO49aN+jjycrM8fJ
1cnw98QrzFNmUkdI0NJRBgF0k252JbBJFPrSkfCY/1OhQH+rLNChin6ZpcTN/J+vHRSw9AmwOuzT
0NkKOXaZEjh7VxfQYKDdmuEFLa4BuaHVqkhRBaPDyMRsUDJqdiWbZLU4psCYHE/5Z84drEggZEUI
mnEGGK8d/AD8Bg3+feeSKg13up5zvmcSQ0CVkzGWAlwPw1GmGAhJRSXlNgZnNjNThXfFGXouLNBE
1FICsRFl4Z9lmK81FdkfPaIciaSb1bsuiKlRuyYHhAHQxjDyalpQhhM6PGRHd/CqY2TGz69FNPGZ
nNk3yKWplk19hKf70wUzhD7y34T7RvtGNtvizClQIsyQu6OrZIHfHuVYptoh8lM3i8fARMOk6b18
7oyJsHCEyahSnovg6TMVXdU0TlRQwmNfpXtAfDO5aitpUSV8hnmagT84C0VJPK4V1SuVw3Eoc7VJ
ra+hwI6OfGA3OGZzGTvRGI2ea+vPeoylUgN1qIQXdUoVpWAVfY1n/4fE969FPTPp81ItrNYPhDdC
CS1+lnuKNYFySqlDmCuvfKMbkbeexo4mCwxSiRzv/z3swXfkKKdxt4h14q6JW6GQ3mAF+w9qc1pT
bTLo1fkljEihxWDFdAm1mjaOJGbMsoRVQIC89wIm+QJZVCkVymQPYHQRCF1fqIXUmFbhIqKOqkqW
SMqaMWyeWHxnTitAL0ApXDttuMejF9rCfimqlCyBowdlN+fDFmGTqlmXid1TCPCIsneyGyaunLJd
ysWz4QTG2akCY6j8/Y8XpOKNyUGcoUT0QStheyBcHA9Bqr7hoNhsV+aiUxqJPK6zFv6xSZJWH8nm
UEz90r+R9VS5Q38EpVyfiza1fK6nyWcnScjmuYBLMU4Cvjzh7qW7bQ/axjszeIvIZ1DwRUKLW0yl
O4vxCBWzrqdujf0Ut63EDCUuSjaqUxMvTLUhgzc16DBYbqEIvrXs7lLihiJkfGw1X1XxG5c6PoAW
//rnP3hTHD3dSa6tYG+paYQsjNDOys8d5BPeodI7BvnKa1aRLyE577xMdoqmQdDEDAPdNMKUSiAM
qvh056pt0Q2upF1QiVv1x2ErhrM1JwgTbJejWxCUXIfYYhfaBdlK3Rp5KLNV96roQvKz2w+l3aEj
piaWKEago0RuIluo21FCjfpU9a664lUVd9vht67ywrV/VwT7PP9+zpyAABfwDwxtIpydeKEtk7xk
hJVxAkLCVIREjgGnTsBjseJV72yrutVw0127N+t8+KDP0tzg/NQKFZhG+M9UWTwXKw/zKXB+e9wF
WYm7OVR/AlfQnLyVB4hOPjGuGxvQoqjCr7LKsrA2MNcZ6rjUn99uXOZMxnYQbl2J3WAT+BpZeR/F
dLZpMmTGIs6psbfZwQMRGgHnXARKzsXPwrPJwP1i9/0PFcthcuD6d4RDGR6v9hxeqGoKt/vyNu+K
y4DmVekfFSzqaXPKE49UnNUIfaMFoCHEAWKsTRj6Nlp5hUfsW0SDyswyg98bu/E/VfJ5EywXAhzl
HeajjJF1qlHceta3MKVOmAOJQZVT51hiECp0QcWlsVLtwHV8CCc7ikpkA6KnS/6hIX9AL6zjz/iD
sOAFWa1L+1Uz7CCC27+DWNPQSV2S4VGPtyzgACUlEmmNT55efumyBOL2SGCXnaEhvTINXOiyCWdg
IxmkZsSEsuiVNXlfxO+81WUR3qXr/bVHUqsKUswpPpNvhDlP+cEq9p/ULXeEsfoFFOlyc6/VLOKK
CXnzt8wwuEBlVMrFeW8mlXTFX+3Kverm7g+FVahz8kmYihM2MRoju0J3oHZVJawXtR/+YmM+fgu6
NR5NOwKcj/aFX5OchnRfrCm1P9qY+lFE7Ipj2iH4IeoL/jV1hOlWYFgoNYpW4nQ3aszVTj8dzgsm
4jP4N6O2LGhne3hT2fre2KMMG3+hq1SfCJmIzLmZHYUr5ulzgB6MWgR6t0Nzm9seNsOcbypofSWA
Klh7GdXFYt7u78qGqxdwEJ+VB21DzRH1ZxXu0GBrt4GS7tAb6GULN1LTI7gv2JG3NvHmtb5GPyFW
R4J0dR2Dkz99897ey/t6k9HZQMNruu4hzYrPajpza/XVGqwfR4m69I16UHsLB2Nf/BRJdzq7+NwR
rVxLLmFYMfh2jZ6HfJok2mZJbjSEcYrvFY7jHW5y3E4oaTiqY4TUrEDBLCpSSaP4GYbNVw0VxO3X
SigAcSfe02ndAs360XONOsBqzt7Ehitn7sJtmALusR0NE4vT2dRU0vRAkzQQI14dZRR90TBBDbqe
y1icTQvOzz2XuivFF85EYnv6+bVR1ORNkKzvjU4DWr8K55isLWkhxFzTMsTPCr4o5eqejD7MZdRN
K3nhMLTmc5y24j/7XNT04jYxtzbN4aMdXQzuCi/KKjf6VM0vjW3h6n+Za8KbpC8zZGvAmizlQMa2
8N/GFN/4lAJj4nM8bcxc8qMg8jPoFidstKOrttgkXhkegBY1ZkqRqvGNN4w6PidMmMxzITGhQmJj
0sSLU2ttAECpTadPmdOJGqM0RkHwgija0eerkX78rmgk691gA9QOXFSRIERStmtIQjGhbhKVG0Z4
M7vOElCXwfqm40RM4qqrPuVegbfaHz0oC26I5x+rnMt5Emk4ZazxoD6HIfVTGMFxHm1OL+xZbmm6
vlekdd0ykpVDhFS+cVrSRcEDZMpaxMVP+VaIs6giVBbOR9j5wEzlmkYVL6PyQ2VCAwXDHXj2Qe38
ESaXnIwkuY+m1GwpM3ElUMdyTIzTda02fsibV8Pee622WcemkMN0Bydzz/WuCe60lODc6oYZD2xN
e8VhNW7vi6VHltfusLpNXCaFpCa0OqUEBUmuYkxm1GFpCJHiLYfl9+Fnk+U3q3vyNDhXSMo7zmRy
8EmNk/eKNM1W84GJpx2jnHR476RucoK/td3Ne3kN6fQUjyWkw82s8FeYYtwXO9xQRvnT8UU8e9ct
C5Q/KIE6GvAAMUvH9W8GzbSzRkwrqz8ZoSrtJe7oHRAhN63zap70wJHISiy8mtSmeWn8vbLXW2Mq
2xLJK/KJScZWfSMTbSEdcgBQNTNdYJ0yQFiz+qAQFTkRCqjRmg1mhZe18SwzDWfJLE+e0SooxdoC
NeaihjTepTCYGpCIhWdtjT4rSwDL0JgqJeBoq6mLeOCcDwCkqj78pf66TtJrnuDaql5AGWTjjy/n
x8+uZfjoYEi5dOy8Dwlra5imY1+q4aamN5ph2pgLqO8Um0YHu/JBZM1sehWm16JKB/iDirzw/CF6
kkIt62NSX6D5MBBm/Dp+rjxa9YFdFneMNU2SqfoUUQCkPBLqqOUva/zjYFgRqcJLdDyEA56KkkNk
e2aahvUxL97LMylOGJiQ1CzzZqlF5UAVOPsfgd99tlJUoxj6GfpFy79D5aFmSCCyFpzRwE6W5+fK
EZQmypjAigTcZLx68nDppEXCYJcVarRMpANLMWeufNxZ5eJj5gwlEl4GPcJ7tcmNHJkeQnJkRYY9
/wmciN8PwVKIpEnygNd0Yo5dxkGzQ/B+L/9+Dpxbs6J1IktsJa3IEZDXSWump1wZ4FefNf7UUlFb
W5bWN1Ncyn138uWd23ouDo14pGCFCDIxumuHbdMhWNbwIMG6Vtlb/gDhUzBsuRcbCG8u0QdqUAEx
gMIczzZgn6zH3ExiOmFTMhykyaEmJX0JDbq4LgrHzWbUfGvyqXzZpv/HMiO9YB/3OfRivOUTCVRV
pFUeRiWgOnWxQDu0pKiu+eCt5DWWtoR2gwGZ1Wue+BAnIhxQ0VByJJHxTLWeRPu14kZnAmxAVFkQ
cCC1neg462LT1PNkRUad8kzQGWkeLlvJOpcUkcqYLGK9rdAJfsm9R5Ms9W5HqP/5pejrUxw/EOeA
44Lf2sF8fBhUSdF5+WzFIcVpKINq4ROMRa7E3dq23mKfKk90/21A72Ft0V+zPWREz2H9sdu5vzsH
iZOvEPYO+3vDc5nvPmxa69pydwF/CFBBeSDkX0pBSLm//Ry+mMuYHgWm7+1/C3PT2WfYRUzgZb5i
ufZry0ve6LGUd5Ji8PH8j35K4mGRcPl7aDMikNZx8e1t536OaDA3oa1C1FV8m3JoRxFnEbCAp/5B
JcqdA1VBBe9j9qiPCYUMtKTM1CVjN5x0aH/lYlmtAZqff+ATyx1WNXIDVjbTYOSs81G3MPCmi7pw
LOIRuQhxVwjbJazG9YPfy0RtfhF68YUvRwqXmbVcFtiBfm79U/v1vVEoMzqpLDwHKsQTRNxNIJjn
zjV8ZsGGmTrSOBjmyaMbr8AUOnaSaoVelLOAAsavCJyiAvYbEgPhAbB0VMJAidG9Z4h9FOmrKLvf
dd1ChEbP6NZEhIJt4U41gidOoHqFEIRdKZVdqMKjYj3d5dV2H0cbAwlouZOn9KAnrfPua7kEJxYi
Rakljzc1ExLJ27gnmWmPDi+5lZaY8WR7BqXchzRmKhEFdKuk9QASWgZj6vy1lWyPbAjWtCYwshwU
XjqxLM40RczpyCHDQAE3q/FkKEiSKkJ5nd7FZEQIlDcs/qOoMunjN0O9/i2lvxqPkFEbm424eNA/
0eTAkK3l1Is+1xWxZcQMiXzlJY3A7Dazm5w8A9eMhcpG90XAaScTWDvFJh3PFmjPr8oaGmwNBaf0
ALNwVcOYEyRamcRsqLhrP6ijTJEdVw7rNohQnlX9NJBypiUgkRvtGH0l1KKxmif1+rTZb5ecy3LS
VfAX0eeCbAVhaXagtaDP29DCmBMo5lCDDcMC4rySV84LTAnODQXo2eCQe2hOQL9HvUq1jsvWdlK2
VABCQREpXD/EIicu4n98qptFue8/COSH6nGvBi33d7cJ0rNLgx3MHqRTNc2cpgcyvtUg0yx5xYaA
fYUMCHEafWO+HyZuhj2V8VAKt3BjOto6bvkS5pMm5OYbwdE1EWZSTf3tMBY27onMS4+sH1W3clPp
Ekgz8FQutK1QIewXGOhpDYgv2e2YZzmUnODcGk4Yu0WKMnFjlX0uytAuSj65m/0tjfeNhsg1hZrI
E8K98e+6snPwbuZ+GnLKJr8TwysWZ0HXSfQlS8JfxjeCNDTKl7fr8DoqrUvyk4j74a8QBVKcfCCC
2Sa9TbzeM4ejSBnCokSqEhdbfigGe+EbW4/CFaxQIxAJR+Ny+K1M2sPWJ71krxkjiKAAGoXVDRvQ
5xaeg9VYX7yyv7Hm7vVxWrmChOS2VEr0zhov22jpDPzNiEa9ngpvWcpoT6jq83reJG/USNvBVmVy
79fD9aocPhp2+B5K/o4KR+Zv9o6PcgigE/IY8vzR0NIpvFebfHYt8FkM4OmRyLmLAMQF1hK0GKhW
Y6ghcLq+TYIluiPl+/n8VKlw8T0LDjK+oQUC/fp0CCHIfRYdsqrVjmYYAGqoq7u0De3fcoYQwCVO
4vPn5rnSB04sNSLo/QwGxuguGJJN3nr1Or3bMYVxu/2DwEq19pr2SqCl7SYFj0wTK+4rcJ6LMGq/
GmYPu0oTeB2z3YxbDoaI6OwlTDvljZQENZF+u/taB+v3nQudBLqDBo5dlMOZ6f6JO1qLof+sdklu
amKzi/tusthx+1VlH0Cu/zu8njOZn11+obhPjNqiYj23+iIHZ9jZ/c2yiKg5QUOXkDyt3aey3l3N
av8mzXEZVGPqpNdds1ktjmJPzVaY91+9AAARp2RUjGJtEjBjxoaFKmJMCY6h0jr0ZFSMazzfIY5y
Ox8oJ3TO7FczBgek0YlsKCfwGUSv15/Lf1kpBRrzK+1FY3/BgPQmCizgTMgB7NmrEhYMS+zPONo0
9heRZuDc0T7QCE+wRkAWc+ygSMAOXzTBOsB7WVeSahRE2ynmDcD6nJbPL8pzLSuyAQfrXRjR8IFG
96YXdoXfbYPkMEsRZQvap4CDI5VMt6a014oBMpZCus8Z8pgwAfqElKRp4WgTz3XKSnB9RdhQ3bGf
8QUegRnVDPpHPKR3TYMgPF99tuFrGsN+rhyMfV/JuCHk1KPip9IjbErOzDrURPzSbMSS+94yTi+s
WTWxlc+V8iDCGDzy0lyIVKNbMp2v223XlvASKrYolbFIGh6cdUPIw/wqLpPvupw0NQ/nZHHXcCiY
sYqYFwJQqLyLh+U38Ujqef+DE/R+cDk3X+TfdvZ8jGARYR0FF/ukPwW226+zOmRGCgQj9zv6/dsu
4zgpUa570Q87Cz9pANpxHImuYiwRiG7LCM9GAvkpbq2bIkmshY6Jara6qfbOl4mP/FxNxEdN3ih+
hjLFffqR4xpSNW0A81Rmbn6C5gf2IJvoPsRETnWA/NrDkhc5b976IJFiQkEa+WgEOGwqGF/v13F6
PfFcZ5cin7aQE0auY/PMYdM2e6LED0OArisRXiRmoBNaCGT3nMG0OV4Rv+lnm2udAHKDEc/Hj61v
4jG0UM9FgH3B4ORMLT4j7Ul0PrVAJxwOD4NMdwlLS6PQeEc/AeIkPYBP5JnkBaoh5bdopAVA5ipk
BIOjYQQdW36ZZpKfOJXR88xgSyCkZwbKmHoE5ARlkPbxxl/diYMruFtTUCNIWgUfa/JHZDgquNuY
2akf653FvK9+GS0S8v50X78OKBqmRT4nJuN6NngIHmok+gTQyKdrLK3zOqNMykw+lmAF+ulPWbRh
MywBbfjaqf9LvaI9k6MOITOqhUQXFOMps9bvRUo1AAJnoIbfClRRdSZKgCJCyiVF62b2Rqe7iBk6
6aWcfX5RnmEgubD1WZBqIGjHRsWERWpA09AIvuuS2a0KhjKHfwO0J+TJ0AhpNsWWUsWLkulrZovZ
wdlOVStjUPXt9Y5GKPKZIiFucBSwToCqqFNiIcXz5kKWl+okhasSLj/B5z93+aD8VJY6eCGDkREy
XGydLAzTmWdW74HeBV9Ikpx+6y/8iDZIyK8hGopbfpggZC4BBYiAvxvFMwTzaTDy3Bpm6hcG2BnB
/AHSHa2TLSL0eOfTtwNGqj8rG/oPEjzE3lUdqYcyajWZMtKPC5MxA0ngKq8kJ1dUPo/lQW33/Ed/
7q2FHpe1mMUBg2+dCY9QDyvDm8Td2J45Jw39ATNOpbAYT0k8jTSi0HBZWIEA3MNyxSSUs0jFxwtL
iTPnJH6+NrFzAB7MJUd7a/Cc1RAuGUzWGVAdIVSqkuI99nRvjk5QGKv80u463td1TYuVr68rN/2i
FkjX37St6rldj6iPmyUCgJvj7vH0jaWOu1ovqxQmF1ZYSNivux25NTOsCqF7evvyU9/35uuu+lnv
l780QBVNSBZMwrXMSwRFlguQylKxosx5QA2NWc1Nm+4xgmCsIOwAkySR1l5weKmqGJWr/BiyQKI2
4pfRdknX8awCbIKpCYxft3SgK/tdlu9J9WCST5XpEwOsQPishLqE14tZoP76rb+ubgUgiPJsgpZg
vGqBivpcbL1XGPJfeIjNFkE36XF/5lZ//NAmZPzRasWU1s7yGMBXfW+0bK+q5lagp159zGI17NKI
s1QMjbr/IVcqzQe9dL8A8btv3eqdHJL+402EqRv5aczQGTYgmn26JIaVH1frvZYEZb9NNRTgIuDY
9f1s1t9ZPQQ3AAqOcLXDEgCrncpcffyr12m+hz60+f7/8FijVslbVrOqz+lIjoVknVL20i4xBrmV
15VNkVjG8ZXdwNRa+7fbffp9X9sfDXQFdzIlAO6v2gReF40SnsRUaCBET19X0QBnh1tel85DkexU
PIoHKVa1jM1lK6RKXMyxo+OVcEhjbA4zSbPFF7QJp/UPz0WfQCWuemNcmwV5V6X2UK3v1D93XQ76
xHuCkGQH0MA2+E7DjtJAS5+hBlr6DA/PhRwkt75ISfX80jozVn/6TKOlFRRO7tn42t3JqbUbyOcr
Z5i8+Xwh+ohOxS7EEY8mpg1p0Bl+DLCCB1oEg6haHdEsXNw22jugnw4oqayp5CyKC3ph+VoacPWY
Z238PiTS4OpReV7ktItIrhdiMxolhBQRBHDEPQMxrIt0H9QYnLYcc3KkaB1gIkVvqoZ5QaKEFsfT
cwvhLfkWsMZ8BnxjnkHq+k3sVlkOQ5NL0+U9xNi52OuOwDUOAXA7EfakwjzSjiS7z/B65N74DNZ4
JZq5wOODHStzUlgAQruf/+TO3PrC6RnhQY9iajZO1atwT+6crnxELBzyh80ywAohwUJgU38Il9Zr
jRMkUhc2qCGuTix7DefBTJepnA61/lSrfmZAytPNZezB/nNPDNyg6eeR1W3+jM6kEgFQLSBlauAo
Q26ToRkHBIyjfaMnkUOljP3MDAlDN4GXMnzoSEs3UsM/V5owZZP9mlov6QdObwBwOWJvKKawCKY2
eHp2BBmGqNFGCCjNsmpuzb1kl2KmuQKCAT7NVQUer4GtjDNkrXWUzKb8HNND27n+3tGyRN9i+gFO
TYakT59r8Hqnx3s3fwd4SFhiEoU3Fc4pb+McLpVH+nGYJc5FHiQ2eox8fxnukCA3NeG01m6LqVUH
69rGuihbbXEjmkH3xAYzuIzxAFnEe3Zp7KQ5UDhJnPGwqa/LoKzJx97sb+IOGUcp8xymr9tXZYvD
Trt2fttR4r4lnDO8KTdxBVMbRbm/4pcQn4nXkNHZORtQVnkWNm2NtVPXIBzlP9auAb4HxXK0FMdl
wR9VUZgvPCb9C6tRNlhI81fu5ws75RVnNs5FwXo1e52tQaxjHjlLaqKTB5n9INxsGw1KXLymhs3M
v27L7fby+d12pipjHg11WwZMAlFGNXa1ZyfGdrj/IAqW+Ouy0tO4IbOXb1XTq6cVYCwkTv2jTgu5
hwvDNfQuWLH/GlZ2gObAVKB3n2UNaEw6SCw7xHseTg75n6ZO+Ov5n+PU7MDh53AAB9iSIfYRo7LM
s2gV11kDGATkLjCoLqVd535E92sjO5SWXHe17kYdGDp71YMfWR+G/vT8Q506wowearS40Z3Gocyd
30l07wegjDBQDeIji2RuCSFR2/6/VkV8o9ZQ724OPsv8nZBMXuBqRQLwEht7jTrkHV6VFjmu4h/r
kmje5vWtJhPSVU4PogzbY7Q5I8y+ZUItfG1so2y1G3fVLTfRuya2KSI2VzKhNgeHjW0xPbeENOYq
ZbKj4AtYva+I0wNt45BbUQAAfDTL7X1eAMpkuJ6gSMi2HgP3/TtNTyTvDVS8cL1IuS3IULW7hqbT
cjr3TKESoaoHhAtnRDyMJbtpn82CGBzTMIKF+JqBPyKbQ1oBgmUaM0n9yJ42P1uHGUM4hL9mm/X9
rMsW0tpIqqCZTBb4H9uK9CcQO/UaYpmGNcAcg4u/SI9xaM8fP/voALfwdl+285JUAW1UcAXmRliM
+Yz1mETKGNH4RpOK121QM+HboomKOb0JAmyRk7xAgnXm9OahGN9ghkbxN3YdHtbVctisuf1EEDGR
Sv5gL2g9FzF8ZlM4bQ8DSjFC9TYNr2mHdgUeuE/2DmGqzoKotPtgu7sp+vJGyk4N2aY//nNnBHYF
spYBb4FeODrr2vk2LeH80W4A+GPAdq2BpJavKKCaIChyQIpt3dUIo97YQfDKuIIjWw9y96238j9M
HBGC0MdbDG9BOHmCscn6Gt1/ydZbt4FDZvIfeofaSjuxf/wrpRA3D/jfPBdyL8FEAq7Ju/9U9/0r
mcnICoNZ2fuiCf5RPPTEM6rfOXlGsZxJHTFMj6fPmO6w0NvUc/A6GUKp0JEkt8bkIfO5GNgDkvGL
m6oDVj2vyuMYOzruTCZojFMkQVD31u1gjiY0vcyuLQsqGweEh/a/c0FrIrq/5x8dS+4zzx7hJqay
F5vYscNZ22ZV2ETz3KAOfm3kcYZeq5YzXuLK5n3zdiH5fMmlELtgR3BEPPuytLdXGkSJDpChU5D1
lYSsPqbiNXHugpz7eMAE2jEOxzK514jT2Jkoiw0ef4YAxBgAoN0Sq5dpMKQYUEronWrEBfC1mCCI
6iRi5Cbr8N0ZbpRVUq6pM4xYIQKAA+iFWUf6oqSynSZR+yr66m3qr5yUNXwkbP3iinYGgaMPWlen
irqScwrlsVgMNay2GOdvoeLySFebIoRM2pVl2b2x4w1ti8yg0LwDloqJI3ZLFsmIseVa56RWX9Ou
KWMEC1RQ1w63EqNp+jv0ThfZULwXbToLg1//W88Ck3gYdTGEMRx3NIIa1kvNJay5b+r3yar9nRY8
smijAzOuiVVwWvwqDkBkClyHhHM+XcAWfXHRVsP6nVo7WSIYoseASqXizsJUSvew/G5FWouR98h1
GcOSB70miT+L3v49nVJzBkTEYwY/nv/h7DyX47ayrn1DgyqkRvjLZlSggiVZ9h+URjIRG7mRrv59
1qFZn9mtEj3fzHhsSiaFBg7O2XvtFcBA6Oud08FBUW5+7uRhZWw+ZCQkH14pZ540VCUsTxXlepQC
OMWiFGFRN7dGIidx47+A6s5BRHobeHKknAQEW53aAHjeuGvqJGJTWjlnMPLQm6DFKGKcVrLGs4PD
nBLAk0Q9Q0fxa6ZwOKyZMxMISylmslw0theqaEs/eivkM/LGr5YH01Ip6Bp246XyMlDHTOHs1den
iIEasRTj6Z+UhDU9sFtAOXw0UUkpa4GPhcTrSm2lzacwJlQX+uxAOvKNhE0cc96ywYgwgeiRsOnQ
GuA2XGqoE+LObag1ANKJ793n1ZEcXw4RdoimYx4KeUyNXzMyBEJplEL89mOe24yFSxo7Dw0xZuIj
C0mSnYLY+Zpb+w523zmSLSgtIugbSXXF2PLIYuxZBBRPOo3EQtOitOgUMQ6V9JBvgsSs+WW6Wx9K
e/mGNCq/CPzjjUYl6jnzqrqrouidWNgqtZRyW3XjuzabqImp8UfwJM7DEMxCL7tUlrJ4FoFEu7Rs
vg0CkoPlgJpojDG4YU4JcqnXZmjhzFFbG2tm9PSP95Udn2rkaeeR193sRbfi2oraypb9Y1oP3z3G
IBKlCvYw3E95vNXIQ4fgsog6lh8QJe5MIcdKSBCLjOFkaiM8y9oJvXEephHnCLaOicBgKPDbCyfJ
T7htkO14UZ0giBTKeFo8xF1d0ecn96q/tHtLI1Nu/DO1sITaS2K/+q9wFHEU9OwETzwVjF7VferW
4VoEEKvlrAP1erlgP7Nyx95PGTvo9NGVsanoNPwHzgvtfXPLtGXEjLPXEyKhTBbD8ge1NPksIHPp
EWYX0ikxXOV/ImRO57QIKSIf6+kLnDbElGT3Ue+p+B8vA1M/wXsw+2a3YZAieOqUNrR1/c6NllUg
MAAdTEa5j6ULKirVtVSCvm9cM5kCsqsM1aMyR8eH2A9T5jwYMx3O5X8xRv3JyQHQusNBD0Z5GNgn
HZyHRJEubufdm3E4HZxGu1La2xsnBhNH6W0i4EuZEak0kyZO/qMbv2811hdFNehsf+FE04n1vCSj
DgSDion7wN/vdIQaMgHL8zaK76W3TpURCqgp1dAcYiv7WI6BAfNOSWG9ednbmKJBBbf4i5gho4xW
9cHLvbyDnvtSWfuTvZduAIDMR4XLEXKy91pTNizHqKzNiFfwgexDRQrW6E6wk7ZYGz16KZ26aKBc
CZNAMqZhxuX5XbJ21yoaQ2gHvhW+OWbymVngtTEI5ZSZIuRML2PZZ0n2vEEQLonRYu64Iz3o9MIh
NRbtIOol/AfxHZvCfVAzo5Ih3PXfKrv5c3bZ/0IevnIvoNLKY0JifR91u/AR4zfB1i/xq9HPYGKi
M0TSuRTnqsZnp4dgKKccf/guHw2dR6JJl3S/DOZeGeW0heFVSiVNRV3m0AnjPPhgjRtpbSjq8++S
7MjcYYABpPRtQFO835kwZdDtaf7UFmhqbsYB4kmiLNBgWXYnJkOc8YrGFGnrPITyT8HgUBYXVjLu
xR18rC6i24Tjoq5746ErMzzJlWSboom7YGxpU6NyuN2s5qNaN3XAMoKJFhAO5Wmhb5n99jId0gum
UFdO9kOvr04Z9QEiL1m75MuvXxFjmXLyiqirYnSMS50H5vl8L5z80UvySd45dHvDEbUT5CVoN68e
h140Lex9ypvGlb+0iDBCJSLioVK61QnI4dMPnQfDkwNIUgyS6jEBNcOGSatfAAfGKTj64Tsftd3b
iKLg8nxCX/ahmep785jk6cCxKCTEjg7vNcVsSp4PbaZGNWI26MC3k/pjlLe/GW0/POqvj4tf5xkP
DIc07bzakXurQz5pX6qUFRzDTf19gNNhIi3U5SOtN64/lCkp4lQ72r7VIPnqziXfUJkivrN2Wr0/
jTvuHy3GBRc0pBTpcIYo8zIH8eePBLkJaBJ2RoyBnz8Sr1wAiHIG9+aRGA4x9qmmiWSSJcTR3ix2
r09PJBQzH0WuZT6AyJkA1xrTaEYinod9lLckO8uI2oeYXxPAymozeA4UBv19AFPSUdeThj4eg2tx
6yorLS7qMX2bdhTcepNnD/+iCtMC6lOqCh01KmAjaIBCMdMjBaxMUzTZHZLaMLKVuykLS4Yk1+VB
1vDUQWLAzUn1XZuVmjuRiQ3miC+Df9ge1AuJxqtaaI22d12ykTeP9FLCmCLbvvUOxU/BtlhDAROu
IpVKHeKuQl2hSuzX78lPSCyaZMQ7hooaupzGBlpTU7MnLtH9o+QLt0b8xp/YFmp1Jf5Swy8GrEUI
w1ZXbDmUz0EF21VJMBN6a27UHOJnLFy1rIZ9EwWv5RGjrwsXeJINRTWb6Mr/givyk4NayfLmsGa6
dcrH8JqDm0+jxXxjjm91x574To8bpDZRKm1tdthR6CU04JOqHek0tOSl34Gv8cLdPUfIOJzhrrAF
wRmg2Xu+5EO/nNfjEMfMjv/ehXzOC+HphD/PA9EQUYsPKcAjkwvyoS/SNP1TM2+DQS0kIPgQxkQJ
2mjWLoZFlTmDAlHH+hRn2n/Rlv6k/QPpQXqL+zpyNSNJ+kcVOW1DnrmN191LQSksvUmw1u/wM3Gx
62SuJaa/ags5GxqDAnm/8pyNboApYYFH+KM7/PRSYfGT58y1UQnQOHNOn9KYrWEOSWAbIwOp2xO7
+pb8UHUrnF+TWbWfcjgaEC3byyd51UmsSJYiDRUjLTpp0KnPoi3KvqjPUDJo7ibHGPHAtTbVpao0
ehmD/AkEDRCBHJ/7CruSWf7z9VDkR9tLPSp030v/VCa1oT7Q2+Dw9qrMwo/GuinnMF/1dmXANcBm
pkFl50kxeaHZTS+HLfyhOy4mhByangDzKAs+Tp6U3llFS/XiZqHLOzlUdzDIbQjBbBpn+tC6Hl0o
vUV0n1brRdgVH3fleq/uR/Vn2RxAnVSQ/F33yG0q3D7XbWp8LMxyoUYeVjxAVpoOmDCP1udQANjR
PTC0F16/nyxl2jWH4YXWCu5qz2+3VxVeXTpVdy/dQ3Us7utguNZJYYoAqJoz0vuLaKQgbbEnznDh
IeXtMaOBSBbewyiGyu+Qkd2kzO9QlmOj2VzIh0ilqunVD48x7Z5I0eXwQNHxv3P0AC+J84X6QeMe
n6LE0wYNusjG8H5AR00mw2f5Repwm2G1qjzU5GjIdsL6riQaQZT3RuBViHXcJoMHDtGXkWFj6/R8
OQQsYwJd6YgRKZ4SIKc8reYqDDEvAEEQp8sgKPSbujbJbs2rx2q6EHFCh/sULxhwUgbr3j89BzXN
DDCkJW3mlfQaMAOZeKTcWWMXAfAqLKKHnaCFJ+rXAGuNAcPVE66omudlzg1N3tmK5yOibZSzP6To
U5GYVwAIHFSa+KHmsy7JPYpYmTWala1o6B1RAcXlV38hFmWOIVY89ofU68MS+dd1XqyYFY/xq7Jc
qzceASl7f0IW19rY0o1jf4+a9sFK7Qc7JPxF4DARXc5F4+BtHeN+MLilfTnvrIhsFSB1z1aiAQCH
n2z2dZOBExcW+vzaTQgxJPHHTnkNBw9zLFMtkRXhJ1/6irMlPBDGUkxo6hRUcVFE0I8dhBKDz69v
8K4plOC8tIfxorHId5kPNI0aRtQpet8aFPT6mPRgR1P6V1FjLyfig+0xoA8ZkqUr0/doVaLQxIcv
UcMSGIegxLEf/DbeXs9++rud6KMBJ9olS1V471AUaPxs5Ydyo8qO/TiUxYV/JIx7Lg+fkI0TATSX
5bWglrIlzsdXxtGw1RjcAVpv1N1NlEjKjPGfieFk6r/u0xUX8J4UG+M26dvLB2GZXswgOE84eMcJ
0ULOt9gzB+kwVCFZLey80o6olve7eiW9gg2L3dafdt7ebi3Mp4/rZYj/IY9j/m0cmuF+3vg9qUz6
ibucjZV9Aab/pkiIx6npCC5IFNqDA9d35aHKsKdjIHJEMB9FokHSgqgMHeKS7Kc0KzA3jqj8tE6i
Li3uGp9nBeRGX8/Voaems/JrJkGsJ+ytuXtGEoJ19cZUOJzA0YnfwU97IFWo2Vg3vRI16pQQJSM8
KohO2sLcvcySGAD0GJJPxQThauCZvpt7aZh4goTBRXAjxLAoE4Z0Pt9/lS7uA8rPt43HOp884ASf
DgkKMX1s/b3BRsa3ouhOSptidavbGkeYC+Yg2cUxsfdHNGwXdXNc9ovX/WWU1pYkanWxD+zmj558
o01FJQIF/PNGJ9zPVVtD/FC3lbG6VOunwAN7O9Szs/ruUsKOmbw4yIFEr9O5h5d21eMKPu1mHKg6
/wH2A2dTvlbvGzdf3vW9VAvFhKbUpmlriuZ7WBBrRHNCBV+6IxpKff9CYNZlug5gFHnb3ZhPIuAR
vRJBofi+zrh0XZYlm4EfooRPY7+6iXKtzsAarqKKyKcy0QMuAkxwdy2Za8oG8Buq5Lkqazy8D90N
oaDtPmzheJR+w3yo5FO4sNeu3axlVW6BasIDN8U/suPMI8HmTdt4N4dkqa4YKzBaWg+7W0U0Rn2V
XqdMvC7Kku8amIVck0ZI8FjCAyhzF97JSBFJem18MQQhHJV+IdYsR7mWySrdY736OdscqE5yGeX8
+TDDPxoXQxr02VI2pcMHLNh0pkYFis1PjnCbvuiy418HkJ1LL2C5lkHdMTerfp/TkqlVeYR2V2XJ
G7/h6uwjS/QxLwY0CisuvrQjUv0WzETG8SuMfz5zqI1p7peLkjRnPsz8WfCKNRPISjwhHyd1WeJc
YpMV+b5s+cSNC+VGCHjjdsGf/sGurqwjGlBWGEMs3gZ7RUpsW7ybpU/LZZrtuTl81wtu71ivbCfj
nbO02d5j0MWtsaLrAmOiwuIbt4YdkqwwesqBhzZ00M0Ki19LazYfEzYW9daHoZpyMn28eD9Msb2f
ZryVlBIWxEt+2ZfeSG7XbF+FLT+ytnkpBxvMJhltegIutB7wtfFdngL2NFjS2yID8Wb47mwRKhlH
1whYyerdMYijyYSAFI/t1bDABhAvRxBFA2F1T7PJUcS8oJ9Lwrg6dnB7tZr9zu/BLOodVzwt3+aC
VeUnBNsNh667ofsoL5tYr5p+jXZdW6/+cK3wgV9KHVQBWgkDpHgWClcBogYBC9k/N5mBAemSF60T
/D63mha3mPgv2gItNvZ04/tCPnd08FumRfwfNj5swFsLuaRHbjf4PIlcLOp0d71u2IxPOMGH/jvb
OayXya4Zr/I6JQ0u4wXqdciFDPJrR9rXcR32xdpFN5tD/BhCpuzmuB4j6LGdTQdLhlE1OvtumloS
27S24QyWNVStYQzzOzvkDaXLCS6jbPHu7JUFKQIYqQPlvjEPJd8qcL/Sfsfp6JE+R5Kct/Inj9Xk
XLRjeS/DWG8I470Vktm9cWutkRtXFx7vanMYgDTb7CYMtWqDjV8bkgJ4aFtunXAqwAin/KY/JtHe
2KeMs33NMWyjx2YTJ942ulrSNSCEgPe8SAIfh/t2uq07eG3DjvgCvwint1FIhJ2HE8oeDgwuxvGw
3A0WAWOXzYbmtaF9es1nCi5qOoyrJtsOt97kfgph+pjnOmfTEuPlUrU7BkhbeJGn5eGuBga/toIl
ufRSyo7wUG/vLVdpcodsd+u48xd3dKzLBjPbiz5CgNxH1AdWNbT3fr8N+7A8xhizON2NA4mFqNuo
3VsxfLHyyFtkrWyl20BhEh2nr+YrljwlR9BEzBx4q//DbOOQWwtnz5DwF25p6cL6Gspo+DhXTXk9
hAMzbJeHJdV1OjjR3bwrI/KOlt3r/9TFgDNYVYSQ0+xyb7wgDYo3kwy9l4i3YICzbw4jrMIR9UHv
PMw26X+b0g2bdntomP/sIQwFL1HwnLMKE9oawlwgSinbztSf0xA7VTO6CNMfTdd9mw8mZYS43anP
AnriJSmSTSMRqRdBqj8ZdDciTnBoUZhlzG2weSzK+Ie5ZyJW/LqfMhHPzwt+yCqE7rr0IzQip2Jd
b0Gq2o0BthNAA4IxHoMp5OpK35fifWfQNPFiiQDzco5xcEvFgqWd+xEnV2NhImNB+vO36hA0JpXx
oU/KhuHhLNSOyNj3S1cbnRQ8kpsIh1uNooxkJYCOnLXf29K9KTbO/cj6QwRbQ1umu0yj5utV6m0P
Mhq1yvRPIU6KRpRNtFg/UUoFu0CSUAeh0Ef5FcmKxjR1jEqBRz/LazHk7DdaYSk1JICmnf31/XRM
4NHJDSVKGx0R/rnc0zOvs4wAs7yrc4NSi5qgRjqCP2wMBZGSadyuMbtc8YX5DiXkV0mlpxrmiFyg
CNX2vUdTE/NKaCipo1JPREoFIU8iCUwbPK20+S5sMeujd26+7f2KzHKZ/dEBK3NF5EQ9GY1pTKYF
jObt6H0AQLxQz6m0b1lHyEtLCiczpsCrNprZtleUTjj8iEAX1fEPITBH5LmBfXxjeCQagZhAgILM
S8OJJ49FHkHNkaOqIfWXqgSb44ZnYs3l5wUPjAv1eOKZKNhD/txppKKeq+PfHAiTYkPDnEXBQIzH
5x2UleQx6Va6+yXO32yedyNOR+Ox4+c4aaK7T/+O4TBcQxwidXt0c0NyJHeJlZJYCamSFuDXjzs6
byYjwhXUx8Nw9+FXPIcjio1hAi7vUBLo44WrauJu1Jm4EMiqUpCNOPVChUqXGlWmyXogYotKSlrk
JByH2MlB0zX9M4WoCQLAY70UIv43S0RnmzIPhx3myoyamiNHyJypn2MhSVCjVHVxhsSBMVlwHKal
hUsL8RiNw3BhBfibMTaoIPsiXhjQ/8gsXZCHUN8oZ/OGNCebZv1MSco07pbAIUVFT8Bwza8sEJCY
LIQwIy2b4BNG/VN23MtXUOMLTVpEBKmhFIhuLjUnGbn1Xi+kgv0MR3cMr/qpfG8m0FArJOtUx6gG
tsdHRnN/UXTCghPk14/snKOD9RKwMtShHUp4RNHPH9kUJGVArJ/zXlC8hiYmywaBixAkgY6STRiO
DqRB3WmpyX0L0wC2H9GrPHiw/wKJO0O2mJjDPwzoD3Y+o9YTbb5lx/m8zT7Jy2hOh0m1GHNzzoIP
PlUUK2aQK/Vso+Aema0s1NiSS2oO1VTJHwOEJDro6bMgLe2EMk3RpmfGELJnZnCd9/ZNVnhvZEWm
UczLaZ/n039oRtR53FpkygHy0+e31wqm1p7tugRB4oyAf04ALxOP6lNXTld5yNrVCBVfhr9ZUNER
9E18Fjl9O/PEfIxBJYPTl52t/LMhO8N1HA7IBIFTTjV3MkGkNq9DjibeVsBDec+rMFAWmnwSgYT2
ekWk9xRmazNMNdx35sGRnMd1Tutum6kgZ5h5b3hPRAsRTCdcH7qIycgRX9K8P0rh+9tYTA42YgZq
mvoEr9kd5CSGz+Iapz6xSWI1kQ0g0o7erGJlYs4kVwwEDZ9kB6N55v/8ToC9w23HIcAF9otV0fxj
QFBY3txkKArNQ2sKrDg81Bry2FbS6SA1CR+eavZDSYxn5IDTDDN93Q4pAFMuBWpJTvJy6s/5MAsm
LRo5vCoYD6BMPGH6FVYXVanMkbTBagwkSc4cPNI+h55Dri1aVB/0MP1uucpaj1IU4YvhfGsfnD+P
hf9fbx1JZAWIc+MPLuT3vTwuhama2EYbphHjeg1Jk6a6HrrghZmcY5SPz8oCPofM3uIQ0i3/PXm7
612x9skxrt6U5UZv219mXfE+pMObH11FUV68Gorkh9xqyoG5NmwDrcLUBs4Ss90e+A3Yucyhv4ui
IEP9WdxNbVn+uD7CcxLciwCtvaw55O/8BWac2C0ytvFpqKejKKf44x44C+L12t4dv5YrVAWesdjS
CN8NUd6cyEc98/73OXbuteV7LqdNnfFH5WBUAvqL2n+/bd4Pa105z6HKUyEYIk9W3/uji+6/uNp6
xrwYXstXre+Q8YqXTRer7VRJOyIp6Cno14eFYyzEXIoTMw0O30vxxqJVGvsYs1gsYSQMZ/rOh/6s
06W38BRjMxPF9SmGS7Z42p+9mstVgoWMkLUbqRqTe4JmbsiUAFzJn1UVqo9S9/YHz+o/eEi5fv12
GSbZ2bOPkeM4gYM7wum24wVLHcCSezxxxKFQvISezBRRo6YoR0Ag/ANIlE/JjT+3fE50BA5R/FYs
UtuncJgdljNj8cFj3lj4AtzvhxBTJtnKaPUADssiQSpsLYF0rG9LJ7jXcf7ENVe5LSzeDMuKmJLh
JtpdNgf7rvKyG29OiIACoJk79ZXH5WYIOuizAAsqwTTvtqrvMjJRaf70a6V1o1mcWTjQD5TQiEHb
F1UT4J63xrs7pyVMHYyHDRUhexdSfshFNl0fzdkNYRoVzK9v/Llch5M+JMWXPBb2e0q0k22tqpJ8
bCqYaDKwIhHSpC6xxYreKe9hIxfZmG743FfZObjQD2gORPe01b02C62qbFCbCsFYM+PmoLNVrD9j
SLasyaUOK5mMivYqAsYLH+K8LoClGDK7hbAG/+pUZu9lHvSf0hveqpM2cwYiGm/L9nCjWlPcUzOq
a+evfP1KGKz27CcxUnqAbQ4XUEZDYimZuh161w+pweeKflih930AE0GvEDuOWKj/P/N8xIAIDmKo
dwxfmMCcPIvCWbuhcdcPjQOHgjmvNm8ZxsmHRhuawjAGYj/ZeYw2fMi296y9L7IGqIvxozXkb+DC
vTDPN6ZCz19O5p/UA9xdiJagks+va9rRwLgbfYiS29RNGltcnckpxhQa6ot6qaF5GfIWSk/8FH+k
2axvg4+YACnNq8R5VW0hbo7UuOUazozyQpphuQDx8zaqfPjgxNtC86UFsAsmxBIKzh24U9oLfQN4
n0f7QTFgxl3RBXbS+as92TdgLI4pouWqPBHnSB4eUcYxQIKyaZ+MYW8Pxi8fEpQLGJrO+7bPPjT+
4dYdypv5mO0RpqNDpNE2DtIrW7oiggxRhtgR355/DFN3uBIRUv6o4gtLOKA/yCS9zYIjYSl71NEa
uPfkTSG7gErWI5Ngn1WxsmV4ULjrb79+KX5SxGtcTSkH95+u6zT9dsvbasU3xnsrIV5UJT9kFSVX
I4OHi86gLU8t5ZxymdIHGhteuCGa6k6ruAEwrqv/3T2VtJwA/ZQjTTEl/cl62uoRdLayGQqh+5Hw
44lpY4LDgXtEjBQ24sfJFxCEW/EtDOmOBm9z4h8igsjgXD4nBVY5v75zPymoACVQd0li4kGIPG1/
siWwMY6z3ys/QIfOo/0sUoCA5ESCD0zua8g8j3M7beG4sL0pjFQtJuvrfTrS1mtdzUx+7S5kYTAw
4OxWc9hwtjvR28llXxRxLVRV2L300p47hbkINgirC4goQQN0Souum2BXdTuvfBv5RPmJkcXEjCZ1
+61pfKaclEhwm1Wvzn6c7eOIytsZP0O8Z74G+JtTyJKTpfJE28sG52vCFtNpxus8j155LwbAng/W
yXyFxq27jkoBr8Ln28zmesliJ/nC1Jmpct0wF2icHSnJQ0RnEbMb+J2ICxtYpriNqU+JC49NSFoD
t1wpNiasQUfzDMXeLBtavbVJ96vnEFkF9n/g/ZexOIm7DGRSHC2VMgWDEUSBUR9sUGPVTv9KcyMY
bfJeommeU9YhA4pPQp5G7Aa+c3LohpPHtCxrFlzQmDqU8fJZnu12SpluvNtoryKyq0rwDYhpV4PC
MVk3BikyxLuVNZQB4KFWEvyjd6KAsa731qRGck6IKvjr98LERTw/B+IYYkkMF4aVheH88wfUb9vR
LztnxDwQJr3GIan9jbRALJnl6Da0UE3bv4z7uAhUG6apkc2+Q1ai+iSDze3832br+JegZsSyTJqp
pQNqaouaE+RXlYX0IT4pC6qgxGySGdZsw9PHMVPIWBrBNMzETTzyLH0P8oTtON/9iUEPVMUrexRZ
BQaRAecoqVX1FkvY7gHq8fqP8DWkiKSuEqlXqpICeqtKk5fJ9OfgMfeKTQQ0BemtDKNP7hnvU8TZ
F70Rw7Ascb4XmWMI4dkmjJPFgBIzIN+cP4PMni/8pgPgBxzSXVCklCLfm5FZCjeaj9yqJqfrneEh
68AzHOmG6l1MmEZqwjTyIcCCV8Vytz1W321sz5h75RQ8YGKwF9KGGyjClN4WMyNUsWsn4Y9HuwvQ
YBfunSGgwHiGma0q/KkB6atDc11DV9irI3+0b1BQKRx1O3zFX8TnVZe9L7568oUBwvepYXwvknWR
MNz79aI8B1O0GBWHyNrkQDG//4++HC5HY21j5Pw/kwfAZCNwRWCrli0tuWUmHgTm3kDkkT4sM9gP
6rQEz20tOJGASAWp//rqznOiubodCk2gHqi/ePk9f/wbJk1ZafW20WNFIS/6Lr516diGYrzyQ2RG
JcppnolaF79mzJwnVyZwgO5UOFCZMbx+pESA+ZtAT8wH4C86FzZ1lnEJsjBSAyqaEfxx6lDAKiO0
hUHMun8SnAFuYzOOCBXM0VjipNBf3IxOe5jt//4LQuUZ7KtP7iNDi/XpMZ59/smLLJlxdosmE5ku
kCuaEVupZsQHwBiFAK4JYwXsI9qVg7Fjd560DyMXwoxP++/LUe6GbPhsE9N17SI5PyDyA018fl39
GgXVlAQTeCUDliaiNm0sDcB86tEBlZqfOrACGNzaHsO1JgDlGfJmhITFGbpu47hPmqCnh49hvxO4
9dkPOoYKU7pdzwtTeeI5YIZoRGrn8ILmkjPLHw/rfpyCw74OpvKSMV9AejnHrt1pLDASXJ/kmIE5
JIYn0cUwqtJMYcsgcRA9AYqJ4tmitclumOy/a/ABhdnEkWh8M5oV2diB8HelOef8i9oDDNoZxeyF
g501140JhmcB8U98JJ8kE0oT+XB0AhBaTkM/BCM9QJSxI77q3aq+FLMbIZ/996A6pUn1DltySVHz
Y55U3VIcN5XoE1Syqibsevzq+8y3/YiNGQvu7sZj372G+MgMHda0qcCHSjyCkVttJnc1h5vA7bAD
RAw3CFKllb/2bXbIerT+qAc2kCKFsPLr1/NcHa/FQHQj7ZbiSO2TRdqnIeO6BFhe2YRmgXKQNRVz
JGUxznDCIaBql9TgUQMVQSEqh5R+oC3j5Qi34AyB5ZpMaA01Ge9OeAKD9bvVCpKlPhCDUojpvxx/
Q6nl3dg9uRkLoysQC4aj4n9UrFIj40CLLMpFmEPM6XewPKT6RkxYkGDjPESzvGPSbmDMQudow4Fg
6w8Yse+qK1wpJ3YeWEWp4zI1amFtsDg+RRsMPGG0zeDa1ynNw94O+MnDwoqaxyLGMBmGaEbzj/MD
fDMrWyEWUbRNPWZwG1No+meKSfSObEYQ2WKYR6XGYE0lTK4F4Pa77tZm7EVQOotw8/hXt4qDZeKn
buBxU2z9kUaakYnJkhL6x4uWvZuoXptadEDQ0P3kcMlCjMsZN+mUNRVuEFReWCrn+xmqMx+6Jwwi
dVQnO3lfjpZbjZiLljRINMRvtZNLJ2OCjvCTM8sl5e/iK6eAc4BBNsN+IWePZHuGOC+S7X9y/knJ
QHvuMQ+JgHCe72cwzujp2jknoZhmKgCgQbTV2ECj7P5mJEn1qHpALsBlSQXQUTWJa6HqRwNVoRoh
aq0ejsGvb5ph+j/fbKUdZayCrS6yODMJ/sfhPCG0sTafm2Y6KdWBzGnthIOAAZwPsimthQQt6qog
KrwvooGjMbybF3gtMB4fFEWiuARzrkHyNdmK2DZhDXIpMzJ5amh6YNiG5DAb5bX8OgFpNV2YA6wj
SiqhSkRtJJYXMoYrbICrKWPkphrG0946ABld6N55eBkq1EKFtElDJNPtX0hAz9eTtBtGL7gLPfqA
58/NykPLyj3MfWU29JQ8OCygnChsfCwpn0BJGV8o4WtuANSK9Q6zy/3cumY41Ycv+buePzJ6RpTj
ARJ4xPCw9p9fVx0j2W6PXnafumwY9eYgEsqaDW+QqPlsDzrRlEY2pxH0UcZ07w1HBES7AzFhwwE2
565WHBnGcC0aVyB1oTfRWMG1gqlz6cfWwRAQMPaDn0aCWzPOzFLglZFTNn5lnFHc+R0/bLAO0F3r
5ZvCAhrIvjCU7H1+7LurMW/zfdhTB0lyOjc8Qr9mO4ksCFZDMH4VMdSTjJZNpLjEtMWH0WY73+I+
iq7QxDUvxtacPlIQDco8e4c9Ljg2jJHnt67HepTdOMFxUjpKxqbihjxZCEjkqIZOEH0q/E7jsFT0
DiYsbBGqRAWT/otS7OxIwQNNZkbsEoSauxx1zy/MOwbrfCDsAiUvPNIU16J92lbxdbnScdobZB85
F24TVYlhfEc+NGb0Y97eD5R8Ua8ejGZR9DC/HTxITqU7ZDflgkWkBfnIttl0Adot2hcRPWs6lRyB
3f5opfdNg5jUZskM3gK6ZyUf7JZezLa8j1HHHx0xO1GKBJi+hRPasFKNNyoI/DphyoEiYZ3GSyzb
Pttrll8VfZzS5KoNQkoBW4K3egeUkradjV8qP3koKW2NX1ozQdSlormwChZlWXDkIW5sfBxiQZds
S9+bIkcqJ5a1vYNhNrTM7Urfyu+i1nSR9vEmcu1vxpok5Yy9btLCvrHVMtgOlDZmVeNlOqna28Gg
LUt/vvLpzbkT+bt05gAcmL+YOwJWAXnUZeeRRiT1Ia92+jHikisYq9ylyQccOOyP5cpeldjLCoO4
7q4Hzh36QT5CmrsJkWKH4+t03QpEzFwBbGT6GwgnN9HKu4bGJru1uwVwYQTrc9oRYR8/zj/y/NJj
D5+y3nBWOToDJAXO2WiyuWTX5tYvsKrSEb1eoCKwbB8NOEydB8Uy+G/aI1bYOI5lZeHPnMZeRWea
+jOcu5XSjcEpZiaiuhqOvX+okusg8ZPP3kCBMRHfcwmygN1dPi5vvFG7WgTbdM6h5M425aS1MpCy
ktJme6Pms/ItPl7Uh3z5wtQI7p9VHh8KrDch3HEiX4R4DKBa2h3i67Frm9928Xh8tXnryiX2uffH
luF4t7cK7pAoQ00D73lL8vt1CPCwDbNXoVj7fdJO+/9Am4oat/es18ZmOaSesMeXoEVVCf88EHkT
qTLhPdncUORQJ8VdWMKNXJfuaLhk6vlURWhAIUlrlyZ3Rzv9JMabccrmFBB/ISLDmC3jlQnIlocU
rf2VlFDrYv22zOGjg43s0CIUMLIRg8kz+S8N6c5yVXXxwHOUpHgDMC06GTRbLJeibovtPfWWXRV3
Ikt54hkLHRf8L62t7IEVoWbcscJk33B79iaACp8XxdDIIFV+PT5DTW2GDV7A2hwbiQZm+FqyO2Dt
fpKzjpwk5RwpyEOeDZrOGScdhcikEAOPLHaKLbk3iuSEsTg06r97XaOandnU/sXI6WcPkjRq2cRJ
Q3qabzctueXFvY9dDLiOoSQcsz+7bXvjjv4HoVpqdX0k1HPOMFgmSTEn1MxDkTEIteKVGTBiCjvh
a6OapKdO03B3F/TXpWu9kSDP2J0wp/11Wfaz82AXkIpCepmPJ9zpxVtuG48d1Oz3BFKBEWFTkAKI
QNHmEpsVmUi4sDVqAmVm64PHC13Kq6gM2HwDksb3ebiEgA3e/G7YWcMdrwxobUtnWGZd9iE98sap
s9gfaK9eByUZ7dPiwIIvvgyuD06XUbiX2fR1WCjVh/WIH1DBkYItArVFAsuTJwqrQkZp8iHaTR+w
hIfY2nJhXpyOV0wRGA9NXP8wWumlaX1EfLfWil6D8wnMkZgdXOk/RSs1RQZ54XAorwnl6N8UFd+c
1hyGzeo+2DBMNHOuQWD3+Ko0ZBghXzCRikPyY/OwgdrB/fUstsaltTl+WKohy+/Xz+UsLYMXjNeK
CsIGY2WYebI7YEEErzkK1/caxqYE7xgOzKrJtoAT+YMAyil5R9HiknX6cwWOH76VulcMAgHYRj3G
gjKQlqjuL1zleZmDthejCCZLEfE6p3br4WGE3HmI1k/GKUmvfd6+TsPqowDc49H/sPo2uhpG8AJ9
YdMNeXxnz8NnQ6JgfBlBgVRFy4yfUXF0R6TpR8GwXqKSb8LqSTQeTuh/5+B31vVzm/Hdhi3joKhl
1HCyj/WoLI5uTF6tyANHO/ziBtFrXbycbERtU7ukoaFi5J48izXCq9LDO8fbodqaXhJtCmk4ORhC
nKzFknT536n9FAOzAWsz7zH/d+5RpP1tNyfXJAWGSYle5iGmCdw4hndG88vN1GSnLET7UDQOX2Mg
omst4GrZI8rpFigNHFn5TgqKeWExqE05ue4IfA86HjAnhmMn93Lbdd4YtThOiNRoQMwIWi7c3WZi
i5ctfAqODUhk8kkYc6UH5nm0xtRGt0g5EAtoCooOnaZOlBQZxlkTdQLDyV9fq2ldnl+rxP5uFDO8
4D+nqv8wt6psrg7R67lFijgUGHqV23GiaqzRnAToe3oXjYsXNkzs4AFeEglVXuJogYBpx14RMcoF
PUZZlVaw8RTbNqwu8KxXxsRhUH/ah6xA8rdLyQellZszvj+deF0li4j6DWBwx1mf07BGE1qeHv+F
i2zA8GyY1t8JgM7on6wvbGtfy/zQfqGjoERKB0QUo8WO5sHhLWlCXkF1Qva0MYJpVELmDUIICbKg
QqFwCtsS8Bi4CJ7Q3FXfhzkb7+yswPEXIPJudofutunDDcqa438a8i67sYvV/1wDJiCzPRbvvIm6
Lk/G4/5YLD3dcXGw0VLgv1iOy3iJ6Xl+X/Tbt6iitY4sQJ16KlJUxIhVbnsnDV41llPd+GQh36S2
VB9+BSCUoR4B2aNmO1rba4JJozuj3Xu5j3VPF2YgMT8ERsoJzjjn1OQXMQihgd2avzWj+wwhPz60
4nlpkYokpEX61Gv7CTRxFpwMCIYKvjR2bWLGy8st7fkrw7iL/DLhAf8iWOO0mKDV5hCOIFiAK9F4
n/RnYdvnWd8utTxYX8kzV1kqutYSUwEZGw30+XzMN32+flni7K22eRmIUsfinLy8edlW64wIqvYf
k1Ml1uzg5Z3GJ9TbFEL92dVvVMhFCQVMKnEUwNewgd8wr9MOI4ashqS6KXIxQ6gIno51gsj4T2xh
1bgi0vsRfGe8dDS30rh8Bnh9qmuVeiGSvU/VI/sgbW8zUyfxpGSpIXY1MlBj0w0D+7PihBQr4pcY
6dXT1yZm6Csah4g7wghl9RSCi4pD9et95Gx8y62JiBfgFKTyY8ChA/IfqJaFLVuXhAOPi2NaghBT
QTHWwPMaAB/y5QwU1/L+SaXOWYLk1bqIgNjEHClrrFW86rvviCQwMCJjLKMJZCEgXnN2j9VYvBgD
bBiq/9z+0KvbAMWc3LbnAlWcjCK3CFSL+i28VzrQaLu3UCg+60gQny9ytDkdGEcb0cWGiY4Dm5Tg
PxGQ5nn+IM6oj7glWuiWYKl/HhjxyfNNc1p5ng6FdTEXnELjp2Xyt4vNdQkr4RFycgnnk99hlRyv
pyziB0Pi3YEKiedn3IZYG1pYsuE2fD6GwsY760gPJNojaybq+AOghkTY4UnpYIe0qTpP7CVCfTE+
6AxsSCeQG0CTIItRhu2RjqIEYhAtVwclwvfHACh7YnQDC0/aCMhqGgoLp1U4s4iXdJ3vNuiewgLF
NDTkA81q5ZChWwiDwMSTm6EpPKW64oSlqVH3pYSOWrXsy23YmSsfz5EEayBDQmVE2zuBmbx8LDq7
ccN77RZqaecZSy2STaIFXx7Y09FIa2wqRJf7QWfE7OO1vwit5w39e4JhrDR5gj1bvuz9PNv649fv
yZmNwOmFnkCcRRIe247ZzWtlgIt3abF3XbRx8Ju+QK/7NfUg1xBniEe8MGmAUHw95sZ+EGFcr7zt
c7z5G9BFA7QuQ2V5sGtjKHlBbJlLIWOdV76WBIHRoYAiI0st2jq9BnIgaZk96gDSZLGGrK78pLjl
MFnKF0YEZ0dOSPVO3GQUenglhmdoNySeyqtbhzB2+KfRoJgczOmgEqcblGKMAAyfz8txrxa5g9En
LYTNVFoSCjkRahn2rOkhBHvSsjLjac1BXyyGznoNXay6DPIXcQvhop9vYv0hbvJkQKr4z/NRChuM
ZHg/GC2LcIivp+IxgmB6t87uTQqbBuHSg+lZi+2bVWDTxIMJ64tu/fjr5WNYm8/2Kw5FhhqwwtHe
YdRx0g2FUbzVW16zzfpz/er/SDvX7jbtbet/ocMYiIuAt77Ejh07iWu3yX6jkZ00SCCBBAIkPv3z
m0txt430mJx9xujudtO0Reh/WWuueYlDujw3YxqOOztSXaf+M61XlEl0R24z++EiVr+QRVMQYE0W
CRhLgQW7GSrGgF3e1f77vtVwaM/u8GMgyqAB/sp7zuYuZmCJqevPkmnhdYzrxXkco/ukvljclnMw
TaaZP7E0mgBNuj/jkLgEK30iDLMuynLinftO011Vi2l9U8wQuFrqSpuBYeXtFFF+B2TlZIBgO3wP
zvbeNrvWgKvP1VUDTKYeJWnmAwxX3mhQgE72128S0Qx+0HhkorXkKV9/11k5mU/d7XJ9H07Sr8Dh
7wyc4IZW02MmQv0EWdvk1i4rzBN1jGuqwgn7xaLYfplFFRKbv/01n9g1kaxUQMwTF5PyaPBw/TRs
Z80+2BNRygTG8Gfxs8Xwl0mgRiG5OO7CjFTQlhxqIlsKRDeTMbGAhIapxZefs1OS04LrVl+HD+K1
v/28RwO3yEMOGkILdAkHBQYbLst27kYdpcejXBSCfvWBMduUiog7X8AdCNUNXPPLeAOlBhq+iEg2
jhBXsC8+rNzNjbRcMhx8+8mOCHR4zFE+4jFnCB2WLK+/5na9nzarLqfHgusug0zxa5X3Hi/cb3kn
TL9P/5KhVT4T/oFHiYpgGS9b55szR5G2AcPes6hcof1EkqawH8qqGko3SciXcgyUwktSKV3oAMH6
W5Cv2XAV+FGWUUhgWkshsZ5ey73m7U95xGvlU2K8D9ebtw+rdegm1Sd+0/TbVX9wN0cEmhKiJed4
K+Y56y29m3oUfPpKMIPKR5WLlZQVAI1CSH/De1md7qtNxqnP89CpE404DUIV+S+qQrZ+VafbKc0h
okqpf+VCSMX1IK75pM7/6FceK1nFPLUSuCVz20cxhpvcvVpNs3dyZYvy/ltPdz9+4Bvhc/h8EU8H
RR7Mkhvq9fNF88kOXV8OwlBTYlPcidUqU+t/ynQx+lmlKsFVuQYhRBPduBSuoiGC5n/Xis6XKi96
qLmQ5uX9qim3hskGMyAQkvoqgworGBgOwqNody3QtIApaxr4l0YpB19EqvHI6jg66tSvEEk6QV/O
OrFr78W34NQr/DGAPR8EnUlRGpP5k6423+pw+2hcXYoAC16HHK4PAGgJiwWxDVzl6y7yLwoilzO+
pnFjJTORe/0VgDvFgDwufmI85YBuQua63yTbxCX/nM6FEtgM5mB66cGwFvme77G+DmHqLXai6z4a
RlxiLsfSaP38sUK3o6WRe7jttNEfb7+8I6M2ZLr4xccERehPU2t8Xry8qivm08XadykWOXRpbFSR
a4l0eNPUKyw1pP6TD4xNM9FUdz4sDBTJHM9SgJTsuBnz1wDT3WC+9y+cfffZcjyT7imi+anz8Baa
MXBBhLPAOC5/fDrwERIYxC5ImqfaYbDKF01C8uOOj6C2NcPjjFZazGcOL/Iu9t80ULHz2Qneqx1Q
5pNOB5nsFh5mPDvsksZxMt1ir796GBCIm0LgCJflOaiF/VlULmAI8tUjCpZrWBCT5flLtV77+yer
dIto/TXZuH8ZnQ8dlwREOKX87W7zW/UlqrsqhCjVAu8c4NKv4zbLBowMnzQiL53YEPwxj0y/87bZ
TPx9E35WWnzrmj11uS2/C5wzkI/YOEqzbxpu59U5NIHroE7M8FZK+dqf/RBSLf1QsMMwodLyQXmA
EsealBA+gGR3NLnExl66HYp6rnZEYQ/CN/HM+PHspYcr1cd0Gn2K3S8JobBh3YCmRZc5vQPHF43A
4XjiuVhacpVNETEgCbz0t7N3frX7KNN3gaCaCJk4KyCAjIGEkIR4EzyU8AvoWbmhBfogfpS8Q/6C
WhGSbeo3q4fQlWfiVIpic28x3IHJ7mFKg0yCpk9BtZbmw28qgD2Bbi9GdujxJUOFlJBqF+CMRw7v
oIdvdwFb1NllnyWhKcWl6OicJGW3W1xz6JRrXBpcteOSK4oW7zIcdGGaauHLcr/bMGGpOUeIJzAG
b84/KI8EqZokI1XdZCp01VJKkB4nLum+Ga4zRgjRBEPvKZMEf7BTNzmjWEqsW/XS0za72u/Ly39c
MgDbYF3ex5PynQgw6mJVkKrT02Goxkiu/uNulZbfc/RczPRF9JI/7OCezJrJZB/Xwe62XXdnu6Dn
hACrmNEWxFRWe1637DukNe3go53p9lREhNolQOfzfb35oHhRZU2XOBBa2quAqmQhxOs21ieTXoS2
ScxCmUPUHXAjfw0D5lyk33jKcsaR97miwfsJLSNfK8CYcCW5UAg4U42pr7KDQ1K0dLpkb2Oh9lEr
VpJoTYD0piJOXzs6oEMLBhFzWDJROwtXnIscM+6SZ1FyDQYqqbv/Kal2zpRV5X8WcuTgxKs0JXc5
fZD1RlaCUe+Ir1IcRyD2DXdGF+ElTYibxDm+FAsyMVbmTTCf3jbLO6dP/6UqQZQzKB8fnRCRzwaK
f7j9klWw934NKiJoH2/vHIYRx+sNiidfAW8O7cKR0nG32VROuajvROBzmUx3HVCTPJiRDKuG1N2m
59WnOpQyqDAhQDIUeK+tRtoLRjqcDaghTRWEjrDzeVv8s1jD3JgOHOa+DiVtNjcQu4nRR7J1rglR
hH+/e1JxKs9yyZpgpuB/zsOwWwV4GNEpX4Fx0fbgeGhuE7CimZITH0o7wajHJbZcQ/A6S+8WhXu2
Cja3NvxTt4bSTJpFivpHwQkdnhMpbET988/M8c7b/5S8VWqXbjH1zyHkfBWS73MGS08ltRuEjs+a
euokkB+8jn23xlStzOf/yn0OapWqutL1emLkOLMQNQbGNwhfn8lP+R4yABed3NCZSkAOgdjWY3+v
o1G+nBIW/EZ/cFwBxhrtSflkviOD/VvtWt5fNXEZ0iC04AH0vcEHx0MUhxn4F2iDaBK4WoQjuj2e
ENLqmfdmTeG6Kz/1IZ0kX4oRA0fW4YljL+BmRWGGLITh4+AE95MO46yFG2GEDEEArP/XRXmjdCW7
14g8DyDgitZQb8GKmfmIIJatwTQ0xRMgWTH5G3mwE+8N2h+NCxINOpjhdCyjg3OyXcCDOaLnMjGB
U3kngcpzMk8ZuMSOLG00KovYbb/HE39yxfsEAO6eLOSDgcA4hc1GsoNDOQw9nCkmoGtMOgYgAZ4U
M6fFJel+t8g+ZYX/RUJGHY8yANCERGwSlRdiveLwd76fZheLvr0POAJTDwgYhYE5R9GrbNr0PNlP
r/0St1E2q4Lj8h5JHghwLyB3B9ucy7D1V9/ffsl2qb36HGjyoHVPIXgnfPtDPQhjkhJhZOMai3iz
LarLWVyhfqL+Sfj61+iDJJcSX0YuDgqf7DDCxjktuu9qnO5gkqQrDlZFz8RyxKq4GCle+vUf60n+
dzqDdF9nVDZY3GNM+yjerH3uSKJ18PFgiX1p9JQ3DuR+xAWyCBD1Xr4ycsyV3lNb2FkK52IvZPis
vv0WjiEfFpouWHAUGWoMDaCqpEqaTbTZ4htDu+lx2jFnMOVbBKgr92q0shYkO41/aLxwoH8jle9C
Pu6cC4SviX/JFztD6PU1Pcb69Hzz75FHPdoVSLdAGtEYMVsFqBosvCxbRW7cpVu0qtJhAdLJrEXX
gCAHfUfaKTBZIKMQRQJvAlYjhSl7lL/Gn4I3zghLkwjXwdmPo1nGTVIJyzdKqLUklprYV5g0KMy9
qsIRKNXXAPH1smNID8oGZwudFBtpUGs5iZ+uvCLGdpftIBtiRNu1q3vvuwYBFkxUhg/ranPXx+2l
NU2/Jngac5d+8DGe7a6CZHtumRDMQaW9Nm4yjDRBLLrputXsq5oqkSYYvz6qFjCxvLmf8DXxVb39
BQVH5ykEphD7AvgonFtAnK8/WrFO4s282mh7cBogo9R3k5O24ixSkuXoFiI2lvL7MBXT8an5lkgG
KbNo3Vm6yoV56/rOOfzN7gPSOley+zNDO711mguTE4ppkcA/EvFGPrsaMensk22TFam0v0LIZUwX
9/xXoH7JFdYSNmbgH5R7Hd2T5luKuNDUe7wFPtKccbkInMTaT1ZJRKwN3ki5aThEV9N7srHvZJ6i
FizPout0NT+H1nIjGb8WAYalgGNeSelGswLEq0g4QcABpuT6qmewsuEY4kjUiwxbYKnMJeXGV88h
z3JK1QDuOfg2Q7y0XMSXKkB9Mi8yJMYS/KteKGdUPnzy32wnjjqjwacewm/53idYrpjdd/TIpjfz
kvf45TDTpyklD6MOvQ8M01Cf7G9k9TALF59RYWG5raZCG/BZ1KOr/+1Veoz86OliUDVI/6EbDhF4
FFDFytmtvXsrPhkc0vredEsfIRbYhPoHK0oYbsrQTJZjJt86mMTV7WelZ4iAYAuYF6r54tuPaEmg
wzOCPURGCewzdtOgMOn92WySRXFgYV96gdbraNAvUDAlDqhsv6tzL6fra9drP6i0dKdYrdGIq+OR
G5TG+k7r34UhwyO4K3FdfHL64o8mKd5J7F6JrpKhqEiwF57H1WftCRNUwf9Si6EGdOSDHRX+vHsK
LYIHoNdR3wyhlyCsEd66s3s2BjRE9gOVacRpp8ZTImSDKICJUtwsBGUwnrtN1/wPUaWipCQaVfRD
nst6jz5Nywdp1FM6y68IniMIAAUNfZs2ukyezM9csn78VN/+MMf4Fh+G/h9lGNcmI53h5na7fbte
eeF92nNtcnUKVxF2IvfCjkPFiMPs3w6TGQl+1TUbvtUzc3Ccr1EHEXI5JnQ94tTp0KGswbopiajQ
hvIov8FIO+8Cx650+ey4CYO5tKa9quE+wGCWcL1k8mrmGLgLSICN5Q/5O6AnNK06l99+WSfqDGLr
JjC7gVsl3Bq8LDihzhZj1u19TrybJHGWZMY1rabdliz4SF7QcakjoOuSkFq+DQFKIiHbIiMKGKRa
vlR0qEb8qgyjUZOV46k+s2OOHy9IqBD54obP6i+i9dxrmeq7woJxPIKjJAal8hd1QLgzmMyKDssx
PGPZ4rbN8lUbCfdz2jfXG6+5P2Rj7CEwZJHyXT/KBHTkrQqYGRwUoiryjELZJ8Ml6G+iplxXTXyP
7AH3LJ6OYkLjOpkxSNkrKKRs2vuurOCIc0Ogxwoh5BbycUB8rftR33w/w+oQU03F0EiHZdQ/yBVv
P69NsofPC+DKvAhQM8Jt9vV92G53s+10F07tZrBGHvRSxgRanWYwwypQQpJAngNHCfqOz+RbdlG/
EHCZFwQBkM6O8pjzq6M3kJxH6b8xnXDHfEM3Yb3B/kXWT7hCarhj5HRGgKJd4Gt5rs9rgnM14PW0
+pQvJ7c06O/EA7BiXUsQGppmEwc+i2BY7jTxUVTmqseOps0XzQH0L9HmPsxod09FiosH6/m5rt6H
PqTPpcEdLkkUqj5McRBy0XjgHC7uhwdHI7r/QmgOJqvI4P/HCbJiW0aYY+mNyJBAZa0BR2A8fQ5J
YQooUKJcpn7Uc+mwefubOzJi4VCBXvyfb26wJwqcayJc3aNbAyKiwr3W9bCu6z93/vJGBGxkTI9C
0gPcvKTTsU0NSlYSpGkTCU5kSQXnsxIbEzHNgVFQHqVLbKoQG8CT5IbKU14rr9dyQscv/xMl6quP
MShNispr8FiPQgtUtF4PchMb5yYP4YDIim8qIgK6/q7k3MGZV+NsAXrCZuXCK5xF45OR96v/8NHO
wICEpBhmPu6R1HgxQRqeONTOEZ6niN+t38QUDdUesmfMv4DCZckh4NEsFARpicn7fEAKOeyg2Ysw
qbWUNuurpppvzyRl89eCFnFRIWJonIZ36iqEz3C4bkDCh6q2vltX4bqnO7Ga6peNMJ74X6DcXKpr
eVZQyuNIALKmUurztVsOJAHZe47RjE8VUpwyZMTLjSI8GgRnRGS4/g7QWM+lHafuI/DxGBBOr4Ok
8Hdn8016r22lXNnnkMh6j2KimyMuMDIqbYa7RV4ve4he43WOlx3NMItDHbtlCXLc9jsiDA65TkB0
mnDrQNUx8N8VstEUD8wQ2Qt5TkftlrPZF9tVGFu4EMkYTP/mHdaIGJXRkrvgvgoc6/bMWcR3BGGT
l7XkPAIanstYCbgtJZRT/+01fXJVCLWPNIInsmnQsPf+xveyWT87kCB+2Q3jzvCXrN/EPlUEouuw
x1gVxh9hZqRVIXhSsVLRkhL1N+YdJxoU4IMIv2Zoe/w0KEPhOTfljNLS8oyYrxtuPN0tzpnz3ANV
nW3YaBiff5PeyVpMjL3L0oH6unln43VecMRpYQnAo6zWky+O0RJoBLU/fOnB81XJfh2lk3hzrxbR
Tik5luMAqImEudCIz6j7TleTJm1dRqc1h1yHPEGnlIjA45XRkexMtwDvDO4C/oQhMODr+7uPE6+u
lk5wL6U0G+LfwXZCuC+Umw0YoBK4GamqrtfNZiZnuMfZ6ATqkM4AtbQqmqSfE6mQ1fjRgnY5o2RZ
YUIa5Li6rzUWUTerPt5tILfLHkpaXbeilqZwES1PO7Ai9kF50hplCLFR+JiuwU3eP6XF6tNvGL2e
KryYbZPtCcNwEg6XdrasJ5N8itaAAtJo4oLNcvKBSigLGiRosGDniUscN8bjdU0BQl2hL0yqOSlm
n2mFFTMkDS3bLH9sAcN/g4tx6t4D67Q8XBybh0HC2WSBCHZK9qYOwmCp5AKsWxnMy/aJK4PqCYsN
oZg5EiY7oScUO3JHlSX2c2k4fkTbmxpefMCwYRRD5YZDOzgkKn+ZJ8Es702prWLbCPfIwOQpprBz
sUc0IzqYpYPNMf+k9SFvjJlPEmKK8U4DtowY174ljEfYU0spMkeU64M3gUibRzayapcqV5e8GrMy
Cj8s3P2nvTe5F6SkubWYzPYeuOP1pSlx03bXLDDyrrA0IUyak8UJxixafZqB2oyqZRYwOps9Iv+z
5aiWwkj7jY81hCva/WJHIZuT8vQZmOyTwAojaU+AyvarszhAuOdQ4NKe1C0eYEzBur3mncQSgHqi
ct2diT6kSlgCIBW4MSTLi5pn1XaLV9GPeMs0km1pXCgKH31AUYnMNHrN1vN31A2ulifWMWoQBO34
i+/ml065VhARq7pCcei9MrZkUCfuhrORBW6nfMPRTPQTaAL0IfW6CIhoK3XMv+DIZJsFNJnIrSwo
Ut0PaoBP4vG4EHtTcu9dsloDBrHmSwlYIBcKc6LjxNQsR7qSooN+Gk1Z4ygUxiHAU2d5LGyduo5b
emKuZC8eMsqwOUpwF77V/EvyRobt19NqSe6vck6VrlGln2IvpU+Dw1UHDx0jZHnnF6hx8VW79fxN
dems3DEgTCjSYOfxZOIoYgwCzWgw9W+ZV6TxtifVD855/MzPSWcgStjoU7Rx1t48qwpUOgQOfH5Q
8mcmht6aisuWhuvt0iHQRXL0bDBezJcPp7tBo+gkvbN3NiWNYsdsXhZ2XCi27hWFDIwhvopC+1CO
SdtxI/JHj1G7dIoVAblpwtcOLUbSHb1phKeoowBctOQNRWICrGG+YDJabJNtKi1APZzRE1E6iFNt
lkNE8XLcnHczkGZqJxufQhyXTnj8SPR15A0/vDnbwMhg3cSDI7Eoo2hTzpQa6bAtSSnQ9E8zGYFZ
eUCiHpO0nrpJpp3qlpXEIL/sfKcIDdwb4LDVXIDGniasw71w/RZviJSL1+dY180q7CeYtxBli/vZ
etOclSWUXS4iBH9Ixb68/YUec9w5xuggYWUSM0L1MPhCC2+580kboqTh4LBZNLoDjYIlqpTuPKaP
zml7S3QkW2ZhAvZxPi/xE1/JOwYDCnD8nrduVyRv4u0nDE9c6cQsitBKUYiFz+A0qdgKfkXZfy/b
ZSX1qYzQk9obns6gh9SG/pgwAngYgfRH0Uq0Qkzqoq6RrSB1mIilnYcokW/OaFgk7IkNpBWoaCdJ
QvZZfdV00z80GwwcvOKoeRTLnDL6Nm4vvoIZ2IcUZcGCGYFkFSQ79Fn7RezDLPu721Zni6K6bgPU
hewU3ZOqdrRI1JML0n37NZ08z1C74LpPBC6q+8Fr6pNFNd97Kfc18xhlgdbkbZpAbn7QjMgZWeBd
XtPfa8Vp3obLqlJUDlwhOiIak5HnOnGa4YeM0DARqxNy7evLIOLq3aZI3LncuSEzWHwrRC2Ul+JW
C6sT8KnGWXNAIcaKqYfchdyZ0HHYOESDYp0RxT/ksPhfPNyEsBuOW6jJ+C+9frh+viCwoA82n7dl
+bGY5ldKONHU0uIbCNemrv6jbzZMQ4CfIPZazQtbzp0gwYZtanA2E5xxTP5UgUFvxiiEPGCZoA6f
bV9Sdybe7oOuAcx2nxRdrZo+WHo/S18sdSQdLb4lxtgQpabeYypBYLHoN9ItuD0zSAj3+lkYRQnz
oGPuJJxKpYUQe9UfRlkGy80hBUsz6ZSMWME1IkyENfkXa0Z9aUusrC4WNc1BuDsD5b6FKAHPElfV
uNhAJHHBLnEWMpCVcZnikjMKmLe/t2OiNpx2SNp4Q7GCUegMrshquQAozvCrVdmsk1jywnJPjmjE
yUx7X3MDqPTSXKZjvypSSp4laUfZQxWi6kM6MCXd5BmfwLhesv5ay8WOnYFGnFwqyGsk61SzOayK
/na6CkimKT62c29pQ1Kb1/BCqhDjtmwy5jR1AvFOqAM4+GjSMf41HOVFkQKSsN1tnSy1vq7k2TAJ
pwhB+y4bLglIn4kncv/ANO+HyA74Fn7i8HsKYCQn6R/yuTRCIFOEfTF/6rLq8u3v48Thw3Myu+P+
gL+LYOr1PgJ7g9KxIojYWNEcPs84saT4Sl6QOlfnsdn9g3RInWuub6B3EQeA9cWjd8exEAXsS1kt
BFPCKvGGz1XhI4MgJIi5O6gooLqruyr36AHpi2U7YiU5RARVoHplnUuWQ8U9QTKryJ0aWfVQnca1
pid4LvyX2RzkpnnSyQ7eWVs2Ll4yXnBvomDYLBbxBWFOjCet53ju4C3NXFo2BXuKVN5lB7IsiZyI
WsUi+uhEPzs2pbQIso6Qnbuob6oIxdlVUS0Pwj5mAa/9O7EfbTbCKpGhsxJzlKhhfhhgJ9Iq93TG
VG0kCts0B2Lvb2EWhpy+rqYSRo6wDKm93Qkj1ddrpnWaudu0KbYAz4QLzRfJrdgE26dNMPvQoQzT
3KTEO57xOvxQThmFuAhGE/qiuZ42uVHvOfr0ZarEMuIa46cVLpDNwgHaF5909yQSoUgIelsy31At
oyMwyu62fXUeLL9qutD5yKgJygkaxSPDEM3gFLkYr8aEV0mXAmmYpzjEZzEa1+EYAa/0DQY1FHeC
dKVvMfd+kV+2+ycNJCCpI0wAhSDmXKcLo5ybiPDOs4xZkNKgTAwrUchvBMod4wwUUAiyGICjY0Rh
8fplO3HbTHaTPL4X51+mRPbufrVkSm1TK65Pp/NDyLXaa6EMFoeiGp4BkAwk3z44TCI/WASxCxMD
lZinbmywCKoIJj3ErdAOOJNTUH6K81+W0J0y2IkJFBr+2+qKNcnrZs1ne4OsAbWRNc9kIQZM2XV2
qztGeY2qFedRfKFV0bgpFDGYrCpr9Y32TOHH3/H0uD3gHdMfMO+TFHNoB+CsUojB9YQZBhWY0Wy4
rOWUKuqQSUA54KZucEaERUfI1vShWjcXu2APlk3yjq4qfVpd0gKGhRLoVqrmk8+7GjddWM1iI7se
ah2xp9EiYU70RQCJRmjmQ5sfktGrRftFAh3Z0xsRhRJFUevSewlE6nB3NwwJMBfu1pMxmjkPSJqF
rtN+lrOMM2s/N5viPWXvk+RKPQMOdXGqY4X9iOHsLygIUEe/vSrMEWW4KoDE6IFpwXF6GdSy2WS2
SFMAbOsynwEEdY7q04Nu/i+J7UsGdJprmRyecUaB26JWqEqCuF2dRRQ40rCJ44rBHka7RLfYsof5
9OyjUHcItaToy2FeqG/VegqYoNmoqUIPjqMt9Fx88CEG6ia1GT1ltEBPpQ/nE3q/OcxJeYamVfu5
53sU985plQ7RYPQIngBcygD9UlabGpoLShBEI3plxoh0vHw8ubMQKIFswM0TXv16x/vFZlk5URXf
aljerbFUCaYUcijMw9nVqgs/SmAuTE9DLDdD+RjnMPR0CRltD12pKIYa8gptl+mkiNXentZmFi+b
azA+zmeIelKKBHhM6EAzR3QmHOOA26laKIa7FnNaT9lcw+FAu1tN27iLKhsR6qgQJyWd4RyzWz6m
ZB5pwqJxkSRMyjRRIKw2huj/rZdlZ3N0bjZiocQlchxD3OVtGzYjHc9RrAQWJYwGxCpDIgaSM7jY
ibbisKPxfNTKM0NzKHf6/25N0Y5UzAblqpgXyQ/tdJCuG603wZxMFi7l0G+NZ8V53B/UHBEWAC2+
NxGknLd326nijYpNjnWY98bIwl6vlN4Nd21IQvkHuTU0vvO0nxEN3DGuknujqmbhsqIyBbnvAouV
eFasvptaYtusz7wshES+uh+nzJz8zqeYOOAhh3MocPfrR2vhcFMngWO6DhH3fM81aTAXamfWcXfT
xwvuLWBlIETLFdn6t6JWzmNU0r7PNy63J9H9BQwJiZISQ3qYcW7Y8SBeelFiojBPihi4Ds0Csj3x
8vBnYvbSAv0DditbXOLkkNtW+X2/+pZHVCg5Hkm26ejQNIOV+7ArgbtcPINddBUDPmjELR8KS1rq
oBWq5BDmrSwOcUaFQmTg52JHjiwGHQuvjl4+BpUCFDDe94RJ1+CN910aLRb7+H6Z1xdZur62GFhF
VBAl53owvTgkVTTNV+/XSXql9/0P/CaG7i8Z/DiSYA3v0aPRBFHPk+KHO8vrR6ucdJ7M0HzRZKBZ
nfEY0Ix1pyPUJIY0/at0YWswPxZNtcTbyc3xlOBs73yqORjGghElqVG7q+g3VW7WGGGlH6EnypCW
vv06j+lVqm2w/EIwAMMOU8vXz8x5lkWs3wSL1xzhPjcW/p4CoCzV41fesRiDGsLpLNAYQHVOVbW3
a6+gB519lTxP/DkBz1LZidFdbMZw56PsEpSME4w3YS3RtwOLD5910SwKoryYRaUcpC08e71cdR5K
Stwuss/VbPe3PoCUXWICaqoQ1EwXBVKLLg3kpKZUB5xwfpUyQtSEnoiwaRxZ+WqLUCZllvoTaQo1
rxEGJANunX6iDSteJ2iQHTD4IgHrRxYE3w8cSQBgkeGo5qU76gpO2aT9IoC472Hjy3hWpvP/4zdu
OeP5uOMa4nl2j7qCR75gnUCDRTkJXbhoIUEJMuEYfMG+s4y2a8p+LUo1JXKzsZBmeLzGedeJjzMH
KQfQQ2kpIYrfapilTaTPK7mRardi4twsHXYUsGo+ZdeLvCDmn8anigZ5+8mP+bZT+kt82n1IahA/
hxxoLF+WWY0YwjAU8bhspxfuNzfly4rf7UosDmbVhbn98aylCyefaam4LDXcfNHTJLTVWNvnS377
8bzhi5W8EFMy4EyQet7vYKQd7Zqw3uC7bEMkTRqke9SC05Uveqr4TGRsvqfifhC22QHHql7WJJek
4E81nguQ1s8DYsik2lPNq+muhK6quzQJ+w1IcdhpxQB2zEcA0zlE4QIPOpoIiNdbuuX6Pp5rVsqu
xqUwp+QsqTpE+7Odzi2OC7eZlku2Jk2tKDcS1othNT5pPnIako6UN4qhOpx3TK6G9WDTcnrTjRj7
NN2h0hCe6Lq4g2o855L/KJWf3qqolAYXmtsBruKIfUoGieJd6xpiW1+quJL3Y1zza3jyqDzWbWts
J960/HrEq9U4T29cZ5fmUjI6qBqIg+jmBOZHFZTNt5fOEdHWPmpABG2AeghYSkvrBWrWd7MomzsE
9IrNXM8QgxLpIemJEYA5QINkRRAH5TjNpMht5R5WBgGCFhoMw3pcMnukztIz4dSDfwtgLlfC4PLK
JowUY/K0LJNdAzDfW11vQ/dBd6qE3mJSu1I2Zj5FeHUrVrVIFSnB5mLgq0WznO1Z+7TLe8Sp84tn
hYQkmbIN6GnxZKok9njUF5/bcuySOCoWGXSjD+WSwN0NGdxQl+Sv1uBIa2ZgGh4Hc7SO9TKE7c00
DxHB8yBfRGGLJQh5wZxt+QZ3RWkIeijWwtPG3/CRgIcnAxIGRoC/ItdebcwX37rj7z0fc8vKoATR
viHatVhETR8Ulq5dGETkR8fNtz0xhuBBHdk07fsSSYOCZCqcHDjklNbNYSFGgbLSNVIVIFQ2yZ+m
5qHr0/BEh4nbTP8iTuo9nuLTsyjH5eig54DvmUJ6QRz69ro+mtXhTE87B18u4H+yxn79CX2v6kgi
apk/JiWjwwSwn/5XRkUa1omDJHKZ2QLumeoHS7QpZk6DykAntmoIEYq1zMV/U5M2Tn4+uljsMWWM
CCGJed0Qa8qyxS7FR7gyFleJcbgFsKQeKJ42IS34jRAnObT+k0dHXxz7JPco3UhlmXGf2RmaNoxj
r2OPOGzRqnINB82ZoZVchZszf9p86kjJoLUBWgAZ1p7stiiQ/fRulWEd78zeI9Wrz8zskoqso38X
fK25h8Rb48v59CPid8lCxqIDN8XXX3a1cxfVOljzZWNjYFoT8j+UAyezwZyZnrJBJOnMM/KiZnCE
sstNG15vsvnfgnZMraPqQd04oMbba/EIWbcv+cXjDc4zJ/XCLN6EmwPRCigo2MOK4FxLUcEIytLj
dbBaNXW1KxnwoA5IjGVOr6Jbr05Uvd94Nv23X9ZkejbSHBG7CUGCGvf61am4nWW5vzGkgMku/tfT
5Upim8/ujltgDZAk+teegrNHlp/P8NCu3YrfFyJfgfTzI67ad7NS19zqUXChE/L7Rl7hsMIZPubg
G6aW2TRIQDb38RZS6mre/Jub+1G1c7JsH2gAHs26nWiPzoUcoC5A/OGI2ENpnMaRgKNuZfBEyaAD
KNIZPdYWfqNohBKDqCQMEpfoiFbBDBNGihqoiePBxnweH4qD4lL/nuXED5aK08qR1oswqtmy+m7X
aR6aYMzqA23CqW+aGakKWdQ1Q2vlopi7rP24uu/2DD7xgX3Mc4BRpmIXL3+oCX2oSTvO9cfhB/7M
b+KPdHIXE3mp38+vld/Kb4e/xZ//+SEAc+Dvtd/5fe4KPBqa1Z3K9+KCPw/+SPEz7u5q7glOXTDC
r/w/v3D4ZX4IGv1N/jj8QPA1P2MIGqzveEP8OS4f+aGbX6Ai5J+Orw4/8ud/fogT/eLhz/xgZW11
x19H3APJVUrYtv6CboM7rVhyRmHIfsHP/HD4lSrl1787LcoS/Qp/efiZH/75gxfJz7xa/vz22j/K
1NZKC9Q3BcKdAPReb9GimcKda3ar+36/79+tpz1y+pCV1TLGnTJ76gjIalb1J9ym8rNVVDHCnp1p
LsHvIhgFcZlSjfJs8ujud2bMIVNLQT22TRYA/JCR2gVeGthMZJhqE5o10twfsdjtQwBFINBmooJ1
0eBDpItgup30WLDwol3yYi/wwN5e4rWcnHdrrjvpZs2U3IX7xp1igyei5JVxIBoGDhY/ylXxtV7n
rDCHUyjIvZz0IB8gFuMvYcwCXcmv/eivCDUS5tYqW6haYozIv9HJiu9RhOC2LnYf9t7i/O3v6eQx
j/ZhSs0RiJc9PBEA0nfr6ZoNNnX+lBBQrb4k3RI9KoVKMzlRN+VIGjPfEMLdLfELI3oXw3i8cwCE
1CKOD1yOIDd7//95uOFx5Rd+tFzPdv292+m+id+Rog2vlAdkHnxJZrkIhgSCqrL+lRClSlqhvgrR
YByIqTgNIS2Kjbm4sXqGIS2ey8EWzgCggnjb0l72MlktSBUYx7WOOzPthRcfY9iuRGmIALhaHzpd
3m+ZERVbgsP4XF2McGAgUmezhqjJMcdBymBjCyetP0RB8UX+DVKWy7XIBkQFv8vjNjN9o51C9GKI
rtQ+FGv3j+UuhmZWP5QJwHjn/Jns1h8nbXzVb+StiTX6ebvgvbVUQBkyhYuRNaVtMbyesXhzEdLi
aMnSGmwb2ucefwk+b8DkGjtVCeNcGoOgUAQRGkgF4tWp0HtV5LT1RNq2jHwMtLfnY7W9/VRHUPNh
Mf3nqQbfQrENVv1mXxU2ji8873rZAIDh/yenrpg7t5uTRsSsrYwoBfRqVQxqPWmALp/tgxIJWyEI
qzKH2ma7j4k3e3z7QU9vSdJlph4lDoF7w7KhXENOCueb+3ngfXEKj0BnxowsGY3ITYUG32IVFk8b
B8CephEzbaVqlwU0/gVyHjHyKQrFAh55tFPfLNJtoiM8OF8UBq+/2ah3uhAan38vQwEJ2QOP0Qyu
3+oLNZ2H34Xsn3kjGI2Ru8E9JOJSmKmJuKDh/Z+eCV3A62eq3A5W/SKlUAWdNtLm0v0maoWBlGv5
eUL/8zhCbYqXJH8KdJTPiQoXFLsENeHzMfJUQ5RIqw1bYQAixHvgAoOn6p21u51mJW30hj2ubjX3
lGEijFDgKSyGVOh1zFqTJkOmGG5NyBu1qcw9nnHB8fTXkzXVi0cbilxaJw4W+YzjCP/AHyoCUzUe
dTI1Ljt/k8YXShmQpwyT1HYwyXzq/GWgKFNeI1wJmaY5Ja+QObLI/2+/vZN79eUjDk+QbbTNptxC
ZhWgSUC8YUDBXJgi4J0mucJbZYVeB8yLWe/WF4MPxkvMgmSGm3ZAVFNlMmCGIzRQlGLpvkeeVCt+
eNa9fNLBqeIsmmi2mjvevXxiSpesNYinmzj6c5UXdLzhg6AfI6XuZ5hegW4iqrGMkhLMHwBiMc+v
l97kRiQR4f7j988xXKa1GAKNiGTImG3yeodky1233bhhBUmK5yOvXHxuqrArDajMkIv/rsy2hO3F
GN125NbBnKIFhpGkoyRCn/L2izt5yk19Ot8JfmQIFwcPVZGMCzuzqO1SFJXGnbvfJl2Fc9LmvSmT
WICqkYTYqBa0F+cGDzAHLuYFIXjEBSiyc5x9eIzl8cKwTjViHoXf0KGoTdZpGe3FA6cyyKuMosc1
w0rJwsTeEg4nthkM4o/qh8W5FCtRN7WI+yZeppjVdWJalqSAiIT1rdI7K4zutnym5+GUengIML/h
GHXqEHrxOcLBIZQlzHMW22Z/8DdnAmCFHUdQquE/FSZUMgbT1K3MftXkdYT6SBOoYZoSo2TL80wQ
Mn8cjndNgWXtKwwMRsClnFQktIyWzlgDffL5IRwyrGRWSQTH64Xrb9cbp0Bgea+QIpAjyJpr95vE
2Ad8iWFlxvFtGRlTaqMWnzgGTTa4ZnDhuO5PHynFOPniBErKCnnxZIPV26+bMqtyny1V6RJMzL0p
bUguYRAtG5nnAdCzJ44EPVIwpRPi6dDkyQFmfKhy+rkYUzGP9EMGvQPUJsuIv/DzXFudrY35ssGi
8gRDbWZs/4X895hLszLlFlr2IA86h+o4ePBrljYpo+O6kpMPFilvXMwJknoHRU1F0EVYLGqBt4wb
YatILqSbULo9ywFAcWZhtl0MFSG4e4aRnosuOb6NB0mcvAwjzmFoXQj5ETW9XmLOZE96T5wDJQFZ
iR/RTSY/uwnICD6U2iZaaajj4GzAPfTIGEf5bQyrSLap8IV6HFSk/7ex5PjpfbIJgm2AjTP7AFe/
4V1YZRg69/iAWn0zIdwYOrTYbjJsymfhA6w4+X9fqv5ioHBjUk9YhtjyX8V6qxCYhBIH1INmXsUp
r6mz5NIquvuAhsDYBthCS93iB6MO9yeP+5efYnBP+gSOlXzNzMVlQCPHgmX6l0kFN90XoOYHHZ+S
JWuqIK4MTIs7ona3B+yDXSMFio2F/dG76NQ58/LhBudkGyzLpNotYB6xCER7U1tgdurLmSWvuExo
RRyTLwp41FeNroVDmGsP6rwM2l406odyctMwBpDAn+mzZ3//xcSDnPCZP/fIp2jWk+uF8Ndt81FN
+baZs0kZQbKL9TVrZKt+PE7BROrFx3bfXSRNfhdGmwvNjv73dze3HGdMPJ16DGOG7yueVH7fulSQ
6+zveOE9uPi0WFHBiEiiLxE3SxQ6ddVelXH3PndWnzSLUwiLJCnqumXd/BsW9DpIBgXZy2cbtiht
6m+TZRbvjFooi3dB6vEewsOE0fxGgbOUk9QNecIIuYQwQv8pNFiKBsWk9DsEa8qw+Q1fzhML7dXD
DU5Bf5lCJgjB/PMNiDDJZv/SnaFj8BlmkbsIjIwnt/FvsfH+6G011kGdwXA5i737rG2vxl0wTq00
4B8QO1IdYigDg2+06tyqg2TPvcH2NOrNL+cdaSlExzYl76+gI8EMGgfriP7n9JMEPBsTF50CrJn2
0VKCJfJgw/D0fsk9u9jT3CVtdVm1k3+7Hi8u2MAFmh3wKT2czueAqboGeOqI3XRxU0Y9YhpMY7c0
AfK2LzyEsyjlhRmKOjpeFZxqW3jaSPQl1Ajs3MFlsq/Xk6Bvu/uyg9HG7WtKfIA0s8WVnyN8me3U
L86KSWpomhiBzWpy5239z5LZGajJAFsPaExmXut413Ly6yZRUvW3ityj23idbvCHyPdGzRdPNE14
SI90HjZBx+EhRrYSAvIFXHYASh0uYgFosGMmPLDtx1/g/+e54H5JtYs2asgJ8SuH6SLCYt11monR
293olhD0IYwhXcSfgk2FeRXd07ohH2l9acJwrIULfEDEnhKveeTAO7Vv6VH+ea4BCSibTfD4n/vd
vZjmcHoAJLv7rqesWsaf4j2hhJoYAL9Ix655fokBNVCuFS9856Jq+8gG/pvHgpEIQg3eBu7yer31
YRWvl7Pw4PuooCXxtqQokceHGk/5kFhi8i9lm5BQ3Vl6Lk292nj2p2yI336uowwFwA/g8v8816Bk
cebUxsW86Q64Ob2dWNnasNLICsEKkFykHXARrlFSc+pudcHvjWzI5F0mEwDWFgUCVAlKA8aPykzZ
qJNHeW6JKjteP1sxNbw9MHTBEoFSlSNnWD/v6rU3q4P8Pq92UDncvXtZhNRL+F+mf1VUTO/ihKjy
YF7sz2sox+/joF5fthlRuakbLPEjU1LEgiDhriIePETZWK6a5de0y/bnQeKsSLsjZgnnrcW521SI
haGnp91mc5HXqIW77WR5WQOdMlnIY1orgoHTMCOCxu3Icery+l26KvwP9ltIdAvIFCRhAke6B41H
SCj9vMci97zPKemcRTT75hCzeoW/8/J65DvWVjx6U5CgYXERIQsz4/XaIyQ7nqebjXsv1v0sm3zy
iuXngHopnbo/gwX+PamDwR1m+/s0eZqFDaq1A0qNo8CNHDjEhYrwTTSen7P7S6LuyFv7Z79xv52Y
I4rQAtN4Il/HIQXayZNZnCelRyd8GHzqZHYXDAiTGS54sIjUs0HRtBJfqQHwyuHHoCskcJlpe7KY
3i2XLoPZ6Hy8Uz9VHoMzTGK8Mbl94Ze/fpvMybO89ZZ7QxwsnRMivxX42s1mWICDBBYrdbTCZYjS
2HKDIcBhoGtCWp4/a1lM8jMZ+apVmx991f88HPzh1w/Xr1EhbJvNHoyLNpzOQ5osgHbmDaszYwah
gcnX/BrNZVohQQUWiAk4lnW3+a1Qz+dbgE2lM69mf8okW1C/1CWCUvJy+jDeOZ2+TRgaQ8LlkkOT
//q5HYTYIMP+zpp0zbU0gQxa0H7GLIeQQCAm7JmEy8l5oyQOwnwsoV+L6iNx62/ccicXozQbBOVR
Qw8l+c6SAA+UcTB7EMYhvyd+3Fl83Cbdvxer5dO23eIzR41K+IHLpOdZ+iPpmlsVnzh2H/ou+aFz
8eCD8F9dd5ArJtSq9MRhNKgGs5WTbutVwBW34st2qGPwq/l/nJ1pc9PW//bfUDUjS7KWp3EWCKSU
tdAnGgo/tFqy9uXV/z/XMeEmJnfcdiYNJqTJsc72Xa7lXi9SRNSkBYZJrUvEkcmOPkglQGhWuhnf
pA9pTKupKz29EI339+lC/HlcJ7vELbcu5ufzMUrVLlFzqW6gnVPbMqh7Jjls8PaipyZantoT3WTR
8sGA8XthW7tcKbKgo8pRVD0ymlgWJpBIyhqudI32m9W9k3GwnFaV5xv9EtJmhUFGp4L6Y+tWH9oG
my+oU5L0h+H3Sh3HAotPowEt0QeBD3Mk4ITrMByrkPT6H8iyPFbnBXtK0QcyMSS1zck+DbZZUeVY
Oh+1Ow5EcgBA1Z5W8ee+KKWoTrATCaZLslrNLZP64FP9D4BYmpJfpsxBr4D7QD3mk4jO2qdlN0YF
oQCIk7Akrf5JfkIQci11w88qqZXT4BSuVGmiscaocdhF7V1yo7olnl5Oj54PSNTRMgJJigT7ydja
sBoqwoCNUfsqVpaQxX6ELaWlYoQu4RdKwoel9c6MiyLeZOfvxABTqqiSqLU55xn6+DyCdkG2Q/Jy
Bjn9U9pfWZVvD320MfAmI62OTahCJ/lZF/IB1Nlwv1ZFzlBHS4OSHHzb8g3/ILF+JAZGmhVqacQz
oxp7UsEJULwLhuHQm5mU8osIjvdsp2MXAYa62tSoZqvo3SFzim7/H8oZ7nXd/8Epr1P8ZIVBGMGm
ScNCEOx0XBl4VRe7PnO1q5Egs40E56U637+TOEKIgadAakIzFzn9XfqkcklVfjVmtP+D/1JQokka
Oix7Yg3XXPc/zyAxLuYQM6A58hgVlOqRXp+qioSHqioKPGcw7Qf05AS6L1C8VEVJoMOjmihWM0Tv
/37Jg7UP6a9jvcHNeBLfjtPcJKvnweljUIdyuHM3FSgOJmjY36WHzVtDgKYzL38UTaCh01ETMEJk
kDLUcTmPfH1syf88rtNKf97H1bQgxImWLqe6nB/orCjx0ySK7ye1IHUpdFWzBT56Fjz++1o6UNf/
ll0R2BAfE8rgVfJL+LC3upoAnOMBgZeqLG/nfLnyEuebgckBZ5Dugeo1Klsb5DbyeMr86hmxcig/
a9lcrUP46swcPnKkkhlzOQsTR1Hk5HYGUHXwa7+bjyKK3IDyFQ8XisEQiJW4Fw1xoo54Ok0Sy9S6
MmhRG6E04W1RWFJo8x9Et8j8fETTQHwFDoG2fxJycf1Q2+VINOQIAQSKHtoBiJ0Cmdes+nupO/Yj
ybIuXVre2o97u7zy8+2d1ZM0uEQXslg688weObygGZOuBH7gIVp22q9B0aoOsj2RQET3Sk4I0GCl
oqIWqHSFCm5/DcroFxcUGqDnTYCA71G2Iha27bmI5rEriPGYBig4alqAD0PUYN1srLYFp7wd/Z2F
EgEcMlqJnBJzYd8ClwGHiaQxLuL5VOMKzQDpHw+hfwW177aFGSNh2X8Qoz6yyMRwQbcBig51wZMH
5nrgvKa2BylqvPp4UBHIN9oMt0zbK7XhZUo7sYrsZvkc9jg22xPYWnU4pwHJshEfOG4jRYL/YHiP
pCSha1jCdI+Zz5Ps03Lr0Bs2EudTCI25kUYV2hz2hBPCSNVofieH+JNgUUo4WxQJTcpBVaRNyZP+
9QJTxQodYep/aCn+0mPHRrpKy7w3rVaxmZLvUGkPMX0hFkSrVHvVTolvaGdrY4rRdi+5Cpftm2CM
/2lcPlkGDKuQgP7hAqt6O3c6q7ONNYgalUo1DEp/QuA7xcKQMoz48OKiem32PmnSv+X6V0SHu6H4
NNJUOs9Ne6SuCxeZAwxlJm5HFCJOhlVUXT43mWWkFEQTMkYLkqgFJwe3t6BIMiG/pOPMUL3hAd7f
3912KnZSpG9n6/ce6cVj5ENBIZUeotbbuYqWOR8eBhke7D85llImR0Xt5MwNhnxwhjrwsRxgvcHA
KULStnshKQP9hKds5nfrTFfTNrefmdqOZEhEgrswoPSOCwN35mnPPEB2Pfo5MwH9JsA0cr9e0CGD
0eG9VEOHXOf3tE1fj0Blq87+1uab9cK1ie6Q4zESeTqQxlApl0RcKI65a7S+GPOuurUavEXPrKVf
89YHD+H0knYRK/LjfRmZIoVSLtPLRRdTZ5Zk8pKBhwNWVBA/WZCbPt53uEOSWZ/MWt8I1Ao/5Wyd
4pEgArAc9BmfIwEK1i9w0d7r0W+PCqO1qnjeUFKkyO8hi+NRbFA7VFGEmosJAijCYBx7ePR98If8
Ty0fBkUkCJ8ZTUHiiYcrPXdQFyPIKCAlQxPlYJBgrdHvgtroAUzSuFQmE1JAB3w40pPCv1OtWZ2g
Ai7l2Tl+xyNcI48i55beCiht+eScjCuvxmIT9aMJm1On+R09+z9R9aeoU/+ROv6rykuu7QO8dIRj
zAGBSqb8Q+VTKBtQFUjcjH7KniLJQG+FQ+TpBfeL0IIyDbTRQtgxXI5Qok7GODbE52kZ/17k+DF2
tyANr8z9yDDDA4WxhLoTd6XE3BC3+CiF5oJH5bntbTJVz4Unn3LsNsQc9uo/xFF0O/adUCHnE0oz
lyenhKRhwEYiWUbCe3KqcZVu63Cu9jwvJF4QhDC64DOoTeYa7iY0VuT6qZ3IxXCKy7+LaH4LlQ4H
QlxLDOIOUI3UbrRAFRsZjutMRxzhtvus0404HNUU6lwgtTgoK4kRPGLYbe36+swc6KL/5T0hf4vo
INETleSHc7B6a7EN4vEouGyHwA8keFtYyAPzGoU1iTNIXetoCkPkJBwRklT3ZV6h2I8HFC0aAQop
BLjbc0lz9MjhRKTOLUfYQnJjn0QEeEsOsdXl/u/IboJdw51ZPJEfn3lhO+/ggvCCz0dqyJH/wetQ
nJDauTt+5kXdQ3JKn9XzHR8wOyCCiN9R0BhDTvv7a70wRJAj6eMH7+PI+DDes+ENBzoMj+PnH/SO
nzkf61/8LTHkjq6lI3Kz/nWkfvy/P/niuFAluWx5b/Q4IYHw+Uj4qOY7iB38leOf1zA59Np8hde8
4PPPH0fOx9OL5BFqJqmIwh4fPhZompOGDyW5NO7nZGuA+qCTnk+D+1LpG55PX4QmkmCq5D3EPk4Q
hJZcX8dNoKio2K+fKbJdqzCnm0MKCUmHinICREnaARn/KYxDs0sihfLqgOr1zLiHUL0yGJbFpx0U
Pj/P90aS7ZEdIDlCA3tGYOskFK4Gp996ZeMaBVWWjwEFwjSy38FI4kP6BD+WF2vr+BG6735eUKqe
snYKhw7QDBBeC+m4tI58I14fl1b4mZc/Plhi+q4f7CJW3EUy7/QF88Ga40X3CYYR38oq4wXLj9eS
ZGAF9cg/oRinlc0Hv5fVzgvoTfqrJD/Uufy+xPlVx4V+HN/xM99wHNnxhV5PGiC/6fh1bYNCv/jn
Fwzl+EUztgc74jimH5uCF0VD4Uh7gBd8ti0wfYYddfzM8uef2Rz823Gj8Jltg24KDESRpo4ffN/P
L8xWuv/E/qm7O+0fNsmPLXTkRh23EFvFmnbftLEcxDC1z44biG86biBesHuOfz2+CDN9j/2XvtF8
13F3HT+7wx3/zmdWyvqXBgJSjD/4YOsyGrYx49VXfwyIF+tffOKn/fz5+Fd+C1/U7zK7mi8ef+mP
F/dj4c/jEPj9/COvGQUfT+/6R5pWgOYcOlZCAqF0eBLauH7blZu0K17V69rtjAu3buM6oc6Vjh/t
LVcUjV2pnaja7AUqngMYRTWAPfTe7QkgqDqrcL5a54xzHruM0cqlfgsDhZ7VaZeldcqharotXVyP
SycYnk9R+UI6IR5K1jklpZXSjXR6pdsjFrmMsRJET2hWA5Uk6AFRYrwOlbKpHiakkJAkQlglU/Km
g8UvQYqpzNEtOgIkWp8fiiq+6iznCZyPPXJyOX4JABMJpJ48csuJMtxevD0oNHGCSN8odE5e8mfS
JH8ZhVh0dO+LnQp9dAsb6QZCINEF742OLIQZz+TABt5yEiooyEVpF7gO/h4nV3C7ABl3i7I0g0uq
5M9wQHUsWYm9iRVtkh9pHhj5E/lTblj+JJrJhkxdHmlUr4yyK0/OVCGFQ5Y+giox6LoI5iHWuCQW
hYjS8pFudpVwxcC3m3CZ8Zr6CzImuME32sYCYLChaM5YzTkuzC8StQSnPhE0BCf063i7J4FRPnnL
FPFzCebXz/JHL5AsE9xWMrUGS4M7RoEUI+rg68fw0F8nG+bDi0FWo/yAHqSQ4kloc4JXV0Z3mAuv
3Tu322DzTXrUQeq/0XwpwparlRZrkvWfuqF9K+uBCquBozY3mtTUr84X/R9BcpBNkVKhL8d/3i/1
4tZ19/1U4yGM9WvebP6s2o/Dgs0hKKwkxwkhhNTixYheqYgs47PkgHOyxES6ATxHmL4nGP/T3oh2
DdGZeP/W0K9n+gIUkSqEXDCYWP+HCDSCmefk7B8ZP6Bj0OqU/lDORoT1YfTqTn7jzHHL+CnES1M8
WXHAw89ZE3VvRSTJfakBaNWRLj038mygE+1l5MCmP5wAxON4eyejl2riXtPTtjY4y5lZIQSJUOA9
m6OdVgfZ50TdjJyWC81YSr0PR1+l+Dt5aUxsSMzcDRgcsts78gmDs2DHS9lc7EfDkRiDrwnKtsjo
mOoI6q4VjUmW1FlYnkFF/7TTNbCIpJVwG1Ag3bjTxzrEBHBD2N0JTmG0ZpT9SWE+bFgQdY4OHszy
Qn0rn8iP+oBUDVSkFpXTnLa0bSVwbcCPDpUN7f0QZl3ifxdk1HSowZzsOaqSlOYNIlHC90tIxyPz
LEAEidNlehWIrkrTV9m8tDuEINJ0tfAAXJottoeZhsR+A3/5fL6Qe1rQOj4RuajgGwThy0ADf+r4
WKSpjV13MRbOKO+E9KELzji7RL1bkgSqZUkLHY30KzGq1IVVnvdDqYw+mbj/ReC+UJVE7QMrHwDy
wOM7W87aKhE9nT8RMzmjae9Drn+4sKxD2DjtNs5eS8c2pFMsqUUjBsZYBUVVw193YTGTYkKVRRHg
dproYYk88t3QRROWFIhA0IgXKkT/zw8DEGCjKLBdT3tm1oahbQB73Itqeul+omfxTsBCLwRGL4CN
jAFHPFTMsr1vTKP0cFvPVOERitVRrnSC+4K7AJ6KHElLCk3ccLKGEsVQ5p6q4Wi3n+csmXrDw8eG
ljynPsblEJZ+KYpXLTffGLtM8iYlwo7L7GrsEWIpfFJhZ+XiCwC1d9YHo/hXpCjGYEDiXkrPO8eW
kVoJjyNYw6+2C4psSqhfrD59+Lwbd0XAZWdl63CTr2lwmWQSsRYtGG0Dq477F7O7XGCc4e6STVFc
12GU7uyMSrY3A0ifRdfuq/T1tB1Qc7DX8moK0mXX9F1+sRx6D2msuvzkhXj+jf5sX421Fz4v7KZ8
qfwp8GEG04KLLwMa72cCA6N0/dRzOwkMAt8H8RLlMaJ+1D82yE14soIrWhMeSOmCOubG+d92AhEH
RqfImv75oY3diwGRummuXlWYBgnsIlq8zjO15AJxOiV6aiWc3TgxqqwoVhINlZ0uZcEG2j1RB3GP
FqmOpLCHPR5xB7g9NlYHrMzz9bOqzKHeNyoNBXiDsE2YHfA1k7XY113dpTcS3RH9vUtQk9qI+kHg
Z/Sx+vlzUuNoQClRViVS/eqG4KtdI5MhBjGqkl832+6PwzbBb3v/RXhMWTCikA6hUuL8k4RJ9BWQ
I4IXmBgSKS2JaxzlFpHUQlXAeBGgehDMw99p2icXOBu8kaKv1NBsl9+X9FZ4EbrzZx2R+SH6KoRC
y0X87yJ/TjttBDTxuJzA/5+iOtYBHmgbZYXxjioqUB3MmqrhXUpgUI9y76uIA2TGhbi38X1R11Yn
s7AKVs87KtA4qkq+VYH40wM89VY4DtB0lFE+DSlLPDzgVi8vN/ked+uwpU7vZTnZdsFoLhqvS64g
v/8Zbur1JtxzPouJ4o704duW3dSFzD/S5RcuxIpdMWMQioAzpfoZ6kCy9a67DDzU6Hzren/7trBC
jF+2LipkaXVZ9N5hV9QIfca9fRUemJE60E9B4bCLmeUap2uw31zMoafp4oJyl4XcCTDHxTqBqZYW
ecs94bK7u2n+XHf7LxtI1xexv8WFQsKYIaSYKqhHqK1nNWtOVfnMg0MxEGKEA3+M2OnkwVWN1Zed
lb3WPT2VAX5lvX9juvGUbsRuM80stfsA3ssTUz4TU0ZGFIDjBT8lNyXzZrWU8xRyIPgPaacXHhqI
7nKXl/2fLij9p6f8/zPyLRQGoWZoRJ+OPLWHZhuuKJ8TKgfUiwIK63X6l7pd9nik0MtIGFWhNzVK
D9qM2sXmIunDr/UW/UNav5I71m5WYt75x2J3TnIiwsq/b00fnzhidoSpgbEDeTjuPI7dvOub4k51
JQlMKsjzZvA1hC6qCytxEqthjJNdny1vVAcTuFzRjKiEWYP9QZk+f/p5PhJ8osz407hOgs+160rb
acL9nS5TQTKKCtsHnwUgpCfHkwmZqdUJ7KZETY0LPbdjyxxCnGSV4rMhvebx9DIBkkHVgUojatEn
RfY1npfNjPzZawly1gGn8FbMbsZDAmgXy/tpEChQGBvOls6TGov1Sa0ouU4ZRjETrdy46IgJlUAJ
Py2pvTHlzJKy6NOP8rTXYqaYMgmBMkV0FN5OgHnuspZlA+fhpUjiEucns/iYOBkWS+hcJlCADM0G
glu4WT7fA7tsGc3aQYtqAN3AacvRIel2q0Y+kj7CeUmy02zpl3GeTHnQbawsX6cVgXQcM4SpJOST
HLzCRPGd729SW3wv6IdHKNMRmRzuwQFMYCUZbI25q8mkvkOuRDA10hSElpKBOJ+SmN7K6bIgJiOV
oP23Ieh7uI2qbToWadVPdwWadbf2ARlpr8FHByZOsRTEU81+oc2yVLcSWkGA53ARdtNHe8KgofY4
JRKuo7re5289a2NDUd0X15WTZDurFUQrjpNL7MGS9yL8rpInavw31ECSy2k7ti+LOjoQHHMrjIR5
na1cuIyu7Sqgabaf3ZcmFdqwvDqS5auiRf+kUoAQEqMloxM+N4Gw0F9eT3QRNixNO+OY7Q46hhR1
FOu3LoYaoMYL5I6KvLsckTWjG+6OG5egj59lH5Dpmpr122oTw0gWZJK6IW5CU5X8Fa4QCkTu9hbi
wO5AX7rwQ+RmKMdZMVeKnYdfqz1NSRfdw6pB2q/GbGa3Zr53PS8q0A/z27aGdJ1MZXhVV9xAngMt
IdyruOlXePc222jnzgS67gCv4cxW0v1zMs1U6MmK4eIooT9pCeInsR+KGeBXN+O/iNuUgB91SM7l
tej6UQ8SF0f9SgViQkJNAGSsPH2eHt56ASe8o8fOEpFoqUJfMV8r1HguLO4OdwrBA56FH50WI7Wz
fh72KTSXSk0/7hHLelkPyBCGNTG9nceHnddo4ooa6eLEtkFqodDfbaOvdd3w6JuovEma2H/hRRA7
65AyS+GAJyhhd8BHwkk+RiwLfUj0tCLkqJJNVlxaLXElaFF35+Uu0oYDN0pJzWJKN9/CiOpgw78T
h7wrgJhe1KuVwselZBaGBLIbFnzS2X/s7bC8znukW+sWWguLxMMpIJiA9UudSAtHpN26a3g3W+Lj
Yeusz5zC6QHREjMXTdsTxkfZi+nQwaDY2wXHb15cFisRfTdOH4uBjdet/AY7RYcP0Q62C7gYDLqa
S7OucIXn99kcgvxEntJKjJQHvPVi9pPLZMadIMLbPbf3wSXaPqRhDTqd5DAfko7wC3H+jiZrxWby
6cTYPvsOMTnG4bFobTqqO68Okgu344ejxugDmmU03mH/Jc/ZOy1MtKtg2B7u2hkrzwLmtSv9Iq5C
xDEO+/LNhLrl5ZqUPdoHTAZlpOI6sZXPiu9gE0zaJQ/Krgv7EvwbAK8QWyl3JSK0hiy6XsPwqxvw
tNrNUuyqWI3prG1Q3YaVhdYpbYKxebZuvOmqipgmYXEKtLsv2ozROnVdIkpmw9cERIzJDJsy2Mzu
8zXadG/aKF/R410+JyBksLJyp6und+KpWeJxSUM6ixy6rb9iXINmnvjllFaCdvyUJhVPmAvjQH0A
/1jx9SYXxTCAyss2vY4P0xX8cxvXRw4uMYNUBJAAAcqmiJv1HHeCaLXgdZW2KdAlFP0gwrf2owwZ
dQHJgLGFBqM/z9upPxZDIseJPIGUUkB8nqQNY+ZYyx5IIAQrwyo1yBa7zNlpckskqDA6CvozRfSQ
usa0Qci8Isspg82Fn6UvBsu6VhQU7MkhJJFTlQv8tcG0Ji3f+lTNSEBH58Kix8I1gBzbLVJxoM+g
vDy8/6ypCYpkSp2XuqCEcJwsxF7kdFcEEsNnc8EFhJwjIwXJM3nOUeZU97KqzDLTOa82dNo91TIh
AwNHSMOCcO1UT3j1psXtiso+2rbAFQspqiYNVRErB+ACgknFTXE9FccJLqp4vaONIhM72X7ICkvk
baGmPFByEizxCmJ04mKBebwKmB8oo4IkjzLqxdy3b40GEHXr15AS3qh6JOajO6PeTpgngmjlxB+e
3hCn7BTzTin82UyDD/poe3o1dXMaNUtHlAdkUvCjogZjmnPUJ1tEQVjd6goohRKr1U6s3YRJd02X
YsLhq96i4LCn4oYZWJJVmHoHdL9pGkPplCdWveXs8WiXCXEsbesQH1Ej9SD0sSQd+oTCowm0xC/x
MPixqIYBco/23k2dpnhlQl0AjSHtKxGN64DIoELaG1OAHWJQ9k4l+RHiovQMzlfjH12j+NwhYhHQ
TkBz4+Eadd1mTkvncLgzqino6AhPasoG0I6Nj6F6P/Q4dYCKb2MIY5o5UhCrZut/t/d4euYe2/Yo
damdRjlU4ikPx5V7VJH9KXReKtURuk/Oo/I60K5PNkwQbNPt7O3a0XUw8Obi649KICrbqDkVW4eb
wYtvjOhthiAicJwcRSdxC1yLu5YywnnAkeE2nERDKFPyge0hx+vpeUV5tNgQt1FhZ+Cqqts+12uC
+abREwALK87gVJZfjKZ1XH5pwQxphrX5/gEET0/qdEC0iggPmWHMcU6eJFTzuS22NrgIMgi7Bvkk
H1ZOIQFqZGplbMjY9FIZUltFVB9pcIuCJFy6TscVdtbTM8yR88vAIKpKLliNU3pCJ5sz2I52s907
/Z03Te7LMJWr5koFyOstdzfmXMlqWoT1pr8kYI5uu5RX7qrOA4VYE0lpF5pbdu8mHwI3rCmpIgQa
7BVGWSZmhgVcbLpdt5INdMtwuCpyRNv7KEF5gKu/KCVe0FsTIV/svG4nQgSr5FJfVKTae8ONbXPX
FKik3sgQVUa4SV1sd0VOmLRluPZCybQOuG8ijlGdJfa+boBOEPiVY09OgyHJzjTk1hLNUfnRIvtT
oelAeFDl8JE71BKeJUH9pQuIoLsB1JMLY25WTB90y23dhC6AySAizCN8GKbhplipXXl++cUbqLuH
Nnd5Y32qWdiX9QGGHNwVKyII5XIvMIvhHErDZL2ouvL3IsmIveb5c74Ch8ukw7whgpwCq0F8kTiu
XonQvAPJhN2qSbgQnhdeaV+GWzIZ/oEf6xA4yGBSl61n7Wtzqo/lIbxS3aHeN5DsgOjcdHt+tLeS
xyBSnO5MOpIUE+854XDzCuo9RdtgyjG+zqt2B3t+c2U7dCUPMxkfARicbIWbPXmaXBKPOXdHqFZ0
iXNBt5rI+cCP73xaiZ5PRh6Uob/LgyzgOpO4pe96VMRUR0ypJ8uos+7G+LLqt+VNPoTZCyIL1kbI
ewszybrWahAHcL/rDTzvKSc2XR3+/9rL3xldpoanEu4P6c148NybticAFm3/6Q1ySnzn8nLkwxGB
que2/lVqy52zeqzIq5Ti17H1QQ5KqvqEeGp1BasyTAIgFHJqxIWn2nh32+16aZjAdPVACb6jbXor
UqUn8nfnhF+VbRQ95CvQljLv8DJiWllNeTHhvK93S6QFGkT9H1Ws2y1+VDktpwAicQU3MyHozdyL
sVV6hmIWIfLLzRx8cgM6GDrCXPsckPBUEco8CWiUODmQwQh2+vAygBhT7ftNIRlxujYq9W9yB3cX
lItN21X29jORB21XIVtMdE/u+S4JWQ4eNmn3XpHSjR/76XKFxPv0bB07vw/PWdquAmXi54Unwimf
pR3mtnf2w4pffddcen5qvwgXTqxu665fi80aEVtTAUH4/LAjR19QISCNq5e1fg3JcXpvdAqClg59
XWZQe/P8dxZsSb6Ut0gM2N0udLAZrftiosdL8jZFufUZ1n71PxO7FXnc3dZWVRj0jCkIjIcZiYID
Pnye5XOCuJw6U8BvtTeHnr5LMgGe59TrhnnGp27afih6t6Em3pAWTtnCZM+MsP5iZVZ3hSFhdYER
7Q2rdb4eXSDt8oWxbTplQUQ+tvrsnmke+brfkGHSZaXOnlVgR6hxdB534eqgWE7KhTEsG5qGTIdv
DMliUaOFW3Q8n8UtXvvO8D+v3qZ/ym8h37L1qoCe3tgwiiLg3u5qfs60XRqIabwnI7k1kydPE6ty
6rCwT6ypftFllGUyTnnbP9DNK+FetSknbcsPq3zvcBUhvQ7sj2wumTiuk4ZjK1wm9/k0c8JwGtNl
soBOOZzEOIkM36aEFZUU1Rcpn9iDSqwJQwmBRT+z2wOfKj/82BXL576jwtXaNheLS4ynRoJDXplU
nNI+J62MXcKRkyOxuXww4I7R9UT4t5ioQ6XbV1M82xd15pY3YeK9SfZt/SJBd2dnLcinIhhqcnyo
/tx0RdbalMy5yEg35gtEKA5gr3ve8cABn++TawQ9omsj8l1IkGBy4w/2qopFRJKX+JLKcGGHKu/j
+KAGUlE/skHKXNDx569Y9F51HpUkniHLYwy7K1IwB3Agt0c7kMEzLT7NE8Jcpuob4OPDLpj2zY2H
ASrWlYRcCbVVKyexx6QHCQ1U6eia8v02IP8waOxLCKO0SQWa6pjKrjNvgNOnoztB2YgMo1LnGjW0
EJEoZsz/RD2ZNpAbh0DidVVsLf9SKYVUo+2V4YOJaG7Ceo+jt580N92QZFddyfHtWQ0PVOeDm9I4
Boa+3HYDBbM64EmHmF1fksi7rzyPu6Xvl/Qi7fyvU4JGa+fb5XoxhUyNyOhTXC/PKUUUO0D93nXd
+kAuljx9XRdco0lRRLdh1rcfD1NhfxnbMaAoOQ83NbD0t96kznAUo6Ey0KeqbeB4Sdxd5ZHeN2qH
O7eLpkvf69aLuSz+pAVFVW1hj+fzXOxCb/y4Fs24Gy2oHlaDtuJB+yThHR3lpDnoLjBjoMRGbGIf
uNOIOpqbwqNkQVHbB7ChIqHFjrQHK6E3jjtxmPAjVd8s0p66il+979aeuNGv+N/Vb0vIqQirqO0P
8VeZd0zpoUMElpAJ4N2rZOSfuxKgyVR9KTLtj4gYyT7wY+nQs/76hmH58fqisyUCTDy9CxeW0hqo
lLVfyTgdnEnqw6HB4pKaRZnVtNcpL5FzIcKykNkn0CUA3qqs1LKACzckcsGY9EaFDjfjeJFvdzFg
SOzl7Ouuib5iKvIhKfnLmK8sRKHEZGKew0p2BZKpGFeddWjbNjEDLO1nVPKoL60MtYbvkywV+6Jy
3Fd22YQ34cSksRYzGRDyPjCLuS7WKPw93Vvrq3a/Ll/qZu4JFoag+Xty/HQgDKIxnew3O2dPKdbO
eOvJVms3H5q3Sb9pkl3QlBkFtrK4bhWKWDblr009Pgvm6KvrlPlH6Tp4GQVCr10ZE4t4Pdj9ZR3y
MOyBZY+JY7TLXcrnFlJ4Y0xLRiXM1aLAR1i43NoRcV7VsJ8YPkJ/K6J+BS17lcqLntUw7XsXOExb
vgmCtLne7iNcKLOt85pWDnOfBDRDk8lan4FK6hBmmLF6SGPvmVUfiB1XqnA4QkXZsf1tW+6b2ieW
KhKEVl0i0tpTMFjztyXqZChc/jFVG0qrdSxJeew3Go64tqyS66BhL7YS6rdbMinewieCaQR7Bvx2
bZZkkFMJ91LOxnGmDsjDoQCbSA7fBLMZ4dvsbr9C3e5246QieMFGqTHdE1HT1A6DmKVZJaSZmxJ5
9wvzg1wOix2bME3YQk68x7Mkr4iuQ0Jsh+wErAyavY7iVDckIYXxjpOUpd4FHTpVP5NuzO+sGb9J
nNco74TUUdeE9tJcsYiBhtx01Vi/J35mRc7JX9WmDq+mhnXNIeI+H2vOSHP9AWyrycK1deRnukFE
lC70jT876+U0c6FzrmJi4VUccUnUZdQfY+8d3XzSj6Ky+vzSa8mxgnF0n7vuUL9Y4yiDXsSTddfD
8pz3m39Mh2VzuXHX5rZIiFuIYtZk1xZcMMkB9GO88sNGd7TwL6oRPZrLZZfF9XDVEmtfU7qLX/EG
SWuoUrBZCveLhQYMACLHvSmXfrrY8/bxxuCybReWNWl/CwKAupztz++tkYhojDtmOE3K9e9o73t/
WJ1+QFxFBAn8w+p25ctgP3ULWxuj8Jidlh/08wYGuR48juU24A5tQw7H39qD3zYLyeVLWOzB5Whx
cgjc9VvVB812E6fTywQ5RxbqwHGVUhTKW05JU+/9rc08cpKsHV56UfzBq0hl6oyDyMmIzZBfcUdO
1hZ/rItxSvsro9nvTeu339qt6xRDu45IpnIW1ytvgV59LWBPc1Nto/hz4BKE/FYNDQeaW48vQTZX
F+USxc9ymjQAaUBUTUl/VQc8E4EdmzDrvjV2TBXe0a2zFAscJU6nAjjAZUJph2/jAWmPT6vygQ0B
Xb3dfDPZQY0T2FVS8XXTrxAzzG5n/89AjYN2S2hkQd65rFN8vF0wFW7s1xfrui9etUM1vEDmgUve
R68KmlN2/B9G9c3CqHDuPCSeMPXiPkmT+WUVzeOL30Yi8dorD9PLqKn3u7EJo4tyg6tImmyrM+2n
RwousNvJjtxQ+C/W2cPkYI3q3AI9AfAFUINEMIrC/qw1QkXuVqpm4nsaaBBqPXWG1NEg3UZAmNJW
PVvXMNXT0zwA0znKjhHGf7/w2qtmT3ODJY2kEZKpSkrDDBAD6Zrwli3sGiuOP+QAJYXnkDKGPD4E
hPIQBUYn4oUyNzHyxR0BwqsaTT3b30yVEVVb8zW0GExTHfpc2LCbOvqSgoEIIS9hBrkeGip4BlLB
J7arcOvEb9UogNH2VpWsHnAfpwA1YfUg8m6RUIgEFSlIkNGE2lIxg04mSK0Qj0IO1BkRiDG5icHY
IksIyfVTYHz8qIMmIKIYoXib5+vpRqnglyfr0fwUuQFm2Uka2G6KPt44uf06GYA/MNNeyQPrgZKI
bAh9SSZJE0exgWtQfrOt2egNCe5poI8LD5axWjGYdeAbsljXG7u36RYVwXQVqL0LgKb02YDPhKdx
qVwjoCWhYa0iVchUxVbJWyeDBHOkEtr1lB9xM9FJY0eqKSCoNwGjjpN85+jK/86hkg6LMmyJ6EqM
UDiWgs5zWnKo+c+DhUBdhM42ib5WzKhmaI2h70ekYa53DhFxymNQku0jJeORu+LktzlFNgccFd2y
LJuXwgx33visyPOvRseCeErkCxHDkA66Xhf3/b2Rpshg0Cv/MHANEEdG/Qp5nqeT60eq1A6nDNvc
lzAQZeGHe7zaHtJ+GofipYzVTSdFPpp7TCWogCzgL4e9hz2Cup+gUwHxJkv5pQQ1ADm7/KNt5vem
TH1eF+jX4irZPmR5DM8AZlGufjgwt1/ycp0Z2ORPr/05+JBFDnEk8s9exwmZJMmt3UGARCJOJAvt
rAkJCywmSlqGeNwAwhrl+cJx8PQzewQZ+3BoJ+ei5ZUhJw+OnCL6SclfRL8wo9K6HUk6ae7EnCuA
h+RjolUvodFQeGB2kvRUVMo0JEDAMFI4NpqzEzuCapAMPGzkn4yq1sgRQ3ffsCtZ9SIUdCOa1S61
OYEl2wmpTejeyX7/RTRlOa8KmSS3MjU+9D1ZGL3FEPJG0vZi16ub+J/aHQ8fyulCKuygnuy1fqdF
LgCqPKGnA0wRyIAJtBcxfvXGDAp0D8lI8EgcbAUDaWFHikT0D2A+Quc/PNpckFNOhHCzLo5fPKsR
dU0Hd6ENk+v6psl0NH6C+40ouzIacZXRbEbOA33xzufm9rv2LhvaO28DQFkQR5EkbBmWOP1H0XFk
/InTZkVFFGxST5TQjuSVQnoKf18hny6Q1r+XuOAs8UAsIuzi2jYiY6el/TXadsnYZ9ZrgYKTASA6
xFMBqmpuB3GiwoSKioe4kPrNWjA/y7PmElRQrZHs9UyZ7lSQQCPjSqYLw0EiYuxJv8uyCmvJotxH
kaQk0vJvDMTeAf/FTqz3Ix2SDBVlNMX3IOKX/J2iBXXsKjRjdRHKDvnpnfrI6eYRwEBPh7xEvfcX
EYe0aaIhHrbYFXObS4+Ae81uMQUxtz+7l/tUfeIQ+27sfN7TTXqnC1oniHpwAVeMmhZPj8vYPT9c
lIyLzhEQSDfYIKby8HCr/AWwYWflPyIZBb7S9pNWgoiqcoyz1z1qWfwdH0/BuEDCv5M2+4SPRfe9
q2T3OU3Vfmc4BEKCw5T3RuuTUfYBSmAgn+v4Hi3mo0gl1OIwIaoJweUrAK4b8PQH3jQWMiLTVLRb
WlR4JDe79gTtFOdo46ClIkB2gLqYHocgcsYWA1JWTtGbW9QjcyAffPpBPbaotgFwIl93QMgN+vBB
uZ3XVhHglJeJja4YjUpEVq5MJxmJcAFxC+q7XqtVztWEWpCxO+IEYne+yjk+/71Ulhb6gzGdHP+V
NR5KxprB/GMLSpTx+zEf4p6gCZL3gIDvalrLF6pewQYTQlcIFRsrDOg8YgE8/axOBSR+GdfJCZxP
Vb6nFFC9mTqq9rQjJ8pCFwBFbz1UOIzBuDrPUXwLvv+9qqSC9Mf78Hkz0/mj86zqh7lIcwpt2OtK
ZFqShMKsV+F8bnJ/veI95hVfXeJ5khlD3PmJRpQXkV33h26+Q0Op2nUjrWiLYEh4QjVQ6T3QQK0Q
EZ4ujeoYfX/1mIoZ4NSwfhPcWqCf85fZY4+SkfmOHYQhjd1TmT13bqt1opp+J4U22ynhNW3BVINe
SPDYAkx3a+TQxuFjumRv29ADxMU8M9eiMnY28aeRH5vfGxkmRE9koSa5eWucLs+vSQOqPTlQfADV
nHWMOaLn+3CfWAv4kSnIvNe6fQXHUPVNAhSbIX/WShmEsE7OdDr4dCCH2YbSMhbpesxCzdTW8Hbq
2+f12v5u958EdlfgXQe8Lw7naSHAnhYAKWw4nU70fml+2ETMislV6xLlWVAmbT27DL56/FqK+e8V
z+vCPFjLM6QB/3DVsxxrfVLALaSA0OC6lkf9KCzOBeZYebqS0pD9tyyEpGsSkMPlYEbGPU/yH5nK
PDr1kRDXLpkm0OuTXeQufR/OwUQFXklvBLUT3GVIOVjyqqLuesjqdxsCM5L9CXK0mGETlMiaGdY1
IjXIIqR8aWTkIT0EiLJSu4ebEi2flRg9ve8fCUcR1gVwjYEe5xJUlYdzHzgxINmgW7G9QRHG9HDi
r5zld2EF5FcJHFqsAkSpqyzNyjA9vEr6EJQf3Au8UtTH7BBtocz8UVmsDUsrCYiWkkETT1xKEiWh
CgnkU8DayRFEwbbM7hS66RaSWq9xUOJg1q5cbTJWdMmCmtyB75NwhMRhKbs/y3lkOchVaT6Kazsi
OH/ucNGKP9kRgQ38nBAJGyDHPWFt5tswQXU4Xu4SfBlrnyVJUrOGw7OeylMykYjB1jfGQLFK3OP7
stv/5bbr7bo/1hIQVP7j6Zl6bG1hMu/bGwcxSgC9JzPVBpThgq21vLYXVEAATBn+F1e/OsvajIY5
ify7yNKiEhnzdiR0RHmV1IxCJ2mpKUQRDVDhU4AwozSycjRlnx7vY+EThrYwYzx362+QxHm4styy
jMCo7UkOt9Nrj3aJZIe7DRgt0IqFC/WHhFSrCJeendJ3sUl0A9+z0c0+bgCanhnYr0G9F7DiKVhs
KAQGp8oAbnlwR9e1NndrdbjY/h9nZ7Ydt5ll6RdqrIXAjFuO4iBSVElK2TdYMp1CYI7ADDx9f/tn
ySVGsBlZfVGVVbbSRgD/cM4+e9hbFzLa7ZYENLi4NLUdtZLqJC33Nfk+2uWdXBmiTp7cVAfgL/K0
NZXOyaiCN7/zBhIgSV6AKozVD94bjm6jOwQZ1Jvgs8xHiwpqFX5O4heoxNOulPWUOHCKCLDJodKM
fcqBUfjuuuYMbULeWIofFEThkuBo9ASwnE68zzduYt7n/zzwwcIcS9cau7nI79VVhIV1E3fOpUgA
8hOLXHY49hbmASGlRDUCvAVe5UpnSiaurrog6rEUck4cbW/QbvnOOB6SnEfRhQT79Ytsg2JMw4Fx
qDZxV9FLQCQsQr7zlokYWl1YgtkMW5rl6YGgSnAL3fwPQUVNgvBlRQyDHm1KxoupATqKiUahTw41
Hh6r5w6BtQ4kOXNIfYwtGDTWl4i6XLJ34Kz3X/WhbwRVGnsfVz0aUlgNR3uqdoOxH9cYNfmuSa9s
j8F8WhbQDTpObs+CFlWg0bro4LGd5dPOOu+96E/PF8TcQ/wvED+Qzke3UIEBRL04QFP8bd0mM3PU
Bh14WMORYA7TONywKAK/y7EjyuAE2au1pGQ5MxdKcwYjgNrbWw6r7ra2gVSMACScyvTKDZgh1dBO
rmosBs/0dsKTaZJvsNRogBQzQnVP/ODhTVuv6dBRHbofVa82E/+zRXooyCDNKvTS6mNXJoPiT+8o
SIdHLLPxVyWdmsuMbu2qWPi9KeI2ZRpwJb/0vvxZua0KQDOcG5mVFNNTu2mv/XW9VQtqMNo4/pa2
45MRnnKJzZy7GBAgWtlXd/3ews5Jkjq9CaYVZ4K5dCVoK4tMJk8Fq+QVq+EX9iyzYBcF//vr5Q3w
8PVbOoBmke4MnMCO+3GD9KWNGQsiRxJP1mxNbvYOsD1n6236T8KMJPCTL6lphICAQpcmCE7SCCfp
/UczReXrK1aPhtYr4oIg5/ig6PSHIN8EUVo/ZD1lnxGfMronYRY0MNpKIyTNd5clmzNb1spAFYQa
OjLRyJlItlAezhR2sm7EblkRcaQ9rW4LUy9DTa6NDH86pZ5lzCco3hDd1LIX+5zpDPSAWzTqHlRi
wbt+v9xOlEkXJme2S3ym1rLmKLCKgNFz4VmAzC0R0ZIBbQk6Zj6PAIwWt+Jwy5mKTiOEAyg4CEFm
1j1v1iH9xOuuiSZASiQKHGOk9cwa2RppjvQn2mc1ZLjNz9yCplM31LM1sVv5gjwM+8ZzGcNAjPns
7eEWyZ/CUD+YMD6HGSNn/FHGHaIYl9lCODNvm4npOPs/Fh4s9diu1YNXw/1yU7iHXga17/0P6Ooe
eu8DHvBE3U1TNm201sbsywupHiVBF51Id+hEkU2Ut7EAE09YGIUwM9uDIGYyQOWHx9TEYaORd1YE
sBmlMBTduthAh6PFFFlbhDHpY9UcrIBtpgcCX3j/1/w/liOXGKYFlMKHnu3tmEV22rFTooGsmjQt
YMDARSJFehg/tH1in0cbCFXeuoO32TKEn0a0byDzX9XUGfpEvuAMoIpVg+CUT8RxtDgP3kIbqrMo
kgpfvzV1Zioh+cFIaTT1jG2LBH1cQ9bFtef37b3tsiCMKtpbZA62QlCNyMm9SJbhsnKr9pwxO3yr
QOMlCC2GXIqlT04CCncVUAquRdn5WDBH7RbuBmg1MeS1lJF9CqkgpzxiNUJ8YgiVXCA6KD+EkG2u
1BZPIzq2dF7d68jfofwSB1rojGaQ9si6VxwN5z1tP2FY0A75fVMMCcSrOO/SHvKrK2GezequbVZ8
23LRWAxwz9aKf4dUKu9/vTdqTR0m/3y9Q9moZcUzj+h52L+AXGCmbXTpyrcwGC0zMZ36MrxUgSTv
UEROUF96YPGVitN4iCBACU+xRd8YO75+soMqeMy3fpuU8UsRwlrmVWFu300Ynain8Yk+wpdSDjms
k0cZjMBX/q5oBWM5x1EtCLyr+V5SvDY2kMImuHH20B8SO71U66WCWnMxXXaNQ5HPKc6c95lsj/PO
6r/n4XK52P35rtzjiFBfSQoSQS5EFgkFKaEg01CMnl0b0nb9G41pRDcXR7MZguesG+5X/r6MQkLG
EOk2+WaESDJgUQW3QilUGxEuXzSElDZ88jmzebehRd+K7fxpffPmDcUML5esDBmos2+PCKj1dhtU
q+2TYMJx+RIbXk41Pg50DbQb6KdShH2ej83UwPKbQgLt1FC3K4c2RAJIeQyAQSN+Ti23gDgFKZb/
KhPgGvXysICTBolLwyDLppZYP4YlyOoErplGCBTtHdvYjuB9dp5/N21hNqPSEeSDvncwtCeGAyxH
VMyc714Cm98IXsOFyb3d8F/MsWCANYkxXJRBzlJW2h5y5DSLzTWzOOLqIS7qH/YAAiOKRmphGJxq
vqmLCd9wTiSe3hAhIkTQMAzwDWlYTsga0q0quX6/u4xqSSB9qFLpLJqQ17P9ezhO08JwVngugDFP
XkDsNowvGJA8ndRyyjodHWrGCc+Wu61jjWeDZ83nyGfh82hqVjucYmZTdVX/3a6ZkqJ+59+34cn6
QsANtdqeSxA8wuVCghHqAeGcF2OU3XjLaF+FQKEXXTD/qAtYl2HVQX71iSRMfGc5W9KqAWdodpe5
738GMo4uxxoTFneAJ4P4YMM/jRPXbpgV5xAsz2R1IqEC8AZ8w5mP7tGwUS7zK/Dcg3anjxbm8PWp
j3tudGy8o1D3KgkhM49iGD8mimY3hZ+thSpQlHJO3uZrGulGQoEIYSM4dbMeN6gsaw0dcOTA8D48
QB/quWyDPmmDj1Ay73SaNTb8asRL+gxCu+DE3yDOw0+o/PJLGSW7lsgiZ2TkP0llQb/JgmYaoAm7
7ihxzLuIi4yi+r+/REpgC8qvWtAPkWORDFrs2b1QkE+X8lXTiRoDdxcGN6jeIGnLpSRn7atK+/85
w//nVx/iBeHSJtuwgEYgwEcoZFQuXzXwVJ8LcHWnGaB8wzUDNJWBHh8gSW6/kiZLivUfKB11Qh/V
Ob89l/O6jeRajGNrQpwjeoO9g1np8EUY0Gqnoja6M+MWc70wgC1wqoJJICAc8vRVN1PecBIqQVi4
htXUz4zQYAowmX3/BTrHfbiWjRfyMSKe19bf/x0R73frRM8XkLdO7wFgAKH1qY490kqIzBQRSWmg
VMioLbjmizyDS7w+aKxq07p2dnBbZ/1TnI8/9PhyEbSV0yGXQNMDjxhRAfJrDizlKb5IJ5xJvDd/
Qujb6tkxHzBd328/gRQwy91so9KEq3oOB7QuOzN3W7gZWd6C0TWtlMxR1hqyChOw1ChPl7+uNHFj
pclYR40asiLuOzp9yV9GMhhmzk0XxzquOSWRKMzMfCjpaiWek+xvYoQhuZ+AirQDnYWRI1xef88E
K1PYTg7EQBFHjC0VQdMohph5dPfvf9W3S5vfXsnB8lsdu87wD6lMsrvyG9TjSl7BOBmSuH4u47x0
5ik94jTBulNit2T5aCI1Ed+OGDKFQ/T3iQd785QCMw8lmvYY2r5ebm49N8mUrdRcOqUUOa/voImR
zYb0wJtkU+zhX83N98ic9PLlezDimtGnC/4VWhJyR6GQY3ecqunf0KewIaIIKS1uY8DyBwBQXW3j
lGTgGM8XSi5MOoSYwrjiPtjAhdwjBCSZTG7cmkIYN268TvT6igknpo6V5UbmIY05FK/5xCvUKzo6
WmJceEAqQDIMFPjbch8RQ+x22ygy+TQRTnhd+9Kaq0PqSuXP0xoHoDAce5rKGpcsCjPpUQ1PRTgH
HSTk8pNCJ//Nzfjb0x2AB3XeR80aFDsiZDH+EkE8RwTB8IxChTq12lc32bD5MGOvlE/fBMfXkKhN
J5+uKKo33BNdoELJVSWGgNXD904B0yamES2A2HQCWWEZ0NvDtZGpdYPriTh1qdVj2LBQX3hsVd0L
QXQuIpG0ROoyjHWSrDJtpgXK/9MoNy04rbR3Cx8lHWhAoVRjDIvqs5yZjKn+ZB2FRdHNum3PZQ20
ksFtrHW75MRV/vYS/O0dHlzl4VCFOyueIpPv6tUR0xA8TeiDi234WSp5fd1/XP8Y+cq+WytPpD+B
i+LyafV1efUxWMabEyvwrW8MsSUkLzoIfXx3Xm9iYK0+hdex4b7g7ERaLo5L4SIJghWiUZ/kBGJq
Cqgn6OZR05t/RGj/Tbw5zVR5s21iw0YOowPs/g4Nct3S2TfcZmDKjCT1XBKCixMiJa5hwsHg1Ehf
bCn4zbSqTIMC624K7ZtpK1SXP89IPS34/2OEkmv4ILbUEMefneqvZXO7d3e3KdEzhnKUYtDaoO3E
lNmM5SgnmpSqCBBCmWP5Ln7qY/da6ewqjrCzMOEDqpqMqSDd1kTyYT0CBc+cyzrRFP6lflT1iSgW
AtWYmPDp+bzjTBQQYCTe45r0CxbXXEYzSkH1umVOUzVN5Xh44GDv6ns+SgLfPuyT27Kx1tEfQFZ8
XAJ2mtLBOJMNhe5P2QsISk1HDIB0143QySw7+danlP+M+kWdnXAp/eXd+zIswZSYgz6aqMFl/RHC
ypS5fJsWl4LA9WVMjhTNTbps/4xGTPAcmqJ/HLxwmZ633lerSgYJm27EWPNaWgVVU03q/rtLw6tu
pGrFvLhO6Bz8fQB3GD0+aErjQeDA+VK2s9o19UiJZVhBnKFIJtOW0QglmG20oq5OGtayHVD42w29
bi8wmz+n7yeB+ouKJSqfNT7RBaCZXghHV5YUnS13M54iPGVL8eZxG4XoSgFDsRM7rH3IYO2bLY5d
TxpXDG5Ci5Vv3CsMbbJzg10qRqoomLzDE50Q3tO0ovFBe2mTJCw0ZhTqwkDS28F7rUFlsNoD6dwy
zUJifZG2VfxHN6A+gciVET1Lx8bsWX9sArS08ESSQo55CGMEGccUFfabkug1JQYY2frUJePmY51u
QZakYMJJ8xwnLGMVHF+BjX4zpFiHeayXYAoVIjA8XxOMNGmxl+3VAuR75oZbRCLZ3kERkkxn47iz
v+dWW34aszq7nkIArrGlQ2wT+o/3T7s3vIXIdVaaLOVxhHPRQUFg5eNmqlw7fErj+lkuwd3g3xl9
lJyoOwvojuGyUBFjOK04F+Z7hqSOEVrUoH8Go092w4dkGFhU3EGY6YrTpxyolgvbxThNi35fbM+y
zjnXdpJYXw5v4iKcTl0wNLSDPY3/IOEvGGoQnnMY8JWPQ5xYjCuN+1yzgdlEx+jtUZc2Tfov1WMd
yU/ThiKBHAichKszQxsG+Udl9t38NbhOOo28NfnW5A2H6voo8EgMS3ntip2gy1U8FYrur7qg0k30
YaRMkeX2CNdjrKk4AaPcGriQQzrn6BQktLvAFvHE8OCta/XVbz64tvI2izhRA8/wLCb4onbCSM+E
dTG1iFD2eMxf5PmB0O/BrqDq8Z0qUKmAQkDRGCMeX+bOz/yrtq+uTqy0N5pGH5kB5p8hyTxMwF/f
q27QuCsCn+Zjt4eQxCJQYKrO2aFYbgYfkJamFt7bRed2pjOX294yuNeYD2RnU4ZOkocXl6IzqvaB
iSnjcd28TjbdgBmaD6MPEBZgg6uagbDnf1n7l4LBjOHe/1VvuPORGkq977GDSG+LDnoRF/vooIpS
G6ifQlr7h4JaHrGrs/mvfDrTsLeZIRoyDRXIaLp0WKQ6fqvRv88SuGxMrg0zh1Iv5Ee//4hvtUs4
B0KKpJ6GJHnkbZlZHGZcz/fCSZRxaijVJvKO7pxiCk+HS6177WpN+GRviPDr2pTT6u8otk7fvEfP
xd60IbiGHlF8vL8j0ma9KUariapHvbp/5DC42tChUOrzOqHJqxWXYQ3/+VV8RF1J2lOiyagi+A8Y
zodMF0Za1H9+qBMEvMn4l//WguRZEsXuUmT3RRz/3S2AmTLiwJCKqYDKwBF8tBGIP2EHBMvqsgB+
ky1/2gIFTZwhLT0ytB57xleoxFZM4ompB4kmAwIONKfODl0N7Oh2w/JsIc78Lz+5foKDYT19KH0U
B/zrvYYDAvPu3GKTx5AiOPy6jhoWUkxD2LqWZNRwl4W77yI2e/g5BcH+Idg0F50N0d19QbZOA1qA
0AftnXkwJvaGAIML58EhYE2bPox2a2DCwe2Ydxv5wLd2jYcZitgvaQHAUbTyt46Zzq8hOsbOxj4R
Y0Pu4ojejjk8cK0Uax0ZCTLXST3u/YAtt8gyIvg85Y7NsQa67ckubSJQ6kJItRELGte5LuOAIG+b
i36giZtmDKUjB4jUUDztBFBFSjf0TC5iSzRpFg5HDB+pDkULSkBGIPsFT4aljqkkouA9IyUb4t9F
RM2IbxdA6Boj7jP/gnTL42qkUtfMs9Q8GhH85PAviTJKF3NYm7UWNghF7Y6x75Qxvi8azGaKFvEc
uN7070al3prxtrxixr1ACuEu5cHFtY+CHruUPcuzwL0ZUQTpCDKSy2M0bzmaw+vOmn+MAsaNAULq
IIxcM/37ihzpPb7oeeuWH4yFgckA9FLHukuHIb4tcfkiGWDTnXU18+fIBT1Pt9Rhqv9NRmHEUXut
3k3rbFw0+K/5jukCBSNa0CzGSYksM8LaQP6ZjWoieROkrl9CDKS+iRwAudJfvldl/T3HEQDIhiIK
2VbdU1tNO1kY2vgGFLnMBHP+r6lEQN5UoN5RTWFXlNYW5SSvN+UfFab+5rwP65/Gmxk65LS5nJv2
HnfLDrnN/FfUR/9ijgTZrmE82TXP0QZnijwRUh9O0b2TDZ/svvvRtJAB+7Y5S6bxclznz+HIQgxb
yvvGgzgbMVvJJ4x6WuzzqDGYvNvlrsHeYrv71iGSO/csBiNGFtuxBRg27jHp2eKvYexa3ILV1fR8
DS9nJXahPDOKEjn4EBODgX7bLpjmjAnDRPUTbj3uP3QVa6Sx9OeXLKc3Y5l2YP+XXs7rsK0chS0+
hYj6BhvzIHBshWt0qiFTmwlqU7IO7HlkghOj3uwC+U1sO5e0g3qPBRQjeX/ItlD3l+kx6pgNpjlT
UM9dfnqbFGldxIrbgiTYdV25oJJyOsj5G1hAltfF1oufoF8hoN7kqFmHcsbGdIe7wbRdPxUrZAIM
AJ+6JfXJutRXa7P0Ki2xJCDbhR/mz2HGvGH9yatGvjvmCTXXuJ5nO9B412EbNBM+9ZaLWMQcsoXf
iLpUS/dVt9gCUAVgFc+faf0xvsdKu7myCgZI9oz5AaEi6VUR2Bg0tvxhq6EEbzkgzm3gk/twq1NB
8ua1omCfdjwCkZtkBpBXW/i5f+bF5d8y1O24hC69bN39bSOGv6+TfvfgEohy3royA5qQoIvOEIpY
dOKQP4TKdJZyq0couqj8/EP/rroJpshK1t0jGNKlN1PkBSJxwU0vFth7cNNVyKp01yWqDlI5GHbJ
JzMWplBpZTEoY8jTLNrDhBtaNvQh6BhAQWGih6Zw+u0WHcMSf5a4bzTsfzQhu7nzUyBt18OcRRFh
OJnMLQRDp3vIBYZWC5HP+A2Cbb94pYh3CLl0xnYGPQkACZYX4NKl1T/X44bdmDy0cYgJK2as1FGi
yrbAkrIQ0zuRpYTrYQtGt3HaoPCImahfCY+OuhrCFeOxg4vWqmqc/515McIT419TTGxe+cqKk2ij
mGwi2Cad5Eya1kgco7BOMVENrUhmsjAoww71KjBfimxAdZfbM5flMD1ddx2VrOaZHce2mRDJqvKA
ZlQXfmFh+LGwdnkehiJFB78Z2wwtG6l6BXLVU/I4F3iKgcZ42/K2Gfd3XY8SbsuHcCBQcnKPeCrW
MIJEu3l/bR9xTw6f8QBJr/Pc2+/iYHmST7d0IVLes9o+mAmYjzFBQkeH4Zg9wRyCci84BXX5B6kd
RHAQnmpcfejFjUMi88IiW75KRi0UqsiUHoOp7T8CIVjNW/459H0iZjYLhZG8IRmYGLagBySDlxje
adNXTUuMKw4EKE21Pa/H7ww4BL2aVYCkkkNuwsqgyhUWLB4DmhMx0sXQ+GEAaA4h4eGoIkUBDCoj
BfvKqt3gFcp+AIpZVvvrfj8Ygu1IC6Q2UnlVku9Q8APCKI0dGhBUhNN495FcSJ8B4QYHjEjBiP5e
15EjdcTYEz7yYLqbBpQK324tbBxOSJ7afNW+lOolsJ3rJcEYnQ5CAwIIEOLwCQF/f2UchilzrvDP
cgN6GZGVjyYYOX/Z7/fuS46wZNN2SsHT9QxGfY4/2WdGHsQqXxWUhaBIRZtKYDH4ORGAShHeor0y
MI4RsCs3KCmx9aXHMHuyZHIEv06zL30pM2ZgBN4M8TedVjBLyWaQCMnRgYNpPWesdD3hHgZc8gJX
ag2cHr0aPOZ3aMP8fLBpdFkYCRx10Vbb110W79cnJQJPBWgGE6bcyb76QzfJA+ROZE9Fo3UFdYfh
+EiVErBy8UVTEgmYgAkaUc7qlFfPhOY8vpCVQGOLfPge2nAIOQPE5jbmroF9WWfbjy4wRjM9CdA5
Lbk5CkHSL0PRzW/jaMKF/WCttfEcJZOzrk9FKJ97Utl7AKg9kotUfotQSeyKfgyaCo4NUIHk5gdx
bMuKY+Kts0kYjDR3pm8N6a7oIXFkQw5RPb+/Co0G5PAzoBuNROZHBukfPKxFp7+i/WeIDJot3oHJ
OQphpiu4SZJkpWOCkpoMtw7cV6FNcs+V5YGNBbx2TdG5MMF1q3mf1SPKkcAdsFKpHcrnnD/9/mMb
wPT4sQOcNAHFMCk+mIdbfdUjVFmINUQlYhw20+l708MQ7mBNih8zAQK9OG+xrqg6ME7miIoEqHQe
EAHFQtpS9htz6s5P4JAOaFcYP4VIZHOWn3DXmVN3dgeoWAwDVnYMbaXUXLY8m5AvmfqqwyTQW9Fa
dlwrPSS6KeHuw+k2n+kPWnU1a0enI/6gJhJtYPEPdVA5zfg6UE+FEl7iCjddriRwuIxMTpRYb69J
uLgYkhJatjnMBbDaeEozzuSHX2p+kzoEq/DZG6UFlAUv9HesI6+nssHRR5M70ApliUNUChENw//c
cYQwMh8niM2CLaDNhNgTu8ga3/++R0aM2kMUXfiLYEYLvf+gvYaqnncZhfOLlDJmWaJm9kL6akEq
CK90hYoio9mG+ALKYDbMTvmTGqdhThAxMxV3YWTQXHndgGGVCVNjYi0VWtRhWxfoy9Hgrv36YxWd
UGLHAZ0N2O800geIHkAD8vmf4HYEZtDfPyhhSTelnE1yF5sILCfefw9HOge9Bx/nDQfqB/95RJzB
iLvzq6m4T5PkoVmrRzPmlpNsQpkM80xE5m1SX0GHvsLBBj8+xC3CbjTY6wZGHxAiI3KCxXew96DV
InliYaLjXh4Y4uWO2XLm4oCi4196RKlzcuR8py0SAsGIhxuXOpNNC6/Ph93/+iLOE+wuGtx6H4w1
Lhe/MDyZgMRlem1F1pNqNrlEC63H3OOqqJnbdXQ/981C2+yNGAdUHFULFwMIv8g6kU8Ta7egDxpW
mZk/rfYkiQcAllFCM9ls9vCkVZ2uxLl3A3VLPH6Vbl8nrSiVnlU+Kw5hbYlP2OSX4vQIW4Yo+ElO
x9IxpRWdEtIWl3mN9AEv0pvNTxFq8IU0wtilIqpgHxrNiOYDIdpolTriUWvO9P4SeaNyZ4mQuQcy
yvgDktDrN8pV3WflpmcMzYhP6ZtehTyHC1VDTxV70iXKh0awublxcKNlTyPQyrWfSduCJ4Yr2p34
cHIermFPjPi6SCat3JP3H/gNuBRAL1REIA5cPPaBCGq1/DSe3ZCcOMTicusBtr3levpsPDxWrkGU
heTBY5zDgStO5coElumdKL2mUuH+V/34v38ubDRRnKjRc+PNAZ03B3go01V3CtpeXYWEMFwLQrM5
FGS7rr1mtlbJuJIJ5a8RimizYtLJdON0oWicVg62DCcgr8yIoo/eVw69Hvr9EmAcygktZN4LPovl
AunzZmq51XQISjUmxpBqfuk2jQwGhwrD3klnEmFp5cSwMnkvLYbIlI6ag09QvWAtUGGh1GXOipnD
ZbOT6EEeRXhwiMnzUkGCCO+/TFH1rKth0yUX7bB/1K2A8+WV7EZ8q37qneRWNPAaMF7Do5bTWTNb
K6meWwjJ5rQkMMw4Rp/4hKpWjl5VqCYW2FjODq/3Qr4ftrs+HkC84YNQ8l/gSzQ/ycNcr8hkEsKl
/sexBuHkLypYlGJDBrFKdaH6kJCR2fsPd8RoJpAA7bAfBWDxcYQ85vXD1WFbFOFQ1g/GAFs7VblH
9gjEAQMRWJ4ENLZr6hbwx+dvQrg9mueJlaVLTOC8TATEn0HRaIPiQm+DzGQ346dp7C5Un4iLqMHR
VFh/ZH1+VVTO9cpP7rbeXbI2H5rwT7U1Mmivt7Bl9VNPa9mOtzg/FeiF0yh0PRE9Xv9UK2/wsY8t
IFfaO9E75IQgjbR0rLZ0OkyIJogESBSezDRkoaZiGrmyMM3NhPrndNPx5nMxJvYJn4qgbx4as7cd
WxW3j+pB60OzRSUWBzW2flnC1BMqDmIuGwYgEU5XYs57KR1Us33c7OKbuXJvFK4oB4z3l8ZbzwVj
YyOLLXKH8Fx6/b7c1p8zZ43juyJEp8gzifEraruBgHukDbR2atSVWKNhoajU4p5Eqausjb91c5+e
IL35XHIhsUnfpZuJ3NfPNQ6QRj3c1h90VCvf05RhAhAYAXCAiNkFx4kuwHik6C7hQ0qArEJKu16s
gdP14RHZRemyzCkj3XsYyxjp+2+gXGsjZskx2mQuBAMl7j97S/ykfh4qGiJZ+kP8A88452/MdgkG
0IlwjxQMBgwmDQrUMMwiW5XDDEyeVsUXTFHvxCvy5GQqVjI4CioAKZ0WdIULlXq6Mi0H+2OgQoWF
OQLOHR6cEdYcxLb2Yco67tv2VlpsXQ+qMwzDFD2pymUVmyMtgFtzMAJsMkqBW6mDVkRnDORULLQF
/b/61ZHsmJa8T3wBCczRy4QkBQNBlUcOvVFS+RDdhi4fE1bBJWUUhykt/Dx/cZfgrt19NKABsTQh
oz34yZfJBkA38Ph3dHRnJ5ayluqrI5halWsUywmVJM6h6UDfl8DXVlo9LDuXnO75abvb3rnOeqOz
rCBwPo/8T5hAf5L4i0rua4rd+q6pbhm5P0qPSGTlie11XCLxTA62HRvqTTzNggMQbk1be4fX/84s
YzHOZOmpPAaR7RG/nikgESfsq0iTRj68sGbRQ4y7CJLraJl/dB1giddsPtpVdqPOfGynJ9nu6Qu8
/xKPr/yN49OTxyFsLo/dd9CVry5l/+SMEINJ4OlCZjoK7IYOp+xo1XMyJxTZyrP5IawjLXnFO7GK
6ICxbV4B0FcuaprzcIif4sy7VquiNCGVe2p8VOPqHDbbpuZ8BokUbVGVN2ain9Il/mz0tdCOojK6
4U75LzmqNQl2HqF4qRn3JQ7IBdJEZaYY4zEQAtnZrHj0adxuDAxF+ufwsPzTy82ErB6sN4R9nAWY
XpK0cTh8Z77tF64z8213JY6fIbLpqGL8IYsJhtvYh9dMh5whup4KADQhW4VJodIwo5ZeqNWUTAmn
abX3ztJktS8nipYLaM71eV3ip8xkELdw/FjnH2Zg5nq8WcxPUVGD6MjW8OX/8wzzDRATP9yPErCi
CWs4SUbm0clIoRtN+w9egy65ZXqahtOj58zReRSzspi/oNi2IOCmHscPGWTMTNH3nL9E8jnA2Kpf
pHG3PaxzG4KKokSJCTZOyZ7Xtpi8ESi2FcCB+1409vxkB6NaAtOYBq1EQgKJiBvHX+bUaZw8h3yW
QEvFr7nrHWRVW8SPMDEJF1uZrhlkJ5Ep9AYJj92jW6zcIbt1+vhBgjV8vvuyvq1yfKSiPQ4gMlUe
J55e5MI8lgF8xmS82c/OQ9gxtn2BgywUOnkDPFeDjDRz9Rz5Iy7sgw3YySjOaFmYOaFBrYkw5Cei
aeouXTREZ+HEhDLck0k2krABZ4YZUJfTo9WMrjt2yQe4DvZ5k9bPAr5NDpnlpV92QyydLqnCXKYa
GtkbBdHumAO2K6tlVBltwoOnxiBWOzZThSLJ2jGDxAA5vxgnxozuIM9cNn5Y6uaoUXauinIKacVz
GNXiU/zMR8gQo8XzvX8sOEflLccCbv8ePYrtqYJ5fR1bHQlwg9PGD3Jj0I6aUIHIwtSgIiAyuooM
y5JLQ4Rsdceo4D6na/rZT+an1nMv9VXLefgXhlCwDzyjubIHIpQ5FsZtifoTIIB6UwOG0ceFfc3/
ev93HFkdUBxucHeC/xuqQgwOj7e+wqHZH717aea5B+BvizEkLngD68HY6QYoclV1QHK7jByOaeSS
oqZ3GHropzGShXLARVgU/A+WI2KJG+NPFz1rY+OXH2moS/+D4yoDWm5kewt/QJ3uuFA0JC8aW/1u
tTdqcwQU53u+3mkJzzGUIyFFgJYRXTzI1uaglnLnubHavQhW/OhoooVDW6FpjxK/9BF/MW6LFp07
aH3k8iAeAnANGIWwTjK0psg3MxYL5Cqcz9QE6OsJgNBAhoiIZyH3yokXFUsBLu3EP0j6svc/45G3
FL+DFAlUIi4AxCY2v/i3Iiyv2n6JUrhfHJdIAphTlNv2U+0jXNZXk4OqTmFVKW1IbDNonFGD8Nek
t0JigjTN5m6j/WcKF+lo3qXfoyT5Kr6m8ki7lQ7J4us7RGHtaFbxU5LkRL43BsCTyoDyk3sMnxRa
cs7i7Rr9FwLu70ZHgLcLdRiyQC5I5WAqdEGWcFI/FaUczid4eFRp6pp0odV4ziuYVSAAaq5Ha/LP
az+7D3ewRQSMjeg13n+Rb9QnXkR7D5dQPSLWYq/3dWiH7n5MR/uTWE6ib8ixJp0dQt4wa9Igk7ZI
8I1SwZpp+alrmFH0eZfRoljjheLP9fU1QHBDjjINcdrWLGR2ONro95/4jV6WJ45RZRNdSArp0YwD
ry0rXzwMMwpkiSikZFrk9NWNk/jnE77qKljULHQ7hlr6eh65cBzpfELC4BDUyjsTisQeXDxiDKLY
6WIXAf2hgMmtP7QjI4y9ChHaMS1VlSjStqwCGCkTH8GMuSm8Lwjvr3R6aMcaTjv18fs/9kh8xzr/
/cc6B427ZffVti0XD2AIXabOI2TcqsbSGAEFOHOk5A+1t51FLRE346Mb9DDnmdozppJTmmH90R5Z
UX67a2bDqPVKAEpKcEgMoC0C3Qz4AHR5uqJ86zcQBo4wADMfduohx6IdKXe3+5Ajlw5TiUbqynXq
TBNdCUtOHbpywbGPuX6BHJhXkw0eKdhrWtlyMyFUEikZyHAOXBTC8Eo07rGYCMsFUoNbGddr6LVK
Jvz+h3ij1hM/BGMnGwDZj8OD+2/1WMlzvuk/Sqwg/lBU9/dNk7bYXKKKTfhVuhmgRUtjqrOjy8UI
4O9Bz+WiYYzB9Z+r+gHLk3PZLzMt4YuiLESYwxQxhwbRihLdTeQGR234t4Y+GstNa31tCv+ZCZH1
V6R4Lh0h8mESfrqm2VU+dPetc6opMMvsdaXr29wc8Eydjc+xe3BrYuXCvekUe2N5aaiFhcIvOCIE
FZlYTr6BjAIEfdvl8sPxrI+Js7lPM6gzPKQZVnBdrv7yQ640yb93c/DH+x/pmC+z4TFjlePQiClS
DvDoOlwYK4xr/1G9SzqK1kXWdzMT9iOfQWCZu9Rj7+T5Y9CW59V2xIMbIJ+BhlCF2EovSdz4oDHN
tPS07HDQrOJOmOaUePccSpdhEV/j/I98DNROJFr8hQm+3YCP1LDc8e+xk/BvjWvUNaup/A/u86NJ
Bi0uVrvGpZKNcbgYrdLel33grffSNMvLS8WYoEYvrb5oTB3MMC0jKpaIiYbYt3ZDf8DNd6sZcLGj
+DWurWwae8vJt03O3cX60++Hf9kjlUvk1J80tZ/kfcg9JiGLt2XL6aTXllO01mnDDUcg6cE6IzwV
cruDQTJgpX74b9f62nTJvl39yuizpkS8xAxssmmYvOwwMZA1mcoT5SpyUdpFRZ4RHMgi5CyT4Ml4
y+L7+OIgwEhYU1NrQW8kJDnhcOfbKhNS6Wrvr74j9cCGrwJUFbEGAVnRhr5++LF2XYI8wuI+mnrA
+1WGwpBjibeRZ6Gc5e3CkDYZCFEIGxE014ohNO8ZbcI3kAlhWHlPtbW/qmki3n/CULfF4eulYcUE
gNlejFPd6ydEHUTMzJBOHyMfSjOuFdgfm6p2paTTVKyu2r/KaoJyz1hs5ONjt3mr+1UlnIDLaOXk
4woSh6Xr0G9i02+8HE3Yc2itd6qA2UuGp8U8QB9EH0aQC/YkJNsBfwEBi+stBAsN8hehi0H9x77y
JepEYM1hpwtYnh+6m/b74qZzy69y9JN7NIcnhBm4yKF7J/Wl3GW027ySFkTibBuiJgWqDECFNjRk
WeFaDKF8ooItXrS4UmuIK6BK1fh2UPC33UnXBRM6e/TOfa6OEKoJM56DM8lykz6HH7t+1O0n8Iew
kCvPQ35IfXLW+XBsNSMW/8rPh8uy2GOThcMYoadA9thrBFwlQuVMyiIy4+/64x3zR4PY818z0gNm
wL+Ef5qmGEoHR5jaD3LX8EACRtKZpsGbuWgcbg9xroSaGrtzqnbtaokWoqX/Lggx38OubVVYuJ79
00rLq03Xf9Bw0qD4YKwrCcxSqud0QTJLMEbuJ129jpJ9tbUQFkLVBEWTmezrhRs6iON2M3M7sDZK
Iewp0GJaSQ+TFktlamvJMjSXNyFQXMDD+ueS9EazFG2o45nmypg82w5XKBNuBMBOGBB5+M7LL/Kl
Ttp+qDzrMvByrJRoe+gdbLU6jCuVWy+jUTnQpKRTqyTskgTaGSXiAs7Kfi4mXvO+bJ8X2/l7bLWy
gvs8wNK6Cj4z8XiBSU++m7eOnZB0DA95H2MPquLX7yafrIJzsV8/qmU15ZXYq0yuTWeu+ZPNsd9z
YjIjFHMmJRCk2NSfvWZCWcp12MJZZwu1sfVzLdYTPII3gHzazsDzkUR4cM4OBf215ZUZtef6SeJQ
1esaOYGHIA0ADp/Qf8jKVXdulDHcpNFUzSBqmNHy20ACuNqu9SmDSfMvfr0zA0zikKxCQlJNczD5
qMPK3W7axTdqL+1OLSB5oujlCc4MA29/Ng/Vvzwujl/832az/LTK9du23v/bQ/VhYvR83InHOL/V
HF4KV7mqaS6ipHQkEo9VmdwUk/tRNJz3z3Rf58fhr5Chi6rrkGPm4HzJh+12U/eL/Un4RQcVKWyh
ZpAfCg8Cy5UclBAr87+KPkvP7JJJN+q9gi7djsBwEHzYG4qBtB/2F+liNzT6fBiUZaCRVODFIDsr
KGP2sGv+mnb9CiEwFhci5080YlgBbpCD6GXbp6IFpYM1t78omLGKtkANM11PW/uRA0W5cwnnUNu5
N1O2+5mG+XjZ8CfPigHArzCte558cx16SDk7hQs+aSoX5dNsRD6q8cWEDlMQ01zt2/vv8o2lGrI+
cX6MNy5Y3WG4kJJZt9bcjR+1ZRXk49k0xDHvFeu5dOBwZMpdwMdUIIoc6o0vRgY/A/M843sL27iF
OX3iuTbHHxkeOBUR1sHAFDh1Huzxnsl13oykEdLzUqGBwbp+rukK8EIulYQkLs3c2XyAIke5MG2v
465sLt1tEnyYUszUPYK/L7qOL0Oc2zmTre6cgwO7Tz/qPuOUkOM3KLh976MLGRDLaAtEMQFbRl4t
9ppdgDx6G66UHTCoFyFKIM7wj1aFQLhnBBxjAge1Mr3oKoQlyFN+2jVIQGezxqaIaDAv2u8eTISj
3YGASFRNRCoWMmRTXuYTDosG3Sym9cfU8ITGc2ntBSyPaCNA3mjt4UU1AXgvHCtS1+zlZ5TsyvvC
a7gfaGxFu3Rj6hAlj4QF/TJ5At0MVJomRHGauiumaDfeomvjTpd57kNpkMeiMZ2K3Ho6C+w2QajE
BRi2gKvpjJSKhC546YN2yAJ1TU7cGj5MMw9jremfOTMmy6dxhdi0tgD8YcjSzolDI7gBCBnd2s9w
D4JuhVQk4eR3t+s4fE+KMT9DpdldtlZJlrQNM3UN1ovc4x+x4iyT+w6qvZR/L96n8AYV0TyVUPXy
HZwi/JXO3l9whuP26lDBJBiuH0XLJoQ3YAxAf6vDw8Uqozom/8+01L8sTphaqQJXmy6Hk3Qkw9KZ
v8i1QK4aQo6KgTkAiTHIefHQURQS5KQtfa0mWdIdxOhSTE1G5Ss7f4vIVNVuY+Sd4QcAq5sTFNaA
SG76TyIuf64IRt7/gcfc09c/8JALBtjcsRLXzYu6mcBEYRKGD6H+COaUSnYPF1XD32vp2tMCD7bO
4V0L5daQXuWlIN6uh8Fn9fXzSp13oTVg+MwUcePJ2/7Iygg5th9w2AcCIbzNob9pHWyAqXa75ZPY
nKa7tZCGQMAX8CEmk9g5i+9euu18paSOBncyiTjsqbhswfD03zMtI8rhxpcLR3jjI80Z/ey7+Kdy
zhTno0kBm0RFSMmEH4fzuMyZa9TXQfRj2X5Voyu6jyjEkm5LQZxGonb79yrJ1W5BargU4q3ZnIzx
T9sgHh/YvA2IZxEcYuSvlIevz8W6tHfFOkf7BwHb4uKKoC7GutIDOpaSUqw0Tf2V8SLyLHKgj8YM
nKmFRtxyH3t/eR1PGf4vZ2e23La1bdEfuqgC0fOV6i3bshU5sf3CcuwTkGhJgGi//o65YSkS6BKT
1FHxUIokQ2j2Xmuu2UABgujBnsyyDb1ihqqOzT5Y5k5IaYEsVwARsvd36pm0pras5BgmsjLYW6gW
y+bCqxfkmHKtqKz79eLCzSq2nJCwAwAyqCE8hSg1GW+qCLFr6vGOYxb4rFZILZFaIWVNCgdqxWGT
ufR6+TuDWhFhrsQvSkZWYQkg/oEe5qizRNewCMPQXbpRgDfSrJZyd4t2gc4xM4273AJ0O4rPLbyl
q0DGbE4COtSAWt0QXSZJcpfJui8a/sJc9jrA2Yz7/3pZ2x8PRPeeZrscT7ddrm4gAcQSagkaspc3
jOt1Tk6apGtYWlHYf6rD9rPsWvSoeD6VjdzaYxxyS6RWMsLwwvr3OvijzpY/ZApmPH+1MKQ6m8zE
zwzm4hmEWU8N933HtrfVRcKYPN2j1ez6b2VDpaMVUO1DHcFVB0Ux9g10L6Jy2iNzx7gc/+o89sqh
wGe/+KjLqG5NO5lg6cpHSScCqCBP9VriirlEubpYLFgVQrnXb2Rzo77YCDhfuIIzKRN3gTcvz1ey
Zs64i3uspFyw2wR2JyUjAklntUn3H003kQJMwz5OC/Y16CRvImogMQKjvYoFPXtZg8KVgb8KJ/YF
yfijLX+IwXgV5AfXhGTQ67KG7U715C0BPsEM0EkRM0y3rGjW1FeBAVkw3dPJMmwQ+muWFmpFd9cg
5kQM5DrW7+rqW0IwOKveKnGAXFpY47KXU0cmAZvoqtVheZ4RC2xoMBZksBXY7PXYDt8EHho7Gr5L
8kQjxPEo6DEwV89pd2xLrJCn43KO1zNQo4B4CBgYLjQjs64823dda1v11BjFvdYNr84e1CsZSjlE
C/VwEdleOLd+imGRG9akCFmopoQBCzySlOw0Geu4VeJo4DeQVsbs13fm/feIvLpr/CZ+b7TwZkja
gqdCelJ8nCSSdsRmb9BCejgB2gwOwWDqs8Xav126wbWxL1TMrzq7GN0kMK5xRVBVTyTu/SIZUH0y
aiEWS+xwK7b/ev1uZq3gdn15OzP+xWzCW7qMvJBlzW7nyt0M9r5PUJHUDNjX1I9yNazpnnG/oYIO
3IEZZ31TocmqM2LKIZnhADKi2nI1dYenD0M8vkx3MAYayrPSLb+Pe+YUWkgMr1RZMTV2Jeed4+Jv
sKBr2OG7WvMPQRJnkB9pnKcp1ORiVu3s66jCmdxODs2tybT3AqN0BpnG+KlWxi1tFVnBWPRFa/HT
iUJEo2Xmnvh8epdRQImqSUlt07CVOQrgMqQ5U2J5nFJ5xhEFJ7NStpFd89mrUdanQBNdtf6yCfPo
fGdtPiDnPXBcwL/GcBVxBCj3mthi22cxToelRykXMRxkpul1rNtV1oF4lGl8pvytNBi/hVikVA1u
/aZ0dWsaDchgn9KAqi8teBKFPXiqzeNSCz8TZilYogaZcYfuXLU2eGLGUlhFrCdpiF+QnaW4O5fy
SC0xgnAZctGJ4ALd2QSGWz6s8Zg/cczQG1cJ/0iXAxANdA8FXAxBnXGG8UG6ZkosMB4fh0+TiJmN
GPUGIm+3zX+ziq5e/V+FA1HUM+p563lqIbYQVGRRypz2BNPq2MfB5WYMoFkxm3cpzWY3o4vYo7c2
SwLogCIx7yXJp/ye2pv7tLZ/U7hamjJDh9+owA62UitjX2cEaKQzjIjFXVeqnwj+NDD3svIQJm8m
VOAsj/FKBv8BNYdSaEAt1eTib9t0Fkaqgao5I6DBXaw/pjCHjGUPw2xdHWSgnwRylRhTKXDQsFpM
3EE8XHtFzYrMTOVAAcJY2M4EwLcf9374MVhYf0jfqt1s7PREuLe1S8HMuFiLquy/xSk8rSc+igiG
6UzRBc2WkB0GxPPzmgxde8gsV1GYkJYQbBgdo+GeA80YR+uASyuCXbTFH00Jbbv2Y8XcP4no3xks
vL7uwFY9Xnd8lyAsjgc5KAf1ct1pK9vpyfybyOFyQmE2w9XF9plXPuKF3vA6fdTZdeQ+8MqHnevV
ozFuf+tZRr/yjWWG0Q/mA3+/8ilf5/X5G31PhRt4Bj9bv3965Z/gzdM/xDfx+5+/Rt+mL4BX6bdh
7JQ6UIN7Jlzn3I4ckF7NB6MEqRP4Pz7ntUbLS1Ea68Nr9KnebM95b3j+OSUu5KZrflmEQDJJLrNL
fiszdX5s+vW831jnxd30NX58+oV8yntevTUdWPeg39u8U2ay4PTGEFKETHj4SlrwM97Z0RWKAd7E
1d8fdUW3elXWCOneTW8S+8Fb/sl7PorsfDGehX9Jp2Rb6xU/yffxVV5DqnPe9/q0Aszic5opPoGe
xZunDxaWVRK+b4uUEI7v05efvqvqz/j69BNW+443+jBv3ObnAamsmX6s25xrSMEn0y/glff8xNPv
M79A/whveK2Ikoj1fvaGG4CvnLqnf3FLKzYKeIjQmEU4m3aNLUhtxC4A8YAVQLbANJRdChFBWBkT
VsoUVONM8jtaFfqWLmGsjZwGC5bwrO13lxrvVJgnFJxKliI48z9eP8ZflFMOGT1Y5MAVoj2Zt2EJ
kE7bBNb2rYS+ckcyfCeH3SHF6BZlqc0oXTwJU7n8bOc1eXpsYZWB8Q+0AMfLAT2ZNHUOZlLiMb1c
DtwmxNt8qIv3hzh6Vw3BhaQ1pNhzDlnWmZBpGiSpqErmsscVn+GV5CJl7ZOTy5wOopxa6tOEoKNs
FyMDkDwOGXHAQHN+Xan3D4tlTaXB5RFhWc4GHvK91UT25aQBy2hoIguGzkYf1f4ch095csAFGqlp
xsrc/PUreuRKx2lzFYEoNBRZ0rzPTEoX5Wribt/CtjAqCjXWotQreUYzM9uh8fIOwyreQiuG3iXK
shkybKnfughZF6X8YZPeFPX4u+Y7WphiOU1xj8rgo2uBNqC2ycFLfUYXHc5Uq8rjA/SN1J0BPPrA
b1OxLZaZvIZH6t+2bc6bsb87LeA5LlzRqjP7WkB2g5EFD+XlHdPatdsxAMrxyBTWStcJXqVezHAX
4OtLmG4YTdrWzNXBjl0GGdMAFFv5WjUSc4ltEjL72ryRxK4oTkEfx8gaRwrZnSEdUwnfMXYIz1oY
PPTWyb6tQHm5Qpov26m0gHiaA8lsHO8q9F1oWTA8jXaZwVoEB2vS2rlvisr9koXxjQlA0kSSmkaU
JDUFwlGshFvrNMAu9s6LvsAcNISyBSJlVDDzmz5r+nYZB5aRhkYVgL+CP5V9S9688Ex5AEyDQmBL
Qoyl+9eYWo2MBj5TFMUp+peRwM+PC0IEgB/CBuZns4Wijfd+6gRkV6pENKV/Bp8FNoRquqjAuIHj
ipvvxvKXu3ByyKNbTui3Veum3hJjeST1yL1EgQGKuUjRDEc2pBBy9OgweHbwXrU33WeJnA3FgvS3
2u8f4qy/UbGoMK8NJ2V03RszydEYVO7mUt5oWTKYBjKvdAdLQDHfYIxKKpZWr0MEDGfjkwTAijcI
U7ofrRRqV4e2eON1h3diP47CtU57IhzPR8V4ZcTFcoY9J/YILx+dCp1Ivw17SgYfoULHMoHsFysg
pT1c4i5o0F74coIoSp7mzlcVwV+9SO4jv7iVnGhEa9FioSMu6b9d0QKfRE+OC46AppDz0Tbi497G
PwsbYaZaJERcalbTQFkytGPQXLsDaZoUT0QR0Pm/MU8OoSK2Gk+lqwy7/RVZ9DdxDqIhrFMi+noD
Rp9zDzDylxO/nXqo+MgP8Wm94q79GJoQ0J52qvXo1JOYCzDWDPE1V0kPtFMtV9/xqjPg/Q9JFrxH
Q3zz+t9/ZJ5KByQuNqsFfz/yyVlpXFXuDpsuPI6MgyH7jeZucU20itI+qT++6Tb1sKXqQHFY9i5M
nDGfyzWgw7pO+TsIRn4X3ik2g7n7eGYo9sxwiJoDIfaD3Ejkk+y74X612PwQABcqwUsTm9f/qON7
Lggg04hpLR0iXK2X9xxf2aTtZtehWAUaAeWVw0jagv+C0arwkC2jdF+yx0kP4Y+ohUcNgUw0OaZP
H5U9rhZfAYBKhjlxfEfrnY6PTcshwZACZDljM5L2x4S3ooyWrld2lgZnQmDWET4hhhUhxxAeWPMw
RTf9XwIJgtiehE5Ag049EKd10MfbHMelsoMYMso9Rk8vz1tbw/Jy1B8FG1wxBtIQGG4smQUK+aih
GqkGMYg44Xk1no+yVtJsySS9Ys0ecs7ETVEbalA/Nu1qEb8/cf6OCjgdp3BkCqXAhUA9O86qS3A0
WdLH1YdPCLM+5lV94xzqGwVnpuvyIfajM1EalH6n5095EHEXXeex80eGF7HB6ggqD7FLOHFs82vr
OAG6RGl9qRPE6X55bAleI0MQZMGtHcujAHJgsLyuO1IAdO52olswkjX4HCwX4awa5giVkxDQBdp2
t8X30zOCI+GkQ7qs7yC/AHiHKjknkbZKOmOjc24h7oMxjcBooVREDIdZnArcDdMRSr5c/YGxFmfp
UtkiogOkLYF68Q6MPdoQnGdV8BQksuyWJP1E+2T5nj8Hk8o9SX0Y4KcjoA1MNYC7Lk1uugWTOxOT
FEXEBowLiYMOFNw8oqg1KIvqRNhesgZhclkDPVS2UY9IR9oO1VP2uiCjLYJ3bDyOeHBRTuYcmL5z
GmEsWFPtBeRdAWMcEmtnBfrl7tBStUwKV9KgywHF0FLbASI6mED+v3LPwSm/utylTNNjfAbLEpoi
dsfin5NzVMOdQwC2BQnzciAy2i7EoGFDECaK/xUod3RhOcbVEEyz8vnrOHtM7YtgvK2wecLopf/j
X99k0Gy1vnHv4053xHU86Hw6u4ZgDpSBeEV5kI6UaKURlnxnzU2mucCjXEIAkIjAaq0mnQ/y7+BU
NOWRMRs3WejqiHhCKZcjMUyfl58be+3wBBzuDN0OK4o05GbrvPJ7t4DK2LCVqunz8I2JCMbuWvLM
GCjUaMphzLpvtABXSwRicJSxgP0kG4HCObVB/PowwfgXHqoqmtPZQ9raA63pLqqxvArPN9XnRxK5
sH6VYLIiMYbh+FAwmKEGxUItOJAeUhqru2THHtKXrCfWeenUN3v7cGodma9xouDKSYomFU8+0jRf
nkm41NvB6rvmThuzGlRS/0DBeUrZAyTUlAFhByt4pYwvWRiJnS8xkBbhikFf0VMxlTxaYdd8/rc3
oIv4h3A2Astd4X2zncJFVl05O+twpx0MrRBc/KkqTqFE1Ci/NYkrXdQ2zK+l7kDS9BkQ91KEg6nc
lDKJnu/1AzvKr+S0hRwVmC58LBjaM1SXzme7qHb+wQyZBNF64A2Gb1hQ11BnRiFPqGivIiZSfr9p
suAKhaBmgHTWhtfMrmZCzfTQJL27OnTeH1JoKPxAs0DDpqeMN95Oo8Uo2bKI+gxPyYOOEBT+GmBU
6hUKMyYgc3mQBTi+S9tgAOEB5kNSLY6EUsHVcUwBzDCZOVx1zBIqpAyixetocVsQQiGvdqnrXj/L
R6Z65rhgpviCUJjmzho2t8rsgjxUHmBajViRe12A4Bb4pAs07kAj3yEEVbID3ux3JdJ1eGYic8JD
sDmRmOpb61On68jrymH+7bI1clxL/jff4twU24LBKoZbEZg0AhfhV5aJAsYkchYnAcDpf/DZPhRt
eLaxl1eHwbsO7BgiV3vZNN3N2jp8ldeMOBTSzeuin/Z2+cWlZQgGX5Y4LHwWWIRePt/trnKa5WFp
3zJFuVO+iYy5J5E38t4SSXDHtmfCMuwR8J6gDNkIGOYvc9Q2wv66iKwbyz/V9v7y0Hz2FxsWxTKK
5lcXfGfcJ7YzGAdSO8VlEpLLIzYmA0lhOGqEtDkLG4vwBlvJOEt+WbIvUH16Gsh3BbM878d1fTEX
IJmKy2uD3L08Z4nbdcXaiQecYeGaDFDLRAbzNs3Vzs/ggQFSFMMnKKHXhiQVxzf+ANrROjnuiMpd
3HFzdnAbzia37ogg1c5d/y4pkKSBaqCjnOfaw9pM+hGJYXHhU9q1u6VS0OPkjnRs/dLbrDYJ8iPW
NrGQ8Ho0lXmIK5oY0f/6gWNIK5s+CB7U5eFsXwWDWVj+LuhvJU40TBu4RpJHSvDt4dOojlMLgboF
I3zFWUKsYplFhGS3KEDg9WM6UovoapDCheEOgp+Q3u3l1QihWzl14y1utUNpqZXtlJARPW2Cn03n
bOcgY4gvug2tTo1wEYwPzvYncSu0JKjyTT18RCEIaBUV1jdZUeGZxQp2us05wlh14JHLIVMK+y6w
3ssDd7tm0XRhNk64NLx0putnKQmLogehEbsT0yQOsMaCWm8qdFZW3d4x6RhSRGj5kkI0gQrw+kn9
1bPHggp/yfY4vuBIrRdE6UDObv82RicrzDyqaL+z8K3UUwZIhRcvyI7n70KRsOJTPjruCvRp2dqS
4NSKf4Qrcs7ozFF14cfv0ePMypFxtJfdoti2qMkCaIhg+cBzOi4TWqdyCTqMbFTEkyoq+3tWj19i
pUW40NN6oA8AKM1TTFq2JsMSquoBk91cumoD69T9qcs4Wy1eHPJ8tdhETjwiz0cYBwrgtp9NfLCh
5guYxlFZUAZ+F2i2aLMD9AQ1TCH0xTU2XzGYheAMFS2GW0w1Cmf9+2ld0PFuyjagIt4NbaQUmGG/
vB/bfehs231Vk/qz+EsPt4HIBmaU2/DG+C9zjJ0rp+7msvOBWWivjfqSLeofhthpQXlx8lAkU3Aw
goBzgrhhdr0x+di7Afa42MbQZiM5SnsebvgQusaiwcQ56z9lsTlPNpwSDAXM0k95b9z6/+2DwQH5
fhgtnYjyDjj25Ukq7Kot4jqw0V7CyKMUkvxR7En11HEK04C1uV5HjEInrqv4SI+DJENlFe9BFMzX
D+y44tSBEdBJQAnFRzTXMbi7PvbcMWS3RFUkMIdO56Ic4CtrJCclV70AgWJ5g23/w8sI9g22V3kv
Cf+WLtqOwx+VH+WrQ0EB0EMCwbtDhvCotYgz0DlNZJpWDd+KLX1rkkOlpsz54sX8GxohVHBGX/+j
jhsk/ihFiaEdQe5DCsfLs50kZboAn5zOtqzPYz/+KgMGOdCZDsnM8gGqkVh4sBVkxdG10X3plZ8f
WaiSMMoLrkzTmybYXb5+jEfQJdbfiwDckqWJ4SI8m5fHKPCisNzYITfAf4N09nqXbjD4Hj45yd49
z70U4HsNjSL77AHFK3VMArQIw+u6wMtmwEN+CUlHvn4iIojoJ525Y+3f+V15q3tGIZvi+1VwJtWs
FHQ0IXxrecMYkb0Q2tf/rCPwUn8WSpLABRmEJ2kSxZ610G5+yDLqWE69nBKQOWDyx92u2BabrQBp
K90ymdS43yodURoYLGo1mjS1iGJpPWpF7Ktd6gLJ3V4/wKNIMw4Q4gwaUVgzXIC5nQX3S9EPuCo8
2EMP43QjmhwmOyWoFxaythAUxVRF3J0otRGGwkqyMQXCy9woH2OH/6yg1YgoYESJMAa2323M8GmE
7qOEmBfb4aaqpIYw/p5RicQlJ24h9slC83ZudlX7m/KyFO9IGLMon7VrkkowgyjAZiYe1RJJgXFv
gNYEeYInGKRK6dTQbJZF4K0y2f8uinqABLt/U6d+cFbYAEvtAQfjcfTslet327ckWhfsUPHy0hUX
suqhoYcW4P8/GABrV5otvAybgFHge6JZdGa7Vrg7hH05RvQwW3A5zYa0nqg6kV5rEv5sqUAFDWsU
Fm+oUxIoVVLjM85PsLvQlvr6RT+umRAkRMCafsD8l01hVjNxn9dNUfvjLaE0v8EIvYhKFgVyzD3M
H7t0/K2Ot1hxs98X3j0znU8SMPI9eJ6hLoASrRFdUTOthdJ04tiOIFdMO1GvEHaExBMa9GxrqKrC
xTTpgM6JvUq1CWM2fNhYeIFcZRITA1erX9HIXG2e+nrt7YbswUIm85fTO8Mv9nVkk2jb2BMQiNmL
eZc8HgBcU7ebChD29e12936/zz5G+XBb4kauLQss+a1qD13HtIEPpX2U7l5i0NPa9eP6EsTr+THN
Fk0345xYgd0RhwJK+FMOKNgrsiEamVErPgmiFzyiCgwYhXmURXeu2nxk5Hm6Jjet28vbnsOiI2ZB
50bD4e/lYu5GTXSovb6DgQnSoZoc2Nxsnmw6GFZdlc6ALRZ7vkxuS5yttEO+M6xCOQLLcYRMRTx8
+isvZlyxFqqN8ocF9A6k7V6OHdE+x/QLh9Qeyz3GVl1QfLcdZdCAXukftLcsUQ5+XY8OkRINGCi7
w/mJsKEbUmhutOcZyooPSK3ccuJpv9tDdF/jAXEhs2ApeIlQPJxHVvhD5GBVS3XQXrBavsHk6ffI
YqHao1sy08BuyJ33Efy9a+/A1xSxUFnrb2W7rc6s9alkil/dA4F6SEx4OdnEm7w819bC3+Sem4+3
4phgKYQlFoi9oCV5pZIxeSehnW4CyccFLXnNMjl/dDVUCJS4g6fb3COnJAc2JohihL8CPAA4MC+P
bEy3h9z32+nIOiWZShhg8pOlBcAFbePmH9oFNowcoVgM8Q5YmcVRRAxjII3iRAqhie4EtRCGtnDv
x5F36UO5zbcw4HMz6autw2eFrlTQfVAm/H5iaTpCLPiDmEG6+F4D4XEeX/5B1nLT1s0u63Fcpm6y
NC2FjlFtvsriUyBerfi0EiZLN8Azinn+qVFKzD5XzARplmTFgnFkh+8YBIMWB97Xj/DIgYhTDsSj
sR98bNLZZwtCVZSjNeKuZ0YJwsw0i/St6N7yaTC3yDPoNowVprokRVYbd3iII8KbJTwyqlum9FHU
XG6dNXQ5cmx4ugRVWPuTDBeVnrOVghWVKiOgSgLAn929wEp93g1Ob7QuIoukMbOreLG+5J7KzvTE
hgvKNrtUsAkiHtaRxD6PAkxAZZlFJAnfg7keBIqQ3f+Qva8s932d99+UnKFeWloP9dK6y+VlJYnH
idN+3F8FNtagFNi+AmzmlNTQz3ymwI2N9RG6IkbU1bq5gsT63kMqpBH15NsN3dgj3Yo22XDRtmBv
GD/FLhml+IrKR1Q4lWg6Yg5UG8Ae5B54PVLCAMMBCp04bt0OL8++jhsfHs69ywM2bwz6bJP7+5a9
lvh1yBvQ8z2cd+ItPtQMRTpyQ8uYiqChYtKNogAbpR+hx7zubQYooIUFc7oAnTnkHYlFFPyieY/f
7+78tVOv/oOyw/ECJ8TKFvQQBIMYhJfPobtlme7QOD9wsBcKjTeCQ1goHOObx5ZWZBu12GYFJ1ZU
lAVFHBrfaiQRp0/nL5Zikizw+QTMpHbhr355XMl+2ddrK+7eShOjfeuxdFH8iWAz7TXQPxSRfmG8
vzgucXxcUsQ1xZaCLoEE/vplNrYYs8vsoinDknix5ODmNf6Y2sViGMfhTmocRipvtl0OjA8dYFAv
232EBnkheoDWXxqVN0bjiN2SHr8aCqoxGQE2iJfd2zRaQ6XEMreV7RtwILikeMs1j5fsc6Ws0WhG
TUItocG42N8jET6TL0SEkhJsHtweAC6CHKqirQ0YRhvmOPkp8tbQf5BQXeb1Y5u+G6uvYQpVrw1/
CDnXaFjFi3lY8CYVv0NkIhVaIYIp17e+/J/bNHBd9v1wV6KL3i8WF1XAfZt9fP3c/gIwkD82RSHe
QRT5zgw3RZodDvyH9m0Y9hc6b6LFylGjZakS3dWky/rApXt25H1Cab240HxKGQcqY6ULVekv7pdg
ghRe0qFpbzb9/m+PFWdzHgfY2PAXit6rQWrQjWev/y3mWGf3CeAQcKqvOZA7L72Tus7QfS+3HwzT
RpGPqsqM+lAimmiDLl7IUWfhDQYJIt6zum0I7EC8auhpCX8C/jNRSRoD1TmWpl/ab34BFRBPHuPp
Ee0ZLihTRZqFdkDWy8r2D0bX2jeO/hQM0pylDMwBFGaPYlI5Yz5kSzNw1WWJtvY3WQVPXm+4Em4Y
IdQQa2VPIn2uhHLw34G3cXwZmAGgOxfmYVwXdSEFjBf49cqH4vUTfzwKoZ4wmzZeCZguz5WBrkOU
5G7TEUYI/3uy4Ns0K5THMbp4douEgCvYmhhd8kzpj8CjThYKaodK5keac5qJ2IGNmuQuo6qmlDWq
arJw9EAVMLwUka73LcxF60C/rdXaa6GFInUVvEbJTCWOhwBRpHdORDAkksGqY7VEOXDijxZva36J
IBeEeMDhmQ4O/fISFc2u38b7XfdWNhQpXEy0RORY4IIKAV4E7sZu/hi66lzSxdgrwHXc300sjFS8
+LPFMaGs4EBU44TLwknLvicjAxS87bRMlA79q72/La3hq1kyoHjKw/L0nPpXCz/zaRF0wTKpd2cb
Ulhu091QeJsPbKMPRgULZ3/yFxdFCCBkRB9GPx0PWNaC8asHE7VOA0CNJcMM1rP7H3ppOFXuwiUu
zUNzOt8oE8hNVdaQufKoK7ALimvG5GxMF6L/TTcPG1PDjQHBud4XH5SZ9njzjzzdp63JfoE/oHaA
qxmSHQK3ao4/WMt9Z/d1mht9olPIchKPfKyYFNGxzoO3OYucCg35AZnwF4VS+ZpQRzBK2CSlLeK2
PE1fNpDM7LaEIhximyZe2tG1dNvEX2zaYv8h7djw4FDKAtPMGXjojM5Bcwa7OasxrJOXqZqXKKb/
bKV9whAAEE9mnpLH068+2B1bludhPEHxQTVjYOtwgdHwyZ3+eLADEXGJ2wpAL/6jWBnNnqm1k5WH
0B7vxI5S/1vjbVV2W27G+A911YoiZJe/sDmBWEtT74GmirWvHHAtfXnenAeVdW27LB8HJj1odyTy
N/mKID/SIry+EPyiaYETAWeVXpFkzqPq2Y2szt3gwHfXLTiba0xHIRULHLAdvILp9gW1Sxsnkb5N
ZWx6FoK6lLcmxzdTTLBcG/9KIGpN80T0rNCF/gMS9DFCpW4bPJ07jn7LmKo+x3SLcJE0h2K8k8ub
yEbKeYxyNke5RMnhRyZM6VImxVH+QdLievDgP3v3qmpUgOryuxT6J3bwI4k5+VI88Hg2ctkQDcwJ
0JYLab3fuovrsvLdKzSdWA+1lntmBLfxocjPPIz98apZ7955e8+9Sn1YfNLdopChdd0qqHrrNlfk
MDC1iCkBoowaznZyn6jLOCE9FSGusaWhYyRCeA10y5MCuDngK4o9QnrJkE1je1iAGyzII0c5vBsP
4KwKxnusjEgfXShGO+SnsITenXUd03jIJ8QCk3QTo81ceUleX2bBNlll9LkrY86t6sfeolqNAnS1
TFw56wswGuwQZOZNPXGw/0p8fnVUwtmrD1Z8HpYo3SubS4GyM8JkmujuaklCmzGOcEeQYZcB7Ap2
GaoVdxGv3IiM52oJxDweTjvYHW96Ly/QbKdw02zI8R6tPkRW8B7lyH182HxVQmIl2mSej7+X+QYf
LPTPSLik1JCRVroG2oH6lOLGFu2xQkVgIILEY/6BxONiGisLKM7p8JU2Gm3p4BgsRPLNiaiLTZmG
AGqRHz4VIyEgFcN68tDABgyyIk6yVUL/0U4gPCCuQKND1gX0qJ5ImdEIPEajZ0aoSoyzxq+vLwZH
WwO7geIL6aNoosiTnJ2g1s6x0PELxWAxOngcn9LbaU4lNEs9aMkDLnmBol1UN2trSA9MdHDT0eOl
WQkWRyeSpfx5m8/8Rmgrdj6sV3zMisoqh+XU93bP+BZNuE3PI6MLbkMBjNrGjYGxXBpYcUuMcARf
i3Gvmk3XSNuH/NjlLtcVAz5MyNQ8RitmmWZfTqEqiZIt8poAMQU0GkMIAtDKCOUCazsAE+ElFZMh
wG8FB4kmJqDZBbyXx5dJVqbQ8AJIGXyPCg4NyLodPRfkmEfrR5vQNDFdxI3SRv8feFHAUJhewFXG
xhNm1LzGq/wGWXHtDG8FTuosaYpqiAZ0vKK2yg1bBtJa0kWAUB6XQBvpGeX7p7ndaWjScMeeb/I6
LugikG88jy0znO+TMVD+prG6B00bld9oE5BVJqB42CcjEaFzZ9q7b2QUeSHDQwRFtxo8iJMeh+DV
siI1GAl7oio8ldz6BpMgA4NCRavCXI1AX1iEnLEFlhiPb8vFpAkbdYZpxi9Srj4tVI92fZYM0qg2
jFogfFLP41f5WUZOmZO/JVbinaxNTWzdAXb1Pyghjm9yAZwLgreozGie9N+f7W5Fm7hYFx26B50S
SeRFeze8FR8ElxnrLbkI2JSyXMWZUm9o4FIoKh5Oy7SKZ4Lk9DxKhaHZccZ67y+ST4LhHvluek7+
g5+TrioCJZKBqSYwyZ7hs+M631jIw7M7U+5isFJ68n6gBNIl7KrvccYzh6WEmQ6wtrDnfYauy4LC
s6dulu6X5h2uTjtgAVF+j5WnwtcjFjtpmvQsakag1F3VdmlFzdz7O8LY6UmIfpUuSOQzJls/5ACl
7lIsrniDpTZGl1o5k9T+sMYj5qyN0ocQ1xtXQUWSRMmV4PX19IhFCW0WoFrqlBDOGVOZ2eVcuwyN
7U0GHYr2jqBGdVmi/2k9MmFzMo7cUuZSxuomHsLxft9FALL0w0JbcJ0Sx1zYlO67YPAw5M1v/oHa
Qmv786eSY12iAaF09Z3AgYw6O9Y+W+/yMOSej1CjqHrFBU0Vq8aSgn+V+Cbg2mxQUHo0KhWlR0k1
jHXvFHp54vwJs5sfUwgzFsYuigucQV8eU+X62Y51rfzQtPmboS8J6ebcyQIVrEw4j8BSg++JxY0S
Seew7KpV3q4fdOUFQ+s4J0ALkSt9uLpqWVr+h1ZU55BIDqjGUD5oAGbXO0HEEvR7S15Y7EOsaOLx
pTZtH4MeseAjFKBGzcYOIXNQjU6n1VZqKTAraHpVTmfw+ok8YkLowDgomYuRfBLO2c9uHtTN9lBm
H2KP1gQdq1p96VhLW/BfDIMALoY2POWNq+To/Oy7GuVqMbxp7fS9ePraZa2AOAf/VEaradJfXmkW
PIb0OPNgdoGHyMsrHXrbNGXyuzducCWInXSe2rmFKst+MY4ZrIJLmMWCSl9WPfqaAiviShVBfIc4
jmQWhr8ZdargGnkzo5W9senuBfVJTm13CEnxDlsHw9ne676Ipdb442UVfHZ3vrFi7nwsW7mrFVQ3
Rts3ben+xkJzIyp4BWGX3WMksUhMMrp1JqAqB7VK69FWVKNOlBh6LSWTyYRFfe96p0ZixkR8dtJw
07RDhQPCL5tvpMmm6WtvzLpPguINr11OzBKwKE6nixCw9CC3S+ya4ZSXA9IRDtCopxYcfEUJDxWv
ZHAgPLTbhW+RGl1rjKn/NxVDyH0bO39JEGMcm9fDt0ipPQY8lewEUWyXjX8ptl69tlzKhWW1OTxQ
Oltp0dWX8/1TWDCbsP5RuWOp7JDfcBwhXSFHSw8CmRhnU4IIyCR8bN0K5Xp6aIUfye4uLlhsOLvo
Wh9ofqKVahgsmlb6pV3Cjoi9ttZ+AT6mlKam0UEZP009+XhjaTcyXjSAizp9/wAGPYKnQ4cc1CVa
bCiJ8kiYl6zLvdtni039oSMqB1MT84qHBe/5MAYo+rJxPMGpZHo/9zB5tE/R1913+jbxgblMxm3k
yWrkyXzkyW6EN3HanE1mJrzy+a5PVtgfQNvqHmQu0hDByrbJ/K7+En0re5mf8IumN09eKPpF/Lgx
RZncSvQbYlpSMoCDB747Gh7yj42P9+RPBxR+z3Qcet3l2Mvp26aP6fdSyOs3dvI/4bunj+k9r/r3
jE/K9A185adHiopUUB4a6O05xijTB5+WPQOyiKbpp0UKliOlA0jx6JpSb5j5nGGNwnfw+uSawhvd
GdihQGd8/oqZCc4emwv+vyqtlbxNeGd8SYyS6skv5Ss/SJXFx3URyONk+oTXycJkelN1D9MPTxYm
tn5KGcqTA8r0I3zp6Uf4Ct85fZ0v2l/Ni8ZmvOG/uEuGRqw+5j7iDuI7ZeTSP+j38vrV/vrksqIv
mcPiR/Vv8Ofo/zBYefyLfv7OBoWusAT9na9vQO7RTk4PD+TouyzxvA1ns3Ho6GlS42LyQQYm0q57
GSqnIf5DzoTawWW/Jv5pt5wcqpUfIn2bbZONuYXEJqdCyGYey65AyXgZ34l8pMmiEPVqAcD3c7Jo
fN2Z8rR4pLHV4y7ikcWNBFKs49f/sCMbU7oY/EXwicRdkGHo0dgm2+6qeH9gW2e8lwgxxX9bgcz2
Gtm51NKq/byS2helhf6DZOEC2DTry8LkNvQLNFLkCtM/RwPkPlYnQVeGkg51SNRgk8sFzOkFErLg
fm80Fl33KczO/XWDwzFLL2NsqYeRnd7lYXsjd4+WIbJVNmeqeRZJf7dJapy24DPCMzVCKyy9Xz8h
yznIwgmBcx/SA9DGRCB1L3fyakOdu6VXYkAFkMjyRqutu9R5mF6f/JqeL3Tcwawd0ytfN8ZNpmcH
Gf/G2vD3y9Oy8vyNlovH5Ym14vkHngx8Gh2QdVxNa4a6cX3CGmJWB8yVppWjNp5K0yvrglySjGOS
9hoemIE263Z6qFgoeHb0UJnXF4+SedCnZ3d6rE4+TDjDzutinWPUAyI2Uh4v5ucYthXZgVATfy4B
/HOcXJ1fmWrxMe0p0Tfecuq+cs75yvTBe32Jszx9VZ9w7u2vmPphh26ugv2V9US7Ij//9Lt5P9lt
8YYfnX6B+W384kerraerqCOYNqriDhss/QvTKg/ZlSfd+GxxYZ5fOd5zhbiu06uu4pfHlzL+zg4w
GWJNr1y86Spy/Vjtnz74Igs8n45fp6+ZMoQYx8M7Pq+/TD83XXRepx3DenNY3NRf+GT8ylb4uE3w
5mmz4A0+WPyKdpDfFa9cf26HadN4uhe4I6ZVW195ZoulFZn/9rQPYJP1T2+Po1GyHkFonGCwrEuY
K89uj6Sq/UPStkzjPsaoxk3ZwaXjg6syXU9dHnOb8GZ6NKeryvV8fnm5yNMHbme80dXVXYLxmS4/
fbqewpykgIvFr55RXWlVIT+rAt7oerLnl8Td8Am2DS8f27QlmVmXme8zpQneZ5Z2eT2tW11k3vNa
hn8+vecN141XrtDz1+nicYWmKzc9zlyt6cqNZgc2L48Xanq22Ua5blw98x1/X8vH5/35w85/5dOf
mzPv6kO+GtJ36Z+vr6kQyY4Socw1RT8Q6aoCa84GtlWJESB6+v7BczYAYERRvKlG1N0+An1YMes7
aw0D/xCnHwInIgQ92cN7C+gkld4lhjH0vewqdSAQ9HhIyjes3OPhWW8x5fRKxhReR0pRtMMv31pj
vlKNy+37eItdltfyksbWj7TxcNTPmVWY8UEKenMWZIcf+XD4Hz5h0Y2dSxGMozOlObHWnWwJ1uIq
DdsQ15NmScsWJpSD2QL+p0O4KnmFeOwbh8xO+W8L8bGxbSBGFdNO5W+VsnXplhxCvOyrt+DmsBdx
/cRrF9//QayIen+4waEzJhtL4xICNjx5RMUBZ6RMyL5KQ9wZUnHXvA3jilBceCDuT+kaRgw6krs4
wfnL3ljedWjLd9PKUZMsMrw8c0ZzNDGfIJHtr0oQFNoasVG9NsVjxKcC20BjIGvizEur7IuXFuSt
cgR2yLnXbIHlG0Zov/uQysC36zwo927sXyvdiqSr9cc6h3RX24QTrmHzY8pqGiRvF0Da179i94qc
yGXcgBO7wf4imliiW8i/Tbbj4rKP7S/xDpOGEkEw37TGcQfOdpeRhQHKFANCdxu8+JY/kpELNLrg
ZjtEEMjiV+UB64Xw4O7ISCyavyw7w2Ki4GuGyaqjERGt23LPENzIgrZBdWNtx/W5cSXGPio5TxRG
K8qnbeFK4OrIux1/i7fxSc7d4XqCXe0f9WgF5/Z2O161C248ayPJqLc9XIxEw67ClMgElIv1euUO
ZPKurAUjo7BBH1DuCPQtdwOxv2mRfo+qJoeTvqnOk01WXtaVPf7o9lF0E/d47YxMs8qCWyZad3g5
ALGk1pfO1XgM1KDWaCkOMHNYRoRLpCGxfExmuFVQNNWYZ60OdfMprA/RReTxYKS1QnUZ8EN+LNiB
ODkmM9Vwr9h/vSFlfrAh60ChOmXDXZTk7eeRzhzok9Uv4IpBL8DyjGY85I+JcrDJCl/tfLu9qKOC
P6DBMncMdv3bEhkH1rC7DxJNm6CQMMeCthq4exX9lbiY4xYJkz+DrbqFkEuCeu6jQ5tfjLm15La2
rfb9OPIcJPzOs7Kq6ksmNy4p1os1w1qeow4VCLc/DyelKNzCuiW7FcloDGAgDsU6IG28CRfWeds7
Edg4q4GHA2m8SzQCHuL3DB69LZTFqN/cZH0c34/BxsbKrs3r4cKJ8sXmysnW5VJU0a3/QFoLuhA7
Cb3kh/I9YvrJZheQ2LTcFDgYt0EIIpqF42XYLMf1RZak0Z7hOLIkuCf13mFSut7ecsay//HAB2Sm
9EhUvGzIMMveWGF4Bk28ti+azDoEF86CX08OlZstmF02+9/iIYg/JX69fIucCVvNclgShzCG9/iZ
L9+2cdScu8RinGkWF265dOMQ/bB7zV+ZOWEgpelsC5G+Fw3o4NOJrw/ZfZnUBKRGTf9nuy/qD0Q+
YTaFCTKoy37PiGwfbi/XzSYvV9tlW8dn7rrmiKoFQ9Guy+z7ityxHwUzrct6gJgVDvsdNzxjT57E
8aqO+Kcjn8V7032t401ymbZkeJTEouBAuUs+J10Nt2Rrp2cF47hVvWCY3PjuQ5zXa2AyRol2pIOR
G5fXk6gc9Ydzt+GfSyO8iZFB19dl19e0YjyE0dp2b7CZQJndMPusse2K/Z5HjsyKN+Dl3NikTRvB
UeQTK5RC/QbCLOoYI+bQQ3yxBTvYYxIwOHJ51tx7nY0pCuWq/DMrywe4Ezxyw2ZxVvrZQ1SwJAWL
vXWX+wEb5/pHx+ZBgliS3MRrzc/3bYW/fE7g9Z7/UPSI95YMUzEjKs6ysI1Xuyz/Zu+3yfu2Jotl
XDefmWVjlM5w80yOJ9CeZaPISWOqzmoU/z9JZ9Ykp64E4V9EhFi6gdfpWTwzx/vuF8LLHQECBAhQ
w6+/X2leHMfH9nQjpFJWVlYWUU2f3ciMhb65mwvbPi9lZz9uVr1YVhSrVHx6zO62N8hj4LhkCpzp
xUzHobODJDUGNx8f1wuCNWCQL6TpTa20bjGVGG/aideAKyjjY5jTrTbG0WjDnWWzNL31tAcyZYS/
AtnPIPiCWFJc2WxEofFCdumemYmC0GpQv73OO7JXbsBNHQT5iE2RTuiAq0nj87Zc77Zr/C4utvfJ
1D7rzb9lGmB2I2+unZL6MjZXPH8IW1+tHh2eaTnuiXylIqaNQ2XcfmrvF8bK8PE4xHFBJjIGp5Iu
ATXXHwsUEnphCEY28ViY5qmev8lBpeEcO2cUA4imR0a67ZTBCkTMOOAzM9JzC9qOoIQnF/T33t3Z
mDYz24j/dEesVcXcfQg2Q2GsoUcyYD2vBp1div0RU1cY/SSvw6FEudVXKfWVZzyjUQWoGRPzaOML
KTUOt6vafgfvPwo9QJleAplmW4lMkq59fmdpnR+5WUIJfj5F18s5yv9uZ3sRvEGXMhswG5hRr0sQ
FccVkaWYJvmI7jTX8lBFp/ydfEk1zZisT9fxUm+xIAOu9LZkCPyRpO5y4pbhhv2hV8kPBLb0bJPM
4vRQy2IsZfHYLtAY05lxdnyMqcAGhWbJCaHAH5sgq5iZhSQtfHrk3+idsc1nWgGFVY42DJdSKVRz
aWfrMWEHQ2nBDbhcz4WHVwUJ+YUfTCc8+GfDbtWi1lU4znles716TtJ51Peyj0Uz6koZDL6yNYuV
+GFZD+QFHAqcGflbTFq6qMoA2Q7+gP6WnZK3FPMi0avY5KWo4TbOlZ3vzoMByjN2QiYtZ1bXdHmz
d8A9AV1g+FRhvIxoQrGCrwbupazJyZp76V/jHgCo7QAV18/4PbWAQFPIRysssHJ5nBOPM9b5rZLh
Sb4B16I7Pb1pIssibuwZJBV8NZZUOjt9Welv/dXkb1B9atwGuaB1CoBg4g2T2xYmKVNwY6kW8IaN
ZLJqNy6PQNVfhOPf2crdaGYZEaVyPKtrYklW88/HIurwFGSQdTYhRUtgpsIRWvmrVrGLkFalXPGc
VNXSqUy4SD+6GrsvGcFtNFOk9LqM7wjfPP7EBvVUCm7xI+YedHIG1l0GSmXdnepxxT8BFpWCbcc3
EcEQFmGmh0Pl22GMDwDfAwk/chf4ubhzGWXWms1uEgwUi6VuH9GsLoz6YrGzSMAHfwN/uebJ4o3z
uFXHi27093QlsFux/qia9e+qND5+WMSfQImFE9wa8ct8ZbKUVATU1hE3a64pveJRM7I5RIzuGFR7
G6pdMisLYp3diDspyiJAuOokkuq4JUPjaKDl+4ryhkAcMZSNbiOzcBfpTDRIFGVCNHiNKoVcv5pS
b5tyRoCIDA1H/CJ2tSI8zEAjOJPJ8FZQldScwxACOWdSM2CqlvuD38aJAAK8ktkIotehkYZEh7Ep
Fww03uqI5Qwj8RgKqprrb2XBqitqyJmLQGp3ecdrkJEkuuLF5DnDRSes7SN2nBg2enjFQNlRkgzq
U09G1CLCFpcpzbhk01N/aViV4tqz3XpBi/yRnIiUbpSBxGJBdHNxRsYmZNU/3QExiHd4sUjFv1D2
Q067ul04/sXCCTEDNyUmYK4WMID5g3Q9Ok+KICXyaweszf2MN0sreTqeq6i55KftFlyPjAkltTTl
YbhbXMt/eS8/Wz5IFHR+FvCsupLBmrp9llGpxcKRD4HYrjJZD90zJ8zfdtF2pZfKKrpnyTesGLj5
ljhkK7B9mHPiHP6or7ZaI44RaKA8KFBshk29/6SSG18KmcUmAg4jeYkmxcUbVrIkGq0e7TVt37Yy
HM9Mshdqjq4miWFXiOseRcwgh0fVzSXPX4CveipU9T+bmuRiDlRnclfZjuNRjIDdpq+Py95n82Ou
pv0SF7W+H2S2BK3j/4LTXjYANF4bcbIu/WkNCCQfOdGZ5qgcNEsPMx51akMB9zrdT7HIIsok1Pzy
moZt30RgjjPbR8uoBmGkh5a0yZskevYjbxFv2vK+xhvnEqEZ4nkZsIGFIAeBLVD0Mul9siSe8ODa
y7ejspbtR3cXvAEYjcNQQ34H6PqXTfxkIcJRLQmiwH6n7JEYyxV02vNPaiW5pnzOKRRLWp3QsO0r
hI/Kc/cVvY4vamS54ePZHIpYyGhv4v8GYsxLbK9HQi8dVTcxaR6DnhqwRy8jP2CxfdmrN2kk09+k
HpizUe2Mr2DUgo4YZ5XCkIFwWsfG1GjamU5Bc+jKxDuGUox3W+mnN2kj40Rm3l0Au1KCCweunYnN
x4BxUzaBqZVfxrvrVN4fzZ7ce0U01m0GDWBiFnxgd7/uslm2sMx09I7nAa38EG1ldkWqXzMeUFoD
Tc/b5NL85wzv0B0dqGYoHl2CQrwgzVHz6fTZAeLvGDXLzzDAHs9oixtnuBNtSuBweLwCZPgHp5Vb
BWFGUck11TO9xBVtx6DtFaSTV2cuPq54XR3JOx6+pGG+t48jut/3R3Gmo//qpvfqbE5vHCKYtmZh
bRP96RXMGhYR2cY8+YpXGdbGFsij5ONlXkvB5D1aCYoMK/h9eCquOB4XBFwXk9AH6oWRyEwKZwUk
0uiVHVB4oqjFJebm9fKXg2Sl+93urNhSgadP9ToxABbk3yKMBEXJQgsGk2Y4VoGFbSQB2sW+BDAL
Nie6uOqnqsgsrAOA6E7ORy4wAYjCRc60B0IMdzi380QcZFuTBCjcFyZzZUQbz+CLqbjbIngEMcgS
U5htwZwjiGOzGB3RJBs47IaM8xBmINLuVBT9gugLJKpE6DowAX3YC+4bXpROCNJklDycxHz+fcCu
2O78LVq+hTmDenzEadc5O+REQAv5CM6ZGHVGzCPUMrU4BSUJ30TvJsvBIKbQI10o+j2kk7PwXKl7
On12G5A9WqnzRoT80k4PrhFwJvyXttn6YK6cKJ3L6+v5ZMwXMM0cOfj2jNwXMg+Qdub4+TOLnGXX
8V3UnOeH0ixSN5rP7IiGkJ9ynG0lSXhNDC86Ce59kj2CHXGO6hcGFXIxmYPrePfnL2vr/ritRApl
/2LY86Nu4vb+GBeO4M7l0e7U5MMsxs3C2Bgtst1mTd6SxgOAV4LQ3GXZfYAHOuF1no4Ub7KK66pH
Gy4xFcHzV5Fq0UkOd3gWa4hRvuSCkK/hYEoNx1regfAk0iMfTFGB3hBPPQfMHUImZqyzaqJ/NmdV
3UjbrkrH48Euq/145KTL2SZs0mlzHwJ0tvjNMs2BDCGooDfCg/SmB7pTZ6iVapDvpmH7BSUFIGPU
l5Diif+OnnE91RGZhKvoEjYSLjv5HrK+Mokws+AxcxDEwSzwN4TIDPEypRBUFBH5d+E4cQMnKFvk
2OWy6jW/qFLeKX8rc1Qe4cD4D/riMfnBVjD/L0eCEo6CPZg/Ngs0O2FXrbRwe7OERllBZ7f0Ubcr
wLmRYfAFDfAkZTcMijH3dXY2N0KpbeJawsVVnMQV1McvJpLMWrrO8QM5TsNGEyQb7khJ2jInbkjy
LWceX8YoMWKJFKkFUtY8a5HyPh3iykZgBh8oHX/oztSb3K/EFgxrHLxwpggfWcUvQ0WOxGSi6jZK
vLoHmsNT5sATGzGrt6iqf8t8XrkCmt+y84IGnE5sNoSSd72wdRDyJIyF88OTjUNUYUCEg4Hy5H9v
/MFXt718tVa2ZVuAb6fs4nSfv9ETQFHyIXUGVHmZ82vK3D1Z9LUEXmE32yKmkOATepGJRSFvKQag
rByFwJ0Vq+xeBbjQzGq9SH8o8t4X3re7hBDhVkQjOK9M/9CTOd44Hg+Oy9HU8g9nMoWcrTFzXYc9
LJaiVkXf7BU7zEJ41YntYVb5zB1coBuHKS6IW1ChG47fqKjla8sek2V8xVkSK6AXiMxp9NPVAFKM
kfkpXC3+VE2A88ayhnarHxzzcwu9f0Uwn92bbl6w4+DEZhWxLGREaINPb/ZrzDpemyvdprKOctfq
TaKPhGDFIgfgFyRAZ1KBrNHcpjSUygl2GYgkS4lLxuvTFx07D7ZZCtfTH47j+r0pd0uM7c8dfikQ
iLHsqYptfeyy6RREzQaMiRSd7hNHpycjCRcVeeJCr2b8MpctRIkhOsoUZ3pkcEyWQXEN590OHDkZ
X4ZsAHqZBIBYzAfQYn7RB3F/BtM4O8NFiTcOY71GKCfSKVMZ+hLwB7vtdPJ9XKZvYdyvzTbeQ8XF
yOBdkQ4S5exWJR8dRmq4HKzulz5DYkUKuqJNo/Wmm7YP3h2AjERyKbqL4UCpXCDwP/jo7aqZXrtX
O3c+O/rB7hQPgAuzedEd6QK8MEQLDCDOe+wKxndl/ERep/8RQn6+sP1Il7kkFLHQ6wOIKDa0wrhQ
7/kmdQQ/7nRm1JBQuibbC4fIrwR0yCJegwRbudSlQaFJWXrdurfZLhl7w11iNknWOkgYfQhD1fCL
2rghcdPwd2pejw9qP87/U1H5z61y3cnShD0uMUGtIJsih+jQaeRoSQLPFAwlYxITicchETQ2IKuN
H0vMVPf2XGAArSAWfLKcP0jcKYwExhMfF2bAiUhTMjKTnIAvuN74OKnea+YC3xYJFcsrNOvBhZGp
l67Sf2BLL6Y1fLHpaL5DJ1z/GFgrw0xQPaOwPwlpIHUM5/P0vY2H67exLv4XZSdeysoFKSabMHHU
htB4X1CaCP3C31emo5/m2idkgOm+Al3KeX+iaZYlPG0zGmsePWM2BNdWSRNBzkUEtiIvCVSI5yEu
cU8xqe20Iq7QExE1nBH+gaJP4b9wHwiXlyXDXz12vLrF79/taTmhhzjnCR9R6+WzRhjDgT1+m4Ll
538RxIUSA8tBzGRseL0i2aSzIIx4qQRacTZ5muhmUdub2mWYRrFPHEExYQKfoVHrHpl09sfGWffT
+2vyzp+BOnRw8w7Ew4WIXJRSWGmo1PFOL10+9Bih9RX0H526WogE5FO3poTIcpJyh6nT0gVi1ohS
bCJvWPATVwK7bMTQPlBw0mrp1iXRJGnz+mJMwXPaWAJojUOAAc0ByUWC6a7QTbwOEo+9AksyZIB3
JVUYUCkMNRch7qDF3VCuLc1Lo/rk4vL8XVfM1wjRJRZOZIANykTAbU7cBzinFSJ1JHbMLKGd5A9k
Wo6bGOYspJuvyXCzUVzPU1I3XCxoS4ryt24kHchrjqLtmIfC+FSOe/Ol2KhbhomDtidusHiKhW7o
I9/ZWmrkl2xg7xdtD+HCnqOvk0XxM+lPoB2znGCuotP0uUhIufBQj83NsA4vSnNzmAPSMAMpZJGh
a6xnQFm2EN3C/Wg49NwDe/Xszbx/lvcrCmJBJAAO2FqTS00Nch3pI7sWqoCTWI9/fU8GbnIRbwPm
bCcsHxThrRAbtpLn7x01oRgUoK/krih/odAhhPzMFJ5BqqqbXGA5B4eSoY77kENleOkHboA4Rd6j
AZlERH+r40Y999f+19rivFfgxkFqIrlMTiLhyeHfh1eviP9j/asIYxEllUfvy90odOgrd0fnvd0T
DMgIlUyu9WfaES0wCUgdCnNih2CsRA6B1YV4hhWAEx2Ga9DZ54vgRA8Bg578t4uIvcAiDpLQoIyy
htbgX2TYWA28Np2CMsw0UKDgR41vA4SvrfnbihFvCqbSJ+8+CFxMMKe92WkTuJANftUm+kZ4uOoR
IwEWOzc9D2AAxln2P3Ne/GVyi7uPDzHrsmp8CJ7yPRe7U0X2JTT5BV+kkKyploMfxkkyUR2jN4J/
QZH5GbcQyS2K9L2Akf+KeUPbuMEx9LKfSmr+0qzE1rEf3Rynj4F28BXR4jUOgOezGkiedVxyynJ7
kCSRLuUI7qQ0U9Qs5NzYl/KaEp0Tob13goc+2DuS1wTQLNUnf648my6xz1TIgFwjRnPUqkH37/3E
wbU05eszBLXQQ8XC8svWC8EgjOkRewlwXffwqjY4wQKokVMlVgUyRE06C3AUjp7x9QDIzI1/R9H7
SjPIeeZ2Xfv2s1+N0Moshjkn5re1ZQ+PeGL/4lcMJ0WviR6YcUxPT2C9cIeCNVyXt3Hn7EXFQjxI
xlBri2xwiT9zw58/jjpfftEZe/6jymV15F5LlT4AidvP4ixkT4A5AZlmE1KzlSOjBxanlotTQzTj
n+BjaDSz0Je5NzdqJdKEO8fPZMfZSIBxxTrS8kWpiaorcAYcBb9bIFXgjcFECtFnEyYrhESJ3hRc
KvYU8futmRx0xMRrArhS60xkHWEwOPGAYtdz5fcUroHaCsXDzIWTH9dfakzP32ED9b+CGuErwGUK
yfk74g4a3NLlKhRJzsoiuo5+0zKA+GMhZ3+9Eys+Lrw6QuSXiQTx89nlDZeoRFJ7jYlv1xMyD9e3
72RAubQ5yKxPu3BwO65Wu0OIjpGVzmZ/ay0kD7NdyYeVvATxLpdZMTbmP9QEe6BMYb9pAy8uXSaB
ir2KSUk/I/wZlo7GiUNiAW2G3pYNWp5z6j6p+pSj7ecti08VZbqfrsOsMUNqeBlw+//XjcI/dxI7
6JK8YkUDl2QLyb9D8ChJlRgHSWnxvLuPNaKQ9qLqteL9pVHcPeg2xkRF2/X8QR8xTDmKenKa0HLl
po7Stxod838hCuxIa2a2wg2yCTBjbGmktY7fal/wgjOzf6bXwkGJZgcvl/qkm1gLM4zZ3TFjhAuF
61f/nl0Qs19kIqM4d3C0KYGemKQxTOC4tNW/QteBNKXyRh4xNKFukNCne0CzAfs79+HIOcZ5RMHP
jrNlckz/96B/F/En8AdqCsh65dWQMH15dSTLU/rr2ZougeB3Zv9NAedXEVApDLu6cphfrwlQHRor
oI1wkKqj7Ve7GMbR1OY+jM2ifSAMYO3xHjHiYF6JniZ0IdRciJL0ZLkAWpJrQzDIBzibbON4BWLa
JVJwqYVsW6ljMo2bWNLxc1gPij/CFiRkJx5DUXJk9o0byXWkudM0hOoAk/BgeDHM/LsMR5Lf5nNu
QGWvWdQ1jVeG3aU7b4stEnaqWYCxoXLhKqhiTjEfrgmZdHrytkDgxYKFcbxRnR87BGgLZY1M5km5
RsC4EhP0iPfsTjwKN/lZYocHTII8aK8jkaGPyjqu0yJZ/cXPO3C1yk6EW2qFoaVl3qknwJ9luiuf
fIaYKGPm3K09cUlLuTnb+CqGJmAwiKirZtgYQ0/lfRGzBtJXpJk0D38iK0J7MtSc4BWpaqi5p2IG
qvqYLUBr6ceNWsEF+Kj4gcPB5iYVQN7CaMQ2omLNfW4SCvtFCk6CFHkJHGLGCCdfSP2Wat2dnpjH
LLbJqkkwS00O9ynbOcvShhjIm7lJy5tY91BwNBrpK1hPEYf0NI4nUiFEa4omWbx2N/gDUPEXGymy
hh4CICVPvouWZXgKXKBL0FCo6Pq1qAGiePZAFs1EYuir7JLOY/2kTtUGn60PJNa6YABNhq3lbUFa
OHG8puMDy9L9DMR+EDyoCoBNakwO37BNQjGE47blN9FaJei3wbrSI1x4gIJfoBqRrFO5ITo86V1y
sx1EhDbhec5RSNBlLKFPgIOiK8YwhJrK3A+1YjjAZAxu0W7gut+zd+1UfYYtX57Usl//063Kiedq
L+lgYfahjmRC2ix7n+55MIuE2pQX36/xcDupEhRYQ6xnGTyFO5uc0qxvHvUqKXS82Y/Qpy4nad/X
hEliJx0/ua7U+ond49sH8Z3IPFgZesNdOqN/Irywd0w5gXhS+T9sH/iPgrhgFmgoNbObdV0eeDCf
k79wSXRv4G6zP5F75dxi2Xb+wnKy12qijbFSqhVW2Gxt7onnta8pfQ/7Z9Qs232SVmR4KhSRcLVZ
MFZCqPPxNI0VxRqurPTzpIZDMdJpzOPbwiOZKE6snlkofdISAFOG+nsYmrtT6T5vS+55/OwxTPgu
zlgJUANBRQoX+aWEVMDeqIzXr6qBcsBD8GBRr3Gf3icnrlxYXA46nf1qutJGgwjzRO9pcsoRSm6J
lQMLW6InIm+Y2R3llEoC+ZBG7Zf22q3PcyU1zTn1+achTXKiL9zf49hGV1oyKeemAf4z6ogqTCvX
QVyZ9date/8/luZ4yCB8L+qYtxhHV6rYfGbpQaNJcXzKEt5EKANEGOyg0LR/N0XlNpDCZuOmjk4c
RMZVEOCH/m87YgaMG5d2jEfaNIX2XPqC3Uy1JfwYk/vkZlVl/43UHqGHJrQWw3L9VdBA8dutMgvd
tdR7Dnw2s4kYZPfFPuexA3F2Mf8Pdvmdi4rmMRuFebfYAcNdE11w5LzLD7s+M/vsWe/7WeiG5U7J
AJdMfB2EeBfdAtIp9JbTWSRB7JKCQeE3R0vuSqz9ZSKqjJ5BbVJ0tgsoLxSrKIyDhaXZXlIzGvpg
QtHaibu3iiDXPV2OULtQrcYQ5bSWULxwF4dInkSaMc2x1dRToRiEhJU8i2yKmlxDsVAEPkg7dIIQ
AG2SIBLK3+heL82aHg8aXcbFHmq5Waa2gc7pvtRJehYrDLZITWchClHkIw2QgiLkAfy3E9o9j0Yl
K0moR1KaYivfqoMNw43CzJyyQKbIvxwSQrPdJdCXrUPbVqQvRkzIbTbNtDEKipiG8wcPv8Ig9bVb
YevQVGBVjSvH4St8vIAuajDlu8A6C/6hzw+Gaq6Y+KCOrfrku1jM4CBvPbH/HUgF+gbQMcBBZ/rr
TivO4/mqMBxHhwljLKSp5jI0h3BnksrjoIcsVSaXFesaP1j0grcqk6tl5DIvmqJ5RnzCIWVCEeIS
+1ycaagb0HNa5cg2SdzfZA5QB9P+BSs+AgwKAOru9RUqjvaYGdIItZx7gqkCVCwaTkStJ25rN+l/
BOrlL1BFxKt0tDf2jy0TANVQq0+mTGCCTdZ/0Os6IwqaNe40Pn10JUpJ29XpT7MU27usEQKejKCw
go3rcW8eUI6ZlyyfF8WoB5TMFDbUpzqJ/ZdhVAlzlSQLAoO/8bmFu1pRysncpbBz6O/jCEcNVwEJ
oDilAL7ghkaww3IaPw1lNr81mzzXnNtvSolg/jrVmCVzlgn23OFL0//K7DF91ClBzU1Unc/Cmw9S
1j+xnXQkpwyTEEvaA1fBiQqmplx+v6g8/yEEoxNZpIALpqQMC2YxjmUrljT+7USw7XJUqwyY+J3J
+DazsyjmEG9dWuIVhh+IU6rszbCBKXW/fdQ1ucch6Z/4oeoB8riN8FKo2X/0SGPVPfLLgNtgWtI6
OkCRz3W/UtPuzX1KSnaRpWAsqcic2Nu0BJCdiELcrOymzPDwJEJoA3oudn9CdWKAwFLclgYvbSl6
4B3CJS8l14THDzoxjU3/TeqkGEbYv6M03oQaLT28X+0yk1TQi4U/nmSbov7JcFh/UMl5RddWPcXq
jEnK9fcwkLCoGJfEUAos5XaFPVEoD7hhCYbjFdt3nr5mnutWvUeHFf+2pwKis8mbZ7hFbn+4Mkc4
1oRPdq/Trf1j0LtTVucju/O1fMxjz8SwdpShdxxTSRSC3KcQJbmCFmAXUXjXO88aBGEcEgVRJAy2
1CJP3FpFn54+h2JQpgDFACgvK8EtEJg7URq5lB8XNIHiHoxJSvE2+Ni2qOUKoqrNwdWuJamRhFjm
FPuzKJJEUiaVx23hNbRUr282/onQpzdQwslbIBvlRVpq0yv7rZi5U3F3KEVGxlukrKGYXOq4S+5m
g6YAb3qKSivfpd05022adG9kcoKnUx9SQpQZcMlC9Uh1CWBPiIGvzKoi+evigQpFcrXQqQY1YgTJ
ZzOuuKChyTkBTIVbGUkkp0WcdBz5hLGy1dkMRDfR5GUElyBxQLFHpMTH5sGfSUpZPfTkQjeA0tcH
m3FM9MJTDvl8O2bL9AeNMHUTskLOhWjKKJ5tDfJJwcvYTUXvGgLCR4q9E3w0d4pDCBF2TNEAjsmf
6huf79BYbE5UIvwYxID37ujXn/7Ep7FNCSBl6S9zxImyju2cweWmvF6gFQpiKodYB4O49xdzBnKp
nROsO1EFMXwIV0RkZNOgfhjsJMgY0cu6WpT5SNndwtjETbjNrLjyWg8gTGAAZGBsAIhBYZGTyNzk
M8d+YMLIjAcXOqDxBkUfX6MWhqLMi/3h2BWy1LX7eyoOdTMzzOtTyPT23K3Pyq18SkXY9qdr+9Yu
dFAQu/nyS2LeFXUUMVYFqafC5rrLEDbHdVPcBomoh2Mmq2BbhzQiayEIBQoUMVmAzaUxAJUQI7iA
LnV7bBe/JjFgoNqBIQN6F+5w3o/zsHfBMa2X0ngnsiSpvV4JONyoGOTuY3C+wumy/R/lit/idT6f
ocxDW35yTskYV7gZLn1m16Ao0nBVOsJhy04QtiYVLlxEo5iN/2OoHQMMNBbhC/pCAhKNCijPuoer
bnv0PVDywptq7MxI9eV6D5boLQM6RZEvc9bNLJTnoMFAVQWWrrElMVeALHXABYpZZCdduF8Gj36W
RbhAY+HQq3tELNbKgmRQpwGqU2dj461czNZQ1hZpI443DoeQdPkbg6u/DfTLf2lzKQ9TAwTEAWb6
UswIZgrePmH4QyMX69lcovEYPzXz0GAnOcDIEgEDk2dx/QtZrBCrOiJ5Liy1OC2J9X563tBHknHx
HpyFBRTZZYHsBESAHVy6fXUVii1Skuym2fPva9X/8YxLUiWBgckrqKQ9XJU0VOBHyrkRrYyfQ3ER
D6Jz7Wknm44Hn0OyGlxx0Q1xh+gTb8QfPLi2PPjEFSJyUhoWAEsFq4/oACSHgW92ENulClh43oBR
0CZ6gcLeCXIYwMlqY0UWwl2Ozg3+BD17HBX3GODziRGHz55hemj2S5gTIxYz4ovgRko3NhNeM+Yw
vpaLJFuk9UqkVgRuFbNBkeW6J0xIUKkhvL3V9oROYxruj5hViWBXbwaO9f2R0bmRU/S7DA44O2EQ
eKt8kj5WmanvLDnbJWcAkNTxWyvPccCJ+9L+RSmkbtuF/4Ufx9sg6bExjxByU1QeH8I4j2wkcoEf
UTyCSaQ05IVtEXGS6bGA04mc4ar94kqkHirmbZyOurmZa4cQA+41I6ZIv4pdqXVLzinyTIAe0b/N
0vfOQ8lmKJvQmvAMLkau2XJRh4tKLE8h3IQFkdmo/Zfm8OVtAudAlBQheAtyOBJevowqVFc2vwIi
vNEFdC2yHYZykPgoKU3WPIYvIqoHsPnEyaC/ls5FS9tO0VA4kSw7jMsj80aorPGUQJVdsv+DTNIC
UKRw8CqII/tEms/PLM1qLnnUcSVwa7CU+fgdvprkQnOcPapBRHC046T/+bwfSOvG9sLkG64HOhsz
UX2OsmPbg9d8cJOERzIZ+4WnJIc31bdWqkp5jjzZNSyd9/prVPKiws4bTjKbi0c6wBlFR0VmgtZn
9AcQbTt/CrNQpBNbZ8Q20Z+bhnqu9PRGBUFK1z0QoV7IvviPgRdaQIHCbdBpdIAEk2k93btyxzAW
6+cgzjAa1UuoMhdXuMXFMSB8Ns9RyysF1U63qVSFrTle9rp/Oo/uP4MvDOQRbGK4tNKy/6uuw4ru
YnzOC4D1zEWCZow83zkOn+wyONUXBktYBqeig9H9lyyJ6RyrvpE9QBZHIlacBcHS1ABntCNqqHke
FZHqymczTIGCBHpbc+Z5Bs+hzzUbLLCCLifDaRN+yw6bbtuj/Jd31J3zAQul1m6XTY/7K1sWrsNo
H0vg3lb+F0jHg1lOGNXgs8REcrSwI3E5T5Lz9w1G/YOM3tAjk8oDJdpTHMeh3IgqhTprPvBzW2Cu
OcOHUqki1cOjhKAGdWrP+4ukUsBSrFIE6452+t/cZA4BuRCUyxUearmCqR0b3+iWBeNwS42b/Ocg
Lla1Ti/VtvOnKelBkZAsKye+ux4tNO7oxAMS7IVK+6t6Fz2wKyUGKLjnA+Vt6Blpr7+zc/cXQ7kC
WzphSoWxhY4/39q5SuhelvQ6Am/rGQSCVN09vdYmRIpNRx9XrUglQ3VjFtqQlJcKhIBMO8M6lhL5
0V1QNUWfgO9NkclziN+Ype2OheKJ9BU3I1Gg0UdGx84It6hn2cKEE7rWyRDF99GkyLEZOmw9gULs
G8x5JC4prCXViZgUKgRmFe5x4A4DaPMZyKQRNgoHgIawSAUUUE8QSSDmn+iGSCzFGD8b+Z4SuLMM
WsRUJAMwa3BSAygnUzV6MJYEcQAnVUJaNmAWyIgGahDlHD1nO6PBuF1Yq1S+IFaLkXY/cmZGkcuQ
BaoVLP3KqLbsOLHDUrBuN7Y8YIKlvxYPP642rsXb0BlYjEbd4p+MsV1F3NiuoAqqBep2i6NvwSxz
69FpIR0U20vShZZu0pDqmZkC8XltgRjTBF2S/Ny4TMVmCdGWdOBw2rN4nG7ngiwcSUl0MzdEQWAE
qxTxIHyzH4PcEAcMJh5NAJsWbDmv/fRw9CTsqaRihTxcQZGGt82I7SLlt3aETdmKpLpvq2Gk4ZV9
1iyYPuGnT6kYXLtdJcqnhsrx2hV34gyFBhfoQd/CY9Fw40F1bojxCS2u5azktlqe0iEGO0ndxw3F
v6DUC9m+lB+OnsTjOFbUQ61osFqtTXcB4lz/gyKB3oq4QKLe8cBptzxSjnWXcCWmJX+aDpAMbpRE
hdaim6iBtd8mCFrkijQq+OtX7LrBnfkJy2CBEMLQq1Ghf8KjE2lCQhKHUKv9gcSVuixqLB2L8iwa
jovrUgbdJyLBU1QlqeWilGYw9aeMG/MuQDrTsgsyzEce7DDPSDEAd9RlSGt7SUPxmuJBARk5uzWj
7ICWe6QpmFKvO6CehPAKO6efh/pmKh0X1bV3l5lu7SCd0yPIfaRiTS8xFXQpycjl2ZGJngjWx5l7
/CjGjwv+qw84iIHOpY0DPzTQCRS0Tyk1Odrd7gy9IRBa+pfqKAH1Ayhpha9n38DX08f4ECBWUZLP
ejNaAw9lzEsRCVEufBno/AUXZsQxyPp4Wszq+pOnxy0DZeVO/7MbF2moqXEP/SYrkEZC7rmBiCgL
AcXUP5iqMAz85JhIKiDiD2UI76RL43dVclhfYcS0JghyOoymcmFFeI0hEZSpkqEbRo88Xz0X/Zut
Tkpklrxjf4JJ8bJTjTP2j1qh/VVOqwtNvTxdWft3bfDHRRMJNYDqa2BAlLSG6VH4ypFPB9bQZ5XX
wy1cLxKhAgjproJy4QlC8sDPwezA/cTJZSMUWZRNx5krP7KEFUl+ESIIEkEiANnFwR6lLYNI2ez7
cNsoizq6ARwP198BpTs/TVTeJA9BDQ4n639IZ5am9HinY/IB1ZGGWcPBNCX6cJ+LgGaA6/QEEDQQ
pCEoS74jr+JqTfm+SpFgGibFCEPiDmh9VB0cHljIK2A4ePYKBeSU1BlEmVtAgv8H9ZhcplzvN3PX
T7fcTy8wAfzhGrkn6cfTdIDRSUvxJfQhpQFFccL1CVoXiXDJ7i9I2yneU00Q8eomb37ki9TyO43R
om9ZCZQYuA+YlHuBxgWLG/WDW7iJgk5D9KyZDAVe9ra/b/cz5W8szLlT4S3SlSM/O4JZyLqorO30
qCzpf68odNp+FtX8P2knwu0ewz+okNBRr7wkHwcPQlIAkSLKTpcNxwfpxyoo2L6hLoeMXnPJilgk
pFnh0tcLpTGjTlJ/IyDIR1u87vHzBdfrVXpoFKx/KIvpIoNdJKLjq0pR6FxjUblE32UFglAR7FC+
Q8ko8TjNcBGALlHt9sN1C56rFfo7zi7RVYzb0o2l16Qh9IU6bC5wJUbmRtu7ciN16Ohb3p4+hZdR
++QDeR0SMl73Ubb/K4v8XR/H6CK4Lv9TA18vAF3KzDSn+mln+Om4/nQ7akkc4wRVI9yuaYYyduIt
xHAvtvUpxUPu2YKOIxksXPRSNsAgD8YCdrvIBN2g9aiOQb2f8uGEUlAAaY5iKzP8QzpAoeyoOOmG
pwgtiQZD3yfIb4S2pHTCDbVcgG+Qa5nHwyUrdxLJbigeRln9MTYbHcQ5EYQ6pXTtIhWVnyQbj0aC
cF7cmdTOznJ904VLEz13kWPuXEA1GZ3sof0oGCiQ3bM7xSMUKkn+lmz/nsf2Xf1LpSAej6cfe4Oy
7kRsRRCYISGOas4hB8iUUg1rQLGqhncWi1l9MPFhJECqGP5WOsOB1CUplfC3DW9xuAp8wuc0ZG36
wLZ25s8yRZmjFH5A1GumIfMqMIOURs0wUFv8BYJDBG3v37KdNWcwG1G/unaXdI8LWDQYGOTMFJGQ
Ot1mV+rGXJN8ZRTmtf8hFlKkJpDudGPS3P0NpTlNvDM3D96ktMOgOTYokd08fmj3/fcxiqtAx8KG
7oTQm0auBZIV7dyrkDEW5gR6kxAOVA4YTJ00HDgQOksqGpTASUip8TFDInK3VWAEpp0L5SdRZGRz
BC0cPRv+C7Mp/TvfUz8TRPiqkdngD8KONwvdlnTnvQkCNBmx4U69RS1PGbAi4KgYEhshtCJBmy6U
4YTLJf3GQALQIeGHd/WIJJeCBC9UmpwC+Y1y6qsIvuGOlvLpmvT9z6OLk7/6ijQl2vb2babtXzBJ
xa0i0TxhdphfuTUP8pugxttSHCVTXjSKWBJPqWskaLG3HJtsyBfvfXW7yWPNPdd0wHltC23VKthO
S8/SZZ5YVvq01JtIHL5lqld6SFDMUO7qlf+Vn8B1mKRnN1FFuMspUqIcBOzSjkPeTYHg2Ib1OVg0
0KwLySqdfSKO1g6+OJVseCAzo+dbckuIWTeMVCBGwk02SFkc2oYkR0HO0RO34WtJre+WS6TBDaXe
b/5P03lt54k0a/iKWKuBJp0qWsFBsuzRzAnLkRwbaODq91P97f9k1oxHlvRBh6o31dIWiA/FtdDE
/I8BJTb8GfZnvPrNnapKVH0ha0AC9sVdI2eYU7hgpfuhNG2rPor/mKve0buZ/QaykRUcMPe1gdaf
R8aFEE0a3NeZlIsGD4XbHnMZf83obvXOHqrFLrV1G5/n8L9Tq3F+k21N/UZz5zqJjIIZdgFteUB7
Q7iEvCeG7okAWOqOIRKwzbHTUniquSrop6hNvYX9EAL6hPyW+MSRrcAO09YClJJXwyfE74WWkzuI
/nG+8hSXahHwbwdYWMOJQ3Qx35GyApBN5IvuziKPBfCKI2igjiCX5L3ZBsqIGYyE9DPas52iR83M
WzVi3FMr3i6nZCli0A7bsl1OLKdVUUX31WSDG+eIlyTTWHL7VzmfO5ww1peLfqDSUxsX/aUuEneE
CsYvpseaobb/kZpYJHkGsVxaZqMu8tiE4SF9lc6+01yCXefUgZZBH6Q8WASitFIi5bZqfaGyeyXA
AVTbIdgiugG2Ph7gMuiFery7QBkAfOhWnae6Q4NFycheP1j7xlC4nYaDtknIjckQ8QMsIPMeebtS
nTQnjwKhc8hAHFZemKPpL+ltMDH8blryWoH3QHb4rVd2jGEAccH4OuQJfBoZi+xEj+K7kZUvZyzj
7ahuRgDBgWg/hNzkCQCqYQxEoLDTIUGvf3OpPei4ONUYPIvyTT8PJRhFsdBRIVCgPY/pdG0gfZQw
2AKMOyd3ESFuuUimYbnYZHLwpdzQ4AQcnFZScSju66sR2uRqMya6dxYgrj8+cM5BaFZWGBRd9Ykq
hbsXU+RtoQDwVYWsx+vgo+dKxE9rBZ2t4IjrZG35/bo7XcyfZHXQucEDyjQQMX47agxmubyiyaGU
sN+gUpJXryGdombihub48GYpJLhDrmqpL511+5SqbYK78cfav9rn+ieZy4hoGv78clwWxBoVFi4Z
IIT6R9Z10bHkvCDKr/0qxld+SlFm2AIDw6qkx+YUBrX/KJa4dKLykjE4jCqWgGbem9NrORRBmj5y
FdSruDH1Rll3BtHr6cn9EtFOm4Cr2AnN7cHBCD5HNyUyAEX4x63Fo4mzthoeGEvD7wf0oGlv+M3G
23JRI8CsZU6itP0+32zuePA64Vhd26nlA68D+Z24O22P2y4qut/1iOjDEh5vdlZWo2TtYgUzngAG
9GY3haKV1jXVTIovFn+ucOiewAwiFrf0WIqNpCgG2EjCsuGY/8Cot+J6HxfvjriW5EZKLDVIQpEM
N3UpU4yw5BvypoHSuGhLmpK5WR7StkHV4MJEBLvRhhVu6lNmKRueQbrwEtOSoqjijTWBrKOgYA6m
YBdZTLphdlDNjmV1GzTtY54uA9coL8hNQdEdlAxzr+llcyRc8PU8QQxlhB9Av/J9gaLszHGKgV2R
pqP4saYSGm7kQaQJ2Lzjd5HcoDxQISrcSe45nMb4bEE4aNuxcK3DExnOBisS/1O1CQg0Hx2TI76Y
lrcpoy3DnbsTA/38jI6DLbsB0IUJnzCRsvgM+QtbwIOfVy6wZpLNINCQhFrijBsIkYebRRKPtYb9
30z4owyTDVq0uc6uIdpSGxdE74hkJAlhTE7YA1pZ1Ilytxz7dDWuc/baTCPeHRVQmGGDT1FtgdLq
2Efsh//2WSlCCeo+ja7LMoa4EmDFFEH8U2c8PTVxBhceu1IvcgYLGWpQpyKaRmfSaLRFoUhoqnX5
hThjeLK48a4aHH6/IaJZapplowP4paZnXcnBx4N8dYdW4SHycLp1vVbNL+5//VctZx1RpfkRILcB
rO66ggUBKeioyE2U/LQOv6jUXvoiBd+P+uq+9tPfR7vmt001RcwqYJ6lcIPnyo8Ms3X60KN2upkP
0ci0Ui4NPYNAx+p4FDhy2pPp81Tt0T+OUnFhWiUaxCFhH/WB6m+TjNzRgfvuEVwAvGHirrU+D59f
7oMbvAB9SiUY8c4aq9HnAehwLgCvVjww9y7JX5TCJJUgaSCJoorpYLrkyXFGKSPDRGSNQ4XDdEVz
HiqsVkxLm993BkV9MwmthfPwOa3KKUd3oWFCRpJi1MnlIb3amaGQdgy5lAr40Lj26e6xlP51mQTi
mocEGESaI7W3hFIMNUFc1pNqSM4GbLjAtfL0HNoyLNyBGuEu7H7/pdZcVXVKsVYHzBFbOLB7fkaT
FAD3W4tsnDgrmq6xxNhEJ4GagE/vyVPR53mXWjQj6cHB4xygsFzgfbjTyY9lxXMOBnjnQLibhX66
aUXzXA0Q1FbcDokUFRHKDiI1CAoA/ZJLSrAGa6RrOyW2+7AZyVyYsyznLR5WyvaUIwHxIiutkBx/
2lcVi0hEMnoQff0qJtp7jQD/RW3szGZAnTD0Zcjane1277Bmp2pGe5XT8/ODGfZGh3CyPQYc73gL
eUZ0IgYClF5B/kvnMNuEnZEf0FIGpD1W+xREN0bqy4JoEF2QnCDXL7FgVJHxdONv6/g1BZ5+aEKe
hnOCXwImTDb+dt/VMMbO0Njh/2w8DnMpTIekLL8XRQx3Xbb1ToFQR3i0bE/mdDesmqPZ7FRRIFxO
9QkezUWWiK/wAHOBSwZZksyVSxIh9wf6DmKKZaMREMMhJ/FjKpS7g/5Nxd30ufFI4yoGrh9PyQmb
8bXNOk8MfkbfqRmzRQIUVVwRCdaOKVAkObyvmR9zSenpUOUyXoNaAO6UJlRQKec/Ag4cKBGpNFLw
Yk/Eu4ABhgChB3hjizsWNG1oRO8zcVMYzgK4Fg5OsCQEMBOHqcoKYgZWjH9jEZdfNi/ZycaZ+VbO
vS0REalHNY1S8cewojo3k9o+mZCMJ2IGKXuA9xFu0zcHggU7z80ObdzyX6aXhgHXOaCyQNtU2Anu
UA4s+nJH8IFf/91mOaVCLvdzl1/SolLsc64duFOwecNuQrrLU1H8zAvv2opxoBC5sxSXDlCzM6dm
KpmXZg0Jd9+lAjmFA6HjBKUJNJeXRDucEwdtX+riucakersqb0Jyo8w9dTjtGvXZ3SnPxNthW07G
HV+F09DSpGBDSCehGQ7YIIRwwBviwnZbDT179qJ3uStLwYZ36k5UcpoekBqgaNcKCXVoUTyNx4NZ
fPMqc8dFEEMNHCI2S0+EdYjhETAE3BfsGYIDyUD500QgUCTW2Q6qiFiIYkapQPI/VW5UZe9zynoz
oDr8WmxkJ7fjrpN0GCwkn/Oz6D8Fx2neUG1wNZCHyXsTWYkrw5CgIcACdS5OzkObE71kxOZXRfie
aiBCiT1TasEsJp4tqY3/5YjEEhBlB13qdO4/ddQQMiald39RaXGoJt7xQ5ytzsR7Sb8b7bvZwFga
nuUdFyBoC92z21/VkgRX8HIVfRVj0KUpdU4sSxuEBBVP17ap7HbcwhiRDoixPSZjAGBZSjqTa4/0
BoOohnoCFqXKf4vnNaUif9GGtWVFcy+U8P0AuPNhQHp0N8XT+SmuMoq9kOu6ocu9o0ngBjigFeCY
2I9owFj7cFEjKwzjb9p4Ea3Zaf+43CTRGNh8DVB91v1DGtJCc00hN9IAzBhduTM34ZvHGYyt9ed3
lPecVBEApZWhZ2s3Dl/zaH9Lz/3VZuC6jMceCKCny5HujUvt77BgC3YQmIRrYcjFaqpOymnWxg8X
jqUL4IrCrseDLjkwikT6CzCMu6ZjDbr6Hd0hyiKPji3d5MAs4TChMP6KyFsxQzC8iPQYt9BB4ujx
4FSYY6xLXBTQyX+9hT0uM1ghDAFzT7m73TUIrfpE8G+zcz6nCZdX6oMx8yKomeUczxPU6DEVFwc8
GzGXOwRq+1qZ5b3I4fdpGH7gIAM2FVhEb9gQ1xg6QYaqOpnFUNAsNESc3DSmJzmRVhgYoVy9m1LD
Z8rLEYNtQRDtBycWcJcvLjoutpznDk1BDSl5nU60ZlriOHy38eSqFTMWV9+/SIDSuyITgE+BjNFE
QM3ivPcqfD9EhorEBBVuUxBHROwtAw5hqg9KDKLOMVWFRY++PTty+nJgAqDt36YAxC12lCGEUP5m
D0/3xF1xaJ3/Q8KdR5041YAvWxhotXOMI1IFJDUKFWPKvad7ee4CLqgRRQQC1DdXZHF5A0scwi3R
J6DgiL4PZ0dEtsSxgc4y/EBEtYj5a9AxNBKqHQmCz6eYBF4SgmjDsH8CMQME5G391TVbQ0zLseHy
0rs0Fk6M5pyHI5A3AgHNryhQawLuecGfPQd301A5uJslfb978wxfn4Y0gEIh0YZjpfvetB2VqVRf
iPVJvsneyW2lDM9JL7E+UPaOVeemjognvNixDjm7BTfTQxK8WMnqd7h60fAjsbnpW0f7uDsQvTlH
yWyCT4PixbptmPo85dSAJ0HNgsVxcOBVZl/TiZLsp7ntDUOr/tEVJvSNc8HW1Eyk69E6H4bGJeZW
MVFZP6WQmIg7xCoZS5PTIRndwddMpqaHAU6c65wfDQiOq0cS3nBonU9qJOkR6VX94GSuxQiOkpDt
xFpjw7T/Q5HI8H2np6Ld63i80qJIAIBjqh2IMMycVnbhgEPBCd6zSE+5A2RQ64MBM71Ks4Dda3Ep
tZbhaLKHbAjb7gL6KOc4iiRTw6VSkobAiTkfNPfziszF503bkkV20dn0lHZNpLF3ySM9eEqEi5DR
uvOeVAxsDdsPAQXEhbWG4m4gUM6WvD8dyJbq5VI+ZN0m7Rv5FXTZqhOElCSYjVpa51xQZN9BWEew
92LTbQ7ETPga+fNOA0XSlsIzUAno0MPPpTgwDEMH70WoRc4aH9aF82qv/9mMklpZ89V4ELknHEJu
wnUE9ec4Ioog/1AgDr8d7d6+z2e/fUfQQsc6FbxrNAUcrJcYUh3CofVwiUojqKo5etByAjRJ1BSm
lfR+Id74NkThanNBGWdAKs3iv09jDXuQAdNnvBC78I7YlbSWVgpeiXeZuvENPp2jIAb6Lxpmyute
cubOJvwlCYVqodJ0sgTX94uByo3iLuI9vI9K9U8Ur1hBSgAYZCTcC+jMb/FYABaWoo8y1O1pTeZd
tNs/F3lDLeW9/DlIAGqJqTpwmLPVucurBydVxSf2WHMVLV3/0Zn8U5/bD4VIyp2qQjoI0ThsnITx
pN45D1Dvu2rSDOcXGbVWnKKEFvGhauGIxBuoAnBglHVEwWBIdBo8bl2aE1rxIpMEp6TynmO7/zZc
aRwZBH8IUqSEdA2EYq/ktukNWnAr/CuJxx/SmVBSaERU08u7jujuGyuEhaCUcO74IoYU6yReYS4B
kYfwhPTAGPQLnGcy7g0mAJGS0bMkCl+qb092kgxQparHbNGSVUYWzfQlm2Z773K4igBk3UXfgVKh
WXWYOTNEXN0vgakF7DrggARPbhCnMdztDm7nPI8uTk0qG1cWSiGFnIlrI5fKNj6Z9yY1rgs2AMYW
sBgaEnIZKpBbm1sOiM/lf5IPTTlNng3H9vd89n+mEayMMSwmXrZcTvAfgKOugjIRzQEYPggbWCo3
J+AsVwM6Aw7rQx4ATAeaXcF78vNbzryQvA47SUlEKJQ9Z3nIkBAhdeUWGhm6FCa/w0AuAkMfy/Ru
l0hiLVfk5uIRSg/Wc91RU3sUXXIeHg0KonYnkAJPZLFCDYFmEKlslAZDl0ZyUsP3IQPw4NGzu9lg
X9jdZJoDsTaupB81Mnspr10wCQ6Hd3R2NKqKo3zo3DNmEYBe5zd9DXuwdXLk7whpZHwbtTvgJsz1
kwmwMhD2YgJ8RfBpJBMdj3yn4PZsR+w/HtVJZov2eS4x8qKa5DdeKlk3SVq9DzYH9DiBxBB9Sozj
xiHWA3OD4Nj/dzL54CJ2i85XUNcZrCyMT4CpAxKZz7s8Z3GwPtYJs+6JhhP5BHbm2KfZAwHBXp2z
cwhif+Z2xIYTwn4RC8bpuUE7gz3HRC5xEWg2CiYVVC6mG6+jJuRCbCXSliAkzJtyRoVSGSELvIXf
g/ZY14zcZ44gBetGteTBnjOUj2EdUfhZBVP03WYlWOmME9hBILANjPpqKPcJqiAqf0HYxHakm4u5
WlLsJTeGlva562x5l7cqB6vNzQ/WZfgSKk89+VuTPgD7ZZ9UEIj1muvMBWzpQX6/CX7KgbeSLwDi
ub8NtIIkKziCvSXj3Jnh5bAcampnpo2BP1jMORM6Gx9++hrduIdyw8R/zBmaV1o4RJ+JHLNpdhbX
ZdSDlueHvik0PQhH/oB3v6ih1veeU6/cApQOnEvFSF+BSgIz3Fnj1wsDjtPeRWXK35PMHz0h0SC3
hmZKRL08/+wRC1x8bxsft09W4mMU15iVjvUSn1ELRT1fJlHixI8eKmzeROosNGk1lliKSRglvyVa
eubosiXVwsFSu4uzNpfFipSYagFQARl0gSu5CNkgqWGBKrBB3GiCwhdITKGY5UCgdaPYZ0c3fDDi
ebNHfUbstX2hVi08AuLCrh4e5oLmaMil+xHRtOPhnAQb86Y01dK1x2g1u+i5SSVCQnKGHFXUKJAk
UxGJS1MLPUX0LcoCiiJJREslG/+gnpg8cuaq9AArNboil09Iyx1F2mx5fJQc742W3nGgxElBQ1z8
ZJZ9NyGLWjx7Yk7o/Gy5Xg2BPMLNq07ADUlOuajDc/oIsn1oB4QyLix4V9rs24tL6h+ScfqgK8Qi
2vf5khIclswF9cGBAYNi9bp6DArqjamy7X25tOcNDuGZXSZ5jCKkH3wpa0sWKuELO8Om5PwQLD/v
89cgTjqM/MjAnC4pEjWkn3+3B0i9aAhxlUN6jVLiC4sPzoaYmFEFVAR8aY6s+5pMDn0/nEymbGYi
RXWGVKoo0ItEdRogURvVU33O6jov3rwpIVbALcI5pyspROHTsnvI++InxCR5kKVEGoOoR21DzA9q
SiXoRHOCaZpIWmuJUXTLV8Aal+GFO1C8pgEVDkweRaZm1JPQAyBNiEpAdYRcBwH4SYkPw5mzVtKK
6wsn5jtWq98nl5fnc6+CVaKDljt/7kTQsIM4gZJyqw0iz1T4gPGwPzlZIbMqNXGugi1InLHyuJ0k
NIYynS4KOavTfEvOB7AHHRaRZtgZ3iix/Oc2bmZgTkoXFCw14Xf9R2+dhr+ePbAbY3ck4fPaYfqu
7cD+TRGBWYbBqMLjVKwD8ckxh4CelKaU47FjP7NF0YFdqFiteYWO1ekQGqfcdFBPc2K7q7btmwKU
7QT3h45+SRhzcL0US36v4vSj3PZptGCpJj41I8IZMQjkRU7aHt0kCVDsjV6IdJfSetLiE/eGvsNQ
8WEBgDTDgArgjGmil8q+26BPiaZDfypF9BETIlYgHuWqOH87XfCAJP4fE9BpagznAhUf9zRvExUE
zQqdST9zdMnyVqmcLjPCMRxF0Qdl5XSYT3ArIkvaL0TSSakvLZVmQ2ScgsUohwOJ6t26lLdBsk3/
EckEmTVw/4TbUl1Fo/+ngHUnCF60IGLbw6gYfZxVVOOskjQJySVpEvHb5pJkQoaazPVhL7uArY6d
5YgQ3Qb0C6uQ30okJFKXM5uFTppohkJmXkALOS2UwzqaFulzA2PF4YWgYMa0Ki6NlLWNVp2WV1RZ
knvqiqlmEDULJ6QLChHnIQ2Lf1frfKXtYVFcJpnyU5y4UdEsgGH+kJDjISHzn7cC2hCIPIuXh5+N
P0Z1DXzrWkgMX3/5ETROFLYO2UXWAuZG738FCAWZiAorxrWYQNVhsOCFa6AWF1aV5ce3fV9/4C97
x1jAqz3hQojgSu/mVcJCmuH8jfSMByFLIDUcmTajP4RDPG8L+CwaeCp1wr7oQPEP389U8Oh6ydUz
jcQnHGA+rod08xdMyEwNb2b3XerXXmjKgJNaosa4OLHtjrIbypneTEZAkLrP9bJS8Dqv8+XglQBE
l7+VnnQnTlxgQx5PwKUE0MDVJ/2qsbAhkeAdQqqaWGryGbn0STyltkJrdUzcTfldhMYaZrm4OlmF
YsQZOmHUS3IlnaeaJDZTU6sSLvufC2W1i2zmVoBrccM1Xfq7n2ioZAciQcPUQ1pJQJlmInK9ChBm
qbm1xxbMFGBHkg7jAxQCEoBOSiRCYPEHYmaHUEXQJ54RpriiIONXEYtiVgDUdSDNDtc3mOMwVL30
pbD4M/euTklwwxcDIvI3WdjUFxCOiSVXxzy+dpW112Gyz3cB98XIOI+bBrUIZi9PaCZ2qp3aX467
TldaAq/2/yYTv4n4JSB8/avK27hfAhHfS+QFchX+QaiP8sJXS7gaLRrMqsIH5sbP5sikGs5qFjIa
uhpHPkCZuXWOpQEE6GNpDQaviJzstOckdIV908lTy9tfW4suehaPA0z6Xxc9Q5hE+Uh4D7bkjNKd
oSI0ySsKs7RmUijKH5ygaQ+berLAnVdVYeW5UQuxPnSb/2Z9W30Yg2xloKEwRHVGHU34PVqWksc6
5Pm/IXvdwETegrPTMcR0VCUlmbIcnmbEWOd22ZnM/s3K1Kn7jfEKs6RCEZJKe2p5LJvQygmkyr3n
pcGvZlzDh3o/qQkCPppbdXhGsrtkFppYWHA907JjgkKBeQzU2uVkCczEF7nRyqSFGI1G/i0RO6Az
8YSEH1znK8l9tMJhetXF27Fe9RJhyNR1mU7WxUgENl/aeMuKSDkgARDDjLiphksQbBvKMuKTV1OT
32aNfcxyE5fX4rm5gY9cKA9lpSUqeNG2GiuI8hmGqNO17B6CIhvODa7YhaBOgBcd3CaUQPen9P40
6R+NPwx3xDizfHKsJXWHE8VLyUxVQB8wi2w53UAWF6EC1Edoy6m5ITZTOe201xXRw5KrmXnGshVQ
Rw4VVKphJ8voryKDUhSKtOmJfEHtheDgAHDGDhFdHbrAfFShBk07Sg88kIxcwGR5t05LGHL8R+Hf
gQsHgEMERhsOJVjn458m2f0f5Tou2ZeQXf9vg2joC+cGpV7pc3RuXvmIbS/5khxH+E+M3aYjjR6F
nqRfueOL3AwMLRxkQ6ZYTuIgg2v+6+VY8WuSb+68Fjq90UjDZWgSE4q5c/EgpR6DMQ5xSvgSeha2
EbeDf/DWCUt2lxFIFa++AdAaDjAhpRmwtPjh53nmEgoDSbNV599ZnDx1i2Rp7rr1KdmBQcFc+bOJ
FGLUlr+SnMe5dSjRXWKeAsdmPjLToFcKbqd6TXt+kjMyqownGmoOwmZlgcMTp5hHZKoK4q8CPhep
rJx9tNpsUcCWggA3jjKeuRPNQMRRrdvSXsXLtpIvb7LHk0hQz+O5XCI95iW66pYTADkgyM8f2dgd
rznb1nu9kdahKE5fhq4/HlB7tPD1GMupZDsa0Ck7XwfGf9xhw2biS7x90x2yJ9T+t3bEr2Bjuhu7
yHWm/QJYK0xxHcsJe7C76alYhJYTKeYqdiRK0Sgyijg+DrQJjM1C/wL4aobhRaCFcWV+355t6c0s
dGWzAbmSj/fXq6kSTkGyzQjF63W4LApDmpV3IBYJJ9pF5kBbzno2R73zV+cGHMvv4W7ageOyFz8v
4q7lBopYxJWcNkii+R+GoIs6TzcsjlSOnMvQHo1NHossHR4b3aGjGXqfmyuPRqDoA1koCZXSxsNy
vClClnhNlt4Nh2PV08OG+Q/iHk16vSYaQWMVxkt83Vutfyz9uqCmpXDCqNIP4xthJz6yTlMPPzcs
3O3trlf/T3aM3h8cymd9dVIc3vqsi8/Fxg2XEI85i4xVprRtKwjy2XbDT1CPAHCFaQbXQ5KzxZka
d3rXMVzPp6rnusWqRMVwVRe9h9umPhXu3ToCpQn900+R9XvjP9vJQ0zmaX45u73iZCUfow44T+ci
Br7twUD+JCmfn5nme/U8Q0s+eHivvm1T2TAwhwc6E9tq544GYueXxVeKJHgBEvXkAIib4GNP9jHv
frzNy3C9JZe2fVKd7GRFa0cEVAdbABF+V8gMAgcUGRWNvLw6eUwX7hgk7ydXEI/li9224b+CcfVP
5ySDqvp2xXNS96SjpCRQ/iHJGshHLURP3Ay1ngcIBVajjZBOGNOTONp7Qcr0Mv8cnqeavU2TvXDq
xmA4Q8+KtkGNOBMZOZ0H1HTV6Pq6JsQuuqItS/GAMamFl0e3VQPpEs9aoZ3H9UysyD6Y28Ob2n+P
ver/LeAs70zoR18Bm7icfLVPjNi02IGogwBE3b1oPBg1ShG0ATHITk/2zQd6VH0biqcoDZiH0HAk
AuXME9VwVqfPChEY2ix6TOdtJlMNHHxA/N1k8BdmHLkpxNEEelF/xD4Gu1Huw3/ohdR7cXCqmJjC
SVyLfQaIm9cwiseKi0kc29SnMB+bFBVBkdxIqke0z/oLYVXz60j6IrkVRufd9cogPQ4YpBo39ozh
1nWXdvvVFlNdM3gur/g6eHwkkOEzc8aGb0Mnp8rJbdxEA79Tz3FzhoJY5mHzGedrwkFkcDQgWiGN
CWy7pobcRtpM7Hzpbe1yvGtJIcK/iqVVvW9l+0Yfer7ahP/k9uJfga259OWj2HEZED4q1B+CB9G8
e/aLCwNKAnVc4bCjsojwJxQIqyuyE87gF1oB9HuQgVm59h+j2vcfD6W2r4iUyrc+88er0ZapDC3t
slXU8agJOzoPV9gGke9fdbUijohiJq1mrSijs/2rMG8/lWXcGU133P5l+R+vmLb8H41P10ZFD+6x
GJczlegPdmvJ5U0WkKHuwAyz5/ymeCyPr7SIaFvO0/wwVrJrqAg+pT5dFVQtDX3BvyHuNm8RujCi
JuK0/mkqvdzPx95flbxMhhcg5zVJ96XopVwkk7dpxMq5gLaZjHgCN6lLZju6rKaLjhMHEU+PsoiI
IWLaxFutRv1qyYVpEsbp0IVMGLRySdnwuviL9cEi8ZKA5wf8LTcEg9uGOBm9+e8ZfcjFcZ4isv9B
rB9qihViSobY/ZPN9XpX23q/H8ag+J7uG6BiOJQvVV/Vj2TIG46LEW/dkC0T8qOSpIjC2BqHeNWe
LxvezccxClD2ZKjcXehQpv3k4zlHy6sJKWvOElWQ7dKVWzkDPyJ/naaZMSpfJAnpj7jqnKeNGOiV
CJhd/VzIUX0CaAAbHCnQGdSASK/i7Bvgur9clHoomG4u1E6Y8Y0j6lSHWJC6kE84iJDsYEUnKU56
GjDU5MMw5tV1nKj2CW6A4tVNkKwAhy7574sA9oTh7EjvsZ8e3rMBxvyRWhQcOAPy+lcjyjKgG87Z
NkspD2JSftIRhKypORxdeOzAs/hVDHiCfazNOTuSrnun2cvoValZX1TBBtkRQjyHOJlQawIXSQOv
Y0nNYqFon7+M5VRAFSeBbg4uY63a8jpQdpioL3bSRbuSjURIPe7ATt+4GW7oWt605edD4hbfgMaI
IlZl6dGrETT+OU3wzUBsMyBNpTSReUFPORN6faM1jAUyCFDNlBDQS5LGKkLfmeoKFUbJhL/gHF7D
vMZjTWYzhylLrjFC5e4iBi5FOeLHvUYCxSI7bLV/X3n0aDAkqMnD3VF0U//RTlX+j9lkJl/J3Wxn
dARNMM3fUV+lMLrCR0oGKQF8lOJePd1LXqwEpD2mO1WnifgQjddOn9Oib6arrV31xz3vM1YlgnCg
fSmxEfKag7oHe44l7NBuIX+KZOZeTSILae1Bm7mdWUNTwCckG+v42kTshrQR7jAoYEsJ5vYo4oad
u6454uoJScpbowhbLMJcl4xkbLl/F+avcbtNxdf/zy0Sxbiksw5bD/FviJm4kwAHijOBgW32neYS
Gergdjf2VA0nx01MxXlwZxK28itjCMXnPkFEjSqW43Fk3FazzM9ejjkCs/wHHYl40Ip2ZhcmAtcV
+RsAzJg8xF1LYaacXUiu1vTEAG6hLGhJa+hBshFlmoGDNYtSCkb6X7BD290u0dl/KpqIBFQr1K+F
n3Qmg6ZkA/KeaQF6+yMCSIGuE3pBAuIRkKdkh8B4ybCQXnJ9XCC1QG+XxC0NF5i13UeSX7+6FHx1
ohhagJViOVQH0Q4UyYPzbc0ePQrS14o4GiEIAFVRQYnBeyJmhvMZ+CiCJEwkGRKJAVjQhvvYxfiI
JWmLKUFnAUzFTOQGbbj/sgwsY2zcAgKEPgOJImB78l3v8XOy8uFczJ8bp+GGn8ggDsKOyAohNsLb
RI66TeYOTEy4AaUoXjFawBQhzmcYs9CCLkSdsb2OyOfEAQ8l1gJJ58S5UmiC5xvekKUiTxxImtCQ
2BCNF6mbsH6ESdKYE1Evg2Q1GXEknF9ymyxKPj6puKAXGYMhVKQkDUMsUSlTc1LI8WezKdJboHQS
DRTc7SmIGDbwq6Q+yg9ZioHnrEA+t5oC/nTYuiLSYVtFw0aziyUFaSygkigXgIIKX7oNkruaiRbM
7LKMs+VBKfWvYmAqu5wbK29hTrQoPRPJ54rT/mca05aojTPukok8lOsTKidAq1auPQ4UUEOacVOD
0WAhpHaI5HPQyX/lyvXGO+UtqL5zjlaoSAKgRb5GuFNFjMvBrtu97SMWOH3bhJ3YEfjo8FXxVenV
8C+Gj+3SRNlgjEOFq92/I0lioxsyjEmIKexHZgh4t2nX+mS1COEai4Owl3gVkWI3u9rZkCMhdx4p
JpV8xQ4byrdCkh8AxgA0cSFYto4+aYYzNumdh7wNNot9aduN7c1gFmBGgLD0ZIdO3hDcxJutOWR5
FOl5GGBpltAlqanxeYQFlSMziKodGGqH6MD2gFDNR9BftECx6qhIO/Ob0Ge/E5Z4vWwpcQBhzLmO
3uLDoAThJdyVm57+K5Iqf2ai2pM6ZTioDIl0NAkdAq5FKORX2TJKFyIwaNV72gs4y8fBnhD/h4rN
3AoEdzGsMY8jAOFAlkW6Kwc0ogsMucgArvLYL9CSNWyQQOSgddL9aUS1vVBNExhKYikCGpTHy/7C
sZ4yoZYVS0AY55nE6fQR4Me5HT9MwqBG6JXxI5Ob958qB0UIq89oymr8TbZ/PGVyT6IkwSWTKjAh
DFcLIEfp5MLeigosZYwexa4vQigULYS3bNxsDAM4SDARTKIEk3CuSKftMeuGMB0cpjlB722JsL2p
AHRTUD7STjhMU7BqIbM5yjLeD+ZZ72pzjbjHcNytxPaYjIjdbFoRIIWWG6uUdBPqsN9U2LNKZ1Em
Nz0RBHwnp/eiZGMNWI4z53o15BDeC4KRzhL5jRsDyJBfMyF0+Z6YgH+pXtXNkU3hbQVDB5TOf9oY
aoo0nMv80TIJqutejfOvRia3O3YYocXw4KZhKlD1W63xXGJmofmp0Bl1ebffVlvS382iZy3ID0b6
zAQwb+CUukRFFKTpciIVyLScEp19LxH97onAjX6UwUSzxMglHc6OkXfhhpXg1H5xljUVEFlzSSpn
Wjboy4Z1MrbDN8a7TYhomAxDGY0UFGrwbor84kO1RRRmDdNELryrc75KPHOz5R/TDTSeAjrjcAVE
xfZN8S2QvLCFOuTt8vEiUSL4PwhchJWiD9aNU2bR6emQH+VGcGsSSZ8If0WysbAMDVsSjXaDgvuA
jXbTIFwqFyZCYHlxziHW5W+AfN3WA9CLT6TuMhlAkzQZbptE7tsoptgFNZ2xnhc9z2KINFCw5fdz
jJlELAp6Cb1cka4I6uQto71u55hIYOQf4ls35AgCV/JYMglg8pB2Gib/icIr8Yl0iLCMzYeg9qQT
c2QJ7yteXOhEHq8sbRuFjy6P1xGVYIIvLtPkaMhKWFX/SUrnqwo0+JHhYj5e852vr6RUzjCU0Nno
2yoNs/uY8E5woS36Xp8CZu9oXGUutO6gSl2cnKX4pULAciD+etF0ahVzMosJvYAuv2vMzDKdSITG
i3SgIzv/SqY87T0F/cFjcaP9KKnZZDKIgrrjMYSUkZwaKSoz+ta8BXYxHGdSl8M4h6j6OObcO3Ga
OQTEnC0ikxwqJj3YNjqwF8ULptHtpR5AssJzDj7NJRyuG9EOZojM2xL/EQN66QZhssUFBuvPQ1Zx
zBrgffc+3/bE7zyv67vusP075S+1PYAYSbQA9ZwUIb+6Y7VdvSxRyMXEpd8ossorufGchW3HTuLs
DS5QTAb2oZlHUiai+AI7gZv+BV3lLsLPjmclGJyDQGjo4PeklvDeAncxUIdH4jLphkig1I6VTb7G
k0Qpsme66ANq9uEBuju7PsPgrK5c3pUzILqcXbwh+EcURwD2jlc7M65wAHfl7JKhVz6B4A6rox75
e3robuaMC+qkmsQqzS2IQOx3fVQRfRRY6JDVb3OI1nOgQmqqmXdUTvuNM1Xh4GaNxhCNAfhuOrFv
TcQ3dNEDTm1pNs6wOe4DFJXMTnMCMgnfawLOPPEs2pYpHZcY4gUqHTk+uzCjo3VlNDHpCNZE8rCK
RwNxKxH/fIgwYOHpMrVv2wwcfWGyDgoSZ/3m6pqvZn7YFQYg8C6QZmAdequkhN/AdgfkucCpejyt
a5kF4Ga5bxZlA8g3IkrRkbp1UzAxFVRF9l+rubFg7EhtJ65cTvDtQMznTWL3CDjIGq69t/Qgri3n
64tUDHJrhcMdeW7LGqxLWp4aERlACm1+i9HPBbshD0Y5z4QeNwWF3D8X5eikGC6q0qklVSTmONpZ
kg/Qxs+gOHPNASFjcs+EIhiS/dschNQ2Eev6FNr8kpmUS9kuSn8XLglbT93IdI1nDkMQcGrLZzSf
wU13AjpVSGLQLQ76Lxu1v/EmHkYfwFedPm8VWnv8lMgWdioEN1nC5dy6AAcH2c+MMHC4e19IOdXq
Vxc964aRu4efsKlIFINzFEmxKDxtkpvbTVPszaK0OCN+MHp7gAOvpCfkjiDtCYoUY5rOkMLAZiJ+
ySkJ5eodEgFDI7rvfvK+uwzVMGH16JqcQecZBEcp6BMO/3EjXJj8JFLXQpnOi4ZIkiBw4q1++XZa
cGAX/md5K7h22Vx2B/txM4sugalC0NFBz8+KYQJajCJpIvXD1pjHduvzR2IQ6JAZFGYlurGOKQOD
FBEYR74DHElE/M+LeGOSYTWXskxkE5uaioHYP3QQPVFyRHsgRKFQ5h+oCSCGAInW6NGOcrsVzGmx
C+2E4y3Fq9yXVBJnS/UsJA0Ws196Cv7KZD1jOlZuxk+1LaoXvRAxpZIAkYObytmygBDWkRsNGMwJ
p5/g87k7R/la9j4NhmjQhaC2UPegxdejX+urPSj/pDLI1lmfil2cxQlfWUuEm+7gzWEEf6Xq+GaC
7X1DgMc4Z/ZgD+tal/autJxoYZ93Nych/m6eLUFbUIU1CxlCgzNRtW+Oe/fTmV7UgqpTC6PphEC/
1zG6+eJkC+iYvzWfzOacWe/eIfULtifhsz14XF+y3Kg2UH2SDMFU6DDj2jEJhGQYlZ9VB2lEdjYv
h9Qdme/cllN2u1NtIvgpSONmOoeLZEJ2TUuAx+vKDbrCSfYu/S8gZxiDRohMHRqcX5Hf34xoJpzu
oefivGjtJWNGa/DBtADcU4IU430A1eFBD5zgaCR4IrqWKNqRPee8tFpTpF/S5Eo2RsF0CCS2yEx5
ihyEKxPHeebEGHJgMmExDJf8aq8NmmYWOuscPO3/WDqP5bbRJQo/EapAZGwpUdG2JAdZng3LEwwC
IHIi8PT3O827mZrgkUjgD92nT7CChMqIx6X8SQVjB6HKN3kz92D7D75yV622I0OY0NlWerQRrwsc
ihk4nTh1AYRzuCasMcueRRlIiyDxjxwJhlH0X5d9YvbA5heqGi6Y+VZuHjzXCpItFirnONExJUKX
M3NpxnKZdYEWofew2zkBlpcYTtQjfOMdVFgeXq/ouw22dEDSc+JpxIcwyK3ghSw7DVVBNe4tu+dq
qhYJqp1Y1FomiBJ5z4kEKid6PpLWHPykW+oAzGjBGxHKfrKSuMYtg+MTQtaFkQg5xQFmZzxU+EZ/
gjXkN0SUnFd6oC/BioidZa2iR9ZMID24P45V+V+AHy3gfAO/L+g1o4xJrWLS3nohEQxY48kx2pg2
JUf8XdbqECemYR96u+kwTPQJ1ZoIra0/tpqiuSbmyTkDEB6Z88QSq4mPRLfpP1n8Q+ORMTmEHEHu
dA4Y5MchVPUsb/nTuKZQJGlIDVCQjDJXaSEkTHyuxSE2MuQV+A4zA+X/sjgo07RsmmCDkFbDKHHT
iaGkblcpd5oNTLiBMA6tGmRbTrt2ELOM530FIZphfQy3rmW6s+M3Mnwevrjd+De/FXxige0q0x/2
NAonGhvkp8FXAw6a3pg0VPbazIAAkDFSxUXAs4PWUDp0yKVI8XLZNtOgebf81zY92G/l9mi/mass
BQXwBTTDTjILnhLjE50XkOiMXRkxKFhCSIIsi3Zr2BCE/2qC88tAGxn4MCuWBiHyBNrKAOePldq1
mHXSbiwOc6SyhcM11GJ6KJzFPXFeX8iJxaHDbDzNDIHNzaxaotVawWIuGRvXHSS7UHYsBjIiMWZQ
SRkrTJyO1CBLLMVBj7OpDtxZB26h6k2aqiD7OWS6ZeQN5+/YrkZAckfi6JxNQ62Sn+emkk/mMw9r
1oQNfBUeFT1Aid8sCNuJmDEnebASGGyd3wazZCFslOOdZ2QPESd9sAOekR1abs5VZIYtJUJpsWVz
BKogNjQEAM8tTNiM/IqvQIBkZxUsIF4Obp1cZWWe8D9okrecqZ/cOfpaIlJ0O7HU1GQiGyR7CTzU
Rt1BrsNkAjpt2Mw/TcUA54LBlqQRZhjNpBUgtJCPR4ozClRmTKe3BTcn3B/7BHqAzXsaxg7IeaPH
4MgluEomjSMC5B6qQFmmNiBXTMsBICxfmfCp7ms84K9dbvSYJT45sJ5UaHZ06sqRXDZsMZNY8o6Y
r2OVINw/V9vqxfypmRJQU3Osw7HVZEAKvky0nFZ7hXsDqxEsUQocxjlD4NnTVHEK7PTOSjgyNksQ
hcm9ME6F5B2Z64TJG6QQJMkTSfJK5+Z2MLR8fsyyUpE1HXsiSHjXTXN6Yc6G384RWuVYPO4Q2e59
L/x2EnCDkxjtw8w5m7djf1PBQ79JEnqVxWM0TIlDSUA9JroApjzfBRmb46Eu0uakNgdfBfgnTkfR
wKTjhEuSzypN8vq1IRkVGZHLcOs8fpe6wWwnMkdGO6u24zm//I3CeHpGyXlWCAl1E6UtpSHAJpRj
uR4xmpRCawmhmC0XWl93XH7E0rEGHJ8UFDzJksOSWgXA56wxaodCS1C6yh8kRL+S4ohZHlZAu/Bx
IDJIMBREVIYsOP1zoq6AWWZL5nYMMctCU0S6bjPDcFb2Siw8l6BfuhgXhdmyqQb0tFpIQ2oqAKbt
wo8t9DF6G4scobW4AKqPZnM9I8LzPYon58jByjAOe5LCL6QR6PcjRLH7jSRWulUeCgpf+msEwQaB
M+xu7vwYLYbDSfQEhI4flxqv/kK/AM+OPtzVXHoGAkf0xqzvnDf3axSG+/is21fsxyHhvw5nqO/M
2bF88Lfyu5RhMQa+Q4TGCab4bzpvBsngh3Ib2VUg8kBfrFR/wdpFp8CxBpqDCyEStuDuAa83Zm9s
T3dWeXnMmG2B6zGMDBZorgzqBjn1GZsi2HGbJL7wYWnFsZV9of64t8afGck/Q4WOiTkWXjHjVt2e
K//EYYVPsTvyI0yOujDJ5S3zoQbFCg0Rqx0HC5g2Z05AcD6QWGWOlifArzQuTzc9gwLUnF33wFuH
6SAbYLPBCiL0eQZvocX7sxDs+WAuAJBmneek5JJXfp4fzfl9GyxP1jwPEwBxU2zwcHaE2OlYgqpA
P3jEPaUMfnhHfKodTINIKubklhTJnX4XeVU+ADx8RTXx2eCMYIqpGlx80nGjGWSKNUXoddeEl5PP
MFsWygZuTghlFGPJAGN2YxqFpSdr89yCwDiIogXbNj4bgGN9YHWzhG2OTDjkL9cjoc4sk5KJOTdc
CSZQDcdJEoHsWNwrEB59H1NlzPPxwzrLYj5ER9K44SGWuxv8UEhSIwc3cPwL9qoxFFSu4Iw75r68
UOXh/EEjcqQiUIF55bKeeQeRv14OHepJhJPQ64oj+hautt3vOuRwJ/L3O0gzP8ilB9uwxq3BRwHv
OJYbmPBYXbHrPbYakzuuCI/3Wxb4s19BVQczNaRtIANChsIVEt+Z94hiLYI6xcvXNQPharovHbg5
xknLFKiH7JmFslMLQZyoKQhlzNqEPC4OuGVmIpeBTanANu0IOsngodiACcxYqJCFGV6s1IZ4LN0S
DwvwKkN+c9C15K3A58K0jNmhH5kucpbAOafml40hyb+Mp2sOowlKTjLQkSxHUtt6HWTDDCFdUVhG
aG96jI+N/91EIoF33MUBgzvXw12nEI4c6S958NXcIFXKmAdSzF0weKq9hOUGoDjkNzMLG7YGVvcp
x+C0oEAwPKxJ6ZwhrzDhiVlEBjxx1UX/yQ2KTPnmPY+99D6fmws31gA8ujLRXHC0+HB9tj3WNJDd
ewWdoyGmLtgQfo86CJcwPLTNLn5bUsHlkissUsIELo1qgDYYgglkY3mGxhcWfzBgGcBlasriJSJ/
riFb11AQUxC4JXCqrS5XpghBRY16HbKNFE9WNTOUm+EP6vm5mGV04RXBEoII5UwvVLj2rAFa3IRf
g7H8iaaD+0dp6xpCQuOhKq640S9HjsCErRhsXKMIVMtPZzJpbsN5zPbhsG037klXjHvKWDMr7jtH
T+UDgDYezUzS4NJ+2FINANAOgCwo5mrmScMF9L0ZdscXd0fs63BeIW052/aXXLZ/s2qpRloqjCDi
6MejSbPQBLJeSvw5QUf5k81VDbRhyEDz77CohwhCatBjngqnPvCYoRs6lJRUS6i/UAnTDUGZ0B+V
wUswcVbYDQi9p96PfoykQr5PwQ5mbgyvbm4D/94nb+XBbiQ3P0I+gWrF7I6VP/rAjFSMAboxxqjQ
Vsx0gFY5eKBTOF7usNl+MYXHoDNHapj4/7ZYDfyIJQ28XxYWl0uz3GBmuM67PRI+xKh5A//1iIYR
MyUQC8QHDurJfZ5M5V1XVWrZmFkzJZRwS0M3LramiD+x0QCzIYfS/12evd35146p3n4u/++Gpdy6
eQiqTyEzw9tZaXEoAzlfFP+VnUd4vxnEq3tf0vklmpLP84VJ25ywAHpgNEiMzPiWgczGJiCi2NBp
DNmorXIJwHJK7WZlmUN5gzoS0w7ahNnYqAij7zWJwhQd38PuwmBxDdrbPjhPN6njVnexF0G57Vs6
vgRZGCfxm7HgLBTKnIKxyDi/gnC2P5fZL/5JWg3yidEaFgryUmQ44ceZ38P9UVjoUZtfIV6lF3yN
DYgpxStLK9fjQLQx9Jj9ML/9rCWKHAXL14Usa7M7GwAEXszM4XpEOFR2Eokl4EyorAHFlE5AYK2D
3qT/NfP/iahKUhfJsLkMWhUgYPlqy4hWdTuBDWL//DjEnHtXPwoZBABj14+Qn4N9UQ7PI76zXzF9
5Ez11Oxs/Hvj23c8+h5DFGybwBkLvLPBZrhhUxgheOWA0CSasIFsMpzAER5z9ENZUfYbAqPAcIv1
dODQlKw2wwjJEgAIVXFsjn+Jx8dZas3pC2EqyE4SjC5wwfO350xOs9aOlY3mzDFcCHeDHLOMlTQ+
EyKRdM3RwTqbR3KowJ7Gn6mGR7WxKVw+4mjbL9Lu3ScYBIC0bmzfrGbBMDcpXrCiBLkKQMJglt86
m1j0EV8sy7PlJqw9MlNXJRRrUMBZRq1m80H1xcuZs0IjjqYQCBPhlUYUOg19h5H0dTLTaarJQXwo
Q6q3zG1hp69IaG10ZGW2s1JVxRWeUm4LFspzACaJccBi3AqKruQBmzwbA0TG5Vmmm1TYIXQchC0+
aMWCX3+Q8o0HB+WXEQ6maHe5z7eOSb7AU5Ek75uJWJ6FdSD2e5YySHNLujMGyZRRK/Ajo5o/5n5J
uInZGQTeQC9yjMenrAJKh6wFv2ujQISG4j6c6railOKE6UVMoOXWWiRzkEvwkkfbS4w1zgyagDya
wS/4GTxWfNuCIfrpJpjzCUfA9ghzi3jyX5aLLPN2zLwllKQ3oIgC/3eD+vRWOiq/TpRTmWd4HaeV
kTTg+zTP+mFP8XG+fDnV7kTUIiVN6W7Ne9JTmJXEqWUJBUZB/K8D5wkK81vcYTe0ODSD+k9DCnul
PFIeI6afOIao87GvoPmv6v7TDP+PA4+bbBm4YzkI0eiH3LtlFHTflMKSpAr4G/MXCt3vQ98yZDxy
Io16uifOClnBXcOV4BejEslfiBD8h8/CoTZyO2dML9lLCJUQ4HIpNC0WONQdONB8Cy5EebohwxFz
+8ocloSFAlsnh8MmuppxeQMb+9fikUsScDF/JxJFrmxuqBNHPh0MaUE1JbRzRwpa9ZMU/G9mTDco
bEtMlxZTr15a5Jie3mWScaNYtsXnMMbBBK+aMxsSGwesfQb0/z2PyD0yCkBGznA/OP66xGVPt0ur
S0fNpsZ5Wmx/yiyF8GBiDX6MAhBKFtKUSofNRFmKRSs8EVM/ZScuSSoD/yVhZkXfT9k/4Ar6WHBN
3Z1CCHhcXG94gjIoGlD2l26M6d2A77DskCKwNfcCohZ0PNdClKkeJcC54HZ0umq3D08hxUhNDg5x
KL8WEO3PCRbLqE4heTW1D7rDF5MtV4YlDYaftu6paBN8Xz8ZvZMsQ1qxUQMHPuIXqIQDcBg39Fxn
f9Wn8DV1LqvLiGdFN7Me41nCHh4PLoJZQctStdWJswU23GwmBWNLJ3bpGvJtju+0MC+Fhlom9V0i
qZJ28xuadGZyyB4eGuW8Q9bNbi81QX39UsdfqHih3SClAfE81pgP8ZtKiW3EUTHtsQWPYaXHPoUq
zyiO8ihryvEg4qcZ9STIUcAZuV6SAgELZCL/sSxioD+q1qygYMVUA3JSIUcAJYpgR8VYIAm/haFL
qVmh8h020TcrnO3NSdJfZBcQqF2/QEeIKP9pcLmf3OznsgXAAtDl9za7MJCLcgCq6I6vQR/7wfoB
W5CEzQzzrZVvLrRilN6Bx8lKgCw154rEGFWwaEesHDywDzxLdsAZkNaCG7IzJ2YhfDBYUawr4R3N
fM6ZSEGLHxF/7KJHorC5bKcDF3kFH3uiRxTfnCYi+Vg2ih5zKgUAWR+8znWgyh+jnDIEYnJT8T/P
sfPSV/HHkOKO6NbULmTehiuUDhDvpIHbFOHmdFfluoXAW1dAQ2Zc3tuwdOG7TVeXHo5DEvL5aURB
sljb2OpBFso2dQGyeHE9Tnx3dzqB+SuJOdgx3ZAn8QN6+a9uin1lckKdG8xa2qHM49zi8p6kzAwk
IhzqNsVOl9pujZ1vEd3y8+Kic7lQBJUhRZkzu39oPBAY6Qim3VAUNUQilNSn/Xo6eQyMOOVIw3y6
RlrpgqnDy3TTOt1f8MqODzhj0+meVf3KIY2TEXKZYiSaCZkkm+DPEK3tZ6pTBkgRj65skI85nKw3
p6SpsC7CEtYyNwUeq2+zsOAmZ1uWqKyv4BpBUgvrUT7BFb5wCrcJZlkJ9Nz4GJFx07CaM59naNdx
xl1f7W1kS1MGelEhR8689fwLD9jmee5z737nzISkpJBnhwTjkaYfpn+aoObymSl4F1mQm+bHbamK
aNa4IP4xgRPHHhOonvtKd2rQAC1ZFvmC8XzGaH7fuOoDsHnmeAdpw98HQpiWl6JBjLrvbvxMmltl
29pPsWEj5Abab1g+lquDTwL8L+JMdf4GU4jvBQ+Burn4bEosSonw1k9z52YImM0wgQZH+2WyFCpc
hs+xjhaPw2q56NfMKuJG0ZU23iKe0DRCK+MvHai4DMKC4XRE5gq+xphb2A+bOMGVeljBnJMBMoNI
utf0HzN6k29Yg8Pnrcz48ChGd8//x/dlV8M0he7BjNVMQal8NoffOmQgsdlFFidYPO8Ja6TEPU5v
y8owxwAohls48wl2WmZQTYk5kTlib4SyzyRq5CfxmSUqM9e2An6tM/H98rikTZnaa1fD4PsP6V0f
olNgr8bHcpV3kubJ13pIgR1ngBUz8zX2E9nGwDSxumz3+JmAS04BfQtNGTCqByQApEl4SjirUEUi
knowBvj1g550jSrABKSGxQxEj9EZpGMb2ZEK8mH5kD2F5n5XnVGcQqcADKUDI4GCvyyorSGSsYp9
lGh6aPRksay2MV44PU0jaRdB0xWHWBMZgOCnLeRl9kqZqiu1UArfaR0ik8NdB3FT2/Hk7Ha3uH88
/T8Dko1IFlEsU6o+5gx1xBBhQPqvE7e7/WmAcg7zCViTihw5CcVtOUC0l4V6SUzKbVEizqKSwPGz
vj2WVXfjcdM+zinPqfbYMcabQimDgFAmCn4NN6TphSOjX8I4ng2YsF2RXXCTa6GkS/jR59mAFwfV
OwFEznOtuMv1HgHGv8GJzRx3Aunnu+M6/od90kZFxhshKZVhMQytJJwocQeA/aYF5jCiVEJ+AO5H
uNBY3SZHLLPUhKxPurGSUDA1g4Jv8QtnJgHgwFzvCicfkJNSDAKnGqSSVKw5Q1OQ9lDjQYG8dgfL
Aikq2Lh5zwARfLv6diKa4RbtUfNEr8GvcDHnQhqO0krepAbQ0+t8XNvFVNb8S4BHGWy/jlKyYn8E
tUgGYQM1TWcGpS9ShT/XL7HTrWK9irlsaQgQYAwOJQ2+sN4Q3waypeTHOyY2yN/bf7JJsDC1Dl0K
DuUpDH7gjVeLpUmwVjOVuvWfqAPc2y0XN2bgmp1Xjt7YAWgOPBV9KfcKDSNnICEOJiGrxX0t5LeK
Zu3VkFgf6fltPAk+pTHCkhTHLhkVGNndTXhp2sVW7SBWYWK0o3zgUQHea0MtsjkasMRhygmwFMJz
TzCL67Th3BlvZR4Q8i46UDSgclohmUnsXcrOeAFhnZf6H6OsmGEpcy1GfoKprNNedoiMFiKHHsoU
IUaShd1z2R2xjYUtDmZz14M24M4HN77fpo845F71RsxzgtPwUTSAHnMvA7c0exnjJLiZ0+yjTOjj
jM6PiRGsy5bTLCE8HtYlyxvhOM4DvG+yI1FfVqqOpYBFFctMJFITpte3QYV+mituUZuAU0WevpfJ
ZWRmxgG6QsXTrL0lNJbB59vWLt23uKYx7VHj3qKETZHqcsb7xlXAeuuAhR81cRp8dUaAJUbt5CAh
p75yRYn0guhP9zFbqZFsv5MA5DZBfbl0fHxYWGj+JADOOqr1xpnRtESs3t6lpi+Q1dzMyt2bcSEC
tQcmKOeITv9CEZeu8S+sZtAJLxwH23GM7gkSDbEBZQIzn6JPm3Enquqf2oJnxxDJIpWIr4u31Q6B
sosh3fKDXITlZZPXWo1s9yEWWGvhhoUHLrpN6JZjFzcA2GT5TSHDdV4jJUePUGGZ6PXxjhtv050T
HQo3fzfqBMdOcxfOTXSI0kHBPR7ha0lKTTZUOP+RcBHfQr6Akawg53ll1pNd+H6GGDSTCxe17nSH
82MI8iNfuIRuviFrw28xQV00tvn7xSNM0fcYxfr023cQKX6J95hV7CY4BZx+85Z88dX0BinwTbED
3e0zmtTTumsP47H/ERNjftumGaTtHdOd+swYtQYxAyx0H9cCDR/km/jQrywqZx457hcfXpNmPSDp
zDEwZn2kWiMoBrMCxgsAcgxdYTtfMEGF1zLd22OrWzrpmjryG9QGYLOky+jjTvhCw4dX+XbqCAZd
vTeLkQzGi/eW4LwNC2Z+mwH39iMc1gMcveneaTnt+o0WZXYpV4YAoEL0cpSLICY+M+ki0Ehv5mYB
bp7ui4lvbBNv90yyOdXQ5e/tUns3AMIe5TnBzxBksK9y8m4D2TwLfzqK9nYeiHF2BzpFq2eCHKzM
hAKLsNZo/BC1CEgfN6reXZ+Daund/5eQ/YZZAdOM31p0AZpbBm3RSjOuOim+DEChpNi8JSs/fDhy
g7mwPWF4cAY2W0Ds2Yb6OU9BLR2GlK5IVm7NX9AuMKRMDbli/fodtlVOwQsrL4was1OFaLDg6UFy
p9i7HJcXQiu48FM9g5FVYvoGIwVlEWwDIqsOwzyCM4WM0khwnR9Qm9EDMpc1r8gl45+Cnt0auBU+
y/ALv5PQgjNzH+bfEBbB0JLpLZwTLiztrqWDMbJItUE6gPtVmNJPlBWIstzQe6eiSW6XRP3cIrso
bc7BoxIBqmEYkAF1xnW+VjfnoaPbidfkA8MEokKRYz41x3wEmyp3KMiHCqdnJDLISBgqMwEbRIco
4+o07tdxDh/WOPIPza7DGliCDcxlq/+AdeF4AUAs0qWdviMz9l+CGcvxZKL9DWiOqKC1TZWhJbZf
Iw5QMkkdddKVkHGdBy7tv+VtgY1y27FeKdzYXC4GnTdGpzE2AcZGDiBD8x8U9edlEsG53d0NuXd5
RTYZ4rLIK5yPbfRqCOoQcBzCn2HlhRytds3UMo4TOt6EA13Ecc3fd/OyHYD3oUkJJlbXukwETiQO
ewLjKKgSC47YOIkzKctRLUvTelWiLgumAX0Q1bezP/UglTg1Dg3H7ILMjycCMoWtI3FfYiYzyylB
LtQQjpzas4U91yBT7nGYH4QsN8qSJeWFaAZo/p+hTwYHNwaMtPG9hekuA1hw0lF9Og0bch75ZDVe
iY9JJnXUZiFohMmhLwjqcHsuyVEwV8om5fZyWuyBFgTbsf50rOoIIJ4AWsqG+2KjIo/Fi9h2bPiy
LbfXCI2Tvz9i7fBo7Iu4oGSIF2wBmw0kLpR4rhRPLOTISpiD4AUb0Qd4onB7IIANJRQNEf8B40vG
wVr9CTK/B3U6RN8w6Mgm5zkbQTsxr3tCYEt1qxg+84lwY0gUwAslARDGRCilOc06Sr3Zowb0lbuH
qyvojNF/fI1epNWbVKBVjO3d9HOvJO5ClYhB4708LWX0Yuq5htfyoKweRpow2LN6e3U8mnSnbhGH
0Vkfep8r3wZOPayFwxwhsapBtXjP2LuVWDZ5NBNlxs9fYkBjC4qli2SEhQ4yIVcFkQGnFHX+X/PG
zIhJOD0WVQHMwe23gSnmDZMpa3iu8xfM8j56rOwaeMi3Pnltd3PF9xRv3DnzMy2pKD5hIV9nNClZ
z3UXKM7GIhA0tKU24YwSWp466707Mf9MRFtIH+QN6B4pyGThdDXFpV7D1/N3hocZvCZmzqvq+1V8
H21HBNJ0Tph5433LxlwiCj1LOFpwzKQZZskxZt9eqzR4PgogNOtSGNavlbdjXztUxct58qiPq3JP
JvVbHU7lswnn6soBsc3AP7AgXDxR1k84k5sTUyKDnGFkdQ0V7qSdOutpCZ8TaBbw6SCDK+sL6nv4
TAICTWkE0EEfjU01KCbGj1i18gEXgqFAQ+QJAypkugIzKQGs5Mtgm2KohRFtLuwtDSWDQnQu2dFs
I6dQDGvkfhNSMPdL8SIvDw4vjnfjlDZeTaIv3H5bgdzQHzEzWrLpOC4SgGFYSPwijHRZ3EguHmcw
hoQYGUZrwsXKgb3sg2vfMB8qb2sfug3s5/SuoPFnVo8Hm8f4ZVnUz2lelXGaP11RMyXZwJ/6rlRq
WnxOzp7WL1bO0bY0IVKepL9Jj+1/yGz+Mqr5vCxvvcOTtI28nGBKK6e3Jt0QoIgW0Bf6U8OEuaFk
xP+F5Y1JAgoy9d7OXP3TIx7rSUtdOpxzTYoLDKYjUrPjmedmmUx9hy4E6QzMXFb+0rMqDL1ASiqS
AH1hEPJFExjCELDEcHcUJ3GhCba8oPK8iOjgtA9uzNPOaA5vgpRl6RFwtJ8IGD+UO4aJ2DbwgBla
8MKPNES0Tzj5wa+l5C8Taiesda4IHSQac+WqKKZ76l3BaDqw2DhgGS4Fz+IzMIEP/GcjGxFiOwHh
JfTkYQufHb/+xyeAmTH85YcvgaN/4RFtXVIciJv9Uk5oinB7fT0Hl+AnSkxwGtl20mUxWGbgY444
bsMwzcQcxsuMQPxyqG64xWMz5GlQjpPpDiXqRKhLETwPSdRiuhpebnwk/rBawseg5RnIRuxaQJ2j
3V1Cfgmz2f7vgYgTHrXWyRolX4wMrAM/KwB27RzEl/STu176D9O1Fi7zfbf1P/U5i3xlwVT7bsaB
Zj8vGNXyLLMAalyzYv1ZJgUo6dxf/hqaxX/JWlY/3AAmeNJoY+7aPJPkBzAv3wFIkjJU5JFYAuWA
gT5pucFDs6qBOwn9bSi4IE5RHJ15vEkBOjFL49drClPX3NGbFzyvuHsdSKXUBAZTDeBl1BYhra7P
pwPAZyTIAsCigpnPIS5Ed28JLHZGdId+c4w/r7B0sbhlZ/TdcH7ldD6Wd4VCB4Kq6+/zcxXfsz2D
/CFhf1GqlAXXRr4wlCTWm/I/p6rQEL7J9ALEmsuSzyvRset+Ksv+naL9xSg6QxblX1A75d/QWndU
YGrplZKYzDZLZebX8k/XwKujXJJ7GWR3lEDuCDBMkajICUJyDS1Hn3p6CC78V/jz5Cor2XLpBMdi
xPrCJoI661LsLLFOqhgbF6PfwCPlCe8A2d2Fy/xKRJbs5DxW2T4++rgAd9zUBaEg93GwYNPA3XyZ
INBmU3K3i3cnxNZhPN3UZzY19X3KoXcCi3LAQaFvDc6z26PnAwfKAWDc42+vc9qnvOp2COK421Fr
c+xhW3M3wF7f11iLcWryZmuUtXtpM8E47uKm+bpNvOqejgyciUrGgg7rmYOiKWf3YKgfT9d9mIqt
+gYqF+E5wO1+TWr1aBjMDnHdgaAHY/CjjPWcPRaszUYY9jd3Nq4eztz+TcUo7SqrjRkaNGH2QoDN
v24LXFTuBEg544eFvJhnGWyK6JWgYoC4MN6+LT3DJ6yN7pSuYPDLMPO6cbdrv9Q+WhJo3KjIGEdD
ykFZIo6NsW0yYoSZlyGqDCjqEniQ+87jAKuOx5BBCb2eFMPMm/4kyQiSNn8sFznTSU7upoQBYAQp
AztNr45sw1mGAhGRdocd2YH3aERBRY/SEYWUIXIQaqKJhzeyC0lBm28g6LfDLVdDACGBmWMRfpqn
cHgMHUk7j2X6pIkqwhbQzJ7HkEnhXlP10Q4wXdgYXT/6EcBfk0e8qXK+/FaU21LXvyFhjagZWH+W
CZUtx/c+oGIW/9VMlbit+HSRtuvKDwQeWB/J22uNvBoztabRRzKyKIawOHGVQ5t3nh3cwR+ZnwBV
7JBHzzIjnksgidx3JhAcf7rtN7krImULAS+GnEGsE9L/2LU7NzzUulPZdoEBgQAIUyq+udtzLTg+
Yae60mLe0I1xVfyqb9628Zg/xh6+WNS/HEU4tsBHqpH/Eh3ABTwH7mvQEV8HpQrvpJMTxrcFmSlP
wYkmrZmO+Qdn9yvJgPROsKGQVQ6QUyy+NhkhAbkujkdxCO+em7hEu8bfwbhtH2fibB58WIS3M4VX
T1LVcyyOdVs16z3MmwDyKgOlZQHGs0O7djnbvGX14LKW2aFgyvW0OZTh2ZgsL2Z2N2DjcwMj7d/+
DN7bXnABqrcO3uVlRw7cGG/XfAQDFhUB/GZ+nWbVCKVxNl5AswNWLVatLJcH6rdUnQ26/BecAcYn
ypgZs8OJWtfBWCUpeXlDA28eHjZPrwNBCbYdzkaxG/wY8B1nwEdZf1WX+RPgGaf28NWUpb5Isbpw
zCEzu1CjoehD7I+BqweM4vfRf0uLwN7KPg1+bXRqjJurOiDT8dTiWtBPZFbu4fJRF+z4fdvE4/TB
VdubNRvxRahwJ9k7HVsRt8X3rNY2xUTl0IxwQuKCasr3GATAw/af5hL4iLYNTHWuwAMcZkpP5PYQ
HHRk8RBSc3knSHr5PBeR+7ukkDKgNHBMFSwpWJEmd2alOJTMy4YQGGRo/e6bCRaPF3z/sH9i8MKY
kEtCGm1p43EHJtMCH4CRvUMb1mCzeIeOEkFM4mBtUOCA8eMMkfqABS955NUg/uoynaFuA7mZ3xPi
/g0obpsree/Aqg9Fe5ZzbLNhWAQXoX50Q+LPG8LEEZJIXkzJklUcOyJFQNFjWbswk4NVmo0L7dbm
Uo33F8GdQeS9zYm6VGGL9MznX6ClONgdmc65vhgNeA9SkfEO4pZ5Sg+FpaBEuvePbGR35E/YbT1U
/Ak3I6siSbkvnZyWCxQE8xsBQkHNovdDN7qp/O6VCESeyFH2T66c+qDOgjnXFJJtCrVQScMtDN79
eXccn5OOIB635hChqQTwcODapsQB3tVbyA+oI6ZXyowJWlhpKKXnz8N2av5Oei254JhxBGMpFEge
F1AQPQQBc7JkpJhLLuvlr6Bl3GssYdPvgBJhAEycT7h6/h0Oq8svSOS82iz97Ao1NZCrwVTgoMLP
ZsAkwlHsgT/C+pdHj3pMWvTwdWBM/ehuFcZQcn5VqoQFR1jRfJ2MVryd0kmSL1xoGwAH65bhLFRI
tSjLTqYLAT+dFBPJOrVzc47HlNoO7RbBWKULUDpwr94bR6j0RHfm/pnpqYbTkesHClhGaoRygZeC
DqACsnbDjgqK9nsfJtlvfbcer8j7U+hhAiieDzk2XFOnDtqUTHLsZmOKcm8QHW536OZliWtU9h23
M+NGiC4AnE0OymZcUSgt36Etdi/1SIEXN+rhoCrcxt0YjuxDDJToyOHXtwx8Cqy8C4/dU+44fyzN
1NhRbke/5ZPjZmaKs8MsPgm05IYk+F6OXFE0Yzw8QJ2fhAQsn6/J4KN624lLdoDRc+hddKYc95zv
wZqmD7EU6DFBHdC8WJsFw4C9X3AkMFvOn5Pjjv3KiNH/FSiaqDqCsq8nSiYRVIwHunApH+ClJ9Rx
qK2tTrdfB90NCH/E1dZP5vQQQr+5X9o5+Qyh1K/AlFouqCz6um181TwNd7SRzu45KKmn6NY41iDb
/K4bIrbiKqoTcDuaQLyC3H1UYy/tkM0ulci/osdvUh+YogYazR8rLIZCZ0/TjbIptFSYM3sJEwqu
wHABUVVG8bZ135J5AqpkXn9I1OAuUUQGKcglrwRaBMFyqJdGqM52otGoQGpvRYVPwL7k5QAtjDUe
0p80kwCWCQm465+5fwQOByV2wQBDBzKzAfFCqiSr4yGoMwiv2EUEzW8wDU9/abhryW85QE/OFtrg
ojDB5A8StwCWweSKLOVFpUDZUwph7uXeQaKYbusuzMkIh42f7XJswaOKpvkk1pJIeoq7R/nEKFgc
gOFEyMDCzYQ7EDe/wOOhDXG2pOjKLrCkibzhfEaQYYAlqnD3g3dBh25RBNuKp2USFe370mLLxDH5
lTxdjpeQ42XJpYRsxF/WMHbG6+3gtmNyr1rFRKVDAMPZfE+uZuoItbv70Gv95zmdMJhP+YTMOOFr
DNONA4r1LWZLYrgFkcgF2nFDvpV/cas94k98AJUvnI0ow1BwU0xy9eEhxveW0japcQhLVg0hgIWo
Efznkhrq04BvpobfjatGhDTHw5QF/x3Tka5JHQnxCYSnVcJWTgn4ehk8mXnG0mKRVKIXR0+hXbVQ
yA07F3+FMuOOcjlAcLODN8kP56cIxlkanfi4CUNh5SpxG+Cm0IdvXNcNrzUgxsA48lThVKFAbZAz
6Pw7aqVmvbzBJ4cKNIvHAUYPo5U3A5xGvxSB0Zui1oJRwFSo/jsCShv1I0nnP6M6RYBXs33MNgqj
0neUp0yna4YKSrDha3HfbBzo5hOSRPQNmodbMPKADbd75g+JB5L5vNB+y6dDyidj5MqQwGQKkqUh
CPjuugx1hlHKPjixrEsmYEuC3Qap3CzEAqg6YNTJJJNvaH7xQxw+ugVTkSN5VWJ9QEmH+SUPmSsP
UeA6p9iFUSs+YkHr5N/0mRK/fS3Ly49E1Dup2YcUSAQpPOd0JycOtpALuK5JrDnA6ZvCRi+w3KPq
tKeTETUOaxBXCcbilF2oHTY74hnUuwqFyhwul2UUJ/REnaRgx0UzJAMFAo+p6C4tdjdtlyFXZNJi
E3e7mxKnnp7tvoJfRMMohTvVarIAvi00JFIcY6vEOL3gne7mY7w/+8l7xU0s6xEcbq8Rtum4dPvY
ayCllh+wCMGg5Bk2xBw1i8dpYs9AIp0rLB9xBw+ekuVAXsn/5Bcw6HkaYk4EE+IbYmM7A9mWbh/u
KIZpqEUc7EKM/uNyOkMno/TBswS4uRccKD0zfEbEwZHe6Qosv3gccBaqZVotGK3eF5upJHgAYKX3
x5e2NEGmsu8DKrs5BKehkH3huwjNZH1myYRadmamZcYT2Y7aLKXYKMFzRQMZNDw2XrtlE7kFyMbx
jCFQtztGjLUk3VOeKr3adi/MOsNk436IKLsCJ32XHKZJg0/DhIxvwV5DDgVlfSZ/McfDxCgzMp1z
TzBOc0TcSg22xtDw32xqh1d6dFpcLveMYd9hY3ICkEUDsom5GFfUIeBWLUNQNq6RcbLQGKUjAWUn
bsPNyNo10JYiKIKJMdmksoXrwx4W1FctWbjjIBcsEFRWLrgFOSRAptI0648HwseGntAOBTsxsGN+
t2iB9gRUWf43ICox9HMnE0XOHFfUXnPesV0sB7urVhd45bCceC8D5kfM+EUKEGVK4J9c+LV5LDbY
/Huq4nsSwVNpdNwgBboLIt4hHAEKqk70pAvnU5KrwNuxSojCAY8+6W4hwaH04eKKLLEcATzQW50O
x9HvbyKZPPGMkmuvzNcYinOx7yKvvOnq5AXCNFtAr9+ttUQ9kkQAZF0fyu7MKWUeuzKzDyaWkHEV
lJ6EWvz4PuPHg9VqVjxaW2Yze5oFWgT9PFA63DojNpCI5YajDwk/8erMN3KuMgi8MY1Ms55ekpR1
SgrRr75TkRuieGH/ysmTLwN7FOJbE4EnuCk/Q/+6XHV0svhqMWz6lPFWL9qWVfo2ZcbRcv6CORZD
por7roAa82WmZX4kuAIu0VzQ7QpdNf5QIXP4Ta+TPu078zCaxp7CsBbpth/5kjGfh/dNfbVjWIJz
DTPcQjxmdItQHsFlmDLBImEvlwFNtFnx1f30d15U7/IYKUPKNxm/QlRJgNfT9qdR0cyQRc7XEvc6
IyXAnFO1ljQwVJ6nhzhdftQOEpCkgcswzPF4QHN5i1d6uo9lmImvbMgIk9kJQeTEhV4ur37tvFsT
6qYYBYbcm4jejDih6ZeOxWYUbCrq1ECkhD7fhqdDD25CRcwFUkbSy2WsOUQvLPwGylvDmvrEUUbR
TA3WpNObefxYWEm26QC6YP1pCupGqBqdRE0/7rxvcvyZI6pZSzDDGDG/usmf6/DfuacqLLm0edhs
7KsXjLwecIqj85OKssxAUgiexhCQDjZZRApSxp7i6DYq9MJrXrGX57DUcAzEnmwOmFRlKI0EgtsS
tBm2BOevi/LRTaFomQuHTsJ7fA3/ukYPzdwy0URO1XEYv9k6D9pZNwpsh6bjs1lWI5x16gZKVpyz
dPFq/dnflTtINDhAX9t/+UMkxwk/U6hvmHawtIzIiRqdmg/GPCRPprkLA5lrUU/8Ffub5+pRNzG2
QeMuMlPAhzqz+X/H9cWBXsaQwoJGffFclO269DJ/ZXSA6QngKGcYRn2gwny5D9Q5OY61TDfcEHO/
LK6Kb4OPIlbVXtLt/gwZqpi40jbwJSjcYR4o66PlxJc8rT64hX/OCOnl4WZD/AlNyl+mINA6h5CE
UQ8APoX5/3g6s+W2tSSLfhEiQMx41SxbtiRbvpb9gnD5lkAAJEDiYP76XjtZ0Q8dUe1rSyRwhsyd
e8B9DDETojkWquuZtB7wPLfWqyP1gig5ynfrcJuWwxBTjCcb+dkxhu6IikvrShldfrfDwzoA/cmC
9mXCOTQ6E5NcQdsq2/QpUwiTpZPbgOBCGJvyf7KxaAi2juVpAUK+MYBpetYwGXYgTzUXwiaShi7F
0PHYiO9cmbcDLG+N+2roWzNgQ4TzM/5C2k1mI+ZXaolXUNUVIv6EO9X1ij8yCtnqiygm2Qm2Yn9g
25QJ71rke+PcRD727uYtwNj7rY7oepe0TO88UrFgCYOsCqXjQv3b+nx705CXC0MNV8HLVDxHLe9C
ZlnMeXYAjtT6P/2VDBuEP6+IKt3dhgWILFQBT5mGyxEDmXR4fymFwvG1G+iYYa7eW4MYHUnH0Gx8
7vkO2hXlJG6iLDF157qUhnoTTIQ4HFfunoMPHS8DMPm2kmj0ES2k1i00osZXXqn9/Xl+N/dHzIsh
+OZ6gzVKma5SuimwFye5eOi55rozvGXG/ddphVWMXqlr+Ol2weawZK84EF9I3XqLHKgDmMHhYbev
g6s2BfR0PgVdQrNUXR9X1tGmIgyLlB7vsQbZ/h3jSfWI2FGR4UdRB8+zWfj9Rup1yXSDBwIFVYSD
kSd4m2PYnhjxF/ibDnzwY3Xabo77OWerZOEzseS4o9FsoI7Obo9T/VAlEVGKjmpZE+7LxVzAx46U
2lrpONDKBOPgoY4yutxLHp9qGgqoSk+ZHvCZAGbm7qcQ1LeJcDGWuEM3fvDihvk//gabDaH7+ig/
fpMwZwo0iXq2u7jZZYvo+4yIw18ok31l1ZYtY3jlRviL7nApbzMm3CAplAjw8Ae+kcB9yJKGeSpY
shsotXhp/HHPRg2RGoreYUbeZj6i4b1NwAm86XZcWFGAwCrj2FBiCN/5o3QLIiI6/0k/fEKMmPNF
mhlaZsEo1oXRNyagrIgTWbj4N1yYCw6KC9XP8a/XJWAprDn6rZUY+dPfLOetYFYEUCbnFycv4otm
qOeen9T5GeDqzcgCcID4X6IQx2Yac7/U5IjcMMz78FooRUkX8gnP9Zew0sG9tPcwNi+3kYUukNbG
OuX2BOeB+t5reqAl3xAYc2fOl2BrtHawbkPMc2+HcH7xx1FBmRTBUVD8sptnQkXTLjocw/yfaGZ+
XkWfNNM2RZ7fgXFmimBqEn5VU/Exu5DNEE3sdKUiQXZjR6MiQw/lB6/1nkHDFLIlk7E8Xy3R3N6a
mV1dcJVtraJYTsK76BsAybhdsIhHTO6TVAzx8wPWz3OrQNEmBS88oni+eMZ1AFcpXMIbEfDbM8ff
lAOlTIN4urJNDTf2T7nj5zVMBv2FUoXDd0vFvJzmV7eRGgeN9yodOA7tlo2UMWLTQx+Tqlvj/ers
arvjx8TDMgYGLo00X1IKdlzTivYw82OqsnemZEBLqQGZ6ktZCcg2CI3b5CUjjN/QSN2Ilpfh4z9i
FJ1wghNaSwHqEe1x1e651mugv56RV9NTRlhrjUkA5NSEgsX6z+aoLrAkMFoMOnYTGjhRcP3pB2gC
WJ6m7i5n3RoHOPIo1g1S9RnyyyeHqLff5R7hU6doJLGyrR2Tm4kJ0NGE428O4fNpQo5W63tvqUBF
Ssf8TPzUzv8+tTzBlrA1zuLieQqBvb2NP6KXmO/M6dAWqxeq5qR4+VS6hK96Om0v/kE4x6LWBSmP
kWQvN9Oi2pyviusQ8lZlO3ULgzkEaRk5RQbUm9mBKQfniBPhQgqbaIidlLxUaq9SGjgEmdTCVFvY
TZLFIUtOt4cqFXFlxLrtB7kZqTgJAz4gekR+FxvZGgyeGruiwk3yjFpC7ttqEeGd4vl4wgImoLiA
DB1eIzKiCozA7tvy8CYZQT1m1Wer2N0OMYcMa/xRs58dGxPDPAJ8mF7hzUhfgoCmyeigyyE43JPB
ez+VDh5sH1MEy/tr4G9f9B2YiaK+YkglDgdGBIiLucYIDAXCwfMcxJgprmX8Gfc/wxRk7llOWSpg
RAzDKG/efFxIXQXf3vOJessqSu9+KOB8trHZ3lECsS8DCB5XwdIz2uf7ilffLaDbtIxY3ZrnW7eo
B5WExvp3K4RcyCSFaw6MwxuuYa5RplKbRxAyoAAhigAJku62hBQgBRuFhVqhboFaU1bHt4gldScP
EBJh/1u74nTP/y1PEbagXCxZ+cjs+EKWbhVM2G31m6yzNKu2iRf6K0p0bpmZYBjyQeJvIInM5CE0
mgAM8OZHs2PbmNniBcIq8JDSLSQFlM0UMm5AN+Cft+OUdeSn3/sT+N+em7BbxQpTUkcrf0uL6TNN
oJ9zIC5b+m3z5o8omdOrmqL1ap9XYIsjmYccDXv6AF2QiMR1VP2azsgEzNACehE2OBITBrqdnTz6
1olNFIXJjeUoNeyE1KfuSFeeVziy4OgdgIpj6t2Bufk8wpeLzssr7j9otOi4cqxndK9B0vhhgq4s
5FXImDBjHHEDuA7UERypOmCs31rcagSDGhVIDf1CUtxtFVuF1BLaaQEVI3CmwrMRYvLsEw+NBnQ7
wg3AUSDFMZkUMdJEvUmbr8zyc5q7Aijh4qi1itckjCSiH9UexDd9++wnfJpuZc1g4PicApJ56A1p
xxiKgdB5PvhpM5Ci1VMwEa7F1xQwgqb6HYk7K+gAlaPuealhS9VJhDcukOIgpSlDR1SoprdGK0wN
1TNntjUKS3y4rUFx8I/mn7OIIL4QZoqklUG7ohSAwm9rCiY6o3/LaC3xxi6GK9QRn0loBDNU+2Z8
gwabuFsMPRkq51yNcs/qZLZiHjXm7gZehXK30fBfL9kfAHQBiCH8VrB7yr14Zep8S8VUatIIJVic
Ud5dyhmTnVb4pAd6UTYfj5swUJxNufjQsrwYb2SqeW+1OvTO49acU+Z5fkxLz4Wwp4ajf2tEUu8m
ZjoESPD2K3oeRleXYV5bw5P2XrKZxzcAfxMyxTEbfxN9p4yhMNht3gMgRVgN9uIcejGfmp4XoJGL
R5Zy25h/8UBIrzaiC0HSa1nMEWbMlRXCyiK1gwGlbBihXLAL5sOzRUuTtUeZfVJruMMoC0P3B/za
abgUZWMkRCoeYvJEgvFCzqKoxPRrLY/DLdS3+CEV2ImpC628EuXKBsHuDJp5I7u8VimX/XFPlLQk
KvANcdHDm1JD9UjkayFDMExRUI2s5PmosoDDHunabTdyX0JZ4rGfUEKOxb8lwt8mZv9Bav9XjIYM
KtZ9dqJUIFXp8CSvYZAQ3r0oaDD9eXea0QFtI8zC+xfSpALi2/UHXIEfWuFy3vOZXkGAEFIPpUoJ
UBHCEoayZ8BEVBI+dthNo9xU6teyAXkKYMzFos5noAIuB500XiKjC3jTEGSznN0rcaDuIqTEr25k
8ZmwuNyKX93Ilm6W8HOJMkAapQ/zOqANYpKlmgV2NrNkFqI7wbpGS08oJXJ+9Uk4k8jsUiYjpAkj
/8dUFzaiJhS8+umo6apJOyL3SoX+jdFnQyfDeTXvmUtnDeAl7KLZ18MVde4SF+Ytf6zhtNPGG0GW
xBe+IGPH6XXT8bpRJUGDR1YuM5f5BBViZjPAHlmQksT6zertkpgJAakGwWc/D5VOAzShUWPp82L8
Am+7FhBshhpyW+U90WtyvEgbHpaE4HXJkq7JmpRJspWCbs8N7u3x5+tP2ptnjcNCZhQkGdeA6+5u
d3b3KfvkbnPCuvHdAN2h8Qu5AsWxFiHWABfIFHxIchcQJy9/QNreQXhgqcMJACZhHbdMy7YIYlOf
0neEDIwAmamoYg4kO6jKM97VvnydZ25ADJggwbYFuJENtcDf4S7y2/oDrQTgXleh6glHtl89IE6D
00L3QSVkZBIeDRUBqlrDHXs2mfwdbAZirqcG1VsnFNHeirizIidfP6yrHpJpulr6lOtYGa6a4JQZ
lFFYc7eXeFgJxpqaV4MG7h9m9QzOSn5HSigTiYt6UDv91B00Pbew6nw9PDfxFEpHcGEZaOSUsXBc
zE6jK+Q/tgQ8Lclt5XtneGwA26qiPJ9otzzbBVd2HmPO8YrHMVEdEPrgSdKMeCUn3aH7207JU+1T
7ZPS9ybEye3ox4zOizEpKpSGOYuMHGcAvjnngqxPDfEXbMmM3wR9khtsS/kBE8FZrhvSu245VgCY
AjMIYsRSkwhbRxEoe9EUBTez2eZWzIG+5nubT5wf8/qmgfuS6uzDC2QSchZFt0EsSUmOOQf4eM6d
0fYsdC2V/TDGVwd/+hpKeuz5ZJg33d8yRzjXk4HD2c9ZY6bU80mytVDghww2IbQ1O7AnbRvYFO/u
jEWTNSHuANNXu9DV5y8V1lg8Z42NJL1hqnZibXGlFce4IY9g4c/2DNbwGhjQKfEZMcCYCtAX3+fL
+GOdf50SlmGdco4xK6Ph3zNF9Fs6iCxc/siQ8eyXFL/lnukJcJmApjBnQBZlFHcGezMdcLc4ztC2
dkJwxNbMAtYMxyZrSe5YM+QYDnqO5xIzBd4TM5t9wMz0MHC4iLbWbVRVepFz3v29BMP3/DBWF+oe
VsyRAqL0qCko7LgHEw0uhARGxPgqnQYIwOHZwSWAvq1MQbwUTCODtwxysx8A7Aor4iW+O8cTBu3i
KmA6OfAeoih+CuNivRniOL0u8c81w1Y49owQxOLFjo7aeKWZn3PepDwpygFAoSdjAlYs28AsyTcC
KHQbmLePWwBLIGg9WxaQjWhdYxMp3WI7oEvqaUpGfeG+FfCCyzYoEUMXujxpnTnO8YYAomSYpa9m
SD9Wge9BcD7S/bO+EVbyHTDRsOLM3omgEgvtmQ/73wyIKIYrFqVNtCx7R+W38WrN+xJGN4gGJk7p
jsGFdLN+AlPEI6CUyTVnhBugvU4VlSwhnxASDgI/clZ4q4vFrJsZB6BA1lHkH2iuuyPoK/IhXnmE
5afCHY0HYxNZueh2NT7ak9f9Ox4wDIMd0y7L+3Ju6OIOuPHhx3ZZNdT3YsYAag88FeZvDHgcsxo/
8PPv1B2ETK66J5byZxmpxpAltg9FgCQxqmfHAtAsCYYtigRlpc8i/coItAtlex8X/3Z4gdvzw90W
M4EeIomMDjgPf/ijYOiQD7MAwC0dtunpU+SsM2PLdfKFlmss6BAvWgbaWozRUdKAM3x75WR6E+fF
tINpV8PL+x+y3MCzMph+7qmOOrkfEq0mChiaGGv4rI+XkWNWK+O24B/4B+70rvxZF/C1rEgN0She
16I7aAaWCsWjimH3JiwMvNxeTbd8UYtozMGIk2IE9Ra2URz5UBXwbZQYFPIWIz875pfydLjBOji7
qlOuma1m5ViEK2cFdeCZel4Gz6aG0H2Pt73WJ5uzOfFM1AakJ9ZyNjAgYtThy6Sa54EghWxV7kyZ
rylTmZoDKnYKp5/ykD9r8Ygmpo+OBG4wIDmf185hV3BEmq9a5lOrtfCyeB5MAOdFnYEd7ynr0D/B
I3ILJwUUt9JzuNOJBYEjLTo08J41/uatiPLi0nefffixAAbRJ/hmTPRkPSstREnpTc8AuH+AsVFi
eTOnEG6EOBC59tbqvPHlJO/27BlvBVxZabDEJ6KIj2hf2DObti1cpD2vho8kKKyUFS3ZSAi6tYOs
bqgFwCH9f9vOaLw3j4/gem4TO4nlSWlWNTM+CNAkgw/kRjzFTJiCdRoVaIgsCeARfRiUYsZM2SLK
rAqmOeTiiDlENoY0ZRVgbyInFWrwv0rHq9SKzcfhT9ZBNlIqqA2MadixTKVf6+FLXnskLT6wnD8a
Gh5iQ1UvSE4AfYfL7EQPl1WgRQZcoa/B1pnztefkyhRYNEut7GYWqz8AEzLLYFLtwKbRRm7MZIF5
QlAc/Xzhe5yr9zh6cQC2uorINwKD46SXtJeJMXWg4yGaRDCF0+HR5N9prm8C92agXrFYl4koiDll
KXnMVk5UPtuOD4SyEYJKrKNSi7P0+A/yZJYGTwSBjJYTgQ5u9fq1R27RMOSA8wqqPAR4YC4RrbPC
CIy8h30NcLroSOZ00Q38r62CzoAvwaufFMBjBGUwvJArVUu9m3mgeabxw88J9tZA/S9sbqNFUMTm
fXSkQkGwT4mK0TwaIJBNFJaX6Dk0vxysOBlHjO/gVGqgdgCVMi8GHMPY/wWmaV1Gy6NgARcRfiTF
CSxLLcX6TWZm8u11GS3gpR848p+aPYcOyfMptR6HLEa4VG3ifdjVIl1I6fj0FuYEmEaDI6t/X86x
buE5zpC8UHKoBpK/dxQRfVFjFHu1+aq4FZ/QZdRnWUZPCraBmO+ZjwFwVBcPKPCRPufxjyijY7pM
aCKWhwlKsgqho7VpSFcgDuzpF6hw3wz4y3zM3DqPOY2tSbdG30xwcUHBW/gKvYMGI6YJMlVmfRq5
lhszNmFVah0jhKx3lwQVCpxD0vynDkIGM1i9id9pGUyi2LhUdmhZ+ZPIod8lsxCoPhwKZ074OkRl
asQEX2l6JtuyzFWHrwGK6l8NncpNhL3avZMdipnBqpBNlcpgz0Z+3GEFOdogACC4HOEI6yaLeNXi
QSK7wBV2oxrNFtZul7P5slEnlm7ZjG676WnMkRwCX08ZvtCFZn4CR6kEmA90LDtqIabrhWoFmigj
IZjzYbbnOez5JobUavJuUQzbgVc3HVkJZC186xwz2Y7INkwq+ZKKhbhgT6JGaP6DiT12VsP7NGtT
j3q3fYngajglHPFr3z+R9vWKDIiPj59ys9ATK0wA53Mc1KVt8kdWPYGh3yR124cefNRqc5znLNWy
LX9GOI/4jApqZa7ifUN7CPLHQcU3JSqbq4Lb4wI9DdDQooH+CtPdf00go5Xn5HOzUP/ht8Rlhsbr
xuuUcEBZkq5cX/qEpRMOR08JDEnVVB6+ArF9Z52m/Gx6g1n+C9SMaQjkCk+plD9/mLL+2TDe1dpV
6XVVx/9kZ04Lc1CYajRCPal4l6utjZ+SYg4R+aUONJY3H1CwTDlhcV4+vTD9ZYbAicAuhXnOJVFw
g5BSh7aWEVN1emGCxNuX6xHbO/X2/27kvt+kQPAXKwlZZpgwR1xL/i4jbw2DLpkMlUozueUNfHtS
jv8qT7Rn+o53NCUulOIbfOCRIRUZoo+E19iL2dPvqD4ol9j5koRkGI5ep17zY9UkteKO3LVD8GXD
hvvOEIUJBObaUvFCGE+4AfnVr3Q93i5dfm/di5Gype0UCaSpVaiyzk1O4Ffsi0bcl+5MuWSbxtzi
Q9xWPoU153E4CqvAzqnNmYch4GIohn6IU4EKFZPa8z2C2+e+2v6QWM69oyPLPxX/zhuPzlgTM7HE
1+laXNuMwkghrdiKDaAI5Qq/F82+bgmSeWYqXuIiKplf/oYiDZnp0L6UMSNLgxWyBfKvzkj50s1K
fGDy+9Ag7oPyyLLTliPklptmg76cHU7+1XGf0JeiJ72xDtaesV5X1rE8UcRzX0cc7PIAwIPwdY65
pdOO9224eHpU5lbDTWGxZNPMRClchZzDRyNilPySwI+OHzS6y5M55sC8/AGUyDRGCSytRgJazaFw
AVk2dSOLLFVs2MZEdi71oz1FWCUARW2xG+9NV9nv2CWcn39cGONAsRb4JwCk1Ma8UcAxZVuTHjim
8uxbT5wY/IIgvAXN/aj3S3UdnsoXeLa0gR3zgzJV9EusoFjdFZ0HNBKOlHAbhNBQBOtyxJGdmApa
IEbirKzyR3jMUP1PmB0bbj/7EGVq+AhmF8ChDB42oKV09QnyVQ2fKus5IuVCsuXUE9zkNMABwraZ
N/VQNVXy1Rv16ATJO2RNdxeicIR9wrzy4zQ/RMXH1Qyx6a5EQc8VArsFNsz6vZvQp5sfR+PBzM7A
ywiesW6Ov+Q/XAi8UNFLHIMIBp/efatA5NrFakaBJsRdhZPAlxkKWlOljxnvhRk4CppQd3DZQqfE
4wFw2ePf+ZuO9Z5t2J7Skpwk3NgKVp51ZpgVIP4smOQiSWcoYdl6VkgtrEJKGzYC0zCsBdVqrIdr
b3S/UNQncLGLX0Yl8RIa6B4UF2oAZgA3jeP3ATh9NAUOJvptIp72oeAQ+SrIQyY7ca6nHRs3DVi8
Skoxc7RiTX6Sjp0IZMrAjLllWtJIsfaiPGmD6JP5+hjk75EUTZUA+lFmavFPEHObI9DsJpskA5z8
kjEOZEFc75js15TeRb/7WREnLUjtPUGufD2SLchVUuBWMUDUE1UzMxGlUN5NvUFH7MxFU2qhUsqb
cgV/DctXdraRhpXfVR45DqA2QfcyOerIbDoCGAH+xfKRHOob350gHcS3IYo7TIF+pU5yAI9qLZo6
OIKnF2NF+jvh+qd6BzcKdEllxyxD6RJTYcodVf8BWBAqynk/ITu2WZkBrh6PIDrvn2s4+fftyox3
4/B65TBG0+WhFoAFR32tjhxDQ24syezpGIESZPaAOh6sKGd44DMbo71Uc6xWgeAkyhBKAgnrxWnk
oMcGWaNQf8Qq3Hf0ygKpMXVCmLbyWrdTn78Mx3m8Y4xCiCr6QNXPfjI/AFbw4nxaARwF3GWwgKDi
j0lcvb1muhMaAHFjopXBRqdRP64C8IuVGmLTJ9QJ75GSJS5ZA6P/R062DiEkLoDUEzLMtDRymC8o
rFaKnXkfvTOEobiRif/IxrjcaTRq1r2UHVeD2doYBmI8Ubhr3es80wpy63k4nRqY6KNUh3EefMlS
rIgreizQQ2SwNLcjARgNhQDkLoN8BC3pb3tc9fKCMm6ixapZn4DVXHa77ajypj22sCHvKdS3CoGM
H/F6Zo/gdGYpkHhtgmjojJuBKiJ/ZHX4USglS/a1ifONmng5j58RmjBRpFx0Ay3CQiXNyPZfn1kN
4H9xk9b508F3vPaQB+pO6b8YsDfXSYRXE0F4MhBj8ElV2EGM1nTbIs40c1UaCnplIL8QOn3KUb7n
8CNpCIxebm8dUwQcsJWJKrKFpBInIasSUQmmB/imDTsVEalpR7oSSioLdJp3MW7IsLIQGtAB4eyZ
D/Vni63HL/ABaxxA64kKsOYSK4HgbhtyNWjoevwzBUyYmbydHma9vLLVaSNBm8vnrqKO7BIseppQ
y9fr6y8mh9L5bvOHDaz33lslN2k5XusC9Nj0QPMK4Kub2OUIw1CWfZQj8CRpVGRrhd2LW5k1BKx7
LTrXUdc0IPHM+iQ2PzK4zFjbZvmiZtNaSNgVf4/BwokakalSyxpgiFHNbofjcD3N+M4Y4iWrRNty
sHpYPkf2MqDz327jlMOqAXBNynmrI1vyadNSzV/AmXpYf9iUWhTk0GG1o3MoOvDadqi6tgIyhpH2
zHRmZrT9hZHyM5zFj8bN6Te0zjwF+HjZfKD/CiMO1RD1ZrNt3LiztpCmL6VYeTlFmIZGQjdqD0Wu
5X7CKvlIY4QyeJUXDykRM5wuaPH5VM9WLBjSpxqaffUyFvmfZD6yDHxIWAeGKMZzSJHaPnoJhUxO
U0UKNiglGJ7bccdlkdoB//DG4Z+8bD2ki5ZRCfDRGfKsZtNjMlKKRT24DluWTPgTdTlfwvX8DKxQ
mX0AvLgDU19oGaxV0f1P3Pg+VYrtXIcHFEMLZps1zxohJZ+r5dcSDv6PH9aXRs5DL+9H3zapTUIY
I14KBUFewUL6vDOnddRR7vUKkEpxVkN1m2EvxlyEETRxhHu42BoWENH9uztK+yRA17UiWHnTu3fm
yOQxtSmbtN1xQyDgYCY6orxpA4xF+14UvoqbcwVs8xMY9cDXEC56GmETlkmWA25FvymHJWQCCDCO
NDwNqV73Ljz8j47TLPwvV6B3mtPu/nK79CfCtwjJBPJjtorRMthUwi2N/hnI1K+erSlCYs/jS6kL
7K2mIr75vSCMGUyFhw4bE7ickl2BP/7mrcwJGoyyMRqBFU3PEXi/yHF/ocLh6YY8bLvlrWvoObzE
kNc1LWcl8TgE9vQykxJBrJ/9/p3ykKpg5dH2xFv9JxXdR1Ux9AqYJQhKouZtk88yfHjYMjGtWLnF
n3A4+p3KZy0cuQQ3aCY31iNalKSxnryFmUJLjjFZYESx+kRqM4yCDUERSE9sGSmaK9DgAjEjX5G/
lNHDpG+0y2JlUUD14XnFO6aoWghCMoyzOFfcY1G5zP/NWnLPyhQHGysUqUwetpjPM8f45+DHq8Fk
j1PATY8G2UrwKcRlcwrj74bBGHAAZal+9k/0lh0oMrqJaxnQ+gX4R4lxL1C/uyfA/DOnzoiFkSS9
TVlcddA0sWMac/KruZtFj1NnIgpaypCO+KfiH/HmZKnspVT4oQOEED/yUO9QvbpT8zD5THBw4IEt
W6NNK0VFObyVMSs6VGbzxkoGu+SnUTbQ367t9tKuPDQDO62DIhcB6PBE52onojm5TjPGN1ZXlqHm
AJx+mgf0VANgfxzkB4a/UPzBlAvyj7yMCiEfBtwKy90Mj3MJ4LzMDaDx/FpLd5dmSYabHheWRc9a
KFeEMZ/m6M9UG3/J216/uzBB6N75H8iVQX45PAhRiRisAeYo+tP4I71gNCph1uzK6XvmxW479l8a
RUx/dixsRjI15D4E0GEF6DxJct4VONHPHFwDh59GC/nxlD3l/XC89QaecYgn9jVRSuvtAdn5V9oE
eAwxag/6V5rYE4Yy7UInCdKJDWsPXzIbaP0MRef5Mww4StATgYYI1yuHDBG4Yxi8xPXhU035LwM8
QYtqbZMBkmQFQuPzLxAcnLvP4xovNxx94V3Xest3Pzmfv8/pMhfIjpg9RShP4A9i7OUcZYwYIZee
YII3xWAmZYr3kDazg+wsT+z+jFpwirGe20RQJWVaLyHvKakn73UD1/yw4UZ65FYyHkVdw/71Csic
9QGSb86lk/GRH2YViXPDt6aoIZ4KrtKOP2YAiPa47xFzwJcE6E+nr3SRtF7Ko9IhLxYHp4D3mRmF
/y3Co+YnIlJUPemBMmnby0HAmpwzELQAPrNsjVLWkiWGZ2hWKFMRxux4GZEfElRbn4U04GG0yZ2W
Pvax7GilbEgV7cQ6xQMMX1dqNRjNX6kCkW0f9x7PnAGSxCHhL4pz8t5KDPn7euFEngK8GijtHvya
IzQiyh1+w3uzUliVfRO+ZThJvJdR2KNyPbSHb65C/KmiXQIEP6auAZAssbekw9s2lmN3TOYbIZk4
VHwiUIgma8+zTRMddDshpTNtSR/qYCzwX7OioUzYDe2BxlvDB8uOSx07pxuIKFONgISYiSQ5aOgg
OLCbCVe1dNm/lSdR3SP7vbwprOuBoJvjW0nQAkAiL8LPuD4RVDNZGU5M9hmu9SpqEOgy0KU1Llls
N9i/fLqQ/Kcs+Av/FQDVF65C4SerGwBj1TOmnnc5X4UJ6u9uPIP9rKxpqhcgtT2Qh013hflKbNOd
6TPSmi2BkQoTEa4lf+Q7gCjTl2cYGgA4JbcnQhU/QxxfP03pYboeDsv04Ffc0mQVTF99L46/E5m8
O6DEgbiEUQyocqCfpwaFwl7GQVkQPmfiJ/sZhmxE2hWvzbk7Q32pF7heUZmkDFS4rJCRfCMZTROL
gnNj9OmJ1u2IyyiNNq3lDS5gYN+KseUZYSshDoAeabRxX/kxKWdlwUctqcfA07lkQ3ViIq0WiEfn
eATUqDHQdzFgQVTww1xE7mQKCUlOit/y3d5nikXFcYlMy4kmgpwBsp1BaiHH7CNikM7TpGNu0O5c
9wdKDX9iqTWO1e9mduG8QGkyNmeZQNCyW5yqv/osJaBbhQGoxTCtcesFy82B/3hFCQLN9DTMhA2m
7zkqchCFiNfndr9n7/BG7wHUGvlPDAuZDCvVdS7qt3UJH4r0HBERxJRjZP11uRJ/EtyfeLLP5uAn
whUUs+ERpR7N7ZF2fgIURROJhw7sY1SmAttgy52pDgsKkGP3ODXcRgT9sHVRF13rkMl0ps8pcHCX
Kfxr0DodKe4gVO2v8n38K5yOP+Fc/ImgZJJ5ecru3Rjjx8Uby0b5fCabo23mwSsciYiNGfhHeKWW
J2Kk24gK+rpPQFeMRlxGDAIXLs4JiFKLy+YgpDa8EqnEtj/LrYnJDFR7/ok3UV9mJe0xiHObQSzV
J8TEj8YdzRF6lfzLlIE9y47EfKRlhNFXu5+nXXW8jtDeGDF1QQx+s58aiIUHdpsvbz+3VA+i0Qrk
swsjmwCIQqlmRjBFROb/pCK1qvXNdgMYrlB4FV0kun54e2pQtFxvWa2xO7o95rRciJHmDyn5pwD9
aGAwfTFSrh62hU/4IKV3OEtzdA5QPYxCWuKdw2Uj/9iI3d5VzRtDVTr+kaI23GUf5MfLZF6HNEMT
2QYaT0ysF5tMyNKS0DMqYHE8jQuuPuriFAAWbHNGkA4+FQ4J854ClDoI6OnMpxWh6mKWjBlVicsz
jgSi7YieV6C3miM0PKiiAEZ09FmaBwTgH+Z1gJvhX9g0FMsTiwjdCMRbc92S9MSIFQMcxSv8HKn5
RRNgsknWfE96abccrtncMkNAH4q1DPBHhIuS8aTkgwswmDOti+DRwqfHWozTmq9Mv0u+A0M4rk6J
8yzLkZRsKu7f7gzAQEAz+WmOcJQsCaK7y7R4JiGV5AgNIXlNZkNBuBtPfGMAmR1JL7HgW66ht+xE
A1huRDWI6ZH6FAApGkacG8HL5uEFYvmK/5OK4jR7uJCHYKyrs4dLAyqZKG72CC7KGdh3DGoRfFpr
YyY4lGsd3tzLgXq6xW7IWkbtwxZn+uso8f+2FTVQqlBK3H/AzVNcSDyfje7FlIfKiUg5Ji8a6Zjy
Nx7J+d0IlOk8TEi1Kky8PuBOQ0Ro8yNCuvWJq+llCNfxFsel5lN54h2X5M8sLn05FRVavJVLr3Lj
R9BjsG2p9Hg8cDBgJgZ+VLsXbKHfpiOPnkI/+GULz4hUNLTJy7yAfJq4t50Q7/WluijRmmopizmM
6A4xppp0CRrcbIiYjR/mzMvwvKSY4TRkjWNkQT4MSz8Sla1njUcgyx2tDoQGtgUhBPDLBq5Jhv08
xIkX5PT7tOZ1eXTSMQDa0iSK99g0oAw1NpIaUkgrLZVQFML9zQKMbtU61cqtsi9jXTxMVMgALvyM
5I2l3cvK7YBQTtpTlwD31HwxPVDCkmBGeTK+KfB80n1wSS4+CpklAMKDAJAxvJbdq9pq+L/E1w0r
cqSj/+QWzAqiEJPpCOvYV1ygOOP3mjZNwelnBovyoSUCte/a5aYm0OvBxcuPJDnMV1yuPy8ZcyNY
07kft+sxqXu2C1YDqZI5ZOEAsyEBp2How0G2fT7HXvGdwRFHt7zONIFF90iXpxAFxIqgTPEh+BLF
/N1sIqnCd3wCh3X3p4mn/54V0Tc/FNLCCAnhBROSaYPKaE5v5CRzcjDlqI9IWqfWK/5sfctZZ3nd
IXv3jH04TlNjyXuG94D/MRVjiudTH0ywTowZgiXOez2j6WpbOnLsXZLhuYAuDKgLyMDQbf/SjUM2
Xm+HdngkSjPHMaaeuT/XJrgAXv5EBB27kgmCzGHCaM3IXGGN9CVNRh9L/u9BTgCgAzFRbNb/x0q6
Pg0/NXDEHz0Ibmhiyu4xhXvwShfi/arFKskBBrG2Qi4y7cPyB8Zj3T9oGIdHA+8NLTflNGwewNn5
jMIChUZb9fnVrsGPrZyA0jGuQjMMZwhDpnB7zLCUvY/2bOAmFSeCrv21SmJAwv0aP5uXZOnLjSvB
l8uwN2vAkayCfSuuW2y9cpHLkAaOls7iZg5UdJigdiSHtKULfg3rTBBshurkt7+LsEFSelY2gapk
J5WbOIQo6aD+gM+OqG5KZGknKNMP1NJs0/uQFDiW2o5MfYq6o6S/BJqVzPHxCRxRsESr7O+wPO+j
arvbrRmJ9nuYlVht/cpSSK6RSis5gXKeA6qKWVeOMaEJpHX9mECQKM3EIl40rQm9FeXIqkuiAfEv
Rw6CueJRAK+T0TpD959gIjzWjk41xabmpu5RIHgdBK7WZ30xCTncrOu4XhQUFkibpYR8WrVs1rXm
kY166PAt7Yvpalgr6jklGHYBxZ4z+AmGMfNoqqeJGjvbSGYqTxxHZaKJ554zP/MxOsjPxy/YNW+3
InHgVILYVcI4vDKDv6bi643bQ38czUF+d+6zr/VMJXKsl+zzeZkPRLOkgP3zp6HJ79Ox9DBn4HGR
jEXByuCYlgN7V7+LHzvJ0rzoycbN3Ua9YvHlpAb2T1hdY+5Iqf7fSxSQrLrXsX5fM58jU1l63oBK
fUroZjBymB9LUsw/+SlkZxQnbXbPoOZNkkn8ScAGRP7MOg6Ccke33BziBD+aMpg8DGWns3fXJYrc
Gz03PJ/LMWHEM8zcbc3uNFOql0WwsKqANI4Y22HKMkY/XOyS/xDBQlLWEldfd8Ec3Pbjef2bHfIj
wtyWorfisn5EPhMXcPWAaoLTcrcjH+mm2IYkuFrdcdfDSBuDNbw6TQsKBeyCqP6zcvw8t9wgO5bO
4Snlb7+PZ/yVb5NqOePXmYR7EKBil6PWoIq6c2WqR6zQa3zzeATIhSq86tP5mUY453RfPcY5fZm8
nMbR/w2gMuD9jc0/tihw+vFBSbvimbESQzkMCMjxpTKEYYeDYT4ASdk06VT9KGf333KSMyAmUbdu
UfGBjkME6rBKnmxw388QLB3zUxpdTjFLCfW98FuZ69rd0a2s3T29OegraI75ryNKnvEfiBjx0x+Z
xsIdqIJS2XpseIxkBRA8qSBHVKZ74+2HbOzG493SZVFNQ/IyYoGTO7oeNnSs5g6O8+5rtye3wwRl
6Jlus2h671Y4nvxuUX8u9NW9eIALBUl3Ztep/9DIyuJdzHGjW6DZoUHQCSDvEGvVFQ0kuVfWaxDn
HcFxYl6a4wmaXak7IRvM8L3nNOT8pcPpnyjE6D6wQP0uAQ/zGxz3ETZAjDqx55FCnp8Lhgx3CZKe
x76gIMBWgOSPFKpuJ/NME3JlSQezv+Nu+tTE8qqPwwrcBCjRVP8N8vxHtyGpj1Z5uwe8C+NXGSsO
Ztb+U4Sx00NxGvz7aiS2nJHg/hNyNprnJKm+ZqsKzwGRKhQ6yq5iOTxEOyoERrScnsaccyN1qcUo
odXGhSThqyftsf+aHHOPHggjXY2nNPhuap6IBi9IHuPPZjLDuJv5ptQs2VH/sYbz2fX58p2aI8Gl
mf83C464ICJCoFeW6QXai1nKL0R4ODuOG2aTfkYugU/RXoYETTsNWzD/M5+eOdyC1yyqWZ8Mbnxi
Z2DPUU3NiU9SIoaF/KGMr9IBdw/I4VTcVOriyDb7Zr6B6czt2BzaW0em1d7/4uMzAt+DTtpvobz6
R7VgDI7MtucohKWgRNogGtFBiP++51gtz2yVDrT6AbQfSBsgBz9BUSsZUjrZR7pa0Nxou35ks8jm
X6UdIiSe1EgtKG46GdbeZxymqNNOQvC7gNcdMtpS1LLfQ2o84afoo9J7aAZcsqOFTLQ5pPIMKMDd
kSUi6xQig5RKe16Dv4yquQk8VW09By8SmRQ8uJ6e/Fr3YVDtXztGfJ/LKMEofnI1PUo+87dHmlnU
JHhB7UFpGuU14WH/Yz5r3LXh/uAzJGM8hqJClHaQN4obOWqrcq5L5QoAqqIq5MuoTw1JUQEVq76W
A5+DG5+KLcBLKCpRHC5xxCo6AZDMA9UGBsT0UQNDnUERIOE5b2hR9Z26WSIFP6D5LsuYGdIRoLHC
IISRqiNaUjS6I93YUVNZeoHmJF0XlRVronyIZvjAmpsYdwkCfXPnILvcmplekzXpjT9CM6fPNn3m
TEnziVIz/dZUYigqC1Pfzp5kFJOlWjFWNZKr6+DBiXeNnPIiNpI9ro2KoRuCcEo7E/Owgf8BpVha
+EEzcMZcBZUnwg66XWX6zsH6dT51j83qnZ5Nf4NLx79wmDhpmXRAyKGOL2gA8d/kotwv/k2QYnDo
OCNw9ZN8udXpxiKYMyaJHebjX+ZioT2cWBwadVglJdOLmb3CYyUiXXNyzNhcQAVYnhCyh2y1DIml
ee2XObVzRHblPfXQ7o+5hJLuSa0jmaumYH7I6us4PG6RagOvCo9mogPB50Bla5JubDMo8xUCjZ8l
fmfywpyzFDIlHX2GKIikPWBN/0x7bjzi+DwFVwO8ZYZDI/8Mxk9FgKbwXY2Xopl16MIQmDxg72UH
DhIuH2CuQejWAVZuVLCykMOTp9kM/FgKZNIod0e5De3pCDmWYGE0/cB5TgbtHeJujk9RItFvUQrP
LJ1ADJ5NIrMVTLLZM1eMDtTBsGyB+UX4gDINdzjowQ8D+rf/Y+m8lttGkyj8RKgCEQjgVqKiJVuS
ZVv2DcphBBIgcsbT73dae7M1s/ZIJPCH7tMncNHS5TX4tBH81b3VcgpnavxFwpV5kfINhKtHpHfA
tgcpCwyJKcgfew1aGPVxsKkyyCQAcxHmInnAkpfDFBUUAORGqTa1w1228ZeCEMlDxSUlXMPJWO1S
LQUN+KHBmAZLfmSHe8zcKzYWXE9WCJtDxIMpmcvHwW1KGH482ypQUVDetZkTXVdnfsEExPe3yqkQ
tgoYf+tC/ufMB/Vl/O008FVsaDQz5KLPBnLFGSm5jnu2iBI++514uoqdkyFEUPre83lsph95cFyf
8aGkbZ1kC4zBnfPJ7mJPLSY6ViuoGUOhiZcmgjyL5yBg8E81H+6C7q7i1gYDYVlgONhCmF3+m/Z8
4k3AZIZnLbYztDQuvg6GipsZqhkim9DByHpbKiQoHTBvjGC+XpOE8Q736lcFzQuBIAsVd0eREnln
EV/EBaG6k82EEVSNo1uc2LdW67on3BmMi+sCC1wRG0xpK420mVXVszodBY3avRFznHAhcECc4Coe
2mz9Giv2RNRJczyQ4kcSJvDm5H4+0UziPgDEpplGIM+RotSG67iONwW+TiGvLk6ZzSY7KEwcADKB
ImXjzaAqaIfwcxi+GnWoQaqFySX+9TwhGDBvJun1+XUadkC3BRPcuB1dvvOHDJXqSf8PylkmCmcO
n/8XbsAkNBw8gT2nWdHoX9nMkuQBhJHjqpF6Qvk/QGMzocQRYcnLNIN/FdJpBEOEs1OrD0fcCnY9
RAEjJ9U6VyOnDOiAWl5xBwNTWi7wnmgI2H1B8tx74V1x5JfrW0IG4NKouW9Bgo9PK67t4Oji48wY
TDgClJIQOs5ag/Cn4pkLcI5T5A3Kx2bFfREHwSRrNn4005fChUMaeIwKBZWYZV+8o04tPND4rCcz
LptpvGmp3j6cZmGFSV9SBwI3FwoR58ymJN57OEApxZEOibm2ZnEdeaJbo4kPmvKvIX3KC3MduqZ8
pBY0kCI3gUdHSpKIpCqrTDRng1nAp3dQ+L2mVFy58swuCkhFTHO/YMEP5CQnJlMSzkjrwGL40Vzx
VHaYasHPwyjGXbWIbBXA83PPzKWRfWXfi42/ER+ZLpo0z7SDI+kDF7DxgAn0EHF53f7ZkwoKHn3c
MlagRIDBoDAuc1ryaIHpjTF6m0LO3sGPOVdrKiENswo8s19EUY+HhenMArJoyTHmTU5mCOVvi0QX
y5ITdqks874hksbkqfh/gKxKZmS0M8q3BNSA+N64xRTIY2FbP2xsqV5aT6LLbmd8p267dZ8DOuco
K47YPGAZBZiG9eK7QMi+RbICJZCrg3tLJBJjQGLRQG3KdSZXCszdWsq/DmWE2NMcyfgogMZCeWV0
EZ+0SjQiLNgJMbRD1o0g1b5XJtGJMKk54kAKduxiPNUW3A44dnskWdwV8OYIy6P2Qr9FegMcTToC
AlZcj9UT+Xl7carza2oESDD9nsgXOfU37H23laMW8V83RSOCImklYJHcAb0DA7jEOxCaO0NmOrTs
OCBlCLmM0KnB2GUnBx3CsZ4STW9FoDS3kRqujONsdkuCyBFNfaAJjOKovKjh0y6MHiH6nF9gu1E+
gjZh68RyBFpgJovGkwzdg1VQttlM+o3VLW1Pgoe6BtVm6GikzAzu6ZP28Ed+Z02jOTOxfzeDXo60
+MYikuaAcZC5atFrbgvH6gJ9w93pSccUNnOIBlZ+PgDsNELafEYyotjDEX3imJ7z0/es9j3Mrfla
dUNH0Xu0lVZRDVv4dZftyjvMEAlWTVm7nDScbKlkK76s6NaKHoxuOdGsC6BKtTZADGZaC7+RrRoc
uoHIOZ4SVw6QFLrwO9iK7zIRUE06lzDbychmbUeAQtOIGQH6ndNnpxlJPQiP46ck3KdvU7TrP5H+
gfHYmQLV7fXgpEiE2oxZNGCkcj76kL6885jh28nqy9dXXqnMBYXlgkO7XBsIKpS4hqM97ZKSyhkb
/1WNyz6l1rFgJg1v+pHlKIJbtTxioifdJAfdnJQlF2xOb1Rq4rHnJ1r5bMSOKNjt/3QuDDV313bY
FsX/to5jLV8Bx0FFKQtlq1G5VECAphxqFZWP9oLGf+agCqveCGxZDCRnlozGADG279JGr9HWf44r
VjXEGeinrtJj0Wz5LS5UuEWdrowUn2UcEMGG3dasWZ5dEVW9PEyYzR/qkba0ghJnNM8KCyzf41AZ
ihgpJoYCWYxiz2PlGuc+Qo4xj0h89l0ev5zKALq+bDCzSbdizaFjjEEXm4ibOJNo4gyfWso/wQgw
oeIb+wZbggGxc+yBAnWzFdgQfJAaTLMvwwEzu3J8oC22GfSvWJ3LyOr/0CsYRMnpUEQa2IqpwjEY
y0H5l0RNjEhRy+2ACYwrDGiP9LoULQANpFlNxR6H6wkSZeBSMjMdp9ImaIODg3Md+jCUwh1nibEr
I1oIDfUpmWElGjZnYmi3z8afdQ5UWziwrsmZB9zQlLLTYD+E2JKVuJPXdZg/mkcSjrM0m4uGubJp
stqkIB6XOJ+VNssZUDSdQ+9ZThsKjpPdO0cHBTOeuXLCMrESvmy0niJCf+jdjixtDZut3kHmTiPq
8u6dhcLB7SnX3RCBN3U7mmkM4G8D2i6OGhJD4hSJMOpoagv4f9whBE9gAscIuCBMb0/bWmdUQ10y
vxqsLUZTEU/f3MbjwNgY1QcNP5CvSskV8teD01DjTJLSdfR8Kuyi6u8xXITP/RT19xJE9agsWCkb
H55Q3W/FQu9Ab0a30Q98GOYZjKHRM/BmBQOcMDGuKazuSK3ef4UyS0/etoxATpmLd37XhBf9wk/M
ZLYZbxA2srBZcevyq69BJjX1QJX1MeucoOzUp/WP259WfMOBJZB7x8w/AhlfdvvrxTvjSxLtnrdd
f4WdeMdwcwm/csAgJGCQQ5VMj5d3MIyw6bqZy1FcBQhH5E88AMrRTbEl4ATQndc1RV0BR+y+SAnV
64uVe7yiyADsng9mMqmwOYgLHA9CTYJh+RXVZJLvWBqPhZ/xTM1PAKcmzoaCk75Nxi6/8DJv2Bi2
JtuLFdmyTABQZ5GM+fjJDIaKPWyePqNqKFowZqZtvBXJOvt9TORlyrygLxkaxQGFtgkLcbx97HMV
HQNSCPqF37bM6yE+fW3AlX9ifdu8fsACCr22/1IGfBGc1Bsjovc7cB8TxhvMFSzH/ZNNNYiUIVOL
h3xs56ewrpc7S6HzWxKJi5jtBvN+jwsSw6PIh3JQSYhk5r/9Sfl6UY1gk+KV1/IRhuPs1Bo1p+Sz
0nwgOnTe50m+ThV0LuZRCFagpGM3UIUMHqsQ7YrvkT9UpRPvpMozAK3xOzkM4VfsrKGsNif3xVmI
R2Iv57/nLQLcimCma7sbp2+S8FOyP0Tt21OhRJR+YUYFbbIn0JI+monu9vSRYHUE95Hx6ATu5Af6
RIRYMIGRLp7PY/LqqdDZR5jGwcLaqwy0ddrTuQx5ejfBa7hzIIFDNtkx30mCF0vUCvaMcM2mcFO8
/YQFNUJCjlpT685H5pyzF4EqRP4nRES0Db5amAZg3JfYUqIW/yzlSQ6FshirJ6yiVOio1ip7rmPp
0QlyoX6Q4XMQojAKzgvQ014lXqXFXXHnZrF8lyWCr0eOBshtj1iMlv/1jVt/L0otPocLcSYl9drs
XE0ZbBrhahHTKPE5ICEI0PQB6nJmQmNRnIy7sBLMROfDl1dSFbi0iIfho8SZz2lCWhmGUjNQ6aI7
UxIJXa0GXbo9p2gcApEbt9dEsoWvm8OTbrulQe1TQN8Pf62uXB5mGvdH4GmQra58jmH5XMPxIkmt
KANNUDDEZwBEcfyBGO8YNs091zz4L/pKjmk/oQnvyvQEjYZ6MR5YGnlNuEZOFztf8NyxAI2Gt23s
j8/zsGbfiVYh5OeMDMCKAFN4n9x4+TOfmxx/XORUKM9BcPALuOk9noqzuccfBgsWCTNu10PCvsui
Q7RjXumkp+XVD53tE/MGkVGp2XKsDT77KTFcljgIFxMWN/iFz2ZIcAJYy6a5jaciRGZ4gt7Fxyq+
Y3BYXFUZW8TpG8+9qfwQ1RU1/D31LRpgcFsqCfpOo54QCn1j8+I+0OrB+5PEBOwEMIjHB4gEc1zG
Arq5U1NcRJSvQey6ZOqwgWUNjnLZv8vA9h/nshSVaqqfu2X174zdN53hX0JQWL9OW6xpW5Z/pZSf
KdODkHDtpicBZAFi8ZN2+TPVnOTdDntOzq/gqurw4sgHXMdpdTVnCQlG9INvVIB0y2xC1ddOymkR
SfAzIbdGUgthrxiifyaQnDF5eT1trkcJwBaBwseZAg+982inzVWn54HeRAjuHhg6xVdyCTdGuc3j
ENPkD/Drzo+RQpP8assfxUc2LkCNhpW9dgI2IxXYv/fPbXJvXnnRtkfnUKTfPxQ2EiRXa7febXJQ
2wKsLI1pgbPYQlWZ/PuIb6epZHFXT03knS+GYSYhu6dNciYEJGZuXJ365rMZP5rdD5ErFpfr1JyH
HeDSM1Mvim0ZEZg/eJVxqOToie4dypNDFBLzbpHxFYfBs7Pjz1HJOiy0Yb9d0unsLyvWKJN52Zl6
1HHGG9mOaF26dSISauTQ0WgKKhQR6ccNmNBzmR4BxB1yYxDtOTArXFkR91J1b0TsmKjNzFvrHpw9
m4Qji/AD+R6kzOcGQpfKXEOoqQtYeVGNHN/RyLPKoSAdnLb6p2U7FVwyEYq5mwl+tGVpYtacf6GG
h4IfCX7grstWUqLgPN1heHwPAgobmPPsd5YIUpHZzewhKzpFPu4e/ojcRu5B0QlH0IhZHZNtlpVT
YjXezd3ysK36FJDcbvCiIGeshCUV1BzHdY6mpct+Ge8G+/362YZFWIiBbucr5rAsWBg9D+yk9ma3
q+GIMIu7gm+1fWJGjZ9qKByI6QvQRQjIs3F7qocqhtP4KduDhhH7wMQKhlOfKDccT/t7aBVQenLY
OK7HLvG2qLryYGP+qwlCIo6B4KOZxfzkTjuiXUjWZaYfIKeWw3RRRgG2zbQYfT0nH8FA7j7SAyqI
/gB2e58R77qlKpudClup9MC/GDzvT3g2MxlyMZD7RYBJdTjvsvQKb+2cRxECfCV7RklDRLF3TBuM
0TFC2kEQjRPdEYRVMPV8ToYMun/IOjf/jxmD8fnMzWMGUB8dBUz0az9iC5t1bCSp4YTH9oR9uRkC
asCr8VSNHMwGlzJgjhPQnfhM+xCsXESGaO3zsLwrsGiiHmuxAMEW4H1eAXCsGiFSmOnYyp3ojlwx
pE9BtNEXp6IrEOhzBCPx4JQ8+4TcZ8eMrYIJ4E/Urfx3LSN4Bz9bTy0jHghZga2Q9Fn1CJ5baNZc
CQVd5eS0I7IoroHE3JGNTyPW8oE3b/lV70Tc3TAXzgIg9XlHfURERX6XQbZgrIH6Nh2d5muZtMwf
YCbiebV+k8GPNfPQ/G7EQLuUo3nd9QT8JeoIqJIPZufpTrAx59bcIpL6W0HjebBU5rlMSVdbOGDn
cXlOO3e8SNNp/6kkq/DulO4T6L581baioxrxjXABR17bBsV22sASC3bTmZ484gLvlFZy3PjX4Pw5
qLr3otPrBnLDkE0gfcKDgbnNWFRv3do/p5N/pxKKAqigNJnx/jrD+4hsbg5ynEO+pKfZf1rxYsCG
A6ISrE7qdf7whsheCOlnmKjo+gBM5bipOUGxCqglCNMmXKg2hbeyy2ef9+06NXPXxG0eCwC015mi
C+9HShWbQlJlwA+haOSI9qb82oKIEdaR/UKU3WWw6jjAYJrQwfA7qe7pbRVRonZSH/ji6fOHcEEn
0DQXjwLb1DN2wwc766cYRH8rMWp32r6655wnRHpHrZO70D3F+DDjFx9S5rUx8+ApPOcKtGdA6Hzq
AA+6BXVMt6JoyycK6p6B+L1ThNk3d+OJTuf8Hmey6C6Z+6c2XSpMb/l+GNnEn7sVcKM7UZv0UAAn
h0MZKdFrN0qYgBACPUnJxLE5fqk4LTCNm6IXSDvprX9ajz/sJjCPt2rxs++2Ez9SmleOYrlr8vpW
Yq7AXiO63Qe/h5TVOZgu+EcYAFyrFF1VgDoCq2KUJR3hhVfOrEunUmOMqRjAXQS5zbg0wiycbaoO
mG5W33wBhHKZ4QbKv9h5rIPd0A0GSrKv4IyYiLy72PDXQD3Ju0onGp9xn7Lauo3X7bGAAYrr7/NG
A4f3AtyahVZW/sp9TjIXiHnRvpoIj4FlhF8PL8nNgW3ckeyQOQS9NCl5XDLnl/cJfHeqOfwLYWXy
a7DdiTFnclvIEjJhlXO5M3PTWzj8TLdlPEG5qZsIXARw445g+M5UYsfu7UeulDIO/px2pz8fCUNN
iBEoQxm67X+BzxksV+U6RnBN2JAbQ3k/8jtt/APvPBv0KUNq1Q6t/j4Zpot2gOZz5NQvK6CMHHiN
8MpfBie4JcmYMqrA8OyNoBZOloyTxYxRLDDL8H/J9eEkFpdNVFIgM05FFsNTd1oWVxyiTMq4kS/M
r1OiWTkWMytYv5lQWv8gSieRtEx3F5+JHp5d+LW8BzFnKmaUmJn5PIAPlXrOD95G9lONhtgK8Wym
AAFuouFxqyc/oqESI8c/w2kMkHnyZ/zNKFE+c0fx7m7SZxyV9+SONAxi0St4wFzs+hWAI1tl9V9i
aBrbOEIJHzbMDhIdBxLSBQt1L/kB4H5S+AYOb6CXQAV3FaYIus8z3De+GD2gdymWjLaCK91b3Q8u
P+T87mbFI3EFvyh+9hfuAl6z7Na3bZquXX1BkQp4Hp+M+0EMJmshvIPOcL7PoqG9MnNqdDw7iGWc
cXXOQdkn/KR6tlVb/SU589FqdswoZg5zoTokGlym/rRdHovTP0BbMCKaivrIRSgbR+Av8EaA/CuN
sJE7g7/4YJHTLqCGoG2OK3z/Kmk88uZvf0Yz5S6gMvWZblqOg5KxGJ3WnKewtQKwkswUPIBnI6dl
S4E3+y4wCO7Mpar4LsBAuawc4j0I2ryQGeYuWCmpsJBjW7bmr1FDFa5hp3VPMrMyfnSf7DHC5kiy
F4mC8Q2+LNdueGavQgMHuQSgBe4pfHS6u93kf3OmAfRDAv143EWHoIv+WIP+ofFXWKyZBKm6NUTa
uuMP9XXCwM2c3YzbIWyiP3KITUxBPln2Xq7tYkKGCEcojnPeG/v3o8yoK7xh8Sm8Nr6nqJJIM/Wl
ONwM+WcaFFDRcEpagSjLimCc+NFy5fhISkkBzolaRJgQvxWxpDWtVEyGl+U4KKDegWY9K0mv5TRw
N9C0eDhR81AVoNhueCU9k8KrvmGjFgPvmlVBJebxhqhNmbHneAAvcBIPwCFZw7WlbY4+/D3IEQys
cfVHXfkkcreJ04sdoPKW8eZMoIqn93DrDHWNmzCgv/n2ocZrXucTCdIZ/duNQCE0nSwj6KycVlyI
1dFNP50xY47pFV0s4INAQx4t2gDNJhpVkAPZmSlFRaPFnswcbnoYTVsqoZhSCM2uYGPKeZPvdvsf
A6P3T8cq8E6SWqz3XeqWPuQTVC1Wijs7v/41dWw0m6AxE4E5io815D3nT1H2dPSKALRcmyDhKMnh
41x34yn9/4C3i4h+p+ml396goV1UPQ6KBLq4hCOv0/YvYtr5dTuixurCsPwPvydmVqb63djhldfm
0yUDDe96mOrh81RAo+KbxvvDaWznR3+jhTue2uJ2qSH5s1vXr1tDMi4IVvmfk+JNuhXFNl3m2NV8
EuPIGdhSNLy6Np3ahYSdtf0FfNyaTG1WVUXG5VWHyfWnEOEX2SLJFIz3QRns4sM0sgMv8329PaFH
Pe6uIuwM7n1vV3i3S5i1r7sNHfFFFSvKuHJILIziNvw+TRwSzhlOB9UN9zBWEAlmNQIzPBeq9DT1
HKQYhgcwsxBauwNtleH+FGiIpZopfzT3TYaIVHRLIZ9MVIikXcEd9DVZyMBwQARpq/zFdQ9dNgTh
ZeUP3QOz3OjFXzjyI7/12uu8oqfxc4EQHm1Y1yxFcuhSb/9jQmT+mNAQXSbnU3Mn66ToDDWJ/OwP
4Wy0QbVh5JP/Rig+3kzddHxFun76Wuk8xbSab5mCOlRl9svBt4tCD69ylhowzcDpZyWck/If+C7L
OUfsew+vHDDRX9YQRA8DzYx/VhW44tA2zaqbVCOqmImQh95FikwjyZCVEXK9RKcJDsi2tN2zn8/7
GzOmREKHobRCus5lVHzfBU4FIFFML+dshPdHQ9173BtSo1pazqxczszn1s8VKyBtfxRwyHQJhd2W
8kLi0/SyjtX6c+qWl3nB/sBH3H9L6QUO7cIYicgYhYW/DtunibujZaueNm5hh9yxfO+dmekfh+Gv
ieG3lOrftiJfrc6uOpTpL1G2ZwN0HIf5GC2XG2X0o1PyO7pGebdITcR9FR1PBuksIFRuDZdn3gyI
WHAOU4yoAoX7iUGXw/K46JhvPHmP1ETF52o7cn10Dq8OL6XieknLhLRdt/pBxBWuShE0EshF49eA
6JKHOpHExqeZy/FaxWRwIj3XyU7zYzaw/aNIGScLZ/Q2qdaqek2NR3LJ45XG8NS4BKWkqfPXJuEK
uhNF+tpQsugUHa+SVsUDTI6Pc68FbRf549Qub9lSPnXT6WoRR8yFgn1poldxYEgX+r/wZqrpVXcE
THUYYhwB+wysYDX/mLcJVkeFlkXWJtFWjO/K+7BM720NiE+Se5Ik5HMroo9IMXNKseIvtJ3uokkl
hrjmxJ5L9dolDHsicNQ27rEZP6U//AbG5IIpHwlpoCScttNAyZMjYvQ9SdzJRHu1Ob0BRxmK+zhE
0G7pb31AYYttObpglmEQwJmRc7Jdhl1Pdos0MUWJQcBZtI0QZV3ITQ30y7/teSS2GalAKwDOgaVv
3rv5Tuk8LIEfGX3Ea973GYJKSoVuAUazj8GdRnkpHF6TFZB5PIMicC2zMa1STgcoTCOuKfoGI7Pe
kWKxqNzzre8VpwMu/c1hK5dvgpMrlxsQPy86PBH4ACOxVR/Zl4TG7LHsAFXyfaYGVe3mj1ZUdjG/
z/oxjoX8y6as7WkMsm+RUk2g0VOFme8qKYNOSiE70YR+OCBjpxX04RWOEIjnI65of9XRHZVcyr7L
rCMiH+B6OyHKhfjGRypPX5yUJrulbHqI5y45TJIBdrAcnyK1HNBp1jtHov68DL4mXobEjWkgqmMm
wel5RVU5vVVo6y4a3JI+7M5k4zp1PKWOYfeDgY3mND+N+x2wojvsL/dbWz5Mab58J9EiuY4cBoYk
6dDattv6/4O/yxgzX1ZEER8qWEVXOdUxcJucx7dG1ybF7F3Z1ojtgv30O2+4hSaPhi3PGPNYtpBN
bMztHDkdhkJHZP92uXcpL3w7cqRup3K444Snz1shIOXgJ3qLjEfOSf3dXwSkleAIJt9p6zG92RXr
P755/cXQeYtBjE4y5DmOb9sgKHZBSVyFnPdOhfpe///kcEI7J/zkZtCeQy+om3fHPIRYTlnxk6sw
HzhsXiPZO2IHxoWfDucnqIUty7dwlruFcoIRFgMCaAAgaDKw/LD3DOkkNfieViBoJaB02/jm19mv
bsMtnxwWjOSUxwbNgUXccmXTBlJkUyrfm93l5oUv5tBCbgO4qR/eGcmP/5JxrNENYJsNlFeOz48p
mNHf9ik1nIEI/XGkBiJ96KKrex/minSHsaincryCFKGClA9mMfdWmkFy+FSThmK26PZgc0+XVMbS
syR3q4hjWS/aQGoCHOygoeFTg2cJLA8g0eKA1J+yLGUgf4ZtfkVS2/nSLJBjH7azWZeasU2uQXSe
gC/4AU3aJCvg6JwErz383j9YQUD49nuUGyu6DsbGzKygMrixskwJhn4imXv4vWdNPGQMoJlywlDo
I7Ereo7HAD7MTRRSpBN3Ap0DxinEIxpE+KCUGlChkNXxvDqIJdfROe4IqjvncBZUyft+Hrxjzc/F
NoHcORfLsUYZPrAor5K6IqEwxDyhkiNFdZc5G9sHIK2syDsDYGpxwzrAAP6LHJ/xGPQRNA/cyWx5
At7IQo8TlojrAk9BqziPsCtbN4bBA4H9yDQXJkXgwqqMcNrEqz0BweccC+p5hiPcDLv1Mij25XMW
4vLgxpCza2blb8B0wM0LA+w5H6A8N3Fw6zacIvyX/RGaF1Sv0MN8IywBi9MBR/sIY3lExbiLnfEE
sH4y48ncuUekdzbHN+vuepTZEpEiNzMJLpccqMTksgbRGohdVm39i4XaZCsXUbyxSCsKM6ti/I3e
SqkOPSyKi83j6t4cIT6+jlvibT+bM629DqdB7zmEd+7M+hJZ0+BYtSTZoEHkqfyb52coCM75b3Tk
H5hR/kN8cLBMKh7aWxzSKUhdPZ0o5fKN6AmmZXfYxQZMrBhl4/Dwsa+U4jExlfnUIVA6BDPrIvdh
7QQn2gwfYRHUKHSUwoLMP6Aa2v6J47T5bF/EjClmrHDIJm+YGNCOBUogNgqX3c78B8m9XRESFJrY
PPI4CNGScCJhgeQzPHyMR+59GzCSSakoSm+7cpDEUXxzUwDyVIz6JJsrHG5aB8YB6Nb0HI1o69HZ
uzgMAn9J7x9MzzEBaEBEdGKGnAcdBWSn12SeVcpomiuw5Rjy3FxkP5w0fEBARVXKZwhI3L2scg/W
lzS4FrRrpPO82d+Zl4ubn26to9FhKI0/ao1/EwvIUqQ28Ce/SucvcIdxYSl8boTamV+3kBmFj1fO
FbgRIPFeWA51JgV49xmo8Cv0G2h+Hhq7Bda9IjhyF5F/oI45eDFXO7s1sw1F/nR+DWDFs+5oYTOm
hJLZvdVnkOCM2d01/fc77A24hv0w/iRklyo7yuGS7M7uy7Hrzu7F4LnnH3S1PFi/mKod9n90dt3C
aY6tDcTKKoUZtMEmJM+Hf+1qoPd8FeABjPDBQUB1d+lOWPLz3nGAzLzsW77fRlx9ApLCDs7Rjx1q
Evm4dL4zQ3VAHZkcoJ/7K6mtTo6jnqzt84iewjBjJFpgo4op6jzOuamkW/AH7r707GviUkY3Rp7u
TxoWY1LvTMLRS9a+ZppsCIHCZu4dMGNGbgYJEWnGejhyr+EJwOigEyhT9ef9ky7seyxLIF6oq+lK
aJIB7hKrADK8H5+dkWY92gJ6z6Jcf+STu8f4NynHn04Y3EMrfq/QbjuTLg/P+Z5jZEElyMC0qcaf
doVLGNxybt/GXGiPXFFwEwI9XXemVdxAokENqTohC8xfprhmNgVI0rWw56qcesiMrQzX9fkFNvd2
gHURM2gZh9iCmAAANQSACtAvzw1eaQZFiEWIOLnKaFzIL8VhRjNgGfeQZMVgVhBDdtakejbBHc2R
jhF7FRtIlC/7FRcZD1gIPy1LoI/if9GtbLZ+p3KetDLq9fJ0j86Ea/GMCsJvgvscAwmnZCZDG4OT
fk6lgo3Mo30RcmfmCzoddAM4bPYDSOncM/DEo5KTDoenC3cv6vJOpkzY+8GRBLje4do8s+PjruCQ
KFP4u9Bbvm5Y1zJFTx7NP4oLl4PQw5bSX/Qra94lZvHRWQztU/3XiLDmF2FpQH5PW4qaAzIeswvi
hTi7x2wcENIEyIeTanmlm4ivGDYNVwSM9pdNvWuuki3Jbsx7jJqWt9AzNcuQw1RNxbEIDemwJvv/
qs7h57Yq60WelHU8j5PyDpGivxP632ApgOV0jTcpsaJ8xCjluRqsjVb3LW7PJ4AotDhnmp9iSYkk
wUBMEAp7v+ayY0cTEehSfYIF49QNWMYpPx3VbGccMFkP+SWo8uMtw/fyv21Vra18iyjUC3Sb8VBk
soxZmL99QE0VTipE3zCTU4jZCBMDEw9c1vx8OT9XW5Te+acMCoWDRgfGAb9pkldBsOx4kxyDQw+I
GgJ9mmm+SH0+SRzvUdOdn+Ab/jNdChXY8Ua6CuO/5MQmX+Ukwta4qV7kU/iiVmF2tEC5+IhTAG6c
eAR1LsxZzNZYARMiM88jM1TzG1MqcJ9o9Kzdjv1wfhtkGf2rJwOFtb0lZ4R7bGQtO9StZkdBoByq
FI7Wa5cBybacx5+kHUdfnSTOg0OUZiHHkEbakv/hzIpV7vLbtKn5joOpiEWaTdkGym9UKpSfxLfk
mx8BgWhXmKkCiqM5lXdmjLG41nvVU0JnE3vO6takPAeXY9SCVuBQiqiAnYT82djaQcjLyALwrUwV
c8kjUHh6TiAl/ByECpY+Jp0+qiXObbzF2Ch2886IYxTeNOd8DgAtNhZ+HnBOKSYKn+hshVJg+sfx
scmlowJLB9JaLobeeaHDQr5ODrWUxx++RC2CxxRhkytSaYag4qbY8BD0q+Q26uAZ+q14Ck2UfTM6
RIc4YZ6TWzT7p8sZsIsLQMktu7B/0SvLkG3yXdmrkXY6GYBYRw/rDzsFXXq7A0JnUv/Urm8n5sJS
C9Z0/ZWsphiQBRdKnf2ApI8caYFfFdcYiOy/MBOMsFvEH77gVccnzlZNcD8mPKe997cfyZoUnd7G
BjP5JoiKKK4RYl/A94Bbqs+rb5Bt/ENQHn8hKnqlyBY8Xd9kE8NjNJbA2XKmnCfKI1cm5Izzo3lP
30N3fdUfEYsGBB9d+J1Kymg0uBzIeuTbVQuvhRoUfBK2fO3FtzY7jFIoxO6ZAw5CEfj96r3PqbBh
aZc7CJImGP2IEyUIFJMoJsQxYv2D3lawzbjxdnhg7IP8y8hF9tnb1//QH8HMTwfYe8itX3tvyT7D
jSm/zhsFTj0iaoIhqrYMVX6OV3cWslJcl+svJrjxEIlcAWoxY+2DsmP95jcqe32eroyN0LIL3OWD
bwS7HPCLfTDLuvooLD7AVqbF0wpjOCYl3j74RhGTXds2VN74txg+Dk6xGjopzj7oZorKduAQQVds
/OaCAwH3HcbVLk/TxJgyE5dg3LAepY+5uIKCogEqVh59HAIO7N3z7Efh+d0P26YElWHti0jnUBUR
8/I5wppOm83tUANt4XxVnTXxz/lrzEdfLNdCMVbQ4vgckxi/KWSXouXr1sXsPwTzcfkCsynkFoQR
+S1KA5q1jtBtx8PLfFOLFkRs3gm+lqCtrWc1O2f+zTlzBpiVpmyhIqdovxhxGSX35wwwz7zY4XYu
D1VfJ/fTwF/va5izR4HDE72Df+LkRVUL/xf7VXwCGPDpJeaWCDKwpS1KtugYHs1deB8doQTpKix6
rpEFunPgcWtNrG1MX2M5xGuRx3gLz1jjcR8qh4GnxW9DBtQo/hVPsYdgqce7Akj+eh9tAOm87c7M
+uS4xFXyk771fZtUzjUcyB1Cok6BI1MK9bNnxAnRiBKhWDUulKYwjvn/YlBTCn8gtwxbyt5VtsE5
GC8at/0vbvhusTrXPgOrKuY3+dDq7/GgGPnY1pyfsaB5qjFulUqSlfAFUO0thvZ5xygQmezM73OJ
cj9ABZXuu9MElNO763lAXckZ75RsfeKhcBOP6bpU83Q1GMUOEEDR4pmDoYa5k6ji9LFeyf3xjY6H
LmPavUeBOvIjx7qyHDRB9nMvuQgrmuE+5OTOTrwUKTMLaBo3MFXRr6RSFe50wXMKxg6/0j8BeziM
0u9twcZD86RgzD6CD2GMcwuK/oi6trRJZspZh1RPtLF46GAZdsAl8agTv6GAgnD2PrVddbHb0j9u
zI+JF+odhswIXHOsX9x1l4EP5G4NPf7cPxcY1A585BXD090+9Bgw7l9EqKk9tr17POafMigPN/ng
zJ+bcl99N92wnB9tSppRIqZn1NqJh9Vy136ps/B+YiTKwwMOsaQL5DjwqUABQbAobI6acmNq45B6
AY2bZwGJdboNZo6mICc4VQXmlWFDdlL701s/N8y1QaRwD2cZQwPinvrPXY+I83Zod3VX4MfXE86B
IJZABpztUdPAmGaGuM3MuwiZQSLB7/IzpERy8u3W5LGbWaxYETD6WKkNsgB1Q9nADYipADMClW8A
tOh0WKqEJlHfRSrNHH2840aawoCOhoIe5fa0UoDNjrbpDj+/DRXTtaYjV74cp7XvJbG0kKGcLoPq
l0ox2HPaB9G8/IEASWnKTYQ1czlmF107hzfQ7VZgxYLDFvXH9gl3H8gv2Mr+dpqwc6mI2BWm4tbp
TPAfxjbyrceVCquMhjh2ObxheQXl0d39S5aE2hahB3gQX6MnfeFPBKkE+UWDr5hABVeWdNjdwcJb
mfoTWjPf9W2UQn7lpstRwh025t+yTI4d/r6iZEi7F7kVPbeiMCcpsZxzgfsWuyRhl8QtN60yr/KS
vwSsIWfv6i+/nd5sRMP8MfpfOJMJA2gep6z1Pjskk0E8QyhUoA+Zm+hBXTf5Wny7nbjSPD2jGUy0
bhmXLXQ8AmRQfZDkA8gwZRi9RzkHpmjqH+FcKZUker/+sg1P/9ItfgL9qmFlTM1n8hEp7PWgLMWZ
wW16sBqHmpmL3BvPP635ckMWBzcQnk8dXWJ+plCMsQQgcpjFpuZZCJBANKtl3JKbTYeDJKZ1uB0R
9ifPKGLQsBBPh5lUeroz07G+5FyUdNafqb4ZKICppyyJDLETB9a6vyr8/QspTVALhtC/6ZRBVOF5
9hXWAjfUjoYq6EcIIOAZBBHBtJ7r80u0E1WC82pGhnrYPLWpZ15x6WEVXC7BH6cvsC8kboIQZNa3
u4K0wtiIYNpT9lQcT9fwk/mTajeuDSbz3Cu9YinXNakvg8XnbAnpOuYx+zGjl3DJR6M6SUAaqafB
dnGIHznH5bMV7XfMwXLMXJiXlqCq9Yg8t4GHtB+z6WLn7b5B9P4pnVrssVMRvTBllqZsW6j51N1h
u8jmHFkFxUZKZ6QqVA2OxENADoxYcctWtESVUb6NCRNJIuXKS5cL+ePGsygOJRbNvkAEj19huhpr
rPxQ/a+qAwYRLLuRbHc0SlVEvxVnWsY7vh5sBu9zsOgLJNu7uYIWXK3QTnhkeMHSnndE3FSRM3+X
2SIkPqx1WnEcw2477FcSdPxtPv/cIpIFlHGHwgjuDdRPkzAqyNXcaBkt81az7Ecc8wZwO32wK5Xc
Ey5StreDOOdA28lur9aRnPOKAx9J6I6Jc0F5eOWu9ATwM99Mmp6nGA+6nJ8fTpsMypT0nZ96DJp3
LWjrxpebwfMoIXimpFRPVOPba7oev9GxoH6R8KsP+RUW1isz+9kjtVi+/gY2ayH9mBGLXdoRFGzy
IsBzoldQ857GrFKlAljJbI8nHY/TW+fTdWFNQscc8i6M5eMn4Hn82exR2MFe4rnDmQUth6dbJCnX
Npg2YA7R5tCqLxyX45nTjHC2HGykmNhKPmZggIfzNwYPZAlZ07ZAUp/xDWcgClmr4P3RSv1CAchV
tucww08sxm5KoU1UDpZNqzaUuvm9Jt+98Oh3Rf/As5j7bOBgIPAeIktFXdP1ycP+VP+rKvBB8r6K
E4XpDBeVaS+nijmwO0mZ3K/FuPsTdlzfJ2KOLuMEiLobx7e8g9NovkrmLUdlwukK8YYh3fu2cEvJ
zFNyqqnj19lXNq8KQT926Nt57A6sw0Cwc5zQMGqRqBTtRIyZSnkdqrKwn8kxvg0qM478Rfih/1x3
/2KpmzVoPgnROmpOzKzNaocmyi3VcjspZ4yaYYuJC6u3sdv/VnkW9O2X/uQ/ylqkPgNnwmFigs9K
PPK+7cK3666S4+omDLP7H0nntdw2tkTRL0IVcnglRVHBsiw5+wXlsWzkeJC/fla3XqbuXI8lEjih
e/cOrHyiSV5Q1UMc3RvzaVvygKnAbmF2KlVkyRexc87QBXSXi5WRf0hymECFcgXprtboIsXDNGkQ
oimTj4Rz1Yop8HU+pMQL+dIasaDLNW787lQEM6Ovma7bL+leDoe7UAFdP+O+cTgkEBdDOqKi1OJT
H1Vkcx0jVAlQlUuTIznUvGOWboDEaFzd4DMiEUQXYljiQatsC0bdM1vWjMAuI5aMYh+/5vjKGlpj
s71IYaNl+OpBkdJi2Y5ZFy3lplq6dqEQmF1RdUvmwXthPdi/WzsdniJKL0bJXvA5ihtYLZPT/Xrf
riJYHYUst5Ae6TusbmpzbGms9pNFQuBFrwLb2b4SbQYq5BDPaEQOIA7WSb7+Ir/eYmDuPxyiulQc
UwarekrG60KCePpTE5aXmA8aSeyvaLPE7uew5deK8YTem36DfYp2upq0sNoLyYJMDm/igKGEJC9S
VPHF5NuJxFfacT/nmFcCmsTQ6Cg5TocZg1WWy0iQSTSzDg0TRWpwdnQc0UdIUhwR4IAgs9zUubi0
4EZ9M/MRb8LSwm+9m2mqhEZaUuGMfh0+V3Pa3CwSzQle2n0dnJawu85qoztvY89Qy60XRUyziKtu
bFiamRsnYC/0hWryAJIlzDVZMTs1x2rNyYOhPL3Jwj1irkkFe3BULOja8A0LX6uZzyrw0LvdtzhJ
qy1gl/OitX+w1w0nX4BERXOqg4Z8Ei2q5Dy4UitIIOhI45pzXldp8Bo3TfPJb5Luowm4eW1Awiuw
2TO0SPF9pUNDdmwNcjTkLFlFFUxBJQs5nuMMBB1fUkJG5IjHLOlmrUAjRJbmgIxMjEUb5ki14zSv
Fk4dpPUiukVIFcNbDQL6BlzL6GKk0wKL/IJykVNPOA9KX5T5m4REwnSivvCKO701tYpTnIvJFoUb
g4Z3AN/G0GbBRoQMO/IuaZ0klkudbTSgQKBdtRepPE7J2KMHj+sDA6B+y1+y2d5A+SZk9PD+SCXL
JzjQUTvJFDEns+S6LrC9MGQM/IlOs6Q5aJoIJG3AfJXe3tq38zAvdXCTop6jqESlHUPE9cNfvmd6
CrPBm6ZTsrkulAtanZ8c9pzJK/ZLl7h3sSeIobRduo0iwExr+Bf7Z/4cu5rDwpaAJcywgTA9VHAv
dUlNblYXka0TwhjcwWfgJ+74UrpSGltIIcwRlL/9sHKhf+/H9pGcWLCankqNPIb4qZsW82n15RQb
PGngalYax0t3X5gsDs44cPE2I7jPUqVgEMXPBb8Of61h4xHn4uAff/DDqhKK6Sgv0dAM+oMJMYRn
IVQbZBdSh/8zKfCQ7TK3FsSkgjv50I1VzxQrq59hvAjmzl9ipFY+Lkt9PE7ZvMOc4aIkLTN/obGq
qpObWFEg1qIHLb5ne/eIbJhg+V382V+O4RWfSrwWA34Vnx5Tq4zyNq5FRr3xfKuUJ2eWNPicbZy+
8Sxg7s4tl9HWGASaNwikaS3zxbswKih3YWWDceUbpIIDEM8GS74nEQoODy5m88kL4WgudHsCoFzL
Mey+HQc+equJYBP1cwAdPqzvMq1IFZm3hrApqOf64Lrs1McsBlw+qLB4xwxb6w/LQipH1HcLNqO5
93uIPbIgOy6jKEMV2c6DeEkevxfH8LZqhmfpKSmrhg9ZgNyHJcyPPGgzIQsIo8H3v2Kh48CRIHl+
OJVxE3yzOxaY1dvZ16l0j4fZ6cOnrKYvqEYQEhaxrELCsA5KImMI6+PEwA6BYaBNU9569MiFLIMA
p1zjUoWhW+avyZmhtnedJfpzx/9+HG56D8hE5OBOl5zta/diM6i42CE3YIb3/k9D1YegDXQsDlbs
CtcD7W/Xm+SBQolaAPLrPdNiWspR8A/xTJNdkp0LK+x+pQV/gnsbIEA0oao6emgIKIcZ0Ieg+7ho
uRApN6/8nW2wkkzYzlRjDZ2+veywp6rD38dT0PjB64EJ3td4mwJUtEnwGYmH2ncX4AHUBHEdmteq
p+dFxC184rr6wwEOeOL2iMvkN9pJ1D+BWqLUMQd0FBjxN5sbW2dr5cjKfLkLqunf5AZc+QGGMHIQ
V2Owdhg3woBmUHixbQdweWJZEhAd3cQh//DbwPxW514ASrZy6ZHvtMmGbR0LkRm4sJYR4ieGw1nE
5G1g0WozZlLphAIHz1vO1Cs1XwrSwbtDoVtfawuHQErF7Rmyc/8lTsRcNI3QtJY8dT/kHzD4NjwT
GQpxW+XffbG/IG8WDXMsbwsHYervdoIaH6SOeYINX36OK2pC21HIDzcbvLaaCeZr1hr7RzUyhtJp
D03J/EgYIDGDgrWYoSRQY+E/ul23jeTC2C6f3cRvnhq0EDMkPbN/Z/ACYwNrZAy0D7LwGKXYFnYn
LpRFNiUpMa7b7dg3AFXFpBB/NK7t30uSRsaMq7Z/iBSlObV9BYOsDpfgeY6qiwG6Oo3kXn8zkJuu
dmHcp2WnJsHcF8NdbPUR/tHjfMYow7tiLN49Hh3DP5F/PlgjgFATN85y8dvkYPXllvtH0WJDOsVl
SfbuFwV7+N+SpUGEsKmo3PNR4EKICq659+GKY6xigfxxRLF6iUcUIUzmRK+rF2ffiPSivkGfzOAz
lcaWC4rHVVBgA7cmH22/KTIx0P/n11g6LHZ8nhER3pLaSEUyi2EdWvh5+QhRVigRM6hS4IArt+VK
0IldIF0HnN1J9Xgsc3KkIifv/isbT6J2AkbB/eiF5jHhgftP7V5M9t3IyfWLAhmmoUVUAEFSoblG
FnSFA5363VFI4tvSBT7VoisebVRHcYH2dAo37N0lfGnPg6/zWiNtUtlRgxKzTLndA3xNb+sIESZM
W2rMjAKvxYxdavnDBVLXZg+Pj+Y0HxHTOUF6qljmU2LSLeNS/ONp3kL4uxaL9JlQ2h/lMAJ4AgHR
JtF+AgHBsED0ArJzdzCvoz3nirBlkCxYi8LrS4RZAIg6bT78CWSiDKwNepyFUO+2/1R5rLHDkrk8
Ngknb2AZlC1j2SOJSF6VXrfk9d3oVLmSxtWTTjQBGMCABCS+yehOD4rerJWPQlQgQR//ADBbKWWE
+1mVH7l+krdmKtfoPPNy/iKcGJ6jbY5guAgCru5rMg09OM2uWcpcC4kQBRnu6eLaM+ISSpae5ZKI
QtMoN6+OSroBX/EIA47TsLdWAAxSHLDfaTgP3J2uUchjAjsKP3UWTU4x+TC0pS/00AThn4dpv04s
FPYoU3nFowcKZEYR+IvXCVFjuN8IXBKlTCAIcgRBHijoZCqNawKMGzadVdNtgHr2Hw8ME+ubw3Zs
F8M+7kK6NAaIhp+ngWeck/dGrFCxZP1Qxtj40CDqkN7lbIoTLjS7XrgBBnpHLk8OVg4h7DlfosOB
90+6xmevYtV7vK3bOm+qh82xrVt7oyB5VyYl0jNLNfsebC0np30geerD19Zz3JeVBg+hBrMlmbAx
qEZOyboGGANEPWvmtA8n4KxJUEJ+iCv6EUYcgCF1/QWmOeWskfcvQbemTN88ZG8L/cUdBAgMsg8h
dwW8VX+g38sOuATxRlo1rFvTrID1MxB9RdbcmeRQppitxCNAZmL6EmNfxlMFdII32U2Y9jCN/+bg
Uc2ilWlIRPkdG+ox6D39JZII2JLITL2ux5CfRnXzJGwWLaHfURp4n9euc/+pfYwmUEketZo4kIpI
ucMUBfeA9cLwFCISgpsyBZJaPB6zzqzLAWocSwaeeEQLsQbc4L4nwzEZB9sJGwIBfPIBtIaruOfr
w9Li1UtefJxSZDFJK84OJkQShwyZsmUNQ5a1zxI/jEHsN5mqHCONtz1RgyK9t88lDu03AilQqzEK
3jvaXpcBx5ojD7InGbxAhWT6wFGL3522UJpQRcsCraTj1ojcqf6QbNF0iVx6Puaf9SteVbjhC/EF
RhADQ1Idz9KZYXdCPylhaMLZUBzLwsyb9csgRridIrY+PIR16jhJ1czR6LDRVFyj7NUx5GOPEZ+M
IxSWYwWeTuwN1Q6e/XTAzCukcRNyV5mATi6SDCRzpw5bMeWOaod9GPkxYlLFzBllasfk4LBFLUGO
oioVxpzX7mHYfWltDty2Lj36umN6xipCoED2rVnZY6h9DmbaWCMK2cSyyuHMquxGAoUI6o779atG
rcoErwr2/ikL4Xcp9I3nE+COaIXG9EldmGLYcQyoxeJbPvt7TCU5wmuJd6GPvqHDLeiS7ZDbsgAW
apaCX5Z0pJQG0MBdiR2jGwCXhaFnj8K+afHWr/lZ1i6EEhkE6BEsgS9mk1HWztmjZN/WJeI0bf4c
oO3g93/mqOfbTUD6IvsTCRyscC4spOeYm5BWytAa6J9KdcIpuqGlEu6B36JuregF1cvWq3kzixVO
5+EYWqY7FPElnI3HdWACRSv/bBPYARIK5ljRltHauvVP5kykFlLAYx+y/YffAfSvjlq2YwIBobR+
9dBZXdsCYTC8n+cFyc2XsR4osdK8Y9pSDP69l5juxWtt87tc4bJbI9zyckfcg22C/cjV0N5YHKOM
hEQIhxOVusHGAN8owH6i8d3BPxkB6iktMR16u7UzJVfkV4TRHynUQLxd8Aw//pkQd+8uFNEjU9dP
uCn9EIcSA8h9Yw42/Cj2FqLRl0UhFLT44OFrUI0geGuW+Xi7s2FsgvU+SV6kxplIuA+3LXr8iBkp
5Ex8w9h4Ed4zL+g9HglMA4QUjjq4A+2+HAboavAmOriZOsPA0kgQPbPY4t7b4i/jls7wGgCvMqIo
gFBga4jjF07UmB6kDAhazMwBPdf0+cC+5FWZ9i3GC28qS2hDVG/eIgYFNfw332L1iEs42KFryaoF
GRZFsHDdVvgJjwxbIUCHQneHJnRRg1FNSCPth9MF2LUchSDEdCeSEB/VPURAoqeDX4N5DpdVNpfb
87LzeVVfYPzoTb3uKHTMLdoJ70ZKH7Is+EIC31cd5uZqOoYHtHMuR45dvYdVaEEFvn2IcyZXan7q
xzOqWhuPQSN+djLdVpPJbpAjUHQWZcqn0ShLz2dRWZ1PsdfEzEomQZTV+XKkPckYPSP3wQ1OIG7i
UQIAWVQVOdZ8E1zDxsT/umXiBCTWRePpSh4rr+GfejIh9oFDJsrzUeKqo0POuAqXBYkMiUjquh07
xiV4OzBQHYW5E1ALWWStnQlfwXFE5KVtHe+3EEEKDJ9YC+pFceB/UaKchCkkVQlkqpWmEOhJMAYZ
InWl++/9awiHa034Q2S3wDEjD3NJOKCZ4nBoHZzQ/gw0Wk20pQyROeOgDaHeENUXprigkOYSIUnH
aYazRzMkXZ5gRFTOTbQxUyDeBxGKCvbhWzEiQfkvEeNWzsU3ktSIQQqwG7HlUYfDiEWykdWBcXrU
2qUnUrCG22HBgUUnzBSmhEfAH8N0abobj+U9REhsdFT9y3R0/yxEIG+D4Kho+iiEl3jB5AB3AAxt
xLGL64W5bQzhoBRr8MgmNuTgRrwDBPJucoJlkktepJjnDDl0QDwHse/J7eFz28lALhEjq3CBGDrg
cDVK5hwJO3DXS1n7FTdr6Xaf1MoI1WB251n4M1P+EOgzU/WQbYkGLfxgN7J0ojd+Cy83lEJPeO8L
xHQFkymb+QhsWRRcbBuPjxu5LvVayvjRyiKHlRMz1VsYUX8p09j1z+NAnaAzR/jJjOoG7qqD2v8c
TTzdJeU0K0tEa0owshZZShPD3XFZcH2A63N6V1yQh0fFiiVMx4uWR0RGKLWcN9vYxSMnIz/mQC5+
t1h4PrUhSk6YJPP1/f8Dd7stR94aLMb8AT4XLvVjQZ+TD8nVQCeQoCH+gIaFUTgX2pqKj5DopJQN
4BVIF62dHNNgI++zaNF9Z6jUS74IaS5LQYnruLeLwwc88nKrbhYb1ycCsWDYp+hxPcSP7/oUwuyY
YeWAGyrgjhemaTigpA+L6yJMGhdqMQ8zIfVkXELmmlaJCQQYjsXNC9UGkN3qKLiloIaV5kHoxCII
HT0Ck4ADGNsvKGgubZaa7Pr1bDNDhWyuZmlMyqiSIH2pHktSZaO6QeyTiFHkQBKZCXg1RIbIOTb9
GHfePgYD2KgQQUcGC9YYrGIP+70vKybQpwMHCk6t6K07OHIhUyOGKLEdr0bzBuIAJEOzowps2LnI
djpxpg05A2DeAnimC0bs3NRIVn6sjaSwxIV3a2OOIUC0kUFhJfVj1wKlq687PTa8/qonwQYhJ1AF
B147W+7XeAe9XQlqO63Sj7j4AmIQvaccGpTJikvj0ItJiQutwd5bLFFCAfGqkGkZvPbvUHRIAqGf
UAELVSNzTSt7JaCBkDkmV8im2PLEllRWhL0PR9IKd9Xu+La4JBxXF5bGbbou4CUt+iqRMeIl4sPe
xpKacIU/IOFiGS9tIA6K+F1iXyhqQ8tDyhhX4l6OpU5PoTvComBcCZ0jKwDveuy9K96vXQFVCt2g
dYWWn3CAHOrDS7ticZleYBLhWNOHONaI9QLki1+a00ZIDoV47/+wW4EGURx0MbAdnDoIJ2KYII0X
0SJwjwPWvPgXQFenDsvY4N7asrlGB5GTehBbJYx9xDcvMl0WZafecMcy/7AgzX3T7yZuRWPUu08r
py0uDCxJnUx0mIqUB5U5jwICjfjnSnCtGFyrvmKRAtqWwx9LSNgZ9Kg66YxnnIZGtHNAq+v6lxc+
kVS9UH2hgiSpxnBiMBQDCWt4vIsjipuc+9xKXe9aQLrmhEwLAh1wq48yh5oCO68XL+GZLbgZa5k+
oiF+IIj0i3dQ6uIN703QcRneqUmH1rkyHdO+2nKC+qotgF4pEIgQHUCHE3RVaSvyM8qO648fxGnA
Qll7QAUV0whNaQ2ZhJIVbxxYbGz4/cG2pfmIxgeMzuHFcSjTRHABHsxpCXaAfQEgKdckSBRuwUCI
DLyAjNGnD5+9HJeZsR+BdbvQKk5pMEAXhAGg4U5CzrET0QtNEMNaqGVKb7L7/atVBpe14Zji2OB2
z2mOFKjQT4vyFLRWGjv6MAQVPmdP2UPJX8RRXR8Er4DK0JcC3qFoQ+uHHm5ij+DHOGYwZ+gIEK7j
sEL+LUPCuAEhVXxY6JfryLSagHLlOq5hiO8oVbjqZHReaFvgrDLNxzmCRisTbXPDRxRyOEmyT0ix
2KRiTGJ6CnpRn1UZKijigv5kPf93Jt73tm7qjRBugrhLWMO0J3jZrk+AD1jukBrv52wUj3vcD5Uv
BZQwlt1ruzc3upEySRGFHcnYh5966/ugAl0PXwy7dMAoyTNCLZzjV0MdgTMcowrSek4IQN6qkBrK
doTJF6IGh4/OeuIcUKmVEjVkQ0vTg5iHxkEN2pADHgnYlDjGSNdG1c7YTwaOPuq5J9wd+TU130+M
eEyN6Y8onqOJC1/OkdgR80ZM/P3Ywt00XL7SjJEtI8EzA68q7rBHSVLynhAZS0ISCL6k6JBxDIMQ
+eqNwWuZywjB1TiD4LY8RaGLJya5oeLkce9W8FnUVOu7pkMFVlspZCRWhhx9JTkCqsUoKHHQ6kZM
DTYINhY+QjKOXdgxXbm9rAH2XKTzvXQJqwvdAQC62N3jUI+bG0VQNhEhi1fRmnrcOQcYh52m4fcK
/9g7A6wOvQzg1DiCNbXhB20fRf3bOvSF2mhbNaYSimH7C6zhGEFwVVKeqxUMkijg2pHSlBk3Nw+W
57bQFYRHT87wl9X28P8pxMLMipGj94xyfbf+onP7WAlXBwQKkwKs+zF4M5Nf3BrkPBL/QJ2MxxZk
VPvgW8vsm0w56I6spSjj9wimJPhUJtHJVU5PqCup6jiMdWpLcoX7WIRp9XAIv0KNRjVbQKyslDNE
Tc4wbsDIkyFBenYw3ANwYbNlCMTea+l4WUm/xa1PY5rpEuGOug4XhssdakJwPsBvODGCxNkHM/bY
5wAyGcwYE1d8wPHx/UjqsFGJU2ENS3A0FjYtnC3KA7S2PNAOXgVTDnD+mcve3sE2MheUyw5trozU
xox54mHtLf/LLRYkZ3XPy8hlfuLjq8h1XnjLBZIOB5+FvKeWxRGiebNpQ2+rIOIN7CkzQZlCqRak
6phjhuhTxKOoaqAOtPCfhZwGBkc1B0ebY+i7XQ5E+iHAAAkixyalYYuFGud6rXtKreUDchu6kA1l
XWay7xFD7+DseHEFxdhYFENRunz0C0YqFenit/bIpDb2/PL32nnlExIiyq2WKdJqGOmLmscf5cwW
/2yxRsGk6beNMRl0j/DVXviodsY/IONjCY7j7J1ZIQiaiE6I7hs7OPsYL/Jj1g2IGPSdHG5LjJnC
HoQ/wSP801rbzj2JV0C0tNfMxRcmYfmeYFoDedMsdFbxFGCyt83ElXNnxwCZ3vDZ/hUPDgBwRqXB
gnSJZk8bqLgdMyjFOXQmaXwq44WBMvKEYXgmkwtANfJgyCbgketswk+xu8G34vf7m493Njfi5f1f
s5HP2LE0cbXbIfyHtHDCS6J5ci49LpdPynCJ1wEuR48nNhMuzDL27LvwmSFz23e+NzFaFoWNcR0i
lISe8B5vDrDCEuMq1Lhks0LvcPA7Go+eoyjKvqMy3imUMigKQDWoy0BHWPe+nX034tbbmQDVcMv+
zEpKDGbh7BPgyc/6d0wl286IxsgSQcxI4GY3UmKuFrC12HrZOyQKsmqWW/b+93UWB48U1MgMKRra
hvUahPuLV3EcCVVUdwjwDGbGDjP6lZOMFCbQVH3eFeySd6GRHwJeCXosU3tYyXLUW1AohOqIQch2
X48Wg+0YSYaQeihMf5EZCuN64vP7E1pXnyRPKV2xngzm8GtWHm+47/5euEhuw2xv/zsasfic6d0O
B81z5GNakQBBQCsSJjGxBFn/R107tXCxIWKrgCdz8/JzBUXxmnHv/dbgJLwQJNJq/aGkWgiE/6qG
kxvRh6ADfEc1a8J8lDdssgAcF8ldU5jiNHRY9KxwjWgymDMjlc6vvOL15M7BL1kDGJgJX0++DHlJ
9sEmJZeYsrYk3HtDxQCpg23NIVOVvNxqopvXeKGYslZKdKLAmKYSpqt6qAyHn3sOV5ZBw2tdbBxU
ihBXT5er+v1UEC/5Cv7RI5R0inoZXndMMx75N15gjwF/wAowxKCiF+FEtUKOtMOnNSWFxb8bxVoe
HwCqNywXL0g67XM4TOJG4V7ScE+vQw0J34TSXIrtor0y9Dr4RFoqFyxkCDK5EHbBXBQpKm3F+/m5
qxWhuhdNeLZTSUcYl1kpJe57mkjuP6ojYQWPhZ+WFad6JPk15pl5kpvHGv63cGgypGSGjFcs4GzM
nVpuNBJ6/USGw3tcqdo4t/9RpwyUEQ4UwRxdzkhY4kTLZEbYoza4790i78yvaG8yaFpMV/hNEQws
yO/V/Ii6M7mlFWLEm0FpPnbsVqNVEG0pjnA/ZjCrzuSHA7MF1JIGBy0k13RLUWelpJctVLI6DaOw
4kmFyNoDUNixR4aWF71z3jzSvgTwRLQxjt1j5fqvGopR4uryLpoB1qPazLik7EQCJl0yDRBHUZRZ
lDsStyRwseivYhl4aXaJ4iRgYv1Hmix4QR5dHZFtoFMhprz8bTbYyO+0d/ow/TnxgC/5TDMqjwrX
UuGZUHass6CYtY3bNaQkyncJ8Z6leavnHwp3x0zr0cTCHMCAiOfSmPmji44Lkg9sbs2oTrrDvUPc
PDxY8ElUWWglIizIxfBLBC1qjCyNxOHQTSE75MoH45XKTv04qnjc/1pNdF5WpJyo4rO7kl7oGbF9
zBqDj9KL4J6XxRhULEtZIN4DmWicfAUaLjW4WXDfUksfKPBCEKHD90Wqt1EOErhOq4av5tV3ZHVy
S9wZwD2M5ZfxB0MW3EGy6Qe6U9BdQaekMEWqkZyL8FJUUXs1mQulSFz6Vig14vMu0RHREL3GyABu
qgHHCoBRGmjJBIor0oK55SR8asJvW6Ny1yNcnnwfEzM/IV0aCQoZCf3uvjCj/Xkwim29DW48KDLe
FnRs6sNOag8PKpQS2WNLqrVEXJCPWS0c2qbnhXH9ok4Wgjsjhkehaqsdh043Jyo3RSqriUEm+DQN
m2gxY8ic+Mk/NxuxBn4yUVfFcKbKHTpQXzwrjqZ8NtEcasmGjxpnhkA88TSH/wnHkmk2sv9u/NC7
y/h4wANAJSeZmzW7RKYCJimZrVBv3G+bT4LNGOLAxNP1YwyXRpgr9wuVFC88GC4tafC4c4GfYT/B
HsUFirG7i1+dZyQQnm9brlwf9gKfowwp1lZbhFwyq+l6edkySOM4llB4niw/CHA6K78wl4TLPFIq
6wgBoSmDVnHiAtKOwVBks0D5JvJbnokBwWDGeiYL8d7HK1tjopkW/WsHBoKC0qr+l4eU3C5Ma9AK
sitgvpiH2KEnnt2SPKR6d+nOwKCGsXiaxuBnOdEhRDYHUJe6OyiYM50tF982uyehoWLox9gyflI0
W+PeR/GQdvKGoEGo+CcL4yzQSHbHYfDzOnKaVdF5fTCWJBljoMCQghAIamKIY10erV9grGVfdZfO
RRteUrh4D0Wx/Qf29tkPrTy8IV/Qw0oLL35zjNReByG8hH1IhjYvVmS0Oh8hJYcRKBmmSE3pl2hx
yARCj4oCC+sfeA18gZmZJoIshnE1p6+JILenKfz+Anwog0533cLBe61N+dccO+TMdPe/hL2La9hA
Uf25mwFvbQtdUlfQ/iDbQYRcd3+hNUE5lL7QiIQYD0MGczHOxjb9+SfjsCNsn+XlB6Cn7cAooIsx
cZWuRp3TYRXAXqaRFM82M25w8WT7u7xzbqEfEZk6PgGEUHpAsFoZEEpswyFscipiXKTwdbhnaIIp
07agQgNgoW9gnmCn/v27mYcHcd40wBFyshJNGzNZ4t8QwLH8PNm34ciU1y9fNdBd4pY0KkvPcOOz
i6hUzz62X7ApKBM2/9XkfFDGXtmKEUjEoa9jfuEm6LxTNy8EJuzDHP5QFAkarQUsZiisZDxn+EP4
QZh+0N3zJbZvGlshkwYPET4m9bROR0zCQose7arrWul3pFAxNkyEDIdS2coB0FcHln8LCyADWolm
tPE2DQzFmpRveItSjlcZ89hJYAYwHkpV/rrKkGuURSE3wTrBm8R9msaPAf0t19X6rCoI6tCMtorF
46ah/5gPLUAtoOZRcGtIRSqjiNWlEyzZWyNPuPOYj09wrk7NtFA7k256q7XxO+9ho0Q1w/YV5wQw
7DiDw6lFrV2FHkertXPapdCjx73Gq6x0RfpEewz9eJzHZ2zhXrrIf8BlEVvvthzeSAmr/nCFMHmI
ufWDuEp+JbiKgd8v4mzfU3D4Dfy8RXRYsBG2b2LDUoZYGVoge5dxaLsLGKZNWQHwosM3+sjpj9p8
KPEHmo25r+f2o8q5Tcdj5ufAZRR1gXZeJJbALe9dTr+UeznG219JFDSu9FI83VsAHDp6l3epvONI
5uJdgANtL0QTKHJQI6TsLq3+rQp8rkdpgHbq7yosB+RRovO3aSIMzpyIhehnoHVrTpmWo5UXQTRl
sYC/1XgDTTCsVa+uqjMhs2IxBV15jSKK7plbHoIclX/GlvQHEqG6ol2fBJi7s3FWYm5BecuFSJ8m
bh6GBDLaYBpt260aRuE00SseuzeV0LYQ5aOMKak3xYQ3hgWJn48PT/FI2IlK5IaJ8Ygy+y0L4XdP
FMAxiP178BLVERVMQZkvsnh7oeivLIioJhofuwMEzS4YHgOxT9JGJZDgF5cmDn4wpv/bsfH3yPiE
2+eSRN7YhM9l8uyIpbkhdA3C135wdmWC8iTofLQzTMANKsjdgCJ8TxVxlglsLuKfEPVWFHtHBN1M
fTLwPRvujoHFUSI/O3mUEzISggrbsHUOm4EsuLqSzf+ZfZHBodR8Jf9tNNAWjB6ij7zI3orASm78
QYBbPJ7xAQt/WSWXyjiTrIMYfXvet+OVOPfyRzsA4ltkGLwP9lt/m54Qq0Rni3xm8B6haunc7FjS
Zyts7R8WxObnzqvzXw2REEpuKWcAlyUGOwEoftYhTjngmIF7theiFLRSKhkFU9XFQzMuqsh/xamB
278UtFx0a5675F+YvrzB2KdcCrjoR4cfk8vBNPFYoklKQRnWyihIiTC0Omp2uRBP/mzVFuFdae3c
cvd+7ewjYPFd44GCVgNxiLwRBijBd10gwb/Ys0ULs9dcEFL8fY9Sdj8IVJGQ0pIvAU7Rh/tigF0e
Skv6TVS6YBBmoH+KRt6HNxfVnyoqutvVC2lw9f2wYcgvl+/ALArJCn2T+NRpNFvrwUUhGaY+pUyI
IMQtr5nHTYQolHo4J4KFdD/w1o2S9FjJfUE/CnpGwXMLu8BGliCZpDF1HoJ2klMsrkBrZCiCnLK/
cbD4vyK0+mJ8qpwsMqAkeSACP1KdM0QHEgLeYhTWE3BO1NpPgxIwvzET66gqnJ2b3CLvWS8R6lb7
7KamJammKZ7M2LpPh9VUp6l1flFhAXE24ug9gPUyh/1rlhIkzIaUdOMD6Kjx92jzDZT3BVESvWsH
N4QBPJEtCzBcNHJwjjWcNJaak2/2izEoMKtIBkTIfzB8ov7mMOKJ2+wv5APMiAtvMgySWVaZAX8Z
c8Qwak+TtdwXWSYjIwac7GpqRJ07xgtojwer+eovXGrtgUo5mq2F5W39M4VAiWJ0yUkEYRuyKGiR
j9thuzGMJFvgJSuAeGJ2E7axX4wYOo4J9F5Ct19rYhhP7e7nnD7pE6069x2pV7dlDGFsB50VsXbG
IIRlhxR05vhA0kYOiBpjiLLvncTdimNRS/OJ2+NwlfmBJC/LyctA/fda8XsjIdMnPT6P0QqR9uiG
ybla9ey9LLxdtL5eLkZqdcu79FJMJQja3bLxmo7VkN94HFvVY9vghvgRQsyKAAoX1/SSAAkN95PV
BPlHJkHBNSriAxifwos1P7dhe7uQ+5ydnaBssssUtqM5ReXCxMarjfgrhh72KaWwpLs4LP/45MF/
rFJmhH5AQG6GCxCFf8kMO6I37TwpsgPDbXs4JHysfXXcMP6rzrOT7Kf0OBK4lSsTCnumG2s+YVT6
IlbdELrh4uxYsItutIup8jQ3i0EOg+GMiLt2Ey5TKiQEr5j/ZWDSWKOISlWsW9p06kljYsQ/g4Io
X6bygfpLGow2MrKJrPXZZ8ANC0dcaRGUPMUDW1ogGb9hpCAWeRXA0xFh4i/OyVNi/VpzqyHikiM4
QVFwzr0c1d+CuWm5CtsCffPjiJhOSXPqIue5QERhmMP1dmz4z5w4PrPoZWz/qO1otG1f25jPOEpI
H1UPntris4nTylM7sFFES2kidLXiXxrl9EaLx+eHJ8wXnLf8+ygrFLam/dHluYtDMKoMF58E9ScF
43/WYC6PMGEl8XYp/2OBAsAgkT0qnuseiMM7R6/ccLHCNuCs1aLIE2WurzNDlMzjjKEFUwBxYPEZ
O8qwQN35Y/JGb8oIuMYDjUZr3mFMlkP0jRJuD2IrzGs5cX7aafSWJRnB3+y1zoWphXUNX0tsAQLx
/WTANGJfySf4Ukbh8tE7OEJaSaTTI6QcLe9SsrdP5QAYFE0c3xB7fCQo+J3jbmTlrvlrHLjZTBWF
NORBTz9B1g3/o97HVJbYkhFoReRgbb2+KL1UTFAXjDPbKL4D2BJvWhDEeuqz54nwuVtMvOn5sHO/
EmCAE+DAIys1p1S4BWq2FR3rV2APijK52cZNCFlJ8paMOCuRycWch5vZM/xFrkSYPwRFqE9YeUwB
TK7S/TW6VI7v1yfnwZ3l8uvGSSZLMT3uSGmLYwvwicvqqmSdEuPIFmQ+Vbr8V2NO4Xyg/Yd1Qq+6
ekDVcA81haodsP3yxcRFolJksJotIggXtzTYb4woekmnFKFSlMvilMzhBadXTXLvuu6PzEqhVMF6
lgnULki5C9VAZZTWMYCeg7cyZpRBb+31TwgwaWIJAbgnWBBvsERYV9jA3+99irLbzpYMoedsdqAw
dIZY/gFgCPtWzQuId+fqJZmC66Kt9uIa+rnxHoAuqCwpOfj1TlZbT8nkDAjDxMp8IEUaCTwgc0PD
Bw4Rw/QXOizo7K06A0GCnS5tQssltDa6cQrUqidkA5QJg33r0S5Q4GB0uhAaA5a34ACLroEThgOU
b8PQgOJL3n9koJ+NK5aJB2sVqyW6ZOyy4svqysF/sM7NIAzNgtkCF8bLUvIoy5km17KbP8IeLRPG
06pWbrLwb+oAHRi7wrKbGmiZ6NNiaDAMrHGoSuE2ZBWsq3fKSyOJLOABjCoYrNpx/GZWGs73XTj4
5W1YRPdrxOTMz0LzWzU2lWFNrgUvrAuzX8k8RmcAp+lnR3wmuYxJUFFKMfDAKB15AuAzxnakIAJk
Rba8I9+PqGuaSFieEVSoq4hES3c+3srdDr+PRIdeDlw3OHbwG1FslFCm50XkF9AwmCdw/nEySGkY
5s9HCpADN4hytaCGZCYKVz7xYUrxU3OhuYiqC9iB9zrxTbOKbWO3nMKOVAXoXa82Tg03bc1BJopr
x2CUBv9T/a5aj8WL5gECWMLL8mtKfzG7cATGz5EnhdFyYJdRr8U5WnExOwaWPNby1Y1XsMJjYEU1
AoDSLwi7zHzS8EM1o2z22utY+f2TtbGUS2MlvNqq/GFRf9+1BUeaFZj2QR30yhAeHsDSw4K/+0Nk
x0sOU02YCYbSPQK5ZyNS2baSTKv6EQNXrjwRzTd8Q9MBBI5JCyYIUlBnTPGhaHC8qICoHVpcviiQ
xdJEdfZjlrxpJ2F5LHovheorjnheIpfiwTcXw1E/4zzIsEaq+ATQgbkmUJrQaFA9lYQ/nalTQMzR
f0eu7T2LnsVYglF7Pb55gjhEGCZis5fc4XS2M1ug/zhSPoeK1FWh6MxB8zg5xUM4+5TdXgWGQVs8
NuyW0ukBtPT0XMAqsd78/a69idj85caZpqxnEpj6j/zO+GpZvEp1FbAtgJmy5jOWPqcbBmMQ0yCZ
VFP4usy4l8nQRMlC2pmVWd1/MXDZP9O3ADvQwWGHyYVRwr0gJgfgLupZrzBOjlPfJ85Nvv/A9Rtn
65rnIwNsrsr9O5rL6dTwtin+1gFjUD5j64qyApGDWTmH9Ev7dKe3rbgfqZGkD1n+oqQNtNIs7Ykb
OGAQHKP4eTZZ4zEFZx0qyorFCwx1wg4eqwpgRcZ8fi9vQYtbxvj8K6d+RUl+cSFDPqRd4zyqYZkq
PwiHxBzYY/CaDUz1KZmP054G02mgoxZzu2PleVXo/M5rjUzy/aRfkBqTs7F8lIxj0tU+dFYMvQAS
9I2B8nMRkKfzuB1koOkbCJckWd1VO511zByAXLzgAmwc0uXSXatqsNu5CuOaO6lyYHchlqIh6SAl
qAg2i7o/fsIGgbwPLcNIY57xh9k4wZV06+DOOEyps4DXmI04+LFrtv8IKwasFXc+CMf0KoilsMVl
JlIxv6zn6DkKqxpzE7xyuh16qcrOxUtMiu7McDWaCQFWNWD5ZhdT/kIjx8+iMl9DKooOmtFpncRR
zqV8QW7kMf9CL3pR80gl8sczA/mOjJu/GVa4l7iQ8XtVPhuXzkX/C2E+6R70HYT3vPE5+J+w81qS
G0nW9KuMzTVgG9CBtT17UbrILLKKzKa6SeMUh9AIaPX0+3nUWbPTM2Y9d90UxUwghPvvv7imHK+v
hShkOk5wj7VLxt691ePzsSYOSxS5eEnjqR73eWMtzKzvwsqNgb1DgbKIM7gqZU7p4sSrcc5vIBGt
eI5cM+mdES7wSUh2pPQTfkaWV+csIcZuXsqffjZ9HeMF56R81FBXwC4t8riq+QXzccaPYh1jwhGT
wlaAGcTZf4iH7Ij11M06UYNZfBGGrH2jJtlgx5MLfKfAkiHnB1i1w85gGo+uxopnFcBrJcK0qonH
d6qQknQHtyEfO/jNMsCXwB3I7HJXOs9ZbmwwBJgkm0xTrDu4LnHSabL+I/LpXzA6aIDZLwD2yzeu
eeg0DWChKaDR4apEXBWyFVzCkCmRGTnSHkCtiq+ThGc9Ql4afTmpIHBjG5RCHckYbx38EqPZ8hGH
ART6DWgU6TzsjkKE3HAt363iiDEY5h3HwrGGewvuziu1hPR3QcjMr/KOn2qQR4/c7pr8h5gWHVoM
ZAxLo16jI7z243xm5sIpo3t+9NhskHGwKSQKErDLiGJc8KNxo+CCwPVGUVhgXGwDaF+hmaa0YXSn
Z9nW+UEYivgbwwxnSnh4v1EKQ7y1FAsUEzjgNG5KfuPBggn4IT1ME1nUGBrSFefUEZXPVjWKwT6Y
X/RgHQ5YoSBhDZXviI7z3jbcGvkR20BcIGIMs+qLezq8ZLnjDQOy56SuDtCkoSJy0llnJsgw+HaJ
Tt9k9ZkxIyWh7E+4KwkACscHEN+QmehLmYvhdwNk3NagXtawvg0w5FYXETy4jPtk1jK0HICYu5af
MST8A6Xw8zIyS0yMjJxz5n/LxNLFuuiZ0/YPq2MuM/GuTm0WCsapvL9uiv8JvZkx+Jbtn5ciDG/q
uure4DMMJM9v0z5PVAstC94UENJXyuwHXZN4hm8nn3xjJrCiur7pxwhIpAg/YtrHZzvYZ6IqMn64
ftQDfiMKvdzB3Iu5MUH1kpASgPoi2+XXimqM75py7b8jASCgUi8C4wV1A0FWV9NdeiDwNTNXvIFF
z9kJ+13HNFlQ+a7RnvAC6SYzlxpBJR2jka7JMcGwAxoq8oJlUaU782rkwceDDlnhKl1/4i7HDcb4
Bnlo333qgwa5uBgSQRfCG6iZPU3TATm9JUEMkQG6xz5Xn2x2otUJLXhwA9GUwV0+1d4PnKOgoWJZ
+w7FHcteRGVWzWoWrjpMncFlL9kP6dqwzeWxlmF3M+zdDhWbhe5P8X61VzrF5JTj31rNUaHRl2vq
XT24xXurQ2j4sQMGi9ZA0nqycKxBdWgkhkGYYTKe0B1HkMoG8w+LtdTcn6AXoLERxy3vQK6j3wA/
aNhbbln6BCbq+DbxWOnC5jZ959b0BFqktEEFUO+3XnsL+jzeY1ZHzVTL6KMWatfQPVsHGB3vP5WC
rhVwg1lJjvXaFxtLm9zKX6bQDOnPNXMl66gYlqI4lLg7QTZMwLli1kxurvgq1Zx5zKzuovVbsHg+
ohTgPsuCw+UdvidhXVehuH5Znb3IGO8rnEG+WIiXMKVv5YiqUqzREZCSnnkhhpdoX+kJpGCYgMTC
Da6LnGt6s/cEX9bGMI0Rxo/ljORpKFgsPe3H9WVauzso6F/aCrh9mIQsIfVpEkBBL/G+v7GFj+Us
o3Ar3rua1sMaGFuwoSQhEsdh+dCqxmDhaJ4iP24emEMJEsGy09Q0NwKtlUaO9E04LbLvjSuy3YqA
bs0t/rB6IbWupia1Ai9IgN9WVXBGJGiOKqn+VneEvIaXwDXa9u+iSt1T7DvyynyxXUgJHf4d5nPQ
hXYoT5a9arEbiQwaIAog9qGXs/5AqaG1GZThtJVgtzg4iAIA81kP5v1Al1C+Oc9WVHdo6gAAlFin
qhlwOU/6muHa+Kg9dAI8+HeEo3PvXOgL39YC82NxmRPGkZnwU6rwfYGh/0vApawDFWzly6wBfokj
eZe3ZpcQEOsReMGgpQsNJJy49j9YjAQZ6DMWhVDYJDVXNHH83quEpdiMSjsRyCIQOcmczC7FGUgV
WWHHAUTfweGcgrEItC5mNnrBTyL0ZPcN87dwZdmIPfSx5A82VYC5eH1/6dr43vX8f4K3ofcRfFVE
GNZ+LO+e7eWxblxDasQDc40hH0nP5kZyIBV0m2WLg1pbQJU5em/4BhIHA2LjA4FDMIWX5sj+85ZJ
X0OnmnyEQmPjXkkcG8pmmNOSiWJahiJZzwRLYKsE7UOQ4kfoc6lbkbQquSNpm5lEj1xyySIsnJKC
aMX5mWEPEt9d/AW1uE51cEcOCFWGKaBlSbdm+NhUq3+y41LbHBS1RvoRec0/9IRhA1oBuOXH8q0t
6PGA0LlNZVu9GRP2/Ki1CiYOBTEvFydPSlvc+qeVmJ9hrAeyFUd07bfEFQXADz3w/YDwlJgHkSzE
pfoUiHHbMtTvk30rISMJGRWA6d419Mx2WBQgKhKdFwlSlwdKK0YM4u5sDQlkRisnNrZfUHxmcTkW
niaqYjwHWIG4B3VP1mRagzR/DUedcdVxuLWovhmcYwBzoPr5gi6j/j50WcqZkhIAMHgiisK4j0DY
BXvup8Hy3ZCnJvzGTVdF/jWTuLN1phNxhwBOAJs/BEdzI0B0MTEcprk+jdN4AbbqgNcEBkkB+hOK
9YzoO4jP1FqoF7/rCfAlqQGXwhatdw7uKBYMeuGlLphlLtI36GD7ieEdA5GCu9smbS0uRxF232Q8
9OxWCMvZdTtcomubcIHs6vcx6V8iH9AFjZAgYcPAPpam1GkJb5tx3FrP2BPfcmdAFVOXa/y6q2uH
MZOnmn3bztlBbbOrz2vvn5U17E3K2+gYn7ssuCV2tnh03KLoXQ4/vPo5XyGk8BeORwQoTgIRd66L
rTrPrNxrgnoQ3+Xoe+FsT9HJObzW6KQMFJGZ+KUjzICo/OhwWGPvPfUF/rQXDqaWmqxl0Q8bRYhz
RC7Z716xnUuGOFd1D8VWKnZO7fLGj5k4LXN5FV0OAorGnoWQnDDnxmEWtQlPkck5IbmQqWP+Tiiu
AOSxwch1ZXo7G9Z/D45uuQRSQiM54AhsZhLE9k68mtp7Zxijkip6i8m3oSJK45NLupdz0EngwRks
+A1SU7n12daB4Gu/+aa4UEzzvpzNEr1b14gxdAQLZb5zjp04xnSKlnNGaB4S3u0f6tDIbxcwtzf7
vxmLdH1IsyIz7aquw5u4Syp0m6yHISXIHSt/K760BgBHHj++6T1SrvMM/3pijuEW1kwg5YTUE2wV
MbbE4326jUKMjVK2dlwioUXUPJdnBz8MMuAzs5wBLn+iH/6WUUq0OUCR03pKb3xRvgtZXsKCsCit
hqrrLHpfyyBqeQaK1S2HR9JyM+gODouDee4U9FsxnytNBNyGezCe/k6Z6BjvqnLmwfEZiK+4Cl3m
2Nly5zB86S8jXK3zGmZfGVvdYwV7XDkBph5x7VbBiw55kBmtDEW9vCogUJFEOQnWBmTzmQnXAjFU
UPAKbJ4Ocqfx2kGqmqcRjdU5q/CViDg2xcI6TLj8rPvR0aVPgYuqHpojkmlubML7+GScE7Du2SVw
LF8c94im+OKP03msmPCFFwAvPLjg9IuWyN0AsiXIIcsFy4shWRQ0adqF/r164leKBTSUFA77LIIB
nTOP0xdBIhq+kHVUUz7WNEYz7ktyKr0MEv2b5rmtxlOV9j9swT2NUfFcErBID6IXjObFNNCFQZQp
SGf4dj2FEMfpQxn3rFgX3zmJKucGLGQ6h90xQFIGmuYA8dEUii8Ghm4sOH0zoGW+l6mExSPMQp9V
oM90hqSp+jbkr2viLOnK6YolVApm+q0diidBlT16RWmunHbtiyAavfFc5VwmGHIK34fXrnTsbvN4
zqjHKXugTq2kD0pmhRUuZg3kmoHzRsEZu3PAZNZoX/3xrFjgVkkEcPfb9BwNigMLngcUCGG1hAcz
R6xaUB9QF05ChexkfHuRYUIdPwLxY3mE2s+ua/oL3jHlgkhSVviJ9nnxTn5anrEIa8VZRBcAR3b+
LkMuyUPQRMaeoJEH3Ascq2KRaH3MCKhRmNx5Kx03PZVl4IYl2g+nxGot6XGROMO7hrPTMdGSlmdV
VHU6l6Z85owT1Z4do1AA4tUeFsz0+zW+E5bOKIHpmuQoO7CT4t4mAdDHEqOwIaqzmTK65LLGyf5l
i3qcdJaVn1CACFstug1fsPxJK8xHt/joEIfOFLFYRwJXOJxCyhjqedi6Ha6HPbo0x73MdUR5MZ5p
7JGcIfdxvd/iAER1Bu1TmAdO4l26Moz5Q/IeRD/G3Plt9FYNrEkniGHRF/NlOIcg59ecut9l5Bz6
9f7otBFW2zUc3XPWy5uTrGUQLdoY1rCYhagcrgnCD+YHIy/Lkv+QkrbvqlCuLZxOUJP7Ex9R9OQy
gm6Dor/zMZ2i1YLj5xw+mOAyXsbzWu7ItCamyWHBbUzLyvxC+oJqw5LIV79JBqmuiBmJgMioKMzE
zrMadgE9hOVd9lwhAoqIUx2th6GmAK1/0+LGiFoQjvar+w+Iiv888NvjvcoBP9BYw7Aqr5xy0Xr2
4246m106R2HgQTP/OOKxxyHGH65JA71CwVyBNNHZLLJOMNwFssFljphUTo9y5m9Z93vsHn7JgEu6
QRUDgCQb5bWKYKCJ88jB4Avh9vjHgmb9DXeioAKS6sP3zJswXgVSqrLt5zgIp5ITGc9ODqqsLM/4
VtKR9TxkezM6dEH1mC4sl1Xrh2zjeCpFRdznH5lUfXKA9rBum2vWwbx+gwkvBQyjGmfAubJQUTG/
2OVFQvkZMx56EbF7sQBCGHAlDH44KbgR8wvcJtLYO55e2XC+8JOHLD7GdkbWy3gK86SFkpDTMpk5
5a1RkFi/WTMqXDb0PedGt8bdHE8vlfgV64i9zPe5H8HN8XDl74sFOvjt5Ze4USkyFbDMy74u+UzF
xqqz406XIDSkwOX+1UliXIbzKcpewmKGGMxWE39aKzsJU043MaOyMWg055AsoLysMbzgLcJviOJN
osRCpOHArV/xDACOS0sRaxUQ+5YGZlaAmpCjrCnDy1WjGIwYKH03ctEhV/++CgQ1dgRt0Xyxor6F
hYSuy2gAXSiVKQdbxjQRFP166XhvlsSfpVztB/lImcs3zhIphhYAEazAmFGZjan6gVZ3iVCpAjQ1
ZNh3TPoIGQWzkGF0TMQtzG8R03NFBgXnJOYjD+4Un2z+r5UhWDMUdPG/yw2rjaj9xHG13zhBGgZm
KY7Ls77wb3KYCUuZKqxltPCAReJy7TDtxrGqMJdnbJ+5qmbhsDC3VwfbERpyKPCJkqEEwCnRoIR8
XPmV+4AFlsxAQRgNLs9ogUNs/XGUDrDw43gF1qU7VZAjRbcqssfj4EuMLQUJtj2v6GFgVTGlKaVe
EWDEKn4ot/urpsOF1MZT8fNJkmQsd3Mg4nu0+UkLkohb5wimuQ/2IX1G/o3fMmATnlncVXiO6wfO
1eLCJ4B0Ph40kqtI9G396boiulNE4URUYxSIvZf2QdB9IHviZ4i95gO2MZxIou5n2sHG2/jYSkyf
VCRYc8tdrRJGVOUsU2yckkpl8hcZClr4rVV4EoyD/2FEgoKQnZ5oTb848D/WIquD5oOJwL8IiOHm
o4C7qVCDyn2qZMCeeav/urbUfBYhlS4M4cB2dekbNFa7wb9VF1/aINiZUEbvss28ak82USYawF12
KxOuYRgbOhi/uLd59v+9VxmnYgiEnnWGeAHAPPIQp34Ik2Dj26cILIhK+li7fUPJmkx3VQFHimgk
ZtkeL5SIJ5hQKA+F3A8gxLmP6G10/bxpPmR98XEt+FAlBH5phTnceLrI9/3tyLLtyYIPVYAS2ebV
84zsRp1ZWzIMB6wAyPIZmabyKxjsEDvIW1hZq3bMvMzNzfFITfEbglR1d/SVd+2p9LsqL7ydgzTt
rPDB0IRZoiTW0XoN6hWeVLg077Atv9xWNT8txJPZTi9UxHjHpgwx5aBN/v82EuIHdqWxWL9WyO1u
1kPgPcma2QUpVD0MtY0/YXXZhIKCC5YQ25NN+piMeXHNdZcNcHJG8fwZDd3EiB/BtcgkzAYfAKsF
3NAWnsVO7PsVpM/L1dZXX6qNPW/NskMe5XWCpTvYQpzeChGRzlxEwZweklxsrQNswmUD3mrTHXCa
/MDlNqP1h6Frk+cR8uIt0POzSF08D4anIs4FNnFgCHmlRnCyKmJhOMfW5OmIOdFT5XGe644hw9v4
euXhWNlfprIf/qq/9jsYFmwHpmbi1Eiyy4Ic5PDdBUW7GKsyBNI+pGW6ELS9vVTwcHosXk0r4se7
Z7rpyYZdyIwjC+pXx+Wi2LBZ8D7rFdATM0GuJpazs+BPFXYw6D5riZbAbDd6b/M/x5qYeCfw96Tq
8vj4LPb66HOfjwSYyxm4r1IcpI7PGsswBO8UulJlD4oCxQ25dcOB+wEVBZdjMJQ+/dM+f14lGE2l
LGD4M2jIkUYKH3fvmQXkA+0NAAgjfDzZoKaBWTlDXAQxCNn0eZ043+nd+Pt4pJJcBmcMkNsB7+29
JFqmzzamB/eyB2uDJEktNsDB0rKE3WWRNut45bhpCo419hViifwhnGTimXLy27AUHdGpCOorwXPB
xs6x9hlq5zhPPDRlADes3jr55RBC4vvuxZQnFdHFWEkF5O/hKs+FdsQ/SqF2i75w4rLYSpcPdSlP
XdJ0V1O3/DHSp3BKCb07oK2y4RpvxCicf9qVWtEOrjAyyK6iMKCl45p12s6siI50cdI4/awp9dtI
F86W5K0ql7aUNUfhxtEptnX2B44xByXCzN8Yh0B/d8NH53APPwaqLk8aVAI6LvV6l390kBuvBFLG
+WltuAMLBCq+/LgZZCMY4yAxQ1Sf6kPN194Y4HJd0gO2KF4BIIXNloHWmfSRzCnNq08vBNvkXXmy
ymrxAVQe+hindd1sHKutOVkZvEjUbCIcWVLMbgcRCMCWSySdYIFWiksOVa0oupylr4p4CnyCxmZy
+4g54P5BSkX8pPgzXMKTU5pkr0NMBz5zlVOVyqQaGDoozX2QMW3lvS0dPjtT8znzhJnjbhsGRIiS
xSCdzQBCobhW5Y4eFx3SpLsASuLBpfF9wLCXh4wUCUhS3MMu4uaGpg8QAuvKXdrZjaSokvXMjFsI
SMIb5SSxpy8xO/PVlNdfmOPgYx8hIxYuOwPM7A5zlp+jcAnXkvZrFSqDPeYEdG43JlDVHANBiWev
oWosGpNf96vXw1UCjTY7zmQ65j5GfcL/QiTFK6J+XXfeEHwnZs0Z93Tgk/UJunLE7NXxAlcR7XPr
86AkYjS+7F8OP9woAKkwBOkQGuu4lgnz1PnaLUgSqnackCwaN6QsXhGUSCu5mSj95GXVT2g+FPUb
I13FSXnPHbadiTafYDgz6gsGZhvHIP8bQcgo6bYfxepq1bhUiE2KJXO3I9f4OnGCjkfyS0iGqJLJ
QaOOn+Qgn/DULJfkayuqBGg9oNXcu4JdZgozIdGZJbWUFiUKSAc/rQEN6Fp8lkm/ylhfkIupPuoY
KcQiI08sUSxTTXnts5lpqVePwUS4wHalFz8+OYGa+jW8JJdPqokfA5wuqNtkReIokzV1U0+fjM3K
5JqCUSTWzbxzI0RHKSbasTqL6awVpZuyARXaYOkW2/rAGlgxK2Rf2PgHit8cnJXVgQTpcW685FZ6
XkHKNzOEzdVWB0yYYkiHJk4YcSYQvp0WuW3Fxh0pwgWyD+mflhxslDHOrQPT9sJadM0n7zAJJIb7
sVrHJwfvNNXqxiQvFLIistxurAPndDHqynerF3hQr0WQuu9AT/Ewg6YSvLc+otI8WvnN2jAwzAZS
/g5eoIgt7a0M3rk0rA+NQEUbAFSERitgby5t+co+6jbPvAxR9b3eFn29QM7lS08z3XYeowls5ual
QoJQeQUyE3lhOyA9u5HQengKqoGlTqtp8jWbxv6khOGzEnoGvIkMViQpQhG+Vzk09/KAaikmVple
aPlhsKoA8fMJgTl9i4ofE8aBDkEMfIAOHofxuWesZYuqKXur0oW/T49q8dq15s07ZQ1jfdaYOVkN
vPE7DgHh/UNexP4zqubvqocwYxpQs2Rzi8dDsbFNS1oJhpwUVoxJhbBEfY83tJbCatt+9tWWXjem
Y5rmynoQGZhZd+AgmnngwWmYlmroThfTJte+Xy5XO5mPV12OjO5C1S1Pd1gHrC+2tjrxUR+ybGdG
JTNMuuoquogLHSqupX4tTP3ZVylPkcp7iQPTncaduxmzUPa4Xu4wzgLPlxkZhmqcaqwYHMDYb9T1
ESHs5W5OqpXLAX2oxNaQbw9W2cF4kcwVFYL0W9u9ee/eH35bvggXi4jn4hY3mPzazw1LmKWGxDvD
CmwusW3CJpJrf4aMEbg9lwoPuwqlFYBtESYgL1LUDpQyYArMA8MDm0fHRbqKWX+Dk4AHe1CmNoTc
P7HZz86CaDjfi6w5wbcPTrbeHb3u+a2yvwiPMuGJLAH8alg52DNk1APydZKMEl2ccBBS/LJkbjY8
KlMmgXinrBeNXQ1LGp/kcwJ3gII/KTq6nao6CTcJsoG5t8RejgivgQQVI6xEG6xT2CzCNd2opbIB
vPUIVVi4rmlOCA1mQ+nY1Z/WnSMbDbn/Yc1ZHqM0rRY8JJ2KkgF+P7IPSvMBRcptaduJFGpcWcug
9+J3T9KeG4K3kDPyKTtu/oH4jbdhyYUbEy0WROqE8xeNnv5AH0L1zTjzLSMbNu0DHRs/AdjZJZT7
kntLdcoaCjGzjR+w3gb8FUya9jOHtn7wmyMbKuswalu1xPrF0r6LCQY0TNoOCQdOeaw0ywcRl7ee
P+ubqEGMFWwidxP8lL5qX8rR8Kgojx6VC0fILsvRcJwLlCHmOJx0Mm5kFUgItm0ZdB5/SnbdfVWj
oMwFyYHDTLlm021sWFRSsDXdmbrKXjGKMZISSabJ4GOx2qA28AeKDZ3qikQVNqRcIJ2FCfFyl2le
fSIZDN1hSJomL+AFn8lXF0olJikU8m4l1YtBfM5etFH3lp+F7EBtbCCHa9fvuPnYmUQRUyENt/ES
vEYkHVx5XpKA6sxeix9s2ZyqoosQvFOekFUo5BTgkbUm/eDIRVrL28FAjX3B9CJ/kNkXli4fUZ2z
t8cW35VBrqY2DC9L2rKuVspXYFhIEyADFEB9PXTEOeCoDOyIOhHVZk+URlwZDF+QuzyamvtALYSy
1KKl3Snnw1q3KGVZ9lkpgYI1kl9/+tWPpDnriI1kFlxXSs1bQWr1JYuC+IfMl3FNyb4w1oQYIIaz
lusqbITjELYpXo8lE3DId5bw8GY9nEYn8uN/yKwKuSg/OQ3eWQsz2J/mUb7HcHCcLqPvv6wF1FE7
Q3pLRZ/ZtWQHfcxWWPGjuC8sDJRGHyJatuxxSNqszKCoEZmKMQcDA4774UCldJIRV2ZiD8IPQ9+z
dd4UCgw3VoJF2R6YUwiFrooEmUsBvszxm4vOS5sG8eopw1xAoCvhBSQDYJXwiximgFFufdicNIJL
bAXlq2PsgEey9EgbFGwnwH+o9IILL6qj1B0jyRja3PFdNkqoKpvuEdeSGCzNywPM9dl6IYJHYquF
Nnuwj0csnm/EVNja1tkgK7s/wp7JrM08s2YbLWB7CGXzoSxq3p5atgfVhZ9WhlsgUDwXXeC2saJW
u11r5oNAamj8G35Xa2JAsaigOp3koK0BfLF1+/gW/ozKEYYrqy9c69eMKfyp2mAsOEnfDdjg1S0n
H6YqFTm/oIvrzuDCcV0U8904NKcRyhyYON9ioousSnGtEmdOGAyi+GlRv6Iy+yUHmq3zKPGHWO2F
y0l7cGVpDnsuO4zpFoD9FEWDlWSDxYx3GpoVppvxfl2ribr2oGlqee1VXw3X4/deWEBCrrP9h1xQ
1UBlKDFoVJIkbWkGDFadZsFpnCHh/14YPEpRjtjpibaCRo3kOetxGgi5G5eREc4u/GLoQg+mkdHr
JK9ebA+j6EfC6Odqi/fXgSESahO8ZbDxRPWB/bZsuzCmlWIswo0CzdjLp4LTkKohmxnPrPEnJGZi
7g0gmKLwc9yKEWSEEORUxWASSVRM91sUvdKG8ESDqYRPFD+PCRPFCDmeMgOVJaMtG73MFJIqhRZA
bRivoJa2tUEmDtsr3MCbFagTGm73SrwjEyfhmGeATOh+BPgTrbE1FljZwCAWenhPEN4PJUmPVn6o
xUDehtQaYnnubNlsvXT1fkTvkZL84HwCPMTSaZ3bkGgKHq3pYW25OxABKwG8LNz/uVywJrUhrnZi
AZkPd0cfWG6s8c8JN6ie9Hp/SISXqVEcu2M6YoqQDyhhIF+jZV6egp0V5kb2+yziTYrlKRoJ8JRL
gNuuwpWFdoWRU/41Cy/fuZG/VOhvWI8QdQ5E9Kh6MfeBU4e3RfuKsAsps0/+oW3MIU2a52qb2lsE
UL+DggOazJOTs1zWNsejyT+tFAD3kLGPT2aOkwRAK/d/rgrSNGnQlwexR/5Qoaw/ry73fRZIlhka
cTVLjcI4nyR2af0i2KD4owyQ3GmOYKFHqFtO3hxrXLgvI3NFbCQOFyitivgv4BBqqx4OALNSgk02
/vdykK+X1SXSR79vc4Ce6DLvEEgCti37qYzZJIIGuHMyDC4Q7inLaqCVGiq1TFGrCRkdpi37OydZ
vanAE4NKeJdxi2S0hT5hjA08IiugWoMaD4+Kufcwqale1pjEZwBh9C8cdRhaOwGwhGIjce2JLwij
K9BJWNhLS2Um0zQOPxaVD9hnpXGF+jkE6dPS0GgiPoNPtHHOO5CQIsZ3AbpuQe7EzlqJi7Ch1eYa
hVJiiygqS6H/sx0gdLOPQUuJYWEful94p2ebhyMn6bKZ+NlK54TYj3MjyDe5FbnCFB8TV83KFrlc
jSOhFwcwAVmiA15B1Me0HTMHMX9qonxuR4EOGL067lDGHIaJd0IuDNdLGoCD1xsw7LCmhZkvXyRA
WecerSdfBN2a4ja6QiaLjHgHsUdW+N/GFtYjyKR0q4xv6ikK1OGdSP0Cn2paXKpZdtchdWLSVvgQ
RCcrzYMTxm8pvBedtu9n3bSav7QwDalcL/6qyPWgJJLhobyjLJRBNOc2rFxkvArCCTlw20/4sVJ1
Un8KMcMpmy6IUsRxJ0JJKbCY93FDBDASKnABRtcEBq2MIWXCM/rYFBiNEzENFzxqEEF0ngiOpc11
ggsS6JW5y4nRA8wpTqETa+m5FYGhm7BnxZxJwv/seBCRJqBYuR34xCKzPGEtvd+uRfELjOx19Vgg
czo/+i26YMFBxkLcZgJhfmVMvmHUcZStOCqLts8aiNlxs1U8DSPQ+aa+9jALqiq5IwyruJrHS3lN
6dSc5npHx4XM6pb6ns6YKFfWb4ypBu6SFgm1T9E5sgMlwBZxt0+Ie+jsoVVR0jFkAcvTA2uJOdK9
JagmDKEtDcMZ2oYisQFrW1vwX1GFtTR3JaslWP2D5+wyooTHJMzRqmRzJUQv9rmfgGqO8KoZcXzD
3QJ7q4CK1U7H+Rcbtad7QQFaAFaFSUQsOZW0Httnp3SDY0qGpjoxOfwmpFRJQS8XlnmlZZNq4IGV
TuCkaheSHN6GAcQWQ4/VwhdL4dDzkhdgI1MvXJyw4q4zBAQPoAyzS7BTxG1No8AYkkvkzUihrAUM
HIghxfaSv40/9bWcxuFKaeSwmYYQpiOV1SbNBjCKdWR3kOY2aWpWczI1Sl0JV3N3Livb3yfTjKRy
zRPMNgnC476sJjR9e/EQJiCaBALhGXYrxB7O3neZktuZtFfHLQs837AWlU0LG8FnKm+IH6Un6Zua
gMtD82R5WuFKWVFFmG9JZmGGCXy1EBdnAyagRhB7bnrOwBzxiNmhy8Pd/jYWuNRlMTZmb2HA406V
ao1wzI7LDVUj7AM/4rWJoaqdfBwzR9cK8+5JdbR+QQHKng+Nek1MPLHmvACvzqPznzKfhyNs6nUz
9/Z9Udt/Y1XLs13rEcWr7z+NFSgGPQJjzzsZuIJIX7Zx3AfvCSd67vJC+M3wdbHUYKOKYRJxWkwZ
xZ3Z2jfHzeQ/ERMlbRhYDOwGQfhAFMR9gTluJ067JB5qhh/W7Np65qiA2deM4OzkQ3El2fabkxxM
JsraG0hxbfqPFdYOMMGFLIJT1B0sJOoh6cv6FJNhkLTB246bsl2fM/wJCalqX92eqW7CrBvgK8uL
WW/5+FQtnBcw1Mpv1kC9nBPzJYGIgLmrzNPYNnMDlGueAKW6JzS4Pn6QHHFhTYk8zALP+K6+C3p8
rJj2AeNoBhNCznXaFL+yGA7xk4L6yPQCEQTGSHZkRIFfR/4Kp/LJTlYWTQB7CBZGY8GgJ5kuzYc1
FW1kEp0oEsk4wp2Ku7AZZhrp/gMkdAbqHElW3qVHmmYHonZfe+ky4c/CyxlpoexQovJpnpedZABE
3PAVplsr7BGzDrhg4W2Y8rMtlkjPjkrE4+r6YFBBa/TJRBA/WS/llcNDUJyx8P2imD7YgZT1O243
gGA+eGAIglzrF5zlaKZRLln8w+G7pT0CtORFySydE9neyqHPClAD3TPGlbfuRbDbVNO1ou75Zgp+
4lAw6cumKnlBLcPv5ri5Jnxe6GU0xrS9U2PqMnnRiOclj6pKYK0Ze0pWtCDGRNknXXCLHRjiVy73
JgTPdy6tz5MqmAQbYdWVe69SPfMnJ2Q5Fc3djaXiHUHcZ763u6R2ovvkNJA8WPG9MOkM+pLQps8X
7/Ii2qnrxbTxDV/Pb1EJytFiMtN94Iab1/YymO2sSIGRZCoZZ6zcAU7rDxMsjHI7a49VlF0a2g4r
9Vg5A6nhxIOQj1wmNLzSMzlcQNwmuoNdWmN4gobXzumWwEAeHeb1zKnEoYDCsosfLQfxKJYlXThK
YK3ALFpQRCCwlXElOjuqmEoonJeLDnQergjHWvEa/ViZ6P2BGfTf//a//u//ed3+d/ZPGq16B2X6
Wzs3zzj5TON//T1Wf/8bZmPyy4+//uvvWidhiK0xM60wUKnvxx6///rzU9Fm/GkPlh0zlR7nyWdm
aAwlqttwI0Zpid5nF4OsiyFFRhOwr3dM3G+yOUIQyKOC9CvjeJtJlXV4blcs+SV/nfL+pgso0Mw9
Tl7cNgvukjQDOPHOd2vXYkIX3ZoMMYisYzm3+bUsxy9ogjuCM/ow8dMlyHJ9XHf9sEBcZobxfiC8
V9TJslVMG3H00+jicO2a6Ba+2nNZyDgKL1mes2rFC4HjnFn0UKmXNtY4jsePhy/DMQZtdnD9148x
iP7tMcZhqsNYRzpVSaL+5TEeGyOPDuOzPzocImZYLzwwBVbOsIqx2QMaRCJTiwc9VrdytAtZlTPu
ORQ3OmkDIIDfjhNu5BVkaA/ANuUACCUsB0ng2EtWUf7RbPqhWks87LCJPeiamogbjFlKvP0s8+Ih
2eFyU8JJTtRffz/PT//DFwz+vE5aGOFgRt76HI7RbQc31+1xPwbCY/sD2TL1Iu+S5aEgSI9I6mQu
IoSXTBIqN5IBUNCrEh/wlT4AEzlqUpBEdHjf2nj83u39rSwqeRRZCr9v7J6PBf1Zee/pgNlWh53v
e7N6D4pIY+Wpn8WlPl1qF64fp5qcAwyVaJEjyoEFuHhj6hZmIjKVoYkZDEI81rS8EuFbG3Bh6QvG
cM2uq/chHECzEShDVadxY8vc5QWJ7X2Yc0nBrP0pVZWMYLNkOA1NcxpSqB2UzkIuEtRfDfx+BHgs
nYQgyZCL78Z5wSuXNl7UHcMavhfClvFZ1S01IiHLeqRp0gEG+1jIEGNhjfZb8WQvcQ4vwe37Zj6Z
cMUI5mFNaNXFHDJgMCZGLIYgs4J0WMm7ko+xRScxoxtSfhAKjUUvxITzUhaWG7JxfEMfZOklE9wL
qr12cb8Ij5NQ4QfFw83QDytFST+CTnj6ASL6/bLSe4Fl43kr8yd+8h73ZM6nsL2z018vMS0r6E8n
URRBdI5SbjI2UBTJCvzTSRQ2Sdj72GhXRGZFlMR8crk8bJSzvLUeDhsbC2TjVjIWRK0g3GXhtjVY
cPf9Qcd8IeO4OtskJUzSIQh+atP43Wbgc7M4EFqepUSXRSZFiZ7ZlEZIrKgzrc5S/N3lX5KfMoY8
G1AlVUEJomfEbZpqMF1eoqi7yWPIDyHO63gHajBF8Zv6qHvqO/xXHw6ou6XC5oQCVVYHaZMQnulb
UY58tOCk/DwXl0OOMut+wgKUiDkMh4JPOucI8AKSapY7OSaFqhUe+MfPERNWfAsIL4Bl8X5kAWDJ
9MCg/8tYBg+00rdmpKQgcMkGGHEu/vVr8v7tIIgiD4uVUDH00Sr05UL5H6/J9dvY98oZ5UW9X+Hw
+SXYps+qZ3ORS2/l9DP7j6uwAnkQvrxJF9Ia8E3EcBf/LS5c1d7jBvuj5HI4cI746w8Y+f++jgI/
jjwIpAlMlyT+8wcM3DGMs8Bsz0IGlzVEeN0dspqPOCs8VtCFbVEsEAEWavciRUKzjNsQ02TFMYLd
ejXChOEgtrJCLZ2h5nZDanuZX2ARPFUVh7WwhN5sf4lrUjkndMGGg4EkaB8Q1HWUoUFr+L1ZSn52
Uwm5XC6w7sZMBNgSpeSxYOApqwTMwi1fBciwNxrVkZwAbgcK02aQhCHN/vVT8uQp/MtuC6IoSDCY
R/bOk/rzU6LFxgBmp2FVJX27n7K2c/wcaSwQAQhfRNDxcc4fMoxBZZxD33b/tvQ4Y8hxkB32Hz5T
8m+fSfsq1mmgcJ6K4vBfLtHBzYYcW8njLBpi6fCkPjIqeocLFVRWUeahKzcMy0z4SXecU3JmcZbJ
QyvRnJcky0Fief/XnyuQf/fPz0qnScy6hzabpGkol///WPJl6m0xFtsIjMCAhR8xJkwGDJQSv3iQ
ugzZAKNTjqisSIhx8u/z1X5mzVmbxYA1kEvosx6Acp5FoSP9fzBgwuPtD5RHnEbZR6mC9KZxr4a+
MeONdFATdhji6f/07sN/P2lTjJ4CHUWhH3lgiH/+PoHnqTE0s0dZDoIhPIrqQm2EF8mPdYUy39Hg
HjLwUxP4ueKFvbO2aethXs1IMhC7ipJuA3LLdHgi54CbVyyOwgH/yQEUJ4wZSo4VsGYGCw4+i+h8
9vTLCNnp8f8Rdl7NcZtb1v5DQhVyuGU3KVKJCqQcblCydYgG0AgNoJF+/feszfNNzbGnfC7GM2OL
VDfwhr3XXmG80BwvEeg6YZdUEQtToTA/YyQ7N/sB+cxL2wJBU0GPxwECNkFz9E3kCElmvlL0xavz
vt3EBc8/Jsx5/vl1e/r6//m6s9jPEh/EnTceBX8pddB6Z3RN64ZyCuwTZ61RtqpKexxg+660KCBD
hGU96HQbR/5nQq5BbRaG6O+lmnFmjugTiAwd5j9/OMwX/r5Lshg3zSDlgCNu0Q//8+3tHZIeb8r3
Z9MnpThWCDsyDpA7E05hvOo6/HduQNEQ0REmjEVz+Jl1Ram5wrMy1yF3I/jUnUAkg9D5I8piqjU4
aLXLSF15NJ3Hi4XAxMLEqDwlb3aJwSs7js5ls3Emcz30oYLr2+30WJUwXXTq6tbVyV6vAKK6FySU
N8i/GrHDIpq8xdUUb19I5OGKt7QqSSIz8y8WmbUkzMMAOFhHELFAMijslaSrd9A1xe8jcT8yBid+
AhB9pJ7xwPY7jHdSGRsksnRder4JYyyU8XDlPLpeT1lOBPWka/wQXoCRTRXrNmCHNhCpUxq+tBEm
Qn4CQBkJRB4glkVtmJ9MgYzx1qZz3M0MKuFigJxgZQ0DKrwqIIawLAH6LW4fh2ph7jQD89cZJIYi
FgUgAcWt18v0UEVKEFM0UWHkLJrVwoELHTJru2PsAV0sB78ZtfILJB+4cANpyLkAPSllWvpr2NN8
vyrHNo1oej695eAqhdapruwf9PMqQwaN2/E6Q2XRZT+cCC8ppwJNHVwAmXDWR1IsEAqt7JPcWgmP
AqboeRAJjp4mYE75+Jy6XGTOAKQy+85+zLOaWEUi2d9VnJAI8qXo8QFH5oCmHxI/ljzckbtoJWZ/
O6f/ZrF3IeNIm0RSBkBbv/Alofk/FchBDnU74HTWUS1nOCmYzmwAYDetr+kobP4WlgCIY7l9wzSW
hdoIib0oh2TB4YK5NY47lPhNEzp38SXfoTNs+aNhyC5sZSyrAWEjTrjC4ttObAF+/MXEFpqupXmN
/QoG3a8KTIl1DdxXnITN2kz/IIYFS+dFvDqFxvbctA/VtcPeq6svQGBBdVfr2dSa8pk4drzED0ao
Fn0CsvWLbT/wkvo4kKjDw5tCzGOvA1u0YfHtpboRHIyMnoxf2RX+FVINl8+uoorw5PZdsVFZRWNQ
4r+W/xiD8Gub1E/+yaspOY/Shrcro5wE4jEozstwieqbHjTut67eX6ion43pXKy4Q0r6kbSAcTgt
wOHrUCmsYfbiXAum9uKVAd1TAkPMO1acgiD5YqGrfl54hkYuQv7CqFVYk4SQTAgowqFNAHuLAxB6
evdXadoSDSZnqouSdWVYmTGULN1xqaDltNsLvuNE3ckB0QgHSz0S1bjQr70fmWQyv8T3JG185MnX
LD/0p9MLJqz1YdqWH2L3uND0jHUA7ArLkKCP9+nJwa9Aw++wJPQJuhYjliumsa7LfxhX3LeLC6vS
2DHWgnfysXf99Yc4N2JWOjNbr67wlIVnjneNDzy7jxXMppG7T9BGCC8eDoVmf7IHKUaIepIBQtol
mAXie4oH+qGCinZEZhlCkjfDHh5ImCCgmZBIrBCxPG0iyMCHnbAg87kpTvCJNV7vdlpTnC7EBnti
GAz9GKk2j3sjJ55A5/NtuqFn6sjyNq4CRDiSESnJlQTYZaycMivuWxeonZOSkwbuw21QhsV3nZFM
MpgGyTPVZYD5zgnoSQkmw9ZNKiAEp7TviJz4BgJ3ew/LjtHl1OFUcSeqXNlhinFKCg7Mehe54SsT
QKZXJCxMpGr8u+wNJ+bOITNYJySjYO749UxYAGxd0NGFHG2gE5p8/up0p2iCZECbfHbvKwGHyngO
rwyF2xHoqC97MjPpyvaUDy43v3kAzFwiIc3wCQcFE++ydDb7nyxefmlRikCH4OSSZawZgVVyU7yc
n3DlYqGi+uIqUV4aB9AXOW5ZAmnoUyaJcNYlSEDVLo5nAPai5KqDOUcGMJcSwcbLBcGstB46lLuO
zjKRf/XrAcXYxmS9nK1ccqzUJcGnvnNVP5UttIuOI11OnnZaXWCbDSz0cdLgtmYUiA02UdqKkCuu
hA9h4p7fI70rv835tUcxh39jxbIx10i4eQzjKafNXCuLy1/apSQyqsCBwMWQ6zXL2Ek+ytYwJPwa
wajkRrCuuhMVXHhl1j5uQlbgBFI2wiKZGeKmo9c9Fxy2QOHhO94e2WQeBFLNjzVTAT3/0jkg8yNG
8sZorj1NqXrYDsx3X4ozP1qTNHhLmsb1vQV/SUht+Z4KFA8b0sKQUILDYEqGb1I4YlqgYiBlPEt8
J+XPyKfpoOXgjq8UKgy87rCmeCKT8DetoBH4pfQgWPog6AcVjEWIl6AoZLOiEziiuT8ZQpsgB4N5
rHjO0dd+3Y4nB3dQ2kS41pjz3oYBo03xYpknM8Ry4OHtChdKvOuveO8Ud3WsOSMUH+zLuMpyjCda
nLcebLt3mzx4Q7a7sOr6tDwPQfdZBO7lxL/UyBSLBD5POleHYa2+S9VUZOg0mUceFPLm1vnPPdIQ
AWIIh19JRCUL/iOwEImbAdg+1Zf4LPMFvIziCtE2c/wT5USqQOeCq3VZ2MuLEtTtgFgWlhuWwRwm
CzyzMQAJMv51xSexTMt6Un1es6PtjzllcoV153N2e2jVcmjjwFFIEajXjoECpCzFcd65P4qG3yvn
cauFmFipgxCxZ1y4MhYmI89MjNjaQk0si54xNvNGQQbzUKVHBJJwOiasfq7rc+dxqOqnLZ9R9zV4
+fu07nBaliprXFSBtBssy5iPkcKyTiNmc+ZPDmnZTAa0VxmL8wh67jAGx2wCtKduzx9MOZ4ewpyy
o0bSCrzKARbyS7BepGX3X+bpGt6vbrs/2JTEpPJykHFlwAfcX98tMPZ4Swv3JJXhW2eh7wHFhXAH
l0p5liz8n6qq2om/JZWBBr309DA60DrDqLjZ/ADtDbk6kEbOf4q0KYFzkPEc5TKSrc2/TmF8YUaH
x6zuWIl+z5+TIfmC6fgXlBtEoqDBojIRndJCNk3upqNL/mRqW9VSDiPJ5hhqHJcruiQsPRIJ/0Vr
r0PZBRM50/L6DokL484iuvX7bFljLk5ZJ16QPAHgaBE8qDdTwAqDPE9eoUpRBs8GfhYeAAo5PIj3
ecnEsjPnOsvsmX0zZsnPZGSOELD0qGJemC39SDJmlpWOBEkF6zb/SZAkJdvMeMnpaD062FLgsRW6
QmRgWrnoigmx+y6C2ZgqiRkm/FvjCFUBj5In+8HUHPVO55mK7bezAqATvbgY/lOeca6VDPR3XhI7
nwuILQZga7vJeB/dIPRVpj3qC1xOA5zJpHgPm5+kWKBOtDMM+KcIQfA3dVD0Ykss51l66tcEUtR8
km5hh3V+Ykz8HUIEhQSqGnH+YLhH5I6sfDLX1QKYULpilwexWCytdKYyK5f37TlHfglwtOgcSBrg
zzNsOcmCbDNWZ56cGbimCY0es+XycHb22x1YrtJfZcyRAEgeau5ns+00siv+5mjvBkbozLYlS8ef
N+7WO8zjtoclqul8Esg2WqlBCyMKDwlC/GYqs6GkBMdHLjtca+juxZqlIAfLM/lqCFggWB+RSdIP
oRR+9YDHcvqYpfEfC5myiTh9Dna2OJVdtd1Or0TrGovoIOfgZTpF6NLenD9DWPtcnxDXINH+Trz0
S40fyUFDuB1b5WOA3QNhEnS5Qc9ZXWbXTyviWnAKVVEWa5RSt4FCskUoVGDYkgmpigTjYVpc5ojy
405yTN8Zt+JXJMH23KA+6xf3zvdbRTs/cX5i/VPykOXvdxPV/fkmO63n+27klC5cZS3SuTPVmR5r
kO472h4OhhqihEFUZyqm4oyoQUEq7kBrmFZSAOtca+g7Gaur+cQIC8SZeOtBtiC9Ljc82uDT4TqO
u+QPFwHk0SnhEMFCQX0UMOSmsCd9eOCBm7kS8ER0P0s/K6sdM4JLo+xjWHBdivUmhwllMCtDCV7T
S7LSVAQ9F6e+YtDjSQ1Uiyf1KYmPMHMJwMJqAlmD1Xb7zTqhfhs2djUsVMbHmCQy1OdMmlnC9NDU
YORSc33V2O6zpmoHE23T08CL4QJXDAMHx6dxkT+TXoTrYzRUzNW/sA8KOGS5twqHzgULtiPHK8lH
MkwdG+hT/DTPCuoJtFtM1Aq8yixz1T2z6F6tJwKeNGc3f2LiB1wInq+RgEH/2TQmYnyNMnYPN67K
Dt0KwW52uYopmHMk1TNlnFipslwYmJjQDsKYQ1CAjQOmBvg/H6KgO+MPJ9OkAuJ46EzbQ8pjO173
/A7/XbxGcZkIS65TNsF65fpRwOAoZgRQEpbuXazYzNnv3qO55DLMKJCuzfUZLsgPMw2bha9h80a5
QyWpzyNUygKFoQbxJDl2GCE8mthJd0YYKUAOjgakacoBj4o/AH4cexl4VAyyxwuw2iup1OEANLVc
4W4vTO/kDFuZacroh0ReuCFpCBuFZ9cSqmkcU2KB0cjnvKuxZmqCERXORDAA6N85u86qpmQ4kSZi
grLYyOHF/GSgVIPsg5LtKpkd4zfek9y64Cm+dXFO7wrWTaekTKjefKuYk5KK2mEUTeXgUY6bj+0S
aqLIwYkHCP9qZn/ijmp6BVc55PQdSM3G9A+MGtiQDkK1IhaBrOCXwDqWhR0sH/a35vqimbZwN0Ar
KddRMt4NMrdIqF0hl1MhCv5yY4CaFH5m6mY5BLL1FqU9a3Bi4QYtXR78HfCknno2jwh1HZMKX04q
W1yqXrowXoFZrtwfTo31lMoyghhvFy+CnAAmAWsFCgA6zDsXSx+TntaXnIpZy7xSixiqlupZQYJo
uzYjxgZOlzOvJ3IPCBcZsTYGONmei0bcUlAoK/zQTAb8pezN7oSXiQufvU6RZ7LFO+A6op+oRZK3
/ewwosouNxBav+hZpye97pgS106y2kMyT0TuK30IXuatjE9gFP7oUue3os79L5zPE+Uhf7mJh7tF
cbQBWyT0ecOQsrEL0S9mhgoWxAJJufXN1wiSCHLMF7ek1Ae7WTxerMVdmQcDbl/UpCtUXYf5XYPE
r4abdUdDzoASyuVvCS4DNPYsKbxFpacnFBNHWPatPBPxYsfsOafClaWXjrbx2rwbr1PNXcnLBxrZ
8ZlnqAaEg1t9D/Gpu6IDZ1zDzeOqM3d5C/LQW/Yh4Jbbf/Gm83Db50tBc81E2KUlcAKwl1MeM/ut
dQ6PVEpXxBUEuFB99ByxU0AY4MIBkJzpa1sXWUYd49ICHaGN1DXLcXFvKMHCDusBt8Y/B40Ke4gN
ydtDjBUILoGg9JZsL9bSBn2SW3F/+xpLEchzBqWHzI3kYUx3LCkcjFs+hsYWDYBjqzOOYu63YoJ3
YOm3i8eF8up7LH6t1B7gyvjWLkz0VCUZzK8mnPnjO/N71sFtBgOxrFFDxu7CPN2eawhbLJqdjHQU
swNVZsrry+xZ5kvIlgeKhfpQi9DIbQ6Ar4K0WChEgZz5qhJZqosaMWBH0Jejt8UsBo3hDWxvRP1x
BrzOBPLAlpArMWN6Hhf+YselE++KpvIGZSPW1rAhjq9NWch1LDsDwxcDxreNP34pi5xxpPgGeEqM
qkb90yfgAJLt+BO1n30cY8BkkVUw+AcgqChfUrIIbnCR40hgAPDNiKlEG6FakGumBw7sOlv0nVk9
hmg5v9MNtf4ZrbUt+pcMILvnX4zQUVOQVAYp8o2WE9fYqCPqkYgUISpp62C0QRauXLU5ULIIwqQ2
9fE4RqQq3f10qw2oGtAmEp1QNpZyHn8NIcfSIwBAm+Sn1sEKMHnEYaP6miqrOyzP+T0OYfVL0Ufv
zLOBcx+PH08P0AOPdE98HVyuf+IZ9hbmADtp5mewg+IiGin4a6ZUliDPUB3OuwIV3BTMcokpD92O
IZK01N1JCWcYxCBSuMSfU+4NWhceTYizoBZOd9aWlzyqcJo/ayI94XPgYTI2lEVGkkt9YSsD5xj0
g/q4OfPyhFM3swY0ghDB2fZQdsULISBOvh4YoX5cBgBljTOWBojDWVjJDTzPlcZ5waz9wNlATbV7
p6fC9U9PHa5xNCZZcn9KluZjfYZXUJ6fosQtESAylxoXVWmgMPs5vNx48UQvx7LALhYZueHnLWeg
vvFyBb+AUI89NKc/rb4FQfh6M0qGV23PUAVOkNAeprtdzqVYoPc41BAGCLLEDUO/S7vHyp9ig1Dp
4ld0sNvDwPRl5Q0ERD1osywBpadtnVdfKeUN+6wM8Eo8V2lGe6c9nkr3NyzXqHRjNloYAJmbpbt7
JScG65EjXk+EAqV8+F6F10XITIy1fZjiMK1bd/T4A8V1675Y0oGpsv0o/9TUzYUZCho6VIw31al+
O5ZIDZcM60vUcdiUa+DECLlgEWGhTYmx8MFldlSIk25XJVim7gYqGSYcBbbzt5r2kglP8GUnPFYB
ygvmG0Rtc0a4Bb62GI/xQWOm85vccnLGkxj2MMBaf4Fw+D1ttW5mnH137nULhOrCCT8fLsE0p24N
Qzx8ip31B7uSXoXJfbhxnocnMkzN8Da9xpgD0rn8AUWS+sUni6S6un+u5MZ8KmJpqypwL1wCU8zt
QPup28cxHt+lOX1z4erMnjguiMckfgcQIo3Q5Yy6qSDn8JkdUutq3THY9rLxfHHnlSsXjHyqwoFW
2fMlOggA7sjEC+eisIYak3CGn7jOYPzchAMVDf5qPBmcsKSsChppC7AIM7AyD4dHQs5gM8ZotYrJ
yUBc47jyOZGpE5c03DH7g5xcdDrQmR2jk+YsubBQXVIWMBIk08hV0CH3rjYz3wqXeqTbeuxFic4B
J3TAuQ2HQTNQCq+YyxY7dDAxnxmq8dWy0oHLEl4htsJrk1hkOdFaui42vSQSSIOOEz3oKTcf9j3a
8wa/G6jeePmG00bwZx2POp0V8tZ0WPqjXORmyfahw8PRARlBPsgqPoUYBHQ8Rzj+PGWpUJYYcVYk
1KLhTboTN2Qa6h+6Z92dA7yYWgRS89R9EQrQDXzNjhjH523Eci71aPSM34uXG2iFcP0F9u5Y0Dfb
/1FSPbgEnNyKCbL2AbFHsAZApJrtIUeA8uGSLdttt0LrrRNWHxZ7GDIGnAJuJZp2JJvhhR7JbbCA
hieU3ZGgxmfw9EcG/l2dKrmU2Zr8U7g4NOEbHS52tKfNEWEnUDE9q4nha1fwfyzkgPZApCKgVNDZ
iX/ULUo4jpfTuya/nL5f8ugiKv+jW65catyxVGv4vxnvvOYs7c5oersWCLjYcKEgcfL13CN09s/0
umG8QKQqNTfusFxNeAh00lnQRb6DfsehCJ51AFAIDqiAkC4jy7rZmaNbgLn5lTPKQw2Lohl+CIcO
3yFcdYNtoiUEvEbuXZeUbKTWtcv3rStOXUyCSphRfCo3AkM1KULLoDujY+wSXG6ZedL7TSaUJVS0
ZBCVhSITn+hFr8nXZahHUo+hJu9oaG/1bQBBfzWwtm/9y3eH8F4mA037Hq44xbpmB7XPllM7y96B
KJPdT23dHM+b+9ElyUY4pRlpdTGWz3BnFd3E5Eve0OmGN1Z6vaLinoKUb8ew+1Nozk7QKO4tY4Ry
mBfP9r80T+eUQXlXcY5H7Ak0RxCZng1hDZsm+GDvCcAmpTfU+QHA6/o8L73uot/YxBeeWQoxk/cB
BGlSkEwAWIBhrRnmhTRM1E1aRSdKC8Z0opnCm9zeLbgtwVVj+Zj7SJGwNztN+wANX65rlGNaSOW9
KHwuxJ4ei+D6cNeBtQBlQIYb4WzCrud8rjE0vwGq5t4l2u/Qlbw1buorTiPdZ8ZtTKOjyT/WDSct
RrgvrxZqTGHGKwb+Z856QCGeFvR2+kfVRqdi/U4tgUKH7dtlIZY0HFz17s7Y7fFlzIVpWVhAo6QA
WHnQ8RacJ0u0fAXxwwCGfWvuLKkw0+sXNYYaVYwhUG84A5ngH/A0zszM0yvzAo/LGW+P59k5c+Gy
WQuPHJzxqktDnrPhtL1w3WHL4MMLL7h/3Y0/tSwc4q4CYNImp7xbaUhf4URfReMVbI8HzhgoxoaF
g4FDSmZ8I44/t+aOSgIzJ2+Nc6Vp1JZUVZK3kuIn1bXZCrOmOToVpLZkOj91moVqR0PpFrNlxA3e
G1+sUNNbXhbGx2Cb4UWzEnQjh5qgLUn7lxOf1vzbteB4yuhDJyKnrzwXbW0XsO/QBV0Ok+7MrCYO
1PgxgZMbvohAsOs5NBoZpniYtsONVPUDrM2NigzcvsdCtjpMb1dDK4aNsDzW72HEp1hPXYpL0jYc
ySdgNgp+bHEVrvJ6GhEnZeVBsQ6TqIOx1EtfAk/31YwvQnhGDwdqcOUEsaoJpi2unJAkrfPPuOlg
zpxv204BnfJCnx0WU6BkgH3RtiPUfBqGF8LdOHPsKtrTX4Mk2B/n1q/4ZjmvBUPx7AP6bbw99LjK
iyoIdIpE0U9sBQNzhSWTK/JD1M6iHU6oQOF5mh46FeTAJtfMTa4F9UJMfdGjfRjlbGWYRxoAKxip
SuRA47CIFWIGm6IajAsVFG452TtORugl/R48MEznIYfgC1BbjiGmbo947zK2ONHIvkolO/6mcdGl
0IqqkufVnzURMeDgmQ72nTXbdftnG7ilgbreUFO+Cxd44cvbDe3IwZxrqTot7drkipyHiO9QJI45
pTUB05zTDQddIvht7vhEKeLBdEW16vR8mNBh9uwh2l1mlrpbQcSAPjXKCkhWJoY0IyXAH60kIjVc
qMQcYkXJtDnR4TbLs5maWXjWQlBVSmas7TwyKxTES40+uz9sGosB6C8TTZ2tCwV2HfpgTnlFyUN/
Sn0o12koEOxxpNS7sw8tTb0zq8bR0MYqALBajfpYJeFpBqLrOf4tOwJslBy7s/uT4IvwkaOSJ+nr
tCLga8yZtokXTDUjMqWgl1fdWNk8MXR6Gtdphv8NCKKKaqzCr0Sivl98JnozgUaUTDCxLW127In3
WdD4SoxpP4paadxeLWAxU0gfXjNR4uIx3dYfJNbm5B/q2cNWG3Q4LFdguR23kprylIOEJWBIR3El
PKeeqSpLojgH/lbLGxx6QeIjpzSGg82/kh1MssIV97CPIIcBvto3O14AWJlypHOI/i5vuoD9rdGA
CA5uw5fvyuYO6uaTmMnSWu8OT0KFAzc3EHHJBOqi6nzJv88LvdIOjYvoUcTwNLytT4M9cs8z2ORc
w1cNp0VOs6QQ9rnsaABXVgOKCtamTc8pbzqA6fdyyVJpCdSwMQcF7sPXoaUzB5ThK1jmDYaiQI9u
8B46yI/wRD005sJpOjlR8+Lqs+zHJeMfE0YHzsRP2yxMTnRoqMk5a5g3kPsZvHs1VkZtgj04uz9k
C9Bjfw+Zycac1TVeNzfjJJPlgb632uCUNTDOucgJtfu9LXmYIjFjmiSzRuieVc4YWZ3nLM8wQVZt
7ne/747UfBfilHhXReSdjggGFkoKlB8eH8Zzu1/WS7vD7KJzmnHMdys+uxH5UTN9r0YebZsxYTtx
eMwsyXqboWdTSlY772E8Tb9OTK5vmgiplF6GQCN35CEEM0lApNZh90GsB7agDL2FhRQTCJQmCwmV
BwaCLJ+E+izYdRjCQZp122E2ExyclZuiirxQ9+f2rYqyDVVW+wXJ3szYD5h60Wqj0BSx13yewhOy
tnHhHDFluE1oMLHP7v7no5mlrne6T5A/P3JbMFsseGKOUoY8v3Zvz8lGgtN5zj4wiwYKugxnkuXw
TxsmGHUOCshPgLL1S3gC8ENrzNOmepRire/X4G66xCessVlw8iRDjp9qQskpQPSkFJy0EGcJC10e
7LBydlcp3c/MABewBE/oQPHz7AZyCTkmWj46evHsg8wv2pwFPygEq8p49oCH7tfTpageTtoJjssJ
LhcFwCvNpmjuqg7bVoIxq0MbYXzkRE75bSCF6pvNfgb510G5gbUjqtA0nD/vZ3q3QImmWHbM97ab
8Wgj0VB+I0XXZd+ueeS4N0OTkdZLaCdWt5xliE7IZ2IYhPnIzL1P7jhkPEyb3nv+3n5yARyOVnAA
id2nLfetmZKXVbpBXi7mQ+m3OZ0tAwRUWgZG0NfjUAyUofPIDiZn01wZanQAH0zpskTKM0pcQFsd
hII3QVX8bjtdI8t4LaETtXc2zd03ddZX+qwqA5w6nXvW4gp6ZqSZoWTe5Xl8lN7dvOPecXARTMvK
8iOf8XNIcAZPdBjQkrnUNLql5Eei8F2LzSoajFsDnDtEctLBIY/2+jwB5lIG4Q2lSZlc1KXyU3rc
PkrBMJ3eWh4GkTo8NfZ6PVAydpwrRHCxGUlcfzQmN5WzVDez3KDk3Qc3H+Kcz80HaIsMVXxMp+06
FlWKcEfkCSQAv1c1z9nCXYmN5KZm6F4VUiNmwlUKjkkdZsvGmbmyb0FNdJ8QTfFbN/L5T+xxmwwx
+ObBLb3/ce4puHR042bFsscpQXMtu+DTmaEH7dBHXMsZmKxYw9jfP4CsgpejNQIhrpOJ2BblTTp5
uT6xursHnCHyx0SISwsomUaUPviU0XVTRhIBA4uPPoppBGraGuTshootZeIAcOwBzzo5Jb4pfINk
at9VEg8OmAYSCqlC11X1wK75xuCdaUbPPYKxgCZqzOTw8PGOuODGR4YY6du+jr/nY/5VPpiBcFC9
8P3EfMrQdjgFelF7zPcxDuoAptd5Ookg4EiFWW0gs8BUFN0nPIIhn1ZocjU6haq+fybXkMqzbS4P
dbhVjGl0n1lgKnGb9/ScuHxnNJuV+SGjaK3EzttrSrk9/pDwZHB/Tz86nT5aN/0Mtti7w5MeYOKE
eU1FBB3VGV9uXNltxHXzw5zF1ndKPmM+ieisWSsywNpxYMZ/iZ0vxhsFO0ZgI28BS5Pg+EozuQqP
p9C4tVOaTwCsNv1q/m+Dsj9DZGMKd4YexQNX9y2bNPv8Nlc2VhIa0fnQpi2TAeoD+9Yy9dEUg4hs
+j3oTLrR4a4C/V04KZn2/Aqi8AMjbTYad2dA7IFseRZSE0f8J2+Mc5I0fnC4FulXbsT6iPv6xMR0
vxysDnJD9T7gQVZ3mJ8s9ueYbk3fUpoQADMc9WCxWpK30WSkT7QsCFwYHmXdxMTh3uaRBa/7YLyk
XZ3C4pN40EaayfhsvDpnSzmzqpuCN4Asl5J3Bi7dyeDE5qE8UQ+ez6xFlguk38rjzE8E2lmesMhs
Y0BVduLWQ19Y0vIovLJBRk+UPS2vja5ha9GTIFuQKt4NsMqCkzUeeFzfxqVnVM50RDQWOXHaOGjH
t8vYTXrQlYP4k2oeAon/I2gBVDCe5+Q2k9CG3SaUtcZ9DhPYIHjUUQX4NGKBpNpnR34LLCLKbTjw
fpA1OUfKnAiSBtKMK79JTl3jpgp3VdikzNlll//qCu+26FVBsyUSRHHa0jIGfZg+6CEz3QNrCzqR
M4Q9pgAL+IMzP0vUP9BAv4VL+eQ2OPQnGGyyKdkUzkXNV8CDrCuU3IMNgFJcIDB5O+zIIn+DBM7c
WsjarsFjVYLfLRcNr1zmFFq0iLdgwTFQsT2wa7IQJO3Pai9yqlNmac6J2VsHkfMQBIJjIn2EFYuQ
iFKR79QmrEqPA7GLKDGLPUw/Ki/Pws3Nnkl+zmbM5U79/lb1m26NpKQBTWh/NcTaHa5gqbjDKy+9
Sxk7hAnXKejMx2Xm40qh2jnIJXx8OGruLvq1H4zdOMwCUOuFaIaNwu7C3KitYNgHLQfAsLMQadnm
wxKNGUlr9IVpCLIOsI8xvoNzW7UJ4EDmKS65xP2w7QhK8njfY4CHbVVHNJXJz+rKitdbszNDUWOj
E75PJJ4N6NPpLZZbJ+FYBQTY3kGdA2xUlBY8Snr7mQHAjO023njCphgECiB1a/o2nxLcRdJJNiCU
gmpDLOnyw4HHGxx9fMEZN1bHGTsbqEOgDsX6xcbttkWDhU8cYgVZCVMRmzcNxSWSbSNi4lvVyM4F
rTn2GixErFLCC4+slT6inXMEVROjSqfEpAebaZgCSj1xU9a/GjkkIkD8Vy6ccOUSkjmXclSHnid/
5kEbWQ3jBeYoGR+P0ssdnf5LMuM43uw0iEwiSnYJ+H6efh7zK3nK0aHsij+stKgc7h6p4Mi+AVrq
IOOKNjogddH8eUhZqvgO0PFoC8wpiIODcJq/DCInXDrzubN0lgJ7cHfSpMWllkk70ZFd9sLi46lV
Fr8P9BfhWYTSpmHTUPmBHQMqiR9n9u1mojnPTInaM6L3hhZlZ7QG9Ayl3w0pMGa5KFVl9hGTp8Hz
Lin3nBkqweXALAeRpOi0AlYsfsEgnbDpub8heQYjfFLrBVogGZyTihTAfoj2Zw1neyyQdgelE8ga
ONsKMUJZDrJAQ70BoLDiq+BcOUrPTTc9azBlnuHdqvPRI7F4HK3VAC/kDHudfFQJOIJWEtwUNlNX
q9hK5k+QRShPKPffuwjLWH4sdAF3CrFaLkgLbJBomXzwa7Ebx7oj63uYo+f92SUKyPA8S4GA8f3K
U9FfjxSTo459VHlX6pV9/VmkuK23cwvrKur353RixCzjYoW26AKTvmtwuD1x2ylIk7hu47MGfsoT
GTzewJu9Yk1WJYEmpqVERNaiMR9P4XvcmooswAtzenZnLgicH38fBzbRm2DLy73o0wtRB0iLNWs1
hdIriZuuueg4tUQyIDZkn7NhSFe+phCLMXpnzh7qGcWeCzdaljdEZUfJeaedcCFAhR5nkUb73cIN
BeGGf5AHa5mtHsuOagOnL7XaReO0D66s0R1/nM9dXzKmrzmUTPLsZh/pfgEpEZ2/mRPZYcNHfF5y
TdfA7w5Lx7lhVFpcyjhj1mZDEZfdt4oHflNx2KVNdOKxgkPzd/GHX+VX8mCzznVB4bz0gw82mlX3
TsQMbSBTISk5ZZKKHhYjlzbGq7Tml1y25xTLNmBFeWYyJ0wDZODN0VopmFO/dmP0AVEZ5bJL2PCb
/drP1ezArB0TDh6OX9geWD1xZH5EOo0JYM49bUIbgVpvnMnFxigHdDGakVmSkQEBo++ihgLiIo6w
yEiwcMYla6/ibKzK5/Hc5V98P/jmN803kVgMCZY04HWGjld4QabtzTZlX5trASaB6qnbs+8YKP80
WLlrnfAXgbFQAs53mJv/mTZn3OeMRSW4GHImVKqWQ2Zkvmx1hikyVfYWKKEp+zRf3bA0pk+tHtKa
Z6Bhoi5yMn1pZ+Uyw3zvvWFXBYoTEDrojjS3J45c7gcZIYxiGRlq4esPIGs2QjmAQYZRI8gSqhgI
XZB+SpU0Dh/NBHoFq4zui4tbiJTxeOeJoanTcIbhabbAIOOgw9YT1VkCbUFlb++DZ8YgGJiDiV5d
ZnVzc1nr4CbR0DbNOQIUNCkx41JSoQ29SmaMFaYl/BYM7Ova4w4ocsisVnxDCBVnE0Gi+OSzUhAn
lldLdUAuE0Uh0QUmKCk2/j/KeK6zK1dkwmU0w/mqb0hGGj/POZcaLpIlmor4K8UO2rWTj/chZCoU
3/uNDYiWC7RK1Kos+hgxML/Lir0h8nDLnIr2KDxhvgpFOFOZWNxEjd6GOFAm+ShmcPxm/glJfJ/J
xCRND4FBThdgrZlybZMUmgD4sqUjjTCTjdQ6luBRM+g7dziFVxiCURuFJRQxFs3dlxp9xq27Bekn
UlZOA+rwomQHsoTNmPqM0EJ55tJcVoLXw4YjMIkivy+w8n0m+wZGGBMZ3Em04mLC6CGwcH1WxfKx
iyBgIxzR9Vb1zGq4WHvkImxJ2ibGlk781b1yJ3j8WEsd2kIYEJF58VW4ZiXqiSn5WZB2T18m+TD7
NvQGcskLuFFjjBfvhVX4ZifwIZ2c6/nZ3VamfBcmFwvfWqz2HUi9nSnzW5OuFjI0S3t/n5qMmwdD
6aWJbpeICtV8WcXD3i+XP6Nr9htUZhDDkscfMi+iqBcZdivRL1SzYHD0AUbnqqFvQteS1/NQOm4Z
n8P6OV3x6JMjTtdyFKc113SxFr8EhChB4KMdrhmSout4lvG3TwnX18/wEbZ3CiZIYHIe2mb80AZx
C2yLiSFQ0TGdIqylNn+rHGI4nlNlaWhLyOzjzbA26EAA25/Mq6keYZUVLTflkBFEjkWI+KDCdiGf
Yl/VxoQVVmvmEWSpKcoEIUlcsDdVGGLfd3bdp/RKGW6kcjS6/kds3HDUxGBDSYLEadEL+PjLPVmt
IFZeKFHeWLLP1M+Y5Z2efuBQhVjKbO2WNDSzHH1blrB0LnoDOtyWjiY8Y/tA8oNE6jFbFaUQB3C2
v7T90PuR0n3Gj7p1gPW2jWQ+Dth6hRxkTnkNqJEi7N+0xG2et+ZUPROlwkmSsPLM95Cx0y+1wIN2
uOaPsnfdT8gOUjYS9l8nDJqzi3OGTlg92xjUBuxQPpnPtHASQzaBSnI1Y4O07bOcu/E7S04BuriB
S5f7WSHwutZSZ34G6XjkYs9WZH1x+6zBhLF8Q4oKhlmGVxBJhgMZmu1pK2IfX3Xh2SvSMAS+ZLFM
GLpeEBY+M2ZR/8wv5axo2dhHYReEv3QXL4oS79kNcGUvZZJ2pS5MGwhhzPv549CtU4ooHG+46GWU
0sYftCXVsnLPsdNyFKXkF+m+MyBERREDKsofMzEJhFvVEEXGnDdvKIUoc7a9IYJhPIb/mt+eKzTA
3rN20DzR9yBXJNEy98NTXLvY8paPOqK7kvqgzfxTHuF++2y0B5lDjQMCiROEWuEtLgY7tdP8FzeJ
8O8+INLJZ36Uel4Qhon++/9ybeB5n/prEflPtSxYMLcz4KDA5eLSf5YWjw7jnf43RKQHcVx5OXfy
GFxq1JoR3iFZdi8tvL4MYA2Uqfydi2EYBmaPTEex4WOYJGeMAb9Z0nHHWA0JG6ITb5pea5DY94yT
Sxy865IJEQI30MA9vbVv96bG7w0OREUvIyuXf/YJiGTD8hcTA768Cz80iMIo8f/i8QB9Bqc8kpU/
6NsXIRZd8G/NtwIfoOSSHc9F+xF7iFu51TFWZwgJboKhIAsfRRQ0xJE6vWR0lZJviSyoS/7Q3ueE
fAsZAl9rc7LiYlkXCL70SORCjRXnArSIlC7BOCYCrpwON5yV61+GXjLNs0lXtRzDHceifTlqGlEF
6I2gSM5D+CUZi8/DgJUV8K/j4DqSR//Fa8j7m4lNmgaudoqbYEYY/3VtVOsqVonXkoqDgY7ajMXB
biSi6KiTB+4ayowLDNAq+5gB5oPT3mO29VBfaeeD8FYvVroszAMft+v4rSjv/vn1ZX9bvPqAGcin
7/tekqZ/eX2EdU1obvPsU4oP/gFXlPxmai4LIaTUE5YRVpQ5KxTfRg5z970EXxa3HKDrxROKux9H
G/Y0lZXjClvVma3aU45JidInRXGUCX8XMccOL+uXbsB2odoYcpOgw5ALCmwds5yVZU723Q8DQ3SU
vRon1JzFJpLVI3NVMyGogHCChvfulGd0CkH1revVcIgd3mEzzdiuDAB9Jx8aRHd5NJdWpoIbtC+g
Q5fgTApSmhylPVLWbuhAAZjSVUzUISmhjDAf0tiFExhmhcw0NWAEnYPLoNuD2AxIWPjvHsNW/AUx
3pYLgyq8Jgin6E/d1yJxAaMqasPRo3QSKR8u9UvucFGOEXdI3QukixlbyOLSULhhCBTC4HzP56j8
dSnH4m4XHxMsmNHeimIomDTt+q9eLd7f3D5YCJ7vQ9xFERW4f12pQeLniCXrjjsxfhA/T86PyAM+
LgszvBqzNTyqxK4wycCZ6SVzZCTm9xLeBxAC9mi+G2Da/PMC/T8/Fx4kGWcM7kHxX22ggqIgF5tp
0gfhYdxez5xED2CJ7xlqvJfHlVSV+Lu8dd2ZvhheIWT5hLbs/+8b3RoD1kn//Lniv/kapVnmkkjI
0DROojDTf/9fpz6S3LI8n4P9gzzfJJORvaOd9CpvgTfx6kHtyd2c4w7mQhh2lwWGGA8RI0a3YqUK
q1tC4N9XTISAbe7o8q6Lo8clTr+F3b+Uj21Iu6zH7LpAVQN1WlZf3CUoBEXCUuNEaNGDewWUvYCB
Qz86hHHzxezWsPxZKqZQc/v5evW/NQEjMGgi4kBAML83GzZYFVLxKDJBI92uBTkaVJfKrB/zOIOw
l5zbJgK0PLH+ZQ9t/gDJmXLR6ehrMJL678/57+8/87IgidwwgmIQ8HL/8znP7gWQdo0KzkOoV0Cg
sjhUJagnIMK6wqpH3i9Y6K38jcyykY8qo0JdfOb+xd3yz+//7+Y9fK4U2q4+lMtH/ItXU3ueiMUo
4xSJKDYvPrc4nn92k+Ntpdg7WZMV/4+yM12KI0u29auU1e8bfWIerp1us5sDJDNCaPwTJiQR8zzH
09/PN1WnRSKDPmYUhSBJImJP7suXr6VRnOTEFn/zuTDvyO5OuxqHgg4ANTCvrQzpnreEyX7zyEzb
4dQxWDUmev7HAYmbeY2BisLVhPWRCkhCjlfpQABSUu09yHSeaqP5VSQkOtZy2KNdGrjvtR4NMGnr
dRAFcxjm1x/aS4GrAJzMdQ3ftE3g+2PhrbUIqH7k6HRXKBGKZJpd4plJ+CPd0iKTJxtNhrhWJyCR
CGzKUSlRg3T9y0mJHstelEqlp00R26XnVrSR7Aha6VTeSuwzEjtg3UvTIBIrEhpY6C6KYKXU116/
JfOFZhc6gp6hOz6SnIg5eUfzYOzTyESmI7oCF6ObgvgHoEAAcoqzJzr6phOuMrpJYwV/X855yPln
IuVoD1DzTVozJPdGNZATaC8SpFoqgfSbkcjx/o6Sk6vbtk+yrRsIiB6pOWm4vOtxOKMrLOtodc+m
7Gm/kv09MsALkVMRSRrVMlDxhOkDFgs/i/tq8QrXNHQg34wfzbeu6+j5rcSUUd6OxbWKH/EJgM2N
2BXqiyl9EHpEj4kXHFzd3DY+sKyiTxegLLaDbKY7UpOgy7qjcURP7yFu3LQ97cfMoBK2R3vlt5zh
0iMsT1Zmdeq+KeP11h0c7VBtOGLA07pPT1b0RogSIMVxSi2cCpyM/sLoU5YVaT/Zp20EF2U7XvuV
4pqzlyf7tpSq+9vrcjjPPT4MaLnPd050sSOEmvGCzWxafkPQ0akT//CVHicdCnGELzI4pWDpDgy+
CWvi04WCwVUzFtFl1hF22DpsIcUmfSKdirVFFEI49nvIXVkCO97vYB7RKkj442kN/eXEKMDr9ypm
UuT6aAi/6GKF0VEmFJZD5gqdynAulVJupMHSt7GKwloP6nHAz6wZeE5ziCZ1s//cUZVQ6c7UO5eq
xkFRkUNOyl1y4Eq6jVU6VxGk96MF514pk6U9ZfkEkhJ8ZKI38YpePbO7E26BD09/N82EoaOV3bce
BZb/49EGHdNcn18/dUCmTEWELN7YAl9kBLIOXR+fZ9snYSKEeD4qbdcFXFQ43osOst3lQOhAyGSC
0gkmqJHQ+tQO95foW1aTCSbEY2tK/098KCEkr3G2xwTl9D84b/XfTRsODkMXcUt2tqPpnBaRm7ZJ
Xl5Py5X+NcsO/J/P6stf/g/qzUdkcM1/fdFhAqS+wxdPHz78yIPNky6IknfyPZI5ZE75x/98FtVT
Nj/6bqarpy86HJ+nq6cPe7jio5vu7YQyL0pKGLocpvi7WkoUzxOUyU6PPlj2U7x7+uwHp3zIRqC+
4HOZ76ruCuCKr/lMAjouV1I5VJ/5J1/zGj4/fa2N8tOnjzbip8io7/hC/6r+JV9W+b8/I2IAI2L3
xiHz+zFxWckmgm+wcp5PmtU3GqrI69MWI8E5vMB3ibGcehOBj02gSW+V6D6rZio5SCVbjgAECQE4
LwE/+b9kzBLy4Vh3Sx/sVrSvxLsSHvqpN88f+nD+nkfRXnxUX7+B3816jwqEFZie6flEAM9vgO7D
Fm869iKlsadRD3E4bYjipI9BdTx29ojBNdwVC+1TjF8oEFGilDMIb3UJSiW9h/71zSICUDy41y/x
BYzDwoT3Y6NzyP5L4HR0iWXYDQllFuzAI+d88pIbAS0qDSRLTNfpejrIkeOPbItdCkUlakEWUFu1
Ab46dEpx1ztIHuKPCEhTipzA+mlEY3Yi84as4d95vZypEpOsYNQIT5zKWS+1X0mTV3TQpXbXwiTy
yG8s1LtQPgiuRId3jGXhAwZ0tBhzKa/f/wuhVrl//DhIAynjmYSPz4cI8NLLwiAY7jOPUQgQZtUh
DJC8SHCQUXeRqpGIosoNQpa/kmhLMGKlPozErngVvH5NSgHzV3AJRE0H84B74/keM+doTFomROWt
OBIhQXQj+ua+DvADhNABjEgiYOM+qnS8EZeWZFA97HL6bHdwdxL+3REmwhoS3Vwd1zsJuiTYEuVk
0XgpfcAkhKjFEKBKgO0BXSS1EcCyrUj/2WRH3z+8fl8vkgfuC2FSFF5tA2QIu6bnz5oCeovNA83B
9gymWyeHvoC6t6JFT6g7Rf7FtOJiQ/e80GiQ6RdXKOm3U2sBcCwlTF511gLq7a9fWnCs2cqleaT/
pLSeb+gcVM8vDU4asHKd67cSj3U08ESIbdKkSXLDGIw0b0nc3tXOhSgZizBtrvt7L4n3IPif5TxG
PoUakkP47bvAc8RiMnKSHktBWI4ABQ9ilU1avO8sGBfUmbJYTOfBxRgxkQMG6L+XvNWOKdGI9q5Q
jkQcT2SocYcBMUYfGL66vEiCQFGyF4xRpmyFVvnf56hMWUFSdbEhAurG/gvwgoRMtkOZxxn9T9QW
iD2Y4FmLkDT5dDYzydkjiacvhKT2FJmj/otYOr0el4sLnY3I2FyX06E9EV1qcZeQ/VgkI1VfbRkN
uDWDL+L/gDK3zLueZHHWw61oZpceEnukNUJDlRv5D7bdF+cGg2m7DgCtw4iyqp8PZjuMUD5cR0dt
mocivUtU9aaYdApNekpItx2OnRMEA9WUR2ialeV1ljh0YsJHo1kFK6YPb4M6pmSgR+vaAyhHK8iB
Euv4R/PfWln3Po8dIZInUWgqjEwDDjAf0uC0QCwAp6Vc8kWyeuTyzrpyOJddlYrwiR5YFyNZjIiP
lzEO3QgNJEhU2L17ooVvrQge2W+ulj0oMFwDEMpUS+YXqCcd8iTWqUNcqKolqT4NYKhtQ3tB50r+
oKwOAY8FCqDf8Mp1jM8C+GJNrmSrOqdGemsxobuhvi/C/9KShjsxCSoC+Yq7A+Nu9EllRzIzskgR
2VA+xsD3VQ/oM7nA5UDqUcYOYQlVCHgBcXm/ZCfkyJBDXlrzKjqhOFiR6mDJyHmKpaVe0iOUeme9
Q2xtebBZxHEKlh5pqKyAoCv2hkbxUXc5ttoPVTe+owR06mEtJaGnSIR1hhAs2SVDonkSGU5JyG50
/1DQiFy8RHN2WxIsvF/P5RjMYE3ZyDRLbbArpN1cWhbQ1q463tDknER6XooWkm/KUnzKirgBqB5U
tw5+RFrAvqfSh5k3qWVGPCV6aYxyP/5RSnDIg1kk81tSLzpB9pLmCetbRqmaALBSgOgg5fvjyapT
IGMPm8oFTi+C3s6be/tvZgvYuMOqC9BQMyz5+S+zZQz62pmS2bgYm+k+9ooP1WjdR16H8QMshC65
9NfhQjrA5QFISxIc7HyTGMGmnuYzqVHIQd/O//s81TCVmrOtUwdiKhwdpl7j9amp18ZF56NTG2gX
2UrFZp7fiTYQ4lWfaFs7k6GdsIzIatpoyLck+1dRCYdriUSFEO9eP3GUjvTzzcAEPwFeck3XAlQ7
vq4+onI+18SCBB5/o84yzdUhjmYLBWoeEhAPJVLl7+2C9GHLLSeCyqNBAiGpHuTAtjj4PY4diRKF
L7pynLwdLP0mMDEN0zJcyyVS9Ax1wP8yyGs42fNg+jrK8Qgy6QNMEXVEsiGIkJxf1bf5MkEBiZwr
sT6zXCfZGKtOzxCIOSgKAh+Swlb0pcNcrqpBp6dVGDL8tY2QZrqcUhiEYzk1JsuH783eQvTnoV28
V7xVmSbwYs8VJVa+eGNc5Lkfj4tjcoe2S2GIMPT5RG6Nvo+wRevfeUN2YxjSdNcnBznl5PSwbaJC
DkOBtXwEbzfS3iqmclIXkBg3S+OD1AdkzXpsUp7Y58AHfXs0nN9dKVJnnHSoqaM3eZSyjqFtTdgT
G8RIT8JC4mxmdwO0u+lElrlVw3YWbUPZKwQAE84IXm7VfmmWTVgEkBcZtRnpkxU4u57sy3a1wl2G
1r9CPuCIQB+boDRkCZPOYpBE2Uhq81GNJQbYWWU9VXiVcySI8Y9JGgeoMH2d4AHZjI+sLWEMdg1t
1pr3YwRWxlvdSK/sGD4bjYPddjFDKvX6dJBT185RRUtbmGOvD+3LdMww5TAjy2dwSXuOwMCSFtLK
wKfuWpUl0Y+V6ExiaT/yzuAYnEhSo3Xxp3gh+OKyLa/b1lOhEjIFWsbELUBbmkYTHSfBG9f3cg/l
+kzXIyGhl9i2j+IWzY4RzadXSIH+om9bicyp7jLVXPcO2fJHG50lHfGiySIyTjklgAAJ5BnUkLxR
8HURwRNCwRuXJqn20apgG2X7pKvXpGX/eK75QZF3iDohMEMl3xs/S5oIXxH+GoGnEI+kmE1C9xRG
Ek6Knn3U0pbsoWioLkyKEpB3m7eK8QrZP744GyAaty1ZsMdLllqMu7g0lFxI49BUV9+zBZpBwBYl
4UM0EI8KJ8Eiom/lTJb+fGoDchBkY3g1hu2N0c2n+mzvqgYLrpqIHpsOyVBEvUfiD6jupxBpYDCh
lYZZj3SdAq7dOKF5JzNIxfdweqqcDAxhFjQibvyE7AtLCinNdLNzJtuBuM1I+V74hBLrq84hVcWq
gP8T6O7sH0Jo0GckS0Eosp7NRmJ46fnOOAKMjgZUE7JszRTAeTbFe8tzxxNUe3YC/It5iJgDCBos
//cyEW+EdZBiqYDxWdz6S+lyHFZESZQUqhR1ZRwPOxd/QqgYYnokEVDW3L8+h1R4ezxMjsOhRzoK
KK/2s19OjzR1ZwMN6+FqMlya18DWCSJVHVHHB436gTxo3yQ5cjn5RKsN9IG+ic9CHJY2E3shHcNz
QBEJOF50GAzSaw9cShgMgCjbjSqO8gY+Gy+79j4aSI7IN3A+1k+6JKQATewm3zGwSgwCBN+5Gs7O
J89RhpchFlkqmcyyCWh6uROJ8oq8JqL5pltkp/cBCEFoKDVJMgN89cWu41024ZASQ8rA+ckjvRNY
3oM6m/ok33DH/RYeBq06ksXJ8YYn6o50/0QFaYTWLRyZNoFEagXSCsbdlJKR0N2HoY8nDtHyzCR9
QN3oIJP59TH6TYpukpiQebqOi4umfpQHt/HgWO00LdCH6AL+y2ZNAl5Vz6WuCLf2s9T3ZCpKsBsV
UkQl4CVIRtj+VJTgpKfgP/DmkO35aP7gnWLjY0WYSc/DUcQ00jvSVqupY3JLmSwKICWKd1XWWteV
XVEkIRoJkAAi3dZJ4qQGoWaGFNDWYHpfl/onleRK17Dd5t/Dqfoc5uFARoAybSycVoTvMHdHzhLU
RErA4jsiYyCAuXgawYqm46B0x2sxW/ZEDeL1EbBVpPz8Ni2+SY2VAfBtTz86peB1OeZSu+ld0d4l
g+Nt9VlkO0sq5nqMP4ImBoIugD7HcmdDbEURNvpg01TzsVia+3JxvowpsL8+0EVoZcIVtqr1VLSH
/TxEd8gTCZvok+8MTGYTJckOtyclMpdJG7NPfwi8KvyGswWpRlUlEbvHQ0XD6Y3ee2vCc7cWkjNO
hBt96dfbyYSnqjon/CT8ZhnJhs0ktDYk4TAK62JXa9m5a7VnZGjlx3a8cDtTPzWG6VPSuLuhfxyH
9MS1wU72y2rTYDxEZxjhRgcrQr9DorxSlOvWUfQdemo3qEW2nyEv5ndaObTVRuv5cSvhijel6ylU
4jbaaB1aSxIK2yhD2cTF51NvIHVg5AkcKh6DCNGLavtMPH0YrWBBtrrBLqVCCZEdHzruSP+P9OCC
d6KF5s+isxfD7OxigBP6yHkFpFofbQQPqNCBoGMrNSeai8Xk3TqlFvKYofJPZkp78rSAbPqrUEHR
PZHI3hfqcRZW8TvAbJ3gzJ9u7DTH39xHoQMpiC4I4QjphF7+gDlrl9AXgKsJctplSZeohrKOrSHs
EEJxjDz0SFEKR+MoH2HP9dly4/trdw7M/KEPpvBktTWTtoKuPJ9COqh1E7nHqhW9NmniZ6SYLUSr
KBlwVQtP2575PnKYAJCzLPe+Nzo0Z6DwwEtKzuwUdjGsyuqd7+AHD5sdIRAdAwOKmdylTSxHIy0N
PCJ8r5RYxdP+oHsJZ21SWCTPHtRax8ZQYYAc4pfooSqDFiVsKJpjUwEzVHel0pXH+baUbgJPlKUo
yT1OzowS1uJMH0WtEKYZU4i+yEqHoS9neee73d1koVOpzHuUc4JnQKYS4XdxqwMgsMAnHPvUxyu9
82HKm2DdCAoHGMVgElHGmMKvuERODKLuQg+ZOtSGOvR7MS1GmwtdRFo5SjQuIgtRSsjJ1Pwa+igq
G0ELv4VUbRewrhuoG4dkAe7UQ6v4mdGHQotimV/2Q7KeBDQvbbvAQTe2FfZ3J40T0oMFUxpU1Ecg
OitgOVdWr0MyDz6ydVjbOoe7P6ZFivMnfCw70f0zlIHjrR3ysi6NMHcNZ+c9mpOc6CgYomjGxLSQ
UGDP2+sA/RtUb6zLPF1P2nE9pw8DjnAKTbdqabegpnuvOswRjULDw4lRGG65P/gM9GS1foc+myiT
uczMKdRFaw2ycWSQcyiNlygegPiyiolUZbQPMTPqPSocxUnDisX7Cl15seCMtJrOFplVoI6Q3PCO
2iqdKESc6m3YldY2aQZUFgO4ZrbB3Xv0lMrVKQmuzOVtaTXArETkhAbUmSYfGZ+IdjuC92i4gH6O
l1GOFhrPQ/y2RPxkhscfoX+9b8Oqvq8KvieQazRSlS3FREL5AGSd0OCATBAA1bvz2jExfZlM49wz
WHvWQFW+wneOjIUOUlBjOjJQt1ZN7p4Xe2LH7N1ZBkGfMqBM5S6VroVqn+HkWt6rvtgypQMQ0+Fu
79lIFK+eS59qiOCd+Daj9ABTbzSQ1FHPhdybbpuRbDqtMJFgKwBe6gQwaxDnTA02l4gtXqfHUNHl
6QeNpJVk2s9ti/oAc10pnnQNjduriDqnFp9GySsypAhRDbXo+xKFHGEyR4W0uOBY3FqyxbXUoL0W
TInuIdRZw/GqxeL6JJ1ZfmIAgco6DwV0/ODb9KtNgchcy8mprwIZiPWUX/ODKvb8M9WVJnlfZ4sy
sMOcHXth0c/43ivdzmjl7aBj37YNo04DFmxEUc5mfWGTjaDG0s40IIrQJaK4tFHSwhy5VnqlStxi
TDzhqcyiRCfXbl3mRdFAm5RdXgmB2jQp7Doyf9h/7IeaP6F7YLEAW8Z1Z0VUNsVkpFx47zWk/rBy
vLYBTE5YeKDrraMIol7AGsGTAJ6jSUu4EnGEi1xu25bmNlH3EItCgAC6yk3oOuE6iLIBhfsVPHq1
OQhak8W1WpwUI3pMH7SFzRchdVoMUqfullVLsruu5ymLUzrzAk2cgsf6VgjyItCyqD3ZFgUxeF7s
hs8hkJWO3rpwRv1WKJmYIuH2TAY0S9xBJQNEVTF4RbdUidbOpDWTe6fiLgoC4h/fFfWtGPAqX4kc
y0eMMpXo4cxhTOVPuNx+hRYclc5JQzGL4sTfdBZ7pN0HZl0LZsQlgmkR+Wv0U0HV67CKWcG95PmV
MM1STJLkNa8/AFXtOQ7BKLxRQGDMoA4dZbueCSEibfXunUTaAqRK1iE9U+IjrMPVVckF2QnOe09O
2dJBK23G3UrmiTCD6AyfRjXzEOtmuXvdL+hkte98hOZUv6wUtVpIsELqFkMOn943tmiqPEDQNqLG
IwwlKUQIj1s6qIQhpdgPRP3pm8aj5jFnm6KEZei6GRB5CoHuaNA1q+nsrM+n9wIqC1MqyxFBr7+r
nsaO7kq0p34IFoGq6akU7AqzvUqy8gt11YMAu0jaKbFQAXilnG3l1fc5y28F4Rb4XPIhhU4AoUnx
1DNg/8J9eH3sFGP3+dgp8g+0NMvzKFwc43dYIsFejesbyRol95e5KQxKiOAf3b74qkyHxH5bZYXi
LUTShTv5eQaVUyqpkiNIw4WdURkdUSHEoskXvicJ+w0ucTuBO6THQ8ZVpJt9HKWl+ECepEpeouIl
lRx9sW/QxftkezQL0Z0kQgsAiHvxplH6IQnwCNW2ithpp9TMOiHxop/CULMR4s5zSzaCUBQrypdo
nWVlYzboa81X210KzlPCdw/HDeG8qhmFD1Br0B5Ndi9aELJdkSncEkJ/FgTQw9xeJpHmhB9ff/DW
y/TMBYOE3ePr9OwS2D/fNdps8DLNS7NrqqFiL3gj1UHlIzBxOCm5cuEYiBtsRtgIuT2khINUUWdc
+LTfdD6mYqRZqLoQdgJWqOo1ALhMLmspzo0Y2yUQJdkE6Ot4zAwqGSwWMeFT2lbC2x3hErXgkqMd
37x+gwp+ez6zAinf2a5OSwOJ2RE8hw1jGpYFNVbpY80KCl0Tbsf0BYtBt0woaJ17W5QFhJyrQA4x
b0mfqkVCjOgiaB9MeUVLSZiatLdL84eS9MJw1V4R58CyXZUhQpFIw7M9dTDrK8D5uStJZkREQtBl
YYaU+L0rJ0z21XSkmEph7fW7/g1oCv+GpWRTPNGR4ztKR1HIaeIZr4sbOVVl8HzMJKX7Du4amC1O
3RMeHh0O8gILSE+j1Ncm2g64euJAcd+2OojS0qopoNTbU+83hdUgoFRpW/B7QcRfcP40K/ecPgID
gGHiF2zBGddn8H/2bJtZIXu2QPbi0CZnj7BSRFuR4tlWYdMG7Y/YAwvLLEUkeSwYRSmmvF1YVbD8
0TT69WKPN1raLpKBLk3jnXRRS+HTzruLDlbT3xTaqYFhwBQTJ83I5vCDCSqHqkyxjnoIOOWFLRKU
gk6pLuqK6cZ81132F6aQKI0iQXdW6ulZEOXvfJF0UuQbiDYrwFozlTf+HO7R/dqp6i3qcW9MGzki
X9wl2wD7AQew5x5tw9pM+BaXIdSnv49QvHsVzk6pWwoMFRwU0SQTbUNVPBEQCaJfCiOitSW2fAvE
VnX/Z9ckzEP6fgLHhvRjHsc1aQN4ZdbudC8kD78DrQUFVkLlTuhuAqd6r/psFLUeJFUoy8jck2My
n6HWS2HQdMt963sn4rHkTRI2U2x+/dH5so88u0ycg00+qLz7NNa9oCQlYQkO71U3MjlkxQlnssqd
c2k47AZCMOgndsWsprtvap/Qy4r+C38kWh+JlWmxOZtADG0U1wStFoP1vke8jAmD4CKpLkshQZJ5
ovYuVWmRvpNyekY93rehFkcLGTKlbqlIg41KpUeORoGthSOSTdhOFgksr4CUMb0XEVN0QAnrfYiu
gXXXDPUpZyrJCkQGBAul3i5odVWgAihfCDtZRTuQl8siuUnZMi2bDYT6lRwe0jAmls9AuOcRKllC
mc/S4bNohMFlvfaMYkUehFMZNSgwsDG5ofX26uk7opEqRZCV+359cMwXRCEZHDhM9GXYSI4rYvcv
IHZbeAlN8/rT4EiOha8uYORM0WEUMoeJl7EFoSbDTzAHnmYeiZK46juByCHnF3z1O9WZ3RM4rem9
B3+ilIbSFLpZK4Lar1+z9/KaOZl9zmWHeQO/VYo7v1yzZurOFOj5TCrPlWEdse2sGpNMWmefNG4x
xgEQFc9dXSo6+lxdRBHGkXpBdogmyVd9rMGJxoHRlkYsZEUQzVFCmiWImFLj76iZ7gy0fe/6Pgth
ryQOlEtgEAGxFMdZpLbI5O2TyiLe8aJp2QZRmd0qoFy5sZSp89GXhvnMEKgL5TClNh25lHEqU6TN
wpm9GXFANREN8LdqlbTSSPvdoPW3ekM+VpIloiqoqoxkmmLaxu/gsJkm6ymKHkBXPseADgqs+oZI
/Ejw0cWUGrY0jKQIaqZppe9UTqxg93HQvtRBE57B6LxEBDfbtqOocWGV/PpgvUTgfcBtuDw61WfI
AcckobTtjUnHPv7GXjhrCSBk65diOtDGCWfWiazJCdmaDLVLCVUFnPqbaOUV3L/YtXuQ79eRE/eN
q3uRJVBjs7k+eFUGn/yjaGCNkcWs6U2/kWAyHL37RINKhfR7l3h3mcODlCi6MgUA0qObCHd7VcmC
WKUKS5TA2r66lb7TotCvqrr7+voVqrP+190zMCArGSQd0FFIZ4yjK6TTVa/sEH3vKkCHQPmnKL9o
X0MJJvKkoIr24GmFwRoYFbAAJrw4H7Bbchu0e6ou/xzcRulBaOC6O9Pt8r3ZrA67LjrA0yRIcosg
mSbtOlRn/L4YnqpQfic+0AvD0mvZD2UnhoAmmtUWoNyTo8WMBkuGpi0eTQiBZ61oPgrgRkdhf1Z1
Ih4sDl/dBGgQlWAPlFsB73I59MGaaLrntWKh13JM4I2GnEcqQL1XBf5ubgsTcmHr3alVUNKgCyDM
i6XXsjVApTMHVlTRfxahYN+kc6ih+1MJNmcBhhgFqkEdOrj4t0FgUM4CffK1SefH1qU9xRMTMw1k
qsupGQhhV6u4WExyvrw+ji/iTshEkM7osKaBh1YO52gcNf5+jGbscP933NkxILgJQVbAS1Zyt0xU
DO2BfEySBHTKfXf8ILkVdZWrCK80CuLQeIAKpBnubarIi6UaIF6PyzQLwnZhGQVHl1i6TT73rVve
RyvHZE1CYKJMKkZMOjCytLxTMJOyYmdyUTQ2qDwfMUm8pMGVQAiUfAD4xlj9r3ksAWkwCb0le4ig
OUeVPLprJs0qp/5GCrsSPUwR9BWaMFGOOgTG+lGplAs7RHhrNq4XEgiHmCQMc3Bd2PMerteH2Fk/
S+Ih5caRujZT7o2E/YhnGMDJ0MkWiU15mlLaO3qKKdLtgTWMOiAw9c4K9zEYtjDazoVbZw+0aNEJ
E2n9llrCadcIA5v/wGmfEiMy5ZwNpZl2agL+1/f5/0Y/pQ9xiaqy+9d/8+/viKK3SRT3R//811Xy
va266rH/b/m1/3nZ81/61/8bur79liffyj82Q/vz2/BH9fjH+/5bnyA9/L07/t1nb8Vf/OuKdt/6
b8/+sS/7pF/eDT/b5e5nN+S9+rNcu7zyP/3hHz/Vu9wv9c9//vm9Gspe3i1CZ+XPv3509uOffzow
Uf7r17f/62fX3wp+7eJb/cfHn+2Pn8e/8vNb1//zT800/6G6gQOia2YbLf9//jH9fPqR8w+LzmoH
vo1L3KSyx7KiDPfPPw3vH7hNQC2V/ZqQiqClqwb1E/sfIG82RELaOcEfaRb6+9qeDdu/h/GPciiQ
nyr77p9/Mp2exdOIEEAMsXSiKt02WKgq3v4l/AFS7+vU6KKNH4DS5eOm1vL1ZBo6f9vt47g+DK5Z
bHITooETPVJSGTbB0NCRUHW41CzWRtPemWHLRjrqaHS6fbBdGmil/WxunFja0q2vUNudDeBtiFBD
fzpl9bthzj5idZVuer2y8MwuLSxz3Wu9w2YJWpHhlWd+UQ1kmZ2PMBDuZ3BIuk1/iczWt6bv1xNt
mWhSK1P0XJAub0+I2r2t0TjjNnSjaON6xkXfBvdOaI9b5IMPdr1OqGVVMQXM20TzviRhdUGg0e/z
Jlj2vr4cULKEDWa7wlUdT0AM7pcGBQOns7duFW1Mf0SljjL7WeuY/T7QW4EgBgCNYgi2VunfW3nR
bQquogvwq0geqqn7UPmriYOIRV1wb+XafNAGfq92y7M21m8K272vKUvNmn8fIzCMr2V9Rf8uhkG1
RY2RT/WEF7IBwJiflnVvbYzev0917du48MpgvE0DvJIQ8E83waJHKG3q28GIHzweJ+YP43ZG8mfD
ZOooSR0QfPM26zr0exu/13yw9r3r7U2IwZu65X2SEIZt4sF/s3m8g++dcZR3G4P4d1ME/t5CPUEf
+q/yF9QflpdwzekmHj8EuQFxWa6GB6/+rIE6Q1l7H+c2ghmSPyxp/EAITvmDBFz91aHhwtXVNY1z
rf7qdfWjiayDIa+bp3g9SXquJVp4yMNY7UxvWDa6DBVI8YOkB3Ix8u5AYIyfPOpRdPtCdsPS0bCC
9e6dJHuo6+6i7cLLQCQRB/2yaQoUupKHybav7RUsxkC1E6p2vGVy5maxLTqfeCiMPsRdIFvOQz7P
2LVU2YQsRbCLdca+WscOp+7koc9NLlI0borG4SS2PxbQZ+RJwGc7C0gMNq3Vnkwl8sMsfDSebYa7
NcwTjVMDY8aLtS2/LKt/PxlD97RdP9utf13mxpEkC8vc9z12DRrA0aNhmR8B2E6OQPaQWI9g1m7j
aJs55AHqZpKyQL0z53uA91wHb2Bjy5wxh+wB1bydY43vFrthpcsSpM64Dpl4r6ICaxW8gbtG2OH0
h56n7+fetTu364ne8w4LBa6tLKEiLXZOXXzJbOay+gaC1hsjj78E2nAqi15dCtQjCw10/95Ignc5
lE01HfOCZxSk/oeqp0TsM1WimOGtyLKqYj7T7IJFwhCqXcTOmEl6dmhnZp+6vcC7jmtWWzR7n6oQ
DUq1VLrep57FuOSouk2mdxaE3W0+QSDRWCRNnDwg2b5f3ewhC+uv4wOmv6NDurYaaFv599XkXPt6
y3pxLhabh6C5U7+XeaimsbxzLVeaRu62SKyDHkQP6huyItUvrBJFL8nCdimrRd0XfFX8Y7R7+2bx
46elkSWs4BwcynW6jayzzHDOmsW57Fukimne3siSkUtS073BSVP+RN+iD+JZZyGl7+XMoYa3lXfJ
1+RB3kSrmm9jCpK6Oj+1DF0/93rQmQlWvSllM5uscO8ZDctdrs2fjPeJE95o6VcbTfpNKqMokzRh
yqvXY4r8tHcHNb9kVHT6JvZl7IWUjJNbTyv3lO2vNXKZN+a08xxEU1MayqXCNoGdrWPhgKixzCJZ
6kczN9szOAB0iHqeCHezjXF163d3riOUZNITZMm/uRanjWy1q1x9yY5iNPPOHXQ0EBPOIK327l0v
fijZXlcOMLVlUwK7HtHKf9rWzmJX+zYzYaIsOi/0dJsNPDA1R3OLh2XD4e4WRF4G9zqRedpYwX0x
glw387h1Le+G9TFs4im81BAN21ohr6mLuyXxrwtSM6r4wQWODCYjAbGaTp1tErIFqeccyrEhk+uX
YOWvgOD5znB8/pNI0xBEKY/9wUKV6Dn80WOOWNV29BiODF8aDxEDj+e1/CvxTI7cFEZTYlYnphU9
aCnfVp/strhFDQIPWHneC04/2zcu7DnfV4YXiA9GPeQdekNRkTq6sDWa8PzzfsISvC5N53qVtZan
4f08+mrWRyWPj95/QoZyQmhy5qBS1ybTvM9YpVH2wyutQ82SfuPiVKHs34m0ujpiL6gW1IA9myt9
fnVa5Fh4O9Y/wyC+jtLpXE/ZtPWGo9b104deY4fEQfoqid2THFHzTWgSzMiW2cwdlJpu3WLgzOxk
h1QzM2zSB1OO+iFhtRs17SpN+44doeMots5KhxmR+871kPPrTpkdLA1vSJc50Sf+mYpcyqZ4YOEi
KLlcDl18G9Rw/QoJGfR88nfGoD1icHvaDMO3Jsmv88Q8cZiOtbewalx2o9Hmkxfe9QP/t21iOozY
DmnrnMCKyLfY5VyHmvZNFldXJ1+t2Nt6tdeJ2uNZ4spS0Kpz3erOnqLAuNPJ05MLWXQtGgJbeMhn
aqYUGlYUwFMj5M2tOlogzz1k8eLvtJqjMQ76aNOM+alaWx2rUnZlZ2rLDeOKVK61UU8Y+8NkG8q+
g99GstusGnQ5goEqZIuXjdFZ5n5vzd41roif4B+xx0WcKKlV5CINuunzkZ/zQs0dfvR+flUurDcV
dsWa870Ih/fqvTqQXzMrfzSLfjDaBQtzfqc2cs7E+tOUZveJ7Ivyp/GUkZwx3nZa2e3U/p5P3/Mm
QyRaAppgSh8SNsfcH7Zhn11nEkTI3clun8pq7/XkbpymrUl7r7o3FdvFKUMtf0DFgLIv1dqs7UdQ
hyAa7jSY2H7Ipja2dbCt13Xb196V+vNGxqTse7+C8aZf1GlDbCrBZaiV50jrfqt97DlbI9+Nmpz8
hXURRNalY7oaLSX9SeiXCQSfLNgt5XxdRytR9+Au2wbVYjg2xpmGMedO5sSYVp+stYk2YUTMjTVo
v6+Lrt9rfbcPiEpV1LMYD/SKvp8Sy9kvsXmbSzQg8RNHarpxlmLbZPx2UJNMvLFmFT332ZpFWQHF
NfTHfMRmPPXzX1IdI/SWOF67775f32dGhIVHea31LM7ZYr7AnLsHcf0+BGG+LWDS74M036M+BWne
gqpmax8KSZGSIDD3Jf2Qgb1OB3osKZV7JyoRaCW08LpS21ZLgOODa2/mbEpOQTv2fWC1JOX8Nfqe
LoGpPiZld17YS7RNcNEYcAXfF07+6OjJY+9V/q5ClXurBd4mQxkc9e6BqBOz0y2ql0SnzpeFbaFy
dPfU0qtLTbc+hFh9BKGWA0DHzsGksy1mf26K+TAUdrdtq5Yrid3dmgT+pqb7/qDXyePSavhXZCNw
7gD3sYbmlE3YyWf99ZLpJ3Pu8hB8jE2temgPRh5AMjTTRy/ONmXZfbC8OjkFrPle5CVRSZw9ohqJ
WoJ5oVXrpVk5h6BOkUYt2K3kXZYue3SRgdyk0/vJg+BpzRsnrHZj2Wpbz+qDPWYLIXba5seZl5bB
GO+tZoJyMN4VRlRszaw+7SErbeJavw0nM94YDmL3+QjHaenHK3foTt6YOEfFezZ7cJiAnmwIub4D
W/3oKBIl4mrUh4fEXS+9pPTR1+euW7/Rtmsw11+crAkunSW98psRanET380Ixp8U0VWCwCmH1Wht
2lH/oiXm+yifPbakEiHG2d+VHDBov5wW7ffQY5PuyjnYs9v2G6fY1g7JdgQXcdMmtrnHKXM7uKO/
y01jgq81njdl9RMHi9vCNsbdMl6utguTE9IjgUmwn6fgYm5iSrrmpwgDwR2j7O+apPyydhd11pTb
GjdRqId+Tp9x+m70jQRNzJqlUA7VRa5peOnp0XVN79/OBdgEj9yYS3geGwDuHaarW4/zabtqsXG2
7qeSnuH5MSiaBAJFyb0YWbcfllu4rj6uTZDQEiu6cpBUOEXMAe+pmWxt9PL9UjAxIipkJHnFB9qH
pk1JJqLmi5oXMbeyd5bhJoYDPOfv4yF/lNnRd9aDrt+hXh6C67NKyFmmTT63WL1U4YmaQPlhSd15
5yz6Tx1XHStbwk1YtR/rAE2uABlBSmGwcMMmIEP16UcI801RxY++W2vbsRp3MzHHpmiqjcvmhq1X
XGxzzbxulnbYBjorzA6C20UeW5wlXyzxIyxbEkZbn++MhMceLdRPZzO6mn+Gmu9t0X31d703T/+f
vTNbjhtZkvYToQ1I7Lco1MYqLiIpktINTFRL2PcdTz9fQmf+aZY05H/mbszGrFsLxWKhgMzIiHAP
94/gB4kav41vKPrQLaQ1BLRMZ/NtTjLAJ6qDfPkeyVK5cF4rHVBoMElFZM67HgZrqS60wd1QpV1L
KEhddi1RZbR7LzGVj4Dut+DaunOAtzUinQm2TI/p7SVZBV4iYzJ912SHwZlIwTUe/6zPhyEU+7ip
fsqU1iRlEoIekEzCZT0a0994fxMb8p0ubg5Nc1UImuXMBDoXHV9utztrdfd9zYWowRdLfQxw+vIq
bLlJirovnVW+5Gr5pZzVZjuXBFKORXwAgBXqPONgyqen1p6+p9m8b3qQWs3NfRmyFbff4MjxSQ27
+ynO3e0siudOj3e/Vv6oZZtAiX9mRtQcFpmKUVopuFXR2lrkT88ysbEcFpDOkim0xvJnwREko10i
14rZqDSe8BBoP0hjnd9XDLwuohqNZd0yYO68fTyNZU0JchOvQWxsBiwRD1k0UNY0UYhr2BzvNaXz
aAloPV2zjD0Yuek+ViTXygbcoa2uH/VqOOtKNvy6Y8AgzmnO4x3ddeI5QoZUOZPpmUvS77upoGyO
xCjbXyqOZu0dqv4cH10EaLO0X5xhuAkWoyeht+G/dhbCmJxQoZF6qSFuRtetDwwUAb0y/+LFoWzL
xDnxSk35KZG4Crsg22rlzRrA7Dp1t3FVPTRKk276quF203jxsvopmHW8DRD02NcAhiAPASZ0fsYg
8c5OmClP4BmDXxDIXCCxVkm9oGqfg8kgODidej2lSuPn1axgNiSwvzXDeJ9bubIVmekZyfDIKPDd
usXzfoj36zOlS7tRGI3yp6k2fTeoN2YeGsdJBhTsNd3t+wtes9+ikXLvMYzIg4UqQd/HNWTn9x/p
Tmwi51HNzrccERGoB0TGZgk37NNgs2YbXcg7y3SjJ9XcrNdRJ4/4L3S7rla5NQGvGysVT/PWYMDC
rTxRap9KMd/nDouBqZR8ow+ESU3+sv4AAibdXCX29UmeIzJxwub3Oa0iaw9PeBqrA34/9+kyDb4W
9mcksOO9s9QPjCjaLK+eg6/nTK/TULqhp8dA1b93nbl4QWdnG01LbgVjcl5cGf1h7lTGPnrOsWw0
z249eX0IDzwyih2jWvUOrPiwiLzaNUFQe6ncShPynHRdUs4wELzZ4ugz6xnnQVHg2xI/okHe+FAC
2MNtnHtNZl8nGcdf7J5RTXMAGgnb8H+bAz3eb5ElWgaQZrG1gfLX+zEN1t9IGtJqmOO79RvdpNZu
qnT8JjJbeDVdSb+d88Aza0bm6hjV9cTIf63jKCRLL8fTqH+LHaf0k0hH4k4dQXcUVm/dhvWG8mM/
j6VLPQJNsBr0W8VQcGsXOsbc8rsGmb9qafHQzPMh0Q2Psq48MUbRHJxe2twO50ptZUXKp1zP2F6R
nyecnjVzITOcef1gtGglGyYmV3J9VoF4Cptrteuv1ldM8sZlSnUOjeDLlGEQqBnPCMjP+0UZzlbC
nUp6JdwhR7VmfGndRL4Sq9B0579HNHT9NbqtP0se5opNWmlHjerN1Gio6ucbV5QVGqr9XTHOvV+k
N9Ugsxco6H6UfDf7xtwktSANxGFkU1TNNf14y4sTtltDwTgif78RphF79RL9lJ1xso/207oNtKA1
vWHSvlgKixsuA/6GI88Vt6lym4iu+uBgXpurb88eHewOqjjj6DoUK3lK/mMnRjlQh6Wp36aXvAND
WFB78zJ84TeFMsD6MNzFi1LD3uZYK4pAvYtQrfNbl/yQFfQq0oVzRo2F8KYeZ/SYns1mLTVYlUti
Jsda5CrO8sbzuqWZ4eaJJQNhVuXBlkKco6VH9av+EhruuDEXjrZgqryoTVM/z6ZNZgbfl7poDpXh
3hZK2azn1RxExhFwhBmaKLO9QEZ0mdCvR9z66NYjrDGSq7Ifvy/wiTaiYcJJRnm5iOL1zrou0IdJ
EZniKOWvP2XYKtECh0rXvndr3RORIWZzq29UhUpFI5E5RVeI3X83pa3mugSN0Hrta5TQayyGNgVJ
cdFikrnWExBbyIyrnRIbL4To6zTkW9Zw+m8BnnQs+e8SsXyDff7/YaL7H6UED/9XgJ+cGu+An/hE
ND/eoqW84Bf0aRh/mQbFLLimLiVQf6Gehv6XAMCyUB/SYQxbsgr/F+ipaNpfiF5Qa1GcM1+rya7b
v2BPRRN/oQ9rWSqop4sktev8W7in8ba96GiQsR0TcgIVHWPxZD9v9+SQo8drKRbNtChggKhR4k2e
PHdZg+Fxua0W90aTGSmJnpxZSmqvWtKTpgZf3Gi4m0d6KisMImECM4p2GWJA3pC5j4tDJ3gx8aID
b/K1mX5CBOtobWsttMqzNL0NQSmiZTwNNk3DoKWNucIa2fwU67SO4oAmi1vMn+oFWovqvFqA/pu6
pzEIWYcWXcqFiRJ8QjaPYoPvriYVuXI2Ol4mWDPSSim75SFwzevOSP0VWVy/KrvX8pVDvEshx2wt
gzdf/7lTTqUbnXIMIrwy50dOgp5uh+UZPYxpJxJ6k8ALVLyO7fWpvhVVfuUmtP80QXc7cfLXrmhu
Wru+/QXo1MVumuYbEVhHC2hIfsOS1Z0X8UUHHZHt+lkmEkbE+FPEZrR8s34goRvhpp2/LNQLm8kx
6YKb4NOTg5McP2T96Xk2/EBP2C8QJttYgVbjntjNPkOZXAoGyGXe3k1h9mrZNAfhLaM4r6mIeiiP
dm5tuhjII5OtPhVA0l2qv10reZBduFb2Qde0fTIBSWXDDa+meSeBTCj4t2Y3MRkXvlqy82oJjtum
Vm14rtmhEQ0NP6W6Rxt69tcGlkFYtoIIsEV+yt50N0lvNBtTXlQ5Ti/VqDENSQHUJ8OwiSobDmpf
4sHIQ1HCYTspJplvguV0jbMstH5el1WgTVU+Xtn4AG+sXU8DC56zj8+xDhuRtdy22ev6FvWIpHej
ghazTIyuPzsqQ6hGtaJf6OLuENzYDg5Lee2da6n1w3FtElkw/ChLVrQW7A87nr1UAc/pvSthuOxo
o4WeVsMllOsEf1TMkYCR6sp8xvARDJkbm9Orlm29FbaQ/4ohpSfCTkMtgBf9euXCwh+VzdxWqbfe
sB7XnjDkabHJaI6A5G0GlA0HAyXgLvO6wVC2Sl8BsqfDq9UF5N/9iLauc0VtxVYe5HJMSs9MupdM
NiALt/aracbiRp23Rd/t1h+83m4g7Z/ZeB3Vy3mFrlKJNa7XlQas9XYublXjdr3aFb1arHzyXG23
fktQkpM1cbvtgvbRHKbug5ThLbYlo5MJb0oYqrDxEWHa6m10sq2K7DsESF7L9wBm+i8EH5rA+v7/
CNp/AIHeVgr/ejcE/jXHQmQNCfO37wYGQwzSKF1WHGFk34SnjElfmsjoVZcMlMBllOv0/bd9W33+
/rby3/+RFk3p3ELro6EvS37u+SvcbolnEOfefyPtbRviX+9k07izTP5XLz/gmBdpHXcFJBSdSATm
IkFj+fsKU6MKDgsEfLR1gZAkHSAPoUijkFCE7vGDS5FNmP/KBX9diiV1GhzB7abaevuhx6ptQg15
EraJexysjiHx+sodCNvyerSIbk1SF2dNC39m6XFI22MSGs/y6vIA8fqEThyL3G2np1xt6o9ulKwJ
37u6i5UwpYkSTowmscEYAi2U27QK2KTyKKuRAuw54EJ5iiXVvDcEw6Uf3B39TxeAUI3JQmTAEpLe
29vjLnalq9EMyAOg3jaAXUMKwDi1MyelRHpWjISH+XfcUBQOLgNqzt+tApC0QiSg5463FPrPFf6h
29ZV7pdEAwSzkwfTEo+SPrOSDZS5wjYSj7gVuwUPSDYTzM0lrreQHM4qw0Q6J+WKCMlTPgG9GfsK
gZvlRsl7HYNLwnQr4c+87jEXLE8SwylsUKEVOVWHLRZNPOhw/NUD1VwqyZW5Io8aDdkTXv6lrEBZ
Vwh65QW0oY2CtXFrFG3hu26wkVF0lPdA/qFPv3VG8zWWaFAiDzsJrmvRvHMy7Vtl3KxHR1P9gH96
n2cYp8ZwWlaYMJ0G7Diy2wzGUT39EAGAfybxa/AOOrCMro8dg3LWNsmVG0mLUcNsC5f4aTaJrOvR
s9jpspsX/ppKuDs1T65qfY9KC94Oa2J9G7mI14xKCclZwrKuKHlDX+YcK1YYSZ7HaDqPlrvrDY5h
F8EDSdT6ld6YsGkK8cxcA/0dPu96lqyxPZbcjaKVr0a7gtRx8+tVnCFW/bB+3/trEaj5983AJiUQ
Q51xmZy6iE9OgDPyZNoWGQ4JVz/kIS7D4aeVrValAztWrzdVyCVJiFPivvZof4qC8qWWJ5e8FfGy
/AhaZW/PLBh5E4q2vzOK+GFm8PowxCSXjcX5ue7927BVX1rEQQcXf6OgH7zAdpWtZSvbeYbkIkHl
pONOd2p+g8497SS5FXkbmXiO+Uyvhf5KHO8wJb8JUyC0FZYqjIOVJwBJPNUhz167RYHNlsenFfPv
JAPLNKevrjohfRZiiZS9ZvJuy5/c21XtGW11J412JEttzRjxIJLnvFz6EOxxbXA+5UX2kg8s5WYk
Dyoz9T4r2xMhEHhe8iswdt5WUfQyTruVliZXMyM5ZKth/RVS/g6eGbVd87iudbP6MRrW4plptB9V
537NSSYX4Le27jPxn/yZ0nUfZ9V8VCWBUGYZjc7qzGAcNYgYmTfr27scXraZcNuGyq/t/mygBQDP
pcchRdLIJLFBRouxJG2zuk8r403PyTkk/U4Zv1d6wJKTW34lJfWj87Wt5836lyohtOTD9Fg00dX6
FWdm4XfN3qmRe6yUxktt8SqjzgrEyowSzam/p0J4ssutLy+x4z4UsAVVvgdWY7E3ofNaMzA6xmqK
MUphB7hlhSUXPsmYt2L6zQD2vUjS8YgpZqYsYKaER1ck9sacXjqGWpC24SmWQkXXkuyr0pS7sAuN
jeQaGDLHTFe0G6GIDbNlXj42AQ+Vv03xYHhRd9s13Uw1YbBJ+W6c1Il3JckhQk3bUNV+WLrCk+G4
rlrrcd3ZsT6dkSH60UXjmRFooBBocyufwM2Sp6bRH2RzZgV9rRLzjpIWtwxC+fiEFuC3lfq23gd8
NIs5RQRPFmcJITWgF69YEJcazd4FrAuAWD7duuf/r8r/gOJsUx3/91X+Li6K7Fvx9z8ZzvIVv8p8
XfsLoxNOa6ZLQcMp7P+z1Nfcvyivha7SSZQNMIcs91+lvq3+BRua44QRPgZoOSf+X6Vvun/RrrZ1
nMEhS4O3Wv9Oob/OA/5XRsMcsrBoNNBw0PC7cJxLUCzphQbGYUTbvEmMY206d4a5TDRIEXdpzfm5
02hUN4axUdT6c6LovRfMZbWrw4GOYd8W2wBVT6+nU/BBJnjhciKvzIa7ryKhoBnAMKpMhf6R/vZT
lkbNpETbQE2uzG6cPunReJsrd0bbNr7B4PFp0pNdoHdPlI7lV82K/YQ2ODPCzp0aucqVruS7sZ6u
Myxm0QUKftqDyvSHbqdeP02UnU2NiiVUbj/H9BAGV4PgYEhIiIbp7h8r4g8lhP42r10/jS3LFk1S
tXT7kkduTbhsN2qJ9WqlXGmt0Z+HwIHRoHxWsbB+1u1S9ZApuluAhWevqVGRyYdMecg5RjaBhggW
gj4n1H2CU+Hq3xdEgfZK1dm3mhGWnyy3uQ+6oHlyja72lQAPLaPf5yo6AkPUYr9QWZ/H+VwYzuJj
VVwfxmHM4XtWgnO5RPaoD1VoNku0hSdf7LWqimhrzB8NE16kDL/uAhK/OjIdKKWrl+lrXIVQx/F9
QzRnzA/Y2Z/HuMdgQoMsWhJFvRF7u/2kS2lwG2fZ0FI+2U4c38xwcnbvP5JV8u3t0mcH6RIHMmyk
B8RFMu/EnP6oUKbbypinu3VBoR9T3Lk5TBQEBk5GkU/XvbmZZKc3oevMXFYvfnVO/1vu8YVkm7wn
DhtdmMyDst+5KW/XeWBGE+Yt0tlEsiaCpNK8HtVaxLqibKcO49lV1PnIUbWFsKnvtHw4KGPxCC/t
Lhua9H42lORe0WJzN+h/F1RC+xmN1RPi1L1nQ8neZ+gWlW2+sRgZ8QKT7WoN3VdJ1gSCs/wm6xO/
cuGGzk5p44rWfMftYkHqOLm3kwIDY3qByI2JOzNRH95/BuJtPfPrwxPk+Nyr6c6lS4deqYZgPUpb
lx6ypBvQuDFQxBqw5W64Oq8vzPSpcaiz88kh4QvNw1jqD9OkDle9yxTmHAWANWOPHSPwwkaICkwW
w16B1+pNV7vN/v1LXmco3y4bIrOm6hozUjat1ovnlZfMs+WLHm0J6OounN1iqwxVtLNUBqfLcvhh
pZM32woTHIYJGJUIHsPJspf0jASB67MiDS9zE/V2nJxnAVsY3qs4YZSbYui5lLRTFe0RmcIXMWf5
zp1dcYV9HYMFGsazNvPLBz0ZoTfGQQb07hTzTY4I06nAi0jXeIw6VK19IMLlbroaaAneJfp0DEsn
QzGSumCyR0j4QwB20Sd7Rf+RtSjzDD2z4QglA28vYXubEfK9jtRolzNBCP4TdHtb6zzXGICdtNIC
esErOmmZOtHM9lMn32dBY8ET3IyTtiT7TFHxP5dba8CvCAaX7mcguj+VoTkBAJY0I170Jgu9MQ72
WVDU57hEA4z7tM9GhrktpOvGyJlOtgVHrMBqmc6r67JTy2U6I3UVf1BdX1itycUIeZh+ksbIgcnv
FwGhrlUA0kANt0zehJ6ORRW219ohmBuHaOg0vjkq5blyG2+eu6v1suwAO5156W6ZW4r3SbmgKGJo
W2to4vtO5O1nRrPPSTt97UVWkX3WoEmw7z6V0GBEFRXwkRRGipsRqeRqqX+OnpUJanWhVaemNz+Y
b10d9i7XLnNRwATSTQMb07explbLHkpFF22zwOLA0RabsescbWUxvKqpAGodzBu3tpECc0lis6Sq
/az1s7LsDraW5bQ8nO6YTx0LsZqRJ+sG9VWGe28MCsJWoj/YWTfdLXgoe1kToe6mZu1uPa2cWHwy
c9XPoyF/dIc8vV3JHikynAdzxrFjbIGotVBR90PePb6/ay/4Lb+eLeHeJdnhf+gcbz85LK4qFlZC
EM3saDcFRME4cZFmbNva79z4LtJaAewX9Fv1qqjc8tPcNbeF6GN2d3vWkyg/L2oeoNplmieu170a
DGOSgnuNl6Og4+WSnEexvG1GpdoluhNsNGdxIKuUBcM2uXvbhvOjk4uHzule595WsKbONGxRjfbg
dBjaacoWxCjfWXZqSeXm6FgFAZP9biIOltwEVHbdHlkXkFDKqvfv0IUOynqHYEfRciMW47R1ufoj
PcdCLGYSiXTUvWK2tveUpZ4ZLzKKjZ3TZS8YM9nadfwSNlG6EdE07IIUO0/FzfYpnma3DaRXnDOT
u2Vbk/l+ZpQbQwXuhkoOd0qVODm1+bD9H1w4ljAWenG0MHm8bx+tiqjxlEMJ34aVbUOigJKShu5d
Z3XJbVjqiq8r49/CXZJNZWzcqPNrTXhWgtWIlyvGfmE9fm6Fc581+REb9VuGD6x9L096Hu5Ddj2J
IvxIDkj26S42IiieLZg2YlJZJvFvkltlsmvk/vByMdsrkeRjtBleGBuirEwYokXaZzxnhQUNqx+W
h0prAKOP4dzZtFhsexsgp2Y1ywv8bujokf1jEkI91NGsXNOTIXS6PwYHdKOTvxgBzlYayTJltAOE
u6CoOmZ6d1aLqjo0RuDc1EWrEIaT3ivKINq7bbidUXj187Bt9tT95yjn0BGohdiW1V1NHHkO43Af
WBcJeXK+uSlk+yjXolziIJJEp/3tTakr18z1xQlQnC6mTZODoqlxj5ewrh3M0QlOefeUoiV8igbb
2TlO/wJtzt2vwHkWXY/ZeDuSNvpOUyxY1QCP1ULNj1YV3XWJsl2LlLofeK5ae5tHxY9G7uX3V6Px
25Olc41uDcUeSa6OQ/TbD+GiftjOwbj4YtLtc6OXlV8FYXcO4/5eEvtWGv86e1BMyUSuHolrVyHz
bdJPw9xdV26uHa2gpzWrlPaBg0rZR7AuD7Ewk8dFS/8OmYzYo4WYb/uu7VCWieCgDei5tqYVP/Sq
vQ9NrfAzOC9+0tjjUcCrYn50jq7bXtTbEXZ0MZMrCso6IxtyHKgLiSdFs3EQZf3UFdbP2rBNRGo+
CDLr4PibR2wxtsvQO7kuJbFmXHAwYwRPZvykyYLqWmyioGGmNq22VjOn91ozlgdEJ1VfrwSN7cQI
yF/4ZVSNb5Mbu/tqxvyhiQbEzaYKXpORGrvcLsQus2Mona37HARDelpmTRwZr9/ok2bcjukybAtJ
6Q+RMfLjYSEBpmW3G5wm9xhJYdVbSnOIkvaUJtONUNoAU0fN5ewqBejvlR5hfzeWdOkG1HUZzFWv
C7tQrmMlv7NGLnUpZ8DFbHjkHHfvHK3oZFs6/iDQXagaEKEBRhiFdiX4xel9yZMRwyiMVk9NP9Ws
6U4sWsmDG499FxvHeCieLFmvLDOisrHnUDKGS68e3Fp9WXtPMEnmr8lQen3VbTSRTztVBMtG63Ln
g9L992KXC4WFIBkMmA78NjStFdms4tNh+ua6usaOinMZjebM7kfxq6MhqRyivktRYU6zXelOz0sX
VHtskqdDZ9wWVj/vnY4hyBqdRFvR2scmCbTreOhMz5JfN0SkbLohTU7k+rsiSmt/Qk3tHE/WNwTw
3C2/fE77Oj+Ptg7VZurooM7qtGsWWUZMTvoQKgJhaKFuZjW2bgvAiY8KzN9CgZzLQofCQuiB/s6l
70GmmqxLJbV9V0EXY3a/550Tb+0RkhGjhA4azwG1HiqtHo+8eEDjPvWGuT2tQ4cfd1QuYL51/bg4
HUiPHVx2zMuJwHGYTH0imPq0ssNqg0OT7osocDZJ12gemIF2MBDmZLCXbog6udVxCfRsqydWdwji
GonnXlc/KKfWePg2IkBbwTqNkI/lKtpVb+PlGGWzprOy/S7tEFUxw+42mbJlY61EzMBtPiWlOWzX
nVclxjl1B/NgiaxHeHlGQ050xTFs03kfKToCJXMRXetp64u4rk41yrbXdo8CKGPS78f5i6EHeTMR
C2DAkoLdtKkWLq57zsfateKE606yzLecKdpUdVif10CltkJDekVFZ6JD79Gk19J7UzWUwA7lxgmY
5ILgYBEAkTYvW+2qCgoTG2M61I6iXy2mNV6XUXms6UsnqAwz+RN1V6KCCbmeWUBNVJ3kD746tAxk
j522j1z7LoAE449dEdFMsO/f/8Q8lsvz2RKcZ/J4Q62BJX2ZtOQ906yppfrz7HV6stybaNJSIkFb
R9De2CRqunylGf1CxF3uwyz112LA4tTZKMjwMsrcbO0uiq4VU4QMmC6pT9Ceb0cDUzL7V3WnobFg
uVl5MAtV/5z0Qy+HX66sysoCKgyB0QNDZRUl+LGzONfgtGRPaxeJQIxmoHsbpM5rUUzzcUBCeUNT
BeUsaiuPptaCPdZYH5mNzR+xT2LzQXRGITi90YZa2zROxmHYasjtVHgJUoI64T5wQf7h91CZD25e
BF5mzfWOEqE5t1H7Fcs3+9iTZ+zmQLW3xrTEj4z5Zk+wkFrhuV13rHIRHJ0obs9OAjZtkY12yvSl
gv7rzcJw9pHelBsLOgxazPiizePyXMMJpR8yj+fOse6WUgoFBKHmWfFe1Om1ruNEo1CR76beSY91
DjtbsznNGUmbK9vdNF14yhdtOmg1FXsVVeMmyiP1WjWLa0iFGYu1zw61a9I7sgN71/P1tZorMojY
uc1gB/DjOUiVW8UxbmrJLnXCrtu3sTgZonoWjfbUyP2l12j5rDduJV3++mPtDMk2MpbmHA4xFCqm
p/a5Zu/duOqPlj18aTolv4F47h7coh2RMFteW+grMVCbUaNAnrW3SaqgE165KTDXkJ4FgyQHM8Zi
KE5t0lj06v2MilFNEVdemr2bhsKvqqw5CDmbv1h9ftW3sPSZj9oVbVCcEJRC+XLAMXGtPBEvZnDc
jIGNm+WJDvTt2q2wxqjexe7S3vZKdnCiCXFz8kxfN+LqeYoDv5jb15Hl8Eyvl6mYODY9pZ60+TT2
+WNvLupt3C+fyxYykR4L7RRJQqozCawO+673tGZ6crqmuRb10FzR/L8Sc2/ciCVD7U1pYka/8h/W
WE73XdKlp1i24LLg3qBNclUxMtS0kFkxjLzL0FPxTMQFEZwfnJPVGyncUPF57OgmxHo/0u8Vz5Et
1Nc20J8ZpWAWz13c8/qnbuh+joYN0/r9MLFORF8E9FX5WWIdTLRcJsDmlGcOMpWar2uTyb43gpNe
hf1xHkyFVZ7FMANYPkqknNZ/nBGoUtPR+eKazWFW9eyLZt7/ShykfcTBzE33aq4af8BX4j605u9q
j3ptbo7toaqII2pad4/r2g3x7QB0bQaEbKfUcrbMvRp+r2INU8x2unODPDhSthZnppYnLzfnLGKq
RDd3iZqjO9gG4P3JZLwu+fykzKH5CEhRHZxgeuitydkgU6F+KSAdBOYM4ztn6Ml2RnRlB8wfOk15
0sXs+p0R7LI8EOesb+ZtZS8fZdG/gzYWPXQ0tmniqPrvWXTJzIChqJOOYzM2GSIvb/Jmx0wbPRe0
Lc6A7wnQtqKzCZSXsqVccCst2XMobZRUca8cXVF2+owax/vP/kLUaj0UJcaB1CvaUZIc8PYwB4IV
DvPxum8hvb9dHxiGAj8lMS32pKhLklbz13AKfAP1hTtBqT7OdvXF6tSdCryP+sDIinRCOp1zhlfc
NHTMV6zNqvcv9U95B+xbdN7I0P7QdjfiVLeb0Tb81EDIg97fRgfoXlqrOFVZpXp63RT3OYYRx8BE
V703NKT+RbmJir56RoHjQdJwTuqUOLcCg20nz/AnThtlZ3YOTdNJfVSM7oMprbUtcLG3kCFie0EC
RvJqxRL+gYkVaOPbGmpufmBn/tr4X5TyoFOzxRHjsLAKye6X6qrDo8c3FeunUanTTcsgCjMZuyAn
30sxnOLjxjfv388/PXoWpMHtxCNNlvFvH303BDQXNZq863GvZy9Fa4wnVIoWxE7M8eV+pR5VjqV/
ytNAEE7hTI4JcA+Nb0wIczg2qpNqN3HQOldVJsobh3Tvg6v8QwpjuAKKLErY6DnYFy1eo1TtqAuE
ANTQy+M6x1Pm+JYMakwHPU7DzfrIy8ixH+oiOJmxwP6n9mO+8hp2kwn1ElSxb6aZgRan+aDEE3+4
PmBfgRwxzVku86J7ENIGn/sJ5q7AMOG8bu0Is0OBocuhc6dtXle/Iroyda7HYKDiV401eJmZdQ85
R1iotHASxEh3N8twTUnCawSu8OaoGbn6EubdfKaZgD2IgUmUmwZfhVZX92po7N6/0xdapzIUYIsK
sCWrH0tWgW/XQ5EnJeMIqsncPNiwIw1zMF068sWXqGSaaKDTBBdX+ibI5kNp08mRc/u1Y3PcxepR
caYnLYZeI3otOXSmuslgfJ7NTNLFC093enfXwgKPKuejWfg/BAddh16nMxIpexXiok2R0MhsLFqe
/kIkKOEaHeY+OScFFGXDSfotzucITySoPcVxgWrCmO/FoujHWa2mc98RvbJERSFMKPdtyZyzEnb7
ODGiY7GIM3o6Of2zJfrywS2Xt/RtdOCqwZAE+prMB1zWm8MkerWrBq56UWMUejIc0lyr3YRTV/ph
1SzHREvJP9Lxpm3DPazr6kwwuR+dvCanZ96470ZIM6H+ubau2miwtlCgcd/or9dKKm6z7oMFb4rf
r5l4xmUzAouSySUinMZOxTiLY/h14DrnoFzqewiqDysWWjskxYhnJPPUkNlZ9efSnkXPPBu3mk7M
N4SnBubweKHTCwcZjonEJ2Mt2/hD0L2GJ4nEQrxlLljQGB6e9LBxzhKMZPQ+cs767NRUkGO6i+NO
bOegHVCsYOPRbXgZ7drd1RoiIXha3QVBch+EdXvIY9M5h4ucJGNYUbMq5XO3QLW00sWP6biFS/Cd
Qf32hIdkewoy7YejJ+1hmZkrFP1Aryt28nMm2RbvP/7fwXVEfuiqIVSDXB149sXhG1ZdUps9llip
AyLMKMN+kIOfEFLzjZobzRXAk4VFFhMDM9Keh0qoLyhUQa8l+P5PLgb1btU2NJVwdhloVTvpE6XR
LL/OGZUbmjLdzHmi8YwYmlv0wb6JJeCiD122xQzPPnQ546hDxkxjWeX5B0npBW92jUaEfMBaYQH1
q+u9+8fB2XbzElJKWr6h1T/bqdavBrzQNkmmbaIeR8ExcWnRKGq4wxZ1gJ8HzbXt3Ze8zh8sRPJu
2HOfNaCTU4zsOQgwinsWk39Tkj4pixlA5EJRryxtAOGGnFUZ1H3PyvIASEfkP5JzHBjlce37mon4
qOv8O5eBZ08iCJBAtmqC37yNtuY8z3xsw/RXTosY+/hmbXkmirBPQ1z6dF70Y6Yl4z62i3tVnaKd
bSWf3l+Cf4qbRHuLlgg8R+guF5dBc33Az8wy/UYb6VwYT6o5oQ6ITs6DMj1EGMTu13lPFKIihred
ajsV9C8qBuQ8tdevNDdQGSZFfZV4756TERgRXqlLRW1sutwav5sByuEfXPUfYhAz3jRyOKiEjd7d
25s3OSTHcZpYHKV0lOASLNvYYA5ktpbqABHU9tH8EExOUNbRHFBvokV50dw6v55i+4fr9mzvJLXP
kVJEDFU2ARY1FN0MzOsb11byoxaFV/GIHVcn5uf3L37Nqy6CvrSANvCVQUkAFYG3Fz+XJR52qJX5
aw9k5c8oSxFy8Zj7AqkA+oybtlQQ8O4cQEbgEzdy3ZsBNH8tmgIre/gPws5sx20k26JfRIBzkK8S
Sc1SKmf7hbCddnCe56+/i6oL3O7qi65CIZHOKtuUREbEOWfvtcPCVc8gOCLPNslt5C7TX1EI+Q6T
0U+hyiP5B4NnKhaypVU05SSIKyKtkVfTvJgDuKZhzTwb1nZd1EqOmqskM7eEPDXOcoiSbr5qGpi1
//7ixf+z4/E4s3voHD3/E1lDKqZTOa31v7c9U8mBtT7GegPrG11oVOdwfGQUgBkmUcfIoOsQCsjd
KdWdalVvtHKwVOd9om0edXLXjE6gOVHh8VZHx1zJYt/Swm+Y8nFxzslwBmoycD5Zp+eWwy2+tryC
NI+RdCzdT6a8+j7XppesMDDe6NhXrWgAAcWxzhvH+VtpC+Lge0Q15VzS0qm+JfrY3rSkVb0J/WZg
xHZ9bTPlVmFwuZTcPbisw88MaOZWrYgNDtU82eajaDzcyqrn1Mja1Xn6mQ/mTWWFOAF3GsJgjmpO
35B51U2hF5vJrWMgCrZ61iG4vUeV3EQaGCNtzI+LbKDordIw2XTQa8bhH2Kx/5/aAIK8y0nK5ApQ
La6N8n9ZfaXTVrNWLcKrsAsclIjOciGzA4JrnFCmOX9yGKPJEcX0+fr5mzZb9hMHxU2TVmLjqnFG
BGBSJsHsRnmQ933zOY0CmPX6Kfz3O+o/euQ6owvoICj3uadUVEn/fqlDbBD0ZUrVD+1R3/YSANbi
ppo3OyhjyDPx7aj4GtESnBZRvjmK/vnQhNUIJ7Yxjkrvv1/P46T5r48317Mup2zsK9Ed4O2/X0+p
qrNeqeTxxX2mb4gk5rscRql70yVhuxPdHS8myHvrZBxEWdvmjW300QuHc1ZOLTmVw/QzRmqJN2bW
D/o6duvNODpA5z5OM6KUulLLQxXHnmsUPxmqmuSgWdMzd2q4s9UQYL+STP/QKHiEYP39ZTFexLJq
WhDszL+tWnko6V53xcze3x4nmivthkjPtW1KDNw2lnqKWbHKy+3UKh6HxwGooJieUlcPZNf7Ya+4
P+YEiP5jQetpN6nMtOrlBE3uiUxFdr9apse8TN80YgNZlR1tu5Cv8yZhTPmVheg7t+cx3SuNZW1L
WOnP2Ky2qlsmNErj5aAQEHwrlT54PIit6B3AjpFkgGQZV5W3HZIdh0wroesyYB49K7X257GgZoAI
zljXa2RTKmiMxT4mcw01snRvNY31m4isox6m+VEfNHJ8dCSnqiz6wJmm7GTRcJKVNZ7axfymFXG0
qeLEeEMSwmFz+iJ+tOTFFd9i5Fu+DEPGZ7NgwRMhlwVkY6d02O3CrgFJqBX2hozd6h+e57/FfQk0
w+TfoGnWV3oGuSh/e56bgoenzcbCj+aCD86RJkUcG+ZfOzTdsH1dJcfHGV6b43Ob1FeCILo3iIDx
rm84CJWFvFezimO00cjNjqpzDukrc0ZnBwgMCrBxn8K6+oaYSEN0Jilz19s0y9SzFiXarqlWiPI/
qzH1vwsSjbVjiYjEpPJj0vF3Z2HBA2UyoXA9/rcKxzIQXFIirMTPhxy91Eo26vLnSrrlwaD1586W
cejc1D27LL1dhWIfzF7TezZO4V2LI2OH+Dg+8zL3VWox/idy9B+WiHVJ+tdnab1kxOWPepXSxXb/
fYmQupJL9gIKkiLUAzfOCAGop6ey6Sm+LfdtquEZ0ZgDWGe0zt5yYPqF6rB/DGcUGklQBGh1LUUC
NTqcvQpUGcmQ+kdaTPZJLyZvTpenpArh37R6eUn01kbcJf7R3fb35sfjhaBDR56lWaDo1nPav2wT
OHUX0mAz13tI61IAmEGXxHhA1PdHp0Y1C28cjOamZ4XO3pgjhYjqN+4HVAC2vyS18h4JBYmzixjv
v7/L/yEg4+K4Kt5qS/DPf9CjbGXslGiweJfXfoYMhx2pwfapkmkKnri8t3XT3qLRZOcF4eRoyqu7
tr5zs6s8N8/dQ9/2XwTCvjpTH58eI0BtChdPrO3baqr9zG2jS7EI8zxFnNIXsksHCayWIZC4dM4q
0aSPV6+1L+DPmhhSgLbNXG5D2pxBJjmf5bX90nLQ38wdQAk4nwhg6pjwwVDZSRmZF1pyLodsajFz
iv9B+bIe8//zTlz9owbCfXqrLO///gGWadamjbqWxbNpB3aIuqYf5/hQGzKPvLZniqXUeXmuhVP8
9aUo7Re1KR0GLgWn0y45cmNZu8ev5Pqjx3ekD/w0ljA5Lml9TaZxeBnUtjqZgACOyJdUjk/32C6v
JjPZk9X33VPfVh+iIyLj8aOHwFsZ7O+DofQeqnmV9XQaNj0qpKfHgTYys2lnzrXCUUlnBk5qMUCg
6TEf6elTrR9uo8DZoVvc7B6/1OwQg+QQ2rtOZe2WtvrMqC71e70bTl3K7pPU4ybGEue7ObmsAhBL
OUfqecQhv2VRTa6xG9dQh9B5mZwv9k5lTKdy/M5ADO8lYfdXBx7n68KaotWOtvtrbE8+Bwk5QzWf
FG2eTw5q3P+9UCd0TtLMvyuu2e7GiRG0uyzFVokt/VD0YqdzYAe6u34WI9nNKGnm8ViZSC6awbiE
5Cse61TbkRNqXhV9hrHS5ghgUoAlVq4YT8OEEZgOcPdKJnjgZhlJ7aqc9/bYxW8MT8Z9NTXdc6Ql
Hnd2dV/AzF2sbP6UCNdeO8udgjGLtP2olUCqSyE5g4uvyDTm74MGWuevS0tNrfRBZi3bqB3bQ2pi
SDAFWj5V1pDxNPWZtu5PBam+nzskNan5a0d5RvWuNZS5nVHjiY0/LKt7qZXcenFr6x1ZtU9Wbvyu
91XogWaYoYtG0pO4Md4GzvFjGz3Pk6ld0jZUwRMSRFwNbY9Y4yU21ehFwer4nAuP7OgT9sP82BFb
fakTGcOqbESgdKbxIfBQ4JJ/FkvHWCkdrUDGURK4LoFYeR16menKS4gQdZvkeR1wqok8TvJACbWw
CISYVI+s7Og+l0YABgIfCJWcQ9eIVYCkkBZgBJxRoK8DKlvVa2wtv6mDLG4S514GgCzeitbkDBTD
V+vdzRATmreWF52djbvHkrMq73xkUxp5MHypR2X3eDhA2uo7TdUiP3Enco5kfonEW9eZ6lkMiECb
SAe1sIoranO8Y9tWD0U6hL6smRZPhn2K5zoOhDG+O0X1bXSzk+rO3T0riuujIwEUDsCpioah1ppT
VGflVqPbrmzC/o2J/0QAdKKd257F24xoGJnaOJ1VrD2sx36Stc57FXbQ+5l7BY8j3+NPdR46Fgmb
0u+MIT6kuo7AwC4UYgroKQ925e6SbkoDTWP4oUzbcupSlOeFtkfzI7dCjNXRmBbxFDVk5Rh0Gnwp
SpMxpKCmXzkHQMCSL5QKe3taPofVneJqvmO15T2yS3s/K3XCRmqmgbHoYpNr8XRqYinADbVR8HDm
EiGBP3VcAqlFOqRvA2L/+t1o0+YfxeqwjnS5scxSXEzoDbthfeCjOUIs0jLzdVLlPBYTLUYsKD4j
wV9TEU2XfLk8pMj0I+zLo/CumPo9DqCFWjFQCV3hxzL+k9twK/vJiQ+xTpAPIUXFcs25z6+lJIso
p8PpuwjtfXWhk63BXnMrIuLsZqBu7zGgrssBg9NPm4UXvUI++YpNoJobQgGYRDu8ZmPKdG9BUkrq
1NJk5s2YSbUY2+qI/fVlKAwk7nERejJ3q2/zeJnLJLtGDEwv9XDW07q8EsVJ59a5dl2GMmZu7hMZ
kIdHTd7QtwBk4sD7MJZmRahn770c5bHNrfA+qZbKZ1uwvUzOtKm70YIguavcYfkKHfR7UzyZz0qU
7Oa4iv3Wylv6uZWJXQIt2RQ69b5iYB3Y0fCKZojGwRKeHl+yNkvBgqTNDgco5OAqnf28w+ScuXO+
0xBg7iSaWrrtkT29ljrAUOpJx3PT71lUqL9Rm/82RThsOG0OyDAc9CIdrRMjCjeP1WPKwvKSzsD3
/pp2qyx3O2KdiZQynlBeV5vH81eJQZB4TR/6rzHqwn5/qh0kZUtrv4wqshJQ8vvH4tLmEHuEwKnU
2ARHDVMxsjAwPoGzanigQyWAQKxV2BTWhlgwxkt0QHwsJ2JSsShnhwkK90efHqLZ3SRtgwmZhpvX
tMUTbrTwyTIQyKjSnckRtDvfLmu0lYoijvU473pEmPYqc1HcQQnKRdrYVSDTaGX4W6neHuaNMlaH
YKpjZIuPom0wi91D0dl08MnmqdcY2id+b+e1b0hweZnG3/3QOyyZ4uyXWAcXU6YblC5Ytda3JRy0
4FH+oLtsAl0xXh9vUWaYf9K40UisT7LLsogAU7lyetw/sR0ODJjG5lbZuh87r9PC4dcu6mdDztZL
ZyrbSvMez5kxrl4Qt5cH6pV9UkbheawBgz3+nNYJg9hQEIDqPxug4psU2v52nVm34A+OnHXHjdAj
dU8UXUquRcUdGmMx1leE5Bwu5yxryUAX5bGR8XESA5Wqzf1hw1Q15+qod4BeQzmzImdBDI3c5WjS
ZVjOBcWJciQRbTQkRvcD1qeuvlTNK4XqtkKFYDGrrOxbZGt+HX0tRP06w2s0/Yp+wi4s+RN5GJoA
NJ6HdYqGxqrhYaj2274bxTfWKLojGwfJVZU6mLAmlfNBo3uxuoDImb4PTm56opZfbI7kMRJemLiZ
/WrrJJDEVgxrTNfOMpvZiBJAboYlf7Z18i11lh8ppRCJaUFVOzstZG2R+kyVoR2j0Jta8sx1LahT
w/EX9FpPxKZfm0kd/QE7/Y5Dcbe1irA6jG4IiqdiD7dFQe6kqypHB9tKL64LliH2+cPUoU4r3OTT
bLNrHYfprpmbYhsO8w5gEnY3MBFgk5BFmwPH6AZ44YZcdSROuAgya7lxpn7K1s6ekPNHARRzNzGt
VsKMIQ/ngzDldDe/E1V6tiIO+RViLK4nsbGy5MV5pq+QrkH1emq0PpqNcddNifo+6UB8W+29y4YA
ABjYgZqhkw3Rz1V2VjxPCPnZBvnUJX63sbpOVVwG2WKfEjydcxw9sSATMNLhq0GTMKUQ4bQZ3g66
g8ayn6Jc9at20F5xCFycVvyx7OE8qtWBn/1Ra9xxDRk8SXOo9OaOxfctb/XFm+P4SVrT3dXnemNb
jF6rbkCZO3/VC3lBljsOgd7QBBdRfVTc/GowjV6q+WwshR8PtfqadkYOml4BUFh2+c0YYXnLjFi5
sLOKrY1AgeNoECsUlxQ5wF+Tl6QkBiMRb48bBZ8Iyr82of3TqaHH+uUcXYTw2yoKt9Kps30kaREl
T4pT7kn8DJoyPC3WH9caX91J3Bv50+rDE53SgL30Fsb6Ta87Dy2YvxDb5Jg6rX1lU5s6WE/UozTG
6JAxalj0drrxsZuJpgZ5aontiHmOVD/eFkP/or+PMjAaNC9vXDj0y08kf5dy7p9HVX8TeoLrtkEp
pAFGCfsDUjXtMsZqeWonAJNZuZEt4nAYr0J8Wp3bbaZylr5VO/Zd6XplV2trykyiNVuNPLHdoGsw
b5sm/lBS1bctePW9a/iJauDMu7n2zSz/FAKBd/HTTq1j3CtMaqPvU51RY+jmxdUnT/SVz8kRy8Cw
N+vfM/wodb4zHbIU89y481MyQsfQ/3Ro1la8a0aWXHFadNxIRZY+2wYbvdONu6k1UVqz5fX9GhgE
YirXK+JwYnW7LPWlDxNlP+vOB04vgrPRe0duNh8yq8OMvVZS2XTCNLZs+6X8cvFZObS7jOFdvhEz
ZLtXyZA/R6qLDDIU6rbLcKTBM8/72AsTFgjO5TyeAKQ/uzR336U2B65CbG2Om+Mkaxf6cJ6P3/QQ
PeooZ+YybOlKPXRPRtS+JlXafUsHwTBHEQJfXZsfiwaNMK7XM0Kd1OtrqzlWy9wHFLP3qcVDnbsd
Ex/xbomC6zC3eWXuesyw4YodsXhYZbMBJL9pPmu18KyV8Ar9tgk7gJm2P7qskIwHxqDe5srLTIC8
YcF01rwx+aChBvCu012fPmQSJHK89ZjKWgKBZz0iB1CU3SEUleqFNZDVqd4Swleg4miL3RQrh4Sm
1QE0Z7qZpUh4fpyjWobkebVQPIXMNla3J1/oDpWCDWZG/ajw5pFn/06U19WNHMMfrOxrHq0bQjrs
PEieOnAjltiHZQyGu9jTzIDfBSiVlAIaldjQORB1X/SCAmvBqMncQgwj5vl+PfgFjvGqVd/UMf8e
JW9ArrPnuGbWTC90ULGSC3FzYvNrsJn/QgD6mRSKZ8XFjzDsAklA+S5fGvMOA3UNplbfXHVsvQnk
mub+ADYWe84MB01uV30ghejG4iCwsRivHodKPSmGXHa1mvyue0ruZV+V1isUq/DSR0CIC6olBvvD
JhrqTdK8cMPYnsONLGjpznYw0dc8FF1JqvEyJUfpFIVvxsUZmn9FyWQ29y5c9mq/cLNJisXIVkXQ
OW8aPU+tYrkpxSay8dHqyFm7IXbOVsndYXGmRcW8cod6Y9zZTbMVWV5vlllPkdHm9ywBA1ilOvGd
EtKyUSp3o2zO+DKjU+9byVnUw1oE4qd8mHWek8HhXFC8Jj1p0eJCf2+BgJh1rNElkRkoJKK0DLgF
vI57UGGNqyTyUHKnSC3fUhZsU+3oQDgQzgRNPwuSpFM4Q49iU2tZDYGIRXt2lsYvjT5BOUuyWxzl
fDRs67miBgyrMTMWnH+5a30a2An4eFIiniETv7kiu0MJQFTbN3OQaUa7dzH+oD3U0xNCmS05KOZ3
jX6rzzu7eh0cfbP+vFhfuYgIAEBMmVLbtDKe34tpaAiLlL9B8qPrndLKA8jSBwxkL9JiuWYDem4i
X1fSD/XPMP7RnHvM2i6nn1mCDnROtj1gJAsQTBYitIUb215U/B6vc8rqGjkwyt/z/lcJlZ9hSsjj
aUXZkQp6Y7Q13oOUMyDy0UIkp86K4fG5ZA21Qx2khEj4UQeMWIRNgra095Eop++itHTkrKwJl0xV
+UQHtOaTA/R/Fj8g/jNjoCeQ1PhOGjDclyW8JK59MlYDVNlCH6QlZBT7wS6zc5EYd2uKMJJWJGqh
x9GU3XpZzmR8RDNtrw+jYqhOV3zyYlprd44Cu4IG6EmdOfWPOE6D3GiR+1DKFIYKnn+avuwm/ak6
A4VFN+0nnSOkA9Z2i21bFzWPY81LvyYYcejpmo26rdAOu3KlcrFkavUmcrH73mewjzBrNs3w1iGM
S96T4ivJP43IFJwI9NjPp7F/SpTonUBYCz657I9LNQ4fw5hciqrY9V04XWs70V/SlZnHM692nL7Y
89MjTtGLk9g95WbFwdlR9Y866p5M5dzq2alYJiYt8nvT0tfs3OgtBgBGeb9J7VF4ZZyfyMvo91Fh
AuAUzEajZdm3LRvE6l1R4/wwZ56edyKgr78ZZy+DdiA9A/kczMNJOaacUHJ/HL2Kj5LIqwmgb2gb
p5htiOtAuFXPG2DnW3mvV9cCh/uoFTgvIi3QdellAi9wgSXA1YvKh27ZvOELKSnZevGl2L8qnso/
Tmm8UhVSGesfQ2VuzPxEiK8dbdk4R6ZY85ERV5kwvsrpXXAFw28RB3buhwVCmeNkPNn5wVUOQnvp
DBdv+oua/ZEKR3+MOxxd6EasJoxToQSsrqMAkFXttOmaNJ9j+DQYtFXYufRlL/WdQkRFFsz9m1G+
ytyL63cm/ZkSzJMfr9HaHjDNjSQzJMqJjUARNRhb2f4yyO4YSrbq5rewmXmx82iksX3ONBUJEEPr
wrBssnYOQY7dYRSnXn7K04LJApE82ll7xzbYvoewEByPJ1A0HzQmTGcbl6eqZJ71MrLkZhubt9vV
lNsCvliQPwkgOd+oBqj9ycSE3gd9LtPXtIS02bND+iQfInwtnM/Kmi5FXJm+JnKbzHvZ+hkGxz7f
paLj8yqpuMBKEVDM4tjek0bTdrPt0C10Ta9Mcv3d7JavQk2pni0UZ4vMK9juaBmU8nfWre9flsfU
SOmhizJCCzPE5cZsjreJSmVX11s3U3xmnTMU/wk0q/vU0oqy7fPEAzVsXADROd3JRf+J8j8JuqqD
LtKYQTRa8TnH3HycSNLbGVNk3papxciX0pns+5cmNJkuozyC4g0uZVC4hIgFZ9uPYflMAFYSmGac
bafKIUnahvY6Vxej1w4qwWQgFk428usOV2LRA7PrsZmUg78Ind3pcwInWmGTM+n7GL429MESo98p
NZj+gLGa1wpve5h9MK3dcMU+feFtRrXT5B4pevlwCXOM4nMR9GXv64NK5BjBUUmzJ9FwXyZhUEfZ
icPKGhLfJndQANMmqtFIdVjqcUQ8ldM+S9DVTucEw9OzitlmYU1od4KwNW5x9r0GsE9N7b3sdJ6X
zmL+bb6xrjtQ2wbsfciaGH3X50alxwfBx7cIRg3UnuCbpKJ8nzJHOyKeBspX9VQDRWDX1jZMap/P
noiP9NK48MQImRQTRvya1sPk+LVRlDQJ2L/kvtcHlGE5KQqlV7XFcRysSyym/aiTgBXuot7czaHi
pWsZm0Rez669vs/MI/wy1T1r4P6jPYXd5tyvn4lbebABSLRT6QXLU0GiokCOn6MSjbe6g827eMvH
jaU/a3qDgJonwM38wSBBlGW+C3MK/mIHThxiOFXChLe95/4kGKdQkM4n+nZaCeLOuSspJUcI8RrM
VnSpU3GnZ+vrcXWeNkYZUQV23tyQe1aZR3YqX47g2Zhu5/WFf+P8ezy/lHDrwqjfasXijUAJQ/mS
A1DIW46VjEAZNfWM3wfY6UJC8DC3zkgejoFrsO+ZUmh4yPNAj+IzhwaahziiNXoN+7D9bifs0RRH
sE14StudQ265Nb5zdmcnMndVkp7z/gbXXR7TuGju+fqlLcRHF56Q0epBiq8namjU9kVfs590XuVI
uqQ/aHW4xcDKEytYOca9DJPloriJRpU2b/GlpttxDI+qlZ5aQg+UYobaiRRNEDbAf0NKC/lSoON1
N3ZT0eNWaTxIbkICMdtxXwydZ1uKpy+qn7tfbREsTIKWQWKjpoULXc6hrJvEGu3DJCMUW0MYQc89
EslvRvyawvNpInOLVmOTFxj8ihzVYcspVGy6nqE6kKp0Vn3XNkg2Mv2+u0XRt7Z4ttzYp3LfFmLy
cvt1BfskakkPGY0/sSiqbW3a/CeLUmw/cR+Igy3NKBin2bdiBb6mYp0LowFhEi0pYMvmEnGRl3Wr
h2kaBr2m/1JGfkKApsRAnZo+BkfFr4XibmY776512SNuJW738ausXzSmDIPTXlH5W7uaTtpmRm3O
X0cwg227jAXERh2+pQbD00SrCq8lw+Igm+bAeL255CkCu3HJJFUY28ckjIs9S/mb6dTTLGYOsNl8
CnE2hpt6gjFclnW3nws+234QL3GZXnnqd1W9M2K4TaQOEcl2HQz1vCIHHXpnfRufS1qUEx5jJj50
nIf0NWxWEdbktl5e61RSglgDWO3Vra3bN3tkCqO3DflQ5nzt5/4T8Yb2OkB3ZXS+adSX5sPqi5uS
dqdmMa9CdqdQ+RrdKDCMfIfPdcc096T04UaNfhkx1R6ol6V0fAOze6ESh4xcuRg1xCz2FY3DmW4/
681Lk9hgmAev4VxGj4oJzm2uv2QSIW55ViRGP5R96nhHa8LRnSWVzGiqGH/iDgiHO70YaoMDQSv5
6KGwrOiF4/f+oaY7alaOo+BD3X7a9Quhy73cY1uLb20Yvtc9FBODYsZ3p9bd1CDg4HFlx9qsPh2R
tAdzyEG+5Kie9dbiLO3M97gvf+a9oiLaleXNHrTilgMpvCVmLn3H1FLv8bOqJA2e37iAXSwO0JrI
ZA+7+FoxI5OMT09T1xNsIUX75M5LxeHebJ7akulsA7uKrS37QB8isX271XNb9/0eezxHgS+ndpwD
uTOa70b8PqVt7X2dNN8jBga3geHCu14+kSZmv/GX5qe2yp5Kh6fNHtr45goS92ISj+syNC/cw4iS
l2vhLJWH5ad46kuEX9lMcIipZ2/OTMqDkr5JWg2npS/atXAmAyjv4qDVRe8bixZYWIU/p9J5k9Ge
XMuDjPRvAy37S2i2JW0d/OvhmNXE4Z0cK2o8XW+V5ywvi0CTeBog+nfHyMXeyBjXPhVO9md00vlU
6WI6Pb5DZq7telV5sp+0GFBQw95v1jphzUM9eRlhRRsd9FQv/MxKLTqnlkn78tarSXUxaX9XjPZO
hagW3gLdpDSy6JbVOxylKix6kiPS8keRFBzBY4tCb/2Ca3cXapBWzcTgrJZmxTlS++JMC5aC3DaC
uRwbX+u0CGGLnW5l13Z3VShPHVrLDwxQ/aFX9hVzs+deIUkvTO3YN4nC4GbMQd/0bgwFK/kRoZhn
sDkYO7ugRy5zIBDg+NqdaZ+jCgKh0kHBYs5C3TsRxyVccmKBeECBoFO18ElUDqbR1q/Bv+/VqXpK
AoueahSh6K/15VP010zpeMXN60idSkKRdTBkv9wqQuLOS+oiE9OmC27PnrShj0rL73Yf4++LMN60
BuVo7URM7VvV3vI8Z5u5RwBUaZweexuOGvlnZpzQq0qM9MhWU0KRYyBkxk76Adb/CSHoPHwbu+53
RFDCNUqk69WVnC9ZH6mwP5T0jI6Vfpdtvttsxx5tmovUxMke5x8x7SFOjWUXwD5Ij7Zef6EzCo9S
yYqNE080/OaU0VcSNL1u0P0wwu6IHgLmYRS0cWb7cTf/GZMQnP2cnUrFdjid6muWjkaXKA7z4+O7
//tixKJh6Uj6wOYkE4ekFtBKHKzGo6kSWFpSgFLexgakJOHeeQ6SLTVB6PVi+qmrKc7e1MwDcyg0
ntSe8mExs51iN8qH1KnclW5vNe6yd8hQtenQ3SKNuqfVsAHBzJ7hle3HSLHfM2dPgdi+aqH6Tq9I
95thMvicXe069PouU6FDLqGZPIlF766V4P1nSvA0Nz9lRFRQ34thT7zcc5mBlxKWw0AlU6vj4ztb
SzAaLURbPQQjtW0kBI9VmQdSlsQcFIDZaLj7dtact1Gd2u0BUGKAkmNnwXjC02NWmAF1e4NRb9vP
38vsMCZwJ98rBTx47XpK5qNm8lpaRjabfTJhOuvqYOHJCNos6e/lFBvs2SI6sDXKz4pZgOlMzXfW
wzm4aLUcDyKLDovbVXeRfjLAICzMeBVa4QZGU9sXepMLiFB83np3toeB5D7bLv3BdDPqt74LUtjd
Z1RGEgKtu2BfdKqd7RYnpCjDEfvTbzFKwiyTCPdorbCa8H46peIyoDciz0nTd62B803c2FVUJLjl
eOF5zRTXNkP4DzrIuGiqd5eWwmlV9GMpJxLbRmABXdvNX/OmLzf0Vt1dpkHk1lr7p5k4zJNAELtu
uRxiESyDFZ+m3DEC/KSlL5cbJtK1xfc2atp3udf0WNBMVbd5zUdK+9E+DHO1vNelDMacDN5Yu+dq
1BMP3ulQWpizRYXbvMda9YyO966bU+ZNXbvsM6ym29pAhjNVFCFZO9L3Rm5NY0bML+6o6df13BnL
/Mhn+JSEcfaNpXXXhwNdSBceVlRGVBUzWeddGAwZfCF6cWpWXctalNeMroc/kLO0xZuOovzxQ/52
6+ASQ9W11r5qsl/zEF0zhn16Y9AvWn/z40uropBoi4GjkIlspDsPv4omfy86Hlq6Q9s69HERfJpl
+70SxK/lyWvO0h8a+cbskRb4JgetQWBlWpzM741C+FWvhBv0/ogdhvpjls7blIFPtMY6C9jFiRoR
bunpyJq20DQyPdwYJLUouk+DUt3EyBg98JHXKK9HjDLy95yFXivZx6vwRec0WOrZrulruRvs28hU
jd9KWd/p0XFK5G+lbvYGWBYdeNxGJuV2yR7GvmrXM/vXZ4z+OBAWheafXcBBycKlQfNkaEwvad5F
ZMlsQBqOnlm50lN62keWYMTnXqp+GYPWrRxs479Qhd3yRlPfDA4cVQtBhPTKe8x5vLEQCzTqrlIg
5thVtCZqprjApl+mvdZTKl3oGj29kyEyAt1oJqRllYXiU/dvw6IEAZFsLeLitzwImzIt72CprC3V
U7lR6PNmLmqESiTnCTo1pv0AZmpYKe9q2TLhyoeWoyL85tRlEG9WNEkSzBSeZtLhKHPt3Ujyapss
0XE2RDAOjIyy/JrD8KiKWH9ly2Eo+z9snddu40ibhq+IAHM4VY6WLGefEHa3zRyKRbJIXv0+1Oy/
s1jswQi2Wu5xS2RVfW/sQljJpDm5DuIW+oNZbGT5Dk9mwI1D96Hu2tRTPK0cjMm8z94uQ/t/qfvu
Y2AKt3LrtygL+zHQp/XQW92qGTBXe2sq3bRNo0X2ayMayGhYE42PcYJ7Z8QhEXtt8BFExns46mxJ
f2z4Add67wK5Q3m5lpa9MMcar8jVy55R81MVfNatNx1wg/bihQcRnkoP1BxCXCNtz3TigwN50YTJ
T1vxuei59pqYbnFs9TR6yB5DAfyYqFmJ0H52xXcyTGTRcH9SD3NML25C/oJvhO6VheAS5H7+EpX9
IVU+fpsyYayH+TnYqVdtA6GdxilwNzh4JhDHiTwUaTJFkLWzLxC1L5AOR28k9gUsVZOzFw3Dc+Wg
x2rqutwrLdVIi86uQNZe/1PK6QOIZwniyA/GmxF60wbUCX3GLov7Qr8W4la65BHU3xS1rrTC2kQp
nz21s6IEJXt1w3alJ3883oyYMo9Uv41OQDjMfRKk/xPJxaeMAPETXLEhGYD4QPBCdKSBdazg3G/s
AgvTRu93i+scbEbjYFxryUw3slIR1lyWlL1p1B1Lau+uZKSuOq7DLscyBTDCjeTmbwZDZeuuRfMQ
GNTrVF/St3a97y7LCbU6Cp3c3lt5mS+SXveuTToE52Lr2Ww6QRxlXw3XlB8Nt2SIizOiLwQgVdCu
MteKv6LQp6rDD17Iruz2U2ZwDGq9FTWx2qfhdws6lihZcjIU0KgYYnuhMY3QA0AwvL7MQHSiDKLz
GmZv/lb1N01s/ehAOdOqdLjQ3QvMQT++Ujb4bKehtWoKwg+Fo/9mLLqpldsLoVaNE30g8NuL6Jd4
McQMlAfOmfbGNxesNv6dYKqrZKEKGDqw3j4hepNNs2jCTRXW9soMBoNYetJakAWgToxab9sWA31O
rpA3jUZyCiceTUDfs9bWsKppukmO2GNHbqhwU3T6E83kL71V5kBkJOL0Uy+/7cleaY0F2zDQyXiN
UCEscMil+841cOkTtQ1klAwf/ej/xIiPr3UrwouZQWHdn09iwj8U3PVG5E+aEud+JkJJSiaQUVcf
LZqZbSo6hATzt9z8B1Sj3bPRuxbRc6P452Wji4qkkyz4Rh2cxiwar0VIIXToQ0mEAfGOWmY9ZvHw
OMdd9kmArp3w1kdHkY7TaWn/CcUhSaIfwYGbh4b6hWioofRfmZMXDfsb0LyNXrSFeamwRsaUQkD4
bDJi6FD7uHLhWPj9sCnopOESDrr0o+fR5YQWvQfjqz++eGlIcxYLMP81BlMglw8pERG3mYuOAmPR
io+EmqKT450NiOKaVmJDwdGkb4gPlrpfrEWgOOszHNRq7VScDCsEhcizglMDI6dBFxuMIH0LNOH1
jHlkbQeroRkoXEC+J1YVGJzzd3Z22x28WQvSWI/4pgFgIMkiQCEtpq2hulbRr2UNBFZ9zgh856t1
hBDVgI5WqPQAkkipXXpqWiY/ozsuDdr2qhmW6SAn8nwjEn01OZe4jJZi4u7QOtCfc+t9I9RaiTE6
lGG/8njRseGI0STsqe+skqnxALe/kNqrA+7lc9yShBFFvKENbEPXPBEJxG9OVWtrAlv/VtwlqXhv
q68u0CCp2iWhkoakD4ypRboXBEqbkRbIiV0m7HgnoR1qC2Gs6S8S958tsPCChcHtJMN6MUwIUNst
bbRMY1isi3TVscjPfCPbxMqBmGMiXUkLO416RsFSwt9nsgOBR5BuPGrEoLbtB8gulHUF2LbnRlhS
PLSwhmQG4Re2SFaDcyPbb9HZb45LTt9e87hOs2IXROhKoifPfY6yfqF0EBHxxDu5EPxdRt2QTVYv
JwKXIp+rnlVTD3HO2J/ozfkIKW8m5Xyc1nNVN8TpmB16rm2jOxh4NF0ECEqQlq3fbGsz57H1/COz
NIAZlcuKo5yb/YatS7Aeja9cZQi0V17wN+afrg1ALvP9BFGnvlz704r+5M16IGhweOlaaFbtwc/3
FgpPeT8m/HrM1vw90iV23UKS2lxRzC/c+kuUB8fPNwaKIw6jC00nQ5IDdeN/p7pYDliJsvpvI3Os
KcWiQn6gGT+1Rc8a9O4Qv/RaQNqOS1+Hg4NJ490krpl+GczCtPcOyE7IcQ6+Q/fd92s63iChGoto
o/VkyY2bc8UnCiXZT2P8ZgMUhlOs+rziJG6udXAfDjnbNLSpPEeF0ZHOCMlp0WHM/4FfklTFxdhA
mDlcPFbJQSNeBf5tdBVoJgRehUJX4KEsbQiVAvXVJivTeFf6GPqcMngo9Va+mAZ6ko5EnY1Hz8ZH
WL/C0lqI4W+4flFmi55hyPwxp2A/Qbs84zJQz1PSrQah9ujghxdzMq11AcqwpX+NNMjB+Ay5DK9J
ZzfPvuWsOyf9JmY1umoi7A/NALnYud25se1dP6XansX4oaXG+aZnmQ1dK4+6GLJbKgr9MQhWiJoF
vl5iE2H6EW7GzGbgBZ63VcSn3hATJjcEi3szitD15aVYC3uKb/Vk6g+aHm8NckRoPeeh5wTmtnAY
USb1syuT+mi6GhEoxhA8G83EVsWm/MMBmDOmG37niswu7j1OofrQ7QyAn50zmP419s2aj65V3zLi
Fb1LeJXaNVVlHBx6nqaW3gavaxLIMge3gLLrs46PaUURyqIhu+pFJANRW2P4t3XTi+q4UGHp822k
dPf870Oth8iM4w3Z6OKfp+/P/PsCe071IdhjWP77B+ztqF0AxkGELfus5odpyHeRqqfD/amUunuu
nPkPhjIB1zWz9/vLOuxIYPp/QtVUEJmRfrY8R42sRP77MIpylyhzOt//QExCP1dJ+S1iWqNxnhdI
38ibQsn7XmWDvnVtr9kYTqy9113yLGvrTzJE2dFwwLoCPwR0MhTSpsZNPzRXOavKyyiJgb+Zc1Hr
j2mRFtxmpp6waLdSHMa4/+VX+HCE5r2Vl374KerwJ+pjGqC7xN7lF22cpqtRyl/bkzSn99MWsQPp
2aWZfJjs/qppbnZnf1eUbK2HUYnN4Gu8vSM4uykeCyu8KRtpLXiaPKQaIAUpavUlc4E9Xc3Yli7w
ZRYa9pd05QFfuEYJLYjzlAZEqBKquUUSqN7NQK2csjrICnVF2tcQL7WkRokgMKFN8DidedODTHyl
ur2O9ZgT4iCtc0b54dHMjGsZhSNcc+AApbY7UlB/Btn1N8LnraXE+7ejKWg6oYiYTnEEor6QQx/t
CMwy1U0rsKnqPjqA0nToLKbPRlEUCu8TJPWhxy2yJTt6Z2jWsunqDH5YbPOyYb7ilenkrbHwxLtB
kRc2B7QcJkezHlxv3RREldur3LHOdtdrO6MO7W1bS/98f8AyBaJh4pZWSHbvcND9QQsT0Bl/OoGV
YqUKHcma22TOLmxpwjBn2AhPV0s5WlYW9FjrDvp/kKX7Dzs5KAjNXKcpyFmr739XnvM/6j2jhvjh
dVU8IfssU23blJoLiGB7G6RhPqtGMhBRDNuQnT0hiyuqYi62qjM59mpHu2qMR8+wkbIx3nptf63w
Saxk0RpruJ1qpdVoFgz/79Dw3pl9aCxpO92Pbf9buhDjTeuRppg8ZqmXb3BttutkIOTZ1+bNfip/
o/m7+1NRewvaLZihdTNxVD+7af1TQSWfpCqQPBZi2GGMSVZ4x8pdnsTWc5NXhEG3Kc6V+Vs3Q2Pb
eFC8928TrsvLGBjHunYwDtX0VsQgqk9+s4kbnz1eNSQJE0xnOoD/fjIVH6MhCC2iR/Vg+O3RkbK5
pJSYYGxXD1qJSnFk3my9AuVhQsJzMXpvUTFpGFMWeQ94PXYSndngbdBnasyrune2erOFWrRJ4i3T
ZD2ayr7FRu8vCcFkAw4qxBK+6t9lagMMdd305VaIjMtSsSFFP6nvrvA8AjhVuXX2bNIoOUrhhmrc
tt/7vfkg5+/uf4olD2FE33HlBapE50yIy+p//dz9y/sPc2FfbaHK/f2pfx/uf5fmWdoBIfPm//3R
3giKdSTrevnv//j+wsYcadvM423VRlvfsz+rDGUuATmxt1aaBJmBjCLOljIe3jyIeyUus8TrMkn7
oWHtOty/q7xu1reY2g4OwjimTv0YxYFL6dop8SbnsQqNfOfUwAKEUlo3t/Oh5sWY7rrWuZUEj3/2
AQmygpVs0VgxJ9lqKh57Q83Jkj9TTrJELIIWGRe3P90Gf5kk5cHIQZScqZW4zTNrUwef0tbGQ9ed
3SGOF1NkuVD6KDRY6NHgivxPY3Ood3Rz65nTQzebpY0W4K02pLYJsq6h3wTUwjTtlTGDGoCciiR3
G+FT1KIizaylpYd/3DSbVQGtOElBXz1Vtv26wap3oNO9Zomnzs0B6tn43eAu3Mh6R0upbeLYO6HR
/YNhN9xiEfFxz7UvZoixFmt8tAw4GVpht0KEZe7nrt5jEjf1zmzEOcya5pLMDRr6RAFj1VARMDZA
/MPgXAa7onrXbHYUlurbqEYVlkQSsbqJaqeu3luW6I0X4IX26u0Ec/rhW+gYrSyN98QFhzXd9DgN
7JMty4xSdwo7e3tgs0nkQ9QUAWeJ9JpW3M2U8dk0BkUkADpRw2HHKc4hZU1VRV9YZs6KBNWmq1i2
nOA8tK1sYBrSn3hgvcmWXkL3IjQah9/G/2MN6EMc+sMDaO0DQqogh+4wpIcGPgmO+YRotBw0VB3V
9+hqAlBSU+tQyWpX5t6+7xkyylwgSo2eBMqIBbvUL5WBzwh9y005cJ5HJrYo8X/EBRFhHikxKemL
O+EI4yBp8QzNsD/FnZ4/OLgSRMuHRYAmx2Mr2SbGJPeSvLA+pz23s1KByxJxAsbA8SRLdsZUC4mU
n791hxAYYP6q9VoO/P9+j1VXX6kns0inVaxPzlq3+xcVIEfipCU3ckKro/Xpl2jNackq3SxsTPqr
1CwDkijpgM5r7VyP2CUbpeyL2dnrwJPAh7jzhtEtHwdG7AdDQhzVj30QDxcLeIqcM+2oE8G04NBm
9gluM8Lr0/yZGsQYWRBWqzTO1NnIpu+h1ftt1UMXDm6DM5BD9IJumBwp37DJaUK+6lrzVUPm723j
F0m0OGV10J5NHISdT4q5CLPuVABc7FGmYZUtn03b4Y0ZoLxkju1AdRlDbdVdpsDa2rLQyd/R38W8
X3pWTOkrp/6y+Qxr9q9BQ3egers6lszEVEGAUCSUZ8ZPeh/kO5VEcLNluhtcsTBIy7rQWqN5/Hsa
iAF+XQZr28Gz4qonO1qbblTd6tAk3LTDuoZKcZeHIrs0AxScxWK1yfTwGtnY8GONvPbWx/QipJyQ
cHvjKXXZ8RdQIrukl9pDMCW7XlqIjcP2NeE0uhgDVAcuW9wiYpomWnDeCZqjPzBDNLmzK5weREmJ
Yo18WWNcVW0jjx+CTN2l0LiP07rM1llIDkZjAM66A6anATtKA4rutd6vGxb6GXl8BftuZN0PHHoB
UzRFiUaPN/kr/URpYR3bfwuV5gfYk02cUUZBIc6x6hBy0U+akHgpk5UZVWLZMg35YYcLLiTREakV
IhKw1KQ7laN7C4XlLzIOiPOcWqEpi5dOjy9nKAmaJRfQ2EwojzthmNuhJyoPpVWwLo0MvRFTSQQ4
oxt0jgRz5IIQDnPzlGzwbFCqVkZ7BD7n3CMqPScXB40yzUOJJNBeBN1br9SaJBqqwryngjiRIWRZ
x/m4b7+GftTPcrRunHjLtxwNDT3pUjzcvy2Nd6/y+zmJksCt1lpTfnkuhqB9jJPROWcuIq3Jeu4r
5byqxgV5SSptG5TmAZYNNA5n5iqhj8rEKbmUQfSBgAhvtT++W2kA9moY3srs+cT1WG1M78WvJ2cR
N/lZ+B03tDmQi9jYGEvAMlpEcrXiYtbToGVi1k9FRBBJS6LFzOEC0SfSXfpxxj5SFNfCqeQyGPzX
UjFgQ7TaawVUUMTxsgVOIyLG3zvMgiuzHYARyTnG0IPzMnafs8grAB3U9xiVL05XE8xWfvVpA50O
OLtAQ7jMk4Yuc5tKIT2LuHbi8K9VEH5tz2x07lPcSv2ON+07pxtXMbJu9O8hiAohTV75MCR+dxz6
4DEK5KbTvgRL4KmsHXM5kTqxKAn6G0vXwAg7XFxpudfS8tZ+isEqtUFBegXwMrSGuWJhGAzqvVv9
wcCFVIGWekS1LilK2mMXv6jEyLeqiZ8Md/pOYgMxbOA3K3RLaWqOO+7nXZvIYY+O7WY0f8nqz4mU
AaYgRBXvs82MruaIlyE2SY7A/1gJYyHHzqeZDOqCEI0JjG8w1hLE4mI0/hsmef/AjjIcpDa9aEGE
DBfTcYelfnKCHi8riVKiwIOpl2inG0oO1JTtTe3TLkZr1YF16NWHWwbeMU7HZ7MBNBht8KJE0IVS
1d2vbZbT1aJkLic10MgadciKtt7YDRwBOR7hru8yDhbexL0TWGdzTLxHLWVB1cJjVYg5fjz0rlkq
/Gsthl9ip8J9Mn93f37CDFwgl2h6cfKCNEeazcKct4CRbfrfD/X8lYu7jSbbEKQ4rRSLqk6E5D1H
Mo0jNJHzw/25+1cuOTZ708ghoofiIFPdW47KGJdFIJ+1xOjWg5l/BXXuP1qMJwRE55dWQ1FhyXFv
uGa38vu6P2YG5QMMfsDqytgRNY7Y0yUkmTtbT92HLNbzo1kgHoVY4csiJAXTgfxEKj+7QhKCJUhA
7vGtAkXECkbXIWrrXHU2HiiTN7lk+T24UXQrB5I4ir6rjo0HUiYVlSex1OS5ag15vn/li3lvbbkU
fat9x3iQvrHu74gWxGudgucgG6hWSjjpq8FdY3M/WZC/PwW/P4eA8LvHd9MOx8n3xmOR0oQ2Eqld
0hsy5L1Ebjs/j+F4+ucVeqCag54yUcw7DCr77OIai8lAiAUiSwH0/zxdBeKaO748/J/niT9xgPVI
uLj/9Dh4OQGfDvKYznyzZ9Fm2rzhepxpTtCx+9MuhuVtSPzkJg8Nd2lodHAx8emH+0Ogxbg0Ql0H
geUzBSi4P96fziTdvYXIwBSnMH7496GYshTsjj2pCIJSX/RkgegLhEvZvpnU0/2FoVPw0cmSXsvG
OE1dw6o7v/F+3kXHQmir+1P3h9QRZNVkKMQwt9gL3/XlrmajjUHO0wEF8ED6eq3V26qkDsJBCoLy
1H4p0lo7dS77cUm857ursnA5WlN0HMGp3ttvXLrD2QogK6PxOQw1+crpU24MLfw2s14dEcJUyzIy
xjff9gZooMAlMYdvJxe6AGes9xASOPKqsAuN5YgMWVnn0UeQ+s+rMMuhrYLjqburb1JLRYLuhJie
kCejxohlqREXkCB6lQY29DVVu+w1AgrLMcy36RQZLzhQOZhzqLaZECLOVZcs5XwXoOn+kOhIloNb
4DfqCYCM3Whzf34C59lSio20HP/Yh1G16wzC5tmr3nTcVic/af73Q9uSlJDEDnqOlA7G+58ao/6f
l9Culq8Ky4SMZ1hiVOaH739NU5UXu8Xi0KKO7FrbA/LI/KsVOliyvUqtMs6Xp6IctjiSkYqHZbwd
vWJ8VPNDCP6Hkj7b9K4zoWJvncdA4RvxXPnoOvD5dNzslV7eAn92F019t6jaoVrnIgArB25bOdko
+TTt/k8k3xLRhV9pMVx6lV86EqQfJ8qLHs1chuviTbpNdRyrUCdl30BG6uv1I0AIeLGDYiMdMBoQ
y+U93B8YYpqtr+FY8ruRD3h++PdPK1TN+pQqbOT/+YF/vurifhWHLGL//gEBbv1DkK88grJuLAPx
bWrzm6N56tTN34F2NNc2l8D2fHd/Vaqza7fIooBc+jc7Q7aU992TEw4ViA3mCtcgrSvoCATVZJ2t
UhyMK5SJYh8H3eYuILo/AH1JfKHDsNRqT9/Day+VtyHut70Q0fniiyo9OwmnJy/tOxQWZCRMgXPi
X12sB8Nst27O+dVvZpk/KITW9+Rp9Wa+c20k3KIhLDhFO0Sio1j1HszPFPhc3ip1INVLtVHNVCxa
hbIpT1Io7KB/nXRz1jASgOatYorCT2bOrYuY1Dv36XXQfhgs9S0qjXwZZOo7b63PBrxho5FdTFqi
SfZTULrHAMmJk3INtCPzKJVuQZn5ByWxQgrES/7QYggmHeEcEXyeR7l/sDPuslovH1MOZqgwObBD
qB7Qrj+2GpESlTtwhzTDTIZ1WLBtNrrMFKRDzq2DdsvlUCjQDJ/5eUGyQHLA1fthxcS2MNBvfeoo
MbOBq9btDyx/trOTS5b12DYY0dfC96pVzIe79HVJOxKg3CkK3iLl6ruY84Q7jyTgJ180NUYkWFjR
ii4Mk4vGWZtWaNz6GLqiE9nfREb9sw9llLoxzeQmhjl9bM2TjTfsWGKJMmN/3FXjt/DSfagHzSHt
n4RlVUfXxALWGh7H5zxbdqnc+HqBWEr6215SNlXVPtBakOoHIy2ePGbiNR+42jG/KcN5nQPGmIz7
Qi39qvodYgmVPxmQKKJ90xl1aUGfldi6s2z7gWa2mmC+1CrtAzFfS1r4/COJf4AbJbERarDzoxGh
MOgooGYDmtkHRCwHj31fDeLgScffjh2rZqTidls2oGR9cWNxENuoYnfXjM55qWy57yLxTQhNtchr
crlCTr/wSZSp22b2p7XcicEeG7yrELZl6VNGvurBVAkKMFZIhHWY0MYRR4Ocok2YslCQXpsvei/Y
kDjBqwbEqAULegU3sVU2haJVDmvoJ7sxR4bVWuFxdN1+RxtfwzFqeEe7kcGFW/qmNhT+w2zcgXvV
C9LLEEaLsVpxHGT2Xg3ooLx0S+eAc650m+AKLCApiMaI3nFDnQ5iHV16F3pFSUfxjHStk/u59jjA
LdEHOQ8yxh/TkZKzxjnXXG2LcqYSO/vGIRgLlyy/Jk4X+2FUsFFo8xYtkX6bUJWHiZO5Tnrdup53
tNQDjStLWpzbrlujSBRLfhexs1R+YsTLl32vaxtqnzZDQqqX5GwCSpRZZGLFkh3JMcsSXWr4SBGu
Q2SDeJm6ESeVOdm8rShmxxbo0zsXbqlf5Zh9N7mqlp1EH1IiV+Ve22ZDTuNnjueMSWgX09p1dl03
WgOOkZwasGh4GbOZ40FtaLjRtNqh1DEL1LbsONdY6Ae1lNwQgCz0g23uL7WmHR8kjHjqTRoLAs0s
jF+7SYUIZWOJ2hEU/Eq6drlszLbadrHP/D4aT7ULs8x4EQI/pnN/MSL8jNTswbaIBdK1s+Nmwyno
GQUShfsY5eVVo4sQha9RLDqDlQepD9lBMM5oNx6HSv6xRfBRtROpji+FgTjewQGycMmIsIPnuMb9
l2WBf07L9q0qSYfx4qQ4R170pRLz3ZZZtTUxTpwnFleDGenmqdmrJFGslQ15vm2eB0fQkmKf6vlJ
OJKYLz3asjMuJGfgD9rDPnEbvTDCJmd7fqg4a5NO7i8NByzNMol0mQAtmnp0MEVhaCIvZ2MWcbun
x7BYO9mBbBiI/TLCnqH4G6n12dHkQyGSHhUXm+QBvaWSM4g86qOUtbJH768j9J+U7Em4vWTpBNmb
5ojq6iuyPeKYErvpbfBRHLUmOUgg+Lcg2mHBrA+cJJnsfWL1PcTXOymAwWSlVahbpyts7B+DjCBA
If2UjMQ9jDrek3qKrvFIU1rnSn7zToJHhFLbx8X34J3a2BAPkSvxF5MpFKiP3hBITOlQiginDJoy
pbIUOXZTpdgf3jxzbJFVR7OiDDFVFUmcjiFy2cAyN/FUGLui9T+daXQP9bgrjWpgWpzpfCBd26EJ
LJ2ThCrxnPkZMnkUoRJZmNKPU49oppv1JTRkLAU5LnyeeBV0DcyBAPAHnUyZnZ5VK+HC+UXwXovG
ltSGqvpMsfrA6NJayzbAFlzGjcKyDPQ8Z14kOUf2sIGopCrigKM/ONQWB2Fd2w6AqQ8h5LfNHf9Q
46EyytMgQnM/OghCyihOV5qyzaPb/4kLqz4LXRpLpKfZymYzW2FfMhd+7J1j6rIOLWWQOwqUY+Tx
Yk17n73y9fItdBukz+P40SkJIhPje+0J4sEhVaPbJ+bN6zKUCHnyFz1Tv7E5erNBZDVM/FisdaZT
QKp0mOMJYprE2m1NdjnCx/i3Nc0W/W9T4TjBFRxr5OllvlwkY/JbRKm/qaPhk8lA7mfMWxlzs4vb
QU/l2mOFNWrbtTie+j7olxGhTitpJI+to3/aGPwQj9XPOfbwk1LlFp3Kn0QfvsjL2GoVQl9iEs1V
g58dhfU+Hz21jfu+ZugGraDilHyNai9zMFED9fm6jA1nKycqGDWzpKOgRNdXD/ybAjSr0I7al6bF
1k5LXOet1r2n2knxslQawRkEXe9t3Z22/cxttyibNkXkhxfD8rA3S7qy2tEYd7KdXon+vxpIg/vI
bteDyljn23bOoKQ1u0bVAQIN3Q+ou2prWif7dJXERJhjYHoUrXxylVL7HRM2gQ2Kdo3cICrM4/Nm
R9gSGpWtkTboev9H5Mj/I1BshqfnZS8j++jlksw+Y03unffgaP5fv5jsRd0SpiiE0paZ7r+GAg1A
Umt0gaFpVoAst76kZqKKP7JR9Q8DbmjguWmJq8Q4crrzN+jRVi7VbIA8zbOOGYhslRHX4ng1irTZ
eKrAu41N0h/egjIVqyIzoJ+IDvGgfxaNOX2pKBoXoXybUmRxbpaRclHxvvXO54hDaUMBa7O0lYnX
PzMJ9FHWeoq72wRNB8HmdstRzoSssqyFE4jfFJPRwnDrn7piGdBb5MXNl2XBnCN3lxuTLg9gPS7D
1G5PWpX2C8utEcklsbe3mo00LJoa3fgBdvEbSeK0bjkJWlkXn8LU35sDjV1N4WPl0jgI3h/syMuv
QaT/1CZBvE0DYFvXr+Sh/5C1oS3tKh02vjS3JnWIrB8g4p2poSqtkl3osCxbRQKZkfbYGZzXREn+
MRzAUBdXmyn6Sdy2Ow+WxiFU5zd0Mj5TJK3bHK2uWfTaMYdRIfWISvGJxTv/a6twW9UGx6i4/LJ7
84tTSLJOMahDjZXq2FdwM13y4aipvzRMGDQsRBtbs+Ux6JITVYoG4jhOVH2k6HOvHtRIlH/WOP0z
ECdMcTRuPGck0JtEjFc9d9Ady+7XTLtsVdjnshH9WdNQ2zMvUHyq4embkjOm9WmFiirFokBvNVKR
lZEXPmoU50/K9gA+RoaPz3tnCWAfY3B3k1mTRpOWZIi1+yggihEp6LjSI6qENYH8U6vwHZYN70jE
SI7LdhVKTDyBMG5NEJtrCPmdElFIZR6ZC1aqnUOP7Z0QNHisuboq+aYKd4KQ55DoOQDAhGpik5KM
CSzxC88XT+wF5CgS0A1hXj0ZoU1Re0pJd1bB63PLV8xSaFQZRXUYVZ+QuZJYG1kZmD1laMAd9jsG
RsiDAjyWbgBkCBxqpRrNpe4Gb7XZt5tKm3ISvqx93GGsQPhDIG78HSZ0/LqtmNs9FWa1dmxvygwo
yB77bVDQtIEytTuLoEAzTmiYR0PE4f4ArfnpmrmzVSlX6pw+wfKtP2UV0vB4YrHKiImrNF9gTiUW
HpY8w3UAvp8NhblsHLL3MHvgm50ch5SNgF5cr/a3joVXr/NuUR/pT/dgtH8K9TIH5taOyk3MOWrr
KgP93QjqbcfZX5civK0XqH0Vwfjms6q5UrZxoPvkNuYWmfVz2r9JpPuqF8ra2KjKM8td9jSpETXq
JueixPoz9gbJESi9u0ClKzcdtIuXs0NmtZW/RuLPQBPcU0QKPG4dwusIVySXyeLsjm3AXZSF5a4S
PfAfoxwgpJ//lwZz7rb1kPWZSl5M8rLzPt7ac8qxW0LSDE5cXJqcMFdCRy7sYAWwYhlfaQX6JK3v
QlOjc1DM5rPo7J5w6bV6tbIwr1zcsPppm6Bn85VPIspL7gUpn+6vcuJp2KAvCo8lpt8m0Bgns4zg
46Hm3KWll3vs2+hrD/eUQtcyDwZ8BLJNrTnf3/R7tWBgSgR8c3BiICqNhKVguJYxYPVcHuZ3tKgG
CTkuYR0+ssYquJ5oXeYWCiZPOzZZlpBcAOEjajhdtxYPrYzcM+Dz3LOJk2wurL13FQLVLG2NjAjh
hNVSmLVYEq2G+qRDED6fQF3cqQ7/uiUrJ+MxydbnhpB6JYV91OrkEilnOkgmz66mxVSz0vTMtErn
GVaJ1KYXgTJYL1+LQdN3qvbMvWuEeE0S6RxzNrSTZTsnu9Ggo8idXlRJ+GpU9XSaUCttKYB+a2h+
OCSOC/yX2XT11O3wT0alCuhzxl4IEseue7p/Fca4Pxq3Lh6H1ltHptc/8/L7RRQS1Y5rjlPc/aFj
oSirdCHmOHVT+res/C/Gzqy3biTL1n+lkc/N6iAZnC466+HM86TJ9gth2TLneeavvx+pvLcqs4Gq
BhKClZalIx4yIvbea30LnL1D92ExthSzJImH3MB+xVTSyleugkC2VqqFypnlrmI2YlBjiifMINjN
VD9Z5QnFZ0In/jjW6sESqE5HXKf7sXSAPmGbsllNsew8CkcXr3Ic9j2uyHrKuwgUXprHhGDAirCY
ieyQCoeNqFGBJBq65xrhLgJsf4D4OwWUKmED0TGaAFvWoG56ibW+cLwEIyu7StAn0dUTSKm98Mcn
z1PTP6M257zNIHJUpLBDvRdoiEhRx0YiZbjyPFthe+fYbbfBVxzZV0VXkK3xDJ6nz/om9BBEM9sd
wgHAKHLGoi+Np2qwnx2405eKcyIuTuOYYx5iyJyvmoZWCebYngJxQP2kYO6QCZQYAVT/hop/xZ2A
fCNRbHqp/HNDD4P3PCDBPjc2qotSJlFC6/Md9wPfoRCy16Vgn3DCKL14uSveey9mCUGotxw7H5yE
dH7lGb5gjuTuUSECIBhUJqRxhcizUOE9Dr7XbkZiHOjIZMkKkJq9szGLvHLioU3aE4e3SHM9Rd8a
DltFpOM2yLvnphKHIUp53TrKzb4j6ydkdnumGCh3gSj2ddW85UxcP0CpLV1nEY0FaBjfI8Syi+wz
IqphrYmeczA4//tnIHFb03u104HYMj4IfSBVktRZ8jZgG8UiuHBm5XA9eA92Euit7qizYTrx/vP1
K178KuSjYDTC2RKBluMFOwP+68qvMcmiEeBdrGrOZX4Y73pydMktVG/oreMNbIVynXYDy0ipoKgr
652Zju69A9aU4EE2Rkf9zrrBUGDUh+1oGx9NrSsvNPWBAE3XCypzTNOYe1jTnpwgs+5Ra+z82Ntr
pPsuMJMVyLvxszu+XOtBjNCImf2Fuf5t2sH3tQcai1S6q65omM9dxeD4mn8UjsRdzm18my+3lbXV
bn7c8QozdJxaOQY7ec58aO1qjJ2RRlj0+xO8dKhHc9t+GZ0nd2j8ldrZFQlqQJH0ENXhgo4X+ZqV
Ym0/9zYXAUu2xJV9o7r2SeFBdl5p0lpHhNtvIgMnTc5gi9raLHYKf71Ddgy4BJbVsslRNUejsXVi
fJELVQl/YnkmX8ShHUEpPiKnLe2YXkJTjdsEVfFzAuR4P0xB5iBywXUJsWoxN6HJT25i4tKmamkc
5x3gM4JvXqSxYemHzs43pF5oF/IjSOAp8bH1lmYs9cIg2KFwd3pZKyslqNrViC366lTqBz8d2irX
QdDkAbjg9p65GodMfQbsQDe51Nt7lGUHr1PfTBqmd6VBFJKp3fe+80mvobNQW2+fkGQ5na3GIHXO
XU1uJYZcBw8w8gSNzs4GuLF1K2tE7KGSoKlUGEw6pvICYT1fdabcscm8R4ir38aBPjbWDZKcEVKB
YZ1W71JDwEkuwkvGpKSeWOkjblZG6hydcT+XC183Mk5yRZCdonAcftiKsmgGLUSe/O6BQbumDRq/
pvesk1v1qKubiRPmVqfIItxQ6h6KTHhQcG6hXaFxLGx+UPiiZTaDr6YfxCbAPbLLfIbN5KCt9Kbq
7/PaiS+IKUMYghbUFYw8I+NYgAu3dNqStSCsV2lgrKPWGb71AUAoPzU2n/ea1uC6TqT8RiSShelQ
h3aT1PhQamagozFgEFOcbten2rcm6MI1zAtCF5LmgKeOQ4aHk0uMujz4OvqPnHiuha7QWQqD4CcX
Wn8TUqU8K4yjClEnp+ezVzSj2QmRYqaPJFh7krB9zImp5mr3NPXwDGhldm93qSDkWGEssSYVBKVB
Ixf6WNNj0I0UI6JQdm5LpZx1CtKWaZfODaBWVcVz0UvRrjodPIjVlktEDP3FtItj1W7jXquvZByE
yyIIbNDVnJQS/DLz1ZqXQhqi4j2WWrhyppXBVRMsCKbRHMi0+JBWmKzziUtBX6VF3zpqPzwdWGu3
mtnFvO3cdZrjo+bt/Utta5DHWvyz82WLcJWtLX0nhz6/2oLqu/H0dRpW6s6aV6qSpOuCifWm0PDm
2BNTts0tOMiGR36A7exEmZIz1bwPNUk2BM19nX+qqhnOVqoxTXg6cq+IfpuzVmjr2OWpzVW13JNp
Tr7zYP/wavmsN3bzMFseg8D1mfEiduY03ldXvKkTNKO8aO2w1/LU3MreiN6HCpFjkEb4U7tcXXtN
nN+GFMFRIBrj0rTuVwWm5nsPlxgtg+i2KjfDoiv7ZAPwHrjM9PD0lEwYA/CShoW39LMufkT5FJeH
Sis1qvJetUwA1cR82OoAVHPqDJN0tcrt1Ds16Hsv0MjfFeE0+xxAGU3uVrw3OWQTcmGIghz7UyQd
gw4aR2+9ZdPuOCyuNGuy5vh2f5svDSNKFFhETpXTJJ7YoWYXYWQ9ehFHodCTyi7Rwgw7Awcuh1Lg
qBjZ2S+gp/ZVdU3BXwMB48USJzLZGs6YGVYNXMelEerFPlFBnpYhHPt4yqkZcffiu4CWGVt8iyhB
4SLJrNx7GqSMNo1xx07LfaFa3wFFWk+1waKgpf40rwTBblYqCwu0mEOR+SYGiUKiwssdxtmwewcn
lUBWkI4RjWBy1jXHhW0XwalOcOtpavJqDFX/fV4BGF7lxx7H77opeDIGmbcr0SKArjWW/yrs7VWM
EQePnxlf8sRvOVKzdsVdiXxcJ1cVkBJrsoZij+DqvkVbYSJSwKAe4z5O0+QU1MEIY2NAyep1t3wy
8aW401aqnfMtHAVqU1ekazvCj+RnZX8Of9Uspmb01SqH5uIEqbVMIyPZgdvHIM22unCwDj+kUZwd
BAF6n6kXif5rmeLr2fAS1R1968VQdGvfoqydr3jpywxrP973OdgeLYa5GVPBqXTszDO9TQx7As2h
TX9mnZdlvs/K4SddG2+ZqW25Hfuf0IHRMrakDRggfkpbcdauhe6K6XyBUSrFyu9V7BYucd6oO7+Q
pSa2fR+0eDrJOhUwuhAacEN1j5HMzofAdLbJWq2/fV6ttO19RK08EXrRYJUBEoBQqJXcBxHg2KPF
4gtLfEfrv+dMAO0kl+kOhoJ3jGzJUWjaewUL7ari6L6e92P8U3wTnJVi1yBn5dGjtjSQZdfffUGT
1p+O48KoMblWCsLR3MRi2TeLfuDWrGPjKSgMdFeDwWtX0VFPax7A71Jcgtptz2WBptyBBTBHEoyS
0nrMc8BWQEUWYH6YvFAsSC270iFzVqWDqVThK9a62vngpSdKl3BPXm7516zudrJW7mBeQ6ZfLXyS
APELriHaqgBucyWRTyERupiOSoJx/KRZzgVn64dX22+qk1cVyPQQZO3nIjWrdMSrXvDUDdf5Xk9t
XLtdl8P9CfsrXVLrOJeoQKmRgpkE0xJfd+VJU1c0iUsSLADzd5bChjg5xeawdqahcq3UmBMcvDTX
rPNXdW896zxGD9kGxhkzwKMUarNvdfVErzZfNgjuDiMEOPSLSnVsDO+18NJ1bgxYvNNGnmzN+JpZ
PXfEdITSCSvCmK0eoTWUx4r02QrHmSfpRoIYofIRPrzTtj+klX0zgKksZTyIJXY+3q1WOYFeDM6w
/WgkIP5HL2dgdtHwkAalKi+I4VtUopGyJ7xFDo1x8uOiWH12CBiCWWDQLmGtvgZDAhSxjatLynz3
XLpmfei/cjNmbGmOcvVHiZlCH1+1Fu06Cg4Qu2aD2KzwamykN6/EsG/jSvBibdXaMBZQeLnHDoUq
avJ4emdDhWKZ35hch1uddfYa24xEiNWtB7AdRhkrt1iTvC226SyD3qje5qV9rOvXnsBWIifVa4/Q
b5mouErzkTxrw9AfeQNnynQ59oy0cA7CU37YmXgbA+G/GzYj37QB1IO65hltQFEjvzFhYV9FUbxQ
WPUnmbTF1iXcAaofbaIhBOKiirbba5VcDBUu7CGB2Pl5wFWy4KvCM/qWFva4CKLKPNMDBR065F8L
EXeXsWxI6qt85PP6i0U86LkeEv+GUdFaazG9sWa0vFtxTE7z9tHZkHI+F//IHN2tPo3m7LqKz/Of
qgaXaYsjc+f6rbwpZfbWCC34UqEhtfruGknkmw7OxTIDmM+LVvi59mrIeoPOH/z6jmp/w1dsDA6M
k9Y2OOIv3NEbynYNnJ1j7yv+keqHgAdULq2678cyeFALhK8E/BJeKl6txNwFYN9026zHhUZ31SMJ
ajlEan/qjAF5Q+/16Nfq58pWIbV0xROGFOYIeE2hWXjdKy0YLM5ltw9dgDPzfaJ52NjrfmUWUUqY
QgwIvHXlIoq8H3MpJYPyPUi/zj8J7ZL6lEqWxK558sNRc1ji+vCMznpLc0ldkYbHxEBh4JB6kMFk
mvRn2mb9eW4gMNkFwsHNtkhyjsNqW/wqVEZxnlaHlyHI57KHwsNWIfBZPaxH1r+nFunSOo6UdqP2
Y/v4XJh9c6npOIvnm0uBTxqj2O8KHPzoe3Vvr9acHhA1Jc9YpyUH3I5qdHBGbcmRxDunzQuztYXX
udS2sfrNr0GfG33+05wewwgR05ZkAp2dlkRDGBiLPidclRMWEK6WLdsv9r2BKy8pjLfYc5XXweZg
4fNuoj2InKvFURR+nOb9GMNXjRien2PNEiLqKH3YQ0RZOvrRbl4cRWe7b4OevppZH99z31TuAMfu
VdZVX8KCMTsWMG+jYrX4Etg9QjJFBOCkOupGRGTTHo4u+RwCwhrmAm36kAE4GdBs7OcyUGjkF8Wp
3p0VfwDl5BSvNl6QeZsZQ3jXUjalQqAhMQSfcR+2FG8FwLgkdOu1Ewfox4Y42xgVQyEKyPUcehHX
pXHI+upJ82b/g1DxeGG4a/Pi+I8PeUJigWDQdUQJekWVotGn8KMTyWXqNjJTFucB4CwQ0ZXtMric
N8ZyIO6O03i5SwjMXCbM8j6I7wJYNpTgxqsRwL8PO9FmrH4SmQwYLPvlNnR4y/DBdAdNTPVVhao2
cwIm+vS4KJ9ktrTGEFUEnWnCiacDnV7Xh9YPFEiUZLylnCHWo0gZW+WYEwKRR9tU0oPIMg7/7tRW
DTsjoz3V3GIyfbetw3czUdEtNDOvb7S3sqsoG15e7wXf0hEymdKiQ6TJzHqj14+wLM+E5o5XYN2A
eWN84wEqqQPTTPnMvuOuHB3JceMY9FU4MsyljznWO0+O4FjEUO1MaCY0RLCKZJ7Z76oOy0cet/Wx
GW1/Ndk5MdX2kKdT8hLQxb2XhEkuW5M2Kfda9NLEB2eOL8LKCbQntKAI5RKzDeRZr1XGfZ51+ecO
r6RIYWuzwimqqR/zzVSZEODClufPEG15T9vwR0yJutJpwrEg6G+RS8jXdGnZWVehLvwvA7ApXx++
sJ7tfKMMl14kjCfdG59jMAQH2nflExpS9zDffIkJ1qrI49dIMzTo6mj1VMUxtmWIzAqlcKOJn2YU
72BCYGjsz1Or8HMigWcWzmPm+fuqlOrKbTkJB9FYX4hBv9t6Fu1Vr7XY423vLG3wN4BuHQNsWkvO
L1nRYQ94Q68WSVglZ+ki6YF8cw66zNvPb0OpIPg2evXEBI25tK1zOiiJg6VUXhLd6m5Fl7jLOaIt
Dzig0UJ4hg9lbXFA+EuzNnB7UTlaxAnvBL4QgimTRzUypwoycffM1PwpzPLS6KBSahpwK86dSyo1
7cYx1NpnGYfckDrX6yPlOWdIv0h7xBWwU89Rbt8KvaXFGNACm3upMA799Car3l8PafsTiNWE0ayJ
YfJxRCGj6pBbE82WxO29y6jagf9FyMyE9uLGbrjhlySNZPoetlh2uruu3FZ/oQb5GSV0kZHAj+A2
KMxFoNDZdRrvNNdzn52F4ltGotujlGQFTTZ2JdGOc9NV5wA8NT+tzpi8PukvGpsNKnTdOQ8d+QHz
TTafiubVUZHE9XYa2q35/0VWQcclNu9jYb31Uydfxl6xtyPskiCANxQDrwyjbS6ibl1ow4HHKKGE
z59qgU30TCLExET8GsEjfGsoSnFTDgeke0cMuOnNJDrmprLZzz9vtEHyBqEsVm4qupspjABpEoEG
gM3FImtI4THDIXgEaX4zNR9TYeLwblWTKldUK2EG9dob2myL+oKg8ST5glQeN9PAPj8/0UZhnAud
7DBlJKe6MX+6bnLHfN2w6dMEzs1jbrX6G0mgDyzAsG47q2VGAg4sjGp07GFa7I0hfI/qjLRveDKX
2kXjxO6xx3cK2lbQ/SBecOUZ9S9BR+5h4zYkHF5XSaihEzW/hfPPMloiC1yqi5NvifY0/0mauOo+
O54mem7sMtWV6Gr0WRrt3yJVn2GruGdSbKFjuowc5q8wkOBFMdwM26PyD8h/Q3SFUzSox63SokcH
Wh5cPB7cLQkAKKamBc2Mo+8jOqw5TmokfqGoIrL7kAh/sdAtTZke1JBaWu3ml5wwANp15kHIYNx8
Pp7exMEv4a/mSRst5+UdRVN+0gevOH4mZyPBlKcg+ygt3/4q8BBvcoTyGpEyoIWiTRdq4aFN+qek
6l8lR8q5jEnjYby0CsrycuM1BTWo6PWT32YjZQx/TjTmpdFbDJb5jCjovdPRnH4eU3Inh7fpBN0t
FTwvZp1+iTSk7GZA3aiEsAnn4yumXocjgdVu6vhJVwinKCaM1/zEpZTD+OJp0w/lvWUgcBzk8CPA
tH3DxmTdkngM9pVU4R5H/fdcxGdQK8wVVOI0uFVVOpx8MHCSX7Kmp+51Flprai+jLW6fu720tZMO
S6al2L1UqSzvJnfKUrOJ0pib5jJGO96xUQaJfWw45NC5ge1BeKt5/ddhp3Pi/Z8iZVVVYDvVbFrQ
mmYZ1l+CPLXY1IfBK9da561sDy956uMYmCLM5vY17SkLme5PWRJQQuQhJ7Q2g2gPpyTDOnOopPGV
VRZ2vF4rayAlr//mBdq8gL++QHiADNukoxtS+0vmrYL9mIhjn3dvcIalKDp37wN2oApSkFc19Ep7
3XjG/VUcQIdH14B2uQcfUXkuavgw7pB/gxb1bagaomOld0Yia39Gif/Xj/7/eB9AfuLBy9Lq7//N
5z+yHLgJgMG/fPr3Z8z1WfLf07/5/1/z53/x93Pwg1if7Ff9L79q+5Fdvicf1V+/6E/fmZ/+x6tb
fa+//+mTdVrD+Lw3H+Xw+KiauJ5fBb/H9JX/27/8j4/5uzwP+cfvv/3IGiomvpsXZOlvf/zV/ufv
v9mkvv7XP3/7P/5uev2//7Ypv6dR+RH88P/6bz6+V/Xvvzl/AwfpSMeUBv4J4ei8893H9DeK8Tck
WbYG0VIYlm2qOrHTaVbW/u+/GerfeBaE4QhDNVTdtIgOrrJm+iup/g2wtMVxxdRVXVqm+dv/e3F/
eg//8Z7+R9okN3ghdfX7b+qfI24NaUlpW0I3NXNKuLXs6cb88Z2dxZu++j9RzLJM5kwd4qQbdq1O
6o9LYbcoW80/IYXxT7FBsyTj5n+iDu+79NtnOWuTgrWwxnG49EPenTIK93+XXf8/XpshdU3VpyfW
5Llw/vLUigRFYZVBvE2TXAeIBHMCC+yt8AeBWg9mEF1IJjydHrJxjBb9HjS7aVkqS2ew0d0Jghbr
xohOXkgR+U/v8h8X8p8v3PS+/dMTy6UyJN40FJr0mvnP+ktmeFYYAafgiAi7fOwXcsJEibEtmSai
7h1A4wofmBvwgyjvJ+qWIp8i1Bep8YJjLbs0eJtjXMak6KgnKh7XMPUX3OzZylKLYq8De0NfVHl7
SkTknp0P5z/u7BXdwmobS7I+FbYpohXKrWIr+5Z4rLXZJpSjExNt7sfNH5jAOnT4BELDSR39ry/C
X9bV6SI4quoIoRGOrFtIzv989+hZAw3QQ1n3+aOFJ/Z6turJvX7zJ6tTCdEMofYztar+Yocqbf/C
3osuHvfzb5NUVJ2z6iAKXX9j+OrjX79Cgwflz2+TqUkeE1UyGRGOZf4lwjkgEhkcLHqJoTUYrXZB
4xAdnZ29XI4Tu0BucgtJorBrLq2fXZKYDLoWRdgS6HS36eNBJSxFA8w3YqMYK7jOGMyHYxqRq4jy
+t0pAfoxKZNlUO7JIrPOhhLf9ChWH2g5wQ7RpKSJSQLzRFFAUG4sHSNehRXHLl9j5IHvJrrkQai/
CBWxPdon+sq1tp8PcgCByHtk5lL440vlp+21Doq1LfRg46LExt+CMIS4dn/HiXYauZAbrDcJkx+K
wX9zKf/HHW9yDbmSJjs3TEV9utT/tFRIXGUJUZWYzf3yZzuN9yuDg2gVMKMdB/Uw5DAPUzW9lSUD
bkmiyRXYMRF9LslgJqhNTpNQ+Z0w3bql88hFVqLyd77xb81tMwwlPS//nTNpBQeJjLmxRcPldRQy
mS2VMxFTq3+8HZ3OJcKHmmLv6v0nhn35BkoSrjcFy2N30v1galqu49FgoNRL5HXuc0oV8XW0qByb
aigZ9eBw6HKAK9M4BYLXXkwzVcvkRETU6LVMkicaYzio+iC/oMf66cT9S2z36sEzKEz+zfV17D/f
rFQ16KuEJixEj7ahC1P8+QrjmDGdHsfAQu3gNgy9qaPDcy59r91JkIQzCRtikQyGts3sasXB2Flz
wEdJjtGv5gAKY0RRTf005Oo3G5aw4bbJOTd+lJYMzq6P2o7RL0GR3YjqHNcEfQK5aFSFjm6uvpce
J22jJwTG9LVf/vQgj1Q0IIuIPhubI8EIQDGMaBulXQlcbqjQOjm0Dwr0hv4IaS9Ehs9XnTKqo2MT
N8++oi0sUkyWY2Y87NB+aenNa5HyrRCjSRWuQXorw5eynvAhxUFv1iSl+Ws4JDrjt+RC7h+QrHXp
g76ESfKwRHQOQDSDnbWOstLog+iLUVYPP+nuuTPGy4EOoGZOUDlXR55vk6QV8pbFT5HvvSlujxt+
4aPqQHjJ2bbEL0nE+xMxRGMek+roWO4SmTO6xSlMSwvvidl+z4YH/CIGpiy7FV3Ra+L/artAvk7w
WytRJ/wAMglHvaEDCPeOIDcWnqO+n+JoF21m1DQq635DbwmHSQZ3EwsMB7TwYURXOiv1eHNbG0Kk
auBUTIh5XqspL4JVQF0pCrzo0rRdMjUG9FFel93IPd7mtvK9S4SzqcoB79igXYE6/PHB0ETJ9bOu
Wa5lO4usgy+aAyecOdSql5o8SBrAK8eT3qPyw27dOH5+tQYv3Oq4yU9qVjm7tEhvII0hmDZUp7j9
3ZttA8hTUXa/qf74y49t+2fnhEvc20ZiUiorWOvmD4yQ5LYfuMqeS+iG2rqnFrEIjc8UGQXfIJkA
LbQZ51TozIcJRzDHh4zeYLygf9eSfA+zz/uZu/HX0Gmyb4FBoYs8WL66SdAvbUkHFzTwComaeWpk
Wl2EgIOdqslzVSq0YHNHO1kuoB5pPfui/SqbvL/AEdVeEpB+8agfsV+1t5rIymfmJyA7CvkWFfkm
8OoRlZ1OgoziVS+K5bxWQ2dtZUmoXF74/o0JNERM3KfQMsZrS/BWPU2ti2Zq8Bm6s4LDtWb5tOFk
k4mT2Ab5LAEguRH38aYZcu2prKlzfe4hFCne997Ssm9uod2zQQ1vum6Qeaa0ziFDRbKWdUkwFp9V
qGuR3k5/LBKwnJ08jMInUZHBmHL4/KApl8/Q+SksYeVPz3hBTPQhttJ7kwU3LUqYd2pNcSoQTiwK
JtBvjnuJ+8hZi3xy9TrjITOcGry3aS5hT3dL2afDRqcPwo3de6SZth0xgFLYp88PiCFhK0GnhdKT
WUs4NPX5Hx8qXGS7NgPF5hS8OXDSth5Noi9uJcxdyEtZBqmvHZS2cBnr+zowHtmCEFJPke+Leyj4
BTWAl3stbty95UhA6HclqD+sBPN5H0R3JGPl1UoK82jgRqLVpJ7UQtW+m8S99n77HhS2u9Dq0ag2
chrEUsqjIMnlBFiuEGrzGcWg+zkza3RjAyB2auwF6ilsMdvx7e818tIqAKYbRJA6aYR6iLHGYgUP
XtupTvirSjRtOuBkS5vefRb4T6Qr98tUyuFLPgp10nSBJXcn9RpahGqbgOY9tGpUgw5rhx09nFWq
gBOBKtU95jk9Ag7mzZiDYyf/ik38A3b9ezDJh32d0wq0P06PmiDUxObGc/NEu3tVesj7sn5EgUkQ
Rrl1eq16RMpKVLXzoHXySHWQBoGT1TdU1fWtHNAEIcdxd6GTOoegnmJKPTTfZMceVAolgv+SHxmb
8KkPmS9rHZbH7CAG2gBkQrZgzILgi2GEIHeJj+ylxXgaCL//Bb7Z8G1T6nX6bLS1wNiPbriePo2S
iKM7bsYHSUsfbcO7l4zMp5Le29u+BLiTD8f5Q2NZGgm50xC1duCvJk126su4BrBXVivPcoqtdAaQ
vLNEspNtjZ4AUSZKq++CzuwZSA0nPboirKJoKMwuJbl64EhFW759aNaQHUqJ21KOSftQQi/BZhu/
kYvaPGhuNw8AP8MqkJBKlRbpaSsZ0MyKb7rgHjmIqBEEh89jR47DdvDZrp0mDY8B7gaY6tMf58/n
P9lpikxRjdZ91ni3uEPWM/9qbhXFp1K+lXrRfldDenw2rhr6JcvOK7WTkUvUvAEmt4TDy8q1VW2n
T8osng76+BCJQfj0yibXgcj3bEYbpiukW8VDdyqJidx65oDGfTp7Ekm0sGNI9TzH6xZH65mTDlKI
Jnkt3BQYCKK5OzByY9rpfn4q271830xjX4uNhBYJUllGE+V9hNu8kgWqBq1O10WX6y9+RicvTsmO
AfFydRiWqAYUqBiuTWHZ6akl0pn5XHtQGLmcNJGywA6gCruCrFi3wOWjBi1N/Np3N7gZYb/6HkRt
Uy+QNa/osKkPxUiZfa4T1nbsDmS5B4X/PAIXYEtrH+FI5nFig54JQ/ue9/ByQwGzzqefuChGQDad
M17KXOT32vaOldk0p4BgvTH08q+09g548XStfRlS5vvQWspNbRvJhngmdmJbjy/WaCGyUnKcBzX5
CpQLZ57G7OGlH3Wumm+RHFMswH18Qz+Yr8ZEVE+K4Qcr+uk/hdGR5T59eULn+ODBy4ZI1r036hic
ikIrnhDCTj2c9uTUQflEKOAGWo2xorzJNo2d3QVH0lXThR/2yAy0kdcwHPtrUdPnR1OYsqvA66qY
DGo/dWIjnnWja9e+hPVeNMahGtpLyeyHXLncPltxlJ1KfBkLCpCY1v3G66yvqAfrRa7RFYVzeEvp
ZhzHXCBBz/Dk6xA+2UgPHFG6i4aGFS1LdBJOTkCpHS588DiLHk+jFjyFchn68pskNoEmu83PDDgi
5iPpQui29Y6hVwbqPOkRv4ZJEpwF/pJlXJ47P4xeQEGeqza7V6rCw9JVUOcQGUNmynBJRq+h6hmn
iup6UQeobo1KezJDHYEVbFuuXTvGqD9dg4QH8IFyCA6wkRbhxiKBYwtF7KyH6JZtA/ctY993h+/j
ee3aSUjxYPjHu6aAM2iUTc2otUXcBkjuDAVu7UCyXQIbbCHcWCEJNCSQjflwNW0OzBIAbQpqZgcE
ddNYdbqrCL+JOgLI+so46JBPWBqc/tJ4j6CBJ0E2OofYFLVUqinHXLf7bcaMDxC4nVfePbYwztPE
rzjvlWu9eerJIeDe+qWEQiep4+AK/6Tq6HMyDnerIRJkkTN/cSPChcUwfBORCB9Ed4FGWMgMt6xj
Mb3UtaWW8VLImbwXIw5tbJ/HOso3eL3tA8FJnNmwcjBcWvgd4ijDZDcsCeAuj6Cp2/UUpEg5v0o1
aOVB7z6ZqeKgQyb3K8/Ij3Oab8CPYc0m8UczeBeM58Gl52BW9k260SRgOCddBXmJeqUW466Pf46k
LSieT7qZPj6jTc92BWCtVd+yhtV9jzoqPjVDtKwSbktr4G4n08hcuGH3rDZVtjacr/D16FcFubb0
LWnvXDV7CzGVYupRgAMyUsyi0kIq9a3UnY7fwQ3ZD79SWbNKEqAOiTbZjPHw4Qxo9ruOZBahwiS3
SEMIA1zcSn5uhH3XEKJis3Bz4h0xXEcOMjP1xUKjv+oywIpFFV5D1TLWBEH8alhE1r7WEuRdclob
1K+prmF3qcIvwaCAqs6MZjNADdbBhmyki/8xleOhMOtuqk3b0xB3tyr60TG5Q16fXDHCKyK0t5zr
mCOk4pt4abjvd07H/AJWKyjsSt8IgsW6vBhPZ7fVVnj2bVgAFcRZWuqN0QNoGeCnyXB8t+E+VOaU
wlKA2zYDzzj0aroe8nigY0MJFdUMCUkQbv2iJypYf0AROegEU4B1w6ubQGtkuaz3na9O7MbSglKe
CqJ37XOl5s+GQ8ywWegXI6dnHTPRaFpuZ70ECJO3A8EcJGPDlj96Xt2fLJZ6AVpPQxy76IbhIwyi
rYZCby9r6cJThbxlOcin9AKwHYfJUMfiTZfvJUgkyWD5uGlxIa0YeHyEQ4cWuzA2okqYCT1bGiN9
snS+eZnAlln4JmnsLKfYQJFX4nonEemQD+MyaltrJ8aOSYaJMB3iLSzIHD47vy0Q9WWuV/bJScA7
jmpYYlkOK476hwQc1DbJw5dUcZ0nB1WHGQqU2RFRRExGnbWdvHfkYiwqb5oH+7TteuKtEP82+6km
ChXok52wePNxH1IcwwlVlQ1ZIBAZRm5hh+VooTOFW6hs3sRSkaIdjEezKMh6yvtd2bL++43Itpaj
fE+9lLgnaySbs0iOccUYO3Fg99M9/YVxCZ2tMLJjTRKEFdnkCMYju4F+dD0JkiE37xyqhKZk321p
33sqOC2L30asFGFFSK7e41s0rDJlwsZpBJwnJD+ZnquYRmxSEcCddhRTozFumTPSDITf5rfFjwzA
7EqjoOKeHMDUN8AI3DJfWH0WLgPs3mfTYVTEMUifUjjsBPh9DKJp59f9j0JIkwWh2EeWV61GrE2r
yr4YYfJ/mTqv5raVdIv+IlQhdQN4JQhmUhKV/YKSbAs5o5F+/Sx46tbcF419xj5HIonuL+y9Nrui
ofyDp/OOWRtB1EKJDbkJk3lVMBfiO8faSXGnG7jzmtnnE0L2AJitBeqOb1TVpeoWjogyI40lLZBR
Mo8IIaXAIQIBX8X8m6TD6qVsrkYa6oclIxdqyGw8E7xnokXxZ+mCaEOBvL+N8NL34pOhQLUxl1/w
27N9ruVq10cIiUyn8BsBfq4LgaLZiwrKpTjUIszuZSWDWr1nGEj8YqxArSziCXQMUx3qOH8yS7F1
wbXiEkQlUTeQ7UJDAFoB+jfHHSlh6yDCnIzaL3Veg6IrGHwbSRrA/9zk+FXw39uDnzswNLRx9kd3
OhhDku/hkzJXR6LSujOERR1KQDsnH+QXrub17z7EAaY0/BSD0fhkxXo7mI/P07QUR83qju5KR8CQ
Gom/c1IAAlF+lcYbSUAApFgiHOWzg3saNTlULwPxmW0RKVPjnmvi0QQC+J6bGQqpCt0c6+09qDAD
rvvij01CDt7srXtwe28yWLg79fwUpZg+3IxkpAJX3cYsU+IwQs6yMQlihWDMbiYC5FcO08iIHW6h
T4ohIVwpcuu+stbcZ+5uqfXHrKNnIcuRe8zWYdJO+ImNWgZ6CetZzmF8MENxNJgCSokke103JG4T
wsfB6UPKOmlezq7tyHhyV2coseXZdowrtcXXaugrgaHbm4bR7caCV539/ZamAPp+4skrY+F24CBN
TKJzoaAwrCLFrXfjJHCM6X32uODR5D+DuQcZhmKCzyKwndpJwCcQgzua8rLY6bjVLdUHrUFllClz
DgRl7YgVO0KKvTPyluRhCL1ccMOwzddP5aqZI8py+IWV+0wQ5K8SEuauKjW+A4H9EKjtFWH1thjY
ObjyGX2VvbNdXfHA+aDpSCfqliAW64HG0Nw2CSOyXDI9CkA06bsU8beuOWqbJD3eIue5V81bTEYz
kdtEidMkIcTlHRaLYxyiytc05P25Fl5t7oedG04Htx8dRLQDNyac9yAV+rfJ6GvbtEYUdHIt6/CK
bCI7e+6HcEdxij8d0fk16+kd8PIgXslda1MT2t2OPVlDCQb8KYHOyunA4R/Ra00To1MEAp1jAD6Y
SLsvyubipuarRq4tJoYF1drolNdCt/wZqtDW0MjIahxHQ9TFGefaEArHWZ1RwWT+qojlB3Q0P7S4
U4skAknZZaRsGTqcV/6ONrxaXkoaZsRzJUilwrO8OrxpdbGWUM9K3+HvHzpU60k2lrzB6XCqQsxP
C2X1BS/4rdNJe0dWNLDM4b++YOIOkDYHhR7dqPQZB9oc7aMTMjWsEr/g4BsXbsKelDaLAU5dI3yU
ccd/oSdafYhRbs6fjTs+4iRHvcNMl0mMeOrm6SF2MzyukLdrzWwC6k2ioPe5GTubmhAJGaozSwLB
kZYRcEzo6EbYyYREVoeDtxp0GeMHtLMvnuEuzNO4S/goNY22Z5nWbhuyZ336ve6kIdbD9ZXWHD+R
PJW5rHw88XCAWrc8G/VSnoUDgUdFHIDt6B1webVgfXtoxanaAtKgFTNDmESrjzrTW0i80bTRW5C0
dt98Nrw/wAzUMRPxMdTKap9osUlW5uIPc5GeWpRPkdF8wkOaT0avZXj4Ch56vQAQBF0pdec3q7XF
1qkNyxe0l0j8cS0NkfZIe5kcMowPO7vLXRBQaG0i42aW2bHyZvzzciGDzsgfJ/mYLch1Vdf/IKwD
9gvuQZj4UMX4rYn2RnOw1euAsvfmuVx+KEC+OhTn+NEgLKct4v1qB/gYW9RH19RfToYrbNrJFaW7
gH6Pnd/TzD+y8uLgyvnoqvGoZk5qWb2oRvymGrtn9J5c7EMu/4YoXdgMfNZ8wDvLDtxoeOtECBAT
s1pTILlX6w+JhRO+Rm9snA4p4kj00qQvSBFC5zOdM6I2DPpjkf5VBcbkxrwY5PDg265D0EZzzljZ
S9lkQsKumU3K3/Vof3eDwdqS6DwQKBXz2vI+/3Ymnqcin96NYpY+JcNL39G2CFxJc050HuXClly1
bUpdtpEFPyZu4T+xPTFPNF4YgfG54xwfijXoOyx9ApyKIJZ8k+mMYLDjEoLasZ1nZRBuUIdbhiZN
pr/2FUJMoa8PRvJgP4Khrk9hCJp3yEMYHSCrIWo/aMUTimYq25GA6d5LxS51B3EMG/2ZBM633MEo
jpP+1uK8x1sJUAdWAP5KIrI2ut3Z2yjsf2dN/+YkBePfYlgvP5tzZXgOURVcBdj6GHnWznIEstN8
YIeC/x/0bW76gyBhoiOktRqMHy8Be8vABe6Es3Ugi2Qs1Lp20ll/AXXGCqeYfkccHUMU9B5Az2Sy
v6l1YLLH36yTAmt07QfndyfWSYvs7WPMWH47J1mAJEH3kRzKk7aaKt30pqhij+nIDq7kdsH8i+a8
ySnNcw8qUFLAG1jCo5y6qwZXGe3qW8/8nO+H3KLcGnGYZ6HLUY3BJxa9PxVVdAMFVAU6B9hT3YRi
Gz/Ci1TXPFJkbPN3+9nc8dMim6/AQyXNLzSzhMa63YPegbmBAPcXhzN2qewrpD2lOJ8+avrTjdtJ
phjs6YOws4vDyIB862GnS/sEfTiwX7wBNOWVhbJ1NiGqdqH2HlrZzrE6arBQS05Cju/2OJw9B9ic
VsUJMGtGwA3C2hk/1E4D0+WnUEw2PSvYSze8cpdHqOFIrsfM4/Tf4Bdf5WRndx2KPQOF7K3pRgD+
5lvppvoDBnESTIc1c6zjNcnB89HlTCSJowLhlFBvYP1MEq9xtoxzAvj/y26ZpyrQCf4Muc9iC+GU
DT1ROCZbFsZ8yMyuuVjSwihWoBsM0ASO38SR+RYjkA1AHrklMPw5BMew6WrAM7ze7jNJqX8wDQZL
ky8faR4SfLq4TGzPbnUyGSuiJXcuk5mSSWMxDm6fMQ0RXQx0s0oa7dFeVheaogy3iaHtTDVgay/v
lckCwOvc0gd32PKU+vNQjCdYkpgVe9r/Dl1gVFWQGetqplAf6QQzNLoLIWuN4INlOUD1eelPnkRg
VhjjbXD0k1SvTgUaGl682NjS5fCMPCYLLsUSefV9G0ElXnOCG0YqrkJ1wcoYdgUW27D+WveMof1h
RXVyMEHDb+ao2y14OxqHhIXMzNcyETqN5/0QkVRhLcVdAaEzV0N0ZulOLhZZyhUci4dWu1pKnRql
76LBhWMxwTFpiSQNiT0vsMOy89tIh9ajcKKXUIUfuROvFXP4EzGWGU3u+aEfN63GySKoVHXjqRjE
R0V2tE9DMfkdBiVNCRhX0Fr5hNi/CAzczUYLRvgprDwzSA0OId7c+1wxfKaO/ZQOtT/fsQdLEmtv
c68y0pJR9HzYHXNLdIaJDZusyZiVWUyxlvIAnBi/5DwKRhKQxXv3PdP733nTvmUuXKIaaFPH6GiN
UwbflNSPZZ5upwRTexKmdBYD1QksqPMwpC8y7O7UpNhDYHg0ugh3Pfu63UAi/No/WXCNdqYJ4ExY
bPrG0QxI4y4pR1wsfy3yBxPCI4jYkp0nBHCoIsQ/i95G7F8jJlKZNT5Edcl0DPN+Zs5ErrrMZEoO
3Qmz0MXq0ltVNomvk4M7oWcllKJutix7UeuzLgQPV/kAHoCykHc55LtcJ4faeycO48khc/lQMZJg
LKFSBrMVRWZKupc3QmowwAcYVnQqNDaVSIFfPJqxrRASzcDcBp7Nks/oY0DyVXpMcmtAmB+3PL9Q
PXUcm/yY+VbnmL8aDPa0mDFu1jFpHN1qeqzLbh/BFV+cmhepKXaE9KKSYVztGcnyru2gzBc4vp+N
LsYq2bp3+AAAdvofjgaCbboYxiIjrQ00oQ9yfRgU9tD80/RsOOyVJ2OD0Y5Rko7w39jHGqMAOdvZ
DkbyZ74MF5ETyUjyVJHO3oVBaMlVtUCg47oiUiaB3H1Kvs06N/a1qH7kYJJbpekAoaboSXEkwkoz
Np5DTGXfr62L1I+xS/XKRnSDmM3dyyzh3CTgRCOjWCQ/kcUtrONogPA1ApvgdEpoxaa4h7pUAyw3
Jx5+pKnEfS21outglxI+jiYo7JZ9GcAFzgyJJCCPlnkfdeOvVC8DNbLtc0XTn0jsOHdzXhAsjDlh
UtOpWmwT5FYSEvEGt3+We8eJKFLAWSyx+QV+kwdNx6omyR9i4jdG1VbiZGtKvpO5/40CbmAu4QnG
vuo15skQmK43jjmbV9PKL/EKav2Vs5l+i4vmsekKtRkN3d6nDC6DJp28rbIwpEe6xDOZsCJ0OGgy
x7xFlbHWxp/C0ojTeQz7LAWGYIebqW9fqPgBU4xy4N2QrS/Jez4C3bRYMJFnH5XaLdK9h0xM3d5a
Lg69ZBAVHpKr+Kdis9SZHiMDS9t0bW9jqGoIxiaHZP3faUElykcHn037rjVQvLBs9Zue9ZFG3PlJ
zK3ce2X+DMbyKcPATMnEdpQtSwDpwQgMr9d2EMcZybuFy1IMALk/p6zSFbIcEjQ7+qBK+j1ullNX
vFNBlWc1DqcCkCARhQwdFjfdLSOprs3yJaoBM4u+8io2LHE2UWEXH1nHHhjJPR19M3jXnObRkNHv
uAZyGmtTEAJY9BPuva1qjWTHFjvceLGLEqq2+UQWFCr2X1rubWcwwWcUUmlPjfxII0OiG0Tl0Sti
KsGzEKDGiw6RGpqjYGgmn+OCgZB06ipYdXxejxxcV9zkM3KQztVe+jCEAeNVQzC7hPrSoZbbOm//
1nnDKA3kZIIzx/eYSPPHP4zeBY2SaQuutAG5cIUIIk0AB7DvPbYvdRbXV7P2jlneEkmtDEBDGRkH
ydeQY4uY7NEvh5FmC4Mn2nieNkaYgSd4UjAeotYoJ7kXcXNFF6ZdRvej6ZroYoIj9uMQl3fWqId8
RMfhyT9FV0LparuvyHuOK2iLyErdU95K/Sr04m1p+Vwmwh3RZ8TDDQ/bU9wy4eh0pX+kZvGmCfOQ
1zU5xD0b3/rRpu7yx2rNBQ2rPxluk0a+dxqSlJ7Kw3YBW9XLWc9EelH06QAMIhFRyIUI4JKYX3Vh
8gfKCpS9FBSUrGnMhzP3zyUHw77VM87qpGuJMrJ/2tiNj3G+REjadR+It6+JZIAhIA5TU+XgCcbH
Vg/TjSOLZedMmnHw2vBcq7E92uXEKhMFgCUeyn7WviD9kuUeUU9lhYieJm+fuBz3LIj1U9Ymwylu
QbdZE9RMTFwQwk6FMjbYuRFG2N07MFpkecDWNYw/iOB2dVFZu1IlFnLyhgyfuIQiBuABHzxNr24P
mBZgXT4ZSHQABJYS8N9IZEq1BlXTdhBlHwd27JGTylFuaRFI5GKFWjjNRpVacizdz4YV47mfnaMl
aK9qUmm2FcwCuWg/mBcfjTnegz4AptZ0hxRPCYSMhmdjgW+VcBv2kwHLyBTNkX09MKIFehg8t3wh
ab5vz3UGCnMaXH/IwXF4hDuTEZnt8kpY26zBEdt12S3Le77VfkfO5GEUeL0IFQTyojPulSFXe0pN
2/V57M9TdkkLc4KLBc60e51T+TJ7+fdsRKjplbhaTPIwT7mopZgR+8M6ldWyDhJqvSHkB3ismF/1
aje3rOYy0j5SDWtR6AZdieQwT7Xv0khjLF+ACxxaOvJbqAoINGUedQJZiSIiB40F9vwp1kAIWw0M
xCb9whf74DF2YkQTMa012T2r6l6BsutAmG8tHTvbAAaTdef3NKWPc6WRnETHh7CYdlC36g2BG8k2
1NV1salDI6+96Zp+1lN1cmKb9ZVnFhdNhDeUUncrjvZVJim75PKheKOrWNc33gfBshOMGdVoamNr
lnMt5ZCA6TLbrbG2qn2XvfU9Cd85wb0VMylzbF81WGYqfuOY6DYuzFTiXlafeJJRJmHPm3QOq0TB
wG6vtu2d8om1LS4NrrH52hv1JxaqS5IXNc5SgkWHtDzZTXtWc+odZeb8aWzSK4w1eaZgVg4x29F9
BCIdyjD1Ls2ZTrXh/k0TYskhOSDJg4VgRtZwhLRAXE1G7GssvT3SSuTFmn0X4gKdAST5Ar0trNWB
xD8ItThwM2RbB/pfknlBpsST1QWjRNqjzysRSPYNUTXVo9Dzg9t6XxRny2aUtceWpEBsRNFF4iL3
gLHoICFsHNixttNsXW4BhC8bZZt/c5loh6RFX9h6n2Ozas/WySnK7zKw6Z4UorwSHQyXUclGGk7K
qXO0x1Yaezkhg4wxQtG3dui1vJPFGIlxo3bu7PY9igCU6Wtgb+G4x3nBvS7QwSRizpECEZISjVvk
9GCEIuqzAjA/WktxsOKDC0ZgSyzF7yp2pk1l1vspFWeGOyGdADdas1pKxrF6MBh7hsCMfFWJepcy
HMDflLzx5gNTxC0XmIMNzlyC4JiglRWG7QukD7Qf2zDk5AUznm4MsNh7lqNkYJE+nU6Nx/o84SEF
lF2MV6GQA8jlb5EYV87jedsgzuQZ+JV1znsvFj90o5UJSW/Zgw+HvgAWdSyoAONnl3QwuDflb7cQ
j0lt21soxejHZoRI5IA1Wvo09AuJajCoURgyhcy1Jdsz4il07YekNvnIRNZonH3BujTXKKR7JsLG
ULGdIuY4FPhyC7EpSOxqC26OHhMjkO6w3c8kxpkT3BIy03jgHfOSCqCMPdEVdHAvwO++FpX/ZQWT
bnqtVChICJ/IjRN9FL6/0XJ8PSr/NK18wfvNDtniA8jScx/HX56NFCHBAoW23iVvyonUIZXY8AzG
cktRPzAGH2Yg8m1eoO0huYuuBhfWXwXb2SkJEOilwbbCVbav3BSfI1NEdj8MIzwdKFvmlUG6Pq52
s2Z6M1ID4x0gP+cOHUK/d/ieIc69kqaCVy/m9G7Yrmtj+JSaBmqrtTi13e/Wmi7x2q56KKgDRy2H
Sm/P2ZL/JI1FRMPY75b+3MXhLV6DDpG4/ClVtWef+UlhhkRpDYi3y5IKsmOa1jxNafodrbMCriPg
LoB0tmHbsHnxbmZC36rTMtN/LRD8piRl8l+/Y+r8DTu73ImW8XgUgX63cCqVvY1GwayKgz28g10J
A/TaxOxUI3eQR+4mUQJTQllasEDqHZA0YUSOc6HMSybHe6U7Kqj7dsb02HzOHuuoegZYTMAKaRlF
0GnMPTWLwmeQbw1LclZkH1n8Y/ZYVMeRK32IoRYtlZ/B9dhaTkiyRyL2YeIxIMyxn9coXQA/ZD9N
TX5AXMl9YQ8PlQubrMdol+vFbhLqzpXBQZetbxceX0mkLrAhVC1kByANklSWE2qPIyhrimK1vBZ9
rIhhGeFPx1iRbbv267anKjMCtvRPvRn/VbF2XvCwoERxfkpnI1o+CKonnTy3K7QKJu38xOUAX7Qk
K3wdIuvlb7t8at8K+y9ipleAMxc5MuOYSpyqjht9sdIbvRgdbap+zT0QJG/Kkdo3WYL4HULSAIe7
R6kHxcUCeGlJNLXZmRFUEIUuD00rvmAyEuHhIr6cZey7WkJuGQPxvkyN3dirlndp+snW7F87zD7c
PJKHnUPACcrwFlRg5G7IEfrGyv/ZtZG2L62J8qL2gnRCslZJ+Z2xPCKiZXlfGnQCAHN2WoECtp0g
0A+l8aWm/iFEimi0TnsUNaorxkA1U7D4LVTkGqN82mo8n13I+kXN0xvUim6HtaQL7kicP0oDlmEu
HNhZE9o9Z2LsOuv2iVl8ciPE9W4SVi54oDeLp8L3f/vwTpufjX76lSsAVwbRsoGu2r9s/9941fJt
j/7GlxTQ/H9puhF6hS85AbPuT2+15T14ZNXHhCjjbWV8RyDZsbIMk6UgH0Cr0vP9ImloWfHipJ6o
JyKWXNStJsVMxTpA52BbhvhoZulbmfGJiD2wTIlrk9lGZbJfiaQUh7Gfz/LDyzVojpx+1aC/lG31
Z+ACX2GYK1kVmLM3vq1H7Wa+ula2LiPAwi/sdiynfzftOg6Ion3U003nVnezZ76mivJTq0hJDQf1
Z2lpuhYzxzrMUXPF3HheFkfbjJo9bWtLcbEu5ibE0kkw7C11ox8Ztd9MC++jAhsVMU/dttYSbrTC
0g7NVbfSdTQcZttZyImFbxo4JK/5Wa9zjVT2tzBexkpyczsdWawgugo13hPovraMLq4rdyE9OVJs
2rsMyhN5E6+OA8muE/He7UO/bZPzqFBcl0R3baWeg9hagkx7L8ry2a0Mh6kzfD3UteQ6NOd0mdHI
WIHt8BM0Bcdq01zKCDq/UeUx/VN/aInK9lqK4toyD2bdjMjK6ClJavM2nln6SAke9RlpDevnk85r
vxT4geVEVFKZMGU3mPlawGW61vpGBcbRGnvc/W3J/rVgayTZRYQe51oCmZFVEKNTzSSuvqs0H97f
ZUAt1w+JOkLbW1dErGBa42nKMPN7YDH3On2IkSZqH1H+E8cn73E5MbcI6SEq6cDdXX7slVpnezpd
hde8MoBnZrrwWA/yGz8o/cTUIstrjBecAlQZabpts/SOJeue8Cmifm+ZIi4vIdieoQapbU5MT3Ap
XUd2yMTpUl8sFaOGJos+miWWu3FabkmdvlVZwH40P+Ln2S9s3c6ti03ZYOQm8SlQq3C5rgC+gjTW
WSPQJ50MsLa5CeFbwV40nbw9Y0OFX6sNDzWy/h2icY4/7USiLet6nWw73hfdmRDzTmAJMIFHt5Vb
VjkoX4FXPCwuwT+sytVABzXHCPq5tjvbUlC9WQeZNJReqb4Na5F7yBSlP83I4geqUK72XEd3PUc6
8XzuryYibCLVSsbeWQUW1UEOkMJ6cpkznaTQr3ZE6uzM7h7s9XZM4298wVlQr41Va/aPvUHT5bKe
3ISLWW6Ljq1VX18ca/o0wfccFD63IernYymajyYsbjL3InIQyGmPdxR70HKvtT2onQtCFwyaEaQz
aTtIRSZMKu2velX2o/H1VQxOR4o1dydVfuyqbe4Bb12KmTjyN9siPmlIeaGxGjzKVg77zCH4zCr/
dLh7sC8Vr2RWP3djgwDQXZkheuvXNHEIGgm0nccDHfRLb5vPMAEjf8kodKq+f+9nbz8lBAA3+Dm4
EgjBNd5iMbwPTcPaTtc2U6TVx0ayXwKFtHVi580xi5/YXj6Zkcd+kvW3vBof3DD1OSmKHRai0Hf5
QG40opH9BuW7AM8C3Yn4qpFCtmlPBK+/C0cMV1QRnr/0zD1cB1CdXR2qYrEC07PBly1dQhpRcodu
yHvgzIGb69SpeERdSojNbKut5KTf1FQHlGTTO5UUhjEusjriNsXHD7sS49y+nIDqdsYPizeOKWAs
m85+n4x2o0kLkC94NyNh2Mm4iGgyC0O9d9NadlwSWLenf8d5+SQzO2LOzJRxANDRzu0MYrdtg7AC
NQ/36l3ibtrZTvXtxZTXlpteY7c5NhXYAI9hykFMrP4XG84ulzEjJK/wHbCzvrCvY4jMvm8VIsGC
fFlPUmlIPkA1VayTGpuBXPKNEjxgA8Qa5qTSYJKFNbBHSkS5utSHEiFBpI1sn9CY+Mhgflu9e0sV
H2kCzZgynhktkjqx/oUR6enWIdUaW0kkoWhya+MqJEtDOcwg3JHqHTYQdw8z94Vc2EQOj2xvErzo
ZINBb995xFhvBqNg9qp+Q1OMdqVWf1vFwCX/Ix078/XOiP02jG3MsyBbUyeG711SOq3lc6HRK2kT
mwyVJie39tiD5TNzX/s3NhbtCkThOtO/H9Drv7K4YbHkBH2fIU7MH+OxuxGoQxUIwL2YbphT8qds
SZ7mMrVPVp0+D9pt8qa7owCxNFpyjrO52M5luKdncIDUJB8j4pbjREBh0WbXOVv4mLaxvkNv4Zz1
Kg33s91pm2qV9GiAacy43FNu7uuyDzAYXmZ2yjmJZFktbjnCRgJx4tdBZkRSwf+byMbCFbbPc85r
L4H9T5IizrnpASIaumleqQGFZg+jwpbLtg0RVgqZHpLIGLY2NkWA1SAm3aS4F7FgF0yuGXkrv9Ic
2mhWzAyCkHvBv7hOozX4apq+Cd8OpTucozwChF+xidKLu51EBN5VEc8fceDTJZFqnztEaIQeAxuV
vk0wzwMXKI9pE66p3Is1Ia7K3eo4DMhsWFoGcTyoi0susJYWKWQteN02dEe3S/iFkUfPEXryWc5b
HXiPy6if4XtcnObqNVmUxqpPbl2CYS4krfiGiq2tBsEYw/ZDHRrl3iaG2u7B4kq6KCmBxTsyC5Iu
pAJdGMdOdXGMISbyZ2gi06HdVI7FnGZVFzdTY+9yg8s+dd1rQ7W+ymLsU72uBepBPWUxilmWqeu2
FDoqZwAgZ4wSFswdSHlQH6mSp8mwNkqFv0r0P76tyU9MLx6i8cn7cURhvfWs16zU2TbjLPa5Qj6Q
LPNVU8ljAUBkW7dEh/IYgioX8BuK1Aebpu88J3ou8kwerZr6prK+MghcsD2JzTJsG/akSo4FXtEg
bQJz6qvtvsU3EIwlcHzXUs0GEG9KlguBNietTx7zxUu4HdN1X8kb5kpeaOxgBvylL30Uf8A19+js
l50WkqPG94S2khSug2SCT5OPIQV6Vjfph84kSxXlyb70yt8NbvXj1FpBZBv/Jpi/cU7ceyq8Hex9
xnYU2EJTX7WzXYZ1t946HbJmgq4Gj2zofKJANpiRbObihT0aPv11l9nM7XcLcmtremhLrIbqhKgK
4pHT2jfmbxIv002CN2rToEpgmzB/ihomR5m38FjxaISqRmgi9IPg0q56nB0VQ/CgE6S2pAt7xrSi
PBN5Ep4LKk0s+UiAY20LuowOzGMCi5jQ2pejsQM4QOJ4B/g6Nmx9p1UL2T0rEahvsCsR1cPaDNBW
BVZJWJRUJnpTU6+++K/ZEfmE0ZLRzE4H3SM/qp5JfCdoPdqQS3DF25LXaBrNzPyjRU3ld+Gp5NDh
s7bsdeuxYtrHfEmRGTV1465W8atq5U+cNY8IMPQpRSSvDS1cWegBnAraiMDUm84Q49FLthiR7CDu
WGvImKAkZ+yvemd+1gMfHp0/tqTqYoTqAu6sfQD3ajOAphTL+vbDqKAMtV5yZaTsoJtSM3c6ysbp
xaDW85HzxxuSOu4m64Z9aDsoLzL7BXfe39Qic9TGN0UvbO5nk+E6w1Tch+PoPqSZdfYY/xOAAiMY
6RhyItdMbxljEN+djSbQs5hUAYOV7ZTFjwb5svZBIw2LaTiu0cV25caTTFWyro0fSslVk0XeXgwV
76uXlU/jgFdkJQEPNJoMj+ITapOa5OgQAa/dPI2h61I9ZU+V3V9DEi/Oddh3NRfM/EKML7hfdoo3
VrUnrljY6aGGpwSd0Gz05zyPq5NXamyQIhOKLCIIL6JhLQSkkfRvkTnJUXjLtHaU2cESyAvKfrjT
9bTIAsbSxzWf/GqyEUQlOc8PEnP6LSOMEgTimubMZzkHJtX+RhcYEaQ1XUToaY/sML5rOWGpWX83
iIHcaNM7V1mtX7vEi3YDk+2QxQpJZ+OlmUZEk6JGmtUyxokR3AZMQFAoZukcDItWnnpYXiZKzig/
IIn3CA5nQmOs1FNr/fLvVySbRKd2CK//++etZhd7jPj5Ib3SZZEhIrH4rKnUsE4j2FAw6+0JJVGm
T/v/UpugCe+ZJ3egALzwCLIv3jce1QMqdCyqICG2hWGqRwSFLtZX/hzOIzYuWfrVecIMKPlJhlqR
1NhtXFyKSXjQe2ruyZ3AUIktz3Pxjeqfsw4BHPGgEkjngl7eWvvvzhEvZun9apNkrX/M5c3KWRjo
Rpbc7LJe3kpOtzEp+nsyOvLVJMxhlfKx3kyeIMfd/v2VyjXcyzh7PXNZsDAwDcjNE+XJEagQjba0
Xv/fb7n2blrjvLXKHJ6K9mgBKbqL9QuCjuqI2OdbRyhhzQqmru5WZwuY1RBNyNQM76w0Gd1U0Tu3
wYIf1k7hrkSFeQ5Lzz5C6nkpssWSm7hwT2NcosVfSGD2oJYlDdnexhKKM088L+zEuUtsgXP+35dp
yNwzxE1EXU6yBHgmmFG6dn/ElGffy0zJm+HIAyhc0y+Ldjwkssxfa9ztWThZd2Ij8leAKjc7G60H
z83jmzSHt2bmjZe6Mg5Q/Ke7gMTyVIbv2byAKp5F7tvF1O0A3jtXzayw9GLm6Ab3Xguytan0wz8G
T69r58XJBi9zzJZMbJzGzXdwUvtACpfAxFXKBHhNBD3VySHNs+azTrkI3bZ4x2B2gikl9hlGD9Ii
EuMzwSy+qUoQXiU2U6ibBjTcsGN3lXRPueX+/sfQQKC32nxfk6zCqAqkwMFIzOh/9pBcwv4rD01s
pAfV2/rl3xf46sZ/f/XvtwYrANiJ9cFgGHbQRs9DCoUS2SuGV4+kjqvrse0SSB+2yu5IlzCgHWKN
0BHTyPHNbNoETbRqjhLoe6xqdS4syNb/++KEfKjLZv15y6PhWgYakf/7Eq3yVAIsry264WP5zyKP
MpbQrBGagbQJr8ZINdMKYLHMx76/oFkKCAKJb1mi1h+3PsMU5hzTwS/7wkMxjjQqjy+y6A5Y0qOD
bTXipHWx4Qb/fjkkpV/gp4X2CTDCGKts5hDkghDgWLq6e5pz5HdlPRenf8kamgy/oQiRhmO7xvkf
2DjVPswackLgDWP4ysWubXiW+ycaNnQs6Qo+R1JVX8R8nsOy3Ooaw1l9MnW/EmX24FjMzhZ2Dga3
zb9NQpP0pwK38o54ugvCevXXtMTVKWz5VOnLR2XOtc9IR7+7nG/I012SbhZtb4qbs8L1+eHIahXT
+B/yzmPLcSXrzu+isdCCDQBTeoI2fWVNsMrCm0DAP70+sLp1u6+Wfi2NNcEtZmbdYpJExIlz9v72
2aGXW6T2h5F1Op7VHLsEkRIBp3kHyKf/bRzi5ORgG2e4MDEqDMnAK5Pp2GMhoGyIOcYUhAfhYiEc
N0NuNxr2ra6JkzMLKvECW9/aJb6JOnn+54sR6UhwOjnulK1TftBaP/WmuKCoN4/AH5fVkR5tkmDP
M4xZrXP8Krus/fyzWOS4B2ZorA/kIRMY+gQLoFOiKNjoM6zsxzuvz8Rv9mkieAstBP5YieSJ2VWj
DmZjvGc4kxh+WcWdQSPkeG5JKiIhN9lo4RHPykuqpfHWG+OR8Amf8eHScVWMZ5Ga+HCqSYsyTFyv
c1rC2jR1LMJZ94yAPEZk5kTPKOaO4xixgftzQdYtiDJfc5OThqpi6FxCg5p9La6iMWC+PS5DVd8S
t0I+XA5IAOR9oAdyTxuow48kFTXPn6IW1qF1wnJvUvrRKXPvhXKR9OodVFqCO87zkFasZOMxXXK4
eKPiIDJJ6cITUBwepF6LMKONXbREMyRktHlVmJ7HqpHIFe3PrB5oEIolSb0Xr42I+rfaJSJOzNSV
rW19EFqAV5At1S6dfg9SgAg2h7ERk4Wk1bp3N6PdO/TktmIH+WKNxHwRLpUfnTZ9T6wZBMRkvjTG
kFxzPkTRQrGcc/ue0q49RgbTHS8bsg+bGgvMmyp3yOTW0TznJ2v2cg6iHrZeCDsozXnoSU8SQEty
6mitK2Arx2HmDITcnVW7wiPTkYtThoDdMxc+dyVtesKDamjeSsIdUIJfc0SeV0wkPJdO/wnCiti+
lGmh4IiwYWRenJu4Rpfkgot94Jgy0mHutPVwlNLo2s/O5Lw2ySjWHrBFwDNEb0gNBmuTuJRKxQgC
EoMAtyNDrZQsq8x7x7w4XErd0db5gEy0yDTjzF2o/Pgdwp92oRDtXy2t41BdP/UE329pGFGbCJKz
iDMYMsjJCl7v8rE38rljuNZ+c7TWebHTn0NH8evQmK4RXUD3wStnIoRknYixyRUpB11CyuWCdMCH
asK9XhafDPzCI42IxuErTVdaieGgUOPEcOxJQqUNo69QgE1fBZIP0/LzbbMcJcYOTtRMaRfw0cxD
fqQzmMcM5MRm+r3U2p9Gjiyrjizj3MBapWJsnBdTZpcY5zXCLLANNtZVVzq4PfwxCx75QXMa51sN
hQ1Kf4wGjtH+dmsLLRa/5WXSy+LSQYw4NIX13JvYjhTpB/tHeFQ8WMdE5A8bMo28HpiJ8HToMJVD
GV/6mGhFsh0SrP8VGpMVFjJz83hjQ69/tvQBHzx81VMoJov8Tq+gSnOtLQt2iIHI5wgcd9o5tibi
G8aYNqiupvNoU4GlIkQyoeofymSTjzgEPFaojrVwRwX82zQSfxOnHriS2cVr0Hrh0YhLbY3jiJyc
YcAAMSmM2HHySdzC8FJFNLAp/tyjy/lkrfeWAfOBi1aky0iYFTp97hEl3Tzlc+Bi6SNQN8cpTvo6
eHg9GHM65DVUtTEGXGHQEnws/lMMQd9R3AdejtQi8jvj9LiMJrE0xOiVNGF8yuTMSJjTN5qzj+3h
CxoOzGFNDO3bd6AjxS1aZoCNQcwocTuRJ3QelsvYeiqAqozOBDoD52h3CtKlpZdZ6VXQuxPkg10i
JkM3Nnq1GnXRBHVafMlhlF1wl5RBidZnpYhr4yaNC3p1smeTRUHh4PYDy63m61QtZfQQ3YH9QDyO
DPvP2UdBgHsrgV8spsZ34AbOpTeEeirnQyOo/h5LzhirwOlaSYBEfoPa2h4da6AxGDfjVR9S9MQs
Rfu29bz9H3750j2mHcYoJiyyTZcZ06GL6rNED/CMBFxb11DOyQZAh96URMWUknCNmOJD9Wl79kcx
cBbLXwoWHlIV++Gdgkbu8maO6U4JWDr9dMbsou3JeHd2GEDc595jgZiz5UzvJBw2RUwOr5nszVxs
QMUe7KaPn8uQ+kHhLq6IXCNrqTmrhghOa6Ff/HnmYzJ8XaItMuS799khA8d9RDdqcQxoZynxNOTB
MsXkRvzhuNGXW8bAyHHIl4fWksFIfrpcIzUhmy2REs16tmlkmYK9QNVsOKqj4qtgl5EFHVUtTcFE
J0ed0/8edC0v6xLwwdgzPUay/AAzPO3H2LOCtBDpmf8jx18JPld38/Bf0UPFu4dT7oBbkJSDDgyO
R9rI+hFWk0Lw8kV+7ofPYe7cGylT0V6nUxlh1Ls97jnXrI1N6rbuJRzsMoh1861JzWDQRv1jQFC1
azv7BRNtQ0YH43whwHxRla54aiMY4iLfSFktKl68IgUKZKOIvhYkK+wcP58Pni65U7lhaQim4/nx
JxWfR/F98QLNIkpuuL7E3aAsvYsMVR/Z2GMeGsh8/vVl5HGAmcCu5SOZztnoEMzeFEGX99lqIDhr
M+nanshH6ypaBmOcFKxD2vvW3VByN3E4u9BF2yuZ1ud04ZZgQQhPbtMdbLeh5IFtsSn7JgOvF2UX
DY0gy9mGSDiw2FXvnTD9iHVCH/tz6t0Ne9228Evx5NGV3nctZoFG1DXzygTyvtPJkzk3/d1LAR0D
2we91kf9/XGRhnWJ9OKXns9PduEy86a49I3xnodzeCLhHg6Vg9LGn+pTItpTlTrlqUk7/8kRw+6x
GQwzYRx/PqtdZX+BbXaD02tfjTbLXqVDuJCMTG+DFtjew//MjpbvOJsRABS65gk6UdOR8jo4pz/B
LyN39Yz36VTVBiNzX1H8Qc9DLmmWz2k1a590P5lZOCLak52XrsMCM5VsiL0ECxRdHxdhGdG1jewp
aLLmyNCVCLC6ge6SDnA/E4tAHqKRtCfuPGqJjKh1A4me0aH1rdxZMjDEM51KY95oka9ttT7Jni37
NQcYh8JbsB9CC2qZku7/xJnVMqOEzmzj1BmMfIgUSOj9D6spjauQEFdN7FwW7VW8fKbxwAJuAIGx
FZQdTdSoYE7G/DwuF5KIPlkURracJINgXcmdX5PuMqLDeJ2oGjqnY0Q6empXD51/wHbzJJQRnjqT
E6CN9DpQeE9XyfIvWYsIT7ryawlo7uRYJDIkuM3X0iziQ9/3gGwQT+2RDKHM1V187LSadi4IoAUr
nt8HYV/7KHe2TuxPuyZU+d03xPUBgsrI3NklvT6dkg7RVpXY7r7NmAmIXMFYa8p32ckhOjpO7aGr
6Kt10ebVCZEY4eP+PKw1zk6rumv7XU3nlDSq4loUTv+E7YmoC9AwSIfMS5g4T7R41Is108tI0vwX
pe/wmeFNGrSc1AffZ2eFpqQZE2cvM5eBMfi/08lqSLmXhJL7zK2Y787HMkRpVjRGvDEmT95tpbt7
HX9m0IgY2MUUWXTetbWWlsWtDB1vo6UmwK7G81aPp97R0KZNmcebx0MMNqxoZUyft0VagQAp2zgl
B8NOYGviOV3wHNNuJ0SoGhz7lBkEZnJuRgorNLTToQU3dUnWYtkF/SAXCnyBzZYkXnXvW4hiVoTT
o279d8umrCBPa9gYs4c6YVHUry2zEWfKNXF2rDA5ksb2ImR1yEI/uc+lEb1aQ8wGpFJtT4QqyHVj
bk563MpdHDvM4z2x6ZYcFlSkgCkQaF4nItlTobRt4TjlfXDj/WNB1cBOZoYYaEA81VGkn4Q7Z2ct
Fpd50JZ+6vJbJphOHPaUjWYgDJk7S70+6EoSBr0/2ldISfYZLRiciYXdbJtkZ/g+02JUqa2c7rbI
rFvmfYaORvVC/LhrauKQJx1s94KOFQGIKwyEDF04vdBSIZ5xUqe6SAXoSL3DZPGkd0SdmktXi1PL
io6JdjW69sWvw4wF0/mixDQfnRjXMf/HnkH5kXNtuPlz0DLLZj3TKMD9QojEP1Mc/WI4GMwtT6Pp
4XBlnaaZDK7Rmr9OpCOtHhiozvTvtaVHpyJ04kDklOqREkeyyH7JroceT+QDvtFWbZ086xnYVv7N
JEj74ic6AA7OAI3ZA2aw54PyUeUgjK82A0eX4MFtE5b7KWeyOzrc2FslvfYMcfQ9xgBJ6BEXocRt
BOodSHgiVjTsLTd3btwAA4ihJYkLH18RSCVoOUrxU5kVuIVsiF+m7x12jt2feBPCqk+G6LZuzx5T
w+GcWkN7lxY9MphPEXNQ4z1si+gOJCn5WFv0m0+yMfOdiegAHhforIcVuZzK+NKxruXlN8JKaHmg
rVwrI/Fufz0spN0Hj8jsBx4s03vysBnj4uTJw30s1mXX1m+GifbW0bRp2wFp4Q211drWW29v+my+
KkOWXC3pd30micBTKa7XpH7ToznQ4hRVWP6yKFavGPyT++NCFkq5ElltEYTXaG+Ig1aFftdaN/4O
sJURbKR+mRnexF7LnINRjbTZ7H08RPSPYFxBEcD2R5wB3kyh+XJbaX3I+1LTcJ+nrg9IoR2qnizJ
tv3ChJp71fviKoyndR4WL75Xk0IScw5vynkXZj65UZ5sDo8wkLzcjK6xnFMm/bPSLd4vP3n2Cob8
rupfs4wEyVkDZieRBHixo4LOk9GqJurswrEr2kV2xaItujBAFI4Zx4VqaGnNlyYiDzFEX3VLOByv
8xxwfzHa8ylLwt90qtCMP7IMWDRZjNGfGX3soR3qyqs2Bs6gS7AsBJ9pZFeiGuhTkuLJtyJbNHsu
DPGtdOX87CQWIRK2fTNQ9htQcf88Ipt8bRmk3+jQCb6Qw0AL1f0sHZ1m6pgPO2tU7mdHbwj2pPNG
Pw2bqv0BBq/fVpNrvRQpVEON8fkJigEYWGaeXZJ/Wtokjw0mnk3J+k6C3vRCHgAIsuVPScqg8PGn
gZYf/txha7fIlFMnMZ8eF1KZUAy6qJiWL3Wjl1+XuWwjPIaUsj1RLBbPbTHr94Qdu0sVQFN2cKrl
ZgI40OvoxJbL7AMYoBfdrqkpngZR6Ds7Y/4Px65CooMl30MzcEZi5K5SG0SDGMhCLOLZwEnDiaAd
SPFwtOFSeePZINM2tE3KobE7cjhNT/ZSTciBY4/fZK8C4tEnDJIPfMYaxQCIisTI20s2UX0PzOcP
OdjpnSNRsFtQUrBCuL8kFpt7TyldRz9pPSZPjwtjW/sQL0/ILS3/rv8eXSyfiRb1T46FJzGmY/+E
apnT5VKVEWCfsncQUROlxY8MLSw9dpXdJGaCDefaH0Ml6lfCDrao5YBP56EPPUyIHd7Gu4PyzM37
DlFztZl1/9eoivJsuVH9sbE7iikEq96zaHkRa8JH1tVyk1SZfOJ4FX3ve+qxBg4U+gS1d526eJMp
k3sUBwYy6gRRIbgKfW6347jEJymX7C6eIQSY2eFzGoEvaCfkH3kPbrBHObiFvOqcxxr9eebKLxnu
trUV/2qWgISGCsEhDfORQvmog/tKXaEhcwDQOt9GvFULNkoOXLr3Ddsysl0X1Sm9t3Dbj3p6kqOf
oqZ3ERoPrNJ9XZyoOU6MhHYwYv0/UTjGHFeHx8ahEiQuIZU3obRV0OfD9MXWCeZShc+4g+Ii0yA1
q1mf2PvR6RH/i/AcY3mABcvk3/+lS0Ahw+g3rw5qScgmxck0Cg0W91bIaFjlBDwFj2wrF3PSNm2V
sXs87M0ShlpjvIDhgofoMU134tH7Luv+llh99T6outkrzUOG3bTpa+xN3yxlOFeVOcUK/5l9LSbc
TSWamkM1I9nbdGRwbbNJvzALxhmytERlpdTTApLh3MjXNCdST6Mp8gA2EWCyxOVHolY79AVvZ6F1
Z9MfJ8CC9EKLvHW+6en0nfpUPpOyHPuzurHc1QcAngVS4lrdlMsCo81JvS9MeuM0onAsL5BxW3Eg
A4aMC3Gi8zzM3nuqWZduFsUPBTUrsk3iSGz9mbrdeEZMgcxfR3lt+0wUyNmMnppqkUFKP/tmVN2+
lxSNusX0wWuymbAe0sLnJS2scMdT7wEZspDQIYftzF1tye/YQnAGEn7E0uMFMWPeTUREyYtO36bB
xPvBEBcBi4FFPlKpeaLFUmxn3Lj3sf7lMQJbwwkZPigCYFO7rrT33sgbnJCltetMshIBHCUXL6yY
lP712OrSl4amxeHxpb++/vhTFbfMVDSwSn4RDjtgNg7uJn2+/nVxFaBtV4Q/Uy1qyaThm7HoR4YE
xi/dbDPtMNGEPo2ol0+TUOYx7GzjGQZp/9Z9a0wUgjgIcGo27XTnlWZa5+n5ilWtuRE/jvW39ZMv
PXikTRTbJEotvPymVQdMXweiYKI7RBTnOQzDC5vD9KVnEEqdYQAfq/yXKkXKY1o/KwtfRaR39puZ
ssEngzoIA/TX47yKJN8+dqNLVEuquN1QzSmfluEjD1nqcD8mPDHP0tLapyzcG+/wqbsf9WT0azOl
m2CIKj8hpeDjIOBC9vTqHpdBH+FsILDlBX+jLXD0q86/uMtF6/Va34zK/M3n0ga7b1b65s93cEjv
1aBjBP9fPw3uawYXMFOG9Kq+j+78k4aHeXw8elwkyOgD22HNTlMZNXYotFyNGE/CaKqNbeG6JD3H
Rj7QWAFt8yeVhfbt8aXHJa9ig5sf3M7fvuGG7Zsh5K2pQW97bRxftNmKIK7kH94su6DXe8LaLHJ3
y8T8PaST/MS9RPd/jsRROkXxOW3yZX5Z2cI4uk19p1ilM+ya9rOyek7fs2G/o5jhE6bp9VvikrvU
eLuqq6evg/DVFqs2g214fUfYdDtS7OKXeajYo8PJ2j2q67Q8oZJeV0lkBW0u0Tu2OcG9UxMaOEVZ
0ulV/bS9mBOYWRLsNiGTgCP3G47VYrxrKug2VvOh6/pRi4BnKaN6gcii1lbNI5CjDL0BNTFCn7GM
rdLGvmcpcUm69XsUH7T+OZqabrrPW1yA1JdIk+2URNa0TwOLxEZ+sSZwF/cxIy0fHWG+rKloVF3a
CE38ybFCx5Lv0A62idDEAo4SJNwU8NAwgs7NTku/W0yCD1biAbpjMo5oZRO7kFRFivvcp9z00Mwx
3MbQUQNTBM1SnXRL3cOhRdKk4npdTWirW26QaggXYiCSYEezyA72xxVDZGuNWjKDs7DY0+jSIXtv
n0QoGYYvf7EE+UmLItv6mvejXLqfdoconxH/ujMauB0cDLdSUbPFMWfkIfo50v92qDPX+IOZ0gAp
bvpSXnFcwTSmvRf6t8kigtwpPO+oi+yY2CBLGIDWQU5QmQdTZe01EkTJeKaH2ZNQ7n9WqS1Xsp5b
jKkuyZLENG9nh6N1hxzNNxRATAwvIqWAYif7FoW0bcjyaZFCLNZPe/oMkb+R12vUl6lGqhzZbX9o
sSPnA7ZQbD3BqOziaW5ZLhLmubVNK2yxwPt2euzD4qy68iwjNaxb6vTVbFlQMBL2SPpvm4lMnpDE
EWpqALtVdO80yz/rBIzUXgdQpeeUn9Q4talm6Fjq4yrpsPHGLrLzrjqmhr6vRoJPbE9pu8rRwfok
o2TBx9TlQKNft4X8qusAJPJeAnox63Ab2gQLTLQ2NeOauFm9jiM0rAKV9Cgs+6um9+vQV+lazSnw
YEMdC5QchyrBodlb95jZ7ZtHAialakevDem65SJadNqQqKqJ5vdCFJ1DbZFesaNxCNrp2eAfZW/e
6MHke4aRKw0k/zGskuTYS21DlHW/8cgZwOgFfm3OgYBMofcZN8W6ta2WIEXbPSQ1aXy/QnzjzyGE
y6Grk+PcwQqwPX7lFntgULZ4FKLUWOWL7BuvjNNinwJCu+lLNzsPEBmbqKVdiulITh24l8gdAbcy
fp5WTTU2qCeyZ+gGTK6K/icYu69AOCYQila7q+V4G2tMchhE84VjaaDM2kzu+OnZMWTEzPUWlXPg
Odkbgj17C/GMtaincB2cXxyitqbp/BRoIja+IKCsHHf2nJEB26t2GZJmG8EheGV2tY2VrNjpxLEH
oUQ0mQOMY9IHbhEEIaO+mSLOKt4yjdFxaUWfOFRpNVa/yGOxd+5gdjcLHalrQ0uc6/YXjnPnvWah
rHxrP8/hR1pgFm0mBpUORsxgTMxPzcVGVwnnHiVGgWkOA7YW278S1+WVjrWvPo3SXTl2Bzfun2qo
wpTF+S5r8FkEhutnxL4DcJn9s8Gx/6sVt/u0Td2twdoLKorPmy1/Ka//FWZMIckMIewyIhOjnuQe
tABxg+X30ckXEMgCRoK6vo5Rc12ImrdWnm4ZWweeLKKXvjkCA/6Y2ZZ7Qia2nfta0z+4WSkE/sgE
tQDFfmfGlX1OkhDhdDMCUCGxhg2ApcqsIdtY8L4kOm0x4YjQ+zxfqYrMCOKVIXqslai/Ew1zTSxR
3yGr0zNOARzR1QAU2WQ/1QL2EcwR6eIacmM0LhJs59jqWhd0g7hNpX2uDWTwzIjungmn3PZJf2tN
kSzy7sWvTMkBFBSlQX/pyKZaZSnSb70vnknQwfMe1l97iQ5jkphAw7mXm9g0t3NT2gH0Q0TP6akE
Pb6oea6jW979rk22tSDpXBq/NVo/25LU4mzItaCZvDAQ3Ho0deZ5g4F/oLPTUHZUA8LvDjUy4PXf
RHGnoL/8k2y9BE26/sEn6UMmcAvRzu08AQfFVobLrTaU4Fl5xZTRbCoTFZ9doUjTHHgiXfET5hqs
wmRdyggztWGC231XNUDZvOheMqn5QRveZIPTGp9IvUZVigrJYYLhZyAHx8G95RIizRQNaOBYd3bW
XVPsHfSYoufGRytpMpCn3jOPltLyIyZDXPxxc9bz0r8S+JRsQ4+wBvu5i0iAgKx+mU3uNaOZ0os2
ar/HvL3VuM/2tU58xDQYv+uy/KDzgi4qzH7XXf9WNvOXZjavVoyXHYtObSN/piJcSKcW3BufQ3YG
ybiRn2MLmqbThy9yEm5gKLxpA1/HWAvXNqdinA3unbiagid/rhjEt3p5KFzuD7c9MGHfukNinLi1
XgD6cMrICaEfJwwFEOIQz+/TSRuCFEmYl5biCH76LNzhKlD/E4bpwgUPk6Dwx3gzRThNWk2WQZck
3a4o+SxluFHHiXNGKItrNogdRoafc6Tf276+GVFlXjyVBbKJDiIpjQ9vkYcg08mRSydffT/hSZG5
m/K9lyGMSppWLOto5kxauKtKS9LdaIX61ZzeJmNCXBqfHVdHnFixBpsWFiXTRi8CP13Tn/Hh4V3H
DX0Yk/K7D8cn1Tp367TFWtdNus1m1e49k8pDaoO+DqcIfVnrbDvczRe75vxegoMSjYlcBMlIXxW/
aBH2175F22qToUADa+0vdnxElhv4rE+zIP5idtOnHhNYOJ7n9ntZEyJRCHunCn1f59HXUK9/ls6I
mgksAq13uBBGei11OzswUFhl2l7TOhq8WpRvTfwXeyYtT71mvkOpS73qu5nWX5Ox/1GPDsoaLDk7
mrUDYubpMjQgYt28/o0j73dqlU+4oXAiMBM4eNjDVn3rM973kzowxqYOqJkYIV8k/pdV7UP4sRry
BRAikkfLrOK1Hs0PA7owVu6y2dBdzkPA22VWhVie52fEtTios/KQJYBJ4957SnNE0X7lg2QCRrE1
vQERmIOCzLG7dVuPx6KnO+sa5MOEFILPhMBWMHfgWY6bLMVWzujqKTHAIXS0T9eOE53aRtnHQev3
Qrlr0XjzuSky1FWNL24OQfPZfIsRyf4kV/0JA/h2IAHsrWXlahYApSle+Virq0RmP+dQfkXv7Ybf
JG63W9MG6tCiIqlQCre9Xx9rE7OKPcbnVFVcZLR3scfO+LUuPsXVqs168i1qsWucAkCjpn/zotq4
1UWo38B3t54WHXwYkoFRZjvUVJQ+0/weE+i9buzsK5Yf7cU2VHuMELusxlB8tIztNlloPNNAEIjR
nPyA0sQ5TMoDp0AkjstdcmBQC924hkwSWuNwK3C1FkVrBRyX/3s8MBiyswWh0pY7sJbDUeJFTSNS
fSadLhiMuQRTu0ZDxBkQqhMTU0T1Fauf9Sqq+tS70LBGa4O6x7SQ847GjfTk9FAm7pGz9K7KfYYr
jDIPUUaKQjU/iyzkIG/Tc5x2/3V+liFIx6oeqZVLTCNqKs8yBSQl33BNB/Ld8v1/yydDeOWC38Og
3cwkzXgd4Jw4s92tR6IO0y90JS47IqLBqNwqXmrUzSgEyDF9MSfne6TWnplYDM1QnmTJeP2vn535
v2V7eZaj8w8YFnZIwQj2P58dqBjOPlPLs4vYN7J0hNYf5eFT5+wwF/JSKvLKnULfFpk9PRtW+3Wc
kg/HiC9sO9pO1VD19KQ6Yx0wQLOwkpQmneVCOxD/oX/M+HjwItf/l1Ay21gC8v7jVfU9XXim6wpL
113aaP/5vBslQP/kHei9x8AEDm12xe+N/syfxBmdFmHThf4NK2l5mKmw/mhi4OXAB9NskoNwz63G
1hnowzXTTpsaEQyer4Jm7LeokbJXQqNfI38qdhG6YYZW3Y5VvEPvWOjPWBz15w5jl6Zg0M2YtUmx
gIygSw9IY/7e605/7sp0wEusTNgPTrxxWpCgmJWAQdrEGVQVeIHQS84IvotTVM3jRuKioFCytl0o
q3vbGeqFF8AG3EUChFYD+lJpzSzcoEOZ62VySuAertHPOVgnh4Qle4RJ06YJqyK0toMCywVDDu+T
rD2Pd9eByiaxoXPWak99CZkoS4xlwAt3s/K7LQg21gYz84MIQyDEWZC2/D9MfE6mtk8rS11mUcV7
O54igsDtdoeeXgZOrcHgXy6Ph2DU31N0jLu/vpTHZbyjd/YOq4G5WJvRRmOTyLaPH3n8/cdfdWNB
jgG5MXY4xzexXGSJBdg0u/Pc1FgwKo6mBpjujTeVjDcZM7EGmD/koLw7gv+VXJqJTTR4L3SHCPcw
gJ2bnH6yvp2ApHPJFdyJzkGZj4Ht+mh91YY1HY0eKUlEI2M7En1OCd4RRZKYdBUqvLmPizDEG3pk
e49XKt3i5qkgrUj34Cvth0r7Ah8ypA9CLytisXhoZ8ltYhzjKX0M5qJ47lpHHujV0kfVrnNLLtZs
mZfeRwoKQeyLQS14nGILYrtRpyQagNkf1SSezKZGuuGR9AB2Ijw/LqXMgVS4CqypHWvnQq+oifWW
5BjqrKdmqK23BKCir6Xzy1yWJoLC2dxE1FJGHLlfI98c8G2BQCGbHubiyKiplcNaJCTX5HS8mXGi
8J94L/zZvpv1JfN879aalX1X09XNbG3ndK0feCOCgqFpAddaYuRI7VgBaTRQ3utmOt9HPpVnPMoN
Kmcngh+gmnbHCCTsVrOb2OeWc5m2DEuxeuXBQ4fJZksHZj6NWlReCRSTjA+bX0BHyTJ1ixZPRr02
5WAEo+XjJTUn7ZluCWNRuqFrWpQpjWriFEppjOtsuU/a5e4ot34k8gNJftVHX5fZKmK8ZTVF/WyD
FYSTMROlsIAEmCj5ZwcDxHZgOSdRS0LGJ2MMsK7+xTMAX9g9KetECw73PMItUJWVu4nFcoZJcmh9
ykXINhdq7bpjE5jYbVckL6hCQZdtPIzUKfoKxrFJMHnRT8UOgTplOs+zjZIXVr1pSoIyRHVsvbQ5
mn5NaU7366BNibomocJLWqEkC6XPxGT5Wsp6Q34Z1pNGeRxVKKFRgHpS8r5q1snV/CtBcxnPto7P
aCh+hE42Msy+UDTY59B2kK/m5SdzeOfkhkME7ajBEJipYtvYWCInzp7hkghr1TbHE71U24QUrv1Y
lAgwNOMXaorpS7zg0v2qsGELDgxwYAQrZ8RqjBq8QEqFztPz49+4ds0Dc8v6WECR3AwsN2s1aTA9
B72+p9YcHbDMntzcVzcraRyK1Tp762JuEa0NKrvIz4gL012vPP2qubQ5vMbPA8tFxWtXw8XCBY4l
1SLUpUoh2xB376XpZ7cAnKesc4kxMOhqoHfAjo6Wwwy77w8fEIGv8yrVPogbGGFUBd6EKAh+rNO9
o/Y90XDzD34xuvtEb3/3cV88JfkoryUZ36vWsrorCkZ7O7VWcnaGbDr0Zv9Z9XQ++gGz8OiOmwJj
5hQK9aHKL4mNZDeyOGM0Q15Rn0DAzPtr63TLdEWr9tg1+psn/CCMjUtChMotDG3tOJVeQ6BIvNJD
i9oBataVWoqJ3MypwxhKDf9b0++Kqlte0GVUaWFM0whToP8vftawhc7pADWqjaIhaJaLTQdt3fWm
s4Vmwg7qSuPAsK14naFzH1wOHGQDUSpaIWim3IQxBBrzmJCPsdFoF3zX+gOInfJEr0buCyec19GE
WokeP0rrorjYvAofxRACNA3DMWBQa/5J/P0fBHr/FRj9t9Tvvz38/zIEXBCG+38OAT82+bfy578H
gC8//ycAXBP/oKcudN9z7aUutQ2+9c8EcEP/x2Kp8HzbEwJq7FKy/isB3PkHnWyHA66g6jKhBv63
fyWAEw7Oj1Lo6iYmGxs2+P9TAvgSLf9XgQdnxRW2L8ic598gnsj+W+gsZbpn+oqVvvS08iWavPsY
zyBtxqw7RDULVUWy0GpOJJ96U+I2F3Vy1X3/V8TxbDcbDqbyCdWC1sG4FrT8lFWR1o0+aJ80+397
We9/ntW/p277S6D0fz5Z1yWs3DYcfnPf9P4W5+zlhV5mZiZhg2ScZYjkJJEh0JWHzUbHmUD/cwLU
Md6HOHcRwE/expNIx31A/KGsP/v2KWQz3LSt/fXxe3V02Nbu0sPVSNZjnnOPaoW4i/86nbdxUngQ
WmhYp3QkDsYvCgFBzOz2oTzo5cgqDlMET4TBfo9Uu0PMm6qSw6DxPzk7j+XGkbXbPhEi4JE5JQla
UZQrSVUThMoI3psE8PT/AnQG3X0iTse9k45oL5FA5mf2XvuGXF3fWiP8cBjjn60JVjM2F9NzspgS
TGVQrpApI+AtAsXN/1D5QQd1VQ85riHlyL2apONgEcvCSxyRvWEbzRsiY3YUOCmuUpryCamOPM4M
q7ctAUcyRX1sRRYNPwKukP9IXnu4UtieLGZaWaMZxZ6BKG7EMp/NpENNRbow/af91LMOsZxq2fWz
8Hfr/Go2Jq12zGxMC0VO0BN8p+o8E9Oh0Va9tlPxQ8fUwFwAhW8/E2CUMkjC1vl15vztyPnrl24u
Uer/+NIFLD/pGA6R94bzjxz4Zoy4WFO+dGNoWXYNks1uvQCb47AlmIw/mBWCtwXlGeBdvfRDf1MF
G9IaMT+KIPAJQcAiAuT+O8e7c+n4VfK5jsDJz3AXJvNuzvBfel5w5+BA/N/P7PJ+//ePT2NqeoZh
erq9xNz/pS+t2cmls5nUTBfJzCmzgk2yk8QYLbkvoGkWPJCHKUm5sobHdtFqRYJMNk9z78u8IiDK
BBOUmi5zdo39Tpl1uyW35v/jp/Q8BtOupzuu1P/R5w0mOcJmGZLzUM8PjOVIOKNgDFygLBYU/NOo
f8yxZZ5TEltrhDiF0TiXAGPMfVenhGNP3S4LuxebaR8RcfnFCuzu+C8/438dVcK1OCmXF58ZG+3G
3z9JD7RaTaISIatTZOxF2384PVOGVQvYIaDcpgafFzshXyvTaJ8COgYMd5clHSkHy0e5BMSAhQy2
iGW7Q1g/mhhv3MJq/P/3nxTrEIeq6TAK0r1/HqpSs1vsxsRcVXp3tApT3/Qc5uwkyWArBk6lcfzl
RuBUouY5qoBitPV2doFYECxiAw1SBzJECaHCwLALLYDgEES024DbeP+/f1Rz+VH+9nYJ12bfYfC5
GpJh2j8+1BE2WmItel2jDX+rts+/FYMNldMEYs5HOL53bPJ2pAVJFiQY8NtgRok1YW+1l3OqrOki
G8okKxU7mZD4QK16LhoGyxAK38JeZv9yCTj/dR7gj3BtQEW8Tpaw9OWF+8sL5WXswNHhF1the5/1
0n8F0dUxkMNmwLzCfldMA2KKJHsFgsoZ16af5QRBKmROG4YTETqsfAgNgQVUCPcP2t9PBw4Idxlk
dZBaXX+zYSOtT7gyl0N+QAsVtTLZJB16ZNoO28ccBm6uIIQ3EuELw3xmtlZ7wD0uNm1lBuwEGSSs
YqY8yh+ytJ/2ha2+gRGwH2WqnIe8ucROaR0NhImG+CR/pSc3pcg2jg0lNIIrw1Jw1IDD/+9v/B+D
Mm785fPjKJXSkEtB8o/ztCw7/OY1EY72tJAqhOFeBAJSwH5c9LriS2VJ+Q1ZF4vcrD7mpL5WKdjo
0g4ZiTu9JABPSZ+pdKNN/zInM5bH7R+Po+MZjk5dgipSt5cK4C9fLrpMLXDsvNiWBe4c7uDsZEdh
h17hBj2w268TH1M392IiUY0tqzgvYYWAetrh3y6e5WT++88iIK4gRWT0YhmGvpxHf/lZXG+0Eafp
OVHHmgdOrolvDG2mkzbJ1/XPOlTiF21Mjm41TfedSRsD/eLVSQHarg9I7mRg+xOU1AgEjvACY3/W
Ac3pUwMtNdD6SyjoTmL6s94lUUxBqgBhEP3LK8NbscwX//67SFvnBjVBd3CCWstL9ZffxQllK1xM
59uejHX4zwSZiMw5T7Z+Ir2j28aOJvfxzG4Pi+hh1aebTgVxE3LguLwEVje/Z6Q1+lEJoNVSToo4
pK/2Q1CaO9jjLCjLM3qUS9H39TmBsgfotnpQYHoqUD6AnMzLUA7uqZLErK91V7Zkj8ZVylgwDbtT
u1QeVhx/c0TacSPav8I8oYfCyqOyYSmmyBp2P9omiHnZJrmNxvCnObG4YVZwsuXwJGdoz3ZHIGlW
Jh+VHf0agB0eTYFpfor6O7suEH1AwCLIu4vv24Ur1waYUTMFk9qRibnXCApcDSL04fu1EnM9rfpe
yuJ7Qo65X4ucZNc2fq5HD/t2juWkIXvGI95BLppQHObxPdjQgZHWVUvZNmbBFYsTyjrMAjuwFKNv
KEvtUOQ8rwWqght8T3ztjcWqezDK+C2aWvsoY+NNx+G4d0baT6w2+tcHFM85GvyhvJKEdDS1YtlH
2Xd6G40EwxYCAB5+WlWkH/E0kF1TaTeb/ZPHjPToEEVxkLn3aAl4iZ6sf/E7RKd5Hg9yzXYPUnB6
XfGeAwLYZPCkDutXLNxSo9IVW09wh0Vl8XP9qpQiy066l5yvWE3oNHqodPvaKX7atjY+lFqgHzoM
4Ru4s/x/Xa8lusZ5aQOzvwREF7msdsl0cy45Xqz1MsGkCVA4qFm8kJ7BXgkHTFca5kEjcILZTNpA
jJKbMDGbo8eEDdsD7Chh8J+PotnYdGog+WQ565N6etY7mFlZl7/GJubIGprGzkb8iOZAHqYAEXU/
j+jf1KkdA4js+aHvGY/l5ooy6MiLYbHjjyyLjmiX96HT7D0Rx/dBqDB9EC66adA+X0NHQClMCEKp
cYOj1a0JJg1I5M7JizIacewtC5quGPky2v4wjiUNCQ6nd/VZeyyhdN6MA1I4eRjAdkZ2lO96rdRR
RQQX9rjdhiixZSrkRNxWE3rOJrFPNgHiuyiw+GzrXx7CQYzSyH1d3FOtY/xaq0gGo+w+PGtXtX2y
CwvwNGpfA1/aMwTih5nFT6N1vc36kAcoxJ5dnan6whyZK6r55eWeUvdMptehFeo6h2AmqXiMY7zg
VgRNJflsvFDu3EV7UVr5cW0htUg7mmHuAF+c3sx60MF/GLcmG71THrBsG3JSTOH98vElLlJUerTJ
KoZ97753dv6NrZY8WK14wnbj3VCZL4COBC0BnHE+/SUPnQzQYjM7hJe3VhM8i7r8SOfhvnShJFae
1+xkCWFSViDTRQNvxFMO2XEerkzM2pve4oUvGsJ8i/zFqoxXaJvxVzFD5NyLVLrtI7vL8F0xWsyK
Fr1QGOwhA5O3FtdsL0oUh0ZFlISfJ/1bnXqf9A53iZEV+3CUZGwKvwWYvhWBQ/REtWQytBEBd0uD
rY0uri4ZTojVOPhS23w1xyi6gRGIknwPrOR+fU33lkPmrNOkCvS857HKYrY1KGe+yF+EMUOSi8me
MWcbtC9pLmDC1uJ3XXb1iJ8JeWYcWk3lswUZieG+9cRi8J54LAyMLdKpAGI1OAGeZfb/KQEPxBNl
+c/1419PsjlwgXPWxhO5aaSwOMFDn7OcGdGdEFfjQobvAmzxppuo6xCXKtmutUPCtHx9iFwZ3MkK
ZuXXy2yUc34PbmuHs9Q+ORBT8LUroj+P65PWLP2sob5O55r3XjIC8JM2+YH6oyVZOdp2S2+EYee+
1yebVLJY4vcnjRV3q40yZWu1IJ6XG9cDgpOY5nRy6G93nsvlTRPZn0oPjkbKwNIjc8MN4obwnghz
EMIqnDwESjozuFC6G4i/cBJIkgRYoxXabn1FsE9Mx8ZxIQbE5hGhBafI8iI5WCgiy8793o4OXjOC
+kd6P6HLwfx1iZUB5gv2mY/dcsIuyb9G8wH6EArSoTWG2Rdhvyf1dQoTzpU+s0+opj+ZifpAedID
vdR6/643pstafTtAbCUcNSd2fCzOMXEsCiEXQ9sOX7aR7Fp+uwAKNBnCuG1rET/LZp7/8zX045NM
4LyNASqxkMccgWOGuS8cXkTX5M/59Cth7BwgpXyNnfklban8QKQg7eskG7bWsC9h5R4GV7sj/M87
aiMAtzoWdFbpkF8CFbW+LsgHqOwHsiiG0yzKO+bB8pbEr2ao5BV3pL0lpsp89N5tE/LnWngag9Ix
AwO5rNq43Gu6sWN5w90elMGZihV5WKGNJA+hXF5Fy21sfxDZrlM0kWgpk3m8xmOBbrRkSCMt+QvS
ndq7vDZm3OzdaCbfw5q83XrWhgAQYYsWhDlDCTk6U3hssmDc4zECnJMNNEDrVzVYTJMjOGVpDSMy
IZ1BGJyJBA/bx1xysIPlajd1pXLfbvPqlC2vkJebR+gqxNx6oIFZI5qP7mjv2OMSJwNv+btKEQzI
/qB1YQLrlC+ZxNttpjfhNdGjeKdh7snLQybND7JPnGe3yT6tnGgiVv9pQRJ7sXSza4e+PhEOL3BD
NPsdnxDFjGxPiaunZ4EGhmUiXajLzrnLPVLUrH6C3muKbRE3v+JyKPb9AFF57uMBrsr0nuX0RrOY
b0QDunjced7WIUA5kdvY2AVbOrZVJpaUA0CJQyoQG8x9OPq6Nnl+zLzL92Z8Wp43HCGIH615NDd5
P3ZPARlYPLdMFSoJQWDKSt/mdD4AoFRxgpAl4rxe78kqs2JcHsFzNjqEWbR4qsgOj0SiTlWaII2u
xw1qESQ2uW2d0ib8oSt4z2aavvVsKtlPUV2nSCagrDOLjLr50QmMaI+TnKy0jB1vXe5GVrwsv6A9
oF6BCyhCjTOxOakuYRdVoELuTfBEDgz+8NmbHIuFITpQ03Vf1ytbMz5MqSTwN7GfmS5wodbFDgBe
ju5ojvfGBPR9rTXW1zcFKuzb8XQ0EwJo3ch4+upCrVbtHJ3IvsqREWnpbMMWjKWRhPHBQuCz04ql
enZ5ywfsYXvN0+Y93Up9KjUF3i9HFYgH0WKSVc5cbFDEShJEwGev12UUKAQ54ThsAoJGr1/nNpbf
T5SVhB0uprSig64rpyn114NYl3ZwkKq/b1pOSxoK67ScqWvvj9f504oG7brkTVhJMvhfI1aZwO/G
ZbV1ZTWw7sVOhWayYGSwFmOuId4k2q6wkP3FcTKaBqsAzIMOY4hREQcD3XKgHtYa0FrgHbglWN8t
l5MzDWiBeuMwtwThVERQd6zJ7QaMdPwQwO+/rj/ikKV3C45dcjfcloFrWpYXM/Ay9kotwXZdW59G
tV/f/TYJoNQmxNCieT1RKncvano0mYfeCzKBxhQ7yXKQrNOD9XEvmx7eF0lE9KxMklR0pzx740Wc
/nkaNPfFHF+D5cro+vCWV6131b+thY1TkocVmOVvXc5kEyM78Jg3nuAORJthdMHzRRME2xyLaFZi
su7b5orB/lUTWX2a83gTYaAMicJMEzsjarAzkBfja6wEYQKFUSAOXWbcdUK48QC5F4IBEmEDq13r
4vExkgoQHuWuWvh72JsWqj7gGRAex2X4/KXpAL4TbZhD8xI4GXlAfCkn1UZkyFkWTg7riLm9vCIG
+FXNMBJQi8WohZhqAN/PindCcW5MYV+mobnYYR18G4P4akz2iz0GP7TQi/A5bCNkR2WE4HUYbGSR
w3A0W0KVBYDIHSO6QLcqCF/NrXMm3qSQr0wxqAeqLBPfFp3nd2ioPPeHWVOxEs0V3hzxUtcAQGk8
DqY7MUut609Yu4jp2MdsJ3c+okfuNk5Jaxa1Ub8NTA8FdPOLVBrIg251ovtBvjhHhDiy9oAw6IEW
GJp9g1gDDt206XeNQ25hgi58axnf+44U1rBM+92KlNHwRTtJxWa2hpGGZA5OfwNnk85xu/4rmYH9
JXXnZ0wT29lAU6vDnUQdPL6NXUiIpjDfS6whKPHsxJ/BkZohpeOASl0fiDRZuslxedGeyRohKTrG
PKk7P3EcuLs6mNzNMJNfYg6Fn7q1vnFdt4czW79FAXzMoUL+mAeeH1aeRXKxyAhDb87I7tmeJHdm
/Ke0LlkxTcge+Ze12CXA/ehlaAIFbSIALULpTLh9JG8xryAqMW9V5Otl+MN09E+bpDvwBiND19LZ
805IkBqIOBpjuZ8tcsN4DI5mAX8878tkb3vuxeX5gjmLuwo1gN+F6S6yw7uc1fndlAEq5KfZV0YA
8cWZWIrUjU02BLx6VI6qS58YXHwmZQl+f2rRAzP69TUXzC7NFGoEAmddsm9kbnxgdu0Psqeysgft
PFfye5RM1HNxTA5F4xyVRfAaqV8I2iwMEYqC1VL9xS2EBbMVsjeNeiGKjpjp9nuqq904wjISI9w6
S8bf3UF/9ZbVDq1VQNHCzP/UFbl3MG0mO2VkHbHVSy5Kev7Ok7tmFjYhKtFbnU8H3cymI4EK+zBT
P+P4AdQNqk+tNuAX8YwOaT8eLbQmy98uiiQ4EsF0cSMPkl2L6wSH+bgdy0+63fQSUKE3CRH1OAL9
To//RDVgapVBeE9J9xt1wlvGXOImwfmxJX4qMzEK5cb0QxtkRqFLsIoTYYZ2k3AnHP7ZAz/wbujE
pUB4hrKgYG5zGMOkODExpJkP34gRJviPBUBpg7/p4yWyk0bDfpodcOX9dG1QiMYKFWl7cJsGMStp
5BQOm0XQQkZDeomuIVg2w9D0O8afz+CdnyYMoDOnRJ/Pn964HNp9gGPHdZ49zJ1QAkkcEHwxsABP
Sd3Bhoh+dzXoHIchkWk0M7w/RyLsZmjQ6PInTIlvdavDtx/EW2Xgf0RG5GTfHadimAf5r8+C19Dq
mVpBqgryOd9mqXeiVvrmdhzD3Ty+6MJ8kFxKQZ48UmBe4zL8OUlbHYSS57pPt51eEaJkqHrfZs64
8zwY4SJqt31Q2OTZkDDvFM4r+Qcphsr94NE2jSlIpqj65Oq+pXlITFIOHwTnYbExvfgPkoEalwIT
V9zVaVQ+Iv8MNriktX02DtS4JDa7qe68NWb72knguQ6/I7ApVDw5mceqy6xduJgNYxjtlUNxX5j1
Bywe12eq7e64Np7zouq2aaM0H7UqDgpQ6UwdxCvwxmMAzTnV4vHk8uQkgTiIOrprUJnbMkFMnhjP
TUKoa+2eutodruUkfveuJbdBR2cmhuIzTLGCTRYshxK/MO4PhIM8zQTSALKFo6I9s207Jxm4jRAc
Irre1sWv29wryzzNYQbWQlHNVF4FWKUw1EFrL9mMRwJvdbbR0ncc/I3vlBXlulRc4pQJeTm9TaM9
Xew+21Wz7R4RyG+L0ag2TOe19LNZjjJsAFwDsF1l14MmSklpDWheKVEMTMyBk+0JJoXysbSKFZzx
QFRnMowTJhGboBP6zsrnXdAG39jIj35XxwyMMsMvO5LGomHCzYwbLmsxKuVz9e72AOop3z9N8xmV
UcIB6Zpguw+l1/wolXmWMXQPCFgnHRwi9bmEbTHhk+1sTKWpGvZwIWeylMNbanrn2OSc7T3xHg+R
zrIV80SBAqsxTq1lPVBvIHtpCoR2+nyWHiJG/CpX5sy+ZRY6RcmkfDbj7a7K2HGX9YPoOfG7XJCt
NqXx1hy58JvO29otUwDPKj7tobsVYt9VzGqCNkFKb+wany+RlEJ0MxmMSs5o9YxSC9G2gFBFMk+O
1/FED17eDeVIwgddFB8NbqqZpGYaKLTEuuMcBqfnGJTzKZSBDlhk+AmJQG1CbzgPiuUC3F7m2Pcw
8Y5Oi/XITWm5U9fc2yGJXnHcvJu8qyluUtAnKJxR3R4XPq1F3qxRFJ/eYOzKqfqYkuql6eJP2K3O
LonM7mwSILlFj5FuaiwBpLMaXEWZUyG++sNkM34sPQePAu5/AvxUfLSr5ExOHLM+1kWWhksicT9y
wYmmSvNJj7V8K7pP1AU/OkVkA9adbqu7bJXsufVzCcV6DLTuovoatHHxTZKhfAmimy6B5DInnv2x
jXxMIT9mrAHoVq155wZjv3VH8KNGT0hrYWAPSk0kfy7IpJFgBR2UT0rKBOBqAk8NkrSRZj9yV4a7
xHZeW8e1NoM7UEjlzrkW0qcY5nSx2ZdPIc57oQdbdKifmiOYoiPqdkOAF2L6o+Z3DVntydHF84Sj
Hh2A7yg4bV1F6d7hgduZUXbpGQ5A8aK/Int4W128yR3u8gpuOGOMq2ZT1rgFeXqJRmIJ5x8rD9I2
wpoDtJvvbMw9tVZ0u4VavZ1DO8XchyOl0Gffc4lhHANza2gNMAn4xZty6sjTkDO+DfdxsG8uAqhi
+JlG3Z/QtAl1GBa1pXjrZ1oIZQ8fpXspXM43LOrwCFRuHc3JR2oKHKBh4iQqQVCtdFlukcqY42O6
laVV3UtN4auassh3W6K0XWrmrflUQh3llWAQoWnAsAQNlZ8YZB47t4jbn/0xyjtmY/IaNfCsSALb
JyRB+GlBUvlYu/q5iprf/RDPC+bqIa+r8SKl9+hFcU5Fnn1LlfaUEoKzqWr7s+8pOIIUT1SBvwvU
1gdl0y1IyH4dRf0G9wxSb9LhwBzKP8D2SUXBa+ajscW/hTGiVxQvWuYcksEjDjdR7imLiHdVjf6R
9MF80Lz6CidaM51dk3HYJTi2aV/qjwrXsdErP+g8zu5Q3+lh6nfWR1hhVewEQP1ZH2Imw0BAMX20
RzbTR8NSv+bafLYx1c91QD0UMgRoQ4fDivPaC9vXoWXMFz0T43O2KcAIrSBEEEUqwWkBno/IsDdW
FXNqlYTVNLWFP9igTyDXaJeyTZhSSlaQhMO5d/PbmBGnlPEi5FPyPYriU1XjTo6i8NGVD+xkvhnR
WJ1LclSA7rggkmYgHX1K9Yxjd5diqGEn4DYHQyhrhynPe5krxzkTGragW/hTtuDaPbEsj+vfZPsp
n7uEkPG6xRajFycvi+aH9Z9s4BZvugzaB2yFhRi2KHWXPzQpSdWytJsvnp216Hlh1ob72mjhcKjx
ZGaZ91IoZNXYiFUcUyomCKvKqeAeWlpt6CkccdK7Ss/CGFBvG2z4Zw5nTDrDLPZuuuhEAAEcW+aF
23kkcQ/36QFrSpyENgFE1TvWRLnnqOppAsPaJ38OuloAKiOpYKotXX1PSlaaV+oW9I63aQuMZcLC
IwdbPz8Z6XvTjX5OVfIA0hnXaIZJdiUPF5bYfy2+WSIfTB0RK0fSNM7NKSf0GpF2WR9STUf5DkvC
58wRI9cSBna6z9pGlIyx219FoOksO1/nL32pnfKP2IqTAyVuSgszDwdVW2pvYL0cLMjSKR9i5nao
UxSxQrPdeXv2fXAziN7BdvCna7rmGxfTqj1b2v98tChlgmxBxKFgErlbHJQxfx8SfmtGc3RpH7RR
mI0Ym31BUkU5IlwfcfBN4Xggl8UHrslN3f4Om9ikdvK6+3mEx2hG02nucCUVNUVeEQzx3dGMhXNy
FcjoZAj+zKbFjdE3rR92FOIwDiLctkaBoBx3pacF+Zn8TPqLnGzPWJ/qB7NZ7MeRC/piemoyRxxC
iQov67pvFG8xnmN4dKaJ7Ca5FdkUv4rxjYaADRhuKhZZoPvL8jeIi9An9/BdE716tDqe7XWsVNHb
p2H4msYuUbGTae302DyHs/mtSjt5X9VRfXBl8qfDsrqDM0U/5fXemdQkQBr/2U6JliSKMQLhl9ps
aCKCYvwi6q/rHH4CO87gNfJO6zxinfoUMYIJ4CrjwbYXDGKOTTfR9PuytWgvnfgURjYLwGXCaOQt
jzB5l7c2zWnUJ2hWtZEfKyNEzz+q6uuxhVBzDRVeN0Npyb4AOzyZ/TvExealS717+kjvOnOJU4zG
1NMIq4/llFuEZYX4vWuWbbNVcSUEn5LR+qVgdRjqqJhCP2pwwA21QJhDGjDxhV23j1Dx3WUm/X+o
pjtK8uhcheOOYD95YDE3PqRm9x6nxgvpOkTmzNN8jG3xyeh7PzdjelkXdRWW6H2GZqDGsLqnQuKe
XEagYuD1tCbKG3R6v1E1WaeGyhwxCSvxpCtZHEBcYFDlnbKYKTUOHELn25GnOHoWaIZRCUf9zuiJ
L3R0xhjrb03dvKkFW0E1TZlfVsTxgYwiqKVqeQnR+1WO6Pn05s36/3GSZOYfwLRTx9nijWeaQRDT
ElgSD3dfQsWS0evBi+SmtgPyPZY9ZaXC18AQzrlhU9rF/RNFpAQwgJJS8nmctQL6ljJYZo2JvbWc
1twzix3BZVAKTO1k+IIDF4A11I64JIYmgS5xbHqml5pT8BUQ9xtkGZUNSP8NOGPabh2dvFj264gL
UE5UtOxJk4AK8/50hv4Qefpwh1uQ4alLDqVsl0e85xpatFaYFtUuTCWUxgm/wTzuhd4hDYeeSbFM
bxHpjza75lPWmwDlK1JYUCFe9Ma+J4hpI2YlT93Kei8t9gUrCW9I3adlLGpGTXKKiFuDLAMzMW6t
z2ZB67pjPx1jnDFBhBy7wlJzh1z1uzdP3r0Btj4y3uPZNG8TeI5N2zvqS1zFHKregJldwuSYYQch
YaayxHvjTXZ8KErj6A5Tei41UEO0S8dgKqs9MVbEZdP3PzjYte+rZMcmmdNXAldK7M06+2OjS7bq
zIU+Z4ilAvvRK4Cvtstt4P2IWNVeSrOMzqXw7poaMVSK6qcDcslxXmA8Ql/ptVZC5bBDgIjnkcCb
SxefNIGpitaexwPTCnbmc5xE+a2fKz9x8t4fLFJUptZ9NhXDUlE3v1vXBTrpajdhNb/Xh6YfixLW
Z/2N2f1biJ1HKsitX29CI8UhwPHkN01okf5dne3eu4/iBpUXloDouc0kCahZ8GY3Dq7U5QzB/AqR
GcHtERgYoHHLfrME/AUHONreKEA2dla/mwRQasaq/5mJw49A+EFonR8B0SQVjUgzB+T1vhQ5qVTO
T0jz2kW6JGYFBP1lLCez1CZT2qXnpvl28BNngLZy7+pMhEE3VfATWhdP36KSK1LED2bfhjermh8j
1/wwqH3vPSPuz3Cw+q8viaGpcbAUwBiDVUixbCvtOXkxuqG4ukXz22rjYyyy76pk9W1L49mN+/pk
Tc68z0fD3DaZ8HatbYYPcVf+FsZ5lSpMM9HBDUKfO7EgnIdZHb2xg2IYan8Sow6OszAf0ZlMwmI+
GSs0I7D1QsVwIGyqcZ91XJNT3HvX9VcJbVHuQyoYSCn0ZHiVfLMmWBCEinusGQYfnaZ7z3jXHg1n
QQIUjV+AhoT9rYF9Y5k/TPZ1TFsNv4z4KGHzrk8B+i3nkqT5u1k6L4p6vsbVdR+k+c+QWFs/xZLi
9Iq5Z/0rb0D8Emc+g1VniT0i8NMt/aXjG+LTJD8t8gAgqj7C4IcAQ5GnvY0jvYBY+6ckAC3Vpo3l
ifRbNwR3JNgyQMf9a5h6ejHleT2DiAUJUO/N087xynmXRjSmZjz+mRWWe4za2xqZHUU3a+cIaYbP
kmoGNkMFt15oeQUqmu3QKcvr21qUlK22xN2SfNiXpHSZIeLqHIb7RuTgemS38FM4N9bECEweV11O
nyEu9u86r9IqRVwLpfWYX6+Lqq8/DSGGBwVjnrKK/D8RPOa2AbZt5K3RkmHX9j2UuoZUc1kwm81b
slcEcwUyZcjIDRLK+ywEeNrjUs+q8h0PHOx11NGOZ0sfPNn33i3WzzfpFOfvMO7W7wqcjXWMeiBe
lVDshPPH9biaFylLZBU7UK8G2Nu0Z/jBVh/C7hKHYG8GB56qMpO39R75EtCjjNJ+GDE+IC2dv88I
FCjoSAVaP0fPERUzdgXUSZrfJVnvji77o1pwIEND4nvQyDtm++E5waBFsAqk8mCIfhPqvWlw+t1x
yNwHlUjve1f+Ea52GhLyrEyI5khZFo5cRVy1rHsy1ULCwHEcYBJYliVeF7CGajhxld2zY6Yys4Nh
eiVYhvXVIi5dVXuOrj1FQHm2I1OZg8qm8dYniziUcX3f8mDBA9pLeueEcQRh7T8yLfiz7if7ZWlf
qeb3GDtbpRaQrtbchVUf72PPfRgMPoMv1RAFRUki0cVtl+R6E7NdNzQT8Z74tUs9vJdh1O4zTRu2
dPdoTpcDhzsGB3olb6V6M6fWQjtm4gfA/8iJXFE8s/0vFugwMm1WgIuYu+s7Nh6EUGMbJVZm/RJ6
i3mTkva3JYa6TuAkqIqM3BCGzvr3lyuw/NXiqkP2Z5vY96gPXEqTfeMFsY/6Q2FdIlXIVJc0uSQh
0a7FWC7GK57CiNN2XeVnxJBmBJrc7NE7d4AettbclHtrTm7rfzFEDHUg1WlX9AHTmZglT0l4qz/j
PDm67RTtgSlUAfqJsUxz+iYi3yKjAptPVW0xBGMtyhPJvCkD3Tkd4HJrMGFNUuf1b1aYyWNYag92
n+PbdFLKO1Rx0L6jw/pFuyOce29kNWMtB90YVUeznkiJMi0oyRKIdmkOfqIG6As1GkgehLXLWktv
vhsckKr8cESpdrIb8blGNQpLhwKyxmJCJQw9tZXvZZk/93gu7gsPGVrdjtkl9bpy240M9XVe04Tj
YJc5NXTwkaTGCsR6F1j2ruZjXK0bMz7EOdIZcWS1d9E4i++zhCeRtqzaq5ychJCQt4bB35K9IA6l
BRUnyQOYXFad7VbpuT0/Y4wdHwp+0F408SloNVIVRwJfPSdNsDRzp4VbdkHGdphI1iUr/BwPxkkH
8rZda41Cw3zbOKgWK6B+ZTn/XsX3CqWnT0bpXcuRSZUrMAzpBLjt10+VUAe4XuNw81CXpppYHKhL
7QURv0lzJBYGxHLHrjAmQZtHSvHYcnuezap6SwZ7H3f1jyger4Y9pF9XLq93tCMwwfERguVbQs6g
IpABwVrmRw3WGnM174mkV9QIEv9SziQZQ1xnYpFL4bVJXfUssd9+tTj5IowAlQjHIFS3tQsO++IA
cqFnfiPvmOPIm0geQTDgFe/IKexlK3cts9H1jZxKABPS20K0Ca7rjZmfZi1xD+tpHib4dpMKX3ze
iPgQjPnFrmEjj7J4XiM8Ri4wJowBOiElgP9l5YfS+AW+hLQGCMYUq/lycq33yFS5zkEv2VJT0y44
Ku/k6oDOgmiWPvxh5sbWqa/VxB3BjN2Kw6NphjEioV7t1+NgFedyfB108hBtUM9+PTi/gFb4AE1P
dUJa89gFEBXticUCdEHAlCCkItESRBmp93lJKQLnJ2iaD+M0AoHHyoYnh0V4lKN9SkKKkKIUkx+H
ghVjHKL9DMM3R1rGQRN0xo2LGJdn3TqoIbpPrPpxfZL1qjwC1dF9xlhP8VwRN71oIsMFUOQ1iF+b
y9diW2MG35v9dfVDrV8C/IMtc2tfkiZ9QUMVkPxcr1zxDSpCzcfBLjcQrt2DRrrP5JFdNhBF4dXD
fU7Ugh+07CJFPP4wDGAtqwoWKbb5FAbC9wgv2phWhDoug0vkFPdV54HUW87WTNc0v6uIX1qOl8QD
UDIJEBQAIahWkox3nmjbsCl/6MDXjlqrW//H3pkttw1sWfZf6h03MA8R3RXRBDiLEjXZkl4Qkmxj
nhJITF/fC1BF29dxq6s+oF5kmqIokQSQJ8/Ze+1LQaJcvQhcrLz64SyqXjOB32ZJ3d2WEZGFqsFc
qIRl7U1HAwzfekzmS8XsLLv29Uy1s2H0pUmnz3GIAbYzh8gZE21is+w2Ca7wG9EkB/QR+mZMxm9e
hPQ+lxSaaTdmKEfYHwMA+JFXUM90iz6f0GjGRfa0z8Hf/qIvz6tbbpWTBxiAis/wKH/DtvwJ05vA
B2Z7DMOmjap/YFlmIXLr53hJCyJ3ifhIdjyUjjBSu/Z9PcXspehe1pUZsXoyGO/EhigXUTEWXi18
ZNSRFXOlJkY43FTEG6fYaPoU9q9wZsiDbrYEjWmgYiBp0zh+EUW8aa3oJ/pcZr+EtCRmUS1ZznZg
CD2IKzZnpIL6Sh+JS+K5u7rSPiNFRdktme6sK/5MP2EzYs0OkomGqDIobFYVsr5CR5yNsUs3qtbn
gVFb98htn0jTY4Q7AqwpkMEg10Xg04n8OmfpJ0OY/LbCmL+ryKBmuOIRuFo/C87Y3SAqj1G8FmRg
2cxOqbeZS1ydyhZ1Q87QZ2qT3AV7WVDxOVmQF0TqIdoGNKSk1i0JbYivTKycmf2rRI3URkO+be2c
1bwK6Tkv8u9Fkfl10YCufSBNWUBg117MnJEN7Tw70B1GXq2MtWCgOf6VDBWPzKUKVfMIrOqYMXL4
I/MJF1ncuBlotgYkcnCZANe2qIRXedraGHJHsWt7xhBxlg0HqNBZY1dBvp6vXYEYP8zdoDc/ixFW
oqJ3NGMQ/YDk2PQSIVw9FqQ3NhympWR/9rVdrEje+WpEeMkPq1HMa5W+IQEZCTDKaqJhfzSkVVO3
xbnfVhGtlEIGMHK7+6mbXxVDYbH26Ejp0BWtJfihA79VVW6w1mWK3u6MnDFmsigIPLtkmqQVD8Bj
VV8anblrzPzNG3BszGr4aOqW34mmukhZbWVWcBmS8FwHVKB00ut9V9hiK7WB7LjJPc3N9NJWVXyh
JIHBhuaniR/NE2Yp91hoIHIoV9GxDWTsIiE/F5PtV/PQBYZOt9VgbWpG9ldirvcNUacTAdpJ7txP
2hKQYvckdunDg84FGS4ML0KDNsgCSFZDRAaDQDhD97HdV2nHrhlpqh427KSZqxJy3fkG1eIpPdWy
TQMPOyAXIS6sXF1v6nYrbXmUsRVd8Xra1oWQTeLLUaJt3FQhHRjqZ2E58Z2mWN7pS+67av6RUyE8
BADtHa0G8lfFUEIxkS8mxg86j4CWWELZsTJiYWaFHHDylosMldqYSTRMToekSJ9OKm8jWBTNPYWo
a052AusPD+SpcdwSMnKFI4cKpzPGRzXs1DvezprJnN7sdGQcG4b2+Dp69y3xjPwYjyyxLBckHSXu
RZI44LpjdAKBcukIQdxAmom2pGQewzqttgzgQaAsSrZ16REliSQWe3HfBrzspctuObbeR5oal4Zm
9K4lCXPywBNEZZEG6894dC2OIkIgvB41ozyoS6RnA1Xtq0HWhj/csN4nCJWgMXTjtXP7E/JMBeAC
uop5KEK0PQ1SpphhbQix3AuvCAWL4yohhFQ6nPN+TsiIDe8zdRpBxdkj1PPwJddxCKQIhDw9/NCI
h3STSTtMjvUrdRPjvO42x1mHfFs510JpdkKVeCxSBNSRF91138zSaK7rUWS0HspKtaJuJ1qBS0WZ
nnIH8OrSrCy/Ya59QyrhPPYZnZOR1AZaKO0haekqQG5WqvNQ9gka+Kw4VrQZTRdZvGOayDPRpe1E
QqKmOXtWwKcvykmeRuTMlQJcKjar7dfxKgomwkZ6GdqQDmqk/5CL0Vn01UvRG02A4EMPpEz30HpS
cnR1qMj4JRnc+uu1KOnCQHVg6hte3fi9brr7nOqLshVYjiAbkg7VWqlKnMCHPI2eW7O5LSw9u13f
6JgscLwi/auXOSkHfNLcDDIi0QYtbhMn3rmmRPGVMHmsGvvOpkvqmoxTLAWJ0NKHhABFyOw8Pq7W
3gTnENhneUC3v19b16pmbxpSQd0KTFRlK6O/1nNlgvIXRSyNwbWf5CFVYJi0T5KIZnKfz+fIYl6r
ZfWXKbFr5pT9wMTkPrblyQDR56gts4S85qqqIglXzBQThzYdl0mJUaOOsHBxH0Oi9b729+vLzTpS
1pgPbkHYqgePoFbkXlkATWs8RF5fXGj7fQOQ6PMhDRfUnwOKhKrazQVZaGVbP8+QVOqQ3Cb+3BNK
oe8xJGvqrEbfdmFEFJLxwy56/ZRU+eeQzxm6LMYUofaBmq35+sgLJyWwiWCYDa3k8qYEF5sy7CNT
SaG5I9/1Arn8Wt5lUkMRocXdDg3lhHnJiy5WVJ2mwStvbOykxL3EN9gLSdKEiu72s3oXtg9WxXsH
MJlPftbeEg0zHG3svuqMQ++K0l/3JngV/YrIsnO8CK4ywUBqaUWH6CL9HGHboU84VGHeYoJ4XS8u
3XJ9pfVLHhHhAYd1q1FlL0TYVrf8i43jqRjmios6J0tbYFZe7fh64ljHjDyACGAKuXFfbowWnSBE
+pKIvQS8iJoT9+cZqDtsxWCEH96sbwCCguR2vSV6Fc1uxn6nR3VvJ7l7RSf/6EknO8kpvoE8Y5IT
O9kkE/Ni2RFU5xrtERgd9mxD1RcnFLvnLMsQhq9LbtMbwVqBInmEfCgn1l85k0pmVzezWd3qeL32
Cp4Y5s6cI54zPwoJekArQa3qtI7TJiOWl5nJusSGqtrfjnjyGaakli/G7genZM/JVwzHLO5vKhcp
Ucy7yh4OFX1HSePVaH5qJwnW9oCXcxVpicym5dag2WO6Z9ki40rNeVbGxLivZSDShxuwkOF+nNUb
o8uYKC4tuhbljzW/VaMXQPoaX6uh2SSpOvmMz9LD4IUk7pbHtNOgKKQJoxPaAP4oNVK8rfGnG0Wo
IzmOSFw0/HCcnXtSZ/AusEamQxOfy4plJBzm6TyaBtjGpPXneR6D0DPFDZL3YC3vk7COD4bDrC5x
5sPaK+iFpd1hf7sy9fdgySxHYqgzOu3jjVSB8vVKmuz6GCFN00/abjRldUaVALObbRuSERRlY2mY
x3Awfq41lkIA+V6OpGbXqmgxw3fZLonL69pGjL0hIWy0nu44uTcRHbqvHU3TyW8MEdsDo4Y3BCU1
kxuLPiJ++q3FfA7B9ojelRCyjS47dclMOkedQHcF9NzRkWb2vB5b7ldfh11Fn2tWZdbDpGxaZoIz
ehqjT9hpqfNE/32gFze3p4b0MEx61GtKel0bFL1UuusY9Xf12BFl2SnJFtodjFfFlGdnphBfvX+T
JwmiQ8rekht5RtGYBHPcva5raUFf7EDsYR+EE3OHpBy2lR4nSJvoW2W5eetSRVlzpwMc22vFtpEO
C9bCCuESZmzX7zjFL4+gWHJmIQoDRgqSNgVbJLHmx4KgRhUmrXlvpF2EZnvpq4wNdzAP0b3o0IYE
1EgNDvbiOi+TyDmv8b9mNLi7dpm/tIX45ilcl2U7fEQaGKCy42ofISRHUF0QthkpBDAMtsrQixm/
aDUakpRaO2XMn+K2hJEKNrNTp4Njqcdu4IOpxqGk1ELxnlbfcf9n/lwq3k0Zf9SR2AuHs4Z1V32s
RKE+Ruz9Chpaag3VV3oRRVerjreh7T1ZqjGcso7irFIRKjBVAYri0S4eDGxylOjiZizT99U5sGSV
rXyRRifNdb0rwpqNbL1Rz0LVI3BaXDQGBOvqUpf2TfTQYfdGzIaFeKrd29hz2NgtwUw9ZjlSaBr2
YO301g7zUxLml8723myK1Q1ird6vwvxlJMYVLVVvUUDKN6C43THq42Fnxe0dDdbTzBuxsQs72ioz
Oz99NGgIKgomftXO92BFbQ4a/GXDDNFeJahmq0fCJdGRv9sqYLrbbjCW7p6pScreacoDqDfDOek0
B9Fweh+XqXdXfBiuCrYbymxiMtswzHYnpR2ek6cCUvixVsDrOxmyCDPXGQcPxUts1tUOt8yv0IP3
XOUqQik+ItM960DGAhtI5S+cL9aBfrF7g2koACX1KMph2DeO6dvwCh8NtSBnPNIu67ratLVDn8G9
MpWKLrQRAAk4ouPs9xia2fqBtJQTYVPWw3rQlQMxr3wK3wtmtjfCifWT5Wl1YNetFoBiIdoS7AMX
cQODUEi6NKL3OE+AexBDlTvTLcJeXnGhnkheTAONSm5rRtq8FUxn7q2LOdvUCmP2HeHm55pg0KPR
ryN3OjmEavuzVBL2g+w+Y2WLMg1Tjla3m1qVNHEHrnzrda3Nee6cwK7tugvXGlS+Rjm/z4tXbt2e
WjYjvrFi4gf5oaECwS9gpvXJRfVrlSqBJ7n2lk/1I9F13R5vT7KlbeVtwnSoCDXNNcTCOkbSNv+m
jfqNZjUMnRr9U43N9NDp3ciz1LtWseWVubR+L3qdGaVWbs0Btp/inlbEQ1qb51LQCpm5wqKwRs8I
ZVqQJmn053m2T1WL9CqaypKLKlZ3RQWLrk2E9+ooFDgTUOEvZB4sZExtUiZSkBWAN0d36ax9at2A
kjFD3CAmDuTI4npk07aKmXKvlUgJaXvjyEOlssHRVe8zsyaEvObw6E6+YaLWXgtQEbff3cYRJ2n2
CP+QefBz4j4zquHGZIY7IYlPpiKnfAIg5jNEMYANOe2ZDdI9gZcDqZKknYu8GQ+FEdMAxChxcJZA
IQ2z9xaTfna2hq7ztdHutm1ZiJt0Ch+So7nUXYJI7ROrFa7yOKvwLAzIk3X33pHvKJCqPb4VY5sq
2plU4xs364BNhLSfVhBTmdfPNRleu5TFNahjvWWTyqUpTB26PURMOLxuhoyIx4qnHFwzoH04CyZS
Ascdku2UItG2+5bPre/4S91BHJQI0GGdmNEWlS9Gh5pOfV6b/Z3S12EwWM77Ogo0jPSng9jzlFn9
8zoQUAZOQ6m19Q1XzaDqOPFUvN2BoZQEwtv6MXeK8LaFU0JGJ+lPWsNnH+LkxaNXcR5GH6bTVofZ
ED1eMTgiJeDxTWr1v4acP4tpwkZhcrGbSgPYvrXTIWKdvBmRTm3NcBAMLv0kOd+Vpu4Qr1NCZWR9
Jj1pEWDVO7sJ72y6Zw8ps/xlORNGvR+W6aCRMDgtptzY4SUhWAvCy2pK5kqJ3oEpK1li1qHOioq9
xlCeOpTbDKxRr3bpi5fm+T61cWSX3ef6Y4U+fQ+1QT1VNKKLJSK3NCA09ZGu8Uf0PSFQuvoBNAII
acf8uSk5UvDZj7HNdt4U8P5wPvhJXj6GE9NaNMxcOHJ3B7eVbMTFuLS+oBHMNoer2fid5wQq9MjA
ktiys6l9zA3LvLVlpm+Hbrbhs4bnCg3/JYxpPw+jNrJ7DfYhM/0L9lY+kKa2zm3r3mQMQy7CHEw/
lsznCsKJ9zFpbJt1dcbkJu+1Yu+W8tQmfMBWNRhnxobnNZylUZSb0KCHIwoaciYM7+tk8dJF6IDz
IKmnhVsidGEEHRGHW8MeWxppyDSFMXFKIjb4+FrnUFhj+m8IDB885BUQ377Wo3JuCR9dnpK1WzLP
B1eZMvYakP5sx3D27gh+JcUOxZPJWWtkEWhJLioHMgFRaWAH3K4gCFe9X8kbwFJsoqZiulZTZ0Kg
SAm+H1FslnmUI0YkqAAjWq4ikGeilR3VDHtX7OHJ8Pq0OWC5WHCeNdKg0gnVBz62L8VHP6YnzVSB
givdk+hd7BwsWniSjVPuMq6aXoTbTXeuKh7WSpmQaMYYoYcZkBiafRYOzk5WsoTyiWopi38BcIOu
ahnVtsIxsTOnjTkqb6aeAMHC1sSIk+nVv/2G9V2/ICh/Asb+BXMGNSf8aB2uHkfkyk75g40C0GIY
BQu8r7dYOtqCuMka5P+lKIcKnwvVi+e4dLd1epVDRyqCmNRk7wyzdq6+GFf/A1h8muqf//vfPvko
OzE9/IzAlv4JTASt85/zFf9PSWL6+18P/8Ir6uY/+Nw0DZmJqxrOyuj5oitq2j8It1YdQHiW9R/f
+Q+4omL+g8/ZQuNtW4DETKY+/4+uqGjuP1QTrdYfP/fv/+ufYHVfQMzfvMw/jy3T+WdaFQN3+F+q
DlnNNE1SWL2/aEuIs3FFYapzrJF29ERpOC31M7l2FKYSGgwBiKpv4y/gG/kbQfHWFl4ryeLGdLaK
lgmYJMOgm+Li3M5Nca6BGx9rJPLrXeuXEVg2+iy24mSKKToSzgxhKh4wvx1ITIAnHZ+LqPk5Dsqw
ZfOEUdaew+4UJUkN7NpTgsZ+AoggT7+/FDIiaFtHXaUi3D6ZkHw5aUEC5Zuv2/1ADMDXTSBcYkMh
qwVdaUynppfTabAmfask+WdqGtbJdKV1ory/VIl6tcgVJXaCLGnCqhvAdjmeVIp9clfAn6Y9YhjS
QC161sSegsjljzXmHUEZSUuu0KXrgfQNWXFnV6O2Q5czGbi6HDQ97I99VRSwoBF+Y3i+TiP6ZVR7
RJrk5oeeZN9wHVZbUVYWKRzj1Y3V90EWd81ABGwqL1GnfxPpPG8QIg8kChRHpcYc62nVW4Z0chOh
et1oIVFWjp3dqNbC3x2qN3xIw86QJwWnXUnFVSmOH5n5bW82u2igw52qL0bP3DFy22CMbjrHecAq
VG4+uC7r+OHjZ5FED0Bv4QVZMtsQb4JshTZGNjKHn/py3teT/VG6fb9Q4Eu2KoxRFSTwEWOqsQN8
pqCt8kPLkQiPoVjUSvRRFBMTSZjCTWaZG9eUOHxHOhVzCNeiIp2515r7MGIg02HyOTKZ2dgoQtWk
53o/G7dxXD4rdnOqMrR3Gvqa2dR2TN1/9Sa+lAjKA0U377QbjibMADjcrfqeEMY9K8RRWv2LjCJt
CwrU94zxYkMw8qb02o/TFWhIisWxn9lHMgTr2/yOaNE71P4/0aC/O417gRBE7rz5Dbge8xRepe3N
NxNLQNBIrOv1eOpBstHYFj8VV0GfgaAMNiC1CERm0yu3dEsJAaN8yvL20hOgBfCfpB76wjvsn3Yt
fAONIyM9PyTauEvVDflTAQK+W11IqEpsKYooeWPGHW5gY6d+qbpv0FrLexufWaVvvWb4aOwcG8oy
U68mDUA9A/eJ6a8KGGAe8nofVaxsOm/WPFfAP/YpgO5N5s4vWEA3GTifqIxeCEbgQC/Rj6J9y09Z
Dhw7No91EgdzZo/PvUrSBgeeXYa0PoWKm41KO2jLdn6q9SVALYZZPcz3YaoaAQhWK3XMczyMXAQK
dGa8JuMjJdQrVe3hFuwsXM8lhjFq+CKIZUZfIu9D5sr9hIQuzgHhmYlrBlEffQANm3dOnUTHaGoe
De9JMr39leTKt1AnE9eJivZsa7vaoC8d2+xyRpGBYnDVnaVKhdY6iRvGaFTHSH3UojRmFySz7eS+
WYmpo6+w0fvm9P7HEL82ssIUtxQBf+p328RwacA/HBUBOzUZ+r05puOpbVW4cHh1jJTjB3UbDlXD
HqhW6u96zmfTW3q1K+wk3C9/OzGi5uxPg1yETGyaVBXlt5mCPCBCfcqb/FbVwkdLpuyc3DvL6h+1
cOIH3AjHSibE3SDYIOP02KlhiaN5yF87sEwI2vIftUyPqeoaJ084bGmdZtyVtBmZ/Kr6S+lNgUeW
3raHXjAN/QBwKHVfExBvWTlkz7M1zGejNBUClDsmhSajUpczM+FN4EDOaJWn8cHR9WeHVBU6BlxH
bEH0uUKY+sQFN5zGGKSa9iuBfuRr6vjLQwfNOz5b0OExFcyYOlBt9adOXmNSZ2MFV3bNaNxVrPBW
xSWXu7f5lCm3ajcZt8ovisea2JBzUusgpDVlOzq1c+z6GH0um7u7NnFf4HYgZA+HcRc5jXia5oXF
lIfNT09/sui/fRYTzcsoQqHjIMb0Uyt7wOyr+I5IWbfq6KkXzviwjDfhK717LTkMHbvtozZ68Y0W
6/iDLIisZSveWtMCfaBk5Unoav4t6RSmOfriAUbnRnQVZlwDDEjFUPsWgBVuGQkgjpKb8F+Gy8jw
y6064hF1zPGVVFKgC3GNVq4wjnNFxI2AM5dkhn5H8Aq5sRVYsUx26aPbgWHKmft4WiPgKWCw7Vlk
LuPyZZKsie4cTltMUyMArk45L/JAXJvGRceVZzZavaOVTwslHuoNLDXtjAzlVpoOlO+629fAb4hH
s3RmFQ6QT/IU/JqFkx33TMu3p/sRJuTYRBao13AOd2ahsXKqyRtxX/rWnOZXC3K7Po3Te0ICM+Gx
wOyT7r+gBppLafKbGejCrPZczWBO51FXAZz+Cw2qsyaz3zPuWgZJQVSP0VHt9FeVZFmpMyV2KPDJ
mP6MW/RQ/HZThMYOAxxZilgPFmwC6Yh1+c2DC38OcZMj/UT1IPX5k+5Mz+yfjW5riTdSmfakaX3r
befTkyRVct39aXaTvAyujHZ1TE8ETw7HMO0iqhSydTGVN5EHwChKr0mNwohmQOwXroNgJ2VQ3qG0
f4iIw34ITbSgg6O5JAU3456NLx+cZoj/AqBrE+Pyz2+XprKJQAhla7xVpmn9zdVUQlnRwOs/vAgr
mzWXxyLy7ttqIEdcpcQLZUHFx3u90QFnsYAp93NVPYHRvtKQfJ9bbJGjiSfCMIBQoXGY9MLXmy4N
TKl1QVm3AYoykPtaDHQ063f9BDmkCzRHy+60JD+5REgGBZMB38XrrIBm26eW+PS87mxYgM+snK1L
JFCB9Um7RePwSBjVw1QNNc3ady420JUagSuREkHOySNDJMeMcKINgICN6bMCPrB3Rnk7RPF1zFik
Ojl+SD/K6xpvPrprGo6s6DFAWC4Wjs4wjl77Bcfd7Ww39CFyODW62Okd6hhHGX/IwlBPsmmeaU7Q
82V+HRS0RnZSnJUupO7Cjsf4+nvdU0PQsfs5wXvwgH4FuDmvMdGMc5aLrcnYhbc3vugSjrPWYvBl
xPxaSWThjLN5p5G9ZtfS8R4Y5WP6VxjajoQzWD8siRMlrbXnkbHPqdWLB3S8N3FmfOrVSwXTwoJ5
UXrD2cjNBMIcE78UNdOWDGpdC1IDjnM7lGTXtCWAjHis1U0bLmjJ5QttzOGE2+vo9DmG6/W+r8fU
CC54ivxmfQbECxqls6RlC1GVli2QCDRzYzoFesZY0ZkaFBLN8pSk8FYkPFVgePnf+kd9/RHLf4kM
KC/wIP74O75u2lF+nZx2YvLFw75+XQ1Knc651nMkmMnt1+8gBR0/iaCdsz7y91Ovj/EsSz0RmXCs
1he6/kFfN70RIZlqR1+vZ/1ZO9f0oPdQyTM3qW+NsAHHayuHamGS92ijbtf7v/7bdo857dvj+r/1
/vUR638L3bwmHsXj78f/fljnFbeTE0Wn9a71yxw5KeeYppwBWgvo9Poryd+mr3ZaSXMFlEtM2jFC
5UuoELpFbopBak3yExabh9Daa9HYXpIJae9jZLXqljYZzSdiOTuswRPGn2O4iIJAIx/Am21VL2dC
g9nalSIJ+sg89LAMF7dKVGsPSleJvZvotIbmRXzq6i8FgnIKJOzIXs8oMKPIKd1tgUqE6NzkqVcI
apTa2TIjjEy0IPaLypJcqZqT0iI8ThvzfdX35NFG4j1jWpQ2ZDC2Sojc2RudQKt4AvBF2HurQMsx
moYDfrosIWBVfM/T/tki2yNAQn8/t82N3shfhbA1X3xHtd/tcvMuo5beui2qIUh086XuzG+57qtV
MV4lTO19qKYOE+BF6CgKHHN4VfJYXolf9RP2MJtKc1B+jPKjE+xIU2dPfXCNiTdUDYNitcGFrxI7
H9im8ssuoH8UfeCVLlWpUeHW07RxqyfF42gXdVAPIRyXAWYWQIx0I2jSLZFzRkxOLZ0tLguYVXDi
vzqizCgvZhxntKx3TphNV6VvN/QZ4RrVL0lMcCE5pMUSx8cy+mKV5aWrDdDCzFOZrDyTunaRhSIC
UzVfEgJ8t45C/HnmoWNU2n6rFLBvqoYQe03Hqp6VGhoypWLW2xsf2uzd6n20o6EY7uYxDreW8aHG
UItjTijS6YFVY0EmqrPJaoa7ells6rS8Z6F/tEWoPSbNc6i3xesykDZNZds4JEUqrUUpG2b6xhFE
v1cO0ywRuQwOKWs2pUcgT1SXr3bVTX4DR5YCqEcMGIFWyiJ33DDCigB44hZArjEvV8mwEyAcEVP2
ApgUaiAUT6GsL27MaWJO37IW9CvIhF+z3omTYJovGOroyOQOHRgHtI4/pJFAWRd29VSzE01gsUWD
86yZsCIUt8Oc0XavY+7ss0h5coypRI5uE0vdjXi7telnTQARJ5wxbqaZaGWwSDKwrAvdd1KEpsS6
sxXm0pXJiUaT4rlBrVfBdq4BmPoZsO5AbRIsUNQa7Rg9TLAidsngvcyhfhepuBdmpGNYc7Nyp00t
GhpZuD5dx6BLgMAYqNa9Qn1OvHgnQWFF0gDQNbKUJtVwNbTyrdfc8s5NiDUqnTdHv8ObT09WT7uN
Lhjy5Qqt4LuStsrRoIlPnzxikhGSBIggdadjidExLc5ioa22ZuGXQ3mPdUAnS8OvgPmBxeg+2Cb1
+AiqAb8PHc5ZdOCCYlPuYjYnKCseSQn4EcuQVi/5m4EoZBekOpmSkTWzco79jwiBKSgqIIY2VfjG
QVqFzwvTcUgAYpPWv0zBezOgf57GSz0ots+s6j2c9BsiZfrDWFRojfIKnJ/X39ipsnIYxqBuw1Oe
uzj+RIeTYbm1fmkX2YRiYR2F0oGRy9nASnrJG/sVL1SFAHgO98XQnhIngyzAtLs66UvXSKnsisnF
YvwkHRdz4Pr99eb6rfWR66314V+PXP//+zFfd67f//1w8kr5Rb+f4+vHo+GDUCbJEIlc0fWLdLV4
9qs2IWd0vZlN8z99a32UkULnQ9y/pJGuj/r/3FuCusrAW/DYP37sv/ezf/xAwezxKNt4o2lFyVQM
S7jKIXSSnU75sv4fGi2/af3+sN673vz9+K/v//3Q30/1nz98/c766/5+tn/5/z9++/rs/+rHf983
ts5urN1ml7oErMXLlwTezgxTlNf3x02tbRUmd8u9c1jnsDbAjx+xKHXaIE6jEren9ZZsLHGCJ8AX
C5Gkv95c71y/reWmrW3/+hkKcR75+0Hrz9TrnevN30+83vr723885x+/41/+4vVOZ+op3sxRs7Tt
7z93vfX3nV9PPc6KL7zdOGlHWeL7obfta5Xz4kxlG1japJOnIB5Gtk+BauIrNUBUJsynpUvoYBm5
BnQuIuc95ZzHNdzNymTyiGel6tKtULEpt595TTPGqTJcOQViBaF+dCNSA5sunzazHWJyCoVMvhWz
9uzolJaDiAGWYU6vyNMFd0/0toMUak4xU1FC7/PomlV5c6IV8Dq4YoTEaOjsn+cnNzX3QAR920Dr
lHfwZ5XWWbIsul+IXtqTVOLbWAFS1BFzJzxthwxz9HO8IH5CzKgJJG7yrHoJDcEfiVSW4piGJOjX
t9AheQ5Cl682DluYRI939pRicTKybSRQcE0K1gV1aba0wGAJeOiCjtB23qThAcp0uE3dT1NlFpw5
zT7u0VebjfOr7w0MV0Ce2RQek+EdE0fiT4utoQ4R1qudB7C31IVvYrJusLR4LvQCermHyc2/z1p5
5mlLo4dOlCDNuDcT60fWD285y3fQApiDYvGtVGCSV7g6YPAtPDOPbDWXdIkCBtzO8+gZDJ5yktj6
/c7RflbqfJMJVIa2CqPQ83YhKUuGJz+7OLwaNO30OLphUE54dWxbW9XyGOayN+tM9KIExxcEpqlM
yXBLpRrWASIaHZaV/s3GD+fr0jFP7swShu6fyMmFpd6B8GGODfivQuVu0BMjjOqoVtgrKJv2BcZN
dget2KTIhQkgRElVodEXkVD3GRsN3UVvVc6rRyQYdNWG0tkQNJwYe4e8gwkOuW8OuGVHLw9PBFyE
JxQMBSuPMLY0dmcQWANMEkj9mxYf3l7r7WZD/hQul6Le57yNuqiQrhi0i4teO2geFuD6JpHFTVGC
GcjaEd6YmyAXjeiYhONEUWrnxJ0XOoItPfuhTo270ZNaoz1HK4dycoN+iEnAdxT7RAShl95lhsoY
JBdPWdI9j1VvnNo83NV5K8H2jWDEYqy++XSfISZDmDEh8U7it9QcPuZYnhnVX53CGVGnotiusd81
7WzvkrZDf1yxzrNp39R6jctT5ZtzJ/t9xVGfhmlxb4LlIvrzkv+AuwacSlGR0+dh6kfFDyiuP2th
47TFNx7Z1sOYRYjrWM0RaaIbDQt62GYW3+bM/wOtjA+WNTWBrXZ7NXZCP3UETVSsRujwfM+70x0T
OK9eb3EMF1t9clQmJqxA6HwSqcDQzjEtTPN+dIbqimvsTqJDPGiKfZeH6nDXIDtViouL48p3wdAd
FLVVlwPiFSn1XpP2uYroWHB2CuC6RL+7lNwbtYYH3UvD9FMvohFHtbe1egRYFiaPBb0Q+liigr6h
SwMKSkci5X7Y5GLSA54fwbEcyeAgnKkdkCUZFeGH8TkxSBkExcGGvoKMr3FosKWYnZxSLMICaSbd
UWvuwsZCmDQjVrXIq4W6yWBZut0eq/bEm8xV1ctLfmtHN3+iiucU7T2yPIyCzPoFUWTMITGAjCfg
Vm5I2YQmp1JJZVS+xocnhQSNw7NgoET9GXPktiMwCC6gDPdS3s/WpIfnbUUMj9QQ5vdcWEzzzPsi
TMNba6RRnJVeE6gKdEaKNwgWfFBdQ6JJ4U3b0mqmre3EYgt0Dy9l3d0MQ2TsgP8GeQ7pUTZJgRsw
zLcU7cyNZjsAJLpM89HLilyf4L3NmM3c6TDZMf0vO4XFHw/3c2/jxY6UEjyENAPJVBDhTMuFeDZx
ipyQ56oHdrIsoMM5tMN0XysgtmWZfFcMOiCeNyJteiDSON1TYyOtJCyV3ByVFFWb5ls4dTDrMF2G
MXiNJgotn5xiljEyjSN0VHnyOpbsHOsOjfs4ES5OM8gvSiV/VLNFyYUn+ZBODSMi/P9LkDbhXRWZ
Okv425JS1tOoQkGBjKyKMHfJIq7uKAh7QOX1NYTwsendyHtUdeu1Va8yQbeZWUOxOJNPs4k10Xz8
v0SdWVPjyrpEf5EiSrP06tmyDcZmflE00F2a56GkX3+XOCfuedgETWy6wZZKVV9mrtSFQwkISz24
f31tVHX+7pY/YFsBlozZc2eEt5qMx8qWtbYD3IvFyYlwrHVpcvHzrS2JKZVUMQ+iIPe06gF+YLrM
Qog/gocGRKQwB27U21+mm4Jd6DqNXF2Mjmu8zDI3d6Fq5T6vyPIMUGBGLCDrUIOuQ+STlwsqNB5N
yJGINZsRl/Ipd7yfENP+gaZjsEWx3Di11h5nF9fSXMJU7q1ib+UdpKGMZlH5ImRpBfRnn7EQUyG6
LPiF7j2DknUOjkWuX2ZatxI+4pddWthBouhgEBdGOjRAvzOxpFM0AEPEMEVDVJsLRER6TG9anBPm
LpsN5sca1GBMgt6qYGl0I9tXi11NZN5mUdnHAn1Btxu16fNm3MaGeATtdp9bhc+ulHsO/h8RPuUz
3g/y2SrAwiVBWY7T+/CmNTzH2ryl36FvLsiw1V4fwy8BBGmw6MQbYmOlScxbtVQsz2kOW50u67Wt
pU89hQqp/TdSLsHClGx9q9tvpQ69XBShc4yqmsYWBvhFHn6nvbEzK5vuzRpRs7Rm9lcaV1jtFea5
cHTo5UemcPUjwaUA4pyiwTZzNgxgiejSJHpUDFRjL7J3eWy+D3UEa9c+m71DbTzNYJgB4Xtlmn7g
JQ93qdGc+de8Ex61ez7yLxYOh3PWQmgQOlM3tNiIs9kEsv/k1P4PGGfMuUZ5bUw92g6aAJ2/gLYn
ImP25L3A6UUKEYBrauVlm8aGLA3gB0ZBme4dbR4YVY47hN5hj/gWr6sZWi7sW3PTOx8EBuW5bOvn
OR3kRrPTb4aZHwNiTrPEB806vIpKp0O3dM015Yt64BYUrlgtkHOCpuS+u3Y/ZZnY9upJJekMQAF+
E/bRied5t9OS+ifNMnLxyLakV9nzdnO96RumBF3pHHMbOZmulMwfXiXuxI0Zh+pO/v/mzuWm6Gti
SLMiy7MQGMMm0lZdlT3Gg9Fv3DHTVgM5HDG7ryQaqO8BV3Pkan7pRwPVRRtxS+nZQ2807koMhOmt
stu4VZSv4U7F/EjiGQpCRZewWR+gppznkf2V7gJOmXmsDBRk2brqT6Tex43pAM/XDe+dElp2430P
KiHNoN6D+F/R6Hho6ulqMRdiBs74KsKMsWaAC2I8Z9oRTe7B9HHVSXBllIzfGyGwYIhPz+Y3KOa6
3cf4oDC1Qu1pSfQX2zgzh63j2HLL0y+RidyZgiYJoMpvQnsAyKQdIkv7zlyvW1HBJAD9s4DTEAND
ZFQQKgvebGyO1X5ST5ZTxuu26vqVcHR7Y/oS1CCQoaLT70JzsYcS5XPxQKzzJuq2BQ7cXZ4Nn6WZ
jmfNMxRbY4jJQZyzm4gY4K2KFpvWKGW66nzzUkcYugbofmzhIyjb0qEkwqKR2OiHoGG0tEqK6cpy
XJ/6xUdQmHMFv2OKyBxPYp1/cvn1vFsJK8nYwOxTijo2mlhWWE1/aEtomAxJzhc6IUactOFWZHng
y08KDO5mRqZZzF4Qz5lYTYbYOX1LQMZ88QqFI0KR1sjSnWMMPDbo02F8T69vDqKSSSLav65RCFc9
8tAp93RNc/tXbDU4TGAGrU/WWA+rsh7ePe5BpXcMBZcFdOyqRzsxngjJZCdLuHfNb8/F5JyRliuO
S/hDZ+iisp5XCKfFBkj3Mgl1X6TE803daCz1ZJc6MV04uTat8cIysebRKTp7ZSubk5xT/on78k/m
5WAZdZ++JH43Ik75rbFiwFHNrVUVBlK/zIJ63OYG6Y8mn7NdBoMT0VNfNoj/qtZ6LV30JuPVsQcs
+x3Yq6ZxYI67b2GUf00O2Koeb7kP8FOrsj/Sc6+9y/yaPmMGkovM/EGtjdwYJsxwenbM1lJAOCaq
obN+78h2xkj+INX0UxvI3barvaeO/hra7Rvb8cJg3wjT2cNHVI8Y5LkArXENQjplls2MuzPlK/Va
NVe5e599azd42pPmG86uxbLU6G+IEi4DPTJIjOMXjGi0mnoSKHVnphu6gdgCce1gc1GTTW1Hdimj
WT7Ryb4eil5BHiddIMNh5zCcDsapeyqy/h1k3rDy4NGwrv0o37z1DUO8Rp+Qg3z/zUciKIrRJvjB
nHLK12bFMaigNta0xjcXdzM4W23VXDuSZvQ6UMNV6/NF1wy1T4bhUcAMXMEwxIhecUxxB0izT2kf
0sBhE0ntbSxYpSDdDbSfpsXluw9kit1dbCTH3mo5MhX5cNAn7Cmp1rQ7ByvB1h/2A7yweHSng07Z
SB5t/dDHBY3bVI0DZSlQS7ZOOT4VoJfP2pduaOMFADU9QnMw+tLa1m3/zWH1e4xNbW+ker8KpX9N
kgzdYAZPlYigi/A3RRYyRp0dy6z/S0acZKhGoKwZeiyjM4+eKIlOyk0ISfhi15MkWlmFzXbCaV+6
nmFpDgtQecluDMV7GylkO83EkItDBI0L91XYtZckY/pu2E9TXitCiZSeCDozplGCVqRj42AMeceS
OcWHSCctSQuEy7b0JMO+3roeT8nEDF3Ocsie8BPOKA72hvrrbC3p6qJsZRXX1kSCTei48ZkejI5j
7O3uQIyQMQWowY0d6c+d5Yq9HMqPImrjjWtT7aNdLBn/YA/6sl2/Xw1acauWGeYwwI5zdrqWlDtd
VTBrJbsnolkGOX6I6myr7XmejrEz/0TYtckjERbSRLUOESRXRAWhssPKIEKLa2c2Q/CHLtppXtIr
l2BX9/s3xtdc2V6+6i+Gtgy53Yioo2FrpG10tcO9+14mjJgZHfzLZwCipElZUDvAFmRicJ5wsu5A
uixPln6GGo50FJTY3NktwU/F23K25+iYTL0GNaE7pQaUUY79DISK45SiaYwjMlNcZgQMQtxD3eLz
M0vvDFF0AFnsI++XIiVsiti6zCsKb/6QIjEPirIUJBnWb2N4ge5wLcqZYD77mroFlS7/MQhu6AJi
VmXZi0QNTyDquWINcMD7tkIZjtmElmKEf5MCvkDO3+BqdveZjabVjiDKzezZKsEQz0zQTbfxb1K8
y/LWJBpWDoY47NvMHxcHF0d7Rok1FKc5H77jnEPMZERPrJmwWLX+gY2Ax8lOfTa9mW18Jd5SWf1R
6Q1/2kM8ld+z0S/RP0KT2SRedWdId1ru3pvaoZw9GzBLxUP5IPEmebhHtkOazzv+tTJUR+sVhvh7
GxKWUhMzT3imKdwI1P+43cw1onbzx9ZHY0MCgHoDzi84JrqnHB2MHS/XkRn+Qe9JOfQZd7c9Dsp9
ykcKK/KMYlHxEHJ0xPgpb7g+dmQSm/Vgz7hf8vSxAUi3isMaQOTESHKqU54g7gCI+30mxgVYqZs2
FpTFWi6b94Q7sHC6fAVm9YdpxhaJglOhYQduox1UOV/zsftORH8AH3ycdNw5fuwGUUn3Zmjsh2UV
t3s/3ud5A3EgfPQcElNdZnyj40O5Lv9NjjPvhqE8hxN384h4D2m9vrTUIEqHOmerem3aGG+He4k4
8HpD+E4IEOYuwdiaDDiAU49CqWbH2ahOyic3nN8MySG7YaYzjlpPwcNmVsN2Lox9o8OOs3BcWH3M
QNQoYTBqqyKZx7XAhARPZL5Tqrhjd71giA265NQ/a57incaqnM8aaDvVfvfx9GY2Oojojh0dnRgz
dbjgvAumUCVIyGRhgHhSfylnn/TD8kG17I5/P2N8J4Ko9++6Z5I+J1HB8GHSx0Ois/FQoI2qNsKl
2aXNgSHAQcKDCiLQ9BnhTQ65JTIRqx5f5LVh2uqMLtoEtYSHsCTlR9dTcSipQqK+EwoggIx5G/8O
2eleIcAyK1wXtXsH4ujR1OA/oBASe9AifclgI8rVDuRqtBiqLKoFPcEVWI0Tip6GuzYBGpktLRcV
GeBlySP8diLVQCW6DbF83VBKHlD7jI6qkfVKqf9Tpa1vQoeqyyZKeV9LdXAWld2JQoJTLdhhXttD
AbbKShp5rktjVSzIK0JUuPqotqPvlJqoHfxEYxd1RG0RMkG0j0a5rUIaLTM2u+wSYD7EoGo0hn+4
TQpmQkXBga5x2qPopxfp9PPVWUJW3bkDf7Shujw6TJYMBITZpbsj0ctqrdXYk4wCWFozMSW2lEBs
1izqpeie5omtI9ONmdpRODkEdeb3AU5gh6HaVK8M0Z/Z2iL6ESHDosPsR0t4gupx9SEN0GWR7pFE
neyuYL7k1hjEsC2UdbU2ly7qldNOdQBOkZtXUHglMmw7HrHrcHrOvOE9TnjMSIIZXiOSTZwAlRkm
oTbMY7e6p7/M4A3cgmrRXn/3Roi6hrHpeAv2tjKC37/794PHgv3ff+v3z+womoDI0l6ORFz6RVv5
/SDDGhx2XwVKYpNw/qNgeDojitL64UT28Pv13/+1Xb7J8OMYKh9KreGqU8SVh3lXp+6QSBuaGs6A
IlD//9nv13LdPtaKkJJnVUw24qxYM+Dkp6nbJgg18d/Pfr9mV50JgBMeNSTovS5ievCyEV+uMo8l
vl9oG9afNhY3xV0B326mBd6lx2uOa38tLBjBXf9Vl1G58UjPB7LT6dgDybT3SGsxo7MfhmosLsoj
nN1lWIOTVlAvwuRX+vg2kpK/1Ibl4zas+nAPaI2rd/2Yf4nG+GurKto01YkZLXbaoa42XUqSVEaf
vIAvbTTdSQIvMoRkDuL+tSW2Gqu0X6Vb3tdlpN2t+SFvzOvYz8xYoldjLh91f7iTmj6bovjBwcc3
x1gy/QKfLWePohUb3TOQCCuqTsnNhpq6p0ZxipoRvytXnV+qD392/O0g2p4dnP5Y1/05gw7EDYvo
TCJt5frNtaJedkgjTq74z+bevvUyfo4IXCrqEmcG09uOacJeR4tHkthSWiJZGs1bK4YrmbQgaofT
SCRy3fGywUIOo3X00IxGvWLaZtHKB4eyNx+8Ng4EjVQ08ESXVM/YQgzzAL6XVvHe5vlTFNtZb94p
Y31QWhKISjv4qkbtp1ZQzA4795r6C/ej7eEKhdSSgC/lQzQk+pEW61ubiceIbpTFXRo636UY5Hky
xr9p5QExKI3nSIu+R9O+U2jGGDXp9F3kXqWd/szIa9vKNA9azjlVFu/6sJykNNdY6TjQ1vXsXaIE
3No4emttbDYtDrxOq+/0kT7CfdY2doZr224L5td9v2scyZha2WvTyx9tY7hro3FZ/pvN9KWxjNfJ
+pejO1NEEi0sFtSjzJzxt3HsNqaIfYvFgcaDEa7AdLca1+xo+hqt6h113BXUg26g8aslf5vaF14s
NmH4CFjESYBXjIIiTmdWahEQ7E6+pvxDNbkfTLfCpsKQ3BTatU0Nfc/OGN0dWI3I52lMKesbsJjG
j4NQVLwYTFqZeMhVk1JqZnG15K5xNvXp7A/FrXOjdWbMh6FizgbNvV0NdINNqjrCNEvYDWZLGWCT
YXA33IEN4mDxoSiq4PeP//kaDjux/f1inDHH1Gvnr6w9Sc4KUA81RVXPPhK42j9LGLCW6EorsBbt
VW+ek5qYaDhvelAF8VkcSFrKo4azgaRHso46GcxFdS2bqtt2EZvpOk/+zIBT2f/Vr8nSW5K28PK9
TA+sJr43en3LsQoTF163BAfInETfUeTReSJp8erUJrKZn1BqcY3d6FINNFBMbKKiYvip8PHjM6W8
sBIzR/rkIl3/n01MbjNY8d3lATok2g++fH4423rzRLsZnQEK4MAO2QFDTREA5bGzjA+0R55t+O3r
1GT+MnuWfqI8j21QyfYfN5V77q0ag6vnxtzXhA4AZCOCFSE1N64gQTD7m2KYPrTMHV40iV+SQfo2
y1Gxpolhy/8eWx6VHfsO7PgKMQufrsnL1nMGA0GARjYPm96OjKfBbbDN+vYLg8MeCaUb1uOgvvAv
FbswKiBCRY/YPdFL8IoCRqvjPevU3kyzByefhuNE4QDmKbkbBOM7BFidxYFV0ydMwe7TdsptEoJH
tcPuSqJaO46mdrSxHV8Mdz5Czc25HxOCRgiy595FNps9J0im+GQz4dcWHI6eBhx6xNGoaMlj9jRv
sgrsbm3Wzi7Uhyfm9/5+1vW/kxf2gZt4FZ0nKHHSRhoFG8bIREOOFfBhYN3tWyFwLHU+MZiKnURH
684qs72/FTUYouyz7bgABvIG0B/Hqw/HhUvikMuJxtyjkMnaN6Z0YAjUNbQP+6sD3aZ51gFhiF2b
aa+98che7RxRLClaP9tMU/Wigx5aCMQ/ysbrwOOruzepccV/E6iKM+HMTe8JxIh26t+J/9NHEuAI
WbPV586AENinRwfWUs/5ZoQFELnz38Ie743Dgl2H4HH08ScfPmQe/nVG7TUyJ4b9ICiHIv8JbXn0
od1twzn/zLfTLJ4y6b/mNVKojzJiFX+MPEX/HZnZeKSd0vivY7qBiDPytmApw/Bhakpt7zURnKNi
HS6Zo9bJobiqc20xIClQqFZNaZ7hTh8LMqQNXdslpgAD6SNvRcqJPPkqtOKRlaJM5ruWuBfEErDS
y9HH/bIwwAmp7ZPIOYWURM6OdU6oGCRMIpk60CmDB5/cTPRjSfOrzMVmKIsOYt9kwfltd3XvYI+E
m4s0vqtqmyZFOb21EDO0cLwn/vheNg5TpmHH/IcjvP+EHgNwIx7vpd09DjglwMLNGzfzX30wNaRY
dzxR4USGT8JJbxygGuYrDJcyZHi3DJRLn5UdQj+acnlr0FUaRhW+cW68z7BWTyxcGRl1h1zJitkU
yT2DPWxjQ5aRTyMq2tbN7XYzgHrH0KcRO7KCLqQRta/35lwHM2o4iYLiK3GyFwe8qGVEd6QhXtYL
+9PHObNPA0gKC1GzgyKdOwUbGRfThZXPd7PI2M14ABSH9lSofhfb5p88Ze9CUrnbwuPjGxG1NVwD
/EDslWuO3HmFC25JYdWUWDcdWjPiRix2aekffd3ZpZ3e0cw2jWu3kQfPmdE4rQGFoJvJjeEATu2E
2jFKiUlwFECO7u08fNYxf9vS2mcvjZFm0nxBwnAXMN82F9rfwdQR/DKuKMJGV/BgXyXAd/7GHowD
a/3KnIC124WzGDlGtIHyccrmK7ccc5eR+W5j88733Wc8JjxPZb+3jP69S53vQhXUntUT7dcd95Jq
oOT7DVOtzI2CaTL3WdLVe7ut2EqlhArG6FZIwXNNx3kxed9VikA8kmvAIvgJGZ6EUchZMmWMNZUO
xtXqLLEF7lJrIVvzVKuYXmzNBNONdP+lPgdr0e/8bniMmULVrakHEeLYFJPoI1gNMMlSnxY22oCg
36FUECQYm9LAUycHCsd5miv1TYzgMRyPNJneJ7f46Y0MMaPL3zuYvygU+aoxFjJ5RG6yJZrGNusK
thAoTboBUTRvdI1usESnGYtdbEQLwEokPMuFBomR2BkhqBffYEg6Dc5BMm9bxQqvJs8Tysfaj1g0
78ubVDZjsfYM5AfqW/LJhovnGWdsQaH+Ybe8WQnRHk1/dS39e0SiHWNCfRzIaBnPiAV42cnMF06g
GutAB770u6w0Cdp/l4ZvTAH7Dd1TX7Kw/87GN+iDfzy7/zj2mcpthmVT8shVfYbhDCcrHW5ednUM
3K1T2mrIpGRwHBk40vgn7Cdb4QegLMBdh1d/dm8JGi+eGO1JlB7XU6HgZdYHzUiueTs9WkahVmaD
JYLpDsVUuA4kcy9cLMm2okBAh2TQafmzV2n7rNX+uJ4KV5WPONs7t6W2wDc86ngiln6upSpV9Hmm
n5Mf/aCpMyLwz21F6uiLfG63dl6H5cBhrVvnYfIx4nCQYKOfsHvJ2HxaC5OSgpCDAdZcr+VWicna
wfd6SGyultxC1SJwRBqWWfRu6FiJio7uuCasVmNnzmdqftnViQMYgFfNhEiShmJPso+3p2bhccvw
Tqr/sYvxkqE+iGWrlEFQwk8y69a88QaJWlElOhgC++LEtKSqTDunJh2g3WMX8ZTmeOOoBV7zrJGI
W88te8Cxm/YKpcSJknClVZ7cxU30nBgiAJX2YHfDE9GMfdM7nB30QHGPyIasju+Z8jCM+fMMx3jl
Dvk/5givFLv8Y8vzF8IHl4ml/kyaux2pjiUlJa50LaCTpIhAKqqwZ7Ay5BM/pu+xo2tSdQqnT2oI
PmOnfh/z5nMY25ldNS9QGhIniUz3kDThU82UL0rcv1kUJbsOxZx51aeJs2Q1deWLajm+D/5eQ1Xf
MfU5RA5/OyaGmxofIrd+A8+96zUUrITxqe91QVbyHabo2eP9xIMKd27enKomuYF8DSxFbXCJRDVQ
X0N1bXWrGcox4tM5KhQ7dxyabRgWX1bR0Q4o2m1SG9e6Z/dE2u655DxeQ+OnkDB9GbXiQBnTJ7fo
cCBJBcDpidq/mn2d/+3HyGVuT9JlfshMfuKq6EIYJ91ucXO7EWa/ZOdYFb1+zbbUIDBaJYYIixjN
jqDSQW9HHAw6ExQ7DL91Fr9WeN/NHBJZI4XXMhYyyqVlNVH/4j55yVJer9aoHqc8/kJ3uOZZH8hi
eifWuGXKyOjIjV8GFjqU7fFBMLBZXisZmWccIX8LH65YdYKIx1Yt5KXL070/eUszAlsJVb8YKant
up/2PYbAjT1nPwbiND6B6mASa7Ygppth9OnJ/MvW9cexYt8VkXJWDIVmfOkdiO/lpdSb6T7JtqWq
2odECeHQWoSISb5YPg9PNqGlH+6bmt+GQffJxMTFxO0Vtb3Fw4cdW5YvtD6g2eDG453bgevalTj2
aiRcXbJdIX1uDkDgQPZ2EAzZbayr2tgJvAGh6s4J8+e15dX337twmLnajYSpvzDeOgyXad/CFem3
na2/136mPTaYJmttZKVznuYoemkT/yIy9L9mYHJkh+WJ5kxW1hKW20xYrm6LDE4ZIsNkT/8If5ym
ZKKWQkqO+53ClkXQXBU9yfH6s2ltE/131NbCBsyNzaRV2odjwcZy7eSsZCoIjbkTA39KC3FFT0Gb
eC1eSP3fXDTVmnMTKMXKrE6/H+KiZyrSM8XCRRQxIqBvMjIQIjoFgxW6t7XOJoMUaF0Va6sxHrCA
FhTJtvHJGfT4VA1hfKrzklyrU5Mg1OqAPRcXz++nvxMo0lcrNtKkwRwL2G6bBCZDRtjxXXHMjFoc
QjuWZ7uDzygdPhsSdiK6rI5sImFATepoFoJ1yq99P2DDSXnbwNRkZk2m0l0SdXLxsvxOyTpub+Qv
Pvz+kTZmNJ+RIgOnTzysi44bELjhGT0mxWZqscgndsqHIVS47WZU9+VrRpOh/v9++vv/WAldZInN
ho49yFqoYrmw+nyrLc7n3w9VTlxlFS5O8N8/0wjhCHgP4OjVyVucLlHHIap11XYa/PQURwmPj99P
uzy78XgmDWjj4sf7g2X/dwonw8OQ5fk1CQkaeYZ3YT/ZKGszGa5JrG2obj7IJ02B33I7+SdfkEW/
H6pOhZAL7HofTuNrJUcAjbBmJwxlBKKtm9kgZ/T98bc+gpuUzW3jFaffP7KfPEdtZhzbbtROdJpt
TOklD34DhmG2p2TrJ759VrqD/7Buzu48Xquu+5qQ5il5LwOyS8k9qrIdCDmyCcDzd7iZY7wWzU/e
i1dhYRr0/+DibLEqIh8BBtiLTviBu7y7YNafJ+ouc/DQD5P10xf9cpVPFHIZxUdi5nusN+6nT7UX
fGDv2/Rokyt9l6GUlZPjL3f1UG9CYJirCrVtoyJDciZxX3V9FrgEOcW7MmRMGVG4HBcLy7B1H7ya
OhiZ0nUDTmvXV7y/hlo0swwuzjj77IV+P3XAEgdWlW17KoQO//tf9OX/c/H3rEY25Nyd87fwO7lz
1acMYdDJ1tMxroyHrq/0S9niYYj6xtz+vs3hTG9fXLJomiWl0y4XvxXX8jgpFN/EwRxWhThZTCwr
K7u65nJumJwwOWYW5mBU3NJ+gFJCtGc3tjXO/bhZ9k9p0JhxdDfgQZCSfreHfjxUUfotJbO2qRk2
tof3g2jMcvSAzjq1gMZVNT7o06OZQQkI6bWGypX4gWR7GY8hB+ckvpHx3EaZP+2dOKW0kqLeLCI/
pxgSr2yT45Qokn+zFx/MuC4OqetdeMvFoeDGiSrKREwj63aGsqnSYJ8bkAJ1fYsXpeEFcLEjkn86
MSsbse5w0BtF3F6zKmTr6ITnUc7c+vRLPJTG0l3t5dZmMJip6azgVTjLy4wcdnLLblXXcxu0cqL8
mFVCk5Qc5qgokNxckqTyzU3L8G2cyndhIGTJbuqINtE/izQOdbUiP0mhg7MfqfHL6LhOOyxsORuA
FUbKg8ur/WTnuAVEXV+1UH1UNOLAsg9G+HZPRNJ+/LZKA8ohPsuKwyaG3mpQ5ZMumQXUooE/insp
sJk2CIfBbK4qf2svdfRIsc1O+CnBPbOlOri4eNgNWMfVoRl1TM4WlFMoUObeNOI3FRdPqXI+l5B2
rBABzURhe8+MG1tybQ1Cwd4J1VHGWDlqpWMo9+VRz9OvnrP5RjmC2GK3pO4ru7rE2sTCyBTwMEtU
QoqX0q96jj/NXN3gXVuXvhu9I6wo7pM8d0+WSx9gP/24kVW/9bGYj21NQ3mKd4noWvfCWcU40cej
lhlc9+LzgAbX8Dx5xmezgC8wL3Y34IXUEVrQdJcP+PKOhlOGDAuB2beRSF7xm53LktClNOuL6Y1a
gNSsbbKCxlbU4/iRkc8Vekt4852rhX/8pDRS6dmYxTsbggeWWEzOU+doe6QZlhpz+kpn/KhVHjr7
1lpqPCv17jkhSXOuGnz41UGRH5ZcX4x8c1F9t7MCFbOnhkD/Z7XtO2wkvkNz4L8zBDgzRdgqo+0O
2owf06mw3IxcuM+5aT0AIfGOHFoDzweeKEzru0vM7wkZiZyBuibl3J7TfrrXWeqfek7suGnpfU2N
V84hct0Wxri3/GR6Ih/yVsOxPVZTabP2OoywJmpe7ZEghi685OazRfolFPCsfPdzsqmpwynRbc3n
cNaeyhqlWE5px/KI6BN21llEWAHoOBHP6Ik/BlZfrhOylLG/G2I5fog4OhOPay8qDvIpNRl8as2p
xu3d5Hb4FGr6fGodVol5eO48Nb3PrX8ZAaKdWClWavbAljvwF5So26vucGawG8vaaqDRV5FoxGtJ
I8dcCfoNl34FA57imvMHU5oZpx/bxvgBM8DKM0zznJWLhSiKgr4Zbri4/oK5b+AMk47TCviB4kS4
neI8L0+2HtD4dWW1BWngSbvHxfwYutxbkx7dOFvr8HMsUqaC5DnPUoqulQfhcIlJ0G/nnkXLLVGm
HLLqkut8HJxve3LSy0DCkhaAdJ0ROb567cCxqSOV3oSfWmWk11lipkwNNBNTMCKIfPwgNcNMbVpy
8zk2T7wG6OvlcKar9rFRoB8KQ9RgSf0DKn36ajjuZ9JwUFaxcxnRLvmZeyS3gcrMIv6hcKW/Du03
pw25tbEj7iL5lpQN5CPqzgIsdekz7PATaXMmFK47PNS8PQfOh2KP0gHsHx3gIbWPs1eGr4Xj8IyV
GH+trnLeyh6RvDbbco1HltBDn6qbFctmywE42WiYwejP0t6mngkVfmbUMWoqsy6LiShj04/4dTZV
b2FLq/qzwsxV5FQDgXYiNMuR6tEvnXMeEd/UDNcgY6WMs9eQ5e88oiteRF6+syV1pw3Oe81D0LFd
pPuu5VcnZAAVJ/uJbVecDNsyIYr3PyDA4oemU/GDzUAkGhv2qHJ6wOHo7FyOljvGIkHObY69nApa
FmAkEAAVeMG7bTI7PFPEJQXvHUhb+qtKL/NDamsQLwBdDFrnnR0si4Bsx3xbifzcko9hfG3GB7qB
6OlYJncN/qF1mrA1NsdkC5u137bDqF/HApo2qO3fD81kPApRRjuB43oswemw+HrffdXrb44sOCh5
YEXs/psGwyCbkQq7tou2U3EhHVEeZ713fganvIQgjIlH5Off9xdKKFznkArd3LeY147MuVyIXRMT
8w0X+dLF+Yqp56WRH7brRducTAcF1NpbXoTaPmxjCgtMXOeyilcgAQe6Fop0wx7EpNMr/KrbZwmk
5oDpmF8Kns+m1q1/gjlOYBqUTWHCNafPSpk7gn6XdrCjs1FP1Kb3v/2VxaGfwZc1Pc7PNkvZN1b+
prYRXvECazj4ioOVGlC1KgSUhmHAaBrunfjLPSp0qED2SKuKmyQsvGQ3emN4K/TSeHEZlpMPsUZo
RJvfx4jlLx3Elqatmc2TMlZmdcMAhbuwSe1A9Hg3Ic9Bl6yFDlW4Mvdl3EXr2GbCpGWjs5vjCSdu
MT6n8PNXjTna75AynyDX27tkLMxtWZf1IW5QRhMCH4lNhTxDu20TexsHEkVlGhpdbt0ejC7TrDJu
qHsha+EXdyMjhNInjvPcc+cyw8dZmuv0Jc1oUH6PgY6qZDrHRIOEqz/6kNMCLR330/L2GUkLh6Cn
eJyIz9g7qxhiyR/UonsBy0vOfyyUlm3tJ93B4hdigB7d0pAKOAulYUOa2wwsEG5r7sA2SIvev9os
Br3ntKf/Y+88liNX0iz9KmO1HpS5QzoWvQmtyaBMcgMjmSS01nj6+cCqnsy6duu21b43NGoGQ8B/
cc53AtG99nF47RrCwPOySk9Tg9VMYziLo4Vo3q42iRliyboxvOcmagecaXSYERFBYvT2bK/LhYeU
YGd6gkVdL6udQiCLuRwtK6ATbC8Ykhyy3pIynn9Vjx5/UA6I8Kne1konrE4VyE3Tu6kfSGQSyDy8
3kTxXVU0ytjJIyIG7oapQKwWeUv8qAw6mE7sXMz8IYcNqovSf/GIm687faG74whfi8G70zDSdmoX
MFFU7APmalTXYicZtq50gB48a2IEToChVkRiVyvS24Y9O2vtGpuQejRQFLWE2y+KL10vXqC5PyP4
1u770nwIEIp9Gn26Sc2mWaWM889mH3+4XmQ/xQLjvpWOLZFtIUgo7rQF/nG5lcx07gI1UazXefjT
Tq5+Gbef3YRzn8CEBaMN904DNrvpy0odRVSQUcCIaslPf/GirU6ARQFCZA728gGv+ARIdB9n0S1u
sY1B1sWt0agXmyET9krLgDvix7cWe+EoGb0ViQ76kRLCOoOU6lcpagCq4968NezbiEPppS+zmE0z
E0qqVxYSronSluqxk27BRhZRbUTAcMedv+l6HgWqQPPWYunLHgm8aZzpnzbLv1XTIbygczaWTYGK
R5cTMbfB89SBDsurxt3VTfozZUIOX0KbVqWR+suwTMlshPFNEdXCpeg964eQnDe+azJSdvLxWKni
K45r4nCJDVwptn/sovTbQDUbgbdrU49ErX6fusUQrzUlv+yo4eqjDgwpXlDyxBjJQ1QsjXaggIcY
oGfPqY82p8BatsjKVKyzsb+txsw5SKDIG5aTkjpsuCPmC3j1fEG2c3GjMC9vph4aRQcLcYWMkkop
49JW5J9TQthLDh0r5ILbNUN3mASOnKJsb0hJ0NfkTqPgm6InGqLuVLnYrjJMo1BAjNUwNQ96AfEP
tRzTnBiRDmMDFK8W0l99mCA0BBGG1m7D2AzzaxaivDORZQnPkXtLGCdaKvXkua9xS1NBbRvsUeoz
JuO5Aio8YivKMRG6SbgFr5OdgzvVs6rDplPtc/extlJvzxShX4kpl3deYIXHcZb2S6nn5+Yt7QFg
eJG7tCzDXGCXABhk9Q91alF4ann1SPzWEXy6gwwWzbCmBpNplcxuCRnEMIp8nlPJdLckmTm3Xj7d
aCMrtBw1SVS1yX04dortZ3AXulVDMox4zIYO2KXe3rG76vFGIJXxY23a4gJ7VqQZ33LPLH1nRkWO
5B86TsKHOusJ1gn7trbs9aD2aMBzfHoFtq8GaZGHO2++R5eab1sX6ct2xakdnZRkD9XYxTyrsM17
u69nS1e4jSR+hsJyh2VLZsghzmMPWgPxozpzykU3wFfra/9l1EYPy/VwHIM5cpHfEGP6RGgUyL2f
a/vJHFuyRvT6pYQpDIvoGmasN+qh+un0mX+sM5ozhgNByblc6ETQ+qoqdjLrN3oiKCTb+KOKI+/o
hQETnIjCOUuRHdbI/pZw36DXtGmPJ1R8lZEQd3HTs5TAS2dq6pTmI48Jvl8YEinm3/wOpPZn1PCM
wMORfmaFz4yyCFC1jgZPdoYjaTwhPxcS4TpeR7ISJkLqdGJORMWqJ78UmjnemfCZ1no07CKGk5A3
7/OcvZrvVOEpixERWLK4U/qsMW9SzP5s6rEns9WqY/DS8qstJ3vtGV23YvGBwyTjdVQM6LmAyYu9
FYlP7IJzLH1/7VGeeXVBwmQ67iLHh/npcgwXzuDsBGLghV3J6too9Mi5JN1g8qdiWeo0kL3AXI+q
iYCtoabcjNJppcHnotM9iMgL7yCA3ReCEGgzRok5deBg4kHbwIrc1o0JeSyjpvVYO/Z4JKACFbjH
Ebytxpa8czo7jx9iXp86YcYlYpHh/blhzYDnFHE6mufwmHOmEiZ8jctCzkmOqCtICzuqqf5MGMqt
TEM2ay8+dX5obsjajdelbp7ziPi1xk9xlLAzK9ESoktdBoJIjJ4Lbd7kOyPmvjLwueDMArHS6h/u
MBQoJacnQwMNXrtMCVsNRQCuhpIVqGmtWA+i9Q50yH/Za5LXvOQ8bW/n6a1Ia4u5lbMt5L6Bu2T0
TrH2NaTH+XRq08m8dnW1GeOA3t8Zv3HYJ/KK7ptBL/dum1yGGIppP2H8zxsV7Jm34HjAYb5oRzjm
U+FbKH1DiF8tMi8KM5J4gi/Pa300vixuLrZtylWhtWzDYnFickC6kJL2wgyHQ9GRJmBlbMBGW+kb
aRhqmRQxDjSNOYipIGgbQ7oJqle6mXLtDru+H099gQ81JfwnKRH20wCklAmHYe7jOLYJn0pOUNbE
ukEBScivxEtovJYDEVfewGNpAPTdmzJ7M628O+PNbs9xkRtL1lx42oTZnUIkOKeBdGtjqEiJnz9y
822G8O3oOTT8MONwOTHQIkjRbdEAD02976dI8WjhSXdrb9w0cVnNP+qtHeL7Fj7oQCI0TCasbgCv
FHTrKVXhrQ6AipDuifU7ONQLOZ/+KvDHagf27SbQ1TN5h8m51d0LdqXiZINTY6ZEjqdum3RfZXLW
g7eeF8u16c179Do3wzA+AlyLLjn4Mq+J5onJU5FO8UMWa8Gtlg2Qx5P4VAQ1yaXJcO3m0zQOjjFR
4FgKI5BoNv3tMLrrOnPNO7IIjqpCyz1G0560cBKcWSnvAOPSiATh2qg5MmNcWFpT4Uvpy9dcc52j
XTkNDFrH5Ornxqc4cvCrl3IfxSQJTTIALSyS1WSoeEfAAXa9hpyJke5El/ZHJZh94+GKiPqbzX6s
HzeJgcbTtUfjaI/yHItBHY2WxBQJBwwpTRBiOJeBQIRm05QnAX7ArqYLjUdkZkX1yf4TZHBeO2vZ
hTVuS4Otp2dt3D7HPErkps2msiAE9KjT/3claIqCwFc06UpeA40FM4/m2e1IZ+bRCprqLkl6COm1
gaFtnRpZsbVHmqnMQS3USCh+bTKeUo1NXdHbpGZYxV1T9nKj2663brkUowMV+9Bl9BZC/hybaFpF
Krkj0HwddFj/rMh7DyZRX4yqhXKQdOeoox+LQv8cGvkPn2kFfzes1p0R9TBXdXyp4KxCS+838STr
RYNVAzG3E94KMxdnzWEtMgm4sqx6LCB8TZBsIEHVy9brxyNdekljY6Jv6tjqJqwziaJ1TuydxVaL
sUs72YATCp3yNRE4PgevZ5sEWgxiIstkQGXgld+CUm6NtCmPhk0BFlu2tjLJgljlygCJhVtu3bAT
XeRGUxwZuV/gAoit1LDiBh4RqJ7Ccp+EswibBuWYj+BYu9I6VD3KPXuCDjqGEQIkEgqcqt1XQLFO
ZdiNp4nqj93WvIDXUS/rqb0cK5VuONzMHwTRVlDsySViIN64JgBU6sp8pJkNmBYhl2JjkHGvH8gJ
WMR5H8/afPpotKTUVngBa4lRs4YwuZQcSys64sci1sjII0F1E0aPg2rqm1pWi8LyQQR3LYtz6N0M
Rxl4VPFjVqIitBt852inV9VAmgDlZb2eLCIJrDET22lMnlrP/ACPxy4Wh46SrFdSi7W1SNNT1nC1
CypCrwgJo2Kvw+Taiuppks1LYtD0sB1RUXoYIntfq957cXtLsXCowotbpAu38OWNjhIM0Z1lvtop
PmMn5wvgU1LWQKMxA6ZvAhYRNyaqfhU61VVXHkTPtAzXmTk2HDaymY7O/CYOy2hv6QrTd/0Sc4jv
1BSLCwzL6eKwoNI739uGqKSIiZw4DIZp4kIeasHJTtPHDv8eSNE8PBlkPh4768pWEUzv/IZ9CGka
83vsRH30CzOrohdOSyBCyJFceHAPVLtTDmde0KEPTm20ykFJwEqYlFc39fnPmuJLkDS0yhmxArQA
BBtYGp7JesxWnhUPZ4zNK7a2+YMoWKHkyVfqkggWFpXCDZPyNKN+5AVUAtyCw4oeivhiMh/Bb1TD
3o1reas7EPHmX+WlG8a+yZFz/9UOy49qDL1NWUlKUo/gYWtp6Zp27lrS0QzDKLd066vO08iSnkCz
xLXyt5acnkGk+Kd0yi4p48bdVGPGkPMbB+nzis1TvqwDKzp+v3GE+7MvfcFuw+sPLOinXcU95Ktu
OHAz9tlIkpNJUReQB5bHxXMReuAetXAL1MncFENI8KRgD9aT8ZylPhLY6i4mCGJw2fF4zJi8GoSF
3+JLQ+R8TEL8Z5JYebvN3yMRvaIKYfbBMK8LSW4Zcq9fKDKjJpvJZ8gOK8hIJLcHi624tUoao9po
E4AX2NFRiHez9DVsuygfFnMRZ5vmWwBys0+Sp6I33ZVQqDXNfg5sR+kkbDy7Q2Mxv+PyA0nfwADZ
9H25sUyis9uPqK6wL+Xb0scvarXpE8N3VCM5MoAUXvmiclFQiQmhDrEgiQMGA3zgsvC3xQAmhd5i
p0vCZpVvH+qAIr+IuXdy8UGixTKMemKrnYZ+sj05ASJQAoKJcUfLJVBIeoPzWpkQ7CwSpM3wRYtF
um2FvSkNVXENQdQWGm7O81+/FGF3JhoTUnDyZBoVr2u9fykV7tjCxN+NTIUiNqoXXJHfR4XMPU6Y
I/CXet98KdGOL9C8FYvJlfcVGhkors6hGeULzyJrzc3bWrH6DOuKBahdvnod4l2uA3CliyMSn2Kd
mB+WHz4mkRrWzj63GZqnHQ9IYD+YfQbW1wTO5Fk2xYe3y3PnlUQ8XMpF8KA54oG5ExbpGnqGjxKl
LZ07DT4np7iHt2cAZH0zITKiXQF7Mus/rXXATAOJ0iWbzUWNU8GaKH1SjHoqTC5xYQIwyGwVTUzG
QlcLDmGIoQxg1LJEmK888rqJkcU9y94xJUS1CW5j8Kqt+zy6GJh8bMSL1qbqHLS7CBr6nUlfu5xM
bCz+FIMNcp7cSQMMET4hV58W5mjeAjK7xUKyBXbzwx2zYx0jjRVJ81gWzitI+mXZaGqpHBbVhqIv
a9HfEqas1bh3oxCjMwgS1nQ4jlFWv0mt5TIw9eS+lBMiGPzzobz6okLJA7xqmFPSDTdYR/pPDGOo
AUNIQGwiTlyfbkjq4ikh+mUmCYy2zWZrmvpjlVJlZsdJD03seQYn/AxwJxSuHIurZSGsyNNir7Uo
qeARLCaYwSB/GphhTJ71GoU9dc5DZu8gbryRr4Nfp2FSrcqXNpeoihDBG23vrUlpnjUuyUOjec92
UjzrXvhSZdGdJ7DpY8tjK+mDAmjYqEZWskqAUdCXADrQfvSJ/jWrUWTyQYgfYXe9sywi/zwCnNw1
SNKNgSCjsvbXeW2fdTvOd1GOB6/3P5LYeKtTzEGxH520hiTS3r7HEIsiJe2fEc3sWBg/df54H8On
VXj+VUw95RQOLVUJ10MFj2oAJtJXGP30eXdqQxWKXoZGRau6xp880HZWmScWw+yso9l+rhvHB8Ag
D2WsHtMcJJTALyKnekm14ywDBO+bYSpf2J7fVfmwjWPCHDOFKM93LMICKGTNWZ7uYrqoASKxwEZj
Wn4Ry/tGmvDWLukIRimeHSYsaMvE1OygSnk7n8tiEqAdCaS/bCbYSClkHtP9chqiPCMJir8d0EEN
rAnCqD4ZZbCxLFA1vqlusbn5S5nCxG7gpnhBRVxPHT/GVa2WVcD2ZErq02jR5biGLpD43mSRfg5C
FvdxqO9UBP4s9xHXIdEw166PnyTEaISYsHhtCCAua31Y5Ul1kwKEc/OQvQsDsrV359vNuEuL8CGD
7UTnj5LQLUceCFhK2PEsJupODLLBqfpqq1noHVLmzuvGyt+cwGKStiR9oHAc9hYRnKvJovlzripF
q560WJ9TQCZ0lHRnVrTOCpR/vs5VVBs/+4GYEFLEIOF1q9St060qiV8Lkd0R90oonONTl7rrIY+c
K5bc9dDoxEB0cXIyvRlLN+UPdcIpMQSf9agNB7Pm4BcB3kB8tVjpuTN8t+EfTW58r8K20nFtJoZg
gxB2XaTpvW6o8lqLkFlI1axVwNJcy94a61bkWv8sefIkFvNG7IafLey5qGdS0RpzSfHZlbwSSjCw
hp9zBUbHUrMUBvpZcsXd1rIsF6K0UU0a7dHw9YdEunfQwnhAGA2CTrNOnqjVRs4phtwxA4xhMeT7
732llPIpqgNMdOywWRjoEuSo3UjSNjz5CdSdLXROppytLRi9ToS5tfFDL9BO95V6LKxbVZgvjOu8
dTpxX/o61f9EUIEc45vBwZI8avjjJwlzOmKQSNtaTzzj4wwhj+ASK80LEuayHYYFJ8VHXPI4MS+7
xFlc0uhnETjjNRnhdGi9+ShcCvwo9Z5ysj0QVlZX5el3OGcQd9vwWKz+hnXkS1wlI5x40GCl/7Pz
GTiqkSdrgyehbD8n8kdLiExaTViWxRaUYIliKQIU1kWXviNF4kUxyGtEiEveFXt/wuHEuMw81POb
7/cmFD84OrWXyHSstTM7GqPZbknNWx3yMkbI9v0uIEDe/fWl7/fUtwvy+w1V2FDMuo4IDqg3w0C/
38t6+c/3vj/3hw//7Ft+fe77m9FYZIdfP/aHz5H+A0NnyiQpsB6ehlm89utN6Ou/f/j9he/Pxf/6
hV/fF4fV7Bief036/e6vL/31r/3Dn//Dj/2Hv/b75v32M79ueORYwT9v36+/+I9P/uFP/vqZX//s
v/2Wf/yG72/8t9/zh///12/9/oIKrXqdBPVP7Gmfgzt469EK1z2S0F2VDmwDU/jvpIAsI6N6VkmV
b9pxrJaNbpObKtbfT7HvN1YFnGCaB/5j+pOZ2LBr0nrXG3l/aJI3Xl459kxQK3rsDgdvjnwuZbku
B+MpoUM9ZHVgbPpWu4PI8VmoKdjU5GODkWBqNLAPX4Y1MkS3yrj4uXD8wiI//HoTJl2/nFSA4UDE
2wLN1q5mPEO1myO8hXzSuqSQG8lGiTk/GAgeJZZzqfT4ngjxcWP1FWdNmtnbtqrMLeGupmPurECs
gk5Ptmj3z13Yloe+j68ubnQQHKjszNmrLggr3YUpoIBB/uAISDdZpCH5rH0Alt/XOnsepoIAIbBv
LzBiHkysR3vmQDSuuNm1+Y1FYDdLSjtlQus1B2+6+lpgAHJDnydev188k2X98wUKp4mZi9DwLVXA
pSgV8D5OsxUSZQchWd/vGuSo1hYuaNU272HhYRF2BKrBwOUYivSOLCNsjiNpRazzn1gHM+yMkV2A
YyFsFkl+gaZMQKnvU2Auw0toNEic4mjjZVa1IPePTPd1UGpPJN07S4b1t20Le6spcEd00RauDY9e
m85UJkpZ4Cwcid0plf0h4KpLf0D4ijaR34uyZu5CTiG93FpqMUT0c9+27bZLmhRjzz4W3s4j2mjR
hJN56o92EWIJcX36o/TYA1w9xHPp54BcWaECZm0i6c84g7MUqSqgMNanwfDQpDnaQU3vl0RSnOWL
1/lvFj5k5Pnqw/HnPHVSYDnQ2X55lloVepCitOxueDJ2KxNcblz11smU7ZNPZvGCcBi5V8bwRVbi
ijvnSyFSZo0YHTwronnQgvekMx/lEL0y8n3Fx0LTzaYh7huG8dBEF6MoueLCnWHBEC79BsVQLeWt
QXaJtMNdIbo7W47Pkz38DET+HIH1jDoO17ksARH6VELp1pNpl5oKUWfWPcdpdIri7JJP5QNzd+ME
xODst90K1VW0SnW2+yLKUCmhKQYgA2SEwVW0r49J5gdrG7fqMiOjJ7JcFpyZ9aH3wLk6RWtMB3d0
sg2qrhE8wMBuyurVoY9jeix/zNeGci8eoMxFmdN6RfqzrXnJKmYDudSMAQ13d6WxwKqiF3sR64+9
RlinVme3Fr7IMnA+PYaPcUH+a4E/ah32/W6KoMMitwTfklr3FXkO20LnqtJr68ROr1VP7dq1eJ1Y
we9wu+Hm9Jq1VhlvGnA9Jm53dlTdyL4L7qNPgnSedS3CDdjV98oEderFaGkwrcWUAJ16tMaw4cF3
P3MDylX5iJjnEAv5nOvUv7hO3sCxkoBQdi+R4OVtI/gE94Ao3cUMSAwMYnzIXw6IJKZMl4iyZd4P
2WsbbMVSKP9pbHSxrkWwrS2UsSCJbKrHYKPXNUu0hBvse+aBQc4pbvKfBtVGwITXMlc6tQiemUMj
LKaULRdnjK9bq+ARx6Y6QZtfhoTF5V0IwM2/JT0a0Mx49IsP8nKxG5hjcWS5dkgHVO5+OFzskJG8
oqZaM8dYmdUQMCQnfFQfDJIXwISN0zkqqKgdUEXFwC3xjXyZ4AKBihK/jDwkywS5hZLiIgv3VFTp
JifrZHTpUHhR+Ftdq9F8xje1PdpLepyLa2UaEIXOXHqI7tjQ9KxdunehzGQvO+c5HoNrELzZdnjD
AGZRU00jkFz3JPzIIAOuM+zzlmz5UL9GXmBQOKibJCNtIKjM5VAXN1RbBxf/Nq129liOw+sABxdd
t3mIEeFD1iKyUIbPvuYtzYYBsKjrS0Necy6ajypgc9LwBKHqAyRdywTajGpOxjg812VqHxoXnAk7
3gRgIpNX8EVYNlP9bZq8bJeiDlzos/ubtOdPkUHNpt6ernnqvkxzudvRyq+IITq5AQqOBAirUKdK
/+mZ7nMByu5GF8U5RjyyEIHcuqTF8ZAnS+wnO1io8X4ag6cmBJg1FC/KwnXVk8vFyZFuJit+Rdeo
AfoZz1yx05aCFVPSsXWNl3CapiWo27p7KXyCCDnGkSD5H60OYo7u6rkNbQQh264h1sCEor1Q2cRW
5zLGSIjB9HEomrdO0LzV8zy9GtMPVinvKje+hF1g353nl0HsHDBA7oLMfi678cmtrZM9K6uLGuNA
rhcf00QAToVvAI/CTuZZu+nGEhJHIheJPV8ucwIXMiYHkR8SbmE7Kf6HaY0AgiavzK4DgQrozI+p
ZTzbHkI9aRL/6pTPMm/ImBAlSBvPO1rqqY3MB2M0A6CD7Z3FMhZ4tv3TNWdYMAZet4/pXmT0Bl40
3bHRY+cvzuQZrYYSRbacTAP/I8VB4R+Qg5zimhcTx+Y1rNzjru6K7BooeqxmYGLcTWxvsoQkkym6
wYHrY2ZwDkbnXxoVb/02XDUFW/3KBYtqjzepCAiDKM0QGc9XHAT4vHjKDZkHQWEOKmJMVqYeACQr
S2aZ1Z1vNTrwONoSvQoOJTphrNXJtqo9sKwtVEfM9TAje2dh+s5nHhAIoWNVGcNq3NblB6nB7CfD
6ZIrJ8EDHGyCdHjEgA9uNQHREXlf7WBaO9aTu7IKj2anvqDKql0ru33lBZuRfRD7ou9ptJEuvgNU
/zdn9uGvc2alRT7rv0+aPb+NedN8/h41+/0T/wibNa2/G0KAfBOOFCZpXwSi/SNslq8IcE4mznGD
IBfbsv/2f/47bFbqf7clckrsSY6lkw3GLajztgn+62+aNP4uBBII13WkIQ3Tcf72H4TNGta/JpCB
27cdWxqEKrnCAmjFrSg+3u7CzK//62/y/0pHQ2wYgNhzc31jlc9WRqbKUDp7lSOD7eIO7+p41/XJ
U2QOSPCwUzFXXCSoh5f6S5+G6WLBdY24EFK56o3BOeqP2xGSq45a2XbUIUh9uZAlCMbs0ZWUQHac
fgVjdJU6VRmY4lAV19y5hnb78dsD8ScpzcYf4tX45xR8T9PBam6yETHnr//2z5GZJlXkAfOlwt11
gpWjR1JPegrC6OplxsafMKatoqTGpkrmQcX8croPtPIhjekSquhR6x3SnkBmBAmTUHliu954t3Jg
DKj6pQRBV1n3rn50NLls5hzGbEPdvELofYPj9rbGnzQ2qFCdeuHks0v1f4iQI/P497i9f/yDjsUz
BUasKaw/xO2V2KX8iWNuQV/DRBcm2ujsUUKeR8M9ZKG5LRIQpAMm5b++Z3XxJ3/YYhEmdQfyBuv9
f71n2YfJAvMOBm3jibgC5oHEgtbesR8w3HRPE/Pu0CRiMB83yE8oSsVRpP4ZOzbxvNZCn+FQCamS
7aU3sQ2U9399++w/vX3KgN5s8uJTJmnNvz/yA2NR5u1k5OQOTWc9/CizcZuKQ98EZ2scT4NjHAd7
uIghTVG7bZRjncFib0X1U+/I3uyYEw/NIWp/JHiOwzHZtsCHe6P9ETflD1YWV/6rycOYCY5+V8yA
N2MvOI2dwnigO7uAtXfRUS9k0bzoLTLnEW14GWjPsmNfFkVbHSN6kCbLqjYPne4cB5aCDljrYSMu
eWHcGcAYSIIgu0LYb2RbPVdpehNZbDc9Z4OFb2Fq/cW1kxsRvvz1nUdL/CePrpImhFiHiwKXhX+9
94SC1JbFvbtwpxI7tnNlhsrezkEqDGISNkVjvrfCvGpd+Egh/REF3qs7mj/8vrthqmzkxQNn56NF
oKs17SfhoMqQpybW3xtyZ/WG0ClKB2H4cJHMVxaXW4AcKjF3HjrOeXkfCRRByto0ePl9ezyamIyS
pkOzHDww10hJuMONAXrYXxXu9BDY3VsUB4+dBLDNVG4Aa0C2ELZ48h6xDy76ZHqw8wi6OJcuob2o
Vm38/N3t01U152QG3bkv87XQrA0a3gvQxENth/cxT1WvwRF6Er6zs0Vxcs3sKpJgn/ovGtlZVq1f
Yg+APH/jTub2T6YpS6IDVjBaljVybkn0V+PJi+jbfZl3yJfsJVPNVjCTFvMiIT7YUbe3G4XzTr43
fcLHVO3jsHPwxeoCE1F97vv2JqztXVCFm/KHU3VsXPMNotxzJ+tt39TnehJLAyOfo+xVA4tTefkp
D8djprnbBoarOeUbXN3hysfSZZPIEqDFGEQJ0StfpqG7w3hyVOF4E8FGUAk2uRZSQSP3n1NfnI2o
uoRmtO3BMpsNvWNTtmctVG966b25CNCIRXPCqxbop0FPn1vWVJG+YnLcLoKciaAExNfLU14CMR+0
teHFW0wO69Rn7Nn36ySpd5qX34S9/4iGfuUmp6FrD2kQr9Ko3MGMXvtYMD7TNr+NhLWZGmePZfwp
sv2vrHV2XnJnFtYGTad60Lv81rOq+2gwtxSg94RurwMD5liH36ezxJWsFvwB2Fi16KfTQXbn+uO4
8dqW7kNjm8+VfPQL85paEF4ntY2H4KfdWttxlJtZC5Y5SNcBvbNwcx7K0rpEwGycbjgVU/wT4OWP
iVHcpKuHcb7qomNxJmffUbab9sVE12WRF1brYKjG9OQO/gWHRwymKvrBDEXyHNHShU6rRUgKpvBo
EQE0WLS84uHWnXLidasyRzOK6GLajql9iYB+wJ8/Se2xUMGStcwD04B3cgfvQZSxDrFY7Y+M6vQa
BjBZc60BExIjsUbmDNx6tDxPzWgiyU/f2aiiard5IZb3sZGs/TZ4183ymgbaTo+9h8EN37EGLzIj
XbtN9C4i+wIsqoSU8OZ76qGw27MBdNYa5bUqQRa5Vn3xg3TTzhnEiuswyqRlkQTbVOX3lTJIBfUO
kx0/diSq83zMkM1mpbMe3BgWDhvOsZztbGyXv+yy/ARpf19m/ZyRQzyrr/HE5VxVQ8Tr9qHQ4jtG
TLH2PhAuoFXmlRj0Ex3ruWZgyLTivk7NJyRXtqNh+dFxzh59dTHd5lmF7pUkglUI4W4h4JoyGVsk
WfkjD4OfUOKAT0JSiKyqhdLQ7TynOCJjefCN8Gso4UnnSAZ8D32omd8mdY9NQxI1kLzmQXKyc+uS
MtBjHEaC/L3Rstr1dfEUj95D6upbASgsd1iesnRescOd7Z6UEiZ1VsS+dYHe6EsRWL0J6uwdcE28
omzBzEG3CtsbpZM6OspFklwq8v/It1l6BvGuWP86x9yKCNeEmKZ4FUiAqEDk62oHICVd1Lp51YWD
rTX6spAGiMJ+QLbKGNB6Z7G8B8my1xoHpTy4zijWsHppBx0dz1IpPEL0c3X0ZNjAIVW/y4lE8Rm3
aGQ42AyWnGkTAHDK2aACSrlPzOfaYTU7VWf2oJALkpVw7INHgk8XNk+mTHeW3+11Gn1k+jfMhhBq
IrWNTUxWg3oeM+8Lg/KqccorSVDoFfx1dB5kflf45Rot1bhI3yBFUq5qN3LMSRB015pNIKyB0GkE
Ht4rfFukP02krqcdnAUr2oU9TC1WiCTOXImvXw7JC5DVHaL9daWLg9uP+PXQaFndbjKIyLGSq965
xzkRokNJV9byZIEtLEK167x4H+pb8HRb24XFXeCw8YYHPbFvSfA9NJwDf31Cyz/ELH/XfTQO0gZa
w9pe/aGwTQvUlIjv4L9FbJzqp1nn4nU3BEKTDDitmDksxojgQJRioiOHoWEzcDXFe689mHWAzIR+
hpbnf3vD/6E3dKiM/n1ryCu9qT7ffm8N5x/4Z2do/J3ujcdPdy1Cs3kQ/7szNOy/85HjCB0tC13L
3H/+szOUiqZRh4dsC5cDiRLt/zeG9IyG5Vq24BuUdAxl/Cd9of6vfaFDf2mbjG10aeKCo46eO4/f
WicseGBNAhj0XRBlkKp9nb0+WlrHZe7rGA7eJZK+rJF9LbzDJENRMjYM40fUZpteEVM7MFVOuDYt
GW+EB4t62ZzcbWuTW2AjYkUPVj9SXGdrHTP6ykjzWyur17/d33/SAercVb81SN//xtzdmrZhCNLI
v/uY3/6NSvhpj/jWBoKClCyMhwUIQJ2Qrb1JIsm6LES+59LaY/Ikn6zO5QXsyLYinXIp3QqFKAZL
uOmPptXn+/9H2Xktx220XfeKUIXQSKeTMzMp6QQlSjIyGrERrv5fgFz1v6JdZn0+UFm2RA4xGPQT
9l67q0LQwqPrHv2KiAleOgIkEiJkYq35kvEnYerGv714LqVlmq7Nrx+7Ox+HM5kGLHiGUTdubmkK
SrjkW2w0JizPcyJSJLiW1qyYk7rEyDZMYvt4r3LnkBDSc/7va2nNzeT/z3ZfrqVHQyA8nZaDEcSH
UUFkaQ5wGYA5VgVBYCjKQ6+C8VRoBvrQ9ugZ1XC0hm5Plhm0Zdd9yBLiP3OHX6qGHBbG4anbPIEg
YgLoarfexpXaah05LZ7wCdMBFNFDpISSzg+IHjA8DHrRb7QQw9Qw7adOQlmnicNPdVG25p9bMu3+
+4dc5h0ff0g+eQ7jlTm/Xny471vmIomVzo1cjnSqD9S3MsJ/FLvaX5Pe29Ql+ANqfwKoIhlou+2j
PSAdYt5uPuojxF9AM0eCZJo1+qv3T17cn13t73fA95kJubZD121+eOy7dV2EaqjYi5YZBi2NuIr5
Ui03RMqiD9whiu8mOpp+ctdxuH52R/7LLQBtjHmUhSKI3Pn5XPqfj1Mldfj+ordXuo2bGbbTxiqZ
5HpRsXXKwVxDAOoR5KWo/JTKfr+5CnQDC41s/cnF+LNJXS4GqUC8V7btG/Pj6s/XguSsbHuJpn4U
jn0287RgMZKuu9IpLrY8OAi1jklOOAeIJIiXZbmBoI0gef7ID54VwHWMPrs+//zEMpQTzB14OeC4
9A93T1lzN1sVAtXWnbK9cj0E3MYtcrTvuU51FZaWTZcVnLsU80oPjgINKYOxeAoP4JI+LROW7/fn
3exiJ3Mcw/Zs7BfOhxvGkyXCix4TQei2jBf0dlvPrNhOwCWr77Dq7aA8GAQbxEgDgprW3fTLc0YI
yY6Pc7Aa5odcTbrdnm2iCRYAQh3JONFahxIRB/Ql+D2ACtPUVOHVhka8jjC4Hy2WBb1VEb86NbRb
7BOPxJLLowkC2mHisMoHEEiJ9zCACT2S3JStk9bG84/f2YhGm5wQB1QMPviaFfEmAIa+b0f9TSdC
yJXIdAdLnI2mJGZnaF+WWw8MgXHA9x1vJhMMA3PXMxTZR5HJ7xb+xbaPD0We6Odyfv97HeEYrRVK
csk03nc15pWVRuRIKtbLQ3SM6ptu/zXJyj6XsePvsQWgq/9RGLV97oqKAL2y3LsSA7ZMnWObkSRo
pAaWuTF+s9wy3ley3sYEjz8iUQAyancVURsoZ1NiQJ2AS7p8bC0swDRHawI3vY2dKg33NK4lICQF
oWOl9wBoBOef2DnK5bxqK46hxuRDVgDri/Lq4JvlN1f61g5wOXlxBRFNufP6yWft3+5r37QpNTkH
PbR7f37W4qmRZq4Xf59EPXsWLUCKEGSOxOEJCd/w8m3Uuyd7pG0O8hqadJnDfnYelFXeffJq5oPm
413tezybkRcw+bQ/PIXodVRnI85im9sHcBC8R96Cv5IcfcMwQWz26UL3Lp83jP/xfkTsANYkWHfP
bFWFLI5lB3+yzxzvs7L8n89n19TJUKWssxjGenNR9T+PRz+QFkKOEQ5e6mIIDfy1tHpQ5TqeFwe7
rAHyBYpdvtXjdofBQh7/+8rMj5cPF8bk+UyEKopUy1sKiv/5/sTWqN8FQzLXVUFonm1rmnZoUZ+M
ElqebSTMXFVtwhPnDv3vb/4v5QrnAieTKUxD103zw8OPOX88QmfmJjF0mvYaGbDt0LqNwIXKwqA/
DINrJ7xqkxJ+uisr99UhXixR7xJx2yfVivFhiDmfD9Sthsf9SjdpWu6He9YnI5cBgvZ3uRJbTrzH
FB7v0zp4x2U07MzIr/HDY70OhyK+k/n75EAznasrJZAIBOh7mvk417P0phkMriqbQ2YpiDEcXaTp
s6CVfntrQtQuGIYP5fwNrEFHNRRo4rB8rU6xMMRHCD5KsHYHA4V3wQVpaoKOXmM/8belZo2bqSAk
Eh8NnIFxYoroaiyOozTeu336SmrZqkDpd++3eo6QkOziCPtpTdmLIhSTm4JMvosK1Ak0B/12pJq6
QJzY5N7IoKEmcRXPvavr03l5EDtd8pcf4BWS2Ls2AnLnysH0gbtCjqcuobKRFp4h1963uEWvTehf
614ScurGbNK1s5eX0cPyijHKUxBVIRM8zuIhqAi2iJBxF/qbSSn1ECi6+HmspCpAAd2AyVla0W4p
n6eABNTKY8Kih9Pr0PhzVNzBwp5/TDPouUAp9Evs4EydD3PNPOFjrw4hNIRaGTecN/C7aNMdtPzK
eKb2RCoMowK3eHwaVd5vWGqnUBytbL889tkJ67chEyQ0iihqXxgVQf1q+RLAzAB480U9jwrGK3v7
3AbaE+JThh2MgxJ2gC+SbyPzYGtaQ7QbUL6CT7D2ydF8DJMGkh9DDom5k6yd7FXGNDXOIG6TxdOa
oJ+rFE600wqg/SGHzoZcYvx9k3LXXZZ0Ow3c4iapmAKVZvKtLtOzqYfdyV5kLCV5B01X1FiHq4mD
mrFHnTQvU5F0oJ1/LvW4dEx7O2m/SpNNB4lWGOVUoJ9mBUMZG/6p7DTIyCWVmtl2r7pby1tXUHZU
pnH75EHwzyoRKBiTbfagwmKg9qFRyDDhEddhCnQGjKUxv8z2Xj5HNioMZbQgQ2tnkziQEfpwRqnO
LUCa5FjxAtv47JlMR/zxmSgs25s3VTSy87r0z2dyZ3ZBNEUEXsGrdYqouCPNTz+EbcsQi9hyQkrn
z918psoSVhtOy++1adqfPY/+7aJ4vuvSO9FX/KOZ07ve65KWhnp5t2oTFGXkT5RZhE6jECrR+RCt
we6U9u1huSSTNNeO1lr/9xZnPjqpTznQ59b+Q1FYTe2AV2ciEXa+8KUv2y1GM8LV50ODocDRasAU
BsPkrxVRQTgG7COkzvE01WiTW7u+eS5dXjHaOwIJ/s/3DgEGns0l8tmbM8/48+0SOYKGbhI8SebS
k31NvF/eINKNMNRiCqZsLqmkCJ4fTMTV8/umI6QYJRfzv1/LfGf8eZoyldFtYTuMZzzP+nDnWBFA
mLHgpchx8OBYxz55ONLf1yqz8Jlxii5v039/U+OfbQ3TINY0umPjJudE/fMCuK3VYs9pCSKoxvTA
IiC7UuKXXxPwOjuSAB9RG/xMcmBKjq//MMmZRd7UcqLj1U5QdPayF/efvKb5ov95JXwuBJMlnc6G
te+HN6Wyh6QchG+xt/02WLl9ikW3hakONTUBqhD75O3EZowWHRZwQ0hx2f8MOkicghXMJoQUNXNn
1stj9b9f2r8MJXxBLW+yxGTG848BDyKgmRSKCAjmUHPBtfLY6EesCTnDAZfJr1tl23jsTGS+/pUh
VIhLlVuG2HASlaaK+FiFpSZP3l2irrYyGLuNMYhL5sw4PoHCiLAacvdisptBA2v7InvyWj/+4obD
DHOGj5+AVC/SLD+MWoDSL8MU6QET/u+f81+KK35On38MHmYOmpE/b4uIW412EaWpLMs3kqJ+ujnC
eYYUmIFKiORlALu36SAhNHZvrfPUfq0rhWoxQHaUCfeTz8a/XneqKiaR85iQQeWfryftVCeU1XPd
lXdRoKIPy9MEvkzC1QL3VefGK7ioMx5ozqVyOuq+3a1lzNlLzo3Jmred4xk8oheppUKoM4faiPb9
JK1NZpdHGXg6SYMtZBj3zgqYzLnISl1dO0h8clnWvbcaqW3LJ4GQTMZwdiE/eVT+s55mcoh0hKgs
hi3Wx0bDMdomJ/MHeS8i7rPjus+iqPdujLEkhba69IJIycg00e3n/37D54fwh4+cbXh07wiBHCbB
H95vCLN1kMQpc6h5pOfPN+fSRizf001jsdGdGOcOletndfzHb42qyOcG8y3X9RAaOR/q+KAr6Loi
B12l2TI5GDC2oWffeHn8i8B7iSieSY+e0ti4cyuR5Jk8ZpXxUCa2WJnzbHCMVMrIgW1Lo1ffPUX+
T19O7icvdNZO/XGNGEJBXhDkmczyJa7Un/egURYd3lWs8oC1aactt9nX7khN3w821vWhubaNwb5y
pGRbXtaISQ6PenQOmrvSJNild8c1SMC7gOnDHdu1p9IlUKnydLSCRrhPMUcbn5VHJsqvf7xwG9GX
qSN/cjjqPo6JsIEVnlenFoWxmW+L5opr3wO9AAa4EErbWXUEL0yFu/E17bTiYiX2fuijeKc7mwpB
M2s5QCSlKJKdoY/amvNhhHmZPEuzgtblY0NSjf0kjPoMXYDFIkkGm7lGR/eNGji3tkC2XNwKeyU8
eHLBdGd7Wnr27Z8kSMwW7egXXMp178OPy5PxpVO4bkmeflYUaRk18egNxzqiPWiG4cXQmPVFdfRX
2GMPHJtH2yz3WD6/Mty5jlpoQe2FMWNnSXPNw4aEP3VsACgca0teyDx5G1tLXIbOdS6ON2JzwK3+
NiU8y0aYBuuub7/OSi1hnIgLnEg7LDHE43J/Gvvyuz7G48WZRP+kVGkwfEiIDJfiEa9FdrBbaxPW
7Z2XhOVlJBVwBQGSxzyu8bGKYzamEqdmGd4lIhp+lIW1qflsrdHMifuO8nid1e5j6EI4WeaLqbOO
J0ve4E9uwj6kzYqcTVP59ZkV6Q+J/XYtQa1t3HlWA2ALAqhV+QjnPQAOLd5ALems+6J6UX5pn5e6
RtqSL+OGT7+nQUBvHvaa7HJW+d0vzR1fl0+9mQCv0pjszkyR6/IXXdMHa1bpL6YE66ZcH8wgKJ/9
ZDp3kav/hL7qnXLuslVS53+1iXrBgT2CeWGdw/wAcV8VXISt+lkGAgAsikkSxYSS5NpFG7WUAF0a
4TztT4WF/HcK4AI4HVpYZlr6wfQuthvJrW2V2Zf5ZfauLLa5xJ6rO3grl9+KGDVMkva/y7gGdOR6
ym2FIIXKFnWDfUIwxKrAeiLIon0hgpdUsWYietkuiU8Y0A16MUKQtm+vfI6bTKg3gpw8zsB0p8gZ
uIXCHE5q+oFhs75oYV2tZn0Lnaj+RP9fH5Uf7pZOcsjgd9u+eQAEXzwsT7Dlgjsm4FJhBM52TNTe
B0VDnB+jkbK1bja09G2RcOamQ92ul7451dlROQVdZ+l6zRE82tksQPhGLTE+k9pEhvUyuQ88pfUD
hmNvK01uoh7aBFmm+Y5mC893YAxng7jyKomYIsy/VAahP16K2iebS5S6QZ8EX8qiTQX4H4eop0YQ
3Zh78nDX9Fq6zTXzBnEs2gJUiYDwMzO0mH5TqLnb1CfuvDIKJB6FQYUyNlZ3HMx33Qe1q/mG/Rqy
qQvLYT31XfwrYq0dhlAcB6t58Io4v4BQ/CHy9k4wuyGEsPjquKmLKCl48H0GHLF+P1ghHDnnbMSW
cYgTFe8LWPdbY7Lulmo0HquaMDj0Ux1s7dXyJxLL+xpnluCZxTxs1LmL/NB6wd0CMLGhyZamMx5D
WzlEHGggtyvub/r+BsrnurOzn+E012ohlRdJ58zPTDzpfr634XPNbbdVwNRqtEZsSx9FfeyJO6AY
UHrAmF7iRMIjXVkul0xMvb+znOJLgYp9307Vd6gKWJbEcFg+5pM7Hhnlhju+zA/b09tTNyN2NddB
ohF2Fz0rfsDgbQkEAOa8/DSOFnlnLFqkQ7TwffU2nfY6o+D9ctd0o7GuMYPtzcIuNnilYGCa9lVC
Azk0A95kmEQoSdOveWBB9fR0psSl7++cmVAoUBFAuYpj1AhKyNcmFDxcsHqbEfb65VkwCIyytgQj
ZFYXLbGKvUdRuvwvP2Sxmfg6SYV8GDapSl7doK6OsIv1jav1FfMiDRKgBj83B8m0k1iGdkxRTCoP
5JKgWrxxHw4lhqQouvaGEW7NAJqN4HWTEgTIj3j1Q3QHukHcSS0GPCynXc2e8EYK7o4DNT/jA6FZ
0NBdRbB7RnEmGFTda/Zdl3npRerDtJY6mfByzPLbAGBz+V1S6A0JcHFHNL2E41XET0l50HGGbMTU
EWlJ3osIHG/vlDX3E3teVgJPvYkuT6i8ownJ+l0IBHBd2JO2yoDfb40QlEM4pHTWv0gBTSEjzg8N
O5ZHL5l9XjZ0nrgilrmvp6OoBOp9mWTE3eOIiju6gypN5b1g36qBktkrzI7MYnBqYENvLsLrvjG3
WcuijJ96AIgrkeR4zs1g6+nwK0e7lRdrYu6WY4xD+fw62eDIEzs7RSkV15SkKKQSRx7j8NQSnG4O
QuwYehm3qYoIuTO8+zLLpb2O8lzbhvDKuQT9eLWKL2qq47028mgNe9Y0U5XfywZsw/KcmzcPRxnS
KMioA+uHKGaYIAU2rbaJLQVaqDQwh1neLinlQVXSPizNbUX4YAi7azNqk8cmqM/X2lhOFyvQ7w2g
VcRsB/cC0ONKZU05f84Vklc0a5jyTCgSLEuqWF51FYOEyXmbtKG91rVCcS0BWSbF9KBPoNqEaTGO
a9MnktoBGZpACno+W/hCmidLQwgX02WgD3ifoF1OA5lZJTQjX5jrLiT/tHPLch1aCJ1ixHsbp+b8
1Eb6I5ux89CW5Hq2mrnrXPvX8uwPa0jYRj0ZTyFwxCL5yoaubDtxmuZzQsYVxGQjJb6E0VATRJtg
ZErGu8CrSvAxUv+iN1/1+vSe2bj0iSr0nmjmz36j/9AbrXzWksK8RIad33f9bikHyLfDkKvp0UnT
FMefZp/tAESIAyi5ntc6MZVrOoXNncEBPGj5dpmALKv/5XX0Ls3UkDMEDa+eRMFYEdVwlHjdgJ+x
pJpHz0p5JzsToFQz0vewOyJz5S0v7S3dgs2wmtxIFaISQndf0S4WNkotXgJPWUPB4yS/EnWcM+4Y
Y/kHvN4uilIGohkWqy2TmfUkfzq17mKm9ZAYjfX7ZJgILAng2yYD4/TcgYEeTDEstzg9GAlIuuUm
CGnOWH8agMeWGTzX6GCXoA/rpLtvc9R3Rj47hIZRu5kWGVDTY007/XurbAqmHUWGS7VrUPtVrvI3
sHYOyyR+KSbGdPDXgGDVeq5FOCtY7HnTcfkDU2IenYBaLE0kSJiBlMXf90CZvA7g63+/n1GnojNl
6K2O1HCwaP/nEnXPiB9b7NSi4J0PLUYyrI/EhIu2wPKobcBnbbT58i+nQJkK4ocVkmdJQlIuhh1v
T3FsJy9dgbw8166VHDymIctb2yTNEY6QsxHc+JvJg29iN8Om8gyCMZy23/v0PFgPxPch6/apPTa3
tEmf/aIhZ6WIQxYNFshJHdRmomk3/CM79PbyyFlO3iMqzNUk/p6jz5cySIdjIli0+GxUG+RFawFd
+NWtBxDS1U/cqcYGyAV0WcvIEFtMr6OMqjOGsjBF2xLNaNRlaq8o/qHm218EroNjqArwvj5dX1cL
5vae+JY07iM5fvoOA+D35a+kpn0YU3BK8bKM9nlEZ1aMuMiOmgMxivlpqbroGLH0genAmJi/eyak
rxZG2D420+JepROtJA3n8hUNr83PhRseef3tNYBMyhhQghV2UjqjKGlWeW7VoFXnYm5+W7xEz47J
ETkzvs5idhdGrDnGsCke2iTYQCT0CeO7icg695HqwNkl9/jquSGMOxqXFG9lQyOjggtcez5ui4yg
F2BKmMZs9B7+2XIrVlNGWq02UGQnNUooIo68Ir02fXpA11rcSBSbs0KrvSrNHjKonCuGYFO08Tcx
+DlppCErOhZjCblH6DqxBUyDVJSZPimCNsnV3hi+9VXyxPjFPsKsdP8u87Qu7A9pFHAruZdFgBN1
gDz9qbnTX4IZmwRZ5TTZldpT3ZD0nGaUiol5qIJAUHDU81lXZceiUY+qVJJEn+aLUwX63CI95oS+
PIE/LG9kv+4Dvdugw/VuS+s9BUOPj5s1dm1ozroXTb4ulHsMvaE/kQ12Wc4gmgp9U2T5vq9gjpQG
K1ItiiGszlta0MgINiMok4X6UraetyM/mpA3+CP7uIcf48gZ8j0/ehUE/r0IWsTrGNITGVQ7EGrs
vZVjb6rZ+Oqn8FSwXe9y81kOTIlkAj9ecxt177YUu/ZAKs2odsuL13o7OrKHWm6VdBAnemh82uwU
D8u3Y4XKZHOsG8oXLLQRhKZSGXKdNOa9alltzrVnKTtsioGQu8Fh2oHs4X2wbfUclv41JM0yypLi
forQ786/G5rQvVZVyvmumVsyux0gqcgj8IuV64EohrPtpKcKaxhCYn+HqkZHKGJ40JuI0gyo2rfL
S/eiTjtG6P8BCBYBpFTU47bVa695z49gJvWmq3KoU51OZsSYnXpXs08QLa+Blspbmlo35bvliRpA
GVV5qu36TmYVfy4Oj12u1LPZ58Va6T9GHXLMUO2WB+pytJfUpOCDMBHM2jRPgXuegAEazcOyZFWy
eyi5v8LRc2Ez8GAIbamtoM7BdJ977YZZ8TXO/OPSkJM69KX3E6QUpKAvf3w5k8Ka+ivvSc3AMhBu
ifpSwOKGx2XsyWTl7wcSQva7Xht/0FwVFIPcIh7dFB8dvBPR2mnYcmhZl8LpzS7LdaNs3asOs8fy
rfh0NbTsTbrDm6Nh64SR2IjkhH73gsbdR7EckCLuRT/gdg7QXIlBBUXf4AG3nO3S6UrFC4VT+LXR
7UeGc8ZtuQpWbP7qdAoajyXZCh4COo+c5kLnk8Aa0/wqMRMxWoyPmjtc8rJxr/FkVLi82cK4pFWD
3nBOsYysdTeG3rUgHcUswseQtpUcyZxNJ3Um4EnrHtYl93Wck3sugK0JWsT5eXhtqoyqASSE0wAL
ZwP9e1g2znLF2GR4mL6IunkZXZRJNrHzhKLk4Tfbk/4hoCCuzSJb02yEe1p0pp5YEHaIQYl8rszm
7KbK3iYG2TZRMt4nDDWAH3cQENIOa64A4Bm36AF0RaqC7G2Y2E7ynIz13SSi+Fwo4/tUQ/uB1xWs
dG/8bqnWoIsKnVtRV+Sx24CZNJ5N5OiCQajq5jkov2cOExofDewFWQpLBfLYTxNsPRG75tmglNpl
dvWI76s6eGWmdlWPJl8U2t4JaDFoJ9yv6agTWGXVW2dAWERwWIkfXK09R0+I1EUjkdrTFzOmawa/
72FE5p3QrTlxLEz6E/3b16p0u4dwwBVom2/xrGSKJjfm4VpD46pRl+eEEi2lDqVkm4sdrStmhrmG
kJrVXxJwmEAjKIp+l3ozrU6vxHcKMHnkzZhOXd/dtNmdxhCxeaYkI+Ar34RNGz7EvouLvHCdq643
5YE4ivBMiLV10n3m8DW8yhxcPBi+faXCK/d4ekNqaVwdF2kS+kWij6LyOdHIw8wqMlfG0rrXjQoy
V5hczE2gF2fpYpfsunh8SZFq1Ejs6yaNHoGZvSsSMVYR8MZVWj1HadPeekku8Gy3IKmoLxNrS6Vv
bqMoOPa1F1+J66INS54dXfLhj2IDdrqJqgH2pOHFwJyM8a/EiO+0KiN+0EQC1ZlvKV44dAtXaVmn
3KlRjIGJgO89OpuyCJnainZjGVhMfdCanZb/4HMlQR8swdHbHoM2nxvyMtzYx4nVEbWGn5MuZaIc
H834YvTvjsWr1Fqwfbk+G/zG/pfNT8nb4t9I+vthxoWzxngENX8QHNMFbpOgkNG5KLXwnFSNvSfd
/XWKCa/pq+Alh/yM7/uYZe4Lwb5ML2JF3+9HIZ75nOiamgcpYVedFx6SCWaWbYj7yak9ygFLf26L
6MExgIN1x4janyc1BxNOuHwrBAOQrIwEfnDs5qYZ3Cc1m2SbXmdfdhmqCccftkl8NGtlbZOkptuV
Dtys1mJnGJGn6whmnwxCQEErkkrCrj5WBMee9aPXzNPNCuZcWOfygjLpi+QdW7tpBaRYo8tMZPXF
CyogyyJ+Jvxj2pkD1oPJzK69WFcirI8uGd8ekhzWN8FTrTUp+P1VE3okzpXiJ+SN5zHU3FPiF/iB
51+W3/YmJlqpuQSpjNyPJO6drSnXH+dIdd1T1t3yu6RjWJm2hzhugmttqfNIUo/HRdVrhdWWBpSW
Rn3po25m4xVy4+SNs661kocmCbpTzeS5ddoVCnPSwzBUrQLLxKUSc96RZ96lzXOeBAEX+OxZQHaL
gSO3rfjrdvpuhl+tunmoOSXDuVWMWtntW4wetXC6dd/70SqzLLVN9RYOEPl5+YyuVXV5NByThDT3
p6Z/G/Ks3omWmYEN67arNZ5fLcVk7BDsocMkEA3wM/IcX/q469ZelnmkZRHjaE/htmDIhNOYibmd
PLo90B0Wx+yffX3uBh+VHlI8uULbFKIkxXUG3JCqcwfDUY8DOAZg4jl08LcErfloGJijGr0RwA8J
u2NVrK/IlI4uHXdhaqt2o4fWvd+05TbH6smfqY6ZwxKuG25WGmtnvS6eYxe+FCHjpMOOP3uVwNtG
elylQbxra/2nSsK3UlhvFg+aNJs0DswEChXMbMsATys6eCxpf8SrUqyJrEDn6YCuTJV+ysgYBJlL
rPJIUITI05nPoHvnyUtefD0nMI66D0DRxq1YUlDfrcJJF1t6NXRUNAxZgvJp+t4bFoobgUzaLXnQ
Y3EFHRxEw0WI+OoRsaf3wIzRfK3drKLwnZ6GILyfgibaMQvc59Wpw1x1Rf/9Gs5LSh8cw8bmEViF
hbFtBCsbzfsS8zMSUOBRepRgcAKSFId4fG4rCDlpbj71vvHDdzNn11swWX1P/jK1CpZW6+1iEumO
ueWf6yoBoVc28DflqynCn0GC3SA0WHKgMxzvkP9r+6jQbq3ueXtCNIEkVYz9eUXnYWgJjhVEhZi2
ddc7HmvTICCtITrA0tfwtBo/vOgdSWl6GSeillNQpWbrHkoDg23gMyMI9e50csakPjtTf56sqb7z
QqCcosNfKQV30hxd3Xt3QjI1m4ipOhCqu/EMcmdQ+b77QRdcq1q94SqqSTPvU6Mn7Z19aeoNzSbP
eKtY38k7X2+uIal4e2+sdqZbsEbyvw8jsnApf9l2rx26mIm3ziBspepbzZB203ethdyKvELOt5Wq
CNsZ82atTcSK2u03PUBjWEfVc0a+zIEoinplYaiNu5J7oSymI9gmucuHca3FOAqcSDuOvo2zOnDP
1PfVgyNwiNZRAurPL7qt8rVxkxSGdd/FtnPWW1j38+/isLLuBRXKGVvtyaTX7euvvdmdXOretQBG
SK/O8W7aLvE8AHCgygcbPa+MnefvI98oX5ROqClha+z1EtWum5H/F3RVz5mrWOlVwV+NxgFXg5/1
o+6FEfWx1VASp3ZD0oMysS3qKfl5DmkRY1ZpD2VV7/lYWycO2we3b7JDT84ZwuwqelZN02zQIV07
ErFBFqzKRDn3xpS5957ZQ+gKvf3yn1IdkbdrOjWjLMfC/hbxzmrk08GRO4vpjH7/XssH437gQq7q
ifwRI483WiTaNeQzSvKOZ7CFmO4Cx9t5ItpDyzLtkMxBTgKVIub1rOGpmXdPuSLCwgGjfgCYIzca
AqMtRopuHfCvezckHIt0UTrGq5ARIePD+C0ZM4BwwVtDrvnW6QL0MNrIzaq/OpP53UIodk1qrgrI
ODBYeV+skIjII9SF+NYR73qQpXjhnFYn1+g3WetMl6lregBFZPxCVh3fQ9hanNXAHfLGPAzSekvJ
EDlXO0+05mn5JdNItkFzuEHeV+/sxsXPH1fN1XV7Z+9L9UV3ejZVaV7Lhr3X/O8J8t9tPoLIWcji
PlAMDLpTi79YG85QWTGDjr4GaIbJQWYO5x7xZghAlLoxDTdtxX2U9g63iQM/s+P574BHWjIRrflb
z6FSccPwKQxaaPJldTTDXDuKi1DInD32cay5COlQzOB85XlP+V08MUyMLVLkfZFedQDiW2uITcjk
j4WmA/ty9hizlJa/aPhaCEd5sHJSq3ynOrZ9/WgQ+uCcI8jwW0oCnR6ueIBi/6bqId0EYfQFvmix
qRJsruRPAw/jB4aRmfrUmVKRJB+lz66vgY0MSFoPCJOwvbXZm8m2O6c+oWoRSYurqUvvoLmiHQgn
SBbEi4nc63eKgTIpQdatEqhHhJPT8k0p3OW80Fb9wNNozIE/sVaMtyU1dEEwFB2M+ejk5VefcTsz
KFY3JHMRmGndOQQzcfxXF89P3P0Ieb9ITQRCRIqxmVJrJxJfRZQZu1ZD7FloHrKSlldnBx6FOJ4o
eEQDGpxB+xlU01cg/BsHBdG26GYRKUJVcIgj2clgA5kngirOmfwpYX3rrCg8sfV48nV1n1hWdwg6
6+Lm8MPwrwV7XXXfkyEaV/bEOeYkzR3963YYTXcbOmgkK9t7Z9D2IvSSyVEqKZAQXbGcxGbPcv2J
+Mf7yBUDvtRdbyfuKxHvtq8eGUYGSAeC536Ita2SENBb0X5zYV+sdFJjRdpenKT9oWcOdlHWhq7W
1Ws2v2+D53/T2+ARW5lah5q+q1tyLoEzwjLL5+OQ0yfIWFr2xVpmUEE5ttgT1uuy4ZjQihK+GwMs
pwU9SDQZfrEWvyD/4sfUhp5OoUtFf++Bg1trZnyccFEIDeh4bZA239EVkw2pjq2jNj1Dv6Z5E3X/
vWGQspYQaWRS0+OZxi7zsUq79G2RPJhh+LXFIbYBXvYi4/gZCd9jJiOyn9IveWm3G9rcX3jbf7rU
xY7zYAE3X1mTr71gwj5PU8R6zXUYp+ibbjBXcUpYbKwXDOw8L1l35IjzcqKQCcTkfxFF9rVxsKpX
Ir2L0TxPfZucDb8E9pFLkIaRgt+lvesGMITYcS9Jn34jcDRDtMIahuvmF9DZ8/QtsrNHnyIOIcfY
rZzYJyIDG9a+KQgWJnwCK7wJfCNgKtiwdl/VXo8MuBx/elD9JlDOWXovA/8pd9XPKnF+VnlGnkbL
czzM0UkmARZBRI6UNDz+wumhMsf+EXmwOOj27PKZcJJANrCQkfdje0TI0D/S9xj3UQl3G3tXTh+k
h/uhpWwY3Lx/XP5IlJg/0HIq3Dr8p0B2cCh9stnnv778J0TzamsMnsR5PX+LWA8usDvEdfm/vsw5
aA3j2+/v8P/YO4/l1rVsy/7Ki+ojA940qkPvRSPfQUhHOnB7w/uvrwHq5s17szLei+pXh0GQFCWR
MGuvNeeYIKzFIms8c/Wz3YT13JFVfv55dy8hDUJMPfg/3z7tp0qa+MLN/TGNlda1chdxFNpb0tSQ
IBkc2EKjeUB8ik4bqe+rr8KAb2wZPfmBnIh6CnZOxL8ajjvpl+uMkECiB9KS3oqbfHtjPtMCTIAw
MTaq5u3NNN0OKFfq7lV31E9EkOsiRnSDXP1tjIJL2kH/SIAfZDbfug89ZFEq8UtRK4fCoIMrNEgM
YUQzKxkH9LPd3C2z34lSvMjQUhZKnUzIaPEA1n/e6Ya7yR3Yysy8311iS5acIJ0OPIIO12Lvnojj
QIozRifHc85Ob/WnVIdgWFC1arp21PoaCmB99Seqx9AOK7x4I5/Fc3UqVK7e/eh8mfJsK5nH0olE
+tbwn2M/Q+to+nt0NZpNrwJiBpVYi3YA2mnF+sVkNmwwSmw0uu5mm9GLCja20r+P5Kutoxsx63JG
rC5IJFJ0utJRViiwi4XUGCZX+8IlEKXJd9HYvhROouO7tc8Wg1wyo/CJpmo+E7qzCjNUm3YICNqN
BRkmo/pb2PANJuAG+SUV6oiQhA2KYbD2aDkPIgIMX4tPuAse+W2slOoQNALRu2vFjTl03HbLyEOu
GyslIHISIqoorw2KRJiP+rcqUQOUyN/mZSNvRQKBYgQxApY1Azs5kE1hq8nMNKIjNf6mM71zF5Hg
mpXZOuGLYOBQv4UVx+gEwhiz4FyZRFmUEtWNq+m7VJeLNHWhBuVcjoknWTpGTUtUDhZdCrEDxTlc
LCPZWgWj2ICyJqmbD58FQV7hhaAvyIRBa87WSICDiDOq+o4cQsgIG08dcY0oeCwyKabLGsusNvtE
DBcvrN6Jl0SCH8TgApMpAq61Rs3nGCjvbRt8xkqhLMM6njxBLMfVHkB4VhO567HiSQJ55SIELqRx
0RGB2iwNy98F5IElsXdRMUpzEuPbRnG+CzLZL7uyIHo1feDC7t4I2YDxAMsbC6AyZ2bWUsPrV6UF
Fss+mQN+jggJUtepCvaxFv2jbYM/JHG1peIPEwY1ccH6sZz32CJa60Ji1quf47OoD5S96iwTtjNP
3PoJQpa6oIXXFvKXqrTjMoi0NWmtD3ntgb0EtggOMVuQljhvfRoO2CC7OdCSSwc3aEWDdYFpBbXi
+KjQMoxzmzKlgVGqpBSWko5+2Az5ktiFYBUBOpyZAoGgpS8FhEcvHXaGOgL37+u3kQ+5ICpzljQh
Q6eePZdrBr5tTI9xrwMu6Wl5iZ64rLB3kFxAI2/i4IFQ0uLShj142zKdNUV97DyprZgDolvpRocq
fVzKqIasQ6JtNU7qjZBY4xB24hZrzj5XFc4cpHFMCJX6M2+Aer6OvuHDcfF+e96hKoZiBgfW5DLL
k6USQn8BKlz2wReUojK3tnSpEf9ZBMep6BNmTuQ/K1j7+S6UrRc69UIvu1M8JbVpBXQvVaCJEAh+
VcPiEqmCqUW3zvhEwQCHsiSOkzPorA/X49SCu0if+ewvAwAW8ESz2JzH1PUb0zDKhVQlvpBIvBYF
M2LMg8gI0gt6b5bOkmuubvVPbdlssNX81o2Rlo9k1VB2dCeQVWjuQpbyLSmiZ81QvnFq6VYQ8hcV
32SZDcnFBHJ+VSUY2UyqF/AEH1rsoPtwym7hOzWlT2f581YvNzl+fNaeztxVwOQbak3KEeFaGjGD
UGUcErzkSLs7gDNT7QeLUa0l6+4NJI8q+sVIFeoqyo4577JLxvjdEdU31jTs0LHHKVGU+8C0tRPx
z6ee1PTdfavld24x6FLHUjNCSyX9atTjWdqvOcUi6KRnsoyU5Dtu2hNY6HrbNQh6/NEeltKUj1mW
2UTnZCkoKNReltzqWedtdeGS6tSolGwiWzolkxi6ncGmmc6PItL3JMHcQlc/1ULdZqMFBDjSDYZb
1tU22g8cqYRv6v2lHptFVUVnJ0C8Bu7LW5XJs0R6y5JMI7fUpx1V4adlocXVSPOJIGDhOOMIo4tE
gmoGg2EvAiYgZYagmOD6ayqwesVcBgZiTiIDrb30uzN+sXEJ0p4c7wbLF496Ce9rsdafyXB8812U
skX+0VGopH0+5d9oHNOK/0ZYLlgyhs/KsJLZ75jJYcdZjpyA4MUIFdp45ClH3a1khNDHHg0BzG+r
xBgeKZKXTaRircrLamG3urZRNK4waNjzZVYrjKyl6Pcmfm4IwWQjhv7NDWzSCI3psjH2Ax6t2r8F
gzOuJyPzwpk2kd0lsKrctUr3clYVDKb6aRdKVdGSEQfajUQl+zBo3otmBNXtfgPU46vwleCgjyoE
q6Y3NmHEZ3p/Uneq6laKYMEI2D7fXxFWUxxnmzJCnN4jUMr2bAIlvW+N00O2z4ASL5iyuT8mosrY
83r4pNO73R+rrY5VRZscf36qB9dsW6hu75v3Gx0ilqqK6x8vwLsVNmThlrEtF5VJBnMAoa6mUfLo
IY9AlVG6hJSNzqMSFK/6UMpf0wuyrioetQrYT4CA4H9+AXHSf3kHT3of7fQrdAUM7H/6FSh4THXM
/9ML6tH++Rvuf+R/eIe/v+Bff2RDTO+y7uMC0pzMH0K7f8l6t2BxFTYHgS4J6ahePrtV627xOmgM
CniW7wbJgm0m8Gbz8rnNJ1krHMrV/VnXCwj2ZHW4TaFIka7XCUZ9Ag5ZCTAMBrXZRkNEABHdEXuo
fmdauiKra6Y4tQ4ylrcaUYKTML21S5sJHa2mWTxOkdc0RTfBIJsvrYufrNguPhLDYp6X2fWrnaJX
CvD6PzWWZTEfdcNbjjxnIU1FPRemH6+QjtWn3mLXtFtMZ4bq5FgT2/apJilm3za0IYTitE8aqtND
ijFtdn/WQzF95JKIvXV6MV3Z/FQY5ptXRu1T6Y/tg1Wql/uW6sTGuY8IKpWQGcdSrbciM/sTcIL+
lDgMftBO4Aw0bQErYXrwfkPk4UHK5k1jcfDMKTVMQ/Llc28rbXTYRVIWb6R6MdTosvJMj9k8M9v/
uj/OP6ss8N2N22x6mf6iooR8U6kLt3VBfocivPznh7VhLM99RhHaSCde9OECCaV35b/ulo2qdaec
7M6N6xMwTvI3wrlUf0raYa+jNKnyfqGMNcLjijx4t4lepRjFbSz8ckE8zNGdliG+TmUVRGIpWk6O
BPPKffxd6Wo0d/uwfUyzZKVPYaEQO8UOgcyylbx1gKbXU5NNmg0DayqUsrG10O0i55ND8oQCLuVo
zF4C3aBq8DuydPGKag6TK98NjHVQ5m9j4P84PP8/7ul/wD2hv/iLi2fxUX/81zfCnHo4fcjv//2/
Tt9N9f0tPtKvvyKf7j/0w3xSNMf+B8lnk28K44qKJfef0CfNtv6B49GDr/MnDuqfOGDD/IcBAcch
yRGeqQ2L9E/qk2Kp/8CjNDlgbEN1J1vJ/wv2SbtDfP7lO8JapkGHm8iuOPk1FZ3B3z01zaCresdx
9elljDKdplJORc2gOaKvPCdcba8wXXnIOhE/uhn94CbunHUxbTpWRpSqJcK5hy37EWhZdLV1Sojp
yfuNtOqvtrTUw8/rSbta+tAmlvfNUs3A5YET/8sP1Jz00Tpc7y8gtRSMRqBEuxQt46oyImVuiryi
T28BULTbr9T3cvJlqyPoG5OkhTq5hv6UJUvi4kYXRXNxsNNQOtIFoGJqaah8lakkxqIJ/3gpZi59
o6pbz5L62opgPIYsQYB3p+ryZ7MJ6q1DhT2/b/ZeK4+Bbn5leuJSTAikz4HloIwhFHB0egW4x3T3
vt0M4d8etDicAVNYU3qm3CsFbdRKsaT6wDiWxTYglEMx2jDB73fvN5iJhoOrS/7CzIbn8PeXxGEv
Mrr/3jxt3HWly3WEi+bFL0W19g08Hb3hZM+2HhxQ3YSffYHym2qHCjAunKPvVCPdCJ4ww3hD+UFw
DHagdQDWZh04GcLKxNvdXyBGr5g7gfIsclM8xFS3k0iSf46OO93+It5nbkdagt5IhFJ/Ph2VLVc2
sLiIhI5mXDXfU2VE07arHnXSOlaeEcT7Mmr0owYXbcFCUXlBk30J3K74H1zqd/jzv/Z0F4WIq6r4
wh0ueNM+/297+kjOFjZ1o30nbnmpQtRbVk2gbtVCMh0lSIDAzjA8pn73K2niCkV9GR5pm9PiLwBh
S40QDGK80jN7FLWm8wA6gXFX7VYbJoft3AvR4mJ+yV+iTD/qTWdczCipH0c94fLvgn8oGQGUjo3L
RYo6nXceLdUuMyL05KK6aOjAliYF1bFLTco+0aGedt2iWYpB1enkZC9iyF3MMDWRDQaLRrLNV24V
FO+G1dCQH4f6lCdRsEdovf3Lae388yH9V9ogEI/SGg648XeTMp8d1BWDVR0mfxcCk/ZvbI1ihCkr
Q/IabJEap6xSb6Xq6k+4xF70mAlTRCb9LMM+8mqoLf0wdfRWMi/0maiFdYtCqznYnfar03rrZlVR
twyrikWGO4QMrMz6Qgq9ucGWFhzvN2Au9UNriGFvhdo1sOKWiZGKyMtIWFuBgrHXfZQoj62mv2g9
sP12ZG0e4IBJZv/9f27+3RQO+gbmIqdoyAY02A28mX8/P3akLJQOI+APkgXA04aM9oLGCT/lQORH
3qivpj/JVxNpbIJIPYw4vm64YETcilccHOa+CfpLgFwA/Eg+zvzOHM6DjP64KVty8nJ57uGtLlDx
cwB74o3I5OBFkz4hpDhqjpj7mYRZjCXI+7kWZTzZL/1bP0k2XaUoF+WQFjvK508QTuXHdGcqRe53
MhKUKhKuD/wJ1g2aXLEIkKqsA1Xpb+roynDx339gXMf+r48MgiATR5VLnmM5zr+DusqBoE/TaYwP
mnkz0VXWIy56bdVqLVEm02bEkmwT0d5igEmKKvMXQfzIkBHkqcUbwFniksUvgxYT8qz0p8ZzugPP
VJc/H6q1EUwnubMAQyO5EW5ZykVma+oqfTSbWL8FqvY7EUpCQCS7HKAcf2VE/m/PLNlhJStvNUDh
HmB8IvPGLC8dlskNuzm5zzqD7Mz8DdLhrc2N8cUA+LwwMsbzIeUtTORyVjKrWtdlbUzF/g7XEARe
xDbApWqOwXxarpJdZ68noe1RKy9hjLzIzycHraib05AnwJGnuE4sY+VBLUa5UCc7hqqoz45TK5io
/Q45ShC+6bGO12d0jEOkZuNTo2fLAVDvG1e7fCN87aD5rb8EcKpsZNKGl9JWkFuESn4jn/RAnrMg
S1150B246YuyJUO8aDRqaucss97/BvO1Km2n/xANo6KkEdoDhTkziEZfN6nIMXF4zbFn/bOEi+8/
1jmDd5w5yjUhaGWWwexWGef9diLn586fj0x3spmpdtYX65Z3V/Y+xtEmIgtWJfGkbcZdkk8puSKD
IUbgrtuoySoy1fDWOFLDyuluMwczbA8COK4L9hF/Ul47qCmWtLVeGQYVey9yyouPlhk5cl8wQFY5
VaQ2YaYSbMSaqNV4G8PmWREbtEEump5Lo04f6d5jztFjd9MVIfIE5n10kPMnFJHFge+02GRWUUyB
e3/cU1VANGilMEJ08mCGo7EnTnpb9U31wL5RPUCm8+a0Hcw1QYD0JNzxlvV2e2Xn2VUNHv6m7OgE
RDhVHJWP2mRMvy9HziIIUbutEZTDa2s+W2Cx+zC0CNXq2KVdqLc7YqzJ3FOaNbphsUfeMu5zJDLr
JjesM3kIEV0KP3jp/amIIEScpmpgwVevDREuSFFdK7bh70OHm/s9s/WSteGHL/etxInyjdIaxtYD
ys4Mv9nbjBj2Sh7LFd5B6N/qmIxLHW3KIu3is9DH+DFK/GKflqg+IqfSblUm31sznFvhQC8a+ebc
+PNeBYzl5zGTCDu37qznhtJ3aWe+2PWEx94G3/uVd93wHIIVRYndaI925WiPhdJfoY6rJ3PaApKA
1yx3je39FQm8ehrP0NyYAT+olbRDZCOEzy59jXgLVMH6sjEadV6hI32wQp3vqCrakx8HrXIrGXMe
TH0MjBn98vqQ0hi09Ng8plmVJ0vf6jaD3RWHUHX7c2Slw5nSYgAvMcplct+M6CqLVFY0khgrI5DQ
D5Jophcj+ijGPHtGokH+7KiQdpAOysxBQEz8LXwJszhJ5lfvplARF8dNtM9plD9Oj9NMW/18eV1p
hcfIDqpLi6YJu17prFzNRbPKBcmm5Y/BIhpISCoAqs/dDpHlqCHYTnpZEf5bFXsZFC9WnPSbmCJ4
7uuduEKzusjpIl1lRcdCmrSqnojMh9ZqaMb2c05Tv5XKS97NTgNXGAmbyDJdXVitGrOgZcK/lu1A
X7PwjBegToSPJX56uG+WdOcHX8E7kOf1VrMG4oRs3zhbExU/UPWWXCXU36go3U1oGToDk5w5RJKI
a1ul2FrygGlFGqlILrX0DKEqXolGY20ri/TsUo4u4jCw1qbmYixKWpcFOgNfFFMb2QQvitR0SSK8
aZ3ZkfKTrZAENpUoiIo9ws8dZe+U2BOTIS52Q49rBs2WASEwpV2nVS3qQvIOj3fTQ1ygf/MjZycs
HmlxYPi2WjEJ1M1nfMXzNh6KN+SpGfEFqGD6TKMX0Qsf/JfgaEltFbewni0GWuWbxFKLK/Bs/Wf5
IeplbclnDvzg1mN7W5VW7sDtrvS3vtoiPh3e9bglul326BXybwV/zdrwqOeD1DWemrG4ycEVv8pU
CWZJVja3UrfNhVDcNaJkeSZ16AjOQd83US/Po9U669HU65XTYFlspr6YUqBRJeh36WbUqU1NYd5X
2UWApqlW5mA7FHMWJjLTp3YH3IbasHfyZiHKicWDfvusZ29JbqRfWQT4lTjf5ka8NfKnoTiqE+SK
k/kfddy9mGsHLNo1+mK8OPIhzCwY+n0mH+uQiHdjWk7CuJOPWiDf2bXNeWOaBNE5rfFS9gOJ11UT
HsKirl9Io060c6qhcnOH3F4wA+ow4hf5RUS0lm3Xbc6gH6kodefZTb3oKaiJRNH6qNxUlh096rL8
VUcJE6POX4M+nOmtrT9JmKrHJkIs/K/NbtqMMb7PXIkAmxzjb+RpytNoophykOYeU7PXtrXTobCp
Iy3eM6HX9nVJODXRV672s21XLepMdoN5a2XJDKFwAzUcVbo9ObEyrYyhwIXDFnp+gNzB/HYMhfI6
Evqh0sz3YSj8/VhhGIxLuvXCH/39/Sae7nVjl2Bo0JitGr4CUo1fu8hNVS6gzRknOeb50isk2uJe
aDgo7fBS2dpb7EBxeadbUSa7zi2ddWoi5i0yeCxjpjr4KUz3kZHqa90xW0PK+2EXEmVnMDERyvKQ
2D5nf0c+JtONl9PE65mx5GpA6iGCEtdN3gNZqzdbjNOEyeQoz8r2vWnfkKRYJ1fPlAUdU5bcwv4F
w1JwxJBA0HPiwCtnxxsr6oeboFYF8cJLVCw6WTPIV9XXtGVqO+9pawaLuMu51OuDdq3yzNv/26ZA
CmxI2yw+0TldWTv0ZzGdtpWOkTlRjvv7Q/ebzIg/kMRcfXOyRkUxhtOOcE0FeTLRfamxHHFtrMYB
793Q9czIA6W9xm3zxvQhvCiery3zfALgdCOMXguZB6pOQiMkRtGG6NwXPtCrZNC5YvxLlEuJpSdE
lngypqEuXs6VIGmb8OuNTFv+JVuO5lEyTW/6dNpz4rQ5jYJrrGiRyZkERApjQKDlEJ2d62MXI/UF
wsflKMhbfekxx2ayA540sAJnM5bMZzIf3l/piin5G5wDZAXeCrIO6nYGpa1ZLMcu49RFGUTYvGPC
nkF8vQm8lkkIcjKS33iD1A1Ogxt3X12kcJ0cuy90BD93hn8+cn/KHWjUtPyy2mnUndGXxQKVodgO
xrh3WKdeITGm1wKrgE8S9Ytj1R/3fyGzDJdBtgXKMi/Dm9q0/UOcugsueeoh0QrtILF00B7p9cc+
tQrG1E7yUGaEOyStN7zXDnNz/tJgp2T5b0VRshV7iugv2nRKbQYM9qFVPZuyvSgU3fNG64MbSyJm
j1pjf7n9i5HH9dJB8UY6nXPLPSc+2ugeb1Urtr3GFBUyg3OO07LEi829Xu2UOUJeIqRxy40yHnfp
iME8L/xhk7dQBLzODY7/uqlZr8/xfJwQBTWroTbbl1rJ957wc/jeIDulVyzcIHffLL6CZUkwD3za
qZxTnaL96BGbe2Prv6UJwjZyCVi/OXgNFp6gR4FQS1/FjN5BMqUu1+k2Ui5BG6xDqyvOP7uTi/f0
U2cdPbeI1z0RpwJBcNqJ8kzfOKbDWUCauN6n4wD5DZG5rdcsEEKcupZZs6nraCFEL8c/CpUma9G6
T205NxIN3jbQZSJOfI6y0HmsjB1TQRAZBFzg1zPZJ8ZafGXTSl9MlwniTeyFZwBywLKL3SVxzF0f
wARn6q2egzBrlyyUWOIGNSAoIiQe+jbdjWFuXcAIJEQ+AKlUI5UeFqOxqdvFBOxcpIhFAju1v3AG
uLmPiTnO4HJA8CWPBm8SqWcPru+x34zd8C4MzHx+B0o47kZUWvcjaHALUkHG5LPzvfISqRWR9jG5
kEFFB21hM+TYWnmVbrTPNo8GVlQyWwuR9OuBq8txVFkn3Rcn94psaOPDdMzjoHK+LANV3P2/1zIv
QrqO+qG5f5Wa0R8cJkVuYzMvzVx1mUMquIS60z7mfTzOLGfwdro/OaAMFH1NYYS3SNRTZwBXhhYH
WOoKTV/5JfgC6B+gYRR/8mXmYl0gCsalOX0HpoEkb4Q2f9SzAb1d141vmR3hARxi6gWl3TQ2YSAa
iYl7CtThVUSrjnUgvADzuTDVcqEVVrWntgsZZDTnO44kINJyez8OrBTEajoK9CJPimOiBcc8eMq/
cFixyPbro2Nb1RX+hXPoUuXSqKK+3h+KuvoWx5Em+ZzS+iZHpoeOqepLFSzXuaoY2K89rmbLOjB+
N+RJwauZgjsUIj6RsRVluSel3F6FllqeggksEk/3YHhCxUlI8lBcn68qWvk06xY/C6Sfo8tKQG8h
ezdQTyQwDCyH0k8dNJqreLHViZ8QDSEW2a64JmbSbDUHoOb9oYTW3JKF/rACjhes3LBO4Z9Z02XA
d5c2SpBXgELrgZbC0GoqyUjpqtBKf3ffsUbTIwXI055LDZGNyc6DuVn1bmNm7wPJtMrXpjDSJtKP
SVDLSwGzY1bjtAF6l+TrUVgRZivWCago56biZMlSMThqOxwmOtPBX2nYny04k+efJ41eqdcJ5H7d
TfLL/TDnO/vZGvyuPnpe/kXW65Y85PiDwcYUxeuV18iU1kqRXo2Nr5CHQH3tXDVAhQKVtvEL46W2
lWKJRl5uQmcMz1oeXSpJJHElAlQEg26d4G13ys2pNfwPzniwdE6DmjLSD73fTQw73xTq2Yw69eeE
3CcbLHPeLx99zTzB24aipp2MbkGNoQGib6T4IFF+vkF+3F+EUwFtcinM+uHVdIyjpkNfqnzEFayk
/W8mfVqtF98q6T7EPOBCsgeTJHB83/uoazrCrdnbkjgalkDAyVgpp3txYB40XQUVVDflShh68GhU
GKrTKlK+RLANEsv/VltkhhWZs0+qJZ5Sf9RnYyvMI67KcatLmCla7gUPXhQg/4J09qQVSEgxrOab
Ic/C7bBJx8b/hWidTrSDdlkxrWGH7AXarshogVD6IxjuFuhB7C1KKzEFq3WTxMl4Mklx3qR4igoB
99qw6cInXKOgaX7+LGh/vvw+ds2zVaiEjVcTdgjJ0aM7+u3FkjmikR71L9q6WMTaXkrMjjTQ+rOt
D9nC0rrimR0ay10mw18gfNZplsMawpsHIyMcvsvUek/CrH9VCrrhmWPW17DkvKE1XnrUfapcIAjK
hjA+9qhQVuvE6MGGTOffIvLUmaqm6UPW5P2DnJ6IpyfChggSVXHTh1Tzuwcn1f72xPQTbar+8ROb
0qpo53WNXJiGV7wLm3G3QL10EJwJT2ZA0egEvv7Zd0hlGu2Xlmk1o9OhftAsBFVGIlTmAvwHPafC
kmPyl2tgRUkmJZyh33BdKhjMGxp+WWmekKbKBQoW+w1tLHMwK/02Qog1zE1eSEiPljL14mNmB/Ze
1o2LcCeyngYGw/RQnqhNunKfRtPynoDwdFL7BrHyrGTRJEmNcb8VvEzjOzfoG5FxpULxV8zsUgpr
2fm9dWjVNNn5BnHuIJZOvojMkyWb4mg5ATFfbWvV+PeGbp805oLvuV0NAbCO1cDYjejesJ3xH4ZP
tNVijIRjfaINivdBz5It3pri5JkOHR3Y3TIN1F0VDvM4oLrPvWLc2sA/H8tYvZStO37kvPu88pyG
82yonwTOozmh5s0CrJk4pLLdKTFnBRuATb1FQIhR+X7Qs6/sArsIT0CV6UB18IU0EWXozdRkge+d
LGfkYxioGDmSQ2p/ZeFQ7dLEDw9dXXySFNJfyXi67//FeMCHbz7CAcJ1z5LeppxhJMKfZ46vBr67
fZwn9On1Hot+5X9CSfi5E3PnXh6jY7CfNLK4XCRcSliVgD5F+WhFilg17kFoo3pIwUGxvOZm7FN7
81PkdmkqGPVE7jJCBEJPVi3foGqgtFfeKPyijZ31zcqeNrl6LxF0y+cENNmurCF23V8Wa2RrU4Yj
PzQcvgRgWH3LpKMLHPVNC3xKRp9Ie5rU0WOUN7RScu0NugO6YH/cMUfSVvePAUIf2s1pE3fesIFy
W+K0gaVB4vRWD7vuwBTAcWeNJN8cXS2WZaNNz/eXxIN5GT3Cq7OmcM6dhirehLByonxvbm2aH7TR
dV8VoRZrEQt1dd/kO0QmZMkrfnv7QdPgEN0fx1iZL622EOuO1Y50EuWiYk045hxnpbT8y/2hrIjx
RQSeN9P72r/cn0BCrHJ5IEwuLoMlzS3nUnuJcynh1c2K3ANA0vPY/Qk4brSIE+t43wIRNHKRe3PM
Rts2mk/uIYvji5KH1ikknR6k69QbhvWMB3MafPyUzz/7ZacFBkg4p18FnWaeUK2yPIgy6uLAiUkz
tLjCOmPwmiT+ZSTMgWKBhSxEFdykHTaGeSLK8jFTEdImRqlsncGn3w5GCAlYn1RQ+pDhprpur0VV
vNcWrbPpe7nf3L8D18DdH5Lsag43pOT0zpuc5V5xbnNzg/MAy0Y24OnVjcpKSCGT10G46iHPYxZE
oy0Axk3b8QCuokr++pDeuAWtc9teZV7j3RA3RoUhH4PpJrVCygRjDA5MXVBxCtvfuUX5leMp+Zju
mGH5cycwf7MniK/62csN9duxWgwfYTVQl0LKiOJwT6Q7S4Yqv93LjtFIFz8XZuT0cunmzsc4DCA2
uzLHMGu37x2MoJ2aJFC80vA10f2J2EC0PESyuGcyosRXmqofbl2xW840v8QyrAFKU0yGtlVm7e73
Ol03d51iPrHWL+bj5I2hJ9xsq84PyB9i6JWm2rhIw8paJIaWVotOyCfi+NIF6YSoQacVKDhXd+6V
drW7b1odiT7+HOSO9zvAcnK/E/3zjgLoRolrLv/U25AoRXJVzO7Nalt1nwOBuQqJYG8s3u9PgRU9
RXbuIppjdtwCqtcz2IU/o1w77sS6vnMnp/GyVwXptgioIxAheHgzOaFBCtzlkeWheuChIcnyA0BT
OoVBstFzspvbzAuujorCGpHe+NHnXTUrA98+a13fHiDrgqdk7IDlYK9pirhx5tHZ74ynaNSNF+EN
2oaJWTYPxnqHyjj8nFpNBRjyt9QZaSgrTglLsDMwkmHvqeNF6I/VVSWG6gpkrNnAyIjm981WW2Fw
4iSvCFbeTWCLU662q3ZaP/FnkJagZDFx0oNaQxmq2WsM1bvEaUHYfFX2B7+1cV0zFdgExPQ++Ebq
LJQcL7BZp4fGV15p8gbyMmqIXnuN/hTVi50NLAwSTMGObVfzWiYXRp8oLMJ+VzYNY8e6VYwV5lBk
bg7L0vuNU7f+qRpQ9/pixOfotBbrRQ+zrGUgSEnQmrDqVlCSMBNAvh4lV1srVmpqu6f7Qxi4+y1i
621v2df7Xnbf89Amn2napadAb1i74Z1cUUHh0c0L5ciEs33BvzoNCcbGBc4f4moOqzhfIXHPbm4W
OjhCA/lpxBqra9P4rUnik41di3zvKcmDmF0eV979zJCawwaLzgS/TetdNbW6tWTrp/q4FJbV73zb
anb4N76qabwZ2T7YqXtPpkqTgVGp9+jex5YygodGh/YMGbQ8dEVaLtqwCOexmk3upzpHKS8RZTRN
zIVMk485WsF86s4qviX2OIAnBpeOI8DGGk7aJ+jDhtXj0TAq9agXY4S2Dum5AM1rrx0XLOPo6vEv
mmfx1YZ43pB1nHF96+GreZz37+BR9/5molQK2hvOuMttd3/vCQm7NVd1HtaLH62JxDkJu9A8yxZL
pi9z1MRlASCLwd/Sdr0z4IHorJAVA8vKrl7u9/Ds1At+YDz12YwwNvuztrBqM309D30xLH8mxNR+
F99NnKV1/9wU3VrbUYhR2VD4xpjfhXN8GrtINoeAtutzGvwf9s5rS24s267/onf0hTcakh7C+8iM
SP+CwUySwIF3B+7rNYGsW9VdV1L/gF5iABFJMoMAjtl7rbkoMeASV6FtxsFSgQZV515x0etHL/Ql
U49FPVmvA+WUV4RzFONAsAVsNisG5T6/VJWm7v5NP978V2qyxybdIp5Kd8kVdBFhWX/TbiQiGqTV
qdmPuJg6NnnVn2tRAD/TmnWPyAVorP5CBSB9z2oJlhCR1PSO6Omv9SkQg67JrHXQ9MbRDrzxbOS2
ijCB0nwSiYCRViKkBjsEP7MHooDU88oTQxKu5h90N4XQOLVYaYQ1C1Q39kpmzdeQ+PGJqt4fL2bZ
DCSmRxkItDE7uaO68rWxObcEeF6b6SVWinavS+/LpmZyjTqDtml6ESPlYhqTxQvjztEIYvHpGvh5
8PeblyDunxWcihjYDGSo0wuWBmJKA0KMdBGZ3+9pACS3bg9PkDacvZ3jrMjuSY916NmIdpjUhjbL
dt+Vk75xdMoL88UPCuaSvgXCphfk1fk2RQZF8TCy2r/ZTGYPimqh8EHs/2nWGbJ2hPqqPYjDlLfS
iLL6DLy+B16c+FeXgjuRBo1yz10tOzmZmW5b2MibqvD6t0rffj+8CgWqd9bV+0wvnV/TgQB7/6uz
672iZOJnpNXrKKmGgydz1nm62467aGzvXueV69YasRHbMUBhy+7OSUWouOKMbLo9FbozK6BVgb3k
DQParaAmHNckCw9ZwBa2Dl8KN6XhRe9j6/JrXjCNqAsTA1I7PI9Jmj3KHob+shoGSs4v1VT0S3zT
PIk4gFw4DU+iF7+jpBUEw7ryOg4eZWBVfy4YFq9VZd2qOm//zc3v/v3eZ0GlUfVDomwyhZNV9K/q
HbvyskJD3/NDme6Yqc7kO1m6sTJr+D5NZd/cEKZ81Nr7JOh6bio9XDo8pQ/o5PAPcNakYfcyH9U8
PEuHBJ+9n9bNQRu7X3PtRcentK5KfNNbMdIcCglgJYNH/2RYMTC3mdrdA+m+0RJbntJB+dWoirGz
QvhHaKytS4IpcaeVbnWyws8avlbdvYre5wqiB+M+MlEKqn6+g79XLNmIxCprcOw/iippzJ8s4SZH
LS5z2HVJeCgMXKCrxPOHfF3rBi0Ej3UT+uf6qgjPOzopGQI6VjQiHV2COhv9eT4VVeCyDdURHGjR
GpYGPVdoBCXBb3jrNEtolyaonIUN3gQ8UubtPABpm7oZ80mugParht/jPoU5u7iyr6y7Y46Mpo6w
1wkAwn+XUmGZ0+X7S9LnaTqiFWAFUyCBxp7enLjr/5R/pWq5mwTSrH9Epsjq9yiotUMTyPGqsgKc
sgYoiWkZbI2gOcRTz2x+EX8ezafEW3xPTmbWkd8eiDupMcHK7PUSbp6r48oFgWPmWoIFa17fBJRi
12oFCdkxWxdGCkfen0cgAMWu8bi0MqJXnXXo9ZaSnSB9jHgqLukTfjXOv/C7P5idi9xALXiYsgaR
qdBF8Aropts0qWw3iHuCV73rYc2wyGHfzqe5MJ6ALr1JoHnb76nKV9gvycS8zlqmeMRbDg11HXcG
e39yTX9EI8921CuvfoxQlJg2OvkijiZ10WL+ARQ+2dqpvBYoS2/T62+ouU9PbVo2KyuN3NufZ3Fu
OPTsWUH6GBvwIfyfRB/q6LxQfXDfJy0IaqTypQ39374dkBBPW2o/P3cS1dBDgal8fjJhc64J3h4P
dj1XO4TQTsy80ZI+ULnog+Je5q1/zMtCE6v5sFBAhEZuP0CxhcDAUjSgT50p98IW5bVkdXn6HrW/
e7CBF24quNkNJtS7PqGosfYB+SPiQ475zWhQCqiFvDWWqKBIEEvIeF4mp5G6UNGBYvO89I6wTb3i
cWeVGKK66wcDNyj2hbpzm198698UP+Wzr2D3tAMVQqwDOn1wMRtmPFAvoaq9AmNst99NF7Mv40OW
yGgdZLJ6xCJ01wuiqbSdauTyTVFnpBo0RLijEBJDpea6+T32MtldBdM4q2RunVk3UIzgBCIa6te0
Ju29itx444sA8TVjsWSYJEvMP85nVJ+KI7tn5FZEmDoOEm2q8doD8VkSc7Q2/gAUwYWNyuxGWnx1
1AKESqEtSQiq+D7sChfq1DIziP5bIITr7uQrLSzFgZoAu/7JA6RxMdAJhdMuEwhp9hQ1NdYtfA48
GgYzD5wLIuHy5ja/JPXZpT7xKFBK3nC8/haGC1KDisdBaQOTjkGirDQt9F8S23r3UabtvutZ7Fsz
vrXjAkYNxVPdB96yA3nzfTRO7yXTp67SiKe//Vw9Nt5+ALa11igEo02jjsqLlkWrGtfmbX7L6ps7
9FznMn+WVhrIl9LXjwV5As82/Pcl+d/Kbj5lhGrAcRW0aPv+PK8dHJyIay8HTDGfmrh+1xhSG9iD
aA/mT/861aqKbpalsoQgi7hnQ/KggTJ7qKsx2qcuONu/3vM1J784dChEajkP84tBbCQquOGYy/QE
09QrKHcoOWwklnt9pLb3FkvOvvbLaFmGtrFVFLtcziuqfJDVJFq/zEuu+a35Raf3uhoDQvU60w+Q
nCThG1sG3c4XBtVtlEd9MvlYjGeL1LXNfDpiBqsXKI2XgydpY7dKBLNbeaOjxqVy4r1UI3pcTTG+
lspD5V4VXaO82TSmepLTU+/XWAEVWuabWlj6xkFhdZCjEV3DLvHgTdAN4G4ttsNU9mADRwWkIgJi
1UCxOXaulx0YgsWavPThw3KKvWLY2jMi9R6ZVkRSpAmta9q/Mkc1NxJu402PFAwtFi0OlPnwRAWN
0yTu+HsLCZMCaMJjLHX/sTW0dVq7/mU+s0VLrOqYbjWgeEFcJz8CS4WD1/MET0eUjzS6EI1Tfmrk
f+F74EmkzcOSfzTtYz2djtOpM50CPEifBLsYZ9RelVgvXvsWlYvA/nQRpV8fYhI5t8DAa/44SX9/
XaS0K9A41fyLBsotBHEDTVVdLZXVmxK10MymLSAd9erxOMtoweNWSxtt2s7EBbX2ptDB75u1tcgw
jbxwa2UqXYXp064gyDQJjLd5kJ5fYmclzMZ7nE+cyNqH+hB9D0I5jSnAZ8OzB5Dt4LpmsLZQqNhB
K54AJiKeicJoO39z33fLdR3l0XaeWkiLKNbDOm5LfzsryUkUZOBMI9RFvXE1xyhczCpJwu28dao2
CByK4jjTUMp6qHZJQQyKElHxkUqS7kNJPHZvf4ST9raUzTt+2PIci6hc+AqOjR5bJVCv7F5Epvm7
LKMFT5n+Ey4kgaKWvvONvFsqfvXV9+zcF9XgENlotqDLp2Z34dLpdVBds6IOke+6fN373496S2zh
AxSr2ANFZw5G+fcfqSugS8h39pEuSLfQC0J4Jm0gihkeCJbva4WyEtzbUO4bmgo7mOTxo003Gqml
V398zyKs+B+B/r3O04D0IuiMBjrWzvftWxl2B9Rlaw1N/Stmfr5EGbYXr6/DQ5jjOB5pV62G0Ulg
TYkednEQv4tKPnmWyW1sM9AbmfKbaKm3Km7SvU8vdKPaowGtRRn2cwdaV8dzSkAkFf+4PjDIlmcR
tx2l+cx+0mgCLogJ8D/t0L+4Kek3s6SCdV289wpo5RUlZVdqPL+pzn7AxOiSKCDH8ibuSHwss3Cl
IfbcalFKfpfT5Bew1zHzl5lsRAyt3KMusy6dBN0Jy67wrEocKDwQmrnuy1RHm2sgDZ1Ue4I++0pU
oTxQEcqesgCLnhLp696Fd0DWeILMMQofVL0oT6ienH0zQQHm+3xesSh5BcGQLGyWRkRW2XGyV9uq
PNae/DGW3gBZCOG0AWDzkUU/imUdq4DbE2tclN5a4T94PbtMDKfiu2nQOnnEgKiSkXxyBru+QW37
kEE+fGQe0Pgk6dSTN71vNv1BQrjzMSqQkK4z9HdmdeaBYDBgAR/ZmXsvx+pbwwbPQMK2M8BmTksm
Nay0Q5lREHcT/zi/5aPIOA5pAUqy13GFIiVc9mYMeLH21Zs5gPOto9fYVtR0aRaZuqmtENe+lhib
OG5xqNoD2YG9NxyDpFWvSjCmS2NqNyPXBTWRZ8+mBxyvTUOmjLh8z4VprnoJ0rPMh+Bdg2ghYuPV
TRVSQaaZ0A4Fa4fGaA6JbxOwZbv+PlFALvpFfp/b1LXZAgoVNmu4Scg0ZBr5I7bjAk4ol2Kqjo6x
9K7zEfkPJFq3KiIwo6AegIbPy4j0AsZgwzbkZT51gGIsQo+AifkDpWg+w7KTlLG8ur4TP4LXeWCq
o7Ri3WFxi7NCbX8exgMdGBnahKl2OS2FNU6hpcrNPJiNPpd7/tRwu4B1D8JYQ+Y/nbhSrm2Tt/dQ
8/ayMYo3+kHuTqtwI/RmwWndYGUD5XuOwtZ6SeOP+W02QPHR6ImvrKc/1CUgWKWdWQfZOwHCMiZz
LQD2xp0DLmtLJSQjX4eicN5V1cd8BAG7Xoa+1p5Uo9r19gB9ZN77cVbFcbEijy484C5qVrUmrNt8
FPS2dVP9pFkFWl6z5kIIPJSTghE/1b7OMygcatgdazv1FlUmh6thhsFZFHzr3KjDz4yFY55Ze6WK
qs+h92gqifAn2CCqQe6kVY+Kbt2HDXYON7KWTVA8fMvgWqKtd4kF+sHILBXIXx4/jaHan7rEz2/x
h2U0UOknPYcV2J8YAgLoZqOCTRsxTw8ZftSi8aUPSecY+y47fW/PEdBQsXKdCnYuenYKejR49JzE
Elx7KyNj99uA1DIGXOw+yemh2ykfNMR3uTrEmzEuhqVF3/TuiIhcmAE20LRBn6W3RqJ0207a1iRG
G7dj29ek9CF06mKy0uejhro6ed95v+8gH+8bX4wbXPzZa2KWp1lvCeYPf3GrO4R3CIq7//pjk/wr
lOXPqCyrbTv5f5o+JBcB7ssCYkN8QyWiMNHfLRe9VQrGeitDp2OIoMMz35jzaVBoSCU0Z9LZDD7N
hNEE8hBlIUbxUBKCplf2aX4ZUzzqZH9A+UjAfZKJabM+HawnWY/VPoupb7VYGJ9CrJ5nxS0+awcU
SlOKfku5ITnNL56lJSdnepmP5veModu2pBrvvSDvTuRXtRg5/fb7KLSOHqIU2q6utQMvVt0HE+Az
6qb0qy30GzIE59mLA32lh9ZL5ibuCo/U1M1yizPAWpgqU/0xQ8U8lN6zCuvrYgSueIRIc+fJNF4j
wHS7qiaC3vSuQdNWP8IJBJwp1s8CZgTFDvw0qsZOmKjI4QDA3iG7lofLw4ERRX4JAHMXgra6dJX3
PA9gf54ZDS79Mq3sO7f2R6107att9dWqboS86iHyuc5zEUOOlwGaFA2oOK9XMtBfk+91dd051mFO
IqBwukuoMCL6dY0LXRDz0rhHS6N4p6ntsO+q7NHSwEGqHsBgM56eIlf2PoSaLcva5CnX1UM3zXsG
eq1Nn6nV1k11BHp5uB37Il80fqKd8ZNnO5MQlK1R0puACk2ecBN+CsvA/alc1Wl8dlt8sDaB08v5
286nTS0MqLPWC6jMgLRkF7V7rL6nMEjpMDDAfTcAdUXtH8CVrDyrHh/quUzm0hVFBd3/xCpo/VHa
1/2fls23aY1GW/cNKdFt0KOPI7NN5orP5WVDE5DOfJjriakAL6RaVOHV0jsZ3iBuU0DJ3B2xxhSC
cgD2KaTxubKYpB8RLdaPelDvADjr5/mtgdwOxCg2GclT8U1Ac18p9kBmKOtmmLem+07xsLnEhpKv
DFfxKI+b4wuoqJUhOu0d9km19R0g8o4yqu84xdaOTNA+hVQepEYcwCB+pz7mLZQS8smwcYOMpim3
84eF8O69F47LKOnC7wtDwtfOVoFDa/TBTj5at2WdK+lW1SyPnr6XkQRYD6cw0KxnQb5MhVPwPa31
ZmdqkKDn0xoMTQbl9ZGhKNwxrH14ETYFp4QwZcs8uGAFkSvI5fp74Oo7JFXs45vmPfar8KVukeAy
HD9yF2IY4VlYWpbfvxfwQEIjZ0XYyS3Iu/Y3yLSPqJOweDznGttt/ID642czOP0bT0qyMc1C29pF
MbxZ3ngpKWJRy0Z0y/AX3tseoX8p+Yn51Byr6gqL5fssnDxgOFf++AkU/d7Bd+GCWVWaPphmuqIt
EyA7SxJcDCWL5LwrzBvTsnkr0hH/gWwevs+MJN+NvksPwExRFROQsyszlmkVK5dDaVTuY1VNfhIr
az89N341a615gvRq7+ya8gj682ZD4cBcY2PkXiJx6OfIAievPDhhJZ43Pzejr2ykVmFVZvhSuuTf
WjT+WBwOr3Fhiovvs7RkN9QwwBbYjbwYUmegIOD29JcwKbU3nkvIsnnWPDI6KBvFYT7V0ZceI4fg
w7CQRNdKFWJQBMgXq5f4qamg5qDWfNh0gFfI2cuzrowYkOzKXbWsCnRPS69lr+MtghxEuWhQb/ML
4L4M4hMMsQ6h6K3NuE+snNkDKXpSaQqjC/2VkrSjK/kbks1gKFbO9N78Add5nSlNeMKquP3rb22x
Aqxjgb9/fg9ts3pTaEVYKH+uVd0eG6HLS4fIcje0NAzj2fXnl/1hzDrc6FXWbtzRtre1QT6eTvxT
Ep6/D6L/POAj+J/6l+dXe1H5Wz3Ry4fZOVIYzKpVMfq7eRYAByh2PvlN0maZOA/3fV7KlRfZcj/7
Sli7XUsvNVeulcakaLjp9wyu9PJHbiX+vi65UElRUkDLPIoSXY56rerQy3PmchdtqMjXC7zQHS1O
5sGKGh9Cy3PS+SyQ5vdD/jNDXad5rtKaqrRiPy8BzL7C3mkhv0rsjs1OvKlHtXgHvN4z6gYstKfT
Fr8SWXWvGPydu1aCwdPIeTjRmRkeKiRiREX8KtpWe9QGLT8DUmyggLFvzPCo+PrvHjzgtYi75Mmp
jU3otOIN6C2dPkiyq/m0QViwBDAbHsvSg1+VOGJXCQz/DijCuflqhlg7A7Pfz3qnGN/AucuVeD//
NtnMCJ5aU9T82/XouO3O9vIP8rvZeamgNwEL1Fez9qKffx6MubwGUdOAG/gB2+Vvn/7Lj81/cPqZ
MaIxSBJ2c6HcIXa1LofVPB9lBFjuWA8OK3vkO5qJVe2GqH1ApFB9dD5uWqKGtHvj28RRykI5U0cT
exvxKjYEEDvYBRGoIIYvH3XN+ZHFQqeZP3gr7ELlO4uyXxXiw4cW5dyDZWi/58sSF6wDalWx9n6S
pO842KeLlQnWKmqobuuCX6KGznWaj/KCTt7/9Wj+OVTO2Zo12YOjmOWh6i3i8kI32OiyjO8A+cJl
4RT6BwLYc8BW9wpvhJobrZRQb4Znu0hi+Mv5uLW1oHthx4kb2JSfGl3rhRmbbGRDMzxNPlacaIFd
xtua4Kw30kiXmZuNP+KO1XklsHIarp7dOrtgfE+Euk5SqyQuFnEtLXl5w3gDo4ahck2JwX8PBg85
tS0/PYDhuMqM+oznDkzU5OxtAoDUGSDK98QPz9VUFi8IUZrf6ccQ5lYS9JdU0+rDgLdq2/oUSIgv
q9ZQchP8cJF2yiyjOzhsGbdGnaW0CAZMTbREXz1b/sLQ3f1SfUiJU4HCbeXFqqvmg7EmXnaBcG9l
JMC5DWgSoKuaF316UUSMqgsNOMGEwX2sO+YAp//yVYhCNQXLc98p/pHt4Liu267bjzKrYc0FLNzb
iDjmnF5cwThpOPiWTRmWZE7RKrVr08O54LFsSDumr0mCJTwFk0Ird0Y3sHtH1bIy+rFZyQFjCJvN
+JjltnU3ksLYGoh3Jl1Gu/xuQX2LdZXI7t6QGWFkppyBXEtbdn1MAZ6K2dWnMywc2vlNg1K4Jf3w
MfAGEkhMB0bl5HYxI4aXMnO7c5l3/bkr4nc3yZuNGznJyFoN9rQLsBfUe9mSLqGYFZ4Sq3+oITJd
v7cFLi0X3E4ti/+5UhGoRnDWUnIlBi1ej9Oeh+ZWypPhFQdbSd4olkQL+HuCCPhylzipfyEEEVBc
2vT+Rc/ZPo+2tZ8/MI2SGlxdpPsR1N4Kwlp7jfw+21ueyHdJoTkPeXOsSaxZq1xkpFwhM0iQXTso
WhqZ9J2Kt1I6j3iqkDrp+l2bmjl/nrWGzr04b2+o4MPeTMti2PR4OXYhQkQdFfsqpnwCEL+nZdqT
glDOLdPRzpuVwIv3ickQjuPQqBD/YaWaSgM8IUvHRzQbQFND616XB0dm9q0iBeS7ve3nb6B0erLn
cr6AK2+GExSvjIDZgchpkkUYhl6JEmkWNICw0rpSoUYwNxRnd/LsU55fht7igUG1RkT5gEwoV/74
DmoF4oXi1Gc1kzPCAL2F4xW7yCzSZypbtd8az3EDYLks5JVME+pltvv1/1aUGP+aZk3XdUovQlKi
aZ7jEh38N0FJGkovpn2m/3Q1FhOO1p/VQFd/ehyYMZB/p0S4r7UPtMTct1bhvoxGzVkrGg7IWkCD
75S9YLf5Bt+czMLEvytWlzyQSvmjp5jwxoJr2ZX2u25NDTmHBVVTJ+d4EP/80iVGvJm/2P+nXP0b
ypVOIPx//K//8dX/9+BX/l8gV4tf+CH/mW81/fg33sr4h8tmk1RClpPsQOy/6FbqPxyAEtNHrm6p
BMFMqqQ/8Faa/g8TRpbp6ZBVLOSZdPXrXDbh//xv9j90wwBppFrgrTTXRqv0n7/XH5Sa+m/n/0yt
0Q3rX7k1ju7xWxj8lSoLHupo+t+i7TG3h1WOHc6wguGIasdf98KMl2nojhfTRzHAlmxXqwSjRcSe
XGSCxSR1d60ZeXvT0Z/KWI77TMuJuIB9W5LzihTV6lGblkwNYIXlsZpyRxhmzj0xKye/B30deOf5
pe6UhWHbiOB91Tv39rhVODjg8QkuqT/+iukLbMkKcA6WA6y/Hq0TLQDr5HbtG9pKws2ns/n9OCuQ
cLgmVCpZxZOG+t3TNWjormYfzU6JKcM5WHK6S4fLK2IPePDwTJRA+Cn+jyj/16reP4cjW1c3MkFS
o2fARAOS1oqrs7AqwqbbamQmbpxj5Au5zlu3XFTCzY9qTFaOpFdah2OwC/tIHJ02ePcrD8xUqkfn
ENvEIdTiaRMbnTs/jQkZt5k369FcWznUA6uwKSSLUKGGDKug6hlKmSRAPZP9I1UtWTXxjwG328FI
nQM+Vqwve+YskRINooquP0XUMpTBvDUZQmXEEdk6tJCQFc2GpsyDNfTpEl2gR13Pec2JI94HOOC5
MkBLyjrYFDbu3MGqav7LoingFShthSAn9e95Ev0i0bU85EQtkCmzVYz2y8rCNY0+dN5cQXoJdMys
wvtsPJ0hV8GAxCywFWX0uxiCXe6a0bSitFeDdwogt66UfuI4tzVsBQ1Q+BAx/AU/49L+nefd44D+
CGP4l7BU3BelTnQ2uvQFLltWg24AU7CPy6VWBqRM5NnC7U1vTzN4b49UdO3RpQ/b0HXUjfRYyrw7
tDYpEylNjtAv02U40C9VQriH+vBUpTJf9nmd7EWZ7s3S/wkT5QG1er3yipA9DEvWvI/PIQGuW8t9
FEamHwX8ZERAd2cIyk0l7MMQslgZ2JTVdn22aBqnerPtMSWwUSN2m/3fRqo7Gy/X2uoagoaAVx4x
zWKk6xUK/GwlutY6zy+K573rSFCWeDqZyDOVMtTRRJu7TIP0KoPM5G93qQx6X2YdaxvdCd7wLkS0
MXjJx/6GUExurKrJD4XPhNLT+lxYbZ4sxjJ7sU3hb5Ii+Em1gFJkmn5mBoQHAPpdzEVUy8E+OCgz
lgiHQnK1i3XUhIc2Nn4TDe8ehIOrcDR20NMIHmB5uEgjg7DLKYPMVwacLXTQArk2Sus5i6IAbS8B
55jMRJ51q7pUidrmW0WBerRUHIcR0stV1VNmViB64FpelKWqHrI5ek2d4oiMAqdK5qa4y/iPNUYk
6qFddVsLywvscIeCK1BIEcAWT7fhmPEw6aFkw2u+xH3yxm/tL+2ASkzVm0/FUKlr6rKLTMCnbTWW
t2qj+ydNw7vD7m+psqNZZWNurWScPE42lnXtAbgO8Qw0mqBjVPrRymyTZde1pFwDrF6IviWelA3u
aXySBZOzGgXnUpFs4eAPrBwFgZML2wVN4KaxaKsRFy5LfBal6i91610V2UEG41aTarG1vWGnoixk
ZscJ57aT9rcGquFQYhsL6HChx5VUC3jUougfSPOBbY/gY+vr2XtnajfD4od6J/9oKKisFKojKkZL
4ARUcCmzlJsoSgvIogwFBYkMNdEh7AZyMkEjb+P2LiU1pBMUSGW+gpXFP4/LeazFPq8LuvdZOImV
g2LBxksuiSECrkdkiEpyzC7W7N+9WXkr2+RfbHPnrSwyi5SjUHDPtoskmOqEJtZdKZWlYpM4ySZw
k1H4mETl6SKStroWA3HSYQm1I9ZPXCIwfVq5d0z/Meyys0aPEuFm8Za6E+0XU1DaaQ9tbnerzN/6
cdhv47hEZyv9eJWkwadt6/lCmrp92GQDiLm+HLs1WoJ7mxOFJs9GWLAdEu191IgWLdRLEtQ+RTIb
fA5ceBXUxTK3IfpNbYtlR0xAq3uTf1BZyBR0hyXjt9ggvC/J8a5DSluItL9WcWIiL4Kb6gxY0Xuk
6ouydTPCrwkPiOOPANAShhZtSY2JA430QYiBn3Eq8It2UKIzynJ6leyayBywlKH9WfBb/pYJeCPu
UZFiwRCUt7pGVbk9LZiuhnF3B7y8Iebk3ipIYWga8mb7U5j5LybZlQvXHu+gxpmO/DTbRIRi3b91
5wSNYH3vF/1oZTB4IEK58tOtyBFSLHHLTaJ8qFbfhpi/xCZiZCD+QFWLaxfq0M81cUP1QtaNQ4YN
AtBl5eAnoHQL4N8n7DW4oJffBQb5tNxqeyGA8mgyZGYrno1SIzGldUnbhhqu5UyqkW+uDDoEC0PO
CnKbIVyJNsBEjA3MEDJm+nzFghf1+/BQdGO55A6hb0m2dGi2NyAjPRncBrJCU6onswwJ8Tbrbdfl
pFinwK66slqnVNkIEiqvkVP+nKJTVkZXrBvzywdTAmWpbreZsE7o2bhnRourNvRn0ArbTk/sc2TE
p7IvbnGIYCJK+kkAXUYraET1urG7J2AjlM51h6CjKE5eraDF2RQRF5X+VJtertFMgyqIAm9hma23
cPXSWNuoVgyqpkvXDfNtpJOl7Xgko5CbTQqQvygLxCOq5my1Bg9jFKQvrSMgGqTXQu+DYyDVS4Dj
dwWMEh9oPMbXKDHXaTW6j+FXmjdUdVRYTAgBsi2smZEQmegUaE1MFdzXuWZfbHiLFXj9Rd4ik0rJ
kiTpZel7rlhrCRR2NxxuaTctxr7SPjU2QjW/SJi399DBnyoKO47i/HBwj1JltbOjXVyK0P2BvZq0
aIKbfYeMD8tuKfhCS4PIEiZrD1GW3rB6c2oANr0ePYIIHDaIgp5l3DyEDSgFQGTOJp7E0A5Xto37
V7VmatBHg/Q/XMo8pBI9dvTL0MVDlRJEh2MVCSdz3aqKq18EciEuBtGhEgEFnjFftmJMdqY/RmvG
OlwHWk6KXBJ8FYO0l6OZ4O1tacG6oZrs6+HK6sc6mdS7DParjyNSscU4EmMwIDGNyELBUIrJndqP
WBjQHBlO0jdnJPlZ1sk6mkSAMDOemljytEbd1nVxV6kDEg3iOW0iARZDNX56Y/WMoYBshdh6D+n/
U0UttZWp5I+mb7jnKCN+Huv+S55295S8t23qm585pp+t1QEkasKO/bJBwNKkzNRzfT86MUUzl7Ba
SfcuKRBysfNYiyCFzmbt4KOTGeeWj2WoPValeDWx+C4U/wO5rbOc7KQLx1rbpantoM984NRZYVdU
CCTG89up1jLNDcoYrGfGWD2Yjbj30kIwlwdbqvreqi2hf3RCMEGQJZVnbfgUNu6ldK0I8B3O+RF3
HuDWjFCdajzpetazDgXEpJQjKpEy29cV1bqxYm2MGcOBae1XUQCuBAyW6JLu7Bj2UutYeagWZoMC
Bg+D+4bvdspHcnfjhEVDvSGkVgETnrD1RvGQG+0ZxTA23WB4Fgy+jzIVDyhSHxh79Ksvm0seAI4u
/AYRX2n+Qujq7QsjRu4UmY9+BYm8o3Iz4YlJk2ueSo9nU3IDrFhF2Y9G2eIboA+xbGRwxmy7Eq5d
TquLlRW7N3BNYLRIUclJ5QHbqyn6YxeglJX1sCl8n7GgesmMRHuEVNRofvPoSv9npOOW9PtqOQzy
MzSIzdTDPU0JAydDkQMzC3sq3OVzIrKjHqcniA/NeiJz0qEXN4QrktYDOVLQ7KCo6nAhYd7tKnCd
VAj5EN4S00GPSbfq00s2jCSa4071swzHfefuCZijhI4BcayXJgmquDatesWD/qvuzIeOpjCbEgOP
IAFJNr/MNjGrT7xuyUGx1vgtcVzA1cnZGi1xqQwrsyndhSrGcWVXKQ21dLjofo+qfnT2wgbOYRTo
IJvUI9fxy5V02TuBU4+Y9i2rglfhjmdUkc5Sqdgc0HF5qx0RL0Ns9SyNbsgb7GWMM2qptbWz9H2L
5IVw3zpYB9EIWAx89N7H8WGguUwP40Znkz5v3SEKYDSUbVHdvWx8bixl+BnYD5KpNtaV6CvyfEjs
02KhxoYLiDygPlh2Czmo9TqLSIV06LYzfts9kczFOQpk9eyHRboY9Kz+IDBzaReZdgYyhOIKn/e2
YtN6GdheYVoeCENPfhd1Cl/E7+xL2Dr2JZpf8BDAt8JAkhrDu3SN5DK/DOH/Zu88muNGoqz7X2aP
DiSQCbOYTaG8I1kUjbhBiDLw3uPXfwfsiZmWur9WzH42jKZaIqsKQObL9+49V4wemenFhsPudA1z
3Hr48I2V9GZdM/a1RrSWlhKLmGQpAU/GjQsdrWkhCg4w9kwFkw/HKa4A2A8v2CJ20Ok2RYNPuW8h
/I/qrS5g4XPCnfeZZlH1Rf49WWecjePkx6gpTmXW8N4VTFDBq/e1+BRHuMFJ35ad7xVF0q4EQU64
6ZGAkie5DpXhenZcIF0r7VdLH8u9jt3XkPKUlrN1cnxIMjyEW+TOXpWSJ9X02Ny4DWLGNBQYly4N
s61FhhsiOo12p59sJql2RMOJtlQPkUEZUzs5KsXEOPD+E98l+kq0g1fiRceCMwMqJHvAM0Zs50TW
1QU4D5KZ8Dkeu3y6jBNWJcvQSBTopUfOLElqabqk1/k0vQ1Pd8qewxgFbZJZZzLKRgSCuzKpcwBs
6PSqzN0bhVAeKo1i33TytUonxkbxHvfbcFBG/TS0lE2jTmZzKJ/p+Bg3nfYnKpLm6IAjNEgg4Kbq
iE9pxwlFfovQkbMU69cLaKZxtcVG2W0dZyo5+PYbTMBfS7ZrJMr+DODEJgv58wLsP+lqydRWzavp
o4u8WE15qvJum9G/bUfyUOjmk/c8DVts4GAKUClv2lis2qHhFo/J8GmD6NQpF5+22bzVyR2CwnXX
ZbheAkqNRpP51jFxvU7uiMeGSDw3TbYhifKcDZxd4BYIEzsa7sKWyXrMtXO8oJm0zAwQcAfpqgzY
MmITpLZu4VCFAPOeq0KcK4Kn1iItDXqdQ71LArcm93KID72lf5tyvIEj4/YTPE2QmDyJkHS/NULZ
D67vrHEE7aTVl3u7krBDx2uvNxSwaKa9qdFPCR0It0qeqONDnhwUpA1CrkPb29dOuIg46zndNKkg
J51WlJMQ+UNM+La2zWo99zfMPMPDaJNVpsNDYoSqGEBMBPhlkh9+7ari6FCGZgVdiTA8Z1h084pN
bggQNWZYflTNB9K1yd1U6J9T4qUQepKhoDccbcK8Qfuuuyua9lTybtqumhkwUmO/lWE17aOCctef
Hl2zOQ7uFxXxV6uSBReG0RIYRj5TbOqYqgSqW2lsNSLRUJy8xWKYtwlMCaKi2ddqg4zx8G122LOL
d0AtlBYCyGf8Thoq/x9hJqMu/0n41jmJi0+pmD4r4Z87WDdGNh5DbUAHXMLkgZmyn6evTtudUmKZ
8XYWKyHpA0Zdr69mFYUb049hpAWM1RrfQXdbnZJMQo5tufJwws59747rBEO/Z2PeZ3ZhHTSX3CNH
19ydxid7zuT8OUeOTt0QcGicideIgDc+IBa4t7JLZ8bztsEhR5oYLaBoolSw3JoqrUGybjms0GP1
XJrhAuek+gYKsCmqgPgtE6lrLe3VQru9DcTBUJgyEvHHo0l1sgr64VAl+hN3iGZ8KSaJx8lsn/Ja
7z28ddc+2UMWSeFkxQ/55ADm8cPCU3oOtNWnvQILOZOPJBbQCMQPWhReHutkXss0XkGLwnVLW22W
5E3HD0zhz8vd6RfZM0/TdwV/osez0lGH4VZGStTx5JCZe1peQt+3X+MlpgpthS/FuDM0lIm+g6Rx
nn+g4b8DPH4fOdNtkt02xSdVoUJaVZ269nl6CRJigRZmxGTW7/VYPaYJMqJxunc1tQpRhZ4+sJ22
6tbaQCbXMI6niHNc5Ygr5QcQNvp8BuSCsPpulqa5Nn2cEKrVv/uD6TF9GlZFTgu1r2YixOGAmVNs
bjk0QDPSmwsiwqMVQvbsh32cf51q9cyWsANk6+8Hs74No/WYjaP+grGI0pZZeSCb+g4jV70tZGJd
i/qBpuKwb7HaKBE86JN9T5PiIuhheoS4VAc5kttVR+I+KJDbZAFXu2BGuubg/eqHqJbsKctIjBWM
xlRPmAOZ9kjuiiuwvhe5ZCxZeqdvLbhK22LwQ86oXMw4fZn5oUQp9gzvwry/YBm79IPx5Fs1YAK0
855pTbCn6TXrmPkZ9vVHN/jcGWCdmLSdJvcHSrSViAt5nqKvqV6Zd0rrd/Rjv8y5Hu3t2r8RcCYQ
8x7rML0inuYUTmC7IU51TFEDiaHzdLO/uZXPaI68vcjobyPtXA0P82pcekPuQF6u1D7V6fAj8bu9
TiL6WIo3o2RZDdzok1bQXc6bl97sDr5YjjAOzQg/EKdFU+q34gYJ6i3ysww6VXIhMIAj5Hg09KsV
daeuwEiPxdFYlaaDPYxSGRSUR0o2VrTQB8XiWHu3bj9nzqGSCrDa3N4ybIgehFkvGXCzw5PdcDvs
GTFM2yDILxPheO6EEhmpptfgU8O1Ul7AKWvEYtEWAKZAQDRRMwsOrfBpZpAgbPBIVNxpKyT6eIsc
9dhNkqVLm9/m8d4eEBcJyc7Tn7Ixpmn3HTbusfGzq5Cfuy5BLyr4d21h3IqMBlXodWWLCyHi4yfm
NK6Fs7KzlKzjqlxNY5TvOJ9/09WtrCqDQ8Z8p9WJoHNTgKyG4ci4bzJXE0K0qIwZNZpfLUffz2N0
nQfxA1PNkTn4Iw1ZlALaOsbYs2YTf0Oc8pTpIyZHVdKfZjjREPdgTka/GQ30+la970c8j9BcPGOo
mCw+cS6m1LW+xPW0ayBbk9L96OvoOEz02XZH3kCigXg2663hcqwCj0dN0OHJCF40V77CSaicIdvF
tvko5+HdEavISd8jxtNrK9NPSDIv9jF2Xs3kWVYOQYdWeJt9lwFLWlwmg7U1YYXECckQVYumd53x
ZWlVu059C5jAiIDDSizr2ONynJva2DQlPSTivq42IJKglXQjjerW6P79XGJ8Yq0Hbyiehn58H2oM
ecNw8sH+ewVIhEESS+drZPW635zIwSrFQD8envwK/lWY7PskXjkVOx0a2VNHgHvQ5uw4E+qA0IRm
jQpay+qOu8rchN14xAJ6iycIQgb9TE/QhsWsAV7JoSq30huCoVUWJO7O1UkunbSJurc9z81wbMoG
t89kEBGtZyeoiS9iDikmav+uroJ9Q7ti5aQsDVOUXHskFsncfKt1FwFVBjLOfNGa4Bxr7sPUOeMa
kiZ7hDQ+IaAOetoikeYUW0zv9zPqq0RBm/TnrvdGoBuOLGy2A5OBi/HWddNjnybhpncK1kqNmyi5
M5J0OZfpljda+bvj9IeZuQZBoQGUYNQC/Jj2YVAE3YO5ET5Totg6zZJuK/z8QxaBltHU+BS1ckPo
h/CidmH+Ji3eCBQf6JiPZh8gqkUOmjSwdbOOB1aSQR+ycmc0jxKCUIeERV+ziltMUICsaugZrf1I
4GQOhUc91hJOdR0RB222EFm64FSP+j7WzHWmlmwuGw6EC3bVG+r0kYbWbQ4FAqAcsvmy+/dRtMbw
81g5AcG+ToDZDVhH0r3mUqIbYBbvBWMSeX5dQ21JxVoxTD2MGb6q3OzXIuzIyLSaXRznb5g9FnuV
tkLbfpdhgd2UQfgmyD3w0hBaKAS9Y+GOe2F8aYUJdkwjsLlCLmDMi+hE42wRSuSqaPbRvhOh17wM
3dJoD61zJrpd2+D9FqQ60hw0Vh1ulTai714yMFAjOkkr37v2GunVusu0tZ0QLdD3xhN9yHbARBnr
Vns/u8wuMG9xXqY74A4RuSdZqnmRhXcnG4lacePsNERwXbUAZHCutw9EOYTS/NrmGYJkAcGDK8j5
p6UvQ2wy3hTQ3f7J6HjiEyP6YQwRsKp2SboZxaUT+Ze5TY1Nz0Fzg/H2ICd2QoM0tlso/Nc896uX
IdxQcNNwiXkBdUCe/NwDp4aztseUQOpiijnWBbXCM5p+Tt2h3cK3Icee8cMpz5j71eOxuRckX69R
Xs7QcCdznQqUcg6DgZVhFomHeqdlB6aP3JnMT4ZMojDKkD722gMuAmslq/wpBH9z7oKElN1OUavK
BnpCfIZzWnjlTDi6rzGD0yOfQy3iI+YL7ZYfd+Ry66QQuvGV8Nl5sR53NNzNbtUzYrjFAQd2U+eU
D1HyR9wFgFiGfYm2+b7V6K8hKanXnc80x0aQxEHVbHezH267Ro3vKipplCY1I3Ol8RBry0tucaJz
ZKGJEdwxO+eFSHqcWQb1Kgb/V5EvxJxyQYLRFWtcWLeWfRL9bKzqAsyqcMjVLPu23utgyLYh0XN9
43QvgzNlx2Zk5NWE4VOt0+HMytS/UBsEmxl0+L6zxvh1boi5d1IqwbkrH4TGgthI6TEtrk7CohmX
dgzFwS3jExi+icmvrwZi5VU18JM7oxpPTYvbqG+Kc5vTCVYG1aEDljcW6WtjZPEWvN2En3v4Fhru
pW9h6+lzE+8KJKgYRhXzUb4QNcrxOlZwN1O56sKeqBjIC56ROgqFZZjuyPy6NNIpj6FT9CjaJhAd
1gyPxVaUtVGvw8YpON6m/dExGMMRs6fB/s+waMPpShcuUMHEGOeHxiUr4Yi6bbcONRc3VGI+lqUA
AuzOzdbPnnKNptIsMH/Q6A+dhOjQiazuQUrWUIYx7PhvTpkBo0Tdi9GR6aSvIX9TOb6VAcsMxxdt
QxM+pXcR0QGABCnrGsXZtIj80k8jHIxNMrbk0+R3XJbpin2mXnOigLSlYSNpJkChs+68D2rmecn8
7ZyreVMOEZSzAjEcTSUM5WPx0pXV+4RxZzWSdYFYozXAEXMCrhVRinmC/10M5rBXgUPjnIqnnMfm
XCK4pgk10RPGPTzUVfkcjCbnrHL4QvKrrNNwoWSYa7tUNn1XRZ7CHdPt7hPUlsep1xjUqgcxcu6O
fPqhWIMaLxbMmlJD2xKC9l5VNGaHwaw2EC1ucp64ZaLq4HAGYWZFZ7FOmFXXdrPJkBawPtdJeywF
6ofctimx0THB1213bWyeTeB4SCjBa45WoTaGjoGxATacxyXZRkgtdkUh79Ipik+VZT9Ulj5syacv
t5YBsws9xhFQSrVB44kvP5maPXxkJvKMT8MItJl4mrQwPuLkcA9pSga4z0gpyccjE9oX3w8xJujT
O77s+lyknwi+0phtjJsOAxXmzP4kOvNzn6aUTmW2U3OlbUsjSNZ5Om70LICfF6jVrBkB8HuyuEnl
5bk2GU/aP6LGWI7WGKmMQm4Rxk/HOLcQsqAdXQCHVRSSjUsLCClhyQGusIojzdV+Ji0HDbWfxvNa
S3Rz37PuW7BFIFbMgmltxUNAa2GtNa2BXEXVR46Ew4aT03sQMeD7+FLDyt8LqLrI+AMPEkzKQyPC
UzZo9IXmecXn669wp4VoQ5NrGzbO8eOL0fYMztJmPYnmtczpdrZYK8EWZ9t+1OMTOu34ZEd4rFYf
32cdofNdfGyzkWnnKOSupR5ZxSROnMjBZdBfMn8e7NH0Ej1HIGOybdQ8bviiR2rnqHLWo5GSNz6q
vdlpg+cw0rIo+ytjk7WdhkkF6xdP3307j0+pgjdWpsXnyEfaf0kSiGTVZGDSFUnTYonRYcPo44Kx
qhR+mHFfFAFZB03YH7Hd9cfCkN2fX6A1UQEcGhxDmJrFfPT181hA0dYRdJJxIeke6pN1ymm/7+ie
cry1aAYcNaYfR8kds0kFWHir8t09+pJdruguych61mrxmE7WmXxSfl9Mn9FqF7fouEgK6jXR5iT2
jl38UJXibHWutXEFElr0xmsSA+7LeqIE5BCCoAVcwWIIrFG3y2g7O6xRLZqDOdAwRONbL2kWraK0
gbWIZoXo1WdE6hn1TsSHXy1qJlg1uFaPkM3JgSZ3EzqOsJJbUFOM66XN2Zh8nJVb3WeqfifObFwN
xnhjGrMX2vQoTHYhzZ9OYAsHgor7nNNOdCtrB59UVbGUWV/0lu2N/ceBJJSaz2lhPVWttmUx/U5L
xWTmjxk3k99djRM9o6ySzFYf8CI6yYIxzpDO9zDV7gVxrGZo0j5i4jBlxV3HbIdFASN5pn1tohCR
bFutCsOF8MmhxpZRuw0m/WI75jegafNB6cnT2DkvLnN/R3snGJ1qylW7qgD3GYyMPLSj0JIvqUnK
ycjniVnxh0nVCyz7garxSR8LdG6B367T7qNFs2A0y2c/qngKmE+tsixaQeK610R5l3dUd3bY3dIc
ZqjDHFExOaEFNW4CY2NgsOkCk5lwQuWb+oSgDOJudOdXql29sb+OCeqZmmH+IjQAx2NSEk7zvWkm
yGfSp6zERpc8mFRJK7Oxnokl81d5yB2S8zTMcX10Boz/etafRvygdje8tsJ6Hlz9UUWQr2N33YY/
irzc1zw5tOAOeYemxnUvbe5+CYC4rJXmnKozSp7nxqmOWQEGQlGybgyX00tov2aVqlcRVLO91JL3
K7EZpyRBq2U5DIAKNqWpuDNdjuTxpDbEjDtewnsm/KdHSkIkZk9oxCZPOaHlCuffZGbrckzGzQRq
hvg7ZFpjeog789mOwh1zbJzzrQnEt5v6FRk/ztB6/qPeyx/xGBymkqfMQbeBjoewyJCJRPUBDxPB
GwGvVKqaL3f+dG+hm8d7FXwiaK7C5h3eVJSpTe0SdCPNA9rlhI/djrctF0dYJu8l5hEzMUykFY0X
4pnX4FT/Ky/v/zS0v9PQCjJa//8i2scoD76UXf2Tjnb5J38KaYUu/8BvbDM3W0h9ro4kdvjetP/5
H0I3/1C0gnU0J8RX2o74Hx3tH4Qx8pddlLJCEm6J+LX5U0cr/sDViJAWFa0pLMMwxf9GRys/EvuK
dMKmf/j2n//By7JNzpGIvR0omoqM6585W1kS4X2vNU4+83z1TQUFiOZ4E047KtENTZuUnp1bbS0c
fqsxlYxVnBKg5XxqHGz/ETuxqfYVrcMRCRrP1Lpz03MTUDMRUbFukRI5/pCTXozxrkh/5BqtorFS
XtjTfBmZcckRlr8doxNDTssUdD8vJ4aFFM+b8OIKe4aTKvoZLK7dMufhV/E8rFygtvW8FUNyqzTg
4EsjoH5MaGklZfbmjMiebKQhiHvov2lq79LPa+p3unvXSQNsWuoGnZJ+nQdfY8vROIJTEdqpN0Wl
tcqSYIuSedvKG1ypB5PZaZ6rfZzaiBaRiPBSlxdDGblNfW0z45HuZe41jvIqBROXDxJFDCZ8z4+c
7YROLRrlrs/lg1Llq5UWj7lLDL0P1QplEDOr/H75WVqnPLtJ3/rSgpf/xcF7lwttk7jiIfD7izW9
t1W20bR0k4/dOo+uilS13H6aokNg3oi4XzsZnar2BuNLTXRTcJvrVLpFqPajRF/nH9NwT1zEyQj9
T4ijaQoCliNORGJbDh2O90x/XSaQlZT75eo63X0bcBzy5T5jOhVnwXquO2ddTICSc6N9jeoJG0t+
DuMecsNQfm6690J/T/ikNHzhOobh0LzpgMQtRli8yuWV66XwxALFrskd0eSeOeV93+YQVm/LHy2X
ZvmHUy+Js1xqn3SzvBjNFLgkmXZVwTdAyszLmtfl7/caokWpvSaUBqpqL+EyOCRmhOlRxjSZ5KIY
oyXCBvwZOVlmdE+6d8uQe3ww8O8tEkhvaXfLixty5c1yIabRJwwu8/SC+8CmH/fJjdTO1I2dha46
TsLT8pxQiFHS2kRwWVvJ7TA01c6WeHgUqgMaJxozsZF7GP0y5AJWgm2FxnKESrLMdZBmWPW35dfX
KA01I2fkT+h3Q0mc8AxyvweMZXOd31Fzh+WrrE5B7kkP+SIBBLcAHGaWKDS+2T075zWP+0vV5W9y
zs6Nb+3hR3yieD9NcN4kuLK4+7gnQBYwFOCesEdMrRDquD/Ao1ykYm5nbVEubLo22tQYMU1CQjjw
7rOQf2IXIfuldtS1dJehwMqVtaUqPM8OKlyIDRcWLqhjPc7zcZM6vNfcvraJ2qHW9ZZ36fr+Bqve
drlqyxWNWn9TGeaOen41sHhUjbahbXxZnpiyI6iG6+AyjLOh8/Vop1g0escGHQLuWmSIDrTNWIbo
y+TeFDzbwarj4eiM5f5xDr6TP/ZMjbrcxUvdXTh/bITUvmYu93tUKq+Q2oZnvyoWHQCaC+4dvi2g
nSQYfOiqIHM5+UBJQrKRmA5mdnaua+cQy2obsbh7zkwEYWRRnhbI/zzOsq7XIQnpEohDWWy/YX/r
dmOmznGzZ2X+hocn3LIgny2XmI2smHYZ8x3aMQvSMbOOOf/GrQNrVdihxcyATo6RRusPP6MSSNrh
MxMrQbhq0YVbASkmHhwoo6DhPXdC4t4HJV98T0O17JFgd2c4PkqwVu2NanjvZ/IV4VQyqeDv+iIC
hhBEn6I8uQ8hDOx0tw63xjBdGsO95Zkwl4xitVaDQawD+IlC1NZ6oewR9IDT2A9Y6pFnD2NMALct
73PWppW0jD38Vo710APWpW1v6B90a3vMFld1SNQUb/LjdbYcbnwdYTsyXzut5pXILKKT+/yHRXYf
8Ezjwhg72i/i6kD3P5sAhtAcNNOqUdZqSWWgLu+ODkb0rTtbZL60OZPEyF0oQJ+rPt/FnGa31eD/
GPp5pJtuaLso1ziNNsy/kH6kjW4Cs86BjYz+Om7wxLkTK7DWzV9h1FqbfA5eJqZM6wA6x6ByYxM5
ebUxFb9tdGHcyXUZSropuZfW0M2T9CsUuQNCNm/O/deSpK4iG896ZIOXTPlITvDZDhqa7L9UHP8Q
4vyxS/9tFycwWEhLJ/7a+GUX1yLlEoIxFDufGLKpYsllBbELAklZTebceEgnVIr9eyD7ZRqxYUT9
u5fwqyHno5LApuMyyzMWJCvlzF+JnWZm9XbaJQUMAbnDBYeCHz94t/jcQ/aRZT9m/0p9YMXfln10
bOztHDO5nGoCcEhqk0o8x5kB1r9A+ROOz0P6UA5Lhowi1ddsulXlFt+NnWYha1XCvGtmY70s0Dy2
Njh9eyFVJz0yBfsadXK3/JLYWDzLn3qdjhnVAiMFtpZlUQxm7dizERCju1mW8uWDkrO2EY3c6aDD
kp4MePmelZwxX9rUAToGbIj7XkoL3zRqtuBg9/nbwKpkNdzgPf+eha40rC22H5xFwansyVga/E0N
7yCKrD1wI2/53k6Ck+58gfKwilkD4/FWg5m08nyF647jl33o0/dh7tdICAOT7Q+lBty/e4u4gkHc
hqXoWqTO+BOXnyEthWgxPQ+0xUlheIR28EMrJdIbSgWhHWvziETk6jYD6FZ3m9IITDo4BeN+rEma
qiv3mrtsQpmG3C39MdCqdM09cEiy06nBxh2VxIFGzHRpsfV0StGJlPPanexPaIEeMN38iIK83USG
9ALf3cl5fl4KqSq1+GgMqkZ24ygjtM7fLG+lpjrAGgTycrN8Uor6j2iwnjOZzfCnybJz2+SfC/qJ
Eo3orK4aecNB5vzmjv05y/rPypcIXaQ5ggeWG/fn+7UfwwYv9FTgzZ+YXjIPLvqwZEFPwTshEone
f/OQ/uJY+3hAbJ09VKGgVrb6FWnbRD1WCafYWQViHZAdiGVXNhIUPF5vujQf5Iy3PaHPyraxbH4k
we0mtjOq5Id/fy1qeXO/Lhi27jgmAeeIPZ0Fv/sXvC5xBDJ3UCvuln7IR7lBJTol5f3QIpDvgi0B
Y17iUCVYRy16TEPtOCfQpdpnaWQYthQbmuOp9IFcA6KiUcIibKLmHbYDPoWPuzL8WitzZ6FfRb27
o2lZpvaVIRRpe4TaaBz/zZdWyH2NfKkCM4MzwryQLODx2GmGvbUoqhr2BmPCzhtmG5PbvOE5mWk6
WO4q71Hz58GJe8REA1K6x6V4Dpit08T/qLb//SMz/+kjgw4IjkvZlDLC/Pkjy4VhhL1eFLulrEt9
Hu2w3A90myQNrL584bYe0vfZDLbLg+jvuuBVD3tgw1SRPk9j/c6DbrvZZrT8j3JujBk6sS7TsaVA
pcoz5BZpH+PWXfNayXGxlcPPmq9Dg/4vkOvlFxPacMUcBh5L7qa2/03Eu/lPD4W7WDRNJVzTlBhC
/3pfDG6gw1hhI+EiLCeOcZI7q2fCRPuvwoCGDBEHFi1ijmZdjoQGmrqh3p2EQ0r4Trh4fh+Ldj34
N0yVRFRQTI086txcH5ewvC2XbDlBpQmAl+xQTgRg9wSMq4shm8PoqMPyf2FjbKdS7v79Ei6m1b/d
9cAHSY9lm0Iourz7v9z1ZqlF+aBG7vo4fUdxpSZ5cGBrRnVXAXu0DoX0j9SzK5uDFusf91anvpuJ
uJMZ54KYJX3SSLAkHaprsAmixOUGXRbtYlxuTPtUVtmf1uU/Lbn/sLd/LAu/PqpcEDh00rJ13Vne
1F9fdFqZVh00vGjW/eWIN4IawmC7zBX3y7I15QRRZ+CHxHqhRZd2wkiCnE+XHFKbRTS9DjI6YNbm
5PHaRTyAnXVx7urxPXryCSCK+LBnTloxnjbR3FCWbJanfznLDwmjI9hBRKehUhGrHvsM/TWL8RG8
c8xmJpFwHKH5qzregQRsTstNGgj+rEC+VjSvy9P4m8u4VBJ/+0RsU+q2pOBxjF8qjdRCKWdmabFb
PoXlOLCU5QZXQQkDT8q7RoMMVQkF/TAor8Z+GafoW5dygLeoF5+H+GlZrZwwX8ne8jrObL95icti
8PeXaDnSXHIZhPPLc6TKsq0nwUukZf5xHGFXwMX3vhwLlzNoyae4nIGmMT3HEVb7pU7jzGkqVONv
FZfwox3AdMtix0bgsRySRpvjYZBu/v21ftz1P79WqdMCQlMuFHMx/ZePc+aT6/2Zp8IMT3Nr3grg
QBlX1K45aLHZD8G0N/TBi3DvONrGbHO4cd1laWgk7VUOUOUQwfzmRf19s+RFcXVN/Oe6/WEy/+td
P1QGlsxacddTc/HGveWTy2xtgwZyHQTZZjlvc7cuC+eZUPZ7bNsnDeX5v78O+fd77efX8cuqXxnB
mFWCjTKZa29GMSIdtQsyKivnxvUclGCe9XWpIHMcYku5s9yIjmbtm4ekbxAx4Q90pbfcbx3JafX8
ViTnrEFcYt1F44V7+Wg3BNcN63Y6luAO+eSR7SKMbXZVGyL6ta9+nW2WR3B5s8xg6Xckb53qnj/e
6/81eH/X4F0WkH9p8H4Nh+/fvv8MSlj+yZ8NXkPSkdXpoQqx7JvQCP67wSv+0B1bcP84cAoMgAn/
3eC13D/0D6bCf3V1lfrDZH0XDvUh+xJxFv+rrq7x8+qj68ZSYyoqIio8i17xz1uGGKtiWTfDTRvo
5Ctl2ngPb64755VzyfX7Lgzzr4CcDPqD4Jf4E/Qs7rqriJwNQOvdZqZlS2dROIVBDinkGyeu/dUk
CMaRpJzf9c3kH0hguRGGiVGoUcAue9wZVgADMWhduY/KiD7EYpzGdK4xaWdf70uU7QmKBlL/4rgl
YjKw7Z05zbHX8D+fUamGSaxoY2RqH4ZV//iX6/YPW6m1vO+/rHS6DiiCLpuOU2y5YNYvW6mVoycc
22pcNzlnwFVRaEtCCo6mIeimq8Rg8jxP04p8TOo1SVT0B0u8tJtqq+FwyWp/m8SN9QBCFKYuDald
MMqQlBhs+wHKhTcMAgE2HYJGQ0GjxCGjnQQ7K/aknY1rgTRiR5B6u1N+pq9arABnGOIsHY1ARqBA
rc8hqqePb2NFr8S3X1BQnmRr2Bdj+ZIIvUIGmJAVIjRnXqFvvxVuVX1SujJOY2Ej/mqN+RNWb8DR
RAZ+fOcjPPukZfaGuXZF1zTSP6GIYaTZ1uJkL9+Gk2+uQ7QXnjtyVE5mw3wZFqVkOJvz5ePb5iUl
zGf/75dE/v2ScEWg9OucUk0bnMjPtyrECccuUqTaFmrPcv7WG8J/gVtY7zIyhLbM9LQX1bac6inq
LmFtxS8ouzSjCp/T8ImUCKyIZsBsQse/SjweaGU+R8QI5xFryrXDrH79+K9++dZE+LLGyuR6VaA5
ezh45QreLphAw/cBJbTtSzCTXMvINOEBJoLBfNORTD4H4TqERHTRZ/Pug2vYGenncGzewagSGGDZ
eDDJSXhKbBVcuuo35YT5Szmh6/BSJAIQY1kkdPfXsnwMjNhOXLOm/YbJUvSW8dQaU39orRBPT02Q
keUyrv2TdRSiFO9ssBuAlymya3/dFkjGhpKsCNeWjKdt+soqHuRdAv9sN2TGBFy6i2xOo363boUz
c+FhlK3wQp/Kce6fFfyUva/jTdHlt0H24qI36CbonsjDDAjq4kRIOf/93vi49j89rpyyLNu0LcV7
tiHK/HxvNBDNeim0Zq3X1rRD7BfzWOU1atbGvLRMpdaEANlbM8Sa38YhrYTBt7EqOOo5sEu6tNo4
bSMLmNXs+AzCQ8RiKPiSYK9K+5ok0Z8JOUZdpw9Boh38qUEENbVEdhm+YnCfN48D9MYtBOgK7IKB
5gYn67GrG2gq2eh6//6Gjb89DBbpv8uKreAf0Zj4pUMQlyCRzLwhlmWkqopVap5tM+3w6sYZkR1+
dRiC8ikKJ+etsccDPSrnqRKmvneT6JYOVA08qe05D9v23PRxewYoaCApWb7/+BLpVrQfYKq/kIH7
PQ8ncYtQ+Rw1WZUbo0Rb9e/v6OMV/3wJqdGFAlFgkoYiPm7svxxe8toZRwnNDdBLujft1r1OLTi+
uChtiKCGufa7MPayHNCFlNm0ZwVDSlqstQVi/j9fyt55i0tNO1VOIXelBN+stNRzPuJkAqDCIp7I
Zhqb/uZU0doYguC+ngVsRbeH9NzI6VK00XxRdXSt7ZlEAVTUMsT6li6JQRpmUY655esHC/GDikjS
xJ/PAaxs81qW06qyYufNhTqzdiI66kNRHM0p8C8fTFyyFvNDrtXFc5PSm2g5knVFJS5TpCKgP12D
nK7SXkra6LNmNt9Md3wR/vib1dSwfmlSsFA4ttRBLdmMiCkkfjl3aOWY2nmIfwqGx+QVQNk2+ji0
iHd7mrENkoSDnpPsGo0oJ+A5vKRsggdI+sm660z3UwfaHksBB5fEaBnH4ozpPMws4yHIupdp7vWz
WHKUoKjLQzunSO8XpKujGf+Pr/NYblzZsugXIQLeTEmC3kiibE0QZVTw3mQCX98LYHW87h70hEGq
6tYVSSDz5Dl7r/1qWuKN7ATnZJNltGrmkCikZT4kPz8ZPOPJ8SKBls8We43ksBniGB9T4jVom1Yc
MOZFDPgYEMtKwwbD6GE1aNK6a1EiUDjJkNDOlVro6NcB+iZrmUax77GUPZco2WiNeofYypyD6rXx
PieQ5AmN75pWcXdKu8wiOrSVflv+SZCUHkLP1EkSSQzAkNnvAVjzIaONc9EshmGuMezJ1kKyNsNR
l4clOoWLuKm2o1n0P0rwwJuSDMr1IMJfipV793pm1ffqCGwprVg/VaeZbbKuu8ozE5ZmfllQ9yIg
vdhOKsxhao0hJLYncP5DvSNag1nc/CnkBvFUyEtTv8NEva48E3ZMJZu/Stveo1zg4JdBXX3FFhDw
pLHe+sTpDoKg8ytr35+2i5SDqTT51auHGV30GRCLTPJhiAs8Ksaj0eX8E1WRDZc4H5ozpJ2tm9/b
vqo+dBMXkY4yFIH7MN7UMQ/JbbRsEMIuumTJTpGUiJrITWt3hmk0pAdW9hOFhu2m3Hg91CV0ql57
zNLpOevxhMPHmDZjjPmutKtPzKv5j2RiThXCUDqFqW2+NpU41fPPC9up/AHF8laGTtDvIuD1zGYx
S7MBMOqBcvFumiFFjooPcVWHgbZiAjZ+2taHtCuxNlu73ytG3QK30IFiMJoeo/Ka17a3/nc7a30M
7qllEhOoP6bYKckqNcKXBhZWN1mbBtfXhxVFz8BbABxUdhasZBVvANIg70mEoR+pucxmK9LhSa8H
820aIliFQZ68xlHr+KY3bS3IP4fYc/GcwRne6FYgflIDMdNNOj9P+viY4bTYTSkZKvq8mS8v9ekp
CKGiaPNFAPr831/oORHeLHUkZIXjb4iFaIfozfhAvEXmNlxepnE/TAtOVDpBYLEHk1s2a6L0lBZR
duwS9540hETbkAwoaNWba6WwxKhIg5UTxtlnZmYlWfOE8HSmsitTJhRlHLBsqW23bcnMGUE4nSpn
dFbEbaCFEqm5WyCUmjHeGzKS4I8URUtatZ4/4S7AcTiYmJsQW/4u7S68KHRFLyglCN2IHGe/3Go4
aOu1q9Y6M2NWEEnrvcSO/AQkFfEBkOJ+DodE5dysG1bMbZkDQF7+RlQRZLbGa9x8K2NPxo5sM3Kl
4VIuRMrlGW2ucmPHHRx5BnL//6ZmodGh8vif25pmo+AwPN2yNaz61v9Np+uDrgcVo2trZ/m0o9Q2
zrpovJ1aszDU5DK+ZpNdX5yVMg5vU1OPT0iA4HKGLGLIRIOGe/tTZU7MySP96yEsK2cJ8DQMlwXB
WWXVHVddmULX6gzyjNml5FgHp071jFPCACi2/qFPNQu4fkUowJLGqwk1vxiVeRyp7falGU9o0hTr
VJnFW4MxAWGdnoGJbrrbJD4ev8qsCKCaU0hTcDG81JXCGDalX6Uh/Jkk6y95sKRcFYP9OSGnFpM+
/MKA+YRG/U9BrvJ5tNLqRe8UZOfcu06SXrVEFK9mgGoOi0N6HizyctFmbnSq6DdcEsam1vRraxum
HzYEDLYYstrAs3dArPicgi7bEK9HFJLRR/c8IQReAiwDot4dSrXIkBbO62CXqC6XnVIeIHmjiR+n
mp2PEKFqjh/L65zeYALbxswWpWL8kgKPPcRujmM56282E5nz8nkH9MdWBVPidmizPyN71eWxTDq0
n6qcAJNETacfFqF1EL+ryKflZG7Vpi7J7B2i53CIg1WuVfYaghlsHivsbqajO0cjSd7nHtLNVYLf
Cza07JlBy8J9rsbKpf/sls91W8v9sh0nefGRjkQKiYrvMGHh3gydrl8bw7T3hd00B9sZ14mH17LW
zeQ+uvJ3xMnqqbWnP+CIXOL3sIsLVo85f9Ij4ne5ikgA/VzuM4bfFfounLQc9sdAivVy2XRzknOn
G0j0l92hSFkmVV2AYxnV9AMmcb3PHTO8hK2GpSApVW0zMWw9Pe5l4bSsxuSfaR1K7lXTjD+yJjEP
hTAFf1CO6yXjumJOfUvsajgVmnYtioF+gp1BsklTByuHEc2MbmmtzKRBAx0z/E/Di5yrgGYKseQ0
AwigujKv1vzQ1BrhrMs6NpLRts3QPv4nCtLm8Lx9/GlZD+WhSGw4QZQmBAq2rR/oCS24uI/2oTqQ
Hewi7GWO/1kQCoEcSnXX6JnqfT2xYlNmhhcv79SdPoOaRzg0oQ4F2cahuGRQ5WiVGuGelzShx4MO
TRa0xJae37wuGQSYVwTn6YzOES1Pa9sszb+hZVyB6lTvUz1r6OfgIDqNjtNf0UC7DBO4iCUl75ng
bQujAlNgMBjMqN7SyNJ8uk6bqIu6g9o63VPbYVu0zG9V64qfdf0H6719AZcxbMPuV2a57Q+8oRH+
kY4B5xK9xIoFJkfR8djZQ/vLiIgfYlSwJy0J5rsTGFevHKkcQoQEiYD3FKUkpdMloP87mpeK7/Xq
BpnHdKjlQpFERgR2Xn+5XjOv/ss3I8L2oFvcb00+SiKIpmZXlNq4pdJ79xIx7K2xel2o6rljzwaZ
/lDm+9SrMH54WuNsSP4wQDDjnpN15+zr+RjbjPFbMjZ/BsR9wQoWkrchFNpetZBobnnUib2ICTb2
JA4RRRovlGWIdlsUI4XrlXur1hlXAfr4ygYHWGXx0sMtiZxyfB9S70iSe/xLUfrfbGc0dvrUj5Br
/VKGodmU9GqR79abqvgh81Y/pDVaY6IImxshRMoh7zqzX8MY5gMwkdrzXFTjM9KZwR+r7llzzerr
cYtZSTs+WXOVU2TZz6JmGJww95v3jql1vD1GJ7l+bCWCjz1x4Aqu+IXctVD7+7KO4gUbNrljRFtI
IutlqdSG90mV8iAB5z23MefGUkTGte65AmXa2kdG9oY/Rf5jAe1VJzwrpR6hqgB92CjmWpVx/TUi
ulEqRb0jBSCarDIRIw+az4pmvjNjpVJ3duCc9auYF45+eC3H8iejYefPiL6TsQ229dFDJAppA7/U
JG+tUYsXsAFPjll6n17ZWduIQ+GuDmxMsaF+sUWCBsHGY1eCc2em62yZxNa3oTT4Ldg1gtBST2Pk
0AbCCHWDyogHuDGTV+kgqC6wi5xrq1feFVWFaBaB0sccj2e+XIeT3Xx5Xim2KZFb2xRSSMNcfBeb
3EH63HfL68HbjVOsb+a8Yj7W/tzp333LOXI0mWIH8nfahcJXOpMYlYiOXsZysY4q4BP2DIt+fJzC
SeNtJ3XxknfVTTOnV4quOza36kMhjXSdwsQ4OdGE11nrqay6XCEgbaIILXMk/RUQEz9nAXCD324G
AzzNdYMLGoJNocR+CHqXX3xQfqjl2XZD/ZmaneLLSez3YIqKJ4+JybFG0+W17go6D7qscAQknTZx
tSpNunuxoSQbaYBawomfv4PC9Cdg+F9yQgYX14MdnIByPS1HFSOk11X2n5YoymgTt1NLnmCHAVAX
7c30ULOD/P9uGudHq9Uxppckfgrxgfn/eSYQCfoeMdaU/qRmmqG2RW46nKIo/rtkhys2t2fIEEU1
E+VV74z+okUKq/x8kehuF29SY7CPOmTZz5RMzda6l20KLgHHYWi1AQmrpOshSEPBQ7j9yUK+CFdg
TklGAMpsVrHNG+kmc5ncuutKsTAgsr4V/hTmv4Gdu9i90aXmKsebou85ec5U83J+WApJLU/qdRuh
t3vshuF7ie9HUguXbpR+LM+mqd/KprSgFFXULvE0DmsDjU8q+f88drR50ayrMY2fq0wxDgIJLlfl
nM00Jq2HRMa1fTeNmjfXiv7I2ZqwrBRV4Dx3HT6yDeYiMJ9CsTcmOE7Fs2DqVGbjt3WbItQYzGsy
cfOSowfFLBAVQZfvRux0r2pJhnPUkT4DmMO8qoHy7ZpKt0cOezZdQPfAZlZWbX+UemiugsjOjmo8
nvoJt3Ufa5u8cN0TIfdHkpYnXFZWe1e5UZWp2VSqRSYXBpuVSFzttDyU8TOEGOuUznAUy4kM5oXz
cbMtCgFww0vPtoOSJB0rfWVI+eKmAJFADs+zvYJlSi2vtLftYx4oL6iz8UcZdDPiihQ+0ovWokuD
l3zE+9jUePUGPVbe3YRUVzsYTARSgIqblGIvNxLnOtSpgBwxNkfc3M2LZgdPXui3o5q9la0dXQPa
2Waad5TDbniIaiN/Zb4e7qsh/xWoLsgwM4mOMBqdT5i9ekt8wTjx464hN9dW3XadWXbxTmbkchoC
zcM51iaNqbTy5ynDgr4UjYOuIv9WaXJ05vDlEs58Qe4SbFrcQLsq46DCTuHsKwvtKMgV5ZgO6a2l
tLyAZ5OHQYyQXcLysjxU7tUgM7nqIKaEQ25z85C8o3FAahBmERXAWQrZO6EapnLiU85Z/YiMtZxy
wtxXVIfGiwlGWc5noGYq367G8ZpY9q9GCn5Dwx2v5eTl1wlO4S6kYXYpy2LC/4NhaegHd6uO4++J
hMLz1IA3yBKOxY+qL3dSzlyiHvwOwCwPBBstDY26Cs6NJkDkum92kHi3uiqt97p6E1zGb25RZS+9
Zx36aNw2TRpel+D1AH+dSbYZ2n5nR5yrdeegHZ76QWl4I4p5N/Wovjxu9SrVSLLI7OK16YnV6LVX
aCzaK9y1J7VTjm7ZKE9xWpVbChX9ZCIgXJVhRG0MJXTPwSw+l5rSb4LGcm5AiUBbGWiUlAyX/r9M
K8dGkOt15mUkL33Z89AevHXpNJyWV1jp5Rl80DGuqp6Oqzuqu4ZcOq4ANb5Utva5NMTCil8cy+y5
LmV0C2MHTqhAzfhoPpUekVgW/8ijIeXV7yaezHvazmcLz25fWmFHK4j56OoifJzL1RW1+96tzqPe
BlfViKZ7FXKwL+QkABF10110GWXxhFYwCniZlVgu+qlDP0wvAHBelu9D5WzbX2HVKlsRKdGJTKmy
XC1PoS3zVNpDzOscc5QtD8ocswYGDmIpaBcpCShbvmaT2mrnZY2vlYgg6eAAAKpQjlUgswp7x+Q0
ggGZUPOPxCRAYHJ+do4DsirKD6IcPW3rpHhKHmVT01ukOkFhPuo2BlUjaDkJzF2voTXfbasji8bo
rA+hSfXkiQzAAO72GMrIWq05oaTlJM+aUrf7FsvfKpX2zo0C78Ut4WQESlpeAw0XGlAfuYka/OXg
0z0UGIW7NwdLvqiODJ/TGNg5pxdETFXeA/btdmkd1VA4k9gHlNK/dY6B3VoY8Z8+AubXCgTnUdEj
3jBzDB3DD9cD5NjFGUukEVl3CqR1C8oVlNz8OeACBa1EXGBRUA7ZBJl84GV8U1uRHSrh3VUFluAm
JcQibq1LxsK5k07arOoM7Xdnpd8m0adPjyIA3KN8SnPv4rX2zzYbxh96CYxQa+lSaDNGxqh69w4V
5BKLQvvqgtxDja8DiVBAxmV5blzcENtrY3HBwpblfBUpvwhWv7WhUr3S384JUZG30aYp7Gd576x6
zeZNkOwB/Erz7hSa1SYmL+rVHmif1zgYaJg1Iaw34Gp0wpIXs4Qd17h1zZ/ysoYiodkIKzpFpQaw
Ytdh4QdrAiBz/HQkS2MzGeVxwmCybnWgbWY46L5lcH1BpFg5hjD/jsQ98y+qtzQxsGZEILW0gHZM
aGJIl8G4cadAXA3aK05NvMs6YLdBWieJxxGl/0ikXP7K/DLNOuCsRRz4S4zqkqpqUKEeorA4dK0y
HCBQoPBrlPKny4LodtNPZcxfGS7+DGenEgyDeaztAhnti3cnLdJDPvL2J6dt1zBGjYuO7u/SN4Nx
iQtH22lF9bPWhHWyAlJMl2f96GV+OKkk0YixeV4+4C5Tgi3JdS4Udq1dB3Nc1fJAfM0ee+d09Oro
qIksK9e2KCUnwV0xByEtjfWGEKr9aFa4Xeb0Zxto7L8DRWHCI+6clWzS8WK4docO3yHbwDBif5jj
T5Ffcq9lrWTF6J5UxlNPMmhBN0qPNnPCDLoKenn14ql8ydv2TTp18rUUL2CN5GcNxZ20weg9pcuL
7mUsgUSoyidnMN+2602kOwG8fLfZF0VGWR0U8XnSazIXlNLZukUTXZZY3eUh1QgUhFV9i9Phh5JY
wTdb7qptg+npMRkIwM0g+sJKPoTqb5llSPlco3lnMMTs1JpvMm/ssH1N5YkOF5fQ8lQXnLP3iTFq
RLIEyS/H6fY9xSazfDlsOi8FTExS6km2Sb8tprHbg3uEbbgMSsMwTNEBPJcQDel2yWc05zT2ZPac
iDI6qpYHXLSOPHft0ME7efPD+CgD0xpsTBGulSnMnnQ9yU6t1Qgohr17nPjiVmx+yTFoLeOxfFgN
CNEUrxvnHEy1wBIv4XvxEcwRPz3i9cptp0sEQ+BJFdGfx5Ek1Ix3b7la3JyKTO+HlS3oz3dwS+pB
cELBY3IsNe0dKiAkunnlcPSfXhkqn3Y6Ycydf0yCoI1xahDB1hgt72TQbY1l0n+bJI1GmiO+MmHn
2MQJQDUzLFKzI1Blp7saZm+eWoxWe5dm5CEPNW2Xirh+yRp2PwzH4R9NeYlddwtVu/4fDRwZuaqP
9go2qnCcSzz1XC2tCq9xfqmN5TmZOVfeknc0ZBE8Vnh7GxABeMSz5iQsLqx5qFNW9v3RVRQT3WmY
8tm+RLYfzeeYkQtGEq5xKXTsbTmg2S0JTMGl0VbOXKgyI01QVzbDOp6LVzd0UBuR36MkikrKEg0a
Rj7ZJem7O9NnfLtOVDLQoXW9DI7ygeiqxxTNiCAg2VmtXDBtYWSe+w94KOEbcNgV7XPYDJHvQtt+
POtSvIQGo7tznqIQt823PMuNF3dxGhfynWQ99UoG2m8ZkH9FD1DbL4PL5cGeEGrampXDt/KMXaGX
UEHnTipKvQGlifYJXUN5Cf1MbfLLgGsGqndUfVR5/ZbMX2vC9xELu9sve27VaShJ5l1zrM8oG9O7
PbhfVFCUqLLpXyJirMJK115Ls/xfz6R0V63apJsAq81FU4sQyQr8zNPAp7T8TPGOsZwPlUUvngyZ
0OAkMBLOdXbTh6sCsfi5N5R+jvygGW6NDhJFNr9YN1Yl8NfCL4Ki9bMRvcNkBFAziateLYePeD6B
FIr62/FaDXcW+xL4UFhOjdBPkZo4W9PpFTwGZndoQmZaTWE2z7lql3B+5zGWKxT+h7m5JtU3OtRQ
/CieCxA+oTnO0aLVzphE8MxgPbk8ujOVnp6JJkHaSWm9+U/qk0oWL1Jvm8q1mXt7qKQXDYeZi6sN
m+gGt7x9S2L9OXUD9bb0duZXY59O58el65p324ZQn0T0GmbhOW1yf1nMUTTlG8Y/z8uPgFN4R0IJ
ICzMUV5eZr4EY5Mdne6S5FbesKIBwRpaJFhyDOJDbimAVo0dacPR09JqTb1g2oRm6m0xc1h3b3a9
N110gq9WXusm+O9J2lJ7jA3Z4dJotLPeQs8w+k4FpsuBkrR4Kl7720xfyaNnJeWbuLkZ7vhh0ug2
zaFtrW5HkJthM+d98q0p4XC18QscChm6G8wz2ldZlV8V/sITHZdPrAZkZ3lQzoXmNT87MvFmDspb
mBn1IWOcjK0RXomd76a4qQ515qUfFH0bXU8Rr+eJunfwoqk7onG2sJf3S6NWTcnjnogp0zlP+oPo
igNBA5YfGEl7tvLW3j4+/7iFaTG5c2ahO3nZv93zsSIWnjICbAlSQmvU9Bx2mPI4e/5LU3Mik+gX
WCSbesKRsTKV82OzShTCR5kBuFyS7i23lfbuCvqj3PP5HkXurPtAGpekVnQuY9iWgSOsd8u2o73V
a9Bf8ZndNQgbNGc8oh/o8LuxclrS7Et1oJzu5ED2Xmm11EZl8FzN8zVbhj9j+Lk7a14PaFNHNxo6
K1uRa2MsZr4MnDJLofua0L0cdVOCrhxN2tNh9dG61VbPy+k+hRajxeUU+bj0iXUp9suFS+WOoVh0
R4iVmK8os59zCEBbKwrlNo5UgAnx+KmGbbsHJj/6kWRnRXFVbZyeqA56byjq8H0+KTMeoyj77MJ5
T90RnWedp7zHqF1jnELAd7ECbTg4MdSizE1t3kNHia2MAEWhs6+0sftWrML+o0jPz0z52kZ032xm
+gIeFvPQnMmwGbEUpyXwv1klWYvkWw0r59D0iJ+nJvIOAsEOESbleLYAPm8qj92QJeeLKaqzTu0O
0e8sE1gUArlstkXleuek0n8GhC3c9IJLstFqAbjXDZ6R1G1ne65SmOH3/ES2nfYRhuU9aGETLg8O
YJrHM/ml1cc4SeJjU7bt8+imL5HdFumWySzXRRnoB7vHmNoQv5drw365+vI6+RYOxvjllVd5/9ph
jP/lVsdBTXF/XC79KIBkHShCI4avsuBEgtd0RENW4lD9Rvb0aY0hQpVO3IOZEeSpJVO/QvGRBJwf
X/oYRfpDOBEY2FKV0K62scr5F3OZs83roPaX76mHfbmlGRFsUpKrLiSsJrv/PDOTlhYlMJEjnKfl
9L48xDmiJQbutxyZuJ+6UeVHLT5uy7CzuyG4MyEmvlnlZPtZ3ZgvydT9LSgFX3MLaxDjdt/qVPlY
07xuN3petjb7WDnWczs2E/WFZpJ2UxTzEnaRvTalhvfXVNwPq2LkAvwyPCiCHz1GDqqrv8V5G+9C
Ejk3VqO+lwUU2KXhMmZ6chMxdgy6sDMnt+VwOne9gMuxAmrqFjz/+IPFDE199EX2l0k6E1gQHXu9
AUl07UC1vvcJNutZUDswe17rmoWgFsO10MvmmBh5bWy0cch3IXIRGruSgMPJMrZJIODwaS3ylJpJ
JIbUZhuTOXkBeuVQOfT5MSLp6tTHuHCaXt8t1clyvUZwpzYdbgPfQwW60VCCXirv2S7RhdWqwAPS
OvfCVfq9O1+UynyNutlk7kxNaFupa9nRJrDGb4m3vVdD/WbNdyD97fpWSu0oVM+3p1FcglkYkGtt
8aQTUbVKAj3YA7tF3M+CtzKLXF4qRWvAeuIn5keAXIHLwE/y2m+yzuahqjcTbAf5UrSRvg2QsZzi
BIrVo1lQiu67JD38RKg48czzs0mr52ddvJeR8WnmQNaUJTp+bEAKkS5d9oF2CIXabBKP/LGuEViy
0YV05Ifk275H0GvWX2CTv7uBe0O3/9gZjRpFcY+DbrDFL5POR1usFbR8Apy+Uw0tVCa18ZzpFLde
jQWbyHaHmeZQjdjJ81ElPiOEbjfKgia6228qtyZOTXq0nrWkueRG0+0EtqNq6ppLW5fAuWtQkngv
GB1lAYbZRYFFxk69dkQBuX4ewdBnkjSEWeBFNMuS0D29mFNF5rQYFRzt1ufS8uwztjXThgM3VwxL
L1pN9fGiJCpDVuFdbWuiSl1kL0tHoSNpeUOwFmapgjBeN2Cm7SUuUbuazK6KE5LHkKXj5yDHiBpy
aFZh754alXhsE6//svxD0Q+OIUPU1TLHKcUf4fb5K+An440X3hDnr/o8heGFyXB+LzoOaUsXULJM
wMxGG8IlcCwEU4plkxHGJE/LSzIJBBEWk1gtJ92Ut60muxCf1x+3C84p59uz5eblqcY0Moluepsm
1NaxhBsIuzH80g0d4ZAx9VBkY2PbRFIHWU6mRAyj6ADApNg0AP8uak0j8nFb1wOsMVONK4IydF0c
yqH040UgxGilPT5EIUt9lDXTZxL8reZuhz1l6UsDdfPQFdGwgg5gcVIBFakGlYK3dvDWUUj+dOil
b5bgknJM0/GTiMQCdQitfacx2ZeOYTyZcWI+mY0obmEHlFWv9IxTMkmayzN1fvl45jXqJsqiYZtC
iWeQE8FVT9Sffa9O+MCl47dWCLswbYZNQjOZQCftK3e08BjMh8Xchn7kjPXxcX4cJ/VMAA9ZbJ6s
voTdrx45sKabhH7X0NVaJiblUF0EXONVooR/sbgG36V8zptRIr0D/69Mo3ZHxiG3AKyOo0Ho81wi
aIg90MtPjR+NToI5jYavboERKOf2W+2AbUcQsApNA+RwK/eBHfUfOMHwhg7BPorT8ajV3rj2BPaz
FFwypxP9Tsx0OFrJebk0QJv//VenD270TDP8FwfnimM840HwSc0z4VTGjv/OT/Mpf26LybyjzFgt
F+qQUAeUOSPl1HgHIVJ89oaq7QIMXps0BocIuhqUs6kkL7Kn9tNQ9hDuwMtqDrjHQtJcOJnjsi2C
/mCakrAvrYLlzpBkxaC7peMxuf5yl3un5bBpdzUlJVzSF6sigoSAOPLtSqKcCoUDW5+OdDwJttgo
vfcCIT05xanSPcXMVhG/wuLXEwIYHi/pWiMuTt56C3Bh2zVvgBDFupjLLBmPyk6brygxX1tRPOIj
rMbcHzu6TU7soe6yDAuFljxU+iigx6UXOKtsR45CekDJZSMc9xNhNaVOAYc9jmHe1WPa7Gz8rU9F
3IY7peLT+dfm5ptedjgOKHhjOWuB/YhxPo9q7HcEGJwsDW5EyEe2ypWK+WYEGU7LupJFh0vFjbp6
U7q1uy5VorxCSEI/QgHArRzH6vFs+dnjTwV1ZlmZ7Sbp9eC57xgfhKmmHdw4Vp5bqyZbwoXfl/iw
0GpZ9h/C6pnzgm6+Fv1Iq2+qtRtDOjADvabdUGc7G9tRqq/HBFev0hXIOSrJqmg4jDpyo4S98iwJ
k+R9D68x47BXZcrOI6TmpSjI9D+kUmQbY9lBRJI0QDFs+2pZ3T1SxxpaAdi3DMVjt5qcXNuUtunt
U/NtUb89ur1NFXDPlQbdr46gNbsB6aPZyd9Uxk+x7L0b4oTi2A6cyUJyNrWVHbsV5Pz7UjdgUxt9
YllcacW7zGIcXQA63yiZvY+1TNt6qH/8EhXOqxkPxi5UEs8Hn9u9VD1FzagMJPr0NEGAimiGLTcx
zCd8leBFeKOrWh+6LeGyH50A0NwS3ryOdb5QPLQrlQuHhXpACRJAC0YJwjhZ7vCArEq1qtaZXT1X
jK42SkemKpaGkaBXn7hp5tl5Ce7box8eFzU95fruTdCB0ZqGa9gJ4crQIpyo7bQKcg3AuB3/ilJj
04l2pThduGqR9BKCRmcO3aivxMm+9SLaGrX2orSefuT9RAUYkrLhKMHmH23Dhu9aC1uFRjO0ObzO
Luip7mAB/WYcXNHikVAdjHpYe/AQW48BfwuVGUH8bz3L3e0QgUDpXJISqyYhc4cQ1smeaK8T6jYL
08PQM7bgUgc+/4uRAFZN2/4vyY7hipOv9e5ai/xm3EYKp89svpLkSCMWdsy1G0KBoj5eY6HQ/KCP
zzB725OGSGvLqJ4m8DTc7D7+Ys/cNFUhTkZUd3z2Y+yL2PrpTtVPM6IRFTrKLkqzP8EwXYmgVMG2
b2j6KifsbquUPMidafGJNKpzGA0FXIXd9cRCf7dWuY0GySkVexcR2B+ccfOtk5fC72s0cL05zEJs
+iAxmnkU5nhQoP2YXiW3uYna0DTUb2Nq3gcYNdno2kdp6d9MmfInuv/WZnlQOsZHhlSyvT55h0ka
0Vmq6c2Q6oSrfPrFvDC+uqN1a8ZtO3Bwm/Jh2jg6QPyiH840pcWxNxWKx1C0W5PARPK6fmqdvNbg
W1fW2H4PAb0fLEN/ReEQgOgOYi1NOnmQHObANvEiSbqF7cOJWUAT6RIqtcliPYgH64cs65WTprav
JoyTlPZDhiH6sVL/aTRsKqHq7RE15r7VlqAmlY9eavuhaGM/MiuOgppKSpxKaqZR4u9I2tdxtgmr
JSL4wN1andROMlXXYwk+I6OHSibdlygQp8lAy15KmW1wRThM5Aj1zFT3HSqpsq47+FxePhEwp7h/
whmHIjUfPQkxgnAfTtu0Ul4jyVeahd5GU4ffntgGY4783Cl2nkO3LMg0zR9F+uqhaNgdHFrqh6Zr
7wgYnGe4B75INn1V6FtpodFkvapIo2Dy1ycxYCVS1fhv1S2Nss7XFerXJn3quumdK2Tcx4ib1rqB
iLsI3eDWewp/s9dh36rc8umgdYegVAyfHa33a9W5hxz8OSPHMEmk8jOgj8pCnUCvLSZSMnLgCIgg
jFXT4cytnAhNRDIyrtT18iBs1h3Rb+KBQJ18dMSuMGzOu/p2Aju0SVKn9Icg3Y25+pNG4G9hQj6g
l0jfsHkNVYa4ssYBpqXPQnbJBlK2WOu1Gm5IsvF2bRG9EHKrgnEnQKRSvDUwvfZQhvKH7sC9qZvs
L7TaFrybPBKyNqPARcle43RkiqZ/tThkw3NgRHl6BKaJ96RV1BsMIuC+VSmjxZHEWYfuM7d8/Mft
uRYy6BQAx9HChuA5oklzNvoAW8eIKN0UqfttWGMaVM1NGYEqUoAaAZjS93GYpSSZOZcsYKcTJlNF
i7sHNhbfd5wb1cUZfmNn1E+MxnmrlqatERzrB704o7Y80v0Irrozoitq0mtYBzsIxTvHtd0juKaj
0qA0TjLOagZ++9zWpyt0V5YCr+/XA8Ke/6LrzJYbBbZt+0VEJD28qu8t23L7QthVLnpImqT7+jtQ
7Xtqx4k4L4SEGlsSkJlrzTnmXRi7jnoJJrtBfubT/KidwNzqqAZ0ZIM7csku6AP1ZWRxijkm5BMT
ZOASfYcBI34Ga2ElNU3n6kIEnG2Rxo2xIFjhpurWOkyApYwF8bCsmBjJdNLHDtj6PvVW6Tumqsam
M5Bd9Jb6IdeU8zYK45VncBlIxrcsUQnUwQQhj0rwmhENRRZor1fFMeg/SprrlF5AckR6dRndU5x/
i6CBM60gQ3VOk26IfhVkzIVXOkXWOi7hAdWlcSKUFj+3Uf5KS/3qNQgw2gr3kqf8eCdTaLAowIaN
CgZ5CMKdSoInZXTeCq8xsNvovVT1cGmsZDvB8r5msnjTsmRZWDJ6aRPzpyT0OWQ5sxo87+JVvn/g
TFqVss4fyki4i2r02x1ZIx/CzryVw3xgQawq0VEFYGLZ7nOyEDILz2ojR3snQCxZxqS2Bsx7DILE
wclm3JO9E5/deWPFzcsk4s/WHruPjFKoIsmxthvxlIrshE4s36ss849lTQ/XJqFg6aFEXhiN6TzN
ehrykLOz3cCIGmLjPXLDLy+K8zODE+yIon3LUt87x0ykCT+4uYHcOxIBZqGL/rF6kS3ht3blf4xl
86uog0cjZjGNFYvgLYb3PkdTEE6evR6o+iR9hUimqfV1W7j9qXV8YGKqPpbQxldDA0lMT6JriFx/
p0/GHKytP3eRF1wboyW43aPfTCaadq0pOa1N5sQLEK17j1ipXepO2qbFKhc27XhxYUMtKRTKbZji
BLUChm4V2quQ7IBtWNnTadJ6vnWUjMSjdX+9qKT82sCOnHAdmz6tLbrwmITyYzZk0VqztiVhXMuu
YZLfZGSctWP6TSapuLqFe57aK34hczsYrH0EV9RVW1cvpZ2id42YzBpFcY4bcPrCjTxk/UF5FvtM
ZdWhbnGtdEIDwKcohfXZyTG9ate5HcYlxUqEGR7RgzGHjeVyKaL1M48IF60n45nm+4YwAtpIIZGK
o0JvltkpUUBCbGppMFiZyAgEGuRrZ6XWGqMHTlx46BcvYaau6x6JH66eEGaQxCtNNO6DQ/kQ8jiZ
3mmLlCqYdNbUxhUnPZMhj0V8uw5WekEOrF6N5Spn8ELN2RPc4pJNRKf8pc5MsXETP9kUffeuVFaf
nHgigtAMjlMW5gcASl0sXOjdqM9Cexi3RW+ezUGSij24zqp3/Q10KOrVCRapdgo35LnjoVFCI67b
UJRHPZD3ocL1Yz65PRHUJXX+hTKZ1NpG+su3tGmpjSkB3hIhNHZ7oOJh9c2CYx8aBDtEpTcHGtvV
ts+fSG1GRN2jI5lw76Art70t+pmDp3tLVv0pjRtCijobArhd69rK6slZL8JuVjro3Tp3Wu/ItGUJ
t9M6FPi2looJ2EpRvFkmns8XxQwTVdubSY9llWlDg8Gs/kOK9zJowK8l66zX7Ve4KF2B8Kmzcmxh
OeraRBykJFKPxRIV3MaDtgqvrkuazaAy2jOY0/auQVfUNMtjJJ81VrOH2k32ckQ27o27MnQXNgfh
kaK7ccoMOiSpE9VQuXPAeiyD6If87iMypU0z0J+8WZ2NJmk1GYTp6SMhAixJvtzOz3YxRbOod8Su
7968qpEgRAt7FbtFDAke2KKkpLAmrs1a2fEDA3i6C6v2pw+yB7RHFtgaJqzRVK4Du/9oDSc++AGS
GZrYIc5wo942FLzImJtxIRYYTCMH7JbVrJSlM7Rg83WbjlFNAc8fDnWiMVvSM2CsxSOrd2zoIUny
9LN2TpOlZ5+MQXLCWDINcOOCIvX4LaOHqR3lxrUTDlUH4UvhHGVkABBAz7PAP5FvaG1/RkP7rebx
rXAlvH/tp0+uTVy5Z9Is8Gj3aXsKA5eFLuIGrOt9Mb7KrEiW6BnB6XYE9IhJMXEjpnzRIcda1o1D
CLYg1KjEfLOu62jvcngu4s7IdiE/+VqmnrOixT2u3AxPnm60rO3gfcIUPOWK9Dkv6fBMxik8yapM
QILaL22Ztw9U81UJXatyxb6JYMQ2DHxIQGp5uG90kyDdSVb7NMtpHraolgLFUo1IqWptaaa/QEFd
bvJOPdtpyFmdd280e7JlYDB+erYnD7EmOafuN81MyEMyX7L+3b3fgspLgPz95n/dL+97WXnLNajh
n793KW+khzb2xI0iu3ZLEX5WKYNGNN/Lq+KdczG53B9LMpY3miitg1fJ8CVVFAucJvS390clhxpt
YACkmTl2TxnAJN0y1MaBnm9KAPUcNQGnoLdsprAEn9qNq8SLLjpSl3OrE/5gptPeI030MGFXjG3v
Upg3DALiDQIdsImytF4V/FAjbG4OfshLqSNcBpdFInvcPlqYeM9d4qL8xuEQxXH2YOY0TEQX1+vS
K+1DDhqPwXzVe3W8J1xEroN8SlZoYfBGUVx9r50javV8YxZDv7W91uEs1TMGj/LBHzv9mhB6s9Oj
6FOq9ledNWfbTRBExBIyfO2+VkwXTpUn1JPGas5GOdFUqjqZXnGZtCB6vG/UKIyHLPhBojMSlk2w
MeqDeAt4EW56oPPJTX2ID5QhLpXquksvk4A2hU2YpBWTINH62puhOd9+cA2t0Hihb6bfKKuQx/Sq
wpEVZyK652KSLPYVyeOSmHGWwOIxiEaSorG5LgoxkEZN4XQ/FRLhb0/byBryZFcYlK8nFMqclvnl
rZUGMLpcu0TUWLZEL1tnXWX+prF8ln4a0TsQIsCdluN5pAqx183JHheu7+nn+wNNoMTR7GeGBE/7
t3HjwSBsjqdpA/0u1JcExc77/j3lfuu+L+jwWmWj0tf/Hr0/IEbNAseA6KOlznn4X29wv6vXOtdr
S9/+fbv5L/7XS1tCxNdDhqr832v//fP3fYVGSAF5EfXm/g5MnYadMVaPKgR9uai90DlEMuZmaEnn
cL8PG6C1uADzUGCy04oUxYxgRIg977s/8f7AIEjNlK2fLOldEwBP+ZauALUcN0DyLjBt0Jzw/uhp
nx/vUks8EBGltulI3IJ99P38uR3Dmv/PWXG58U7CmGuw0u6q89+buWXNsKzUXTt+S9Jzoo3rzu4/
A6Z1NE7//6aDVXfOez/Y2VZz9tRkrXrfBbIcAZ1bcf0HrtfaFnrAcgoocdrevgywF9RKvxiEvRQI
61GQEV8jGwTTSBgYPkCO2OpHEmp0KZP6V2YCuQ3iMnmsR99A9tFUD73hmBsxdPo5jQpvW5MbdLK7
NN1XpSsOvecgpTeU3Kdt7B9DBG47CxvrOdFNb6N6QrcKSgf7dq5MypZL4ID005+LlU4B8zRxiNil
onAYa+1Pm3vdQz1vpg50tFuyLL/vc+j8PwBA6x9ocJNYnpZvXNnrVYQkgFOKTcBq83K/Gw0kDnmD
vkoowZPAOjaXwSqai/U/t/roVw+hfG9R+O2yKroQ10HaetOI6OLU6j3LmAFEJjZ1tHEDwu9yi987
uM0lsMSgnjNgotZk6G6iHmkFOAT3yml7ySaJsEfqWLsGbEiNFzzHKQG0UexT5GVj+yy6R0PvN//2
NY31p48645AY7ZxFl3x6Vl4cK/9Bs1P/KbV7/0mL5B4WULCOsdnhu4hHJOdsJs2laYHiBgRnzcwv
h/KRD3r5cN9AApIPtrIo77bPMab5D8tA+miH6Lu0tspvzH8P9/1omwHPE+yxzb2s/bCI3HVEGhBh
3jlHzIbmIgAr24+l/0tzwUXMIbtgHTdlQobXGOcvnMHb0EU6V4Ec2eY4UyIPxV7sk4HrjX7wkhpk
0GGZCxd6XmGJC9x8owUprVR5k24ZklJpyaVNDU83/eTZQ0c/RULuzITJYtZ3/joKiCkprDEB2OgY
LZ5hzZKA8OOPDNPKZgy09njfaAUNXFbGL77MCIFMpvIxj8x25/TKhC/YOlfCzqEEzrb2iuX/CG63
NaOdhjL8XdVjAeddCw8qyLzHuHbmvFUDIC9K5IGm7iuan3A7OFq0j/qyfEZcF/19Dy+fXkQSZy8D
1X56IX26qzrXuLWufL//EdP3fgsCHAFtCiQuvTsdZUN2F8I0bqamEW1yEo/BUZKO6BLTosexvrGy
rnhstKx8jJs50bAuHywrmzZQZpqnKlLNkx6IjcALSaw1uygVyqNQ/e/7PU01E30TYpXBEFDIo7N9
cKgp3lKsn2s9cTMMxVPH+E24sWdn4ZLRrGTx49qf0vgAp0BEeVfYD14pnoIo1J+DmmxUjY59kYb2
1fFN7dSFJUu32Cq/cqUuIRDzFwjlzgrrMIpToxBUB/X0y+/zhVNl+YfE0T93/Scg8b7/HusD4cDJ
B528DnJAjTjU8OMno3GqXcoieRdrbbmrdZe5IiyLBRny8a+SdF7Iwr/VmGonGqPwJjSxyiLd3pFW
Q0y2q55Z1mOmZ8m3qTrviZJM9RyLkqwhb1CL+11ZGdVz4BAqaljM9zPzkqdZ8GwFgbPyTUQ+1O79
5yAQrIQHpmqOrn9bEynZNWq0XeKNX7ROzYtmm79bfCcrTQoQMHy1l1pOtNdaDB6m77/Mv7KprEWb
utW7GrrfWRzOCa/dC5YY2si53e8zvEVjWeMuQMR4hQmyzCiqr/h1nvtqKq/VvD4ZEp3I4vnufZ9b
luU1csqXijPwgFqkvN53Obkb7vjZGebnZ/x7wQBExxny4Hh/+X0/WnwO6JDRTbV0xxb3R0JA9G5N
i+X+epqkREiUXbru2l4c7huR2+Iwzpt/d++3JKJI5vL/18O+DDAXkvd+f3J9f/L9be6vuO+8b6zc
/ZrIUDjmKExFFkenGJxKwE8wJKsuCey1Vjf69b7xx6zZN8zSF46Tas3aqchob7PrpNO2pT5lHUIx
jAfLZeAtkKk9upxivTGYD2DN6NSkgf5R18T52kIzOD1DsNhpQs6FafnLUHPUi+lXTNKGFgq0Xbks
cnM0ZiHRaAca/HPDmbyBeTOE+n9u3e/qzdAd4eZQDG/iI7r5/2zqjp9lcb8/ZE50dKVe7VGEfrZl
AtFzyMtbbmITp2F8v+MGI3usGf8f2+rUv1fDNOympiSJQo7mQ+DWiBU84+m+8VTNF8DseD05Pp5b
1xo3ZsK1l6g11NJeU19dc8zORLiZ1OJl+zXJDGNaqF5URVzz0LrYA+f9OkSppvhKJ6BRNVLtfdor
68UtbRB4k/8KfnTn+EAknToVD0FYwn7EcbVmsW+8hc14ohDi/PJT/rSXE/7qofDeCtBaO4wa/pNv
IVi/P2V+IxX3/nvt0TGvuUjT/KQSTE5BfdaA8My+ieZ9zIoLs5Hwxw3HB63u4/fQRSwU2WZCYh44
JVdY+rozAXzVnvl2f2rNW7dwgD99Gs8rdEHDRbkMtwwf46YSDEsqaT3Wp8wDijZAssDJus49zD1J
7Ka4u93q6iCvug4QCI8ldZPRp2yHrZcHcoNyRIsE4v6M+3ND1e/AT7nMIT+rNDJPuO+dM4LcGsfa
fBO8jVwDSt2BPQqgtPjgLgqT6IUQaXaZZKGi7sTOqHS6YnW/yfffnrrt/baNV2pVQCheUghdOayP
VsnY1WRTZ79rFpnfEa0UFvPGbzuXew8aCh4eHPoyii0cfCTGVoL6etF/qaiZokXX4R4mAOa1a/Mj
tUaN0JriP5tpvnvfx7Jt2+uUdMIk8TtEMe5/P+/vywz7JcSJtetH6L0lHU3CN7sQaU6LKPe+CZ04
PHH5Dk/TSMxOadp0F2j1len0Hk5xsh1aMz5pgsrl4/2BHvb0yso7DYMbzyOT+aXgSr/Fr0Mxq3Yg
6g21O14KXPdj6JVc/AMZbeW6NDrzwXFfeq7l17TRtauMK+2aV8OWMNDh/G9/Xs4MDL4kMU7tth6T
A26M5tEQUf7oPaNRmTaWLWiZGbV5nir0j2Sa6t/oaliQ1O2nazv0173ePiC8qh69Hrjf/RluJjnP
Yu8lH3toxBGhXyNR0j3O2pfO0RFJN+130sEXHvuyv4ZRaR4pOrpzZbD9hvSm0XMmtQyR6Zya3une
VpjKXxYEHO10D81dj1TzlRGKjlGuz2aoSq18XOWP1pwlV0ES9mWs33BL5JugigT5R3gJB0umB41f
Fssaj5oxrlGj+WRt/1y0snwvutEmOBbBIXqd4h3TP26vyFeX1qmNB12CiC6rIX6MWMdsKOnRPZCi
h43B4cbymzl1k9abltbglqVJRIdRV6sB7emzQuOzjJKhfs0dbJYYEIkXCtvxlI/2xTQK7Q/ZHnS3
k+p3GOVyIaq2OaW1h4i+jNN1rJL+6jJJ2bDGQSGs5RoF4byd0b0MdxoNKzrUxHzYjJ0ceYfUw6bR
8LtdprhMKW947U0bOoqbgIm+omk8x5HphwBtN8h94hCSZ33rZTyhS2uAg7uUSiJRN1g0QPckMr9p
cZkdg0D1s3RRfBqpfm6aTr8R7OHwndI2u+9XyXDE+DiniogeXFC2JebHvELEaG/IA71FUGWkGjp9
e3OnVm7wdrRri5UDRcJuIN2m8tcaE+Wt6qzpzaNitwBA2s0cvwzo2lLzM/FmNNI+l2HXoGAIpi0u
ErUtfLITjND9xGo8UU0VzdU36DRmFRAB3Uy1c5NTT0HRsyxEUn4LomPzPphe0661tlPbMnO1cvXK
/OF0f8KQoLBRCJsf7KyJycRBnW0x6f1OaWyhkSOaBw0NA6dLnsuUtfssTsodugNmP4YiF5BitR6m
5ZH04NgMp8c218fHNHGdSyWINvmfXbh/OA6c8uH+hPv+JLT7AyIa1oW85r5xm4HIJBQzy3agXxPx
syKz0tL0hKTvoR+z6FHNG9gb9kOhf/7bk5RO+FiIYOUitbnc9zvE3B0bQnNXWWyqTTjJ7k1H0boY
Xac7IUDv3upmrg611o1GtHvNGk6ReXeLC3tverVc3V+U+HmPLEAW+/uLaJq+5mpqrn3tyBezsRax
U3orNDgjzoMSi+Uwr1YAxahlbcLSDxOJFWJe1SBX/LFdJqM1RlZCytLhc1TXanDsL2T3HMIp5VqM
M+NTbod/7vv7iFBAbxLRY5zm8alC5rRq5hdUtbZEDW2+Y/2Kt0Gi1zvN76pXDqKD7dX2l+Y6+Ooa
0zykEZMaloL2C4gkYnq0ODy3kW+9dD7EI6Mrq7MN//eFysIfvc71vw/KbsZLlut6xBjnKssgGCyN
t+18Fx3XzdHj5sy0Lt7AEgGQ5kfD2m/aXVhCP3GEwj8+7jRt9DFi15+9C+1L6i3C1jJi4a5nv4gL
5IPMACZSBqDsRHnynffmZ1QCy45aSsYGFtL5srtq9fHbCtpmUZuTgMWWrBNbmOiAm/OUR8WRim/I
4uyoQhb+2Emo6ZFuglvCXSqrPY9Na+wM+mHwgMkCEbiIA47R3eTa3b7rqO5blY+JSjsO9hQd7vc6
swpXwkz6VYB+/RLqbAQDwdL0x2Q9E9QO3VR4TzOGx0iZUxjwsjNLJ/Vd6uBl8uKDkZb1NJryS+Df
ZEFKMbb08uTlw3s+glyUKPTbwKKjlA4kYLdrV43fTIVtgwDgzAgu2D6JXQwSY5WZ/dq3Tcg4Wr6x
y+rTc5Jp01HsWcaae6q5RL7pafgYRlqyiUaq5DPb4tN2OswjmMZ0LygORZofOid0Vq6RaC+QK45x
nxlfhsIS6/SENdpBeLZVmNEMyp8I68yWjRVtzSwutllj3NxieILYuLTa6MVJhrOl5UdkB6d4bG5a
RBBlFnxPjviDqxMfv5iOwSS+MWac3SaVZx/5V+bw1Xskx+7mbraNkOdYGwI2S1zuNQGLZiS5rVcS
aV6HQCMX/ORtiVzLSxLa2T2VCT4u+I18V5W0OfuE1hKxpe6i8cxyiQ6TFLaQZA+4z8tSQ0FZahcg
Iv56xN1B449YMpdQuJYVQq1SZCFkB6LRHaFmYKNd5kl09OzAWwiNUgzoSW/laT5xPkNK7ZuZIOwh
cytqvCZIQkgVY3xbjEilDqVD9rGKHNqvsl4o4qwjvYyXjWqTpQdmYJWO/U/t9+OZxfKvPIAz1Nrd
toejIxn+lnFkkexg97cE2uBLOiW34imgD3AINIYMVwBfGNqyQI/idVvKe2908Yxz6FI0SPgwsAiz
LZqHaVsbVDuz1RhivHETEyRaat5KNI+k9+AEC6KJXHBP0OYzp2RfgeBYRF+qdIKDPjLpMUSgr+3q
V18obRGacb8sxwJ1S/7SBp6D4o2zArTzuraw1zmFRENpeEuz608smjwS6KKRdx72fgaMgvopUIan
qDARUYV2QoOWtbneT+Tj9smT6eM8EMG4H4qwXUnCSWKwXJD8N6qL6CcIcRJR351QvMLIQPyHGuYw
+O3NM7IIIqcxbSmAP6dF4m9DUzFizUBl13f+MNkqQNZ3P/n8kVGqE8VFVA0zh2igVehE/ntTJX8s
W9uJKHnFdZoy36TTJmNtQ7fTQXZXeesse3b1gDaaKG6eqKJdVGE7MywSH13SsnuZb7wqeTOr9Ju6
DlLjLqE8tk7j8EL/j9XqL1jPxwYZWKGnxtoSQ7TIpv7U9auMDFfLBHeLO4ZomAxkQeznr4x17aIh
WWipaf1eyGAPTXgRRdq2beMfMfUoRrr+RfSTtqDKOK5Bs4qN7xo1+VDDMWf1v5xSd0nPOd54sgmW
BakHdG5WgxY9+zqp5l1lnn0tpMvcig8Gdq5gxnUcew/KF3IM6aAUzCWtxkQRzjsFF4uyudUti9I4
oF/A5xAInH0k9MbWd8tSZZnl7UscJ0T+pgPKgyxaNhTZuNAfJyXlwgh1Y2mM4S8tlY/zhxyz+MsJ
zsAuWQWNC33qaybbRrEr1fhJXNe4xYx4kiqRXLSTFONggUHQAJxq2THxaxoRdTlqt5oQE4cyf4zy
rynyBX0REiw1hwM8CQKi2rhaHYTXv9X99DtQE3NawlAUljyn9/94uggWJcm1S3DaatFYnKQuR3c6
6V9cWFECGla018Kh2HaVfjSyrF5lLcyBGIP/2bUuvZ2Pi51Z8n+MkX9ry/7kYAhHe1g8t5fMAiRY
0mU3vKyeKxe/KpNiUOpAheu4BrPom6cL+zk33ERti0GK6KH2kfC2L89FTDy0Frwp8nxXVpR/SQRU
t9hsL7ZnvAXl+Ni48jxlih5QpUWLoXD5itGWoujnpLLSndRL2v9d9Gr1XFmo7ROXHrtPjqh+D5p/
6iOBACp7c3wS8NqGSKkKRwda6ijAmyCLFOCLFmAGDhbS/DCBCgIcBB6Wjw0yCAuhi+l0y6lyfrSp
ipZaTPsIp/Ay7YNj1WbDCsPZh4ZIwmjTfZSOILfUycEGPXS8ley9FcaVPUXDUzblDxPt4pb+rtWq
60hVcAnKZUl1ZRU7xGhLQuKDAiZohHE7C0+DW56jdHh0rLZ74pyDrOgLgNn5b0iXyZYDKERdQpbq
+Jwg1EBcK2IW5w67oiJcWY55cElkp3Lt41kPhs1UwHmTcbZpKiCsBKHg+g+wLDYCBVv9GxUG9VAf
3eXYyG3cq0uf26+uYp2NIpiTlIAAc5Y9tMEX0+2j52wRQ/LDPEHQWkb1eAgM4mhqRMvT0EFZRu+p
4iGjJDcujSK5KWUhNypZq1ha9d0bDb5TJ7pFdXcMEugvfrofBMstYDtheq3mtpDsf9xcO9da9aVP
T2FlPdgYIey43+UxoXN2eK3rr8loziDHfmyZP4gu+spQ8WadH22aFOhx+IMI3setUXF+W8GrRokM
MfOef61H2ltD1i2Ptc61FzhEuEWaH5crMQLQ0UzkyM3IWpvfAY1Ih9Fl1CIX6B1KDj9E6GwGWb6Y
TPTrWU/Y4JQHfH2ESVD+QYJkDwVGcSodsRgm3DJqPdUp440iNqRhFFzU2LaEkAs8/T9gK0CzOGJc
ZH5igSoAqKvVH13K1N7X5B9pZSuXzMSl8ES99MW2rCqEF9SV1jKnAkJNbQ+edSWZk+0al25SxlXe
8rTvZupQs/nFKc1DtNKUfbKELCBqwUeIb0zkO6IhLUhLD44o6pVfKP8tsPLXqKmbP2lfLWxVqs+/
xlLljldaNRGeYlJ5hzpY8hPu+C60Df9bvieoiWC5HKqZOTvIrDyXKweLL45XlpkdNKPQ8+gfzW6V
omdRHlso0jTLc1/C+VZhaOJw97LkmvkZ62S7Opb5ZyranYEA6os51iJqSpqNIkBfO2pHLRmcj95A
L0QFduTXzH6M2bdkVlg5i5xjT+u97yI2a3h+lMw92hG21p9HaYh908CtMNLiet/0Ybc09Kf/ICSk
rR5aJyAAZpy0VT24zU5HsfIaegCb4Cd/lV0HkfLFb8JsFY22+z38ScIk/xVoPm1ksHyf0greR90z
V4npYCWbaVpdmD/9BSQZMQkJeQpXmqCokk8FL+3uJvhrH4bdUJx8rXhNpn78TGz7/BfgW3djfbL1
ottaA8Viy5mGM3jJctPUpcdho+VXIjZBoM+sz1wQGy+08d3jGr3IcCSAIe0Tf1WA+Ns6tQu2uqF6
rOvK+S0tFnl+9+pVLpMZkFD/NnX3OBFTxAjulsfCgRvXjR8R3aa5t4+RTg6Cn3JMe/paIxYJDymn
phVHpRn0Du80CNmC9RkpWbeBvYlVM34UTD69TJ++whZ4a0dnciXVFD62tLEx0SjtDOjty58Xs0Mi
zTdsTwweAMqwhcYPuazJ7IH9vGmk/+turLXy3wPeRa1hvQd4dDzREnZug5ocLuEQ+Qlht28IkpqN
W3Q2oyLC+sQlM9mbkeW2gfLKFvlq9IoYKhLT3Ktpg6QBLt5smNfB1WlK91y3w43Ukvyltqf3PizG
61BNuEQatY/NsXnFCQEl06Mw28fTQQS1PJp2ry0yPCtt6AC1nCEImfDPdkFtoPXAr7YZnQ9UaXuV
FE8pH+Z0f1KNnnSBL2pVzswZK/eMgxTdRrjyUt+ZIDH61sFymu04JkhQOU4r23WvTZSIR2UBqV52
JrLDe1bIUKEj6iyfbgSggQllzGaA/rATdTriFsEzaJY1Q7dAsAfI/rMpMPb+tc2BHlp4XYSbZ/4/
uniwt5QdoOr1dX8GW/zaiFIcCrsh38TDeH3nzAa98YnFVl11X9bQYcFOOGdQnOIEfpPuU6L4szar
zHi0nuA02xgYarHsgzb6nhp969LYtIOnO1esiWLzGWMfk3lOfApLdAKox5lGswqTLsbxy3/IYqbg
ohLNh96fcqK+U/MvW6U2/Q7F05hYr4Vq+2/a+a9ka7/jzaufwC04S6gFpE93FnzQIpUDpCNP7NpK
9o8G5auk6dQ6LXOkVvdjIA0t5JUakpsiG9qHgOb/3YzmBz+FKbPbXz9l90P9Ah0Aa/dq9s2piqtb
WET7rHU0IhVndWKuyGHFR6kLL3m6b2gDR3uluz8ZTHjRa/3z2DgGYGXZUhaLy0uJZI7ZSXvoRld+
TJFPTmeSVRhRNaCrd7hpnvra2QrtL8RywQJoiL5y2j9GOXpIKGwiYAuRrlWvndzKtU/KDQrcUXnF
r7LriQm4/f0iQpLscDoV9nOeMZug5xlvNRKmxxbf6J2PjhL/w83a4WoRwLH+C8+qkVfDK8xpjowu
wMWk5zvFhhoeJDwjGhvj86TTHDVZHR8TD76H25lv5Bbku3by16Ifxme7hnwRVLQ+DOcrlxZ9OBOc
VFVPlNvKCYJoB0stSOTj2PYRv7p6Jyt6eEIOQRh2I8dXkwCWhlxB7GrFuMFQkN+ABJkHrHsX6FPe
bSDKHgKvl+4dVFDrIA59CqsC3tFMxbiTb7sSS4xSsFzbGFOPcjptF42lfvo7OowYEoOysBZNarbr
qh3gbTdUNxeuUVgncb85OG5PFb0iEmU+WSFYUuX61Cut2xq+S7D1EO6KUCVHTdsBePGvkhiMJV6b
fFNkv6a08lhkJs6wDRXHwAQkE0608yUbFSx9uzYujYdep4e4ua763nkla/OpK2G1RhxhxIW3Tx6X
TdyyF7/zZ3MdOoD7V+m5jsJ7zxAs9DijSVzWz/0sbfPQmWuR5R1U2ei7kVnpUmEyv1QV+T/WDKcP
8zx9wmOboEiFYTlmqbXig4ulO8cqtROJuoZeQNrqJwlEtYeUJMp2k5s7gROpXHbemK5LmLp/bXce
PDBzqKJHrRkdMBEeJXflYjDNIUcIiI6Uw+ilwTUzhOW+TzrKvSb67qlHLj2vw2KVjXua6uFrJwYk
39lSToH2BnLNwo2KyZqqEtRYKCw3qTMZjPIOhXWUMugzvIQUXmABW9TX7ye/Q+9rO/v3L6grkPi/
46R4STx968HHPNiDM2wkfY0dIEM6+KNSN7iL+lpLErn5f+yd2W7kSJqlX2VQ18UEaVyMvKiLcafv
2teQbggpJHHfacbl6edjVGMaUw1Moe8bCQQSoVBmyJ1uy/nP+U7M5DMn9w9eOk4xIHVWzXNRpJTT
OXa9U/FEvtvvqZgyIvdFCzYT6A/EAf5ssn7sPNknn+fo+Ifo/Z+/gLNxD2bmfSQZzvbKtiHUVQBt
wQdA66RIqPw3LX/C+tfGG4saR+7StuOv/1j/2g8T8OTls5DG1o1ojJ6pljdnshZ/4usmsc8LA+8v
tgg8+dNskMloF6IIFkJdInrQQll3DEyUmDKgOAYDiwU1Hn8NrB24AmPUffh5dzCdJ7V2m/35xXbR
pzrhGaesy9LHGS7vVT/Pb//5J8w6mjba6uLzSE0H26++ynUgrqTkQ9JHTvM+RWa88UTzMOMvuAkc
+lzL3LwxKno/hmKBtu9+/+E7Rbmg4DZqlh2gvvbNkuVLZ83EUG27uhU9rULT+vt+JKtwAVd8bo3+
bGerBfmhTIsC0cNsb1gu9r629N4zJ8EYh+iWjFCfGgF/ff0ldyaDLKDap/mg15lYGLvppak1CH4+
2nscOc15zFfrKNOvbduX8UdgaMrJW+PLn5YvCL/dsxvQpC5clV68zKxuLII+oQkp5S0X8QnkXvRV
jurVnZLxJU6hPuSLHIlkFfuocMVdw+hLEUc4E95Jb2IzJuIztTfKT2+xXu1KJ66/Ca+/K6CEg+MF
R+C0eJ1XhllCWYuKOYjpvuJoPXvlN/kP13FrIinmcpQSD7q94mM0lXP9uq3Xjhwv5vSK32owdfkR
sVDv/BjYeODRngHLih8iKj+UH6VQPx6rtCyATpn5xSF59M9f/vyeFyQE7Qll3jBTfvinVd3uMlxI
Fv9n6jWEV6Qv5YjZNna89FoHUXmRiPB89Gi/0EnByUHFw9dkPw0uCice2a9x4vYQuP6LmkwvbHpR
oFf3CZfJzDpQSKDuF5geW27/6PYVIVQFeFrrmfu0nsCgBIv7OskSl3U0f+ZBRgVBocp7w4lh5iy+
dwystL6k9XTJlWEwLSjc4+SY+mkR8iXLPfU5SW7PrVF693PamudJGfjyqP9bD7BdSLCfxzl3ras0
QkNekuEmXyAfTbVtHd1Jp0Sc2KsgRrgPdm0PW2+pHTjOrYHCEVPloCT6WV8oIKwoUSArQq7n+pbc
kDg2/fcIN/dCFDe5NOsvBuQMXpn1X03H5l//fB2WfHKxg/HnTzvH/7RYPs3N9z/+9pt6iKGbH75j
+OZ0UFbsrfPp6x9/E4LSuH/TYpku/+U7/lliaZl/OQEYnQCYkSBy5LBOj9/98I+/uX8FrnTcIBAe
BWxCrF9hMRiSf/zNkX/5oMGw4Vl8k3AE3X19rf58yf3LF65H5aUrXJsqM/Hf6bMUjvVfC1dszwSV
yF/N8vnv/UszGhpc3FqpwPerSabB9yMuCZTcXfi3AhPdYnwOA8FDwtYW5Tra3mB85SoWUVikzZvU
eQKytNyQZ0QSrxjFUiohNoE3XkvxwJWIerUKzJlryV27OmZz0//ys+llkahlDtsEZPTjVP9OaGrY
VdpW9GSIX71e6lNHW/uY1YiBE2yZHnfmoTDx35sFRbDKx50i6Cs/OD6TdqtUR9dRy7WKMZC6fh66
hSMPNP4cKGyCGlbPLm1ohrvDN77imkSL6EH7N1E0CjXd42IhIfvtfGwpt7n0bXlQRYrB3Mr3lMIa
IYFxta1bAAkjU8GNxdWx0r0+t33mbyp6rhjSk1Mmnx0mSdxtLkLkwzbNBrUHiP5J4djtGEccA72p
Cgk+P0yR+G4otaF0UrnwLJ6UVwro5viiGpKvYvIGburZt3b07zKH+pU6b0Z+ZXkDHMZemhsxAMzx
vPRx5N6wa/TIJTdetnJAAkxEyWndyD9V21jkkcZfGEWbQ8cAw48JyQd9x3gb5uZCGmfrdsW+Vf0L
fJ23JLbnjceL3rcc+MnKhPPI6jk06dlM6CapmfVNedbtqCystnpYThNIOvLqG1xbEhz2R4rh5QLx
/zGmajic8uDalPRGgoUwt16fhaNVVHvPIBKUdA0Qe398Vp3PZtJEqGVrqnfBRO+NOYZSx9sKl4No
7S63uSB/5tUXTq8zgqjn7+bk0+nKeZdbDpiOAoNZAmU/E/ugtHcpIKXSwt9K76q9Txq72JBSf44g
6h+LcuQNT62bYRieuj4VO3x2e/zI8y7+1bquSw6tP0HP8fd+R1dnW9WPfj+9+yX9hEGiQS4InCvM
DjfxbMaMbbA3GOg/SAAXU2D/QL1xD3pypkMrY4TCMrjQTD3uimi+sc3k2DrRKi1TMJFPIgON4DO8
HCsHUN5royTY/silZRZfLAf6FRTTi0fLbgC5N2R5E29vZY67A/7P34CzL0Z0LvJFzjULBGiIgSUi
JK1f09kuqJcOOKE68U3v/pLO9Lg4rg2NKXjOy2K6d2P5u2REM6iE+4QjtokNGaMdBKMJu+qA6cNF
wzK6MLm2700jeW+Ne0FwY4cU/yJ0GV2l5vhIHRNbIDCEZBlGlGhvzVUNR3fQWIV7YDDeL7Oo+q0e
AxwfkuYyGiXmra8H/ziepmVMuTRZlxUEtiVNm3CHqKtrIZ2jVeZ7yWl3R7kv4bMkJg7WzPdlRRAD
O+8mcgWAie7B4Mlh8o22P8Fp8tyIKE/rcW5A465x0kRMyKGltG96IeGc9/roDM29zPrvqRyqXdxO
9lWD8XvP5J/BoZP4tHbwVnYzvGunuuNJG/iZ4wtGxPq68Dd2TjcL5bShgqS9rVwMtx4UsMg60F0e
77sqcELL/mqAV/J2JvWl7z3OBAYzoLZgDRlirJsTsgFYzQ7/0UhnhI8ANcnoExRbGGgAmsF6e2GA
CU5yBlS03LhRRlcw0xhCAngPICAAMOSuMrXm9NHA3RR+G2+loGyMDhTePkhdDAM22A93XUcu2l9v
8UtqN1AS1GuZNZ8J33JKoh5r222Co5qPPVAGz2XYYVJfnFjDex17IOgHC5smPLok0CywPtVYlBkl
c/fg9iiHFTnxNp0q5hfZ0VTipc3PNP7CtfFxMTMUinbBPPV7b5r9jRLmZvIyd2eVMyCKdW0Yedus
QWRHqewvCTiH9a8NS3/ZyWhMzjxhjCSrHfRtl+a0gvz+VL86KqJiVJLyQqSx2umclvGeih1+4CDo
DqlvQc0pqz3Tu3EDgxdpnKkyIF2GDuAyk+C7gTtxmCymhUIuH4Ep9a4ghAn9Ue8McJ2bTk+vFSgk
rAohxH3yfSnRfCnTW+0ZdxKE4Bb4GiPVQZ29MU158dN0z9E62jkW11Vj0AeX7TEqmovLbwQ8DLu5
dxhZdhA6OCPvbH67dtf5gtFioEgDlvEsOhfGZUDoOczky3BjZ5gPTS0ATNFPkWANX7tZsGnLIQw8
itzdrtthSpNbo+y4b/YItaVUuyRuqLCT2Oyy1gvevPb3bMznOdbXJdTVh6ga3ztDutvGVkx2O3t4
zOuVKxr4V+4SbAK+hjWkPztLVB2i+eALibkhYg4+NTRKZv3wy3enE8sihbKwQ0AdGw/aGr/Wz7tg
c2Fqp7eRTaki1bChkXLHmyznqfT7Yg8m+FoCmw6dOXDgcDOyi2kdwyEKD6e35Caq7ZeaACiuSCK0
sTVmoO/Aafa2T9sp3e72tS7XnroW86xiiI4LY7ZIg/JprmdzK3I/FBnmEy4Z+pdNYEp22EHlq+gW
dNcMm0/XdNu2s/2b2SKLNK0/WG8GW2dW1clYCGMXlfuxdOO+cqrlkIwmd9CSubWHJcYfgVQU8Iks
oBK+Lw5mGockrvUmFeMLIWVxnsWUb3zRfWPYRp7D5Bml7k/WDfeunI96NX02OILXL9TusISWg4I0
THZJ0g9wd8AmhRlYNSF/9DPLuPfWi3HETIgY5ccXk3qvjbVagJj/3k+g7kJCEwHdEZRgGJV6mh3Y
4+ZitHs5YyuSPK9qOg9NGV0LTmS+RVo5H2PvoIIS8+JIKhPeM/524Jc1OhcK+OMcT2+al4tSlJ09
O9hGvPqK/zMA81Hw5kUoqdMItksknIlyzJOZ/BhZe0Kb0wHCuSyMc+mP3W7xzedeS7UdxpS8r1BI
L3XBvufZWy8bk0NZWHcLOrJBe5nltFQPWXrrN+LaL32KeBIXbNjF7n0f6EoA5UjWEUsU0TzU1KNa
EhTqdYMsh2CXsjJlJd0hQfphGQv84SRLsBQd3dL8LPxoIj7BPlx0NScE+eFW6LJjk5fr/g+F25zO
0FevPDFNRxjk+C/m9mSPJZ/mdKulvReiAQw0Quot48naLqWxzappuvaM+qo1joumDyNqPNjAy8R/
WbPeS4ed3i+x5iKvQDWPG6Y3V/yf7/gsssQ2TGo5WjlEnadDXw5AmXoYMCTTNgUGYUYikqa6IX3o
CvNJa+NTRc5IYSwmy7mk7NetmDk6ur8j9hGw4Hm8+O1PpqT/IBukORLhIqxwujncsO8542ECYOAB
nY+PUkLwOr8iipCc0rrmKG6PX0m63BXSoroP9tE8+a/kkaqDWcEdbcZHvIbYg2p6BePi1WmW6jU1
9KNTHewEAD+fUmoqzqaeKXryqAazht+WS6OdLM+Q+95aH4iFzuyQZtYbCDdEfX2DDdyz9S6v7E0M
iIpamxaTuo15SDDY9BDnDtI719CQYL3C86vqcPT4Lob8YB8q+9gUKRNstkonevcceC0WCOWQq89u
NmET5hNsszYRGSgsZW9HQmZbDfIh9+b84uM55dzmnkwkD7AavKMMNxokkwOH0fJQVzWe88j/6Gt6
NS3LpO/JgjhQW46zb9ygxpYTJ1dOihgTl6N39BasB5JguBsAalhYWR/axn3o0R0ACvMKeRoaO8OF
+NoeFzQXwl4GFRTlqWlJ/Tvz2oRbQ7Jxx/vEIupeSHmZmoFNtjSBKS/zkXqG31C3eSKrX75nfAf4
qwBSNyxF9YelWwAVfXXbm8WMEjtftUn1KVvE48wM7jo8HMdlaj98xPG95bh4t9SM4GLk1PACiF/M
HWrucm5T44hf+LyUNHe1LSUDnErurYCq1xz4Sd3M7Etjy06Y3aAWPmqqTx2ZuGSLLG5eozufF47g
WAxRkhBhN42K4yM7Wiqdr/W6qCiKbZ0Q2vF4j0ptcklS3GisCN+TBUezwV+HuvfVVkZx41mcgSKQ
FsMiL1mRynBMcZumI9yBRMDrWcEHAOPNna8pEmPmtqG8hFWYZnXyDlSnyKvY7EMZQ0mYoanx/dB/
MSdv1JjfdTVzxoAOvwTgyjayJibyxfLc8RjF2sQUY5ovhBuKMIKOlo5sTopLMwMRqj8W3C2B1Gco
YlsosDQdFtF7h9LPcAqYqas/Z1xAewPrnTdWmusfgH0yd5wICv47OuKxR0pklgfBRy8JiiOQq15v
ibv+IKnZfnaxNcWfsq05x/jDZtCVxifnAhCDdpXEXOtSCdJ/nnuqcsB0cZI7z7+YamO+SVGwCzm9
KnPEWXIvCpa9zgnNKQhgKhgN9+YwtWK5sWtrLS8lwsno/xTZw8WVJn8LXnVXqWivRErfQ+V1V3Al
QfbybSPEKM0+s21Ww0Hm8lyIJXprHbjGg/IQDFgoVEuV0EI+1KLIDdxYcpqYJaOCPvhm8poSEocM
KvdNB2urngZMUTCHuUySqCNiP63Wzezs+UjT2vB/TwZAkWEsls1S8SQ0xRewc43xvgUo1g2nueNB
7wqfjgTrws79HJNB2mh2VN31uCYQAhlzkA3IeXEAdTCRwDdG1o0cU011DlIfZH2mq7/7LsnImZ5m
F6A6kGgx3FIwkRvVBilkOrgrA9Q2DMx58UIgo8guqnNu6xYQnJ+av7pSPXUpyWcrkZyplPdj+Cwl
AS7FHcGrXwwU8CfW5t5zp/NYxHfUo64i57VXBUmoWublGq8uRu+gmLNjM5o2j/SlsIv+gkT/npcP
ffCNGzDp+vHk9YoVL+WmAdwHAmO9fGUwhk8FRXdYCwfQVY4LR0vpkzKfA21/YUr9YUh4ECB3sIXl
P04+24fMZntO8Dj3HI1YDaZt041XPrI5XJhlHzDVN40JxpkX4AkInni5FwxkOOosv+1DLcmgiXTa
1VEGd3ayof4t2a0vp2PdxA8jEZjAHa4FubhKG1+zY73Zhv+k3AVrU2etXS/Mivs5OndpzNhm+D2b
5UcgsHLyUcoGi0928w7w+a62svTgx2GLYF43Rtgkxl703WVW9Kh4BgjfNPjhJp2CaYq9bRWllBIB
A3NU88jn8od4WLIxU61Dw4eNDokdfB+V5VFafvem9xtuFaP5/LXoeIf1bN9gzd1XsWj3RreeTdms
bXcZgFriS4/m332Zvbfw0fzae2KkHnEDFSfALSfOic1ejx2jEiRrsOHgjmjb3i03fcPPmkPH3sHb
uU3m4likLMEM/FYyZEJKa0yg7m51QfIA895z4Ke0sKRg4OyS0FQSJLtp1F9evGDeArTHOejd7m0M
nKLF8goEcY7dfdcrDCeWaewy46pVnneFHlYjOfJV61kb7Xvn+HfxUOG8zJptZpN2FYOE6QYVp6/4
0JB6dve587uAlMxQUF05pnena7O+nivWhDhYWeybXBfObSu+APE/TYbI9/QB7LxhZsbaAPyve4QW
JraUHm2q0qLHLVFP/c4sl3NXcCuyY2MH5g5PBPqLQwnJNu6y00in11b4uCn99mkpyh7EvK72IILu
Ck++s+1+Q5yBZAEKbTu68W0zCMCT9KhsydNH1PEVm/KUYBWeqAUlmGRccewCdgWDRcV2sZe6P00x
KDlza3iRtc3M4kU5axZWLR+0jW90aVtX6FEHAxOT3cjgULuE+IpAExCJmnPuGlhu4+wi3XY4D6Nj
YEYsyTsN7/DDZywXCw49m/df2oAbJ4EPPYnu1HxwlkY9dsw2sXA7JXpCDd0qh7eW06MOMoiTUmSN
W5rVN4Zwaq4E8c/E9s8A5kw75kPSK6BH2H8Kn+uB0y2nhD0/TPLVGwMhiulr99BO0V1kqWgnCaZv
Wrf+we1gHbJPmq+WM7JfTSm2mSuA8tZcbURbB1cxy1RlBLfloq+CQr3J2YHKZkjWXGqW6IbL2oGW
JBZ7CSIrzy7eQEAkyaM1jWP/ovur24wAH7ZspnI7j+PPYMh3mLsPiYlPWzBEQm8N0XWsdHktqXnK
G5A5DrRwTDIFfyX/IYjag8NM427VhjbdZDPI86eDBQv+GtptEY5mL0McIbimKQybBQNDpj6nxvXx
WhczZqmp3bHQdZsmMEDEFvFTYRCtQoKPwV+bj4nvo1pyQo/8NPqDnuCy2RECy4R1HIjqpuNrYjdU
8jbFHglcb9+49QNiAw7x57my+pz0Rw4w0bS9bVwQIpEzuBrKl66qluIqmPvsLopKUpsSBQgzF0UQ
5TbOuWw7g+OSbYMMUi5mTR6+arjTSWqlIubyhTRwKApFgNQUYqdXgVA4464b43QPP6TYqGbXN1Gx
b0w32gcT9XE1BFM36h+WJgEInl5EO1RoNFRZWhSvgbdMQ8Bqd5atexZOKmKDDITTmHPUiZsXP2p/
l4n3uoCImObR3fQJd/SZBmFGCdeSOOlGpA4fdu1cA8BJO/8X8g8jg/ZBRdXGqkBRtvRyov1R54yg
RnZneUitjpvjetjxbzmrpBzonH0yWu84ODgUVIIU7mptXnBIxvBGMcHaNETec8O9rhY7fyIEgxjM
cWfUNtul/JmmoAHw4/+imgybjbRXOFe6WUzqeQF9dh3GSnxtoaF8TpzmfqGgqbIo2/bELVbHKxJA
vHu6jC8l1d0RomgzWPVxyORPDgEODDIqPKl+7mTG6xL3+8ilGJlrKgTW7le5+O8OseRm1qRXW6a6
hn5rVbAXQQnwECTJBqzhwO1QnqfK+8apqTZNh21NkxbYp+mzbBbOZwqOKNXzEa1WKJ7k/dwRctqy
gjGX/rxYbb9b2I83jpsAGzJRtsexAUxajyi2rDwkMqct56QGpjp87kBsjYJ57kQhbAxwIK9lF46K
o8qfsKma+Ls5hJNIXD9aMYDeJvllDfJq5dJvgvpsQ/2oNQ/s6F+M2Z5/md6AtS/7auGEPZqSDhNV
jThfUY/yOPBC3lvkrwwuHd7qTwQ0Re5AsmdERdZeaYcUVQTHMrSrLD/IUb6kYBsw6rL3+Sxp1fJO
FJNk2Dzexm0jtrmlXjwssuy0U8rGwUfejjFfkknvt6ahaDpImQjo5qUtmvEwiuSlp+Cdu0SfP8DB
eu6rDiOnmUgQekV8NNPnJrBxksqOZ8MCdTSXfr2fWRCtFXzdBfTluCaT3TgYLoA1Xzviv2eDy+BO
LNm+9EbjdU4nahAGshBQJvaVkZC1wYl/3WBYIT+sQ7ho5VFOgFjIdqC/GEjoTqxIULkeo670o6af
fnSK76UHysrT0d/qyAix6L+XtRUifcE67619ClK1Ia12aK1ouC5uLG6fYd72+j6Ccror4si4LuIB
FzYvSZZH/ja3R6CzyFjYhhbAg4X90ulxP7vtdb9Ep6Ssv3N8ZFzMeK4A99DH1VkmN5fe3hHwTk8y
u4kkkBqjHb1z1Q0oPcRci6SFAaoK50RkgQTRhzQn57YZUySgj6mOxj1G3E83s1m6tAH4EdN93+JX
xHtibbtuwpnp9UcPQHDODctBrWmsdYZkzT9oN8ZmdOszcWAiFxm6sGlSeCkLNOYUJ+veE8YR8aS9
Vnp4hElxrSUHB5vkzxa9/MWpu995UzmhqmsbrAECS+uDSm1zzin51NxQ8YuV1stfomJ+tEGHwNtE
YvRG1iAShpKpzX3j6FvZ0G7Kx3ETRDVXzLpqzvZdnd46Jr6zRlgcwQbxnBfHTusonMvF2rqN5O1i
D64SGxN5E71pAyXe0FG1rXXZEgPZOhQAct16DlJr9dM4X9gb542dYQtQNvl/P1tCRQsbi/spUVF5
aDP7SZQzlcnT8mpL3JXtT2431NK3N1VZ1iyNbry1cvk5Nl/ZKvxBX8ZTCQzOrB6k9tD7qxsqhKdW
XAn8HJjIv7XX76uhZv6jojerdiDSSkafhMGJGowEvu3mSQXFSFJEDVum2CBMUE+CWL/gUdjh37/2
3riACBO3jf+tLFQFLspz9aBb93fr1RzWo70ZkKLy5pP0gGslmHyqzvltl0A4CbgMOxsvOKGV8iNV
zi8eaUqleWFpBrDdm8G01C7V9UfkUw/b1f6N1eycwAj5vN+oYfkk6hU2ZnZTV5bCbTn+FAte5dm7
m5bqrvdol2hgrW1s+iB9I7ZuRsl1melMn1N3VOgmPeZuZ9xF6w85+Opgw0gBtxW4rEbN8iKj86Sb
lQakXSRspt5TY87nOB/edNOGS6az8wBga0aqvFb8RQ9mmZ0YIJ7mUibXjt+/gWwszglXjH6cg71B
YiscmA1xs0/rPUQlOr9IDTk1HhNMLhzjexdphFfJRC+7dJ1fXXr8qEj+ES76lQFmY1wMZd9Dlzdk
f/YyMGuO63Q0n7UG6tdjEtOSSUnivrXbp0wmOwjPDm3dJihuJ115AA1HY5H3WLQ8HvxIwYtwrjmu
epsss43DsgtSDkSJawJL9+G8zRSQFvY93RtkKDiLn9pA3Y2efltAKA1eRoath4Wx5kAJrM373j1q
Gmho27G4UpEKpCKMjJJPH6pwRwb18Y0zLXBkjGWX2BaTPtcm4Gly9eyArFfYSK/qrI1RQKXCn7by
mXpOW+gHx6Y2va2ZsM333kNtEfAZrMHaxTFD7yAbzpk9PJtJdOYwBXDIoOasn3yDlmGMd3q1vMWw
8LspyQkFqwvGh5nFiM/TzNZw4TBI7y6U0LAw7W028oTnDfNP0kRyIzPxrOg1aWrIlhxg4zAQXCDb
CRS/L/KrWECyGfKJ72Xo2lJ6sq39fFdyr+YWU5vMr8HXgCGKbwLFqj8JY08xLrQfglVAmRmydFa8
szw/wjZtfk5uVe/sihkpY3t55KE42oXBlmdE15Eh4rPBQsIp++jMpQU8aOJsBCScvFS06VX7Qj3f
Y5IOTwv8LWjNyWf62pb4IbXta8TaCWe1yZ27yD8dwXBINvjIg0S8YfI+LaxTkYkJY/XZ0hVIEY9l
/OS1Sd6pS2c+5F/CDV6ZF9AFYCzvqvfjnbQ9tZkbsiPELAho7omOkp/S7r0zDQdbkWoVQ2bwNEy7
NI3bd8ximDUoM2ecOX7N5U/d5t9eMT1bbOqLoyl5iD4azhdLzqjRawnJaZXtOW5Syan7B5jPPAZW
lp2YAUFraD7cpSzPdl9+e54+1wqCoFCCEgHDhlxv8tPAfH+OhEa+zlBh0/YVWYZbrh2/EHd7yV35
RPM1S0hueZtomk6yw48p4oxOaZSnDVaV+GRmBht654cDtNvbSgy8Z2xfkWV/Kl+eAdN/B86Krx+c
0Eh6/whbF+kHdyhQ/NBZ5f6Z162aih2ZX2fDrSUMcjfjIuSYx8U1GbYuWE1rg6slYic2ZiRKLXgE
F+/JzckX24vMdhbW6xlE+2rw3znJxFykpXG6MvDWZ9mhnhmXkxag6gmMN5QKfLl1dOLY7B950d+1
zUfUyCymswFjUYch/EjDWbtmVWyBnU7a5wy+xTDNP0bQftYotptuZR9DgLSux5FETqq+y1q8txFn
y2rVXAOHwCrKmA3QF/3lU1XRPULRNRi18kDMG62OwX8TIaoJ4CiL2mZWkR6lGTOgCyI823kPDoo/
HHnZF7COKSxl+juWVAhOVhWjLGebxKyKqz+/cO4qrnrdAQ1c6Sd1hLdPqq6/ZEPyLRLmN0vXZFyU
HJx4qXoXbnyyREYTUUDfQmp9ByT492YEzdVV/EFHr8l+EDJAgZjKmiM6OnOyYTcSCKfcUZyi95TD
8lVbVozMow9OM5vZ19Elrt0PU9kb2UaPCY2cbHMTJ5P4pqG+AfZHOLr5S0aLJpU16q315H7R6Et6
flGyVFTpjY+VcLJ7DMQht587eCTLw9hQmV2CRXcKmscL239wdM2eI2CVwkUixC/jT99zCZxT+Yz+
2ibh0o45HSGLDsnFmCjD8sbVOqavm2/KkQDq3EvvRIw6rdcYauDUyy71sTx0bX4RRv6Kqyg7Ty1p
NuCwDOcllzE8w/kmcyQ6UReAHujsNOTefdRucU+1GWKnZ3+NykMxLWO1H8YMq/QZgX26JjG5YbbP
QteCy01xVnclr5pWXIe8mbg/FohoyYH7kiJMiVi3lmJRDtxXfP1sJo75CHGaCTxnrFMLZp7A+T5z
K7o5mCdtS+GVG3rMBPJJfPwA1kuRUflqTPc1erGO6BpLyvkrMtGRgIMQCuLsotrydzYbN4Ckrs0u
UTttJQX8+OVOVyllqpIY7sLMVc3IO5aithZyHR/y4r3LoQn7dbSn1PK+tenCbWwacztKqmuNFsMz
yifaHLGnq/gjS8FbOOKhLW2aySC5I0yDBF7IjVH30B2JsepXdx3l54ADAzO2OAVP+WVum108t3dc
T38gwaaHgCLQDTo3ElVJm269JK9+P4j9WC2XclI+bjLgLAKzlgThXbGm8f696BZYu8JkR9hp+ixt
Lo2jLN7xwNnHaKmfQVICLenu81alB+WYEGH96oM4JxE9a/5Y/KG4yqIZxD8ZxpQextZQ51RkPUNw
BOOtsV7roQ0fpR7fGankezVUaHbBQhVWuzXFtGxkw8g0iVSyiYbymDUAONLBfFGz/z11g3MGpSh2
YwhQnJ8NqFJYkn/eOqVzcrssue7r5c0hNL9R8G3PejSaY12lBsbdJ2dVkNPqiu5JXBbdvKIFWEHy
tmJU2kKKr1noOqZlETKDRJ9eIflWkr5zSUPgdd+h60c4MzywsfOmNQv8PEl22wfcPQft/rjCujao
Jj9aXXFFUoY7mmte8Ok6GdUb4J/8MGiLsLWG+z7QvL/FfFTRgHdrHaP/vXZLYmMB46WhxZZjOMEX
0CL2wfGR8S4+J+81yX3qdjTq3WjUMAT2rbSfMoKcS7ygnmse9mkdoObdGx78YPN3BSkyWzz0oNjD
xTEBBNXcZ3nM4d9w/MtGtHTDjN8UEo47MlTyjPQTx/4jzMw74dMkEfi8l2TGzrKgyg9IxFYxVSdG
JLn1JNSJiQmsVDGc8+rNzEn3/o9T+I8d+N84hZ3/n0/4fxfxd5d+/z/WYr7hP2zC1l8BvnUncMzV
vh74fOWfNmHD/8uTNil6pFDPwy1sBf/XJ2zLv0wfCI+JDViA0XX50n/4hC3/r8CDXs4vwoR55Fv/
HZ+whx/5b/+rqYsZNNTqgSbnyl+LvL5prnZm1/csvv774yGt4v4ff7P+3jb8g5R4tmOqS93lSOHz
QylHh9OLojyvaIubIRg2RAWnK6viqFSN3bCH9QO52yOIjY8N3MMMeIiaOobuRXRFaZYn1sKlteUr
buy9SlyK2iXQYLrL2Nbs+oYuxOhEOXBFI2Ird7NCden5/N34PTKRjFRoLiUtg9xlMt/NLrx+X7g0
vIO/YnJwI3XHpKvfM9VQ09wdF0G9Ed0cmCKVibICxerGsNnJcVRVBytP8psFuHbhFp/RAKtME16/
wELdFzTx/B+mzqu5cSRcsr8IEQVfeKX3pESJYusF0epWAyh4b379Hmh2994XhtQz0yPRlMkv8+Ql
GE24Sp4Oeq6MzwSsE1UdoC/XB2WPVLnXXPDHjOt6WJHa1juQGczOgovonT3WSKIeQm7NpugvYcpN
PC8cl8lDNZzL9j0YVLLvhpmQjKQxoY+xgxrrKSTD9PNAsclAizPTSIfg3cY3jDN8Ym1vlTkoDCDy
1bInRE+XQfcvDKBu/hSSpaWbE1een2CjrDcTrWNYkZhVoxM5W84qsww0PxVhNvfyRg1CpkDuDIsc
u4anxZfKfQcPGgHPp3ny56n325orSAltMaFVizAvM3J8ng77QfJ/H36+LRrIEHEUn0QaIy6G76mb
aefSsLhRYWVQqwKSF0c//jCeHyzGK1YZkc7Lp/Qy0Dn3X6iail4LiTPe/0+w5ecrsv3uuZgjpAPH
G0+Qf6jCUWMKJaENzF/9PHDymxgIY1Iqaqrd3NEmD1MU/tlrk79Kc4KdKdpqX+JOCV5+fkE35pnn
TRctE93zAUjz8PPVwHsDX0pw/Pl5p/mNQyY53vqVwSqtaUG5DJ24Xv/3fcDvt6s0m4FOwo4LTeDJ
sJBRTjQML6PWWhvPZoAw+iZzgwp7fdNGDApNs7lKvbHxuYcE/gbyLA54vEWhNdFvVSEaptJEP8TJ
aKbY5bI4PGIPE2uhdDg2jkPamFnsnfCgtR443p5hHWYHaup8XDldfyh8672klmqVUiT90cTmt1PA
n9Gsv3DOmEWYM2wS+qfO3fgrHPoYjEoE06kafPDOcDwJi3evEHzghGeldc4cclN4jxCkLdWT5Eu7
MzNITNKOF9wHn5QNGafhVxa9al17wavFtZ+SPGpw+D1Czb+p1Is/9ZQRa5R6BV2osAeDKKZcuoXi
N6o4PExj28HaCdZW145XtIt2VRdB+dJroIUcrgTI7vkfD1yFN9w5DikIpX7D+qWptxINxbIIkMel
717NmiIYM5a4XWN/poY656pPnfWoRLSvPVtDa/YDDltl/uUJaFltnf2DZ3STWfAR2gP9OM40LQdX
FC+jn5dbTq/Fsp//TOo1WPXSyBaxFv8rTEC95gCWED8gKE2ku92YFvkGZsk98Gzv3rWMy+PpU9qZ
/JcF430wYv/NqyMwuHm3dE1DuyGDA37jJkLl0ETeAh+gWfd/IgMv/xi64aVgESPanGfvJr5P4huj
f69tE+OpFS4916n+gSB668qpfAYgbaA7qS+Me3ASTSBRkinZwiZ8qw80dduHJHKCVZF6MJmT6B8R
9GUE6Xoh3eZPxE0NdI9/qzw33GchgHUt88EDjNOzQc1fF2RST9l+jKmTr0D+rdrRGD9HJKOKJMiD
1pM3O4Vm4piDg3UIDzP90DdFu8MqK+ibd0X6yBT9iyGsKjh63d3Mx/RmDu51tIW9S+x5udG5lVP1
0u614q3BXuJlaXX0w+aGbhC+SLs7jy5R1lT0v6byJaMvbZWHEGOhHtlPpd4n9yvShP1e41k8pfZG
tOgAeTiPOZQYsAdDx+yqvZSpfqlaFsQVcW3zmUe62DRj/kkBM+90PjRNWtynydpMdZfMQzN1zDj8
PQQNlEXHa+JRIrhnXQ/3uBjCNaVw7bNXLBTe0DtnhvfVu94jQ9Z1smfqoWHYyOt9kmgOPzA/jmcx
6AhERnDPlOcBHNpWEkmAaYVFOvHqNeMe9CcjKsBFFsXCUiBAoiDQ1yGD1acODiaFoczABJuC4UEy
TdPs/vPLtDYZn6xQt4zxwUa5zfBEnX7QvQDdW1NyV9UIXaOWv6Ok60/GsPamL7tw2xWm/uxi8QrE
9tbbmjzl3IuuDphm9EY+hhFUwRNujTO7X7rqO4L1ZlfBxKqJ9M7+JCQonQ8xVhOg/t1JSXDrrSGD
d2nbGz1ukNuzyjtOjjt+CA+HK5JrSfR503utv6fPU6x6mCabwI3ogcIKO/u87PNkMNEz6vBVVKyX
jugvMi6hHWVI03HIT6cN8tsuivFpU3qxyJUWb61stnhh1nxrtGnXxaHzrKS/IHhFDxUGwjVFTM2T
AVuJd5uQUyZc3LCygPVjjNvSE9qTNkBvy8S2Xzvde/nzquX9H1nqxa1sCmzISvb7oJrOeRR0LzUS
Pz4EAyqaMmH2fJHJSp5Fm36bXFCPTLvOMjCs10jYV8XS9TQY03NnyN4G09c25vzj44R8zzBFvPCJ
2YVtZZ4p8Hkf3aZ90t2ebQs7p7tGAIjpEz1AsrZ/+/XU37KmLyC0j7fSi/+NEWtRrMJPrwr+ClJK
6xAH+4r6hO8xbTHgTTuj1j4bl4mWZjDvi5Nyeok7YrEQ639+an+ogdRSPUDVds9qnRjPyg9/V6RE
b56iGFlG3sWLqhuNL9WTri6faf1cCDk50aL3DPeDwnNzUZRVcIbF/gRgZ1/9/K8AtH7jmPcZjvyL
uEWJZgBf8z2maaaS+bMh1LPONZjoPr3ZxfzpCb3UWhW5PMcpYWyR8cu5Y4W9tW8euXMkxFDOdu9q
ft7LTRul+c61aRGeTLIHRVpxEhzYT9MiTvaefxj5PzwnI+SOltJTkECJfKIiaKthTB9DGudryjjl
cpS8T1TtvWO0pTgqf3QarUSAo9JVlhl3K4XQm7WxdTDhOvDJIWX+8zeHCBYLnMh/Qx00Tu4X2jvi
LCl3mqQTEXt7WrT2DvoBXJjS+kj7Waxj+NgMtn3INKObV7FMdMlH1GmHyWnLfU6Cih0wTJ6+Uh3X
9fRBwJfS2dxKT3mI7cwd5Wlwiuy14tC8RF+0NoM//iOY3p78ev6USldbmZg5d2WYQlBK1JvTVncJ
ZfTF01Jja3ZsFyn456YjN9ILQmoaO+9CZqJf9TkORZ1K6KNf87YHDe0xUceF0EzDhym3xGnsh9Yf
M4baZzxJXEZFeVQxTQ2MopEuK27aqYiOCQSxDejQ8t00KTxyza3LSfWuOVF965X5S5mT3NsppZ/C
YQGIPdJJelGmz8qY0TsheySbond0B44CVkcWIux4VhwsrJaX+suhqXDKMmY9kJvBqQ/cFryLcraG
4rjE3ri1Y9+/DxpzP6pyus0kmk8lLPXsIhOnRILboQ/0TegE0RvQ2m6Blm6eQ9NpPtxk2ZNLP6Ih
UYuTptHZGwNzQURYfpTsYmjcLoVUcPy9cHyErM/WoKarQpZ+97KO7mbvAZ/BvPUcGuHNkIo351fr
p84S/AuF2SkCph6ZKfSOGtVXwseh//KgKFwHjpKxLnfiEEQsOiWRgJVtZfaBN8i0dAyv++ATz9PJ
1cODTbv777XRjG8LvOsV7CEYowfsTBzs4oNVco3D09t7QmT/bSFeSMB/TDjdpIzrUVShFRtifCON
5d2Iq5YLCuqiS74AAVF+jGTpWtmf6hJiW8OmeUlC0Lt5p4OySFgIJtrnCakU/pqWdDIQeGRWKSfI
VaqYUqH2MRasrZWHlXnhRYrCbtcg2ciO6ffyg8moxUlffGvBDAAcXsqQ9tLJGS5Nrf2p0amudll+
YXVisbfi9jzOTAogVlCAhU1/gO/Ua31Kq107kjBUBlwNVE3om0Zn7MeakGSg5CpgYSmJcr6HSj/h
aA2PvWV967pj7mzNZIgztXgwTEthCcKaVieND36PoVr6ObQm1IvCgyVrZN46pgpjW59RfxjpjtnJ
FmV/Jh2Ht9P8g86XfWRp+RLYzIjMKWrR6IPPsMb0HPe8KYsCUFmOiQ//b2nuxOQ88sIFR+np6apG
47H6lr5cmlm83KJ201XciurPVItTQJixecyK4Rkxm+q/gyrV7j8PoTt8OpmvUVEWgAulGnA3NpSW
CNOy1oU+anfh5xKmpf7b0HztjonNxXASfBmuFm0hi4XLPGBcqyKsarqdHz0tmtaiI8KkSK6bvF6r
1q/Cgyrci2itf0obhjU3D5/YLP9SDRUz4563CBt2Qqvfmnl9NMLiVBBmXxZ5Gv1m+/pUujBeo5ES
SFjaVyrlKZ2ri/B3pveH3hPWu8DDto2F2EYEFtZ90ZafdjFxOBXVJZbxp4HFjys6KIAmxjNqNvUz
7oAQYIwbbfS9+A4NsrwqyyMfWFMshnVx67Ra/2LG5XuK81UNBYwkC/AHjFRoARUGGZCFo4XBhwKw
pc6Qyxa8BE1I9N/L8ck2DEYVtITMjXYqPjuIi5S0Wic3ENO+j4bXJtTqJUmbV2V7t0yjrL5IuzeD
q8jt5wFTEtYk3UL3pfUT65YiQjxIb9P5FAIlwgi2NiLw0puS+FWUA84XElqLWMEAGueiuEmadNtg
o71VfNbVO7+ur/Bfysp2X2iQ2SF1/h1sSh41DjG+27KWwy9gsDix8JRQCy3imSiber5HZG7WlbsK
JSmQujcpwxiMl6qzuB85SAUooxMuicx3JKW87bS3W/nRp01xQmtvVsaElS2v6uRkYkOVJdjaWqfj
AEFsXc1AJUwli0FDrG9VPgPyHw2+5x2iFx/I+fVsc3ctRnd4yLzGX16BAQ7nSuZqTJo7rpWjSCFN
NRUx2FJP2i1ssOHmdcUvxhRZ92JEJbEgLQj246DRTOywISkPdy9tB2GYVmRfSgT6//+AL2TFjbzf
CieFRTb6V34Lb53yoSAhBT2QDjY6Ubtqa7n9+GZ2UGWI3PkwMDYCh0fcjYo8h/hLENZirrduM1Ec
B7pjgubVEwNLpYhZASka4H5HfXsXheWhbK3iv4d6/gqXS7A0UlqEKWZt9w2uIPeM8ffeFXbKYKS6
RKBj7eYNpFp+MMD3zuq6nh/GFA+L6E2bkmVnXSPS+UTzBh8/MqjWfsHEp6TCb75gJuaxsod1HwWP
cnC9tR4NB1mrk19ljO06LkA1s9G8lL+ieTYEMnTUiqc5sKpOqd9DXiusPfAudPnJZzn3WDMp+rxL
0Xy7fox1H3bpCVPblVzmrJ4NJXtkXO2jSIs32IoxxEcFjtqp27ZzWTq0DFyE5qjfywz6vyCAhdZV
gyYyV1Onm28cC0jLB+IPhj3m7XXRvwxS/3YGULJOMLybHVAUGNLjq520L23E0LY0zmEG1G1SknSh
m5tv2liJjan146GQrE0Jn5uGpOUic43PDBzwW0K1ZOvTw+SZ7BOtcrwjp2nwK3qfruCrd9x/hbd2
K2xYfsPwPwxPBsmBoyXVB2HJGGy4qKiE1ivGCj6Mawo6nkkSnwwBQ62JKCAcIZ2lqK3vWkssFeLD
1rJ0daoMjNKkdal1sad4zYtgafZ7rEvtOobfXdmc/bZq/3A/+u15NRi7TmB07MmXxXm/jzNsiHHI
oKXyMWnCr9YWU5All7GZLv18LYCSwEALlClj/4zAxghJBQGiRGLR3Y3ZMAKPvKrfeSVKgIiMY9kr
fZN74WvPsZhKVA+HUXSQnAu2rPBykeiavlY+wfWi85ZCmKekc4Otxqzp1S6rQyqCfdEOfO6bMDh0
0vnTWN60pSHhIcGS31VPGYuZ0Fbm1t5myBjRzoJOnyt/58O2C2nlveRxPUORK3sx2c4fsjL4/G2M
Bt4QvfDZJ4/XcNQKe/mNpZ6jB0LDexzvhiQ7UhDmrHGK0Q7j1/lr49NGwSZ6Vrk49qOkJrPQzXVS
jzRogzomNsIJOkOMtJ3XhvqS18Ixj26dfnXkSzZjLQFZEY44hmECHtmgIcKlvlIK4D2Gu6O5QICA
8LBqEdTggNneh7T/cP09hrRhw+W9wbAl0WIDG5c29gWZRiR5vEbnWoQJIbZzRFmPZgKgyvZtnGGQ
sR+/09BJ35BvGgv6cVks2wW1YdMVD92w1PsOYkS6GYl9Xzm2fnMMxeRp29oqK5sjNFFnRWGxt6Vm
Pl5yGbNPoekO72EG1NN2KbYas6tH9pT60mFvJc4WJkh6yQz7La8cGteK7FcyOJsQYvitDDRacW3a
j4Bw7K2mTi8NLXkLY3D1TTH2lEKU2bqvWHtKN361KjM5Ok6ynwqaPHIsD0AKtAebqXuJqv5uxPm5
kn2xbkc4n6pG/9XJhNTkCaeZIckbDwBYsIt868nq/cjh6m+yCocUpqCe9ET7YA/29xjjD6ouzFsB
CJ8TDeBKlHI0ucFbpHiBrHqoFgwA78i0Z1fydmDH/uMO3bAkIavhbehSWuD+Yl1uaBiHeFWGcUMi
gRKmrAy6rWj+KBD+uFMDbaUMZB0NxHJsmzf+5JKWgp5p/xaVeU3GWeNgF1JXh3VtTod0i8TKV8Hv
oZTI/OhSqZUcSdGV90g5pB1idlU90g6E05F1M7WzqevhdL+rK73AR+GgCFqfLWj1bpDRpk2khUI9
ALiXuJ6wu387HDOwcV+sLsBF4H5HcRls0kiS07TxVeeBCtaDyY9kYhA7uG1AfDEdrO3ggaTQ6rnQ
qpMHqza6jeuHH54D8kKO42mvdJvzJwsJhrnWeKmx+vW01PEnHHAY0d/C5Gr35GQLQ74LYgNrbAtc
3ZLUuxbmV+P6zZVsS7uqWrPAFA7CoEjCe0npEGVu2J8w8m3auKEJjxWZqlPRX3++siAnrKCMX72K
bgHlu+OZ1zBdFXAAOXjSyT55Cfa9gNFm6oAJKAHHlu518PAfZQNuO4lrUh/y7ghUsf3vQToWKcQg
ZvPzw3pBN0K+tdvyFkN5jeQqqYw/NVe+TYnh+0iCKDgZMODZfkqwGjyRxyrHve2X0zow+n8iDuTV
UFUKDr6HyQzG4ujZ9iPgudzGbW7sxuCN//SY8nbTPZwpNlsi22Jvuw+eUnsNdQr/CiMJJyNTXlGx
F0Ugtis3lUsPLeYAAfgOZJLyytzYp7DTdPTSXcI4baF0J15rbjcc2jgbDqH8f1+hJNCgqNln39Pk
ZehK75LleFnCoTz9/FECAzFqivGQ1xUQGMd9oX5yr3dcwB1ogwZzu0vRzH2dRKdZRHGHZPO3MuTA
NE0JzS3Y6i5yfvj5B6GChWEmctjgv5Nxi/22DKD2ziCCCgI751/IfU0o1MPvI3lU4wOdAEB7GMYP
C/RyPmGBpprHXES1zj8GQsGrXHADf5vq2NhOrojWKXGsm+5k18qamh26wFpr53chQ/4HDajUXWl5
swrnbw18vlsKM5k0dAa5R2Icb36uin0afU/EkZZx7BoPk8/nNtfscl2xk90avJfQ8e/NZEsG5d91
4r+2rflVD3RWUAv0zBIN85EWbJokHDZJife9dS0qUwZoppqO5m8HJ13ndFqWGTcKSEK19rDjHiFS
z94my0S9HIbx1mVTv2nsqDwDsbN2EYVaa4elQdlBeqSSfKV3lnPCLLZzrcJd9A7dPArXNCcfzI7j
O9ex2cmpfzE+jPaNQ+m4zwbJ0e1XALuP6zN9Inwom4VR2N/9zAPoquyfnuNRRIPRFnUAQnsIUq65
pZXuwkQQK6EJokOna31v4kTTrnzp/orK6BI2qI/UvnAZdfOv+mFYAcVhhKn3eRaicRcBlbkFwVgz
b8JLnTor27TFxgJXip9t4sSLa1Ng0d73OlkA62HwC9N9Hf8p4iUFXhRWQJJYsQHlVwyDVO+4kh7Y
4CPIaOJSIj2I1nlvlWVefx50N+JCmN/YhvfpRN2hDkX2St8z7AmuOIt+W9mluEUZLdIDdRe489L0
4mlIfEJ01wRY5qm0um2t6mFbeUCn6mDsL3leMHnRSGAlMsWy11Gi6pZ30w2NKzqY/t8DActuY1T4
lwvwJIVmcwnU538F43e/hJK3cZTxSzV5s7D7Kb4y1cg2vR+i72iOOGae+4pDy0U6h+IdHf2SdVIB
36+UNHZuaB4INl+oa8pWNfEVkm4LVbvyqmbC9c8DlCOIB50lVpapyyOXnpMomnBbO45LD0YlrnkS
fwRlq+1/vvt5KAZDXInQLDpk61OUYmnTB3EkLHJlOY+XuajDzVBPCJL8H5uY8BfoqOGq+nK4yk45
5zzDRS7JsmUxtyO/FdVNzg+aKLRLH80Q1xz8aG7BUogY9hs1lUXuIM52n9bbwspuyTBcoqAYt+hK
+C97lIqqlUQS7dE4RlqOl3e0byZpshUojWLdZb6NPSqemDi6MJrovb/oPS5gncD9GFMs37nPMaet
qIqb//3w82dxBr86iHTjgCOVU8OYvMRSD1/hstzo0ayebS9fmPIOKyboChpP7eODa6D+QJx9tpVb
Ur+UNRd4gf27K42lJTI6ySZgBUl8cKUKVtLVke8l3m08lrSScNJ8SlqW4MFq75FoSwLuxVfgQdQk
8q6egWlpayABgvYAjW/JYVuOsm6ca9Ud5WeevlEdWDmvDnTBvXJn2yxIwKcm6TxoWQ4Ip/DtZH/a
nI4PZeOly7LVwwvkkTkePwZPr65S0AxTuUXRD56VsAlymTb0Ma5Lpd45B94Z66gO/Y92SMwDZjUb
YGLrf5Qe6eK8Jo9ge1Z/GynAC+wsPsi2O7hdJfF04Dg5U4RunAU69CqoEty2kLjImtfY+VE48jrK
DjHznxmVz5eJVmYHWtOPLuOVe9XpOg7RgHaSunffNSO7QlhINrrhWHuz7LHAGlZ3s6eB8kuOy3Dw
w+4LJ3f3Bb1WkowgsOdp0KtI1t8Kn7u1zhP7RRfOWZszCxHIl23f6MTUgiRZYxil90D17SGgMOSQ
ugMkldwKNjKDvCsH42OQqXhnWtYcp8baD1H43qXN9O4jMFxhTL/8fCfqLtzLCr4b5ZveocjGcK/P
JP+k85mm29gWegy7k4NIUTWexlmwDrcG6N2zC+50p1pSRTTRFCthjcY6KIQHAdO2rMMwlwL5bJCU
mnJ5k8lw/bkF1277BCzEjxb5rHK5s+y8mhan0c5uZk2pAn5B3Nx++ahyHwB7IYYrR4byBdPXb6AF
ePMt/43Rp7aKOv1QxLi1KzvpV9zD5mi/S8bZYFs0mRhKz3lLZDiclGXfCTNZmyav/0EWC8HMj1QV
WGAUUsc5a7aD8tI94nGbaRWhRkL/JLSKPzmc0hODdm3RTfW9qjDoy4LNI3ljLEnTIxCDOtZv3Eq1
dR6B8x6G9G8BEp8XiKWxVgExXxGvTEOplyxIFjV//RJZvN9xSaCjLq5o+xDOe9V53sLoq2Q9xs1f
WJ0m4nYmj6FhvsBrveAwjU8uaa6VY0smU5VGHSYmCseh+iWlRWjnS7EZGd2YoXixwoZGJL26ez7l
myRxaTvvsAEOJDSWUWSVEJypcZIjDEPWox3X4GIpQ+b8GBiCM/VCwXks02ov2hRLEM1pRJG+pqYr
Nz8VamRxHwzauzU18GtN6F+uZCkz3BBwId47XSVfZW7oh4oU+C3rs4/AM/eAsa1TIyc+sPiaYhe3
eKEFf1JmTtRon3MHxLPMoHOAs5i48+DOSK3p0lgawHqnMBjkEVn8Meu0hYNBO+mHE3Z3sqAoB5Rv
MfJP+s8ugYLa+SnmFmqOZG5jDMSPxJht3Sa2+u0TUcpUYd6DsPmV29p0MAr3EXy4QtuDMjJWuUco
jRwvqrRiujBmxc5pggM+Kxb2bkUwRy5MQS1jx/MfGM3fzAhw3j5dWmtAovOfdn9o6+k3JPf7NQFw
KrN86ovq7OBWCHKpGdaw2mPGeWl/Fw6DXS9GZeSGvwiZZfWh+TaUNp5rn/tdQ0viKhC9u2I+wcYM
THMF6CE+cF8g6cJ6ZwOQqUrO+Tp9yQLIAmLLBBsrjZ9NZUW7EtDTTOcDIZNg//VLyqK9uOKO6ylu
T2Fn8MZzLq5CtI3bOno1XLFGvmSNCoC9xSO9nVmT3iKGISQYelLAjntxBV3KZZn8i9cuXPeFCPit
kNeRh5JolWLLhqxInRGG5R25bjMczkEmB9w0I2/BhgtrrY+/FMkc8rDMF0BpLKnhFjwPmEWG/Mm5
Td6HKF06+guZn+A1D4xk2eghY6HqD9Tzco9viBGSwnM+WSHaqxMcZ6t6qxMz6XAtt+2GYRDCP1tQ
F2gAJwRCEaGXmrIcgfZ8kqH+Qie9u5C90+7rornZHakXpUagRCA0uC+4b26cveMVMo7Cd1D3yAQ4
5hv8eExZmWQcTNHJujQZ6DC30y6+kYDf0Vca0phbFFg0GnlqQNNshgCgoAe4S7E+L0vmryDZ8EXb
ldhjazppcdYQHi52CVuiUZrGi25O1cW201emY2u6W0QR3MqwTA4Rt6zVhMNhEWS5Say1/DW3Z2xk
UdnHsloOmq1jAjAntLIFGbXgPR7rfqdH/r+iz8QeNZm+DV2meyek0SntSLJk8IHKCsMJOC2LqetS
rxSHKsy52wgPzUYP66+Cro4kb6ddFSgSCISOBB67veeZx7gwfbQoLt+TV+UrOsYauuWGM7ppsm6D
u9ObOe5oA0sjYNhFUefjowdowhwm4TOj/Fta0jaHQSZlLMBFKgU1N0Ir8DDUbYQBGbWCsQnyHtMN
3M42UuHGNak/d/RC7JJaW1tlxoE4jS4mm8TBmKJfVeuJTdJTQNGPv6K8Sa+kula1wlBBh86xUL91
y4I9weq4DGvchr4TdFDw6uqgO9/RaFsn3rUrA1/Qtqzx3zcKT1NNCFJUwtzoLHsrmw7ZjYwMk9gl
NTFTXR+qzH7gluSKwvU3VQ35X4/xFWqDiRzTldovKTHq9132J+UztOjC6dVubAJPG0jWxRvL+zkd
RlKUxrWhgPO1YiUYi1sQgBlIeRdsBhM0mjWAxcwFb9+87S9l1RiLKA71TdbF9zb4iIh4MhxMFo1u
/StKwzukrYudEDehngQhbRmK0/GESOPU6RZXiwnUnsBBYlKREjKj2uJILbPhKCc8e01+dmTEdRaO
9D4y6kcdC1bG0qXqsOw2VtlTG4C4aWdtu7RdTd90RI7XtdGQA7J/J2jl5bgagSBRo0RSZ2J3N3xq
0sEJ0adF42rFXphV4YWcEe3LWFwCYxYAXftvRQldWMsPQmE+yg8IBb8/RI6Hzu6BfBSqH08qJKnG
MJyhKKAPQrvkDbHSB/VLE4FDSaWFpj5aHPt1c1HFAOH8gWtTZut71Sj+xoRa7M4YqW2eLh7sIhae
QtH0imTDEyviuFwXbbhSIC6A+tAOQhhofHdi4Hg91Bdz2CdsAz62WhrBr2VD8bdgTrVVhDppG955
uoOXL9Csz5wRSK6JdD5qlWRFY/x7BvuByQ7Lz+g+KIkHEchrXUqN60bIlJsjKyCY5Oia2aXCy4iP
QS0tr6SqNE92PkXkRZf+VZ57qqbs4I3trsArCZtS4YasX7Wpizalo37Re/Vax+XB6S06X0zOOQEl
tBT9hPrZ9sQfBz01pvPFdEpKXhKmMMk2K/sTTlpmuXmyTMfkNMqHGXRQ7Wz1PcH1Ud8BgRj0IeBV
WuDGm6QItoqupJnVEK5N79C2dMVZdABC4LWvGtkUTZyCMr3QdLbvXZ5gaXHRshP16fjGrKhVr9Nk
4o4xgETpOu1Q5LtnbJGl0Q8iBCPkCX0zGACEipzhvgigWgiygsr097TjUQ2hoO6Wcy7eiAuOWj3x
Hs3eF0wt2MDr9gy+g1Gt2S3iFjcwN0EMxFiHkUM2MJZh9EiyLW6acHoFKJj2SMc2L7tWJ+SOBnTn
MUS9S8OHkF3KiF5udJOZ75BjSBuN3EEspSudaiuNiAUPQwsFAztSdCA6/Zli+MKYDTUP/265SVlp
r54ewvHSwY1m4ECyvc895KTllQYREF5hgLKzkLTWH/FaTyt+rHTr2lXxVnlyIPYo0Bwyq3jTi3q6
6Yy0TMpMgqbk6il0G/QNX1l0suR2MZ5/vgNl616VzTIurV1mTBcMs86J/mjeieRErIUz2PpG9Vl0
s3r6XXX2qXD+Lo0eQwXVoZeD2uo97WKhCL/BWWhbPQSDWddNdaLUlCYAe9z9lCsktN3CUmjtnen2
/ZaWLOslMFE0p05s64HU5DgieErlF4wEox2tf+RgMm6wHQ6EtwLgZDdBSFapXhwMv3J2dp2enMTe
BFq8NLzAfBf90NyZvy0pKoQQilrRueR2cxlS+z7EzKmHkVtAaBjXaigBl9ZxuhvJXq+oMkqWbmfL
td9zHaoKoKK+hEaKBTY/4DbEXiivM0HxxmjMWvYl0E+L8Ak5OmHgyI093h7I8E5/HLjkHPGuEcgD
0FFhigV6mSTXsdEfPXn+jZTVq9SyDMzMSyozSDutYuzL6fxKdgpdu4EXMPph/zLpiAeUKXhbu5rG
X4M6Rk5Fg/2onr2vP5vSPSkHcFWFjAe9AHtw/pbp5HqUijgCsX6s8hFLESPM+IDcu+pkhFvGSKtT
O1CEkqQQJofs7PYny4+564BK6MhXbnok0wX1xv61nh/6mrYSK8KfVmoNs/ea5cqdIw6wSefeh/Zb
SD/Y56ajXTWDnuRk6tbK0+tdBM9rXXZx/3Dm02EWMjrCG5T126Fova3Es3DETwFtcn4Yzfqjb2Oi
WIHPUEDL744aD8pw1TkrqmCDFPmSxI53ipj+VQzfV1gapl1b+Oam/j9cncdy48q2RL8IEfBmSk/Q
SaIkSj1BtIX3qCoAX38XeN7oTRiiju5tiSRQVbkzV9b1x4QVfl20fHCyyWgPFpFE/syzg+WNmXgf
UeU3ZX6ITdXaO4BqeffkfMpS/L+xz8e2ytUPurjqT62PzBMeldmhYykK5Hc0uA+37IP3pZxJmZFB
dSasyirCVi5iBmNGLVZRFD3wpMS3HPY5zAOTwrHOWiczaEyOYvHNXx44hkGAs8ocVg3Wp1ixBpmT
rd7jaD64fHhens+4lLNV47isLUm9c6CQX63l4fnV80GBJCQPWYSwywir00KyJXWIU5nZLx4xU5wJ
LoB0M/KZBloR3Ix+mo+UZWYrm8L698EiNxDh9yYfwSkgMKJHrYqt6bAsjY2mM222jIs1HUBsUEUy
xUdrTOwPb/EBGxVYJDlwo5qdfZYPr8T1VpZmd496qe31e23jTWbxCiwkfy8VVqvELZqjtTztiuIF
H0DNmKN+GSpPHSNKMq8JNSV7U+u/CsebwmRhL01oZGGXm/42WbjieqN4EUA1XZugInCJQwyro9cf
qe37Gaiqeucfgi9dePY+4txzLYf23hRVuW1hlB97t9MvsKejm05n6pdBmfaMCdOJG044UESUnw3n
pJiXmLi79eaFROdDDsS0nV4SL3PXDE8IV04Z9OLAvaNwvx4H01Q/G/A3QyzaE+2E7EAGf98vZg0X
GM2LGw83HMHRXm+xPNtQVW8BdUQHB+72KuHEfdfxVdTy6k3qHJedfoI116+1KfdRvgCkYcLRs5Mf
ddmJCP3/feXhMKCzd0SAiMcFs0Czh5rGU5KCDK5SwtFzba4Z3EevRsmGRAX2el6QMM8etFxkP7KO
K6Ty7PgSrEt0iVObdkRjmJ5yIAR1zrKfsh8X80km1AvUEWBrV4jhJfZhBYPiOrZlOSNIKHettWax
GIDOnd5Dq9am7wEN7dQtD8+vng+cP+Uyf+Il5Fz9wUJaX+jVdM5Bva1ihYUA1bJnXwteSa62osTw
6/qZxnFBj9XJT52zKtRvNsDtmUTyeKfXlNtMKjcuRyoKNafhc4ipbw3iYj3i9gHvYnevZQbyhwar
7FBWkmaj5/NY40Oe0zwN03EoyGt1AjgpDq3lmfCTz6KdmnpdPKq+B2EHEeBqD8iI+sBqUSzfe/4H
GcTTpjJm0pSjle80QWNVP7bzycy1VznU6jwa8up2RvdqWzZbKcOBFe0Gr1Vb/9b1QryACXmJm9EK
uQlZoVM7AgIlwDzN7Kw3w/WifRujwfFWT2vHNjgrSiyATBmcSr9kARqCxi1nPZoW1nFVFRenGwsi
6wke0jj+jRiQXxJORhQP4mHzvT39T/Et0G8wAceTa+MmxiULHQTfM4WHgFKaKTb3SWGzUKWtcTQw
d65IoOqhI4CBE7VUwJHGkyowdHrT7bmkYES3LlE5HkzDuln5HHxKjtsHNjrGZkgw0mOGvTaQPW9l
C5Kn9N3wv2fgcq4WyeJB6aGXBiOgnd4KYKRS4MO4pnsFAFuyMVq3uUvSIbDfmNFY61wu/MRExpfc
SJNLM8/djj0Ra5Yd+Lfng0FT4eb5IFC/14BKpy0bw+CiurzZu4psTzUsuy+rHA5jz97S0adur3H8
u4La6a8evjGa/OJL5/aQCfvhKTKkx+fvqpeOHtJel26dKTPAG7J5mnMbS2CirkK2y7Cm4vw7LQ+D
mRggOIjOEgE0URb7FY0HZtuw4g15PXG49nfu2JUATRwHfK7WH/PO3rbEKFgdhxvHTcaufjMDnAsC
aIUNjp0a3G89inswynQzx4t7nzUNqbItmcCPSHM+eh8MgeaPA5dxn9ZFWFBDRx2r+oglzVSxq190
zbWJDrXmjs97ANLTkQwe/Vk/23SCjMyqv5wGKpg3EPWxRH1pysIMq+Xh+VUzHTThja+BSTM9tR84
nmvmEMunRNoMKqxJC3YZp98d3s7ftSaMTR51IOtKNa5mnfSbUXhgeoogPvSWV4caZQ5G0L5TcWJ9
zNFDUebteklYanTvzhQ3SOnlH0jk3YGWwYFRLAHLgXTGKkn9eZ1xdN1MZuZdeNe9i2m6HLC16bfX
Q2GYaEP7UeCzqx1193Fs092RvbmkqADavraYviAzJVjnaFbdDLNhHeTQkl+osH67XlajMSi5pWVO
vXEV5Ri+2/hKaRxTRWa1FFUr9aarIdsiOFAqyTk+8rOrXzCQJyFXfZAiZcJFu8XeG5ufje1PmLF0
SrE5OWf0OFx0Me5z4PlvTkLLJ05E6bnTtweQp0hb2Bt69NMda0Cjg/EYSw/OYoKWVnmoIkOr7imo
OUzIWr+XuZ/s4qrzHtF0t7PuRcX19KNBbFsrAa/Zncyrmar0ZRTa1ckPmlaqbwhonFDiSn1LE+ra
2EIfm5o7fQzykjECysa6fH9uHaB9r4ym8cnAogiO7IzOy+DqEBfdJXDFDSGR5OHYxdcp0uLrHFFN
zQ5u3rcTBwrZQzqNCZAdaqnpa9zNAyRCuI1k4NELLd3de2KkVET9abF172t2grtk4FSJJeunwW1i
lY4ZI0Y/r4EtALdYqiA5Kpybkr7EJHlBMQnwiUIWArxb3PyIvZhZYtXqeXczfHNKT2He0TqZzVCC
4LeHWMqxRUmDtkqczOwceS3m4e1ZFoZNJiCQNGyrJhop8o75vwTUQ+WnAnT0mdiu8Zh9mARicNa9
k0QMEtR4bzOFpjSCIHVtulmJ7+KH8oIstAqYPMwJkZyz+RwknXFFEDc48KV4hIN9N7rOT6vjiOJi
fzylzHa2pkWjWKe6YRMzmQs5DZvIcz0R+CUF+9yI43YhAmCqt7KjbJV5L/H/tmCDkVuvAWCE765G
7pEGOBAv1ecN08yMTFFXXwS/Hz6nwn9JxuCG0bfeUzjkbHpJNrP0ZtymtfYJBto+YBnexFTJb9vZ
omK9E3/F0q+WZNGKBey/d8LSvROpqr8qQGgSg1mE/rPEVpfd6//7HperuthSey2drdIjH0FPby9k
9OTbRPSReo/8Vbdkdk5zCM4gApIwR41h6o/K3WdOcoh5ES6a/QVQyw1RF48I6i3bDrZjQoph59gj
OnFu1jsjmkmAJdxEs6J6jMjHtbDULcnsdVam0IWmxsP3FVWHKGqAHPXJm9033mO2COn5DtcujtwU
F2JThSZp0FUT2MFVG9X4E1bnFchk9lKbvFdzYkhqKv2Lz8V+rpwBip0HVDa1amv93MTZYnxgUPJO
jm9zQI5z6E4d840hZcfojOWyzH3nQ2+f+CiXbzCTvoZphLDPRIw1Uto0kdjznqmXOrXlEuYuSBV5
+ejvn6ewrM2qUB+9n4YyqwPkVI7x0MQZltCRnvPnzAzCy6KLX1JhZAebwj+mvhABYa6sQCNN1DMA
qh5Ka58YmM9jwxjPKkg3PaYmlix6SRhhQdIrt2PgjuvKhSyugawvba5jao8mFnLHDUU6MzbeNSNM
btuGchlbeFQ4L//yuzg4ssnOwrIAMDLEf7SmMjaMHiPGLsT1UnRIRKyl2P4HfESxpWxFNw+u8A6s
Z6eoKKuwW1pNIeAYdATDY5MObLZiaQvJJuBZUFy1YEpfsk7R3xk1n5menDRkNNwxl6CtyxtuAwwD
K+ysxhZSdLmLUYyFy4EgyHRAZ91FoxNmZaGlYp1kxgzPlIwtEFC1NEdG458xiSEVwQV8q0FYsa+r
OKYwaw9gr8+9B52GS4DAtI8c3hx1SbPEXPjtVnhNtmPY3vKXu3/zxBz3k+90r7iGSQqW7vAjyJuT
JJz4j8VsZ0ZiDxHsZnZv3D0tTmsNttp0l06+u7WY0n8Zlr4HP9D87qKKDUmdmZt2NgGy04QQ419e
J9o/Iu3DQR9hw2NnwEDceRdwZKDzfQqm8oIhcfbCTnIHakNZZz8O6HKJuBzTXqQ/XR3sNl0xEC6n
AErRxF+ho26w78m1Ayf5NSvCKU2Zu02MACp6DpJyTn5g6og4/xCI1v4lUQDcHxjjquXocaQRhuwa
J7SNpcz5HuGffG2xqPChne+FoXuhm8f9Kh18bcWEuj+2jC9WRQ1XeyzontX5aG7EYoHCzN+G5NbI
XdOCk1J2tMxiOu+E1o0J2rRmBAztIx6Y4eVJarMnS2PYbeiipuXaRMtpq5S1ox+0xg2uHKhpdsIG
RYPBoJ+dLOWw3gybuhwbsudt/wJ+PD5RbfOXMd+XnyccJOFcfrgaUBmX7uhRzw+it1gcnXKgCAmi
gujF2asscsSCkq1JnsdlbSTpkod27r5mc/3Wslk+cRLI2HlinaEf9G9Z6vVbjrLbRHLx7IFVH6af
TFu7NfC1rTdlH4CldzR0BhsvVzqEXi1YaakBDY6q7fWY1Gtder+K2HU3bVmc/QJPw9xO+a5puoBr
jaU56cSxcFnzkSzXYxnsldTxfM/dR7QwocxOIZ6a0ZoXAcuzumpNp+2ciIh1RyVJ29QZWpX7Q8xE
3bu4NkPI6ZAuNU1gZN5EcXAWaUzrXZQyXpY9KSXG4pMl4XV6L9gEXyrJQKWbarmrrLLepAbz9b5l
7wY3t1rTF/CV5cx4UK7etdgawdr0amsG6u5JDHOJ/6vJCfHh4FhpXnxtDVwrhH1uBGzTzTAK+Wk5
cbQypFInyU9tWmq+2VHjJNfpr/1BC+qfzm75bNFrscXT/auikiDH0biL2z5Yk0BdUwRNDIECMnJ4
zYGNEcnGPtuiMCLe5epsJNhWmzYZWHmpmu9T/wB2nW4Bdhw1rk0lirCPsBPqgqt4Wh66fxU9d1kP
H8ksmv48qItFNfSVoh9q1RGBfzRzvJ+h7FOs9a2EoELdT+nXzmXzIUE8ksLc4chSn7hmXkyTOuoe
pMo10SPjSAFotC9Skb3GbF3X5vQmzNYMXfMpgGPSxqzNrGNOj2lXTAwZF7aO6xo7NKsRn9508eec
wL8V3Q2QJ7gM9JeJuLsF9vaEEjeB7NbsB4dXtHCSYAfqAuxH5yV3Kd2cIE4HXC7V/e3gQBVPXeeR
0QTL3d73EH0r98EwmxY+t7nOI/05bl42N8FJzyK8sZsk5zMAab/hmc1v5aAGUiW8spNlvOmSQhkY
l8Vltpm/d/WfCQbEDRAAA1vCrWpO0k0UXPAppPu4WUyBdCwDBYEdIFAd166P+Mb+YKNIRcs07TZ2
LOwj1sO7pE97Qwj/HqORbMGVYHQtIFUKH1qEN9+00UYVnBTm0SG7F77PsGKm9A3yjLfFVgj2T4fI
OtZ1hmGD2ye2QHZZHRWQ+ET1Kfiep/G9Z3m5yl6zzqmn9mnObYtk2bHFCheCMfxMhdcS40hBNowy
CGPafDFhHpQHBq3H6Ia3hXRrVo6PcfrhGPUvVSsCPAuHrgQX7jowzHWm/xCImz+2h0nGtwsDqziQ
NiY4zlkXwJdKhdOYF+XsLp5Lq6hPzZAFZ3z+3BEkHGdjytvrOM+chbpUrGxbv1XdXHBn/pl5rHPJ
Ar2sg3RVYphYMbVtLsl8iVN7PFtGMp19V1hbhZOELiZ8bMlM3UUwmwjckxkSZF3ogiDpszxuV3BK
odzpVWhTfnketcQ9s3oZeOW0mX1We2CeM+0HhxMtZ5vT84FVkq9a5Am8V6diyO0t7kTmgH+oYgyu
OeHRrSFI85V6a52NgjOiMEt/aw2Ohhm11E66eM10HS5Y3VYn4mdUk2W4MygcKKYhdAwro9k++81S
7J8mOfknPEWd6aqjZu3c2HbCoZBOaJYBRUGiQmhffjcL8OjaLZejHsp4ZRTOfiDDdHQN+Vmy/Xwt
vUC9cCeC+9C9mnalHXs/+Ze5prx5M/ftvF2Ki8llU1joqqI7p7Sq/fdQcdZAsoTs1qk+PYkK/D5e
vF1iZRlimfc70W3GXUp41rrsIIk9j82pmvA9NDRWZVpC/Tefo42GBs4UENOHVf0ZPI9XiiLisS2P
BbZh1MfsQV2XlfjBnjofMHdNAb9IA/MiMxwT7MuYAJnMb+NlkOLEq2ZEbK0j90VJjzYRimoomSO6
DPRrpeFb2je68YF/wtsU7iDClj34ynwkjYH3XGgnmVfzObY8zNWcnmkh+0t+hKzCNB3tsods3XgK
JKR9DDBDb9kSlNQIY4BLGrwK0EzX0odn0LevhoR3XcMGh9CIITXnzs8AxHrP8hm0t5P6a4oeZxID
61HWl4DILkqZMEPQ5uWWWgbIJTRBYMjMQq9qkpPBUfGa+evRdkhTOQS60io1Lx6IvTlpbwwFdrAB
OEjZDorGcsn0dpZe299C8Nb1kX9Na0kF5VhTEN9kMIEgb2tQ4DE/0CCBO143vHyrYI8ENRZnLhV7
62WYhjhWJojII05dshquLSH9ula0R47vV046THTY1Mk2TmibYly9ZyIZXTkvTMfB6F/dhrt20oOi
cZ3eIR8tfk4G6CaZN78Hl7ZDc8FCGX2XX59f6W32Y2pneUi7g1tENrw5c0XgKjpX/mTt8pnwd6aT
uoIMyRnCcvD2Ue/nwPPd5GwibHQi8I5kk6zEPtPPxfV0y2e6ubLMf/B3bqmP8EI+NJ9Kj/F6jJhl
U86OoTR1iFq7YqyfYYbhVEXFMe9p3VnQ2vPCnaHVPT0QejvnwKUwVCCLpy7u/bKfvsxUezhFnh1j
AcO+lRB0pgExQZnlfijafwFz1NU4Db/dvDPXDYcQyUlhheMDg6jjU3cj77Hmi7XCs7n3jWpPwvot
p+ZnvVjhMl8cAY842xHnoNNS38gquITaUYJr3p0Vq/urMGFUR+3GtmtjR93uGeRZtMKuTGFO+1SH
tsL/o1VBR7urBmCy0PZVTRw51Xr9kGwz1R0BQ018FiLqPPJudQ2wVx6HlIFCa/4G0ZWvGcBhCbex
vCtm6GBexkOU41AHYby3mkXLrgaAzDrahzaaL8MUc7TpLTpQa/+1SG0g40iPuV6S6yuo9KKW4t2p
jPRoNf035Ns3y0n+iKzXN7SaNeSGJS1NkUugdt0n8U1iT0d25iztNq8YJtgjiE3NZFGrWu1XF5Nj
6OeD0XTGa8x2LTaPADh2xlA4gJ7qZmsa+RRGet+gMr7Feeb+NDQkWThSOfOB1XLUZlbbvdQK5nQ7
ImFM2MtX3UkIqsInnYO7pjnDVmNmP2vCvOWo66pbk6z0yS1Ji1XBxDcsTUwwmIKnyRFcSCK+RV5G
00MOsm1IH50Zgbn3vgd2e/MQ0j6D5RO1+kX39OKUp/7rVNEAEXT0/81af4atwYSWsDROP+a1CANR
Kua7qR5GkQw3ZUFY5ZMb+kX5N3FcK6y7ZSNiWyepc5XRU8ZUmSHeJrVd9tzTtCvSMrtrKZk6PftO
oU4euaeCHe4ogQZ7Nv1AtAWnOGGNZrJ0riJIlZ3N0JySOFKDBxnl2R2HCVNRT3snrgALZym0aO32
dx+0ip5QSKP1wLFRqD+5Oxd7YQYdrAydYV2TvBha/zJ1WAWHtEeakdhmsCUDhaZWcW0aHjrVU0am
igjD0pTgzlnWOXCT9PRYCd9sRpoZ4upGFohprFvEG6MxlmncYu60UdSFPWztru/WlGSh9uaUmtSe
ba6a2Aqu0XKXlVVcQyVIfkVyJJ5AR4s7sY3ATE8dqDHEaxgR2bboPHn0gvg1Alw8ZVb5XmNUIMU/
fLeiNBhzDsSglwdfY9ydQRrCoumsKx9zjOOC0RnjDl9IzXbPr6rX2MzNt77UUX30L8Z7BUUB8dEA
I3mug6jZVGbLpoEh/8YNgK0SxzJeK6q5Nqqou83Ua8faTpp38mQ73mL/zGu37hTXuFoOO5P/IM1I
bUkRGC+mZ0De6EqEgAlv7GREMjTsnpLHJrjnqmdsJdtjqrF2RNokjpkD7ASR5DqQVl4z02DGbjaw
Lu3uXZXyNc0LgvzKl5xRyx++YQqShASgHSxyWHQZqxFyXPe2YJ5i6GwnAShuESz+CbC5J5Ld/Z1f
8lzlzEmMFMeiex8sh1sR4LdswfVFqOlDFIS6Nn5hdN3DJiPwDtLD6YGMZUYvdkHEdRdluXkjlfXP
QilhDk5EMiKbaA78TUQw6fNIrdfRdge0VCNfyuTWwC7ymxZ0ch03uDLNAUiWGPl4YLNc9fqgvzho
8xtGnZwAfRliabZr4a5tKWuqKrr82KPRr7HLDsXCzM7i32MDCARLG4kWyTqfpJrYCB8OYl/343Zk
PV3HLreVxqDl9mFFYIspuY0vvQtSGl6ivS10eRgAqu5rogV1o9NUNjViIzVB+ZsG7KIt+mBjEzAP
c7c+jEuHpYJYuxk7EBdV1R9NXX+fOa9vZl1RzIOTB5rx4OxNkuPcpfn5vMDxkfloxZEwgINZBtpS
Z54iVW0HSRPhJNOPREvvowX2hS1IBEYLK3bZdNGBPQ+Fbq4FK9dmB2cs63DqrOWSQNBxhoa2UV3R
SwsiV+NLJIvytriWdvzdSFg9Ez0Gtj7A29II6zlgYlUmw65Jkq9RWvFWzDnpb+6Do+9z19LtHT65
9aA6Y1sXBKrKYGCibJvv5K3WHRPIXYQJ86I7Mb5MFxcDZ/qVFWT2SUynSE7TgRf5Mqvknc36G8PD
d7tgWy9GnxscFRWORoeeFyQJJ+9WX+uaM2+AGfp8al3MDlXeR1e7J97g4SqtnV8Ox7BJF0dItHcj
zkZ0W+wMkUNp0DgJeiEsxWm8ND+ee+Gi5Pf2xwF8tWLPP9JBsjVpdNy0AxSrRRHHfZd/jsT3CtTz
tSu3LpHIg15z8G0jTN4OOraol7Ysy3r8xpfcXIsyqUNSIKFQHX8mLSL0J8p9QMJx+T2gqf312gmU
pzTPlaphuUEdL1I/YS0+9rEPEoqBIgckUGGSTt1onucPmWM9wb1H1NWlECQtfaKXRjyHse0zYiD3
5Nlqw+EpefHVcE8q1vep1T/rMli2wLkLmPt9ntjO2i2Mpzj1Ci6L+DGxgiyRYDvs7PFIeM05EEPi
cEoEykLFv2s5W7dYAudTCZMi9BJrZfOyv1vKYWc0+mFic5uFUjUAFIJgU3C7hMovpiPQwZPnucat
yzQo52lx4DK9QChof7SuWWMNX5g6/vQbtqa7G7DbEZQZ7r4hkuMQTN6FSM+2r0R3LGwtYXUdzX2q
18Z2bDxvhRaLmMELMsSFf0pKTx5E3KKa+3CONDtUkI32RivwDmrxL9F8d5r429Ad9G5TWeZIytCI
H5043CWHHvIBtTxkc9oiJceDLP+iozBPKAWnwU4DSsLpbihK64fXIStOq7pLEmyueJzKxj8UtGXC
HeXWPECvYnPpvutkhBj/+5+4TAOstuQKnSbsIBT8qIirpXUatqaq/6YJTWJzvQfUJF8GIpw3bra/
nNm6ZqXjXDUBW6rPTW3lkpM3BPdhrW//zZrdX+VQvEMItCfHeaOOY9WPLkFZ2JGb5ylRYbrQ5tS/
OOVfR9XexwDdGbftCKXH5l7TCbek74E9GHKAeHSQEdGcktAtoBkq/aUePTqg8YFR9UBDEMCLmjNI
DT7Iw/eULFQBWMw4iQAgQSpoIZvgrSZA6uw0fyzenTrecXT/8CeKtpDwY/Z5rXZj6HXysuw3mqJ8
HXx+SMTsUlhuVMB41U+Sv8zEPj2MER8MFo0DVTUBqkRN7jejN6QR4/BWIJXnkiUF3Va8FZi1doo5
pcH6UdWtzmEEuUDaaqAGQXDORAigrjVvSvg6lNiCWiCKXpV9+HyIewfF7flljZ8s9DubNj+JiDVU
s7mOCVLgdqaGdkGRaP3igW1d2YTP5zVj0wNxmJ3VzBHeWj3eypoT+fPf7L0Jrsbyr08RJvi+Bg9H
JhXTBobx51fkinCHPp8rZ8h1UoP8p/++2zXUItsxVv7MjDVMbTw4lHMcRkLlo226YdIjLbH2Hm1/
cMMukcQMY0r/OqzWoRl7uC961fG5W54/v2o60973DjPjdlQhctcYPr96PgDtzEr6MA1SQx7lDSMk
OhTQY9vp0WegDdU1xYKwsqfeedgk8XdpjBXByhOf9CQ2fKjJPWUPmF/tMiof6KIOwexHUqn4onnN
smyn3sOUNhlm+rA7vFp7r+z8h1sDMYla69arIT63I1SYTEaI7a3+yH3GC23n/qyShiZTSoceumMy
arFTVJLlaWv7/zyUv1ubyvLdM7EyVT9HIjsPB2HyTACem+XytEReo9456riPeOYDTYd2hWw89qMq
T1YS9Z9Z9vnUJAtpm8Cbidk8Fctupp8x4fa4ovZl/u8FiDLrny9QIAH7ZmfLYwPdy7/0SqYP1jPj
SjM7Gh25oU5Y8sXObDYk9JdvkrbMHg74m22bOvWB7ZhL3mzUieLDu88Da1gObEBqyNp9Zur9+Wqn
OTH12SMY83xqEVDa4ivS92QGUr2RDyTpP2ZRjzdZ6PVHs1CzFsFUG+ElASQLtuDPhrXvckLJmbCR
H7HEZqpK80jCIPuyuxjYHQ411dLGwNbxVyBkdOk1zpLdBAVX+thMnSXkaTvwbzy3TGl07fx3j4Ii
b/m+iQignJGhFErBxrai8mu2RkJzSdmfnk9TpEx9tj6Tfmi31P/GawAO3ko2mvdFIAdCyJA5IfNJ
+6tgxsN3097E5CPjfe+RrlBdzRqtiiMiVHIlVEh2GGvWN2f/cG5TCIpJ+j34BpAOnXaFpVyDooxc
rUUynMhy6XdhZdNVtNCp3Gzwv/KZg6uhWT5AEtf/Ivtf9bb+cBOK0lPlmewx6uBLw6ewbqvUOjug
DdfYCEy2PjVllA0eN/qVglmYx8RTzmHM42GLxBGsOY9z3xHNvAMnfmxn2Eyx5zYvpl38NJdwrPI9
Tjpd+sOXLuDcoIp/pEGF8GKmX2VqHghJvrBrmrb4ZnjXE5l+p0jia1EihtsjEmc8nIDBFWufmCx0
GPeG4xSAQke+IpiqA0ID4soAL6GWf3uNFoO6nudwhm+DeSpyr4jXhNpUG0aysr7a0kcmypiYZJZj
fhmt/3uoJzLN/I5vmdu/xUJpH1CxNqLI2O0ZSKOmWWAmsHIaUJJU50CNKZkx9ZZPzL1noHrtAo2B
bUSZCV7oNp9gPefb52sdz3a/mUn/kBrlpS+jTUeb5Fuvqht76Y7uLT1AxHXs90inDItpImSmwD22
Lheuh9XY0/Lgm5gETezpuGBfl87XNn7zq5GBp7NcT22hrkRWqjciQx9EEabvZOZyaHEIYk+TmFO1
QftiNVv3M+EiutKzM3cCRv/L9+mXggtijv1Zr+PyMxqpi1y+n5iJvu9m8J0WN4U879uvOU2fsx4P
5scnFqby7Gh0Ijz/MqNjy57ZTXI2bMv7RNbGXISduxyTR6O9pXof0Svc9wer7oZvhcfQ7Vov9IMS
uc0O7oOXk5CdVIBCG7nfpt6DEp+4NlO9bd4i3f98fn8wNZtdhVGFidVVj5JEWIwX8FvX57VMGNHE
diO28TxJ0GBlxzlnUjtZimPqNPGHQLc+OcVI2fbyP2IYwDixb9yT7PNLRmPcmxlFFw++/jpuaYUw
Jccf5cfyQFRy/K5JgmvWlsh89NGXjn3QkEPJnyXzt1XnL1wjFUYjB2hJY72lk/wzc9o22XZPds1U
I4moI/c5sIv5beqBMzEXiFf+pJovDMsCwCQONO4/1loTLWqE2330jw7i/1eBwwOvPcJxW3HzjLjc
HHIXUJt1se8sca8Lxsge0jyjq6l+q2CM6tckm++Gi0PfhYi5qegKCn2X25WRXem4BvNmZeI1H7jR
+4n5mnfctOXY/4E47HznaGZWz3un9SjSY1XRzm4LKqIqzgcpKUnu4Du9xUHQy+gNoWUAlgdyh55w
91suY2NB8ebVTWP3lZTYdw+aaq8va6nV8Bm37MWdA4mDVc//zrR/8VAXXyUL/lHoRrV9fltPxEtV
tOIO6sSHjVPB869/IrKm39FEV4c1MluMM+l9FPx6ZjMn9NY5W2gswTb2RxJRMkAxig92IWDEM9Dh
tuHNx2xpOzKgcn3h+CbJsbz2pok5w1hiUC3L5ki5ErwZG0hNrH2NqHuHaJi0LfyUiHy9+EoyhL5Z
uONLYiV/5nK4IWQzrMbUAmsNSAQxP9gtlNoCMhDmjmqQeAVFgBJxrf5uYyLic84AsLTH+lvTpntp
OO3boFQSRi5sGU4yB5zGbE5MPnUJ6CjL7w66ZlTfyiFyo53h2yDHt61N8Ki+tz2cuKl2D4mREDfv
g/l7EtEtsvL2PohOXlpm8OuglfM38gV0Q1lhviS+cregrD5/vlbDVUupNOdmtikSBNiWnDT3vy96
ErGBwEEgX1ZMub4dzQr9wdf1L2Lg7TpiqCVT42R6dFDVFZ/fIPCPzhiWFhJQanEli7afN9aoIGM6
1s+KyBgQ4GWMyZWjJUSGRf3Zqk/pgTOomY+GGOcoYKud4TsQuDnZYoGk+dnEDrYBvbCXOM97L0vO
R5k7bTv4BkiE5rdWpeyyIX88f3KSDs1ULRRq/72U+q+sAtwy4U2v007uRi0/cRrADJBOf6aMjiXK
DM9SMuvWqMOkOuhUmxGGf1U/LKccd0nWD9uUyoiVixzGdg1ipbTab3+akRMy2zuASPidprgV4sK4
M0fnSu6H7NQ5LA12thZL1e0I7ZKxrnsYJ01uY9YyZzb4yzOiGSmXc9EO/2PvPJYrV7Is+yttOUcW
HA44HG2VObha8FKLICcwBiMIrTW+vhcYWZVPdKdVznvCR/IFr8AFHMfP2Xvt+oCcTG5LKGd0lCjD
3ZQRaeixXfaaAlsW4h/SswdWqZBRUVljvDC0xirGbbzFTdj1HFxdePoMilU+Kjmfvq4oN8GPpbX/
vew9NLRZss/8PD4ajT3Tg94KtNM4H65nZ8ToOOsaHLb/6BARhJRYr7mNkCDsS/ccJdVTmTftvU6X
ca1gl26OQrz6XnkXBznnmOeuPAfV7ILIGtgcH0SjnlWHFpEhPBVLivGgro821S26hkAdUl7RsEwP
bCvst9Hk3k+Tvc7rAR0jnQZ2fVGzHepxXDl+cg5slwkwHIixxQBNr1q3Y3IF8/eZa32Pru0FW+cL
yAoyTBUiLC+fm2sfzMqq7ah8snqEasi0PzdlvY7KhBb8xBLNtOfJL8jkMo1PSjzIRLriNqnpug8O
MFHcb6ArquZJhuWGcDzzobULrk2TAUKX+OsUcypgGVnvJ9NM9nFlNluEOdyB22rPDnpgOmiax2wC
2tpQGbPVxopvDzEgnMR/YyN3jZWOfA41Tpgyyms7IegoEYh3l2Osmyh9rdPoe4hdAO97ekL0c7Fb
TB1c1ad4xojsJigjHL2hAYm/C2A1LECFBn/5c/uqzvCH+gTlVUiL15H1JFqD0ttwToGPrjzRnX0Z
SmiEOLATUL1sZmXnPLl85v7SyvCa8aUc/GLry5j3Abr8JXRhYfNRJdS+h9Cuk1U09C9gxNE15xDg
AvyKXLDLkKUwkh7dJiCJhtXIWRwK4004cxnYxFTQdCMt18DevrWY477ZjsCDs5i2JxbPWRkx0yso
CI14YkAvd0EDDZTukXrVBjgN7d7FvRHfIibLL6GiIo/N3HtrhXgOkiQnlYKdi8kyviXWJFsW40Mr
q54lQI+bXJXfamE23MlkerH4fIwY0WE40xtzOkolDMBkgxh2uGq8Ak8Di5Fusk+nNdiYWGR+pXFf
4xc2MTjYSbLJOwIye5O6kC7wNZ/1FYMjeKPOjBnq2mN/iPhBk54Ttno3GzmOYuC61wTyfGbAlE9G
qx4D/Mp3JQd55fr5hWjginKukWddFfYZ5nsDHb0/VWCO37xMx9vanKKTiJLmyC0q37Q5530ZEgSY
jdVt1iu9nZwLTZj+AJqqflh8/izdagjLa6s3uCIAUB1qO6uo5S21gcF+xgBBSm/8mOUIXVV4Lj0X
XpPzRg9kgsHBswTdte8DpvXple/9OSIT6LlNh55Ts8YkWxTWpVhMZi5/cREDd4AhMD48P9ykuTXt
Of+mFcWYuS7DONqaPADa/AdYewc/zKKrSWK8Ix4lL8hcjpsQHIdf5luqQGLFddcfY7v7ZOQ6wPlw
FYCChqlvcfCo4tcDmIdV2BH7UfmCNcv8WAKrDYcxWtqgJO7Cw2xS23qMD1Zln4X0zNN3HKPtDXpD
OMa9+bgI0qKllugQ67VzinGM/eVMMuLb3JnEfTH/zxS3hKkH6jWGzak0PRZni+4TbCSjoM9p12zE
up4FCrSoIjfkRHOK4+AZP2K26jum9uAsOsSUY05YWZUD0zB08g6g6sBoGzI2EGDQbzmxowREHLiL
nMiJjsCe+RD7jXsw2/11rZtuZbA7AKuJCmGa71XViEvVBxbKMr4jCRx01qbHloyjGtrNbODClHnk
MF3nNs/YnEmMyg+9GP2NQLJE58/AjR+q7FWHKGGwlBYHI2pfmtTydq7FC4qYJBd2c7QN0TySa9Nu
IqO9o+hvdgNNNzw1MGI7VLhNNLxb87DIIk5GEkhYYNPPgnRlpsqvwgewS7MmZMpAxAnPx2mLDYKd
cSUGVrC42BiEKW4EM9NLhV8RMzEyzRL01SUPh3wvHQL4QNAiX6NQNxi47PE3Iikekvuvd+ehFVwW
SKJXh7ORjMAvFTMa6ZotdOMK/Uoq7kuPTE42Cjibl6WW9h0w4HpNBlV/1n3OSa1pLHw9BU6ou5Zk
QG0Y7W0yT+p2Ks2PWsXFqyR4g8bSSnsyPo7pQAAFZWmB/5pNnkFRuWzMLcDZq6999z+3iAnqsLMZ
z/6aMiWryiPclGjrxRT/XdGQpgeD7nWsEpYcXTrXdb2QgQOUastpZQoEkgO5iTtTDOl+tMrg1QmM
M8yv+WFgeIqzxs/3OWnQRHZQWEE8P2QGEvPOIQHUEdBhQqBxgT5xXfsXJ72dcrzs4+iLTdxvTCM7
06lzt16vrqjyUVe3xQZDHFG1bV7sy9q9alk+z6PmB17Wse8+opwpB6smkcOhzTkqDdxICCdhv3cI
RAr3y1m6ZICbvKm2IxEKzEjR8XvDzSKMlHXHqOIU5BMnhKDdU4TIXv2wum7d+BNKH/Pwkj4EOdD3
c08+Y5D+9Gk+HMgl2k1T265bC7Z1RyaGkzDUCrwayFZPg5j7UlT7a6z3hOzVKGEJA/9MOjaONClW
EwKlfRga+Z6hGi7mYFjXUAr1IsvKaQn0LYeq9zQ6TcmPtLj4xBEHQ9vOtvaYznAKt7OW9i7Jk1eV
RJiOGMutWrLHqNrUXTW4wRo41iuOcuPkI+Kps4c5bjj/GGrRyeKQGSX6IEex5rUjDxRT1Lmh2xxq
I61RbtEOyRVGz8QQ7S7iIB8AKcRi4iLA5QYMhJRKguIUoy5utwpv1AZQLq+BaHX23IlEBj3rqxow
C8OQgqAfl9hFPRfHvJ32RRuxCsQa0pp/P5b2ZuxA33Tp4J25GzzBu8ZeIyaK2ZykGCdiSwpqaRvQ
pXqVYMjyisXaSicUHGCm16B8Ntq5MYZk3BICXe5KY8Smor4h47gfi3xjJlA3HIuY0/AYJAohCAPw
OQkZKVndZV4mQWZWw3fTZYlguF3Hb7r1waHkhNOylUUaa6GKipeJGZK8kDpjnRLjs3rr0TfiALSY
t4blE+6WQfa0zvVp8Jz3HuQcxat7YOg/D+6DHcwoDJYpWCGLxWDqrLyyOYxZfNsn8x1uvGcK740J
NthpizfbxsZcBP6ln5Jj3V3oLG0rglG0gENpp+xtxuQDKySEjyiAmJHtddcau8qKySOF7tBlXLkm
eFAPOebKSlM8otWtX38nrSDfd+ZIS9KRJ120B7Rz2VaODuGpIcMJj/304CPUJBnHM2ETO1W9G1Ls
cn37oXO0h/ko39GC/xi5+5YyRqeEHZIpym0en8HyF8cwbl8kUvw9HyE8TO7X6JlJ68qqsxHPPbou
D1FMSyOuUe14qthmc2FAARbZNF3l+XiMBEfL8Qd5DEe61jF2OQieptwgUCPnzKJc5z2Mq7Ilo10T
SQ7ndpaivsR5hJbfwJQg0pQg3P6eyFLIK4DOyigC8kwbc1UO3raX4fKyzG1a9UgJZ4hVcFqcylv6
F+630U6/27O6wthMS874RgXZ9YUFx2J6Z6FsVi0apw1EBTI33e6bjbQR6VSwBTg3czIXEbdLuXYH
moUmdhzmPQXhWfPeauy95Q4FImhOJlh7FJjNuAmGid648gXDM1zSqGvJ+5pLf1db2aUny+gk4Xmy
XCJmZn1Fg86rV2WJRHT5kAN04jWbiU4p1OBqPo7kARKUdhewzhtj/Jk5wPJRQp4QHj/LSPg05RjF
BNzVu1d8A/W6mr4PkQGQO2k4RckUSBxr27TBZxvldLrDyV0DT6LE0+Fj5geIO1HD7FRBpC3K8Alx
1nxXRsnjMOS7HjT03m5oH/eEyDKcFcbabI2K4ncPOPah9MZoZ9Ng3RQtVrCZMi6+BL2gwYZnc1Tp
qU+JCxt0e8VeDMyoJtAXxxsi/xbKk1+5rKEWMngf16I3aZNhMPHSKVGvDw7tYmH0ty49gn1TVT9r
16jXSQCShjiltjSRjNbMLWKq2Fl5iHbbCwCRDUFdDBQUedTK/iCgq17F9U9mmuCcBCgkPVbPnu/s
pZJrKtBHbebvjUu4iS2/gzTrzCtFQVBJ9JD26Owc06RqhVu4MRuyy9rwaNXo46Pyw0V7grgUV6o/
YXHwjaNXmXeFBzwkYMBuU3G6mXyqwcgwBD+XenpMcAg4nEWcwdxT+gyIcNxkHoMjkwBuOwNdaE/P
gNx0Gn8rHSpDMQgwbRFCfN2+Z0NTsFvNSQwe7Z+OEUI+dQgONo2dRRdhDYb/XMn5GMzhNuLBaaCi
4uLGXq4hMer5Rxo4D+k4/cA9Wa/SnIkVWmtspvDrae1/EN6drw6lqylNIRAwq1TXHeBNnachBxFz
SQVtaIXifiKOFmMGZgli7QkSIksLewVzwfn7JJ3X1OveE5B3th/8NPqMRxLojyPJW+mfnBGvBDoO
uQFvjMV5fpOKZd9ehpvwJ5j5FHubYfuVp1xCgBDLtkZTAtgvgq0ZfEctUgEYwFELd8smvjt8A+rG
zSwWnN1Mazurw9g6Zxu6Ic1ODhq+wDPtp3VkeyWaYBynIvQ4Datmb1pdvJ9VdiotBUXN9e5Jilhn
RAWuO+hLjqidzTT7N4Gz9Fy1d29mtJ81k3fukoOs1i0SmuzWSrCu92ohM+3ILjyFvf5gwnRT6ry5
0LKbjmkmzlx0SOZpwjvlD/4F3DkY9KG1mxtsUKWOIZhTYbLSfR8Lazw04Ot6S3WriKuSja3hX4XJ
VgcI3icdZBs7AcekNS2DYjCu4hTDU4aImGlLTm7rhiOEB80gQQ4jTWbo6SAVyQQxFOM2yD8SIpw3
d6EmdvH/B/3+T4J+LedfRv1ev2fR9+idcN+vB1sCdL/+4lfWr+X81VKWoiHqSFeYntT/lfUrxF+x
r9rQVW38/5qhzn9H/RpCEegr+X+msLVnOS5/9Y+sX8Nawn55HO0p4XqCkOB/J+zX+V3SrxaOJXhl
Upu2J7nslpf326Rfo62l76juzXUW6NDjyFa7T3/8Jvr49ldu8P/Ku+y2iPKWgGCCiX+TJvz1HLwT
V3EULNO2eMG/ew6QqXRfiffRObmFiVZ7hSKDWm5j2qc8qbdWGLqs6fXuXz+tZf7xeaWUjuvZiuwJ
JGRa/f55bTWZVuOIzyoYN618UdG3CGFg1HzD1kEuOvnl5VMs4n3FLaUavA0RHTgD3kp5lgUjjRN+
yqjdtV3x60L6GP938LP4vxwP98+vyza17XDslZSW5vT67THv4jIKYsP6DIhrA+4BM9WpiPwp8aab
iG+wHpz+9ZH404csJfpmQakjhIDauxyo38Q5j3ArEM7JT1+XxQrlyqc2YzwzS3X27z6Rg4vZ4bxk
0CIt8YezyY3yJGrrIFgVTnK9yEyZWa+swH76108j/3RGSUfyDMoRTH6lMP/wybZz2Q9MsIKVEJ+C
cVCtYHOP0P2IXglquA8uUA/4OL6LsnJ+r+oBdRF7Kz9ZJuj9c29aRIBg1pstcs9SgJndczm849OG
qqLRVnzGwoZn0x1JewNgtoeEA1L31XVifERARNB5d4VgjxPhyCsM3FXzMZJLTmy3+dfv9c+fnWNr
hKk264HyTOcPh9ScJ6/OG+RImcMwMS32SGSQMZf/9tO44M60toXtEkku/nROugNhJVwT1kR4LVov
i2Go6f/Kiv9/nvl/fjM8i0JDIW1LOsr5w4mooIlmvvBomVXXvirwBLzKftj+6yMmxRJP/s/4chYc
7QjPJGRc0BoHTfuHY2bDPGH7BWfD74N8ZoYyzH597Ue2jvZSlNhjbVz11rXvNYO6NOS0l2cv7D1k
ZUnvQqL1Qt8+Cpu0uR22JBJNMgOd+xXLdQW2ui2KqTfbB1HNZPhshdvX3vQAxsakgc3uso5jd+Mp
ciP8Dzr5E0rZ1uv0/N6qqOh2/lyo5AB0izwHjMPMNjUYbuKaC3tkn+BWfb82bM1sKyLZCMSCnrR/
1Rky9/e+P416l7MperH9GuabMeFvXBfAYH+MLfutFegXEd8Rttw/lCY4Bj7MzCoeht4nu63KEuw4
Ln1emoohTVyMdSWzHmFB9avAlRZHl94YyE2DMJdjokQ9M5cmYA5dkIR9v89MerMbwLgTs3gwiSRS
V+aQH2q/DrrVCF+YUb7rM2MLBnRk53YUS7ZOZuLsoTLp1UHmauB7Z0ggHzZp3FBNxtIE25LyINsK
+pN8lo1DNTQ6XuQ+WwgWfOTOidPsCoTUaX6o8BRqhut1FIP5/smAk3YQMBk6TTj5Q8hy58opkv0E
nONpnA2Oi++gTH+EozkWa4imcY7PQEzwjVQixqe2wC+EiDb3vmM/zv0tiFFj2JF4IfRn7VbLbjXp
hLcGy9y5u6F0SvfKCOPUPWWch8adMtEYf3exTWJv5HNsjHfMx3712HWRcD9ixrU/55rOtZH29Qzn
Y0bLCGDT923aX7pIUaIm2wbFUHqD7oP3aNTE7W2SyHBC3GVRgcVN0ktq72u7FTi/BSkAz+Zc01Lg
W7/GRAIvm/tAWR6IvUr5aJQ3h0yZnG5UuIUSxgm4GRAdhI+Csb7aNJ6FPgOTuDmc4gos0CZKkizd
15bTeT/ZcxoM1YQm6NxwI4WkIvabaZFvOy6dUvRraWs92uNCkOxlI9Eil5nnOmdkflbxUZU+irUN
pIa6eZ8ak1yABJzXhGq5GUB/O7NDDzNNpxHER6/Rj0KCUAiv0er09a60h0p98wYaPYe8Bbf+PnPR
FmvCZ4VPY4PsCjj+dT350XpSgxV/Y6fUyFPloythNxW3fvSkGb7DvqDKiL6RsM6pPqfgBteyU5an
sMhVcZit5zEI0HoNSln3ZuRocWWwTfReXEBt7MlgeowWc4US4qAfRD40357UmQBY7HvhTAZgGEeq
AxN/6G10/LlUzISIJN9Fi7bi+mpIcGsjYr03cIRQsHKZoEkOA7N9jOiu0HIstLhDWlwqrktjyOUZ
eYdX3Mkxdsct5X9Iq6iscxq8ftSKi3Z4LrLVCklwWOEHqqTzy0aYXZNZmhGACbulR6lH0rMH7O8U
OAi+KlzsYHW7TeAYqX3y6AkzhU7cBDc1rZ3PfoxFcMKYjOJvjmIgv6WfoIQjMUb3jyQBCJixc9ro
Q+jlmbs3S2EE25St/10rBhUB+DHs7AKv1qHZgGV1uIUPZbITpB1/bTkV4ptxlpHHjMMuLjRvtXey
s8Khrzp6AzZtocb7usjwYym/h3GklCJCgQCtN1LudHU2J4C0uBn8JYSjIN+UxF4cIZNZRHJbd5D2
Ke+CeN+jVBPboK6j7zBEExOWEO2Fl9kgrXDb1GlTncN+NvMb3xrp4w7sJVNQV/UoMPvL0pxL+lkS
UcMexJ6komi80dWbrs6qd6J/lozDLrL6K78IFwQY5J5+S9rv0OxGuxY9SNsS+oZrKb8DbCDbj2Ei
1x7ig7AZ3QRTCborcoCrKprlEZdVn6JBQDOFuCzBu7uVdei9G5aFadQF6DW8OWawCCG6hB6moLLU
Z98ptPWpUwgs1xAbWnDTdTSj45bO/EzmeTWfEFuX6ZM7GwOfrSsdgglt+aOKkdBcZVE2Wc9+5CxT
vkoO9qXkEvUeXZNA20NRjb14giIYeBOFj8LSDcbTKY2t6Mugufm6Y//H7+qC5u//yc8fRTkRCBG2
f/jx749QkorsP5e/+e9/8/u/+Pv+Z8Fm62fzx3/0u7/hcf/xvJv39v13P2y/Nmh33c96uv/ZdGn7
9fjU7Mu//J/+z39s8x6n8uff/vJRdJgHebQgKvLf7QAFRf9//Pbx//F3yxv4218eyvc8+vnnv/i1
Z7T/upTOMNksC7WMSdn3X3tGQ+i/Cj4BfulI2xPWUvow/2zDv/3Fln91Xdd0XGUv/zF/s2e03L8q
0zZxOjuKUtIR6t/ZMtqWlr8rsBz2iYTNuLbtCsty2dUt//83G4pyMhsGp/0na1pPngdoJ+jrQMjM
tL3PvfduCMBuOTsw8/mTxQm0EAebCGJ2IaN2S/t/vk7ILxWbOcookXzE412WH9HojXh/wgJWg3nD
pjHeeR3j/tB+kFqwtEOqVB28gggJW1eP7oUTv3oChbx2UkO+dAbmXBdt2CZRo+bemZrvFgLnph7y
17Q3DHiowOVbzGy1qa0nWzjkzsQOjfZaw1dC1LXqK3KLgxETBaJ+sZ3tj7GuplvM3OImKK67zBhv
+zZ7TrRuTu08ezdVYNKLT0u8XrEVndKK2G1uAFdT6idXOJaSK43HqGiDLTEoCWAPLbdMsDJUdeQ/
M2BqJVfqq+s7yV2fyPnijw6FEJOFH/3y+EoU3k0YwXjsoII2LEWrPOpbQlmH6GDaWYdZz42PIEMR
8TVmuTEK0R/CuI/3tmNCpF7+HvHeD0Yg3fHrJZdxcm7CejwYLVEXpszKI1kOyTUqvWJLQ/qmnI0J
EWHAbW/CehtNuG6DaCySXVza6KVd16DwmYzT13eYVYzTaNnk4sqmRVpT65jljAiEqoGYSrNsuqYO
nq5bqadrs1XOmTAqMvoMOnpVd5u06OzxMX8b5ijdx9ks9x3ylnswnLKldFyxC5K3ge85DxNIo/XY
VS2ZeV34wBBzvGSOd5vGrdg3iJHFxhZBfTCIRDl/fWnjnFafb5/S4c7MZ7zZUWK/6Hho9wW9t62l
H2MDQKylsQ1EpfNtiF5ter9TnX20gun7r5cpgUtU2s7XhqmKK9OevF3Igrt1fC9c516l9tNCErUi
5dPWtZAhkrC9VQbO+q9PUXq5vvn1bhC+hsdUNPltW3N7VxVkU9UgAEPs4ZPE2RmHxJ9hDy1fyhg2
3K+XYGM231Qxzp94nILNhKn7frCPORspwm6jYBXBPMgZx38f4aAWDozVcLQvSWwzZbRhUSXAyCHI
g1RGpNDcuJimrS7lHNT2UhtEYIU5nUgx8DD1F/kgbp3qwhjP/lE3LqpapnZDFT+pauDOC5JyM1Dl
IDXNPux8XxY0bc3aDc8z3K9bzyXlo+1tgwOOrmurw4Y3KH44KEchGnTE36EwOf06Ijhsod8AtpyL
yt0RZYCdXCboHVP9bPQwagz6rjkqqutfP9mxOGg2dWsCcI2NTT1/yZkcr91IPCVOnderEKjoGX4l
yX3MALeuVdPnd2bzYRgGxOXurx+85de9SRipkXWE5AH7rDzxKArnscOXvSqsBl+wtstX3am3kVn3
nY7STz1SBPfLTw60HEYmyXD49VZ1Gjw3Y9fcfH3xSvfWrSl4kRqc8jhXGMS7H15skFhQ2vmB3U1N
lE1brbD8wZQ5yKzKb4smBpbWJ9nGqL0YXXnRr7/+JZgdh00XcFUrqYprxoRbhbxqct32p84/wwAG
/grc5jXhA8PbNBAA3ijh30c5161KR3kFwOmFjyjd41iFW4EB/TtLi5P33xFDOhu3gv5esGtYWQtn
0mjdH2FsVVtiTpiH9sp66lL/h8qof0p7Gm9duzojx/GukWoU5ykFB5B5zvDStcO1P4S3iknghWLX
eUiC4XMiqW81WH1/JrGM6Z6Y3RtaEZrkeBT3FiFzODnGi1lSQP86mi2gIvRiXFHuWIfHoVZAu8L8
1h1qAgsByrJQPhvw/En5VEeD2PlT3ZjFBht+iJu/Vg+YF76NSZKQhjihA841iSdd6AOCKTUZMo46
xB5jJMShtD1Ra5CWiyYpir2DE1rNzVzO03nOTRgwQX1Kk/bTXC7y2tGsd1+rNwq/5mCP08Eesuy2
I9PkMYoDRBXJDfVVtJ+6iTmaHZUvHvCSNTyy5kD7eIP5oL76+kKRqPee+YKOubPV9dQEQ7iWjh+f
il7uWUBIaC2bm9ibGwDtrKlu4dTg2LrxkrDDWlWJA/hvwR0OXc4WfPKt9QDF9AHSyROYrf5UjiDk
XfKuEYrw6oOWrWHVottDtR0JEg+G6uiO8x2FPBCdQjbMheoQbyKz1N4ubr5OPp1v54Ilmc3b96Tr
SJyzypPtEQ47D3Z9lc91w2WNKX7Bo3mp0d7LwTxreLOsjCyNwNeK7A28yQXlC+7rlgRA9ZG5BrNm
iyzOEiPZDkoC/iDbbbdSj4zKkdE+sX/iDWnCC+Kovm2lYH3V5fQNEdCjH81QkdNuuIRDNB4S0Rcb
ycVru5Z7aqq6QdRKaqAhgtcR6a8pIGUvn+vYpwZiUlXvIa9wBIpxvIuRj67ovxbX0/LFmQ1CHZbW
H+Lx5zGM3kU5V99Muz+XDOBXkpntKSldQRykhOUzJvEmmKvpYQjN68SbZjRd8VT/MK2TGRbmLoR8
vm8SDI/ZHJ+aCbSJDF8cXcTnzA9HZlAk1xh904MiK/2NO3jyABAK6qLKqtexw0obDPqjoMf5/rtv
goU147ZWvfccA0EDGhAGmf3OC4mqj5d1Ply+9JwiV8JawotwFqrQX1Idwu6qHmO5aUd43aF6I9Lq
HAwF2+4RUWBvNfLeivmXUTrER1n39gaqKnYc0sQo4BDJ1kldvWIyzdYgglemZFYKC0Q+iRSv9aim
42TU1t4ydXz/9WX51cLIO8JKu6OxOe/sQH3TXXFbFtUqlFH/2LFje6y1upGeDxTBTyw4C255IpLj
7KK5fLABVNyMmYQ0QyjOyQ0JYjTDcr6F08KqHLX3Vm6/c2156hTMoA8KC48l9alHzUPCls0AcJtQ
UhAfOcAGZdu8CQfXvXhRb9O7KB8JWQnheLDehXDbNiEb5K+VGXUE9+zj3HQX2gb5i2EmBMGRxwvo
d4r25EPYOkmOoWe5TxEMf9vw63cQSD5DdtO6mv15uPKtZjsGBS5P161BOsv5NjKNt7kPsewbvvpR
V/3aJFJtJYcR96qTq0vRWuWK4qZ80SJ+7W0uCGeQYjeSnPoaE+y4aMLOKkuAkGblz8rt5UvUZc5e
EIiwtVRlvwhJz4iY6/TcOAjSVK0ZuYbi3tAN2rcWkoPUya2MSD6OuincILylWgawBqDDDB/moROX
0EiODC+u3SR2nnVBtC69MKbMC5pX5Q0krcRK3mmzHcEFH4bGbd6xOe5kABuNhb/e2aqHZpuKHz2/
Lro+vKOHk6PsqJNTT87eKhmz5i6ib7pvIeFuh+JMt4AoFr4xo3BCIgZdlx+cr98invq6nbjwq1Aa
zWpLmA8WppzomqCsnauKgTeqfliToDJhXoA6v4BXKE5J0UjgGhzCSo+vqQsDle1tEp2gb1x93SqM
nswPUtwVaTcGlVPX9jfcFiqmwRYROnFlHVPP69dzDus5WxLOc88bb0ePzbtBgXltT5197apwgHhA
DHCCy+Mwebq7tM7Am2/m+I64rGqTjl3x1LXcMiqQHGf6JRDqBRCtcFanr6L56wtI7IXotSDnEE+n
ZKeuusGh51nA5nTa3L72HFnuWqFZeIqAANlgaDAbTP6P5ZsRgM035RgPtS2ffSwsR9tPmxv4WMU6
gk9PumHeUnTECXnc8pSINv4xN+0nVNf2UXFvw57XLDEjoyISssz2yN3/8d3ywQ6zxiu+/P6f/0KM
Z7vWmgmK6O5DeyRcKR/La4q+cjOYxbZgsYTdjOgjESFMLWl2h6/7E10PNFGETa/cHEBMUYYluyRA
3JQMPUiVAd9XEzVXDhCCX3UCQtfijToDLl81fTRgPX+Vlc7sOaR+1E9G3HPXXnah8Ugu7gzxYRNK
KgUXTlWF3gmJitE/Wua0NxVh81hZ162yjKuvjxIrtd4OOfwy1v0hasOrry8tUcNX9fLlN79rVXmI
kuwbBC+8j5yKp8Goj66qisu87CMjW8HOEclVOhEa7wDS3KklM+Triw7icGuiEA3TKlt/3b9+3cSW
e1aUBXJjxNzENiyApJiPwSkefAjzDYzsai7sy9ePIRfYlljyFe4xa++VNvVJ6AWPke99kN/rHhXP
uovq8K0Q7HLrsl2KoCTap2advWA+OVVBJb6bugF+PPjvJWTQG+SOzbYJU3fb0TR8mNJ4vnGs+kAZ
Cj1IPBrplN2Tnb77VTguP7mQhXQTuuC94D87MDduuzGI8CFMV/XUKJCdhbUlLuhYp315RsDvxuu+
hn49FneJ3+O70rS+O0uCnh+d7a/Ka/kM87r99auvbkJG1P0e3L86g0kQmDFkcB8E2Vs/tm98cMMV
1pX6wZdee2AG32Is7eqHWaga1jm2RcIJVpRBxb1JOxOhV2XsRi/xYAPyMloXgRrE3MfS7QRbAnOT
jX131ZMvQgoQGWpVamT3YZxBYqMEpTE8lq/owqcbTE/Avojy2XeucSbFz9+ZY1S9IhkFqWiph97L
uFk7SRHcGgXppbEbBDj2576+TiUas9ZyPvyUgaSXuO1TnqPgDIxPQAHTt76CcWx5S/JuOB61nz8X
iNnPneg4rem4JiuvL8NtGGX5NwTm17ZpIVyV7sYm2Wj9VUHLFC+xV4JH+qq5Q3IC0TY16Lj8vtrP
hjJPk2Vg9Q7SvYm+ejeJhk1zB+zHHeKbuG/1qR79jGAwCwmLnMddMI7NWsbIlskg8NpTNVQQlmTV
kS2EqyVo7kRi9LAqMhZDVWKnTDbldJ+r/l1Z8V00k5GWCQpVz/Vpdqf5WosHTdpNE4gn05pwo1JG
r5xP7P+bOAxeQjt+yOL4qXT874G2tnIxZc9zdVV5c4rCkO2+jaeXnngDXdmy3TN5aJi3TPyeYX0P
BhYo4kAMKPABI7luoxnVTU+cj01SZFmdmhY2fh3TXlqgLrJWh2zWbzGDLC/WT2bh3OvaNNYRJbnv
149FH1lnw5+vfBeHK7p/pM2VhZvew+prTs3G9JqaPXS8N8TIvZgjc/Z6RoB94b+miptKPn+yk0Bx
5yGNqsX03c+UtckaC17f/2HqPJrbVtYg+otQhRy2IAhmkZIsK2xQsiwh5zAY/Pp3QN/F27Cuw5Ul
EhjM9Nd9OvVWhgyn2cFwgIcnOK/iKb0U7ZeWluVFhQkiTfnhKCCKbXXBmZedx0Qt/aV58PTE21Zu
HxTS0neRttC0kBumD96aCYPzkNo6VGLqMAMC8FWJHFWV2kYhs3f1GkLVXmxnAbFoAtdD+2DjVvAR
hM293qIUpyPsryzSnpBVuDoi+zUhpYnBqh8OTiWU597MP9KFfGgil9+wX1hVqjyM6FU/jq4S72nB
actIvTJf0a6Ton4yLREHr7FJYBJgjtYEkFpn4wWDFEiHeJf3dXL2eKCcW+S2mUHYQXADNlXXB2Wu
wjyaoGx9FQQwwqxnCmzztBtk/2DYv/rOrU6jTqO0o9JgaffbZfQevbL3/vb1tVgU3xmlfa3gxTAO
cJezolvE0kaKwjPIzBVCShfjtcKCxYRgfgRQiuVzmAMOrSq+wgAPtf5E8TRz0Qkj8dgArrA4XbIJ
LAPDFcfJayvIZ1D+8qInMDWtEDpsrW5FVakkOYWd+glQY+SXUZQFbXewoBoHulIAq5z1V7rNrV85
lbEhLSWEgj2TlNwaBWxl6V0wt3tpQ+mzzSiqMbStNxdESjst2aNdsQ0xqkdFYgApmp8sm9MtxZRY
tRsq/lyTstWINUgTY+gpbXNK4vjUZhTNpNHWiPFNGpqp0YoMLkXI+oF6gePUaNusiDjTNtGO7XBK
E9URkGt1UOnJ9UEy1ZsECcQXueFy6BTmrmsmdji1Wl+kdlYnPg9Q7cuRqb6fL6MG/1EvGCGLPVNI
fmuc003vKWIjM1kfJhK6quv8GDHKYbqadzBdUQMwJ2+NO/zoLwzXbx0InSdXZpvCYkNCgRHgS+SO
DKHPMX7DLIq3TVfnDMOIN1tAdm0aj3oHqU9XjX2P86MQgAcGsrAqpWNGxC6fdQE9udKe51QBo5v2
pBnTjzpJioPX41zG+qK9diAmvD4HS0L0aZyaqxqrN8fR/6oNxBia/UgliI2Rg8OuqvIJyC69Ngqd
2UvcxViP+iRAdENCdpCyjJIibkeQmCzOOSatg+K5eFt1caQ/YEdnHNsgd/riEUXfuNCv1tw/u4Is
Lk2+WzNxBnqMPlLAu3veE23zlNbySFBE+cBsyvtLHG9O8NTrPTb3TtrOcVLFG4p9EZBlf1dUpz01
lq9NXhHiwAH0a7Ymm8o654sfycE/1N3y5hXDCzPCn/U9CDwnf5W6/GlVIwnbBIOxLIZrLJUfg4za
pTJgvTQIWxdySY8WRw90EAVM0PYOpm1YlM+k9QLEzuKAGnswoG/w2Zv6bjEED/XBjZ/Mm+yZLKS4
pXY4yyFTSOvq5hTHitpVdvic8Cto+GLtRVpMG69ur3vHOemfu4bofOL9TjT9oVs4J5Sw0Mh3k/Oi
JJIwuFFnvV8xEPS7XqMFcfV3u+SLEAcI9BRcmk6fsl2sVYhrhB8X+doNbho4lXeKjQrAf1b+LCPx
9q5GlR7abu0bo/d6zMcFbY1S4R4nBzp0oRxr0eyXMhq3FFT91LT0ogcyQHWqW2EoD5mMtN08C3qt
CMaxcT2mrFnKMuGMbrHdi3ZNSkbNh9HBmNCm8gkfBWJupLssK5xOhQtjtm7lm6SQITFhPBsr03om
HAcLq7uVRSax/pvnSdjXUVXGo2bhf3Z4To4aEfaeQMDQ4pxXuvwvej3p44wqp2YBCJqRL72l1YR1
ovlTkhVgh2b6vXeFulKgQRcMN/uJGlxLzOESTXCDlirgsV4D8qFZ1+48uo9r8yzTfJVFnKDT4MQR
9lauk/NLLE2xNQr9hS/3WhVVdyCBzNZ+prwHRwvB3MZG82fnvCHqVfjSggmfOtUflpTPVrY7dl11
ABQOszALymZwp+/FbL+Fw8Vu1AlczczhGh4w+uv1R7t4Z9zqW93x8uu16HLU/LwIi7ydfEgJj0vB
qAEHA5e++8GUrfZBOX/HMzH4JNXKoLEtyr8oZZWp/m7zEEPbIcmjxHihldJ9zWrP2LXNS0u9zm+1
Gb4NtLGwi9qdYXbjtW4qM+Q9+24XVJw6elOF5h24SV5sra2PDXP4jYGhecPGGoMK863chgoGGiw0
xsZkmSAkaVVWHpgTwRhrybXQG8LIxsbtaKRRDd3660JNpgPkGz/d1wjuYzsj5Wxzmb5EkDkHWN1w
QCN6ovrpPQH5F5RxTseq6C6S4x+1SVevNIaQIiOyLGP+wdL013VijTBD/tTXM64KXzZY/arYmcNO
jnRMQQN96eNhNzf2o6gcDjxEPoLYxrWDKysNy01CRVQ9ADkfXQI5FvZ9n2cGCubYpLQG4VT06ukp
Tb6zJuDkgOvAngnhd/g1Ivd9SlAOGmDF67JcsImj6mlpaVWo7ORAfEA9VDz6p2HCzjLpVy0X3oFG
4tDtknGHqkCnY0UA32uAhPBdRTfT6XemYvc7hl2Bl9js7ODxvwjjhqd/PFaNVYFY6BmgZRQL4JfY
OA5sS2x7HybEAj+Nja/MyRu609SHtAwjQSmE2WcRVdLQuDV1gIBZth/22j9AYCELnJQfubEAi1su
ZsRmXpNeGriAkTbhBM50BiZOmJiXhrK6SoZVm3IC3D549bhlzoteZHjn9QRh1RhIgSorh2X8zp3O
DuqkrrbTaJ0TyYPXBvEPuqM52017nmlvBVRRs27A8bWjP0aGgFnEQ/mo0puYWB0mSfK5Ii7JSvXI
MkxPmktkMd9JG/G+LEMBHIfMUmzK2nfa+NPJHJYSQg+R1hfnCfu6auFoKJqS9EoHZahrCOo3mQn1
FyLIXEfTlU/z7HUtcR9RMDGzdu5S0sE7R0Bp6/Lgqbl3wHiWU1V/i+KpCCe1vhrW3D6YjhoohI65
tXEnFGNNp1P218VJdoOTEza5dJEKwNSVCuwgackED11MXYz7pcc05cIknzYFWx4nIuI/E1pVQNj5
HdxoUhsdPo3O09e0FKV/lsIfOCTyGoEIMQj5tu6VyjWNrIiBeJ7Z3io3BvjmSWj8Olg01dI2ZNBN
OuoIGOuIciREAvap5sHhTN1BTN/H+Z/Epp6N6QGKbR4RmjIeVJMRljLTj13R/MDNlb0bC/B8skwg
MIptacR0kXGmBOSndjDhV0xOmR31hKibqxfk6jsFu46uEn3A8EKNAAwZ46fI4k3embepqClvi7KH
BIb+mKJPNODiaHdi/Gi1zxnlMb5aLAeta15xn+W+EWVmAKGdihKJS0nvqZWwwNcFutX/1WTbE0aJ
0qNKK5vhqfLMHBnRZqYldDam+Sx0hVjy+mBcLINnLi+VjMUpptUMSmF9qJXy9f7b0O7NQ75ML+nk
GTejkxQURS5nkIq57/33andnNwC415QWeSl1sE6wkkBvSY2sWeZcmPWzX1kSzq38qlETmkRzem7v
hYr3F9o+39XadHdqrDe72oUrRsGB+lTaJl0GJHv//dLR5+VmMOKqU3GjlUZ/tfEFb9EvULDuBjTX
maDUJLZf6DUDdZp/i6zkTMUu8xi5nLPLZkKnU1hxzAz7QVHDXlsWXIx+orrxqVwnPFNDKHypMAg1
MPh5Ri/duYElxy8pEMvMKtAgWBNkLxp/WWpjG60T7a6eGAk38fbfl/MGXAX5TAeWXGbIC5LenIyB
s5aY+Brc8mbmAHA9xdA3LiyjixZPzqbDleen0Xe5TqBpKK5u9CF+6KWE2+FZcsv8zwqhqTfvyN0K
hx6DAo6+pI2S9qVKpE956U2nVsBDbj0re0LefLQ7KHQO/YRP7jKwXjnCzCmwyuSNLqz3Zu6sZ7yI
LYyl79WeYdPmfW2E7Ei/7e0MdhPP9Ch0RNO+d1IerJr4WJzcBz/jsvrciGFKPb6xqd4mWpMKGB7e
ibSnPzWc1+4vyQijr4Z0tWpEMbGfo0pN4KaWw1usxuUfYSaUw+jmSzSM22Z2o9XDAYemMiHDr7Jp
Na6PK+pf2Tw7/5ryXPrCTri59u3cOCd9wabq5pb5rKxeDZFG+2nF4sp1AubFkC60liSkSNv/L9sr
aKrQJs5AMRfkg6hj0sGLO2/ExJ7O8jqHSRQFh2thdsduxhWbiD1LFOpeC6C2j9vT/SUnnQqYcB5J
JLWJjjCNFEC8cS2GMHBEUOtIQA0XoI3qwgC9zvG4ljhMHu49rrKF69By+NoUq61AyhZ/hD3+NVaf
K4RGTHrUlWLdNR40ezEf0nlX4rVFJ7VmjhL9moRzGi+4f8X7i4LsiUMQBtWGbFXE0NBTz55S5lwy
2WmWQVbqFogSfQxruzS2ceMWQeKCn8jSAZbv/asPBK5bi0BlnUfacxxFaAMq9XYBOw+K3hovOt2/
Xw/j4/afugSIhbz6+r6r6/veh6PEeY/z91SrPXvz1ReyoDvajjofKVSKLxx0eHTRByRk1V6bntJa
06lWaTrn59YbKl2tfSqleG4r7dh4AvaOh40PXDvN2LICGdxPtKOUQnxRgWVtpWpzt8JOOpkzmvDo
tsA4uuIrHrtmD56rfpjLVS5upQ10ve8eSZGDkaqsS09BKFb+9Y0F7BltEs79p0a13+53Qz5YKYUf
mDFib9ROBrFCVkv+q6GkO6RGl2x8T+9hbn7d/xWTE/Uldg7V6jJqV9MRh5r8XE/d07/VEuTMuZRl
zjdLlez9Jaa1K6s1csCSPssSw28YxRDy5zGuL32HUP3vv7LYOALF2N4/g/vlcv8gajwTG1CMcLRU
aPaPNML6FXCvHVtJFpCJtkm7St3wfhfiJV14HmuDfu2S8sduG/PBXV8mTIghkLqBiZnxqFie2IPS
GCHNoFItuvHqCmjzszGal7I3v3UVQgQTAtoOMHwz0MuVC/v1xDcNhKUltZUdQq58gztypu+qeJ56
1w6arKZuCc2alkvmZzhndveLAzWP6f4Rjtefsejta7G2owxMdHiPKK0eVHsPx3UOq6zcsVJVn5Xj
glnEuOXjTKHqGBJWiLWtPkKA2P8TbtmOUlTEjOa+7HKgy4///sDt5u9cScqdVcZDUMD9f5a05SRe
bd5opDesrH+cpqXZY4rzuDfzAmNxOZ4bskM+bht1D+5W3xIEQHqhyJpdG5dvg93tMOlpcmgHysbH
dfxPCJgWVHJcw9A3O8VM3RdsF0/YI8qvZqm3/xY5UglvQjM5hhnqfOjvBp1/D5Oe2uWj1nrz6t01
edSMOiAn3GYdFrW/GY1XfTTsqR7Cgapq9UGtOWEPUxKz2VqVZ7mK37PVyMA17eSxBmSojheF8pCz
16byn4/t7oVqptkMpq4NJtzdvKcMc+4mgmZNnIic5Zlp5DeNVsrrv1venampz7K/975O3MzM3Wir
C/5NeTydKp+7q8lYZ1qTYdxAB5xVPtCsyJVX/W4hs5PqL4DWEDdx8aR7MfYWfhULtuYZMfu9weDt
JYo7UHxrCYS60CI9zBeLGqCwqCr3hDkxmMxJfxG2c70/LbGxhPf/rSkzatdmhMF7s+39iXkvum1L
lNgcJAmBfDoSzdnQP0jhrXSI3b83HR4Bovu6RNxvGE3gOnKVdvTx75ts8Fnl7i8L6ehgGnls2Pdm
glZtdouWaC+zXlIb0UxfsQV7bEaJ05eK2RicNG3Iw3IgLX//+otXKpw5Kd3VgD/vIrOm+GXdk8ke
EXzIbbnjTfxj9kw1cFhvtCKzDiORhd9A46ljYli4avsgnG42tWHfBpx6YjXaM/Ll5f4jJ7Et9voo
P/+tZZolDzwsK//fUlCMa/8Bo1gc1RuSaMV7nU6P0PTFF8fm0DDH+eXuKpq3g9scB6ZoXx0EJR64
iEZ8IpM8sJR5BwHwiolw9KPFxfDbchQ2KiVDZ4soAKorpwDXm3oew1OyxZ+Ch3NYGa9eX0qWnEke
NYPD8dwq6a/UELuBg/NWc48VA+vzCA6ZVEb3rOgadjXqNTQkWtbewaySnVguGQ8l6oJCZzC6o6Jl
HLlnjmws/izA9OdSL92G2np5pTNWoszxDlppQDxMDO84mKLekUGzORosyjY2LFyUlkthhIBWBu17
IRGlqrse0PvQ1n/u46RRRFMAzWU701XM7DCCg4ec1uzdKXeeOyP70ytd+5wXTRXOnRGK1W9lieYz
T23jbGjTMyk1ZsTq1D3mMgGlZEJiKZXhrQXWtKctvWEy9VaKgRJXLpl9tf6ySMSzRH253L+H3Lbf
cvJKp8q13++DblNzm4sx0c4+1eknnS3yDfDUvM2z6PM+qbPZowdTQ0OYgY50E51YM1GIDGnrtA8V
ze20IhjMG2LNepiwGmDWcdHMMfbjhLBq6z8PncYgEilL3yul/MNJ3MCDNg4HwxCsk9QzuNNCMcKg
euFi2YLPZ/xjK/GyB6OfHrrWcLeNYRa8xCxRUSxpVV+3BKlbzOSORL4Z2gTYVdIIJk8P/xbLBIuv
KH6hSKCirbvUGoYc03vWN5csBvGfqX6I/vBda0dJ4fb17njMMnD9OZOeXbbWb3tZiVHPpBpXceiJ
sWvzi66L+BXNxDx0wlV49nvHEULtIdXV38J0n7RlzP4qZfwCVrX4XVbVGDougGtVc4qzoXt7Naua
/3ZBpj50N1W+RiJL3yzmRNrqCdQ1OOpC6gdnMlcBTJjhfezNakIRogNnWwiNhq+0eLgP/u4v6fo+
8uWPXbRyX+riZg9jSqtnxJqfypdkKZdPFe+NPyqq6UtMDlRvNtWTPYpflAU071pTPPQZG3tXoMbf
S6qJKjAzz0HPJWn6bELvCEgFxDu0yOWUuXYP1Ndpbp14vx81MD9D/NRN9ebGJO8TvCnnXGu1c6mo
X+JutfPKekd7j3vBDudcdOjBl9ZhI2mPugOnaZyOpC+L7TjTx8ZZ2IgYsLNTBrlBU9ZaNgnex9Wo
vSnpfIl+4tjA1aC4+m2M6NBVy9jv6oHJCNabSC3hgTjJ797U9D3HazRhb3ykSXOvOszo+w7Ej11M
34zZSVpUD1MMPmGKqBZR2oMBlRyw8ZOteQizzHYiV9w0m3qcuQipe8AlPYAqdhTn2hcsrZhoQoFg
ty37Gi0D+SVL634H8Y6pDKNMYVocspmWY/UsUorC2jQQkfeJMxq0iWefSuoD9zYjUaUBiYUsMNA1
5gkdPSu/VKnqW/b8xv5DDXPXAwbG0yd2hoF9KD56/HWshjR5mBX6i5fcihSwx+xi4OKM+kkRK5Vt
pk6govtp69HbqVl0hsAeKDjtNkmEr4jJwR97UXbT5Dh7qLBotIn7PrJ9PcxpftKpJqrwi5L9zps9
4a5tEjsoknRXb4aGYpbFxufB4CxIo/S5LZIju+erdODb40WECzcj6BGnS82VGbzTCrffRWqBIRnl
2dfy8lywNcP8921GrYtDnl6W1iOS02752b5dTQeopGm3wZMPjuDsb5nKtIO1nG5ivHJme+mfTV2f
D3xW761FXZY5ddnBbcRhnCzlqVHi1Z/9WlqZcrYabe9VA8VPhQ8ocNkw0zk40fhZzkjtk60RN2hF
d+hw2yN1u+syjQrSLN/UgNNkpZeGj1y1Z/bSBV2Ldg3SO5S5SjelAwe0NJ4l2T8Uqgqw70Ex+q9u
yuJ9BvzRjzICcLBmHmohSiwzHAAbrFvCUEPcnqAdiSmEs6NQGZGoxQrp5b621+4+EH/Ubo8TXUcm
BpMJveY0jfPnQuVISghu1Qf6TcTV7auuPHUdLT2ZywecNch+rKOojdia6WOnNUwd6R02mtu0dAUf
DWEIdb1oF96ipKVUM2vPMvGe7cpsN9WobDkV4VlKlo+BPoZZaHA1sSLpir0DoLOfnfYm1R06llQj
vxkYNMYFXkyPKcYDZ45kX5athdj4Igg/bMqef4tGLJzKBiMFWgEubw2oIOSe8QPTSrTpCSXQpQGp
SbHdQxUlR7HR3DbaWw35X9ssHzmmQ4unH4N+PblNPCRpUYS5yHHN2Hjfl9T6ncrmM6VOkoFK7A99
D2PFPjOoiHCe50jVVMsf06K8eYO3nbP4LUd222CT/8ER/ThUDA7jeGTYrbAW8GBjF5T9aa32jT4u
+z3jTxI3rX3DybytXqV03vePprUdelvuSfqFmWHt5GTjIoZc2ovxhbxaG6hYMbSF9c5roZ10RDDo
MrC+BTsmAjHFE8HMeCccnWxgOUL/N19GiFuUgfHYyEustrHd7nGZboqWs9voxpsWyCcCk4Ht2bI/
qV4OkHeYtmjC14y+3SQitndT/Snoqc8BJuGQd2lSzgsT5o/ccgeQZdZkwOffTCrJYAgG0i26XRyD
W6q0HRFN5Shr65uSl1CvmSuz6CwJPajmIiUnDKJ7Ne4ERuTFLw9tcGs2+e+RC2lLEvrkWIURcEX/
NhuWp7wuHf6iyv1gOjuMYw/5AFFYsaI5JPeL70K1gvuvsGNf25YJu173+KRykwGmjuZujXu2GodK
9p+qyqyvAv/GwJJci08zxq+l/2XHDLCq1g1RpofVWQvNarHhNZleCB4j/yPi4RJhYjhp9nDxRPdU
T1R0Pg7Fkt4YYz83ScSeqk3ObGeoWlqiPypop0yjbEwKyp6wNYy+GBAnO7isRsUJ2jXLeSts/Xci
rWBcKDAhzcVsYJx4al6VPv9gNM3FTogz6JQ5JOL6gfGVpbMHl5jJEfh41/m57t0IIH43XZyHnpfC
LQPU6DT1W5Lg9sOqdYTolY0Vp7t3QRyzTcsfrh0JTBWdMSM9Y40jxU1VceR+vdVaaYdLe4UxDpiX
A5nPVHRhyjSclAZeoqswgmKUxW+a56WTuc/zwD64I5DqlIbLluPNxp3jBdQNT6+a8iEGfu/8WGVQ
RExygCo9y0itMcFZsBg9Z1tm+gyuqlNOdvUbi6azhtZ7X8/i0G6VJSDX62yrhMLi8r0fMXCC2zem
HEwd6DBDR8jp9YpOKxW9GtRB4ERMt4aHDPesb2OM9VsjkrxY+6ZU4Ckn0H0Af/fgWJv1UEz+mBvp
BScCrLM6fqIlnn42MqcB6FC+zWpTt3Qwthrd2Q6iukPwvPGQ6zCBjZtmwYfS01HqYeBjkPnoxMXn
PKmfhui0IDLPVhsD7sFyTNBeOQ7qtrY8yvtcFTFVYwih9Nhd07Ye/KgcaJirU5xx8p3JoK9hCtz1
E09hNw2beeXXuoIp6c9gMQudyf3zVyFBz/QsRXN+5JDZb/J0+es0cX7tKWpTWa99TabtafBSEnTR
Q63Hv3KrzRmouw+qvh9U66cXidhKU2y9einxgunP/eScV0PbvuRYmRn4SKoYzlQzUfcssI8btNZv
3ZrzjkHhtEPM/ASCAfjjbYGxtx0ypq5EZbleBiINkaL47FUNLpNx9WWZLGSG1of0WzW+dkvyChr5
BDOp7w4VUfpDL6YvM47KHWBys9RDQ8++c1eHs4V+vmHtf3B4i2he8hfC5oFUMNhWaQW2ccgOHAMU
Nk96HQxPMtHAcIrXoSQdqHIHByZ+BX8Q/A0TGpaZ/aqMXhxKB/bdqD8z79GCvmc/iA/Nt8WIHQis
liLLN8Jwf4G1DfDjyAUrGLaQk0gScErZ9FGG5+K10GpOyKvXqySSy7nG3VF/exya3AkhgLKtN7jQ
BTaU8jjgyxjGpIfrWnEzeog9cbekga5rRMzL312FZ11i8uoyb+das3MoR8zI3lBs1DqRPibq3oAb
3dVJKNuLPVt7PmcMJE10xiu8sIfVbktPirdJyTv31fI3IqSFA/Qltw0W6f5cZ9a0IYBPnSrOIt8G
Ohwqq7+7+t1H+M2y/DXuzKsblVaAir63DetFkchNpOI+JgBcvZK8w+N4dBKDKkSroRAgCcj3D9ws
6cRzmG/DdYg9ukq6ByS2TcBTb0u2T0mmfrKwd6hAL2CKCAfM4okS1xIzED+cnRMIFIwefa0sjSfG
KLlUHldSLXvTR0p6k5VtrrUDjEStYOIzv/R2H99c27iO/X6YreQ3sZpNAYtno6YUIhZM/UNJ413W
139H/SwybUF35Y/TdhRBNRUEsRflQhgOUH9GHaA+pyci2Ode10PwmzTbZPOno4OgcFyb/0vBZlbn
V0++F555hZHb43iHG11iC9w5afvBasdUVBHF2lT0sXIqg7rTNlncooZIEJp1UlAF1r6UBGFdaxrO
xciKhrJrBvgNaUUZEWXc0n4El36m6S2AtfRuqI27i+k8sVsL0x2WexalZNh2Xg9iX7e3Td1fIhd/
hq0A4S2TE5K05uuN665G0K1BnuVAoPFqxIo85nJ6FCrTVfzVbEWRN+hTZSkqTcCALVN4tb01K4/e
ygnKi3RidBEvG21u9Uuac3aUmqNuasV8aKpSnDsmvjyUloTo++zUfxWXz7uiuSvMY0TnvLeP5USh
OA5B4HC9U2+Mpv6kULjnbWOSGFOlMavJF4yMzlfzYdlTrV4i/RwaE0sd+Ag+U+K2vlAMZnNT/eFp
7UhEJbc2amvtWLLI3JqkDM1S2bt63PmpSWWaufqiF+Wh4kizly3uT/11bmYubSF8s/dSjmSGDAo6
arZAjJmbevskms7p0r5SMqptncmh0stkT71qPEzubgYt2KY2ethfjKsLDxMUp8SE6vzMHgXMLm8a
OSk73SQku0CvaOG0YHemmIO9lleTQrUysfcee7qn0FWLDchgbhCaqoqZ2mxwAGCUaCdrGXfGCbe/
yYHNm8FyK+uLYJ80sFO18kP6N10GxpUgJoJetU/YRcxQ0pbjY2oEUATa3OoysbNxLmwSwCrK4gbs
Ldl6Shh9AytfO5J8NDF8pEPLE5r6H/ofC+Q5TEOQAPvUVxgZ9yPw1Xk5CtXtDnBaWRJ5OpQsOEkl
vjQvWxedYzZUml8uTMpJgp5dQn42ZwFKc3XK/aCDGI4CLNKMyTV6P/PsbcXMnQqjZAMD7UU19DmQ
Q/rLkvWvCC4nEuO+6MlQwrSkWufQjt5pXoEeQApFCGY3NFaUlgDsZ9OH2MUfCyfmsSkvbcJfSOs1
6AJA2I7eeBDkm6KhcSNRmqNWm5sZ6MRNQgdM8dJh7OERyPW8Q7oqglp37X33e+SM41aKymgIKHhR
TZhXsSVvq0hjNWLwyNh3BKwyiT/ZyLAfALHtG3QG6quBPqoMwPLKs6ORI5Zzkm1n5aZwxgRgGatH
m2InThpw/nSLi93W2M86nxrHM59Qun0aqdM1ahb7zH7rPA3pEZoy3yudvngzpdeE0iAKz8kh3mY0
rAegUg4lrBtfd4ePahhenNJZ9T3RhZMxvUXN8AbXhVZfd1yI+kVMlz5XMCHOMAZmzoaa8T7IpM4K
PpH6btAmw2oaMYTAXAojAy+1Tu3h7P7obBwA+JjlaV2LT3OZsMVsnpP1cD4QRG/1eLlpxlychars
YUyppxET67+XZtZPGI6wVZS6vonKz6gn28np8QQqyPKhVUTbKancfb7YN7Ief2IDiEoRd9dOJBRu
qwW0RZ4AORzfqUO309wnz1wuyK3JwRpiigMKk4SuS8mVnEp5YU+zrUBe85SEDgL4LWMTU1c5PTpJ
FNZpWfpKgsBYzBPbz85li9Dj6er6HrWzp/h+hcIg7/m9Pu3x7X9N6166U5o3WjCUU+rUBFU91CUT
uKRuVWBB6QKeqJcJmHdutL4fkadoGhh0hQ1gv1wml1GuwanUqvvfKYWsG894Bij92GfViyNdx4fX
8eXkuhUucn6ZMoKf06DKwLRKWpg4lmiDTZVNl3xDdS+3SGLiAbfCI6OqtXvPQyd1jAuDF4kQAB8k
qsZfPdWKRVz118qb/wCscXZuDei2bqcv5qLUn1Yh9CLacjULDUGrcfik5SEmseQzL28PSfpXU5IA
VJK6KwF6bwHI5zwZtnWPr8ZQ8vxC41kqkTakVzymEwYw1Wxxune/+qF1r55BXTKn2s7rpi3JzieN
ATqmgpD2mE0uKb5yuc+QBDCND/p8gr7DtcldQew/xWlAa6UOV3XfNL/yuWPeWgDVHJgXes6c+5E9
x1eKkwVbuI4Qbl58j/rS7+osA1BuTaE9mGevSZ+7Zk6DttF+UQNbDeJRoSSJ0Bwb1fbJy4uXrL/R
i1HempHPlKtkSxdP/mYpSEumw+66JInhyXRTJXGHKbBo6UxjbeHRrTE9r2fflOJVkT2Y7LLgMyD2
xIQHAFBaGds0seIwkfaPldBefQG1/m3qFg12uMf6xLXQ9bqXJS7U9S7lEZzZxYbNYMhuezhEvftG
JJsnCtZQmDnhqInumKm7IaOPVA7aiNOo+jSWiZ219MZLo9e7HrMPmDFAGNEyPnJOSVt7wVPAl6k0
tn9QsH4WesWiLHXP+lS/gb7AgBoruAT5y9QR4dU0995Qk5oTsQY5zwatJ61lQyXKoSujD8VYuEFz
tMsK7Tx6nkSlH4XB6NvYtBaVuHMC0chuWS+98SmKomXXWVW11bKWBgoFk1/yndrbpdMIYit8T0A9
9O1oYveayNqLZK6346E4ysa+pU3xG7ZNu8+96qMYE7jpBnnPPE7pOR9jFqzppI6cHpDn/6SQ0nHD
V0G9MHalmHcLbJ+kK+vdts4TE8tI/nfpYkygguSuPnI/MBHtnsiBxhvOtPtlruRLWc/k79T5x04V
7ZK75hQqkRszpqlN9jsc4eYMoKSVL7Tf5N7nzGyOrQmKqkoRWCFTor56p16LY1RPzuM0gzgocAFl
YKnfx/lbabRjIjhdqUoPrsl5T+fxqzc+aka/UyqCmaIQnp/OTvyPujPZbhzZsuwX4S0ABjMAU/aN
SEqi+gmWd0Lf9/j62qBerRfuWRWROcwJw6nwULABzK7de84+hfveuAXmiufecMbD0OA7T93LwMa4
CGsL4cJL1PaMt43dwPDNYP+yp5HkRvjgUEyaqUyIscf4JMQ2HfDY5YN7D57mxCh0oZD8tm7MUXmi
OzCmqBKbcEF60xYx5Pchuxq16d2jPZwbvkg9ikyswlCXx3k6zRA7uBQ3UJH1yfVYPgV502yl4OwV
ienEWDV3+1Vgy2+VjF+iisTwaViLjHSWPkrWCa8GU0Ob7Yqe0PZCmRWdVXqHesWZko/2hcObgdWa
uFqYTBRuCONigsoWTJfvGxOvkCnEQWUZwWKDS+wgdj+nANRAWkttb8uWlOqBjGBTI3+5VMHGFb5+
ZMz4OSAYNWHcbStG4JrJWhtM9Or6WiNmRIScnjP/rrXQAqfevKFP3bZDjV9SyxptXtBXb9DO+cHB
6uD35sHWVObCQGa9y0ty4cB/9itX2s02GHk7FLX7xqKGSVx9nZrDuvZM+xkvAAB6BDMeTuuWf+Fx
185i0LOJe27j3wea6+7NQokNVMiI+FDSzYbawcdCEID7va45BTvMsxaQP3dZmbO3pOT1hJ25KS3s
fhXBVXJ0ljWgPPA5dbLT/Wjc2WokZCH0Rto1fJ1ambwi2dxyfNEWsK3TDWB4SnOtzxklBSvdpRHo
imara/QYtbF4CDP3lATUEm3yrI+87266llG3taaNho1uKdLhmcSlZGYWYOUHcEPsckbnnCsR8S6G
nPYVFf+sXC4/QkYfeD9tay9VeS21J9gMb5rlvYCGwAkiWQfz+JqUpcGS6tMzcTEL43KEBzDN4cbl
g+Vp3wDZ1RBlnLMpUgNZx5SsMgjxS5xtmNlLh32/FNu6CL91fFaaXaOCTu4DMIBGGZydBsia9KYP
e1/0zqVIqh63FDczyb40tZS17UVSLwH3Rkv6s9uSQmppN9231m9IYIYSRyc1z5e9CJ79ePzoERlz
jfKThqMYcS+fzS/yCsHCCfeNOeg7LulUUPtnk/pAI7x2XFoQFbvtLovPms+ngjhvoYflT+VCfZF5
8YSZ9oVpEK0LWrZclANZOf0WWh9RboXDN1cgl7jZQ22aUFnkWgR25taJbYgQnrIdgl0c2S+ERJL6
iEQ03gVk1RiNXR/9yksPX0gijT04zWFVp7iFcWaMTOBuDxXTCBdb244tgdN5Pyr4i632QvucABor
ekAWx8kAxThaEh27MAEoN8qCCFx5GPEhaJwar1JGbBdDfBZSSDaNXl93yhNcaPRPwfNlOwCP8b7p
SmdJRKX5fHtqMRCiLxJrVz+Si5Z0lbVea+nJyPXhWKdWvLGl6bNmcylV6L33TCS59VCVp6KwPvKJ
mNjQNLoTM2B/G3nY8iazfpwa1nKQ7LSQHI/8LxzhdF5s9JaeFc1Dpk1WtePDUIffkdWF923UVISN
pfbd4OlM7AnpBh12cEA6XL5Gx1YRnT1qqCO5eFgYp378aM3mTNryJob0/BhYuE3mdau8Dasbyf8x
LkK0PNWIs3EeP/th9wKWCZn3FFxEgE2F9QiuZ6vDg/HJeyKQo0bHVybd+JFbRHeIMGIOH0YgP6aU
pyL+pLeXPt1qU7ihJhAr0JeylN1OHzP4tulkIQikbaTSH6bHOID00MBziaEiKmQ/f0hc3dX+BkgK
DkaUxotxtpdnXrli/8NtP/9Jy6c7e6hp9qbhO47V/sDICcFwPF08xxs/PAReK9V/SpXKO4kKdR+0
Q7ovB98+2TahdPQgupVZommdgCSjATDqdv8FXaGe1VdKMAyC9x5eytmA1UWcbCfNyx/HjpuiQoj2
LdGpB63IGe8n/9DNk3aa5bKL2pPhaEz5Zrlpa3Ap2wXi16/frXGapJd4FxrmR9uR7ePqnTp4QWPQ
2eUN/AX79v9AQZszqfg/qNovkpq0pJRAqk3DVjMr+i8kNeK8YFAI95fhWqyQozrkgcHYNgOiGVlq
301zFBEKQTMQTxGSnbVETgVcxKcs+VLd3KQ3xOQdsB4Od5HD+MyGxbkvyzx44E4HLmkhyfIe8Dv0
a0dl9ipsiZb7hzfyO3N3fiPKcU2hpGso2HMg5n57I47q2JzzCa1cqQASVPrWTMvHoNHWBcg6koyc
cj/L9UmafXLK1p8xYJ8kmgDvJAcEL1rAIRPBQyYpj72OIh9CAduaMi9aqB2HAOzx379ke2Ya//bZ
K9sSUnd010JrAEj695dMfgCFXkkygkxm6S0pDek2LtNsWyf082MsQO9VY+5Jdxc4ymN/n01GfCJ8
jT7pVJh4bGnXbHNVDEgmE+/g2/Q7Mmlcazs6pLMkBskfakjHPLqz+vr2UBQBsR9+uSKM2Duw9XVn
XAN0RQ2HVpBNTwC2BCDWaSI0x46vgQ6j2rVUjAMBJYoVMXvRXVBDjaXf1fPD7U+qER8CyAXsHYum
E+iwE63odlk3OXHVHnCrjMJ5oj99z0QVV4RDcqAvJ/QLlu28ZW3Pn8idKG2tep3XoKAu8mtTa0eP
+L5zpyJMRTqQzAkj+DkO+mFHOhQvqkAPhqCGO9F8oatN6NQMe+mU2dyTNIXhVFT/cM+4/+WecWxH
cLFZgn9Ad//jnqFiDOh6wQfu2eLhoO6bYvKvY6OqU1iMF4wWC5PMsnRrakW4FBVHnEJnyHYDyIGJ
IBnUIY0ltmp8J1Ox7WdqUyMztECMBPe3p60qcAeC0g1jvXks2yTea4GGMYZ+6GNJEugysk1nS9wG
W4Nl9OvOpe9b1tjryiG41tV0VaMdn6pQomydOL/OEs10wKwsXIZ4BGHLO6XInsHKfrkt16M9dCs1
GcnRAoGzYFIZHqVl+evRc+n4OnV6RJSxixPdfnEg5+0qJ+GyTTt8QUGi0dVNYCDBOOmCr+eyFHdR
2TIRwPZ2rVRY7qbOeR1S9+GmQ709IC9+AL+Gasfy7LWXUmp6Y9A+5xpad6F02MiVce+VgmP7kKLa
sEx6MqMXY5DOGHbEuCnu/GiSqyCTBaFI06rIXPnDmVV6XQuDTHXY0DqlsSXgTMc0kbinKcy+U1LH
u3//LPfV6e/vbvVfFiR3JmFKl6AEpt5wK36/u7VAcSAygNTgTXU3NRpriIyq3miSLm9nBfoOjDyg
GFunzdDX7skVcXsVI4vRyBUmFkjcQDR2Be5bB8GfTcIUQerPXRs2D602BpdJvtlK1o9lRFPO90Kq
r4pjT2Q86HWTAs7Rks+iTz7dYjqhzNSOsuUoS8QC/aCp1/YFmUnrIkBjfYOxTDVKzt4Q2yjsyHf3
k5EsQgM8i5MT2MhD3rYgQ1A/PZnFHG0/DA4qUgKrBeiydTOvBYOo0E1NUboHgPsrTML6XcsDFNp5
8+oD+IPBkEoaiHryAhZyXELytLZ//8Fbc5zDb8uqy/Lv6lK4Llsan/3vH7wQYytxVoFdd1zcJqog
jdRP83Rni7We9h+RHk+w9AJ9GWW5uvMKD4RGVn+rrLg6VzqKrgiBHQKunLENWgt6nLZ/qqV978fR
8BhFRsxazbnWqjB7ztRAFlf7YHvD+018fXvwWprqoeF/d0YT15DqXPMZEtCGAbxOgFM7LD3okDQy
0go1EmKz3uqnO4NTLnUw/ZggP/tCT/+Bsm/of344YEol8wXCPA3TUu6f2Q81ZLrCK0lTRsYfbLXR
13eAaCi3g2J3I045+AUVR25affZSElL7zHdLTtMcyTXjQguD1GV679dUhD0SBVkdp3bw7oTdv0rl
M1wBAUUg86wGbBv1iwOUAbW0PpipUT9rmd4cBkxKkM78fVR749qIcwFMok83OVJGusfhG86nANKT
2a5oMaYns3fon1t5egpbePTVRD/cHd1gXweZTxPcSdca9ckL5w53BXFoNehxf+oS0XAmdtUDc0fU
NHyirKLmnVP2ixb9P3Vd500QsXOQyDOhLJHQKbEKINvOwBLFhUHnszP05VwkCPBdF+KVi2WclP3G
mJ/efuYw99lpZQjiEduFX0awYKWa1i0AbKSw1nf4umtOq2SyDYZcM3nyUSwMxngsFTHamRP0hzHi
WCgbZT1VojqHRQ1Fs7U/0KJ8Zl5UPOgap5o8Rgp8g5QSakiZZtIGV9M9Tsr4sZh9UGgffwJnDI+3
Zz5Z5/9wZxli3tn+emtx0bCQScosU+qWqf+RnwALdErcoIyB7nfW9oY3LWdHGJrNacnrdpgo2f0x
ly1jDStvMsKarB9+Hnx0UlZQsOnxoa+HcJZO7ko0aCXZOIZtVentcWg6+zAB39wVDYYDo7EeetXE
i7wq/bugFCkTmFlN3To5U7X3209sVvmjnBOpbk/HMKouGgH03924hTweFZvaKvq7cDCMg8OVuBWj
rOfahTmMganaUcoF0dDs2yDIftS9erQK+8yOTZbujKDsdJt9LXKhMJb9tHO9DnSvBokxzgO0Eu2B
IVTxPbRodAV00V5wQueLUJ8u+Cy8O6tzn758MBqaxa+LrjeQ0JHKpwHhy+Jx1dPiPuhZmV11ZXwP
Wjv4PkHtCceBpI1qfGNUk60FZPIdM75VUttMXgO9Jz+Ef7EM2kZnBD8CWBzqCLxLiWE1gWrGWFBz
zl87dJij5ixto7y4KEVnW16PImw5luBWblf+bfnv67Y+cmCasS3DPXOKejklLZGh89Nuxg4j1HgQ
Tnp3U/oS756f9VUOI/AkssLlE7SwqYVucwHNOq6wtOYvrjSY5EHqxEnMuV7V2vp27KxLtRwTbQR7
lay6aOATNTV0B2zzrxFN7RW6RG8LLZOls430esv8bVpOdT+9J8lwUaK3PmFuLQ32uH+oyg3r99ge
WOKGZbM3W7pLdg8b6B/l3eQPRmqXBqeAKI5hDZbJKuKWehkAecLUH/2fQGswOLckhdqgIpml13i1
zfLBVMZlMI3ouR0vDRC/S6FHu4zsupxpPmGNpa/ENs7RaZDuhYl7hpAw0EUcSS5YxsSCeDXiSM1j
E5HaNunYA227gyIThlSaDCsis5b3nbTb5yInl3wm8iWGK09Nz2UnUAdF2VPBaPbRHoyvO6IJhub+
67RQuWQGhD2OaV1Yh7YUwVUZSD+HrDoYfUMwqSLO4i57t5sgON0ebhxO2VAlcUvpdM3wMujuIsja
4nWkp046CdeQZfvFa9yoJ+ViBwsseH2EEGoLLVTBTJ9D4DabhHhdxUoKDfvJrJS/PfS+tCmBYvH1
M98YYqTySO8k/LoDU5tkpZfCPdVIVlHpOPGBLkRAykAHvpEkgEVTdXB4JDPXGQNsN/jMx6yzz1o4
Mi8CH8Y89uGrPWGM3SnVvg2WHHdSjx0U/aZ3qVJlLxOnJGAa5doyN4xk64CohHMQzcBTRKd2dg3b
Xge/JPJtT7VNLctAo55H3izI1YFi3XoEUrJCmGY+m8L2z5VCABdXX85PpHNvzkAoiOfBRtNH/T0E
JXfuZr1nCLefMOfebXdOStocC5J6QE/NbE+W29YzJ2Nr0rzvULijsTsjCNd2f18xmXMezX+WddvU
lclMUlnz0q5bAGt+r5iC3iDwPibOAnzUJjHlzo5RHeTTY8CeU4Bq3RX0huluYpEdHIJp8mjX+PdC
MP30gpcA5XQET200sqPdt+LJS7Kz6zvrr63SQG9l1NAZBiymYArA4xXUnC093L1qss3fvxn3dzY8
b2ZO3JLsT+SJST6sP8J3SJKQtJHqaOGGGpJRtCevVsFg7GYDMQuWS3+GgYWinCBVtFtiPjC0zIcm
vSgRNdY9CddjgsOAE7afumgSbu5cfLrhfgJui8RwfO1s2AmEFxa5UD9xKzB9jsqPr7+pukZjwKcV
gBTbDWkhFQSS0oRs2E3rm9tgHLhzWraScJY7haFxJ8oESdjN1kh2Sn2spLGVuktcfQiBt/BQcZkh
DEmfaecTHRV73QyxdecM12RkmBNlXDlaI6/YWfqTcYNql8knrk38XH2agxkocWBwq1M6jNMBFU1+
1vptFzTAbXPYFYa/qk03Po012gDOm80664n3DCza4o33M4g9BsNF3+000jMn0N/LISrEqwuKboma
Ozv0aba81SfRs08s624gkZPbHTNsmeg/wK65R8xDIZTT+P5mlKtMOuZR5cvd7WkBP+0fLuxbwtpf
L2wgFMJwHIMBsUAHJeZq+C/dLRko2Piq+ZnPbMxxmh3w5u2zKcRMmmZ5WRS6r91HMx3Kc8yTjc2a
oERyWSMybxY3irY20sWdqWuZPSADbzFqDELzlrg+45MIgGn3bbMt6QduooxSApOCt0wiIohIWB8X
MDu6+7GdRapMpQyKqz3lHngdrxWHPEZTeLskEI/9x4ZXZYm/7UZ8C6ZjFe+zUE+yxpm93q+5waaD
6aZ0tPkhJH+ArrqtEEqYZjmbkO4QU2cc9cUqK4Z6mwxp/RBNwJRJ9pgjVSqMOaq4KEbL8EtLoNBh
D2iHbB1SBB68kWxXT+iLW68Grf54R9D6U4/75aB1OTPP+U9+TzKratv8cXLYcrI7U9UOeCcf8os/
HRtvWjohrI/E+Axq2VLWRTTjUXm53rcwqZ7+/p7/I4/NxgtHgiBFqQ1Y2ZCO80ddCmrNJh8++TmY
L72wu6+TDIdvUqcZju3CJKgu6cTBoo2DF9sMdiAfxw+jg6vQRPdfl0Qf4i2Jmo7acaQtRXrfMu9E
+V56tAlSQrVwb9vFO9JI2PIPVWon39Df/JiUE18JVYoPxSDFGkbG0meR+u77/bCMBScjTnbFsstW
2iT80+3BmTdYoON//ylwAPtjHae1BRrfEAiLDZh59h89UFp+IUdj+pd9laKaM6gco86cvskEGrvn
f2SZPm3SKHkdK74bzGDWxjZxwMKJLnaoJXPYBZQuukAVRooXWTOEtqfGSTh19S4DdqcksYCSBsVb
EbAhj2k43t8eHJSgByuYAHN5b0aaYwrkD3pN/d0o/21+Mv3fn1Lt1VimX8nIjdHVgLnCPVkubwVJ
ONcnytKeGM7lZ1AlKRO6CdEW/cLN5Ptb7iiHER4c5Aw5JWofYFpB1KJYhCqcfxtTBCZ4IKuTrwij
msc4TRe+tYOMMX4UP/oyay+20B4Z1sd32eC9dROxIAnf78kKtXabNOzsmEbrxa07FaZufqxj8VOY
c563wriNmpJefJTvsN9ar6UnIOUpHEtVVUG591r53AUW4L8IKjoO052pXmk4/KxmKkQhmoI9JMNZ
Tfbq0kRdeOgE5hBucrdY3vpkXSPIf55/Yo2NuUvmlh2D/6+/JPGDH/x2NoVF2X0z/huPTLwEwiW4
nTtjQDwy9N6voUl3dYIjtarAbeCKro9ifuB0Xh9x4Mhej4+0Xs3d1wnF9HJ7m2ZqfA5VuvKibvPl
t/WruH+8eTqnQV7cQZBjF2enriJ4nBQR+pAJQ+qv3xEP9kVPowom/muB1v0VvcwJuaC2QWBarKFo
BN8hXhRuTZN5LFFE+RkFWPtk0q99Tonh3OetsyN5K1y5Iuvui1yNQNwIiyqUavem1TNn4fyS61Oy
zdrAX2qV/ZTlI1FVImk2OfP5XZqb13TMtQfZ2IiNyuY0z6ig/8buQRM6k5tBNOfcRpI4TW2zBkVq
reQInxXKT7JqKgLWsposLYJlKAiV7cPYxMCrSU0/FcTNvYCn6Heys5MfKkNCfpuMefqPFrgmjMS4
2aXltCOAcDx50+idffLfl5b0xTarrelg6dpi8rv8R8OyhTFhfLGoj881bLMdcpdt5o+Yj0pXvCaw
zNdlXTLXVBAzRk4VxvA6joSt+SX1h+i0CCQhHahSVJ8kBC4x9wEH8YUFzzHfoC/97k/RGQxuc1dL
vdnGeHY3Xuv3u1pGza4bdXQ/Zb33VTyc+hA2TWMkjwLCH3gu+7Gy7H51A7ZGMh0PX7Rjy9FZGJz+
lHn6ox+F7r9px6ZMlthJ86fcgzcZ98na793ppaazTzsarqHBgQlHi5cMMMMAEF71zmoebovg/yjK
6RT+qPI6/2z+DGr6Ldvp6Z8Dn/57v+h/USzUHK/7/0+FwljSZj/Dv+ZIzf/BVyiU0P/FwZuZgg22
ma94nnr0v+qGtGECgZm8Wa6io4jlzyEuKstvmVCa+S9hUH3RZ2QsR/6TTpe8zts5L0qz/kWdTpiU
cti4XeLu3P9JKpQhnN877lR5OiJYXgi/yrYdW/6x/fECqoiT6UvmfHPi6PttG8uEdZIVDurajZk3
+W/Aw64mxKtdJ9e2X3Ns88fnZNYzeOqxqCkYCDkZbYydNO0wR6XLtpjbABpQ8HEgryTvV/bkn6aY
5JcqrL7nTrpPiZYvu4FMmTR+GNNim5nMaiQMFqzjkw5usNuqSSHYHO0XdEUXAOmIsbL+MqUcvscI
ewMKs0VRZ0fX9epNElIzsNUD2IObuq7F+GS400V3MrkQRRsfMQLXKicltduidScLM2qODQM3vGRE
LMTTtu4i4glhO23ajnKWBWyribY8ZKFBoqXYxMp+kl68jQVqMWZsLt3w6T5Tdb/SW2PdOQoW/PTQ
6cZV74kSoEu8HJi6JSCNBniWGNPKnyRqvoBr3TWSYY1lkRlAKA+GomDVZ6iWvKBDD5nKZU+OHog/
ZKS62d8lQdvT/IKrpJBttLXxCtj1xLGHyLrAL041TcMNAUzy0lkVSQnFoxg79DwaMuskcx8Veopl
kgMXTtQoDkUq9wj/P6MIJgWXyHvuOUyqfAuHdPI8Vv7dBEtmE5uEGACpD7aBC67TCIafxc+q8OSW
tCLcM85jwJvetboLaZUwVRILY2cjCxwNLfoXCvoR54W/V5ZZ7AtTHKZA6SuL8AtdC/1DTSSU1+jD
OmFDXGEsDIqRXLwW+32n7Q0HDVfvAcGjObjUU5w2ltSXQTYXWPWTbdg/kaTfo/AK14kYP+uRKJU0
G96MpOZvRPUCm+bEtq5gd7q7COXkQkT1XaiSZy0Mvgd+dAZciVNohNQFc2aRTH62IoTugyupBvCa
J+doGg4ECdyRp/gAP7AFzk60FYC0rUs2/GLu7Hhe81yl2DHcg4dUk24eR1wMY59kOzyHQfyOFmkF
RC3gb7ogu/20XDqzIp+wxW0fWN0CdtRBgsIhlcLd+N2jC894j7N1M9nhPT6XYUNK0HVyo2M2WuNG
as0pDGW9t6dzr5ED5iuDrRYUgtU575GXPQa6BvIfGYatTIyuqJ9JdDOs/mWo6myVgc6lHQetXglI
s0P03cVnX4XRfRirZstIuV/U69wlBmyAWrerU+8UB8lDhbqB+flkLJ3C/UEJSUVgWRjvtfqnhyA6
iPXHUikdRl/2SVGor6GAPCUOo9M8xdUpq/qDRBmUUg4z18QL2wXWpWGdUngjXsuXaE/ivduBZBjQ
XS/NuqLogQaDxpw7v2rQt6P90mJ7bZdhv9Qg9gA9S6mbWAeG3HcWY3Wu2zRZmF31UUTaQ0zuE7RV
+Kqo+zhGLoIKcUKKcHJsrXAbSQbzvnifvEPlyPaZPfwIgh0hc664J8c9p5rwFGlg96LPQUOMhId0
kQ/+K1TZcJ1rVw9zxsoEBb70Y2ubzf2vpkObEuKSjSyxcczq2EA7vxo9gElBa6it1tRDQGsZapTi
DfMwqaNhuKQv024KxmZrJyvXVp0fHd2u4F2f7LA6lo5+r0ZawFFEUoaHltYFubmwCExZlsTyHpQE
WphjuMdClLMCFMVz56E9QXiJpaftllZLW16Vs3WfjhsNjo5IWxyiBh0FpjjoxitxAHW1JdnmWOqy
W5W6HS5Ahq7SqCOCJaHRYfonfaB9aVjOZ+RpC9fP1qUcskuSxYdQGGeItf22zTt3Set+xfT+hVia
uYS8jyd/61bJLxXlv8gjQCrnJa/tDBof6ztV1feBkXE/mgqnAjbUbJByaeI3WAxOHnBLzLU9RwYh
AwTSlY3e2ApOnNrfahCao4vhmI9ggf5TpRdpTOqp8MHY6+VnkGrFlewAhMwHonWdbV6y8taR8zDo
RrNBdfhO9gxWUG/ZEKe9tVp1tpowXYijx/HOzGx9oQ/J1hblXSaiO7/On9pONTvkFmtjcD+Bm1NF
lrB5Cokjpcdr48lDounniFjpRZdCaiErF70MgRpCfAzKeGCl2TcmSs8k3UzgQBYlgANmfkisuzS5
aAl9MsYe30SLTUx/E3r1EpDxwAJWHcqBhsBIPktRyHgJqiZexoqcLmHdhV33Qe5RjwOkG1colZYB
etida36aFcYTGFA0YlSxRQqdOWAGo8kmDKoB1Dimj3agXUDOxeux6clOrl7MOd4hUqGDZ8dD75PU
r4zvn8zE9HdSukuzKA4pYT+8UvpwOkpJ7toReEHmWenOcvaFZrjPunsx0PJw7U2cACbzSCNsRfdd
bqfe2BDNly0n0mQ5ni+1rtVZhbNwmZsXxng4gXBMmibC+KKdYHBAKtGjsruWembubLObVgTsjRCL
44EWawAibiVUltynQbc2esLbAFBvuhjyhTHazSozsldiCZHIy1jbjRpHnHiyrtD8TTxBdXaX57nE
teWtdctJ3lTyrUc5mTExA0vDmca0xrOG1m6hZ8k2iYJk0SPHz/UMh8Ywrt242JKUnuHd5+sjyGen
44kV+FVXY+w/uRMoME1/bgZLo+0NQkgxygG+4OjOhXjypbSBI7KfvfSOM6FtR4/gTG+yDN8yGf7k
uEVMtTZ+MiNANGgJXF+AoSfM6dAoHAFtV5+Cz25Gd7QOouuY255TcWZuB/9NS0JM4PEvnWrDZLVF
/iTfxlJWWyATu7iivJh8Z5P0g9ry6RzdVgM7lJS4nWfCu4vE+65GQrEwSu+BovXkJsU+d1GOuuFr
MxjZ1s+IXNI5mHKKGbUZ3m7q/SqR+qqQMJTgEWE2HPg6jR4jEtcZuk90hzWsWNqEEVAf89koYnYH
WnJGdB24TMesJvV2eEEMmtxPu641iDmq6B4ZFi9cOdSVUM+3adIAblbjqU3ZNKeg3phNvg/MKMQ8
B2Q0+O7nImBeUlX71sfyPlSc1wPGZ9GAytKKwn0MPngfaxi5B/3ZC+lQCs7s9KoBaxCx3lUyXVtx
+s0Z2/vI8ONFNJQN23dLWTQNKV4Mwi8mkAVhpmtrgaYGbXrw0QbVMfSNeXpF2xrp4ztxa+mA+ITT
6jzeZjqCbmg0sAy4+HZwWFUALflcQp1YhJzURnOC3kdicgt6+NjUIfAupLl9NmD8D0VwKCmgpIVO
16YxRNNT/wXTf08y+wPcRuh+ODkTPpOV8kVMbcpm27ANQIaElyorTzvNrKmFA7JJ5eJBRjWWZMtd
5gXONt1srlrufm8EDkCmKFvdqh6bAXpD5RxpKLD5FOwjcePDgogEG5NPhpgB1gTp549OeGvYWnRi
zWfl1L98c+x3RtQ+FcI4yri6ooS4Yud9NoTHMN9iDaMre03zstgY1DXGoCCEqBmYAuGTPV8siStq
Wpi/TGfmDQqDp+kdpLf0EO28M0ZEeVA4Fi0OEgtpLmusZ3fRiN9AN/2SyJn2J8uQtunK5kfQhUd+
C5bmqD77ZDhj+SxwoWYU6ph38KYMayCkdC8tFIE4jk1k9FCO0mqH17Ratk517wUWOSudP6c2Bpta
t5BVuAW2iPwVIbEFaCjJ97Fl3BWWc0XVeupRMoF9Yshit2qZM+5ndqdDzW2/s0ScR0WoSxqhtEcA
+SOLtZXRD28ENDpbptikPsiSmp4+k8XS5yj3oc+TD9+Mz56Bnj9UimXWCy5e8r2VIdYyF6cvzr2T
efAJ43PdSxeXRyqNd60rh7UVkrvmpNZSek23Zt4CFjM+hpRTyyYOUFd27YVOBnhvLRiRujI6DIcr
od7fnNYoVso8B3n35KPYRMnPSF1lcIBx+3otXo2xrX/Cug0XowrUZjC7Xy32ay3vxRG/8jGHpHpf
Sc6QHWnu3K7+Kk2xo9X4lWTiH4lYrHjzJsefrGnZqJynWG/5HpXbL6ZPQ7TexkdXiQc9XZg2Ng0t
xTXGzA4SRrhq6LBtanS1SfuY9oAsYvEr12gi5i2cKVWFzyZjy0VmA3eLAjD4fDWdTbYBfESXG6Y2
jXWSjlBGo36na6iQSq856AVLfpc/hkNgAnEBne9P2dkYgGwIU6zjulnb2Tgss2paJ2rqYS4Aw7No
J1UkLyzHYmhWTor5GpspqTdznEW6HyvtAbH5ITHYpYvQpH1GSg3EdwTOT6XkHkPeHLLYc5dqMU7O
Drf0MrCtXxVdOPi/w8LBI3VnIxiNoue+ZbSeSetFE3ASM9tETWe3x6mowrPGIibb5KEfPW5TzGAL
dKuAnvDFLVoc3DH6bisq93iHbHKerX0f4YIZwYtwgRrHJOqukpEd9L3r0E+XQAR7D/sqfS+9WXCp
rwzpBXyj3n4iiouRfLVHOZCSvVCY2P7CN4eOagdzh2+3Xw+5cx84GtCNSL9Hn3ywLAV2PLZypEoH
1cpmSYyHs67sXKzIhb0PwrNd9gSfQcsIa3bHCWgO4V8r122PrYAZrGJUmgmLEsJchSONg0DY7kZ9
Rbr1PkjQY/TdPensFRqF5xR3UhSZn6m5Htv8qrixGwxTWoqZpsGSk2dcIRUK9KH0UddzKWayIUKL
+3CEwaU4z40fCemZ8/+9oJZr9fC5iMKfmo99K0p75KsdxOVIx9VkP/j4sXKt2xdld9KIfLaR9e0S
JARdp5PaOdlMtWzzR2wyJIh0cirJR2M54NNBN1NKpDxJPNPRumffLWYJRXnSawfeUWBuVPqmSyDf
0XMp7DkfO7wYSbuJJFMJM04YVeFPuC+HaViU/4e8M9ttJEmz9Ks05t4SvpkvwHRfcF8kShQphkI3
Dm30fTXfn34+j6quqSmggem7ASYvAojMVIREOs3+5ZzvQLMhMiajkQJaUNlf1D07Xc9/F57qNoUc
tSUqCg3NEDTddPK0AxRKrAx+RNIGJ0OIq9gAWAyvmsVgtNFCeCL2i+7oDyyPGOAzLbX1es5jqRdm
jWmpN/M1khC6uhmShBLmjSH4GSjshm/j0WRBXxlqX4XxKW4S3LMUhpb6rrusJX/I3nmF/qTqGBl1
gg83St+rpv4mJ6TXPmxNDYsysF8CggRZ+F6z3HwIxm8z9r7brGQhN0ATGKpPH7UgCV5brZvuCC+f
gn6qSI8tj5bbPzHQX1Z1cs1SJIWN2niWei2b9K23q2NXJ+e01u51o74jgEuOr+2ITDeY0/InhO8q
Md5cc7qbkb2pC+h0okblyIgfx/ZmasmMQpGGHiM4RSoi/mb6ajKAoLEMT7kmN/O3IDQc9El86vL0
XR/pk6288pfVRYn43fFIZI91xg/DUiWMqkpI6sqOnwN79gwV9DR6BiaOv7gZemyYJ0cM18gGcIyW
8ZJ38tzJ9FRK1GTJGIAogNDslwyNEBbqQXmEoXWOJX+paYO6NVubcoS0pu45m8g5TMar4PAN67vl
MRLvOXvKYWl2TFLK7l0akF8lvmcMQS9G1V3nn0L4OU8rxZ1CsjPV3aNqsjMYOGLaIDv7zFds91ZN
XxbtdjOoV69xswWrJDoj3gojSZ4mo9gHuSSJyC/eraDik+3vbDc8t2R0GXrw4Sf2upt4WYWSL/PP
WyuB8yA6AUZ+pwU2F5wLFE+l95FG0cYOHgI5QBLyDd4jdJtZSXXuUFMsxi4+MM3iAzdjHoT21Dbi
VyVvY1odLZt0FjAWwCsCDrVKfvhyjoPIg1Pc+chjveJp4JMVhoQ3h6A7cOcsa6XfAkOA08JlvxzB
sKnBPCOXsCHWlDf8otnCqZENKCgPWvZphOE6G6KT7ygCCIKOGDiCyo3hQY3dpxpy6rKezdk01keN
IxmJwQiEkOSQxg/XgUB1np0qfNqdp74zjwfMdEsTIHm6nAhswObP0eNSmf5xAMFKGnr4U1qZDFs/
Q2mQ8Ikwhzvt2SYZuquVK52o9cP0MdrczEY7PRXoLDpNuw9F/pUUUAcngCCr3iBpIOijE7Q4IkjM
+NLE06nCyuXNEJOuDGkOOYsrluSaz6AYIeBTgWZm2Y44LAtigmX64dn5z/z2OV7+2eMMIuEsOFie
h82RSgCxyHvDDNKPAlLZgubWxjU2zVKDL0y7ynRggv/BozhQ4xovveGjlJ8e8BXoOztNMCshjpPy
cVzUb5xNKNGWKUgLuxizw6hlR5xRzrsHXjR5aD3deOKjhoBs/j7bdptpNc8afD5+uPaUZgQCDP29
TFkLagPeKpFfXDm+VVb8Uum5vZBVUW4NGFOpEOVKMIJZkvJlMxmiACpL+1Z1oMCEzSZKEvX039/f
/P+4mUH3obFR+a+XM+umqIt7+8/Lmb9/zd/2M0yp/sKT4ui4uZBwoXj5z/2Mbtl/uRgQbFtKwzFx
rfxjP2PJv7B+sSxBLWXpzryC+c/1jMV6xmAC4pkmkG3P1v572xnd+BdxgodnkqkVCx8N3SI4S/6q
f9bilGOW14VI7VekTd/tVDzKWF5tjTV46rDA8OeFOFIsAjLd8NGw43tY5f5eE+Mm0IgcTA/6UKQb
PwTooXFXRMSPAjm30OtvGNGdlW0I+D/48nH+PdbTyeFq2AYDUM+Clf7QGGcbX9TCaMiEFaEXr+Zt
SS1BTGqyDbcj/NDMQnHZ1Rn5uPm081WmLbqRysHVtL0BQwSXqgqdU27SzQdqfODnfWA5dLWm7EF1
4OCdFHCLipEYcIAuXP85IC8TN3p+7NGGpJp55qgOV+Q1nNlqZOBJIBImn9I3j/GYb03k0W7kPY86
ZKEBRz/MhZJddrBnwvdb78yz3lovSavrK/Q2cxIFJhyCVhbWGD63ffnM5UlpFn+2dFKTYx7Q8D2P
LuIBNw33JuEEdQFaTNdBwAax/yXZa5BVzwAXXjAXHguMYI3faxWTEIc5aBuP0xqV1is5KrEZvxUB
9blTunsDHWWoQwFq0zvOS9qYNbmsl1gjt2EKNiy/6r3AnbbQ96ahZrkJ3G1S2VaIU+fFwmNRRHKV
VclnpLtXXMKQ3ZgwhuNFM/huB2WffEsc9EAyQW3kbwTGNN7Jg6H0bSXkRxWod2EZLiG60d0bwjuN
7jtilCeneIr0Kd8ia8Y7PpHtFPLjxboDqHbQcAEkC0ef3tPMv7Z2asMj8FaW7dz9wGWYYb5VeXr3
EQkyrEqvFJcqJqY2ntXKnaKnsJsv5DChjbqQwxsTPdOk3oq/g4jQ+Tp5TdmmLKCelk86j+3gPTVJ
9unPiDbwEuD2ucJGBNsktQ0nlHXapilcbmANfXBLsBfiBHxa1bYIaPYSmwy1uGSUgSqwPii7fKn8
UxvRkIxY/om7YJKowVfkIRnj1YRDr8J/vmoZqS60PvpCUyqXrZGeMbf2ABaMszdY52JIe1i30bvq
3BMFtrYrRbj2mgmIUgAFUKT5Cpdq1DTJWrf5E+KI93FsSCS3evNXkW2lIruN/C6hasnSSOcGUQ5K
HsIws7rfMfWflojuNLgp5RKN6KWaSMa0NXqJ1Dp7jjgE44uFZBDaTURwexHecxHe6yr6aXdIDA3g
bcmqtTuiU2A1mBmvtgqMlxQUH/254nM1v3Ns66gTq2VKgEwdJSOT3ukT19Hc4fsR0kudlyeqHtwo
vbN+PsuNk+DzVxoUqoA5bq8HrESYpLcw7RbVrdC9FGsKsh0RYmPT5YYjK1wkXffYpKxA2NVZK52d
CHwJVo1rBkC3zg0t4KSQSXDwvoVXU5F7W8Nn2gWY8d1cQxEUwAh0GPoXIG3YkG3T0VCLIEzfs865
ogAPV5PW33wSjJcNhMQghHmQn6Odskiiiof8qtCE4B3/TiOaDM0+ddLFSKzcHTYriqHQfnbcDzvg
acgFfr5y5ikHpYV5AqhpWRp7zdHPSRF/d3AeGv8MkHVOR7dfyDlxdkJDY0UwSlE5N4MXnyQf7SG2
1LZpPAGxkkCxCtvElF9tuzPW9VgR8EhD77BsB+ZXPIfjkRnJY8RId8PD8+zGIFDqUocG3/OoV7Tq
TjMyANBvngW0OA/8q1/FnwkiH6dju9nymSli3ggHqi4zjfzw54HRaCXi2rpx1Z0B3nSLym3iRYxQ
u0/KZ63vHrlxlmbi0Efp0BUH+dtv7EcQxQPj6nzve7TEkJIIJms4A+Qgt14es0rWWei2B2pswnx1
TuOiaX/g9S2dGjy5l7l7zS1INOO7EkX+DCihZy3EOg690BAWD5XVvU2xfTJ4cBf1WL7tzDkGEHs+
g5NC7oqmuJCiW8BHIjFvmIj4U9PNsT3KUu1ELX3zGUghTGLD62ASsrvaW0YNmQnolheuDQxlKug7
uKgiWPkLPdb5kFCoelZsoxAg0CmDN4DvFCx29sqkKMDxaC4R2muroWUAxUZPtqh1coyFTAmXtoBG
NOCdtVy5TkW9VtqjAeZigevmMXDTh6l05dIZvasyymddx45gZ6/gRL+xSJwqLH6cJyMisgYDQazR
MleQrIyCIBdzIBe6hXJqsClMOknOV/EsyvaxSnneTSPIlhXjsmWssWBragHx2ilO4ZjSvnUpWAuD
EHSUW/WCwUg87/zsuVQFXti6q9HSn8Ygspe1xidMX1h1cRP2aLBEL1djaEN3rKfXSOkvNvBUVgTJ
RgbDqUqBYeHukHQw4DHL33XmAk4+WQpwOqHcWTg/Zp1zqUg60iHB5lkORRZZFEM3LSIwwpb1c6Gz
KdWEhtABbRXCy30m2C/p6M2qXjg8+mGy0FqGwIGhWAFo3n6gdTDqYY/F+sDkghOFr1ZpQfQ2uvqk
oWXkkclIh144Vf2W6/Wb3jdftjGtnJbvNTJbPrTsX1gVXBwkmmBfgG4HVvfkAGteeh0lew4PJQNH
EI3kfEms7hpkIhFlLtA3tRm0ZuN01sXtvJWb2Fe/o1TSJq4/J6/fqqZdJTy6WAA/iEi5+5IsORLJ
oDjo57ArPp2S6GL8zR7SdnlkYrNHmUfbM8l91zpXn73nepT5k1IE/iZT8jmY6pFBtYaEkxfH8D5U
wE7c8Eg/mvhjQ1goNIsI38Lx5kfxfSL2nVziV+m8lQPRBGk+3ryufxwqhrsxPFxC/1gWJplLSzYj
KR941B4qKJakI5gnitljImDb8KVTzXBM+MZNOiu0lW+tZ6gtHfgxKLNdkyQ3XHO3UtEMlx0vu5Yq
9OnTiYDD6wi4DhzRxtcD9WS3Ll1h4eyFHgQoSowWuDvPoju6xB9rBQEgcQMkclIb6uSBJwTVXqbZ
7k4m0a6Me32v5o0BkJQ9RpQVrth0Z5Xd9m85V/P0gtiHtWXyJmBGOnnhBiMNY017CNfwgtcRhpBF
z/XJBNU9mSVFYoz/MgAKG5QXYtrfXdM6MzsEE8wuQlXWwiIlNGHnwnMDpCywfJhdjOJ77j0SOC00
AvZJ83VQ1MTwcoliSYOxwT1jbivJQWKPa6OJGcELsdYw87LBl5cq2AcecM3QNu/AB+59ixqjrrdo
iKAWtxgFPAmWD2cNwh30L6Wfvpd3E2HxKjAI9IlKBtfYYVZ2Fc/oqWyFpEXCUXzVQ/wXzWSdE/mt
LHhELDrMHevfRapeWs6IoOOsysXsRTCb1eDbVxxBHfGkFvf6kCJTMXSqQobMFI+7BsrX1OWXySqe
Efa+lzqj4zzajSR8rWIZfQas2iCyFMxTmxVK05tobMqsjnSOiliw3dANxJ+ZDlINF+ELirJkpTmf
tf3mp+khY1G7xEiIfMoVP1oFIhdCMQGV5Fx56bvs67cuZlmhPpGjX73M+/JF+E3T8x2YLKmSlKnu
qNKv3mCiH/W8tzHWC7sAW+ShiWevRMhuMt5GY9i2brxp0j/Gfwpc7OprNZrOwsRfuZDKZNxtix9Z
EAbQm0/+U5Ya30IjvxVKhMm6PXvnwzvPrVBfoGkqrn0YMLHlwOXdvfrCeZeQ41jjzakcg3pDAk1E
SPbWwEjDlsMSkYdAC0C6CWe8DUn6HPBXYOprD6C3aXyM+E2CqHVjuAS5ehFJYANpC46imsOvZP3V
8ZRsbdk9G1EjEZ+xVZr9WTL5TofgPg7BhojAbxj9/HjZovT1MxIuJlBNfM9CHEdajXos5FWpbIzk
+1/W4D/PnyufTsMnLQehdOhxOZTox/KpWuwKh+ATAOUMsRxOgoqHNx0PZZ9/akFPqtMP4djo1EV8
//Nio8zfKxeWmN5TloJjyFvntcU8Z2vWb4PWwANRDaVScnx5mbi2ci7PNbwuWnyc5Pw22JQdxH7x
OS6jBEdQz9HEJZGPNIuazWwlKIdrP+avJUfoqobktehmiH+Lsm6jjZjE8hvA4mmHXCbaGj2EDeau
OUgYK+xoOvX4vXrop6RfFYKSK64czF9DjV7M/DWMGGAnjq/IKROwsGEGJwnvSSzyCXELOYSl513Q
lXnqCLK3GrJg1UD8pyCwVhq7uNpkJ+LFFNumGG5J1FYMFKMj+hkYuZDOa8+5Bml+dMP3BhkWfPXu
0aCK4UX5Thvri8H8bFSaKsfcUjJl3OTZInCVuwoaCmxpJWdMTuG61FjmDIH1pSr84vPtv4Rdd5MR
z/dIM1TMgTsFCbB1Z7t4S9RblldveNBfPDe+BQSxRZKB+lBVd5LdCpeWrsUoS1HAK61v2+CjNLjj
KJftRVJ4156NoxMVGsfxJo57Xraoe4NSyoMMHNlI0wd2ozfZ7osxkasYNm88+NfRi9WSeccW4WK7
0qi1uzz4jhLgQQP1HktIbJQCyVs1vFRGBUA+oAnPI4NrUsJCAH6TrA3MY4FtL7gzzI2MytvoDzZp
qVRvgBPohkyilyGhEyyowaCgN7C4t2OLIDinY+crvEs5eIgjqpJ9idTOGo5/UIBvA/vUbeQk730x
vs3zWTsHgzb39RgZUZ9qjHqJhuo9FiUTGREd23fFrRIRZQvMO/qcnPQtEDlRx6CJhgYLZugPxNNx
aruIzWFoQv5KnfCSufU9i5ytbonfrOzEurEqROnq25grNtsMvosyeUeZ+Tg25g+sV2Ol2Um3zurA
xSTkgJXneUFVvywylCqIw3hLH8PciyC/U0WFvnudHFi+XundAjsvFlZk7vMgrZey206fFI11pOpF
b1CASBthUf9nDcRVQ0ZOs5qcUS2tEgQlIbc844otpm9RWc03eT6jEMcCmJlvHLJQ3m19OMQYKpfI
g+bI4wEbD6L6HE+XKCgo+4HKIAXhZblkQriTABMMrtIK6t8FFyTZbSxKSfb55YUeLVZOsTmWrLnR
DDotVzxywSmoL/RDB2hjVyChTw2pE5ZOIUd0bhXhhYqMoeDc1NllchA4wXA01dMg8Wi168qjHoq0
s+u5h05Y7t98P/+PSd7nb+erKMc6IiZJ/ccfaX3wU6w+mo//4zfrvIma8dz+1OPLD/rS5j/+J1/5
9//z//Y//tvPnz/lOpY///4/vmj5EBi8/ACYzv95/mlh/fyvB6YvP2X7mUbJvx0Lnoh//bq/D03d
v2zLc03P0lghSRwI/xia6n/png0STJe65zjARP4xNDX/cjQTl6lnuvwj+fp/DE2F/AuBsal5rmHQ
EvCl8r+jaUfhOFtv/7eDEbEULZbu6ZYpLdPWTONfYCY670UcheVGGIhEA10TZ7/D2aTTv38N8Wtu
NfWPbQIrL0qzvraTOWzID+fe6f03U0jtqTRTeAPF6Oz9whVrZvcbnE8x+UQnFJEJL85pSDpx6uOe
BAa234k4kdyBncjNzJ0XbFX7XMbdYXRNVsDhWD2DNpYw7CCtQyu6h8Qmc8RYdw7B8Eg0Eq0cqNuV
S269R3PXGaHNd2K9Kj5KcW4xrSTxlSFpvgmrmb+KvntbJ3jTuwCWg/LchL1vAMpmcH9TFKCKMo1t
6VbZenKQyJWR+eaYPSubzBpIU5+p7S0GIc9J9v1QfJdD0O4ZKfxWGDh3mQvtTxJO6jp6/QRNgjnO
ANxX94eLgYEKRdVeOcE1arX0FPbWY4Jbc6lr/bHzKtQCk4aMKUd5UhnFRJRL5W/r0is2WS5S4jnU
ryb3+0VCwNB2MsZpwUCUAZDStuYQDwfu526r26SmVuzuV5GKP8ni+GUKqO2sbID0Df4OBIJcsQZc
2ZFlXCb3HShnspZhTmp4cI0ZM1CdMOVLh0ksfShAGx1bga7g1xSmR6CXzowpU0fPgA4Hh+nWIGa+
G95VDNVFlFT1kV0zI4/iT8bEcqWzrlrWfSWwrXvkqPfnyk6xfpeksnjzL8C1qTc0G5Fvmz+I1DE/
ES2HVD0DP2DsWEfkFR7j3JUPyvlMJllhkCJeQ/+6Op02x5eToyRz9oouqn0K48cxsYfXgrossPZt
zm7ft8PsEAAL2TbFNG3JnHtTEI+9IMUoN15Efq4a016TDPde5QG0nmkT2G2zrA1ywJ1ZaiOacken
t3cJ/1xA+zjYtYQCFs+bQuR9ImSgSooHq1JSeZ/1lhAlbSA5QPC6YsltUIoyJhDx0QI/sLAaznJo
COj70pkqquGaTgDBm9G3wYwDIByUPm4WMOVTeCn6L2JUvpp+V7PZO/uG2SIUObEDHI+E+LBg64tf
I9FapgkAR4zPZt6/BZmOrKXNEa6mT041HoqG9FTZX0jpZeaYJudA5Ygwy4zpR5qvkW6Ql9i9QeK4
i+53qNKnILVuvoxe8hppjJwepLJvEYzWpPnQtPhzNIdnHe7gKtUQXYWF+5gY2J5t/8up4w8vVGev
KNHJHtC63QrpI+D2zGKVWfy1xmSfOTbqCEFP87vLSOaVFmNHOjJhLXZ2S4WDIDZGYWg7SM8nnkqn
3k6sIdFuJU9OJ3EUozuKbrCrXhGRf1eNfbYrc+6Yf7tKXSK0T9vYhMBj5/WGSq55SSUBW+jnZQBE
gb8z1nJMyE3xUw6w1VI1qIOSYj329s1Kc2Q38AYcSTpAQcS8H6A0aUlGqmCjJ4BKt9qkPdeTdgO6
vbFmBCz0n5MtDMKvkDgALMbCwUeGBFLD2OVhOa3thPhYRBfgQAV8XiH6kdEHeW8BG3UrMsplVjev
UYygnzBpBkKmJPynSOG9b2konLVBo7KkLs73EQk3+96iSI1z9UsVvFJS6xE36sOzF0gOYTGQYIIu
zWX7tCgcEjhM0/3oY1QnJYHZbaLvFMdjm69hfN1LDRSq1wLHza1+r4/TGUDO9BCXyV61QNVTvWGL
ozdfczIz66XHVvZvtk8+TBBV4VIv+c+1c08reS/SmMmt7uxUk1zZJiC06soDviDwsF6QLPvpMM1R
9Wb3CQjh2Y55sXCs0zSVxndgAM/Vi/CzfuhdG91DCgRplk9b6msAf/Gq2wMAEvbFSYv2h+imlcxB
OnVG9ZlIRm1o13dOhw7ZNopubVnVhY8B03UjvUzEr26Jq3j2Vb+12v7dLZrnjqmmEwifsAWS61Bj
7rCqMkjT9iTEFJvWLRlCOEa0yxndsMcqjKUZUoFVxFnzwpVHJcinr+XAHoWanKGFWEZkgBDaVr1I
kE4riC3vaWGRblng+EpwdAveu9Gswd6PSFFFopHbToQFM42i3rYZo9p+6u7Kp9uAa8m0sIFnKPU7
rvO33HIttkupt51Kv73oSf3b7dtlU0hUiSHGqkAvP8ijg6duJK+sM5CNEEtt+OThqojTqxsOZQ29
GxXST2MionKs7GOKh+FQTDJ86fxDaIsN6UsQxMqlH+NBaR3rHHnyHZGDWPey+c6ZVRD8g2y+8Bil
DyIjmIaAq0RZF6Q7/rM1MlVlwnAoHBYgcS6I4up8AkLRrLkocoXbkNracgo2LsG8NjJHET33DrY3
p+UWFXp7Hmq9WmeBpCkeazBgJoX7MAissIU1J6zg5Hb1g5NBgeEJxPiLQSgayEKZ83wi2qm8lOvR
RFeF2H6MUM0NUbAWwvqMMzZe2jRz4CMgc1noPNuZ/Qsc1TDnhiD26wjtY/9lqLH4zAVqQD0nqCKS
BNfaRHfUKh1OqQreSPfpF4PfpI/tZyb0/iXTw60Ph3gAj5s5vYnrh6mC+9NWb1r2250XbFrKBKXD
HC0xUPCgVXunBRJThiVxHJCVHNGtJt1Z98RclvCAFpSO70ixFH5afkeXtuZpwn1DwwAweOk/eTpn
qgqRqEWu+xHY5E2T06itIUpuMbOF24YU3z8KvcnyN0yL6HknNMq+prIFTvkbdPt0ZZEsvQMS+JP6
INbpcL39LNudugQbRDh+zkljQe59AXN0D/WqG9s3ww9Z75FOu5oabytykGMaW/6F4h19tgrnOUYG
tyhzS62HLWFT4XEyy3ofKJ3dAfqsriU3yQEwEeWQ7uIL9WG0YBaEpEjreMMc782sImfn9MbBdhv7
YHfc1d3Q7aCvHQYcOFsyYvZEeR81cmdXJE5VD8HOrUnWNUDRb2w8906b2evEmTW4qfVujla5lF73
VEURQagCmrLhEwk1dMijp/JYORof8wg+Ssm8llhU0T0yBjgMYFlQ5XjZjvnwhZ/5sS9x8oXWZK2q
kKFwx6qkEuTkMS0StSQmcUwfuB+ChT08ASGF/1v7gJDdLMUzFyoekxCubXpwp1rANz84ljGbOjwi
a+ypRpUfVkulKmcfedMljd9jWE3MYdmP4H5hY6vT1fsjoCc34TNYQcjj+NIbBIM2BgedjYtusspF
xHwl2+AjDJksedCckVaj0+5Z6zk12xx49sgYOGWwZx+HKW93YU5wHXr8kkiD3RgjRS+MSjzyaS6t
+JFAdodqL13HGYYs0GLvtQTL7ongiShvnCIKiT5zWoFVVO57Mi2W/dpKmvB3PuKbYZ9L4zDWm0q3
VspMqDJjzdvJmulSOyh9HWrcm7n/pCgJeELx3gQeI2sI9QTSa1YDya42V9PAJK/Nopd01JlJNnZ6
NBNUjqUud4Hi9CvUTLXKEDTDHs2Rf3BBkfH9qoVxcWgxtVlz4jvUy19TN78cDa174haoPDMEIPyp
TGPAyuH3SLbsceAl8w36CJV2uYR8L6K426e9vE7mA12Gv3Kxcy6QPb3Uhi2AoFoflte9cadUS0gS
Cdtl8RNFHEBNmE8YRgt0wSgXTUittd0is03ZFPLcPIoSsr8b5tgPfb9ba2EdrqLUT48jUgsvYffd
crqtwtA8w7XAclIqJBWDsQUf0qCSt7RluR8Thx5BsQyygIMfU/JN6/ldr4IA3g403LXjCM4N45ut
EemEOVq1Mgu39cgzD/SYtDpDOxpt8FrrTXiIKF5Yw25BFhgXlq0TwE2mPLUYVwNOZ8BpI+F6qLb5
ZknrzWPytly2H6FuQmTo+xcccg+Z0uSukd1LIkZ/h6Pro/P8ncGnYB0BRQdig00xjxycN13/oBRC
lLgJ8genQsqpeQzK9Lhu6SONDW4n42DZaQbZl66jqdeF2/bISOfgqSj4GhXghT52EWBaNfthJ7+z
nMeR5pdXac47NyeJVwNrpQIwznGoxQWBr/40xd6cNP6SGKQx1GU+XHgub1Ycxke7GM7pEBu0vnl0
EFoA/LTCqm2RyBI7U3w1cFeewlp/nKZhO2Wpc/nzS+x+EdexlxaWX0FozjoyQbBW3fRrDJDJEJjF
cUMW+sOYGzOM3gfyW+E/DrmQGQhcSmpeOMWaOvqRDuOp91iuGRuNf4XehzfSzZtkFc7dS6jtQxY4
iC88ArulbjASxNfbteNrH7cvqeMkK2kX/qHD6bzp7LLfEKP+2JmyxzLWXEbXwGnODlVvxkPnO09d
IKMnnn/UDc0sDnmFg9Cf4Y+eZJbsrUKybSgnkyExTqxyaADnx7CUO1FtwyYfllYjDGxMvMzgwJot
KLrhiQHgtXDHbst1xZXhV4/QoYwHGYfhImzaYGdZVvoUkjG3TDhNCb+xb52pM06cvEeTGounwIKR
50bjOoEEuTKtEW8YSaNbNcaXip/28OcXUgp25I1YBxVFp56x2oPouJR7Pd43Ua6z8Ck2pJHaez3t
16ogfToMmoh215iAQzKz8+QRPy/II0ziRFndJyWaM67/DdSQkDkzGl7T5v1sCzZXbsQo3CIYIY0Z
R2Br6QgXs9rnP7/0Q3ZJNfcVLudP6qliOdHhYs0BkIQsaDr9+aXPsmnrtTUz4ZwfJtBbJKNT3z+I
qelXMg5Yk8IFOMTzL+DJ9UUs0ZuNWLAe9DZrV2UrPEawmntoQbdt0iRmiU69QVxz90RPXhJN9wt4
HBmHaF1PbqmR7kUtZpEHRbLcmF3wujCPqfGfvGiWaFZ1R7q21lJjNK4f3aJCHjTp7XStbD4wS0RL
zSFNhHug2JNjl65qI64vwocGjAiU6Hlo3htg4/4CPrX/nkt7PSsrzMRP7mUh59ie7MOrkzlGaGi3
psm9X3A47M16NDajbSRH5gLsUaHRVUJZZ6jVrDci5eDML6pDW9/81AneNLWprch+SzUV4Qm5RX3P
JMjx/VfRKGIMHLqkP79Fyyg2mUbuyp/f1k2ZE8wH5UWnNrVCV70amYq2/NjZOiw79apGme3Kmi3j
n99CdgHKTz483xLwftmNT3peItJIzMfSsjYJTsc3y6fipdtj0utnEAei2nv1ba5xdi7DshRQY9NW
lHuHSpSy3e02oUDzRKAnMTSUrascBd+u5XWYVyr0pabeXF13DFeGgzS78toLVDw86jHaXjGe1RRG
O2H+ZIppfyFsjDRKS7fE/TxnLdC2hMAUUrcZHM1my1AyuWrDWD/45JMt+j4stiNtlepoOvWeKZTZ
IkEh0ZmKm3XnIi3ceG+0Fa26KsS+tY3bQMzTAu2Z2hPW2S9FOrXHyLdgHU5PBLQFh2oN27489qn5
gJ/H5qLA+e5I31rCNa7WuTXLAkEl7CG0XYquTd7NBgMttubVNLkEfVriUR9RLyWK+dgYIECoan3L
5r9DgEE4VGPmznuTTefS00ksIa4WwbhA+NByI1ipew0r8jMLDHl+6nMoeCW+3jz7rGpKDQs7JyGO
pBN5G1fS64U4SGa87oulB+RDOGcExwwVkx+rfO77qrs7U/Nm3wVinhP6h2WHyughEYp9CjwJTGe2
/ihMXCxuHl6l5eb3wOlmBaLaunaVHBqn/9aRhV9HbDSRGMeNNVTYBFM1bo1W07ZpGJ9NmYoVQbPe
rgs67HazSCWPulM7JrDMhPEgaljODMORX4qcxpZT0tfMtRuE/sEYRPmY2FN78BVgiCzQVl0oiKH1
vX3S+uFjyr8p0t5aKxeMPVFc8dGXLVYz13sIi4A728tHopeWLlt0BjUy3YOXEKvBiDlYkkBBRCYJ
w8pMifyBpThW051RvaS6Hj6Ylq/2gxw2HY65Y+prWJvT8oF8j2KXVGWLsRDCZU1IzAOXJP4XG+hJ
keQBecR+/2BTNrIVjN2LlOKJOZn9kLpUeIoEp9530w2AP9CAKNsWbGWGhwrWY/6tIWY749Do1oE+
teuWiJAdGCakZfX3oLfdS4h3ZqwwCjlqPGna/yLpPJYbR7Io+kUZAZNwWxL0pEg5ymwQkkqCdwmP
r5+DnkUrunp6ulQikPnMvec2uAMZwv1g6ACPmm/s3LyzX4uOuod4FnLDF2q48JssU3gH8Ln7oBsu
mqwmH24fUhedq7+akbBarXtJwrI42TI0YHdYlo9T68fDJrlmICJ2vVD/uqA/kavAFG9m8CWTJj4N
ccAm1E5vKtB5YdNrEzCuYPzwN2oOUyWUYnqL3CSqRoZcMfYGsgfOBhfhd5TIezWfY2dkFmZW1mMv
8XFO4C0Tw7mNZE4GIqkOjWDQxQyZTS8uKHw9YDLmA51rR73jGy1uFsViGRUm9qKuYqJe2weKxPJI
T4IsIu+f2cgcS7v8cfF7Y9FE5VlgLD7MjtI2Vi3ZLmpLFAIj2UAL1hLpCsa6+hQQ0rRmChftTYaP
K+jFxiqYnTf47DEwmKB/bBujOxtdc1ApkKfJZAEYOUawLVzOEl2AWSvx366TlpFYHlXupiTVp+uk
9MMZfHKfh7s8tSs/1GOiM+zVmGr72q6Cj4S3pV3oLHGYPbYJz5iuIoA0SQ4kO4xMtC5zdnaK/hz2
ZBBV0anqXZLPz7EbvcfFPOwYMIzVlJy5WPZmSBli6riPnIarCtnKqnWU2ic1prZB1ttuwgvkThRf
mtFnjJUcEDnNi94GfN8kSWy8BUTiqPkRdfM21dPxylu8M9sWa60Rv1lIczfDVxAPcuvVA8pydLf6
5PUba3QeC7bwK8Lqic1Dz2SryNnKGW9vAV07dtvoRpQViJ3QuLK4TfwAy2asR5+pmxQ7hMlrE2fc
yUsmPxftcMCBTWj0jKcddxgYIYQgjQHbH0DXWsdfyQia3g5o5b9g5pw1OzagXlcAzjZo+7HrbnXH
SaDw0aKEcY471NIeAN7jPEdqVsaB2keWhgsOK3YSFyct1an7m6Jbw3ncSKgjW1zN26g0ulOq54dE
N3aYgDp/hrFGI9hlvt2b7tqz+3zbBxbikBgRL3qzxg9afaeb1sMIDPg49sXFibq/cWz+rAqLV2Gw
ofYiu9/GEUBBJS5BSWUwDxquK548NgFM+5G4i+DKQgWZDCYr3+vDfwac1NRLcZsZ6Dt4A/EJY6er
NNipuN/PYDDH3ThGp7KJi+N/XwgT4xX2SBh1e+TN3OI7a8YB6HHcTnkT+l1EaxRJYweRbqXperlP
QCPDj1gwQvF4y0QI1ZQ92Y5vHr9YFf7ANL7A66t3Roy7FXh1trqMqor3ekyvqNcMY40RB2M3oK5h
Xk3Xk52N4zjTGzsZfe5kIdVo8uyNiVK9p/UkKuwaRenw6LL7KbWWPFzUg1i3HJxb2OObvIboPpjC
Ryi6klin/IFa1mgr8Zlmb5orLUxs8WsOaXtTe/W7VVJs4QFBk20ToNYVxbgp0vkGDLnZhJ1zTwuG
zjqLA9RGIIDCOXAB4IKdEmMH+RR0u59E+ZZ4WrL1JlTtZIOhtp+WeDc5oyWM0+BBWssUY0bFIlL1
E078mSNp/jLGmLAwrzsAolulynMB+nWlTJolZ7lHUIRAJy2xdRHyhr7zzvLNlu6mdgEbqogoN8sh
9JnNnK+leXWxjCdFZBtv5vxdF9WFtE+iyLns1oPr/E1ct4cx6z5Jb0SFweVtBySMTKF+m6hX3NwS
W/Jf0J7m7SPpxPi08ZneBsPgMjRPuen9oI7+hl8MuT2LPnpqvo2xMKk044JQ0tgOjiQuHZL4ijcU
6783USNnIGcyJDKplStwR+SbsjcGkBp8BWb11ZAhsPa0tNxAb0GQqLXmVpjIChtAkIq7/iKc8B+u
wvrYF+Xf8tccVAv86UexZOQHQE7UDHECtPBFoAZY4tqbTaHAJBQ5QJRMYEshh5qPY37NUQH6noNs
dyzrk0Bti2u9f2hZTr60LUVp+zwnkDESzI0xaPtl1vqAsD8imoySiGqXrl8ebEYmQdNblyGbqFdD
iEU8P7PJRVkF6EkiAr0X+Ic2SOx7MCdWlSo5x+KlWuhO4JP7QxmkwZrU54vHgCYaQvwxDlmBXj+/
/vd9iaw+JEsPGM3iHDQmy2OVkD7t1vMhHYNyM6K1nsA+XhMkfLOOZlHnx7iijHihfLthPniuRX/P
SPUmaUo7uniNkRNHfpNaIHO7DX/QeTskIHmtxDgJ+OirRvArFRt7ZXR3ktW1VTlFZCmZDLTJkVQO
I6dpuSQ6HVFgck8nXA1x+WJH2TUfxcXqxbjq3PEtsiBSxxdZMDNWHiaaGPQrRvqeQ22JeXa6ddYw
wU4Us3pnl2rS84kT7U2iA9Dx/CP74F149q5sgQl10vvsFoWb8HAnRnX+mSXhXwlanHy/4CUNUFrD
lWKMSIgF92d0y2VN8jMPN0ymXyPs0PcARtCV8aSV1t0WpFxbLdVy4BzwIejn0qlvWQ4EiXEark/J
ha917ZvrqYdAWM52bPqnTpPBymuhWCMl0lHSBJ8mAnXuUcDbhqEeRFOxNZ3w3gwdsGnaEd2tdrKl
qG3Je6K1I8eZFBcwHCFLDI8cbkA37uBMW9hUwD9CbhpT3GFKLuujgFRse7prC4rgVk4ZrxIczG3X
1EiMwq0jawfsNImkJl1vRLgmN0CxilIX5bgw/qaC/YPgUrDgx63TfGvaAKBGLVZ+5oj5ECHH4Xvf
dT2hVIx+6pXTzyn1hV2cWsOtVg5RJDnLRCLh3zvdUxuNMDKfhL5NdnVV/FGaM2iisj3p/OXgQYYE
WGwTxFppYRvnoU5vZeVsRo3x/9ipXaMDAgr6gbzyRF8HEx7hnC6vjefCN/I825sN8RxGhUUFnso4
kJ2G/DOyhvcYR1Bqog+vhf1NjVvsNFMQ1ah15xQaAU6QhIEmc1ZmMCdJUKI/9pHFmx8np6xnnS9r
F9XnHO3C2n4FkjqtOrjDuOjdZBPvyigRF2BbkiaxgUC1rb2I9MwiFxybd1dPuxN9sOdEL7WuB2cG
oxTs0MbbVOeNGXiwDFuLtmIWR6OJ/1CPAr9PodCqOXXOHyGMQWweui8lp9ygs2dPUQMSBEYqB4q2
6sQf4pNl+Es+mddW5J99XnpbmSm2xz1VJF0eqvsZ1JYZ/MwlLwwsoXIJtWmO0kmMrdnxpNvkdK4k
wjGXOYeVyH8xIXL4cMwbM3vyf7UXLaIsDrU42JBBDBFLmw52792FKuxDWNPY9TJ4qHIXp/w0HLWM
Gj7urmNrshICDuGDvAJpQMjwvpdsXNR37KCc7JsSfIx3yKo7ng2x0Cp4CvsGluxC77clHUWS0jlp
RXIW4m2ByKYeLyGc8JSAmmQM4ycLD9vKoX0S9fju9c17MgU/JDSQ58fqOQFTmwbhqTO830m4vKr1
+NA06kQtGeLSmKE2ooHTGK1pNS049wqbWVbstjTzjas/zx4LHI9Aq3W/2uQ9QN2x4NZEPKxPwYWA
bXMTjpgkQrjD1WiUhzqAxNVktlrFbBLQ7Qt/nvhv1Ew2pdF1HIYBrFZjOoBcTREKI4DoBZL9zLVB
tIL48dl9g/Lg6UxKNBSD2W66nAmC26knUZo4b+CIb6VKdXrYrF6rKX4uAPn4xg+nHPu9lrlJIe0a
8ozN1TWb30QEUATEXximPwZEPAfuUhxypv6Z157Yk1qykZ1rniwjXnYOCWbjwLSQFYSDn2okJ6cE
NkFsmDEQJtNhdCkWsxE1QplCxnPTBf3VLjOl2oJ7RGzIxsAdszYN7pfUMZNNFok1h1S8xow3bMJ+
PiADYNGSZvChnVkdJzvZ8lh1RxwlJYEElnPOE1qdQjeemMbwGehzhFkwQmpCgQV/Zkf6TfrEG7jJ
nWOWjPNd2vmTrhsQpbL8miwfhh0wOKqy1Nt4NWOEjj3YUW+6q7fUXhosbUxOUBmIMIpP/33J2nE+
agGUCdzwQ4sghi3SOsDP1IwJc698GTKhGRAJkX4OUJKCZRgEgGTDf8zaEG4JwZDr+bVZ5KAVARXN
QHfp2ESjAWV9RfmV3brGOhhsD9mdoMUOmbaMLL4OlbeQNTBdPJS5m7y1YW49GMFrX1evE3LWa9Ra
jyX6I/heCmRDXlFLg+C6Ay1qD6FEJf/fL40OIXurgVn775euPltoK8d/Rdbqm86xadNw5dju8L0s
Abj+U/MwSSleR0ORzgY20RdqeJcUcabhOIfI8X5GrXuDIMl/SMcELAhnxIN71/QB1bPOn0+4VADB
YDsXQxT9vQP1wxs8kTep96TIYrSvKGl0cvHSEeRwVKXxrZjyjdOiseDl650QDCiCIod1wi6M1H1g
DVJXw0vVyB+8PS8RdpCtPQ3govLjzIynLl+aV/YCWyxPHku4+VfX9ZurEGvb6akvE96cdBkbeult
ZOoaEKI2mlSVgEzRj1nAFBeBcyTlQWgEIyqjJe6OXQiECmTlIW6kYu0Z01dQH0mDcNZAsdhm8vkS
VncUodzpBTefzcw2HEcDE0mPiqzFRjSfFR42hA76tK67lC5dHtKcVSvrWao26JRuusesCXGAHJW9
4eF7qtxwu9iY2F1TpiRAbeuZEzJP8bbFQMe7Ym3DKzQ7MEAtfli6e5TLfZKTQ1V/MJ/8FGl+9NCS
r2aNRfxQOjRj5PaiM35JxG9BP8Pi3ItQVKgn7Ig4GMK9nXjnCWDuumzDj5iEFL2rN4aZmQteonpI
TXZOhos8LXwebQ+YjsTe10f1u+jNeMcxCr/Om4/A+J+bRKcHbJbtTMj1zPx0XdRgXNoyFsBhQ7hc
8jedJ3KoYM1sbBiIEBEPFMn1eghBnFPoYMw0IF7W5ckI3W+j1b9hhBG7SEiLqkyc5N02dNULp023
aTe5qL1NYCA9bCCI+Pk4s3HNKkIfbIwlAwR71Z0a0GDVhNx+rJ3fMPFMHLhx4hsuP2avmx+TqiKb
NgoRAqLRDot7DeaWMbu2zky4sZpyGMliQMXtSC/nieZgWfKDHwx9SqPilaeT34N54ELj5g0BCRJx
Xm7MkLU9merZpdGH6zADHy7H7p2B3BfFAtoEWGppe4rdYoNXI+bK7ybeqnWDK8Op9yG6N9XTMZDH
LbZeWMsTA9Z4lTDyoJ4mDhkeS5VTsrnZolmxh60mDWxIgIWL1GRpm8fmVuuqdmc2FqlImdzwo0cl
aJCeF6kWv3o4kXrILL2uJ1ScFgKO2UXFHtrV51wVn6NRY1FIRedb0dWwi4eWgGo/Ema+bXFrPdp5
4Q9mqfYpXpNpcJZ9b0SkILRxsuOOBsnUnaWanWEUNtZ5zlDD9EyEgdqvanOD2NfuHbtOtgHmd9B6
7Js938LILpmVTvmvp9JIRPtENfHsieAyi4zNf+BNLzhXiMCaD4UTmj4b5cJHQ1If1Rg8wTIqlxzn
QzXgSk4ac1tWRv/AuAF7p8mjT57VO/yMlegifXGQZ3fPARJWCNuPzdxHD8GiFl40mkkMY5+KdnBV
ac1XuE+RqmMQ4F80srWhZSTL49ubCeMcEvM7QtGEVDjk0TcbvC7Wi+X+6wpAvV0b2LvAcp6tVp4z
p052GSqvtZ1gNzdfQdI/DdhqQ4VKkm1bvDA9vkAwsjTOhqfM/acH1gOJKGcVY9ihOmq3RuUcI9KB
SAbt5Go3qyrktiy0jUsG6orJ/opdWba28/BJDHxLWS9wFCn7YSBNT0KRY/nZPuveMjBmrJuwz10l
Amcys5D1oNmnAebIOrKzd85kD4/j8EkjqkYdBcswOBTxHkysUnsnOwnnaQdLx0pDrA4dL6pVHEnl
ueS4zmPbV7p578th1+dGBr+TTrR6JlgbRUf4RNp5MgyWb3eWhHe0x6GCSSNnaBVCnDwOPYUUoYl+
ZTrN2Wsxk6U5xoak++kndMZoXph1F/ob6acDp1fW4Lkl7a3a5ik78kqDj2U7882ZnpxEvjjdAGB2
zBF8EOE6Mt2NYYbv0LJxyEvyP92wRuVQ/vGnoNpPyupYl3y+pnYeAsNgWkeeD+fRezcBRJwsZKzz
yJCgWag3ls0GF9YApIB9CywSd9cZGNq1V8LD4AouEaLbegio4MuoYNLT4yhO1TuTCxzaPSkssG0s
GJt+nsXMAmTOwhUVo9UwBK8R5YRN94wMCyEh2mGj3jlAPne9O73bYB+7IkYSq9+Zyfxw/F9kOcEe
rqZVXAYAw9axBBnsNYcoLJ+CPxXypymANGgu2DaeXb81xbvIPSgemfOSmfZl9vpTIpmjo7Dzlz+L
bqDqpVwywfWtabZZ9ZHBN6KgpOjaRq7UtiWiKqwq0wq3VXi2aQAz78N1IF9isV/3uKB97nFM9fMt
7dWJSRk+avYjjNPKR898zdHPr7xhdhiCnHmGoaylTA3t4SnF2cFgNjq2PRNzd8yuwI+2VcVan5f7
zXSW1LZuBxiXxbzYnI2K7URGqMYBmiXx65N5C2D8svuHkZ1C91yFZiieqsCRNGHNcyLqd7PIDzAY
f9www7iloYysueI0RkG9Lq19FEQvHckOTDgeOwNTs16a3CeTBmqpd06msqTfaaolIW4kBySiXhnz
oxSxudOjNa5iyPNe/o46K9mUk7ciifKh8cxriv0egmKPa11WnGDLF7SA4ZqtcIWJkGnL5AKP7sg5
dxXG9FBaQIbJyCQnDQlUL6vjf1/4AYwI3mLAwwG83jCxQt8cqlNkJtfB1OH/CoFtubbLY1DxxdZn
6IKyhDLnRmQMZ12xbXmwtrYRnKamLY+ayhqQgsvfJlaKGoigmpWNEsdvNGEccfNSeuISwaWJ0pBK
/plNzhOJPfUxg6T1/y/T8ktSfoAUuS5VSyLGnRNmDynCGhi8Q7Y2p5ppGLq04oC4wWcovbE0dBPE
6upHTx8ZWLv0YwS2/xu9ydgE0bLILujPhyUGiWlma9LfkhKeVOXJnp/C6RexQb1p4+E59KKj2c6r
KmdiOsbNbba1a8KYBZvqIRbZFpnMyUI1olILeJq+yvUfctYvblRf0GU/zA3AJ5vZqzOVBH4Z91Bi
kEqcY8Xdt65QUABLtM/O8BHZNnm+Hp4u9d0F8R9R04e65MIQ4AMxxe2NOSo34kPK9h3ZEs+zyUGa
uhmdZriNM1ZmBhaLNT75x94oOdNpe8vgkHtZu8vpaD0eUpIe3nmk0dzwHdvpvqiS88g2lQdPMnWK
X+sayijDrTvyrJ00SsT5leC3DUndjhMcuoVZbweiADzCpAxioVbjfDE1jFc2fbKJr3NdL9TJpUMk
K4scZUAOsZ8gBx/54Bn4XYpsSTAaCHOmkR6JGJXag4NLiN9JuzU1iQcC58tA6bgKXbk3ew9NFQeO
mZZQDXX29sNzlmk3s8V4Fpb6ARPZwPyz+DTLYW9WrDaoug5oWWhnEK2N5ksxopDvKFcZpb0RmPeK
F+bQFuBd4IQOd1KWGQTqdMmGdH+0XiOQaMdEGq88wziQmlfQQtTZkA4QmQ9MF8z0lswvbT7emoof
PFNz5Kmiwj2i7J0N0wE1iHcwPCCcRpQd2MP8eGnBoamj19VivGg2aXroQt8JBqYkYyBi0DVJcrgz
PjkH/PMuynFsqNzZ1xPqkmBYfvOIWbccsl/PDTHlpeo5rMJvHs3rGMDJV8EjAjb2lwt1g6EXQ7OX
trIXq99dI8y4WHKYBvYms1e9Y5JZ1nCvREv7RqqO0gxeBgaVy7+cWxMIegdnc3jMKxvfyjIphQ+w
ik3fJOzBsRouchx1HM5m+Upk1rPROb+aNd7n1PWJYEJmrihQSeEiCalJb/PknRMLkz3PPfpGz0+D
/rnhiMsqg71jdZ56DI0c1gbH/k2k7ZZI2J8544ZzGAlEPXuJpqlQzuWHBkl3VSLjwu+5raL62WuQ
YyXtMS1DcJtSfpnKhZRDMbBgCRGKcPuxE8jB1jla8EIf5Hdj/OohseLqw5TYjHuGuee8gJwNGZrJ
dHtQSQiHtWLsUBNFsQjvO+R7VSt/PUBMhus+FvyzPIZku1DTPVgPecDfT7cOyaxJnU/2czypf7EQ
Nus/4KihLI5JkqFlP1UF4REh/ZWwB7WqG0SDRjPfolbc7bc+K/6NmAcITH2cRHW2GQqUajjTPKMR
XXMQPjRlFJ4rjQSMgrPAbfR5MwQ657vdPruZOjdB/+3gCY45TmojQ7CAMUZzaErZ/4HV5Wdtds8e
T2CeV8914rK1MuJXZn27aZR3ZkdxTHFHiatyFPMjov1JTc9hB+HTAS4z6OIxAU6YmRyGLZ/jaM+k
OIesbcnrfcob87VW1reYMjZ0BqiSCk17oOFbHuPFTeRquj/ZDnmpRLSs5uDTqVhWRj10woBSiEAW
njVk6hZ7lqTNDq7kFcumlHofW2b2WqEYimJKaRgsDI2JD2NfAYtQJRs8CEd0magPp+pVb+iV0+w9
jRyuZe4Ip+dPQdrjf+wYV2CBqasZZuHcPuhh+Zi5KI9r+zIs+IAe6CYfGuOrMNPOta7IwHMoipJp
mzTFAYsj9j2XFEGtU2BDW0BK44OV6WibiNOzXD7USv9tlP7Xz8w3SMBa08U9MlV/ZpZxMPBmNQbI
zqG/x1l6Lcb5PDfaXUz9mSXvquNY3JHD0a0Q6cYrG1Au7e1LMmMUIcaSeS+ihDDANEJmKzZUlr+f
0/RlG+2tVszdC5lsuzHb88gxWsx9hzHzCBDMcIp9/pfyoTVyYEhpC2sjraHnUuMwQlOGWE02t75G
VNqrB7b+NOeUtYhSWonX1oF1zcHNb8IlatXub6CqN6c3j+7Iqxprer8Z6g4KZvEuvRrqU/2URqzP
lAO2kd9GkO/CCo5Ld9LZXdMyAK7OfGP5jcfIfYSNzT1bH4aOf4CQC5NHMP+2vLEC4X5rD+1Bl2fV
oEYwh/bZC0BdIHO1BN99Z82bgo9spXZhB0+L4pzhcfDYV19hUrA+DZBZLYYAYaZXsDVsaKKEgQzJ
j8JFdVpzrHBD8BPIidbTscAxAke/6oJa92Z50TiR4J6+xp52kMNX3ClsI/xvrsMlX/535Djxn5Ny
5owJj0hZf03pyPKbfXMsB7RizqWwOZlawG2hGNfMYHjsLQC36smuWVrN2YigWt/XwKoCS5zqAqlx
5033JEOfLUvvCH17VyPBBX8JAsm2T12I9qxzjA9AoI+dxRHheMFdpGNHGEByqT0kj0XZPaT5ZBPm
ELC9V5cm6J6k4CclLILO2/oxDbVzaDIUxG703Lr2T9rl8F6BTjbuR5vTrsBi+Ai079JmaCBd5uqV
lyHm5ZJMQqDSEv0+PiSOM61HtQ21IIT7NObeO/tKZyU1jdiW6TsINXGwXPnKKuJqeOjpRZBq1Djj
7xCJhxjIllb29aYc3D+48xp2a4DMQyb3RZA/TgBdfMrq9yZAXDZp3sfUZYw3QtSlxtiSOnJx80Gn
GWves7bFMfCbVJ+ZQZ8747HHCT0woSP7aZLmhmU7qAhYsDLFz9n2QrDvrgxcLu28c6Dlw5HzBbsb
lO8Uteif9RIkEpPgIHKu8Tg9Olr+3OvNtOoztTDMKAGa6lb2fNyZZH6XxsZ7lQpMkPrJ0fWPjAQX
YqH65EC2+c6icsFC8KG3XnuUidwy+hawxoKOSZTdrs0WbcGgBRsvKfaDaYZ/wwRsDG6pbTSfE850
jrTXeK5/taF5d9viFa8b3B5Te7N5ZP2pm26O0k/jZGtPEpQQD0dI1/loB71OMZ3+mREEjWGU3l6N
B1FnWHlKtOlSt56L9eDV2GtMio4hIgx3tON4A72ewQBXGicuhf4ISlbrHNQgiaWQFGX/HDS0u1YZ
vsLbJ1LjGpWg8weKvjwcCA8hk3aoF0IP6kQBA3ZTxT2YWMH1KRFCidjhp5ZsszEFk2D32F+9jc0y
iEE6d3jXc9XLFO7BPG06rRaPCKd8b1TPiC7QixPQPvf9aZTcqmGOgmOWsbqxSntlNvToIX0cLCz/
LTyztY2s2M1eG+spsbovRBT6Nelba114LRQhGZ+CmU8bfMB8iLUnmyhFgnj1tzY9lgk0OEM3Pzus
y2A1igsGimhN74Gyj03SVIz2JVsSdufNzPnhqxrlDxN2bVNV462z51cnpSnAm3Ueso42GYzmilTT
P5X+BXEpzsoxN03TWY8krd1SgiTWiWpdXNa/gZUWPLi4BGtrXbnktU/1uqXv29qNvGSL8ZBL/xKj
+BniKT4qwpGjxefQoL9lcZgtlInSPhA9ITuKzS79q8f2Tyxy567zjoQBJNsmwpem9NovhmbPMP6h
5KivbXxvTTs+a9TG1cBPEH9tm73Fs9aduG148ReDs2rKfgu58I106C61diLSWJgutN0FnZdELXNr
z7Y42a0r8ZPB4pp0D+PixKzT/tzHeu8bRVhQPDJj6Q2UW4V4Nk2BM4sCIEe0zhjdV1b7bTrxTxlV
6C35rqDXIGRgbR8FDWuVaPbJLAQZFOQ0q+sx0q8OG53BKHh7dXcicBS4sMwfdO3Kz1eQFxpH2wTF
jakw23hVtLZ0+xJpMZs4A72+npEJEF5lzAFhdeTHGCUxQLKmZmRPlp/MBaerURM2vfeBsuwnwMOD
yv/JNfTseQjPHh4gFGH66DcVqjdwMsyn0mgbkd7iRaLYTcHwGwXylIu08QsFIs6aE8RdxquHinzF
JUK9444UEqCEZfkE4yVd23XW+2nz2AsKRL3vUSuAAO8yosUmIDiQrpmSTVkFv6OsTgFDNG3rBjV9
U2HeUS7aj5ZnIt1C3str+uq5A3okrcrOWlFX2Nvjrzybfq2Uj5cC4lhq1cTCk5K6JBQnHe0S15pQ
vlbx/ndh85fbynsiQGBRCH/1MKHIKmCPicCE7rinfuiRcNnCjTlDQ3utMbDAFMStQ5zxRuIEfDJv
SWeQQxZx/WOJUFtmyq+pTn+g942z0whSQDBAvlGeROM5GSVofzRLcFB7Dnm76JE6uPGVjD0Mn8Yi
so5oibcuqPv96DG/k32i+235WA75o9YHN9fT2+N/X+bEebGUru3139jiVGuQASDVidAl5YCtzF7u
TPRIm9QdgYTWTboxWQ+R3eD+Zay/Z0s2R3vOsba4EGpcR/EoP0DprI9lV73kVgCYLiBVIXUfk5Tt
XzrigOozF1EwzAWqQ4A6zA4eanT++4QlzEEshXszjZ/EGJBpmGmHecD2zoDtPGa19xjEVrifiR5Z
sex6MevpDYS3QRzfs26NJgdXizTKJMm7R+HWsZdE9sFMQH/0VG5vGyJNNjEjs4hN2ylEb8WVSihP
1ZMYUWp6BSgIvagej34vkRSSiWsgfUuNU28n30PNylajHcKYTaCWhVQEQBoIvZA4KEQ/sSBNeA62
KBxnr7lMQ0t4SapO0/LFrrIQRAL61qHR3Yehrz2Osujgjk17+u8fwX2bieedYzRO2AT8HpzLhbAB
5l3U2Yr0q0XyKoPqo03j7ZSE3Y4LS1vFWets0mWXDnOXBYU3U1FYSLoqj/O2Ijj9vxFH2zjz1unO
nmPXiJMcMoGY2k3wBEIjZYE/TZcYjsEhsMfmIhO4hrItWXUkUNTFdPKy/stBDEV74zVHt2yujc7Y
0LVheig9olHO4q1KzbcIO+oDSkGNMUp57/sWwKedvqBL68nyK75wSVqr+GYzkPAH5r1EUA2MuR13
7XTNeMAcOz8AdAYbZV3TxpseZM5Yo3J7dHsGU2yBagaUELHYJUIvUHt3y7NTxk9b5Cgfg9toLJh7
b9sPK1uhqKqJKNi5hfYWFBqDKpXsjNK21vSZVcOPRpUoEOceTwXP2DEI2GloAykwmTnULMAMe1/3
0bUa2vqkauZsoySASov93OxYKlXVvdUDA983QkRkp36NYGkdYr30qvDVqnpscyDbYXjK5fpIZmzx
TvqBvfijskX1GDnMbUZVfiBxtCjidnY1sTaivh3iwt3Fo7ii7zV/bLN4UszTvKqoDpERbkjIyhBj
x1uyhxwiKUyAdoUCf4+eD7vHtBfEvDCqRHOcjyFmaqKDIRmVCf6/6s1WQ05HAbIoyT+kcr5hujuH
bioOujFPFzOeN7JMUx4oE2tVUG+J+SQsw44fwkYrIRQGdOIMszXOhXdujImLNZt3WiOmd2dEQd6u
G701N6rm/6Zq7dmo9YtdOT9VLdp7QfSEQP9wRWVDsy3XdWGTkBeV7b7KlLzgnKb9E3V9R9ebnaIR
I3ZqzdXGcjILCU+dMVJ18EKEvO1mCxx0cLUDxCrCxqyFmJeDf4N6tSTdvNIyseyMtN0UwuvL2vwq
55mp+K3Bee+rwHKvwmS6VOuJX8RS4mSPT64avj05dDciJuG7OXslZgCXQ/zTUH5wlWOrTyKH2deQ
npxlqZhEBDoGtMGVGJ5THQkH7QsuKW+8DORRcsMtsc+G3ML83mRp9Mulp701wbPe8c4WGLe3hcdS
xTFKGLgjnglIbiFIC/gJSvtByqQeaYSwYk3eidRtpMdHyX7z0rrFtp7L+nX2uruXB/WzBQUC22o8
+4Zx0mlUX+Eycme62bxHi631eX0TTcKQpoMVqhfDIRQioBJFBdUFwb5JylVjyobEqXTcOgrZQRoP
RGqPF9c20drqffzQkHYTMrYvCd9uTJLi3LJAcTGd6wzV/cCeEB9pFGwHf9GAbidFTN4c8Vo5GjVp
+58O3eo/coVNYA5GjL6s48KGTDlbjfiUcFgJxMdbloEhAeudcel6193raY/QgrgPcMztpxUzEPOs
eKd3jDDgXBNl6iCl+R9z57EjOXNm0VcZaE+BjKBdaJPeZ1WWrw1Rlt6bIPn0c9jSSJpZDDC7AYTG
X+hWd1ZmMeIz954Lt5mgtuCY1Nay1xuivFJFu4qdabKM+z+IOxg07427TUXr3SdNfOl6MX8MDB/g
qlyaCN5kOTHrcUeL3BB7IhA6hirBpYf1ZK/lAttmiDUxvRkknJ+m+ZemRTjnij7fOvGjQeTAwHgD
fGWdbbjbYfyy/TLDDNdXgExYofPqO4I4OpuRgAm/NBsMMEXMq40Yh3Q/kDTm0LB3TIySSn4rC04a
sfFzd6wOdeWC07VEvU4b5yYGplvonI/RCDog941xLTIke9VQ7H3QzI5NeHZMvaA55VyK1saiEMlZ
K4D3CoEkA3CHscxaDD1514h90JYHkfYO7NlYQwgJX5J8qpjY7o2uQymYvAnqulPChbBoBipwZegb
r4ark4DK3VHYnX8HxyLZSbeFcaPqrc24ZOVptrng1lZr9sQWaF/SpaKqiLbtmNvMWGefoo6RBZ4G
Yvr4zVO4xnN0AAuRGRXXF80DP3ZyW7hyOThmcchS8LJRbxwrC5qMwruv9VNMe4eGpC+JVbKm7k31
qfEAgOCef1U9+HjZISYHDMW4s1ezbVH6zMmwbM9UASzFuMuED5Ewp4AEGWfImGV1r1Avm9URr+Vb
pMIGM1nym9dgLUyoToshJ7OLZf/GlrWOPGbi5EV23FbdqdHMfaPGX7w7UH3HkeWzYR9a8LWLqLK2
psa0Fyo3oyPmQKie7T3ZMib2EjvfQTU/mgnrT4WeaOvAY1j5ItwrvMQr19OfzbqWUEOH7r5rSPvR
he7vHUWF2iYFc75Co8wNtW87qEPC7GqIlFrvHqBC85CF/noKkl8aGO4GiyAAsg6nZRtED6OfWW9Z
++BbAgWETBg0+OWPzUJ0V9u5vKZq+nJw8yA1RK47KVhEnat9O+yWVr5P4Zn4GbvXNjpUHbJ9k6Lm
yPy/P0yt9RFKMgyGDp26NvTzJIqokZFVlF3sZZZbm3bwxappo0fmBZxLbnCgkvOXruLd8wRvWgep
7s7yiu8umd6DMdz0gQfNCNmLPpbhvq/ae55QBPhwxKq3RrONLWB1nrDOYMpfNfVBm38xg4kZ/5+v
6yqBVSid/IEIeyi1UU4JZWUYU/klcFp2oJaOuliM1YUhUnhVer0z+qk/uJQXh7bNTtQCHHY+f4uW
7ofxNBUcukXukbvY0M6PbaBhDyntjYcAmnFtIpnWIJ/Q16NDGZxFMetdK35HtoAQH59OgoqTfX+2
zMt1h6LpaLMRT6V5L0mbZa8R7eyM/bg+JOaBOvBY51RGYkq/Jxf7yDRUL32N4o+RScCnq9Gtuj8F
avY+J3uBS/BqS3NYST8MN3B6B1T0y1iz6rMKZjOON+QrTMspTvD8o9D8+N7UqzOz4BPmjvknlTQo
mXHThB1Dtr4h3TQkhVtFBkFpkWc+J5rYpBCQjBjBOtxJNkfMGcqaF9Cnz6UX6qsJMBB5d9mxCiF4
iS7cMTNQW3S8gJ9Zd4+j+wOS6JCwrBCFKY+BywDfjZJ10zGqjJCxL6c6ZoGcOm+902Eu07Nf8rB/
ML8SVpazh6OWe2rz2uFJLHX2UCN2DuFvTb0NzrUF9qMBGlHELOySoD/UKE0W1KKsy8OEIiycvHM/
qhXLOo0joz07CMVJh9KnQyuIq0x0qCoQAzYErrECF9OzphlwuQYUiRVYyUVPfAW0Ug8gK+UH9oEO
MdR9K5F8jvgAUXl1rNtIISq5Mfsx1Pe6wSU6KRQrdTmnNGoHt0ECbXaHCBUKO8zoexy/iR7Di+OB
ncqTaFWnmbVBQ7PPgZDmuSKRey6BNRNZQdt0RFTbASqHl0513nG8YUjR7/zacO+qWP9KszrE2Guu
JTCSI7j6A0rz6BGUm40jE2aNKuzwcQjnNKWxueBCEwt9OCV97u2COigeE6dGhmX1yM1Di5U+59pD
JaPwITIRW48CK0gc2CBmnfBqF0QcN4O7hT8YYe9fc4C8V3p2l6TyWqBOJQUMhWEqjrqS48NA8Rbi
6XwQmO4fkUCubNVEp0rka88kVnm0jFVJXiQJCliZPAmRz+QMRnXLzW3CvWzB8kqPKPPJJSCFXe1B
R/VdqNo4NKL+CTgqV4kZkgeP0JOMJhQLemZspMsgtkXAgUks2g7uQGxsXnhYv4Jy16JUW5AinK09
q8ye2j5+FkEIXEx33M1YNc4zwDkSG80PZgM1lle0EYRv0186UDKYCLRl+WL9Rl2UsFCiJG/JgFvT
/+sHXJGq8qZPU7jDl1/jCfdDfIku88KNIbGEwDegXPb4IWZKvAELNZLMibSz475b6e4uCUcfxYBN
5K02nYo4fkEJx0YdxSntBUWILP2LnVg6YS3hlzkGH1UXp2eXgd0qUSW+a4bsNedBkz16YWDesNlo
x9BGek/OUvI4NqpAtolrKeHmalLpPAlX4XwuiLfsxtfGDnjwyrJeTSb5Z61QN7uVu1y3h01nSPqm
OpePfhmwMzOBrszK/w5aDkQqphaoKCHBJFsOXCIaGXmwpfBXU/gnS4MLvxcUIQFvkmm9yMB8to3B
2g1jdAc7/9HuvOQlENm4G+by25eYk8kW2XHQsuQ3m4fQym4DXJIatdx2NG2PZA9iRInT26dhf82I
zdundki4q+5qF+CQ8AFANpjFr6Q7oI+hhTJN6EsRDOplndL0mn8su9LBFJGMT2beDVc/AjMQiuwq
jUojEo1FCYAbZ5V5wyZG0op6T51LTTtw+ubLeoIJhPp9OOe0I3LExmDRgawtkgtUOUy7eAgdTMGO
WCG7HRDuVhYZ64CKi6SXr7AqwcYSO2qmzrnXWdBlcfKqe59+3Wq7QbLeIam7X5eSXrk2LQgTc9ar
Mb6hkhfMrOCgpVPEK7D2voqLhyTjpxC2gmEjZTeBrK+ckjFeUlCYGGNEf5nGVxxpHSg9+nbEFAh3
kmO6g5fSX/rAWNKQcLvo5VnvsUc5DpQbUSrjU8b6PcX89NQM/ozoABxfdc06Il3oNbSbW9Gx0Dc6
CNxtAYBDU3pwZBNcbGpHV0+ub4F+1Kp1J/Jp7bLKZs/Tf0suUZRbw7UJJE5nL61vBLsA18CYzeLw
NkrJxwVz7UBKgr3261rwyLXyLvNNphBuO52DGNCUVj4lcaR+3Ar5n8xS41nVDVglMZRXbHfjDlIA
4+jGwtDst841DjCIMQYoPmKIUuQHk6GuhveCwehzCtGZ7GDoxQZB7EVr9lsSae2jWUzZoReBs4Pd
3Z9IvU4pjg4qE94qntT4jnPlYCRR/dQiKV64pbKOjXTsreUU2Cc6VW2sypbbLhQm/XAzPKIVALjP
av2Y+/jgGLUxdDHRmWixwy5ZCXtf2g/KJloO2Vu0LeuWSlvrAD4p59wkwNGQ7Umuj65/bDIX7CT3
0ZuTNG/VlD47ugyeKrN8a6i2H4wQX+H8vIkJy4qog+4DfjqPrflRk5+87rg1Dr5tDg++p71icQgf
/6Bv/0+M4Mci439/wL3/BPn+gfP+66tz9FVDjPlt/9c/tf0pLh/ZT/M//9D/R0Sw8ed9+heB+B9k
4fn1/+0vj81X+PH939DA/Pm/o4GF+VedTYNFVpkkFdkw+R3107R/+4sh/2o60iQzyNFJNYOv8k80
sOC3iFKzwQAZQliWSwgbg7A2/NtfnL+apkGgr60Lz7alzm/9Fxn57u/AX6DKf3+d//j6P/Iuuyug
YjZ/+4utm1CG/40M7EjdRq+sWzZ/q2sBiuT1/XueWjHZuEtohRh7H70BteEUd4dMaI8KJ1hvjneF
a/3oJr1Djxuyqc4+V+w2xLXTdhgAC3/rxazcOBdIhqyT1SveRH4/Q/cDPepUFS9AsLpDrA7w4NBU
6ymM1wTbtzZhAmCUlpTog2TNSoFBekaNdnbmuVc+L10igaUJWNarxgqltJ0vFCHXcSQphgcApQb8
BlEDgZkaugOWwfzNxSlqWJ2GJqzCFnRvitKKRBbzYJYKLqbnLRXn87L0d07YZOs6aDvqGHuBcBCG
1rThCgPsRsAq6y6yl6MJc2TUsfTInRtuy27H5XegPtm2vcRlUxr9Zgw5NKr4wqJVX9eaw8IIl5Kb
QTiLAY+vOhN6+pxUykZhNWCJIvMkZhM04EJD0feb7xXcRXai+a61wm+n0OKlNMqtm6gjGKbvwe7m
rOPy2y8/e5MBI2FtgIOwdWbj9Jn2TNvSezeNvxojZlcseZsRfVxFwcZg5AQG4rXGLoOEYs787JB2
pUBNfcSmroWuiNlgWCRyNeTiLp/GHLHOTygcxLPRMXHcI5nB07KznHUUWAkkYSIFXN5uzCmHDCoE
UXO8R07cblvow2XBDpZh1gemYeZO4th5ZXVkRN0v3Tq8AXn5DaD8eTSGSDx/LZ+sEXtoq1VTGff1
OFUIH3pn44Chq+wEW3d7zU025YCSP4tWi9emoOHLKYVae1YyMg2KSF9adOTTEXOlrVybI5D7NaMK
ZIuB/CBA40WWe76KxuaVC+EZFMXzpIIXvSHbPB66FwnHCcVL/mOO0ZPFqnIZtIqhZ7LhsUKSpTcK
6Jh1MRO51CrEGYqYUIY+cg+8CckZj91FSKLek4QZnQ+QWQWXqU23fsP926fD3jHpDnCkt/Tbbr2z
+/5KAuozwAZ732se1sSw2lTIHY10OrZ4mZYOtTEoBvaibLlcmyF3jaetmGX3DUau2psZZ+q98ApC
L0R86lhtMS/j1Ur7qZbkYkAnoGBE+NFH1Tsfw2dqwsAQsfNKngajh+G16jXKskh7bqzC3rQxLoYm
1PggGzy25mB/D+V0KSubwneyboZwry4+RNYs4pQ37xZUxSWb+B+YSIuy91rgSKysrFw/qJw7P/Sz
p9AOPu0BaI3ODmMs6Fy8JxaZ1yAYcJ/6YsJi9pmGxjkvnQc08AVPXH01sTfETfYTpJZahsFRhPE1
Hrs7DC0PgWJQ6qKbxYKzbvLoEuFBJzyMjgC+bNa9l6ZJidRmdwiWPxK3xyBXXCE2XIqmxhKFegHC
wnUYPVwLPI9tRmdHhXeqBeNCqEHXror3Hi48PA/2m3I21aCS3ZBlO3hGFgpyFtmhtsYW4oO5meK1
x6eqgqI+QEtgUSnim1NiKhIiPf/5InfPkkIvMiJ0jfzTbYGAM1Y1dt3R/hpnE3rrEdo8Jw4XWbhx
QYpqJBDy+ROkA6My3I94CwdN7P+Aymgk2OSWny1jH8PkT4h2WGS4b/HAIthC9zz5IW0rLD664pkY
TrmxTivx4+r80BfFtGUqv3ME8+c+yna65BWEbMO2YTP/wzpIaetHGfpdLEHSjn3/kOnVFXr7Uyca
BqEjz5sEL04YRXfRg+owwoRMBC5d7IlPdU2qV+oXj6PrnIqJEs6omk/EiCd09zhXvWnV9gzflfYI
LM1bW6xl2qi4sTLcAzk7YsqQgJSTUOP9CHiOXMxXtfEFEfuk+QwfzQbZlJukv40cGbQy9E4rpMHp
LM80nbc5Y8+g36Ysou+rboUuL90aWBlHODgP5aAsJYeEqromfyH48gysWIU7naoc7KclyMEr9XQT
GlkNDewC1+Vse8cKUR8Go7PhRO9x0YETpzMl9byL3I2h9vC4UGt6ePDJVrlV+vSKYRQR+nAK2+gX
y8Teh+q7yEqI8LlDr9y5WwNjZpNceW0+f602T/ZPQxyArNRAuVkDiBoG/08KCwmFNLk8KYwz0dxP
Vv4UYxoiyUg+KKbDC93MxxO8bMVUk/ljUO7zqBCo9YNDHyCLd1hL8LRYMWF/0l2PBLCbxLzkcZ2v
hsqm0LXC196bDX1CPE+YDyalngo9wnCAM89DUh4TITLP4bNBPOe9tmpmpaf/EHMlbOlgzG3GEeqY
7q52fwyEpDnEATZxDNjn0SpIrANtCBxNkkipcK3nYLC0OUkKN3nyhNe0XaUB0O6cxE3UPeVTXBSn
povfJpNUNNfe1cq5WkqhQ2KZMlgO87Qu/6yH6OSqHG9TYYMCiV7CMLgMk7UqdYOX7Ml16/7kygX4
E9ANBAPuAFFWe4SMOxFLm7JkGaFc63EgifesYJDsgELgwCUQi58ZAkuD7qlTqEZ7VSHIUKV3ItQV
s2aUVq/9Kg74MGPRG1dsJshDb8g7xCLrAJcF/QBsB0YbquixXttaaBymzNIPQ4CBvVPtzenq5IhY
5rMaSi5Vj8m7b3rmYWI/wMMDciTgns2yEKjn1FsbdzJfDI3EaBsuiUSAyKJmVEdfYIScQWywuYKl
b4pHSzOAmZXtQ8YMCo1E6xGd55RgU5akOo0M9bIrRH8Gxuaor40UFD9KPJwBfKOUMkXF/rL7CYQV
4mZ7z7ImXVsacP+WiIejVeaPHMTRdvJhDOE62xUZ2NIePr2qM4zzqdr0nv3VlRV2wGJ4GJ+E5WAq
xpu6KCXW1pnGpusRcqbxjcg9AMaQTJMEWVhAPYH8C690VqTLcVK/smh+GiycKWKdHd8ltrQ0eEpb
/eY2PPBpheO/0buFX0TNVgbk5roqPphZeIMhhSuAYf1i6ivIFOUEMyIyIJAYYEdrwFBsDFfg21aG
TMk+ujE4Ezu9e+rLiUwEt8CKRWLMMm5erZikSirFGmwtE+SJ/yujsXVmZ9bWwIZBHcsz6jjMQ6ki
VcRysLW1RdeFt47MLx44SOn6DUIWLbHpjTPp/aS5Q8FYEhBfjdck5Epu8YE7hM2a7oNZthdR+yDS
ivKrdBM00ckJn+DSsPz9/MkVw4dy3ReGT3d8yMw3RLWPqhnW5dU7Rmo4GPJ7c5wefS69qGp3EN4u
FRtbmMhX9MomT0TIqmwwHxrlwoyJ3stA/ugwJQDNmxJtI4o1XCj44jtiDADVbnCcrViVLjVDHkWc
IhoX24Cg8nGyjio07lD7fOlskAsvuIuq9N4mySIa3Y7dkH2rWu29G2vr1Ea3UbTfXmbyXYXqqS5S
7PV19zmhFWvndEB2Ybz9x8xjWpFCKp6m6S2v2SPFvnNKfXutW+UhGaWx0Mp5H8kH0LIUasvxg93D
NrJa6CrJj+a17H9YdDOr413WkKELVUBvwguQmdy2Oq3MogaTTT2H4tHNtSerdiEYYqPl+9JB6hRs
otSv1oQGG7QeJu74qyEpNJzsxfMNtPTo23H35/j37/Av4ffZ93b+66sw39QqPnsVJJ+wO3ZMpQxI
nAhvNyUlpV+aPkmTprO0nBhsfPSKT/ykB9OFajrfhYEjlmb8KRluQcCNu3VkW3hqeBA0Uh03fjv6
K8qOxAqdE259ZI/T9NhbYI1EiA6GYYsJAxpG508/5fFethYqHxHu3ISIJZufF8K6px0ix2vUJmfM
68fRt8mWxHpgJnvkJ8YBiuJLPiSr1nA7arnmgaHyRbNJ8NAyLoNQdci3vf4RLajOERffT7m7Thzr
pZptWjzbhBubIYsDxF9tdWG/XyeXPplorKJ+189g27jYIlmBCgphjyDe50k0j9JT3yoQB8CyaM3x
tXDr8KLmJ23uAedo+2R6GgLjZEBm00ZsEyr4MdxnuydtGjXOUXDcU1lWOz7fCXlBsoWm6sfEKyO3
50FyWOckLIxK79bX8rtizDoE6YH9cLEYNow2n/1++hyjCYnpHBYBV76PWFwwbcuQd8fHmKdH631q
j5ZCxYsF3ldSDd3kVVTgRhN08RM3ONNVcmv78Q3nF/eIbvxWqA62rk7pSxTf4BD+hYOH4rrWDyNb
qdEoUdpMj2WS/8jJLXaG5230GsLioDpia6z90D+KDL9tlUQ3z+vvCt84yr4PllZfn8aODZhjZ8u2
IZMFfuuAQB7jJAv4JsEH6raPscfIzySdrPOobALXX4etCbWymaVx7Gk1+y3R4r02cFTkNTxMJNhO
2v3q1NkQWBxG/zXxN0aMye7YRPqLKmJAuVpErACwQjFNBxAvP4lenAMTRJRKHOBFdndIQBJ3cL/3
pqMeviFlF+Az6nLrpbeEwcQisrkB/RIxvylwoOqgQrnoYdWNh8gbb7LVd00Bt0Nzn/QOA7O+czzz
Pc2jn3jAyjs2NuEcGYyRNGhfk2agIenAgmCpWloaGkvUrAj9drXnPZfR7OIiRdB3mkPTyhcrocYB
roM9XI/B+056cpOd/CiYn/EFzAiUnIzXvWadqPk0w7KOnO48sHheoDz5bpv88V4Zxs+QkyDnOsCl
VHGkgjk2kwzWVTBi3LWJUCNDIN8kWXqxwxmLnQ9QHyMM0rF6ZE9OlgjE30LUcs29M2e56DdVOyjv
y/ghHGAAZ+FEEzJWBNRb3sJIrbdyqi7J5DwaBfrksK42uZ08uDPXbuj4sXDte9PNv6Ym8xY9pciy
8MEWhhlqCNc6Z2mLB8jRIZBWb3p2pL8e1gmebgTX8AxMxiThhPK1p6vzdITjlRxuA8y/wTLITlGA
z2pRbnqJ0pGx+2ViGo48AZUD9oRC5A8WpN+FN6jPVIqdEp3Fkeu/t1VMfmEPgcAE9r5kZJGCnDj4
bpUhvlT2IVfDoZQocYyC4I3a33hkLAEtQ/0VgfMoYKtNwAVd75c5C2ngqIfr8lFj7VqE0zNBouvC
KzdVNxkbXbnlsimDTT7oyB7p1vx8zu4c83Q+V/fQK4zqR+QOikOX7pjCkDhqe7qzJ3ElKhZkqEMU
MvoG5KGVgC7EGTuwgNz6UhAXI3DgKUWaR3vKqJdPORLQRdG337rA6862BfDixOwe68PCCieWvk7V
b0QMoAfnDg4K+1eCIqpxxoT+rqbO2Fi9hbcRSGyBOg9I1CN4XuhufFNW8VMLwztUAxB0qODkC3Kd
1B0NW4D5JCWGu4Yp77QaBlZrA40jWcd2/8Ym6yV15mBIv1nrsB7Z4zPY8zr2VHaMSZDxOoeMFtK9
NA0CuiTwHolnjSP/TZRy2PV5BWUXvTIr7xk/A8q/fM3GmLhEKeeSI/yYgnTVCixHFJtbjS1JymHA
Wwx3X1jNWxGS5ZQ5pGjZZNdrye8IQm6nV/qrmT/T89BQBijOpph+r+4OadZyGqZP4dCSJeRzJTMQ
CYBYYTwq16nQUT1MDvmppn9opuLJyxBB9xgf8rR5TzTvAjrjKdOKm6qml6J+zpP8JeL4SGjpacxx
BGWSQNTOjAgwIJURUBMmHOSEHJVGum3G6jeusbdTmflrGRd4yMzwGGXDCY4MqTAD0YnYpcxAIqi0
hhvJrPoyJyfFjrQNJ+FDjOUFPRUXlCzem+eyjJngERO26AuRrZgsUoiPjC0ABEk0Szxnvb4yc/Mz
CfJXPKf4pC12b7hx3GXrII7jgnUWvSTnSyCtUypg2gVrAStYuykUck4z6l5U4+9bJ75HjYnYe6p+
sRk+6T7RrcPAJxeUFMO6ftZldgKYz/eUfHv6jVzJRekT16C8a4XaYWtzdNupuogWUghK6WmJlfQy
9qAZPYaj1FoHNKtvatQudEywOMR0SqX14plsrYQ9XGvp/TCfeiMQhWIkzWDPzHL2wGzOWsJTFusa
vsqOnNXKLw/IjG9jGf+48asTTd1WFVyeslK0Mcm10MpDxjYKGLm/T4hhWIWheBVBeaOMf2q6esl5
+piN7nNVOWcUzQsrqh5K4b5P7m4cDSy6zS9q8xCCkzfvQK91F14x+1z1X99s0kMkAixliTvSN/96
s+kkt5t57pnBxkg+W0+8N+Vwl/Cza8PnYIuTbmfdwTYexleT03phNeP9WFO/V5A1FxipC5b4a8CQ
cg9k79ak9Q73L0DXwf8S5bDW/H42ZoIzzPN7d+z2UeeFJ60EXxEalwxqwGJw9eeuSfFAGGQB1P0S
ETl8rekWaYW7Qk7wSqsDyQcFDXBRjnZU5WOP/Rczk0NlG9UoYMXb6McMHuzcg1IDcjTmNArQhdbI
m3BYeTBtbPfYkia4wiZc7ayK1AhitRdD0+TXOOUbh9A7JRWfTz19eprL1Mu4ND6Mla6O+e64IZhT
srOCsKsR4jZ273GQAQmCdMWc/D2bM3rH9w7JF72m/4GqK15EpvOc1f0ANrO/lRbNjDNELyJGux02
/ckx0TQ3yoaTdTKHmWbqF5/8+FpLvaXQ5V4gR6KVwwrrLSGCd51/zIL+iRAaYsSj+5Z5C1o0BCL+
sA1E8BHl5qNCp0rOADYIx1iXVXl1guALjMtsCGyWdp8+pRqPTDBx0UuGU7qdncjlhfooi+9cMtpU
ZX41eL1tVR84HrDCQUtdggb5mXpXrIy6bEFTzhMb56i7HLOSUiBV/Z0UyMBtHjqMFYgVgjcoivs+
cWYiL7Vr4X70MRQ42ZJ66B1sp8RRG2eId4Pxyf/pfHQOWWRuh54bL+j7ddshrLApIVI0sql3jsum
Z/rqfOml1qARhJjWYurvUdBxT7pM2v1g2Xf9rYFZwbqXasPIT26AqiOo/DNBvXc96dHpANl0pJUE
6kmL7qru2ts/nf7OD4T+UMj4AA1j5m4b74HrFAu3H97j3qesUu4Fe+mycDJO9skQu6A3cX5Yz73g
0/dZj7aV4B41s5WHjW8VetNWWtCwxnBYu4X7PGoNrHXTP7tGcUlsfe9MTKI6z2ZK4jGK5T2TQfbt
xaxQi+aQuMieOjM4IyYFwxeiQsi+u4ypX+mhznKmDzt+kZG80yq8+yR4oMoaHyi9P+YpuhUkeDcQ
y/OCy8fKfoWb8SUTo2enavwCw6JuTyJmcdlJp3XE2PA9KtJAYhPOUoRCvkmRe0QTnW8uL3bD9K8a
egwFapdOtEUDUp6VEcNJHRwfyq+dMt3wDkY5yYMYCOPBqwwd39m4QZ6skb2mgOZIBPAnfxUgSwIW
6S+DFH68Z36NfMyV81aBQV2hVyexoAiuqGhN3XtwATgjG/0oCyWwpUSXomU4IuPh0wcebfaon4q8
ZZMOC5pxMUzFREdYbUuYIu13NVklNkPKs9L8LNHbYfwMXphNaLtpiC+VAbvIdNU29dxv/zZ/StbY
McaDngNYz/vSLTipFRt+PfO/SrshkFdaXELVrzVmRGlW4y96fAePXoh/ot3Env8ApeVF89KYb2+v
k0kMrCvlNi6Kp1ihqk5s/GNFYd1F8/tRhx0YK/Gu2/KtrOVrmNIKJn/kddHkrRCD37hR0MEamzjD
DsXNvmY4XaxyJ6atcp47l9u8M2lP2hQdpGZi2ewib1XBqAix0snwAr3q6DdsNVWa7XxVPg46H5Je
k1ChJ0sJqHwh3Sjftlm1tjrVUJIFq94qfrVsOEYTMHcP7hiyli2jRtZ8er6B7rQXgl4GbxJVQT5n
UDXD0m7tTRZj2xJVc6HtHzaZHG++wAvbRs6XlXnFrlmbeXhDCK9TBsXzQFtt6Cv3cPuMmVcIG7FC
+1ZH+7rOmZAw6icxnGWgX4ntNH+pCmRjxW83QKbLcTVFufYR1BIJmdHcGteFcpxgCXxVgM+W5JrI
FTaYu4zd6SEzxcrFWL22S+8enwjgXx3yVMnccUGkjr6dmKcHLz0Xw1Ir0q+QVh3pND1BZyTm3iiB
vda0CW7MjSEn/U1oDCQHjJB1i+cs0M8FQeVV2VLT+BxxRmPp1IsZNjJKT3QWiDFDHUQ04AZTo9xO
xneXwm/r2GAqet6TjhTaZScRUbrN3JUX+MYRxaGQT+9kxIop6DborYsFUfXdegwMtmHeLyp4fysV
25WEhMdW6g6VFA+/aUbLsc68B0A/BN5hTFqZvnZpPW+lRsSQWo0ohSBJd9q4AqE1aUK3QbeDQ0AX
HVYOH3YVXggES0STrliKWVtP19Zmip0oKpl6K+SR4J5mRd+mCUh3z+2WH72WHHBeNrIxn+6fAxiz
jd2s4966SQJeNoGEQzQievcptRm88wPHZA9SXB5fprRCpAXSC/+3l25hFb36nrsSGQtHWSEQT8qa
Jjoqo81gQiJHUkL0N3RzSb2yILwl3+uEMM7282jj6PFlJkRHZmHAjLkXnfLuCVVw75G3ZVs5R3rU
CPfyrPitG2+66UwZD0o1R0Veklda2x6L77ks0XC2RXDOC+2FGeVrHALpMBLnoyYg91DOv+ReB9yk
o9lOrZ/OAKE7JvVqBLPFJYbVNKzWfmB65IZrZ70qaO9yw1urQrTHYig6/kH+S6WOC8a5/aB4CDJC
oooazoAZdvRNI9Mui0JcY1oQd1EItsHMA8R66k4r9zXGpkMfcvO46XDVE0DGYKvfx6QI7xBjzrp7
/MVFkVUbnRF3XCRPfpbcOYkGatd/JtIC851XMl6DV4VJWrzULaAZkBftQbosMF0uvh5GFDKDKT5r
qS13PLs4ZpXxMMbR2oPKskZQNvvMX7IAXXhTjdlrn7wNM9YR2OnZSiLnTD9VH0Pk/2Wr3WFZ2Lnh
bFeI+3zfBw4aIsX1RsO1duBXXk2fE7Tg5FpjtrcuOagQXOYEU/z50o1np/GInhgMQHu12DTuQx3B
wPyVI7v2+ue/AOOMe6PK3hjaW8wE8XJaPa1UQVnAc9/cCLpHNFXHVxSKi8wW06WPUIprHbNQWSKN
dHGz57yJWYdGwQ2wJEMcjLYw2siy9b1DIJuNbgQP7LeBz4m029kJQ8WMS28l5Iot9BfO8n6PeM7Z
oJUDsqoc3k8FxiqC596m7exHIAMzDdxb2bAekz5D3knPP9yJrIWc9I09wSNrL3T9M5r9eikEqMRO
jOf4P4k6r+XGlabZPhEi4Bu4pfeUISlpbhDSGLiGbfinPwvc34n/hiGONDIk0N1VlblSYyYOJ4Um
IMVoU9kbJjPE0dKTpitTkOQkW1b+UvJnt0goE/gKuUxAi3hgC+se37wutG2vpouFPQuB6kit0G3y
kSSPKvXeuZqjVeozJQgMahRDtTqTSS4n01R/urLHtFyTycCR9t1jPG3HJMDNL2tNTb90UcPydr7q
dSmuuQNztQ0AFzYcXfKsr8l34TxJotVCdrSuCVoC1RSR/sApWLwqNpRhCmEq6geQafFrye9NdC6E
nLmrzbzwCpuN0bBgN2zraqsnIUevpttjs/mwABDyS6yFWRsXR69OAVz8JRUjcs+4jW5++JV2k7pX
Tgt3qxiulUcLK/U/lRrPJEahEFMwIVFi0tWoNYZ/Iv1ow7pZlIbPOlymv4IgaY8kHUYb1eQfWiQ/
tNLnCNgS9McQUGNUwh6buWIPhCPchnhsmRLW4YvhYO5RSXl6PtMSM3ypTMIWY0MjpSNy7MPzAdll
uJKd1OlER8NSVp3EDY9PV052umHUm6xbe1b2t+RZy6wELgX0cx1R7WfMu0nQ7Dj4axZ8nuSoiunS
lNi1+Bvw+ZcQu8nMIEqsY+rl0ZA5+b2k6+5/l436hxJVLRtOHUHdbxmrdeewsB7Avqe1XvUHg2Si
7VhWN6Jd//XxDBV2QUP23rmml/GoivaHYbV2SAomhl3tnyraMlGo1NGj5U9EZ0TWCPpCk5CyTYSy
My4wSXapc6fJ3y83qVFCfzSKeoEQdheMzq84l+ewN++18nYYciQNvLmsVNkp1SlXZaaWw9j4KzeK
FMAni/AqMq3ZrHeIUFgOwf8uu5pz0xTrIXJwmt2yjU6m3bx5QHm2fizm7o59zz33B683qH9a/IEc
EQSYMza0/l09tFL/Chvxy1QeMi+neuHFo73g4iMxsPSZVKDEx/Pq63jKCD9O0eOQKhoypSOap91h
flPkteREOVcXM82tjRlUgJ9cfnsdaJ3MJHa7qP6c+R2hNx6QNSGhEHF6TS+Vq0EIKtjAk3rOq1nr
fh/vWioMpSCEtQ1OFwWdcAsHgKZripCDm5iGbROQJquFR5CAIgw+xtxclal3UhGWaK+/9S79wNZg
ByYMeqlYbjfc49yWFa1hDf90lg9XtOtvYTJc4UjitTiyToMhaGKG1japVuQVht5wGGt51ERFB5yJ
cqyZwTmcsj0yHrV0qg5zSlrcI7PYxfm4i7I8udKrfp8y623Ig2hjTtZ7A45nhQVTRcO9QGlnCGMZ
up25R5v9qhz1EUfmV5iaZ3rxJAAxKXERyO+RsMEekfCCUif5KDrvdeCvb5RFvGo9vBqNuhHwoS2H
RMMLiBun7r1PpPjfeVu8903/ydD3DsKRXoK29RrM8oPnLwILD3xiVAdGZ3iiUNqDw/3UdVW/NZn6
aKGesAQwt7KsD8YgfdwTMIzwHa5WXx0U7A3dtojXrgFmM2pgMjUk3akFT7kzG/T44xBQVRk67pgQ
p1GLnjoN2JTgbdQE/qANGUpUP5mqurXnHMeMHDbf0hiCFjSxs446ruQNTkD0wGIAOEG+bSE4GJoM
Rjq7XisnqG7dWKA8G6I3flCOOhAHPSmnn/MsO2+74QjWjshhraC5ZESfWo211kSTshC/22L6qSGw
HAs08lt9pOEMV3lZGbn3qXSr2iaF6W014XxVWUcP3SjEzsuzd32s21PtciAtmcJuQoL4QBM08bqV
drYmF/EPdPB6oQyIpyY2lsGedeYmLeE8KA3GrxxUewJpCcyyPw3J8jSSDPbGz+c8TrRUzf6GP4vQ
H069y0iOa1e5wcLiwOY6RbXtWy9bBXp0bqseTbQ6Tv0wzmc6uGTVuO0ihtJD4SAVINCqpbQmbzes
34WB7JB06zdMSx9D6Cg8AizHEOPQLZn6xs416+iigcWpS6O48gmTMtoHY4lNn+b+Mp84pHoCYxgM
IPzjNZrr6jTVIMWiCsNM58wXtt6C1tPApUr1osVQmDr7d2e7R+hu4zJrue+hyZxZ4DlcefmJI1u+
qiaQ+2TaGQqFDP3YAUZqB/4ldh5Y6eY+SuoQ3zWdiN5l7GgojAHI51K83paX0HSNBuf8fNA4R+FO
R8YUsPDsxuAlSvv4NdP6+C1CZ3As0/EzdSx1Kdv8w6T+w3Tz8C2fwUmfX9IqgRckJbhaX5bnqglv
sY5cyugqQLx1rr2g7fgrIMQcC50en247+UYJ7ZfDEVsRCO9xaRw9WqjQFrQ9ouF+abnK3gPVNtE1
TeHkbRK9XhBjfxbZl5Zn3aKmtgCTllJVlBZolBAjnhuqAzTvgwzTS+PAzHfVJxqnYK3xSrQtaamo
dvK10DGf6wRUWCQdbq2sbCC9UfjZUBOr1qpeE59J04ya4Fq/9DWTr45wtIyAuHVTB+yL5cMbxL9Z
arSFRwjhxm02beeexyCVy24o1Daa0dcZFFzsH0lT87p7j5LTHOo+TpFesXd064jjVFxV+kFGwMqd
4PWW2pcXsOCQwgjecYEZp9goWXCZgr00tOStDSckA5n3ldvEiQC4eoBzLjdOWb77UoP7TFpg5VA3
Cd9F3kD7Jh4BYhtZNhtCLfyMlKpm7ChmeRhf+4mTniP0P01lHdouoOw36nRrmVqwVG17ywYKdi+h
qke9wpbjY/tl34T1FyXnFB3Klq495Tnq1ZWKE3w3OakDmnI+ZDiUlJ8gqR0Ix53t/E566lI92OGh
8E5pAFDf0oNtAkui5+ZwG9ik0bC3kOKCk3LwJHvoFIl0yA3a1twgGIRz7DguppHeM375DvbASdCa
SeCBYv6Ko+0Qd8MKvXNBTqxFyDQrnyxFxhos0cGK/IvJAsd0zEkrH3scynB7NzQebCp3PnSMR0A7
K8IYSS0SHRIbF/4RQx9735MJAioaSp0p/lC71IvBmo8RDVbKPEe6W7NuRo3BvLXs+kMMzyjN+u4I
TScQzrLARLEQJdnw02AjyzWnGyPOVVvmpMFHSGtHEhy2niY/Y9Vl60E4IFjAQcUDjiPUgetO9WBI
YlFdIS/dyURIdxO6xVOSfffawHgABZOs6nAbaOkL/DpIShrM1nwmSMMYOqZk2m/qyIBUXwzZi8bJ
w0dosedqCFfCc4OHMI2T1aOCwFxLw1j33vMkdw5B4RjXkZikqxiQCHZgm3V0lAurM+Kjwg0HFyQW
u3zsNiq1xE761mtYqPYcm+O1kVqxGRL3pgoQ2kqM0K9MxzsIth7QO+WmaboH8nHevcJv1hOD5Atb
SbumW8hKIQHOG0P4SopNcCJBcidpFJwNHYptSKGOVdFeVFgtV5UoL21GB2DUNWNTBtX92YiK0+xm
kGgiYYXF7cH3h2rbcZ1zlpyV8bjGwN66yb6OkcFMYjwUsIsPz4+cOv3fR5DDDl7veDJHjePQrnX0
eqv3if0ia6e71eRVsgCBE2cD41JstPZBZCp7ltDjM02D7lE2AXWnGF+ENiQP6oaJGVcQav1NBF53
RWFzoFu+UglDJRXPy6My3DP9/9/5lPWAM7O3VEl7C+LyCMv5q5BR8Sg4cu+g4zcrmpv5A+OBuxFw
yNcA88Odn2M/A9PUbTo5cjS39GbZDFF2QIxDqJBtThtLTP0DvXxCamWvEw/HIjH/E+QMmuxUENnA
8XsM4jNSjA9hG2s9sn5qZY+XtOuqBzEgiKtiCC9ecla1UT78y2DIxcCGs4zzXuwK4GRorpjeaMkE
Q6VhjQ6zR5xVHqX9aEIk4GYFWvlAN+u+YCU/15qUD60eRkY43rcX67RFk+PoDX9IxAE86Oj9dmqz
4lzBaudps/MaLXpt6y7YEXhzsOqPkeTMRRw12cO34XLbwxiuzJIRtiT1lXw6lxzFsUdMP/9g4I40
Lkv6ns+fjDdLWzHdPPpuxbg8sNOHKywikS2H9RoRzyP2HVZ9Z4VNhSzccgCW42MAhJ1BVlsF9TSu
4zMkhO69ysXa9GM889J7hXGo38e020FH7rZFa2OhSmmgAC9p2FaQ/MbsNt4YZntHS/I3hyukGRoK
j/Faode+4Jco7yShTIWdvFbIYSYdJK7FfeHXCNoLp/+cXI/q3Dww62o3SCZoQnTML4POV6u4S/5p
Qe9R1+DJlXRaH7lWlUd0mmxGjbQOft5ay2pM/hVuifbBqYNVYdDka1iL9gYt/jBjGaXa3mAKY3hh
Zf2jIkdoLdsBC76dLaoJbnBcjOVeUrWttNpgKCLondALXsvRCr+8djy7aIonYC2JWxDuUpXBPeA+
InnBb/ZAg6tTbiK5SzgEckrg4hu5zCYUswvfG+j1Ts5vLigI+yb+y4487dxr/StZt8i7GmPvwzjg
Ml6kPUEhsps5545lr/3Su3VZil1hxt8ek24MLl2AMT3p6V1Vnj3s68ZcsEs7dxHYxSYx+Plzi3fS
Mrjbtu0fPfLQFz5T2GNf/RoqSFJ5PkeEU+WgZyI7xE/Jkkf0tnAs+R3kYnjoszRPiiSiTufrCVnP
8BSS6oEgk6xJHSVQl/Z/DeZ2C1328pKNMj2YON2XFslbd6PjkoYBVaLAQRUtur+lbYmjUw/+wRF5
tQyREy/MbvxbG4NN2IaBVV+XJ+Kb6CDNTQyzGbWt1kfYJ+aneCazfU/KOJDWdFPUxXhNmZk3/khC
WOTbS3e+KSIAQlvXjZA8zU8N2EegUCvcJpHkvvGm9lab/oceRj7ay4jzE0ZKWbnGfXapbH2vKyGW
mvoB/nK8jDNVbIeG3AiKsWYfxy625sIKMFHVxwBjzHqU7s5B7feaFySd6WAYCcIAshPm2lsxOT7f
LIG0Mub2XaOLvaZDTZZGmclrXXY3ApHBGiW3tkWDN455dh9EEe7AQyliC1pJGQr6qxUDe7v2PfG3
vnFHrQ0nyQ82DcOloanu3lWBPJoOL+fzaatCVKq8ZItYB64GKCw5NDBPgGmFoGJjK3wwr58OCkMv
OnieQpWAC+t5e7/TaCuoqYW6M5su/IycTJhth4RpNNra0dlzfHCW47w1OIwltl5UGmt3vqFUlQUI
LVnAMZA0V71UD4c5O2TKstgzt2zuRhm3c0uPnIE8BOzTzrP0RBA5Mj8VBbAXPZeEtM5vd2652Zaj
D8PX+bOF1MqdZmSYp+fPViXsHdcABvf8zlaWOAeHLOnF8zuHXSMJGMjU4vnF5G/oZxsMzPOZMwh5
zQmhfj6Lo9x9iYPi8N+vpMvxrTXV6vnMzkp1A3ATZok+YPM66H7Q356fwvezqjPdfHs+ywJzH5Rg
W57fUhjVmzREeX0+8zzzd1271vn5LBTIPH0iQk7P/wiuyqMab6CKzH9kLnGRY4AiNnH+IycOaOQZ
C8WWyGe7KovWPSqL7fOz9sjVBaCgYCTJiytLGES1H1QUo3yx5jnaNhq4eZ6frWUBXNxhGPX8v/gt
moMwwAg8v3NfDTbBcR5jkfnnQqzNzjFyVxrDfOcspeMfdIS3z9/Y1ob6pYnIs5u/1Ovq+C0JLBRD
KEBqOOKrII6JLcZVVebhcJ/adLxZw+zSuZLi415R0JonwVoGxaPibFv4r23Jvs7snLo0Gl9n/3NJ
7X3UUdPu4NkRk1aROUhQeXksIk+/8d4fjdZDQM7BcodN0b4TEAshJwbJbBhhsDIoNFiVQhsV1zDQ
1BuNFQGiCNBJBEI8yHBbtcCXU7Nr10QA6AjnoWxmOWovV76mpqfdCEFK3kQ+rdhrwrs/Pzjel6VC
/T2Oh31SFfpLnnuXBBLRtvKExE5sgoGKIiBeYBzGIv4r2eXP+nxf09gkbKdvCGegyl89/83BwzSP
AvaNO1uMzHmLa6aZAtbvdQvqb5c1030qCb1yC7J1SPX+7584BjMYawagKU3pkUTH7wYqxDt7tvaV
GoRRRs6MbipK4H24hZoI087zIbYv4AO19+df6IXjpgmRyw/Kvboq0W5iXilLzjCrrM9/tJDxkTM6
N3heyD8YmJ+qOTtZ6BEAksgDcWR7487PMucGUgB9HJ5yuBL8jwYX075rHNSdinPuvJTRnrNPBrU7
gntX3oUztGhVspfnJy2hsh23ODKGMV05xKLcUfsfmirDVeYytc0LVuOi/AdbiPOVsIbbFBvvkNvV
RctRRAdh9+KOxbDMC0vbFdzCIjEmWhY28wrbAY7tGytXMrJTYXfTsV8xBe5esVoyjp93Ba/Qwj2u
cjQ7Td7eFJnt1wqgh2Lu0k8ACizLf+HSPtDPxwDu9F+627cXU0JOElghZJfdqG8vveRtaQ0GgCFh
W6yMaBL1mGK+il8n2f1p/dw8D61j7Wh/uxjhgR0VwD/2ZksrCNhHeI7x4RgW2TuQdaj0bUK0QgYU
xJTLWwiyYJPQEVjZFe38eBi/h4Q7h5HlQE//mmgKrpmpXwanVK9e1WwoY0espvHvgEPZO6maxCbn
pdwOOVp1NWx13T6AxTPJhnlAY6A6FoWzA4G0Gj1IHkkKyySe52gOXqqN5bvhuoEteDPz72xGSZGO
+U+zaHEGQylves2BL/QfeDdwDlkgtAvKi6gq1Fur/UGaI97rFqCFdKIRGUXKeYqKPe/NYwGa62w5
/rss1LRiOp3uyeIl0Hj+nSzNUXQHKbldostW87v5Pud3BWl/gaH1jh1Vvz0ftPVoNTFsnjjZPcd/
epmwCiU0euY/InR4Mbz5RdRqi8DvxIVHemMycQNP3yz91jq5zOulmCBiViwnbWbOW+2djjOYZbqB
FgRponHCZo/Vbe/pHYk5veKwrnVIiXK/oO3lV7cAEzm7W++z5Zf1LQ+zkAIIlxShch9GbBSAQ4S/
kylydYv2jGPfK6+zLtHMsmgMhbuFQX+oPrtS01eOh5UpGqU4kNFL9nCRlUd4aATFxpX23ui5vksx
mi4zuYlLFEj02v1Fhdll5Y3dl1digcmsODs+v9zJZxGRrj9UtJ7a2t/6ZLq+D1q20ThAb0Ot5eQN
wxrDyAC/3iKojcy7qwFinHBs+zb5mn2bj01oYW/cxlBx0xo4TPLZGu56SK0esU/g3kwCAVeR16db
dGXixk0JeiZ0Xg2ZwNBIT8qdihfK+gttG4ToDgkjkpYwst8FI4xfPozzneuJ9h3SCE0IdeOYn77l
UPTdWUbg2SZ6BAw8tWdefN3pgJvq/OhKe1H6R8FAC+1pQ9/VHcFrtEV3eX6U52jovaL+KOFzRTRu
UE6zarRMoVK8cniidNquKr48HxJuo/XYtS9ZWX8kQmSXlGAnCCf//6OCmrekPN2rIYMTBAMVDQRf
kc0PbYe9OvXjt7Rv1jVH6P/+Obccm1lpTF88MaEjhTb6UKeyD3krjyOGsuXQ0j8ib1xdKhnRRCp8
aEDRsIGEymmdUK2Z4tHEWKWTCUsJUEkWTis5WfHBQyd2pk3FUJVWyzaKY4KPsx6it51TF8yf8NGD
/vclMI4DtJ1yGQxTyrCMf28adm2IKkum5Z8SLPcByIxxYM3530fPf0NqnG1NKKvRVPSH50OGKWLD
JvUrcsJPKLHV5gnKtUVKE8N8PoopaP7D5/rdhPLl+bxDCuam35z3wo3WcGpxR7mH6/XatMbdrVpS
ZsuiIS0gjOmr5MW9A/U0ll36ahVYJ7ts3GgEJ259B+FTQ/NkNYzEFrZNby5Qx7XwUABPOQMsXBdL
zk9fy7+taqZd0PoFW1hggD2jp2snEzBRP155Rdb8cDB0UOZj0y04n20aGg2oCjmfmRRGWB5q9Qqu
dQezB9Fe7B1zN6n3ZNvFg5TQkXFzgSGEvj4a76UnjjRKsLnWhv+qBlMs3H6KQI3I8JRAlaFh5/U/
6RWydvyrotuXSxeBSKIZZF3H3csw6f/GKV8zqNoZsnnRQ8t9GBHzmXwqhjef5joJEN4KjT314mA1
Sy75aVlfsKNZxNMh3qQgQQelonSfheGPWW+LxmNuw5j2VnWMsRqvTnbwHocN2QX050pnY7JdflfZ
Z5wRKBN6wn6QWUPX5XNqqvY3kU0NQYJecc2QXK9FYmMZqKEWpmNpnxKTFgcjwHZp6IFzEH34FqG3
B2Vvxys768wfK3hYIyNtLxarqjaZOEn635hOyo1WDV96Ob97Y31khXZvyKO+DVp31MCD9uJZlnty
GwYOXRvgE6nMqzWEUEp55a0IVGfIq3I1sT8pBi2YKYz2i+n4B93X4K+GSGd0OtZwJtfr3rS7Ty5P
rQ8Sej7+uPa1qvtsuRTQhpATCAu0ujlWsx3nr5RujxCpBA+JIRGHSD45R0vDN2glFd4iLy7OcG/t
h6t9j9IpP+u0I+iVmd0SnOxiyvFLtvnMDUoJ2CJjcUA4Y2vvgtUcMWXxFXoAPxUdd0g1IfhWEwR+
iIrLI4C993gv7dxB/myyyXmM8FTwEfl5t02qsT1NQYLMqdHWsozk2U1rSf9h+CGCHmXOzL7UMzQ5
PYhRF1cZTj37jXgcDqtpbXnbKR9jopfrUywJVBFNjuwbKYpsi2Qr0ukyVCTWGARMMf4iVcH0zokU
404hLGtoJ9Mqn6gR6fnWr1boJ5vJiEjWIInjwqE4YoFCcOGSKi6j0jw4SYmy1PQZQLiDhxqKCVxt
DgKh5r84tZwTNZB7en40RCQZ1G24xXyPnD8ila9znFmiRQJAL3qsqoCOyJjbmHY0ndJWXyegAM9+
ZlgbZdDTQ1eUwLhfAFTJj9RtSxkKwso6CFJBpQTyec6LYkxIVufBpT5Z1zZxnbCBwOb2GmzhvrIw
gnn63bEqBCs6FCjDvXvF2G5NQmhOORKFU0uzCt0JajdVBRXq55+x8TDNgZmeeKFPWnjz0KstIcrS
SbaT6Ij0OTo+P9JLWW1KL/iDgtTeuqL9GnPFkL208BFj4jqSYxgdIyOIjk5PxEUX48I2mS8c9fmB
kV12HI3MP2hUdFaY//cv//e5Kh6/9QH52GjxRRZyk8Okd//7yCneXTybh2LQevzyPIwGAr5kVDuM
15a902POgWBAZ5wl3xv1m9iJxFuL+VngO7spMduV3Zq/idPIDiU9n0pY/l4APFtEJnoMEZ/rmO42
fL25FwRybKH5aXH0tKY4Vg3+VJUwOJUlAxp3qPciBKHizw+6cLujHqRw3JXMlma+KIspOJS+1RIG
0+dnp6yoj4ZI0uRi/xlz6/v5rBsreXx+9H8Pz38jrvLS+3pE0MASsId+rIpOOzoOq+lYoEGL6pTh
bGNZ/O4jXiHXyW6YwJtl3O58JK7H54OB9HVd2lBRYFMdJk2j08dhH8MGFMFamassMfu906u1wsoK
sMVa+VMDq9JRmEmT5Ph88Z7vUBKHBFLRCLABIL90pMOuQ/qrb1pSIlLqB868BdA4ZJ4Ymsai/LCN
hgkiyDzAjf5vMlnHH962K+01ILg1q39tjRsfGAlQoOqR+3BlvNF8b1VhHcemPQhzcv6SibiLPVf9
s3RUL1hLDnFuvTDqpgGOyJZWuKF9Ti1Y9VAVyabCsr5pY1IuKq3NbwlxcJGYtWJWUb31Vpys6ey1
L0kH+qSr8Sy7uFS2Fjlv59ICE8Nl/svM6/6Y0WvbV44I8aI0BCdbubErjQqWnIVsVGfQe9DL4mRi
zoWSMeUvTDHl2ggC8AyTma9KiToxgdfCOZGhoGx+y95aexJZD4lA9h1yb5EyXqcVRzShzTofxdOh
s3CcVfWrxu4J4bV6nTAnmHYMjIj6q0/gasgpnTHWLJSDqjXy0qSxwqPEa6LjRgT3Qe1QOOdEzwC5
jmnKElIOB9Mh/FwaHOLbWSpeNSai8S5odrVueRv8WlgLasmwTRs4ZBmMKEsr30285nFDV6+uuz1Z
9ptCMiAWhbTBUA70DyCSrDuTv57+orPObexYI8kmO0PAp5vALUWuD/ItGvBWM/3LMuNsj2S8Fy5B
jyWIaLQG3hu8DvXfR2oiLVqVwbFsRvckcY9jDmxWZGbrl8Iczo7AQREFFWyP4ErtqxiiMUGOPP9j
bpbYY5FwbEfgZ5HPgv071V/MEv/eAP0ndoaz6dr+MiuvPs65TaGQksvCOTYm8I5dInCMuUkI5cZO
b47NfBd04x9pJtu08Pbc/SWlTeojd640ute9femm4LML5Wuc/WosqH1RSwCJ4ijL8mCSqhVH83G4
ekm9SAcj0JNrT/v16tjiNjSFTpStTq4eoCS/iEleTN3k2wfM2va/XM89Ui9ri8HwjSWMuvdy1JA4
sEU7YUVDKsNwpZrPMMG8NWpNt20YOHA1+eKb0wZrhJ70NEuG7dSXq16VO8aZ1tq2sr/SNH7Vxj7J
dZ2c6I7kRo59Y2iu/FIwu6/qrRToX/ygBfk82Kzz0aR/0KzdNJFCvmN6xs2wbn0WHTPaCTsm12ob
cxnruO3R2GbCjl6GCk9kkpCQhjvRgsdVuj5R7mmq7dLOFuuudsWyNLVf7E7IKt40W0Rv6DtWCjAX
2xnlkhVYez3I37LY/I2L3CT92jDweSCFiabmK1AGl0Msr6IyiluEH4rZNfj5xPnd92przC9e0Qt0
ZHrGmmVc8M7BKxZ6uYEFsbRyBpthVpnLxMTR5DTjH6RK2tKenWvodkjsIam0G+R0LlkmO1E1W1UU
/xwmyI2zHf1u3UnJWY1Ch7Bo8gVoytV58Kdvl0GGTtUIq7cJneuW6c6OjiSe+MHUmLOJcpdnZkmw
FNXuOJbkiGuzBZ3QG8OvLcBehjxowbgRUBujWcoR+w20/3D6q7w/buK/eb1FTKsCslXWQbOxPQIz
iCOywKucuqlozwC46mWOEX3+j9yeAF64m/UQG4AeZz8ZEYMzZxg8hV23V7J9e9BhizjGtWyEQw4F
kZcqUEhQRsSGi2qs/U1ATM1qjAOIamMBfb2ijMdEjnrIxa9uN+NpnBrj5OpQQPMQB6RNVhG+diBR
OJjQpsU/6Ie5cQrOOCHOBdVlH0UpPvtOJxpL1TZN3mbLLhFvGnwRCDire1FmLeLqvbRh4Woeh/JS
VB61beWdW9pKVehdhLz46HYumMTEGebXGI/pzovRC+sNTT3yWUxXcfE2LbFqYwuE3PGcfNV1EAne
K5ESxt64JKZ1ENWN2nvJXRdJomXtEiyAl+eDTpKWtY3GyT7WRIYBiIxJhMvJ5wOgL7e6JhHGi9Tc
dq4g28ROjtkc3Bg5hrg8H1KOIiTINAc3e/Ur6hwMkyy7P633S3LpsWeTaQMB5lVvOucYqnSPj853
gThk9VsZzoHoefVjcvJ/lCGz+GrmnmIS045DRqgmwWL1Hl/hT4LdcN3XKcriePzQW8daGzHnTkBc
L04sllE5fvB7szbr/CJgmoBU1eIElo3Zh9vSvZ6p+Mp9CBC8wvQ/y0IT54lbsvfLyxAwbFYptgr6
r6R7TtDHfJ00lxkcWfR5sgLRS+9JH741NLd5E5cfSDaHjQnABYg7kGIPbE5trwNQlAgnzI+RUIWU
LO5Yo2T18jg+u35y5Y8OEqgls5eMXY/o2gB/0nsw6L+d2Gh+Co0fOAbeBoeYXERVjAJK93poRMpe
l8K+WlqarzQbvoGfLx1X2yUH5t/9gmFyfe0NWsJg4tG5hMi5oTFN7HT2X2KWYIxFBZkcUYD+mvez
t8svV8qaAln/MTSN1PXoj95EFgsernsrTj9EW+zNLDvjY9VOrd6g9ED8I5OjA7t9k4YmCufcgzuB
HM9EXbKZYiK0s/YfrQWSxrLkb1g6/pbFieIm+sOfZqxlw4w5o/F5mHzzD7xF9EOO/lbIgEYVby9k
WM4LJeaHRoduorvqawBTwYW80rtYIyOn4KYes/bee4EPkSa85il6ZL5E16fkYdNVGL2eJXtU03YK
mx8U4zvlV2zPvkbqlQsEJHMlEs44egwGnNZosomEU/HPqOs/Gp0NeDecFCyANT5xZYxmVk2ZATrO
Gia4Kd6pxlgyIMeoacWnrhDL0Alek5D7huWitjHaEO+Ouk9DpV4gdomSyltEggBTb9TmgSF2clJH
YCks3dp6gSOA4sw8soSstNBCKoB1c0yMdiOCzkCvyOZYRFRrMc2SsrHvvRa+CGn9WHYyLsyyE7Qv
tRSdVfHeauE9nSqm8tnEAM4BWVRN8JCJpQrc6iMam0U9mv+iknINkz74XP/bYvKCajn9ZYMkSI20
vrUw+iK9eIPAcwPIBr7fsL/xZjoAz2lNkTKM54hSpPoTaczWohl03xHzRZHwSr4Dh/dsE4j6hJzB
3OOP5dcez7qiY9jHsbcOksJdNJqNbhg0V0/JEUr4Yh4AS4Du5tLNONdPe8bT2cJUcLkst/nWyFRG
lutMbEXOVYYupwqfEbhO7ItXYejjvgErXmyCiiCkqYr2UPzfBaKK+XtV+b41E7F5T8FTcUw1OU/6
v8IWw5+sCV0jV+gm3JH2l8cbTPf+N5ofHAvNSBuqPtoOQji3JNglorrQ0mDlWukhCskybTLRLkk/
OSnnOzWjg9s6CYqH8EMW9SdBq/jRfXIaZa9euHXWCJJIq6/jH2ViU1IaCHbf+aNCXPRq9HdlVNCH
5V2vz0Wb0MoJ8usUWfpS0s7dhgmOELQwmH+APCqc12kfHr2hhQEmOBrKNNglqDZ2WRxnbHoVu6zZ
Yzsevllz7I3deRjAm40iuubsyP9H3pksx62s2/lVbnhkD7CNRAJI5OQOqoBq2TdiM0GIFIW+7/H0
/oo6PvvcwXXEHdkRnjC2NkWJYhWyWf9a36K+IJXkoCqEosyBUg+JQc6sh3hsy/IR05ULJ1D/YAJY
0YojmwON4u9CkHy+xMXceLhOF3xu1LGwlnHLYi3h0OG1dwulR1Hn9m8ZJ2KKILpbFL0nnYU3nWS+
hYfAt5IuIpW2kKoqL1Vgq/gBROMS7Z5u7RwjS23cUnj0m3Ohw6DyxO+Um7TpqGybIl9H/d5ZvV/C
6fnm7fqd0vSrchECrb+8HVSNgmKgsWM+xbDXF82hVNWuvu4q45PWwvIqtmBWozF0DvcDsmV3s9lu
05hxGULm2ag6iDH176iBATZmhL+79XkK33oM1hhS2Jccz3SYDdClvhp3i5OQHHdbjlHFS4cSVNsU
E4epQjfEvskLChaNtlW9bkmgYK7rsCabRkj77/RsjtAmSUF2tAHoljeI6raeYwdu2BwH052xwcLv
tvQMZGyy9oSMOaIkQeyuv3AaPmeX5z/Mi/vapINOxe411G657SljNAbrmldEsewUawCPfTNZ+U9Q
A6/SO8YkKCnawuVvcqfw6KyNIrbLNIyRHjEYdAgfdm4HZhKR+qI08yL8dFUe2JhBN0yGtwhK9jYx
p3VnGnDHB6oUmkhuQaDcOpHxOmtMmDp9584SEwJ4SGqqGVPK0mmThjZEErlkpfBctsmhtN8jF2be
4sGbbM9tbFA9Ff523ebBNFkqScalpb4rYu910tNxHfCM5oP0MaI+RWX/ey73g6Z1ryUfBmeg4x5y
Wq3kY+Z82IUEAMkOI4D3d1F/MzgOqu1iI6KKdznk79Ol6mCl9oSVivYHEk6Izvau4aZgypJISNU6
ftthwYxNARZoRl43MDRRl9Dp1yXj77UWihzd4s7SFKlSo2dh8nBeGqKpDbaqjgKDoMnhf4+L84Ch
81N/OUbJIh9jkk/JvE+dQ6Ah2+EstY61VifAFVeRJ9+Jvuo9pKwm0IWCcWgNG9W6w3ZuNL4C+2HS
w70BuIKWOnBQNteVEIS1a4KiLWS2zcLoIyUX7uEYiFl5p7ZHco66Dx2Dv65rzg1JRFvbkIePeJ9A
wJEQJjy17bqMFygEU1iyejP5oQfP3fFOUSQYembYGfe/ElAiMSdi2LjxjPkpMr/KiEuo8TMm+c5o
CTJG3f/OVPkQxbQ7ZkUZ1AViRW8ApzGPrdE/JJZz5UTVM6V0DyxKFn0ekpwNJ7UMWM8TB2MCOw/1
MP/Q6XKyin7giLjcscpelb0issoCOqXm1orVnSyWU1ywTVhtgy+s45mXx5WejKgtASjEfqRKRin3
g2kQ/s1hI3e7NeKuYS4rmhJz/BByf2xbfJaMUz0XMA/LF0+zAHRiOLGYcFp0PzHh3Jhrd9vjo5iY
91lR8bvHPRvAN3qyNcZ/jBwf9tB+upO87yMeybT2I9fsN2Llfef2MEZhEJJNfSjZ70k+fDju+mpe
Kv0iaRAFbf1qmjl0WlRgLOsVOiUbOXyZELbwTmK6XWb7HaEAgDRrXE8+tmRlyvAqh96pDpmou+bJ
ochZoDGsZbIrxbinJkA6yREgy0Hb6jF/r2Ok0dCZRFDG012fGgTJNDiYWhSHVZRvA8UVG7hoNO3Q
9LCRluvBbeb0ahX5sHOo6tq2A8l87t30ltZ3uar2mJgJ13jlEamJsjEMTBsNIirHinVIhsckLF/T
duQ21lTn0exNMmP8bHhhKBSB6VaUxm5gPNTE+kc0tLQ0zJeHCcpQV7vVcdC7WQ+vTTdnBzbaHL/9
ecB4tWkVGBFHvI7DeFATpNSawHOQWeXJxfvplxSo0GJjrz4r3Ly12unHkhjNHz2AKpYDYHwGiFTZ
D906BZQG3V0Iw2A1SIakBuHDJOvPKqbbPXFJhkw4TkKaF6xwvE4mQhP9m2rHfUFG5JBNRQ9ye3U3
trKaw1JGmBGV+ananhaj0t7lGQwqCKMV2+lxmT2gdkCGqLuuz6UHKXSdy19ecjlo4Afc9izw2yUr
fkwWnpPYlO1Wjcf6klLqQpgcnQYlwkyumGPKWiFrWBO2yhYUIFowIpP7NM0DVPBsIjwOuQO7wBrM
BtcZKuqTwEjSAq+ifdOExmvoUTwlDPxOBrMpziEYAOLoIDrKLcv44LrgQRxmSntyRFeZwuCGweTe
vlng+lwpozpNOmfVkSEm/l4TEZlaXI9GL3YUL5l0lYhdvzT7hirLw0BfxnYuWMdqBztMOuA0pEQH
w/s5rCXsqZ59JjazO4l/t60AHWHkZtJ/wbbGeCXcxvFJGibX5qR4B5Gx2mCNebfmFoggByLcTEGi
jZCBFOVFoBRgBFevIUIyFG7NEd2+NyegT0WPO1dZ84u0YTfiFDEA5fRFoBTtmyTuroeKSPeF0u2s
GqXf6HuklD4QBufUqNO+yqF8tp7xQ3KOns1xeMSLXtu1b7O7QLQIr4CpJX432uRjzFxs0xJiDXAb
ELKOxYjTMotdLmGehtFyk0TgTDJgIMVylwKhPkb4IXl7ACHKqpcCZzlWZHoeqrp1ARPixxVIVfcN
c7jWGB0f6AEVn/NIXNaJ31aHo5YGZjGUiIhku3gKiN2zV73hndjrtb4WTiJ9h1mLX1lSXfgXE2cT
HjQvzXajI9wdRk9BBppW6Gz2ogPJOc5NxucUut3BNntMjyJomSUvlW2+aDqj6g58oYffjXHem7c2
EO8uwUv6rYB4Qx5I4LWmCwjbpMBAgfbw3jH/vYxuUKlagGKrfVeswvFlpt55nnWWsquQb5KTaQVc
oyyZ71NyH2xHIQQ6Zb+YE3mqwuJV9njPg11vvJJ7X4dpOs86BQAO+dUbpucw4mwKPCrzRLSNljLc
MfUuGQVyaXJ7Ze5HtlMSXVRAz/ngwzs6LjFDLJOcHD+7wPDo46mHgkBc0l73drQETkS3MvH7CGsl
IVhFkxXuCxqv9FdpL/G+rLNfa2pcqaQd2FVMbzMhnoHLanZrZf6aGv7FlUdUBHYr2hQ2OGeAyAgx
ZDzKnHBL6c2sPUAEoTSBZ5vu84SO6Jq2o43LT9Gmg24LvRQevBP+cEiPXA1Le2PRSXAjDOfMBcJv
0aOuVFxO3GktWjYzxfFQRjvLyWjjjmguh+S4BWH09E0FWPo6iIxk2burtXNmUO09w6DAxPC+Laq4
9FN+jhRIIZdl7nDv8hN0Blocp5t27iWIJAGSrPZSrAbZyWl22ube2Hvz5ej7JSIip7IRGaTfkVRI
S0aVCdJwObSQp7WRr4LCMBo2okIihJArWyoGea2uX8gtQ50w2iCtCQd6CEjUOa33IdOJI1yB+1bT
B4DG0GGE5dyp0gkGbQhrIEnNcyHSGyIh7Y9wNoZ9No08FwyP/WIpz7XBwbOKPowk/IRpdpZdNf/I
lpcI9wxBRuYUeuEcnhcATqJsxeqlYyaZ+AKZx3jZMbLS66VI7xkWO4/9wAhBrlrt7HBvOv14SpZ1
l0xFunOj/FcPDatrq+FJaejFrktHwuU8PWbyMbFMfODjnb3iZMTZxD1mBZlQk55qHOMXh4LzqgkL
lpx+YD5T3z4YzYNnQYyzjPazx/I9porWBEpVTp6tNnVsUZ9NAXuTNENQOZf+ArLGhaRTPARt3y8J
GnLUvLHPXEugsX439TfGUOy8uDCAfrJXV4DGArenv4hriLl1YmY63BJDfzDUuy1d24/03AdlzyKw
KginjZwOnPbetR5gQxGWhT9EIa6ue0r9NLUvWWFvW1thecZD5rTlL/u8IudRxGWPe0y4V2YOoijF
zVHk5npONBgyjifHBIHbN9fGPmCgAAuIQARWkwTlao3Fdg7jhzwv/HGIGxoFfYgVPJid08KceMor
DXU6NLtjQ3NbMUxIPFW7p8DRpaucEirXwdcwHcokOuJAcPdIrPT2cdUX5WsSXVlN3x3tgYq2vvtg
WvPo8kVaQAQH6sh0dnF/jMxLLx4DOhKb/imla2ITR81t6JjjobjMSSbiGlI397TaGUFrps8jTzsv
Y/E4zVerN9eXC9yhnC/2Ofplg0RO14mBqLFgS/Fs6icV7UkHFL5LnaT9ynawRWsK36YqfobtK3dO
Bm3HWqDrrUlxUjF2iNow9/Rz3UPsJHcHJtoDeZ4b+24yYmCh2CfJBxPOM0i+QJEeblsaBzpSF9Th
2PfUgFoICx2PGKwqsuE9BJYKkvZA17BukpPgCdnbJAwg2DyOSYiTtyfIZTqK+2O2NcwI0wjllBnN
VQAIql+12VIAJl+UTgYWsRE9nHM6de2nNTPoRsV8c5E6A91AwbLRzBNZE5eY2ArL+TXPwC9x4Kdm
wB+N6mDL+lfBngNshlX8wg6ub2eIV8cqz4/M7APauW+7KbkJUao3KQV8JKHZC6tcXE+r+5hiTNzM
K+SHooJlE3WIn/XAjMtlE+aqYwaEgy+qgOL2AbJ47PHsl6v2kAC728Qy1C6r6b9179a6ebfsDmGb
EPqmbM4yzaYgYXHZGClWiVLgg5IH+kDNS1ICWj3ql+jKu9mzPuoImo4QzOhWmB8qLLFPyfqYFjxS
wHkuzbKQH0Zw6IaF9K8GAA0mbaeB6fBvGfHx6/CrQHHHUuGSZNAoErmt1F4U4Y02sO57xVoEWZO8
oo0h5KX0abd4zZLodzWAvjXS8Twpp9jRRPpK4+xHVjYg3hsKXsyUbreYIsGsYBVqotI3OXHXmG1Y
BL1sD5u9upkLTkM0ed2RzmFobG5sC2ZSXKN/hoIpTn1hAUxd+7OhDJWYw3DEtBvvMoWw26y3TtZQ
7WaZfIilc0rq4V6MrGOycw9ZlWQHS4gjQF0wtyYSdlVUHI/N6ueUCqaEU8ufDdmKf7dE2CxyXPtJ
ilugTcbnZdXnxWBDpd6GqjZlcXPo8/O6uJc+TRssOWDqU8hWfO/UGMMjqs4T4GfVygCSIQlhNuOj
61oniEFhb6vGusuN8iuHO3LTtXQ/2xc5M2neTavqOV2j39vPQynFfeok1v2Q9MU1hOUrjBTlMVsN
d1NGmXqOlugQCqTDWm6x9ayHxpvno5ggengYXt2hp+LLmNnMZubP6UygAJHbI+Ni1XIAIlO5QYaj
69aslDoNfX/S0s+GmJk5j32wTuZdXY4/kTG3mWZb5RL8DFSn3JYXq0xSv/ZZ1sPqYm+39bs74zjh
H/xl6l1sLtl+NKF+OlkodlZGJt9aFGGu8dA62d3stvGZZLyV/bTnEv9yXSNj9NmONe5EmBw+oWbk
uUa/uqHZtXZ3wtz84YwJBoFxPGO8YQJEWmM/lTC9Y4c5RoXNqgzzd2Ng2FlGzc8lka+eReIVAlS8
0SoeH4Wj7gaPeCCcJXoyZHVKOkAcF3PAOW57RJP1Pm3JK4xYobhT86fOT6JhCkyZpZ/H1k8mSiZz
BWpWLHdN99xOblvy0GMsqNtNFBhnhLU1N+FqOa1Dr976qAdCPaH5kxXlPfnUKoNqYLN9h3a/cy8t
LLFp7XAb2RsxqOTQsdU5F3KfqwGq/Ld/+5///t3hFX1V/6GD6p+FYH8qqf75y3///7FCDKni+wf1
n3SIBd30E5ZP8q8tYt9f8qdGTFp/CcJTFAlJZQrIHpSF/akRk+ZfoK4FFWIk8DzLtqx/1ogZlvMX
v9N1TCQNjEf0if2zR8yw1F9SABHAtagcB0uP+K8UiXGj+w89Yp7wsBV4hKSJ3PCnOibf4L/2iKmJ
JDp96gZBDa/e1sAKmFpTabZTJdQra+7pvbhcr+y5vjfm4d7Ev76BqDCiMCc3rnJIEkjFODg3C7+Z
wd60qXdLFz2VoYNFtJGBUxj1kNOM9qOAtXg2sAH2TROfluSxdWhzhDgsz/0tTcwhHSKe8qNpcs/W
Ou0gQcwkqzIadJoiEIJCKV3q98q4MYcV6W8t7Ctmp44fji20WzFjlSqdQ5w/gJC9uC+w/I0xZo95
ZLA1DveOq66Zvy+E9NgTEwbt3e1swp+88BhCpX8KFq9828xzdw374sfK2EzP63xjSxObY2JzgwI1
A5rXzwQBwWEaM+IBCFUrOAbodoEwkYvtyYL2bP+cM9YQy5ZZ0EqyoN8fOkjgpEIVYfWx+zKtyRfj
KLeq6ivGhs1F1OgXX+gU95pLIamEoZxMTEuaMjqW1PHu51gTCDfhLVslQ6qO67PvpUygBKn6oxRs
CIhK7oY4a8Re1XcH0pXGdsEUfFWvaO0p1U5PuXgYU7aJcfYCs7OLLYDPoGHx3eSfuRAxXvJwL0RT
H75JbAOxVI7sFnYWkGBbJYycaXNaEgGPFHtUV2/jNMyOXSdunUr5Wc84qm7rA7Ml3B7eTa3bK4+J
7GbJ0TBA0AgmhPHJYoE/lhNjP1xge+GUrPR4OwOMotV1eflAjdOjXEdrQ9EFRtIE72rbf0ET4aik
nhYLgl6CdWqvDBTiNfMSnCRHoGyNH4rQvsfjxp407gx+pNcA6dkoTMEPk0h3Gmf50emdZW8mWMsE
/QpCSvMeyaUiSzl8uH0V79v8EWCuLypi5CAMa9/J4OjUU/6WJFUwlgSs6pWmjY7oYsiYw3Xr4dHj
5SvAChMtAv6Cd2MtMwgh2LCulQVbNMm/8Pk3r2JcSfLW3nOqC/fkZDOpyRCqTDu5b9Gcbs3Ln9oq
8pmuR0IWX+6D1qQg+4tS6jifoizgdrgkx5h83tQzl/IGnf4YFnPLfYnJBO8cPE0P2Mp5u+Oa9gkV
Z37byxuiWTBLY31o7WlvWOSixrLb5XHq7af0LssqbLbFPL7V3HbysV9JPQgIA/OjZAXbIJ/+Eub8
PMJcjJ2WlBlBERisp2phAEDImAoq7bzM6+RhDFkXuEvmfUTABlkToEncd2fg9OAfR/ILsgNjD7OQ
92waADrlWpUm6jhJeUL3YuBNZs6R5nIdNeBiSuVOgdEk/DOULX8Cv9lInNa/SrtmISqdY7R06gCw
BLCRCg9Edw+FDJv9nImdMTh3FOlea6Mq7nIWFuJuWzE4EURxd9k1HniHWd6vXVhfJ+Vzy3kBkhjD
11Em7YE03dcy4rQxXMc6WQlpfQ/eS9a7M3Ep88dqV5+i4IqhHDAdtTNV+yKpfhO3pVIlXNSP7ZTN
CI/JIvZJoXbWrN3n+rtcaX0Xtg0qE3pVdrEhRB0NI+CpzjazPkGqWtrqpVrmvdUYrh8yjXtse2p1
9RS+ThXWTpzZNXp6+SAVNLncsV9gvqAMCfwLCAd7RcvgZqAT/hDH0ei3Q3GMvea3pXPrVl8co06U
+27nhQf+ZpJM1DH1sUPm3BxeZB4GYD3dHY0kTMzytT+aXvk01Waganu8ynU5nYolBPNC9RsFcZBP
ltbYuSY4Y0SydGJjcGRySFNU7nzUzADqHLaFWMZDTXmN9mR+7gSujzg8pd1dUS0as2Isj+hEB9Nr
NSKr5JpEh1rZtddWMZBq9oZHRAqKT4wV0oN3jQtNILRTlhJnzr6vEdvqCqPVssCsksulTgauQ7DC
dXRb46DHKiazXb4ak6ouqwUMVI8rsWqsN2hqHoSq7pHH4Pc6J1dMZtmjcJ/tCJ2helnV1UJWMc5h
dtcxjh8h5oxJHp6ZLt0Vu5Ur3CENk4+4oMYpqQGTlx5gi5p+zLag58XzDpHZWoF0GjbeNblC25sC
r2byDyCaVw69uhpiytWWkWP22PqpSut7l/Zp4KZ01wHXwMuIK35JQef1IbNdk8KQhtj1PaBUeFao
EEzrzcPE2b0sOD1aJT3baBIyyFj8SaY0Crtyf9upAS6hAQk1sSBDDjeluiSUSkPDZ8CVFLsk7tN1
y2GmCSI2KHpHdjGUCO0ZnzEtg/RvldP99wfKkJH52p1DfTtcMaqL6v5yfgDnEhXzlYTueJBwJep+
5RDB4ZxTtjqOKeH02WYiXRlJMA/XPFzWlVVXB1aQ8R6GybApwzE/GmG4X8Mo4q32u2Z13AzVnO+y
SvzMMncLG/x29MI9/mFSGZ76sE22W+ziEKCALDmhavzSpoEGFiZxk9ylQNiD9y/mXbK6rzBZ2x1i
I5wx3MHY97KtdtzsmHIqkprbqAFO16eKHs3aZm8nQdCeKHa76xJsrfCUw83gxc7JHatp+3/xAP6f
Nv3+v1jia/+fDuBsC1H1b//dfzj/j389g9t80T+O4OIvyFRacPw2yVy6Uv7vI7iw/rJMTIdaOVII
C8fRP4/gzl+gNE2tPeFQ58tazqf+0eRLS9ZfNi0OiqISTLGST/5XTuB8F4qj/r90+dIVrCxgTRaH
c1p9uChw4/jXMzgBlbmPLS/eFH1bXzqmMAmpMIEwEHfYdRqwyfOaHI0eY5sB0mdOkNwvZK0dItZ2
nkm3x2AGtLGWG+G25ilVwOZxvqKUG015EkuFKuh19jYMq/ngDlF14hmGpWgggGht3ObdsB9WSuUW
mxM9oeMWU5qm2C+yEd5dBosby5zwGSbhM0gs5wSxaPXR4zHpZmZ9+v7AbKc56SW6rSeEV6gwDL3M
5T5Lpblr8uhnVHBKqKz1y1pQkqhpv0SY+BIuEXTUwMHxF6qHD1VT+1U/1DtyyL+HdWM1SXlCNMpX
JzrJ+lKSIqx/fEhoO5IDJtCxzBl/4UINSPYFKkmmg0PsJhgyrAZ/OErLtJYnAF92F4/I1ClNBDHh
JQySLRf9IsWhZLg3lNZWJ234so49BFd+kSZ1dfr+L6Iht93KIaIyRHVqCpNgk2I0oHoxHg0mb4yW
L6cN7k7mfFJz8UZYIAyyHmur7cqtzNw7KyK6V62c7KKfKYCY7YBfYHvhFimN9yZO0SlkxsCKCXLo
6zx6Iea17kfPwPfaPiyWksFaiAAX5TEhZHln9vtmLo1jOPfnsV6iveEMt16PM0lIuzrgHVLUS82A
EX9rEeMqU4bl711t3YE8AEXM1QCzqSshyGhqNXq4ZBjMN5UDrHnBCb8U6p7rSnaXYn4z1Q25T6pJ
jrKg96GlaX5vtrnep7mFswi6ZVOIN2WUcLVFFhRTgwY42nes5V/hemHIMxD3s8dDq0b7R+3S6+YO
QHkVA0kMjHVQz90vmVlYsqoJVnURvTK/uhuxQDKHx7UQGtjIwybsmRqU83bxR9deiHQ5zMeNiiSx
5qQmYk7tDDu3BoyfQWWPbky2ftG9FQw4LLuG4Wxjy8TPYptWDr08ZS06WBEtv2qdEcqdOJRjbp5f
ckXTB7PwORY/a6e++IwO0UAr01B2cpevRzTT5aijOjBN4n6j81kWwiO/2bw5HbvMGk3HqVoOkNdo
dlwHJl1pgaBOewV1iZAOmhc3oma6c03y9t1wYxjtsXWdYZuNoIwI8DFMCSHmOi0olrQ9Y3/gLEkD
kdH84CnQiOPuyows3TeTw+hLLvBrtj211Vw2cJ/ZBNxjRQdCO9ykl2+Cy/wVHJllo1qGflEMbtHt
gBH08hR2KMdLFlaBoSjqafVycOHibTqJ87YkJrotXecRlfdm4eXwqsg4mGPZ7DIMenbuvGMsxIj6
LMzc9hOyQR3jPaBRzOlbrArn2jE/4tD41dPt8Gp3QDLjket7jfSuLuZYnWP/pf3xvVacq4s6Mygj
0wx7UyAcydTaO9OOMWGAKQyi9IdO4mcLh+K5XAa5nVz71htQlhNs7J1YromJcwHBk3SBL2VXTS7C
feZW8DlsfUdqEjPMdCCtgp9fyMXPiXebS19sO9NT+7zinUjsAjshC2m7UpdRDUfWxkfLq4edzPnX
Nc6nwl3vJzFJ+RBEZ57aV1QUeYdBlc/ekqb73hjzgJJdf5DA0lnM48CL9XXnjZwWW/uISpf6tOl9
tZwqUSWAc9d1dmRBxlLSO4+ORlg3iIoCcMNuQHdK69UkgUZv349iwr5mUtM0499tOGoa/VUqFEYF
7KRn8g8bpzphdc6vZAvmX5rdb3MmnU74ltG2sLfmjDwgxIXJ08nnLqfQttb9YXJ4uCf6z0Jnpt1T
eNtdvZo1fndOsB165znvzFu9EkWgds3dXWoVS8e9YECucaB8ejhQfIYnlNWN0dMqnZpvmEEkIhBJ
FsbEYzy8Z738jNZ9n1iQzrGr2zRh+YssH7W0NK5a4j6Gcnk52XwqvOeeNfbXnsQyzMtb1WP8Ktzk
mvvjfs0KtZ9oB+eqcVeOSX+cQmSAKKOG1Ugfiqh4KvNVBFFV7tZmyqmf6UCgeagiAP+ZLqb2C3tK
cwgBqaXgcIIGpqchcwzFYly25sBanIxIrFbCz6LE2I/vVhH/3UawZHPxNVSf6+i9y4hJugfrcLP2
4MDy6THx1iqw6wczZaCW6SBkVL7VtO+ShcTEWMtPNQ8LSra50DRjJ6e87B4Mi4kFTYNLxSUZ6wxj
aXiRYd4wsZpYLMavMGQINWnm0lWox81o4YYObcYJ1ZLYZERIHEp6nTU1rpNjMVEAHp56lQ/Bv97a
PbyB2gWIOHiBnZagSY2IWy8kTT3RU0yzxzwl4O2guMZVshycSX3OcvychPHDggS064bWv3wr05z9
8Eq7wW587WIcD+Kiligx6XHUOKfIj/qGKyy6PqThz/g9V298U6P6xUnfPNQdo6qsvcNV41JST8s7
qgkWu+lhaazu3BokWZcOYStkA7Xy3LsOTyA3zX1qi8+ikUvAOYrZnVvYBxkzxUvrNwLD3RWvPq+x
NjfYyFac310aWBJRq4RrSon68Knz4iPtaVSl77IPzmME+Y0TSgPRpglEBFzR1P2DUa30luYldpEB
X1d4sYlxI0pZ8mnDbnc1lfVrU3yMxqW2DmlMFHRGDMPVODTh1uJsE3QuqY7CwdCiyXiItWaeK6uX
YSIWBWD9oPLsYreOb4Hf4g2lYWLtmCtlWKV2loEr1LSN1NftCrc15dlPK3Fj1QQ34rJ84pLrke/y
cNtMpCtK4wmWDpCPsDJ3wq0Bxrpl7Es8kGSLTxe7A76jjn0DO/WWycfvFFw58XRjt1jO/UJrURDC
EmPizHu+objIHFvBe92zg+932WWNF/w4ghDPsWXf1mELOIUOe7AMD5w0qyOEuM+xBZUQZutjuOCh
rWbKZiq24STFAzR2NTNoT/0usI9wVSJLVxcCJxOqD1B/cahML93ysHksKopxMAEE/Jcw8J4y4Acn
Uv5NYU0XglyFtcoDGExzkp/QFeW7I/P3NtFfueKq2ZPUncqKGoHyifd7ezmc7K1wfR3yaAI0tWz7
isAbRYWuuRL1hdJOdyQK+MC/Z1www4HAUX7R9XduImh6c2YH0KusrjPtvWQT6sI8Rru68Y5LJ7i7
5w+aZjN03J5VtcASiuhCj6T9LhzC0VFWHAoNLo79drX8NO2BdGg6AniYAwnpFX/HEY5mzCt2SKWV
nt38o+VlxhNLueVgXRreXqdG8/7KVwDYUb1dF/jkeetFnCtxrvRT99qncbENFaOsUaA2jWln4iRU
PlME95xhI2mnxfXb5qIxhM5AbIqHxJisAPFDcn8mXR1/ypLxplhH2oQbzBxQumoP2itT1FJbuMNx
kgmDyaIZ875boi0K1FaiHXRu0qEtSZxPnKPK5XUuIN9UxvTVLscR0xyOApwzXJL91FkoUnaH8ORS
1xMo02HENZSbor2k0KgQW4nMlbZh7Um9RG17ltP4sc7rbl25IU0cO8kzpSQnOA3KtKSBgqcbMwGp
+LmItnS7XpT1lggFTOmLwIFvaRiCdL4zx7XmtjQPOzEAlxjdn6ScgkjG/a4nGwuUa7fgJ+uHcXjF
LssZzLGvG7sYrhaszfEFX2A2pckhs36KrZH3flYSuYkIqalsTnce4vROOe/4M8+9cZ81z4LyzFO1
GmCtrGEH4Ot+7OkfnEYn301hi7cgM89JOl9hAnMObUPYxVtbQW9f99CtxcaF2XQ9m9PnCrPyljqB
j6FH5OtAEDxDkx17o/LnMXNvtOixK65EaMjVZ6S6Wrmvw1AcGoVJQ7VGcuqy+uhZKTE0FdIfNk3N
zm3GlTdVf4Q0U/F0kOl2CySwGfpwH786E/3oI2mlDfUVli+pIz0mXB84RJNobgrkRHuUxR7+Nekr
l8L3pMw+R8TDMK2fDZHOH71OX0EytjSLM0qvavy4ZWq8xGLEF93D0feYQktx6EvNjQEHzXauw+Qh
Kvp+zzPODcy7uM3NGxtmpM8do3vQWfxWQMVOh4t2NtpBUxRn4OVwyIl4watKiltm+/F5NPRTl4Ag
KNrhV2Ql7e0w5tel630ZxKpupN6Hq7veVsn4FRviE8lKAyRVDtF3Oj9Iv/Z7fsm5NOIuNY6sOqX5
Zdu1hcKGp1PELW60tjzYNge3YhiXe3q/psJJH6fyY1hHXiIA3Kzp4wmtk6nunFbs2wWtTclXo1DH
wl6rwKld90pY7oTuzPiMiyeVed//8/uDvHx6mfTYYBpM7Ctz//fn/nxVB1icjvFMkVEldrtMU+lr
ORL7+P6f35/++2t6Eemzaz5ZYFv+8Ttq0ALM3Rub40HeMOD5+4v//MWtCy95pqn2z+/8/sNmYfH1
iWKg0yRgn//+G76/4+9f/vmDGoFAwGztz28hmMfXfX/6H9++V1LGrAYZ/P2d/v2N//k2raWdj3O6
Hv98P9+f/vPVbkoEyJjEhSLOD+rvn8X3L2mBgC6D3IkgmcePvfGWRvjJIZi+yEa9hsO03Nh8nmAb
27ewvOQE8O46FtNhFrgVIYl7NzqTaZCacbKvKKlI6tx8wuOBQ9EemRcYbnpIohLAt45vId3+L6LO
Y7lxpF2iT4QImILb0luREtWU2SDUkhq24AqmgKe/h/Mv7kbRY6JnmgSqPpN58rlHQP7FOBnl2J9Z
O/YlIVLzqaMLqlRRP5Nk86mSDv5pnNC2mE34/N+PSMTw3XV48Ss7fHYwYJ4tYe3/+2cGxroFhQSi
HuDh6zwU3dr3OnnLvDF7GesXVzCaHduvMLSBGblVeIuV+Tnkxd8RQOfOGTL3T1Qm1DhBPP7vL6ey
xK3FrdeaRretY6N9HZBBk0tykHSOS5UN8g40HKUWwtSVEVly1TMiBw+WWceyRXI1N878MhZPNafT
c88OYhmCaEDtxf4kw2qrnArhHwaXZZ7ST4dhdaGMOIpOBUR/ee1qECLcpbky726DnayrkH07HXbX
yEPLLyrxhSyyWXSqN5iES+ueo/pm6xvIg+ktTUSGb575UOx5B7v2w0tgkBnDUA9YYeVsJz0TpyD4
RAC7IMm2x34hAq+6arufz8hdiW/NomtTq/TeY/rtzWT+N5bmsyof+YhCGGffKJ4zPdr/QpOiIEHa
PjiWsZ89753GCqcoU+dUWzGU19I49BB5DwyE/pkhOmnl6+a7a9tLWCNRDAfgeXzUeHpr/CoUIMnK
7fv8u3vUSGH6IQkLHgVJYci17QswtXYvo8zYztqyULhyvXm1GPel7yOCj0zynLLhF/rU1iFtj2xy
F4oG+d5mTdquiKgEmyl4LpWod7jvUQgJbEHNLAYWcszZPMP+hNFurquQ37RIk+Gum3yboKl7juL0
u56hP6cJ85asBDCvy1OOl/QijUTu7Q7VEslx1Q2vTMSU7sHFE+nfURqvdYdYCrwJ3WJPtUpAyDMa
6X2FFwErx4OA7ztsqgKmjrJ3+4VutH3KDfGeB22/Ke1UHJDH/eSz2a+lSiIWNhQSKJofFaABcWg1
mg6jsr7xVrVhgwTIyLEMHj/Qu0Iv4rtou2JeuXhDl10RVidLeaTJoLsFuV2XR+S4D8JHzbhlKt4z
XrttSbr9EQ/4dPzvV2HmM0qQOTJsznr0VdUlKe1f6TLNMH3yBy2MyggQhoNFvWjhlziZ7q0RZnZm
y+7NCdthF9GeGdnm0hho6FRnqpXLudF0iX7uQmt81h4B5arTd7Yb8Tox8ARNPZU6gq/21DnJW86C
Gxbe0LKltp6gO/tc9+jr5qnuQPSqjcqJppVTdR5rN75Z7B72QDg9KN7TN27T+qi9JnlxWgEa288f
rA05nnDFXFtNWF+G9nlhzOo9Z161VmB4F7BKqt00D3iCmXqviolqn2TJFC3nEKx55p3rKLDhBwEx
XU6VMKQlPmN2Ca5aZOhtoXYQNCsZ0vZlZq9bL8B92kX1ibbX2LAyJntDaMR1D2etjK1tNcn6oA1r
IGrTesOIiFRx6lANAGa7QZVnEYWLi7KgjG60ont0WO46Z2W2MjS9HfB8iLc2yVZV8tYTJ3Y0kjI7
to321n5Mc1jE2WcfN+nGaKbmME/GbczyeItXGO3ag/KTO0W9AkNFNiED2CO7MbnV9vyCMcEAtM+P
/36VjAAJLBhQ6672jUNp/gwCG7hZBNW2YcAGMYGsDy6HejnAqIQ4ZXhbWGlLkzkoz19OG+pY135G
eekwiA+n0D7o6MMfR8g2CbKEKHe+XWjvGG2L6erXa5QUw6LssuYlf4iVLdNTD6GgCw8ISxrHwU51
RBhnpdZPSDbYDmfyT6Gmf0H1N2wgeBSqWrmaRScMUQy+0/g0shpeRRAJVxmA9VMvLH4Qe7Ijc+Q5
wTF0yB4/pON5DJ1Ymg5Mcu3Wg/mZDsWxzwRswnCMD3x/uKBnG4VOnW7LZPiQXq3RagwfZmuJR6G8
hdypTo7zd3KtEdJgBhgMYKJPYYVzBeMmMhRQOu+9cjGMhQp07MPwpcodEIdvgin2RpxB2WC1nqaO
Jn0iTa6RCQVnsPsQRNOwGbP00jp8VPkfy01IT5e8zDhzMLZyJKtz5Q8d0XHDH6OAStK68tUkQHTR
+QxuTLf5nJGVgqCB8m5/zy4P1jigvINQTRxP7+4yMlSaZjgjzN8nRU2ATficIiutwEJBU2QGHUN1
aLL0Rwb5H1kxMY/C/ljTgg3WZxExBIJSOdXLyu0uIVN72grMhbULwlxYC3seyOJlQaImufdlu5sJ
bcJVUYbiH35HMgzuARljTIH1FUToVTNHns2VM9DaYuQgkKXGRZSFGN+8HOf7CEStP+ZRjtQd3kmm
5MoAblDmLR1y+tRN4RULqbMycsY+PgpUAJ90BIKHROCatvzggM72im63ZPLE9exF47qdRbYM1dGx
0nfPQYjdDCbEcG4mk0yrI5ijve1GrFcKqp3JZJXyUOpbdbzvZn1xB3Xz0C3SJtziwTrOfa8Z/xMb
amhot/borxyE0nYwdatB8TmBRmkfNSUNecQqhzl/MZTPyFbhoLUoqP3+WD1u3ViwtK5ccWe2iNG7
efV668Q0uD9FIa601BGUpeJ3LH28EjjImOfQrsQsLBaNbphWuuErwze1ruRNRiTnILX+l6qRSG6D
w7ncm3OD4Z64C8DucvnqWV54GQiiWiNQijw9vUxueXaylj66l8ThMH1C9XyaM39nTM65KJ5DA/Zr
PuIosA1n4UtYhqOu3jAJe2sRoXT3Y/mcJ9W4G4OMgV1tciqPxMDMR8rqkXTr0lnxvgFk0DAemunU
N4FN5fTpSX859mPMtE63L3AEd3GQsHAgI2xreOUF8dh+5rdq7RiIcIrHlJoNuGIgwKuxznM4jVTD
8+s4VHA5lj7YHw1XtM3xc6qG+cT/7aLvIaOokcK8J4uAhSQTpsolHs7ItwaXsuvM+hXwINJt/9DE
eg0V4Z7NDw9PwqShCO1nAiIMrd9EJhOYlTVz8lj8bTpxQ5O3MpJ1LD1vT7wYTyAW82X+iJKtfIaa
vFdI6TOf4Lc++n7sotbypXZGuSWB9lR7OdOaYABVztJ3QY8+l/WJlK5iZXcRQ7LB/JhFfDODPkGa
MtKn+kVJCJqfLnMMV6uU2oHB2QGVYviWueiV9aPXNFKBzVSWb4lL7D1y7+EAEJ8RIATp/VwnO82/
t8o1iQqFltaqEXGy5ECK91befBt52l95dJATReKXtR4Oy9IodjYjrZfZdP5hZjpX0EPWqTFsoqG2
jzX5GizMUsYO1JTHzsGraLN92nlgzi1cncsot+PN4A8joiea/iKbAW6CI3ni3J3PvifALVZJtKnz
Od26YwPLrCXkEXxoBPeQbzngTq9lt6Fa0DRp5G1xZQTjFC6IvvQX3JZHJa2Xaio+CcnM548iGn9E
KtyHHPnQxu0HDmJ1antiaKXAytvNyamLyWa13b5mqTFKNMsWBJICWeCkmmYzWNhBQVXsegRjb8OA
Oa/ZwwaLnnvp3IUEUVl6zR7GFaq3cN6EMSqjMIJ4G+P94DRkeRoYGHXsqWEW4hfDAZ8zNpMeplnq
oATriy69xDg7l44rwf/7SbpDAX5wOLVZRS6KwG9XmInhPTVXizZ8UZuWvQ1mB88VApoN3i53TflC
RlRBkI+C+NHwUmVcYouWyTuR3tlPl1QvBTnblxwd2xIX9z8IZl+dh2awUtaO9D5gLnX9Cv/8bCXy
S7nhu23IU5MFjACrjCFYlAOp7M/4FbNNW5QvftNnS5H3elGl6Y2HgqWZm9dnO0u/q8S+G8Vlbhus
7RQmLKsQH0EnWFazDhepg8yF5Bb0NDo8R1b5E83OR8gQAkPuOwNtFKkpq93WH6tN15C8KthMHTqq
kgzwEBidsThNPPDLxhzqFVU8dIXeCPHXdnS0RfXgh3fNwQSBPrpuvy3K+lYN3UvGbBFzbXkASPYl
W4foyilem/Zw1GZ/HaEjEfWOixosr7MOi2JduHaylEQA7ZJ5RhAzJOGyqBVKzZRCGzT9c5XjASJi
Hr1Sx05FlD9zxY6tQ4jQkhq28oJarrQyro2ZY89m2hi24m50zd/Rh6GKKprVnTKQrnlr1k4p1hy+
s6AT34k7QUBXDWDX/JAZA/8zFNZQAlWFjEfD1NCc2TZi7lWfAR5pZX9zQCs/8Ejy5MypgVFrVU/c
GhIhr5xYLfhOTh8wuRuaSljaYfoVO+Y276etYyf73o8NThwsRiKoPlDftlgg5glHP5ijcSJPqMJz
xySRWir5R/xqu4RN4jFCZSmGcBDdkSHaP0wX9U42cD3DSk5rlrc5uW1e9tQ+fsWpZqyEgisao2Ww
eQn5m0Fo87QX2On++xf/+/HfP7ALTNh+Nz6sa2itx+nBLx2wY+sspHLMwhtSmH5XluCAzYKdDct3
M5y+3DzL1zazYVh0+UZHhbsypuEvSk8SRJQFdkxd+UYFcJJFCWJ41bVMfC0negun45Brn0N/3JEO
D6s8RdAgx7+2RCqoCbxZhMBmcXm71cos8BkbGDC9pC+gwAF+9RKPqa3kho0iotRBX5HUyH90bL7p
QGYusYTaKo0L7nycH6Xp3jHXVJesjGOYgJi9oSWYSuLeUC5skqlddrnM18RDQVGo2umJceVw6D3n
RECq+RQA4iut9E+WGM6uaGkfjMm4OKkW2yztxa7HbPNSW+ZAQcc1WVMRKeFA1mcsLeUU/I6tfJft
OL90gTij2wtXpnI+xpiKfaxxuqjZOojIuQnJqxtmUL3U9FpWMZ7mB94bQWTTV+rC2bRhCR4dpyg8
QZ/7W1Z2thlrwRHXVlfL+8mbx3qnZlfNzvroRm61Rs1EQecA/Cj75JjV8ptA+jXt6VXZ6j62Acbh
qJxWU53+sGFZDUhYVde8a5OivWmL5NA5IewHB0w6nVymg2us5adQal17Fn7Rjtk4UgrFkJ8k9qA9
tdjWSQO+QMXakgAP2tUIPuzs3Y+ci53Z/6TDhBXZM858XsYqFzfjlioPuE9CTqEzkDc/Vuo2pixK
8NhsOrgieSblkuuScovAiLmZPllBMJFxf42qfFGWf6pr50eycWEzoL0Vmt/9KJInSSLoJtCYdAN0
8kOT/kkqlCDekG6asHr2xuk+CWeXjhD9+imFgIBrPPtJyJQSpML7ET5Wo023PuR4TgDGCiFlAfOT
zjLvnl9X6xpYykIl+EeNCDOn85vxzq16V3x7VgyHhbTUiVjOwINvlrT2VSrvlLk0rrWADJ+FX+Rs
/lUdhywJNXrBFnhTVR3Yq0LjX/btalO266rzCI3Y6mL6bQN057if4JPjMo8nJLGO+0OnqFdxW6t9
MY97iAr7YtT2pn78lnx9FwY97+kAKMS22RO5niArmP5qaTkNIO9/Dd0CGxbmAR5/mgmoPGOSeF55
NuWV2Tu8fSoPAXWHTOVwUKRRK1/weC5qlxRM6r9+q+SMyehB/I28N9JTjEVcMzA0at9izWxdigeJ
ccz8Px6BaBvJcWUfUlAIOFtr455O2QdxDv7vRFx2/xAKJTKfLqlKNaqDhiiB0Qz2qVMylegJx7Ay
aSxQwBkLNJr2yYS8vWQmczWqav6pO/85GmZIKIY/r20uRQg5KLAbbKGnEMABc2O/fxU+qjk1swqz
utdJxBGsY8/fW7j2rlYyg85VZv0zrPxJyB/fKSCUSsQQMSdMaWXOGjKscRxEGbDnd79kHWD7Fkqf
2aUeXd+NfpRub8iqqrfMIkaEt7c7dVPinkJUNu0I/rTVJM96EUUonEH4VJPz449Uq9gVs1tcHLIg
f0xakOB0IngOfFbU47gf0ML9qCH6EbPnvibKYFTSxt7eEUF/bUa+LPyn9Q9dpzD1GwuJZxVQ4lW5
su4T8ejY4CV9jCXiteOq+FpNidi4gmRJaLXWUulq2CQBSMqcsNBe/i0qk70SJ+iTBoQDyZYtijvI
+d1A/rzok76/sH0hxiGAjV00ejwocynp3xqjrZ9GUjJ2w5yojcEY/zPoQWL0efYuMYHsSofxJqS0
Yw//A7QHWrgslrvYZ9fX6kIvdUIXAj2PKJe6P8RNpg5tk+4sMwcjNO3IHX6whQi6Utk+xW7Qu8cu
dLODDXenEt24RROERHloz2XDCIBxEPlnrdrpVj616CLHCDc53SU0qZ5ev4y5w9x401nRoht6KtOi
uWIris/Cn+Up9ttxbecpz2tqv+Z5+TF1fnq06gD0tBIHg2zkaBDWNpDqtbOybSaFOhUyXVfT6KBI
JBrMA66WYpExMSoUXoxYLHrVEyAJ7Q/hOVBS033a35UFAZS192s/9ykF5sg+0omNk87Uoz7Fhc48
WJ7CORJrhR+yIs/5oYzalkjhLg2W21IhkTbdK3w1CAbwC3X9Nc/7wWo++0EcpEZO0COaKZS1IO7I
WciJSU84IHm2Ev7UIe5oBwWEy1x/rR6znJ5J6prb8pH7BwHf8hW5tdp5Z4hK8saiG/3siBIVXhqx
YcRQUYAYs/+cdGVAWCg/gk56G0UsOgps0kha0TzPFisGUayDdBjRlLJLmwUpqzgfDtE4E/IpmYPG
4bpIdfPkwbothImpM3uqBpbJ2P65hsqaGfj8BdUnObaTjtY+wETkGy6oXM8+hQIdT5ieiZlCNphB
jYrt1nq2ovojY4o98s2vzBxdzKjEfJr6VdQSKSBYQq5E3RRIbJOfqfsgKAvaGevJ5YvX9Q01uXHv
Y8s6V8XV0YWx93JiZkuI87Zr7IcUXfpcUOTkpcVbkbrrNvWnSxKMoPJIIWPb7h/RHa4sWs5V4JV6
TRI6rHi7nZbjiFajIsJlg3agXTn2Kq0QLSQltKsZw72FXKOMlbF7rF16KDMFBSnhXZY6BNvalMWV
OXsKsVjh5gDHI2prXo3GE7mcP1PUTDciGwGcsOVdQZ5ep3jrlugIw9cQGBz1NCt5y50Z7DhqRI6W
7usEmzDCGpfTUq/dcbzJaqjWAbd+bvTTyoqcdu8G3i6w5B8kYG++VcF8y1rEcizR+ns8FnR9nodI
2Ieh0olm2Ytm2mVgBQE+GRxtaFQq2oB+YvmtZ45ai5PukmocRsyWYOMSITPKzaAQ77WxyWovXtYw
a6DTq4sN1/cg620DhnOZhqcm0MP2Fdhqv2yVyyeA5CNXr1HpvGdg8089YX0rOOEhIa9wWkdIVo9d
Ad438Ri+02eglmN73G3tnjIu6sZ1bmli/Dxn5ldY2qofo43cE4Tmo5x6Puh8cPeExO9SL0CdBZqC
jm56EJBq5yBsBBq2gy2ncIolAIKYQwWIpQnVz7uOubPp21YTcosClNnp0orwA6ou/01iRJ2lrsf1
SDFXAm9EPuiVK5fl3vn/f9haRRspGKHgKo+W2o3mTdxF8cWzQLjI0iOJcf7OOiAlLRhqnEvOYpjH
WyeTcpnr2l+xTNLS/1c9ZIBF+QghqsEDtY/w2wqW6nJU/mGKyLe0a2zpMI5naEkfETOh5RhSsoHM
5tSX0RHNYr22YyxV7LpoX/nsoYpyUPCfLVUV7Hw9YI2bWc5XJMGl+Y8RWO16IJUF9UL2bGaSlaHp
AxKM24vvgmKIMh4xAtF3dvbXs4p9rUpSfQgThR5Gqh4udhFaZ8mFzo6d9yBCrNo2Q7Jt6tHA3dPY
ay8lrWRoFBIFJqttd4wmaGA6zdwFyMhbxkhuI8MJLyWMeGgHtOSdQ4zAfQxM6wxVhq90oNhrXh7D
AMXgfppNd+OSkgdfpHpvqHaW2kRvMqPkTbz+Q0SxB65CPvKUyjVSzRiZdAElvewZJb1nhHseJHs2
P+QZVSz5sS1Ge4jJZEJRiKz6Dtss6GumsV5OYiQCqxEkQTyD+gkiZFUGyZHpPBaQYf3gZPj5X1Rj
P2aShIuYYSjCfCB6s2zWbu8bmEzutkJTIFG9pwnqOaMsz1TuoNX752wIzgnRjVuInHdcD/Czp+bu
g1C6pMlvzqozMYFNEH4Rgg/P/9YwmG4SMLGoQVtQ6PoLHZunMGZQ7SQGWPDul+zBaTmM7YAmmfhh
7VQo09DNtjAnZYhLvQ4/XCJ9EIWVFYdM/uLWQPfoW4mhzLH+MI2xiQ5czzaFplvS5koa0jhJQ9oX
uRRuE2FHSB9zKLlvMuePl4x4dhiekGHWGSSWtNo1DnXKlMbdWZF7k373h1XST5GIdOcw+kE0Uq8Z
vzP4fKAiLfVMSNCe4gC/fmBdi7g7JgmwpDEEajunwSGuvH6RZbENNYkFS64bJLeEqjraek/zoWEL
QaM1Iimv7fpP00aofWB1LWusQLwd+qJBdK8JJwQtgIHtUfPt9ECHa4lqya2SLYyso0JCGq6LNEcL
qi10AsHOyLKNn2HyD3Ni2wY+EdF0bFwA0K6y/4ByAsBMhnA9Rg6ukxduBYfoA+szRA0Iqfvulqm5
GjL7eQxJlExTQV5o/pI3Gpy3Xe9rp5kX3/VUHxWo9x14jAl5+3aIAM3HrvfkttwHCD1ZenkhipK0
2zJ1/+KmQsnoNf+0rYhv0aAdc8lDG6cvlHNbhF032ty7nzrrIsC1xkSITXl51rHHGMHJ+oWdBMsh
kHKrrNBZ/BFIJFFI/FIIr2f3GS8C6icm/UsWLR5tKGVUMR9Sw6H5kQpyLKInwdYYpWYdbewAURXL
7HvUund/TIcXZwAM+ZhB6X88p+Yms9mJIsQRbKBdOiuIUIPX3YPZ1TCEHwdADImuHdVTbMm/FsRl
RDacltJpMBYhb5UYxRa2kz43rfhnsYBf1kxWEfBzKRBZWY3UU2nSIKpvyncxBpwaoiIyEQcHIjXb
WrgPkEcx4HqkUq0WrbeR9UAXN0NX7uJlgvFvM0czOJrJuRpA9lHSC+r84WfgSFlgM+pW04z7YDTK
JzCk4FQD/+aWDz5tbDjsteZNm2rudzLLFjCRDTgzEDgmRPtBPV4Nr+ZqS8t7JqAYulMOm2qOSdKB
d2rh1VBZSJod2QtmiWIlfjGijvz3sVSUAxgCcYYqdKfBmxI2kAi7BMAHm6kFbxNErGowyTK7Ik/6
sZSxs3VrZ5inUbstC74h0H8hmMIJGTxXwNKn0lsgzAacg546f4ze8FVjMfbuU9N266SJvWVU2pxZ
LgroyUFg4Hdkgmr7ycwQOAbeEEF18blffEG2zi4bSfMM6pY8o+og445GG6oa2JKYtzSIP6NoRJNN
VG1LBqk3hNbCIjmNcCMCDvPiSTWcsaVNf05HuHcN86PKw++Ce25l+GABVbsbHi9mFJqM+hv55hMU
skpdc1329qrshvfGwjpOjN+uf7UjZmaZnR2aaXr/70+XuoI8lDRHQe8X73WpzjP37CLvGFF11op0
mVU582d0zG6Dp8TDg44DCvvwxjKm79IzEaC2h4rZE9FrexFuS+NGLDZ/NCKEFmFKRqvb4xAIyBfA
SA7vMkvPDbXauRsHGw7QuR0NREoOEOFyZB0sECUycXqJ2/yF05IvumsZRXfu7uE7wLuIm0qyRlD4
kpYNIYcLQ87fkSDghMXwJw1GR+Gkn2v4u5smssLFNbYK5lRGeerm6q6dfp8OvDEI5Xd0Q7BRTDde
Fq39ggDgi0SdaWbLpyZxHsFdLmt3OIbFtbRBYlYRPrbMS2l4wOtXg95qBgILE8fGRTxqfnteMRpg
l15vJKMdu8hW8zy8a/zuR81/qlX2BTUzHgCDlOxgtHfaEMfQYprYiPk6sUpbC5MpU12uneCQoiqD
Nozk1nnnbz8yvgkmSGFJ0mJ+J6uSyf4mQOIJ3JZFj0KFsnQ80jFZmaxTDyWYkd4HJws3cfxIJMQm
tKit5ykCDDk6JGcA+COle8EW/1R4zh4SxLQCiIoA4mb4ZAoWadTw5bBxmE1ImbK9TcbemXoBZ13f
hK3GTaw5jakViJ67qYqIAJQ46NCdB+DX+RFibjH6ICAvk1NWMQ+1MaM7qhQwIsVFht0d79+1a1GH
WRVe38Fo2LQn+vj4/gOczkuNXEyU9cXW/dPYT+9NOT1ljeo3RVQf+hQMp0m0GJ7C14K2BPnZK1Fj
v279IA2E9qYd6u3sNJoYCoQfxaYRoY/Rmr/R9NbRlYyLNIvJZWi2CNgJdGppqnfk3VzIDN8xMMBk
EQbftKLLcbafNJZqarT7nE33weIYnUJk7oA7hZccRV1yOECBfDCTj7i/rE3PnHSBm4aZI6d8xLnM
6MQ+ZeawVy4nRWIav6jWgaVhzI267yQBd0wqgtF2S6uDR5JRPT38SU/wZZuu26EBQ2RkuWvBptga
gztAi3U/dIiBeKH2Qs5PeO9fzBD//UBKM/pOiGKk/IXJT8yDTntDAElo3hwxechnGSXGalyJMvqN
bG4bywQT4nnhPuZtRU8cEJ/dsRapfbRnwJPeU2/Ypq7T0KcgKgxCc6cYsrEDV7QniOzAzU6lNy6m
pD4Pqf0UEtuxC34LSCr/+wBc6VwSUGKKHocwDaQN8aDJy+L9STJnZ5U9LwDq5keAoBdkVwT8WDFD
XOQNuVKYl9kicEe4FqH3bWpfxwGjTtBHLC0VbtG2OvnvMh7ezWasDnNX89E29QnByVPIEmsRDrjb
uAa3jqjFbpCkHCDyVwkfyxziAYHuysJZlgef8mBb1/I0SX2woGbguhvJ7OxDVG4eJwNpGZzM0uJT
7FjR5+JZ1ZleW0V+I24bcaEttiSttDsfQlM/jCPCAgTrU1d+51H/rjzOVRgjb2IEKtuPCMidTj6h
flBLbeUfQz5+jaIK9zWzVbMIv6pifOay9ZfdY2wEmJj+1X7LAwbAqed8mI64ZaKF58DkPrLexw4g
EzylS2ga83L2ode5MjwIvBqYz+go7A7V/pTx6WVTZvG0YP3OZ/XCsCaCyTa/y34qd3nKtRlwz7L5
BPXVmd/QvuhJVf+PguSbpo45mD5k1Sgvsd4ytV4Tas+VioF33QHm2fVZjHG0m7rdPFqsGgin4FAJ
4otAadRkCCkbej46xlNs/Cshp6LlRG1p+FIcM5vSrX5gqGHCQYUNcvw/mn1H0B/H3t5aZCifkiY4
CF4T5hVLGDTu2WtNaJlsiQdF8uw8h7sm04CEASdkfvjthnW78Jzp35T532HZfhbpiFXZHs6VmXHC
M3lbGqkmaHmR2yHmF4a3i8YqyYPWX10ospUilGShXZxSrkIx7egb0FD+7Z5nOCLhhVu+mxnVgM+8
gbDnFAPWDBll4dXZi//I4Z7qwwQ5fBE3H5XF+eg2OCsDXZJOb15HYot0L7YxVQ4Lxv7WDxC6ifda
Kat/5+al+fYglspLFAYvnoj/EmJorFJECcLYNRYgBq/68rn8leQPAbvtT+ZP712Tk7aqvwlcsCfI
WyOvOl6fX0lNyITwEtCXg41vt3XSH7XbHFgbPqNM3A0V2LiIT4IIi7PH2FaIgeXtmcjS2OXbDIeS
0mmbywKhU5991K35hpnzpaOFpiveiDD+6XkI4/RxOzOcgXdb8+cVdfTqu1yeSeRuvJZ3z/vO/f4d
lt3ZsKudxzu6YEB2VC5QtNQ0nhNNXBwKf8TMCGW8GGPmnP5k2XSdDa6rmM2lqW+W7dQ0Zqz0upyw
THJEo+oO7OB39s11W0Awbtr56mcsqvwC4g0OUbfUp8lstlR0L745Lq0CmyyjEsgOXrUiiHvtdLiZ
ATXbCxrKBgsT6eR4utzhmtGviSgzF+idNhE618CRO7zVa9tQjBbHcj/7HsKt0Nv3g3GOfPOEkGIX
+JKvjAnj4xAO8r8KfP+i9C/sGldMTVk3YqdPeKzws0NNC3nrojr49aP6ZapBorjlvAwQ1hBE/FKG
3SdbmpPoQHl41o2MTuDdTJmzXC2E6N7baKRUnv0nIwEUM5nBV0AOTmtxqrPITFaRi3/bC9V3TbpF
/DLLo+ebJNd4S7fYMah87yPYmxACrZ63taMmxl0M4qVWB6fj9WAgtaocA1C017MwiM21GwhWn3Hy
R4Otd1rEmpFbH8QnkJnP8R7hweNwECuetYPrxj8xfMpHfpAXB2e3D8lKqjDOCPWJXAZzCyUfTLGI
zrnmoCZRpKuBfUbmqQGZmLFaamL3jgL3BilgB+7cX8Q2oOwy3JSO92cW8lI0Pm0GFhJX8Ps4U3bx
Z9RGdsyIpLPfp46iPzHntWw/5cTrMTBrhxTe/XT6Usf+7wAOYGNGFPE0ycu2mN8mjujlo8Br7fyP
9sQxN8r3xOV5T/J1DUKcpGxFpc9lNxIFFKfVoSgiOOZMRY3uaLjvGq9058q9wiQSARZNUZAU8qGU
Mb5NyYZQmawyC6g2jVdfuoRLfSL1cIgKjMPheR6M7dSZ4YGny0q6YxAPJETNmLYjzDTaXo1ldrdM
+Yp7Zvm4Fvwhu8wFkXSSpFOP8V9UBN/ch8Qk8Zpwz3Bo/ZZF8F7hEGTg4Wz1gPKayerItCwZxpOV
GV926JbrqEn/hi6TmcAdqP2bg2CaTdbsm5yzdqHA+C850nc6DwncLbeN7azrPsLpEIXPskv/xCQD
NKkH6KtKmI6V/xJXHdmWoTZlN49dG6UMB9JO1erDlS0F3IPOVhOioWukiuGoaJRZ2R4bc7oayFvx
Wdwbm0N3fFz6cp7uCceCNaVMvaLT2KtmKfr+/0g6r+VKlSyIfhERhYfX473sUav1QkgtCVdAYQr3
9bO48zCauHdiunUMsCt35soXjAunJB8xgAp57dq3MS2OQQCloh79B07GV9oBynUVUgOhzTcMwtGq
FuVbXe0I1+Nbnqo9vY0kncJr3EewNcHPZ2l9kB4lfMjePNPnP0CBwdOo9xrmaAoaHyVueGzz6mGg
a2wtb0t9Ng666J8w+8e6jD4aCh/XHp+QUYdvgQuWVXfvlDm82AuFeXlaNNnrMOG8cKbiXlreTzZ8
B1Z8Gymsst3825ERzRGSr0xoEC4faYvAX8jJm+fJxNMfNBHgZcEUmIfiVzsihx0BPCFMyB0G9pse
CMeMpkdctouuPl8koyNRa+Tj4xT5T2qobAwru7kJeGaPxT3wBkoNA7FuatckKcCNzjP0zrDDJ+x1
z26LKBt3wxlzAdaYyn6bSZmRXAaJPlz++5gMVXIeF3xgVYJBn9vaKh29N0LTP67g4WAwR+uwfyqr
ajd08mZl8jdpUNFe22D+zSWE9noYX7pfXHTmKUmGF7u9l/n0Sr80j9K0eYzCT2/igS6KFLE7ILWu
DhAEM4YxQKw91lkLARky+rz1aMBGB1guIqdMbtPod3yFQLhxH7bWac4qHiLCkcUlN/V9t6ghHTSi
Y4XIIpxHJQgQlnrXNAq13w7+WLZxqtJxE5h8+P1MpDOzudUCBXnJKCsk8lf+yZOWdga9w8+/diPF
70lLnYOhtAtZa/Oel8C0WDXuzUx/O8R+8NS2esu3YJuiuVkI1U5F4nvHHq5ArzauhjM+jiDhWADz
+csRBYe6eVDEJ1kT0hhgkLYF/pYwtO9GR9U0NMKcjioKnUuI4Txq+BYmc/RVmCPWPIt3N2TfOfsv
fL32uaBXi7D5rXLsFxlz1c0KTWySrx6wxUHZHQ7hy5TC3w4oEDP74kMV2dfgRa+hH7zVABDWzp0O
TFrp5Hiayy7a4WVk70bOu0gYdcw5jLBQGq8x9qNkLA6W5vLTdbHjYgU3TYUPtVystX3unqzupLhr
xqt946fPDcfgAXvPYltkh44X0FJi51v8ilmWfhQwDYdMDhCD/WfXml9k4d/T8F5W+CGd1nrXEDb2
WW+eUk0PjV99dIGodmY6XyPLYy3iLevolscgTeyYeG8I+091mn51TnQz+N3hL/OIZwAqmdrWCTWO
SPc8FhqQfB2nxmjqzlYfL5PqyAT0UrJCv2Yun7TRFw8TWkCE9tuN7j8l/GE9ZnhdUWtt0tmrwCYH
iGuJ9hqVhy+0gPMeeNhjofs9kLtjf9HhmzYw3lv2seVGFsccMIgdrGQ0XZJ2/IFSedGl8U/V2UPe
2j8tsXevzs+YgSFP+wywNSlyA1tHDBMmydp071jhnZ1MtSnt5YgRtd2VF3nNNIjbSMXXdVZ1T/bA
zVhkPabkhudrQYmTIABggx1EjrJa9E0+wkJ0NycwnkOmJTvzK0wEeicEUWgL0HtDSS01HQlIqsK+
V7PprPLB9Helg4GnoNrH8UHayRQ1ugCFGYcT1DBQYbwW1o2TTnfCTD5br6Vuz8tfotL5nazB2vWQ
jld2urQRo3wMVW5cBiW/veQDpWURRcYffA1pN73H1Nq6nXhhG/4y4KGeFGSstgbS1r+y+2DvHuT5
JisEfPYYH1yG+yWS6MbjFfga4VM+xtkReAdqqHgMKhxM6H+Vcji5CDjmTHC66I4+3ICNBm0MQtz+
8WYkYc/rjhOFQTOfq0zFxeaMvUIdzTcj2yox5JRYVhGZttbfE7g8wMeG3d02v05K44mvPqQR/6IV
LsvMAdUTlLbTgfqSpvc+A/DFrbNzcse7DeYvXg8KPBd/UJ5DHHaEvZS7wQbvA3ddg0nFxbqSMr/7
Hh4PMZgbBJp0bZLqAXJoXszUflO+r7CQ0yVd6mgVNdXH/FzidcbcxbU3SSgEkdTvdmXw+vIBECqD
eQTlgL8a3Q9wvERVayXWpXRYVu4/5CxOdgOrgDThxUlxMyXlgWTtnXzvChdssPOARo2+eq1zPnTU
e3uVk3Zc5csNSyy654jtdLXQGFnJDpGN/u6xoR7hEewTFT6kXqj35nLzYMmGjd36Z3blhyfZpU6U
uQX+GzxrtS/LaqEOdsMKJI5aG2ze4mp5DgU3SzL56GCDDFRu2QaA8KPiS9RIRZmuH6d6eNSoRMVS
Cyod+xm2HnpZn+IeoFfBzp9i90sEXUg6KOSNR9LNcHgCfXeu0cVvPOOJAuoft1TbOuCUnS7JnlxR
pNIRVmBJZtY+s2dhWY95136lObGsCfch8aCFIBqwaLHZW5UgUdDhV7wqKkqxNg8tfR6UNkRnYCaE
BAhDeEsztmSfsx69D9Qm9M+kLvcpOck75MK78gWwSz//CWjVxDbpoRSu8fpzKOT8kSjuqeFimIjn
DHNT9hXELkAL+gwqpkZXeu9VzCGsbMNPMcOtArmzoVH5sTLs7qymXSdclLfM4lapiZrlWc1DEQZ4
r4o9aB6oCHjfiNBbcN2PJYeZJMIdnTtqj4nh2pkLDb0L3xyTdSzCcS6LN3YyaAmdBbteNxr5HJpp
bfgLVS9wDtTWnQe+RY9WH+3tKnyKyTsBIBIzTSl4u6q0eDKS4LF2qEiKAxotpE3hjB53ifbfBunW
h258BvTHwoM3C0LRBTcn5xACiGszCaiHti5oY+bflgBjitp/78HuAz0gSE9Z7oNCU4rBOHQKgoug
XVdlBjuXpn4eQBAvM5+/mduEz3mCD5DaF0pY5Irfg5TBwELAMbE+5OzoLURrxw3fkKu5AEzqx7M4
bTYxom+qXucoMLmJOGo75eHdqp3glvkkSHlGU5cc9ZvEHl6oFadJjidiVaEN5YI3yXcxYAkiwbgb
shdnTj+lVmd4DletmSqiqDu5/YjWPGKh6XgAiR68aXtQQ8a57XlAO/RsezlEj4ANfXyViEeBvcgL
kjhK1AFDQwK1Agzyg68vhmOc1cxQGU5rvl0ZaoV1SV390nvgDZCKz7Z0T7nRjltaCVb+lOeEO0V8
JM6YbByygzwRsuehJzQkp4GDQIN/NuDZs8/wuQ61hsicUCjV32syHo+5OfyhJ4/iVhI6VonvbUZt
jRmZnnM/RxGu2m7vt89mFJbbiaf1GhYi8UxyduuYRDylSc5q8Hh+UMNIljVugcQ36a9OkkPiTePW
riOAC2NLEKqBfuURTfCgq5hN8dBCZ1sNCeWL7kwAIOwHbtKdu+1pFyBvSIA7msiEY+0mdMMDqK4v
fjAGB7B4zVYabIlyMjRz/9c0wq1ICD/lHaXJqVieQNpbxwDdR7ppWnY4pGM6QEMlSJfSh1abHTMK
bdetCusdMeRn+mwLZGVKEqgMwjBTCfRsr9pzVroWTLUVPJc1dd0RSkb6k3qtszOj/G9e9Ffk3aFE
hvZzBE8LA+UKCu3aJk6Hg9Gtz0RKdjaI3nD8NimsPfR6fC8NnK9cNRvcH8E5c9Fj0swLtypQu6bu
8u2oPDweydbIff5blfkG85XuQ4ymVGAf/FlNGEFtnFeMOQkGqW3zZw6Uux8KimO9GHBO+t0b/XB0
dRriTbJxyFnEh2s/+9OX8S+ulFd3hBPMnzByAhlrkj0kRLFT6SqkiNtst5otpNO44XMnOniiiqKp
tDqU1RHiLYNoDoA/3C85BNesmnUBOeM6MRjb1nyrWl614YkX3dmfU9m9l/PorN0udknB7v8/wXuV
2JK95axicn0Lt9m09mfb4PfIJ8SBLh1eTAz9jF8RQe5PkuHDEUcfjZfm9N11BNuRPugzAqDErZ0C
kDDb1Cwpyeq/U2HyjmtksiLz2A7cSvslSeZCgxmcTZAu5lfOAMXI97nJ7z27isM4QI2uJuc5s5iu
HRMnacVRV9BBMquuP9gec3hJFtAo7KuGR82vWXYHj1vkjrDZzW0TuckmWEiwwhjHo73n+w7MK5b/
uWkwZTk6WSO77FIS+zEUmg0lPReUZw5GRn9tHKJro47xIcWu3gwmF/TICm4L2RIIbawZOZYZWoPF
Jhv222j5Ni2G4aaI/I1SDjkAs/jrz09KYXEYsplTm2oh9XRnPfmfnpzeA54tK/M3jJlKwRN8wbcl
q9HSw7S08FG9gXnHi/1NGgU/wKlfE5yI9HsNlPWgxicDSiCZ30r4P3EzV/uKswRPY64sE2MuVj8w
GvnZp9CK3EEbrCq0PwCIDpENo++HnRlgxgkCfbECilY7wqn8MtXIxJMUEfiIpD6NyZPwmQlVgcdt
7v1u22BzX/e+/1u78T/Pb968Av9SuqymjOHJIE229gJ5aIaGzWVPEW9uowCJaJNHI2oDGPBtOHPF
PMHwpiByUJtWS//KyLrL6umezWRSDRLKQ9UsSGPe71PQI3HmpAMITwaojTOVW2H/GTD7KLWUWlmH
LkaD0000rf1wehv7Qe6kBq8+s1oOUZZZcEIoNM9JitiZe7hA2wamDisUWukV/zdixTerbcg21cFZ
Dno+C/WRBwbQrpoOPsjOxkXmIXvUgSBITydQZNfMiOTfe7fwofuN8yqeanhuBo6nsPnr4yA1Qgzp
ONjnNb2qLHbajeNVxZ02oBRHS0wIPZ9GdRLEU7et5jKwMqL+TWcDoqRHPAz+jgMcG09ztGI/tu4x
pa2mtK9OOfdF6OHV2sza99K2uFEgMSUlx4essfmtBxcZjnvCotnk3nAHQtOchqD9UUFKS97gvauo
Na5J5+MDTMOV1bwnbbzNbQhpVm8dFGtGhT2FqXq2Nz1CHY14zQQqwsCGB45ft9U+ccmXxC6H/rak
iVvovSVAIwq6cTA53SLbgRgAXT/tHO6bYgnEDoLtGX7XQQu588zggxW1vclKyNqwOe6pN77bmDj2
zkTdJiRqb/xKBgQMryz/ZEP21eBIoft7uHQw2gB/fWbeCAs0bE9Zxx8bDc4uHqzsMEfuDwDwDvbz
RieGsw8dwdaSGLzpkrgj+ghmx+/GGxHj/DCZUO3x3XYr335glO8OMaF52YGhaKWUG4qoaFB1xwfU
rgGDkfwSQhJRuYftzaQwxODyvZDy2/dZUHATCRbbC+0jLR3j+JVgbOUz+A949zOWQQgJ2b50kMlz
JhtUY+EZMbpWRk/1DEITVsNj1pgvwMyWfWN57FvAmZzmbIoBs7mA4CzvcQ/ICxaruZun5EO0YJh0
HBgbK+DyWnZGnIsa+PwkFvLJe8MqfGLlFO4d9hdrmxNCaXwTxf/XOn901pLdzudnVbVkWZxqaT+c
16VZA0py9DkVFsd6CTYHcg0glR7XShXovSu8BzLKCxCmAvJVOG95w5Z90cKbszHXzzbbub1wnzRD
tcfXRHgIRwRB1DqQ1TEZy+RURfFVMNfACeOTag37aeqT76YkYl7rZUuVliZlbLS85CUnRWVFX0Dw
sm0bag5V+PVYjfPF19YbG2/Uv/QRCzqZ/4roC0SidRDzDKSVGKuUPVVwaZzD5DOX9ARp8O/EX7bP
++kY0twOOA19N8CcjNOX4xe/ay3UvmW+AESR/ICWiDeVEZ1lbSBFdpxPAjYbY7os3PrZvSANd6dI
d8WF4qx3SAKwPK3kF0GE+gjQQ71gqPI4UxUOYfFGC5thGHptTqG8mVaXLOY8SrqCZcqEt51A02H0
xaeV1S91mt1pF5uBJaFW8dxzNhyvK/E0+kH5INIxXJdnJxUYSwLaTiViTOo+CtvMSE1wa0L82fQh
XjpYsofKqvRGxbiGQ9+hp4NQM99AjMxjwaTX3MyQkEJJB+HKGnHHMMQk6FrkgDyEU1sEyPmQvbqc
Rlafr8BIt9MuDFEom3DoD4OkFCrA57bVnv5NKiL0ksfu2vGDHvM41ZU2HuFNvtDsaPH48GMZ42BP
xT61xJ5wEYfsjMB87vSHtI4prjN3Zl+zo8nS575W47ngIFSxL+AUd4pQJ+2vYKidW6uaoxOH3g7x
Lia7gDM/yLNtYnLJqaz/5xjjF9O5+WFU3roezRNod5cnzTTAxKyeeZClK9sja5ipst7ak/Eus/qh
5kC/kX36nGYwe7Fbbszl8xKYsyK2INocq0Pf9q+93UI7tYdyH9fmOcZyefJjj+BAmRzRp31OI41e
KhsyhzY8NIXVTNqEczJnyjL+TgdjPrhVs6kn1gPxzDOpqCinjsJwT4uptU3chy6jRLW0nWxf9DF2
DNB0LAZytfXpQF1jIRx5TGa/NnUV5dSe3GSilnQox10csVDmPSmT5nV0ivy5nxFkMC/eBpCpBHIk
Un0gX3Roj3sX3k2fH3yWJ7ic82Q/DubMwsfhoBsmm960g4MDdvHQNOm8cvP0HaE32ROy0JBuIf1Z
2hk3igtvVc2Jv5E05qIpBQQyiJQ4pGWLFqxA7Y2kdsoJXEp6W0gG1D5yjnK9YdMu+Dxs0+5WDjU9
M/n8VceALs09p+10a1NDynI3+a6o+UHA+5SO+dRmAn6naFIwEN+pxrKo7MBbL7F0s3ue0XF3RZOW
F8PFOgTDv9ZjcY3IgwPZ6l9wZa8wdtSv3Mm2ovIJsaTWqYH8uGkShRdKlHy3AqZcUV+Zh32cM35y
dB68JhGLNY8oD06ydUgSLOXZvApVJdgIk6KenEts3mS23AIz62bDrtjnbt5v+o4S3W7XY37Zt3F2
L0k7rayBF8i/JUfsg3ECddvm2UZ2bXfTuLwm2ZacAo1sC6oTL/E9CcXRsUreBsU4a3YjJu7clIix
mPP7T4x73YFoN2XpbPe39CY3O5FPLxpjNusP2jOTzjW3wnH7NT2EJP0o2gPi9hb2kpJGb2f5Rbcv
58WdWjTvGF1IWjZ4acWAb2rx5qRLHXJKuolt7y5ja7z2jdw8Kfp+AhQsbhdMZsjY3BfeM60+OUHb
q8yVtA4lCGxZNa/Jkb6VCGJRSUcewSVrq24dAsYRu1pTNvnVDOKnZe7kYxDBg2Vcs3auD5RN03vE
eyYIAJ5gtb/7hIrQErFfxlhsCQkzTpc5VTt9TAkHxW1XMqCEfr4xOtmXzPzQQdYfew+JI1E/w4Rl
vxVt+eDk1vc4oyaViN8TG3+dUjWT1/hE7Om1V8NN9X6CzJ8O1I3YTw4Jsr1OMDK0YgTndXI6aOeN
dr6jtj5SZw5Eeull8iyCGDPm7EiwD6oYIH1qI9fJNDO2qkcIWWz9cEatm0AfBR2TW60j5yjCUq0B
xcYt398qBQtsIxXLqX2yfH9E4Qo/qXYw7+w2zE5TjdQYzSZZeFtoXxeqFC2++hk76mHeW9qv90s2
hlNy3RI47x4U2NXNaDz1mqx8DUKRddQoQeLEHcmrn5g0V9YE7Gru1GrBExjGN8O1so2uaPFFFeBZ
OpsT3R33JO+405Hjx2JvsL9Lp+A4J+9tXeqDWeUBGvv4BP093KdB/VfUzVualME+lR2pnIGe2kwc
CpOU3Mykxx4xu7TA01e1zecorbHeSu0DZ9bJQxMZ9SFOlcf/OANf9SFaNLiOq8KazuakdmPe/Po9
j1rV+LCjoROx2dk6DZgFaBvQ8EULpICtGvmLhdA5f6NWRMdGp3QITTWNgqZDsCgtnB1eAC3R0n1v
7i9uMee7iWojrnDNE7e3WKfRVtSF+etU5g+2L+ojMKHFh8OTtlCdOGhQS7QVc+SXZ9g77hW4OF0f
mXNkRRu1EBGIscXrqohvU24ACTXpbc6IniBqQtfHRiOGV3vub7j1uAVW9TnwIV7glXM2urhDMhZb
ZWD0Qb1QK78w8bInSbuNAlpNfCuyaCx6oh2yJPHFBDN2//o+MY6Zlr///Qes1sln1Y+1WV9zh/jR
UHHhBNTx8mjGP+pFMGHqsFxHsvxMBlQBmDeeSawkiL367i7yXJVBZfE7ODg0qZMqFGQmC2bs1pZA
gtprAWUc/Q4sMzmtdyYM6F+M80Xi//Mz6+zY6PdYWB9xOaPbyOYpbF3OhmoydrgJtnUyP9YK9r9H
RoxpBbOpaD5g0XfHKnV/ud78teiyYV335RVS/VdtlMTQrOc5L2A+pDy1E2wLJLntjTe5tD6MU7Bl
VAjQHxmLCX3gwQ4wIau8vxgeqTAS18wDZnGxbG55uHdoSCy3nSF+qtGKMVtU/6JFn658L0UCcMOb
BXSTUQUhpcKttvY8yV6yAGlJyw2gaAev6YzROK/tCQXaDvasIrGKA1FApeOAUeHVzLnFbzM5PlpF
MjKEhQnh4MldhzIn0jiADVV5tSWMf89bWB7LMjz2ow/CLbu4IpU14iOqfRAGYiyIk4wBSfEIFB4L
r8XX0WyCmRaF0emf0iJ5yBlpWBUfcj/9k2J2x/CAvTcM82lXHPuO4bFQNytB+o0GXjPGbDDnETGF
0EPp3nYemoE1AAfLJJsWU7fXzAy/OhQyLl/ixsrDA6ez/jHseYSUPX+4SHRF4xHra23urQDSK7IJ
wH3c12HPeioPK0om++xpCKCHe7RYoWO7xem/H4UTn30W6Xu7qQnM9HqXxN5OVwV0aM0GBpsixQXc
Ll03/Nd2smcSYk1kGdFDRk3WPlwK5oiwF/MgXqE/rNKGMzB30yDx+h3XaInNC6D0MLa/ZdX8mra8
YtSKTiqwb1Yu9gTA241wK0WjGgl7wHYFp9iJVAYyxoasDtk3w+s2dmPu21Ieu6zT50IbeIo6RMqa
nG4DvJJSiwDUVnluW7PClib+laTCDwWPn+Wcgm/GFTdm34LOjyVq6GebKYkpjvcnukq0fPILGBNa
VmjyavyuW3KbomSX4TEXrd14SHa9KR8LFjdkHoGyVBzQClsiQAJa9z0cFsGIFQQaErdf4y9+143n
L+XYmXiobD/fpRCeHv0i2Q8MfYvXgQW2Ik0Jfu6Co9leycF9cpnrOTZUK7o/2OSgeu3iv904c45q
4j+NXbHicbt9HrjDQ1Eb26qOYZ8tzGovqLaj7+GliV/NwEYsq5TcBe0gHiNUt3VljDUrVVAMBcyl
aOnxjeDfNlZNHiPnmeNb9SH0K76hqE+Ygvd1b/wxTpLv0KtrGSf4Nmt77C50IctLWYPBCto4pYHY
m4D3ZP2FrcFTAluIFBCNHpYf/u2c6TBxthbcjC1DqE1jRLsKQ+TGiiaHeMK4piUv2PZ+O63ilBpo
V+pgnVlWxea6j7Brk6vvPRDWmhwRN/YFkRX1TwRm03U4+39YveHQsCGd5gt8mptgyzkHzCisNW5o
y/eOEJcBp4pwI+s9H2JkYVJRELHxWuGxKsmMFPR+18AZ+xewqAXU9grncO0dLa3EOmMrQDwG37o1
Z7fa2rgeLi0UYrLLYhsriHOUaItT61HTbmTqOHC8TjLLf3Qn2srIUcW2cp8SH6Mk9qY4c97MtDa+
aCyk0T6BI6UWgklHLEa1kwlQ1T9qh5rsKCDnmT8QYkgPnUeFyAIItNnMn+05MmGr15xQan32K/UN
psYgaEsCNY+tf6hf7iZtfHPD6qc4d8LD6aQU1qBlLhNgm/nrSL5BXbvOpvp0lcf6IhyNz0YbH2oA
sjD5LJjqQLzFs9xijVuzPxv+CZccgTEOt5QpCi96sZV+2j/Hwb+09OSmiJrkEFsd2XDMQNAiqupp
/sRYs+W6IiGyLM4G4Vi4ySzcJ6SNOS+j/Xqzdwmhnxp5Frx4eq5fg04MLOvxuyW163LBhS7bO54j
5szELAKctnHIWENdQ3UZW8h/fTedQwo3LSdqj/nS/mjWz2oUNSmP6mAXmN2UA3UMVb+9ImdpZF9h
bKrQlUff9AkKeWv6giZcnTH3/ACSsqv9fZwuQMYAYphjKAcFd+Z2L5Jr0TOIGeCNLM+bkcPaQ5BR
Z0kxo7qKzAmpkrO2ca7lA7Gucpuy9szcYvHzsO+KqvSt9G19m8caVYmrhTMPJYYSGA869JNGJttX
PDL2lc2hA5UTrnfRE1rv1CuNnN+tSvNT2Q/tHhA+c1Fb/kIBYPPFYimKB/Pqo/PCkmCT2oRM0a1t
Yg2Avs/OhEMHup3+daKHWJjZD3FC6PBPDonxzFbP0qv8B9FjiJu5qyh8zrGauCTa8GDPxF2Xpb6V
T/Ag4GKFHiCHVLr+K36SAullhECU9DNmDXFTkhhO43ofk5Msobayvy+SBFPOsrYvOR6VHoxvIyRz
DPYjLdBXGTAfBhXnH3h7X7CmxMesg4oRBOaCY/AcJD3NEqNB+ndwJGRSqjOYQ0RrsLXjQ91Yn03C
NQEzc1gLd7FXkvxeRb14G0FCHnVLk7MqRHbk6UvdUojiCdBg4JCMZpWXJJQIONxp9C73kYkJpKg8
cTKtOYepxxoJrYhpOaZqz4bG40fOI0kNuXfQORdHZLFvqp8g9UBSDjO9UTOpQCmOUo76paDTO4i6
ZKMq1b3m3uitIselVHK0+R7b+bzJAJVfQwtzsUJj3hkVXc5K2eoICjPclKIZ8ezTKZnIKLjHTgoR
JNCLzY5damB38TtUo13dmNfEIe3kGQBL6kQezSRFeRwwmnRD2t472bGIgj+KTsM/Us5abFmMpvtY
9e2dCglC5YRke1Douwyg+Z241bitAj7a//5RUCvFSVV6+//+keQc2ZPonsx5euSu68Jj3Vkzv42O
cGcZOBdV6a9Hi2HLQ3R9Ss3s1s4cumuvy8/z3Fi72Lem42xyWJaB0tjPY9g0Yig+ifHv50bnvxjs
CK6525Bc+UcyEtLz627e0ZzI5MbUsbEnu37hUpOQ+QqcxCOBMGqncItmfvsp2uCQWvbJBb3zFkwm
gtlIPCDgTdkYOPefARjfimMC1edl0BHmF4PNb1ymf7JuUjfNbMDpRKR/7HbXF3kPERkQxUJ0ioaW
uj2O1qdu4CTlFriYsGkmF6NurU0jMUeW0u5PavlBTCtYRTNW6Wkmc2UIjQWxbPp9oJsK/bRgIyC9
+fbfjyqrMZwUFtyTkK0EHvyfHKGQioCXtnX0438/dJz1G8BXkiWwBEFphLTkqlgd8f5sMVdFaye1
EuYp+Gjh3D3NYf2rIotmCZobLCncMzKXCCCexHGHj0pBqnLha0DA845+Ue4S9H2aZ9JjBgERjd/O
L6KKb4UunFPj1YfaphX4vx8oVi/RwIuxSBbhmK8ksb902nI3hGxYMUlhfrlqm0ySNLw3bqnsnKQ0
cPRwl+zCIj6EJWOI2bcWCEd1jQHH7UvS6nuwlq+lMscHgq3MPi4xHtz4LO44VhPdc+q9buLF0FB1
pyzjvVKzfbArF9ppkR/7IL6x1xmeCLLeW5ONxJiz8tfpA2riQ81t9tRztEi7+Dq7zcsMU/1BjfKa
Fdmw80P0nS40wtPoWSyp4/bZEsl0B9ZJmJTZBlxadSMTgr0pcuYjDcSiZESs6Cfaipzhy8aNwNC+
styBkL7dtGekT/XQ2t6LafQnjyaLeGXjhWWSA1Uyivki+T4xgoXxkdzKn5Rj+DobXLXliRQ8zw1s
2fbf0uWIO3j5UQ97OeFT1J53Y0GYvTrteODsm7NfxObnOFFyGn0e/dyCodc56blL4zd8eMMLF1mF
1ejZ0Kai0LQwH0IZvhAZ1jxMFzIoAyzs15I5pnwVHswhI5G/nSSGGRNMWfGYFxujC7/4GiB1lRXt
JB2AqHp4cQRtHpklrZONMubasb61MYOvPVjuzgit4pK3Nb4OV7Pdmft90lB96/kUVFN3aIDSCw8k
Lj5ojYsOo9U96751D5YwL1WRD895VNvXOJluMd15axNvzsYphmHVYBGhSyJD//PAZ+T4QRtjOlKp
a77YVbP3wNOVMINPRRm9irITZ1ANx3oiSaIxl++ho1wELDZa6OdvIwwfJosPcnJhU5V1hNtqsreg
ooqz0QOurEmI7LEIFALQnxN3V780eW6Q4TbMCYIyfcGWyZZ1bKmS4y/5ymQkz2bSJNwyo34bwj3b
xrUNvtlo3Oso8VV0SvDiwaFkZnILWPe7uE/OacciCpXpxw44KxJWr9fV0L3r0vrsrck4WGDHEFgg
aObkjSnSSpT9OoMrPvqJWnT1fDiYoIBXbUQKCbr7HvWBjACBNK8efBw0WFeHOWWlLnmZlfL+OBNx
Vw3Kt+VpeFKede/wbCP/oAd4JduPSnEkrzIPtHQFaJAuMM5sozwn5disRxKRzyCpDlNT2Es4Efur
YaAjZqOA+sUGPOgwNTTzQxdxNiawYFLFGoHpk4waqFTUhVs2PeXcX8MieSVAUjCKGPHfYTNQK7QO
bfvYEDTd+17OzdqRHTUpxq2Phb0b4vCjhJy3bYCWZSThXqlFuvryVA2xcU29Aa7N2MhDqDmtw99i
b99REj6dow7xvKAow+aOsqk66+j/96lTBbIY5UjM96C12vbVTevmlFfE7drFqJ6ksJrTClEs6MrF
t17YUNlQMSLGRlJkJN3KJfCcmH/xbr/kRuIfG0qTwaEOrBQr5u8yQdXnasnr2Hj0gmNhBcZaWxhq
OXvIbZq4I1WBaJ4pjeX2yNZ6kpcYbOcWLkdjlDmb9NxbgVnfpM7sUMRmUf1q29emqF64mgpWsgGN
zol3Sn3sGLLhGO/0hk/0m5OR1rM6ayA1dmTuR0MGtBERJQ5j/dAo7IKMJB8i6kkoVbG3BcX5brlh
sMsLjMl0doWivrQJkC63joEemccphTVcYh9r+rE/1IN6mhzLO9nw8Z069VkZhu+dMOHI2DUj2aL4
lKV8sdPyuffn09wTA53+x9WZ9TTORFv7F1myXS67fJvBTkyAAA0N3FgMjed59q8/j3n1nSN9N1GC
utNNYlft2nutZw14DDrjAK6xPUPmiW+KEw6a7igAqSLoda8b0ujamcphEuQARRUhllJB4FEYc5ks
wyu0j0hzcCjaX5iWcGctn/qYmSdr6nfjJFwiCgDa6DXqS+LD0WCzbWEtfyGHAY5DFZHzJBvOUUDN
6ogBq03ocjubpDMW0l+MFYVPLXAzK/WRLfDslIFIKnwQHHRRNxpHcuBuVtxQ6YjRYTM5+vHovv/n
U1nck2apI8Ee06FJGONqzbWs4vWkJ93Z0IlASguQ2JYLIs3QKJr1t8J6HdU/hmMUHgY+8oLTLmbg
0ohx3hvT4/i5hH1+y7qNFruLXrsun++cyP1JJap4ag2EmhrwadEt1afZhPAamP4j/rqTJcPJZlV/
w8i9sm8zPdcIABcDt3erO5+EXOEby+bjVNcBY3OWCElKKfNTVSEVishyxnwJUNzdCTbO26HRA85W
mM448R76LDxhK98cUaA1y0iOHKnH5piCOBHC0L0IUzgAvfhK89lzekW3dyDUtLXap60WC2cW4Gyi
CjbNJJhqKt457AISHbA3Znp4VYX5BDeXkljLHqoCup4qB+vCQFCjBGq/02TUjnYr3kNpPmgpUTUs
scg0smd3Cb2VVHi3Z71qqznQiuxjbhlfmbH1ryGh6jDNQbbph02y0nwFKcdrwUHrQ/JsQ31hSSs/
JBiYfY0I7Eglvkcv9iayBTdaGip/1TBRxF3xSlVj/AzZJaEm+k+4bsnux5RQR1JWK79m9HmMcuhG
gJqMw4oVaR8xgs1d40o3pzsUlUWomJW82w6JPbVqHtM43Yx1RFPVsKF3eitnv0eLNQ1JfZM2AC4s
hA5xWkGIcRvmBe0I2hgiP9KpuvKy7lw1nPViozn1KyYwbeYWWqfsOWs2Q3z/TrXrd2uJor+Fqsu5
D3+f9ITVPEmzGhGoRvghouGUStoVg9l89guqfGZMh3TQ8UqCCAchMt3mujE/Wy6esfpvq1KCehDq
BCKAHPnB6kqRt6zfTV6CguE8Tyt+vIaCyxkF37hyJal03xMLBl+xDRJ7Yefosz+NAbMvJ6ohJuFk
bH/qvKHdGGESs7UcGo2cXlEXiVsXEbzWfIGYLlkoUMEmdIAmfIsXwrQe1no806mFsdPTjG0N7Z8Z
Hzv9p7DWU0NBPOM23VtCfWyxnpC2GFXEbcPMSZu5WzZskzFfbZ1RG9bJGONg/Zc7aive6VkBKS7O
YS8hx8uOtPHSX6skJ2zV4sBotLS0+2ofJu2zTMyaSF38urSpz5gTaD06ZKrmvYkzc6QkSrVkPdZb
UGadENnL+Y4+Dp+V1ExGCq59FxUoeud24ui4vHT44ujOzD7UCQ7Lq30uIMFMVZ9CQTW5pQxu2pQU
scl+aaV2zLqZG4pXO2gC/0Sf4D8Zl4s71kERolIo5B3sgP7RtbEUZAKIQdkPvtt1T0by5jQASdre
fijs8tto5HMks5ekuht7h454ca/nfX0ondZP1ursOAiY6aeNIcFeQHTOs2bRswcHIiHYusaFbusb
tjTISSBwH+hZMttGWHawUjTQem6/ZEFYwcOgOHhQbfqx2uEX06yrMdi3Mx1jblR2ulXM1y6OP/UQ
zyn2mM5+iVLssm36rMnkEX7bS9LlkLjf1rH40bP+NSq7B3JwEKeClIlpNhOqnD3ApwM8Jqenuo/P
GG4DE6GSwsZBJ9W4tAb2EU2/msKmleIeiqkCNyo43DOJJ2HgjvKAIoEoHQKGTm2EBWf6stb4SXaI
SLSx7PdCYNSxku85A5lj6CzD+UQchAEfCVcu7Rmyi3dRdqP3aFISA2edrRHraDAENQkE3DmV3l2j
CdVQlDCsVCK/mCkC1qQ1oj195ICxIZIIJztv8lZ2v3rXmPyTVU8HceIYzbTgfRHVe90L+xiWD8AC
n1SUf2sgd1O1vqI8YbBa+dpCHGiOr/oATE/0YeUbk7vnt77ByWvRKyHGey1Xl+SU/CEW/aeBBsiO
gAVOxCAk9ntlFBjMog2UFSXvOoshQEVE2/LOnSKUfMuuwxvhwq+3Wh1BCVtFcahJCvXIqGAzYD6u
uubW3iRpsN0oZkV5pE7dt0ZB/zbVbtY8vMiQPNpmcY9rFbQD0mOsUmifSr57Tm1qU012uf7SOctl
nO3bUmO9F+H3hOyHNO/7WWAJQ4KNqdlhx2KucSUL92pP65kCGrxigdYZFSR0pFeBbaJptCcIih/a
kr0QfwlgN2bRWBUe5AmjAh7A5GdcdE/fTIQZLITQboJcZs9KGHdk2vXHJV4AW9DzR1xzLlxuem78
h7JQxaG0My90OVBwWOJ7bymZUViyk+O+ybvwoy+R8IatACtor/RPsgiYB+t4qyOsKAgPEDplObFU
IzMo8ZmUZNZmI40trZZc3qK8kxJhAfJ9BeooeiwG9w97rbl7jmNG/45A4x9dNKc7mCNT3TbVX7lm
mbrVSGDge4+2A5I9wRBNsRLUUC48qeXERmKCG4njkw0iyiphXWJrIi0J83HUIDFLBbZbQS9xnNB6
TYn+kg2wgGx5qBYiygEt0O29liKRB5kzLC1k/DLNxueQrQyf267YYzW92sb2SSO1dxBjMEtcKHoA
5W7BwTMs6KjinVIExLcuVox9fJSrgEOo2pb/Db0WnUx2CnfqdTJV2MaR4jFZO9jIEiDdj6SpWhpe
UkBl1whszJJBLgTknUND7cwjqdasQXNIyiiiW6p4lRAjj+QcWeH29Pehm1owNdvD//3sv2ehFLty
iGLGij30UpszQGD3fzSBwFqLgcRJXNyBXYPnU9vDNGnTsajKf6QcxTcqTLOtDMORvEKSIk2KwYSR
Jqk3zxZHTFPnvJKDZ2tQaex6hSDCLrplX9ViuamYxcppkUeQbe9NR2quyPCaJgM5GPG0tXRtDv+E
TXReIXTzmFPz7xfLEbcs37T7NfE8oup9gzVlH0YrKf1yGO9KBZd2Ug7Uk+0ZulTLX6L0WOEbuOsz
wLaE4BVfc824386fFcnYb6KnMsIjfo9zDIx0mZ1jUbnvzGHlTYvxoE7XD6OdOTfEReKFQvGxZ2V5
xQpF5Lzd697vy0xZH/1StbDrYIihtfjTdOGlWaP5FaFNi6vLMswdgzqNsDYVcAXT3qGzwPmn1E9g
VGiCCcwcFAmvo2mEf9cx+RuKnEZnwcTD4S+LWHHFmit9VacLNIesmDIabnLYFrcz8k0gDcYxbDtr
y/dCZVPI9m6jke1yLQWTG/HRiL67GqTpeLFAfl0m880oMzTmbIVllJq3lUawm1gDE/HZAScfJPNl
4FkCUWIx9VPqKObuTXlaVHIiVuTH2nDF+NkwFMQkrSLo3Uu8yqRZuIuPvPBIus+jKHvpa/3shVbH
WCJdiXORafiHoL4Mji/BXEt+3GrtZFU2UlLqyWhpxwOzoj0xhV8I06aTMP/S2lsfGuyUT02bBROb
C3iVxvHsvo28CMQf3HjPVpmz0ynSD4XhtGg0rw5lMK0xPqEBM88uoW0bsA1HZzu18SZEZCFVFE3E
VOHc3zLSoqHFDt6hjauht9xKYz5prTIO0woIrIw+6tVGS7aaXyPky0MZUxJIqWpAYzzQ0uShhBsw
NQynsoijye/PnNxEhU9yGt2PbLC8pmrUscst+qruXVOM6a4pV1KzTfpPbgTsf4ahdgBB+zLFZuRX
Q2wQF4LwhX73oelqbyFoCOVNCFkDdwcnli8V1yZGFOW8I4n3l9Ys30aWG1NY8i6pSF8LiztQAjvp
xJvtOAxU47pB5dIxRf5COycEFvGVMUI6oMJ7KZz+Wywci1POal5t4iWKGOjq1C9PhhqqYCacJI+n
T21ZrmbUX/oxKo8xrOFLOVugmdoJBEOkmFlqEbXZpMGGyM0zpI8LYRiQrlpFmNw4VDe/L/vhjKmN
Yr+yHxchN50ZV7yxYQGX6WXgoONX/Rze5bgX/nuw++gDDYx2xBa4SxanfrQhWcIONq2DpCUCsA2O
idcWc3GN6CBTQq/HStSj1xX5Y5mSXLHj/MKgVneXY9Rzv+skgeyY5izwYZviZiDVRImSam8sA6Pr
tIx6hNe/D/msF8ds4+gb3CGJpBsvUtx0eLGqYNwefp/938Pvz8AKYmYeQ4SdekUG2jylUKM0lB0N
HMQAWp0K8JKDyE7JsC9EDG+yi50miM0UrZOz6UktdKsaKudzSuDD4gq8rfX2hf4+2PkYBvDaz4tt
aX6KJeo8cKlHHS2+ncvQ4JKZjY78mSkF5Q+956FhMJEFoEslLjFsH+k8s2wgtsCDLNugNyaMBlHV
BjgKMd2gLnYJqLtZ4RmTaT3KEvGGeQfFG47SYo77AufjPsYUgKKYOVvXlzqcZA11QoNSfWGkdAOd
sfnvATa1iXqd0/AYWz/Y8/tjJp1NarvSGJ+zNTDg+fhEgV+kNWfICbW3Zcb3t0rkOZO2b0gnxXb2
PrEJ0CRFdcqYjHkCIn1b7/lRW94sq/GTu8SzokzLwbyTRZlS2YgNSJwv/E/Q8cJzpmGCrO52iWOg
zfaD3miT1/Q/NRCx+04aryP6XS0dAALF3mr+NVIHxNXK59oiFNoL1Twla4GyhhzFTPTnPDM8gYKJ
VsG+r8wgHRDOCwoEKYKuQYBWzpgZWo/gSHr87r9louRZo+p5EpArWvqgDCXBzoaw28ubpuGrKSqX
FsBpGgdEU23I3JPq3iVZKGMgnKTgv6nBn+bauiKc8RdUX85c0j43yQG35rM+yXs3Kj7NMH4XHYk7
S4g6ojo5KZ9b75LFptkCEOrsm4LeIhXwMwgd9HM0RHKmFiG+lWiJaQXfFC7E0joK/xGxdVGqDzLM
zYMzQMfb0Itr9MwUDrPxtB4tXUdoOgZSLNf5F4ZR32fEye7iIX1O0vnHqMCvtfhO7VpqeMzCU6ur
Lz2TiFPDr9LAbqN3E2yayD1FI/JU64oK2o+QBTk2dkKrviejcG1zbzbrH8dpPTjE4Snu+QjT+k4g
cIhHCsGhdhhcEMExL/pDE3qTHY8neAHvkw4xyUyeuU4IoSeDJHPkHzgr7EqNeS0dUlHZx3w3LD9x
tDJfgKEuhfFcozAFHVAjSqOCg6kQ7SyUWrGTBnkdP6qiZYWbQ0//tnQ+Orl9zNtnlaQ9AdfMW2z+
z5HT/J2mO82Vjy5n0h2b/6ktkhx2gU+yEBe0wdcA2JBjg/neAXtL7D71NMf9V8/ZY9KGD5FwTiwG
7GMNl+Q0cSqPzOodJMFrs4h3M3unzr1B6UNrXWILTzGJHaa4RloMfFXmgiZJrl8xoOC+IBcoLsYP
I+HiaEaBSyL9YX7xYnNMXSaudrDjf2SnRVgVOQuIBH0z4IpmsBnkRhzJ+wfqmju0/0GTa0+pZkSe
nWp0TOvmBp2EL0qDq03yrfIF4ZKEl8d9hD+k7u9TlENTrl0kl/7OMORtVqcGc3mKzMWwVo6l+K7p
PHGCIG+PM0PVE5RS3NtV+KS5OluYPtC4DHU/FDWC54IQOmoXJ6KnkcQ6ACE+oIL04KHnApQCYEGI
pZN+Jt8GRuCt+xTeTTpoS9fAuWPQbxUx0uSG+GgscwDNwp028O8zu9hotVhudUBeT8ufrEz6/TM6
B5is7mXUoPXNAG9Y4N+FObxqXeOTz03zpnd3BribcVGPqAYOlS0xdGvxp1NrfqeRs2gaHqiL09Jh
i2nMysS8yn+WwFHPbOujMDElFuQDOFZ8dbPmpDAE4B+BCazIWMRXTAa68+heG2CSezJ2aNasD3ax
/kSNdoYsh+oQeZ00Fbg00PjZ+NjbVkwCjH7R4VKJziS4Oby0q/pIwDss5pdW4L3Sm09WtQExf/i3
SdE2zRNO/Ho76aPTCGTFADpkcEfo4E6TSI/J3GUBGBlBp+uXUwFiEmeF/nUXhcYbKVjKvJRgx9nC
QIhupL2MsXzhqH92Ub+O4esS8WcZl8cHIk63zA1SJTuD39V8BpIHVFBDf5myAbsChbjemqTfLKd1
xDURt3RgtPSgBqzP0XjtKMypoblJNYsWsV1vqsI5PgrUzKPJ354dGkeh8wRGluPQPSnGX2aEeHAW
TXoqMptfYrZuKmhkYtKnILTmd1VxtcxU+wTaKc9eBjBAFrLpfrwvNiAPCxZqz5+V/jkKipg0SHZA
i5WYfmPvyaK+zJX9U2DQ4wPRdoukfW2V5bvCa+RXLH7uor6y1nDByDB27B8VIXmYy0DKZVjj6Fji
T3Zi/lESSibGJTiew2K/Jh1hs01sH7vM/tquPCId/JheG6ih8X3Axoyuy2DrYcG2M+M6Zc19opiY
lgiqzQVTMvOM3tqiK7FQ70qf5senNkTXMt9kEGpB+8yX1FUaokjSFIB0ftoFH6iFdnaRUIjbdXwf
5RPAy1dNUHKmLHx7GHpU3Ns7Cmu8or2mG99GJzXg1kl7o98rw+aIFXLKmb30JDQFE2yTF3MkuM+B
N7jNtPFP7EOoEb8pZkDZg3L9fuh7Sm2Wx1iKjwKyCxu0rvJs89s3TAPWJw1bK0DPklUGnpiA+ZJa
GcAHG8Vyfl/eytllxmLSFGvcS8LhMCWAfhFUdObaBGJo/C6sCLixAoZjh6HHgWcXEu8n4OZjZ1xr
xjX7djWxQRvVDR2NDe00dQd6LfX40Kh3jUu96dHiqz8LXiNNwowlcnGDylVByDx4Ny54I+wRN1j2
6DTRo8A0kaQD9G56u7n74qwNOi+Fkkb296bbs8cDBqRSehiBiJTuCGnFfklcckzD6am19WMfLX8R
9ItjGON9QZ5bDwT0NVDk6KuSJlbR+isLIlEj8Zmq+FsaFn0xku9TENvaprmjgry4pKLiZWeIpPlR
Zj0B0bVDVjjXAb+SOhD+1qeBFq2GySKPP+sUbIDImOxJ02+YXBV2hSOlOpeadWnLAogU4OLdUMyX
1i5ObsQVtZD5urEgFtgj/qDf/S4rK2RdKZwgTf65ioZNORkvbTySG2l+qLzz8gauTxa5L/OqP0DF
SrN35O303DT3lM7pd4oeIJ+RGslJIxkw/JcTrjt91yGFXmPbHR0d7O+r+S9aoD+V2OFbQhmc/Awx
poQwzqEMMJk2BQgMWgZ5s4lpdOHWcQ0gAVlVBk1mXrunBbnUJDn0N/M34H7K26Z8XjsXZI0E4GW6
0DnOWz1cR8xw+0mcOrd+Tib5aWpNc25EhA1khbU5FeqhtGmDSXjZZmq8lS04gckacUaNG4xf2uc6
sv/Fcb5gPkfp7FhSp9Gmz8zEG3/S8XQpg+0ZElgKM4X+DoLLg50q2OsErQaLYfxbLcP1XWN8sOfZ
9morZmpmhmTdLXxPtgANVvfBOkA/QSnwqWXZDfEbTlAkighG4CPkQyM2F7DHrQ5Zg6uM21Fo58hK
tTPZZ9ck5BRl61F95O/vzM3A697nEopIF3cdTVBKAdeAWzzY49nhRJqNqd+Xc+LXak09CvwN2XmP
MMENpjgsvXGcPzH9QgmXDeg6Vz4PThvvexmb0Ding0Eh3Gv0H1OHoTzo1/hYcyKBil4gKZvjGh8J
CDrPjObiGMXhgSHF+LyG+lsL/eowtHjpi1TbJwvjaDSR+JU41yAYBSMpk8m59HlJj0DqtBuyxLxB
+FweKOaTfdcWF8L2EoJNOa834Hm0GvvKaI/VnoLxoKT1t9HDmp6ehkCW7UplTwSEZqAHIurEOL91
aoAJc0QdUwEAisrxexpRRRg2mN4U1BUlGVObEXj0zG3KRhYrxCZ5jBAWrqax9vsCpTKI9kdrzJ4K
HR1qtyovqQGfNkX/Iupfp3/6wYeP9LVGJFAW7TV3iQhfoUqR/Lovl4oI1lOijCy52Iqmw1z6fS4v
adw6fr0iWtjOzaoZf/DlZhzOyL0T3RPU280+4P6jzRcfzLKk8TFadWA4TGx+H9b/ffb78v/7I00e
wQht2ZaTSuHP4DeuzgNz/7RjRx9qBtKZuQJwREPX54+tBiTcoWBAlg9q1zqOMR+iNJk/DPo8n2P0
VKnisNlC/Mr8pGwpTOm+9Jlp+FimtSsw7fS8YaAW543RmUsLq7+RmeV1MU3xpK6uoaYfY4aNRDmx
UJmufavyuWSY34+HeSAZxBn8ScTEXyclosNheqiUMLHBWkAQSRR02Ne5VLCykBsCxmlIcGfV2Ogr
yo5EvmCWeI5m8zZtrFvLHJ+o62GQG2QXobIrS4OaIYKY0QOg0BCeH6Re3Q9a89RxRbXQya3W5USN
K9DuwluT1ug+1FAOY+7X93HJ+Ah3VCPESceHjLs0+06c68DW6lW9A9RZyCcQvV8Ybf/kNTCA1Zz+
1foYgVxzv8IKdEx/NhMT8vj8GI2pcXajjiH69tAOIT2gKnxbZw/7HwdTYFx7pO33yozOWAsDSMl3
WgIYpO6JSUAI0lQswiNGBex7KbyT+NYwShCdbhqgqb4b4/4nnybL17YRtnsfLcgvZxayY7UiVHG1
6SZSSzDA6kGg9IiAitGi6lnogVXj98EeaQIbYiyZ9KQ0RskffZCP1BmIUeb0NSf8E+bPddkQuB0z
JYIxMpLthwuqiPtJ74ZruGJoDqv5zc2YDLjr7KNRvwkzndlTBbhBNCdTmeeqg5m20lRvZXM2ttCQ
Dftr6eX30NqXOVmYpHX3WZ++zMN6Mht5rcI7hXMPGEH1BOjgxY6MkfvnJxtSRmQCAXlX6IyvW2Yc
79A00ESsY32IUkqYcZvZwcM1KGbDtP4ETu1haaDtUUBrNmULTapqdrGbHJTLxK2czSfm9zjRIhp0
RPCWt6Z0ULrh1pLbfjqx+O70MNUCmt/VoXY/VYzNpXQHIDThyE96MGxhhdWmTfTHMLU+6iUsCXid
xRnYBYjMBFtbmPp25m7IZBRKoe62gSYN2jq/T2WSA49tB6hgoev4uSHPw9ZK7bWmDH6bqr/Pfn/m
nqZIubBa8GlUpjPfyFremqpOfBt8LPfr1myKrflOavb3xKCUGGZ6UMP/NqJmrQFtubQ0mP/fzyPS
SvxwmnxSCfPpRnZLExipFQxtVvqOAbcI2m/X2K+4ueDNmAdTGc8U1kh3ETUh1QYh2ErgNmBbDmla
Psp6eRW58cckOIL1lpEcMasZJojd73ubmcb5ryS+BaIdO2YSt8dZAt2uqkKSXpzUb4qwdRIRask3
1BNOFylU4A3oUQ6VQLcnmywal8nKls9MDTp7VTxjwMfNtGWYd9A+hvmIwJ491CKFdW3pEJe8395g
ceyQ0y+VdibiOT7NcWYfmCldyEGa9HS9Crd/Nlq7O29Z9Dt7SslU0hpg9dxhpxnU3pxZG6wa9ybe
UE5fEbnxqP42SRvGfI4mTqj5ceIweRo5qKeoF+iLAGKLo8uKtC7RFFxcEKDNLGpPNjOr01zNJ/om
t2EYKYb8pIJvOHQkLMaRmO46KPu+JxPETRK/V8xrKV6D3wfesP7vmbX9ORej2x7aPRC97eXvw//9
ud+XejfbfPmVX6OMCqjso12jhRh4V4JMGucpLizc1v/bpm1IFw667eH3Z78vf5+h/gQVuszn31eC
DeC/PyZ++7wDWK2kMJFIpZs3Z3toMJIF1fbw+7LEtE20HzCjyp4ceG4zsLEeb1PVxfjBWuhe40rD
YjGm/97E2rZHd3snXYnKiwb3aYpqJl1TVxgBc2v9vwcnMp4TeNBbm2KrE3ZGaUOmIL4cfgk+e8xH
OvSm5a82dV/5qlVeqDjcrkviLTNnfJOMrRZm4RoRPDWtT6sBn4nBCz0e7O42YHML6gyBiUAMaXz+
iWfhEwuE5vCQ2OYQNNRMBosu8WPr3zqtHvAv66Lx4lk5x3gtGD39ALPmh7F6dQnqi2zntumSK5/N
ix5xVG7nY5I3t2tG/JC28BccWVySTF892/pnLXjt5Lh+ZZWhDsYaXXN6oNbgJv4wkzGpatPvp3xD
0wW/v4fT1+ex6k/Mrb/6er6KEEqfZcogDRdP0zBXRvI7FVziQqykheG8Pgjc9PQfFzZvY9z38evc
E+NAl+MDwSNdPYcyq8EzRJnEuDdHFOZILm2yP72aQJSHUHG/NXfuorngDsheGMSDAAXH7iD6HsxB
pj7aomMvArwxVe3DYtInxbiwcvW2BFE0H2XbPdDI7w4pX+YuXkcfqkAQtsjqDRW/ihfcjmeaB1MG
JllPnPYYOT8DKKA74MLqqK2muVtj+TTDcfWYLb+Qn5IFWouzJnHzL3ZvdN8PoCI/1Kz/bQYQjIM5
v1dxobCHDXftXHfYvc34IS5SH//OF2x9AK5tg229JQZPie/YhpBBRNHgN+pBW19Np4VGtq7jXlT5
TSufKOmATEsOvJZeOL6lHJq+mTiXOmdxgqXjE1I0r4An5gOXyY8k3uyZR5BqklkcINekvdTRDwai
g2GbXBhiei+3OMaifa5cXA2YbwnFTMWpUOtb2mo3fYQvvqwoNKcOoVNiDxgFKBB/B9lRCLkxZqyJ
dnLLZslIy0w2vL2Fssx0t/F5f4PYhLjvNT67y3phOj0wogTK6aYm9igSlV1ktB2uKRg3lElWMnJW
qom/cqhBc4T7o0sMBJNson+s1z6m39Sb6JNaB6+coYXC62/rXuEynCFMLN3fRtM4tBX4HWpaiwuZ
laiitmobrtCEFXEHa4BGr4H8Pqus4uBalV92w7do2uXM5szEAZqZK5nxCmhs85iisprc0svgB9eT
hy+OsZObP1qOS52imZ89zXGjju9seVq3MPYqKt7iUdd9117+zI2WEypHiHlenEbirn1g6mJXg0eh
JluWo0vDLtIbj5k9NxnEvEPhlMBVq5BcbFjxGDlxN8V1c5wi4Hq9c2I9phWTpMlJjNzMGHjrU5Mq
Zv8lYVuWok2sMk4o8kGzuAFNo7ktx1QexhjfgeJwtkNRmgAuIQPCSjxzllhdIt7I7p4F/QwmD/RK
DcpYrxeJl6d2dLOmxLUOFZsgECW8MDnm0Xz417inPNsmePy+GCD0QK/W6F4UGQRn51o3nNrmBFF2
1JtfiWi/RjL4gAQwRUoyTzcJiYQu3WPjhPr0oFsTVyyE5D3S5bMiYQIKV3zU67NtrjQSCZQjorbJ
XU49PT2HWIvJLp3C4RQmlWALTs7VBgomWsTEu8OskEgFRkSFMFBNyW1Rtk16bPfw3fHDyp+J40Cw
RiBNIKndxxYRTouaby2Fl2pWs3sc78jIowsju6PTDX9TZbybdcdFsdCMaOn6lpP8UShxEtf9OzIQ
3k8ZfajJFY9O/q1mQqk4EY0cZHHZze2DTFyESTSHhANeZyg3rujEeSNeo4cwv0WD0e5oWZHRF+K7
im/6DpDzPKDuZhUmhKzTYUTrAizf5MDL/Nuh/yDxx/aonR9o23qTYT6VbolPW0QvlREx0DaWjJnc
PrYMjJOkau0MUbMimXI5zshqZfc3tYnwcLTXxNXyozYt3zIn+ntZt1O3bydL6plbeVECSDDg0mqT
G+ECmd8MNNEoGgCcib3mONewzj9ECraVBOgnuKP+YFSfo3D+Nq1NbFBFt0vHNDn8sSwHSVVnvbhF
/TMJOEKz2x1mqwMqR5d3R5wonJs8QIZPrWW2j6Oe3QP7e5ToHpBXujqD3sJhXlV9lESbWLOkOwvO
hgmFRq7NtJcFiTaAzxBNdk7qpWNzKGT2Ey/y2RhLPC4j+hKtXsnAMCRogslvUdSislCEMQ0XoTtP
gDjzGys1H8a+vrc7yz5NRl8dHbO6ls34isyFHCImKPjBGQzXxoEBKRs4+B2fiv7eLQ3NKxXu/HaC
GVqQoq0QMUiTMT2mmcyj1vUdJo5KiGc5EG/K7bZoMTOU2An0Ae5Vl/acfd5JaAhon4dHaTAcQiuB
+lQSa1ivLFp1z303z5v3DYbkaJDYJzWjP+TvU7Lo6CmhXKbTVO+Gjcu4mgA6tXK6xsuGER7GADAn
MT6SyUw1O1wkARdcHXNw7Vxxu0Qs+attMNuMGkb4BfqiNJhJHg5pCuOddcZLno/vpfAKr6jL/lhL
js82lMTOWodz0Rs0ncuDCSRnex/y5usewBUMyT1C20xNtQ8eN9mvE+yrgrGmn1T0Vzjd6vSOQC9G
lvbFXa6dMuNuqMIXUzeSg8CfwU2NLlInASqfRxRzR6snRazI3erYoAICuOZnNmjfpXgvF3Z1TSVP
kzBPLWmvbBPOaSpmmKcz9rDIAeZoOWitCXuCtVvrVy0JT6rDVNBn+Xw0h2Hh9MgkjAHBaxpDnrSy
FGEdIvCbijgLpG10K+vue6SUv2lJ9NITjqsqBw8VlvqfyJo4TzHjYN5Q9Yd1zG96c8NFOOndnHTR
oaiZdkmtenZJ8DyXUwfBtZIvK1sjfXWN0Bv4g3C378MOCi59fZQla4UT2SpwKpvlwcr0R2Cx85OV
QUSK1/6lRA3kSYbZPe8YapTBad0cBLp3SFOEcmK188O0+W5F7ylpLDtDwbOBc8sUcH5oKozxHenW
9GrcQHTMMUSWpYx9qYqdxRRMDgAsYBkgrwKYyxA2/9qpfAtl9rVkY0Rbr/ozhm50mfI3XYH9qFBe
0TBz4z1nitEfwk0ZCJVxqDJfZ9jn0VDE/z2r/NDrxNlqNLR21qLIRpLqXBvFftAY7GGLibFItNVV
xvSbGvd7dtsVAQCbJLE+B1K2qcrhPq8MJwFjOYeliv+seuLeZF1/meD5eWBOzVOBznqdLG6oCOlc
mDsXh65nMclXG1GWhwR9z+l1PAMYL1DIwe/CRsOQppmD/2HuTJYbx9Is/SppsW5EARe4GNoqcyHO
pEhqdMl9A5Nc7pjn4V7g2XrXL9YfFFGREdnWZVW7NouQiaJEpygC+IdzvjN4cXslsVxRIzSTtm9h
JDEU9AQ7LB+OredHNGT4jjALfGBenTftks1dhkyMLQZsvSURipuE46XIwv3qJ7X2NY/Ke19xQSvR
EWCG5dWdOW42rS1AMQxcgYWgNfLeva6qd97QYuTpwseQjzfDS15wMUcrHJGiY+kjhLuIwJlbHRRf
YWlEu6nTt0wQHn1nuvYFMfHgZzWHi3+ZzFoyXDYf+t4Jth110ZGpD+exHGBCC2jfr5jap6I8Kcd9
CJ1IEkJAbnY12bzSXnSaOp50UEschMAygNRBIoJMO5OkhRfD4JTnuODulxNowb5FmSAvA4HwPZvo
X6OKXPonuBnR3ibJnD1XiUwirzl1ggVqdIlNOYl4Sblig8Ka9rnrf8CHSE+GzZzTFWg1ctQnrIzk
SiAbRHJlLiUk1XfnwqYfZ6hssrO3tec814y+7HoyVsJjJyIG+R4QfkgWdnswOnNV6pyNG4O/G7Xi
uIAyE4hzjoZhSwHQVkN6rts6wY8DI8Nhebt1pWb7jTc9JTL4iVCzVel8iMAuXp2KwBo342nUmX8w
8GWOxVfXcIBDoAYbzBaAu3HXFf7XtOiDR2EJ7ORpezd67Xgs/La6Kp+1DgNzIrjyd4/ozpt5iYEq
2A8w8oJsagRZsUsmzhFVWjT7AQEi0dhG/ugaeqUm8JpAcvisBPvo5clXNUXDHThtMgL2CEUg3sSY
w2JMMsUovGOvlwFBbwLSMKAnm1MH2yVZYKMPPoarBT2Y8wpnL7nBVSEgC3sn5MlD2AwDzjb39a3K
AmwNnWIDgDj1JnFIhiTytdxOo+sg7VL3MDRN4hFi7KyeP+0rOIZNLqAcabxvkVy2NBAC1otdya0z
jOhOVUCaGsiHRkNIhjXVvgE1PEhZTzkYSz1XTfQjlOjSD9Bkka7iGONtN9Blmh08dFKqs5sCEzeS
0we+h6rAcV/I2yGaEadf1WpWQSGXzqXBDsFQ3dT5wiJw4DTDpVxVGFnXXf+DNr4GZZ2uirmT5FoX
GKuBxkveJru8wMjogbru48AAr440oVf9tgo70hKqYRXwwkI0IpYyjM+1mx6Jz8XsnDhkQyg8lWN2
bJsAoCeMU54eQosuJ3HAHceAs0o+7tkxo4XI8r1uWWVKeuByIvXMwgFwE2eGsfdAZQZ+cYlGa0/B
Ze6MAtRQYxbHEReYP5NT7yQruo/5IO34ZBhQ1OgB4DCH4R4E4S2p2Pdwj99rt0nJR4J21zf1iU3S
JFx56FhNFnV4j0o92VomSpMh4K8Wdgijdd7uS0bD2zAxOB0G+XPXmcPKSlwGj5niklkt5BwbhxN2
QJyee3P0mRZK+HFWRCYAKELqvxYVcHCvMdKsk2F8t4ISOq7r2Bh0sjnbBW39pWr6YNt6o7wRLKYC
lJSeuBZOwrg0aQP48NH3oFWvHWvcEe4s1Uv4ZZgwD0Su+TSaoB0GrRcQpp52FswOI2WIJ5ZTN9mc
X6b0gXAoFqkMHxgIoL0L+iszfXwGvYVGbS7vNUOU02A9RXNckTiiGMhbz6BT2nWy0LwNy2KESZA6
HDj/S+TgJ+1nfaVwz1b1CL9OQSMuzenQGc4+qZsvcag/XAwKeWwA/MbcPjmMN5UGXJRlb6OyyJQz
yS62zYZUthDaco6tIkHHQCAZZva08Q5eJ5Hm5ixXDLR/kXM/F+yyK/ZSAewRFjqcBgB1fNP2j9AH
nZFET2lSvwY9r0SZmVcxL9md/BWpYepH6RdsNlHy32gj+kHQ11VtrElMBwKAgi1a5ee2tLI94+EY
6oa/rRA+bCB/bMICVZwJ5HdbwezHTHCA6TBvscZ+a6zsnhXy2ks8ufI1R5hVSMwUlX/XjsRfEbFx
W0/sRLU3wcjkRMDdel0nBj5B1Fobkl5QrtIPQQzklOAtSB40RcJmn57/nFoSHG1v6dtHBI1jtK0K
xP4qIAStKam8+SW4XJQbZhj2isixL4ZihmekBUgsFkh6dIejw2qL3Cko4XK5MiVFglMtvcO0Suqg
Dh+KJj3opqDuRUbccrxkvQLhbxXBgkoOEaQ6O2rdOmatO0dryILtDjnvewn+cFMZt17lYCeLJotA
DwSVRXCxU7K0nUkm65Z1B2cEm4hUadzEoog2qPwJdYo4SUyZ2k4MyJQ0U5xi7LyLtlX7Oabmo/+Y
Bw5UF0I58uIT6r3zIONsHZTsoG2E0q0gsZNw1bOuzk1iDOuo5LrhuqAAum5Z9k+Xwcg/YNQBCkCu
7hj3tRi/kYRubEeup8QlNZ9KnC4hE2AkOq2LimYd17eLyDDiHKp8CGxu5r5kbvQe9AinwsZ7Q5cI
J9xhBZfFVnDT0b/StbPdox9LsplQZU4OM/W0ofpbtGqL2hqrebq8WT36pzog4MBifzwCRKmWveok
u2hbjsGZNNt+b+gMx+78Fe0d9B+QfswFIgyQQ7TtQl2cojg7I4sk5Mxuhs1YB68UKu5ehwkZluI1
ZOOcUhJuG4cwJq25dhLwNKFc1iYU6EHyDpxKYtwMRnMJtY4uueQ6dEC4v79j48bWaiAYCzgB0auG
qMO5/jn6+1zm0RZzGeiDEH4gHQnkwQK20DLNz0px5wQtWhfG6TsQMmvsLSyiWL3cdKqPbto8epCF
Tq8pXWEsJzj8en4tlvmYM5KfUKJRX+guHOckwe/72r00kzrDGbBWBkKGxPfYndsLviBEZw7HjP23
scHUSgsoWTLZ+CyJOYLvlUM2MIlNb3G747HKsDkW0y7GrDoVm3kgNKZbgpwqMcWEldeExTDaBHrk
Q2o7axT3N8UwQKkCcL7uoMzW7sJQaZ6KGdiK6POfrWxfcLYfUpdpSZvGxgq29CbX2kQIOb0om/OX
79gHyEHvMdDOIEH8hr01lwraJ4GMKWO5C++652FwPzqsUWsGkRslAaTnVsFYxxfWqlZc+Wj0IxNt
dirhB9qRpqPO/QRpA5wn+t1n9H/wK+Wy4vGCtWMU+aGwvwEfvqsodrZRHb69Bq4EJlPGza3GkVYt
APA6TY45EiQUFPei8Z+TTL/GI2JHXHfypq0VGgbJXDGV8sGyFaMnY1mdMwtoKtrajIHIyig8BE9K
RjslkTiKtJE7MmKeOPAobQlaqEMEJmlSXG375C5xCdIYxE5HM6fQbG3nxAZr1nCwcH2UDkO3q+b8
nqEp9h+kDZ8KdfR8FB8SREVuGVTjQkQnPWm5ihRRBKJTt2YhhwMTqVA343aKKTQ9sRohXG8YLZ7j
jHZDsTD0EgZFLYPcfVz0SEUN+yuV73zK629dvpSbczlunOw+qphEpfqehDaft5tEq2G+YUT+wIT8
UiRMW+jXUSxNycsAXHAfeeOeuIVoFfqze2TgeNPb7d7UVn4h121r+Zr2y6nvoog2XGGGXUODdTeF
KOp1Mk7e2pLeif+7fSgGvZ8bnJZBTEbWWD5MCzDfiQ0DFCcaEwRHuwijy01sc4rvovE9L6kPeyK8
igibo+24clENHH0H5R78VhbI5jppjXo7Sv0hoG81MSM4UvEmYB7U9nOHmpYIufQwEguE42LdOjjA
c18FHK9MAQMU0zb25ZGd0Ur9LAy67gG8sM3xQccVrDtV8LY0WJ11xw6KCO9jAgF8s/6Ss7XkgjS6
m4WBwSlnETbmCYzCd4n4+snPQFhI57kru2Jvm/JnZuKOl3j8tYURkRy8A3HkdhQx8onDL6SOskPC
cY7G7JAOrVilBngpy7emA/NHspT0wXXoc0PIJRtvgvDeAV42/MDd52bAsppBZWqiJ3I7tG9Gjkav
Yk+EaSncYgp4jj3za1B437Xpn9vGvrNm9ebmGUh9bHE0hdYPS1DUwTBgw+tg+Wku2gNaWvcQ1Iwa
x0fNETqmYAobfIFAkI8dl6qtC2bixuRKUGY587UsCXdAil5j03mIOphwpo62I6shOYDnsELgRwyM
/Y3VYbEMr8TJsgJxEMR3ZnuOEu+bDaIbBou8kgH1ga/tllDre5Nd8Lae2O75SpwG3iWsU+bqZsqZ
kU70pk6Dxd9p2VphtSZR+AAZLrmpAqocxFaewxK4ElRwZaeYH1FMBkYb7sldAmYcvrU+SUTepH8g
I2o2aNZW5tgdhMgq0siG+ibWkieIWXc3RHV6jWLrfSo4SGU1v8UW28ow7w/WxHrXYpSOv30aMbjw
2eeHgrrmiBQIFX3JWQyNuplriDAIIT29M8wc4zTLqPXoBduJWc25SK7MFPydXzMms2q248SGTau8
afQuNKbrWHPWJKHE2yet+W5xWdqZFUSIrmuviLxTUrWFvfVUy6owYhjoDoW/BIY5+6h2EfyOnEHi
Ct4+1wJ8WVN8RRt9J4lTRvsAG6/x/W054++SWlc7VKlvmWvauwqFq8AzGQ+8qlPv7Vh4v1kBMqHU
VyQRuMCYZDN9WEMBtKa0P1KdX2lBTwb60BuvTfWJGIvmoOzixWhn62g6XF5QHz0jngxWzIRhd8Zt
csmwvjQ9yBCpp+nB+Fo5drQ2zEnsdcKrd3LgPq77gtjipK/PCX+vbdPMxaYJCog5mK3ioryk+S62
gVwGNa2hJRxjIwN5MPvkITAGYjcWUxQICLqNufoZpzzbstKr0h2zTVte8ZI/6NQP17V4kdUEITCq
L1GAzELaMEzHSnwUeWutYp/EcpujzhgCuW56zh2tyK2bzJp2hBv6NuZUADf4WpjYNk30TXjOBxtE
2DoFpXRtpLsm5nULFkKAZaO8E8K6E5IMzkK4pGz036H1zpsJ/5RSiAiE2TyQMaJp4ZFsTtp4B+GR
sNxJYYU2Ir2tJXIheDYbFp2EoOWmseL1pvggRI/1lcUK203iW3BtyLoBvc8pZuxxAPgxusyh8UmC
LDCjfdYnl3bwHrs6XLBDYEl8dj9JW23L3vrq6wZ6LkArTCv+DUu2YhdUMYEFEW+6YWoYERbpvmti
ccUBnIzSvS5BB5Dp3L1tUwllxWHyw1uzLCXvOg4/00zBn/jOVSJnps5DTnFg/gT60pvh1CMwXaGl
e+gG9nfLnwwW/0ziNq0SUgHwj6m+YKacK4bTFJEdIzAnIBqOtWKfrrFisKb+zGoNX4rW2mdT85qy
9JgRzaByzTeyhQuiHPb7yB9umOwzVDboNnTpHzzY0W6FMEoqtRl7c74yrl/8FUP9jDD5W5vYhwQ8
/oPj2OemLV/RSsWrkGEw4lmCOBt64o1E6Cb06zD3/h6vG9DBFIFypSk3I8KehfFAlJV5N1GsBFLW
Wwx077bIIAcC3DhCWHRWaIvwOcTWFXbKz/Fi2l2yYXPJoYN9AQylieINwAuwIzhqvGhYNRDzc6A1
kgDq1t3JQiBlYzPPJevRtx1c79baDbCchlaOYHPO0p1sW28LIBAFU1mxtleNdxaL7t8eHahvY1jy
Hkp+KFAENAAOYXFlMhH9RDooTnT067bB3I6Fcd8G+4pgBjo349C7MRmdV3dRofOyiF5/yqXB5ASg
PWSZH7vI4QJW6FNbWYtqL1tZMcwHs+v38Hb1Gg4dKRspiF1hg0H1G/dhBKDWIU/eE/SGtogIFEz0
dGQkK5Dvxhm2SlpOCPaw1a4d0/DZK7RRH7aLlYE1SrtzbcLLlPtNJF2xnYGRrEVjXZhYBZtkq3qM
TgSYg/NyayDKKIgh19wOPavUiEi/NWaGrwjT+cemgSjdhZ3J+dpvCuJbtLYZHu3A4oHL4vq2N8qQ
grif9hF/3V3LiqnS866Py3BHYO0+HkKUSO7crJE+7LFxPDJPnWjAQJTjQMAJoOgeWG7cqJ71LMfs
PambBQEDDCyUm15bPxOrjihkhg7Mw8hBldvIsXEMNFwHHYbzOJW+YUOFSV9U32IEmlROW8V2nXnE
T9dNIPkp99E0hx9a0iJXGrWV8cCsE7ZbHX+Bw0LNWnqvE7zC9bysOb2soVSmFtnaNY78mbXoziSJ
gqDpE91XeQiUe7tEEFDZuPDR/I05BeIYYta+sevqQg1EoAoOsJU5FG+iwdveekRxKqGOVqlexBk8
xrgDH82SL0O67XjA4wN9znGnbYBMGLgZyDStcwLtEOPYoIBXM+pMyn94S/NcPpjSCXfTyizcZD1o
imcwJ95RzbjVSJbepvJDg98AroE/xgwRuLBnXhWdOnodY28pXY/5pIm0GLcFrgTDjtKnMhdPE3Z4
4uOzg5GFHELC/J5NNkLnve6nc0pUwqpMF3lhwKCqAFBmu8xIamwSQw0HLTf1D9JaSDdhdRBRujBu
mBUsCFNt8oHDMrLETU7HapR06bOVG2vPUIgJOJlYGR5Uezs66XnOOdqRn3OhqecvFjmhpcqAd9vq
2GacKjzhfOH8Fq3iztx4ZQgss3xs2K3Csm4RRbcOMEzO41OQvyr4l+ssOgeW+z0wwQM61bSWcrzS
8Dek4vD2nEdvXQTVFyHJz/MNk42AYNge9zD0WmIFHdGtowBFHSe+h7YNEMvDhasYFGQJkVLYLWjO
fHkdRn67umdo1fQtG9jyokL8N7Q0wHkARg0pKctutTEZ7KDgMwms2ID3IIoWCk2PaqONUgTDPgLK
NuHiPi5aW5dK3zY+ZGMkINKHDwrG9dTjDZ8Y1q/h/e/Fcfk981xAwsm/2DBDb4IF/17E6JWz9gUl
Jb11lXwXKJasrvqOr2ELWyAizSW+HbpQrmfQLK0133ZjKw8snGdFnhmBwmIi+B2HwqHCPGujFtnG
Da8II89H4JXWJlHwR/you2rD/m6DJIbtkn+3coALiVu+LlLVwHE4GjvJ2B9ZpXAUeoF2IOgsxE0R
gJvcRpIBQULWMbxzTjpxZrrrfkT1Y1j5e5myfVGhZ3BCZS2nAjok+FP0Wl6AT79C//bL3/7tH//+
b9/1/4x+VGCyp6gqu3/8O7e/V/XUJlHc/8vNf5yT70hfqp/954/98W1//aF/PFUF//2n3/L/fKDl
6fzxuPzzvz+99Vv/9pcbm7LnjHY//Ginhx+Q5PvP58Avsnznf/XOv/34fJSnqf7x91++V0PZL48W
JVX5y+93HT7+/oslg89X6rcXann83++8vBX83PmtrbKs+r9+4sdb1//9F8P8NQh80wkIjnKQbAgU
7b/8Tf34vM/yfrW4SwbovtCpmzb/EBD9Pv77L7b8NRCwBXxToFA1A9v/5W9dNSx3CfNXz6PGD1zb
9lApu+KX//jl//JX/Odf9W8loecVaUIdD+zx79e//bWX3066vuA5sMaC3O16Po/I/d/fHmDJ8O3W
/0DE4qhuyY0zQCo7RTtZp6JlwXcrrWIa3mY2wc1byG6shI7Es62Q08VRMCP4h0nS+gc9WZn3PvhE
VpJtoNI62xPgVArmQH3V0ozMgsskT0+zyodvObgHYWjLgb5iaj9hAjPZkCl4N9M3gJABWKgbdUo0
EzI0lvFId6y/mjYlubkralUE45dwEN4crDHXGGaLOq+SI6KNaBxbZ213QwNGw7P8zrrMTW2TZmz2
3nRwJ1Ylx8GgCThm0FK654EoWf2FeENP7YuJfpfLkxit5l7ZaV59IFjoBWJYQ+SER8XkFCTSKxFm
BKCbERqaA16JKUgHRiZOmm+RxJLZ3bU1eU86p57Y+iaU202AtMXfmWZCQAnGYr8jezRHuLgJpQre
m6onG2muGK7BesmKDrMZCZqo2RCbZX5QbMsEsAXbwrqwzCuG+y5x1stflAq5SlNSU4PO/lIbdkES
JnyM8kDQSfaqdCQ5ZRs1FwPt9AjltZirR0w+MsbRK+x7xcmKbrFwEXH0pYSjq2wSTDfh6Bl3qRwK
JDNZ2d+OpOo+CTDKb5mq8/eGV4K+qLAIVhFc9dC21GaOLG6oQ8il6CJ8q7dS/tG0OycmhTR9S+6y
UvEm7AbYH0ehg8e6DingbQ1z8VJJxvSbbCJbYu+r1EETyIo1RAoUYZDeY8Tj5yl7pbAec4NoabGx
w8wAOjoKwoGxQ3fWfClnS/P+mVWeHHiDOPba00BOjg4MJtRZ/oT2pAoCDEU+QVr+97Tv3YaGww00
uztGuz4bQFY4KBkLkixY5htkjugkDd2LV3uhdSV61zOOfccE+nWccEWsyUIZmtvGHVxs+y6iR6Y7
oo83mhVhtBpiOSDIZwYAnzGMytZ58JQ5tpu5TQZGmjS63lPr9723acgxS87ILqgAC0emc3JjOgwr
HkCPpu6LkSmu+4okzxDvTCBhs5TplgNS3cBAatIjVjeLka+fo5YIeviFd7gQZ7Fvyow3sW3nmXPL
e5J5940tTdM9hypyycwNmW4Cn5xfZMF0i7lFyXHaqqh5QadNZQ0bcTN1C4jVboOXOQDqhMesizDZ
1iJyrh7Ef4AQbVvbBznVHEKyJB6M3I80cvWLDTob9gnTQjxdJdsDruZGhL46bPC18ejkvH2HJ+fm
S0AMA8qnClcjfBhMttZ9M+fARMzgSMjK1FG54n+uWWHRA1OapNWwdTP2IavAIhj75KjRnNbLrDTb
s0cHm10bpWGe5gnx/kZY6AW2ohZBBsSrHdrVOCTkfPQBWJuVZ8wFCia/FC3rGA2zZDEqzgDqppt6
NkiBxUHeKjZ6kV8UEX/aMC0YH0Ntr1zy8JjPz4yiHWPgx0yvwW9iY5xk80hv0O56UWTP0tDjC5Ca
LK7h2sxWeHIhUw1vnSUN39/4pp7VFYxeITehQI5059ZiUdKojAGiLosu25vdCIALB1mFBXhVmW0L
obGEzdO7N7omC+eQ0eqajPnjxkZQpGJ3F5N0QM9UJ8l89ZjsoHhLBwdxPcNy3/iISgRyuwDglIdH
roxGmpfJkfQJNmi/n0OtiIQIGjvun2yHIMobVLklBjrbidzy5PuTmVwBpdrpg+3WjCghmbQujWTJ
Q57pz5uZbOoomgfMDCU7FhZpY6fNc2w2MWd/yyAnirBaWWrXgqWedhqDVe27WxN1DoD4OHacTVa1
yYQyK2Lzhu6xdpNVHyk4KGickZRrVipjjAZmKtuaOUJHNNK8lVi5CNW2LCXGC3kqc7xHaxQ560oz
w7lvQOoSZcekXm0p/x1xdERmEyIhg3AoMKj32VubxdV7npoNomgtKsXyzoDlf2vYLLw0aiS4i/nK
GFkl4PVQLe5u09VGdCAFZoyPk4m3c98i0yJwIwLjuC85vTenTiT1wBI0CkixbYs5b99xyxDvfNNW
aHfzm2H2SYqwuOhlxES5sYyO42hP44Orxulr3jAW5FcmwPtHFdfBCCvDL8t7lobGkDDG40WAYKv6
Gux8SK/2swnrieZLRIDIECpP/cWcA9W+wP8Pacgz4aTPnWtKRmdqKNj8xoZc/pQl9XZHW4e9BlRY
Jh7VFAKJYgee1Qe/DD3z3I04Vp88AirqtzzzMFskJqvIzVyGdXAOVM+evQ8kugHaslmYTwp3Drum
Cmkk85jBrm4B13OGqYE4GV+Uxz5sZro4J6gNgwG/ltMsNlKA9BPwNBritI3eJ1/4+CfYr30YynCG
zZ+KuN/rpD/XRZb8S1nkW4gzpc1DsNZyAiot769lkdVwYWO+/MY4FhUPg9i4nb/0SDhoocMPxKMO
Kp304vnxY+eKPTiytZuR5atZEY+I9505uPvvV+D/hdp696NaKtPuXwvw/w9La2H+p6X14//+Xx9v
P9ske/tzdf35Q79V17b/q2naSxnsmpbpOeKP2tpyf3WklJbvCSFtx6J8/r2yNoT41RIu14z/qK2d
P0prdF2/BtTi0jNN07PF8oD/jdras/1/fRfRcSNOskzbs4QlbXe5/0/FNf4V6csRK0qC+JRBiNqV
eRg+4q5m8xy0j1WU9dcq6uWtBPBi6Kvjx+UTJpsKCX/OlKkR07eBr7uq0XsrZMBnQvu/m03dHvGJ
fvu8pYjm2Tv5iLC9RC3W1NmPIXbDHc4ocewKxFfWqAgqnlnr5Y7qD2jMzMfed6PjlBN5pj7vJpd5
RabJqoss7+tYQYcH0jkTZMmo2Cn5NrMt7WeD+DrDGFhw2vVTQkzAY96hFNIkXOwsJ0oeS6QA5DKo
DcLI155z1HjJEDzcREEMnMKvoqcs6kNmimyZa1DXj4NwMqRjyrytAHsSypY1eHK8lWxBe7PgcefY
fQCtyyAhQICRotvGzjWVd5/wQD8vUlTNxT5lgwGu/IUwFn1y20mdRu3RRhiiOYZUJf3AlKuKVHZb
yomwJ8XOcTZsFrfoEMFOADfBuiaf2rh/Ya4fX2akrKhvWrQ2kQD4brTuk9/rn2M4Fmc6quK5xAVe
GGb44Ldl+Uwhc0tRIy9t+9oxDrii++2u5oTKAvsDE5yARDRrkO426ZR68BgQSVl5u7YEZOclY7BH
RAwNZap9tKYkiN8Vs/uKwqvEv1nJ/ZiIt0CD2/KWDwrvSX0DprQ5xXEkybgfH9nBnYtBh4+fH1i5
X0Vd60uL4v/oOKiUoRHcGYoilFDm5Kq69KOeP2LJKJi3XHIkbBumPb/ypiWgBpz6GO8ISvC/Dvkj
XdeSFwUMfYwySY4SIwQMiona2cDUzkMVXKkXs6vHxGYd1kayB1KrvxD7+uzr6qFDOqy4fLUECzxm
A9pyJz5Dvh0vc13A2He79LVjv5/XFJNsf5svqEdBt2hIy4RiNV8Km3/ftQgR4h8+W22JYZTBFMX9
8qHzCo+RKxyFfc20+r5s545XAd2KB8djiLriJCLQ3sIe3ugOxC6GDHX6/DDVM4SzIi5PIHAAHHBF
wgAiYOqQZoZEn6iIjafskDJsrDd/uo1yEpqQytqjVMPj3Ov27vODbuCSeiq7MBmGFjBuoi53z63h
+nvsuQ9TKNTJ/ONDDLfmRFSWPn1+9nnHP7821IgHDP/HMBbJAa7wPgnn8AT5MTxxtWxw6/mUOWFn
i3Xudljkcr1KS5lsnbhw7lrq+qWtzs5jmbwNthUCRRB0Ok51X6GKvSuWD4A1i7s2xBbMDQxr4R2Y
IONusvWhI/ZowwmZyWiaERHQ2c9W7OhdM7v17eeXPj80yA9/u8m7MN95c/t19lMULf4UxMR5+9Qz
KD26345BWdsV7Gsj/ganHmVQrgiUo0Jbe51TXMJ0KC4pObC/fSbziF5Kky3XdCXAjs+7/eV7BpfH
JiYCatJyM+9DG/zcnCPJtEkqT2VorgKNkixFcOeubcqnM9zzSrN+cEp1L20ib+Z+xiE+1PTTE4x8
asr0xvvjXv3HvfiF/SNg+g+3nqZLVhoBLM+DSoJ70l1fA+nCbpzi6oLsMrLQpAo+JaZhEcETFeq1
3NTz08xE49Sn1W0DheLSuF6zEVnJed1TO5py/90BnTjOxExUNcxme1LRE68WrmIZuKBUpuhCHivI
Xuubsl3OEubs5+g3yC8xct3sgMN0e/yVE4MFO6XubeglQSIWd+AEyGJL3YufxNF69sJ0HQMLIpwY
Me0pJ9UI8rSarV2N6Z0OmSzCbnxKWjk+yUAcIvQtd59fqkXJ9Bm9xhGsdbIPIOoxdw+SM0Tt9GyM
LSzWgOykz5v/vMPPGmtfhUS2Iic+scJJTlZBwBzKlD8+LarZIqoRsJ+T1901jStxGHzvxUectU5y
y75YQ39hL1feZWYxPMMhBMKUYVd1JsujS9SYzdlbGnPVfUV8tlbFHL6bC0HZImH9OvpNcts4CJb7
ru7fUC5W08aC9UvBalnTbexNBES63FS9sFDjmXBJYnNeTwaEik8wZA8RvWT76YRHp8GojzyCTzEx
0dW7HTLtUpzdheoS6yg5VpY4xlVfMH5fvuYmWpyr0Bk3nDVpdj+/tnzIygnPWcBFKVVGAY+Ghmdr
WIAHY0PU50zG1W3HiBwFNdKjtNpyeu8xWeX9Q2KbuP5cTDt9DClihezlp1Jlfvq8F/cHCRoWPNow
br95pJo/mUAlHjTWEK6n8unzS1Zm8hZNsl3eVN7N55WLEUZ3dRqvZG6A8eLza/4wIB5lQ7xF3MMG
ZZjNRxXIaecibD+0dlLcO0Zs3ITdfM6ITjpbXpPfO0UNbyEHYfR58/MDojkGhaJB17t8C+rsY9wX
5i3hdl+IbpKvhVWO26SuCRNbbs5ReS4YMj6iDL5heJBfCgfdvuXnr5HDRQJ4isXWdMxfUwyIN52I
+2sydOrJHOEaLl+3iiY6Mgip158/FdDIr1Cc9aemQ7UJec64dO2yjUDmO4V2yrvMYK3hjclrEJjx
VuWD3tFrJK+9NX5lh4wyv8z1o5UZexOR2zGqC3/t+gTh1WYhEK9b+dE14mpX+b3/4Cvim5i+jh+D
OOL/G44wF/S6NLrgMggTWV3NuYcZDITnSBi7z7IKC3twUdzLgGFBa7lo6iLSFBNZh+vcqexTEVXF
nel34NfsEato7uanKOAiylMeDlOkwydyse5CJzXfXJMUGK+aKozNjn+BMwyMfbkjq4enIAI1Hpfm
fLEpgzbdmJCQ4nbBE83onSfsb7I07WeyBY0NaPBua42ueCZawtgwZcEZsdSF/7xJJOzv3/x5bzP3
kBkLZAQNIswJS+ed41OvNl6Q7sOwjR5Mk18hH7rxw+GdyvB5P9KZ7xjggfWQKjylDC8fBptC1kto
MqccCEjWy/lqhK19EGV6i4dpCSyb5asRuneD1Wc/NSKq2E3y984GZpX4UfbQxqqBCWl1x7Lbt4Ub
HtF09ges8uoosrCDVWYBOsSjfyLXwdzrNlK3QtXOzm2C+TzT726zOoecCuoK4fL8wgJmKYBEcgUf
GVN+z/KtVunDrEkZpIcksx0HP2EaqrsHjwhh0wQVrVVk7v8PV2ey1DjTbdEnUkSqTWlqy70N2HSG
iQKKKvVtqn/6f4lvcCNuDRxloICypcw85+y99gRa+RiHNgwPRV794udLhFvCyrb7U1/Z0xZ5d3zj
BA8V1vSZGqpjm7fmmzAEx8g6v2fMCk2FO5nbYboLR9d9hEbiAOtouuezxKLhorWhPRbnbbVhKbI/
3OoNfHT+JVqw7K06NBT411bg59abyfxjoKqR+RB+1iWoNjRPzZm2b/oQTzpBAAP6bOLn5n3pzMOp
CwoLX2DdXjgsYkM0q81Qp+F7Qe/0kHfzN80gLk1UDq/VRFyc1ELtr2bSxTVqgJrlp27+zInon/lG
/XPlhi0a/mja/z6dQLicotzDU7N8SUyQZuaCZhhoe20j70COyfydGl3CBDeTl9Rt7LObZYjuoNPq
heqvXBH9JjXJw0wtLlLTk9UDBlYkXRJVHeK1nulp3p9AUOAQCcBwEI3+qCdN9/D7MC9/Eym3Exci
CiBn+jRFX/3tBdmEps6APRziTYxH/4dl8O8EKPw9bPsJEHuibrZwgw2V1HSRvcId3bP2MCEmwKAN
AX5BmDzZXTTv+qCTD8aEI2ZEx3orqyKAgGJ6WAuBGkvZoyAyWREFI05Ss3eW3ZeAMf3RJkp21ZnT
1gmE/hNr5nvmdJAWTFYHdusld3ASDympPSdUJMmWLk/15uniDazh+EO24qVP4vJOSny+ySX5vz0I
q0vUM/V0WcM+imE4NBZYNjRG3zasotdeBPifZ9XD6SbmmEZk72PFgmlo9eXnMLCiJCSHX0pUqVcV
2z902cpPYxFos1yVZ6STMOMa85pqXvnZG47w4cYYR1Zo8arCYf/78TplRBt5w88QsdglbRC8DjI/
lomZftkebd/exRyY42K4ZXr489/HFWHyMbOjByuxosfs1ydIksiXITSwwDK6DRJlvSL+sAiST5qY
xltb5vFpqggqKXIM1c1MaCvjKkIDls8SfbWIj1mKfj+r8oZTs6MZp9+nkbBfILVpj7/PUFatWiGj
a6Y3554p456DlXlqqjbnMs0laRHsPpFja4cZByHCFz071LZhnWRkqb0QtXHugljf1YatX0ogqtve
YxNRb4ocrVUmivhEx4zDUl9D2rCzAs5yn5Q3GhniENXoQOHlt+cuYkY0GZJ6JOjElrFc8Uo/8s+g
5PDDtORgG2P9UXoEXpVFkV+C0WvPUyDBcGOvvoPVvEx4AvxGutliRVxsxIoagRnYki9Jv4uhGDf1
4+AR42mR2r4JprA4ct16t7Ey//5+3iIVcgViKr45kc6hdYLw5cVQxhPRkS2XGCetxPQvZE93H4XR
OoXfereppgO3pJ3bnPOI9EOi5eJ3J53ne0SGwTrq7eYaGWUESrIGqUjK5KnkDV0bVfjeaHYD9tAF
shRmwyVPlbmjU6efLS1Ue9nX8lQSAnQgHSk+eY0yD4G06mNcsgBHljnj9ytoZJept0/7KjxbU04i
OwaVVW7OTPWhFzybTWTtxlKDdLE8/X1QE+nHs6WektzOyK+KUMli4/HDr4IO8jOUlPkBnd0TprPi
xfRE/qIjnSmoh546Zmgv5oz/jKh0Azn+Y9GgiWAio59GrTeOIFzSPYZb+6FTrN0NHttnmj4gJ8jX
/dDt/iPllfiLVQ6DLp3mVYVnXm8C56fI8++wqPV7DCpxXSpCUS3P6Dc1NNBVag1yV5S9thMjNbFd
lfaRtmq9F1MfP8w9HjtP5c6VKFD8NpUHllynAiSFcJneWGieStLWN5JMP9RAOfmuFWtaAZSIZT/6
zkZTe0zmaHjRPWB5y4e7NLSPAdG24ciu7bT4zytPfNjKam5aYrrnaeDg3lpR+qluVVzmR4IOdroR
qASKktHvqfOu6DY8hj9O9+JAMcaNQYKtr3hZyUbmAfPW0+CQa8CbG+31pq1XxMT1j61pd4/G8jcH
ZDfqL6Qpvx/7v0+wnhKzPkEH/H+fqBuvJmFDshyb2opje/gEuja/FdOSmMsvtv19+vswVdMjzrDo
UuJVvhkeXbMIgKeyS1b05UMprJfdgENvxtEYq3q8MaUbbwkl7KrwAu34+7FCa7sHJOmH32ddHE83
02AT60Fdb37/we8D9tETQrz04feZZjBK0z37JCTyymXo1HjnOZ6D/x6KOpkan/xabYMHKj8pYjjT
jCTQeBbSt4meQmcAa71I/pK/xDw1DUjYYDC88FsaAtvG9miPAmH8xMxXxzJ6TBHwr1hLcXcDcdha
msaNHLykgkk1N7gFTo7UHjGBK/h9YI6LJvm/v7atC/4R31C/EM56FRMMECLpJtkFTc8C6u9xi0S9
4e49zzAPPWaq1ogCHENptrVnWGOOg4+WpA79iCtuMxvhWyQ8/VTyW1JKMNWLA9I05GKIUc4PaDbS
JPCyRwFWb8/BpEsoGYcJYeNls5EJxPELu5NChVQdndCmyUQIPWT8BZE93A0xuOi0NsJEX2jXAYvw
gAGU9lyM5730sTwb1F6BSZSmQHtIu024C5IOhT8djwtWuKiEkye/XK7KVsNixIn9ESmvwJabm2SD
W468ENNxbduiPCQNMOtxgldfKnoF9tUuC3tfE+MWeDm68woJAUML86xysIYWuFeDJrBOCC1a+A3O
Vv1AvsHI+avngFpAnqWERjaLR2e8mPNsngppaMcxflZ1HR2TqFgbFBSnTFXfYB+SrSSjkltVwuUc
o52ZOY/16CWQNXoOX4txz5Z2tqOeetBTmnqzM2HoHLurPVbX36uFewnKllsk72VSRFuGbrR/3Jj0
ANkzq+zdyEZsx3/TpQ27EnbxpNWqOf73sKDxir71FwGLL8oR3PDCCjen9DAS8dYa+FEI1KJvogAn
JfRHo2ZrIvdAi+l4/qx16ohThwQ6NCSA6wgbIXvsziBwOqLC+aZPj3DNJQQgqx6z1FlTDXwpw8y2
5HGFK0P7J4IwPIUkBdKtyA6OSw+QuOf+in5xb8adcZ66i05zfDNZw+uQ0O0B9HnQjBABc4sSy8rc
K23IEFvOeLZHDBFmheZBV1jJHIJ3g7TZalzGSPOG6+9DrKOBs3PvD62djRZt6f5NG9RE9aain0UL
PHK2kAYHmk7QuV0iX5MHOzY8/O84aVrZbdEUPdZuTRHVJ+Zzo6AWm4XE74lBhc4uZVPmin0rgGCC
1Lo3Nv0/nSMi4bsAWxDrb9MWZfjoDfnJMzARJIC80IlUV73sscsGU/9YdRHnQX1LwrBLmjYiAG8i
Uqqe47Nl0zYmHwHpL5TDvdYd0zkHCUbF6pBqQvXh9es0iL8FvOx9seUqE+jP9gzkcT1HTkR3hy47
BgTfhtd+RuqwmkGobQNjah/FGJ+zUv3zbPWcphVj8tr4sHDt+YGepFyrsvRFnd0xO9NrhJS/JxSV
oiHZzOhaFxseeMASj2zFprZuCa13aAUzRYSGbHjuhcH/ZSCKnF5Thwi3S46yUM2l4I1NTAlnA2Fj
b4b7uo0Ad5WTdyrMp0LVJMDE98A1AX0BgWIz7vessBU7Nw853XyCvVvQ0SllRp+e4PnyjiNS7Sd0
f5abb8Y+GNZ5EZ4rMQxH040GAmF1DM8Y83BFM3Bgs5is2SGvEoBWOL4TZwhfiBrTV4pXTtF9sB1M
praHgdAaDMwg7b/CLQ56lfU+RnXI+wm+07HjcOskHA9JJVvprH3vcvRWnVvddJKpsdCM5qkinNds
6b53lms8Ay0nJ05OuFhz9z3qMe05BFGOJ8bz6ZOLemwFE+8l4sBDFtKXl4Y1fvxavjrK3bakfexK
B/n1Fk6t+xZzjloZsv7nSRN6V54RjZc4DSF0DRe9+eaa2ujDuBqJQ6WcAI56nHIFGch1/w5m3Ox7
ci9XvaC507WvBek/lyy51VFX+5YTkoCXkpnpLn6CMTjQQczp41WXuZNPem1sc5k1u2Lo9qng4sgy
8271Qu5L0zk0A3odqYL4p9FH9B2F9ZU0RepLAg82ZOth07cCSjiNSqeMjfVQcVwa8XFTbzWPzZxt
qoII7s7kLJUYDgwogR67VafOQXddiomkmdC8ZiXGWLJxXD+u3fehZsxv0YNedyI52nQSPG10NtJs
L5U3v2IY/oGqQI4D5gSEXUeE0PNDaaC1ysf+I0nZq/rkKY0Sd9cV4MhJvn2prWGnEe/Bvoizs6QQ
MonenJxWY++n2Zjp5a3toaZjl/ao6jdVYnSHcmysle5NYG0Cx8WbkeNItv9g81q5lMq+KmA4ufjS
aymN7QzmYFm61m0zOB9WEGMvHNUbjCznuISzC9gdTPma+q7i7K9j0MbhYr+g7mAAFotxK2fyN8lA
Y3052U7VPbOjEdTIdy3naUX/mOSMuNx4FRAa9mj8CMYSvh3om4LuTj8+14qBFBPP7yEFCBoRbXGt
2BBEJgsfEtW8MxOVHeIZa1jXYaiThNRIYkAiL6ifHbf9mquQcG8y3xH9AH+C8PlEB2ejtwy/SsF4
QbNlRc4iCXujNaCoQe61LSthUFfjNtRnq37MILcNMn2DavHZ8QfCwrijYg+2WAXPAbcJx/FwVek1
ts/Q3ThemWwQvIyQMaZNmlnZVQ/tiyB0wRcDfgzsD89Gh5ZuEPZRdK4FtX28uKiB9/S9DPjxGHA7
WsAY5Fap7WDhMgPkkiHWrTAaMCm4ICfr2iI6zyQljxmQj+GdlkWdfZi0OjFoa1iCwUWF0Gzqj9TD
sJ0SfQan3sEpGjcfDlnpElWwj2XptUeHcQRGwtki+OcEZPOUmbibaQTcn3fP7nOCLuEB2xUvDssD
+DYSkhI7PkbFdpAkLZqEtnP1H8kS9aPSe3PpP61LmPm+VSj0ipGMd9ZQvRlZ4KzkmAOBfPC6qDk4
8DBRmBoH5GT7RIckEloiW1umOleVvFO2qr29H0eIBDqLDEo4ECZ9M2+9kFgfM/ibU8HHueBMliWb
JJ+JD+o9gDiN2CHac9GsMXTGfdu0aB5Nb97IGKlrIGAshVVIVHNe3SRoA/IBdcK2sl0t0F4rEMb4
My3uQcd8jvvpm0aHgvSqb+1Ucw5TmexoAnKWyupknaRZcAqiapsBI9qPfbPKpx7BYkJcEuqug8WR
ZD0rZvnxoDatHYbIj8Qjnd9kX4qE5LvOOMmaYK2maQ+iKNMVNbyHVr18ETVzapowyWYYvslxXQJD
8dK3pucjJRxA2XYOh6rsQZcMhJJ4h1/EPlgDdG/ccOBCCYsMy12qytea2fdDELuww0XjrmvZnDTk
Rmsnimxsi4F1rjxZb/PWeipNse1peq07fRop/Jxj0Fb/gLFX11j3zm2VvxeElz5kDSRLiFuX2Uh9
hrsN37UUd+AQkAKgofWODB5jk8un06Nzy+t7Scfwpet4ebLS2oTimPRTwSxR9zaFAL7kKsM9lYpJ
h6WCbRS+Slto5ErY0qeWTADquOypDjHGY4Cjtu+Dp4CMHBrX3gEFJgZUVif3QyN7+dQJgie56vHY
Fh8jQhGIIKT3SAgOBL/tihis1SD1j6EEyJQt1a9IyNmNHKYJZncIPTt/zvK0OHUKr6RbOvIxSept
aNjOraVpsNJr3D8Vej8MEK7no54L/YByVabGERhJfvp9UMWfTuMuN9AyMWFz+eI4vwyx81onMxwc
SuLCwHvQ1QVxWcYddRvgb4AM21ir7lBf5yN8ZLUfUi1+YGYuN3ET3o2GVT1qdRejtIrWc+eQlTdA
7dQteai7cjplRUa6ShLB+u3OtdCxyTK25IKvTlqtf+jEc23BN+MnK5lRAcbrNgSilCsDntqxfuht
DC01jOlFwLaxybehL5XT3C9XamLPh3+9d1h6NM0RUERf8EjgSu7yPZk/DMqedd3CEhsOjT8bTvHE
BVLBpHqa4cgSSGowilTOSQtA2CqZdkwWzENXgy50E2umRnL/YH0ksazbFFV/i+PQvbT2sBdz8RPb
oY781e2u4+R23Ofic16yfXMRn3rP+Oy8nnxsoSjje0gkRFwjgYu4z7sMDfSY6A8BwTPSHL1TYDYX
ULhgbAsXhWk8/cEIRHk+1tZxSKY/HALHa+Op8YrPtTqUAfabqbVGQsvzTeVBvRAwNECazWS8Yyrc
Vo9NGG0ZM7lXGr/uNcGzu+qiNN64es7kWW2tGHp3VqGizj0PcIXtdps4LusTON63xe1pJ9yDjKmU
u/ZK3+RN9dmPeR2SDHiIigl7HAZuykruEaNyGuSAEAdkiIjo93dKOGfQM44rr71AjdvOhUckNaoT
3wn2yKEIKEvzfF/WMcqU4QW+lXZwJNuM3HS1DeyjLyFwafMtplH69PtQwvpe5TQV+D7O0peUnx0F
md+GWFuz0vlCcOEedAd44FQufdV5J+2WsGYwTjl5d1NMKETbEUOv1LmYb5OedLc8wF470nnICL4+
Oip8Qq14HeeWgVMbrPJu+uqSdFgQHTfHnUngHrRw3RsgDSSk9HFgxbTjecvo9bMezGIbRVR1SbWH
OvWE0Mo7zBPbGE0Si9KbY0e0Ks34KozuiiizPTNy+Y6wbh+IsNnmaXmWBBjKGkJLb1j7XBSaT1gn
hkdc3TTZsN9avNVGUGA/oxHb1W5ycO7k8TCWzuRDaHOwI3LtgOF7HboINuz26qGWB+damj7TS0RE
5eBDe+Qs3ScPdHnwfkkcpwjURw2kfBnc4qTU123WgIGrIZv0EJbqACM84Wo7EYLKcAxwVW6lGvxW
GQJxo39rwd9gMo83TROQuDcMUP3c4cRsYq8SDUqrDtpwDDiNKcyemLkOJtywyAg4fwZkJAwWXWbh
ZJu0QL9kIyhNE5MrPJ3J6QDzw1QGG4PiUu0Vd2yNVTiARahnUCVzfOshhN01Uux1ZiKNbecF2Mv+
L9QHKEKCimrOIk4DpJyWc+PjxX9zplI/cI3qTOCW+Dp8b5hTiRnWkW+0GiyUgKu+go6FOwxQ7wI7
8/rxbM6kOU0Fw05GNFtDA7gGIJPvE29bTa6LrKhJnFXPnjE/CNEwWqc9zkbOsMHVw12g8OfP6k7H
MThK79R1ZXwqnGE7C1JDqzq4SliLq04rWUVj8VBiEUFPE+/S/gO7RgtIiogkYAZwVBd1c9efwyrC
MFIRR1e3pwxjOJGm+OECYioxe5xQ+PI/C6IXI5lovBJnlntaegiaxX7Mzzm3JXlOVueuCh1Lcbn0
QpjOgAA2veNUYnccvSrZiIpi3yZUh4JjznwEG28hSlQSfWjoJdn8KiSIECiD7Tq0eKF/H1w0epsy
ZqxkWAtNqXoqdPrvFJaUbgH49gFKxjDAPRvSH9G3YFlruSbf+FT2S9795BwZIu9S/a3skEZgkqWh
lpKUsBAgbMdcRwwPLSKqGJwDbx5d8Pvo+0oA2ONPEcT7dOaXmqJkWiO3fc2xD62DnuEyrCiWv5G4
0SPT3/igMRHgZOsV6wKFLiI54XNWoe5HT9NUz4ErLhUqQYTWER09+dFo4S6E5LWm1wkQ6N2dAb8D
o2329aurxL9As3ZGbEyrOYePzEb1ULa9ufAnn0ypnsoO5CCdeKtxdz3huat6EG+aJKmBd3VYSSHn
vWXYu46SjaZVNa3BjMNX6aINPbhoa4pLnITle9uT1YOHa03j5AND6s6L27dB54QKaCnndQai8Myc
A2W4syE97F6SXYNVr8PFPjEJ16iHCknbYDPRI/DRx/D62guxOeAmzdJP0N2AefB/AjL8m7n9Kgom
eoCNK3YjFTN1IJ7BBeyc6zgStP6Z5i+nUbfpN47Aa0DcFQDz8OCOQI8LxsDorvX9IANwG+gPeigK
u2F6D5UZbwIN+4MSEdaKKgmfFu1gHb+ONm4m1xb1yXHKz4YkSA/SA+VXva7QNa07E/t9ABIT5F61
S+gc9CUpVDAaboaWX7LOFHtkV59ptMs7MjAH7M/W6+CSKzNAyLNL2tiVQOlCWMJ2qPGYYRmyVzYL
uFvrNGzThKwaLUOqMtEW6XF6nl2Pc2ma0QuGsf63l+X3IMxhNwq6xya6T9I8tW3VDJ9RGH16c+E+
zxCSCtf7wZdsEZdJuFJMfe4lCSstTUZa2IYvB5pFnRHELPXVwYbEsW30/BFpvn2g+/GA0wOMJhwL
uDWVAkrLobaCKrkfBD7iJXcWrv6HESZfeH9hsY3SOYIn564SR9OYFvoFAa+cqz0Oc72PfeUvyXTh
mpbIWrqMAOmwstRDd/FEdxNswxLq65P1m4lOyLEA6TY72uDnNuCtqG2e2yGdtmPeqE26BBNpyij2
mQuWnEDMeCGUnt1+BiOROxpUFFoivxlrqr1HuAbAIUyvfaed8rLuzyhOSDQW0GHSBVfTwMJaUSFW
oF4RriKjOXhuBcYy0318FFjgqiXwBySfakbTD1q33IoI3afQ04e5xTabHq3O+HKJdPeJSKU7m3X3
Tl/pSTHtRZX/yQmy1s3vVlPRjpS89zY08gMUBYJBOA0R8oypiN76MZqnlzl35GFqunjdpPYRZ753
LabpBYntCUfamUOBsR6b7g0F9H6qKbti84Uoiu/CkN7RjGG2gNfdjXl4gFCCcbz/StgZQS9Tngio
Q7ZtR9tQWiA2GHsMsr0XusM6yL6OMS7wVgAbVxzeADRWgdrVHhizxkD45BCwwEtvbUNAZ75ym5cw
cayHqbtaHkdrQ9h7O67DtQ1zjrT7vNlorriXzUXynlvkuPtSEGuN+vBPEI6AmCie8wlS57KjZfOf
ZOwvcdp9MokR0C7KW1MSvqa38dmgveLbZnxuxBIbZuWvbinT7WiKux4b5SVUxS4w+mSNDIjTNxu/
O50Q67Ildxeh0FbUDjSTOG3vYlErw5EizbszNjWZXOshGPdIeUnLIZGXqiyoCbef3pPGfR5G8THO
ugOIaKAgIyaarNQ0tCTdc4APuCuZ9DRYk80OUCnOpKNVAZVo4vE+2d0V6yu1S/OjxvhN1QTMlndH
q1ykJOY+q9k+FKki1gzHFZkdug1AZpg1DghW47Uh1HsZwrquk+pzgFS66WzGoynUIw6SB6shGROJ
wrXVD8wy50thuu/jwOpcwx0XzkA7SiF9IAUlX3lFfmgBdeCeY8cjt/w9MlGNT0u2cxqQz2J14aZD
eMWPR1BZLRmN9os5lvXBZqQPFiPeu3P/ERIID6Tuy3WY9YwuXG3IVyuv194jDDD70ir/2NrjTF6N
WnxUk6b9cRMPDkxA/nqS850CvhZTk74dXY4mSY2OJP0KYShrZS93ceJdMt147IV6rpvw2ndHvcpJ
L07an66H7TNNNbzteissFHqN9KIdk6enqKRJtkzjfaeZPz2DuxmOKTf5T69Uv9fnxaAHTqg+JOi8
tlZo/h1Yy6jWdaBqlvvsTcZraoV/cPIB8LPbZ4UEi0uSiQkMRZBfKvyyktZi0h99iSho1rpr/QmI
oo6iM4ayz8GpX5jNgAqv+h+vzZ87ibyg0LqvYrFw1Y146+wOH6ItwRk43V23YOWCXUC5/TVjrKNl
E641rf0g5vdP2qdPqNJN+iDipy3texF237KdbrFBNT5Aq6h7gjbygCCZTl9DZnxsFNkYuBS/FLDK
lTEY0Rq4/KPV6pTWIL4HALHKTrEAgEkjTm7L7PZe9QLhdcJ8+WnsnM/cNO5ICx5hEnFOzyrG5TWC
Vdk9FhjZII6HT25u7GRkL3up6DdiNruVoxCQOvpXFhEnlPQA+OMIwTu+tCezMhelrup3lVaN+15w
zjMtS26mOvTTuHrRVbBPiDRZDTG9oiSKD2aSvy+bVpr40os5/xLLzJDoxQ3NfTtPcEnn6AUeRIyU
gDHM5DwndZafHbBnExLBWstpFRXBlbXqkuAmYT5hXmwybUvsf+Qqs6nn9o8d609e50QIYeOjOU0f
lDCoROLiVknnzarpR+iduibakhfTHArDkg/4LPa9e+dHnkjS6SfnRUDu8cNY+RX15xaaGEeuCctn
OkcowT3ALraIPrW4Z+ej8+i64sgg6XvI2phxWAw30S1oQRThu20wXyVi6ltzhnNce9GaZKuPhMZB
p3usK216L0nBbLzhbOayW9MSizeD0Sh0K+zGSwPNyMhOV5WyVwEEVb38h6QT8UVEmkpoFhzA5ZaM
TagUg3iOXJQKSKtJIbGqhxTXGQwbuhElQaNMLmkg6RXK5bDR10mUPJcYeplXuVwCLaPfWTIpbjA4
w/GI9RU9JwI+PPMzseG5wgB/we/AQcNLLyKVX2qC3o3Wmv9KJnaC7uih6cwHWFBPNWBUuJrmaVlb
CwvsZmmrEiM9viBE+AGJinxMqzxjg8wRHiNn/7mXLJ+OO65pOq0wBh7rBO9KavVXo/qUocPiSwoC
aWHTPzRR62i5cr1IgjOdn9OewQy4lWfBcLToaS7YRPqZQTSyU3NtaTmD8JGMEOZZ58Jgtui1xTMY
UOlb1Qd+nj2FFXw5YzxNITFHoYUtvswo2PM1mc/Y/3CtcvlX2rrL+gmAKGubhY9D6fFrh2CCGWy0
ZfDwminL2Cp1VWHY76QkaG5q/taNRoNen1eFmb7ODpoXrrudoVhrmXJtxyhmiSC3nUBQz9yH9Yu0
USdp/fA5CTPZc8mcUHXVfgAVJnBlsSMhvbmJqa32eS5I+CL4tjV2uW2IP5wXacykhFgiTeZqqMZ2
QZiUJOV6u3ROuh0deHyP/A5p8ypd4ItxvQ4aBYWjiXdBUA9r9unqhG7LV4kZneu8RnizaIhm5wiV
h54iN1dcy5nB8ZyjiGrSU6VP70z8di5oan9Yfn6QmzUUlhjWC2qSf9WIuq3Yy5hgRaTLVPHoFkcn
0x9iJcWDpcYLlgbO4OyRa6vlEFo5pHMk8qGQWEEF6OgOlf8Qpeax8ci0iWJ0Q3SaVhyoKeNr08fZ
+q8ohp3Rq+xaQbHujZzJl26ToADghUZ/satA6TKQibedcDq/8PJ15OD8FRXMxegskeL57j7RsuTI
JIC3HXbEVGke9IZ+3E8jM/FCneu2pQvUGS8NJPodPBR6cE2m8CmU4ynNKgL2JqTjhGSjS9L2MfvG
qpbVM4fX66yQy7YTep46x0YXBaX3BIoA9z5y3bWtpletYHqdWfo+w53HntYW/lwlgjSunS0kqJZw
vs6j6x5Dr0Q90Km/+EprxpuIc0bA8w8Z57qFpdRFdfbauPfKhpVpGtU7Pld9m869fmkjitu0+Bsu
wYFmnJYspTzgWaL7Vy1TzHk8aoYg+K8BQSdae5c6iXpcgsnCwURbV/ZPdh8ke5G5yldRdY9CQvem
oXa2To8NOApzTFDmuLajpvNhD7mvgWHAHJ2gX/w+RcQQozTSF7kVowP0njuLGqWbOvWrg4UFlLD3
OW3wVnFo1yJcUGMHZjQV2Y4br0VLgJEsRqtxb6fPtuMszJTF22kzGW6a6BxfyhKQX3JOTJ5MprNp
tXCpO4t5nUv1aGTa8JBWQM9lnTuXuYHjH0f4j/OaITa3JfoQFA4T5fA6y5x2Mw3NLUY4voMeUpyC
siEwaXBSf3ZekmbEDGCfHDfAIpjGt6zHWeRVT5Rz4T5uSep0ov6o4uk89AbQt8DByVLLv62DYMdU
QpAL0b3lAygmJ3yaTczezkR9jB4hRiS/JyoJnX/5ZmfcJXkXESvD4bDRJWoIz3iCIuBPI3P3EnU/
wO+YK5Utay7IZ46CIzjsr7Cb2jXgro8qzGGaZTnMXwWG11wuBYaKwrs6fdisptCl9bjoP0fpFT6Z
FJvlgBEp8RUU8qlRI3Dw3HbWWrPYMVpTbpnJfbKK/4UoO6wK8BYrkr7646jcF6eBJW302M/DG5pt
/tXofXfsKMhxiLib+3mbaIWzHaHcLlCjB5OQHIX8EwspBFZiVMBTDEbOBjcxa02jdNvFMJJ41TyJ
Qn2o2udkbPnyjjfObZp9NX/ndnHVInZ0vcBWFzPIhqXsDj1ktygPdg2D9X0Ea8KnxVTPrn6QYeSb
FpqBfr4aMO9uoM7SI5Bu4ht/bG9sN9XMl7RqnfTpz2DgeOJ9pqskqajof9Aw9EdAwTmMOzVDPI7i
BoSvY76VjL1Mvb0Nrtw5rAtUIPzmNWwSVd+cJaIgyw/Aqnwc4tm6Gin8BdDwdcUsx08C5uBeoD9p
luZ8zvq3auPvqLgXArlDHRDq2Xs9HSPgcbY4g8ognES30SUFd9BVUMRxRA6JRy4pN66Q09/JfsK7
tksBHISj62cRwSScFH8MiOdlnL7z42/a2N0yVql6AP5tz+IMEr5b2yZoTg8cAwyOicMBoIoovqHb
DDdlmJANEriHgGCtVdl2BFYTz1ckCa6ByKJy56igw/oexXRI24Aj06QQinFBG2m61To2o/Kx7rKI
hBPvXS2JjpLIVnuAplLV4YXd6VxrAwjDiOSryfy0bOieyICBiwETRgyPiSRf6nJy+OoA86wC8cpc
JiSLsT03GXm7QYQQ6aaFxWbClrKuQILSVqv+uBB1UfvcExvjWh42DyBbL5NNxwY8KVC9FlnW8vI6
dy3Dz8phsYmJOWJPY0wwEdZoMJkcp8/GskEL6/+yhUYXucApKl40XX92jeyx9ZxiazBEcM0E+F0j
3/GYkkZQa+vSg6PseN8lg6QRvzjOWMI5Fyh5Qv2fKChifaEtfom8exhM8Y+Xi0wwNDu6Z9JoZnbo
Td7/2Dqv3daxLYv+UBNg2EyvEpXlIMvh2C+EIzO5mTf59T3oqu66KFzgQLAcjm2ZYYU5x3SDhs6T
NLUuIc7ESb9Gsln3heFeKQZGsgmP7kjdAub3YOSEWI3RBPzM2BoCPqBDA95a+S6KfhD5U56ZJsoj
pREaTQ7TLGALZTgzk+Y+ra17RJHRZv6DBPJH9sY1S3oSwhYgKXpaaBmnEU06Wv5VTPIVKURwWGzz
VONYoOPnumejN7NS7SNidcXCxIvWZhUFqaN9TE0z4J1mg+eVl4wVyX5ylAqmPCRAvLVv51KVx3Db
eC0OAB9G/BR/wrcg8yVGDRZyu22K4t7rpy8iqunP7ejBRPzRmJfSYnCBp3pLhhsyPCO/BzUX5tHV
reQ9FPp2g2iX7IT52DXOV7UUiCEr0aDUeXUprt9RjlJyOvgZydlt0YmX0v0o5d2EeapVxmnq/D94
gwt2VSZH6vAQV7q/9guwIA6c5tl+wqt71w7w3eEX7yThhbEZ/Uyosal10VogWEDTA2rHaN2dbK4Z
bKsV4NsMexY2H4QwHQ4vz0XAFWvfVpyUWwgCUGxDFrqqzY5D199XWGqCAaTRKlE92WNCwtofH3N3
uZOV+UxpSVnAoPgbadlN16vz7JpvULyClC+k3sdvOLTIcUw8oOHRj40zKqHkIEtqdOYTq6jAQx9J
Y9ijdGfYSQUWCaZFHaUgsrQeV2O1rtH97dD/P08eov9l2SFIelhZmueQJ3e1QRTf9D6GKYUnelUZ
8K9m91VBb2oSxGX0B6+NHz9qI8ZBG4/QhDFq5y/PYobvIJnfC+E/1yocNrlWncyW1Aa5nCbAgAeA
ATCu1RDhG5HeuRrINBuZd+OQWbImkNvYNfsp1xNfodRfW8QCa2qWeh+xbtM060zHR3NkW11QwvfW
FH5ZWQEsljPIWHGJBD8Rc6pk3RcTo01jvsYQsOMw+84GXgAwz5x+stiwKD2EEPwB+TA2jPrw22ye
cPJfC6U/FmPykjBHcLhk6nH5jHeZfb54S7OpvZu0jHtDMbKODD8BEzxU6AWCNmtI4IJzveqe+f+n
Hcq+C4K8dkKxTTUv0fXutNTDkQ3F0p9rRJRgG2F/T5t0YVL3UBxROJgwyb06WFq/fY2xHO2YfnWi
3jhO3mcrtRfLES6qKMXc3CJnckoZPPlLez5zesfDNZLjg8AwwSg2ZZpdpHcFxxoT0hbAvD4GWsEo
0pMDY1jyykzn2RrXUicJys8xgvhJ+MHNy8e+OxFFK7xvNsI76c3NLqt1ANuy2Q0xcmJnwNbu0HWV
dfeqaO1NO0J64yoY4VbMn14OWL3ShRiovYi7wmm+aV1RhzfmTg/7+9iJLjKO+m0yMf3q49Sh03WC
MbXaNevunluFS5og+Xh28+TL6M0aSWWYko0b509oJW9NUAAkutCoxTVzFhsnVjeypqwAqszpV28w
00P3km1a2Ic1pt1ioIiKMnCqHcaXwDT74iBK+6mnrVmnDdJgrpiD7WOrjlt0b2qX4vbWQ5RsYkDr
MakwW0cckUhHih833peCC4x4gpw2kvBzyOrxU9Rtt/VRJDsChSeJJpITXz3EJJmtalrpIBQ0o524
agt/nmG9WUdfpZs/UGAZJgIb0TusJ4h1TWZjWxhFGoBiJOwbKVGxTMXIsnvMRfqqBNogtUTbwsw9
ORiT0RwBVevHjEznnm2Z2FmmgcQ2RmbOen0t2MQwYjPdbW0Ve4cDh36IPCJ0miSGEHZs5d42U9kf
wDUomaZTmQFGq0Ltjix6MA5F/UeHBEIdUcBHFWO5ZS4cIr78VGFJc+rCaZMGOw/Ei6Q2hcMQeITY
ryo9OhHO9Udvjcd0Ss8+YgCZOfC1dCbt4DwoBimWppZzbeiu/Qy9yBz9P14gGs4Pi3DvLARrJpqZ
rdLjlJbiaBTeo1yIqMI21hZ2Q4mLyqz78WYa9B16Xc5WNby0pSi3hQVIpEC4MGQPph49EEBOIYYQ
kZSd8MbW4NPL8LUH0sUO5ZOIbGdd4DZkbkmVQlTftmoZVTcN1+he126yXrUb+vOVYRfHIh+B0EYV
zSlFU5iNxkaAHEXkT6KQhXcPACnylqIH9WZfGBL1JEXmh4p52zxHL5MqbpF7orZM0Sun/A0rEwtI
JWiBK6InQFG4WyHBtSq3L7eDGZMH0tAbo6JBJYIAIMVFltgBKy6gsuW4KfPlSlINyM8dTEsaDeiE
ONebucbxOf3R6pI9k8rAKYwbZCQtIjIjDPzehamHNGicEhet37RLO2OvRAPnrs86CHLxETDbm5Uq
ue1lXK9R6jHmzt6zSLvGwr/g6+g2SHAJf8QSK2R+TjEzUvHlDrhqmwrgRDfM2se0H8tEBeTW9Ksq
aeGTVMt02jr7QpsDk6HzrmyIUvbM6MZx2Fh3MDRyhihxG8qb5VvlsxcA4W02tt4hLitabgMe/ZRq
5nkdhbWzmyaf2tGaw6BvtCQAYxDU+fg5M+g7uyHxo+hUCfMa7GEdF9/l4rGYgNsG7K2GIJX8wINh
7TS3yA5uTTwezBLBmsoVQJ0ReuUGXYdW+inpz9H7VAjwACWiBNj4SLmSlqNSIe0glT2trhOi0xWc
aabmKadsP55q2IurVpMXrixoXCN3A0fRW5kJ6vLWaexNW3KNihkl0NafsyL9U7a6jU/EOHc6wwD7
3a11HS0ouLPKfoxj+cz5TW/VcKMtWDCm6KlgmqmrciRxa6A3WGtsuLfVgfZG1tOMvn265G7G0Mv3
8RzkqFBDK6BreoNDwLYkg2jr2LN3ihj7rxDc3kWbPG+ZDlbk5hax2R31mVmbJvLAsx8c3KRLFNq3
kegf1oSi15g02BXF1Q3liQnIxzx7P+Hs5uuKA3ljbyyvNI7YQEgVV6a/Q5aAf2r4dHu9PyLBfPE7
n1Bde0CLUObLkW0FswCZ7yLX8ZJn9vj3cW38xHGD67pCfM8QpGfz8WdK5D7s23qVIQ8ABgZUeE5u
vOmPm2vufWv8JH5f33okFRHN4xHIAeFr1TbQ4rrSrMmsSK4aNMW72EG9a5GiARMeBXXeXPnL9EGH
KcgT9zan8mUM/eYCgI3UqDR7aO0RfW9KQFfv8sIP79LOT9Z0xziIPK/+U5kI2y28dKeazQ7D7fQd
3znCGw8C/zQQt22aDCozI3zWC+ZRFuuqTVy6byo29ziT3lIKr22R4oAxwlrfG/b0UhcjxSvKdg6E
7mfwryrSsp1BVGxLoNsdEct7uGgddiKKt4H3rbrmXC1MztB0usD0jC9ffiWE9ayZBKentuKGUuoL
QwEQ4cZp/Oe8RG4OgftTA3VfOhC1o4pj0lT3Fu1pDP6JXbZoacRQ/cWIkoJhbAX383CvXE0cTNc9
SqvZPWhJynbWLH+tPPtyiuiETflpZOhcYn/fQ23a+XkItZpgBYRMqRfgWHHsHhQN7QE+WBKIqiyo
kzEF7j4TfWH+EaaFeU9ndzRF0burjBszLY7dFI434N0LrO24GLvOeMRy56xGm79wU7C/nA1/K+mh
DHZYrkvrZJV41iaHqR+TXRS+zmdd9w9dJ0kZ1r+4ababhKoGvRvwfG32GSM6BkPqbqMLF3+0aez0
PqvwjHjuCmcX8VPakf0Lo9zE/onF/DMCyT2q0t9QLc+nwkzZguWxF6QuhVlpOcwp3ews2InhjG3M
BBFD3n94ectMBdvmmsUVG7jBry+sy9FOaKDAIS3e8I2MZQn6EOrYbzXZdducvmYtm4VFPc5Mfs1d
lDGpNODWELpUsJHWCgTxCPVXU9GdE5vQUcJhA1V7N3qtf4csoBqHiiAS9rphnsZWM9uWvrwqCYk8
Fc8TDjGtJCrbHb1sSy9srsR8REfwPvnwEbLmsQ9JDYhL7v+k7206gscJctqTLTIEaMz6ao6D2V/S
m/Jpy5IAMBKuoXQqfgy9wjNgcB4NNRdxoEKIlmjcWqN71Ab/NoyLwJzdZxb6867SFpL/3G2nIkWo
o/KDTvWgZ8mX1Q1IFvIDK4GXDnZyoDnOBjX5TZ8yzehc9Et4qb2NlSVjQHLzjYkif5eH01sETWot
IY3lOreMmiz2OQb5X41Lh1kYDKdDsgv87mB6nK/oatYOCdQjuKSDrqpv1RUX3daTg63NW23hl8E2
ROnILK2QBNV5OF2jRAauV2LYHORP0ddtMFYore1xvMmH6AbWA5HWRfII69IozaccJ+lD0lxEaOO9
wT9DbWx/ItdCvGXfpuPOthcEGxPY0djXkp2bZve3aH+xY2fZxsPatubKIAlGf2q6IiiIE1sbXNq5
AQ8UwoVusVFMbKQC7T2JJyhex/iptMkt1MgcwzstVniLsaxE87yxONQmtNpg8BjnDWxdOmPDgNI7
zbgCwmxTDQsSaAwvcJlL6sv+XM3mvZ8XyMdH9UWqw4+txZwm87AMVsR+6hM6Esu7sqQZtr1LfE2t
r+fGf6tq97U3M2dlGpZ5bTAzJ3S3a8z1yZlVXLPt+pjcEHZERvLaufoLhvCTx7IO79baJQoCYVVK
DJhyg6wgs77pkmWC0jEvWbYEXOLH2iBaYXqgbt97UHKTtrq12CfMWRahZKofB31iIgXRjTthiMmL
v37uhd+D7wIWHQiGEhE2Rfq6GcbKbBNMEkH2Ldv2RfQ1XPg537c0ngGG4S/ttoE3CSTfAxBkHCVK
sMOobsIsvg2n1NizQWZ/WZBIMJVcVUbPX8mpxkke7vsZC4OGZKVokGsLOQ3BZI8tYecl08rJ27eV
fZ838atjDbej9xwaCfsOrr4rwZYBK6755lTqIUu+qXaQp5pEd/QewI26tC9JIxhlWvZ3ZJDg3kZH
DyMb8idS+nQNrNhsBV2j/iQhHYZxNoEjYmJXz61Fk0wIVtT6QWbNdzDRbyicnvSiYMeO8DEiKL5M
69vMJK19eUnSnkFgHm8sJ6aAdtl2NL2GiBDp+KxbP23ccMozm49BNeUGY4FJmd/j6DwybYPEl2/H
gXSIfEQrno3lZ95kZ9SuWNyZiEzANozW41i0ydpuSXlryrM5OO265eoemA4dGpI5XpQSA5UgbsTy
LZg8XPfT9ilFQB/EJeEkcU2txojf2amOPswsamyQml6vkADGR0iqAZGZ77lp9QHijRFIUQRyye5P
+TBMu5F1Nldjf+OgY1sx/bzrawSkZHFuQ1Edlw2aW30u/yzCEEkeeMtdZk414nSDiCQE70WPlE5/
yUX/gfIQnK/Tgbqgop9CgDIuxq7SmDdggQmJA+y9TRdcVxTDlgIritjEXOghNhNeMtW8hL9YO+qI
Fwz7IR/b+qBoEJU8Jghp76dGNzYs2tDMjft8wKTgACBbgbZGjZj+zD3HVs8Ltyla48Es2E/rCdqd
GGP8LC1Qwk2VsJDhLMjI6AB9g+l6tOmLYGOfRZFrW8JXqmOhwue4YIj2+7EYtCa2k+XTfh/878Tr
4dk6HRe23EQP48FU5owvlv8xyrecC9d4MXUvQSDHdHnrn6duXT+Y1vyARrhf//NT/H5qPZxyYBCH
sHKq45z6d20aTdtm+ZFE01XHLPfK4+/TNsxHNt8FP1d1k7dMi1a//0MF1YDoTeLEmcDgIG/zvx8i
GBCWsQh95bgYyTWHD+gmpmKTK8/v1/6+Gr8P//xY/3rfX7/zf/uc39/yn8/+b5/y+74G5T9O1OWF
/9fn/P4M//rO//HZf33rf33897/451v/x6f/t+/w397HXoGfxzE6Z1drYvvvT8FjXMAp5qdFUYGs
7p+Pm6mHR+r3+e8PJdgizlxG/+8X+32rKEb/798W72za/kbD/PWL/8fX//Wl//rVfp/qv9/kr/9/
VHOx/32R/vo1J2sDaWSVRw4gjWHcM1e700ejAUFB+16kyVME+2pXmAjS7Q71O7DtAdTdvadN/Q7X
wjOb85w+09v30tOAML31mKjWDYohVtSoKIyfjAkoDTyqo7kJ82NKbzULryVBbV7HRoKtfGaTicLZ
tobF3OvhGcdky4bl5Oq2DajQRa6oI42hV9xbekXVUhFY1Xu7THSCcARWD0iVkQkohYSO/6ld/FF1
9j6q5MeCBcNo3/2OO5XdskN4oaC+NZqEEmuMG8K6o6AZs5espWoouvErMzXj7I7OoYrmDtV6amyj
r3bqrC3TmpZYytbbmPiad4JAHsKt3RfIU7T/enPkLmPdgID/Ue3YHd+jBTWT+8QY+cYnbWo/jB+o
/xjMTdVd44v2EA9luvMxHGJxqD4H9sFWP8V7gJKsYIahvrUNWNqltDcR5y+ksXsc1RIeKLuozBuj
Lc4tapWu/XAaTtoO0+6aELQRIkt300iAc15z6B20kEO5yC6GqEf/bu+NdlFFxCOeYNsVm87FwWjY
OMP47qvGceS2TtHTDq2jFuM+PkaXuitr0G+Ps//CVG0CtGF+RBlZqkxtVnT0IzErjN8dlY7Epr2R
G4czx2SzwZqGySh19drAmxgMKZxeIGhgup2tl1vfahZB0rnVdSaJN4/HH/YByVOOPCWYwKZR/Bmf
oYWqvxsH3A76czPdRb7TreMYK2hojETRyvtaxRjySC3csR5N12Fy30MVW6eVO5wTRUr7khKTNqyO
E5dtco/5czDoVMvzkOEZ1nX/DQ/jVy20n8KRZgBk7lS7KEJtV7EiIMc0sEJjJ3Bo8UIMGjJ8c1sj
D9f7iKVbTTncwR8KeqeymAFxZBmmjsBFJZ86O8ejTIHfZlmggbRe2zYD+ZFoCVjBjItqVxFNzRCP
4+pWaXLA3Cg+wMYdZj38gHg7bKRAwR0nH0ZlmwDQNaKyE8mXy56+nqnr3DPC9b0rOZ1eMKKw3IRM
JW2XVjDJAeLWM+hO/CveeqpBoOdzbQZ1R8tdpY22h6VLf5n75gkOOabWlPQde142Lz1togYnfyye
aYBfCMWLD274wjoTXBHKjBWxB7etdPOgDAGc6Jp1SWIKF0FeKmYHsqFcnGQnu9gVMYv+SsG9kF3q
nzVZPAAzj7cQ3HDvwJiImjc8YwrTWL+r+p50CCf5Eq3d7bE4Ast1YJq4YYidZGKhE/PiQgv6jByu
ve7oPkYG+VeqniGCEhcsitJfKzvH4HeeHbqfminTpqiaZ1cx6lK6+YwniFe++cQFC4ojQSei7cEG
oCEMvWLtNtNexrF2HHxxnKlV1vkUbiqJrl6DQ/ZiHrKC5cMEoXiToAPreoQA7JX6PRuDVZJxyqpI
/Bhet0eVQN5qZpYn/py8Hpq7DVt0AXnHGIV9Reoaf3pBoINL1x7QbxDe3s8ILrF25HjR0hnJmynG
Q+szRNGa4pE99Au3b7kySHUmnqziaxM2v8mXz3CuyGrstdZ8blq9CxqMkeuJWY+dkccBTYUUV07W
oRPVoUDKtDbokHVdnaLq1az0px5RXFcvdlmEzWZICZ4l2g4o8l3Wx18DEFzotXqzyXqyRcn5mGqG
6rpjP6Ek3zCerhF1xd2q8fq72mxe2tZn6T4BItDZfO9ghlfrFJFSYeo7Sw0HGkB1Q1AlF/MN14hw
Hefghn3ANeMW0Ky9m8k207q8IicyfnIc+6EfJS0CQ+hVtEEEk8Nb4IS3IyROXptxy8nsy+BIFDVq
b8UZ6xUd/wfbIf+EfHLTMDfe2bZoVvJdj8KjLRnPL8BSq5ph0GrJYyPHLSwQeyNVFSEcYjKU5/Oa
0f118PNnMyQrygFxt6szpCtFhzpUd58GRhxIulDDjf3wntTk0CmjeSrz/OwIlK82O9FZje/CvU8d
k7Dfjn3MDI7RKYp8NWg2Pque2VG+zMfyxtgYPWkyqUz9TayTCVOP+0Zjjd8SclaWaBZIy97WTaGO
NQIbDnVU2ra2IacU3005fruGc4dCPJp89OkJS2z+EM/SALckUi9dc5g7yLeXtKIDNsYCc6lsT/Qf
l9AX9xwPkNGEdm30fm8X2ylq1W3i1BVGaxLjPNY7E3H3GSnCaIJplWsPr3xbZ9w2iQrVllzJrHzW
ouQFWMO4i91uVQbuJJ5Lc7SZ09AaADxh7q+lF0X+9D5s7G0ZiwlMHE4wBllBbdBoPzSmXp60qDsV
pfbDDstGxMWPUbnW22vc4+lxip79nifntTeIeRNhITKN7IA+u75loXvPsnFlN/K1b3Lv6PYLx5qK
pTMXDbd68l1uYFjaYX2Uf5hVfPG2G3iKG2mBOISeMWRIj0+E5a17kFN0VzLariuTpUcO4SAvNQQ4
bCNMp4eC2AURq1TWl/7aw2Q8RIcQSj3hLAhCQH2hJidB5MKCzLKtp9H0WRcQ2XZIutrbeZJJhxOx
xZUtmxRyMhVcJde+K3OEq7q2R6I1MQzO165pOweZjCyqFEF3Zf4AI/HTIVkVt/mXYqG/F2PxhDSS
SI2Z+JIsaR8nw4w33b6ZPO/kDiNgXQ0chAgRyYji2yX9u5mcB6yJxjaepoZ68Nxgcr0RE0ZjvU2y
bWShO4CbRBqrlCxKSPG2UcHNJJAitbEj9CwSrLBFVgvHFqWVZR7tEgfEqDO++CzYakfldGXbwmIh
cT7mhJFQMzMFFpYRB7U+XbIkP+fiMXaQznjaViOVaT2yMm+SkE0FhFWMI967VvV3HJBX2AjLTYYu
n3hCOVjdLlFYxjXVnZWb54feXmJLK+MF86LdJOyHRGtg8WHFqmnZsbfHO6QKJKCELIFVAy3fIho2
YJ5COBfUP7og/wdqULsSRgih1FhydEHlMMRkVicH+k9wHh6bBUSZlCMExobUWJvULuvtxP2XA5r1
UiuJXHIE+hD2rZHdEyhEwrMpngcnfTa7KzJsRmljdR+LDICfzVK/MuzXsInPZoSuPZqYANmKUn3u
N5H/AZ2wWeV+Mp5Sn0I6QuuTTPVr7M9nrbfgZU9zDH8NAR8xqST9oCVIGDiqkoSAkZzJ0X3rTPOV
RJVXUksI6bRJekkSbc/2G/VVTYXJAb7NagZTQmLD1RdMlhmYFrGyTPjJuJJokcIKP2apvSxmWUdx
F9aJBL+v/XwLQLDbuaa6MGyy6apzIOaED+YzNkmuh4xNWXxbfQrvJbOIMpDljZOjKTZbG7MUEHui
dYjeuwwV5JHcW8+hGZL0gNtq+CBnLcX85xyKfBJHxxkYWymvvstgGbH37cXjDPAT001rH/vYjzfo
Qb5jo3WQL3jNZvAThPJClSczJPsviVgUj5R4Ww78Y1Yz712HzBQ4djv72BiR3JY9Aj1kQzEXnii8
9I3vnQaSggLPz9r3XGt3PukuzwTs7mRH4EuixuHasia5owY5SNMbrhhXk3vPSm4MbrdVmFBkV8OI
PkNvvyVMRraz9Wu0MNAKqDO71sxFYFiM134fGIHoe2AlR90RzMBTlM8EUZhPIsET5IpO41KQWk+V
rP5+2sfGcALdx7Ad+yums1S/0RwxvNQeB4rjvUilopvSUXR+GTv6SNfnAzJgefFin5Xy4GpYjHnK
sE1eACRJDCgJ0J/lfXJ5QKpgrjkyLJpdnv4+dKj/AlRLDM3//32gLCfsasbEtu//Pq8parIwK/3e
4ITbDvB5r22W6mhchg+DiQbmLXs6qKae7oTW2VfLSdzATOL3xhhIu8rrEdmcPt79vuWr8pU/lX74
1/t76RxJWEAwa7vbGYzeM9QFsZnYe2xDMMbPTW+IoEQ9uTeWjxLH7q2lrTNvjNw6wO1BZ+xa8W2F
CObULw635ZmqXHZXofZkMgPkbk4nidfdvci8fpMiCV9HZOjAZC3vSGUZPZdjh39eC8FjGO02alS2
//00RWxu0tSvMyvivR/VDobBxN/yvUL67Do7h1IAZqKMm/BwHHyjdm8ixpcbDazHtRcE1iMJsN+W
WISGKcEzMOhH28Usri1/FDv0ySFYHpKuEBtrpoAnEX09jG57tcs4uobtX08cveyuErEX/hficKGT
oyqqXHEawzA/jRHClz6T+r2lxWlQxu3FNhKxr12jfopq8dwClrttl2dJhjetDonz/v0gIGKABw3D
M+5BYt8VUQIHSLFQV7p3yhs17Erdy+7qQas37iAIPM1RIyctm0BwQXSOCdvELDHvXd9RDyX2Nbpb
kvyqUDq0/B6qlHr+anDa1Gr+UY57kh1OP4vOE/pu/cakn1Tw2qrx9+CknYDOcQek4Jhr6V+6lKEy
BsaBQWXmIh4r0ZpbTrfnSlicLKdG5WAsYbmays5zRq+o1bSP4Ti6F6wm7gU4QiBs7oJDySlfN+7w
XCUwY5LefQWH7m5dz5x2v09LAyU318pjgYEHDZTZPvRkii2pBunx9ym6V3/XT8NXFTcvUZ4Bn7Ys
ViOVRu+QK+Mxj3NJ14HAsw3ZLmQcL0apcwUp7kzm9o86UlN+4PYH32x4miMx7SbXIuecZ0nT90HU
YbPmctXcustD4cTN7eyNsN5dXC6/H3BG7o1oZvgIJIqTiNnVjoPaDbacggzMxiaMLHUeBot8GLXp
wKicC2OmbBnKi5l72DBlUQuQPbyZjPFdI3HlEqNwm1a1vMTx8F3ZUEnBlHuUlpZ2AiG5NGBeBczX
fOqtZTlcEx1XUn3dMPUkIrZJ73Ooeht6e3mqyFm99QndCXx8mdS0fsk6Kgk3dSXKTdQnGBe4TyK2
g4SyyhPu3wQ8xg9VMRT86Xz5Qaf8biZGd29aPlfCfOKuWEOQ8IrMuvf8S0E26cPvg7JS+xB6LGXb
FPmnn8jj7wMbBHkkLEgePZYBjD22NN7Okj0U37aTVTIYToabULNobtiOnVMSfFxCOg8TyMBzyy8E
GNdbOaA+b8jSDhHTFNsEXteES46kWo3xQKBhsHwK2b+zBqOfiDcDluM7lRNQUVtsKp3u00Hk+0yu
cUJnh5HRp6zRgTvvDD+ynuyhNDg6bQPlq6A9UN2806ocxhVx6meh5J/sN9PDb71nTyGrr3Ak3hcc
27kDZA4yCBKBZKK8B6p0M2t+vGc0ZZ5GoeuMWJqQ6M+iPYXCWvYsuJL6dt4ZEdfB0kWezB+y+jAy
gS5dht/88tcyAY/dsB23CDa/+32ASvfKGU+X2TvaBTmLvRrCwvkaX+SkFE5KxJk1wJjLVOFGoNBf
M2l2D8K3uxs8fXRHjXKuOrTBlaUyAyBdV5/k8sCXnzplvni1jJ6k7/lbW5sQxJGM+Ijt89alNl0N
y0XZj5OttPT8ufGlOMaNcWqm8rMdtPQWJ3ViBljEFcUCZUs0q1tNl+OFC6S5z+rOwuoaja9FXl8U
9PKABRtQsERrTx4D0RmL/Q1GdH0LY3k8zoMZ3XZ+etVLI3ps23zH1r2/gzpUrqgW7OcpqQ60mOHJ
jGFSmDMmLvbLNPGOi3agYEkLm1o7FpXTnLkWVFvgJ9oDVRAu+QT5RTtkr+kk+2uRsL3J0zQ/iTIZ
iaFx4MBqjfZYaoa9x58HWUwX2qNEoZK30dVQvM7RiM3Y5UjVimiZfkHmt1uG1Q4MnVm3TzBMaeEL
TqoO5e0tiERBvoExBu21qYS6jdMOvefyoI/WdIvF/lqapTr48q2g/S7QbOWFBBsK9Xffjo4Pk4zT
Cy0LGlUO3QdeTwYGQ4+XiGglC0vICsWhd9sIvbigafsaq0Rb49gkzXQuaMEi95iVGRa75aFCNOTp
enqZxgIUAkPUVjM4zKYouWOeXp0qC4vL8q7fBwzWcPaLzECqPTrn34d85tqXGM68+X0aR42/LdCL
o5zM9GMUyqffACmG4eX974MVI9EYK1/tG0jTJ1u358015CS/mxvme0wA0l2F7nzn4JRaT2l+iBrS
LS0sNUS7ON2NBV4G3kmq8JJgQBKk5Gw8wpxQipAk8PsWUx0q3ggv9OhFN6rmBHZ8y9+CNaaldHAW
bUgh9TaG5cwPLuvISaNZNOdCfyhq2R96Bczu94NThkrCUQOmXDY6J9OcGcn/vjkvV6OqTzso9QLU
ttCd29EV2aFVtbV3GgfTFyK/FvypD3M4HoLMS+XGgBNwn885CsYIyJhtyZExdukBezhTPXLqEut+
ArIfvhgDwhvID0/ukIWM3E1iwqKmuaZQAFbgJcZDEpI1OqGqX+W1W5C4xZqcm4f6ozpbBsh4ASFa
f7iQw4bsX1RqalB4826difo2msp9OobWTTVkuNVrMlXAQYibdq7+fshavaCwMieag7m80boCmADW
pUMZ0g5oNBIJCpl9g/QomPBonSiG6It7Cvx5aJ+Io06/tXna9Az/kamzyRU0gKhmq7PKEveiRJ1u
EyvBNj44d9A4JFhVAMkWYPH7sYb/YkohwKFMo7FzB8x6wzK0oGZlJNlUW25H8N24Hk1I0aAXkLiq
hCXYj5fZQWCp5OWS/hGZrLYbUZTdRpm5p0z6GKOihkVaM8X8n6TpJvLTUelKLFrrMaa4RTFj0wFG
J47jr8Iy0BfN6Z7t8TtnFTnSEUnuTRcyO8G4yd10505Oc0gnjPJjS54Y+D8afWxlvdXfzHp7sLyi
2Y7+5KzKAX0qtaSBYvKW8S4bjdJhmdHvPIMzk4jrc6PoTi3k8SzHgrbhkisim9g5Pw2wD4D2tFTB
hIsj1HKmp9ac0zP962fJEn4rcnFUU1UdPH1yz5OJR6SE/rxbOL+tQ4AVZepVGZpaj1gs111FVddW
vMEyyYpK52jY8pMD862oppdMm8HKF216rnoiJT8y2YRX4Qn/VDGEpe1ttt64zIotUz8qhpN9Kh9T
vI954jN1F6jWZvJvEv9Q2p23imPvHBVFumF/g5q59D/jngIvn+zPvuyBOhAfMKS1OP0vY2fWWzmy
Xem/Uqjn5jUZHII0fO/DmSdJR2Mq9UJoSs5kkAyOv74/pq/dKLvhbqAgIOtoOAMZsWPvtb5VkZEa
2/5zmyiWsHM73My2NM7csPm2B+hpYyjUYYqvxdTE3sX1o5HFJyKyMeR6VHqCDKYu6w+ZBMaP5nNn
1aG9J9vlKxsO8WQ/1HmMkhgR8FpHHvgQMlCJjsqMbSplfKOl8Hck5drr1LJ/zLJAgNhp0MUkvTax
oPpt/HtROnsdQRjShc8UQqdfpR7ek+CCTxQwcsZsq6ybbe16+0agKcUGe8WyJWP52niWRNkWsMI4
iMJoZV98N6JhJTkAVQ4H/iyCIFRY2dpR6tZB973HwfrFdOiBLFIJNhRGWhMcpeaTAzn0AXjmMAzq
yYvaI+UQEIiMvnt0Nrzu2Xd9eqJtseoK/Z64/pb324Msl+BowFZJmwpt0Ww6x5rEL6yLd8NNFsGB
Q1LWrGlh9td63cKlvfPrqtpy6NP2hIXZo2U8ej6XjxNPx7Qcx2PJ878M1XypW5NNmKI1NmibVA42
F/Qio43cQTJkXBFTfgaYvaP2Lq9+RWGUogPUEli0oj3jWsX05Mhc3Qin/IiN+qKHoTsjgKDNZmRP
yZATNOyh62oTWa3qCJDKEMzG3u6MS5CaaheMxbBNsny+SR2k3bS51DYFl+FU4sYIxAmkRAVNJ7qz
c9gckQkBRpbbKgbrVBjBd00sJxHZESaZ1CUbSVhkbgFVlb61R2TmXMc4/+gRrc+9B3EX/R8qi105
VdFR9NFrYD7gSh8KiotIN4+sMreyRAuoBV2D7C6xWnJ9hfGzqvQnvknU1olDKBsc/9pefgZwkdfK
Z9QZ1Vp05o0zph5Ege5UYbsHqjOb2b4fp1/9mN4MDenAiF+PfqN/oh+KmVIkn+MrJ26GH6Kf95HN
VCr0eI8yNHZ0shmzWcydCvNDJhATazfDcN4YP0a0M6uoBTFYxG/CmZ4wT9DaJTJ34cOl/ocyHBAi
Di2rStPelaN47IzH3yG8AQnje0+hvE9j1MIz+di5GvdolkpLHAZKpoH4rK2rp6tDgvyODAxcsGn0
bBWNZNrAuzT09aquGT9Z5nyVJmhzRy/QnZIdDbJTbNZ6R0vwJ+VbxD3P2r4MZqTGNhAwzN+Rppdi
T8Eq0/dwlFoM7gR3I+PCRWyY1z60bgs3fksX7nRLEMCGWdeGmSelyPSl2mlmuZ3vS1Lbyp5t2wid
ZDsGD7msom0RVuiplQnw3MxvRYJzyqMq+30MpvUh3wtS2oL84mTtzxlxMOlp4xtFxqnDHUPuxlZA
hUzUd9m1GW52oHZs6Od+gb4V0fAWWoV18HoAGgnqMo/8tFt0NWJdVB9mP30hT/5MJ4t11s/f492U
KoAlPvdRNfnnsen98xB3X2mCXY+2dbJxtUuARuKsYqf8FZhkTLFqfCK4e9EitzBKUx0z9ZRQOa0y
W7GloaPJunatm2abN1hwamZKZgAzvDA5wdbGD6IlfwkTR1alr+nAuVEviRtWqd6iqrqniP8hBhzB
dgoiog0vkakuYuk+Wnj/69r9jvEuQ47vbsLwdnRSNMjqMA+c44jG3Uyx2W6ZhCG+Z6Dr1ozfp+xz
KNx34dOJMFpzTXgYDr4UdXpt1K86Ma60jW6k33BO8wm1T0lHuE+7ALF3Ix6oR9xDM5K53jQnhHMx
paB+aoP04tPkoY634ugmrt2nKYxOOobgmwZYR0hDOBVNgSSUBHMFh53Xw7ylTe4T6XOdgKuWu4Kd
jOs/xes1tcMqngqkYP0tZyIoGznRmfKXEbN81AEx0f6eFeqYSBTLCQ5Y5PuuhwkYLVm58BJuSBV4
sNA6dj5SeemyFcWjMW0TEb1HzdAf1PCUwUaB0O/APepxLtIrKW3nnJJ9U6cgrDJEyag4n52eYW0l
q0X8jGUVMOWBaeWtz23GCBRPovkQoNAlYmY4ySJ4Q79Ur70QZDEx5/joDPxTQ3WxAZ2BCIY2Lqqv
XIuMFODwUjoRbfWx406M7fzgpPW90wY/865+rFMc1IVm5lJikuxL9LaAolezqQ7tnL93ic26lxRo
6iLvLmrWbbhstU3CuE/CPpNBh5yY4LzIZ/jHidPlBLd3G4vLGcSGCf6s6Zxf2LatrcGmRITttrfy
beRjq7c1yHQiBdclKp8jMmwVeT16c4tKizywZo4RiMj8iwjjdSzFVoSw6Bp9dG0krcx4901c/MS1
i4ijqY958tap8D1Xg72dov69MqZ0XQoDiV3uloQGENzR1UdcHCCv6uCrrYbvpZbs9PQ0efmbcrNu
0yh0imkani3rxcjQrbg+NZ9pgmzS3KUTsGr2GGfMiDMcUC7MZvPtTGa4aQWRiYnT48FOLzQBzmYE
Nddg6luQh8hialRYwQgjquziKGxglej5TLauYzSThzzQC2FbNcH9Nkz4CN2ptsryvxFSKgAMAgh1
RZmiBZkwvngh4BEkZTS7aCr7rSwL+4LKL/MIK5JxsxU1g6fso7edYZcxbcYWh+ZiVObRsNMfLVrx
EHqWgXZg0Wu3BhaP1qius7IdMgOeqgG/mLCGR0wWsLpBDMYJhoGkNh7FJBghTNWrGTwGlaEQAflr
e+zw4cCu3Ln83cKbH5O5BgSpfVCeUb4FXdHBGXGZBY60PC2Lk6LpkLBD0zzOP3sF3zommnlF5kN0
G9Y1QLk2w7vw7BfGjfJai4EcnFMuhyjKfzcfm6XYguwfq9ucy9d4rYVcVVUZQPo+z6UFDjJwoeu0
wXtTszzGHn7aQImfDX6RTRUT6GeknwkCmpPhGxEtsonpe1N+TJQIA0wB3tOPIOY47WYfVAj9HYpe
tudhCywAkTX9a0PTG6yOiIoLQmx1t++n7KZovWqHhKJdCWE/mEbcEhoCb3Qe7K/8xqtJ2XCJ8VmX
DjLVoU1u2SxWXsaHrCkaAfL0Wz/Ok4NNZ3cNZq14rYhQqlV/Z3X+vez7b5P1jJnmUt9pzM/IlRzd
vXgjqqQwlXvT5TSmQN4kPuDTImYip1v85lAWrlKlDVWibzDNmQ4N7auNjQNjE3X9piXM+9rawZWJ
FdxueotsG+YXcpAdJTb5Anre6NAfN1EcY+FO6Pz6aXcvKmu8+A7oBxn5H/gtFtVvdqyw++HzKg72
nFSbJrN+DP54j+UIIc9Ic2nOoUNIeRmXwl0rR+9xxyGbEsW6Tck9IJcFIEA2mnsop3jrHQBZ5BVv
XD/49jizscTVp3l2zkTYnSlbLm1kfIapPmOL3LpkgoVV/4WmQR0dL3lDwGOeCLzgIsniNQbe+Eh6
Lm3tvj7MJvZwf8j3LhMypMIUmojLbgh++oGAB0kxGV5qVquUswwhBXShNayoJoi4ZWc+ZaKCUUBA
zSjd3eg+Rlnx4uF9yM1HheBhX6fFTyPhtFQ7/gGw/0kDCT+MpNi05Y+oQDhuhQ3BCjb4xS62cZg3
IOWcSe2hMbfEYWBZbsgnKPRnSZ4YBwEERbIXz3TTmjVZmyRpgC/tSowAGfTZvJmIKXDh0bfydrBq
AkamJxxej5Y9oNCkYqNFnEdkDb7gDZSxPslcxCfDsN7yTB7zdmEaComkx+/JoGQisE70/DLR7iyG
+aEWdA6zGfmxCySrXIidg15STP1y1XkzSnexKBxyK92SY/5s1YyGLVN/zeBiGewfzUTfTc3sbUwZ
HcBWTmec6D9ZDnct6NrMmGbWK0YGfurfBE6HRWzCO11l1c4LJgYRLahKUfU7e7afqsz96WkupD4Z
OXeGQbCp/eAUWajdxxC46EijYW1P5hoCqLUXE5OVmEyfEiJBTqgIYXcGFLWGG9dob8sIQqMnwfHN
c8u5zYo+g5p+QByGfK6wuDxBBdMAAEjVwEG5YQgDjIXDt/lLkkGNgCw8qt77ZWcGYlcEAn6OY6Ci
u0fmyi0cxB9D2BBdQmiWmTgZb+uEC8RjCDr0KDcG7v5syXNJhN4i5T+XpP+sPdtnYpy02EIAF8yh
fa2J6+O3xhwSZ1ODeu94CuRT6QKTugm0MiaoAKKIfxlCfV5o5W1YmfAHgxCIlUXP+VNaVXyDhJkb
/WUkLZI80w+tggDmFGLJMXTeHcWGT0ca8cxieeJDttLbonHDU4eOoc+65iwmwKhCYx9LgGbjrus2
AMy8jdu62yzIkdGbqckEna4+traxYj0YTKbcsgsRvUKInIZHSksBNYcBQ7gV3odLBu2OSNRo3Yxk
a6FbqQ6ILFf44YZNWvsIMNzq2WO0eWzNBcvLfX0EiLHN9SrOYrVvOJxi9+JMF/CJbyOxSaryR2zp
7tD48G3iOAci7TAinH6ErgHLErkKY9GNDXO0L4L7IMyKSwZuFOrtdWxoDbUc89yhy+4zzLWM+Y5M
9h96onNUSw6eHV4no1rgQ81HHM3RySPxWSjZXdo+J/sHy3RPTNfO5iWSKlXZK8sls7Y035jTgGkT
hGl2PUJCSy01grDbTawUJzOZMHaej5MKGTP0zUNB2kQOZ5J2C4pcK0bSSW1bk7AnuPbNGGZHF5DQ
y/ACC5a3a8swP+C4fIztgMS43F6bBn9dlMHJSBKyDaCDruVP5ggEd5ToE4U+Rj6tJy5nOkvtjENR
Ax5Cb9CyIxhQFMD1OIa0uUfMcqdKKTkDTPW6dp0bFUEax9bp4/TqflgBpLcmO/bpCB5aLU2IijFR
56V3jdETPW+Ly+8/PBQUtI3ncD5FAMKgRx05t3An4sL1ET0oYHJAElh8YYk/TCo1dqVJ0WLbzruo
iaXsqIpYEEKiDY+xm/6kLXwFhQGGUWgi4M2kWSVSQAiYoZ4i8eLbU9pof/7xL//4t8/xX6Pv6rqE
g1XlH2VXXKuk1O3f/xTun3+of//fx6+//+lbvm2avuAYbTp4l4T0ePzzHepUxHdb/wvFxJBJ9BTr
LK7rcwCQ4zYFSBq4tP4Z8Y43MUDFEBjXNu7dS2jQeBOzRVPXJlbNbmhmBgB/kwEN5NDAjka6ax9J
w3uQ02Hs0uauz3x51Z7Di2xKPPb2IpPow7v/x+uQf30dDk/fsqXluLZlujD5/f/yOvxpSFVRgnoH
3rIzVd8esHX3KxEX/RV2bQqM1qk2gin8fZ1mPyBIIDMu2ptASOO29sPgMNrqo85G4zb2d25TRZfc
Sx5T359OxBmUYCLMeovxDesJBlDfGoxH6ZXhrTWVMBBjLTf/80tyg//+kkQQ2MIWnL2k7Tl/fUkD
+wFWkCDZAjZLeWOZtBecMJjhJOcozM0fZuTsB8pX4oBiewP7c+bE1d7DkMy/k6HeW71kaSiyW04F
9mg5d//nC6m/tAWS9LmW+aOX6+Dy+8sMhuJCu77FpZePTn8H8pAmMEr7p+XotK4r5ULmB9bU9yQQ
DQUes7Ed20Ol2nXTFvramFO0cqjgl7spf0amyjFLyvnEKC9/UZLrhwYE0+hkPGrRKVrNaXLbWdRO
eUzW1O9/ypJFf3ZzhCB5cecWtn8sIufp979yt4uOv9/pf/nLXdD+vis+K159EsX6v/zzH09VwX//
tvzMf37PX3/iHzfJZ1O11S/9P37X/ru6fS++2//6TX/5zfz1fz67zbt+/8s/oNOxed5338308N0y
DfmPu3n5zv/fB//4/v1bnib1/fc/PwGn6+W3RWwYf/7zoeXud7ji/nOxWH79Px9bnv/f/zzzten+
2w98v7ealcH7mxWwbIBdx+noe1L8+QcHTh7x/+YEpmeZlhCeb3osgH/+UZK7F/ND9t/I3jTdwAo8
RwpruUlbOPDLQ3/z2DscZjLClGYgRPDnf7zuf65i//6B/d9XNc8K/roeSMxMQlrcPS44bs+3bPuv
N48ZewgYJrHriUcxFOE9tZtvW+BVaOGIEAnLMdiOO2aSBKwk3RMsDMRPDtk7Yps5QIjD2PmwOBRY
NSW60LC853DdR2jIKS/qdZyRXAzlwRFNts1nIm9q2/kuquiJ5AQcIDWYsjygccs1vnKaxKAsBp+n
ehJzZQAXClUG4EP0x3H9ajoZYRoe8EjmuoSj5evcJgm0gLkKgs1esuDqbZrtlI5+1r9zBCXS1iE6
xMo5qkE9WJC615VTcP42vglP4E5JswOSp41pIuQJZ84pEeSiOZneVFb/jIa0QCFpFvtOmdgCW73F
DwxmoivXvrPkExSv2AoPYHCpXRR4wR4BWghqHTzJuO6Msjz4ExBFNYDFDGhpSu2dcgiNvQO1NSO+
jgE8ciRNT9CaL4l87TKSzarfR7sAVUhfgD+q3X05V6fct9bScilb61yujfrEyO+dnkkEOjRnPg5u
ldLTV77eYshcW5ocp3hg/ibQknoB3uClpSJgWOeVfmRgcnXgXWPaTqnFvOwsG+QXlnWlWvweSkUu
I9305tmuqyec+HFVnbxi/giUH+3yKn3KE/mZDNMTZ76HqNEvhoNBKYAXsh5ktMfXz1o6nBvfql7H
wQGRQUemmTt7FQJC2zisyUZao7oXP2Q+MnB1cA5oYIc7NRL+IvqnHAbORZjmLrX6T2eyYQhTq0UF
VKyeo9kVKN7WTpL7whHt/TJ2kxrZLavxVzSjKzMYg7qG8V4EEe3HPrEvvFOk8jFjofeC/fEnHa/l
EzE+OkdieUVqYDQ2SqrWvHXLt8mecPBP7S/GpvlQwTGqZ2Z6amCQRgWWZLDWZoh6lTiNIwVomZPK
MyzMIQIIFA6R1VDqU+Fk/rrr1C2Bvls85igeXY7WaLrgHkiYMWMFwzk1860Q6TEUjr/tfPp0jBcu
YrQgtDVPYwFQYO7lDYGXXylYXD8uBp5TCR7T3BhB8eCraNcX5btS5XGIjLMnt2UDGb7laMyEIaia
5zkiAAe2NF7n5gOcwBl81BEJ7UHZ9oPTGPRlEDVxvTOxrmjYLGdIe9dk06POHG/tIsCE1gawJGx2
HvnJK45AW5Wg48hqfNhy17tuehzhCgFE2slpTBkBl3QSWsuhdOaURzF9SCZLHysU8ZNHzQ8R9NDS
ytqlOqNdJXu6PDNt2KYwPionffbC6IjpEJmbG97WJSZmO2SdCJ2rmKOHdlLHHG9XH1jwvl08KbZD
+pYELT3px1HiG+G8yVkcJE2Yupx1VnRbvOwiU7XvCTntwHMg/kPiBH3ghMzU3MftEOwx3wGYfSp9
fS8Nv3xwZX5IC9vb6eXcO4qM6y9rN9xBAnw9IEVolmPVDJsyeyKiY596Na59wnKBwp+hWKU73dtH
QvTWFKrfiuTidZ/SVhjqcaDqDVhAeY1OkkpkU/2BZA1BTMi6CSd9GAr7wx9++m11tQZ5o9POfOC4
YtKYzD7rsL8K5TKeMNFj9l7ubB2dDKeQRvVq/tFZrFNKD2dfNWeixeTNgl1QVX9niKn7ZWE297iL
T4HiEbSVa2Rxq7wpbqImEVsant1ewSZnmMuHORQR1i6L7LPKZEAmY8SmedQIeg5LxxnU+rt2BnKO
yWN1YtVuI+YT2RO6TvdVt7xvdpSxBHWEG/u+BBSJxSVTzr2ZGc1tm+FlzsZTVTfnaPa985iCDKHF
k5y8oH0w7XgiONByV/hNsp2taow9WCkT0JCscwiCRtMyjrJ0AkLOnO6mKtqSdMWpR7j7OMZBsgkq
7mA/wEENIB8VshzoOs35nRVyFyWq0Str0vYbio+XrBfIBENxcR3bvDUmWk6fcVZlP+2mfnbj1CKB
yUQInGJ79Fru7HnpGaj6w8nz7D7MOu+OEq1YZSb6iDyFmbe3YhwmLcaIgzX4z4X0XkxDvXnsZVvP
pEU+o+zOZU4SkKOLa99VvHl9CIrMn5MNqHbrzrTKL9r/L1Pr+RvTL/XenghdkPN96kCCGmecD/Vy
5bSgXj2zfrVRyHcW6KQeOdS2aB/oxxJOXK9HJwCNUy2zAHxJjehqLoDFxcbIcN8E+5wzZkREldE6
D1DVLO5SmbIyeqTJ3hTNMxFkTKn99qWP2o2O5LecgyUZbGfnxIYY8Jg5QcBGXTa5tN22ow0QWAwH
V3g72rWwSnAJrmmSP5QDCd2p9QWRePmBX3ATH0imjfeV9n6h5HqAFJ5tvWJ8Lvv4GEzJL+375AQl
Ctop2LCBWy5soTegQjdyCfF9LhAaJP2jn7Mm1i3QA10ebE/cOSU8k9H4rGLy3Ny8eDab9EsHb4vj
KpmJpxo9Opyx9yvDH+BFB7P5ykb/J5ipVwPxQHgMi/qBnIeD505bE+7oqvAD88jJOKhO/VjtiQGn
ScNdhAiDU0ggjQdhlBXiNQGOqTdQZWhrZxSzA+y0oseLyGBC71+TKYpktrzTDTmgZTisKI4ecjt5
yKP8M3b6TRWiFwkbAqddeUMKya0nr9JX3i7LGX0nqXWsH5ACnMJ4+NAlLfPI6U9G4X3IOIBDODy6
hWDV9sZXE6FnkvbXUvYa+FJwQxN3U7XzqXW61yGkhZ/hsfF7dtZFsTDQYtEZQzE6p2QA2zCXBlK5
SiLNU1bmVe9Hv+COlWseZ7Mw8ftleXsi/4CPB1QYpLThMa4XqVvs3nXEYniNfUda411mcwnasYaZ
hUE0q97xfNqLFVZBFR9IObEKXB3qs8agR3zWOG9oL55ozQn0/h4DUOpIodNFXiJIZHGGmwjYwypv
M4CMwQBVKJ3LXdX7CFut7AMmZVF+Zvb0CEDywyb+w9Pq2SdedEOWPOWqRUSN92lWytjX9wPth/2U
Q5ILcLW7bMs7X7WnfIyfexsvox3hicFoFiQWvVO6uXwhvzr89p0Bn9DUvhZGHKK1mw6R3994vkpX
rs8BU8tarLquZVLivvUurUfqDPe9Yi/bOHYYsWow4OX5BA0gjLEOUwaz7j7Ftr1qpulV+/WpalkV
XNNZl8Yw3jKo3rUSnnWqbAqs6gfGkFdYJOciCkDlNtjG+7h4tkm393yBCc57F8QvwHdsSaLi6jFd
tFVd9AMFO53umi+W9waXaaD/ihvCma+EfkDwJlR+fOXWxBaOLK0I0QoPdQlY1u33lEs414EtFVFx
l5VsXHHqvw3erdW/RoTnqYAaduC9pGVdPmdG8AG+eV0lcjqNVnUIXIoKOs2sqFZkfSBZ+ER+tss9
1mvO8T4DfQlceOHmbt1yeDdxFa5xTLIR+0+Wm/8wUo+YvwbUkDI/2ri6ZibITjgEtCLQPnowdAxz
XpkGrN4C2VpUwktBKLIvpUJYY4BlSkN5ITUDV783/+wcRQ6GO6y1nK4N2yypNIA2l9ju3qOkUObj
nAebxkI82cn6zoO8CVOJizpHxUVm+Fo5cAYdG/eSBcxmZfmUjEiENo0UIYIh/4rzk+u0POIMQaoB
3478uZRDjfOpeY/WwYBl3EWrldnGEf0ii7r6UFZa7PVo3w8dXlrFh9fj/bcm65IyqvUzRGzuK8Fa
wIHQb66a+mDJzLjkbXnM+4LovFGh3RZ0OM2SIr5elbNfAP8cn7vOvK/0nJzSsHxLrRw9WMKcrB04
NozFMbeYXww01mmzwceLKaQGk9RdbxjgdlNokHi/Mzj9bppmyBndmgotNnVwokHzgBBPd0YgvzHA
OMyC67WwE3loHJ9rKIurHaKcz16G+s5AkRQ0447owac81ESXAJOssqBZkaHVnZq2vuaRfTeV47AJ
5sEhyMLa1iOWXE1E9DqNBkQ5gyQzUt4xuEJZpEefZS7Mzjl45EnGtEYT1uYijx7sCmzZzPhLVMwq
ABMRy0iGa2lwa1k8yZm6fOUW+ffcGpc469hhuxEDOX6mvUDgsYms15DCchM4VbItmd1y9OFHgKtO
JbAikhZ0MkENUhHWOkYD41PfEE3BMJDxDnCvVTkuY8a+3+WJi4l/dDmULuLThelXZf5OtIbeIB9/
EwYLCBhn9tY7LAlEA/XkGwXdvYcZfmqml1nwASFuLnbArTzJBu725zrD+uqF3qV22YOJ9HhwFaKt
RqnVSGpTmLdv7kgwzNReekbiV0D4JvNXdj9m4xCl/O4QwYLUraZdywlDIN966MSQ7V3ON4iaZ7y/
gXVKPfSe9QTgN4qWpEYOBrpS5ZXfEXrxGzm+tPe9DLNl3VxRNd5lDR8WILB4HcjqtZx3s07I2OvV
oWOzAcImyMElXLlUJUgm3nJRb5q04B3HU1rUkmhys41fkEsFQK37aCdN+x7HzVzxqokqRouMc5ZC
sSSctskfETBykZWlR2cgJ84w9I3trMLuMey74BQkyIGm8ELfvXiW8bz0FQw+67R47vJDQ37kOhee
RwuXcVEWN91xbvpslyVYHeghbrpZIO1rufwGjmJWS0KwNTxpO8In6SaPy6yawWsAINGcDkYP4Yca
7M1dlBpkJXF1Mrld5pWrooivLNc05IidcJnvweH2FpU0wco6PqoF4tmTYls/1HOM9CYfHqZ2egEu
tKQO8utUXt6PfvFS9zG5HC6CCCABkCGbuV6XE8DhpMl/9AaMOdfGr66goVWdxbYxM7Wop2VSnB/z
EQ6ym0ZYjbJ1nHjxpWoi9wbzBMfT6hrY9bPSbE6FD5hzTrHYQZZd9zOg1SZfW334gpEH8FaXb4mP
IkM1jQ/m7/A8pLZoK98UwPlYe+tM+CRNGYS4BR4SFKxopsOej/EMxkmPLw4p3rosV6w2j7RSQvBb
KbwAALPUyd6K8Vm+x6cKoaQw2eM2ME8XxRyySJVxc3PdeIyzuSyvVOgtlFuNDNex7xCQXVJnehVN
fhM27U3tuxWSHvtshaF5jgZ9GFO983GvEauxmxwCiRCuDpuENwhXwDVoSVvCeBsg16iz09DbXLrc
NHXzOdYEoKdZ9BXY362H1jlXx1G2cCsB8G3NSJxgk5xthzfft+GWjK9DYDRbRsHqrN3skin5K0vB
l/RuF/CM2TXHtLlmhXXtuhQL1mnJYl4N1IWbpXol2KamFfQCa5tQuuY+8pYnixXsjEiqWQplhleo
zodLjAWRtw04RZ/VG3P8OZBKP0hIfvhPVsIe78yhP3uMOEAvtBt6WD3uroaChhH2NLivzdS+yzyi
pd1VbwDf8CdVhG1GGi1INsKyIIJprdOR2IcCXoYJ2UPBfZgbHLbplzLSB6RHRJnH5onoJbLMSGqr
3G5k/yjfBWmXZnxGgnHtRtTAgnU45Chi+RkSBBXyuElMGmhH006+gUG2ezd4awau+S4DTyD65rUJ
/cucUopGs3pucbKtRUC2iztSLphX1DJgSvCMbqCh9lqf4EPKE9yJ5I5MAm9rK6BfAfiRiGYhuBC2
xGmklAPhuQZswdzRFycxRPuGpO6j8CC6V4HCYk388BQdSAqWz/lseMh0PPovRk7XXhc3mZuI+760
rfvZeZ5n4AdsNkSB1m+5Q3GzyPgwale3hVF+q1pck9xw1zQ83W3XfdpE5zDbZLnDO2CeW3hsVomS
HVvpPZJX8tThuOBXWCwGrqY2qaU4pK1ezwYyjXkmmbpJ+uc8SbuDXxBATMSRvRsbY97OA7EQhFgn
68iq3lWBBZkPINywj5MWbVnHnESKg9N6B9HLcZ2q7p690z1JYYYoHmtGOfV8l0tsoBKWJ+vosSFB
9Di2zXvdWdBWLZfoFYXj3BUcyNy5NFfFvI8HJ79OxF6bhVvhoeH2rQ0UexRxlCsIw/ICBUU8DRsr
Jda9djzU5/Q2obZ/QK19HSWH6Cjrz6ojCHaUMP+a4MZO5x3ke9TsdfIawDwlidRQB1GEt4Uj5X4O
GLoaNYVkmbuaiKBv1TsEPbjJmi2Ce7HLzC3uRYi6Y72dWiKRu4SUC1gwMCtsdSQaDMvFGD6Q18ax
PIqZk/riAzNiSat0LQ3ahHg2zXU02sj/sJhQr6cFQgawscO2gQqag1sszDFcm6p+qzxCY9odJg9s
mWF7R/A84ccaALFNT2PRZZwGvISod+bt1CH2rXGmgUkmZ7ZEJrTJe7JDyomnGLn+I6fDm8gipyAr
eCsJ+AHSMyA4CvM7WIHbaC6OU5DWx3ZQd365C8RCyCY1HEPLV2OW8GZLpu7k8mQKTt74Wg2InZbI
X6fjo63xhBP4nE5bg0OEAfKzMvDGNeJIemay9FOIHlfWD5Rq27DOv3Jq2ZNN0BbEQT59NEYFU8hV
quUBOaq5M0Pr0aWOEigDuaPrBFwFKSAh7H+yFvQOiOrEU2nvp7kl9tgZnXsdl9QvHQCFsrsrCNFd
5SF1O39tRnAOmsLLDfKdLybi1XVLWHIc1/dkR5nQn6obMylO9oTV1MsG4o1cxT1Qxc9tFYY/S7dZ
+53Dca2od37YxYfAoRFB+ulbauBbSe3hxmnaeVuNmi4MzRvTH5HTj5cqLh6HNoM1babPfhmR2GFD
cNWDPrPGrSgQ0TEBi8iKbEAtrZ+IAp8QyfGvYfJeJteiPLAACUpsAJ6MH1vdfrhd8cuudXtMo4sE
1cGH1LXQYiKOHfsqiY6BPRx6DxwkP5QSCbw37OWQ1g2M3ilOKE2PRRWgs86fEhJLdy1cd57LJvXb
+t5FgmFF2YPBKGddY3mzvObOi2e8jHs2EueQLmTMzDCOiGzZenOT6xZmHEGz9qbK1UW7Tr83LXCi
hC015RetKc4IjtxNWQFYvsJ87VvQQWrO+LHTgMQPun6VF+VbUvPETUm9gbAZKDChPjiRnQ2UoLcx
aEmwBztAswCElUR8v1U2Id7tYmkNYlIWo/9N0XktN45kQfSLEAFbBbwS9E6UZ+sF0WqN4H0V3NfP
4cNObOx2aFokzK28mSeHcssnS8CC4mrdDBcwHH/0nPpQrpvvirUoleESYyeSRJe2D0b+vGkTkuIB
Nwrzf3QcM55jGo23sY3uH93eG0LZL3WSxTsKedn+BDifpik7dZ4BOrmF6LAMW2vgHeoxj26T4ZbZ
TP7GkDuvMmGPLwSIa44mqqv1G+mAtYyLn4wwwZbPDKXPHo744ugsYkUOLn81Yqx9FWXx7CoMgjhU
YNsYdRhERRK6JqZar8UtNM2EcYQHUdX1Wb6ZxqccrYkBn5oxL/6JwQekkHp10ZxsTnLrvmOJXLol
qUIn6j7KobgaQMdPhcNVSPbgruhsgGchaW92Zhh1/fCs06o6+LP17BPU4RDIEOHH1Cx1dOLgcvnk
0kFDB4pNrQREuBJ61gositzEDa/VCInR2BckQ9dEteitZ3HEuM6hVeXTf0MUw+nBWaMoLNXlcQag
cGQDlCIF044Nvv1qyfeZR2Mux2cf/vnKmfC6223JCypHzO0DHBQuDNzHB7/FIDvvBEu9wJTDsRvM
N3KcGHApRVlBaXmNNFbDhL8bo4KzFUnF3VY3BKpY85sG1zhNClc1d1c3ddMzttUPjpNpyEYLQJmJ
DS+jBIKWSptx+Bl5GlBmgvFbY9s/0f944OsZDq7mhRpwtwPxfLzSFFrpAMh2rs2fzira7dAMu3oy
yTyTRCcJaZyZU39Kd052OKL/y3wASHybLVhN7hNKd9wYD13vxjP1Ad2lUL3eSA34Zp7ZvIIVFBk3
7hh00F1aAFXQ5jpyVGxOU1LAE8OhaDMaujSlzz6RJPSrddnzMMuX6R2G74xRfKAfK+uHfTtj8Oi4
dULgJHamcBFBYI+k+yl89iNpNtJQadNB9GuPpk2xS4TNK4AJrPd2LpHDLY/Ce3FzOtAFqEVhN7Qo
L4v7lWo0BCdxaXMHmy+XiHYkSU7MlPzHWfoTXr4/smbD1T/4qjzNpto1P1seAdBJHVM94tCCv5zx
z/CGnsNvnuwLraqNQfspv7olEIxgehs62DoDOlVlO5jyKw7t2F+dtb80lyyB2yWwh/ckkpeavumK
VyFJZQQp/hzr3j8OoVAGs7bYtsbAL4NKaapieJY2amPVoLrmmNFWhdcxJmT15xQ19boeWwzsfn3Q
wW0yfEjtM12QcrkmxIJWVi5psGAcCfN6rEgecaCx68dezpeELwTw5UQaZ+KKMOM0wa1pq2h9fZUA
Uocq/XSiqdi4HZ8IVPLNCMlOQV+kf6CsTn6mwA3iv0MRuvgSfBIg5nKDzQnAl4uq4cN3BN5eH6yx
I+eJTScluEpCg9SpLNB42SQlMZ7HwIArX6p2Y4yKvWX3CxX6K8lwXLNIaqjZsdILJBBanG1Q3Y/g
YVnxTMUbz9Nn+knN/AY9D2pW4yDXRfIUT7wiC5osW894neliXw+PrXvHlbznNLSjO3HbC5i8kYHU
7Y2UZXP0NdeFE1GqHjAM+AbAVlg2Z++KRkFVwYJdbzDOAsLVTorBIty1t3uzOxCRjR/Hb4oXhjOT
Ur/ntDexEjPug+te44xFJb3U6WY2Ukje8Kttomh4SEeOThNeWWxnb9hlX5OFc5TB8M5nHFY0E2CY
q98Rc4tQRehHrZ5W/nBITQcmmT3h9cfby1tG8u/SMfMB4qY5VT+1743bhNoDFg0Pypn/qDIT9YFo
Spl7cGhIzvi4OzYWetaCz3TFQq3dt2Jhih2xL1baL/d+NxAc+pON1hbi6HAxygP8wpRiKjFjCefM
katTbjjGKu2TZBP0iaBDI78N/TIihGoWAVZyaLEBTz6xKobpbkfpw0dmplCqlbusSasRFOxZG7E+
P7YOvDQoGMt61MNeWPdeTvF+sB8Ttz4NXlasux5kCwS1Owwg1fAbDeSmQvAC2Gg7j/BF8DHgkxLA
ybaW20gyGnB6UDNHE5yJje0j73hVox3eM/1a1ou3B27NFpY2er4XNDnwLklTst9l3V+YN/oHi9DJ
KX8WBsXHDjz8bdGABnYxyuxMlDm+2STaDDaLBtZef8bGKvfIpSudEVSENnAzvJGvLuk4VnxFrnyF
4Lx3vfSQDk+1xZRSQT1o9Nqau6Pu7SNKOlCrYwFlFX0aeXMYH5UQGOebG+idL7fjQBtsRXlkt0Ze
GzQ/MkFKn1IzsvlE9lknjnEn8P2QFZa7XfnftUN4VzQv7J2TlZGO7/bi3hPB1RIzSetYXNrZ452i
/+Go/q6Z11Cy3DdNC/cG1uMvEPutdu3zQ2Xttby6zQ9smZSz0XgMArYuSD2fqJtQrgf290THI7u4
RrLxWVQuJ3Yv3O9MGsVwH0yqJobi+fHFUE2wRvv/y1TzjG+EhLzaP9aWlEFwW5dE3ZLghhhPdx0o
toy0pSjkuWvnm1MqvYbHeOSO+LCslw4Xg/jAmdGy6MZV6iSALOEYJsOLiOt3cKZn+AsvWM7wfRAW
rfsXhr1Ngvk6NIPmhdfWbzoqsN7Kfo3Ud00nYGL+F89vKBF2aCZLHfYkKvP25AXe1echZpkYQHZs
tfKwYgfKQSB5Q5/RoR3TPE/tC89t5Ikies1i/kvbgH5Kood1z9TfHISGsyqCDQuCW9XY5Puzbyxx
oA1TgkFl9FrPamfRFX2QE/jOMWICyV9nghtrAxIaqjszDy3hZ6Nr242eRPDYQ34BtUKXlseuZYPi
0BsU++LgBGqzJKDXFA1Ra1zKcAn+jbMH44foi/IoZ1QcObddvacogge+QzpHcJllorw5xD+X3MRq
RHsdRu4PvNX7xJ6+UpPylP6RlUUUAo/FHm2m2NHKc2/bQtMm0dxuzM48MM/yberiix/8RXbijveC
yVpdHalu5EF5lrvFdaYXy7QBqianGRbHQLB3bUuHA7feQbf/RVt74+Zj8aaxewfjQQ/R3SiN28Q1
ZiakgAVqYwS+HX5dP3SndvYpUElfbJePpaNwIiq5I5J8COWSMHr5+W/qPkBVL4nL3Bnr8kthHSmG
5E/rF09d7IRQVraWkXRhZo7L1lgSXnTM02SJS3TjAr4rZw+0SRYi/K/4GZTDHNx0oN0zNl9x451t
H45k7xLHyN2OZBJTP5+IK++TXfztywVsfkmnnSAqFA/2RQ9YESgPxzTDPWmSGTKK8pkaMzpofJM3
gf0jmDlKfl5Msipq4XiiEGAkLSLWq5zHmLE24L+5rLuAQFHAi8QaSBP1en7vi+TNqpHAK5suxBSW
n9/xbl0UzCFUD+pAbpZTDBs167Oqy89MdLuFzl/0EOPGOL7GG+jxhKFGQiseTZTwJf3yPiDUsXeF
4kuTROcoPMHmKU1IfIwPUGYU3XLKhVeZxzRSxLwOZcWPN/61F8KF206VLfoL4Rp2fHR9tmrEoFE9
kbG0Nr3uifI0X7anmpVY/J8oVoTujdApSCAvsnP4xdDuSJ31df0bdMFTDC3DavWTNqaaRgnrY64G
F21kJoCSslHjXbRWTtusojy6Bg8Dqaj6p8KeD0nP224hw5L73Y2vhNVH2TK0PEQIb0Z3FsMlIQT8
2HaeRNt9ZfycvZrZpKgq+OClKxBQXmON5b+qnWmjr5VI7TNnebYiRDmKgfU/RvZLxFskjqI7rdW8
iEfzbzDO1yylWyXKCd0ZdWrum8mgF4vAYjAR4YfXDELOhzdZACywrEdHQLYtfVoP0RLMsIiqp0bj
D+wvZQuXDYQoj1t/j1H+8ff9QV0lUDXO3K5d+m2Dwl05RbYpxx6i00h3VInoPlnq7jnpp9SYox4Z
HOX9pVHiPJkG2OI4xZ/v5MeYeJZQvDuEg6pST0U4mwzQav4OotSDOm3+ix/wMl/M8TaS4q3szIKc
o4UtLPiaE7sNmZz71dtgZ3LbVYfWBXeHYuN7+Wu1QFk22uaCW6feOnaC5EsTocUpMMCRXcaiIEng
PcmShG2MbWTlCvWXZBF5OslH9/hZeNe6FptmP/uXOm77HZoumwkkRLqitozNAldGCqilrznrzRcP
oTgs1WIfInxsCDtg00A/5eVzPOIJ66kRYfNq/2uS+idnj5P5/EXMgdup9kKi539bnPgcc6AImDUx
fbEpoDK9eXazLXX+RXnN4w4K/kJU4Pmhne3Qe79FAYNYtJ8miF8B9hasHz3dGBHO+AmY0Iz4Pcjq
V7cyHhYi7n/QFzPbS+d7jOMb77h3h6MML1vYvkR419CNQOY4Um8Dla15sj9MRzGbCuekFVNF593c
kFbDiEelbfTrYIbgIwkRwSvycTVwWFRGAl6MGA/OJAApqEuUuWwSL3oe4ezlvFriSHdbS6F/lXzB
wB9WuoG9gRcOBQXDlWMaNCUvRRinJqxs85sN4ne60OEKnTY+eWnyUdHmfujETHMfC4UVjfXWpbf6
vRmrb2sGXAUHDQyuWvZk9rMPicbNujws8NRB+iMPXer3zKwT3jRDahy4NeaOP2OSfmxmCByWrp1j
bfI254jUFBEGGc98KaoEikFg/1QQ1o6lmu1jYyRgXKvkJzNgx4sp2Pk6/q8pR5qGSv1rpuJKUpDq
u8DGIVix5o1tTKUYafAOZSc65viaKWzwTXJhHSD1wiSK0ATmTjhGsS8RjlCWCf2n/i22fUatxz9q
uRBc7GdMMeJNoQ/VKCjbwp15A85teci0e+tYMIcpILTQbMWR0oqDNLLPxfKxHubEpTpOwNlAdCQa
7LvwezpbnFOsgBIt/uxcrGYxt56kPoLM81PZvUhqUIFrhMEUNmNhh5h75jWo0n9sVt6tmCHMb9ZQ
wv1LVTbBhTBccDG78rlPDYjWTs1iCy9R4k/G0QDtqBvG+wIaOnWJD8hLYe25oM2VW/S/nb/c7OgU
I1jJrnlv0azD0g5F1b0Pfv4sYW3tXXf+qi1Q550ckNCdPt5O47cNAoRrh1RMVNg+l6Y6S/uax/Lu
pcEtyjR4C9RRYillr2gnctYltlC8SqvJgYue5v+WRNz5FM6tKb4xE4L0hTvq+t8+haXsRdVWLNR3
BaPxO/uiXWfYB8cJi2E8LsGmt4ohtBU7zQawrZDIufwjMbwH7ODHSIeZF3gdcbE1f/IMukXmi+8m
QGsZG7YjdfTua3hqgXGICQAClZM+93yuN+BkDvncfMbMPJXNMWkoMDz1O38qTgl+B9rsMm9bRxsh
jY9IC+fyDNLvucepHmuYLomfbPHLMVI07k9bPKwQGLW3VMq8ddHybGWa5SyE1LAxmEqK4Y0M4c9i
0AFAhRwlkDYKHBHYtsheNRzRWSAz6+xgII6uMn69NBgvnl935K7lM7jRY9zKq+XviEB1wN9dyTBv
GfZGxUUMEh7na5QM+BqggUGS0tVQbIiuSAzlnN0dgnSx5hXwljOerTJaHZEU7rjpsTgeFkGqXCUz
5XNsCD/aanmHNMgo2LM+bazghSDJS4Y5TDvpFaPmk178ngskeo6VfTcfx9RmgcORkXNMIzawNGWd
ALt+Eh++TIF6jwo0NQ6koHGz6NkW+j3xtd5UEXlmlRHeztvjaHxHY7/DLFmHPg6wfR+Ikyq6r3SY
ti771RkHdZzy8MsYMlUwcvtwgDBaoDpT9OqJ/h6lxV4yQJR1dC8ie9M1xroMynOUcyLPyCjQXKoZ
aRZSPXI1g9rYuJKDvcagt0k9Ou9mjHUOZmRpcafLwrq302lgxNJddqfB45MuDgCKz3YwmmthsuNv
WQuWzaHMxqfUr3G62M9ebLyjS9HnVqbXfIRwpUBRL65vb7wmlHmNW5kXBPnUf/7IolMaXNAugzwY
8So0h4Cyxir4dbOGtHPwg/E/u5h0rKZkPAeDVUpT8YwX809S2DwSE6JXkC8c8CMWJ4ieh0nRlGzO
CrrO9Pgu8mUMERe/TIPVuHN07OhOeu03xlGDZeBUC1qXgNXs+0bQwz10xz4BdWjMNW6n2PgDEVtr
+6bANeBHp0qY6x7lCN3VnHnIcH5j7Ci98lvxrgIv4BzIbQgArHjqfLO7uTn1d/WYn4a5uDgyeOSY
4quqnZa87Yow3TlamOHsPk43wDTbTdxFu8EtTiYsUPZRkusQUAtMmDqiqcoJdp4LJQvTMpBTVuIp
ZvsjJKh3G+vtXpfshaLq4PrBZ2dlv3n0NZswzSoBXyfxzF8v+bULj10SVX1mhvcOuOCXmeCbiaiE
enxXT4tP90VW9Lf6J2MBdR66awsObhd5M7gfoD3B5H6bNuI41UHEN9wXb2hegrb5rMoMImzpUec5
CG4KtlYhAnqwHdNWYsGQXLjUX4U9Hdhrx0b1iwhtcqtCU2k5/oJLRkilv2MzZ3YFa8x74EDULyPf
owNPL9RiFwNvdHlLqXcuilYeeo0QMtKlMcVcZrGlsh29E2aJZcDpYfzFetqWS+SvKJXBwBzEpGSQ
ZUzFX11HR9vXnEp7ArOyyOgCKJeDriu59bUBebRL6lBV6pxYFuikMqLbo0venAaDktNmwSrAQQaR
FdWWRgROrCBIlYYiw1355cfeTngRQinH1hgGB6iTrLpUVv7ZZfyrhnT89emXXZGCW3EKp4tCoQr7
+bLKF0UBeov3cQriD0B9NCF27W0se0Qz2Io7OqYfuXr6r3XX7ko3PVbI/gPHizDtAwpecmDc/iBf
RnyAATt+l4g5EmtirHDeJlOsQwt5LMl0/SQmm10kFU+qNDROs3ZfxM/EH8rdItXPMGbtWmnrK3Yp
pUltieahsLDYKH+ILo6hvnHTP6kmPovC+ZvrB38cC1Bo4vKbUlMcs9LfznZ2j4fupxTO3ZfgqGbA
c1jOMZt7t5n6ac5DOqwI1Nt2RXJq+Rzojt82WC9059+rFCk/SzhXj/mH53r4AhsaEzzqOgKiMBQW
JEenq15LYNbsgJYNDRR/+HzBA0Dc4pDEH8wETtK42E3+IybUgX6BO8vUSRo4WSNl7QH5wpuel6Pp
Ly+c0e2BThqfIe2sfeK6vmldsSKXfO7dgfBpczRa/0TTfLmLxUz5+YC9z/SPWDThE/rupsGHR0mx
f8rsftp575ikwch1f2SOYtwA7BnPgUHTXi4bfHFNZ4WjzRnOSgL45IWxSXr3XxAMO0cA34oiLovW
gAW3JMHnVD2gRNFDOBEX2hrVrrMrIlbeu6tVvPcSaGok39Z4a+OzLQzmaLjSpM9BYGVtwBkS52Fa
Ruw4POPLasAnOmjzoXbaUzRlFOF16Zm60/8wjvyta+euA4HGtyKJEV9UVLzBdFEgwlrYzVV7noKK
ZzYXyIp6KJsXURdrSbdERE6INmJj+B4rHI6ShkdSaARAvKjeNA/cgZUQ60kt1lYpqayC8jvILcvG
HDxO1a43r7FNNptWDbclKl46i2LMviAg1gaBEfYaW8PY0uZC3KQB9tccBaTuc10N/GXRHzp+aIGJ
bE18ccWBaz7jqgxp7lj2HZ+gFVPdoiR2+xHzCf6rkdZCM3vRDRLWH1EPJTVt7PBbg1/d9ey/rj3f
rRRR26d+pbLBNQnJWgntj9UU3Rq15kGARQkVLKMjoFBypWUsOT1JAgMeLKU473lQqrWRZ+PJmUHc
S51vMN39l1EsaHcyP4jqT0J6jUan+qqr7Gp3oweMifMmQ4B1sH7j2qLpeeD6NUfruY1lh94GTCmS
ydbrebE7mtffaEFD6qbH/rPLs5uCV8cYSQk18HZNq+xUq5elri9ajEfukXqH5q8OFTt9dQnibNcN
xofTOx/QaajIpZ7OoLaeDodqIwRNWNOS9jvOBSBlk+5GKi1aG7C5qtKYNglOwOIF1zZd4Vu/MuiB
aCzO8AgzHVGqFBeiyN6GtOfdSHFNNb3XrqO2vDc+55Mnyx/ZG0A1PBfcgSlAV0InI5+XroUuExx0
nCtjavdY3IHC89qEm8N9EeLS1c2Zgm2cJ1hXkOe4WLyJ0lqr7ogN8tNI9pJsY8+OaQvmzwBxgV6A
+IFbmxEKWyesESUbHo6YIxC4uWPx4j91kZxBIRUvmdQbXqZfprZWJJLZ5aWs3DodXZZ6vJXz8O14
4kNk+stDpWdprm+Dv1mAQGsXfXWSBC+tqXmSGuBCLIGwGfCpyyr5lm67xxwpQ8cUmJsHH5QQiKil
erWIL5O58F/bitaOZczXlKfwO1XJVxPQOlMW7suYFEdjqH/oRHvtgjrCsnU0jBRoQsGtO2NBy2I0
dwMq0zhO68BA0qgR2IKK5zQpVb6W7HuIvYdr0HycoJptGjP/Ghwu1AhlMeYNkvlVdhxGTedDGQFb
nKyDYKu/Slz3lpHu5MUk33KJQajD71YD7JwqtH8zYItU1ZAFM4IkCDMYvqoJ/HfwVzCWEgrIy3Vb
FOsk50UjO+O/1vLEDnQAVxXZetfBflykxtVuItREXE70WFCollj1YYn91yGLGCoL9SMmhDSPjii/
xHZN1MXblXP51jvJLm7bd9aaw2ZAXayUtYBgtbOwhXYHZSkD+9qIP8a4pGzBf62x+ZW2u2zHV3q3
5Y6Cz3JVKn9vDXiBBysRwHqyJ1DZvLvZXmVP6TguVLdNlxEkVN4CUaGcjHZOpohcYXUppH3GDg8F
FMPj2HZ/Ren/bZIIf3SUvdvcGyXXMvosg7eCbRU64mo6gJX8xsZVwcMnCngpcmiEc0+OHkNvF/3n
6vIqM8o7As032BtPI7aDwMl2eRDB2u8xsxh4jjdVQNGCgbZbKcpuGnb6FKLKbc3meCkjtTe85oWK
8nrzWFutAVi+yoHApLG43y53+nZuyqvu8CxZi/k14zVfg2Bh51WfOPd+VWz7hxkSm2c9jpCTe0y1
9ddHibrUuCRHJ55YFRrrKEHxwf8SaFB91WzScd8WF4xxII10QZkJPdVo4DiXIe6Hhj2R42fH40f2
3WrUu291KOGsv1fx8kng6doMM/9dJLizAS2slgb0DV1BS0hn0VNpUasDoKLZWTO+DRtBzn/cAH1V
7ADKge+lk7tBVycUslKQt1aRRdLMmS0Rjr5ce4xeWKjZXnuY492gakLcs/bNiJd/Ue47YI6jdpen
88btx28XZxtbXySHpK/3WUPlWjyW8zoZzXE3Rc4bcDemGLqyxzaheDhpMT4AOPRi+8V6zlqeI1jH
vytaE7UazonEXI4bA9NNch4oocW1HjOwa7WjOYZ7CELYX7f276MVURpqPHPcTRCZR59tp6oApbib
HqYMnyrJbhlnp5HNzSajHJv4EWJ8n1dX9MD7PA6ghR11aXzSXAtDcajUI5HbHWcckQSxWo4omfma
p+clkmyALKPHxCZRHDDFhZEf/ydy6MZ+N69cRpIthw3Ws89NVdwobiTcIRwYM/2VMoIWMwDnLJkd
kmAOVu1onhZvHLdjbQMPnyIQ1d5sEFNNDlHGDRekQc5BqQBGS79HE4o620exNMI2nYAm2Yu+4rW/
eK3ZHMysY8mfdM621vZ/SzuLYzywSYlMS1DjIPds0zfk98xdW8YsIol2k0q5Ow1Fhj4eH6hLUbDO
yoCBJJ7WI5oX3h+H0YBopyKTQWyv2jN3pzulbdzF2edgZn1oy4nPDYU2Su9izKm84j2DavaiCFmX
E+I13BPolQtRfIdNH+d03z9YnvozSF5LWdQfy0D+Vb2kaFdTBCWq35aQBJlrNyxdt8NrAd9Zq19R
tdlJj+muEuahJlyC8uq6O6uDuD1xlcz5eGkbQitzPtwGg6KlHkrVvhwIkVhaP1UichCEOR/zNqHj
8VEUNwbWWqkEu4bVbjo+AXyy18xsifeO3Dm5vXiwgv3D4KH/Kiz8a8RAcj8z3+ViYlhU48CdUuK4
wChQDXCV0tbi6SAU6kZ8pA7qnLGr6yIQUBWi2yYp2hJpiX9443SILC85gN/6b0gaHMqYqwoDS/CY
LMmJwy3vk9KUsMKcjxos5GYQvFWWuOcOXsS5z7xxTUD+NYL6KZCSMVOWb43zxx2ZvqaWQvfYZbVP
hcxwbC0mQzrQQzeQZVhaxQ/t3tvOemQqVB9sLUA+rGxkuXFbV+7wmPG7LiyGzIg7OwfsTZANrCSb
l36dz9PWjMcP7UIft+wCflshU0IuPU4A5d3EIObtkAX/DFLhG8PCGDEnmYcbtvhuOhJtBgQsfkHK
swAan+YRmxyUaXPX4+KIBMDluM2MNbnz4TVJmuMv2GDe4fwpSSHQCovWd+s2G799Aw8Fap3CKSbl
+isf519s7whwBTkrgzPuVcyK38FvuPBSYE4uVVGxLn6WhPB9VVlfbZ2t/TybEIh566bDKld4dZps
uVij9WS6LxUmz3Wt8mVNp8wWTD5Q2yMCFzwwkykscpO/vtN+54Yfb8YOV/oijnp0nqaYXAoGL2+D
Zzxe2d4jzeWIrwqcGxf5qZ6oKvbceW8ZcNuQr4dNPgI6U6XTb7SP4UV5H3TZ1BtRt7SQY4TIlizf
YSqAXx1FT0FqHCdqQTZy0Xc/YweTG1iYG9wfn8qbsBh6Brn9hbutl+dA4Yi2FoyJIi1/RNy/oAbj
R8n53kbUj9hssFidqT+i8F7aJ2CPb7he70MaYyDrYnL8NQJhzWklNHhK6tRsqA64ZCORYT5tDt4Q
LITTDrvEYUHjSec62fw7x7S5mwOv9qloto8PSvGw4fD97k3DCXQTUFKHjJswLUk5utWGTQK+lQDB
W6dtaB89wzaJ6dCfyHDQ+tStKWFgwCOsCYMlrH17DIl4CBBVjd5NKvhXB+2PtPDktU4Z8dAZaGmP
XiraHTjiR28VpMbzuJwWFdCrFeuX1io+cBagl1reobIndcxwlMjcMk7STl8rtwypwebJXw6ckf0T
3IGQ9dFR0FOHsuJWpMrEJQoOEBfXaTzH6z6uT63PvEjLOAeHvPqC5f7TA+xlkzVorEB4qeZ4eV0m
l9hsVPoQDaC+xdVxIfdE2elX3GC0LHgL5l32HrjlSbYYcWaN03fxWcfiqWDwmmistExIHBxK1ktX
XkyOPpCOJ6trTlWOqyvxsccHuFu6Es3Y74cQJ/luNJpdnZEZpi9qCaeufGpl+2NXhBomok08yXJK
cTwTCGfdh21CA1L2qNZOH9XaReIwni8zgLa0LU4L23eFd9GvnWUbj5fBL0Z2n83etSZvz/HqlW7y
faSrx8oLZWKMf4Ug0tvbfKGlFh+U83BunzqcHBFUWkTDfIM5m5RyYm31CMUr4gqn6fBGwcctN5Ds
J/HB4EqszPuQ1JFwnEV/HNj1J7hV2KhSqNharXvVLfl7MTv7GKoYYre9LasFKKhp8zsSKlzpCN01
sDyyhOPBb8RHRqMmXWgRV05lm+dCHnmCEO5tjjFa0mus6J9vcsIYemqfpJXzvCrpNii2XYtLwEwz
dMBhw/kYs72RJA/gu7uK5+GrGpa9GdEpHz8MR3b+7uCSxmW2G4eRfPCjw20p6KYtSvNJKyFxSQfv
3Lnpq6uEgQNiIX9GGCmeEzqNA+utZDsHtDT57i2cPOV7nBM0Mf2APi5SoEMhL0PggSRFAcnXUk63
0i2+cUetqOP7jcvkUQ8wvVrUJYw9/Bs8k4zhUB5qMvDhlPOwLR0i1VFKJClNcUfjBhsV8AXfc/Yl
EUac6uMeNDZCJ250zPXsxTIiALYtQlfMHypKf73K/YBDc3ay2mf3vUC1i8R2cZgM3Xg4GSoHBk2M
eFZ/kTPGp75ZrH3FQG/yC9wShk4oABpvdOxDinHWSgbm3vGfhZ2hRuXm7zTJfbcYC12LHc+FbLy3
fdDsTdU9oxf4GCDTi5jNglrcB+5RcSoz57OK6kMdmWBVO/bmvb8YnEmtHXlFjgC8N1ZWWQRXXpfB
2ihhJtel+yQznoQ1gn841afGTL7iftjmYuoOBgT0jHbubVcCjXWt5cnvcHT2PaednLE1xYrR4mIB
mcGLQIOj7ueJJyfPOUXIKnRRrfdxizhp94l9qr3vysX/AvlhK3ElHPvW3SSR1x3TeAMuxd7NU/70
kFBL4Im7fO7cE7atcR6bDE2iFyfWMJI39sodcTfETRy/EjHGNmRa+Z8ElagxLfjuGeIhxkrXtZF1
x+YGjPmjsChKcZPDtIyviHg9EE9g4saHNJz3tigJAfym9oSFh4GdnrFD+Yhu1+IpquVxwgxv9PaN
r/rvnCv0eGAqLQVBKFUFJv+WRuLE1TuAyt9zDF2ZNjCif4wjpAgJKFqjvzWaCRt1K7MTvh/+T80S
0kqGvwGinTK4BVJ+QLDYxlr0AQzGqQC7Mo2gQ2jIaF1EdzyV2aGFLxpmSjHRG/hCc3f+EflXq5rX
iUz/C2ggBzkeUkRpCC5YtGdKR/vtOLqEUk3z7nXFreg4ClZM71vTGHqOqWVKYy0H0TqxjQ2prnRj
ETZZSkzaLPDDMkBagvYY4ZTDjtJNb1nCxn3xdo+bT03pWubwVIgIYSTYL0G8m5W7BeF5BC/7uI9n
X43EXtlQWYCAYCre8pmTZj8im5CQHld22fPgN/Sp0DEFwkwVgUm5cwcIb1X5AysF87G2Modku3mF
UodtmBtDOcmE6bw3QnPmipcNE6Xp9l9NnN4dJJcqt7Z0Jj6eDtWSvGh69cKidD+DgIkQZs0PsU/Q
ERkpnMyjgDI3BT1PBEUvtE6EcY/AytDNN7Wvo5wVrjVT8VPqbcloYjL1MPsnL6UzY5Pn8rfG8ZUx
tlq1JeFIHXaWwPTYJhVLYMBYyfyP5omdBPAYLvYjFr/kbzE9MThfu7tvyf/ZO4/eupU1i/4iPjBU
kcWpTs46yvKEsGWbOZPF8Ot7Ua8z0ED3vCeCfK8lSydUfWHvtdcYX68w/ADbpq8wShH9gh/B5QqW
FMMNqZ883f2OdPEXb+Sf0TjpR9Fte+CmRZXvuIiN9QRyeg3RZh8NrP8lFF0vin97unxNhPu3GY0/
ABmZVVEAn0rT5Disk/ZcziTB5JowgrFUqHNNRLXpdPF7+lhONDQ/QBvqwrghE2g3g3zDQHFoQiRs
vcnToJzfXuDTCro48plWhx5DFKuHXxXJt/Cz8KZtXFcfs1/ueG0vOw7HWCvdVo+J1bkbO/MRaPnx
tmys9u5UhIhVdrLxJMduY0DgN9rbbBHI7cxsYHua/Qfkt4ww5w2RPRvESkyMh7Dcm3R+kp79Qbon
ARjTqz7HSqFnhTw5pHpX+9F7niBtcsx0w/r7TcNPjU3qxNFH1O2dWKX8SEJrU0TOW8KzMEIxZ+8d
ElnB6jUS9VvC4pAhBA7+nPpuCGnLh17igbCiF2y7G6vXglJa1zvPQSs3ToiOzMpap/W97c1jb5jB
VivmDyQpdjcfyWcUWJx4yIYGZoIHV7IY6AkG68iqNWszuswF9lPt9aRWhjSPVturneUwWIzdITmm
WcMbj0F9x/GaOQXvnLRl6O4JawVOKn5UTYxEgApEMw1ZYeDyEUZIYvNqpR7L1rEZZOHX8Ojavaqm
ZwRWCZzKXJXC++lgbfuDfHHLU1yje+W1P6XjT9U55c6Oobk5Tr0TmsQKHmtYLex/dkOdiqOdD08k
82CzKtvpoeyx1gZ6OmdJw3wDjxAdogvriAyawMPO/8ue4icx1Yyne1B3EIKXg3Vbt6wVE3a8fnpb
6mpErX/GCAGIyzVqJVjM6tygEi2I7gO+vkgVu9c4FD+kEUM3IGpxSMnIifHFdR7LFgczLpcsKLtP
k3U4+3mWFSI7TEOAeMDCdNLTv1AmoOWvWVQxAA6eK5uqfMljPVQ8L60wmTmZGLqCQkOZR10REAwH
I4RPskGsl40AoILxdWxI1zYr+lXcv3dzWQjxJO69mXlUlUX9sYrHje1nPA4VZZIbh/WxpegjmWfX
TJTHV0Kf3wojLk9gxorVsespaNPUEBszcW6khs8P7GdxN4tftWd8uUHN9yvlG1wvZOoJqjLMUtB7
FVBRtlN9eGujKUX1W78AIuFMc/k1fUX6uJsExJRN071GmLAGnR/zEu/wRRJEifrx1NjIkpsSIJws
2bkY0vtbCdo/VeGvn4t3V9uHJo4YcahO72KdPIYBK7Uhxw0ppHOlkYXFgxYMSSlCZRTnH5Wq6CF9
I2d3PxbIW5DecMcjh0oO+cSerCj/2h6l6uQoHn6tLiag9JWFTR6+gv3QVONjL77MiMbOG8SOjSu7
o6A7ZmT2ONpkEFCXQE3YlTPGlDq5GRUDQTGfRTA+px1blTFPzp0Q2aa0HqsZ03jtc6qa0nwzlBlv
R8JsyPB99UO9GY3oOo7ueXZksWUVhBYteVZThMASD8vGrZE3xKVg2t5zmTFTJ7C1XyUxQjWjYTBX
pGnx8GpaKEnwlpirSjk/F6woD0+Cs8zXYj0OKOGgD3AV5Q2hVCZElQpkAmFnySaYLQOeOEKYCUF+
PFfpmmEMyg6WbHMw7ExzHB6skCWhGKfkwZGEIelC7CVuld1se1c90BZ4pRUfsLMOx8YRd2Ug++qJ
TPOR0D7LhoRqRqrjGkoxSr1BV9u2W1b7XsXW2A2Y8abs7A0R3zq3lad6ySyzEekI+PIvTpa399kp
N8kcJlipOtIhRgiYjFiYsXnFr7adBbwlIrwTjot7VA7gKEbjsW3GD60w4VkGuLaekxIFgX0iNsA6
E1+NPD9ArBHNjLVBuzBxI+hRuQPgb6EDFgJxWxBYBmLZQq77GXglsoambBE2he4+IjSWHdOML6Kt
Dxboonzt9dHfIdQp1h5EnIUAVjVV1vk7OnnShHvDPuZUGpzD3E36PMUFCdcxPBCyAa9OOap7XTlP
0TD1bxYRFbZbi3fHcY9u6OYXI/F/GskSYCt6YgcaBQ3fDRDBDQl5pqXG32vlf2Nz2Bslxth+6tn9
Yap5mMVIg92OcbLLmB2OnpetUWDYr3Ky3oY6s8ZVscQjfMckJxAHDoyZmVR2e9/R4yY0GG27QRdd
EnJJHJ9sNOkZ1WcU8IwRnnVh9yD2QuvHBoA3n0SfBqQQxLHInI2GVJTaJ7iubetfJWU3xa3VBeZN
QIW4j64LnWNoB/1AOc6yQaRLuBNtFoIDnhKrpFbyDEbQHBns4ZmCPFiM5B4A7BSPxWBzoOdFcdKz
Ayk9dffkkxKmk4rHitDBJ5Pk+WuciI1d2BaL1ZgZu1O0xypCKjxgpTk6WfmzQ251L9BC4PCsbwhg
v6yMIpn6kD5c2fUt5v5ZIaHSa8Br2KScecMMNTxgxCONCwHBQWrvV2944WMEUHBt1oW5bVEknoEB
bWD8WgyI+LAoeyfSWT1MUCv6eP+afv9aGah/usoo3MAbtC+udtTGJyoVzClWwZF5wHPa6pl90yIq
BjUmpmfXHr4QZaMzreO3oOmNaxWXYCRnQDQyUNfBxwjn2nl5tU1u0al8UoSQrTpNqRHHe0wXOIvK
bl8IQh+cBQxE7tK76XT5Lgt6cTXsAg1sV71bjXwmkJSywGifyLKGtmcz31Sxle0ytE/vduvcx6k7
G3XSkLhg5I/E1sAnKa52NDosSHmmqgHDwZwob+cqLDky+MPk4U83pcbrKAg1qlDKbkYXz30W1PMT
2r0n6rXpVQBOAt8UWeHRUb485UtUaG0ikyA3wT1K2LhMhRjgCFIlbrk3s8CVcfwrbJpbVIRrBw3G
exLiUkmnZH6TMW+fIGqT5zgAGsTExL8VvSm3WjRX5ebDyVPE9CHBb36YfrfX/tz/mWSz80j4rnGD
XLtc6xdksnLlGsawF3QdbTj6t+/UZp8BjDHV9+8/9A46PHjEt9LPX6I21c8c+IS2O5jT4G0dBrAx
qkwnZJX/9sFKqEuS7JimegD5FaW3EEXOHlfayCYJUBGhaRfJT32ITN53328+KeKtUwhxQhXsXA0f
dvA/3yst0dIFZwCmRtjfRHl73mUwWaURePtoh+V4rqJ5JzByhuuOhQOu+wwd9KbCXgfgbvERFLI6
GwDqshGWD5dl7sNg+2+fMkM+JWXr8vNWjBbUQzeyffFN9Tkb9KSJM3IZJtTJnpv1T31D9Fn5rLUB
09KdD1mSIxLtixuxRis3RyhLxJu9NpLhMWnB8uWLp92bv3zqUhtppUVD8QCDvEafyX44RyFvzEz8
hDoEMwsDUUQvCOivGbNuuLJrp1B3A4k1zBEuMZPBF8VHbu3MmLpND/w3UEbLIKbd8Jt1D0lRd/tq
XgZQKXTUUAQIQL1fA0pIXplQV5wQG1UHIjAyAcQRudaxL+CszfZzAT9CClTr6GiiLXtmegOcuFni
vrA05QBJ40XX9TOSTzad+CnWxmuvMLO/YePYapo80+jeiXeBo79WfnU1fYgtqggE3dHfIYjD96Jg
sFk6G14a+T5oI+TQ3TJfbIL4VYyL3hbdru3Z7YlLFWxdmO+Zp/I+ASui+oHNbT/tvr9Chbg5F5Nd
cfz+cyZA/pYy3UNaWxoIQRiKYw1k1mBDOeJ8QDXlAbqJGKnPaYkIpcOaI1PQi21XcowqBpzC5d6Q
1rj+j//x/dk/P3zr27PghwsZ4jDn0NVEWfYH+Jkm8wfZkjTTRl59/P7MmgyOjkrz2sRle+xrxjgG
Kons4ftTDiOmh+QJZ/G1yUMgk2x4BhmrnTs1Oyrn6qB1/3etpKAljJRTHKkkiqPN8mSX1PZuGL2e
TBryJSS7k7ipf4wG9v6Uymqi00Jwsu+d/jlzqRJHRoQ8GOkqSAkID/Me1Xu9awxCPLIUkwSr3QdD
sgLDtl/3WHjgXwZb9FA7ZwEokLgV6udUAOhZvo7p9C5foItJNX9a9gD+lg3T2CL1CU36pyh7g/TF
hgGBs5eJYlvrCUjaZBO5SKwVPja0pGW191pyMVltMhXLfxd9+KyJsRIoG9IAMdVcssEKkzKG3JVe
WCBZhzZxfzRuf8/ahskgL+SCRpfxF0AWbJxGj2+LTvVnkY1HvNzY4J8DLkTkvN1JmBpB7dz9zceZ
JMVVzSYb9omVrrvZwdNbTQ+81tCMBN1jSkSNZXQzoqn5bbKp8qJZbO2ekrVMn8jNpSBxBfqgjwK5
8UAMRj7WLsUX7Z2Xyx/fnh0X0mMRcy6rHYEjtJBzdLOYJu6GlGzfsr+iVO3HvlkSKOTWjOdtY78z
/h0egEhfFBFvvTLfIqf7g/H+NmTtFnsEAsHI+gFWlqOJ7a709COUzWeLtFe2g+UxybwvGJkHL8Id
YDlrZGO4dtm7Psxo7h2gg6U8Ox8NXAvdThvkLP0DSl8BU1t/1sb4xHrzQ0YNzt6kYHqN7YIKPbwU
HgBoSxHQNFJqzlEewXJGfqSSg90/Sgs6lkJG/pCjfMGoQSd4VCp7Ym9+p31mWpXKH8LFhxNuzajf
egsbR5oNHKqZaCNEfDlELfiMsb8yn8gwMlHW9FX74YlqRy9C3WAAnS7A7RqgWmOfAUDJvjvMHlN4
2hbC6XyihSA18PQxpwy4hwR/3wDFQDmGXmF0OmOAw/6VkILnuH+QHTwamt4+JiCG/fgKdZe0lnKi
/PBDREDTDkSbfhAT+hbH27SsdgryPziE2YLBdOaAM9EuDah5Bzk8ilq/gFeFXhBUv0bX6XaZy6Cy
SE7tBDg69htnLWPjFgRnMwuDNaaOHDu87lmyIpM0DTZ7mk4G0RT3gVn7f4eqYnJDZMTAzD1ugDaX
7MNgef/2ObHKATpsS+lYlsg47dA841YcFdt0KB6e0rvAxHNjzP6RG5slid2y3P+t2d7e6Op/TXOp
d0j/CRUUOOo5degwbcYGVX0tJCpct9A47IwBIGHXPGFRh6Y/jT0NlYPvJ+mZRcUVLZdF0KqUzkUa
/rXHb8CmmGl9XZdHUILDQ7hk+YR9TzeBwkapHnMC0VmCYSya7pWsS5bITXYI1F171lsSY6COmAI8
KKa/Ky4rlNti3Dea1DHCZhEWzY9KZ/tpavABB9EW1aaxThOgMuwTbl4Zv0Kvwt31e55RekUVFyCs
r7ew/Koz9S71OO7RurRrApPEtl0uLCPMzlARB9O/mG76WmX8fAFovYdohDDowpTJPPUnsHw4Ct22
7o1qhSSQOZqEqY9fJx78nR9CUvf8mHnzUlCBwmJqUCx+1hvf6Vem1E/bym8s8+/u0P9uyLWJqKTT
WzfV6BWHPdq7loWU/EmRxnEe1AeZTh+CA1XNhDZNMT8OaDoznT67aRvV5ryBQOjjPeFV7jpsJywD
4ERtflYN39FtG2dXy1NFHstqGOVX1aqLXjBMEi9M4TaQdcMfE7mkKLuG4+igSCFbtq7VepoWBMTk
7vVgvQU6vy1HoDHjIS3tp5HtpJeYWHq/ZevVR+5UR1zUj+6AaLWl9Blm46eRnnzpvpi+erfaCqmd
YuhDFWZNP6KswG9a9c99jqw4xZHARHqGwexZ6I86dXFimiC3+5N27qXDag+3aEYb0CTdo1Wy/C4K
fQ5dfXF7XAy5/OrwsbWNdS3QoZp5SVBn6W+rxN15dQrw3Qmf8L/s5j5+XdIKzN4BwXPIYcwM8ZnH
/FHm1Z53BSnG7cewsGYS8zwWIetN8dVT9S2atEKyraQKtVeViXAe64cZl7SrHjSRaWqfHWX8cQYK
9t5+C+ZPMywOQVeAyjc3aTdAgO0gGmQuhhL2NA80RY/GyyC1zXuXVwzSF3weyMFLXe3ayvuypf9C
oCtzSgUmr8Uf0Pq3JKqP7N9/u84cruYQDoChu7tPmOqWpHF7U8ykaAr2O4ptCMeJQwYtUa+HCWlC
HEVrMyF+sElUQxHk4fokGAiNm5tf28QYdyVzqY09ZAxpHLs+jkif/vkhXP4YTfqJPcYzBv5l2F90
a9LuWCT0GPpqhdanKyDjfhdI41JIIQPirP7+VOI5G9lrb1OUGV406nWYdIAXYcOwTyLp6iiWD3GA
2Vwv0euhg7SQaKSBJRHva2wJwuLHKsye9gHB6vH7Q2YjR+l4rljrURqmcUDR0gKQm1RwxCmJ6kmg
mQLEueKT+vj9wbTRiaWtrxEayVteGdcBRwlvJTLK0/KjabXzsFgp6trZga4++rb7RS6fve/MBj5g
I8W60YzAYS6vzdJBq2gDlumMe7fsucIgeuktQbed0wpG9Ycy0QxS3AFBls7XjFGWKvPDybtn36Eq
IG3CeGIzkz7ExCg/BFMfkfnkO8DgkkUPh6fIxrH1YWQcp22IuBeOvu1tYRK8Y4Vntshp5I3ZrWV0
xQwyOibdTC3jDk8VCC6KWXCw1VkNs4eInF2gcl7tPi7vpsIaXXC3E2d38o2ZGbd4m2emg8k4RKQH
xQc38z8RoBt2Ep2DIsWlwwEWItLZopZBjAtvg+puFn6z5ubhayCfm3Z+cH3nPM6MqwU9M0ftaRzU
Rbb+S7C4sFrgF8RGUT0QS5gExp82tAkL+G2hLAbPf4iExp6/irDsFT6c5lLGu6gTF3eYvizHemOg
+1tSHXn9gDSlFjsMyzvD2DcxobZG0z/PhUPr5iT70SZ8NRZAh6HirgSvdXxnwN4YckZj42+NsfuY
aK54qjkJuYQ2IsMM2YzxASuYv2lsXCH8LsQFcT6G9T6Kilc/Yl+YtyPrv2YHV5n91MiLMjAYzXGy
rnXAbzM55rkq3StUf0QiPWbYws7+tlbx7pV0XFwpcL7Jt+IFxuFC5ss4Uoq7/ZBewDW9uNOT9HhG
TKqBXgEnttqaBd2bmOsWA4aAYmg6fCsKeq8wRlr+4cvNEBsRs4x+2mvPlZJqrXV5MJIoJtwbiXiV
UQoaei97ySBnGJAiQ5CCXsw+e92PzfPQnRM/zl+bcdzVlvMGsRVbO1vB+DLIgl0u/4BIw1/9RDsI
zKoHyIgs1YrztcYQw9WOYGwoNjKcf3iMnZC0Ix6y0OWUlWIfiG2NOdTKqVHFdI1+qOLMQa2gn8tM
UGKyvZnDxr2m2gDfR7UugfpPuJXQ9pDe7bKhRX1mboyG9dsJT/giqkA7YzH6qg18GHUMmLo0w3OV
iKtsf1tx/zQ7JpL2rPvZN/QPRs07XZv+xnLkUyicV5nwzzHFS70aj3EnzoTAP3e4SXZdgWmw636z
g35xkVKtbZsfKWwM9kPOr0mEjCbcazBT/CC8DlXKAkawcBMQmOufNaOjB1zhP8acvizI7kB7d+5c
rFPJX6x6gCyDzN5m0IhY9m2Wl7wSJZVaNCHwFVY4XPUkoFljxcnGmulcWe4Ki8YI2/1xNkgZ9aqc
Zn0wD04rtkHgTy+TkVlbZQSXchqecYY/JTkowbr53RlWihubgmDW/Mw9zEXwRtgt+g/gGYgZfPtP
ryPGiAZ7TMvmGWO71e4ICr8WTkjc7VC+BHH0Pg5esiEp9JGxQbOXYNZaWeP+NBxgBiNBL4xnriK6
NV1KnWbXXJdV8QNl9Y9JsYVxJD9CVYMB7JdifRllEfVjrZVNAZLMU4uFhPlmywM99xWZFHkMMi7l
8XEsB+ckZW7DMg9FhLErc3I6bDkOKOONa6yatTvjbkFxJU5iUsZWx8QSGBGXtFfvwVAwga06IBJS
ah5mVWzMlHWw6JlqIEMwy5+w0D70TKveWAP+WSe7cPASUBDnVKxD4ByBqhcjTWNEAeLUmKISh+5U
SPGpjJaMXCYtROwNuB1tEIbgedeJSU4SA7abkb8NuvWZ19GqpgjCZTfeQROTOWDH4IRiVm5D7f0p
J1gWSLT+dE1/omKvV/+fufa/yVxTBJX9z5lru5+//mvi2vLX/zVxTfxDmrYjcLU69H3ukuT4b4lr
ru/6ns8Z57Hr8tR/JK7Z/3AQOJlo6ixBsjZ/4d8T1wznH74vLMtXypbKcS1l/18i1xwhTSLV/lOU
pOkhOPGUYypL+K703CVq8j9FSRLbnnRDnW+sCUVphT96dtlo246+EvU36hSR44uN5OXcxnZPLmp2
kzGRZVlJlAG7Rbw+aTiv2dQi9oL7akzm0SZ697mPvEOlE7RZ7D8gNNore/rsoWmeWiEjJsgkZAc9
ZhI/oEawG8vYmy14qvzDS1qyo33toQ4x7lXXH0vi7EgTGBE7RaMEGxuMW+5KhyujRl6RSGASzvAb
xknMsepHR6+Dvz0148XJGrW2UdWvSsM4Bv1widPc32T+uPWrykPwiKGhqRlfdVPJ0Jzg1JAR8013
5msdhw3JEGNxMmbOytpdTG9AyrmBUJs2NVQe0Ml/K4NhlmdeJ1MZ19RluJ8NiXsAn3+b/CV3vbfP
IzGe6B3ncje0+TpE256K9jlxGA0VZlrs08Ax1yz0gTjnEzesn74TUP4yTDEzESSQdsiUSL7HYZUe
Bg2VFJTmaookWeYGE93a7fZup5IrgJgdw3bnQiZRdIfJpFaVy4Ila8UJj+1T1hTOS2c5MRlN7riV
ncPX2cPTRGg7j0eD6YfRHPOijxGHCVS4caXiVL0yk+H7YiwCOwW/PuyIUpL8/kg2uC6NRjx1WIRC
A4Ujfr0BYbSPYnzd9El2kVP4ExXSl5dK8yQqZunhjPUvsPDbAeiHBZe9R1jnzg5qFqVlsDPTAzKH
cT0KMJRQV+dtHHvJ1kUODtMFpudEtHMrMxp0RRcQ+BCDB7eZvghaMn/BSMJIah5ZP7FQBlYOlQ84
Ok0Bz271TkeEBtFF3ZkivwnmjbcYUftU/Axz5MM1LgLNu3XrhNDuep288fLMXwk8yDc95zmBtCG6
1KL0d5Maze3EbG7XU7gKZQGqM3MLLhnzl2ywuSFQ9QuN0szs+z8CydwxHSSI5fxYeFa0mzW/X0dt
Bh2TbS4mbQYogrqlhscO5u7sI/6l87DX0uqbTc3al/T4GK4YE6Pe0i9ZSkSAxeRb2cn87EMJSepy
KyxujSxzbo2ZP0LrIuN8w4ESr5J2VIi/9SaCxnQrkpCKaLLNTSKqU+PE0XMj3IibHzA1USo2AwsG
URHC7ZdMk3K/pK43s/3QtlN7nbDwj6VLs5KjRvZi4e7FnMcvaSOOwlLzaWBWDxAw2jWJ+WU0lnok
QsF8nJ/wvvknWb67bnih2Zq2oYR9idnU35akFyMqplo25KEFwL11C9a3nd+ThwpqZZ5+l1X8250M
osicY+si8XBdyzhmc/M6aekd09Y8N6oyEawX95mR9UOUDbc4UBXoOjmthLyXPh2eUct9ITErJXGL
IXghmOkwoZ4IbbRQ9vw2m12wMd0MdovJrtOGmDym5nykEQrYBXYXkleMNY34eozAqdREcrF/VyTg
UA9iIQ4hxJYJP14Id95InwbgsBcMgPu4J1QPTQJIRnP2DoNVvQYm87vYQOfdVmwDzfwvCpYCAjvy
mSYBpJ6aYtX1LXpi3o2bSLUfDlbPU9ZYZwJ9jhNuPy+lFau/O7du2KGGifZVNNzBROWnCe17SY+/
7nX25lfNfCjbquN1ArkgLl/SwYUUQgpg7Is3DVKUvtNcuITthDbd3SLBL0/dnCMo6RBETHI+4/e4
CE7Bu5LVT96zLNpCp+DhcKcHJDHtpVv0NkjYvaqMtlMckLw3WrfEcq11KUmqcoM/BXWT8gCmIZpq
0KPW75NqwzVykt9FSardZHBVtJ04ThGdVQl3fe9N1aYUsbxPHrdJG5/yaulE2DWlKRWU2yAzzt9N
JZMfoObZ7gfN2rKQS3LSeuRZLZvac2CTVjV2QEnjNmOguPDHJ2ik/PTnuUPGAj+ymXvIP0l5VkWT
AeBQ+kigCET7JrrlXXsV2EF2iHzZG81SEtG5fIiWHE4v9je2Vzzz4CAUVnULUiOcSRgIlk+//xz3
FgLzbm7WjeFaO4iqn1O+Q9n/t2n03ZqqCMkfpJoh9L9CO972lvWD2cHvvoimx8hkHW82bEe6mvwe
duZHV8Cv6rr4pR8Dey3yQm4x5mLrPCVgPBbleMAFgGqbe5PxSMgQsbH4hTgxT26L/6/00bf5OHUB
npd7RGfVWivjtznwiuT8AOKwEAVYtn451kTmjVWU+8hp/9A4dxtD2qBMu2fErfKzD+PnsUUxGkhX
woCDIE/s3F+dQtAMq2JvYG4+6rQZWcdj7exk9KcqjXnbp+W0VoPB0wXWnwkHq9E5HPu7bBpn35bO
W+iyt+vR5botUmk9MsVwaL0eVDef3MIt9k2KUarwPXSwOEKjdFxcET5TTa4usmGQTjuBu0hiV+my
W2pr66/q3UPR1f0ZrnJgzjAdAAsf6Ea2mDxJWp+xFueNa2wB2Pyd+qa9VK3+LNsWz51j7eRcGis8
4HqTL4EdS+wpeNWyEOeJCRFA1enZVtVV2IyWi45JBzG68H2B+z2nQXXXOrOexdxTFGE7J52Q/FU9
J3voE7tK8iaLtHXKGD1grhGgSRb/HD3nzu17Mt1zi3Tckkm6GgpjEySf3lgRQwb1Zz8NLCxZF7h4
Q0uEsAbLWP5VubKXODNl4CaQCmmGUQ7NDmbVvourdF8wCsXzxhloKpPMysq6zXU97gyTxJXMq+Bl
49Izs5H/NwVbGwfcBp4q2kiDBhkzv9FWRxZsyOGwZNNZDpCE+sXAUnY+44v0EnSNBewZA2+TaMHB
3Z19c3iDXgW4lhV2EiqYGhPTUBVOLrjsHqmH96Skzd1XK3xN/jSgeKxXnPSAeGrn94D54oERnPUw
iWk39jkp3xoVZ6usRyyI/YIiaHLgOFnr0n1XIZMPETEtbjAzU4UEHukkAxoE5k4EwiUvJL0Wu6br
+YbIT86YCuwzc6V0jLpjUNj3quoPCyqwCJLxcXLnF49srm05s/5qYkiVZttdcw00gRsMoUWeXUeE
MXeV7FEo/PBTE/6QtO6F4fwx0iFehGW0eUi/IzWHp5j5BH4ib4UEEN8NfgcLw+0uKzVwSrf7kQyN
DaWbnMEu9bkWhH3JkxQani5JlcP6BZps2uPd490a9+amrbIJQh8jpKYYPsUctetRoUmtGdxtOG2P
gVnL7bCBOBUgQHOye20sbK7MPCewbl9bzllRir2D4PIrBb+oZHw1AwIY3Wm+mPX0WjQ6fixRRG7N
BN9nC73MbsJDEDM+h96NCZKckIPkNA3YuW5mnZObtZjgsSj2NocuKHXn1bJPdhrPawGC96TyoH4G
AfxWzSVCVWIiHDrzi5UyQm7wTfqnuMx8Al/L5q4a88vCEYIIH/T8yCOnWyIfvY4hGckB7VYaiNdI
jbUHZ34n6ep3jG+TpZ3YLj/YCtfsa5ENF2zTLTQrCvDSGJ5NuPLHmNmfuwwJpA90KI68XdBZI7sn
5IBOln3pRs6Mww++zpdEPa9/VMb0q0lJLnY98eDXVkLAC+HrgVQ3ds2wfB+dmfJprMrbpDKxN2tr
17AKeajj9LWoUb/OOWQrLOErvAfYpwdlHrwcqz2Uz0uagBuYfZ2tO4EYC1BntXA8AQ8VVXZyF820
bXDeYSgQF9PR3Z4ipCXgaYWdkreqo7l/ESt1AN7fXMP/shPnorX9rEcewM7qnA3aOTVqhoXMIs0m
Q+fEg0DyzWh9ZMxqgy5wOAphXFRufJ17vsxVZGnFs7xxuBMzkpkb6fjTpQ+rw0SNfSjD4Fc5lZ/4
NXi/y/zMDJrOhprcL+mhGApDneEt/5AMnNCUYRNSg+3IpUsaYILg340hEzpBgq/CyI7wi6jodXUw
kN/W8I4TNTpfsY4ewwFVjDTrkmgN86qKnbKQZnZu/dkZfnnwkbTdDUt/Nk2VfTpFxZpJqhlVbrYc
yzOm8jF+DZvo7k4QeSpkZ2vZu9Aycmc3z82bXUnj2gzJOqPW0W2fHrKZHIS6SW5AW9z9aHAWqhqs
Rx75+drox6Nj1Tn02G7cZBKVQVifHViAKya2yc4ozAtEVtBScbbzFvni4s1YSuBRcRi5WfEZlFsG
COmFFfmbKGmWGfNW6zmEQJurCeA7LqIQPdZKyQKRDzFzxFG9266ar9oxx0NeoCXOYLWUDKX2NVFR
a1I8nRmQalj/bPtGI2xPXwbdsRyLyjcoQthKVKWIv3XeRRYD0gTCl9a8TVQUsWDO+pvV5N3R6DVT
KTH+1LN5amrSUFyBv01ydYCzaC9JOc+HdpoukZ1Wmxk0wbxktaSp2oxD0hy1OEdJbCL8jd8o3HtG
i25/ViFNehKJBHEQYgHApwi12tkjyQVJxownF3VIvCWI89PwA31vWfDZ+Xg1ebsM3RReGJe2a2+O
J05HhUphbC119VkfnawJN5Ku/ev3fzJSM8DCkoXrGXsjIVF8mEFS2rPfXlAdA7nadhZ6d0LBUSAE
5Of4bE53gyIpuW2QroY5WzWvy38pp7NP9B/2vUEKs5bLmplgmZUYjQVwyiUVexYxe0hqQQwR6cVW
FPFRHm+qvKOw7kfrXmnIWO6MAIgNn0ack5jdhcGkc8gjwsZy+yzq6X2U+oVBJJk6MWlGU1b7dxMW
vTkA7csz8yCsYnqFVPsjRHNG9ILZHBoZgGuJ6quJr20dAcNZDZkCBTRO1kOKpvU4peqO4QYTVcBQ
oixeWmCDR+fqe7w4kI1JHs5cP5lYPY45l172L+ydx3LlSptdX0XRc/wBJLwienK8I3nozQTBYrHg
XcImnr5X8ip0/zbRkuaaMEhWFYvkARKf2XttO/jj5AAa5rbLtwXnAlYU+lycDM4eXjDqxDze5S6B
u5nr9yvx7WEtPZiZ/xSGVg9JnDfEsl2bqby303vU4taGGQmegJHCcxK7oWqT+0ZsocwwVOmD9M5E
QbAlH5gdhrTHdY4RB/FFMl/yhKGHVbP6FWNHzKAlOXTT5VlwIe9I3YH+NSDkdq5oqOoHI4MBiW0O
EC57PIL7kCbUelo0Wnuh8O45mFvZKCARngQW1sUpPsVMYevJ8IFo4T/AndjnJ1Soxcz3CsCv3pi0
jo3ZqHWQGSdrQOouQvMbE8VnIEeszdlSXJoYgaYVPvNLWHYW/n3i1Q3v3p3dlw6j4tHhMuCVixVm
W9GSyikAIJgqRcuAhi1SpXVQ4Lt2vkWokE0SEUYqtt8QyJ36wZ0iZJWIo8sYDQ97J2oh8xluqnb4
cPiAxdrgMz8jXf/meydxs/OOMmf6FgEb7HBao8bAihW1zPHm+BIKq3iU1oMxIqWCnvPVj+F76eKa
yBz6J8cDOdBqtKHOqwyTuDq4acM6e4zvBEzMAFBnaqaU2tgIbFTSaxkmn4YTvjQ44BmVYD6cjTtC
6m8pzBAxgs2Zkf5uCUi+U4mFGXZtDIhS2oXfPPCzzcKe85QuACYTwZNrfiRdxtkuU/FV9dOvBUIq
6CQi7vM3Pyh7pDZPPqkOq8HhdRQoj1aL9MaN8kCEJRHFQyMBMUxYvhbpE5HKI4J5ZX7g1d6xVsw3
We5XewzF+xZqT1G9wp0YaV8Zg1gzL51nh8PZVa+QAQoY9ut87M76u5IeeiPCyVk2jrf11B0maUF7
S8rnIA+ynS/t8MRW7JTK6Y+dRznQxH2FI2OcvOOIsmpFtsS4ihOiX1qW6mOqUtLaScjpJc99NqNa
ydU0E/tvKVmwtLcGhRt4R6Locyj3xncqe3ZcnRGsXS+6dobr3re+vQ3T2rhU5h+/V394qkKKhrCO
EECft0TIIDt9Rs98HcKFvZgzjeuR5o5n3JYwVG5ePOnmFHirkfRuswPwlUMXLZs5PUSl90HaoXWg
Lq5jy2KZ6O8z8yENfcB/aT/idU+y85Ki5iwVjl8fFMIo58+ueDTVcxq028YiB8axy/g8++XGHtv7
ujSeK7+XrIeAARQpui6C+s4ZSQuXNHVPs+gfE6hXQyOMexhBUw/+TyyoDOtQL3RN2nna79EDsl7O
momV7YCRD7gPkJQRccQwLR3P0h+ibepFBKUR4iXnZDM4JvRcquJtgZ1Aps5dFRCOLIEgET+5r5Li
t5Fx/3OP4wedwRo7RnT2DZi7XsOCXHlpusUw5a4qG7jEHLYMjsHIu8jkYuyzkt9oNx/n2QkPxKEs
a+a0f3yAzltzvh9ddG3u2O2U8syHQFrnZVBXpgDEtdjmK9Y2cxUwJWL5/pYt7TfhklCYmNGD0fgo
yTtSzn6Gm/snytgDm9HW6SVmzhmhCHydgbEyqRtuhu6wD7HtWMM7AwMYI/Y+t0dMQJgY1oFlvUex
RU6rsS9S8VY6Gu635Pm6kZLCti3YThJ9W+GPD8zyMZvVPY6cO/KstjiYxvXSye3ce2c0GwAe0D4z
iUoS4E6zyQExjIYB42RAA8Vgp9ZK9VA5Npx7tP9pTJgIYstSsJHNm4/6G/Cvvwnj7i3ggc2S4KYX
wJajmL+oPf2LGb73oHBogrs3NpEGwoH8PnbFobJM0rAVg9hmCv50Hchaj/QgByP22A7fizJoTA08
RPTRd1iAn43YNI69+oVhl+tHltBcS1IQhuqEvnQjzXE8+lql6SaoQ0C2MDBDdI1l7m5SlVg19FUr
w/yVTM47SiTK6OBdkFiK0yhjdetAOUo4sir+XaMuic52LtKta1A+9NHwEA+S+yt6MsmtIni2u/VM
Q+3lmNzExTzcgml64eJgvxpH9+hS38uQvS1TUZRNcF2k4H6si71bh7gTuUjGUL2kJrUs4PuzNzi7
1IMXUMxrvw3RQyzNQ586h4JA8oQoyaHDeugxE6sG/yZ1hyuKYWovBGi1qD4nYCCVjRWDM/tPNfHX
wOhSffSIIxWEjTr9TIflKI3sGW7UG4sv8EdaOMlNtCotRpXc2B8OuW0ob2kUVM10G+45U6sUKzxV
NwKRu2jgCZpEwIwyhEBT85k1EQ6+GoXDsGy6ve/TtQPO2XoG3tHFiADCsYnt5KNRI09KxgszmJ5K
h2FqE+OQmL9jdiermf0wQ4DmmPX9VSXBvS35RGmzbYgmb204/HIsSzTUm5DTu57GChtrN9Wnvn0g
Ow/SeV691Y78bLkEthTLqLyJFx7i6jWc3W+lQgfE2Hw1qbK35MQiEnc27lxA2y1ODC/l7RLfxF57
tfR/bDqakCL5b1rTdbd53IPUjYvT8CWm8jDl2cHLjJsyL1AqkfI4Qz+qnGwnJdBm0V9T6ok8/6jC
4FRa8GMqOkWu2yupADkxZfibI+YWQCxLRHxjx/BhRDS5t3ILytdILop6qWdksUV+x+P0JdExfyKi
9wen4alHRF73jksISFkPq25Wf6ziGwM2hYpFBE1hkQdEmS3y/pW8yF3d8JLFRMwASK143dSuA+u3
aix5ngaucaI8OHFAs8cOE7h0dm7KoGR/Vd83S3/LgENtTGzxqyhw9nQFKMbb6TEZ0NiQ+sTW4g0g
CcLDtnoOBM83ArpO4SQxKdtpu4IsGFBe4QB3vU3rEmknimdio9HsvuWNzcClL47sTL+Q04FBGwB+
QrfZpKP1YszoE6qJQSoTIxXiDh5GksoUwVIbw0RN0loGYFkCKohDw5gmISh0TCYyQgpjEa971qdk
ENen3GbWMxqk7drJQ6BKvF1AONRkPnohCt2xVtuCOiZLxZaiDDrLi9fIPd/1s+cwpxKtfAzM7q1H
UR9jqFwVgx5I5uuw41Rs+HG9ePhlN/m5j8ZfYSEvykDhErgh4gB/2XYVJhTLc3am2VKwBf0t5+sC
NiG2hounnK3X1BcMLvfQklBFV7/917QHPC6tqxKgRoh6Ye9W+5uWXQKOiTOXHKAEwplMUJttWfrA
gobfDJMuVgFFODoAHr6W/dfSQNIbWcFWEJhq7nLP9+9BK4NEcL7HyrqkA3WidI9+Y2fbLuOpYpcd
Wi7CpkB3IVGxLpDhDyXB3NGE0qV082c1QCc2AeqI+eIg/1mVQOY0EJrgTzyWMvgKCvFZwBwlLPjk
1lR0bdI+FvZAHiJrYyhw6yquj71m1E3QHmYDdJaBMdccgq+YDWFQXEcPZdsy0h9MDWF4AloTN1/n
9o9DHW78sjoZYY4OUYUX0eVXG9ojMj1WfdLHeGrmwQZWxYs9+N9lhXlhLJ+RtVIXkWfRbbJeXWjq
DJ1Dze4XoVbjbfGnnCpALKSK3GFNeCHP+9G2oydhdacJlIqIk+delAeSid60vYKOuQbQHJz0X27S
8BtR7pPtw2DJCA8vo4IUoOjeappDKdI7CPa/mLA8Ao4jOHAqvpuY15pdecqFjUW/WoIDmtYEvcze
TsNL0JV73zlgXM/W+ZZsXc5xrkCWybSGKZZhAxzu7CLkSXzva8Cqb4eU2/ZgENbKxGi2/D0pApQA
PeoU/Ik/Js1rvjyldn5tCDxYVZDPgQcy7TWL7E55PCRTamPEdcto7i0n+EIZhBrWgNSau+qFOJnM
x8ARpkcXGVXs+a9j4xxrPcMGB4CTQyLYJOHCLngAw35czJl9XYVjgdolgd/qgHRf0/les1Y9LoiA
HPqmzkQ754whKzLnwPOX3MaMK7Vv+zPruqtdkxepY75ZUJh+d0VD9SWJS9/OlXWDvglj5rASKSEt
AYhZpEGR847xXEu/8Sm0kXjJiJalm7sZPBTfujiZmnSD+qPdpXNzRDkAwbDBz+UKhL2K3lLPOLyg
YsUYc1JlM4+NPnsCrwDuvDwYQX9O9I6i8N7YKb5VY/dG8dzv0zo6KoT0S9Tsk8W4t/CBcuDym2+t
eMf0FNMlirk85TBgM/YWf+CnrLdGDxXELqFPcn9FnhYfFH/wSfyqcb31S3ATTO9T5V16W+lkQCA9
rGpPTtutQgZq9GXHxEUPQV+LBk7eMjy4QT4Javsrs+AdusO6r4dzZdtnlVU7OtBjzmFoeuadgkJb
VGA/GOys6j47NZV6hIrdMtD/9peHvKnPNrAbd2zXyoeRx4i5igGo+9N4X5VglHytSBZIk41ZErds
3DUc2GYnPxivcVgkMUna4VeDuHnQKucFufOkmPUyGQEL/hwhhw60LrrSCukBqbQZSvhsEBEjXTxr
MXXxPmWIIJFY+1b6B73YY62115ZWYXesR/1GrBRynnWtldpQ0SlloIl31lc4sS3kTo+jHMg5dfgw
XSy/OiinvRLcfalQgkfHfHCR3VKclPFzjlw8QjYeaP14mzGZxwfFI5ZSI2DQg9R8QHKeIT1XcfA2
JcNNozXpswBYXjsgfRm07t1IELOzODcWUnaBpF2a3g0Gh3JFIhxLxFEr39kzkdaOP6vM0cQX04co
8Oqj/2dOsQJz9cou7iku0E8bn4x2kUEgsq+S/jow5UYs/lbpQ8b21F4hy28L80EiKm2Q6wucBaxx
XqBYHhat5/fARKDE+FAI/WnAT4tW/td19O6HRAh40WHS3oBQeTczZoF+CiE7TOc0zXERSLR7bflO
lUjEvXYaNNpzYGj3AcnXEEaICGZAG2NPUNqn4GNYwGHD0Gl8o1Rvj0BkEce6n472ODjTAZgfgkSb
8zCNL8Y+9eTvhiDZwc3vSnTGMDo/A4wToXZQ1ByLWTMdAu2tiLTLgoHz3qQY8bBfmK2mnmpHhim6
Xcj9TQLi9xBHfwqXgC5t4sD1AftCpc+oP2+QzS4yu5gLF2bdWXRWo89cyG7mg+e4JIH8YjT2wlIN
BpW2j1TD7xw3CcyQZ0Ctd4W2mfjacJLiPFm0BYWx/iFJ56sz4KcqMVfXuFUMbVshttglLEW3RtrU
gsEBasK9wOtijTy01I/9pXnstB3GtKdbxA/bRBtlYg8SvDGz/nAFKnQPZlZZzume0f/t6GK1UYZP
bU7AeGWTUBg5Jt1ZMWDjKqjOG0m3oG07vjbwoG120Zli6lk4lGZcPpW2+1Ta+IOoicBZvECTNgWJ
37PAIqQ8CWQ5CU6RChNctwxBm3rPDO2T7MmSobTDAmsdaeNRM4HhM0usl9zdA5l9GR4lqc1KCtfS
jHvJwsXE5EynaCKssbTFyTTxnjTa9pRqA5SlrVCADEI8zO2AVotJAJx0XFMl7imlbVRh1PxytbHK
xWE1ecO1RCqwrnFRbrKmp/ebk7WWzbEIJHN28bYuji3qwnFVsljkFKmIM/VwdqXEp2mjl4dKCfHp
tpL9NcEJVuMI67Q1rMMjFmqz2EydPWv7GP7udHUhpuFcaXOZwGVWIGCN0+zaEnfaWvk+7iNqHlxp
2p7m1tBq7anejzjXemyDq3frQWpPG2AZDG5O56Conl6LlCI9wj7XoTvJsMRxo0fofRbtlGNNd296
2UPIct8pe7l6DbWxztMWO3sgVY8EMHqoMaaEslBwC23Ky7StYTFBAXkpj3pt3fspaqK2eWuD8aHK
CVDTNr9ZG/4mnH8dDkD5Ys/2pbKWR1MHV2MSNLVdUJCKq+2D1IVHItq+jLE8uREPzhSnoYfj0NTW
QzGY72JSH5U2Jc64E11ciiluxai0X0Lci4CJb0Qo+HbEq4W7kaQfzJDa8AiBoxluZ22DFNoQiXvh
zvQ12cPa+73v7MjAegI6x3rQ/UiJTtqXrpal0GhkwI4z4xXrHo5jGnzwkA9MjqH+2Dt0JHh/9Pmn
rZu4eYkG7q899sINBQpxnPg8JweCuNTWz1muB2e+wcb1x6EMpTzuzgyLeAGW/hE9i7+MJ8V4Ix4x
lZaSGAW46LW2mzZ59NkYumdwu/tc2R/jX9ZUdj7arFoxvgVuS71ja0Z34H7LNnrI7S+w2QjltOW1
CCuyN4jGLMUfW7ti5Yg/lt0iD+eR55iN6IDh1UtbAHJuRY1FG4OtKaY94TXvhXbellhwDRQHppbW
G8bwGGDSFTAFsOwORR0BlKINm+KAjh2tHJChZGTub7fS2Oh/B36TmgmNpIxIsdTu4CTARqPbm4nK
lnHithY9hUMTfSVYi2vtMWbmuqm9ZTjwDe5bDvW9LIIzHnv3HKY4aWOHCJm1WZXdqU+6CTZ3MHSn
n48NK7u4TM+ggkPyD7s3KmLnhIIiYQookuk40cu5qT+fsWIQ/puSG2DriAE8yiRn8ixwZL6cirxf
TqjaU8SQRObaEXUbESM/nyaHyDmO6ZtMqSxKjx1FKBfrZBPZRHQzFo1c+8wNM+BISp0MpQqEmS2y
sk/gRQSX+CWJpkFTDafQLRFRktWhQgmohbA5ULfuucrGYj/RPv38RD9vyGaftmOefVtNaR46S2x9
/SP//aZW9v/6EIkgk+HaC7DyTcBiY9zjI+3tMdE/nIo46/Wbn/dsyakE0Nw5GPLW1b6nSDvASIds
Tn9/WPBkBATRHKh/8UhNwVMDPWcNdIY6IaeIdupl4yc6x9YcXvwu27u2Yo7RsYskZIamh5aZHLOS
4eGibHRV81eUMF+2GH/jXryPFop1tpGTH+wHIHlCGu0p056wnzd/f+iYZnaw/JS2bWDiNqU9c+cB
8hk7NW2rb/Fq4+Xum4+JxgK7DZ/LtPMelBR/8PPucjsvPmee/jMUsniZ9Zu/P0xhJqyDqX9UtfoM
u/Lc58W0T6xQshfiivvrvcCjoZslQMigCJlgWr9pg5BxzXHNBlO/cfQPkSg48wAVCOCi1j4FaGI7
VHR26URbVQZrB3v6TiXON/YVTngrv3PJnl41gNlPUr/x0qY+ieS26rqtW7DvEihX55SLJTi1fso8
GMY64Xgkb7v1gbiIX1EBNcNjwVHP81tvRGvuG9C58Fo1VnCb+AsdUq8NYYjHVrGVvJAY85AnNpSs
ovwFG+IiY7mlKTqVXXchTOHbGgd5svpgW0z5dBsBR4i/w5riqxeYDlKXgVic8uq7zsyGyWN9ARkk
beeMkX+5L+mxrnNuobMm7FE4PbB7J/llMiBZhxL+V0tAUVJ4ObpJNCBBdh5h8TyxMh3Xx9nwjZ0R
M1wPOqZGFbD4QUQdrtZl2XiORTZQkOA0Y8AIBesYjDDI2L93dywuV7HvAuFlTdZbxp3QYKI6NHYE
OZWbGc3Kqg6mds/YNr+KaTjNrtoZEhR3wFIOBiGKB0NzZsIwQdo7srIwPPtoQQ3fl02DIWxhC9+V
BeMUohNcBINeWHuocdTrYEuMaC61FrEnI1sMhyRox2RQ/UY6EongKVtxGOTDtvSN6jY2fmUEJMw7
TDvFVvTCv2kb8wlRLZWrfT9J7LWIyTANGoU6Bl/cF8qWF9KrSNdTIH8kRzXNePWL4SCrsYUNbkLy
xDlF64dXyD7mVWxdDOGQJjz/QBynXZMHlziHG6kAwf0ubSomwPrlzooywrE6813ain1AM7xbZiHo
G2d8zz3jTMoLniH+PWFO4HAyPVdw/OnJM6iTZumemsYyGYk4fN7o3N+jnBkgN+y/sbCovZ+1H9wQ
+3buX+wAvHWOn/tIFtzBtYfkESHmAKN+7Qwz9CkD/XXtHnEIBo82Mat+BK4OGSpIh0W2G8XaEC44
P7LhsXDJjWoVl116bxObpEejiKlkFt/KJd7HIeXPaDoXdxiOExrIK4JVsZ5GA6xGjuxu9vZBrzym
ITGRo0sRXiqUaSzCNT/bw3vTkABadKZ/zSdGk4uRneuFPU6MkoqBeSzuyUUEy+XnexkTfCo7/obH
4hVSgZL3pnSOpCVXd7MwifNmG0ffnZ8GVnFPVYgFaLQLBpcGp0oCkvMW6AqIWIBAu8iK0rNX6Nxu
ft9Vll2HPHn7uSbUgnvBopk9lMlyXxXInbOZRFurzF/iqHcRusORYy5UrWwj/bLmtH1Pq/rU5mV7
F5eFfQKCUhDRkgtznQmn28QIG3ZeOXo7Y+p5JUX6YUzOLxZ2mJOcBaTyAPPKEMWBgwOx8mTjBtcX
2FiH50b/oAnuABasEgU0wk0eCPaZBsw7GW4F5deLrTtiY5j5mMjsGpb1tSQ9evDr6sYdkGoYqCvd
RCBfyOoXox92XeyU27orU0CHiKQGVqmXqiRsHVTCQ078NmcIED3g58Fa1WG0K7qs3FcGKLc2zezn
Xoc0+POgDnhmrKefbzbS+gxyIKZgxFah765I8DhpadXqOg5I/QuWY1gH3e/Ay6iqfWI2xhpbI/GX
3sqtINgX9UTk7WTcTJXzHJSeh1GCj7Iyd4922t3WXZ+u+yXzt6RQsm+KwuDid364IvAwv3TzeG1D
++ynfCa2ANYlYSeBNPJfTvaAXqjVYJrKnUFY0LZ3SSe2Qz4wHeibo+XKEA8c/PW+pl9gOlmff95Y
SKf++iIL8/htUSwRlp3sSAoLCd0lpmwzstqLhaMQPsLwhMkkPqqo34atT93JivtlqrN6R5ziuDjx
WZUzV8OEnSBPJ3SIykpOqi1Ic3TwWVYhuelj+qk43Ga7XufDXN9mA9TFAZgLD6juoUne5iZNL8jZ
u3VOGo0T2sc4apENzsA2wO9d7EmZFxw48Bh6+1K7VMaqtcObJWJiUk0600HfjB00W/1IgUcf0FR1
BTjsEqqcqsxrjTFD9B4nGSd1DJjx1s3lVna9RrmFOzxN3QNL+peuJTfKn7xkG4zxF+vG5cIrNK4p
47P9whT4aPuET6RQADaTBYPwr0MsjJ2bBMnAa37vCwFCtatgSRpZsXcqFHipZA45q++k7tXWI5Bk
WdIDjNGEKYH9lYkppEXsWe4XRAEx6rTOTm81m0JmnAgW0TzeNNJ0zMnu51MJ1vEr+U8vdlLeRGmY
HIaUMt21a/voTmG6J0I124i8JbaKh8EAbnvPD4ajb7wj/K67j2OmjD8/fOWOR0vwSB2b5QHxXXpr
myRJ1whNCKB4HkjgGdD1C4kzMiIR+mhXMfYBy+K+JsR9Dn2xGkdC7kVFO+SokgQg3wmIM8Xqoeoq
24SuC/7Wdd5NF+zLAEHOQmC2mmowX+Nkf4WWMx7DtgxJeRuZ8bpoPbWMCp8X2Wt3cR30X11IoJCy
i/Yx6cpyDx7tO0FAiABPeLumbbGjN+Dx/IQx5A8dcMB84PWsEJO+Tq4tjJ6jhDK4h9zW3czKfpxx
ScQFYAu7UxC/DNPZo7ul8nHiFyPBDhXn07VYvCfQ82JHzE1/Cdo6PPz8/r05xJ/v0N3MqXcOFTf8
z6M3yMoCIzQscKdHrTiE7qPZtwvI2Dq4wOW0V2HP/6Zy1wMErgshxMv3dp9np8jucN1AwksynmOI
Pm+DIve/Ot/43exxxuVk9pEk3/Sl/zTKTLNvgvxuRM5kRWI+TMRE77JF98Bohg2LPZBlWd6R64Y5
7Iy4f3JpWcmxtI8cj+NZoeFcDa46esSl3KOgQShTTMGmR0DNyDc5OQt3DtiLZOMX4XhrUq5dOMDz
U9oGnz8fSUP6uzSIq5vJ70+D3aTb1tIW/0n44MbMjiddonaTF3+CbhSfinemvPzrHTINfdKADZPK
Zdkhau/fGByQPNYhZOcJWeEajuiQxro4/f2e4RQXLmvowG0Ml9GvxU1kEhOdBKW9jSaghFUXyX2R
GZRqcCJuyM5khQWZYV376XDwoPLtcmR3mN2fBAqEU9SygEntxN7HpXytvPrTp02VvWs9eSOZdj8N
5dSZElUwLoZFiZLrp/mTbc22iB5k6ToMwN3xBBMUQ7VfvrgBG4CFRddgivRtmRP05uzyDISZslbO
MapiA5ohm1XVmgLURTXcLoC3D1aPIaEyCdMgeWkiFLAuvqecbZiRDSZCO96LzfG1dpldQJju9y4H
2gU25L5qp1CH4GGS1M+QjLuN2xeuJ9ImRuNBn+8730NVXO8qVEW3EWGvaznN6S8jaS6LqqoXyxn8
bcuKJzVnfyeLUX3Y/oUcrAlUexFBA1GgsMP8I6DBf2E38WBMs/fh0df4g/8Ker99YaZF0ofRfvoE
1O/SEdEyaRvIBma3/DJShGmOT6mdGc+yYOSD6nm8FfgjPC8fTqXbktrZ8zWnifl6XL7UZX9Tm1gA
nayBHiGC+EooBFp9otcfYpVDVFvUdhh66wvbOU+TmRIOVSMJidRxiBju2Q584JRJNqQLWo9IlpKN
EaO9VhTN51j/QTqHqNlMg+ldBCpzcU06W9QfqzEwqwPf4GMSMBVgxuBgDougbDIKi4A2QGtqfNoa
yyZdOASK6+DeV7X16VnbwhTW04jcNhzcYvdzrzBiBS9L/+MZAzN3O51xvlFhjEbwmuZzd+929jsC
w+SjWht1Nr71KeajWA27eKmLNzk7Pj42xz/UTtncRUKnCYgPrxPeb9fm0pFgMpJ4fl9E92uR9XTH
fso8VMtcHW3TNHYQ68YV04xm65pT9ThG6BK9H29+F8V7Y+LpYWQtJoXWuCyVw3A6r6Ynn30VM+kq
gF5hfgS0EvtWIK+f6yEF4NtpjikQjdqLyfCZo+QgEvmKLsnWcQXo8HiG4V3Hj8DT9TEO0pvUIbz9
r0cYT4+z594Mpur+NEP9yUhQbBh+qsPgWiGjROndeAx69i1yYi6xamsBdXtnhXCf+2QWSROU6RLn
3tECF87EbzJO/9+o/n9jVLd8779zqt+m37+/ZfFZ/f7Gof7zBY+///Vffv7VX4Z1/x9C+KEdemQK
W4Kwe77eX4Z1+x829nWUUIJbwIcwilO8qmWf/Ou/uPY/XP0n/EPH9U3bEv/bsO6a//DR/IvQsgMr
sN3Q+X/xq7s43//Jre6bZug4XkDyBP54vpwZ/nu3OsZSFCq5BOo2kqpgmcDIkSk8GDjDtsiyWFUO
4aFSDpy6nL00TMB+y6QxOU5m5q7j8nssB6gzGIQutLdspFI0JZ457mPoSJxAQwIMrmF24yOlbOUu
AzZ7VzTR3gJzw2yxDSGT9+6mk8XVasXRsqKbfBzqc5UgSBvcMdhlLCkMyzL2RmZ8e0aXXh3TmpF0
1buoJsA0j1J1yojPhSRHnoUniXAronqPZiffLL2Q8EImGl5wbplLeAxzA5QLqZsc6hiJc2OSv4Ma
ZCmWcftP18L1L9P//yAJ+wpaue/0y/6ff7tABVw39AOPHlpoVsA/sQBMwBetHchgpeLmWpQoYkic
VJu5bq2HBr8v1T3CwXbbB2zQnT57E3TbG9X1pC4WtTx0mf0ZWoAv6ull9snG/e+/vx8Wwd+sgp9X
3w3AX3iuK2xhms6///44p8F2TAoqaPjqtjJhvhffIW1xzsMcn/o4xuEZpsaBrT+L9rbP6HwbNAhe
/DgEDWqZqdt0MXEoIAbIXXwzUnkPvFhcoBzNzOXNSx62b2wfMdn4+vVOh3DfNPmHh/FvG+Xe3c8V
UFKXLXg9dgOABLDfzbuZmMdZA7xV3+IGHa5xnO7iBpMTLKRlZ/itOo/SOvQ2FKSuFDw7MxvYTDnu
4tErSJ1PrHWCRbNxVX+/OIu5Mpv0jzP2xm3tssdOMOtEvi/uygn9DmtvF0DCgfIRmeUC3kb5+bJz
pz46/VwgVbmMf6E/vub/GX/X/8XF4XMP/8dbj4ogELaPJMMRDrf/P18cFYyD0c/JtUszjQoF2J8H
qK1i61rTR55HK8SU1Xn4xM1l5yM338WteiozH3JByS6mwaxL68641MvSvcuscG2Vs3+0M0R1PrFl
Hcz7nVqOaOvn2wkJJdlaQTzuKh8ls92h7qJqxetGQjSbI1sDW37HvgWrdVisNbM+noOAAkAW5/uS
fdoPbRmbz9FLlTwy+q9veydUxwhbIhw2xI2qqLs9gCdMzRNkwE629Y2MwUGFcvhmCpvd1MJJb3DZ
vztD6+2Nuv+Kw6rbNxH6vkq/IQaN/JuWxWpBlhH/GsxQs8THcBDiIDvUGjQ9lBWF/5wQbnzwwlmQ
AE/JM1gx2W+Vmf4fXihekP/0SnnI4CwvdAPBKe5yhP/zK0V8KtbSvsJaVScTPAuSyDoMgm7PaClh
cCzBgznj+BrG9a2p0BHYE1GRfoY+RLDAUAybVkOHe84EfLlz+l8ixJJae81tNM80aWKU2xplPaVu
Q0Nu2P2ZlxnHOF0751JXHhtOJ8T/hjyOtrB2uVW3+y40jbfChMmWzfY51PNI6NzNMUgz9lE5yvoo
N54C0tp4pzt57BXWgLUovVDBHVKr32bDMq9tXDu72cR2kuczwIoaGKggKMy3j5iMuyZWOhFzW5W5
PAjFyYzZzLNCZP11flvTi+XhPCA6G+RhcfG+OsEfoxlI5ELFfrTSeSaNy8NAgehFmYzfHH+E1c6s
U0YM1s2AJVoV3XYlIQpN43zZ7mCuTYl03s26eBuqGFGcoI43lQ41R4Ln4kMNg451iStJepiLTTgS
XEx+JXP6SYVA0SlhS6+YD9jdg01jkLPTMXjfjgPQIb/o5+uS33CRzztXxoeA0dcDyS4PdW3/ihPj
KU/4k9gzXn3HY3Jfo9FTqizY5iTZxjGddhtmFUMiE8ZsMufvKVm+ZxcTPJ6wfJsbRFvIGq59GvN/
VkJ2bGnFey7Yh5ES+t1KIkh9ivT1CFTZzRDm6m8zbI3gkpdUreQiqD74Npt8PAzSR58TUYhrn4gP
bmo1Wm+WT40qBfwvYPYTGKdV707mjUqkf7LBci/GAHN6evSI303s9DCMQfUYe/Gu2IdVNbzLNG0Y
XhgIFDIMsmVxnpqBjLw6hB/MMtTsm2qNuh2FJtuHc2saT3Xv2vt68sDejZ7N+mKE0ML5RVIFGb6+
dSIemZiqNseMWiTpxg8YgdRp9LsYigszEXPPyOCQM7Ly+l4nCuZv4HpuHY2eRzM3moTaZeORokc8
Dm47rLuQSL1/Y+9MkixHsuy6FQrHhSCgABRQkWIOft9b37hPIObm7ugBRd8srDbAjfHAI5kVESQr
WXMO0iRM0u3bN3xAVd97957r+sUHrft7P8tq5tUw5ieDUB8pUE0FBxqwuPT6Z6uL2h3E6vdZ9p8O
BcGuZW5e9BjVR6CAuj9mrSWZ0KxgbgFes+n7dgN8BVT1VCxldKCnh2mjkKhsrW2Hh+WodVWc4595
aYF7VurV8WAD4uE6jEX22TnqLZ2w4CvmU659KqaPJPZwdCr/2WjqW2ZP0eo/3qt/bQd/3KvRDABs
sR3foeWlHPmXs4SWYTxyeAjXUZXFZ5fcEaiE8wnySL7uGqVw3qvnbibFtE0ZitfTwCPiqStIyPTY
acm+WoXXKoitk+OYD1mhGxrNdF1QfU/0Xll995yP+jNTFlQhAeGn0Ip8snnCry5i2lvC2WvDGdIi
0XJpIIaUuzJ03FOb9QwxqpDOXi4eiStVrUcehWNiL5i7dtsvp7x2rA6KVZtx9mXs2h+dO3S7//gS
Wcth9S+XSNoogiwpPemYv9bxPxy3yNuyPQ+OOFgvVlzF521rhBo0f2hmAdlZ4xuFPZLQI4K5PgA2
PBBiQEIij/OuiS/J2H1rhfsxxyQbwAGCVegaCFrF9Z+8UVBU/9sbdVzbp3hT0pJ/PXeNtlFyyhCY
gPAheNWWgBLjGc6bDQYK1V4HNfXiYOBtjKIhjWYA19H/k/tpqS7+8h44ldJ+5LDMYi7E8h7/cLFM
0NTC6NDhoSIATJX2Zx04+1JNzTknAvfmlQ9YNV+Kvi72599PDxULzAZjAEl3EAV4uiGTywCRAYMy
ZptJ4W5QBaNjWT5w8FcLRSqEa7xYdvIhgH1Rqn0JH2Slo8g4FcuXX//FHU+0UpBezQXdPi1f+pZZ
vGbyvKp6M96YPZFODGvu+ng2mO/CpHa85g68K2oJv6IFAZbUUZwftHeXcQFPbhNvDYXZyhxjtSc5
5U5WS0gaMzNmAutuMvz9P/lY8YT/9aICKlyO+9IVC25sKR7/eFFrBvJFbCDHb2f5LW/7EWFbvkOz
hhumLB7tokAhRDXS2sau7Xqay1jiNwiW3qoOZUEQeea6yq8eUsBZLoFsHB+MMb1Yqfb3/hg9jHhQ
x6R/9Rw0EZ6OPiqAzUggnwMEZVasXkguI846p2szZvRIW+9xJmJqnU7EoKD8GLYuo+MUC7KhPayL
w106MzKQnfshMcDsM3AmqzYWn9pD7oatU63KHmcrjXRc+mG9Y2tGZ+Zaq1aqU2nE2VbukxFEa5im
BABCjlKDNNDWpofWZEDGRG/TgH3C/YzvOpR3ZESc+tx+t2mGIc/fCqPcgf760AB3zmB6dn6waArl
iJrOqD+jvrP3Trr4B2uLwTCyPClGSjnAfDOfwFZ6bB8ljDeOtOLJEfZ+Ct0THWv0K0srBzwq11zb
/Qk5Re2ZxtlXzU8cez3Z5XHHe24uuSJas3EjosExKKzJw+LjcZHlNQ54LFH10Z75xPs4KEoI1Nl6
dEEUdCZ8ECPZmIrQG6bxFPdM2YTdb2nZY2ZETreti2Iduckqz4mrX/igkQysQ+rONeOpdyTE3zOr
+XRQO2EC9hx0F8N5DF7xr4wrDeqKZN174ZjrXEwSUY/q952F7Kksv/AmPTIhhHGnPhu3wOLimvdM
q8naC13eAR9fEI8xGU/s/56XnuSVUW+CLwLLjId7CJfvg4EcexPF9gPaJQvZX6JOdmQcMTbI+/jV
QEPVhZAVDARZkT1+HdzGYi9tb+wij3wM39iVwIEqtZ0DJ7mHB49HMGPcN4KsDBjar7CJWzTGHAFf
udQPjo/XAZPbTo9cxzkPho0VqA8seHt2kn0olzA+mLPFzAeytPeuamqvdMYJ6QRLwq5mnuPcmulG
hncz+XVISBrK5zIDcCufoAg9Ay+l71bPbzBhSC925WIECJ8J92DyXZAPniOZNg1ENkSJJ+ss969G
B9c2qht3y6HMVzPyl+4xTzK5Y9bertVIPKh9qaIxuAIgWZKflfujV17IcQV/pNP7X1v6Dwj2K2I+
EkS0+YQYEEH+lLXMiPWrSyG4arPkjaauvXVdnsyCx4NkdgMfsHLO9gKDcZnHhEYER5zTDkE5vNhA
T7UY+nojJFlfpv/oBBKPpie2YGr8R6JNbjOl3EbE3+0qyM5ISBEjiJDEsVXNXG6FGZvsrgnXLg3g
vR36AGv7BS8SDxdABxuJ/hNBnHXP3KuGgp1mdID6ikirwevXOvZQLAOZz5zkudA2cnCUzmSNRYeU
p3AtHUFihIU12xKYrYxgi7liO+T6J21kSPjwObgVW/0gM2+bpa4+Vk0VARzsnzVHpCz33sdpeB5L
U50b4pC4z6lLK3GaK6MCNhLmG8ePT0wQnjA4IKDTZ2OYCa1Ww7eCGCacpiyT9fytn31jZXJ+XXVp
9hDlX6Np3Hd1Ha5rWIPrBNWaGDO5IYy+XLMUA8dpPqosCxcz1jkPh3eLdB14bDqFO8VEqbJwqpBo
lQ4UeA5b0Bo+HoH0g1kAq4ZcjBa/XOWVHs8ij9uNVYgCEwQDaDg0Dk328jaJhmTfEVPrQIEYie7V
ZsaRmwOTkyy4dq17Daaw5ewNzoBOX7hO8xSHkIyX1BnsLh4WaRrExcG5jTs2LiLzcJygi1obokoO
U43LRXY88kvqbY6yiII+5vTl3xlej2ZwUUMof9Ibow/V8qmSsCUfWJLSTTPOH84SejRZ/FgJiXyo
C6gZVBhrImkD3L01I0ViUMssnE+9kusxpqwqDNVA2YZ9YECR4DDWUhaps2/qq6u6r6OPHXBo1JOc
Fz9hqF5hRbTrPqwvz1Rl042dymuiu549aCU64TLYcemAjOHD3NLDdjGGbDyIDGo0rnLW7g6lxcWl
KxRy/Qh3rWlrkNqIIZ6k9cZ9zuPkE3Mny7w72bs6NOBvY2xLyH08+iPJwU3or1VGVjpO/gjre/pT
Dt58rbDKrsK+zPfDaVAVvgIL3YpdGVQGOebChK4CrAbCRVsifYjmmlY9c2u/z/d2253Dxnxns9+4
TeKsmTA+WZV86i2yUM1ZUz8Z4d51u5EOCPqrwI+oCKKWKl4/pQLDfajYVxNJhA4G8FcTMxa+lFlY
b+4cYJSoqLTr/qPtyfVeqZrGT8GBJ65Ki7O0dYMABqDKyHeCAjEe6IMitUd31fYGB17ggIVQO0z3
z5aNfpji2b8Z3c4OEJeXmdtt6pSm2VBMyXpG32LlLL5qEA/2qF6GLdEYq5z18BhF08XTPDdljfJr
CGEbDDU66njE8IWVNPHOQTHF69qZvSP5TicvMu7wlTaUAnNz6mvpH5gnrsknms7o3vC3GfoB1jwc
aH5NNQTHaOxRoyCTwTfK8AoQ2bqI9FdQmg4J9M096q1k3/niS00rJUyzW6AdEDYT/TnMwwh/Zgu3
UE2Egi+RtJUR+n0zeFefY+//YAEAiN3jlvF/iln4hw4pdtKqGhhQqnZzLOE8pAVtrVmdRZB/ehmb
MJiWMUoE7DpYXmNf19vMhgnd1vJb0CMj5AZgLix9ZxXMdnFIalCAmFg+8rj77DHrXn2JcXiu75Us
M8aiKFR1jtSsofD1ODKsa7S5pfWDiBEIAZLhK3GqpI0iBxiSOOQmwHLIintWeUz30vKHUx90CJ2W
0LHSPXtA8KaFlJpklgGuabpUo7Pt0V0vtdi8oH1effN1xHN3RUJVru06a7H7RutkrqxzSUf6LBMC
jSB+THG6q4u2PdiworGZNw6XxRyeRtp7bBlIw3UZ05VngcacAlErJJ7Qw4Fc0EU3LQK8cocQTrch
cLT3CQaePHN4wf/VHyoMowfZw8LzpqeqxvxKNXacOZzvOiRWbMkAziIxXq0mv2LfmB8iu3rriCG8
g9CJUvd+nvNvVtQcxIyQM24MeJJWjj6vvO/syl+PCf4Huz2RUO2slcyIXK4I5Zl2nEzJiRHw6Dxv
PRTRuskjZxMJhI+FK3exVY/YBZktwOnnwIqqYe2LCdMXrG56Ha827SGcDnKGZFH+TAR8HRhxrOtA
A7z5DWnDSssZN5/27yr8jNu0BG2QjzCoo5k+V+bfKdhY567iybEiYwPeDlJoTXzfMOhTH5MjmE3u
RlQWQhpfvbo1I8t4Di4sN+kZEgxPJd+BTA0uoxER9DVmnK/Gsj83DonVhYFBdWcGtb/Fs801hQYR
wt1+ZCv5ZkmQcCSDKA75Oj6U2sZRoOuvCyj8XMIZOg7QRiEoximHd31JmoZrgmv/5OYmN5YVbASj
p2dlN8ahy+uZNvAmJaCZxBXADZ32nCvpr9rzjD0W2veozdxrWu0YaqtjMmW71hi/9iLqnwloeSA+
NvTsJ0xSRxpO8S5ZcsGQpbj3qP52NscNHF4gxox83IvWd1cMq77IdDp6jq1h1DbEblvOM0Df7+Yc
zSx+2Ycto/YQLiMVWiExc/1biWuz8+zxsSvGeNenpftQTIoYJE5kwxAUe4YNFDZjRdq267bHYcsP
iCfkXRsoZOlxLG6MVZGTMyM5qlSPCF/CLVrSZN2ha+Hmg+oQmFjq0Cahkx3pcrKP/nASzEGGvGId
Jzo1A9SUh9Nubt03wtXEKTb9Bx3K4h6UWbAWmSbfjrfgTi6JCZE8gjHcMZPxN5neOtYQ3aUFt8xo
E5vbTrhLFX3wzimdtdW9ht3EJKSMzwMQ+tGyfsLgekGNAVusgJ0i2yS8uGmT4usT2bfci9JL2hBu
CKtG7lzYj4iZmyv7MpR8104wno7yziCgaj/Fy2SneXS0FLdiCB6l02Mvj2ZyCX69oJrHxZnpdYyE
6BEUXr7rugrsRiDqM9gEsa/s6qH1RX0sZf2czpAU8hCKdFgsLH3+5P2vucHUXTXwxVtClGkTRf0x
zCYNFgYp5JSUb4iw3TXix8/YjD7c7EfVoN4Jmu6gVHpIkStBC1TmpTVYeEP29skiFZgb7YL1gTyD
0jcJnDXk+deXVIDEm8y4wtsfYSVpjZdMS28TFdlzBR2N1KwCPgDVNWHMZrqr/GK6RdnSimzopY4j
kZxuaBWPUaffQAYVZ2tktsmfjSAfKJ1bDgV+58S6N8msYz+yN4GuKBQVPqighT8MnMraB+Rf3jqz
J1kswlpTJKw1HketPf1KpmNkeR8ApkI6Htsjx7jqWaBS4Sh+Rx5jcjIzPt26sBfL1q40JlrPBBgR
GrOAH4zcOkclp8vQcHHjMDETEjNR9AwT2tmCyPc3tUu/H5AA8OstmkF6vbPR7Fkpf5rzdGmF1W06
0Y536JXOQ0cLUbDLN2ROGnM87Ju0vLSp7FCV9xDMQcMale7ODT0rtPrxBpId0BoYJucaODQRQdre
ouVJ91Xu4M8OqD5J1R1PYLFinHZNdxNZ/arsIbvPmqp5HefD3Nv52/JHFMIY73s00G1fe89zP8fH
SY+P1TIfyFwdr213Zlv2XODO0hcXnDWXCp3dJqHOIaWoyld5EnXbJmTRAg/1w7Rfh8gbLyEsP2eC
Wlmp7a8eu2haxgMlCkMf39ZmiPh2bhG3g1JIHNS0+N9p47cwx23DC/aogahfsq7ZYhOjSgqAy/Wo
umYrOOgUJ5HvQA3sDA93CQmVcSdhRIpNPXSPPGcD4/LIwF4xaUXiEMX/gC+6oSO4SWcindiia9sf
T8iiSRoy5QWtyolir7hSzurYYVlVYhH5F+Pz1EQ/ahD3F3QnoEEB6B4h16UrXajh2HnV1SPp6x5p
WQODz8W9xgmlRYx3xdtssiP63a71qu4aKUE93WH069qWU+JgvFUO0dVJkDGco2s6tUl+B30ju0Mi
iFPLDXbUQc4pR+e76p1+2DUljpOZyQN6u7CLb/BIfg5RlK1li954CKKfkYjIqQrEzcpwrFpQKfCI
4Vlyi4oire7HTY+X/DLYQ7jhyTjOsbZf7La92FNV7SqMxDuIlOa7oj5IQHVTf8Xlo/JKdmZb0EYT
Vr4Dl3NwnDjY6zoPn6aExQ+oImwQZ/poC4saEF8YH0h+syN6QaT7Fq80oTvS4P33mlHVkTSg7mgp
qdDIVUQWOU59IHVop9t5fMtqYrTbQcbQD3R+gAmZ3qu+oUTqsR2E5fS10T7w+2l8tntqEZec+6pK
/KMORHNphNBsRXhahPFsVlhFIGJ+MRdGT1ynOK+YwPUaRg5pHg9oJl6ZYFnbgcvLYu59AwdyItst
3geavl7ucfjQdRvvVd9+CUPIuNrmCddmzqt4FXuhGppdzyK/rqOSWfZUvHhO0h5Nc8HwhEzjTFG3
mBTUJSj78jybLxpnUugOE8Wc9ZaH5mPKH6Aiy6YpGGIDdb1jnMDjHUelULFm5cZB7W2UhUa8W6NG
QIIPz2g3LmpwkjHUtuQovezHtRr3xRiRWYIzymy70687viWghsENsrxCuEvHu39zSKK/pFiEFp0H
LVOcpyuLPEOEytDp65E+V4yvPpgKyrt+cLctLYCWuJD9gB5kN5hYgdpSg/woq/7WZtUd4sYBSEL1
iWyxiVJ1FDO7oOnV9eHXQzhCLlvxmUT4EXhb47xDgQG+JPV+9wdIsyA+9GTO9SP6ODiOcurvLa/8
1k3qJdQMPYcIpwSvcImsDE4SY5VkrIaDCSrDKBhUUTFi9/Qv0bAxPdOhgWSbmDvLz96jiuqKODpb
pInixNqXS9/GR2ju5MZFpzMnfRfSEitNtnK79kHggwAnx2X7ZQXoc7wkJeMz2c/My5E2IopN4YOG
3Q23a/z7uHEEIMrxSOzpfkEIwO+Bq20EWpuPJyKPFqBdA26/oStLizrb5/lyxYLhLGzkBEFf808D
vyLUj0/bN8KDRaOIxmPX0tD/WWDKOboFfvkAdRuEET4dXbzrzrTgckQPfemApZMNPFGg6OFo4D+A
076pSBiAT3I1LO1dLdv6QicuYGtH0LHGuAMltovC6zCkDQCIrlrLipCs5e6bvXeyO+u71gurrV28
FJj2V0UZ3OTEE0Ty4rag6XQmqM9CSD64VErTMj8dhq/GcqPXmIWItKx3sw2qsPLUfWgLghDsReru
qvGRsyXJ4FYwXXKIlyYahngWDDkAqBxzc74m89gzJ8/6g1kBuUVxybnKeTDs9MK0vz74dkdcwWh1
W9eflshjhpYdnQ8oh4nJG4ht0BiyJKigQuRKdGW47kmYOfldfG0HBz94ZH+nxQBmu20Bz1MHzzFm
sBRfLWNfn0YQzQXbwMEN6tgsyROJI+Nrtcy0R6d4jSO4DVYF8FiPQbrrdOZuWjKwN3NTFLtymYm2
pjp1Q62WADZ694oKKcqn74gg77K8DldQj9E798RHGQGLR5DhtRm0+gRZNp9tfW19LUgeMT7BaqIi
aF+mMpSP0gyI7qurm0pMYzWaZP1MiUNxhBt0J6Ago8AETZElNF3cpHho4eOsEh+1Ts2CCxh910cj
YnIvemli/DZNjzSim6x3J533CsrDMUht/6zLUawiVb1w3MC+T1OYVszWHb8gVcdjwu8Bo0HPD4hu
afr3ueaMNQzEC7lLBAcIwvT660tomoAtmwHXbZ9w4yQSK3v23jCIu9ZHWm4kn6V3BD10u1qgGxqm
4B0tJShW329ou7mfM+2LVTng5O0EhwhGdqsJMcJBGQYgpYUdgNaBw4wvKDLFV6cbThM4rqsR2SSC
S3GYAPqsFnO5N+xJ+qK2cm272SqjlPSBqf8hdmCZL5DeiHLaIT2+skM+kckMJ0h0PtpOe7ohyv1w
mgTXRGf59Cqscx6M+K/L5kC0KJ5HjUWsnaL8HPTeuHdbcfNCyW8gupCYzjYhktAkeqnRa+z783uQ
ioc68KBl5PXZbGV7D+T/h1M30ZfaRGBh27U6oAz6dEN7os5NvgmzPCboJbbR3JIyj0wCjiltqupL
amSQsXJ/FaTKoSZbKwsYkPYhTKdkCagBLe0oEYpUiSIfMY8wOLHPvts2a7tjG2+5Oz9PWYot2B2n
C9xNWIH8NlR01vPToEO9Qat7tMmYWSdkHW6KeTkQx/2ppnt6zRdvXJcdgIL4+HVkA2fgZ1An+Qs8
p+9ZGTt0u2lTANML16G/m5shJOnDOVhpz325LVokNKg17e00RP2pKKr+1HcT4bS+sjeW+o7tHKEH
J6FNq8fkGjpCHwareq5m/Mq+I7l3oAhY2Gt2uTNCNE6In4tztP9G8DQhRbzaFk31EtPfk+Mawy5C
lbipKparVD7NUfzehna4C/0iW8Vc982ZS1ZsqEe6HejVOVisJFF68FP2wHpsiNEyF4NP81IXQb+H
b457036qJecF6dfdvpp0eB7Kcs0Kx7MmGNou47JtRZwkQc9edV+1/kStOb51rrhD6P4akqRn+Rx9
o/YVoPitnV3ag9649Yb0MY4N2JoOPC/ExqQxHBLPISxFgfbuh49Cc1SoLPYRSVBW2haPmk7Wpgdb
wkhR5XiYFG34tPjaYkpnikjR5ti0Y7wx2JZ+9UnjD3aJexdoTjOed54CoGHcHJAv2teEw53KHHZf
O+ddan9l2wqgb/BUt9gRaVnZYwL1qbPHa9UVb3nm3Y2zM+6Rl0Lni5Q+iG7O1yIOplVVmi+TE9dP
wu5uHZpDgp5TG59NScJYCmAMgaiXHgIjDbcOqyPSKoRT0Hx/Ek+Q7fIIn1cddMdujC7UcMEtrFsD
kBFIJjz7WH/nT52Te1+0NBibKLz1Me2eyLTu67D5Wg40CrU8mym5wLH7XkTHakj9fTSivGirfrpW
0ryldcfgAk8A7OfPUDJtSPLyxekpqKqif1BDGB4zv78VLdMhzhy7mJzFjYogz+lp04qlPOlfscdw
vOLINyDKwVn6lNfBO1p5n7elmKsP8afRhk8ezaFVRb72ro1njtlL2KHDcJbwI+i09gL8n2i4J9na
NdmX6SBHu6YhYY5zL3HdZIasyqDwHujfrmvfvjcq9gJOkx4nDJ6t2ceOgXtpzYyWMwhF7yToxPAH
BuTodIb/3PiryuvWcRmeI1Rv/8J/kKVMfQVBsviCSPDeaTAfwNFIsH3vB3fEpeccVHPD6nhtHve+
PaB1mu6LYjxFYRSsyBm5ZAb4JUFJPffTh0itt7h0Xp0s2mi/u7S5OJrzT8hA+9RInsn9fa5Cc1j/
i+nQIa1ySWkdegzy6BlrLckHLU9DljwnDApF5t66YC7+fx7c76r450n/+O//9bPsuBunxx9hXBZ/
FMw7wnRR8/wHkXAlIvvof/xb9OP/9HO/S+1t9zdfofsxfymAaED/u9Te/c31pY9hFVGQZSrb/4fU
3kaGb7soqoSDeAAmHj/UlN2iwrfFb9JjEs7UzqIBD0niPyO1x7j3Z3GIkMoUiskOYCVfOp5l/1kc
oqauo55EtwEOOoO+BjtoovqYa2bUWjNhNwuqQ6CoNUWT32UZx2K2jK4LNplLiKPZOGsXQVLpCRy0
82swomOLHKARhhF+j63ooZxku9KDuNi9twWQAgYH8K/s5lvUBUjyCXUobBJ4i0Q721R6Ty2kjUs8
MfFygukVIcOpTYu95ZR34djcDN8Ey9GegfpcS4VZzNQV5zeBPCwsHnSZXE0VvDO2FTs1QP8Jy/YB
BfeFoffOq0wOHAqI847B+nxCFFOcYT3GX0rZAJ3JvPLizCHRF7MftGeyKWhR9TLYtnHow2TOxjlB
z4qyp3Yd8NwhRtc33aYVByJL6FWMr/ohGaW/pKc1x9wZ6prprhsYq8HpcgxC+Q/PQTM0JnIRhP2C
utJ+bkHh8AHM1Etl/UyirIP5KKHqZeCzLkPSBQoAjKdEaKBNjm7P2BvHu2Sg9AT8uZwwrO8ZFlGp
9AOQVe8wmZNiruYJiIrgbbrZ9w+OmTgMDWPAc07x7DEmO0xhQB/WRPYAbYl59o8sHg6Drhaqy3sw
EulCdMJz03NCHlVobTKDGLypNJ7QY+bgsuZwgxTxrijtL3VhgP/oGm3SoFrGYCHUiwgOMCfrHoBI
YW1JqNpL2Xw4YZ+uU6v+RvmwYKd7fM8+bG4hUub6BBSIuaz3AwtwiVx/PERN6NIgkdWa++BkyAQ5
cjHSp6WtBrKTnhlZE8mOKZs+K0C8D430uidtDM0zho7NGOiNJlGL6d5mjuSmy1JIGpUPHFRDOCU/
FxaTXd6cdprvaynwwObLSbEyvv1aHP7bn9T1zd/+le8/Sz3VMQFff/n2b9f4sy6b8mf7r8uP/eOf
/fmH/vaMvb/M//pP/vQTvPDff/Hmo/340zecCeN2euh+LItagxjk16tjAFj+5f/r//l349A/WSIX
Ad//fX38yjJbf2QfP2votSCRPqMf/+Xxh+6+ZXH6x4V2eZXfV0vh/eYgJ7VYMv9uTfpfxiTL+Y31
GP2acH1HCPKA/rFaWtZvuJJcQpaZHdMbsf59tRQYnUwaFCYruWsq4Xn/mdXSM/1lOfyDmpNGN6Mm
4S7ruIUa8a9qThyVCI2rbF9QOyUEgZB+Fd+nauYZFN6wFSn0mFTuvDweXmkBzg8dRU+eWP2rsFL/
6nnkyAQxnc4msOd9YwhEc4SApQyewTAQZhLS5RvD74zD/SMZgov+5p0ovIFpLPSGCrnbK4ZS+ygN
BFhymL+VqhpvWCzQ8s3WFoPy96bnhRh9lq9RJwg0FPS+fn07TBX0WRKPj7++NSMgvMjuRhDRKa72
znuoSrhcwOpeBN20YXBv4aDTt68j/RbU3Okd0YfTsZ+g4ldm8p2/T5H1JI+jVtl9GvPWahBIjQIw
1xp676esaCjxg5dWMneZGw8xE3GhW9rU/opu6ybEWG17FaLSHo1F1wCbMUoiyNV6bE1v71nA+6wA
7yDZGdCI4vOvL4acieDzl8UwBeQ56uEOxWx4woVt7pnpUgmDmGE2G5A5ReqAsATee5kjnxrn18JD
35lskbuljzYRUVZf73wr0qvAmhnoRgnLhOM8khU2MZ5I/EudwEXQAOXh66W7dPBrqD7lhNadAcqi
NJ/ifsAWTmSw6xvrzAON6whihmwH2boRI65KfIUIDQosziRMpWUIU0zngVi32cAoAz8M+k0L0CZ0
BwidHeqxbEAX6rkrMyczJMtLB0195lBAW7D1shBWh/O17S3CL2K67Wbbfqns9MNF/h/0sfOt9Oj/
x1l9Mwl3g3uIqKH7WbsgDHuRPtW1rti9EEkxJ6JxbsuebaB9zGvi1ku32xolZQM3KwpAw90YUWFu
Ul9mjBXI/tQ2I+wc88WiADyChhyutui6tTb0dproMqYRJwLQiHysGNxiD8QwHrryCHsHseGI5aeO
7K1uwluQ0AY3NSr1Rt1dCTqjcU8IGa/hWU9YlPJt0SUumh7iLVXRIwfE17CiciQPBsvL4D3UTX1O
eQTo61X3rVA//IHbpByOJShXwGUIeabg0++bdwKseJTEytEIg1H3xI/JkHNvgZRS7utURRgu3rN4
TC791B6nDvY7UREmTo4528shptZRjnHU4jVKjGPSN+Um8vIDolpi/fZdmBiH0ddyJYshZoAKNxKA
yd1Mj56s7VOZ+3Jbm+GdU6LG85we7780XmWOrCUd1bFURIH46P6ZJS7cpCVM0L1PMBytSHv/rhJ7
zcRhHRecM+o04c+YOeJIFyfHBDsONyIiZ2kHn1Uzg0iOKr1u+2FDNq586HKSuhoj/yp6947B3DOI
oK9eMOgzOoD40OSduwmVr1fDTAojkh4CHKV1x4tWnXcZTR/agIWyM8iyn3MenQFIR0TA+BB+U2Qf
fTCNu9ztkIZYwcX3lrzQo2el3bn3Xx2mn2utyKetVZ3t7KjcL1naXMJrtB8TP9m2wwQnb6qmlaEl
KbTRHjEFy2ivsh3GleQ89KRulHoeN77syC+mZRIlZMM53J5pTWgx7hZ6JDNT9Vl9S3lmVzKGF+sO
77bvfx9A/TCRPtLo7dei8b5aOcaZJiZpHYXpk5rmBQdgYXcf8DMRQbYaOs4fJgz9QnvbvkrvE9b7
S8z7hupf7KDFXcySIyj/K+w533l1/IXFcbS2s+HPmxbM2LaP+3cRere+hIoS0KbjPdP8HshGMMq8
WokQvHmi9ipv6X1mpXnMZFFvvEDrjdnsFk3mOqlgU4+AhaUhfrJmuJtcEUYA0HMrgDIUKKA30qkQ
vjjhjhHvfq5GOsfgyjbWfTOnLwC7XsMxZyhltgQEx/GbGdaHoQyZwAzetCv6bmPTyVyDwg+3BgxH
5JwFIWBIJIk9upQWEZjkbdVD15yRrD4HDUhIS9Q3YREOLwxGJLYOvgJEt9aQl9BamPTThqZ/VAY0
Bk8Bye/at9Exy1W9xCqkeceETjb3I6qQC/Ck1iY3TlLkU5B7rxG2pxLl86qDpo1t6wcxy2IlOAaT
Mhzfm61FsJ1FsrDFLMcfwpcwnq299uOfrSy/ziWQ6zZDfI4HENgkLapAyX2RzdBls+9exmSOFB+0
vtAYjr3DEwNGFfESRX4uinalkgjQVyyndaX0vV202ZWcBhfVReuPbw4EPp7KCMJ9fleVFSIQoJJu
8qo7FlJOqwy7EUciCSSlY11MtAY4yQBcR2UJA/RQG8QWeg1HgMyxz8zfIfnX1swUud/6szymzLDZ
luQ6Q+t6iopyNenpFbfTE4lI94ZDiIQJVGGy2gbhXbpm223uhphQxTEowWFX8I5quiGqsYkNm8lT
SZYwhKwiZkhYe7+fXwpPmdsQ4dzO73hCaOcWBElgHXSwOQG6OCuih5GMb7IOLeI8ONE2TSIexkg+
kNsQMYmwIQ64a9xePdQYBtnoe0Ww+p8cnVlT40gaRX+RIpTa9Wpb3jDY2JgyvCiKArQvqdT+6/uo
X6ZnOqa7wJYyv+Xec/t+6ePqVt+HIZwBLWNraLk6+qoyOxPX8NYi0NyAcb6ENe/wLHz4L8WcbT2H
+II+15cFFNlOmEhzYXHoTrJEo89oOofmf/Dn75FgyMCHgoSVWxk7aHYB+HMMGSMNWkPeh+SKZrrE
YC8P29/RlFuLkDvkAY7icUWL1llEMCac0CrU5N6T6TlWmr+CNiMDGdKUtq5GIDKLbi2h0ePvVHvZ
i/1sWFuZCGdPs+ztdL19J4nnA925vyub+RXyoMdmr+/2Zf8QyeQdfGZ0+NBxlydZ2z/59n2YBUuU
AgIZ/ha0UQ56xWoY35kARMfpnjXeeIkFHpTpJwsjWE7JmAeNgGk/dN2IZvlVchVssq49j6WEyWR7
ROaxY9+1w8xPAeAKmr4BwKQ7JRopvjo22o3RdhVeTRxYvbiH0v+LFYmTelKvFrOoqI6AJrtNeeJ/
6AXDd8Mp7IOObyYgsOEwxIwHQbCw+uJliKZ5AVIABDblyteRdUaziOEOD2czzdtNq/gKCrc5mLn7
HVnVCGbm6CpmwW2cYByaop2RooJy62HnO3GybbLpBbvKW6G14NXIx9nWvTrDmMg7Zg+RZ317FBrn
aG5RGlo/dLvGKkxVf+jTvx0k1RNb3p/CQdwGipoacu9Kj3FuikvQMhA510PtctQC+baj7qFSoydu
aWBg6lTnMnblPqxfTKqGs0aNjnMieTWZAD9TwNe9DlAD9QdBnF1D2gzb6qfCdOEOEaeSKyo7njVM
Gg57PyTb0V9WGMPe7RPsRDZ6hQXMWNotONEcq3LuDN5W2MhNYlGLbU/Bb2KN3KADawCHAklpHxRo
wNwjNprYOmyiS550Nb1bM2V5XyRQUsMeD4smAnecvLVRpiSQ1/pNU1bDVLpGu0pkMrKTivzi70Vb
so5ZJW3iQlg4qicEMnFv7HJlHPKEPXwcxLCVAkcN5dqA44Flo10kvJus5ahN7JG7vt2KoU0C0tch
UUXpvXEbNh95v03NE7TGftMUfbpLNPMFm52FLvZFwg8JiR+Ns0HfJ4q5TO2w3JtwWdUJyjHWxgzX
X8M6TTjrqCd0/bnyRm2l2fjwTb8Bj5eqEg2Bybo7jrcpUdCR78u3FpV3Hk+3omR0DRK8eI68ftXU
Nqwknl/QTDFyvysrCE6I2F2z9YsCWfyQnYmnN0XGlVmCqPC/pbGsN1X8jX+lxYHDL8icG7M7UHzx
VSeEHhrODPY0nzmNrHHDCcyawbNwaCYvNtv0de2MGZNnVu4m8rsYFepOZ76CKF9syzl2eRMA5HYs
cjf1RHqAlljdyZREwVtZ8pBNgmin7+S+A6axJ7N4g9h4EQUKEqPmLN45IiWWMOyzfbNtmfPsTC+/
FQKfAIpaHs4R/dacAMrG0n4t4uZtHADE+OOe83vcAnQilK6c1NGoN2mY/goFXc8JyT6UOkmNkYLN
hqEqXBW0JzuG5yaNwNnWoIpGgHIgX1L9TyE3oFPJVc6iKJGlvsdr9Q1skfWiWWylwpAB4dxay87M
CJ81kO48Tbi+QAVACbTK6ajV4qnlR9p1CzirU/1bK8ZqT9o98XEGdKYsfFV6DTQ0Nan1kisKVnbc
WnM2Ju3B9lUGhtNNO7tgOJ+L6qqQP+O/nux9PYpjyIIyS3TxaWrjFzyef6AMyzVKgzSoWGoz2Ykw
lvjOtqmbgztIIJe5+eXTNuXesQQZtskZ8WCUsNLkqnPfBr7A44IK08+wYLYyxZnZJ8Rf6zvwn/oO
U1EUTGb5iciX6k21OmhkRJSm6/VsehbdUQXAqnW6X5S6+LoB9+2kP/Tw6BlODgMIVEd3zooslo3I
Zk5b3btzKrBcQcMNsiReEXRMGogMR/DrORVYXb84BZt7coE1HD3NvvJd61ABNi2NqiMeAa6cb4y8
XbjCJrQpswk5ObYvYx4itfKGdzNByF8Q0QZvbMAHeDYr/XXaF1A/NwN783VERDKfVnoXKWM/V//r
WsWIYR6Lu08yMHxZuUkITzg5fF8xgfJlZptoUGuyMvqCBmkZn3mpFyhJYdVnv1lKxng09I/QN4pT
fBJicQzap1ZMM6csDavHabmGY7QuUUnAriOj00VIljhqz1J1V+gtlQk31cpMInZei9E0VZTW4BTh
x6Zfrq8Nx8Q0kYCO9h5lMIl3FaWcG43OWvVkDWC92oI4RJbvZZdoti7CsijS9BUxe/EKziriPHBQ
QKvDr7Sk1xhNuORpgqYHCRLZX7hAN2MffzeAWxOQi6DXKrXFNPpMgGl8RHl08LyMKIGBnxVP3q4V
5gUGsiGVtQtneZVPTdU8pY1CmlZY7+FQTWuulXpFCN1Zr7wOCDxJ8rqHvN/NnVOss0vNI4t7Braj
NZOZiLByV1Vq2qhsvrYp7LvG+uNV2j+91L6N4cT0k2j40sTVKhaWrPMOMwcajjM2GKKwGIeV4JAB
fosGNwvMJPuci9zYDrTbK2u8axWfp+bUrMsw9RTYg8jQzbE3rZNG3Lyiu4yzjAKmGXLN8xexJvu0
M7fmo8tXrHNTjj1euWSpadNs3ocQ30gn1L+GMcMv6yKzSb3ixFZ9R6pbfNJD/a+nXhJxJ2D8PJTV
V1bjq2qN+ZxFKSMgxhrcPzr9UYY5knXk3jHPRSQA0god23RlZnske+NL6fJQ6TbVXCONHftUkGPk
Yu1wpBURArve9H4GEsf2nQlEXnZwdLIl0raaD0X/l9dXrj0kitDyyEJMiy85139Eg7dpdsavPtpD
WT8ZFIo7IgAe3qzd+5Ic48RJzI0stU/CEnOeBabjaWQc0AKYm7glOtNnWOWbFuB3ArSx3X0KnQ9J
Yo+sgcngV0x2kY3PIO1UtQOls/HJLbDmhho6Wqhb/gypC57cBvH+uvDMvVcRLpArwMX2o8JQGqE4
Wleh0p6NwXlUINi3vad+nDAkTMUZ7rPoiStPvisu2k0/+6CevQJcBQLBggENQdbq0ZWqWqeFJGG8
r45dG2Ji7AVzFapj3rVu63kfHqxwCsgWfQFXUdMVLJsNQETpNNZHjdNJQu9dh4HpVMWdiRM3Pgoi
gtIR8uTD1lEu46zmo9fEszYuX+Mim+tseIJ1Idhdh1SQc6++SvRzuyzzobh7Glek2axTT/OCuf6M
TewKueY/CdUkezN1XuKaO6mGYI86wmHPWw3w0kRY8G2ZTwYf9OiOj8nQ9CAjaGToh5xo5em9bfjH
RhdkHwnx+7yNtzo65zH8m+p04qJJ/A1sErnRNQsF48ntR4W4dektGsKIwop/vX4v42K7uEOeoURs
RGuVcC1fbReldN8GmGswO09OSOyctWd7Vh7UwJ3jgdeNuwEo6CvUSXJVRhu/Ud69J136zxXhLxsY
4ls7RMJkoxDPaIPd8dWrmJpjTuYKmYs+x0ACPwQjTPG/XnQeyOwpiFjPDALp0fiU5Gysq2ubDB53
AkuWIXsqLM4ZV+D2TeHH1iXyiBhX3gKp/PFbGIhYYAHvxKsRpAgdF35eM39LTO0HS5lLI1vHKzgA
YTCoaTfZ9EXVnH7Z+J5W/DR6xFwM/+ajI3vFKPqnrla3Hhk5Exr+JD4YVxQfKCBtzv2QgJoau5Hs
8ndvGH9VRwyDrviz2wkd06ibCMNCuPpzHeMFxQc2AXRFtwFMVUMzoXV6t81iTsQJXJNUkgOg2Q42
Ba0n8ziYBD20C1Bg0xX7glYeFbKv8RURIAoB5iWBEr7VK3LSGZww54vs5zQrUaYM+qakvdmDBj6a
PQshkul6LnReSOFcRWYzrk79at/Pxb1gPGm4au2SBruBSMzkfXmc0bUOAsGbEYoD2VOZVjxovCjw
UGyzENlUkb0Ysvj4zLqHIqWtMjF9myGBX7gFh4P4l8kUogxmexTT0y2fGoQWjeGSq/C3R+a0IaOF
vJKk+SWRVg9qO+IhEju40BzYtWGtkW88Wv7PoaPDThyZQ43iZUKKHTaj/gx5iOWhr47wQVjxfufk
TWHSBmGVEEZWn5SOXMpEpHRlBLPxyXMMfLLS1r2FCJ/juEIqh/tr5K6wlpxP560ro9/aTf8oQwCS
tslTsLrERynRD+QSfNswtyljmi1PkL2Tf6LIaAIGuinSPht1XTchPOqMfUg7hQPwdagJtkpx/24i
2IEupmMp2wzRTb2NUyqoxEYXFSIweqraeVNomErohR96VNv73B+/Da4/fmnUhfLJ6FKOr4xzDITA
yskQK/Vl7POscdj1z3qYfcSOsjAcJj9JDXY2GnKMdWRsTW393M9OtbOGSmfQLgOhxdp6iqxiWynn
SrxKQ/DXRFYZaSpMJTBYVuUGhsVyIfeMoYEpWu6FvHbilNvsl/sAWVTMrVCnWhCl0wd+GvhuTMur
iQ/EGyn7I1i4KdHhosSrB19/PvTjn3REGEJ1Zweaoqzialj3cWYem4pJUlxVZw/T2pbNMfOd7qVG
eM3FlpCe5FpjEHJOqiz/7fvR3DRII3doU2b2QNbK0rhHNJ2FdakANuOmKdcQpavAtK5jO7c7XdT+
0jRr195AHIP8LUh84pldO9sBHvqTaIl+Ed6duBr6V9ndEt4Yt0EzyE+EGWwi3qcaiFbmDbxGrqBG
yHihR9izB01XZI3MPP3RTCdlOkfPqaJTB+k5tlnTCrwTwkn3jHfW7jRd0i4+WeNwKqoEjaPeMNBL
ig726tGT5AaK1AppOD78YswPaBXB+aJYZmg4pOxn5n02ID+u6Q3DXGwcogw3WtiimNOKwNWS5zEm
wjLP/9pzflPLsq5Ui9NTxxZfVtQ2TV7DTEBGFqFyTKts2IzaXK/MzN4V2OpfHGw7NE81LVJsrCfx
BiVhbeYMbjNcM0c1ZKyPs+iPUsRA2iQnMgHygQ247RAAJMuNlGnjnJinllBN/BPoHU0Sr7KJsWMj
r77F3NryeTQXVniV0/laNfkcpnaWUiRbl+UHySAkj4WYGSZPfEzRsx5DhZHTArhIGWfxrzhFyotX
vDVvarxaDiNf3/LfpT5txy56rswpWkF61ddR4l3qpHhliQC0Pbfh/fF+r/C5v4Y2D5CU1mXuJKiu
jK5L40PSURm0TcfvxnGyVVZy9m9eV70vLl/B8xxa2nvsgpzo5vhFRQ22Iix/bgYOyCaK1HEVF1B+
aHx2IWOJTQIvayrpHjuO0iYl5GeEhMO9vI3crn0KKaubvt8IGmNUtv7fOkIu6M+Eqc3hw5xSfiIJ
g8KD4DDmF9tsiJnXen0JjqSMbJsd8q4Zj+Xi8Lhh8PvBK+ptnC6+x1hV7swxgDxAkF0NzueItGJJ
haLC4FVfV/EiUUzDJ06CdmXyCvJDmnszBLkWLlDh1IQgCHm3rjnBMbfu4mwh8LcAXgvDuOjSZYyf
5jQzLTdxrTEXIcvIi+juyzoAMfvjNI726p/QCOJgrLKjCfp2FhFvFABrcsb/GdnrFBYHlszswKQh
gswyr3ks/Bfo9v8Q+V+STl5m6TZ7G7k1fkgQK31aBnXnb0Q+nEIDn3W5uPYZVfAfJJjUwypt2D/6
jDx3OhH1YmrZgnEKtOVnPxr/DBN+As6zJc6wZz+hnZ8SznmObM2gXrUQhVhvSj0NpDcsuBPmzxpN
k1KL3s6dTLayCEr9WL1N2ChY+XnAjBoI+dWdhmFvEjGuReZpzgaylKU6mo31I+0nvWBqZpge+z/J
iI3ML8bn+PYtbRnGsxCMk18/7x4jeLmNFUqLaSN+7+naefJzyrH1hnMHbDsBY9fa71Zmnuy+yzcY
uRLaQmNDZ0T6ZVvcRcVaJTGOjcmovWX9MgCs5bfiOMDNBCCj4I8eoJoNInFfmJiarE/h2zkPJPr5
ioJ3q9mAAdw6d9eZFv3SRX3SX7H34K5WIYv5at4DLXIXa1u4n4fshZNzXZhEthkeC2DbEid8Rzcn
YpYYpx38fvddb5wfBpzmGpi5vukEqZlkYeSQiWavHY5xEn9MME52Df7GfraJWSZiFCZnfRiiGYhh
sfbT+TRF8W9SME6n9yU33HSytejfGtk8T83IkL2Nr7nWsvUybhE5V46jP+r+NljzzwhQaZsMn1FU
fVtxp50IFMbbRAexoCGAOpjGtkjc3zAsbjRz1UGV2V9+22QrtNIkYAExqT8VuDZQ3NPjr6yokwhp
nYM78QaqxnO3FsKpFS/nvR7JEjF1NutUOZgK9eGpHbvtXIkqCO3+wib9WurtC4Uu0RYEKWCEZjcq
csSUTkOxT0op3mc05D37FHwVr9suThDfu/7WQnyZLJ6y1NGwObMd3URR9J4nMx0Yu9l5FKdYkiLq
RfpNjoAuHD/n+VMHL3N+qB3PfYmzoApPYu5+CnwYiJF5ItrhwVLyXDIkTzT9wkptIxz291LKs7Sp
c/qScY5fa7eZGwiEp9K0N0OjxSJJekhJ8ah0GO+K2ER4L1yxJvDI6gxIhqHElPjPDPMib9owiveO
S2nNXwMQGMyyx+LetjZlfS9oU+wRXRVFNJXcqmalzPzniygOhuvGS0vFFFgVmVlOsg6tTDyPrv5c
K9DiBUGbaVdcsl4ceyeud7YyHm5dI+yW73Xv39Eg3DLhXpECojmgpUhSokO6PgtErWNqmD88ugkG
SYW16g0zWLKL2nGed5lONqezxQD5lGNNJHAMgxxhw+tWkkXT8RXmrFwrRGlQ699sHbyG4ZHeXGmZ
zhKdRXFGWLNlTMeGx3xl3pnfNWvP9d5R370JO/+KI5pCj4HVnKhdbJ0o01taKuzKiNnYCsA4jHg0
LPMWVcaLEirZRAN43vIt5o1DgzDfcsF8KJrDL9Li8+XEAv5DEqHM3gyu5rDNt0jq700R0hssK2kb
qJE35EfbzK4p0j/MA2oNiok8LGu8dD1tOJD8YIlVrJqtyL4TNZHZrQJQpF1Acg6XmTN8Uyzv0GWi
sLz9X8LbqTwI5T77VWGwMST3iuc+R+9L7tyfPqoF0DwqLHPgVpwhK9AqtuulEinykOAO509ZoMLM
knZb0RyNunOxnE1cq/wQo1fChrtch0HB1i8pmM3gboB2yoAEz7je7pBuvCD8eWp8KBq4g2MglSE7
w44ZZdsX9nICpqil673mOc9zkXyREcEGVvGAkYEYIzSqsunNUnc/n26Km+6IM4VYgVuaUwQ03vx7
i7D5YkxOfoc5fZkJkW39/jVchHV65y6CoR80IO+AMwnSQwfCcIffsknZfhn8t24gNDajrCOxJJ7t
d51SlJSI4QkoFvNKLbu6tvYqGTQ0Lq+blHiHcoP1s860R9rVfWrYuWKlYCFmHsbQfWU6dcFvSM8Y
9U9tGb34XTLvCztFVp//qZFZrQePYVprEVmX+vrv7MffHk5lk01lgndzHdpbL2X/M8CB0DJAr8RY
WJIj2LCz74FVnGtEL8nwXRhY8J3q3k8wYWSK/rA5zg5Fm5Gn5Hv3jyxn7yQBLITmTWY5tLEy/Fzm
NoxBv92ecyK+VATd8KPKs5inS0wEEEJvbZX29YO4ykCPHgWOPeokFEJZIvd5Bbgp7sO9kv4z4rS9
6QDMbA3+sWpb6+U7GwoGCx0O6ES/zYRTrttBPiecZLRJlNds/akCgDThHOWGcGUDr7O79Z2SKCOf
MTA4G9qYSwjwGU09aRfL1ySK9J3V8jIKuBCGA5iYrc+qrTiNMcyiaRvLjVU0I1sa9UH+9t4Ta0QA
DIbMTVnNp8hWiCd+pQ33hdBTB/Sh/BPq2T0M/deq49mYECG4DTCcDGLPYiyxsGsUkpkwl8Ifk7gC
kr+Ort2fPAh61DPJV8GNGeip9rfNJ7oIplxDzSzI4Zcyd0PJkZya9oPR8M8kwqBOaER1KqHc+5eY
vEQa2zqyxT+dntXw8g1xfeDReuvL9D3HIOzi6q4giDBq7p+Wt2jJ2pS+Ty4SpsTMf+7C/J64xt4u
4ojlV30GY8pQE0zGXPDIAKP6lxWc4gmBkADwGkL+lF0c/LY9uOWHjhTWa2DVuNG3NcHl6Ail8UNO
IrJdKqBLVKFZ0IYcF1r5mBwL3mjBcGp6jCQLrvHa/mFWPa1nkgE7/O1Qzt0fkCBmMXw3OVNPxr9k
XTafkT4HY8tDNLXGY3QoeZy5ZO+SniEzLktoyVnCBavp1bmJ/Lvswq0mADNog7vSp2rvNpxQDS+E
FNvESS9OqJ+w29frqXkynRaGpMu/Z9Q65MIaUYCW+lzm4X7NhlQ6/rM3lfCfqgPl9b8q7o6Zxj7C
GAmhfZua6bN6MHM5GlCgiYPlC43iOwjSmc8PoF6J/bY0NQ16C0q9iHGKVqmjAW2IsV6x1jvJTpNj
rZj6J9k3TEj2WBkRDSBb759wUF+rLezQf76NMtqhj0NQwlnrZpiadO/vbIZREPf+iwrJpKzI3Z7b
kqGt0Ty3JasIR9wqA3Mo0W3zElxtZ1cV6ydSvtZJvgRGxOoaJtqPiytg1buM7rqGtyyEKZBCSRhJ
oy/cc1MDOKdC+yL4J9YWmR+eqlSv9pqrn3qulrj1DuaC2+zQzQmNgw7DZkB863JurXMUQlB19FVC
8YIy9MK4+5n6Ii/hizr01CwzciR4guQ1sm02wFRQeOfkqzBXmIT2OuqS4KPx5MOqWoVgm/rQou4W
F5VDteHbC+wu/wEe+A4xO1tiYD2dr95gIqPb8w2t57SaloZzuph1/o3IkEj6DL66DsE2L1H+G/G1
tVFpmUn3JDVa69Co9vrgPadu9wA+8I/gyYh6a9sbC78kusuay4FoqyBDb0gYBw3jOkJlKgtuOQfX
8WBfq0b/g8DjA+ouPqZDbMIXhwNorgSLwiXHfPqABkh6pf1sdcx5O8xAmdXtw8F8HWyJB0o9VeTP
cB4BxEq7M7A/ELzhD2xyAs8wYcEjS8Z/Smb4G6n3Qi2nIkC3hG/x4RI+g3z2ZGr7WIuDRpV8xCyk
jFi7jnZ1HnT4QYmObqN7CBbIsCP0NbK826AIqB86a9eL6m0s9IunVQcLbR1KRjgtkfUhiW9itkHq
5JjcYcxcBzJHVoKAUxOfvllNN5b6OdcwckmG3E/6BAWZEmbw5ptflC9+NbBKSZCZ4XeDpRJ9JYum
2KY4Q3LFJ9FDlswnZuMVWgDJja51mDtiWFWj1X5O9vJ9iF+eH5ZH6I+lFpK10EMfi7T9bJP7WDaG
D7/EuEfjZBP80aBHBOXp+Ue7UuIULUAiE1LvUMzPPYDGNVA2dLB6ah0SI9mE1IxPUHGgwUA2ZBoI
xmhUJ4Pl8rpOLyaEFqF58BNrvs1pWAJG2qndA5Ex1zyTy+YnnwMA5A4LiQmp2g5kRnFmE6ipsMMR
UvxrVPcbDrx1Yav/y1P6bGJueBEYe+bdBBernh+1YnyUzuraCVI/k2npl9O4WolWSw5aosE6Mfsx
wAHABgtgs6dT7zYNiNeWR9gXj+VaKFHZrBQNFC/Mh7JN+lnb+MPCZK1clIoMajzGAAO7C7AchECf
o0EnCm/wdnQ+8zqHCbKKp+xfnONSHkbjDyKIaJv2Tb9V6fiRdiJ8d91ntITkASiaKdc5l1lnrtLK
hxjbqT32//galUNHrwiJTX8ALeRz9Jsw4BYG407rx1aL2q4+TiFrzVkb/efBpfVHQR50y1TQz998
ndLTphbF6hkv4spbqpg06GDKjw4bQcZN/k62cxUknQUhbmKIQUTAXz1tmJPvWCsmh9T2ns8VW+1j
bcc76eaA6AuMPLMNdx6FUxYb9nYiF3zKvRf10gjcLMPyAFac/QVe0aWkJlADWrbJcAa2KNFukWXj
iplcEh37ctvTuWMnOgP3MMlKjwxuuNHGo4QzvLTnendu4vAjZG+OoPArj9heaSbhYCyTgsy/p4Kj
C8HoQ0Um1wLi9L42oN64LhhMwsVWdaOhNfAz7n7avqj4KwzXZiLufM8GAgU5oHtw0dvpSEvQf+ef
bCKvQ+VWu4bybC2MiM+VC1Klp8yDlhB6PkipuDvVjtnvKPNWoC4Z9WUVE3XSI/VIP82kTjAuJjox
vDFtwmiIEhAWg7MXpD9SIWTf/HVXxQQza8yXiHYncrcAmsv2ZBPiEB+cF82kKokMhFdmOJJu7Hll
ELPDcxH74NN51UGpMPbQrF0i3G0NfjWIkvqMjxAZtse4sYlJSMw+s4aNHEvIY6p1PB1qfuTdDKgr
40zJ/MDN2Q2WjJPhW3nDpnHtf4bKrV2U2EGBTgePvoBbBbpFenK6VL2Lhq9hr20zqK/QeqAe/U7A
/UtKtMgAdCm85l5WFvCN2FsLSdAawrZpJM8hGYVF5KJ+qDrtVYztLgZBvW/aF5fTNTAmXrKr0X14
KLM5WoFt9my1wtz/Im6uOtpd/LcFvcgOnoCWasG5smLnqFWwiMwhGJviaUBYXnCM5qj70IvyeE2E
bQFNDRQDVZIXF+94jsaRLn1GG5nrvNMTergIWorJ3J/CTrPxe4LGrAv7pJUe5wTqudie2J7YBmJO
C0Ec1r0fBjmklbTVwS/Y6zRVuyB8W7JmO1adyv2ZZ+oeCeuYI+HixIvVm20XqYx8MiEYhC4tv9oc
IDAd1F/bIdIQ1fAbihl/jcXLZEvBVy/7bwQA+MAIDk1d/qbPH9oi7ZRRBBy9w/cc9f4zbeMXjDeL
70GxNHSyuDyxpVvD2VjM8kEX0/QlOZs3iQSRHmFBT8n5kdnLwBAlYpgc7bYctiWhhswfMHllAwn3
eY7M3CifpomuF9hpT5sH3c7NSS22prMbI/lowllfwzGwd+ZE/xyVFmpw+VKwTz3X0OW8DjEFBh8L
aox1NojhshkIrFBd/w6mdgBkkLKXWjY2mXgNTKKUIQILwi5BkJe5gUZjGtBhIAuJY3Pdlv1OcCxF
2QyLxgBXDhL12E6TFoSX2Q9RDhFPnGlL+8d+i1lOu04SlCKWfS8cjUQAe4T/bN78BZM3ON73PNf6
ZZhRB2n42EmqxmYNrMmjuZm3rDxRLuqbuSjl4gB4YWHL55uYSBWL5G3Ed7lK1YeDCol5QqGvmzB5
dZrZY2isyCMwsvug4ZoEtBMftfEUOhga+2kDXA2JL/WE1dRUO83OKdhoFU52KIsIvkTtXSt/FW/t
Pn9fkkL2OZVU4cVXOfGHTPyOuSBPHFkyprgVz9NdoaJoGNo6qfEx5dF9DkGL8rsR4p0NGNBjvO5j
lvxOo0+1iva2zGvuGnGa6v7hEvRNjq33ATEfhHjFliHzP6rG/WzS+owr8AeUGou1yjj3MjlgRHbW
VoSJPuoc+DctozccUqke7shrIlxmSX0zwp85kt9NycAggeK7MlqwEJEJzDQg6iGibECupdE2gWQF
sApDdJhtGiJU/7DX6aDa/I4xwCGCzgWvQKE6ZeLJBl6+Mbre3iaxeesThne1BTRwLkiJKMOOW0j7
Y6DQ6DRW0+4SWICSPGXt57QsyGTnvFiV/9B9Em+myFt5c7eQtlB/ZwzFTK2uONcqdYKd9FiCQ10u
qWmisppiwegcW5AVo8vsMZiHGYkWJjdSpenuobUGhHUtEzOV8jMP6PdnXtCVj1biSczsDQtWRnmp
2xu8p3BEDGIy+cYvRkv113v2DzE8yKsUi0Lq8IurZsC9fYSYOO0DW4yHxNK2oeSXwIiARGtut5aL
sSVysIc3NcmN6Cs6FdfHIoUOycJ2HCHyJPbJxV/p1uUPYDoW8JPfBrZsEI/iyA1KF01R76ZGoA/R
Dd/Inhnxa9/1b1w5zMtjgdGkAf6Ld6Eu6cXtRP/CHWZu8MkjHJpzB/S9F8R8pStKtJ+huvm6ehCm
ku31XH3HojLo6hEegMZg95yxNddUhHYU9ZIj0DOlSAu8BkBEyyWqSXlN+efgNgZhhaKd1d1nODyc
RW7cs0eL3PLueTiXzOqPpbGu93J0BM70RDLAjxVV9ipqoikw/IfbMs+ougwOwsok5HTLVM5ajUVE
I6sHbm9gTqg6ax2pM6uCJ8t7wkaCUij3NzlZqps+p3FmpcFk+oe8GTJlUqYtFmyhrVOfDBvhcs/j
Z0lcK3XqfZSed7FEz5IfKD43gliT2gNyJCaOtifNdjWrBVBlbSOkl+suYqZQDAXZkcNz5uDxp48H
0/dDUvt3ZjSftXPo+/hXLfWbqeWfXoowWeu+JCfwZAyI2WEnt+V0sXIdcvhQ4/RYmD90WCuPNN18
yU8LORc6iyDYBImHkevzztPib1sgYs47YECoyrRa+wHTChrZkBtp4IBjhx6WxVdXMcbNyPJmwPZK
H4wo+j3sEfsyuTRM5CYymREdZa8pjeyqEOV9HKlvdI54WNWQzugz7Dr/8gq2QV1jjvxYDCaSan7Y
qbWffOT6Vhb+AMdgrDxrYP2cYTdbxjnOPOs64tqyCSFl6jFa+Sdsb9TLhAvRmq96SrvG4LSn+WVc
pznFhnqT1aQpd0zXHxWLnEALy0/He5gjrDjPJQgb5T3bV0wKcNL5kAqMQ1GodpZgWoBgCbsilvDo
GQAneHYVXpMmD1xRgnaqNp6Xfod2Q1wAmQEMOmyGvH/UUGHjtLot5J1l108HXzsYTybihiA0fra4
qlbSSK+W726SqPwOMSrniwdFjeMN1SuffqU+eZGynZcYGzlZ51FFv02bfjWzfqqK6DFP08Gpxnc3
cR9WA1PGmkKFIIcRr60nx0jCTTSbm4k1fAZzRDXrgeSmO88tF0IohPJSQkMknaLIjGufDPkmGg30
YyoP0CobK13wWvJWbYRlv3vp8o6GJXJsSIIw08fAzJl/wBFAWNRD4ujh1Km2zRE/pbvBLF36F/Wn
7JJdb2MilBgG1bwf5H8kncdy60gWRL8IEUDBb+k9KUqU2yCeHDxQMAX39XPQs5iJ6ejpfhIJVF2T
eRLXZUoMNJMiAWMfOzdtczGjnreJERxbbKrYphyX2R6LBRBeAf7tapifBIfDYZialRlO70mEhqmh
pJJ5XmzqkTxwP7DOHuHkWd1f8TahXHLiYjmnPAjuPy6tD8skrUY1OlxXrVzmlnNnDPvlEPMq+D6i
/14FK/iQNQuxOvtBCHNXqVhFwyWDIsB5y2uOm56Jokb8RZZyShkS10dafJeUqicqZL4By12WGPR9
BpUyzi7mWDNhhj8HBn5m0DJ3IisVPBvbUYbbnj+aa08+4qgsNrFiLxYLaNXlaEaremQhH2LjLCXz
tcaSW4gCAMxoVZZ5wZipTq7T/JU6JWpSrhM08yMzmeVI4vsyhwp3NKvGX2Ld2FcykYTtGP/M0uqY
bNuIzK2tSGm9oagnlxzxlu+FBLgJ7hcg7jt0EYsSIDPUICpWVIovSWdrB1O654Z2IerzfttG45Or
eQfTJrMonRQldh1jJ+RhSTUzOGW5wh3YjV86PpkcI9LKk6y5bZ95itW3b+jYqRixs26qkFGx9Bda
Wx0yWrCZDXHE4UDuCnqNa4HAj6zy/mBJtiqpfkLswd8nM57px+w4yNmbskDht3a48cYCqqYbMgWw
aIu1IAb019Its/Zf6SHD06o1l1Fv/A5OSbAc8xOG182uawKeFJsdqeY7DSo067eIpbbRYi9FLANW
GU/Xs4YGwEtz5h9ReuFw37JNePJTjvxREnnsJiwlU4uwjZKbBi8TbUBZEEeZZvFXZBnHLDC/oyE6
dB1vQDakT1ERRGs22ate0/aR3iYbS4t+nRyxTehyNZlacMaD9iMkOuxIr5/jMLwYtZ886974Z8Ym
wcEzGTHpsEwPQcyH6Pck0XAeVBr9hW6xxGzEopE5DiPsapNlX0bUSUNl9xc7YbZJm6/t2GUfG2wB
S7MuxTILeMHKYV/YXNRMfJ+KNMjXTupQWsceY9LJXJe9N5DXx8lH70bcVQmYzp/uVdebGz+F9RHw
HUxFbW7iFhOrNC4k1llXOzwmbqxvEMq8JVOtc5DD5UrluJNiqg/tDIbdw35TP5xmbfFsNqiKej99
KGaeYVoRjXCQJfWykRSCJUxorO1seiqoM/YM2j2Q+YJwA6aI5tjvOxK1BZLQPEWYEYQJYrFs3gxx
4SwxT75YUEyXvh/zDZcogcQETomEAebqS/C/j6xhfIFZJrxixFGLzyL2/sl+VNtYcH8b4hMkCPM6
gxPVtk26gIjX1wRflTgOI0m88YBWGzntCRwKWSjw/wMQSlljm2d4F/Eqj9Fck6J395X/lgkX7V4Q
sXiCjcRoMV1Oev1XpoN2yUDalbGZbCZXf/ZLgOqx5qYIr76qmaHl5/tGRfY2C7ztCL91mRE1sDLk
ujWr4WloptfQnL16MU4KPhK9Zns/hka+1tohOzGoZ9vpPI0jvmpEkXWifcJW5RRyY2dtRfGXa7YI
qGMcJUIv2lXVrpTASemiqdoC51+bXnDuApwSTQoLPK5jgaOp/3L7Sd8aOlN/ojQ81leHOPdPtf4P
bH97RNlORkitBRuzTTliIoc5MqER9HBEZ3kFkjKO1SXh0CSuUDbbRs4nhhZkq1morFKr2PJ7EI5i
V9hgK+SbVStW0iTIaUx0A2OuEhsaG2ujd8YxMeNpO7JjiDXnbtYUdwH6naCTT6oXBIiJL1aaPnqr
VGC+sFZDn/sLmYhnPuyUFQhgKyWNJzJkguPoOmdFsiVkYjCb3U2EJSkByvzg7XzVA1PuSX+Zhy/U
qg49ZzPxPqaRn4G/8vaVJ/Wdq8ZbZeXWslO2vY3MfdGYxcI3c/GKcPDipR6r9MhKzsYfer21rCDp
qapC59qRLTE2+14kb3JomRGEM9POzR5+b7SbDKPTJIrr4FsooiFdM/POFmyvSF5wXKY1LH37Tqdw
8mAbN0qUm6xkXp27rAZ0/GxrvitKWoBldMr7ioHKUaaALTPvlSSJYtuV3NsJ2y+YZujK2DJ4wAAM
SKErbJlYtF2d7IKOkt5CxeUXAP3z3tmVfXtvMGTwLZY4M0Skr3VjWxo5CqeSdwt1E7KruA6u0ZR8
umRAQcoj0B3TDacYh06TUeDhZzZWmkuu00jkV66/hiRxNB0f7sBCY9LepdA/WhOJTk1O1PyP2dDR
w3S4m5KntlmPXcnEOEWP0YrqZjF53tX1h+qEdiiZM1httRM2kYK2UHKfNs05w+HdKKfd52p8NGk9
P8eGB7CfYqYr8j8mljwcTM6hlNP/NBRZmf7MIbPvqkObZsHNnH51uOnQ27RDbxQunwsgSMnPUec0
zjq0jzodho0Qh3AqvjJkHkup+FmNZtCRjKz0GnoN8gZiMwxGNQgVuG4Km1sITDrJUqxlYtalHfE+
wejcw3p8yBe6UfvB8pS3wVqIJObo9nr/pBBgn/77X3E30KBm+v6/v9K93OwWpu74J3v+L254bnDq
tHCcQcqoaj5wCLdtbL1SBcEasDOYCb3COpeJDy7jJ/zy8p5UUEY7gKcIHudOVj0lRJDzsiukv3F+
EFjn3jt0erWXvmuDmx7HNkCz51bW0kxHDy+MfUd+tEm76VngpNzVvufeRdE/KRqzD9dBkQhhadgh
BhM7JVwO00w7o5C/JUZTvUQ+oFN0/4QIeOyPI4hCuMebr0qOP11nvchBGE8x4qZbbJT/aodWPY7h
Xbkea3W/hacbMTG35QAYPQkoixFLNAisT0j6EycdL0lkEyXtFVuTre81yYlN1ZKesEIGnyqi027J
723qJlm5vrFuqZkPKkiPhsDwV1rsocpMrsA6JBQpo3GqxuaEZegdD6m/YKupX50oaJj43lMCm09d
2KO2HH8kGnH8Zry0qXdQaDdPHlZdruaqhxjQQuFMJyakEfGjHo4M5pnmMNCOUHGGbRfuCZFoaEgn
7d7CVvHg50Kvik8gvIyV5VdkrhKBxqwhPBqqegi/on9prXelDVy0dJdL9ErxtdCM4CCBFm5G0nRP
HYUVjc0crVfHX/6sq3RNtMGDQ+WBFQ3Fv+s/s+SPF07jkU/GVI082enM0PPQutzhGYpQmmXsPsq3
EOT73srL/HdqmGxbp6zL9YygDRwYyaUSFWh8uJdBNTIwH+nYIjM8WYHu8bDYd7NxmnVUBXtG5+Rt
uUC0C2Z5LPDZkbYhbYBlbNzCXA+NavjliPMKsyoiVUGDsDJwdXLXkBlMDCiWf7J0Vr1Rvxh8C4e+
9e4oYWkIxbjBJXGKi+o8IH1Tvr+C9nVp69zhH2WgNNW5D8gkXtJlCei5RIwQUr6vQ0Z6AyXmtvKR
64FEyWq3XedRjk5Tbax4YBNSJzcw+qBWLCpoE/uzYAa16DQWo6TksgQfE1oG0Wy95LNEqsWCIL3R
iIVszDjAgRjN5rQMU+Wkr0TE7QWhuN2V0EvC6qxBdN37ibyxZzeWdTp+pNT+K059glZwkghJpAFL
S/iwE0k5iQ7aKuMQR+/w2hEw4IPEbTDhgOSJlumAHDou3SdvSBkw2cZKORNMccO5NbojVoSVJ7A3
3jsM5K3HxWk09wj95S4ptH/lWN6FPkQgTcq/oTzoJeZaqm+xjeRAVs38V3XB7BLMJJ/cWaYh9qP/
ohxYFOSkR+sJu/DQivWFlWlPDL1Ho9wNjfWt4a+fP6i713Kg5n11YZJEZm3rsD9vuNGiggWEkHfV
5jX0GXPf6cUmDfyWuqLZur5CpyeoppFm9Hb5Nz9vjuqhg2MUsLy42Fol2Syx6NOl6KqNgaxUVMUL
qYb5LqgLgHY9aa6kOyh72v2LPH73iXSHIZ/lgpjV1+RSaIBfX8t5tYllr1y5KUm5Wo8rViGvgPlS
ePSeXeuvmhxGQpux828h0ac128fyswJhsRo7Z1xZpXlDZQ91oM9IkSjLx5BnCC81VBehv8OclSzt
ynrrTO+5w0mAB+hsKtprUY1/yGdKiPi/lmmDoerKeqn37nfZIatIofUjOP+2PB4mtEN4ZEvvVbvn
vvejWx4obiM4m2Z0KSxD2wUqeC051Tel9ZUQZotwVAfRVrY/anB426JU56lcCbC3SLor3roILzcH
98rt1JcVNs5WyfCStaXYGSL557oJwGndf0YBXoZXB6vfTjImXNmV+zGQv1SIby0dtwpJ+LI3zadc
91f6/HkkuJvx7hfpGpjwZogTQgmIxpJdZR7QVxwCf8wIlcZHMlTmmW8M/+A028Wafhd5TbeMgeZq
uXnReQPgjY+byOXDteiiRyaXSE+nH8+OKUQy2v3wrCY6UGGPf0nbzmxu93ts3onseGn+H0ubMghw
5Os4Rf8YsTyjSTySzmRQXRu3UbxyJPzzmWwRA0odVSU/6RS9FRoWKSskMgGoA5v2g4dZbf6bA8jU
jpAEUtAEOZZ2j+to2utuzrcQsDtumsX8LY0avr2iyw/+NG4li4AV4QsrvHTtIuC97QVD9ziwX8Me
c6PVip10Cd3JmT7ZvXdJO+5ivxs+4ewDHrFHPI1k6YZFfIgk0oMcjFD1m+rNlSQOtGAaQxamBD7O
mHgjq/bWI/hoQtyT2oRP30Dpz0jgSanuHo2McCR5Ce5EgJd0PTx0OHmbwEWSZlvfsWy6hZv5Z5wG
Rzu7cJkwxg27bg0ZbDnb+JVZIxL78czuUZFktrRdRgapf0hc7QCtkjBJw/43hBTGqVstbBns588s
xX4HC/A8zQUp5fJtMnvMKW69Njv76EBRiEL0/ggTxSogtwOUS7NMeyAMgy3RgrZ3HG3XktEm2438
pxIggCl5TvhSfnrglMuhp24isu7RoNqy3QyyZeN/VZUEGG/Apx4wA4Wc4IWFNDX8Z3li2I4N/i5d
+23N8Il28asIu0cXHAPrJsPqZrYAiVkWsNXipaCmSyCI1PlXOKFy7boTAbXbrkEP6xvtSaRBsEC0
/eY3QMIlP6/Af7moWvu1npwEsI73L+8BH+IHDjAdm13+Wdcw0GKKx0FRaA9PHSrCQqGoL00twdQZ
7dsAauUU65fBc3HB91+oLvK7LrkwNPFBkFxxlQFKPmOafmqa8vnwxVGcu0fdmlGRU0udIxscCuSK
1AjEgyL2sRq6yT4sP8aJoYMDL8z0tYsxdqQ2pU8tHyxf6aE25MytVO+JNq9wpvvo5/qqVwWO+3i6
qTG5ZOP4mrkTE8rIII/NWUbKj07uqPZZkT2FJipfpousYejDh+A78GPy0mD1S7e6D65l7q1RTDBX
/iTWLvSyQ7gjY/XJLAVT5KR/j5Q1bonp27o96bEpyJ6m6m6NLz5hVn4lLtyR3AGQFCGemMI/KwWY
WflzHhtjhoP3bY3ltRu1CyxptNo+gP46Woqy+Ruj6ZM23E+dTyeusFVBsq5g8ozeK57oF8+oln7t
PgwK6TAS7xSXlIp5sOdwBICmyoORJNckVS+9ZC3kxZPa+sm7M4S/9ZTdWSAeKkXwY6xrcgu+B1ic
Vp2ZBtCwQWln2sreLciKj8b0fwXaEtuJUdub9hujlxN7u2llCf8CQv6jsaqDRQbVIp4TBqvsovLZ
70sNuohrdalmu4hX9tt8cq9GrDGWY5Kv33sr/QEKStpOdtKrM/827DstAG7YBeWCwcijcoq/rOOV
4WxmLhHsQ7N+4z+kXPoNuIFY3Uv0uItIRmKlzGDXGgxtbAu0oNAcb+nYTrubWgNASFhgCzK+2pzg
FB6WuQcNOgoaNBJsFVUpcizQiti3mrV5+jIV+eegeGhRSr3UhfHsxtqmZNBjIgReNqK7g5fvVgn7
En3w/kUjTJEkH06jFUGNmDfPtuuvi5H4J/ggf1ONBah3JeNvxOoLSIpI88yRkXrg/aqyxa7Mcn0W
AS4BlL+VwaMP+rdMK++DXzxwbl3yrPlUMYpMRFFUPPnDzbrgoKX2e86QheWJkPgp4aQJTAQxA4R4
aDeTkT3yvN10TgNzIzgz/UcTkLBKs4CpecP7hFh1V+XxXzgf7Dy7MmK1LqrqI2xY5BI4O61rxry4
9bcDqzBmxvhGau1TIzIRihUW8FiX73xaVMp8czGqN1Xgg5bmsIvj4APQ+tiToSn83FzNoy+0CVSe
VRdT8IZ1sEUZNVIG6sBfPIzVg9atSnTsWtV+aNDV1goQmS0qZqDwZIva3YVMt01vPBgCfL2DnXJM
mekXAJcOCGJ+J2clGmI2cl4RzZo3XSVqDtqBgqS6TRzsonrID/W4J2UPO2Y+rMwE0YdbsZOL6G8y
FGOYhUwGduheDIG9tbfYQptGQdBpFZ+c5NQ3EO6MlIG3KfA7U1uwuoCUjoqdn0f+uQYpQvgFWrDk
4lo5KMx1jdvfQw7DvoNrwKh+o43EM0rERUbeJiOTZIrXWH95njKUSQV2s1pNBsIcuRlQncpoep3g
rGjec22rZOO7pEZiuMnh97LPZ5Gvaa8ADo6sum4VGUgluyEfeffCDbqDMHrnENiEeUdROx5MVB85
+UZC8ukMtRdt09b7hBZKSnRl7KKg/fJBYNLOZ8+NFpLr7XonMzLe/UINlx6vj+10hHxNIGxGJPaj
QMepd3Ax6QiSnCbBmEN/+aWXGVbjlTc71hp7WOvcwH6BUkY/FUCXF7FnE+KUs1mN+utU4arrOhZF
VpF9+0wYAR9RTqLDS0T8nOV4f0Nsal5tv/hWeYkEswSeKYQWWO+LaNrFAx5HvN/PPf4S0CzjHUIC
mVOiZgKdxKdECbEzvfYlJpUlL1hpcEZbs2yKI4uguMQJgFmHoPk9fwhJSiyPTjJnWzJdRkwHa8L4
vTMbfyn68mcs6rkzc87kWLKzBHFoT8RjNAH3vAkhM4yZiVrK/Kfr6Z2zGChS8BQisEiB1qSR8cYq
/tAnRAiZIWbe0SVtfNil87FFpHJb8iX5NksAkm8ReVfvnjl1bIAd0GqtAFJSxL+eb33qlr4z1CXp
H81EjKQFZS3xx7sejQdCu0npqLHEkZWgcshtTk8nkxno2oPsnlqp3KoZJfdru/0zsz5rryfdxpgG
dQDG4OJ96xaMFs+eE/2a03TIK0YBGPo2EKiZFsf629SQ8Inj2+3r6zQgyjOK+MJC/Y9vgAKsT2os
lpdMS4DSOh8aYzBeHiJKSfjJiCdbi1hdkDJTJvnROhf1i6u0kEyuAYqcD8kHWT1cn0Ni4GCLbTJs
bHmyOAvQqer0Tt2tTuO7iR+YLudFd+19MzBmAs61gGy+mRCp70Au/Ybh8DIZEvKGs4mc8UBBhhXd
pfcv3R3WF1KXsegS5z3+uYguINv0H4E0UDHp3J39yMtT+Sve0/cw4eAiizhxkMuT0owQniz5VEVH
5al85Sr6IVWLL2YlvBYdlbTbf/Va9NoSJ91zFvUJ+/H8pa/NHyX9O6OHg6nx25UtcEWWBz/I9kwB
QGXsphXErIqVMJDsqj66HRtV4b3yef1MabMfOO3ZaJxA6T5KRS9Mdz02CPoADgFEpRNsXHGzlH5w
c/UD9fZFj7rXpCaHsrbCPchJvn1wblG3Uyk/rl+nF7YQZXNJan1TWBEPwex/09l56oX3Nhbemu/6
KZoqojf97sWPaszUho0HxsGdKy3nwirpuTGIjc0HHN+6/4Z00WCOn0OhTddVBuwsSI5Rm55tQC8k
ck670cHE5qbmzJXYiRa2gZqKZJ92v6Zb9xujIjFERJiGOGIBJLzA40bCbkfuaa5q2xG2xjAWCIDm
CZ5jbwsvUWtaeyzsyVfIXgw4w1TscANcAiMkTyx+h6x1SxL2r760Aj55ZM/MCdBsLFo1XF2E4Lbu
f5tWdMbTyLEQZX+ZgQQ4+B6qG8TXO+4iVJwt5Y7s07dE8LQm/V9Zw11iqb5TY/s3GfmpdBhc22yP
DBwthLTiD7f1gDUKGRdpgl0qs/j3GOaIotkqmNUaEsoJ8lZF5zgFOHsyPf0d+2ZbkSyj5PiPlNQj
OwvUfL6zIxeGoLGyPETAk+PAPRGVMVtjpo9oqjNYCuNTKIsj1AtKjtx+waowmjU7oAytmtVipGNp
5GjVjy2eBOrkk+N6n2Nt3ceU0wzOF3YBtnl+CMW63mml/C4pqqG6HfHffqmMNsuK36ZIHHlEl2bf
E+IasJvWR/64WaKAd9FEWakP2JAtjgb9NyJUriCyEkrjs0FFTsMSWQsVMcksGBfRT48Bf1RdHewR
h7pePIU24qWh2kUMP5dZKfdFwfNShMMt7J03K/430oNhGtwX3B5Vnp4qVrARP6vJ5pcs0fbSc7aN
FVqh/B5SvQPgIPoJwEtA3vZMlTxx8qHtLmfvbTPeHcHPAwBPNTjdW6FxYAf1cmSFh4KtT9E3/vcF
KMWb5rXELeodnRONlSYkh2sOIKEL3sYMeENvsBqvhSIkLXr4fiZ2eXYnDp1htb1iuKQBvKbtRwTd
5oDwcAUDbm1Y0KI4pksoXMJjUu1JD2MYPsz2Fa0o0AWF6bUwKRSgD/Cx3FXgv3CgOduBqwvNVL6c
evnr2O1f8J9kDKWEJswCozn8FFC/aOCiOS23/0hBIzIV22cdHTqS2dmJgWSdyrscnjnuEC4W1veo
MXXs8dPXfOo9wTQrxwqAFsHhILs83hpJ9jLMiav+DPRgWsaKr/+0tClaA5z6xUvH0FJMB+qCQI4n
AaqaGR9UNR/TZAXZPyFLawEO3JXILgLAGWrUqcXdtH52NOicwaC/oLwAcGQqrNJaxhctexBasEic
yP0W2ozonaw3zUYKGISuue40gn5iMY7HQqfX8nULmmxZIh7iBiRk5YsctPQo2vpulB6TtBZY6Jjb
+kFZTT2D8hFfphBjc7B/KyhAtNbiadJH8gtTAygVPzmfZWvKd6tilyItDRh4lcMymHCrltHDtVx8
XPNmxhtBVYCQcDSs9OIzcf2Aa7VfmgnACypDGKISUxUmUmKOZ1bnPPLyYH36+B/96dTq1opYnrNR
h2+qs85+jwS4GeJToApUu/RddWc+2h75CPPWa97boGnglmvhRzfmTACKRx6h97Jt+IvIktsVG6aH
rjP+H2xIa64AQI9/uIsUeipvz0AqXiJlhUXuaFivIi4S79ezvJ3gAur9yNoC1iOvYXjWk+hYd6xP
WK5Nds9wlLugmU5VQI0jdeh5ff9AjHxDTPM6AbYkZUl78yNKa6pETIB2fRr5Vgr0275wdkEYrw1X
vboMpZpW29eTT3z8WOwzxkROhGzDgB94GlwWB2NjPqcJwkrdLh7KqJ4kCJeuTkBh846anvbiDBjN
+xCFDw8vW79UnKKYLkg/qxUc7iu3bA60tS/4MgueJ2HwhkvuHn/SfmN7INNUAo6f3nMtueO/JPae
NTId1h7j+obIv1haBGaZ9afuxp/mkJ0pKRauf3RqWEIdOLO8XmokoFPrWLe6QD5h4T2UBtRSO/C/
vPrKIJDZrI1EJ06qZpvUIHPQcRsX5C132C772KADYuPZlPYHHiSkA1gBIIA/ahQL+Mjjv5J5F3fL
XOqhxq2M79HjIkt4YLx56d+lJhbZrzjQj5PM9wyw7hZYk0xE/jrrtRdQPT+FNq6GFrpATz47nLov
OTXDavK4UYLypalHFCCG9uLNq9cKka4HHqwjyWjSMUykgmO+FQ21VNI9hFlenaplhmxZyJfHW6+L
34Sh1qEN3tqGBGcYBxwScb6Dc+usByfapWGErFAGr3j5f2twfmKKWEysRzAUO41A0qw8IEsGyJLq
Mx91WAjLF2c1Q6Rt+VXlLveI1j6NmthPI/vQKNqHqUE4FmLG/Oqq6l2UeQRVljub3YoDjx3YhskG
oLDBoSN9NYb4mhizfgEHSaecc6dH9yBIzphQDLY80Z1Wc4TDonEzlS1YeoLpLB/MUef76zy297A5
7IWBJqMe+nQ3kKjWOR+y68pt4EV7Ej+vaK4gqbjaEZwooGxsEJCMvdX8R1toUmXDrdd04YVq8Eri
z7Ft/X9Nm99KyxoWEYLOyMlhbpQIpo0VNetFw2jmkpqpdRqCy2h4xlt+E1l0zcxDaeDmK/Tkt+e3
c+MakV2LQ1G6z3iaz1r9ZdWzO1LrQ3By6dWM3UcVnNm4wAKdJgwuwb8M8flAnBnPynjwNeRsVcdk
M5aQdpT7S0qPXCI+BJZw8mflqRDeVbCRNbyw3YxyutiDw4AHHXMbae1WMbhjels6mzzWXusOIFiX
MoLgSjYT951FFgkLvvzq4+pz1Jm1FYRhLRoz+QM/92g9MHJRiMNLJKDHMReHMQZLdOiUyBFaVt2H
x0sUBkP0NmJ0RXy71zCjo8KDQmnrx2qQe4ZF1YY/eq/bqGPtvuKk6a7h6NU7hpcts5rc3vTZsNeQ
GS/0dmb7hxent7tV7kcP06TDd3R4oQWNXN6YmKNTiGsdO3Y7NZdDYl9cHeZQUlBTxvDW//Omx/BI
eyd9NIH8TfAMo7/u36hSoQO58Zvt6K+jMbwi03hPw2JFNgH4CrN2NipH5isS/dhU2aEYglU7eozU
ZtYXWhIqvRataEqSa58pxAJ2giU6+UoYYeEcqq+xYKs5AM2KJKsK2VeLVE5PDu/gyncBQEye9uuN
iNbgkDpj/OdJSg3GH0vhhBXB6eJYJhbGZ+1fxr6NzEpn5SXt1o8nrFUm+hMDH7LvUK523OwxLKcX
PO7ryvao/ZjupnV0DIW7B2aTE0y97AtxC8vUXAnoALpMPgOr2OcV9xe2594e+IUM4uuGUF8P5G8I
BneLIhZXL1C4MgpNsUkMv0GkPwHGRKjylZHioHmM8eoyHhZj/JVV8gf70JyG2f/4aX+c2nKrzQYR
ZUc/fZ7vAIV4SxfQe/bnpZq993LP3pJZouiKib/A274IeF5MJD/ckgREBPBwmR3Z75Lx9NruAbz3
pIQbqtvAoXC3DavONGSR3/Rq5xbuHfNWOnccqIoHZx3LjOX5RN4DLIJxQ2MkWeV1KLrXXtTkaw64
PmZM0kjLX9qy33V5T3Z1DGTKL+JdZnm3Kk6RZyq6icZedPV/3QF6Fz/RahZQDiJqaYPG66/EqH5P
84Z1aN8rYLAQX5m3mSUTkEJnBwc5k4MYIC2bgl1pA7n3oPLAUji3EP24kLH3pHC54eqBFXtD7eaf
Zo9S0xve9iSYV+PjItZB2sbVRToWxGl9QaWUF7o3x16eqUdA9w7HPjF/a7u/AY15Fcp/6SAORwIn
eRQzLvC1fIWBPF62NVGKykWNMgN7AP9uML5MC0GAC04qZA3/WTS/g6T61BCBqQzFdYSlFZrRXs90
QZBDvO5jvJeAfwdim9hgMoYInGYGPgbToZ2LukFN/3xGNCtRuQd00C+aiwXTa5Gmd8kOf45PVX3w
QJkfR0dPdoi6DyQKpsvOCwA+2+4twDL3HNWcMmYqf2thdJtJgSPuMT95XnsUDsZLgw3k/AGGXskg
5EOl1UoqLO5+P5vICe/TZ6+z5zEv0NZKkC1W2g6MmFg+hUG6sPyHW+Mvbgzs/ambMjLjLeexUhCQ
EV7c/FTeZn7RIvEqn8beYaqmrD+wUSer7CX2WQdc1ivh2MXGdZhDuVCYPHp/UrzQas9mHbTW+xQZ
pix/0Ux8Z1YMltv7QhbrrkopqJtjMFOmRyR4NrLJKZIb6oOdMOGLOLCCUJ2SxDUQysHwpE+bHX2Q
fuwycaTApWeZqnMwJeeu6t/rcTrVrnE1BgkOrJEkVbjFzXaYcJT4CDqZIi0hsR1yKWUGC6sY5xMs
lMrIs+3AXlpZAYEWBL7M2pRgR/uMoHxhuoTLKCsdr6ANtS2hXEzte7FGLOvscsJdE+ERIecwOMuv
ghOm9Lih9QHVKSJfAm2nW96U2Xqwk62deq8BuyUSQT5cjns2cWidApjgbY3q3DOrhyHKm+wJToIM
fs6MPjqVJGXwD4fHQa+u5pTsKz6guNWA5sYELxnwln2bD792wLAAGHpLchR2PD/VPCyvVu6cBOGU
tOv+mL76KYlwHk0XC2VzWRELBQPxPupmcx614m4ld+rGleFkEfcVKSw2Rh0Np/amxd60Al2bl9q1
FgjnjKKDxmtQtltcTGOTfE5th7+/HHZlaZPLZ0SMr4zwmd96YsmtXgZf35uUZazP2XXmMC1T4dWo
x8YT0kyijByioMKJJnaApLQxtR7tNIkkpsgeYItm5ln43Kskf/TMhim0T8GY+QdkWeo51IW27iS4
Da4qZy1NZINanjxDlVDgErlE85C1GNszMEbTsZvAr7PW37Aix7NmaOGrKmbjdAPmIo4Ys5MGhdQg
mTEwPULPYBLUFG1K+IANFYHtL//oxlb5OwI39CYpGBOm/NepljerDKpNRaz2brSb6JNODS7GjdcE
fgODgwr56Krz6SN9VzcOvK3MC1tU80Km2wAG0N2xh/yOQW5fxtp69hfs2gIq4PzSNH6rb1zDbm9x
cqKpAf/JliYzq3ciZZARVcyR08qldKzXTmGfRlO2y0jyW8ueHHYU/2620Qycb1XUv1aW89x6zVNr
RmCZEu0tuSQKHpqYG5gozT+DlJe+B1uOnQFDakITEwqUQh4sJc9Tm3wgBMNoHHzjhFigGLfVtr3D
WrnkkvanoTrczZV84cfHIVx6kvEHOkVBRV7CxrcLtdL0d2NAA0C30JCyN2Anm31HTBVPVg4YBZk/
VRG3r6Zb4NQAIQ3/o+5MdixH0uX8KkKvxQun00knF7058zzEHLkhMiIzOc8zn17fqdsSulvQhbTU
ohPIroqKM5BOd/vNPkOhxU5CQteNVrIgisU5/cmM8IdC1kUZDYIjia30iIsNm7KNHKRa7/r4X18w
7+XYASdaNeyioBqWDYf1MR+h1wTWFabrLSJgfMjRnxaPeQ+m2IjyJvsFDWvc+POp0357bbT4xj5K
LBMF42Cyl0VHJE4dC4VGDOYkGWK49BETXpclGbtJuc2rGn9txf5bsFu1qJOFid5v1UxgRZugQSNI
2IMAqj/C5WJ6kFK92lyj/JFDNlnDIsJBeTtHLNHiHlfjaza7GacYsHf5VyiTeOtjBtgmfcaH0IDR
ibR/qpidBw9b6yOH05XWhyHibf4ndFkuFSP+EvuvIrVC4uCeCpe6ezv7Ys2gBY6oq5eTRlTi9ygM
WCac9MY64iMli1sTOH0gmvaIOosyc28c0GEWAfXHx8f2t/Mq9kQ2dSNWnixqm4O4m0YQqTDFV2gb
vl9cq0fVNPcwTI/pGYtRxMWbHIOUpqeJ5bF0h1sTQRiTOZNjB42xZ85cxciObBFvmS5tPI8gD41s
fKoyAnoz1FaDqjQekn61lGd4WfkmFmjzdVjc8Pd9YQllvxU7P4Wdvg/uy9RldCcPBDBUPvw0uOmn
xVxq3PeZ42KXIjRgJREDdkDngfllKJhMrt0ITMp4uvJIT4dZQF6v9BdH39egp1cTxRo3H+pMGH30
CNSx+yPOUQ3SILtOZriZAjz8orX57jEsrzrm4gSIMHB4M6i08SNq7qbDrlxhJwiqLQci8pqJ+jF0
gM7sEZR+8D7bkDrYKBJ9dZg9QmneC9f5CbhC7oGUdiGEtgrukVTILIBsj5OIPsaueA/i0trXmJgy
bIaZMYwXxY3FkyjcNW7Fajp8GDX7t9C1tkPlx8uQegWEDMIwrPoWOJorMYQABeHnWF104n+Ns/2j
7Zr1yNCT1lP+Lcd7jDDi7hyV4y4LfQ+0RfOh1WCv49n/HYYHctFcD/SxLrXXvEnKyjuLPRS+vVdd
Noe04vYJq5RKUIdNUy6MbXkXdmhss8T57swnEfB6uIOYL6UAlOfshwUbLLamB37kO9ooM4HnTXai
oRZxU3iUZyUNr8wY40cMajg3+GHBbPA3tIYMMgu12njssXKDZyXKtUKEIQPtl98konBDs86NuHEX
orCtVQx4xSNQJMMW2z6UrG7Kr1VpX6Vkhhra16DqGIt7wzNDVYg7MfxfeHsHlnK6R9wByHmLNalz
gz+Rgw0CyWMRDC2XUUpaNajYsjVJtageqCg3LJhHuf1tTJrv3icko7oP5XAgGGKkUu9M3PeRFx9v
Lm9XFuJDZZLGEGN4dkJvAwfvC39iT98zdhdz+oo5ObDGiXkfP9Lmjst8ih2n1/hnYeuz5dOKltOE
zs+wIqbfHPYwwEMpssKRUa1eubCZyjyCFMkvXTicVVLSt36GjzEuW3Pj98ZXEckHQCVncqoBJ3Ys
zYnNXdutwDrPNhlXrziUAI/ZEgDPmBAKp3VtMMZIiqdQ7n2Cmkb00YTOZ+N+Q7OKOX7o0PkzOOOJ
0zBZbSt8bbwff21e0wd1CgeqGI1vFpuNdOS1bvNdY8KBFHHylEb9czXj9YwHCb8ly/e83WXP2Z3C
pJMXZDg6H/tk2zZ+Z324t7PxNZ8NkDOocFTe/+HODLdWaT5p4w8RZBjGsfkrg+mOs+nJIKxPRsfG
7SmdjSMH9BjwXURY2RIb3saocXiqxzAG15aTQt2JslWDtxHEBWmt5g3RN2Os+0qJ0GxY70EBYweD
MLnYUj4VCLmw6l8Mc2uJtH5sIklghll1mK3+TGcBsqTiEoxmSA32eO2CJ3bqas3ZasY1HiynvGCT
khKlj7BUtnOwhiEXkNe+SxQTYJ55ux0bx12Rvn+bzfyXhktyzdw5WpX9o9KjK7DZKFShRKfhRs6l
u7JFfbQnxPjZKH+k2nmDpPRaDzjxoVPAwN4msfcW0+Bzw3ySLYhbOVcrTZN7VVZfYiaMS4atvGjm
gf3AiqrC2FwRhXwNkiL59OJvf/qmi1pcOG+f4l6aBPg4aUyt9SMsaZkXft4u8zm9phq+DGsy9FMP
RYzJ1IPcRml71jzjwuzvefZAaiSqOzu58naDMFFiWiLEoZGCWafWBiW82OOlJqJTEJefrXB6ALme
lKkjhuUQmYzJdY48vY/xeKgTUW3mxKgvcanudYLHT7vYyrqwWEsID0u4s/bjccDxnfzWHysk1Zuw
rT81ajhUNBb/FFan2aTUkht0UutcjBZlnzpY9xmVRx2Nj6sitJklMpHYGqT61kmdndOUh7rNaNEl
5IgJkZa9qV/5cur+FEV/TaQHXjPQZ13WAMrBl5ok36Z3z206moGi4dA5qVqnwnIPZmnTauQTCxqS
71oasDTjTiCc89NNcdPDJzuIrwpT5s7sH8+tYmnnPaRcnE54bhiBIor01Tiwss3NIuX6A1Rs/xZM
Nm1fcSbB3B5YEjtpeCACgDd8DFi5X4aCW+5BXjSThFk43fJdnTSrgclYI/nYosxyAASkO4dp3xNV
T/eo6PkpuDiDt7Vagz7VMCO1Qiiz7flbx1LqxPAFB0ZqK2oqBg+TYQZ22UXOHzR5Q0f2+AyuNU6m
xWgLUt0eSYdSWWv0tj2QAyjXN+lL6iJz4E62GVwjnpeLaTR2uYpfq8z4Ssl/MLYnux61QN1rMugb
WF+70QGmkxvMpyez3ReNJKvTQXquTbW1rZz44cSXGfnxxgz8KzmqeM+vVWTiPa+k4YVSg8mHjdul
G0np5Zp0HCfLBlIF3UrPo0XqnhFYp8lyhw/bRg6cGB5aYVlPjUXKFyBfAQXAzsqvaMb2FMyK80/5
OtAkonyUrtpd21RGBsaRc8Uep/fPJIM64mVPzNmSgZtIh9mwiipzOU3Jr6nXZ+ysemX5zx1shVWg
61MGOGshu8ldZ2W013Qn0OoAVFXrdJ9XEM15LstNNwLGFxGOCpFfpG9ovLykJUMXSiDOwzLmIQV8
ONymWfqe2AZlZMswKTldUW+ylCM5lwl6C34FbOflilK4P84jN2Xan9M4ge2c2fmlEhCM0u9gz7+a
KHPx/ESf1CEkBQso1UEr2l+sU0o3ONsv46dPia8xQUoaVP/LaZGnDDdepUo2d5gud5fa3Q7w6I2V
AFJcAp6B49KKGoNvU4hNInOsV7J/KUb4GGEjNvhe4A6nI92vYn7XAJcKi4G0OdvQrToLfkosFsOg
CNBRWC7H4fhXXfU/irNv/1ns/G8V3f/21/9DF/e/lHf/35V6b38Xl5/Z7+b/g1pvaam/Pije5T9q
w/9RB/54A3//G0UPv5vod/7PHd5//ch/lnjTx217lLB4iqm2ayvl/c8Sb/0ftsTP7EG8sYWJSmL+
rxJvi3+mhLY4SksB7lPwQwxA2vDvf7PEf0i2xMSz2Ds7wlb/TyXeJm/lnyu8pYm8pS1pmtpGuObE
zz///vkU5UHz97+Z/722DXy6FUoTO9N8Oyh3OhJT+Qgj6D7BZIykya5O3AcH162fiomaEkY/HC0M
+WZHibVvMNSt/unj+8dl9t9yyMrEXNrHbxH/22viDVMrrqUjXOWYlJv/82sCvDCLsONsxt7g1TQs
fTYYya5tMZKmJQ3FmRPzT+CO451ZCreAA1zpv34N7r+/BKX4PFzXMQXPec/9t49lDpPCF62mXTak
vMRi+yRcUx05cnsUK3GwaZJGs5bqX//17zX/+sD/qVNdmsrhvfPrbW3huTH1v755R4u8LFxqO93E
einKAsxDXLPAmT6bSR31BwJbf1K/z85Fq60D7E/oKRU0wsxDzmmcoKDLiieiXxBNUJVzlnWIm48C
jam7BgnwlBFfLMlh9mpJCtczZGYSWreZyuHlDIfgjfEStQspKVMtmc+pX0nTUhbkjuGmMjgP0ZaZ
sOsorZ3jZg3OAKNd4We9JXWcoU533tYsOB16A2FRp3/UGNU1bSzkD94m1Mkliex5b77VQ6oBinSU
KOGxXOSaCG5Yih944XFp4aCZvC7mZ9GOHD3eIgUqxJx3OXxJpuY/zGpYel35yxc+0mYYHBV+/qfY
pUZwyselnN4i5ekD3UyE0/CiisKa9y4wpgkHbyfmTRvy3HMshv5zM383+DOe88cW1WQvmmtCJk0I
2UQaAaxI4d1aWtDg5Rdsk6YHoaFPj4HRu2vwF49ykji8V1bxSHb4GKuCqcTvlnSH2VTWwvOy4Ppf
XydS2ta/XaJSa1cK23W4fy1p2c6/XigFzp2xU853qCF+TY+6EUC2+B1dbgiGmbyP5JThtGL4bV79
YHKuagstF2D5PJhcxKZ3KA0SipbV/uBD3OB/4AzW8qG4YY4mwv21LTr7Go8WGHM32/dxQtVOF666
vpv3g4v3R+jhrrxmx+kMaKAljCO5gPsYtyhjZotnrydbmxqfjzB4wm5t7YCNO6isn5ZdGPyVgwbQ
PeHNCJS561PGAE1a4SVvdtQ670q/Nd9N4YjVNI/2IU1fJy2tZxfbKXr5ZxRJ/2pJfPFOlA60bY57
Bv7WCqosuMkuf7dwB4MyxcGJJnQn5w1OT29LxiwbCSCl9uSEABlRqWaY809nBFjqGpAJg/BTB5TD
OTakXzajq6roXvASMywnbmpF98zymQFoKhoQCEAfpd4+76lsMdN+vDJqfObYhHxTaajybdzvwTYg
axfZ8GTUI/Y0aa1TR23CfHAXMmebSFtVeyCAQPJjCOB9SAU9IONVjuYW0Psya8XPoYbi5ynGILhr
9uwRGGQL0V/lyAkRh8OGOpufOXLOxixpexv3fm0+QVowcC6A2wOTsEXkxcyeuzczo+EERCH1OriQ
xgaEYHEOTAwoI4LCsrdhMJfsuSbv5GS2fYUhIG7Kb6tz1psHO8n3Kk/MnZzZn9t+E91VgwkVKkc2
3oeyK042+UozljeGCOPFEhF54ZwITFwLLIBqfumhCV7KYX5t8mZ+afsel31cfUm/V7zH6lANaG21
ZwebIsHfMAXB1q+S+8BgYVHrYNgx10Ezw0ZUYhatHj2zAVrMnkjnKuS8ZDPe6ew2vA09aliDkMT2
dxfJLqfxZb5YvsiXzRCsGY1zy0cgKstpMiFkj9uSGDutdZTBIpZ+kv4BD4IN4PQoP678iB4eBhCH
UIkjU0sMqc38VSINvjYjylc4pD0cZpyeAgu+sBEyIL6gK7MHNjG0ESsGyEEoPqeW6b2sbIJEfo7m
4Y5kDdLkWBqKHTFkgkXtHWqV0qTuzeZ1tpepFd9pLjO3cbfU1R5lPr30czyt5iFndDQrcatb/zOF
rLQoBJ5Ayj056eFigBvwBgfI3c3qN0FIdXXwR/YxTRsVkg7RtyReTXlFdp/hZ2n2b71iQtu1ZbYN
cvsexUZ2oSJgBiPzkgloJf7k0biGEXUcO5dO14RPLY13uVUSCtPOr0KRguIYpGKIpkVp434DmsAL
3sjeavdhK0kjBJgodLAJyo7jIzHKmruEjDlxqJnjgRxktA/93xgk2gNl6xzloRw3mGmpgjMukpwR
aFsDoILpFEvyaVw2Tnoqm/yPQcvKUaQRtKYQAbmphXgmwfRmzcG3FUt1U85wikwkYXsy3uloXeZV
fvc0odxx7ux74s0/O7Kp294DxFt32jnVg/lOb/05aIxkW/Qd91fuecsx8zCv+MaGEVl8i63+DbDC
c0bbKXbhALaTTQGM+QgHm63zjK5bnWZ8sSStyBTwdigkay+YB0xTkbhTvP/QoJeZb6es0gw8UwmE
puCICkQVzj5c+smDZcq38+TBHrtCe36EU5hi4HRVcS42bTRmtyHMstsc6H7jlRP2li4khG39ah3Z
XlDPIdg50SMI/kpX2XsDzKO3o+mQdwOwTs9pt0bZ/kmU0hczuxZTwzDeTVY9b207xmQ8KOfKIKOm
TQ8tr6vJcFvIQyW4pY0zU7FmiK5A7MMQSzq3OhIKzD5a+zejteh1aL7zoBDnElAS+5Y8/xg9+1My
6MLVrVZxXKb71ElfASa6mzTRW5IehBy59o9jSI+48lm4YfwzGoVvuK4csyYIa21VmAGQ6/PmiFZn
7ixELcxAZOrTH7oWiMczDPosM6Gv+Sa+GpgETln6JxuuQZ2TiUNaxoCjS82xGy+yiuVbzkq+dXCv
2I9xKDk8a2I7xWi3cRFTvBxpCYRIfe8ENIduMizyeI+qNUJjEUNQA8/ofnRruZcx9j9Z1cUtLzD9
zh6wFI+Sb05zTBq9vh3BkITUV/K8rEM8+gp6L+NJowK7x0AGOme1obzoM41EuiZdgduv5PFneB9z
kG0iXWCf6w5+7Jcbpy1MaJgNRrDR2HgKzay28g3cT6A3RwezNowvd1jz0HvE3aPQ7a6TdVE6mDa8
pnplxCJ/K03r1WZJurpwpjZwyMoNc5tMxekP+irldlSOu8Hv+sOd6urcmw2IBTsCe1PhNfSU9zxJ
dCLk4D9VHhuvUa3kyW1BmIfmE4Hu8gb3uryFvfg1FpiT7ckGJjZQwlJW/UvnGZ9Tp70zMze50lX4
O2hVBVywyZ4Hk0KpeqBgYe6jB2TC3ARJQ1tWT5k3JSpLA/lt32bM9odyo0nireXDR8Q2besnqJsW
Ng4jKS7ZA8lMWn2Jw967JJimFm5sOl/TIAChlf5vzNZvhA7+FINH6b2rp+Nff0wMXvEPNYcydKKD
01Vnc+rmg6JUcNE0NKWnZPEgulybHsCwE6lXnGLhM2x/wqlYkim/RG+bhmHBw794Texqb5UMNZMZ
qGJd1c3VlmN6FmSs44tdJ/WmRpleV4QlLsF0cTvq0/so9TY1+5W1yD1aqGTtnEqWk9gS4sRF8BXy
7cyTDo7QgxjBKcyGmDl62febys8vtdH3Oy0ZQSha749Jg0UQi6bHaU70DNzI8vBI8pW0d9P8w5wq
TWcySPyRrsd9G7i/hiZK77A7GgY2fH08xcadm+oG1Ev65qE+tT9d4GQ7AlHlaR4cxN0mfcPveU4e
CAcYE/O+Nrzs0vXtniMMuwDDWdVuwhTKKXigS1r0dq7VwWWzhrMwwRB0NrOxkZc2q2xa577d81bT
4qgjqIxWCcvA0cjebR1uTCdzDqVpwHdj4o6OD02OsmjnmDkkJdIesVM6VEHpuMO/SXPAMhxL6k4T
eGTaqt6ZQk8fnVZqk0DQ2sah6vkVQN2c4EAs2/9t2Axz8iY0X02fGG1Be6AdgDYnqEWwFkH4Fws2
g30x/ixyP1nliHDcoUxXBjX4O5q2r8p081eFwfGpjnEqeAkuTLBgawzFxTkNy+LcdfKsQ2PaSQ0v
MSvrP0nfTkdlljcrbYwt6hMFC22Lzu7U31GOmDwwZtn4IR94Hw44Jn1vZemu4D12P+1CQDkPjOcp
8fK76uvVVAcQniFZXx01HX17yt+hv4OHMZuzpGhhLNroIBzYONMM0N5tqw8vtdtDRnt2c0xHQjEy
taN3l9FMDFf9lQEEgJBWHKXVzceCKxowOo4VarEQKTtIFB7SQRnHW+D2PZYCM7onCKO4Yey7M5+b
Yrwbc9rveiNpOE+4zpKA3VfrTHrvpyFVh0MSvIIf+w6CrPw1TuMm1btpNPNnbvKRGE1prjJuM1Cj
7WaEb7JzTDfDPlocxw8ngDwBUC9+VrAYE5U+2YZm2FO5eCz9Rh+Y87EGW9HONiZr244PU7UIxYYq
ohmAgVWzsVPE3/1OXTgwgCWqNZteB6KyWZRnlJ6b1ef+0aUsZ04zb+uY2F4pM5XtaJ3sgv2l72Jo
Eqlpb+M4wrOP5M5bIOTfO8AJVTaaexomncyvjr27y9gbbSEqgjTQhORrbN5bo0u/SAsnBxHRMsKI
exn4Et44F/SqDhgkm92jYwThfRnVVQdZgERjDtg+rIY1ugZ2M21bB2kzoW5n0JZeRUdsWWbdCX0I
h2+Xw9yn+KAOUWBjGueWhkzktSxTqlp1dg0HHuOwJnUbhmfgpsHKdNNkFXRjsM9l8M1AJcQbjLXG
Y+W2aEJ+KrXeArfwsa05dAczzd2VUW/ByomfqAL0DlUzTZto1hfhtuVLgRNGVBfpauJIafKW9VVO
4fmsTqWlubytYCMgWC0H29gxpMyfQ8s6j656d3vDAuEkSqT/NF4DDkp2WSfcNTOvC4k/bKJJ9WoM
hXHsJTPodpTxbSTwWsOdd432zQ59COSsNI+CcG87euVn0Y9i2wzCwfjRRkt37uNNT1/BzU05L9rx
sG6K1lm7lRPdKjHSiWUBymnj7JxYpXuRPbj8sCEL7sZxdsLAR/5ULvkAinA8wN+DpZjhgR/MrlzH
HXm+IIAkEeIf9D11wEGNXZImiGqWwSnLZ4xm4B+kmSESV/mu0poyWLpRsc9Z+jql4D3Q9PEJyfBb
NiBpQVQi9dOtCXmA8ok+du9B3Z4GrbJT7Vmv7PqIkjbsZ9iMH0sOOxq1EOhSJdeVC9YpSerDXw+n
LBRsT2hMOMw1re+BTGmjVNOdJsQ1puBfqQ7jOw3MFFs3D4KpQTMFWV1zW0GTtVhbH6NauW1b/n/K
kP1V50v7YSokwVa365ED6VfM0w4SCniP/kVSArmOmfKeRpuBCFyle9oGehnEv2lzaNadB1aYx1Z8
9NpL70m5d1AqtzIqpwe4lUx2k1g3k/D3PnBhz80wMnMXqBATjAdZwCzPTAbLa93409op2BbCGuOD
eXSCTWH7aAH81dOCdEpRiRah6uKzpwtKUDL/TuclPT5Wtm1VHxy73LR35aPWs4jMk9FVxiGwuk+a
X8YleTwbVeRc2lW8J2H5ow2GJ2U3ycUJASDPWX0qepbNbsI2aaqYi3VKxdlput+zGqOtU1S7iUJp
0mY2W4gEn2E750dSrDQdPl4KTLW7SZjbCNjG1QMQb5nM4kDAnISQ3/QHiq7y94FzjZXTgMZlNRwt
DErHGksSWo6wf6J2LcxG7k2eOy9ZE+ktvK1oq31VfmCCXugPnl2C0BGUBDvr9UXlYO+0rRxY9XRu
ES69tFCm9v1AepXd8Gfh6vKtiTHrUsxFpNei7rjIHyjDWxl67s4MjPnFQYRaelTs0GEfbmfSAKTk
OsKSPUy2OLWdk2p751Tghy+dHTmF8FKiDC9jRbsr3zUUWQSszWCCgIrYuqxF06brGcDQooPCWMoW
poZhPJUUPeFNnKKDG/jjhs4z/1w0EItlOFyzJImOIe9yw3UDAzybvaPhlN6x4oS+Ce3kLPF4Xxxi
xivlWjzso37L2Yp894ziI9tMXvBXffrMVa/z1KKhd/W5QZKF32FlH8AtynUDe+3Rk1fjZgvnW6NB
ULp5BuHdmYxzDb2DhrekWtuedvdzhK6U2RrFTRL5HPoIv0AZLOngLK65rqBnhOBcCE2wd+2Mbd86
Zxsr+zke430Zq+lU4b4uQlL4EcSnpazMdIulBSuVvRFNnoJTEiSYDPXm0gl8N0e/uM0jYF8yPzGH
da2d14kDNuVEraZQNzl6ohI7NxnUsc30vs8et77rYJzMsS1k81A990FyjRjMoWY40Tvev4jKDbxm
TYgvNPVQh/qkvmVx6u6S0p5e6jnHtACjK41/c7qcF0owJfVNaCVKue+ig81t+ZCUo3AVIjOtRhCa
mm3XhqRi9UzrJ5B1l1FqqLsE5Myg34m3IZrh0cbMYNIp4vfuvpNpsMFZN9GnYL42Jq0QAo7BMS1d
MDd1Ym1CHHZrxF9rCWeLl9qNclPbZbZOxuxHZgLDLELaIyH2lkb6ljHkXlvOUysK7xTE/lqQZoJj
HL6T03+15sLG5JFM+Iya+jCA5SWC8GhYsEKS5v5THIAIbbuweuqaGHK7XwSEghpseWXwPnj13eNX
7zFnUiAxemtBAHTIm+hNtMOfvpwuUwhzSp9Lw4pu9eOPMSq+e8s3tx7RmJOZ7bGZ+OcodDx2cAls
BDPcUq1EpHo0hmUlyw+rw9Fex7a908cWk+25UrFzLuffVU79ilHMBzC3Jtk0Aor4EG6xqLxjT8M5
u4bzDOa2qOly6osp3jG7x+oG+GWniXFcKwx0Os2s/dxk5iGTzXvVK2+VjLzmHrLAmzYoo82BYYMu
S46sZOMTlvBbMVXRha3oD0Yc5bFT9ZNMLWwkyNYFB4VrrcdXhbP8JucUKwtlVBgmi2d7tr8V1k22
TpF30jNsYDxxRO27E4/g6dDV4inptLtDVf3Dhp3kuR6vgtz3C/7iikR4kdx7Utazjon3KSKIWIWP
ocfwICWk1M9Ib0Y/UnuqmkuGjkzBFwq4gg2wi3Fg4i+lRS6yqurZkuzLSy96GoL0AJwuuhhwLi6K
Am/0eIjlod5mdktrBgGQpoeVZ07SWCljmNa0A0RsbAC0dA/ljnYB+6CmpjjSIAe05ZFmin1VnwWI
8jWVv9HD5K7vTQfbojExyPa2pU7Y2Z+TPHJedUWGR7ALtXzgSqbK1Es+Td7G1D0y8hSv3GGmEyLg
PBiY+ljnCfzXrsJs3cXsoFslThGsJGpnp2xJndFiHkT6arZVT4Nm+JZOIXM5gh7EZDDmldY8cXjp
thx9zzkGAzW4PncXvAUjH2DHtcCYTAOjZJdcbAeUg4fjQrLMn4tZkyUjkUJsxX/Ek8vFXJFkkSGG
7iqhIQW72l41fYdHu2PLp1+D0ENGj+pxKRL/c+DEsw5qXOEQFFuMNicfA0Kfw2mx6vJJY6pYmWbw
g+oDyotTFuTIH/ZhlV3wblDXsahq61rgUscOF+CBFQdAcTAwcKQs8A9v5wearlTjoyKMKi9A/L/7
9eNPGfQkn1w+i/SUQGxcdmXxPQfTyWu2QZDmxHjLE+ayK+jvlfKo3wJ+cQbHig2NMpuFPShjIebi
ANz6qXTiT8onog3OqR4o3cpjM0RvRLur5pwjicf2IPvlpzSme/GuCCP34ECu63UabF0LswPddsfa
Pso+pSva1BleGIob7Qo3a26/zY9xCrk2TQ4YNrpN1ozJaZPtB0ytjhgUpQkgXIKw2dHms0j0kG0Z
nMmlQR8cvZPDEefqUAz7NMFMSRv4UAXTKz7zaUX5br1pp2AlCirgo5AP2JBXzfCBWDYjUsZJHS2K
YPzaB04MyhCm+703GvWqSrxsFw3s9BiMXJE0xEJjouAQ3dxZBPJV0xurwP20O1yQSFT8e/EwnbCf
011FN9XGGw5pxNde9lCKTOWDz5EnlvNfFFaO1GLWixa40ypOIWOCxKXjGX1Zj5esGsAT43ccRIPa
C+Nkb1bT6kFNr3923oA/J6DsQ2nD3KQO9x+PEz4dHvlmgpOfc+zG7ZtyF8rmLTejYm/TG0FU9Szi
wl5xVZKpXaSlAV+GhXZhCwHcQVKdFqUpWjriadEgrdvlIxuE2C7puVpTpcEsTpt/qkdTVinNMw7b
rE+eQ66bDYYzuRjm7lIKwRinQbA3HRzVsowZjmABXk7+NUtdTLcR7sVmutJVtHJr4zw6WfkS4EZt
7ecunJ8ovWS17PNv5C36CSrnE/v1yi3IhngT+jJRN8ueF4WN/8hy5ZvyYsTcTL/2Fo/HLGdexFiB
/zZGuE2TmtDtpuHH1D0ac2pP44N2V5Pu1SmsfzttXB/iilvQ8AoJf72vlzYH2JMnfmRNaR2TTFxH
JnvUUGdX0gCfNp0+uSVpq5+jT9nP6uA3wQV4utqNhb92dCh2lsvTo7PcYNPHkEDjqqREOlzNkgYr
15zizTiKZUqbRlhH7jGogmyZVmm95jP3bwAAeRBR/Vc0BcMASyoicMCjbKT4VRs8x5i71mnZn52x
a1e5kxUr04e+w6nAX4+lRAPrxN7kgjhWAcBFtiW7wpjgoT0EN3PcdL0fbUUdQ27rqFPwEG0BuNKx
m3VbRj4LyEfj2h4FG7vM8ViyjHkfEWkiBznsrIIKIgy3SGw8HUB2brHowkGwj7boZvTb6tPICusw
Jb67CAcbEAcO5cNcBjew6SIr18qGQWfNNXRWS96THD+mVe6o3Gnp6/NOhqrF3hUsujAYELxo/LZi
yD1NH547GlcIOPmnHnTDClmNVIVceTJdwaT3L07O7K7hGb7OqYXYOCZFTVX9MrXauz+2/WahTQgZ
QOgt+8VOsYXwOHMWrSWTtajqmyiBz7nDQKNlMN8beu9PUU1upQjoHG2mi1dK/0xBfPQc+ZDlUCua
+GnATUU+btVA1WAAEUAuJ7xDvgpurgdCvB6L7zIAceuMJI/mIHiqqrtHRt3UufvcJtlHptpnHu6C
RGzAuJPQSDSllA1kw+cUQ1tIU/ZXgaLI6PGtE7bLCVU15eAuU/VAmKTRaraAKsysjkvncaaN19EY
/eHus3A425ea+4IblqKzDH9qTInUouWJs2GECheI2tCYTownJzZQBQbnUtQkAaBUMj/DK7HKClgp
VRdYC/LV2GLt1iYcPpCBtMMPZbfdeiaKQ/dHwjm/qm6TySiiDNu1GNJ1nlfJocAytBpTMr9FhKtv
5EixCqD9LTyDZ//giBfPcU7t/+DuTJYjR7bt+i+a4wpwwOGAmZ4G0Ucw2JNJMicwkpmJvu8x1p/p
x7TAKl0lg3nJd82kiSa0KsuqBAE4vDln77WTmlUcqt5CtzRkZ4TVAozASe9WS84gFaf/7CACxQbI
Sle54XZrJvQeAXzzGqd2v0JNF31TvTFewT7/0Se0EKKu3xBuMu8OOia4mkaIt1dkS+z6YgTsy1Oz
aoRpDgFCK0cnu+HB86xvvW9OB38snybliFsAVMgxy+iZdjiVPTJIia9bogYhhitNzlnAU7p7zXfe
Oy4zzW+AZ0rEelDnOJMxoXtNeEFmTr2QgjSmoXOwKLvDhQZtZ6G78USMMLqInjUPaxVmPXqv9CFf
HH/QdyDoloWPaD6LUwLU6UhivnzIOt28stvGOBR9+GImFDs71OA20x7s1OnFj8HbmG5LXoz45hio
H00npzejJy+9pzVnsRcfQszD+3IQ2jGff+ioJZa5TdhQo2jBavRzcs7EmKUHCLllXS9JxUiOCJHG
dYCcaRUOxa0vCkoeqcC9bC49MW1as4P2BZxtOSpL3weOux9R7fKBuJRnyZ5E3a5fIDe6Jq9OnUkl
xWGImx+s0QnRpRy1XN2+F2YCixhJ2OxwmXvotDwjmP+0AsANjkihuzryt73EtBBN/TpR0Q8/8YKF
IyjyxMl0lZkENQBmB5sS3YWmU6y06eC25S3ECG2ReaC327F4TTFALVKtio5OyQZw+BZpZOv58twx
iHDrHJDikgoYKycNliqxNkgUbhXOiCNJwXeC1mEqACwpQ282LvMMzCkfixQ0lCVY4kMX62D3Jsu7
8/NqJ8L0uVRpea0Kfbgsc5Z3u/DKb1kQrkVNFGg7yuyqRUh6MGKcFn7oXdlVrt9XhO82QZz8UMlw
SYZZv08b2B9u7lGbRIlwePuntx89hNLDGAU0Hos+JYp7QEqB1qk5szuj2hmjHZ+Tg07mZwO1c8Tx
uDapBHCedCmJUyChH0EAD3ykfYHLGpsfshOvygIMTM10z3/B2S8fgZbxb30Y3I+Ntfcph571Tqrf
c7kHiBfiws8tf5PmAlNX2kPLcSwopllODHvXGOmOvsG49Vy/+5aAM9YHe3jJPQwDOJzKK+UCMkqG
dFmUgGzpSnUv+fwjRBGzsqZBnBXCQpZd9hhRhG3tc8Az9B2zS7/u1f1Q+MEOEYSxtbs4uPXG4ayo
w+zQdxXUDY6p2SEwHP6xKdN1pzhaTUjsVhq6WZBomljZcaRIC0ftfA4n1jxXbXfQ0JEcBjM8YiLo
r0ABqT3BrcUK8Zf30HKKWjYDcIegDtjj0fBFnWAfOp82C300eVnq8jXHf/dInC26QDCRm8Yc/Uem
F9rsrUHFqIGSZRGvehjld6dVwWPTD7jkHNbHt38NlWms5BiWe1uv7Js4tIm+4AhWVdGtaUfWlWYP
D4i/o0eobfqWioq2xgcSPWrzNQgZfgk4P+1AXGn3isKV3kXpo0di0yF3IHMrZSSPthP5+HqT+JBO
K1PHEmE7YtmrtL/HJtxASEfhXaIlegxV46xrv/YwLbfRQkXjsGp659rVRfUYx95V5BjBDQzv5Br7
0DeO6uIQZWzqB8bEmex7bHGxDNFo5J16zMZ4REzEiuHPGOOguugGJdb5wHRGI1xeWZhx14IMvhVh
YvIqAHNfylGcla0jaaAQwhA0LiF+fjHijhouXJmQCpHWW9Ri50Zd030I7fn5Wib9QqxC2FcXnl5o
F6rVqyt3/pHGeHl8Z0pZtOivdZQbwr4c6CgYwyUDk7b75MwyGoGnHtCk05uEz/ru5WAM+llArkLr
6hpe0pjQJaFfdqKCEM9g0PYIZh40UemXlQ24eyqaYBuI8DiGGru/ztLZI1FnDkWcXf31o1YOvs1F
VVUKUZCeITUXFGLNQxk5grxPl6ZF6l4GJY5RM1dH02JFUTetZuP79oKO4HRCtaye2oBp4QSp9enJ
sWlOcrCAxZZRfs8TKs8Va7Jf1d3mzc3y9kOoQFxqdnmLJLAFZZcuetaCZcbZbwuBsb8oXfqDVVSj
paHfGLtmDowAfZfDgclw0/QCcbrcBVlJdtEsx+q2lYfwgORYUjcHU1wmBJ/heeaMO+ZXaEVvmsgy
L99+TK1930d6ynYe+6X/wHNIiDfCBOkQaHyZFLAgGkWe3MzwUvErs3Rz2d/5yvs1RTR2HD1qDja4
YZOi3gIqur6pgPoLSHIXRUFzRMt9Y0tmZbj/XOjoSmSMv+thBV1bRyLbRMJG10qghP5dDEyIfED2
I45ABtpl0er5hcLaGJWg4csMTYieHZsOlaBWPZCyMxJ+ypdRzQetkHa5CnJE/LBB2Oaa/EGGcX1M
te8kNYSHpB5plJhBfdbVLM9xAS2qMNMIu7hN7rNvgnNuknyOgSAxom43WeK3Rz9s7a0eQf+Jyxbs
W0KxlXiMjRVRrbTN6yGLydsGEqZ3dw7I2l00IvATnhudKTJU9oaBl8Q3fw2Thi4qDNSBHsaLo4/q
qLKu2VbxTLTH1ExSZh7uIHFsaEWiPfYpz47XPSb8HcSUha01NL+z1NllXX2eGlfkl5ZPFVpVjmV5
stPmw7Rp5PvEotTYGHl/reNuyo3iOqSGtm05PE115+Ffig66z5Iez8G33swdzyLpnRWZfp05Hs74
rDGpeGLoSazCeQqJLQnrWSNDKsXKMWk3Emk6gl9SfsGh4TatYFm8DYP/296Df+Uq+M8ZFObf5jUv
xir0gwbnw9+/3eq5eX73LzMMrRmv25/VePOzbpPmv/+3/+MN+M/+4d8egruxwEPwmrdZM/9tfpi/
NxLoCPb/6+9//zvvwU37nP14fuc8mP+Hv5wHOAVQa2Ef0F0d0Z2h0NH3P+vmP/6LcP7hSJtBaZsS
YTE7v386DzTjH+CIXcN1+eRs0yHS5p/WA038w7GEIfkz23LpRSBO/9+/2t+6/r/8Itgk/qjzt99/
3KR/88uZwlUK8YUz/yrvP27Z+KaLJPeW89Cc+khRpPSCC+W+NBV8hp6j4Lqe6H1Rtd12LG6r3HXP
XZdmbWseI0mUNPZZa1HmDx5CrGWlWykkimAzEAK7BNuWbRqnusJLUNGHS9mmIVZeyBYtEjpa/v7o
qdbGNfvZHUkd8NJcQAh9CYE/8ZoaH1G/dul+KK17leVElKzd/ojtrIS4OeMFPFccMxN2i9ZT/XXg
AxhISdyiT56wogWCPZ/eHaVwulVgepgfG6ZePKGGBWo3E5jFgwF8uF7uWwuxEpzYOxJhAhrNaI/j
Or+XbnPbFM0t8xmd2f6OQ3W/k079Uxf3mlYggqZFkhn1K6s+6L3BxxIPPSVqMNuOivRPvSqJdve9
s1zHpE1lPQiCXWASGzC5eJhUd2t5GnnbKVrGZGz2IHuuHRCuqQTqmoy5fwFagCNm2BNQ5FMWGmfh
TzHggCXWOabyR7hN2lzHI52n0fzpdFSHIXIYi0of1gnBqgffEGgy8NyjqgpvSR8GtIQAyqN/b6Rm
sK2QjS9cya4hjwgW1XJ9lieChKMK4hZbK0Q+mw35CGdyqQfuU4ElclEalsE2o6Y4GX9/0z6jfdTW
LgHis6hwKaYhXQ0B/oF4KJttjC184Y7tlYzT576S6bomyLTMxzOVZhnowWgmp4v7uI8X8AzsfU4n
LWvoz7nob2DEpdSHYHmNsqr2Gonfa/+Fc5UO7CkKMW7ne1IsapCWREITFoFZkiOjpqvtYJMQr1vV
tkfbdNuyH12NO0v4yVUSDt9QtFRIOLajEd0mTrkBj7MoJuteVpQIo7Yorrz5oPUGQBpMgotg8NSt
rwGzMvMtfqKVpskecQ7dvHZg5Kt5iARb28DYWuecZl2S7RleaJHP9dK7rlpWeCczk2M2tVCaklJf
O8QlLQ0Zn0mOEtuOPLI6NIkOd81d2Pn1lh09u1kIarTI2MH/VGYKS6999NJObHW24ywkdruMEuoH
Th3/Uqbv7DjRbpJgQuIDPSnDAjFZVLak8ctogfxMXfLDKsNHIBCPgK/h0ZM30NXaN0tBa8/GbslB
+RJjXa2InmfdvqwHSyN/4p5NpL0aYv9OjALdc4cpDjkVLc2A836QLR34zsMwrq2kQpit99cxJFvU
2+kWfJW1MKzxogS/tUxVbe+7IEaKDSpp3QTdRatToYMWWgCJ3toFGJLJzbJDTUBj4lfwUbSayC56
uXYB2asUnIPpjILBGeiYDfn3ysMnIMEKA0nRzrRU2yNkGi7ZuIVLwBY/S1EfppTgPxI+7gTE3ZXd
QSdkH3hbdj/zyPzVCo1zJZdAcmw9DkH9resIEWxs/yWtsltDBeGqqZpf5iTJktOso2DuimT8KAOA
Fsi7A9ALct8mPnvMToKVyu8HLfqe+cWuQT40ZpwKkLqvqqq+9ZqnwoRdkvXpeSpabWkSkUfvxT7P
4ILI5Jv083Q94RGnkBMWy8BtgZGm+Vb3e+Lq8wgoUp2vrNq6MrX8MSIMiZcMpL+TW8MEmGjCj60s
mMhK/SjznmKIyEBTaooSGqooh5KOFyeYSiv6kF6TbUPXeQgtkt9D7KykUnK0EMFV7/ZHLMq0orzu
IYx1qutQMXbA4CMCDZwjetg4NGDCVA99MDWXhfXchzXwKcHhWyJZ20Q4H7ZZOKKfUkSspbES34KI
EeOjSAyr75rvFEBnUzJN4fFZBSkgeVOeO7HYVwDE06y9Me1Z/b2ISiS7pkZzpPaLaCENOh6W2R8h
S0VMhgFnMdpCOjSAmT/D8CWvfP/dGKC6xejAfZJYvJJ+vUPfo+koaU/DS2TK17qsD2PV51s1ZNsa
kUQISBYoCdSuQdjeejINqt7ltJST0azLwiVeD15LkmJ+EGiiQ6gvTIS3jZbAP/D764Yu/rkdYGKn
h4fsoNjAdL0de7giKY3QtVDtPsqzrVD6lU4zum5tb9On30q7/jHqmK04sJTnFWSEZTCbJEq00WfS
UrsodMUDvGILCSyDl/zPaYdRfVo2eTkeq8kEauHKbtOW+doqmA4LU/qLYfLBjmX1Ze9JdP+4xzKX
wkYSywevF8MuaNN6UdkNcsLwQlF6XKLrBQRsW+Wa/xBic1KHu8is6n0UZcWG0ABKn+Qe5w40l1w9
tZUyto1E9ghOBXSR80Rf+CqZQJxoZgsfxu72BP/mfOhAxXUUQJGPhl3QDskIiN4kBkm4ttoZaD8y
ANVwFaqHNidmc/AyKKIyHqgqHySK13XYpxCFs59tMNCHNjzQCVJdo4m7tXLwnNZwTdmBS+pktBWA
KbUIU4ibPap60Jg3m2w1JWTfThlNGtVWO2tM9rlDrpWw87spmW6m7oIWWryITKWvPFOeaRV/KpEJ
kmOvxhBwehYZG93ANIdi+lDB9t6k2XEKL/3cvI3IYyrK4gLRT7FIKYh6yS25iWus0A7rrP44huNP
IH0wkJLL0MmuPNTEjE99HeiIR3uRKxBILyru7gTgpGVTOvRrSUTom/oHuzUCkqrK5jyTkQ/VV9ee
nyJebu0Hv21R9lbDVSr71xDTl+cnNVBTl/6tYbJmdC5HDFYjN3MBQoIJlcME+DBkXo1CJlHJoBcc
Wy9atlALQwLVnYkzOijekF0WZb3HWN73qNrTcvZaOaLc+4MEAgfmFIoREnUfFzsIwygGOV475mPq
eldebTnQISMkP16Epbx8sXIkncja86m7QfVA451uDdrKm3hyZvIH6QPsNMgR0K4CYNNFgWWwyhXR
Y2n7Wtojp90JDH5tQHOqxuhlyPOXvtsjQv7Rs6uj0jqduwgCl2jB05V0tHuzzImLYylvsdKJbmno
4ldFuoPrW5Cjm+ceFxLs2Bz/fILvCJbSnfTi61HCHgjMXTymz/wW1IwrslGyg2fIO5L/YKLHNokO
mrMfW9KEdd1EM+28uHj9QHWeuXH+pKxsVxXZLamuZ9TM5beyyh46A7sNId+vItVCWjxOviEeKFh3
ffRTg8zEFqra2yGohZk2RXudSpTV+6AYUrnKc8JBDS28ShTelixsbrBzDRXSZd0iek0Pn2Ji0A6Z
hgYtJjShLul7o6i+6R3gxHGmP3XQVZEwpffGSCi5TRTN2WBif8umTUcaaG8O5/14O1MDVZ1cjHSK
FkEHDmXwq9mq0z92rX+fs5vFHn8jaiylmskqn9KJNTqVbsu0cdcUZzI6xZRwkblHCZ3rzkQni9Hs
OahgDKBiYWdfNNOmVySTNihVmh78IBl4G5rrv/ARIBNCNc7LZsVDJbxEh7oJx0AtSZuZ14DV1Dju
jDiS63mq3zhNT+JQ0bIvakmucLRLWfGMAsF16Zgpg2Qq14rYU6AgmYoQA1tNAd6DjHJphxx4shyN
cYucf+mqpDuYY2nQs4lx/GkuH0AZkwM7yWo59A00dXPcUCf8FdXFPjdtbe8p/VsYjx4ViGLPrONZ
QfOQlSFTJ/Y3W0XlxsJVtTKKXi1TvQE7ZBT4AZUo9oWnnXk9oGyEehqfQFMfuyF/qnp5QO8jl0XW
/oimJ22A6pd8r1LjxkOj5AQFZbSJhhPg4dHoYOs52BD8uSSgt5ZatD29OSY33MDBOYkWxIcwlW/H
ynYxMejEEI3aeD7EQX9RCEBlVgjgvVKYOVPIPgDuEAiOZoae3MBAaFYRe0fTOEMv7q1yQS6129GX
DbSOZCQ9X1dlfw5M8JehO9GNk2nJjoYfaSme9bN2M6TejOQrPS5fp5yaFl1BHL202FeUbJP5N6Pr
q2kwT0xrj/OWNt0sn2yS0KB9JNMHmzLVOq7TZtvRuNYGMqnz9sCJBoqlW2crMqEh7JiETWvA3uee
bLA2UX2BJnvyoGtTLlMUkqasOIZsDgx3gT+emQ4nMoKT/OgaGO7Sq653wzXW8tcOYOWiLwiv9JEG
gYjgn0igMJa+VjIxyMHeV8QAe+kqzKG5VMaLIDF0JaM02Pnj8OAykSn9Wvm0w7IWQ+Dc1C+9bg0+
3z5wRjCybLhT/KlrRlvV8T48Z2pIjE83Vc/q17ROtrYBrLFYHTm1QvL2QuZc/TUCfmwCy6sj1jIC
vQggyFZjZJCly8ZrXfRWvTFNJnzN7RYBC7dnZ0gtURpoKnBmTfHO6YfqpgOhgqRULc3mOyuNOGvn
jYTnm8PRTM4QUplIYTJAjA1WM/6qqqDu6UREmAV5v7P99BqZ07ybBGTNgEU5T++iEhpo8Biii6Px
wpJrbzTPux5j+OAdB4YjKsE2XYiogouZnbv2MN5AFWjLzF1Lw3YvbyEUEa0xRN8CEi/QCdKsQ0za
2TCN8A5cVJ6OZ6kw+8XUcILK6GYxeCBLWSxnCltfU1x4EhNgNKDU7PMbo+AYQrvyUJfC37gtex7X
JAuLQbDGHuLzhQ2dslbots49LbysopIuDmdcsuDu+66gVU6iD7LoX17cCwrNNxWOsjohwNuMolXc
KTzrGigVQ4GNoa+6wGMNstPw+MwWJLZi0NDpeIcEU02seAu9x+pi2F61shL/TNY1QokUM0NDoqdu
cNQ2EeNmnRBXtGTPMF+bZx4W6V50P+GX20x1TQhwpP7htrXaispKAcFlV2g5ltje2OsCzpGCJoAB
TMUpn0ER3ppzlV8LRvDzLCoN9kWQaKSrFmpYNiQTTEjSsBh3aywbxB2zsMBHGujY+t+By56xsqJs
Wab7WSt3npJ5toT+sMnNZ3wwlw5SjYVrmJgXjfiiy5PvMdsyVQN1QcS3MeRsGx5hfrnS2er98FjF
HlV16/X/SZ3y/ztGig2m4l+XKf/n/wB40LxHpMz/x991Sps6pXBsR7coOwrDAcbxd53S+oftcq5w
LKTSpoEa9Z91StP4h039EUObhbz7rxJm/RchRRj/cF0T6IprKtdxBPCOf6dKOTcYfm9AWMqWtkX7
QRmOCf34FMgBlRtdHiSzYhXtJzq6NDJ/eYdwFy4uh8VP4u4Wrf1aLQDKuV80P+a/+sOlJQ/ENJio
XWsun/4GZ+k8ncw9k2TQwW6WGDx2hJscCj4TIbkYasPfXsofCrJUij+93AlRokjhylYT5ZF2XlTn
rAgv/IKrYszglA+35JoYmnmpBgfn97dEI5E814yYdlU8BfVl4rE/svHr+Pelf+FbFdFk1wmubrwd
i8/v7gNW5u1FArmRusMkrk47SXEcZMQTcmktQxB1HWRzZkB8YXQIzDqPkBa5dezveAWuP7/wKUuG
6zqKH66khKZL46TIrQ9dqQikZg6f/MhY9IZ4wUKGwnaICWNFxu4erF5pf81EfzUa/jMv0zHB1uik
0XNpHL0nfbPScLSSdO5oqXPw5UgRGfmrEZe+tfn87j6MUcqCtmEq07IVr/P0qUKxSRVtIdT8Gf20
RR2ADlrg00mHZUFwMrWFNERTqJecaz6/8ofnypXn75vHyqQhrJOh1MQagoISMKzD4qhWfuxpOm74
gFoSaFncL4hQSxfqmkX9aor9tlt//gvM38O7sewghJVzO0RKy6CO/X4sY0OuBzYN0bJxgMmjdRsg
yeU6zhp61p9f6sOn+XYp1zItKZT74W0qLTMMBDPRsvflLa/ixuvsf/9FMmCAU9rMNrzLk3nO8GLH
msiPJRmMyl1GlFy7EO6NZ5J1kskvHt3H+5Ec+uFXKRpRSC1PRmcsVGV62lzmFpCJkxx5aZXWX1zk
4/uZL0LQ0dzGmj/5k/cDw8lMsyAG0FZiLzfxjiX5ZCOVNss1sVXtF0/wj9eTthCmPS9Ap09Qmz18
QEAjUo167RyQRT07ctv6eTLDIdlEuahvPh8W8wLwfgRKHTsMS5yF28qhH/dugcDaGCZ6C69zSjhR
oUcm99Ue2N+K0fria/vTG+Mka0jT4rQlT1t1NiZohTuQ3HrkeXr4HAS/Pr+XP16Ab0lwOjN18/Tp
RYYmjDZVdN9HX7vkxJNjQinqL5bUP7wjlEsMCaEcls43/NZvSyrpUp0bDwhMhCpIcYwjs8gPGm6w
11rNIYp+FNO7+PzO/vCWWOromTrsSWz3dM1TCRkjHTJOSmBo8QwkZGGpb4XjHT+/zscJUZqYogVW
R5hlfFbvRwO+V6OpQUQuiypxAUc3LXCMhESrZ8PNfeKOo0HuS3JWg5l/vvr84vMXezIUUUxzPKLe
S+PYPvmi04ISyNiCzdbslCpQ/mw4brNP+/HZIGHxOqUYuKMG8bcw4F8uc3+6LNs8g80gywDW1Pf3
LOK4jen9xeB9/P7ICt+vqb17v/o0No4Tp8F1xDF631GazhdB64dfLO6no3aeKMEEQ2tjGWKjSo/9
9y3afAzxJElBywZeKOAauLhpefv5oz0ds6fXOHmvOJuxTBrTfI3me5/L69YOzkqbTGmhfbVBO72W
5UjO5dgM2VmzmJ9OzEMyGlntAM330TLSrcNdkQzIDLOUojnU5M/v7PTpzVez2OBLFD7C/jB/RdT2
hB3zNU65eLRxKRF5+MXDO/34bHZc/N0A1KSL3uB091W0hYVMk2llrC5Gt1qkBAq5Q/HF+vzVVeYb
/W1a8Zu+pqvOVbzg3DLOpvKb+GoUfHWJ+c9/u0SqkZoLlI25HumNJEYeddACleIXd3K6n3t7Xibz
B34+R6HzeH8ZW1GSRr7OZSjBxnea/ZgsxfVo3v97b57LWJZuM1u4YETmM9q7u5lCnGGaWTEPe71B
IpmjKDSO7hfj63RGfLuKgS9mniHMDzfjYO2QOjYxmHcV7RoAOfVyEFnwgMa8XxfeAM7btpPzIhrH
75/f4B9eF2A9k+0+04PQT5dmSTPUC62eiclP1UsgzG5bDFm6m9K2ff78Un+8S5s4Qt4L6hz9ZGTo
FL2CfiJrr/fha4QFKbkgqq5pcTcxXbIis35oJJAtP7/qH2/wt6vOM8lv49EuPbt3YCcvqzJ1aKjh
iYDyMuIGaM0vLvXVDZ5sc8JOOqnfcqm6GF9kZJpHIw7uQ51e25wLCG/ohpCsf3fP/TZ4XKpsLKoc
bE7f4BAW5Evr8HvjKYNd0BDAhfLa8b7Yw51+cNAb33YHNls59iNqpqH+9hy7tASEk/XIYfqHAUaL
r6H5kIi6JzK/rz5/Z6er5bw4CzignNXmN6dO3hmNIbjVEf0FKejXeyEF0xoJqUfSpZ8Fl7Qd7zoE
JBMYis8v/OHwzRombEiNiL2QeznOyQQJ+iep/IDeBRtkKpoKf3N+j5z3Z5KUdwzZ+5odSUOGXOom
D59f+8NAPbn0yecBcrTS2xr/We4+kL+KMfU19JMvps0PIN3TGzx5tCikYkuzAgoYGQngXrjRjAwx
soO+xCtx42PcSI2tVVgE9oUHrfb2AVz2hS+RLCWef/H5PZ8OqrffRjkGojqgBEj13g8qux860TS8
aLNzjmXQHcAdHKowO8I1ObR6/PL55f70iOepx2HbqVMtO3nEJXECLUms1dKx6W2U/rZ08R4L+dVD
PiUDz7cFl4q7cnVHcLR7f1suNm3a1bxKhFc/ezlcRTHOyTzcOtNs9u0b2gUjhmvpDvucWsvnd/mn
h4q5BsWiUsoSp3vNOFR92zdGucTAZrV3vlvTSUYvXE5XDdU57yaxMPxvBrKF5c3nlz7dKHHjfDSK
WYgaEtP8yRbQnsCY4FiaIxacI400gJ/pF+/wwyR7spM9WZHzKMRWMujgejv3blYR62OMEwG2b2V8
Y1K6boi6/fyuTqejeepjfNqGLXSHssbJNyPQ5rkWyb1LRBfkBI5YcmWZfY9jSXZ9l6IxRIuQ0pto
aIh8ce3TJ/p2bTlTtA1Om3B03w+lgF6eryUjrZ2CWAsc4DHpolb9xQZkvoPfT0XzVSQbW9S3SvLj
ZMD6hLQGQcLk3opoX0vfX+N82+S+m+9DFAtfDNA/3ZOcv0OGJ9Xi04pYwbYu87DjwKFBugi5qU3t
Lx7bn26IT9yVlBQx0Rgnj62zYBABi6yW0Dkt56yTOS2VYqmG6IsLfagUz4/O5UPnS7fmM8nJigG0
hSQZt66WQaSvLTXsfEGyhZ5vfWSCG9n1+5KuLaySeva6gjga15+Pzj/cqmTh54s3DA52pyfaaNCg
sCdNRbyyvnFRPXbu2qfxrxvNF+/tD9+BZNacCfEUijl8vR+LOi4foJV8et2jQ1j3lD+VCbbfbTIQ
6Sr3tpF/8XD/cGvwS7k5RgSl+NNbC4kd8HXPqGhb0reNnU49wLaAHyDIaM8Qo3zxGfxhYFL7oHti
S2v+4E5usJgw804ToyZOy1+TzaYUT8Tu89f152vYMz2d+QR0+vuHKL0IuE/IpwbcNFwg84/XTmTa
X7yq05WOUenqin0MJ2R7Pli8v0rrgxKjsUHK9USqenwXil8Bl/v8Vt6+opNpg6swIZqsqLSeTtbT
Rq90p4iGctm6+TZOgkcvkA8lkZ8GOiMHSMSEU0MjN9pApYw/2SAqvN5raIkhZq/1Wt5EaTRzKEYP
4WD8BXz8D6OHj5L6EkUPxen6ZKUIYG2U7PLLJYDpdFdALFl1IwEfWaHClZZ35Rdv9sPmkeaCLijx
KMYqBUJ5MotShe/0ruT7YNZe97BFROqeKfQT1ih2nQeXsdIuI2XgoZ78L97Fx2FlUY+kO8m45XuX
J8NqmgJrtFXFTko6N5Zqr9NEfHF/H8cUl6C2Ki2+SHwVJzMdyk/sWSNjysxIa2yval7dTAb/fFDN
39j7McW6QCGEtc6VxD18GLn2BOCK+bTEDyqc2wLkbwPjAOzL0q7K1Wh9Na291VbeXZIDjQnIkk2o
ZC/qzr/Sb0cbp7fNSlOs7+0bBh8lmzLLn2oKd62L9E4ifc3rXRn5a9JKV/mkPcat+5qHBDR9fu+n
OzdlwS6k5ktZWVAYPX3CsYybaugZQJYal758oveA5Bc1tHz08+mL1/lhNp8vBtkDi7XCO2qejFaZ
eIVeAZNa0mS4as6mRbli8//QbD+/J45uHz5ErkS5F7WgTfnxw8Dpk8AaZBFo6FBRPdqlmIxVGeqj
ByJN79TloNO8Xmg6uzk8ZPBswFuQ0bqAeoHm09ENenJV3ZgSWrBRuu6q8+c8uAE26nQjS+2lLa1D
mbQliuHG/5GbMARCtvo7BGDq3PZMtUIeIldWFpWQI3uQD5YdY4lvOcZW5o9UQyuZ2+MzOXT37TDc
xrkODcB4sjsHk+MPb7pLpViPpNuNVnaejBrBmLSCCgCQBQiL/ogcq3Jf7LpE/EeQVE0OLVZnS6gQ
7SNgBwLJZLEqQXmLvF2ryt3ijvPN+1KMyIpiTEPlOlD5Wd3Vu6zS7lMLaXy2673qQOgXEm78YGot
kr2MIGfqAHdM4zqoZhWehsjFWdi2fh7j1KkFSkU7WLfhLB41rSVaBLDjAc6fErKDE+w8RYjrdESz
eezhSsAPuIBbSpa8TKHbtAP8DwB+OSyVJd3gO69JdwmR4rKgnRLBDrbVkrVz67OujHV3MdNz3fAg
vbvGfg21YNNnEaYfhTmlHl7dQb5KGj0QAq9Tgho01GqhJXbMfwRpV9VRBfEW7842sqPbOGweDFui
qS+gQBKw3j2ZiCJJu1gTukES87BSfbnRBhh1vbm19W7rynClIpTXunfwsKUMOPPN4leEKBM2Pb0L
+MCWm+JGbNajbeHMaahFZotyuveC5gD3ZVkSdkTi37mBro+IjAGuN37ZblE46aIJ18w2k3sfkHiG
MrRepHBYSqRYh9bcmdxDBDjIgI9D55bo3TbejtEFoRaifA4iuYBfHYzHoCfYcZsTDk0KmLYzog2w
GJRz5apKfRS7W49cG6yca3A6WfhjSK60aIswkzM4UQWoH6O7MZ3jKEg+zPQF1vVtIMFzhw9a3D2o
1FgWgITIn1tBjVw67rHycKItEnA5HsSkhbL2AzDM+q6qYHTZc+7yIkOIbd1xsjgrZslp/Zjr14M0
VjxXw/rVe90CpxpywoPFWHBWiX5MoFyZUXCfkrM6yPNJuyIorikQWCKHtq9lly9kdaXam2S6bEtJ
UI+2SUJ3GfjBSOJUseyHc9OWB4EE1BT30cAGC2VwQkit8TIV+8SbVtBkCIskJioHTf2tkLdx99iR
M2evlZuhWbuPOqTr8bkl7vEfwUGoh+FOBpfDtKeSQfCvqdYT0L4CPhGQCFucp/6edPmFWz3UaD9B
7aEIbw+G310aMOAwrdR7x0d4GxG6nm76KFqk4z4JnzyOdECks26P69QhRxiHS+Xdz0Zv50WJ2958
xpCGvYT8m7ntYCEN3tFRqmet5YbrC0wRzqWBza2tjnaLtQ6liOTfdMjCctPyZhyOsKj2JEGKm6jd
ptEmsu6McoFoWiyT4LmDOuqep83FIGAMLc0SFNhAsxvLmDwiyUWc/lPvWxz5nsIb5Xqv/4uj89ht
HNsC4BcRYA5bJuVsSbY3hFMz58yvn9IAbzGY6X62JOreE6skqz+xF/9XVKzTieYjIQUAAaj7Gavg
ftYP1FkGj8284TxT1/aaFhFuIGKW7JRuBue+eApfaKakjzOUpZawlH0gRkHT38HMHLx6ay1WKzb/
5onxZX01GpgPU+0B48JRw2CrvUxm5hRcLKEE9lSf5IxvXCnql0Vu/DqyjkMggM2O25QNjOCHGb1V
3RnbsZi3CuDcNNLvOs7nSGRdapYlKCrSa2FwJXY8kaXgN0PzpVYodDNty4GyiQVSKumzx+XJKMem
LSyYd0ekSKesB7S+bJXEl/nk4QXG/Uk1HSg6hMO0/EJL4fl+wz1CposGfozW7N0w2UdfvPHEwc+s
Oyvv4rgDeZ9nvvaVan5zmabYmwAMResiuMg5xzQr392PhFqN4cCqOLzItiMR3sVsHk3vCN06/SoT
f87v4N8lCrT0HqFwOIa8pRiEP5phY9aGprU6OTUygPC4jDseNROBdgvTZteUPp5aWIIKa/yJLQD6
zudVqHS+aX7ocfYdht1NG4djOPx1/BoV5bohhBra1hdpHgEs5qvRmk9KV6JdJfDURizdLfvaQkmY
EZnxe5W3/pCJt06d3RlAfFxXtlbzbMKTHe59upc7ltWSYW3mMJzqQzm+K+kjTT8C6dKqgKh+K+J/
fWUN6y5eDa/D7ozlPOZwFIbTAD1i5iFHta6mXsCdOJrPVlvDyLIy/KBebkWOkP72Frjvn4AhUDF5
A90LWTLGUR1/xpBZi9mOmM8W4o/QfFcgdchoFeEkjw2P57+InND8p6cryHrcaHY9dBDkbQgCDL7Y
aXRFpKQqR6G9gXCytYDgyi8ZnAahNP5jaC3QS7ds6rMVPqtJ9KMFauLyGKWjajVuKIcsysVumph7
5JeepXJJCu3wxlhy51Qaj/xgpN+ZBA9qLFwg4czsKvR3Qa/0jNjUtXIYE5g+wyOMY7eP2w89vCKr
Z17aOEA42EwCpcH6A22BJ41YANKLnMxrQwSYtGzLsV5l5YlN0DTZhpb0grE6LctaHXBJDMIiLSLm
Eu9BJTxkLTyOk3TVpZ1ofYkS9IcDWBoI0tqa/RvSzXttMghYwMPR55M1Roz6JncWyc+JbO0SZsLn
+dJ1nOM3KZ75VO6W0R3ZKlmx13FTRfgfvfQ55kBlusWbG9Z5G30zLQYnLZTd+iuX1/BOWUg6AhSf
EHwZ6MIlZDQxsJVyaxlcBMwHQVgGJWy6efY7MHHOBi7PlWKLBeykj0xcG4KtZX4VoPKqXw5mpoVv
KmQrcYyxJXy2C8tH91FBV4q/cHBifXmhxf1qRBvOymGalMdGitdAb9iG/TbExRsFiw8+9giFOsAn
/XcDmZ9BQpCzexweiXAbgw+LntQM6aMHgVuyXz3jE59F9ZQvMki6KUSwIG1QfVz0ed4msNQEwGsv
N2TZcggtuKCjQ4qYUYSQ1irtCRn6mokuXKIVy6Yj57nlzGkKurD0ElO79S3mpoXdMwan4ODPI0FR
8NnosK6FvHbNCixULm16UUf/SazCOwZK77dVt4CgZmn7ov2m45cyTrYZxxADtVVU544GBiUE4y5h
KIIBzkgz0S5zZU2ebfKp+NAXo7KNfIA/zx6a+jDrm7BIttSnvoQvWezjfWyE18YcV6OuskP2nvEc
Vrsl09xZsPZdrvpzLB8EclocaJuwJxvSN1pwEDDEd2XkTm37mZSXcDSeWbTrl/qWMXDWz69LoPPa
xuuRaRJO2KP2rkSZE/WM/esvgKJeXabW9NDKcq7co2HxS6G9z6Hiy6L4VYx/LJ/hSG+Z+vdEGSaX
Hxn1NTIhkxGOkkHtGJvaZuJRrd4ydkWVPtqkE4vVosUEfs4pKmMTDyxaV2o2QN3sUDIN0nUev4am
Z8V9L8Lz5bYTZlVyAQTTC0oXLHQ1CcUi8JvJleXj/J09+kD6Wz9yq2v6EvhNi0Q7VUuLj5nUMJwa
88aE1eBDPSsO6LpEWxfZNB6DzDqxAFSCeQrmVd4ZuyJRdmKJw3axLPD3qZbbhsZOVt1wNBFWWI18
ExfxYCYdqE4WbGOUuBBt8hVZgy834aOaMycxM0/Oi0fKmwGG8ISLdVMgc8pT4Qxy+qhIcueVwI4e
ZmyB1WLWU+5RBpajU8j7SeIBMYQTjyFfxE7eGpN5YG9lBVgFD/B0rsHTNWayb2D2h8Vb2P9alcpo
ElblFKHPY2y3xQTdGVFp6cdi5XbLBjwkcezBksmRJCYPC7r0SbkDiGvjMnkGUvRmzoA8iNYa5Tz1
wW6RdaeL7i9EsTD3bly8BM9gQUPWE7Li1rRfmvZXAgzMhn0IoEDEYI1PxZrBFEjsCjH6PBj3qc/c
Kq3YEQGJ17HczgKLYJ5NAYEzT1kFAEEJQZ3NpB8WC9M8T7O1VnTIqSHZYiWTcL/4oEA6Z/mNr+wz
zxqfEm9mj5Z1sazilIkqsQuk2LD8bqIBNHvB+TWBe1v1VHzLF/9QwNxllqdeFNiY51uufxbaCDXw
wBYSHo0A/EHCIWu6Tb83R4iTtMQnohXhrBiNa1jVIdEeCafoMNB+A92pB1zAZCYB+UFs4W/bBlW3
z3V9XYm9m9c662n7OeXaO71IEVNzVnJqCEl6IgFHiE1BsPlpxmYH6nrzMnKPIP2iktwlCjcv4XUe
pysqlKQzjATo+k0Y4DtW7GTh9d2Crm6+AMJ8S5Z0FmodJ2+tsqFXr0r+31lS8TnMX1B7xiVKP5uW
c6Dzmej58tYU879QTBz1DgayZI3CPFszOx/ckZq2L5KQ4Oe3Io6VCcV4IqAXn6QQkV9kba0Kdcn/
hH8fW88ckkPEq9c1P4e3IruWqrjmcxhTkBIsj6hFZHNOjuSvul1lJz18V+X35bWGcx7Ci8y8aPJi
o/fhTwAJMSb8y0N4zCFOodqJmsOkESuTDNfZyqhityg24bJKFPaGsjXtvgP7aiyQ1c4Et6GD2auN
B+xATh4e02Yz6b5YX8jFVMixnaPnpY3VxZyeGElWdQTRw2FPp5Ucwqyi3UOalbM3Ft0GayMRoCq1
MxPkaf1mYAGqk9iJW1aZMX3lC7TrJRcqskVU2YIMxvSdrKEUXFQng7pqXyV5sWqdujjMBtIRA0Jc
6gbNZUCgLJu8Tf+qBlxkG9uKXvF2qx5cQQemk2NNg6vjiuvPieAlwmbQycpIWwv+fSaifqI0ZuwC
JqY560BFLKETQNcNJC+Kfln/riUGIY9B8L4IvxKmP+gN0cqY/ZEdJAR7efllcAC3k5PEv3js2J1V
SE2F5YmBpCX/NAhtpx1c6I0VbSGhiHD6k95uZ+Lx4dr1T4EgmAEYbGn5ji7WNcG9U8hOQcZaUOHp
KvYtH4Akt2y7sUleukL8J2BhohiTWfM27dZN/zVTiGE/LQAiIL81Iucn0N+AWfDgc9ZRdGDdViiH
MSpuR+3rftSoA6RIn3xKuWEWOVU5kDEuTrzcKaTgY4LCQG4PeoNS/KGQmm0nbOMFuHz91lLsXkZw
LnhIb73JYPeXRvJOm5CKELD1xC0CDE0quScZEig5W5W4bN2QdcLxkswQBSri5N0EgKScPHahtIzo
x50jYndtO+UyU8/E8wjC8lw5UsnbQWXiV7yWZiIiIBcJCqkKpGSl99ES+anN2yLWLsBsWN4crsCd
a+WtErdaCV0VXJZWdJ6Bt1EJCzc2gTDXqp+NtZ3Fe1ZanUlahfKE6aID+sFt3JLoKJLHDoZanpAA
hkp1kKUfuO5K3YKfIDAa0PfRFrD1od9AY/HSIviphO7fZEmbcmH/UAS/2Dcah+PHhCivwXGg9oVH
44STW3cpOB0FhtZFsYeQkuJ/Zwdb19lKJ9W32DI0N4P4lY6xE7THvsFEVz87+WIpM5S6cJPR5U7i
v5cjtYEQD35BK2aP1VRXScMbcAjIpfUuz9ga17LKV17fFs1pMUR5U8IuPYATMrnAZPNaIv63LHbw
YdbXfm/qyb4TFY0XHS9eDsnBsHNxYTEs76iNjWyd2nTate/eIvby5FmfAfGQqF0yfVY+tIoSvtPG
7LnZpTQEbxKtrXUSyrWDQq/+ZD07YjDDHPxxYJktkr67JsfXVSyTygFRh+K1KmCqgKWGx760AzjZ
JViEz4Y+C8KZ9HUv8ZqL8xzGI7f3FAvezD+x8qAM4qZVwAXF5kvXERYCK8NZrTY+bqGSCh3DCcZU
Uu7QGQSzjUbKynUboylX9Sb51Kxk2ZmpYexYhJo6OxbDeq1IqPCEeNKhxkdqdcsnvTxTnS0BWBdx
c2ohEq0HuqjXl3J22wPRK+2BoUuvrNtxJYRN7dGqmR8oK8GyQi25t3kvv42m1P/kuQHGwAokgLAg
blAGh9JsroSlAEcWxpAFoiq6MrkOQi8UmuxLKvo4Wy9RT1xTa83oi73woqsx19LRPpwgqxGtusOU
Sp5S8ynC/jDZwMispv7QjbhdLS11x3FmZwNpTvGuD4N4bDVeU1iUwzpQTPOGUoa4R6PU2pSpSQ2g
0STKexpCvELRuksJ3NBmTRehhqHE+kdCEXUf6TLFxy7OiyPOgsai4leHtjhHXF108dCrDEUyRlRg
OZrEQhhQOqvjT9HMJMUjFCWEG11MZXzIxvIRD+qgeOIMCQqBWNNvRTOIidgy5ZLNdX2s5xzKgSKX
n2YgT62L04nzK7OUv1xTLIqo3Wj1h6FdtMSn9Znw6Bdp27rYhnrizmjqvVwoiYzkUIJs0ifFcJyB
RUq20XXStU4l5dBLRgVPXQWwKk+k/FUzpxfkzskW27VgY8VOT6KQGnz15yWxyxFEyNCOCnve3KKL
ILefYSeJN1Ee6y8TyzNQ7sSgzl+WFvWCTBwf7EY2qyjWytAZwJasFmpYlFlVjuZ8FPu3wJgyum1N
82mMDGomY8aJMabmdK3a4v9LEJ6kAC/nd9IAUFol29dKUVivEfASvFbVw+xALAc0ZcFYmBhFllO2
ZWXD7ZuaRKIu0H6ukloleKxjQ5ZXqhyR6PedpHa+2FVLsemyDGhSECcs7A5aCDUlSweMH0MTGdWm
ZiDcnXPjxW9YmtfPNBIr2RLM5dVHLg1le9MGIS+24bTE21R+IWep2CmHMhWp/ImxkqS+XmmYDDQw
qey2ck2QsOd7ozeGn6Wf0EMPWaHhJJXNEUuLokZbPQJhaaZl/C6+uGVJARAoB/RDUUJRPVHMiQz1
ZMBoh7jOdLSeJFpDA8IaPfn4wxxrUKVzBQ8H1fewG3SJk1NqipaFcCysG8BDJeFGlUH7ZXBNhNUn
QnEhFC/NSx/n9W9AinJrAkE5xGFCBUajCsITUISsGKgLWXKRIN+AFUIBNmdXOQ4n5Za2krFWFQ5W
aD4Uy6U4WHyomjQgpjCGomCO4fKvYUi1duTZkPxmUc1TPoVa64IjpLdrNFn1I6d6HvutRGrcDciR
WjgMgAvvUqe/yz3cJcZ4GxKPotkHWZW5uTp8zm1EJWCaej+EP8ieXyR7utmnJ2wRIIfwVYOoFhmD
xKWwME4P8YXmBkMKFclPR2AvVt+1OdU/JNiZ3/Tpy6IgTt/oqiGfdsokOR0bI5dukcWDlizKh9xS
Rdcj3IBTMQV2nRfyvNeEMnkjPqM7gFyBqz+R6grSDlyuNeM747s5igO+7rltHyKfvWLnAwVE8Kid
I8S0ve10qA0OmiUjnGLD8QiCqvnImowR9lnsIlBRMk2EaNbWtd5hpbQIimIZR0wdk2tVVoFNQtQS
zSBMrKstTJX4e16s5GjUcXEJp4I7sYFneVeULNtwBLRXHeWG6URBAgU3yhqRpfY8/KRPNz2jMkLc
m0SvIls/CaeUgeqVbAjRtTbRbORNUp0Lc4boXhXzN5OfGJPKhQ36ui0WClVJ5FpVa34KjRV/YV/p
cfrqRFGhJMyfozKUFFXrMiFlH1PR2vZTgPgikDtsbG0IE03RC6qCjE4zPjVjjNMDAQFnHJoHscoC
om2rWjL8ZmXzV8RC0yFC5ZNzGyYG4NugsULOmfXKVZ7rhjKoPt1yVQ0wuxjAmsAWAUIxTAIjFFf2
XNXhozCoO1X4bB0pCTnlMWm/a2lcrlMtEq2dlalXPBGcTciiILwGeTmOtWcSaoO0FdSpWQ91aCF0
p273HmpxBvogjg1QaAypGW7fwyGxa8Y/GoK1iEpGXOq5fpS1NEPFWkU9277NMEPM03qt3sZRtFCK
7RolPrZMIZfnfDaCGsrJoAb1F++6UXgdXAWRqjRaLzfBh6EdrSYKxM2cB1pzklRkDBstFJEYcyVk
2SHlfaBsOw15955P4sjXU4apH3zK/OUAHg6OBlKgKe4ppQtdReg6T1R6yGTLjpUQ0mVq8YqEf4WE
sNDbAYpBaVUVtVnFkDXi7sX4nCMW54dW3KYz2Rar/Z0U2/rYFG7dlw07lWE4fQ9qNEQO70wKoyqT
Hkop9+cM1sU7g+XooUScawmq4Um3+k0TSRzDgK7SRyBZ7Xnqor8OHJitiOaKOQCBFBgKggQ32k47
VV2nRqAcWfVvPkOlTjzyJXgy9CdXc0R+wl32lBpCKKOoODZEvVklVnFsIYEw19PdE5RISwJWBXI8
3Db8aAYNFd14F3GFgifdwyQ4WH3nyzU1UPDrX6WAqlNBeUIEQuJRDVXBvWmuUtJ/pGYnEGFHXSCU
y+WGuFCXV9rcF77CPYSBJ5hWFigiby4ic6up7X0MFsdqdW9u1b8SBwH9o25rtELjycvIR0YIpyHT
o1petwCmDdnPlg/oNX5raa7Q5KwfrKZ43nfqfdIEmrJIXdrYHUPoCR2iL4wOAcSnBjJQ3USUl4br
1LWfrfLGft4KXWNHoC6P1RpkOAKm+BKSS3TornTuRGGMuTSbM8TuFtqaNP7rY/Mi1pLXz29BIL+z
kEZZS19JQFQM+HgavRv5sfT9TpaUVaqKX1ZymntxZdBHLWnSV6Xi0d77bScYQ9SaxdwxZuE6ArwP
82HNBoytdsRGyi4CAiH1O7Md3TZMYAROW6trbnGEEYuozKgFF8CMr8Y/sxie2HwGxPRCYyle1QOH
GAAPSoCjkpHCKYkbG0Tk0HAyF32ry6+eO1GIoH3ouumlXf8OodatICNOobTWqycdqKnKafLGPyFy
MdsIeV/jymYO1WY+7BhgKW6BeYR8clFKriy6YcOf6ly+dt5obK283yLdI+MNtsxoeSlio+BoBr2P
6Dcl6HwJnM0bx9VaMLVLUyUU8Nycs5IRV6+R6oMxDgdDTp8yy2hp/KtElJioq7XATGPlWykaT6K5
Y/JjrcSnNXQf2uek1xdgoRy0zIrT1x9RH2KeEU3hLZtAJnZ3JnogkbDWlx0iS9s1cfeh4c0BEuCb
lXIJ6TjqcroxjGrfg+pFUuAMXe9HigaSVAKSFbPIUGERoq2tah7KsqU9Kblkh6powwyxhf4ZmiPh
MSJWM1/1qYh9FWlEcVvoHDJP9+yhhBUMXNM/7ABkLWHhFWG/0hplHy+MSF6b6DQUbic+0mpwUhE6
P+l4fy5Jk1Xc5Atf8IzN4kHzjJiZtfGAntwOmUcqu5Tq7FeTkV7Nh7REC8+0G1ssTq4/O9zVKiTI
sfmBNEM/g1wWYaFJqZpbzrRKdx7ftHadB8sBm4fTxDfAMVDMFqfuwXJr8DeRyvYxsYk0+lUmrWaB
Nu9iqjMFWrCDbfwE3uaKyOWzFmyq9IyNZ788y+KZZZelGP1x6T8XCYdBHXwo4whKRYv+yTG4UUyQ
JXWcaY7Jfr2o+7CMt5FkqJuPXbYZhq8Bebqy4O3uD9WLpiXLp56HSMIpDsDEMZDPqJ4wi3zN2vOA
tHxRSyfmT6Qj6NqPIX0I8sJw+6HHLUYjAXR02NHqDJBQ7MOqvkRkK7VGaxwBmzxKLjWWdNwlI34L
m5jLZg7Gmp8LXcoFtnMV3EaeyIDp45eaDhkBVb2BUAWbVwICVYDfBKzRQQNsc6SWxvugiGep1/1a
qV1jLh9l0a4ytd8YkBIpdccaBuCnEd5afM4khC1f+FagX0qfq1cPTfc0UHiKW6nrHgnAWGL5QwvD
d+qS71SX/3TQ7LaC71zHP8BqG/md0h0ggy0iAyfn1+9cxr7EfzILBjtJGWDXpHLqxzqdRmtnZJ+R
sM7Kf0r3h2XWxdTAWvkH0sNhOQjNzTLe2RAIrI04bmVzP+S72dqnELBDdmD6XvULNMiheB6XW5c8
maz+jSMwNpETUEZuvQhKt+aVwy2untRu1fow9PVrFGQI9zGJ41weFPOjxQaTNmhj3cqgVjz6nRJd
OmqPnHZSGB56tg/T7J/cEtRMDC2yCVyJi8NAz0ZIT4A+VkTVa3nAP76xxskZ9NE3iD11+FUcbBBZ
dbKkMqQY9cQ/Udjsz3/3hMGBPtEmZOhJU2nLwsBV/kVsPkSl5NIBPUj1FnuXOxelowmAfSmCD5Pq
DDInT3zqhq3YgAKcBrsm01kC7N4UO+t7MaUnCsWBeo9n422oMBlF3yKPihyuBwhx7Dkz4bRS9MBB
sEtXg6qrBemvnj4S9SCP1maUsPK0EJ31ltYUQVKSuWap/HaJ7kjAmkQOXPBsilb5kn5aIsW1wl0+
xxtmbk7GUn+R/hCnFcRtHNihDMaYnBq5mgpdUabcaIy+Anu1NuJtQZSojiptUXq/hii9imO+oc4/
stZsM+xOS594MjMscczMaP6vzs6ppNtBe4e4wLgsS3O6+g9RVeAUuqcrq0V8yvH8kI2SodraJpWj
4s9YiRl5lt55ghCua0GBT9ZvrRdIf+7chl+tovWNBMQNX2fYwq8s4yMYX9NJFdUKVX1mUnPNiFla
gNRBG21mg14bjZgMCnxWp5sQuBw7fraiVJ7CMtSCpI2H8QCT8C+liJ6gDSry91a5smniycHfPFE+
4zGG9uHqnfTFYCxNMlhuubEqpuPS3AJD89WevgM5Uo72cNbflk69MMn1SNWvhMurjQHXi0zySRg1
Ixexkc0UNxXK9rHkX0NCeEgsPfTUR7vajRNxL1iqE/aIoTm0hlEmcdFyIhjAmw66Xo0Pd3hTZgbn
KvOiS2rEqa9jNozTG+sYR1XDNUZcqQY4YVtljWDGnWtMzcVN7L/6mLmCmG75YitFfGkFUuN68ams
74Yleiai5NcS6js5WlfmNQHdHSwcbNO4tqRuu2isv1NocLRucK0p2uZiTuuObQjte+iZXVkPKEjm
Zaaccde5mzXyLZmNqM7mp9DTtJjyA9GKjLkn1hLPS6UTbfwxmezO8leokpycxZYOQru4iSg4Vlwe
FaxErBXv2+w2a+MubjvwaYza8Y4HyBhbRGOFsAMMO4yPudB2L1HUSmiwvIZ883CtpWQsojJfmgFH
K5zgbJgZ1CLT7efOARu4jQzhnsXyFuJwe2avVLfJM8ldmhgneZ10lKRJcqkp1N4sNohN1G+wdE4f
20vL/e4M5qvmvTKo9G6Kc7mqJ3+M3P7W75BI4i/oLFs6G1xT0ba7tOnBStxe8kJ1HRIftDfJVwQ7
2dPbdMTEM4WrOPKcexotNoHv7FYsfYm9p1dIi7BtRRQ77xJjn91pTqTCWnga5l3+F3zosys+RSbD
nmpjm4+XQgFuS8WF5daQ2h3Znj2+9eNlcpkru/N6q60A07xzSxdEN6ZFsTugvOJb3Ap2zMTd0DLf
MFwidR0MDv0rQt3huPjGvjw0fu6N5xQ2HgMt9rKWtzSR98EP1NzsrbBsgvye4S9f4cg/L+/apnMG
3J1uzZ9kQqF+iLErLi57puuydF6w1XV7pG9AcLZXV8RMr7rxRXhvb0Q1TFbBIPXNRy7v4KHWOyBN
9Xo4FeomTI5UxxKEsgwhdFs5GWgbJm6ZfCeNrd0N0UdXt4u4F5V/Rn7jWWLllIJvyOwhmsq36hxv
w9du5BVD/bb/HgWXmiS2P4Zh9tRrZ/qMnGV+gd+StxtX16r9Klwys03hRk+iOL4S0aplT9frngAf
wzuPCU2v16U4+ZW4kakLtkgnejqpTfPPmr5K7a8Jbsb8KVm3tn23lkPBj2C+KMMsv+ljF5cRHmLw
tbLE0ItvTFeaNZiocJe2wV/xj+xCaXyCA8Z5F5qN/QNjKCUmDdAvaVPlVNyOCqU2BifpBkYbUXUo
oIHDhyhML0FE0zzu0afR4/Lxk+sYqDzdR5alWm8F5VzDEyl6uMwI4uuwmF4XHSk9MwRgRDaDm0y/
avKOmB23KyMZIb2DXeMFbwIjk15A8nHNeSUuS9EgU0DVXZXdkvr1txJxA3DW2+Fd+2d4xK3YbYSA
EQhbX8Xu4E97Oj1wJ+FeUvLB0LhR+RSqt4Lh8qV7fSZ2GjoIL1MWIPnuvISLTrydivVwg+As5L9G
u69fd7NTl3Y2cYisgbyn1amgfcDbk4azVx318gSrtWcGePD5lSdHyZkC/Q6MFS35cVoh3mGejvqJ
+EIJr4nSdznTtWTRRK/hlXEccfCmq7ZWlnMjuUO8YtA3fKrQG2Onv2mrajttGfUmQml51hnr1FYy
lzX/U2JffOj30A/eeWCmnYQwUHak52QS+O7pTOhc4J09kj1Xt44h826T/EQiikrBee2ywv5/E0KX
TfDsF/51zTCNdGnMr0ZxGPQPU6f8phQ3/0mxr3zk+Xv5Yd7Y1REvY8KbfVAw8Y0OyM2wWHXSHiKY
nHvmZC8sf7W7LPESXqdqq3/RmWO+oRES+UyZU4CZP807AHfkusGhgsYYuvxN/gJY4bJ026d2shRb
OcmetmI7dM85QshNoUHwMK/xIKUzjUU7vgRIfTW/zV1ehazv9PQWtN860ztAJfl5CEepT9uId1OG
D3g7aKn9JsLrhOiv8ZWUIuCptY5q7ePOC4I9zrJaeuuajSh+ROEqaz2MoyI9UNjutWuZK6tz8M7G
E5G3DGD8jNY+kmz1wYth/hlINZcJEVRan6lDtq0vH4wPEgeGzMHAmt/NkSDsOiPWo8JIgIqWk6Et
5Wjk54xJYJ7IQPdQbUCv/yHxhYbSj8DvAZ5SxvqnLZ/W/NmVR808WrUvdx+RzoR9/lWGK8tNYD+6
y2wP64LGzR/Ne2wNyglA7xfDfrzqysNB+b108JTAKDvCWhTt9EO4iLv0nD/aC+yv+S84cw5124aH
a96+KhaQvp8xJSsuVP6Wi/aUu4SqMSuLLHqSiYXf0DCpgDDF3LTr0bpV1QWjRIzmfhcUjnaT2LYd
bZPRs4O8y0h1+ZelAwOSBTBaIZxKD2EHd1zeKR9l6NHZXuvGJqIZR/OldwcGXadTl/8TfZWy3LXb
ptRCqfUvmyV56yoKVtcx8XiNwld54LvxIet3a4fWceSE4IjG6AjZc/asicsmRK/qCL/I2omvtouy
Z9wCE5m45bgaoLFfBtEWWLrPmDAFzvT6NGlg04/bYuPUw8NCVVV3W+zJ8XM8LZrPOcYskjqTk9vK
sd0XqEfcapN6Ol31bXiKQ6I9u/1envNXKm76gzk6+m8uuXgrpvyv4g2UeSLJ3i2e0KB/VpwfQ4pQ
tLyLXPnl4M1wNi1XKbediYmMaYuk/4fdIFhn4gFaVsKgx5uwaXzFFbfGGu0e9aJkFYy/DJYogidh
Re5W2orVWS/ZWx/M9pFpDr8VUwnym3poN+17+Bt8pcz87YVPGvvgd2z1M/HIWSqAug+MJIzucwgC
HJ7SHWNN7Ib8jD+jtdXkTfqWbGX+rFN44VN5cLH307EjuBUdRj5mO/60hG1N7PRDb7f9KBDeXjOX
2uqOt/N9oNLs0MxiS8Srd2W6Dp/x1VgJXnXWqZ2d+A8ZazAklrv4NRVrRwsIbY9QYVoziTS8L6vZ
q7Gp/+jH5jf+bPfCmQlOKtrcFnuLqzUZ/XodnblXL0zlHslIlad1zR/iXX+3jgk4VbouNpuB3MXv
8gclsUE8EY/NwSuHYjpE82GTm8pVF/168AyFtOqNRES2Hjmqse5eMMhpDZ+DttXSS1WvkuII1twW
jFtP1p7hBObWzthBNI8Uel39XarsWlsx4T8tq1GFL+ymFMWKM4lCHfZuocZOJTOmn67oNF6meE8j
GLKbU0asa5wkAlzkVoa+W6x1qXw2uHCHaKdFvGusxpCw/PUjgOex48sS9qcyp5qvW//a1zSdwVpD
hAcG5LUCMb4Ifk25atYxJj6G2jBEiMO7GGkbHJE7y6IFqxMTqInEWEG5Duu7wpndFvoxFv6kGayr
yZOkIZSzdH+0giftNrt9Fq95kf+4O4/luJVsXb/KjZ5jB1zCDHpSnlUkQUqiSGqCkIX3Hk9/P7A7
elM4QlWcihsnTtwJVSxJCSCRK81avwGua+ywtjSx/k7ADEKo++XRoE4KJXPttTH4AJb7LXy90d9W
9sOA4H/3MeCUAXHX3mP0vWIVKr9N8EjEfDFTzvV9h6JO+ST19zBiqP+UACNaYvSkIhnTwi66ScUR
G+z0OZBZwUGL//LIEMjqquieOVtEaH17W7bYvrsH76elu54BoJruuihWUhce0waYaX1TFUc3pTjH
Mus6ZeZ41n0IhrI5RtV2rN9eprtRP+Y/IoZPv/UxaMD2hgBq9mPCgQD7Qz/fMLeMHm6PG5YkDYV9
3Lc5QXzQgJZzclSeap67XaMJXzdkHVbFY65/0DTmrW35Uj7WDbZn2wb6KGoda5G0mwTOlPsQxZaj
0lEcc5Ah/la9cIQbypdWddjfdMNDXjw0AKjJWlRfhLISysl4aoENq3e5Bdrj1v45aOvqGaQnlfQc
gO1rSbUYV8BIYno2bgtSj7npn6z0tWviG6UqJ7uxb1C4DxqFCOUrU2sT4Bn+S2OOJ4M9ERjSD7p0
j3/KACStyp+zr3qz7bobfNGzqNxZ4ALzBEhUUN7pTb5uJc45Txj+ItXyFPA6okkMeyI39bsJZoOV
ZP5aAH4wHiPOxcVqeDXsLWYI2UoaYDNtRkgim/ELS5bFdGjdhKxIqoHzQZDc+DAeqlVjPw08K1rR
FIg4o7XgtTAxFfa0C5DseMsj6PHPSrvxyr1NCR3fIrxASXmxs8YQoAgxL+5xTTnp9RuDyV8jr4i1
jyvhCLQvlL1dfADC0dkv2bifascpUvhPnPBJduGVnT6PKUXOjZRL60RP9wWjGoEBajYYGzCySTpL
DTUDiyRo8dHM4nVPwlTgI7sKM3dT5LmD1+YpyjqYQWRxcy2uNyI1Kb5oLxSQTmWrSJDCmvw0+IGy
w/5gMyKRfitZjf0ipBAgP+wrrJQ3Ze0e8SgkYcRFgA8Fus1GkhI9FDMQk41pDScVVHvbV9LJrJoa
bYe4ML+VIduA0Ay+RnWIt6scUC6F+taHmvXo1kUgDljucayF1kBasLAUkpiaLDHIDYFSa9HX42vV
eu5rH6ogzz0Qk4x797HFxmKflaK7AR5UY0+ENUbsqjHm9ZXyw88tddeMWfCUjC2HjrZrHxWMuvbw
K8F1ygL/iQGISRwY6d1ouP2NosmPuIRk8IjC/EUPMMeWIypAgLlNap0oHfXDyUgUpAe8ikkgEQim
oYCnDI4oElIbXSNpt5JIKNzXpSf2LuKrn/yODIPtw4Cq4HNyoPC6gS1YVGnbAPPIattTswB5gYR2
J0E/rIy0pbKsgBtEi4AxjSn28Kh6rCdji3l7JMfmp8KU4pc4Ur2NF4TgRUMjbbIns6yoTvmk8g2o
PjXuOD+ayMSPGGTSjQGvZSMp+MbutVBMPigVoDJwnpD4i19Jj5w2edQUIGqUQ0puCrk41p2sH0KR
JHe9CTmDUkdYZwelKfBsrRBZxcvbHF+jgEQy3sHaKdNxWQRj5+UHcNqE1OCPEkce5tNModanep4C
lLSK96PlKhxsuva5MSYtKfjYj6TE2I2EZCUNUZLBcEm1BibFslHCN4eh7qfdJqj6ZlNaIye53De3
Vh3DfmhiToZVOvz0OtiRrewZtzgYqWsvV6qj2vuQLkOldve5RoalnmybTCAEmyCuLcDqg/yh6gQ7
o0C3CmadsrSnA4dEGlNT8oFtWmA0/UsFoqF2PFUr1N2oJlHDMSWvTMDzGg5ogHLWHeLlzGJa9Zy1
iv6kSALQW5uZ6PLXgVds4tIFN1vkxt5AFWFKbOvlD6uEXSi5evctw6uSqaCPURFqq+y+aUV9G0Hw
+qzVocXJHTdZ3BBSUJ5qPea3UpBzSG2ylnjMTcuzN9iM4aKT6Cqci0E3OHT7ri19jfvBrr7k2GhH
D03BWKH0NpR4mWVJY9+4qWjsU1+aoGDxfFKMz3hhUecrMPARmJeTRvys0e3sGwu/au/UYsjtY1HY
TfDdHHpSP/iltiq74tgdChSeUgq3rhVLMvvhNLfahJlCgWqX+IYS70bAcv5taFusG7ziknW3QeVQ
fHebAoLA6DZR80rdjar6iluzp72rr4cwicBbSc8p4oQWc1Ipi/vBxfSPQg9p0CM6KHqyjyUsZ+5R
DtObfV0bkluy9kvtM/XtKt+VifDSkx24+IFSOtH9nAJXmnWNam09zJDZy2cIYcv1q5U1JDi/M7hG
X8J3AiJsIVnlCCTbCCIY1eQ3IykB1BEqCBNJ2l4F4qcl8k4xS3FBSuNPVHaCUEx6oraGB+PvnHo8
TdrIIEe+lrsUt7oITojpDh9yIX2qYxm9HA5/54nmykRYn9H4UcP5+5Lq7JKpZiVwh0FXB1Qks19s
qNoYHhEJrTr/iLoPa94TsoEXSPvz6yK7pk+qR8gQohGErMdMPiDD+XFQ9QxVKSYo7JCPGBbcK1EO
9P8uJauccbwb7Z3s/1uQ4X/KbfR/oY/opPByTp+/aL7WWRl8xcA2SH+iP/jzzeP05sc//zH9138J
9SvKX5oGUAHApAqB6U0L419C/eIvA5FNBSFsFZ18tFd4VWlW1v4//6H9hcSzCv9q0nhS8CJl9FT/
EurHa1Q35X+JJYNaMVEO+28p9VszPQR0nLi0QPRcUxFdNObipQUlItvMhjW4tdukUqIdUjuA0rX0
Q9UK/bZNScofXSuDINm2pFGj27BW8ldR90fqUR+bRDYPredzzLXzo5lRMG19vEbKhwqbX9I3pL0H
HDpvGtunjhrpGFEyTe2rGnjjaN1kEehlV8FgTVSI6Jc6HpNp/MtHgJbEMjzuUoU71uP+gSFgslOs
UHwA9EiUWw+4WJOQUU3crztlhy2ltTfwrw7dYvIWVfbQpaJ9jGQ8LiSmY2mu9qFHkHAVqFq/S5VU
gYNGiqHMwCawHzKyG19KS6gihImBt5dSsUHNNWz2xmHr1ZzuUBRPt4PCZlat/C1gZHHKS1imlJCe
RkADFLm8I/PeCNsGfVb4MSx2wc20342Tn1KXwg1qzA9tbzhpgRsIoA2V/oJTIDfymtvqMEeGXGmW
Hlz7iESxFoOgS4YG4oWSPY6j+TnXW3+f5zIGmjEkVE0ZUmRtOEjqBnSbXgf10DXPqgEawuT/nNTQ
hVcb+geRx95BN6W7Dix93UJvAuNFln/89NZanm6MJh72LlApqLlCnOoAgTh6jL1nVETH0AKwE3re
Z7a6+XMf9rwblcpMgjtR/oH3WDklbn6aFv1qOw22alE/GZ3MNtqgVPTWT5LhfoMS2e1U8k1G4o0H
AFAB6+2HMlL9F718HCNbx+xFavCjvI2hR93nhf1g9Ll2atWKnE/EMTFqvbscHk8qKHgAON21PjDv
1HoExVzavgXBQnyJkP7EmDauAAtH3qZQc/1gWbAaU1TB98FkholnmjiB9kLQJdZvrVCBmQDKdYuR
0rgL2VutLfidIRyEbeJ3P4HOjQ/SkB9yg/IbIVyRcyXDb+YJiYk+u7Gtz2pZqg/v5pWHfy0a/ydt
kocswLvon/+Yq3ppMm9OE8I0pj8VVZ5p3YwGo47TJ3kpbjcwS39fw6cP2tB6rNhVUAy3yArkOEmx
03/SioJ9W0j6+vxtQC35fU3jPnAPQSeEm0HZE9Wo39c0Cx5bBq5tPbG8IpF9s6jBUbGrATTh+uMB
NqgBu1MUxOQnB60K+bdc9a2drqnFrfO+f2kjk2NALH8fxuBbKLJDIsgcRzokvhLvdT90jzGE3CpT
j0YcOFkFdyO5L1S2TlJuwNidftQYb6+6PnH0xEL+wdd/ekaT7wwfX7FEd7dRZn6GrEoGXoMlVkMB
xGshWXdeVh5LpYMYM/2IJViIKzf6GZm+hl0tCYzYMlqokorN3xZJhQ0vn6oo7vZWlZzw04XE3H70
Qb0CC4yyoxZb6TGYPv39a8dZ+thTiOBbLMBR5Xj7+PZPW5CvhGr+JX/7i7fvNHWNA/tIaRUqi8mp
H/xUsMsSKzyA/yuOzXTXb5/+/lWFbu+7gb231vYYs6sRj7IV8YsfBbCF+u89pAWKCrW0H+IUIFk3
Ia4rDRkOFxRTK0d7nCDZE9dARKJmZF8ZTfxzSKRxGqF2YX2KCmp24BryQ5RTJQ794qi3en5UzDY/
/v1r3N/rONcdTBOuYZek+XGYfrx9sgVVF6n3b2JPyMcg7fiRGYxiVNbW6aAh55FS23v79PePCHCB
mifyoYvCn2lbdFvLaqrj2w+MrB/DSMUjEv9TtUv7ldF0wzrJjBdXgK+2cVw7NmZiy2vPt81tB5Ao
lYCjxNm07zdqqBHRQCYEQoJPQmFC9JSjckyNkHIPulirsHvJPFm/SaJ6PNY5YBY3IN2MT7t25GT9
9rUoo/EI+Be4mDLc6ipoLOC7JulQvCftLBpO7JcZfD5ie24O9yYF8nSEYvESUIUG5B79Ksv49u2J
8H+ujqK0O2Q7psfccc5suSbemuzcxamKrdNgxsZe9cAvugqofDtr06M1QhlYrbq2+RUbIr/hdL2H
UGDtqxJtEK2VVhpskPtafUXX/RZvzfLI8YbB/faxn8YU/BJKNQOuX0Y1cFCFuHx8+6QIqKPiUfc9
eH+cX4+DpMo3kvollDOwqOE0st9+gDL/96dYKD2YdQ7c+hQSf/+FF4Ouxcg23XSx6W49Sf/ssu77
4yiocKEuEMKtAInakN3umvDAwX/cN1KRHtvpPdmexCt7+10XYEmbztzZPeuUp4sju5P44BruHoBu
hSshmIMscLeVGzy9/Q+pmlxTdT9KDlVMwp3Mtacq0udB+2mnrk4mnxXMtvN7Nv8S+hLWWD53lDN0
SkmW/znpPoIjelLTmmRc/SFq1K8j8g+jNVkhh8YnC9yKK+BGd2Hq7xRiGycyZDeBLB84+sPQTM1V
6pMZ9/q8Q5vnq0C7YaPDQgCi880H7LwFj4CF+4iFLmqM9SHpqRRWJDTEBLPtOnYDShBgyRvCFlK8
BJ/1mu+8wXKRj7IerXqTYLk7ISLuvUD66KqJt8l068aTK6rNIBcS9FEwE+FKBeaGWorSUEPtzBy/
p2BYowrOrQdizkYGaWPia7nyKWyYDbZzYeJuO2O8mVw2t/nHdpKxsYy4+TCEMH41j5ld0ijpiUh6
bXobtJy1GrXc2ogeT+jB69kZGVQH+pE8ezgtlOx0YsU2Hw0YW8xCQwJjzceicATYeW+iHeCZQ3Vs
UFFave1HqibMYWPFEBpbwGSpkdS7NKEwG6F4t3VxdSwD/t5Yq4WFJbgV7mszFidfRpwlDvR7OShv
2fkNvnKnjjDUOcaqgDUS/aH8olY2Gx8cPw5lScFHmFL+2pUDGbUW0R29eARijtyKl3zvVJwK40KV
0MzR+5M93gAsD/bwjp+AQ7a7scx+vN0uj6acqsLcRan/agWhzZ0YG2VUs5vY956wFe+3w0hxvrCR
D2ltsyG7mdYny6vDG68+KHpu7Yp0nBwEJWxuFYh/3SSs48HK2CQSFRY7FyeJPRjWCckBM+dXtJrM
Oy+JvhSSm2wLPxg3bSbSjZa0xktKXa06aAHOylWTs9T5QJcx6o5WRpzwOFlLSVzuj0USR7dpYn9U
AyAsSu9pG/xp402VYrJEsGD0oWzrrIo2ao3Ch4WN6bPxQlZnn5Qu7Hmw5JNHMFKfaWquDaObcrIG
RfpSPb311dtXcszJv2rrX7r/1dBUxpFXm4cghAvTh6c8Yv/aW2svybQTsujNppOK5ljG/qPwu0Ns
Y/QsOtAakGzNg90r2bZl7VcYn2XSPyuwrHvtGYW5+uA1z0VfmceKXQYZxRChTvQVsQTuIrZx1cmz
A+3RbRqEA+H39tOXlp6oxxwvV1BR3SYSJePOKj+97fuCCctWyID2C4lXZpTWs8Xt3PnlF8U7pD5a
JsKOx0PkFd8FaDol8x9q/9iMtUK3wx5G6tixqNfkgspIEBrFJlc7IKbGRyVXgk3ZP5t+V298b+BQ
1CDuNSnbTAxAPdNedSgsh2HgCFC1xp2sT7BF/U70eXEYOD+uTAnmUpJl9e3Yl1uzKgEreaIkDwpC
/FAAMkcNU9Y+meEpA0S49WLq1Dl0MasUMN46oBu97n9rSBnuGhYVvLWUTQyC8CGQkXMoehJrCobG
SOD9yoSOXBFGL74oIuDgeCaDTcTX94fNtBzhynUv1xYYiqY8GpH5M66q26qoj4VXXhCZVX/fiFqy
qSLwqcgy6RVTtUxzllyJtF4f8+JHJaTqTii/RC/1QOPv/EoWp7Z9CHKrARMV3AdubmwzM/slZzl5
Pv9rZ/WbjkzzqpYadS0C+QXQs9hEWnYofPYIRQmySsrIkkocP972z/+vEyT/39kcTkKsy2mUtR+k
v6VOpn/+79SJpv9lKpjPydicCEG29R//9jg0tb+EiaypIPuhCFJenIj+nToR/BWnJF3WJuVK5NL/
kzlRxF862RZOfZPOJBra6n8ncTKduf7O71FMQzBZ2BgH/X4Gqsc2sQzL9h6KspI2dYnkYdYhV/au
D/5w5OMu/9j6LFGJAqlb9rXkPbjwFtcxpz74g7ICs76Md+cvsfQAM6XNCFGMxG0Vy4lwc2atZxPU
uHp+Qc/z96zSf7rHnB0RPROmo8ht3cnhMxFlwV2mhQffNX55unJz/gmWrjFLcfooMOWm3AtHZPUv
16ieXMmAMQYTJx6ez19ioZPmisVWWBpBgbKkY4NaziAcTfPi+aaX7n76/p2+61hqHdUxTXckWcaw
HMaf3OYfPT99Vlz3Qt576fan4fXuGl1m2KHZSjqFyxxgX4rSvgutzQLzd/4hFsapOV343QXKyDOU
AvVYRwYApqWoCbqhOFAl/H6+/aUHmBaAd+0n5BIrt6f/MwSr2NdLFoqsLG7XtT6LYTmSSCaITnO6
ivpyWFmf0xjMzfnGp1H4hwliXmswJRUshRKrjhiM7z7lmqRCY7JJjyZg/rq3b/K6u5CZWeqlWSjX
SmmappuqTuaD4Ar84iXvVHV3/jkWXvE82ZMBbB0C16dxacLNuD71RHnMjmMPY/q6S8wCWSbd6Ol1
qCL9ph58L/gUqaSKyksizgvdY0xVoXeDKB8y+AW5lTx4I0Q7nwT40ejTSzPdUuuzOBZaTFZTk+IH
idNvguAG5fciEcWFYbTU/CyEhVa0rQlh/8GbxMkyNzO2cQ565nzPL7U+ff+ua6SG7ALEdO8h1fyQ
c8ZoxMq26IRSb85fYGGWM2YBTApRj3upLhxXCfcE8dEqWMFk6th7O0quvMgsjpssGQtD+HhiN9nX
mDRwEKk7nWzTKrMhs5x/kmm0/CGe50aEnNnHLKxzywnS8WhHZQiLaNh5nnZsjWHX+8rp/HWWXsks
mNO6rIsst3IH6rv8pEcB/umR+3S+8YVgnguyN2OgCCnpc0c2YsTHyrh8bSeJqiiM6ksjVlu6yCyc
yfqyY0uS3KkBiKYlgsL2vWyTJjFTeVtCRNKHL2nyKjB1dMMI6XKTY9BPRB84mnarqPd3ctLcZyDB
jE+atFf0o5YPCGt/ahp/h7rIpkh3SfpkojUauif+6Az/KwUbHOM/GeaHTr2wv5jl3f+ziZmrvtsF
JDl4+5nTFYh1tj6ILjwoR2kf9JAbkOU56iBSPK9KN14GKyJP4TRe96Jmswraie1o2ZXpgCwwIQuD
vh4DvzqJMvEvRM3CQJv8wd/HvuYWaHANveVYsOBSr/tqudan83e/1PT0/btpRet8t8wL3XAaw/b3
orJtVDiy8MJ7WRpfszklG4DZaEqvOoWpIqQe3yrZ8NlT3e11Nz+bTVLDtNVRDjMHNZhy0suq7efS
BUV6XfOzrb3VYdpVForpoKGJPEPzoCrulR0zmzpcPUgLOR5Mp8D1dot+XP/ZDyWxjQq0kq+6+//i
cChZuauVleV49ei7N20Q9sMPWUkpGp+/wMLL1WeTh2y26C5JburUJOvWqPYBui/adFc0CM9ed4nZ
foDsMJxMdVSd0jd3oVfetF13G7Xq4/nmF5a8uTETJU/yfFJhO6lavwzl8NW2pGPU5UfDumSoshBf
c4uTOE0TlIsyGw1HFVCPApFFl7vuyv6ZRW8ygA8Je1pHn+VgZ+EhQFdE0s3rFjh9Fr4knlWr9oTp
pHkFgUj35Y4kV6CUH6/r/1n8arXdJF6Um05YCfckcgo0YMLstcDa5qHLx+pCIC+N1Hkg6woGCXJo
O6iQPIfYOchBdEKQ8u78Yyy941kw4yQrIiRrbKdEjuRLGtTKrzTRoutOhpr9+wwNJIn9tsb6YuG6
W6DGRZ3qwvtd6Je5X5GGL60ee4nllCUQdqsfRnYAYfusKG1z3RStzSI48vPGSkfNckJLHuyt3Vho
wijsZusLm72Fztdmy6+QNXSCcllwcIadFcYQFP3WOFz1Zt/2Te9WxzIW6FfpoeW4nYNfMEyc1L10
6ly68VnsphqOhq5ZGU4e42rhpyXkgtZ+ue7GZ5GL6UukBbWsOJXljyTaaxONnzK88qXO4nZUOn9A
Qkpx4ji37iR/3KWVd8lyemlQzoJVa5VcUt1AdZDpgX9r1i34bVNdVZQR19f1zixgKQGoKCy5huNF
cX0DXhpdFgO1w/OtLzzAHJ4VAsSMSnTWHM1tPxiJCv1wVA5KWV6YbhZWLXW+7godjbqQdEWR19Be
rPss82/lwYKEipT8+WdYGJzqLGxbKrV4qRdsC9OqNHbuWFvfXTxkLr2BpT6aRa0VNT3IURE7lVc2
J1F1KtSvlBpGqxvXbU+mtPL7nS1KkbadZHHixCYFKq1PEGgEcEH9/boumsWvUkTgAHUjdjxUAndY
slOKdaGknG/9zW3zD4fYt4LKu6nHtV1fkiwzdorhJtco8HPosjSxVXQQZGHYbTg8GXCw+QNUcEbh
P5Vx+rjBjeO2Bs0w9NIG9SIkk2D5BsFNUl1KM01j4E93Not+JVQqwyNZgA4b0jnIuEZQvqiK59AI
23jcnu+ApREymwYkI4dvVXMVuKvAg46oY1JYuLCmLjU+mwAAeSaJJ5TYMeviFMMSGhH2GZPxQoQu
RI8yX7LHJKlqcxinNempGStYrj00pvMds9T4LPwjqwzlclBjp9cRoyctPezNHg72da3PAh/0Cnwl
zXIdhHNgacmSezCT3r6wni4MHWUW9mZjKAP4iNFJTPBjuOhizNXaX2x/RCE6L4NtZvWX3HSn/vjD
MFXm8e8bslq4Mpub1kCjBVAvxioditex2h0sKQrJCOXJwcfU98LTLb2Z6ft3IdvlSqv3pmk5xlB0
t26Ex5BdifTndW9mtqTbVibFmGxFHFZQnJfc+pMcVhfufCEelFlIN54szLQiwSB3tQGRVAwnJG2T
e6+LqgsT2ltbf3ofs4D2kTONRnTUsN/2t0lXPdVx8QMHiB2TVmM8l81PUL0ZnOCbDGHwormy22ah
PladYoR54zqCGQXGXoIw9FbGDMvfnn8vU1D/4bnmhpxwqiZl3SFy1KZT73N8NU+NSlY2Azu6wRbQ
BEgEQylFsg6+THlhBlvYBMjTqH831uwBoJquq6ED9AQxJlj4adS9AMNAiwLu2vlHWxjQ8mwyQEE6
6nRcyZwB/S1Iwf6A1proLwy6pdZnk4Hs61WoZZLpjJC3XkcBDm8lSJ11F17MUvvTYH/XRSX6f5Gr
K6GD5vEKFdYDguYX/MeXmp6+f9d0VEAUQ706gtsabxrgrL1bPV/X57MwTyS/8DqlGh09LqRVE6jr
pkku5SpnnJP/5EnlWaDDTOt1JalCouEzOwdpDB9Qlzz07kMd5XfDIMNiBUB1Icu11E2zkFfrTFE7
zXXvR3kyYpwUgrICrMt1PTWL7N7sW0Th095R5HFir+KBmJi5d2F0/jmsVXu2hgfjmPYkQkOHVVY8
2Eo0rnBv0cm/txPfCeOI2Ni1JbqXNWpIFybJP6+PQGZ+H1eWp1b5QCHbGXKKzKqEDnW4Yn7MwWmO
g3YhMBay5ao9i2vUaiFpWnrgACAKMPFpukdIq9m3plXApAmBCm13j2LxflphSi27UwJpf81Lgzr/
+xMqMky3thqk+94r7uCIUCIzrtqQq/ZsPjHHNo6HxFOdoM/hrShBizlj0Vx4NX+ecFV7NpsoZRj5
3ij3zpgPLx4S/StAE3vcRLdaX3863zlTW/91KVHt2bSCxekYuJLHNSqrQskNrrnCJL8eGw6R5y8x
jaQ/XWI2vfg5g3VEBcHJhd/c5DCMt4Aym+0QJug62VjTl6rbo5GQyVclmdSJGPV+rrQlMehFJY/O
mPonGIMvilo49nDdVIxL7O/Nq3qqtHLe1g6so/qz62ab0uyqCy9kqbdmU4yNsIylm0XtZI1SbbUc
rXMb5gK2CiH6Gl2LP4QA4kgJIns6/37+PGXC7/r9cco+U5NBmJXjW1lwCLyqv1Wkzr9wJl5qfTa/
+F5bSaZcVGB9vAaXrcIyXmEGIeh01d0bs/bhCddDZtfSvcgtb22N0i1E389XtW3NJi1AqsKty6x0
kEDU4pVupmmz0QD7ahdufiH63mh37xZ129Zyrxgq614txE4gEGmMwcQT2Fx3/7MJRMN4ZPQppzvI
CMjryERlpBBoS5xvfWHlsKY3/u7mw6izQlTsEDeSnoLxRoh4mym4L33ogv7C1L0wA1qzqQOzA6Xz
Ct26H0OwuIhpILqz6Q2/WaXNzfmnWIi3OVQvAO+E+mHKK5DxJojVR2zZ76vJlwtp75vWhLrfu/oF
n/elYJjNHHrqknjVNOleEv4a3tI6w0Tv/HMsNT2bN4Bh91LH+n2PZu2xN4cPcWlur2p6DtcLGhTx
M5Le91PyJ+Pcb0MHP9/0QgCYs+iVLBUaYjmiRYJWpmzAaWoRWVKy3fnmFzpljtCTQ6NFyV+mUySh
oW9tSqs6yS5hGRYC4M1E/F0AxKgCG2UkpPsqGO/wiMNfCV5pkK31znsNmv7CDLoQBOYsilENMHRk
PiT8I8GED2W9600JMikEATU2Luw1lnpq+v7ds7Tw+b1sQBQmk7onSQ5gfHgXVuOlpmdBrHqhC7+C
d1xYGcdggbB9+nr+/S4Nn9lCbzSVYqQWd43vFrqpn5T6cyXHF7pk6fXOgrVVYJm01rRvtGNkOuHJ
QPICUELiM0cc8/wTLHXOLGxbS5TD6BJbKtKxbWlsLBM9ufNtL/TOHNomsAZNWphJ95ku4N10/UM6
yTzK5oWpc6GDjGnAvhszyF1ISNnyYgEYfhibEVUYC16291BX3d5rzfrCcyz0kTELAENoXmTIvXQP
KnbNooOY5aWzwVIXzYa94ZZQikPbvscfWoUEFcrbKlZeC1EE101Bc4xblMC0bYKOUZShOS0QE26U
CwN0qV9mo7+KSi2Q9Ml5zoRKn0rr1FYvZBuWXu1s7KuTzZGwuetpyh/SHzG7dBb3PDmOIt6fH55L
tz8b+lBBvKZ0Wwnj7kysptVQt6BPnm98Ie0AzeX3walHHkLFnWmzsvSPbo9xg7vytXrbYKkgRP/o
mTiGC2wHyu5Cfmyhz+aiGoUHjiCbiDwYkn/K0vZFabQn3bT8dYnyF8IG2/OPtrAezIFnPtFVm2LE
4aQCth1qmNXj64g2duKld3V9YWpd2BeJWXBXZV3ZeZ+Ujo9yna0ivaVoa72Wj0lf7a06+NB19YUH
WrrULL4F6z1kPSN3ulS6D1p1YyBQE+farVfVBxuGaqiXF9aipb6bxbsIOmVsAzN3okjHGi1+tBNU
/jyYz0PcXbjG0jiYrXdZhKNJpA65YwsPgXQreVKMAV9FDNB2HtsbxCMvJdcWQkjMZoBYVrVuRHvc
AfHWPNbQy7AvlzPpusKPOq8rFy2kCRSISkcqi+/jQKVNicdr42U2x+QINpFPLnJH97r0pRzuyziD
Y98J/Sg19nhrGAZzwvmYWRpis7nGpUg4yC3vRMuC5BBHjYx+bN/chVrS4/Nk1DtRo+eZjJjdnb/i
wquZY+GSPJLwzhG5UyVdX20xaQqtVaxhkHvhkZYuMNs6B9bQmkids7oLNDhF7OGZg3HidXc/je13
S3tghkVnuUXq4DEnjqEplNs8bd2H862rC2E4R8GZoZC0cXSJdvu5Tx/tSD0MJOZMFPwS4xulmUL5
CI7XkwQF5+ILe3YUh4Ntg0g8Sp16+3Xa7yGJtYqgPakC7qz0yRhwZZUleW34BrqQF/Y4S708m5vy
PBLkADyEYUfFZkKyug+jEl6q2i5MFRND7X03q4bnSq49tk7tMThktCuRjauaFPq5eSfK8Ol8fy91
92xG8iAgYKqI8kqlBqeuUj5II0JTdnSqjODL+Uss9dNsJurSOkT+tqwcIReIn9oCFWQt/XZd47OZ
oi7VTi9QkHFkbNtdWX1Q4vjK+55NDE1DAgbgdjXJhASPlj0MiJjjp33+xhfe7xxIl1U4iPqS1ZL8
qkrEFiemfdDhWKO6qPG5YVavi67Vn89fbeEdzLF1Wa7EQzlVJ3ILbf9Ex5XHwt3wwpQwjfg/pHHn
sDpFkdQaO7nBAS/8qdSjRyTu1o3R/Dh/8wtjdA6qk3wbhcma1ThLEZavk9MU8L1V3eHqbF94HcpS
D82iWaDoYSht4Dux69h2vGbe2Prud1RIw1TbjBHqyQEi9dJLUCMiBMG3nmxOLx6yl55xuq13s2qd
qHbbdgD7Qr15MKV6mwfGg+pbL0YVXZivlkbcLNT7osGWq5ds5HAwsy77D2GX7PUgPNYx/ADr2nST
Nov3OhiboMnhbvgBY22oYXIgT3llXlSbBXyvDWFV4wzsjIZ1q2j5o95Wm1a5MoGvzYI+9ZBRTDUp
c/yyj9cY8tqrNnEvHcsWAmUOltN0wSbTGFPAeEj7Gulne9RuOCk/XhUoc5xcRs9HSsjSLHfGzzxV
PChArJtVlVf7DIHIC+G+ECpvS/e7sYq6rzDcQULkw9XQ2ek8f52gW3Yhp7XU+iwQU8XooDK5oYMK
K3t8JVi3SZLuz/fQUuOzMAvjtgKJl4dOZOI4FOAlh0A/LmbXtT6LsAQn6rBDvc6R9czalXYb79W8
fTrf+NLYmYUVIg2Wn2b4R+FR7WBBCVu2vbMQtT3f/FLPzOIqR3oQIJocAACOb/pAfx2l4hIx4A3l
9IcFQp1FFZyuuBxbC++rwVgntsBG5oCo4Uaygo3ATnXMMTyIta2dfa4TY2XAHcAxpldeyPv+X86+
ZLlylonyiRSB0Egv7+hR5bKrXMNGUSMaQSNIevo+t7oX/vjNVYSW9kJcSDJJkpPnHK/P71/d+J3f
YMLgaAnmsS5SeM0GJ0rV3hbTyUufhKb//lCJaG/n9uTlT4N8nLlO8L4Aeg6IHjvLToDlfKl/jQvE
IfJHZ5ihewJy/OiFDy8CCrQU9D9e/qcCKTnE4sZuOA/Ft8X/qvW3Lv041d9y8RJD6gefxsiz+3XB
9RyjgeB2n7nLcRrCvcYNhwHUPZefZpodAUI7gVPs2SvbPYoTd0sKpn2It0CcYYJuzwQdo775gEnM
oMqN6V3q/J3Uh5k+DBfpC5qBjwqor6y7LScoGt3OTvPIywjSbBNUSdzP+fTvR3d8DaPrWo4X17h0
sDqvHeJjA/nZhXxWoyYKbVBvPvjLF6jL72b5w8nAkIUuy/BmqaAiMIPd0P2lh2UnU0gu8LWioMVT
/v3CN/EpAiuR4+US9G9t4+z6i85UCuDwHsptazUk22Qvx/ibIXqvQT+dRzK0Ak33PAUIo5jA2Rh7
D2kRPbp8DRxhm8rl/2/GGcMhAllEyz+Uc4tnJw/aA0E03XZgDFwJ5rYRjIhIehBVQDWdf1A+9kKp
8pd44tBulez1uuNZAotrBEWgZmkhAkwhZ151w/O2OFSs8Q/Xv277+UZUbGUGsiPgHxLFsJ2WoARj
U5CBo7vs194/LKnZP9zKGxuA1krOTt0jn5ETBDrzRAfOQ1Xqxyikx+uzsA1hxEeH9wtoCyVLwpTc
CKCGQJN3l9XQ9lL98/UhLAtlAgMVmo1V0+dxMnspJBOze8Qc98ZJqdq2kUwMoO/ndenOMkpCHyGw
1x9pOb8ILVfOJ9vvv3jiGys0Y5+1KeVRUtYa4ryTii/vXYhl0f76AlnqQMRwaWBdmC8nJ00cBQE4
Xi+/SrHcKChUQzT9TvT+Tz7k6cpgFqcgl1m+nY0vAJLsyzDxoyn+PuZ9mUHHQ85sxRi2Gjcx3Fo2
BEz7WeEnQ8tOwKH8KNv4npT0b73IW4GnJUCd00d/7o5jyf5eX0HLLiamp2d94YBgzoNmiv6c585t
BDV2PJPd9I2/khwyrM87h7iJGKR4Ri1CHdKEVmzveOGPoVh2zTLftlycemcB0UQEgi2wcW7zTGKk
RWNPCvgIqKl0z34RNp/jUGbQbu0+5q235v62vW24/7KUKZHxJefQ8X03Ae4ehi8ErzbX7fL+510T
PNgyiLMq7mpIZhL2IZoLyMGD1Y1BNxMcau7KSlm2HJiS/run5zaOUeD2h0R50Bsrl1Mzp+d0ACmy
HO9Bm3xfTs3LkKGrMtIv12f2vhuBIe+/Q6Jfk1RL6w2Jd5EW9rzlD5vJpt0MGqn/frstU9B9VnRI
qhx63gWgAYUXfASv6r6L1Wnb779Y7E0YaAvlKZBQDYmGnPgyOs9jOq7E+/czFPT+/PfTgdPyZhLT
kMwQUgwG9h3B7VxAkKOi/hOwfZ+uz8C2twyfz7zYn6BiPCRciFNYs68g1fgY5vJw/fPvB2XXhOvl
IPyb0oj1iSr1syqq3zSsTqycb7KmugF59C6HAPb1oWwzMTydud64lDzqk8HzP48SynFVto9UvVJN
fD9ygZP9v/YoEZKaWqZ9UgsXZHNleTnEZrbXFYTidDb+wZGQ3k9hFOyFK8uVeGmZVGSM2lZcMUKW
IRFLdRcsoAPjoYZ2V15927RqJoJ2Js6gK+qCBHV2bh2oEaOvjUJjb/n/7He/pv/D/8in/xfb35JY
W2Zggvig5DR3uJc2SZNS8Q1k3TrJIat+FwW5WPF0SxQxUY7gUggBro775NIRtIsCKHq75RytHMUW
w8dGWFwAn9cqD/qki3DJdbsDhyRlFwbLLpLigUGgeq9GyBOCb+G6SWzTMYKiGytQnEelTFxIj+ym
ZgLn5gClvetft03HCIt+0C8Iu4VM2vkmRRl5HitICea4lN547mPsgXB/Xmlcs5g+vvz/TXSE8PPQ
BS60fnNJD834I4J15mjbK5xrYhRHVtcBCKxlUgrOd6lTSlhl4iuR3RK4THgig2ZDOxSTSLLBC377
fTX+prGeH2vFl19uJNDq5TnN175dQNl73TI2u9P/LtfIxmxUCxWXLIKiq4jLoTlyobw1ui3LACZo
qPGWuMx93SWRWIpoJ6Wg42OonTD+um0GRghe4p7MXuuJZOizezhFImKyCV7pxkYgxHMo1CjCQCQd
rrt/R1+JcUdyMnzZ9MtNHCQF6W3lgL4rUU0JNUCvm8RfFySSK2eTZeVNLKS7jCm6IDX0QislX50m
DVGWqukKKsGyV00opFe3PctAD52AYPqU++Q0T+0jR3ty3NFzlkJ7LB5WziPbUEb0WCBb1aCbZET0
+A62sNeCPSFa7dLlY5yB1L2g21JeExi5gMHDqUqMg7A0Qb01h0KxmMk2TzPZCydBRr/T+ZiA6KTd
CZ9AZLdbOy8sUe+fiMLbqBdGXFORIu90yuhXEVYT9BTdBJfTT9f3qm0AI06AL5oHFMpSSY7G4x11
WsiOO49Qh7zd9n3Di8GSz3M8Loqk73IGKcZe7YaQuLfgMo9W8FSX7fK/10DXhBemtfJo3y1dMmWp
t2PFGO/IgPYoSJg0DpSKOgiyXZ+MxfNMgOEMBR1AJ3STBJ38GwT9t6ku1lCkFkOElzHfWFqO2RxH
xdInAS1Oc99/5i1U29JixddsP91IzeM6qMdiqfF5VXxiqjsHwTaslBsaWyio5IKH8RIBunCivZrU
VxDtH6ZU19AyKW+uL71teYx9lBWDaiF90CYQSnvIw/JZIyx1brzWsWe7sIbGmbCMHNJiHm9x3HBo
gF/YkGSqX3Uv94K7oDWjECud2j8BGPsFLdZeQyx2MeGHwOcNIDJymiT3OZ93Zch8vq+g0LNx4Uyi
pDpiTqHBJYBSGUmElC9Aib80jl7xb8vvBw3yf7at56l6yeaqS8BvfBzD8r6S4vcmk/uGySMHfLZB
L1tUKrL4oe8BKHPTOHv0PCggXR/CcgKZUMyln9o0b+s2qSPoVxBn8vYlCyBq7zX5V+XjIsYLpu8K
TSAHfn1Iy1XcRGV2hYqJD5RHQuvJZV9IBgZftC4PLRGPVUa1+yplR53qOIOuXDorGajFfUyU5kgh
ytVMtEnSANrJQ3UKavemm/rX65Oy7AKTBRCcf8rLnKZNXLSmNrcDJDLFgBaKDuTpK4e4bQhjN1DI
UQUXfsmEy7B+IRdBFLqobVxobnAZ9U30LWKhU6hYtklRQKfn2MaTE59HaI2EK9cXyyEVGPGXSOk2
fem1CUX7ZDXVZ7cnKRpkIH8R1fm3bWYwnLF1aD1CwqOFWoXjfBkn6SfAlq6VW20WMCJkGAGQ5DHE
eW9O5Y5wqCk5hVwxr2WDmjBIHaPndxjdNlGFvCMTfaaiPVeRs1Jwsfx2kxBwUc680GFuk2ou2CEi
SPih3LzG6mr7unHJJmEwZq2Y2iQsgv4iLn4bOXLlMmFbmMuGerMzwUZWq1SlLe69GT2kERjW4gvH
zpxSct60bUwiQFpVPgFZZZtkLVpBzhOPBbuL6nhYq5vb5mB4VwiYVkm8qExQEUiasL6vYgjId45K
V4KqzQDm1lxciXIa3Hcmy2Ou2IMz9tt8yoTmlVMIuuSRtYmDy/Nd5KcuFOCL+WXT0ptQvE6PE6DZ
HFUNDxJZ9TBk+0JGK1vHsiomEi8dM7AElChqMCEhxDWzbJ87qyHTYlQTiJcF09AB6NMleOaZv1Wi
x6ncdov3a9CL+HR9eRg2+TupvUlyJ1jjuX1zCWgVfwAiW+whCvLdacHS7+n7sZ0OYSo/VmTjOeYZ
G7Xn5eT1aAVMyrQ7uSH/LjP18/pUbMYwDgAus1j14LlPIDV9iJk8Aa+4LTc2MXacg9RNQmcmadsc
vRdQq9gH4D1N6mnZ6GAm0K6NYhBLTE0DIIwDMZzp3HXLys3EkoOZIDtoKImGEaz5tKB66Lq6Oeo6
gi54JOIDpXTcFynmEbVjt7JelrPY7FbwA5llZQW/4I2HYh920DDrYMdlcWiHbc0qronuq7oyn7SD
7JVN1QlUCXwXF/mLJsO+qpS7gwjjbezor9c3l8UXTawfan1+nqU1qrxd9BttEpCjkpB9CkKysmSW
3Wui/LTk6UzQNpJkXqNPWST/ZAVq1dd/ve3jl1m9OeLQV+dAaX6USe8Cpi8UbU+yh4Do9a/b1uYy
6puvL6SuRt2jAu5BMwuXoZtGFD/7Sm2rJf4PGR7yFlZOqkpqlfcPyNzDfaT9YaUaZ/vxRkbHm3TS
6FSVyFuCQw8VoSaQHx2xBpi3eYKRVC+ZDAo/vny+l6cxrL4XOflQxbF7UTnduEDG2dzqoYWGeCMT
CmlywYaHempXKj+WjWOi+DxJIkfnCHxy6EtgCJ2nOJX6dH3f2D5+iVdv9k3f6ZTVkDFPoAMPNaxm
QeOMQivJtq8bKSMv3KYJStTdplj8RRJwI9ptXG+uyWRXQ/Ormqa5SSK2uCeSesApxs1atc2yI03u
utzRIYMKKh4WRmfHKn4peTYPudd9vr4wlwV458j/B8l/s+xzW2qvQKNXIsMOBZ4sYVScZjT0Qi32
eWrClcZV2zSM4xiQ3LiPQ5w6RIlf3SDPAhj42PNX4qXt84bf9lkHdi+GSmHhQZ5v+l4Grx1UPa8v
kcVrTQxalqsldAJE+7GPXpWa7tGQ/7nR7k2z9VD+VyV7Y4UyxyZyhbqUpYYzaapPzB/uwlqXu9xT
t3U4ngOxRhthsbgJRksbzUWT51XSjgAB0+imo32xY3nxCxQYD95YbDtmTExaPNCSchGKpFEgptgV
kDzG2+6Yrt2+bfMwXJpNEagKu6hKYhkLnPbjTycuPgBs+oe1XjJotRL1LHvLxKbh5Y1pxvwqEVV/
dvz0Vo/ZA8u8lbhnm8Zl2Dem77JFzJRcXoxJcxy4fBLFcEITyjcPkuyM05Vj2bKJTUxaN3A2cKjq
oLrXF7cqzUZAgbrs1iflS9psTVxNGFoBaeKp1anELSVfHnLddOiBLIY/1z3RVjU2IWgS1WjIRlOZ
QMTqMaCqPfQwxFQVt11bvyhvOUOb8aaV3okNaiV02QxkHNru7Li4S/AmqUR8AyG0V2CtbyBh9ty4
87Fh2crcbNvMOLdHtBhyp8yzREfzlz4ozrjivQxAvF5fuvc/T0wc2ijCQKErrEkYuL/14n0L/fpj
7zortwrb543TOx9U4bsdAvBcpV9BXPg5QpoPDe+VWGL7vOHrfUmjKJirJomr8VUv9Af36j0kz1fS
vvdzD2LCzTwVe4PsZJOMTfZcOMu96ts1aK7t25cpvfFvr4G4Zt3UTSJSzn7SyXM+66Do/2wz62XU
N18P1FLnfRSjzCMuIKBYuul0CoopRH9cWfT10/VhLJMwCbGWotK+Tkl1YWD6zp36p6jTlfhn+7Sx
PrNPW5aOU5XoEHRqnp+X59gHInfbDzfWJ48GN1V9xJNSQsu3dllwgtLR2jX9/dBATKBJGDkKyjCy
Trqxc88l2N7PbQ3Z1TLynQNZAiBiQ68+Xp/Kv3zjf1M1YlJiQdm0zBSKwkkuovIJr63pQ17N4uhx
Pz6MI6AmKHZH+0Do7gR4U32gYT0+ZHLepoFAmJHExcHIfYeIC95Mkp1gKthPeiNtEzHhhqzJeZeH
cMLCcdpdM1VoXvFOIkAfKHUf5sFZWUfLhjNpAhXEUSSB1kiiAZDfFc3k7OZL68J1K71/zhITalgV
AqJGUSmSeQw/p3N0CkBGKmtxSBleMjeNYWLmpFRQO8rhMjSmr1JDMRjJzlQD/b9Af/v6GLatbQT0
qHD1KHkA4me3/ZoJ9xH6gQlL8/0UTs9Z26ycGxZjmFR+iqSBOw9znUwRtK1L3HZ247oxLjHkPY8x
ju4xi+qGNEIky1DdqSznYKaP7irwCl1fJNuvN87seY7CIa1xq0yXSp0bMpOzH+fjigksXzdxTXPa
CAp69yLxSeehblb/5MHaO7JlZUxQ07JUFA37WZnMzhJBTWDc8Wz4AQ6qj5tWxoQ1hb7XDVWNSkcE
Pppd78lqX6fRGtrO4mQmwxt43RxvylDGb1owfqEe9KNzmlvQXNU7QdWmNyxiwph6wDcozbhIIlUO
/gH193yB2N1Yf922RBezvzm686gcZ79ya0AG8xeeDocGcNSVrWNbICNSl+MSlpoOdQKW1+MgiqeZ
LU8MDI07Mq9htm1j0P/+fmiziLmOaJ2wmZ0yxg5BEZ+hvfuYu8umaz0x5VjDqLhc8Pw6qcL6Kc8k
1ec+C5f5kwTNSvplmx0MJ/aVdkcC1FeSj4Mb7LI6duVHHYXVWlHR4semCGUlwLPny7BM6iGOD91Q
36k5z1fOgks8fifEmTga8IEBnTOpOmkGvHQ7Dg4AWYnpkQ8i3ilkBvuKO3LPKt9Z2VuW6ZgQmjz3
cJTJogaDVxh805k/33FnUSsAF9t8Lk9Tb7yCUZ7XqnXqZMCrx0jTr6qpbtXsHMamSIqhuG+g7bxt
Jia8fSBL6Bc+zriKBN6FfnrHFhaeNm2r/wHsqiF0BtkDqx2r7EyoXx1UFfgrZrcYwQThtR0NIUvc
oJ7JSn1wWVEc1NyvkQxYTgcTeAf1IG8IClTrekaeMl59CCEAtGsr73B9bd5/ZwSv1n+NLBBF5zAi
yJspwD8ptqerPvVzf2qbi76pOE8lfyDgl7g+nG06RjTE6qD0UaP20dXBaz1yNGD5xQ7MjitJjO37
RiSEBHjnhFLgVTmS5RGSD91d3Qhv30E/89f1KVjcwkROASbf1WQIqyQrqruOii8AMD0Sor65HuqR
mf5cZ2uSXrahjLu2Br5sEkLXiTPLr3ypbyGLsiv8+iF0pxe/F3s8s52vz8qyi02YVDb5qovT2nnM
HDZBqGgUHTgh0Ca/ss9sU7kY7E0wqWqUDaCmVifQXTwCMnnWLXlKVXfMKufeC4IjLkwrgCPbVIwt
PTcdC0gKA5U8/co4e2BiWHuws+wvE8wEQXWKik1cJUvd/SqK8pan3XOBKWyzgrF9lcLrbCBafF7k
hbNbeM92AP7Na9mabWmMLDzEquBVilUJieil6Ur7ZIeF79qVWGhbHuMAd0hBCh1iebq2/dXGaEaM
L/eUco2my/J9Eys1iTGfvRIFYD+qT2wOdwuoqHai839cX39LImWCpdhMWykXfD+k6qUR/gNtptd2
oLcXnb5tR51vOHXrLlOe5XmZiJHhYY1U5SHWG1spickbh9qiRN92jnQTuoV7Z2xGiHB0a2BB2/pf
/v/Gi2MwBHZ1Fxf/ik8IPicSKjBY5BvvoCbb2+gWWSk5L5MilmCTF266w2PYWrpk+/XG4dOqmDru
gBgEgeVDBrWDXVjg0jKFq3wYFv8yMcFBlrU6nGBbRqBKEgr5tefByg3X9usN31VK6qZq5zJpSjdD
f0pZ7x29TEg2aL5yCNiGMN2XUdeLChTRnMGdngacB8emCtXzOLlrqG/LECaorAHP/lz7Ghb2+ulI
FxkfOdX9bQ9yvMN1J7YYwUSW0QVkNr0rcKEuW1/tK9pEIEmoapCrXB/g4qnvJPomuqxiMmuRgRWJ
0sFyiPxwPk6BCD5OGjxsAe36vaiQim8b7BKq3ricF0V8UdGIK0uTPoYEMoO83reiug+m6hktDSuR
z7ZoF3u9GaYJxNjHk8qT1m0+oRLxtxvclRnYPn35/5tPXzrsUXfvyiQbcwUShoyCgLJfa8S0bSjD
qbXIpRMq7NmhYX8U7Y65z+4qMm4M1ybEDGLODAI2uJlQX957YH3eQQdm7WHWtpMMnyYoiNMGgpBJ
kKNCDaXiW1TG7scyPS8Q+Bmj7nB9E9lMYDg2ZDelaifc3tE28qcu0hFEwkW+Ld8yQWWtW7ZRGwUl
AMyo6C36a8FWm0Qs1jWxZHPmVzNt/BIo0f7oU/8u9fg3Va49XFvWxUSPRWNEh7ZhJcB9iBEaAni4
GZKNq25Cx4IA0GvGB5wGAdorHCbIkdXZGrutbWkMj03rPsqoomWCGv1r3ImXqEy/9lX0tGnLUMNr
Z5kVcQFKjoSGeb8v0zY/DAE4qrZ93fBagJZFOBc4BjTUaV7mxSdfoEq2TfubUCONZoEQGW78NXAC
jXoM63j8yLUc5o0/3vBaFwWcqR8B6nYJA7B7eGxHvfZKZrOq4akCTQzoHMHCtCP5ioaP21AEn8hA
jtfX3fJ5EzemXRSaa/BfJq0o613Rg/cmzH6EZbat1GKyn3WgIx0QhIsE9/Bqvm/QSRTfI/7rNcUv
i8eapGax50zAyEzIb/2QH+puDvZg81wL9rblMQ7bSS4Ng54nQpmfhgcBlOyNYulv0nd/t63/ZeA3
Z2HdsgpKUlOZDPFy6tMl3HkTeepRQdj2fcNrR+hTNflC4LVT5x591/OOJZX+QQko0l4fwmYBw3VD
3gVBEGa4I1XgIdpxlgd/UH4uhv227xvO6wjmhQB6lUk3uz6yHbwMLmybIA0xAWSiD/zO73A9Ckv+
0V2al1aOeBOcbpo2f6lZ9fH6HCzoGGKiyJTGA2re9ch5hni/VN1RddFP1VUnkFlnO9fp7uts+hlx
1u0g1XFzfVTL7jXhZErGSwjZuDrpU+Ie/KzxDh14IwBc08GKcS6O8E7qayLJtFoaml9yOZIFSNz7
ewAbjg7lTy1Iwq7PwjbEJVd64yLRqCpwqXqwP9qJnsE3DbUgkvOzzrLgeUZp53R9HNtqXcZ/M470
57zzC9Ra3Ap3TXfqxn0fjgzv0DTi08pRYRvE8PcgnCFB4Td4E6Dda0a6vxwPrDpgX67PweKLJpQs
Qn6UtzmuOiC2Hw9tP+Z7aONt/fGGpxdVPOJkg7En4iw3KRnJ3TA2KM+nck223GZsw9m9gQbFXA1A
QLr5TczCb3HpfMhF+CQDd+1ItS2ScVxzGmUcK1MmvPAzmLdeom+xE2cv121gqWwS48TOSFq1Kujq
pOXjK4sJuN4oLe77vkLDg1gUqtutPleBXtPrfndPxczEjwWzLsbCA+4eVOb8CVzH+UdAtMsDZati
EO+aBUNc5vrGNzpwM1cVOL5QxwPvX589BtF4AK0dBGnVipvbZmG4uVpKJwsBv0qQwupDEfj1beCy
7BA2q/0P7xoeszA83OvAUFkBU52kQyT3kRjr/VxAAvG63W0TMFybgfoCCCPED8g45fs6mH+oXgiw
8Y1frw9g+/mX/78xgqjnisXpAiPEqtg7IVgE0YKy6V0ai2M4N0G/T1mHQ5FkPBr2uQY1rZ+mr1ma
A1rpeiv5yMWa/3NeYBTDvzugtX1RaBSEWXpso+bget2DKJdyN9bsGLVrtJi2tTJ8fJ7dWNOIFIlX
tPC93G/2M8mm03VL/Etf35uG4eMFlAKjLgDAWQIOB8HIo6bdPnefRficgR3BaX4WagLnA7ufPH1D
xk9L4e+H7Esjy5t60vuiHc6zvwUNETMTcxR1ZOligktrP1TRHcuj6kOfsX5lrhbXN3m6ZgjRNT3B
E3nM41OJnvmYTvdBOdygkftwfTktxjKRRqOWISm8Ao1DqeyCfRu2JNgvfudt4rSKmQmp4Z0qGq/B
K3XqN4coFKfcW4NfWja0Cb/Ml2khTgjAV1aghgUKTCgM5cU5CGN3EjtF1XByqFrmY7V4A083rpgR
a7IllHNd4pjkbnhbZO6Dy+qVF9N3jy/spouR3kQZDWKX0HG7KhlTUoLTMR8OrQchHlq57ZENId/r
LuP7ZvTYeZv5jchDvb6byhzm1zPLQUlNpvtpidMV1IJtcxkRx4n8IhqKBmVyyLhATo6Lo69kvqUq
gtUy4kzdgu+hxQU0mfv6tmYMPHnNKuWR7acbUUbFC+hQZpR6+3L2bmIeLbsJwj7HTctuYtiyuUF3
hkQaVEh967vTzUjWrs2WH25CzAInigqvxQ/vvPJ3D6h57a4moZZ4ZALMXFqhdFlL/OyQgxu0u5Nh
fg6n4rHYRkCEcGF4FwGpJjSMyhIkBnm25yJTe3DeDLcMoJ1P2xb/snJvvIwMdeABQ1gm4OPmr0uH
N9gdqJuG5bDt+4ZPhW7qKT9P86R2HC72au56siNBSrKVbMcS9yLDrWKv1mEflEUSZ+mDDLInp68f
GlqdITt8WvTWyG34F6jRcbJC9SLBJaw+lelY7zKID6+s0sWg7xzjJg2oGElJcN24JIQSlQs/v2NR
+TcX05YnOtxWDMRU1kxjwKMoTzJgCKknf2vOxQ7vXStn8z+y+HcmYMKk8gwQziqCD8dzvveDSe/S
BnlVr5KFpd8v+ObRqb5ACPQwL9FD49K9P7p/a1p9vr7NLM5oIqkiSJKxqmtLEA0H8Q+3hFrzIc4D
70OxjPG3NJRjsS2Mm6gqDbEpjm8WyUK7EaIJA3sImyHa0pkLQxker4paOywL8oTTOKv3I3gRvy/V
vCq5blknE6cQUNYtxVTlSRo1fN8G/W/05HyIZfaTh9HKwX0JHe/sBROrEIEzeeIjy5MAwmU3QQhk
vuPVv68b2uIpJiyMT2heWQJWJFM/vEjB7+YyAOGst7L+lvUxJV9F2MhpoDQHN14E/nrn3g39p7rw
9oO/Vom2zcAIWLThgPjFqHTruTxNClW3qfB/xekalYLt+0akCvCWKdgISLgDIRfQZrnPcsIbSa+i
levf+00m2KRGOlAsoYY4gYNaOnP9Iw2Im/R8XH5HaaiOzehkZ/QxgMA+beNmH3qa7gfaojdurjYp
88bMxJfSUeX12OS4Iy7hF4emzx2ttvm3iaIT3hwPYYi7eTU5cieVN55i3DSO17fvJeC+4xsm1VjV
tuBoaGEc0eNtQNL2Nxf5zyq/gJaDL3oJH7qGfJ+r6vX6eJbN8D/oOa3mOXVw4fC7IPUOU+Op4jVF
5S88tqrX4cowFpc3ycY0RRXRGWcsWiq/LiWAMY3DN9GMwdiXQd+kKDX3ggy0vDnYSNjnpp/nXRDQ
frdtgYz8JJqZr4sa1QbWkuKkgdPcMxH+0m24Bk2yhBRT6DV2uwZwDzRpXkKKO3YfScd2ZcyeUzSZ
bJyF4fNIsqYxDpw8kVMMHjDRncKYfxgI+bhtlQyPH7UPbJhEFifz4A6No38gxHETROVKDmfZpSby
DGRaeDuDQFEyLjo6XwRGD3RM3SNXfXm6PgOLFUz4GQlcHYFzNk/Qe3OaGnX0Cu+bCMGrmrrbro8m
Z1e0QHOtmReeBKN/8qR/dpaViGv78YYHeCnYyDM8PiXLRUUddI67vArOGlkWGB82jmE4Anrp6qHK
Qe4AYrDl0A9DtA/Hie9yh7f7tAzWJJYt13oTiRb3unWiKnUeZx90clN5YSDxgvYUhKx+juJggBgh
2hKWxd9UZo+ZSVoJ1FXQwwOdxyoIX8Du9yRZ+3x9V1ninm/4RVkKKkJ/ch6VKrJD24rxIHO5Uk6z
WN1EpMXdyELKsUURSr/WfdYAECifoKf0Kpp4xbEtEzAhaV4DatvW65xH0Pinu7Sj7q7u3TViTdvX
L3e2N5E7i0g5dbNwHqPWd0+VGPojcpN+JVezRA2T7SzoRi8N1JQlnqCnulVq18fq09LqlbPacrM0
mc7KxQvLNuuyJMi6u86DTFspz7XvvEzMfR3pWg3XtkiX/79ZJL9uPa6ozhKqCfSMejIe4iCeVhbJ
9nXDrWXdLjVxMYlBNtV+JF1z4OuvrravG7msv3QVrtowcLzM+ZcSENYDqO3TFXyezcDGqVZ0rUsK
VTgQxsuDAzbSU1M282GcyYr72jzMcF8exdEAhZ30seTNkyPGe7RGHQHfKHaKrL3GWHaRCULLFjQh
sixzHke3/ALltodYNzeyQfFviJ+dptv2nmHi0aZxoeGkZJY4Ib1pvOqL38/3XNTTTmRpf8ji/HVT
yDORaXHDC3HBciRa6+U4el5/I5hLVjIB22pdLPXGGZhXx4Gv8XXe/hyC33P+k7qP7hAfhvTvtt9/
2WxvRnDcMc86F9kksuAHHziaPFhrMrBdjExoWqOi2g1dJ0M/VxodcY1kR5cAWlqjdHdXOt0AUApp
n7qKqb0XieIYRvDHUbXdedPkTHQHasptCPp4UBm0bnWbFnFw42ZdcLj+dYs/mjAOENOXMamY8zjV
kFquOHSwgZ/VByAv5M31ISwBxaRuGzzuZdnMs2Rush4rU6iTN6F6dP3rFn834XdzCGmfGXVOIITi
OyWG8ZBN9NEt5D2Ph5VFss3ACFqOi+3b+nGWxCTHW5+qu33agDHx+gwsJjCFWkPBK80dHwauMlxO
nxt/3PvLWkO/5bebIDw26mjSrsuhDC3qHR/oFy9rV6pClrzPBOAR4JmYU+LbU1Dc6EB/w3M6igVA
ARWRfh0C5z6KB7GyTBZDm2C8UYdZ6ccjT4BjqnYjwuwB1dX24BSqu9eogW30NyNcQaDbmUq/40k0
u+M+AAnF3o/J5+u2tlnjsgfeRKqyDCtOR8ETUI+HO6fpl/040LWs2LKTTFI3SMJDInXCEg2D+ETm
8QvFeaT8YOU6Yfu8kXdwyerWryrnsU8hCu+7TX3PeMYechW3K5Ua2xBG8hGDA1DXRPFEMKj/enmi
8uEBnTQryYFtwxqOLJFZ0obEyO3r5a9w5NP/5exKliTFleAPPcxAYr2SW1Vl0fsy3RdserobBAIh
xCL4+uc5p2pNKTHjVGZ1EKmQIhQKebjTyvvJg+DcrPPb0uvf03XeiBmWmZjgNXAgJHPtEScbIEKW
TnUBaT5x1aX+cn8nWabi3k7bFzsJwpVJOHBevKGBPlau/5ivE/hIKfsYyfahlu2lmMuNpM2ya00q
NDJ6S5VzkmRlCPGpanqIvWTDq21D38z3Yho1LbpK4JX7JpL819rm0XkAr+eeDsc4MRFrDYunuS6X
JItarz10eEQ/Tg0v0vsrYFthwx0AxPElXlCd7MY1H9fR1zzm58pddz50mqRnDbRce7ebnQxPLNFn
htvzO2hXO1vAcks8NVU2FzZH8eo5eSaSYj1AsA4NA/Eoju4iFwhjb7UV2xbYyMdjaBo1Tod8fAmb
/pFWguG+6GwRhL0+OjA/f26fcY0Kxkd4WdNDrumA25Y+i4Rv9sy8vsbxf96xG8/tV66SrEGPZoT2
UjnqTK5bKqGvO3FsYkemkJLex3MTsq/4oWNTqgV76Bx9LPh0YCoGIJxsRNbXs/DYfDYPK6Ko8vAp
RZanG4BoKt1s6NShcfLL6Dg/7zuFbUbG6SldVfVqoTG6x/AY1Ufxk1ySt2FLllR545mV7mV1t1b/
9S0MhMSfqz/rpcDL2ppnJXZAzdjHnJVN6hHxlOutUq/FbqbcaQhqbBD1OnEGyogDfDJMIa59oUt7
LvPyHcA5W9I4tskYlgPXWsv0uORZNMpzW1RHIde/YhZn7RTuK8qi7v6nwUQrh6RyaZLlXfTsVepM
5vwCNPXn+4tv8RZT/3RondJpwiqBQF3t9WkFWJI6yKRkZTpO1N/YYjafN+JuksxVXxIvycC/OxxE
1P+Kxbx1H7INbiQgFMV8b4ymOMtJGYZHr6Q6T7u2E1/2mcjIQLzeV6UAFimrazyn5X2RP6yNDM6u
p/jGqWfbsUbEJbj/sH4Ik6zjyZukYCcu2zaVfv7ulhkwRd/fn4rFVCY0cAnYukx8zDMlPcix5a1f
LKdW9aLYmIhlO5nowCrpQK+R6yRbh1BC9KB2zxpPX6kupvCybw43G75IPyKSj9wHC0VWjPpD77h/
LX6wkTRZ/NkE783rVC8VWnwyPGo+5JH/QwB2troKDHE7/c0U64QsTJMXU59kDELA1JMqBVVgOiNe
bKQ4tiW+/f+FedYVnKu0E1iBsm8OfceLrAu8rYd52/oajgz4TVtPVYXw7d5Y4EBrIqqUswaAXRpJ
NW+kmLYj6fb5F5MomVRiAtt6FntdCOhn9JjQBacQeYKuxnlN1EM4bp1ItikZ4SMPPejZdhTVR1rV
9DpJNw5R+u3y8smvIy/YqADbPmNEEe1wSCqMMQJt3b27RZTUabx3kq8f9rmFEUKQswHaGGFjFchr
U49BzURN/RbuyhKgTClHn+aNFijUwkjNodLRX2QtPt6SrLWa35TNLpWRODZFHeOeeWPZS6Qit3Mv
heJmSFLoZ0Wf7hvJtq+MtW58iFuEM1KdyeU/8z483EoUaezx51rOPwJRXWTXbsQpSxkyNinRcjSS
uLxv4oxo9laCXHSC0KzTlUf0rX32+uG4Vs2/KEWGzBGvxhvftQQxE8Sm9Apgjqphw0n8qHISpkGJ
A2Xpz2jTeXffjpYgYwLZwiQZVIf1y+JehaDoWS/om1PH+4NbJmCC2BLoSFIXaNSsluGHdSQfAZtD
A1ao5LEP/I/7PmKcIv5EtAakIc4i4LzOAzCvKV2YPuuekYtqXbJRb7NZ6jbJF5EMpJaEKH+8bYIR
RQUp5fRzdXz57f40bMMbgRKq5VBQLrooCwFtSNv2i066jXdPS8AyIV4x6JhI6fRR1lZNl85UvlsK
8izrbt8+NTFeIVqhBhD4RdlcBk8goL86CPGtiD4kjdo4z23WMdw9jErg0ysSZyOYgb5TMXrvWL5s
IcgswcQkCwyJn6y6xgRYot7XbnLpmvw36cSHG/LYFcDDzXrnRIzgvlYT6fIcnwoZTtq8bK5F1Xgb
h61loU0U10z9kpRVGGUy8HmHhypokKWAGgQflQz4LmqpGE+nfzoCZ6hULPkYZTW4LN6vuecduIO7
5i4/MAFd8cplstLpFpDiBqRxOh2LrjzdH/wWE/6LFotN9NZay7HJ4yrMEiQ9x6D0LhURP5t2OIOL
8qSmLZpO20Lc/v8iVlSi7Psw6sIsdiG1zkP0B7robk5wBdg3kZufvPhAwMqpBtEuPlC5H6OhnQCA
Kn4sS3mYI3oRAdq173/I4ngmDVo9QrDdH8Mgq0FQmCX1UH1wZSs2HlltdjLcOnBHQoZaRJlqqmpI
/UA131jiip9oJhvEzikY+doYu0qDyi3IfO4UxxsG5wyW3C2ehdcbwOEOhkfX+VDqeJZRNhXR1WfV
73KMDxDPfS+88EOkabbW9HM4Tj+l7n7eX5Rbge2VbWyCjsdJkAKw7yDrJETW8lH4acnUeFwjfz10
rudfvXrGg3jh81PL53Jj01nCpIlD5qTsIesawXt0FX0ce7oc62VVQ6rj0X108/pnpzx9Qn8XsPD3
Z2rZfiYkReSA8YOHNshC3lYKynjAKYa5H2zJzFg2oAmUQ0vvSoLYDbKWruOHciDOjyQo67RoY7ox
BZvVjLyBFZ6Lze2HGZ4ghhPwWQ/J0Lxd/OhMJZpV/Xx45DzadwL8BzI3FN4yrUOQTS34MHVwwB3l
bTHua26JTdY2ju586aGTO3PVMp4CstBHFczd8f5iW9JFU8a5rtcBnUoLFvtzsYCKZnZKAPLi5n2Q
7KLght6qEXAmh4aybvwgQ2/FkAZxpM7rIr1DHQNQcH8Wli1rouOKvu36ycOWmnUznIlHvHMCDv+N
3WTbsEa0YRPziVMliMeO8wnd+VmxkIvI3X0/3oTIjcnKi7pEuFdh7aZdyWXqcDfctztNcFwvh7Kb
xBpkhXLcY0l8+pjMc3McaD5tfMJifZOxLZBaLCzUATAuKFs5SupDVyzuxg615A8mgo0TaFlolweZ
BJrzJt7ltk6bDnTMblUMICw3im//6pi9EuFNkc6lnXqBpht8iLoHr+T1w6raz0VRFghN1Sen4BfW
LSC7HcPUD9UlAKYUSLqzF03XqS8/NKATbTfZpy2bjtI/s41iDfAU1gYkK3XpXBxHNI88noJUNkpv
1DNtnzAcMyI1G0hOSLYM3S/i+2/zSbzVcpfCbRxTIweo1BB2XrySzPXZ/G2OuPqqm2n6scvlTXlP
4NHBcQu5qkwXnXNogO1Np1ludfxZNp0JeINYlOsFjeNn4bAOALxHHwZR/or7pk1zt/8nWraQdRbf
MSFvtF/jxp2ln1EG/QBQpD6F7bqvzmCi3ByChzwnKINscJryDOpY/pD09XS+vwCW3WPyrwGAlnvg
zsYxjkXgE0q99fx7bNvv94e3Geb22RfZ9hgE2D6hCLLcdX71VfWtJsHH+0Pbfvntky+GzkswMPQc
v5zE4jNZIKzmgWd18nbW4f6D/1rzsu1KRjLd+t6hLEt2bZOWnu7/epthDK/leTlHld+RDEpOY1r3
/pDWhP+6P7h3G+WVIEgMpyW6RZ8jy70MmO3pGAu8CLH6qNCZ5A9ovZEEZHXheZ3E12WKzovmUO/j
W5mnJRkxgWHTRFZgrYWPp03+vodkLtRfforWTxMA6tL7M7QsvgkP60ZczcGbBsScn8wpdJnnQxgw
ls4d3SoJWFbIRIkF8dCBG2Xys0gN7YX2YCakiBwbp61tAreQ9WL3rhJtaSqZfWBTvJ+U8WcnWv9B
vf3DPvsYqXPPRJyg/O1lIM6cv7kEq0AiFn9v/XhLaM5mn9vMXsygJ3HYI+MhGXPdY9jW7oHDRzbM
Y9lDJiRMDDNz86KlWb+2j204plXvoU6MjiLH5fteI/5tIH4xAXT0CA+oWy9zAVFBLfpaus7nNdl6
U7HZx/BwMs1VXsgZmGHcXE7D2M6XYhz29QbG/yFpkwlLFh9GiSGOnTa6/buqug3D2H65kSkLoAPQ
qyk9VC6CX4DKfWjEVne2ZWgTt9uSOerQyEBQmEd3tsecX9241fRkcSkTuhb3/QQWt4VkdG7lkTGl
juCxoxdWyp0PiyZ6DW2sRSXrgmYJbd9VMvw+VcPX+x5rs4zhsR0FD9A0zCQTSnM8KkrwMWt3PN8f
3eJPruGsC5rx+iTmJAviovncNUV0WpxgfPZBxXzGA+bv+5+xTeL2/xcutUoeLZUYCaCWffzYKuql
Xbx5CbKNbiTTWs6KN6uHoDZwKNMsN77YodqwkG1ww119ulBZSYkDGWW1UzJO3VmH7a99djHO48Xt
xVS4GFwVApo9/vg46eXLvrENby071kA2cIC3Jsw/5Ymr0qBI9lUxIxOphnsyKCDG2215okEaL8Hv
dhJbZPOv78rIBEJNQ9KEa0XcbIlk/DhQ8T2Ik/HULpIdXLb1lvZ6XIhMKFShClaUXudmQQs4FKNn
f/RPbVnvuvj75sWfqrVoSAyQLHQXVAou+0dZkw2yjNcrYKgTv/Qn8j/aLKTvwlBcJxDap7RjB+K2
LP1fOYhqrmSAboHcGw5emARpwLe42193Bd+sBORt6Aa1X6prW0fr0RVOhU68fIsb9fVLmW8WJhM3
aXgdLOPVGyhNS+7Hl3apvVPU9O5DFDvNB+1Gelee6JtlB7okEwTasTiL8vK3nDn9A4R0yuMs6y26
VJu1bv9/EfO064+Tk3jjFYjpsU4DysYfIah+fuxxb9+sIKCwH89N46orDoc4FZ7TpSRfttLQ1z3Q
N5nbw7Bxplqs/ZUkN6kQR1T9FYwyzoXGpTyCcSLceKS1rboRAR2BnrY1LuYrLiJddej8eb6U04TS
TzKLo5OI9auM5day29bEiIlV7HdYFOU9tWImx3IEdLMTW0p7lqmYVYUeFxyp18l7ItGbJXGPPKJv
Q1mmdAq/ozFp4zx6PWr5ZklhBr4rJAG+Mg06hUTn9/XGKRT/vr+rLMAM36wqhD0F3sfD8J2v0hUA
EN0EFzaPKfS/UsqHZxk8y+mhLKZHtY+A0DdrDe2yQqAjItM1WWfUkGnEnKusI70LZuATM8dhLCwg
NCGvfts10H/owZWRtnM+btQyLL5ittTVaFNxdUOnq2iKc0LCn6NL0oDIB96K9/eXxbJvzZpD2fQe
4IgK7tgkznrGa5GG8Hmh8617s+0DRpYT1bwZAfGbrnNJ3lZ8+BLm8u/7v91mHsPDa4BJhnZR09Xx
dFaDJvzQrv1ftNDXvC521Xx8s7RQyRWE+/4wXePZOwVL99wEyWHy+b6j3KwqzEHfsjaR0xWyBO8H
pt9z3W/UpS1Bw6wmNGh95QKki9eQ5D+7csgYR3wN9GOhm2vF2en+IljW1+w2mzx06QdqlShViY8o
MbMy3wjgtpFvy/7imONAPY5DXHpPTdK8LXJ9ok3yuO9HG46bQxSOt0vhPSVNxJFqBA9ruEXdaHlk
9s1KQp2otfRzDI5WIJ0mvPw0j/o4dDRN4jkdFTs7TncA3eK55lsIYJutjItK6PUgVp2K+jq6uMsp
GSfnijRbMnEWR/u36PdiJdYCRIIeSAoxunsCFfxRucmvlbnvYpJvNQnZZmA4Mx1dp8ujxH2C9OHH
xHc+39R17q/260/wvtkYzEQ4t+3guE+s6vI3JW3DQ9PKv9uWyeMiG3acIQiK+FpFFz6Oy8ZXLRMy
Cw90cFuxRnjt46p6QGvyEVRNn+9PyDb0H0m69z8I9YWVh+fjp9wLPw2UX0eQje3LX82CQ+XoJQjn
2H2ilf4RguANoiDZ0udbtVrLYpgtck7ehUVbwCzN4L0Xffe2qcs3bgNyR66PUME41bW+FKWIjvdt
Zcs7zEIEQggeFwgmNMxVtrrNu7zrCxT1Eqj5hBe/BfMU5Fn8pj6AruBCgHq+/2HbIt3+/8Jp+jwX
lcwD90n7zt/lsFzGZR9Xq+8a3p6APKmJawyNVps+9Wsv43z55/7PvoXA/xbyfbOZTvT+hATNd59q
wbM1oB8Ic76GebeBIrKcSmYzXU27uGAxdZ8mvzr3ukdgLx5UyfAuLjKwuG48YdlmYaTjbCZTG/SY
RdfNQOIW17ga014FG7N4fW2pWaPoJ+pEkNl1nxKwYPql+yhqbyOnfP0CTs0KhdtAoJt7MFDrfgny
81guqVg+VwD85wAx99XGMttmcFufF7uT5pUjke5jC/X1F8eLf8t53kjLXrc9NQneyU2cq2cwTtm0
J1lEh9IFPqQOT/c3qO2X3z774pcXy1gGPtq3r8Pk+AeHhN5pLVV13Df67asvRkfTQziPdUUgUOuW
KaRAygP3inFjdJtpDMctSwKQNbDOT8mYfwtJ/YHq4SKiLcDq67GVmrzuYyxnTSfsnUFkUfNmGj46
oKcv86+4yZXsHzRWXO5b6XUvpolxWDcCzObTjN0TyvCxS4KnJRmeRp787brexzjmu7yYJoYXJ04H
gG84iisJQBrCQKFwgmpDcnIdr9lYEYu7mb1ZvNC+i5YQzIRfwtw9eYW8wnSiYsCugStt3CoQWJbe
7NGK45VVAhT716Sncdq38bd4Ug/drHcdN9Skb68YqIecosH1Op+7wxQnf9Oq2sLF2X68kYq3lYYA
weRUV0D6vPwvT6V6C+3xem5JzdasiIgmyTWGnjv1RFdxCNzpIJ350m21Ztxc978nGjW51IM4BI5Y
juuTqvvx6ClRPdZrvKWlYDON4dLaIXUOiYzqOo0VWob577WDRorL9MY1zvbrjfvz4K91xPKqvfak
aW7M9gVXabHy8ct9V7aNb7gysM5o/XfRU9kB9PFQ02A8hlOxxTBpW13Dg3VRqwQEdOKKt8LvpNKf
aRW86yDSpiP9sGsCZuc5d/KG4zVyfeIyCNOFTBBPxrPEvsGNTHuVYsK1oFmfonw9SV29j11nS+vD
EkTNRnMJAE+/hE57jb38Mw/cazMAoLaQ+E1fQl2Ob4kjWHaoydXuqjgWAk9kT+ifjX60fq2egr6K
SAp+sX1Pz9Qka88nhqgGvYJr3wZtmviFPndRsoWqsuxRsw9Oc8cFa1UEH2jEsyDid9Oov/YtsOG+
s3JBjxgk4hrgPf6MukB0IGre9axN/0PP3sXUj1faXgXxf/pt/UCYu3Now217It3c02N7nddufh5q
Pl/qQI4b297itmY3WzQElda4FV9brcT3RDTuVTngVmYpT0Kn4SlN6mTjW5bFNbvaKDgdhwRmehpB
1caFhviEXwa7brPU7GpbKFtAqRaU13hc03bwDqJy0xp/7+8ei2uZzOvV6i9D4gm8xPmInmkzaL9C
05yMOGepRJTeop22fei2UC/S0gjt0WPbKXGNEsYf8LIOqew8WL5VZNi6+FsyIZN9PVesrqSCqcLm
Z7KUaR+dJ/csdHUo1ASu1X08EdTscGPDhFfYAt+hTfuIj/TtOZz/CsGWVBY/7y+LbUsZTp0wmq+L
M1fXcO7eBUH5PnaCrahtWwnjPBZ14C154NRXPIs+kNI7sJD8tSY7j3uzva2OHMLzmJTXIWing+NU
4Kouc3G+bxiLX5vk5Q3RUdvxjl95xVSm9DQcQyizpKDY/a1ytlUvtNjI7G2jaNJI8jJhV1IN36KZ
P0RDeOlWteF1luU1m9pyV9OGrxG71t38G32Mn1Z00dw3kG1o41rcQaJodRhjV6zDu8hx6zRqwAN8
f3CL9c2OtqZiws/B+nb1Fv1LTD1EnMYLzog3oJXc9Z5ATS7y0q+8yIGMwlNXMRQ+RuYdvU6LDcPb
1vVmtRdRqBgaZykgh/PUBYD0tP0pouPJ5+NGJmezj+G2jJd+XQjcvUtSFG+nrjqzIE+Hbiif6dJt
uIBthQ3/BS0UD8t4Kq+Al3wZWwmB737YOm5sgxun8pjrwI/8rri2IBc5Om2ZkUJuAWNs5jFyadoW
foHWBe/JifoPZCYNWqwiBakmdijneAuKYVljs1+tpXMoHNRoryA95yiT5jem/hzKUyv/eN8NXv9C
ZNaHSmhbdaTlbjb2cX3Qju5Th7lv+so/3v/A66sQmeQ9M5IjqYN8RRdX2YTpLBZ9HUadf9o3/O2z
L7ygGfw89mcX6J6x86uTkoqOKbiIkt/7xjfcAHx4ExQqCxedNyizHLuoCpYH1oV6H0tnZJaJBHpf
6JjkS+aDnl8dBlcyfilEmzcb5SHLAph6XK0fxnPhtWs2BfyfkZZ/S72vqh7FhhMMIAvs41WtWaMk
fUpIMUFch+47uCKzriUHLy9rnaxZ1bb8RIaQHCgghg9lu26VAC22MWtabZeDSwwa02jwdxja5mgI
4NkmDP+2R/5b64jMclY7AVQTaW/NGNJeYCIrZLxiaY8aOlEPsevqwxoGXto7sTzOecfToa/D6zgS
PIkUdQR+6YCib2nXRjZLXm6DgMVItGbgtuurdJjL6alqkPXtG948q9dJsrhia1Z7ceU9zLXy/UMI
RYutTNWyVOblASlv4a5C66zyJwQqdL9dNZrKTvt+/i3MvwgjBelLNXGABDkEACTxv0sozG9Y3tKO
AeUAY3BPg/K8RgxxwSN+QJUzY350ulGeuLxEQR4QnE7VT3OUfyxqcIxXUP5wtm5FFruZBbfZ8aIO
QkhrNpThNB27pNAuhOI6Mm2YznKCxEaEBHlaUqsFPuR49TN0yR64DypdsrNVIoqNHCFZ1qFkAIhl
vF5/NyE5Me3/VnHw7v7KW37+fypW7sohPVDi5xeJPGsiejzWs/UjAefcYd8njLrVmE9t1+XdmvmT
Ws9+p7rzyIkDMpzl1/0vWBbZrF7VgyRCSnwhlwM/1Q7YSmowfW9sYJuJDOdwm7pLpN+sGUTAhnOV
9H7q97gQNZAh2DDR6+lUZJas5qkRRPFaZw4BPEOv/FxGJDiMYgS1yFaHgM1Kt/+/cPKFlgyPJc0N
nqTqg6LMexgAsNyV7UcmcZPr9A0uQxxEm0RkEi5/1L4aNuxj++mGE3ACyki1xnNGnLJ4P8yJuKAl
eAsGahvdyJSd1gUlDA+XTPba+YEaWf41VCih7NucRpYA1KLfECdeMlpE9IBF7g+JlFvkkJbfblas
nIr7ovXklIF83DujHBZC+MTb2peWrW/WlAp/paQtBywqB6DwhBJx9J7iOvFNhXGwT+w3MoX88pjO
HaQpx4z7uELg9bpPQ9nseh2PzEpSMZRKaIiiZbjLddCM12UGZ95SJrFZ//b/Fy5F/ZmHOZNDFs+i
ODNs/wev0VsUITbrG0fL3HkL+FpClcmQPtbt+gzNnKOz1BumsQSd0HAqhTfbYRU+ai91/nNm3aeg
9R+pr94k7Rbfte0Thmf5jY6mHHesbMRNOiz993O/gNTSOQ+z+/u+e9k+YbiXM62gRyWDytwO2NRo
ecMIANZD+FjLTTr+18uRkVlDWtq+CsCnjWlMfDkrWbcnEpbkcfJi/zlGzR7PF8z7VrnNPi0axPo/
N5YTAUSlw5VntOrKczkM8WXtWHTaZTOzaMUnDz0hJWxG19hLgUiHV5eg45B8iE8QjWs2Qt/rr0qR
ycnEk6HT60D7jIgqfgDLdpDyhsjLQsM+vR1ubbHvVTgy61lLKAom1qbP6nL6NefIZDG0CIeN/N6y
y8xaFm1rvNVGvswW7X/Mc1KkQikwxCf1dxG1G8tiiSamvt5QT8kEBLTK6qbrUjY59fkWGjdGv22d
V65jJiOTgJpb7jgTFgNNRs5QXHmxxmmi2RY3ue3nG/HEowuP4gY/PyJx9wZADeTxhb/VOPM6niQK
jFBCVe3oYpj7DOQ3n/HEdBVt9RYMpBcWVmewsJ1HPH0Eenh/30VskzHCSkS5WJMFULM2rv8BMQtI
uKJu56Ft1rUi1Y+hmkKZgQ/JeUCmWlz8Bu37u366SbdEHa/IQ8JkRir3b7UUS6oR6HcOblx0dYeG
uFunYNYNOXsuwzWs0qj2t2D0lk1qqgMupY6CeNYyo4pAZ60swro+kySu8cwXV/m6kU9aNpNJd7Qk
eCxb46TLRIwN2qOP5RCBQOTInKHN6rVPzoTHaP4qIgXmpSQ+3l8Z2+xum+1FugCye1HHuApleh6a
41L7vzXYZam/RWJjiVImEZI7jxUYqYcuW9sudebwHC3dT5rz54LkG0mDxS9MIqRIoOUjaX2BT0Bx
Vss3eVN+3Wcdw8MXrRfo0tRd5s7xR9AVfYBE4Q8mo13PKZEpEdh3UbxUfO6yuei+6ZjJ1HeAWN31
2802yI4qJwlC3WWjM5NT2dU6DcGccRZi3Zkmm1D+gbmTTGbaZGDsQ7/jAp4lGdEt0IRla/7Za+n9
rw5E/u9dIlud0D03ir+rmyI4abl822chI3DUELseueMJEMDTMk1Ud/IEUI2x3Hl6mp2VXbfEJGBU
ZCJgycMw0OaxCOJP+379zWwvPBdJi4JyW9BkSeKctVqPzsg/NG6xAbS1eJVJ20S4aKo8WtusCuPv
4CguUjmzD/d/uiUomC2UNRBnoIVZRObH5FPAwyvz2XUky3DIq/py/xuWBNlspBRgw0PHska66pbk
INrG/Yqee/8YReCfhhJbm4KzbvzCF28LG2vbr0awSPTou5yEPAsLkMs7aOhKnSEPUu0uW6e0bVJG
ClDGYslbkrQZyuQPBdUfonX9FjjFp4XJ8wAlb9z+Pt+3n2X9zaZKUhHILcSUZ4op79T2KIs7w7IP
JoDs68/NW+REVwqi35kj62dXgEQ5Kh6pV2wcCRY7mc2Ua7VCM33E8Br1gkMEWfhMqYacQZvfA5FQ
tmkcBuGbvN9ZbDc7KSEotlB0NKDM5Duf+gjtJjRxNspYln1ltjm6TTh6hVe0GXjL6hSPFk9RI59W
r90i0bB9wLjUB6hDa4hY4RgKQ/XeUUo9ytwNnkNVbdHl2XYT+XO90SS4FnnMREaBfT+qZKSPTLvr
vnPUZFfqimmd46Fqs2adPhaD92VwtiAhth9uepxwVxQG6ibTpGHZIqb8VGm6hXq2dN9EZoNjVQ+6
y7XqMlbxr8xbn0dV/pOv4i3gcH/XtwcbUCNUEvwXdQAF0vnLfee2rLjZ/BgzGjkLuO9QZ2HiaRlU
8mOCpMhbBXaijfTDYjiz8XGGGpQ7BTnI5EF99DUJJ+xdjlSKbOTLt0P6lbvjv3SDL44/ty8ICJti
kc0Cz+QOKz8WTf/ESA3xVO+ZT7Lc+JDlsPJuNnzxIYcnfCENPjRp4E8j3p8XlxzBdPZl1GTLBW3W
MlwwjlxI1gFnmfUsd1LUIlg6qS2GZdsMDOer+6lTBNW0rF7yPh28YEnLxgepdjt2RzVOwb6U4d9N
/sJSA4moYo5EXxR61uWV16PfnanbyL17ynDGHuxN09K1HP1c7iUapo/dtNUzaLGR2Y44q5jUVMxt
JqFhm/ZL8IYHawLG8fLtEO+D2mNN/9xKYp5c1QmcqQFpZ3VwPA+vHgDiDZ/uu7VlF5nNic3Ia1CY
IwPRap4OY70o0OQN9XHf6DfTvVhebBtwwS6EZ/XUyYuoBvEQqU39VdtvN9zMZ06QNINqszKXQNrF
QdWcJ8G9ZsONLSHP1PALlHDnVU5tlsRDkoaD8k8UhAsPHme/9tnH8GG/CDwOAu0m8wT/EVLPSUlQ
kH3h1Ow7HPx2JirH4OBOcR6DJaiPvjdUG3Bpm3GM1BWbMdGD27WZZm13Qj7GL1AX7Z+LvF027G9z
MMN3mySizay8Jgu64dED6ZL28x9KJ0dfNxvb//VZQO/jzw06JPPCHNwTsyksfjXjcvTW6UE5ciPL
eP3EgRTEn8OrqlO9hIxzljvjEUSpzyIEjTcaQlg//5MP4UaZzzYL41aKxuWwKHTXgGkPj1wyebgd
/VDq2Vjq1/0sNOFlo3TAj7TMTQap9A7vuc2y1OjCF1vaIhYrmeCDUhU8DOqVZQ54tS8gxF9P3kjX
Y6Td8pMYnfopCaCEsMflQvPVoJxmhn77tsAzKQiXqNM85SzZQnzbLHVboBfxbmqmvMczb5sVtAuu
IxflJQH2fpc/hKbG3RS3a4iXCMTqSv1iBFTqvfc9ruQhmZrHXdZJjIAkJ9zhxqVDwE7m9hjcsvm2
DYrTvtGNrEK3HA0PNSbAcb07JmGH3nQo/GzkEjYvMCLSyBIJodgRR6Wu3tBJn2pS/p30w9/7frwR
jYpClkPRzjwTzbVZoDDZ4LFpY2VtHmCEIdaubiTyrs4EQwNuSY9lFZ3BPoGjBs8DfrzxGcv2NOFj
4zJWSBu9KmtlqVIuhU49tUV29Hq0Ds12SYck/lhHYAQQHbS1AiWfOfgHgsX5XHjrrnttaArbReus
/8/ZlSzHjSvBL2IEQCwkr2Rv6qYkW/J+QdieGe77jq9/2T7JeGIzom8zCgeaWKpQqMrK7AdNk8ch
rx+E4EeoYx57YB7u2mIT44XUS1J3zpQ8FokzgKNLJmO+AxFVuYUTXVuj68a88Q8eoLulWobkMcqL
XVm0zC8rkgR65OVOL859MEFpoq2ESpcomfvkkYLXAN3WiUSbO7kPiypNLGqvchdK2VHyWIrlAfCh
dk8yhx/v2wLDypZumuuukNGjUONzLYaTAhPOfa7fRIlR4H0Vz1kELOroBSWkXYJ6abYw0ivuxxTU
zZxRliPoyB8Vy4+zRU+zXSNHFb/etTAmOswZ8sGxAUAEgk58Vl37VLDy2+2h177ciNIVhLfwYIHA
Yj65p3bhDw4bz3Zu/b49/Ap9jzRxYa3UauyiJnoc6fIjK69cZZEvup/18tlqmA/ARjDEdbDgr7d/
cW1ChpnVbG5qVVlWCKb73VR0D0zUQbSUG1Hdihs1QWK2NZF5dDF8Ndep38Xx6KcW2aJzWRvduCQb
9MuMMk1gAXFJXstlak+qTbZi6rXRjUsSpfOhSmzPCgUpPyR8flSDu7+96iuXmNniGJUgRo1m2wot
QaOgdjvvUGTpJ2HFs297U7eLBrUR8K7MwsSL2cMUFX0dR48FJ+q5d4oKwPWk3Ih3V7y0iVJeLGei
SyWixwSUJD4t52+8dv5Jm3FHB7nBZbRyRE1MWpzA5AoAwx+pLNMKtW2Xv/YOybQfa93cd5+ZmDQg
ekeXDpMVRpMepl2Mm0DtXN47Gwu1tg3Xyb25zqg1lh7WCIcpAukXJoROzSH6dPs4ra3Q9UffDj6P
NJq7wQqzNDpcjbiLow/OMGxEuiun1ZTtQwegAD4Fm9yhk9snzEGTtZV/G7TaEwctOg40ce5zRyZE
jbNO9siW495xhvY598b4OCXaOohx4PcFp2aTo1SDV/Z9Z4XlDCoJN+1mAKK2msXXdsK4k2PujYkV
N1aoM/SY6v6cZ+2xIs19QZ2JS1Nez9JiTL1QexJ8zeq5mNInnS73eWsTvkWmZZZjiYuTk+XMHPlf
4bVbyNIVT2HitWx77hLQhlrhgo4QQOfPCYU8Am/6S++WG75uZfVN0NYA+vNJRJMKs6x4yCJ5FLE+
LKC6v21mKzZswrW62GH9GDFcZnpAIRs8yyeLVVtwrbXR2d9GLOKiaJCU8MKmjdrdrLzWb0S8Nfqf
4sP/Z/SlMO5KnuNU2lAyBzLTPXSqBNFGts+9kxqI31aNP6qP1M38pda+N/5w2XAGkcJOOc+2+3HJ
foKPJhnvTSwYNyvz6gZZndILXbV87WP1gTH54/YerR0BwwB53ydqJkKFaVz1Z7fwemiBxP2pL+Ot
p+HKSTbBXGD64DLKYONUTASPw5rVij9bsszpK0AyQhxSNbb7u+ZjYrtq8FLThjEV5nP5YE3Wg067
R3fequOvLJcpaxc14OLS4MAJtZMfujgPXFF8B7T/v9tff32Uv3PoTHRX7YB3fLh+fSmh1pQWyXAa
cNX6yyS8gwPk5h4JxRSEiC4JUKnbSs38Kd6+87smBGIUvHNL0alw5gkkpV/a5RtYQnaKTQdrtHb1
BGIqEQO/Xe9mhNIFZPVEfszmQwFJv3Z5JPEPJqHTqEE4Phx0/9JBUHYAjzYfd7dXZsXaTUBaN9et
aLhUIW3IUbn564RIfOMSXTug1998Ew4kModI1ti6odTLJ+ZFrT9bwJTz6Wt6TUfensDayTHcVV64
UicK3F4QpnkZU/ep7EmYTVuAvfcxBtKEnakROZLc61ywi7QQ5Bgv6dw9RxAUHFMQ88eM7efB/XV7
Kmt7Ybgjt3IqQq3BC1Wq1EOcav1tGqMtnua13TA8kizGbihAoxDqodo1ZYSHXBYmBfum5i3ehpWf
MMFokwaMOLOkG1bu8DC58aVJCnGISnmehLLu80QmYEwQJAyzWLshRGv3Ud0suzwi+Y66akuycGUf
TCL+qEp6KwbZSDgSSJikrZf4/Sxebm/y2tPahIsJ3UMoj/QqdCPyjcakDGNL/Zc1tA1I7akdkKfN
CbyKJdpSeHvuI28LjrNylk1W/hw5mtmpiQpHe/xM7Q9iep2gbUCS8gNI2/dNSzZscm0BDcOHtARv
Y/CPhCCG6QLQaLfBwpA5vr2C709DmLAfaL97Vdx09sXtEQlUCYoQHjsyq/lpd/YpBWNnGt2X/RMm
4kdDvE5BO3oGV4jTf3WkRz500G//Gs81apbdUrT2XVk0YTZe2JaeijhvoUVuTb+yKD93TH+5vWDv
bwdU2f/2w9HUVqnOLftStVMLLYOJHXQKgrn7RjccsDcuEJtwmX1pWAzcKWkgDGYX+e726O+7FGHb
f3+7O7EMaLh+vkTTHKjF/W3r+Z/Bao+Ee/exPQgTWFQmWuohcuxLr6YzfORjN9GgT/hduTphsqcX
A5jCtPLsC2gWT0DLPCZL8RjpduPgrKyQCS7ylsZBJ5CUl3zwPk29OmAH9txLAeV0h/v22EQSjQXY
6lBIcS40Zh+QHHwVi3PXU1KYCKKalXmblqAOcvvSedZktkjQohN49D2x8HxjAu9HCcLEEUm6UNo6
HNYlmu+ABL/Eov9sufbh9ildG/769zeRTjVnLoDdSl505zzXfTL4yFXseBmdbo+/tseGBVvo9aMM
efCLx5yPI/OOrVbfbCFPqmg23qwrTsKUZYsdEJ7wStuXrKK279n2f9CI2Tiia2MbRgzxOzS5lvV8
Ac8iPHbcObsWgpcbe7tyowoTkUTyMpIJ+KIuAPH/7K9yJmMzfkoG63Ql3p1lfUogizUydqKe/fv2
jqztuBFNAS5d5DP0vS64M5IDr0CsDoLNDk3y8xYT0MpPmGCltLYZK6sZjrUtX8HR94MI8d3Jne+3
Z7CyKSZMKcrRg2d1g30Z5hGiQNNp0Xpjv1eOq4lQarSQi7eM9gXo7/kQTax6ivvC2dndHAdkxrm9
PYW1Fbr+/huz8/q5Q9UGm1AvUA5XmewgqAn5atdh1sZPrE3FsOwGwoRdJkuoaSQ1wOQitXZu77p7
0tbVruyg2nJ7Kmu7cf37m6nQLikAm2mWSx9T7pdJNPklQfPR7dHXFor9PTpAs6ldxcl8KSQI4UB5
3Z4YBOOuCDK+YYVrP2HYeM+dPp/iil0IiZ+GaTzXs73zlHy5bwbG28hrSWWDJ3S6iJF4Zy9expMt
yvRCO7VVDV+bgWHSxQh6IRAkTRdkIsQ5b7t4B64C7+zwVuxuz+L9PAQ3sUvU4zX3oFJ1AdFyMbbB
lWzZcdMgI78zzwqc7oius9s/9f6B4v+HY5octFt0xXLJynHw+egkSBJ6W7oqa6M7fx+oIiGy6RZM
JInAfkGcxgoyyy02vv19o8OK/D06AxdpGnHsBBnGatc5LTRbkqG9eJU37yrSb4Wu7+84NzmynHGK
WR6JCf4DAlK5TPkXtNroF7YM7Yb/WFuo69/f2DXp29xC7xq9ZMPCU78BUvOHtuW8UZP6g0/+/wwT
N9E/XgNKsmZy6MUunwqanaaqCuz861JV+7ztA2jk7QvyZSybfTvh510blYbajxLPz5ytR9LaHA3T
z5HK6hqoNV+WcplfAc72Ai6TreBhdYqG6Y82j1uWYHjFPpL5d1kAA8ZfiogGY9Xv3fgR/JkVWYLI
hYoN+eIs4tBVj/WdMHpuklW1iagBSZrmS1yw/IXott8DUD8+TA5TdMNBryyhSVnlLANxumKaLoVV
L6+Q/AG0MY6LL3f5AhNEtEDicYHWNZynGF+s1PoJAtW7wnduQogaGU+iLnGzlJMbsJEfdTle4BO2
bi4XdvLO+TbhQym0mhuQgUB6yqs+CAhD+P0g95rYzwj4fg5sSPwO4KLb67TiD0wwkXBygl5QCFHx
AoZSCFntlOVZO1m3zV3XJDdpoSiHRB7q9yNkC69VPxn/mtry2Lns8+0prK2XcdOz3FEQ3Smmixfn
x4EfdOWAl/fQyt53acX8aIthY+3EGkYvbFXPVkOhKjcAMjlnrdrFs9iq0q2Nbth8SqBaWpJouAip
skst1feBTPNdTx1u0ue1M/q8c4Q/F/C/Vg8u6NO+clz8yYYtr7T7cBO0NHc5kAI1mAI62yqeKKhI
QopXboAADwwhkLD7XDd57vN6SgMSTWXka9oXF0tKb8MqV5bPBDZB8AL0vBKnwBrc06yrCCLwd2bc
uQlr6hYyZWUpx8uYdMJHBRvtakn1QAEnv32GV65/k6u9rkTuWMk0XhJ7gN4ZeSZWcnZycZ6H+S4Y
BDfxTSMssMimZrh4zpzvi4rkwVzPW5f+ih8xqdqLocoLMg7TpSTOeFi8ND2yjuYPTgwi6dtrtLbD
hp2jB3WSDmsm+EW721vFAI5Mt1Qbo694EZOzvVIQ2O77YbwUJH+qnf5jRKpLwRK03LGnNPEePJVs
UWyt7bZh6kM3eFUO0plLntMJbAheCrYb7jz2s3R3EDd0N7Z8bVOM8H7QOkY1JeouoJt8Kpn9X50t
p4J6X+/aEBPfVNIolU0Gq6gcJz7UbTUE0zahzcp2m/imHvVj1SvVXyy+VE92XY6nrBfOfUGqiWzy
vJjg7tOIg8sKUL85nna6n9P9fStjRPPxXCnmtPDlCxM89oGcBikibbotf3t9c7wTIphMW9foQ6o+
hcYjr34VxVz4raTHAoyIUtF/Ipb9vm8e1715E8q7PLMlqk/TBc8TCulCMe2EEv/dN7hhz6SirKAT
tsBLuQ0qJMjzcQFptvtGNy5rmo221Xi4D0bVlQ+edZUyaCZyuD36imWZSKYJdMxON2YTAvSD7Uh9
SDQasBu3+3nf+IblQmUhQ1Y4gWmhGAqkDqBl0ZOjyX2n3wQzwbCGMkux9BXIM/edPfIg48q6b+nN
5hVeJsBGEdZfHHfKg3Gs/SJaxIafXnELJlCqEENmAb8yXDjqUZdKimVnqWq6c2EMwxWcx0nUJ/0l
BZn9oUMR4JjkYstsV+4YEyRVRiWZG+32l2Yuy32ixiJodfLMY5UE5QxahbZzZKAttvWDK3libuKm
9MjwGnfIfElGR7MjYkCA+ZMq/Ri31DrKxK52qVX2Ieg2x3YXo/i3aye2Rce4YiUmDZYzVGUt0c13
1QM4tWx8aNrqeXHijaD2uinveEETVzUsBc+vbeyXiqJHoXXy01K4L5BZe7ZEfeeBMK7qBK1ABJyt
CMyQ/nlCtXX+Pg9j/fkuMxeGmffctmu9QCSZ5yMJ0B0NvVhuN77lMrURmq/sgQmZsicBIhCbtJcC
NVCL9+dZuB9YWt6VUucmSCrheW2THun0RGp2SOmUHzid6v3t9VkxdhMjRVxS9LmDKkrlleN/Q2cX
v9vS2wJ4rY1uGLvr9UNlQ3z54jXp8Hvqav1gF036cPvbV06nCTPyCMD3bguixIgmQVq3v1Kne02W
9Acwhlv2vTaD69/f3M+xAkUOigsI8Mqm9VN7fo6t5b6TbxJcVSC/nuIeV1DTgN/Cl6wc/aF36K/b
y7MSwpgoo0wmMa09Z7r0JXd80G+CZykXld/l9lfH4ctJjNUGeHTNBAwbLtM6ERAZ6i5iOShrBtVB
3v1sc0Xui5JMtisn9uKxGJBoLqzqaym9xyYRW8oS73+7NNl+wNdqNxKkyOFYguMH+rz22dYyPnUV
3eKw+8NN8/9+FA3cf58iUcyycHrAX/syDRC3+pOeA3t6zMgx4qU/Odneix9n54rSS7xXxn6BMCdQ
bAzq4pk3kAzSXgCAsQ9xqnMyH2gDSE/R7HL20ZqeIRC2q8rvSFlteLQ/dfL3vtfwml3tDPEE5tBQ
V5+WBs30T9fPHGW+HxqQRUJ3hgqJjpevy9K9OK08oqMKQPPoCRl2//p93svtM7xCty5NLqEopcmy
IF8WMjd7wKc4qtpx/TEHFo/zr+CxPADLSCO9E4XjO9aWut4fKMg7K2CyDA3x3GZLgR3L0hzvxyew
RlDd7DLML58PTkz9HrzWzaB8ney9iO1omwXcldcscdLMT0kpggLZEfyvt1j7jL6Q7NvGmrzvk6SJ
VaqjeaKWpl445a/LUgW0Bf8oMFeV1rtcVrDyY5odypIer5hQwQ5N2/uLtxETrP264dMdqy0HPl2h
3CUr/AF6ZX7sQPtrY3Lvey1pQpbcjOqySbUHCqGf1fIzJjRAAV51R8kOvajDpn4pR+WP5b+9+5jH
2a5egPouA5y6qHA3KiB/DPO97TfcvkWbiCmo7QLEjcZSQn18gOdB6Az1Dhz7iiJ3lD0VBcHi9/tC
9wFORSu+eVlyXf5FhcCZY+9p9g0ckL5W/8zNAdTKOz26xyuQ9HqISu3nOE/4Z9sHd213jCdfsjBU
r/vICVEgOnl11gWpG2/xAq4Nbv/txjo3jfMsiWSoRPI8LOPBjrZ08Va8sAmXmuNE4qURy3DuoSvt
Fc4THbpH8IreFedAfvnvT4dyKJ21TmWYdV/AiPGcVeOGi1pZFBMqVXSVIk6ayDBPBuCLbPlAePnh
tjW8/5yRJkSq8LRN3aWWIeuPsws1sdgJGjC7qx8NG9HRaB3u+52rMb6JcmZFi5JQrL7ovR9kaKBU
6jpPeZ4/EmIrX07yDC7/esPG11bM8CA5dOmXdilkKJPUggE5PQRhIKBxey5ro19P2Ju5DIDQ1Axc
iWGKyDnfJ5kuh0MCgdr7QmZpUlcqGzW11mZOmPZZ5lsKbfmey7dQce8HtdKETE116YmYLjKk9fR7
VuyxneuvDBdcHamN3V5bIcOMy8prJLU9EVo8bQ4Dnhy7LpZsd3v9VyzZBE5lcVp1NIpE2Iz8NXfL
V9J1oKIVd4Wa8s87/M32zhCFjDNcG0CZe1Dx609U8bM3643LdWVtTHyUNaD9XlgcXw+9zF0MJfrA
zdzlvpNvwqM8L5KF2yX4+FH+CyXpyOdsC7K59uWGDes8ow0euhib15bv4sWFvqB+CyC/ciyJabM2
a6t8xJlJrKjpHiK6uNEubSnkLK+kLE9TTZytDqqVE0QMC2aOy+Tk5SKcqY/+Dt36bnXnBlwX783p
kdFQiTTH0ETKySdjj/aRZQtWvPbdxt2rumYklqfsMK+rUCfjM82LYySa+3hNTB6nBKmkvl0GHnaD
3C3e8FrgZ6jaIr5cOz/GG8VNlkGW0EwMyVgK3yrLR9ancneXUyDG9YvVTsiA+khYJwMQe8NeaX7g
7ZbW/PvfLkwIVF+LuhP1YoejRh2/5Q+oGm9cJ+9vqvg/yBNP0FHrxSwUNWj+U1a4QaHrYq8zO9/f
Xpy1rzcst0HHet5zyw6Lpn7QtDtvO4W1rzfMtkqRJoasno1z0qMQk794tvb5FB9vf/n1C/8/TBYm
1oniEvfmcaFhtyxfMijPlpzvc9qcJjfaWznfCMfXFuj69zdWS0RS1zWlS8jrhQdzQuIgswnduA7X
JmGYrcVq2+IyJuGiqo8lyLnUkj6ifWYn9PBQVvdFuMLUBuyahuUcBUOY76gvFiTD9/XQRrtaWlu0
UysgAVSM/l4okc86Hmpbh3RZAqR/dm7sPNTzkPttnwVQRP9Q2/VLq/qj5OpVWM5GnLq2QYZ5t20L
cKnb6DCmafLJTeVi+xCP5/exhQsTyaTR9Qeg3TKHS+q9glj92Mh+42yt7L4JY1I2KifTJKaw6pp9
WfGHTJVfPALghhUB9uYMd15rwkQ1EQ99wWCvm0Lg7Xe92yH0quU/4KraUodbMXYT1tQ7i86iscMq
DcUEymXv2auXZ+QBXm5b+9r417+/MUOdg+NH430Zgh0JPCqkysIhq7sTi+38rpQoxKT+/gmIegzA
6MQzOkd7jmdzO+7mPL4P3yBMgjmLWLldA2kSysrJPtOZi9KXluNuIL1WrMCkW4LAZSNc0kE03rO6
BwLitots2H2aicI1bNvTA4+5qLE0Yt7J1DoSZ4uec21jDfPlbVfllcCqM6tK/LKRQbXQX8wZ7orZ
hYldavIqnYson0MZec8LtT70nQ4g6b4VMK4svIlMSu2haZuhmMNxtK+t/BnwMRKP17uOvQlNKohH
3Tpzx1C65a5N2ucyU5D43KpirH28cUWPDfNUXQxjCLyERG61BPlnNGwpel9HeeeGNjFJshy6ntek
DVHDOMSUPNJhRpPr8hzHzV2sBMIEJtlcyDHXcxemQJgC8UROkZPYfqToRuC7tkLGBT02vJ/txWpD
blVRwCP3o5XGen97d9cGNx7DjQNYZkqqLsyG4ZdFeQT8JLJm9w1u2KzljQTcrhi8KcefqIQVvgWl
1ttjrxitSbOUZ3XWwDV2YZkhE5w2uLB6DddfblUB3u8rECb4KOcArZYq6mBVDgkgZh/Ijr9Q5X1I
SBVypzikoPDwc4t9vD2jla0w8UjLXBZRO2JGHiToD8CuWCdQdW+JXq2Nfg0A3txec1ZBp2gEM21H
ug+omf+m7rjx4e+n6YTJr6TRV73M4BQPVTHuvLk+DYLvSNMdGYyNETBRtlsMkSv2bOKSkJrDLe8W
bUjaNCwjcRggTDWWw3c7nb7etw3XBXyzUMi+txkUfdrQduJHKx2fG0h53h565cyaZEuDUDGgqgm+
Pp6hajI3LgSTeQaubL6FG1rbZsOe84WLprbyOkypyF/tOslP14LJfQZtopLmVFa5iKw6HBb6EpXz
qbemu+r8QpqXMEmrIq+iOgSpxbBP4g4aILCDjQ9fWXkTj6R13aCShfpJ18Y/AISJfUrmT+h53zCB
lXNpIpIc1MlLvSRV6DkRGIoO7TDv5axOiLnuc9QmLAm+JkNJdi5DjhpHWNOsuxBa3KccLEwGp3rS
V8r5qQ5j11O+Uy/7vLF+sHFLMGjlWJrApCzORNPMvAzRDZDth1jzY+SM2Z2rb5ismvIKnB52E051
7ycMjL0idJbkopvDbcNd+3zjCi5Hbqcoz5TIusYg+lxk0ckTOqKjraT6SsVNmFAjJ/Mkqqo9fgEo
rdwFMaQ6LFDU7pdvo8d8np2F9YV0v5vShtRPe6RxBZqGI4AHATQ2fJeU+7wD+dz80MZTgBPIGPHl
EAX4R7yId/38E/9lRSl4k16wLnyrHLtmWfRvd2mjtytl0slDp7XwdU7hS5hA3ckt5Z6VF6oJYVKL
zqm2vCIEm8ehatSBW/PBFs0D1VUAQeW7Mt/ChDFdFdmbpK8KVA4Hdho6scuV9jbOz4p7MEFMYkk8
W/V9AcePCGuo5EM6OT8WtGC4JNvycSsLZWKZ4JrduhpSzGAo/mU0/bBYOvU92EEuGSREQKu44U1X
YAngxPp708e5jgvpdGVozU+EiLNT2/48/TlshfjCvXk/lR+ZrFAhHX2kmu9cxusZfHM1g1fJ9dI5
K8MlKlDepWkkD5nu0/7fZgYm7DeUI7cIQld2zOR1ST2FemCUOSA3GD85pfroVc5TSyG4yb37CoHC
FApziOZ1LCJ56XtoFrZdQ4MUnZMbuf4VwzR5snr0k7aNHJYLiPOQa5kqvu8qeZpUfd+z1kQOtQIa
c51D2WUSzvda0qBSSyjK/r6k2h9P+WazUzLUMWSbGMhb5J7P5FmOyRYz7oo/Z0awQXXkSlmC3aBt
m2Y/uzo7eDiuGyu/YogmaGdkHTyWt9iXeqCgr21+tYkVLCAT7AbypWXzr9uX0soGmxidtJSqZJW0
L0mtFsgqTBeHd80uZVt5iz9MHu+8nrlxr5KBCjyscO1pmfjXSwPIGif2Mwies8YNoKA3sS82S48j
p8eERH66pH6LGyqvFp8sX+6ap4kTjG0nXWilsrCzrL1KvW8ibXejjn/fN7wRMRdczw1NPTR1F+e8
YS/trPdsrLZAIyuHgRv3Y8LckanMWi5d654zXlT7ZAB7pczpZwG6VfBvx/S+XK4JE/RA/zEONNWX
nhyyJQ+BwT/0i+Uv5BeN+L93LZfJRzZwBbTmkumLrEd5ZGVEHq2R54fIrrI7Lf/6znxj+aSCwMmy
FPrSdaoJ5nzKj53D041gcc32rxv1ZnQ5KQsxbr9cRFTzy5RDn3GJ7WEjLbE2unEzotrkunUhIDmG
dPfZy2rq54ledrcX//3RmRlH6L529Vxr69z2CYDuQtET2LLuyw8zM4BYKnRTDDF1z6iWQX1Mq+Fk
oei68e3v36jMjBmKeOFNmmn33PJ5DKpUMD+twUjq9B14GfNuf3uJ3veKzERFl1VLswk5gjOd2i+1
Fl87qnczjGzDua+Nf92aN8dngYowdeTinrtsBu5QWAv0TzPwuWZbZvx+4omZ/q5rcRzB+eyeSe4e
3BFVmMVuv+XM0qB9Wz5lwE0HhcT2q2or2lmblOED3Z7mjUvAP2Xz9qGxu89AgRQ76Hjdhz9jphd0
wcKG2omS574j7NjnGt6PsS0C7rXPN67zpqZWNsdEnlPgC/FWWrIDuvnyTyMyCl9vH6sVyzPdHgMb
OeRQc+dcCRGJLyNFQ98HmRV0i09gZQ5mMFgR0BeWQLydG7x2eJC3sfrdN0XCgpagyeW+02viAFPe
0CxCZfTcVfqfOMu5X43T4o91dddtykw4oNVU8Ny8tc8wuX2qh3Miu2NV5XflwplJVIl0il1aSooz
n9S3xqpeaXcfiB+H72/DppbD8Xt4zMyRG53svj1q0F4FkfTKjWfT2hYbd0PperPjNLM4g9Ul3y8O
nmb+MEbllymxt6C7a79x/fsb99RDNXlO5kGcoUqSnQFpiS/Sat3TojK1EfevmIKJymRWlKUyT+3z
mGh2hqMqcUQ9fecisb8ngJQ65WOTiXPTMfej3fX5h6TqxT4t2/auCICZD5cuAwSh0o04T57r7dpu
bJ4b7VRbPPfvp8OZ+XAhVGd9OoGglbnT6LyCH8YdPkuQmVW9yrx/WkeCqbtkdftJKLQff7rPQRk+
sOwzyEo1Sp8nOrs7G9DZc63Ulk7sSgsHM980rB3bBDkdTCq1Bt+u3bNbJr9U1p5HJkufK7cPyuVn
lOvIJ5n6nFig9yBV+hPM2U/LFCnfZd2eF70/Y5AITkG56Wen77/00vsaR+onsniZHxWsOjtx25/m
Zkh9RDkl7li15f5Wjq75ZIqXLm1Kr5bnblbF9JAvgAo88NZx7kNqMLM3QULfBalUh54RXKLtuxTD
cEhdO9qoNa59v+FBBqTdo2SgHFtbFElgV0md+BzyLr9uH6IV72F2H7RkXEAd3/DzXKBTp4KQ6iWF
xu1ecBJv/MTaFK5/f+OgaNwsse4LDmUdRdEjMsmThdTtxhNobXTDeyyVZGRBZHEuNTpgQX6PxqFo
cu3Pt9eHwhGshGcme6oG+CNP7IScSRt3R43M9gH36G9sCASguHvAwfqPkPGh8pzUB6oGCdEs+pJX
7JumxUcvy751jvgVU/Xdaud0J2MoUpfyIVFeHgjQdXpjT57APRa2JO0DDwrWQc0muq/q+AMnyffZ
m6rAnei/qSMjNKTCpIDUqf0EjdY0nf9tqdhlXY2WqPJbNS+vkiLIbgj/4tQoH1dqfpxyGRTcgqdw
vwyx+li2deSDe+Zz2YEFM6/2Zd59RoL5I4ncZH8dx2HOsVZkl+hsF9PhY73UPy3h1EEhnJ8FeKIy
Up9dJ7lwRY/otzs1Xfsp7vl5cETje2Q4tAkadCu1B1nXLhP10ZFxUIIhBA35F86J5xcyYf71u2Oh
9YFNUCUcWur4EcQ1fdAVhVMCssMErS929jwM8pygkTJTaZjZ4lk1C/ctrzwmGQuHXPhgvj+P0t0r
offuFD3Esj3H7XKubPIAzoovoI3183Z44oOEaBH/PI/yZ6G6p4EnTxOvP7Q0UoGO9AeSRaeknOLA
S4rfXh4frsubljTf88b9jG6g1Nd2lu4Feri7Yn72YD1BlNjfOZIUS6cPc8Yv7si/18i+Cnd6Kezx
W5OBisMVjj9FBAzVSo+7qqh/Xld6TKcPCevwnsiTTx2vXkne7kGweuKoOyAhOfrdlKHA6qpDVTXP
BSFPabv847nuY5zxYT+29j9jnUPqaULG1/syNg0oPJNDkzV78IUH6C/6x02iQxVZLEAJfV8o60J1
7UMjTfnRMMa+XjIwwiXtKwN1/0Fr+mSl9DPCIOkDcvc/jq5kO1JdCX4R50hCTFuGmjyVy9Ntb3Ta
3W5AAyAQCPj6F36bu7jdbdeAUpkRkRF/beNZ3qfs15I05okk7h5hvFCHhOyNZDKoaJJM+EHAHWQT
x4elDZ9t117p1pqSweX9tBgWVPANWUo50LZUhg3XQSQ8D3uCxfRxSOojboC2SAbvXkOpz2bsxlsz
wXIHy8xP2L66Wjvoi3adOqbgsysHs3p8x92vtE3iYwC4quh4AHHTpnNi5GekXXrQqS671R3WmZUx
NS+1XLdcWuRqI6rvb2ZklW3kKmNx06L/5kDRi5T5Kd+wZadwQ3SwFw6UdEexBWE+192J7L7PNwXb
57End+GyQAtmiiwO2oJnQfcJH7m3ZgTBSzNxRJ7SOwxgPhiYtmMizdH7GR5CUGKRYH6ftD36FIkG
bJM3+ZMSso+ZK/Dc3s+MfW4/7laJug9bWdBsqpTeSdViNbewGTkJuGnng2qP1nTYiuSQp22xujcu
MjBDCqKcUYoMwnRonqaG3gYjvmqc3nyO3QUWsqqoZW1y6uILXtt/Om6MzZkneJlmgZDyB9iT3ZU4
98h2yUoYnv8dSPsCfweRtzL0sBVonxAG0eet8wo/do/zZGPiYuWK5MCJwChrUEdSR2fn7Ndm961g
UboVm8b63Dpt7GxQKXO2+38/D96Sri/NstxE7S/9XKOeyfgVrgxBuc/gVG3yrxON+wnzy7sp4nmU
sgucDf6LrLhbTfaeyLiSon8LesSgJEGJ0qFzhUS9UokfF7sOWiZ/w6ox+Pdu+Yu//t1GPiuIrQdY
q9rxA5qnJMe0bfIugRJP72kGpfz8rElzN7g1raI+OlFsdMMFsrUll+YzBjVYOjUce0hBkagaH8Yg
PHhsf4SJQLWgeejNCesDZ2SJ67yeYOO6b+OcD0Ftiq0hDeq4VKdxjx4QvAX6O5bygjQEVrgEiS3u
J6svhUc3LcYB6XGSD2Wwd8/d3n8mZnuBruBEwjHNGfYjO4TLpaywNbra1MXw/HLi1KXmv1k0pyRx
N0AvUMXuYRFy7Biodo9OGbPfZHJ7vsCYr6p/Sn7iLwt0ZbWZf9INVuTiLO4hAo2eNp192tvsLoSE
N46WCmGyScEy+iDWMCst43PeKfKbhfvnkkLtpj02A7vM4ART5HWY9YhGUp1gLQNj5LTh2Lhanlw8
EFSG7DlZ24cpsxc+k9MqdQM17VzV2t5arZ57LbOjmZK0iJtdF6ZNjxrWDGOgYTfpq5hiDW1LnkKB
+KpYT0uRpuo3AtZ75HprkKvhHJXBsP/FJGxyt62XtN/PkYxx/rvWQX02zsXYBayc48ad1TbWNyNA
nkYGd0I7+Kq2oqLLdk7BsFzjKSyneOM3jtCykcL5qt4X+TELUFEt7bA6iS+OJOFjnSVvsGN6hIS+
RkgPlVVYu72Q2tJzL6I/PiAybyaVHBYXLXkaufd220VOLKKehxDEah+bNtfL/B+xM8ubBnVsU8NY
hOve4opU3yxQUxkRup045/VZh2tcUDlVtk7VKSSBqaDXoOWE9a1yg6nJcYNmoQiD5Cl1cMlHg4Cj
txeMhQ/bVJfRPMXFRvmdzKxFXFD2pUxyxsm7BMAM1JLEf8i88sqbXVyNQ54XHZb+xDzVj90S2o8l
Xux93dm+gk8BnlZJglyNZHgTJB7KNE5aLOpscs9VN3RjDhx5d+XPMnrhCYLIQibgE9jL+RFgcJ0v
iqNmmaiNygk/XlVs8JOB/Yusn0a/L4fBgf6mMpy6QiuzvHucp1KMKdUoEwY5SF0km8pn0r41aYIO
FLr3MmyZgzG966s5kOYScbt/+E3LA8MwhRD4KTjVXAZxrkKDstYPqje5Xzn/lqKO8z3ponLokw2M
LlHPQk7zs8kY7ao5rLsXvkPZ0w2Zuw56sXiLEPb+5ROVH/EQqy0PE72dt3b2rCQN4aLMkHbocX22
7fPar0cXJu4EeVVXRNTDrV9yFeNC4mult2Z8rzvZ3UVa+pMYmPgOwFt8twLOq7AgaPrH3a5znzct
T8p6qvcQ8k2L5WHV23jLqU3c0Uehvc/SQFZTJl0+BYursIsaHZqhoweHjvUCIktWyS7Eg4KmCJHU
lB/h9t795gsPnnzGp8ds0PKRNFFYwS1ir5qE3rDgkuZD3YS/uE7ZFYMchAqLQJuK0/asN+az3Fui
Xz3604KKufnxUWbvekTzMfaOolkK9yoWewqzEubvNyvbrzlrpkIv7W+6DM9j3f/mLcX33oBfw1CB
jm3dvnw3+4PWcXisvXpJYbiTA6rVHylb9YHsiJAc0lGVyFpraqx2jvTJw+XtyAOicpQ/ADN8i4t6
EvVLmFhfYKe4UXeadWFdbGtC8n0hGzb6sieJVJMy1Bt64nWOD1gG4+eANiZfmo29t9rF9x3M6ws2
2u9wZ+eZieY68gji0Cl5Qb70Vzys2V1qPSvQzG/o0tf4H2xLTV6jHYMszDe5hcNOLr3AQ9eFIWpl
QB5CJNnnyNmyBycm/R7SdbyMcDC5G7KQYTi3TwHjLu/5Np+NgaDECp/5MqxFhOOLlEiYweh/jdgt
qI+tOVhwLGD12jNel0BG0mLeQ7FlVw1PiAKFkRfYbzBHmOOFDzBkWz40dbSu2iSDT+H8QxFAeJwc
Ejz3xZ62cV7zWiLatMMVk4q2nJBNVtg0wyHS0wzuMEOZZbP7nMZBFuCtVpjMNqask958qiz5k07J
Wvh+W/CvQjz7O+fneFuftm2LXjmeLzhMThJGML0+hj5+HpR7JY1zOdlZ/Z5MCy6lWn3hiYSZH4v0
hangEQvnonJLMpa8VhAssMZwmGw6flJwEjyFfNoKjYzRy9RFsNnuo7CweJGFphMpYrJ2dzpaJCYu
5UptbVJuTo9lZOGpoylPCoX9Brg2clmwEH36uqbxiZnli8O/5kjFeN0mYKIKgfHVQOZXNF7LxyZl
BLlPkhxcoh/nCL390I4Sdg66q+C4X5/TmL2pJrxDXzqg7gyi6BJvf5su+iJyUrCIhjd/PaS/8BaD
x2Uct6Od1hvm3ylvCNE5slWee87UIweCdnSq8d9uXoLKzvxz2XHd1wvxrymyYst4gN00QBJdhs3q
b3QXYckSeKebn4dfhU2S74MLc6iflmLq2Fqs6Qj0B/d+f59iOUmUhrTZoyBuPSI+7VN02uZ64qpw
ZuAY7ehg80jCDQyNYV8EePIv0ciachaWfydiHI57i556lWjN7GjcoQt8e6KBkAcD2/5yMll04KtE
bHrDeAXJdZuLjX0FcQ+fw947rKGPbbk2cYRPRn3PK+4RC2WY2nFyEza/yBbtxDi4+uSV0mdvFl/y
IfovQg41ThslkHdYjIRdiT+Z7qkU+sRq/VYjSRcBrnRJkmO07NGXw1h/P2xL/zzHa40WX8UH1oTB
OWo7mMMGTVOhi/sm5ocmyrDBPPe8OW+e/pHBQCsTxK40coku/Tr913EfwcSKPi54Fu4MKLK8N706
wKtJ4klKYJkS7b+HLaWlaFGUtGjbQ4wBuoy9W+4YCJBnHY0/GmURVbhvkMsukMU7+iU4jrP6WW1n
WS72YL92uBJLxeTyTyplnyQe2ccpgLN1PghL70FZolRH0QdW+3v4m4eYwbs1PNJ1+G92k7tTum7u
NR3nTxP6EZBdn90Ch5/p4vEr9r0t5j5Jc4I6nHepX3+lsRD/xYh2L2wv28qHza1vmCkx8b/3wzrk
aw9koFfbpq/zpGskOKU8PEw18nU6TBsCKdu5i9xCfzdd2Fo4jKF5DkaszS8oGDZbTfwvyPbRAHNI
ffAHfybb537AovqUk3GK5xO3JiP3+7ah6EdLlFVgr+Pc1eH83xYM48Pc9fsDUGB0qJ1UyT0Dd/FE
xYY1UN2busrmeLhQyNqekhjRGAedOYpqhq7W7bYv9ozGxZJATBKSJfg3IGnzccb49YKgdjKesmBV
4rgTuc25p57na9iif/Vux7Ae8fHQjrN4QqYQ53maNJgVcMMGIBbHhVS9YOmvKBJ2vM+IZt9eQVAF
X5j1S2crfpb/2QagRMAGLzQ9bAr2MXSHWXmP7nbWZ4e3KoqJzVAF0B6y9TSNy3b1AC0SFxVTkOJ4
gsOsmm3vS8zMHeo3n3LIeQDAMw9zKbBTx7VJh9O+SXEJxtHc4phmFlWygc4QWz7e5KKNx7cmi7dP
iNAWGPAOBLgCzCHGPKmT9cHCk6MIaR8XwxyoqCQOcaq5G6R6xFmmCaSKDq7Hvdi/CebCE7boza+G
TP1PCi1UGqdAO1eqLnUVR+uoy2WAPBuDyaofzZINl5pJkuYq5oG7qzMslpRRw8dv0vZ/SDjVB55t
/zbEBp3boN9uaTPEy2FMpuDvnIwMTdcma0Db7b7+4TROnyw8ArB7bfv2Y99Sns/7rN8lpvCHTo5C
5b7FlbXuWXN2om6LyS9R3rbUF3wOcUxhf/+QTL4/4mzBPlMl9UVPBCYWqxEPa9yvcJRjCKbbarS+
NcAbuOtghKjJhvkpCWZWrPgwC95BTO9gBtmUMb6kyw5j+OtCQ9j4IYGx7FhHC8QIzUe0cxNeRNgf
vQOmKAeEInqvJRrtzMJ7HxOgvgeTCEgkgP1H4WpFP7Ox0WdJ2E/3JXDZB+iTb/2SZbc0ot1RM98f
EPGTVSjrw5H3Mc1J2m1/uErUHU9o+6nUmBVuHDHIe6GX26a3NAfR0d5hikdXAc1CRbME2pptWP9i
Qyy8ZUosD4iKDR4zAAcPKBQhUKNtuIs70RdDOywnWOwA/2tl/9wEk75YkgaHeWtUV/qxVuETZPTw
9arNYzg121/Cgq5ydcqOxtL1OSM8PaU9+2+YGjjjeLkc47WdLipcgDbUwKjGZmgvK2v9ve+FvqAT
mp4nmNKXMQvqfGyW/o31i74hQ7M7T3uXldobdxyzIHzCROBLkoz9pxnQBA3TDFe3cb5GGwCyVvGx
mCdD/5gwDQu643rHTmiX97NLH2MDX2ox8qCCWHwGYttk+Y8l8MHuuz8s0Ygrw2B3UWsgdW3cBiWl
y1606LSB+uwjcIikhZlS4ivZzh/YT1FP4T5OR1ZPQdnF4d9pyXBzBB5sTBPo6ODaht13URbbHHDs
z6Ph2H3D2n9+dSQ3qdqLYA2a88DWFMgfWptHKaDbNE3tqy4Sv4iBkJQvAc3jeJNPlPv+DjqjP5hY
+zyEIUtF5mYD+ARl29CrTwqFE8jGun9BvZie27Zprotjw0Uke/ChY8e/U5rQaw2jczD1KH1smvx/
utUoyehxDuBiDOY7kT1mu+5LtVoMolnQF2THas+suX+JZBpVoXeI4KjX8ZPsTfNR+y2411u03bEU
+GSzYYnfZiNqHDiA3Mz8ux9tdyQzhh4+WcQLpYbBxpuTo90DBgvx3n9h7APIbJ0IaZ7AaONk3Qio
suXiVC9hcJxIv5QCjeahxaMP5JK+x+2aPWxz+GyGBmrbCCt4TzO2LGGMUsMyTGldoIUhOWHRjiq7
YjFGirUIUK7PmMBt0TH63+QMxNpWfahdYogeTfMLDaYrzDDbOwvj9ruxZ32FZ9PDIY9Pd3XQQM0Z
RA0OCt/RG3hyHbKYHrCWPx+6ukECYdRb3P8A5O/Zss8VrvnobQtkhrt+Zeca4uND58mCv4J5e2fm
NeSrPdbUypK3wVTAyI7ck76DPhlexuvjFK4R7krJy5W7+OcpjACJoiEZsKqUL3Of5aS2iFldAT3H
zs7YhRC+YkK21wCBKV0u96D5tSwzLqN4bqo9rDNgTd0A6F7H/ICMC1/EfQQYpU+mktYmhsFWzJrP
YVDNH4wgyF9LlqwuMC36apEYx1nY4JbrkHvFLPzfVtk2f0cRzNewBS8ybet8CNuteQoXZPSgXYpv
IGLSb1Lj8R7wjUGcFfUXSNqW32gA4mOX6PXSJmE8gXnp1i9GzPCyudG/Wx/WTR4OhpwT2YH18EC+
B12vr8PoeRmNXXLIrFE3NkNNiiqOprdHg37CO2oqATTqYai7/puAYcs39DQfHZ/tm0xpevVxBxBE
r4suxYLs2qGR+jSLnfxKWo+3taiNgk3I4JdYxVnbQW8NY7xwRunIYf7m3wKh1b9FwkARfg3uRdWI
LhbIiywdcL7ckYS9LpNrH0IsBX2MTT1VU7r+/4qepDj8CHNes8jp+xY08qmrM4aeb4TsFsJYfBC7
elxtEHXl4HytSvjDZBfvcBW4xCQfi1TbsQ5jeyRWhNfBhPHZy1RJ6A4RVwpLMKAXzUxF9xLAUbor
2zCirzjNHp5OYdCVNpbzduBJiht+i+bTzw8ELWHwmAg33qhqUCl8TY+gGdqriZr+Ms7GlDP2Cbmk
6txmobvz8b4e+OaibzlZ8jhQ6J3ltvp/hof00vbB4nPjwDqcWxoAR5tFzO+zflyKxHb+zPUIMYyZ
9BgXIVJjb33yZ6MrnO9ElMIDB0XWTjOSWFQny8QwpOdM/M7Y7Ck00wRybJI4DRoQ9go3QH43Qbis
A/3Szo3LFQBuAMGPIRevRqiD65NLMvMeAOb4arOtz4GM4VLigIZxRc1qrYuorj8ZGnI0mXtB0+iX
SsihSfiriraiW4KPDMccnVd79nEAywySA+O/ZDO4rCk5hCm97APivzEZFibDzI36URNQom4RJay6
7sdJPMS4brHv5koLI7ZKgw4ouGB5NFOcw7Gs7fCuofWF8T7GaQwiUi5/xjD8b9TxJbZIWyCk2JT7
cNKeezs+JFQVfpEHPG8l1+t5ToOXtqc4NlQdd0bQONFqk5hX2+WSdeDQ4vT8AxWvyn4FQ+fzUI2/
4CFzmjpVjXa9JJ25wtTh0C32LLx8mngQF6ybQBwH//UcsatJfBFmuMlMPjGvLODD9k6t5AOA2D/R
mqeUB//qcUNj1aAVGifA8NBiFB116XlO/EMiU3kX9yysbDL/NqAVEOkLT/hof0p7cUZjfOYo/bM3
t2wP7vesRq61ebdhepmz5MXMcYZnSf+WAejRNHwXAZwmIv24iLgus7DZjwCw801HXaH2KCmgUNN5
gwqb0zh46MWAVTQTHwku1zHib17U58nX/zgMJ7txqUgEIiwMQORE43pss+jox+Qe26/NsfftfZqm
v1nrvhKcxBMa9DFHzNJjCKtM9PKFse5sERQNpDlG/5r6HNoQKLSb0JdzjfgipCb9rS3rwL5i4kSo
rARNsr8Nez2c0NKJcpL4h9MQ3Lu4e26G5pCN6Rf2nM33uJvfCf5zDNb+K0mnconCz7Ef738egml0
hxTeSG5HQgfsMwMLbihr+39dyE+oWn+CdcXgjuCUPiMVfmXlcIhEgw4Ke/EpiJD00EOB0GTrqZO+
pI28bXNWedZVMAEoZ0rKn/WfDlsHTNFS7RhrKHomUFUIcNAgVjnHOa3BNgdO3IV++mxC+TgldXhF
SEUHiha9H0Hl1BgT5gzbU5uiaOnTP9NITzASeWsVBtm9Oc/zUNo2RA6SDPuKpiQ7QOO7HVosWkK8
at77uL7GSB8GQMdSjKZeHHvX/1oDWMdNw/qKaw0JsTChBA0QzQWZupdhmIJjxPxQknRzqOF0Os9O
Y8040jcIqeMKh/tM9SwOMZ/gsBni5qqj4QVAdFuoJEYU3BwxYDh4jvCBdRecsDlPbB8WAo6h5byQ
Kz7epGhI+ntb1udkWg9rz+7rlqBdjwPQ95BWw7iTwIU3hwjwLBtOqikScAwPX/qUf5tgeQgCCEyg
D0AQhoeHtDglImnO+MIIaD3Ah3ULDL9mos+XCSu5ed9HRxfV116mFxbyl6l21zRi0FqvH2Sn97yF
2RqaWkB6zdzkKwHSatLoN2tWW+64Db7wju5btj6sfqtYMhyn3T1uYgImVLOgCMb2myeYbuLum072
d4uPDyA9NUfoqaaiBw6XD01/zMAVtvHwhQ3uGxFpDBKMPXTL9ARrueZkvP03bBkr5QrDB2YIiul4
I+l4nmDLh0PrigG4Vw3gIxseYjU39+naP0s1AyiYO3emC/x390kcgcba4xzMyf8fYgAO73AIuVsM
vaMEyUBhClTXgTLd0MaP1n13yAWHucRvHbKKGBgqtLTuimUCYTek0NDRltw1XV8Zhb1zWqtXvy5T
6VGn/I8gN7EvMR5jUesvlxKINxl7UF2MXsjfoEQ5UBY8c67vss7+mgf9kHb1Gdle8ZGNKaB3oYYS
WY4IxePDpZm7ewFs42lPsGYYpkW966FcAkbyRZIzvPfuWlw5LUBEnwtwkfnPGncYmQkJ4WiqAPx2
Wxnjt63GQASNrb9tc0c1d/+1THzFPSDBEdmhkT22HsDw5uD3Nnc8LFuzvTegMIBDVdFKZzBGGEph
KtgBLaDqTszDm9p3dPI9KdNOy9yn/jpgr2Se1gdDxNmHE5K2gdXwPUVZxQcGAw+R96tfKpC9T2lt
Xtygr7bXL43fmzxiLs5X1mBIlea7d8tWon+8S6aJV3FraL5a87IrE+ReJfsRDWhy1QkHmTd11YpV
m5xrcEASIrW8HZC9jcp2J1xbgXpjax6z5dcIx7wTyGAEHTSVWSC7wNSdexfpom33F9ruoDTqZ2x5
/fJkCwos1hxSQx/qzJ/hbXyCwLHkUBQ1Py9VZ/QTHQ1aifZla9EOjPGPuUTA72XGDpFa7MVvNcQN
Lag/FeHmlHv0nA62HMXwy/BE/f/bstAgFXUkVTHq+moS7s5jNj4lO/bYILMpeh3/6PxJHi6onHgv
Px/1dBcm27Ot9QdSGuc8QLYSXPADHFYBEjbA4o+FxBdGFNKc2aJShISm8UPSdO5EsnDP14zVeaNh
SpvWERAjpNtE2fcSiAPMYqMK62jvsAp9DYb+0Imd5m2woLXQy9+gSf5LMsClY98CEjYR8KUwmquZ
bxkaf/uHrKAF8G2863hNAY+A4PVr/FckdVErdwg1eBqeVZiyHmo7PgetQVdt+leR4bahifqTJNCH
Zxnv830OMO628FpAF4XWWBfKdH9ott1sjQLRbV9Dxp9nGnyqBTqGML2lGxbEuNweG9OOIAXgnadm
HAO99icICY+urtcyTfu4snr/lzXuB547Qzd5jJf5sVm2pMjYfE5wJiK9TflAJHxwG/830P6HLA8/
uTFdkchlvcar/ReYoD5b1WcnH45BvqAFlJ15BsIzwgdbXhKxv8XL8Mjx4IvM20qmpIXkxX2sGygj
7sK3WeGIaDxDuVgoOWW45EtKkuedBGDeyQtI8WM2yHclDfQRTfPIEoKxOY5+R2jM1MhuCBz9yhR9
06hb4ZK+xevyosl4QSnF5ZcCj1v4cMA2zV/XkocGrrKhiICkQUY0+uSJWYDnyGfDJNSjyVUWjdUQ
dG+bJuy3dRESEzfGqmy0b3FGf4ZmmrzAe6EvImJZkW6mvpK53sod8eGlJmBTNoJxWJEaQrGuBlEP
kPhlhyasWrOUnE2Tyku0Rod0qn9c/MKxoEHMSt8oRBs6LarJJtcQGuYC2czg2Sz/MBANPoTAHvMY
cDGmAxgy7OigUvTic7ms+EFGxUh4xKumj03IsdODea7Jm8UnN04RVoy7gFHAqRTteQrl2p7E4zMm
KGhioygrFbyif+0NVClZ64dfK4TBr9C1qBB4HTZoM8g54CI97MNfCMvMB4AtUSUwQ6jquH9VIv21
49UVO+H+CRCFKtfJDhfFUKmn1kCVZecu3/oaMoGNQEricRG3dL1RgD/XLsCb6IV8i8zyuNg0uMYj
Ojd4KeJVkqmAAF0ckCGcnpaaNhWy4XQJcVFyUbhx+GHhSAvVUPUWkLYEN1IDbkRaWYYzk/VwkPTD
AbjKUGiAE1j7QwguOtj4Be7s42VeND3GY7Jdxs74G5YDuwKNz1Ygzcm/Ii9zv09kv7+jxX0aagAG
oZlR0jMQ8nxXwbHHlPcaB7y+2k5dM03ee2trmMmQGjyTU08jIEssEM0JyDePbTRTY/8foYxf3q23
3nAsJibo6qiFPW3gpUL8r2igjab/wnbswEYsQEzIIHPToA9IIgJ9x6K/iLfwr9w9ZrAF+JYOhnOP
jv0hEjXy7TCXn7o4AXJjtYMCB/tjYJOCI0XKCmpScBMWxBewjXsr+DNr6N9x3dbnsc3soVkceSb7
jPkDQoOqC6PuIAm4KhOhJxr0VF9HqLjP2LkUn6mX3SslHRRlUV8fdTfZU+8QIE4ctpnQNsEmY8Jm
iMkCfkx3LNw3ks6QcYEf6mRvjxqhHznsqOCJMEkoeahbbl3Hd5A/kwMxwiN5rbuYqdz4fT6IiBCA
kpnFlyvJ+p8Id4dPBuz/hF64QkzJ8olrhOMa0++RQYCIhg0nfunwIhAnm8tVWiwmGXkPSuoRRgXk
zgpwZN004UuyoVhBurTBQ2CEuGjBfbniC89hs0IPFPGBh6nbwpPKmrdeu7+1s7RsBwgB7M4WqGjE
eABYiz12pxxmGRj+NBzNp8ugOFsSjEtiYn/SRIU5i8JXThxQh4jJ05TaqITSX5zFVE+Al4EqZhnT
5drRoYR8Td3UEox51+22oNusCjuDpQRRvT0oBIhehxCkldygjNBN9hM2iI9lCpe22Az4wX7Vtx42
QWW4DhvceJm8cDZzXESA8fIVOqKmmFoHJRVsAgPEXIgR6huH/3FmU5c9Z3X05IXYnuTPs7xb84gJ
HWLDlYLa5v498ONbRrH5bHcen+Mmu1NyOMtu78wZj8r6lTKJVz908/7Z1zb6JK0bsjJJVr4VNgIV
noPLj6aqt+DsfhzcoXqQ4ZB3MSfQeLMkSkpoYKASCLb/cXQey5EjSRD9IphBJcS1UFqxSBblBUbV
0DqREF8/D3PZ3bae6WVXAZkRHs899DxFdJwqfvzSgb+HsHTSdcECB+8IFgcGO2CdzHeoZkIEvFup
eNBcDVwQ5XUhOL3QfbRL7n+gCfmTOVBJfGBsE1tzR3QSYn3uulVuE8MVhGUfRWujThxvNed5HAd1
6/AZTG2bfDaibzoGtpm0Dkw2zKNFpTNufFvvWSNUFw3CtZkyek/t0bXAshytoE307XidQFS9W7PK
P/vc6npYili6zGI7e9wnbDt+HcduufTLukj3qJ+mdvYEW1gBO/Jc4+9f0a8ZeeR+M9oUgWqFz1ZR
sjerjT/bU/RoGiM1X5ZkAAcSlzrVlWb19t7NXLQMTglGk3xltIfCdjLrgNQUPU6Grt1qr2op7tvW
qTddrvIjwQwYCBWDhReXD3M8s2ko91aex/O76mm+l8isstfXPT6T+AJ95F1FySaiVd/r0VMb+wb2
+wz1X7AKISEaROTvUZ6XrzqEjbMyalnxz44EiN5MnJDfQuu5NY0YJv4AVEKeaNtAjAVZ2afmqTI9
zedS9EAhrEbrjlqPbhxoUdz6iAhTk+8I7ozx2LmDU3NlZVMTWPUAcse4gy7TdhQzKdYHPOi2bKEj
B6d4yV2ju82I9swqk7R9S0e07mOsafB0nR6SIt6Vc2yhxfIhrUU3iL8pi+Z67bfm9FtWDKFWZWw0
z93UuuB8dsmmT1XSkdF+c1ETm5LqQR1bSL7JqLyY5SBGYVPIkBEXOKghHO46NvIzxTdKlO0M3Ufk
5hzzzIZYRTLgLx+3salxy6YWOS9Yd8zwtZiNFq0qTSeN/HcTSMiqYy0OHBymRVD1tlOghzh5uB0L
BTRh+xBxlo3cf2md2OJlaXQkbABno1v3tsnnAahOfWvLyev2OQ6YiK0J5dCsBqe32X6Tu4tppDUZ
HXm+RjOQqlQYa78YgBqqwV3pYtgOvuH3aE7MyTa95yGih4LmIRBsnx42rRt1aSDSQX00qrA+JSi8
f1xMSU1g83x/T8xpY2rSVPefbFGYr2Wfp78on8B1yeQzq0jgmynqvIVLrfSB7sgqhxKpJE/tfRnm
drGmh4XcsRNZ3CencSxmf8roaX3aXGciNDIPcaqZ1P7JEt1qWTjLksJ4nn+KZkqtjds77jsSr5Cb
xop5euwhdXYu45xkb0LCDmvkhGHe8pQmL4XnWRghvFQ9+xUeOohQBG6Gp562yxjfPVQsrU+DKUnc
aZ1z833NRmrHQdzwFW28XMt8jr1aXOt27KcDTS0fX5kvkHg49umx4+8+H/u07XPGwQYEB8jMfO9M
BHpWWWjLbFdvxiJI/W4vStCpveE2JuNbY+ZgMr2p/EhZUxmvDUawzT6WM9+6Yw+9GwirNp4LMyRw
Sm8UI31Oa9bV9GPngOfYHa4B1AWGTpmtEIr9fip/zDy2YdetyqIwGazsG7k2/srQfSHEUP/NdVHA
U8JyWm10DLt+EAHqdotplIRdXEFhK/szpBB5IuXUi3vfEey68pfWbdtC9rQPzCBrEFOX+mPlq9oT
Kz/X9JJBj+0XNB0YNOyKZDIOig6dVwAUIDuNetFuEmmZGQipbhmB1OJxwXctHVmLP+Gp8nrPZCVM
z/FOCRM+hKrhcDGdor6HjtUdDK9iIjbw2X75bTldm0yrv2afRIdgmuyR5Ig+EyxQihTikkeaHwbM
OQSx1SrbmFdVZjXl2qpJ+l3XAOrxSll1Gd3CQjecqzBaE3Qld7ToMSwlQEuVmvYOLRCiJdKt2j8R
1gzm2NRi2XytinCVWhIOtO/5AMrTYLeXUrhHORWgmouA6QMvLWVVjLzYnuJ5+HLn/DfruS3kQu2T
8stk1nJucO0QD2n+U2nTs5ZSU6mEI80j3Xo1qvmTzvjGNR+Myj/3SVmumZxtc3NC6SvAfLr5QiN6
ZvJEArZ5YjS/s3XHQStLf91SvwzSOBTRsMcStAsZ/0IeGvSg2benyeXLs/djZ/K6yC9AengJMrpX
rBLZuOY0MAKVYGA666nS5FIn6t4MKckd5Qfl7c3zB3PrD7wSWWa72w78COIT2Dm7MlS+65210RBD
DCGvVW9dHSoORngNHQ+Q3cizFOHJ0a3maKEYBAzFuq0anJPOsRkwZLy2SQivE0sw5SJE5UqqZwiP
ayuN+xD3uzQe5JqBGj3t5Mk9lqZpZXbz0YrjD5m6H3qZX72m3HtadS21yVnx3X+gEu1DI6ejCJHX
wv6FGyVdwwSMgddnRKH0a5o6aOqxbSgHipuZFBQ5/XA0ukkdWF4BwdrtpQes7NWHIfPv6Puol76/
tWW6j9vqyainMXB147ScR1iVoqdZudUq8rM2iE067SxFa216bWNZc0HhllBScOlYQj5aoTp2kWtt
2LrxV1jGgSf8LxLqTTkNBHQCKNKYIcPo6ExB8Gry2fbS+GcSagXrtB/q7FBCgtqT/ro8jrAvcsNn
+Ty4/JCNNcqAbPpmHbUQQRHUeJsZz4tDpc38d4u+civT6jvh8QC/yLZTzz87980hB8SOWqZ1A7ub
hrhTID7Jb2xPO3suLtgsIbi0lziZfnLDOnp8g7S8PicttRhLjpwTDoyroiVlO32xT13939RNxSpV
xm6kpQumRmvXg7ZwYfpdQLVFls68W/bXGVS1zj1rNdvdZ+oyeWKd89bNIKDpmo72OFAS84A6iAl1
b30PhoNWWBcvgC1vYMfVrtG0Z9nhm1h8U0GX0i4wOQfVk+ocJtCJZqX1gZMMb32a3pLcQ9c1IJnM
Vu2bQeySCsHCcxcIN9pYcJuLpDMapmCeL5xir+MD8uD3DJTYNFPZH/U1cATId/fBVloqEBMKZpzE
PmnF0zzmx9Bzb6UrXn3WbbbcN4z464dcixuK0ZnNH8WjZ4mTrWB4QhZ2wJMPR76111gydDem9NQV
0Ok4AKZEfkS9mFauu/jMRP20PBDUiHdp0B8RhrtzMq1n3hmixtV9Byif3asyqrah3Z1kzwuYK3K6
EWU3lKnxqjCsXSjHZ4d5w4GT4j4K+yHPyMSY4nKVaerf8rGAmqPpcr1vaKBP5aC2TKqvqFjPth4/
mYN6dwlsqBj8VFP10fbNxfbyI+6ZwAc1WGtq/sfM4pBZ9uNQy37DcqTj0A/6LikVtkYUqYkRWGdk
n6U0/6SW8oNjm4zzaG/01i2z/W/iM9aMXCGUkg9rNl57ezi3aOTrulYXojzeLQGxLNKtzLufGIJz
+VjDJDqMuUekEkMEaGf5oaziyWW6tgLGXzF4B3nzaF274l8uGFeYQ/SiLyKoEauryOKt44wnp6fG
Csutm6gfU4UUZVoUbZoCEVp5iFVYQQ6pdA79OC2zluu0CBzUH3cSZh+StFvrNNobq2Zd0zxHl34s
k41pz9cIIbXr8FBG7UeJIZBo1LdEzY+ZSAtugkUVgCHOzL2WpE/slE8XwmzTj/E+LtwTpfKSJ6LX
q2jwf/tUO7FY+AIy1m6QmA6YA5jt4vT+9vOQJnUauz+W3dd7otDygx+PxVonLnBjW1xgFL4vYL2B
XaenyhtfvGVyUKUn069Osdl9uXH6r4nNjd2Ym+UH8lFqc6HtwXVZkmBWVLiCJUhuUPC2j41/0ZiX
iQlE0cjLDx10px7i50I5l7pxNq2IniujuIcjIJ6XHGxj2BKlffazpWxN/dtYscQ4FXi882w/4nZS
lULNxeCwMp3mI81ScJv0bPI7bk3rzLnx6lUmSqDdrvAnHafK+LNDXiRRb7tMJ2qsWqsqhhiSB6Q5
qrmIPr3pvhKWKeVKRKtiqnctf0MxIZ6b1Ox9yPvAuBUfRrXvLXWefP+xbsA2fZ+9mbL9xxDsqeYa
wFn9kreMWzvp2Ai3Yu1WPJb0RHRr5TmO3WKTIwyswA/toIuQwBw/fMPetR5xVKoCHSKXIT4a3gfZ
HvEgJVtvLjN62uZY6zGKbi5MkBkfs45xmrrqFtI7xVryjv+CDHUk63L0bs40GWsE221bMqguIjwR
rjqkROxp2XCLsvGW1ALGSB5T3znDJaKVRNG/umAEwDf+Yk7+TyTM7dxQJ+CAqGpxSeqc4xsXZW1D
/iAllvgJJq96dFrrtZ/EH6vfnlOPsr7g61/ev6GwdjZvjquGY9FUJxJpApFr7ImodyxSP4VDh+VP
NsiYJI9v+HOKVaGASM1YPCQGf1tRDcUa70+7l1n6brGcfiViZmVRZw+bbqx2BsEVW0vY+KJU80wz
uzfYtbfK3BLpFG4+HB7zsNgZqt93BmBQ0l/bqbziqPnIe+8wVs2zP3ET9xb6st+/d47/TyMsfoNp
9Sm3w4MnyovhcUqEPpKoNsWPFGUBZdYmr9UzTfraJmF7nUAwPLcNU5IKr+VC+C8nRh3tOjPfuU22
WX4d1s41MorwM46dah/xwDmOd8KfteMIYnFPzWSkekkHqk8+KU8wa4/bh6rSD73lPdsmDnvX2k2J
vba86ZaL/kHUnDmoaEMqH2l93n1ZfHeJfkvs7tK0OFfdIgtGSQTmMD2lPGYaT4vvLX0V3yYl1++Y
xftOw4lkZwXBQU46HoET/xQYBWa0XT2Yy1nTpJ+GOb7UyJXrBrsEeDGVUuVGD9oY3muKlTp3/KDK
SjKo/WKNfJx/lJBZlpj+XJ2tU24S/1Wxd+Z5ZwECptCotL3TRETq59ijg7rqSbbqFsbs0XX0+rXJ
69cx1cJNGeNxVvHFpHouCFxDf0Urq8+ZU+OC9LIzrMYmldhTJLJmnGKxh13QPCorz514ewtS/4ti
V2DILfoUEbtca0NNY6Z8NCFWilbFLi7huPmm8r7YjnZ01kXGG0JiVpc8VtRFmMDina9svNOje6zt
Zgo02bF5dNjY7FlZ0dJde93Z1Q4RWJH6p1OB0XwO8UrTcqivDOvF+GEX7MCxGrfbSBIN8N24PyB5
lyL3vvPQ3cX+vF82YqqqIQKTg5++h7N4BEaXa7lQ3jM9TRHrn7NoJ4LpmckX1s2iBwk942OW+lF1
2rbQ5BPpquuUDY8gQvahDI3H1OFAysP0N1GIE4X26BczPUoVPzCC3SvZH81afLh8t0FnicB2o62W
OJvln64jprxVeo1ByMAQUwa9RPnLAsZi2jhFthlUEa20yN3E+BiHol2j4UAmUiHmarz0UPq9XRzn
Qr00dpsiAIa3CVmrlO9elH+Gk7xRxLMish53gnEHJBUS4xye43T48zqxHzjcxTScdXAi8FdZHtPR
82H3xE7X9KeGyxTA/2Eia9DxCvQzF498WT51RvSmg1thGW4FJDTPohu0cbJb3ry51bZaxcONfXid
RtnON5A3ZVfv8Ho8hn4TiDFhQeawsaQHEu09Imx/zon27NKhKXpdfpKNPYWY3hEaKkV882BvrJZQ
Av11js0gYYiJfKHvqlQD7C73w1L3+py7lszBbvwnrBiBO0I2CmXZG5FklymvYSIaiEKkaTPjF9X8
nobsUPWa3UQ+xNzgbpoFFqma1xP/yK/Pc5hTARe9kcM4ojyX0P+Yx7K4fWOAqAV07ICdNR0WiJyK
F3LK127+2JxUVQaDoEGp3Pm10PB9lfbVozJ3km6Hf/551KNtaDZ8z7P/F2raPTWBJkCQ7BKZzxmf
ZVbtLHZroEqvWRSyGQx917reptHTNWlRwdhDtVKBryOV7MnwOHemHjRReNbS6trW3S4KUWaT6kiF
fW2sAljHPy4PLSQOIrx6tKkm61burKTDPzVuOmlOTP2jneqGlylVe0j/BvKrD9hJdsITvLAEeJ0H
IFFrw4rMfStqMruzzTQ7R27vte/Q/OBAwqAQH0bTxqzqsU545I0X41NjmEHEdyRkxSkQb1xA8hr5
cXD7ZDVwNCTc6k2N/MiKAicYcjzHqcaC63onRk9fjVZNBnCxG3trnXfdc6vPOy8072JO76hA6dYy
LPRnIlPQopLjJPQ1gLmPf668+rkiW6Az3xbzazi6dzKT9kQb7dqZuWbCGckFZmwgvQg8sGgVFoOV
HIwA1YbM3mEkymx6MFR4StrhHsrogngwBHqcfRC99NExB3ed+lYJ57XKuhGDnzICHm21Mof+YLrR
yWWQKLiLmOeds6h/4F56q3P/mrbOZojLrW+470jU55mFz8io33qR7QfRzgtNu5spZMPW+vPSEBWz
7x6SWG1D6NOu97oNGEITtAWGcrThngePfGzIFQ7PpuORHBS2MWTQEiNzyCKkCF1g+QNHM615FSll
keReqCgW7kgGQ1mcQ18BwvvoCT0Knr1OqTKDekwPLMZEfbRhbnX3msz1pmwEbCTvs8nradLwGE4O
TX1vOWFXFFR94I+3RTBwfezgxfwUDRVroB6XjwJn7QCYoD2YKtriCukBRvAbCPlZhUTeYS4QOue8
6Va/nagOScPa88bZuhYLYfp55RnqHnqMPayaQYaB3dqW+w5Nh9AFiLdog2folcPOTY37JPE4mfLg
NfrJrxwMaZazZpfoHj08ZyCJt7CLHUkNyHU4hVtPm+GjnPNEzy6rC3PwjEyl4cyMYU9uRQ+mNXw4
VvjS+NUO3wOxDunOTNQXtABcSxtoWbQrsmplJM53ZS5JSz9LNSFSgffEi48eRx0P5k0UN+R5BsWy
BVKRe8bGaJocXvz+ks9XLP8Sv6a011YarkYBYLJ88OE032rb81YDPGe9CJT6MK7drPhXu+1m7GYA
wNxZm9prAjnPhsfiRxUkroy+u9E6LK/ybUJJLWyVHiNhZZSszp72KQqs+dHmQ/GquN102QD/Uw0Y
XZEEUxvIvvIDo9P0VZtmL82EoV17rcCI0H1cAEPEH+DCJ2jmbVaPX4Ub08WDl6wi4SNapO4ltngk
y+ooreaE5W/V2NGjzV+KB/5YtiBcym9RivJNxlMMH8hi5fgoUK5sYBXV2u9tz2tV6vVGROVp5mji
s37QyWYXVv5FcfxK3qQPG2t+6RREbb7R8K7UkYYrWD9x/e5iXuXah7msCxkYFvHsRDcsX5ZdGccw
sWHp+1vcpttuFhtPs9l+oLaWLsmPac+lUz74Ufmpt7inln8xldpAk/vLB/MdCvc888JrfvdAugdT
P3MTkSERiZb6sN7gtwhM5Z00OJVoIJC4zI/J/MWDsPRYH8vdV8bOvi31Jz2vnl2T9eXM4ZfwCz1H
gWlM4r3UOmlmIjrblEdjTF/HWh2aBViPQX5BBY5YuGWQsjNgqXXjxXOfe7Bqzv9X6HKC5mPdBC7C
WlFwbZr6caRnDdohKVaJXn+NeXPKC4v4I4auK4vvrfLK76x0/xUexuSUARBws7NSYcwwGVoX3mfW
w2pr1aM4WfDOu7KagIcdqLwRbwT3qvWsV9OlzTtoFK+wWGegl6+aMzxRxHRr/EjbQaBvWQytmZLO
3a4DhsH2Ou3NWZPrSta00+QwTsqgr9d0SM0ZhIQpJCKVYx+MyP9agG2RjvU+r8dyh0r02qbdBwTb
DjKYAkhfeQTw6wlNTjHj1sFVYhUAZwVzj6D0pyU8BLKsA6tKkubSiVwEjUVcyTCSj5L3DzYFzTCo
Z5l0iDrsdLRm/z6VzUtmonl3RKBL48cKhy2Bs1tm2AQ4GfSnffxdxPO2zSkxc/2s8DYGoT5i0kiG
i4CA9UztqcD0FIylfR85+CeaedZU0b0x5MFIVPJ8V3tPR2kuDEGsM52qrzXtD38+cTYcHBTsWCj8
bDz4uIRG+odVSmGDv+SJWNKvEYMVhY11ZYCurRJFMNEU/yoL3dlIvlVevk2uJMzB7PaJ0T4WMab/
zr0bVixgd6M91DJlYYkOY5r5uZo6IOt2fhAQh/PsPJu2eBzxmKz02gOjkNSF2L/gd3kAMZrylsn8
lHr1W1Zp4lBq/XtT4GyXA60ORoezwTmBoSk9t9Qw3tzvRq3aatK7j3n/1KTF1ezN99KNXkLsZQzw
HOJ4Muy0jUr/Umf8NHka2VP8pylns/QpXN+oAfGaXv2h6maKPpzWpntDHk6wQUgwJSoyBOOs7NxV
Z3v0s735XeBbYCXbabASCHfuUAv2qIz7M2ThrvCcj87J8UlWQK1sP9s2Ji1NWvPf/NBDvW/qkpyj
PiWVyFxO/vkZpVStEQ3fdH/qtm7H7Lwdt6oxjUs14xi2Wsx5ThQy25xAZSoS/HuV9oewyv3VcjLV
JVyy1d0dB1kmi0p3JfBsr6EdQ/4vwwd6D+jSjFJLo+wiihgESNfXKCjpZna1S8jNO0XG2pnjepOK
GeaMj0WyOQmEZkxPtgatpmfgYbY/p6emB1CbnAGbqG5/0CEgPGnJr57nJ7znpyhNPvXR2zJqZx80
ypismn3i2aCV0ZvdQ936mofTOTMfsEHvsIn5jLncd7axHKx8hpZJRhp8lgB2aNwYTnzp3O2xICdN
+9F5wRjT7i2lXgQnyshRH40WBj1j3hRVsulbvQFHrw+uWRzrAd97TL4QiuTO9PSbK6tniO3X2kaT
x51yCSP55yXZkT1OtCKe/mLl1tkk66WkjqEPishv8ZnihOPJRg+Y3Bn5lvweRcQAi+WRTH13PUvL
DoZIrheVUUzeLWx1anpZtRvQsF+nVZSsJRAq3PPNnct7KuWXmIUC1MFJoFoEnqr/o+ckqd3ZyNTY
L2WIdMNvnpZNTDD1qGmBybKG1f/PlS/8r9Tjfiqi5wI9w/TzQ+5kB78Kj4OJ1460NUjjo9E7hyy3
rlOD0xf7O8knTCkmKyKPOA/Svr6380AEl3smtCwKnMzrqSSHLtDc4lbEDYxvKu/4lxFBh3IX1akG
LCthi2Adae/Tn6X5c2r3SSK5xPl4dwb+fM4nCIE/NwWRdIAyGe7TKZPSwwt+JDsIEsd37lHNRHK2
LsIeTuVkP4y1+2iY+UPn9fch8t/DblQ0Y+05aSidlo/XXFgWRb0de8WVLM7D8tOTVxGtEpOAqyUY
Ct3Q6pt1xxTNpOiNoboMvtFqnJ9lXF+NnmQ5oppC+pHRS7bMmtiKO/gHKr3HKqk+dN+7RAaModbq
/xeXREAEiWweSq/ZL/3RRJVuM/sWYX3Xa+BSURfX0Jr2JH8dB5cdYw1CJ9V455tn3vnyaloIdm09
xzu9hR3v2EK9Cklz29h2XzPVabK1wS7SBw82et8mitAeIeUGNNN8GKM+2lV6Gp/HMHWfTBKVYHON
+TVtqZAxjOkHNeLp3nqGFv2QQICxrhJetm7GwXuLcZ64vFt9eS1HDptxqg+ir0hTUpNOVJO/dDvV
VQA5q9p4ZyMeqyWVuPaWSbLaQlSa419cgfTUXAqLDKDpLQQitclMRgpvPdNvkxNMj8Y/35uQkbtf
R4bH0NfcC+Z9JmIAM+s0xKzUj/0zEbdLoWd92WH4PBSEh1VNzEHFAqxjnsjkX+MPsB+UDMEyTnN0
nc2IMbOReaB7WFGqDvsR6oOpTfwNgKtOFpmpq5Lmf7aLU+OTQZR00U6bSNTqabKX34k6+c5fmIF4
7h3zLPxB7Hj3B3tfobQSd8fi8WqgMCrYSs0O1XdWsnykQ4JRzqvDlUnOkurrL9+1T0nHM4wvBCg1
nl6bUbKyUZs+5ZjvScI7MZR4cGHZY9tjT3r9kVfDA4l9f4vULXz1il+eSrEmpkB1L/Ad0Z7qjqJT
Mg+Nx/gNU/4r4CDJdnYBq8zGFJCXn5CLzuoYuUSi+8EQyWQQua40nvHhH4bWuWITgkxrt5juzxBC
/f9XOrlE9zgJL0NFPmubDOPZt+u9O5BVBz3zGPkjK7P7fVb3n3o/fnFUeVunS25AB+cQEiq2FnPA
tK6a6cJgsAzgkL5NlT4J6QJwTGZHFo+7ASt4DDW93yGkfgyzdSKHBBMjDqB1Zw3JmjyjjZy56HE0
fooivUiwikBZCYO+3r9B0j9GLMniQ81KMhLV0YknqASSBtappj7GEFNb6vm/5RiyHJaZCwg4RZvv
ts+59EvehdwACaSxrt2OMEHZ4KHl2F45MOgbu0oK4JAaxcNp+icKM2OnefLRFlQCoUFOJZEHfKMW
oR7KFrdJ6QwEqHgBTY91nr+NWkSS4Bz5h9TN23NVYdyxJnOxp8sJ8cv4F9bdZzeb3uOQFhdcrt7R
mZaGDvY36JouIfmqYoTJSHnlz8NIeTN0tJ/uoW1tQjXq4rnI2m8FtgbReoVUvCDt57hcQersmflh
DCq9juaiPmhD1v+Y+qzvnDnydn2pG7991Bb+Kg4hOnVzRMrwWkYNOUhs1fjFLXEKfeeX1XtVkW6H
4EvVm5HbU5HnuiqsrFhxG5HPE0ZrlQlj52bmq0H3+6pPPIYaFpTYMe69If8KRF3OvDK6Vh0GkKrU
Xixl6f/caCp+LEgCSBPC7slLm6qgpTLdu/pIAeQ5T/HIcTn0rFASsTEdFCFEK34PJ5fWkf2ThY9W
kRLsM2Z3k1kYJWM5rAWjrnhSzGwmC3lY47vq56I/J2g0997xxq1XOt5ZzzE+R9bUUP6K42zndE+9
JFbUY3p7yRrvsVEGsQ4pFLdZ5ZiWRRISTVkaITBVc0kyCuW5t0nKm6vwysuSMXyensuJWj1qx19k
HmYnQ+U/4w9nNtX62B6yoXL+iMN/laq9YXi81cAP5Dvl8BCKJCl9ZNThy+QlbCJSQiS1BgtNi41P
LDlhRygI5AEPO5mULh2l/5zowOidq6JLparPvLP+WZ5HTGtfg9rrZrcq3Lp5ttL+YwTScOxo3xtz
welBQU9XfsrUbK6GKnkYKiz3asBcjme22Eo7Ik/L6ZhlZE4bDONo1qSF8W9URgdNFokDqvBtiIQN
Ql3erdycA7+gtcd+VIPzx9mFMbx16gbTevdd6KPYrD/AU+xNNI6/TkZ+W0L9kbFTndulzD6mfnox
zf7musRIOW1Wv7dFWp0bC1678iNGbCVzzKw5maDyB5S0mym9dBfW1knFVRdyluPTaHq4HIM9QlCs
QBvCnHIycOfmqJcSwFtrzr2bCqZM4mukq7oKPb1qHri1FuW7GpxthYXzn+ybP0N1O9I9aqLN8puZ
J7R/Bjmy4+/M0UAvMtB6kjLGvbQSTOWiPn2O8u6ha83bmHOJiB5VA4tjFfhO+WnFtLm2lI9xI4lx
K/9kpP8Bb3obFBxy4YT2W7Tzo5anlzonNWT5H0VSUgtSzpEk9EjdAxPsWtglOKgdsWQYmB1vhlMu
HBDpatQbn34hERdDvgw3l/OapJvmZMWJWHv4rJp02ssImouERbwooaT421dRtdPH1i1AK/ynxG+T
AxpTvGiyeeD6nvHle7P22EGwHd3Ji901CZWzDNjAhajCk7XIGZiHdUjwU6Fh5JliPwk8yIpTWeZM
B0bbkVhMFVssEvxFnaNZZysiF3c3D1H9ODRp/pm3usHEDYCTabDO5jL+vAnLlW9o+OGZeJXvuubk
x9Ssxj/itnDrShR9l+aXrLQnW6ubu1XAis4NMHTrG9lt6GrVcPL7xMiaUsfZFvZM05zEObaWq78q
NSmgeJz0fM1jfwT2LndyCvVTZnnJg4oi8lCkmJ9k8hvyt8lhfnLzSyhN/oixZZ7jmVEJF9DrTYc/
wQQCFo5u0p4a/IeX5U9QhAlosVIDSX4E8rzlixEUvxLRgleUEHomY1DigCqQbSKz4fEtiO3hXq+S
8oqH/UWoDrt2pnL4s1KLtioOq3kDBz+8VUhvJUR+oHKf84XsKeffWOveNR4lhkaYL++fTsRUFZBf
ma9SjhFSgJOhu3S57EkKCfWIzBtEEa0AmHVav/5SDfqcEdFVu4Q13SSEAYSY0N+qSRsjdD1bP3Wh
yl/0tGVUE4spZGY6QL3hvgyJU2D7w1s9JfohHrFDVrOaa9zhur9PWSBwID1B7QXh8Ei6pgGcxHbd
NeZGFiV1jJCcsdXPkZrwusnY/euHzlxw6Ml2ufc085/TNRzPSVbhbBto6iQh1Nl/HJ3HduQ4FkS/
iOeQBB226b1SKa8NT0lVQ+8J0Hz9XPaqZ9rKMMGHeBE37GR8sHclXFAT/p0mAl8GDijWWgQYHnGO
HDEZEpnAdf1nPI7MpoEVOwA7ibO1XTwzylsVxnS/kjbGKPMfFEUyGGz8XDSrmjeTIAtwdlAAUy7r
hDuHzu+fMpbuVaXrXVlgDqFQczppUKgrfqryMc8hxlbO5QPhdv97qMfwScmhOhZoX+sw7Hi9C1WP
J3uYo5NJqu7HGSKUAkHH6mwW/tqfNXHoJAgfU+olVxKv88kmD3YW5ZQAm+uneJ3ZMSo1tspPYrtg
ty37b1/j09y0ZWMfchkqAgo+POXUMDCMTVm4oNG6T3KK6IGCW+S6p2dpJ+shu8Y8RVcCgyFXrKBy
dn6B51ITS0cxl8V0dYUHnMhncD8JhzD585xPwPrjWjVQeYXzo+fOOFZTIx95rvWOH0YInKn33GOg
JkwyYWUlJ9dlH7kOiZSBBC+GHN9plqd/tFFORJOAAq7HoY63k6tNllAGEoC0Z4UvAUvaLsb7dnP9
gvdDgiD5lnCXhI5pgtwMnKz/CSgX50Vr+sw44+Sjk+rSKN7rMDaCFaMWPQlTauunQOkkPKoCNxLO
MvxNLUwjIvFYZY99meTjTTVJ6EKp9MaY3KgjWTKVWE0TI1gcSO5i9W+nEE0T1SElhjUbFkUxnI5c
6NMAVaw31tqrU7b/oyB2nJMgZRuuLy4VgFgJgR+ujVl627CR83ib0TYeIbbdtW1OJpaKKKl2KvHH
em9yZG7qqENwDjmaal3rh+tq770IjPJRBkb2KgWyDEaKcl+O2vk2m1ys6jRN9y3lUTcX1PM20mhS
pctuV0QjcwsPpfc5gNp7LWZYdnoOYcXoxv9TYX+OVrSo1y5Ijln0+54XIzAFK0hpmmvarRtwQw3r
tAmffLcrLtqM4Yx00gHP2/jTGs/DUoEgUzIrJOt7rGMcaOOMblMFbv1hC694zbn4ELYviZ5pixwI
0YDLaEgTlyLcmLaZyq2tSFuQ4PNApOj+pLCxwwIz1S/EmuBfZTrlMzBbaB5CO1chSfPljcpWrLvE
tvYDc62Tqll5jdXsRRya74RSpj0/zIX/wYDfFhhk1iF09xW5UuSE1O84lOS/NpSATNFTV8pos2vf
kvd8qri93ivP09M2laDBNAT1nYhc727X3vDJDJI/SwtqOglm/VLh8GMf7JN1jStsHDsyK3my9bFR
7mFmWd8RZ881Kkknem7VoqRCL/p28BBtBGv80+BATe9MNPwYfZYhug7uhq/Tq90FBlF4qzhbbuI9
t5mGmkQ0ci8GTBroTRAvGAraY5YYzks8ivJsdma+c9gvvdd5luB6T1SxrxKUHccw2otBpC5byZLU
3EA2/p/nG/J/SlWQTUhPyUvlVhD4CUBvtE8fleAL31qw1e4W/Bt0wDHWgi3sMeiyfNM7ufjrK9N4
kGUA5556apOYSKUeSod/CKKapLTrFg3PI5E4Z+Zq4yqGjR2Oa3sDRA8Dc9OIQzxi3mxMOClOQ0TT
RlDY2aR7N/FswSswa70f/Cj/TXgp7dyWwz6Bc7X2/ApcmU/wwSBICmi0bA256Ww2W8RXxKYJcJGF
ccYOxXYQNpYVjDdWCqzL4LZk+eLuU0hV3c3Oj9Uh8OrpPsVTfcg0zoxDkELUA0rPGtHScBPmISTG
6Q1VtwejNmyrJEqewqS1/4HgIEiaJs4jMOfoGTRAQySzzvfu4Bsox2rsD3pqgdeF3J5xdfTaoDvB
m/sfIfqs2DVcih3cjco/4UOkj9HvUH1rDyp62rCFa6b+1LsJVzfBMi5xnZ8pG/ojVC7GcZdlI5Uz
7sFxevbDNUDVLJ3zvTFAPfVYYt7zidzbmhf7klcc5UtTye8UT+7iOTFfUjQVUBjlzI5Bj+4m6Qzv
1qQE+fklA3pRs70Raejjk9X/HCXzkzYs84If1/xMJx8UJFdQ5r4y5VawSghz77zcaDZUB8tNEi37
/iHy3qbQU6/OML+JwsyurTH0bLn8fNu5aYBSBHx0E7dB9yrTgH1PUKl4AyVweCpHg+iOdV5mFWTR
4bOXLGntAQuDxW2ENvezQ4/AZCwAHOJZo/kok3dhBtsW8r0sa2jgIYg/57epWm5cAc69IgyYpJcN
dxq/O0aKICkwuac8a7y4osrcebMivu8rrrPlBv2RaE/kNBueqx1WSVZ/UvCfQjN2OvVps9znUYXP
2GV/0mj8VrQ9TO5grdzZXBlMCVRy4dgisqlNdz0L8FvKMzc6bu9xlFxcNk/Yo3nHvJAfAZtmrfm8
rW3fP8isOflG99y3IT8uGCSTwW2w3WVd81PL6C7YMlEYTpYsWOd99ZvQBNzV8XfoBJQu6HkTk8/g
qOLyFFJj4AFDIaO56bibFhUc6Xy0X6aO1Xg4WkTUohc2bYc5kyVvRroomvFY0RuhrBjD+7w1Ka6I
eChz90zOd6ej5GyO03nOeQUAWieHeG+D65hQnaB/SvjW8xjfLavBhdNeTPWhig+uKOc8kZs0YQda
+KdZYCpMC6R4IH1YdhGCGzUtVuLh1RgnLhpVY++mtCPJArV1Nbdue2zdwHniUpADQo5UQPmqqC/j
TDFIxrZNM0TiiVVRHDzNZYMwExX/NVga1q6zzHmDFgWsjW7bv67rVPfUYqo1qVc+ZQRHVzqCg9GX
fXqmcZteB/itxIDhWYC/IifdJs10B12XHgI36Ij3pOGj9syGW1mCtSmrwVgINWEV5ZO9qru6+yxc
Ght6pt2jXfTTNR+q/o/nIBfnIpufZ8+ooE67DiUAJtLKZJjNLXKL+qIpV3oeQVfhautRavoSg7bw
quwN6zsgLW+e32KnUviuxuYp0l66J1gX7gzDaA49EIxVXkIkbBcCRO0KGztsmf5LirzfobtO66Cj
fi7tYbqHYuAVJkiezjgfHEixyl+xU/s2fc0hC7A72xndjNNDh515yij72AJ6EztqqZbuAFEdg1r1
BCJbaw8e1kC0I40UO7D0YrDvZy8ALuT5hXtqIzpFiZKDK09dXx7iPC92pUD0VoOsH+7gjXw6KEr+
hmxAX4hd5M43Oru1AUcWsZAFcTc7zr96cPUBUEmwRv8m7FF4+G1kOfDe7qvNAIMS6onvIaqMRALx
qmLD9ONdl0YsJis2cXsX/OqKsQpSiVP2K8NXX9pGdzJIvG2DpCL5Dc6EEZ8nC06nYa3Z/cY7VaSA
JAtynWmJBpobaoA5QaatCtvsGIgWRkbuRQw2STLOmNZHwgx9NFM7a/rdkaC0f6WmyvtMVZH/KXn+
d0XPFjTB0P0+BIhbfMfzZwjxmwx0NQC1TqZ6q2fjp2rzjJOj+7WgDWxSctqw323cUHl3L8rA2tYt
hlhZWc22NtgpC2X9oBJ2a1zC3XYWfnEMcg+DSlt7mwCz6w0YbnqgfZlaETMxiTsX5QeRK/Hc1wPa
KKfssc8FmGiD7VUh4/Bs8lr8o1KzWecTlgWcyUDSg9St8QIDCY7w3Kw6tzPPocOoZyQ59qmprp8r
ndvvbc/rwg6x24nE/GvWdflw4a5RDZP7VHroeF15jonUbupXtgjd0WRRTH0Al0/tZvSNm47BvQGw
kh/VGCClq3ZqGvTGJGZ3EeQYN5EiZKh5k5zJ+mPH64lWWhaoliZ2hitPc852JqPSggjScOpEXPxC
zCvugxbN2h4jj8HFDfdZrMbHnGSAUIYo3oxViZVS4J8qgrpcjw6TmYjbchtWPqFZszVfqrFOieer
Rp9JWGI0K4mGw8zTe9VRFtQrR2x1xM7WVtbEX2C/Pk/efLezzPgru7zbD0nTXzp6YXbsKM1bmOb4
t7kdnAEc4NBx2R5IJdWN+5zzamMA3sZxi6Mx55fRWjr6NoqyfB/7SN8AOVqPquat4AtBnNYmPnHr
J+1syNsajzJsgo0jYlx7EkQeGRNSH27LeFMb01Gg5W6sZh5PU55UoFyx5+io/8xk37gQfdm8JAGG
Q36TobO1skwTqTN0tcomkd3svi+uediVyylZ7ds6WVwoVruWIcU5RTAw5xFrqh6CX+t1mGL1rzVd
nnVs4MW7ZyL/9roHEIPtYk2SxAaxObct3CrTfmPDLXaREn8EQ9ypB+x7JuZPMsgATmCUkA9BoOXb
0qgJI7kkcZIkYHQoDlUTck3B78tYSUpiG+p2h6JEoPg16sedF9nnLJj+TB7flggYZEvnNw3Uu8MP
KqzU2gFUA0lwO7Pbpthr34QF3B93v/xvGSR8GL1D4n1XrU+vav2F8ILEi91kasw3/B6bIpTrrrqO
1ITXgAew8ftZAhanIVWmUfymqzEX0AvkhrANIow4j+hDYAJWE68+L0Cnz0c+GPpp+aOY8AQn+KRT
W6g9oFKcqaI4mVHyppv8mkcYrmzb/IqoCVKhc0l4w1SQgeYWjdTF2WuY27wbNxmc21Uk2kvNka2k
foHksROyxOkcHeY4f5n4B7JMnSyH6bXq5LDqCJw3SYI7wEUgMNo7frZ5hE01uJiCwjOMkjUCy5px
+pYY9pdpc+bj9fXSligK2VgmXQ5Oisia36wRyHT0F43mNrXyXQjicmOY1QtrFVbW0ByUA43o2gi1
tpNr0wd70IiofvIlFAp7c3a0Exj5HT4asOFdRzFfRZpveYQSgq1WkfwYECo3Erd4FM6/iYbZL531
CO0YxQDzhsqIic0by4WyNYNO7Lv3Yb57MJrYb34YBS+H4pZaw9Zywndbs4mZs4PhmIfGjE5GIg/N
SI6iB+aDIP1CSY8+8kfXV585v+OCrzbUWO2zBBDe8txFzH6pa8I6kqSC/LMzTTvGAAyrv334U9sf
1TxuwOPip1r80en/vPCOZemCp5BiDxN4JJ4U37ZXPEW5C9S3HZrzbKKrLeBVQIfEmmCBQcVYSYdv
IkqJTujtTEBzeQwT038Z03GXiUcOtzPhCQ+s7hhM6Z+gMGFpM7MOHIgfU/XHiNrVaH1mKJQmv1xa
Zi4eRQPgCjHPRog9nD2uEVFHDo5QF1BgOblxp4nkrnk2xlJc+C/5/NXemFeywc08aPK7NlUK+EIH
TNm+3IKS3nrgHrw4vQbkyVFLICG7oYlyqJZYYr2TCpNEWnVvgcpfeMVtK6W3DQmdOapuUjd4LBoe
jiV5H2Q3ElUM69mazX+ffoWGtZmayQThyVVigDfW34cheY8HRTOD+EtQ8QjV4yOoU5tzxuTp9zcm
HqIKCzgf2CEQBz9Xz4v/LR4wqM5g6PJqlxrj3ooEHgHaZ0axIJOM9RAHX9nQfFeN8Sqsqd8Oyntf
nkiERxKe/K2TsJ4EMFwY63vppSdTBe6xwQzV5tOL8l+6+MOEIrGKyS1bTf9hLQ2cI1y3COfYk24W
BEtXvFGLS0lAQu1mtDAHCSHKzexhsxt82PJTzVlLVGY0saaS4PB3Ix9jYvHTORnIsNKswoAmw2eo
psbZ6WwaeoR86qAIBU7KI5WmVGo7b10W3SaNe4e3wK5MC0y3xa1ens/GCC/cw6xN6XDGjmIkNEYI
qU3do1TUf3cN9lWX+8ryINiz95TP4ycVgAdnMfTkAhCD0TeLVShfgB44f4htLk9Dmg57V0NFAvWZ
z+rauD5empHNaI3jfVNVMf7LtmBtVKjqW7XSfmZ8ng6x7ZXEC5PuYka6YHrjamZJbhWRBzVchi89
c1I9I88v8FI4GyRgMJuLoeYN61jvMdUz9JEqY9rmdgQ0D7g5xYDY9ytPvYHhuUDzPtlzBEu03asJ
GIkWJ+xbjGhBj+KWjzT9kaJGEEZ25JbDA6+fiiT/gJ4GZj7pyl2Rcg4WscH83DzLicx9AQRiIwjL
rD32xvs6cq9tt8ztMd4EfuKvkSIvQEUXc0u/TqrqN7ZG+iMQAHn29CB3/GwIJmu193u8gXbhPdOf
zL0OQjYVMpjs4yg9Ef15ocZgReHfSxXRRUUbAG6Mf5aBfz5psivvFQKL9qX1gG4DCrFZUHi4K7kp
U36A9hz0WPBmj40BF1TlpsbaI1lOtc74xUb+x/OpTQxBYNB8V/XrYHk7VrgWV1TU/FN8+oWLTCeN
JS5l4cCWW2NsOCj0bowG7ETaQz+J3yEQGOuxSHmg268QzR8E0KmaMGcqIHot54HK/DOFB/vMiS+R
GT6h7Dy4aCKdBXa1UVl0jUZvFzTdx5zyE9NTjxVmqLYNJ0ZllumWSPMvDJEL+4rNzK+wpeoEfeeU
jx3ap322GKWhD32KjLGjMM+DpISP9jC0MKJE9EDgtC2TqzfoDzmbtCn1gkeIwsC0wLVuIC2miu3B
gnpxR/gDnGqjRRHB2HXRugvkiw0MuU3p0ZSyi7YVpwYcD8kbvR5pcbIQpqfoZfkmQPIvjqbhdxLm
mas5j2IO0YDRdjxyWwQHUAV7W6vnUI+Xgi+/bClMwi29iYLhJemNB2iZZOOEE9yGgTnWiOxV4QDG
M8h1ygp/fumir3DmRUCduSSTuC9R0GRI60SLIYOGInDzKTHadTc7JOL1q/JRUUsOH62BaEnvyc3Y
MwEd5JNdaSBzEbeOun2ta7Ctc2S8Bg2GMhenhI4G6lgy/Zt4bPpNS27p0aM6xYNYGxbNFWUUtOiE
obYJk71jWM9UBL7FC/eK190+rjEHF1azhmLZs4lSV4GN3TO5EDXtsBtBfQnD+HTUhPW89/c5r9CY
u02r0TFsgae6iQhxdNndRIspOOFS2t5p39yjoFI8Wr2xOjo4qvwNAnX2uYdrSy6jHkcA93exdjs/
w/fonHlqC7r+ynuBm2M9zENzDdrB3uqGlHtnWy3KoJi2weI1DGT0qY3pNpUBa6n5X21zIRznubg1
uAYd5sOMVCSth3dq22GZtIS7eH3UXvqHZoXuW+H2PkfV9NVSrnpHYfdJTVo32+vvadF6J4eupa8i
GcJXu3TANMkI62aEbwdQON9RyIDk2DE0gBB3rgp6vI7xPZzAdis2c4FD8MXAGsRy2VIJBlUZPKaI
Sq6ZIM/WD5S1aigfg57MjTyGAt5e3cJrdmxcKgDu/BOUsp5yJwXl5FA+KRo+mPM5twBRNzjVVjIm
1VQ4rENLwjZBsBDvGN8QjxsbXyCIxOXtwTYPQwzgHW3363AeQCMHBXAN075p1mTbkN8InZ1rDDVb
LoTxiiZUVhteKXZOJv+H5dJfR44oWQlMF/SJt2g26TOaS74jl0wI5IjPivRA24v3FgRCEnUKh3nx
N0yGHw6k+O7G9sNr5DtVsA906IPn2WI3S+DYOhYvcWiBBrA2jRTPOWQWVhoHp5HgSnHvTpgK+yg0
VjmlRnsQ8Ma1tNVIDgvPtUUogKdTN8kddUNt2rHEJ8GywQaJTw0LErGM9jM/diHx0Ke4tdauG3zj
n38N3O65mLyPRfyNaGgsoMQTzYbhmRbZtUA8b5L5lPC1uWJ41Yk2V5BAKGMxk4U/Yd0nZ0F/yf6j
zGSE2IaVqh944aXooiJL92CHUOFLOAmaLE2AEb6skpMIBbN4/Iam4JGLncxtbwY+DKXyYU8uMAoD
PkVvKhYcgJf4xRYvcMdLmFYjq+mKT2sbH8LROdZdwrUhmLZm75RbNO/nxGqe8SMHR6kHYC8N2BIg
KPyOkt9kDr9L6X43AW7xprkOdXl3Rn2JPBx+js4P0Wy9+IGt/ojEeYWkt118pG5Q90eUQm4FwU0X
02NoabO1qLcTk/HThp1+liKINoOR3eqsffZzH+S+wa2J9pXUeE5zc1gl7GBllnP/pM1yP4P9d4zh
lrlmfehs1lzJf3/TRGOnG6XtkaObK0Fy8HSCNVlh0BJzV22KJkgPo1pg3Dl70joat1Q5IB6pjgXp
SPyJrmCl3v046QAk+mDXy3drkB8YsbZTFb5VDZZBzvV3TxR3bACnLo6OKh2v+NbP0yxvbAr+iIoP
h9LObi6mD4wtPybyxo7t/A1Rb0O022VXlULDwZQXZNY2A3E7O+4p5lbb4a1NSoYYFHHWumtHCqhr
3EoTul3cRdqwhPXadsxbDeWoct6UmSuXvus9MfxyM3kp/Wf0HNluhH/MZBcTzf4rIcb/+YJZXoRr
nriTn2PCh0J3N1KPq7ABLXBknYUKH4McMNmtel3GJt75pOXpZI5st+cg28mYu7RUVzS6q8ziY2DP
XO8xAEdqgj7m0AYV6b+oMpAWkhfHyc4YS75jokubqi0/mxH+E7eAoqhgodgN2zwBrpZXBBiM/5kV
/VcrmXvTejTx7tcuWHmv8M1DNPUUJMy9e+idpdHes6DeUCCF+SovERQ02n0u2TVVlbGzyV/sWEdi
LGKEvVVGaQI4CSHTeeGiSwlzwv3ALjgZzAZMbGlzVW74sZfYho7ef9fU1A9YwLG++rQzALgRyDkc
GXJQz9jAihtb9ojIVFu0O9+LuoPO/JQsFAy+9RAm5k/rVkTHVGx4d97u5WdZZj7mC1xxilJyzDQL
oKmqqEFOHbdbj5l0doQjAalS4zLye+G1UM8OzPkwVGs82bgmRYa+5cLl9ixf5esYl8s2k2Z8i7vR
Qvnr7UeTtMY+VglMcW/0j64GIF9MzIexDvzTEPY4hiozv5jwfw4cN2IbehKvk56rPd6OYouR1b3M
pQGjxBEMS8OyiTAA9dP26u/mMgbA7rRtt+FfX1PfG5BgdO3kTFXOsKHDA3miG11CH3H1WfcNZx/I
bWZpZZzcdKJsuadNY6lq3rttBO7ZDwANearw2FnOem94rHsBmOM4ZDO9i8t4vlc9nzxlRDhCpWs8
94IzCemm5Xmy+q2EpbYtGjZj2kJDZwsRb22hKeYUHNRiAC1ipblHvMxpQL206dPQ6L822AKertQ7
eJEROpsOwuWLtxAUGqgHKwPlbqumXJ9rxw4uhTFgvMiD8mmcy+UYdxA14jmogZyDWl1xTUk/R68L
9pw1/X5K5bxVWDZh57Pps1LepX4b5vvIlP9c3kdLYrfkY+nD5sAPPsEPif847CZWdSsuZigAoLHL
4tNUsYQYw222rLt6yQXYPRYoZgbHHQTJaxF0vz03IjwB8n8iquGveu3Bk95XP6SnfshOiaDZHFF0
J9DRZNFC5Yy7O66JrTvg0oVfQd2jRaQmtJPPou2dVRl22wBEY2bYd0c1f2e7JeNMomE1LOHEOlxC
MhD3eIzJjAD2M033nIHNwb6b0NWuvgRe4SXQtWmT2TmZ2memU+ptUmrEgUxbjRFfKn/puKlZdfGz
wLK6ySdS/Usgo4Lbi/v+BF9807rOx9ik68GaXxK7gjgQ720KLRrFttZtX6E7/1Mu3qi44QraL1NJ
EV28SV4yukKt2rgO6SIjFhdhhceurn7ibmjwThanKUnvY4oq2noPWE1Pg7K+unl8KO0R7+dSmlGs
1CfesHI7488STPGn5MVGDYpF9ZTNzpNfu3hlsq+eZF5vBHuna242ml0DdoauqPgyQVzi3UhcMKnX
Tdw8u5641doiu25nn13G4ggAFAzDC1rgqwkX2B9sf2Xn8X52h9OQwRAw54rlotEeo1Y87NLe+XN2
Xf6/m3CftEHfZ0OEkjRdo4DiFNzVP7nqdpE/PEnTvHp1y2NQfzUL46Qvxveg0JdKdnKpPzKBrJdy
zzYETawnI6nmEz63E6YSls36m6TIrsyLIxabW+OZe4HdeCdFwfq5eMLW/WQjb3mYivCKwc+povTZ
Sbx718x367/gy3CjvLM9d6mSXHSNC+Mo2eIGHe4/lkfSYCNqsfE7ufc6u/R+8MFj90QPITsn/HRh
079EU+Z/I76wi4qz/Drg0woUWLew8b6syjra5QQeymJaWZGQCl49Yjl8cRC258K7daznaByJ4Lyl
vPessvrvR6swDDp2DmwEZtRAEWWcMOMUw8RmzJ+BFPRw2wRjN6N1z94VydzKWcVGjny2UdAoaqVn
3E/pDIcB6xolEVJCtV4xYncxGFEiWnswXKozvgMEoH74hmTyAiqTVm8v5DhejCy1KXYW8weU+M2Q
UA0m8+JTV/7aDvQ+hyiy0LMCsrdu/TPgl4P5DDE36teL0px1gX3RtgnVn67cRVhoIzNbu8407vsR
NAUh2ARlUzvTtoRK2TLXEN6kUgMpFwg51NcTK4YvORpwqkgi19mWF8wuFcCvQ+w0oThZdLazVz/1
BuUjkyNWCpEnZ/V1biJr2+r4gzrp9QTmgHcCrwTFrc9aWsXfVD0HhLbZzVpu9m/kaQ45iHsLDFle
IM1U4rWwwNMWU3lY4hDF6GHdj5fekyaB0zDQDFRoxgemKC4CxjJtmuWXXaR3l1UxAUy2Vy7GwjZj
TRb6xbWKyQbN/UnDt2GqnoHm5hA1hEPIKKwvLbGZeUx+3ao4LxrJPNlXwiLP/y2SweVuRec/mZI+
7ohYitRtssd0vZtD3p0NqmZrzxszxOvdJ9z8kYbcGsQBwJh1aBFOcOzwRebT1q3np7bQcDjzERri
YlKeb5WINrgKv2e8LyInq14QGNAMCnnxXur8tHxdcRiD/3lHvL7yCtkEefYWYtaPRshdTsAUB8qf
P5+6zAamc8+KpfAXpT+Q+6Dob5kub5EdcOcFHGGkR7NabqvTljfatnGIsyJY/celsbJNb/pM6nTn
YvAJzUtm9dB3jCijsKPdpEQhGiHpyWX3m8bJxp5DjJHBIcr8g8tVKcIKTr/r4kf3ngNtnposeK5d
a0egCLerLYhFOP1zbVNdn1rnjgLRuY+PeWizc6PLEPDy8ISnBVZEHqydgltiLKePNB2Red3g7OMA
W021816S+1lNBbFJMa0t4tvLE0reYK34+geQhWZF0oYnOxzmbR69V7zotO1ubT62XHQxBBfvuUOc
NMMNY7U5xPhg71mBcwj6GAyg02JKIPgSM36ZtTgChbrHgGCHLvjSuIG4375SELVU3nMkUyI/eh8g
jJ+8ov4LBY9gMY/78lEpbI/kOg3ZITkbWph0Uc1PZrKcY8G8K1qj+EuqzeDvJQeWJvhga4R5b6RZ
Em5nxvQgnE3TI/vRX4I0U8i/rdmxZU/+lTRKouJ5a/L4x8IE9ctuP1xZNQjb2kWbDcSzcrqH1Ypz
S+YQ2QRve5uxwZ8vsq2dXcJD0fbVK5LZzpFMSnNFuMPBLgQQbT30yUfgkMbytXvCMQWGGycFF42a
W8TwFjrcVZkXHY4eYCx9e2QTtzOH8gMTBACvlBLkIUz/jH7C49TTc8ZCksMdp36TJy8wEg4F1a7A
xYK3MG4uFmUimV94UOL7P77ShJmhum+FFfFdjuW/Tk4u/TtDvClFRjqcYPpukMNzU6KwMB4tr1g+
xc0f6HsXu5jeMtO7By6yLXpwDvOcn7lrVW+yDy/DXHwp1xxXSwZ4jGJaQpwniUDVB9aj6zw65aV3
rPtyoTKN9LZjJzP0HZDNo2q7vxXCqMHbc0VZ9Uu1FE8awa1I/X018yatc/vZbfonWcefIxrswcM2
f0ehcPH4QteUggi5j+w5cuIVDQuHYroZw4xXI/QFajJOsLL6E/npPm9YNEK/xQxOfhJFuCqto2yA
qQelfOsxba88f+lG6sz62Q6S8BYZZCS59Y9XXXOB6gt3Y2MgGrC98MSVjJV+uGGIWLOwPlROhBMF
S4dGwgCGkYzOwV/GwKEtI9yWPjs22pguaOP2Ph/i+MHuZ2bcD9zsCVSVi5oMeKn0xfTJxZbGjriP
hhd7sJFhdQHtpK5T6B1weNm5GgNNgm53Ndv5q/FwrI5jJqAM8A6jkurIQwHEqP5kyLfZftjGbhzQ
YA02bIHM9rE/fammxgY7DK/sN94MP45Av0BD1Vz36sHnuhgZ+IC8W05j6sroyx/b8TfaFIgQ3ZOW
CZtUMhaCazUyzi2pm2vd0ZTgqZtEXFkxBh5spZ9x4FZrRYTBb4dy02KpYCT5m3VkVpnwcEI9+qI4
GaD+iRfF3kvvGPyoC3sSjxlPwRnr1rTQppy3OoIQ3qK/HBTf6z+ncllrqVSyasdNid/fxXTFPTOF
Hl24e9Lq5XdAJcKHVzCxIM2T3vqoCk2QposRMnOqTgneeH+bKHqUsAZATv54kMAKj01vMt4xGC1E
qfFKP+g78d4HpaOPFkJAFNI2aFXBk9dZFp0Aims9MNcntEnrriaaiJJqcbfhwW0GHfDJmrBt8C/D
m39Us3GgohMJj57tJu12VgvtX+CqwavBlktW6BPdIZiHa8MAbnDL4hqoubOy3KWXnFdQqaFViP7o
MKp0dvtLLINSm/oQGdll4LrPBf8SLASRCk9U0TPfRAqqzIAJ6zI0Wce2hVmJjNB4cEMrfISEmbhb
0O3jVefKnv39VKe7QGPIy6VINzbdg3Htnvqii3+dmT55e2pebBqnk3aRQ9CTey4vm4odK4b6oPrl
DHln44G5yBLzeWqx+kxlrndAg0OLSak+Jd0EdKkEkNjmx8qVkiBDWeOZbY3sfQFPsAfDMal5Lsw0
gZNCeA0uMa7p/7N0HtttI0sYfiKcgxy2zKRIioqUvMGRJRs5A43w9Pcrz115xpZIhO7qCn+wEeUm
0UsU3jPk/+gpbq15/rSd6kx4OwT4f6PJdfSW9KbyZJcOwyPMqY0Xm+qEbHaDuiv6QUnubFP85jeo
omgrWhIxxz3zEqp6k5KDLOJgTIx7nWm+dRE9pzQHoM14hRlMZ0ewuhU4jEsyXUa7yl7jMmV25arv
BZDPgX6UdIyrRz3sj2bf/kRd8uI3ZCXAYnY5IP+Mbw7s9qi84omB7nEuQBOMKut++fjokTuiSjcy
2lXmBkbDY2eLNVxCV84/V3b6MWjVxRkTnqe7C3Prwym6l1n0f0JCPZIHm2ycHu1IOyDn8IAs3d7r
1EM3ZQeava99BFIPNaccbTVRyB47AY0mJMwVcVradFX6RnUO18tfLwXyHD3udwZJeVGL7wCzNDUg
FtSfl6rati4Nuqx9w1VlY6TeX8NygH4vZ62Da5VkTNPSrASLgZEFbEZsRnDLKGKMMTpOe0tnEdgb
Bey8skR/p7Thu0LlBCHr/GmMfhT3WQyXgDmtIO6NFKy+MBxrD5Oq5pZwhaYLvtcDqztNNFXLdlx5
CBEvJrK0CcKqQYBGfDiM301TP4KTcjcLBOS2G/dYPZASSWurTqOt65PDjiNPRRv3yCvfBSczzd21
tvti3bj9drLBBMUwxFfWZB5a7DYyLTvoC63MRiAMy0GZMBgd0TCJGngTJYJzNePcLtGYcVj2uWFR
imb2xtdRAwvgSTDZX89ofheM86wxemCStjdEDj6HLbWHwYF3Q43ABSLKGLBIhHBbwKpknqBgukfU
sfFE8yZ/m2JECMNyZQ0Kn6LE/wu0hxx9jmHWNstZWbRgW6thrp0bt4maKV26EZoskiKZox1jr5UH
b300PSosBrcXD9vRRskI0fjUQbXAXEiWwo/ZHK+WA8dIrsnlVpcaXn6soZ9k3ljFwwqQFmJGRQBx
s+iQQ6B7roXt64Ip596MQrRwoo45VcFji6a/DZzGtnX27YBDHRQ9lKgP4Iq3sR78hkN0J3CDo1Oc
ljWAqNpH4CNSb5ZnPHrt9FYzuXKm6aPKOLrK4O5DPEMr/iVvqSFHmxzWbKBMdWmzPMcTUjbz2APr
WZrhW0cE+7MorOCUKzPaGXPw5ZXddwXyj4KIkKaG7LjY1QMePjyMdAebFh6s92hwZ5m53Gak81JN
pyervuVuUqahZbfAJS8veRMfKy/jKFqiW6K3Exr1w4O8yhm0Vrn8Mwdn9ZqXulj2AZsx0D1oQt0z
woHMuLRdpsuwzApxrYuOSyjWSJpuI7na31Gs/0BQ7EwbCF+KYjpEg/PQYsdkFsnWsbX3yEr3siHG
AEAOUQ80wsUtlw9UftlFg7kPpgC8i3GdZW2x6nJQcD55RtFV90mqi6byOTNw/tSS5cAgDmStv2l7
dFRfGiRgkwLQ5sWH+D9WGDqU1i8E1R5MZd/K4TiwdYojeE6AKFjEtskagv66MV6mkUtNjrKIbQNw
tj5fK0YY9t+0funS5CGjA5pSh2ZIsvhhzYoC0cV3hxbyGY5J8gHYFhYjX841lJDg1DUJDwJs98nI
4FcyMveu4PbXJSiyjLZLwqZxeyIcM1gHwAKpNGEue+Iy25IhLTS8fmdoxdHu5m3dfGYAx0cABp7x
Prr3zv7m+4y63s0jrWGulW1LtxrFB5Aw9F7cMy4EWzvFPBgsBL/hIKntpajJ0J32rGStHB0MhFon
eoG+3QsX7IbXDqEJuCw1nUgHB0HsUdxoze1woTDyBiq3Xv1E1T1Dho8/KnR8+MVlMgBBwotzUdT1
nufyh0vPAWoxu0bFxhcMztoxptXCzc4Uxj4d0abcDV73B9l4E/5jeTQgQMkCH7ACtKLoEkvV5x3L
Mt1bCCcnDf6Zzi0OaN0n3zbMMRhkBOtqOJbEMflETYOk1bpfUXgIoL9O5jGJPCqmGBAUha3xwlOY
YJzHOGGp7OKRJPLbEau2IELzDzxRVDRht3+M5bRphxpn0j8L4xK/8FYzUmvu+Bkw451mAtJ/L4xF
oxf2Xl7KwJHFkgRy+7yQlTTuFzadPg+iOEoQ4hcacn8NNTB59VH6VprLH/7WbMyrxTRgsLPDAmbN
FN4W9un+eex+RHXKRcjG4bx3qdFmtIZ9CyNJacXOJ3kyspiC+m4AIEPAU76H3cDqLZDQBn+wUp65
mjJ0FmZma0wxeAp4hu39aobp8DJO33GJIm7pbliDmnpuC1onsgDx09F3aQVBpN81UDDwGtlwu6Fp
g3osaCG/Wc6bAy7Nbb98lNYM0g+lfaQRQ0Lz0CxvI9qUoOiOMUoifYW4jHn2kC+2c9IrTPH+f6Fq
2qXxb1b9TIBG/0ILAlFpoSFAxeQiH4FmneW+MwaW37AHixkF6E6MUFCoPHHNi5e+2n54gHGFeMXR
0ZKHBU91EgI5j5rY2hvAf/lSga1C8cEjA3ulKH7hy9rep/WE6BqjWH6378CSkn+bMcwCo9rY7VfK
rIg1zfXJW6etBVu3OBoECmbv5xb2Cc5jB82bTmWDyWJHSSG4nAEBHHP+HbiICkeQ4IMf9lRfzr86
GuFZeufRZkt3aIx0YwyzXGE06cfMeI5ZG55fbxmKbGWr9io42fk97a6sTq4CdbMLFyDbTRbv+IzL
0wN/wbh9XbO9JsKBr8e08V4rJGL5jQTVJDXeyXapRv1tPLgrFhYPziTfLZECqDDhWG6YtcCDrufV
4r6CwVELRsQewmygshd7xy7PCZfEhsb+li9XAj4STQ2+dyp/OhR6QAkgsKs/5Khatmb3mPNAGBff
eRtgaLYWxDMWefLVg0apPCS+jMegeOHaYyg5GJhuFzc8eknZXdGR2TOnblY8F0p1mnu9+1il2Re+
eoyVIipMfDzewakdZzB0Eo1h9J2oPzmPl8/Zcg88yszSz6XUlwWN6RBNcisKPxiYtMlwrcHwxtqy
cQrnyLvgac2JcYqAO4bE62TIN7SAocMPFM7v3PzMox39D3xpVhPFKWOsHdDqzRw+tXiwKhUfIk4S
nabiiK7tPJEDsuXK+hvJvRX+wdvA5AThvUEfthHW7HlWQ3YZrE95C6ovTr6JzTOJW9LFt7jCZ67U
mNVwc3r9IMG9bwFQgIfuGx2VXWuvOebRnsrHaLYkMGpD/87oHwhdQsMaslSUbQen2rBIkK3Yms4R
20ecOIov3vw/abPhOCa9B8IYjUN2kSLgx6+m7ry6/A2X6tXiqFd8cBMJ18PPBC1ypqBYPbdD5ch9
mKiPYuC7IzVRheGm1+8ydIqTKdsmwT1KMJ8eMCJa6G6AJNjTiaZZFqJ1idBqhLyipLKyHyrEhFio
jVndlI9oKGAqOVZg4q7tfseJkwWgFF0ggCbT235XM7mqOT4m9cI44Jx0+Urr7lgSSZwojq7vbD3S
CCu+KhQ0WhCqpRWIddED/yoLBn/5FfpG7NCN7b7nJPC9wIshdeZp9a0x52lpQHvGsGdtAN/xi5cZ
ogiBLI6NPap9mzD0SH2bDZZcG0sLvpfIxr+Khk1JdpDkxcFo6if5gWpoVkRcV8/2GTDu8DGDyeZD
cqV8PDJJPgwtQp1GdbGpDDg5J+jLck5wpQbFg49ehxLANT5S48BkIXOXv+gyPSR5iQyhq+2I1UVi
vJlhf3cq/QG58tfKzO6zNT/zqIzQWE9t+ClbY5hJptlqE1OuqGweB8N9RXtp3dePQ8OWYloreQxP
ttDBjvDbyLAwxSJ31VOy/P4FffQrR/viQUHRGEMiitqYRxqOqM4W63wRD+o/WFlhkcesVTtjh3BI
OKAnF/rfVfnLVqVnNZ8ahXRca+ya4ajXxpMskgF1K9CUSOhxancrbFwOPAI5o0cqLa1+kp2zNB80
npAPQD9ZgUFIM+dg4FxU0VPMM/OohcvGhH1hD/hP+8SXeZ5Pw9L+tcFCr+O2/cbU69Dm/rPRO1ez
mx+iQNugn47ZKioo3th9MYa6ZlP9uw4RRK5wNm1M/YaknqKagKlEVjrhp26nMLPDeeRHUPxSyQzK
yjmbJkakODCdtDn70IPoqIfOqVLmW+aaj3HoOSsrQ2LFLo6jOz+g931c+uoYFMkdz8Q9Hj4HGP+3
BJmOMsi+6djyrgzroyi7BwTC920YHi0iAD2zfYzYxwrW03rys0fDLrgpWsFOgPRLKWg7FkdnI+/n
zNPvUWfn2PYuUgueGvHesxfWcmjuUMnbtMZw8ppoQg8JhQuOw3xqDKonzCvHQJtWXlz/FF7x4Gjt
61RgDeTbze+RR5Em+tbq8dZOusemKWg3qIs+pWqtmf2eRuZRxzXdbYx9JGxJ2D7PWQkusZz9w1IY
LzkqzZJcjmDgGPQcoDDvLdZvMcCopUB2y/HqtF8aLtGJeWNv6+Yl1N9a4iZbVsJxTNCCVN6HTM3f
jeZDZ9dUOn3indU3Fw8QES5MYDSJqhejAk92IVWWnKZTP3q2bDkEFUvLJ84z8CD6vAGj2euYFdjf
9HBWJYDHkiZH01/88Cfu75x8nH+yY2YGSToy8H32hDUpYzhxoIMcEvyymNiL1583xc8EzoLUlAhM
Z47ZwLWwvmpUY/I2hrH12GVPcsaw4OXo0Krh1xK/Znwxn0oklqUW0z0FobRb1EeULVLlSHew46ic
xk+oMwy9GEqmwzoy3P2IHYAxfXCh8nQIhZ6Hgj6qeZJZc+Fa/9rR4WlA6VQfNpTsFDR4jkQv8Ov1
0jHHN4/kGLgUkNnrev7gtKSSxfuEoIxlkzvGy8Uls5joKhCdKxOaW9MxgdEPEm0xGtsY/XsJQmZ2
fgjajcdlsknlySQ4MdMoPWsMHXhvdKToKHHOktDxyYoTVaYeC8h/bQHBq8NKARZA4mCbJ/n+EeKi
moiswb2kTDItUBJ8BpcRMvwxu6cg65F3eGezboJo2fP8Sqw2+r9YSwECk/JK+R8OyX1YoPGC2Y+k
mXmHpDeBtXB/y7FGwcDi4UeBGq/KIoIGxENpwk1k3ngnHKFgpqF6cPI/etQbSRqj5PP932dL3ia/
twCZribw8JRGpvvO0+Sng/x7iAEnkXoNvCVEdNfp8M3CsFImkuaxyDCqdZkxXlkCENllb0n0N80D
7f0HXkxv3GWY1FBANgmnFnfiI5E3aB+Zk+384mYUfwMycz4zjl8WZvJAAlZ0yfB1NQ4mq7JA2ZZV
4KuFYHJWnFshSTjk8/2QXtgSVM2Njr6QSSMxfmWbpB2y/qgCg6U9ML/a+KiejpiBjRk85RIKBdoZ
CqJKetPoYnONkhbS7jwkeX+SrLQo0+s0plsv/Kl0RNBwjgDqFI31ZcBOljVwwL3y2vQi4Y8XKzgD
jopqec5SFpt7N/UIVt08bSRMWHBVZFy2iWPnwE0aLjNQNsCQdCfxgQfY/EDNG2ZXqV+QQFyjNbXN
nEfPDT6lOJwK9Au0WJzBIRG8jt6d2RPiCsUdG8l8X1TWuvf/nX+yr3Q0eHVfW8UeiN9yBl3NtaVz
+i4RA/T/OvV+24N/pchlfA13pX5MCQKFLHUCwpR/RajYt1FxyuRQbIs7Yj/g8ZjFsRLTC6VH0JuX
wDV3KXerNSGcGVKmMVyz4oM+ANaHNIUxwjnJVlN4SOLfo7xr/10snRHJZ+1E3lpKwtgvt2UyrILM
hbNVvBh02dCluTFeB8xFcMq2TfPvGQQ8/hCRRMMnCzm2TAJWUvCbFDNwMZbCfhoG90mOCaOfLl4e
HwARnGLuhAaD5LOO5yE0wsCa3FEMu53pwUaSE0TedUpBzCfmjhbYxuOq0ubIG2UfErSkqCaySHgP
VbiW/x3JaTIKimA4TciuchX8NLpmG/m2bHLX1B7cI8Trf+sQabxNH9TbhPQlofcggV+i7pB1x39i
wvqusr+NslsvHGMxXgJEmUL//0qWpceCYpEHrb4lLPOmZUNP4aahzLX5k30aI+9rAoTomIIoy7kG
vbSMAp6C/FBN53ohSPBX7I2FhI2zHCUEoLFkrx2dQDfrD6F6lhrAZyciwXEjV+J7eN9VAo6weJHg
W7JGWuOesbsSto8s9kx/JPbwoGSh8tOuZQKTEErIZz/8ceiqyObVTQyOsOqoEpE+2NW0uKTklEyd
5qg8QsKhG/6wFmd1t9SbnGwtYuExSTSBLYQPzwUlHXNnEvV/bZH8cx5JMkQB3niRTiHmtKh5vFfR
CF0EDb28fVuYZfW02EEgSyvAoDaWM9BHN4NLluWbypgb0BOXTjDjqnlzWCfwlqZt24LwTpKLvKU2
9w7yZ15mm8yBufFhQASU5oq8X058KjTaHO0Xss3roEZ1kIaHC0RyOEqTIyfS6bgFSBC0nKNVWTtQ
8ttY/VpcD8E1+F4UERwLyfCKGjJIEO8wjbhzIzib0sCTM6/mUAfBSqWQI1Hw5Pr9PudNyAPhRhr7
czChSxCjg+waZx/yX1KhoE9OinuVRxK6zxOHtBwY3Kwc3TMpLmvi3+CudNasPLd8oca33Mvk8U/D
H6ZEe6PqrgaZkJbFsiw5Y2U1yOW25OaTmTAHTbe8JyKpNtJMY7MqEuO054PQ7ELuVgIH3bYIoL91
sdlNbCoalB7qn+H81CFUz32wHqr4a0FLZ7T1jcFJSSrADAUY+I5CPct2cvmswDLOr7bzVnjBivdY
0qZrUoDDcva12VY6NPL+ZI3KSSBNNhqB/KQ08WQRs7IhmWxpNv47kQSuy7tyKZ+HWHuQXiGXYlGS
qirf0I9iIkFOaq1NzUIbn/3CWZCY2Dzcg/idj/5/AjYEpXSiOjyGHF4YCTpYr0MCYtIDjE12I/kE
VbzNx4QozHTpXQ4Dpg1gc25thcwTkcrMS8hU3z6uZhnHNGeqjxqmJBlYWx14bg7FHbVLz7aRblNN
y2w42oq4He1FVAGZ/1tgugz94LCRWrO0cByVBpUcrMTZM8cNTdKsw3ul2NYu+Cs+Xc5VeCorButQ
O5BG5vnL+WSFxvwqsZEXCIfY2OAwjXdPbn36OZmOGzb4nRf5xTKnBWR/Wb52aE4g7xIAPFVb3TLX
QTTcrNF89DvY/IKzdnxOjaCrfIRbyMchgVTYPqzSIYFFCurKr8FH9R5SEj7sFCdH0SlM4ldFSeHl
5W0MMgWY0k9fZted331TlZgjetUVN9Hu4LbNI8khTaCkfxqKiNCbkC408w4F6m2aFZe5pa0iZAnk
9ZhKOS9FnhxHEDsrVTKZkQROFtTkdKcFiUciibtony5VcGf2b1nt8SDENM7c13SHVFuQ+QCCS8aZ
BgbilqE5bjwbrzVcpqqIxmC8POd6CWcB/R8n6m/SmB+ZHxiTtie43QZkyFzVXWS3SeEI/v6vQREi
Q8b/fn4+GWn2qGvjKwQmBIyG9j0Igk/lw2hy6fLH7bcUWpoRPrhpcgKYTyPB2k99do4a761EF2Ot
O1e9M84o5R8nupqTiwHD1Bwdmg5gD6+RV33W9ngPuvgUpWojqb8ULTmJlu91t3ZGD6GftBNCE3v5
y7k2cAtyjZc4oRnUut0tZvYi0Yh0+MElPLvYbT8zfH7SdHoshAWgeAirxlUDdGVKV4aOfEWWtcV6
zhGJhw4DFTBOECemsuEbXETTFtC1uPXsJ58xYDlOaMVHzuvYNI99gHntkj8hu3aS11qNC9hSW1QG
1aU2iitjmyue3NgIqaOlpmQfRjosiIZk1rGFDemk9oUjaNr0bms+ZUXxqKoOQYqConnOlP+UaUb9
HaGBDcteo8tJTw7pw4xCNqbbniPlhsI3qlK5oW3HGBErLa8gD9rvXZK+jOQeOgAqqDLwN5MJk02a
FJAZrkVH4iZNx6ktAT3QbJkp4HrfPNQ57pwZb1LOysozwSmF9fO/Ms2YZK2sww5pJ3KsZzn0BhXQ
JFNUOGAzoFOPM8KtdhkZLLO521YZtJaGYtJ09WWLg9GTpak7Pqngp3MU4wwSMfSUoLS3xZmLU4ex
t+l4ROA5hgZX4TxHhCaCt66B2DPyYItUNWJSVKfp/NsGuM+oDCMupDKeejtKXmZIMXOtnbsCVKFB
4/ZmBeE20Kr9PMTurWZcudaLxgGF7gYYC/kMGTFpVCOe69XoLgxh9Kvuq2c1Dm8yzlel8zR0EKon
NIFJapnhYTeDZO5Law5CPhkWrItMlDFDn+VBsjJa/U+QmAVUBPDt1h2FNoIoHtboXErMHHyEkLti
E4BdC6EFyaEk7caxfBqpspN5xIFWiPLDa0XWjRYvdBngmAochUUqbA4fdKo593nQ6isBCMs8Gyoq
M4wSBrZ15wcMs91T0yUOXmyIm7NqNJq4oES35G/EesNAd1QM2SwEu6qtnNHkNyQj25jUUMGWISGy
Uxn4wHIFDbR0WEcQkNtyAndubkynfqOoLxvUoCZde9eHaVMF33JhevRek/Vxko7xq3QDEBLBjKL7
o6jjytKBdBZjxweWae5SVoh1rDhA8X4GadLh0ggBE+Roj/cdKXDu3wZgPwjWUsBVKz12WUU7Rs3g
n5DoRAkyW4rnUqTkS84Q+WifZdljisNtyggICtCpYR4VdncPxRGbAlkajdIT4yckT7KZFcgXYDJ+
nngZNcIJ8s/kIeTY/fBW8Qw9tJpyFUO+ibHG6NZNOdNJ4DWE+LPRj6u45ZjuW5eSkZY/Y/hkIhPQ
MNVdt1TznIGZEM9ABsms2CVbbTPtmUTA1TUU755mqLxtWmNj2OKIFqwc2j8kKMq9yyeTOyjAo5hp
cbpi61IBBKOUkj+lO1/jqSjDXVLYGLuEKX6lIamRZsk/RsOrHCiy9PQeH7hXsgc5t1M5k2H7KR3+
W5kdihAcvmccaBicHNRjPLd/ABv7zuE+NdGFD+2ZxcnayPx5h0YhM3qc3NP5HaHhDV8oN+UWyKqQ
iUr5FA8FGb70I16Esz2Ft9GZviIHMCziUQkLrXPmPVPHzNZvts456TU7G2w2ekn7gQM6p0fBZ0x0
MKwe9kJB8y0QZe7pDw7Gn3ltXIY2e9MC9U4lNOV45WCMx1rmMwO4oQOaGXTS6XcOW+6C1w1ecY3S
4bvJ0pYyQS5ZT9Ue/AnIQY5c5fVYkFOD9XcPVf2IE7VGuQJyyT1koEHyLltWGs9lPv1bADRHAsAE
PFqa5raq3iTdKbyPSQ8vEF3OeVUf0QTZyPN3tG5bZIjT8yDppGzlSQV1eYzgaEpd1kGSLKBsOQo9
eg2+9guE21VQ/XVRA1z1Tv64kJy7TEwdWphIUBgI0mcLgOD4FRYRuBRf/SJhk+9KEOpbV5gZ2HyJ
hxCBVAZs2YhF2jTeAR7lQSYQEcdcC1s3HEA7QvSUFKBCSgTW1Von8mJR6G5EO74MNFgD5bktTiqo
zkCsr1Oc/asnAU1sO5ZoS7Mz8s5gBUhtJ/piLbjXmdcn20zWm4zYEs5nmYRKAGrQax6GDst5Gn9O
Y+99E/5rPnxn3vQiT0RClkQ6HXiNQZ5MmywzvD3pvPy6qrtTF/ZnGkuyJ906Y0PbOxl21/WdMUXg
lW+tQrkpjV+8cgEkgod4qzr5HFkoXfK7nbQLEXOpZ3bKU+Z1dJfpyOZbr+K5MenlzUb0CWr6FREL
lH/VzPSRGXXgFsCUkGX2MGmmCcJtL+UPmgmcX++K9RvSLJPhXGYgJoDHMdyWcqfzj5JX5/6Irgod
tdSCeoDWCeOKgKhD0GxDBIBjaOZd4T3OHM5Jg1xA2ZxyFAFdI6elBe+Y7Eg2AxuPsomgixsTGR/t
oNjrXkAmixg42hDzCvQbneWfBe9ytzohLQG+Hx4Q4anSwyMbQx4wmkXYE6NoXNfJIUXwriBSV5Z3
GA3nd5kjl9sQnWBaEz7TFuzW4v40DaYAKt7TxNr57PC5qhDza19S092i8w6wJ2icLR7hjO+tX03s
4EWhHWq//aW57YsxItUFxqmenXfNXP6KDE9sqHdvjLcGsSutzacG43cUKHDWiOcMEV1rODohftLN
RtqppTvs5lwHulvDXMth2RjVTs/0J8NeKDScM4MWXNDrY06ANkm1Oiv5oFzyQn2r6cYhbXpkziTQ
zNFezly4MvsGGTwC+sFT9nesU2mwCiuiA+O5f8ebALSmTrN3Ps94W8fB0WcnB2kygXND3IszOBG/
S9/djXZz0lzUkaWMkUApU2k5mmUrNKRVXTVixGIdmhms/sgHl+4vT6S/piD9kZVTKdRkxqrxsLAc
V/7ovAAzSLTUeuqiX3Rstx0aKLQVDhaCf+ckHD8HvzyHEcjyBtWarh0uReev5SV1ZXogoEg2Ik0Z
zN12rBuMLiUoUBRGkKzc3H7AJ2Mv52uFWSngde3LqEt6smVNezgA8WbQ0dPoBHdB9uaWcIM5dKRi
ZR2BqUEgHJyR5W/0COQo/93aza5ji9HVhCiXrOXMRE/tU2bqkmLKwEL2rqIdgfLEruS/6+A7tU0E
kfBZVE/SxuOlO16IPR8TVBZr4liPchN9evFQOK0b66rVVzvj40Ea0FtIY7PfTK7zlGgl8qHVk8HU
wjXUtBmlUQ72kJZhCBxM7tQw1UMxw30zraPukSnaSGGmPgN5iwNxhGrIkwBCzH60o1+Jwilytqwd
gT+ZS2AVH3JZcwaLhQIh63WgL7VAmkrqtB4NMUSKVy19bYketBMlh5ZwFvImQrfBp4O46Cxnxi4z
zWfJVZyBqTANGTGX8JMvpVBYLMMM5RU9eHVNkAZR6e/qYfiL8SrCui1OvoYL3hh7ggK6LppONZ1Y
hvlbpXvbmrWYVQnlNOTAX1OV2s8D6JaenhJ0X6DUC3ZPqAby8vKU6T2OknE0n+yU60V+xdaHy2xy
ANX4oexLQa9WgyGM4wjnubD7yGoMoB3P2MdZd/UA8kwgNrxuPue4Oi5k5Jzgp9HJodC4TD/dxIai
BpaRaIiHwI6jzj1ZSf5T+sGwRUG/RzoCtmUHECQY7L07JMVLrHso34IFz5kHP5izZoAAAX+oDS9I
G611BfWkHxA4b5P+p+HY4Xx41u38T5NN4IJxQugsKLVW/dJa9l0r8muoOzwooOZ4PhvDDv5pxusp
kye76w5DhzVS0N6tBHOQtrUwcFv0jYv+I1LDGOGEdgQCwwgeLWTR5UhtKTj2TTn0N5t4N4dOtl6Q
h141E9aMsPmqSOFfGjwa1C46h7gt2AyzCi4m69oljju2OiUBhCHffHXK+kzXihMkpFWpp6NBWF7c
VV4HalNZwIa1pTuWRveB8PlRTnJLV48kKQ+RO+3pIa07u3j6B+5F3naJ3AdG3oiMLaTYw7Ah7uG/
NYDRnnH5sK29sgoiLNorLMZBPWvG8FnCbHRGus1FsvPJmzGYemC17gyP2SXiTmFQHpxh+ARPCNtk
eVB+8teOaRfCaWL30HPmKipbvCLmlDSsN38BcQaOAJLfGYEdyHqpdJ9eSPOJCwMEwxL0XvqnqsYX
i7QGHstG3kCM2rM1RV9NAQDXaZ7S2AZhNd7VHHig4WCZmlyS77AIYgPCIPM0VUcLNB4MY2EOQ04/
L533NXvmw5Dlt8zk6dHrWJFH/AwBBKy8fkGW+FNKgDY1qKAWlBTZ+4n4z3jeSTZngD+mHZbvZEyI
PVH3p5guKGwE6mz6t/SN3H5h2W0rLXyJrPhm4U/UtKiey2Srx6sbH5pjwXdHZAyRsr6zCYhy0RIi
ETVmdtduBgfHtUYS5tw8BHaFKEy7rPVm3C1ku2E+bie93oP8R26MQcYCNgXe9l1KljilFHWSQwTR
ymUh+WyrVqPUK5c3v/E26GmGq8TPv1PwNGEd/pTIhFVI2RpktJNqX5smumlIdtNMJ98h9vT/kpmF
lMKJ350E6I8+3bw6Icvfdd1I67jfwkN/Kmj5m5jdtzi0h92GJh88cjos7dZ0YU7nf9Amx/xH32QB
IjJZSdegU6sQSCMqZLxRhHA08NYCgIBfg9heujaNj1I1Z5tRjtfr4JGD+TJOJXQq49gnHqIQcYXI
Y2VdzWb8w+LjzSOa5s2Q++hrRNs4i28eQ8qhaZiyAC6gmkH/PVy5mmLYQ+2DzvlW5xXbyvoLBJsd
bMN4mRn/Va61r1w8LxPeTDQK4cpHyiVAQGNOwk8j06BGmJ9eMx6QW16jsnBr4HG4CkWMICSzHACv
dqS1rT/Qd40dCoD5Y8HMSXlDsG9k6kWTAL3+P5S4CcLEzZ1m8SbEaIjHHqp50020k0j/XY5ME9iG
6x1E8ZqRGBprLiCT7iFEsKJ1/VVDtRU6+5FZSgGOWL6X+8U5emPo7moafomD2drW23vkYo0YgD6S
n/XCa8I2svT+kRwA0vDDxN82HGPopG6GNkaZpkGr2S9g8QMRzv3DZIfbyHszponm4PBTUKKHjf6c
p+6zimhX4joaN9a2aU3U6qKvADUYLBvCVT3QNqGNTss3VUjUoLO/nrEu9Dy0YCJ7ZUPuSDjMEliW
meXgXEJ5XLnoCM8Yq2TZNp7ROq/orLMmKc5augDhmGFWTGuaKqilgm3bczb0+0FzPrChBKhx4klq
k/0XHjOYY3VOo2Hfae1p9Oj/ywyIQwcQBX9IMcIfinY9OZBv+ShC+Gu0V5AMjNCNWraLgISddIMU
HNJG2SZAPE7yFOJjQ6MAuVGyKk4yHiRHDTI4WESRVMV1OdCVQ1KB4sRkDiTbVGFmL8lB1SXokOWD
d8lqRaPcRwvJKc8QLXiQxmvdo7JIKWGb5Lnhj4FwsJY6HzUJuA4oqbTHnmA+78x5eqC9vXPdFFfO
Di0Hcu9pvAV1d/NbBtdt6G8Mzt8e4XykT4xHQ2RIhqmjE51vLSZ2Na2QvOjPPbKfvUZJ287NsQm6
w+ijRTcatP4ApTKZ55r9nwR4l6EnTzwqmSgU9fy5KO3QoSPKsTuvA1xh07S9+dDWVzw4LA8+FyYL
zSdPJ0rRqrbgfgH6JMNjUruzOet4dCSxrxWF7jShVFHqTb5uPIwOmuLNnJOzhCh4us8JMS5M3VW2
RGc5DPzJPtt5fEpt6wR+bJ+3VrZXWCwMmg9bkY3WT8Fhpn2GZOfBGnIwWBypqeDkdH/ijKQgab2n
HlAAcl43AxSZo03PKZP1bDC+nW7ZBt149Tice5/UMGmOIV2FqE2Zq1NI+cN55sG4UYvqBWTjNOnP
oQsuAvysgShNSvYzDdVWm8aCDQ9GtDmisw+BBYGY4ehNI4JlZK7l8OA44UblmOINEZYyxqmxzXdO
04+AE9f33XM3eMfGe4lNZIZy2hQglU5+yilax6Sbof5hmbCygvzMS967Js4BcMM2zdxedOra3nCY
m414ZQH7p8nE4yR2pmBD2NRJGfyaaOqwTEfDOOs89L5AKIyMAMW7NW2Br6JuVpJuSxKhD8bRgrSF
DBUnjPZ7GoCpQN7B2gPUWTytwB6c8FnYzyKZG71307xXC+SKmo2qq+LeobkLf2KTs64UiLHegBPA
VHPou12B9ZnXdJ91hcaSCTgHIDlvrTC26PRLY+67QCy2U+pryX9Z8GUlCjih+swW6ynyrY+oT1/Z
OAYlQ+lg+DrX+Rvc0XTj1nfbpdIzbfMVzt3a/h9H57EcOQ4E0S9CBD3Ia3sntdTyujBGjt4CtF+/
j3vandlZTRsCKFRlvjST3UDFwfdAKwAgC61NOm8yys79BFYKShkWBhmOb3xpPO6wN7YG72K5FwRc
H/DmnvkDNO5ctuaQjmgZelujteETOHdlND2a9E0eKt7YNPnosOR7Vk3nqqu777hBckDq2t6hW7m0
WITtJpTFQOI5CjezF1eXgKv9uhhwfniv8Fsoq1DlGuZ7bYgWDwvYGaYEy4VHuNWToLpmdh/VX72e
yp1nu6BOZEkcppiecPBwso1fZmdW5Cxmnw0S0BhxQMflsO1/lmUFsn+Xsd8h7Z+cwFuIWR9N1hwa
9o/OWfoLVjHeCNUj6rnWC/OWJ8yZu18xmBvflnunkeeWLaRgga8KJA6EerDnWbrS/xe2JOPh9h+9
a9aIX2JyvmxZ/kuH/Hvk2me1zjpDPzPbdEiCHIIiX6Hs4D5EAoQITT8uU2Mo6dnlDjVaPB0LKrlb
bavp1vbWVg6ms5ui9CogUUFeHnEcW9ugty9LQHomv8g+/GcBwtzk3L43xIIbB1L29KH3MYlYqP0/
+8RMPi2nS4/znAoYkR6jBknkN8/bIOZr5nDi6v/FukgYfFxS/oCWMJoJSowgkSElGyBWdMPC+kpJ
XnbZu5dn38iiI8hK+sKEtFryLvJw34UPoQBvCUalCtqPeoSs3nhlvx3DR4h9SLUZdsDIfAOK/W2o
5lzK+tw0w+PoU9CY3NK3WLW/HYjf7chszLQH3go4ACEQnfqOO+zIZ/pKkFNDJr7EfRBfqbr2+Kq+
3dZN911Xghmgcx3KrlzDsD5jLDoCmqPHwKOgEKnuIlFu2XZGemTtkQwakqS0zzMLPmGlETtaaJqi
MeeMMy/DlB8JJHu0Bo4nd2gl9YuzQFNZwkvFIx0fipwo79O+I5Uizz8bCdTbmG+dhqRQSjoMXZnW
hOGN92Ptn+rZ6hlUGfY6d8vnLICH6GEnvTUFJ7KhvOcRI0pu6afSdb+Svu53YRgyS0jgVuvb8pnj
/FgyL9uOGCjxTtoexU8IDJ4EGeJnjBJBuEXdjH09ilpzI5SSGy8vOauh5kL6QHfNBtba+nP0aiQJ
7LnegOzYZ8qQY/rVZbMr8KIhEQF6YdRfrdeAt2aljk2Ovr+GfU6z7LN0xocMPG08MP5TPQs91MvB
kYj9TLvq3oWBjwocqy/rzxpHRPLTQFcteAn9YFyHsQ/iphXBMQKdvm36IQGSQ/toCroHy/VPc57d
mU5HAxKuZsKoGFNVsB18gNLALOrpUndsn2DQX0TMYjXI2x01Jgntkpfh++91Pj8mebIZu+xDVunN
GlARl81v5OtNXVSX0oF5N43ege8gpaUP/hQy/Bl25iYbl/rLgrGJx4spX7wyZR+/BlPKS4yYdfDt
VQ23xGrnQY9HcYRiJQRixS08ejVkt+ccQPqdXtzG26UY8Vwa6d04nfwsoLsxn7y22Bt29pkPYPcN
Nz9gbt3CiNhVqfsGrZ2J+pw/Z2VJslr5CFt/Pyf+v9DQh7maviNhngo329ajiQcKsZ7jvyQT9h3K
paY2qvXgR2oXTuXTLGmluU30mycSdqMwEU5U6jW0MChW3plZj3Vw3A4zf+Vx4Gtq6zmxqIQH1d4x
mHvK3RH7lds9TGQSIAzm4TSJ9mv8gU2+znZVO/8E46IhYxQDN9NJN9x9z6lQzIVhZlrKZveaIAYq
2sWZO147q3uLwxrHUv6cN1V5omHJBZaWzWBg5UNz3W/scMS60+xCl7g2Go5YC+kYryPtHLvlDzFs
3tQO14OxpoOVmRmcq6r66Ma0BMtrHJa4rJOBIvdT8pEEUuF6I/+D1DAWH8BeR/VPglAECV9rJeHW
esb0grf+apnuA9ncXN/4QHaR3TFQjoZfOYFftFs+HEyEezvkAqRs7zOfnbs55RltM0akoJ7OEYl5
9z0qJNTO7NBynC/JxK6WmOLcDvbTJLNvWZqIviPEZWMLjLbHtAaSGTtkn/WHNPTMXYBR4ztSGv29
Yyri1Wf6r/4o/5iwPVsk3R65XtdcPNmY+zAA41PRzCKIZkPuobHSpRw2cQ/e2h3fJ12a+7ZyGFKz
YvHgI+L27VrzaPpHBVktSeoH5I7pzi2nJU7dIWAZ+6g5T9ixSGwjSq2SWC0F00KYane6J2azJUYn
0/I3T8M/2VlH31E/Rs4Ik1NPhgn9iyzqH3ugjoJMmZWB0zOJ+nhLBuRNl8beRXu/0QVqywzNJ555
TkWcPR1twqEK0hO5G8mlNiiWI8IJN7EM/jIAXm5DBTrhpYetgpeUQNwHs27uPcN9clTCB1dhYsw9
j+Z45cQHNbFgapsEYC6F7KBhYBx0XDGyCMnB1iPct5q1TDYrSv4oDM/SL15lBOasdQHoDv6tbqwf
y/eChzlI7HuVd8vMQ983tf3gjnO1o3f1UMFgXkUB3Xd2n9CmLdnJyCP2y0fZDZcMp39NhpD8GePh
eREgYFUp133kUK1PkLvnUf7vlPRqE4r4bLyG5YyXhOKcuzeTHGrdSNXlAv1dKz0Fq1lASs4N66Gu
lmolKYaVI52H0Y4/0rHbh4Ga1qrUt5pQmbOb9xzcfj2sdDBBhFQ+no7mJgLnV8j20fbsa+Vy7aoA
+6xsPaoVdcLFHrzDnCLEG+toP9YVYnF7gtfvB3BWpLvXHBY1kMn/VVFASIUW+0ZPFwhzF08DSio1
rmJnWBNxcpwRQjo+tLaWrRnL6VqpBGBNBVmIMD0G9O3wNfn9Lg4jxp/JqcSQ7bgw28zU2RB1eA1i
Y9f3+ccyZRTUvLnrKNpf48avvAdpcHUypXK/ZSyes8LgeADAZTBocYKA5wfybxmSJe7+Gun4mwk6
bwlhUbF8guNyo6VSb4VM03vEYHBRG26bDrZClREZUuzR2xxtl80p1IRsV+spSPLTWLmsFIzxR7+n
2LcrtjQejfidGJKKGxKz7cDuzQOFY8jdPvtIHFp+UqZHRuMrafdPQVGfwxlHe2aT7Fno9yH0aFxa
hMznOvqXk03aFTaJbNWNI4KX1RfngSnCqlTZFT4it73cPAeCrNwg+C4T8NcJHSCxlDYKNF1RCBru
wfxh2KAj8UIsWklmqu2Co0CU4llvhV+RmtxvEIRx8tVnsyjPuiofWsvF8OgLDRQ7ME95Xd6ZjK4d
MnC3PmE3lKHq0toMfDzmyHabPswWUdk8oliIm79iGO9IVnw2QVTmqWCKG1H8+blIn83EokFRsEqr
M40TX9NksAmjUCg80DdRlupzmC2m0OqRSSQgtZE78XBpa/dPRr3kZGmeErucSfph0+3grU+te6Zw
4XhD5lsR8bmSPsbIjJirWmbb3OSOYBrkKjRtBszK4W4BNMRAqQlPWmvAeEYefdJ7OHNQ/VW25pJc
nGLRPC4/PSfRwhu8+8hRpySm/LLpMjmjgfCjOGYAq8N5wg/CKLoU7aNTT0/N8n6W/1XbmdALPZqQ
BwtVrODIaCz3eUwgejBxeWTnecVUhq5nwHE6HvLK3bhRcLIy9ieN8KhOmR0p9bekQG4t0nXa6LtG
5JNxBq1G2Tzg1EPLNeT7JCJrbNlFSIhdVUX8MqjiWkrrX5W1pJm32xE7Pkk9OS6v/htCAbqKYD72
2XRZrCXLu1eef5KFeHMJw/z/a005V6tIdmussxwYJmW6W26ENdFNUndauBe78u/mAYBX6Q0bu3br
H+ad1ouXaIAb+ejugafVJ1pXqBRTjS+gSftd2tv+pUt7CF1TwQwzVKOR02Ymfm6ThNraZx4oa3AJ
4PhMyRXLhPym6KgT7OoTRZxmfyX+fXLaGufSlWSAm04LM2kUn8ZMHyszA2cTmC2UibRnLGjNCK9j
h9AAGwBuF+uXqA9CGI90IVtj+C0GPzuNiYNzotRia5VZvzZns92AQuq/oqz04Sflgzj5CJn8VY6x
Yl/0A8mdllPRfkDlZZBq/BikMr0lMoFSAgq4P8mhlC+1okE6hC327LgOJ7T7XR0dQFVWO9tjypA7
cXLiUoYxeujNBzExlAavyP279aYXq3Ctg0rYRxEC6GeLkUzVUqkahaZlR5x7XF/d8BdAEkaq9kTc
ROewVoHm2+ZKALUc1d1gHccx3oo0JZhm0fjh0HBXlRDPlfOhx+q9LD6W/wC99Lj8lzyOARMJ76UK
QNYhKGJKueAU8rJYXJDgqf/VTPgTAMEZv6yG18Z5d2tS3/rwy19m/yUiTmczomMpT0Ha/kYEjJt8
e1jJl10ktk9Be148NMuvatQYNpo7DzVYECKZ9HZF+aKhdSgR7JBDCbx2ZX2HZ2agEp7jYwalpQzN
Ha6paXgZwSh5+o+gWO4m7x24G4lufKBh4Jg300JA7D2Nndjn8Z9nkkRsf7qoBixT4TA7+k2z9VRI
NwRtU2vhWWnoWdDvH+Tz8gJ5c2befsVle0Z0oskASRH5xjn4MT9cVc47mnaTF1/QDPMJF0edkmho
LYoKuCJdgr+FRLM1eZJPQ07irsLCbuQfBto6vp2Ms6SI4+eioxPtoxcIHyfeIiw0HnnWOB5DG0xR
8RlAjsU8BK4sQwe7SLAwlX/YJkmC5cniQ+SDk75z42daLcDYCaSsD2PMbvb8gX4w99kULBq45UXx
j86Bztyd2JRwax6tzFt+gFEvvjKXcUh7kqp6sKgs2wyhIbjhrWr4jf5rJEZn+fhKEg6a4hfluDXR
v2QERu4UZyOEjJqu9yJGGN78RWkVLz1kvlC+In6NAY3SkMJ5/sITeeBysV78MIvXirr8Pi5vqVfe
uK0dYYRy0tSnvtHHSfcHDAdfYxIfxtLZ8a0qcbGC52oEJlCeKlXiC2Ls6j3rGJTX/TxgTJc7XiFv
djlxCPXamTbTHiBWFv0KcDpIr7Vcw/Jd13zIGOAmu1gvC8W1fvzBeeITKTl0aRStY6O7DvaPXwp0
Ms12MCAtlydjeCgYfPDnOK2JU6i5IXaYEGm4O5mFOjSo9r0MDKbjR5sWWsVfUyWaG/tjIIBDUb2T
6JY+OQK+e5UwcLkqTiqLtiSPEYsuaZHhhwCkuP8aHyVmJ2H+Fv6DmxXrkM5Nb5rAVcrm0Gtd4DbC
+1p6zbD2IxqfQZ3g1fu0eI/L4jY6Z2MSfUy66goI07otfpd3ZxIl1yAkz0F6nrQqdjr47Ip6Y+HI
dwhlqIpsX5O51ZEPwMPC9+O34j4yXpafufwDYoKjvD0Zy2CHUd8yJog7vkRzWV2qhKdg/jaUVMvr
WDYXkH4f7A96ecVNbb3MMbzTRj4aIxP3+Qkjq+nQ90Uh4NfTUfF/Zm21X/4avudlc+EP0dVOpnZP
45RM13Z5rPk2CIOEPWYcUhuGjOYMXN6xqgDg1m99He6lHV/4EXMZ4hkkSqV97eqQps9ueWB9c0YY
eMJmRO/9d1kPiRmPgK/C2xKPd5hh9qsMIwDczEpsk8zhjlZH74vwLM6MvQFTzxgrnDo8W3Zf78e5
/jXT+TVJuq8pRgpsky8DRdn9FKR0gjM9qG7eijK/JpMM9jiHHXIqrQA/CV6a2APnTXqk0QTnsm68
E0Ox7YKgcYnPMKr5ldKDVd3xY9GkENaLPj+kudk1L0lhoAMiPcO3mSGU1rsK8XRlNP1CAzWpPaAR
1+eEkx5tBfwB+2ca0RnW/jFOWfaT9ZXa3UMG9LrIUhwQTB/N7kpgxsq2OtrccL4mEy5m/de76F3E
0AJXw1g8So8bZhGeW1NvCHrfDWhIPNn9Q+YSnzsv5eDJPKwKfPwEn3KF2I92yqzMrV6okJm2NzN9
D/K8dFNw4e0uruI+kszp1owlRLRGu/u59xkw5xsbc2vRGOZJVFAqxPjlgInnaHqNiW4MdYmsCbZS
QMYTcQbx2hyxNEOtPJHofTIInZzplRo2lKQJWpkAjlyzmOr50mnxzHkM64Uyc+iP9RQdhjbadjWe
yGa8mIJBvVCHuidfOZDj3plreR6oY1TiGI8lo5MpFZxPKPHC5lGJ+KfTlD7LQVrRcEaEdspjtqOs
Y0bC6CL15vNcJft5zE9Sz0/2DFTKDR+W0PUSvG8jEkgiNPJ8NOZiBr/L7u7wwQz0lg6mMqFpAfjD
s1p+uLzoGa5J4AbrZOrO85xtJwMOoq/bJ9txaZ900z88Jd9W7DP+0WuIwMfRba+tm93LyHyp+3Zr
MClmlGBhYeKk8MtnP+ifnaI/p0jYDcGoAlPTSoXGY2QOx56vEiThukwI/zXAPBkq/bXN8iyjhgBL
VI9VWA67RnxoiKLonNy3pmEXMHKjw9/T8a9zTU1GU9shexcQOX1h8LTZbuD66xEgHUykUXbMGfqQ
IxB033MK/HcM3EcuWH+DTBeXXtBy/UrPTfzmhSGy1ja/hV171Fl3r8zk0LbWxujsI187dhzcSmN4
Fn170RJhHdbPQ5jRMRgwRvCt7aJ6kZOnr9KMz7OIfGzDSXkJujoHEUdCVrs8y6IomkNguV/a8e+i
iBiNRCGTTJkQ2hOVodbYfITL3aXga7Tc4bHSKPLc6sDX9QK3HuTt2G6UrPdYBlY9VWsTobxqhvZc
ZuzhUUl3GCe5gXrF3FJ4bB075bqhXdAi+tkcRmJ9hr/aNp4FlCxnNvfoWPQ6JnWnhYy6zs0JO/RU
nOdxuOKFhk4n8vg9mCogDnofTot4o4FyhwFkQN5mE9HrvkpbPdrEwp5qGLOy95pDRlwR9n+IKBYs
esZ6Pmw9u3inYb3TSf3tDCFYUxZ9yGAAZGVL7kjhIvgpUPmSHewmFkLc+M5n6JWlVo39GIddg2SP
sB+6Alg30pCMEnvyb26i2j1SM55dj/R55GEZ3so5vpo+lePkQm/qt00w3ry6fsh5UszurVPVezZO
h8gFFkmdBpvGP6bD8CyRyuKZuPapyxWFztbsbbp6hFsO+Bi20Mjva9s9BdZwarPk0neLXN8n2x5p
qjf4B9ftN51Ja9ZOxCk0HdI5RXUqAms/efb35HYgKtP0i7sxas6uv06R+xN4RDD1A4A737J5TKzw
wSuct04zuAcuuGWEcVCVe8uscZ/E/pMTD+cxZDxmGM9xG+5I1r4DO0jngF5ijeqvtxjqL89QVDS/
g0lkdJNvDA3r2ApRocKia1GnRhMOl+qo2+Zie9Nj4Mm72ekedRy8BrSI8yo49ezaQ5K+CMQlBtUO
Yb/UTSaq2Bj73QzY0Gu6V5Rnp4buttdFawI5mL3Z55ktcu1ktr/j+xErk4wOfCsESLkdGvcx+yuK
mo6FiL8YM3zK2uoONdfU3gYqwY/yCchk40Q+LTZpZF6I+GVQktH76epv3Db6XsbMdQjmegkW1T/4
xeo5AWC/MgyQNXbmABCquSCG9XBshTpXLYrDKWmYVLhS4T5fEqB0+O1OIWUgs3UcOniQmyW5ZJZ5
fzeNab0J2+LPbIafMakvWEdJWBl72LqeP1GE/Z+hsHUse/hxXMfd8GVHmFJn96mUApWr0zJ/trUi
bbOlzddM845mpwfYsW+2fYP2uBkkQ5yUjFZDSL3tCFjfwiWYr1EumCh2dUyF3/VveV6Lc1RzhigV
HHUdnpVq9n6tSDxzd2XI5ooU8r3UYGY0XTKbhU62xIFgmBNesHOdewgOhnSfOuwJltM0+wBmH2gc
QXhH4aLnTLznnAmDluVH1GKnLB3zca4z3IoWxGLHgUtDg9a0wc1ZJazhyeeaH2fBrc0qVEVVBXdU
VdfEKh3EdzPOqvxznjpWlh9ae1NVzTbKvBtBaYA7jHYlqvSfBQ0BhFMH5WhqFa2Rllk2QHTb0pCF
l/b7qM9F4VwtZfwUMAMiv7iLUmjHDAmGda3JCGoZVxgtxUcxnZuwPWN4RP6Gbq3dD+S4b1vdYX4N
vQsrGy0doUeVfg9kcKuQVOisuKIfuJvLjOm4amKEVb74mdX4LlmE2HW3Xl4RQ9phcmmIPJXFwiNX
707tuwzH1QP38IX/cEen4FG0BHqzJeLxeNACY/w8f9D8vlcGxKKKNKP1PFhYIWO1s3jFegLxSkLD
SXSYS21IYjKSZPbifUAD8l1IzgofORUP+786dv7FPRPdvO4eWzLwkn74Vaa4r3TT8fg6EY140Io+
w0pGBGWOC5JoJA/AX6bb+6Chw2NDSOmMDf7v7YJr9+ZiHeE7DbX8JCn81FgMvOLQ51GExA6adU90
/HmC8rZcfxy/fk1zBZ+EQKG+p7ecZzsaRWo/DrVA+QCl0RP2UaiGUAiKD4oJig/carXjbwsGQElW
MPaimWlmLzZlJulj9xS88xvJzx+DCj+kVxSHbq4Yro5MtHPaYZ70OViC13Asv1OElUHZ0+FIn0eh
uEPLQ66hhVeCuCG6G7XtkjhMRg0TH3lrF3pVlzuXcOjyvc1eDZ9DfIKU7nZ2Qt9hsmjxAjR+bjJ7
Jz3awm6REc7b7ruByFU7OGbGtPGn7rmVI+OD8habxDgUiuz2uU1fcsF2OUDVAPvPopZkhKoKWbwH
MMVBtNj7pF3alufsGR3dhKF3btpH+5CaD93WtNHCuKmmXfoB/SGy57skrh5IMngmX+IhydVVhtnN
Isi2qzCazDRBxdTx9xuQhXy+O3Ik4QoOJ9vFrbhEDgBu3wLspg4uZlyWHVpdNIJ0yvp0vIDv/Az4
DJSTf1SzulpG/m1AgQZpDF/PjDmZoZEKxmUDA0amHAK/lyvbo0Hc8JfE0stCHFDMm+29xYs0YnJl
Fw2JjG8Ry12xVGx2nNpVh4waNTRMrBsJHkAnqw5LBGkSmDfpjKckCnaCCevR4J6Of/RFszl5hOv0
GTlno0uIohkgfXYOnTv/OYiPeXTpSzsesr8FMWHn5zKJf1wXP0PlZhPyMJuGHr4rbbFr9j3dbNfH
Q0OcBYJQxEO8HmOK7govOxoxLX9QSSaPuXmgM02/fmQ6RJ7HSqkQi9CAL0WG4ENzIjgxP7yOAtNP
NeyniiXBApuSFgua9ZQLSqC5A/hkznJdFClNPrsnH6oamH8iAGisNWfDpjCB7/qRPkjROVvHQ8qN
JozAHeUt5kj5xmWBoc7gnQbcjOWQM/LJ8VNS8h5EP374hmb0Kg0E5sOdjvWW8f/OdEgQ7xVjWMRO
mfHaFchskiV/bnY/dKZLtHJIpgT5wFP6EMH+jpY6MkjFuHH85Dku/Cv2jMfCqXhHvgPlc+RmPJV0
1sEW6nVA5eXMTbKeIoOzUTTGRjYA4Ctw24e4WEC+NrIRTkPPJTZWNF54MMwx/+K6hH+MFE52XUcA
7ohwTBrmUSl7V7BeQRoSOw2SrcOqHSfTRdjttSiNp2aiUTKHxzGWh1jmB5QCT2g8uXHYJAOTzLpT
3KqQ0KutC+jYr/ydblBlqoFE3ri/y6L5OeaN2l18rttFh4IZLXZocUxoS2fzhadxnbTFprMVGYnj
8FbMLBJSIFJlHwK725pUFN0cXQGHN089agasQjCQFy5XFOFGUcAI0qY614s7yw7z7dQyIXMz+yEX
5jFxQ2RG8jim4coOpl1tGIJJoYMZFI8KZT+jrDRJ9tOEuT+t7BFHT3q/PJxV5pH6QytqQrGZ5ogU
l3+ZEIsbfImIw872wOiliPyd3Sp/o/r50HTTPSpcTeqX0yMbac/MJH58mXzkBdKbchSHlCoOh61N
J56WXpRkipBbH/JHK5JtFKEnjVLFwB666dYc8pRLfv1ksCM6pCWkWTPS31/wy7W2nW0QSeYVJZ0T
o5gnPs/xKU2mpyCJGEEPL23pP9tzfx7hTnJI2WeLOrgRzq9HGj1wJmq91GxWSnMfUzH7UuD+y02E
K51l3OeOuZW08SGvrwK0W6rA/6o5zur+xsQc9mtw8QMfHZC5S3pzP4bkonlVA4PTEwOS8yg/y0Ew
xGqZnBSzx6WxUK+qNADI+kjCx7D6TInDG8b0sedCs2TzXG2H3GDyQ4D9N7H8pZH3Fy+NHp+/NSuj
H9FhWlT2NWAtpv78YviVdV+mdPgZbJSL9IJE5xwFYMaosY7lXzLRU60W66pbvTJ0AP4oNR0gAGzw
qnezUexk3j5UnssECpIE1yN0N15/g4/9Btmf6Brj1VGs3wbEcTFS6c3Rza7Hk1Ol1iYLM/ej9qjL
ona+sxx0jJUVn0edv2oS29ZRzxbQ+LjizaYMjqGs6/OcBbTXmIKslCRuzByXMAuxoq0AqNyS2Far
4o9S+GZT3eEV4M0FJYNavGlLGhme/DJyi3NNNA/LcwRUYWKrIpa1J088VS54N4ONYWYs1nVMGjqL
GNQY8rigYgGBzM7A5eCai947cQX79OzBBHxh0mUeGzZNXaOyhYnkzfZLwz3Fi8a9p519hGIYtxT7
5hxU3PbtY1rTmdBuds74HvMmemcsSfewnuncDgp2EKeBzZa5VWn77oxE67IP5dBIi2TvtVNLFq7G
Ym1KILczZpo8OAxeeqhT+arhhIc53XkLLP+mX1DTVjS+WNZMBosZtcMtZ7fkpt9vQyTCbt8TzmhC
966SX76KGzYg+2w4xhFhDZIHANG3usqpTNroGJlhCPaNxNW6yYzDkPm/XWBKRmczvXAig1Hbeseo
NK+tr066RmEa1oSsBn17DnoUvGmWz+TPIFS1hqNJAyxsErq74fBX+EOwz1jnc5BB+fNuocWoBHkC
0xWFfkaKxe7LBRmg/5mMoqNrSEJF0OOgQII6Rahl2Oknn0sliaQdSlfjxPG+6yLUbiKe1lkMI7p3
km+JIm+lcBaPC7GizQJ6ngIUD5icnIyqVe6pBy839nRccOa5xl9LPqeVujj+vBc0Xkdm5D5PFxf8
LLEZAM35SQQkA4VzcjVBbfBn0aIRE+uytdKiKI9dj2PLKlg52n8L4+JhCvMd+p+zFcW7JKsus0Sj
WcwOnOEWCWZn989ujIw9bE1vw+Q6B2LFdiH5TP4KMdUcU9yYk8Uu3Rb62LkEtPc2+c+VeR/lCVH0
BqcP8tmcKmLvMRM9tkaNgbod7wwngoG1XBvT2H0mVHdfWcG1ifL7jjwAmCM0AHoPtFjJYGwvWCib
puh9MqkUmYEe2dAqcY950jyMnfNXID6Pm3ubSEZkMTQ1HO7+HIcBcua+CzcEeayXpK6krp/qKuDU
XJybfkJqsRl8uN27LpjLugNzUKzh0YugJmlb4AKj3BMWdE5me12kIy3l6AXV5Gbw27cxLc7F6Kf7
oSW8sfsteg6OZRu3ficqOS9isFFbLJeyunT0SyUDi7lIV0kCh6IJ2n9uaBxaI9sGQXEgnx0YiNmR
41TYUAuICC8lHV6BNEsgewNdRY1MiA/YEfMOc1Czyit+uyqXxAVv+msq1PaqSO9nulRBJj59F8Lp
gvvm6dhaxTJoC69RFD1QqT+Vgn4DbWP8uGb+YjLQJHXpsV2eIxszNJmEWVatSTT9arCav9IqfTFj
Frz0YLJY5jdWq3OHHWx2l9Y9BUvkAxJB4ic04mPULR6SBCJJPFhd7UT730aNDUsfcGAHZthh1ODP
agNC5bFx1L6WxcWL5r8caxlTTcEgwqeeJubMz9xXdnDZZNuBiXAwxffLZxnXwWWMo+2kX5qIzC20
lUDGHvOZnJYufijnCdyKCX1vqU/ywgQSMDA1QEuKebJ/CKZ63Km4+svCglVI7G7HVJRgqC79dhaB
Jrtk2AKBST+Qpp6ryNlKCv3lUm/GYmObjKmIXCFZfG8s2n8cmlFOQxvNXqPP3STeUIlsZYvpuEFW
ZJNwKWa6Nr06EXG6w2j4ClfkYBohygS8jbg0Kw3oE80rNHXnfnkgpxKjODVZIYz9MAS/Wa2YA9NR
iO1bEaB6SEDx89HEcbBX2kJPjKMowy44TPI8puOOFfZT9hHHPzebgvBgTxqE5yG4W4F6QLfEg9IX
JpawxaFNt1IJxRxhcp5iEd+E34DnaYKeG7vJkLWSQI9Cg5ZJwLQhnho0qsCjUJltOixoLO79ZJef
pcHe5dXiirrltYO7sCmmNrlA7E4w6Df7WQYodPx53kSFeZvq8n4A7zqQbeICv7TwHK5pjEIrsOD5
IMAy8wSgrhRsiCjw1g656RsiW91D75D23pooCFFOfppTeKeNmNZ3VRqPMWAVpFVkhpTA/6ncr6Br
yZIwynDjyPalBItlwBTWLz1NaMmrxZKFe2m4U1mwDqsh+UDCgGQVpUKMOmLlWh53fzZsd9kaNKi6
2nkaS2TPo4QKXL55hDUQt8z9BrgGciCG5hs68IzDbIYpVXTNjOcxJJdiHLZkvj2k9J1YJtg1smsc
IeWqaB5a+VetyHvP8dYbeXpI0+pfPpm3CAUEknnm4EsTvJVL22J4igoGd2yOL07bQfeUl9qb6LUh
ZGAvSqdgxwe2z6zfllJe2+U77gT6zCQN8+MPTWBd5vEbMuCqNJ4DoQEj/c2J2kxO+NIQ5MJF+95M
QoqTlgZl9MomssfLgH3fvbN9CLJ0oRh/xKtqakmhl9uCkWzGE9naXOXDi42Rf7l6+TWQQfQijj8s
ZobXYXTPVQm1MeqHXaieoEVB6Y3i+zJuHlBEMvevUCVjBBl7+zloA6b3zmH5RFDOnXJWmQv1053n
neLoY/zApZKvc0jQ3YxgdWJkXGsLPfY6rb2FEk7XgG7GLpfiFZfmtUMHxf0cX7N7CVOxsBPYmYTk
pdJSoCEl+bhthUKi/FSJ+jF9LJ61+I+jM9mOE4mC6BdxDiQkCduaS1WSSrPsDUeS7WSGZIav70uv
etHttlQFOcSLuAESEczzXQjl4xIEFfNL7R9NRF+7oBEXM3oRWAe08XsT23dRS13CQKly1bwRqUVA
CE6AkaASyyc1+VdZgnYslqQ4ukvzO7N987YY2r59m8wZJ+gcOAtas0jAuZhW7Fj0TqVgft80atiy
m/8AMf7dMLEmEes+ZlJQm0KDXpvqCyb0R6/M303ntxuRzqjtXW/2tbTuU2KLBjgUai7i9aSirdW5
6H8Ry6Ru0yP76a7K60Pn+/ZRRCyypOTcvqkPMqo5tPKF+ZVbgy1vfgXa+QKTup90SNFR+JRGY0Ak
fd60+XCU5XjEIb6Fc8PAjkSdGN5cMi0JEL02rW9ujzHE4pocXQO6aVXs3JXldG7hHfIoMKkaucxm
yz1T9a2h5bbl/5HjNG3F8IlKfKxrmnGE0q9xPt1LbgFBSy/OmnaPrmUUnfp1o7Jw/hnrEqvxbAgw
8kimcN+8MPsSy4dtsLgNgptVdcBJtNGUW8QGsVH/1l72p5zSfwQeNpQ9UzBbZetCWH8E+fr20dFJ
Mip9bDDD+kkLS8a+ywoGDIP35ScrLDI2ZNJyYoaQUYt9VUeEsFtCCmy5+yXPH1t7ZlxPCXmLmt9n
UCig4zhnihsnun4GhcEOiI2dfrUClKTFmX8u4wvZg0sr9Y+W1qE3uMgzAljdSCV12XGsnq9dPT3W
kX2W5GANBIJtzhyexffKHYuugU7uM86/U5HfHBaguM/eR96OTaDSBz2IL8qxok3Hclg08MrSGQ89
7UIZH03z3QPaWvMVXHS49OaeXazVKK+s93zJoYlhhYAr7Nm2sbadBkA0kr+uGeRtffSRZJ8I1dAD
jieDQrNtWTtvLuU6y6zRacEPMAt3EnvcuyqhtqRp970r3pzCPS1Lz5pFhYhd0r5RmvmrFgttfsOT
xKu36sBIf/N24EHY+OuwEjH0Oe3SfzVf2o74sLMJgvxVt+TxAHugAfCzKNlSm8b8Z9MzWTaN+28s
eICqErMoou5rKrG0Dyu9bzBcXXEq+lSCxOqCv5xcO0I4553A9LgSyHYwsMm3FtPQeXC+MkKwK59U
5+ZfF1DSygBLdi4Aa4pTVE+CNzhMS3iXMHWemCxHfsI0JazfHPKRUCA9ZX92lr/vtfjnevE/Sb3h
GSrlVU0k1yuDIrsu8ADmiZePOxP09yk1KFYznQjz0vwztscyb+4osRd7EHW9vfZ5ye9CkdIo8T2r
2EOT531yeo7IowH1gnF5/TJm54l5H3MP0PcpuKdw4eDC6DelISBY5J8kh1S4Xie4qR0BXJ3pu+Nt
FT/KGn+FdXBs1tr7ogFKx8HOpL+GtNtnjGc6He1F5D1M+fzuyHCHdftuVU1DUkV233GliPiAO5ue
Ke7+pReyX2acAFpeEesYpiGsl5JFWHv42I0M702hnxbhv4FqO8Ydyt7klR/EUvjS5JJzCy0/ZvJ/
yL9XpuKXiKNjAO+YDDMIFVrC7QI76thzsEm6TzV6+UH0Jc41dqlxzHHZpLa1E7H8ms0MDCoaYTJn
j8FcPkbMe8eOlk+bdyUo7Pa1CnIOLsI/pf14ZG4pGYri03LpvzGz/Wqo3c35Qg/KI36Ht3VPg2AI
hI//rodvAjMWLS1q3hL+8g7icqG68Ri31XL0kDRIiLR8mePIUQiG32yuqScwl8jlZz02Inc9BGxc
4VQDdm6fsHLcqEn8kVa4DZLiR1jmkcui2+Y/FHV8eDLYV3HxZkwfHcw0tmcr7m+piW/zzITFjPQv
lhDQrfAuaGlJbieg4tzSPwdJqikFGTU2q5tzeiRRcVLE3Dayt74pB+KyJdFEFoMbcGDSD5mjK72d
6NoXSD+0rYjpZHL9a/TBZSY1NS3WXxGak9vXZ6cpJPjHJYJDmByilT7R1sNaf06nK+wrmDkUdXZl
/ZWYLN9088yu2X87UfDUMg/ZRCU9tBn8UhxPtEcZzM8q1690BHTbicik1SFAO0OHGTWynn2GNuvx
ETHV+0W0eB85hsUsgE1c4lAvR/1LrgSoLJhIo8fgP62LY7cP2p1e1tc+9tJfJpK3KPD2o5+wi5Cm
kyGglMyEyErfVgb0MCHR20TlL9ufv8aEO4KbPDlkq3AoMUx2qJc+KQfA4oxeIUL3N2z2n7UNdn29
mpjesJHLg5Md14vUeoGpuBIf2kj+suiYqVySmXHAK8p96jiGvJZNRIcGhoGHaFQg9Ng7IGPPb7pl
2aFMNsAyAy22qS8uxmwSXcmNkM0lZN91iw65kAcMA1sAqp4qTge7P766jTdgwuSfmY3gJoeMS0l9
DrrgXzSj5vQ8HJKWul4691FSvk5288sq/KPXFzzWkh0zmI52NFEd173nbn5mWN1sfbd0rxP2PyjC
5MhnCAdc7dH3mwK0YN3jjgwya5f57bNT9m/cj54bSHx2AcgkWQ34vCY+k4zsf9E42Q9lAfLGsya4
fwzYGh5h6qcDjFKGWvbGurNkcKGyrj/Zprnlvs4ffYT/2MUqSUnlVmiCE5AACcSKZpPB1lrrhuMB
nEcbu1fyxwoYUU/YmL7W7bpMFgTTFN3USTY8IEO/VjnFl2HJu+AE4RHr6xGI66V2nC97Ug+2XaHW
degojUsGeDIvPp+qJm29Gnc8Cq+6Dy79LNK9A38txVOKvncTlPbgYgFRG1dfkSovfhdzf6+q5w6J
MFg0DPqOrRPvVCz+9kr8XY+ejRc9CAs3YNRAdnP0nV0Nf5wWlH+FWD96miIzcxJFpc5W1vD05H9U
Rz11nBO5LASvTLODCfXjGvdXmNgKRsd4Ay3zR3jFlxOB6+dtxGCDOm+5DAS5VY6jjwUj3HSKjWZd
1PFY/YNMSCIY4ii0DPG2Hq2mwr+Xq4UItBdJGbmvjL9TEVf5ioRF76b3RRge9FyfEfPHDWU4NDVm
IHvT2WGqLsQdOiFw5LVejCJv7Hkb38V6ORlO8l3HhFBk3esgMS96w5sdtY/08p7WB7gPBdIoR0k5
skhRQuoKaXZpyGvSDjP4CDvYBW37OfbNj3bzP2NPEMH2oVTZ/TVcfUDWlCTX3O2uABhJltEbg0CK
AY57bzxwXq+E/OPYnI9Tk3wDouJHa4KPwmeobc8Gt0oADpwPbkBHYcCvARqijFQspVuXjtmNNy9M
VcIXxy9eVB9ga9b+U29jxx3aCXYSJs8QC/zWYyEuR9qQq/mmgB/GMsfMF9+5c35hPYb97UbPHvy7
rfS6ihUsfOlRxAoKSHaRlR79dsFxkj6E1XhbYq7SkdAfvTdSqcJMCYRJ846j9pUI02NRT5d0wEvj
ezPSNV7kxmOBi+az1RiNBxeLWB5zXvFi672FGrRJ/O43vnww+KOHgXQ8irVhpQuuNaeMCCrCem60
GO5WKTnYvPvFs4ILh4JAZgFLBg+mtHsiae4N/fwjC4kBzrKhLjrKHqdBUe+O3TC3XjKMsF5pA4Rw
KDPtt3PhPg1YoHTsTPuyVVA9bP5YNZBuohWdEV+NO29kQrDGI919xo1+lyjxhg0kgr7GiTYawv5C
8WR/CsR8cUL5PcPLHH0k3p7QVcPLOfU4F9PuTWYMNMcuA4SqpyfE8Y9qoErDyXGJTXnLgF94xzKq
Pg1gp9hH2gjg/EPz2YIz385jzJiCOR2Kxr07qq9wqR6xdAEuUu7r+lu1OEw3mTT4nyPaLFyGaul9
F4Soh/nq67hTfA6bEfvnxhvn0xw7Zywu9SYx4DSW+hHbe0CDWrhLluzWOvHDao0TKn5oW5RoDgrE
bC7adiiuknN+aoBM4CDg1F6uvmB+pItpmlcbwBBLJ/UJ1DmUfH+OLX54r875ZN3WEUULJ8NgJAhn
RpcWxNAm5WDcpcFNrPvA8Dssp2e7Xx79eQ4h+UFBSMt3m5AxNItHpw7vpzmmgoLFoRTZSo0lvc35
gTFU+MIefyIaTkN7/lth/bKT8YDweiOCivknudpTAA+Ggi4GJxO9Bqsst15sEUMufVvcSsTGkjV6
XaujhvCeGL/HQd95eM6IV+3n1dk45z9ukO6HcNnFWXmzFPm9Ago/UuLvMM4xHGj1lqVI4Gb9Skjw
vZiFyI/KECgiCDShsU56qc+ubA+KI0Wh7PPYFUDzCsKTLJWCnasWktWvvpW1fJVd8NnX5t+6RvZI
gqvKyoj32mFicpuOZgpGbsoF0RJzIw61eAjC+Gky8jTWmPL1hDdKqGdbRt/RWL00rf62hcv0nefJ
rcJT4Y3eVoVFBjwCtMPQDPRjDQHjA/hBqSnAJokHHl8EJ9Lx7kDHVkfQgjTGzUfmZyYLVnE9JYy1
aZlMd/2hKopzbXN4SntgAKaN7tdrp5dE1V4b+2r3jMDXDirhBLiUyMuSa2aXyShxSuAMQBB4spV5
ynMuitq58K6xoCR6l7gwOltXHIgxEmNBJ4hL/683QQld/02QZofICv4uCddoqcdzaILHmG+4mtgr
sMu8+F1wV0Txe024vuxdXF/QQib7Hknjbvays8iZypEgsJlwoWWc1n/nMbEaZmwjvj6GI9HjdjmX
+IeV278FXvg+sWBwxn4dKg7COUfCyHBfDa33YdUkhupbL19WSeRHaYYw5rHu08eU6caS+T/0YvPn
7kUVRrTeEAvX9vPsz4cEiQxYB78N5vvQnig7I2+JE4TQdMzWDtSuZO6mx+G6cFDKYkYOmGFaHo8F
OdIpSbwhYdmhz6m6ubRJ9WQa9SD9BXCve177YdfXESHkmPXuQ97bwDLXTVHya2UPeIPAmBbOFWru
NaPGCyx5uq95ofCOE7zrU/dhGPOXiuThBvAodZ+deSlFdL/ehIJpOBifggJb7hjp/C7BhU2sDGxR
72WkNnbNRHPMzC2gaTdOog/YIbR5RM+dGp4C/gcgyV+mZk26wfLcmPVBimNNkpSWgChMHmKQLOtt
pGymn6WcvjvOvWp9zJv+DUGaFgUAMXVXcbBOrzUnJ0SIHy91SFyp4uj7+WdSM5eJ3Us7jnSDydvQ
YZUz/a2BEoNzd29RnjCQbazyfh+k5mIpfsc4rA6Gohq8Vv6eaRCBSDu4i+YmxIjbPGcue6HNtcF3
IAVI6qdhyw+Y6JeGUnCEqa+2c98R0ZDZWeznsXtxiK2C4kieK6Qq1lQeihLgRV0/49sDFWuBzkau
sdVlPUCXjX03d9O1aWlJEAZYCfHYzQxdP2+n1yQfv9oU27gvnfJOJsH/x4q/M0lF5dItkvG2SDFe
exKQnBP4LCrn3q65iY+9me/q3OFmy88VsvVqD2icI66zNV7srn8PzXgMEmim7AB0pfBdy0yeS37o
9UF2O/2cLyl75fJncPNDKDR2HtN/rD9swusne7tAxWVUQEKX1IB7CuroyxiiVRH2wqAsuGtAS9yQ
+zr8n7vUXU4c2tOfbqIfJm1+esfd5177IRx6rK2mre4TncVcTsrxXIT+99waZIGRwmLZX0YsasYa
7jlv3rUNBxi5VO8YKo7tilMru0fWOFIRI2l1NF4oy0N9H8rkQVoGy00LfNYitLQHTTFxUOtGzjvJ
D7Yvtq/uIZTqc0ksMDlNtV2U/ttniulaB+RJzadOcJ1ab79JaW1LN7gTnjiJmKmoqQ7CTC9tErJI
T9wp59U14VjhtTXB3u3Jny214MJL9TZzt+ZWFoQGS/w2UlcvyxTftX31WZn+s2xaazPFPZA/xxUM
o7vyoVviDMS2x3ix10+JU70wgENDGD99ad+yABcgZPr7eCoek0699gBYuKQLnBe8S4M0L22p16az
9l8eesc0IB8X4d4MPaWOJWDclN7MnU029hB19pNNIa1YcBxjuEHGt6pbKznfAJzDTl4V0O27E806
yW7xPG7EhQx2wkcUrfN0Ij0KQs6JEnLIE50GsNvGxT32bXnibErhIIeZpn4c8EpR4dLezxldepO9
I8gEyM/9Leb8GrsgWrwan8HUoRwp1I0lGF/xOsont3YFo5+a82+33CU4kom+6YvwGZAaSzxGuEJz
+Jt9yLhY44hfnCTfggX+Vlg3+z76JB6Kb4SJTOWV94Mtr5KtZ2JQG4QZ3+XyKFvGhnVF8eTAWQzP
HLz9+LlhQWgX9UqZ6Vk1mPdnVlrmh5QweneDLY5Mn39H+MaozzjaI9toNnJMpVgP+5Xb7eiZvPZZ
tx8W3Mwha0gPNAsaATghIGslfhUb5LoNPsDziNKOdlcc3Jp1qVyax27hJhNMyT9jrNc6yK7GtUvU
LYwAzB4ie6JRMgc4KGBOkQwbSw+mEUf0iXcG213jbFIVw2+xxNFGsxgLZhCa0gT6DmNcillHk3RM
RIBFk7W4WEjvzV+lh3fOSlczBz/SxnEgMsH5slpxG3mbqVl4C5xY3ydWozZK9A8avhMRJtkfFLQg
mQqox/SAMwjIPe9ZsitpGZFzyN+Vr/6UIddjjrRDltawPfh26kkBth9vVdo/SlliEmjmiyvMoe9n
ypXx+sl4n3aarrYKZoc7tKQ2Xead1hLHVxLeD/m8grF6RpeJwfMW/n8KGV0WrNoTL1WTvahxROuX
KGyeIRHSFwutldBR/19A3cK+jq79YUYcet7EujW0sryg1d1bmf4RHZfiRCPeCRtge4LGlofOoRVU
9TQjcdIM4NbWjwlq6dlMq0cgvrEYjDvfbblixR92Uj76XnzXFO43XgaMFD0BYc/W+m40TXckSrqz
Q4VmDj31IaWgnP7oDqgSpETSx0XnH3VJbSaKe7UvQYXdJtsNHjzCAwhguLCOVd6uQIy4OAwl1wtC
OC8uy14rxZvX2V8MTgiSZE69d10WDeaoL0kuAlKcDkP6CV4qRqZTV8GbX8AwhGhvFQn3JtzHgupa
aP97E9dvSeM/5lVzIwspef/wic5pd+cV/nPLbzDYNWvofPJ5VTLKIXqF94gmomCGsaHF3p3Ebgxz
REP7vE4OO08ccRzchySv9Tg9Qq97Aia8Olor4gnERApKyzXR49QBQkoJUYUzF0+FqwkhYSckHwEP
CWMclefle8+Wu6sQFnxLHexQ7qzEvHBa+UEU/EZY5M0v15hcjuA9T+GHTYh26wOQBtoPDrLpg0Nh
Jd/aLtfiiIrhtP7C9H+JAbEQtvTvx9Tb12Ryiw5tI+7ci4udvYjSq5flhPym98BUZ8mNmAgr9SA2
s4SGdh2XF2Kw1c/i1AVji/A7NNVH5Ip7f1w+C/6CwnOyPT2rVM8F4Hw5rcVTeO+hG06MndrMu0ER
O9aRB+bawp00X3GqMZvH/Fl1MLaVMA3xc86j0EYqXr06Dzj2e0Iy8ZkuDMm2Sd6/8vtciiV/HvL2
nR7XO9XMFN+wFodO8QPFm53Yv3MbfamH5gZNBJBtUJxTJi5PysMt08yh5IgO907we9ttHaL8My4k
mFXwHmRHLOanxi8vc79whW1rRGokTwRC78Ce/elirMwK631ZgI9O09oYVSbTJVyyT9FF3d4d4pc4
SM6tPz1FvvfUu/Ml6klgWSFKaGWoQJwsqi5CG8NJMD6UMjvX/UCZ6Ejt9VSRdbOF0PC1Q9xCq0tw
BrNE0NqiwBE30vqll7vcM/E5Tf2r6/WHOimf2oA8uhjsP9EyncJa/nZDptF1xz0ew8NLMqUfgsrc
RjBAq8fuVY4hMmjhfY22fbaoRncn9dep+gerUz+jXRwz2VznqqP6hWk+A4KbARe19cC83Qd1YHMc
ax4l434eXBqBiiwmQqzt89SqgygbcaiGmSl5MeXXET/0YPwXnfbXxXALnavifuVnalmfl6o4+VkC
ZdZNdyu61ErFi29RZuEMPuXirN86koi/mKRx/72KovshT1RvY8f/qUKMDBVQEcA9Bz+SjzXNWqFC
fYpdH3ZP9OPl499KcOtow/Gt4MgVFrY6wphJ93nIPThJkz+1Glnih2e/ppYlw8HYQyLCcR2cusG7
ljGn5dJbMYT6a6xikscMl6rhCWnvT+1G1jYz9Vc5Ybd06BHSvs7emrHmhsaEkFpMPimp0dRqsR8L
lcFOQVSXw6p7BtVH4vlnKRk+BZ4+YSmP1gnl88iHaMRw8tz+rgkja0fVEtYRF9Bk3XySDXsbSKWA
+qsh2tnLSUBaWFOTO2OTKdyGAC7Kjm0z7NKPMvfu8zZxQSTUUIWs8iL5uAlCXvzGJ5M2B9/h0h3d
GqKTnrmoxoA2G6d5khxW8eRkWMlbFjMdflRJoF8SUf/pI3mvxu53V3uPokBxKgA0Hap+/v+DkRpn
STcnn0tnfjpyTZYazmM4/Kbs8Oy08wMbwY7l5JjxCXZFDqABn/tDBTXJA/j86ZbqVow5ecSiBwwm
fqKErrlgvFQJI6bCPHoFlNRaPizS++NYMHajpLv4a01sUf3B/k/Kqa5OfcERmkavi+MopmdV865d
OrEpejoIgiNTqX58sQBQMvJ3aCNaw0Q6jBXFHcBIb+76n4Q4Lefsb0t4hzws8EIzxuM+b8b3JVyd
/810h59060zDW6q684IpPS4q/CTTtkmpOMHSwQmoYCkd1DLuxZy+gDR0Nw1KK5opUmmMu1yFai0B
D7ZzA4LJ5uUekMvr6mka++f1PwC29YqXixoCHJeMI3cli2sUmH2f+qd46F+WUN+pMN4zk4l2cQe5
NI0dzlAJHX7YrhjaGOvDzWZQrxCmsQx48TrwJFeBb+6ocW55ZQuNSWIAJ2CJZjboV/YKMImeVvi1
EpzW2Apd5+D5ZeXtTWDZGYV4cx3tLTnD6E8datNk7iRHTRLK+qAxIZW/sCAVBUbdrMjA0cDNtrw9
i2dSvTqd6qJHooLcW4coViXlcXmqa6QgO0wfe2WvugE+9CS+gHRcr71U2Oo/GdYZl88zSqUFQ270
65e2SrziqrCw4JLUyWJsXjD63kjmNzXdY4zUFXFuL2vDmI3NU0w4hqybdmR3kLFY+E2Gh2YR2c6m
NS4nG66r+j4aRVjtmpaL7M6yCvwnRpHT3UXDlPZ3JvHt5MuIOlcrlkMyOMj03IXPUc6H+KfXPhRl
0h1rbDmKSovK+KzWq3koLBFtdnk+pt2DngP8q17CfY3Ru5eqaxRM5g3Wruf9eLGTyS9px/V8EZGM
yO7XQ6loAdIw/qhZc1cro2mzaetg1cTOO04iA22SjaRoRuaXr1R7SfYOZ8DApMdQqTsA+MqiGM+3
g1Mq9OCg4DeFnmfgtD2/XZrYE+YB+OHTqXQqnmiu40H7FEXGjX4FZQPtCzWox1BbM6Ru6NLF+oaf
h0kkTwhVMTnyQ1OzMpVZSTa1tAbDfgp6J9vAqKCVPSstuFR75SMM/q3iMpx2vu96zmHQNSfskMij
99IRWC4Rt9uQsF+Tgzk9zk4S0Gdc6RKREotD9jNoq8DTEIoeAyJQCWXChyyz+Ij8PLYtVGTYYjDI
WhkgfeZd96bsVo4PTW1N4ZUJacKjPZjMWbYy4Ldc0bidFf1qdcuT8TUHDE/N1hia638SDiCbkTcx
brQy6b5LuhY2TcB3MdSkLFqLJSTL87Vrt8gsss+zBLFwq3NSZD81FHrGyXp2Vi9UKO3FITzn65Id
YcIP02UrTLCw/4oowsax1dn6sB1VAKgMLhJjStIIUztp0BWW5K9MwK83dApsZwuJkbFbMfrWj3AH
R14bTCD1+ALvUs31Oll2Ccl6gmL3t6UvpSAUMSt7+Bx61vePrvV8glFtZlGy2mo+IKJukz1aYpc7
HjU8W9NytiPAIqrF5ldNycVbPDVVLV792ena5yUYwmbCUuhP7QNZWEu/2RWQmxPv8AQMWUOkiXBM
MnGc5K5w+ajBcRUOB3iOULFa1MYdmwWXJhmtkgU6qICijHTBmDr8nRBEXghZx2P0SEK8bN67onLw
HHROM5tnpUMRfHld33ScJCmDw+az2E660t1iu2p/pw2yw/e09C1VC4KdczxIUfZiZrSM/exHE2kL
3p24LtJPDvTOeMO6bqLojoM6mVIdq5bh2NiJ3OKPTBhY200vIx1Ci+s85ptTkjVleFBJaA8vs3QF
V2dWq9lr9lEQFRM+DfTymMoH3BkZwm9C0/i5HyGX9lxZDNF5FGT+eA880W4zuGqNjirm/FMZDm99
NHndU1ainbmctuhBpMmvm4QXkqypPJoWE2sgu7ZJ46VAb+8GZLGM1kc7E3SuuQKoyA7nRrwmMVlr
NIRhif9v2OUYlsGcmSwuiAO2THjfsTq649MoZrlylTHTBSjmjuWiDUPXKq3PYHL66BjRYr9+42Pp
TtldavG70H5SVwOkKpaQlUkDYqu15K1Toa7xw+GuhVQn2rb9iG1wbiR3wWKqn0L79khQQUuX/ixt
p21y4E7Hyk87bjkCdbHNHCFfhAU4D0whg9OM1NCkbuJY5zZ3iInsg97AKIekh2p0Qq+I23adZncG
sTENFHZrOROI7WLPa3+6bIzKW2cPCkeZsL0JC20hSU2HWxadrnytUzmXz9RdZbM5V21tEJ/nlTI1
e3aLDKPDsnwsUXAAC06mV/6lI0RLyDcInIDQUxR6DFc3TusvfkPZQuB1cD0rG2ok/r0UIcTyevin
h8bL4vVe6iRrLzV3xJqcg9sIPyqIUoO0pEyGQfzs7D0HsV2xHqSg4oEcDt2RER6zd98dooh5sIVS
vCrR6aSeyFvZUFWmPNa0CZoum4djy/WU7XGxK6+TG3jhLmdcw7ayTh5TRZp84zTCkiAv67gNil2n
HdvG6WVm+C6nmmpcOR+yOVKyfhiVzrlcD4WUut5OvT3XZmdwNozz0UrGsP87EWlQ6PXEy9L5xZ4m
nDgXd/CBUd+suGpyc4lcpavm0OYIQPdZYxPPObY0U8l/sMVs6VzwkI0JoOnAkl5xbxwZSIphJoBF
h04USeDsF8cvS+T5GOLM2owrdK7NzZhohgN+CImXlQO+NR+ePw7JsUeT43CwdPzMHAFr7lJ94MIU
gnCa2t8WQGP1QDB9Cp4nq8bpCj6HIwSTE2vsI/foSC/mRi2w1w7J00BbDu/cssZHB4f4aDHoyMVd
l6rWyvqjYG3XiIBhGnB4h3CFtXbDyDtOCRBgXJ6r3SDaJv4Xe6OOEUDapEbOKjShK2S00hRCbQmw
aqtHgRmSlglcU7kMhZp2Asy3Z/qZ6Vvb5yVOz0rY9ZjvfGNVpcTvmPOIZxbtK5Dth5H2VVwUBWzb
kAOBdywqSn0SKkSNXT8AnUqSPdzylksCXbNAw9PQcaevqYub/juDI7q2pficv+ABJEsHIl/Ncdp+
FqrSy1/SUNHau9TGkxUcMQYwVgcaRUiyZhRNPvKfLYK2PKtxJqq8c32oHxUrWFlbH1NV0iCDWpJX
MOjDmthVaIGtdg55Sw77btCLbAhfWHCdF6O1/HFCSnL2YBwCgF0efSGTH2goDjzfdZncElsW9gdp
hZkQJBP7RTzHonRndW6jFGIGQTWnb6gWngheT0eLvGJ9bPquol6eA1/HUiyHSlWP2Crj6DcLCQgf
ihTzNvx2mQ8SGlJz8rfprKEj4MkrLpeLz/SjCf4QQ4gYiUFkpWsGp3EewbjKVVjH70nd98CUSt8P
RroUfW2P+DEsL21j4rpzS3DN9HmTPJkoTpbvzjdesBwJHTmeIuTlkCbfwViOGVOIqHa9R3zqST7s
OcFVWFJBmgtqZ+N47FEIWkCN1IPXEVGGXrYYoxtEru5ka6Zf1jmaigo7RzyYLvqXYBhQYjOwGAJ/
QyFzYzTxIBoPtek7NznrppZqOHEecC1760Eu7+7LhCnKrjMwkPIz4dhW3QQ03uGXsY2izzZL9Phu
2TDpaBIW4xAXe7dVCsd8aIbgLSqBmP5OE0+zI5Ge09T/1oUCLYQsXlVs3GB7+uAnHB2dYTQMkVQ5
e0FDZWZMOoiVjHZU4yEvF9H/USC/SlXxKIlZVh9p43SOh36x6r7bZHYUpWuK40UMHmvJeoujB6kQ
HW75B8NnLIVzwAKBY8yiJiwcGRNyt+lte3qZ4IWy+tdRGaUvFD1NqmZoPfctJlxHGlXtKyWL4Q/H
LZ18Fk5aLt89USEMfZUKec5Q2rTbXkF4x5FLbWdqKRt2W4Av6jznEQWdaUCnJoNjhC6ahwXlYPMv
i1yh8IFJMixH/l9SqQtwpXB/sCPLsuhvDrc5hYHOjj3xxZFVFP+iBsgVTHJe9AlLtbYj4ms9QUYG
kwxmOwxbI99J5h45cHrD33TAEzQgavNJ/Vpc0x5cTKOgz6l5dH5JZhYNdzIThkxRJhLr3rvlKG58
WyeSGQbqGGQKzJ+eiGHA6hVmNVHVHC4DJNi+qovoge/a5PmWhu+IYZU/zUX5N0VtBD7BUQKNaBC2
i/V3SSZRI6rMocPdcsKWyVsx81nimSQRHCT0/DZiKe7mYgm6u8AFynXz4JyQQ9IFJqCH2JrByozu
YhNJT7mlzx23u6qW5uzgrIf/6AkOZ+ReLTGIu9439ZpRnzyEcXAwxX8kncdy40gWRb8IEbCJxJYO
tCIpL20Qcg3vPb5+TtYsJmZiortKIoHMZ+49t4C0E3VFrrxEYsYmYWYdj82GT2IUX9wvIaHC+pzb
/SVbhI3dKChS9S0ndjDHAwCnBDoaqgW6kRa8XAYGLw7C6k+0WoC9tjdU6p6dF2XIhgyPHH6kWM7K
ghjHXlmvqrgtMoOCjDJGnCbQOnVyMlOeSMTrFptQ/NcF6qnvUML+IQvJjkT9zcc7DngZmKGmxygM
F5A2Nr5KuAhszrug5yk16Qx2/Da8BrzyhOCKLT+anj5kdVpZcl8OOExfJLZzDJx1Jw3rc06FTk3W
uokBwXNKzIi5SzFyuBsVttl10gbzNYSpE7Wg0xoE3YQzolQi+T4iEk5Kj8HHPm9An9criRJC5Zmb
IJNfRhrNhb4dkp1XwpyaQ80h1YFQM8YvLYLh+VyUZHPBiGgDRJGov4uiuwMKkeREGMz5ecKZk4be
yRZJEvlza8v5r5Kuoj3wpiXePo2rRKI+DqckLY8i0IV+EW0D5GnNbHFMgIyx2c2DVd7mg/aL5Vrn
ACyjxCY8h26lBL0SEBGBYztJ0CivhjIaLWTWFn89Jgfoiw+gzykBRUSPekvCISjuEYOq6QtnvGpt
glHoRCW6cbnMlPYkjspvAiWG7s7+o6qJW83nPNuETYw2ccUXkSYTu6qs8H4HM++xSrFUMXO4xQNj
nlvFVWK5arrSh3/VWMf2+zSAnpixpg/j/IHuNJAvqbN0LoqEShe54GMPa3El8XdyP+YibmcgLlT5
jf3BiRnAGaAns0TP8CkPWw+Ao8dSxLEG0LQrl8DG6ScVKe3phUCepULOO7ve+MfZQ0gaFMEk/MnG
IKagkk6QutUTYQ+R/TsEdp2RoKENNOQylLp+9VpXDhpkSBmS117odtXoTPWR4MM/Sp1BaVJAvyj7
Nth/xjwLqiCXIqoHUdDp1tJSbGgtlydKMZKwV66T6QkDPUdMebTujDnnzo5cvUaolunhWD8l9Kwp
H+eO/Rg5INIjCj1AXBxaDLxfGrOPR+DpDpD8d81mwT9iBs+6OvRLzcjKqx0kSXVvmmyu/UiPWmgs
5QCPigrNLkFhz+z+L3nVtFhJJuTPuPlSvIn1T81lmzxgx650qsCyNuabbYqE5QFTvbYhbZO0DRQy
GaoVwl7Nyg7vbE6E858Wdn3skuMk6avQdxXjWG9LwxZTtQk7HCAMtlotJyucdTXr7o1ecVPggBwz
xNx5n+nRqQsjM8LAG+HWJPNvfBYpHe0aDWVa+JAVyV9ZFrf31lNcUmcycaris+W5lnVwigh/KoFC
Wr9OSMegOGCMAuF/YlSDDyCLf7MGKmVFOINFnHKRXQwzt44za+ELRnh42CKlHrdSkZ2pBsWtjvHu
G0ETqa/VKZl2do24uHYHlnpxiZddWVNT3PocBmsV0iLglcGVV8sMBwkuN4AXnZ1Nu9iYyBKsnflq
24WlBoIMB1sbaosugvbQqnt9EzHouNZVREKFa058Dd2xC/AR0DEtm7QsicCt7M4iRZlD5RBmZvZf
5MTRzvJgxTZB1z2IMeBtow2of1pm9v5AY/+VtSy1Ycm6rIhMLOjZVq+l95D9s3AVubgPwpiOeZ2L
73ak7y1Dtgq0J9EGqA368j7Wzw3A0Is0yubLxFjA5CcbhoCXwcTNxy6YmfHI1MKLSkCoTdx+jEy3
nhemeVuwQdmBprSG6N4n3QZpYXa3Ea/B1MS/4+dJ9lI2c7BznKk7WGCuYS3lqFhZtF+jlsaTSKBo
jxyIra+OvY2cbP1sc7gw0MqsHYX1tI2TpbtUSYvhdpbstaK6fQVqZd3sGvVOMBjJGgEVzqRBq0ig
tRuYVbBe1Ez4T1vy3J+XYUIkmhOT4E6h9si/ZjMvUCEI6SVKER3o9nuco1pxR3hBqOwOrQcGE3e4
JEzCHJJz3ZX4uj0WTRwcRLouKpEzROoEYp/VMfZP65/jsqcKLR1zA0J1a5cuvWWJ7ewDNfEpWiLs
VO70GTnycWhoNSKbPhZUsBufYivfB+AQWazitCufS8AHSm496M0F0/BHmRHklcnioPahfZ0RJOzA
I4T0NlGCB8R3xkG6Dxgb9gnoETwYQCv4elmTpEV1dYmA7g1BLyk7Gvr5HIcsKLUBnnhDEiKQgGC+
xw6OMFCsMuJ3qFrfHhZV8jE6Chagf4b4NeoFPx/LYUCDvS2wwGmbvJ8vNhaVJSanmDsYSa9Pi/Ko
z7AeGk/zndkG7DNukqD+rykwBwakbhD5gbsuXZ7t2PNVcruZEBRmk4jnMLHpohGRMJ1IlJ67yNx2
abXnVH8y2K/AAyFGqWO7PW5dzdySx6airseLoZe3tJk2KS/JrP/Fy1eUIzAD+0G+9CYyiq1Zpy8F
+y9UzDNZxyZcS2vveIUf8M0yoNuV5m8YoMc09I1ZsnXPQEdWaBmXD87jTR43D26PMqIG6l2SmKIM
Xroh9zSltL1uP+Ngx0dXvY2qBCaIHdMLAoCpudk6viWkeBu3y/YzSHrgTwoSZ1pPUKSIP1ySN43w
YBqwNZevT7KB3xis7GslDqq+S/NzjJxt0shDSkaTbhIDNS06L6U3/Q6um6+71rnwMF5iMRKIap4N
neihZfE5B8/W5J1MzXhQGs0w4yaBDnNyO/wzJsnnncQnVSzijczbj6YlWRmsRDDj3Lfeyjne21Pn
d3Cj8z7xUbtSaTjPFhj+cjRfjbB44fwFJVwTvDK/Y/Q+BJ6+HSwX5SOPMiMxVGbImzUYULAGRrhX
RjiuF2ZfvW2+l336nHvyWf2DSp4rcxeaj4URPt1Ek71noszk54v4jU2Vf5HNudeAH+dQRkJ2i+j4
QR/HW2Hpq8pDsOD2j0v6lWjmES6lX+XTLwPFPQS/e1++LFLfdvl4ior4ELByJlw7kM5GBPNpYhs1
CevdU2pNo3BXQ0iglSeo8AeN0X3zoc/eBWvrKTaqn6YaEfk5KtziLCp+GcE/PEUmyXYRm6llXyyk
dJIznek5OT8w7ka+M2P8FSj/K2KHspziEdWqlWKl7si3cEj8xCCNsz3e506O6HH6KueMA29YN/Xk
o/i6xXhOLaAMPI0VWTxG8z6oT50DCEQc6PySeYHBSjgNjl1MFGKavBbIDpx2ujLke9R158HL5bat
ta0zE8mNgJGZy7pLKl8t/S1AHbror8jIvgiHIbnP9SvetQl5X8RULSs40XL3HPNSKQQDrHL0rN5F
MiW2rW8FBrItb4P2eeM1CdvL5iHEfBtbJWR+JI7Frz4uOy917gY0eBFLZK/dZuBTS8pvYt1PYY+/
gk0Dk72zaLJ1A0uodudjmMR+RKKFkmpCZbwwh1z1QvMtB+RdCccc7VoVS18dGBPHd53+Z7UtjmKb
QwVtOs8Kgwk2EnX63Jj1xSFDR9OdPYOsjTqaaxK1mW/OXX+d4aZasdjpgwEwutjwph7Luvz3fMUw
QthmvavfvUcOp4AmACjJluZs5HQwA7FuyvjZAFWuT5yTmAsN5XzlLVWfeTLVZ2pxeK7ewY2dR/ru
g8WxQL+ARHK+FIZQRMYNOnt6JWOLrGWD3+fAnHffhNrnGHqbpMKsxNkH3vw5cBKsJ/q6J4/XMKuj
QbfksXACadV/oxo8ydh4W7CL8kMqUhNf9kxfXh44L7cZ+UFY84583jtXSwnkBaUuHZ89HvJ6F5zb
xN6BFWtOb8RXBS74UUwWOgNjH7ohaFs8Dfx5HYccmX0nRzcBHRI2yu5QfSczyAj19dYsYE2FME7Y
Tdg/bHUPQn4vWFhqrC4VI3/+hGcRD3e7j55qXZ6LEMY9K3nKh9UgR1bLgb9onDYTW1cgLDiPDvro
bdT/lkNy1DlIWlHtcJ+3TC2myFqnNu0/ago5wSHCu4ZwBG1Csba0V/gED24tfXWmqTMrrSSkK5Ss
XOEUA/zt3pvrjtuGbiOViyLAfORBt8mQC2a8n2YPdpLjQ91WWvmt6oe0g741Fs0xNKx9jddSfdaW
BcoxgVw4muWj4TYYUBLdN5htrnobJ3TNpRbWiGXMuEKtOTrPecaipheXoZ137gIxuk56PLWGvRni
gNtvrqJ93fUvCb+MzOatk/NtadqjJEN9sXLf9sxLDh7bAW5vug8MiTYFtUUMDduR6FzR7vbgNbQk
9w1CgVXdkefxmvElIE/TH+fiVLTOWr1wszZjb4yY0SVRSEMyC5cJu/dgV5avFARF2l7kGOCuwvfN
rTwN82EcyiM6zFfN/A6om9vG4ELFmlQyyMEuKIb5qGAE5Yjft85YdHJaWzw0zZSTyY6Uir+bCplD
GGHomHlfDgEIq4EvlnyYCysfVjMXQcHqRcOuEvZJ3S5d3Kv1Pn4nxvwdunT0gIUm7vNso0eKD/Zs
v5dNeM/wky50E/GQHxeXGgWjwElH6p40iM3VXx0G4TvLzr2BMpNxVPKR6Z6vbpUJs4CZtOeuVCd5
vXWiTy1LLiYvuaJxMzXdKL+R+t3Uc09Wni+TJzY8O8HDWTj9s/qE2bVcLHu5Uu/7baF9Jh0ZtjmM
/FaWj1HoPSrTsHp0WSGtWnIQDI9cPrfaqdO05ISHTf3gAs1Qv1m0yHhdZyygauOQEbhhp9Mn8iBe
l45LjVnMCDArB21qcCQV+ismsiupv7u0xdiIhl2H8qgVEJ+t+anrZhxDxaWuICQGqbFLsavoPRYD
LHasOfptBtzHaskRJyJN+e4mB6EoVaQDPmd0h22LBMvNvEMphztQn90YEsUh4XVWzqZGhagq2sAW
ez2iJ8e8ZCz1RvmHnAgHo16dl4SQ5DI7znz8mmAiTLkwMolDEEEaMUYnMglkHHnw3rqzHBkUq+8l
6ga6Qz519ccZKGvmAXOvE3nHvBqeWkk0B2WU5gCqDMrvikK3ad17HMdP6nRQl6ZjebeGT61C9MEU
5tYO1qYbh6NHxTGw9mAGiIBDHolepoBKX4BrH4hMhqa+bJze2k1mANIPBhQhBtNknnLFNUFCz/p/
N+OLd2jokKhy9DXbmO+7CrIj38ItUVB981ddwaAg9sqBSBzmv1p7rotzPcBR4MRlk7XKJpiLqtzG
9BZwrS9592FzPTV9fOlz5Ek8UlAGYUsqUkTqu3kP6j45JHl60pDf11RsjvVNHjtET/HQIGJKsvJS
FR99F2CqcOl7SdghFn2XR8tHLYPdzLnp5e1WZ5Sjyh11blaJwm4DI+BaJ28OQgY690E+DCllsmet
62X2vUh7atLkIpaYQCKStBo3AZJHwDcWqIxzKZis08wVNuELVEYKN0yOJDodLTke41ENckL2l4x/
UR08ZKq+I5pQlT+2153Ul6wMi3E6+RDS1iGzXHVQZnl9b+LxPVi8LUr9I1cO2ZPm1wDBoJfDQxlY
B3Uvd1n2hjhAUR/YkjypugTqx38NM9R+pNCcW+iOxYtO3W9rr5nkM4kgrjs2LODhVR1kFQiXoWP3
wJ8Ipkp9waLzzupkYVV6ZDTzp6NlQ3uwU3cpdiHiTkiypsNBonnOo+FrEObou2BQ+iz70BQxhqeU
3epBtRgyL3dT2iEzdhELAju2iontLbIYGk7i7ndNilEFoBPRjgSiwGQrQ7B3FcsQcED06TIojlWJ
/1W3Lh0lAetE2Nzxrz0YVFAtk8jF5ywIKSLhNu3c3jo2vVLHI/UGn3dXh39fkq7Kf6vWsg+XU4mW
EgLwv9clJuwZZOpJvdZshw/sNNEMmRgTG/sp4HpvupkwHW+rKvYZOJLBKaPed6ZSNwMX8Kr1uNWs
HPNP0O7CutsNOCCZXW76Vp4HeWnoppRPMmwYaZOvJmok9Wn6LaFs2m7pG9A+DZcEiekhE87TtIhD
zfub64SHLPlODtY2Es5ONXz2PK1NurS8S08NWyRJb8fK8DANGJEw7dkFouesYP4c7ry4vmrACdSN
1gEv7vmF3fxBlYEJz2mCYk9QMWY9XSthrRuu5XXFkW+k8X8sM3fq4lVPi5tAMuRb7dA1qmc0bl+d
vNvmDi1m5MIptzbqzzPpIwRdUl3jzuQdRYl+Tqfgglib97vYe+7AkMzeC+yDLODOLplIXvZcQ31S
jwKLjjd1XKS8/a5+L9WwLeh2kNdV9TM0w04zDFzORK8g9iJkppOXimSWsm5/iCalqHH8GIhN1C8n
3hi/ZR5aI+x2A0YnHB/UBLsimh4U/KCg5Mq0bK87Dppya6v+OcJ3NyF6fl2gHsyv6pXgL9E782jm
NaU4cAReLrzT1zTSoJMna8HSucAaq4JiQayQGFZqPDiCu2x5of42svEGCZkWr9hYVcIeMdoIgt+Y
nRErrEAyikcVKSGHPbkv6lzLY2/Ps8yDIAPjsy3GW945FydB8VJeVJmrrlEWo9hxwVeqT5rqcIEJ
h+mJAcypTGd+C9fimQzmb+wsRxnhYcr5LHk41K/LPX5wRvnAqA5gpknAofqms7+RwUtmcGI3j2Ux
brXFOOve3Shin4qQx4/QITCO/4qUdhLk1P5YlPxa86DOzr4Tj4uRbFXVr3EkVjyBVTO+NnQRBIXt
Sd30I9N7JuyFn9rk3eQq5ENW57JJ40GAhWpqRDt/qCZTy+cn9Uepl05VRgElS8FsTZVTVIBpDOSs
dk0WEu0DTcquSUaWqwGLjSw85ox8GplfWZdimnI3evqF8P3IxRTT9GqufULgcVHtkWcSsyvyjaVg
rwiJl8X4s+niURj/2Fq75lPxsmKvjldjaS7k7XA0es2BC/oYc9dCvWcJ2/iSbKC81d9tLNEep6AH
riVix7xyGKc5AKeqwmN/tJg/wlseE3Q4bsPio7xEpnaL4CPGTv2Yc9myHDqo74F16GcaOCTrRMfJ
TD5cGBoZEkEWyH5Alaic4Tx14sIptJ3D/F3NHGieI8M76UlwVgeCOoJ112H2WN2cICEThSOvVlVH
sOyYJGTwBdWAgWWEj9NlD9rpkITzu0VIGyujK+vQR9WAVRk9K98LRcLONGsGU+nV9grkTZJeYVqN
+fzWmejBGWlM+XKN8uGbpF6/GxHpRW5+sr2SOsw5FpZ2qrlvvbreREv8pqopBCugd7r8X3eMLlZ1
7gK7wqqMB78v8ztxwI/8/4LPi2m0NwznkZ+p5+9Du/NoefVOMhHhmQAtuE8zqIbYAwDlAVNYgp9E
WcF5QduGopSCu8nTlP2xk99d9iO1Y+jnyPH2SG1YdEUXPQ4vfVd8M4/ai/r/Y4qAQ1KZt9RMsF3k
n6CjqPSOKjq7Uqj/mVNwNCQL8ZgS32vbW1XVBlxz95g2yy03B2OjzttS9j9GGF9QphwtOAWB5z6J
sj+2AXol8Kl+wgyC2eLGyrWrGi2qAjAb8j1bG1AaE2O1IID/bNbhAyHcPzJgdY8El0O1fa0jdjld
y1pSn6yrmtQYrbNR5RQmWBJRLK7CfL8YJbo7jMCWZ2EmqMGRJ6eAWeaKEfp25vCYS5N4sfSTBdBR
yv6R1dJK6ta99jRu9fZfwdZDF27c8FWdhabevHklvmwmTyNNYAR/RhUgkeVc+6D6VW34yH3JquZm
dv0DlDuS1njP86zcEtSyQR96bFOW/lIrLFZJ3Zsqj63MvCJYPHN4XKYx+S206AoR48xf5zMp+mB5
uRGMEIAK/bp0X7Y5fhZOROitbv83J+1d8h4XltntMX+SVUhkLP6Wc6fnb8WIT9Nx93U6X5165jYh
ddtzeA6D7N+HhjjvZFTOwSOnVI9Pjuve20SctHR4QYx5YSP7NYLK/ddzjxjGCCHjulDFwL+LGo4n
cfI3vatOAJTmHQlPL5AEXwV6wXVvLo9MGTepZmF9S09GQyQmk3mTHrpDWqjGH5YVkcCZ7QcaWoVu
TSm5+w6ou6aGUNxUUTL+GB15cWqex/kP5iD1mOVVDsrxWT95Ic4aFznMynIcnLfBY1zhZ+2of5Ia
kasGvDZ3doYRbtsKyYrk30GCe2vb+ZkAM54aClV3KpO75uG/gXhxaXqFK3Hsn1iz920f4Jv0tBWW
wXNZFOdgSt7HAWJRx07BlvyxZUS2k3WixD9g8fl3mAhs8uolFHX8ojqqbDQfQ56WvCaPgj31revH
Z2C+AnF/+6BmStinmBHQmqreCCkrexX9ERwcb0u+MF/nCnAEhD7JvVz1xR8NxLfWEJFUFp/DnOwh
40HNrVleegD1sKKfRmGdGw6z3mzdVYXtE4hm5Yfd8KeJ9iX2unMgrAeHUdAovd1MT+dm1h0nnY/+
c6uenNIF0my37sXSZ3c7lsZvKdJ7EjebzstNkk6Xq8UYcYxCNnP1TvU2kNg/Ymcg/pvG1bbTr2Lq
Ny6jznHw6AntY2RViB9zICYGXGuqERu1oaFCxw0TxyNUEBhVxJPP8dskTIMc7eKtTpAKIUD4Rrt1
alu+Xpkm5AMN+bvMtBOemtcxJOlLaJCZnHb0VZACBCLrMUAjZDTxy4SWbxWOTElIEcGF03fJuo7w
QuZlG9ArekQDG8nf4mVvWTF+5I5QMw2gsi3bZeDHMd2R/SdtQvu0ieCcuPwtHHTtKBpeBJkoKGDw
JKHvWMVIBnC4YYso2nM7s2xD3wZ6sS4/ZtEilc5fS9EgJBpZYha6iVS0JodtiTJiMSXbeXXGu8J7
EU6T7Ot4wSyNOoiVh9BV5+x4f26FMySSGGva+cuip0Kc7LDd0LfusOzM2X50jfZdzcNUUWwjoqWi
H842iFetGDbI3Y4zCWWul/oTlxkrZ4ZFtMNqxDzVBUcbj4VLpLRhHyBaw3nu+FNdxDaZCRCtCN9g
9fqho8+b2Mnfmz57FQPpuKQTYINHuCIayCicn4RT+PznPYk8v2kAV6ZciRo7hRDYl8TSggWGXXqK
9pBlsGyBejMgog/jZyeBM38uDcufXfnsDUyePTyuRg5XxTXvFlxyNJl7MnKYXOZ87C19SxFha8sg
AbqEzGVLhyeqP6IRCTZmUSN4SztahsgnypycIBJu2PDnz4hnfIOrgmECf2+0kSzf+oIyqkzOs1vd
TPJ2OgIE0sGBhoS7eWHATg9TWqz2Au5iMzur6z4exytRJO4KBfph4F/wLKvYaiV6csbFOdaxnbpX
wwCGUdJ5406VWWoihpfigH7hHGqaP5VMFCcvB+0aHUY58Fakez2b9haltfobefqItnLSW0s5XWoz
Vj7v2DPjCMLiJ7PEJbSnve0Mr3ZvfU05JH0vRyBMCdJ74SXEyaz8rNEqXPBq5zo9tnA54dXSCYwX
SeD7nOSyYETqpjhMA/aWdeuwbVVGdZ6eN5JjbnMyRJtSVL76F43c/EjAZR0KXR49yBNM4pNrSMUd
SMpWKaAQMJxKBK0No2yyEOv1UCmbIacRdJt6LVujOUMyfu0br/cLQGW4vaMTcRTZikyj99gIci5A
NrMtHj5mCQDD613S9gVisKQ6G3MT7hFR1o80BomfxxFVWh9deqs6tnr8H+eSUBPk9lHGYtsOxrCP
stw9Gnb72gF7hh6iHd2MIDbTjR+KMP4zBvG06BrYB7zdiqRI3M1HEVQZxML6PGgm+PfWJW2RN/nC
9HEXufWD1kZ3hQhpZPYB538f1+NjBjKDUMBrbQdfpUlHTCgViudAf02l9TxnBP/1k0sbZpACot7D
xCyBxSx74jER5bhQgzDvrycdwin1zDNx6oQg0N7q3XIfHe9GIcFE2LZ/l1o5/fvisYn7vzYa/X4B
Rhw70tpk3jLe1C65CZlnO0wRer4STPvNIL74Pj+yHthsCtiLhpeMdu2LxngnRUsqIqX/zp6DW71E
5ySu7xxKB6Nqbz2bLjW/ddkHRXpW+EQGPGjmwkrQzAgWT67cqYBkJyizHRNEw7zPXfeDUwFQifWn
19G5TcAoWrHFltfKNqj0UNxIjppoMfdEnnN9sLohWeOJsRswRXKQUqzGkwRjyYBirxE/PbfzEfvG
WrVk6kkZhnkXhA3lC4m1RoZjfaZRmCP9qdLADDh0e2otgr6nWBFYdM9ZjeOueJlDDNpc9snILjFP
s3rfKnB9X6DPM8dwlw/RJTXTbd70H0WR/fCTPTWCMoQMkgfT0UH9dpu2q/9LEpKQmBwYU3qAd31N
B4vEqYo6IzWQ6s2Fa/m1hiZZKw/6PD3i40evz6/qkNsb1EeH/55UWlFj+thkaEWH/bQwZuMltkdw
bdGsgRdNz24RUZ50P9XIOreNI0NpZxARQHhjmVd08hYU+qWxupe8Zy2BXP9dc6iFJ9bkBnc2bgp/
KHAy2t2+8JBVzT1+BoRh1tUQRgRIPjxIipbRBJnWSo9I1P6QqBpD/WhRGzI/U/kIMNr2AYlH6zpM
1YDPeyTYcReVQDlcuos8IbwrzQG7jAnnHg6MbRHZd85WVpGuiuPCIADPqI1JOWh1mtjC/UIWia/G
+04ZBc2RCFZToZ6GEVCrGCbiNOysOgh+Z3Oty7w+BIi2XpFHEDQ/RkfTTvFr6+/xnPxqqc1QIzX+
hiRDeqY55JrUs7mKKybMWs5tpt7w1IxulmntzYoxhSEnJnF6SngF2NeIQblhPVaJ+Oqm+psF7Hs8
MAVHd3mNQ1essO8658EomDCqyRIBg2Te1K9lg3PEkD2HgY2eoAMuJuruczGtaIU06KgRaViY0Z0k
3keGFAHGltgBwqLVNOHJn7pACZvLWYdkTNGqKve7Ods5rTOwUx1fBJSTdeok9ToQ8IANF+s2aqDf
wpbvLZV00OcXFpwfyOaw2ov6gRL43sA4ZJqgdYpJhDhM1bBLM3+GhljUnPo+0GlGA8WmI8ZxM/T9
Q2f2V7McIMLhOsWV9synfDDj+mXKXCY6AyFlns60mAFjphtvdouIuGOd4bkwQNEYupRDxVviNk90
6r7AATsw6w7igL2Alr02ZvwYacmhj73Hma3WHGnbVqP/azSbsx2GKVs9KDEVLrDEdg42GcohJ0RR
609Zh9YsGNx71jsXELe3wmuOmhYdWKZeFmKWlPTjAVLzK84lgD9BeQnAapIdJtbmv5S0eGv2TKIQ
370nrbNHd/1QFC6ssPJr4fzvhf4xOpLJn37mIv1zRP8cs1VYxRgMBlPM7CvEQ5DF/pSwZnZrCBys
y5IMYFjZvjSN/d+/Z01m9bYzSxcsuH6bLOvoDawWUMEOazG0hBomAca/4jPpk2OeaefSNZAhLPg6
+ixnAhGVWzjrxYrW9poTE4LyeXo2SE1f6WP4W09Eu1pdtsZyxq+sa68iLZJNNltfMVHOF8mgEPbD
PsS6PxUlehEM6X7j9sNuwN5dhihmhWkSr1gUp7aU/xUFg7s8HXSmvjqOLfiYJQoWLxmfx8qa/N6w
XvMs+61MkM6d4xY82JLtVxNt8YEJPnUXrfEkQfoP/TurgHPqmod5Tm4UPdENWW+PO7j/MILpt5uq
ndHqZD8XB47VozaCXUKuAlCtmrigipa8ptFFsUkg6fTaQ8hYRblhf1fulF2LKMQ8PS682VKDfChR
AdyICZDHyAFzuCjQu0gzRpByTIkvyhpCupba2ZHO0HyN1Wz9l8COOTVxnT1nkCXONX6udGODqEOZ
HHBMt0bPV+qkbD2Io0mW54KsuW3Xh4SRQBr6aWKVJlnFzvwh07JCCoP+xiGAA9J9SP6NdJCBuUHw
xLk/qiQI7cqBOH4QrcMCm7f53bbs8jjXS/isueADzFoDsR/BxYSCk7AKrcFTo9T1yteubLqV0Q/a
+9wKxydBMPQdfpJV5IkDX8ZD6+UwSwVaE3T6+AxhPrDLpsKzl/kn8kb2+QYM1jcmqb7jxZ96HfxN
cgLZREuGkXob4bk0jP4Uckpjb3wtWS4kY3uFOFpzmiczt2cDByNm/TjuO7y40A52ok6vha3r+1C0
X1jZfxJG5BhSbyQBvzL7+5TadKdM2A+G9qV55nOfY6erWumczKXLH3MMeQ/8dPHT0A6PhHiBZ8yI
LsgAhnkC33plDC+8IPm+oWLAPkBpysCIaLzAJMfCi0FcMon1qM9Xug3rFcrk3bPwkpeVZfn8DxZ5
qffVEVO8ycb+DeUZgiixPEi7+Uh4UrohfZuZluF/ezUHvL5m7tey8DNHfErJmSgUmopxPCAjNJ4Z
iwY21sOCipsLgYxeYRIVwLZZOvPZTeg0LaFvpyp5mEx4WdWIfygZ5LVziEYmNSiNaGdrJxfHwtTp
sEUBUUYU5zBuatJUXTW/s2qYrYxmQ1DUMQnKyHt+jd7jRndvY1YTXGBf9CDEZocuBSKKsRKt/shz
gqk+dbbuQtMHSYoJaELf5VquH7ORCJLl2LTiKa6K86DXGwnKK5IcR3ozPIFa9DmVDplTPeei+Jyn
7tGLzI8OHxTcEuMo2/bCrPJOvPch4LMaJUCTIc+mm0P2E1V0Ya8mZuZ7ORobh40XMxPHBzzCrrLB
V6Ln2qXzyvcC1UaHgSAgHXipkU9VDj8OXvlOk0Sp8Y/D01+7gDytzDq7ZfAK5nZfxTFnSjZfs1S8
uGF07fmQVgA5Fmg0BJBh6EaerD3rvfMsIsCntDkvzqDLndBqAq35Fyrvuax7oDFVzZZ83snOYjHE
iCPNLlOrXzFy+0Ypzyw0mf5L/b9EaPsJZRgiSR5hlHcMf6mJGUNWvXPyssDDLBFtsQpepVb+FZq9
nBOn6DdpxzhEdgdAA77jDsDccGWzC6nx4AXNu6vZ7/Y8/ngdy3ajAJzdKO57x4he6psE6ijGapW4
Vj7rRbQ352UPCehuIARfE4d0WzqoJqycihUKaKpDWVfwHh1shnl8n22Ui1HYMnudL1rtwPXUmt9M
IGcc830mMBEyeUPhpAcfdjP6zGzfOUqvkTYgXAv44DTzSQOUPZNuV5KSCFD+NNus4NWW2TYSnWYw
OfDcsB3pAtZCKA+LER6HxSgVPGPGvgMpmWAKVZhsGAnITsKXeGLTG/fNGRT4pZcLZusOO2xbsoaJ
m08oTsu6mOSHaYqnimjLFeaB/3F2JstxK1m2/ZW0O37IAuBoyypzEH0gIkiKPTWBkRSJxtH3wLe9
2fuxWlBmZV5FidQzTWgSGyACAXe4n7P32lcz3qcYVby46bp3cBHYBUXe0SL+w91SKbiLUjhgCLqJ
DlDoZzlc2EhCOs2drzihycQo6ieAIQcpu9ssilCWhgen1F+coX7MVPuWW/ihS2ljGb6NclZhZhjt
y39cUJ2PIJuymV1yW429vcOsZ69sDe7rYFRf/TpDChD3KoK9goYKVkkmRuVhrIRCZgC4HccHxvnH
X/7j7//1Ovxn8JZf5ckICvkvWZte5VHW1H/7w/zjL8Sxzd/df/vbH4qO/Q68vNA1vv/6fI2Hk1/S
/k8T9OqUkmjvmdUptIqTS/O1bLTnz49u/Pzomv3j0alIW2yyS92rsV4TDcdyC+Pe4vcObv148Mml
RtiPhU4LKX4qrOa6za3D7x16vlp/uipRbYBaSYihdLHZ7MJcZDuBRX39+dHnd/+Ta67NV+tPR1e0
FCK2rGBdJwBHOvbpqqzXg2WhyPXpJ2Jw+vxEH11+8eOJAsVX/biSuhfU7WXaG6e4yn/zCuk/Hhqs
YqsPRah7RsLSsfaVvZIQq/T5654/wZ9doLOb0gLbFOu6o3l56r8UersOqRtQddnZOEF+cY6Pro36
4xuQCkPNFXbrQa1NQPQSZcp0/vnr/2BQqe6PxxYCmIqObWaGvL8RMSJW05jAMWdm235+hvlIP7lC
qvPjGTqVrkXW5pqXhM5JaNO+MPqjsH2K6Tm1qXA3z3rYEfefn+6DO1Y9G8d0F9gbR+Zc9gIHP0Jo
ZRtfKSU69ZTYovDm89N88JmoZyO60rCBqrFdeELNTXUFGzZDzJhM9ur3jn82rA3bpPuSV4VnafI9
yUDbETv4i9euzXf+zz6S+U39aVQPsnWoYxDvbMbDwUkbVF01KPz+mJXJstRj1F3dlmeHlygoeH36
EankQfJ77+x8pJeCirUtRw8lzCW4bVjRRf2Ld/bRhz+/4T+9MVc2uWWIaERHC2KjylZVg+spkeuS
fDrz6vfewNmQVzv26EIEo2cz3gmuqKJN4xD5/PnRPxqQZ4PdhglW6rUyeHYwRtvGFNGyE5PYj27T
/uLe+vkpdPd8zDelTT2u7b2WSRGTMkiNUb/Diit/8RF/dIKzIc8nPJWV6nYs7hvKj6SK1jCn7ebi
80v087Gnu2dD3BG+rBut7ghHQ8M6uAOZdRMhKp8f/aMXfzayo06DK2KUvPhGCU52Y+abaAzLbVWz
QP29U8yn/tNtKp24KU1Rt15cQPRsOm1n0cJIC+l9fvyPLtDZ+I7dIa36Sms9yxyx9nWJAhENduXn
R/++JPrf0weayB9ffgWYi7CVqfHClMamv5mFPXGK8rdf5dm0xnGI9gvJktwUdrxUmmnJ/YA7DQZt
hNRVX6moFD9/LR+907MB7+AmJL/FSqGsqddCBZpt5L+1INTds2GuBLUju6AqPTo9w5rtFIFdYvzV
MP/5UxEj/I/XENSx6XcWZunG91EoR7TvggC0GKY6aEFo8vL+qyLIVNel4/7ig/vgYjln455srEk3
ZVt4RJvai9yE4Or0kGh/66Nwzga9o9loXW2e6UE2OQujQVaXZqm7/PzoH910ztmgz2qjizXIGZ5G
XG0+Pjus/lvWW2yl9k74Ra+bSz885eO0KiPAFfYeMsQqRRldB8WuFsbeoO/3+Wv5YIZwzmaIFrRj
2nY8m+OpPEkn2Xe+dl3MhNjPj298cHM4Z/ODo6uqGGMz92YDpwrEM2vHZgmer3Iu3dEsCAExLBAD
lJgDSUIxZnnolVOCIX4PpQb+dNZJKgPkmL3pgF6wnJTvFjIminpukJiZv5GOL+h2Ra0b3zYTT539
2E9DfQdqX6V2B1QqBXPu0jak7agXLmcZs86F6W1O8bDFzmyUWwToJlrMQbyAWIqsq7woaAoPRV5s
4flFtER6ELsdPg1Vt4l+gydGSmYTDnNdMgmwiknyIVASP6B8iyJkvz0RhgFJCDjGguWktlnzdcj0
GIHrNPWGj8c1BLFFpPBYds9pybgiwixDh/SLK8/o+8nM5swj508Tc4MUKDcNaXhNbiA5iPXSLNeU
Z0Wx/r0TnE2d4LSb2pWj8ITL1hyG4MgOShlJHfi945/Nh1zfgjJTKDxS+9p002Jg37CtGppfrE4+
mkLOJkWLUZ2CAdW8WujTeJVmaqxSEBzhVu4/fwcfDa6ziTHJJQwXRFZeFkF7whgjBpqPVQftqIgD
/f7zs3zwPuyzqZBK2SgE2DiPFLG+XDVK3iMrrIw+/MW+6qMTnM2GuGANAaVi8gIIWM2+ziy8sHqh
Ay75/B3Mk81PblX7bD4sk7bNQYGhe9fIaVYJroChS5JCjRFi5Qunuvz8PPML/tl5ziY7G0JZU1sq
TeZOS2+rKiWmpdMLm8JkHuIcKh3ywDJSQYNIH34x2X908c7mvyIOBbikfPR6XyQ7I0boBOzk7vM3
9MENZs8n/dMY91XoC51V6V48ZjF4WdOhTUA0FmaKThvgkXx+mvlz+Nl1OxvpoDv7gNtJ9zSTEIeh
rQlUnjenuDDdgPaPa1y5qVE+fX62j+6Gs3EfyopQuMwZPBRByj4uIhLS+wgVXZ7ba+c339LZ4FdS
NIZ1TdJfqyrANOiHhaeimgb8lqZGeKhrHkxIOZvP39JHn9PZRIDczi+Msho8ZDPOLsroHtjQjA8a
IVtfPz/FB/eZdTYLBDSCp1EjRQUpgexR0tjRexin9fH3Dn82BxiihulVMgeErR95k5QROhUZyofP
D//BBbLOZoA6GwxVS/Pewzc7tYsg71EF4leZrmrMPPYvFiMfneV8/CddFbY6kluaKMMmDxr7KWsE
Knppqtefv5GPPob51H8akbjgcICj1/FmxO2D1E0GpENZYvrFdDJ/nD8ZitbZiNd1UbkpRHS6uJvB
GABYxZ3qlaliPxK3rV5HJPZ5XVvNQZv56vP39EGNRbfOxn9SCqManXHwCjc9yagiEhKi15aQG6R4
tEEB7Fv7YaoPZYckV+mdcZVDZNxI33r7/CV8dFnP5oTOtGCF16L3oGQMr1xiv0dfjFrjH2/xP34o
yNffC/SveTFWURA2Z//9+/Ytv3hO3+r/mv/qX7/149/8/TZHrpie/8oPf8Fx/3ne1XPz/MN/UOxE
zfilfavG6zcIi83/tAzm3/z//eFf3r4f5XYs3v72x2vO+nE+WhDl2R///NHcY9A0bp1/tSTm4//z
h/N7/Nsf6+T9LXt5izL5//5v3fBp/OOg//rLt+e6mRsVfzVcw3FdFwSpbRhiXsb3b99/5PyV6DwK
L4YgG9YGh/bHXzJ61yGnVv9KNJslXNe2TBXaEH9U5+38I+OvwrTBuMKhs03btFid/s8luPrHbf6P
T+XnXRSDOfiH8WDaFgez6Hu6jk0zmMCbH8ednfRmoxHsFVdUMBPsxkh1Qh66nbGqwzH+UuLtbdWB
knNcYgIJI/dLLJTlEGTNbrIJpRk0KC5+Xt7jYd2jBUbPJKxs27HgSVtap844bjqLBYJhQb507Rgd
h06gX6ATlts242URsgVJCcV00+4qs3xt7cIZWqmBHdOV7B8so2xwWKjjYYqDk1ZH/X70+8WUmh0x
bF13CgTANQk7fBkPMdyZgHJErM6BglAePdJ8UG5Bkw4m7BcCaq/emvGzJR9wbV8QIFe/ZCVhdXPz
kgDnwhuSuLov1VMLnr0fSFOfAntahAH9ZkIDGt2AytXHSKT80YxWHVRfWVTymNiQXb5/yQl/OH7/
Xg3JL1Ajsi14bvJoQYUsOwMWQwo6MteG04Ce42SnKZJwkBUsoW/UqebKO90pEgZoPkCuR73Rdv6E
LU6OpnUyVIVga6JatENjECocssT3e4h2dE+AjUdVu9KQ/4wGAVKW4rS7zMHOnPVpBdxsSvZQH+9C
ty0vmj50UAcPQEOi6CosO4FVE4ze/D+BNuRKglGjH2g0+9hsDk3sRkfoYNsxkuqDY8HY4TY9AOp+
1fqgvKuQdDXmaK4gY6nrtgvUL3opNo4AbGZUlX6MWnxjQnbpiWgwRYxX8UBbOTTyYmWnsVhP81Em
FLX8ylF3pH1s/ay7yeJeX41R+qh3BSWRJPevvn8hr9RaP4J/FMsoL7sLOX9xK1xNINkDDGopT0IN
l3ikHEvNOurSgq9u8hBYlZndnlQneXR6/R4JULOiTlDhd1DRQXWpAykC+PR7ItBZwfu8rhynj1Zl
3vkH00n8wwz2rmY9yVEJp24HCDE9BrD2jz7k32VRJXB0khlrr4uRpbmPngBeoZeGoeIBvZspAP/+
fzZ1WyWNL3ShKofvX8zYJ0ksFUdfC6rd928hgar2auhsakXrYu4PJTw2nR4ehVO6m7SJ31oQN7sx
MIhPF+R+B1ESXth5F14E9xPE963ZT1+TZqT7OFXdqsd/MQd7YQMe3aJb52ODpdQq3IPbwfj795e2
SPEkQbb697eCBNQANsivlajULc6j6vT9i9KF9UmXtkICEznRmjM2yDKyVzZBaHMHsheOegIHh+SX
btk29IuzEbM9Ctxo3RRProZerTU0iCTYosOywFtp9ndNL4w1DGeumWKTzG0rlXlKyHrGSSMQB/Yt
1vRm2FSs4fFV9i7yNuNYoaVFc56TDlmwSV1wIvdEXLq/whkzQmXqrzsh/S1MZpT4RHkdv//LQVG0
svIKN+c4qcjZXfWIqj5fqgEur8QxKTeVvBkrM28U6O0X37/kYZJc6FaABbggAoENXkLYz4w5wvy5
tfXCn72UbryE+CfWI+a6JThQrCVZCReXLL4rswrNPWBo/SQUGA0FMbvkjCwC0n1G09mShjSuCi2f
xTbc2piETPdy1LaZ0yLPVC4Kh0WlFhvtAUcJKhIsFG3ZtYRZjo+EVGH+KbBOINkCkAheiJdWwsGw
3DU7HoGTn+o2ytJ6lecPwiSVb/IZzh2KOqeWyNr8co1rnTQIGqa+W960uL8zwNjrkuTlyqiCrZ4k
9+DQ5FJ1sRTXrv/qmhVM49OkokqDjFnv/ATHKdsDbo4BlUEjUqRl/jLr47XT5C9K2WD2HhEk1vm9
5lz2QfyYtvexFUJy1lmXZ7Dmx9AnUmUFDjJZEfY5y47ia3Y3OiF3+sqvGo2ZBI0Q0PNlz8RZ1Aw1
e8xOTVLs8rzxetP8YiRTuIp6cbL1+Lpxsz15kjdVWEO9MPRjLpoD4owDZHYgoyayMkS/1/VW1Wqx
8gv5YIbtFzs5oSvZJtW67hpl3bbJXpfmvU+gQmKykGNzWfDAcFc9cNx2NK6COMfeht9+ijAmmQZA
tnYVhu2uysYbFP1g6wMBH2AwrpDX5HhHxcFKzH6lkNgyCnnMq3pdUJSCk1BCG0+zkzZknadokspc
jpuvZzhb8o6yib+MzPgFlq/t59NeD0Hn2whrIPCu89CxF4ld+KBb+iVKf2ud+V+1XkMw32dbt5Mn
pMGEUpuwKipyXpzYgpSG0IxnEXQl/90YI3c9ilCCL9IfkfTGgcE9YMPPCcOhgXfSlKT21WsDD/uS
lI0KS0DXnlrLbHFd9EcUUr2HSirb1zo6dQLYFMdBZiGHl6gnaKw0yVBNBtYIgyOWSb4PE+V5dMt1
VYEitnuk4RCjSeEiJDYnTD1J8SBIvC14oqEOpz2uqmh4GlRUuY3P7F3MjyAjWiIWHzzVXitLgsRZ
6bhY7x04jbNZZo3I8sFxzIdKOapZinc6cii1YpCaimBPLBYmWRWJHDkBLBXWRCFg2kuTa4MPYmk1
IH9aTPmZvHHsvtuMioCnXE4rZ7TFQpKx0MClPvWBlpwS9v17IdFv5mbN7eMEpE2a0ZbQgnKpuwXr
sHhXOOK+GifmGke/NvK68lRHw/iqg91M+2ZnI2Y9JE4UgWxDe+/Wp7TF1una73KcMi/Ke3tjVOrX
XHb5rXSaZyYa5lZjSLZM8e8WWn0Y/Dl9xXbkrVsb3WhA/qlRt5a9nV/Zdb2p6Hvhe5fNzsoj7QSi
fA6c1oM1EPGlP+DgtxvEdkPQT6ecmA48iG27TYuI9VMeXPqatO4VnkELuHHuRjYwbodRa+/w+n0x
Mqyjrk4evLDGtaY3MNL6noDtrPRyqSJ5U9ANRioQbyIIiJ5XW6AWYxYSy0Wfcurkt6YzQUALlLeF
8ALLqJYB+GiS84xF12AN0aeMOO5mSi+T+QsE4RvhOJH3/VuRkeNAj/z00q1a5uspLbdwXp115qCJ
99GtHiYjDg+goy9DR59WoFgl0Fzry6CmrDbzq1HEL/7UHPMB1V1QUZZElaxsNKumLuYw4Qaox+V9
2mfOQUZ6twnTCDJ2GoLleyA3/Cg6mS0b4d7TqtqBVKFRFuX3kdq1y+DLYLgWCk18ra2p3tC9u6lK
rKhjvqsGAq4w/Mi9GbXch/6rZmvmkXJMh3JZ3RpFJB6NluxxJMpcWqa5x4hwXICvaXTIY/OqK+fp
ouQPjfe8Yj2hR9lGMapwh9c82LnwKyFgivahZGmz7Em18sLYWUyZNmyHYA2RAvQawX4b0smQvans
mYveOPYCNaFlNh5W0chDA35V2ql5oxUSMarSE7xMruN1BYS1AVzy3PfqW0+LAGVz3BHmpwLnARx4
MYQKJskcJtHQEBHa2rhx0KcS+bwDUVQee72ebUcTPfFiJn321WMbNc7eaRKQEtgtebzjavJtOJGV
qlieYEykDVG8/k0T+MjzuqVTQnGQdfGiAT6tFlXeKQdgmcrh+79E5TxXeou9Oul2boc5acDHu2kH
M8H1UgkP7TJP175ICT4MGwAy0xdVHcMlgSHpBkuLZyodHgO/f8DHNJJmBkNDgDaWqggvLSVe9jwO
F3SpcDFDpjYFeVCq6hVIPE6TCymKx/xtFtcAu5mFUyHRWEYEA4StRgChyNe1lhbHsvc1lKEkxjSB
uuqrTN2mVk0qpgYmJdSJ/e6ZmqhqfR0oMUDN6dZl6pDcLbLqoOpIhK10IMdz1NvrsSmmHcXiYgEe
ntSxuDiQZ9RDEScKG9t+5iiIFymN4xncaFAGr2I3fNcH/H9+VfiLJFfv8vFrR6r1JmSN0aK/Xkvt
EmWMvzCHyl2JFPAPaPg0YnbJsav31hhcxRl+fxl/E+1If0niwYsq5U0lMqj3x9eGRpXHY2dczoNC
rSxmGDIlam0vikZf23p3ySYmgqSK6D+4cMZLxMb5vTOR5ivqiXwho7ie4pS0QV1ZEchxCEC7EBvR
QtYI8oOInWuaabjCpvaLpdBtdZ05QyVWXS/0k2UEGsQzmC67ANhDorQbNQ8wJ1akf4FCgEdqs1dQ
Img7c47lMAUbEhuxYLTDXleAcU4qIAa9cd1TPXkaaosT6UU0ITvsqFGWrsB0H5yAWDP8ekUd3oMn
tU9ExP3zS55Uy5a11droYCNM1pCDIy0qlpjpuiBYd48uF4RJ6q6iIFbg6xzYS+I6QdEDYtb2oVFl
wGjSEk1nO8y525jpyVKIHLfcWgTW22HbMwMPJix1/SaiRzqj2aMQoc9EMEujVG8tksVtX0DpZbWW
AVRYapoTLvNkuHPxSi+6oLuOiapfWih1J90nuhNrLk7nbRMp/gLmh+ElebJPRYtviS4R5gFE1hr0
tzmxKj4QSfGVxI8DutgJx0T9aBCLvYkMUhBEXCQz4OrVb50nYMSeVapfyaoicucLvgkU4ZRSFoSZ
FVD+oIthBVorxDDy9oALdVdpVwysS7vQq3WMg2CqWC1C7k97E+geCm2H/GULgsvGtDEr8UsQUsK3
EqffnM8FIkX26y6f9I3gZkp9t8MlWznsSfy1XepXGQYPVn6zGS47SIg/qh6fRm3caVLLV0XvgJZU
lEPaZb1Xjv0FHyADweh5SOXVsGQ1oK4mrDtydIYtAhN2pUgMFsOjBjocX7dpLApV4PELi02slfd1
Yho8IfHBC7vmwx9JJCIUCH1FB4p9WfawudyuBUAfuzPDqoOeo93h6dCXCvtD0IU6fm+1IFo8VzuP
kJul/q43ARcpk4jj3GKrD7aBTTYFvgQISZYNsy8At8yaqLeryqLGdsNQuQ8cFkETmQLNQP5dlxOk
40OcdNqmXAJKCFZEQJkL5jcq0aWVLtQx55Vk634Yj7C9ISTVpK4XmtZtLFIEFoip9E0zs3Ha2EYL
Xj5oQD2tMXzFVjPyVC0fRqXL1onWAhxKBdxd8I6TkX9xZzcn0xcBX2aVbJSB6Sq1zY3r+8mhxo5P
im6x1RqpkkKSlleZmVCrwsXRt1m5aQZwJcJWyjXyPXhYssCIbWvlHfA9rn51TWt7HatTuE1ZMtGr
ZcGaPfrjNhrr/rrpp7syLfRD15oP/RSZxNzWcFDttliqOZ24CgZs2dSv44TlQbBLC9txb1jdnSZd
ZyvA5bCQl0+i1x6NYkTnTYDMxioYKkPAK6nbAFl1Gu+mXn6z9USyPxGvGeWQVecCmwPUdho0Y0k6
gb4OFQg/duZipw+Jz9TwCuYMMoJ4MA02mMyt6brVXC+PoJGT6nWd5LibCIrZEYjJlus5mxD0W66G
laW5zjry2XObOpQZDlggXfCLDnUi+Z2HVODpklz2Lr+nEX+TW/1hJGmR6KxqYTktD8bqafDVbltO
6i0Kyecw076mtrIEGVdhlTIfWbj4TB6wOAfFp7QHldOY4L83oDnrHFhV0IFkTDQSUTQkAD7OV5MU
T1JyIEbE0nxQunezJOlJqXdGYl5Zrt1s7WiGvwQHetMAU0uCg4UgV61MN41lxB6PttkC6F/VTvUa
DDOAXGVOGCy8GxExFLso7y5SJpwtByaCAFpTyEMftgzgtcmx3rKyAaCkVSCYMIAsu9omyr2oFpFG
YnbGbgcfoYpzH4RrrgUYkERKXaWESt6NNdCtngqLCYCJXGHAiLWZr0JHvFLlZC7UIMyZ0rgHADds
saVmSyN1kpVT92uCinE3JunbGGSLVgkuDXT5RsvUgtv725TifRgtYSwXNH7MrdQwDRgqN6CF129m
92GjAQ5ILXm/VgosbSpPuT2OQhN4aroeVIN1jSKPwirDA84HrpjWfqH5UizlgJfNT3RoecAASX+o
c1By07tf28myKKDNqFbMDt4EYSJdPYLnQY3EYKeKqRXXDeXjRaAHrIipuS10LWDbZgRrmkebgVva
z+O1btZEhXYYgOz+OLVf62na1YHJ1TWDfUxrWS0xw+HKxclB+t2ehKidwhwLWFHis4lcdoT5/TjR
jkZFB/q/7leqwY014hDojMYGgOPUi65QoAgKVkV5secx527c8giyMWazPMThVaI0t0CeFpV45sKu
zM4c17LMIOfZ6QCsAd+HGlPSZGY0guigTPJNA26tGM8igFal2tHCDjWYBgW2OTcFqGoW+VOX6um+
0Ih4bfInpuCriGfHgXJ0ws5rcnFJkU7F4xFaZ/Oum82N0yssKqMHN2l4vhYvfYJ6WTaXjnaf+sFB
NV6JkAI7P91WcbPTSLLWMIB7hd5tqxTYjyK6DVFNK0wwU9vzTIQy7U/h29SXOxKKHstyqhb60D9E
mMzBaZTLIRcAiXvyIUzm98A2JHmM2qLKuvdcFWIxjfUTtrqTorRgwREEe87oblBh4UShyutVnX9s
LOUaH1y4CvXIelKDt2wYKL2tkiIl1jo273sykcDav5dG9YLEe4UxGeM920uZfpUJn4BqfY3pvRJe
T7lBSDMAUbrIIsmqhvgX7NGQwVozuKJ0oB9dGa6ZS7R5CgSRDxRR6A98yJAtG/AS7rOrFVhvVIKt
+wQrKNihbBmU2kvYNZCq53sG7fnVFNYHpytYpDJycyTPKIXJeAphxGmh9q1NsfjEutS4edE1yl5u
cEDG1ElNZpHQf7WQ6K6neJMZ4n0aoutISbsVOTvvSiV7rw/VQ8VTctnlxcE3TcJ7QS93pCIuCqEB
/unIMAmKRVdOSwcEMezi3RhF5baf6clgoobiPmiBf1WBvKmVt6hVKOO4wHUlMam2z648ZrubBaS5
KfmtjS1XJNqNVqenGXRb2dGOHPdT3zJHwnLcIMYDOIlVVxHhBYKEXTcM0Df8pdZFlPjD7r2jOE5J
4aiqzU2qWcvJqdepDC5w0yMEa2Ddayg7inbc2SK4l8BsRv8uDtn5cthDiJpf07XLvGcDY2EZ/P5a
q855VyZyKLJ7KAJbl+jsRSaq9Mhz+taMCNh1KZcKPcHAnEmY9JA5Yhk+WyHBQ3rYfU0n8Rxo3RHw
ebHzU7FLE+3J7dx+lebmk9Ipz+Y4JVwTqmuYM9fg5HaEPMRsZfqk9friuqZV0g5EvdPYeihy6fUV
vMeYQMRwfi5VeJNKnF2VVu6pPtzEudzNkTU7UJ+LqCeHTnPIoqvWaTw86WYOStF6yOIYZGLEU6bR
3IsSeqs9cqNhl31x4uBLTra9GvMzEHhuQTB5LYsVtFy0h9DFaJ3hTl0CZUZFp/rrRAqT5UcDkbLs
D1o2bctcXmBbpBzkB29YH5eyMU4p1u3WIqsdWvhqsAWhoEO1Dng+z5XqR4ReJVFNgb8wEnjsRvKC
Ho9gjKLAsZgmnm22z4OBVjEp7qYa7Mk0Nndj3lPNCS6MNPiS4T6vFCtZh/rIfO8W3+yANAelAkEB
y1/FOd/XsI/R6lWNqS1bwe4xcjpAY4k7hx6weVS662Rg5ZErXUFKTLIMCUBOR91aSZ2gLTVC+CuC
4cbq06WZTveGEqsbWGzwFVdTALAvkYUFmtn8gi9KsaCEhWN/OXNTs0K/qJPai+LhTo7GTRIqbCOL
Gey7TVwdalwoXgmJe7JsAG0zRAfbI3SSdpVUxL0qBQLB0qUX0BqYgf0VV5UJOXnNq10A3sk+VQd3
kC9sbtgR+ekhkv4LzQ1ABORYuWBeV2nHLAF+flURscbSFk1NDX27bJ9tt3w0FZ3nPZsD1QwuWx35
7jBNp6ZQn2G3XEEHuKoU1sJsG5aKqzyDMPMT44ECJTT8JDeWvsZWo7Eu2b2vjTH5pgWihcUKo3zI
T6adPOriumGdRtjWXsxspKqEQ0A79QKu/zrgrBg2dE9UEev8wDqQ5nk0Q2zs7f3ISmiRpvDK4mle
vhRfopSIEsA2lMhl9i2sQHLXlLJqS1+l9nhKEjYd+P4p7bZELooY1lKZrZzy0deIOpkmwI0lz4mu
cx+E3t4BTd2N1fRCfdxexyZqYjJRYZBhJyXjx1ymCQiCUpBXxk5olZr5Y56wa84UGmWKM3pE8QZr
EqJPkwSaqIegbQmg8nc12UW61NeORLg+askx1FlxoCFtqTxStKVzUqlw1eatShQ+VmlWr3w9f9VS
17iULTWBluqr67PDDwjrWsRwMMi8jJ/JE76YKDA7HY/bGLbsnu78FrjNDqYIAa+q/bWMXnun5wJ1
cjdoLwLsqNXad0maR+gPvVJ0RHkZ8QlTaE+RJaNRGctdUsCuSZN+QVolufcOIU8sr3ZF2N0WgDqq
prx19eELnTd1O2Foju71Jn8MfPeeNEdtwU72mAf1tUg8GvbAaoGUBNpxiNULt3Se1L4Ca2dsSQDF
sGulNAoks4xNjCg5njMLaVqz2930Kog4ys0ofI+2T0Lr/JypOs1fUWK9zhvxrEYTSNcxgyLNog3U
KiGWTJcLoN+IfRvaSpALUpc/y5VAWTAAASrwLLOt/KqjEbHA4bSztZ6/4IaeWv8mDpj20949ZrMf
oOa5j0UzJhFPu6EPuTSscEcm7IpYoOf5Vg+N7LqsEWnnPfuBOt/40XRR9ummT01QHeBKipQMYYOu
ijp9o6gCoysIboI+qrbUWj0XMSJEAzwHowrIoQi+ZT4PVrKWTd/+Bm6YPa5V3g9mZwHWWqEho9pj
PhQ9gNA8AiYxQqkmB+CRJB6c0xpNHgmXDAyuWEtaaiSgs1Kwv5ckumdN7ymRFKq2snj2k/cT7oYy
peAtmcKbiImh6FJ7UTnKBVWkg3DUK/IQLuORhTDRrP7G6GCnRVV27dcTnwnNV/slUbEhJzVdlSG8
VXsjXeeUPOmcxVdjoC6xdjfEkwGJbXpl3CixuHVqVtKh4V9EsWHTlwhv2ww6IK6HadL1WYbw0BiO
XPZUeTeBVT5lJZUwpZ+e+0hnftVuZEbsbqND1smr3HMd5c6gUK6Fe6HhDZ4ww7tsX/UZplorwK5p
KQ0OOeISrCsiM6L5xjdLv1KtBlBJsFQIbt9pjHBfcW/tNliD+t4iptRXtMjo3YqwYmGFzIOrlGas
TMke6EuEwsZIC6u2rNe8pHeEA2FNQKBATwrDr7F3mrUg9X6mfgscBEwYmPJHJo1YPwzEIa9MY9hX
umGAX6JXjK9rkSgwENXSvNBl0u50J3sG/gW4PqPXGRLdunEbA4YFy5JiSuV2wllMzavY+7PcsxiJ
Qwqkviph463ozWZ40vYJNYVVOeHvp5zklMN91MIlhaS0iXWkMFPwPI3OWgJNKHqb0AtpwiYNSIlW
hh4uhkWyjtyVKO4JA9bDZdffTEF1LyMICrCnSA7MulNPwQzx7i4F8huwgY2A3y+kk7OB1mJqEIxL
dw6H7J27avJ36MhO/Pq3YKxPmc8DLky4GDWZTYWKgGzE/c6yI2C/4ev0LwUj2jJp5WIUKAQYrG4K
aDmG90UXXenzU2F2sRNNXO9aPxxAdlj3YzJdNxpwOCt7j4ISmr5yCS6Y9XjMvaYHtCmyAAC0PpfI
WFnFpn3smilcE7UDNJ4lvF1qNiB/TcN0J2ds1nUYdsmiDYEQEx/4Iqby2m+GW5m50WakwI06inBl
52nQQMrOZGKRUPebQuu1YmFuGBrZBRLoga08hklzMN3kqyqJEjGd7Om/mTuz3Ma1LF2PiAmSm91+
FaletmRbcqMXwuGGfd9zPHcMdwI1sfvxIIGqk7iJQr3VQyZOZpyIkCmSe62/NZAZVQ0FVhFiHY1Q
KEx5e2gZ3icatN3QPTqRv64tcY64i2bVpuxHmu0mKKBB+xiSzAqIgR8IAiga+7PT5re0HM79gtvH
aX1KrYi2OnQzI1DXTEpu3PqegwQnJxBEZ/BYDTWp4/VJnwlmo0Dt3hnBgXy+HrzRfM0pOp+d7ChD
7RRO0Rlp06PwmVbUoJhdNSGwg+rZY2kOW4zza0cq+xCgYSXKwHf7UHsdLHXw6LKxV+hIkqMzLQeh
RJtCojVNXOVRlJzVYiQSxXyL+n2k59OZjlTXH4prW3SnJOQMSpec1WHIDfICFDDH9nM27Y8qWUxZ
IGRa3H6YROQwgMivkOSYJlYir1QdZ6sYvLsm8nV8gyS4hqJqMyUhMewfKXitV3YPDFc37SFNlE3t
685T0m3JRF0o54pEmW0G8dQW7bxHAjMfrM4gKlOmj6aJeScRZCh3MyRg5xBblN201qg8U5s5hqUP
ikatM8XaVwesaKV/KTZoGaQBnWABzcOKiQKtJHQF0i8lZ7ckcEOoXljNyHq2IiiIjUKVt5FmRD/E
csKZsmNbVh+GicvTqwTk0z1MwFPbesuy0ce/ZGdfGdnyAzEOD75aJCeqErjro6rx+p6zXc3lfl7A
NqXry3UxhPmqnWgUkTN6mwkhwQw0A6QRb6gY8XLizC0Qy9WojH/qQbtL0HlLqa+5XpJrOqBdGejs
1Kz4YwiXkkXJJ+0JXc+sYZ/55Z4sq69Eb+5RhRssisZDVlD8V8Q9qrnmLdZQ3ZRpus4jOgLGsnXZ
YWCubDftkRcgi3uyyHlgxzaZxuLyT2E/R4UkFTDWL75u7Oq03mPQBP0mj6MhL7qeIejylAo1EKW5
fzE5/WH5nC2tSTzd3HxFqt07/py8Vn/nHLudRfpMQ04NHBxLkAz3JDOuzMw4yGg4NVDotWr7Lpp0
3R0n/ySD92Sm+5lyBRAa3/ywymSfWM+VbX9CqVRriSxhTQ13AyLHW7M0zIX88T2f/ZOzj548i514
cqrswLJ8t2GntFmtXzpD2g+hwrmZi03qW7/SLkcAEoQmA52JG5C4/kEPApLiRn3FLKFvfeu1z20O
0rZP15Ezxo+kVlDdqSE0aWNPcHesVfpO4RKMdRdqz+gdSBnRRPUEg0lm/E0i6t6LtqUQvnE+2CmT
vQySP7qRr6Nw0DddjAzH12daHFrSwKcryi1r21ej62iJvZlyi3LObCkZsfx1bs+ALP6nEFrnlQay
QU1XDiTJobOztxSXyA/+vzojTnxi60SzEqz8KkhdgVhgVfuZ4qLv5bmLgsRLFRyKaA++w1DQGUhs
Byo+8nZs9TkIaCIwGlCtenbqB5Z+i+DXg2/nt8DKHkufYqBhhGq0pwQALTWJfiooEam0X0RdKbWD
wwd7HN9s2AASZOV2lh+k7TA3D2GyRsDzh4QnwsRCVImKRsCx0JR3mQtxVPPiCUpwZUPW2+jkDolu
3DinOWab7hE50idxZt8TiuxNpSr7vKreaH9p3c6e90Gv0bnJR1KDp2yMaBIomhc1UPgecN9BJLZe
azq6a0yd7YH2E2lWxaoLSyMRF6K2ZMysKSGewY/myD8iTklQZ9mbhJh3oQCYmT1WOj0wf9LWId95
+S+76xhoyeSrizdtYhujYgXULkqulkHsnGgJoTN185uMy2EzTg3dQtKcN1YPtdLMwTeRvG/WHLeP
M0jhqiHAS/lTYb88iTm9acr0wdJL9rddX8ly5D09ADlPQfuVydhe+2X7NkzViyGEi/j+LYRRo61v
eieRvIVUpyrQzfthpnJpVGBPQe0Ug7ywMFPGdV3wUFdASVNtnxFmGI/hADUi8rTw0OwejSJ4CO35
MWPULIVyaDD97WvbP4WEfxEi+KPqRCcbnzL3yUgO3lGVvBkGc74xf87SfICM2FIhvU5QQJl18hhR
aO6NqXzJwVchD/dUfu9MWRylTmUqfcFAUtq25yVoFnrlsXqgiHmXMemFE1dyHIwX+KvfrB1J7fPR
D44obvxhS0YPWEqI8AcNDtt4aOaLuAmJJv0WrFiTDgqcKj+aYOCYi+YhiG9t1ZL/HGjyRJ7TL6n9
z2PhkHJZ29cyhyUFYvdZ8vYFdF0DFLNT61BHcNUTyNN9mjRqrnpT2YYAPOdcD7xsNIZtMhfv4cwi
Kxzjk8wH7v8eidcUg7jUJEav+PY5pjBAFZPmlX7JSy8yvJpq0eU7+MJ7QGi+E9PiqNOzSoZyw5y6
85dELF0Yv2q6dOhOMUhGkUZHTfjPyJvNxwklspg0AdvMSTKQBATDzyEOVbhhsPtsQpF88ar6KEpl
N/fIB7v2NcuG2TXq5J3YIQq/E/iageRVraAk5kk4xJZnfUDJ6gCuU9NdGaouL7c3h/t6eRLSPqDc
rBLv6pgzUtCGwRsmDDAnp5EdbvSuO9pqyzsh7f5kfrpzQjlRZEIimc0p7jPAdOXVGOtv9AMh26/y
mg/qSnT5vii/rXkXkS++GsioWwVovSGVjAc5qj+TZ1kqIQRttiFgtlllaJxKi4SyZs4I+K7dnJHD
qSWaG3jkKip35IlV66APzkPW0ZU4Je+VRRcdkx7KSUK/8bXqr0Y439Se3pPRehwm1sSx+NM2r/7Q
gJgOp2keN63D/THk7TGsGYHhI8vRv4aU+npztFMLJLKhNvyWMwvsNHckrpNIO9rpftAp/ept9azp
Yt1BKa0HRKjuwEuPDEYegKzck4crPDMxL60onnsjftOM9DoR6QadYrYuhVEeTtO7UTvlXq2sA+TL
QZ/V46B3l9GhVBYBGjWoV6scPhNV3st4pgiOIMC2/O3AzgtBiaL6CDfiKUyDK7KjiZv7yO30sYy7
50gATPrQcRPXpHdK1SNP1qHjW/IwUO8brGRIFfNj0UKCJl1DRJjCWh8TPYl0kbLPbjgXPRgHQna3
rqkoofkcpNx5591z6irzRIP4V4RQH5W/K2fXLFiI4mBLTRK7a7QLwvgR8xDASI8gNxvqPwFuJTDp
j8G2B3cKmx0vMFpf5UCYavMlJF+ypX2iT2OhHMCmStRAfmd911XyaHDmtIFyswymaMciKZT8BIY3
ZT5jxr7YpnPukR/nSmeQC+6bh4SW0Kw3TqPS5URRTU9W2vuHfoTetLKKbDqORgQMPR7c5tuyic4u
WrCiRlGLXZr2pD1rhGKSFERxdjSd2jG5J3JpZ7OpnO1gjBRO8l6D2E/N39KyCMMNaQIA217N/o8N
pbCqRif0MjVzuBzTvqs+gqA9j8MX23yey5dBs55E2f1BskITWH0TkupEUpnJQ9GAJbqcqp4w/xkk
RUFoorY2DOvKrLhaQVlTf01qXC6sbc1XOaavgxKcRG543UiILyG7h6DW5Ira+dGNK/FQ6tlaN8gr
cdrg208LljxClenl5XaEbmBfJD54VOttPtEoaweZtQGkfewS3tioF8naH6aNiOLD3NX71kie7bYA
xM/nU9sa9rkOJ+qC8KKH3DzEPYxwovp0d2Jn2OcNSZqwRA9wwCmcx/DD/D7RqmItVBIhNJwrhBEu
d8pEkaDy7fcEO2s8sLmN9tvm8vPQ256Q9GB0AVnfdVJ7Wv/kk8ju2k7zg1DaQ1M6uDTKry3pTNue
eGP+l9ixTqI3WQzXRKhpPWOfNOHK0vbiTxlvU0v+mEb9q4Lci0h5CKkjd0mkB/VUCKmIY41wHJmS
eDwUWwiTiLIkVCIdx62FtOt58kGVcwU1pJprO1Une9Galiy4ie/Koj5sq0xLH59OsqigADdC32lg
N5jqu+QqHHPLCM+xiGh6pLRNm7N7icggCadqg0yyfZh4mjxIac21nEM98lhl3Zyt49k4xA0/kW3P
aJ5KGBTfkJcYS9sq6OMthDM6c+4ZPP+JF9nZulIo5iQ+HsmFlb+L2HblGGw1e/a3jU7jKHBF8yeo
jZM1dIrnlDqCspHdpET9QUfPZzTJL+r9RvB1xSut/LHmza7g5rDQQVNdPn7Mie22qfrbxBEzlf5t
5P1rEZ7qsSbqEH9OB4SgtMlmkC0cu0YBHOMcatMEsE1o04PdnTMcmagjqNxSZb2dzKF86qTpuOzq
23qWn47q3EzavXeNld6itnrKRxvCuMQfkXQsYlpnbgCNI2querT0zqtUJrGbmuIlHKF0J1s/lyrk
STUSCw5+hcY6fSOSl1A+rT61U/LKWMZqyHt8LSDSpw6hBL86IO5Z9YZzBtEJsCjRmVJvO6kNK7Xr
h10Gog3jTjqn03wlrf2TTKBgZmR8yTz+Q709YaRt/F7ZKE6HDGwE2P637z6dnqxHqhLz0thXWkJu
mK8+V9TWbw1htW6rk9OLlyXfCKffj4XenUqRk1la6rcE/kVPqveSsrdDGPWvZeTz1SsoIynfpRS+
gWCWaH/0uUO/ZUzngIOyg4D0/Z1hjMgQEO6vRD1UKxJZ/YGwTb/T6M9F6/A4z86KvvKL4YfTrqrV
myKNzzmZ0fZlab7gF5SuT/pTnoXROufsMALzpPXTtVCMeFeAefIE5W7cXyp6AaVw8NJo82uZGxTY
0CGiCTqhteJTybCNJSq+CIDrpH0pZNluQxWRDtQYCoIey3RSb1s1QrQSiG3vy7deHxQX2/mlmGAP
xrYkfD7d58r8Y7aNv2p6GiN6yjdaddrJCaBGH5yfSozf/Gd0AUDV+eIP1HQEbc1IE6RHi8gLUO4Z
ZFKnAkUv98HY4ZrumlvYZl4bVLeWdy0YUgBA81omAhJP2h9G7N87DQ5r+YdKT86qck7VKEVYi1Nj
gE3aRjFHtv/E2lSvVFW5QETcA+q2B/2cdbB1lElc+hFcHfTorGcsJUx+eVzd8rm6mJ15CrLyoKjT
uU5NFmlN6Oic021jjceq9D/6IXqsOxqkl6BRFKvePJHyo1iKPNRU9CoO304vNuRo7g1lfES7+aBm
Rs/s4TadJPB6RiCB2dZn8qot4zrTIaal5JiGbe1a9OgYkGDDchQLS55DH+fNkoEv2EC1vBLuLUlx
8YwOv0Htvv0Z2wNWRreQSvDUwkJ7Wlu8lqL8IeLt2laF9lgf0gxD4diN5S5EaoBUz8EIMn6oNpm3
AXB7G7MGEwaiEDhirBOBIi7uopBlKTloTTq4lTFeVEr3WAdqTkjd+DQCMl6pjlinqZNs9cb+aW0H
6XYGv6AEfFg2PP6UgPL6wigJ9NHGnVLdU0DvvRkMl8QuvykIZPywuZZJjqzD1OFWLKaIinYxaiGg
n6wvITJrXRQMpljJpr3GooaALVizfT1IdbgRRMvKw2xAV63EL0cz68wx0LVpC+B26GjXIo/3ZnWP
fakdNct+sdsJfrpgLtNTvlJxSpKGFomhD4kDUj/MsGrcUFRcC8ekO6WlH2VI3222ToJReQEPEU2+
IRuyW/Ct47fIvrSxcefUVOHiKzpzBOqMVs0yGFV9qwq/3bdOrFOQTl0Kcax9DUqagtR0HL1sP/mL
KIeHVquPuoYiS+/V66hQsoKwLQnKeZNJ9VotsDa/x8NONqwstX+1wK6Qk9BcSjuor1cv0LloDBPY
CD3Zl5VFeZMxlq7Tc4IvVITZ9p4aF5qbpv5KFjMImzmYAFLRMeUtDvIwz/sQn0fQV8MldtR6rU1G
CsWdcaeEzgEAjaUoaPR92Cy5u6wUzEjJruhCBM2a/e0n1Mw6SNjr1NhGWcUZNWSU88ZfZUNNuNQs
/YuZJY2GC9Wq8uB06O5ketELtkvsJBAWMgo2+SNbqrWu2+676JBzN9PQezLgI/JSYzaxkXeVAMso
eszUwy+Z79UsAHGvUxrZdNtzQgS4tSoeOdPXpqm/osUMrw4ysVUqaS4M6krdO0g8Qm5tIqKpVW7M
0kvxNZLeZR36HJmpsNkqo0x3nSS4RqOrNFR7GDLmHDW6X20qgRBIaKYIJb3BIbUXJRgQyOKBIyp/
gaLI6F7ZmnjXR4Y2rYm3jkzH7VzP3H3aoL8UarWv/fnUW6NPi5rGEa/au4L8HU9OyK/xKm+HwbxT
rflKwDwbR7otByXx6sEPvMWDK+15ps16AG/orDt4qcq3basPfkqat4O8D2Vj2z/QaFq2FVfE7t6h
3GNst8WlZbDrfEd5rwaLl+eXYsi1xr/cNRmMIUE/oqeHmzESMwlWMvJ+t7bG9SF6aZc4eX7Oq/GG
KDREJxiDutJWIY3OREkWVp4+Gq8qB9rWaKrBlVaM+C6bH60y8x8mi1d0yaDZi9rfQ38jzPDhLCwG
RLyPomE00bPuTkULe2t7JYFoG7MwIzDwmeok/AoKn0uk/ekNamMKk6bhqcP50oQ9rGz34gT6xUEl
CSimvbT6TE/g2PIhDHcekTfFBqUOUWJsYnO8Lm+mRmKH+0KHJtrmWT/SGHcHOkk9BIANicUh4b89
HGkYx+hxePtB1B2KNL9ZbVVvi5KGUV33H8AjE9if4T6DzGHdUR903tGuQRuLG8RcCqUtSiAVRBlN
PL7YgeCYlR+zSM8URD9LvXsfRnBfelvVZYtshpo4/pp63QqVVmD8AtSt+RYpmNQDdTfH8y4P1AfY
jx+GKW1V0pVBpd5kdejqZvXFSiM0Z2j+Bq1gujKgq6Pxl69wWttB/dJEIJCR/aVkF80AFsCOcKh8
7mnL4e9UxmDPS+8XWsJD6rql9qrjROjMhxg4ttoC+blS53zW5XwKcs5oJeGEKSZaX0hUzz3d0ne6
xLHSlGV4cOyDnqvUz4h3vAcD8d/YtQVoLuBPlSbvZkocezG3a1n5zUrVp/cskw8swxd16jeBxin/
YU827t/xAvH6KkvukRbiXTFrZ2WLkVocFThYwDNlagxUo95qc7gEixqy8ZM/gVnejPoqRyRZfKu3
xujeKeDbUV50o5EEoNkZg1W89FM2o/mKOnw1F4I93I7/5HMQ4niuL4W5zrrivWS3pMllh5p3qw38
1bOWne2aJOYoMV2bENR2rLf6UD+k85e0mv3yFylSoBmc37RCe7dtUFlrMl+1eI8Q7Q3VFd1jcbXS
/JaVRCJTy3WwAK3ZRM6iejGtWxXewjl8blh9+465JlzE5ainXCo+PLUr9vQOPUUTV7Y70hj4UxNG
bDfabmpZYOJvZheyo0tKKeuMyRWLO1V/5kw970Ka1ckLiYWqsNESBMtoiqJn7CWJ2Ahzhah2Vt5K
oI+Vn/bmGi/FArhwNumFSf9assdVC5nfXkKb8pGEM9u2UBgD4Gx8MwRGBGZrYoYJ0zc3RW3RVjkz
Ijo8/IvSo9eWpmxOowBTnEU2wazMp1TF2BHLB0PRtkYVZK6BXWVObQ5X33lg1rS9jISfsLbfbHTQ
wIfHoIXsHfqo21VTc+/K6o/em0i8OAKTRhenBkbKsRu0+l0yoqDnk7VpeOzFiQl4XOwSnOqpfSBC
SHGVJHwRs4w9JwND5NAZu2F0ozhdrAm46RPAMjWiArXOd02dec2UcKzH5jaPUlq4oM2dwiNJsL6Z
e8pX/JWv5VsMTB+mIrZB0pyJZQg2la9+0K52s5cH2J5w7XRGaLh4JOrcAi/Sj/FsZUeaQkH4B/1n
8CFNxbGY2PAMvuQ44iDXVPPR7h14ft6MiZRbLW6+B9qqsZbY1BnyaoXDa1YttQnKdOid/IY3FdmY
U+00wTPcltkOH+IuQhHlG6Jyuzp/AbtdDYZYxa0xrcoBXhNc+51ZkT21zp47vlDmIzhkjPwA5jDh
YSkfYp1CjUm8+9Tsekqn7koO8VVvpec2Ul8nxGgdMKNWNce4c94KROE4uHL0UsrXqPILs88JhqfC
t4jJm3uAiDJVX32YBiUcjOdKTmerYh1WxcWs8rcoF1eGvWPAeQqDnO00YNTFQ02XKy8oCw6mR08B
bl7hX/5Tao2FZjl5pp4Nr12GOYflFd9ONLhqKo+C9wWHe/VuhTyNdg+owuVhquWJxG6ctVG8kdb4
XcD/gZcSQ69pS7C+jl66QCDQtJxlDunuCDAK9JnWuldF49aBgpOkKZPtsHQAVkN9JlfpiSNKw4XX
4KDkK1Ghy1epkd/mDulhRh58biNVNsGEWVLZ5AtrD/2HPdrQXzu7WVuJhba4osHHCv4wuqNNYgBa
xRaIAB/K79Rv2n8UlyasV7y9r3Uc4/dW2VShCCjY3cG85k2tunbVvizf0ITEkMT/V5rUenrrZvr6
FAUel4uIeK4tyPm0ovmZt4PqJpGh7Orgt0TPgOQ9mIgOandOMV1GIzpTMeH1ZUYYv6gPf72Dq3wa
WF4RGRXIJCbk0Iu65SW3TPotF2MjZW8VNyod3z9NMf1Es05tapI3a/QP515h0VVML7d6N1dV/hBW
2sDtt3VRXkeEWJ5mqiobffA4+uOLTnqChp1xqM0XyfTrTrSlrQp96VoYXvveeHDqeSv06TPqcYkb
gbPjFfMYVin0ZCBflIFl1EaaWJH5gVTAm5YXZR/dRU/VWTTO1L9G9GhXUf6YZBuhN3CDKgCO8Ktk
zVR8VwrtYvkmG6uYseMPzhVfrYYlL//x1fxu6aZO0H3+HRN8QGvD3hF2+KLa/WdtBr1Lnbo3lTyh
Q0gyuE/h0SAodcnx3XtNY+9DhWpqUksgMHmeTN5s9LmjLdMZ/Id73TLqE0Z4YVaOqejRV7FiIurg
TCLvneUDU4vICGKyRpxUxsOsiYtqAANnk70LQ3b1XGWjn8ZTZAT3gRgYaioW5XpKGQmeKphl7LXc
c8CvNkve2UdHW6VPhn7VKjT3RrBUbteUz3OKUNz3SHESsoSRGKiuEQJwHfywkwVBIeqnWtZcXoUb
3cIWTWP2pqC2hqAC82D6v6kPbIR6aUSSEu/+uqDU5bzXhbgwjN/9AYAFHW5jzl9Nqpk7uns+fZ+X
p8bbMFH1lxY7tcDhYPKOWQiHYJAsE5wktT+9kAAwHiCEd0VvXBmrcb9nM/OIYlle99jM1HoAvDwJ
U344acuLnc7joT2lhrmLW/1H8/Ee65J2RGvGJs4xOtb6KWsg9ZL0hTod6QqWN1fvm5dKp/ismza1
wJRYWO8dLMOqle1zQQnfqg+Tj1rPshOMtuL3R14QyyuRdreJWk0ycBHTciyXpWFslZkqKdM+BxP3
m+U7ULtDfycfpV6PsfOGTFVdm1STtskroQjYtQ0UP1gldbB9tE7zmiW9d0t2g3UDbCoZNB2DjX3y
y49BHREfhDU4bbXFVV14+Uy3WYVMnpvkq8uzYsvbE/mHfcK5xMyiLRWGBoezRRVPy4jV9M7azPoX
vWHKs6KidX0/WOcxStQgCs4BjsMp9ekgRFkE9DwgXdwlVNVqc/DcW5SapIgKbM35wtR36a3sZflF
UzAtSCW5LedGt9Ebx/BASG1gJ1hYKsDAiDqk0jqUQ9q/UKzLHVj6MbnI5c5pigMtTTctC/flNADg
mlR4CXVd2vorsjfkCeml0lL4DVxzh0zpXuugohqkGSOqnNBjtuD0QB9eZecJQriGpIYUbYyd7rjN
4T/a4wSr5MAXr7qY5mgji7/VAPvqQIwHmOakr0vDuoZ1jwBKhDeEh+sZ+TCoAiRehPCwV1ArA7Tz
HZO/05XAjJlsiStE3rLMVwhmhsohw2KO70A30o3wLrCZILuPjE66Rqe8YTO9DU1xKiP9N0VHjkgr
+ZZ5vpeoR1hA8o7lJf3RavO1GKKzn/mfYPcq7Jl2RBztRYrz0NnIPiCYu2vZQzEJORJAazr3sb/N
UV96xFPt8zJ7xGdMJ9wcI0Qv5IWD4bw8LA6xqmBrbM1p0qJoTn5yMjbWikgQa9okrtFrWEG7FjO7
BHjFMjoET/1ML2AIESCXkIiFGdRlTRO8sW8TunyKnzSIug1UgxYFk+ePw4ruSkxNwhuhG/ZTmtFw
Vz9Je6w3pJjeVeTN3jIJGsZEgBMMAXOy75XJ3C+Wf1ez1NPQcuCHIr3WGS00Qg4EP0cMlkkKxU8F
M07T2DXto9NEB3qh3lFqfWZJE9KvVl4xvtUaitNRZRsTtScS/VhKpiakn+iMkG5XNe68eOxKDmOM
6rbSvzTFeLQD1d8tf5QyjCnTK0WRdaevC15t6PCOpcY1XETcqrMa7wqKRkLrsKtKBMdtMb+INjrz
UORTBZzeTQzEJTZW6JfAIbqhuytZtseTsQNYOaojLKvA8IpHHQtIMQ0uJTjb2KKcuaJCu47IJNa6
+Lud5hMwhLlGGU6uwvBaFCo/HxaUNkx3Y4pbqeHmokQPWIp+RgyABQer7q/1ufcWHEZE6merLBC3
U9wTBTwrxzTdD+qLMZcmsmUTIKSot1qu3QaR3gYfArZaCL19nE0wSNqXLMphr1shrqKYCl29gprm
o+TZBJBEv6sZ2iFSfOuU+/1jrzN4tjMykdB6xLEG9ewgKmYDOeem70rGvEJzfjjMnpg9d3obgiOH
GDA04z4FcAe9TSjMJNFDbbS+RDZUGvmKQ5PJLxmrA3Jit47LI0KKNaERlOpMLLj+K7I05JUC0Rv0
LSrkuzNjJ1Px3LqOGl3qALCH85XegPaEB/8+0X6y8uyLElfrIra3flmp26IegBf7dCv9GU59Gg+x
bbxgk8FoL7VP3Oc/aVGelBhdph7X/aaFHWSnoauYvsXnCBBtndfWtM0FN1YboYzs7x1ctYumBwBV
17o1wTKYck1LulRQfcU1bXl/xe79MwHwb6F2X/8uefD6/w0V/FsK4UP0VRdN8dv+a/Tg3/6t7b+J
MPxfmE/okNT37+MJN//xf+r/+L8/9X/NJVx+xz9jCa1/6KZJIJ+qWUK3pGqQTPnPWEL7H9aSSigd
QTulbmvGf+YSWvo/hNRIdQNLwTHqLDmXmEiWXEJLW37JsRxTauQZmvJ/lEv4VzDmf6Z0gv5ohqlb
Bp/RkYJswn8JZbV6I7EsIzUYw7kzQ+iJZuYWSoL2TSlMZIF6QJ99VIGKtk961DlenzPRGgqNkuWy
//iGhfg98EZzYmuh94DUqGLjUAIGU3QKs/JSqiaUSzh+xshIKMUr14GhIm6YULaOWAgNoyNvy1E3
sxU8+shCqu5nMsqnqUl+w4FytBEtO5miD4rgtwm7ugjylSBJqBSt5VXWPCo89tMqGsmdU9M7ZNsh
U403hs29ThRFRKl35YCfonNlYYnnzWiHH60KlQ8OdNeS4q5NVuItf1o0fYmm/m9iqfXl+/ovYah/
XWZLJ/nRMVW+O+Ik/x7+mNcRcmuHNKOZD0hwR0qeHFZH8CpCfkgk8aQPIm4j1xShgX2WJMW2yn8N
nzgf05DX5VrEkosb2Vx0WeQHtdLfyABuVkpkEWZEpT3bhl0pa+xUD+0Uor6WbH1ZGdwaRsxw+X1d
hImvlsCVWVh6s6gir3bONSEP3hDy9ZvMGgwI2eqvT1kq6Vc6v1m+fe2r8Dfu/WsX2TfN2U4DjLwW
dkjB2neiDW5+5SBbmZNyHSnpOjEB18wLsY6928QzJTe8EqUUCbqecmb2bDYaTJCnzeiQshDluYDs
R42kPNaM8jhy9AfNvNdFdslicMHAcT6lkmEe4K2vt/wgRrZ4fjok38oiEmnxKhi7kGWXZIF0pZAH
UHd8sTMGwOUfjJxpYKgGb8xWyV6M1rBrnOyt66Dc05ifpbYAMRMTXC+30J4Z6V131MUMPR/8qnim
F4ZvKGk/BoaiDk1foRdn3rcXbDDXENuooH0dZpa9vLg2A/cjdwTKlEKhg5DMLHhoro9jp2tDED/H
v9wo+WMwh4irufCbvrCvI8C4EkaXv54qLczuFAtsY2X8Cpr8gnj5l/bMa1FKw7VqhT0KUCsACCNr
CfWhEfxaPd+ttPjLcpm7jtKeGONWpcFdttzXODAvetohwGl5oK3ey9PhjznZ9DBHEqGSo+3Iefi1
GsGFUIPfKS92XSdQtPHTdBClLt7lyKnfGjJHkf3ZW6sk7Cvxn7OGEj6nosUKk7eq2vNK0fi5lSJ6
n8wl0IpLi5n7F8791IEijUn0jPL/XfFfGgsHU5ypv8sPgFufKlTa7VYk7fyCLBHgg1pfhaVB9Rf8
VsRwrETbvaSBDgxLagvelGLT1PExjXR9jcnhkmSaW5p84kRRTIxww0MVIEdY7n0i7Xl5VIvHgq1H
lEcn1D7/+ulGM/lvEq6dJS37729V09Rs1bAkkbJUtvxLGDB5JG0TdSgRmiTe28PYYefIP6WTARor
4oa64GTT4ABLtZkoMtUHlW19ZFOLcudCfh5FlnP8aQtJfNcCFYRpvip8IIVi7o7qVDwTraLzQ5VJ
sp/amadbPdUmM0rc0x0dpUgSwBU17ac1+CvV2rks/1ZigzvnAANhqnk4lj9M8gMzCZFThzwfJfEr
ZCudR7whbJudLjA7jaes1U6EU36GCroBRVhe7CgHK8k+8wS0PBl/bEW7zal+1eF/6KQG5vl/7J3H
biN72t7vxWvXoHIA/HkhBpESJVIS2UGbgjqocs51bd75xvx7qweYI3W7Be89GByco8Sqf3zDE3B2
AHiKn5+CVM6Vhk4Uqw4Wbv6potw7C0465P1mnkuJCcDgwe3lY/SBfljX/DDlfWtHm4jaxx+utFbD
Rt7e7rurf1zW/45p/mlvSFH0D3NlOIbmaR6RLFfh26OZYdNBGgGaCEB6eLyXDFOraAdaVTDg3ctA
RIyj2nNqtkAWY8SnGsoFCeQFtYRgw097M5M0GklOTzPce9QZnFp/jgbwP/i9XWZkdS1N/ak4yYuN
+pmGnkGQM+R9BFNjTBgtGBMbGh0PWCy9GIV50T2+nXCwR1X+bVSo56IulJXFi2b54DWU8Am26ouD
EBOtiuylNZy9WjtfU/BEcJkYvZFjCbZhhtShtymQ4wR3tPTbCGaLzgezsx9yhlTH/RgIvH5pwvaq
cPqTNlgnKFHKr+/MUfFg5c1pBq9cxBmWyzEMSh0A/GDXHuRF3jlIRGy/F26VesipgCEuRrvO3SAx
uLXMGExwyI91g33S4dXaiGChOQuYn0ImUFQaELEzIWDgrFH2TLZhdWkC2qjpLDCOBL4zeCDEL/Rv
zsCSj2N9BrcOJVOHcwriDBocQmz4dlNMSZMPnD2ct0YMcnFb3B0sDs3wXEyF360OqntRoFSQ8ugK
k+JEB/LiUza4p3lmjOyu+OYarG+VxKIN8FWFdrBdNl3Bmg64ckukz2xdu6QcAGjuHZZvIkNCGSBm
suzi0rrwKVXnoCbFi/xkl2usiil7UVI+wlBZI7p5jUMsLLIufSlb8xLhIBYN3smoHbpTZDlq2Jxi
zWUsEwYLkUKYVjwAIOkL+PEDFEEFeQc28Eh1mY6OskWrYjMOfFLbX1AgIpbKQD4oOd1+/RO/h+yR
pgJjjcZdbvQ4ykd7RxcCl6fS06UgMOD6k+s9dSh2Q6vxj97nH3nTbZAX2y6HAFBZOOAd4BP4jRx4
KDZetFa7/H0Pe3+aJMfSNFPia0fT30nOT7nS8Ca1vopt6lCKLxAa7R6FrlPvgN12ipdSZ521k7lq
sa9faSbrMdJvswa4CvPHtjbSFzmZ5ee1mW5oq+bbrEqRlEu5HqPB/eaDaZsVIhZL5aDN+QWqfFgo
K3AlPmNj+uj5KNzItrSzSBRkmANKC19x7HmUuZIDP8CUGC+qx9K3kNfRDnaPXitiRDK6RcRv0b2+
JJ516eT0bDXz1Prk5DF4uOl6qtq7yEanWDU5guRO6egvIhihc2CEwpJCD/sS8WdzUlb0Xi8up5lm
sctz9HnzhOpVidYpt+nwM28UOlopwqIWSWTBSeMrzC42MM8AAsj3g/6urenT+BMNrUhNvg40HUkh
bmX+MFhB3E3DKnnGRYuCR+fSeOWuGwuO8yLlV1q9P6Dje6kDACAPqAR96F3q/B5UW5brsUeRdjdd
9FLentwMIHVdTSCkZnGa2wKwXoayTXkys+JE4nKpQ7CuvVIQzWWHsgdaWV4sc77pjfzgd+VpCsuT
QVsxht+pEjWMdQhCumovfrTXPbrgelZunMjaax2tEpVv5lkwXRfqtAnCm0JtX+IqP6DmcOKeJwLz
HmP1aiaWKWxgxClhVFXxBG4Rv+Y0TcwxJorWEYuiZJCYa14KkQTMmYpYBHbM+pS4KKy14UCBLVRi
NFexUDcCwPpdcYYDEV37Lkh5XH5Xv+IyvUQhxLvWm/KoOOlDGyBcWzVHoyUbMvcFug+bXHPd5SYx
0TZap/mQ7FSa451Zlptq6p4R2zhEnrlZIlYTggBNP7omvZdsbKsFaYRqGwg1AqiQ8L4lqKBRd4bb
A8LfrK/NJLgATP1OsWi0rR2YgZ1ZFy67njtr6tRsXdh5RjWLF8ticPwo0lPP6eybyQN/VoE+H0YJ
F538YKvKJeyuays/EWdw1FfROUjswxJR+z3ZBBLnN1U5fldyhSpHUAh3eQXWCVJnaKBojEKyD7h8
pRgt3SKCZq4yWK5GyF9rJfmpCv52iAfc7J8dTZALbvhqYLK0WfKKMit2Vk/NfuKmmRT+YaTFk9Kg
yTOD4Yj0nSwbWUmVRJmjzppj7bklvR1sWRiZWMOge9z5VvI6zqR6KNv0q7g594FzE3eo6ivxLkGg
G4YRYW18W7jJc+Anz1qWvbajZCGpdlMn4WdNnnkMmi+Zbe27OL9up+i7ArLHM0mJvIhAKpq0A82I
56jngyQNWTLtOUGIaZpI+Wznenr1JgVhDrzMqAkS20+bqJm+Jv68HwQLXWevdoTKFAV1kBrxI3kY
eEFJ5dVQu0taVspMqxjqlu2S8fFIRWidx+abHdMIG3I03uOaN9FFb49QnNmG/jTYz2mWPde2czYF
H8+OgPh2GLjBJmDfefSjIrezGTXFTA9Q1LYVQxp3MVCx7rVq49dChkfVvsRt9jn03fOyHiL6GZag
9dGBJgWZT52bPQ8S10cOSY1MjTFknyod7XMrBPlbe8Nt2zpC1GMjR9ZtQGcrZ8Yx/bNXXWY9Dl38
ua1550EmuzWFHKR9kZRmWW+Seo9x8TROybdafkxyt8mAVg/jO3MLWj7Rc9q4Z+7es54yMta20/NH
NCt2heJuXKlNWD7TWlfhI2YZK0DYSC5BLrjCYY1PLD85Kkz+IaMho9rf+kZ7NXy4GjG/WImAjZwu
TsvPS/4dmlIIRgl3kpemd1dG9q3RhOUmb2n5JZ8KzzsXfnKoSfmXI2J2khk1jhz1R14QS2MU2m0C
fi610eieIscggPOCV3RyUt49QjeaJHtJJpMoeWqpSTGv3rmP0mc3YwSUmO8bhbUrJsB9zSetL05K
QXV0cD4XwW2UN1/k41JzPg2OAVwVZ0LS5nOQ07IJJuTrUNBb1czxwJ8OOkujQzvr+FWMu9gnY8UH
gLyB94ORzBYDxxtbw9Eu5T9avpyyh9kYr7C0z1Rfb7RaKa/Al7lXfuxygStPUgOqSPsrgA6ZPV2W
10dnduWM3EWqkd3GYKpBil5potcychuvKpndeg5fpSKUqFRaOqT4zTxc2dMjbuUc5xo1k2xeNxXn
oDnlzyVguq4GOTzdmE12ajCaSg0Lem5+anrKTpUFZjPYyrJU6vzkRumrghILwA0X5W0QQ03JJ/E3
WMXJjOqWA1uRIk6rwXMLc/UzGt3JWlMwF6IOdAr19GUswbwlOVU4vVdeLXsCAs2j6gaXf9A3P8ar
Vp6O3i2E1oi2bsxxV6Di+oP2PHm8X4PBSt17e2baC4XsG5TtuA6dTdoS8QFFoExRq98Lx7ijo6hv
InggSrADCk47sc5v28Fa2aVUDZhSrEChJbM4wMBT6AMJx8TI2RFpyfOAUMBVX5o7qImk4pFH0yU7
TNwRsmKaHAE5ay6RoKVckzzr36AfxEshY5lkXQMs7dvBB+5W+p+SPc8iSgT8CVj5vQeV6AhSgYev
0Xs+dzj09ARMEeapm6QYV4ZXbperG/GxZ2xTn7MMYb8A9QNMHYDHyqaEl31d+dIshAYCFjXaUIU3
pdxjGXNM+kr9Yk645KvrKaTU+PdQV18swt+VFmzTINJ1AAfohvXOh2q24D17Nemqqs8HnKQDSGYI
S+vqxWyJc1NyMSXFeSmpz9X4ACYRAM9MLhgMbn1VoEKN2iJfk2i0QPy7UipEPrlHMu/kI6PUqePV
rLKcOgC+G/DgZwkoUxtYDSoEtNxJXIIAfTQ2HEYdxI00WIoVi/Rk0EX2u/tZne5ijxRUG1D2MW0C
wiWRyYkXpT5TWe2DVVGWgKCAS2XBSJJza0SpSyYs+XS0ICsa3i2OUA9EuIyr1rgkrfYJU4OVh8XK
di6J2CMicYtm2wrIw5p2fkvtoXpS3RANG2JXvSn21ug8hy1ci4QEoHLvnTbcU4KiCkh8Tkdy38Oi
CUrtCaVapNjrrWF0r+l1Onb29WxTL56U+suEiviVZevxynG8mDISj08zMeb11qbqAoCjrw8V7CLl
gcnvnxTjk1RdlpqNZoGO07of7EzKqzYfu6QcrjtuEYjwEMbmBYqWr0OgvS/8hihPL9aug3ZMnlJC
jXiVooovOYTg9jEFgiaD5LQtLXf71CMRha0Fh0D2Y8lYWusamNzej9oJ0cXORdiYsBTTAJEOoOIb
oI5Gmgn662XSgLGQQ8pqUEbjEgXaJeruggmMaOF/rdxjQ4yzKktJDbRyrcP9R9uzRbFJG+7ScTwX
Lq2nwVZ+2MkZuN4L9nsvyI9eN05+lAxBMYJ9URRIWxVb+e9hdO9d5FP1gZpOCrh3yRj65L60PheZ
9Tm1WHtEhkhj5dbJM+qnULXXVc+AN3F6SIr6YalbKJKtIGcE5EVlbqpSveDoe0jI44l2JbE2PE4d
cuclNR37cz/SNMCag1oCDLygSH9SG4X1lhcnk6StWDJESWMjS9tMvXk9ZnRNWXapzeFLe/jXvohN
C5HF4QOzNOOtceFSZ7BV+gOOaToeQId3fRgV8CHlc7gCUqxdgsx0AoFOa3ipHVMP+lGPDt3S+HXp
y2Cscuf29n2gq0e303/FyAN8p7Xd35YNMT8YzsNylhafI1pLV3Pn3OD2tosltkXrGkBT8mryQ8Yw
aitAW7XcGnJAQw8/FL5rwh5sd6NnPssF+vdzDLbz72U3OiKq5dkeeuGe+s5wsDB6VA9Dm0+W8A91
8j4EJiHRssVl6sh1vxT/69A/9zx2M6HwBSELesqrRNdytUpSheDScOVtgNUjYkDMSGBfcTHLQE2a
f2N61r5OqxNZwQnJzktFuVz6IR5mCS3CZ6iaBNq1AkMvn24kEpXxXwJNa2NV3R3sA0KOzD8bMSFf
j47hMPMxnup+skr1e2ClB8kmDUtGHGJG7FWPKaJhIerViZCP5hr7EvKLyfVRmyebQ7bMs6i0FpTn
dTBpcWsdbfQ4aI8TxErSiJGwdxV/C0yFLBRPkKWrltrWbR/rz8s3FZdORpmTyXG3Tmp6kCeW1+LS
CFdjnV4XNqWZyuq5wkcufc6Y+zCAjiAhjhnZQMWT/Boutbv2G84xy3gcA8kR6rIRnZYwJ0DUIaBG
GSrMXOdLQI5EjLVqUk5gJ6YmXOxdlZq9P5PH5jgpZF59s+RqGVk75trwtKcc9TMlem0o1oFdbjbw
uYU9Cke1mp3rMkXaS2JqmkhATgy6YSi0UVMqyydnHO8wb3KvOo1gXcmClaWEN1Eb7INpcWNBCtDV
AbEQX0lsLGmDF27DqbzTiTCCsL8rsm9yk0v+benjCe3gq9EjsFgSmSzgWpFnm1v+nLSJYhoPVxqi
7A/ARG2u8g6/EOhuHnFkKiFgkNCO02Sq0X1YRTZ+2yDpbqvZeo3tBx/eMQVL/qqH7IskiTptnKWV
Zps8rIoAUGZmByoQpGskypMXP1B42lGjH9ZzJR8gEYbEgHAoEhQRVoMffvelqWP3wXXgK+sgVM5L
lr4koN5jaZW3ZmfsZAGgg3E7RcXFb3hMZBdeWfT3cbOSvdD49k5Wb9jzMb4+XLJ+95+/o+HkZNv1
V991dxAtfuU5xsx6Yts4jvUTILbegZor+7M1HnDgOxvsy18ZMtPnkMqxSr5Q9ZilnbQ0sfqqPOVB
epL5lew05LyZcgv9TfsIuFy76uwBboqPs0EJnMUerH1po5ERcD5JrNhSyYHecSzyHER9+Ex/CgFh
qbMwfhJ2hnGZoONNNOo6BJuui39E6hn3aUrLSDXGOz13vscA32CjXaHLS8g/4SllFdW1GrAPJxny
JUtS1H47G+4PSUflo9GBQxpHhqpL0FK19VHZSJtYzSiejgb3KseknBSlzQ/CPznZ1EUC2TSo0X3J
1Q5TYH4bqe7XJWtaMggoY561RjAFCGvNWbssjeU4trE32XLgM3xTFwGjRNNJ6jZSXIiJ4U1oomht
rbMu/tY73zxq9S6OZZJU49f96ku544HSL7+R5gfp3yUkpTJGwzTsqGY8Sw7eCmqm4AyNqvCozZjk
kH0ERvSacGDlU/4NjNdToWvwx9XHOrIiNiNeZ0tvXHIqkwXBlSjdiCVx0jL9q9kRTklaVsJiwxP9
ThqNkg4pbvHioLy1DCV8o3ADDe16edu5JoEJZJ8awxOBwE/Tr9kevKs6N09e/lhFJDVLQQUDquOs
p8W2doO7vLVIEZwSLLbsBgVefkXVQUoWy1RaIbkmvhK3/eSf5KAraDWMaPaXHA1/v7+WkvKbMNy0
HBVUB30+lx7B+5JzV8tXDcJZNSeNl6PXdqbHZszwCgtf58Hg9DW1i4rcub310voBIaqdMXVbF/by
UmVZSgZy7Mk01Vl89OG2jA7GRzXE+OTVy9IPLl3rT3euS3rpSd5AO/DdnYt5UaQG2aStwox9HqZQ
4Dlf0VUnedEUGoXVd6dTVrk5r6IaSZfsMJ4FxVE75s6WAqm9VDD9c63MMOpQbuoqOF+IdMkdtNRo
5H5dDnP5SuAq+0iZ7kvsEOFZdFhtdXs8AXd2hfEgp9Jyf7VefFDgbq4jHeXCNInWba4dZbspSYY8
YnVEKxECmGud5QhYknNHniarHAz9jP2SfS3bLBYqy+A+eJ7yM/P40L/PuvnW3HWJ0hxAO6Zj6jbQ
8ve9wsjELKhr2OqYU16seuPABSEjJFGRlhBeCF+87CvCdSREMTEZBXHbp2Vp6/mugMe39H4Eo1EG
7VaVLGvSnyZbeUIJ5qLUNGOyAYHPGBL5kg8o0jaVToNNX2zJmaS9IH0iAtA5TX5I3yDq6Ns2Y4PY
h9/jnwWNvk30Cx1I6MtJAiASQdteen1uQ/D79xEx3rr8MiKmhX8qKCTNs1y6ZbLkvr88RnnQYK/6
3+ehqyOAjhp43yndG9Z1NCscsXpx6AqORloYK66ls59MoF367ql0xodf9VwpjWlTvqNCiJQGJb6g
Ri/DDyk0OBvPtXeq3INTxNHigqicgZBUWJdW6T2X0YITGALLQq3sqW77e2whwqtOIsAwJUhBXNyv
UnC8HKmQJehyaNoHi0H7rZYgRwBvzPN4Os3+d12nSK0tSHVCvRzQHVCqMz1QCjsIsnemCT5aNGto
vVjeqenGayRjH5OAO8EKAQvOdrgNoFP9fTY07zfgAc+ku3ydJpTnUDp8Ox1xx6XpdghYRH327CXF
YbljpKLuolDWN2TJUlkVAFLGVbqEeUuderSDowcWu2y/FBFIJCmzFpN9NqbqhCjeVY/3lFREpNg5
6/axcA+zy+GRG1y/FQRVHWrn5le0nEavGu6iQT6v4jncq+MCefFlwuXX0dd86OxvSxC2RDELsKlX
9BsqsVj/KaCQYTySc3hScJTDR77gYiZLUxpTo7jhwFrCNxssU1pwQ+Nkc25bCoua29x5inOfDZSy
xoS6Z5YfRoDEU00eK3lRGg9IdNeULDij5ZUk3lpOqCjq9i19QpPa5VJyXcKYLpejxmj0zfKRSz9F
ojDA84Fm5msJIVVApnMPFYpNAKuHqrRiQyRygcgKdAjbg9NceF+l2RDMZAvSZqmt+IEQCbVKkZzx
hq8xaBaEThnTQsO9gGtusJH/DL90tbIvewwgvHFnJQ3Xq7sxENyUtMyWiVqKlzmhpUBZ4ik9haG6
D1A2t6WMNg3c6N1oPNv2jhboTmtF0T6M1ktNVQfy1/kmpWTpaNBOlBIveG5CAsSKX5F4fLWs5BCS
A7TGfOyUftWC/FoWTSiNh9QIPyEvdCvl/CShjtIkd0ivvub68KiD2JdtrEud1VTT6zyt7ktq1NLu
WSIcYO4/zQgfUcEZDchdYACUX9ltxkCZqyEkWxnY74oav4y5DnFhiW3lPsHU8i4sBzhTQbUtEdn7
lcBC5XjuVAr5s+RGmqDFqikFkLjvw3/D4BzygVA6BtXc7kCjfdCONtXfknlakqqpabphm6YOavzt
LqRSmpomRfGVnINxjCgeV7zPx0uULsmJpAHSe8Hm1FIGnMzMnciPwBE8p2F+mNLkFLJOxjwHI5Qf
pJPVtS9V4D1YFJ5x+gL+yJFZabT/UlSnpXEkTQspJ8tekcaUJMml6h+xHaAdKj0mE8VfepA1RhC6
iU7BQ+jXCIbxh9pNGpc/ZeUM9Km6+UkKt7YRvkrjVJ7AbfQziE45Tpd9C0vMZ2/Ln3v9lXfb4beu
Ros6tHWmWnCLYUx3yO+T9RRStW7yLNvgOf6SxEgLJLSHUAAG/T8i49bOO9aEeAYtmMWeQs7yL8F0
VLTg6xTVzyY1AOxRpDKQP8sqzkwAegFJrIYmy5I6S67iRwntIUdZFnq55MAEJAnIBs+vHgeLg2OZ
eV2iNrt88mhRw0QmJ/30kwow4bv0CSTfly3uGuWp4exErhdhWXSkBCuI7vOzHE5BWGwtcJfLISWz
1uUUQiNnY1R3VdWdNTvapXP60DsQQSRbwrYXPX5WhEN6yKJ+0rp+Td5wVofy16guqeVyJE4RVp0u
1KQCHV6nHIiN4qcET7OVKk043KbRKkgQM1XptUp4Gyb3iYfnSu3eQ0hfupLLYZzR0TRM65BJCEXl
jMwl2QcpZfkn2nV0WuhMSI6sZ/ELXsdXkit7NLWWViJicw2GK+kTGy8nolw5knrJy+uuZ17VlEN5
FV+YpsvP26p5NA1OMUnbHTd4BvXMt24bpTkqHkfjr2Y07twyDHkAmLTtVjJ2sSINCY41xkmunQV2
rE3aESoRwZAgjZd1t7QXJJGMY9QIISXrDX4MqPtyY+XPspR71X+svScJW+Xh5pb2Wc6hiuITNLDm
k0t7RraIASTRHtV1mWvfy4F3E/BAS5OunODYBk8LYDhpkIGoqa4i1scrpfJeKj87FLe/Ulyd0gHq
oMqjPPTQOpe67intWF9NV32euGbBDXFBokRFodN8lCqDisxdpn7/TxDkuN3a9ZXvv2ogVoBolqjs
HNA9ZskLeBpLRA2UxXbJukCEHcaADTBZZ6DWC8w6meO71lSuf3UM6adIvwXBhgez7jfR4G9oxBO0
E1up1soC3jq7ym013uZSbFlWFKbukJPqO2nMSgerlVtv6Vy20N00NUZYhARG2sCSJAs6wu+MjiJU
tRFw8pLTwf5+wAKudm4kiZYLQdpE8vNqSUxARI/F1vMQn2sfJRUBhMZUxdCMWC3N0OVCkMUs7UWX
yctzfDukmDZQ4aLDWtrls1QllssiaCFFcdXmUpufIvia9wmGD3MUllBWSGhl5zT5k5l1d/DpLkRL
mzhrj1pNq7QFLswflbxN/nBc86GIF0ec1XJ3Sefaxs8LVDxsJTkrZOB8WcJLprmUIDoDJwid31pQ
3KNefrGrJ9f8QRXpJS+SbdB7tz8sC6XCJWXJITz1olKTod2rCZJ+iPtv0Im4HkywEeztMbfPJX+w
mNiAIjNm2xTKWBu4JPKUUa6tIdggh8mTtZ6PsenAESu1iNgJ2TvuQ7YgwqVFW/bhD2wfy5I/KTd7
Q3AkY5mw+7LEPGuKu1uiz//PDzlP5c//+m/fiy5v6+nxZxAV+T/ZHppB5P9/J4g8/e//9YO2xM+X
337nF0UEFse/PF11OOlVqCCu5BG/GCIA2f5lq5YpuENaA55KcpUXtbBADPdfNt82XF0l2Dd1jxDj
3wQRw/iXrgJB88jwTTgk9Dj/5/+AexP8xPIznYIib9799z/xscZbbB31Yh6NZqNtgjaGn6y+qxlY
iWYH8MEDCN42VpewyTeV78woOjbY3hneLigaCm2I1DZoB16Vo3hCBLC8U9rrPYiHIUZhY7Ta+wRp
3C14HIga7XEaQK6jNHzkraIbTJDD6yHl+y2dfaVsu7sQFROjHh9R6LZ3BaTGDU029MoIUUsDybwe
jeL+5HtOiCiJSEx5c3YXGh/gP7U/vL5LNGSS6am2QDHehnJ1CYrGgyQGnizJ951WT1jrIEtrd769
ne6KvgbPOyM7DBJEQ1WUHms+NutpauuvRufeGOKmQI8mQJT4Si2RwNGVaPwoFX1b2JFJ0jz0jUj5
DI/lor+bJMS+wpYmVnpKCor5GAIbW9MT+iXeSDe5UGm5roSur6x9DXE1BFq2ST+90ulVNiHWFdR6
6l1Yi9hOZcc3/1jvf8BYL2WR/xTL5PFYOBDZGEP5l/eZchiNTUVVtziNmjfdp1aPRsk4fNNUW1s3
ShGgy4ewUVL7h4LBOaK8dev5mnlTzgjxsCdXTlcFdzQ79ftJLyJ0pLY9FnSHGdulc4kmdTXkP82G
kmqYja82omdcdE58xdLLMFt3b2raMreKD8y2/Wa2jXsHq8C65ZAuH2trpNQbUclzXdVZaRYFCqx6
RnAfDnVisxcLNBi6WIpYt0MS5BsPOeldYLivfx8l7W0pZRklD3YQpQSbrpTpvVtqiOQ0U1fm6Smv
e+3e8cMXp8HpVzeaZNeTh6O7gkw6DYlsZ5WxgcaPU3zy7KLdGqhrb0fwJ0NHemw7iX8/RJWCCqQ+
7lxbeQxG3M4/eFyIa+WbSYXzqOuuoVkUY/j3d2su0zOlmSy/OQZlb66CAaZ3Wc/7Tm3UPZT5yPL9
m7JUi/0U69oewdRPEar8WDD23dZRnO//74+j2y4OQobOucdp+XajAkzMOvxJhuOk5wyNp9z5Sliz
vFJSbS2agK2MiDjgXrHq/TRHXwLJaLzkQvhINTbXGO99UI15VyNmQvmfzmqnFOzIOf0uDfQrhIWV
0h2P+jA9lp1a3AfVfIPJBLWga8UMq2uXyBg7VzxyalCHHlZbX+M+dh9iIE1tAnA4Q05Ym6zg1sFD
at0AwVWsbdtHmP5hIeu2MYgfZVZhUqMh88GIynp7N8FkhJT25DphruVo/EdpDwnaAPWwQj069hBd
m66yEc1iJxnSnYXJ6yZOK3ANgNvuymRE99Dd6GrbbPyoP//9Sd6hdpaBhEdjuJwdLlxI912lTbO6
gN5Oi91Ubcf0z3rE9kH3UOTrCfrKBAmbRp3XpY4mQGbm1/jsZdui9JXrkqZtkZkDRlUo88XDfYDj
wk6J8QJzRzfZh6gUopA97pV4vkdrDYhDZBHnRrF5QkvjoyF9Wxj49SKOYRvI69iQct8XBiq18cKh
0s0j5aX4mh50upnb5MesiESqN2bbIOl301TUT4Zxriq7vg/8bO9YNWy9Kc8uuQC9lrKnVfraXnfD
Yf3BWP92lRiGDDMwemRPDSKPt7Ou2lgiTVpkHnmKde3jr5ohWLEDi3aPdaB5U2M8oNnFnjiFmJtY
OyvKHMRIeqzL+Wtdm9PDOEYbPO+MTd3gfIrMoYcTBfTmMODKzyp3s2w2M1JiJAZz5NwTPdyQm33w
KrIq3q3fN2/yrhbauVXW46tsHrPM/hKEIAW9j9pAxh9Hi41OfKA5VF7frUwOs5jOlKsfEQRJT0UY
2BtTSBWwCrN1ovkw4nGEwGan+jbkuHK48c/lq54IwAO4peJBmYTqKq3mURkaOvr1feQn3aoZeo+E
r7yOg3EdZAjlAlmzaA5bxb50yhfZuLseSfLKjLNbM67rLVfZbgy8L61hnDS1UNBE9BEbyJDYzKgs
fbBQfjsedCG0OpCHiVsd05P74R/HQ6PWdFs8yIkFCc2eyGlN0fPQdiGt1Il8DMNp7tu03GRTY9yi
at95/jlL/Fct1eAWwqsCDPkZqe3b2SG6jIN0Y8tBM8odC5b+s2lo8ebvD23+vgFVx1Rty3EcWzd+
a+DMyISWVltEJ3Cvn5Usl0I5521jmD9rkFnnTHRNZ8W9Rc9He1Q7Oz63ZX026jS/7w0PFS9cmZZf
cfnSxgqKEgMFkFGFh0WbmdefwjnDCaxF12NyzmlZRtfDZB6UCbprgFVgJnc7Gv3IlxTFXZwFG39u
nEPrEHHUM1ZtFqIVuQERrgZLdkatDxec5qBW9vRQOeggjy4aJFxdWTNjqDfG86q3k/qDcVrC2rd7
RzNBSHHqc6eCRn63ri0ltqKxa90jwKpiP2ojdJo+3mAQqwLqCJythqHpNbiFYp/FOlo/pf0ZWoR1
i+HVR/eo9qeNzKlPEd1m2lT73UXUxMbs9XZsHE3daC+x6j1pESXtvo6QGJvxVVXVVt3WjqGumqD+
FpS+c9/aAyay3mRe6ahuX2FeaB7/vpaMt/2f5TC3SNjoBPJ/yhHy/X9sAMVqRz13e/OYO+6hGkrj
0hYJrqyxbt2W7sNE+fHWyHyYRq6dnNCMiVfkWlhE5ca1qZTGVdmZyk3Qmeqjwa/J2jeS+Vtqd/HJ
b+ponZRuvUb4NN24PTqPcuAOmCquVM0HC1SDQl+C0tgZUHirjWyHWT3rzs4xFKS8/Sl2WZxtdvrg
vf8wHeSqJoQ4zf7D2piBLw2W3mhHVHTrbTSV7rZQh0OL5dw1RG7aCahn2c2MlKIZulsHmC1WdD0q
o4V1j36Wt+7osaIQa1Er1Zsj1HdcuiKElFDi3XSQ6281c8YKPfJzLNNQJNBTGtISucWVLViR5KDl
5fdlxOIaGpcDm9qu4gdUxcqtGdruB9vhTwEIuS/9TVW1PY93fzvVsztruEDyyln5Ke4r0Fue2u0m
J1TufVjeV5Fi5dveL4ytUozP1Ha+wxTrDiS0MLBD4y6KHSyRHKymivA2SIdLWpvupp8r4OiykXqK
gjUcso06VS94qiFOUrq3H8yb3Nxv9zTtCMskUkdRghmUu+wf6xUB5tlUKk0/LquG2TIpZinZ7RgP
6Opg8Xi17GetBtvk+3G9r9VH3x+B0D4qZjKd2hr6jlr72g64KNw/imdrpUfeC1eYx77rrKsMdcBN
C7b+wOX7Yrcwy4wQDmyst7spiPurqScPSUNkMHOy+r+/35+OCdtFExM8IShKz363Hz3qCwFq9tox
sL+EZRdtVXqS28kSQHbtPoSygLjJtVu1Gz7PeYIyXuc9dI0+XBVZ9xBWH4fQv6V0hgR6VHAMU3cY
+XcnF3U3Q6/yVDsi2AuDcx5AQCB8oGT6d613XUynnHVUwtVZNo+VIenZps/TzDYe+765KdwR3nf/
GVMkrFA6K7xLSTMelMKwPlgdy+y/XR0uRFcEKjSyFYuK0tvVgU6b6UVhZx2RYuR0sdo9IBzQzc0U
bW2fVkM0YxVY9P6tVWbHJbFTA/ySLWx6XQMFfk+d4nszSvYwc5IPNuA7eKyctYQagG1IRkwEU94P
ZAfYEIcnE3kEOQULXzXWs9saGyXl471JU29GR01WtlNU6zoanqoc4I1MuO9MSPjYw13HUnwqbe2z
7rv+TW0/FL41gDXolENDgXSlwslTfdgILRUIPgrTXuIQmMjYSlvTg+Ig1VVYwLIYf6xJvnsNcoBz
kugrRmczRA4wyc7dOxG0jw8W9m+RFi9PP4VIy0WkxXxfPoGyiZ48dfFTM7jWreoG59xGyZsKgrkO
DT9FxL+7uHUQ3rqz7u8duQXSBIeKIP7gzoPh+9shwjPYNnmYRH5cfG+XSRi3gznjPAhmmtAmqLJu
X2acb0Wx6hJM4Yxu3NVgUMNkdo5NroEAy8oQQHV0N5Zus9ZjlEhtjZqFilVoFEM6b7/6CFgfzO6h
7KrousGssqvUT2mJcysW5/F2+cds9OW11kJBDzEOwIogegRiEWE61s+IRPbuaoocoPBQXjbIESME
X0TNdVIaZ4N85h75Ktq99kRJopnh9vQYCcA2ClWnPcTU9EZsZ1Gj6e4UZL3GFrFYa/6Uhcbzciai
5PuSRnm0jmrtLuWgBkybrXGlVlZe3hiroEsbPHxuUVl+6fpWu+/+D2Vnsty2lnbZJ0IE+mZKEmBP
kZJtyZ4gZElG3xwc9E9fC9Ck/juoPyoHjkzfmzYFAgdfs/fapOxtxnGiMGbbCVX0zSNUMegTYkDm
Rhs3WVzYj3FwfpWEjSdu+hS1Y/FZmvmTEmW+A/3/3lWLlE81HlHpEnumare01RgQLPGNtReeWblo
WPzn6FI47nPUI+lGq6ODhGdJV+CJP9YpIVldXyenWZj/LLVhbhW20Q4xeVIO1uX//z5lrEZmssVA
SDXV/xSNxVKImiP3qVcP1lkrvFthAt/OY/3TBTFIn4cIqNFgAHip0G7rGULuQ3PsbeV/OTDWTvo/
x5lnoYWhzNfRJ61SuP/rZYebbTbMYUjuYxQXrHAm2++WEU89qCfamf6wfoT19falj6G67wDOb5tM
O7LP/THmqrdrJBzjbKwYH2Xz/v/7WvGWQvi+eJEYEv132NdDQYhTb+DNsF6r1gSGT5YKnlqZn7sw
I9shXPARhfeCaR6giRoltzw+CAR2/9vRv7yF/ue14rO4pmbRGaFm+u/54nValzdKqTPoIV9UG7sj
S6l8q2XWEVvQ1RnNKFjfntiL50OmY/OME9tk7zcj25yld2iykVCeuQTYXhE8WJjjXuvU/H/7oMsb
/H9+UBYaODjM5ZXqaf/9Up2uIWp81OcnQ5EEjedGhhWr9vaN2mfIfxMRsCT2KPa9wodUS8+iFtpt
PchB0libRMwN2YSJDqWbWKL/91f6H0fD8o7i05ncbjSmnNL/9ZY5g1a3TmmqT0UediBDhbLzSrX+
3eP9RSyZGzt6GBEQkEryuqg+WpYXywYv8gu3cE65DM9jpIcBnktsaEbp+YVDgI9RWn4/jKSb9YoM
4G0xqc5eDYWjYD0UEnlJqma8Inh+EoaikEiHFM6Qw3CICOYOqomNYSXd+vf636IR3lIP8+RopKKB
qdQ4TJ0+YibdQYzf/Ewrd3AKjUSqrLlqi3l7fVCnWL8rQ6XsFP6DoNom8hNsEozY7iq4OEELExzz
RSKxr4B8UedODRRGm5HGgb6eokIbsjsZGg+vH7TAqYv6t4tk+NJDc640glpRn+V+U6rzQmhg7h5B
K1SIOSM/ZLFjJ0s+JQQheJ3vWkJGldCN/aQqdrB+xW5sFjBvddPXsCumCUBKaTX/u4Vwvc3+cxvy
JVNmajwwBnqW//kOzMteZFFHqsxaSM/1GN+EelhfiJb4Iy0YER0OhqNT2rQrhI7sGoWMtz6r3/Bt
+Haa18+jsP0wjZxbZFhvZkgPtR5PSI55d7sVshwjcneE6EhfK/DRTmWNuXKADSYmO/anU2Kq8QtK
34KrFj+huv/SQaP5DJY6JD3CIaV6wj9AytBR1uJdwR141hkrV/q1pnW8d4r11DUm/XsIQBJqYQ9I
PT9Embi16dw/4J74ziBI1PHcnG1Sj+A37bV9qJDfqXiS6St+lV0cpt01m0R9NFNYquu4AAwpMswE
t0IxVo6vNHbL7ZCll7Gp/aypwp3a1xM9svibsO/YDnKs0fnmn1DYF2M3KWlzSRzCkPWI/Rz24G0T
fq0XW1en4cOMo4h/H05uksCMLL2/FoqFHAFVkusjgCkPWGJh30qG+42lJlcqfK3bFlEhbgZUIyuy
sr0iXQxEXXmPrEr6Fb4Z//vDF4hZ3VHh/zn9I3UDWI2ZELDQD1dyy78UF7RJWJY/81Y9tTZ/skxh
6K8zsDxPYVFbNhguNCL6SLxNNA5X21F4VPX8sw2FdYc4/eqoPQIuCt77upTQPQIvO9Xr7zpvbejP
KlLSW+uO05uO0xSJLYKpvvtyPWpfxNkM2qaPYk6jI7T0z87xkGqyu/Mnru2xFU61sU1yzUCT1H4q
ldSf1WYMXHU+1sSPxubcXAoimTIq4DMBD9pNk2xKeEelW7uY+T1Cx7q+4DPNTX2H6U3iR/tzIIhq
vx6t/UyF4+Lhi6biwwFn31f9biSBjG+Mmnl91tU8mffSW8KjFv45cpitYfPF5BqzmeVFrFQ4jUpB
sKlCNji5qumNqBv9OJbju+32JdqUGvA+p1zfjsmegvcxoXPb93lDskAzoZLIZIVgTLd8QYJIA8je
6fB6GFFE/Eh2IVzT1Wr5AKcD5B0kWqup17V8H0UPrScHKu4OienHeFvLUbPOxhPjPEwauKCR6IQn
XVUynl82M53az5QBsAXITtjGZlgdjbn3Tc9r/C4fGn9mw3RzVKBsNmCW3ELzoyH42zLdN6l5FXXf
emi2l67fmMNwa+U9ceetNr4adxfSOvPTFq5yFv8FRmE9j62Mj9Cxc7+QVlB0pkXXpV5ZKLC9Unkd
V4SNB3G2lNBaHfmbKDacbbFMGz2VkaBjtQcA/C3Y1tY6J7l65C7Vtp7AkKyYXeYjbn9FzdZQ6ro9
WBRWY7U5DUGoxh9obDNM5hm4aC9cYjQK9Xlu02cjHm8Gmx9ssaRRoOAhAi3sw0PjtgKneYvOH0kN
C1zt1ntP/FX9D10zP0fpgjG25x/Cc2rfOyIhk75CstH6Y8USxhHcknQzEtisWTcr9LrXjM3G1lhG
iV6SEmAMzTuukyAa7TenSScyPWsj4JHCM6Fc127Y5K/bYGsntXf2ziV18yGateN6q6UEnewrqZ4T
Muv3KW0wjYdKIpMmnGNU/Km6N48yL3Kj/LAOlXS1UUm/IWZ7ufEtYtcxji23tqMZIwb6/p8rQFmi
8LuIKj1JIh93a9u8FnNrC1IUDVl/tTZSx+m/Yo4mF8J0zHOvmCq7Hq89jojgdjnnHjuALgxSM9uj
52eJWwErX7bN61CgUKM9LoPipMjiRjzddWgcgE2ivo4DGuNwJE6K0FgC6owH4SxjnuvcK9P3d7o+
ivNc3wriFvfCMZyHQMj+kF35uv4zGkrwDLJHjjrF6g5y0RfZavMVVMl5rNW/o1U/VCDJL73HNSiz
rHkhhg5eyGCYT0ZKn7R+0rJTDL8EJezNfYHmU87X9TBV5cLFzQuCj/l5wqy8iNIdrk5oEXMyddbZ
1OtX1UitR5Z5n2IIWdSl1dfqooauhDk3wXeuN8nzHFv++hVgkPxb2BXIB6+obx6l+8ZctpHrkpIZ
aeO7UcwTEF4bV524dbSDzp2E5sn+qoVVXlUCAdDAQRaE5/xdHMawTiK8Eveya4PSNQt//bxePNf7
lpZm2xTar/V2HSp5rwttQ7SOeLNmR14T6bA0nHVepNP0Uy3t2h9RnOmYkUAwmPZLZ4UESxnM2Sni
X/NY/VWkU32eARLieVLafTjqjETRZx5Zx0L+U++VIyH/KZp2dgVWr1HkGlnCJLacTE6kGYf9IW3H
j6rqGPemxRzECdG9KcqI9QbELUZ0B2LFYL0V5+xdE25zKWPzPPXtM/OZ6dSYIQa3LDk5kWy2E8MU
Et6Vci87w97wpJIY2pVNMJYq6otMeYG/Gu0iU9LBF8N1RoL+IIXgTFnRHLhEvDxHFDlWr4ltpcWv
dhVzv8RcyruVVtfSsf7JwtJOa5EUDqS4KFMx7nF2lU+j8svUAYEukxUe7grWm2weDn8Ex4ajEwn4
yAjcOk8VyW9hSE1VDGl+0pOG69qDYjItEdgVjqRRUaqDzHIMNlYGEVl61W75o1MYaUED6j+o+ynz
22l8LUMjes6a4qhJd5uxCD0WpXjOowgrpeC2FO624O3Burv5GzaNdzVL55JY5GL31kzFDpu8d5cX
oirTo/6Pe8qJADsRFJzUp77JdmMbjnuZuYtYtOgOVW0da20mG8Yq6+/vhSSYLgBPaXiFhIvLhq/K
SKacolvjEeiWMqewDQVzpEiGe5I2w0c7OfvGULNLYQyPuSriLftwbMsVj1OnhTtFJdGiu2remJzj
YoDUkMHQYwF4Z3C3FXmIOWGZjxR694DWnV3GCs7jMgBFYAaEd/a64mEWyfv6mldFfZu80by57Qdn
AbM0FCeP9bmm+zlGthqC3mMXvz56NpupuzLfInMK+hHwQ5gz2v8+hnjpLf+r47frUJBdZUEMYd5N
pa4mw5NSxmQRDePX2misj97sxB1Io7oBV5QnB101ut0w/LFjuh13/cVKjY1W+3GpFWg+1eSwnpaE
c2KSb9SHJ2iyDGHftDo7ZmqfX92IhKkhdhnWVNNpoOTmXY0SzRSaz8DROcxupt0moX3mXqXBszHj
oOTLTDp74lZqOMnJLfNtr7XIOUwIOnmfFN6ublwtRrDkZ1giZOo8AkSXF5fozQiEAK1AbWTbApLS
TgB94SwKELNt+h4pyCr0Udv2hLqzQpU/amjrhvQ8mca+SxZpyDIcyLG8n5q5wbtcaUelj1qEGCyV
kOiv10ozB14hfS3OuWeKAyazny06q42KfoNI2hF4RB0VwO4IFemLueOdg/K2ZFSPdX68JtFvy1BY
KgLk2nE8maQDdr+pJz/MkbdduKhjwiQ8TGGB55X0Uhn/QBeOTx/Z3T2rcREmJE2Hda1co/xUF013
0LPoa7ZG9Ogmqv8RcsYus3koajdut1khox1a2omlaVfC82LDOMecQjnZASQWQMucpkM7DNotausz
C1GxYyl2IEWpfx4iovLmYeCpqNpnzz0QB282dfaapFq/c4l/cDcmmZGmWT8zkCqupRkmoIUbapU5
+yuU11kryOhj9Xsb8LII8g9oQN1D3GGAzMjFOEWD+VANG7CLJNlUjSig1wKJxb4SSNsJ5mUdSi0C
wz9R6OqX6ongh5Yjm2becLVPkn+NQ9QJc1Pr4xzo88lWjfLRty+iV5Udqt2vkHtoHwtB7W7xdvcK
7xPrLTnmun1Uh05+t27If+wMaUvLktk3EfDtekt/oaKCxVd59oHKvNuva1HS3hqfJEcP2pOx6VFG
+HXZhXtKDtKYFuOyUg3gdlprPFtets9bmPJ4Uxw/ydT2eXY6kBvmDJ+pIxQL5Vy8zxpih2pD955S
QibWybtm5O3OxdhxWmcPRC77UjbmXSVPMTXIsCwmyEdSdICcyGGZ8/kP6UkU4FYF5k7aF6gVS8cx
J89Jlw5kL0cpn07fR1EWHft0+iJU9wuIjXfMcG75hdbxDRCmnCghkdDKTKywqn+LT9wUAFZPU7oM
McSuKvpTlJ2lZGPFVf4dpfpLGpmvgk9060w4tabzA5OacmopYwJZejeTQOxNaqjqOSzsVzEW7p5h
GBpIw6y50JXhC2O6124yASeLk1tSZcS3hl+qWXcMsEl5L63ql2a9NV4wZ5Z9UIh82sL2fHbCiPzE
cK5/KsnPuMcUXCSvsSHL3RCW+UuLboYcbvG8Vo0STcxmML2LtpQDcIVKjIsK5Lxl12Et0+uMwBAh
quy7Y4+N9G61pXlTiX7z+vSsMEj0azOzNqxdQQonnbUj4uyv57rpvswQUDaDh0wr0vQtUpQ6EPUQ
+7mpDcf13iHWA9du1eENaHQziE2TWUwoor1QjQ/U50TxWQUBHlH2mPPKOCYVT0Jb6m/UrTCLFwXF
6Dqf1hT7dj7OzzMiFsfUqjtgXb8x+5mefBF1WNl7Mg4EJyhwi9fhgzN07a5OMh75ijuhKJwECFSJ
RS528xsXbRur7k2px+zBxj92FfXOgU4IJoRR6i2Dhk6aPoIPqgbid3aaazLniluxHQTXrE3q/gTE
8a9uNd5TZYWfmWkxG1w636FQXwAvyr0lTLjzwjI2qduxB1xy/EYnyEtNHqAcEeGQJi+1Er1bljXd
OvqqTTbBXGpxepM+z7asI6xTo3B9RM8DnI8A/DPrM2YGt/UrjCQS/6mcLk5/R8YXLg5XK9C67Hfv
WtJnItbCujbZDHeJ7uvOMoirQXItnAjazOrQzhXrkRKZjxibpyS7CcX9zPEHvehd+dtSvXBrTq3c
ozq6iinRbmrivSOexhCrVX9iKz+A1n9nxZv9cAePTFLhW3bS0gsskD1p3pTW/u42wDJjP9biXdxM
2kvajOgQc+/UllJnUKL9qkz5twJW9tAZZaDTDW99UUy+aWFVLHOSUqJMS97x/5xwzoBJyPr6IVlo
4GOw/w5Y+YCW8+YIgc4y/+b76of5QQTjfmrVZudZcXIVdu4csWQxaY7EdOTHfon0VvjKELYvXsFy
OhjiMXxaUrusrLfO9iw/E9d3pG5/rvhV3hemmeV/VPVNzv2+rgz7s53t9yb03EfFrsF1QnFQUyUB
8Vpl/lzHPYOv/I3Rp3esECNzouRvCNzhCzMOD7qemyzRg8ocM+6bvAjatO12BeZzP9PMHCBBMZyN
yfx+nKRU+mCU0XlZswIkSWYyhJrilJULf2F81JkVf1baaOAXDaQWZ8cWFelTinh7Q9CwcVQtQVdD
f/NDVctPspgOMyfipfWgC5Dh/DAx1G0nAYV5dpOGSUf7NYEp9t1wIjsqxCm4SLJaVx4RzohLmKA+
EkOLZDP2gACREzb0Y34jn/BfOJENnbfI/Nzcy3dxHj05A662BMYijHJgV/mE4Ux20/ip1hCPR4f4
ub7xDsOg70MK+RwZI9vqAvtu+W/Ooaqm1s9lC2rGJbHORRtuZxRRgqxLxU4KX+jKXy4MbwlGGviH
qJanv05h8E/1nRJVh8lwDRLnwpMShj19c5mSOWFs5GA+twgXn9q0C8jvfeuq3NijzRnQrLe/yxbQ
dOgU6pXXE+lbU2BVibaxCw0uaNYyqUxnn5dw5HchnjE3pXkuxvQ6ac2zKaPR74VH51Plp8bSf6Wg
XfAU28RaD09zpOscxslPoRc/m8Jk/tBlE6lvd7jJRDcadCs5wz41ufULjAoBJfy0xkkCo3FP0jU7
H/09ckhiFpgnb9MSUcRs1NsuJry9yvD/Go75OpGGuiu0PN41yIgstNVbZSHpThBBTZOg5DTX3W0+
grjl0R7aGoLInFxJlv3ngdzd2Dt1YZqZoRf0fQjrl4dvDy3yRzlCH66Ur0YK4vc0SAGQuoKi0UK4
AFa1U2YWTw076GOhIrLiTvN662VkWrwFxKhtmbxz70Zozpi2ksaknXrdeyVNfe8WEbgtjR48WVrX
SYrATVWNLsNdzP3qzZtoXw37yxz63p9CbTfi8CNOlBWS641knPHOqnUNES5FWQqEdBEv5TRdyLZI
L69wQNZx/Ipm/6A27E3gTjy8rqkXH2W5U53hGCqWd0Tx/0/EJE1gkyYuuXW29TQ5Z7aeL1k9MMRz
ypIQbdQWqlJcQ6Cri4au2PfWeIzH4ilyj00cIwrEe9dmza4FxDYk0eyXA2jcMQV8DO7OrYYfoI3+
MSVkZCXfiFTh+8gqm4A16yhHHb3LQPZaXsB1FSHKck1Q6brh60JEDuZ++mEl2fvsjN4GcnoEI7p/
WpLQ6VaDkltn6wGMpvseiXdV5Y735YuU5r/Mad7jSHuB8LiNW1vsYjV5SycGCql31/k3cU5GgJ4M
7UePgWAj7dKC5BRjILfe7BZOxaTqBu6Txj24cQbdSUn44CZX8DlygD/qTnkXxFZvUqILhwyfdqsr
4W56o5Logxow5V6O5SJ0eIlmiBdTPL11JpVgXVKVGbMD6qjVNvEtoTD1LTfEr2qZP6tRJZh0ShM2
RfIrT+WxHTHJq7KF4dOXh9Hpr4oXGliEqhNo0p9qYc+7GRKh7uALHXSX7IpJe7hF9uQYSX0cx2or
IUp5GfX8qOPFcc0M0J2ScA+LiXjZdB+afECNAfGJkPYPLU77E7fCu9mJK7lNea2le4dF0Z74jr3l
9eq26qsTRMggYwoOj1TueP71HS6dbr/FREOmgjceSXLN/Ui3211rVx34BqvZem7knFN+qrq+Qdww
jyFvxwNqng0ztsBWIHnUKnCjBATNprDi3yOPFqnl9hl8cYHRvSsPqfeijAOtj8xdGKQkmCPrbyd5
VPTkCSsrFFSCplpnSC59DCcsQuqXl9PZLrrz5B1nJ/0rYv3DywkRV9hiS2l/RFpMAtsmtxWm8kXk
ESFfsXy3cm/r2ZEFQT/JH7lwT5PW/84MPbsNlQXesE61U1XB8XVqUgXMzjt3VnVKmVB4nd7sE7sN
73rSDneFnUvFZE9Ciji0shtvsxJeU6Jz93lecWDV3MVciyHoixbGltAivzKNaFtHucbL2/gkpj08
Cg8wyVinF/oseZK68mINrfqj0jk9q0zXr3MfnWxDuAfFTBCIT7l7Ccvh76hUxU1Tf4vQ/mgVkV3l
FGhsfk6O1udBWNRi5zHPOuRc5XNN55854ctcqflxImUXfYkVHwazwVRWDUiXWC44fVWhUxySXVpY
zj12Y+SWo8qgu/mtGfOcbnmc88WgpqLxdd3H+ks9QlXvYlMNPKf0vn8Pr+iXPavWaf2tJizbXdLP
0y7Sa+uy/uLQs1/aGgaI64ZOMHhCnHLT+5PKKr4wjl25+7AZRjZ7ZCwODIxahS4OEGniDGz7pill
5B0xF2p0FnM4/wenwpW0jAqSOWTATZ/MZqP/G5tdDw145w3Zc5RXynk1vhAQQCSr4j1H7fSCbeK4
WLM2fYSzFwM7Rh3QC7ZkgBRxpnnT3Zpb/adbje9Ng9i8jmq2kjRkkzEMV0V/0bS43KPDAOG9TP5X
fbNUW+9g0LIoDGazbs7po5LXhqLaKLe6MNxDmVg1mCtUoK5s/2rkS2lNVe/dpi6xaTjjdYmNYMas
MT7Ff8zGs4CE98udUFGbs18NU/MAF/39NzBqfPFqvBuupWAnsK15Y0luY5lNQQX/rMZYzuSfylYf
5JPeyL+d1fSnvgDqCwq2mS3j1pXDkaykllK2+rFKbevQO9jEGn7/HeOgfDnkSfpq75HDEHJ6LFzq
VWOGHNe4qmqCs4cZxdnTsSQ29nuh9ApT/ekUqvodsdEEPReY/7ojK7u4urqYOb5lv6xS2tiqXyZE
3xv+pOR73hclbINJp/tTsrHaeYx+TmXexiz1KgG1GR9xmLv9xfb4YzPGuqBCienMphlOiKKTzKjI
lzSb4fQRILwXGrEPNFys5VmQdbNztjqWVQz9OjQubYXJWAFDiC9EnAZvYJNfzUeVnZ2xSL3shRdf
Nq+eKJgHaNm9c8hStgWyXdttuW/W1V9rEaHbafYFcP9t8BBoJ2XT0JtW1Ok2Ac8IGQld7zE9C+4J
bDco+ZTKfFBV58G6rand7E2itt4YlmG9KJXCO1yeTTek7mxNlWBGKni7dq19N7EnH+C6nYopGEKb
aNlhONlt5J7zPoFEt1QysEbXmSeow34X5uAhosLNbo3oJgCHdhgMXb01QDEcsSmwj7GHl8Ltqbhk
ryBbXgaVy8oiooXX5TlM6/4MHNmdq8DQHHHSKn3Y0QbHAUqO6ho74ofLI2IbXfyijYB5B8e8OMb0
xBX1eIK9YqvFs74lLebLjNsmaCNigtaLFzn6QuksrP0Ym9Hj++rFmftUFhIyGq1YnaTGT2vMDsMy
xUWCdYsDyFk6LxpLXJLSqX+ze4/PiiDdxerq85gtAR/mQNqlKSE1tAgATGMOnLIY/SS06Z/z74lu
LRANquFPkQ+/BqXz2OXRDy/3DkC3J6Mev6ZeHS86fvg2Df+sp808l+45AekNdDPaijCtGCw45wpd
Gv6OsGdSK4vAG+WF3XwB0wCEUxtB/60jfC5t/OSOub/qsLKRaDBv48XFDK1x+plmfG2lEo0kVyN+
WkcFOvX4o9VCn9p3OfCimTyLilHWbTJpaHn0GIIn1ZBuu9wcfTQ4iOJV5xEuFtfeZrAilV2uXibG
OcG6Cpucyjhraf4KLiXZcwxYZ8kl2jRkdhPuCH5xddsAwkOsrsLqWCT6WiqsMxGQQRwiVhFSDwY3
cY8xPXjooAwfkUW/xC22M6IWrpgPIiLdHL5Yy0ZBQIb8Jkc07cvWcXmYZ2O/3p2MEshiB+q5LqWE
UF9ZWchglUoP1AZkiWH+X28Thj1AOxm8kAncEgw9j+k+UccPgPy/7MJ4s7Um8UVr0z859UlnzDtq
7vi9CXWqiuVDKGAMdInmRzk/PE32hrvVp4aY30mpy7cZshvPFvZed6Zmv/7UaSExHyyPeF6Ww8GJ
wj+KgtpruUE6jRSRbPbqC41j4bMyqH87OeqPaPb2HSXLC9FcFI3ds0G3ecjSodyOcUPE7ZT8bbmK
51qf+dpGVdoMqPv+h0ZvtgqdnURrdp3awIAMY3/dgXCf2oi7DPr/lB2NiXtXqaul1LXvTt98rgMt
SIXEmobVuInMat7ocHC2qqt2W2vRYghcjUcw8Abd1t1hjrUFvRcH8DfYCyw/45Qayxj1BzHp8Bob
dNEbV/Ddz6IJVnVtbExFYBUF5Nq2YqnN7bG4hCVGDWLuK5t0orDXa2T0ORJqjWWvxiyaaeFYLYkt
bFLD+GxJjeAgRMh9XTAtstQdR6pLwad5DHJ3/DwhfI+zFw36D6WoL6FFvOHy0QnGlZSt8bTHdFT5
fUHg1/re1S0YkY74yftLe7EiNuaxFR0tBqWUUFPp98rg18u4PZqxW/e6Bl4KLquifRtJkCN82M3I
McpgdV3qJJr+R2G8QAI7pEUeu/yYaMoIUamkzEvc79e956avBBtTIDM2RqdV9ie8XRcgr+YWTyXC
aoRhAUPtaVOyFj+WDBqx3266sn7JIjdnU0uOrOktwSsyAzmd4f+WLvG4CnT8WB3v4JTubrXJUrd6
7er5n2ZA9m4Le/joy/Gj7QBUsSICbssjPDfFEjAlPiDdmHuPNcQ9xRdxsWpWtOBoEi0MOLiyo2cn
77FA96EAMVnGC+w5Mngv3xuuOuX8gjnZiw3QeBsvSxpuhdNNJzG49lMiEwqv5WbpdVN9SB4PLPTi
R9Oh0mZzkZdnxmTyCTVbEjRocltO4tCp1EvOazOERkTIYrGEnXR20GWwubFRugdbkXLb6T1fP2/F
fYc344PviM7MncNDHqk3hMV/7EwiX5aSTHM2i6ORnF3ZsFqcnZseOu22irt+n0xm4IQ2KOB8cAMU
k3OAqwf4K6Hyz0LXPpyCTGv+3OiYs/fbJpl0DkXMOM6d/qWRV9zVhvmrpdussZLpPtT638HNk4su
EZaUIlQvdoba+1vKUhX5M0I1SN9VaiEyGYhfn71BvUE2U29G29qb+DlSGcW7WXweUl4YUeT1frcY
msZQ1L+nmfWB3szw5ehsNaJUXlliGH43Ig7RuO995EjiJW7GZut6tH2SpzeN3/Qh73bSLuiXV/ug
aHIyfhMChRUuUFtIxD2C9KQBN1QlrL1RdzYoBFse8XT5uDbYPhnTAYipgeASsNxiakvlRzF01UF0
bElyVhZHJz8JNGMHKyIafXSl5jsGOhlC7lE4V3UB0BQ1+kovc2PT2uskIylWRZ9aO942HKlFUQKe
Xb1/0WKMcoaeGlu1dhl9zngYFLO5Kb38tb6K9LCHXRjl9lFLp0M5j+6VVAfHG9mXqL8Ss2bNEcrj
UKPljpaaVmuta5VqRC/1PQiuqq+Rv+vvpU15i7S9OnXNdBvn/mxWufl9xiEMY8lpJJ9K0rsPu+yI
PokVeSNb/t0ayqc+slyWuMnrFBvjHRXqeTLMc1qFd35Qkhw5UetOamBp8dg5lHxs2nHn0ez6KW14
7bArbvn5t3OmUSpZ9rFU0DlkRQthfXFmSO7Bmydq69wISRBAxEBkybokao9hq1Xh2Cd3nXUfsinF
+cnNmu1ZSEJPreqlkqOExIDOlriA+qPGAveHMF5aQ1GPemfsKju9FaWi7O2WAUmfaWKP4OZjFiHu
quokCqdmjyF+rTvY2DDjbe2YaeAVeDNT0rGOY8KrUCDaPNmUu1umpvSVS5NlQl45CwQLYoxfzNgi
iXrel7Ly6GHnE3DGV0Pt1fP6AutLldq6ao725H7/VWsx7VXpBdGQ2NfQzzfNolJevll29ihrlPZA
GgJLEv1YhrZ5RouOwifubs6ftYGr6p2SF+aetV26NC8cYCVhUZT920iZQ+wVDW0zpzzMtF99BQcC
Ux7NWJhgy3Cm4pBX+bhxSOmlOXmIxdJjR8ofzQt7JFFl/9PSyfgTnRkexKDRbdTqEpbDw5JYNlmt
SzdQVOl4oQH61gaHrq3uR0cX2xz11kGpHGMPa83B3F4RLqbkAUGfJKYzh+WJpCPNLdltba3ynvj2
dhPm//O6NE9dYr9tjFKLSkoJIrV/lUsPuRbJwpnVg2FdQR9in3VJNeGB6rEVmyksAiZyFF0wMRM/
t4TcplF9rAxhUJ70z43Qy2PaDehZevaNFROz4VcLV/wg3XjyHY6/oWrby9DRyeWinTd1HBYBmenR
lVvIBMOKasy6hGN4ZEM2XOYRqRJZc+sBLaMSMmVreTtJYHmueOmp9nRAFFSVpkbYVx0ilB4gBdOT
mOkjIbSKA7Dd8/XuIcycrERE5zhNP7NUjhtptuMTEhUiwmJqifgj+j/sndlu3Mq2ZX+lfoAbZLAJ
EigUcLNvlEr1jV8IWZbY902QfK4/qx+rwfTBPcdNbd8D3MfCBjacdkpKZZIRsdaac8zSTVcFZfMh
HEIUKaZ+iKuGJm9Zn4JBXGlEY83u6lffMOiMDCNu0j5/c8Lh2yT6jJ1VHdJRcov59Ojt5tqXer1o
9KohUy54deSUXDXkHweezHYZwVJZ5xQ7i1vtu1s5QGZNfUa/ukI6WGkK7VTgovRASEoYfYaX9ZrG
JqoI6ybPCvfuUsd5pFZ0DjNcy54lNmH5FKShPF5MMY6rGLIZdz6+6KXZKxvlW2hwygAyIThA7CLB
fAV1ytVFAeEPpP9eNlsDMdnOU369Cip75FXFDqdiFJ5mYTCQM+nlJJEHnae7Z89BoowvncYEvLs0
3sfw2c3B/5KbHU4eQbkiyqBAKj8tp3qtgoL7ZhraDbz1eFOL8kzt6tHtMHCtFOF2QK8G3eSLX4X+
HyxevzGY4g6U7hxiB0z3F0k57HrKnqI1zhfFYRIH/lk3YvgIhz5FbNr2FG7A9ndOhdUtF0Gwu6gO
jJogTTel8az8zEATvbDzxj7ygS4sGZTPziieuz7U7lo9MrDq5jRimJjFHNIT8w/ujN/9DrBOdGna
lmOY8mf/ZTfUdHrKZDrrYpKI22W+caKiPAUV1c/ULug3B4w8UMv6ZV+cmjju1n0dFhQrg7Uz/UAQ
GmkOr42pFvudC2+RYtb/7CRobLBHb5rmlAtbG8LnsYetKeL4Dw4O8RujnU7VjKIdI6lr/xzb66d2
7ihZWWda+RzekYteq3g6THNFc9m0L7WaD42KCtDYJ5XbrL2ICHNkHxfJFCkI2bpT056E8viYe6jn
EySAKg8/HPvb5WCpt26x/3vnyeV1/WhIcHnVujQwCgrpWT8ZEmhJibR1hXmu4bisqwhXXAHYBMHg
vUkTfuG3yGJt09sGouo2cRaTzKAx+kgjNECj83SZ4I88lUBPBk62lUD2xDGzD7aXUzmoWrVtZpGA
7euAc2fx/6U+aCASEiUkaOMb/hU7F1ClGsCBLWttTfHwRzrJ7z6hGaije7ixvV/i6guCO8MwoxPe
cLcu7QhVDJHi30RcQRbqJ5MjLnbqGOKhSxiFrlkKSO+Qrhq7yBbCqcKtPijqZa5eBI6yAs/IbnZR
JdKuswj5Rn2TMnDqaGb/4VOarZG/fEqEQ2CvRZCg/2z5guFVOrkGhwDWwZVeRHSL6gjY6Ag+okvn
mrtT0FZNaoo2aot1AIbXsxoqLk5LhNt0q1ivIwDyun0VNwR1ZRxQfAYoSMxSDqGpeTdl1mtZVp9o
ZGyGLnixciycGzAs5uJy9VUWxp8CC0WjvMPlNPH3v+SvECvT1W2Bj8zWcd1BgvnRGzMzmFRAUCI6
3payeaq6VyNNgjVWmJbpneUfrX4lggMmTvcmmJEooQRy2uvbYirRyXVJDQ3OtldKjx6DeCQzPkOq
SuTZ8Ic11/jd5+HYQHoFN48pL1bXf7EIanpv0NLGxhOl3MJJx1uGq6lnSO76iz4uy4NmsWwJUjIJ
GmGq6dk5aTEKQvQf3rRffW0uVAvczTBkQLi5P5lqlajEpPUphiIDFVQ4RJ+t15gnc1M2c8BVSq5D
J6dmb0Z0I2cPMLEXUZXt+1m66TSuRkxFXfzBTy9mgMvP1ysuO65WUsgIMv9pVcFag1Q/Z1XpJZ27
bNaLojg1hmjaoaF2FpdbzcjJ9aSK4gihKqBLFneXzfBuDOtvRYdXDaNWsiq0DjhOJbcQEIeTILZv
W+juJ6gHdP9sKH/YiozfvKFYl20+VZOzo6P/5ERlty5sXTXOeRZuo788EN7aLjxydVaXu8ntOeJV
kAoYIHofBWM9o4ys7z2ytOnui5kxkRb6HzaY311yLNMSK80c8oTx88e7AwaCZmVDYp8vN6OQJb4E
aZAUanlLs0WAb83gqVKrmHHOustLs8bIqeL+/or73U5nGJg8OHHoHub6nz5brTZ0b+6hn9MpHrem
RopPbO5jdldmpwCLOGqPm5I55DAlxf5y1ijYlj1GoEskT3LtZsIHDYxhOgw0cj18WwCvKE+XktOu
CPezCnmyGhn86aX/7rOFOSdtxwATYjg/fbYmGM3SLB3n7FiVOMpKPad5ARDb12vcHI31DNiGmUKY
vYOwDY+XLLVGCYpB6nqN4fRtrkJip+aH02hZkCNTtUX9Zu2S7iUThMgUqa/WTQXL3KMK0eJOP8wm
pX//M5gXSwIUaGPYtvjpFyktM9MCU7rnUPfgU49a/9A1zt2l2Z2H2bNyw3OohHW2RrGljyw3iT6b
20+FwhlwKYm+k+yKfpcvsfXgF3SS4VodJS4FNST+3d+/4t9cvqBAAZRerl6QBPOK8S8rZkSeat/5
Gqlwc9WZm36x8muf3r0hEdnnnscEATkcns4JDSVEKL9urUVilX+8fn9dm6TnGg4BYiaoFSFnztO/
vJK+aVigs0A7X05kWm7VTznCmdHM+1WV5xUS1zFf6kNLai8ptjR6ByZOtPOPrhxQdQwYcoy5xRBg
ZavrLym8bTdxhlk53S4v6yoIJHdRET5g63Zz//fvpPnb129b+sxhmXegnz57ZhnMwdpJO3Mpr0fq
y7MPX5ltZrB3l4YMs69ViL2KKQ3FpRfCpbpcGAY8Inj/8kCK6reg1NdDziWv17R4xCr08vI5x8m+
yeWzV/f1ZlQ+BzQSJ9bwKrjJS6q4PCbLLjOMfK1wNu2DYs4jQnW4quOWrm7u/tsMVRMhjEB6Sayg
8etl09uNmavahoFEO4CSZBlkjXgFEU0EVFnVT6TQrMMBfWcGEWxnTsgVgbRjSIvgAtE3X5au+TVs
0RSHRWksuzjcSyIN/7Q4Xyg+P254xNCxpsC9gzZluj/RWkZSTvtCBcQnOBpBI1lxpc3/k8Z40+gO
AgzuvsoueLFWrR1D5oloi6ulsPpiWXujPOE8wZBljGs9bVuijIF3XRb6i1b6cmDWwAUt7B4vOuD2
a3ts8EGnnXiWALBPJp6RWxuYVuLpq0KUzjpwRnPhjFG18PLoKfMy9yib+puXmx8G69NWN+tkXd44
/b3JbHRd+lNwSh3xMJgc41XJmcnSGlSEfcKS3gBCGKmuidSICCGKasvdm0j8lgb6vz1wizTqyr3T
tU8XK0VpYaEixJ5pcc80i/xJo6A7nmD5Q49Xl6faLrbS9NSercogwzztKUpbPAJl6R/pCH1gQw63
dTwUG4YwtPlCh2SjSl1j/eRNGNrirhAonYQXQzwrMcRVaHNtdzDJnmVB0QC13nS0IbepNpabCRwJ
6SXlYUjbXV7e1LozHFyEl6s5hF0V6NPSGAfN5FUEfalxuray5Fi3bbfrwz7eWPyIRTxI4/nS1Sj7
xDqV9k0f5domkk2zN+zxS9og+xlmG3JWNi0xZAn9jQjXjzGE5sGtvdtRzw9jTB9kTKvbS/dtUOar
Ljo682nwME7Pk+7DcUi8Y+v3uKHY2geGQXuWke3F/VYwLV5V9L6VKNQ6sInvmdEMjNGDkjagf3Cj
wPkmIgQa059IweLXQy8ruAFk1gWQOdfpPy6cgSoshikpgRChRmvGTKyjLkbOu9bVQOPt0IaVvXBH
60h3TJyLoNKRT5BU2FmE8UZzundRJ2KbDySIZNq9N/kA04EbRYxCVqDKFlLR7v771fI3xzlQYzoH
ZAH9DUPvT8cmp02rieS36oYWQ0vnp7yqAFkcR2NEXmPAXLbn6PAqjxiQIaezSh0pNUQWRFIwE+tH
Ybfm4xiFj3//un4KPwJqQM8PwpMLL8kTUHF+WjBCREppxqDiFqAmugnCEoTv1Run0Q4MVxAZeN2N
Rsbo5X7qk5oWvMC5M9dzF56GTMudY5XPKevIRp+t/xy3DfrBQXO8PAtxQbaDohYysZqZFr4E5Z8w
D0kz3CmBtWHSFzFAEDi6o/rO6S1Muw5zcT+tNi34CKak40VLaZD5bMNGIqZpYYD3+MNhxpBzYfev
i6dFP1fCnqaiognxCxhIMngq7W7szpcGwGWvKkd7R12yHGzVr91q9ODuFy9dyxBzSfnuXgUljdeL
ezPPGAU2Mrol/LsybltWXS9ynsIw/d5QmNizDqEXnC+lum69FFbb7i6La+gzODCqOWskbqyVyh1k
fNIeDi3EpxWi8OxUvClfO14Mhr0d0i2WNeI/VwPRk4cDzjBUiTZqgEPrZycQgtuOHu492CLMOTGs
07FNmRu2uSSJDEdh3u6QVznXvXKCVT4F70qMw/0o5NMFAzDqX1TfXiFOIR7S7hi6pMWrMK1308Z8
ArqwWOnJtBZF0G0uToRYthR05oCCuIdLlHV2TgOnWHmSJn5ousSco6Ex0bMsyU5ieOaa2yZXS688
GJpYcpDVHy/XR+ZV+YYS4jFm7pT0nrGPIqtCkMFFcjmZOXOkKB3C0+X0Ow41I+GuvpJ0G5JypP8d
ylu61umOXyDaVF1E97A66RIpY1OP5rpIow9NPgSmeWiYbAL+MPFszuOLosnoo1jrvAUK7OQyWdmk
GG4kFg2GUA38WA+dqTlgNQzLpQqUeSbfGSaag2oj6ZONOwMHLt+lEmXLXKOuzpdfavQhJAW50pDI
FsAFuPr7VlT3EayaeXZhIJSAvTSVqHCHN8T25TpoGe+KOvMWwECX6ECj/WXOZ7nBPMpPXZ3XW7HX
MM9BNMZ0dRjTKwuc6U6PwvtBhsYeuinkBXEjjM7ayrq967qaHHSgn6HtPAjI4g999MEIUd+4mWPt
8Swh7865n4PuSrMKmHlDfs7BfOK4Twk7GZNjLv5U6M512o93HcRrotcsCD6G8Uvnz/ZUPsZGrZ/9
ToW7RgLYJUY42DV2mHDfYXIzw+a6NmAUskWpnZs21ve+1v+PffhD7AM75/879OE/PoPwLY+a9u2H
qAi+5nvog7T+ciGVG5akggWZNZ81v4c+OPpfLKVIx2nR/Rr6QO47/9nEMbAhzs21f4Q+CO8vk+WX
JhYFMR1gmos/hTz8XegDXfsfriu0gRZrOWibnyiAiVGbVQK5HSSRcj/0LkcKbVRKBFtRD+CMlznS
0OicVXrIvEHHEKERyZmSBKrf2g1jl3IR2q1jfGOQldRvXlt2/WNhIK+LFk2Q4VvQROdNDJY1PVoR
3WQ1G9+LplhH3shsmsvXba32CQ9SW1/ZPiP/RW+PmCZA31T+vovz1Dmllk2TNA6jIiTPoCuxRrh+
qe27DN/PyY50m6Vd6VVststgTj1d+jbV3qYZff1VV/A/Vh46Iv1Uh1Nn3LqJ7aYPk5HKHGFslg9X
jipcEDuqGPNoYUuvupmaWayHyxMuq0/UhM/UGsnZQxnaWOcDGYzTTVpJA+GYVpnTlStS+0ZzTCi0
iVX5+BYrF8VV3MQ5iXOj0J41F2rOGkuvZSxyOXXeWksmZLk9U2BCb2VTzXY2d2pesqhUPjaQ1uw+
Jn1orNvONM1pqaRFjU2aQhruk9Cxh7tYj5HSx6YfV6sJVrG20jF/KLTdKuTQJqvBYTrvRugivRDl
UZcHjneFMSKrjnGTk86JvG0S+w75l3gOrTx0dungxmqDx9ybGQGJOZlAIQMDoxhf7ObLMWEQuYrJ
6TTnFScuV6M+TNWTV+h6sxxFE43JwjB9mW6qkXBGJG4WSmAtNFTxTARxPuxjf+xdZKFamngno3Wx
2vTJ1MDBSzFJrsxa2OVCuZj4njohHYJ2hFF5q77RM/OKTyBWR2+YUBIo1UxyFZg9c2Eusc7ZTqyc
aNOj3ApPpWzNbIvFJ1R79Gc5Yo9qyOOP2Eamv3KMNosYJIMRRHAsiuRUVyXDG8cdw8fCKl3xYfq8
xF1n6221KYyAfqcWMhJFtN9AB0BJEzWbrEywh3R+BZIrDOHOLQciicJlFdt9eOul0YgpngBAeuMx
B370t3U9meuw60S37Cy8Co8DVQiBPTXpwcsMB9903XmlGyPs19xqmUkxgM3mLkOfOR97ki5yQITj
pQk2ZVxTKJKm5YBVrzWhk6GRMDu0cyn7recHnrWKpVDcjq1hVPlD4JU54v8CZTKuDyuC0NSicspW
TgHkbxGh1g5ftDZu/H2alk1zFSLo6l87huRwn1pHZ7aidxWukySuITCNrHpzx0HvBLrDsUN/4YlS
cqrrelttZTMYqORQQ5Ax2ejWJ0rfJltym7ThrgynouVKqlpzn8k2yhaO72gzmpMohFstp7W6dhn5
0xxt6fZdQdQFWdRkSLtPjrK94N5qdRJDJgZYA8ntTv/mGFLfJ1pBC98AiHBMbadC4z0UjFvcpK25
iNuU+FYX8oe/dOp8ZkJOlRmvQ7+cVxcPRc1rCguZ6s8zyLfocRGWXxrXmKIFvCLsUaXrxe71KHty
CqOhbfuF0CoteR6MugsPlV+n8SkjoTpd2z096ZPjjzJfhWGpHMzdWj9HlPRBfq23phUVsOJtHz23
m4+WXBgBYS773NbaAb4lzgXGnnZZv5aNZJC4nGSrJCJHs5iaYwKnL9rRNhvNB13VWoPJKVFKg6Pg
+zXQVN8xbtIosfLbrLdLbxdlqFYP+qDrPh+6xso2+YnmXHP+KokK48CZb7zSA9+iZwjW973tpDjF
ih6J65qbK0ELHPm+tYlKLyyvissKzSebkRLRCs/EyWsLemhx6j+DtYg4X0O9jOFlUxe7rlMte4O/
X05DrTOZx528qkLl6GdAr164TPAUVnwaqf6euZqJwYWKrF12pQtzOJUknS7qiSbSthIN671O491D
7BbLALu8bknsEzSjVnFejggKJj81WHjNeFw3biq7lc3295CHfoA9rMi1ZJtR+2qbBKJte3ShW47Q
UhhlbWgCD99IUyScnp3NfUZH3D47RGYim6wK+ZybGNs/i8LBqDDp2HGY1OvscRjTVLfyfDk7ORoT
Ch5Zc2PyYgQAHdCcW1rQfsFOR/Zmprhh1xzujXaZ186ov00IkbgvlZ8G6RP4E/Jeag6dNtPWmoif
DDzds4UDyjjYSc1a7HZFYs/Q4OilxzuL6QO9QbmnRzPZKwQaEWk7bSuKpR97cUj6XdFVWNxIWdrr
mhY0X0iiNrqz3k0mjkZ2R1QrmCnCUzGk2rBl2lSq1wDdjrn2goiggSk3E3ujBqIraOrgRV0aZIxz
y3qRy3SnMIlDim0oG3ymjugwBGgG8mi39FM6PY1mg4PW+kEjkB0vMXO+NopyB+2VnQ8ETEd6iKRW
hU18Z+bwKbf6iK78q+lpLJoL9I9IlPxqCJCl9oS5g5+cAPXEbwGfhfbec2lDUnOjrnK/kVbF6I01
CWMRuO68Kzb8sSkPAXt3d5UxI9L3bRL009FIAEg8FomWjwaiaHvy1knucKkhQRfleE5MlsVF2wcY
22JJrKamj57xhA86qu9pEGgEooDsm1bC5Bh3PbAmRus2dPMrIC75XQkkx4CdTxxPgAnCh9PoVJY7
nkKq2Yw7pRUY2WsLu9e1i3muIw3UKdU1Z0IV70SQlACIFaHQtJbKuHqCtMNUjia2iX6Ue9C8rTKn
fwblHMeHQK+5phSenuoaC5Eg7jQg+HHdDwBnlnJCMMB7UtIUM2jV8+sWuMZXphywWdpmZRtriGl1
v0inpNK3qYuAfT+aNio4xCgZ0neJeOambnxz3ERwkAkAG7tS7DJn7OOzoVWeeh1zs/4UQyKHY+TE
mnyrbWsMv9XEoBDZmEARzVhCOIqRz+g6k1xaMlfGA7+Wod8VjSnUVzutDGyP2HsTAFA2ovPBHMyY
U9iYOBjvarw411PotdWKQLQelLkyExegvhcrDe1V65YxCKA2jUfta1+4cfM1NqlBrzmKmeNwNBSw
+Xe/zMgsamm3xAcOsJilFxLOV3PTuW5Vb3WChabFCAvkBtFxMllHMEQDfDd/CB1XP4RRion9BWWF
OT7iIO3UcGzGMav6d5SMAVI7Lw2Rn11Kiv/uymv7UVy/ZR/N/5y/8XtRjnUUhO3/+vEh5cE/fu7q
rX374QE1e9SOt91HTfhd06V8Kd+IOLn5mf/Vf/wfH5fv8oeaSv5tUfV//nfLkb6MPn6oqeav+V5U
WfIvlDuG9Ex6UEgQ5gb/96LKFH95qEUEnQqPzCp7rpz+kaRnUIl5Bm1Fzso01+jo/WdRZf5l6WJW
A+lz51HCd/13iqpZBfFDVcUsmqmvQ63OSsC8n94D//4vU6uh5gBgAeRZcPVPBCY9VnV4g/gP8PA8
XR0jFPtpUG1FX7V7GwGr5dbDTdXXL0lX4Y92VLcl7uylKOw54ZpACXLYHxkEmYNI3jk475yw0D4r
Syd7JqQPFlqfndMzZLcOpCy4DNu9Rx0QAMBFIIRQOMLbIDUHjHFttxZGBv0sHYyHqUdfjVoFGyHq
3YdoqLST8Mrny6O2NPtrL47weRFR3UHf7Ny4nok6GyoXey/9x94mwCbrO9qWLX14Odivbdy7jyn8
K4fU9GNOcemkkfvYqyLFRchiYM0Pzbrpr8zUgLvF11y+2OsS56gXDUCE+Rl1AisKjr2/4fR6rD4D
VXW4UTN/n4HgOgwC/44KMf4TCefdgIO61dHGKLdrtyLLVsrUhpOeGmvfEO256Dt5sj345akw7oai
Mu5klD/3kf+ZV3SnXHQA97qFOkRrigYKaYqbEx8Ccvns0Bftp+D7rpUNuTBr6vs0b51y2RIsm2mR
dmxt2d07Vdfu4invaUMB6C0iwIzz32f5RxXVwd33J3nQx0WORE8mxUH6LPleIjZ2b6ot4q6zX0M1
LkUPbcKbPszJCFGHE/8DOLQFdUbQ22wkSmkMXiN1vOKI+sWLOf5FJC6eU1esk9YYN5mDfMQwSF2K
ZazDKcJqb+LlCc3hgPUx2vYzId+wTwpVHlJWDrgwNbAD9e0aHM1dgfh/J2BTsIlr79nghAelj/tY
oVBHXdVH1xnF0zGx1Us9TQ1woVxfaTGjVju2oLQyWG0Vdr8YfwgqmncZQNOxjfDer8DdgbExqJQO
WHfP0lVozyAa2KqDZB586dASpDMXJ//AdG0BvXuyJKDs2iMAVxNBs4ShdyXCsNpME4FPfqUhwI9O
eQvdAqPL7RB1isyw6M42CfP1TEAbqfYWJ4Qhlkb+LRhDxB9sRvmwGYm6sDRoBj0WO3IYkiw5JSFN
Qr+9SSLO4XVQNmuOSFhW4vA5s/oX7nQYYt24Ntt4HWmEmziMKzfQhzNGlrzN7G0zAxO/pqR6EZBd
FuhtcDlQ+7Ber1sE9GTgcirQlPYpqrVTwZbxJ3GOnfwmnzz9UDSfjoXcPXaah8JJHxtb3Q9BcbBC
vDo6OMosgxMVZd03eks7I5Y3ou/vqylbUbcPC+y/KH7ThALtPvbg6zjAOsAGbgzU4vGsASH6aIlL
9kCXJlxJE+Qf/La8PgwuyQdWWR2IGoehX0GHKk13j+D3oXBtZmQeflsCvze4OJZj2XxJsuK17shq
YZztPsxfmU/60cnTnW/geF/aifOAz9xb47P/CKqCAhbXEPPuVpNPCbWq/y5td2fY7/C03SWhDMam
qjUugizDZYii2O29e4/2EZqqRVJNq0Yzy0XuAnnFyZMs7Ex/RN38gttxTqvWnxzMRlmFXSx1EYpP
GTF2HYVJ0Bhfgn6WJ9X5Oattzt59saCHo59t5d/AStkjW6cAsDNkhjBra9nTw9avDI/Daa0BWYxJ
a5IR6GpuU+r6wAKwHMNn04NTP+vG2qh/UcCggCsm57oP7hCHLrCC3oypPLVD/I0gRxR9SzX2/a6L
ki2Mho9qsu5FWh7HpD0aOSmBo/c10Omjd1vqkVWQoggwjChZxsp9z6rojpr/sZXjvdD64zj47302
g/7cVQaSfb72INzwk1uPoS9uKBXW2zT42gzTVyfwbvrZ2hWwjMMy47jkP5YaqLsy/RTZ+KSw5m85
4WGFDxF4q2qTO8GR0pJmSnhE1L3XXYWAoT8gNnS2OZrwZaY7MIc+y8l+iC23ux8H9SUy9kUGDk3q
UPHyJl9aHNCpt9tpQzSofxZ4nwd1z6W2RthVcxiNmBHZalxqrsDvk07txnPHL7QTuUcEdlRXPeLJ
XsmU+8/DRzrJ8UveADGDUc6Ex3ctCF7tmoC/Rdh6CnPmwICYhIjIZo2l4zTtAFMhMmhNjFwjd7Py
/RnvgNMlteryUFYvkz5lxw6f1tHNqO1CgA15iSECsGBFlo0BPCw1CTGiEr6SA6uyz9yVSA6cKAx7
ndh/Kae6uSoUvKUW7YOaYp8bOF73cT/txgLFYY28caXHLtGxTQUcgtRc36leAK6FKFREC1Sme6aH
D3eyjZ6DEn+4GUbirlWVWMdDg423ekdp6d6V4Z2Gp2atA+5a1UTUYk9hL7SSOTwguh+c4bor3iu3
0OAzXgPKrlaVBM/CvYZNNNWRO2Y4KdqkErwVa9/vdEg1qkEgku0xEwKynKkXUURXr05L9CgAhqFU
qmCljBJQICzPXcCobCnL2L/Oi/y69Cl/RJxVjKrcZN2oiEhBHYeSMTMBvJpDB5loxt7iJCGj7JuX
qfZY+tlqRq7tqgg/LH2ER5UoWBPgntCpsR84uHOrO4as03XeOfUR7tc28XPWuXptTyYhe8iPnPn5
2KgWPaYcflQsFklSdKy99ZYGVecX02cU+SSCT3R2fFBuqCyKtU4z8aC1rrOzfVmvHDRVzD31F2IZ
MqI86CU1zLeEadbPZWlEcM1CSZHtNsd8ohOOY/6b66fhdUrMFUDI7lmEkXZdmjTOiAFiPtzLB5Mh
6rVlwYYrKrYFMO3O1eUhqI/brJTXKPOwOzjRu2FXWLPGRC66Zip3liiA6fTmudSn8nbq3GzvhSxt
41iBySyza24a7SZtDO0G3yeKczc9sKYkN/z0LvDkOdPGYNsqVCqFZwL6uPylo4/jYrB7azt4uXsu
rbVpCf9aWHV3tkfjauyAcaegP+k9KNGdlbA3dqo1V5dHqPxCbObjlTdUJHpgl69aY5PGc+ggbZaA
wCP+d/nT5X9lPgY8Hw8gW2G88jIAp20kwmNHY/HY0QY8Xh7ajcudO1rGLXZOYHOXp8z/ennePx/m
2kjuyc9fd/n3ev6afz7z+3f85+PLn4xWmkuKb7wt//mjL3/6/nLShIuBA2fQ6e45Sadh3bo+Bh4/
91ZTkLd3mJnKVWMYGM/wBS3LTMSPnEMp4nupnigKnYWFBfqlj8C7OmE8vPYefJqcwPm3ogi/lEgI
vua9dpulQftt8Ntjobr4cxiGTRr5IGUdhN45pwPq++QKIS5AriHkGGsX/AEwV2dZwON1vVgrvzAg
d5h7HAz+t8gzzpHQ8ve+zp+DPtHfaOV+Rr7HYSpha44mCFqwPmAQizh4ni8T2ELh+MhpFtWVphht
DANbo8qcu3IEw5vZ6XDr9m61Lnx8uUPZEyQfR7TzEFyS0RP4J4yWCsdAKq8qbax2Tk1LnkyHbE+m
qH2weu4tHNUOs1Isq1WS+DtL5fFVQ79jl9CAPjX8EuhtvAKLUq82sRF1Z7chVBN6s04onkB2E/fe
rW+z4OjCz+4hcWlLhEXjQ2c6HZzJSntUczhFEJXds0qnOW3c914gJ2QLrMz9lyCZ3qPBjr6yYz+k
3mBy2rBOksv9Q7fznVeC2VxMDOmdEuYVvq6vcU7XcgFH4vL2O9pz1dRIh3tHg/5EwgRMN4coX2v8
SJP8RKXpvhdT+uASjom/3fiaA8j6wqEvXXRaEb3G5WzyKvrxWRQob7qhiZ/qpGoR2kQmaFWi7wLd
xOmqenyOehzeEbRAG6kzsFc1sNGCxMYgpnPCHKukucbkkG1VLIoTBLFg17fQvFOBmVeOQ3qUTmvt
k7gHMRorcZhIqdvHniGOQ4eOgZQM84qNddwiSpMUeaa9karVrg2HALVwctObafAaMsLzltix0VqZ
zB/uCsdPZ4dy+MDtP3Plw+4RVDoMGG2QTyFrFDLirn5xyCWlxojcVwceHta1pH9zVciGzeoW5/UN
XEL7W2NnByN2+k8kbURqpmW46MZpIel6onQh/eTyvkfJvteEnDE4LnMJFWKF89ON3jXFp6d5B/wI
w7cuLDnrl+7XWEtfmaPmb4jEiaDClPLKXYS7F9/2ixsUNikxtvEU9uysTBbyRzI5WQlKJe8ZHiLy
wNZzV0WpXBldXtxazJTWDNWDG6M0GGRVyD+sLvU2thWLE1eM2DKRm66yVqqdH8NYnbKw3YepMR6M
XFUHWRf6njMmPNvIN3c6M8UrpToXsVndnuKhi7eTr1H3IfXYmK0UZ8WQjWXd924iLQxw+U/ZXWQF
6J/IX7zXzJqw8n5EHFImNTVJVT0RUkBzsrTRgwYWjkCVl6/hwIEYUIf80tbNW9kW/dc6S+/9tIu/
ZXV7xcnK+WD0hzmWgKoFPO0l3njaieRrJcyt40XxZk42Ziwxy+pCTTC4oogLoXF8zh0HOYzZhwj1
azvw1XsitcdAdfJtMOS3WNXlFy7qQyAyjs73CCc2jiLlWKkovst7KTaTVoWrruhnnGBGldJ7RLyB
52cAue3I68JnvjVn4hKECPeWTY7DEs2a9eVhz/wZTV7ztektMHRus60FobNxQjQtR7GGIIYYBmI8
COeW+Mb25NV8EIn12lJiDHAfiKYdFZee0YJL1678bB7canu718UZi9r/ZezMeiNVoi77i5CYh1cg
58GZ6alcL8jlKjPPEAT8+l74Sv2ppZa6X3yv7SxPQMSJc/Zeu9qRQ1EHg9VG99qpdlq02jtz+csy
hzxYMlvbKy0nVCsHyq/jScr/qEqU3LE/uofM0RKEX216T2YvINnV2ZnZ1FName2GuUS50UUsbnn0
j9NogEurvYq8tu4J4QrbyRRI8jhpsUgOZ6fOSOWph92URP8iSznkrlrd0wU4YlmmT8Cg6vucmDPn
WvhaPcWXrSID4kd3PTZkRXbUgWD7w87M/1leu5dpF53x613BA1TnfsiV288bZC4sl5M+7Qd3BDKW
ZG+tNkcbtUJoV3A+pWIwQ0XL032K0OeBuLl5oGbzIYB8pnA4D44yLoovOnmWjBj57uYpdWvtHq9v
3G7alKZqXOcmsw8w3L6Ust7nDRlT2TKx+NjyIoX95LRje8YBUNwtPM1140ZXdPDqVe0RG4pu2jZD
3gfMgjK0dOCEGjofIc2DICYV8spItL3TcR5D+yC4CpuUp+6umXl7t6LJDluLC/Dzbi2n5qmlHHUW
UWxw+inku/HapCZIqJqRy1Bn7U2v63fuCLq0dtT+3roiCaWOIFWuwWpzDZjL6Zv+rhA+CdxqYMhp
aHZArXwf3cmG6bf+STpq0aNqyr+M/vWr6SDFmwANKv36EAzqtGsbOw96Aw/UlLVyV4xjfleNtDsk
DZwnrSiKu8JBmx6je9EYBezzmdOv2MsCCnCVI4ayowaCc8ul15+XpPa2w7CYaOBdcNbrG7vnKmaD
BIXfbDSRGLdBNNVdM3RBogwdjJ93C8PoT440Xh0vazbL+hezRvuJGDUVurlpbtUIbJc6IWma1pSA
CVOmrlVJwCuye2IY2b3qZMs6JH8TWgwO8H8/vrrtrQxQDLk6ttUYBugN31F0mZjSyZgOVbWuBpqS
u/fZ0V4wGlTHbs8jjEvGkO9j3V16/NAeGhEQ17BR0ObGdLPyQtw5BIi7Fgv3oDvToy7UkPYkj2vH
GnmUBAJ75gUZVDCkY33L2jbxW6uxr3Ul9oWwP6207n4lKad3CRYW/Ny1Tmwmg/G9LtqG/04QKtOM
SetgQ/Bo2Z3A+VhWgceVHQv4I70sQVnzi8wPyx+Ajb8lUCcRgUMZc4wlOZMcpAXF5CQvYw6+tYjC
IZG/FMQd12HMI7+v0vqtn/oWz6iXvBqld5xM4oLT1nGf+cOQq2FVy03O0AwEbNms31Kv0C5BZzPp
qdih95z5sxviOMRdFLYCAuVIg8kGnTIaz1FeCz9xmNAkgsUIKvY5cpVntlRUPbOYDuAR8OWN5ofj
Nn8z0tyfHBMKNZtcqpvKOxqfm26AlkOlzhlJ3NpR5s9lp2ubzjC1kBMCtaSeHZkXsRlgOW2LSq5s
rEPPBNXnCNlfk2jaSf7G6+3BYUZLkjCTWMh0QFVbLyMCPM0+0foV4IIUwJeeujMQZzaFRq87n1UQ
j+pwZXhHLARqeKRH1McNORwb1jvzYq9vfv4P7AqnuZwT9hjDp52xg25qS7MCbtXPpjRrv2G9uiRa
uUOIBXl6zJnjOU6EPLCcT4jWswvpUgCYLaH7M3CYIG+8IUxa2qKe1t/r0v3bt4zoiffe5LH2Wpb9
Huc+vbKp+pdLCkTbgFGgwjrc6dMULkX+bKhf+MKsRx411iON829ZaOdWG5leE0CEtp4PJ/NC4Nmi
9IGII/OhrK9vDCyp68/qgaz1vQnkqJI4Fcv0Pc76ISAUnCbeUh4lBadrnktYBzu7GuJrfBwdmW9p
saInTwcV7GervKfS4LCRFjshq3bfyep3vhh/c83ptjiEMfvx4dM45HOwCKO5skjBlU296JBPBj7V
2B4eP28Gez50NSIMJc1EqBpL96TQ3Ayn2By3ZVQroRibBkeLrj/oyO2aphTMN9PfyTBjJO6a4cku
SH8uRywgyJjPiYie4raDxUZItuixuZsGBJtuLsIZYUIEIaqdyemtE+P6Y5eAIRSqi4LVyMQCHMeE
ktnzXkeuaxfqrvOI6+E2PGC01cI5SiTySCe7ZXTwfM0qyw9kaF4Y4/zeF85XCXj3ZVKpVKcugiLD
9PjYc2jB7A6/KiOJp5sYp9cNEAnuwXZXRJJBTUcfqa6pntxIaQNbGvN5BfUOQB9GTjuijdwN3bHJ
n1JrOLFGKRttMMcnAaJ9JK6He7X6yDOkJ01UfRsZKmFCFoYLR0/0a6nFUIJmIWcL/vyRcRkjAEK5
Yu1HfILHOrmpOTRJqaR/k8j6hInxlq1lUJ/kN7HyLJqWx4lJfKhYzVWWvenb1bLQYxkI1ePSbuKS
/Hqa/r6nlhH4C/T9TUm21qzQX0vZW6MGlrHr/KG+XMnKVhxmOr4ojKgMUeMDOXY3AmjSzE52mttP
IdI4SoWZXqsYqt+GKN6GZS2hSCyvdQ1UiYm+CZlj6Zeuu5lq3EsZdn44UVCADXQsrHD0TEurVri1
5+kmab4a/dlDo/fUmh6WOUWsyazjLo3SO9cqdOMy+jJQEGEbMVyODImEY2YdhN641IgHIjxXCzTF
sCyWdN8iy806om7Mrn7PI1WhKw1vjcMkZGYS8UjeqH87SQ6muMZMIJgYsep9wZjvg3TtsmlxsjNX
jvDU2jCYdUFQ88DoLpmJ84BsyNhCTH6ZLcOuk/PWSGC1LNmHUNB1u0pN0loqaAM0YKZXfbPGfGoR
pQOW2MNsM96NomwPbEUtmM/tuFKMpI3EpiU7K1K20xiXe0djwgdT9qkdLIJvV9wR1jHGBjCvgsXC
SIIMHp1R9jeaCXcpjWbXsERMNZ6OqieLa6zPk473Jp5YFhXcBw0t4ACZ/Ou8HTVywVRiS4LJq15H
QZRZ5ZErscgy4ORJrmEhL3reRtsYDfXQf3O8cI9d/11KL73iCNGeWq+eD3kcP7ypdPcprPPaFOeG
SCw1b/e6iwbHjMH2dNObnHBroJZ6mpQ1IAuJN32zC3njvzwrxS+mMkcpGYI4zqydpCfJrJLoi+xp
rk+1ZJwkjHpvSVYt305XsUFWJuz6ut8LgF2wCfJDMzL7UBzqsUnlvKSb4zHmpHK0WNQXlZgAZemd
c1nbIRYc++S2vb6jr1UxiZRXrjS7caaMT/P6phzkAUllDzIOTYidEvkkUkIW4qY6ZXn54dAB5cZJ
GS5F7tmEo+1yxLzN6NIPpRG/505Foks6YLbK2ODjIj6M5KeHRh31G1sV3d1OiX9ITYXIi/INeRNT
Q3b4vEKnOFsCDw6pe6jXm1s+ddtiVmkt0DoOyJwcTO/S2ModtBOnJ+vLIA/uxcHXYAv4OLM9kwhq
C3nuEnXPzWpit7CNXTMjmx81VYZM1KJTqe9YcvVtNTd2aA8TFK8GzrOrs7EXtGtd45jrnhdkHU6v
IvWe9SVj2gxU+AkGJbrU9rhoK07MQPVpZw5CQqnEYTKlOHJiPDDO5O5lOT/XpIDd8sIGmkv3JgPu
Qk7kw6ymbwtp8arZQcZFL2NjUgHCMDY63/Y0jVA1sl1JmM7r4rsR9jv1aPZB9/jDcmGWNZVi8Xib
y2HohaR+xVqwjHZ1bBLuJERz1YGjDpKXrsrZq3pvl7nu9EC4iwurIjlI51Tgq1rFoZzFio0FSXR1
0GGZHdos/qzITEXm1tHrUf1KUARwKzkX4RRk9OKGCGAU8pjbS3209SaEthmoPWEnSr3syE5MtuBc
m4DHPQvn2nZDfV66GxNvAFil13yMLdhBbUi8g+apyYfxzgm//fDGDPWhRf5pt76bzOKvqTnmLWH9
/O8f/3ycaHArtJ3GO+AwTT7y3zibvbeqHD/axjtDopTXnzdlbcprNGTyqgJDCwtH0EdbP/vzCQLw
BoK9ByqnND1pTmbc6OWLV7uDdRctgpE071H3feT90FxFIcRrxsTVjzonv/y8W9sK0i50xudSccQr
bU0azokWn34+a6JOCxxBhPtMmxqCVj1cOzPCuWqS8dFqmRuiqkye+YUtAhcT7RXGMuGOePV/FYZV
+DYA/099yl6TmZlnJ6N9vuQmgzYock5ns5tk9aFZ0ALAcjI3Ky/qn8Hqzrh3q9hz/+244CB5bGnk
jdfU7CqcIUvB2ZrZcz1ZLmNJkRw8j6DvRrrtG/IJYLFNZ25IH+zeYArmeHJUDUUGn12dvoHXc/6w
NL17Kw2GphltsfPPZxHovhNJ2hCBRcq0qCAwJ/RudjoAFcZ+cfuSqPbnuNjlV5y0v5RucV4Y07k7
Q3H/P15gcU59wbT6aczd//UrwLJvX8hy/p8X6GbpvPzPz8Bi9t/P8H9+hf/nC35+SJRY1f/8FoMJ
tLLPwF2moztsVdnZyOHi/jlR1eJhaK8/7/y8cSycpaqk1/PzroXQ9zJa03+vMPBkQs6h8izT3jj9
vEKB6b13yKcM1PUr/vev3ChMlE5wOOFDmqCtkxLAsV6bDvmFZ9/6gsCY9av9vCJF1o9fSBo4jXlF
RxDT2TXcvz+f/HmzaN571ehMZUZuzU6442mwQWKiAaEJNGJNzVWuXUqB5epD9AwMmOSMGRekvb5r
LHI+jgbpHNTI0TMcrOjZRG/qEOfSxu50imMYjUZJBCFpOpIeBrzcGsIqFJix25DExqRsenGQvG61
jL4jyEfCM4dnFOd7PVH+qCJ6m1A9o5kAomn+Q7IK6HoGwuzcB+F+aHKqOW6U+BIyhn9m+am4/aVK
lo8hdkjR6YHAtzyJMC2bMRAWNb83b5iK3whXiskfaF9hxPp1gWID/f6jrwfLL2OCP8gRm05VmmDu
AgKWK7TsFi0q9i5a/mBAgDpHdOJGRcPSMPacafM3AwLz1o0RWgx9ehuJH+t0eU/LyOBYLD5bYT0Y
1BgnxsXYwUkqTdll8pSBJR8USQFdb5Tx3iWfAtIV4NxRpQldwFo00BAcFqs8yIG9R6Vd1yDCBWJe
vigLmW1yVBPO30Tx8CRfwdP/U81RboRGukRNkOxCkcrJpA9U1gh3mJLAQYl/qJtJuw40vI9F4Vx/
3nNKtz25M7WJw8DEGJp/sZJnv4UBay7SlaPi4rMAecHZrxymD2mh9Z56rrPyJ1krQ6xzaHPXW2jB
T+KgZDn3XQL2ebFhR5JIjOYdZQ1IRcUZuEAOSSF65mBPdMVnUpfqXSvzAPJk9FjyO/rVSm3/UUij
ZCm21pR+k678Fln1R5NuSrsVQT8dyBUnQpWwWao6+U1xuC+leLU8OMZg/3BhVPcub1D5QkD1K5ri
OsIF35RzB4pZN/acabwINbqj+NgygoGECd/zIhlkc/GZZ/ltyCfwSQgz/NHwK1UdcCwAsLYLZNBu
Bwg5WkBvemQXR9N4bbBXhAvxOjQzPV8xnDc1Zzorub+IFNH5zS3+9HpYOd4Xj83s90oC7Gt0ODHM
kFlaMNMR+9fofVOgRJvuo8hdn7HJ+GdZZ9OFk1X82vUpXWN43IRjzUAsYIigN6zAHwKEWNM8kJgO
Nm5H6ZXaFpXdRWE+5k+J/LEF3UUGiMFJmNPWPRkiI7OWEtNTYqg8Rx6uWdMWAK0LgiTGZELZTk9c
KZO9Fk8fwKQhbVXzsSRqddJoUsfxJhXrIKMlIINQh2bD8CQCGVr5qPMGyg8tZow4billXvADbJrE
CGWGbRLvBdMWaJCIsxgydWmgApIkcEih7WGCzGvbJ0bGu95rEHdo2VcDZxNQRugu3SuyFgftRKL6
1rF0ZXYe5vIX8lnrrlFJo95KOQtOLQZBW6jCn2su9VjIl1ql326PaH2LZKe7c0PXiy5Gm6kPx0Ct
rdZR4GgIwppJ5eBBW/658a7TQuQHZDcerNI9RsQx+lrHDdNjJTWpHwykNEdiLLFlZJ3rewJdsZch
7q1ZH6MGbJcCm6Djl0qHDLwA1olN53qfo3AB9TVxwIpm+4CN1/za+kz+ULYxnCELkaP9mYmTgWSJ
eL+yrK3MmF70mdPsW8ERTQ7ledC5jaQOP11roXn2tGcUC2G4Tc9sJDCxk4pftKABUevexYz/Xe+t
UJhr0lGaRZuKZxXTlsN5qgiZmhFrBS47j6mb1Tq+tfZIAKyNKMFoP3J9DaXOqp2JE2QvTe/WKdre
MtKLQyI8o3fOvE7NzV+hTu7Q9Pv9WD73xIAEWgld2qj0f2bJtpFIvWTvIIfOIsfDStxyN7ji0E3x
6Csq0ZCJRycv70gXXNfHsfhTpoMTjupyjmrULCmkJT/G/uzDxs7w3JU2ePZF/abBhlgssXlJjT+n
1J1trZJEJ3p+XY6hYdHbNwo4fZct4l00x86VdAUQN2iE35EcF8rOWQOy8xnkK2rtmaudPYtmHneO
In9H8R43Gom9Wq6QrAEkQHTmKobj6k9rgoUCvDLQbWMibvhMSthJIaFtS2bOW+KwtLT4v4AX3wrX
/Gtb0bd6FiM7XUkQ6grZW2YO2cnDWjDmYLy5dGQ/1jrpSa60JIHkzo3+RHr1aPN6V3o2+Ym0szws
ZtRZKhD4mI40FAzuB8MlCMdh/S2e4pF8+SqhrC6U9r0vum8jltgc2VJTwphLTe/9zvBGEhKUM2Hq
7wqI+LCxMz0sGjbJyVtCNY3vpZw+kLOzxBfLDtrYH4rMX4t1sKrqgHP31DJpQ8Ivfkf4VhI3/xdV
nRsktGGav8RT7sgt+RMVX2jGabAJ2LsYwvedMSX+LPu/BjnpYryVWpqhL8ItM8+SEFHNtA6uHspa
V2iZl9ODtr/YdyMpelWE3xLGKlGZOp4cIB2OeBDR0txY2wj8zVGvr/LnrVYia/3vfWzpvxuFts7P
i/VFo6Pquuf/vpTUYY13eicwgPClfr7d3KLjiPOcsSUfksYkTgwdvqb1R/n5kDeZCrrLYaUcr99R
U5G/ScDNPy9xGnTOqERVv/j5aXunjDDi01v6+epYSOY7QWFsG+5lzriJrLhMtpgtT7MbI5rO7L94
if6S1PGcFvktQ03jQTps5r+9Oy0M7hxQAAqPJ5ilo8eU2h+qmphd1fR2gE/Ag5Y647s4Jp/PqR5x
lb9HVfoR4wODRo/9bVGDfMp/Z7Zz1jSueFMqf8aBHvhS1iGK6DxETZ2dMuIcI9qpTwMUVSBxH8zw
f6WxfHDGCCPIx+QwBpmK1SXLPRKxpc6GGQ4O+g2VSc1b4zQnc/GUV1NB2mfZ9t01tupQ/zXQSVeN
NYS1Wv5qapQn2fBo0vTFy93XcS7VkLT7D9k3e9EVx8S0A5j72uoCfDTe/BiSArllN30O/XstNXpp
VF+GIILdsvxeW/VSIO58FehhTBiHN01kmFYRBfMk/Sg1PU5ZoNwqkuPW/wFTACBZZUZoKwwe2l7s
HYYHiZZ/xMhp6ejxdzPIDPUi8DfuaKE9dZgX9ulKOdlCPERQ3rgPmvG/9V5/JxG9CwSd317qKg3/
9ssERuDG3V+4WAwMqu43rq12jdyhOzxFLyMv3nk0n+0CxaRuv9lkhrSqDPolu/WLYz4DPiQSYdQ5
3wPFr2Xa7kaIxo3l/lEsykT+lbNRyehOMqt7GuL8j6JAN+m97jOtpmiH7jCidaeBYTRG6PycKqz4
OcKAd+gq7XdWWGt0L/Vi5DaGX/fJvDXtmYbdQEy2kQp05VmotMtHI5W/0UTEH5ZtED6RWwaYnKhm
oOmsMpA+sBKGtURRfaAhFNwd8xp6hI6R3prnZc5OMdqzsw6jCkuDY1cBbaU7mkDj3zolTQK2ZRo5
Agtr46uY1gDSeHGAfKgIR8DXPuS26WTBx/FbJgxBb5K6akPOJr9t2hoqpuk2kkhpCXYWc/rEzez4
fAU1FCeDtuAmZQ1Ky7XXO/12PU7OeZK/jFggkfVWL6aRBCjh2ZeL0C4y2uNdV4WlGr1nXZ8T12q9
23q1xkypzHqSAheUdbIu1tA8rL454BFEUZSld5qVp8XIXyt91+NuQvkW5IZW7BZZXNTeK86j3n9i
T2hvyjRtR9KzL4Q1+KBN+lsk5uZBBZNZdnpz+ahiZx1An7g+U/eeae1uhaE4T45FhiQij4Kbf9gV
BFRgtDW/4aW3d4eGkJoXT1WV8yzyXRJn3CtT/c+1TUJJp8Vcd2lyM1nleztQMetGfvusV9lyihcs
DRw0CBJQAgdHHbr01S+PBVXEDZFuLt4Eb3afBeBtFekzBi7m8qR9FxxNDmZ3zwepbOVcWTQ+vbep
cb6yJvvKar0+WS7Wj34CQYJ3BQ46vpGbqYk1w6sWW5Fhas8Z625L3W0v7KiHus9/1UuFISBWtqVF
KzKdxV2REr2yVbww9sivK/PkhYE0mwhUgp2E3R6ItoUl3l+0vHjNurnDKtmGZX+JUte7D0YV3TNX
VqfOiD4hMqW7uHEAx+sMMVgJ2atQOfo9dn8CxzRjX0fyeazcdDtEVsAaZKw96znMcwDxjYCIwjwV
VW5M/AHRD081hoBdjfiJI0FUX8v8swPlg3nDANNtRfpNm61PayhSRh/VuG+m8jc4t6D3EOFg6ZI0
47N062Ar45RRdtecBYJAt3XIpCr7iUjSl7QgFzJl37HnCl4qhWeA6GzhQjT2vsnnU4oPGeFSCjvG
emN+SmMgyz+a0UQD/PMGrxFprT2R9PMqfZUQcgGHhqXsiOOqOU8hHjtMBNmh99DifTkLECiESVZE
CwfcIJxCrWoOcjrT6JHnNGhj07c6cn+kVPKgTnOOYWTYx0798FIGWgi0JU1LYlyLk44XGAmCnwqG
Bq5k68CD+LoUNCgFe4avOyBzaCJyO2VqIKu8YEJDouigger2RkRXwK9oBEOZ1NcTiIWObhL0fhPv
vljkAFYZ4xOUwNSlWX6yW3kpQaccbGJ/kBtXjxbK5kaPOdxMunccu7a+TAu+/15U2Xa2RczsyO5R
68wNjwe5albkXZY0y4PWIB/RwFapEwEJ8kFjDbHy3ajnC2aKDIuxk1xVDC146s5j172npWNt8Hy8
D6lxWWKo5R65dqKwQcP1zEGsSD55vfPasgLBhVW8XxK7kh+rMSKQHgpBKZAGtYn3rkr1NLWqGoxR
pO+lhT5MlpRzHNi4b9Na3+W2vWCHopMdq++kxDAdiszkTCjc73VwcZcULU/FgO1Ky5urG6G+grDg
bogiRf1UzE+98PqX1jZOUfMh0K68A8eZfwC2DDYnJ8zjbEK66VJgdEoXJouJUB7IdZB5nmDzr/9G
guenMq2nfPHcjfliKB2AG7NknNrFGxOU5jafhfwVTUSVpt3yxmHWPi8bTvUGfxDDee3zqtiZHjV5
OpEZZlRr+vTI2l9zHOcs2J80xCM1cCKFpC9MYmTE5vMFKzQ2CAu3WdfFFNd5rASoHTmJE38VMk56
yxNXf6qygiGoVr5p04CmyLH/xIw7h2mNZgMr8CbS1eOx1L9SzaPlJ9uLTHh4JfZnJOYOklqB8Adt
oakw5iPwcqt5otzEraNyvnTyjYdjZzf10xctiluUa/JBpayhOo+yfTv0/8oM7b/VtqSYW4y5dIsY
lhyI/RS/ZqKQm94gflrG602Ms5rDmpPsSiN6Eob63U85iSDG0u9sN/9rJ6MMkmZ+J+lV948uph5O
mS05h8747uSzse1Lxz7q0iVtomJElRMdcayX7EWrZEpdpp3VMqMJZEY7XMXK0ci7hLOm2e8GDYqX
MrHwQytRAnVO2rNZLfdSydW3KreYKkKf9vuSE8wwfE96EkID1TaVxJsz0j6/RKb3am5NWo7vC4Xl
oR/hzw1l9qS3zb5TJgbUdkdiGD1xpZmTN2SItCAj6w8vpO5HrlVKFZt/BH8JBPc2d5g89+juugmE
H6B7zmJKu1PGmTkwh60n1rHoyaP+A1Nm+4NTPqn0QrAus2nhG8MYEEUEH01q+VAZOyVyUY9TURyo
Mggz71TaWIkg2U0jyKb7Y8vl7g20i6zrXLX3JXGXg5sTthR13aN1V3ejopxKZWkug8WQyknnV2sU
FjO+OqJW5bFMStNBKq/cuKD/Bp1LTOBTQCu8CdsxQ8SE/tK36mm3wEkOHZdAAQa056V1HGJe3hPF
iu8RaQs1pxCCVkzL4EYvVxID3yg0FNFsZ8DDctEMIqA65aaNPM4FkSdQC/lFCPlJ6OF6sVefM1LG
5FjutRJqS9WXIVvod1lWX2PndK+YzL/nSbcvhmpEYZqfYK2Yv7ya2Y1S1OHQCZNQmvZ1nusHuS1O
sKIN4McDlzUTfeMua9Z3O7y0uqf5zgBKSlTas0vW2M9ppbSWJoyJF9/aRZy9Jx0h6HafIGe9KVwF
v5dzcsmlxq9Higc3bXo02voD8bl1K7Tk2uk5fyho+x8UsUFeinuPi/1WGLSbGDBBlNQUMlTHRD+D
1sBtP01Xt0nf4LAYT0ZvLm966fo9dB90RZ7+rDbpdzG61u/arb5Rb6THsmJ+RbPg1BFGFEMR/gXS
cz6TDnoAjyh2xuxZJ851IYah8q7qjKugzPiJ5jIFX+vS0RhuRtx8m3Zz6cqZ8rRx24NgzOQR0uo3
JnlcIpl+9Vp7qRck0ESEyYPmWnrA3t1sIMFtlSZbI3jxPbgtwb4WsyTLma0dAIH4USx0PvHSpVvM
Qk8SWQKCQflQzYIBUqrn1W0YVHpAA8hstR6QTthuQqUoUbZPmudbTXw0UkUQ+aLsja5VaJZ72Q55
LMdEPfsLYWzYZIp789bDiVAJp8xzaYRTVopTqooxFCoOzFiqR0+PHhr51qdhpXUY2kWMtKt1yzkW
bpFd0aWNW7VFkVF2y0qTmBlb9Mp4yogajDWHcupj5M+349Jybu5Feuyn6t10JnTX5GuKBTe+4c1b
1GfimpaTstNaEEQ/hfFCOPOuhCoYzDGSWkid6YblwyUgjO9axt3VjLXhHEfs7PmQkDFaTs9EYYqz
xQ3+KBs0tJYdGEVdXugQrTn10xKauF5IsLPT3fDojbI4m6AIzpgaGoh9pIoNCjVSVbnl6b83xC7i
0LR7p177bO2mJYyWliPxWD+fR4LZb5e5eI8apJITA8BAd/Xl5GjDcjIALwcyFU6QUAygr3PME+dd
Z2cjdjiKlr6gidQ8VF03DvTKdMMaE89KiupCoZfxWcC8DYioZimRAkZpw0nrONEuIFYXrk1AD5Qq
GmH1yVQKApZm7iop6nHTdbTReAgsUJ+kki8eortpHMURha04/nwZIx9Irumk45eLbJntOruFXAom
uOlRdsIOEUyib4EcyZOd9Y+hS/fo8z8GgzzCaiGw0iSFZiSVWIqK8Cscbe2Fgro8tUnykVXGCxst
weqehtgBrWLQs6MFTV4eevPLTfV5NzfVS1Zqv/Fc7vrUg+uYql9G1JqwWLkQ3UlP2Ja1Ov0tI+Va
zfmKfSkC02hLWspcYRUalOyQV4zmZjTmb+7Wgaob2mkcAFZ94/iyH1t+Qqf+im1+EW3wPud2vAOJ
4cBnTLPfKtWRPAz6cNhdzDRC9hNBgjfM77lWoiBN9GvmGdW+xhiRp929ssaDQlLeWpEHY1l8Zc7E
HD4BOAYKjKZcgtkGj8tQLxvEJ6RnieRBn8DeTh5IPVYUnR/a6h4IA14a46VJXdy1CXmGXmrdp8z9
g6H4XtU6/QtAXmBzCSCeWtgQLrLzWeyoer7ApyH/g6hLZ4lYImIU2AMXGtQQv+HobWwt0oixUwFv
V38acGL07WkbwdqPQS/S2Y5vddddyV0bdllXpxtYPPAmjCdiWZkrIbfLLXTUHWZEW0UiJDJT2xt6
fy8IcMUy63D+ca+ZfR+LKYJlQs/KsJihtOQeTa6GC2b4jdeClUiv/3UpKiU/xo3P9V2nR/qq/wDx
PMVy32Cj3CgIlyCvkOw5riFw3RsgqVo4+XZCt+1nIMVXZVGA4j/fIbU9uVFFB0Gb/EEVbtCa0xuC
0x1g6beZYm9jek/At1pg6OlrxVwBddpTkqcvPTjIkLL+0s3NXR0Z6NUGIkaDH6xyCm51fXyOTY3T
sQnjWJTmWS34U4DlNjYIon8p1MYugorMRIZial/uou/aWLnjm946Tn9ozejVdTxr07uix1Bs35At
pcekVQiOiPOwJNRcNPVrbs7nPlOgzriwf6T2mS3Li6KKfV07XzHxvX4+5jvLas3QLp2vWs3ISDCT
gxHpbaiW1DmUh/u8mD6LjEKPdZgCjDSjvED3MvrUDujZuUf9zEQkbJoszkr6XFiUG2LctLp5ALNE
f56LQVFPQITNtIqwz0PacylYjWrwKvjETzmdaQwl4nmmBKLCYCGMYAUFcnbeItxyuWKYQJ1Uvxvp
9y/g21JneLYxQgOPe+2U6lJM1sO1Fnvd5TJulIzVGNhlZ1F9yc58KhoeDN1ErT6KVRGqvymFd0hV
pN8sG9u6d39NcItCQMhjYOjqGCL2eUaiTUqZ/d5OJir7BP/BSK4R+6DXR9tkUN6UmUaNXWCkbtWD
PdNB7koyFNMPQrncbeb0rwwtA3T2b/+LuvNYklzZluuv0N4c16CBGLxJAkidlVlaTGBdCloFNL6e
C32MvHw044ADDjhpO6JlNTKww7f78ryMAeF01MVQKKSxHaC+2qzlp4aep0wY2AWXU7Yp+CONLzj6
DdP8UKMqji+gIui7Z7W7aWOZUU1t39U5MEACw0p/12fRtOHeTXma4hSsjJfHdKg1slx1kMDNsiBC
e4qGn7PvR0w7HbEU2ZZ+rpXlGoJnnKpVgk0tOz/lR8fG307hcf0aM3JRdEulrjcqYUCKmgu4k94N
ahKEgghfOAGyaNNtPEXPy9InJyzbXmZzd3UmLsqI5ZVXa+9FShLJwuFNurh7stxzb4wnkNTENpS7
YWC6Tii5pAeUJL1N23D62IIU6l1IaFjdb1QmaxiMmOwrbROvK9u4mT/RQMZrVjQUf7i1Fuhmvk9m
pbjkrbETuvPK+/4wIs0KtswbteFvWHsm1PpeRdnBKKvMg1m2T3OHIzFs99XC5Rufq2niIlQU56uD
OOhZ0z2A15hVfrl30+ZXhPG3roLDDemkFxE7oCj060U8Nap2FdKCA9I+WdZwGxXlpZc41nFo+P5k
L2+zhP4mmev5qOTfvOFxyCNk6Wcda7JRdgc4DtZelQp5O3yXjnuJMIbxiF5IPbOGmUnohK5xAah2
6BPlklfpcxTnn6HZnnAQv/TCPYLh45GxPVj5/UawCfDYOG/hxDSsZlPiYnkPUnc69J2+0U3iSrZG
jj8itZdUxCXciZC+QpZ/JMOKM0TTedaTkr81O3swMiol+SpjKksU5jLZkjAamPvWKwDlaH0SXrgq
UXbMdXxYuqs6Jw/JjGVjcN3Los9erGcfwDI+C0W+0WyNp9x4A0dBsso4g9+/kF9EI+3z68rY8q1a
NzfSRbHEIrSZSFGJTn0e8DCVtbgQXbtrqS/XotyL0nQfyuEsJ1r81qVKTMWDoeztTLsJvf0oug9S
bvsuls9WEz0kuv0zNNbLLGLTzyqOZg77B8fBgDsaaPqhO79abLqwqE2U6eQmv49Ji76VufzNNOXF
ahwMDPqzNivpbghrw1vBUQS/q8fG4q7tQkoX3Yebd6csZ5ti9ccOogCK/VXr30MMOAulTBuQ4gg/
5VE3ad9ki8P1os/ujDk/4FVHOy3Z5ttVc23s6VYsX1WUgv1otBdAmqUHW4alnnru6Pf2VgVtkMnT
2GW3DEaMb5j8puZML7YGk3gqKm8wi2dgX7E3A+TzFfyj07jaIHlC5zFmIUXLYCcu68c4SrWzE44n
2I7bKOctXqTfRgXWuV9duw0fhrXTE4nbt5jS1dh8BdBF2Hzadi0iEe+VixFriB46WQ41XF47kCDk
1Voi5UjytfqeDu0p1bCvQ08pK7htiZo82KrjL9hAQpo5gyWNHgDT1Ygoih1/oounARGn3yG5FArr
YaDq60CkvKtSdzaSmNNGX4aDKajS5g0MOYUsQi1asP7VLaZIVETdw7xYL5iAv4e4Pya2yRdRme4n
HrmpbQ4wknd6VD5wno2gsWIMcZHzHjnjjkQOBYSOWfqzptxTE/iYd+aPJvqPcizxkMTI1ynLtjHr
L40E96kuDyyb1ZaPdRyTgtG7+K7vi18xkMSXcjMysnnYMs8KXLRkSkyc3PpH7hh/Wv5oCLb1DoPk
pp2t8MbrxFPqYe+G/W7BLM5aYdiQZWIbPtgDgXpmrwyEAi85AgmL5zqU4dgVGf85vKef4YAVpvQj
BZ/MAstmVzCwMh6ZHkYb9B5yLPQpmJt8Tf6IvTN2eKhmHIyRtpv7xR+GNt+KpcTrj+HV+XF5C2l6
Zh/risOa27O5fSZRXV6UdRwV2XeV1SwBcwuex21Ggk0t9qaJuKsK8B5YDpMtkqGvRFgFOS50bFqS
Vy79TGzmXXw27YgnEMHtvHTDhwHIYJ2VtHZi6aLhDJI9EFI+D73l/hr8bKt/0dmIhrV8WmEUwV8U
WEY4nYcsA8VvRzt7STMsAuItu7oOzeDEU787pf6oMBPz0O7zGP47a9e3ecHoYk98/i3tdUqyO7wb
31D+0kDXSZGWfFBmgp6K4ABnYEWxNP4UIXWrbq7uFwlswNQbnGLsp7yCphF3cg0/+h47E4HSqg4G
vWoT4aKs/V0U0DAOJ5HVCn8k+zF2GhK3QWgeJE+TJnAjCuJuKuGvYgbW0pF89ielepoGtu06ncCb
MZ2Z+HjOAOqfBt396PIaGIbww9j5CWPtURfRL2oim9Lymojit5LxswyjO0J2RAsR0htMabvZpHE9
qhee1HQzFqp1VEl+q220HCuOE69vCcBZcznem7q++I5ZaQGrk8xXZmWmQSNnFYbDxBzVoF5LYQZh
H6pmzANzKLiwN8nJyitS2428DgNfgJ6nD11kQzPFrmiHqwKzazOI5a3DOsptKEc8pBygnN/CatwS
37mmqnjrtey4tOqCET+1qCT+pUDpiqwnDyGXEISx7Rirz2tVdJe90ObwAGIRJ5ey3PoJAnxiBl0p
/piQTPpoOkUJE3dvOlerIQykJ3ifquh5lvq6IqO06zwriKFoR+eZgyFvp1u81Ne6G32Ccq99NPh1
hbd4pGYo+ZVa+tJnhhXkGdqpuUZmxC+v6a2RcDI0Rr1s0lRToIelf9ipfwId4cFU1FPBor0eZodt
an1ga33phcL6Apth1oX7kEW+NN1A7aR2ymtOkbBGvcVZh+Sv2HJbhcT3S3emQQWsgWMq/uSQhqz0
QgSSrJZvLbqnZyHCdjK5h6gMSWqjLhlJeu5t+yc2UQ1dLRiqB5S75reyyDwv82UYNYXwisqf3eLZ
LpwLoyoOLEdsOhOmRVF+a6oOO4P8CLLXPKi8pWL0loja9TRpj+Ec5UGtl/B2XPYeNPG2/hAD1Cna
x3EY2fpZgBrMXnvUBOB+7bDYw4KJr38rU4bAdAQuAQKYzHJzxEn5kjfnQSu2WZfBklLZSOLtzPyB
PvEaasimMtdrI+jGWBBxl+nwaPXqh8EC0EMDEfWphErtZ3itrW4+ut0fO+d2R0fHDfdivcsRABEQ
8+3IL8e1sOMeDcfIxXjGFVrfFGX8opJ79pZ8wrOlX5rGejYkp7LLDclLgZUWWfUGThjJAyWN7ah1
7jT7wE0GCHNjPoxAlvm1mTLzPPwSsME7kTn3tccXxj1UqySdyPO4LDvNRK0lgPPH6PUnOzOuWmKs
JUTOvTOh7Nqgb6KiQtUM+61ew1Qeiv2A7YQar7LbWWb5aSSk12v3S8PPB7aSNJ/aA4Kd8Sy2BPv3
ZZlAXFOMx2gWqrcyTdRoFB6QJpWEjT3uRseAwsRuV3LKxUs67CL8dVpqQjyQ4sKUukWX+DCIlNjN
cupy+0wj3nrMMzxNavczYVFenPJbdnTjaLHfFVV8N9TWjdvVRRHDtu47EfRR45fDco6k5msjZxiL
94M+KnsldB2IHQ7W0DcYstfYZHw0XsrEflsSbdkNUdTuGpcrnPm52Kt5DtTrpq+5aXePIjKeS/Rd
LyyWD0fPD7qquUwgSfueWYy5hsg7LFJ2Erhtme34gmLDUuV7pBjlrrCzkLAu39eJosM8pfqT22b2
GVvxurwz7Lem3mgUUkpsaXgdFsXyi6h5zxPA504U8Md4y4fGvKvj6g60Z/+hTzTwFGNvHG2DHwvo
MD5ZkfqRYo0HeaXL4zg10lOpvDm7OEMOPKQPcdttY8kfrOv15N6t7G8IxcTRzW1TPJel8hBHRsnY
1nlJHjrrunwDguQ4Gd3r4oIhZou3NyP6aKysJhss4h3MAM7NSWfvW0vr1Dj0nUbmapQYisdOT8Q2
bmvDt2S2l+mtdHXbjxUso6Fr+yp21Fmv7uxEjitgiAMLq6w1jTtlpks0L6J/SiojKyQpGtFvRk6/
lfMulFyH68p4XFSqQ4msNl7Tuc62V+0HW+QPMo1PI8VE+Cqo4EjNT+xPrR+nClLIyDGOzQwdVHHu
jRax3FwfoeoKDLcl+k8+SJlSkFhUcpEcehhsnR0xLgJIUC1bu6Rl8ss+CJIWvA8T3knmk95y8OiR
SnF6N7xly0MZSwxrluqX1iOglHs14TuwtQzXitCASfmS1Kq9HwFU2eHESDV9IpYXfjypVzu6FC3y
xMBokDOkO6qdbA3kRq1Nq0D0A3dUYzC9Tip+G0bswJdHaVfARFIGQw6/QuOdPjiHpSux56XPnVZ+
WY19ECl3kUIVY5Atvsi5mmfltSniB4dJ7hSHD+HgFHudwgq9kFcjt1+mAadFMmkOCTyOpLbaKx0/
B4tq2rYipEV1PFoDn2I5mv6KEaaqsJ3XXBpbfahsnStbnwTlcxLR/GwZWB1sjarC6D2c6nAry/yD
uj8blELkOTVXMFVtjokK2RA1pvf2RcS1tWCpHw1YdibstW2HZrPolJCXmXFosx77AVuaQJrGwVXR
UovCuE8JyxKIJ39CwRXPR2Y8dyAYN5lWZXAfUqq+dP2oFeobFnQ7SNiYzl7fkYCUSUGGyC7eCqsU
G+xpKMdl4+eUQ24MIwQdwcl4HBS7ORawB/jkpKPPEWUc504pGY5q1hup0IG/zEug9qnxOIqW3A7m
VkX/SCd5Aa2zRHgTnvvRiH9tJ/rDrSh7Y4FNa+x0T6b+FKbx11zXH+BMSgwppAhVOm/2toYCQeXD
ZkpwaAz4s9d+ZKKyyg+tK7lHAvUBK37OcWltsBry4cK78pbGVeTFcCKeVXCuRBB/VOaAeyRz6BIJ
tIF8vtHO8rbI/hfBlUCq4rRHDDRc4NhUzX6Hi4k9svDyWO+Of7+xucaJ/JRPb9DG6LTh/DBBo7ur
uYJlYEaVgojpIgU+4FMO7IP8YgbUjPY4Kz3fNFF3/Puv//4GYOy3JLIR/Ps/qet3+/t9WQLv21ZX
SR6UdB1qI9WB6z/hiM32sc6lpSgzcCBjFAfsD7+QfZdjoXZtwTDtzMeIFvkjBKXlSPfdK3836fbv
vyULIBugKYyaE5CCVL8XMwkZgx3T1m2YkXuo2Zd+mA9KOoR7pFiUksS8JWHOIiBJ2bkmw3esn8aO
4kXLFkcjBwTh9PfAuR8m2NQEQzU+jNm8H8z+DV8uJJgfJsRw3+lhtk1Mmy84GL06l1xxKvuPUj2T
NjW4yDLYkr8LX1nDYHhrKrGL0Y4pBsQYx43EcixxmJiLOECGoypi7muJTLeRQYWgjAwT5+pFLQbn
GdhpkOJ9+EgUk38iYX4oe7d/pV7H512D4QDTQC73JT0nQVvAFJVDiYjm1HdKKpTHFsHmPK9u4bDI
4o+UVzIq8zjfXAqNt3NKzkOxiFgJOccfoRFmnoMNz7YhGBDtDmp+sgN949wuW+cgnGmvqFiEmyin
QGOB/pg1L7qjAFpqUdcbkwBXFqLwVZrxZjbxTEnS8F1Z5IBlxDIxb2Qe9PoUOL1abcoMkGwYqfbd
aCK79smof4Q5LrwojfqbxafgLhtbLPsKWA/4GM1uWi/Nme3m96iRw6WYeUv+/WGKEX879Gjep3Pt
bix7rgK8Z1Qcrj9nZ9dvQ1yRjxE27K8EPqdd6/VdvvRwA/6gH2HEzEGnAoXaOZTHZu1CP0CG53PI
cnUbx+tSAoIEx0O3NeO+2ep6+5jX50ywNiARb4KLHa6pTqW6PZqMpFlmbsrQJpsYpuSynfBqFW5E
loeSvRWvmUhYcR1wjk2HSq5HvGKmKRkRAawfpzWuPR8J7CZoL855wGlyshM4MubInVPt+j8xEnnc
VjGwRDXImRqwTq0yKuFCyjpOTloPp7//9O9v9Kp/Ju9Rb63acjbY0s+qZR1jVQbpaJwaqNubmq/p
2ZDKVaZ556v4MQgMOgYbz1gG5Yz10HR/ijCSfrfYnC+sZRZzXebo9PSpBadEQvGLwWXD5x5LIHhM
GLsNEhvkLqQa8JGZKFLUzR2cxvo6ptXjHA/fmc5Br/XIwUuM8DCZ+CFdPwzZSUTcYDicGa0p6VhG
7WwvxXBkjw+8qhwwlavanuOVg2pFFTZD/8SLEyYq2JQkikLsrM3R1YeZv1VbfbWUfbRtYmxsLkbO
I6OY9HO3FSxK6vFoCHj4BUyF0ivc8FIVLLL6InmAGQ8eZ+ayVH3zlvKzZOr3RiO0x7GdzONsOR0F
LlTa4H47qH3eHCLllcXGzhL6Lc5syegKuC/iQo7ZOiDg2QdmL76aAmVnYTXCAwUuUwX3sqxRDrJr
m4qbpJV+qIb4VurF3fbl0e3ji6vozlGbCTyps/UjQ3ldWxbtiDzcwITs9tomjZViu0yJdSCQiTus
pB1RxE9p6UxUeyzz81KhtlCCoNvjY5RM+U72CMI013yWOfUOuL/UXZFMH0m4hCfklmZPlftrNY/W
sYij3u9Wi8cwc5K37C51uz5RTO2NFozrog+yZg5k6GyT2HqvYvV9zDHOpXj8KqoztjSwqiRb+Abi
jQmlo3e9VuOls0hvDtMDQmbkm6w5jgasg42qLNl2cOgMajiYlZ4cF66bkpoze9iUS8YytCC2ZSTz
NrYqfhNL/eXUPHRIc8AjLv9PIPGX5Etin/jt/isW/i/q/av6H8z4/49Q8roGXf3/XND1+FP+RH9y
0PF/ufSH7//8j78/4h+SPAHFf2HCcqk41lXDYfsKFf4flLyiOf+yuD46rss20hDsA//Nkrf/Rfrc
1oWpCtA0POf/kyWv6f+icENnf+nirNWE+L8q6NLWZsl/975ZjmGbtmU4motXRFVd+3/r6cIbg/gJ
NpJaq/pO05LnqVGKQI6yAjMNkSceRgyNo7nvzJpktIbfpdHwO5WppQEnYcdu5ReYthMVlyds7gl7
Ykf7p5/gH/j/7Z/fzn8r++JWQftq//M/KMHha/Fff58OXx/X0KleUR2NUhL+//9CvFfGsMlGJT7H
k3IhannrwmTaZk36viC3Xfom/RR5y/Ke9R22ZeJhhCogJ4Bd7x3cqlqC8x8Dx5PWS3sfd/l3Dk1z
2+Q6RqziOenI3+kACDjxAhDtLsF999eW+W1gJvIEl8mjGSPCTlb6ls6xn6dZ+wQo4b1Y3RhZqwVj
ggStFykLp2yXmGvaEXHdABHvoRKbQZhjFS6fxcDn09bltWJbv6sWrqwaJVbdWOK9sFvPDrGCpXWx
Z9MdHROTgBQ6Ru4NOYvpMXQfq/BG52F3Ut3qkFk5vxvkd1O1DL+8DMb4sIycBG1kJoc0BsDTsdUM
7L7+VudOp6KESzqEkxJdDzsKXRyAtkrm6RQgcTl+5/bUnTlPckz73BjXylG20wRbe8ovtQl3B2e5
P4717Cex/AjFeL9Acdl12HgME6HDragtTVkKnzT1V+Z/orSKznWYscXJnIB8V8MtEt/fAHhsG+oT
veQZWkOrTse/39jxAmKO0swtRgleX9Aiwq4nhxoKhywtWrVjHTOX25pB1NQjVRDo7HZZ1DZEBYYT
JzwI/RGmaRXZb4lDcwAPyVej9IFKOHMTmdmWgl+4djH7tJq4mltz6zSVowvXe2OCK0Uub74bFITI
0jExGltpAEa1S7wEsVn/8lb5wMq0z7ycHd9m0IDfcMlY/RHxJ95XIzCXvvRHNiNjfsMAomzSWiIR
JO9J1/9q1vAD02hH3+2bsoSY3R3nTpFMkGlXXg+Usu1tu7GDPp0/k06cx1KBBotzkQ3oR1XQP9Jg
DnZnxCBLc88TY822HcVNhw9ThPMO2UIe5dQ8i5xFQ+Xu1RBOv141LmIrHWGWvlPo2kKvcehukbiV
x7aDySJjeddVpO/A22sgObw8Ql/CtPAS9wR7kugpLiDchnr6adOtRTz12SzQvCaGgSFGknWEfNX1
KJDVoJxqwTkALxZPtWZJRnaCtaYucTC5kKGxneI0z7td64LzWpwRGrsmD3py7Ial2dDbzf+uxR9Y
E8iyyvjIebBNZtqGyowAitXjOACNX2YL4+oSoerYpZdp8VumQ96cCRAts3JiOXdHDOpOOuNPNU8P
egS3u9Za7Wh3D5f1IdDUETS67rV03hHuaz4dJdswU8N26Anrmm0lA91ofuN82lJQNwdu4hCyd6DW
Qe3TkqpgPTqRSdePokwvs8YQH4f5T9ERP+2pFzScTxre9pGmfUxC/Sw6CuxIPQPDFSsis1NiT+Ge
G7TZADj70+ZFrrhmRwqIS2FcYhaXD9bz6sYOzLD7tVEMUq1+1bXp1WqSpy4bvixSPn3sABWyK4/S
xwcm66NTySZQxXAqLbZlizqdR6t9hrGFq6pN37maIoaGyStlFdtZhXFVDnzGwkkekDphGuAicRH5
UQ+xaQxdChe5pBcAYp01DrMvC8xq6ByA4EBeLONWmuKR8MfPAJJ0O2SawNq0QsoHnVkQqT8FhDs3
MCtrPT7yIsoAe9jfcX4vxoyAu5q+lLUDE2sg/kMkVvpNi3oHPmcTZuW7SSfcOPS/XP1rarnas60C
pHNSKoqbutuJXuBJsmmac4otOZHsGrYdYRFxiMZyw7IscEG47UcB+mvi1cTyEUDHihfAV1YL1sA6
71o/ruily7DSZjSex8gRGAodguC4drKFolnqyfg4OK+lmR37JrsXzgI9DPw1NkEL18A7WMwEvm9A
T8M1LNIJbNByCqdD0fFAhY6DD21VbaKDcLlOti2XTlv5wO/f3zCeb/KalgAAX9pG70FV2AbdELmr
/fRjir0QK3IGNgHvXLFVnZagvco9YbTyL91S8SRP1rmBndVCJ3crWLUmsLFKZcdmts2+JAxZJeMV
GLi5MDbOI3N2UlQGFw7wo/MfqmHxc4jVDM3PuxEQlXBr0cQli+iHwNguLEuVfQVexgjxuNaRqTXt
spDEp2UNp4DE6diMp07AiYLckHhLa0Rkew6ZFA/hSJ969pi7+IztxMBCMrXEskwwojN4apdbSOJG
wouHkmUmV3NGiZX6OXBQoOfDEyOpZUBxE5Z2dPRnYkfxSW/UNmAfxBV3aEkCC7ytuKw79O+G+nFq
TdAaslL3kbTTXA1AX3N/X+Zw21u8ByHaIOex4+pFqOBFjdEksGgT4RTpJiY256lLGO8NXhpkvD3Z
Ru6BEF52qzsz9NvYMr00mggsYzFI53SXYrLYZlEFNKtt22uNKgkVK/xGUViRIW4gMxE+G+W0VxHd
KsXcNelgbqWD2zKaMG1RO7yzFjjZaQsYLha5frULIndL8SGa4eY4MVrKOAZ0LL72o5iCWmi+7HDO
q65FGqePjG1WogD2hkWkfbFATJisbteceKJzd4e/dmJtjh6HAw2C2FpWTKSE9SRfMCV9WSqki9S8
meNs7LmSwg5pJjS5EShHtdYFjrrm2wn+xMxJ2pPNmglqfvFJySI3GQe/kmqmL1m3DDj1yh82KwuL
Mv00dAhWRhjvEqW0zkUb3o3SQu0Odb+CEIpEbDzMvNkflqaJ9jje2WyXxoGwAU53191Lkzu/1t2Y
4tr7v9+klTUE1Kb4yO7XYcRhYZGSI9rQfLs0iw55f2tcDGnjZ2eCp8TlWPbrbwi5qCSvGyYw1dbP
ZC9a4kByZhqBbE1qduMMctcp1Y6ek08KzsnUYFmU+PRLscdq3afT2VC5mI3Zi24pwZwRORNuRXvM
CZzXryBWdFQG/LP98pSE0FJq+2pDbRxLfFmGQqOYqZL0mvU3qbqME1OF0NfMKIMuTKqGj9TsGo8m
21M2dcys4WOqxhnHQImlW2OY3KRT0weUnCLZsznq0zy54e6U1FZUFX4uOijQUdRjZMR3EaFsvwGl
EGnxZVn4wbZjWX7mxLc0n5ptLUa8X9VCJksvrlSZwkFx2bUX0x9lovEaKvXNkgb5pULBAEk2pII0
x2ruLUOTdd1fx4mKY9r/VAUZXtXiCVhEbjJBx2texnmyj241XS27eTUS56Wb2uPI5+4QLvYXDofz
NM0m6g8K8yKzs05zeWkvXDjG9pftwID1bYSpOri8VLXFjoK6sL8NdzwulXKBl9dtJnNEq1dX90kR
3UbgZ9xCOHqsWeIFbR+TJNX3dBMvXpPRxy1d5QpGX9sWMDQjreQqP1InZI8G8AJsjpu8xTHNaluX
7mfXlMyxCjzDYl2ewlquH+saUQubZhR1HVuS6NNlV0HtCmimqhnOdp0eE35anJgRrqIs4TG8NJj6
fWu2cASVdpC3iGxJJP4kKpYHYX7MWMkurupQ+D0OLFEFupsFJawZ6IQJm5wXWkNtvArpe1uBKgsV
PE1opuiNRRMFKMAmQ6kaHoswrpCfWOX1AnVtMKgHGXPXT/hbgZ18YbeNGzKi96gF66OKnQyXikCT
tePKXnslKENs6m7OuqBb2Slhh33LN/T6q5omc18lhC5cVqiA/WovK8HRN+AZ8/oIZDTZGK1Ngx3s
lUyLFvyxpKrjlgjZhDd2iEE40PzEsn/64tDHUdPg9sOuERjh8DY1BYSX9T87lvodKxU9Rtm1gKCx
477h7N3RBZvfbi1Wuk+Uqv5GeP2kQa065/4myY+VsAiM47AAC+JQ5ZvCCiXv2wWW+VASxPf7uuL4
b9N7JQ8ZE5WlCrr8aa7MmDtb2Ww1lzg9c43JCqRdUAMpsCpwDIIiXavQADZAFjRdGNh2TpeL5b4W
mBsTleLNaulYfGuJl2a0oKn0/PCxxLi5tGD8s4NJm19AG1fs1bInHZrx+qySHyna/egyjCsiZIeW
45RT3RA8VGcTQmd9h77rg+d4GCycQQA1FuuksbXh9gcnr/1waIc8sdEMckFbAyEVpDLtI6/5XlwS
jsMi8QmUDiyS0HlmU8RSK3TCnTOdzXkZnyXznkYLb6uwahZj33ppqm5xuV6ntJ3Z3+H/rRu/rhNM
xR0ONAwIG/7K93rovJSxy2lGI86kXqAI3VEqYF/UuSyeY2JoPEKddmjb1Zed2DhzvXKRWFzWdl2L
dJFomuJOTtx59QgejMgrKixzBoKsS5FCf9vpQtkcFXNmi9FR3VSWouEvpHHFGT5cNnaEgtxzPdBf
I1JiwKVibGYK1OLyqeYD51G8Rr1Ng1UhtMvpwgswO9p5aO+KGeBxBGN1M3bGl6bVulcz/+rJ8lQq
fxDtuANWzW+9Er2mGCubVeEK3ZAnc9yUcBE74SZmSCsSzfQp9UFBxVRFuqMTbPt/uxp+quXg0MGm
t5mgdTOwZpeO1KuvtQCXjX2dY6FnKyARdl38tbQ6e73Rhx4MSmNnRkeizvNbZGUPilleHYIuCNyo
kxaHLV9QiJhGdIpY6m6YgvhTp/pz1YVbTFgzskvoo3TQuVRJaIMNrgN74NrPITcH0TOn6nSPC5wJ
zkF7rdtHMx0+ZMoKdrJJy2vprz7yG1GqZhNhKaVkIXEmf66tEUAl5+FMWY7VlVA34/d+4vHB0IO1
pNM6VG39YNdU7zYt+mhiOWeXI7+y1KBa7AT53NqzbgI4jS0ngwCpVa9AO8ZdXJfXiiwwPVLhfKH9
mNTC6PO4tRsjUj7oTQ1KYrYbCT5oJxTCoEPIpT+dS0msX+7dDqrojLXWFNnM35LSsfDXKW1rE78y
17VC332VRn7ikfhRANLQqUCWa+1ss9s0CFV+6ZD3x1ZaardRNQakeTBP5B5KpK2ku0/X51LQtKGC
2EOYeUmZdXAsE50t+EK6ROgSCv82sV7reC4hJSbZfRTO+A0NbUc/031KweqWpZbPfLYErgQ/Sp1c
5XMmMl+AZek1pI5UiQNYz+aKnFI4h5tiYzPycMN3yJouNwuCjUNHcWDSMH+oLf2a9eZxGlhaM8Ld
VWD9N5QhXxa6nhm9yxd0L1x2zohjjKGDVg3UdGfNeCsIHU6RfXSd+C3KwkL+sMHTGC+VHJ7dUrlm
DLKMQsV1UUjUoiW3tY6TA764UgJJEfa4p04cABHY5cooX9iIzF5e8GHQREZtd58cpOMCTUwBX1LK
UASJm51YRvDAUAPGL57oZzXqP0NSdmaJo6fnfYmEPv90as2u255sQgHZftLt7woQwE5kDdiiHG9a
QEt7NtenVk5LkKfhSaCXDSZ86yT0KBA+mpguS5vXoZbbwbL2ccfd8NVZXOaWNdNgDHIgyiqJxw7R
zjHcbcg5TBg+BP6lWACMcTzqnJ23NiNkTcbvai/6RDPifMc9ShYFfRC8id0xO2hru3OFFGTWgPKZ
WnbDmo4Wo/FbN6DOIs08pYajo+mvAZYR8KTIMIkBNVmWVXJKKDAr9bVgrhmuZfPZdd23CdaHnZux
i9QKNqkxbtgj5ti8rmGdnFPd5dMkH3k7DU9QR9lE4BTM3Kd40D+VHHelWbBktYzx0TXjE3IphjfZ
kUF2tYdKK0Bq8xFjEf4JJIDnQBiFx1ov8l1alMKWhQVlAjhw2e6PSF+83XlP1xEdHmsaDh8eoSDC
dvguUd2kNt1uswUFVMM8tDHYwntpD31OS/sdxl25qLBP4qTfDBNcL+zjmBmmLFCU4alY4mZvOvo5
nZInM97HyDNeibEZjr3zTjlMtZ9zFR9Ph5EnY9T3cEIBKcqlV+Tasp8cuYP6lET2S23WVQDuHeCA
Ex2n3mx8kjy4FpffctJYr87mq40phs7p/87dmSxHzqRX9l20RzUc7hh8oV5EIObgzOCQGxhzwjzP
ePo+YMnUJS30ADIrY2X+mWSSEQDc/X73nlu8i04cF9GfksG+KIcjgJk2lyDHC92NXcd2hBT24lkX
K+lPWD0CPNtuQGvzWCHk5c7817Dx+yckevFaemXubOk8jHbIyfum7g2GoCiH5NTJmTmnaCZhMgb5
5IOywHpHuhpBmqW9slSC2WQ/t9mD3Vrd3qiBUHRQBxiFPtQY+hqAZJ2w34n4aoe9sc3rv/WS6asL
DYJlOSY5sFV4ORz5YCoU5Sx7DSz1Q+clyNLIfjdw/Tpj+DNMqZcIrOgrVIptKFbSbgLykI2szzR8
EHPnasRYIzFMA6W8OeQYsCWWyJ5+Y7ecTqB58J7vGdEBEB/3rOTZR+yxu6LgnvrA4LczmMiSUGhY
tyvpbXiMz6S3eKfzFWW/yEczNtmoeaQPaWI/FINFhDrPCJgakrKWtVIw/vLk+A6mNd50djHtINWz
ITHmM5aU2mt+zUbxZBokJGQn/6peEmVvv1jIod3P9adq9bOtFWEaZN92hTaMWB94VBm8SQMKVt7h
evhjQa7Hkj3daGzk78XMXmvExBzqpWzRwkLHdjZ5GxFFrnDPEpHXxg9XVOVj6LrtxuERkDW3JmLz
b4F/2Uqk0sWfU3HJCc2+qPKZUYHGE4YNaFp4lA1wbxCTmYe6YC4XogKLRaNS7JYfzkKSRtqoimmY
QoRTX/UIisNMbgGEfNgZ3i8a537ks/iDYwE9yi5+QjiQy+tAINdc3rVBjmgsiKdRshmyiVhQSwMm
grNZe34TfqKKdJglsXQ2RghCjTUsoX5uXmCKtXYfr3H6N1i5iLhBfgizZWFDra2nLv/rJfp+djET
WRPiJuiQFB1dHxdm0aqFNDVzqGCB7jl+2pLuyHbiIW09NE5mnOFP8O0NtwBIxjNC7JRgBCtNAvRq
ih56RhrI7Yhiqt2DUyL6oB1gRbW1l0Z24I48x7ZEoHJ3lQ3GJOwALsX4xcKcmrJB6YuamD0V5MRP
eRN+BI51P9Wy910L+SS21pSY62MLJVWofuWzxbESBxQqHfPyHrifIcu7Iuufh5EUiK5xezqW+XPy
2CzBoTgNtAPM5Yy1fdqyt+RODXeFV4CfWeZXS0EjsNLwSJU6T8jKe22hxfi5x1kEy/ddmMsDey3W
AklSgC2K1bntZSHE7roT97flHNSU/+zLOjxksnugtATC/BNi97LF+11vOzaHsWrUhdQSOQ5dv4nM
uNcYXXCA8wBfM3RDnt9nQenSuCh2JPBHDpru6huvv5KMOQkpl6ZYCg60VHU0Fo2vJmh23CxqOzFC
11mleNfolfVqDx+xvDQx0IxkIJAaQTGmJCjZzFQB1Va5bwEt+32vPPYOkDPKCTtgOcoH2WXyPujp
SmmAK9PLHF/hfvyaXRXvCpWBUc7rB3ZCjAWDY2IOf3naerm90rpQS51cxceyreHQ1yPSYHCIQ1Ba
02VIjV+DvUSo+YgnEA/oXImr09gUP1Vj0q9p2Id6AY1byYvAUeInVfBOtQ9pG7hYpbqGCwPyvJjv
KsukYMg2Wp8ZiOVrvbyQrASEJHbUZXenTFi3rgc4HjRH0TsUn3XywUtmzVk4e4kMB0HHcI9Ljdcp
bX9Fy3gHIIfDdM1utuvCEz4X+rZ5y5KuvU+r9j1l9iAYJ7FRzHYeMh4xrekpVbKC/CYXoIe/GWOR
hFmM8dB0pATTFmU/9+D7JdBcbDiYcWkR1QcD4Zo8krDBIzrLZE8fU+8vHkclLdiJzlYW4FSFdDnN
/W8eEKVfQ+nyO05+MACvc1E8E5sFNpfgR21VPzxMWXkoTbv15cRtbLgTtZ34izrHno9yUr+czhBn
c6RcpJf4P4HlgpSpSY6JvcbtkbFDytmJTIj7RBfVW4CJL4NPgoDJNT7+Ir88TuJiFJgqXIO1TefU
EpNVqHaOl9yPzvhat8N2gMWEj4UoUhWaOMIy+da66XloR/gnGSUpy4bK6GeMfq2PQv0MTh23qfhd
FoAwl8HzKztBIU9Hxn/yyWrZ5cYZl4PTu/vhrXaGB/ctNXoOD4tK4mtcO5SQp2bNyXMKL/ghuafb
0dwCupWX1pUWdAVjODeYiYvQcc8hOT6OMNLSD7iU9EMYFv6gVyz7FJQYyamDQWxo9QLblNDFY0ow
lmfv/KpVHD4GUXYd0WvgLYy3pYYTVibqRxI1CzggWuEWXg9yXAC6XMowPqc1VVPZ81edp4GfR2YE
wSAUz8Lrfs3+aLiCOV9ZsXUvqOpV0bC3u3jaBmM8btBFmp9F/1PP9UM0qOGpnNr50QT3GMDh+pAg
5Hc4fSpwVMAvHGXW1wnXc5C7n/bg4FR3qEUcsQjeEjc/Z9ZB4DL4aXgIMm5V5Hc2oaF7xhTkMPCu
Hk2jcQ4E0NLCbf9advA5dm75HlCB4VsyUCdnqF50ZgZHKtRr8oWxJhLBqFWlVfRaRy79RTVRCcB2
4ZVJSgJ1ZLHeupTYeKjekU7Vw1hWwG7BeUKOglPqasoa+x4+BtVZFG439iaOK2hb1thiVzaKd9l0
zBhSjchNCskaw/pmGclMcG/kqVp29c2cOpPO8PHgVQl2JXvUzyJJq2eZHzBwaX4aymR5OBo7F0zE
jqLUcO/ZdvkCobfBDkT8rW+yX0UYNUeVG4Ci0MqZpl0R6h5GLx38OYrP/ewNFD9wZk6DOxdE8CkU
NSatQRzMRUrSZRC/Gb1x7vVoyuT/mVifRrb5Ty0W2IilFaRAcWxfCGwJg/RY0UXOnmrLp1J6mNhb
8eWx+0ESMuODnTOhidaiE483dTPUjJBy5506KG5MI/2Lpq8Jt62DU87du66pDgutko6HdaD2vBcx
cn4QtXvqTRBzDD47COIi3XKhx1EcP7boxLllmBivefikHQXvhhLeuXK9dTfbv/SajWwFk9Bk23NK
i2DZGXb+FTqcuzpVZs9Fld7TMdB0jnrVhXb2vfRe05BjUxQm7kOL6a4xQbnZE2VCOipvXLXlIR1s
9G0u8k2YtYRC+27w0968I5Q+7qI0urM4OV2xrkLjDJZz0snqbaa0KoQLOUeNOlkV53SvtYvHSba/
6za8tBXrx/gdF6sNpKPCPblqIdozg2EfbYrLxuFg81DNvF2MueAutfhhwsa7NV77PCZxTWRvuMZJ
NG6TaroR7gKvKFyHx7z6sMlCOJzoDrlabpDa5oPAVAY5GE+tjvWhS7MC77umvDjjNAWqO/nknF02
+X2beMav2fsBUA7oRV8lp3Sub7IvcjKMOIAHF/9ZJy7jFACVidkSgKrTJIP26CkN3CE46F7WDn7j
zi8LknZT0ZMTNeF4EMp5rZqJniIrIBso2nseB4ytMqegaEqnV/gQ6Hpg3HYZFSfA2Sj9wobGieMT
h2x/UrVF0COJH62xvq6m8h0zjxi2vHN13YzpC1WaOho5Cvad8Ft3OTOpELwSAFNyfsYdlHCPI0KF
juKg29idlGdiCGeKzQIsg2V0XMtHthLqGQIOjJOZnQ7HJ6AnDfDbeYJ87ph6tzhlu1uH9CKiKs3i
ddvRa4oCADPaASZJbUN4V1gx+Qim/0Y7Paw4xsDpzeckj4sT7viHmHadI+52RnzZOmQkcFCxw2LE
+2zD6zo7U/+JzVb6WW4+8ki2dgx9CQ3QEgdxfmO3vXesBVwxINbyjgJiXogKgP9AlVPbkkvu1w90
XIDkqD3gIEK1z8wQeQtDHlh0Y1LlO4TEGlRExY5ur/X6O5AfxT8/CKa/JHUN7j7DGm9muIDHpRto
04mxOZeBu2xbg2OPpo1HFDHwbiyPou7qU7M6ckLzjxR5jIrBaDENyPbG1XmZmuocxg0wUQMOLyKk
fY6XxT5jhiXZJLma+9puzjbDIwb+0L+s1In29C8DNmnWf/f7Hx/Dsjmb3nDwmG9zmwz5QcjgAg3D
PTMn/9J1We0r+2eHUfWggVWADjy2VgOnek6wPxgJ14JBUTcQIazBo0tGL3cvBOn4gVljznrpqqNp
Aix3KxIg/ZDd18IqTwEz17CvgFK5S3OozPqu76r+kBlj/GTJMeca2RlUQO+xrY67pjffMKZWZ9FV
emfXsGE5BtXIioQodyKnazIjxrFtXGs89l5u3nL7rmbzgrpXUOTO2Jen3PzKt7pXtVCn2E6qa0wR
LeDfydo7QvztAh6FqNXqCVz9e5VbL2WIOVgiaL4RVtsM8c0WRn5sHf3VUCFH/U58TU0qm43mHJXJ
cmfShbsOtJ7dFVfchQKtHJuwMiBCQN7HiO7UHFvdN9dTrGDzeItXvmNQoha5usdZgqesWTJv7zjM
b5qU+HxdzAcyaJ8lCB6Ey5pyp6LtmOHh6s8Sq9pZNkFI4CJhjIYziiE+9MpO/c6yvVOceM8xL9kF
hY8R3k+7xGAq6/i+C4pD4FmT7xSkxoe6Ge4ItfzVBPW4x6+0hxxbnTLE5BTA93c/50m3S1XCLp9y
lmwpgrN2OYXZJuhYux5fe+AgvsIGfqJf91E1Fks6unoG5tfulLnRacCqa2LhWmYg8TUa2YKoc7Dn
XBKnVmT4FYmHQYZXiJrMtyTPjQVhXTRtQ/PLEu5Jzwq/I3m+T8JW7QiPQVzo6S2mIOPk5MT1RIBh
R0BtQxYoPDICzrR1YhEQO+OM1rPhpq8QYrbQZMI1D79nFZRc+qX9pzIcm4h1ghQUtdEjoE3bL6yM
hoVQIzP39uxrwu2buiOBGffkaJVDz2n1Z5a5fRiajhWNLUjByOMJBM81zDJ6Wbm2QLsaRw35/Eh1
8VMygZBLR3sfWol4yLxrDbBhFiI8mz2CddKWCTmO9BbjITt3CH2rrQr4GDcWJj9sh5YRmOhunrEt
A4X61A5nIVmd0sZ5jtEZt3MenTxe8b3VOQA3a1LnObrEzIpaDb0kit5w/0AdtiMXmkJlXBdOZicx
eHgMKhf+ycRF5a7jRnMKVjoSM7JU7t0JS1lNFxbtpbfB9pYdLYPHkbzbyYH8tPE8J8CrzRmj1fc1
phpU2YBTPBhvfr5tk3oVfKHxdcXP3bXxLaieBuHkO+GZ98FjEezq0r63Jqf19Sp4eXCS5ixarY4J
+mXIJtArrehAijJni+S+taAHIMDQzJzMFMt3oVdt5o4uB5UlPyZqNjZdLkyGtwyrq+ihi0LOrsKO
/YEKKQw/C4nPgaiqoZyTK5qOsQfwWTplfCOW3nZymX2v5kdZ1KSrZihnwroo08kJCd7jVmjO9KIc
4yBYjoxr1cUpn9zM/Kly1V3jKTxo08NrR0huzxB6hy3YPiRyfs4MTnZ5Ymb7RLTFXVHJneFk7yUv
vW8Gv1VLekhLBBEm8OVd2fU84MqOxDgNRyOWw4Mdx/NOzP2eEJJ1X32XpWgKt7T1N3OgLsVFYBzT
2jtYFVjXyjRPBDvUtsCBztes+mPOWFK7LWSdpGQObxyDaKlOskFPNBnjbTXvPBvGNRoaxX5rUtBp
LT0COOmOVmh6v6wwx9rZ3QvF10wwhhxC6bqQmGsEILe4tQPufHp31/O+o3f9mPllH7ZbNzEh4dNK
WeYcDUXOqUR61LbZ5dNQj3jVnIQBOAM6L1h9xbwMJ7C4W0uDAJum6O1Z22aOYcbmkiKbT0dGtqb4
RLsNol/p0Oa0zva808g8LTYwNQNlE9NazDH9HKybpw0g8R7B/t4woNLFFadPK/oVWTr5GSpspSx2
7bWp1evICIHHhFld3Kh5jRsesN6oWRxa4CBlrU4MNhktgiLgJgSZb0Ris4S5c8e2nVHSRAm23b+R
Eb7S0nGg0ZfFWCU/XKMCwzzinwrRaOv4bwXSaccmdgsXjck+W5NzUBW3XAd/ywXgVBKyEMbM8lB5
OCN45nIyGZMfhli9x5LZkiXsY1LGDMhS76PtlHiZCBSi782HZC2QaQM1ATrhWAf65En39kPJiOFg
6sJ7AOJQ8ahIPuyuS/Ym3RubgeVfaRByuuow27bPvYrWFHNGNHwGC6lAnpgRb6wNlcbKsdlRnIpz
vH+KZStOQ2t8wfBqfdchAROq6lBMJQTxlqNdyN1iY44kXZc8LUH5Vg9LdUdT132RM66insOGpUx+
MgZsVZGAjFg0zNaGUTDw2Yt7H7bLh+ta5TlO5UvW5vQVE4EHKfAEGqc8dnP8ezKuZrRM94bDk6Vb
vwkewcuFPjamMAK4e5ZjKVs/LDhhpuP3Lx0Z7YLaKbAFB1iaZWYQo8L/Qjd7eXb4Vs9FDBSeq4OS
YQ6hzVYYH+TE4BoSccnCX4FXB1vVGDW7PSfAYelCA88qThPvQ4OT1PkZT81n0Mr5bJvUCn5/wHUC
ZTQApdAnXgOIi/eg8UbwPWmV7VyLJGUkNBuL9UNZ5+AERo0a61BOaKVks3aUyQV7T0bQ5spXTY/e
oa4pDMwo+AwIc5+/P3x/OirAOvoaJ+Yc/IFRt83Z+8+/8v3bslwQbONwL5ewZIKin3GdMcdCazL0
uwjwZpZhhhmlxVhUTfmP3sBo5WJRoAHwarfDl5sEzB+D/KbzGY55BzAwWHunk5rRssWWIv4l0T8z
QoTMNrbWBJOyVm9ez5HC6y6yAJAIShe4a76hLP6DTmQQaXHfnbzhUSq57LNsbNiMVDX2jgx9pmiy
qwQWRDoan5307mTPYI8uRZatefnJ7EQcZw9PBXIF7PuR9dJraYIKZMMAq61fDQ3F1s4gDiehuh8M
gEkE/IDc9+XsQ+/BZyMnzE08z8FFmHsNSvxQAC6SIzt+KhvcbkDvcQE7O6PBzieA4jNnjy2ELSf/
W8mJWXFb7sE6JodwFKwFQ3KK8r75MzCB0IQuFs4Mh0IMT5EJo4Ar6ky9Xu+XTnHA2QNdz4Id5mQy
va9c8Ve7eXgMvOZayVZS6KiNc1M9DvBEUUzs5MDTjR3cwqNCWJbgZDCrPXM2Z+uF9r1NGl2MbKin
XvtJDr9ZJvgAW6hzqBjZLthCoY68T1jR5S0RFOGwE4p9YadXF7PdjYoY7FN1aiMz0H7TiSp47ia8
Ak6zKXR3odNAUzlWfRQxGz56raaTF8NViSt1Z1dP9pTk9A51tyJGvEzJkmSDHuklMCXKp3sLMutj
HshpijUwn/RPStObF+R4nDj5f4lctM9036htXwFkqcJDk47PkeyCHbQ+dn0E8zLD+KS5Yl6LWqjZ
wJx/yvP87yqYMLxbF8G59wvuBk6caQ8sq+j8fgSNIlz2Xi4PnpRE7rUoDVwRhLrN1UeTuCD0Yt1B
yB4q0sd2d18bpm/rY+XYOJ+p+mDC1mw70eb7sMFFP6fjvWGxntqVRHIxzCMp+g224Y+wErz+xBoZ
2c1vXW/Ic9xTTpWo9ATCFfR+1aF8woB7qBNWGVcpXC9lvRsSBOSuJS5GkpAfIad3tmyXfThxuEsj
4KwMw7YxWV/+9ZC0RMwKO5YhOxaXgEuwjkBcv6kGpG3KD/Z4EnmvqrWKojcO2ewth6qZH2HrEcME
irf9/oELB0G4ULW5gYOOFJU+q4bTezLgRzXdznmcwvxzwUvRpvM7WYUybWYUzk3SoUlhRU3Og1Pg
9sUOsrEG4w7JOzpoOf1mrrk2C/82zXb22YnXvhd3x7KyzpmY7D16Pl/HeujHaTmTtYL+gFu+XtIH
SdcE6BnsypHxaFXeJ6bChYRA/lXSQ0HQnfJhpIW0LKxjOWRY1pz+PceXwCE1/AmiAAbfLMiEKCbN
lQNokB0dVLahuHOjRW+N8Qegp2pn9qx7uN4dQ9Mcx0oRoXL4eIcz/sp6gvWwUMn8WnmxOonFeMmx
PxhDgg9moi3G0O6jBKSwSbOWyPlMJD/uTZ+95ufCSIbs/sTISdguEnX+IUc0Oi0e8qmEVunVV9J9
VEgYtC9zvyRn5m/UV3Fh9ct8nOk7wg2bVXvkaZJFU/cU18adRoLifNl5ZOTpJfHU6BdlA0CN41qs
cYh1sWHuC2vYj0wCB/0VqIIboseEEo8cnpsMx9giv7RLdCkN8B8N+o/quaMHc7oIdi5oUaO699ib
EdbI/k7k0QmsashOBv4PO+fgGdtoImXSP6xHoahIAF61qiQFvo+9RO55lLHOBc60B9le3GvL//4s
K+Inyppq43pWvM0ERyl6q9ETuapbMbLjS5YHWRQ/jIU0U2mxH2fHopjwIRR3oM8QGnpK4wWMkXTR
+77jBsBtLZBiJwSmAB+u80EIqj4DVReUh5ahT+IZ2CmtfU5NjJOUhaTTJ3+v1xRtZuQ/hOroVsHl
uzXMc2kY6nqYJAsWfn1RcIw1O7hRKWdTEr94xsM1opAGU3hde6aGhpeGV347WV21L3r5YgzhczHG
fxyGZXu8i8OEBIRX9NhjG9iVPaKG2zP1Bae0oS0BEH/CEpQv1ilg8raZhQJa0vW4fuVTieHdT8UM
UF4VF6xQwEZ6DgWj5DE4f0RGSrCAKe/OLvE6B9SUpyF/nAAi2imrZOWrNDyec2MY8jSOtI93c/hc
hS9z12/F2tcQLH32jMZVJWN6IZAt6uZa9sGpEda7lAWncFy4SEl/ysyIoD6QrdKEpsF/006SMcQd
xlQf4F8g0TQ9wd0ggDET//Iak1uv4yjThxE+JiN5omjVZNYcpRtZY9700MqjSL7EswSUbj3yb0kn
na5VT32MOc4fcbtQ2WDT16eF94RzqTn1ocGQtgufrZo4godKtHXLNPLr1YlJLFqconjG+pj0F3sZ
KkSR5LeiS49zKc3S6+MiijpYM618Minf3kwZ492gEuzx4mLnzcUv2TiPPfroRafJrp/70i96+wUg
P/PSJj8g5k93rdXeWbl6V5iTjyXdOEZlzeQfxMMa9nIc+igmMoRmwNjam1N4lT1caZOlBhQyVVeW
d6U8Fm9VQmIiT81ql8d+rRhN09Kc+nzZxxALzh6QzcB1hTe1NuxXqdzYtwIQRgvWKdMB2R6JGNTN
Iq+1ZI3jewzPZMAVx2oqhrkmO0kGfoyQGc+tUfM6VjHIyEI+KtNkv2N9hdnkYOrFozZpfVcGQFPs
IAYB4Gifa7ZEgm4eoGC9eDS6H5dh2XMLuX6bcm3NRnRriHKcEXHRBHIWx/A08ZL2XMQVPhQemPKC
53yC7c0jM01QbFwO4lxAjFZcp+UQYs7ipJX7F4MiIE78Zrjf+BqlpFFg+Cs8UV67PrbBN8cvuEo+
gZf2R1Hu5iGffZ7MSHyOC+1xQ86MBAAGhmYnQ/ZkGRnvTZARARPrwjPXw70bhDwgY5jlYZKGV+Jb
ZELZbTH5RlesWJeTyuBZBHHXmwHDSa/dLpi/XLtiD2COmqO9wy2kcXMtFfLdhKGVs20NsKyFaWyW
IuJO4M6yA0yXalUoFhbYTWB6P0QzDnRuP0HEjqmV4cGnJtGxe5chfBBaVw0aogORPVrJaPljXKqd
vLdtN7/q5sq5IjkVWJyKDhJUpafbTNySKgIZn5MmfXNmJret48qd9prqtTPvqvRYiai8M7FWIG7L
dF+36f0wjQsKL3obu1ta0bEwAJ1UFKKXYYCDgNJVAxBdNdGHXBseRz+1AX6/3JXFYhEXpcxlMoaD
MTo/TA+qTZfXnw2WlEtBXiXA38Yu4mSPgoqx+ofbTt1uce0/VMQ6mzLPerhAWh0ZIBFOKKhpHEwU
eWLUuD3T3K/rsvadhDJxjHTgWd3hoQwNRCOreXWwRAw907gGuCj9jOU0rM0gNL00aXKqTaveCedM
5zMbq6rT52Fm/5rK+YNYX/M0GPbDkrrBtgevhocxuXTrbgNTEjO9kLuyX/CXsKpu0c4J6Ic2UE7k
GIb3bKojJfF/y+ZQSuw/VKfw+G0OsSZLLexioBgemN8022oP7KrjNaZIesmhl1tDe4gYMuMofQEE
WR1amZ9yxtMnU0IaHIvyiHADYiiBmlEAn1rCDnIuGUenK1ZLBa9TFxVETaDexfQvcYy9qjZVO7cQ
FMdGH6TSE2qxNX7JziVYwQaHJT7PLmIcssv3ryQs156VZysnrqsaHo8Rz/cOz36/gAzFOTAf7rAs
byv+c2zH0bOK9GPSnWsRj4egvRJ6YnV0ugt2K+dGMpJCQho3aVnXx3HRyTEroEeHxZ80I5Sw0Ge+
0aH7HgbgujnyHgGDpntbFK/j35bR9QFw0G1mDfUbi9GuAy2ijOuMSXyrrlX86Az2TztHGiwZLCOC
RE+tLR5RrYPLYgTRk9018KYN+VmF8rDU1JQ5kYuuUI0Xs8hMtsqYC6N8EOfMRcztPOMUyTC40t/1
VsvqaRyJMC6AA0d0ER8z3E/4OPu2YrTghExg3K7N7mYc1PgN0J2I+yBWRXFH/izyi8AEByeuPd3D
j6R339jBSjwP3keMpoLdEHdvEhqPySQbSvDkgxOo5QEPPkJZEIbEvXvqDTVk+mXmqNMFH0263ggt
mH+GobfUmgk4RMvWdFv2jCq+N7rmjWWMy++0uOarHc483hx1P46rBooX8kBdIz+wiB3MJTxz67gE
Sw2HH1D8u5ll4g5FF480MSJXRGxrUujYA0NXCgNWMkVKzc6Sm8/MaC8j4snZC4O7VYI2WBU+i064
PnhX9vQ1B/qos4yXybJiFHEe4fj493yKPw/u64AvamflzqEYRX4mP5Cfu9S+Z5KH7XyKjrhQ3k2b
JAfhg6vLjdTZfEKW25+tnMgae/ZbXrgcCrrZOg/g9qGJaIDQi5xO9GBsUseyzrmTvziVvG+dp3Bu
/paj90LWpOOuH4rIOi6ToTc6CT2Swiwd26UBjkOxDo/nr+8RYGwDwxziAOr1OBJ3mJaFwWaGQPr9
J98fAovYVNJN7+mqCU1tV3LuBl+F/s4vkzTLfRURvLAodcT9nBE8mFoeson7ZUOrG7GWnvuEDTfW
z3D7/UnfX+n7Q7x+zcIgAj97TPfj7rMpIjJGeXCerPlpQurCyZ4gZhpNc6wW66gT9VyPk0bT4D0E
oe4SOXCkJvJdv0jHHInaFxCqv19xTzcXfAX5ATNJdZzbr9mWaPOZTdJX3Qq8yOaOcCjX6OAci1Vo
+v4wuj1f+vuXKcSxISsva9MCw/chXC7fH5ZgfSLjEygzYPez03xEDsamVnT9ZW5I0PAk4hmDg+li
yorEW9Kdyig+cNsB8RywC9aYqpTbsK1A/x9NrHOiV1sJi5loW91uFYw2FG2qFtzqXFfurR/moyoA
sdbLAHkQZkFZu9Y+NKNDqhfqInVwrVJS7kZSkOksqZgzSA1yFX3gEHicOPFuDd0+B7ND5KVV+9aM
923G/mMYvSOkJcJn6wPT8UwLSY6aA5dgIaLTH6FYcUw1nLFU0llILtIj/cMMzO/i4jjHmPWorZws
hNO5t1hEBMFANqOcuSK2gBuiIkRLG4q2rZpBVFoRTRioKZLL6F40jd31c0ytMT93eNcOximZ6NCq
uAu31LwPh6kPbxDkoReRf+M8d1tcDw9d+prH2WdaIe3B8dGaltdxiIiHjMmF7+2Vhw8JtOyj7Ei1
zhFbymw9NeqMvyc4zGq8ri7+3kgEJuPrxYOAxYlAgqkDLPyCEXB5cGv5oQRJlC4erjZL7b42bfMI
0/8tMga5yaKu2NVIzFVEvow50ZOdubht1cfkNV+NC6RsdNkyLZn5uCzBbWL2mOayOnIia9jnDITf
E4xfWB0+GIEPTNvCQzIyOYndBZsApj0FhyhYmEkowFG6zN+SIUTe8qqbjlY+TfFb2bSLhqz4DTkC
YUf1pgNf0K5kxKZFxQjxTuwtrzzZU/Fqj065K73QOQsvfg2bsN0z4cciU2W0IJJmSpmflVUZnnKs
GYKMBOYX9O1+YrLPUMlYWmpdGSWvtp5DE4bnwFmQpQeHFwOWIMfPJSHl6bS3Trfh0bBqstWa1II0
3vKFlXLO+LtDKH8bkaGPaoB+5QTd1eyb5jQFgD2thu0JFUcLPQlO5jwVoReczLx+dFwyhUTts6Pd
YNbAdb2tgK02Mfi/kGYga+TVHZlKf0Nu/s9/YbK0/5Xa899++39fy5z//Y+cn/91NCChxfcL9c/X
yf/qvv4D/HP/lf/5938DZvOn+FcW0Pff/ycLyFL/EMp2XQ83uWnang1r558oIMGfWJb2tGMrWwlT
OP9JArLVP4ioapv+QCamcHoA+LQlhZj//m9K/8M0LbJJaDCeLW0+6/v9Cv+U/8HU+ecb9v9//6+M
HVesvKF/Yey4pvKU5QlylrbyHCW9/8YCcoUBScPDHIst6sGYsGM1FTAX89IIku5s5ZVB6bacfYaH
rCgt3VNgxtNox1n/IAjd983vLul9yaAuJfKHQQyMI6WZznR0erUfss/EuQunJ1o4Y5LaCeKL5JCI
b57ypCNUTEzq+O6/lHGPoX0vYOfMA8Q5ahv7jJQlPJu6+6qINCW9RtuwvvIP+p02M6GatIX3qn7V
DgPgPNgNEjbL/BYBMQvT9poOJ4ZOhYx9A8/8AC0myX9MncQ+T7C1eq7q94Kmgx95+ArCauNNGM9e
4uIAaEfOKWYMTLrC3VbeU9HeE8t3wAhaLf4jaCkWcR0L62tzZ6Bql0dXgz6gTg6SZWD8KLI7TSyC
xlY/IttRMCIt3Y+KL2r1D4PzrBVShx9XXxwMNyrZB/0RtpFf2u2ZpyHLNqTW/8fRWWw5jmxR9Iu0
lhimBoHZ6cSaaCWKKcT6+t7q0ZtU1yvbUsSFc/bBZgEuEACakLzGPmjkfTd50MofmXVMmWwo4qlm
WDmm+Lc0xPv6YVD+rNbvSpLd6+l3EA4qe+2pz4wDbg769T1Di03ZnvrJ2CzmKpJEoIznDkZfCp0m
CmXs1VtD4UczQAx0ZrfR+Yxpk3mF9samCWfeh7rucLUAIQeZyjssVR1gAJVsCHAwGQvJ4ttheIQi
AWvkLqFQW6rFL6Tx2kgB2bC0Bxb+ORyLDCgxpwRLiKghTogdZU8PfLFMiJhAfLXI6j4UOTbBe8H6
sranHUhczBb8W+Ugoc4hc4eTttlVkAAHf9YeMN82Zm4HYN2BN+RnfcaS1i8HDWWSHJ5t88HcFPMa
HH9jODs97VTGep6dQRg+OT3AE6RpLUvdGBqrvuvo/9JAWak29rPj7CbtRdON2xD390W7Omi9UR7R
APJV9ddJnOx0uEGg2MTc/mPCHrq51hrzfz07FdgtSB7hslqCWlRELriW5WJrtfRX4kJYsLB049SX
Ok9DK5huCjs5DIjMBIJAmNw7FIrUXKumtdvjR3Bn1fbadNnX+QsE/QOYrG0KkFuGXt9PyKjZkaFp
p/EBv4jOOanyTZzCM9ScrWiiQEp8Ucc3TTDri5d9b05kG7GumRlnRp+W5pm05MhjhnMn48h5TRuN
MCKIXz0FuyG2S/W6mCytT2XNru6DzuASTxMurJqHl/cVZfjkFMc8Ubxc/RTLn6a+NDl/43wbxbgP
W6YOjUIxumJRgQbqW0Zjm2SdAMYakW6iIdFjD4ABFQbazsbvxvF57H7wnG8ieBqYgW272el4Za04
8ypLvElAQIqBkYZ8iEm/kSYUgZ+ssU9y89y3np2OeDd5GgVYrXb8l2aHrkbq/2VxSzKTZhHBo+d8
5Rpwq/xpQFI369R8PFI13zfLsBAKp8D01kw6CP3ZzWTrkEUIeRdCFIRbszxD10/T25KVocMnka6z
crbTzOYnEIecgMmk+Bs4iSyZZwnBHZ6pssAKUxtBVn8hUYeGkrvMc3eTDgdFcQ7R8MLC8qDGkCnV
e4p6jJywgiKGLEqyvpe9buQHneMiEo03LITh4OqTQ3jyjESTlJAL6SjUyNxkCdKKKWkZ8i1fadHv
euudrr06iXa0N1MXfw7aHuVFs0+HEk8xa+99Z0EVKBWT16XLQKwvDAwsk2SGFh/LSkcgc5D6VXOy
iBS09rAo1pk6ubjohvk8UmV7+BJYrVbgekUGDgrPvM6WBT/kj74giFdnEzmhIYlzdQBPSuqarb7L
TfKNmiRm22S7kTOhQDQScKuq49FAfzuxebSMKD9MknpszRCJXya80iI+HDuW4ZcGoKahCGbpMTNX
3OatAwsILk2ppi7rpxaHI3Y2nT383oQ9qkxp48p2/6uAYGEWhXIdK9IUZI6d7E0neRAldW+gDsuF
RhQOKSPv1YwMQCUxjcb/w2IagpELUSgwxr8Io4DP0Y4wsM+o8EqjuemLL8UDDG8Hl0QeTn0ApzOh
9u5BiQ7grDdTja9rwLFKMiXZq/pdzSWxjwXGiuqAxX5dMSPVEoWCrjf5axt4DzrEYtlA8plXctCY
6W+7h/U2Ub3itpl7Op6ZPUozJ9TAMLeMty78mNiPMufPNohxbnqIOqrSs9B3JvEz7y2BKXmJ0xsw
NdCYs1ME3TAGMfqh2G6abxV/9DjrXzE49btjcIMLVP9eL1YQpjX1B7hRv9NqzCSvLK7D+RLSVXVd
a+2tOPJ08peJlrr0jfXH4cZgURE2q2G8P1BInvKksZ4Q4F8wvRDLjQRRzbv+qoTW4GntOZfz2UOB
hGG0wANO/AeT0gX+0MRoZGKnk1vzv3QYv9S5QMGGZHALl2tbs4Wwu+K5HZnBrE+GwG3Ajqbuitc2
VF8WOVN2RmM/xeK9m4C2surkECNxcJI5kzsrZtXGSWKMOi+HHr9BGWAlWeFNw2DkDelgv0iIQBCY
8X44YkREph0o/jH2JMSRjbb6GkHxOTPgJsOC/T9ym++miPoDu+lNy5cD/JzRCoRcGXYREDZMehXa
uLhR3kYIkztwEdQMSkHuhmj8cd/MLQNEdDSkRw0riUnXPXvK1wC6S6hH8TWE8nNJlYvo2FLRyLNI
ngoGEKBKMXr+GE0vQ6RRObR4RidNIirHwfUWk3qvkcZtwkPdd5k2XlmDPOYoM3yzRGCbaFwvSYpG
mWcqcHLzocdhRoChbHtyw9ipxn4mA0IIU2biXYuQYbRjA+UxQ/O+IzpFr0efriaigeI+5o8x0RI0
k2EavZoWYpbuZGMl58ojuXoZRrYEaQc4ogC9isrTxQbQ7Pl01IBNdeDTpfjGf5xFfYAzIiA8LToI
CN3JkLTObZ3x5KTVcB6qJpDx3BbJ/JylaHZ7+6LqTKqFdsvJ4NS6FB6FuklVX28P7DV3I6VgzZ51
5DJSscVxRxm5n4oTQgIbJy4Wx60KyCGXSMUjO8Am77jd9khTGSBExRIo3Sed86gczf7aMhvTSohD
nJjGCF6QACs9h0n+L1a+zeqoKb+acyWWQFA05HyCuCXO9yGx+qSjuIoWGqF1LSICS06OLDHT+zPT
C5O6SzEw0aVeYlcS1uquN29MNtnh7eqa9Vt1IKHNHexHOKLMguMh433oFJ25zxohNx0GzfBRWJNU
Hfoz1uvCOeZd8q/sABgx1DPIu7Qzl3NmE0mEIDEDCceeyeObSD6A2TGm2skAicRyZH+0tfh9Wage
s+aJEtoaxVtF7do5iyuZ/+pmAs3Burw9tBsVr32dPZskPjc8/XJx0Fbw4fDRDgw/0+uEdbcNfVJJ
XOociBuIh2Jp1/GzE/69DMyY+vjW92Qk6RCQR2jQo0YEz0FZnqoy24xEfejEyejyEe7Es66waDcc
50aK7T5GkZIpwPSBHzcfTo1BnkRngOmsxciFcA6yAJsyzJcUOHCinNpC8hE94qHXKw/iwywbTA0R
v1JOEPMn0KgsjnIcykNArT3Zvl53t2QiFpx3qHSWnQjPcVejdr6Gao1EmWGcFajxV4zYSOeTofiS
6CsmyM0yDxWyIFu+y8Doe+CTIcZpYX7HGUqkaT/xWzFRpIM52yR+LtNPBhCuzWi4FkSD/W+P6Gde
aJKAjU/cYiZ8IVRWmQM/nZXAJyK0KbytyIWEshNOZF5sbb06W7YH6rj1hCIobcjfRvMFJqt/kVSA
cwqy5vSVsOdtRMWPjB8uFQ9csb4wSpAzabIhAC0oVRgDVsNwaUV2mXVCFK19ZqEfJ8qU4wlUlBVd
44Kvt9a9kGkfK87ltR9Q1a4dhg7vJAf9EpqEJth7qwqaOb4lcPhS1vglOnIlNvcd2ydKlwSNoRkT
OHOJjJtS3Wqd2066ydGTrd+GkY2SJQexc2hG5eQkH1iFt3ICqlrznIKFjZkSNALMhn1qm+GdHn/M
5LTKowpxt4nwbAf+X8N/WYwane+ztkY3aVqqXizmS+lqeke6K2Z4uX4aspmp82XQp4Om0BvGll+i
G0m1EmYE0arttKt1Ff7lua/6NxvImDYdNQk9aQqSG3JV987ttennhT3KDYsad/glhj2PmUZKWVvJ
2kFWz7yMKUArjHGgvZZtUaR+UrzPJejehRE4oTn3pJ/whcKJif6ZEQXBSIp2+NmnROSZJIJcNUG4
ripHrmK9NDDpAVrDJXeCRmVRmfDUMqht83cDKoiuczdYoKfmq6qAZ5mljcb0sqwhkdBeZNpBEL+C
XSsCOiBG6tzF601Gc7afDMOzaj1PVD5YT/ZQggGm+6Ro+JK0Ng2M4EYdbOJhDR9uixSibkSeIN0o
Zs3WSsgTrh/sO59XDnqyfE0NanA6+AkjM1MFLFnldLT4p2rKa8gpocckkHUAE9C8sObzM0YSU82O
fToWxJVGwwqZA4LyvbTjPu+oaxK0uzEd7Og0/iTQgTGCCBM2orWXppaLpx3cdh5fI1AZxFDfJjI5
8AKQ734ti4/RtgGP14HEO9BE6rUYU9AaHO1KZO3nyDo1ZXGcAo3DS0mvkfpo7MUHxgLr9sTQc2fE
Jt3EC4LfQBKk6hjGSQ2EKTwH24NlSUd0KlsHWVdOD1+A7Vma6sGxADGifUAUILxH2RUozGhRXuU4
CnRT3GsuZg29UNEQbJe9zkwUpur4v1E4Itj8ybCeDZiHtZpt5gQHyzxn76xCjnksrn3mWhrSNRPi
btbvMXtx9al34q4UzOXyDN9KIVUusfR/hc1Xr19FLJ0tzkYl0t1SggIvz/N5SDBvT+tY2vEa8s8s
5tWG8TIZCQ9rRzXJTIjkbRaX2s+E6Mvq+YnbV1S0sBcbklykn9mW9pNTEoVr35n4IvbCJVYQaGB/
pPI9cvArVD+T+Yz8F7o+Glu2vPKLGf7lCGkyHek99jWrYjmW4tXG9LOtehTliX5U5r9mMFy4Q8ho
+IqM6Ru0LpKOKqg7Qaoq0TemRSELtstmZ1PAtVRncY5zrhwFs3bGYNiY3mZwfTg7x6i95muUsiAq
xBre7Rl2juE5I4+es/Akk59QXlUYxfJgBaZDOIf+lBQgIMmUWh/35SLRMHXUHOAH9qF+yGEsvCr6
fM/Ukq3ZR+pI25hS2UA3qbW/k/MGHOWIQnI76H8dk6OyvlYaaXDkbLRTYE6H/zFQOiuybOaril2h
YWSgcZfPwIEzm3J1tT0WXzIOi1zEJ0k3PpTYuYTRCMUxusfrTTahhtee5AZ/S6tfFgP4IVfnRN1C
qJeV05hG1jqaCozyDOaZEjtR+/1ImREVuc/MrKlebPJU0xx0Gus/Q/hVzLeQiY2EzkZD8QUO5UCU
JqbH6VSRoJaw6nLai2TfoUKY2Fbq37zU3qvEV1LnkMG2qeL6RCIUgseEyJNji76oBKIQzrc1nkFq
OVy1a20UR7R+j2qkV7xpS/WopSOSuapod7wVvHJPmDPI4+L6EV9O3D8TTUjcF0kxtUap+NfHfgTC
rYrnr6FCgcvuBAwHnrsQCzcDflV9JM0L96hI30Lnq7e+4u5iOc+FOu4XwtCKUjkUfeAUhcd4jaUS
2vClid8SpjZiqbhrkNk2kx9plTuDNBiK1i01xGqs+sFfJkTnPmzTjUj+wl7J9x8TiBme9JvZXqtl
bTS7bRkxHi0ItMPCPj/yjHFHO5Y74gu9mc+ogFCCZMZngNloXBSaO6jOvr4KZ0I60iE9J4WxNzEX
aK7OulVFyY+aFHGcpjaYY5JXbFebJLwVvbq5L5XwcqTXNZqR3D6nsOHEkm3H6CGrRzvu3Sh9d/A/
Ye0O2n50kSIHVtKfeRs22kxOJCWbrnj/E/oQ9S2cg6oto5oLYDxxhHGwRKELx4DKC37XfVLRLmjU
hCY+5+yOiM5VKVUgf3xnPWlcJLWuNKnZyNxFRome4PSbv5v4L88kcM3AeaEhiyOSF8A0aHyqY4mO
m5hhoCbPbfIroxbldSMdEPqLbO4MMtynATq8qkK3va06pSouEZ8sXBE6TowPC7NX7DAD4FidmTAi
BaKdvmaR8Gc4qyRFc6RiIZvT+9OSx0FStvuIBZZe0wPNKa0/zKShPxQ5c87smq7R3ciVlB6RMa9b
FVf3uRNPZst/QktaFOElGtLtd9chTypkC75Ci9YcGSz1EPB0i+Mos5tt9Vtx9HEtkYe6RzXNbIia
tQ0G/jhwsS0pX4C43Yhe2WEC0OcMSw1xaHMvGbO9MXhmTY0TUcSVMNvwrltHDRt7EWOwJQK2v45z
iBbgouOwHJydHrkDNES4GqBeu71g/EPoDkPN8wyErMkGP+UDt+MRqvPOqQTsTsDN8wW5ARo+ppD2
D4JOnM9M5sqRCXTj6cXsibWKqv/y6Q1RAwDYficNqgu1f5eSBCI5iW/3uxqAUchb2kvqXnQ95eLH
wrMs5u9MOHuzbtGGfEY4f8poYTJV+IRLEddmcVdDLCu81cTRNW9wRLQeqxVLgpqvYarPI4o0S26Q
grsj2n3Qb2eSNZP500pAoaxMJYa+jsJxASeJQp5XqKD6zujaId4srp37inEeUe5H82HE38MS1bbe
jQnSt0ksZuQ7+bUzA4ldBoKtbTk1JCIDV3lNxxkFOU9/dyooMVDe1eZZzfEVVlzBNhnRsCmNg00l
XRN7WeuvZXsNjc5XV7E9xEPjXz3AaeffJieXHNQPKSzsR5BSFGdzucqDsY8gTtI69fm3nrwu4xxY
2ugjKdnGPS9B239ozj1aZBRx6Z5WhmLGy03ScRCLq9YpTYJMvmD43bPQWeTZn0Cs9owUq77cz44U
FOcZ9J9mwUIyH4NxqBnPRlPObXNsJNRsEMk5/etDZ1KJp9+iyHZZGv1oHXKv55Y2qi+e6nH2cuUz
bh6L+Bqd3hszCiEFjD5jNXvQfHl6Nx3iS7sEiD6E1oMcmW7Skn6AKk5JyIaWpNNMum3bxnTp9tbA
i8HZ06FcNu1HNzYbLjoQS3jIhrLYRQtKbr4BA5HOCvs3j/nyqxBMoOkzEtBP4gY1nRP4/7irzYi3
uFEHL5nCl66CbQxTB+Y/iA6/XMe9ku4WTD+X5WFwbvVoqUvru+QY10iAxrbC9z97S1aezQzlGN0d
9olHYhkHDBXBwNoMuXlM3RWRoBAC4h9G14k/V6+fOTPAwcuQuapSs6aAaDUCazgLG703lrIa/UCx
pDsyqI10RtRXHjsJf/DzRCWjYWyYIpAPyT8JeHPeHzW7dhkMzZSow3xrNXRbsvCWzllHKtwZzRvq
ATp3IkmV6dgO9XnGPVg4bG+KK66ZF6tr3LAhpJQIOCtKfQaMvQNyvj4YWQ0zXMKf9BHHE3XaI87O
Nk69pUheO54lK8QmV95r5VbWz/r0RTBBQOYQMxNk2nDQFbYzIjqWBJZK3V9do/VDdMCQ58Tuc1Oo
9xDbWw5lwARnLxFYhKx5Gd5IGjYsX3kP+288Bw4AXdMovSF6qSr9kRMKd205syaUG4s+vGT01Jks
3+p6WL30jHuR1+lvJgojkcHZ6e2naPkckY93lX2sRHsamGBmEsn0CtmnNqtImW8cgUNdPC8xatAl
qTb2LD5Awr3mMdMxkzvdQDRVtn7DMChyAK7NHyQO7ULBIcdVW+OvBNKKK+BroV2EmD2PV4Tvs2IS
kVEgqMOOlJPOCjQZqW9v5h8jgzkrdrayBoEkmjfdQPSWoRyp0g92ozChMldz77hT84tt4Q6QLbfM
kqAzTlJ3dOzodaDmNzgX9fBN0BL0k/CypuPeSvn2BZd2tJ+skjm39GzQeqfSYU6HfYn1la5yBybt
RWcTV6H4wJi9KacRohXW5vKWZs82DL7WYVQ3ti74S+RKyWYKycMSsAkRKDqy7sVyAbZpQdSW+Z35
Dg6MAjJeEyTPo5KdDPMOTIdOhfElzZ8sQjeOpF1pP5tOuE/tj7x561PzZRbTd19AVLqUyioKajat
edSgNzBghRd9qLvjUliMqcstsS5WUu+z7sU5drh9+7h21eamypgfzSPmUtyErLfDRwUtQoE+kmsv
4VKiNB1i3koKOobBw19mtdcWOWIMmiodhjfSU6FDmPdRFC4qmI2MGW1WtN0QL7u6+QEKthd2exT0
PotAQEpeqI2QrUyPMQkJyXr8X1Puk8aYoAINW2c+dUMYGEAUxzTeqjqzbGTbDLoZbgb8DsuMPZ8Q
ClAzOtP8SPngIvSHb04Cs32K+pO8eMlwnZznRH+QRsuFqxAoNrBmuGbJqyX0nQDL0byl+d1Ob/OM
HPdWVOoRUs34VHc+aeOd47YvEBCy4ayS8CN5+KVayBMNABub+Yf5iXngOysUZL1UdjEaKehuSgci
cDDoicxkNxPgBVLUk2pIOfNvoegHM2mQYEM67NO3FJoWZF5429AMSus+2reOAUdhPpaiP0ojELrG
HTnfQcWfy1VHUM9PWKoZC5IMPUMVaCq3YyejF+rOUkhmluD3KhcgiPt18VEhHp3GEkfDSs6ug4xi
g73hgZz5fcMNC7loU6BtFPaj5MGIKjbka7YOS10ueHIevbzB1Uf0CsRdlO4f0vJnEhKxSqM0GucW
92GBlnhprR0It0/wsoxcsXeYpwTGS8xMbgSXV0w9Q73bZEufkfWQHGhc6h33t46/PGPFTTzmpTFV
prlvdsvkgPjszeKamvpkkXOSzeCZrC9VAVcBvhajQxv+yvM71fy+SK03rWq2kfJPrpJN2wNaG86c
BcCyNjgmtll26dJrSSOgckbhxNphU92gAN5CzKdnp42tx3919omteBfnvacQiD04hLeTwmJ9dWpM
EzzwYT8G3WLaseoxVH6Ve2K/VAohZcgDEIRKbLawusy8uyC0/llhdUX9vEOfkOYdQfZflfFR4ovu
ivhXQl9P8MTNiQbkxl+GdMBtvIvV19iSz10Veh3PtqT+js4lXpQ3qm/kJe22lZIfq4ekNjR+ypJW
Shlp4g4QMbe63u0UtNed5Mlc6OxTt2lsvpbWS1T8lTq0j/BaMA5D031Nia6cuSX1DPhDDpikaOnN
nyoTf5lMDk4biCneKgWovFzay6taX/+265YQeFhwYfxcGfPB1h0AmRa61JONIDmNGB0AXaO2G503
DJ1GyXdwsBPbJewUmQEBb5jPuF0bxmp6zkITrDdm0IRaG7UKDF/pGSUGJwBHJD8L7dwIL87sz1VP
U2spO1JjfPxkVk1CR22mfgzARu0nCEbjIcoHv5fiB+xlrFe3oZO+VRKjG6vHvYwc2Oy8rs4PS12h
WWTax6K1K8Q+svd6Z7lSmT8PIv3F1sbgAlnBXLjG8pvjoWg+UnjPqT1c5VbbtPWvKlpykYAQsTLq
9OkqJYJS6hUKNczKbZQTII/oomyaswYZZVbvkqW7iVId+Q+PdZazkuFTvJGCsDYMrOQ/OsK2VIJE
LdXBq2cPDL1qGh+6+j/KKL9Q65fC0dy02YRPfc8oD+B+YDg/ytJtnT4BnAevyD60k+aPdfuSlUyr
EB+k/VuOODmrpF9L0tqt7TyqmiUTkDlb0a9JKF+r0a8oN7ByQ91qiS1vG6+bhr08FycG70cFWmWq
zkErqgD6IsYbSkdmAlWtwALz5Ha8VFaPl/eq/VQMfUc5/7RYefC1mNVFJtMI0/0DJuYRRcCp6cXf
hBUqQnixoIC09QCovItByYvs+FiZTHuSTRTX53g4qhxnq1epViwG/+wl0SEGMMGRs+ARxDUiVDes
7IMzKTvZ4qQxHOzwPa6ulm1sscD84JSCVfGwp/5bC7vdMTNFMGb8PunTIrhggFE5cXO3uNZmjZH8
+AV/k90mlCkGhOwWnhy4zdsZizQGBQfhR1/0T+hF9kItPCgVrqZ1O8kwMQ4xiFaV924ZD+TJBoq0
PFvgF6sMtY4kf7IQ2BWgg6k+gxrtENtJkL5I6cHiJvWtUwQkKXRZMrLJoaWj+LDJNgViBoNYVAN/
N6a/ufKxY6JICvdRQsONOdvIzPvQ9y6cz5uEciO8NRKsUwpmJErDI4udD2FH1L2II8cXhQCKBTaa
CSMoiX7inuqEh79S0DTTOjb6sWCviCr/pKjdvwk6Wdi+CIrNJNWCaNNwBPS+ZLBlxkbMdm6Zf6fl
Bz5EQMW0mwEwLiViH1UXZBqUv3q8zr27Q6m2QUtJJsVHypJRtK/l+uYRKzW3PaL8Pxv5UllNnpiX
HT7ybQkw28TCViEOyi0Lw7X6ishvp5EIMJXIoQsco8owAKihBvVGWpOw6v51GSkPKTksHavW1Kvb
0U/BN43lh91xNwmG0VEk+QMGsh6bOTOLgkqARcnIwwFgvZMab27vXQdmacb9z/e+AlkEzTVK7gGp
RWhaCJCKPWp2CIyNL61LuEh65dDcVdnNVNa98+hm4mLoC/45DM9meOQLuSghD/e8yzKw1QmWz9Bv
lcENUTOrSbQ31MhXCGrCKLKJGNEzD9lECYo3DJE6HMZC7beiMg+1uqYnYa//snkge5SB66qISTuy
oOq9rF6lUb3m3Xq5M1ZIxntNxsKIfsux7Cd4truQHICCzrA0xa66NyJiH4qBVCyBBCekzOpH2s/b
FpvYEn7o+keyUIhatCLyzhp5pBbwHeqRJcOrRfErBqwNCkwqY5P3wzMYsYMwwm9V5y2uptpP9OFJ
yrQPtaVU0krTa5nBwE/ci7k7aF3mNb10mWaqohJbcbayYeSNSq20GSN5T1zTTlf44lW6cOYXwHCt
egVlNeMlseeNNmmBhBi5t4mxo4tM3bIjKaLKmCGEPwnhSATZuHkWvUg5Zg5rQf1S724NYUh1vAI9
IeYtPxkCNrhAIBW1d0JGB/ZbkLF16bdmkDKhYHTKd1uZvShl0938zJqnqXQHMHK4P8O53dUwnYT6
LE3gE9DLYwC615HuW0A9LXzE5tapwqCJ+m3K2ltFR9cVZ2XQtmacBjqmLYE2To8emvFvKYNCHtym
53+LAWXeV+08VIBINfynsIzZ7F8WfCb1kzp9jiVDIbhOJDIBSwG6SJUMDWfQ2nu/2L+4BceSm4FS
toP0nJWfVazR5RuPuBiPsWRsKB/PVSJhhIU6YIPaZalOOtJpHtqvRB4/QAhslFHZ6FLFAsb0JYiq
CpWg5XiSdJ6qkXYAoQiHWb1096mndjE59S3dYNKjnEbicJwRu2BlO7+jBfuQ0XpFYMPq/zpjoL73
80CfMP0jSbZv2q8KRh7hRtmZBXWmiQsHqmE8ZKkAiULG/ALVmolH+J7jEIp5NYsL4lCehmggYnu+
9UvzaKr4bEwI2WcVfYB8XOWMmHxWhPkgfw/Ma6HALUv+CWkz3dShDkS9XufdgpvGJR9uCwz+NJDw
tpcWQ39juHszjT45ZrEcectA82pO8uvo6D9RJp+6OP4YCEF/s6OJRAfyPxyU67VkNL4cE/NTdMTk
pYBFQzEzGwXAugqpoifwABZOJgpfXmJqhE0lpPohE9/MeHmvrch35KCD1hn/+lFHIK9jMFP4sQkd
JpPYXCEG7IqZKuQfpZ27oANuztAnLknKrOk55hDNM49bmN5NrKU8hBp5zmkQZrDcQ82ixep+bNIq
KRptIsgSpEmOg4g1LXn8Cv2ryuSY8KI+3JEaDFo0sf64hk3fUCKUGzgzdF05WvI6Wy0JYV4WEXlZ
Xr/FvL8ZJNiNMct7FSmCk2oktLQBUWp7WcEwGL5KJyVm/Kf/OOqlc2YW1u9Rfsewf6Ty2a/yCzWr
AzOcCQRikszutFgrdDQ8/IUoIfWtnF6BeiAk9lVrYPEtb4Hr7itVRXuWBm341hGcBm0skKlnazMo
ZZ4YJn9s8tnGA0mO5kc4jOGxiMb8Wcej2quj/FokNIvF66xz2Yg0vTRTV+90/OpeZ30PHUeYOenj
W2625Z7FFqwWLL7jSmIP49uo1vSGfTBAQKmdqoNUkfuZ02neMKQlC82px/+QYsdCibipRpZc8B92
Q9r22zBjvTNBk9xGM13w1DJ+RIOqUV6yUzdz4Ubao0GS3Cg98kZm4xPKRxVVknKLYSIflGb6Itpc
+GMFtWSZhmmLYE16xnwxV4RILEmN+0bJZJo9IjgN8wopgBxHkmEmlC9zdElY3WpRvCMVYmHmBnKL
fT9q55JJEPcfkDEqtnlvkwIqT3hZGZOVKN6VgzMPW7NmoAHLTx0TeHBrh77OE7m+dXlPVheXLlMh
FAyaulOGv5w+VJQo+vQXLer8seNm1lH1PbXMupzoq0HnYPNrpcYnNHyGPClBD+gj5J2NIXU1kdMD
rfxnjMR1hP2k57+O7M0qZq+yHAn15LfJYTL+rQmcVdUHofE9oMmWDHQ5zouSorA3wbdbrO8cOD1c
/PDBdV/lhE9NvDQuo8/t1Hh5ubiKRvOd1OSSMCdjzycxMLf199L4THV2Tx3R7ntRPxf1m83QaJDb
YNWxLhWcSp313b2Kpw0+V5zQOUJjiljULslAIxlui8bX4LpUcntKrBPnds3SDrL1LpP/jfLMpPGt
YmirZTJDSOQrIY4qwcYGpz2jXS7HFn4paF2qYy70FZTGt9ayPU/Ko1r/0UJIFAfJzOk+IjpQNsK8
WlwXUDEDgRMzA7rI6LlsDzUynDnJtsZIGOGDidNMD4y/JjkywjDCq8msXs7I0e5CD54W0Y/o9/8N
ylMN/39KjQ0JjCar7WrZxxqByEAv7DQAIIadUd06du0V2HAkbkeM+Zv4h7HotuhO6B048AWxiscs
+YlTIDTsNAasANm/okYFUF3D5rIukCQWHMiPm+azKjAesL0oWLnJ+V4joEkhK8WgQDOSxp34atT+
FDI5NfutZL07jHD75L3mq5kM/gy/SoX4uWrcfkh2NiLbVYlpzVQRbwtDaUO51G16xKi8MYcE2TYT
xPo9bQN41NsuPKQYPRhC1biHh181vNW3kL0tHn7k8ecJvDoK5pa4BQlLhXEccQp09Oj18iQRBGjG
RFeJoxU+q4hFLM77MkMnlz8X6XDIaNHj+kGgji6+lwYZvXpr4p8G8BMiJ3RG2Xiend9wYLYakUUP
ygmxhs0Nq40GFmbZNVDZzr6JeLJEaPzrtJCGVo0bL7GgM5eMzjWdPzPndAEimk3ghs1fOaYxHPcd
gNCBFp6ophQrraK/yJMXcp31MSytdB+HxyTF/zhtDNrQTAXL8YcSdFPatE1+pSOsyRkYuYpZwwwg
ZZijWzlUjNzi0FsMFMq6FEwcJb18l5o9OHSEY1eNlqW1vRlhmnhXIvM45t8R1Wzf2RugZxOOZNO1
Zyjb7X59dBa27CktkNzIO7P+nHCCCFeb1nHc4T+uzqu5cVjrsr+IVSCYX5WjJYe2235h2d1t5gQS
TL9+Fn1nvjszLyrbHSxRInBwzt5rB3Q2wVes0PdN5a6QGIO/2Wjx5PeAfyQ1LGkdJZ+GFGx7Q2kH
UKI4WtnL7P5r+0OUfzgIPpu/RMCQQIu1+I9b2BuDXMoaIYnTKHHwenyu3lxOBIswLB3ru189eZNo
D2bLqUQ1/Z8J1hLYM9M9mpOTHz0/McFTNavGKzlscRLaOWEeY40hYEot6jmAJI8Zgz6aLP8sYb+7
s4GEeUo0YwknfA6c28AhyYOw9GoAJ6kHeu2yicj2a6a/sVP4r23PSSqMmt9KM6ZMqoqBgBa0apia
EwV4cbxiP47+A6Nt55fuPmSZYjjMZbEZRlpTvvEIzi16svM/QYhRTo4sVYbd4VRyoZ3CePou6unN
zdk9kYfxDj5WOcqixH1uQ+XvY+3u3Kh9NxmsfhUNdJOCk4LNOIuDJcRjAlsRNsSC8EIJTwuLph5Q
zdwAgt8m/Utw29s8EctLmIQ8mgk3A/KJgN/DuILGrWQi7WOJglOYCXK4n8rsooMJuScDJp9Qjr0n
4HRmLxMmIrecT0p+hx09zaHaz8N35x0UnH3j4ud/bRAqCZcXTbRHMf+aDUhdsfFaeqstGnFIaQa3
33galJr91CIkibApxeQZmNm1HF+D3n4Igg8D346BX5XB4rI5WoCTlE+kSzxcFAAfOy5O2Yj8BB33
cK9EX24kB9kuEe+5kg8zMY+rTnFmnsNg7Ti4WiPMvVbWon9r3QV+AprLN/8uAWc2ISOXHnoA2Ml7
k7QQiih5Co8ondQt4l1UOc45H1Oif9X01hFaljfDzdFADfyZNydq3UOaGcGeShlYj7gkZfaQwNLG
U4PTuzIHJlaZ+5xDgBRe42wqg4hbWdfjMWi4QbqC84oEmTvOAyZYuPD33EgvIWPOemJx5l4gkpde
466xJtyp7bjLp+jVr/vqKrWKt30GlVbP+cW3NK0LRuNPof3AAOspyTsPX1w7AA1FsUX+Ct6vQUIq
6twb4DC6Hw2Bc0niois8mSX4XRzncr3Ijolfrq9wddFJp/UhbrKvQCJQoCA2IcflxwBiJ+8UKTrG
y+Lt97ObinBtO5zKtjB5mTABLQKVziHza3LESPs1g5LszPs2axhnZ/k/WjiLHgdZJrctAxWeEFcD
k4/5WiXOwGfozotLqPb8kYZ/slMh+7tSiGdAMkAQNKpTwdhz1XA5OXRPcMZScx/GHqOZkoZEEh/q
AB9t0sT+OlAeqJMW+E0Etmwse5eWE+3kxflldEBV7IBKMRLEI3GibmFyxygw4vwZI8YBvQR1BMLP
GVD5uirY+pVZgR5IjzgDT5HNzhfF/X0aXeviuTkXst4aURocwKujo4f+mtDZIMeAo0PEZJq9z0yQ
O4wwSqGgJeef722iN2hHZM/TmDEdXB4yCNmc1pcvf37485A73nRK5dAxlly+/Plh1xiMUqz+FjRB
cOLwMcBLXL7EDA5FJDKxMLpVisWZI2LRVcw0W1GKk14exgUJ8PPw87P/fvvzp//fz37+tOuG//uf
1eUcn3zQkBYfwbXL5T9NfYiYxWyBGBsGfQ3P6u6BGeFWSCj4oDZa1dloBCSBny9F4aHtDoSCsAjA
Us9RfUZ5WJ3/8wcmy6vAreDnhDPVA964/8IrnZ+MlKFfuEXYdNTkeqefr+r/+eo/3yYOaFkUeUba
F+c4+z8PlkUWgfTBQNaGnZ0dJFc0Zp0zE7V5jzSauPnuLA0De+HyAKsbX+by8P/9LGyM/GgUAF68
1GOr7bzzz1ec42lDZaTzufQzbM41sIFLS+4oEaq9SvX7EFpmtyoBP130gpKoq5DAQ9ArBxqg91g7
9tkfs0RRvibErWSDfTZS6//5Ph4BIcRv//0LP//q56/qkrskNN1ySyKEcaGH+78fyItR53/ElKys
UKTnn4chsDgJ/fd7i2vAfFTTOLDxL+zHUHx2UskzmGVsNb7XIGjNnWeCUt7qrkPPwLlE2o8wHsyH
MKb/YaTqobe87Wym7aNtdcmJse2HxBeESgyFOsIWYj07DiCOGvNrNGBa1TI4zZ2JQhmPzpbs65nD
UBpf3FR+ItBxdq0toCVbHY1WOpjnnwcMnqR39QbSB1035zEpfL6EqS81RMitsQ49ZZ2juf3KyHlH
HY1YBq0EPEJjW0fRL9K/GoZwWX/2GHDRsKKOL/3hSjAHORJ0GFdpgsdP1P1ZaYQxgBef5t4VhwLk
d1EOyArasTqSfYAiAaFp7U44kTPacWZM7FRpkYACFSIXjdqOEVSClE5lGtrVMRle3Ng3XkFkfJQ9
pwo5O3DJJSc2tObh0QsShL6pse+ZL28tsHKmMW4qC4W1XZIMGlucrTpD3uDDJDTOBZFfsRGfJKfe
FUTt6uhPHaBqsjxUlzwBD3NBRXb5pYoaqrGivVfX2etAS/ULN9+hS5+YaBp9sO6qUe0tJn9g+dVO
CyBuDoVzLmu8CMMSYTphG5xgOtL06F9cAzsL0pSfvzg1tNFNDpvHUqJ2IR8FxHpOr7UP6OhMmJJ8
zjPbvkkA0Q8VjBU7ROyigPHX9Joegbcv1XzxrsgQ25q6aHZxQQmaWoZ7KNxSQLihOPWaudjj/5nv
gddFuGxhOEzd/C6CeXh0cUJ6aNoy2U4HiTYtntPvKo+QVZtmdicA5trPtfXGeyG3FXEsa8iLHY1R
mJ6UtHoj3Q7JWJ69ZMTdIOVctKZh9F2KyTlLpMJhcaQ5RP8/q1qYkhPJ3NH46hQqW1Ae00eCP8ar
S3WPuuxpInrpyaRDRJSxxyxBe0+dhCQmaRzVXOwYlhqo0cZ99FDecja0IHz/z8+adOlKSwcllR71
TbcCIaTo7j243TW+92rhKnf3n4e2iBskCBlhaND/S8eLl0jJSygX12jFibUtuUytGYl9UQPwGhMI
XGanaGsD/TgXpkHOSRIX+8pqxyVNBlk6G2EXX/LajS5U2MK69plrM5hOguWUSktNTgQEBl59RTlT
X5uIKgKWONDtXNFVodDetd0oV54sqoem80scUI7au0tLrVVNdQ1DAtgZGCOIcbCvRDTLN7UGdEHB
nxytNL92y6cxm9E+A8+DnKph2CK97Zq1q6MvK6NvFgXaPGObxIg6SuazpXHtO7O9GBjDR1uLiwZI
f9FSC8aEmtaMf3XZUs65mXjw6piahoj9Di0S9QBD4SOYV9DlysSXu/xfTSGhMtn2vWt6WkalrR6l
0Xn30sGdBIp10LY4dpM3/vY4OzFJ9bhdfjmtjyi1JR/LpgB0U+3dPRekdeaFbzlCdCZTjHv4HYIg
rLUDiOOcNClWIe1LOqlzdE11YiIrZszbANbQsTj37VOrcvpEReA/RDhfz6Ij+S0bp3mFpTbcTkL0
Dznx4A+jGT26EX5u3mp7U0xx+GBlUOEkFeHGN3tzY6DcOfiSmFpyWx4jK3ituylg7+NYJ3tX/mqH
AYq5fxQ9azNa9OHIjOTJ0hhNA+Feq6CTh3EY1Gpq0hx90fTSI8W/5A7Nj1Rb23gu5s/ar18GiQk8
TEVzNpIifQkUBhtaJrzt2S9qpWIbUkUcpSDqyLRQojRGca0ZoN5hK7de9OIHicSaNUKjJkh2rxvU
cz+LVOjQNC/qFClDLJ/cprUPHQxruKdppPES4jX01DScmwXFpUfCER07yY45UNrQRDnkKIyE4Ktj
kJEtHy4/Jmoqd5mB9VFnnzIECSRF/ufz5eHiIT1Fn+g8osAcxvjagZN3IqIZ8wQd4Bg29TtJvOJm
kcgYlv2zCJkBi46hv9t4tyaejOvPByrIaIeJKh03ThIlB8rz4wBY6sz21W7BDLm/E7T0i3CqPrQs
XDcF7WVf+hXK4cHMbxlRqjf3OapM4xaxWO3AopEKVzd8u/yMqBxkmxLrQxDSLjZdts/esryHbnmI
nRyBbDKL/9zRU29fiTaYj51GRD9WDz833Ez01o5IYXS5fYcRxGgvNVkrGFuCGAlBQKvHjmV7M4fC
PCg+nCsGYfiBRP8appkk444HAAVUA2VBy6Jx924OO6wLuwR9aZL+56uWXAUn1oghafsTmRcyLXV4
2ARG9mZNBE6MHkGvvuPKYwYqIIqVXI8dGE9oasFpHPvfkInImUgQs/l00TILJAjumWSZsGQPY9c3
m6j291YqScFmjbl3k//dxguf0c/DMyiLXsB5hl34L4hJiTFbaxeGwlu7VlJskjmn8eOBtyNEadeg
RT4wArtbjDlREQrc7WGBijoKGYAOWOxHKF6ZH/jnhmARHEj6dwrs2CvjbyEbFD51Yv3qC58NhY7u
hA/OgUZ6wK+dnnIHsXKbOZi12PqDFkFCiDx379n9biqG2yhhaJbtEfEuhc7k3LFEPTV6PrRxuB5M
ae6k4NRXd8ETySYv+ULy2Q9IpU9J+GE7RfDsmGQMSJWna4jOAbBcaCQKTWMRk1ACzi+e8KCVdiJY
VebbrNSuz4g6bnWdwcp2HouqPsx+yckP7dYANNEpyZSJyWwtGGEV1uILGI23YuyunD/1VSxiksbH
qGNQ87tDeCu50p61iEX6C+BTuUlSu4Jx4d/smjO5gMJ8GvoJA91tsoioshpxLMaMdVjdaQYDNunw
oQMXcNH5kRmX33RPxo6V/QE/E53ruUrWmS4ZlRWvQC9owuXbmpOx65NGTv2YgsyNPmWaW+uyQUfg
liQ791IeDH/ZduavPkqPQtCRFMbcXDRRsWaE+qw256vZDB8+/MeggxFLrgH6dR9yniXIKk47u4H4
yGjQRnKbjZjfUsd5KhPiJ4p5MNaF510Fd80WJp48TUSGLxMlmg3ZJQj8Z0MCdx7nfzKh9U6vAbFX
rKN1alTJzsjfJhdSCWIFtQZYTWjnZJ0F5oOWNfLRqoaH1m7bS2SbD1EZqNch75FuFLz0qX4MfIJG
WO+cW/SD/gTmvc9Rjp1yhKbs1iTMMguD0gscwE3kroUKQJ8xPsa20jvGHIua1o032gneYwm2ZcrU
JYBv9RDSQUeYIbcwQGm4hAYiS/Wo0tx4F22yl373nMfyVivVEHzVnuCgId+t5bwRgcPTHdIb5Zo6
4C43jloMp9IUkE8KsBKDM7+M5Ck9e3gZL1Rtr9qKH3/Kv5+iLzS77GT48su3auQng0sBW0FxdDjX
lI2114vRQHghEavmlKAWQJPuJBpFasW256cMsIrqOiIbZExFyoWYttLt9Y5xK3TV/Et0zasbAx6A
v44RRHXbsX8M07a/+4G1TWRdHXQ+wvDnAE6EKc4H4cJ7maZPEYfwVcT4hUQA378bdOu+DtVmiJul
WY07rQYwNPC80dVqKngsNr7tWId2+mNCdQNpVDxxwTV9faZVdjD425Y3VtnEGDTYCGEVe19EkDpn
AcYc3llXT6fOkvUe4/a7KSIJfLx2rkI72NGns06H964kLUM0KQKzSe6nseJ6Sxtj7KD+GbAYiNk1
krVPUEAXP84Oeq4EJSp+kabf5DStwPD0zyOor72haS2n+o5RWK5ys/gdT/LbtD0gbCn5ZoWkuVUI
hPcpkvCwRJk/M5vTqIt9VtxN0JnoyPn4naGAEMR576z0reUQse3SpoH92a3+BtOddIU/5FwctIef
qzR5U42C2NzCMdVWEaeFW10RKghKU0glNrMPPNugmRjDI3LHplx7bvYhvSnf2el7wFB1P2hyMW3d
XIPCRJjTVWgQNIf/1nipM3LboCb+1o5+jSFzA7MnOsKRzy3JLiu3hcXOXp13v4WS/8xiyC8dZu9A
sg0KCk+4Ijl7Vp3vHeKBzxPgBG2CBrFD8gRzte0aePJ9mmwt1CmdVz7OunyPHYboRC8utiYG1z49
eXyULIDQN9ZJlpxIEnqSlKWq+o48I9yXaWOTvgVmIIj+WVnxO5kAUfgx5ii6+IdY29G2DqDyTH70
bQ9yXPckg6E0MP9VLoEWYhg/gaj/Kgly3lYl85qJSsaV8cUiur4PIKtDWaAsqKq/dvvbdocRaXnz
1QQU7+HEDm6Y6oN8+U1utu7W1RWqMHRFtUVF3PcCdQZNsDBv1y4g6Y4RcTXF5RaJN17kOdyNZg8P
FeRSs6peDJcTuhbMX8r2NwcerDoT+6dnPYHYCDePTpl+qrzB6RvldPhZ4EN3+B3Fi+lQe/+iarSI
kV5Q1bjPBKdIeCDmk5n8ySL3pfPcvd3Pr1PGUKlpC4vOAkNCk+R1cnNsLyOazO2NU5bGvyCVM7bs
UiqY6tPRMcr8Ctkb3M/bYi0yQ7lzFlZxGarHVALT5S7cJwkpzMKnyxos6IgWPO8qJVpD1RjpB708
L5j8Xo3dxs9RH4yx9WrPNMZcZ9xk7h+VFd4pWMa+c81cluO+D8wgB4ptt81rSjW6hYaxr8roHI7j
RhHaOiSsDCTcNHuAM4lVc7pjAOzUVr6jpmLO7NLO9SZseBKPvkmaW9IOzQbx6HM6eucI4WDvw8Cl
+KL31gcXus4Yeyexy4zpV91gkldxzn4z8At9d4b3MKXIUji35KH6Yy9qTvnZmX2BqdH7yCxEPR6t
gbHx6NPSzKh5akWY/B777mVi6wT84h78WDTbSHv7imXLLTgX4cgHXpOs7LK4Z653rZDElhz6RXrX
PsQfv+K9TgkJoKaP/uaKm0R7NdYNcWlwAYDnyE9wEhG0h94hNJ/g0oh1H7KjtaiobBoGdfk8KBQb
BpmqpicOZvw3isc/BV2nlZ0gbef0uQYZzXMBdY/FuPkMQPGvzDp/nIvpVAqxT8syeUnQjA4cwriS
ZAuWQ762woLdhV0JVE//CoM2OMZ0l7iNGc6KAg0HbLF4O03gTsCnnOl9ESHXpGDX8192qcjIzT+E
eBq6+rkuSzAJlgLqra01uvLlwqBMVNN06ivWnzC0D6Ihi1eHFemiqXq00/jdzwKiMNikVm1bnnM1
FEDaP6cyc7eWBZzFmcZHkeBYkETh2AagNepRtYflfKCqog/M/q1a0ey6kYvUePZegMMWAs4SORP/
Ki97JjsF21LR7YXuM06uQX4sAijShvtU16hH/LT9l4TTSi9uQixjaBRreoUpdlPHAnct2seBW4B8
aLwZWfOHNBR3p2wNHSJ8ZsqCN2y8Lvm+G62ZpDRDc6Xl9JhieTio5fr1Howbc+QgGgfpSQTYWU33
BbLnJesMdA6j/m4KFW5cs4eZUpK7xUQUDH2zHjEQr4Rlv0nZWUSmEcc41vKv7vI70rmOxiJsuymO
HjKLxl41pzerFsU6jpydEblvPEnSgXT6O5/iAmQSmhuyPa6A/eiX+SZdQ26A/VybG09hYMX1e/YC
5qCwuQYCfpMojVGEOu6GU/S6Xio8ID4NChbYU4lJepUGGzG5kL0sm9qh8tDhVID6Vx6ShNrIUcYM
aD0zvKdQRN76oIaDHplLOHDjHdnUj3ltKZIUmV3BPZjL/FLzcfItdzhko74ELFISQZwNa9YM9Zml
+ayj4HtyGciBRETlBj1qkvYznTZAh7HFzp19zLNW+6joHnLlvWVeBbql3KfVV2TUV+7Vj+YH0UNv
Ehj44s8DIu7U4uxH8pqn+jJFw70MQZ3H1HtMNglECzHz8MrxHnsMURwUVLhlNMifBhpYm7kEFg2g
gWp2VwAKH9jgaI/0ZnkzLPfP0Naf/eSD7q+nnVUioK7sm0cO2akojpXjY4JRbxPj1SV4+DP1eMvl
bLebUQvg/9TXa4Mdg5qA4PgBmsw8mPuM1gSHQGLOeOU0RFzCT7Tdv8xtDbNeFZuypfyPzYbEL7KL
Ti27OoXZB9ozoB2RDfSAttHZ78Z5xQV4QaUeFGlwLyzyuAZcbHCvYRpK7wnBMEISlBZQf6e3BSXl
sNDn3W2Q1qsb8fpNSuPQYDA3a4CDGXc455QJFbOB3AoJBuO0p6kFFB8bBmiWWvz1Ls6sWIFzXW5S
4md0DkdnM+c2wS4yf1Mjw3h4MNvKq3+VnBXrNK4PWU5KyQB4xcsTGrkWprOsBVYuv2YMY50dtcxa
Mxw1UMlxqwGujZaq96kwFGuBB/sdZixi7NIFHj42OUDiNN8CYolR3WWcjoAhTjbsMLBhh3kInswY
R4FrkCQ7tE7ML6OjW3UtDLMGpWiLME7Rtc7ona6lyz9u++AAhxhgi8GRTqeQ/Dv/rTAfYVVTI4Ig
WYmAGMJIvfkLxUf24Wvb6g/dIDFwO7qvebXLrO5g5tYztO75UecZfieTfz11BeJ4e9wDuib3YJXm
rnxQSXYOwxGVcTfFG+Ywtzoyw/U4ELpaE79tDpDVSWPfkk/zxp7BBzkKIJkbIx9G5Z5pUTZbO3Bv
stFXq311MgucO3lxQTqgi/fJXuqTD6xelP1m9RTScNiGqXfVi9q3Ska1g3b63EGQ3wS5hdQzpCs+
teLSAlAMEcHsg0iiTSvMj3RmJG958kimDRP52jxyE7KspJKgQfdvHVfkCMJaoQphse7aaB8lICtr
Ola5j3k5dBUOsxCwb+P0OBwc4ndqi73an/Mn5nbYgAKsUUZevRBzzInAoh8519CurOhPQVuQmhLS
CfOPl2aUt8qiXS0wKttzZu6IGVzT5av3vqRHLFKwx6Ui1JQVdhcYwRIQMkGlxMRv2Mynw3HIri1R
7y3hhlTTRX1LR2orcMYEOiU18YF0qPKInT1WsI4V0CgzwfkzWfHOykpxCBva8pqJ6mzrTyIjgVU9
Nrjj1tQumKwtHIyEmZ6LZNxx9ss2Q/RZknJyNcnWrSTtVxIKWMEH0A5BKDdE+nb7MqM7YxaMP8YC
RkU471QRveaoFbJluh6W+rFgk47yTV2ggYM3xoCdUOEg27Y9GlQzzl9Kn1MbglRkSti6ATV6c3+O
TQwopAxQ3bnlvcuMv4KIU3wj3riO/JrAGLJDBvND00YjrC6ZVmlg3n++gxRIrksOjzRiprDxGKWs
2mTIDxFLZmiJDuA3wq12wuwY5cSwuS4XOhx20oXMU+eMxC2RfnftAIIWrl2Lor5J4m/Qk0jdpD8v
5McDepv+l5b1ieKuPLgBgp/Uwd4mazRNMaFjO+GinBXlXSfImSKBXm1K092MHXMtPaiAvekfo2W7
SgTvnI7wSJX2sKt6AjkJXkETeeyNbLwn0/jdcDKlLrDWnvTYM5fo55CASTo343nKsIw53RBsLOi0
iCKRBCVsTMvHA3ZLDdZm4ewQ9YEepPtIdDfuDOgAioySdZf138lcvvWhXWwtY9txQuA2HeaNxg5X
S+r6wQZUaeeIPVLEPEF4ZVTE+MFPFo02DgiWxb77J0T0WkB8upDr85HXoOZZkB790c3OriovRCsi
tYM4mGSquDIle2tENazJmYIgZKxCi1Yq9QsKHWXNe9vlaqSF8UapOV1KP2OoMXMK9WMyolJuucqa
zvngpneKyjGnOzyNoUk1Vo77uif/kLAuo4P4YMyCRB2XdAf+MwtxH+5Qh6z2+FDRDmphxHDvg2Sa
k3GfJvzHjjVvUsvDd1vqTZ8gs6wLO1tbAR+zuCuiLT0WPiLFqRcerZnY2bgaTocz8VpcAAmKOIkN
2YoIYQbiVbggeKOsFp2J+FNzX8bCiFl2eR2iVM9h17DDlYTKmQj84nqO7yLHmbIg5iOETuzyxInW
WAeKQflsc+NuNqLhOCVwhubxe2LiuRp16+9c5g9nYRr3PHWiKzpbIDnp2xAk1i5LrATwA/7xJoIW
hL+jITNnUDY1dgMtkOEayrElbhq7R4szZpPYaNCDOB4vNVx1PC7JUzygPILFkcG65akPyCZLyioL
0YeqlwUDtU5WF/x7wjWcJrpzJEwOttu8uJVpMROL9/bI0qwn7yEvonuRI2ixGfeB8eCo2oDZ0lGa
0yGpjqr5qNMP0XQku3HUC+aAcEp23KlyvuyQ19GWEF2GeCEmOmRt2ebH6GRPbeng7yz1L+XiKJ8J
lVzXQCzQD7Fy0xHJcuRzQfBJ8hkqQ/ngZtkf9PevRuju+ir9mDhbrEfp34awgigy4gydSlLvPYF6
oW2G0yRhJ5o9gqxSv+SaXNCqY1CIWH03tbP+NS5JW3M1HfHMXJHsI+jXFWnb5eyuuxJ5L53nVWaG
7CTgBklRg13C557ABmLXEM0PHj32JMJWT3o0yEEOVz2mhS2Z2SjWdb/PGQ2urTYtOAKrRZy0/A0f
j2UWPZm9YGtFCeotLVtfnRlXjSuMg6zqGbJJ2UF76szvWiXoXPPwo0jiy9zgMQDA+Qe7AsJS+K1C
vzODIHQcj1MjtLkdMvdrysdnBD14I5td0yJpldNzzhx/4xmPJFe2ZCxt85Bmb5mXaK4B7i9p3aDv
clh5bd9D3w/Jf6VOL8PEPsUsKCizOlwDSLFJ04GmokjxiuA+OC1sSCYzQVK+F4KmaT91BktQf5oH
n2LfcIat3CdDHa9DwqkPDYJ8QUTEPhDpB/3iGhIEHNvO6f96NVgNF1OfGNpiDwU8XPUQNMYCDltR
IrZvsBQhJ+cl0clH/066yreXhwEM73Dee0P22iBCHgrFRl0CTkKPQ1RxjLQaqNDgBzR6u3tGuNJ6
dpgMuhVNFiL0Vm6Ns1HyxhuBeRhMH4YbkjjeMCl4SzI3w8aaccBAffiZYBfhDHrPY4+ek7JvopRv
vULM2TSSS+EFJOW1cUQHed6q1iRsFLkmEldMBxPKSuous6KCzAhIA5Pohg6lXo2RsHfoD4W4heMY
1RgJqkzQ/MUWH5t/87z61cASK6WRnrUELYDTh3ehaFGIjGcXNePKtsd3wn/wwdjZb9du1NFuo0+R
4Kw0OAnrdlsJWDiqq/uDdIj+nrxDpdSLKWlJMzoEoBBdNcddTEbl31pFI0As/90qgs8qc0Db1jfh
py86RgWdGU0JQilfU0PuWwv01gCtg7ESU3mHbZX7n1tD4CLCXMnAc9j1rsI95Ge4YuoUAQPdIIEc
ps5IhlYAe30PJCIo5KPd4V/uB4OqjyN2wJQYo1rPeqcsuAnjbXbJj2S89mhkOLEylMKmbb+qrvF5
U718HedfRvgvz0hLU56JgYAuJZBA3L9KkCM19jhWYjRZUV+du8n6Ttz+T9cjOIzrURNfV++YKKKK
JkUP4qZr2B9MAD8j0Yd87CCdAzMuPGSxEfaYMqQUbZsvI9Enw6qCI3qemxup+jx1lG2l1T8aPTa+
zqBNG/1DBHJORyhzQZR8YWF6nWVCOjJddKP23lGTcdKcmmPBykFv1Uaay5RF4QpZ9yMR0Un/Grz3
g02UoWRf6kmiT2mIkBn3GVLCr3v0PdkMihd3hYV+MdxnBDatSTEFFoxsGtvXuLNbbtxa9fSoPOKA
4/Fn3fpVFAuB/ZhzE4Q9RvPZiq5oena8Ec4e8QGWOzGxgOF4+IaaAbdQj8wYC+s5DRkkFbT2PZ/G
uun4eEnVx0gKIkQXIsxNyCwuL6E1K7yPKTC3wAZz5nyXwWRtutBcO60+5xwf9/MUvmjfN8+dPozw
Dk+trHegoOKj041/IuWmDNUCj8YLgSte3D+jqkclNmSXnJV5ClK1bwbzlukAC16NOlOhzV272XAy
QJd13bNWXctyEm1s2wkYk6yhgK9SBEQoWe70ko6EQgDSayB/a9Eu/lCYdUk+/AoU3sHOGF5zuj/w
2IKb7YrHzIa7o0L/i1WZXjB5MqtmYvNqDY1gKRqNTVhvupaPzRxCGahpI1E6YqC7AUidPi24+ptU
N6wELVz70tDhmrl9d6DsoC8g7XhjBeVXWfMfxMRlMS9loIlEK0nUWhvdAA6cVG83z0CXZ6ekx+SZ
0QuzCPDahX3zr6NJTMDWv8GAq1ayivISmFu37CfthOJGKj7j4wxtAouJO3MocxJ3S57MziJrth+Y
oi/NPbMBxjfSsarGaefnYDJbwmwFbPUtUzqCWFlhtXs1eI0rSwVY5qJx7xRVtR2K0dlIKq2kRzhf
JoTv9YP4KNwRWD8IDBvRWElnZ6CfAgCu8Tfp6O/VDE6n4oCxJTz8dZhYtGYXDgb2G8gP9Nx8pBZV
B+JrmIu3ed6nWfWvG7yTjPhtuWPtJ1BW/CLar5G9BjbCKMuYmZR14bE0grOZYP7KEWcHkXCPIpoe
yxHeiIloZ+UBLq1E+UbtIbajjwMJRUeB1L4jpYvZvM9I0WH63v7qkuZZIScCXgHIqZvokBE3yvlq
ry0TCHxTLPyI8sxxg6aK5WwNTj+0NXBCjYiuYKxcwnl+YaVpV9lEdkDKit4mrmDIsxyMM5wI0s13
k8Eq4Cjn2FOEk+ztw6+Fg7MiUPQxH87eBFbbTW4ixczRz7+r+H005NHuUclJwSm5LInOa23rmtA1
pcAC4V9iZ3GIXjAsRjBjwvSdOT0JaYtGuM787fLhqPHKMMkqUFKM4zWu3gU75Npm4sS+3/yWdHdq
F59glU6vSa5JXNWsLINdwelfJzEo/XT8y7O45Il3W0zAw9hegHD/aroItpPaZknQH+bSwAlKTzu3
ATbP0fDuqWAiofIwlR6+LJq1dehVYG3FXQW3Pg6ABiXta+zDFQ2ey3j4yqDr7+rfc0q1UncAeb3a
fZB5/Juis15XUplbbf9mBTXRRA73uTPuBuhQxC60nZsHbsKzNzoHJOwaIaCLySZgMj+U6d/axO2M
ziJa2ghGM+7IdaOet5AcmQF9JEkIFXnxkKaE9cnIbGPExAlzBjlYC5s1+yKfNdq3ZUWdtaS99jEd
0zJYWkzDIdGNBVxrz6EJSpZ0/X3jELhddSCKZ1nOG3eZNHbG6/9i7zyWI0faLPsuvR78A4dDLnoT
WpEMiqDawCgy4dDSoZ6+D8qmx7qtV7OfTVpVZlaRRACOT9x7rsiqAPcMk6CoLdXRqG6knIEmh9pr
UTJRREEZkSxl2OLszQbGczJzkpiezQxQdGfBfpF8TmTnQ5Stp3q8BFH2FOXO33w+V3hSAm7ymMnk
ulGBDwwIsro7MKFVjHeosPH21W57yPLg0i75YlhLl0Yd4CJT/LPv22/mzCOeFnW/TdwfwwblFzj1
/SBI3OYDf1GSeUHVF68I4LE2hZwxM9PWVZOHG9NlZuIxjmQBMLCD8tjSDLCp4aN92Sn7JfQH335E
2eT440vG6Gijhj6BXcBE3hFM9Smz0o324NryYTf1laUEQgLf/s1dcfHHwN8x48Fj0eB4boEuqNne
zLXz5UZ4E7HgWhhYaZZYQk0pQ4kl1Z5kzRHPXgry3yftXs38vsGRvRoOhjH9UbJ5S5RDUK16GkkO
qawQb6x95cnu0VYxIVU+8DZFqJ6HfdAP9YaFTo9wlSdPWIfI4UHyGJYUQM2jOCe6qgiNPXElPuxT
uRnz/ipTq74aGp+jrZpjzo7TzVu9z6L+XtRdvK1LGuFhCI++U/2MrAiMiZVVojxEwRrTY0ZaJ8Ys
mvcRfEBhbKhf+ElFKo6mzbwHMs2R6nFjBUycvdb6QU3ncpE4D4gwIHebbTowRWNTFsmPGo3Hosye
E7t/m0NkA8yEf8rAKrckNXtV5xzQXfwkTZAekbJvM7x2lmy6DWai9hC47tYagXhV6otUIA/eTHFx
wKjioQt9pJA41wU2R6j50yrvcK+0NaDpACk/i6y7yJyNk7aNG6KcbwWtchsN/fsUj+wA1M0EfLvW
Oe4M8TxPDAocRB5zmoOA7hgJDIzb5tFjxJdlwP6Qz6ZV+hamlOgN4lrSl8SH1UxMhIrPJbbM+y3G
5iYbSnUjJLIkaa+VoU9dSgNSjsVn4sNbzMWHPyYpjyQL/rRRcls78VMv30ozO8x1nF4Q5a91uBVY
oNcphq6uBZ1vDF+9FB9F0z3Yqf3aCgrJPpYnpNaQQsvNiAWVvv0Ly/SzaFD7tD1ZdmzKt7JEMyvY
JXiuppEU5j1rgn5jMXPZxlxYU9slworioeGVa4zF69Q51ckb+AdmQyfhDg9xjf5bR3DxZye8Jg72
8QigElY+CJliTJ+16bNLZbQ5drcwYHTqemiPgyx9r0uyK5KqphDbBfj+FP7vaqcb2DjYW3CWTQtT
AjJwn8UXN0bBjgeIA7IZoULAIdk5D37Rs2lfTBlWbQGbtMv3wGbwMU1vkQOK0yrVGSBMwdez662l
SVoj4UizRHCwWW+SEFCMLwSd/BRhy9XLG5Th16BwtrfWNpjcV1JT4ObGDI3ydySP9a43+UpMRVCv
oxzl+bFd/thtx7/FlN4HObl/Vj7d90jANnGTMMQV3wga87MVYHRpGLtze8LqkM5Opdjew8J9MOPs
1XtmJhgcwJpCQE4QLxId5ZfDQzV21zlzq51PSS5531Fezlj/Decoc9a6dfIwNEtxM0UvvUz3Xd/L
ewdOk2thwvY173hToZNz4uYo6uSvKNND275mafXpqU5B2dLXMuRbyoeNHXgfleS4qZFqbggBXAbH
JLJrGRxCS/wNB1ZAVt1sxJAw28qhIEVoxRHW7VztPAOgf600HCYw0ZvCpbkqamPbx/rTTXMGKsN4
6bqsID29swjeRZDsbUUCAsP3HX8TCPleEamtKdU2iAxvicmU1iL+aWOQgbYiJxICHKnKi/wT241X
4K7OfxO29JvYJzHSRsGULlI8kU+/RKFQeHTji45nrh1DhBUSznNmOfMCdMWxvKDBPJBik1mJFbR5
V9xiHx0co21zIz2mz9bEwhJswpIdZBw7OOjIELYY674joqTi0PtwbGiKvc8sofdfTUb1+8pl9VhC
zzrhey5Kl+Dy5Wdvyva1KoMcRSvIiEjHG2+hO2QonHHFok6eAgitRn0jW/TVw8qpbRgoOglPueK9
bSYGbyXX8VY+xUgoUa2GMZvfrtWHRFrf0TAx2ZJwB2tMt4A4PLDnzA3GxzgeDkPSMQBbKF5TTAj0
7FWfdeXxgRQ1oRip8yci6Hn2ycop3Zj1Hu2zEjmvCCe93JUs5NdZx0uglM7PFHwkYC8szDQbsFqL
gcx6AdebrEcUQhuJhn8zGibqGPLaMeVBjstJPOrYCI7g0TYEOmD6U9ixfKXetO0RcejmR95600ZG
xnFugidDMuPFgBE09h7OhLEixvtSLblm7Daw0mf+jZk+Gsdu5tYUBlPwoSaghFqh1RkgRICmLOwo
J2vvzwgSnrwesnoE1jpW4uypbmNWUMIkcP9boJ1MAjvnsZO/Tqn/OnwQuz53/Y1IfyqfgT6pResM
JUUconWkMdTroIfZReCW3bsZh1KB/aw0d7xDQupaNJW+GGmWbNfH5cZCoS2IfopQS6DDlrsOHdja
iApjN0mWl9Iy92bZCigT3nXua2svIugKJRmQnR7XZBNfnejdG9o70ChnF6BeUt+M8C+Dxau08mca
WNLiE2bLbuZsEye5aYcdH6Gkf/CUvFvEJsFL1MQtCOGAVAGAEBDvPin2QXFcWQfTkDeiyUo3P3sl
PpZKVZyvVkVmA7dz2i280/qz0JzaE/qs3kU95wngVijS5+irjpBQtpNbsHBTt0K3B70cKH5+Nhr9
G1kT/GsuepnAo0G7s3J+/cr4EpX0dn2c/HUSq9r3lolwzE7BY8z03Lw67vJGu/cMOY8OvsATwlFM
yKFJ/W8zfK5dDK2MSO5YnHFIB0jGsxB4tvqwHeN9pIPYuX35itzzuQ3MDofYUyDaZjdb+q814gWt
U1I57AIpSsXNli1gDvQgyH/co+953ZEFysznxBcfn0aUP7kgTwBeI4urSI5HZjC/SJu2RfTN8QVG
fMHgLO7Jr3nJ+hu85cX8tLhdVDK9zSJDyPPR2QNLUUhZZnWMISfZZCirCFFXFZwRRiBejKoTdT7f
TnnSmC3xtYAhBUpsr8kQmHV6DThINDrGHKa0XA54bJ9zeGh0euiD/KOmKojH6DzN6YeYOZKMcVf6
H41FWz6EUDCk+k4N3kM/deGeq/ix/nCq6CrEWyQ/eeJOA2/BDAYQfEY2g8EJSc09hdEmqZpvF5hE
S7Lj8IZhlgA/3d+CfrxjTb+p/EVQwbcIN1kPxXtdcxU07YDTNmdQDqmdrXNUB7xkqE7N/dihHhZb
WQS74IHdyNZxQEpk4pHC47Pp7a0fXkNGmUFkPzqQSgpJwbCoEtyRFYQOz2EGzjjOn3Fwj57+G0nW
oH0gp9VAgs8QiKObJAdtqTenAuNAoUpO85qO9KNEdU0Zv5La2itvfIna9FSk6Djrq7b6X0vcBHFH
nCarIk63ScrjCXXUdp8mM6JHmVbK8O91cT9NtED/P4wV2Vg3vYD5//d/+4En3TXT058oLv9buKpP
Qun//s/M0/+RxbqndP/6r1msy1//89V2//5v4l8Wu3jCfjwppWNhOP/PKFZD/styHFKQA0JXHd9j
NPh/s1iF+JfwpMV/5Qe2xZ/xX7X/J4v1X57tCv6IDFfLNi1p/79ksVq+S+Lrf8lidTxXgrnx+VaE
sGzp+SZ//vP1FBdRy7f/v1q/6+3e+IIY3byYIjrVYeBfej8CRltzFhf5hB0JaEDk6nGvrqxQp+P4
T91sTeGeEHuCnZlc6TS3j4LR4CWDUWI0aApGRiDIUBhZUK2ll9JHDdP65X3QLoDV7WBF0xWWIzpo
FcNAVjDJAtPaIwi8c6uJRCTMQ2uiG6qNAVgL/Vrnb/rQJOIv7fcVtSMvteJKYuoqB1J/IfElY0cg
DLzFQhng7mzSnwhARsn38893ZkV29DjYIF5YPs6sPfoY5w1kq8o/eOXyDLNnPw04v3c9/dg6b3qQ
KyO4uWZx8ExxdidJJzvVBW4MfInfpasp75plYVf67S/y1HGXCOo+UcfZoSQXnNM8HTlmFozk8uMw
WkJeCGqABAByjnAqOujhKJ2ACexit/1ocbYynfdA9bhtgikWezd/bdrTKQKzS3BjDCQE1YLgBBxH
PcISCQCOlz1btRJxa5jfq2ZTjUnznEc1iDzHGO4lpopxt4TZnaIhz87jYjqi3vqQrmesBye8ZxHD
xitRT2mAsH1lTm63nblUl6YjXUQnpOjNRfpeRP2jrNt9X6r8wQhBb4M5pFLw0KKgOLcxNmw90Ryw
XbePbeJSnhk2JFLLDI7U9q9GRaAnSu3wZDeB98AV+1Bxc9+lWEIGRsgHldIQERl6z2RE8pZC92Ri
C2REHcUPrQEsLpMkKtmpA6IE3wsSWQsXkOWf8Q8wuRXW/p8bhUiW6rVp+2yz6Bj5vFCzjUE0X3wP
05GaHGQk3cD8kT7bnUMUpGXhMPFW411VoYhFoNPvXA8fnjHmN0MyMjUC3PztNLiXf37BKritKSdO
YQwBJkQPoP+xfnVw6I3WoDotjQdAXcbJ9DIHdHJ0HggeZ0kCswst+AvfAwIhp64vXR3cs2GbNiTQ
qK3lMgWhPvF2cRyCfxT+m5kN/mawjfaXbTaBcNQ/s/XozIgfGwhyqZneciHbd5d9a0SWJ4QHfYdi
vTqOqWK+ytDg7h/40TR+2XWl71wPbB/xV/YheMjH8tcogH/88+iTjbWwq3R+MaRmmtMyoBK1c0XD
MR3DgV60cmPSWEhdRauOMLoHOLxcFFm57kUj1/d6W+r12fSs9gwJoD3HGE43DKoYf/vpdA6rHJeJ
P+7++bchRTXcS5tS1s0P8LMXuSMm1cieGXPDtpl4jqGpznG/zqMRMbMcidZpzfJmw0yuV7ZJsBwx
D64PcqEMSeQA8fDPB5kBRjhXXFFbwMjDpvtKbVeSWD7VL41ZQw2pQEmHvn8YQXuteSgISsCRuxKd
JLSHcQRtysQkJ2pQQ+lsgF5IW90iJT9LCyJ+AHT6zsibH3av095gFbNN/TB6JXVxqRVQi/a5kZ7z
EdacMyENcD2P0AM7sm7nqFLv4KYJbSarlzEiOQpF7GxqD9xmwR70TJJw9ZwTABhN9SOZlBPIv+BP
Q8PSp8jxOcB/kxZ7sAGoyEP2xHA+2BRBzl4Epe+q9FAtD22nttyfCKdbYW/qWpKumnb1vhW64RrS
YdfxS9anP4GLJ5hBJ8kE5JTh7pbzEuJQF9t2RHhhF46NXbSbt12hNrbVuY91605ngyBkqB5QP2IH
NA879WjLsAWNcmWZOHyGP6Sp3k1JXnzD7uKTrjuNwmjyTmEOPQaIRon/TSM1ml2Q6WyuHRuNhR8j
4qtTVDq1sy5mNFtR3SwRdTiJRg89hF+yUwv69LuKU2K2jexLGYwPCPUg2bdwTy0a5ytup2M9g57I
0qOfnLFpoeocPNauE2AYJzWNrYNasooQeii445D/53nV5m64gkq9aF8CeGh669jAewYXyGaL7aLO
OfWmAX9Orcg+MMnJER5q6vjGOs53agJ2Ycpj/PPszNlECc/VjEnICgGlcnti5ByLhQf+mDB192gA
WznALUz4xS9cvDCA8ZvwWRXsE5SHxIdbf234rIDCsbxZcYCJOMe3FLG0lSm+EG5Jh8J72zbk4Tba
ObQyuhKcA9CboRD0Srdj/Ork5Nlg9jo3zfQCPwypfQ423W5SJJztO/udYYNQnT14YCCOyPcLBRU6
ve70E9koHIjzMzHWoMbdJ1YitIMZudZhfiM+Zz/U3oI58++ww3wD+A4PrFoQ709xEZwnRVkNihS4
Hy98s/o0UKFl8/BuU8avcnozZj+kFNk1VhcnB8RcW4t/N7E/oVT/McbpwiNnsHDv9/ngwUabQOKX
ZLDIDlC310cHEoPZ5mK62jN4Xk0eWKAZmgX6jsDcNwyAaJw+7awlvDsqviRrOghfWJ/mVALlURpC
qpvGmL4B6yt79Nd493ck7DzwAXwnDSgPaxif2i4NMc93z2PJjSEcS+2xhHHb2EsYxQLVQhdul8Z4
aUreobXBXKQY+Ww7Yh8tUeN+TOyZ3GW1MgKir/hQA0aJdcfIC2RT4/j9HcPZXZkSYtoYlXPq6fk0
TjboTKNz8rN62tBBAxv3CEgZ09Y6DNX8RXhpiV9g+OuP8KhNmArbomSC5JkMq8OavdPIQNVvKqxC
8C78+U732Y/MkMfNMXMTbPVyQlnv6F4gc1yCmssLqSmc/JGJgI1bh11j+lQr7hra8a8osV45ReR6
JEwjIlUI4TDMVH9vIavTTAYjBgNxmNKIOfxb78PAr7kNefM2Lo+YGfKeQgfv39fRvHYN/2eshpvU
7B34JP17x0cvbWp16gd2INpEWx+2+BkwgoEQcUFqZOqbLB0ZTXiHXebf5FOgr5gAO1XTXoZonWod
of32Yiy0lnsC6WguMkpn76d5BbAmPxGLzM0OWYJvALWty3aWfL872yNHxCzmr0l0L1NS3jx/Jhhv
IrbRa/nYW2oFqhheQ4SOJx48QiMbSR0H2+9LCfcrZWsT9y+RoMYrLQ40WX+7VumwxGPzzionqFne
FYgBt14eGAdt6PeMh55QS+uuH5qvWpLkxLYU9gRoazNma6ZkyiquFf49+urgbmqu4HmzO06GTQ1C
EO3KCDU0x/YhLPPilOHJK9snJ8D4VDblbXb731q0zrqxo0MvXFLQK8TJXlQxkOMdmA0ziHmzPzgm
VDe2jlftsiQNOrZBKT75UVmPphOtO6N/G4FeG+7wMpTZ2yByjy2DjdQiodQICyq2NoH+VOAl7Y1H
U0bHsqNXxzfKttV31lkynhUj9Z3XkEtnzDMjtjE+B1zZTVPkPFWJC1cB8/aqR5hAeB60hyaLt4pH
2nvuUw8qRurke+gq8Kyy+jjZ9qPOl88M+V0/cKuas03CQDdfB7c5Ven47hsKVjafAQMnHuW6njDh
OvGLxO1qOeGrMth3QXpBt2df0CK8o01niupwqNc2mXZIXiKGBTUG+Itu+zt3SKh2p+TVQAScIyve
GgFrQ2XwDM0iPEYVJnEQbsOmn2CFBZ5+wCTyNXE0OQaTrm7AXmmj2PdUW5OSVd6zSsi2wZP0hxkJ
7/wcD8QYMpygTKo+vDB4DB/aaka9NEg4LhpLWfpallHEJtV9GFh3enP6Cw8kIDRPfaHIzjBiTfAo
NLueYmS5KZr4c6Bd4ePCRNbN4tW3jebSVOlxKr2POc+/Ol4i64YLAlKwOyQl9rpgbKxDDKdBFgU+
/AziZg1oB4cwu9E6AOPjo4dI8/pd8bpgG/VN1ny23shYn0MCckOCXwLzwUKyjIYYfQGGhgaunnwB
f7PNc/yUOFTJVgASWFLL1YN3WfSP5kwSA5tbXKCt+DYAK1Jcm+tmTlAOoLZ2J/8aGI8Ugtygk/eK
/Pst5s6feKFy0g7EeS2l/pBXZx6PGf6PfyEzHhQuLoyyn548u8bCj2nMgwVMYyz2M+Gh86S2SUG+
fDjDNGusZ2GxGzo5Ir5FdKBzkL1Syq7nOkt2KRCaFW7jQDT93nawied3QIkuqdt222GSv9mgTpVb
fQDYQ11aNF9EThL9GhDjmA28t8pF+mKwyrskA5ZyYcARdYIQSyRc7LIfd80cf8HLmQG53IGqROjB
iyLm9ZiJedfJV3N0n1AA0AJZlHVGFtv3lJCQ45xXs1vI3YY4481kRv9MDll+1PLUF9BrYVfda2Hr
fRz1WNxS5CQO824wS7vajiCDaCCIs4EB1o3Y0wZGW62y/lSz9SOVhGCnVq5SvFWF0sMzWW9f6ANW
owJsGogpO4wTh2PomXxQ1d9SWrT1+NqgLt40RcxK4AugBOeo90xnY5rNfOl6FkgeMXt1mgB1q+Se
yg3NK9Q8XiLvFSjQtFbm3s2qS+BhoepyRDH0nAAW0WJPlfeb+shNOmPSnOjpzXRRPGjxXDawBi1W
+NPkE7aJQ4MfHwfPOZIG+ucSDl4jH8qU/bt7ZCdPu+MTewfucCOT8OKG6Vo7BFW1rvNm14csbtq1
M0foIjnth8LgvekRc60oKYeOmjvssZUBrcaTGLoHNjbhDl7MqY8xe81Zd1I1NE189ivWyc3On4Nb
LIYXiz13Thu9ThekbBQub4emhBBKDeK51O4TecH9PxF9gX9XZPqqS/mdCHbzrA8RR5vPyneeua6s
WVElpbpGF11DMXV5OBvL+yGD+N0x0cVarCF4Qq9jF2KmnlkF5ORY2SaM+cYnG2Jwn1nIcofFyZXQ
YTjPjn2bWHL15ok5PjeJyD/DtP80HXmtIjlsBkN/Kni1oyWuZtgsrg4Af5QCedg/qjD87tkkrrIg
ABtS8/Y2p+4aNdEbPdjBNKNbb+IpdPzuc0phWOkZI0to7rvBvjVs5tq5Vdc8zXaIsKJd2UKyq8KU
3NewQV1lfgcM3+9s4xKlKtv2TKg2wkFJz/0YG8FP3I9XdmF04paDv7H+iYgx3morvJVd8eHk8oEZ
tDf776w9sDJCoU06JJMcRrPfPHglr2AsNxHDKvPTjn+rkIBif3pWiM/w3KhXzCAtD3QiCGF8iQxk
D3UhD1LUbOqQIiXMdmOTkLjQj05kLtZH0AsHPUy/onKvSUeIvB29GEu+a58fp36+mHgZmgbboFhQ
R/Cot1KEPDLBTYp8iXoksNZT3MMY5gBlBmRuFvimomvZTcS5kBpy1FV0KaIouZjDNyg16EAI9lMH
mXEyf9fNUioxtA4VgwUfl23iJrusLu5KChhuPcZylao3SIOqE6uOcGfWLYNvig9XiHBTjJwndlji
fyDXUxxc7Jp4ecoDGuE37ZrPYsxp622xohvEQm3Ct6vZrUSq/rYMG+fH9JRNzsbGJFSo4mmg7d8h
88y2cQxIZnlfw+r4NVqIBNHs7UxZyo07xowXJ5YoulSA8F0LieNDjAdJzbOHn08SIXa1psV6bui3
jEdrbWe+t43M+GIscxgxEp+W4N5gLUGAIH0LM4V8nfWEDVmbGvjQBJ+Ey1QI8id5hU7WCX0AMtAl
S44pp5LoZHQQ/0RYc0Kvhlm1eO4mBLElvj/WBk8Zkt0R5TD7Io09yCCQIgCvZtOEU2M/yIGKxsSr
u9awxdaQsTaxTMBYPhaIabiBmdAscpsVIHL09diV5+bRzO3r8mjYNTKHkNPAMLp3KshDkBLjBALC
GgxI80N1sMX0iav80MwoF9uKjkoFCvQC0kl6tgebmwznuO8tdwHpKOqtkz10fjvdiEbLVdLbl8Kb
gDhnQEHZfpKduSF1R9Nhka41fWpGG8zLlsQ586Ybj6ZVyV8jN76MDgjCkCueVeNvGCoU5e0+68VD
Zat7B0lqqbD+22TD8rWzhyL0P3LEyIbwn5GsfZcm+WxCQB20Ca2PxpdKC0XALEKyqsh/mso8lJb9
jvWGEW1OxPlCMZB3iZXxqKvgNcHzOg+Osxqbedw3KU9mqMmXhcyMZfPOtvoY4WD1bZcte/PQ3I3j
RfvDgsTjvJ4Fw+VsgpDs9tVDW5AnH4xJ/ZRQLNmLn7AfmcnNibNVlqQIL6l2l1O5iPgJAgQaVpOg
XFLjsXbClziIYIPmVHIl/8c+kQDljPHbzNijF4n1x5g4S2ajeBeJ4W0kDeqqzCCSpJ5NkE2jqTiR
LNVdeQO+Cohilw3Vc++mkEu6AALQ+Gyy0CbdS7UU1EDU7SEeeUNCOZDhgGtvPOWjeG8D6zahDGIr
67wzOX4rzBGHN3fz4kuyFRPrmfs0GfODSG9zGy7sv2jBzHMZ86h6KjMDE45bPyje86hhGMrVT+DQ
ivvK//HiaF/04ZlVZrUtKIlZaxfsXAG3GqPA2270pDZX8BHMFJ9RZ9Bk+YH1igxM7WYvfI4Q97vl
tQuCV2mS7FoWaJTj4dIX/UTu5hI+2dincPkFeSmGAsIDo7IGEC84yYXZb0pzyjbxkptmhr4D9Do+
ddRFjCrHLf5QD+qGsfcmZNzDmEOOkOq1mbPhlEFbi2IOVjzjw9onuSgeePNZrsTmni0sifYv+Qbb
0E8esYwjuR1RskfMpQIDMJfEuCLt5jeuil2XOPlJNO0zJmxYucRMrlxtE+hjCobdCDfWtBcCl+9e
0v6tJOsAKirO3XSkSsLGfu2mJ2b4WAEdweGaAWsf1MJoUPY+rfDIDXtGYxcH4m5Z+l/Myp9NsPSV
Q/vUtL9OR8a8EfEjOoIGHjjWtXD7kyZO8AASY4sn7d5LmHVCInXXecbm0UNii1ftXfrN82Cvo8Xw
MQ0czqNn7uxsgIxT3Wyfm611gCu6FxMWAAiyr7acjX0kUGjTJ68M26Z4HChKhoRuj/KTLle8qkZ/
GGOYr+rG2gcqvKg6u4fkTTx9S0Znx+I70tUSbcluX2jxmHKh+qz1t0k97Wh0ccmU767w0VE0py4S
O5v32k4lyAOxsPx4dQObNPDKFTMQmsxx2vZpme8gTC5L4Jx8TnoJlEP1RnFjMC350DVIzUUP68Wb
pgzAbFfiUygOD9thYopRscs6SRozkhIcf/u6qRmV6ZKVtVd+qnISexVHr7X3187gWbFBAXocMRJ2
OjWcAeI8h3P9I/WEaIqGEd0txhrUrHvSKe+14R/szCogW23LrDqZI+nJGUFGts9R7LfzUQvG24ni
+rclwFTVHWOrxR+imKHhEh4Y3dLDIQdrULj6L3VKqFQ2ce60I9jxAVgVR3KWiW05nAEMXGeJHk9Z
/QN5za1RvblE2XpdEm2DusOqMWIvzYaIEEGVUb2Q9YNHgZSFiQsoquahB1aPaO2UWQd7SeHiTH2L
BsY4ZSv3Qrn2HtUEAA8N3LMZiaqUGrtYm5ysdHiiMLNOpikfy0b9odACys1J58Pkzu2ALT04WKAX
2cPYQFAdRvkjEuRbhP8QojSM2zrBbO7o3D8UJBb0JaOcbEjqbewjmKGbI9DJ/ZCBo/djP588lhxn
sD5/2OIT7kzzwCu5bDZzOyCnbyi+zK78y67v5Lumd6zoQLC8OMBYvRfELA7IKeOIV/FiOfB7Y49a
KS/CW2UTcVHFiUZu2egTKijSbqrkb8D3DOewIRIetLzTMsFGtCR88gfc+TFee4Fr4LKK/lhQlUiC
KIJtX/X1xXAd6Ea6+Gwl85Yp1fbaY6tHXBzayND3ftqB3OQggqVZe86b4KYD4OTcNXZVUy1O9anE
/QRa6nWKpi8B1d3syP+QJladRH+3pQzXdUaia94XL23X/k6WQi/Wluaev4MlwlNk+ZLW3kwOnFDb
vtrIvtGnqXSXJQq72JQcFUEzOXcJImCHvw44o46q7tSgZl4rzNDo5WmL0VIsk4v8PWuLaJforD4h
hatOOLg45h3hk8SAywTXKGLk/oyLBxae4qRjeWF3c3tKgsKHZzn4J1kPl86NHrVK+AqZe5cm3XBq
w4x8MIv4MCOyylN0+ed3x0oCE57aQ9/VCeylq5PAeRJZMGzZOOytFGxPFKCG1AF24FKzjWu+eqxn
MXvbjUyzl1iNVMXKWjcVnph+4VjbQ3i1i3Legdqh2sKutjEbdrBuZW19AidXtZ2wSmULuxEe2Wyj
8l51VX+kPdsC1tcEASy/ONm+9cJ+mzX5SxmX5zo03jqW7LsIlqzTtfdForq9CivGGK45InmidFBR
s6tIjE3QVbIjjnyF6L25RmEu9/RPDyX6ra7MsAe00aaYMS+oIm0OQYz9omT+4PuMCfFDIYe067dY
JXJfFbEiiBc1jeb4z3dS1V95DassmtQfVZqXNjTf0DYjCumSZw2qdzONEih1wqS/LdStz7OCZJ76
I2/yD9umga6EMk9Wb21jFr9ByfpLCuhDQjQbmoAX1odLPFbyRPDSZmKEsJ4jglZ8uAElAWhrWIEL
z1pivEe6WI5JvEuGp0ynkOIbZkea1cweSgDLiwSEWKJ3hI9VD17jIOXNs1OCCvMYCPTvkhAtTZ+C
D4GXgEnYkSCPKKHZHqPxBkmNQZbyf8o8XMg82UeCMghzRvXupzaEv96m11fhdjDHO1SI6rEcXbBG
2cFoskPmp69zhIfVaxiLOtTmtk7fG0LE1pgR0V6pVm2oqN3daNGgReEL65P2NDXutmqsj1w3AU1D
BZLSxTozmR34ER9/U+bLdVBR3A8BQaFEzqmwZ3rcFORAtJm9AFxYzhv9dUxKYwMvmA+GgJqDLavv
boLZ7HryhSa72gRWfnEb6xf9qnOwCT5xNBPYcqIfzLpuhSb8GLriLnStbyhCMzHIA8kiTMplehiI
DMIPkbzF9qTuBzDIK2Jlp1NWPIfaeC767uD4QKB6kGEgfg9ziIYWNp2PzaESWy7xH8SflB96gNFc
taABCnxnmLwzFp1r5cPUmsc7sMDxGpMQ2xEy8XruqtlwfutC3E0Yg1238BGj021CfDpG5RjsE9Au
hq/TfSPARrXDR4xKvR9K965lSNAN43Du0O62xK2tnSXJOkiA1I2VcS5ZbiJwACIiMmpBTOtYxPtY
EBprr530VadudmThThM5N8597OudKMIndzaru6gPe/ZN811HTWvHXAzh9vfKld9xmL06fvkle8/a
alO9QdivgJocMLX7wJjpBpxxn3eMZbJlRNDo73RxIc0s85F4V/khBgqBoEusR+Cwq+wpM01U1dU5
9srwnBpuA+gv3hV+3IJk0AypMwVaXDoMmYjnGGoq8tBDK+N63EGwWHG3Os9NVBwyElDO6HUOYyIQ
ysril8SAaG8V2E+HXt3+g70zWY4babPsu/QevwEOBxxY9CbmgREMjiK5gVEcMM+O8en7IP+2qu5N
W9e+FimTlJkSGRHw4X73nqsQmm90hIMW8MnChJKicbArf+AZE7VrGYVbPh3VukEp6qyTC8qw8sf0
7PXYY4wgBOOsOJ7EHtdc7Jsmafj4ryXb7yYmfddbXCrmkXyLC5J81v2lMt2D6mAvl0MBOAZi0gg0
9WR36Y+hau7NxitFE8GDyTpJ1+Z8puwLHFdN629Nq0/Vg7bC0MR8p+Sb8Bh70LawD77ylGHu2CAv
ajZcySNHGItwFZxwlm2F183vd1jOqazq6ZWomENtulYSsE0pRZmNN0XKWqj2mBbEApuMMXVs1Ugz
1c5nFV+3zL2XYxFvzmtt+MwuCDxu2toaaROL13LuzQ2gn3Hd+MxR3CDmuba7aw6d/CRr7jmNgGcc
oQhO1XhgAU0uJMhyJnuCaX9uWWrr1uK2qOZgHD0mov7SJ8KfN7QoIDHahMZR4Jp06vqR8d0Iby9V
A5aywGarFqU1IBKLaPsI4JHbtwYfyX/E57yPTllfcatluVB+vUZd/DZdT299T2FC4L5s1FwDuKbT
Mm7gy7F2Tm1+jFF04hj63gv5lSwySZ0slA6ZejvTat+ShIL2wajOwlUfqtfJ2YwDIPYd0gYYEZOG
ckoBRjc5GmVgn8aEGDpyLJta5BOOCQ7OnN7iHKAlgtmjN/BcFtn4YnIiIqU+4AjVGKtL40LaLGd/
qn6MpmFZxsTteXjWpx7R23wabJ54FwUZFGv5FYdZs0+i8Ks3o3tKc9dZjcgki6TfGNPCBWqtotoN
BQ9PkZ3jiNS0Heb+BjvbvgQ7xNeaU7tVNbvJReyxe+xTWjYh3TyIQWmMSLj8UFQt7Lk2ei240IJK
Yfs2zklc0Bxp997GrZODWSt9aeaTxQX1Mpl0Y1pGMW2abjzOHNgu4ziHOz2UcAyZH0NDAuWpjHRr
1PV2LsMek6/RwS9MNuRJfqOaso2QLE2cmDR1eITyHYOxTTp3D66Z2niivcdMh+U5nrub4ZOU0G17
DhzUJLYp2ADFY6OWGtFMgSdwqCVNy/vyzvXxkiHQEUF1CNRUWmztFkcpL65F0JzyBnKfOTQyGGin
sBq+zMSjvsz7ceUA+LWb3E2SfCPCE0xxGU8UGus5a9YtteRe5PjzRjY4D17aqq2pSY1imNou46QK
YS79GI3xRWjamdnV052RGD9OoJNbknE6nEmfYE4yNvPvRDpFQg+/hkNxhmnOk7vMg2Mzmg9LJuFx
WiTm1gcYDyqyPsfAYA9N12+njMJ10ZgfTHCAekaC+wj5wsJtlwa50ORiBqyqNX3WL8fixfHLu5I+
hm3Bg73ym2AlbC849PhSNklT/Thx9FzELOCg0tKLiucT1/IKtxVT91ze8WyktPtxNg91dN8wRZuB
l8NV5YPXT90fHzjzQ901J77/fMd7xzCzGh+mAJidwPiIFkeTUDAQZ+rknPFSxSgKfm8/QzDuDnat
D0o6n72XGee27I3zPz9zZM9wzpT5X09Jeh+wIXYLDnB6wors71Xz2+O1OAmDecGoNMPZjvG/aS7m
eDP1jl5cvTlkzKjt1DEgt6S+my2nuktHvzokw3w1ITDKUXNPScE+DxFvCZOia7mkG1WqumPYMqkJ
5fgzBiL9NMAmZb5tPaIMNCtnCB2O86586tvsxhITn+Z01CfOettk5kWL0pqpOgfyUac+PNZ2vPdd
6l80Jfea+GSjI2CmOKrsoOr+OD0JQ6O0QoyWaXQwF2wW3r6dU/4Gpvqay6Q8y8S+YdiIzpNBwMOB
mP3GoXPasj11h3A0xVukJiJaZf/spK2DQ0x9kf5ZpvHpkYsP2GxqnevaxTpVPuWdYz6ly3QMdtfG
oN2xp6wtptd3REGoZXkYW/WqypBNcLbuhI1EZeyI69n7lMaPncgCdfaeRolwq8b4MJI1pfC+pj7I
nIDTGbCXAnxqdRr9NUR5G0xQV6X74DM1ogod2vGQePdcpcNzp/C7kzARqxQD7taa83rvNR3F63GQ
30eyzO9jPef3wkPKwuz0lC6/+ue3rLkIsOBQMVyM1Dn1RK0NR5JlqOxTwQ2wBZuxnfr0m3E0ahvo
w400KfKb68k9Leyele1REiwbSRavqInFDThEBGilwXYnrk84m2w6mVItHobJ6l4SzTWuH2J/F8S0
NHMQd1+HMrwHYF6duB50CPdYTwe0gYvLGJl4dJdvHdUTnBIhFzMsSU4ZW5eQhtQD6AfmKS2V6vh2
bkQj4PRJTZUFbMjW6abt3KtyT6z1SpHK7yRHQgjs/pfE05+wPMpnIAEfsa4UvFLq9KL2N29EfY6S
y1AiPeK7jja8+COVOy0moDhC1x3RkZcmz9wxHw3Bl1N69qtdH4KOdbSWNK5rcjuNh1hbiqmhw4rx
q9Nb4VGSy7qM1CfBLANYiKWb1Q96lmGj7qgBYl+RPun07GgUXTtiabJLhhgL7lOx1PU+/EM3td8z
JzwYIjriqV6lA/aHlHHQqagubeX9sfz4DzGNrQdXazUuKCUO9+YGJovajmk6npRNqAoHi72DmQLg
nUB8DNpkAOVW02vYUlqwitgK0GK8TZlx+7ZSg6PLUJ8ozcV25FXbMDM+0/Loj1xHjLopt405tofJ
Hz+LofuL47HiehDdNSJ8M/26IILqQ4nIlru5011C1XcX8Hd0WuQmmfiW0VOLaRA4Ht4spchdhtLZ
ImyGhXgb7Sjd21PskzTxfhsMLhM+2BWwFBw5g30t1IBzBgtv0KcXgWjDXdfEJPphBACFa+DHqar4
PjPua1Ewp1tXcTmOIAVZ4XyEvOhi9hnnnA/7FL/4JlErxp7nwCISMRac7Dverw6eU+nIdFc09Nno
HNuy2rh9QFowJZAUIP8No7gFIZ8H1UowPfHwFEYszt3GxXK4mpYsehhcjLikrnwSt9JI78PQ37g2
N+/UCXCqwYrsevWqu+xIRtbYpjSvhy1j6YuMugefbK2HX3PT8OHyH2MHfYHuAES5rjmHTX+upLj7
516Jc+5pZORnm9FjMtgXWUAwCiXymY1hxS0O3lRcsFdS5TVMdypqfPxoDWNNbeE+pPm1LMXaqqPH
eqGImvh8ET03celdSuF9TihydGZycS5o3Q6TN2e8b9WLn7vNOsTNfWrd7K/qgTbGmA1qDmtdBrKo
SFCujIxez4JnyWRqweOBAF39aD9ArEIZcB0ixMTJXxlKhPsa50TS9SDYOrjBfv2UJdz1ugDeah3U
W29peB1ZLnuBU9dZBuPlnzJkmp5oB7taY9jU/IHJZ7Rfrwz0fg4orrsKDBhAfpgcoCG89TVw9tJB
HSqgcYhEdmd/MKDgWhimZ72vu/2QOv49TlUWpdpiDwcoi/rleJhoh7sEssWOPLS+/vODcoLoCNXw
1WFD/fdvkV40VrOePVyepbok/jSe4THS+sKvWn9Sl39+FsX+//4ZnKxkjRkZTWdCsHeqUu+dxJBq
k6ckjISn7ih6sa+ZDHGS93w+XTFfcwjzROkiRuHLL//zh7jWVxkL4qlpvRAgOqphp6i8Sq9lVlhV
xXboHPvyzw897neVIWlrF+kLJoZ6CKw5uTms6W5MLyqL4gO7mzjMgl4Kbe0ith6WpAQQq0ZwyxMH
aJ+fy0uiexTA5E85TM1DO4Vc9aP82HtmffKjr2COihu24W2cRlsnDr3L7I/Ve9Slz/U86Wv1T0bE
cG1w0MU1FkN77wp5+O+s0f9P1sgyieD8P8JGXVz8/F9po3/+h3/HjQz1L1dapovdjCIe9G3b+Y+8
keX8y6Q2gUSREr5rcXb8z7yR+JerXEEWSZqWRypJ/UfeSP3L8m2HI5JNTojgkf1fiRtJ15fEiUp6
Ksvi+P0//4ejHNyY0nGUkuSiGPDZ/Pv/I27UIXmQ2nC3iQlDNybll0q4g3bLQ1+bmb3wLBjANHAQ
UuNW0kN66AuWnjYAXpH19oNBvpkyxvQOZQnlJRCPIej4nTfA83adliw37ESrxMGb/aLvMTIbsXFF
5Ruur4CYDiUL9JUsxMh1bTcbqvZeyHW8eIbxXPaflWf3m6Fuj2NBWsGCOLn0JW/txZhQmRFBjVXc
lb+9CB9D7M1WJs/W1JlnePQGeLNmmeGn5P2ihCYljBKMIelih6C1FnHAtlK95JMJLcdp76thZLrp
wiBy8QN7OY46B181Hcfhk+vV91lTGcfB0a9Z0jzYjGRvk45pK4rDcD9hHJjDp3jyKWtJJ7AEwaso
sltUPxucqPGqnerYCvc59ZbEsyL2IFs8MZXn1hwfIdT/dUkqbhJAKpcIBngLmt0r+vZDNtaHo08y
5Juew8gD2ccxCSajZwzRMbSwUHZBsGNavQzAi5n2B30Oc/E61QlmkiTIbtaAgC/99BCY7kYS8aCZ
Tn5Kh1NKVW4S1bzkLZDyxvkeOav60j1StwXVOgJB5R1CO28ujT1ebJXeU0uOJ4mGSLtLvBOnrh7j
/NLzONmQmL0ee2aYfTMUQ4IgY7EihN7TWS4vo+LCFtFBHEUOQPDKmc5VGj7D4vpG6+HtCrg7Wf1R
1h4nSZOGjiGjGaZPAN+BgV12mjzkppFZl1RFQEcN72PGVHatuN9hDkKV0KRkMgDv7GZgnaN+M2bl
K8yoD8LimIwnhAoTbnNpKm48ytgkDhgmxsM01LRQfT3xZMTL+TLjvlSZ6R6PSg9Z03rzY5w4ZcSW
1+LwXAXEhdC7TX0ru+yFDVMezQnbIe1mv7afgFWl0vqCVKn4Bhsb0SzBGE0oJN3GrXcaBcfCagTE
VZRoJRqfAFS0FYYn88jVBDxPyuHHi0T0rFPntaVIAh/A1RysHiEHnSnwTQpndQQ71CqOzDyyjVX5
S4HlmK3niGNoBQcJOcrqN3Ksawi7I1Kl5gm/hSVNN+5YzQfCzpxps5vfAfUp08o/5fEAKHZPVaX4
qikExB3yFQ95zn+Pum10zt5oA7JVuD47HXzLgj8FKTQ9zMRwfRNS4tCY4ih8D3Qv7+NpMMv3yAJ2
UjgYxAesHTfL9DfamjlEunyJVpeeTaakO6ciJkizKfk5qLNIEJvW5Hiq+hBWDLeHrAPKJJP8aKXO
jgx2sPZF/RTBzNiW0qa1ytvEBqUjc0PdmFo64gG28Kg9J2E1Q5jDfD4QYBbiWfh4Whn0nokc0ZOH
m2OKBC9dCLqOgxPyQTlnDuZ+AM+WHWDvjMg/UinAaZByEuXVDCYyxGIxtutY5V8VDRq7uEcRLiPC
HXlp4htP+Dq6IXtzyxF7fuu9awG4iRobYDih+a5aplpEveh9ji6CRyFm7L7yNPE6JMCnobLgcF6r
yn7JzeSxyU6wvjVwDIcXVsGWrPw7hf9no32bJcwcXpQhLmZvbGh5Q6E3g/GI5s7nbgzdrWq+Wh0i
JNRZeGIEeiIlwZi6gKrICGbdhzP8FFV9u+FwAx5mHEPG29Z4qJapZxrm5dbtsUyBQ8EdnmMD67Df
b+xW/eSMbPZNaJDZCYlppeIz9kDZWewMa9bpm2gzAPsKuEYXR1uvQJgjv7r1o5z7QsP7X7gYqC3F
XHUY3xkXerQ79L9TN1aHPGcSlJ7BO1hXSCjPum9/hC5fWXCCDV9l+ICQtjZmrgN+PX7DEGOOpPrt
XwF4ep3afLFpldxZuI9madyPA4wWTrpHrGvouDD3Oj6vk036yZXPvoabAd2SScRykA12fgYLRPYM
eJOLdOdr4kfH2ZK7QsQYADNKFPDzmyAzgXH5m5zRet3xWiLJXGsn/GhcthguzoMFcrknDrQOzOke
TjNRevsun+sb0tCLaaorVfC7zozvE68jEyj8W9a1UIIGAYB/U8c5axw6ydI1awYP9RLRwAC3TyeG
HdwDsp1Z36Ypp2k++IDTQFs3P0l08O7Xit5L8doKOgJa6DdtWL8wG6b9u30xho7OPUgNjUgeKleA
LMaOxvQzOxttE+26pGSOZ843Ivr2SGbfHr9FZfyMFfYjFr5DzIGeEVJ6kLoNVsSmf+YmO1KmcRkK
HQI3a2+UOVEjE/h/gJva+9aMHwmY7AeSwWkGfiA0U7LyfqX3Xkp4h2ddAycNC/NYWuXn2Jd7G1Ab
noRkzXn6tWqZGFdTArbvZkWQtws62gvwCwcurs/Sdu/yrt2pXkXbYRIPpEqQxBijrqeUylc1qE/8
vi9M9KaDmzo3cwaHxbHkanRWyWLGMkKSPzGxxWUSYowtCbX5wQGg+cqgfzSX0701gzrqfQbzCBsN
7VUgwWiwWJXgXEAX9a9lNLUnK63fEq/fwV8UL6VdfAyl6O4EBSZBkxe7VgAzRQmgQcbpWtZ+87Gy
sNHmlVwWcvSg4C7xP43Z+cU5CrpiSQyUbvYG25AXQGXMg9yvbMIJhaL303rtF36gQ0GpFBVR/XDo
fWtYtXtabcUOyRaCvvTuIVcgYjpBtjCLMOf8A57a4unQq8jLX+NG39U1/xYF40/CYXTTLDELc+TA
ocR9PBb0OrXlU2BM9kHZ3msq+70PjnA9Wx21m2lnbYaqOZYjgJJE1w/azV7cOjNppvRe2tn/VGG8
7314n7MzVA+W3+wlJrQ1QFxj73X3WCUvLQElYhHM1WcrDU7wCLNV2KU7nNMUnDA0GhtvX0V3TtG/
6uIbADPnnsz8NVO1+OVZUolbh1342A4mzzTGuDHYpMAkV7HnftXBB34uYzvPeLc99MOdGjqWy0be
6b+1gf4kaqBCc7APSO3IRK0tt3gLnIKoleHR9UBkrw5B13tznu3L2cJ0GO8LhBfcV/5NYq5be2q2
+RsJp6SzPBUdrKV21PFBeSe4tNaa6ATla17YXdJJUvtSoJnDUtKRl9wKyIKzTmLeqomHEPCRtC5+
WclXL5R4FkRxDmdnHbtuvFeGQfCFv4hM18jS3ffWAcS2gHLB79tm8AhUlDGt1R/o1sMNU9nlfmrL
d7t2YXiFIt2Q1sH8VeI8F7FxmQXDBdn8Vq7/4085X7++eY7d7yjCACQ+Wszm1KJt0qin5WGYyHkq
35t4O5KtFuHA2+rhNmh/DDGptegf+iZtNprCk5P0Q9oe1IZyBD7IsJFWo8U7hynyIfyBpie2aCDp
yp19h8NIdXLr0Nr4Lv1Evj38dKh/a0Ixd40kAwC+ajjiGvyIGKGsdQVg1pCpv2ojAJdaqvugIGCi
ObR1Mn00u+YoY1pr8oH7u5X9MG1HoHMy1K+WGhyFelcI1ezJM+ykRMot/YCOcEdjiDDq3zRNvkWu
wInZBdhP5+IA3VtHjeUjuninQBd4AAqJFBneTYv+gusl8vZtEmB7rJdeAtyvPeOn1TiZbAUMeVyn
+kkbjCR5i3HQT6CDww7m3dAvsp3vKIL4O1rug2qNpxDyyvBlAEft5Hs1zkdw5YyLZm5oXs0LZgY/
uUPbVNHgoqF/8Ynt/lchPDaBs7MDuK8dhNDM17w0Y/rhpc54ZyvDJIUYvTm4PsDc6fIQGi3nE4e/
DcHgmzIsSE+Awhh/m1w2BPs1Vg6snMMDzE9eBkzJ2eifse06J5zdHNKVscV4dJ/k3c3uDXzNFHL5
LlkQJQmwdKHx4rRYe+uUtdb9rpl6zMtWbPVIllyJPyUDl7htvxp/gG4B6jTWGmGfeBQP9eDilwyw
VqV9ji2QjxVeueTaxQcaEpZoEqEvF+iRXJsL7drARuWbX1An7+Zsupuc4K1cfBFt4x9Eu7Dce/7Y
ZrofdDOzNaAGkpennoO9o9IGvSvOdezfOIQz8uNRN2iX4ZVKKgbS2WD7gGje8SpwlMqHx8YqrlpV
737LpL+CphwNXDevpRiQNLFKO78CgHHN8I0mufCTG95nEjwzOmdWCQN54DAcUFvEx/Nk1e7JoWDr
GAr3QwcQr2a4m7WybCwXxfMgkz+dXT4CFrr51WBvfILypd/wOjXpWsa9s84D0W5HR24HZd6PAv/3
pLJjnDOKyvEhcWrQG7+bYbgxbjcp39BolvUYPM8BNKfGfR0LfR6jkEZlZ1qsp3d51f+MzutU/h1p
F6dG071avUtEd36ZEvN1kLivbaQzdg3X4AqYvo15Z8KADsH52jUmwPrALNPEzcNhlSPmnLZIptVf
rrwC++t8LoOqXQWcvBRj19W0HWv7R6fywgzKwjzEiM0lmcqH4xC6XyqkcWhZ2SNMDb0d4SHrvgPr
eXS4j4ZJ9SIIg/qRP6ExZofK4TptapsLRsdoIIp3vp1JDirYDvSIBExNvHR4o7N5owzIZ376HANN
N4p5jW69icwlMt6Hn9LDNhAFD41VPhV6uIca8CLKDsaCzN86rBFrYN6vZi/AXYTH3u/fzSjPvjjq
fNIHAXA9szYlH/Ed1jGuM7ayeWH0qyES9zqq8GkoOioxsUQT9erhy43qVwyEJ0R6pO9MH1zGZ2v+
wajoZP6R4ugvu8YjkdisPBZzk5DUgu8b9yA3zjw14ppmUDgCDOf4vDL+DpCi4QgEpCzZK2K/3Vag
Dsh5gWgmeAa5f7LYohJgirRrrLmbhtspJHKguPNuAxB3q7rP9l4FG9gLmoX27K91Jsyt7YUzzT7z
BmBcgVuXfaPDVAgeCVCd56DDFlVvnwxFgDnmHW3t2MUAhP0XHwikMVL3xvgRq+rg4ntcmf64FbDO
N4DgYpgyyEaxfgjx7pwtrNVrG2t8VjlbUYGtpdXudyhq2Mmwv7hhtD6wTkEvas8NNuaDY9b0f4zx
UWZA2jiFlehv7LYAfbFNwr578Ar9WOMyZNeNjqSIXkzfIvpGeH4NF+XS1/WX65Pvc5GmtxKc18qd
2IIY7ZdbJ+n/AClc+bK6NKBDe7UYnbA31b7LKMMa/L3VWvglACXQ/mYg2kvqXWL1CNkmQ+PqecTM
ijtIdbRpC6NR0b8PjeLQWXnxkDVuvfKd9Dttcnb3gYtNOhAT73rvIcTu2rbWfSOMu6KcntgPdm40
MeuxanLcIiiPqR0fbOHQ81RzSMrjDQTaaeua76QoHhtv3mUdjxHDQVptAF9leRfcWY5LWRw+/zxs
mWRLJlY91kNS0NaxKB5M01LXJnEQwgYKEP06vQdwieOobJz9WABnfveIA9zjT4RBXlCSFHwoyRHV
ZKBHgDICDQjEbaSb9o0MA5baMLp60ZfojplilkYy4pizAwMINp/Hbl7cEED0PRXQ49SxWeIvksmY
YaDF2k7NiiLlYBAAYUjHVDVdqShLwMLGn3S/lWDcqITcVIzYblhiuP3rhrNRsEhh1DHxd3V5ZJAo
gt1O0YgAABEbu7omAhnXw19m1BtpDMxh2xk7QvDb5Us/DM/7ujGNx7roD2PHBKwiAyIoA2Unp+Yt
W7O6Dv/OCAZT8RzzuVmLfxqQW5PatuiQ6HKDUx34kviao+kn7/Cr0PYQQNc5GHbxx2oubVvdpvU8
10sFAvJoOr3MdfBLylPCtcUiA+lwCMgpD3JP2mmfRVayU3y/a+4Od3ATDsVsJPiK5IPq7Tei6Ftj
6j3yeepNYaadeyZIEi4lESNe/lq/9HDwVxhXAGfgGBbGvW56BnYcJFZ5AtbbBWnfpOik5APWLrLn
xhlppG4AnTl1sc88SFIYGGg80OXz1Hb+XuY+fG7l9ButrCccY5yypuInEPpv28Txuqmid248a6Cx
DA9bWHhuwoqCH1egM4J/5ao2kmYlh4LL0Narcojo+syHq6zjg+f0wdoyxbBWE8+rAru5S+gu2iqA
neSdf/M+38OLTBaU8Y+wuRdg29UdipDFacY1KuLgFPtliYSx49v3JJPAkctLaAPMo1hwE/Shf6aE
cSl86fFt5/OBq8VfUo+3JM13ZQEMWfuHSL4qwuPrCKujahrY7TS4ppLQ0+CgHQRxt1H1qKBxOvuq
JxU6yxuCNHY6UTw6ZndMKb/BdQgCeURz7CTxpYYtJ51WYzJcR2dJ2osngBgHOVHLkjXpu0GVItUE
ZIJlET5I58lneH1ITV1vDaoSLD7QtifWc0e8PusYgst105uszVH8NcuZxgu4UkYJ45IDxsK8DPL3
fiKxkTMblo4+177mQcdmtxDqbw1UdJE236LwH3uHarE0yYD+UCLJlar9aRr8S05anXOcOg3P0Man
pgHWVgsIJ72FZie2xHjidd8iaAXMGEk4bhrRw9Mhrm6nDhQcOmXHirTEjNUyK1uJaExQfMo4N+Cn
HlFS25MvcHz1MBn3dWzW5BqT71R/2zE0DUyIgEoW9r8eH5NA00Zj50fQCsitbuFvokH9ZmFb3wbP
4GlHeFhHyOeceFS9yp30HOppS4EC9tPAeSNxYvEyDvXaAlfUwQpwx57VO00mXsNQnew87Y8eNFZv
w9Wn4ODe2hsvGbwrC9MEOp1YQ5e2ksssP9iOIkzhjMFa1Cmlh2wnYqe9GqtfY9507p85YPuQg7Jm
E4aiWSUGPsM0sHEccrYL3SHfov4Q+OuNo2B4zqvNrm0nkpQOsNqui4O7OkGimPVtrN1dvRB3vTy9
BCl2way/gSS9+e6zM8C0kvheKQnCZTHrl6yPL2FnnaYUXGkwku6dhb3XwMNWVprt5Tby7XfDo6Eg
7Uge0t94oUX1UUAx3I8kWde92z531nQuC/RNX3JW6yx6aozM2I/x30IScu0VCrcpvAdj/mZPPE0A
SdajU5yaThi8zBwajPi+z5x4Z/shRhlwyY1XP2IPOVhh9ZHzsKCF3Q81hjTT9xDf24Jp9YscuK40
coINwcyisJeStGpp9kbWmP/m1qhXC9ulMCDEcizaOsKBVieO4Vj90n0IalJBe5SsRaWP55aDbMzA
R+Ubbgcc9nDi3SX5bqyw6AxjQ3dzJ+8GPb0HwZMjAh8VsU82oA9+U7/89Au06tpeuEkWe0Ci/jSc
krtY/6nDGOGcDhEnxmmOuFgjTJKD8S9+wEYyltW+zlKKmnANrFJwaLt0wjHhWrW89wCVSNY1/Pgx
wy+3uOg5Cdc1DoUVN2SJ/+JRms2DG79m88Lq6mjPywa2pVCHrBH1zDxqRNGrgvsoNuiIf+i1qLDY
A2xAHrf76uKbsYsfqvyEKPUc0CN08siJuUlIi4I0I4K21KSMnMz6cV47mmjPuUm9+a7uC1gv1NBa
XvonENPVAgy9Qp5PzVi9UGnFmag/RiNGvbJtib6nxcXONPm1iVVU/SFvq81HQinhxhUFvAgTDS2k
wbjDiYl7id0S60VAkHo00j85Tels2mRDUhJlojY20Ihg5rvWdbb2nXIW3sCTb6N4QB0BBqWvdhxD
WxuDW+S1j2mDB6t39U+uKkZn1dBt23zeEc5G91PPKF57pfW95VH0TJuhNlAGQ1Ni3Ib3waFbf1a0
J2fbSI9EzToaS0lwYwJt1bGj26PpO+Z/Fec82Rx0TOwXSPibcDC3Tsm1ZqpnTTYoB2A7JhMHNi+o
OqcpZEiUlfrBoKFglTTzK8x4lt17T7pPIMt+s6D9Kjs7vmjL+Shrrn0j+TgZaPoPKWpg8Lo1ekHX
kUG5JGOHq2YiCykifnWt10Lrrzip56Nnuu+jYk1puXxsqZugprAhm0kaNpwVCC7KumyHchHPDU/w
Gn9Mmte2E+QiQnXd/cS672eJt8YN+mjK12JOWIaAJeUVJ46sAvQX+HF+RhLDBzplz40qL6M//2FC
yqxjjJ5CN2FQM8CMGAE/OUQQA6I8fLJzrpbZhzCYTxX+1dTTrwzR+PxRP3oRtDrb+YFgTOsijykS
a+fPJhU3jEAqr8tPuOd6SJEpnxJhMj+FpUYXA4VAztJSx7XK2eDkPtm2RzayFeGO3Yn69ZWsh+9Z
DVuf3Cst4bz0otTI10wVbB77TV8XQCa00qjgFFKmwSXzCuBrDfDNmBb3aHYhmUXvAexfULMR7dQy
/XFoclv1XvwEB3s69k0BXA5k1djVYsMI+6mk2q7GYYe7D/IK9KDCoCcax/6lUBdRTX/jHInAFdQp
lS1FB+lof+TY7Iw0xgqV00Mkn4oqig9sSi5lEf536QQnK3a/5grpjTEGxvTA3o69+AB/0e7rKLxR
pppGVCwTvIRcwuDRquczISPEjB5PflLk17gxz5GOyWBe6eA+9xU4CIu5A7m1W2YyQUNXNc345KHJ
EG196VnCdMyAPExiVtgCnHC11c742ihEpqHJNkM+cI1Mh+NQQb0LNnDMDq4Vl9cmM/9WA0ltGYfP
2oDpwdv/GoT6j3g2bMuk4KmnVGa6cxy88W6Bi6jnoz6n+Hvc+rGtypchZ+7miOGkEvWIBi6XNgzC
rnKAPBXYf1nW62H8ybrub2bSNiHPfT3/VTBpEitOYaOYG4OwBmTiN1yQ1OBM+D0DQlAMn4mcEdah
MkjkTg2yrd+PEKjnsrwkQG5a1XXHPmn4wsxNDTwQOFnPZZJqExW6nP0D91a0UwKTwVl6BTjUIUlB
Z8+j22i4gkkbQYsq7f+SvoHbit5FUJxaXf8amg45SPihOwKVH7PbPC0qvB6G6lr3ybUYvbMRYAhT
QFs51FP4LcF10xLL+s/moAP2/6aCwScEF9vfeKAbU1m8Mc6Ivuj6xyZq1Ir7Erl1l4EYIMZVZlSP
SQuOlEvQU+P+L/bOpDeO4Nyyf+XB+zQics6FNzWPrOJMapMQRSlynsf49e+kDDT8etHo3vfChGXJ
lFhVGcN37z2XHpLZQ87uI1Qg14WHkc9nX5SExvj49iG7F1bKYawPyqRppiW5uIkTUioBLbiWTz14
K4o9hWEUD/k9qMXgniY2aCdZHrr6u8dKiFP7pYuzO4cdSklS94d0JxBTTXMKbZ+SLIdP9aA+7Vye
RFm+A1TNuGKlS3GjxMkepq+W7hf/PtOpBq3b9Yc3bQZcnZs/AjTfuvCrJxl0u0w6ELn64IsLwQEn
1WeOZTTUgjuGV/wyl1iSDSYOOJiB+X6gqKqO8sWY8hYECIHaFN/E8UFcjPKE5PagCw6sojdgqhWE
Byo/5iLN8Y3EmXmBc/vp1hS29TZRCF+E+2S5PiS+Ma0mET9UrkOhGtZGy4sujKQE7wnPqcENZ6Kf
g9MS+f8WcGdBd1xZZydtFTuuO2qQp9rF3ZpXiwGOnXuey/TAkvI6jBE3ty79rrRn7MKsac5gfH4y
CMcAwLjThn5EqOjJMMSvMIEQWaV8LuIIM89Q9VgiKIuOyt/kIp+nzKWgow8uU8UFKDOH44we4/Ci
bTwZPfKIY14ktdQlPIYuLMhisrioAxftkZZWJkxKCEMMT/D5TJwvIuN3YuZLPvGzLJD3XPqgFpTY
ieq2mPMEXWyKIm+a00h0cPamNo8pqlhHKWOTQfSUtGYXZ8yuCMhfqUuUnL7nzVCx/EYUnG6E5zy0
FDAfNLaO1uRmTkTdMO1q69n6AWvSmaWLb2s2X4yuW7KU+asrmu/QHl6JHo7Ef8wYe/P8p6IneyBx
3k3qlVDsH9Fa3VKoe4pr45pPLp2yA9Jx6R/HbFxMuldfO83WxFHHMq7iLV7D05iVl+JNJnmOtcNi
gzHpAXaGQuzwxEJxoSzzEEy0PZo0A06t3JkRa05oBnSjl1xwPHds3+KuRWt30x9GMn0o29C/HKB4
owgevT6Z8BNHR0T0fe5Ncud5fMpGOUUnO16iID37CcykEU5659CzPCekjoK/xIW01YccYXEfpo2z
7hSjeFVJtY16LvVOzTwyJl4pq2qvHZMfXXXtMVF04Knsi746hH4u5BgCEJibugMT3EN1G9gzcE6L
3q4uU01mLPIA5ub5b5BmS89cLtfoOLApCny82kteGB8DfST/OFvlGyguwVtefhfp+OrXjHwal/sn
e53nPbRmxtWy5Hg1U72H/mr7hwZeV5yDugm617RYlI56RQkXEbTSA+N2D0a02Cp2XmU6/SzjxZnm
rqpsofX6w7NcOs8zc68wIY12SM9mVX9PQtFC3UkM+c4m6oIL0crlB3IpmWKxTly6C0E7nlWRb/3Y
onKJHqRtOceHwqGqpaBZMvMNBt6eA2Q/+OjCwHswOnoROx1U+wIy22QEjGMi+hH+0lf/jWAd03zP
JOGmK7A+uCeo9zWI7NVD6GKEYLDFgPCchj+c9A/wGvecWmbDdJkDYs9lbRCz2od+/ziP5Y8xw1dG
6biCCmltAfzm15mwNOVa0D56CnS8ivFdBSTu0owd/PqkOPCTPOa+foxcwXoOM29bNE2zknNnYiGp
vnumgXh++6VFwI6Pgmbu9WiBD7g6wkHOpNAWTTP5wDh1JIOPs0zfleM+e12Lr6vHcOTm+MLh86hT
EbLfhw7pNWgoToMN22QCUrGwrSpsu3vPbG4hOYZV+WpkCSV/fYRdOcLMpUN5TmyP1Vsxy+SDXepy
ZOXK5dYERmObFA4Iq3kpwCzLNvookz6Ey4HFyOssij0IOlk1RnfNaRXNOzeIoiJEk6Qa09fZ168V
cIOdNOPvaUrcAzGElwjz1zY0chLOC7K7mm2KERPPX01cZiuF7pRb6osoh3EVFABMlc/zb9X3zgqu
Gcam9Wxim49U8kBB3qbGX+OnoBmQLC4Tc7aDx1AaD0l9L5VPkihzHxscvLBuSRI2zm0O273sm+bo
hd3FGQBUKvBYh1FZ3zojthvOAK/tNngz4Dl4bMpcwegZT3XXvrKkHjI2Op9etZQ/a7j61CoFH4kY
rykNpqaivTSDFNzdLsolhWYOXb4tMMxXVamOmjD2juF0Q7HxtosLbAC8WzvHVC82KYKTlKLcyiZ7
MXnXx0BHu7YN2lWXS25pgIZMJ6KrqGmBz9ccexgN0S70HTJmIqP1ys1OUo+RvI140nBoUb9k1+yz
/S4B7EVJwiR2gmkO57CBJ2L4oIKYV3sccJQXdBdluVUdyCvshQ5fRSbuk2cB+fYad9PV1c8ytz/c
jBHwRNmgFM5+jpw9lpBiyx0as2pP+Z874T0gabCr2u5im8grhi8+SqvXt1C79HKV23pYdASbPTaW
oTgtTTyhOz9Mki4K+PVs96BK4oRaDVtY7jrJPiYSGWt09pdqTKC1czbg+sORvlkLLacNK8Tn6KQv
wvN/RaJ5NQQN8uSLt5kZv8548fZZ3nBYMRnStIY6gffC2k7Mc66fqHNmPuedxxr2UQXs0KoxdgVN
FW+dpce7XTSE6OZbmmQfwr9b8cgHvHtEvaHYxDmSKBV/XowYBEeTyR1+VrYZQedxNVcvvfMNunYE
t0DSeM4hZ0U9GNTWsKEcJuAFCWCu2pHeo8zaGTMzehW2TzMGtHUW1fcCopNKphv5Ab6pAifXdRy+
oyC8gJ8EBCqifVVTpNRXrEJz0R8c4CbYiKZDrZzXvi5PLpRmexjQSuMccxi9r0yM0I+bUSjUqHDL
FHXjzvWDuWzQDKGYQkTx3lr4ihbEBruqmrOPu2mt2e3x0Xf9OXbN/syp+cNuBYFiDi7I4uCicLSd
/34pWrsFWjpkJRlrchV5e5o81qzV3//69wsxIPdQ20N0Fe7NSvPkBPznzdBTsxcKadFLJYfZdgJs
azXX0Ri+GwvaHZwWJL0FsGqTKO3UuDOV+mS3B8JDNw56QfQrCBp7G7b115hL4wkgldu59oES0hEA
P6GxIldUhdjNzhk5p+ZZbt5GNtJt3po+cVHOz1HDvF1OXC3kBy2cTM10FMKTmDYmjsQtLWDvEQYX
kQSYWUX4of3nhHjsaQjVo071kklcGyWVMdDmvsO+/uznrkeVoScSmh3CSPs+Of070daRZc/FutFk
vxpBMZuBMTvy5+QAEPJ5YvE+KCxhfZgwxmpwSdEOOFN6m/VrO49fkdpokXXkJtT0n02R/ala8WdY
NCnD9FlqMB3lCeHofnzCv/gBdXir7G7pCD6TJMsYxPlEkXuhLzQdUciIZwJS5goSCwW96h3Zi7v2
KL6GBKul2V8Tz7TxhEffvJazMuhlsOcjjrDKpuTKaRs+/s30NkzTrUpwuS4aDRKJ+j22EI70Ur9u
z9hvURZW7PneJlKy3ySld+kq2n8HrBqFHsu9zCMEXqc89z3OZxzra9CIHz0692aa1EevmS8s9Fw6
cZm3TvwEXrFO/Iil1nCYJwbsJPxFZOPSB5gOLqPwClsD5U2jSBBCoaPyjcXI85aUBpP/weouuiPh
DZa2qJhG09voLSTuPwWWJFO3z3mzHKN7DIxeSeo5skeM4Jm1aUuJtU8asIEG/9g6VEQ7w0M5fMd1
nz9oLwjPseVdZNljmwiARtU7y8+dB+LUB98tgcymPFbZHCdnd0AvE9wHt6jBeqtDDC2hbt+tJtd7
Lh3F1VDVLtOBPirP71ZhH/c4lEFf8rZgmwCRb3WcSSeLDHYGcBu8VX9wB884+Tj464RgbtImcj1z
kWsqO3jIUAYp3/B/lA27XgbRD3db+ZWb9mlBnFONTIl24zL8mo1tbsenOHEvRNnfrTH/4sDxDibw
Gi60h3jsj/2oHhDGfNKPzAwafJBN4ZymzP8EtblzQu8C/pfeQK+/sSIfoiZ8afLS4h+GgbnUv6zc
3lLpx+vUhj/mbPhBUO7UTlSEMotorAigSRTQGjb2J0g6lIZKHhZmFjQSzd+F5T2r+rtmSduEck9C
vtLJq0krcDQtNE+nesqb5lGCOVtHRn4j6h0i0FMv5ThYE/vmlpXyj+R6BkWR9XFyzFvjVeUxNDXu
WMx96Cvf+OHTgzUXz0Vj9Juxt7eoLc2TFsUhynSz7cdq28wCOk98mFFVHEOE8Nu8XesOMFTiktUn
bc+TlvO9ns52ED9mvQVe3WVolYbqN01NP0oXyJ5A4nQmaqws8NdATHS9N6MGFApYUNH40YnjwZNu
ivnS25tu9DhFNBTEZcQKAlhFMo2oLoCys0ZxAhaGkJhySx4b9xD58jcx4SfMe/meZJfaV2NAS3Pk
Zztb4SqPyGBkYS1BwERXmfcvnh1Vb4UAx6VbH1+CJbADa1ecZMU0l+c0ecqj6iCUHg/IILDzIxHe
KdW9UqWxqzUFhGa8FpSDitHLd63uxxMs43LVDYCtDJYQkJ4kwXV3oOvzgSLSfC96nhyzuyLVeKcc
/UjbALtiV1JAo/1dpbh7hJ2ia2EZT06kBGkR9tVuVsT3cTGcHAb9Xz6GnHTonU9FqnrHk+0c89kr
n7vGe60MelWi8QUB0nzMy36T0lxBmy0iIxgy68lMSmoTZSJ3f38ZxxtYe8ZlwmdCEt7L3mITsnM0
8ulKSuWcbLsFWcQn6BCLgdegwt3jTLrfmp057cc4dN6YYlFnWtXhNsq9C6nZjeUwi9Uhb1td5BKH
EJZN5b9ZBM2uVG7iPBvYHIJ5a2hsPVlS7QaTx60rqruJe/Moqjk9YRBn1hx5+N/i/saF39xC9cu3
8MNByDlF94gAnG1z3yie54KVowpqxZ6UMG+drZ9wXdf4IP8UMFrunVb3vHCwPHLBfBppi8/CS99X
BIw7+mRii7qtLDOfnbiCRZg4zosKCeEKO31trCx8mZi0tCHyjeKMttNTkOxhj0aY+UbncfQ7fMdB
B4PQ3gNjP1tDM529AU5UkwGKNXrxu1Zz+YwDgr08ZOBflk668cr2nuJzfKihkw9RGb2MMmQA31iL
g77EZQkgfwcgKV/iON2T4wPwspx9kcfD68DZvBFUtpFozd1suKqiKwk1EUcQ03AXBSBigZNdpgX9
nYv9dRhMFyBA/Rj044yLEp5/PBrerhlaIiEVROGkHb8j9N6zAvNQmVetM+9ejRmqcGLDQFhq2HgG
Dv3U55u215zrYmvaBlXsHgz+P6gZiXDWfUBmAZuvfZR2YB1F13LwcfROciHf5pp++5ioZzxnr0EZ
VzDwXYTc2VHn3ja/IS4psgL2b+Kg4d7UzL9qnD30OJjtY9OBuxTuaXCLI9Sx5MhHRGwKGwYkwiIO
9aUzVNW43TwKGPkLCUo2IbV4EUD2c0mwCbt41+0IkQTULETNdUlDhk35zJTTozrlJjqKsHoLjTAv
FTUx4yL6RKCu7ULgI8ro8yGC7x+T+DtpihcPc32KTkzN43O86GTCJXmRDAugRDA4wZ/8oXqoABFp
KgU8lWOaHa5QbcprDdbzYsac8QDzcNv3iteqJAGRGfUGXbcBuNwyP68BXFGjzmoQTPbD2FLsrSb2
FzW1P9nkxE7VA3MgTG+b2DK+fb4R9jRrmcoPeh1hanU9CRY/MA+OxDhX9I48dpNFDzYPDmQm+xgG
aP1F4xsgiwUeprilcI7jzEZE4/xs+tFjR3DjR12MziK77yrR04C6HDzwEeRgSVPNjK8gmFO3b7DS
plvOceJGsd7HzNymrNzpXTQ1/fUlq3VqmqSqR8tgMqoxfqUMK9m2cRiZ/UPiyZe0tFGASidAzGzt
BxlP09bo02tfqhCGU/4yI13tlWLr5e8vtjOfdfo3c+OkGsuiFqJnPjrGTATsKNhJ6Wer0U3SZ8ZG
+hAzM1knof/tmF73kifGL0RL+9fIxohDLHjrc6ZziEzYh8fwPU/MOzSS4Fuc8endE3pcnoByIroS
pxaWx/Gsmx+VE+25VYKZz3y5t+P6LfJMjpej8Rirtt3I5croKys+dX46sBNx5MVh+hRViC1cR9Jj
IhcvAarf2o48mEBTDemLE3QeSX01nPoG16qvO3evYq6nU1u/QIDD0jFZ8S01ve+6H+qj508krJOs
vbctPmHLsPYK/spJexMocoZLuN14MIvwTEbdP7gVXCU+0cybRw8urFtRRFNzlkv04s0SFRTiQeEq
KVr6PGyPYku31AcueVy/8AA0sYSKO/twL9iwGr0QPVomWo6Y7h3csi6ufWCx4Pqj2c72ncl1s/On
+aM3jI/ZRQHjRprc8xiaXxq9RVH0UPtUT0BotF7TkSwmU9pCO8E2QS7ZjRCBX8bgDi/cPLPE4AsO
QMjXY0ebATmlXdWP3tUbx8dJFRhOiRhuZ634gTPHvaRp/Wnh1tq0MQ0Q1sQEqO+7uxohm/SU2COW
Kets5jCKuLdKvMgXD6Lw1SWXQcc80rXhZLvetkIQDKkJKYVIpmpZ+6lWHgx40WZlcdMr9kYhLlZe
vqpqQJLoAWvHE8XMnUjic2kdrTBrb63DgBd9i9Jtt1PXpPljTfAaQCP8BmhzdRTHFLORzPMr6oIg
POGKwcImSgUGkS3FpHfZooWhGdnbGcFAwFbxmxE15bWXnwnJQieYZxAB5oPRes8kL+2NEJm7Ggx7
3RJIIsrovNJY8auUiJeBjb0MRs/aHXk0BVGLU1G/hrqEDF+k2FkN+4ddTnwoYKVv/E4RbZpxoWrl
PdpqWgV6sLYk6OQxtyRYZVzyFW2sjR4EJ1k6fsCxrkWD91mF3Zffadp+Yxd/lO1fkxmGIANu5KTU
tjdl2CTo0KzWWvvH0IqhaDj2agQnuO7srNvk07jrnfCn0ZTjnmtFTncCecHGbo0DCwiQH1E+mvZw
Rsu7RH02c6/VPQ5S8MHD3Dx4fhietV0dCurJmtB7LFz1HFqpt6kkxdjRDCQy3xNJudoBEz/ulvO6
TOEZ9pwaZh1w7vGe1EixTlZ+gsP/4REn3SRzg9RsXeWMIB1OwdGGZL5xQoH+FpkXSlB88B3ZtQCP
hthRMTgeHA5WNjCxNcHWR3qQSS0Q5ursei2CwsQ0b31kY/zHEPVXksjvIS+7lbO424ogeQn65tOI
QcRHS0gaMi4WMCE5cSNO0DX7rOiN3ZjEK6yQYBqTFp/eFWKSNY88bcI8MUv3HefJtAaGY71Nw/xh
28FHUk/Pvcufnqr6qDESEkjiZEjxyaEIQ0U2AAQFiYbFVulT5BaaH6CmXmcj7m5RyyGBBuVgY6bu
B9VrNCX1DmgdAGKcgh/8Wiwsa7zVNT3qwwY7nsNwdf7qKsD6FcGDrn0pXf9WWOhzVXUpHP8ah9E1
sLjPWybXSizB3s4yIDzDiqOoISQcOXkHvEUmtnj/ocyxr4QdbRJ9B6/G/xXEs7XpYnqKrPqLITKx
D9+/zVP+nNXmvZmsx6E3d8ja95g6CLB1DILL9ma1mFl7vo9t4Zr3K/tdQT2JoBx2OWEfMWzHOufM
x9Y+pVwnQ9DN+I2dNfeaQ+A0866bh11ZeXzuR3Vup/YHPUQc2uHb8e0NWV5IyA8mUyzFbCiZU7my
pXWQiLurnmiBGWQbx0kCHG7lrU1YGglrb40EEvR8DJRgtQBXvBlk8uDZBimnGXqjmWNszkhMaKBi
lim/cTF0a9fVVwA097pKn1Af7+PY8B2MT4qorxE2KN2opwAGqRFPRDMkH5buu+jDaZf2+Goyc9d0
1NJgJl3hOyboawzWGe5aiGYyI5Zc0cRaGzZHgsF4Y7nwc0qdP/z9oqWYSKWRvpHlZnSMl6qx/Ie/
X9oIQ11CIJd7F6GiHrTlyNCXxX0Vy/zFLiK9aWQ/noHv4M8KJK9vUZZ0gUHjLBJALaExgnfjCo+h
D3dzqwFyYYskNr0fAvc+AkDZIEf9iUtuc300H2B/Ycp1I4f+GBRrvHDy3rrTDTKVA5GKX7F1TYeQ
owwlZebPBn2DzbDaTl5sr8NU7oM5rPelgcodGrW+KlQbHuGCsl9zOMOHS44azwHbI5KRbBi8/v0l
tqXiVJPBgHlDP/mIBs/ntT5N2LL8FCoKVKRgY03hyPWOL0Fj8dIscJjKlNbJnkG3G7Jni3FLY5eP
6tF3uxevBAWXt9Z7u0Bv++VLNGZ01BfTjif4l57hxQKRAnLY/nY4iB5rmwSuVTGmRwtxySV6ARC5
qgaGWdbzyYoDIiOLQmvAQXVFDQx1rwr5jJkx3tI6bjNC5+WGtmgavBOOY4BjM2MK6tzZ3Xj4Qik8
huOFLra2zJThdAl7r6PLO2ylcUwpOQav9AtFq7662rOfZj87PM9j90BcunqhaGFhEFcpYqwXLz+2
zYSHUEAQY2z38mjDWzpwiaq+i5piZzz3kLWt6qlvBABDQ78Uc+PtkhZqpMhabOvzyKmrr/eTTYhL
4VaYRHpNSeBtarLG66RyVnRiMc8QJnKEt0yTJvdMVPhq619RCARgrANqt6n7uExXOi2jbWc0bwUd
cDVInKtQqV6b+IkL2zSf/xbAvXEgiI59AT/MwKxnsZU/GJSy21ENPAyZyensD/7pN7JyrVMxRsx2
OVaCHbWCrPmxOsQh8UJ/PJnz/Fyytke25cODTL7bgPSvLQFLkpDi4CP0KWqSPz6i0sFSv50REddX
48+6YhGzSbaTfyy/XS89egtHp2GzMFT6R9TAdLsec9hyfvDuHoSDvMLiOGW4UwEnrXOB+zbu1J+x
j69ky3GblDvXiCRbmMg3hp6vXaROXNRp6gIY14wMR+jeYU3IgUVNnlwvW8jet/JqjWoSTj5gVpdN
uHQG0gc2PWrY4Skj3WS+hiWYQGaM2uEP/aGPNKe1bOk4PitZlAdA4fkEy98Ryj+Yhct1IZx3btW+
4DJ+lIUttwQjew+7NIYd5NLkM9R4TyrhkGDoxAcdncF2oKHXR3A2EjCO5TQ+FO3dKyg+n9rus6Hh
bR1VsAN9m6TVxGwfT192Hpv0o+YGvjYCkkVgc7FdzwmIsJpLeu369hUc/Jny1WpLkvrRrAPOt3NI
M2SCNio8jzh5sIlBGqzRtxx3lE8WMCuCq1ByAU5OMbALywx/SnXzetFvQzd5Imj7nNHZ1lVnrZh/
eG5o7oFRFlsby/BKsIElKn/yY8gKFT0SRelVq7Jj15D5/NIOipNmCI8MFa6AWBBU27zD0hQlGFdn
qsryaoz3spQfkgp4BuLdNqNcyIkxNQ0S+jvHsQ/XL4+GQbKFm5peMadFF5zY4gy9pq+Bq3ZhKZiv
5nRwZwxcYqqnbVrBHdLMiEM+XTZdzQ39Q6jR3nXsMvwkA0Aw1b4bnR2u+W22zSrAKoh5bQMObmXJ
kbOX8qu1xmzt05LcVJAZBNcBkVvpheqlgx4RojVksmap2qyx4+dfDrabJMb9FMJkseqGMNs8g2rw
vpq5CfZVTrCcXNKrN1LptLT5uZxozJ4K0yae0FJRtZyY4P/c4Dg1cn8b4SnBooKhWhq/i63LMGYX
28kT2w7GZWSVH9y7qxUI2PHUqOq1izKga+ZHHDdfTtu9Uf8IRmBBE0zAlPdoX+6qdH7aSpNSa/Qd
2MorstxNkPMvu/HVHPtLILu92QJNK5KvyqtOQ+7SSm/Z3LeShwTYG0V7mqQ8phYyFzjsoj82JDwK
KE6OtfA0audPOETwN0H2BsMHIbp4WJqrarxWTUUsmxT6qjaGmwMSeW+AVlyNcYcS3xhbCz91M9f2
alqg/ox5Lh6pvrvHVmlkpndJqOMNSx7H0V4kiTJ/4hO0QNMfRs5iK+E2wcoMC3oRevt57KMnNyRK
MvRcJkMuznTRlhXQ3hKpTs/vgPJq5OpU4nkFD3QSicHsP3Z88o42xtz4mioH8Hs5fcReOqx9MIZi
Tr8cQmYzcfCe0MQqTguMiqGMfww5SYM0+kEHLnNhXXg7tfjVPDUTCYiKYe86wzNj3nOTSG/th/mA
0a7FSZwBj8ESF0kSbKLKxX4yxneuXwFT+ZFakCw8Fy4ho6D1r2MsxWaY3GEzGMyFsHRhte5p4FDO
Nc2pCxgFhBI78ML9kKu1aRJ0MSaqpq1w/lNhnM0CXjAnn0nyh2+4IYj8ZxFqrTHeMs/1OCA173PP
4A5umLeaU1YugTPbwCa5sUb31zgwvStbOr47gF2FrA5W5F6hRTgr4RQ3PkZXs8V3ZbZ3Ut13pJGV
Nza0+sju7Ob4UifgrFFP56Sin/WI3e7Y9nycvRzBLejG48TQM5nnbV3MOYWMLOuZn33PdfxgZWis
jqlvcKGjZRrGydpAgXc7SBylv3TnTt8l7I+MYy4TRouzgQOTpR69Y0gMU8hZ05ua3UJvutiaMQPh
NyaYPeNliH0/yiZ5TCzbZ6zD78Fn+aH87NEBaskwLVnpMddH0yvfyqkKV+jQKO/m9Ltyn6Q7fnvY
CdD/OAq4CXBzICqIAadxSKtNiQXiRIHDuyeTa4TQjcUay7PHgY1yvPYakss1Tf6gdIPTwFOxm7ie
rVMqLLbQ8y04ah/UsG7dIsHkZhG2nOkkUFxCmVT9sS0jv/aA9ku+p2sFqHC4eyFI/6C3GQTpzJmD
8Nm6Lc2nQUFeou/jzszkPtL5BqpW/kqG9qgxtpHMlxkz+CWuUZQnrfWHj7vNahUkgzn89vPnnEQw
CZSF4SewKbRwan4Lxkw1562zbye4qyuZo2NXpzI1CxSp+Gx3ylnbswvlXnD5yk0pCEyiPHa+82RQ
s7MBAvGq7P6WzMFK195X5C712LZt4jTm7OLTsCJ7Sx/bFttZajpHx+uhNpGM8IRZbdpWXA2GmOug
TSA1AEJCm8H3wU2Lxtjc3+R0ya/UnFxnc6KG0a8fQo/baJanv4tEvWkPN7Gqm1s0tgwn012ofeY8
XpWvU1jRw9yydJZvOODfw8yChWWVH4zKCwxxi52uu3Tz9NXlKTp6QQ+yQQjeZcy4awLjbgZDtcdX
Uh3iprnZurQOSSSys1X3z7jd2F4q8BZ2cDA80iZCMkcbymXW5lJJOxLHJv53CQcDeIVQG88oH7Hr
MnQnSDMpylBS49g05RuBUegBdB6MYfzD0sNe6eBTGix0ecegZYl+dhP3imh4DAlSO0L+krG4NFjp
GiT9tnys8umYTPR7GZ6EQeqA3rJc4a22lUoJfpbMtRRTi7I2AboSXSLyeBsqzIq4987UEpbQpAQa
T8nVfNrlKWN2Du1gcOw7w2cT3du1tg5tLUQb6A94GjRkV8mObnVsjV65TVA0tmYSLuD/HRbZgxMO
MPGTV7iRn1QhE6khjm/w1IWxqPZexIFkqs5d5L04QfQteevDZbJgSEH8a3I3PWnbrYm10bP0e+yE
fEgNPFe2fmtL/2HobhqJhsl/f58LlEOntjhHlONBGCiRQ1Jdl/+0A3lEQGpgZOqR3TqBEjNkKYu5
HVFn0+KgkG37WXjNswvQJhpB8hjLsUIxbSnZeoGUyy9unGcgPwVjwVKveV33GjTounPNhyAlMRuY
4L9kbyB3s9eY8t47V50mb/COfcxr1dJaS4u3zXup8io8+GG6N/a2zbndlSQ/9EXi4sX4Mt4rAaOW
4SzFy+6hGWfeBg491NJc5yqrMWPTKTkW1u8pyh65ocLXBaxcxAPvEFXJW2WVBzge4alp7jKnPyaF
nLXpy+DsxvkdgMWlzbHneHQFMtRmI5ck5EqrDl6jmE4KgF87KKnwIUsSp7187zo+zE7V8Vik2Tuc
t6+pjPYJV0l6YOvxnuEkFbLx1mkgv2oX3FlAv8YWrwCHlCV6M7+ZDCw2PZsFNKVe38t4TujWqsBl
dfchyv4UQI2b1ou3opw4Roj5MNs1PaSmzcPssdWOPh8E1XD290NFL5ZMDmXQFztULRYIRiOunb0C
pb+2HQV/ddCdoNLmB0K2+zTkWLxQ/CxAynQgbPoMprQxv7sd6cUoojks6d8Sh0nWlLQvBGLu2jd/
tda4V1Qa5CMPStb4v5sEX2g/fxS1c501Zp6ud54chrrrtg2fsPbBQ9LLVAIbGzf33d+TW0LtNXsE
7R4GQ04vSTZo3u8SsiAK1ojnB0t47hXGNQb+4VC7c0D2ffOBDwEDCNLkp4lD6VhS6As22wiHM4YD
sKFzuwPw0aJY9x/MZ/pTKWOODCbkeO4Hq94xGXxp8Fi+DpnRdkQF0+5Xmrk2oPRq7/jTufLvox7n
/bQMo2Hy3eqp2M0h528G0yhNmGMQAO+501zg4D93ei3setzb3UFI89uClLP6//DO/yt4pxn8n+Cd
Z9bT/8nuXP78v9mdtvynH7ie58PvdKF0OqAxx99t969/WNY/AwmsTvg0ZlqQuvz/Re6E6clZ3xT8
FsBPsIHwNtuy76J//cOw/4kzyfME/7s0TUvazv8Tu/Mf//Wf4E7XZYBg44fmH+DDuDUBi/4nuBOz
W9yKEKucQWKAqhGKCdL06z9ejPu/MaD/VfQ5a0LRtf/6B6fd//G3oII5TuC7XmAivFmOFfxveFBF
f6iZa1rR4AIO9Gf5CTZkPSTpB6czMgKRxR2b+kL7J+nqZl7lfQ2LmwRz3r+hkGEcLRjVvDYk/KtV
G0MHAMCHcSKFLcTfvoQi03rZCoYsJ4YFwHqeB54SEljxzvbs2Vn6M2k0565U2wFHfIGkWk1WNt8I
pgQzSTw/hdnCslb+N2fntd26tW3ZX6kfwClgAQuh2m3ngTkrUMHSC5p2Qo4L+etvB+2yvbdd2/fU
C5tAUSIJgivMOUYf0OMkMtCTp/mxRr5Uq1w6eQ7dGnLgYN0vcVPY9i8iG0fjzKml2FwXXvQ6umYv
VqMK7OxAStKHS+GuD+DvgycvZi3/nWXAwYgMLMerrvMcxr6uxKRkNVWQoYKb5q61R8n9K9Leyd9Y
ZqfoacAqrOg4O8TnUa6gXRPQAei7Wrvv6CuzYu7iYLTfpau67pfO0uK2+qCakyvvs+rw4yTLWCGh
nbE4Bv7lpYEEqP2ENFurUerYcWnFmNkRLm/SMh6d+z6wy2HV9mAMlrFnkcZGWwsZhAnaRx5hb1Ye
lUGSCXZ1ip5mOWRlU90bJXo3teoV0XAoYx0zOFSFqeRrVhYRtkrTy1R9gEHjVvbSD6oJuzaKiHok
louJqdnrVO3LRecVFhPrwNk5jG4LCIBUbuQylJZ1AccHtuEWTrYTAAgtoocqzEmZYoFcmKgGc2EW
6zaz8i+Wj7Wv6n1d7Fo8GPkKy7t2Z3hjeDXxhuTr2qfQTLNZAhHCS9a2Kr+0HSK8dpM1YVjBfbfr
wSZ23AvRz6OYt+MHlL0ItU553cvxl4ZoxmAhwm589zwJT8tiAdQ/dFVKQo5FI14sOx8gJwvkwc3h
aLkpWSz2iBLtAQVNkV6l5shm32W+z57KmdRAeJ5PTA5sd4FkbmsGdmr0mHzyLgYoAMkpuaOBhL8i
6j1a8j0FcHMVIOLvDxAGrfFcsenAEdi4WPZzrndvY8t8XsCNxLtRIBjJLYwhWfZ3AHCIFmp0Oyby
xBpQrhZCx/lPYmrRbfQOKQMg9LwX62ao0MAR2ke3HV2LDTtQs/BRLzHwdvQC8ahra+VIU+1skOfd
BiOTq9b1SNdzV8ddEty3qaSEUTYOX0MhxrbeJHaWjDyGrxi2JmVHX0zba+SLGQ2wxUZhSByz7cj/
KTyMtbiV5yiRR29g37iF9gkoO8SbUn62g3lAYbwspzNpcYl/QstEYyWSIA8WOAeL6ExXtemfRnPs
XdiNHbCahIAyLI9Tgx4miLzxm10pMtDxwDG+GH0oRpp5NiHkAn0wWMrIBoEBiArZ2iJpZStA93a2
c2TuVtnnrsFBwAStFWbwEVCMskxg+a54K9uxc4g+kPQ3pZHGtFQKQ8Nia9m5iBEsEuQztepzkgWR
VXZYIDrlXtii6gDrlBdEzcYyCPa5o1lOTts0pNBnKI2z4w4TsAx0pBvbf+xIDkJ0h2tJTpiochIQ
WR77jA5vPx/IQUn/abIA7OfYtnAQ9noSxrPx42QRqISEasJxFy5N+0Xsjyhh9PHrWPisLkl8/XW1
8Xn4P8HX4m/mDeN7qvSvz0evzRKGMGxDWsb3kxPkHhJKBp6v7eNPczGkZ6Hvp+4qIOy5hptBxt6i
ahCyUnaoSv3F9lrg8N1BD6Onn791UNl/eetMycg7dOkZjsX8/ud5cpQUrL0MvkDozTF+uta/s2CG
EzSOk3lxHNF+1mB4FsufP60AEv7X55WWLQWTs+HJ+XX9CaxNN1BrSkch9VX2me3AZqo7j4ZfTiff
XfAFpchBrCgbecT1U32PhSXPkJnB2xJIypqOwlPLVoIo7LXZ9yuTFNyfv8S/fEiQBEwAGo7BdlZn
2vj+Fda6oTCsM4jirGDtH4ovToX76z9/Eovyui08wXXw4+kPYjb4SOGihdezPK7bRQ6Q8OdPMa90
/kCYc7HxPqSl26xQHFYrzg9nGhlPk07wWBaTMp2tHwPS7SPH2fVCmuufP9XfnDLehmE5fIk8xzR+
eKrETzJEhBiM2l5TOzce6Kb52X/+fngSd15G2o71l8/FI8OyH2M+l3hoIEjMAFwCePQDuvrk/+ep
bINFrm4Zgq/r95eA2ZkQz+bsvhozstu8U4pPdPUPl8DffD6eCY3bkvNpE/oPK9XA6SM8rlQJLRm2
L9kUM5z6uCDWHmm3//n1xtbYNG0KW7blArv6/h1VGAls4hIAfUah+VKavX7uHVzsP78O5s/5+0tO
MKbMXxzEefOV8P2zQB5zEENyyfk18rm5tKY7Hjy1oXzEVMK2HPHg/j9/ShqTkBOZl232EN8/pa8B
27Qyl6ck38d0DNqWJG2J6KQnI9+qUPuHcfOvn5owLZNzaAuGMAay75/PbLRmKkmtpyPTv0mzfROS
ZqrK/2Fm+runkTaRu45gG2PYP5xJKuFxYxPjPAOGXOoWBeaUxTiMZb7KmJeNfziLf5kIeQpLGsSP
zJEMbKK+f1eeng967oDqlpWD+rS1cpZ28AHjZRZ53XlwI/f688/NmN/Bj9eKzQqMt2dZXAU/XJFN
yTJID7n8RWWRvoJQGiSjRXbuqpQ9jAGEZD7QCr+CgetYffuu1ViMd0kauN4TeGsW+WFljfSQW6M7
//zF/d3ZtzG7OnwCnmCO/P50FLh00HJzUZkjOuaTJDclWpo1c9e6SRUsvp8/3fe7SUZqOHoGixEG
G4/C24+TwcCIDO5yPhVGTwG7KKDyT8ErCvWjndAgbo2XarROP3/Sv4zZ80fucDF7Ll/Vv0wPXdFV
RgUTZFEh318b5BU89pouHm/P8r+/W/Oof/8Xx5+LcqwjoOs/HP77qSBcOPuv+W9+f8z3f/Hv7dfi
8pF9VT8+6Lu/4f/+9ryrj+bjuwPSKRG9P7Rf6/HxqyII6Pb/WZXNj/yf/vJ/ff0flU5sPr7/d+7J
uVAf2acooVxy+29znIgx/8lv1RP9X/N07PI5m3wAusE38bfqif4vwRfQ8KhdgF/it79XTyg9/4u5
1TM8m+rKD+UTYf/LtedahG7ZNkUP6f0n5ZPbVP3nr6UwHWqbrM88Yc0ZLD9c+hieEfsytrEszwG4
dvVJFDEI27j8mmU0g0m8wm3ehQJxlA4pvwB2ntj1g8s+btG2FXmmVYybnJDxHv3yodfiy5/O5/2v
r+W76ss8+/7wEhk0HCYZ1u8GO6fvv52V8FoUBqAF7bFFuKGkt2F72a/oxU5XcHxx82qVDpVjglqW
WhjZmIWLz8Wg1AnUxnRFK2+s09TCstgYuNttXFSVA8hisscEORfW4amf3v/hVc9D6I+v2hOUuaiA
SabIH151CNQwcHu3R0oY0vFJ56IDQ+A7rBCGGQtrl21WK5QoSupAmyiZraCmyAfdyIZl0DjGQ5Vh
1XPhyVQJNWJfD69aIPsLCpaUeBd5pfMIwM1fIziwVpMy5MYRJMzbZY4xI7R2lF+gpIxY3X/+1n58
Z6Z0qYPRcGNlxhv78Z2hHzWGqAzGBQBMfa/jtWbHaFwoYgM/cerwINnu7IMG6QXW5J8/91+mEZ7c
dnXpsnljCcU18f3FwB48jaMasYmjzKO00FgGEqq9rVkH8KM4dyOjIGJEgGgKWB/opK/r2mNMR1Sv
quYfzoQQP3zIvBrmUGYOVvZ8iX8cycvAEaPsJJvdAMSRomiGnzI+Mw6Ym7TBsgwEsjllEtwHOwy8
CTkl7apW9imNrKfYHt1XaXufoNaAXjG/RP5oPUSibDAgA1hzRjwpUosUmyfcFv9wJv/mtfOdl3M5
07Jsx/3hTILjSEtsr9NCAzKwdWBzUEvZFjaWy6BXpwIVJcG67bAKoZoswiHPd9SarH1jcAX//LXI
v7wWzxaEMlkOc5PreM78+z/tEqeWLQVZss4suUU4Tb3thMgdTxYa8FYvQeCgHDhpHr7oxilWNRod
3L5JjNIm8u1FiFmDflpTnG83fLGw6aXarodHc0TH2EJcQJPJQVOn4ujYUb4GiUQJxdfIktXLZ7oy
4hflGktDq3oYa259yiBsgN406oOWptMdhRJQw5EguBaEzYGXZy4srZFXt0quxdiDZWo6/9LWsTyR
SbKEAo2yR0Lz9cBiP7tUkgjYCbHoWw39ejfA2hcl/rS2vTg+/vx82kzqP1yZrvAMXdq6zpbftaU9
Lwf+dEZJm6GRK4lmT4CAyjBo902FmT+1HdD2ZbFMKFDViZmf0b0eKCt+6sTQHE2FUmPRzD8GrGEw
GI5FcxS23RxvP/34G2p3KOnT1Ef+yAMxGZ91OtQ7Btr+hB7gt5vKaHHN344zhOaQSsGB3h6DlJ/f
UJn688Nvv5FTMZzwxy/9Qpk08v7vP7zdf/tXfzzsdtibUbCCXGYtW9u5THq9HOxMnbJ51lioKthS
s5uI32yuMo1tBOHtm9fYJQTKcnwoE++aizNpm6YmxUnLYuAqAum+H5tPQz/Sw3KUs1VBvidJlapJ
r+GniDCtj4iuXgjEA99NXpQzCvMhj4TcaRGisLBrjGs831RP8K0gD2sjwpMqFIrYytrAxYs3C1n2
5ySoSdtAjVjQO/XD4YV4nBE0hOs8+2b82thT8iUOx/uoSeSxGoI3d4a0Yis0Z4WiS9CsI3YsJUw0
byKiLkwkaoSaaxcStUuDcSz2QWAhqSRO4CmZ1+Fd2BVfyGjdVSmW2TJLX4K1JqB6KCdUkNzcDd4C
8xCAJAmsqT5hfKo3vW+qdZvmG3gu2bOguQ4waDXqgJ3GUu+esq4jWpcgkmeSHvhXlSfuFfAYczSC
U6dsMogkmD4Kl+2WJFsB/fizh5YuK5HeIqyyX3watxvdosYaEHySaiI/VZpV7a1eu+ALmM7UCkn9
6Yg7CoklWAnlwDIsjXSlJ0SbW7P5zVXBc2nlw9ZICe3OC0t7z0znJRq74hpYujp23WwLpYi59Sve
kK/rEOoHS10a1+gufYuXNsLF8xHPjMXKbp+xTLs7LwebqJmu8SYUPsT5AVbfkAvXWM3RsgvnAeO+
q3ufkHrLF6fFD1q3OiIwt5Uvue+hd9BissDnw1DRzAb86e5vh2KYEZAu1LPbIV0tPLTRdFUhbJcu
ELBQLWb90hsvYBTDK5M8w3GBlS8HqcKr5beBO/75t8x5SCrnB99uwpScKYHXykmcE0IC7XGcUnNn
zqI75Oz+ozQL/zHSpqvTyuh8u8v3KlyDOY3k2+Htr6j4fmGYMI+3u7ReJUcvm7FE8//gA0k3qtWa
1ZAPqNUR91CvN7T7dL7pB4xLlErZ+EGauk/gRTzY0k2BCflfbo+43R+pMruMI7FW86Nu99/+h12b
s5wqu/vj/i7MXxGnYbauETn4rOoeYHDFDynl/wU7vXZXhSNqrfm+oiS+Xgyi2twOmdXiB+r9/Xqy
4GuGulOjg/PRxOi1i37qdpy1uY0G3ANpUenJRnf7fDXSoXrU3MzZ5AWMwZREBhLDua9oK3IxDGsW
FnB4+0XUuKs+B/pDDb9YFy3nQ9Ed2MELgNKRFOa1BkZ4nYC3Myteb/fkPinqpocG+nYfPiNvL7JO
0qvn8bf7xuxbAYnm8XYA7fErOYl7vyRFXA+6+H6YQwO81Jg+rKr4nPmp/YiY1jtoqgwZfE37aDdm
s4QR/ZaTWfdCXS1ec0U2Z1dgRQY5O210L5NXbc5ZyU09+TqHEgrd+jqFJLPWfiOf7MqINpXWfniq
99dlazgP+FAxfEWd8xEKWOLV2HkPNeAqJhPkVVMD2FrM4XHSDt+1LlUbc2qyfU2n7wmK7sOvf1ni
2KEDEd/hEY/OvR+CnkIFCcaU/NMgnFgVRKgQdirD9pSCAz6l4B4oy3h3tSm8u3K+KWjZrtsyLVfI
6CtoEbF2yFIpNl3lYnap/elJZCu7ZxZCrWmmpXMflqZ+CWayLMb+6MqAu7fLClpoFHMdBQkZdXA3
dojTxLOdjcNDU5Ek/fuRDEkemnOZMVgwSViT2Pt24+HQxsUHiOBrE6BKMSC3ztr6cZvB1XQ2boZ/
iiGWKUcEYgcv60IoC73b+QbXn7Fr0uytnp8loIhuplOMmQBHtg50esjUA+QAjFhTbt45ME28yKmR
67wmvczu4c/sU7AEZ2hSgNp1qO6ogoyLgEqxAufhLjvchZfbzTD/NDIvbQsjbBfviPnDh9vNlLtY
aRttl8ZGeR7mo9v9jel/i/TxzegHYtkEw++UolIlpo9b5UoWNmoKgQG62XPe5feQWnoivjiaGtSF
Rdtpp9th21Btp2EmDu0o+SqZEBeoWJEN41bnPtXtpzLotmPQhm+EqhnrosIkF/S6yZIuuhqm5h5v
N+bvP9nSguxmhs+3+/WoZKL8/ZdeCKhggGnWjxUxQ+ibYPrmSJSAOTHdJwotXExZ0UHcpOtNd2Er
1V1uP/kBaWp01LAkcNcf999+aeKT2XqyvGYpybse8cBTc+2hQQC0JElLYtYbi+ClitxvplMnPYhd
MzjHuST8Ik3XNKXDaz44MYL0mLjxCnZsG4Osc+E9aV2L7DO0o2HJdgZKZz6oI7CZE4uP8sPytE2Z
gfZICsWWB3hTbdnh1XNpe2KGZbNbGeBAC3eITjHgrNNUOtGJDPqLZ8PdjlkDLJym1863G3gL2NuD
LHn2tLG6T8ZMsg0InV3sRu2SNu+0rrE5nrAPuEjb+UnP/ekw5M5KK3eiadCG925wJvKAN3n70cmS
ieU3jjNM2BBSEI3e3p+R4fvTx2xjysTfOFVnviUtlgJTT19Y3iSzHZK0tvl+g6UMWuFiuk/MWtzx
kBIvqpowHJA62hLgQSxMSFBk1x488FE4F207BXVqnAykoXom2olFhnLOZiOcc0C46roWGBz9Eu5k
QCSFD2nhqGq5HqLceG2DJqNB7JT3RXLE5wyAE7LrodRB6vll/82tAJu4LAwyB4RCnhXL2NDKw+2L
WnWsfAy+WN60Ds2A5KyRoiLbnl/otjYPXkGwT53ZwbnvKuvSugZqSYOEq5L29e28yDINr65f7uzR
y+5uV0aTGF+0FnRkJtGdo4FvmLVBxUDnQzwyWsHj0Kb+/e0mz54iz3/BRzE9kZHVPHC5r29HFM+n
p3QEskDkDMIOfEoo3+/tYXLuC6/4VmaQCwJKF7swRWsalHI8xvNPQ9TzU0MKbTCvj5ygfCy8zNnX
KW2ScT7M7aK92L1apygMLHjtvXvIGDsOKuzJcWora5vHtX9/u/GclDx1K53tf5C0sFXTZTYr56FN
8Ac6Mm83Vocmo/bekyA0TlQhf7uJBzrYoJBgpvoj6aKCTbU91aOCfWW1MCBHcBfzFyuyRbwNC/nN
kAngNRNX7dKpbH1DaFp11MLirnBH9K9WRUTYCMm7xwpeZVpyyuKihXrce6vWYW7oQ9z1oF6LTTTY
D5qLIKJgcbAFQlDBs+eaJ0GSFnuodRDIRm9T1uouL2KxEHmSv2Ojf6EFWn8N03YVIInaJKUp96gy
QgwcsXv2S4o+lNA+SJ1L3gn1wAwzZdMxgYq6UJ0JKlvvT17RFu/tSCRPi6xnn0+59eLDFbndb0ZF
ukEfPO2SToVvoX7fN4/B1GtfC5Xex51jvEdxaxOdVTZPeQ/A080s7TIaNpTZEBtSOLnpiZxjexMK
8dFVGO3nJf/WUr53TJMZdsAmc2e7PcRm0RWbAS7mgyljrLMiFM96c+orZJRua4RPA1j7ddQP4qLa
Xu2wYOeHUsva05jgKVNFqh7YG+Eg1rz0lTjyeJEG/QtwGf8psqJjoloXHkbw0OlArZknolU+xvbX
XolHctKzj6yrMTXBnnsB6N8uEaSTmmS/JJOkFmQH1udGibWB2iRYTGT5AiUZvziG9S1K9eE1qj2S
uDhr59hsqJyJ9KHW8UxAXtZ2hlOlD7ebBgfrMmlEtW0pKAXLFqb7iug/Z935HhytmmqPB+fz4o+R
ulBd6PewoB7d+eh21x83mVuQKI+wKqn4IgwE1DKJclP7XXoccFpMdZPvyR9s8axa3dtgwqVJqugT
lj9YJYZQp7Kvyntd9tDAcHEOcgLwBGj9cpuGYhtdAVv6F2EgA/fsUm1voxCyuHhdiEhtFWsJVg8c
wv5h35lhnOnCYLjAOkA5XVPgHRqs+4XzzR7wwrS9/l5CfoAqzriCIJSXb8WQVMbhSmPmt59u91kI
TK+3n4ZIi9h40w62zW6Cd2NkF7cgHTczKiyUwVCfLI2U23LoQLmjVlpNhha9JEUGUtvn7UryqqPe
BMKHkETY3e3jay9all5NM2heK5DIbifwp9rafdkYfF1dyoBVM8cRj+KAuH7TZln8lSnkiVS09HWo
IA/6VChOErLgyXZrtc7EFL1apvNEHao4NPUwbOJaf0ylYT5XbTBsWcYCl2cyf2oN65OK2/Bz6cg3
S6DAIaY331nIYbasF8pnSyTPtwdYJbUcDCfltStVQIDxiF3NbpJjRf7SQgMhTWnXbJj0bPUc2eqA
On7EkwUfq6BC8Ov9aY3Cdr4/KYlx+OPxv98fQo740/3z/wkYr7ZNl7WbJGeg6F1SQXXiYZ7xTelg
AdgTsV31n0tTSSBYgKNvv1WZ0LZFI8wVxUv/eaIBsG1iUa1vvx18o994pJf/eghhmxb1iLYwtQWS
grSfnljJeruJZfLS1OOJcoKnnZUpXn49Gr3qCb757eD28EJ0V5DI7QUp2/SkBlctEyfFHzv/cR0h
uUriwFtqQ7nu6lA+FmUjH6EupWw/H1ghycdB67LtNIzwaX9/QFY4F1Ahxvn28CYiVmOMGBpuh0j6
5GMp8MDo1YTfGacWiSdmc3UKc8J2CQngdni7MQv9iNp7TneL2yvuxG7TUddd3X6pkjDcZp4GP8Ac
V3Mb7RJR0L0nndO5rwsNIPdQJ3uD9fSv99FuFSuSTRkEW7eleJK0ze72wD6/ZEZcn8upqc8jUzjs
/1aaW0bZj9svbjeR1d93mhudlB2YZ+IbT6DAcoDvQYEUPGIxM6AhkTAnjs58g7cpPhqExuzgpyUL
qyeEhL7d+0S0zIbQY30HvU5/o3SqZbr2xk4x39HWrzZ6lGlvQWpstM73nwMmSL8vx9XtIjSw43ah
jpm0FmI36LDCbvcThfin+8F6ZBvqsNP7949vdPk2ZARYspFsnl0vsDZD56Kb1TMOy0xupUV21JAF
7fNoTO5umto5AInfxrydQ2VRobz9rehEt9ZC9xeCeVHVMzB+KsSBoa76QC8KQjGrzIPTD/6DaSti
t+YHtK327rNjuhLU1+0lDsuNVuOhQmAIYiWUH27TWZdUmeql6fGPmGn0GFQivbN8dfBD69X2tJI/
1sNjONKTNlst+/AzFnO+lSyb0nN2RtznT5aTPtqDwi2k3H2SJ9O1970SX0MSroemn655BLYsQKVH
vr19a+WIEz7Aao8T2d5XhR2flBGXZAsTDd7kxbfb9q2X1lUaeclqIn1wR5JbQ8ISRo35sX2xdeLR
wt5dwgEN72BMqQf8b/XFG+CavYRZl7zVRT07fgJjRS07JWgKCpvex91dG1F6TQvLwZch8Bf7EQt4
bRhw9yodX0kGWwKR99Kv3fqX0U9eEUZEAWXQxSAs/Zsd6B+WLA8EXqunriaghA0HJCqzCX5hGCT1
wM2f0rYJ7qXKPt3u1m/mxQyAD+ymeImwNzhIGJLUmsjcGrxWfgpLceWEVc+hxzxrjMMHRbH06ooS
jgkI9s/kET4w2zdLTKoB7LahvsY+n2bVlmovAXxfSy/eTTkLtGAAYek7PZGNGonxhSHMNREWa8V2
6J2IAWB0RffJ8qtpacQm1dUiYD/SgpLbMrbmCxuD6bHLoZVUBNZsu5KW4ZClJcPH1O2kpUVHrzFP
4CJefVBGrwSrU7Tze3kfNAAv2e5Gh9pwX4gV8Fb+4fZpmiauFIF9jOx0iqhzo2PZVklyFB7tP41W
2Tm14Bcn03QKYwwRLBXUKdUcIhKq0rqIGJuTw0J2ZZPSvmMBdCJ2GFs75Q30nanjm5cklOIYAj1e
13Lnhq1+NmJLrhUMKtIhkvHejMp25w/9Wa+DvV01LJeJnhlQGx4mle4TN1mLMF1OGvo332vfQwVO
v2jS4YJV9kIYoYNikhfTIE1Yeyl1C2wju472wRvflxAKRnRfYfMkZFuai9wlfTG3YXIhsgbF4iCb
N5S1051UgndtrQsoOLfGe5Rn5RVguzh1dcbo0GrqWIy2v621kAWlUEf2cCaETYJQIlkk5DWAyO8b
86WPWm/L2BI/iXHrOY4JswogcdtxYqY5o7Zt2nQdmaT7kGy2v3V96iF29oyQqzQsi/PtxpcKTHgG
IKwvy0fp5fbGQ7uUS1WDbRt0SPMMmyYT+D6LyGpvYrt/lm35PBtU/QyTDvJzdSfnHJpJ12ZZMIfz
L6u+6M6ExdQ+tb8oMdVdi3gb/kPwicUfo3SZE6AVk8xGLjZLrT4VCWxocqUWaYcPUu898zC1/Z0s
JH+r9JNy8vZYZmAF9FbFG9I25B1xDe1Sc7Rg14Mbq50AIlEdxCxayfdOx5cRUfYxw664LVxGIQ1X
wa5wI2uN4xMQJjMQXTTmPVM1e/gwz9JM8qNF27Lqw2kNZtLbqETHiy0nQudbnwi2TlvZLlvOpC3o
xbmlOJDAQglOr57COKsuFVUeWeNaqpOBJK3ePxWaYz5psyAYbT9SdRU1j+NXn1HzMTDg1+i+Lo9F
31l8cn73CTjZyupzZ6+P4BtD0l0z2tu3ErbUSyB5c2YvWbjrHkL1qZ/CczAO7Jlkw9lGVb4CZuQh
rnlkaHXgx8DMDAp5aHRQYpnE9mq5Xb6Bsn10qyw8o9fsFuX4mLW1f1D0i+rc7c/D6G0RIaUvzBS8
Zq32AgK5Lq4IxovbPYZZUS15tTY7jrAc9qMDX1Jq/bnAeXBGMcbXk1F5TcITERC6G6zp4kZHf3wg
Ho9LtCu74lK29dNUTGQu9zo8Vlm526KKoU/WyVdC25zzXOejSiTor5f5Bohi9FRONcJx8xti43Er
Na+C3MXoQUdZbBNFX4q6tHFi9wCpf+oJF1MGMOCSsunc1mtIY9ZoPF+8wviSWYO+H6Q2XmAsLNM2
sO4jTHCj4YtjpaXuUeG6VIAt7rw+JYK25+NsJv1VTaxMei97CuiL7ERiGot4hpVhoQNfiV+sI1Np
n2jC4TwN1F6iMimXQaKzMzZr54gz5Rdq6+NRDyQxk7lFPCYiAwgJBHX2efuCCZYyosO3f3YMHHEP
3JdUoQ5krHt3WSzJjyx8d6sZyPkdSYReDbDmWGTpuBJZRaGxvrewtDLwqP41SDJrwUm4y4LJXBu4
4HaR6wxQIgmXslnYyQCQnVY6l8HpvyaypvZF0N9CaaWA859yQsbmGbtCuBVeWcP39MdLMKmaSFW+
tr5r1FtZwkcdDJMZIPblomwJ9nUy692vJIvORGcvPgaviIbKiwjwLLQYq7nK6EBqBvFIqn0mxz7Y
AOtYqtQX14kzPfVdRH8RTEiYnYPEilamTtikDjF2OaYWSOK0cAhpYIlHfCgJx5OJ0aI3qhULSn9d
Gx26WZW3jKzpAYcQiGK9LbclBgZ3QJRiZjXAZVOZIOoIpM2iHHYpEyypsxVEDuAXNMx2UFMstJ1h
ebCp3zdF2O+dOrrvOn83jGa7smpJ0nYdXKIkpdbnlyO8CEBupAA8pk3+lRSWklpDFS5dw3kiUjlb
40F8Y1lh4O+nrliH/gJ3Zb4mvBF2aYLtHWu8X9nTMgCDgQs/1ECbOoCmJAWlIPQwIaecjXB+E7ad
BCeYW0+aW1S7aqrfb1NuXdsxBtX4wOxR7HNcaFsLeCCzx9hsOietzgrUAXW+d/uT7w7TQ05bGJnh
3m+xJ/jKqR4nXVweuqyvnzqEQot+Lg0DlCu2lumF7/qgtLU9cP31mTbzqwFQaHm8cjs+fl9X8WOV
5f7aC+zPahIVGUfWYXCMrU6nZlW0JXuPpLGIuSBEigqafhxr/aVqZ8+5w3RctqW1zSIhtlPsedci
lBSFFTBNvSBQTuFbXplsqrcZSyZIxHx8yhhYQ/uKwMDZA++ZlG4cggPg9O4N3/lwYf09Jsp90+YO
hlRpSDWCUtQIfiCLok1Dk3gr/LQ5ickk90t3tC2bIrWoa1Z/fp3WpBZnSwCKEp1K5z5ripgbFBcd
reYRNJRU4y/aEN1RWOYiZj2yM4xcuwBlhCpBhb2L6fGSnBvfd+4nOLl09csJuPgUYhg1PhCpfWNC
NJ90NScOoPFBTwAFWxn2BcCTgBMzba0kpa7Yew5WP/DUBM0zwGU5X4K0vsfsizXawpLTeqyvJ0KH
RJKZm2JgfU0K9oJ10rhp+et1hT+X0B0wWZVlocGoZflg2/KZztLW8ZKdzyoDKc9xEBJrNvayX4Kw
HRaTI+5C4sFPldsXq0KAyIzb41CrekHVNDxUbbtXTWk/5wa8NBEg2yJsYgVTqCkW6DTsBZQtRap1
VZA7hv87i4pu5dZJ8zRpKUK7smQ2ycvnqoC1Wrfd4+1aa7W+3AB/d1eDIeBYda54DEUiHpuGcIzJ
i8C9qGeftLz7EK4QyXYUaRLodJ7COV0kF1J3+hVCzuhNS5KT2yT3RQ9tBi2tv/eTJn6Jcm+LR2Vl
enF4z1wZPQ5oYzZ0ZdY5aNd9zJQOvdXzCNPFqtG0ZnMZozjZ0twnADmA4FdlPcMuQ06YqMe2MsOr
rzZEv4aXUUFZabTzEIEYDhuhXasmgn7WZcNahiVpUGhzWF5wXTkuhS96hVwQIG3KJNoF0ibWj6za
nZ5SA6jpF6KfeCQodnjAAPloOwDjNRMQSFuKYg0Czf+gJpFhZ37viwsrFAgwjlTPoeUHZ2LC0DsP
bX12fPGpGbZ2B1A6zHV4omV+nHr55KMe3Cnpvra9vdYb3TtQNs3WibKQN8zIxGpM272f1e6rA39a
73RFW1IPH0W397HdXATc29Gagj3n2ngAok+lzTKKLz2Bq3FkJgyUSbEIGAj/m6jz2o0babfoExFg
DrdNdk5SK9o3xMi2yGKOVSSf/iwKP3AupjGyZ2ypm2R9Ye+173QQxlnPU5AjhGHk3aZp6+HhgcUb
7E5FjnIZ01lT8IEG4b8GCcB19qHwMiCPD6DrnBAGAHAwBgBFPvEHt/3FtMnA69KUbbZmZFuvCdzI
6WzSf8HJvs7QK/XFoX63F4Z5BqGGIn4YtFxHpugNH/hYfwHgqy9u4aDq1KcLD5c3H9YCQXrB73Gq
wPvWZzUyOZumxd3FrC02ThqKemhO0OFIwcjTfWWP/9gYa6Hjr2gajv9dGhRnNHBgTCqU3hpl3z6w
8h2b0fvikzPqxUtYWdOD0zXbSr/g7BoyxiLdtE0LntxEYcRb5cp3/Hx+CG7QfTil2i8aHNBm9Pr/
Wld9ELPS/sEpG/WyJWyqf1V6969oi2BnB4l/Skso8zGrV5R46NyGPvslbdbxAUEoWmdYz75Bi+rY
lAsJaFhwnXj8hXzOOjM/LzyuIi2jbwLKlpFy9UsvWGICd9jgd4XLmNEJymDQwqY1NWr6f1U1Rf2Q
ZU8WhT0JniSkuJUfarxjVLe4ZBEt4JNIwiR9tIYvHnpPfGYuYZ3qfF/ErRVPg+rnU49nqmLyuEsl
tB1t1o94OF+Z2OTXwnSJFq7zd3dm4WgZuInFquKdplTAc6LvQoVhHDuNkNixX+RbMyTbriXOJ04e
qdbAWacPhzeYw57Jln0ygu3ypke1mPbewEvBOcWgYACFEPVWrW3TmV8qrE8UmFoEv0GGqgisQ+zA
3gXMk950549V/dOhVoFmHZanQBTfTp68ZU2jLobC0jxOot75PpM8ZMnuF+dbatVw3AAU7DqK463W
uHu5TECXRv7L3OYD8yzSMHBu4s5NjWKXJeqTtLo9J6d3sCqdPZlWPmdLUv8uUAuEgIhTuhj6AOzK
+n5cm+eq9W49dLxdzV0U1Wt221jHLOHJrGsIEC2bSh2xAUYy4da3HOOTuFAGVxJSATErunjvNS+5
zyZEcBjUV18Z6Z4YFQP/nH3VyJm+pMM40scRTJThb65r+6jHFfeknR7gM91+olbQEO7ZJ2G7rdV2
KOMe1xsbq3kpdTzYjAZUYDOzbpvh6iizhIi7hnhiS1OJByK+qPimxMPok4/eMD7qwEX0Ct64UMO7
JlkO5YPxIXUJFoxJ3kvT1xTeJY5zFpQ8KG119UymvvTmK/pw/IvKto5En2YoHou9S9rWEdRwDRUy
foxD4O+0bDg0lImfxCWFObW8cjH5glkMBU90LCP5R8VVumeHBbvbSn4PRGD6kM0V2YhhPwUKYiCB
AWkQhDJjLSplGzDJITNSxMx3DLzZvpOAcqlQZWpvVkWd5XXqMOdk2o9uBUPEib/sLqi3U0yEZ7W8
I+gYQ39xXyfUkzu36H/FzLIZtja/wVfyaKMRmGTbIH0mpdkgUwcykbgVBoKUWqOcdGngY4AxlVQ0
cQVFnT7BXxG/68ktLo0rqxCSGJEpNaGkyK707az15kbq2l+jJREblTZ2FZMVtzSTY+UhocV2nZ9s
bUPSbouHv2l3QW8wMVsmFHOsoyTD8o2snJfZ1cjvG6aT4XrAoZzmTEs5kGps79LZax5QZR9+0ELc
0j3Yyt+InV+LYbpYKI13NLsvwWKYhwsoeE7wXr2WHCfCl3cxpyYsFqKMSqu8zFbC+cIoD5QtiYCD
du+JZO3GWr6oljCQKmuAaBFoSV8zs1RKLsojEMnTnTsZ18PWE+mrB71uAE4EtpmsryByZ/NZdv+1
sf2LVC0z6sn+oINNCH8zV7FkBfGolqgveTTN50aHA5WUf9pJfCfBV2wk/bGI/RdT4GeusJ10niPC
oGiBvWlI33u2ktHkJ58pW+FNwN2DLzQJ/RZoLILGNBxTWGZZoifHnmBOIQFjKqsxj3nM4MMgflbX
MfQXQutfGtrei3WaLUBroOf6oy9B/Sxe/dXa7ASDYNoUqZ0/lEvSSgDdcSLyZu+McH3t7pWx4ps7
dmjoA7EbrT6HC0e615L8oo1qYccZjPSpiTZ5gPze9bptPucyCjB4fszZxekH9U4aK1x5RNuRPU3/
UUcs4eK7cTga+knTO5MdMCem/M6TOAUBZD1nagAKzD+aq93KYjFPPU+S+5JAz2QwMV1ickxhWrty
PLesttfkLwD9e9iQpPrWHsGI4Jpq7Zn86vxWjqMHnh7V2qizLytkFezStFxx+RnhNCQ4P02DOUdd
79shzok2clxS2IPyqZj7InQqn3bz1g3fhmiqjeEvBAORpTj+6nsw/3kekDFvmGAZZPpB66rzwJui
VdsAPHKF1bc9b456q+tuOY3tcoETSBPBBKhONOcUOF1yNmj/QpeQVMPr9cisKbBoS+D8o2c1mBUA
iQUR2QGArUV88og2xAz4whjzc7ZpoqbGe61c3hDEBqylSaHpbdZX3P7UkhOzDpBNR1mgZjAS+70a
RxAX2krGHvuHRq6JtXafjopRakrA5tBpAFeWoRvXJ6g/1WJ9FBsbVNKeYem4bQyC0gOU/UjpSApF
/Ba1S8lCQeZZ1M/VR9xd4UwLYMpBeqrKkoRM3wBYl7kQ8RYt54Jerp2TNZeU0kUq4y4N5YWuQ28o
ZAL+jJAskp5nCwHFMB8ZvXAQ+tR3THaKC8oAKt/RvVWj2PmV91wWtrrXCNynmsSiqR6Wg557Yepo
/0l4GhX35gGXCE0eAwEHGmLkLeLJWGyLVsK9+Et6QHASq+KejKqmlz9mPBHONG5AmMhIoGqebhni
1NCsLaaBASNe+74sEryTjF91wzk2NVBDzeghWOro2ZXD52WaG0yb84nxYGF7E1Da7ixTRpCjOX8v
FaGQopJ8vt2XQU5u6qGPjwOQjhyTVpK+tW1ak0ldwBAR7bcOuHznCoFfot7olR1EfQcSD2R3iydw
gxAfqIVxdFBq792eYaQ/sVCc6jtPV4TXBSOAWDT3unrxJkUNgff76AVHv/HisOdW2Rja8BmL5UxC
ZxnB8EdCIrgGyDY9D23A48MH/NcCqIqnAeVdaUBQ6DonIp9m2oj5CRdMHdbs/jE/g7zOtZ3dlrtY
CPuQjNbB8xLa1XmyP+AdajR/5inLBtJB4ibZsgComL/n2ylIwTF5yJpSkgD7cpoim9edLHu56aRb
hKO+dilBTl2zYDRArrzCZX1qJHaslT+SCsVfK4JrN+gGSRf9wcw8KGn9dWgFUTjc8SxugSrSPGBF
fNIYSJ0WTafrquMjZySRysKHOMVyiBuafY9f3mnj6/ekSA8lUpCUANtoSn15HBH0CdP4EtW9dFtx
VKN3DrIr8qkqdNLepafVDiXCTgjvTB2XYn7T2ovJcXKZ9hXLvnQu5hC1viDqfcbaUen3BC49FAYk
SiIorwwh0o3q8dvaA8kOifMNq+Q5qJB+jvl/tj1zfywTiTAGnqr+Rdflo3OQ9A4prV9jT1uNEnGz
jN9Gaj6nFnkNYBW+u6xK9rJ1TuuPxCJtmyRuxPHwt06KCyPOa9kGF5kHJ8buyL6W8rUkRTfldKSi
8i+Udy0s3ThS7sgh3BHepJzvVLZcJEOHPSs5BXWHIBaqn5xxlynDO5eKCA84uoTOxOIVJfWp7bZZ
Tlpi0IxfWEu++XT30ziAs9Z5GCuesm0O4UcVQod9wNVXos3e2MYFOiLZmJ6TbdD1/mqgcew1v7jt
6xL0kB17X/bYtts4PlHp+dkhwP+yGbN37vnPvKgRTMTqXg3/nCI+FkMw7BUel002it8sF9k+msEe
AAzjtMR2TsKCRjJpMzVrTPX182s/LwSr7bBpdNHsp7+sVoIy17sTWP7QW54zxFew4zxi9sbe4blT
OidtDOyTlqtuk8fduPUCwcoPp++WJ2c3jpg7QPqzarUQf3LFQMzTYGPAB2+1/RzYIy4+GZ+orIHM
pfDtRNLgMQxM8pdZrm+YX6/7IHXshs7dTo3zz5hKRnIpSwlO2zljUCjDLjgPA1Q5+nZOGBKueybl
Q8kf5wXkLxpjbZ0EHKVTZpsdWzhJlZS1244lNSP8BjE7wYBXwIzZYbbw21maARqOeK2djVnh2Vxf
kD8CDVXV6qOpyREYqSQmUQ5PLMtDRD9fmSj6W1IzHzFTTeAOogfN9OFZNmeLI/2hGxq8dmf2tqbV
ty9Bwv9LrfezENvbJU4HbdSZGWf2R9rpL13tW7QTWXDNaXTcgjEB3ne4QLwkLVJEPXF/dT0L4GVs
5YuPbhOdHwaV1fRLLJkJ4mYUGnk36cVUY8EWYO5QZ+nOZsgKhppkyCy+aE7sLAIEmj++aPO1ZlHP
Z2l/+V2THMeCtocwp/vPi2+vR7kTjBHzno8A0MVzBqnmVPn2pz5lJd4o9YSFjgCS2M52cxHjMvDK
M1Zzt/VvJMoRtzwFGD8KnS6rTF4gTDgnZN/Nk1/HCAHzhyZndog2Cx1ljlrUPMcTG0/IM7QlCHlQ
OIIOdW1mv3bNRHKZu4Ocnf8qA2209G44dLl/gMHv2qC+e4jcaDrzj85cxtvgFPpuZFC50f1ubyhz
eXGzQYBWTXzyU/pPb/EB4RV/U/aHh9KuX2YhxA3qHzx1OLs6G2RpjneC4Ig8Qu26Ba2EtlSX2b6F
ZU88Bj/XcgwYWJ1h7nYM+oqJCND8Fnd2t4RAhsiurRiH2f1FlNX7pJn2YTGohROfWDibodk9+YOJ
Tp2LGdZjQIRRNWrcMZavw64GTDh9N2D6V/kLqe1ad5vGCGz4UaqqeQVo/NagkiPDLeywjT3qwrhk
eU4imCMOprSbU2dlZGYUvfYrd+cPZFpg0O3OJtFY2CdKxvIYzwCQeyLqc9Y65YYSjnlJMzIc/CD+
Ga1arvmRFM33rOO4shEG3uZyTneeWy1Pa3QD+MK4MJeHw3Av6rW8i0RcrvU1k7W+TPynQmO7w94V
Tc+q6sqRMIYW2qWT6hztpGvsJ+aafZwgZvAEEbhCKcue7qYIbr6l4C38we93bsflUYuRuxX13PMM
6XXjYnP+E7ckwE+e8+lYlNAqMXm85Bys9JEGgTqjFTZ9Vv+XrZtC4T4ZuI22VlGSEu/1blgZ+rh3
Cq5Uw0vcfT7MNlW6p51LwUKc47N4lrL/k5DOtBQ+wtGkyY9lvTwQdX/oeKL++o63UV8Js+HfXjO9
KaSLbDSi1BDmb8KFg40/m96LT1DAlvGiuDE5SY+ZRx5OqSU7a7CXa9wBcwmyBh9THGCPmiU35ti+
2cMEKD5mJimSf9g0CRiYeaOs0jpmvq4fPNfGr9t33sVqrD9sDiCuz/kjqJuGxWExIolHVYrAHfQE
iQFdWqv3Xul/1GCU3/Z4s8Y8+Avnm9hUTyBkVQbjt9rRtlPlVhdDtO5Z6Q4SjFr6rPR5tE6jKP/a
yCtHRg052pYh+CzYgX1UWe2GwN3RES03qiWmUMDYN0tBnofDWpm/wWdv35fD1WX4uM1Kab+Dcf0N
Ec6B1VSFixU7p7Y3CerR2pchB0rXUSyfgRSHmUYxn2KnjnSjrE66Z1WnqZb/e/n/L+mJqq0jCZQc
hf6FzyfZTTE2CYd5CsT0yXhNCtILM6k9DKyWr+BGvuoRR8LPV0ZJqIlSE8vwLH6tkUa9Mm9bdqal
cPmsX8YjPgNqekjq65dVoeAt2/2VqM0rGuoExb3m7l0UJjrn2v3/X7hmwXQbFKgam6efX5+s5X//
RZ0M7W3UXn1BmkM74UZrvoJmPXbTjF9RXMyVM1dHtji/gJzhSVwCi/TlpL6YpVVdCA+vL02HhdYq
nHhTLLWKDMkAo5l0aEt5ZgVnS/j+ZnYmFKvrl8NIYAADG36bBWFwRi7FuTNVxOvxu936u2K1nkiJ
48Z2Mq+miyNwNgMosJmZqy7euq1Nxj8TmKWTPwe/KSHTMz7AEKUGYvbJsQ/asVnWRnZnBd2LjYJF
spLckEr9HbvVOdCXPwX3N1Haw1a2qruwKls7RDb7ZD8TUbvJHfxmpCTQv8cng+bY6JFhICIhpnHK
7sGsXjRbiuu05mPn87vvd4icE8jHhL5etJQQe0/L0Bda+ZelaTe7qgko2dk4VUNUGcDj7fnE812F
gAbTrb4OIOJUZ5a/DroK8WZo+tq48NQGAkHARnFe/RKG3n76kFl7Rpl19YwAIY9UDnY10HBlTh4G
lORNJSnLqFQj8fHaZ/zBmWVkrHQ5U5dhPvkG0vEpZfobV8HF4U1P2QMiH3rtYOse/ZIlXFG1f2uT
vkif/e6QDdQ6DvlgufawJvM4cIQ6bLlD4imQbM/ir7MY07aRxh2AJntzV2fYXdOVNsMFbslPpnrE
0HXUAzti+kr/0/VXpawy0nmsdBhaOreVvwIptqNinYfjed6CV+PCsusrg+38mVX1HWnGzjfa4zw5
R+nVv8wEP6bVIlNhQZWHhY37NgkiVm0kBNSNAERPQCeyTX0LGJEZKNagxgACzD3yIFMhUmOD+o4f
H6kwYOS4uLhkrHDNvztqQLrW2I/1Ob7klJYxxNtCzIfGADUDhDNBihHczVZ/dKStQacmxTBGUHZE
gbRFT07iPMZagH2MKfMO0eg0kNMn/WugYPD7HOiDYRlbu3Nh2MNdx10dqSY+Z0rk0bjQxHM7Lxt+
doLEDedNdWCK3ZEkic5HfJ2yMCBK4g8I9R1yszli7uwwS0WkCzdt/X6yjTf6+UWN3aEuvH7jlvHL
xFoxNmj1NBsdXz4Xp7moSI6pjIChNsOIMT2Y7nox5cW7GVMquDRfM+nMA5k6mk7+H7tuS+qnwZlv
hBHd6PpNhwwYQveS7UJtJqAyLvV/RNcQriv+2iK+W1rN7CEbGdl0qz+u4rjX7c+puTDf9rZDZytK
7hipPZ9Jx61HNEXosbjd5A2LcMJ196lBHABVN01/So5yLKzQW0sXvEhsmEYciOyX9Vr76m0CEmNI
/fpsHlGz0CGzOtGqYosKSW1GMgGsAfN/ZwNPNpjy2BeJqDcSyBDLxZ14xlECKTPdM4E/SqOis+6T
HsQNRwUQBjwOU392XIu4B7ctkfGCIeXy2xaSUZ6/1ioIMfYY8yK374qN2xHZTDmZ48Jsc8vd0est
JIVeqoYIct16VgkO1gZHCTFa89FokLyNRW5GjD9M5T3nHZlnooOl3Bftd+UFzBd7ssPmF8tmFGTl
2lumCvBGhjiOyKp/amebrMrtLOBS5+m/umFyOWXyI5eC+m2J+TCz+2TV6iRlissFI8UGaflziT14
l/cuEvL1pUc+AuVb1JtgctOznwRvvapYR4mOjsPEYFBlu8HhZ80yjwdO/lx5GgZN76+JIZHsUwLn
a4DrVA3sbxaVRYqNSKmbGNIt9CFa3odzC4+1LGkmDKPbuQGWND9J6VWhum5tV+672fwkI0ltbJ1B
K9XpsHWXhgFIrv6MhpAnjLTfNZtxu2jH8yyWj5Z8PRaukW+RfYwyLYu4zckD6STKHPNL09qdS1bM
sCLEl2rgqR/7BTPs4i+kyP5MNN/FMOIq4tRhz9U9kWEkN5U3sD7xsoMqUze03+hERgJuFuKn5ucB
w45eM/ZhYjhsWV3oeWfesNodEt5xrIj9NtGKf7qch31Wo0SQyScz5tcuADfDW5HRI0200JKcgnxd
4+OFS1lTNUePb2mrgxuMUMEPGxoklnApSSZJa+gHYt/Ks/LrQ6l3H6XuZCG1FMXiij7PjmhekYgU
xjbrvFeU+ZHEYUZYJ1s9ANohd5kderG4ahOqv1pIJ5qRRnAdhaXlU5wkiF10tMZTMWxTrv5ITxfW
GTjOBqY6Xd5shKa3RyJwVGkS1zGyJWRKU8+FfiC31tu4pgwTzdwugSy21WC+47dk++D8aQTaJH1h
uyznh41AFHhCR55eXId0aCyzpgfan/NYIMTrPZIaB+8Pdxmno94ytO0RxquXYqKaX7gFeDrzjIAN
TZJGfWbnXmNo45snfYdcAmR4pEdwO/JZWuTrsfp3tq7gLTazzVBQ35fjsGxJYQ27zBy2toC3PI8J
gymOPepAEK2+9hEPCjlHRUGcq+qxoJTesNlQe6OvXXp3OAlm2nwLvmUA5ooRRPkymvD4S+8A8ljf
1cZ80oOx4eYl4t7PlTh6aXW0JcUWigpCAUV7EAVi0ZiTFHdpBBLYOWbO0u9brXr2fG/cB5NE7xMt
lfGvGxFQmRWAMxa/fdprJxE4F5zQ6GsmpzwvwB/YTTRHP+3wGLrggPWj4VLCcVwuhyrlY1miNk2v
7sTPSeTzzO3c7jTP/K3Q82EbJX3e15O9MSEDdMtHRbF7AIkQ8bDkc3XjIULrh9pjMyr90pSKhHDl
L4j6VL8r/nCKP5Ikp/9C9xJVpJi7SfBi6X1x6wv1Kfy+OHlds1ZIl4GoL8tlnm461VuXy0c+z+B5
vf6NRBfcsw777dbhcCFet7fG+sR5ugWhfdGLXpCV4ISq7Z/TsqLAHcklXxycJNraBLipiuQa2FUu
y29yh9ZanIeNNNCX+wWqFOjCUMzEHgutCPkbP5h19vTgcQmVJmG2QRNFRVAjF4PCvTA2pKvt7ZfZ
4xaqHeN3HA8707Ubzo/bhLyTSMw2xAu4j6te7Iu7YbQVinH6axB8f5Nc4BvQ4lAnvE+fu1Ww90Se
lNr78DC2tF1PpFyg8rdOdWK1+1iTB7VM8YlhJOM/EwtXYWF1IBmwf7G8/ayoEm30Vdsh3Wa1dqxc
m92j3flsACaCaMxu14miOIxG9dII6z9rcChnbDM75DAhGAN3qOZ2ZufLg43XDV31diG1atOvlbTn
7p0+zo6NSrhd1XerY6uxVEOv1uA2td4zG38VBpAdO2J1zAcvCHun5bi1FFPioN+hjf2jmIZQD3nM
Z+f8Cb2ZxU3NzDvhrdlB5R1QQLTHDHL20vT/VVbxorti3PHDhrU5PVOA/zWl1h44rHdj4AV7ejPm
NeK/kmzaDL/jxvYIm24rBxt7WZKoZ5Vof2smCGugGXM+QiP8TxaOv4CvTWPrRxg8X5vGOw/kMmUW
x+S4NHAmE7fdJN3w5JFJERX5F9vtnWb6aO1T+5fXY6XsFtzYSU46g50UjyrH61ZWlnHwXZR+M4Gt
kK8x69O1obx7ESKrj+gCti04FDLLiBtcLaGr0h5pWKX2Xbu8l1P2rU9HSvlPWmxUAKMeNX2+MBnm
I28WsghZDAEmDyQ2IO3amYqlGZw1hAkcYw6F2iljiokb6WiBycZXxV2TmW/s5+EiO8l/1oQCPJ1I
saGRxddR9kez3zm0gSdDrF1Cgogm+F0aDcKJIHj1XMa/RsDCPGsfhjQ/F360DfUkVQI/voas353T
5gWfXReazNEIxkNTNdtM6YrF35vYG7a1v22ghNoye0+hlIYNCGY/ZrZkr44/g2aKICcuAh3I/vAM
nLU/2A7VHRNRBAxysRAwIQjNP2aFMRd8BSdLpmuRbD0uAIK+la0fxjl2n8qU3LMF/gX6PFfTnqrW
dU99TfYMgl/KRWDw6PepqirBiZctOVUyMcBl3e3TojQYi0ocY43xJHX+amPV+mLtOxW2jYiUkEWp
P5jDNWensQJuYlxbM9csjH8JH4FTkJl7zSOg3aTqyZxYi8yeTwGLdzCyF/3uaMY/UyEUqC1inOfS
2U2ZhvImyUmCcXMqSeJ4tB5MjhHvtXycwrpxvIi1mRXmC88LyeeULdpfYQWrfG1NSWUwHTo8gYmj
ydDoAeev8mcDL+KhJtx0Ftq5KoqdZzl/KWgpixk/b/V0Og9azlIVqizj6gQfyGJ8a7NR7+K6yiPX
MqJWKS4ibYn8VSIlDPt3oSUf3VSjpc4bJmCWexjoTHeGCv6YentbBg3xxkh2yJJbNWuxpNj583JH
qwV+QhvLqxNMiIkKk4A7E/W9kvkSgWEgC3n5zv3E2wa2dfTcz6Yn9kcRm7B3vTIgYcaWYY6R2zdH
/+AsqCubBQek5p0txQQ+iImmeuIX2dslOB8zAC+GLqAtjAS8WwsVY2xZv51A2fcA0pDPyJ79GUW1
oWcvtmupLcOFByvXM+d/s6/0luUHCmVgIV3+WvT9tdYIHRKBpoFk51nRZtVtaWBIJ0C1kVh+JcTz
cWWQyKbG5DTBGfG9gq3Y2Dd7V1+OMocIYfMXAjYhTEeLNDdto9gNQo9KPzSnApWG476i4CnDqYi3
WtWcY6vTDjb55HaBi8upFNCFqkcrwZwXhUvp71TBn9II94sV4t2XisYusz2UYj5FWOpvVd/YpFhz
PgW5WaHyWUVFbLx1nkEENTtvsfbgG4CfDjWLlU8TDcO/xAD2oLUB+W1V+yxn+ZFK/Rok8XywhrOx
4vVLW3IMuOx6jEDUjItdHi9N9VuUcriqcmxxYIkgBO5AeVpN1pFPaSCfcatppEJW0P633jpi8rD9
V+lAQ4yUj3zH+SXXgkevZd8Lsnip0UbbuPvChmAiErFmhJWuHxlEEW3ymjFnWVonG8zPprU8N2zY
Cm9sGGB1i/N0OaAhZvFeUBp1JA50Ke1W/+E4LCoC7wL67aocA1mdRoFPirbBrNO0yGWsAiBUqVg0
mg4MYqO4zvOsonUqkJXAEbym+OoH8o6Fkb/PbVceiKLEZOARHlkVLyZ9P4vl5ur7E2NUWIVbhvgd
8rc8YYQhX3PM3qGNCinMdLbptQbXOIcVUDJzAd43P9k60YwtSH78yCO5hWZ/8ssuDo2RfqLrTJSD
c3IyhkIwQ0aEnFpUury/+czQjqMSjTsLJzO3jxkjKWe1eHa2dh5W0+fPV0ugTddSOBdk3PXDm6tu
2xDQEGVolFsm47vCOaOp/JP5LwNV4NMYDOmDTUh25DijIZ5nOqU8GY4w8dJns9GRFNj1e0d25kY3
Juuhei3KPaO82z0SJJeMkz0tXvxsTJioSdHeImX5Mhow/1M/khfrLjcyF9Rz4Di4etLqZsYDHbwI
njsMhS9DicIF6rS9n9OyhdotMjglPG38QLDiGYJ7bOrDqzCG8ZWJN659KEfGop8pwOTNtwSiqWwh
8yDpfMAmmPLl7NmYPZDV5b0XkWTAemkiNbrHrw+rfd8l/XD7edGhN+xYwUn2PtfKk/5TqSAXqZZe
C1UhiIAkL45pGQ2J9Zo7yzPuT23HTNfgI9HcN/WnSMryurSy5xvstmkAT4uBO7q4DEUiZmoCA+Zb
moFu6lL9X6CM+alajkYVXzw7RyYlWj7NKUjeF5t+pAO5c/n5spZYukgyYImYiXJPOiZAxQFpjg4i
Y9PiOOIqs90b8enVzQ7exlo7VA4RzVSS3oZNZ3DTlX0FpzHjcx2Rw81Enw5LekTyTJ1Lp2YHKnkn
Vc2jIeV56uSo68ZeuxdFrb0rN/liClreq7FlHiMK+1gTKuISXj5nJnhRAVYBXxMCBDpR8xEHcXtM
LYlAD5iqdNKbyW5+n5eQNt1MWrfJvwH99q8/Xwx6bkFlywBzJbrYZb5NxmCHcq2a/BOfrz2zFZuD
yr+PJLPc4TQ+qP3ysMniAi2sPCUT5SDDlWot0vpnbyzvrpoZQhpZ/9ybBRIQSn72XcMuc4MgWvi8
JiBcor36WIGYexI35eEW80l81SEoX13q3HtZeMnBFjgtfv4N2R++F6eoMFsVRXnyLegVGFX2KHnX
i6tL72J9aWZmnsgXgOI4qBslhOyXn5eKEXm5tL8UbqxT4LfJ4+dFsZLX4uDaKd7yCoDLbu7a+Qnz
7q6px+yApn+NSI+mlhN46rwqYhHkLg9rvQDSBcCHN/Ck45Dvnwojxbbpx7uxoMYPRi/sraF6DSZb
PspMD62JES1GfdX33ZNhl/YrgemEYHvaAYM587k+KF8GSV/Dwc8+pDsatkU8b//PrAmkpK/NRQKg
sGS0nDREsmOGvVqtMV/KDr9yI1Fxqo7JtG2ZpzEm6n7iZiyradxlAUbKEcABywUQ5UUMyygzfudi
YtNOXGCCl4Dbc9vgAjxU9vChUW8jzLTuQw5SD+RMq82wcerjwD8ZWvy4k6xE1rT5VnArtMVXFVvy
KOciwmSyhTujotxB8ZcaZlj/ZQeH3s65t65UB73L9xkpKG9TvidCdF+UgfhVCc8Il5G9XFcmcNx4
bidjDyip/BrivLmWzfLuTaBNcwxnDOYI0FRdfFy7RHMV0hSl/WSlCNdGif64lEw+Z+EbByc5YnoQ
Z12eFIfqoahqtL+uPLmxTj2BlpbklmerrN9QhBkbvENe5KcBQ3E5RRJ6Ln9Ck51mYXbhkAzghksZ
rSf/Bg6pmTkfNp7aT089W4FGHJH+FNMaPcXC/Odwm7IBbU8CrerObty/XUnRMEsKmnKgaAuM4RQ7
M6woBqoehfHJ9NbYTr/vt1X+T2sabBQ1o59RpJCLRna8Wg+fD8U8//rzQoXb7eKievcqnTAONjgR
np4NlPX69POSrf9/xxqGke98lnlTYz0DgTCc09762xt2H9XYZ5vMD9DV0vWsm0Wvx4DgroboRHQX
Fomm3g37tOvr/6PuPHYl57Ls/CpCj8XCoScHrUEEg2FvXG8nxLX0PHSH7un1sbobkAqQAA0FFBKZ
lebPvEFz9tprfWtTO968lU4X74rY+B4jWlhiQRqliXgeQMg9IYqBnjOwTxoRxwFaovSVMdFvB4ys
g0kSuHU766yW+akpVBT6ssQNdwY+NEL9nef7qi5/vWxcwnzS3zLYzATOVZAq50ea00crSR301Zc3
RtN2NG6xKXIQJm25VhUiKvUGveEMPVF0dsFvutH4V9kJGlVrh818XPR6Zt9SXnGR/00jokZbJgMp
V4OxVVuQ51Y2rsStsh9YcFII5XAnr+2ILAU2qcyn/bQ0gvynAnriTvg9TOOIMvlCAD4j6YLJxC33
nBUD2Q8/HmyMreZ47PP0cOmQ5C3ZaSyWV89W/MVEy6WscH0xlJ+ikfE2QZvt6Qzoy4WqWscN+y4m
cOCa8iRWup1kROpXu1pnF+wJxrzZZ7rOrFiK4Ua29rzTx45CpaW1grx2Z0yQwB8Se9uV5rAtyump
JVHBK9j4FjhQLr7LRJtonb+jee0jboAkTL0NRSHtSoatCte3ThaVvCyOryaDYbYu6akzLKY4e6RM
7RtK7gkM0oFW9CBpoHi3wr9IP+LpS3IpEP49NrkHZoXWZATFF8nmNOUS9bg7kGNM/jnDlTXDXWzM
+sYQxVOJBKM6L0WlnsXWics/rpS7upZ3xsLrQyhssRYq7eS/FO24Sg100Zch8a9sV3YsJfyxPWez
9WsTv1s9HN8kEx+dOEk2mTdbx6RoGX8aGw3OTW4j2022gAdIFnb5CElzWiAsYvjDtuOjw40PDMh8
KBEGLe6ybTNEKG7tb6b8YpetPql/fhONo7WFYVJsncbHfLj3ysI4aUUvMIfKR0JOzski+LGLjO6u
Kj2+TABoHSbX/VSaB69BQsADey0HulRTRPdNNrbdYXl3J7/a5/pIBo3NtF5/13Y2nQibsAQQ4sLQ
hhHIHsPYm6Irubpp08/qDBnSDcmE4tVTLj66Ryvqu10z2d+Za/+5MZPkFvbCGV03u20dYYSlMSUs
yzo+1Om10otLh0QQVrGpbhAbXiQWqD3I7mS3tPHynFuWTSYdyZMz77twG/2QZKyseewONlGaaGBD
XPTPg4fdMY1dxUFH3QyGhXsstrwNNtsmUfRYxlQ6Oy16qNbRXWHx5/hcVIZTWWfTYlWAEo8HY10o
xTLAk2sd7YwjUmE8Omy8N7PZ4uGU1gE7vrfFRcRF1a09t7TvDlBFJTssKnyt3Qp/yzVnuCS2jo2r
3VqJDmo3AmUz4eDFYhffLz7bP1LNJ1d23yZIr01Fndg6h/OeN6u9WhNdWtXTolV3tEcbWOENnT27
nRr02leMun0yzEfsTYfetB7TCKFLeA4zgfviG7jqjQiqZtZglE79BwGQMvc5hBZKH56giE4haNfD
KI0v6ehfLkixsYbQRaghUC0TgdUg7LZZ9JaV5I5mQVSqUHKXTPqtNjjjpnbje3jEn+a8ECK1G6LQ
DsOymF5KAuHnqRxOiOp469ggFJ56iwe6AEbd6d9stz74udcd8tH1wkKaJDM5G7AALw9a3tCXiJFx
4CB/qhsR9EP/ipGppz00ome4sANEZu2oYQ1D/uI97sgyPfD+Uxvao0mJCv0kq8QOPfLQ4N5dcfZs
WkU5lD2m7OcxBmPXH93CAvaZcAxP3Qdf1Qt160g+DaGIXH9WKv7MMOffT/YUBXWu7Z2UiGQ0ze5R
Lq+YLtPArti1iMhISWYVV5d6y0esrYGKaUjM0v7k2o3Gag3/nCuNP2IPW7Bh5QaKxRAULKnpKPka
c2cMmNZfkATzY8/WZTtoxQMZDA7RiXcYO2gGFokpRkHNDMqqFtu4KD8TAnxQyLCc6DImPsTAozfJ
T1SnCvIAbpBhSlnutniDZqd4BnTI7mVUmMxidUUOinEgQ231HWjfQ32HuGMe4mz6KcuEkaUVfSg6
sAQmgDLXzaMtEfqKaZtlfuxoj21KBmXxr/7i/DqL/zE3HZO+MqnsNUbW8wu1v0StspcFj08/j3cj
Q1JZ24Dqa9J6FIS+GlBP9lQykgcfjmiwhIc7Pefc0LEEl92PUWYfJAiNi82f2GfMV/QWPTSib1CC
GSRlZ+8jiVhIBhP/flni88YBbnNE0qNb3oTHrsvfJw2YDBZxPBK2956080uR1je21O9qo4gOpeQJ
Wy/Ojin9RhD93iRG/23hht4tzZ05SbUzrZLBMLOjQzXNLC/mjVEv1s6DaMPaP300BMupIveMDSE2
U7PiLduvMjRWPmdXOSeP6C+PJCow9ebqJLq/01yXcC/n2HniaoBvFnZDiuc/xaMMSXYNKxkoyvp7
TmIOmmz3ZVWk5clVbUQSpXuQvSRh1HZ0PGdHkopWaRuRzGyiveVRbpybwWJ6CfNtlG0tLnVBEfXG
GzyblWdMuIo5eo1aOLEVh5mm4Fl4l8KhfK+IiFxxsX0VOLWW3vuOgOgEUqtuF4n9YsHtSaRqZ1hI
BZMTdQTFTIDNPBNZxFnNbZI4twaxth0Z7CdnMick3bYK9GLHp0nWqLHrnTLdnMrjNnQHttuZyvJz
ibBQL/odWBh1cGve6fjYGmK6xhv5cuOmx+Ww9etv3wfvla0kKlKPTaQ/Gnhfh59hqX9saMlDbhH7
q91PidISNaLdUNWB68F+TGPTvGhyuc7WwN+GxRjAbaCaV+X+mE1Z7aPW+bFT6z6Z7gd7lWTzGmiF
MvjMmgcnTT6L3Gmwuz+KtCKHUg3f4DJW9Bqb1RLvZ5VeNCd3jvbCQwifgd1r/rEZDOBXNdYCighy
ss6LT96vQOEu4KHYo7lLUm2bxnSiJHCptnkTtVuXNgHD1C4tPr3MYEbKEgO1ZzOSk0xSlq4ysZg2
kRn8Zt1R5pzydFijm4j8uDWHXTblATatMGp7mDP5UuwGnsIEFtEVqsqZODL6PddqdyYLw7oRPCq2
q6Co5Y8HO+bOSEm0AhVcETNknskbsNJMbgih5g8xFFs2hqW79Ield9+t2C+uJsZ2csXzbZQP5q4y
ls/Mj5ctjMP36dPr4MSKlf6TAP/xIFKSfSMCXPTFG9T0Bm/ij97nNI+vNO1Zd8I4rff+eNKZacKk
UFejoxGBc5iP945wD/t7GjNOtpefuogpYrF5csjs4Djtm77QTc7p4YZecJL80Cc6Vz5yrIN5AwXV
cVd7/+T+DjOAojmKwXZ8NRO2hE4ad0M5NDTtjbfmpAvspYQ4xYL07S7atumnPjBGLw/0nI1+pWdA
eoa5PKiYiZ5aXITzyCN9WWu8rWhvNXvFQw70rVtCrBB2bu6muOHAtoo+ifkGZffYOsUZIsxFdfhH
nZkK7LyJt0D/71IoQu8e1LPcLZ9pSf4DSuLxaM10LFgcz9XaQSt/WyuDWqI/mtnIUwa5WiOxXYil
DAtf8mKgpCzULfeakbCEuaLJnb7wpNShlA2Ai8pJ39os/pJy0E9JxHpF4ARZMlPbwAPi0KLKn1oZ
66PKGtg9EhLokynilUuhcLzWgU9df4sE4W+LVB4Go2suWV9f2W78KaCTeA9wQsDofmG1nQMgU6Gr
2EDx0AYqvn6PyG+9R59+FOWkNnM9/k5QowJvJImrNbzEDQ/W5/TSWZrB19W7lHlClqsZzSAv4QNF
XL9x7CahlFTIk56DpHejVMHKIas+s3F8b1pundrA5uyvpbMk4OsdR+6waJL7fhmc55abz5qMfQ3/
K+7Tzx6/LGthoFfIfTyzdg2a4r4b8u4wexGLxZotcG2dCTbU3DMjDmgAq8daq7xdnL6nQs9IBOkE
cjj/VuMcdMDn7+DIYMnPZVBpJogs/1lc/CIqg9iGiqalSt4qw18PCc4JM9BIATzL37rMseRg1Cqz
KqgmxDHbRhZuHP9K2EceVE+jkkcKjOwSIfOyPA4su4pu5B9j3+NALvYRCkMEuct2o4eaOBR3styL
xThAp7c2NR8nyzmsfBHBQfYvtrNhgL9PU5b0JT32JWYUYnBikxt6yrmO03a5SAuqQcV4Jqo/wtx8
Aea1jLRidhttwSV7p6X545K1v2QIwnQwvs14PK1Qia4jMJ+P2c3UTx0g2Sm7y9uImbHOb/OZObbq
6QbC+P4Uz/4JMgD26POwHCdzzPdcR/PG7NKwdoaFUlICnyBYnpy8fYCOmLH+CWZsw3vJsOhbxqtL
ZxJS/ISns9c4vJlRvVlmUhpOnDZ70yEJ3/vOZYaGZPKQv1huA9ghX77HNLn1HJgViec+aVqNf0Xo
a0Lni9fLlznU17mdd1lNsnSg+TcAGn9yluzqSNeEo1zvs6I+w+013zvrDwkf51DtmFtbQyXkMGKi
IlsEgqL81q1F+uq3WnnO2Q8NJFM3bjxXp9aGntqo9kThVwxaCzY/dmYVNhTpznxQXtl/9qZswjnT
XLZd/h05ZeqYdeecW+QRSP8M+0HUD3PJb82wfdPIYLPr8ZcL1niTZzvh77++Ytkfx7O3TRwPnIV5
GWWJEhwBCrFZUG0jt36Et2xfkrw5GQYk2JRtpJ1gw09rgXKC/FD0zcGPK+ZCXk1FxM3DFYSzrLAy
jiZWvqkj6BzlEL02BR/yBOSVSs50WcjeuvnTNOuMiQSst93MF4WmOdqDSc8VWikDP9I/WOLep9yt
T04EWU6W2p1K2ms9au5ttVD4M9Q8rBfhkWrtEneDNu/eRTpHlcgOi6WJNq5G8UVXGT9wArh8bbd6
KWjh2YrS/O1zaaPD5MTqVn05UhyteB6YDXOXGkrA0baUl2oW+IWIF1AOwsVazNO+noqj57GvU4hO
JEhZOBGK/5hpU+UFA6u2aOtrD4coAPV9qlph7VPiU8UY9zvIAjuFZzSgm1zsNLM9e8W9gW9+qw+c
IDprocgiJs03xWnJxlDTH50USCP4QRqVue3IKYxa91r4uOjSzhf4Waq3kZUm9dXsORgENM/2NwKa
VT5G741kBqQjPONcYuy8tUeWuMeEyY4byvH0+hUL9teQ4RkYPYdgQE8LiEzNJ1E62Cwi7ex0jvVo
I7oGZkzSJlqT1crEy9wqkR2HgTin7KQ4YsP5NTtgaXTmcJ/hLdtDgLb2Xpc+25xuARBZ3SFSXnHR
p2htKPEk/u3st0jc6dQY02+ecTVGbpneOEkvCNAsu0iBeNGNqA3LVlqhDZ6ZBQg4cN+qswewjNxV
Os0TOjhQS2xxhaijQGCAdUOFdVTqqyO97Thb4Em1lrn6aEzrb4wc81w69gQmK39m06EOo1a3B4sB
lFXCcJoyvIVYJCtfsIG0x3QDH8DOsw9vcT9z87caP8ngPFdpNr0jraDa8XHD/qZephIw4+OCwERx
BmbM0wi+MZUT+lVl1QaiLTdZycK0pOdj32tGfTSUeO4H+Z0xxj2mbfVaKmpewV8sx7aNgArxiOEM
dTEKU97GLse3aVHapWeDxjuY85rjeOlz1vzg7BnQF6TYpVPp7IwCaDv/jwRPjT8jz47CsqgWqPR7
0dTFTZeSB2zbOX3w8HI3HQ66OD36Pk8qF0YeNTfwaIBvvWr9atu0eTDgcXqMcx0R9C9vEGgnJ2sO
i1W/RrBMN73qStQhOBzCT5rbSELf8JhobiPoIbvVP81umC1oX2WHzsBuUNgYaGHBTkGD5eHseft8
4sKqdCe5wpZWx7GuYvyR4Ei4ige0qDD6MszlJaEb92zbxIIL34/QHtt2a6Z1us9VF7pQZnvUQBRe
aEtGnC7A72OOCbe+i8mZuZegf07uEzUkJlxWIEJaE7m8vN/wVqrpUemm+/X1eD9k83cyNdYJ1oN2
Yo/7LSuvZs1XJqFvtjcOxJ2zD0eK0IB+xbxt3idJ/QBtUQuqgQ4BBEKNddTQHJRvfDScsc4zyD1u
nY+R6p69OXjqHhOPflqW6of04IFUscf+YXjQ/VFxFXyZjvftZtYSEjOOMXmax9bNqT2I1lNV55y1
ljW5aSeIwLOp34GTmhG07vKY8KXQLREoeDOdTVhyvbpx+iTzU1vl+tkupmCaHMLgrRsSLsB2WokI
+frMn4gKAw0evY39/klXaj7BFWPxP6RqZ8h52MGL4QjoJSpc3PndA2561uxyVwvS56hvF7fPkmuO
LbtWcj4LC5jmmBmnWRF4jXAib/tx8lCoTdanbfzWCoziAzTfqxu53QHe0IKDuH7LCnZ5XT/Bdchw
CtNpQIbIsIPFu3BoG7ZD6jxnaVqSlOGMvzLNe82zTm31nRRNSVcG3+hubpz8hSArcKMsZWyg3GJi
j8So3FkM4ZpOxi2RuEjawb3tu5kpuoRtyZO0fEyUqY6xc7tknKdyu/avg5ypnnP19xJEfghy09uD
oYh33vpoNoyjQDl85we96Eocr9I6u++wbZ1T7WOTl4t/9Pt5r4bobozgIgDLxkJW4H/tWKRBOcMe
5Ng8VeL4GQtyFI6kGdzO8M6lsHCmZYgIHIeqi7accmmtBiem8Cl+6iKbQjWg+hd6JLYKZMit4zAy
puDyaleKt6VDpZyNPEgT6yZvCQaXnD6vXV2+okxQxJHXuH/rP2bZUw/pCeeLqYNaEmxBLCof3CaU
bmRd7CSxsVCum1m3PU+i9YiyeM6mNjkfZ5189st4PWmy5vB8+2iOt3ZmWbBPwsRqmr2g9NNKENpc
QwddZXowmNBs84laFYtBZumynUejCvJT+WQpk1RpVfCRFFl/1PgKNGsrX7xCX3Mro5JqvqUzLA4B
l+6QY0EMQNvdlrZ1hIYLvGPmy8NmaJPnQ3nwQVeBH4zOetFkW8S7CiBCBi1Oc45OpIelia0RWfVL
d8zHVLPafavIaZPvJEODzjJH+tGZXI6AZf2gSSZd2pEplUjH+GLQ4NH0vLsluccAPahVCO5asuz7
2uLYVBIH6iANJHjkOSM0u8GMfgmKHDTVLuGENazmrxCMTE+bgZMQnjlZu29EGi+Yulb7A4JiFctD
HLn8LYpxzTFTdXbRamz+YBAdjDnVS5qKdD/mclV/mB08UnvbWPovogFsJFZfwHScwNAc9TiErpye
9MTZyiZyDxTdhTZkXHCQDIYOU6SRJ5eqEG/zbHdbnOd/4+RfM8o0Tk4aPcH74Z8Ve7eZkO+Zb6xN
PkQUchztu8l7KyiFwky71RPwTTIf9wrAdNZjW9Shn+J0jXdOJmAoeDXkeUKCYIYhZkiTdU5m869p
DZdBFkfwJUleOzM2mP5zdbCd+WZR3OU0P0IMUe0+norHLit1BsPYDSayQDl8kHveW+siaApnIgwk
dZwdVkV1skT0Z+jUGyn7QiotCuOMLzfA3NDtk494Tl9qVoiJ3ze3uWLKklFrHHU9ccPRGh3CoYp+
VURs/PMQEUXfpixb0NISWpRYq9M1DkJjrrmhba//jLFIoBHRHUdB3k0LLd4FTeWT3b1fnYKBqx3n
3Ev3jiYEtSSSlD/7ko10n3LMIZuq7X+nChMUhuHAWDhwjmP+WK5Q4nz9pmvgQsCM4PRb681+hVAC
W2mOnZ2ckBT1C/5+MLg1Z0KsEZc2dt2rxtjGZYTDPTmRooPsot/qsZEfWTLU5G4cDg8In7dQBaga
KgptawwsHnrS+QhvnXsSelMfjDRiVcTTJv+uBY9MBoxdXvJ5qol1BaG0+1x/SFmcoNzz7p+cebj0
Goflqux5wvMFInqEVxGGHO61ZByOooRJm1cpwd88JY8RpepUtEKdWidz95wFjvyqiIa+aaR1aYn2
ws/O8FjmYOHky8qqJ80+DDigEY0Ts/6lCh0DpVnMJxD5kMvXb9Dn8x32dTbbk/UZa+IUifHNG/mi
2DPLnpi3WJ/VJ1NKTO1p+jTZM6JuxLkYSA5JnpWRM8Ye4iacIQ88vlf/GgpaIFMEb9eFrENlT+I+
FogtsxG/eP20azpLP9lOXu4tkjK89/IinAR2QhenG33Q5jEeDO+AVTBgkllREciFIiZkpbq1knRe
KkyvxO31no44c4p8/OKzGk7/8V0Vm9i3qgxxkJsurMGuEEu8L32U/NaExpUleGVF7k+ndlYchScY
TSzh+hPQwTaA5L8gJkbeyW6Evvvv8UzenoA2rNAuv3pq0fC/j/lx0MrpDVMq+nbnPEl8vleWPf1G
YaB/65sIfZgyqcM/fzg0CwOVvGpmT3pBq8yDVhnXdpiXQ+wVDgiFVANm/l/fZLbWgqRxqh2cs//1
J/75SwwUxmAmrLGMYOPZUJ8dXQ238wrWh7PHJ0607fDPn/QZ4f+j/PY/68L/s1T6X3rJ/+WH/4OO
cv73rw3k/1tp+U363TLq/PX/11/1/1OZuUUN9f+5zPzy28k+kf9bl/n6O34/u/7f/83w/2E5tktT
uOuC/nft/6oyN9x/CMPGQKCbji6IaVFGWxEMTP7933Db/8N2XNfzhesiyvKdf/tvHRrn+nOm+AeT
jE+js0MHsbDM/6cmc3Ko/9p5iyTCLShsW1gAAM1/aRFO236ObeLGKJxQkOKyNvAwseFyHGcN+iHW
0hYzBGVE6skhuYHYy9uLKoYaBZukG7hLES6N+7lgWiB9iWZYJMmjQYgYoBHhZOTKA5soihnp6VsA
zXoG3NEqitZWOt4TE77iNeN56bQ1uedktx3vqNCs05YMB7LT0B0Bcem7QYyvgsVy4MfJtJtn58ZA
j93CmfJCPKpVGA+sBWaBKVoAHIkH1d0h3fDOWN/JUe9P28QrLGoehqM7VHuDROvGw57WeNs4S/Ot
WfknYWAsLXRK0XGiP/iV/thXUXGAweSE1E8aLCie9cRjwVVgAeE1TuPL1qpKsY26UQ9Hx5hCcifY
8R6ahKk08Y7w4ettL3sNCdHsAlGz54oqmJn4xcB6lINDXPBjrnvnLvXQJ9uVPuia2hrLMKrQ08oT
RsLhkmJU8cEUsFPvvxZNdvtZx5NJRQj7I8xDy4NTyRIq1d4aVX7fGto7ighHVOHdebXxbPeqvNCp
cs/WkSOpE2jtBDRnSa5+o7+6fG5lXWzJz1Ez3OnAsJb6dXSDGpfUruFvSf/7SJaB9y0ch40sCQGK
kSZK0cSo/gP/5bR91lRcbEfCq5A/wYG1tcRavb4rSh828aBYCmKn6IY191viuQkc79HLMicwhrXZ
R8vZxVNQ1cEs3fEwx8ZO/RUGbEr5nJ02SSdoeg1CsKAEgLUQJ5BoJLKGgkTJG7XHKS3TQwHHg1FZ
bNXAr20T4uj0q31SFqkFU54CmBmyL2qhVn5M/kJSQpfJzZo0xuuLhbPWnjqTIgOO9YesnPC1eBfI
2uMdmvLFFrJYqxcyjiLA9ZYIW7jLQtRRDNi5W1t3iY9ISPqbIz3CtVV40IJASZlqJzp7BV7BtdVp
cNkN+AyTfmYXX7HbU5RLy2nVddPu1VyuHCT60MfQDRISBYLX0KkZnL+88KOjhxImOvE3u34wQETZ
5vWIWb1wdq5Bc3GrUwRVFKy+eU8Eth5/a8jH25Umu8srejYyR101MSuOW9BJKVOgwrK8S1V3MucC
x1QS63sLIxDYzp6wCEWn5EtgIikNlyOO0k4zh43bFzGmAPvddeynUo1hpkr62VIDf1qNmVOj47Lm
yLwh9evddH7NbYlRLae9NHLZTeXZe5c2M8JvenDoig+WtL+V3cCkBNmnHX9srCvsgetn8hLZjtOM
vVX0C2yEgQXO8hCd+HNgYMzMl/lCSrpMPvA3PIBs485cXrJCcgzzqH4ErI/u2UH9tlmgZZP1URlR
ctJmdbLVqYHFopPrbtMMyKg5Es7ASSLN+SlmQ9hK/+qAr93Ad5tDz34rUxpGC/a2MnEI4M5Y103L
eu6bgmjUgD7Uu8O3EZPWahvsDZiVPdfGXcoWaUjMkQUSkkNNujLgDpiIzdWvutwkZu/iOfBPrQWW
nN+BE06+9461Bqhw3oibJC9fZvsR6yXpGua7PjLxMRGdMqF3AJiCW0xQZ6hkvYsnnr59nBI6lIHR
9q9U8924k1fv/NRuN603FntBRDlu0WTWsKxhsW1umXOwN2Rv+lhiAXTSDwua51GTw4+ju6FYwxNZ
f+5j7ZsF9cUZ5Fks1rmam5Orsf/gtfWbRYEY6Iq1rjW7hyafxJ74FSx7+gaCqCa2wED8QdCv3zOl
oii6BBa4jqYp5WgdmRBFvImM9vjKkawKcLUcpEF0HHhkDnPJwMPnffkWx1RT6tPFz9S9SFHcI6sy
Qnth2z70C1aQqNpqkGtpFv+xTDMNmFoJapj+XQ8G8C5qiQQ0ccQps6EnI54PbexxI9RZu75r7tRq
S6uSId5lvK3YChmhbqc9zzR3706s3XiWvuTAFMPOwDGQpvtOEuOt5MwZ2LvHbH8bVd69OWTlm9VM
C7ewn1ANOe4UWQmcEIrUM58awuWVQr4Os4eMt26jabvyRozmT4tHLNC1pAtNw3ygoKIDUOgA1Znz
m3bp1b7t2RVB6o8VTIS8bd4FNuCBaMVuVMFgVsNtb+dfyNSkFfDzTh0WJH2PrvqljXPEQZitilP2
4ylmboFTsuvmFHWpNt6L2kcQagiQGp3/ydY+xqWNA7GPzrWs/APj6IYl1RumJuava+lyD9k15i4P
LHKa7eUgzaBxOp3tqnajns0uB8vSNC3A25zWAwej1FivAkTxjfLJOhlNyCDlo5F7gNSLlWMBZXyQ
mGE9zeSjX0CIlvr02GeQmjJjDBcNo5K9Rv16zBTd9GjN8s0tkWw7y48euRORx6WzU0q9mfr4KHk7
Hfz0SdQmppW4uvMK4OlmB1JjhNZOSh6hB2pt9qo7wAlIrW26NW0xki4Mi68IMy9jmAtGYSRm7B21
ycOSY0McWhumE4fGC2yTL4koHpKFSscyZ06kBqQ+9p5Nn2Qud3kGY6xeeIFaRBo2cq0KtNqjO7ng
kkz26WNdkKmEclwXDjtSl0NCTHeTHqMUAlg6yy65NJ0ifrxuQSNq7QZP/lo8lDb2lFehQQ4DQtCM
FkiUSewwDSMtRQWhKwnM0ztbfOU3ElhQ0DTZR9/PT+ut1Mvxl2PYjwSutvE1iT4JkbcArUEgBCHK
JabTqO6zzhsT9x0l1eK99uXRTwZrZ9KF7U6SmgEYJzbueTNygtRFaFoQlIrsR1ucdC8ZyPDpLGGD
23mbEQyDSnCsgfsIsOobzcU6OmKPMTtz13EMsUAH7Sqh/3m2HvBUxITX6j/6sif0ZuNi4DBHLSFx
u6q/WKCIqQRNl4DSICJVGGVT69aGZM7XAfdtvxSfAti1hmyycVv32nr9A7ZMdrpZv8bomke789/t
rLkHC1EcjA5Rcxl5V9leRAVim98q+9tQA+GoHD9o4lIlNXksGr0W8giGaK0Yqcou/Y94IODtsS6S
4sGk4XYjavL/ZXVNWi09zP38Jxe8x/YgqWUd9Wcg/lPY0l1Dd+GtjOi2cFX/0pFoazCnkkzkuTM+
Je04HJwq+8wGjMaeDb91oMMtqIW4s3rrwS/GG9MCJWnhaw2c1nqJIZAyO4Nhso7+vmlSOJsljTZF
+2dOwzkhe7HNU/y/Tf48Z/WIWsviVGmSrRP97DJMXEBcsiPnSsROh+qMfk/gRPn5UbQtEXw8ql2C
OjcrYsAsyeomusR+6Wypo/OzC56Sp3rW0aCd+jR0dWhotU3oQjxUA/yksr4vVEI2/sSnSI0v1SJT
6lNGId8ozbBwKnOCkQnLq3Ho2VYZn82cf1tNf9O3St/UcwbXR4Aq8T0BA1vc9FF96AnSKIHLo7sB
om2F82T8GtDiTMXxi5fBZemiC+rr2fBmCBN686pV8r42yw9yWcZeKz1Sq3XLYlURjpZ0er62ERsZ
7Kl92EgQG1CqN3gmQZyobjsKfuTq4AFNyZN5U5oaWLc00bdF5b2IfPr2hN7h38n/hh67dTnwnBf6
WkhDMsxq2h94hd559J1z6U1skLIa11YI/fIz6YlOGnb9zWrypwC/TNgIEiM1CHTJ7QGNi41yI3FQ
Q//hunBbWPGdzQFanuStRWlL+Usjn3KHXdS7X/0wn2gh+pi7Ng3NvHufvHNUi0Nf2p9GZwOFTjPu
a2WSenayq9BH4isUeKHO0qM9+w+xZqWEFyI4UYmNcDjey25GmJXzT0aspcuABNNCG6T4q/lotfc2
o40dAKFo5i1DVUATJDXNVD9vqw6IA0ZB9ObMC9eRBkcHxyiDUCWLTM5N0nwHfsEXnJ05J1damFwC
fJ5QN4ZY7tqG7G0qO1TBqibORbKD8+8TcHT6qYwhDa1+vhumwqbBFTK61A9OtxZt7bWlY6TJkiVw
2AAnMQfjOWNRXi6PZoddVZXaJlGSwmITCnKUccAoMBnr+k4YMMHhY6VG9D7a/qn3enC9kfdK/rOE
08K5rS/FV4Q/+8ohmXAFTRpsWUmDlGi2PY9Gk5fPlmruKsYSj2nJ83hXD4V/lG724drJzWIOf0Lk
+5bAxO69o17OnjJ2WUrccDtLRHf7OcZmOA8xr0GfGDcNvFflszmsZf/tw2DPdNIjBf6ZCWMEx5Zt
q43XUdY40LV6k7lnTzyAT3srKVM/2kqhXDllgAEKBs8I4Kn6+p/snUmT8liapf9KWq1bYYAQQmZd
vbhXIwgEOPMGwwHXAEggNCB+fT/6ojIyoi2zu8qsF73o8AgPd0fjHd/pnJMkt/4M1EQXsr6DXXwo
KE6vfTzt8C0eBhR8N8W4pBFbTEEdj9WPdt3nJ7Pu9zDI7uTxDwZisv2sN4mHCAj3HhaqxCHVfrfP
ZPi+19Yw6bAOkK8dsMI7Dagikcewnt2BvACpYC94Nsp1mZYfX8/RbAuhwL2/nt/NQc8m/e69WZK/
FS8dIr8OsqcmeRzvc6/SWYykxqNG9K5mGtVkQZwhIBFTNbprtBgUAqEXMNf0RfbxMVUKH5o9tMf6
UeNVh+gBojqi7oKNDL/TvddxZuVQzwYP+eyU1UzLD5QkEpdwqomm3IJH2IwVMmveoIifpmFEFAvl
ifWGPRilEVQfqEqpb8A4iOrAefZeKVcF3mAtGQG/aJqnlz3T5evdc19K+A0P+VOmuUHM8+6myYsy
lrBcqFlyro1P49RVSqnsm7BETy9l2r9RVlQWpq6Fb1SWryBcoe68sVeKJ9a5GET61rj09GSWqjC/
NJXm3J+Q56r6JrwNO8KMDB977xir4Tl6Y6RonRsA/7TvQC4xf0Y96u+oB+qTw6cYCCHWKhpsbmkN
vyOxK7vq3uCB66eKhY4tYJCQjaiJbzlxEBhx1LK7GKqwuL3OnSduSd0phnai51N4Bt1DSDV+1KFa
FpJPqjGjEdjur7IDchrejQPzHwRZfLtcr8ObBZZHGef1pJuR5UjnoTpcpb2KqoFnf3yHoqhIyweM
Xtqp6PYfDE3l9DT6CCbdAKKEEdVxWjHEgza894e6vD64PQw3q6JSimj2sh5kslZ7HbI/lGpFcW6n
h1fJRO4b4+SRH76wmVOYGu+vBPQ7RCi3rNm8w3CPhXUqhhWUC/R784L9BPZs0tAMj7qrvGWvyL5y
4C7WgbD2HYVk0hd1A1NAo/s1kkKeSuDpPhz0bNz6E/ypXL+pV52SdA/1GNYLgXJz0glZMNVQWyBK
ULbE72asgrN7vutxp/d4+ffMGBHWIgcw8CBrUM23Oq30F0UlVauqlzCh0RLN7abz8gpAJPknfzlq
rQLXDwEuKCUaF68m9w4P59AhMlSpAGsH5bNnhocHVIXG/fh43N262+em6oPy83A8NEBiVFEXARCV
OPyvSOn/Dykvm8fl3//tlJUpGL/FJYyz9C8BYhQPurrR/d/FlZdl+v03L31dbv/i1N8DzJr2m9oD
fTZUOypEf6iQ/D3CzCddddjjPj1qfTSWvD8izL3Bb71hTx3A7qsO+jorxR8B5vYjtT/odDoDndOp
B/4vBZiJS/8lwKwT8h5oXeZUX9NVSDcMlc9Px0Wchq9//7fuf3v1kVJIqPczxzCtm4awl1tbTMxg
v3+JBcUw4m02ztM6IzdmYgLJOSCOmSoUG1k42YiSI8jei44FxGj9JGdHbHrvpg7l4+Jta+ZPIkvZ
yDWer7UcONutZtbWwIk8xc1czWQvEA8TghN7DQ29SJYPM7dvMjTPqYR3SRCBlIiguweLqnhTE0h/
YImtt0+xRL1IxOIbi16AGhKhOV/PdZ7fDihstrD9xDyRX6txyWX2V7H+eVujqeiJ9XTaiC2oGNmT
lcmVcH1kX04CYLm8y74w39yKyhsuW1qTkjsT27TBU7o3ydWISM6poBdjw9w2bkckjvkS+/mWH6/m
eDsxeBkuMwG6J5dBcOmK046nFW/hLDzPe4pvMlhbdTuYf05Uqzy2FH94oZQ4PYJKbeFiyYrtZOnt
dTH/MufbidkIORVfd7Fd33nsSRDJ7dYQZhDzkFsayAzGRAP5yC548H0w8/aGCOg+KIn42n/bYEja
YydXFxYTDiRvZ6V+KGbU94lvrtGTE1YVXtjeEg8Qy778CE7ffj9pk6ewQ7EwBFd923cRfE+2dhCM
gyUmD19uYHvLPV2yz8QkMAQoMS9zghdnNtyX+gMGBlIJ96L9rgLIXnY9ZRz5nTnPe+o4g32+1Vx0
OjpBB6aQ4OG2Jf3UBswoie3vwLxXbjE+cNHYgpGV3jLsTPD63v7jZaKU4+0YOhsRyWUoLouPWH53
rI4Fsy9F/lZlP8fa0ppaQ7FBRFR2JM9lZdbtAZjR+pilBPyGVUAIWHmbVP1BZno8l3IdpfaN7ody
aYfy0bkwzAejHTIkN5OFCJ2X3TkjsWhmMgoSOrZtG0MsnVNlqQ4sZNbD/jgQJXHwVVoX4srmx+xx
96ecnQDpybegBV/01IzNUkxnEDSJVI6mm+VTesQL5GNa230vdykacwbecGZYkQmdpwQr4w/Mzg7+
79TOZGKHFvacDdJftFeNJ0B4LEMa1rL9w9Lx7vLuZBN2e48aM3lBREkk5pKiFbFA70MwKJy7R92d
RYRA9gJlfbB7M2ocdzB4Qhr8Wi0JBnovsRxILxSCnUy8pPcQQyGROBEFa4W8y8WiEBccQK53Ca2D
yaEfQQfpYrKNxcILnEqwcDDR18hiSHP/vQzaiUHeQrSPyLN+2m40Ly9zUwmvL7kl3ZzQxLE84dAw
FCftkJsEDEgmlaPIjR+LfdskLxFai4E8DXigkzOjvZeLl0xNQA28XjCeMKwXiy73mrC4KaL9qW8u
YOsWOzh45exClru9+eLCLzOeh1YamqcTwHtrFnL0gnopMUvFJqOlijFV6fQGSpacNGtb//dXf4tF
JZxjLcixy1z6m9OiHS/przMXnCLuchPKVVfmYhb+mvdDbjxF0FT4SFsIzXLIGcjY2ZE/l8dYHryn
WUkUZ1yinMk3wtKQFVNkQM/zdjRDsE1YvGiTtwj4tzYtqHxZT6aYZAK/f8xAIbjw9d70LNrzu2Ya
sFhSFCr224DWCwXCZ+ZAzK6rbIL6VhC7wCtYFdrZzIoAPozWbbuHriEqRFcT1ndYouDvkQzfm7jo
zqbP7SCVkd2RbuVWKlZImokL/21y4cRyORtwABU7YjOlicG7iJiW2Snmz4/f2KrcbTYhV+SN2iZs
+4DBIbsSnksRSmoGBHWbIjYfspa6OcKYkzvLv7A6gZ8W4utnfJbM8oPYUMYqvslOis1H+sQUhGLC
b8uKRjxRfhHrFyeCzMy6oVDlaec7F15tZrVPaqH7Jddy/CWFrMV044hjKN3ZZjMiJGz1xZHLi10q
dF4Qkj8rstyYi59f1nmc2+Z+fH5wp1Kce6JjR+JnnLEMUhrGstuR7ETIbzP4KZUSkddz+s66WTdW
f3SYsCQ6AODcg/xZ31a3gazdr4fYTVeNOE9PVDCYpXkc/fyM21UZxB8ryflciy93XsPCYZPoYON8
Wqbita8a01JnAN5i9zWnaEeQUxCYzDzu6rFKndRCnP69Vy3VihntQ7FCfspM6Z2UG1F9Ls4fBiEv
C/+/xdZGgkhIX0yn45Hli4tluXIzLeSRHRFQJe/0VdvqaKSOSO7SgD9HWVln0g48gUvYxlbM2t7U
5tSt+fTlDumoVTmmzkq2D7meE7KhhXLzJ+f+MFYxMX5YKXQxnvykcv4zXs/Hk7G93e/no5Gw5Nx9
yHNwFZMzbT9H0FFst2uYz8RPT/yMRmil8xwNw6YcWEP3sVKW+amzB1Hbg1Xmch2KCkafeTpCpX38
CPKx4dwmWZA7yZFS+YnmIjs7TMTHeTtPwyZo0POf9j347MBr//QmID8vdXDdNdtmB5RV2/e370kc
9MjsJdZ5jdafOBO3w0hCqtp2Gxc8aEU67Cke+3yuX95OPnk7FNNQTMTbTh9iRaW0uPR/dUA7zj+W
Jhte4SNBvwkZykE78o4YYbT1mZ59mBgG0yud97AgnhYrdw0imz+7Zio3tRj/lGISmqRyzFqMNr5v
fcSpEv5oLp2FNfryIzF2zZ20LIcZ4svZaOqaY56b5fk8ByXOsCVZ7xoegwybim57mO28e1oPcw9D
LOswTd8agzBgiMxi1rTPNqa33POfjOv/KG75W1reZ1mcFlieRNr+Wgrxu6Wq6zBjDyiu0HEO/2qp
QpB7i0oqn0yCil2Y3BfdcNwo09tgnUUbhEExGBapbdifJRXX7CVYRGZqqn5vrxXEtUVuDuefMQC9
WqSNC9MmWzPopF9LAGgMYR8cQtfMaJjNGPO1uWs3bviIJqCNme3j6vy2sVVHSNtb2ehxegckmISy
5mf3YD+sQtR2JVnrY+u1ut8sfax/fONpRezPPfahjnW1Ki92H8vgbbe7RrxAwSB2W5ugtL5bo6Zd
YnH7x+UClc0tlchO5cMJZvZl6pGVNGsHyjjzbSPYYHZ+3uY+s7TxPmeaTEKxXVKjjr3VmtpsBiyj
7GWXWGCRTdotPrgE33aw9wYSuQmxXLYmFNIoLEoYc8HetscTezKZBF4wyYTdfpuw27LSWICwxdhm
/6TL76OOhITGDILvYD/gVEwY7EQszJdwhAgm9lPwWShsL2iNG4Sr5PLb3lIVxnHfjRXsg2C5XbIf
20sn4D7c1F7wjY3R8xbf32xjmTDZl14TL9h/3OV+abOUK+NXiA3eLAaW4R+O4I2BIdMarXtS8rUn
Ji2Bc1l352Aj4jq/0TexJivgEWxmHhsYX5fNLOCWC27iTSb4Cx62rGcvPXESFvaHLwLb5+3trWkH
ntduRgv+b3mY8hg+7YHYmL8MlUDF2C789Xay3TL8MU16kwqjAip1SBRlOYeZ1YWmSBg2g8R0IhNr
Brjsrl50TToFWg6xfs++zPudZJ5YfE++90T5jwT9Blgtd0F1DxV7mXWQX18/T/s9q+c2u3fDYFD5
TnhMPl3FV84HqWjyNonmcZANRTIabu525UTi2IjVjh1khNbbmoJOyiLcdSnmOGU/0GYKazW1RtZi
OspaWLy4LZ6eJuHptFLn58BEh8QNDyz1DIF24f4BfSU75m64znfoxy51u7caSNIlLouyTdh9qtHO
aOeKm+kFNlZ47dDi9s324pEXW08mWWIHi7eLMYn5EDFasakSG50PyYb8plUPpqNY+XeFISJf9sFu
p+ClNZ/h7FcdtBH5K3a3clSOhTjpUrc06xQ1EAvT0xzqXRbLO5MoYPBug8D+9jADcU0U+gdSE/7b
74npMPpfwt7TmAv8s2Xr+GIJMQlwIsc2u2tA3E4wJr1vexJgQXfFhDmwxnnbfy+c5VNy2cnye3wX
Z1w1G1fLY04x0fCiuPWS1rDWDFreD6vSWYgLLhLO36hZXa2XXPIQlclD7pk9kxeTllEYi9Z4cLf7
CZsaU6X1uRbtOy0C7m3bNlvhuB2U2NR4nMGCq7aGzyKS38zyb9zcrb3d2kx2b7kQI9eaeba9/N4H
a7N1zJbBcr9m0k+YgfwdN4Evlgkbo/5bNfGcDSb4PmjH9wKrx5nyVjaN95T0jBMswUSbbVPGTOXW
fN6jBofzYHveZWLbJm40DiWP9OS124n/drlNxJSxW1/4Jb4XOBsLz6GPvO89p7HuMMV2CwYJaXeh
mkt+hxWaDmLR8Ggb3P+229gWfd6UJVPswalyfR5tiWiXGcnIng13hkXFi9zEHNt+hnsr8ZChrmAs
tv3dngnShWWzy+CL7At06piilfucFF5pjcFft32OHyS746xdxEkFmyfnYEZmZCfbHBgBYnlv+SkI
OeD/ZRMltp+/8vkvvOB9vFfJcfVFvEdXB0AC9QzkiLsbsifdg3nXpiGHJFT5JLLHOkoxUl/cV5jl
h/PgXM+UI0sFG1Is34uHO/gq7RK3FLadh9Tm5fZlvxeIwSwQLhRb73v5Tbe1vde+reOHEtISc+d4
jIhlu/TOiDScwtFs46Rid3RaP/Nksf8/xMgSC4eW9zjGmTn+Q/jMhMVisdlsTjvH9x1+xqBvPbKF
d5k5idke680WDs7VzD/xA36Kjb2A2aDgWgqucZoxQFrnasHjtLOV+et8WdMPhoYjuNhiSQezuOvS
o2kvdKYuGWAbZyq/8Hcd3N3lxWsdQc70pz7/4JVBmyIcySPuhOc4nuO1bpLlxAxP/rBY+Jbj7KbY
/44/kkd/N/KXPMDMd5yLb9Eu1mb19WX5m5018hdi5/PjdDea7VTZFzQHf1GkQ6MINn5MXGvBPXDY
IguLlDiMPGLvLhgnvjV1x+aUH36kP51iMPn+IhWjH2uK+7Fb3dg7UmFhkprmfMcBcrOx3N3OOo6k
fxwKR/DjdGXJKcewHs8sxxLcX3Hi2bS/VeabjY/DNvXxeZypmFq7o9w4lj+jVsSyPtbOH1nTnRBT
6XZpjq5cfayN78wsmMuF8KcftLhQ9poR4KB9hlz6OJ2+LVwU/uXbLuHZ+Yuc4VO352zwXDq4VINT
yiyf4bZ9aBKn9FvzBzeTa7anteNq2L4ZZx9O8SyfbgBl8qLWrg0AYCwt8Jtm8IGzk+RitOOKNh/t
RrXNWRvWZ/of32TAM8/4u8/9dg6/0q0DM3V1iW9NalXgfDmt9eunQnC65TutpcoecGLo3iVTljlv
OdPThVcgTCJOb6IjA3y+t6ywkGs8IwbMheADcQLmEbf3V6NU/mCgjufufNq+0RH3g8d48EpT7OXZ
jvH8ICaEp3mkc2enC3fzWhtsSUiHmX9a9Om6qYYHahUWPZnSHscRTizNANrZfMvNrLbbV1ugBIjl
iCAnL4TfelJYmMAgijebBewrrEKRvZnNZprFKmV9jeYrixehxXdcX5X8xrQb8bzYkQZmiI8rulu1
i9TGwpP/+nJH1mwjBJ7yjrE/m7WrLSJB8mo9nY3PCI3tkfV1kPOEh6Qx/TYwRZtG9smSK8aqwxRs
zU6r/RBPtyu8aYKBYI1mnhcsvQXDxqIHrNOCLSAUAU2xsJlc1mzBMNl1Gew88S6nCegCGpHRtqJt
ndFuNb2aI8bm12Zn+z3BurNpDzzgfuUyw4vhbDqf9sf139zGCya7tznuaEdnY23u8nK5Sl36p4KV
gSzWxMLwMaXFHN6t/BE2zG7Xsw/c7yBGK5DJuEYMdNx3u/YehiTP2LtDXyY60GtqVrhjRaRtGW4l
Jg1P/hDHXSEs/j89ItlufhxlvaD76HxG7EHQ0hWNyYMTp2FPdRyHPc9ZhbzUcWTgorWdxwDJJBGX
NhCyYBumRQGNuO0QvkqWSK7hOJvRtBm7XxAuy6MmR0Cz3fSXjztSiRa8URJGewjOinUZm0P20jv4
Bvc9AMchlJ/uhNT1e6oRGaHKBZZmUS6LBXoCrAM9hm4ueIX3UZVH1jOif3zdPV4MOaVc3GMxO/Ay
bduotNAKYjUWljIg3cd1cId95SdyiyO53HU6fozTccyg7ZvpmHnIPPpw9AqSaLxA2D/x/vCmmUQ9
t2njkgltyJfClG5MHoPkNQe0ayWYX9NtHw+ubLqKgCEz0Gec897zRoxCOTru2muEuKYUmPETXvua
vIAuzDMbadBdVfs+l8pHejwqg3TuixP8jeLo5AxWx2GpaaM1pfk1N8cml6xYJUc/8/6E8AqZ6jbY
P49YtH8othbbG87qGEUV/kdiVWBpbW37G1sG14h7kjGX2LdzMhCq2IIVx3OVWMY/OqETikGF3LEO
tmGN1DvMOyMSHKOKyOU2s6gQtfcfmwBm3fq+uUlSZCjPa3Thw687XKV2QRRslYw6Y6oZrIgo4M9D
3vYPRzEtfl1PZ1MWpsI0FbNxx+DXGlGtcucVJKOI+U/lpyDgkK/yQfskFwo30FAhSILYKgRfdg6p
Q2lSPAN0yg7tn4g4RxtBoOPgO3PcLKCq46sjbtZj3hMA+cQPrHxOe2xkAaabEW2ZuB2XW8ZBPqHA
yYzN11e+7zDhqK9o15q238kdCx8T0Cb4pHqZuwUezCtDTkerPOgBvFHcTBLUEsJNWtrVvbP7Q25b
fClE1s7rH3fFgjB/mED6COYQTuG/Nh20RdzN52uc4MClDih9BtIXYfEpd+BL9V5uTULn5ys2k3FH
FE7PLSaNG0YCWCol5thP/NSOIswjE14WPL829lq510lkK4vhjGBngP2FvM5zTpmUWR+pjjWhbJpo
QbUtwPVJyre9LwIBbcNws5oEl1vIUUPcIzNvbrEgPz5tQy9rSsPXj2WiMso0nE7GTSMjXLA1bGm8
ErmXANP8vB2jFSVGTHgMeLCSBL5bF40lXRd4P4SnMMwVscdOD6C8tBj6P2OG1qQzMjsLfWl+kfFw
hnJbi/m5JEHRxo/aJFjNlDlX5nrN3cXL/SHYiD7T6GE+XeKvI8DFMuwitiXxA32SVUOmGa3Hk+cM
74ycFc3ZXuzrPD6ff7gYVLDih/SWOI/JvzF6J2vNi5z5j2EyL9uDQ25CD7exPaj+eIjfH4YOt8Jx
f/LZ1TBjJ7K7G1q6CdOFV0AhTkCze36XQlu+MvP+HW4MPwECzYIn0632FW6ekbw28k7hPfLz9uuY
RCbF6ev+hDoJw+0sqBfaVhk+52HSy4X21cf/xAiGKzW0KM3KQ/NOEoYMQQIj19hwMxueapupRYqw
HMcmYTFfN5vxzXFJJJpopjLLEqmYNBYDU51pZmHTIG7kFDakOWQiKRmdlqyROpjdxlPCE7x9v2JX
/xfS6O0lTtmDCsgwKgBz/cclzWNx/MsvKBPFRTMvL222+lXeiv/x3zkzvGTtkf/ZD/92+XWV/0Pu
u6eBgfrXcKrN5VUkWX4+prdjSgzv92t6Z6BU7Ym/J71V7TeyydDL6kYfoBTIqr8nvdX+b0NoTFGA
G+haz+gZ+h9Jb7X3m6b1eqCcOsiD6STN/0h6q93f1H6vNxxySeP3j/7eAH/BxdEg/ySUqAHC+tsj
uzVhlrYPyqWNXouo0uFaGvQ0vX2IP+e8ITd7pyni37LKn1C2ZY9683o1IIi6vdwL8/iAy6uES+py
3iOQucrEuOlgCz7xuXpE0exTap1R0q3y7w/v7zy7QIAgrLjB8dRDcCIqU9VUojBT0Tq5RhTufIwU
VO9BV+GqHLw+IFqeYU4l35Otqr4qb7gLOje2mrQDa9anPl0PDYyHHYoHmzsVa3kOHeFAW8FagdJ8
ZkAnot6OxjU+NlV5GTTpTrmFYwXu3VfTHRvP4eQ6YFoMk8UrzWZq//11vcaXHhCMwS10qXuGbzP1
rw+Cz1CnJHW5ej+SZedWpgLMPAUxpVmkMIEOqEVGZIfa93VXG3pV0ZlUTTjNXgZJxYeyvz+6d+r1
uvtuF/m7vGRTy4cTcNJ3mdTdTcsxWg8NT9VfZNBbREFJzY8GgVwveRwf/XpV0nq9IetwPbS1SLd6
GpWFBxQxoJD0u59qoSRYHgpR9VvsU6yzjaP3AszLeNDL7PfrafeqFyU96fetfFiUGNmQrfqfOHGT
EA7fa6x6PYikRTkssAsPvYaiaeJEg/7l+imc8nad9xFD66cnNImGg20UoexyHXo3FQnUunQHRsf5
1KF3rTtmD7FsyLC/ylbcNBt8MfyFWmvLd1U4FJvOgbran7T0tTj3OlE8vT9ePXHTO2xQD+27GQ6o
myusODmMn3EFz2wFvSslP3GfW1CprZWVfehTi52oq/cbNLsKbx56Wfan83EL0BBXvfFKmFAhkdgO
E+rYh8YyTuCPvH++H83Le3WSkQErHbAbr742I+16M3upcoyvne2TGj6Y6uZvImSwCiNaObRiPYHG
p1zHFKqrn7tzzZpAvxPHPzydGoJwhNcqobxeCKGVXb+oMMnuAANuV8OgkOmaQGmuQEV0w2QpOqsO
RJWiZxikvDPqCg9FvIuoYgV37Azyw/zWe1GMTRW/NoxGjxp5oAesu0p3uAAHDYHGh0oLJZyjpn5F
PUJzP5qy09XOMqewKsyeE1hUE9F5vwwxQL1OXAsKe4e3cEuJnF09OuNmqH3D3wEPMhCM501ZpFHf
Rbm7L6vyfYFmCQphffH6DNDduO+aou9CcrdMngDjylu260L5AOg/GHbV0bur7yn5BRhYGbty8PbC
22E+7AzIA8BIHkLs/Cohmcoz75Bdf97X+zlv2UqUPtCcgR7uc71ETSDXRDNIa/Oj94dSy5I5gl2z
KE8tHeS8iLVoKO+gSNRDhpza6whVyRguwblePzXUZ97La/hp4FYqBvJgPGBsUGdlXwVnkFXj9ANq
LW0pNDUNsZH0Ob1+UshWbu7nkTIvbjP0ZR7yDZEK9Q0lEer7M/wyDogmK1Wee6wM1IR2OrvbcDg6
FLevKuy7cVXo8p3qTw+us+fsBYsxirrKfBC+OusCEisvC6Np1lVv8HnFm+gRkf2v3i8/ZOEaQ2Yd
ot7RO0zVUHnYZU9B3SIvo2x+L+IK/jRoisM6nQ2gwHKV4o6Vd/i4Wq5sY433KLJyMEbfgvgsJe9p
Aunl4d6A5g/vdt50nLpXvIlq30lyQLQkhlA5JXnRrogdDN9+Q5IMXRDnDdgBKSOAbIiLRUqxQ+Sv
Rvsug+ogLAqbmfwGOfEi9fgcZLurlgbpm3Whey0Gph5dL3qTTQZFRdnuoIssrTYYl0/9Jnt6Z8RS
O6m74UNEN3VZoZg0Kft4aQhEnT7Q+sCG+3YzvcytAtUPvRvPDVWfVc+kO77f33cn1+NdUr1zea9g
9YFbxXuV3VWEPJJnMDp9owFnm/SyaXoPVyS+ZvowmhQvqD/UbDgyIvgrykMJWZhxP3WLzrQ2Kgfe
7GMK4rQfIkBPFTwmGzAj6l16P0a7TTw6923WfNAMT7a3gUJhfnXbJh/1/Ar7Xyg6rhAwmxeq4tbJ
84SC7r6G1zL6GN9hAQvFM63GegHjp4Qp6B6U1wFu6O3eQy5Xif1PdAUd0+87nWd8dRs9gQ1XQ8+o
myCOWT9jidzEtOGmEpm+XQ5viNXoMURuKB+wI9Q1Vb5GsmEuTEK1yq3yibJGNeREva+H8A7FweuV
6hj7UANJ/TVMf/pKodsVJA/iM6w/8qBR66jX2RsSrve282JvKZg7t1vn53GvqWRIXlslRZWg0gCt
RjBxJYrhAhfh9bQvOOs6CLo0Bss8xPL9q3ZUQtDRtd5DX/7+3NCA06LoWTo0SVf4Avp3pFBVoxpB
G4WLm1UOnCWYsQMgjxmYOxH1ywFUucoRtVos/bi/gEKmYhzfHQib/So5IGSQElh7ffxrfV8bj/tE
r26y29NGzVtb3irEIDBaKJ9+VlB+3phgTEKLOniUgAGYUpWk4j19cvar3ruE3w960LiGWBUegh6k
lb2gH8enZ7dLC5UZruoTNmf0Ve5Fl3QR1aJB845is8iUxSv/PP1Oz6gpf8uTvg+gJJv2H5F2Hrxu
w81bO9zM2rjWEFu9+6syV8JxoR22EYQfzuPTwO7eV5mI92v8VMQ7rtth90wBc2SGElwhaneNqut2
48782Rv4g4b1MbnDzvJKtNF/3bD+z/EZ/HNihP8Hze9uWyD6r83vyfF2rOM/m92/TvjD7Da6g2Gv
o/UG3Z7a6WPX1tjrZNN7vw0wyLUOqsuIrWOo/53LwPhNxRJvqQo0oJLtT39Y3UpX/6099r9gardn
/8nSZseEPYF8fRcF+SFEBgNYFP5saf+DoiNCwRIFvSxbKsNbBe/2m/hUS5PxLLUqyGpt/OvD+Ipu
WkujAcpFmfzjG3XgKF+3xBvXloLjHx9c2+PgDRiMIB76uDokBk0Sqm4yaEv7YfYoYfgoWuaPTkv6
8WrpP379in4LlUgtOUi3pQkZwBdSKhCHRC2FiN6SieSwivypr/6J59ED8PW/Nsiwow06GkQPar/b
/0Ud8ecGQc7tqarKBxmxp7KCyC0eJxWmf97KHN9esPkl7bdbK4IcN9f5s4+fULYCybWKVHKNZvLn
qqE0BxdDnVSbTH1QCqgnF/RZqRKH+9ro99v5SNipMGJs19sebPoqGbTsD2nnq0G3OdMN1AXTn+cr
pLgPNldRNsacFaz6Jfncij8Xn49nJDdkstjiZdPV5omqbhWgm34NsiW/oiF9a9Wk77DGALGIcwwb
UECmgey00epPv6s3JL0Pwzo0fewsQBQSyoyDvN3K8Vv53FxNe6UwZt9fFgqeQFMRun73IufzAQ1x
b4lGmyfqxGH9MV+UM/ZyJHwRWtGAWvmP0s1bHe1rH2PgAK0qfGkOnMtgRnjxAvHtbqZ861CbCb0c
560697DV6VbQf2qiYW3dyz5ZzG7Ftous963V904PtY6oFdqhKH9HRcujrITnslUFR+lDB37mU0S9
hUsC3WHMjzwpYdpUWIE1xMURZj/Fd1UOEB1PrkEHCXIwO6Gltqrk71uQIVJeas00gZQqre9W0nvN
mgKiv7jVNUfqtkS7K0XuXB0oBEdaBfQMGupWEX2Q5NAzQ68TakUKCxyIgwYBdR0h9UerqP5GWn0I
+7jfobzocQNZHT8MmDqv+JlQH34Aon5sPdFPQKQFiM/EGuAAM1iGH5l3tVXdars/8wzUWKv3nkKi
DfWrAqThEJpDCu2gTBUwM3WtYY9QpFpUTvw4TMLXJ7USpTIkeFOptCrz+RDUFuuBpbQK9N2WSzHt
X1N5KHoLvVECrUMADxoSSIqQVnZB+UzVe2PF4BjLYrDoPmHW/CTdNYTUGDw3P4EHVqKczis+dDdF
lj2CZA49QBVuOjR/b6E2wTzrILUOE2Y/e8TwxmlkbnpAkO798aOMCL3dMOnKqgvq6pnv4kj3rteX
11cbVMP/J3PnsVw302XZJ8qKTHhMenC9padIcYIQRQkm4RIeePpal190/1UVFR1dsx6IIRoZ8gLI
c/bZZy/7XgRS3+rua1vpGmEphEYSVqDQgaiUnjP8NBOzBfJWnDkoNpnur9k4I6XrzN3ECyGQkrV+
hZGzXNhdWu6jBfZVwCm5UaCinAWO8lDlX7lN1pqTMcyFCfqwpOo4xuGTY7vMqrv1MgfNobRyZgil
+fILCyP2mC7HwDYvA3UKaMFzWIYXVTNpDkLTb2THZbRwo9sWK3MEmDdwD6+QlB9HrTEluulrPrFX
FnIxDRRruRve+tb6kYJn1wabJO3efVL8VZKfZ6lwkA8uwgALh6wuvcZFQmiUhZ3d5S92XUqaqnOw
jBqE8LqOtg5E6DXOxZgUDkuIu97Wn8KvxDpKelaIg+riNG1L3MZyi42TP1TCgJH/1DWYx+d+yggI
DeqdS7XNfxtYtC9OsTO/aGEhbThsIY01NYjuBpaY1ovvNheCJLeTlkxGjPW76GuwIfLvWKQkRrCI
R37N8zgEO/6u+JRPrnOQKbc7O2frVBEW2er4lzI24Q3W+Huoi3Cf2u5jOcY8eEdyoqtAseyWsW9K
kkqM/8qto3Pbx9EZOao8qKG85mSwnatJ2rcfyP/+rAdaALqUCAhF5IvB3Tm8EKm8gdWqERo8+7Rc
fvXGz011ASdfXdzb79hzREV1Wxyhdvuzcmc6uFHH6zjNwl1U+yxVOJ8NwQQ7YJa7QbzUccc5FdfN
PZFbDTFo/C7OZtbgsR46ylJ4OfnQv9746BQBScP7apyxnbPYH6Rpd13gq8SeZb3Ilsd9X5jp9P2u
NZP5s0SJ3H2/a5r4tbrJIAlZvOu6MgT9t0Vz7dP68/u9JvPFk2PhiWTB7QVeCZ3/FCGTZEm8G1L5
SQB2sGaJq9zO1VCeFKyY0/fv/vWuUkV5SlsLKhMwxxX1A2gKrznXuZXvK2Gem5ZLUNqRe1oqBkfA
NP4ESfyhi8H54QcWe31t0V1tn6gcT/dMaPKwOeSTmVZZ6nBgJsvdDLGqyiqPUj0g/7UL3wMCuP+y
oO3mj3OfFl9kK06rpBqC50nCAbFS453n0isvsoIvkYxq3NvcKRvj1y2p9jr8cunwO1X87Ub5u01A
gRVVkmyrKK5P2RQd8zbvTxG3CZX/rJEiwo1T0ye2jX8JPIfpQiDlwaEfH1C26Dni+kml8Z9YR+Li
EuBYgwMtiIN8SSJisaOsrp5Bddlb1smXa1yS4ad9646eOzkGOVGkYMmBWcyW/9yFSCQpyQgfCf/q
ZM0kZkyvPA3Nx/R52xJVdtF/0a+9ldXyNMU1G+M5A8gkE7/Hof3dTGH+WKYziK2RNb+8m0lj8uHP
eXkSkuIv+/1EZvvagV2343RYtmXqPeiuJzguq34Nc2+v8wiu16S5mKfYik6eDUNPTL77Lky/99O4
/c2LSWSAstrHOu1jtv57sQm7oN2RB7yeuti5C5y7yoWpa5fHzB9nXn5+UEp0xJA0rjghhbgn2BYQ
VJEm8eRIdS2EC+W9iIOHsQ/wdUeFJrcYvqxXQ9wSubU8FWAANvFH4JXLw1LMyY4YAusOGAa2zbT+
m2gRgOaqyap/y+MaxMU0YtKeZouE6RYSnZjzdZ/7+XHJPPtURMQ65lWD07sf36CD/CQ5nrkGq941
KbTpQWud7UmhurQUhE/syxtje9dKV6/jWNZE17DmyoO8FESF190dS4TRKpv+ukH+KmxKoKpnPZal
frYQeJShaY/n5DdwUHFfAftgbZBVFHC8zsEb6h/1mHYXNqR5iMQn0TgNkSaRvkNiYExYpBQJKeDi
KUR6qNAh+K9b0soQ53BBq8pAiTNOt26W8X6UcMGV3OTRsFyXNE3vSqd6Tl1XH/r8K1iCdj84LZJC
HFBUdOyKjNbyrIh0Hyaa1h7OOqErCx1qod+CwbSkxJp7cNjzLrJwO43+3TLO9n2TB7+62msOlRY0
ArEmJNlT5AI107aMU+z6k+Bp/Dixlbxhl5Th9Tg7hzbUTyFHKIJW/ZAXOc8G4r4Vgfz3xRSCFrG5
UmfPBHfjNej94kzk3jNL8hmnDUJJ0I0PaqI4qwLnHVFjOEVBkj6SIfZmuWG/+S6eY7uR999vhpzB
VFPHx9z5rNUSEL00Wy+dDJgXZikesyCtT7xwb/VNZkoj210pEzSXfrHyYz9mF93xetVBMOySVvhr
2zPsdiVtf7YXa3gGiaM27Rj8jGeYNksd9c/fb1LfWQVBeiZgIbwKu3Du8tF6tgfvLbOETcRbERAC
VyAFLOm21lP3UPiOec4T19/KKYcr5xTj0zKf3Vl0j8lM4slQZWRkzRRkPKzJS6o/HfJOw5w/G0l5
yxPow43ORspW+L0EJhj/kfQ2/9E25QIs04s3NPJIuyCSD1zQ4xWWa04pUROeyvbvNiZdiSHXXe74
3WtAtEeTpcl7zE/o7HoQjCgV4veEmcnGSaV7/P6s6JdDaoXzczDl04Nqpvfvr/Lqwtn3EK+2sbTk
mrGOi8w7VHeR0NUdSF0dlw7/Pu84UBz9kst5+E4VTsf8KooivxbE1yfZ1bp9QN7eNOR8j6vvrzKO
cncqABr5/Znvr/dUwKe/3//na0iphpmHXPX9sX8+/f2V//ozaaRWCpn7/P0hQCIEvwY4HzMKr6bz
/HN9e/P9rmPf6E66bLCgtwT1fn/m+2uSjCTOf/6MY2fBP1/e9Ny2wnTsot2+ScngZm7i+RLqPFGr
748VQKvubhEM35/onl0VxQ/GZuM+B9JwTqzyklm6fPh+IzpIjZNdJcexnPdZHHSvRYlgl0LQ/n5v
IPnuJcBH7XX2tA6Lq72kw4txq/4mRxIym1Ip+v5TmnrBcyyxkbiBA4OD91RRYZ0copHRBO86PL+P
kOqYEtzeHYZhfi6R7FPap4l/mEo0767cKaQxwSr5tOJTYBj0+Aujr6w8xkqyRudb64mrgRmTs9Jh
B2olLD6aGedNYz9XPQykhCdPFjuEa1kLGamq302x/BysjMl+u1YuIReq/ZBufKXhP9SJ9T4tnkP4
VEIISUMCGvo1U67A+zPfIssSk5Nx25Y8caPo1FkOAD0Cd9wmbI9B5LMmRub4irCv1UDRcOpJcV51
/C8l2LH9Qmj9cIuRqHr0yZYYASNIJOrFTEA+aWrdZNnbThGDUfbC302KoTak6cgGnyZlcl+mLwO5
uVuIXi6kL8m62yLfw6z9y3SCJ2YfnfzeXDRDIx65DgSONj6jMrPBN4bPOVidVVnwSIi78RiBhz7w
jB7ZYYfZ2EENi9WDmw4siY+SsMST7NonTp1j745vfiG/UCQ+nRRwVI9CO1voh90UH6cq2NZ9v5tt
GV3AKuwFAcIr7S3zNpn1KbFVQceeXsiQH3Zx1J+NCw2j8ZlYLBAGmNsR0G53m1gH0zaVGfM1Sh9S
w5O1JdtXnecfgSGmcMjGVVoQcKM9MQBQbfB1dLgFa/dtqSgiAB7c9z3TJVPf4uT1cudPX/kk3gcQ
xWRSXIto+YgmuZVush1twg1D9dMu5deNHJE+zKqGGhnUiOjNh/LnFpSuvbH08sfKqj8iHb68unlV
7cRUprp3VU9Cg9gB2GHpKaxeo7T5GdfJeYGzSlZZP6xcA8/D659cBoyHkPJ7lTQ2ORCYBwoSdDfO
rI8FLGUSJG88hsncnqrbseWqtvvpg8TgrzgmwonQiEMmHVAA6qQMd0iXzNmOcfQfKn5iFf0Lv56W
GGXFdcNjL/v3ZWnfAQKcTSxxZyTzudMdLjiGSatYpS7BIQQUjzwFSuchFGkHXiV9yi12Xxh9sofY
QUgjzigsJSJ49UH0k0LARyRQkTduFy9+y8LaI4XQ5ofBPLJ4IbWGJCNhGM4ue67d4TzS1px71IZd
0XfBKk0hP6iqc7fKT/4WIgQUC2Az7bkN657Amcn8Qe1iRTqrqEyJdt7WGTHzXnqNmFKsWsef12r2
OBl1vwv7J18skCVwbyo73Tcq+opz/Z7O/UPTmok1ifyYF7BJ3fgFCjBZQyMs2anJ+VZNtHObhQpN
tJA+A1zjOrm3er/b+rKtOE65kyChflod5W3NYm07n0RXeQ+SqF9DptVGs5FEJIp15Sr9q0xzEnU5
rCyvara5W0SrtEWFAzZLTJ31R96M34JAs1Ts6+aWLS0MgtXOG3wiFBncU4xs84zMt0Xe5/qBNL9u
lxQ/qXP/mtA1G7cKn4D7JYHlPNZ9Tphz5m6jhNJ4bkpxMlH+mpjl2Qluw9qeMpd2kNS0mLAhIfJt
oPtm38/NCwJ+fia9+H4pawsFgFBiggUJ17PMm8/P216yV7uawUNW861yT7w75xAoDSo4976IJl55
PAVJAgSi5y7JwSpNfM4XvICkXPVFeT+3dD+zX8d7UXkXtxLn1LCvIptOAWUlKMbv5YPqQn9fTvXf
ICZ+CdJ8tstbi8Ld8PnY/jHyfSknmrYQYLGw18rhdA3veUZjWXMbvrPCJb668PYEDv6AF5c8jw6I
F+cjdC11GssgedQkh/ldy1WVgnkMLSiejlM9NgWt3yLaJ10uBBLe4pdvyY2CTzcaAxbjy3U+nmri
e9aTlV9o1KydUzZ6V2ZNspvGn4VbPOWqrN7Cob30E8cGNOwfMnefhxD1sS+CbdhBi0yQa5mSjs0+
mQjxMTcetwPruIpjnAjhg4uQPfgJ+QgQqSkloQHA2PlrMhL188UGDmMFz7qDIafcF7cWNMhZ9TSP
FsujPUImsJU3QmkgA0DhCmEYrOelP/meVf+wopIzNIhOtdwCW38XmTiXBTH0gWumbUic6ror0zuk
h4+Wj5DnN5CpT/W+CkTr7Enm2tpjiZW1zTk8fZS1llt+GG/UigEL2cgZuejwEFY2P9qWx2gBx2zt
JWBHxI/MH+IT88FsI8R4L13zopMCF2usyfCLlh9j+0yiHqZKPyx3qsaKKINl5bUcH0Ydyzhwr4Qo
vuezTrY3Y8GN06q2nab88Kjwl8TZiDq1jn2RbbKRuBM1cF4x++Pgh6BDuBH05XpAXavlU+Z5ry1z
7YJLeTcR+7+aJRqJE5LR7tSwmqV3nQAY38m6fVlS5w0F1983PT1N02bUZ3aYrFAJOd37zl4tqqM1
NvdL2L5WYd5sVEAYjWRZM0pIq+v6gwjNdEhKMk2FL4+zyUDa6uZD6OUT5wTez8Q9it4u9nMIK0il
MDtGNLsYHxSPtQSjH45RAvQeWm9+7ixyu7RnEd6WcjFlSp79kYyX1t6ZrGQX1hThAUDUC3jOOeuG
x66yzlMvn+UYxKTOHf0sG9YikQS0KhgQHq9S7+CbDZvkrhhD1CArQTSpgRKTXHbpFjx4hfjRZawl
ZR6b8HJ688GNr8fFvJE1+4HIJtaVTl+mvGV5rvdIOmjeHDFgCk5hk2toPLP2PlFcQXIJc3Y8fvh2
pk/RMD7502gOSeiuDm7fNHf57S9GPcQexGUwK6oakSF/KTfZ2dhiM1Lt1h6d0GBSuZd9xsJXGbyq
DMZfMTs/cXRMD9x4kXHDTdZHYBdCCxLecMhq+Uh6ur0tbLJi56D+7C0XLdGiR2di6uiGr829d89Y
X0OkiQKQHVH9TrL3bl0+PL8riKUnMxC9OPIdj9N5AC52IUjta5Q8UetGPXqzfA0t3CWiAicw8EyG
CN37OyVGtWo8pgdecGzCyXskY3A7xzdVJV5XefijSGn0CffdVf38kIYfIudQi4g7HQeHHeAhxY8M
kghdcIepAPVd9g9DheAg0UwgNEHcLUPAi1w6B4LFX7tkRF1eIUnl1GPdVxg0+BhCC/kumX7qspXX
Rfu/PC/5bc8RMOBz5S0fAmoSAULW2ksZrw80lSBL98Sa3cuF6j91ueCJmrsvO9wkfeL9pjNI194Z
XmcKAFTMGwMgxZ/sr1qIjJjWNsdJAtaRq5+HSF2R4yp/tmOI1KI+GmwPG7uS07rR/jG7IRAYg+Ol
h3hyKIfsas++3EWx/YKkjQ7Noz5PrC1Zfr+1V/8agubRZgAVQqnWNebHtDg45PZCKqA0yM1rOVFV
iQX1LqvQFslohdmYFTeXHsXPmqNWYLur9MkpP5qwUWvgImLTxnV2P8fRvh44KyQd6sZZaDz8KcGx
TWjtytL6PhAbAJK4Pkt5PxeIPgvfipnsN0aMTJPErVyOOe49n2nMzmoxoeKi+LvEHhwYJEKNBgTe
h2e0Aqm88rVtbwGi0adGLsdaT2kU6p3FAdY2w44HWMdt2hBFLrKrUhPW+yHFj9CV29LyWSSpiM77
8rxmvpoh+TMGIA5lfK5HJ9i2reJVJ7BtK9Iipy+8GCdKtia9fWefEN+b9CYdWW3Dg2M7NWRKNVrh
dbH6z6SSxaa2XYLDaAW6Wz+V3AYEFRF1vkApCG7kX8ucpDbjmuztrR012aYfalz6aIdlF/5CrnBX
bo6E78inltk/QdajfUxRIleS4kjTDzA7M6BBZ0YPc7eciY29ZgMuqMIseLDTPtkVIrpUkAPXXp0Q
ojXz7JIJUz+rYp9d490KG/dGCrP5nQJXPlBErgJ7IqWwvMxRluwpKgh7A1EXqR7+uZ2eqjwBfgYp
MOqgb9RpQlIYaAq58PDwiaBNsahVfcXkrBqGTVL6xbYhVyxs8rs8GK7f1y9EbCaGaL0rk8yoGBww
tforWXJN3de5ogIUc1DCwMP8kLvda4fkgy8lPmJt/QTa+VL7BqxmNr5WC/dqAA9nE03OUxqP6qoK
kLmZdbTJIt828Ku5AyQspUQ+La5+zJ0lOjRO3IHM9j8BSr7moI43rksCOVGRqd3tSy0us6SunXHp
O/pl1kT/tdBNNtGSvWcjMzx+Rum6CGIEqDrt2CYJ83WSur+KiN2B1L0TdffZupX9YFWeTV9t5Gaq
JgaxqKjD0HubySMfMH1JgzHYMlP21o0XHkb3B4lW+V06Ioja5m9Ycu4QerpJhmIfy5SjmUeFlcYQ
ekbz6MuLMflyqHHx7Fy5vBjTcTfoeAfO+Uu4nrlLRrOdQvt33XTtLRC8PqrPMct+1d3yuQwe2+8L
DqBmyH7SVDrAXEhK8Lwe10/DD8gWFacpFVaJlrGI7o0e+9M2astge954ljut51Da+6YafmEWQND0
AIgYL71Dtl65jsQLSlL6pnN4/SJ3JvEpRdBt6GjWk51fy3QhRFjaDBvlEJ6+3wycYZEHTIB4toOz
mBNJexjJsh8c+ezIjLSD4HyexxJ5umTi6Qe9tx9hvHOZxvd1It8Xz2cY3+i97yyffUQUYHadY6lP
ad59BHZ8NmMgT8W4d5Dqdm0d4xPTO1/URF9rvgHGrr/Lub1mGOKOzWLRRWY2Ltf2MS7nfJe48wg5
i/DkqQvWqW8vx5TxHejvTEzRgQTuTd/M3BYRlwi5jCgLYfw+J5O9l20tDn58CAvfWnFip3ur5804
VM+Y13YBgMp9H8gvZIKDg+SzKq3uNVYTpzHZ/oE/ERDS3V6mTpAmLe4DujtOduQDVy1XkuTrtRDe
JWgbNgWdve8pmscgOIRLsaUSNUcpYD8yjgJMx8pH4XzYCr5lkJWvmvmOw9xhn3SFcwR7/ZMU1wZu
wLDzoKtug/omfTvJe0OAI7LOfVtmyUOK4XoV5vmhp/2jQ4Q7ONrj0+AwnZ1Kgj/lsfCGp2UZ/5YM
3Xp68u0Yj1+wju5IWdXbuF74C2hPyorxufadcV819H1FWpELbnkPpUet4fOkGAuPECkvY8uKDqOl
f9/hdqwZR4TMG7myoqg6x4PNueByjIvCB6oRoe0qlpHUcJhU/dtzF3nQQ5isF3vcxImgM7D+NKEh
wMXYUPI891AoqUgTaNINXueP3o7ZGZs6dsb4nknEvzdhLrYjCXebkCia1GcRovOsVW8iMvQF/88+
RFgJeaTo4C5pCRMkWbLcNKG6LllB4z8selsqNFQPMurC83tlRUv5axwZS9+PuMve7ZsPhcPUQ1Cg
kAVmIUV/qKssxjZcym1uxmeFVprDDyEx8twIwraV8Ve0N/w0h0bhXPOtDRN5lKwyN+shuNeDYXds
bY+9tXXJTk41h8qzitsfKZ3pkTnpvOklYkLMRPJSqr8DZ8XWrbz3vPA2czK84s4F1wFJofGmJxNz
OhtdboF8IRjhz23c5R1zAKGSicpOHcMFb8I2EbjWWar+N7a9ZhNbn6MTj4fcuCwmpQ5U137hZBzb
X6Y16QHGBmyB4cON3NelxsiNS+QcTbTuufFYU0Kegr9Hq86R+BoEBX7Jj3FRCJ8jTYZXsAw6s3qC
wWFtIIGzFBZdYK0QtzYm7It7qIchjXqdDP06nHyiMRFfpglTktR1xOr3sK98mYM0UpT5Q05kaE6W
KlSIlRPZd6EVJsfFJVwjr56sMs4vYHB+hlNi1nYReicZU8bKuCH81ErwxrMIldZVj33yMKi2Ogs9
tGs0LiCodZy8Vy3PQ31xghrTQJ7s/RtH0QzkZmgnPpUZ6omLJZ0M5WQLkpNsiLI/0dmSCIOLa2VL
cPaIvA95M6aXjHqd1oJdeImN3tbU/Nls+2vLGV5aAvY3Sy4aICUCiTKgpzZjebViMTKIzJ7nVnXb
MCCIjHnaAZ/jD91mxd6r88+06LL1gCdkmmem6316pRd+BJ1JLH+Y03oSc7iWvWHCtqtEVG4GF5DX
UuurDv0LAYjrwW1ZQQJeQyVfAbxeCNpdz+1y8CrzCg+uKmCY1TYyps0gDjtQYZ+yanqVNxSjO1D8
ESM7U1SIHVBMWKSCUnUOk30jsr9YTJ+E0DNYbL0rki6Ev2Oz+cAYv8gNqFIBUbWtu2rb6jVWM/vm
d6ImRfFbDwU5AVDOu2tclx8FXdhKhvTHi2dGnp8DkPIwSnaASoI4YhFukNd+Ht760jxGJoz24kZ/
aLs/OahyrhQwYxPDz1A8eTrg+mUwOdHEraJcQdAiftkdVbeuLJhbbUScirDZScgc4jQGlO2ctP8q
9T4HgmA3HHHBrmfSSG3TWo+wYbm8s7jdAhQ4gzkVh8Y357wW21waNnBd78WecmcXTCx6CcKygZ8b
/KSNoLDJIPDQBC45eWTq6E4LrBqvRmxVCajNnmHAQnEgGPikIk8+27i/EPu9wgpd3uGsOSehEAeY
xbTOWHFmTUVUTQ4eEQb1G2v0GLrr7OywQWJ79riVMnvOah6JbWx6uF3tTrm+c8+d9uGn9biKbJbM
6rgkjX5B5ZMY62qHwfOPIPLyLcBjRjV0q2c+uJwdENfQIw4aXKJVI/e7fsELFwbePiwdf2VXP+vK
PbZZyRQut/6OQq4rytAN8omGsugaWggn3OnAKa5ILPZBj+p+SEtM9dpGSO5Ntiud7GYTb+/cIv6a
Fjh8iw4Oo2gI1Zgq/O4ihoLpfGgajW1GubpJBYNky9qwcaI3PgHkO2BNf8u5hMNwI4cnXHFrqeaz
toZiO+SKa8N2v4octFuKisRAUVpLeij0YxO09gUj5Nbxom5vF+zxMK1ib90O9R132VdvL6ds0Qzj
p5g2oHYpQ3VP/+eraB/xCGHWSxnm6XMU6/sxQxOdCndX2m4IJFagywn1x0YRRUFkXdMPmq2aHHbE
mcp6rOb2XbULUigpluNiDSIuEjLXfPNPhGuujPrcsyFoONMch1ywhvjwGwShqRlp47l6mDyMz4qF
JG61em9GYii9mCYkbTgJcHuxq4QGil8HhEKFtlAYzzu5Qjzk9o7dpHWeaHZN58h7GBx58CepN6wA
7MtMig3lfr2ZRnCjdqPfKrMxzoB6JPmnbRczIfoDO6tt84j7vE0b/J0lvQM2BpyFPMcJRkYORrqG
OfKjIsCqDLZKLMM2zZdgzwuVPrqiPigxMMOOTLN2Cb5+jsQITbrbLxHDKHiWw0oO1nsUV08T3iE7
0mabW/4L7E82fMKPdolbHtEhCkq/nFCQKscciXie9rlTcm97vrOO3fhXNkmezdar9noy16QXoXe0
UDPSHcQzfVqGluUpsslXxqL6d3pxzbxw2MzLoDcVQJtqUtjTWw3tt5cbA26L1ih8X6ZjPmV/jVl+
eGE57jucBHUhNOcynRGQBICUmgDLNCNvucqek8gAGusncSxEd24LjK4txvGlHKhY45zlr4Ht9j5q
93ZHZHaSOD9jO6D4tKxdoT9trVhvaJsH26Yu7n3YBDZYQTaTqjXbfyCHzcvYmwD//C93tn46/btX
sdvg3HY8bGbW9O82oVRF8WRmaa1jizmByKgbo8Fcw+WjpbzaFIMM9wrXnEL7OkST/1Vb0+NsBWvl
pf2ustmgsWtWMaAYmZodLbYBhFRm1/g9PbiS9qabNeACn+kj5ogtaDPkD/itDXWfHmANZZ2Px3Co
xqNllzvbr3EX5OqHLS5+nY771EMgAWz9V1F6hsZicWty9w2mkLmLqpVbozw06ne0APZJ6QluQ+ig
JcIJCebAGpW9VoP8VQAfLXH1H6wJsVqixRVjHmypbCbCy8Mjt/LIIuPWS7iAG7nPwqJ9TozACTLZ
hgaVlzy2quhUyP5AHWg4BE8BOjrXx8AQBQ9JnwYDA82HFiLZpo0QVAKPhWSURxkMX42DlYUfDA5u
oNs5u24L2AaSuscOqTHRd4W11BuLZ3RVLR+Tz/nUOM8dJ1eOnWJTupQZPibyDYDGYRUWhMYLx5Vs
Oyd++4aThVrKLSH9lBxlQa53PUPhnMJnVcRmWeXL8tGPqCGAsvD24FddzS55B30Z7OKiZAXftI/N
4MJoxG6cT9aFfZptY/fVac7wCgSlga+QKUKmiEbwGWGOrBgaPTwpt3y1PJOtWgAjfnexAUSvU6Pz
U2B3702b5nfG954zq9nB4kP6G8Nq5yQMLH63ywgJnCYeXNs4HmhLLyrPmP9dhRt1m4XJ+DprebZL
3z5EXvEkp4QbFj6Cm7erIcQ3HPkQu0uzS+ps3kEmgOmVJFcWfwqkNgCYtOQcPyyJC9fmZk8aC526
Ps5hRJba5Bbn0OV8RMGF7yfFKawVe/+QYQVht3Op/hC3HkwUMYFPrrkoH1Osn3v4Pu7Rwi9VRBhc
k7x+SlJDN4PAZQ+4F72kPMJjwaLeEUa/hGyclmo+VVV6Mxi6h85CN1PFcxZQ82F2AO5b/8X+YK+Z
1Xk7H5vOnm0aYmT1WD55pbj0AwK7CsSbCRjwJMz511NPD5I280rokfTWRa6ZoixbVlggotYWBSvH
ZSvIacUjzwCGXyHmpaiJTqbj8GQt7RgKCrCyAZRlWR+zxgY+OyS36Qlz2RiOz0ndPojFPFsqZoBl
O79bZg1W0aabsGZnr5qeCrfGLZMy2w96joKw/+hnmszI3tKXYw7r3N9N1L6wIv1jDod8y2Bu61oD
Ay9aLnp4rID1ZqH1pgS0yJ5i1CAkIIKGUzDoCMLzusclWS6xmkGFgcndFpK9BcYo7KkGN/bR2rt1
iXMNv2tCevCi9OpMnHjJxC2UBmRdxom/nnnaDHP4olWjtlqYfWfr4wwsec1Uk8oHpyGiilOSKDBh
mxK1kocxgbenGpmtppDMhcUOrY1XWrfSvD56NS6oLIU9mQ4BkdfjRGKDTbKJCcEl1f34kkF3qqx4
rZXb7WO7+jPZASEMfXqMA3NYdGPdOTAkGxZjGSvfkLLzOp+RknipigAHp/3q9AE7q1N6yACnrJqM
fraPHxhmDDxKKPD9bsFW67bnIsu/RBiQixDfekuVkF3JeIyFzR2u4k+odXHHBgRbwBzIerSmfTGR
HGiaz9ka3zBw9ueb3psyxo4imHPd0P0GVUmhEPXd1snYf5u7dFyZ2Xq3vWGfW/G41RU9jtchYkil
GviMuGy+p4JCt+swsfUpB+I2wLsIwOlurMKu10qUC/UiowD4lmC33a/GDR/RRB/zLGMS56q9KbNd
YPWMktj9wJ8sNv/zran/fh/qP6YR/K//t8Wq/Z/q7lfxp/2vNNn/L1er2If6v65W/ZfFKr78n8Uq
598shwFiSC5BgBNMuVBY/1msEsric+QZhCE5B5bF+tX/2a26rVm1/2Bhlfw39o1dGXpuwFKU4/v/
k60qn7bgP60RuT4P5ZA6x7Fs1LjAsW9rRv8htV+USZZU/07TeS23jWxr+IlQhdzALQlmUTlYvkFJ
sgepERoNNMLT748+dW5Us2e2ZUoEu9f6Y01AoqnkdnDAa6I4xuHL+o+R1u7a9LNqLUG9PQb0/CLD
kWjxTIw0YubfJYLZjrt559bxaW0gTWKnEvsJhUHmGuS+y2vfIbCy0BCZkrroMp/cPZzpDlfpt6xp
mjJR+olKaTigiF9PGSpjmszWsuyfwPHJrMqd597yd+sK6VyCDO2EQzFUbo9YJWZmlLm8XwaOw760
0LDlH5ZqXIIUHNArp/hZ68BcW6oy950BUZzteT7OfvzfPPh7GTjbwY/F1V7t/iU0yJcL9M2RQroY
+mhh/Nu6CqZINSmWqjVk0w/zbUbXOv5JKv4sodROjelXVb8IJNBqjD5V5rEkheN8mMdfVPdc+wgW
DYMAScD4n9KCLKnah3Bob7zQiQ63gp1VnY1k3LMb9KS9/Z9pxXNrL799dmUa3sNNNkeHsEWwHY7D
S3PrqW7kxXP95wW5MtR2m9iq32vZnywXxqwkcL2tKgrZXnqv5/ccsHE2cPj1ND8FChWamaOtctSX
H9OWTgvf2emk3HGkX91wRDBVml3TeucFCcB5SYkAcvXvKO5/mrTDr76cFDR2MrbyOOcj6qSu/qwR
Qm7Q2XvMGf2dqsfXmWQqinp/L9b8vfhkubQVkfAZWSoQWk2GxHTpu1N3W7jzFHVVM+X4WmGMdsto
E93YoFYyYPROgfZ3TFEyx3ZbIRxZrhoYDUX4+uqYEr31xg8HFGI9AuzYsGsZis3t3r76nPJ5OiDa
CYhykH7ElZu19baqKAl0rtJ1EhFqf2Mg5269fNN+sgJrG/q3Gtm6YO3NSMf5TwOB0/VSz6/dzEjl
W2wFIj7icVbJ0NVvJrqaFdWC9BA2hMFAD0Qs78XoAxc46Xoe22E9pYgPCwoyD3YjF2JpKHMxSxE/
VZW1V3o4o1eiAcjPgRFyc28HEljcoMJfU/+vZxYmLnp7iyo+2AWhCbIpH1f4kIH7Zhcs5nPlWTsj
yN+yzn820VdvVQ7r7ujv8wajWZmDNHLE3MVT+zrflDVuszzk5qTb4MOd3/sc9mJyGpTCeHQAeGaG
UNpkvKWiDFKKjT8ZxPDe8u52WbqNhwyRRmydlrLbYYk8IDy6sM7nG4ySpExT/AWPmD3IEYI0d+6w
PF2oy9pQIvcejzioxtY6BbH87a1pjVGnu8vknopFBB8owmzcWEU5wFyshtnkL1YKNK9hwYrb3/Ul
Nq5Ojw9jN3+0VvzV4kkB+oK9E1Gwb1GCbYSiUdcDszkUDZtY5DxoK9r1rr53iyHDKj/sxyU/DdCD
ALb2tdMxYpjm4PTq026lS79X+zuTw6UV1q+hCo84MOuNsiHPoLrLilWiwV463WzqYRR9zkVAkyzm
wSZm8x3mVzoan83afA85dCwQJQrh/NnLcgZaz9B1OE9i24ZkUdQr5plhJXkrEHeFy3oBql9nVC47
GSD6VCJ3AvUmbTaMH5Rpz2su/wtyjRp9fbZ1+D6OpIVVUaePFoZFN6qBCkzxmOX5+2DWjC4fBuAU
EpbS5NLDhon/8TJpfQCILBk5tkr2mswIJlhAoTVnY/YDdXXK9GeO4JDhFd0peosUiFfEJ2l2yjcd
lnWiptrZTOggR5xdg7HoQUqPfmOuuY2iR5KNgjSxfe+rl5jqrRtIqrZudMhrBzLcmqfd4IL8uBW2
+klgz0ij7bJEO3fNvopbBkiL6AcP2EGo+T2OFatEcZqDwcexdhpS3Zy7OYhu8tBEeog5cIuSYuqz
jwhEse2Ka6NHahANvkYi0VOo2vSUDXhzu+Og+nKFHo9VLe6JFoJz8FBY2Z1zUtzeJ6dZT4MV0RQx
aPeiA/tXRrsuqJmgeTiysI/hoqRo8Sjig64lsVgh95nygx16BkQU4Kw+pPJmoZiuw5m2b6nhbppn
18spT82Raaxz6CbL0h6sER1Tk71xVIJuru7RFEy5HdHexVOd2n8Hpji4MOXul+hRC+SeTTgDf2oi
3GWRoTx48R396Tk5N2fS1cV7hkQ1YFDcVjbZGUvmvBj6dtfS/RK+9JKsGz7bQgX7LkaaNWXRh4Vw
MFn79pyCLRlTvsLgQIqt2YPdl3yK++B1rhGbkA0DBjfFA6YIsvVj6segkKjQ9KHh8tdK+2zLdjbD
l/40bJMli+AydM++1+GdW8YUnHvWO2msB6p2H9MMyjKy7ltTM6sWtwSDDE/nIPEEuyznx4IPjecG
hJNTB42Ey3w5A36+isVlG1V0/U3+zjamTSInk2zgLHNu/Wt22gIVjASxmvocF1nwMQuictZkAnSH
EBnegRAuisVakVmCsAa111TGEhDwgA8Jwmf6M8ScmHPTn3WweptMF8c+jtgLPQCZcPk9L/YVLRLl
GsoGH6TmrBWIx+Zu7B8QBynVpNuhpCd+ImtvqCByZOWRNk3DWNOOV1OWjPl2vXNk+zrO1AGrMkB5
jO38Vq3s6aPOPhZJnaOdZVvR1WwhQ0Y/C/NZX0/hFra3ufzflyDHreqOHwh9ath3dbVdkr4tsyZF
G1q7TgZ3TcDAZoq83mcK4iqNv9HeFK6dZLEpKdTR19Ut7G1YeRHlxSBAeXqFrj8Qi0MQZDl9OqHz
gWjxxSlvEqii2Iexj+qluWIyZr2A7NzzEpKqJT4ucuw3aWpAas8ddpRtOthLyKpqnV90xhdHdwnv
4+p1wuvR0Bp+bAPxElrRhX//ewRr1xiOYE1sZz/MVODJMvo9TPIb1bm8VFPATrr2AJNj+OHMcbbV
Vljvchp60axx9hH55JQ9oS/C6R/sRsfnQZaPdYAMOXKHP2494ARrq/Q1Vk9hGaNEHzpauFP6Hdbp
vsfrnzKsJblFdWW8hjLx0hlFqAjuRRXb+1VmJc+I5hgCuRzy/lHOfZRMrRAJvwoS7LD6Zr5nHRQv
p3Ac+1BN/kd0+5TMTnoK6Ye7iBpZfYrGh8bFaDsWtyJb6JQixwZsSt4496Zk7WVH1qEiZL0iK2Rq
Q5S5WZMhCoe0NjNqm3UrrL7Y4anoixBJZ+D/9WNuDCWnx6pK8N6c8w4BX+hlz13pX5fa+5in4DTP
UbFn1vvThstubqv+rqYBW6i+35cBSvc00u+9mRPKUuFIfPqnqiVM4vrq1wxElqMehbWctDO/TxWa
vt787S0EZeGkQCLK4oX8BI6dbt6HJc5vf7Zxgyx/e1c4N53R44xGd9O51EMWBX2Bi0+jLj95gBch
NtGvYEVOBCSIdGdq9abEbruJAXl9wFoMC+4GRkAncQjaP4mn6D/Rj6TC9qgRBdQLVytgZW8f5xl8
efmLtRMJlgT/aC3/zg6P6BnQ84zddbFo6e7i7qL8+sHU+cUNkKS68XaEhyzD+qDs8D0DSN0EeX2d
eqh4hAoIkKs/+S3Gpew/Yku94olHo+aYjRcG33nQPc+DfYf4SOcENXXIQK8aeUwuxneRp0+TQoBm
p6RxH2Jwj00dBKd4tP7GBknBavMqq+yXLrxNkXV3a2bew8V5ihvxs7Q/FJDy30N32DagpsKrXjSC
6WXCKEfmz19kQf4Gp5FJoJVJZAj+omr/D+6Bugg5+xvlwF6U/Nrg5za+yc8l3IfwiPoZ5Z6ijNdB
w9ty+f0Eg3ONokoQROPcA4ORDhAi2ciJRZrtp77N71OQ1qADgwvlxyzpG+DjhbLsq4foYgWkcc2Q
n7uYB0v1RypD/6xOtEsDwjmByLa+6bhK8rvVRwZQ5+jbeqmYDAKNvUICgEyO/1g+4s4ME9QT5wJ/
ZdJXCxlo3vI4Dc5vRTBvvVkk29+YV29lmd27S3FZ1xBxmYdhopk4jUL70bfmmA9KBkTZvAzSeQ5E
+mGPWASCBawOXnUbNJhLIn4Xa91gQhDpyoNfvbhLtSCgbT6WhTpmdx8wxkpDjl3UvtlT8Zzl4Vl5
kiD6VGFO78PnNrfN3u+dU5uOnKN8EnddYWOUd05rYTMDOh3gaozRhvXQizg2iil4If/t0BhWH/xW
Z0FT8AZkfmshZiFgAg0vRo/p7KFojTp3PUyZh/7oRfS8xXquFIdG+2cJwjsdkxJgbooZqwPBs+PL
IP12G98WN0dQ84jofTPfmuG9lPOO5oVxzWjgzNWDjep3cHpx4C9OokWgTgqne6fPlz3pIoyQdB31
b4v+sDt84D1y/T69FqSZTQOGiBSyI4/Mkgwh67AonJ9sKT/10BGedqvMFSHLYWq33q4L5VnBCydj
g/1f/KAc6A/goVcnB+rVPbgr1YrEjo71qW0CHuZqeXDiydvW2gkOqKm16oHty+nP6hLLFTJSkapx
DCreSidr5K69VbQumob57htfLBp7bifc2AdkKyl4f/af6b3/mOETEXRFYgQ0RDpjPIe42N2ySZ4Q
Y+R7emD1pXAwu4bo65GyT0kesOZTHPsMtljtyiZ1t2VZIzOGZVCEiB0aL/vp7SE7uJNDe84gMigm
zHjrEO9Dhzmm4+ccuA3anF255JOu5sLZ5XY/7dCQw5fgHgualU94AFOqCsII7C69J6Ji6TJ1rN14
pwjdQkuebwymjYuJRobMJivp556oNuyaaee+pQijOapr2kTpdcXkh+5FZu+VO3Bq92A3NN5udROE
O7dcfyLmAkkK4MOob5NfAwlR4Nyrvf7iS6U3NLsSOR5pjDwzh67B47CxJpYGK45fvHFN7C6KYb42
HlvDEX0nOVoWE0yn8y2kNKtcyJLe0SzqBeJ36MiahMZdmSvcCLJJExHJ97FCXAkASo9jBkStWzHt
hylTzEd0rWh/ucylfpVZy7Jvb6vw3LcN0wBHB2kdbtLJ/iyF+LWErzm29a1sYah79S91rLnMy0zH
jI91Tt0ewwDGQBDoMo5cNjkZHflM2HbhhojRiAs0CuGJXbxaCmETYM9jpDMNSdnvW5FjK1F5lpRh
OR0VClJR38DfUvFgibjlviHiyvdf0hZM3qsHKlc6pEL+WDKMLlaQVGmIkMnRFZnLEnVgPGW72V/F
DWpAa2vzICEO22RIpX2qjeADps+mxrucOYAFRdPXKPabZ9MG82YoV9T1KvuV/XYI2XteGh9Zl+Fu
nH3zI3J/NwxNgOwHvxz0SrNtwLaP5QSirzo34G1TDLUVu3e7xEQ94pXPfi8u985qieqll+ahZ6wI
K6TkuT3JJDIhWQO82Kj6yJmtmHQDLFQaS1deMLF4s99fZIz5ubb8yzrxC7c5UgmR8Xfot4K8bLbj
tE7sCoTHSY7yig1y25UoODovel3m4YulW+/j1LyGorjk0j5kpVW+emsgkS/a0Nmy+ehSpzx2tk0e
8Kp2TmEdU1vLA4/4R16O5aHpc3sbUCNv8kQKt9gGVvTX6xHswsR9UZ/97tZJYJRzGBs3w1GysMYv
uT5lFxb/MNEhHgV0ZtuOz7PKZIc6TfzRYthnlS1P/3AdT3wJ24e6T/lSSUNwgR+/3zIzs9Crj334
TfzBSOc5t1YU/uLKY0krUtIfeYrAnfx7NO3qtPeK6Eu0s9wGXpltFq+c2Q9qmk6VeYZ92OZDmt9F
QFVF7JODiEXJurHRriOIWGJB30uEpJFbP3MS0JgXuzO8GH9xdDuUmNbf8/7Zmwgc8LU6rYquX+5J
7PoFaGnPubiSl7AU5MKqTLcgk+6DHgkxDqEt29FF9MpJkhtX0EBM6Wk9tQ/xXLc7og1U0qrMHENc
Pcj4Wi7seIH9nHmsvRItQuQeK63Oytb18xxHJ9PIYg+zwoZFFsWex1ztBktln61L+guMuO0MGJ80
jZE5xs6M2moMiPIUqXBPQgmx8iS3OkVLnA45NezRfDs40ulRZutAlN67E6j0tayrfTHNu9V23gcC
zLaCdKBtyyI6Z+YacBQ86NV7A1f+GnvlHq2GS9lY5Xqs4kVjlEi/K9yL+HECNHLuzxCq79xlNlrL
DwZUvevyR92MNIAG6mkq0ECQnaC3mcXiFyPkIoj6hnyOL8Zt0iv91ie75vODfb4/9h6qyBwpCoXP
m26p3/ko3w9yyS9Gmi2ZI4Ntgn3f5XdOTHFo2JMbkxKFdPOmVDvcJJsSU8qlbwKixSuEj76VW5es
PuR5nh4YQX5VvnG3ox4eNR+qPQFCWDFKgBwpnD2fZ+J38DgS9Qn8yTTBbUrULZ9ABE1V4keuBhH7
OyPSgZLnOC+JD9i4Jfc3+j2ypFYHd1hle7tGNPsuiLyrYSQkmxhkxYDm+Hn5kI4dCgb7FPnFdAm1
PlF4TwZ8x7DbY8EDHckPHfmBHcT7phy7cu/rDq50bTFEzXuL8KwkqCxxGnyMCURPJaXWLImF+kRG
81+mNEYOLD+bSQuwIebgzGl5E0QGriem92kJvokivk0c3kss9W71eixWPbYgY44EFzh7ZXGDCjRg
I7wo+qbiTXsgOaETS7gM8kbKekr6pfxAETrBxKJcceV0v5YK+VvjfRMqW28A2qKLVzrRlpF4SeC3
v/zJ+QUHe0srIvI2NR3hnrego8kindLjIbFT9O0K/UVs492Q8UX6VMi5s838EVIun03DFQMpFEyE
0i5rOAZIDOmJN2c9R1pIZA+g3qxwH47G2arQfW85KgEw/GxLRutmbKPqOqjzWmKjY5BeE59wC7/M
2ttuSS6HG1hHhpvDGrWEn1c0vETFsilF6PErKsKElZMmOs/7DB04D1SwZ+M8DrbTY9vQ6mVd8IB5
6D577puNDm8SmtHdD1l0KMcgf5T6Ce9FKG4mnhVZdQ3IuTM9z4evHQoLZNDsNLkfBNbweGlR7L0l
MIni4SBLLXzIxfIYrOUxDn0LIr1Yn/3BI7ZV1yiAUVrXkYCtyfFbN6u6lK2rHobWf07n2L8iurXv
cJp8px3yFe0xeNv+Pu2Ns2djpp4HpOXkpqSPAUJqr6gOk2UQkK61/WwXtgEQYMgcbB83qxUdjFFg
A46OcNRNPy0A/SYkeu8REbe7vfG5ez3xrQNp6BKNsvBR24jHyib7s851eRz1ndutNuN5XR5KB0Q/
d4r8CYB7upcIn1rq5U+6r/G7GDUdg3V+MWQ0ELZqB4cmdpnDSuXucpiTzOHkDdu1ORSrvvcsAPcq
n87EM3RoKILo0i7DZ+di+7HE+LY4rvdiM82y0N71tYnvJ45bmPs4PJLI9b4y80zSxWG/us/uwv4I
qW1BVDWklmbrqwFJecoyhwCGpXteJYYGnGbEq1kd5okZFHf1yB+R03SWNS3LanEOTWt1u8yT2Pzw
2i1tgSVo0IgObUYZPXWKi8vGYqg42IqeH8Zq013liZ0IlX0ZyCKYqYzIhvrp3xcOG0yFS2Ht5x8E
eximRSlxSVrov+wh3/pteZK9XV0LnSYmc8y9S9LZU11mKfeLpJbavjmoI30ZxcREDy7u27xXIuAP
B7JtD5Wjz6sa71ffq3hy3UNs2f12zDLB6BENT/zdYA6ubsgrbYkwBXa1q+BSxa5/R5bJ3TDNLDBe
9IhwCGImmsqXf18GYoAcmzZkq0A2PsbzPq3F76orji2n3C6WZBAvhSxIxBPBVkt8Skv00iFtOwrX
oXLwlpJWVa44N6jspB+cw2tOkNZdyUjqz5LyGVZHzA4hhQSkCHEOMKDF7igBwyOXPWOweFSij4mM
mrsi76O7Plmwt19R9P4sVdweGjXvMXG7jPiuSkZuCV0Xx7mKKSXN3/rKrIcBm8l2cMc56W0SLYK0
AeXKycsqCt88TNnCCiyycz7hn7Hm8RgzoiA1iXF3+q0+DkHw2cwc5biQPhpiXVFbCPxZmN2RmRXE
+4Sx/EhXdu1movI6JirAmuGZOvyvnCweoYqy49fDcnCwaWHqqM/2AgId/KB2N0HTfNhFZp6IiUhW
t/lv1DnVwgREYi7E3ksSkEo8H4vkqGn2GAh5VoQM2oUnT52X74exQZk64vFL/5a3YMxbtCZCtLm7
IFvvDgFWuiPj/b6s/eYscntjZdN8zqX86ZHv7YrhPvNQOs01VgNtu2QTtPVH3GGqTQvHPqkUW4C1
ei9IIhErr/E97zhsXOYmcQBW3EYm3sWOf3WdSP7yMlb8TC7Bdejm5QhmhswqSslghkwi1vfaKsJ+
ZQCUDieKla0Hyiamw73JYtyJ0ANyeDcqgNcw9bw8a5EhYSdCaiIg3xXdzDfn+nQrz8YhN/4nVuy/
C2GWunrNNKOCrg9emC7UfKiAtrm0MR+F7VHXK5aIm8MmOqExDKA2XaieobSFD95BR7g1kbxyqyeR
H1JyPzMymcb6T3sUeJhq/VUE4d/WDDqplvm0Wrk+50v4XcVNy+YzIk4UuGsNKUlg+zDCVRQ8kbnd
b5WXjiihLHrU7ew7dnNcZU10dDLAydpIEJKqo7+WrJAm4xWINW3J0o4eSKeP9vgpkF4J5LK3lwFS
38e7umyLnW0Fy3ZcwJRTH7YF2ycmxWo3OxPG37DWd3ZHvof0CpwM/7FlKTIKoiRtyvIEdP6K1BxQ
UzH1GEsER5Y7ArxyYuNguiNnVg9p2JuNicjNsFYixB1Dbqc/YMZVQOCVdVsUFSu7Zf1hvemPnrE+
bdt5HKuMwpQCD48jeqik6s8iA+sQgtsUhnqUgkLSMHMhD27gemToPKFIJls+w8EieTDsv2qSIu4s
G9scHMEujJY/IrOeNGb1ZCFEyxYDK2La/LB7Yn0jt2acMkABL0jwgQEwQpJflJX+Tq1V3CwmE78O
59hqPL6WfafdwSWPr4U0KUnuxFuebkuiBdmhe1oaA7z8RFEW755C/2qE5/xqyJwfxgM4k36IwuzG
UWCGnMs3Eg3l6+IRzxl4eTJqgGzisKM7oUi1ICftxhVrtiP8LPDePZ7eaprv9PpAekN2qitJfdFM
6rsZSWcvc7feRXn3xPFc7hblqZMpQ/th6haWCzff5k08XbBwfuANw+wfVYc68rixhpD4QpMmVlqF
l5o7Zuu73FGdjRjl32xdEJx51OF4wtP4HujznGePM6aFpIf/56CsHBQkmcmvJgVTb7sIRaSt3Iss
sYumvjpKWN+LApIltnA8NYoHoYjwyFotvU0NKZN2JbvLVF+C2Y7PdenNF9LAFvytDM2CiFh/XpqD
78xvXJCfmVV5ex2Y36kB4plVwq6RQRH3aLcjsVz+fWn8qEetXHcf7gpsIr2fCpb2XOZvbkm2ZGWW
8vZJeM0qke5zYBL2ar6Qg/JWIbgB2llZ5Rf71Uf6c2jt4s/E8r0rHLzb/LIuXqfCHiKw7W7YIqWA
qLIh68KjCdaJNQ+IqJ7Wr5jRad+HHAlzRQ14o80bwgcL20X0lPWrOajWzvZzjJCjg7y5U3iH8OPF
r1U7MSqilSPToPcvaQzoSdzpGaFmdjfaqXPwVvWEcUYQUzh/5nC3+OKcn3jw30j54mNVij9hw92A
ZSje1hB+OD/4Tq2bW7tgauGDAcwvC24lxEcxMtdJkiKwoB5nlMdmFbrUsxsYtSBYusuMtHQU5mJK
/DqEndg7nUGpTwvolGfcnzmfaR7vQnGYB/kwGqDvAIqZkSV/+Pf95EiEC1lUp5Zh9kAc4FWUncGf
QnoRkzeNiqHoLqJ/QAND/rkTnWrtWef29kXfEiwJRzzeJt8zRNZ4C2km9ZL4LqBgLtwQWFnGMLMg
aGf/lg3IUrgknOwCacYmsNoXJabl9pQ6BMtPVRLwg59L6BdS21tUmXhNydjJWOOzYfxy+YT0Kp/Z
1v1D7jVPqLzHg5dKyspGSyRoaBv+9P9/GTsG4Ap65DCun97N8mg6Dq91jBFZKPzxzRCIQzqkP/XQ
H/g/JEPw5q3jeEBgJaUo7iKE+HmWIq5dQbyt9Cush8+w6lpMBkCtvlXkp7gDhicT9t7tuf0zF5/p
ULBRLPz+wEbI5uXRzRODGfwcypuSAIWZ7abqL4kqOzFnfxwViaMutEfELpCBM0/PUc6y5GE4LENk
mG7ogMzxV4Rp+FbX8XB0zKX/99xYMa3XYBKbEfn22QmoGnHxAqSOj2dvQjtPo5CDhSh8Fj72VZy2
B6IS6gWP+dy88vYvFwR7BlrGCzYcbXNuy6Mm2ANjWXffLb6++oRr2+1wni26S+IClZny2/qKTtUD
Ryv7cy15nU0NMBera+f52YN26t3speJSpRTTNjWFsY01HH0fWx78r4F2zMlP7lDHk9OSb2t8drtM
FMS6GnEd8oorAAGrxdKOiqoNcNcdncp7WAkxQo9qXkJlvVo37Z6ndQ/kJ6uEuXFhroIS6eLHmXMF
UXLBKy/Uc+fImTZ7f9nxZNnXeKouzeR2T2mIgcXE9LzUBangS7S0dyyHzw2BJSxZ0QC9BFjiEne4
XW2Cbv16YJXPPLiCcDjAxr+XQ7kgbJnevGEXpW4FjjjZm8klcAWsFbK6xEhQzuDBJWtPjO0Ms97e
C+ZfteOqc1UMb4OeCqh/+QTjytVZOyfq3O2DQ6E3tQSJ10HW9TigF/71xiuYRrsWQKRb00NtYTEl
O0ltBKDXmahB/A4FT4xP1vCGipc54VUHaiFzbeRtJGD0byUGBOOLSQ+9xabx78+t6XD+909kWzsH
F729KtVylhHTzwjtX8roee1xtsHcTWgMYMKJ7soKCzwMwnlnofcPgDAVlVBXu8vFYcpHcOEoojI4
jPyjFLF71KlceOz8/jjc+JCgCorXYBHwE4v2twTwvtOkZg3pMRAaMYiFsQhMkf0Rq7jjOxDFN1fJ
CGImrPI8Pccr+kOiDL98ZqhNBFnKsMqt6ZfhfhTV42DSFKNFRJb82pzzzHmrFXfTON2IeViPJccN
34tlOacWXvreyb+9fuD8ieWaDKyRRN4C4wdjOW4z2TQ3oXO07WJ4lGUl1t0lp2QXbt3eq5F8oUzK
yxAT078jvTtPUfRkCxvZlhWq87/3N8UBUGcrbU9VvCXRGw3Y7b/5qqTVJUTH+i8V+N8/rUHPRwhZ
DTUaAK01Yc4DtoOcYMQ99QF7NTgP8cCZ16y8ISELSdLx6GDK7Wgxh2LtCx9otsdRbWXEEndu8Z7b
fFhNwXfzbffokW12nnIHR6vEUdPsZx/9g8z0n2WJ+ZbaWHhjMoA4JoACHSgZ0iOfVPtPGAj6W1xy
8rEqcDTQ6QlSnB+11UOh16+yyIe95bUrQQL6w7IYbSUS1/NsekHDVdyTPUhuJwxtdR8gGd4PFh1B
Awqi2/tEyVR77sZjgMp3J9f6j6w9ahmJu0iGx74T9SnklxH4xYyGZbzNmvkT2e29vRtglLKqAr1s
+Wx4JSkoHfUdzOlbqD3r2Kpa7YBCUBi0WOr9ekZuIoJ3VkH+1+0LsRvEFABpkiHBRfTv7WcyITlA
E53jVeMmmjHRTbkNFHX7kf59aTX59H5H0Dx9Iw/glsM50+XtTw8HKEBe/MhNmNnSIfU9SjyM08An
bkfwiOdCryDHtAE7zrZhMEZG+umS8ESE4f3EU3xa8relyecrUKVI4nl1mCktc192Q3Rw/PFUkcDk
NJF1ncsVLenA5FTEo7pnpqXyr9ArsSzgPd3SkVmExyGrrnNtO2efzKlOifaeM25PBBHRdtQTAROV
34SbHAIypu9BEJqDQKC0KVMF0lNDBd3Y/JsympAbS1+dUP7WXaCO9prFV0eW4SGwlj8NQMNlmjrM
vgXKoSUg7HchV8ArC6TPyGBWu8IoCpRzn5dot+u4vo9EBn+G5S2BXZMXXt9+tdYMe4f/7FsivkMb
sPUarFWdC6BQl1gQ8WO1+5UGIIIlg2VDHMZ81+HWkLFV3cOSa3RDuL1EL5/XYTmuYAvFLaDwGXmT
TMYMN1oQ4dzsESlY0UJyugfEnu0wykdw+aj1VIv7dJrql0qSSGPdxRG2naByoJ5IHQEJJQimqHbD
QsRL2eslmVzUJAOJ98KM89EP5u8WHl9Fpb23NZ53fiyM/LuCyp9HK+j+4PGJUoNYt3YuM9lZJ4XV
+BqH7gP/l5/CSs922u4HkklqqszkYwhiljE3gh5siK/c3RzoIste8uCm0ltpY3D6AI8XbbFRX257
hzgzET9XPvesHdZn7TrlAbHpYaaGb6NKqg/CqCAAtCbv6Vefgl7kDgk1ZefXSRuFCJisR49pOeH9
zJM4LX+PVgerwV8IueqqnTbfXIU8upbuEgfkCuawBqZQ2V3W9YdWkl5Y2gVNqb54CPIvUiK4tRBu
JbGLLtyJ3nJaWrYoGYCia3c7jPXf6n98nddy40qWRb8IEQkPvNIbkPL2BaEqleC9yQS+fhZ4O6Ym
OrrnhSFShhRMmnP2Xlu0OzWqr6b0PvrE+GVo4lg6eAO7jG1qmEAkTBHsWhxPhzo73cOCuFNgoONS
SjacazrVBkY0bCZHND4lTYzsN7ANggiAm67wvO0aNiNMpfp3FqFQmI1vps25q9dJi14y6YjOm+d0
26Lwn7X6bJIMifxcaLsxtakLxneAbv5UDuWuUtKPImbvC4EQPmxccjAPEjoR6XuUb+JUf20gTDOE
WQSBVjTYXVbKqOxg7+vx3FM+Mqjk68864SCaVmzM0X6xTRxxmO4iFwVc2IgHAOnHhWSyYbIMN56Z
rl2z/V2E2qmYkVJ6amOUCmfWBDpEYfzaeew1WdY9jiKIxMmxzF+9K968ovmKhh6mPmh73do7bvca
Qshkww/tw3T+OCEbsVQid+hAilRDsxUUB+a2vwjHx9erUKlrqDFq0WA2/U1Pr9h26LrWfdP88Vg9
7w1tvHd8G0pRmTz52D5X4eSJIyS558QAW6cxje+RShdbt+B+qTzwoC6EOvaFXSBzVIgTyovYxSNL
q2ab4UaNSRLsMzJAhLVpayvZJap5irK9TlduC30Mv5qJVt3usB7JxM32SpY74rmepT0/GNyVa7cC
M0rDGJM5TK5g9uJn3Q3HwxxPLnUNjH59H/0MmW1sa/U4ZfwKBnF/3U6/qtKkQDx80O2PiVZh4NSX
Wz1/pXl7QqqYbVCQ/MRasnVDzLEUPDtnPhoGcLasFfTtyWEV6BpcWksrmqxooAjDM3XAUm0BTsbV
3A6Ec3ax4F/vWot5wYKje9I7fUchhOxjCcTa79QGUwzkIZEMK9OVFW0Ja2/m8z6xqx9hgevxZAlc
QzeJIKOS5MwKaRBFWAQaFHPd4d02KKkPftiiTuoB+ovpCzWqwTACwE57V5G1tjwryJkC6tp+70O7
J/SNhIqMwadhjEKDCWeW/6CR/jbMbYTehY8CxtRo2bNAo8fwmOqY69MCfvlygY92215ClR0cbzg3
vbsdsbOsZoOHMtFhGks8wpnZNeuEGE78e8C1Un2mM1eqo1FMJFqyTdq0+SIqd3pFYQTX3mSxNY4y
tiCJXjTnxGivXYsApbSbLfewi7+veUM4UB2r9Dzb9n0OfgpFEqcfCFfhqG/yGr60ZlE8O81vK3R2
ND4YcSLjLJu829UKyLgL2kKYgcsKcWeBZNh2RCyg9juxkKInE6K+LyCExfU9RokLmwz4U8uJHgsA
rJSjWhqSa3/otR0glP2cRHeoB6cNA5Gda/HO1xewaW68T2m37dh5Q1K2Cu9SpfSAeowGgmxMX9LU
LqbXNlWUQ+P7ENU86R/sjxhCWgl+2o44WkK6qOv2unIPcqRSqXz7a5qdk9UOB1BJoV28yFGBSKDK
syOjkQo8hYaWyDkuJnCoqZEsKTwQcknxKFlFhN45+xy7Hq1UXZ/0grKNKDx7FRrDBQHWuM+M+FdF
yWGn73sYTxuBEGQNMmzTOJh7W/+90dQ5a6J6F6kMSqd9RyFrk3FQ1yZ95C1MwhoiK1j0Msw/nNBD
0WQn845zCNwRYHY+Ti1NhPllzKV/1hF6bebKRloRPhqpB188CVG7T/uIcs9Rhm4ZjJ5dMb0RM0uM
UmBambkZ8pjyZsZUCd+aohAVeByjuJM6p9XWrRbGm0yf+g32IqTCwyHXdCiGDvWGUoiWFW0OXAHD
M1KWyOGwKAsLr1OvY8o+BKXg1XFMOi4ppoy5bosn7jP0Zyep6x+tdCMCBJ2HQTMhD0w1nyFDQpWX
2QdgB/7QuLVVPm+zCTm6UyMkkLGzKU2q5NL3xo3s2dYTcYX9wa82yBXP3UJd4eJDRaeV+zmmfInu
G4s4bASoS6jFwHjhrkTBAx91nesPJaeQXUxzzPtuPBij8RVzXBHiIzpC9rcb0KYfpP4tRmkRMI5v
rYbHwr/JOOGmP1rcXOsYrkKpk5cTlxPDS3ISgxq2M4q0VdQsRmoKq2RGDRdNoTanq0SJnhrsSlFk
vLM9wF8lOVc7iYP02kxQeKgVjORZ/cYDBj8ta/ax75nUkX0SQMqKQkyvH9iHbUbQzOdwdIKuli7A
iOKcwWFQob6BkoCeLr8vat+/hNlZxhwqfAfF2h5se2UU4wUN/yGt7MU6AOMLfXu5V1ZT0aYW85MT
aWeCQqMPXZf5XhUG9z+qvnNoOqzuo3kZTZIn0Nn2dVpA3Sjm4o+x6iQeATs/5ZLBfi4gHoxnPZ05
0iPUD1ESghLPmDdcq/LfTZrCKLQkiyShWbs6NUNy1uztlMvp3fdNaKZYlHwPy5CTVh9I+n7n8+RA
r9b6+wHOD0X6h7as1YfyDLnxUbudsEoTTVnMNNrT3z4btw8aQfmx8TNYbawyvTz2zjb/NUswp6ah
oso7/C3ynM3dL0SNjwQBmO9qKh5nxTtEZi/Z+fEWtPk3UEdKJImy3DcIES5TxRXZ0rhcGVSSL1FB
soiIGCHShrSAUir3PcE1FjvFR7scCjaRRogwcPb08oNcm1zof9A5mXcxGDMX+BTn/2us5Tkl/2rP
1jbalypmnanh8UYGuJFD0j+HdXtMjWKPDJpFdY78I0r7Nze3q4MfazASl/fzZ9I1jUlZZ6mrcDPr
Dn0wBHa3/84qExu+mhKQL8n1lYRzrsp5A2nl6Dadfmnpb11uXyECIheFKElIW9vO61ANxfDQBu2R
qGLt0yDJd5PL5lRaQ37ImCC2EVL0lWvhyognecBwk311NJ1g66IFgo0ME0+j6Fe0FtVj7btSMlkr
53S7rEbG38BuuR6imtVhJVlpagzZMXfWzLvMY40N0kGihDUDa88AzSkE7mnWnM5hzrFSk3znqXCH
Q431wiiefUheIVp9wMv5V4MmnKRjuGBCRP62U6So1TInrxfMd4r+MxO/6ybUzwlscmxzWAipE6/j
6pClADM0z3W2XsayM7OGHyRa49HU6EL5GLG2WcdgXVUtHNf0jlV0tNIIVgmYAw6+7J70Obk2cZps
Ux2fjdFrEwtsY9qHDK8q0n4bkuPgAaW/IO8HlEdS+AWvCq27XI6nwX/V+ANabkLZDg3Id8M1MYYS
YcY4nV37sy1VdVf36ZnZYKenz70zAND0O2BdBhI4q2h280i8Ib0q9O4yrq+aChwE6VZat0/KQ/pl
pdcSgNWW8kRzby5C5IGVbCd4FyMhEa0TU3IKC4/1PvFyn5QYKaYBg/Kbyjp7sjPPUwfM0Dfqi96Q
W2ZMTvYQDc5zaWiE1NreDyoCqMtYk9dt3Hs7FyA+MmIuLgLCbGp2buhoZ7zKQTolVynwIQLnTHBP
4nxwOzFj4h9ZeBt5e6Blxka+K37CvPqCUgZpQgNy3EwcxUX5vU5mAhqjrCWra2mQ4la5dLroHiun
focAAfeQNteZfLADBmIksn45bfXl4Cz406dB118zUfqfaKIVlOu6vGTIyu5994FdM0v7VjofcQcE
wu5rk421+QLEZSMclJ6gxzj3akH02PoWcVj7GSHAwmhUsoY0Y5A+M1EGWaLunHHbM9u6RpsGlKdG
Zg6McHMOX7qOHvXy6EnoSKmki0s0LZgvMzzkmCuWSmzpRcabZqb0qGVYbSWL3zfNQBpkulC3BvtF
7yKUlMtCv46rbe4N1iUO8wz5pH3i+gO/YLwAdKGMrbitTZPiCg1oxQJGRM6mnjwsBYQjUbBctvgu
Sx2t/pV0hHT3rrVXpcASKPNTYo44lJNft6E20/n1XJ+XwiW5Fk59BYwwHY2EZbAt+2vYZ+Gnb8E6
wMsF9rjTo23J+fF7wd61pmxg9c0epAGh6kgN0f3Rn+6J2tkX9MOXeK1wLUx2OIPFft+LxJMVw4Rp
uhcnp0TD6giSoMeGIl2uAc7dUv7QfrQKHFsWv5hTlVIVyjC3CjYsCGOZeEExoR0Wb5oVMkOUqHIq
B8moXmrEHxr+m2OpNzsf9pozvLK6IVxy7k9THz1ajvoVWy4aDaZX1bJc71XCMrUAGVKx7iS2z4Jr
5z7aBied7hLUCtQCFZjGA6LIhBYoedtxn6FyN8DtDvaTgfVTgcI8tKI4h0QAsKCnOUSezYfm1w+6
YtEkl2Ps5356bcquf0yz5iUOOemWxlhsJLEH3LneFHb4nBBItBWLnQ/7GXaK/s7UaRJZqFtphh9b
HTdls+gXvPCXl9GizglwJFh9PrWdMJ/9yvfO48iibmggSC4TttKQejWt9R757HCkJYBvjJKplORx
7iFypLyccEJtAeI0oiDXybfMbdH07SFLSAeTLoheZ9ZfYzI8ponbQChJTbolTq3WF5bcurNDZMI9
QxnDP0XGXH9Kk7l6pI7ze4RAd2BK6lbNaDYfPh4VSiL1JtWZEpK0A8RhFwRxyIqdTYhzkPTCiElC
jg1Bca6TBXNKKz2ZvruckzRpuKAT8MtzWD9oLesGOpK/XO85Jvv1bR7tpyYCCuYWxTUitn7f4bf8
QB8NlACXVT9icRxL6xkMiLW+/eTEYCTGbThQkLgtrFAjUIqrNeCkWBXeW/lqj0P1itJzlyqSr1sO
bgWkC7XGl7XMhCNAHvzYHfc3dQKu4FOI2JYGhLk2XdM7WGOinxm6NUQkUIwEqclGyc5zysS2WsBr
YR7q7+qfab5tn4rYstiTMRSmpK7U3IIxtpIPK+nuUQuVT9lYqkvvzBFs7JEPFDEcDfTJSJXKUAgO
4d3t5xMdWJA2Vc6h7dxLOVVPIhoJ5bRdlviFFij7ohM8+iHwwBAUwJLFszQDhip6cwclPFayQUpK
Aah6H6NofiotVX2IjGGR+BkuDkOrPkrOJmcNDSpqph0YXyZENRhHdyZ7B90psvKRaV0U/V1ixt9i
cNR9kjr1A3PU+1BPIfGzk7addBfhRxZp73Vk7SaqueusCdu9MVl3BbsxNEr1sLOq0aLALNR7Nky4
UVuXGtYM/pxbXbuIiNKtP33CoQjZGUKnC1mWmvxnH0UpqFeN7ouFoicg861eizxOPrK2+op8ciBL
5QXU84YnPR7ub3fUKHQaW4rAzriv8vdM+/nn5agWe8uitloPWP4yVth9mMV7s/U/CMJzKNn73VVS
liJUKHQ+HIs4d33O+0vWjeGj3iT36CjSrAWRXrLLnaxhYu/O5+P2AbXeKYLqQObQxbY/pOq+4ST3
rE/FQxLpM63odHhoNVTJVLF91CTvlWjocWkxWiOMf09JOj/VobhWcJWm6pEMrulQ5yx2O3N46mk2
77lcJMkM864tqYGUco4I5mXxj5DKf+/fstppX6Kx2XPAEU44MdqROiXHZZJMwokXrWZUrddxfkRr
HT3ImH5mE83p1cjFxxhVdBxaGjCpSRfQb2J2HANjM1bvsUUfTFnqtSHzx6MLji9o5AynSM4mZ3KQ
SHs0Hmy6JLcH2dGy+k+v3b779xu3n/v72t+n//W12zfi/32j29P/9NrfP/Vf3+32a///z/2nv/xf
X7v9qb/v9vfP//+v/f0Et9+4/fC/vYZTiNJhr0hJBTlLknMxMSyn2snRKWhoCejLdi7jzRyVMqDW
RAB1jpdf9P4Y5LUVYSJZvgTJtHw5SxlgnsJqExcHtfzK//mZ//Pl7VtRjXnTDckzvf1erbs+g/Ze
0dA+CxPL8VQIVHkD+DyUJagmjfhl0A0KMEv1gxbcwhmMME2PUxncXsNUXwa3p95MkF8Pb4OEBES6
s4imwBvY2Sspwi0lURUop/4pJXIM0+zCHQCw3wR8E+XrgX2carc6U1teAeOhtB8ZfxLZQm8NZyoz
OqXVWMslABLrOhEIqGcVljJnDmq0+fbocoNqx9GFy0ZCM0duspk20/dudIDAWSb1kza9zFNmHAY/
eSRupl6rCQTv0MRfofmLVDAM1DPQR8OOCdaYzz1gg02nAysLO2erBtXiyRgQZVdbq0P+US5vzvly
8AotwgI2XaxEHCBU/gaTYr5BSdmRlQaMN4SjOGrM6/QExZad9IedUPMxfXxUdoctEnSI2Wj9sFpX
spwBMU/WEs591multnkYvhxq8HXbEGAPNaRmL+f+AmbdABOafHdkIIRU8Yvm96CwP1BPsk5ND8p/
tiOINOmFpByJYjxc9KRsKdyhOPSpeGc4FIHXCGz5sca6byataGRvkXTNJmtrFtzhaTBrYsUj7xvp
1Ta1lH9gGg1ca7A3Ln2KjA0i2NSlFDkfgJg+DrWJ9obDKDhHzoB1k+4kBfYRkCKEvw2xdxI/iGav
k965B9p2RpPWbsusTxHUoSsc6wjZDxU8ReubTiqInlFrniqoRevQp0JrJ86FFeCIatXdjxLjgnDj
fSyISMkj93nOPbYXJtogmqVUdtkILjUIFD5N+4PL+ErgaHSIHfOgC/UIyARMw4CEKs7jq3J1e9V4
yWfeTATHIlHf3K7avu9VkAgUQ0BNkQkDa9jZ5fDFxYU02+GXdBr8oifhoU1SiEYeG7Oyco72DCI7
yhQpPgWyzjBtzV3YLcAhPuHFYNXObocDbIPYX5ud3pJm0u0MRB3HdtzADMZua2MTttwkplhpR0Gi
j1uT3vPGo9jGTgE/IT/9RPUEtQ2dHr6pCCsYsv2cRl9+qIHgkEQvZ27uU1AQn4owDaF37ilZ7mCP
Rum6ThYai6evrLQ8C59o77SgzhzF3LC3/z9uLTYbt+d5v2h6JQU9CC0dUOetF31iPuOYW263bQ2y
AKBJPGkDMSCW+6dpkJIL7PSd8uQaQgx33MypZDdhb1RDza1vsHAzqVqnqQUJMfqHrNa/cQs6m9GI
kyMXxLGrqfmE7JVbk8qcafXadh7Unar8Y+gAiM47hIF+LjqGvrIP2MrsTe4Mh0bPxoktM2jJad3C
aFUUVEVHA2056MidAz6auavi8sdzZB9gHWlWNkSBnaSUgpSKzChrfo0q4NKtqM62KNEoZODj2T5s
4CD23GhtzSi5dO/cN8p9TxXmc0qLnA9t6eObo9jo1ijosC4JbDNtQmZZuui97GzqgBMSJ5AObYJT
CB3eJ+La6mAJLaAaYtRdy1y96CUVFPY4dDZ4A87UNreWVwwo41IVmIUjIT2km7H2nyQs7lU403hx
SDm8DfG3YX/SSVMBpZ2xg2rB7Qzgys46A07ERmaTRoaNbj5LA8tJ7isLYC4S1oaFLNeCidAx8jQT
mXNzAriJEKOF6RJqURakRfjY13TAWTOSM1dPZx1A2oE617vMG6JKR1pE5i97SpEV2NQSpEBHl2f0
0mMrfZ0mzHXJkozgcGPP3jSsqRlsSyg1K4wJOt72/m2qSQZKYcGbahEVfSJSBmnQMsqCaHmrC2j0
1LeyozX059u0eHvISnNRM4X/TJquM4+gA5ga//7E7Su3nn5XevJlVdzJBt3HIJww4mouiKDb054N
d3D7KvekH1Sqdvaowl98qy/oNVshZGzjTob2h2ikOtjqYLhFyV4KJKisOHRkRJHz0OLV42a3XzQx
/Wol2KrJ1X7HsbctUusubLKnSAMPRNwJqERGysYXXEPJEzownw/CaJbSk0gsJmIReQc753JubevB
U/Hr3MV0iky/C4blYRIYyTWBElXxhzLMEH3lwHQVknWqeC7jJl3jcJy3liEdFGvlc2Rqb27Rf1OR
eql1uaUvHJ18sOVnL1vPw/izNLH2dli9eTZKOCjHu1lOv4qFAtK2prNtwNc2+DVR1bC4yCjZTqWi
MEHg1Cox7+3UhcZuGCdjmXBqa2RrmsKnqJIWXDi1Rh2dNkkGqzDqk+3gFSsf2HuM8R05OUbdjhLb
bkTHniXlMz1qDO1aDR69D+ugrxTwp7DbCCN3gml5KJBkrka7SLezQcSN8opoB7tZljrpdW6nscUz
Seqm1Er6mr7W9WgMmgGKnUMGHHmLNDP7Jgscd86CQqvTo5Obp0b1lxEOHe0nwrBC+n8BK3kkIQkp
Kqa6TGX7p1nco7e/MkhqIrX/fHtiIQZbj6yoDnRLr2nH9OO2PrwC/6nOgDo4CxWeRm6dxl2QTGYb
LC75YFS2ebIdaC7LcTamdKKsL/BUgUJ1c+xrYKWBKGT1saF6OsdRvS10DbLf7xn7+Hn0RR20SFro
W+kbLaFwVS/3ldStZ72DUGL5yZkoCd9i0zAVNNladGJBurw1oGAsX9J4bghtmio7QtnDCkPMy9lP
ySIGPTSv/Ek9pnNkbQ2zgq3Hh18KuH2VBLcnt4ehy/oNeYpYQrHBHYo2eRjJb6dk5rvrlFD7f0bn
kW5II0DRGS6Rf1yOMSM7pvcDn3JcdctxxT62jFYRoZKc7dvkNUmtCIitKQMrczt0bjmmorYmZ2c2
9mggm2PkhgdI0EBGHX/eUIiC5j3FpyY1h6BaHoyyOWP3FoeG/hLeqJYJiMUL9pnvtl3nBeI76l/I
PiZYZH5qfcWDTzoz3FkWpKRDUeVmt7/g+p/GmYnXr1AqqNk/KjT5gVKwYXSkCLTk1SabZXYa4iCT
E125id0bGzT8rijQLPszhixta+KPY1h7dAjsZ21GP5bOkNtFEnRjfzEU6xTILpt6gTDlBeQrlHpD
hkshqu4sByR7nPTfMcsRE2os4sCITI1lu+BPES7DHJaJCIvHwlAUzGz+kXTZVTZiX8/aa8EbBn8f
fFgOgcHak4Sk8NFMIIWzosAiHcKrt/qhArSbO0dysXHT15c60U5TNlApxuOLiQDgTKq9dEpj0RY2
J9XZ1raY5WNbJOjhai+Ie+ueXMFPqZHh2XSEVQzpCbEsnTvnrsAIfWBmFsGwLKrG4jVForrOIZyw
aWDCv13dieuxTMEYfUBQGwCgoROff9cCTzGED88OLZp91pct7XxvRPCF/KE7+sm8iVDWrhE6sCC3
wyN9Ch2kof99+6PQZuvg9tVtZv/72u2pYbCVyFznn59Vyz12+4m/v/Bvv18vl2e1M2Io9b6ev5fS
qfZNXE07TST6e1OKNxPO6IM35s3DXDuvt5et3hK72gINcXs6efkDbsQKgVVW3xd99n17Ga89YA7W
cnvwHe3B8zl6/dIBjZxOXtG1YxQ2MSTahSmvt2/8/W7vnVXUWZfbj8K4YM/DIs8+xHr8+fennI4U
wtpyr8lUGdcJ7+e611oK8MtTXfXYrzxn3JRpqF+boi2vOjD45Qn4EeN6++r2oGGhSlFNgsGe4E6j
UaJGgza4NK/GMP3rYaBxfnBiNDbYPOd27K+3H7g9UJkxrx0wyU2TghEpe6w5seVBORhd54rH4aX1
xvc0IhnG/xoxgJ2SrISxjObMzowXX+AAEa11KWx2OzhIX//u4W/FB/R8LGl7EJsOW7dV06N0LhMM
GgnoQ6N3uzMmfXq0BYC6fvnzmG/a06Cji/3nK3NACDkTK3p7c5d+EPSfXZk/EgcAQLut/Y3XCXW6
PUgmMaLqgWb6je+fFiUC+2Sx77E00RNndTUjPovKJEBECWLOjMkLKG+PmYG+to/d5kQU2TYD6Hdo
l2e3l7ySdteAUlvrHZtQsU9z8UMY7lifYIexkfXbB18aLyygg1hHgFs0BU605avbQ2t22UlJkJ/z
sR4oCZd1SzzrIkL1CtD2iHh00ksHpo/IUO4JGNMMIHd8HTv7D7vGGINx+UfpbFrJqB5Zn1rDKaMM
vk0M4/32EuUpDwc5J6dARbHPId6f1FC4G+BDcFeWpy7raoSwBcgfXDxLniLFp1Al4hD1am9PPTZb
hMHdULebmPoeYjsgCg1rDSYVsFKxs8TELb/E4IDfnhPRksJjZqO9+a9FnLlx3gs65lu16IONoSHU
9naNRJV9sbWWLhK4lW1KNC9nQnCFQNlOCE5yWP1absz+YJxy3ndx4JllWZ8Sj/g6w1Tbomzoqi/H
458j4LzUPeDTyJzzHc2vl7GGcnR7cLVQ7SH84HDEf1akCEXxVb7cTsDtgXzXfpcV4jW046MNBxgZ
csv+Nm648A7dbF8clacHJK1ZxdPhIWcRiEjUfIvU+AoKtdvdjiYL/up0O9jQPMndqXIPubQebsll
hF5vvoceJlCVYQnhErbNfdWFDO0Djv6lMPi3MtYMeQMGRH8LHf8nr6gqWj6a7BYIxYmEs40yqc6o
KPzWs+L59tZ0oK1jpu3/+RxL4U+0eTevdX8cDgUyrH+rlXU9BW2q54Cj9Co+i+/eUPMiph/ASNjm
ztG0YK4IikjhdxaWfswWbw7LUeBacfJGJ7463V7ql69ABdea+Wzm2FDCzP6AmIJ2MEvLeDczKtzG
ggF3C/675R/1U8AfNHDMI7csUA0RrX1oo+zsaIwkHqRJGdXWOlR6eZ3w1V9Nvcc5PRfu1mgTpHeN
DSoe2RnFCWVq371J/T0xUa7aqYH0P60PJsTkH/aeeHz6wG2d6D0V/UsY++4XZvw/2Ujmlz+zEMfI
ycxhTCC6ZjiBac8eSkMTNKnpWlYE4mD2THwvEE1qXDPFAn9athTcV1vfBVqmh+m/HsZ++pXTCYeU
BAVVdh44sSmCPqDZX9EUPns2jJFwUvE5FhxyKw8/JPULwqb6kKreR+cPzhE94z5Ow+RQlxHcsbGX
bHEZXk8RK5lVF7IToC2MdprklmT4oXBCSyZcChXPuG8d7u8ZUMcE2Jl+JBlsUI4yGk0srA+6gbuf
mvRXNWACdqfFNq/Ae8xQNMOixwJSkS7I2NtSpsKplSfDPpKFPE5he19zCnYDjpm1KwDt+NGMZHv2
T0ZmAMcjj8e3fZJiKLqvK4Ik1knWg/2Adsf68tQCtTiy8+d3lwlj8emGNX8kzC9pl+t7C2HstXW9
jWNrxjXO3OHKmLGTlg76cxyAwSGOeKpB8lHRqL0VfAqT7sOM7RMFufeTE/dtjcXvLhqh9KQm+9Ga
6asYEz47oG2kqxklQEI3UvOzGBFosqQlWM0AWTyeTG1EpRF+W7TEt0iCHIwlHdHknbdHixmfVPYu
C/SYZLrB5esVy/6u/oo8tYQDPvQCMhCLpzc0hGo/kdq3K5WvGHMv4KxTusfDnfB+YdEySVNdFdqC
eaFytkmgmZPIJ7YDvr4NHH4oThlBhskn+xmE3CaJI9wtuNzA49UdZJSYKITeat9HfWmOzJWO7ZDo
BQdTSz7TaxjcUDKX7mTHnaX0+q61xZ593Z1GQAWCj6U4org8p/hHWkQdjM0nwDxGRPqdco53luhJ
X5B1FHgLd8nBaGy48bG05hNZUz6yoJRIq4Kw1oSs1TRJz1QdGUvj4RHXJVGSHgD1EjexNZgn/E3T
LgerVmhs2Cx7ugPeTKaGNIO6U8iaCv/VbXV51nznmA8d9JER5kfjIyt3bCvdSiwttcIF2LjmM8Kg
d0raD1nj6PvInQmLM2H5RZYNKZHCeuMRrRLW3BQaEEZiZolcTElA0axXpgDE5jkF1FmDAFKwoqBA
wOJhuDeNguAYJNWhXvjneixPo0+HWGbeue3ip4HqKvtmJH5Rpp2zjOGB7cd0Gd0BcgzR2cAdU0pi
YCJ2Q+IfOqN96Hv0aFqPWUfqxxgdA2xdcujahcCVT8NB+PGZzlB3yjLYTJp1zQXo4g7Rx1cV+V+m
aZX3NdGTfdohnyqGs9+ZxJyQB3VxkU9sdOSoeCldIsWxV3hN/6eFD7Mq3dCDAofyfiRffKd3yec4
Dy76X7sMsiyuD31NBVRFlHpE8TNntUsB06BYvXyMJJBh/JssSYgWOqJw2AnA7erohdSIAFGjAcAk
Qg9SZeQKmWNIJx+ELbd5zb6VrGjcOP1qoR7tAZUXaxk2NZDeUF/pxK/gzqDDmKFc4Z/Y6WxQ+Y8b
oni8a0GbksCe0jtNI/7Zws0RkYI3JteZiLMyYK8ZH+xK/5x0hkg4vdFGdOKl60b94BUZO0lSMWno
g53strbH5F6OLDNLz2PTV1G8gW3jFInAJVHWa2+0D2bnPMpB/rIzBxqlAaitoLIx1ekhGuFjZ6jZ
0MmW3T4vr81gyZWfOeElvus57E6pPbgAnrlpkQoh8KAUo/JdR8tjlBTSxmHHt8lbBRJa6rPAv+d1
+zSNiRvCzObJX14FioL+gr/Ygk8NNdZVj3sCdW6Gr5DI3SJsLgRHG6Bahnzr+fKtgPauw+lBLaRD
ojVIV28ceUe2SXvHLJWZlk8Lgk/XlVm5Nmkl7DKFu8NLtA9bONNh0ucfzgXuvRa7vk4ze8XfZMBb
eOANarxt3Kb6Tg7tyS3avU//7Ejhj1a9PsCBGfA7J/7CspEHTaeGpuNe2mcEJTl4r5FtA6ON1QnJ
FKoAd6YBBbusZvHkaua4yuQS1WRnRIAr9yFP6sfJ8V7RcLdENi/w9oq2VwrhGpn4nJKc1qCbxqb4
igHh0qfLzv9eNmyiKP6++lH5hQQn22gLCZPSuI+DfOlf/3LahfJFoRjV26fV1/FOw13MsYXeK02O
S580UAwbfw9kvLkUojiMwtyVg41Qj2xPDC8LRsoUF3OMnzVx1zqYX80M9vMUAR2Y0XszsgHwY1/B
GSSOAT09+Nq+qyEwo5gFJ73kTiIBug/B/WbSL69jIXeU4xUj/SzWg/EaYUZh9h6+Y/TWlDMUvXB8
gc38O5FgXN25f9FmJ75asrmwLX3XQtpHjmniptWNM1AoxGsRFF5f6+8w+WP6pioNKJSFXEH+r4yj
aW1pw4voIe+GwFFyzfqminUvfQP5SAkhYajXYW4N5xLk/luPJi/K/Qs5kvJN6s5z37zFKNLWI75f
rGrVx4jWiTZ2fogMqHqhhfQYdSaBpT3iahowWCpL51Irme68sj3qpnmhGkIwl4fydqq0i0G0VFU4
32J2MBmB9kOZMh6Gcbxr0H7I7mc2en2r99luAjHRLQITqdhy1I4WACX7jTCyPKpkOAG3fLWc5s2t
1F1znKT9XEQet0WeWBjdDfRSBXaeZPjjuFFxijzvh1JoNHTvTOFIgFz04UWsscn8H8rObDluJM3S
r5Km60E1HIDDgbHOuog9GAzuq25gXILY9x1PPx+yanpSlIyaym5LK5mYggA4fPn/c74jrvs+ulIM
6kWjty8RIMVFEXWr1o4vOQYoNF8NGlm9LDegPC/LSoeUDG8DYbdGswpdftEZ+Mu0I7HzZxY1Ucus
h4VVDckaM3JsB1dpaV55CeI1rC4t5AaM7+IQ8/xDPYjXuKluEcThxugYjuatKIU4qsqBHqnCcdf4
9EALkM8tiT2dpadLA1Nbx2EHMGa39Qr7MuyLF4x8dx4jkHLMcDZE2kfpHuZK3WGIzS101XUXP6iR
8y3mzHNLnQ2ZuyuHj6qPL02OuAvVDK+1lm9t9AkjmbRtY4E7GnFMFwWksCYlso2GmgtvEJkx6Ow2
O4UpXyhJ0cgmXik1tUl7FdOetfrm3a1UvqI8Gy0K9IONW0IEl93arov6+q9/6c1VaYloHRGlHBiR
tasyotgDqlAjXufd0ATuja2bN2joa14Med0dh0NqwRfo5eU58uQtwQURzi/9MHnVdF418SlqJkRS
dDxqYoqBouQwQe3odcxY1XRTVgc745SDCZfgjVwCPXLosFUl9VWjb9cmNjw4hdTL8vKBARc9mPi/
QwegdEQtbEK4vBykh+UUyFxA/2ExKJRvtqU9ZWgPoePoEapIlpfKkAZocr1Yk1hP6dvTV03vDmvV
JI90Hfu1rYLHAGBeZz3bZkgwaqjEpakaCTyR9Muuqostb4/CgA1/E+EqGlkTQGK1Uqrb0Z/37itL
rVsbJh+R9e/MZ/naEOBPoK4hMQNAthmiEVoCWbyhP9xWAR3SvLG8VTeY8VVZ+85e4XfWezIzsGvv
fNeN4P8QbmxloHvMgupeQ19zJQXOkSRAJtFI45xeL7ireb8DHUtfB8ACiBLwq2hb2H60TBvyLONp
JYBLUWYhxyRuuP9ZIulobXCwjfvWleLM9U0T2Fl1tAKcC30Xdmvoz+dtP165Hq5mtprOUoc8ktH2
3nQT0IUJ+2Fpk9k6tJRw4yi+hbAVVe6NZ+zH2oQT4+EgrF0lV2WJMp1ueGejwGSrsGp8PimAj5pI
9po/r3gC5jwhJtsy9U+pPoxLh1w4KN5IMoXJNFbPuMoseNUsvOWqpn4bsiOFaBiTp7wmQOJyIp+k
b3Q2LmX0TipufObYxQuBcTgUKoaQOqcFSq+xzd9UaeCJVzWAaMtNUXgqJGIgjpseW5kjTtKkzSJa
YjYKCgKLuHDVnvQfjilpd1W2L1UNEdBx2EgDp4R/9tRKMa3/9U2CQka44TKmz/w8u7QbRBRpigPu
ubPkngRwQoZZTRa0Wq5TKz6DEPGI+tyiO8g+peot7hecpK+Vc8IuQLSEujOZbGI2zPJfg5wnI9nj
dFWpDBwJSEcEZ1CMoaztMMistTnbsqRBbFTng1fHlx1nf6tIVw5Zu8uCzYEdWcxVOh9OltTnwLMK
Xn37YYJNghH8HAUexxlSIGubEEZt8NEkVkQDdnr04ACcXPvJdZvY7yTexrxEzl8lHeqCOhEUD0yi
U2fsK9DeLVEHKP1CbwPu8VRa7m3bTv3G84g2n52K4B4EgoMVapbzJgN71kT2skHWslE1mt2qoVoQ
2nCrh2qfdm23HOh1AWHkhif/kar/7Hf3n7EVRLS96vtRH85T6fNmihZLaVKycRrPKF7cBBmMsnBS
a6uleR93b1YZ3gkxPJp+TbRCsOyt/iMyM23tPegcllqc21mL78exYIKH40YkrzDRzjyqu+uJbRoE
D7Ta4QgaI0G/zdKjv2KZ+16HxU7Vr5yI5NHDkx2N8WkSLKpFHyAE18+GvKfbwXaL7JRNIHDPKGTs
0kFEjqFkk3rZh9+HcNlDu1p6I5M8lRO6MCXXx8A0xAYo5J6Cj3+xDpHzqEicCZ9tWEZTCt7LCbfg
he8nF2YWnOOL0lC9m6BktUdQ0rgDJp84XppctpSsi+1jGgMfKBHRYZdyNrD1btO01VYAdKjCJNSt
MyrLIjwrREVXuaf1O4ukM5JjXctBMhDj4pVG5S5zUG0sG9mek7WpxY8ccCBhJQQ5G/xxY/HYBwYn
wISFSvdnbkN3X1YIEqLgNen5K+Lgu2uYqftIPQw90mo9Br9vIwQlpWg7VkF1gd0qXUKUJm03MFPs
dcMsHYRQRYFacMAkGmk2z5a5s3OSYzmU9zKAAJGKYZtW9ZYJ/2o0ctLvPPucbblaDNJlJ0RvUPXy
uwuvuseBhKTHPaeM8irt0l5PQ73bhU126VUYVqXhXkQJqMwiDJ6JeN/qsjvhzvoowvA5LCoSFgdt
0SVXHed5kwTQlSwyEEOW95K7wUgCGSqCOGRbHlFn43OdxHcyaj7GcaxZHWEYdaMFMc/YFET7QcZ9
N7V+TggF0U5L6syRHxaFhoXU2efPY8BiwdVndtzoNms08W92l8MdHM2npMeJ3U3Iy5KkO4RBUa4M
NvNWFuxoMOMf9Yik19J03VoRPVPwmrViqm1txCowbRchT6GYrJWckCGMun8civK9N0OwIZBSksTY
ohdbx1Zzm9jFuOKk4ztkOhZj+8KydC8blLs9mzO8FdocLEIYL2oX8x2tz32QehsirvivLYeNBecm
ktBz8Mk8WV2TF8G6tHHPODillko193qavqPk4pTYpA8j3gejroMFITd3tatXbB9ytNYR6/qQEVFn
ttFppku50zBnkLfFuekVi5E6TKWXkL4qeocB3AHfBd/iRAw1SESvrMmb0W/q/SiNZqMXxTYL0alY
uOn9VgB0y3EcgBhAQR9XiNcbxOZOTAiqI7CikY7KX2jG53Z1BQXsYLYWBhL0s4tODMEZ+cgDKoSK
qavrt34V7O02orCIV+Xass80U5vevGh40mT8PWhqbW/bff0ATXnOZ3LrFamT7HdAyuhNM49QZxkr
rd6ZfVBztGj1TWl44K1009/IoiQv7ylXxTmxHmcoqJEWmA4nnUFDVOMde2rgazR4+7EbOa+4zmNU
IlzOcaLWZoNMy/gIZHg/2dYRiQ9NaFB4thES/MFpuw3G+7Fq36covc/YRcxz7WshGTBmVx60SVwo
0qVAk20cm/jRDjijk5dQlU11kUQTOji74gykjJWjTBr7XfEqOEnmM6XUHx4F/dYNGyOHEQ5aB1eQ
LBEv+C7qI7fdGA3FZW+aziSHHOD4kr2YeA6NFEQq+ZpNcTTLSNuIvty0KaVs1s8FcfVz0vlsfG8p
qRkohFpj1YOcWdkiuLYUnpJhYN03un1P84cqgYtT3s75BrVbYZ7SuI6XbQGkLGBxzmOOCzTEA4RA
+hvSnpvBgouvjxgpoV7YTvLiJlV1yOHo8Lbi97YPBtSQ0f0w5vHOcuU1dCFnXdgm8QytwFED7jvb
THmZEKEBqL1HCkcNQt91qjTXAbI6kp+RzHvbKfXPy4TooJx4kV4PL0DKMYgcKIhMy6CfW0aZLGeh
VPY8VDZBOASI5U6I5yBX4Qoym7mEd+KtfDO8mHpBVYB0xtHQ3x3X5CZy56EsAWFw0ieROtHeiMeC
fqXxRqq+fCPVnNtGqNppyXNdQLmL/DcaaMwJEcEwXoXzCMwIqK6PLqWulo0PYGRXRsLJO8oITUYh
dC/mWoqYyZ6A7XfHKc8fyYPHrRA+l50CIxBpa8oyZ7o9oIcRzvc04ctGm3alV+rOoBMr5TvUFC6O
Zg2K0lWdOi1QEWYDJ99ONnVy1jOk9kZG6RHEoU+M+0apatdYoH1jyIq0U+uowVWTjoewqPddYECj
V2y9NfYfCy8N7swBYijBajeUCilBsbeJBiWJV6jUokyJX6WoqUXUK0dr3qIEC6O09UVRFWBZPO9c
JhiOCLBgfbeo2wYuCpGenfNka0vEY4eySC4GbKQXNu4ZuEy3Ru9/r+i6bPrSBd2fXYqArjaMINS5
Nh9I3L3GtKuXQI0MMjCudPwTmgeqHb4YhZXLvEZP0XuwaF0HkgeUqDro3O3YltAxdcCNxE40qp2R
NkQ55PmxCSnyVN1WpPj6pwTNm0Gals9xgSL1TTWWW81l0smzJ0+3/LMIFVc45yJQ57pC2PsqD6lu
ELwZDq+gsU7UxtzRfsWiVa1JuaPo3GmEBkTqBrnVWY98dFEV+T0VAgAQ6tiyEJYwB7b4bmi4aeO5
23UbzxT62r53/eYR7cJDrcFQNdkY5GQqEUynv0rA7xdmFe9S/OmFR3A8221U/puuQkyhcKzLSH9o
No3w2mXfopKoQR/M6+6iboJ7RbZBoOvhWcAOO9ZXVcOD7I1LJEshQeTRwbhwdYBqpYaTM0svwg65
MmddNEfldECjs/ap8W+jAFUo/XTc21epFtXbvjO+6wQzN35Fal0BzVMP7bdMerSn3Xe9QLmlZA5f
N7dvIQp6NIZ2SZff1aH9PY+ckC0UrtQg5QCAlvA1VUeKMEcwD+FLgeivM6MVPBGUqd24URqzkkOF
YyaXtlUWQ3/sxz0BLreUISlpWPFJ0QmhCKCZayt49ifyi9rQ4BAXeudUOUbqmbF39JDdNao50PKd
fccKhmuTP5g5hdwsYvM7KPYjJodkK5jeeyqXKQEupuNvLBOLLVXBM3AoEhQloAfbyS3iejoUuLXF
fiEDZlNzyli4rZlCkadOZ2D6YvQyr/uBRU7myuydU4xvS+rdjV+MOYU+8dFH2oXh4sguctJO85NR
KsCdUjtv3NkbCO5ckxHMjyG49SV7rd6dHjtiYyoruwM7UK88r0oPhZDwc03wOi3x2nuFjdtJHmO/
vRm0DJR35t7Qdr20kXMsYR5Ea0Abp7ymEDwNGVtRh9CdUc1JQMnatSHEY+TXR69d94oagNKxcEYl
tp+wpyb/CDPloe6A3uAtvmCR7fDpE3vUdmKdV+OuL2B4FQRq7vzSvWqF/I6pJTymXv2mhumj9pxb
Sw2XDurEanqIjKZji9VdhyEfBsqWszqknl/WxkFoZ0Mhz0HxvVo1O3zJZ9S6Ty3VJnZRnHtnWnLX
ikXHa6GfuB/ptLOFZiMYNuyv0jVf3M6RzUvBAZQPgcNN4MBZnkDnSbdYO01zWRPM1Kk7n8TLZUPM
n1VQiMkQLq16uzklVRSz4NQ31eBcVT4hc03RwM+2tpBtkAeK7DbN1Q5wuiFMvEGslUbpU5MAFujZ
ANpEjiGQICUMYGTXU0UYYus74aHLzFcZnlaTZd/Irse481e1fkPORTWpRyJhX6e4u2I9P/p4fNfk
1ECs67p93BZH8Efq3iPyVlDjd43xAkj1Y6JFclP2qLWgDJ4b8mA1p3aYWF1B/SYztNXSZ0cfkYa1
MLdua4BlM8u7LspfgINjZ+iKY6k8dgxi2TZGwYO7BspH49K7HKC2Lqxy2mo1qB8ItRPyE1AkMQIE
zqwPpl5dS/QDJSlcxcAMjwHQX3bM41Cbu5WJppVACqoPorQuo5GASHos9UYX8EWLJO5R0BZbx9M1
wFruscgIaNFBTYQZ+SADgQ0FTesmbB7Lzt445ORRGyakRKNokjXdKnJxNnv6R5+XEe5LWkXGeJt7
3XPUxta5ldCpT+iSmxqPMWHi9SrUdbaCjWQgd4Us7jLphstGmWwZJCNZ64sPFQiqx9ZKIz5yncpY
rZpqlSCFQtokXqtCY2dXFEuTHGXNQLlW6wfZ++mCHpVjFo80gbuFZfUsVnVz6dVkGPbpd2HGu9Ip
bwqA3cplaLWJBD4NqlJgZUdaxAcuYdtpinEs+jNvIu3JuVaGLKDW9BMF2Rf2Ito2ZbskHSIufMnn
0wbDobfrO1pZeCcmkzaxtG+cWhwjNA6c6rVp7bvmc7YOoJVC5DcWxA9vXbg1sBNsUkQbcRZ3ELRV
dw+xLNrmFPAWLpO7Y99ZI/j/7sqNW+bDNEYBS25kj3JgbK4AUYgFChmP2iu0b8qoG4sCDoXXghRa
zd1j/WRh8uEP+n69izwTjhYBThCiBNNMTK6VRpIhPVz30FX6FdJzBtRQGxvPT+UIr5PEpmg0Gno6
Iaqu+V+2IPLBV/W40cfEQU+awf7y+DShbDnOCilsC7TQByYfIw6gRK3xDvoVq9LGZ6e8lFVG46om
bK/hNWj1uE5kfGCfQ9fFzHy64ga9KQeD+hCa5VVTeh8EJborDmLlcgTPiEo6wOZwg19rJoe5xNKE
yGQd94038l42dbmj+e2DnaCp69b12WiVwwK9Dsy7lBMOSZG4fihLgnHuD5iKkjUtFYlckkxqo1uF
HjvWrkD92ta30qSoqE1A14P4ilgrDCEdosLSC0kmoz2dWOWhy6DGBk594h3AEozwirSywVLCvN+q
5h00xkZLzasuYzdJE1Fd9E13MGxwqn6XEvmVPvcTB1BSwTTiOFvAMxaFKxmEb1rWZ0sfezFch5ux
HZ4MxyB6hJxnD2kKTpi1UxcOnPpbHt21VSNnxLzEj1fxszl2+sHXwp1r3CJ16BeNN1zQYhsX3aax
fMg0Jihukz2jXlLDa6IecnBxwyakXDSTfZVzLmgskoUxaG10LwSQXgKg41wm2aG2Z3xN1baZ+FxJ
JXfLBzrl7o4QX8oxm2qqr2xYckY67VzZkT2G+Grh2bP7bcxo2JGLnGbW0aPebIjRvJSJcQm/ahmy
Pq5KWM+IjnKI2QC98u4ZTDMPl2N91qVbUFMfqC7u4phuvOPA4nNGASWPoFbO37gKcp9ydo0F07TN
DQs5weaGuaK0Z+LaVC90zCtwEQjGCOEECgYwQ6Ir0WMfcL73VBfkCqRR9ZqP2Yk0jGJJ+N2tHPUO
bzKGualu3a3R5He5joOvcOTcGKHdGpG7LdzxUPpeudJbglJiqEYy6G6JEU2ZOjjVF14ebyLpXtrE
fAaaWleCLlAbVvdGFbxJxx9WekdIcpbBFurl02RUDsQ1iB6BeMos6zqdtAgClbmLY/dcizByDHob
UaDMt7IurK2qS2/Fp9gFD2GNyo7Ehw+LWWUo0qcu8YiMpBKYXcngONXJoxsgXyO7jsUXxUDRnXDG
vmlBsQkh9hREVEa1/l2g+lqi9SMKTxZ3UUAA8+BxfvkrJY1eg9DoZccC5AvLUkEzr2QdoYmWsp6D
AlPeR99zNO8Dzt8tZqPQG1/ZeVDEVEwJuZOgLUsY0A3tOJ57vY8jWPw2lZOoAwM/0EN2KyO/0tdu
QWCa3+dPvoxfZn/FyoRB2sBRWCpO0GvWLbWmtMpRJRoSDsETrWF4UMpLN0ZP9U7YnH7BQt55OZU4
oOb7WPX6UrR7FbxFDBsoEOUKA0OLW514SL5ANEV+iaIdX3BTeN9NMuWQCawVVqXL4bkncGrMK7l1
mJ0QX8QwkjwX7Sw5aURBqYs0u0YXAgXYiZ4N6DKogGpiKkMSN6Vtn8Vp653bJlNFT2G6sGsCWIxx
A373BjSOVYCQrlHXrUL1ppTuLnWUu9pg5HuF5A3mbRVvbSbrKupvS0JNq1pcaslI48W5jpDtrAOp
kdWo491zZPw+z6cY7hVJKzS8U1ddGjHCor7Ym3pRs6Kz3ccllHAegdIZEkhBEAyHbRpfXJkgaNG7
24II1KXvgJtSNrSiDm+bVRxTMmB5X49Q5nI095WOHs4fFvimzHVJxWrbluWb0N0jCSGUi1y+19wz
78cm2ENfkWSDNDd13V4TwezHeJQyZbhbBIbf6eeuUPCGe6nDliLgvZFdf1WknEcUvWE6GgQ/ZCUO
DW36EAVVcp2z/trAoZuOzbK3+SKjqLuuTJL5GhGuPI7cK0cb11KxNQtUseu14buF/g/qF0Of91uZ
ob0JEDx5ij11WnTmmQKfwqIHCath67QF6AuSiKYYp0Qicx1/OtQJPL3A611GPMqJogJe2iVbd9QL
+oX0twYyCZc9526EKWXBUbXckGIT7tJCWbjIWLVzyzdoNlVry6MIYJmFtXFNM0XbFl20dBQXuqsj
XagH4yJv9QMw80sPNmBYESNVAkCmLOjzvzowY1NA1tPUMdl1nKpqv3pqLYJsSEKH01lHlyoKdmLO
Y8ncF0DL1XnsA+uMJUFtfpscA3cfVXRQ4b8nh2py70SDCmvkQBPHyUcnPYq1BtIVq7vX/PZYJEqs
Ki/4QBkbLyKkAlF9GZKWNRVutmTsy4XTIZYAwA8n0SM8e/B3GL60ddYMT2VpfLjCZoptsmUwgjwu
g2eqxTZBSyTCW9/ZUFElIrqyQm6UDOUha9qdNjb7ygCGVmm3Udl4K7uKLxKixRAxrclT32JUpTxn
vPSefwf/+dFX/pOXeafMetFRpcZafwpN1Eyjf9SlxLBQBIcU5FFiiIvcD49d79FERPCbtEjZRCit
i7JwLykaoZwhEqLJknEdxQ6FBVvDquHReJgGg60e7pE2zeUC/ns3h7ezVWir4NGcOWBjeYsA9RFb
o2JENG9xT3eqdyCppWF7RyAb9nNtfKYZcl945nROSMGbvu0sHmHJNuhCH4MnvYjeuVuk7ZOvbxqP
oVuRO72xDPlu8H3QZeRJKpCZaUqAij42Dv6x/DGdaF237XncOP3FX/8Svjyhk+w3hlYWHKizXWaq
TcJgRGAdegcNuVcNDGlJ2UguUxck7JUoI9C+sR6uSXahsAVceGlqFcwvcNXHOEEMBoz11iBDvRZX
zhifMQHOuqZpXxV8kmkJzlHX9kOZapu01N/DwH4pNaO9sNpiFWv2fSfwttsW3JtIkdaTXzuIAA6G
0J4qGyVp2+vpxjaxfhEp80oDO16HLkex0X0e04KhQmRoYIbNcpj6Z7wzQOFi66MSOQhBK6GCwF+p
Gzi3JmkMwV/PL1yV3Uuk12ey25ewaI5mjQxX00p+WL8xqc+tYIqA6sWpuxyU+R5rI1F0oQ/uqaF1
WHpAOY0CENG3P/7rn//9X2/D//ZP+VWe4BfK6n/+N79+ywuiznyK7T/+8p93ecr///Xf/M/PfPqR
Y/hW5XX+0Xz5U9tTfvGSnurPPzT/bf7nT+bq//7brV6alx9+wbcYNuN1e6rGm1NNLeuvvwX3Mf/k
/+9v/nH660+5G4vTn9/e0Ig085+GwzD79u/f2r//+c0Q7l8P6l/Paf7z//2b8w38+e22fX/5+edP
L3Xz5zfT+QfRP7QTXN1SjhTS/vZHf5p/xxD/cAzDUa5yCZxzlc3vZHnVBPyW8Q+df4SrY4R3bNNw
vv1Bm2/+Lecf/NK0XRdVgmCLpuS3/3vfP7y///c+/6COfJWHWVP/+c369kfxr7c835biT1KE3LAT
tWzhWkJxneLt5SbMfH5Y/C+LEps+ktC1sMtux9xBQoB3/bdH8e9L/v0S3MVPl7BcVylhuRbpcp8u
IR0itg1cuwvSO/tsJXKNBl5VGPZ1U6fkEPRWRPnl62uqn69pcEHdgQ9h6eyifrwtwJwu3gLHWVBt
AOer7+ddrcbSlA3QIYyrr6/2izs0lCNMx6WaLo35Pf7wEFHl46l08Tv0ORpsQkCKx1qlx6iUv7mv
X1+JBErJ5orDwvw6//a6yp5cHjekHEvFb2oOdRhvfFZmw2p/c6FfPEATtbJDO8ayLUvqP14IjR8x
N1geKfJkt0zBrwlpJ4Yb7+NK36H0On79BOcx8MMwtCSjj7QQHc0/5dNPT3BCJl22uqHItrgWCERV
EiAoY3uZkmKH1gjH6tcXlD9dEKmWcCFFC8Vt6p8GCFFkU5NhOMSsa+089QhEfhX+dhj+fFu2Pn/6
umNxoHPEp6dY5IK/BHuRhatgqYBzTVkVEDZQ62+ukoY6/+nr2/rptVn2jK6aZw1LmuT1/PjadGZJ
L0xre0GBHIz3dVX6EDGxhUOjE5r9m0Hy0+Rh2fP96cq16Jzxix+vVhtUNvpR4XDRYw5HVMxAHH19
Q/M8+2lkcA1KgYLbcSzn84h3AiMPY4mLxiawi9PhOQEKmE5C7ZHUnBuqJwdwG8gGLH07ZUS50FTW
xV3g0TqayktS36/h164QL+Imm9ASPX399/vpg5wfgeMwjmBa2HSxf3wEqB2SmtKSXND4WImWPVHa
4sY2dgbAuK8v9Yt3awtdMuELROlSfJpHm7hyw1x5hK2QQV8E9ZI5iQyO/IYorGWBMP7ry/3q5XL+
MQX/4iU7n4YSnsOOzxVgno/8tE6YuI3uN+Pn54fHt2cLUzimZEEzPl2i0FroZVOAB8AQl74yziN2
nGxi926t/+Zu/vrUfpxh5mtZSlroux3D/XStMiGplRhg+qsawG1NJqcU9dhSCzmb1DFlcsw/912I
miIwshNtaH3z9fMU4qeRrOT8f4a0UQ7y/n8cKrnhholRCHthBhXoBuPN5/i9N8tY7EEWnIThY6us
blkUvxd2AwwjypObr/8OP89HSro2i72jz1+t+WkI5ZawYthmYBFrdCKYKQ+0Me6DWr+IExoPycSh
xWgfvr7oz1Ot4mxsQjREqYGw4dOTr0JpUMCwkICF+j2pfB/C8S66si8WX1/n5+9DzSUHwRdim1TA
P022tJil12JWWFj5+2hoC/bZVKqeUiNf0U34zcf4q7fJtk2abMFck0Pvp7uCUEd+nR7jVwYgN9uB
XpG5EbDazaqjOjrVnrEt9AgnlPWELv7oOGL3n98vT1RnUgBF+9MSZmsxZKohRa9Ok04GJZ7TAFdF
S+CBZ9mPEC7z1ddX/MX3yqAxLJcGH/OC+vSElaCkYwsWTU/0BNfTo1eFQOfdv5GQXf/mdf7qCTum
ydpCl0I67A9+/F4yOka0anraBkjvzQMiE3sRVuYtQuslCPGlJYZ1EwE0jZ17XOx3X9/rL0atY/GP
VILTof55g0AlIh6Z/mZZ7CswPqJhbplVfjMB/vIiUpiGKwTrx+fv0fR1QfCYQpIpLDTCeDDlKqPj
/p/fCh89y4ZrC77ET69NE0DD4LDx2tD/QfBOT7n3u8lt/jN+nF4d3eYwg01OKdMUn14WoQpVpmts
4JSIzw1EdAuy+7ad/aLJY23HC0vMMbpmtXFV9ZuB8vOkxqVp4gnbZKw47qfbywP2qU0WOotmNCAL
oE2c3tsG5lX5XgACbYePrx/nzzsSrkdkjImHWxm6+2kSdcbOIq3FZhJlY9Vr46ozvW0nXhFrnM1K
I/x/G4RbN19f9RefA1M2B0FExZxoWJN//BxAq+NEngVCo16uRdQ/GKN9bH0bFi964RS5sJfT3QA0
PcWHyY9/M+H9PFS5PPOq6RKDYrOd/fHyXksWi8axhJLefWOhGvBfgzD6zav81aNlDreFsCQL5Ofv
wcZRLLOCUQRnoTf8FWYInA7vBubwlG4iRhlsfr/7CH8xfrjefNjhyZr2531V0vaqHxxMpkQtHk2q
svYEiQDbdQRKA2njFKrffJC/2Iy4Ns+SBdjG8cx+4MeHWSdJH9fzppbE+EUJdobYvPuKIIrYo/fR
u5cWU41lBmcje9evx9H8If74obqKmgMTK/frcOM/XrpsDE/SuGUqTeVVGpbmokhV/Zsb/OVFXIuP
A+8Xj/bTWLX91Gur+XQVpiUd0Sl9CeL64usb+XlActo2sG0oy+Cz1z9dI/XdgcWZBTi0QhtdSPRX
0wJbkYe45D/ewszXYoi4lEscac4L49+O3VQsCIKZHxrUQfh+kB+utVaV11RSkTV8fV8/b2O4Iw6m
psGyzpD8dF9u5Gem8PHXShley8m6gbc/U9anbea1H+RiD7/56P4a4J+HxN+v+Glj2gxegbm1IP7A
TmLy6A2DFk2hvL3vp80SrBN5e3JK1oSnTRuNSNwXjbLpTiQKFItB/VPJwdxn2FqOU4mNk9B3864j
pfWuLzvx9vXj+dW3o2yOg5KtHmva5+1k7vuY0cuSvJTQf3caknQDxCxlQPaaG56JOAZhmabUlX2S
c1Ty+PXlDWv+Nv/+tOaSGammvCDJeMAs/+NYaPRImdmo341dVyeoKxJsi+Dn2Y+2xDOHmv8BNwsP
ESfC2Gufdbbb7rbDDmgd7NxJxSXYMWQJS7bowrpibcxYMB0zaD+m0jRCF0cZ1f8eJTpyiftRmG1V
IDK08whLXNBaiE0H/nGQpZEYT1eS3odvxLeRrLualgi2jWBaEnWa2c33hmzfkWDSDLjrs0qoNg8r
lZRm/oCbfwAg3ONRLvdZBnS+fDKCukRPqyb8jfkWmUzVEORiBr5jL4tKEA9IukQyCXOhZUkMe4yj
YZqbGxR3kTzN6kO6bAOwo3JTBcVokqei4XyZ9p0RTj7J2Pkgxm5DMT0uNlXXtCNJ7z3yE2oVqeGm
NMAbkYjzICx7k/4NMNppWjo5m1FkUnnRPuPSKqw3SEeRuka+FLsExKB7R7daVsY4XcZROxFFZmRJ
ttG6PBczIUuz6M9FQ+cSDhSktiDmN4gt8dr1Oj4aWuyIDxEYlHUdvndUnIYLaB2BcVC6X/IbpTml
I6B0ixo7JuGpNPZth3aeokNH1zWjG+YN7a2qm0Ju/TFB/r1EyQj+aDmYtWHga9CsRmwgX9sT/TFK
k/Yyg6s2nhs57qo9Lc0weSAiV4RUvszQTPADlAH2tIUWF7V8NBIqSRAS23Iqbsu2jd3pIsOBJjBu
FJZSNIFjV49XiEIiCO+D8OopXEgOvCVwJyExUurYb1P6MbZmo3KUBZadIvdU+wau2qvu2q4qWhKK
G5cBgZYilclFpgKiARZypBN3qEIsZ4c8SSXCWSeU46aLW/wXNnuG+thmPON9ThtElMtJOOD6eFJ5
7j6UReVNVw6EDIK8fJoql52IdNpnVjTUyN2iJkWx6pnpeekjsDzoehlrV77vVSUmbRCK/cvIX6Q+
YtwB4wKwJox3YzpNi0Sn114udDTA8mTmkRuTZ40cffpI5FhkiIr91t207IdXXkLOxYk6fOg9dUZb
J69QEFN+RLcEJkFEV8oeThqKeeR4Vag7BItZiCJHRij51MS6Nhdjm1vmTWv1vKE8g5CQC1vA6wcQ
C6nIEWM+AYSE9rAyzbwKVw1ZuuuypAK4dHWhkQVLviMpJotCp1f7rOWlDNpxbSW2i0YuSxtqH4tG
SzPnVastTKH7PpOOGSLUGKg8IfFE0YJ2aLy1yybgtHTQMbxjI+jSwi/Rh/wf6s5rR24kW7RfxAN6
85relVWpqqQXQi2p6b3n15+1o3qmZhpnrgHuy22gCSYzK52SjIht1mJQojxG6yYa0jbFUHT1W0PB
R/I0BEXrf4du12b+VvN71zuvJMTdW+gOBpRPu1qQP5VZobJ2LqxPrtpRcKLbaUgObjw5tM9prNFe
a1qAv4QJTvvz4GR98mjT/r3AUBi7SaeeMs7aEd5CjoiICCR6NVbhcQJo4I0WZd3/k7ntQjdh65vS
9k5xgWH8qY1mM3NNJIiHpFGj+ixn9jcn9qGsKo/YtlNYevxiTpy9WkpX7HM8dD0SYqO2A+uXGWgD
+c9i8Z0JwGBiVm8ECqsR1FvvBgnWw6p3q7sqTOnAPjHT84vfbpr1Zry3qSCj4wHywfQ8RpbTCqHR
SJ5i3y2XCx+bPnF+xZ0x3FJXB4PK6aeND0XuFeGla3HLNQqBQrw/1YJ+/IhY/b9Otf1/lERTaRiy
jf8hiXb3Y2h/9z/K5Pe/pdLUX32k0jSbhJnnkiSQRIuhM/P7Ry5NM7z/YlVGVNRTwURL5mj/SKZ5
/0UTDwhXAuNE3pA5/zOZZtj/RWzZITHl+vS3yV3/eH+PH4P+R/bzPyTT/n1u4HiSUSCe6RBb8wKC
wX+bu0U23A0v1t/7dra2VZY7T61lPxcAITvTi+/7bBgfysawN7YWtj9iI/oVpQYNiTqUtE0zpR2G
Tie8L4I4ICe+cj7g24Rl+8Uc6VN2au8+Xt2MFHaoQeihcstu5ar7miAHv5CdotJhCK/Ydtc7TGJc
+x2zvjTDpYrpEuL6s7CiCm3KVwIfOzBOddarP9yAuvbQeaCSDeIqC5P/3YpDZSv/Zc7E98KC0TAI
87IgoMVG/gH+bf4MH2DxivjeLevH2fR+mdZyyAglnB1YELNAIWZKaujc4WLMWMblC3SE448PgzUl
+znlcGiYV0dAE2ufW7uK+pGo7u5SmLP3pT9+dZuAS45m/MQpe84YOC69ycTUn34BNkZnkr41NMNv
/RbBb9rNB90pcROH3ZMbavZjXPAVcLEksMQYcOeWoKOaCk6XS2xhwy8R1EbqEDH1gBO1M4yJkgpy
6lkfVoxRjIwYfeBzGALqWOOQ6i/XPhRaeeq5nN6tdCbF6ZpfsQ1RT1JwmU6NhQkiVVWHtR6+D5b3
5gkgpJqTP8IJZIgfwimgT6yckmwXj9kPsGOvs2BGQuwjwvmO6rvF7V/zybD3ZcwMdIFQ4kEq0QVZ
0gm8xJt/rbBMCpgmrJqfRp8RL7NbfEqD9Myk9Za787MbGwdWAICHoKQY0FI8wabk8FNMAalEJq2W
vTWdDIGseFJra07TvTNjvccXPZ+xAEIG6C50/BP4oFgWCEBMJbMfDVtTYC5TC9alkhKzZTT/zIeE
nsElpl/Ex9YHHOLQDXwvtR8Wx2zhMs+armyHFhpTLqAGcFG2oGVMGDNMmO78en0zOh2p+TjB9De7
u5WqGLpZaMInq7xNbHIkbYpfafGDva9TbVlN6x9ZiplkTS5RAPKmEvhNpS9Sk+6cBmrHBI/T0n5S
wMuxBJzD2UB6wPZol6vj5w5+TfTgC2qnZhLAFPze9ABQ+w10j2jk8+aC6AFCPOgzxTl6QA17skJ8
9p+JIp7cHPdv4+b6ZhbkTzAe2yYtDutMF1VvW6Ql6AW0s4OTWNNGnyscfCwDqVcxv5oU9+wSnZKq
wLG+D/1CxR3koZpCRwERDTMSbhClNAo5k38pIspLKju898eoheXE2AjTKIVtVAjkiEwP1UICPhoF
gbQKDMkWLFIugCRXUEms6Gpq+Fl05gqkJEglQ+BKpmCWagpwEgEvsULaoNIsaNAj9zRCZwqgNFnZ
fUW90/si+KYBjpNBTdG+g+yUCuKJWUR5G1awTzr8p0FAUJEgoQqBQzWCifLgRQUCjjIEIcVF6uia
QKUiwUv5ncVsOgE51cGeqlgjmwKjKqFStYKnyogTgtwBWZVm914DwmqFZTUJ1KoQvFUM5ypqDO08
QL7S6Wu7dLCwWmFiwcYyBZJFV2p+7AScNQhSIhKYVipYLVrdrr2AtnpBbo2V9jzC4BoExlVB5QoE
z+UM/YspwK5weIxiar2ppqTZgh45S+BeGBLgGTXeKxV4lwmc9CFL/HJXh73GtUCjaybjdUjLA5GA
H0chNz/q2DwGjvtUQRfrfJRJRsvIYg97TJVMUBMaC3n5bMOfL1wa/fM4h9M1h1zWCMJsBExC+REi
2iVbH8wi+lrH+kOI0OAAS+7SCQqtoDRiKehh6rPpuSl0Vnd6dm2gGOl9DoOL6SPV112wA4h/KYSK
TcdMp1Nh1vtLdKPDh75xKzkU8UwvdUd3INS22aZ5EIobwJVoQ7cJrVtwHzRIbx3EtwXy29y51rmj
Eb6F5FRboNMXzO3MxAH8CTiOxiV61mDJFQKVq6DLBVDmDMHNRQKeS2IS6vb0HYV6ctRh09HF4e+i
2tg3Nj0IbgTALheUHZdLKimpOmt/pgUd2d6SQjS6a5OYi/zko0Hu9fkYNf4b9DztxAD/pHnzMdXa
H9RSGbtAoHqj4PWm7L22G3qkclnBQOBLBMUX0XG178NfmKn7rQWtbxJsH6a0nNo6mI/fqwDaCt2M
2XYW1F8u0L8V+l8gGMBWgIAWZMAMQuACKRB7nH4oBR6ISEVQgpVABSfBCzYCGhwFOUi3KvBNIISO
4AgbuISWAAoTQRX6MAvDzuHKB8mwbNbuktbLthHA4bCCOjTnB/BQ1HSCOd/W87BSsZ1W+9lvtetA
sz5VcBdnMUlqCUYRnRjyC0ErzjAWNUrzzjTvHfW0nk+zObVoLGgsDzPqOFn+zXu/hlJiI3tg+bKc
KqP+QYEJUMdZ904gscAkgOyoPMCPgoCkGv+YEiLdO2v5sjYvk9dQJ+RNf5orrS8pDfN0anAhFb4q
FeeXVTiThjPDnaQmMD3BOjh2jeWereT7wilB7zJ1crYRfYdRHl/D2Y2vnT4D25jDFxPKJZOd5FAV
uXmBpjYdC4FhTlAxTWFkqk3ogcwEBrhfBaKJ43TdU2BIgasgNtG/bFJOPjKmiSA4M1iclUA5Gx/+
lhaYVL3bUU4Xmpldzbb+XVit/2NkgoI3Ln6PBTivUdw9OtOf6J1OeevULCIA93QCCJ0ghcaCDKWq
j7ZP567wWMt1kbf3WEhvFy4u92YFbblqMsRpWqBt6fHPrk4CzoxUIcMZzQokBayzLwBTzpby0iuq
KRXqwAYhnXZUmVFd6UE/NXXvW2vTsFxBRs1l8KmrSye0VEv2wE2/AZ7z9+pQNUfmOWmviyBXaXi5
a2CwBloDjbUTMOv6KyfWdZ1Tf9m3PVCjRF5RbUZB8jb0z+iCel2pzFq36o5Z7vCTE0U49lnd0KHF
5nb0exJ8rAdHthGgrCVo2Uwgs1wVoKdP1lst/FlorgAR5UnUnj7QkyC8Wts6rs5T4LsZhj7h2QbW
ewzgNoY/uc+9hganrJ9p9gWGm8jm440IJbfy5tfSd94y4ed2+vQE8QFQRZL26aldnbvhNGVjBYiU
b9wWDu+AD5AW2tdZCL0Y4/nCZTMVw9dcOL4OcYqNjTHIFcYvYwBOUtnQLf81Ikd9CExjPTflaym0
YLUJgwXUinSexoISFqawJ3ThRoGGLWEOp/AoNwlN2bXgiL2WbokcXAxHkBQJtBgk1Z36UgxFNJ4E
bpwL5hg43/vnP83nN6iOmYJKpjK3oA5d+MlgJeTbjRRZeRLIsiu45VGRlyOIqIJibhLX2tBazVRx
oYcMXLP6OntBOJsCc3YV11l926bAnmHKwuRTJGJBQXdWdV36jAmH+vSU+7z7OXLFRcjJ6pBhQlMO
IEwToAR8nvu/say/Ar4jHm2Ao/YHIboJotpTtGr1L1AIwroSmDWNt+eAn5IF5DoS5rXa5ILAVnsm
VGwWiV+DoH0yBZdtCDjbHO36Elnfwx6kdmEBe/GgbHfC3G5kkwqCm+D4Xh1KgVtcCkXqJmIK1QxD
Me8Ojy3wk03Ir4/TCMi3J7hv5ne3uiKM0JL83nDOalssrfNFbcIWZDgnOOO586QfNfjjOegLiLSg
8KtdUS9Q/Qz440NDmkztzXIvxipzV4QL4NU566+J231Le+Z+SzoNFyJ6YCdxdaNGB3iurgbqX/zj
xOG6gPY93DLBvatlyDB6+6s3oG0iVnxVL17+HCtYV4T+381p+WprOUALJy2OrV+T7Y0iGp4ZnOmi
8K37JaJkYVNaDr2xJIDiiaaqcI3pWudOtaG30br3jPDYGDT+gpA6ln2JZKKGlCAIebXJ4vWvvToB
lQFrWR3G1DHtZmtpdwxk0Hi1GY5bVNGvJjeDNbgnppldbKHfx243UYWffdf0wTmthJnA/sgdQWra
d05++3yUeqixxqg6YhiuplCKPu9FNU4LmOD2OwPwviYI/shIuOLAuMgFz+8IqB/I+ZM63AjE3xGc
v7oJ7vc1ENS/LdB/kuVv6jCYKNqmRQ1QiSTAwhZQQyFCHdDCHrmBVapvnogJPm+qY5gr/rqXGdMv
ajasg3qEeqx6xOcffB7TcR1ArDYOHvaDUDQIsQgRmBPSXNWfLSZBJ1ekCS72BMpp7JsG8Fy0CsCt
fiHGPuNVuaV4F1JlYFAvxHgFo1QEDZmoGqbideyB5uUtEodSg5xnZf5DyEQ4F9EDHKJZxA9JEf1I
evuxobP61oFoKczleRFZhCbaiB5/RIVHwhKhhMkqdRXFRINrIk1aWsexnmlIKBzRUdQiptBFUWGL
rKISa4XoK0IRWeDNzP9lQwjvNXURXxgYMGpRYZQ4MQzcGHiYO4BT6DLQyETDZhaJBoIT2i+dTYJd
w3G1+ki34sNIf3LPOuVQFI+NCDk6zByWKDr6EVcHzo4Fd4epLB6NCD08zB4s8n73RXEoMH4Mov6o
abcWFYg/2uN+RPIlkhBmLTs6/uH7zcxTFlGJ9CIVCbGLTCvr/hjfSGTPhEWBsYmIxBAlSYKbJMRR
koushDoMmvsKBCYWkLN2/kXAgV6ECMVJi+ukFumJhf2EjOlwa2XDVx9fPBwpnchSPNGmxPhTahGp
pD5KFS5JL1Q61nvanoHey89znVCwpGISi7RuF4uepWF2yUoBZUsn8pYai0uCzYXCUIqw0Lv0Inrp
ML54MWIu0EEb5jreFot4vi1bAq+Ef0+rKGN4w/2uErGM2tSilkF+o24QXj9lIp+BU/5siY7GTxHT
GGvX0nPED2MVbU2Lv2aaTAzasL4yUdt0IrlZRXcTivim8La8y+RqMnLMho3whsRHijp1WwXmrlP6
HDnHdFHq6MXPEsOOLqqdlryXLvIdAwuPLzqeTMQ8rAku1oKqh55WAkXYe6YZjU8iL52K2qeRj+Nj
+yHwBcsjsx/HWfsi/2dKDIQhaBJVkCPSIE+MRCMeoZGmEnWjle91xTVkz3eLqIcKkRBpUA6A4Eur
GJyjbYuryMNZVIq8yBONkStCo1TURh/Pgu3IFO2RJwIkExMSYnSKdjz+yWfRJGnB90W0SboIlCZR
KZW1bW5W0SsZstGlCxlYFS5rrkqZ6JhyETPlGJomTE2ElSjyEXlTIhongGR/juQwiPgl0IJHUDI4
n5wIJbBIoGrS541ooSwRREWlaV4gpmyb5AnCis3nRSZFNkk4a2Dl4USS7+t2XYt6qpTvWZ+WP3yx
Ug24eFw8VRGtckcdc1Ug9kZEVrTlRJdG3FY4rnzlukreA9xXVCWikxIdViViLHTgL6tF8IU0/47W
9py2NF7Ax6e14tUaRbA1y4aORxR7ZvKauc4TnjiuHni5Uts0jvT/Plui7LIi5F0dFi9SNvoJiThz
fO0tlgWFhvHLjNwH5jt7o4h/daIEi7T1j/DVhDAztuYpEHEY2TPszCITCzWwhO58Mho0Y9Xgf9NC
66GzEZCFtvDgcJLVIicr/Cm4sZYKUOegLlN7kY/OTBOxmbrpiOwsKvMfPvYzQ0yinxtdJGm+6NLU
sVVmyqJS+3wE4Y0rXr7sTI1zd4wS/82mrWPHbKDbTt/tGUmblSJbF2Bagb+tIP+6YZJEeUsb7sfG
Ig4iurcU79uqBHBwUQtRws3iMAhJ3m3cBWGcZ/1RiEBuxiTXY5QzRS1n4phbDWRzQ414I8M/p4mI
rhYlXWBB0+nJXJE0tY4239woArtWVHa1SO0c7HahaO6YdZKoEvWd2Q+bUWR4pfLiRS6KvJUaM9ih
fBHGilsVoiTJW556FoxxOmpfXGx7tmj3UhpJb46Pii/DyUee8tqKpC/imjSJts8SgR+XBUdH8Sxi
vxnDX5eg+ms7WrxGaqmHCbxapoyAocgBDdEEmvaoX/ifZ0IhSKKLiBtk6ZOFXxBOZiq6QTWyFz4K
woK3Y2ZICWkCHuggr66xCAvB4b96GAxnapovrkgNW9EbUi7QEzYs/wSTQ4tzhwTRmtAh0v3REdxB
kdiJLFFdnT0RKNqYFAuMioWoFcMcyWIhukUS5gSUuLLrmBhtGyVjJ3JGXTSNqeMhkSF5KQJHW1SO
OU7HArcjlYkbWDQ201a0jyA/gFGKCnIUKWQuesheRJG8t1sr6kgLh2TEcG5k/ZdO5JKUo4N61oWq
HX0nqdfsZypCad7MTwVuSpCIqDpRGZE1p+ERlRobtJOgEUVs6WC4LEg+NqK8DBbkl2rwMpjLXRYd
qC6GzFxUmbwxLluizyzRA5b4NAEnJ9tJFJum/HuUQ/6lEP1mICJOW5ScKW7OQiSdjug6qVrxKY1A
4dkJ6gTDwozb0+6IUbmi+1wXvnRLFKDIyZM7TbSgmghCCTJhVRBpqLsKHBePaC9C0U7UooZMqkxs
o4MrzYvoZ7YuJlIaNDVAbUWzS4nqbQcRlqrPP4vElLoBZCR4TRfSYKwOMZ0OzFNqD/mpiQWVlRvq
Fbx0nTPd19nwZ2whTNVFndr463IbRac6gpLZFJH3kohq1cC5Ool8tRy8ox2548lN3DtNBK31wD/l
hLN1FnkrDevxvsfnyu8BRRgxTVJiyF5D0b7S6HFldfKYwVaDFUXldMBiIxdZbC/aWJZJBT3o4Zu/
MnkZiZ7aQfaciGw2FO2s37/UMcIJsum7dXFumQhqo5zolR3+Gi2+4AmHbY7LtkuQ2tLuE9Oc+msQ
3W0g4ltHBpwh1d9jDwobufGneIC+GYowt8Wcm4tClzjGNiqQ6o6i140LCHAMjY773eTMIFpicmXA
KW43R42fBiFrc9qfC6y9Zj3P+yYcrxQmQ8ARte/Bpl2W+ZEofyctQMhmUW1PsW8bZN880QNPIgq2
gALtCPnsPB2JcEoobUeiDvpV4+5iMvKbEOewKfJhEtvrzREhce7X+3meHsBxtEcN3G4v8uKaXOrO
9a+WaI1d+RrbGl6hZv0xYj4OLMn69WQ8RqzIuuiRjRRRci/KZH5dP0scynicnX2DVXkSvfIUw3HE
t9wQmuHMXm8mJuaVf6MVMzNREn6eytY8g/9NReAcY3KeyDBQtUHHWo3kGQDKvO0I6eyidf1pW6ig
K4BEhwU7tPrVLhQq7wNRR+sike6VT3qg+zYQxXQs881JtNODbNRNT6TUNfOZjTo2irI6xV2daEis
a2ZUh1XE1oZSXIvsOseaZiC/Vpd4EqfoBcCuMEGWy76MiR/z/3/ZVXfNOLYzHdm2+rsS2O+w+Rgb
ZagYAsmfBCLrxiWNdUCerROVd5Qi9fYM9N5hymkgwu9Uub/bfg6OoQjBP8Mxn7Gsvx37XKurh3ze
+7cAzn98nLrjc9n/+QR/O/b59OqZ1eP+74/9n77a59N/vtr/dOx//Q7UX/zHL2J20doXZknxGiR5
0kJ4aLjU7bVWfx1aYoqlO1f7rCCnmaWw9bTmQgVJe2klxkIr17d5aphpkpVZxl9ObaG+dJY7jdDj
F7vKHrU6Xr9FhWvue2Isp341w68l4Ll63WlVPX+b/WgkwN8Wh7hx9Ktv8kxWGN5l1lg+T112l3U1
01RvTckKu943N58D6o8M65o6pNmII55jYLDkSYDExOsCHM2uuUDWq3FYBn0byx8RJdsmVlu+pZVR
XgZTs3fzELrfNN1/TfUGqcUC+NTSAVSo48UygbX0MtTdUKmDoGDJ0TbehRkX7TNt/y1KOuhMesea
W3sGF/Q2aX77HIARJNTgvWZ2zTjXjqCTQ9d/dzUEkw6GtJuvZ8ZrCM5IB6CVZ13zPlhRsO+UjgIm
n6n12rsGl9aoouLVNOeO0V5DeCzHFz7stkiM9Nav1fLqE8+25bg/jVyLXfTeCWfUpqdygwIq/+uc
ZuVz0OTT/SQ8MtgQ7fPSRM9rGsT7xQOQMdhzt/W1LPjmj0DwXc98mxNsPl03JHtN73cN/a8vDMWB
/DiATug5M3Mjfy5h/sgn08uovsSr3X3cXLVs32bL07L6Dwjf9GMXaOfeSZf7bvG+OMO8R9O3MIAk
TOWtDI6YmWOgMGgyG/PUgKWX7OJh0r5mbvdMIWvyPFRL+2g2/s+MNu33Je20fVv44RGIOTHrqbmQ
M7O+TH3o3lOz0FC1B/21h7mIHOn30POF1a4dX5JgKU9626YHDIAk8MizFX170kqIaXF/hRSITb0g
95tqicvgNybfSpyrxO10IDim90jO6kTvWvIOTYRBqiSDwhTjyFv8Pvse07ExLd4tO/8Re2792K55
/8UPnHMz1OvBzaAJ19QHANcn25t4k3MKKUY812HuszKsCXbAek4TVndWWW3bMrFuEA8p0LCr4D2l
jG3rxcV0rcBFvXnek/rqTVKh53zt9J2X9v772DD4AYJc7sfc0b+MfKrFySY+XdaRwXKZ+xDq3zdx
gpCZuHsV5he/SEeoU2SFZ1uL75dxys8yMoF2c3+TID+mzCwvU6157wV1NpP9rvWpc9FtwnDq6OLT
MYgmIgIDBdpK11frNQ2+ORAY3o246K66Nc9bdXN1u3wHF28+Wkl78j2ieXS+7+qm9V98FD8P1HNn
VJBwfIIZfOAHkx17LWBEHzg352L8Y26q5LGNA8gjbXRiYp2+r2VhnmfqUYF+kL4HKDjtnNKhSYHY
1T6CZUvVQum+NQlUtVyvvlo5+hEjdX+lej2+saIaikmXJRE5NsJrb7rg1tOsMm7qZja9LHo3vtL0
1aE2J2caRAylTKeQxXude6N9rzq5LexnTu/0rec/5tJ2du4Ga3wkxP8FPQ2MG8p4QXk5yVs//rY9
b94sWZLeAjyOD1pq/alerK6pIE4kud+tXBTQktlvxCC4Oo+2cE9m+y1LXxEwdK/9PBXXJJ0pNGTy
meqcuF0ctseSfNVhSmsSQLTyE2dprRvWLustqn74MKDaZCxe/GTOH1rb/5OKTuON/gDnaMBA2Kub
9Aul4MysHwmNfYfAafS3DL5kO8/UAE99dCvDxnrwKv2nT93kG5U061H3eqA/I1E8SItvkU9iIymn
6M7liv2m4/QtwuJtrfLwzvXNDjp7xKoqi/0r7gvgSZnpHtQXkJpATeD9lPdtq7PgH89LNZPn8mxt
By2dXhOkNayltFMTVCzvFqu7tFOaHijkfa3i2bpY9CVdNIquL2OMH0ajCH5X261OLSsocDK9M7UJ
4GFpJcKFuJZBtpmlPqHPqvBohiWsLybSmzb3iIF97Kv71ePV3v90c5Fn+9tDEGTzFJ9/8vl36tH/
cncR8c3RN3gMG0mI44W6qL2eiByXMjbjP/fCuIj1rToYNRPIXjtDk1Xp46MmHwMLWnmJooZXZr16
F4ykdlnlI/yUzaftUR0LwPpvK5PByJV0Zks850J1hQdhkPwM2Gbeh6Yz0BNMOFm6t6Edj1m8Eq2q
DcGf9qL2Egx7rYU/IZE0j9vxOZR31ZtZyFNlDv8wGZqLH+T2LmKSulnkZk6O8hJD57183gQnV1ym
R7d2xwN9Ok81YKmLnsykgAdYmH5ceKDB4uXiR0nOoMRy3o1WLA5Vw7E5GI4BdGVqHQuah7p6n8pr
2GvLyENLlnrFz5f9vKneHqtxLAnhWb3/1q55X17f5Bu12zb0OrHEKXZhGjeAZ8h+fW7UsW7E0NCv
8yOVOrBZ0+Lsj759droZ76p6I5PpY1gcktPnBx6W7uBXiTCnJakmG0906oC+hm0ctStwJMlwBiM4
0Rb8m/KDupLvVHu55Al1wkFc/ImlLyoRNsZ3yRhQEiI1DmqzFC6ZxZSSJZa5erOzk8jfmo0OnGDy
gYuBAbNOQ5duaTMoLovjFBe197nRkrC4MPa+ItP09uqXhuayuHgRM7ytUdeA8Fntb4qmB9XbcqaO
XSLpZzb9P/eqwNPOFoXDjBzAWOXF4mHwl+0yxFzIelqs1VO76tz8fJXBIMVpRdkP9SNWm3INNGJn
QMc+ftm+DxwVH925ll+y+k3TrGduqnqkbt0b4MmpH7U2hT/DdXysnWIgc7jwOyfm/9dGi6vq3BYp
izNJC9bojp017D/2PM0mS+jGtyr29LPv5KFFA4DusrxMtF+uO5b6njQrpQFlMxugr3ozPXeEeUlP
9x/P4zNH/NhTx4j7UwGoDv7tMb689IyneWMwXO8CKx8varMMw1976qbfCTgJvO+2SkmQGx1J4Qrg
yV976hjIxaOOSsH3ss7Yf1xmurk5B+mfVp43ZG0Lz72QdXYpHhFBemeeVtQY7XyggYWAm272lzpP
TqsUdYUu1P9had/KBMeaEyT1hXlHcFiC4nFx5/X2uWmE2arDMDhA6DeuBWY14AXV3nCy6DqbZnS1
1u6pMiKbSsGObEJhUNaCTHkH/dCEuak2dW0iaOCdvAOQ8Q8l/sordfzedXVn72NP3aSyTd/78u5o
MSDuoqVXQx6R5J53jWSj9tSdVoIBhKbxYwddg4VqsidSZmy0MdoXkYRWnyrrN10LzbFcdeuJOfVj
0ke/pn6CZ6k7+W4KUnx6ZE13axEDf6/67OYkenjCO0QWDsQyRWXBwlv5NY+WcSOz4p+TcXCOoIu1
R1QYPmfK1u6Yw841THu7fQpKLfojMnR3Ny3tdGUp1j6tDu1mjjGRlKT8FcAjVbjVmGR3UwNq2yps
rCzLlTaV9gQtuoDBOrdfbIQYpW6gyTbykRI1Ezk3oaiHxEZpEXmYXNRNtVmc4X7tM41qNzEH92l7
CstxfFAbaETrPSWk0ruy0VfanipwyTsTUguVunW51eMF7mtgEpFgdoNAxvCaXTBUX4clnk5+WD5Y
hPRPrjFqDeDCBcTgMtf7uAmym1b/Y9PYRX4ztO4nRdgEUOW4HqbUP4EJ/3wo4ZhpS9NdRilV0900
ibiqva6LhiPAwLdSkkh2N3+hJHk6OizxKDpk49uld7Vm5jFeS9x4WTOcS4ZBzrXVXRwV/UC/fNmA
M1664vZxEJagcwURZ0rMMpfoJTFfgTk7EFShEEPnmDB9kVEsvAdkXNG5CZKt0XbfgpyKN+IsF1OC
Kl5n+lcbmDaAB+KgA0w3fY2x5YzUTBEHTPKR0ywElELux4hvkMPiW9Ibv7oeaTxVw6dcMhejTrAu
NnpqCQyKm4Bffq+y5pvTDtbtY5MnJDnIdlCxDW0gKTQQzAus4F5iQTLq3ujHfJqZmut+zoiZBfPH
ZigPYIDSizsQW0MaAHxShpdx9Q8EQSHZm8ISHQbtYtgT2AbXv9RJOnxs9D6JjG0uTkF/9iIqLftv
1NHx/RJAv5A9Zp4me35l3vTRjsEpc8G1W5tSX6JS4B259Go6xz5nHOrYBJ9tW1pIoNQUQ2u6vyYb
atqhbqZmNeyDzPn5oYBXU46PXa8t2+OaZVSQMIwHgx2uWzWsk4mlmih+RHj11yAeZQznavxWe2oT
Q3NysnY9MRJTwUpPxbfW4RKL6PRFPY0tU5zZ6B+9wZkPcTYkBopZnqiA5LexOVMI1qJrZl3IPEGN
6uPabo1xLUCaMDQQ0KRcohZe6eyQis6peTXgJW6psSS9nSGJoQPxQjteUQBW/I7ruN9HXvcbvtV8
SeU+tVf2E+kbeJ2UQTOg0hrJWaN2OzogTk5r71ZrpmdADd/VZKBWDGToRfjtRyGWSZkyqoE8kBmk
2lPHpnI4US02HXM7xZWi5pdq3khy5nucDyulvkwqKThjQRQ6Q0TBXDrjs8j1aKenHf0ZaiBW80qT
Iv9tP8QEPlaA17BoXcqmZKPGD2Dw897p1x/m3PJ1ycaQb0TdmTVoc8K4klKLfD5mVnzupbRnlA0O
Ecp/1KyHGYx7TtyTmu8oRTVime5DVq2OqZsGCO1aq6eTGbpxeyrH/hlnR38o274nyW+aOsl2di1w
HpsRNwxpDsreYxkB5XhuMZSrPXWsKeg89Jg/81PlDrXpeobuRjbqphb6BKgX6reanizfHi1VT0kf
JEZDWw9l1Dz8bWIORNHMkuyWG+ZzGejzNh7i+tGo9fuFbApRABNUIau7KErHe3e13qdgNq7miPRn
opqn0/zngaT71h46aMymFjDDL3F8hCZwz1xbXmpY66Flhd+A6pzjlCvPRKrs3PkzqbKo90lKxfmd
2kCTunl2026I5837JEKMWdctgT+WHLEUzRVSY6j29ICXM2gUJ0/Y2fdTQ+2W31EHQudMSuJhOq2W
/Q4eg3MWjc/Jb4r4jsrqtyXw8lM3rNUt1UPC1I315lOtMawBwpLpFqZNdZiy1r9kFJZuLBsNOcjr
iXz5ctIo2mYeiy0gwpu58Vumzr4xlRTF/lm602lMiD5TTx0/0vsJhYumx0vGYLmZjHCv+9p7weL9
5KdNcTR0o9tQ/pk8jFOfPVd29hU0e/ONgjBzP+YLVo0wBN6e+c2OclT/1mrZXxvTKr6jedlHpN02
2PsIQurrbTSG5SljlOkorH4b6PknG0paKyjNl7Zw2vdW/GuVG7QAW6Z2q3ca4cthCpdjMk/jl7kL
fixxOtzULUSd4bEvyLX5UbR1s9V7Nzu0JLnh2Reryb33LT/G6Qk7hrvTNXpB04RLX23oJ3N69DuP
8uB8ecujUHst62Emqx56N3WTZoSjmQbeMz+09CUt6p1tTdqrDREs0LSWVIltHhuzL4/JsMxPfUAi
aOxr0PxetKV3EN2d7ft3RWkYT1ms/aHFzvdIL/oveUP/b5p541fHiYs9Ex/vLh/c4Fzpz0w364eP
1q5CJ1FfufV8x/M8rfQcsZRDWTeuQb2doc1TeGSc0jxMr/lSZLel7O/7OHnOZa6d5dJDauvzYUYG
+eDlJGqnOlm+p7pJfn1ZXzNacU/ONDeveZDfitgonmgRa14j2ifX2BxeZj85Iysd7sp6jQ5VzLWq
0nrz0bAT89FEO3hbFv2u0l5a4HvfwADgtDNm45JkGZ0htbPul/yFIdH6OlKLxexIqLQ2kb/aLc1r
g9tAJODDIRsEIlC+NvOSH1Y8Uq+8V8dsjcdl8qHottqd2oQrRbnpTN4sREK0FGb2MDkQDvzGx72S
D3Rn+Dm151yFn8cofqYKO9ytM/oBem7se5hsYo+2gT2Py45yyfk9KgE/JXXR78J6DFizjO0TyUQW
QeZdQm6t6MbnbFz5NKtT3dNNM53n3Dbg4sfWcKJfz7vzWdLcLS9VXr1Ebtt8WRsjO8x+V1xhVhdk
R6lIL+rqUBlp/kdgXnAmFz9ZglNmXejlfTf5LrpJoOy92U8vSRZ/8dGoVJ5NUDqYo6+R4byMgb7c
q1sMoVQu2R2lr3JnX5TJrhuo3rb64gsB95o6tj68mYZNYH85DjlgEntcjOM4OvSuWPepaVbPHz+v
le6lfdRqsNob37lO/dozu/9v7s6kqXEg2tK/SC80D1vL8oCxDZihqI2CoZCUmqdUSr++P/Hei47u
iF50RK96Q4ApKEBS5s17z/nOoyS0KWxwYZzV/JDTKjwXdpD855tgSf65uR3cteIDgwSZfWQbHWNS
Wm4doQHHwtP25GRB0TP89NPok7fJrZ5ia9Bf7Nm9+Znobr7bayebPhgJrglGDKT03Qzh09LHOSQl
CeR4EbCj9CZeOfwpr1XMDyZnH9n9pC5ezlBfixP/z+RlxhaAkIYunarW5apbo65t9bzZ67kW3H4x
1+mgXsyekYiDsYNK+aWuEpBtMvK9sXzWxbUppXnk34v7CkzHfqzm7Gq6c0VmebrPCl97/H0jFg44
NOTG2XlwZmN6ASKyHcZ+enLJSnoxqurAeGR8/P0c8ZD3/QhlUKvmkywakjnmOL2aymUy4tWMh9cP
E2f5r0+UWmrfuYt+/n2dTjB+jxHDmSQn4vz7pgOBtgq51qelWxvaBm4livlYMLQOKrd8Ut0Leo7h
Zq9vhoX9JvUWLFaT19/qQTlIG+Sf349o45nRrJBwpva4OGHgjvGdiF3Y5yQx5EfYs+FoW7zWz7hu
cnX2ZqKktvY6/CaMZLlX7sI1DA5ekk8nzVoUJ4j13bocptPve1CB5MmYzB+rQsWTgtSAy1w2iOKA
IR/7NfZo/Yg5RnP6fY888Wybu/oMdHtEBDH7/Xw2KUvPqrNeC5EOB85T8zmp1fcwWPVxRqnx4JIx
ua2HlqVm/XAps/khlbV5Z8fZ2+9LheFWMak148EVpXZP65UPf79Myem/vsx0pYIwayY78AAdx4Ms
xS00DDdQNcmlwOVKGMVw+33JXv2QHmLJ0+9rBo8gKasmmdzrF/y+hlqUWiqWD8ucDjdyYlHkV6SB
/35S0sZ6yE07+v2kzJLXJKWEyewUjRhH9NLxzzostVsvQLL3xFbtlsSyj8EoVo8L+TBWS8vq95/U
nenfBiboiy+nx9+XmsAx2fDi+hCkrX8zCzSrfeLSnia0kZyIM5OHFo1BhVxSEygACTfZ2kYxHbEP
SgbwuC+kIjdHZnMY5BA3VKGVDwoH0y7NOix1CmNaBUb3yEDffAGkQIg72QaWPrU4+1z/4onJv3Dm
50hdlzIyS2yHpBSd6pg8NKjT6SUGTQJas1Z0ReWwRCRrjAd8Exbnr0qRSthY87cX10SSUGk0m7vs
Rwoy6i32sT+FYdDrFG2xNfrqVXjWo6PmP4NBdkklkcAPWGrG4p+gSA+dZXkKCq/fLo54wgVoF/OJ
WlDD3ZLfLZPzSiKhIKgEgeHUIV2c+VvW6fLsmsVFxihX4xItkaUhmPJ0QsISeMin5KkUxE4SlBRm
sO224x1pgK9T29phgRJwKQIoBfa3UxJHWqJ918cxu+UNoZoLPoqKm3OpvC9nIdkKMgI4fl992Qp0
AqqUfjsX9d6fHHklhIode8AomjGJjdEQIhU7zZMx0gp04bY36tun6FxVlkQF22uwHrUNoazFiA0x
3/kZCE5t9eFpnNdZdccTEa6raLbutj6U475sLhLVILrRUu31icDixv82Kg9Mhm01YSCXx9zEz9wv
ZaQsUI/CJRtQH9+siuYIAHQyzsl3cdOj1scZAagi3iTLdGa29jWTVVMFmndINHfv+MUtn51gn3XO
lRBYmtjLgS5ejKjOfpmsBhV5S6x1PX2RP3iTGjltTVIwVgrWZbticA6qgQMf0vLMwTbSIuyN3xzp
CLx71qlZ0Lvg1CH5dDnIrvrUhqw5omyqty6m7JE/9n7MtS/izhMSRzlh7EtHHe1g6nYESmaHXliw
/Qk349Byrw3zTw1KY528GVPZXlGzfSjPZvZrGF+L12b3pM08mAMhWMg0rIs9ONc6xq5HV57gu5HI
607z5LYx651a0Ow1+LKTuf/JZE28Kcnm+7hyTnkZYBwmCZjRFV49+gquiysy070mak3z6kx9GbbV
UuGVec6KgCj1sf1QmUebzVkDZxGhkB3jXcayvFRQmMjhsZ/USoBRaXotq+F18sbsjOfRPikP1pvT
AFopJIiARjyiaEFveZX8qvu6aD6bxN9L38ANxt3wawaRCcHnlRVw3ofPVFj7qs/PuHLGTdcLCo/G
f54YdW8qlEeH0ekfG1d/FjX8j5WU4RNL3Uy0sIV+mSzo9aQccxVFCB7vM245Pgqix7ainp7E1J7d
DiAvpA95p/XeNpYYhaua58SzcWq3aJK4/ibZlhOK0C0TzUvRJX9K0AFHS1ESjHZw0gqV0hqSNCz7
dl+Te7chSSV1rDLKFsFjV/EbKHOXaikCcj9/w/Xb74I4OY16dbBUeq104r1IAGQJ8cNYFckt99WL
WNzVhU35bV71nlnt6Lh4cgaaQEoAm7P6St9iNt/jKT5MDmGohsIM1WpImFkgL435I5vGekxssiLN
piBS3mFgYgyvvjdnoYv7cbOI0d+OFLhepyXMDeY7IudRGiTvWTXhUCUeYYOnlbQrXSFwGHyEUrSn
wjz9MxlNaC/Pfh75Drc+xccGrNY/CNJ/YUZ9aQjb6L2Il27Cethj0YBTF3XL8JMpHnk8aX8AySSH
LsORo8v5VEsXr7OJkntpnM3S6dbW6QqYL/VTYQXzTeWQX9AvmhdDq4xQUrnSKxxe2uBSlxo8HUuv
Hwg1/KBKl/7C7hlnJ5srRRt1YoooWZJIEo/4D69EdSvUmxRQnso331Ro6caTamaz0ha+uoWox/Ya
FR0SMIAcW6sPntp0eC8xut/DAvioe+dqDtbPopG3RU7hY+N3XzH15KTf1bBvUDoMKnJngjd8sbx5
Lj8Xx6+01KytqZXFRWDbDjIt27ejH8Dt049isR5Kw4nG0cojs3ZxTkGGLIvl7HGGJQYq1OIs/l4G
1i9f20qtK/8si9pVkzhbc71LWnvfOj2qOXub+YTRO27+1CiPSDeGMbN7LA3qy663WZp0kjiRdDEZ
7tkQ3bNZ5x9JRsZelotPD9CfnjpvflkjYTftv11XPesxTt+5sK/2Uq+noGSP3AK5p7l82JW9Zq2h
10nMqDect4qiCkrbfRsvV4c+9tI23DwguHeqL67FsitM9rbGHQWBXp62ycn2xeNfqm0AVGtTaN4x
Jn88LbjLpa5rq0xtRw42TzewudARdH3NrHjsxH2pG9zlBHi7MR2KQGPmJ7aGGHnmzdOEWhpKCDd0
UDI6XGjk0TFHtyi8U5VPaJXMA+2IN6dWLM2z/dZZjAIQBv4EeALwZiFU7TP6BFyLYpF1lCbuqznd
T163LwqDzWRmsmbjLu9d9NHD0DH9KcjAmTy9PqRj/F7WwgiTziORMz1kKnu2PBP3DBLxWJPPgepy
rM1rnp7hXUw9Hjb4UmIq7lAXI+F+nrX10namux8MqH6X4P61NSg4keZyaKmLrW6WxNXos4+HGzJJ
37Kk94gOt7SFkg0C0gt9oF0wJ4SKJ5x9cr8MCYLE5q6Sr1zihUSWwSZmPdFnm8J4iledS3qi5XBD
dInmr2gJ0XaXzyRwnpNkzNBdH7Mpkc9Jd8tMPwuDJrvPa/aigKhzKhFtqTuE0EjbYRDB+p6+hfNp
t/LqGXj/6TMRH7dg4eg7dnVUR+PkOJjNl5o0NbQ1mm6f6hZprT9ZPwwaayhx7rJXNnmFom5+aMnu
Fn/Kj1mNth9+wZJ8Exx2cRYTQ46NliLXui293e5BWWgTNIf2e4/8IOiokMAB7Cy0NBQj9o7WLCiS
UYK0dXhckkF+zUMnyECiYc6Bc2PhgSwtajbo/qgqDkpr983onziCLxEMjVMXbBG70MZN23VDEr3a
T6b7rRXloYAivet1ljLDnf8NmcFdETty5ZSEft99SmUb96pkNF3V6zDUz08CvXtEACDEtTwB1IRZ
Vg/yCv9AR6yS4D6orOo1trO/esqy5dNRi+lYhgWiVzIqnK2/NF8zqi+MiVcdadrGL9IHe1EvpWu9
2o1LkiQZ5/0Q/Fhm+nfJ+ZkTvxdYLbnzBoCtIA2A+QUk5qm4ep0dFrQ+Lc8Vvgcs0tllkpO9FaN9
VzvmNWm88SjxK0XkK5NDYzwQn/adJYERdjX+Xr0ftDCtaQok7joMRx2z8SvTBwL4Yaac7Ho8NGHu
S9hjAByswCRwfRGPrWXstWC2EOnlj21OJLSJeLk1SI/DN6njPkd10eXWq+WKz87tX0n/i3xmwWQR
YjUS2fA4dKy1StqrCYMd0SGPsxwttTP5Mhq/JAPrIyHQYOlChHMgt9t/XVudHDF9oWQymBOSlZwH
LVkOlLW11s5s5cPeB+aHEmggMrXryPjWqN40qBYtUuF9WWZMHrUq6ub0I7PxfSxMTkceMTrryzkZ
+K+TprpO9AX3jlG/ISbaxnq7K+txO3T2AQsYI6sCjUFeXUfoufeta921zZiEVWFgHzQGLBg9gjBl
ctcQFsx4Yzdq1UivX7+fs1xdW2In1Ry/r+Fcdc+4ekItZIifTrk0DQXKHSH/1v1Nc+WIWrLSOawY
6lF71ii2IkdOOIhaiqW+5jmoEvadEuyaI11FbFS8U8J88R2YiglqNU5Gyanj0bmzCf9LeoUVU3P7
KLarq2bnTyXApj9WQvdQWntUYXHIpFKFpWvjW5MYYmtK7I15wKRE5l7TVFspmaSO/rSxFuwZnC1e
lJlWd5n3r+0wQXiiRvtq8zAQMm4TKwBHGQBExhDVF2cN9fLGtavI0PzHNpuADIzVjw/+cLNMH7E3
PRdL8qYbcGHkYH1pgRrg4FTLA8oBd+/aGo5GF53O2JZDxB1R8UPmWTim1XMWHw3pIdPrY4fcyuRt
8dz7YNIneA7DXyPhiCewa+QEtzV+e01c+iqdOqv0J8ZEcNPX+7IJinpnrJWPgsvgLHp5MZz2nfG5
CMulizccAhV02Ff+osD5BuOYVCjQlrkqXxaR4lrI4suo9LOsbODU7j5enFei4w8ppoCNYtBVNxmj
yEC0W1ZPg8zdc9PP1yqYd/40Es2rEcWHSPbYcvdYMz0pV63S9HgPRnLeZLH3MjYiP3KqhwlpOw4D
H/cU6NbfFMlGs3bUc8on6dbilHX9Xxn7oY4eqtWsE25Nsow3sW49WWCats2SsZCX7m7UaZI6hUA7
DjSnRkZBsg3xY4DV0p7R06iwaZUxjetmLSTxplWFu2fYwNIFvznL45ihCU4Ns16GKNWbsEj4Pq3j
U1IVd63t16EI9WFVJmb5VzEGfsjulO2DtF8iEmztre5XAx3Dqt2p2k6jvngWbFEoDJwqFH36CIZa
j0QCuyron4w+4OIjemBo5gXbXFCTTwE6iNk/WoLaisXpqHEmL2P1Y9fo96igdpD6PnVlewcoKsTP
5tdEq8vQdfTvYYJKyRQemW0//zFkGqkOvcLvy5n6ohVCGHGak5xbTB9JX5E3D+AT9JdNsITJE9O7
bNgzhMy8uWN3n3BZVJ8olBqOjPkGkvi8q5SyDxyYv0bCK7142OfmYBL9xnWgeMw24DvxdvnOnnKs
3ut6sBd+/A77fCUQFLdpcc/ztDZVSQVJ4YNvBiZTSYZus2DQd0hsPUYTxnaoFaRDB+Rxh4FWsUnV
8YWYM2vns8AdkTZjbZBgR9cB1RiwtMpJ4tDSPfzvRWWefftvqqtim4JAyvseaHTlRvbs0LbSXe6w
8wis5UFlCWoGA4uY04i7um4lvlp8vx7HCbQdn1huh6cZTFbDTyRju7kVQZpuMo1BCWm63c7o/M8m
VTOmXdasgLTciVS2foK+zyLHdj1NW0/BPV86X7s2Of1Ey11CAOHmwRz72wxv8hFGUCgTtKKqTB6k
bldb3bLOXgXCTk2C59g/J7HhI+ilAIzXebtZjAOlVVWFs9sWB2EOkSbb99FjBpYsFpiV9k0a7jME
rOkNkfe5r5ZdmbvqDR3eeJrESKohdCMZmJ+/GOD/13DG//9y0FxQ3/9nhOMtKz8/Pqd//0t02vol
/xWFZv0H5ihL9z0ggJaH6uu/8Y2m8x+m5emWrpPMErg+oWb/TW/UDOc/XJ38mcAOeMOQErLjf2Wh
aeSk2QYTVVAuvgFkEJL6/wW/0ULtCYnwf9KdfYPIQ9PwXNPVbYKU+K7/G6kwgPIat1RESEySyMVp
cewwIF/0HHRbnx/mKi5PqspnzFiI63rVJ5D3RnHQ4rnZmK0gZCEnA7kbRlrNXrHL9b69mjVzIyWs
Eg5CxoQr75FJd+3Bl8SwoGy0J0/AsZ5vvUtLANGhAuBcvJWDWp2kVoZ5mb09HsRROJMM9eUKwi17
8qVhbPtyWUfZ1qO+wM4LkDgek2wyQ2ETT1D2dMVWQxiRkZHl84p0vuepES9DzqFBVS0c7d7W7qcq
peTx0uaaL+W9jchCG1LCy11rOdLL8KLZbN4qBEn0DLqv0TJfSBxqjqM7mvtSGDsHfyWoIiryNC7N
S+MZq1uSua+qTgtR4Ntx3Wcn5FvsTIRst0m4ZEq9cxZ88eIPv/wheO6j1WbxNyC5pYGh11kGxKO7
Ab/Fvul7eWdD20kM1R1GFJWHxS9f4pyZV13l9mlW3s/kJvVf02jXH1v2MGHj4AT5j4O3pJVuyXk8
OsgNQoIo4tm5ObQXMFEY4smmORENo1aHYy5t9rSi35mqa08Oeses0/X9aE7ZOQ8otN1R/5dyOe4W
o/yX1IK2el2OBzMoyvvR0vrDAOCTHSF/IbeM5sHgMYnyJyYNnNV2U9/8q81JP6JzAKg++eIYt9xZ
ZacRUpXMyS0wJHAMo3Ru1pLe9y3uucwdLbz1agzjofFePEWPdew+Uc+1b3NBV1TjDo90Dnh7H/9Z
WXoYZRryjPMEyqI9s60H+H5amnGCQk92+XPWV39SBONRHqTORmr9G/hyTlsGKQs9knUve09QKd5m
OgQRWCRwkfbSRqABadJNJJUHBT2w7mQilkNwHtTUD15EKPaAIDn7W3e6ve+r8m5MsHOrolsnrtV2
Xk1BQyr+uouhhTKWeGh9j4BYVRydAgihWdAvWkZaJDUo8biea9gUDUjhbLQ5vE7NrjT3Q5OVzES5
ZBirOXppzj9lzk444lp9FWgmNnpsf1eLrA4KsxPzZG83klCf1qX/YPPRRsOvtOlYA7Z4jyuo1y2A
Eq+n55U+uk0BRw37MpHMw2M62X9V1tdbXBQCs6ed7Ie53HYuO8s8Gz3SuPxZLIs4BJl+x69QXroC
kmr81rKVRS11+WZAXxRxmkcnFtPx9uzY25CYjIpUbw+UbweRNfojWh0o76mISm3Yr2rddhice4yQ
Nx46rP7x2ivMgaetSL8Aymvirse+tAjCpRl+Jrb7zXCvGEXfi8V3zpJINpeZ+kZY+LZo1O8FIah7
RJWnzMwwKOrBwwypH0ORbMkPGT5UQhaEnb1SZI5Ag+Jl4yjSj1vQnpVDb0lb3Iq7PqWjBzQSJkd1
qpZUvNlueS1VUG5xllg7o2ClolVq0fgo6Z5wLUkltd+l3Z4I4dpnHhBDdyguMWvMMrlrsL2fHF2G
R6LtLoUtP5H3fyaLbdDB658GET/rJNFeIOBdhWt82SNdu67U23v6XBul+/dLwMiizZt2r+Os3ngW
Ytq1IYM2xpAbOVo2pATzrSG1ZHHzmgRkyIY4pby8e0JY8My4nIHPwDzeow7pGTZsCHzK90zGmGCe
+Ip0DhAEJc81gO5dMXuAfZr82gfpshlSXzwYwukPflWccxbyMCc0XczqLpXmV+tW/C27fyu+T3gP
EvhhU1Ht5bOOeUIDdl2P7c+sd5Tj3ORbQ62gnLU677VWR0KL3V1DHsTk6AWF2mO20Hw1W869U+l4
4RAUKswE46E8sQ+G0ewHIa2NoSU3HXz91nQ26zq+B534mBpADRtmM0t1DOZSbnLofaZJZVkmMFUC
L48vtQBe71Fom3VdbXPGk14j85NRjDeZGNPByjV01EG882y7viYsUVjMBR2Niy+S18V1LonM662y
a6QIQ/tQT/N2Gji/6obaMSQQ1ITvnJH9qBxxzpUN3cgENdx2buxT3+SXxedMM8i8P3SzZ++1Uriw
77RdWh/HjqcHdMsHyrmo9phhcOMi7ndfmlY8YoDblXynKI5jm+7BFG+6zkn4Jaf3dM4/ykrDVp8a
5yyhMVIH10nX011u0D7KEe1yngDQWSHY4FR27zcuKK1EvYKcIx8lM+4CHv+5bRAbNtM/Y/XpoxG5
pVJv9tY0MgKIOYf8vheggwm8EYhYJl+lxjw55lkKJ+H/yArGeGW29w3aIpOlKsThcKVN1dIJsmnb
pRAMrcmlx4DyPApqdC5l0XxL5LgbXVgaVjFSr7N4CLNSGneQzkNqBSPMZunuYiRy2CzzAnRBPjGw
aPTg0pmkA5UBrZtfQlPikBeW++JTGOquMm7Wyn6ey/qfM6ZhK5HwokeIfFrda1/oJxfNiz65e/5m
zbut6Q8+GFjX6Jv9CI8mGqfyXg7VyRuHo9dK/IpGtwnAlvZI3CK/TFdk7cKZEd87PYNk4zKQ2XqY
LbnVE2671dGZuSWib3C/DfOL7QjoGJqFOWxny9ZCP7aAoCJAALTJYKaeafXINhpq86FTRrcbPpcY
TOg0Y2pDw/PP80xKJ4JvmGTNuPzqW6PS6Uh7audpzdlkwTl4bvfH9tDRAETyW0AtQy/u9EmKO7qr
J0bj/jGFRGpC+Rva/uJAjdjF012acalnw2XK1PHZIYe49C0R0BNaUfypyfyg+Jq5klb1bgQ5OwLj
6XPxDV33XRsLJnW1+RFjBY2MWr/aKQgfh2SXiz547wxqh0OmJ/tUXpypyjmMpWcvSDmSDYHa9yOL
+2rFyOEiPaBG+s68bWV1Ji1OwcnLh/ZGz3DDiXumfckw05sgZMaBXdB0peFUjWrnCzPH7hpjtt/r
Vgm9Oqep7LcEfmROC+cnxbpEx4KhT/WPq1OLlZRW+SwY2Us5pcm5MrdI7nu608yL23U3NgBQ5rFp
RV2KJY5aAcypFdCx85lglmUfZaPL2dev4qPOqr/yoRLUNkdPVNl9dSNAD7/vMs1/vUp+sRWDZmlu
HODaCE36RzOw/E+juZ3y5n5yIFpn6tHN7Eetc78XRKgYyv5VDxrGhtAslmW72JIh8nIRiWXd187N
GxzwNAhBIBmt0/ngQyyeZPzSoFJvvjFmf8cvs7Apu52w0ulNOlr8mDpfqOQKeiSpdS4/5oI/W5Ie
XdBQyZQhb1iMB8akxOH0+YmxDNN6u9/x/Bcwo7UmMhOCj2awZBRbnIothSTNfDZ7fYyM2LsiH+uu
52ptWXeBGQVFNmAJNBr6TZFGKz+SyN7CRqPhJ+yBncr/Kkk1cmLnE4FTTa+PPJ7WB700ynVMnOww
bC93Ol8koSkF0ne2ekIX3mEYQK9ShNwQ2U73IWg4zDPJJ9mviLfWJWRGub4bxcUYwoQKDc4U+xgs
2MYBC+ya42eutZL+n/Wuc43lgsc0RigB5ow+ySzBLqkZ8Tb4ksQnxM5D4I6C/5ItdUDfnCHBULko
N4P01magz2zNXptSYZn75sbSYfBMeXaDCQUXqFnsqAd56Dn6ixJOfCBZBv7tNI6RZTygVxqioZu+
mBqAcKEWb5mbRyzMIR3c+FDUqHbd9jwY+qtWa+9mgQ6E7Bl9M/T5O9ido2PEV9d54yyx7OKyvCYZ
iRyxoYAJm3QqF56e2Uf3QuTG0yjs4uRitC0C3byPzeIvUezffQe11Mq9HCkJUSOdOx090EUmDhII
zeD8WqZgpa8Nu8Tqo3GeHnSn3tmVeFWH2VxMlla+ZZqMFrO7fgfX9MPpg3+Z1EhaGXBcaLc2XRuv
ZQrehM04tLP+YvQLM+DY5T8CbXxI3OUbkal1GMYO8Vr5jzYLv1ABL0RLxotGpxfOMdPExS1enK4d
o4nmz96kmIfcyM1rtul3VnMSmDDgb5d1N8loq6dF+YEJT0fgwDCVe43xUc9cokj9QzFo895L66dG
5+IN3PVH6ZWv06hN26ArP1XuHIUcJd+Nu4EIGgKgnB/Ga3JXOaNGDu94N0rL2k6sD1aQGDd0HReg
mXTmBftrgpR7ayd/RqKljl4W9EciYPazo+Jt7vQIBsfkozBeOnDfkmkPe2BD1EoZPNkcRTcA1G1a
/dzrYpD9lvPeLXCmeZ86nn4KiB4j1i118HkYVHBevXdrFiEqnOyQEf2I20ajmdgX2lErHHqssXy0
wCQRiDMQn6Izxhj56ZlIbGg4R0GG0Dah9YcBF8Lh5Pm7OPf7g+s1B2W4w59UkoBc+iMOFEZn7I+M
dWGYtlpxMtSrcgdSex246zagvo0Q3sfgZY+eBix+GK1rI5soK4iQkUzxQ0sl73TH6ThCqoDFXm5h
zvIXNL2PabQ/bd/+tJSP5lypnROkE2XytBxxbodp8KR1uAZGjUOgCqrl1BTxa6/800xe0dbx3Vud
TQfVWjMWfcfcFImXYPu0zG3MVnpmag/AiPkjgKyWg5dV7VXO1I2EQU6pir+YX/df+ghorqMEduP4
YahohJiz3TO0mKzQ6gD8gh4qGIqgxsQK6/t2VNLc3eSpRFlTH9rZAIwwgNBJLD+0PRx5Fs58T+nU
r4l+KxgHBUZlH4eE41dgK9Yv8whuCmmdW9m49Myvym6RTWu4Om2XOfGwJCu8ZzzE6V1MUMgGk3Uf
oVA9z3WC68+3sCANL/EYpyfP6NcrgD1J9O9Uf7D2be2dEALmuKSC7vUuWV585mJRkxX9nuqBYtAa
zzQnSyTAxb1Jm3GR/Q0HEB1wShb8gZO4unF+8hMTZHjuOcyInC8npgDOrNuQjN6jqPIQ+iMn0nk8
daWt2MJVfKkccoVsqV0roev3uAtQHQh11xjNl1dHhTExu+VC7vV3inbAHD7TN3IXxq2DHDpo0ang
MzhgfPX3FTGdd6KD+2+3D0ks56jzE/ducMubkKW+ywffuIt3M8yLO1pg7HNuZ4caf+G7/3yjW0Ai
vfpfJxEEeoyzmFK1QIV5WLzpqUqRVvhDpdGfYWILwAQEA0YhIuK8NBSAeK6+S+59VnTH3J/tI9gO
ipde3DRdEhFQBZt8tv/FU3eqenBEPKHUHuiswQwA6YdpH7xCA3Aig7m4tU4T26Z+6IrxwUvKH6o6
HdstI3JCBGgti+d0DSAqR/thdOVl6ZijTSUmHcnopBnBBcqCbZLWxYxwwwgepzTPYJ3GzNz14D5r
wVKaDH+k6eL9xJnDTVWqRNwCDouZwsWPAHOblQRPTgYCgTjj7KZlfbmZB6dnRF0uUTNUf4GBBxGG
OjhDdSvu9dn86ou2gBCqnocSDueM+COkf1U0qLdw/tlbx4OO13SAxjmzy3NucFbNprxFUVS429F1
g21a20CwLP3ikDl1N/YERZloynZwDDawP9HL5mkelsXTyKCNasbYOutYTJefdPKZTwDNZ2JMlaeT
PsaGeww6tvBmkN8gm7FNcY4lZaY6ZO1LYI+va2/0yPRKRVPDdrhw/hT1agBQ0O/ikaEaIEt3M+Fj
blLh730DWQaDHzs0JxPoZ5ky+sfHAmLU/wlQsumIn47wa7BYODsK5JNlLz9+Svx2fIIuom8opULl
4LRCd+YhFuf4rcxrMMWMNIfqsyfhprHUXzG63y5qSXLgabIoA37jtOw6Jf5xFJ8f57qeoqIgkqvk
/Sremf30zNTIPjGlUOHkwLTRBfJ5rzRCJO4mpDyIUGZALeBAh5xttJQT/mz+qcOMu12+kqJKqNNt
zhBkr3F4yYd9M70OSdbdZy5ODzTN2yrlErmS8pCj3LYpne1gAIrJeuu7ke1wMugI2Es0dvOpN2Kc
02ICNl/idf99Uy0TgDhVoiBBZmjK5jVZAeRDhsvu901n1Pjqf99lFMUaun590gJkr/N/gztTZThE
O1TayAPdtfcabO19sPqvR44ku3amCML4zNDH/abtnIQUOOcePfVrHkOP16fi1GRmtQnaGYWeS2Ss
zj6EG5wJvIpx2osHJxtTmBtY3xvf2Bv4DximoOCIOxd1pqd2RlrfWr/gFx7Nl9inBx7Tb9+xNJBE
EyAjM1LOJnRlOrEgYSEGiWBDTYuYJS+h05bc1o6zt9M6Iq3FOE4ScDzkzy5y6+clK+otMwF766Yt
kMwJMF4bm/pxKt8LVoXISQAJ4d2DZBGQbVY5y31nQDtcSrls7AAM5Kz15ZbN7ZTFwd8R0eZdg2r7
ZArjbh7qJyfiEWMw19mk/Eze/ejeO5WM3KClJi+AMuuEwm3IvBt3AziU0ToO3Kz9/2DvTHrb1tps
/VcKNecHcrMvoCYi1VmNLduS7UwIx3HY95vcJH99PfIBqm7hju78Do4RxcmJbZHcb7PWs+wZN+7S
HEnBjMDWD+hlbfNQleV+6QZr42bNPmLuG+iDfrNEKk4xtoxtxbphVdec7LW1BuXjrUEZJE8tZflG
66D2tE1FCZIRSdg1pY41whm20VNra/HDgHy/V4htdCDFycKAyWYGwTtrHpveeysyGa9b3kzmhGzr
zSo3HmRVf/VMtsMJ4UcYR6IMraYaOXOtFU+qsGkJubBjdIx1lLbo0B6nRB9vKkFsPaD4d4Np5nTu
2oUmJXCJL3fvkQKmHAi0Q+lhOs0ITE4heLQwvUCmvC7V8JpVyBslg8+g6Y8oK5M7v3aKz3XimVA5
Ixu3K3kno8f3oTztVE6MC5B0bJKiejFEOYCpYVhL0Dci3UaLw9hwum3mmm/IXtZFKdqbZcGza2oP
IACyZq9td7k/wiWIxIGr5ZZO6Jv1xIl+6QQAmsXwaLczwFWzQ+ExGWaQ0nGshOaYmyWnCAVRE5g1
XHI51h9UU1YwMLzUvH49ulRLmFl38Ba4gmc24r7TP5kTiReA9lNoGvl33msfSe7pAOTyjb5ge1Ro
7wEx6jf08+84WsgYYsQ/sqncOSb44YUfYVc2tL45nVfedpduMXss0dVTOvaPw0QUVm313i4x8P/V
VbWmNPvuUwQoBObcsoi5ldXvs3tTMSTlJ0i5S0H4KYFI8FJafDBmH8b6wjuIn4zYUEYzQJQqAJap
N30rKJd71I54x9ieeJONTFLU9uq63IewTsO1Xwqg1ji1dqPSj7XBMQrOM8JdIM+ZQlnjgXItjHqT
dXq9Ig0cmblK46D8MyFsDec8+SB2gfMcYARq4maNVF6GSX9zRN/ummj+ZDr9Cq8s7KoZVXiKiWRp
ERhrGO5YrPVfsqq+YhoC4B32ZlmYrQ2F+0jRDLJXNizFxQndahsICoMw9fUq4B1CAcTQOM3HMsxV
jvjQEGssPfrqvJgmE2vg1btqjujkvL0Ta+rc6NFz3lcTetHMZnEMdgwchZboSGHBcUMBhd1J9tRH
p58cZ8nfVWUi35iQTCQMIB+7iu1M53ALMbir1nmc83aKMruUVmc8NJX2i6aN+70hZPVENtru55Pp
/U8MWgf2y93/8wd+fl9iz5+nQpx/XnVwBy6aVV8Yezj1UG4wtwHtAMd0+fng1zcKRqDARvIe9WNG
VTTYzzV2is2cMxzHKhI92DgvtjlYhQvcbutOLq32kalQXhnFH33q+2ORuNeRZ/GuVvaHP1vNGp6J
ti78sxdlPg8RDKmphAQxJbkdaCdCRsrXahHJY65bp4yf+ivZEDDmdHW2IkbeqKBzAO57Dzb8wXeA
f5Qx3+lo72AulofckMMrSjvmV2KrL9qwtXFZBE7df9t/uQDVa9lXT4UNQlh1qtuXLttCxE79UTMH
vBuZLT8JatuDYELAFFdoLb19nNnVepmoM2ODIx5zZLsl0PtrbAlcrWGDJJoSj6PO6hUFMvedq0Wn
ykuTR1Uxnx2BET/4tumtFyvaJFO2L/GGH9sm2VWW3oNUoDHKWaEyZ7S4pFq/RT7sDkGMESbshEn0
UeQ8LHmLQRDYchjXbrW1kwGZNGl120krBf/wSzLHIgRQC6c7Z0GLAVDt9E1Rk4yzuHF/dSr/3CSu
G9K8PzPsXicdw3mip/HMluY7/Zh70iz/d2zR81eDYTyQhsoCYo7PUnAajIz4vqSNWsNXvwRAXSaK
pAS/swWDF1YMdcA34T2RMU6uTs0/PuRdsrOYRBlsjw2RBF4xuueu7s0AwGnKgmNJDiWDTaNR5RqC
96Zz9faZ+OOrsKL5TDlkBIMe/yk0ycmFeBkKi4H5a9YedZwaB2Ryvws9VRtHG5dtSat+ljqElknD
K+jlagwNLHWAuqGopChnSehy8J+1371FGdcgfZx7VJu68IYXVORy2816wfC+Yw0GaFqrud/Z1JTr
KpYF2MPuyMTPJz+qA2rXolKro04FvWc+LtG5XcyLgXkWk1J0lz8LsZcGCzLXXD5ptsyDNs2QyxuO
ME6KhDS88GkcivLUD7gY3O7bG3gn9JHaPZb1L612Y1ZPat3WlOMssiSnIeeiYyJq1vP8ZNfA75zc
ha0TL3/1jeyaPUv5tYb8LOgKLYiF/JvFRBg3hCmHCWuamdMLVAqE5WQIe0s9E82K6UdjpZJCl7Ab
sXcbxplRVpmBJ7g1TCJXyenWnrrW0Dcu0z6B+f8Bii9UOtZCUxoVm6qFmtrTuSRWRKQF6VYhYZNo
hT69WRq7pciR0ihQAHX0zVe4sH6ASJBx1URkna/bJWZv02hBlTqXTFcysG2yqCs72S8uk0LLWzeL
9lm7/XNlN4Ce2s7duojd+qJq2D/F/j7vSL9rmmYNtgRItBC/5uSLsBFwEKP4Erp4otPejYBskcBq
f2k0MZUlXmjXc7RBGPI0z8kfHz/qWjfac+ldkacvpFDXzmaM2BgJqS+rTqYHcCfHvHO9QMbWhzsP
t4kE6dIv3zTpYX+qJ5JkEyj1AmMknmuaIMnhRlgmu3WwTiANEWvfxaxL9dflikdR39rbOt4bVAoR
c31QNe03CPWGr628YH+c1llqfeWzKB8JrAkLCq1gweTF+jAK4Ey2D70yQpc4n7MqSUo0KPdK7Zcc
kDjE5lFHa8iuhRF2zNwJ379zlGjkPcvfjgY8TUu068Jy4TFnmY/QCsigNdOJUoJRm5C6QD7WYgME
FeZ8hlGREzMDfaMsviBepWsrTY+kK64iZYhtzTTmLp0OM0RrXtfcFa/LqWHFF+r2KFdJP2zc/m9U
xsuarNNtN3Jxmr373MKIDmEkD/Q87FIbByxbd4pHpOP1gDvMa24MgWKA3963GN9cpDoh/Z1YpZyD
WICDYXQRU7LTN4Taua16Nll1E0GZrLNIW0kCNZnH4qPRULglPNSWkb1UVZlU4IsZgAqWtnrodfZd
pd3SQmiDooIDJFgXXIoxnEDRxcCZImjVlR2tWIfjMiQJJOj9Y0wqSJAy7qzverQaEcVqNNKT63l/
danxKT3NAHlWaxnPyVMfGafBy98r5T7zj6WUF3I19+CTlTXU4QJWLJbmb2POufWHy8AweNM6KZ/9
ntCjhpilFt4izd4vBK9bKvDMDm6hFCUBjQ82HeGqM8RJKLfcGC2WL6tsN5mYWVkxtgQayPLYg1hh
ucleZGLTCofLdLDFQycuXaqDJxYvRCerjZZ4V8RG1LMeGngL3qbWvgFVZD3eskqeGXJ4Sc8sZGL1
5ufRyCMj2wkrblll9ijr5vib57zFj1wjAObeh/sA5u6LtJMuRwvOBMXH5OG/qyq28Umznxyox7P1
bPv2Ly+PKXW3kYDoSWI7NusxmQ4TPYPrIXuAiMsYQ9vVev9HLQA5lakYhS4DkIIoxIQy+F+yVtVG
lzw6MSll66xk+dcg5dUaqE9uzE3mdabEp1OhFMHyyW4Kgn1WE6c3jril5+I0Fv5vXxIK2DQTXx5e
r2F23xuHPYG7qFBaM0JO68o5Izapg0kTns+4aziwVqV/H/nG6lh7HSZLFxrJ4EKMwANdmxXDfBl7
dGask11/TlZe+ooosX9C90segUmIPBmirQR/MUJ2QfsUfQFVJAtRi7H+TeMfnuK7tMmXW2Xn9noC
aFRVbg9KyECN3CXFPjGku6UlIX4MIcbUTUHUsXQTqkbs1GScGJ1zKMeJpVkXsNJOgQMjNZEeOokI
MFhv3Qww8/he+ZWaAIsTJF8GRVaVYSvyiHdKZ4y18Izu8ql/1zQNznWrJeHi01q03oxteumnEHIx
q3Xk5hei7okydThdMHrj1WIgB2FHNDb+85b7zSjjsE8hYMGvZ83PXmxu5UjCOpYWx37UcQutqjZx
tu5gWxsB3meV1naxL82sDmDC4tQqhmOVD5hxp5yFIiIdnI9rB8kXlmmiQab8zIWNdZtADlApn1XW
8YSjf5b3HCKzNzoezlwxBFpOW5mYb1hS9ABm/DbCuTImXBc1eKjILH/jxiBVNJcvA5DEFc1KxaUQ
/I+I2nKalJISKz7U55Xu6eWl9MXBHOFq+LZxMwoeXdKKyHQt6vVADihFyzDtbFTWNIIDTyh0TA2z
F4xvzi13Vf/AtU+GSO5yO4DeWKnBHtlTVYgYWEBMMkK10OsAR+q/Rsy8zI0wC45io1Lnd8/iAEOi
gRzMmf7W+Nx2svdPsad9tk2pNr6s6SX8DCEiP7FIc7e9+0JvhObqDrXo2VMv1/ZpzibaTyb0qD26
X72D6I+17j35oCq2ljBD5nT2biprlGLjM1MVngScz6umha1CL7bu3S5bY3BcdwXhD4sskxBOMx6x
YQRCA0M4tpkcDnr+VZfZbiDWKWwaksVa2AWayQPVHVS17v1x5qSnKKdjey1dsMUQNZ41nmm7xX+O
JnHw0txgIZgzfa4vHDacdE38WhJru52tiunNrA5ou5MTKe5oxoUjT27NGUDaIGFIWN4Ut2Y35XuR
E8KOkK2JoBnMw0sSoZVIPInVSKYDOmP8D+k0bLEz5if66PzEdNNeCT1585mdrr3xyZ978Vi37SXt
MhFWnXdx2jfU479cScWiZMctlUEHtVqxmiHVrR0GWoFpvamK2N6KYSq+O3l/QpkMUDriUnm0PhpT
lD50nVbu0J/8sX2Sq1X6TrHavqBt3qACQOnODG0/as9eZT7G1m82yujsCBHv7753CqxwoOmiex3P
aNM2s8EkKurETecpqhXdyZ50Czj47wpxFBkc5S+zho7Kov7JreuLz+2QVBQAo5iLR8dLtkSlQAB1
OgwR8Zq6g5qDANMzSrg9FrsjRi0iygp2+y70YuxADqgfxN7a3BHkl9usaox02uJTIHRUxSwsB8fV
wBdpf4yM42IBA06qngyV1b7d2RMhcEB0TZLEAp48UDy99TTY7dGpWax7ffFdSDZBpRywLv+MLJy9
NjbvfoqkDx/oooCYeKZ4rWa9hOSRNZCakt8qA/icDKwhWg79jR3LrSMgBnt6EtgFns8egN3YdiHv
VwTDCVmhzrZhGgbGg/p3VqYoIto2WeWG3iGzS5+YXbnuzCLLOXuO/1aYxTGeam2nJd+ZRkhnbxKK
aDvPjKgudk+oFPz1MotYok4pkjgq0JVNplFADwv0ab4108H1SUeEUuYgQiDWrscDloBED+bIPSN7
b1lzrGYfyArDpmFV5L8nipFE/7Jc6e71Tu2wA5hrV4cY793H6jB7GCPBVs6S6Xs2ExLMGoypYl74
CZG/B7uIb1FbdlpRPLhziY29YiJr9WhNSlPPt6P00CLH0HOWUgsmhMoRJpudg+u30Zj15ZBmyrkb
EeP/rYT2IZvuNOjSJNmv+ZT+fSMnmQ/2Daw2o58/k1buGexSuXmWGab6c9343knZy0ctpnwH8iLE
zEBt7XBYzGSbWRGkY+ph5FjZmuk24qMR0cadueJZNSiWGpCjxNvC1IgUVI39jeyWg2+TnghVHFEO
Ee1qUtgFgXLi8g1xl96jc2C9jpE8xN4AHfpOyAAbGhLxZG0s1V1mLbJ36HHXRMCOW10mH9k9aDC2
an/dmuNXYiJmmNJTDIBn3eTCxDn/IGzb3XqTccrIGg3ylDkvGUFHicnejE00Uc66qz5ALWLe9FAG
lMt+RsaGeMIBHRhHXcCqcOeI6EsMoMsxmfxxxYKc1G8DXTOKMIMpty08/zwYYoAFhI/eKcp3bI/2
Sje1Q2THfWgwUO4H8lEqDuP1H5WxbdT07qOO5QmLN2akYiEIlU0WcAf0Qksh9t5UHCBwEEO26MlD
Wec3G7vhejDH705PWFGWNT6m/ovN+nNnmYFuMXurMDKuLNDF2Yhj0hL9Y+mCi++nVw73BsLCq18A
hIxq0pvGzCiRi0BUZ8GyQYGLdLhvMJVt0yRnMRD9rpYYXYKpvsBJXNCKnoBRcOdmzMuJiU4VWusx
mhLy7NydQaAA+T/3SN91G3cV+NzmrKFIwUVfjkHK4E+nLctEmq2G6qJsajMhqk3VlEg+xcTtVcLe
TBC+QNL7M88ANFxFjHXsAuAvFgimTv1WSESJXCRvTSNJ6rAJdyTjajOmrBiHIsEp1IHnH9G7LO2+
N0f+lml+1B61SGE5biBE9prX/R0zgYhnib86Ho22s8TbtIYY6iggH6xFn/VpTLd9o1vYp7X3pItv
XkLFjQe321d589vQ5pMBVoyejcCldLSotQ+m7x6YeRFd3BRjCANNBNSG11Gf9DWQ1o/K7xClqtTm
HtcPFU3zHpf4BybRKfC9Nlq5mb/turLe1Zm6+p255wbkgBup0bHp+Qjo4RxMQ04Q9NzCNKSmcizk
dy0+oBWhLOyhTQQ39exc4CyZLFTol0a0NOE0zice85g1Ey7wAawK8T0MjdZ9i7zEt90XBsRY4UR1
GabI3fA4AOFMVFl5Z12MT64zC8xpS/rgTj3iCTU8j4o6wFTaDgfgxAKH5Wra+8+iz180GoWf/5rY
fDRmkeGuHALi3BN6gtBivrCzRPIggLdv9YQoOKO95SS97Pp7bYlXXpWJf1sUuRzZLV8Ar89UTFwc
9XPUX+gNq6Bpi/cGCuiOFu7kJ4RUt/nWbulWC1G99LHxuspTahewYYcp6ffs8V+FASVzVJg+k+V9
aYaXzuMxTCTAFcs/Sqv5mtvc9VWEOq7FvcpSYJd6kvxbfUSXFaE1GJzCC+93JyXUqxuVRyeD0sCS
5znT1+CR/AeFsYlSyEVkA0aL+CkurRQNoJGI19ptoTV6/d/FYhDfthYnR1pTiiRLs8nnfGPS0h5c
l7y4NGff3HrDn6lwzt3oOgdL7DMHUJGdxXSFyLoWlPeyjxGhEq0NyDNbQuod1nS7zuot+nJGuRar
GtVo3xr50GMHk5byOmBY2QZT2rboh1zyH5301rHNDtzSwxFj1M+y9PhBFRUioBl/jEf08STHa1yX
Txbg3dlJdPIK+9/WJHjP4vKpsYZkb8gPN0+7u2HhlrREDwg0gJvclruo0NjdR/MjsRSEbVXnqfHb
bckuWsUR2mEzgadsKfM83mvj+6RZzzEv5hZDJbktx+wDbXc5sJyYlbhaHZ+cYmKW2HntbHYfW/zY
3wOzIi9n2JNEWk/GJT9Ndn5btoCbxgFlzBh+rc9/BiGM/VjUTxUlRcEWcE/u1yYKfDcZXzqT6ZcZ
y4Nrq9s44dKTBtFPg74QzAae5kQmMfveSXr36cWGEhoOBYc9+F/sgT5m3CA3a1Bf9vDexRayqTH7
W8TEgeCpQ0NVfhmJVm8celSz2ZAERXiUHK6Zo541EMprViNlqDD7M186Airw0R5Ye6w3X62PFniq
WCXnudog71PIg12Gv/lDoSUbF+YQ28j1YOU11jzMj3Xuh45AxNhASzhV9bUSyWEghWrtU8pvvAYL
O2F9ARF71KVL84ZhI2Y+/4owrb+nrmL1K0mUQyMT4YVJCwerOSunXDKUuJP/TIe3zhyaPUVWsp9S
aACdd6eCrVEAHEmpyte2Rq1jYhhFxSoXTKDOrtRtJly681nXuYbYME52c94nQVo1W3cipsXy/IqL
kHDeKiZkNM/LYGRAXGI3OzoYemehu2uv8BYY8EcvR9QiOcPg04IHLNrv1k0Rc3jtk2/40cl/6a3C
fKZHJm5B37SNz/g8lREuBcZYXJqhY1rRzl9wkGf37GpyuLstRtMjVU28GrBdmhYj1wh/1roadZb1
RjIxariYfTlsC/BsQeUi34gSwNGR1uG8nHXM+nKz4NysFZqeiDnRpMsXH4rAbCE0Zg/Bf97aqtEI
urbPPqNe0r3bP/idMZ2MVqO5c35hi0LB77rXKSGMJluKOwIPtLY9/YEpVO8UZfeqxvm6gprDWbhU
a2SIZjAXO9RXoGP60Q2tkvFxn755Hvdb4VHTO0g0i/Hgk2izjD9ki/zPeDfDK+Vz1BB1YElCsksf
3pj+JIyO5a3JIsfrjXqtGO+vfj6QtCTpa/iiSGW7ZjFUkpp0Fi7R8oaAgvkmXnx09lQ0ym8yBid0
iOxWHqIKq7NFPRqWBhASE60jXiUwIDi3jj78iKAAmM9qk9GigUMrQVLZadS1kZwPGTPzkPwu9s+F
wUWFPiP1mnMs043TqKPIBmNdj8tn6kE4xd8nw2z8GBHEUkGzdrdS/Sw1qPtY9fnRRZdZB9eCuHpD
AnF6cPyD2fvRQ730736P7Pf+7NZitasFo5scAvYqmY0z1+tLWXCzkS9L6t1G1PRPZLUhgsNQAd9z
2CPh50Aep6M3kx64GPq2Hg2GnZHKwlTiUU5NoyIfkL5HCHgW95xeLjnCj2xjn8zqFqEvplXlp03R
jlhJgw649B9lLxtm3Ax+AfIH45180+sewYv0WKOBz7iMUPdGrY0Ay+oPs9Uhf8XdMdBgWBbhWXpu
X3STobWXDY84MYs1AlGg/H7ks8mITp1NUuKy90yCHf3SRq3jMovysP8/TC77xa6YDqx7jxi3xnXv
qXSdkCJjxfNNuFBiPV119E4d6tgYqRTD6S3dPF0/cnRULG1HbFz3mJBvFVTRs9LQ6g6Z9sf0mb+j
jw/KpjhTLbJW0msVgg89LWlthp7ddavalhfNjQ4RajevYB2h/HKjxf4ZMUketJ9IWvM9ngL8KB2o
n54LpCzLeYXFmh+CcAML4w9tuIVCraNpHdwgspvjHN0nuPO4l9L43ZHeeeTm4dmXX/qEsUdvxWSh
1qcxBmA89P4efc5TUnbNLk42jTJxA8bpL9YtG6UIGHPae3CXrQU+A8RgTrnb8qbA/4TArhjmT8ak
YJxkT2+maEDjp7xw04d4ali+R8ioAPQ8l8tzxVI3huG7csfSR7VVb0HlBKYYH1mYb8Vck5TgQAzo
Sm+f184n9Q6ckp5GdWjdX3bn1KuiYHoSN9gI5r4QTz8folQ8z53UAsjUICHWtos3pZB4eBCeApZ3
cFOV5c7zXNBfEVjuqgg1wqVQitUbILnDib6SY9dHq2nqCKgI8yFpjGiQycTwAaB3Fylm5RTEYZkx
GWhcl52Gw1UPRubHk/z/zduvc/P9n//+VQ+V7Obnb/KVq//lxBbi5wf1Nf1H/F2Hn/Lz374rmcr5
/Fny9154A77/77/wj3XbEv/CLK0ThMGsRTcNgXFafffyP//dtP/lMgsyPNNnt+roPnbvqu5kwqfc
f5mGT/tmuyTQC8PDTd3Xw8+n+P+R8+AxegNdbAnf/X8xbgvh8q38H8ZtVzi+YzvO/YswfMt1Pf1/
G7epCPtMLyO0fdNjs7Tmvl28w1CgIOxgCR7QsCenSil3VTf9yUJ9/2JW7qXLjZMTm84LSgWQosw6
V/5IoSw7cvMMC0sZaRPIfS0Pcs8IM39oN3EkvW0E7+omautrzDOP5kS5N3Rxwf1Qfc1zI3p2pmxb
DfUjCd3xpa+wkugpapFEJPbN4hm/d3L0DD8vdTUkm7YvWTXlwyNyCPPWGAveSRS8DzlP8hujnO+M
Xej555Oa9ENXYwFkp5oTTlnWv7r8201pGbc6TcdHe6rfoXoZt1K3msPspgRe3T94LQnBGhZCYNhM
GRUt5K0bEBjXmjK2csr0GztmtqCp6z3Aolyxwuteq7z7Yy/goCZWKzdfczaZldgMcpflGssjQhjE
Ii4nJ6ygizDrk9VIdWsG0Z/gG9W0tD8v5/zB1YYl6IfE3SKaAXuis9GX2GyRSObGoxklN1KVU1QY
g7b9+b79jtBgKSrzUFMUBgz6ywMRQy+QmfMnObEut/1Pw3bKa+c31jOBiVunK8QNsmgQ+Ut6ZG3P
gFIo/dbMLeI/iyCen++zI+htK/rh7jqR6rHpjbdJ5jqGB3QRcebNN2zZNC+JALh4/75Rftzov5dH
MntpY4Uh0BXSGVEAHetc/fIsI7kO/kvDjPlmx2b87KEp/3klAcjwMPRjXMDDm5zj6lZnvXdsbPB5
wyKrmwMJBwcPIiVmONXNtb1feqyRuIqQhAa8L25TuTTboiv6taHK8oaJyF/DcmKnhZfnFuHwzPIl
rOx42TJpZw2QoYpI7Q0IMxcDqpyvC+rMtekrE0uRswWFO19Nk2nojIPlnz/hFb4RaI7z5OvM2xq9
nK6WX2Zbv0NTWGIXulqY8rZJXLJDuL8sCyaHToslrJpkyQbRpiFpk2EP2FIPHKwP10aaRAp0ZvbP
S8evrxazrc2oE3cgddT4PZCX48wUfjVgxEVYopqzyOXHz6ulrra4q4yj3rhnI5X9tUB9d2lLD0cs
khnAPuz4iHvddvYXbPzq2jc3lyi0l7LhmCKP5aWqkpKJyETcU7I8/fMq6z+NMpIn2wg7zsprpfUI
SaKyIlubl4Q2uYGfec4OpX5+bdykWyvAzutZkaKIEuAqI9DUTuV5YdnVGdSf2NhTCBEJdf+sKEV/
lO70QsIKZkYujLgpyJST2XnRai6TfJpefPPPP58CmnTpZmb4WLlzzObPZie016zzr2ZuSgJJedUo
zNlDoWsPHI7ppU78rZHWBCYjpkVqgUfaqbR5k3jcTCmA/Ve/5m0oLU3iVBySS+yYMHQcUuGtDL2D
73uvFFfNpeHf1RoGEqwLvVfL+KgVd5ZY5k3mRc6r46YvjQehM7m/YiPnrhKC8h5+PiljnkPS56qS
Dh631LZfm6IjomUZ7vZwP5xyr3jNiyw7U+O/wMkrXn9+S87N3cyVXoylzXEFFi2Zdy5bHE3kr2gb
SFnj+8v0WSOyuRxfC77INOd7d3l2eosDCX3IH7Kh1F+iIhleFZnKq6j01NHpuxeohO2ZotEG83e/
Lrr7nj1tEGd3I5Gk1XjpquyVTu69q9CCpegeRJ1ZV/K/G1u1W5/ePRwS37rm47PpRcurlivrWsUH
l8CY16GxWlwE894lYlRLuZxJYryKwGF9i1xy8kAdtd6mR8bzkCRTiWHkTmjWdVJEDfNq4SZm0+aX
f9Pnqark83T3Sqq62wL0zR4QzWF1vH9I0E2FmUKmM9k45et7wNjPr1zAkzFaxgec+O1hzt328PMr
SIDdP78amljs0d4zoeVPQBJSdBUsOkVB5EalQqEVyYOXjzmMwfQ04BXdV4PlnxiOnoYGjoEaVAIe
/IOSPETmVF4EGL6DNUGzUoZ6ignRTOfqUt7rTqWlVljqDeFX9w8DYLiWVXkAf2hZ9Wi5LkPfqz2x
jdm21b38mkXzr5jub1/aBQ2z7B8z9mlvuS6iNake8YF90PQwpgzxIQBCKHJ7TR7s+weFjPQA3Yjf
/Hnd3r+1u7LMtlWzjg0v3eGQlG8NPOrVVMOYr2PIUYOQ37QLmAbytyjTfQJEYV1gqhne0pSdMDqs
cp2n0fA2QPPIGTkbcztux7SAPJhljyOTjBHlBZoi1g9aVDO3qydrZmrAzvHHMcX8Ij2hj2l2VVm/
/vxWllneinnAHNbRCN3vvz94Y8dipjGStbWQFCoE9vbMdfTHySnBp0B7SjHyfKZOE0FNNtODxuP7
uarZQ42QQdnfTaCyunkbT7AA2mxMEMLBpeN0LU8m6kR2b43RH8mKyD2rPEHwSKMU3jLypXSrprvM
o4bBy0SeiDCFvko0/WFo6hTpgZnXe6cVV1M2igdub+KcQ9Qy+m68i2r7wJLADBcV6++tcgPPynQ0
ZKhHErhUh8m8M9zy5GDTvt1FEv41H4hdQHdpeM5wVUs2sj6c6Aqz+DWpItQIeaJ+9bq8ZTEx4Zql
/Vk2HpEviP8kCfFJ/6a6yOdJ5iRrNoAszPlhfNT1TNZAJeejV/u0xNCUkZv33WOtLLDRVrZLa0Zz
nEf6E7jsJZTF3L5OEl2219nq7W6RSJavFiXwp204fB89boWx/Fx4UAQAHedHKZSzZ5Tabg0GrS/o
lNH+NakJDvuAr+iTrs5ghco+dDbvVLXqd4G/GvsLIyEWHJUF6ksNJwebvLfEr4AyY4T7FVSTrAgs
/NJ4ksGpaToz3wbF6rpzMgnJ0tlCBcUZg9Fhy+gwA4E8QAM/ah3mS57ZcD/S34U5VxsUREXgjCkW
IR+KGhw95IWy3JYQzRg4uWsSt/gcvhENYEtUFO/gVZ4LSxQX+JQo6tlXkEmzddqSIbn212mh4Npj
8YxG4FfRx39j0hBmvPdycN4cxBPbvsA2jovmccYxVpXFY291Gy0djrZzYcEE5lVML3Pigv7mD2rN
fLcjFydvAd7jVSXL+op3S1u8NzXa+uPdddMa1ka3EXm7NRy/YekYwnpLtc3gFyZzwbRf5oy18T2q
LrnP3XIPMXGxxjcVwosTlxH9UjKh3PSURZbKUDR7QGMr0YtPpagDKEC6/YDSgbmCl65JaCKvFx0U
NUaSg3Xiw8+vJh/fs4MOazVmlA4Zk6SzieTt7OlGfu4j6z5UGNGiZR0ij5IDL+7JW7U6KpE5enJJ
vsBkMmzGKdpoWoz8z4FkbpGExQAJnVCWGRdLqTdOAiNsBx3oU8bdBVFSrhppZTAh7h+q/2LvTJbb
RtZt/UTYAST6KVuQFCmKaix5grDLdiZ6JHrg6c8H7xOnmdwbd34nir2jqmxJBLJZ/1rfqr/VmV0c
kMWqf/dfgoiozn//L+AKEvkTUc3UBe4P6FTiR1jriWQMc5cEta1TErGuDTYbJs0+ndXNCZaoWIjB
+tI0DxVWxGHGlzqZ4M+XeFsP5ecikAuqJmgeTXebJqLjWpC7xpC7nOsZclMxRqbnPo2Zvfa3KHnT
BRKCA6RxH3QFhSc1QVfFSPOp8V5w0/i9M0NqXBjDAXqPZE2SjPSEOlCZwJ+LeAhQt3EuWZy8wcyI
T+BndkGNdRtIPsUwDIhZiZIzWeF+P6W4zlWChZElsloIZHd1F42znTOiODvC01fRYo0fqwG7beea
ewdE1FSB1lwwZioa3DcGFuwzhuVUuT9qx/bPYUaNVBDrhw/RznUvsZXNe6kn2CqG5zxnacZm05U4
ywEIxRTKBJNqXjL2+tM0U0tg8KBuvPle5XI4zHYNiWLA4Oe3lvXkBGybjjOnOxq4BjISXOwK5izM
Zolb513BE+qwaZlQM5xlpEVzTbIAUxpiZOS4xciYsxQn6HAn1vU1Kt/FH24HOkl4GUVH05k/l+13
KR9JqbIrYN6Rc5lq2f7ZEZQ5H6QZjzfhlgzTMJQfWrtCQqSgcT9rVxIhxsU3IE35g1U+6xYQimsZ
K/RWnOXiM85ZxM72B4qZpA/sa7AuS7G4+4GYI7htwUWraN5pSQJBEiNLzWVIDXUfO2f2pvTSxNOH
2w7WwV7q1Y0xM8ti3L631sO0zanatd4ylXd4O+WX52avCfnAyErogVzGztmbvhgu9d9OzGZmkp2s
b/9sQPiAFdzFS0z36+Re+sBBguNYINKw3nVGTKds24tzDUaElEEHCaZHLMxasDZq/kSOTqK5rsIn
oix0i3lmwWi166IgGW4ZjqttUJrjHs/UDus6zul8Aa1DqvLEgcssnpnvh4D++RJPA/QMOokPDCnD
m0IsgcnMT0m5K3ewEeCGMBRtd7l3jQtqjYy5/hkQHwGcmp2MirEdbS09PgS5OubUVwKE/NRBz76B
nBgZ/FnExLPhloRiiKDTKriLfGGAFKnMpht+Lb3zAEoxVmu3GL+ZQRnKOpdOZRwoTL51vSB48bec
LUwi3+H2k+UtikLgDNsQV+PcMHWjyuTGdaA8efz+r87igO81keUz5vU7i+hBV2TlozDit4KNGW+o
nE64zni2pb7RZ73iKoWKWOb1YRTTG8EZ4HV17d/ZXG+2dp4m+A0n+EuYECFIDmuLUhBzdVk5ByOV
WKaesocHYDyhQv7sl/6VI+Jyh+dz0QmiPg3d+x7LCZLKfA6w3F3ZF+n/NilOqIa9shGgF2wg9Jt0
t4UDzNEh037hKcVhpW6Gad7oh83ImjM5A052celr3lkF5RcgIzfCInhPhL099j41QkzMT5pD0bYt
nT/jumYGNfVmdfjkhvjPvAScA5aDq0oWTsNCvnKNSqmJarZovsFdtWQw7AXNpuJGiY5Riw5wyowf
lpsbVsX8NtGVVATp+i2kUA5qWJiWTA9YntHXBxSJZJqR1CFmw1l10VRf0sSznt3aeRWB8C6ZGXzH
37OyhUqaN5TSl8XEW5G13j035/CpzcRJx2er5+Ir0azHesrOc90QVRR1pPKmOvQkPTfkOCmPyE5V
BeGLUrB0H7zGc+bh8OJkaIyqPCii6vRdwROrgvh1yVRNcoGrGr98MIQWzKcsTql5qNXFWnMPaVrf
fX4r95QD/7XQiiMJKQ92e7UbVUPaakpZxGvaVN3BfILJYHomibSWokyro/I0cLMnoehkT9qJSaka
5DVNkLsnX5+NkQtSsMxRl5Xo5y5hD+xIN2na8NUcTD8h3+2lLZ5DHYZnv6fBgez0CykL59720zX3
cgI3FmHOWHpRh4Zw1bb3NSvxo8vR9Qh70rcixz9BZVFWOdS/icDuhsV2LjrFdgRqYysRvShnYWRf
+QwjMkhheXMe5uEbQAXSkZb7Dxr80S4VK1uZfBWTeSfX7PIakcGTsrJufimvRTritoNsZwn/hSP/
WyeNn5g4cxr7JvlCldcDOSwi11XvphpL6+QYP4h9Bbi6nSfU94RHXwWvTWfXUYapapMDPL4UTRYC
nsaygynN2BltcnO18QtvWnCrpvI/vzy8LlsiryF4MQdF8HCAiry0zn0yWXJQYvQ+89OCkA7Nt20r
05MdOPdyyPaqcwb4QszdvVa9GyI/CfJyVjPBxfkM2uAHyw64xgYCB5izpnK6HyuxkmrBD+bbAJ+M
57TEolJaMzMl7x1n229LXLjG5IfJGkh6+O170S0ULwdjcIDxx0GzxQdAsMqGLnPoA9rB92knjM8O
f9LkJccgTN9afHyFnZiv4AIY9ASQqIXZ/kkr8TEUfJcwU1BEw41sQhnpIeAm0VdRFvv4t9bGX9+K
t9rGwu/W3DDIK+FNvowGeGMvJAvOklQdZ2q3CP0RuaBIDi2LT8rjxBSE/XstwOYOo/we4nWKjIxM
kmFGtosnrfLE9yVmWJJnFrgAAcIBP6ohQigJQ6nXep2LWg2jumeUVgztPieGSL67QtDo4NiPZHtt
7W2NyT3IVEHsTMutiNmaDBZziBIZ1s0RHz0Uf7PGZtI3+W/fw8IS0/iUMk1ev8+NKHzsxQOGEW5/
Le3koCLGr0LSZYmyeK3CEz6FFw+HgpHOFyTR/hTiJxTJ+zJhLAKYN2OJgoM8OmhQXo65qvadf5eY
a6LzcLdRiw1cK1lvcRYw+G2PffhUL6X3rTAeeok/7GXwj2befcqVQd84Xrpb6K5ZBGPSSSCsUu8T
28OXrVIQP4W7bYX5vMC4GDP3CQk4jWPrwBieMR/ptI0t+t8y8A4A8S6u4YrI9U1S6LqkhRtbp11/
b2v3kVJpcjas8FWXzu9xZawUgOW2DjEa0S/GPgi4pAb814klfqceyrg9Uq225nzyICFFN5+9JnBP
VS8vra3hhkP6oSWnPxg89yR1rE/aJQiue4KZV56TosOp6vgsEgHuHCbL2wI3EmaiXBwyubK2a/l9
nPWvvnNJWTSTs2mwovm6+3L6lcQvVpRNwktXJXKnOBBsdEZUeW70dTYJ3QiwkWz8IBwWO341vRKm
n1WfMwsJqXXUtrSixho8UrUQ4vwVh6/CYYfg/08WTzdzbaHPtIVvdiTPTgECRWpw6VEtuSgA4wnp
PVIqv3dF7j/VHnhGH0B2KcITi5HJbToAotWIg/AadhnQXw1jDMsOlpPnRIAIN9UgOTrOObJHRoII
L5IVN8sTREU61Zri2zGd4Lp5GRaC0djCFrGvzaBOZqKZ5JesqA0oEwAy/rfJQULiXAe6qOtfzUIM
J6+pVmcuNI9ADPABjDGHLBrTxxkFSl15yhNMuizARUEHA2TcnqMQcS1p0806uI8B+uQmo7uRdiiO
16mRRcruqlf88WJnNQXOmcp+inMoGotBSzrcp2cMRT/GNLSj9SbV02aQ5NQt9UbwmzGof44H/58m
oRuny0mmyQAkOSOjycVjD/Eaf7pLHdBMVHXTDWrZzUDq/JZ/s6153ok44wczHnmJ3aPIIG8b9VrF
s5DXk9hsBBIlToz+WAcZe5eosSCG7Q/Hbz4mwT/vjF6QU1FYhnBKuhUFWpAr2z1vozqGhRMFrv8D
WjH5n7CmFNJuvpFSfe8qJgc+4jk00eFlyWkkGlr8554MKXUw0Iqe2zJg2r5M6lbO/q2a+RznWh5B
wfwKsi7kJFUee+UOfIJ+taEVdzhittnmGUUn3gIAKXNYIzUf2n4qOgoodI4bL6lQokR+V8ZDheHv
as5YIwRmCznPHG3b9iP5RU0hr1hpFDvP640tNyl+owvGBQF7NHLmTNOPkkea7G0msUXOFVF9WlZc
yjudJ/DsSUSFcoV64OoLegwys0l+WffF0ZShcxwXql0K8JZGFoSImOu71mk4A0Jegmgwguksc3qr
J/oTDlnxxuW9mu1oasbwkMZ2fZRtHm6aij2hm8MLNBtQ801MHcXkVU+5AeGtIvWbkwY99K/12Lyi
N5vMrTJ1BmF9alNv2hexCZYdoSEdp3sg7pbNJVtLHR4wLSsAWzD+yTEAJmigTXnTCpuB0xyhLPyW
qqkJv/OQLdVy87z2MFdEJaVv5UczJOVgOOW0k26EPWWvAp9KaSkpClcmp5mOC1aXTdWFKPs/TuLP
2wBhyJYgSls50MZD7ybnxeaUOO33pjTvfmkY77nRitsowi8ginjtDBonpUOSTQPYMczxtaxG4hq0
bZO0WGm8gf2a5870shbULeX8bZ7w6iwG+CrdmL9HS66nGniQPCJ+IPw9QER3RjMuURJuIfGTfrY0
sj2D1go3dRqMFg++fQBcIjdOJ7Bdpry1ZfAtAecH7dc1fS9CwkW9dJrPqk+XbUnqr7I7dZF1wVAs
xjur45qBmY/5XioJKWp4iqdmzRQ5Ucy4BwrVzu7zLxAs/kEn8Yuv+/kKE5Drf2tg/w6WH8agdmky
2ntsbvCtgiHys96mqUBeLSc8OCs1sx/EA01g3tkx7RVk5pk9UACmxLS3JQ/VGnEachpqUjUSVqbj
yR6v2p39nchI3cRt8pBOhhWr1w+39WF5ZCCR67Rb8RcXXcCgsxKybWptg1Gan6f166fOxuaPJhOw
klPnAKzGHUR3xQHXHoh7tzzGDJJh9DBLMoGyAi82fpW181U1My0AuMpGr7zUrE0bzqANLzZEhrxx
v1t++qcMCQKrCv8HWdqDm3VPLn8VbIlFP0o/bqNxlfZ6gspcaL+yNOHwOuSI6AIWzpjthN2RqW2B
9/kDObyMpANpN5Nb4SHNSIwEXB5KGZmJ27G9wxuAN4VVbCQNxHsUlW71VA40mgaJdx5UEjUdcc4W
sPDJrHOKdko/3enZtrdGCKgZF/U7gRb6NPC4GtXylNOis0lCg/KfstyVbHl7IOzEkuflOMB73GRw
y0mhwyt1t7n31WBg4qw/7upWhk/pzDfEmsbZln6DTRATGAxx1PalT7uPikKOxBtb4W33ls7etzhZ
UFXNP7nBUTbO8IjZkuyHKTeuk5yMwAcxyCe/NC3m1doGB807yuyYAQQNVS12iR2A/IbRbdNT0Fgu
+wITDZly6NCDhuHcosVDSMhYlQyXIaPgmiWdaxbYxTmEktMBbNmyOfmRFvq2hEioPaCWgIjxeW8K
v2PjMUkMNuaDYR1E3zz9ouc7B4PFUYNbhEL+gJlua/KiC/bAIzxz8mSOw4WFxnhn8H9OgKudkTgF
QA6N+rqYPOmwLLFRcWWc4rfMolNWey9Ux93wNj1G7YzUwfBhYb/aWayxnMXie05ZcEbqh4WkejEZ
Et70Gvevw/4UZCEH4jl1d0LeyOJLKtulR3+YGJ5y/i81M/lbUwvx1sb4zmgfJCNSfw9BfYbwfUPu
hOjmWJtChKcBO33GjPZZBAa1fVypN64vb2NFIWIGiWOT8TQcyRGeSET4Ebxhc5t4CygKHO7o2c+T
SZTV4Vvz+yLYNbl87xeKhSqfyt7Gt/eobaeqS+VTokpBfZCrdtNSX+uOAEDNDksUkPA8bX690xJP
FL2DC3l5LwqdHozAeLdkUWEEdn/0HARx6YVvbubwui/dZTBLPOxGQ+LNIevhZxzo610Jq3PnofhL
KtY3BBZRvEL9RPrymRTnGbji8hjo2RuB0jwjXADoBI6IYH5DwHojTblt4zH/RqrexMImQSrV1lV3
/Eze7B7J3c3sKRlwPMOd9hAHDhiUvw8WokZQhDGg4/aa5hVJTFF8mPFQoWPTSdMs5ZlWYIAzpp/t
Wk1gwtTEdA3VPU8+Lyln9wAMr16Ke/8NDPY16WyiiH39XWHLowpueoRh2Z7nMd7L1IOy6arpoWa1
bnGFd3YYW3viPOU48PJZcifwvtndzNsshhngQUJnHa+RQ2GrXGa5x8Xt7dzU6HeYe5GSFGhfsbAX
S6QaQxsE5mhV71FIkyD9TB0w+zhRuPyQh/BHYmlmHTobQAd3YdTxvWe/RU2yqyX+abl4BOylNCBK
Fi2LCLdVNbrMVWtclQ4wBiOvL9gfTxgS6Wo3UKzkzyKbveuozWfQQOpQesEaevXGp1D2HBPMVHOS
oHYhFLYVdQzv9lZgfHmhT7clC5y5kKsXHv1tPeJb3vjuEzN9ugeog+w5yW2Gdiz5Z8ZpTtz50Om5
pTXG/McP2g/pcqU3VDVtOXcek1IgIjHr5Ui0fDFwoM/XyuE9g7iq2vp18jF6xnS07HG/fus1ADiE
uTfHAH1MUdGn7LPX2peEzMan2UXU9OeQWCboMBF0vCGe+xtT2B+bi+QYizMxyKuFsP3Upf37YqY0
4EC7JV5uP/lNb69+dePsOcVRkksMK6t6b6xVSCpec0u+LU7Z77vaYQihs1czHL8px2T8gyv11Ayp
BTZjDcEXOZgopOIhxbfKII0VPDHCT4PbAEfKCHna/NPP1DUvmkgo9fJAX/UOHfODVA9VdsQVLPtR
gH5uBUA6wOuhXcJcFvzi3IbkjdFcxngxLzxaDAWxkGqdnWs3+AElw4FlS7VURcVrHIY/fBcpBTH+
hTicYzm/DDv8boRWjsi4Lz2fM7ltRzoO/rQlwBY/m38Efgn5uLsiqx6qQhOQgGBgWqNznN7DuIJj
5Ym9IAWzrRt9VI05HStSwEkb/JnY5ujvgwITaxCmzSn2KlREdFdK4wR+3Sy8kKYkakde8EGxySmu
vOJLhnBZlo5D/uAdBzajI41CX7VvzrTskKaQhvheiCU49ho8HKdp3Jsm/ZDgPX0LlKuhEJ/7lDJG
IPflaSTKbwuikHpZ3tw8u8S0qm4JGy6HzFD3WjHyrFaPnFbZa0HHxqnTZfKW1uEndezPCM/DQycg
cxcnMAmG+lePWQyzYR4pv7+xrGBU7mKXZhQZ3N1ggdNWZscw7sxzX460ojuvTtEocNjMwEYpL8Os
48tYEKoIDTj0mmTlmKUTY1WHqJo8qL4BabTQNuyn7b50kH9NFBuKzfmSlZP37//VTYl3ioGQzl4S
KadvjhVPmTVk9tk1xAmrq/PKUe3gr2YEEpFEBzBRFc+WmzpXrhSI6uNrG8qCu/TS3P6/l/WvJ/X/
4mW1fPv/5GW9JfJ38z+9r3///X9bWekTomzaozPItEzh2uF/tRCZ/7I8clBhGJoUFAnXC/7byyrs
f7nCNW3Tsj3LxGf6315Wy/oX7tPQp5Bd+CbXjeD/xcvKNPZ/lxD5InAc0/IpH2JR90LbCf+3l5Uw
vyXxY+wTCMs17PhNJfuZfST45hDa3i1Nkd898VWaDkgfy69vHQmdbT0Vv92ielRB6a4ihHHKpfFc
RGG7PJaYhcNZyHljKsH8SRIR87gaPcxbVfICRDIkXauS3twBQzkBvVgiKxDLRdscbbm8GXhBQXt1
TyTG9n2vqSePcd6pfdLY4T8esLwui88IG+l+qdQfv6rly7imKe2Q+0DZuOYta985SFamyfLl0jNj
TUZzxwe5oo/gEZZOYexA47vcMStAQWTxsUiQGcvG6bkp0k/tx9OpwiZ0LWNjK6T9riRl9K7Pz+4l
7rgvAgL7y8rC5EsG3VInqRu5rOSRtIwbS7eKtBphVuLhwE9ERybM1aqvPqqK4DQ2gHGf+LR5CtMU
OzoP3I3r5XLvkt7o5iw41A3lJxMpKdcwfjs9ZaAmIXb0subeFxDEyyX+qqyQSp8qPQOiZ6lqhv0a
6LMtleF59F5rHaRHNgaXqyz+3xxE0ZV56bp/q7chzOzfU27sR1c1z/FCQEc7BW6S+lc2ud2JNoz2
TsfMvm0IUGXiCw+TsXMb4XAb5xQ6FsEnU9sM90CCgdG1GhCbgOUDCl18ubYLOM0jFOOb7ZfEreaO
YbyD0zPgrM1n5RBI6NXXkqtnjGvRUubB3kSmAjPraMox+p+OSX0EesAvRudYvFLfuVX1b3Ox5z3/
+d7P8/DozZwLUyVp2ElhBdrN0L8ZQ/oGZNU7BBQJ7Kt6SInwOM6u0hONGLgDhJr949hwIsV6Ss9x
1+zCcp4ZhXqUrq9AGlW8IyutD4dj7lJcXGe/ArUYFl7Uu+01nOv4kK9eiBhWLrR78RgdND6OLQ2V
vjbpTmTSTVs33amGLbDyiZHNF2dCuh4gLQPJ2Ze40ZiaysjJRnH0yKmMjhUhXccA285jNqvTnFtb
rJZcUtLSOczlTec/YN8NAP25ORkQkjKO2r+g8f/Rg/G7LVz/Bnqn5voAMFCBmdxr4lqTaDHRBT81
AOwrv33pz+cu5XisxkV8lILJYEMDetInQL7JhExuTPFlTsTOC9eQMOamzq381bPabitlKcA6028c
HjISXJ8i0Klc47pmYzcp2cUhv3FO2bchSTYQPjQkrc6WrIg/Z4LX+J3DrVngv5ENifO86aMsI50U
S5KHXpMcyDfqo6vSN5+G2cwlAmPHPcHdOuzAMDIrTKeGAeac1mdTuhzPdX4DTB/BZeVyfvRQEgvt
PQbQ1CdICB9C8qcTqItkkqtbyDiLiyppri7VFdGp7EiYV3HE8iG+84yKZokC2+/+ifu7C5zDLftk
b/uS+Rit0RfA4/gpnYvV9Ou9zu93indqydfzPnYYMk8bNzTAcLncyE3skuJ7NfqgYtPVKyI95sCK
N9xOaWvFkim3ubFaLBXXD09PtIy60sNm/U+q6m5DVJRbkZAfuf2Pl+MxoWEBMvUynxsfi10yU40y
zTXhZ/uL9gRycf40HmlY4a/qY6q1gc/XSfUAj4gTKrRuodVnX77JWHREmyr87l7X+bnAyQtiRmCC
lDUdcbMQlCyjoVlTANucIvAN+MQu/Ke1u5ep4EmlVmuMmoGh9fojVP0o9trEfuF4WJD8kOPo3E97
ePrjPSjBq4dGjGcaRbqbNO11aciFLnOuS0MleWB2MOVIMRrKC15npwteVbi+t214L8PFvwcMgzte
1a2LirujEOW+rJN8zmLxvUk+6Bi2yMzex7CrX17qrixexuos2e1OI9XHuinPWd9nL8okEjsmtnkM
QB4sTtO9/P1SBrLeWDO5WHYGYBX2czF2ksaTwT5MANMYRCr/7JGizbSL3YvWvaHwq+dAlnsZLvq9
5DblpzFxS5+kveyU2gUBMqQ3+t8pQo1omHgr1/jjXNvnOvzB4sUw2T0os592/ijEvnYYrYHFeTUy
aLV0g7tQrL1tI/rvtQS863XxriJTmurJjrwy4XdFQ/jsLG/Wol4b3v2oXqY1hcCwOLQLSla8LPgg
rg6Po56ma8NH/WbTXTP56ivzvvdtXZ78kdSrEhkkvzHF7ZanywFAEx5Eg4la7vtUDeiOzj+buGiS
VTaChROc4rloL8KhNGko+vzajQwcYfUzdV30ecrSaucRJNiSW4P4Eg7k02Y6hUNttHdqv919md3y
TIm7Iejw8yf3oWfIWFVl2wc76etNkyev4VAFex74795oNi9mM30OEqeoQT9iGi6YAcI/OGLwl+qc
PdUwfjlpJo4qmbg7MFnaBZabEWjr73lqW2+dmJng6IdOF+clSTz7rq1HJ6CkkrfQ2m7faBz7No58
17MuxyNTp2lw07fOY7NwleX9FP2wl+jyf9jYztXKRctjvvsQTxhjmZFMboA70uB31+khGiqKu+I5
AcSnkEHxcGHVSJuzK8hCAClqzosT8woSmcfKifHPMQC/1mcu3DCcHK/ciSBAFwlAdOjJZ52gKWqy
FJFghj2yLZ7cADdtszJaEx9iNXe9X16a7RyXUhP8m58gihsOJAJw05iywjVNR1mO+ewm6hnWbEbb
L8qo37Yhn/107tzwnLo4+oCrA4DAOmp+OSnb8JR/jWNNcZ/r/TZJgNOu+NIasXwSM/DwaVyZR+B1
DrxRhEKTtolwfJ5iAcKE6gvsJ8nJqQorssPsdcCOf6+7tXm8xCODPTIrCBCXr+Amfo/xOlr0xYe0
hysfPuz5iWoKL7zB+IDEakFZXmzeF4pgtv0k3keznm78vhr6kdE7UXv2duyGLw7dR+wSDwsT3w6v
AkAFDbWiofeOs1AXClbVOjlgmz2Hlb2lApMp8p+YkrN9SI8rIPprXk8wK/Sxl/URLEKwk9r7jroG
odQ0PsdUgRr7izOCZey2ubed02G4UFbGC4Gcohv2iDwrd/WYnCdZ3kmyvdVxXzyhAMH3tbeOzzPC
0ePRWsa7HYJ6MTp9HXNTQTxTBwlFDr/0k914cLJc+z6U7fsUeuOR3kfgPwmsDdVYP6sx5Ndtyn2S
1l+0ZOV+8aszG7hcGZXGeNOhM1Rtf806TMcV6vfOqY+xsYQb3zKtfVO3EafsW635a3BHc8C1X0vj
JM3hOrm4MEGHIeHnZ3tKOboVgHzCavGojDGcQ4n5KmCDflbxcG/TlaxeIx6jBMRIeZtucS6jla0o
WQAuGST5IDGuE07kQxyu8/iZtyemLFd7CsOaPEo/QSeyWFvrOgQOnhoB1Uf6zApeMLpCg8KpcSbk
6m082Zl8JI3GqkjzhyxMBMPkrrxwY6KiozgZDbZT7u41RgL4wFy9k/Q97fNjEjLpjLO1abuvSJiV
gGm8j2Q2JhjzlccBuwt4o35MAIY2ZtJd0pBZEYsgqLEvbBrfe4deAxwkH11hcq7Cu77VvtCkHeaX
1Ak5/CjvxQxteWg5udAvBgE1MUMftJX1Rd/lE2lCyqVTHGl5hXUe4Au1kBQJbgeD2pMC1QEsNjar
7NFZcXlU89ocONNbB2nfguk/JfDQ1s/fanBJqnXRHXwuE/5njYaFY4tyG+F9sqbh+yWFTCIWv9Gw
EjvnB8M5YIxL/QJiai9tPh7Pnz5sHAsMSdwD8zmyN4yyoTZDc9QOc7H5B4j4npEAyDpNj2UyrQ8U
1HLliTHKg+mzMGC60rN+8IoWkXoqD9pan7yGRvTAT42NnZC5dwYPJEvfib3b43lMRv4E3GBkt1XF
HGB68unrwS5lgwpBrNzNusOT0wEem2gKywMwAqQTtlCnVzAsZtP6PUhafSjGnORLSjVEZtRQv9fP
z8iQZGaqysTiRHPuP3AhfTLw4BiOHZfKsuVI/cDJ9fRLa/pgelRNRHB8br2z6dUnUv7ovc3wrjyn
PzMQtHdMqP6A77ugjnNeo3qhDgmLJ7inS1rqk5RUdd0JZ5WNGW3k6t5CFwb6iDDvagLVJPy2bWig
JvVc/cgzcJYuyj+jaO9Yi+GgBEc3UMW2Y53c99pUu3j99cm5i3qbLkCzybv90uJIzBKXfYL5eDPU
3ycz1wemaNpLQ0q63BcQ9f3WpxN208j5Kbc9rFTQBPHgXDwQtVuz9eDDQyMAKw2JtpVU0M1NfeWd
pQ6MfWi7VO6pw+aFNB3/wuV0tEj67ByvHaLUwdbupDlI9b58c1c2I1p/+0pCsdkBwwDjgZIArt0C
NoOyakgmXJXdXk1jepQ0RCiadzwD2rGWsWK1Kk/dyCHXMWmj1Ti6toUpqkNLjU5Ej/iDluHfhkMa
Ire7V58LB+r4EW67edO0ORh1+6wkzXru4Ceg0ep3066/pY1rkaVE2bZwlW9ZnTlppeKCow+m5g4/
xB86VrjTBBPYXItDzgpM70ZO5X52iIlCDBX7tBIhVQHFcw+M+ARCjcyXt7X8nmZLo8JR5lhHx+9P
TjIe2UiGu+N5GHdbJIvWbRmL+im2xnh5llK9GUyE0enJLtb2nO8pW92TXDFghSb+q8dowTJnd8fW
km81BIhLO9uU4EB/3fh5dWL8ysWgseWeexQJtpc6ZLQymsvN0SZ1NzReTW7ab8yxJXM2q+Ki/vZZ
OClNEmTpt35GC8PAyZdYhHNMBwJ/oCmw1DMhCV08uJJrK8sxQ5mkJuU/IEiM0AAGDFQPaZOszDq8
x4JadmH9TP/+CCnBZpAiV87YS6Sn+OEaxMfMwcZm44m7OQTf2tkyLmGs4lshZipthmKPsMmxG3MW
aClYnJPWpxw4WKRI/foj+V863DhfAUfuw3w1FtrTRTfVse/KJXJcLJUFxAim84t5aILiW76oH02l
Fc7I+EppVXBM3eVYqcXgsOo4XGhk5A9yjnBDVZekWqgfCDENdOJmatmdLQiKh9Z4cVzvfTDFnYCD
wiQ+/ElH8hKua9xts3n7exn/+yVbfMSo0eJeRxvHwrDq6Hrlvez4qIoRuhVmyWNNgcs5tXDf6D/8
2YXfzvu/f9vfL2p9J+wU55bCM4WXglcbbwuJNglyuaf9aMByfbZnrKPCr3og/yrbazu3QS919ZUm
mWKXJHTgNPYUmUGLZlBofunqeRLfZq5wEJ3STzUGv1SYiqd8iM9SjDD8Hya3j4NN9TBHxOCq6NPY
qDkYLq1FdiejCPdAbHtgucbO+s4EkW0JMtFAj/ahb3EsGJo1toiJOrch33ZSAWeIQZwH5Q0v8HLM
FQt5CvIxmmzYzPEYfmtr48es7D92h9ebDuZ7w9u/Lcj1oGd8qCwA92ttUkuCEaQ+ew8rjGrTnMG4
LDvmRWN/+/uFi22wBb4WTrBMp/YHrkKqT5hoavahcd1dTSGm3eL4F/6CP2461vei6ilNqQYcUykq
mp2Z+7SBNEZn5hnUpDz9B1Pntdw2E2bbJ0IVMhq3zFmkEindoCTbQg6N1ACefhb0T505NyxallW0
kL6w99qJ1/1YPQ/QkHNwQdWfra083eThrCGHeam/xCm9tgrqEwpmraZyMXBlwFkp0cXq4h3F4y5n
3QTp1X/zTO2F+LcHWMdARM95Y99hrX92HlAulEwbEuOQBdRqg381p6mLYBHao3zi3sh2OSn5jG3s
rE0XCVc0hM+mdlR6+CUanIRmRWDOGI39Zgi7HZO5A3ERn4RsAtHVcVfNzXu3LGzAPpkU37Zmnd16
uJA48FULAptIv9gGajoMootpoS9tou0sWl0wYNZ74Y3/ArtE+KTQGk3sspPwpwtJCq4D7eoY4wuT
6AukEwBsBE+4/RdWqDB3T4hMjqRLwc1uWboqyX0cUUtWT5wbBuaJ7tbXxlsZoACVGELQ1xKSU7eH
FAJkVSDPD+uf1I8vUf7NCufo5mxCGFJZzgDdVj3FNr+5CF1zynZkMKjaMfhEi2ww13kz7gkUeOvZ
sQIa4KfwlCT3ufXn8qR212EQn0AE3F3VPNU9nEEmg4S0oZBz6w+NEzbVHWMxWqJcYkTZ5K7+yXMb
r6VJHJDUyAzJIChjPfrj+fX9bBVMFzumnqEKLqB6nkTcMU/6dvVh70G5pUlhvJwTQmE77NaHDTNn
aFtpc1AhowldHRtBCzPI/ilnj78gen5TZ19hNNpLaxb4yMo59OhYsxD7jzUU1I0ZS169aNeemX+V
hnwdJ/mtyhQF7i2iE2qIGLOA3y/zYs2aFlp04hxlQJR03KP5sMiiy2iKDBflZ15h2Uzy6Ji4mrmR
iil5xnNrxP64pKh8NgPO/FYe7NL67nsiUn0mxSnqh7y1v8a4ONlF2S5Hemkji5d62LHOjV7HgV+e
IpAi6XDjhBHe9BgNZQdVopm+E6BdkB39Y50PG/znV5VVEYOyQ+mhlGC3RjgPY9ARQMC6AckeNsa1
c/B81280vM9FWMC7yllbViMYMTgw3HHPJYOMhYOuidO0q9ces5qpKthF5pj7OvfT7K09e8XPkOZ8
IgPKNBHhJMOTlZCOkDLfcNMbs++ndibDt732rlEao088VqN1BKFPn2NgOxsabKpxtOSGOSylmr6t
cbhHZFgGMj/hYCAN3oDWYySkH5bdvcRZFOVIq8b+m+HKcshJWC11uOQDbgvcFRwdDGWXXsCqSYvx
aNhyj4fvFGL2JQ5dGiQYMHdxBj4tthRurOmiqnWqduTvLI62bEaupVOS22DnjFn1YyPdU2N6YKfo
NvGpbWz/JUBMziMefwVpyOPaq9UTm887QbrINNK9EOVF8BRw3nWN7Cg9vRCu9mRQ9zRN9aYgzoJR
JcCbNZDQtGvUBgLx2bCJaJzLibnApLgs7c+CKoOZgmsekYLsjKjZNTM/UZnTX1wpt6qGgoZQ/o9F
kCqq/EUS91s6kHUTOSWP9ROzImx5Lat/ErQGBn8YoHZFg74dYQkgEEojTGkJMObB/Zy4aVcAQOLR
+Bwm1L4UAdglSFEEvAkiL7tEnXaOZfVDotctrO1rAtuYAAjs7BoVwzzibdW2o/DPlPkhK/HKtbAD
vD0u7GAg3aFwz+hKylUitd1I87GiVnzuxu6LCsdcCZgyi4pRDTOlCa1a5gERmpIPo8U9RHkQZK+x
HK9EqCKyh/0ZghnFRw1iknAbjn3fp+dImttuzezrFpIfH4OveSkZUJvgt/SyAubZ39Osek614KB0
cajSAh69ggmjPDrq+sm0hv3IfnEF/QgcKvElXe0+zXSPIgvIfZfs7biNaOSry9lfCWdUz0xE0A7Z
CzrJKinDQjXkr1hMT1bkO+hTg5OhlZ9e79Zr2ZCoSaA4yBBQj+ahw2azsI3qFtps7qL2uUv7vUcy
GHdDe2lTpWiZd210+15bE/16/CfCyqKxVEShTiZl4J1Uix4x9nnukbJaIsBZt5yvVcy6UFp/FT2/
4JSVxVb06GpL+1pXMebfZc8lGhj+2dZKrFQTbngjOLPAhzxx6dpK7Grgp6kqTiYCg4zUCVTS2Lup
T7klt4VHdUHSDOOro7RRorjynwsUHIs+WWWET6NhRLwb8njqdQJdhPReHc9lOm0gqRkwoRbeab5X
e5l2SmP/zU0CKtrsR0ucn8qy38DChTBt1dZo9EOfquekKfapwM2TjBTzmUVcEopoqLL5mTP/taJ6
oP69KU7mHrNsbN0QPDB6mW3ljnF1cJAu7WaisuPCs0z/1bDGRdTqf0S4m9KTDsUuCbNTGw/pKkYo
u83vju5+wKgoqdenHTq4MwXcRuXMhYo8hFHYYZrJwz8glf95PUGKL8Mg937q6Ks60Z8N7DJjQLEw
duzWyvHNy5piUaPkV78SN+ExqkzKI5Nd5vSjeerQc/rIG1w5vg7Wc9cgfMGZlRIng1mtkXf0s7hg
ehSPNe1y1RVylVIae2b6EobZBbfoogtI+YPfdkqq8rOLZLyJZzdxPBuOES2iyg3BEASZ/5Rn08o/
uUQnNdWUYmDTid6Z7rVWf00dTEdUaZ9JE/3JpoLtnvOpZsdkglaUhGCj7akSZH5LupTMamcWb4hP
/3scDDJzaY8XM1ZiaIDDBB5RvIZ3+X0pypB8aTs5KtcDXucxQzagnDODSglSKsD4E1INPy5kXBGP
zLRIFt4ayK8M//L7EiCsKdnyb81aEKdmjOuu5bZdewjsX1UfuBsQfsVqwga36toOpanlNvmGIYbR
gj4l4ReGeTymOzP+YZ7hnYMOtr7IWFOG4tLn0EikOCO8FRcU5Th77bDG37avEDUfkMS+dRZVNDFQ
7M8KQiMbrPJDr8s1vshH2+d3IywEVxnO3LzXNnjSv8demMekojzISXtb5kZCjqY7btzSMmALYcCb
sdIao7rF6ECCJh2EtLmC+oaqhMywbvQ3YzYf2sFmmd4QVkzwEygJHouLPkWYS23rKBNsX4IZL5hd
fKlZfgs9hVcRQ4E1JWJiFnYJ4rlugOfjjeylzZB+srawyzt4p+oAGmrJ8qWRwbz5BFhfo0ef/iV+
O+5ifQJDwV7XY3mROn52cOg+YdRakg6KYb9FIpHEGU1eWlAd5JDIHbRV7ZjjkwGL6jEWqngyJc1z
AMNqGTJPCMJ/vUBmPsJJKIiMQJJX3EdNrUVtONsMX279ozzZbmVjzqN75sRJbG0xE2FACbjztA3I
+nb8m0IWXkQ5o0F89EzWUro9Vm4bkssRNYVPYKUExT879ailfQ+ddps53h+MdH/8nP6wsKPqtVVt
9sQK9kyt9lFXKXMeY46bY4N7DCwSgCL5nHTO3sDAhDcsRypp2SuvK+JnTTz7FPR+EX95KeRHYQYe
LFUYwVmSUzpzMp5NhhRtpa2h9Ww6N4mvenVJ5fgG22IJ0bDZwkTqd6UTH6v0TSsq87Wa4/5EWmxG
FRp3S2hIxXJz2A4Cr3k/Ntth5PHH1Yw4ND3lNGMEUbv62vL3VWF/2pgc40xaa9uSO8rNlWuMW9l2
6imZJYiiwdTn+DxL4tzotzawQRKNH6V0kdqWcD4xyTKASdWKsMAXf86e7Bt+eSMp04k2fiJpwGGe
fmFZyjZ90ld7B1e/UenojsPgFT0mQcE2UC9u6QRa6I28unjYj/Ae0YhyWgM7wvsyYH6TdANhcfOi
6ENLkRw446Cxd238HeYeeLT8hxwfhHNb/20jF48DcubXhmkYl9iw83adCddCuEfYxSxSioAjNz3h
/fWB9kxnzvBbR+22KbBqUK8YBZPUQF+EwZTcBkDGzIKDu0LxT1JjA2fyymZSe+VSJhC5n84RE+kL
IREQ7k33xUgFpWCgHdNsGhcqIaacuRzzofld00OsRsTwFIpg3OeaedZ0av4B7rffVdqNnQeNuAr/
yLxNd2CS2RqS47f2rKC44uIdCbnjWWXprb0Pe4vkTU3bkGLb7+NoOhYi3dZ+UOwCanTAjdmMqtGZ
Q1GXFioQG4AR3Y74F/8A9Z+9J/YnJktM+aieIe6MkDY0kHU7IGkOARn8DjWgAI07WdfSlAbCdEt7
ScB+L9lwJyRMIsaHhr80R1QhxVh/l60lb17aI05ioB1Ff41JP5RJSUOtz6dxZKDXp6sCJPMmALbR
QYLkp+j8Ezs9unmrT9/89iBNqGeVKYtnJjHZmqNRXAMpcKlo1SnNAvoCQY3vS91En9+TXzCY6RGN
KptxPYbi2VI1sOT6bAVhfDWyvbMctRQiB5xoze3w9vWiu2IETdaN0uVzVo7wEIL0JHFcQO9pgM6r
cdww8kOfnaHS90mq/4h/+zoHff2YO1cw/cWBdn4rLdn+eJOzK9rE/ecGPZ9isI4MvF4mw3aXlvUe
Gch60VhNm5ZsB/JpcvMqe4bSUTd9T0P4F66q+AhTqp7BN6p7GhLbMSKHWInADrbUEdGKhbz+POnk
EqtODtfUQ6Nvle2B5IfiCBe9OPpGyhvsQo6D9xaR2apFYL6n6Qawh0K9xv3OrQCdUoDbUEPGfFCK
LBVjKH8qp/aZB1bT8fcFPzNAQkyEDv5knKxEiFY2ioSqoKcpI0UGBz5Q5p2c6CRLHw1zOfh6tK30
4pJMU3ZkqvP/v/zf16TrfOmVyja/3wHqCShpWZ19NA0syjMRHOC9pkyklk3I8EmEqTpWeauI1+UF
OWkNpdWF+aazAbcMtRKRVR49rS2PBrqNagGpgvMdv/eGQTdMCWNtjawGXBIZ9l3MuTvjtDjr/2g1
UhFTkgk6//JQoxN5n4tdNf9pGpyG+CtHX6o0dOyd5jjNLg7abWyVwzGcX+IwJ9tMf5ms3KdRtf3D
7zuKSf/QcD/cuLr+ZZhWfvw9Qr/vfn82Lt5x5Jv+7++C+RAmGo7KVreTZYZ7/BgbhNR3k4qPOr0V
w/PeocHuWP46NiPu6F/jYpFimM8YwSRk+fddXRYorpMaoUL7ilAqPCkN/xtPPXALf0QPGbgvAp16
TCfStx+8EyJq7yQ6p9uahvsW6MaR3MNgjQXpTfd8sgFYANLVWyjyigSviYSFtg4rkZx+X/J5sJgM
HmgS7psACdle6MzcRYrLjFW6cJIzTh8coZpnbYq58deVgc0JW2iJp8ugCYWHQTptTbSeV4ct9S3l
ryvKHvo89mDDjX8Q67qnDqLY6fddXOPv7MHy5vg9l3GoPYICvZZRiHko5Q3mwWUHxMaQnCs9jleW
7sWXggO5mKDpbtyhvTGKY6MEaGjBLAOzN2N+5EoKlTqBo6sAQtoq08I/Ip0uTtsnW/D7a5gv+RLX
A01f356szGBwZAcEwSDKZA2juc9e6+A/kSxVGrBJEfGd4Edayntn+satkDH0qLOzrULSO5vwwACi
QxHf99uhCe6TkMD9fG0dxuInLE1r34TasmwBc04unymqMrZdeo3ZRSIZ5zn8QTgjgapp+NoDZga4
w8SqUw26orIs+Asov/FgMd224+Po5vIxdt8A1h34kg3sF6/Ff1wDp3NBLxyR1kfrXFXstyeyn1mw
qge8M/o7Tb4mveteOtyai8G0+0fpJ9N6inMSXsoFRjT1gBWwmZyenLmQgk135yDJLrr7pLZ/tBli
T0t0aBjK4YlsoWk3hVm2YTq5RQNiPqXEQrMjg3yMHPZkmYMGxR/TlD2VX3XiMoQaIdtVmBzCeviI
WY5vEsj4hxo1ztqPAZKMvXm3YeTkvfkdS6ryWKmYCFrGtnqAJ8PNaWxNwigzKulTQPW2EwkZdWSL
Jes8FeVTkxGIp7ey+2NPD7N23zFP2u9Jzlq4zh+WmzXctRwKBzvdGU3HDE3UCXor0t97LaEYa0WP
PADyfPjdNBE46bDgalE0OqVhWPviCtNtApLE7T8WYEcxLIoVQtRz3elYXIBlM15MvfeBx6dBXT7q
JfYq/ScktfxqJZpxLDN39h4hSwpV/Jk9GZ5Q32lbMSNJs5B17RRd24GA9aw2/Buip2ohhXes3dF4
mWAaumrWXAz85qdpVbpJzX5JHL2wZWUtqp0G+/rGYgDBm1WpZQfUdFEZLXir2jfPSVQ4ODPy9jvz
CdYhQPJDSafYcAUYe8RJxLk0cPqHGUEAIPzbHTLOhWEiRr72O7ynHD3cyaBeTZO4IEeoLZHk41bl
44Y5p1pOTErgKup7HiHlW6KH8VFVZbvCh5l/dp3xJoL6Frtjtg9BXtpuzgnXFF8qugvS4ND8TObv
Sp4H4vxnywNzjhpwfmWm2h54Vkg63fBh28Fn0PAAyuSgDr8vJJWc8R+BTgPFzixfIB/+f+9+v9bV
/QMLtyDWe3hjk+KftYGRAKfxcjCL4NzPL79f/33X24DeYKA1mzgmUTqzZbj9/QsfcMrZjg/paCUn
ms9lOo3BiscSuSFKhOfAXoAmxiE5RsMGHwzz2gzOpBs2l7Ej7Whi/Ie4LyMbSNoH4lx3qamDeYmx
+JWWY2OeRB98QUuWXzLVrjlYz32fYOKbv5zNL4TZs1RtIVPKdqBvpW/7/Xrsef/7Hen8rqjq+9R3
19SpmrVdgRP5fZnyGAUWHMeR+zYlXULfjJ1GmvwHyvpeFn5/cdyxv6iu/N93ImzdVWX4+BmjRyqj
m+7pihrJ6XeNMC+93jDGoWTeRBGXBICPbVoNGU+wLNySx629FKaTHam31xMo4EX9w/rEBknQXUc7
3SKaMFZl7lwYho5LkHgbwzL7G7VWcG31cdsRGYavR1lH0GJEm/QmqgdHT7aOQezp0FOzJymI0nze
iAX2tWUoaPc1fm+fjbQ52uq1NXR26JZ+08GAvFTatSqNz4CttF+Fxr5jl4yq+AXd7cz+xBXpZsPO
VdNwCTR1ZJr5GZpNsS7hSVJAxcZrpmr75owgtjCVobFMwn0ZBeKpIOqVu8pVq93n3G2qQ6G0YFXr
M9MNfBrjThAlWWoNm1plyavjkqdtuFgeI6a9W0/DTRmKIXldAATomyWCqRq2T14dwyT4oV2o9+HE
5eNHfwHj2odMkQ9LDLEOns4TY88usfMYhrNL7CC4htpA56TZd0iV48ptkukSB7q7t2vdpk9PNkyV
0dnKgZEDeQmX2EJThK39y2kN46ZHJGTmhnmaHK7f1tC+/GIARpeQmKpbzEVyk5T0QqxTdGToChni
G6y7+lYTZH7K+r2LXTRgIQYtpMqk2+BfGBa6k1Q/UgTo/Jg/vqVNWqyV5w3nonB6VhlsA211y7RU
viRt/BkThwnuKp2QHeTGVgugP479v/9IEARNHvPexj+ex4AC0EmxW7cOfSOLW1+B4ymp6w91k5B+
xsiHNCffOZSjIx8+6tS0stt34mHbnY6vIZ30reFUxypCB4JwooaoLYcXx9pX3aDWhHN0a7bn5i2r
W+jIFoWUwRZoG0XNjya7j3GOrChGq1wT4Luxe1aTFlE72xK3qGiG6mSWeXoxLHaYI+ZY1XrNE+zl
Zs4tYRGbk7/RaaAFQs27NY6qDo4i9kBOHVtIJ3kZhJVs847wTwOPAwOjslkJWdls3QN7VmrbF9Zg
0MXvekpCiiLuBcVDlZH6VOsVbX710ijs8Mqs9YuCMLILCDL7/ROZmBbyE/2LuNfp0s3fANpRoGfL
a/Z4fA31hHmaB1hJNczcvgKVHJADwwfEjTZmRHDcd+/2LLIeU+7hLMV8VrhQMy6JBc6IcuDDyYj8
wtdF0GiX6EuRj+x++EB2bP21opId9OhjU8l3cLFtbuVdj5fFrNetytAdF/U5I3rzQg3UXtzBa7kw
6d1dZ98EVbCPzWJ8igPKXJonwk+tOsfHFxqc0V24HwZ3RschE1UG3pTqSG1I3R3r8uJZlSSLGrOp
G0E6rdXaDVgFhKX72sDEQIScrwaWl6WBYbts2NZTHLlb3SrrizdVLV0Ts1BsJ0crV0dTVnTnvvYB
3O6fAJgAJMK9+8peaQkz6Qg72SmYieGZQn81MVHsSsfFNzIlNMupx2UD1rNJkmDdZ2gPB/SbCzuv
s4tDBB89YW5cUPPoC9udTZvNOph6ef+oBze6ZB1oCEhw/jVo1asOe3djDrLeDCRiLVw8wIgilNwA
UGU+qKf+3ggUBWCq30X1mseVfMfo4dYpjCcQD1o23Achs52lTZhpSYccK9XfXYEQFCkw5jsgOChj
J7WvAuAIBWZlDa7sMycNthlnIG8Vb0OkuvxQFSxqm5hlT9Vw95tayAPcY9mO418+WtpoXafOe3c4
07UJ/Hdo2+MTkSx/8XIN71yD/HB96/a1h2spFfdKCHNRNCI6M2wqeV409tECuiHb9u4zETnrA5oq
v9OjV4VzUbeifDMh8NlqYZ08tISJt0B8Ywx4Gw2Uqi+6jLcdnpN1MwqHoTPDzTZGdJWoxDgYOiZh
FcfBsovz6QB0L3swel9qCSNe0kvFsWRxcOkVen7HENkjVfiEBKCErR/R/fMQFqg/9Q+syfW1qAPn
RQ0mun3cjG4o3yLJ866LoqOwTWLqQMNT8jf50QqrYxO3bAHsJDljkopG3X6vje3vscmdZk45EMfc
JumkskoHqCyapDTo1IpijxhARmGrIWaZmg/1KdGY67OXN7bNUPc3KauXcXDiV4y/21qIbueRFQlx
jEMT1Hl3Qi3wIwLsMcV8tPw4yJ9nMHCIMX8Z8zg4NX3j7qIqfc9NDSUjOJJHOBbYl+ed/ShQPss4
u/fmK4jy/hGZ2Kq9roct3WBkr33r7no8yvn176kYkL83o3rkk1zamgjemrAwt4Ck/uL1m3vfInqw
VjHWtDvBdpoA7dstiShJrL84I0bOZhhdrMhuQVu0CBz7bRLw6ZnlQBWsg2LtE5/oyowgPEOPHnPH
sOzxqp1+f3JkHsxcoFysUdz5PisWjiXaXc9t12bHLI6kigrkXlNvoRbJe4iAKq/fNcitN6vR3V2W
ozz0O/dstFzVBluOvckNBS+cuam0jnz0visfXTo5i5KUPTimxdqYANwiZP1Iq1JdTedPaAzOk7ST
h8F2+ayzElnYTeXdI4NvrDTuA5qqgu1ojfJRpdVVl7ZAa9uSNsUm22q0T1VZxqOaKrWyHGeDOand
kpqePRyWp43XHhF0jTc6og6ktyLM1hOfYbMjoB2EEDAuEq8wWc3IBsfw/6TY4OJMuLs4jTEnq6vH
ouG5K+cP25tfNm7vM3MRn0zyWAGLzYrtXPQ+6J3espprsEWN7cVhf8Nk+1aP3vDwHY7J1GWvQV6j
qModnEum9dQk0n72nP6MB7c9tmZCJgqfuu6/Op7boBs4FRqhv4aT3t3KcTinZILvx/m0F6WsrsPU
/nGranygRu71WK0du/a3cVxoj7gdtvaUEsGE2G6b2+RfKAPKNvlpzSOqesAcQmlMB8lelJPDL4/t
ezOVryUAg4UdU5oaPH9Z2/HxE8f5J1JYYAyWh73ucRePO6kuKSetKbVb7/XmUxH49lnZUBdKnRuA
cqHS1TTCK5sads9T1NjYDughZhJM2sd7LCL/yPCLfLmJ9IBIhW8WmDBwUEl/QrhCJkSg6VSjyHld
pd3rsFBLFSHChBmJfZutM1uZ6tR4RAKM86fD8qM9lZEpTmzarpgdn5OhMh4h6v0tFQp6ZNvTH8hj
37jZo2yhR95NyVjOTs93LQmHR11aAuItvAQviRCpjuYjiLKXoByC2+8jJA94CER9+dfIMSuyisMX
hZJqycOBpxWBkwvm2ex+CotzqY53ukLtT6EQQlxqUcnxEKUtAns8HzVnYg2vC63ejzpGyERy9QyD
vWJiJt+cNnfPIR0lSXpj+xBcnWsMJTzRgeHvM9PO1kBoV14cj+9GGCbHvpbZqmitjcts5WUo/tk1
bQgJcZ+N4yHpmP8zgGpkv2g6oV/oPuu9U9Ig4YH4/TipDj+4Gzd6ETknSez5m9V8cxdjrGE/Sg1s
JuJrALHIGCnZgE/qSwbA5yS1w1ue1Fcn9eVxSMTH5L9kFX5PJ6YhAsTWrTHYOrtEd568osivrtG+
tCS0nqbWRnZQp+8MaNSb1jM3D3vtaXDQqXJE3ZsPZm+R+NWrRjjLOzOFlQk7/dOK5KwmLILTuPFB
UpwqhzBokyjZR0JsTjIk0a4XU7QnNOQ6duFw0PP6T9yF8IuxtQ6N9q9NMX066YxzQqVQugZh7O+C
Yp4BrD6ge/D6vQjCWfyWr2ojk49AC16YidU/CBNZJaHoFEkOWRT3zSIdvPwt8zkmo6uii9uY4762
uDinqiLBfaKMhEm61oHwa22tXSHD9Mshi7YAo/3X2utfBLGsPyL9rMnYpXxr/Zcuy15i4MGb1OZe
ZObM+BPwhSfDyNibZax3WVyzqYsFIiJohGmvQMl7kdxmXVXd6F+nZYtH8iaE/x7J7NrpIv9xJuYy
0iu+Pc0Jl7pvoKaLm3hvgadZu6xKz2Uk/J1HG4ktxd6m7eQ9qbB3l1LWB+mNyavp1c+mbSEDcbIX
amCEcl35p+QCWqjcOAtWk7e4yrpVaSbjU4ewgv0PmOkJ4AaT/ZSAZVrNpiX8ZzRMIguSJEFI0aef
OBeveC3ArrIabMcS9VxtNBT3N+4Aw4dhkQuoAOG82LXmwgcT3blSHCiINeiStdblPhDaZwHmFDdC
2z/HNrj0yufhAawCk6FqkULZTcHSAhEfXbQmSrw1U/WXSXv/z4HwZQqZ36UgDwbzwtskc3UY2zjY
oqvLD62d5+d8dsF6WCVe2B0QUzc10SHzC53tFs6B1mTPzb+ewhkf23fyKRu06Esa7ORSMi54Htn6
Hsqbs1LgiZCce/7WGQzjAEZLMlKjrJN5aW9Aiw48nWDCmBYPBW9KvyzHgDlvDtku57YEd5ah0ro2
cXX99+dCKkKyBwDf6ZwBqZegH5kDb7nd86fRmyMtsK7ATEvNdWol8SU1gqtcJX1OuG8/hbvBjv9y
lfvn3xfOo+CssNauBQ532tWJjXjrI5eKRu1cwFc7kxYMGJQU4jXxNquI5O9zZis8q2TfepRuyV4N
iX1ouAnzbTV1vVbmF5gi+gn720JKyGTcM/HttkY726r53P99MYGyzdz2ZJiA5TMUiL9A6sjncUVc
Q0HsQMadJdIiKB5TXv33/2HLH1+6PIvPfff2i74nI1RbJyaTih7K6MJoUheHaIQQCx3BnLmX0NK4
KEH7mvC+MOWphUYShRDp6Zffd5niF9OF7Y/N0nado7dHnAVe/78fP78LGlxOga+fUaEYm7GE6qZH
DFBICfrfF+hJ6ExrHsCtbn4gPQvhuGDellX+1nDUNl0cycOEkixbxI630qaMFVbnIrVoCgRUlUMJ
XyeHpGyRnLQGJHmD4D26okMxR6v8vuD5HPE/ju5yGlpGJ9jsjIQSij6QNjJGR84Yy2I3qCFSZixz
+H0xlPVuC6mt4/lLNkwlmAIhflvRYgK1gmVZaeHRTIKt5dTB1u6E3A1Zv04yS+pr0WsEqgBwYXWt
Di75xLLy8v0AP5tE9wGkwMIRyV+7iBJ8KDuSOItDrJEVGAQIwX7F8kJsahw4gw1MNDDybpVJl5UR
MzsWlFZGqmop76yKx4PTQzBCHPvaEK9L+mjEkhn7SyNataJsBu+qnLe8Hf46YuyWdoxLMslpE0CQ
jUpqy5Fjdxiq6m/mMlxEjV5jjN0iN1qbFQ5rrG/mLmF4zK1JHvwmfA+A7VEPyJByQ7cWBj7HFGr1
3igSvNqVloLGUvWB35S3qjgqZjFsQo3c3YgRX84vIyD4cgl7pucGlwM+aFDJ6EZeHH7flSPuHHSP
85FnyWxDIVt27rDRCjFtQpXcUF7KgyCSbtMLcSN0AIc6ine87O6O63fBTT7fo2xvZ/QDgQYLBqbh
cjIMASKSS4QFMEbR+fA3sVYtgARMq5qg3EMRM9HSWC5yRx8PQxRXWIKGdMnE4ZhJmN6mN739HicF
GqaBSLdtvfRa2AkQBLbCW4/i34L4xMgs/hpIc1/0t9HTkkMLcMvr6LhtA1GkFR7DNlAHsAca4iTM
xASlBDtuHrNR0UOD0boG4yuniV+H0ADN46l617SUVI5mmDu2ffYubLiLc/6SpSgcl254ss8+GrdJ
J3HItIe18m0TegMLzYQwcA7IiJuBCykTzyNTjDW0TGgPcjyAWaFxg67tVkV3cOZJ++87UFosdPsA
AlPbrjFr/2NKX6xsOdJTiYUMPToLfjIWvkxbOCU6yN9/B6CD8NshN1aDy7WRRVT5Rt9hiq4YBsbB
vvYGBA8Vjgz0t31oYhW3iCvyuv+O7xCiX0vi9i0zTHkwneFRkm+yqUEjV7mfr1tBPFRQvaQpi2u7
UvrKCVvm1/mQroErFn77poH+P0q9fncHwouVKjecJbjBLBbsZhBES26GIAA9UqdAWWTbztJuDGfL
U5da6PNNNmbsA+ulF9fVDXHaEcKmjisMekWWxQOZ1iUtip+vMhctFBc3xQstn/RR7esEXZoN9CkI
UoA8pPZqJf0Lbm59rafWUxLvKGKw6IyUWRmPXs4TQrmD1CORHZpdB+JMREG4tMg2QPPk5esMU9GS
JoJMKWW1Ow3i11KnZOWW5x11PQPT0oVPTladCzwcB07vdeJzsZarokafFWRniO88KkKMing5DyHW
JPqY5hzaJYIkWLcZcXS7WSFh0ZPSf/XoOB2iXWuaMyJxxuzzf9g7k+XWlbS7vsofNTbK6IH8w+UB
AfaiqP5ImiDUou8SifbpvXDscIVn9twTxr1RdSWRBBJfs/fa9jjtrRUU7Jf2Aw8vaJXgC4K+1yGQ
rfxqp8akPJbOaXYNYNG6DZy0Su3zVJ77wVAH17CfkQPf9uAjt1hpsMC4xOjMIGdLrxgftASl8EIQ
kYNb8GB54suASpPnQ/szLuPTLIY+9GzgXHmBcKJLEUW14DIA1KHKGi00TZFuqsP6Kxz6fOzqbnx0
7CYO2gytCd/Tmxw/JhQHPO7QAHhx8bCmreJhuJg0dfvOeZYLePO8JQjS+8pi6CWuqlFk9Ga2Z3Yn
EdbwJarlLeuXbN/rC11rPVSnf78sPo+pxSXYhEEUEn6rui86ew/tezxE7JZtV36YcAG3qBqwctcw
ZQKLoWegBo4jTHEg813x9ykM6s0rHxEXcX859yyZ59AZ7AaZD89EVQiwwxYnWuYQkUF7CrvaqkeE
ORtHWdqJojg5KI7UpuPfqvWlNfxjFsMZ8+VVuB42S58352UWMS1ZM3Ah9RShXbaXnTiSrq7to7Tk
y5vxsud2hc4aPeqMXg6ftrdnlxUz1Da/pnkctypuk1W0rbMsISu+JnrhjNTcdebmTAlOGJNryuDv
z0MbDGt9hOQBhBkBcQXLhN5HnUHVEiDReRFGfK6bUkjUWYrDP51BOy+d/S1qqKJJYT4b8/xFzBHp
HnJ4Wyh7d+wu7/vWMvY+oPyzN3Gslbjx/v4kEzEjasQ23aItf5qzBINhknY3hSgRxAtF9kTOaLcV
Lnxb5JukUT2LbMLijB2DVm1yd9D4PrqOGUDmqDVOZHEPXT4ePR+jsDOgPV5m6oANDW90djFJjRlR
mHGkfY1RzcxAzk+qQimX4/yAl5Y8M+ZiK7O+xJUegUz1nnSrAxXrLJKS7Mkv0+6U1F8Rut4dwh4c
l6sTOzXn+fz3pWWTwJdBEaqKlYuX7jBVv49kpe66ynmr1fDMwqsCAZeHHKz6scrw+ZVCTWdDl4JM
Oh5+PvIaZPFnr0a8nQED8PQE9TYDhOOsIVoDU3uumglR59ydzA4rkp2D0cC1lmxGS7vpKvymESFi
HaLQocBOnMR3RX7StOnFh8nj6q1/IAyrPRcw/HfjRFSO2VJqS8MDXj2QJhgv7p6aZzxN9B2JgVeD
d/4HVTLaIPalwYiMjotTv0KgaI/1nKLuStjlVGO55cpFxtnTH5c1w23h4iLV66s5lhPfLaUl87Hf
0swZznQ244ea5rYxyOg0mQGcF29OQldol2UZiydhPuUeci6CXx30IJa8NuRVRfF9lrXG6zLQD2WN
nbz4sZ9TsnJMDfpQEdBNVHpcEr8TQb0IUTeZjIBvmm4x9gt6q8QlM6vPMXK6yn93e5kT5+PyaeWY
UVnyEl2ILzlt8Qs0xZfOB7qbiZGE0AB3KPLv3WL8BpinhVJzNqWX5DdV3XzMkJsJiR7evuB+gH2N
mwUUlGlgDqj4dVATN544L4Wj7Y0y/6Y15bFrMOLMY/wlunHHTOaNOEt5iOMfv1Usi7WMVMUyDxwO
PC55LoPMGFLyO6B0ai7pUcKY2mueEJ8wuW+2C5JmSXXnMHo6gP6BQXMRmU996aXHVMFMGeP2uhS/
FvSQA/rQ7wXb+s1sUIo36HaJI//V7LneD7MtN4bmzAHHAMc4ejWxVVRQQU3/jy6TTUVesFDJ/SsS
gPrEMEtDNc2Ip0kvPICZNyBh2eZaNpzzhoihhMfZWQ7vVVxwqs4DwmKXsAMgMB7CKszUBZkah0iY
465p70b7hQCA5bapUIxNrr0r+eZHB/iwPZS3uYxRFxdYHbL5g6XYp53i+e7qwj8WMHK70v+OlCd2
uD8QyLhFO26HChMppxvOAgxGJYaCbUy7ygRndbe5ubOROrYJrQG5YUWAxKaGVm1IT0WK03qegTq4
Q3mJyx63QuLDyZqdR8tyWlp3vluV1BjCLEH6kUGzRrYTcZ6DehpLtAlkjHWfBkEliHbQX3TyqAoX
AZws7/JB/ypU3R+q9diOU07rXv0IBikhe3h5gDMPWyBwck9gFyt5rETWN0EDPbtk44UG4QKBO7+l
cQl0H+d5LOQzIIBu9eOTLd5F5qM3pqEmCSogJ0BsZ51Aq4liAlNhvOsc+d06dr1n2hFqU2YRtQhY
OXH1fUyaCNWw6QZDWX3FqQkYGRMmkWzErOa+Dma8qsl09fILEC/GNfxxiVqsrU+CCT4tAewj8WfY
DMVPakfFWYutLzsC2SmM7gbrLjMYS2w7bTn3B6ezfxjJZxtgvSFjraBeGNDnMWbxLuXR7vMRg3Fj
olqS2+qsLg69e5rGxmTEZmCemYd916KLgdDkYAmBZWEvuHZT+zrEP9M0NVc+W341TgBlZKDIOdC0
3njgZmJoZJc7TLVQxmcSE0oCJiBEWeHU+Pdjqn0Vc80dnGEWtyMRBUnW3WpExASqM55n1Q18U26D
5oKEk4TiNdHqRzUMv/bQn5A4bdooqQJ3gFDRxuTBUejKRCDgmK32Xisj4tYMm/ocKhjcjICxHFFq
hfU5Z35LAQMSNXVt+th5T1ztsIlam0jIAj5HAg4K+DztkWJnttPH5N7SsAbb1W1lKvLNJEAvq/e2
jpD35M9wVWbYFvw4YR8ex1UA6PRiZwqVNjd74EU6SDaQDVhInPsOD/pBuc6vZ2shYdloHEeyVDpo
xGp4ayrLC5HYkD6bQCxl6QJ+KOTvBMxBTiSeCWPcz+X4I3xSTkkRf45bSzvEVfWq6vy2mRXQBgtb
1YBZMOOyDHsvYsbvwfYHURGURs2m315CWkMELLI5Ir8KJmmQXVtXNRbYcdmltG1Sub+5Y99kQ4rq
2/0d1gTRlLBPkVj5oV+a21G5+sEnxaRf5jeKElB5RMvRbm5KC7FApZFplLFaDDmXAg+RctDZI8ov
euuyJNC3K1FYzkmHG4fV2tZvGCROzEg3y+QaIbaI2mx4RmLBJOYm7Ml0uKg4DTmDiyD2yLExCGng
HsYSkWNuxjr8J027j6ZRZKYYlE0lER5bWZVPkDogK8YIW8fxWAIjRwuHqCwR+ParmBoly0Kuttc5
gwgosgfWyEDgY7K0+hLLGRDhwHIzK6h9mIQNrBr/nMvuxZHxoWT4RGYw/utcl23IDu3q0zb43ngk
SG/e+BWbp2HU1m31fSn89zxZ3j1TRyS61CZSlYzbb8m4UsIxbmjD7R7wTOuupOpHDRLDjhFxHURz
H46tui7tVOOJQBLQcvfC1hs09K+UWZpIiReA9XBiB78eSDFafBxLtRO5h0oz6pPUPFYIOKfCwqzJ
NhFOsS9V4uz/PTzC1PWaQGjB8UGZHNHGYzMY9ZOsnJ9kzQtKa+wYtt4zKTCXe+x4Wqgn8bVaGm49
rHVMYMCceIlA/rpoA1Vg+1gSBuIuojkr6UPajHQwcWbP86VPf7zeRwKH99e2zbAqJuPkl8WPQSCU
VWOWKXBGhR7m7Xzuu60lO5Sdvv+Lqim6RUXBAZ4O6XtjkYHjnjrwDS+iiF97p/hwlXccB2e+j/J7
DlNutE99ao1LZm/qsnEOyF7wwq0HwpwUYJOSVAbMmiiGRNs8rBkQHrJd8SbQPL80HDN4ftXG6Uf7
Ad/DF81btOF/S85NpxtMN3n+95iSrqVffBhu/WR1LRycYfBxv4PyrZd+pw8tNgihGde5tp9YOX42
UryKEgYofkW6uigRxXlSUbbPe+1hGRXOm4RmeXbi7Zp8vtGyqUNy3Rzzvx43wZ5XZ/wbEkKbH/g4
EeS4DfU0kBrPHq/GgiIXs/bFa2S8J61VU3iNG6N8M/LsbiorBij6kYEADHQ/QoxVWMm+NZ3y1Y8R
s1Lm5xYuGqDG+MLEXVJrv+y6DyK3xaZxuZ2HPrsT/do9K+LEqpr/Y2xg6UrNNX/dPy4+We8S97Ez
8kF72GKgMSDxwVG1NkEC64PszzhuyBmbFx5Mcj83C0AnLik1CaRbo/WsqBFUFo0bXweCYqT5H0QY
0wM0REYtI5yHOIkOhehMnhByjTjQWmDoK2cHz0ftkUmJ8B3RzSiMYyfAX7HuKuniijakpdp2hcVT
Ro+KQzVgIAENv9FpOwKHWIa0tuRBNP2u7yl/FozVbV6eEKV3S7Tm6jZsR+CuN/lg4ONFV2YV0xt1
sr0hQppue9Hvp5jdfUL2fJcbsB5HTErrlZx3OH3Shue8DD307TSyIFEYavF3cn4WubC3TPsOg2Ug
IWoXLt5zqz2UxZgfyRK9jynJN33mH2bE4VjjvHcz+mpdGrDBA8JlYeJPlMdufT0cDcxJE/sl4k6W
q5Ev35PeTGGLRS7RF27zsv7tYMkZxQrLQNMezwj2nJS5ECurCKdMRX8HkbC2FqL6vDtDNtNm8YeT
hTi8VuLXclnkOvfpbD84zD9CfwDvtlSfusIZ793I5EelSH5LJCx72cfJUflkw8Ueb7vqXPQIOQlO
K1dCADcwdIRVWnMEtUB6+TAEbuY1R7QA302MDY7v8hbNHaHofpw9+YVElzxoSdjWXXJroa8m7ML8
o6PV3s0p2uo+F85dDb4TTyK3tzZ21Tnq8QMs9YM1O/bnovtIy3HfX4tmzs9o1gS4EGK4TcugSCww
6cgxOkQpxdtSoAWr+JUA1dtrxe7R6HX9UMciRLhn71gqQ7mxHnQYRTWRTMjG2UbK4h6r983EXM/i
Gx5szEN1xsQUoXIdcJk7AMogsj06WAQj6ghdyEfy0bCbzj7y29W+tcqqs455CmIy116HyOMzNlX0
nJr5oW9TZT7bYuKcHPBMDvhhWJtvCfo7u3bxsKsrn26MUUlso9fJiXKO5YR3HNc2o+D2ZXFJ3NE7
h9sCuwJtG7PpiEQTtf6BA7b4nVdeiiW9y5zB480sDOkApO7qSbJesJe3eOmmG6FrAjG0wZyv6N0j
MYiXnKVs0LjpTMGZGEQDk81a2u0hnruzbkQ3XkNP4bkQX4ahhsGcLlARm2Te1E3GmGtm3AAZkMlH
6pMDhfF5E2sjMgCbUUcMx0nFlyk33rqmhRrF+tP3ntHL0tsRTLVJP2ND4qvxUMAUqfyc/cfRKN+9
wvllikqZ68yn1KDcKZz8PTKwGNrkm5kGz3NrVdyszS6c/CLket/bqS42dfeZNP2p1B5bSkwm1tN8
cDvvHW3+ORaF4puLueFmzjhU8+i6Abkmjd1vcbsq0ojMN7Mpr7bEQY+rbsuggiy3ljam8LNnP0lu
ILcdfW96KAkse+81A0Z/NpKSDmA16Aw0bKLtxnWUMCK1eLBiwZ5waXc50vZNbEUXSXW4jXLMZpFN
Mn0ixW2nHBe/ENJfJn7JlgBIDDE8M2Lz7HLRBaJpQEbHEA9b+8gd3Rwie9z7UBowp3r3+fgNLZ+J
rYtjdqxlfJ6qudz1rv7N05AATdqiLRAoSSxeYwYrwCskrcK46Q39cyHYifmq1PbMe2FdoSviuLHi
MM3X4NRKu9E9Ow/1ng+EBazYN7O/jw06Lk+gH9XzDDaVmM6elTENsMnyjKM8VD3Enmwe2adfS6t7
BzEJ+YzS8Cy5rUhk7h47tjISueC2TpySsmjYyQErTYelFOIbopVUwcUgBo1Uvug+crrXxalqeDql
ONvxG7NQtrmUzTUpCmdPdV++GrZoixtSk9t+F0QEvjKb0NWfaAB2BvWsVtPaewP0NVqwDgQqoQPu
TksFdlQXuvlgJvbLqCuabIagtimfi7Ebj9VI0lc9XmVvv/plWx+M2nACogYPmWHYYSXKijiKvWfP
U5jBxiliiHe5RBfKJLAsiUBABIC1wyGKwpGDHTjg0kei6Taqmi+Jmk5swDZt7R31HDii1HZjygjb
EvYcKksyx9YVjNEI0xJcBW5ZAvHgKCQmbYSuGufeAJxhO3vowADf8oGdxxg9mViDd5nXk1+cvo7T
lxx46DZFsezjcYTyonY6KJQACYaLDts+LygMkDE2BxfvuJvhPIodE1d8WoESbMnqToRG/ZAregmw
ipivUsQMS05Qx7CP2GTtkON9cn2ZG5Hlvy0TWVC25O5oLj45HKp8hlHGFvS9J5X6ChE33RhVt/3/
EQX/dxEFcP3/63//b1/Tf8Y/dfihPv7j5+9/d/tR/vzrH38jCtKP/zOkgP/if4UU2P90fV13hTAt
W9d9jwyA8adT//qH+U+XXAJT+I7hWIbwzX9nFBjWP32BIkx4CBk4AkzzH//RsdxM/vUP+5+m6+mW
8DzHt33L973/t4wCxyWDoCZTp66O3//6hwcw3fWFi/TFsVYfpM1f0Xx9EDged//6h/FfOAUsmUNE
tEviW6K8vxlgLZ+99pCWIANMFm5gXhJ5qGq7uzujz1V3MzuCO/95JjbXD3Rvzo/9lJDHMeVIO9oO
G4I/JZIsRBK7pV1noVYzLdWXJup2nbDcrRpszr+srv6kMRguL2/TTyMy75wC/QWJVUwajYW7ZExV
cvP3BbsH4dlqjg4KOlCfppAQKZdwLFAzLZM57rNSyV3eRLSzU0rKtTNIOkCOq/PfF3+q0cWZaQXw
6T3Pve6ZXOvpLo4pBxmQXajVCZoZXNLszdxNGOWp+mIMWnGCJDAG8NkPoCqN+7kV+n3jD3dxz0p3
8K35auVRfDEJn0wjDSKRdIpDWpEojjfHjMglZPYkR3bZmms9TRhIJAuObldLNPMM4KDIVbA+4N8D
mqiTCWaMNt05GhZpeBY3SNVrIZe7pqij//lCOtI9Esfo5E5Xd1WooNoXF7UqVP7+ay7RfS7qYpjF
csRTccvKsLtU//tFWHZ6YSsbSa271J77bFkdpcpQ1K8pEUvADV1MwXRcrnXSsvGbC5OYN8tBEYZY
R4S2FskPg9ZYT2rjEJtlvjdn7cfN7fHUp6wF0qrXju2YDRhg0iQchOVs41ZjotP1Z+G6weT1w95K
izfHZMGRO54CC7/EdzGb9WDgyKfMSbz6Qkfl7zR857d//2meFfyaLEEjNds/VS+ovlddsrL1Bxcc
OUAPbJipTY5v7m9l76jd4uGKAtP3Ibtu2lee9ai0eNxrJiI7ycpUn9sbmO+Uz7bNZTll+otjIgNU
3C44NVv5OETWBX1Aeews+36Q4wh7QaTHxaRhrWZxa8BQ3CPoO1AUuow4YUVNBRPzRSf7eo7GvdK7
IGkJXEuWhk1fjWzdRaJpLo62WYTKtjWBO4Eti6CadHHOJDLPeSSmXCDtZgiXEcyWKCyIvvWRZjlT
HwMVxycOYVKNdaLMkH4qWLU8YMYcQhRx6LPrLwBZEbwwMYh3FKHdxpmKxyHTEcJj9psnl8zC7NZB
KZtMVNJ/Vx3APvPcepEC5AguLcqd+H6aYJgJL78hrh5EU6Y/Wr1xI9363R6ya6SjHm6OVYvpxh70
MmDWcaPQEmgx+1q9RDbXWZhequ+hXu4G7hGY301AWwxsoI4ui+UTy+iQTpzZv+QG4+5eivzYsk13
SxHIzoQfwAmE20Al6GH7V+CDgZQl/kZ56pkTk2hxGxOwxGDNDxkrA0xm7ApWgBWiZh3RevwBHvrA
3+RspR79Kh/aw4CnLbCg8gWpOMcT4wLyUxg2+KAxJJHMYTPP9y4Y/f3kdSmrEYtO1UmHAzuhJz0R
+Z1onPg6ac8mM+PbfsTkVncmC7ThtV+8Fy9qp630tK8KYtAMRdJxyMZDgcRSVbO3TYy5+5q0vK8s
6epzoomXdywrq9w8yfZ6+QdzeovJAFWjabQu4kXSXTwK7wFDGFISkwQtqKGiWO51Rp3rIjkP8ml6
HrzYAyOF1cSgyNJsZgmFyz8tyA5Pre5BLdCphhA/VFpMGrAZ88mn0aNEMQqrlbc5EHQW0AugKRkj
kvfs4lhHibszHMbXtfeWKKGzSWFiBFMlntMe/hf5u+S4c5FcW9Biwkj659wlcaLEecIQqdVA0syk
UwLLTVKuqiL6Mez0OSVaSfOf02jwQpfsiUl3KBVjJhTI/1BApw/FZxcht7NBWKF6RMy16N0egW3Q
E2Y/4v1gAjIQCRoBLwHl+AAwzj5pUI33pskVXcuW48ON2j3lfaizlmU5v3xQMvc7J6F16J2cqYyZ
/NQy+mh9nFKDWV/Rwhuhoj5j8IR3eSQPEX+5uDOtCG0824fAw4OOY3IkzXeB4UKe9505rB1KRXaa
ZSFgcgzrzIjXRRTUnVqq01PjZCVXkgGKO5ljvnjDhjNGOrqfR8klrYC2iY7wV2q9OFbTcVlBLIqo
EZrAT2mhj5TjYAS970U7xl8n3bjHJ45jEkY2ll0DQ79JHk8N/ozvcQsOKn2KIxeXICOOZIT1AV8P
dYYFZywrcC50h4wosqCYPHqPrnz2pPOSx+v4o32XxY3BGCXBb7+RosKp62E6KRgJpPQVIvlTK1ok
a7nMjV9uLK95c+wP9l946umjEZuleV0fYM4oLLOMahHZ96m3VzGNtbmQLjxjRdxqUXdtNcTrDkxS
vTGzrdks+0oa3T34yh02QpZm3oKpY7Kau4HRITkqdFBW0e5bS75mZB6OH6gHXqpSd8IYkADJ11hk
C/HjRzjpfOtbxQ7QemQf0lZHu/xDIFK3bcFIF/xcfBSSMAUcbH6XzxcdJQPU8K2JOiwY8YJuyOvr
bmwPIYTA43+2DLbFQwsX03Z//aGmZU2/7dobN+no35k9U5wZXbhupPE2m1hhzMNZiB5DPcnrE6dq
l9hPcd7v56mB+GlD7ZyXrernDFKZtlGqfMYQESyjcdsZfjgJ9aqt7m+15E+4JNBWMFYPZJTu4/mL
80hnA80CaJjhRJInC12DvpRfo4/jozECLCysmWY5e9Ab9Et9Qu4DneCU+NE59qFGMlQ6zKyowprm
inmmmpgn+JE2ETXO/njkybup/GEIcfx8O9Oow/52//QkHfz9qaasP1d4XGuyo+kO6JpeDQKHh4Jh
qDFDsY86BlY4ECYWShpqc2u6ebpUsZngPyDfkEVGCU+ARXkjzDpgMr/eOOlzp/UY6UhQJs9yHcs0
vDuDXE1bGncTRQl3Mm5tpI5ANpPPFTg7MMjQnZ2Wp/vEJie1guduTqcJHa3rTXckYaaJrjFvmp7U
xMdoTtGxECa2au5NIDD04ezhJrxQrKN9bVsznNyQnQB5WfL4Xgamw8kAn7poqzsjtV7jCQxNKexu
Z4149zob257N3FPk0DGU4y8P7iQf0+Udo93yDWqbMRFu8JT0OQhGXXZEs8VWfa6YU/jm4+J2+p4o
b8ZKYP3CpoaYNOXmY8IzgcTnD61iyMy+NAVFmOdnmRr2BjSNTxwBl/HAJHNZxVDr8crVU35qFT8A
w67geVp/N4ANKOoMcDeLPFWG8xF15h1WY/Sk3kmv3StvK8SBeuz8Vg9mfwyiLzdDsuNq1nOmvdCp
nxDkMmRYxkcrOebGMJM/4r+MU3Vni5GtmcNQMMqyZ+UBYvLqLYqD/K3FwU10bxw/sndi4r3SjXsj
UMJwz6PdtZAR2T15OsKfQnf2S1z9cVV5rZnm7d0CCRyCGMY32yEjDGQeKkgBU/Vb11+m3qJLISMz
xEwzHzqbDVE6Gmwv5HIxS6Y6nLGYdDCbptg+ADY7DNUJIchiFyKZcR0M38IiQsUjY7oVzZGos8ed
yvN3YzrXg2MGVcEHgMrz6lmkTPEoEGFjD+IW6S+5qAlUh8Qz975tw/aQqc/khyt+6tojO6sb6a8d
uhmFbeEXB9YTl0av/X3Xq/s0KdqDNs6vUUTX1S7cGONEVm2u/zpm5ocm8laPhyxkubCTMS4cjP44
y5jeVK57V/IYlZA9Do0Q43WZ1Qet1jFS7GvteDhrBssmEs7I8YCbltX+BUI/nFn7pSni33EcX1KT
vXs/VSGaGhWAgdkYqbeuLMkc6CfOYN+xDgMqG8QyrJ7T9BNjRVhYPcNAUnqAEjOSMSASBnGePA8d
6Sx6g7JIWx5RKyJF69Wvw8JhPR3Wm499m5+wHRLOZ194l3HB1rFAQGCZ42yLZ2mwOlvvYyic7UrN
feIB3oQ5Hz/Rzstj3JvMXOSQPmJweDaN0btJmvk6F4yomogJZSxVtanoQXJocMyfnkeFAYHxHzEd
y0Gbhnfddm3cc8zvksEzMScNWz8vHlrwVLylYifKGzjEJKz2yF3q3LzXOgT5GhP+Rx0HNl1HmHun
0tRvsEREG3UzoEbyGvfFGI+01MxBI9fjPTWYGvsFaUSFUrDshbnTEiTK5M6r1sSfyWCMEGUfxk46
sZtAF0N7SfovAC22ZN4LleIhm9yXTMMx5FV3MRHfYulfTdVqO4c8Yg/u1k5GXr7tOubYODJMZrYz
+5LefaGGqzaoBbhox/i3lNmaAgLlvuCMr+tHnl3OAUnWofeLcacNF29dZ3RYoGcmwDFX5XkuMN9O
xRxROqNL/6ukTw34SeB+OtI+Z6jcQ77nI6uZLkVWiKbhW1Sor1zajxEFOn5TSebItMc0P4Asxq3Z
zjAsjfJa5qwBR1YnRK8iMvA2sywvfPdL2KJu4AmkwqqPIk6flfTbu7QC7cIqxS5piYgY6TgKx5Lx
4fw++y1Zvn5dnQRoL7f1YdUxRUVX9uj1irRxNdAkZMgollh8k0nyjpMPHbEft4Q3UG/Hc0zSAMqA
8jToeNF6m7QUaeWhUaGY5kOQSPqUUQ7hJPUgoz3T3PxRG1EZpsoOYPOpkzKcY6kYRlIXvSzZ+MD8
HuAEnqt2Km8INwDQ7YpjJuLHJcaqb3DluAbPs1hX30DIvonF6PcIv90A3NEY1D1348BOd0O128zr
XmziC0UhlAe2QjxKbgyIw+WpiNZG3EGvkPYufB+bDWnWUt8ZBTo/6mpfI1lgcT5Vy2C8n5nsDBKT
JXGIhQVdw2Qc4VntwHHbvDKRqRAdgyfVm9uodJpQdhb8BCehlKpwn/YFQW7ro0Ak9Wur5U886cxz
EWes524SvXmjQ3rPMzJNhhoK3Zz1D61Tf0+Lm5Eby+90MtDEWXSMXc3fNpHd7cUfO2vmLXkPF5GR
qswVrlyGQlGqnZooumoDievV0oIEgReKx51ZDmpuNofeS7/allZ7apfgGExI6Ns2EvKRyNlCkUNy
yvvmnM0+Y2TxbjbZFBDChaqi6B10GzSM9IEggvxTLVi16ylqDqv9NNv8Y46JkUjr2NyrG1LenG3d
W7vYaRY8QYpSKX9Mevo3X78UbO+OEr1Mo6gEB2qnmfwfaVvvMxnhcMbq77HwEbI0RcCh4NHOkOUU
uQoddAGuHUt2tctb47dt5HtnOdGmdICCdBY+7JY4KPtzwCOCyGE9bIfqFf560pCMxXGUtBn+bBda
klpo6X1b3y/Qe/Cd1e1ZRgYU0hrlmkzw+KTF54LVk+kHYhaGVcWqvSXqDlh7prw7BcriTBNHycEV
dOzXW9Jv5xcGWrsq8Ttu7qRHDUDEVQ7FkOkF+JWuJcg0tjVvPxi4+Ca0EWyqFrGrGnCDMfHinPrf
ALpQJUFubxsELAzkhtPoYNVTGcWRHa0Na/E+o6t7ahtnBcz9jlr62OGOCOnYOF0hFC8+2SqjaiL0
4aD0U0rKFooSIwk/obNi4q17yHISJKZ+5vxohpMc6RGPgDDL89+XGm0PBHS2Hkj6Qme2b4oOYkw6
PrsK9GXWk/CFb4UhXQvJyTSGEDH0NpknSCW2SXSJwzxQSsjBsS+OMFAd1srs84cZlPwYX8n4jLbS
InKEqmHDWAeqN0F3o4aFvgYEx8wvAwkpx2s/e82+cyvz4NGNM1ib7ly7A/0w9+NFLzMeaB3LJs3e
1xMYANkQ8wXnY+Yxcjbr8Xe23UvUaHK3JE7g5nSPnd7+tmsn2ljihaSEjwpBWIbAlvpxfONdcfBE
1NVL7RsbV+dZYSbGBBWcOCWnfECYc2DPTskdpa86oxCPxOuMRyAhQMWfqXZ+WX3QZHTVodfYDvfe
PITlyuN1vOLsRKj854QDtc4BObclp43OIKUhKcskUm8GE4ZU09P3LbaawfJRO3ncrAO0Qb2d3VPT
mz8COc0OtVx2cVu9OSpdv7Ts524lCVzE2zBd9Ors0AZu3xJZVbLPSyGDAtBA5mokx6xBjVZS/W7t
hV1z1VvjDugI8mradmzE0J99qj2rDdvutnUt7oBxFqFRAKD063syAsa+J2e0Z3wwu0yo9OzHjxHi
pLNHXoShdRSdqLZ0eePV5mNq92Q6eowIU6M7MTGH6TiZOCjmBenmcJnhxlATylc9qm8dk/2thm9i
E3OGbnkkcxS2UDxzgIi942zdfq5Cn0Ap/tLVYyYf2Oqh2bSi17RcUYMEc5PA3e+zBu1oNnTMjpKb
FJoTp7Bay7rpJovHrWGPn+CR9MB5RKz/0Lc0shnuObSobXKreHQlms7jlrDRUWfoOUBbSRtNBFgQ
D7LsGAnAB9jY8fKJoZEs2kLuS31lkpjGV8TC4s4ugdApUtTlCNLIsCne6YNDczbcgOcIokQP7kPF
8syI6ndO+C6QSBPIoy32Nh3ERnU4LRuTe4E7JxqAFY4JJ7yJ/VdvFFjKDhjlWAKoFMqMNrKtbsf4
NfYSbdPNq/B/Hp5xTL9qMtlKRFwBwNOewrMNshkH+aQ1M486HMgiqS6e70yhU5YQJfJhnTpuRQXt
wYqnA5RfQOx+fcl642Oc7JOLHXw7Yqxl8tjuiqrBb8wobuHbqWg1zUV/H2QcbZemvP0fHJ3JctvI
FkS/CBGYgdpyJkVKJDVaG4QlWUBhRgGF6ev7oBfP0a/dljWQqLo3M0+SW0CAq4IvMBjxxur857pj
FpQO5ZlzqO69yPXBZftb40iBWoVR3K2t7Ki0fZzBjgQzZlRz4CCH1TM/LqNjZep3QLk1Ewjh6YXq
oovHQkX/bLxgMgRA4y+Gq5wfCkGuIKCHJbXatQu8r4ComWnGZ7vlbHdqC6tC+tokEW8WL/rLzu0v
S8kjsZHFPQ6v3rbqdaPDXU13MQPvBAqTp5BtzxffhTTfFfkTPHiio3twu0+KtD3D9dStC18cpKQr
wq5xYo7PCFj4X4b6V2a/8ThL5MbwTwHbc6cIE6xyDJJr5fnzhiAypOO6ZwnVvHZ4qhDMX2CZe3tB
Fw1+Fpu7DZgq2K8/0J0ami/CZ2lVxyFKBU5NQdFXjQ2EQNSTO6LWgncedjoAAy6TgM9S/oqqgnOc
FMznNbU9vMF3uv2idsrlHcDbE/sXK0oMu5tQc3fRbBbjnJdhx6liRmJrmOJlATMBFPMpYvbRkHLf
OjYBORJ0KkbDIT0R1MH5PbTHiKdEEoM0qim03onR3OoYn71j5F9ZzcTDdpfHlaoZJHvEh4EbwUy2
RvIGIPrwD4fYB31+EA68E0ZixH2LtHyhfuKpONmVfxdlH+88J/1s08pj+Z9t6jJ3ebhHz143jryk
6ufZHcmtRB8zKLF1xcQIkbI9AJj+wnLB/Rm1HiuLvbXxI+MoB7dEaSxRxvo0hFur1FdrLGioM4dP
1/PfSio1TDAeRhmT0Z/o/ZAmEIPUhl1ofRpcq2ajvLN9nY55/tSk3MlrAZUoddD1a/9oO42DwWyp
I7Cn5Wfv1itniqJVzhGFJYCDyKoIQU84fdVyLLUwPIuS72eH9RU7PSh7/8JO8E6LGzs1CCtLUS8O
MVyGAc2GW4nTdYpc7sKFQ9eh5/LIbA32aDQxwrYtvHfcvB1upPGV2iXYPO01SF9QJtHwYM9YhKI6
3hs8ASjS3VUotGvQ33V8oQ2bEo8sosOTCvUsRs6c6gXtV7f7JTm6sWyv3AbpsFU8lH1DExd0vLeW
VpMoTvdd1V0qvAuiO4rKJM1A2NesqstUdXehwdqrWt1YrYyWAc9D9em1nGzuB8Cm2Nx18UGUXAkt
5updh/TZNMgqAlDhTQgsOzHQlFFCiBmtY0i/4woDj7eHNgQEsHm0RuAlvvWn0Gl+JLqNHhD+I6KF
sgFJQ2GNeRgrvXELfe/mid4UGbMrBym1StJwNTq83k3N9asaALNPOUMbStGDVHC8KnvqYLFZG1uC
7x0y62Novb+o2thUAr6PvgMpB4umHWoeTPl9bmGL8kjDWUcgA4Fjmg4G0WlsLvOhBV5Sxw07f/74
mBYmzcLILtLWmE/HKxVP8dnt4CsNot6ODUdAB0SFgg8Zb1riaADHebkY5C2bdryOQ1lvm8zAQ+WE
sEWigNaUoEm26NmkKCwqXa0kXDcs6rQXsZYhGLgL6+l9MAmglkb/BadgM5QRUR0d7GkJ+AASjuqA
8dhtI7wg6lxZ2mc86rrdmFUvgt3phZ4m7MrXyvY+nDD+wjn2rwUtQ/Nzfo+a9gG+Ei9OTSN4ruTf
xqXtowzI/Bq1cW0w87Cq4yuxnVQsN4OYPwf/pPCy9cCi6DB1wWuJyFfaLKxR5i9JCas9V8YW8fSd
7hPWEWM1r4K6HlZeMZJeC779KkYlkYJuS6SyTqAHoC/Eq3rU7blCB3Ma4tHpRXp/rDTXq+iN3x73
bRk+NM3/eEGKsPC9gtUgMopOhA0OAGIItycwMP7wGsXs1x2DGmxDBmO7IGyNmzG1zvhh2C+W19Cw
7tM0n3RstKsgUAcaTrooJ1wgmeHJhRCW16wBij07+UOwLMx5gpr8pzNm3TD9k7OdsculN2mon82O
wnMS4tzp+A/pZHwVHsZOgkNvfR//mRfXnw0iCLjnA3fQYhfibu45FlPMSmbCS5leP0SN4Gp3iqQY
jqGQ5gQyGh9urn+mtPgw6OGlcgd7NCcpG3bUgN4Yt5Pr/R2j5FzHLNHm4avuhid6YPO1N/ZXN2Cw
jilbGg3nU1kcNf2EDUziGB4V4v9iiyT3j6g7bGTiHoXrVk+1jlkE8XjEuqoiwtHDwnF0BEuH3vhm
mRTcE5wSMsSYrq1GE0cu1zkIUa3JZzaC4HhcVtydCKH1Bfw6qZrrtLxqsI29kUibaHWAQRwQEIDy
j0mqB29RqID3NDOkCqffsi0RKtmiopRDJ21qZ2uix/sWcE9QOntg8Z+jp6cNJWkhiTZrq8Eqr+ux
HPfwaASPEAafGfKkS7xwkw8sckehz2LKmaI45M/EjIOda5lH1oE1gjVX5Ii5/KTLhzYi9iUz/Loe
AR4jbKjUGKQgLDPtAjH77NDm+tC3H65J7E/kIHliBqTM5LgfCUEd8bkeyGtc7anpyS+a886TvIjN
dvhtPVRzOtVLmDszD2aM2rx+WENhnewwG7sUHPIcCD0cIaxgQVCmJAArE2URlLPYWV0UgE/GncJ6
f6nPAhY32uq9m9Q9y57hb8hD1sARqYvgy8OHtrJL60PFutkH1qOTNdUZIrKEA3vtPYSIrnuCsssa
NPFGJKr200qXCmlsLWuHmLef/ErP/K18t2I0oqSReaO10l8vFO9GeeyLMV05Fg2klT+8psoBR9Fg
WIh6Gnhdn/et7wCvMiss9gYTAP8A5yald2NW5UNlGZhMh2ZbpISgiwAoWJBWZ8X3fQoWlU8+zj5C
CHfpSwX0AUubRfdidyUbCPO9jAMiT86RKE61tdv6q2IFOXrhufWA8QU6uIGj2jWJXmucS5zMNnTW
FxJAn3POIJLZ9H1EVDy2btSvLTrTXZtRSzsSLwZI7nj4TfPkjxXTzFZuhrr/5PU6MPpMrw1bWHYN
NEeKZKJPfRmRzzJsT1nXHWRO4iSYfpqSmqvBoMI4xblu9VQjhHV60bX4ARlKfEP8Wj1JqcI1wJQv
6CGD3WtYsRGkf+S7I6dVYmFmlb0uBS126czrjJN03cVwNzvPP/mx8ZqM9m1ym6cinsDO9PWxuU+m
b6x0A8F88G4dPI8prN+5zaQfQXOb/Adndj5Ci2pJl3UzIHowmEjivQKt6bJ+Q2LH116wRGn6iR6G
7tAHIGoMVHleS/m5565BUJdwQvDhcOAVbnpwOYlGFT6n4CfYvVSvWgz3TAzHhLjTajbqjWvXG9+c
dtgRP+mWfBCYEw6ew8iOuWU/6O/aoi+L1sEVIv0KHDXdYL5+5ZUOO9WxN0a+hNvy4dW1KMaq9Xs9
mQ9UxPJ0R4Tt+HvXVhlj0O/sD+VENzviqT6aw1PvQMSJqXcJ2jtj5V22ZcL5zBVYlfMrBjDcTTqZ
HvqR1BuPnSP5zkqLDwOGcar7iFP/tQWIFDjGJqt5rdLIynOaq0pLSd5cho9G0j8lKkPRjgFM24a9
5SweVy1uV88isstXx7KyCU9l4d2gyFPhJoZLZni/sUWoPkvkkQa9SzFCNEqS50WxiWz1AE6BCQqy
Dpve/qfoX7qQMXXKLbW2U811PpqBnLUvCgrVrhHc1+LJ+pmWzcryuk80BYtZZ30NTnq7G9p3Lv4g
3mIXlTZEWZclT5kopcpqP+SAam2myCXUbxble1q0x3zOaBZtHSR3n4yjK4yj0NFBV9GrZ1NJLxTy
del+0SZHmFaxMWF3uiEiMq08Mf1QfPoburygHf4na+Kg2F46VvjrZJipdRgxjWaETfGVNptoMGir
oNC4sDuMb9rARPTtenTG2aCa/Ep8sZ85O334Ycrsu+sRCQvy7aTu0xLxq+0uQEnWXVmd7KTfWBIY
Vxx8AHIG/QFafQzXasalRxSZjYixeBDinWNyjA8ueEom3E8exvkhCIubHLrX0l4raPjQO9VrYjR3
J+IRMGPpa3+5SppElAH5zCwdih4TSF/zHI/JqMsQVpQ0zINN/I6mTqPmzlvcZjWLC0klAbDcCC+i
3tgx2eTRbV4zEX7ndQc5c6C4NgKIQhEPVbmHJr/7ynrygyhjZqXK1gwnBw8wOG7feQjC1joYvf3B
bsDetE6+zzIOUNMK1S400nda2I+YbUBWwiCASNAxZbvXmeLUI3b7/LH2PWzfdX8JQ/+lb6drHSwJ
EjtkN7r8EqdYADw6pMqRcklmwwNOQfYpbkXj9MiQGiI1FPRclHWJ1WiJ/CN5+DPdcaC0Ql3ReZy9
0wJMOLpLHNrkE2LgxrPyza8gzxVfe/1HZZm9p9Yn4t5RQXbkszRN919jLgvRmKhlQeyTQAkiUzNO
6qlVoFqyk+8bdHOTHRFi5xJQ3DSBC8usdbe5GQ4n2cj4QLHMYhRiT2Awd/jS6r6M0fw2gqJ7prus
2eKsokAvldSX5/dApE/UIMlLarDzpjNuPfNQryz7HS8JkaNIgc8OzyBXpp0jcel3ARz0TtbvsQmG
K0DUljCd66FMKcNbOB4jvpqZMjmzqXEiZHbB+MeBNYr6kX6abQN37xLa4iNsJfUuPpQXdENfD1xm
p+ro5Co4RzRCAowyC+p+8i/JCODTDjEY89WW9FNY2nO28FzeR5VxWks73lZ++1UPoTpOBRlcx3io
TSLRot3QYrxxqkC8BWXzRWFYiWnkHvkuyX9Lj2swm59Jl79ktKbNtKcxVkGj7eq/Nb1qmn61bila
C2hci87A+LiRBk/UiTHkmgh06RJfS5d4bb/UtlGr8ekK99wDflhVLD7iIiXKw0pclGcWsQ12jO7V
XRgh0VILJ9rmfWn6NZfCuEJOSD/qLrOBflxeVTTLaRrmYO6jsdE5Vyzlc7ECHA6tr09I11dkZ3xf
fTVQKNlZ8YqNp3viLmGatD5CeXSqfTO3//pRfJGkIhjcQrRzBZ6EpRRvNi9MAAelcYf41OYh2leI
NdA1so3TpGfThMeDgzg+xFTumSzQVR+8+I4B2AGgaSdhQFnNtf+/JOf/Al51mweHhSsLFGr9eGqB
V+peMur+RG4vFUgAnkrw+iTX7DVHEVs1fWe5cOopDaRQDiCGtl+D2ibHJSkp5r9UxqtP3aAJU6IZ
vPPkdz2LH7qUQ/dqpt5L6mIHDiBL8WbjwRXwwqPFbSMtqz80wc/UkdCzk5FjHyCUV3rXlCpExzJZ
ELMKYehwlqpEKhNbiJZ9hw3GpkyRfoyRasXUbJfzoXwUlC6mw7zCZgcC/h+842toI7rH+5Dr7chV
1Ke4sWvSf7rxz5Wbw42n2jEliuDi1NvMlD6q0ARhz66fVwL8pRjjD0s7031XdBc5+EncpT+ynLp9
ZHVHUAD3yhUbz6pvfUteyFy6J6OUKBlrMnBskEXVtu6LT38Kz+7SWunk0Xkcixdn6bO0ATp1JnGU
NnTOOd10qxDwmc1eCwKb0SLDLffFAARnDyE7Wr4ZwoNeBwJ3E1VkfinW9IfglGpnm8dE+SrJ/6GC
M6WKM636d9CVbILH3eAYl8aqnefKBVYYNTe9sWJOfYo9o6Xg07b/+FhFU9fnRoeKlQtMc810NfKX
kIJQL0QS46LpBQ5XxIyMULO0iQp+RCsHStGmiNu/rjHf5UDdqAHI0cvY67bavbhCjXTFk02muemg
6vAFHf1PT5WpXjpNSbHyYcSBmr9zORdHo3GvoMlvCWWosLAuFPs8KkpSXcpS2fwNlHvQn0pv16fl
ersS/l8Tu5+CF/PAXjdYilfrVbH0sEoKWWkfPpq1EaxB3P+CSd51gnzgUp5DlWvPpc6l4RLZdSuo
em2WztfKkTdGyR9umg6rdLJj1nhAA3ygIBjr1jhbn8BS2OB0W2vEtU+1LKCxkFilcbUone2X9tkK
2QDG/msiltYxoHnU1Gam95D/QYi5m7IkOA+gsI0g32fvhtZPIc0Q5DVFvNIt/rRhfI54ydL3tDIX
BVnxerWM6SFHkdmQm8fCZV5ZAOxJydMh1Ntrnyg4Mm59mr3xf0//zoqkta+cOF0RjCAOWB9TSnv1
0t4bsYesgDPQX4/3roqQDPIgAibAg9pn+bK0AJewjNtQvROkOaYWP756aQzWVOJZhCgJCAGrHL7m
YaJbuIelVXnNJfCVd45adcJY8gAH4QHYxBoQ55temoqN0X4KPXnreIu6NBplVBpr0mAFW398V+hy
zqeObVpinc8e0wlcyHlX0pHm4NjfWh0rlbrmgk/b5iUkZL0ellblgJX5jNnTo255VK/MHC/IUdcu
wu+9tDKnFIuVUYtI0BF47PKTW2agEfL+2hTjTlLtzGIS5R91x8aZLiPQSkDBjYG6YxF77obIBm4M
49mKKXuiOHqu9ZX0VreeqZTGAvu3zT1sJ8RHl85pp3K+cJCcLIzcdeLeWS9760SN+3rgKu4kng09
2gD10yYo2qzomIN5DnCD7QMWxi2777Z3Hkybnw75uRndnl7YemstBvHhNlKdPc/NF+6WFyPL/lpU
awONgprUSrXxEmwPygMc5ziUw7OQIMTP0B9RC478BiVlNVDenQkDqx3PaozMt5x673ahStN9uQtc
79VcYOJFuub8zDcM4cdOf5kkKJZHstFHj53tnmYpytUWeNO7T7l4s7SMK4j9MfBFHnCcfEU9fVpI
fljOK4q5PAt1rnwsfGrLUcT7jIGtpeEX6epJUHDO8XBumtzfpoyUKzJuOVXovpn/DgyVFhXpJVXp
o7YgvUDM5LTH6Rp5D5Ja9dTtHI4M/USx4AhY9kBW8kFRxC6LL6iE5Fe734aadpa+RNa6k0d9u2ox
BtRLo/ugrNdW3xBz2e3MuEHs5WXFt7MsCkYB9n5NZz4YuX8mwRZTGq8oj1+OrigQ7IanZwpYrn3M
9jIR8tcEl4LPHSs4cbSKQnonct7cJAm2tS0OxClyv5Frgwp7XAkZb68MxgPlloSRPcO5FE34paju
XC2VkUytnpnfKj0ygKAjDF5HDbs+jIh0Ox5w/MAy6iRHM/7LRUqO8V2PpHk0O8esSqn1NjBGbysc
1lXC6ibXn2G7nfJ+1ypqMsKS+oiA75xD3zi1Du+Rb/B3vdDnxUxiPBsJC9MhslcDNiRlhrikKvds
Y35Dp1bJjktOOEQw7rk9QJh97hfDpcbyC9uyHP4vH2Ro6Qn8ZoH+DQW2URwWp0zx1UwOddit5HOE
+91/l1DcfNaTV7gtv6YLtMsG70U4I2BSc9GE4/mVH9Vxav9GY2uuy2YfKxEiWg2aKZtfFmedkRfe
GqIl91hUr62xLGAFAIQs5BhP38rlBtf6kGFMy7i63dJakzi/NIf+NQbxPjkUsmV+mByowOZuAh9g
b4flI1VDt5QnTbd4KcvIov5CIYT2LUSaQY/MPMA8S2hdCF/R69yzGsjWee72u46g2VZOYf+wUBJW
+AhCVoThE3ymeifRoC19K/roJEVqn/Ez/yAlf8zCt9eT/Y4iiwrPRRO4zrZ1xkMqZ4iVJs6tGUn6
omhcWeVxkrGZrzQkcF2shiRzCDGU5lqzC1qbUeBuuGunuGDZoqTMntKIQQ5w1T79/0sZtOQcDJDJ
5S9QAjGCx2N425fLHwoMc2kYKK8mQ/K+iMoz72jqW0KwApEZLF2N/KJ0/eJzPTBG1tWh1/5GpQf6
wTKv7uC+8rHR47rd/3+bth/NTCG3iW5kHVJXD4btjodxMPZUmWAYTGaoU/20xzEecuGKLm3VJLin
jU9jyN5tyil39uyzccspu49mYzo0KZ5vPhwJsgR9DnDHmhjXrzPhx7H6+iVZwF+LeyhJDYs5cACx
hb7AQ7YutpEzMiU5BJaLdilj9N/nwLxSK0WdWgxnaerCe8Vl8pBY1WWsKJLmEMmpepy/ipym3q7f
VRkk8sD3qN5tTAAKii+PO9jVAXcFGhrOVBPzFG9ME7cyPMisb+9lUrn7AB8bfUo9ju0qR6eJC65A
E9aW0c0BCpTeBgYsJwM3LJfJ7jh4I0aypiV8Xd0GfsMeyflL/PohwPIA3OwKvcZc+70laU0kH1Nn
aLH+jLTc2/6zJTHJjEAauuVLMF1EP9WQaKv86DlIpqdSoiCawF/XbQM6joRWf/T6gtAdYB/Av8cO
gWyfJPh4kpmGA4t2Tq5KRaNoMTSzpy5UgnBRfdLsdLWT7oQAqehRHQmQ3jx7FEK5kPjwWAW/3B4X
CJyrzYdcBs0jv4mHRbCHcGibeIM6/F7ANGfDK3diGoK96pqnCXyjlJX5SIXDvg/0P4ZtUjR2+YxL
/l9rsFZuW/Y+GRTSJuFVPii/33AF7Thji+OUoIrLCNGuKdHpwB+aYX8fgWtdVOGuJ5d1lZeb50kN
8YZNutjYI45APwrUs3CTGJA+7imyYYeywdxTpZg8R9Ag6MbJPjaDHzrhx5fSc5iUKpfOEqvbsm0C
H6Qbop1dvBoEmW3uTQN9fTF/ozhxK8aGwHcPBWs4hx3Uszqd8UKG3g1mOJZi6AwmftG2rz9N6pFy
6QHhbf32YqmcQ99hmEpYahsKX3PfsJjSDlRfYbPgN0waS/ri4DrNlfjjb4y2wKetWyKFgYfznqAC
zq1hHWswUdgB0YiMpyQo6JrmeF+lPG8otsfMldbvjcBki53Iw6/pr/mpkmaofkN0v42VDtBsmZaJ
XwfwkXAWofz4wxNeDd7DAQ5+v7oFcXbEUo+/xnUOsOO5+WfzBw64uzO7hxxb8SY1SIXJLmT8ybqN
THnGcooYJyHbZud49WslHzuQTOuB7/I6GctDK7GUk79/mxuKsHU6LAom/vdwkCjQajxHBQ9yHIZU
gdB57uuaalfd2QRVfXliSuNhAGt8lS7fPkQnjI5juQuKln0mMdEdDKPDqPsPtrA4tTmHgOHoi6Jo
gREIdj0/qxXrnr8K9KiDrY9RVh9RdO3HQgK2aEoXm2z/BryKAL2Bc2WGcgsalInwbvQ1NAweY8oA
F8umzwKg5H+wHJLYc+OrkwX0CfRITcDe+cjqAeGDYGoKIycSlrWFCAwcaVLpTltRuTfNjA7N+WEq
IHaxzedfTEjCIcdSUQno6CmLxcglMVZZ+dlF0k6X07Ufo2LVZZ7aQOeOd1ATb7B2qq1jDTfYr1h4
8sLmm63aU6e6Nxt24lE5zWf8yWu6YHVuNpjZuwegMM4qDf5aFT9AQ0FsSyeDCZGt0RSVlxqzIiA+
hlMKFbDIErrS9IbkYtfMxO8H9k7rCvr+xqpbDinMIZG8JoWpdq7pqDWpUCLLcce6xI3hoGk2aLzP
V5Rtw8+cm9OUGuGhqcX0lFK6ikcKvEnMmkD5CZh94jkT8oYhwBFMLjcXIY1LPkDIR+/fw4LB7TC7
IO14XGNLJ9xVb7u0qE4E5a4CHwnDG7XnheESF5750go+CXckzNra+WnRWievGIA04lMwjizqn6to
eG0aznxrkjQKtofQMq2tYZDw8moa4HCvEhH2qWPiBVX2vPLMDHqHNpW149H309X7NK3/FNTQbiuY
O8KeyATw83dEjn1O+MN+KNvXxnOuruKvsctz4i4xPrJsbsWzNeDESgeSm1krXmcbPFk84JgKeefM
ELEYF84Ai15ymbOCTk7FsqAc6hhdC+GLmelAoztJKpPwRtXMR0rXaUrE1Qf3g4KXrhdPLu7bNMUm
1ceA9YEOek5/mupLUhAHBrCebf3vMOjQJTQFx5Kgcp7s6pFbeymtdL/UiDJ8rbkUH2sjpEuoMG5x
S3iq0eLWjPhBCJSg67XqCWrH8Ej9FvF3rNsdJCH4RWRNEkaYZn4skhk2T++6oFM6OnLNNyaeell/
/IvC7JlJrwnAFLk5IpWVnQIslVeypc+VjrDX+4dJ9eASbZ0jceEDlS0EphiFodTeYtXHSexMcbvr
jCg+04Vj+fBhcs//Nw5A7ufoY4gmwE7p9EfTRbFOuZ3aQBfL8NQbAIuYBXYO4VyiRzipRWE8jtn0
lHEuISeE6X55xG5Dr1APaZd8DBVOxokN7WjIn4a776Zv8DSJeMovg00mmLXdxmLUFiD4QC7TzSVr
t17bUJQHC0G2zJCDYwl7TfTG0Q8vg5OQwnHZRyEkqpNvU8dGzORkZRy6YQKFyZikRUraYNfe9IfA
aBv29GRM6EQhlkQOiKsfg6qS5jmM41MCO/DX0f3WTyz/S2MmhUrrpS+tvZv5YvbjEPzvRX5XjdMi
a7sP2lYXBZ0R09hVpbN7CxArtD2hpzrWS84sLSwPNYv+hQ3LFN4jAAj3tWH8jPBoV7XZyz0B/t+W
pdwmaAx9HBAO1IjFy1S3oqOUtK9CuFry2ZWaFt7KcZYKC6xoIy98h8++yBL7CqyQ3bu3jRqjvXaT
325ryK43oYN4G1R81lOWYlPmedJGFWHGweJKXej84rgYvwzY4g+DdsE7ExQ6gjLBRNHg3ymCoD3Q
xiXOM2LLHi/uvAuHdIGSZSb/ZMCnp1X0mPufU5D8cbEdMDt0Lx6LjEtnNfUqJT/0FjkFew3yYbBY
RpKtTW8c7DnBhja/xDD+A65oOFzQf+uAdBIwXlbmGJ5s/Rmjx0x26B7nvF5cEGCgKm5ffTvYW4t9
yaaayK1pRXT+b+XGzml2+1UXLiTZEFty8ClCRdi7S5JNHQQxNdjReK40blYxN68CENdQBNXTyK4Z
8GHjHQNNIjYJTpOZ4KZ1evqphy7eCOcJuyA+SmYp/Nl0PZqu6m7//8JbCkqEQ+jOhBhN7iW70aAM
/r+4JLT8HMfq1HRlcbuTwaxvNuPzNc1urXyLoi66Ar/J7sS3rv608CUnk0ZdvKCVmINrXbfiKgWL
ErcLn2Pph89wIQkjh2Z3NOlIzPDqXuJMXEgbpYfWA7RHoc5eoMM++203XGc9bkPhQn8t6EKS7Bfg
ITYgmIEoGgrpbayp1crLiBSAw9fj+N96V3TUitRAmk/pAjfy+3BXpcu/cuMIxBlOBMxO6UmmQ3et
inUPAW9Dhh0UoTQfoUfTNU3/7T3i0TA44dlPJTYdvjfUReELsX3zTxQ28N6MBgd85pwJqNNCQepV
1ixyoFandvzWA1hb9Rae4nT4bpYiyKAZAR8kfgucjvXVVJYxo1/Jm22EzhGP9sAZN1MdhQP9XHxE
C64jK6l3rp2lBWAigG4g2gIt3Up98elN39hKLxnkwn3gGst9XD24QYxMXoIeWqylBm9gJ+i+HTUf
hk5veRj5sPO4GJca3DQVHRtwJqy3ZJ48gr+IH1lzH7Bhgd9oijcVjjbNbe4dhghtpFhVvmc9Adij
3cTUzimMfGSbCISm6fnFzmDzQ/NzA5acVQPiEyDYIH4pI5YCfpmACaYOL3P54COJa8IzatPWxHVp
TF37kygBXwQfi5Dz2NVsB2iYMXcC5pBppY/pKMotKR7KX/nQerI0GZfFP+Hrf/FI105KQJLcIf4+
19L9Lq4ZaaCHv+Rcjn9TwlTNODtfPZ5GFRTxqmsK+y3xgEEM9Xgiv+FPqQ0Y5EuAEDry93C75bCI
wsF5qom+bFpLB4+NHf5rK1ZJZtv/qLIjvGUwlJhFf/Hnv4240JIB+Y37Eh5ai59ukzCDMYunS+2p
eZDcTAa/svdwrw6FB8mi6pkWCfaPpxlX6ynJ1WIyR8gNZdqx2g05802cqNz+eVZMqLnox/eiHatd
MpHxqW0Z7YpEXYbY8A5+FSz3c4GI7JobNB6Ssh71cmXALGX367pgq+DXlQK6RUq8itN3Xtj4AK2Z
h1OhCOXMLoZt0qghvvnt8kF3fBEvcyj1SxlQimwE3NqkLdUWrHC4n1tnG47jtHW9n24eaF8F3Y6p
d/4B5cnzZlZfscEpnCmJAcyIgm1e0KFZG48uz6k/k02nURfRi0aMd2tByMLQFHcHFkcv8IvVnUjQ
Dqeq3lnLyk2PCkyg8NeAm7Nda7vBx6TsrRhgHYyxwl9R/QnhPK58tlxUkKlr24xw2L3vCef71s4w
ELrSaZ5EEm2D0rL/2fR3sePCMMSu5lJp6kS6lHhL13AVSnv3meMn3RVpvR4YLOk7xq3jGfJEqumo
aDWLPAEKtKyvZuWnV34bES1B3iLyCnt6XCXQiyDpkQb083ibsD5YWaZpYwcmD7YU127Lpaym1NVb
bRGgI+a5NWlQR3sYdjYXD3Im4tEtzPRQy5S6NKpYQOBYJ2P5JQ/fPekN29xHfOqiEZyhY77OklGM
8mmkSXs8NkX6ATeOMGfYoIszyjrcYJG9BgCTGAo4G8j7yDasN+ZoqCsXLKAyptnsQUWm7WuhPPPR
FjI79D5Lcr+q49tUJb8KlYSIUIgvBqpBVolvqh9s+iOEhyyuB/Byp4YMKv5zSdzcCThzQnt+IOk7
H2aZHmOpGYHEwAYeE7S8xYBHtkUWyJOVYlhDVpwj9ThFlCSH7Xwf9xlFfoMH06wMS498cnHvvPSf
t2DyRTPWj2pJAfnVnxIJ8xo7obFuK/+9cvLpiDzBTEZNcFLAedeabDVdJz3qg+ocmquswNqEwmLx
3pp3ugN5rgh5c4DkrJhp7QMKykh8SGjuUkWlpkeo+tVWjgNv1Fqgs0UlWaPKpj2AWyO0XK3DjTAj
bvbOosLigi8twrJipJVYuTPNY5heoDahH3MEcdy0nxybxUrGWr2Gdk2Awx+XAkGakFOjhSZntlvL
4IAOTTReVZm8E2X/LAVr4NQ20u8OEr/hXVvPmH5CjEkd8uMzHAKKcgZvk7SmdRHlnYBWtQPaeOUs
O2NzcLFdLmXpybFIzXrr2SUGkgR6xFBlQEbquxUbLmujKF0Ho/oIYigRgRi4CqXTBZ383SwWvDQ0
nwAyFtLYN75S8WDX2ZGN1Lz254BeXaLUQ1JM5MWRg+Q84+UhqWpp6mIWYOe68Xiutfl0ws5cgOs8
jcDmJ89DgcxAfTc9AQZTqpMa3KuV63/F6LUbx024gs7tGmy/HXkdgechPIqy/Gb2BWfMlpj46aMc
ZbiNQ4P9QY8hCbEIC4DvRAeHAzelKXEbEDUFw8pvxqG82ypgTJpnVkJZcWaqeugm3gUDJABQ+/+x
dybLkSPbdv2Va5qjBHe4ozGTaRB9w2BPJskJLJNMou97/I5GGugr7o9pgVX2bmU96d73BpppUGFk
kkUGIwD34+fsvXZxruPCOmG7CixEtGQj//Dntl5b0kZH43yM2UwZEm5wt5l3BLe2BLlRbaQTiwB5
S7Ep7zhuMsk5ZvZn3YUXldDKhKodImPacs7dhJZ/RacKZwSOpFXi5fYd/IdiUwOzpLPRPkJLU6uR
U71Rf/l/FE3wgFwDFDD47RHA+C21TsAKiF6f01klb+i83vZZdFuprL2rVP8UFNl8VBzKEGyi7iU3
jz3O2EqI9nF6zueO1AKG3igFdlS41bobTBLRrREtK+IwTC2XEhomlGJF7iOnU1wCgUzkPYAWeU9j
4MessFsHjdwX9pKCvkRghfV8hVGZQwm9tKNl2gldEFQtQete56igHzMi7RCxR2sE8DR6fVzJkHf3
nsIMT7vyYUoAWsd5u0sL67qn0Oz6wIXMgdTenatNamZv0TCIgzVvB0k7LaVLw6H6jWM3sGvDeDb8
4a5yqztnYTxRNR2iNjm3A/t8g95opzzGCLMgldNJTpEsJI5ltcJBnCAyZqVWTNYLUtD2jGR/gBwN
9kPYPYhuerZaRNJKk+XJYe2OnQJkuWLfCBL9OmTCx7RfPk3W8MMOyDAsRpA5ecMpHlmoytx+rzlz
iiF9NAhbo37B4mcovXYFgkvN/DLTWKOinticpESYhEB43xtzv8sFXfM6nGJkfBM0hEBfmflNYtTp
EXgZwBgaO/vULrF7IF8hdWlcDSavhfbnmMZbnR4K0ou48dzrkoanWwbRrkrqn6mtWAn1UO6rDEy8
lMBe458z6a5A7mleZQ23CCcqHlT3Tdj2sG1q86krhLPzpDHtZFrflnPxBN9l2pH5d2dJMEldidx+
rGhVLCEitLzhB/gLG4nO2M4Cl7OFaXdFJ/E7OYJOym5mdAEVB+YLa8rIdcUkOwf2sfLFu1RLlvD3
Tks86KEc70NuQnCi0bbjCUf+ZwA59uxjYIxq0jbz5r0XyCIRASeHxAqvLD+cUUGLfA9yC7tD0RLj
8Z7Ws3sXpWobJXNyM7GrrAw6Jhua7teeVQSMLW86J5K7KMiezZbRAMuqg+wGulaE0jNocCgZi1JY
oIdVc75XFaorWHiMiRMLcFUNSSh3MaD0OeOiFvDuXMcfITONVLV7m+yIb4NFhzrogAbouXt06qZh
hcJGao0lnVVNM97u8nvCoK+GydGXthD7JS1YeMhVrIb3sa4t+LsptEyJbb0s3+cex3g7ig09/Q+I
YTdIoKE2DxVh8pmxGwf41hVudAVLHUclzXaXNivlKzVTKtp72bYckqPynGY90QD5bdMiQnSsET88
uQxBQOrOYMS7mEDOk+pGHuCOLM4VYmuxFcLmXuU9wPcaEhATsPxp7MCY09FfO+jVDIlgDIn3oa3B
oHnC32renIoyLnbYHGCLnrVBjK1jJfd9iO52Nsub5QhFQbS2DZgP2g7uc0xL8NOi+yZHlTyO3xGo
GXhfAId1EcIE2+VAZtZ6n4fCfOiibNer7HRFas4DDDK4Ea7zTHgWYMWW2r8lkr5gGrFU3LkFKs8e
5uOg8XgzdN9MVe2z4GabEe6edMfPB10Md12spqMPfj3PXap4n643snTyhOIfbYtbZ7ZxeXoAvgMf
S2Fthm+9QMMF83BHIUPbbKITTDORtliSql2YjTdKW6ukCKp1oghR8cLopc0Qucc0uTuJvhsIGlUV
4T6BgyPNDHi50HQzAzc9cmxz3HHddG1heFxqBRmW8DYuXVEXmNeyh6FCdwoiJ12tEW2iBjeZJSRZ
8CPtuObjBFubRNDERGw/I8ejKzbfzgp7GNa+rXDLl0BnYhUNOeZJ/67NS6KA/fgwtuZVMSVIciby
wRiwbc3CJFhVo+ZjJsB0mjTuYCqxNVPYsAVgMYUg4C7BF8ya1L4rnBetfHc9cEFuYmF/mpnnHWYi
AfG+I71yaJDpDC1CWvuMb0pit2C4HaHO5AcrY80PO/ZL4RR7Z6Rdlsext+NCW+HnRPhbhj2GL85I
cYYZ1GirnVgsJnPMb/Q5CTRxvviYsrdY4Cztlbj3ZP6KARMn/gIHjar+1kS+vWqRoq6MhG+yZxx+
zEbpHBgghlGjbZoqh9Q2MkSt6Rl3FuXrlJ5k/Vqa/hoGigSxX53KOX0U4OsayGC9gyuWMgkMbp50
N4GjjUXxuO7v+5QGJ7gEHFwZ71ZR1UihFHjIitwaQKPjmhPQqqnmeWVUoU0RHZPbFOtNWS+KJFSC
DNbx72IrvuoE3Tcq5XkvNFMLxrvbalSPmi70WpipzyglfalK9axkiLt4BhuU0ikYFltJBazMLx3O
evYH6u5hH8GFYuHCblvmLnASawmKISAP94JEmTrW5omZEGuoDi/ViOSSbWKjTBAjYxyYZwwGdWVW
x7DIh42ZV09ZSQJRjMDSCa0nkGhcndPGM0jSRpa5TmMLaZcTam4SdLGwZCoir6jMOzL/EusTQOqp
KErgGBNKdFtxISwW+z4Z6vVo1zPaHChOwQ9VgzsIZ++dk4m/M6v8OWVvZFTQcCQzYNa3SxgmgugO
9cB4P4dDTGrV8uAELwPr7E5376l0OVYEZFWmQXZjYaJcN+CwTTQpyzhEYKRlHOS9ziRPXL4eRK93
pR6NQ92n52LGoZ/6UMqmwaa91OAE4cvMsm6W/XRFJUYMNPd9VF+IhL7AAbL2VcRNOgXVrgvEQ2gY
VGQ52jf3js0u2udjctFtddAG6gpCDBpOYxxJZ+ejcpMjDG18koz2CZgYHme64/RmupOH4JpeA/cn
gVIok2iMj6LLzk2a7vUMok7PsN9dEjScUXnHGV26WQXY3UZ85/5MD6pOiKRkPAfdyud4PoU9tUX+
PuZ0rHJWxbiyP3HUvedQJWvNMUlMRGMliKvI4IVU412ldmhvclfFu2IKDmEVf3aMhHmnuKY9jlSo
xX54FgG7lgUwtXZ9YHF5iEigf6+wp+2LaEMpW53AJP3UjvYemnTXAdMcfT/g3JU2O2F3DJgKA6Hm
5D/yzcsUMgyPs+d8A6nmEXA7gl/rk9vKKttd25NgVoAryCd0ar2875P5lGBVgrOLGZMYo/iAQXI6
zbiYbTVEp1C+kfma0uYo0m3voVPLh/FOhj4GczJ3aKnY2VoVBS9lMxO+EE0ZCu8SjEXkg8ReHijm
NLkOExWghV196OEtfX2hnG7tJhjOTvhGAmxBNBC9xhPmjtI6fH0o7b4+BLPeISXgeWrzrdNE4o5h
KM5fD3qY//gI/8kfH9UxDe5V4OTm3nSXQSDOCAY1onWa87w8qBIu/9enZtpM3vrr86+v+LE2Vgjj
og3EK3EqslSe2pEuOY5WPvz6R9YpeZKWNR28mia11O7p6wGUCeNjO84ko1qmyYukewcS/X3KsOlj
vUINNly+HsYR2SWiAD63umMVDO6VlWcjysSJuZcwr7o6YTf7eigVH03eHm54fSINij7k8mBgtd00
DbS3f/zYOptfwDRnB738sH/8u+yeizpN75gY1ARwsARMDFoCYLeSI7YypvBKW9nwzAnhuSzhjSUY
ZkbMMjf9mMzZSSdJeJEViHiPiDZbaPfNHMer1gk4bEhUHWAwgp/YNDB39iHrqxETb53Ezg1/IVHS
kwAzlVbhVd/dYFwjxMWKyiPpwzMBwri8AC7r17YuzvBcrZ92wsipyaZX5BEhzu25u0kEcv0ACCzG
BBWec9dsjlEcRudANn989PVvwfJvXx8hyLptCo1NGGXnM7yTXaH5S1STVRsIXsapt1Fr03eynr4+
teDUMiGR8knnOFW+vvr1ade29nFI72bHCreF6tXtGCu11T7KPzS8467s9XQKBIQK2ShezSwyd4IX
9jZmke/GAK+Xlb901pTcCMvlSK1DvLBELfmu6X2rve4zztPko9Xm9kwLgtcczMkdqxFEGQMBS4G+
rBSiProDDpe2Mx6LiHBsTcAEYQyudebssSa6ACJJZVcccMU99B9xa9SNuP39I1CHtV3Vm1r6zcZb
8kv8aJzI4Jk+vj6bZxy1lC02rhH3WZDmdl37vvEoqoLbJlbuyQ0rc68rDekGx9GlZu8K/Lq9/Xqw
MHoD8raJAUix5MSIzBnXZY+p237PrSbi2/mMwiDYkgpg7kCuQbufy0dvGoGjWUZ9TeBM9TBrfakT
mbwarqCG8MQzITHGOsLa8Nou3CLq02+aU/SJzoG7mSBtv3px8ZSgrrmP2lleoEOlaGEHZ/bfhj44
ULBLTkqGv3PnBFpD0P9gTgL91xpdjsqDubcm6XB3gmwDW9BuGhziL5HB292i6C4meLrTzGzDJQNr
J402Qcw2RYywOHem0z4YaUVkmV3tGzk7lxCfp1sS07A28SxH7OsJKOfdUOQkAsKwRnKRqD277xzx
s+/5ezAfTJtGOdXh/zP8/yMMf5bdf8bwf/j7/yj+9lhkf/+ff+vyj7/d1n//X/l7VP78M9T/60f8
DvV3flNYcC1Y5bajXPiB/wb1t/mKFAD1HWzPjlLiT1D/3xzTNC0PcA51jSM0z6j5HepvmL+ZwhLg
FL5iAkiktiz3P8P1F6b7V6w/0XfKdZUU3GXQLXiGf8b6Wy5iu7yhenYWPEOdniwdnzns3Fbt+EQo
PITvqD+qEeuq07PbSvxPDKwep9ihW1VhXUiEeWfBEtwmob2XTUv9yvEU2zPBXnaeM1no31mELkbK
KKme6SiMnE27QFnYwd17BqHXga/mLU2AVSi8QyEXVSXQR049d/ZJN35+NGrGufk83Ofe0ejdQ9IP
b1lEAk1mn9qexQQDwQKDB2EWdi7nYswjZufvdTxjK5L4Zu3A+ZYCUt4VIEgSNMmMR2lpBUa8NTTn
cEeawc4NiRsJMoOSvcD93m94Dx9KVCVry8wnTPrXmWffIu3E9Af7m0ZvRZlVg+Btks+uQ/FFpjjW
V4ypBslx7sTwNMECjB/3pwqclsOFhxp87BECI4FWtXhwYd/0ZXzyBzYAWwKcmIsbG2e5J5mLwXff
SDv5riu6FQLX08qt+fOw38FEivDsVU1wg9CBxMTqmCYQx0ZFO8ywBKPV6dSaUvwe7vH+lVlx+3vg
w9/yLrstorxdkh2cf3fFKMgmXLTSUq4tOUH/esVMKB1L23m1s+R5IjAKUkuP3N5wHWzNKBgcWsdE
Y30WMXrZcEIuBNhl7foTr1LCwRYNSbt2J+MZAQ34S8yuZkra4deLyuKt6AIk/bZ3G7nWIV5T5V61
lSV2hqwQOfftUzpXywsewXEg54QU52nbiY4Q+nq1hKyyJZXZt8Qpr+iRG7vAryw6HoxEGwGOi/cp
N9kT0gqRD9Q8SCc+Es18dDfKcdptHYpXBUdtSmtvT6ypz5ntBaNUCnx14wxTvak6TCuSYOi2oa02
48vIQrioacQFmpXWyouds88cT1SCEJ+Bc6HASauuJuB0G8IRriYTjw+pXsVmGEfapwNxQJbsN/7o
/8z6EqnbQIJS3uCPMUmZacgVNTBlwGLlp/fcTL4e37usZKfOzyFqAbuu3jq8shRucHPQk65ChAf0
ZZ0b+A2AmpG8Sjcgo9AKvpcDM5Uyst6sZPosA9I4kEXYs7ROYcc93lWNPvSq3BkZPII+7O55S1CE
0aukCe9trfJjbHzvnMVdvPUKEMFKYTlzI7Y4C2IE8qdpk0XRpxroqFqTeOubvkCgYQDIQPjh21y5
UhCSVoKBHJPhmueKpKfHsZfI/t00uQ2GHuxECWp0A0f8BXUmjYVkhv+Ef+jrOumqmvaaQxCxrRju
RSn9knS8Vw0eWhe0rtFMZ5cAskMA1gNUERnZws4O1rhEt9XtTwleYIMygvu6K8FhkcbcZWRN2Kb5
AZRGr1RY01zSpbsRTXfft8bZE5z/g2EAomlAG+jC4s2TcbmrDERXoc+4BZK0tyUR8MUe8tOfNpn/
000nflmlXdORDsNQy9ZKe+wa7vL1P4WvYM7u08B9hclyCeK2hWbgfMP7fTFba2NNBbSb1HhgoQCD
wUj/6+b5f1IP7H8WS9hN89/+KwvKe1FOdRSE7Vckzj8+u0TvxBwUn+1fv+uX/6n5719f/iNJ55dP
tl87+V33s57uf1J6//4L/vjO/+gX/8jmeZxKsnneF2zq8tMQmeW/bObin9cD0c+6/v63q59F/msN
sPxvv9cAhI/9hopJ8v7ZyztHbMp/+SPZxxDWb5apln3X9JRNpg67L5awJb9HmP+269u/eVKawoNp
ozzb9P6TW/6vQT7aUR6/j7wgno8n8Asv6/ufrqWKhlNNaXKUjZc9oOLsVtaYP9r+lKALxJ0Zt+Uu
82eo0r5xTLqMpiXGcjL8+kaYe+Xc166TnX6vN//v2wqvz5/ihb6eleRl4ANH2mRdEYz052elhWiS
Gs+WMzbZ0ULgJ7n/t67R3qQj6RH8r9DzXfr0rT8BGxB4W+j2uDgyphfHx3Lyz+84+esdRyuEp8Iu
Z0pLa8V/y6v4p1dJ0Mcl0q7EDkFOCnb928BsXJzx+YNNSjazQpzsg3GUodMy7hE++xPnWQB+ijX1
UvTqXnWMskC1Sqwr0HUmlX8m3nzTB+b4FEnxr54w18cvL6A2bWUpU2rwnULy7v76hH1hhpaLLD0h
kQgmn74Axam29H6mjUiDS+UAbIzT8TtQU7h5CPFWHYfPBqHBrgWisEuox7x+vkQ4U5ZcBsw+ZfIe
5QyPe8e4/ecv71JV/iNManl1beVp4WrNhS94lX99sm1hkOHuy4ObGOk6ZoqeQGtYY587WQICZhAF
0AnGl3/+S8XyU//db6Vksy1TaNK2/nKNiXng9tTi4HaOPiPw2kNVw5ez7Noh7ItVULXfaUHj+tVx
jpzEvXGILDBTb/MvnshyqPjLM1neJEo4T3tgGcVf3qx5siQilRwUhePs+mgm4M4L/HXfJ0dthB5l
tL7Nc9u4+nqg+YP4AgNHHmPPbgKz3zdhec0P3sKNEftIe+M+NGP6Rp57BJRB0YU32l2s6xxN9jD2
mcAb9Fq+ittC5dGeocY1FtjimiBrZHKU2BORiIalx2031Ew1DOM+0WAhm8l99gzruRHiuUBcuycD
eL6ujdvM62yCfFCAe5m7dQWMwjSMrkw3/OilANmDZKPBAs/EZSA5A9jQfhjcN19b9YFJ8TUTjO7U
yXxx67pv6NuIQfYgUBnuEovH5IHf5ZBNT8lTYKYJjqlJmzyZDZxm5tmTs3lFr7DYmgzN1oNk0l6Y
kvl0THPSUmSuRNAq8TTQGnMZ/7l2P94VFjQ8Q7YfifPeALy5t8nW3glp3/KrP+O6wrtf3hsRo46y
6PrjGK+9SAxwfId7HwHtCts9cbstsHq4OS8tsZ0HXAfhjRtZZIb7YbNFwGleOuwWWZD4N6nf8dCK
msm2Kg42mgx8Ec58iCqoIVMSWHs0sMx5J7e+JdEQWHBxP8hR0eRo4ZjEYDpwqjY7HK/zXZfgybcI
vkYPZTMwMbKNXLiIWVUSGiq6eJWiZurtxThHAA+w8tn7V6UIT/evFy8qLO4hh82DkoTM+19vXsjM
Sqk23Qv8kGvDz896SLqzpGG/dqQHWyRtb6skGPFb5QBf437Tyg+jZiH1dUmu9EK6R/sFr72/942o
3Pkh4/LaLR98PSPWS+iukyxc5fFHgwJn79rGOci8ddETSAHJH7QUMJ8MyUds4YeOOvS4i77Ywv1/
Zlk/+XMz7Myif4jL+dMJNwgfOqCXBcYy+Zx0FTLOjtecDcdHiD68UNSRWNtc9/S1UXNcSQMDcV82
L2Ck4LQ1IxoMgpXDMbwBWlc6JeoMsz2DjIzpttPs5yz/8xLb0A5cZkI0q+21uwwPTI2ZxmvepQmC
1aOztrKROgNzu44wJ61R7z/5hfGe2QxdrTdmGm9R/TiyL4OCi24YFh8MkuKYeZ8pi2FGp2pvV22/
jrux26ePPBG9Kgk1d/PkSePYQPhNdu9s2g+ZIS/cvvNqHGAPZ6Pxk4bDGmbqB/QITqaaTpSlbLjR
CPXDqLhCndLtQcOsGeZ+D1LzwTUrrBeqg2l/IUHDX/sGAw6vwsfd5wu/ooDCNryEZv9UVYAc9QIT
68HNKwmQd8b5jecoRaI+3GeajOjWjq+wVmAbBJPt0PXFyEtkgnnQXX0SaO0BFxDfLl7mxIRrOyPT
gN/uJmxbYxTCtJNYw+C+Qv1uGF2rH3oWNCSRE7Xha9TSNGemewG/RSytM1+3hjkQFbO1gIpchXKA
RaqbrdHEj9i137DikehaTC8JNiS8qPkn6D+XSzOK1ywssJ2YMFSwyrXjkryG5lEmD06cJlsyez7i
bnhsc3mMEkCl1ogwKarIfKr6gKwDe7L3Xf8doSOQwwSryaQQkSuTS3AO0lUTuEhigLL6NPgmvILo
WIdViao0Roe1GiTvczGxPExobYjLa2ai1GBGGoXJmh0vjhXzWVtMtNEZTNep6vY1VjPYVih87eqJ
Eu5EnMRr09kECQT8AjhE4ba9cl0iXwOJX6LFaJG6P/QXoNyp5Y7DR0TXArBygcyRwUdvHmsO/it6
RqdRLylXUDnd/sUaLOJ51Ij4e7luBu0AnDRhAERptTi1+ya9IeOmwCRo8bdWc72OVO4cCbvNNpWN
4qZWxk4o8dH0i0O9Cm/1ApGFxcxK3Uz7Ms/1S8OYp66U/YwxtcK9MXKgBCDadTXy8ElNtEjgnyRp
cCbWzr1KvUtoFZ+W6ZtXMzMy0qLiwstoLWTGXibTM27RYdMJVo6MJF62o10r429hgeJGw5ECBDp+
FyZFzyCKnUopcrvOfBBO9epH0/gQ+iAMS+sqSge553R2iHRKI0tEbzO9BhbJg91QwYy5t2HGRHh6
k5jkEawzrx+23vww2rCt7Xi6gd8TnYHKLE2h4TVBXAV9HUvKODOztojFuGoCY7hKneiTCUFAMI9z
zEBM7hMDYyJ762VcvJOJ6z+nuufOcz1UM+PRSQZWuYggQhxddOnIQfEcf4+eFnutI1DQ5uDJGGaj
byr39Qippy7QtSpBMhQJDMCuMTgxODsbIMnWXe1DAp67b0gmAOFYCJBTsHA4se/EQHaHqQgNyit0
jgM4RyyjD4PDvxhZS32cy2490+raJb4DucL0Xxe/Yabz6M0mjHItg0XbiRydXOW1mJIfHibI2AH1
YxXjSxpoc2+Y0SWgV7Js3QwPjHI3m1Z4SsHkLTFMNwxy2hGwERj62kF8nGW9hyExpU53+PuGxrjz
YbF3cczY2cOVoHLtrFrrkua8YF6R3auiRADvsDomqDqCTDpXBloWw5+9Wwvxq5ehkunZoOkKyg+3
C3ZUmTnTXMJfPLK59pU73pRYYCzyBgHIjdY6mmM2hUV1Mb1gHUZmFRMv4H7abAM7fJs6F9FahZ8W
11I6LusibWSMMYhhGPtdO9DQ6yqQBG+hrrfTHxJk8OgT/DF0V0pMT83CL61KSITVU1eJWx3MhEhD
3jUXIO3ITBjq/KJbor3iyf7ZFu0PZkEvZZMd+qJ+yoDAk2rel5gG30zok5VcVXZ6D46arIXt2EWf
hpb4pquc5Gl3S+JouRE9WhzsKWye4Xzrx02wxQ3FN2j+9Cbc1JP3lCrIS30we/useh9NSXNS4/by
xgJuihjBs9SHrC5/WH71MyZwqZ9Zk7P+Shv1wTWD9IqZ50CdqHduXb3mVsnYgxdFCTKz88VbzC67
mUrS34EFYBLrQGuFzTfZy2V8jPJJS+fSlwhltFvxNjKD1/11WgJdBHMzbp0JrI5byfFApl2wbzLU
EdAHZ9KTmY1x4yUx0oeAYJtFOkYw/PxSz/2iNWIUVY7ywQ90u5VEQ4zSesGLH+3taUpWUxhLWhH1
Nk+AE1cd4i26518Zi9FGZtMjenfkKAXS7qotnrwomtACF/ciQGMYBg5ivy5fCCjW3gjJTWGchhN0
+fseMi+9JxOw28JIcsrwxxSxdCUlDejB03vFSAkVhLin5RaPsUAstcipHQcBn8T94RvQtbyZRmx5
Z6YZptDaPdtyUhcMLmjUpxgKR0atEPg8QAIJ0RJlL/hP0nMGo43LEWxEIgIsj0uiptO/5ib2u9q6
DcpxuA4wSVI5rWpA435Lyyt35EthEm8kY8QZ/ZC+YiYdd61DDmWzHYkb2WbFeFdhW1Cc1ndWbm9t
UO6HfATmPPqYePri4Jdoze1INVfs9HdR039Gce9uMtSrRBltPDC7ewIr8YkXGuerzTCMhepiDDtk
GuRR2rG7n0ZHrGlcvpC/GmyNzOg3PRE8WsDK68LgFJjTBfcdW1Htg3THO4iGZc21f4nbgL5wZCBv
QaYBpm7VARjd0B3ZNINzi0iZ7edGVFxewCs+K0G+Se92+6nMjk5ef6iOGgFEFFVeMHy3h4XNFPz0
gMAeojr+rM35RHfHX2tR0zD3sHuXM4ZZZonbgEVFWuYDq+6Amewjx9fg9lzqMoQk6fIkM+mVa7I0
3PzGbtVLS5cfXk52CUpzp3RQXQdjsJceFkqcZeHREtVzvimUlBQOaic4OKzrtpvJ8PV2nVE/V6BC
ttMlpkMNXYlc5Mh3gQ7M78vQvx7tc+fMhM+asmH4g7jJYoJRZ6jtwU4zNTUTWIk1/YwCJ3rQVXtW
ACoYlBCHpEnQqdQOJvT5sa9NH2SFVd7zzFuUWSwjBu1jp+8flJNxkEWqdPQA3ugpUKd6wt1gG4ta
vhjQLwZG+TgP7TX+mvTgzA5Oq9moLnWevKdNcjIaQXeqrZJNURhnhWlxDfCCE0jcHSh4oqNDIbYp
ZJTQ3zXwhhvLKIWSBlAGaKVG7dHFRzhexYO/m4ywOaEYq08FUwRS1cojJNvpZIBUOLj0Q2IE+wRm
lTVUvlqV1cnWQ3nUzc+2xEBsTl3PxD9+T8UArCgINp2Zm6dmefAN8xthO/26MWsAYv5t54XGzmnL
bsOfzSLMYO6UkPqyoq7yQBqI4VQvD1XaeBsvwa85CY1jvwPNZJL6OALiyTya520T5SdTa8KpPBD+
spPh9utTAAkxkMjuXABeZCyvvbX0g/miavwCYW+Rc+qAhiMgCjMf4K+I80Zqzt99LjYEjOV4QDsn
2AtQ3jRef9MsnyHyryhzXUX/oWKvFHo8IG/kdqs+FegJWG/q1uvbfYtt6ZZFhAyIdPjIeLUNA/ky
hvAJRHgGlBqeOe89MaFj3NAiEN1w1nlIgJLIHo0mRO865Oy68JstE6BQH1w3XchroRv3+ushmLzH
UBP5WxGg0rbjfjSKjLwMHiBFPfQpoeKUu3gZ4ic7Vs6l88Cp2kTTZBahQBBY+rQsEZ1wbTekITXR
PWPaEctl/dEJgc8yGk94vRPfMO44uicCu+fovvZDfWwNC+9mcm/FipiJ6eI6M0AtfCX5zG6q0CFC
yaS+B2TdZ7rZzU54jV0RMRcOiY0xHv3YWpczdAeS164Nnd3YHHQ2GcMOf06geWBssIR1iKZErDBm
1fsah11vbpmAXgkaFGkPPpHLpR2bN8I7z/Dn4FKAVioTnBSz7YFdJlvBmchj9iHLuMAQMXalDDdA
8mTVLrCdo6IMMT3xLYioXfy+2Tg2g9Llx1s5i5hNWU2I3C1lIhFw4i6p5C3ov4fZdW8USYhg/iF5
TeFbaMIna9t3SLo9RggSkTODFBpE84FHn8YbnUNr2OZqoRnWhJbRL5LObiYIa60lxpYpCy4OB8y2
LK8yC02h7d6MefWIq6EjTQS01fADsbve0szc+F1xVQnzyalABc3tNWRPb4Xyk7ujK3aS7dlqZ64T
ltZNRAr9DW7pJ0++uE5+7EDP4lhdj8RJ1J4drMXM8TZg450MKpqhrI6dbwDTrcYHS3kvXji8EKXy
LNyCI3d9crEUDKVLaxBbkzbHo2vw3Y7wqlVG80FN7BR0XB7oe+ITNsWOI3nHAZGrJyZwmwgyoKxW
+Kjs2Ft3WUGGWCw+fLP6EVrGTxyJL8JDJpi3irw2j2ZO6VDWNXeq4u6tp4KNWJmcqkeEmutIx5dp
ztyVJkJSuMjagzEOKZjdYzgTLO4W4tL35b2boCsXfv1W2i+FQVI5I8H7cYIQ3HcDqB1nD7x6WmsP
hzRd44trIO8TZIaJ+Ei6vL3ofZZwj7vCHXemKg+u6/tnhqDchtG8zOS6lWig5KNRvgJpf56corjD
yLnCe27Af0ArMIcygxJcDHts299lzXU6wkwFowc9dxCKvS/cGrFzHOy8P6O54xoRk9pQVYG64GiG
+LkDiNvqFScmVNJV/YMmkLuiKQqqbFZvvVFzgflxTT0YnbJsfmM4LI5hD0UuaAlo9NUdeRnkYLdB
uwzuSPkqEL37hnqb84R1YC7UU1E9CYh2J1is9dYn7dVXBc4qwBt00YJ3r3DUE+yynZNA9kKUSayA
geapdR6CQV63DaAfi3Nxl7/CNS8uQhpPuP8zjEgol+MZYJqPX78kF7mrbRMCRH6f1oHepM1S+rNr
D8SQeaXeVnmvD75V1wcoTc8cNdH3lIa3zWpVsEIRQULLCVcYlV/hUPbOHveJWU8oDO3qnjTx+Lbs
46c55+KxDK4KurJbq5XDVXbOvCpCE8HwVA8BwbrEY6wxhTWHptM/6wWT0iT6jP8y2ntBHe3jIBsP
HgagtRwWj6mPBtUqc2gKVkSEG3eAyuf+UOT1XeP7MNmg4lVR7W2LIPlomusmfirkytMVmngbdSZs
D6boIEZ20q/u/bjc8+dbe5tXah/GvViF2MW5oUCAlJaZIf1Frtu6dnKknzTezqSjcB8kqKwpT9ty
oqNn9ktjTr87QQAa1pDBJiCUkqQmOjNqZFeN5neP1Cpikcgex+2xgTRUN1h8aJwnZjLurB4Z/NDd
xO14n6Zzthvr8iqoeg4D/5u5M1luXNmy7L/UHK8AOBzNoHLAvpMoqldMYIqQLnrAAUf/9bmgvK8y
85nloGZldo1GRYR0KRJwP37O3mun0wadcHKXaHeLjg994fDQUa3eGxwXxsGoL6RaIGLdV4EDkWao
uW7zcNj6ZE+sUg6XuzoMx4M1e3hkXe+QtsD0Z5U6h77pqpXIopRsw+o7CyyUq1W7sQeWjsaDiqbq
7DFoOSsMQ7+vGwhW3sQNXInbMEdYirvurfR6DGpwdXbaDTfR2MuNbBfOY9g/R5ZfbANtvxc5Gusg
b2H06T8KhgrfwYCv5EBOa4Z+eglFJW47RKwtGteyJv4TQN7BUNbjpM38qQ2L3wDAMCVNeJWVOWWn
2c6fJsMfT40e3+I+gUQ9ifzQ2NEeosgxG7Pz5DCNmAurOneu/8smSNweMJ36pTNus8abcCuEmHU0
0HoM3m/tUE2wrdL+ZPekG3em/0ByLn7jMP+IsgSzgoEjCusQ+5FWvHzCYNYGSbmELAvUs9UtstFU
a25sUIFDsTa67NMQAnBllnkHYdj9sfIAiGJMgdjvdffSKV9t2D63ODToGjYXf5jlQQ6nIM77exx/
O/TLsl1wlDUvsqN2tkUenF0JIAKJEX52K9bnCWVek80fvRovTrrBCATBypXVVQDA5yjKgaHHC3S0
bQZqgl1+VS3FtUhFvFjgT77bAns1Y2hKnf36oyXy+2RaAfHcTCP/91La0V3wV1/f49XkS6+eT2m2
ld1ytRgpTiKmt7seRD8rYrofJ+uAU6B+oOtsgGPajkxQ/YiugF5YD72Jh552yKtBjb0PFm4OMnn7
4CJ03NRt0++zxt0B1AxOCqHEY93TNSTlVO9i6O5gZpdhYsA+RYM9je2aeNX5O9IorUo1tchdOIKS
YjzvR8UBrY+QWDHaNrYxhn72XtyCQRLXEI0d90ZILcOeUN2atG82MyTVuhyvFrQG8EkzIbZ+faxT
ASHWi7/w+ES/5jQnG33E3GemEItDMFKe5iSSdvaJnmLX1+X5m8wdH8Nt5J6znmiluRPoVgvrwanF
ES9OsDORAmx8JjWiYX/yBeCTse/pVKYVWd3ZxxQb4ljinBoFHknS5AuGAl2yd/R6CFyDd21wdzEc
w3EAElT1Tc2UvHpKptI8ywYpWT379/0Er+Nn+JO09whD522GKXRnEefHmBOM/5iO4ngonP3oNgo9
OkNbnTA3wGLCwS4stmncqZ2K5jXNs1MPHOvUJ+LeDEYyGWHycKO2L47xQOSKs6Z/Fj+aTZXsCgK/
6NIZW88QOKN9BRYIQEXdQojVn31ZiUtX92dcIMNV68dkCB+hEf7y3URsGuSrUcW2XMQPI6wc2NJs
8jpjTuq7x6iox43dW+4BSfKH6BDIVbEp9uZEZRUY2yy0soNbjrCYrZ6BfelYmzCKxqeutMmcj4uT
X5v+o1b5d8TqcDQpGqC1k83l6mTEyRK7hy6u201mmhwkOgOE219wDNtHynkiQAwImq4KGAMSutj5
43Tyfe+g9HiMOcUAZPfG+zYn/JHFDmmVk3+6fRE9xDJyniM9bkwApeAjclbifKA3jV3yXJQmzvuZ
DyAfLwHOuqMnpj+Dy8jEaBkEQbPZkCtbH0fykllcEwP4I+osdijjPoYKyCEs+MRZaT71L/zSsZ8r
9HCCSi3wrH3nUwIX+sFRif5o+V8RDFLSpcVD5Q4KuFIdeSRnBu0TzjJ8fCHgdE9fHT1evLGlOyRR
XJGZ7AM7S2duxhcOR1W//zRrGn6RMw0Xs6/vpGVuCCFFBNi7XyRvESEtuxrG3DAcJfT0vYUxzWTa
QRelFRdiGo3Khqzkejlq+uyS58GhNGp/n/cMJWBZRwQ6fWu70C8RjDW7SPPLXOOh6LpkVVTGF6a6
5K4a55M5oNkcXZncu/uCTehimdDkrbypb13gfI0NgrTOIoPGmAmjDsahX+czG0OTmunzkg5bpo/U
PcZK//iSce94vXhqdHhs9Tit+xwVljBhXvTFWxSgVI9J8yMMFI4YyNsxxIICNZ8sLLM8EbyhtjTI
jCPNShbPrvdOdeECrOLw51ZApiNNcqMfcnrtSmGfgSLOHr+pTWhhMyEhLTK6G/zUujilIf4Lz8Rr
aprVOa36ZFcxncomkI+F316ySQK85ON+qBsvguQ2nvM89Pc4bxnbzNYuweu+t6MSlRY2btWWGSNz
+DXAHFnziN0TtfmLKCTx0tA7pIyqiUsEWmfCEdzYtOHmEYFiXyqmX30TUnHpP4kGz9qFeASC2dg7
oRkcYz9Tu8617L0xlkw7HEhAnrP0Se3eBYFPIzNJ5uKhjYndgCBi3xkRs1ZKzPoi2+F3GlpfifT0
DvEtWEASVvqmZRdRCQeUSRyNTl0zWxECX0mgEzFDnzoz68vA9JKDE9y4QkKGK9zHujJfMUln1yw8
dcUxjJfgw6Z6hN3cXuyeAmwKq4vbDPWVIHF/oy173hAIRtaJ6fj7TGYS1JUh7m09AGGmHWDpptz5
Vdg/jmk9wKMOIV8NzVU1AjJIz+QffWh0GhxvaS5l1mO9PJCkg/u/SNg7li8ZktlXLpmtJAC1oAaf
CDCNWV5jqp27eG7uE10MT/owd5oenJ9ZT9YyCwoSExLH8medjVF6mggOZ/7Pq3XF+JyBPngwhwmm
QDM+OxjKj6Flq3WwySPRvwnp9vc9NrBVNKv+zZKBu4ewA4tk+dtikdT4TUWRlLjGug8TGBpB8ATM
OIUWxjpdm2/OUKACWZqjdVXcChMyoeqeGki2YsqdG9oJTg5OyspWHURFLHKqa1Zacz7/SFUWpR16
uYf/UMcgtfuvcr1/+fLf0Lvz37+K9f7rd/zb/yjp+2//6n9SB/7/qPtzUD3875/35W9d4d96wUXe
+H/+10v0WX59/jeh4PIN/6H4E/IfpkDN5/tgUdxFavRPwZ8d/EN6wkaBZ6EFdKRAdfa33s/5h43q
zSYrC3EKdoFFv6X/Vv1b/2DQbjqw513bRUMm/18k/7b4F22bb9HZcZFwo4BC5wfC5l/UR97MS8jT
8NFd5n7x0DdHDDyXpiq+mTLHC/ABTUYO+avoMIIKODWurd5sv5ev7uyfRauejFQd5Fx/2JE8+5N7
9XAmMaaDPIoryjL8o/AIp5CC2N8i8J5pkiazeqnVZK3zqfgESnSYCK3KQULYdf5M2l+5drwO+59N
kEbjf8ZukG/Lpt5BBPormwE0BU13ZmjMSeBPXiSvqnSKTYwOZi1b626YUp+ulPrq+2Pu179FXvwG
BoKuP0V3Qi/bXc3e8KdcRAawlBFhtCZbT3xzzTiguJghYhDOQ0Lao43UJLEQJVegE8rR8eAv7Jyu
/V3pFNyBnd9xIqY1FUS3tKidd1EaW7wTfmHKrTEKijb2mopG+zZOKB1CD8P+OBq7XL4MTfNeL/Km
3Piu+d5FvHGxNU2Kws9TMAo4KMVsnnITmn5g4uhKHbXHOkTZm+ijbMlEyCofdIwRAH+I8LEmVvzL
7uY/Vj0/DMRt05zw34pxGXAOLYKhttnEDcAB5gOkKbX6i1SGklI7YDxWBsSE989G+tsZtUfmDMBI
8pIxnSERif3ywXPya6zgnnrmtyzFew6OjH9WbfMwf8LiF5sw2Kysue/RhxileJqSa17SpAviHREy
Jx2wNg/992CJ6b7Di5AErP+ldxn5RaZIqFWVz3djCwvSCljJ0lH9qqPgg/vC3vtTf+ekCTlGdvCr
jQHmMOtICHgBX+/bW1HJEbtptIObSrJQiZ+iyRcQgM8s0sZnccf0UuFkN+YNF+UWZ2a98wW9aQt+
MHOvZ6QdvN3BQmMzn/sFlNZ21h8alJD2qpCoXq9DNtkyke+iJ3vGLu383wc/hDJkOZy/GnRauPiJ
tF6iE0VjvxU6OHJU0ggblcnd4pvnCkz2IXSyQ1j15SkRtA9qad8p5Ptrv2bmmy6Yy/98+PkzTjLN
KRnhdWLuJSIkm49KNxWeXgsyVhGeRoqJIiJHci6L77GhPz+XMDKnasfwIzuQ3kluve7Bo2OXhLCz
PLMnubMdZdB5cdtTQbPu9PPs56EkynhNk1ECdxjj8zRN0NpjQIFSw8Cvl8FHHXv1CSVQy53AmTP0
mXIydSrWpGM+xj4YwlX680jslb1zHZMhJBDzPp8veM9/2zXO2fGKv646mSWvNovIOEJrW9P7yEyA
NxYDoPkmYWwT9hTQeYUnQvBgh3WzuksU4ZF0z+8aPTHDNV2GhgamkE2qLE5Rln77eaU/D6PX1tT5
y4v++Rp/R7KR1iBWZIdw4CjmC0vyZ58RIVHmj46HjSZKQ84py2cUWEV5+vkyczQhmlgs1ymo1T2d
wGtjOPPGaXHbz8vop1uGQHp5IIk67W4kNoRHckT3hZ96+1G3kACXh59nPw+RZY5YIIDtzbP7p/dI
JajiOFrbCy7RA6ly6qBfVy2nVBPP/KmJVHv6eTa7tAtht+4gbT3rDI+Sqhd5QxQNJ2OCZur59oFg
2u8w7+YtWvP29PPAab09WeARCfE4xpbQp5+Hafnp//llZgrNQA10jmvW2DGXuZhphhy9umU6xrFi
jZUWGVhKa4yYUFqBy8PPs59LexRBchJfBHSJjSlvMdU1ojQAY24W3hBUI3RxnfqQ8sG27fRJCoND
E9pEFWonjOE6fTKSajpa7osfe+Guc4Z34MztcdbYn0NG7kmXWqt29h4iw4JBUotPaFsMVWVBhnuV
owLBBQp9yRw94m9TveYaNqHJB9lZVsYyc9SHn2v455oQRjEetVM8qXgUJwdF+OnnWUTW7baVOHhQ
HZFhbzfkypgXd5bIrVznkhFyV6yKn8epzAbcySF/YIFyIn5eH/jg6D3KfjGj2wEXW8IuxPuIJLYo
uatjWGUiKs8ANctzNsYSpMLB7QyGMTTlIGRdYuIV0JYl/S6zsQEZaX3X488xiWTdtCYTnimyoOsu
D15JniOhGQqXfnnf0uNb2R6SgdLkCK4eZFs6955r72XUieMkJ2KMSXc/ClS0Tqse8jDzj6o1kSWN
rJ+xYKClXKBmJXJIxnyUAVUHOzHnw/PJCN6hciJhZpbp0eXptZAotSoDbu/yFaXxQn727tyqT2+z
Jf6KYA+c5vYpT9kxDD/cNEAu9p4XEplAD4cuNghDqWAcSksebKGCTxjxaj1VZxLueY8ISojnmWMd
EbkgykqOr3wwmlP1B8Z6HyOPMx/Lzl/7hh7vONvHNPE3wwyYUvnWveG062pkZ2w1LjMIDNZEji25
1K9iBrNMrhSZLK4ke2CmEkK3+sAc2ThPQG9WqUW4CCv4ugqMX1GDwtWymeVJ9zrD/D3mbvZFhu+L
GEMP/U7nA6hquAJnExcgyhc2a8wK6AmvETBecOo+JgHatMyVT20GtdJCT6q9sWa+RbpMGSOKskGP
CGxno7WlbVP7KNLgQYAyTEBKe4dhFhC/KvllGvkeN/52agEkxbNnHCxh+G9USA2pKT14j+cuh5wz
wmo9K9xlbkz2rpOtQotdUdivfSEQ3nRMsLKAzlHUPw4x+yowAXKosoNT1+OhQvxlOvVMUilyiCV7
1YSveUhx5nvaq8528G7SvUEOGOBI1s0mNYlukyOUKJNWu7eMiruRZDo/tAz2yy0SJM0YKb5rZG5v
ZgmtKjTGO86ncB4pc5akxZbx3BgBWWpMPGQlQrIz4YJIONIeGm9zlwAofbaNAApAeyz6sr5n6R03
0tH+wSTOGXzjakpEdRxbuTfxPFzt0BT47FsWeumlNF8gbgGjCQzIbSCRsk3f9KRttPJCS/Tkd7X3
Yg5JvtMEW6w6rk3UHPZf9F/FliS15EyzZEWAdsRnB7uIrgllF8oWMFiotfC2rzMfak5du/GuRSQM
FiqUO7cLrmHtkrNso3IvonJY9ybxBgxVgvXIzP84KVEQpomhLo4fA+1/WyEKaxXLHlF88wdp+Lcb
z18e2MXdGBrt2QgspraZjvbCT51TUngHVkCY9qI+znXrHmT90QTcYwCgUgIniW5CZXmF0Ar1ZqLF
xkXpzBgLXJLpU0O8qCmh0R955kc++i9ILNWjPQAWp9tSLsHVcKXJmHBn5wJjClHKzFAQGP9fjjEC
ptGA94CrIDSYrgRPvFZxMxx5+ZcsQ4HpY3BE1LJuHZSzBpqeqiwvWdwe6IK8ugO9WOFmf3CLnhVZ
obuZsp5M8N7f9w79bNo71soeiTLmJ+P0JGTAjszig4nHxQjib08njPoYgmx7OBE07s/AE5ut51iE
3vkWglF0wUaXPGUBdNSQyA+bFPQpk1+dGT/XyTtvgbyOqP+azh9eG0X8FKjEN0cn1TpyoHUNJYeQ
Ps313c9DlPR/P/v5MkyD/jh4Ak/CP/8cWTFFod0AvIOnvLJa43ck8Wz0hf5rivLukdzrgdgzzA0d
mMZc3yjdkiMbxjsd8eckGKe7sFYn20q9rWtpRvDu7yGNSTCV8tHOlqs/78y7bHmwVTXuuqDoVnGh
fe9UBJoFnZBv4vLyvN43A0OXAOY2mkbjj+8z7odJkK6z9k/nDuKtzwhyJGDm2jBH1371zGgMyaRP
PSfd8uo7hKmSLXIQqdczH53RUlcwDxjjIFcYL5IbcMjIoPIQf3Jj0VascI5uYrc4U8durSI+ZlUC
n55FeqVd77cS6W/LqvZWnj+aY/g2uukVrGY1q+DmKUgglYcAoh/tX7XHKWNiK3zooiC7x5HFaStL
7V9hgeNBpMlyMce81Qsl+OfBWKDBygS+HqH27TJ3uMj0OWdAupMa0wAzTwwx2n4eYWjSiuu/htq/
4XwzT/wcrvYX3F7lOXDbm1/jos2mj6FtjAOMVrSzqgEjpRdlvF3sM7WcxHyGMvDHj6MRITdG2O1D
YvOChxj20V3KxEgv0FOOrCAe0v6ugNR4gQPsOWyCbsFIqpg/fywImZfrI1HHjyoKk01l4OToCvMd
8jI8YfbvLf5cQgBnshaRyuKcvvUZR6A+fgm0zHZTExAcW+bfgPI+DNtPT7I3ctwlo7nC6Ydf2eZo
12yLVF+91G02gYWaDjmyRGLCqAdVJ6In9F5DLcZTpcWfNI23KLpDAt7zkL9z+JyptfDwauc+TY2U
0hZpfNSAYvHQwCVVwOWRm9uBxJdT4hfNugmYSTYxSdFlQhuwcQ51o85cun/savRgziGq6vKMDJWx
erEGhLK5qja8Yf3adQpx8qMuoOMf4tNZsNhZdHCN+bcjHZdheUvIa3gJBhZYeykkXD/btSaj2qY2
xKqyS39DzMWWODZ5AO0fn2uTuW8u66NV+5iUhA+9Px/2C60LY3a+Gma63Yq+pOHr6WCMBALWTnSO
J6LtgcOE47C1/dhYj9oMj1nIKkj12ZWzWA+avm4UdPSIiSJe8s7XqY2rIHA3JpJ73kW4aDUDfAme
aUUQ/cokRm7dkRmxSmRn3NNUeWgKLMryoCRjZ8ajx2MzmCO3nnNUUaBh2IOk0XbGtdGhQq0wFyDi
8reLb3rVuMgZyzk41h40HdM4RI1z64S3a2AsZHb0hIJlncM4Pxoj9WFVLvxKkRy0aO5tRIRIQp1z
ZaieFLnSA4WLIQ9J703Y3q9ZxrS3HRRkSKF3C/9sogCclDdyVPFQhU6PUaGOkQ96AJJpic9/imA1
yMPoywjlHaaKHi4uGkLW7NY8TDnprTZC8JG47aqy7bVXcuge+Csa9TX81FztRd5+hBxu+f0FbXEv
vgQJbVkos6CuGdtnKaBmE3mGkzsMcqad4WA88TEArU3Uclvu9Vwb28qr5TmYBL13SdxUJJKjNSfv
oAqmT76Bsg36b1d0r12cs+on36UZeJea1hg/NLzPvT/qmOFfwEhTy4vE7IsyEu+N8MAqGt5rG0qm
lilkPWlvG7zsh1nN3obItY0hvV9WUrqnGjftVFmU8KwXZPys/ZEgcRtaKMi6JW5Zv5guLxUkWFLO
7bXvlwF5xAqX1S37dsYweIiNV6vPvoxucF/zPHpB8gtQglJrFS5M50Z0xYuNgC9A7uEbAZw5NoNN
M9glrI5+Xdv1cLbhx2xihvaGUtNfSVTeZGVnn0SQMC13INC4E8QZSA00NuXN59l2ZMx1l7u6P5TS
BcdOy/wkjTfOmgydcsW4a4F5NUm4t8LsRt613JYRFWEhRjpPXXfvpwN6xwDbkBdMNBIGfcz8fjyT
GTgeBAyj89S+IwtDFGygwAx6eAzmNI2Hzp1+SWTByH7bgzVMMTLuGv5kFFmbDlngmgW8WJctVVVv
BycLvvyeXwlr4OwBAhxIWLen8bMcmUAkDhanccAkouX55yGqrb+fSdBEGHhMSR+wGtYNTtG1nBSh
zMVfxOR1G8bSldnofZ+3f9pBJ+ck2rYZcyeQ6lu0AxbaEB48KITEZ/6MNTLS6DibrF0iQwHBqLNP
llodKVKjEbccEsLnC9nlL3MWnOKU5kiZBKwW/mBc4VRElyLAhO1AIvlNJtFEApBBR/CMCGEVO8PT
TBqBG1ZkzCtP3+pMvkpmdO9hYuidTkhkqMdcvrtBd6G4RTzVK2uvmwmLWoWCG3pXeu2sTdCL8Vqr
ZLpWy4Msw3eS8kLSEMpjPDoIWfsPR4SEZ/RJC1qbD3xC9Y6si/rZLrzP0QvnE8q8ZKVY/rZWq/pj
gvAFMQxX7oCwpbGx4IWY3td9xuYzZLm1nUiSO/d225+16ywXy/hX4OX96aF1Ezq9PjnoyFkZplog
GAh810/zbG8IMYteVJkY93mHeLDhbn23ekcDPVbFXtVGt+FsYB9jp/v0YJ8+NADgn2CIMo7q83eY
SpTFA5LTOkjxpkSHhlHsqoxZSIcY60yW1X88vdT2NcqbtP3yGpfMwuJPEmPFTdisqDnFzfUGd+Xi
K7Xdx5Jh4NDb98qsmruZamc/1/ln27loPbvoL2zW97b9Bl++25SZU65D5O+gmu0yOTMCqqDC4UB2
sXU1rneTiDHHjJzQEmzsup2a5hjntxa1/q5jIrmdYkJkYAEi7Ew+VOdyF3N2xRQK0z4oPznoq9PQ
v7k2DbzZHnYguA4ETupdkn/5RgIPcwFsTqGZ3llMUe9qnXyNY+ge/YKj7kI2szz/Ochagag/K976
tL4lWPQwSLoXIgwv9YCRSqH7jvsyvzp19UAc2bpMPPk5Vc7Nj75tzw/ukK8WkfFaGG2J4gedGXxu
cJXqsVT6TD4t3TpCYQrjaaySOx8uC/aoq2GVf5wAaTs2PUehce8CY7r0RKKIpqCDk8iHCX3xQ7bY
6gXBhOBnz5Z8dyI80b3L4hwsW6Mz/ggxzY0XkhAcBM0xld22KmCT+OKPFUQvklwsgmXQpkufuGYG
vaasmMgHGJayKfwgT+c5QVu1twKqiIYOW6VyAgl1emzhsO6Rhi5H5hJfVVzWJ4eoh7WTuPMLU4Uu
EdHrKG0BK9ps6EF4HADn9m2OYRi0KVTavJHsSRHtApeA2WKo+oPtFONGOV5zlJOWb4Zh0K7xfaLM
DPloauekvfhJoZe9G1MXvKR03a2E0XJSP73N5dnPlwClHsOpOTg6o+1bkOAIdfIKrZKoq8Eg6bOQ
x4rO1kM1SHZ/fhShkvkmZly1n8HDpvX82izAZ0YUx9TUJzInNmnPdKB330yPo1lZrDV9C5BL1oE7
vg6T8EWkB2lXxYE0Lqr0wr3PMo1eK/Vek+JDmYC0oQpEJxm3N0/AsFdedTcRFsdEYixo1Bd83IYd
MCoNNmOo8Xhh27B857dLlxoVjH2FH/fg01YBac4ZcQYZ29h3YVJAgzJxywhFXGnR7gtGZwRUDHfk
ByM7IoLqPAyp/zgILibXqpKt5pzjB9SYyj+MWaSPTFq5LLr4sUgtMNADg+ABiW+1BLvFc0LvJDmO
Qg/o6mf8Pb4C+wsT65Jqw392KzZxz9fbrCyQicyaXx9I8lMfya/Iunf4tTfcK9jksOCZBZjyABXE
A3A/T9N9Lbwc7C3zFBCuc4RcljtcrtvZPUQ4Cd16jEiR3WQs/JDyLG8XCdLAFzkowm1G4Zkbj9s4
AMsxU141xAOdnQjYbVA0d/DCp6vKfHxdQ2KtTSfm9nbbFwsf8JGulCt5RfaYkxaRP7SRZd2xpr7K
lkLsZrbs0ogkCPVsP/I2/hKKLrogAXATsBruxm7Ta2e+sGmRBRpR8iRx/2qG6sOwGuvG6WYhBCZq
MwXc2065ayLXvhBK8OYWDDHgPjDGX+rwJP+02sxH6BBxBXQ0Fziw31eUuxwPnqUo6vs28LbAn4G1
+pxWlTWRPmwhcRNsZ3U2XBG4bbn6eX90fSus8mwGCwFnJpiFn+w9/Dw0E0XMbFKfuOhu21EphFtT
enYN+v6o+1LrXWm2/DyBZRbD3UbHaQrU+USaOkAXSHaGGtQ59pM12+oh1tHOnrDrjorhCCRZPN3k
Qu3z8dD2zikt2l+GdxSp/uR1krxjf3emfIAKz+zGoa9mO9dA9fuy0fmlcYJf/hw629KKi0tFqbke
Ut2vWESMSzAPBDeRNrBBu/FcWsR6zYHN/kTg1uD1ASNPyXEbZqtyk5upSBSx6kNQo0/P43qvpkEg
hk6YHcUt3WRCm9vumXwWC7SDs5aeSSwMIKex9ZJzmgFxTuxnKJkkASDS2HKnFpxQh+jOzesH3dOg
AHJCr0pGu4LguRa2RDjKhOZX4tPpojZtinvlN/rgMhYhYbVHWNvcIelAnuO0w55W50Z2SXayuFSn
4L5E1TvUxidZBh0cpyWvtrgB+T9USKZPtcvEmG7UOoegt6KUIV7B7UKUNlFx4N6Hh55CNyEzpRBG
sM41SiroioQC0IRFC97/6uaFmiBUd1BGo+7z3jqn05og2uFkpeSVkUaAqFelCH9tD3CC40zvZZeT
mCNFeUiE094jnipWeEx/Z6z6AQo6M4j73UJHILoeG04lyRZMvTh6AOwP/25y86da9xDHjdB81S0d
KYYztxpd49uHZ+TqC/4DcFtz7B4aUBvHtsMODbVOPvvkY6RV2nxZcX/UYMki3C63TFiMHQgGIrzD
dEj/IwGeFF0zEV8RrzkxGYH2TUEdbRHvEuMBR37gXFio2osAi7lleFa9+Vo9tboOv2pLnBMnGe84
dXSrsLc/G5+xeeqmxnkeAhtaDBZEOTJT6+NqLZQqvpDuJbxw0tuKdUyr/AFnundMfBkgWlQkbnRr
Z1ngsrTvnqUOAjq/boOrE2VYV1ioCQKL4JK8KN+sRt5m35m+mnx8MMkkX7eNsC4yRsY1cuXB/4Xq
Noko3ctE+0dINv4VWgD5HVqO164M2bPRCQxF6n1PafwR5lihE69Z8iXMU3epm9TfDa7zolgd15E1
X5Ek0LvF6XcAOm0QeuW+GY6FMLKYGZ8rblv0qKvF75mGTfEoCgd5nButaOUDGaz4sCYFA7Fz3GlT
J/XCqhHsXCDGGlSQ687/iy7iZqzp27quk++FTTOgDqdxJav43QliausSJqFT25RwBrtOf4zyWB8Z
lo1MDL4G2sx0BpN1XfUhgr+xJGOz/2aBaN35UvAJNkQDU3FnXAMKha3R7dTyI6EVq41jIOFKA+Lx
ivvSWmxc2r1Ejf3gufgYnRlHP4Z9aeEzsFP7T1+QyEXf4pu29aNpdYclPpXonwzKbTO96uqXdgUx
7x7FtbHot7nuRQ6kvGqnS4Q9p/8E/lKyj/KGxcP8zan8MMH9df3i5nJAsTzqUS/hXDpRHvl8CAA7
CA9BYr1Y8oxuBGadEmFfK/HVWt5lLvJHvxDfoyfuhOx/sTFtx8oPb1nASFk11i9ey67CbLceK/3k
9HgSjZjtvR6Au3g3hoBPrQ+9AJ//thTEC9kgP3qKBpG+41b86CIi6/Jo2Of0V0ovf9fJpSeFwqiD
m9m15wGLVuVaO0GShBNlv+i/UWwwSzK7k3LJUag9Pzrlk0PXrK3fgdgwmMxZ/JOvNsSa0Td0qRpb
v+J8f8gFL8JM/zCMOZHCFq8Tc9Twt6lLIyc4Oxm2LYLI851qvsI0qh4iwntmr093WMB+sxpfGqsN
z2Y374ie1ddRzyuvy8+Nlv6Oca+f2sWGwEX2rVA8/aRc9UDwnSkiqjcwP1pwvhuVirsOKPfjEKbv
RZ/434tAP2Mrv/LJ0LhrFPku45IeGzWPBhTgQyOUQ/h5gKcdR1uJ5f8wt9GLmdSwVxQJVyS9h7UP
Ed2NpnsPTh/VcETigICASGgrBiw//dUQUR+4oEuUNHY1qIrrrMTr4Cbx2Wb/IYMxpGS0WGE8j1I/
ivRalllFqzEM6UwTwmhH6wbb/jqJy3xfSA7w/tSsbCSYGzVgTsjbga3FMvG7xb8DB+gX51UTq9Bw
SFXrraQ6x43/1jUJ47cOZ5qHvWuunTOC5jnkV7YNGk7h1P8eQkj/Osauak2E12Qo6udg+sTuosit
2xZ4YuhptB0WQPcpoDfwkzSBIJoWpy1VeGa2gHxR0uBncpMCRxj+fvAVs3x/7CWi0uUv0FQyi5TU
H1Jpg+vln//6569H2P1buxj4ncdsPHiD+nf2zmS5dWXbrl8EB+qiy7qmSElU0UFoS1uJGolEja9/
gzzv+l47whF23x2EAFISJYLAyrXmHPN1dHF6k8doUqcYyqWYooXa5tHvxKwQeGOygkB5Z4sGi9pH
JqRHPRVim39oMoBwUUBUN81om7TjWjP1tRfEX75PH6xB+EEtkM5yM7ToDBLgSrTw3BeLyWTSTlBn
fjALg8t+VD+bNE4WeYp9NNAD4tdTjEEinWc21VM0LcHiLI0y3dkRjTqB8SK1je9kqgU+Qj6MKN+W
DpQXUGX4pbuQy1ZT/fGVzcQ1uEgdDbxxT79kjUmAb4ziETRqYUI5MeziR96FUXChVgXc63k9YT+L
oWGkaF+wwvr+3KhYgIUt460BHfvczxCK6QUJMvhl5ozc1arX2ydS+fb2qC3aCBpH0WRf+uBDETdz
+rTq6sTFc494Y42OZGMyZyVesKxWMpEMpIUVbHMt5Abbc5EdEj9g/tlnh9gZ/C34jIUgiwioOcwT
S1XlKq/IQooYES6y3HgfcKq0qfERGMXPNARHOBbTLLLQ1uI2D2apxwzMQUG2rOMIFZSqTmF2LiLz
ZiTxt+Wk8jjqXCLx7j5bKdpgt2qTeZUV176RCZeB+hg6yaqeQjhYtQU4paKSdBjERvmX5Y9HKeWL
0zGqjUGeblD5EK6SfDFI+SXaxp4zzDDPkZZdzUD8FDbvmRVyruXEVuco36aKgVlaBswloyDDCp79
EmBQrGSEFikKgwW2uwUZpNOqm0iIygJBfzEqvhC8qwUNLBwViMtnuRukuNlnMm+Cpd55+VrlXIZC
amyjtsK56wxXgLjXxIxfPWt8N1hjopUHsOMWmJkxyWYnlXPneC77iVBo869eTKvews3fluaeeQ8d
IqyFr0mp73TT/OiA48zI576qSk9mtSQOfGqYyiDT3A16/DHZ7aJXLQkB04texM01hReFhzx+Kspq
mZJKYvUCcDD6EsJLOGX/v472/4qnbSB+/T/raJ/L/CuL/1ch7f07/hHSOghfDcs1EafYjmF4xv/E
Z9v6/wjgFpm+5XuPh0D9/QucafAQY4sAgoqJ393lx/1bSOu6HNN1HTbenfrm/b8oaS3L5Gf9B8fP
NxAawsx2YBjiJ/dR9vL4f1AirZAHqOEJCXShQI3OlMyzvJafnWCZrXzqVx3N5dkh8Gj2eIBXDZAm
LMtTY5UJKc4533v/DqfgtpZ2ocmq0PWvXqdeucLJTwRv66qiOO7Ace7QsPqvEDxXZpxrH65RAccg
ZGdDTGj4Acwkg5vy4QjN3NCqgA50P5yKcWu53fRs2GKWtVGz5RWna7od8Wuta5+JKMJvbdTOfAii
t3ggPbRT0plnLRMOj0bZa5nhMOtH+6OokXCQX0gnlgTUKW/Tq94S5EC0x4dy76mAY/FZxES8Yejv
VvUYOsuyof3L6kmb21LVYBBQC6eG1e8SK2Aci03pVhA0mhpN8uNUyQuJdv4y40/fQX+o5xOtFlRb
mcfEB8AYLX/iT7A0YMbHrMt6DQWnkR6tYtjrecK80ribhC3RPIshVhvVE4Sb2Hn4bHRMs2w/Nb9p
z5/wYcg3TZF05VdGt5PAbZ46CxkvjJiwZTztq281Vv3fwkGqCt0vevW6MlnFfkGTn7XlEThevuyI
MbmRKPn2eK4gatkww/7LoWrHfaH3Tyng4Y0mLCwsiLkuamxPhAwRWmuMYmdV6bDtelputt9QdfSF
s6bRO96mwkAODQRzR8j8zW/USLCp2y4gnJkXPSUJdrJzG43FPVJNxsGRyAl7HfsZt/AuTbehy5TF
Vd2EnZLdxwPYBmzafGZwbOxkIPrat89VAfIaDZp16ROjxTGkOc+1ftcrI42+If7x0Er66t2hYUJp
sXQJvnuDIqHPy8qrr6503GVB0BQAHs3YTPlENqBm54e6Yl1rOm39xDigX0j+Va+8txhXEtv8zGrv
0svS/w21Nz7iiMlcsrhTw/W+29H77UdXvHd4bmgNje4VtybrR4DRVpSdeuqL9dQm5r4cnLuqjKas
VvjuQfo9SqmqCs40/gU+oE492/hrUFQm2VvTCzVz/LH66gJ1TcbE/dtr2SLRUuhTnXVAN0zXvbUF
WdJ99+0N4qev/fSjtRTeqzZmqKYKEptVOV6MDlNWSbP8hNYdj0uuLVk19btyaNpV7IzNpQpIuU9q
WINZT7Q2AZ7WH3Jpt7VDVOIs8DZeiZIbRWSD9k4En9WoYdnS/RjBDf28crDEE1ZAEgb72txPU8QI
3GsTyvTWOzUYV5cjcoqTPqSvTsLqtKyd6rvJ412WmuFbRMLryizpTDvR/YxDick8o+IZOgFSWi8+
aNIYaO1oPTYtJv/Slz7yQ5lvXNetTm1K5mPRO+WV+Yszt9LSvrmSmRtDc+uLkPqTIe2CYqZ5rzE7
R7TLyLptXOfqVDQ8Qif4kyWV99YLch+r3souppZhDC5DfV8kvdyn5NSv4QhaT6HNOMnCEvQGxeO3
EVb0N28t0sYY6c6mgsz60cJeZ0+IF/JKpz11r80d1Z3cKcXV61florIpOO26CJ7QlaLkdyrInszC
NZJYv3qP1Tm675F5R2sf+KTYi9Awqs/AMBb55LnfTn4PvmJMecHRVW5FGJXrzpTRK+3GT3LN9QP8
kQZgEO2WcIzEpa4T/6ilMuMjYI6fk7LhJwa1uIik8zBZAzj83x4w0Jz98x2Jnk7/fAdqnQ8WM0wP
E155J9Wf2NCSD0K0CFoVjEEtwmg/3HKclbRw3sDGcwXQaxsKkUe8CWIefEDheNQMW75Ycto+jsMn
k+uwBBv0+GnDOBwDjCxJUBA9XdvPhaRYM51hpIcl7Ocmk8HBFtbH40Hz/gxZjgf8x8Hp8YTK9yom
evcetWx+Ry8K3huQLFhwfefMQK+8jpRwj+ODgiNMEVcBYOVp1qAOjUjbZycc2u3gBLdAh26Ycw97
c6Ax8kGxtJUMlXiPUm6BsjXLc0yyz6vE9U1xXOAJHPDDPb4DPRi+v7Bwt4/d3go2DkPv50QN5pM9
SBT3/Ny2l+E6bWxwU/ddCPXmDDVcfmy9yn4jQ/r+2yAN4P0vOFGzIjfmlQAC0VbtW9002hUPKqv0
SoByvB/PM/mUglp58dpg0YXKW4Yjc/CwnPCs6kX+5FhxsrRtTb8qj3YEKkP5OkR0shU5Dmkg0g+h
kyfZJj96jqZRiMh5srF/MVmtg1UylPIVbfNny4jhoxLj9T0ah+bWMpm5ZqmzTmzV3sB22CcYopdy
dPbOPeg31QYDZwahrDHj1XkGe2UGEFTcBEbYhS8y4xzkHWNwrg082e8ByKl6VeVmcR0D0AqpVcYf
SRLfcH3T24qH6aXRnyx6r39lxwXLK7v0tfBLxh6kWKAx9q1dCelqTTGkXXyTya/ThflXTetgomvz
GyP8MIF0foGQK1GK0/dRwtG3IQ5BOC6u80KzQ87TsHNurbTJppAOMYYeepiu08VXZTnvjVvLbyzf
p6geackUvrOP026B83j47Lr7KOV+m8cyEh0JSjMWgG7qT5xHi9rQtW9CQnuSFAaYJ5O2a+63gNpT
AUEMzbAdFWOP3LebfVXT2hXIfY49ZqsVYib7TPRstSz7Ir+SJ5EuskRgV7JJECy6xnjLHncO3t7P
OuM+aEv/G0PlrtRLBpMMd+AKgm+bRczGmeyj9eWGappwkQSOwavjmhutpAVTQWnSqqb+Wylnr7rA
+8GzcwSUWv8MWX8uTH7umA6XokReMOb68xTkwZ/Q1V5bLDR/XK17H7s8/OqS+Gs0xu6rQzmbi1x8
Jcn0iwJ0+CQvm/YKCu7PIkEe7ct+2tNAZ7k7MFCLh6o5YD4bz6GqoD6k0/CnCvSt4yr1xoUoWRsm
FZvbGpu4sIoz6Ba57NIqejYrfaCx05RvKTHNpNbzMuJYP1mZHZEUbN+ZCj45eJqyADpyZ5W1+ezl
rfOZSKre0W6LG/bWgBhOmVztES2HcJvmVLlJtGlocHshVVB6n4mNWRpu0qEID1FGJzeXgXPWGxJa
ksTVrnBrDHyTtbiKBOvxnZLLmKXF+HLJRR//tCkoRJh26soVV85JRGFR3jP85Z3o3sIJvW1qJdrO
ysbuTffzXcipeFUa1bayq+3jWSpt032tA2h97LY6cBt4Ac76scv5kUPAHarTY5dYior/0xt5W/QW
i/Q+qfa3Nfqp5x5A34oTSKwLt1PvQ6Q+PGeEr0jy39UyE6YfHI5czPxSxviCqUvecWjBl8zScae3
2akBUnesFN2GZMz0D+RbW8FV/mc0wncA0ulNdzsNXZvT7P/9VIqdatlLoW8jWa76aYh+Go0eTVfH
Ghcpt2K6wo2+QnaCzdqh+XZ/io/KXB+t6aPtWeADqJ8OXgXFfsDaT0vDCz+tyJk/nioGujSZAW6g
V7xZKBKndUdE6EufSVL4SFb1iuCWxEGyrTrIC9SVwc1A5rYMPGZzrsX9MQTj8KlHR+7f2ceUj6js
fGqWx2GA2tzhg/EmhEp3YRELjFs8PZgonFt+jxFW3r4tbO2fH+MO4Zc1GB55Zynm5ho6MVb14tMj
JoMuqWeepzI3mRTSO68HazVKzb0K17SYdjNZha5R3vhp1I7MRJbK7+UNGrJcwsts16abyNvAwmtu
olzY0iz/qXUvP8bUCsu4sYdVgEXrJe586l4Pm/5AoOIL3Gpxof2xskImlmEOKzGY4upphIx+0lUw
f+yBKC0hVLiHNvSKQ9CZIHdB/PZErZ9Uj2Sq9u32lAwkvdZwZh7HA1nPfaAvTzLDF2KTUQvqUYXX
x6YEotCFWvGU2FNFsnOPLKcwk3VYUekWg0qf/U5Lnu+wRMOtwqfHnuHYauVWqJsDYUYrkdGLJqZ9
2OhMfZZGFQVvNBuzOXm3GjlobfA24P7R6ylG3N0/g2odkbrhqUS+6H+YFWgQQxrDiWEKsHWt/JMr
uGnJ6KsFfJuQktToNu1AlRsDzNL7LPlAKdJsooaFZdRMyYdnNu9ZrDWXOEchOHoBIb73pyU9gTNJ
yydKoASzq1a7aqAEQQqGLifwbcoaiZIZHizzDP1JNW0Jo6slZD0EzewUrb0J9W7/eD1e0jrLPsu8
TW2r7mMyZ4/DXWvjTajQ/VtF4n/AOdkYvlG8VjUeiVoJmCSGogd7X6EZetxuFaMitHz9eDNTb1o5
Nq39xJHlesp8k79wdAhYZe4PmgYQm+4wfUnsblyErnUieL38hAR5JiwneA4wO6E14UxLjYBGmAhB
8dm+AOY2dFxz7KpnmJ6pZe2rboltwT3z8ou9ctpTP+j4b5mCHMomO8Y2yxDZZO5+oNe+zxS0bJBS
5bObcHkE5qP2oXWHVbvBH1nkzntAgA0GBdd+bgM/XrpBpM5ELU7rHnOjyYRpXeIv+nDsZScq+53U
w2A78tiCziJaET2zT25jbMLaBJUl2qsICv8XWsAV8p7a9pIZfR/27ik2xDKw44oTnj2SUrpt4wJQ
x+fE+s5mrW7BRXnXKm1bkn72bMRfXFKjo+HELuIQ4Xx0ZkefXPTYbe+WlNzpvbUL9/PYJkG/shrp
nzurefaRutG75jP9uMhipPkcDNk/mVT60pzotdMd+g2YG14qLf3qSBPcCa/uN1Be7n1VsbUs3fge
WHJgDMbQ0aHsj8Yo2ydN/xppcE0LYcjjVHQHD6pyZI7JzibRmr2WGUOWdrtJOgaX/pLUyPtcuSbf
1a/QHce++WUP2ufji4abuV/k1lmy6KT3Ey+dPhz/aCZ+jwobzqkAEkNj3vtTRtyCbIp6vIH9sMf0
pdaG7pJgi1ySFjpCXF2HG+Nn01nXCXvoXLdbAMg3h8LfMSEg0i2WX0lhBcckDVDeEnrxT99pFMyE
FL/oiDhsqVOFoZPUue0LU25LeBdFpDF8ClEVumk/vhFCRm560tmHx26f4NApYwDFngjPMiw/H4fb
ypmI2RAalJHmhjg3mBm+W1zxIjFNc8ced6rpLjynR/FIqro2pxp3F0YCxUy3uwM+re6QUaajimD3
35vq8Wg+/JkEkDLNUz/4zEgWV65+Yf7uHVj0H4m01S/+/ZCAPbYLE6zPTKyTE3NazhPMafBvSVsM
PmWp7MNjx+rrbqWNoZhnhENe9CV589bl8bUY0wpiJMWeHM3oYhKPe0mNJJu79+Z/f5/o1F6bnqzO
Ie/eybDJaPXFNLT6uUuLe948b2jPeuBT3qHwsu7zNTmtfMB1w3ly+ijlehkuuE87T+b9UNljmKzx
5a3TvJzAUfvjPGlUwds6TId/jnHPpmMN0uIR8qpz8u8lokWFGJsMhN47FFblXZDTZXx0Ff5AGInu
nMQ0sSfn9y20nfpkDhFmyIwwbM9vrZvvoU33Qi87jbkPA8uKqhn5riu4UtlN8+PnqMyOOVXTlU7o
CrdZfcXZaYMuD+T6sYvNUd4nCAjyArRjTVL37/Ha62l59Ehl2y74DPoxPoKf/NTVRxHv9B6uvxHW
98gZYZ5NJNowEqLXcmJ2B2JxOVapttDvPtTg4UjFSg6kV3vPgMzgODLdn7bvQLaSFuffLQZ2WZ67
OCzOmu7m22Tqv6TSjj7Cw0Fgj2VF4oElKvtDHQ7DEszRJrxHEhOUbWy9SQOcOFSvmiYOhe+Ph360
3KOAgGQzqwGBlMgUPFyyyjtHEEarHRWops1j798buxqKpch4WaGEkA7tm42yir0PRhqWOrdL01HB
uZnq/hQEyUxZZnAm2/6FZQ/Rc7YXrJXm1QuDM+21lwABWChAe3R8fVUCG8I7IKm27htgcHKvmxYO
gobJRdcw2XDxMVKKA+XKi5ZBR0WsRN6Ma+K6pn2sYYtmpuT3yz7BHhvR6FroKYXCoBv2CzKIaEMD
YGmbYOIfL1PeX52D9O+fuxK8BHuVGRIVJyS/D70Rb2QOlldcyNHJQV84exwXlG7z1uAWkA3axcDc
cgprKAF8hMw/BjR96bHWi7TfzLFRIiWFvQP1Yu+C5u6WSQx/M4ZA59smP5dY2TDvJP08ALALZrvm
5gggDa+Hm56JZZrldl4fjaG6Sw0ifL96kuxENxoLHeIKAhYuarkAEla4psnlh83k5EykHeIjHRhT
q4wGxKpCpvpWcsebTcNQH62OSBefz90KDsx0TOOuXfosNEGKsfvYJGHHSsEr041xf7LeAGcDFTa9
gQfYEW3YbIQRgOP3bF720IzbWs+b187CizYSIbUZPKd+1UBTL30QMnUGlVVDvNwxU21g0qMqXfTU
B6tJeAezqqNP17cHUie1YlMY1gczh/D02EzSIwtSmX9qCuhFXpnF6zDgecQIxcqU/9q+GrRwDtnm
hj7J/G4Gmp4VUXEWfrQxr9LnyFQYNyP/w4J4cRqGKb+1ebqniVJdHntVF8xG2QmgzK57TMr2bPnd
EQ0zvcDS/gsmK+QzjOOy7nL9NHpavW1ogbqVBlIgjCCiGiJwmXcS0BHp3TRjaTPOJT6ibwhrZVtG
jPf4cDp+W+ZsRTpLoxpE6ZhQZxDn8dVhwj2ahtu8md8xgcVv1WSFpzYLfwWJEPvSDH4rpzJ2OtPo
fOaAYcI3j4azbJ7awC6fPCI9YyRQ4ZDflIUciEQQex+366jyYQB2BkuMwhgPd6yx62ntyb2zkGqu
hSvw17/K7cc/SQFOsnJ7cN3BdzCYA46nqbuZg8D6SFjJ4bHb2eaNSTKSkpJPy9aCBPxWpGDzXLs/
up5ezyTv5LGZSvsYEyhShiZ/aGcDVXVNSO2PBwJSJPd1bS8fh0yI38QZBM5KL6AST6WqOTe8fNWN
k3aRhRusx6QizrLVXR9Mvw59UNY3mTXqtRDdQJJzuReNUK+BC6Oqd3QNnBqBirzvmH0RMp4fm8Ts
67NK0WU8HkBqB2pgkFjCoSlQImXGTCtG60n0rTsnz8lYlKKND9GUxgdXkk6c5AAcvbBO3qa4/3Vw
kh8eKGaVlwe9ckiacbv/3oj7MVk8GaNEFlTSTrivvPEnZMnsI3dTay3qflxOWUxawZT9ThIRGi4S
Y9cYRrEdDSgymhclZ6E506LOvf5mpUyPM4O63xs7Q58zmcLIwnqK633aHgiRiGfQ881Vk6evCfPf
derl7sF2EoS0glGT3mu/qlHGvin+2jmdCRIr9TnMSYBYvoRIAC1tT2BKsFd6E68LWguPQ1mv1hUd
LWzrBsBAvJ/xfOyYegm/YRKmC6qLOLUXvucaIDbabsv83Xp97A7+i+hic8ckL36ujPa9N/X4i/Ga
nJv66B9NAmKfesD+fqLvw2l4VkMZrlXbDphV2dj0MttZMqRv2QSXzO5prPVmEmACFf61cwhGMEb9
fZIuvl/DI0XL4SOyJIbjRUhRf5bhl1n/kwXSb7Imc57N5LOKjBaCsGM/T4NzZim8sSys+eAowR2i
u9MwPq29QI3roPH8meI+MmflOJ0eGzcy/MOkPBy8GpPCIhz31cjcy4ta94lsJBwkGDfQovj9vsv6
6SWMKw/NPnxajPsIRE1uMBHO7kRmexSXhJKOMzpswWvuJO2z5rOCsfTyZqqwf2K8cU4sutbmEH44
teUfrRznOwKF4uYPtM4tK/VmDHKLG7qDduuaLKtts0kwKFkwu1BKMTBAdrUvBtSz6MiOHmO/lYKQ
Pzd7Ub3qbbvxuBddHnuc9ld1T/oNG4wIyoQF6XgwzgcIwHgosDnOzDwWm44whKU7BMWR9o7c4xBt
EcWuIrcS+xQ0460OGY3WrXxzuzfpdBVM0UQdc8upjtVoFsd69fj6cVQlxtrt4wQEqC2OeS3Iy4vb
lO9HphF66bz3U/7SVIl5nBB3AYTM2ARe0CwnPbTfZYAfp3Zs2qQNKQqdGdImxpG7nPgPre7SIRQU
01cUDvg9A7A0SLoJwAhhrVRacbibMTalaFY0RuJ9DiVKjim44MJWF8yNyLxH+4+tMpQyky9eUHmT
A9bvVa7is3CN+Bw6bJRlrSNLc/eYNhaNFtGfRoh87hpCzpRvoxXyWndFBJuYM2Fx515NDHqau+Vb
MBBTV+tBvkJXPuyKOsruasfHduIOVNXTMPP8rtvjLe3Bcw7tc2Zh3PfSUv/mgwesI8h+tWrkwjx6
Sy+mVYfoz4Nh1E47hwSvF2IOjUVV9qTbeAtkXM2Ztqx7DvFX0zvw1irP352oDj5AJJoYORh00pgu
X6D4HODb/JF+0G2iuzw7nBjXGEV5a3SS44O6u7r3KBmx1+4UhqyiNMR74y+iTGRia0iCfGvlF3u6
1X9yZpFYAEilZHIY17vG9HFFVTmxbv/aGOuE9erB1s3poETznxt5363D8YCDyVzbDgCSwXT83WRn
sJIpbXzlxRs1KOeZloG5K1lozYTU7OekLYKN3rUFZJLxq7YM9de5g2UATwCR8P1VLXv1bWUg+3Pq
5FscGiAFHFPfSdM6pq0ZXrK0b0GRw9pF/hOfkHB+ZZl2p5pH6dcguapXiPeWNS3z7Zg1L1wBrE+T
VsCd410dOhrn18pPP9smND99h89ikhq4CAaAQKPSfynw6Lb19atbFj+p142fXmwgaIvq5kMwDyD7
e5Dv9AuhZCIgeuPaJuaRNia3sEFE50Z+u8xI895IkX/ZXRL+GG60buuy/tQyJ10Y0IdOpqWbO0bc
w2piEfLSx/z55EHGfypLzK0A9f80qrfRCasNenxIsGNZftI1brKx/HIiDy9uTb5GzqXctSOY+W2a
bKopHcnlMbLnLpmYysl42U31uM0C0oMHgFNx1PhvAewYKDVk4OhTjLtb9+r5oz2YBjDTyasbHeAl
VNhjHo9PLIfavUMK+EF5pXZMyRKY4fyolnVB4WkoAsE8p7sl9NagiWRkqFSGux41EzO+QngG2uxK
mo6xLXVPoXwz23cSK1c0oeXeoLc2r0vbOehu6hwqM2Gh6Xjjqxv3CzWa2vs4JcNG0rJcMk7S3utJ
/fGH2nnSKeKerMn9fBym2reWLu/zxm5S8cGfsUyqWEfaEjsEXekpLjd+WFwHI4weZj6q6cKbjcj9
8e3MXfJtVCB+fvxOOiAMHytwKgGa0Uto/+r4KOsMV7NP4bcu4iFeFH1trQM/2Ex3iQwEzPXEfBZy
hVUfJxZfO8LYf2kVcLkw4Ufkg35fEH8N+BPONgSDJcsQdMEKOEoSo9ILpbOVPoUecRlugBCaFnBF
BBVqEgPH5XygtbyNJVpZYRcJgX2Ns+DkFmsVMJlOZbyLx8jf2ZlLhriD8c0UtvYc1d99FNobOuWE
mdPa+9As1MZW2idPrNz6WWHg2GKsnW/vLZ54CKe1Gc/8e7e8/DE7EBgTSZgLLH+8uU14KSLrJMfc
IXCxdheDeyrUSN/TtjJOcLEZ6oKgIam2yDHPw2TCNJvCpZPJaR7CujiLBl90ZcefOCkRNOvVGiyl
eW1bKTdZCDipE3YLFBDu1WRN6hySzsO10kzmtTtufSY618cm6a16xq043CqPEN+xsyREIk5+4BHV
3qhaOUsMTrdksn5YJjP7LKpNHxJPAYDpJ7Ur7U2LkHHSWI+vDQjNlbZ1ikacsqTt13Xo24f+T5xM
+a7n6qXFNA5qyA0ksEMtL13+QQNICKwka/Qib6FnOFfgb/Y1nDTADpy02Kykc50GsjalgeGJgvYQ
ifT3cdi/P9/UvxlEPRt4HacIeq5Dx2hJcRUzYCz+Ws3wkHJtEmG89oaDdNAHgx+EP47ZXkSFayyR
QbMY+js13+lM0hUxUCGrSo5elo/7GvIRMqzUuE2mk7BA5KW6U30scwj7ehF9FWCQ5kRbqGUj4gAR
vonomXvs0orhRyBctY+Pr7g6IZYnL4RlQe6jyJbmQkx6c0LhqS9LioY5DVNW44G+HlrtN0fyAkco
+fITWvupYa7igRtdb0QIcOXALKjkfydCEl4FvAAV6AP93HArswLQHifIgj4YAStmsotKb1ZZ0KUy
BdRPtkP6HHZPfRMmO8OKurmem08RveO3NFi5tkYch5LT2fXlD/lWHz015C4fu37Lskfh9sUIanYH
0U3emiEh+LIUi6lXttaz89TU+AA6ZCa1oEf2gKxR6BM5Bj56bafqa3LwHdpJvcIeSDYFEzSnIKys
QiAaId5/7sgaohwLWBYG0StlagWwIS5vdYsFNMxjeaqj4T0NF03aevO096IXgnCMOWi56OC34BiE
9NAhs8a8KUkUTzta8bsaUiLzHJFtbTx5K5YU3AIrjDNm4x4isHpYaJBGVdRQ2lMRuaxmQQDT0NXi
mYBwScdEvTP++SqKDtiDdEkEJciVOObyqUKEzeqwD70T2rRxpzWAD+ZFBnDQ66+sJPytSLPuEt83
GfI0ryglFDXKUFW6UTBr8CIX1vAW+zVBqZtAQ/g8eMaLrqX+JdcqElGFMa46P1hAKSVEyzK7p5AZ
xjp0SeVjdkVMUu9foD36FwlKcMn58cmMBLG3ZSUXhLLJhRUY64jeRToMWmY2oY+eQta4QDztFc/Q
D3brnkea/VhrE0kdbL2mllXv604Wl07TjaXO7108dkmtt54qWs8NxahTj83iLkfg4tJM9nyMymBl
mc+jXekrKAxE/qXaqoeaf2k3zJacmW6KFBut5yONZt2bZdlFSDTUkxUrVittesHKPKzxOYBTki6x
3I3er8OaeOeqT5lNeZh4TM08QZD5qcIu2zE6mjSiJ3rwoo66uJbhojvHxhYKbZjTJa8vQwmNsseA
sevN8U797KJFwdr+4rU9o+AAWMA0yU0+tv1G4NCZRcqRvJBJW9Chy5aSaUYx9PKs22l1kY5dLZki
wAq57z6e2yYeQq1t4mG6lHlfXTQrcNF9TfMy6xPgp1CzPAvdc9mkNZEHql9NjJAEy8dTIf3wZI/T
HJ1idkFDzgyxc89Ml4ZjPPXHROZIWXKYm6H6HmTibjOw+ycP75/mlcYl8tn4pWvv72afVg0H9/Ev
ibhW4UWrvvSa97orWfECfo83jSD7guEKui3ePbya3F2i5Fb77biPeiBSNFMglDSpxmyODSGHxaEZ
1KmPVXhA9Lmp7PRvV5ALFg5Ko6NbuvcrXknazkol4cm3MgPLmT0C5xT4tvE2nqOJLFx4Jpd/sN8h
/NqyWbtAEWSaNocWCmpnk0DNCoTos7R0LsWgV/yoeJ6Ef41OdE+uHyDjDPnnW0lfA3q+X4TGYF4j
ur3EHpOD+r/YO5PlyJEsy/5KSe4RglmBRW3MDDbROI/ODcRJhmOeFAoogG/rXf9YHzBCMiJTuluq
9rUxMQ5OOs0A1afv3XuuMQSnxYhTtHQfo7Q9ygS4TJS6qB2so0tls4YJvuHT4y4V9QE5XnwvYO0T
DtDUB3c0bVSJp7BylktTGhdyhSDOzbM+a1XbUe/Fn37hIssjVgzu+HU22f59kQdMnO2eFIUiE/ff
n+tgpUV8/iBHSFtC9h+D2dnYtLlXoR7aEaWbu/v+EO4Nt3p3oCPpUxYDoK55f8Ywuxs1JxTVjOFx
XleCauQmGDlXPnh6qvaJ5++TrmWy+lgihzSasHkvYxe7oeH/DKbwWYWD/iTf8AaARPW7h+1SZU38
y7Fs8qtgNiAApP3jNAhG3bcgboN849n3sgUTtxEWBmWzmxEPFhV9QsQiFUHhNjiDrzrLH8PZGz5Y
DMkp8Px3S9fA42av+cF+NgLFke5rsYzQGeKgfXFio1t5+8FTblR4rB2lH7OJpnnONfRAUBl3WUae
Z9P6ZrTM2r6dxkLu0Qrom3Fa9S5Vqq6TvA4OQQfRPKzQBNgN+kRIiuaJI1l3Dvsey3HiYdeDSHIV
m4s+YjuFZApW7KBsz7qGQhDsfa/wbzzEyHsk68ZtQtXAxR/U975GX+nWoX5QQdmwiRbiEau2sxW6
qZ9DAIvAE3oLBTFSa9s1izcjZwdDf4h9hCncpu1U/XPUKAMLNMkxrBZTdtPXpJjqmUH9a/SLva+S
lPlWSeO9XV3m8Bfz0Od1x6jDq8JWVMVQ4kgUxZtRm5FXd+OvoCnPTj+5X2PT3rWzzD6LwngloXr4
6dsUqVKZ4odPUgX/hRRpikF3WLgFpn4CHOhlm4RPoDji7eS077IH7kQ72g+SjupOpUF/7yygA9U8
lXcYNrI9NmEDH9mEMxsZyrVn0jcy5NqFdo3+aLCYXJFTBoOvq22GQhVyqaF0T/XclFdAusRxiRE3
E7NsHHTVN9eLgx5tNjx506X1gPJ3mG7zmsMGSAb3rmidLIKmmTyQAzTutJbdY58SE6tsy35yoApt
7cnIXqoONEDvp/Or4zYTgEGR/oAvCmsX5ed72y0fZhlXH43KnzoHiVbbl9e928y/a+axbdrSXhYx
RA3h52iv5tc/XneIgNQJ6EURSnE9UNW79W5ipaS/ORDHWgbqdydxrlM3Q69ui6fM77IPzX2Vu8X4
Dti24ofp8M1daHo1llCveIsMnENh/Dy0JOxarTE96ZmOe2/O1aM9FqS3jHl4b5u6iKp4MO/6yoer
EjoK3ywNkYGEshsTz8GhJ8Pw2gT5cmzyOLt0JUcloqAz4JDaPzGqhxmGuPpMy7s6zVniXXWokI5N
hcpadjlcGeZB1xCzHSouJ7sNWY73OjCbOxTPXVS1vr5npm/vmhlNcAgUa9cvRfmEwg6M5GxOzwSt
wZ0bbOMFKiEJiIEzvtmBQVCqNybvM5d1EljLzzwpXzMWgU9oX7dNL8IvXLSnJvVMjEx1FGP6QHuG
US/BTpEzX97+8fKHPm2neBXDWez2QuHHC9kZtRNnvzhWXIG767+kCu+hwNkfjRv/EGivf0pjykh1
tfQPaYNF10Gf0O1BMzHKQb9UIcpGpdv8mfA3yIDkPj56aD12LD7EqMgs3KXTkt+z7UyRC2frFhAK
u09ZnMfUSK/GXKVXQ2b/+cxTit6uEqQt//Nz38/8Pqigd/7zu/v1y3/7yl/f3hgzlqm/vvPffk1P
k2a/uBAZvn/iX//u+/u+P4zxuKGTHnMK+wIwWj0nVxgt/nwQ/3xW5VXtb6VCMNmyKU9OA3+H9hMB
gFcOs+Xb0rT6S6Ld/fdH6It9j3FkVV+BD7yQ+DzcLkhyb8qZE00obsuhwayQc20P+QwaNc+QM7dT
aqydnOTw/ckguwzE3N3NtQluJI2/UqpYY9PlRnnTTWR209Te1NKs2Fab9r4MCodtecVgyfboO2AO
vdIQ926ZfE4ojCNbeWhOOKCldftsitq/6BajyPeHiAj9m6Hxnr57umGZ9xeu7PimCuQrIYRwMF1B
BuWkv8iSz7ejtfRXClLWSWFe3Nmyk69Bi3XERIetrKI6WclgvnWj2FmuTbKRNv1jD4rk7GN3jfq5
MBG9Q0xg64js1Jt/VZhxGaH32P1QqGAGyDu9RKRTbXwFuoOxAzT4Emchcuw+Za4e5AfRTfLKZ0u6
6e4qlMRkzNE16dfvb+TItEY8o6IilIzq8WhxGOLgqK7GPv9KEC24A/LcVGEk8SycJzC3cIJ2IVXw
ZBdR7KXd1qqBR+QIEYnJDPGxsuzbc1IfG8liQ60J0y3p1HYUmRFBAeopdizGzi0Qkwa0g5E0bJuY
8bbNGi9dEfoyznlkT7JFgWm2524cCR+YegT69U1mpMZ+8D4sY7wpdPKIR95kDQQHNNIDw9mIsxSB
X2RZ9x79g4dMfNTUMRHMKc7mpW09JISeMotLXhcf+ByT9lf0V+Rw+l7Kjda80XGig6brbtdP/pmt
wd1l44zBqa2XY+HnpLCTKWVBHtwmI0l8adZfZku8+XHvHdTMkcMO6C0xO5G10Jcx1CLqUEVv6qns
SGJuk6geqvpY0KUZcCdeQeCtrqzgtS1y+DyoYAmpJZR6gn2z6VyFEdKDFEEg8nLMvYJxMS38wYME
UIZMi0nFporq+ZmOu3O1h/YNuymoSv3eTgXxJ934Zul4VxTPIvP17yXm203a6/di6dU+IeJum+La
gVdAdnBKv3dDczpaJv3otI9mj9cbDwmGSo9ksKpn3mlisW2GyiWT7QR17r1eNB303nkq219x5r4L
RfAkVBD/0NXDGe1pVCz1qR2G5tV1xnFXmQ1Zw938gITGegzsNjL8HrnaUPxQUgbQQtONNOGHB2C6
tpVIKu5H0A6J5zUfQ0HIAoEnlbdUD9wgUMDd1aHxBBLFeZ3qYqfRhQqGIx+un5rYwpvkBrBsfuOQ
lMCVN8sPOwE86Xf9W6kFEg9VH3RmD0fsxeFrDMF5VEvwnnSWxqJFJAApTdUmrk3zwXedc+uHpzD3
1E/YUJQ8KInv1jSKS1BTNAwxxAuaLVY0mcbZbF3j2ZHQFbM67va6Rx7b+puJoofOCuxsc+hvSRkH
g4bH5jnJkpvvr2UWfgMCLdrrpkGlOSgajIBumtw0fjQlZ6xOjN69IwsypkIFDn/u1M+6kofCMV8g
ZlNweeUnArblvXTg+g9FxYQlDn4sxgDxjGFaW2Qu9vHPBBU/5zBvn/PO4G+i+rBp1vzi6r9KLSv+
DND+9wloRX+EyC2g0HfrhqvS9iUY/flzLU76wWhoDSp5h4P8dvGpToCQPk/SLD6SuvoAT+y9JxNl
vreCsuHDTvtKW9UZNU11/n6mPVTvQYDNmxYBX/nr4d++59/+3d/+yfeP+OvLliySA4LPayW6hMMz
Scs0U5pztj5oF27q2lz58+PvZ85A5sH3M2KFZ1tFBWR3+Acp8D1K+flsO8mVP9eKsqacz+Oaalg4
Am5jG0riKIHeg0WS5laNijxUE4vw+CBLx7wyY4toZq/tdm0J+X9+dMuFmtpfoJkmc8bj2Jfduc3V
Z+Hxi6e5If1PsklhYZaSTO71aW1Yzfn72b9/ZfC8/8v3/+2zfzy1Z+Oxta1uH4sRMiMNjHMSiFNn
8ie1A2gwSDqQwtZnA9F7fzz7t8/99SFlb8Txrzu262vTy3Q+L3MH/qhEPGGO7BUURjMRxR6w77Oz
PvzxsRmaknx1bPFGWazhlzNJjG6iP5j0dWeNLB3j9/dr8/2J2rI5XkGxnpP4ZNUJSRSz05+D3AOy
k4P+wIJycjW5TakecK3ww79/2TITHJAuHYtjrLzr78ujXXOwv58RwpGcO+IZWZeveAd29Vg4+x6d
bOhynwhs89+v0veDtb5U6l7TyGNDarYitJITcdgp0J9z4jbLeSEpGuWVIDJTzPOWoE11DnpByYHD
n4DbEOyroSPRF/cTMdJbUVJBqp5pmz0yd/ORRx1rB0zk3JVXTW/rKBPMwLLcDM+NOARiolOamgT+
kliKU4eH72cKCAwOu/mIPmM4p4kegG26EEi+n35/UiUzFOjmXjQL7FI7/8K6ial0GD8Gz8giy+gg
fnUDYXhNVcE3EGjyA1Ddbrj8hOD8YzGtZwIdUGA1OrvMRlFGMJj7HyOwWA/l3OdY08eXqDsfrFU4
MEElMwM/stJC3EuHxpdstm3sOQwEiRIGhlizRoRoi/WwZnvm85tjladlqqpdOxvmBYg+Z3+jpeD1
AOANXRVfF5wptrAOks8BgYGK3Z+eNflbuhmbwvCT66HKpguFE1r7ciqO5BXjVipTeid9vTHcfhd4
lfzRBeT6FYbdXYfYBW4tIuG3oDKiRHfTj7JNdgEpA5s5GEOSCkjTBq4KoiaLEPT1kTD0S5HjSJnc
+FjO8lohxN9qkXef0rsxQ8Z+YbUCnhlvXlLEPJFZjTBY1iv2+7Jlzh/s/gcV8F9CBYj/Pyrgf/+v
r374+ln/S+rW+m/+mboVEuFihR7iG+H65j9hAbb7m+UJ4Ybgh0zbww/+FyzA/g1UACySgDxGxtk+
HIE/YQHOGrrl+aZpkZgonMAO/jusAHf99X9DBQiEJJgpwtARgeOZ/F/4TX9HBXDSIHRhHl4m2wTe
wxCtRC/NVAlj7SSUs+YhhWF56u3c9BeS04fFQUHVl+Ym09lYvmRK4qQY0zkmLL5jm+89G8Qu1goS
FVqnzxtGt4VMr+GhEy1hxpObQq8qkxpqfVCSLrnJDK9Tv/oyV8aPWuIvR0ErSwaj3JmVoEevXAzh
3vuCS9iNdEIfgDBCkGldf21jU2FyUowjnOgwd33+38FMekmNXIbdZ8iXlvRU5NRZ6IX2k6Re7n4o
Zgw1ypkOC69W9IFxB5aps21619T3jS9zktDxP7c6BU6MKA1mzZxhJktULMk5SYV/8Bo7Mz4cWIIU
4pNjndywCQ5+kjXVyaW9MiAJa4305zQSUrEZm9LWN4UXa8R0ZSsaGgGxEbTZgys95uJ2MkP6bXOr
tUltMmtq1C4bUNXNMmTKyCqtdrJUdd5tQgjS1bkM2hEngM0460tSTRgHyx/DaWvnqBReDHDaw6Xx
kIRehgbF+xnNbBBGwdA63cMQODK5rDHPtPIQA/m3mWUSIFawEH/gc3MZstfMSh4svyVcuYsrz/wo
ena5aKISS44CXIQ6YtPI0tvQrsvmOs183Cg4zEFijbN4Ql+fRXZSFXpHktL8PNuEAMBA5KR6JhU2
rzAFMY/koFEWz01AQ2LbpzLNt2luU/05BQa9jdn5jYrWpDK1L5m8Vjsx5wKXrl3ja8kC5TxCT2iX
TR4Y7nDtdjpcc2PsarpFTW+2BCmlCFB7g2jxSNVg/TaNrhA5JJnnP2lYeaSQBezYSLgK4kXUKFAK
dWSjEqhM3JJ7k7BLi60yMukRLtxI/3pIAnd8JOuK/Z3yUifNQ5gjz7wj6n12PozCyOaDjFHYn0wM
LuYdgn+vvAfYtA78ljgMk62LoQ1uJ/1ibW9UrfTo7PBHi/qUNGmxngzTvrbW3m/IYbLSqZWNO46x
Iru3YuboZWQXtUDuLeG95gfIdNVDwjteYZ0hhGYLYaebFY30Aq3u3s8KSOyLcAQRLa6ycvRtqI7R
E1YT0TibWiNkLrcqxUuMQdMADUErz8dZAttUG9p+bhj1SUZ2qaPlJYG2RzIIMTq1hZs4tNNLn6R2
pnaGdEfmlkWKvm9rZcooyF/G2ZKibbQ6MzsE5eCWnNKb1rrRlYInVQdpNUYuOSQkcniLgI2fQIo3
LiuqGBEUS1nuH4lKGtqoB205GaASBX/VhQjuyr6iuZXlxGz5Rgt+3GF1oYouEN1U4ANFk71LW2fV
veU4YvwEXU5tYqo6bX7i7kzdk1EVEJFp/A10ovGbqYPpEBnCkNVBC2UA52q3SsY2RnO6ZiUEF5qQ
3Mq73tEaJAKchv6UqAEmUzhT8GzwuCoiUqj4I0h7BhyAPtDMZpuwn2/qsIDXpzHZ4AbrwX/DQxuT
KCVt8NOqfOeBNDGvPAZuOrLGEnRov9nWoK3btMboeEW4cGUcVGMjK+qxytnFZprXyDSl8duzKvUB
AC3DxvEY+GNvHn13nPyXup8k/wVBo4I7yjPa99ifcvVTWknnI/A20e4W7aSqPVgJYd2ZA/i8GxuA
zUrG7yRrUGzqDfI12IodTf35HJYy+D2wGEdzCiSS7jlJeJt2ySyJmR5ie6S2a22BjwFPiXdAsiat
r3mw+/AGO1GMD29G3klUnV+fgtyaSaDvu9o6gW+eSGc2GhBrXOGTuWdEADGJEVbLrKt26YfAEA/s
9wRHOpYVhMvjnqyBtj9QJgoCV03Wib2ZcpFvFZIIaDf43DNavTVSnmYm6HTFvGskBKVy55WTh/EK
ngBELtnBNr20RcKAo/LbEL5KnMn+tiNCZaDrsbrnR8xl/i2Ixti4mmjptJFFHArERWNGHuWYeNSP
CTYZEuiw7cmTsks8vGGvKhcqDLNlpEDYV+iCjnIDWvlNaHd8a2MHVGVm69JAaqHSlfBVdlVULvSQ
9yiO+T86BXCb4+SvbZYkzhvk+9SEPdqXqfgqY09Zt1gXuPHyanLVbkAqlZ8ChqPFroIz60X8env8
QBGAFsfoPtSoKWsEK4C7WwRjea7gNi6ui7jIs6eCv7Y45IZJb6zhlMZsb8aOCcEstx7CrMmKayzG
1WvB+Gug22201mmmWhFQu9IC0UvW0KsrbVDUXDlM9U8m6JT+xq8KkigN4QJ8047w1aHJg6qLUKFX
DVoBJh0bI2PZB9/bGdlhhNio6Or7M3AtF+jPO6Z5Yf50rVhwLBINGDHolDGNjpJxAFANIhr3iP4X
JvuyHvQttoy4i2SvF/CEi7DrHakLGOD8oqy8myEk4uQ2K91qIGcrTeVJltUij3kwssaZhglwGKfZ
YJJfgYbnrBtihg8qEY0+IuRPCdZILcXhMBBKRbrvYen1U+i7m5HTBo17ks3j3wmzC8WuXmZzgWi5
kBjtk8FD/zNxuy+vnsV08BbQ5RGKlVTsgYn2xM+l7DD7ER+cF/2NZfVndu5/0NW7a+id9v/5j++a
7o9I3dPXf/5DOK7ngqJifBC4LtjYtbr8e81nKFqMAf49TiZYEF/zMig5Ovkzq899BhayfPSAbaoT
1v6Yv0QsPcUVrmUqLaOzlxgHz6SJTDskEuzL+X/OGf+lc4bD2/D/RpI9oR74lyPG+u1/HDGs3wLT
RxAQCvipHuSxf/yH/r1X//kPw/zNcoUDC8y0HUu4Nvjbv84Y1m+Ww/kCooQVmK4V8qU/zxj+b5aF
yS8MhCkwb7HU/3fOGFborhfU3y44G0a9F9ih58IkC1xk8f96wfWysMgQ+zVv/TpLH8ZQpQ8L3RRt
MBJAVUVCiLEQrYOEaCcx6p7CpTHohwJOH6xOPnBfojdIi/EoSHDah2UGe9fw3VvSVSESFASEUELd
OtB+aBkWSB0s5i4NJ5V0Ft4hY1SMDYNJdzKP5skyyYsfLXGg9uywQ8nyrAvv7Dr02O287faQgffS
hZoh5bCaljJ42QuKhFLRTg37HScTOt0pOKMZjUXdeCcCbi9h03vR2OUPBvh7cgHypywmNKKK7wbJ
Jkg8gMm0JH/3AzJugiaEoylxwwjZbKY2Do+IyU5BK35VtEQ0vsPraZhJdVKOFw1N4WxqPAjc2S82
otlTpcrDEtjbDjxnRFMNAzdzBnjZbB1NxNRnxP0XlNvR2JbN0U9SpKg5Mt0lQcq83DqNg5Q1pWbr
/ezLCLqrd88oPkDg0hqiAbOmq745FFE++khCXXHTqqA795pBOwyemH5tOu9QZv808Tk3g7tpkpDl
gqzfuTsO6a80D9E5ZPspJKnc8l/GYH6ba/aFWV1hu2H2PLfnuaYUbVKmBSnz7sUJXjxDL5usKu7r
9gjW/3kxqudsNu84buyQHMgtZwC9nQtHb80s/gybzRwub/683KZTeBxwWe7sbOojGmfHlAnMPHEV
0fbLAsbo08ALWOiHvJBrEH17G4fLHSeEDUdzkp5s5l+tAKzQxadqQL1VJLHaBTbjcRvf2oDaRXQO
6Or8F7E/GRYIkvwmCJOXlHgtGk+B3Bahd2i8ZtgEw2cKk7QUMc7k6jk08uUUBM5XOpvXY0X0RY8Z
kKFa+KNafY8qS09pZUDLQkYkyO7L8u42w+U85/G0sT1vG1TlnVtYdyFh79tKeV8zYX2iYjqdatII
4/pX4+SALBdwJ7LLfkll7KvGf841bBs3JSZu5Tlv1Oz/NKeOM50MDt6cPRQT3hujItw+X8wrqNGE
dBrzYwioRy/jAzZKfng/fKT2nVtmJN+5McJ8FKpb2y8eGuFX21eCVHgR5+YcygTZr6YxaxNJFfi6
YmP0X9wMUv0sh6dy4p1PMnVvJoa7kT6QMGPycHjke0vOdxmjMHAV1aVEWrvBfrCT9XzXZzHhnzQo
EzsXEVLHSzcNOdI3lI6KdCyPLiCoM7UuJyj/EVac2za4xNJ6dDL/JWejZ6rSH1A/hccCLuLeW3oZ
JezMZ9EbiOrXZ3992KDzOlizf2Wuebvz+mCtobvfzzzvYjjWclbMd7it8Oaa6JxjEgRchBxne31o
m8Q9dMlypL3gETVmq53A9r9ZmlZevh/IkkaTgyhmG7c3HWNrs/vRdkG3T4PluaisO7RDxHiogaLU
jgRFNQr1K3cw9BZ7sEdEeQmKHKd16k4dkjDtoi0WmipXZxDobAebCkGPNmqeDcMXjg42CWLzZLmH
gTPfRtpDfo4t/BZhfgXPqrj6fqYnM//zmawZezpYPWrypBerJ2ol6XeOGi/Mp+Yam2t5g9483TbQ
dDY1TPUBJckms+L0CrkDB6SgITYYp1uflfYxXacf3w/fWYGjoue8zjASpYDvEUdM54P3bbIWYgvo
/ezylBFKSXC7UeYg0Una2dhBRkCoKPI1rcEnt0y0jC2tkIEsB2Ng/v20SzkTFQzR+9Cf6cxjCLYJ
w+hKIbYmohhjHTZ2LfI7CxasadigHxokTn2S3XCpRR16zV05EYouDczwQtev2RD8aBHeM4GJNznp
yAp6wL4tn3ouoktgwkWIUzSFg3zVnFjOKUhN9hRYx+PKo+jys/2cZb238zFPEvprHULf648Vc00A
Rcj7mCEMkKHaR+j/7R44AO2NILz3sHNfIc6/zcego0huVzgvYR92zfQ2GT3C7BjVMo3U5yF3Lgjb
1MHD+bdthHjt1o6TaYn+7CLUq3e1RJJdZK27HRcSTkykmTLrTkln2wwMugfKU0rkjntZKv+DN8wA
e2jyTsyEhcc0uu0J2TeBSfezkZwJPXjkrDs85f5t53uY2D2xryDQ7zxZplgPycnTP9HNT7uJueJL
UJlQ/W1eXknrr1smdAxDsPGTYN4DdNZHgp/mbY+Obp1cA9f1FAjhMWFLKNmmxrb70FPzuoBW2noN
9nrkDQHnJG+J4ireT97Cn2QGH8wzWDrWAw/nYQ9PLerZui3nGy+sb8tJXc9w1CKO5nR+EKAKFzL4
Mt05JA/skEQzTpmS/cQs+ugTSYrL31iixPDS68BqoOO0sHj9vntfWtZn3zGBQRvJleXHU+T348G0
9IYBagqJ6jnHNrMXydyhOi2cx4yRjAzJmfBTjSOtFcYDmjrUB53FUYhQnCKod/MMOyiw82K3DMN4
dsJ21cqbkRIIFxnfTddVPQfrTjYCGgiY3YeCraSBSJ6WPhWMX2/HdASbnJA5N9Yk0LWVee5SuJws
2P1dZpb5QStPHTKEUgA7vjiUzOxnKieoKn9rkTpd2Z7dgjHKogri2kWp+DTa3XQlcYBunCq1SS2L
5c2QfuVuA4l7WFBf+GjKEoxSqynY3dqGQSjW0N5bQTk/mH1xDR0ifzNzaAuWQ7uDtyS+7s0MDUia
PjNUIs8mmDFOMJR/zXKxsfLZ3Xejkkc64GXUN+uehDt8g9bwSoXtlY+8cDuiiYxoGB5pgV3XlS02
hTvMK7Ee3lGW3Dr1TLvNCQ++weVeMKnaIbR0bvwMWtHYe9OHGaf7pdPqYNAmRQko+n0QtnKHQI+Q
3LRwcWbrYzEkD6kiStbMxsciISlb8y4+tDWXJuQCZjBttUSK6K6buiAgY3T0uRjUviWomeQuV0UG
KB52+E5z4G+abdiUl1ZnioxH8VxVcjiEsFku5P09Ny0HWcu7t0qCbTkYBxQDeJE6wDiQ1zW8coZ6
236YOfybiDlRRgOTL7xlm6rG3fUPYWVOZ0D6UhrqCtuzualCrThQZj+cNF6OUwnBMoX+cHBSA5Oy
0bzXuMbJl+dHpl7bEn4b5YuUr2rNsfDz/qGp2fU9UZy6Ll8iU5FEMtTdT0wJ1vVUE8Bet+a+H8tf
FaCMjT2gE8hB+u0zbG9qWyI8WvW1DTPJCj+SS9ZVvPdsAxyp4ZwgxWoY5PWVjWpw49MXiHAsGVtP
1QkDOoD+eG4YM5xdNjWsHcNEtHoYsuT1ADMJXfAXmjhxOS5H07t3AY+1AWHYQUqk6LSmtjs2Mbk0
idgRBQ0dXgMRLSnvjF3CLQHxwJEeqU5bFR5xPS7hSd0+CZKOmEOsVbzI5jmfJhHBjMIv0KP8b+1L
PS/mwRu8t7CBSRBAOsv9XgHFAvOX23tsw5s2xKzr4eFmMFeoKAvgdLYqsY9VlbzMAFUSiMebJfuR
jkFUwxIgOoCCsH7KiQa/c50CcNTzSB+e8rM+LY1T3yT4DW6cbl7OYb6uO8rZMQ0lbBKmL+5BLOIj
Fm5i78dj7rQfbZOaN98Php9fQrslY47xANnK1pRfk4TLjhQ3l1B6n8Ici6MCrnQjbTRD2umgKRfT
dpJzQ+KL2e+8rqHpTxKJTd5fpOzpR24Mt0XPctcXOQtg7d/YI+8lDfFxj+ofrg4Wy8jUlnUz+119
NVp6bwfVh2xyUIzt9NnA3sFL3EexJRkDzAY3aYFKvp3MYrMklIWiIj7RlHq+WLgncFviG9O6Os9F
tc+z9it1gol2tf82JT4owImFATcdvp38vqLT1hX9LxdFreU7LCfDanrrywdEaHqrub+2CKC2Yzdo
clyLF9fs8i36lnlXMt7oBy32QT9FvcW0RgbZeYk5EKQ+fy88bKZY5rgLCAWAOcC/Q7eX77qK/Aot
afOtD222cGdQI3qwgggt3cqAyO5pFi9VUN2h0Tes4NFcgEv0i/mSJhiiALiuxUtaIQhpy73k1tii
0MFsqiGUdiEFAHqSiHy2K4dgBICMY2zWN3FcP/SVPR4VDpOwua1Lw9l/B2SPHpUNJASWJM/epu5T
XZXHvMzqfUP5aVROsUvCaSfE8HvR6Ve3dd4yn/kH3YRn+kJvVq7PstTbNLapNDBg4WZkXiGbtN8W
NiqToMbyT34wZw2Tvb9+BEUWcOhsVfNMMhmJBZNEU1UIBNOlf7IXpolmDktjNuq3GK3Upsrt35eS
LCm6lR/UMaQRKqiubMZRGjIGbL34qUynkyVz48DoBFMPGBaU9AG5Y4QlJawKYsm9aBqnmdbjBGAu
ew+mvHuQNRnF3tjeFjM/crZ0u5OLyVFr9c7o6cLcx9wj3ngevPYDw092yq893IebcFiP1IVBO08u
02FGwrEhd48cg/DFkMm0axSMLS/yq/XG1ESD2u4b3eWjmvNPoTNj2wyQhgz95CCmNS2QyjUn3uOc
dx+LiB9LBk0V+iiCvm49yyi2bmt3aAf6QznnN1Pv3EqjP4RxGknj11hhW4sVCxaq2J8yJZ5Gos5t
GMoE6Ja/t4c0/Zl78lh13bBdY9C0wAFTwqgVc4aY0L1QYVKguwVi76q6+CJ9nXJCfNDjbLEzkdlD
C1SknNqSMH2lW9tQpFFmrS4ht7LeHd0eLW0opmzeIQB75CR4jGf5ViVir0fRRGUv35fKxV8r77NE
Rra0+U8DkhrMEe6dcalexSP4EkoSDSapaCa6EQG1pUeJNGfyNiVqcBOG65887kVVOUdr4DptURIy
JXjwGg28CgfCLNrnmAuG5BIKrSb5DBlkbcomPNSrtwqpFEOo1j6T/0IzlzzPltJrroZdTi0qSDBD
w76d/JIUS7DlJkXJNlk3pxgIsLFkFwfNWDSFiYQq2b/GZeqf5I3tstUmyyK2aYWCaLjFTXFL0NjI
aTqpIm9CarHQUdkZs9jHfd/sHbP/Gn0UQRmLfAxoKXLFFOyrlLCMpDuki7ubUw2lyrlK0+5Dolbz
TaK5c8+39xoQLYHyE7MG8zEYslewFEcUKESqHMPKixxsrzicLIzzKa+P6xXGZiHKvHELdlY/aTHP
dzuDHBqMfhkp2rByDSvbo61Hhsx8PMgb6lcAE1gduSJNgoioOgp2rSD9ELONxJkOz9igo6zpFxxH
kdzhZYIAdJMPlibpp8RZWmNJli4ZeZ5+ziEHYs3LotZDsNtJorIXX28It724aXliyd0nS/xo1Oaj
2fp3Sv8f9s5rR25szdKv0i/AMyT3phs0+iIY3mRGpJduiDQSPbnpzdP3x6zGnKqe7jOn7wcoCFBK
qoyMIDd/s9a3pq9Uyyizw+oQNOQP97paoyh/xcrFygslKuXVnsaKs2B8orTCkxdlDXde9BJ23JmF
Oz2WgdiK+Evk+s8y4iyxy4EP3K3vWy5rBFyrvGx+SaT7K5HZb1P6g8xuBobFj9YMnskXgrIRV5+h
aT3qMSd5PPRX4E+fDvRRlUPFGBSR4rXDtoWUoYxie8z1DznLGhEuJ6fi+jYrQs5RNcBRiaIrOEJ/
LMznnJNlJ6A3kFN1XG6NOsaImLbBk52rPRGqL+5cX0VF0Dbr03jdkYuKWSD4yIL+ZnaDiwjdb5zZ
2g+mcUVPsO617ifpLxh/LXH18GKkWfrTEQlgrQWoHz/PnAdzBRkrSqMrWmkKr1o+DhQQTFlo+PNw
lwMlYjVql/7QhtcZObePN+4D28IbyZCfVswICznENukqIMXQgTfDkKLZsx4R4D/KptzHBmOcthQf
RKRfMw++YQvKb4rnLyGZqCYt7GgWb89lbTBcdLCWdiFLlAA/K53kU+ppz7NV19suh4VjdNwmZncc
Yt1cCa096rxt26R29xljU9/rQcj1Lef1jIeaUkDt0YKn5HYZ6cbA0Rh1SLuHae/m7muL6m9tBamf
OBw1raJM6OleqVxX1qFIGwWT5V6WJptnkxGKmycnjMJtzUhsnNxdbuLrw8x/6TrjcbYlj6b4WU3s
/PSAFQ7pMl/BoLjJim7fkJqzQiE3EXmpzgnd1a7U23UUpG8xUBbwHoHvRUrsqC52pUNI2Dh198wX
5rNgR1tM8ehHY5uuAjynq6ILn20emIUwTTpP9bvzZnLWuD/HpM5ol/RhbXA9Etz27jjRwHGA9WCC
nB+G2A0C0h7z41K2rzC84ftbpM1OF9lrJTHA1VLfSuYc8VwQKE9l53f92O3y3rsj5dGhVj9qJraA
Tg8fAYaWNeLRMVB4twVJD8ymslje9SZhR7UB0jXt5IOqXlRPk2V0ra+lBxrFGbvqpTbldCaL890k
Pm4LhgnFtIf/yNCidUwoMW/oeC46FHDpwG6y8vhkQIm666Co38n2C6+lrX6kQ3TsJ/G1FNObYm7O
en5h20z7XfdowJm+uPMKzWKyHbCqTR7wPwKCMt7DYD9O8SP35yP9888YPN2qB7UtNHwEzWjstI65
bZo9iiC3iSUYHmwti3cJfEpNs8+Ir2lsOlJ1w2j5mKjOZpiD68TUz3ETvzaF9WKALlsp/RbP9pWG
8lTNqA46AqOcKqhXiZw+eH9TIDPjuMpbxvaQDnk4EMgb2R5eUN5M+nx2Zuj7jCcRyXplOPg6jcC2
feXp9yQ/s0A4ElN6YlDopj5Liw+vyN+SvHqTwPZXAi42Bg1kjYqwqSTjUjFxCh0WG4k71ibB3WXr
8+L20J+DTQPgw5/y/H0snR/4vQ+O1Grujtl46VHM9HZXMBOLf+ajM/gaB/mKrIxpNcBoZeofvbtl
6/nkGXz1XNJYsO6LMgwBNL0UISyWorDOpI9Yq+BmB94tdNWPthoP0WCR0xfOj/CTeJw81CmVXJ2V
d3bUVMdUsq1vhn4tNWrvEfN8FCbvQJa7+46s665oBkZ9GNNgSR9CDV99QNoOQ/QQERDh3hRYL9aQ
hLu26S+K2+xMc8R1QW886Wsdkt1mlBqYe6HeJvZQ59YbTosv2rCCFwb9h8mKnxQ5kSsRt2DKqL9X
jsY6vsQmuzyv5268EgOO7QUz32puyb3N2dOPUt6iOKsOtktyIKG+u9kW9UrcWhi4FRf5RqtZjQ6o
JMqsqTCW6vq6ZwFMAgM2iZQx0UzjgiUjRKPGCnyrAALVobRQOxEICYqLIa62p/N38ngJJ+TONpgc
rVJwYtIegp10WTWXXvyKVwHL2qJp6l9nC/LLGJm3JN25aORWrV10/twYV0Mk3oqUDzz85vA7B2PR
99nEnIWOcgiFsatkuFfEV/qT3X8VdfmM05kqPa8e4PocB1yZ5yQHfDqN4S42OC2JbV6PAF4v3KwJ
vLfL0BguLM6l+IhjHkRkEMAX5RGsBM3sUL87MDoviClWrda9abmh7WepJ/BmxyUvTvmNBukNTvhG
iupDWwLQNGLuy7h/ctHmrFAufsI2TFni9KdCuAxzDJzzKYej7nI+6BbBe1Pqrm13prNKymdQKU9z
gZDY4TPrZvfiMFx2NDo4whLIuUMLSAGYHtPRK2GahdauD5Ax2lWL8QYvqCfphswAuplS086eWD0M
o70acumtYSDzVMzBwgTvDlPbTmcIbqIz3+XoItfO3AMjIjHimBUglZLBvZsDjvos6p4tDYNmOGPB
rpavOujjUFyt7IQDGU/rhjypY684yXiIEHo0E72I2mll/IIdMBfw3bAs3YY6BPNLzLMWm5DA1buK
BJDpOX2oLC5VO9S1FYXv5LdOea77bg2t0djQrQdrUtqKZQAym4wwMJt/9oD8L+XJodLfZCOueNyH
Z+bOOG5KGu259lDZdEhOzLT7ndttueXAeB/SxtwLh22YpmL6bnsBOkbKOnaLmSORTODTyDqWCmxm
Kqttb03cpI1E5pjG7WEOdY/M5abZuEy+AQDNh3wR2w01YXuQPAKOn+BYlTO73FLD1e9tA8kEbxTO
sKmi3FhFTk/cbc/HzvDsEbN+cDaG8aFPuZWzovsQSrtL6UiyAOKbkxRcagm35oiZZlO0s1h5gU1d
6sD+UF36HkLyYmxZ/hSLA9wx9N0kErA5DoqVduF6ANXZ5QZKDuzGe7PluVWQ0FpMFb1UY1KUMUl1
HTfYE351NhvxS0zGT2ZkdJCIUHxePB3ySEpqVtFRkbNH02+Nb05BX6Crn5gHrqyV1rBuTQaWhXcq
Xf2ckZzcB3upsg+l25excnhg45dXZvo8l/QtkQJ8PcsHerYHcjgfocT6ZtU8zARO6iW8kHwH2nPz
zSpUlhzWetS84d55yCiHMV7a/aqY9KdoJIUwb5gptG7PXJI5FZuV1ZRyeIZXrcutPZf8UfIQIU6T
tFCTh1soKHsSkiFz04Z8Vj4vzmY/51BkhDMg3KsLH2rCY85Nj5URduIQrGrBL46Dwj629qzGboiv
2B9xCFBulVs18wDU4mRHTK21zovoN6HlRJkSfPk7whHJmd5GGOZijfE5AodNTPIVIJd6jRSLtDDJ
4Heg4xTEMZPhS81WkC6rJCDPtmdy6QUYsiUJPDLVeVsm2wAJQkWpdG4mJznxXMZUX56o3A515cir
LGwCBbt8F4IhYMSfvSN2Cn23Tz8c5vv+wEfut93o+WCL4LfOy5i5gtqTtr+cWI68JGYEI6Fn6MNG
P2UztB5swXI0J1G9nZyjarvi6rJdWJHhmBcfTLYuaTP8GpNg0ezhyMsBhGEltReSMANdpKE84xob
jB4YlxtTt3Vft7joC0vCyJbRxhZVsQEAduja/mlER2w3k++yIt2mffqZVvFTrTcv1OWEKaYtl1NF
VadITSPGs0YMgT9zUzj04MgGK2bGOc3bzN5VmPmFqey0R654qLz4yxkAUvbk8BaW98v0jGkjp+YG
mvAgJls9QmFOT/9fDvTPyIEsVDz/vRoIJXr7/i8P8edfMgqXf/OHJEhzzb9hErDQnZmubiL5+rso
yHX+pkOAswxhO4broMX5e0Shadiu4Tm2MLADePyb/1AEWX+TnruohUzdM4g2/x+ZDv5TPCHZhw52
B/w0OA4cHWyU81c5kJbPnZ5NRFEQjOGdNVgRfW6g77PPAnwsKRjTRmXuwNjNjViTsF9qavsp0hrg
1tNwCcZQHkynurJrmvYi7l4nOlcfjpO7TvPbaLlEgU7VrpgGsr109z6cbe3N+frTG/5fqegc468x
i/wc4BctRiVorqB/i29vxZ9iFlkWgHqswHAp/GlWQBKt3hgkcsP+3Y+DeS3MWB7D0NixFXYvrcrZ
cDJ9RyeYvSU6WbwtlQrW3vBoAYISlgPliI32YgVOfdOEB2dq1SljKWTX9BpxxB4ZP8mJqQFEjhiO
dME6Ywr7S07ngr4y3QvbOtHPGXHurrwSXUrCnPI+7mrLr3ocqk6dMsLKXL+zNdMvW7xYix6p8PqP
OK0BFbefkTAo9LPwSzbWW2d3GmY3aE6YLtTDFE33bmbcHBFq94XVCxxM5YcsZfOmuf0zKxEbIIs2
40IFyLlKwhB65sKaMCWP8Q7iqyuVX9sfIiWjnqLaWF8qaehbK5ygKRtzeB7s9DmuBEEeKd85WSYS
c7INbXmaArbQeVdSC7gaujHJPkzbjUD6NimaXpjhzs6LY4IhrHRfVfPTyIQJy1pJGG/f79M5Z1PL
DqTDar7ymixdwzxGTJvTqpQTWsskT33RRa+tO8drBYhlhfHrvcaqIUozWiO9/ZRa7+xdzllqTl7O
heBLVg1D+0pos+96U/ogzmab77pAMVMykV5oJbtmjYWkF1wRb2DmxlPhjx4xLyEsiTXC1EOpQIK6
CF9pyrFRgPC4t+YONczEerJDvebV36TgZ2x+55S9twOYDIoLDeHwOg9ax/uL/ELPJUBR6pg1Od2o
t7E6rIaWPiRzy5iHYpRsPLzQ2wAS3YrTn86mDX0tw0wcBAZqsVbcghmwTRvMK0u52YWwjL2WFtfI
6DyGxfh3XdVS3GDJN/KuO8R5AN1tmcZGTGyOlpWiVYHKQKb2sUnkfDagO65qI++RM9X2yqIlLjIV
X1GdbBstremHFSLgXlQ/7FbfOgB9SUUJ0BEjgl+beb2lvy22cmYjmtjlr8HMn1OtrF7a31YUkcop
rgLHw7TsKLocOG7MZJYttV5unAL8AhmZ+H6/BTxzVPU0+ougp+tynaSHbA3OZFqXJeWn1Y4e5lea
po2ord/fSpZKN3aWY5xdPuX1ZByXpvIC6w0KXR06B5ZXaJfvsfSk4MDJOWGfZ0jvAs8SHo3xHIj2
p23eaTmxi7jz0kI82TUdFABZMR0GWsA5ijEe2t0qSuQFDzXriZF1/zh5W6erX4JCviupPzeq+NJ1
Vres1Zuk38et8Waa6tp0zXPY0sOA0y78LDhkRWH4id7Ye5HxjR3e7Toanodq2A+Eg3KBsv3qcnez
RFIwPO6zpbv1bjqC9Rqqe9VZBpVSewFuexvjtPJ5HOwcMz60JPC1xsJSl+UJ3m3GSWW+Ivkks140
D0wbJtAMxSeqB2aELNaKlzrXbsP4s6oZnZSW2Hr450sH+zy4/U7kYpUJTI1ojhzfMMoHbMg7ZwZc
hWmIOWoAADSqd/rUWbhRGb4H+VsouHEj0/0M859LIVwHyGIS8we5Cis9JDGdvhXjd1uAQHWudo4k
AhDzJugQzmfGKa+SfZPKn/2g7nMizKNGMViok51Gqz0H0NFYZrZ7x26eEJkzBfBZ/TJ50lkhc/4g
kGaX143kA4IoKDP1UdvROTIXAefkoFEBjMHjyR8UQkXTlR/sLn8i2f0kHJ1uK0tXTWkafmqniCCs
WmPRZl5ssve0oLsDKaa2pJci/VtS93S8QlWXBxtGUgGUR/u9nDRxCtO+2tdNS9eb7GapwiezKR60
HGcXilmQZ8uT0bBMccgkEpaSLm2bqLjdjbP0Z9mOxwx7GvNkYripn8d9JBxME27l+iFjim0J1Zop
0sx3HPpHByMsR1DjndFYsB0aI56pOM3Ja2AGm0OHLTtnQ653fmBOpyPcz6Kf5iDfWs2oH7GbEBKO
EZgfdf5Kk4nTtE4jaFiBvdOLgXmAI8ubmQ64siqG+XYThgfZGcc8ydJbamaHEL7fwdWzfOvw02TM
je9hHF/LaeR2VJCsDQ94X9I+LUtzbiZxToP5MFuTuOZs3PJKGTflUoB3nOzsant0frWlbbRAiFfH
Ds9VPcdH4H/VzmnlOQq09j0LXGj1VCdPkQeG0mIEQbXNmL5J1XAvKd6R65Tpz7AmaYV10nTpeiXW
rBA8vw9jNkWFmu4tJcSWa7i/ZFmf7Z02nk9Gx8KNmJuFCRSkDyHJ9ZymRvTRSjoNWer9g8r0+Zjr
zD9DlJXrGWn0MQ7Mu87N64fCqOFsZdrT7DWHGZjzy8QuzJ8z3b1j7kUcMRb5XZNdwU+113hAvlfj
JN0bjBouNli6ti8Z3sR0x0FuPBAN6YADnTWSzL5mt1yGm5X5gK6p8Gq4IxrCXJkpoBFoDvyqA9s1
VFF0ZB3+YIZxtBE60F2nNuobilV3rQpWlk4O22aWp2JOFdeVW97nM4hjKfRdX8v6Rcf4zJrsgERa
rkfptod6iGqOb0KdEgcaS0o3Ab0mcutTXT2DiIoPecXtDSeWB0DcuBtcPdsyRY0Xm2wW5jzdmE7/
pA1wL2t1x4XqbtjuAH10CWstHZ6KfTr7SdtkW3a/JtTOcxtpgq903IJSwTIh7tU1gsd6KvbR7O2T
HCVtnrHxdO4gd5yZrkANSfcRa1S9x5s0SayIrnsx3LhFLkPZMZU/dM/eDmQceBWhElY37fiZ4OYI
70Dg7YrPjJVDaF0tbDmVg4ndI/KyQDSxmoas5vnrfDRmd07UfAlN48NVVJOe+kLPGvkOg6o1nJWj
MTJ3hAeyBT9EddXrOOhMtjJR99VKhkp9pOAUushRI43VH/gkZkxVnK+oc3TXSny7NclZzl468Npz
kDwChW/9GhpQ2LXkECYy9L2AeVrXOJgkw01n1HeGkhC2RtL6ev2DzvE3kkH0SAsvlqb9wDX6VEU9
paMLg3nsn9o42ct5kbePq7JGGiziaOdiyCo0GkdEeDl7L0Z9uubuUR4+tDJ+BExikhRANosixjMc
xNGM3IMmiXcRuv4V9M1XKszCnxNgSvCMLzBw3pXNVgayqfLdNDVI0fw5o4mck/ux+AVs7FZ3Cj6U
g8pKlGc3IdsprN11GE5oWyFujjb7+go+DV6Ap9mk1i0nwx/betOp8iWTAURxPXkdNQRZDYS9qXqd
GvRfUWAdwV2/Ow8QUQsWYGRcxG3wXvTjIwC6Q1W/mCr5jDNeDITsJ9qd+6ac7rlr2zjcJam8WE13
TQYegVhwmW0QKuTbMQdECGMWILCHDWg1jkB6e/WqN1ABIqLDl3XUTSX3vV69zGTxdBkvt6hQdcex
aayYXu0NAouRQOREm9iYB0rk1khgdnSJlF4pxXKa6DfVhAPxWfkLdE3qg34yKRIneDPWLSHR9dBj
88P1Z2k1I3e0zkI2Ryo8kFIGLHzINyhXbRs4jbfEKqa/caQi+wuQsLnEHeUHBDBiyeN8LzUygQoi
muNiUgcOQAMuOYYjyd/kC7ETfbLOcQ6KjD/OxCcxjfM1Tnnq5xrNSQ2T1NerlFzDmkcbjrYt0lFU
x9ltIAwSybhL2lsQiFPb84gmQo5V4KIwZHwer2Up9vOQbwwHW4dXeNU51fXuZpTZJQJiNAVKvmVh
aR8mQUhH13TiLdVmhm1ofrNZXQZiMq/KEq/lGVZ/8JqlRnixdBbd378NhoD5Ko2JkyPd76PCx8fb
g4BFgTE5crzLPfZmC3EzKIKO4Q+J3jZsjps3B9DT02LaQewptrqtV2tCEZcdSsEvlMP0/rG1Q6P6
y7YDOM9TeA4ds7tog7ybOLNdZMWPdf8r6xYUpzHkftRdBydsHnXSRJ+8B0IVv1D/pnfTsnMlpPjJ
dBZlVeq+YvmE62KO/JInv4qsCPbDAGQzNCnO56CUeyvvkofvr8G+XZPchrMOqWMsZcK6vdXXHnhw
D4XZnaQx93nAo5qYicHwXu3SIlkomPOLWwKam5tbL73PJsduUeXDD1XoPCIhNaEFqGmJZv2HnSJP
GsOkuzMpeetpKJn9ecipJxz5dlycGWT1vjPC7KhmEtsFyRNa/VYOlX0hCh6X6KC9VmnXbRJm1GeD
BOauXGm2fq6LdtwaPWs8haHZ/66ODBtNHw8MeSJXiqezNRKYSjJKhDGkCJoHjctopUGrZFnviEcq
XpsFxU6CYeAaJQpO9ocmIhEyKSKEepsyT+NtCzHKydrxOuH5ZhtZButqSob19z8tCoU1p/ttVlHI
c+yhZH+803E5H3RiNFTkddvvai1mXA+XaecE5if3HXm9xExsm47o2zAtLph0Gc0WxRUoPZw3Ank5
OwtUOmmznTJpsOaY83GdoDd8EvFLGo47BMD5JSgMise8ZoEHg+arUoWz0jAew/iJGlI+DbzfOT+X
fuPNcNdawyhDRMDN8SmzxOnNfNdrtjiAjbFWIjTEHTvle8gU9/gR5KFF2YJuub6HtBxejC7LSZ4V
qblrpGavVKyKfReUE42tcDY2kcXrPjHeXKyJu6aABNYnrgflNBKrYco/ClV/lZV1wm0p3pZ+NXeQ
CDUktt21vIujioNzg7CXlaDxZOSAWrkiwZDNxwnj2DaYrlnoXQlj7E+BDIhJqPhk23r3/dEPU5Fj
FFXT2q3qr2KOFWqc1NuNqQEFvI0oJYM63qEPoqye7C0uUsR4ip/9j88RhcKKTSnBU+Tirdus82OT
gLKlEg4XW0ZIOvk2rJ3r95ddWyKRm7Ub5mDpe4Lry0W2sTb6FF96gLAkzqxhp8h8YHSOxoXcDivB
0G+L4vfUjygCZhsu/KhhvsnHO3POvHNeVJ9NvEz0tafaerKowP2w8mhLMh0kcQg09/u1klJuHVqq
c/wbgY86YWbf6sJ17txxY6u53WMYYmEXKWZP1Rg9DrBn/HliLoXY7IVIWkqEKnuTuUk1yFA+TmSw
LljinBBmd74wKoTn1XSMtLnadaJtD5hXg6uztAZjXnwyjjTOeqoQGVM660Fz79kUDBbjgOXzOkBn
BgOW0VJXnnhBouqwcMz2PUW6HwakoaWh+zZl9b5pLeMJ/zdmP6eG3GChAcytHu3IQoT+vjUxtUNn
BKRDdIQ8fB8JqNRxsQRLFkKbPdr5b3w/7vn7Jge1cq5Fnp4TBmNWXTbXSnqvqmZspqnuMVLc/7UV
sQQZc2s7DVF/wQ8A6URgS/ZkqzgdDBvRQIFqkddvBUZz01hhksBSjvQ8sRPjhpbdI5HD2rlb7h0W
BIgvC46lcvTksvXmdVq1D6eB1lkbtZMKVMOAMzVWsTc/af2gHevS2pSm0C+J0LfwEpPzaD+G1drt
hTgguZyBds+CMRAvIte9j6wBDzYSmGhatXfPEb5kUHfyVGpI1q1w4+gNvveg2/QOmReDiw42Ujes
2h28sOmrbaV+ZhtI4+H6KkvdO12Cbm9x5vsmwdbtAm+wZvsRHF++H5eD18UQqWXGoQnU5/d7z3X2
2hCrcctmjElYyfGi2fHVrAaaT4DuweQu1hos3UCaQ8/4HUm33OrL2yg7BH866jBeXgMjzM33rleV
l0zLdjpFNNDeeYPUYevyoN2YxlzsrGxu74IxfTKJtWJpjA6/USrZxBX7rw5wIKSWcDcbyDEsuKk+
fJFzhELpSgNNJ1LCfmEp/n1uy6g8uW5Eu2a14XoMQunHHvpxPQksn4S74MFs9FUWzAHrlwbWRB4c
UpdatB2q/FPJgyvuENejsdZrgyg6PI0KDe5BEPrGXc2QrMo+3HxU9+WU7aYMQ50ah+lUqZZIMCX6
xUHKhG85JSiw0MH08mRNVnHgCeids/l3Vgv9nFrhW5W1A6SYGI54j1XWIeLF10tMP1GGi68YhkXc
hQrQGcU7noHmPkQ12NYmrJdJ37fMK2+EX7hKG6/f53rWYqjTs3nHQ4aoM5foglgse+DlZvq+YzTq
6mRIH3Ry5UiCS7Kd0JNnoTOfDOviBCqhuCIOStc4WN2z1Xnn0CPGCXIJz5aSS32Ox3srbbgO+u5W
NMABq8Tc48jhORjY1tqI2Kl11Ka7IdCJxiYL+pAX4cAwgZhuN4+Q8GR2vbIX8OVAPjIpHBFJjAbK
d8Jo3E3lJuH6+27MO0JVChshsJYU5NtXvS/gaK854j/cCWyCkXXVJgb0gmPxGEDWWcm2SR6HDyFF
hKvBIWJBvButhYMkMZrDYMsfzqDIOuJBivV3IpMTK2a6XODxKDi/OqfeAaD5gP9toFOiPO7xqjCU
PGTLW2jCdlu19P5/vKMa2Jf92A7d5ruk0JJugOnueugyUDqq0WqO3z+Im2Gj4ua8N+y++RG1wMdS
yJkbnkwhPs7SOCZIChFb5t4JauXETI5k3Irrn8uvVMdxwDOg8U6uSNAp71r01Nsk4ElByugB6a97
YvVuOKusZveawEcBjm7+JkpzvFSFO1xKb8i2c953fs86cp+GqOoZke0y1JD3GmfFA6vPS8qosWe7
S9TT0uHT3vtJrZt7LiM+nxj5bNqMT94hWM6sUBrXip05quu7yOEwYSBzH5uOc5zC+UGkjKmW4mWU
9g8a9Y58x1msdRX1m3KYCER280MQmt01Gp5CBXiSkZnNjc4dZBGThno6mT7T4ddclwRcV0q/Fix6
tdDTXlKVzCt/CvXyIZqQQBpWB1KNBXw4pOtYI4HQBJ3ONIwBM1iO+fj9EDXKapcYcXSJP4TXFXdz
Q7Lb5JBUoskqPxY60xmvU4kfSK3YZozij56gMsAE7wecdT+xMfiBpepdFDD/t40p2xqxl63naiju
8nqTonI9W1bxhbLUAP+XMkKKAnfVNryW5bkhHEVEbZRtM9ayWd0IPvTa9m2Svdayjl7q2kRZdFlA
RDfsg0+AslBwpoN+0CfIOSo1+CaDlRNTAl6bWTvDZaAcp0ISad023f134TklXnNigUIlMFPn2drP
pi3uCOzWSU3gMi+i0MPZTvGoyaQ+aCHzVXxiWNRnli4YpA8xMVIa9NjPBBPZijSxMzP+ACtTfscB
lz9oJc3bEqA5iTR4Y/jORD8z16Kv7TutGW7Iyq454/3TPI+f0eBph1j3aIfx3N1zqlJvhCQyR5Vh
nXju1qtqzqN9YyGg6117xlHUOjfibxkmlvZdL16JtGtvQZl+hQPrmcZIGCksJYaxxBpaFd+MAcD1
e4baapAGYq/faUPh0R+DBECbiqFq8Vnqot84eCswUJ01iKHbHJS70dNHB1X4+n00t5ViZiLC/Bwy
+MOs0IR8krhIneaCNJF4nAyyZj/G97KSI7rcHEo5KZWbHJebKTJ5YZ/QMxdnp55MpKtUKjl+vzJl
hfIFRvljOITXkKHmKU4sOr90Azoq9L9LpdRzdwRYh5d2ixWWNuUnu7czmhDS1VGEGoqAwdRjGTI7
Sl3zPiVhVuA9QTsMCj+mMZfZrpTTeG0XS1xjsXnBQ2Chh9XBEDJKZKx8yef2K7VnZ/Vdbw1wth2t
iu+IBx/8MqZ1bYoTnR6WE2BHsifYJRcdSsfg1KV1TvY8030LpR1bQBxeUCgaBpaR2rvDi40WHJ2X
Z27KDtH8QOjYviGqErPeJpx2WUUGw3fxDj7P2oKwSpwh3FkEqKLSyk91Ewm6wua3KGdz30noy7Ku
DlURT2sZW/1ujGO/IMH65Jj6ZsDIuzUYCvqtaJ4bjXEGxwdr0OVeA3YardlSBowbbARvS2nPEo90
B9g383myW8QhCU4MSyM4sTesF0G/jPgWj2Jn/WSaYz2Xy25i4dDhVXSqQ08ztMsMgnhcir3ODUeI
4CmMMr2SvrXcBE3aP9Lti4NRDTfg/Tct89SPwaKN7yGsDpWDpDNZaA59H+27BFsf3dN3iRu1DGT7
6U6ovvJL0+J2WarhckiCEwqV5lEgalv943W3qf+F4QGE0LBAiCAKkKiRdZqIvy7t5xCqTdrjjzBQ
po+jMV5r1gaWHd8ie7LW37VoKLz7VIdznC8uhmJ5IPdLEfP9GvWlTTOx0OxG9ldMI8XRnk8TQvqH
gbXU/1w2cok/qeHL3+2//q/P8X9/4sYEtB21//avf/nd7ld5957/av7hX3oqc/77z3/lL//b5t++
/zj8Va7f2/e//AZ9WdxOt+5XPT38arrsj5fwH3/zn/3Df/n1z8hGTAHG5b/XjTy9F817Ef9FNfL9
T/6QjUj9b1KCZHAFeynXsiTKjD9QMqb3N0HfZnsSZYiQnv13WCWUGc/THckGkv0aQxQuhP8jHNEM
429cNYtSwjWRewhT/o9YMuIvV6FrGEjx+J+gXWHWhnVvkWT8SXLh6RFH5rC49xHaoWSpnnsYLL3q
yzttYAFRNa29120k2Ny/722JpLMoScUktf4+mH796b37ryQgfxWA/PFqXNOlPnScRS+z3DN/ejUV
iLdKljb2HbZR6xS/qB8iUXxg5mQ9QMV5Ip6elpOVT+HmPtaokgdfkT+MPXT7CXzTuhukQtrdgqh1
u273j1/fggT6E3eH1+eZED8xvy8fqCW95c//9PoYkKcabE6m9W7HBsAAxe9M0mQrYb5VZjntGMjz
MBIQ5Bezcckwgg+y25YEFdQSK5o9xdVmjOhknDRDip96uEUoB+G3GyCXaV7ssnbOPQTAfWh399UU
3VKRAHDog19l23u7HiTGqlmMYGbKFrcmrdI2nPz/8ZOaXEb/948qPJCpuk4OrLnonf78ow56CAIn
4oGbYNd/waJ6mb1cMqzSiF4Dobv2QiAnmTWPYCW1nq6lqfZuyEyER+bLFJPEg3/2ozCb9242huv3
L/nk5nQYKCh09v0x9jPAbrpb3YU1W5c0jh0EjNboK2hb6zgsimk9NuhKx85R1xgcMPTollBcZS1o
wMC4CxMhfdk8tYFuYr03rKe508ioqNS/U3Zeu7EjW7b9IgL05jW9d0qZrRdC2xQ9GWTQBb/+Dqoa
t/vUBbpwXwjlxjmlVCYZEWutOce8V52Tr7HeciCV7p8QKWrXdRcbLNRpQkO8kxWCbCplawfd2T/m
ZnasLBn/fYkbVOvpqDucDUMsJsJdq26q1iORh1szVrDpIl0/hZC2QWeOO5IEFc79aqM4n/7uC+0n
W5H7wZyDzF5/502lu2vNhqEvbhHXctybl4tLLK3wVII9OWjJn3JAOgyF2t9gbR1uuH4ws/qDAYAE
PxsSI3kly27aem6drkkSWEExAq7tYGPKm9bGUxyFB91ass/RGXDNiWMYSHY8fIRi9uouwyS+FMqt
Fk7NyLqztw5TtxZJ9L7OvK98Kv1D2IU313S8rTsZ7Snrq03UEdwLhvbdGR2s2HMVRs+invlExl3p
A01LdzxqrqtI37LiLVQh+2LuDKb35xTF5FLoCJJlaKdXVpn0Kiqii+jUE5dZ2u89dE960r28gOzz
D20NVCRUOFJCJoJbg7emVGlusf2bq9YwkrtI3twoXRvg1p/fB24yKJhEMy1+AXz5xSzIOlBDNxh4
Mm1n+fEZxNNWA1Z+zt0Rm1AOKojWN/hycs3f0r4VGzdt5JFADWQffYKR0tzW3PM7W7b9qpQNn2hj
+ZdC8n9oQ1pwhkuk3zR5F1LW0zVpGmJjuWFBAiLSWbfsT16CvKux2/aIeJyw1+I+N+GXgb1qClJV
k/FHNwQLkOFq3QNJ3E5kcQjPNk5wBfap2aTPICNf0jLKejN6zllg2X3GaVJfqBmAdNFvWLRdKw+g
8jhxGWW7tpMhOkHEXeV69+q2xqukS/Hq9TZFn9+vpUSzkDTJM5YAQeommK0IzfRoXf9naHjnuQt/
1KdUrIK4S9Ydxyj+ptJnifXQxXYAjkiaj++NqV//9yXV8P+xzpjsdLbrB0gLDD+wfPbB/1hnaiKQ
8h6pRwCGjMZePh2gHpHbTRRjbDxGa5gAsvKG63j0dpqPFccWk/hMmKhSzDEoGhFrotFLnKPbthmx
DoNlrf/lXf5zYzJZIBnY0Wr1dVZF5x/bpHBhGuVVSfnR2tE1ZE8/mIj1YGlR5OLjyaZBfRYGDU3X
X0T1uBvTLNyF2KTRp3jGvk9Q1UCPP01j+vpv723+iP6bBucbponXzfRcW0f66cG4/s+PMIWHUmQT
PUobt86VSilaJF0YfFSAvWAuqPbN0AYY9KwoTxMhV1oY1oGKK1pWRYjx2gwZVtm2n50YUe5Ahj2K
2DYuNFGaV5XRV4oZ//fZx5iW9iEdbLVHwLVArZCfiaUejykPhazJY0oLMM9YzpJXwiQ+QqbMJMCB
IvEbcJzeSGZxRmdhT7TlhkddXuNeBAi9E32XlrOvvzUGGrManpqiI+ZX+NYL1dF7x0jmS5+YucYU
NkvANhiQq6l5DCZu2LQFiV/HWvNILPz6cCxXeWpRtM2XjlTYI4pE+JejxlTejeTddV4EztFbyT/o
XpvelTCKZc7K+0Y/FPNAMJeaDi5Qxx2grXTjGS9w8V8VjGe7nw6yKpHl/lnRVjynKp+rhr9GwsMf
Y5ShFtSV2sQ6rgUF0GetQM1dVJkAawjNl2nNILA60lis/750BTP9luzsfTL/UaakO+uDKEZhEPf5
MhUoVPyqPqg2La74lZa1QekcThLfe9D1GzsLJvYwmt5V6+u7sCUW1cnGM0aneVxcKua5iXtGpZUi
l9nSVJJfdeEe0ezRvayMn0FQe3/ccvgq8hZHauZi0mHQckEdkTDV73s8cXzkzphFK4WYfRFCCXQm
33lzpUHB5qi7U5JGjJ+VUC2NdEGCee/8r5/6QBoM6BsUhMhFxjhyLloL+9LGorvyhJatY7J0RGSJ
t8nI232Jky4Io/omSRid2k/Hxh05GW6yboageDosaIt80oghtaRzsIoGaHbQ9Od/eaL+eSg2TYLg
IfLqHNB1pvD/OIbC+olN+oWQEYD6LhpErk+/FbcQV/LeZ/fYlBIjmZPnzTYIcADniHbOrRWnz2y4
eVPw8S/vx5wF3P/5hLvGXEjwfr5XonkR/R/nTpxKMmD/EgvPJry1GJudpQLwZp1RfAoSdFq8pmZT
ii8kY6tUb1HYOvmm8CKEpEVjbHOp6qdu2S/QmFHU9Im+zuGToHwCg+4B4r1GHb32JmsuUea+RvCM
aT7G7es4yycqciU3EDiiUwIrZBGk+fRUPCp8CzhKe1Fj33RPRZNzMGXI9cq+9Ukfb5sQyztKgh2Z
9C1aJ30kcVk/IeTXTwfH7zRmDOjnV2GoGaA6hg8vGKo1/K8uXhboAcOwsw92nSjYjSRiYjk8fl8I
goqPmCrcpd/1xXZEOYuyogAq2xn9M8ghOmUjxxPLovPs2TwdTI0wRAXDZ9Imr0ncmHvCAYF/EGyP
ZSf3Tkbhj3czL0hYrLKjIIH2u+GPfpuDJEeMEZz/atTePVmbm5RDz7W0JqafygFYFzfplWH2g4NJ
PBUbi9gvetm4R0eNu6NSQ3qIEPyinW3LxYSj5jChnXzEuUJew/CdY4kT7xyW1mtTkHWmSlz2ZcfD
l/rxEbs/SqguKB+G8ZHLdnxJ54vIJoEQLCypk8bkWPw0EHFBxLfgBBTRI4pYFgH8In+CkP1aF5vw
AxhB+aImpG2C2PHNv9ylc8Pinzepb9HPmJmplvHPPbJjmIkJ38JCTNjiaKU/vzXoVkf6oCuqZkGA
1b3q1ZfnAEgxuWNrK9YRm42fCeh2WIn6L8T0//Km/p+90bLcwNPZvb4373+WMbVHl9ep8aSi/6v5
FqElCyj8eydstZVRF84PlCqEhur4gAvT0nZRkuOl9fvx//sIYVmBjgvEMxEQ2Bjd/vMZdvHco8Py
wK25VAFy2M/sA4TdqjonTTVuKtAVSyMY9Evlw6TsmSIvqt5le1JvQmUE6Nmyp1sWvIRRtfqXj2k+
IvzHd0fWEShZugm0oxx77kb8zwWGQ3uoB7GJkzTxyw0c0Scfy9pXah2SAfBT7+qtOwzeO1mS0VbM
nx0TuzlvGxdZERm72vEEAnHG2Rm+OPK0q+zVrKdt6WAm+9/fKz3Mf9am0OUB6eJ3MSnCXcv7Rxku
mxooaDWnuitkIBhDr7oI7mA/Ng3HuEti+BuBJf8U4uNe6Eyg1467r+FbrRHz16s839jSiDa1Li9T
Z3hLr7WuRuU/etGKkxMbZ4gbtE1LtjonCsu95zcQ3NCaHFhwEwhLZ8Bm7xrzCgTveOEI8XBWHaMq
3MH2r9YiJBBhQLeuyjLdOotJcxiK75ywYjoTAQV0mLMUaX+1h/CnOQ64vlVyAZr2qLWaGNeuY1ZD
w7rLOejjMtjnFCXMgEJoOpbELev43YG7GKsk7uhgCJjzcOqBQ/bhuvpLz/5tk2BGUqPY45tYjJod
kFoUohAHfGZUUOV0T4IYsuuFzq+HQ4Qdtow0B+JoDbmfQptA4RM2p+mQBsMrZnPJ+HmijpXI64Zx
haBH3yV9/K4MnIyIcONTI7WaGc6P3tvGudOt4pL/DDkk5sVmhLXiIJ8vY3Vr+b4XlZexQkrfZr5q
qpXXVemNIalcRXGRrrK+xK06wHphmEHpW1veIdOj/IJe9mGHa0hF6Dhm5WIKOLui/UL+6hpGf3es
2bSDPREDI7gAC7gS471rnk/mIXS1i9fOKStcqsS5021IlkiDssAQh7RV5qZgYe5tNPlkuJBnmOlf
k04yShB5fGqDO5DNAs6+Gd59V/SU2F6zToNoMaTwJ6TraNjcwX2p6EfXkYFNXzzbdkFCugbD5FbI
VzNsnwFwVaxYIT1b+HUuMqjYTvMHLhm1UAwXyr75qWskA8JNkHtOlrAP8OVKeRo57bz4eZfuyqQh
AjJCP0zU2V7ZUPn1eEAt7Ud7k14MsEw3RulDbGmNH15o6AmR4Hl4i6KPdojQXms22Xk5lk3pQRiY
LJu5zJicnVR7Cb2KDAY5Swn/ovXzK2jiP8yiJuiZCvFNxAi2M1OwfeCSrCe/GLWJbq6a0P4xu9SV
eR9TN1iVVrkW0CsjubOq9Gn7mMwJMrnaI/Kq2IuJjcdBL/xm5w1tB9oKnWo/6f0LcRxH8m1ukeVj
nUSDtFRTcrWMqEReTgmgYhCzzngtTExHOHKfJXOGD9EH5q6f4hcTbd8ma8fTjN1vw78G4TLoKds3
AKAPoy7rB+2XjdnCdKkdcdRdZLfomsYDhceuK52XbgqAZIbSXDvRNG7i0v6rMft6U5PMCFkFDE6X
HQoPdbDdm9G+NaOzCYKULhi4hU7Xfo+aJOCC8Mt1U7FFY6tNlgYaScAEWXHqhk9LH0f+qLzaFvTp
AypCiIniVVSaxnAdzuzMT2XUvEKqmC6HHtBQColJJ00OTov4DCp0ZQ6H7YHtfUNW49OqGC7r5fQ2
hBl2GyIeqJN/gi/AM5Vzd8bfkdZwnpAdvbmpOA6461a0feDGMtQxgpgYMVxLU9Nhrfb5QDtoWDLG
ck8TOF7arEvLEfxnmX4aOWpDolkkeqt3BdyQSEP4UEqfA7/RtZUad5uTtR9T3+06gT3c66IXPSNG
A9Boyngm38YyTleegevbdbvfU0N8Ngk71oqwovHsS4EmmfE7pQh5p5ahXlJbr1YS8WhaEXxMw+jN
MIZpN/Q+3R773bGSd717eBl5YEOUgd8Fm0KAeQpX2KFcQaRFNRQ28FCh2oxToVMOKujXBdpRoxqg
1s5Z2PjCy7qQB+UOFzbrZCeJvImqyt73xqoCabbjDN4tkELaJ5fomqKgfan3frzF3xxdlK/DufWi
65S8hU7bHb0gwn3frQkQ/+iiwV3PPqxclMM+EU2PiSzctkEP9Z/PukoSZyWD+dPKg4s5tg7Ls9S3
g4R0iJ41RtaU4y1zuuqzjsS9gaiyi5Xv7UbykqxWfUAOyzdREeGrnydtfoPKBoBdtWnY15fe5G2t
Dv9+YMQVaIaWwLb62U81MnnH0pZhJKqNA0Wczjq2nFaC7CGheRzt6abDAKPR/MevflttH1/CmvCW
Ic5tpAzISS1Eo6tkcj4MEMV0p4FGzhPppMVF4yD7J8MvsMkTmR40ZrYlKuSt5tMxcOlh5iVsBVM+
eniVZ2pglF/R8Np3AOlz5YCDLomCMSY6Q4mOCpo8dW9Rg7LdpKp4ix3IRpjY8jNdm2eamPsc6wng
JKyQug0qqDLmbJXyJnUAMBlMyiWCR7kjViV92PJhjbj14klHbYHwh3PiQpL5soQCyA3Oh8ntxLZU
jivD/0PKsLbyHKVxpgeHI+q6RCGSQBkEd0BSdvnDVguvo89BZOuEw0XLjnU63kMFrMa3KpxCHRJ9
x0uXDZKoe6yL9eTX5pqO74+xro2tOfGFGRlue+A9/kEQmsQxpfvDevOUerPB0LkKQ6f+VRfTOwoF
UkP9EZ13P24b6pEHbnu6Zpl6k50I121TSJb5cVxbOjW/i/4TkGMG7pCvwaMbTmgPJlF5xZUIWtdn
JyWPdcHGPYNOyqPV99mmzZtgjWJHW07D+KdF0Mnwhlm2z46JpqBLgUfk0nU3VZILzBTHwpIN8Vat
tucgRupSqd3SXBPbFBj3khjeZOcaaQ8A3XS2gTalq6Tr3aM3IBjJqZq2fscdogpz/CCcaGl0FDfw
xh0OGN0AIXrTUYym8UoxdfgCkiZg6rWPWgc7RnjRVieReiRXo5P461tt3YriKyw7bW/Y4LUAb0Z4
VcnlUbWWPEmMKhdhA5yeoLJ5+K22xmyGNMIoXFczNaPuKBI18ziFiPSUNxRnnFw4SkN4L9LtH0U+
AItA/xPvdfKnI6QKkT64HwjdCZnCA4lLNiKGInIJnqz3+qsAMRRZbXUVkD2OeRXCGu73XYPzuq3r
5N7Pl8lzDsSfBScdXttdeTUNXyqkoYV/GkyH1p5y4ORW9VEVGL01xxgQ/wbajR4xPFb5go2XaV7V
oRDEDIH2BbatIKwxsIoAmaznHfEL/ph4RA9Ta1uo/rFFKNOBAzna4CfQlyTboXJgKDRkjw2MrZaG
opb99i6lwSSvTqfu3KLFDRUQ0B7yIJdmmwxbzaurY5kIZ6UmuunNRMyNRSV1tZux2iasVgsTltQ9
8ZmkVHp2UwmNhcQqagwkylo3I0IR0UfmOW4shkCt9jGIYBZH6OGhgVaEC8cqzyABk2vCaIozLS0o
WFlQlnAyB5zFV6ORhWu9zxGKVtCEZJhDpVdERwbA8RZWm1nrjAy9BUaZL4dOlAkh5U4aVfjwet3Y
lEgTVn+/1LXxitxjmaImW3t9A5VDvufweO/t3OQYjGhbO3ZIEpl9Nf2G6all/1YES73ppCl4nMrd
KLKWPGpW5UjG+CR7tt6bmwmf1lsqd7nC/suEJ39WpttxEs7bN8HTnIPVPtiFO5xSNx1P3z/99+X7
34jN/qFhM9yaevlrgsRxqobIuCboipo0ZUXlTt4ADlJH06x3ZsGWIkvjAzJ8QDXixa8ptOvFKBzj
AI0oedW7fpt1ebrzZ4C/O19Ep23LMog+iWpzF2piu/UahYXHhRxthFPyNBDTrjkjOBiRIODENfnN
eeT7O9An2rZ3quAlRkKzZJTPwSiND0JFJuuGMqFop/ohHMbiFrde9BwMzwHwMhQ7TfJyOsi3Tu+c
B6HdBC3Evry3tYG1FC/vjTMkYYWRrVUL0xYdsRFgyDBctYD9zjTJKpAFubFzvbw7T6QInTlRP/PC
VmgB2Yrw1Z612KPmcq1k5Rjk8YSu5/1ox3w7Kqv9XQ30LDNG8iAkMT+65ChdHIbkC1OYsIyzl9p8
0UURUXJyCTHjInLB/jnEVnsjn6vf08cDCh3iGSziIjr5LmcXisPwpQ7C18jqukMZiPKJ9tHe0Bch
iQNZ/Snt6IXjQNfW0zgNG2kar81g5o+4sHAeWwhvdSfrf+g1LgMAMvWuavv2IqQA32bBvLM0x4XK
3vEs1QFURPIbEsdIvoo4WYvKciGMw3Wnxdetcye3li2tgKtUqXOVn5osqJpxCl2z74tdjwcHoN4+
MQKmLRsSjq07osL6UWYIbErnCxwKQCbt1HiECNOafelyJzy5ltROQ/sFLIE6yMbaKWes0PcFRwXp
MUZ9nPLoYmQyPOdIqx6p3ov9ENCobvDPS1eEP6yJWshHPHz1S8lYsdGjgxyYViRdbW8pZNJ7UoXJ
HQZEs7I101q37h/fQQaqoecFVqjDnufk/Vcb1CMlJHV5Vji/66lun4mZls/iYYB0j4uBY1IePAHw
Gq+ulb6DZw9+0VtA5I7njFNeT9Q16sTUsBnjOuGh72D3G4YVXXqcx/tpKglnKQhZnJSLkTPhmDIJ
19l+jxnwHYjd5ODD83opbv5oiZuVdTbpXnRkHeLmzi6aV2V0xXFiwV/ExkhWTs7W4GTlK6GB+t3X
XvqAX8xO650kzgoKy2NMH+dotHfMK2oVVSQ32pBjnkzGvR2yUVSkvvk1cBB86VX6QF6QfMU6Ag6i
q/7w8KmDFeftpQ3cfqVs9cQ1om+CtKpg/TsEvHdxx+xTyHuW3aUw5DFt0uTFBTu5m/FPaWrf8t53
1uS314cKGsAVSiF7nRi6paa0jQwAyaGAr0560FUnwa6wqfMkpe0yFii+svKBJZJzRZVutEDBqLV0
99bOFzsdw51XafTIGuwlJSlAboMMsfWVe2nmC+VCvxiGoNzmgzUcEwv0aDb4+4B00tXooJSjp2i+
9iZTxCGI8PVwQrJIOQSJRLoNINYCfHnqAJEqvNM850Wr6/qnNMQ8OJbGhXBvHyGt6/19iQmRXJYM
+HCzDIeSTLFrEGi4IDOpfzkQKispzd/+BMJPVc4np8H2oUEERgldVFczJmsoohPvxFX+BqbcmnN6
7CMKLvww3SEJDP+VoIc104bmTiF4de0xvZARlF7AkdCrSIfT96tGSETPmLAPfdHdMKcYzxoqJr49
gFFy8B4IjYp1poXgRGrJGN69idwoV1as6iPZQvUxKmh2yVHfOSXihXlHcuaLHDt55fy1jnusiTqZ
FKc+jZCek57WxmO/s30Gwm3tTZ+zO9RSTfELpw8DL3TEV4azLiy+v+CH3Oug3SJn605Mkszt5GH4
6aVpAbPF4dvkJuNqJd2Dk8/hNjIyjiwq+rFt0ubgcQ4vu+mepJo6qsnG1du0XChJ0Zp8whRsDr3V
Nx9xdMRF2/xQHQ425dDBt8WINCkeCRZArXaUGe1TbMGfmd/jEAmYhSWWEZ5haORLJ1b2p4zNv1Tp
UnDGDaE7uIAvGITops/P3aglS9WV1S7sk+xREhFwRDXBnplX/TU28Ucmk/6h6yhBEw01aWO1L6LZ
K5I3dDt0rhoSzOv3T23Qfmi589q6CeGN5Zi8hmMfb+IRzK9hy3gPsr9eDR7AEpO48GNjJmTopKDY
oyGMdk1lN5tBz9G8mwA326wttzZ9AVzhfkiBapB46bYUMUFwM6L46CTGWWaTDUe6ICiqtM+9qjMo
CSQCQt+dVhZxr8CpvAbTwNleIiIfry4787UTKlgZouwxyBKSZDKE2HQGuEPIAQW9yzbLUIIB0ihh
xqVG2Z/NhjUGe1OMra0ZTsl80XyGUAGUQ4OZLlVWNmwHxM/aIMINlM7xgJkC9mrP09ugSDnkk780
gzfOmRq2Vtp5sZurm5MNJQAIG5ZkYSKmqs0Yi8BbXxNB0Gr9evAxlonSgD2XpiztAMM51W00V4Wf
rrbIOqf/LCxEV12Lv4xD6LSvu5GyUTXNPlbjX6Vw+q8wpcfpDFF+S3y/PNeBaZJmwPjTSPGLj9X0
EtsYbi0SXQbXCdYFupavuvpq4X2xOYXgVXLeXczZ8ofgUGpA4DRU772GrX30ksqFEk+0s4kpe+3y
4ayJvpX4pp1bAJHOChL3c/QhGItcTFeA4fYlNgGSw11szhol21JX8ncMSIBhsqDQsmumdTPZ1e7X
AYkwP+PsqZzIXVH2BXu7J5VK2HI/2tL6VGnrrVgd1I5PdWXS33gL4Ona5FH+8OHB0Pz7rXrmaUGp
TkRsGvfAMejLgTTCYv5LaIjfOVO+leGQIqspc8IylLbVdVYzrXO/vLE+GEBpL4wIa5aRENNT/UVR
lZ0dwhavfgK1laji6mcY08abHBNyS+bB8LXf8qkw90aOoj+u5Ys7YHnSiwmt90y7aVv9EXq9tuAc
a1z91G5P+pwGIsBR/czheTAZ/CL4qlm3LEGAkfOfMvwrEtmTXlN3qDIav6lvgmfVIHBMFNNgG4w1
Sms07bB41nXYl6CnKQcAJfrdZ23U81HbLQDuctuE6Rrt4bPLjOQWgxB8mVeHSOTd/ftVJ/JylZs6
TS90tqc+Sj/or2Ji0xOA1sOuY24DP07DtBS064CwpqfMYTvanvluMysl5zHLVpoxvMQ4n1azRR9U
UH3F1UaOkECA3WabEiB1HTTwIuo/AOUlbdVFamZIqYFeq6mu1gjAwp0lwAEq649OLEAzmumaEJAy
nKIzkw2fbnhbuwcwBLCBGLvamc/UH0QzirsPZeTFngNBvEqR6hvpV+4bP/NUOMvI1pNTW7p4vyxw
EWmCcimizdQGk6ICGrLb1ELmL7rmT4wUMOSItXIt8gnwdmKERDTvNMO59o3oOLLbFgFJPyI7RSTf
1JDNN7g6fjaFUHC7804/EyeLX10Y1+9XAjfCYWzjd1h9PclV44dyMK/0fvT3AgGrcAYPGjfYPN7+
4YWEiWXUHkHaYtiHm/Mjx9e8yN2iuQLh127lVP8pLM38EXbYNSpMy6HE7UfP7i32cHKGnClRt8nf
dNLjy1Sk4zaNi3adW9BC3NJ59NJKHlI55yEV1rsRYb/ti0SuSVZ7YRnn1Bioj97n5jGH9C8LYxPS
lDB+rwvcV2S4FscwG4kFAMzUCTO5MxQETNW5cpsBukpGToxeJm6OIS6+DImY5W0Qd/gI7K5778ix
2pt2SSyGm33mhC9dQc1o9FUauQvL2t+iFUiYYUTPJvBnxdq689L4rNGdfC9nyMiU0xvjq8RrcU1Z
d6KYRPSWnQ/+ovMaxG2xK4Vbr9qKTtUwVe9GhiI1kDI/4lAq36Xdn5RmhndTiqsHFG0VsZNQZfu/
ZMYjHahwPDTW1C2/X9b9mELnQKovyKnjvmsHkFf1i4SpuncD+ixBRuGZ5fqNLGNMk2hLiGaQiE83
6RBPeJ6d6uap/BU0/7iaWlbrLCLIysO0s3agTH+0ah7zKMPYWxztTC0a36I43ADZb/aDWdGz6u30
PjjiQ5ivEhjBs/ODP2VH38wfghowSKAenaNfFSyTFV9vtBejX7+VFW+sHqf2iPsqcKLxlR67AgnV
+jY8YIbZqVnXpNL1w96bv8QJcNZ7EPa8ryGCU1EX6XvhkkXkxzzlEJ6idTVV/sUbo68p+oHCJlhg
bGyPGkP5G7/yK8uZo9Zu4KKPoI///TIqEDe5jfeeTEG8S8PaujA/fGXmsR4jJ3l3Y1ucLaKM/77N
qhL8nCXLT3QscH4a0NNOOcjDAxwVqxbLKFJKEb0n2vAQmZpuRSuSo1YxiOiB42q8+3xwayQOI6Rw
khaMxLxPuiJ8IfFsKh++8XyyxM6bX6IB5MYR5FdNqGkXWtZpZ8vfxCZMexWhyGkE1SmAWOseW96p
sprkHbnCdIzpInNSzr1jYvcRrsSw31SEP6yAzj9aCc2kUPpdm5g7ALCGswFAgPAUS9R0ZCXJaCCU
KATL4ZpF0dOvbOxZAcIgqhmLbDDDYOvVYHngAd4oDMG8oXYzQtMHtw4uRyj3anEq3SdIz94xcL34
pe7dajqNBwLbq0XOtseecSCcuT4nKHSbwbBOpicsBBl+9967ubGpDFKwiK7ns1HcNWShvw7pyvZC
/VDa3kmLaDTPtJ+tfyPRTIJOjCxikG2CGd1Gvk+1gBYQO5xLoFOgZX+BDp2emTQvS3KHmHjwBhzW
RbI57iTpnfIsNI5kkSDM0u1XOY3xVcxpYd/3iRQw9j3GjDgxSfcAEPKHljKiN5hFyzwojQMLRfrh
8JHWeVm/pq5wLvGc3KVzKwydQnzsrf1BJYeRZO+VTkDlc5i8DX/FANsLXxfUgeq9dVmYymziMGBO
T5mY5CaNKJ6KgRy4mm3cS5grQ+qiET21734LMk4IUz/4Ge40eBvGsWMNMTs3ffhVM76QSsrQgcVN
TIN5LCVD40zG3TvesWiTRUO5rSr5i4TZ/jZ/1xJCz9UyOblJ3iVhWtkOS1XQefGHk3TURPYE5KqZ
4OjmTbwxcZyHInK3KrXpZqet/9GX+nsvrEcD74BsHu/Mn7PTx8DYlf0rZ2jMcCRdFXZobyE/Yhmw
dogsJRIfwgfKT+U12qYih4wshIViTLuqXfNXkaC277S6PIxqKg/ZpNCtpuPD1opx76KxOvAJ1oc2
SOQuAFyR9zpTAE3pIObh9ZAN4636wuS7NeNh4RYleZSpaoivra2vKB8R807eLe1SA5FIwLnMcE+i
9QmOtocPP9PDjdO+Rmml9tMcxqU5ZrJRjfrsbZMkylZ9ZQHQ9XysEQHiKfey8G5nGMBaRevVm+56
xrNu/zYKIyGukgxODf/gIZgv3z/FDvaOHIbRojUFwuKhOTCPlDr4OcIlIQ3JQ+RKmia6JVeJYUm6
h1wm8rj//un7ZdpP2GLHddm0LbPh7L8uJpJNPLbB7zIyzF00mRviLIYDDjkPX23ar4aMHn+oahgu
+Jjn/6aMRHv4/gnrI+INPcacVquDOcSKVJaA06LnQfIPrF9Dh10zNgiUVLJFZzFfhv/7U0kQOsik
ZCvmCD5Z3dHJtoLsem6R/gATrz+gyWB2yfK+Eo1zzQrb3DZlDoMyqhyKXYNgCJoEB3/+2L5fRlSG
BIjcmzIJFmFifkGxO40jsGLXGNDdel6y+vuesAXiTWJpCQKY75Hvi6KZbNmd2ExMcpCUW9NCSqXh
Q5sPcnaZ7FLtpBzaRUESFStN55t184SPyrkPEqttEUCFplbk0BeZkKxAoxx8iDOH6RIWQh7tdPhJ
LtcJRZKBV1TdKeEZjPsJ84Pk+8pM+BF3zHE0Hx1abAKWjETZrr7v4WZ+09/vtGBCtao9WF1kSuN3
9aDcV3WV0ndw28P3pUzS7u+fLFto20La/CKrPDR9BBl+/smWwCnJGeVBNVW1SXEdHNpOrKweag4W
9zXtErIfiKKzSYmsZVNtNWPcN9jSecAEvDD+7QBYnTvSpGPw35fvf6vZEpZ1ZJwTyKCL71tbwaeK
skHtmoIgXg27xtGySdqqdX9vN+a7D69e+hZGzalN1qYNMI1uqL6KbOEevi+hxU+iDh+N1w4wK7uz
VtHNHxAkLRxb/WoIh5mFI09+WJUaA/WkH556wexS2uYNy1K9CX0ffTVApCnMxGEdCn+PzgcXD7Gx
q1gTyHeasF9GKfLGcBpX9WgSUFte3IgA+S6uJpLBgk+H2SYjp/aMgIDbMgp+ZKP4P8ydyVLkzLpl
3+XOdczVuaTBnYRC0UJE0JNMZGQmqO87l57+LnGO2bG6VTWoqkkNfuwnISEJJLn7t/de+8OuaWXO
M/qGpo50DiZavCdIP84dnp3mOhp6oHRzvqjxi2ZKDkXYhrlimPZpHF19+mXRLIKlbmFmpiDmGgPk
eZ2CFBsvc7486rJ6LuGw+OacH+XQHtiNMUgIEeZVW5Vc3Oz0I698VzU0wyq+VgSNwTvqEwPqB0ZM
zm7MqBExuWJ14F9MacC0wfqIgeRYPPwCQVwdpzIeg5JJUFUuGMrat8Lqsp0gdstg/sDzh6d0m9A8
y/1TiuGthPLCNqg+I00jI8nxGJrDtOGsOe4hcdwiusD6wn7s7ElijHWgBVfOr9I1LnTvAl5yp1OS
AoeEh9Dh4e2SA9YUOLUSY5WBXr2RITFkPbk0EqdQNFAH4E2GOmSZ/VZ4bn/OKRbAIGIDRiyZnS3R
oTJtnkI1RRQ9hzTh2eOO+DfiDg8rClAcfotdvxxovSmOKmytXZJ4nAst51Dj3zwTpIo4n2KJlRA5
7xWU9hsHmr9j8doOkl2uVj4O7nwro2JfgIcxptAN1MSXjUeqQaqWAMrMaDWegR2FpKCj6aEDJrKL
quwpFmBLDGrRsqLBvDx1jNEJ7epjHxjT7KP242AyZBi0GSTDBFvvtrO8HS2cew6m1b5teMqbFBot
6nc3hsHgruOXhjrrKjyBUdjYLi6IixAY+/O16yw17zk0vuQdbMA4pX+1/gT8cudp0Ag77F0r3d3w
tRT7Dj1Zy7C8DRnON6J8mTCPU97dmzW+dLiOMXHhckdkmeV57j+07DVKcw5fmWO8Nk5SnAryFxDy
MyDxbt/sFgP/4Zh0w11lfY7x0l+n9o05KpCqPBCVyz3spX5GZ9MhzjhbJ+H4RsFn4VeEdlCUrmFK
gYdR60dGtdT/TPJNuUVJPsc+F0mCmki1i0yB4uOidAL6iTcJUS/Sen81zF7brBlAnPaUpxXW3pyy
l4Sqlg0TuXdcezeKzLal8pK1M94CElVBJ2koHOmSmplj1FEJWBVBZ+evBcybWN63I4ohzAOO06v2
DI9u4/W/yE08iQTRKFqRgDhHmMkdcGV8GG3xUnMQLRJRP2muiTwhsA52q7Xazt4HTwVjZd61lZix
8jfftQemMSwYfZbhJ2cuCq3jDvOA9Q4lBOu7oRlBnZrfkNHmpnhyRi5e06EcAvX22QwtAIF5e6od
+0s5mIjGLlNXIhesriHZC6QJcwWesQ/5sNVy0mPseq1hRlunnhmpx3AiQWfRpMVRJsuNndloxUnC
vPS9VGV7xATiIyXPwPESStqGxvyduw9lPqM+MARl1jJcYixoPCU2WmAhaY4YZe/eOXX+hsGbdaxk
XloVzk55jv0wUHPWSje7QbSAdMyJ0J2OVQjYSgNtvW1sTT+I0BuegL2QL6MjcmhdXI9ybrZVmH5M
tOqplBancaAFFqO+P1fbUKwtwZjFF5fdZ732hCwGbAFnOkAQZbGubmwGoTfkp1ZF5WFWZFu4Qn1U
g5cIC97CsTayWR9tOBcrr3BW9rNn128cBvPN2EnnGFJM5vM1EtGQnZzxP2mpd3Xm4lH07n50DBtD
KbZ8eoY4JTOf4oZmIBdu4vLbY7d5kD2qPtDRbW651Gxq6iMd71wXz5egs9LXecT6kDzgOjnY91iX
E3ohnaZ+TTxFXdIJS/BnCEKF1Gl87YsYaEYxaJdyiZLNjA5ksOjMEFImqT8Y5scU40opoK5tdFt7
4zmCbJ8tiBrOCQzepqJjIWyqaZN22IXYkX9DpQ16fnUHra2eCzNFRmzISeV7mCVi48WVb5zNntvP
HOSlM1L63Ioo9AvrM5qWX5PQ+12bug9TRSUphefuvr2zFeGsvm6bp3jov/UcKAQR3GfTqK5ANxww
1srDbeZqR2Mu32PwbfeylMEy1QPJihSu+wA6wK3iR0z1C6QyMDV1y/q0wEnZ0Md+sdvuhp5x11vZ
RxHmb16J28BOqy+3zRneRXsmajf+ReeIczjzuy29NtRtSyjLzWxesjI71bYqry5H/CTUNgACvheF
nq3wE5rEFQem6QeioYSJSEzOjBxo6J3PYtQwlVongeTE/L2kPgb8DbwP36wVRg59xRRn3PNVOoxA
DdiEhckUZHH50thIDNZABZvUgUskmKyZm9r0ZamCVpmpDChV4YMylxCb5ts44hOU9w5OxBezo+Cm
bIIqcaLAknD2AMNzFUNGpeY0NVBnHZ1zzdCS6DFxxU0XQrrhk2O0Z4a5pAlByG0g06ap3V4naewp
ESS6l8b9NlqeutZMwP+Fr0VOl4m2NnSn34lG6fDSJfeWNx9TynZyZkU+vgTSsv3wYuogusSvMe/O
DKCSPZZO6mxG49omC07nHNw7ISZMUH/62HtwhuKjHVjdaeXVOxdYT742XS7ZW8ohdWc63gid2pJw
9fx2qXEFhHjhRtN9QxRqg5nhm19PegpRKcuOkro9Py/6TSknAs8KtaFC/9ygoqKztt1HWXRrDTmG
lC5RzzUEnWDM8++k4IoGGv6odct9wWL8l5Q13bVWd3EX+WdCc2FSvJBridIHt3Pv88wSBMFtjBZ0
boYjnM25pxKeVkK+nRFGkLCm8pBCYfNxZ2BkLMutYU2vYWbMPgWqdGsGnoHagE3nnrohciHyV+R6
F6tjHYPGVR3HmqEAZuMeZah11bybvfRsddETdEG1m50EtGpGt0Ajj/jmGtJQOzq93gkknqIFCT0E
c8V+lFvbIMFA/D3aCCmBfzPPnuf4Fw29L+6fioO1h+89pCybC4/nwtUw2pcaRo9rkRzKojjdKxII
fetSIW5h0LZaSvAmPPNVfolXblQ75B/ZEpXbEAvHppiMwOqoCY6i9MLA4DOV+YuVdiu0etiUh2bx
TmIKvzKPSwuKWKTXe2EP7yLPWNxTnOlpnga1K25jaP11YP6sgDTT5rQuMZSQe1v8PJL0IGDxS6Pw
iJytgnyYLiucxtFIa3f8Qd/0hwyx6xitnT3VKLCKmqdEDPWRjln4VNm800o2zblqfb3xnB0ZXH1T
GFa81ZWgD9SQj7lGqxSRtL2Oqjz81W16P2tnivdMv9jWp5G5m43wzML34lB0Fky1w5BI/tK0rt43
jvXtwSi3tdrEt6EKRgs6Ixt0jseCgxphOX4lqnxMzbVpy7WuGfriDrJkxSVB6cHiYrmKNPFG6toX
/YxAk0+cvsc7QSM3NnUDExk8qlBgPNcbhs+OBuFFb60tBz5eCyox8RQchC1eZd/87cHEYMqnKzqb
DpjVBLyt5jwI/amO1MPgyrNdL+hqaz9dqW6UB9LpBwgNE2C6J1L1PLTGzjHn14W2vlOr93vDnky6
pIZ8J9bujJwcPLaQXW0P3HRpf/bMyOL5OOzdSoebs4P3mZ1Fyl5BRfNVTNPzSG0j+xn4kTFca7q4
rW6HEeasrY23xpwaOO5rRhnDlVJffll9caUU5hV39byBEL0HJ449E7GJy1wDb1+ABi+yB5zGUFOb
YjMM+drA9RvaNuEYDvFhNW2TEJnKWbcxOfjplARES+GEcswO2LRtY3/dZo71GFvsjcAIvJRh/dgu
cHBd7zDW6RM9gu8lrmBQYfVDSv9bJwuPX2X0e+k/8ZbUcM3VWzua1aap5SuZNvo1u0VuF6kqH+ov
J2woDbKBPgj9K/PthecNVfMS7J7k1vISdfr5PyeG0+ewWPkqqlpyLsx+AApnGFx0DXZ+Q24hjMv0
3HMNnsv4bdST+R5TJCN82jg5XRTGNjYonJ+W6ciJy3uClk2bCFe8r7NhfXKSPD4tjlds6mVhvRzG
wxTSHJdHnNBqJy9YvC3KmQz7DfQPklEf1neNdHuk59QIjMKOTsNCYRX9FZfZnkM8Qz3wL4Mr0XHx
l4yWQ1ZAShNfIS3wiQVkPpvLOCB6DlxoGc0bIkF1aBW4KDLQbkCG9j3B6IoC0GW3ZmpuaVVMd7VD
2ajRWiZnfRInvYFhPk/mP7jOJI+2ruWRaUcAB4hutTTmzV2348jDSHegy6NjfnJPKyXV07TRkJW0
zp0Zv0V62t4pdMRTBKWS9ARnPgTc10kKshqePj0w41IPVi6e256K+JBSAbYbNDp4NsQPe8GGIDS/
tkR6v9h0nauSu5M+V2ZXQvTIWI4ZX3KbqpaoNL5SLM1XRACDcA2sfuZfV5BVMKMrZz7//F8SWpCD
5vx9wm+/1RbQR44ZlWe3HSixaJmkKX2p7vROcmvE0cLAT0M5mds7MecugGHe9LSxUvOeSVx6MKkW
uGzbbJ2P1hEW701RTB7LoIAnvEzJ38Kgvifl6+9SzXqfmHXcucXASatye2BwpnlWBvoVY3U8U2Fy
xCgVP4hkWDEfaQCXMTtw3HqGuPZbVrJHYc/DnaiN6knvLW2Db7Jgn8DPXfDaeGlpBjFek2rxkr0X
JX8i4TUPU5PtM065r6VnTUfRtCIg+GF8TAvK42KNaF/EhphWyQ1jrPqQN7OLxt1CEMY1UOl66jtC
2QdDGB92RJlMko5fhOcuhePogV3zRW1WMvwRuv6Qh9SsL3PaHpXTwEOxADzlVReUNE/+wu3NQDz7
01W0m6N1G4ymNA/PsHJ2Lge5bde21xbB/c/ikYvsHPe7T+HiTXmpnWKlRwGWff1TUtTCRf8+mLoG
Y5KryhUZEuNkfNPK+mBaqCZ0t7u0JIoHWI/L95pHqesu4TQd3hatwHpqDAuSjqxumcG2AlhxzyYC
h5virvHjygS3S2UaS0XH0cjxrkWOkUeM+6UMwze2KzAQscllTCTKodBfu27QdiFsC1zU1qcnnYrd
WZluu8od73gRZk4EnXgdLMs7GPhHtmbfuTesF2fdI8KfJhFySEEXm1nNAf4BOHnKfCB5bez7Cat+
tbjmw5hf5saEVcD9vNHCVD/3oR7uKd4BsiGxQVDGq+3blClKPtEC6c2nIUsHoPVa+8xLDRBjzDRM
X+XBGFP7hXDUdPBKur5/3iXWUR+GLP+tteJjWM2s0Nh1Zi/4MCwAqPVjIqf0Ucq+eErJUzBNobnI
wipzDgeGkKNovAdh8TdGuqpkZXhUuSvv6lEJ8POxnzeahoGLoHXjI4t/lF1OIc3CVoXUwmVWBFMz
sbzgae2HNv+cSvmQe/E1pqXVrzUJKNAkHy+JSgcxVRfPZdqSk4ix6WcmWWQtdC+TTrlppE84Eed7
gXv/VPXUZmEHstFTpvliNM47ge03SF+U3Gq/6PWNn+oOq1ruYjdzTKgBUjq0rUfxThdu+vjzJsRf
UxafXjI3D1Fpyj3GGN7YbvU6ztn9lLTt7wTf8SaGyh3QCMh5PEqueePyLEBa3C9SuGcxrYhX5OrU
a4cbh3nPL7Mz3QnFzXQA0dbVvNNXtEAzJMspKoBQ5sXAsT8ayOs4MJO0Osz+CDwSCjD+lvIsFPcO
7PwcUkZpqvUhTYRx7RMMZ0gucfbk0M9FY1hHp5Shc+qmnosKHSXPYKuZUONxLJBR/bae78Jhrh7I
hDAKdJEacH7Vg72ljwH6EDZqDlrAlYm65BmAFJXLC74p/HVpEmSSyj/uuJ3oDPxrBU2AQwXhSdt6
noebKRlfR8qcm64sAqug9aLo6kfluslLRY35xKMDBdWPBob19Dn7VcUVNbcuRfMgsbSs801sALib
aYGE5ScIo5DOe4QBf11y62ym9SFLuWMjTHMc0CDaqOSABQ5+gyhuntNReJAjaGfeuoHrfGtKPX+o
jDLIx2fVlKTgc/0pnGzoqxyKN3IMx0PhZAeyTxHFSNi4+GzJE4uqF2vsEQSMr7BLxWXCK4km9+kJ
eCQsrRyeF+sGMzQ7TGb+kDbdX5niqQwV9TrFPCKoM1tN8xz7i1Xau27aGXDbHlKT2FhJeGlZ/tjO
DNmIvlMNfQo2b97u2AMEM1+ewhX9cUnHJLBsROhprtr9mivq+XqzEZEpsCsu2BpnetJyzGN2HnRs
NgIDRgKzQgc2NXu+g5ViQQ5LM99y691KRnGAFAf2ijRogorHqdQrMJmjdelIOKzIYdOAgV1feJDQ
Sa0CrG3ztpZtMDZhs7Og9uNkYohUtCOYDjxOnFI0ESxZr20YXwBeEvNTy2JDxfEn57PW7wWbG42F
2p8sqqUMj5l/jXGQn7XxtnkMFHZq6+o44FJ/TIzmVsAipV1Xrv7qdX9fh6cCW37H1vV+PbG1HUc5
AlabKHEWpFH81NyPXqgoeq8kawiJ/MEIQgtAcIv8bkh3FzZo77O6C/X0auf2M8M8049yNm2eSUaw
dj+RC9xj2JsXw1XG0YIqqhEtq3OXfiAzg19WiN+L2f7i9Z03RguE2bKpWo765S62bqbh4tdbHwmD
SeHydMQxQoi69uaDgS93TwE1rfKT+jOaaXfsREzz4IT8hKLMHQ46laM52egyCD1dR7Bm+9+XZI8d
Rzs1RkqV7FJ7W80xH7LZUXvhZdWBMolbPFaQejzbCugMitOx4SQIsYVTWQppbRnVvK9UCV6fdoFt
2I7Dw1LNn94oyw2tX/zAQVq/EFgaHrxaz8GnDg2emMo9zHH87QKsiqQlr2OpKFlCLd7r1VwdKFgm
rNgZzxBzaDTO/CJy2PBrzT5LYdbHs2RoX38oupfhx9R/6RkDjMYitbNgRDAfFc0F96ItnJuJtu93
eFp8NXqcbPpa33aOgWmkXs7GMFHr5KZH5vR/wVZxopZ41/t4PkjrUyVaeRqG8W6xhk1erumNdQo/
pye5GkJskeGk4nS9pbNgr9NqtjH5d9yAZm6SaE4PWPwRD2rOCqZ7MAaQvVSAP2pt0+6sAvJNy1R8
h0HWN35PgiHkQO/uRk4No0ZvfubM9o7/YLf0VXF2aSLekAh+NdDc9vQwoujoYLXMPH2rWeODLKMC
vcxIw2Ha+cCu8XtOqy1MsSs7YZxVhs0eWySPLhMgbg7rxi76ZjGS00RiHxU5DSrHMIVp0XyuI9Se
NNYxFHfvvRjeY9v2jihkgRDOI/9RuO4x5G2+uhhyAM/QniZHAjHC2oOfO2gQnzEuJX+NQX2MnSBY
yCZUcS96JXPMnOE9t3hxNAp0OzumAxfV6RIvnOWsiI4qmh4fLUhrzDTGjeZ5amc5yTlU/S+VM/cg
DMLkJN7ng/qSM5kqgS479y9MU/7qzBH1bPlqCkAAFIaxTUf+QPskKUIfzSMOzo1Rir9x9jGxXvsL
hANPrS7RBS5WfEnZ82VKe5fqLySxS10T+ugHNoph3V7nivpdUdu4NiRTF+78VOKtlQtTjSGdmPxm
vBB5/qGL7kURDfYdScQqFlTLp64KGrPfhinDCG8B0DxGDAuNmAOEN5xVqo27uE/uqEQvttGcnVIJ
19jhKYDqQ8DGFOFdNQy7qXLp94yPjUFqPhk4/uO25YI3fvP4+Dvky5swI/Jp3aOJoUE3nnKmAoSv
jZspFklFhLsEmSA9N7sHy1HHxaKISIFxxjLvPUmdDSTtZ2faFjEm2WO/k0NzNw7hqV+hyngxvtl3
vc8lE+NRVzZLH0tFkTyjmFyHqFz2vWLnZIGBGjRnF9Np7yuwlYFyoMgXtmRkS/GkiLrj1OOKXxhT
0WSdHXH1hXvuS7+Pp46RABqVbSGHgtDiRMNgzGopBCqrlIeRYYGTC9HYS1TUBpsL1L+cPJj84vGz
/U4mfCEtQQAs9ta2io13avLYxUX3Uu8+mLRc2AUQxO+3UyR+41LaYdXhfmodto/8DtiJWw91az41
M1B7r/hIvR5sZq3R992q94l/pCa4qJPyKPmxEd+X8VGPToUbur/jkHBUZuf9/RRxAE+Tub5j2jmM
4/ykxdJ9skvLI02HUTFOeDccw+mAR5jJ0foujbEWvi7Ctet7Inacx4ioJIwjv7ar4cXgWnt2i/sa
aUL5zrwfMsN8TvhWL3HCYLW006ef94iA7Cezillwag41Bs2ZP28io8S/mYVn7BvlzSKzeeueVBvN
dw6VLPliVxdPy6rLupmFNL9+YFkocF3/LGx6dPYhZx+VKOdsmql7/vm/KF04+dJe75yr9Y3TLcxs
ypbjiZmzj/r5pJ+P/HzOz7sOQScZzoREVxoaJH1xjkMyJUWR3//80c//2bqLKP7zvjvpyGrVzEoV
2v/6nH9++N9/R7iA5mpLt3c/n9PAEf3X39bX70IhZ3qfB//+/J/PkiWHazPkWb7+kGlEBCAmTrS+
M6w0V8Y69k5bmCf0GrB7u0aj1CZMwYKrwVG5usV4JJ9gjByaNInfTTaWx0gfW5ZjPsuSlaCez01I
NfNRB1JpZjn8vqL4whXRsp5I8xTXyjyVA0VlNLCzDOnm3sLZonK2Uh1wPr/xKMigoSFC09KNiNsq
s9jn94n7VQpGTEXdTMcBJEg406IL0yHdxVFNOblHdSKEHO000p7CMzoeTzhNCBOSP/ccJFJiL1vb
YzJnhHOgxZa6K2KfLF/HO0WJnKw4eAwLExmgP6cuH+1Tq0Eh8zLaXkcmAkecNZWrfE8T7clg+SL3
+SvKmQQbLlFPBL7TzxuTDnrIPKhBh8SeoJnyAbv3JuaC9N+ABkFgTz5GrcGTQApkb9EjWvRfdogX
N4fwwYP2vU9fXVQuEDP5AfMQFoAWOJ5JZ521gPOCXZtfKLFI941cfmmSwmY0p5jjw12+1hDoJpwF
ckUQKzM6acZlYF/Pi9Y7iva5ZDXTTd+2N/3OMuZibRtoXnPqsvx5SnkuUxGCtKg752HGNW3TNuHj
0Xuus+ikzJ6g+dicxsn+Vgu4SiWJWBYhNcngkzrCfNGE8TCsBzoaiueF6J8/ZN4pb9ibFeC49eLO
KMa/mgbBWoUBYudhceWpjAe4QbX4BspCwCE2Hubhe8mpSTUwPgRKRL/HBqKZMNWj0T1prd74EMfw
9lpdEM6fNrmBraach0E63yiMG7o60awkrycB1nsm7nMwpSJlJmRcJwYL2y5NUz8n6kFX1fRSYF5J
4ruopXBUvOhViOUeYi25zOjIXk0SHcxLnNT348Dr4szJUapr01i/QW5vefZMRz1msFzYHtAJjlKM
zl91q7qavGqbdDG9IFPhO9IrSK4qPM6amDZhJvoTcN1bw0ZC0YV5rlC7uiax6aDs8MA7gYneyK9X
3zYlCFwYXYU74AHE7omJz4VGwaB4WLKnyGPNRv6GSlYbBO8LTHhmV6hdWyh6quJs3DE/vvGroY1I
sunMsnKrY4kMkrQP2YEbJ8wqGnNuZb1Jh1Gv1psHJDzrYPJdm0zbgZzeluOE28dbyfneLa+wC/VQ
EYiR6Dw7FcuHSd3ZRq1XX9d4J1ekaxwLoyHmY0o3pmIbDuoMNvy9nao1j2NwcepHKXRx1DwGXhUL
QcXLFiG8RL0ifyVUdWUBtzvqlvXczclO6kfyMHv4ihj6+qvrrfYZx/O29ItIlXNXlfYCvr6jUzgf
/bqJcf5G8YvHzM/ry63HM4jamZG53u+GQz9zCsyiw6R/tzB0z3nRnnlywSqwNyknO0CY60kNlECP
S8SpYSbmLWirRbeP9hg+z8vonSPrWnPZ6xX8F3OGizoZKNozDcKZlzu+Wc7D2ZNHjenUwZtyImB7
Z4kPOPLvxIL6yT1PuJGmiZTYyVa1+ZbQHnQUOjIiElALCZkJuMCBfVH1fwFuf/5f0tb/B2r7/xvb
/f9HcLuE6vi/B7c/fRa//xu2ff0L/8S2m+Y/HLEy1tHYpU169t/Ydh02O3KBy8hLCsNe6fBgsPr4
P/9Dc/9hGMDTCEwZAD90sdbbdxWdKXxMd/8hHA9hXLrCcaVumv8n1HbbM/4nYJvH17IZetiGaVqm
9d+AbTlCykx0OCNcQDa9zRkFeCUwaozVY8xzIoqg9XYLq5qegtCywRibC8u0yEBG0WvRptTHlDNZ
udaaHkMZD9umaDRgyG9oyPueFmKO0UydrHFisxxt0e0BNFkU2dr4yPZS6t+0DPUnqyK7tmTZvZz1
KgCYFdP9wnSwrvCwm5oKFj2L79bjXKahF7puPW4KMXy5lC4vzVjcv0agK7ZaNaxU9fbZMZdd30nz
PDbGp13FTMkXw6D1IdQCCiJUQHnFQ1lfXdu+Wj0t9UaO4aXW1cwqkgAu6vq7lqDTKVX4ZdrQ0TcL
UoRlgxMzF5tZQu7Q4OlU49OMJIO/JP7KII3sNKv78lxm2aM0A5rZ4TBRrI7DSIf15aBnYxjXg7BZ
WyMrc9krFP+dWRW/sW7E52yKb8KULBbWnOzVCBDOaNK/sSh0Htf1cmkn8VKKqH102NPQzloEBQ/b
zuXvgl1NrsApTd+FvX3pTOhdNR2Sbs3zcY6hquMncjOGFWwj3VvCVJKjw8zU7VOKQgUG8l+st+qD
wUMbL8afOoP4E1dudOmxUsDQ0U+EjxYO4WBKANLcD8J+7yA+bXrRs+W1+YHd8rFfIsSsFGuP6LuX
uAAuxJCx5ZuXwBX9MWwKdkcsxIPz1OsNQ1Ah8n3uKknhdFKxi7cauqIGGFle4ZxM1yJXQImaFmoD
XPuyvY9ANYCmqpDnpQszLLM7n2fjYUjUcKeH2dHUtB3FhC4PYodUXyUjvx37+FrEjXZfeGAysNPR
TyQdlvlO3y+Eiq64+f9Efc0kEmi6b2JR2kxeWAZWHB6bMaXLPJFfkp7gUi+Hz8WEO0MIub8LbW6N
imPjEZfQuhOpb2Mjp2cdETWmDxQsmO/aBTKHt9eTxqGyWg7PsVeUZzTsAz2tt5p92aazCv0skrI9
kkVLfKtEVNami5e2ryAhi2cqFO5p2UmuQxOXz86VjYPtE2WcDrWDqOw6nXeyy2trVFpAmxKibuT+
ShuIG0wJ6OM2ujuQRX8N2+AsrfryKHCqgJx2YSAkE9MkSAynRqeSNSqbZtfCHH4cpgUHASv8u5lR
S05my+vth583SUWxVWOKYpeBH7WbB7Pz0od1CPIwR5NxUSD4ft4jQse0t4B2hlf21qyf8PPnTqwd
+mxo7//5CWRdPg0l9NPPB0klDr7eZlUw9nLhPBqVGz2lOaB2LJzKKnLOdF/n72N4byW4FqMlPaa6
gR8MaCaehxzCTn+X0FyJB3ggomlFT7Kv1YU9wNGp4y/P6JwDJK3CB4RVIAKDICTOlOEKE2xuWyL9
yML7ObNpHWK2uxWz2fg9zAZnZA61xGT5coedmx4H82QD0UXrG8ryT+J0f0jVuDz3BMz8pIJHUcLk
TylOm0T2zGbiU7aiOUCdcUYHiUziGO5NSq6VVx2SJf2V60xswm/Eq8i3TAxRWUsFYqFXu8E1YWNO
UJT1nnq7JNwyHWbrWKKBDnN7KMr+NOtMd4SkLv53OXY2/qFYP07ejE0ExQHYCeMrIb7ckupwNH+B
pwwVJj0jvTp+3rvEpvXrGCGb2EmKuO09jHHxmRmM/HICwhkxqTKPX5GUGB+59hfGCQb+sThMhnC5
B3FoyXa4zm190zLuD7fpHww8aZz7IPTRekBLp5vtuFzlAVwJNkiqGhidvoem8RoB9PE5VtGBHmVw
UhgCpshJUKW+sqgiUupK6vvs4dbMHiYSVfHP1CHuOTjJQ29VQFxGFgxF6rD51VoFLQJhjWhJIh+n
DJZpd7V6lGujgM1S0ZeeBLQ2UUgR7sCNah/JQPsRMDTCX5V5zjRMb2oGTpLpD+iZoLEIjdUV9yRP
rmAs5dtkxx0KJtoRduwkyC16QpXeMSqr66e2GOTOqBnLG6DdsKD4Qlfapq0StotTbK3Va9EF6Vtt
tp5+V8dQ7zSdVE854DXR4lczhq+xxALuLaQWwvUsjE7BfBzjhy/pF3B9fKcGe0pseyoigqfOES0B
GC0n5LBrNNYc3xcbMtacUH5uE59v7A1cgJFpurte6enCiDVuOajSFhb3+omEXRlIygJ9RbVd4Fkh
2VX7jq3K4EcLyZSlI4g+eUC+Z4FTlIiddwtDOeybmjupwrfoz3ZnbzlWwPyZM0nQ2oxv6GFuMAHe
r1TE+kiZSWWkcg8/wrjPyIMWmKF8TTVH6g2tXSpKOhwT67xuz/PYCMF6t3etPQ/7bliChSjJEXWR
VYDwCyrRCu3Z2x4NS1Y5wnK5sybnbrIcrpKRVt52p3o0nFQ/VURR8Z+M1SkOvQ+rT85zDO4gSgiS
jNRYUf/ZRztn1O8SAqd4XkFQ9CZDJ+ocq2ASv+ZKE8fINGXQJFARbQCkcAfZCIHTKChRDsaRoS6c
KmKmcRX0tr1ngsu3mwhiiEEjsdAZAOiAHqJg02tcwqFePO/SkgpnGcaeVGSQWin2M17kXP0VcfUE
30vtvFaSESfkKMYZb6bLyoXXD3e0Hu+Vlt4cjcNyZy/hZpnwMkdZANeUVGtp4zHXsSm5FjZpq03p
3+vu8XDCpQpVuqMclDE+XnYtMb40mmBvHSlby9MO7vRg9/rwbqbEFoxz0zCp0uhRBsqcbWUvW8CT
ino0qDCHEFVx2+VhkPUTvSsVSSCrqF4qx6kf4trcEnb87U1yPBVldR/puXborJPW2slZRjRScjGD
8ZuR+2q5twj3Y/xA6lmPsXJCOJ3a8NjnDAlKgLMulBXGkMvrQCLmnu1TPHQxciYPj7VIQQwYqXGZ
6n5RYJIwu4EnOfbCUX9hUdm3cpx4/l5VgSUiijb9CMI0iSb820CmmglX/pzj1yZ4DGfyd90k2BIZ
Ev0XYee127gSbdsvIsBYJF9FUcmyZMux/UK07W7mVMz8+jPKG+duYOMA90Voqx0lsmrVWnOOudPk
+JxHMZVPzVipPs6w9pETYfjviJsmmUcN62q7x/rotgcXLl+rUnpL966TwDbG7LczUgGsJvLZ0SEB
NVeioqqah92y6thB0nGb4ME59ZWSHg9mtx+ABrvISM9kapF/ntnBWNpcAS395ZJUTgJljr7o/ui2
xTwem+oqmz1kp20yNtVTN0+4NussPloxpEdgas/1qLZhvd67UApLXw9QLU03ipLqOUFZMpBpBq84
4yzfZfdZbXcPFftkUHSQDWWHbE6HfHlDZzUAkDYigRuX1Trq8NE6RnbgR+/EZCwPTMi93dgjEF8Z
JKCYwUprxrefhxrWF/VA/wvqGIX1lD39PGgmLX4pZ7k1YiShLUvhFedBcsXjwLK9dONet7tHm+Ls
RPRPZW9qlmJ2xjQ5TJTs//yrpe6/5q673rscNkTlHhNYLmEnvWaT6veNrog2oK76LNo66YgbsoJg
3AEGpAPSPYrU68/Ya68Tja1Hl7ygPUc3QRcd+mKDtLGO2aNQ/96G2HevQizeNZbJeCXOp8wF8Tck
NI52Wt0jvE/JHagYvmWjdWlxgl+URuW+qK4/H9C0J0zGs5d9ZmUp+tmAUXvC/IQiUKvtG3ERhptw
JOBKuAnSVAQoeju2D1Sa9lHOPWEdWlxxgsk+597QXikNH/yEl9wSJZF+mZJden78Gk9lWCDv2hqY
X5EWafpTlY/sKeSkoBK6L2PLvwwugYKlE/mBacRHu331yqVigJG6l9Ruic6uWFUMyRUAhXXemixd
e7cEtRoPVMAclJJXLZ+yc0UI3j8fWpJzQbVKwfBDO68uc9p4fcBw+ofjMXQ1SA6XTLf0I/dhiCMQ
WUNS3i0QtivH7Z7JnMGx8neu/ZcBbVvCmDPSdpmzPrJBPxdyW2RdcaTjt2zsCLECBQBxS7nrPfj+
PefEMfBQQHPTmv3l52GZp2mPCKHf5JQCGg1PnYkPFkEuri51dsJxAF5AXmPIbMI9rdk8Z10fLxlN
M8R7ZYCYZtOq+j0qkuG5kto1H3t8+gDig0ovUWw1uPG6snT2TQoDmsa59YQzzH+M+CGTWzPaw5LJ
MGZ6lIZx8Qu2ugQLJ6am9VMngTecm/KPseLjbp0eS5IDYhhnV8VBBVEW49Nb5VDuu6l8jTQmdlXr
JOjR6v5oO0azmZBEbQQtISKuneTWlBV6xfqZs/f3nJ7FZGnIiMsDfLAJa00vQ33q6hvDqPMYNcu9
gWbh1vitdc956fzzUZXY/DSutxSH+8/LG8A4WXY9VwmksgEQVJOzSFVpetJEMhE8CMpRpEkSCga1
dcasjESlGN5QS8BICW8ZPNkewxe8ofyMbsRt4gRnEbUcZkcu2zWr7yz90HoorBMwUYAlTdpmsQw7
sLyMFnUclbUPIchpfw2OmZ+NtLyhuQoS00iOU2ZeFBF20xqRg18cyEgK4TgWY4HVZtgbOWb6Rant
wVcgIXG9c5tAPo74cyqOhEE8J+2mSGI9dEYGZWVW7OjeLAFo4rBuJU7DFG3jCoHc6z98r7zrM/ul
wIp4mleVfN6KYcNQgCXYLNB5TFUgIuelq8EKdQbYLlQ0UwpBiBwFfLnoJ0vew81soxxLzE93Infa
MIYvmjZ37sz2N7CRD4mRwRvA9sL+/h63Q7cHsAUXoQpJz/FJKhfzLafjOzILXZPxpSSXzDe9dykH
4GjF3yRK9POo+9WmMuNlK5w+P5oM0Z9V2hWrZPbbntBxICEbW9qY4DZ9BitWTEoeZBZr2/iTQTZL
jF0s9jbswS6wZtLOGuyPLMQJM70VOUzIikzyszYcsOkw15AM/FC9s6FbO0Ye8j27EoQMXnWtfus5
YkgGmggimTiZ45qHekZDlXv9Pp1tmrBJNG31GVugGLbzQMXPPFrbII45MjwzgZe4UmW7zr1cttIv
qKwM0GqruIq5T7ejFVN/du2HbUGjGVrCL6E5OAfZWttRjCT89OYfu0yeLQMW/ZwgY3BWzjFG8+Uk
84FAnyzQvfg5Kt2jcEB11xlA0jipm7sFVrWR0SdqO6DGAMF3Hk5EvWiWba1ssYmLrXydEWuY3sMA
bACtfUugBaKf/eollNacieORr8lSeLqdOzJam77HqeMVtLpfY7/+haV+604TUJ5gsNGpjNZ080XD
MTMyifiEcwk2pGaxGZKHdYjEtYpenCJ/zwkQ3yzDkoYo9narrwZRrvfLtwebUZwSC4z2qyeblxX3
IwdMQczKMm0YmhDutL6xHrRHRwdztOQ+JRmnIPrQXF+bzPLOucZ9ZwzG/aJxoeXtXAWtnTyYfRzq
eFvxQeMkSxjp171t7tZofHFiGtyjMx1GT/+Gv5PvIws33Vg/gatP91XCA6+wufHig9E12mFNZmuf
+/F7zrh3IxPig0rUrao7h+wFtl9sEjc1vYg81o+OXDxmPCVTNP6GpCLROWYTt1F+aa7TMqHCU8H5
/b4f4++8RoJkrWNEOAAu2yb+hedW2w3WfoFzR1Z0fJcV/Qdi3fyULsU92SlQ2D8tSkadgg7Xj/5e
DPF1xgLM3kLYdZ3Ox5nT5UYgBX+Kocj5iaNt9ezVxuS7cyisuduYzni0oCJEM7Ptn/55KOCVubSy
qD6re5qzCFJrpjJlTp8h0QrAGLpqBFIhIoQn83bJs0s98AdwTAotMf9eSPjYLxXBgrgluP7BwEC9
+xyJFpAi35BvOV0jLWsCtyOfB9cMIEoWrkXgT9V8qGNUWxSTHDl7lp0xy35Tn+drc6Tc6YIeJ1E/
E2+eF/JiOum3rJNdGxFbZOvrM9TYdNe0xXoQ+lmf2sfBsZZjUqGhWVPGEeTppJG5bcxqDIyp/9v2
khs0KS92+cZpHLkFet82t1DPZ8VzEWNn1QVx9eJUwK4OChsDjBmhGuti3XqI2/6zSp3LYA5/fN39
PXdwKRa96PFXkSEgdfplVpqQ7R2X7zLqqEdzav/Ezp9JXpj1Vb2s2tlKrX6fsaXSMnFkPm5rV3sx
Xf9zBPm5nS0XNqVTPorcvPmNnQdVW1uYscoxHKPjPLVt0KbCuB8McesGScyEgd11kstLD903NKbo
mejTzyZNj0mG+WNOphf8e+0+Xj10hgyDwam7L7r1q8rsv7zZN7j3TPFZKSy0HzQzczy1+nzPpPli
0YT2iTUK41nnF03mClvrtLdwFeaV5m9tryQQsUkBxGg9PU5qPgL+ToM1pKeh6o8F02PiElsAq1my
z5lqWTjDp3TIABt0ZrDgJsCyZ5Aik5GTpDJ6dwY+ZcVN2oFlJn4sVg5bLTqT0ZLshmaCvGBUrM7Y
CkmDW+8QtaNrm9x2X6DRMWpyLCpa/TVMzSM7ooUo7Ma8GVJVN9ByAJWcNvMLx7sqsCOJXi9PQyNv
CaloYU6QfaC5siWNwr6QkYfZRYlMnJ5TtkW4RNE65bZqcY/nOLEXKbt97IY5nshDl5I1v/ivziei
wgYWDoGzjGizGoBr7NCTyT0HK75NP1hv7mqp949plf8hUG+5F3/VLNJtOAbAz69C38lw04vqDpnp
/UC3HfsLYSXeNO0gfH4so6oFmD2Quymu0zyhQvSt0GltDm92rDEqFriVW0GSoPC2pdD+AlQlpXFn
e/AGpE14gkaCEbP3Gnl5ZL1pJhNJZIBq4jxqDpMEbQsj9zr3NkCXmamks6Kd4bjR4JTiHLyymfZx
k121VmhYwScjiM0PkgXzE+1E7YSj2IV/aWKN20H2+5vXETgKvRaEY6AuK9sXn8YewV7QcEbWTbas
R8JFA5u6fvLkY15Xv8vS/WrpuYQTRKpSKb4c/Xl1dRzKVgK2zbMOIBnpgCb+cELOcZSOPVM7cf3O
lvVBHuluqK1fkBpqcF8ZHnXdJxGrgwOoadnWm61vUlsxQxTrtsZgE7qotZmSjIn4qnum1Wsnr5lD
qw3vSHKs24wToLnXLPyS6VC8EfJlIq22HiuxfiDZN9FpOyL5It/od1Z1+j0qwF+M5SYWaan039N3
53KvuptGBRSnCSciY0oONbFvFBEsIYZOfC5z022i01v0KBkpHa2MgzYxZ1xGPn0kYJJbqXEUzvyP
Zlgeetfsd1VK267wiWqg6aWvnz0jY2vyxWNbnFAVqZtABzvnGO5unSogekWL/YZGxWahu2N01qPd
F2XYe4XyDvpnWynIBy0QsxES4XNDQJPcp7516TCm7Ckbjy6Mo02aOkyFvPdYjrDpUrQnIPyC0XQ4
SDeflaXAkE4NpbzRH8t25GgEtWUAWztEkY8A4UnoaHWqxf5lZhOBEJX3YgxZHUxtqu9dshPzgl6K
DWbOM5yERmyzXQ3UbQz0TNKdcuCrJQ3IQcrLMfUdrtQJXNCy3My6y/Gh21vm1KQnq6SyXHwWRAdR
rM2BoxEmasBTGIRNLk1X7QhufG7WXAtqzf+Y1/ZtLGobeeb81mT0epXRGAPk6xylbyM59GcYxAmR
SCnGzSQOnCK79PYPJitHqCMwcY8CEfjCvtNIMiLz5GCs5pMD7DjFmPNodjuZRs+44P1DQxKlmutb
u8rc+m2kg5TiCKe79iMGcYxVYnnqJqN4GNEzkkCwmcbECDwC14gAYxHqM8A7U1Tuu1kcs0xOQeYY
n4lBBYF5apNJoiQ6jVcAwQSuxvFgOmXgcQ4EKkGH2ucEq/vdy2x217GZPu2BC55AVlqo5JAyFkMr
U7lC346F7e7hZr7R+X824jK9+L13T+eFBv6aUOu50a5wkSbT9RW7jhTfKvNfyt68RSgnr1iKT46l
KPGGi4ueaORNFY0mxNh860IdP/qQXret+dh04HNa22Y+OZDIkdStirzq3qU3O/drS45GN+w6HSv7
TClTMZ3ZFTOdzLl7GqP1FXMiqUQJpBPDaZ/jeL6yvZDD5I6c/bRXNynCquRdYqSYB1FtVfQOO//Q
uZAn+tGlqTn1sPg60mSAKneF/Wgz3AgGOaBG6+w9Y6gUjvdYbXsHJPeS6h+YES8crIm/4Rll/aad
l2t3tljf2Tg8LdcQs7GOCrN5FfmErZU12m6R9jfWvIHR9pZU6DXArqbbuCTUp9FI7vDcZ4/EI1P5
DWfw6rTIiXWTzd/ILpjnWjAVJzdxt1R4V9aBJoYeC+zVPErumXROxmCpJklUAYRGcjRNqI80vv1p
5fzkPBneJF7HufuATHEujap+q5zytky/aGUlO4eXdddEsYnxoDi3Ee71ErxVX60/4zBuO6IU49Bd
Zo6o1Vptda27cQRA92Lb9WNkdkFF+Bq1C3uFrjnXmsjQx3nVjFPLBlb7gV5byVOBS94YerGfADHA
qWD1LljsnUG7isTBt54LDZpuvoQxI5hROq9sgxU8ejzJvp3t/HggRGNu/ppAgQjc0B8Q9TKik72B
OqXEO1xrQAsETR/GyWuXDiDLqiuoiEOJGcyqWnS1aFtkbvf0zUmqW7MJhZ/49g1QPs4BwLO4tGiq
UEIt0CjX7MWDHEAcYftWQunH7qTd61Vj3sd2f+0gtt2Ni3zOG0Puhc2KylttBl07BxmyXPAyLl7O
dn2SUfGySo7qWlLpdNoyJzT6nGGNtB/L6CBq/ya5mGgMtn8L+x14ak83/mFa9atT5rRMkIjlKY1i
HfVQu6t1rUXFl3/JlLCCgSzYdUKTvP5B0019iyMxAXK3oTNFdeRlODCd5mSuzt80N+8LFE3UBCbk
5GU9wBIUD223nPidrX5xd2xkn55fILcdiTIqJ7ILilq76I7K9dO6OyGpaye9jQh1kQVACGgnad1j
On5OMCCRGQFqxRxRdi3DQww/RuuSP7VhceZqITkn9Zsjbozvd0nHgt/b7sKxgNLAEOl9m7m/mOsR
tZuBxbThC2+quf3TDh7qdtTCTUV5rNFMwBfwB5Um8bSa0uEP2AZGb/B2dEKmu3rQRt7mvS9mbwew
ZtgOrwuxBJYS7tdx9+orKT+z3vKuRt2/oPLPrek5rcneHJUBYFZWAOtTxxfQKYNArHoSK1Hbu9gb
b5ayEazKUEBuTKcMBpmyGhi0UG1lPsCPiHETPwLIpG4rlEXBVWaF1D0y2iQiT9kYaBNuzJygN2Vw
cO3fRKgdfGV8cJQFIsMLgWnxCBtqZm683rHpg/iKc+MfLF+HaC+wla2CGNgHZGLMhtoLp2dGcsqC
YfB7wDNtvhdlzxDNRy9N9gAQ9UQfNvvSpxc9jjJn4z22nfmsK7OHqWwfiTKATMoKkihTCNfBbsUl
kii7SEHi0raRAp+Rjpkkx1TCfaoMJspqouM54a/ieW66CHZNeRirdtlj7dz3iDwMPCu9VjHxtwLd
WqGmuXThs6x48Bq/OnStPu9jZY1UJphFw0Bc+YtG7oZ2Z0b04TVlmlFQ0UjZaBb8NFIZa2ocNjhD
l+2kTDfxPH+VyoZjCQw5fKfl0CqTDlnvI56duMW8s0Lj2qX4upStx8HfY0mMPjgzFpoR8peLB6hS
ZqBW2YKyVuxj6V4ZJZvwVoyL4TvusTKd3zPmqjoBOgxq1wqMyHzWjOy6zmeQPKBClCGpUtYkzT56
yqqUbmZlXALaAwwSL9OKpyn5MTehJFL8PDYhlVqEAarCCZWP+MaoimPmUas4R37J92wfCKjub7Oy
UpHPIYNC2ataZbQCzW3uoYolVI3YsAYdQxb1GDDS9XfX2WzxeLYyZd6qClT/tmfr4VAhvyrzDgqF
h89/UpoH6ViMbsGJzTldpVyZKzB7tFV1aXGNwe1FV3nXKy+Z32A+wl2WKpuZpwxntbKeJXjQNGVG
c5QtrVMGtUlZ1SxlWuuVfc1WRjZ6AtnOVOY2QnZvq7K7DfjeXDbJWRnhHGWJ05U5blEuOWWXo9cZ
9qaUO5dUXeqlaNc7bgT90fzylN0uh9Si7Hf9BKkVO16ujHm6suhVePU0ZdpzlX0vx8c34+ejzwDR
bzUfCEJcN/Ro6dLg/puZ5CGh0i8NvkAHf6BURkFCM0RQKvOgRrxaMEzZAWzHeLCUxVCbMBtmuA4X
ZT8sx2c+uwKyizHRVhZFT5kVdVyLkYt7ERej9FGliTI5+L2x10wE+l2GUHq1qwPc/DsrXa52yngM
wtXS2zsIeBYFBHSgTgYtIK+WCTQHDM69Aw7LRFktZ6PBdIlJHM0Q8cLpi9lUN7v2ulAqo+aEY5NB
xWuEjIYYsO2kLJ2eMncauDwn3J4gqOF6KgOomfmHBUdoqayh0tSMre0epeWCDlRELt4wZ2uT2sZO
s/Gc9gJbASolyWtmTzW6LswHMvyoDBjFnaYsqqOJWXVWtlVPGVhhDj4pdasiayAmwuWarNhdgeNt
RvyvEGnTh0VZYlHfAYTHJNspuyy7v7obsNAmykzLXQtN+cdgi9PWdpHiM6AqH4hA9nvMuPBEh4cV
fy44CKA+P5ZdZd4tlY2XlEKGYRh7U+Xny5TZd06x/U74f21lBLaVJThR5uBI2YRX/MK07tGaZLef
hwpHsausxZ4yGZfKbjzNjQuAMnfPkd27559//TzgkDFCN2PU+p//+M+HP58MEJ3cKevu3y//+dd/
PrUpvTVIeZG2//mP/3wymqj+JFd06P/vV4qd//3l/n3u56vGlsMqXbVl95//+M/3jMa83xv98Pv/
+jRrAqP88wU/D3kqT5WgM/R/fe6/z2laFG31kWPQv8/9+03+89x5hm7339f4P79jjfsiQFIQ/X9e
H2nUw3HScuC3//u+/fv6/PtcZXaPOOgPFUzd82RmzllCzxs3Px8vOEqPUdf887/KBnj+ed6cGZzu
pkLB+I1J36JIE2FuQ+ZxPSt5IV2D5KfeiA8/Hy6cpIAfRaE2tMhlxtrfEm9XnhFhhXkE4izCO4dU
Fu1U9W4yVT6Q2JfvxunF7ebiYTCmcp8I17mzmnE9TUhi7DUH4InF9B1XyE46a/4pa7hzWe0Y94lX
WBcoJXUAZiQs4lZ7cTFmbohGKC8E/1RPMD0v0sFCYszQF12ciHd0TrxNRG8N0ZR4TThDbZuFdmku
SVsTQ8bwtO7u7PlJAH79zhiG6FV9xq6VX2ubTh6dv8O8lMfGlB9ulPPH5ES9LVOQGp8aTfE7Nya0
DIVhG5B7uW91Kz2uZipeD05PP4ieECFB7PUsa6qzAyybri36zpZMjR7jmgDNlqbmbXZT0HTApeha
ql2xBTtV9t/UPtYRV8UBOSBDVSKtt3OivSei/loNPQvlDAoM/VOGqXPhyJVVR+YzaFAzRutlqpF7
6uGontedOY2fWithBYYlKU57uSJGVkUwIaDkCFcbhL4OzSE9D9F94vlxlgVzi0nHTWrB4ELhtsQR
e9GffjT9MNL1dwCW0cxNLUXacUYcdpy+YPcOUBb7gfAV/TEhSpIsMssMUSmhwyHEDEFGgihhpb1B
uxRd3ldWc41ktm7t5GCE+swe7EbOcGgp1MMWcQF7OkXJOAkYpIJvx+gHKRr00miKMZ7Q4u6m7t0S
cNlzyfxgWUhblkTsBSbeRiziPo5bH0Mf63DcAb9qK9p6n6llYqgQFYer5ORo6dG03GPKzMCLMOyC
VUhPlGWRhSZotu80Ok+HpLcPmml8oPrQsdeSl+HQg0lWl8gxInmymZGPEMee/XYHNpOlSbwtZV/f
uxoCy9QZSWbr5cPiogQZFpfZwwBTZtEBY4i4AJPFrp751FbsdGwyQV/E0470t/e0MPdT00tIXcXz
iCyIg+IBPTjOokb8WRql30iRtSWN1gH+8mYgqrIORdxPd6QS/EBiLMN8rkrOrGPX057w7R0QoGmy
AU4ABTpQi2/A6vVh28JCHDo0kHnq/HVB5HDhItSC51oE1QwjEL9NwAAErVVPydhUX4291MdEj29r
w99TR3Kbr6Z9pYIoAAJBGqGRwp8VgV4Lu7Q0tgLeM1roJRjmmrqVmWwIzPqxzUdtR9MMweD4t++W
OaDMQ0HREtPr68B8TI1bpgI/kRXYSMmN3qU4TDZgaqwp6oMYu84u1TmlxVX1bDTAHdLauHSZxTFC
rm2IwibbGhp9sCyf/N3ScQfEtbeRXdk/NGAWubarXZG0h34CKeda9Zu+MgUngBzYjzZtpHKHGfEA
2WtoIy6w4awD+LCZRbmNE4eVlX32c7QdtUnSLZsZsnN0JYVQEUTftYx2iZtQf3lC3hqNNoyecHa0
dMKJYoJx9q1B+TMiqNrMS/Y5DPLLLQsaRRZ3d710Wdhn4J9sVt7aZ0y/LH13rtx3F1kGnM7IOqxM
zTeQ05YQBNcX0dj6fjhGseveD4UftgLBLbFRuEPLviM244bHZzkN9Gq2tPpEkMcPPpNUgtXs9TDa
9vfY9796GgPeRAmWlTN0omLeDr509kufHouxsDaimGuyDO515NFH1Kev2jy85QQYR3KwdqOhvU7W
+MVh8asYxYzyKcfP7QMUGGmITkjQvSkJUi2mkVx5O0J/AY8SJtDrDAghf3GAxsdPHN/RFgYHo0Lf
5hZgRrQOUI8tan/hbgaSW4Kfq6yelgGvGszFpe7+qF9lENWbLdcPo4orJWigbWowViZEcs7bG+lJ
6UkWEzzgGVnd2lhfbQqEy0sjmBx0+mTihWuWbq3mlqgsTTMenipNNU0b+p19ofNznY/B+ZyLP0SS
fmo6OnqjYHlElpQaYH6tkv5wxajLzLnmyd/CEqvboQbbIowIu+7brD3g4n5bCh0vlNd3B3z7znZs
8C5NGTrqpKfNLbLn0U9uoxCIV1uWyVogKtC7h9GYX5e8pMGEFYpp6D2jl+Q9bxHcWFbgmmN/79Sd
zRQpjFzh4Aich30jFsI41uLJqmMkQob51gGlIFRun/XWlzvJj04r1UgZ00A8R3tmCWREk7HaEGa7
cXP8Z8XgfTFfo7/kANZTvamMgJoS/QEyhysRYe5dQshIYFhDEwZZzmvhO/OdhKYexlV2lCx6B1kM
YdtZL7pB8wsoZ7w1EZEW9Oj5yKHE0Lu/pmzMkNl3cbZr0gDQXfguAwBEXxtW7HMet8bBmE80gedN
N+LfnUcPE2kzbwbFyDJ5LT1N0qAhq7vtHeBCdEQmnPpHuXLSalVjUtFENcT4ukQy5gFmdhP/vki6
JOwtblIshdtOGzGtLVm2793qxZhGD/CLffbrdp92kwysAUkeQlS6jshpPcUXtV1e3+EIZQtkaIo0
QmXH53UTSt1zoVURHJk38q3kDt/qFudwOPEHMN/wu/EyZqLeMXGPOIXM+XnmZMZZbcWBxEgOjwTv
7+AQMmJfkTdypM/xtnpp8qKlrz1hCSx3CevyBAJbZtW61Sy0yEWTE+wBi4Sg2ujDI453L3zwsT5R
sCfyRc5Wh/y6y1zUM5H2XTv6Z1vAH6B8hyduAjxLkIZjRbG3afxCfO2jVTgfao1f6Z7sXIBPB6RZ
UJD7SymcJ6YqYyAtD7Fkx8Q7lXQ4IgZscx7Vod9VTNM0+1SbunWwpfuqTQwCmtFcNlprnlMTmVE7
XGJU8IRwiO3IYC1w8hrCJnuM3YRtSTXXO/neEbFOzUGg8tD0JGrZM/m7/Lg7W5ZFsETQibFd0+Yc
6X9RZg+BHPpjW02XPHJYK2bMyHb7VuAx5TzfoUEt8RGsg1pa+CXGejng1ziyv4NRLtpfpbJptqPz
terNuxc3SHLi5Ti7xxIS0q6WLUk04K8cRO1TYoD6nVHTuY8GHPc3qhfmvz7KwiJevjMmdLTt/OU5
Q+ne2MAAZNu3YZ/ox5mDYegkvO+mBvlKJuCIHboCjPv2UmcUWQmoJXk63GV8g4A29IzuarAS2k9a
BFKVNjttEt6PuqE7W2JAryd01rlpb8Dwfc/ArLyOnC93mNmjxEQD0UX2ciyeEtFxyawFs7jB/GOO
9gNCGxdoaBFacnT22O5+9bT4tVWMge50YPYHN96DFkTvAp48Gfba6F8QAmpxWTy0NUguMb6TOmKe
xpISC5ZX6PhFeZq7yGI8j05m0cooaH374a4nOGbrGaRElMNfE0S7Jlf3rFt2fXD7vmHSOlzXyon3
ZjHe8cZoR0/fL04sH2g1IoE3Q3Ih7TCVt6zKeQuMQt8nc8pArdC2q6SDhJfI3tBf7+Em6BvaNOQW
KQNzPv5uOmWYj8WrmYsHCxNE1gMRX8s6Cqss/8XQYibXR+46poqHiN2g7MdjUjoEidQsHLbsa4IY
fHyBMr9a6H9PadrUp59/mU3iHT2G1+ppSxOXuPegL8UawH3byMA+ELYHRxLLvcXw0wfv5xQeZ4kB
Qz4npE6GIk0JYJRLSOwnvYkqpVKZYKgkJKmzjrennwez0VpCU+A4UlhQxpYngLbWYP6teoIwqrbZ
LnGk2ibluHVcB4AW6S8nm9rmZCyLDCtz/aMVEkbv6n/k3aTT/FoesxT5MHQnNBoLAh/1JQ2hCP88
ZEUFJlcwre7R7Z4Mx30x9GnZOYPHBRi7WZhZabdd+d2pqV1aUP266GGO7DyJoytXBuF5PewRR704
flTPh1XDgsKBBHZ+l5KewhFpa9UspI4KNW5cdOSpZ34t82Jso3SgZKa1sqQ1UfWOcZL5RDzhJNNj
b5T0Zz3m2L3npES76yylOZrMDNLhJnJ9QgYMJjMg46ke/BVDc+SSeqPaQih1PueJRri/DAKl8QTm
ZOI8lzhACCNgqbsoYh1zqHYAfBFo3HSC5pFTMv7EYQcAcZMJjsAFGvYkLb6ykmFtb4gv0uuIhRxV
HDv5M/E4PvnGiM5TLB0NQRZYhFRHc56ZSlB6e8MBm2jPkOnYGetZZ+MvfdZE7N3nDOjsIY0Hsk/l
l2kl5AClXwgQNQpd+VYl4Fz1VKdOnVlYR6D3+AqXKXsvj72l7VMs7lQklUpIZlf3h29BaPvR1r4H
rrVwEugm0xYMK/ZwmvpAgrKeTX7wsDeRYQN/UKBnHL1NztQ9xAMIQjtbnV1f/gBcoaH690ubtnd+
1SMxcvDg2JF1jeyRKTJXStDh4GRODOQEnfGU27dpIeTCnuduS9pPB6MkjOqFbSftcQIO3NDDWr5W
RE50KwQWr14IVGPKqPcZ0qCheIav+tWZZzshvlr9naOLy2KV9iWtqZ2FcNhthwJwv/tqKDjuTyZq
Z74i8a8D0m0JnYHLY2LbZw78GhkwBeDTtgjR0nu0SLFdE0OK1DBHQlgB892uI0ItR2dODmhz00hY
aDVqRhbTiVTAAg9sgjzfcEmnJXRrQGC8NaZsn0EUDle/icK4jDkmjvJOK4Y2WPrlfjwUC2BB19S/
4iJCVBrVMG+o8AjEfI7RoTwbNGqbGaJTrd8LR2VNdcw1qm46ZYtdBWnDnyk89703vGpjNeCvtW43
QZTO5sJFcLfSsK4MgnM2XqsqvLm49ROX45javPoGG+WgbRC4wDGjNRJw3tbCxnNkCPzmPm67I0YA
XqUFQkFT4twUZ8ft32YTmrEryUxroTMZA31IHxnoqMaddlNf4BppG2PxzRNKo8YQY1hKSK4RLbIM
mukxLu5IIXKZuUCypORBLUTNtfPylgvJoN2ydvZA3oD7juhZUNAkr6Muy3Ot3Yp6dsAVZ+fOk39Q
Gz25AsLNuvxlQAYEmJQp1uEHaRYkUJLDKFLno7FbtGE2ATBxKd6Z0OFR1JmC9GPpbDsvR4Iqsqvp
E6lWeqoB5JVIUWS+tVMCS4SEpdzRY+FFwnJQQnNenRqFb3zQNfy56RAB/ejMw5BU0b6Z131nNNfE
x+uUef1yiOvowlnLO2h04bZkqjARA57ZcurJihILHdNeLnxyYFh0jLr+hfkcvPTYu0dtPo8VfWIl
dWX/4DWde/bwbLfkgx9arcEElMKeBbfczeLDtRjfxjXzdltwCLa85rszLAi+FFQit4ZdXiN6rEXV
AB5hZlIU/0Peme3GjaXZ+lUKeX1Y4N7cnICuAjrmQbOtwbohJEvmPM98+v4oZ5Zd0Sm5Ow/O1Ukg
jQgNwRCD3MP/r/WtGjybw0q0zpYI9+gelOj5MnXTSpEeW5elrhLI8aZB61dxUO9MpwJrA/YYVRGN
9bE7OmjyFo0RHQICocmfwzllNEBTUFlRQmSXcNlagbspKIDsC2RUbeXutCnYT4ZWbPsW1sOYIkRh
n0T09kDY2GCyCJV9+EoUExG9HaQsA8oMVafSPq8hPWFqp+FvVZW9cSa4wppIsASCZF/YlVg5lsm0
Jj8JOhxuBWGKTDFizPKXYXDEoeFkDpGiaYLfK0bcz5or1zdxPV4GceoChEMqXF0lvQsTRVy2BkOF
l3Vq6TMfH5QEC9KK+tmjdb2ZSudWa3P9ypXaTdAcC9ZopLBY6F4NslfkIJydkMPD7LgO2w7zJJO0
5nNeXLcKllWVPZjKOI/8Dm1zaOy1vn4smbdvqesEqx564aXV97Rpm2RFlxT6V+bMRPI7Jxswz5Wa
B/N4+JTomHF0jTwWllBrvD5XTpw/eN60ywdCL5S+t+k5seRgo836lDnHRZGPMkXPmUGrjGSzaLgw
B2y5DJXLzjWmFQmW3+IGk//UJTeULgBeh+z9cIWaq7DZGwrCt+pI3wV8XiDL0FKYjIx+5npyvDMi
USmWOMs8Ca0dgqwdBk2spfFlUwYo+9JoR5Qyt4FfIVrN8Rf00ZRumxIVnI/I3R0Yx/NGfDHDKt/k
jlo7vHBDbW9ft/YnrP0X7cBUqDsA3shYRFmtesiTzEP8AnpEqEgzmkb20yfi67ZIooxVpN/3qJGX
LSuZZVRW69KMaV5DODwj6IylSlFQ1R20Z89CQalZ9OKp2NxQsuRdlekx4JyvVVd+bQtz17aoQA0p
rqSBB9nzmXArpE4LlmPR1qypcrvIidtYvhSl/4g0Ae50D085HzGvVqychy2G5TmSTiHSYt2Gioew
K8oMZ+0A3qAaphcX4hJtS9DzWecXF1Y+npfyfowcb2WBMjCci4hk4HWc5cMyjIyX+SNrQ5sxlihl
ynAE54gmJMXc3EupNABDTO6hgdIoThCaI6tF23tXoaGuyildR34/baKmOG9TsICmXemr7UjazsYX
o9yxYfFX/qM1oGqruESXCcLVMajCi8ThSiLjzMV+oW6FqquFX08C7lF6n8Md3DtVRCUjVnOsX3SM
h+TSzw0IgBCQrHJ8SSzOW+xAu5GuwyZS9E9TY29FMTqbFtmnQkYdJ4i7MWc+NbrKt/lEncwsHWeD
iC9eWDal4rqc1SIBKtTJohxor92O/VxQWAPBCkrRlMAL7QAipRbFRUfd3thIYUbLBnGlyAmJk8qt
tlGlP/ddb6Po1BCAaONlWpJpDJB2XEoU3mygGa87NwQkFF5OtZee97a7gcoYI4BOKgRt27gttyIZ
ikWJynKT5gDpJwMRWtkd5Lzgf/vHM8c/no4UMJFc7yl0TCAdpqcpBZ8XBOKZjz26bEJRb8OBpfs4
taQ2SUJ/WD+y46dEmGjFurPa10xw+6nBfiKs6sL0STTOua2WaPzQWzCpOGwpkNxsCgbEjZ/Nnrit
3zUpLQu4PL5GhdSqzN2UgDHCUpMvSDRmIUeuJEBjtARWgCAl0q4aqz8TdvZCifnSBoi8Vb16rPTq
PFdOv+jTjFjg0YNL8FRLCny6V+dLiNy0+dHDOI1G1tAYLEQvb8pCuyelwUUNoWVr3arORp8utp4G
DMZDe7CQ4kDj19Ydk+WSLKA9GfThKsGXxLV9XgN4sgvDWBHKGzKEi9dB0QjF8VHOxZUnrRRXEEbO
g0F9FdX4JXSn28H0vY2KkrPIwbsVdsRrdMR9rDo1z1IeamJNWOROwLromASkF3nrMnCss7JFpyGp
Dk3NuCdmKcAajSE8RC2Y6+BTIGUvmX0AALMCEzTvnXgPfoaEi3bOJZrKa6Wb38gCQWDck6Wb1ZSn
Zfy5dZ9gHYO+MhHqxBTd6dzDa2OTuKQQfhcktr+MG5LuuKkOtjw4Nl6ZbgDygs/3LLXqjQwGqP5f
bYUUs2y1HDHtZ82j3JQ6Pct55czdghVNdvpjmRbt9ZqVvhUAzK17Y9xU5DYAoKoWvTlQodAKQMHo
o7N27yp2SCm8kEiTJv1hqnFD4V4PyNzXjd/RV6G8HrQoD53UcLegTtirYeaeJsxHfXbjBbSf9ZKW
EzbWAa2nXc//HKNutFeZTAsW8KGFIzuE/Mp4sdRUcRVURXzwK3dDsYx4kroE/Iy0NaisgyUxBuRd
u5NWpe3szL9vGhysLf2xjdX194VqXyL9KTMY4fGYOcy11wHhKQszvvb12QOfMKCnxSNZZNOx0owv
Ydroh7rrzZ0TjvFygFUm0EyyTMrOo07G64xacT8Szju8qcJuaq1v95guznxQqKxWoX2HBI4D2Jf+
UTOylJWdsBfVaNmHAWOSqElwLKbkOga3vU116wgOveOeJZSDatVK6LgoSykB0o10F3EWhekl5DYa
FUMZHgJ9ZNPrfTai0tz2XcHdPI5kIGVYbxLNtpdV3hfbKA9g/FBNk7i69rFp3hhmjbWqYEPeDmiR
w66ft4fDA/PxbeSJ61QieJz8Q48yh/VviIvTKM6whZjrM1/aT3nQhhs1kvhtPJpamuxL2+V6ZxdW
5gFVZWneVhkFGjdxwpVC2bSEOMNQywJkvsMxBsJgcSRmc4EpY8CStAoSC033LLhorZfISW5jV+Xo
wrxFSgbJde0vvZBuVih7uDP+s46mqY+Ahvllfw+MjTaIk6zpAWpLoy9g6xT93miKe7RR39LOy/aV
90l4vbdshnghvFpbkadYrFzDIDDHFe45pFDdltdolbEVKYy/+kBRjTQZUvdI+VuH6zodtw1WSMSd
GRBS1l/00MNtL7WFXZfFpgthEDYeIwOZINraGKmSjtgoM0PsI4cCgT8YO7ILmLnH/rwtrAvJ50cr
0c1xZbMSMuc8EULoOexAp88cQ/Lk8SqlQ3RZJz47ssZHSQJbdbBMRPMT0XdsEmA4UIRJMolHnTEm
haTcZkouTW+WajksN/Us8Tfm8HWcPaK9N/fA6UmGeUxjtEA5o/nBi62gXOCNWuGTrZZxqJUrhpxs
SVDEUkBVKit/41XV45Ca5S6EZJNpeLXbeLztRvkweuEhtX2LOdF9aIyyhQdQJkelwGZ6Q3qE6YO3
ApGiGGlxNtinFtgDv2CY2yV53Ozyzj3H0OJvcm4X8jCmlW5GMX4eba2JYssSgywUpDMsNXEYROQG
mrVtEnyxjWgwsu5kbZW4qLsGnw0YPtPOknSB+mmEz+U+UZPkesfzXQ7OPQJQCywHrcHAOAuLswYd
86oPCa0MuYRGZi7Nq0tkppRuCKHalLJ7BNR1E42wofPswhNsE6hDXcQEhXlxvAwyhg2c0DQtonMR
W+e1HLOdEgOp8bQhWhNvUCODc2BN8lgHRgOhfmszqJL9tUqR8e6MzE9Wymxm8CTrU40OukY8CmT8
ao2nyWc4Frg4uRZB3bUHNelUhiO0XHK8KD0ahYNTiXUWY7PvxZmNom1dS+uZJItqa9jg972WaJlP
OOQxlkzeoRbsYuIQRZbmhmdpmazdOJiBm8GelMqbsW24d8PgasREyKiaYaPgZlCkL8MPYeJNJmxh
VDvmvRgToVfcsXMzlk4dZWvbvRjpWwL341uqLcWm03IuP9BYiWZQFqHc1YtXiemOQW2B/xi6ldml
IL7cFdIOHBdRB+441BAGtO2wyqnu06yzCdKjuzh2czoVcBw3d670FE5LjU8XbT0uSoG6OxThdVbX
jwACAW9ZBl4Y76jbrb7xRjDjaipQvbs1KZJsDHMP0QRq5h3F8ttCTO4G7M6470FKpJdu5r2YlCop
IyDEj4LsU1NQtGqLqQRPO146XGxrTU8frOmTNwjiSrPXKQoek/li9XRRUCGhdpHGdId9dV05NmlD
+YxRUKteBvZ+9LClz0E7Vk25yA489g7oQQKduMMJltKqHIMnUwKdqIyJNB/yeiZIXGPrnMEMeomK
8q7R1C7J9HHfsYArO3ipkm03EvqBnO2E3rVzF48ULHwpBNKL2SfdxNXK88VtbJPDiGf46OWfxzAp
j2rKrutG4DkwSDLxmkvpoMD10ACt5Ejlsuxu6B7feXbfLapoZIcN7iKuFJCc1MD7wd5hvqU+p2kl
sMf59yyhhvMa4+dgwioaoq+yGlBPZow43pgal0p5G28LWdpkVUjMgCmqOyO24q2rk8SM85gpgzS9
Z7YQ5Qqq0ojQH+CUQJvOIJsadLpjPapp/+a7egpXtWerZdpU3jolAGuB+GaLN4T2jpvQCEOVC79n
3HRgwHdajRfLxZ4kdc3fUZwMkS94103WLCdpmRQ896Ipi6PnzVNvGa0Cq3m2NYcwqPCsRvG1E2EN
7I9WI2WTY29Z0z5S4ZI4oste9DdWlBymNGM70+r6VoX6zgyTC6chUTLWNFJsGnz+cOhXFs7EscJj
SL5osvO1gtycptuVzeTC8WSAjhX+boYAwopKtzoiJj1ErI2xkJhbooqYzPBNgUc59xubxHvQGRIQ
WOHVbC1xhyiSBVAK0VHJXAOuGUJIq8LUOekkmE6ptsym2tywuSV7TBbYSl4LuEcr4nmxxamcfLOw
Q/TDHdZJfx+YVD7TkmnXrGnIODhNwM/Tm/zs6dpsi6DBaCswtzVvTE5EfgNRZuAOMKyN4Y4MBGa6
EfRQs3K4bL+/ik5a9AIbApXRlNW9D2Z0GVgD/hGd8+5fZlBF9uw8Ubtje8Wuz2kGNpbaLgU9JbhZ
aT8htzbL9EF4pcCXYmG9DtW+I6Y3LCjDl5b37Co8S23ZIi5D0VoHuodbCxaQ6mjxZ8JpQGg4CO+M
ke0NVcu1nrAmIE7ewExC3Hfmo0PXW+sILGuW1H6hcaDvbItZwA6nYsk2jyoreje9v6xc57KN4POI
kTBcu8+v5DhxpVPHAntGVOyqmgqwJZ7BuoV5em3AcPS0kTyZ6RIgxbKs6UZh/Lx36LjyrGbcblCw
uyR7FQSYGXFwQRGSelcJNa8oWL+BLqDVx+Iu6z1oDiBms9ykb/PC3wGfV8NQGLvEvA5PfnneU6Zj
0aqSa0UtJMsyMpxzMorxOJrLRhT4qHJ05EZZ4HGaLDavdCMqHTLPNAxnUexeaahGsrh9HkfvS0Qg
JUJUTVtZyXidBiC2aN/ja625+ciK6iHoHKKwubWSiqh5g+i6mIoMU59H4HN8P9JIKiioBCb5W20s
WMWWDku9+IUtFNdAGSJjQjm5IMrGWQ4OzHq9YJJPMjTmo4JmwUq46Gn76Dt9tmVKNDS7IaaXXWn5
tmnA6GcGDCSa1tuuZlLrdSQu+DOn5egnxhpOBTvcJkHhZfS0SEqAZUu9kzsS23GM1+UFhmrqgyH7
yYpQ4kk3iQFMLku/0udroTnGabsL9Dg6SLA/vDGTSOFIVduJyh9oUrXPIHerHPSUqFEINYysus5I
rHT8iROwOtHa6mC6rF+joHssQrLSqEAXXE+UTgId/a3Z4JtTVK9n638cECA62SzIKyOmLFJ7x4or
qg68K+lCwnDdVwLsXBge+lc2bcdMn85qW7ymihWlX3kHx7X4NSIl2EnXl8QbEayhrGHRJ0m+BoII
za+801NKUUDzesbW5rGv5EsurhgsEdW1q9j5ih32OOFABCOc7QoE+tJGxpjD4s8kIghtwK/synhV
qhExCYTOZTKhjyn3fclev+2MB2Rn34SXsUUcKfQapOxpNU2OmFxst8FdVpCyRaOwChDXTLgqVgN8
ARQBA94BWiIl8ptlAwJoE0+GwTocTRTC0EVB7Chxs9HeMyc0hdgbFqHdF8eccujIFR+gAuL0+QM9
ZsGkQj9AJDPT1L8ojKY+uHH1LeLzIzp1JLu0JoU0rPwlmWzb0u0/B3WPDC9Lhk2ZdF/QLdL7FJfh
QMSIASMJe2G9pAiEclPSTZCUg2KcyRtLUgqbxK3WPIY23AV9QjmQWTPbmbgGTQ7PXWqviQeJqK35
+Na/gYwn2JR6PQ2KRZArytFBQXdHO8borZap7xjn0px3VZk6kzmzl0qYTc2CNNK4uhEaJdiu5gTq
Oc0fypTLJks/9aPYl+7GNdgOlWZ1gFFfsT4kevDtUT0/+vH0x4/8+LmTH3n7xv/g505+7e0Yb1/T
cg8J4//1y7y9wPfXevdQP/6IH4ebLeu0oH99Lv70HZ8c6sfLmNmKeChnj92RGqSWkwpMFA4N5tAx
soOf0K1ESKVEuQEnROA639dFSip1lsxV9fm57JErHd++2jXUjBZvD6nFjxD95h/4/rOnX8VCh7Z2
fi1Cy/SUGeqP599fyuyS6uHHFwvsycBikv1ba703kQi8Par8OU7w7eHp8wj+AbFzcyv+TVRKmZfn
bw81BE2//9bb89GamwSnL/D2vJh//+3Rj1d6e0Tc9B8v//3l3l7p7VvfX+7H8x+/+eON//ja26Pv
/0x6u3b8/lk4YXEADkcGoZdbOUGctpnt/IKHwioRFb99tYGV+fvzn7719lV6yVGySPr6MIjK21pa
kx8RzH9BtvzghwSU6b3dHTyqRg3MxWCc+BjmfwitBmo4P3JN5wBMhI45URlrlL5Y4kk3QGQIXsLq
MT4X6owcuae8Z10Vt+NwPrBNrKDBRcU3NEtMgzQMGGJxCo8Z5fTcozHdoSvQrPplnAwq3DOfuExb
kkoaPVv5mNnXWZK9kMbwCXXiEY0REL2KXjutkXHRB3kPYwqvKUauZ4xO+qJslr3vSNxCybUP5ZXD
ofkwJC08eGchoWwMu8zZWUw4tQ26IKxx/iXeBY5igfh/4QSE+5SlUuwiL9PMfoTksALzThw4QTcc
8ModSNIDih+jTUHIFUQbgC36LaUhyD8RrC591c5leX2sWRGWcTY3NQvIqIiUR09eBui5B1OYm2rw
bxBzGTTcwi+RmKpVnvUN9s6agMluDeLxNlOxRWusRxEyhvh8a3yzyjzXJ+SGwxQly9qjD57Xg04m
7fiamrVYxjHmIwv2PE5J7XOf2NsurZsvnkPqrkpZt/q9fRvMy9ps2VcshBsjZAk+vNRN5R+ROwa7
UkzrsiWcAIsRXuD0GxLjfNG2PQZvVpFEiZ0HIw4gRNRi2XseZQ8PpEg99aClztFQYxpgg3WAXjXA
GcS4XLaI5osRT6+Z02dG4J59SV3tRq+EgZxOoMW2BwxRVdsvEhKpF66j5RsLAQWqFG1Nr+ULNN/0
S1DempUnPtGq4P8E03MM+4GG54JS1nPcSsTSZmis0PBP9DmV8TwOpBUa/bxxq7R1oOwLtzOehTaT
yDJRrnSZoNItlb3y0tx/9OqOixsLuKWZTLopmllDVw9Niu3Xs8NzytC3DiSvwp1AEarofOwkhIY6
ZZI+sGsQR2EWD6Gqlli/CXyJxyvZ2EhiikktrSqL94GWfnHRmdkFLkMZeOmZH5BlTjk0CmgCo9Ch
gNCzs+4t6slQzz7FQgxr18gRlWW06wd3Vj2lN6bSvk2dQzIysI8liwmCDH3iMhLvKrS3dYWAgf3X
cyYoUoOiHhYVoOcUpt2VHipOKXXMTu8Rp+NgbKjOs/JLB3I9l2Cd7sjgha1Ys9yIhlrDSDNDGpsN
IsPKwhlatt+GrDpLtOyauLdkFUfdrarujTlFxGVVrid1vlEJ7eJU7XUiUBYg0fBrad6sDCJrPdLS
HZFSTxnO2GUuhmTb0BdZ0pWnh+81OyeFhKMUjZtGHPFck8tihJ/RS1CxNyiEe3X8XAj44inarpnc
EZfmgyZnH1IoidVpcgwHubjhmjaWbUcL0NzpDYiwSVkHvSoQqUs+aW3ACJyRGNdxo9VgBEx+E/pl
hvkYdZdzGzrONjbPM+GypBMd8pMufO3p/cA3Zx8+pS5iElyLJSnKU0PPS4iU9zzYdIi7lLBXZNcX
2NDTIyayXT3z8X0yuleDrSy5UsQvHWNcr9Pb05qP9mI07Ik8yWnR5BPmIGVZKPzmh2//VJSdASL8
9OW3X2oYE/NYdGcJIVUYQecXevt5bap2SPK9Q5lW+bQVqgWtWfb7t5+w2MzVLO/PRjKTCgmfgbDF
B+A+6F9ke6x1ArzKGBqsaM+6Kb12ID/vammc+7XaU7FhpPQDndQ1xuPMRQcHrDIhU8PG+AeZJMQV
eBF3ztHIsCNNOSVKKoZ0mN0Y4IWUHM3ap0XVr3DhPKLZuUZ+HW61WSNpBJVBAgcIVqNEFCGw2rZO
gk/FPXQUu9dFGF/JXiXLnM0wi2poPIGLtotE0lHng5U25Veun4XBOh2FpWVzXQ0DK+PeP8R++Ai2
zJv97l9bC+Y9MVELNrPombjBQTgZKK58RFtiowuUJpJSsmZDiBjpL7C94Btg6RZxZW0pIAxrT4gr
4hMGACfqukSPu4LvgPYRnDN3zb60rFdTm3b6nEIzlVNPS6N6KGWK7s5qdrwoeXuGifzQZa9yh/9b
rvw4PeccPLad/Zn3s/EN81WK6JNrZ+dmp/o1ecK7Ypwe0jEhh4k3KJRLpElyaU7yqQlNppwxh4cT
2OvRnc4hBhmHrv3slFDYLKhG1pybRGb8esybW71OEUAgOw56sRYKUa/yjkY1aVjgz92W2oZZScoB
BJAZIUVB1vtNneKfCtwLm0r/3KLEDGTckOZXr3UFXtBpOYkqSK49un5LKN4+AdOWxBFOxoI3Dlsy
uUlbMXIwlg4FkrAD1oxGmJ2Ha4Dai79Zh8lAwEOUSok7Cn1nwyalMUiL0ALvpvTR5wxWetaZnyvb
eXY9lqmJGewJUWWLjeBfN3grRE+gFvbPRNvuuXO+9Tl0m7aPv+pSbGYoYKPXX3Or9SHnt3dRWl2r
TD9zEu8JaSjcqgKVnO45Z2yMlmyZkSBGubdMu4j6XtXtOz+/bvy4W5euvEM6la8sL30YLS4RyVJx
XY2fRWJhR67PYeN/zlkXtNb56AWPKBgOFS7ARWArnDwdMFIEmI9Nmh6HMAm5bIV3tKrhomksl8QK
+74PE3aNZu2wRpqrUmQ7hM1T1We3BjFEtmF+y1Ki95zM2CZNdRxrPtxIWEfLBvpaPVgJBXpNhxgD
kTad2jtgg92hm5j9M71+abRdYklWYy5L4b6BBN8FKBzCEoaLzHJE5Vs7hqfYOY9j/CmhkrIwunI/
ZVCae6fY2wI0JZVAtSwH+9wZuKYF5QqitAApeFmmlqqIXocS1JZQPjTeAFMaths0aJHPZcomGQAQ
a69WraYQm5ZX3jNcyX3QOSRE0gH3Aud2DJx+07aKwHtxpgU36GnBlcABoTuGdL0g2tLBdBQFzsCW
nwrWKB02LGk5ezsuWoggm65V5ypRmPDMAyBO5P7OWG1nx5ZBJr2WWfu416aV6zN75fk3rPOLFjbu
pmiv9THuSfxgVQGXs1Mt9vkaR1DZo7s1yH9Ke/uGnQN8OnFe+2OA9Txb80dCR4DGsLQc51srsLgQ
UrfIwkjugtxfaUEHu9w9K3Lq7nnkUatOaf4MlkfvtvKviI/bZwnUWqH5WKu1eYlkIiqqdKhOtdkf
xunrNBnLCf0n2A9wkW2QhwtXwAcJwmJVEzcfstam1biOSIBYaFl7o0uyOkZmlg4/g4OEMagEZ0NJ
xlpLrVL3XmkeUWSez91Z3E1zxJPWFt+MuDpPpxmVzOJzKrARpgM16dq+Ib+B1oshti4ugrVVf/Mh
Cen0XehGdN0qGsQ5Qkb4IXaxDej+s7onRtKG+dWwjzDC8Ew1ebjO7exr3flrTnm8xllyMZpFu676
Bay6QzykSKip/ROQUBPQIvHtmj5uyVo45Tqq8jNXudvWfeuOnQUWy2lfhTAvHUYB5Z8PtY6sonlS
TPcwJJst7WXW/oCSwJ+SZWbQi4UOuWXQAD5YU6DPguxSM5A7F4SPqTy9ZvYuEA+Wr7Rg2dtiR8sQ
cVgs31hzh6u+Lr91LU4b15zBoKwKWiBQS0ASIMg9hN41Znm4ZEiC8uHzJCify7y47ydEMmN7V/vq
C8Opu+wqhhw/PgrkclRdPYdbKLdQjRGSlxZ3/PkXRQS6ZxiDFwe3zUzQ2WQ45LQZpE449bc2cYrL
ygh2qa6upk5+tWlULIfgayjl49ShTKKdzABRUQhufHdfJcgn6QkeRFnZ29QkNC+z65t80p5AONJk
nHkFDK9M4SC2ObNpaF37BaSzyaeJi5ljHbboI0MrXoUKlXvmvVb9EG+MkhaS3ghB0/Cp6PH7avZA
6c4j9rnOXPZI2RkfQ7L5bU5pmgOk/Nf8Cha7n2f1P/+D519zksKIHW9Onv7z8/+HcVaggd5O1Pfz
tHpqnv72Sle/GS+e0td//IZW8G+fn5gqiLB6+/L+5R+/vf3O74lWas6fEgp3nePAR3Sc3/7Wv9bN
P34j60qYDppr0xWmKW1D/SvRSsq/6/wnyavSpeQek/8KtJLi7zYiM+U4jqGblqXE/ybPSpC0VXz/
qOf3aRvCcjByK5KsdEcq0yZvq/j6dBPiKfzHb+L/RHGS0ksGwhN0duE8VxR+5tVYP833jdXo2Ovy
4IvhlqhKlkPLCxIlk5IdNztLQ4KEdLtiv+MZg822Mg9H5+b/yWV3H8Zh8foSPr1d0P+6gL9f3/96
yvX8+/U+f47/9mT99uFdt6/VePNat0nzdidwZ8w/+T/95u+XwOex4Mr4mrcZvuWbVz/Ms3+7OvQP
r6j/zFhkxE1Y/7ff+X5FCUf/4xLS3h4D0n6LOrP0v1PnMKVrGdK0HMMkuuyPGDTHnePTXF13hI3S
RHfV/+ayma+KH1cNtnZFD093nJPsM6Yzq+wjo9128i53YZ+p2zzB4IpGTh/PfrqNfh9u/pa1IE3C
rOFi+/ectR/H4I/9+YocgBrRJ+cYYtj40VejvC4xDKbjp3y8cdqtnzx8fBwxv+Cf/DH2/AZ+uvRV
VGdF2KuWNQ39mE5bvSk6JeFsctPabCkIkjdu5uXxxwfktv7T4zEQ/Hy8qtD1dpAcL9M/RTUIQBqR
H7/yOx/Lf7uJc4mjhoXM1utmGfDF0L76nL92bcQvHx/BfOe9cwH//N6DsbO6CEXfVtjbEG9A7KJi
9r7PMP82wfz8ib93YuaD/vRBoLStbL3gxUd8s1y5UMLl8uP3/d5Lz1//6aUhytLGlpyZvnWDJ1yW
6h5WV/uLV58/uT+5gqyTwbPDKxyPMiQl3AM6uc+gSoRs/CFXFRJsUji3r6POKvTPY2SV06ruLd+L
Dx//aXK+6f7k6PY8tP/0t+EEzCSyrm7bBg+BPOoVpr8nt9tWmPyLq4r4t26aQZoX2AnS6Nmpdihx
HQ2Fx9GwCHr6ZImc3df247fz3jXIjPXzu6mtqZeGxbup4fAYhMi29t3MZJj2DaKbv3aMk+EHShcb
2LYouYNoE/ohptGBiJIbpJ/aQ60pHGw1hdFf3FXvXTsnA1Gnl3rSJ6S82d34YDAlLorQdH7x4u/c
UNbJ4BM1LRlRbVNu9XGaef3tJeVHSkTowP/aXWWdDDeO5nWm4Rnlti5rusyt+ehNyl5//EnM9/2f
XHvWyXigYJK21P2rLW674lr35LTNfN3+LGSVGTsDvYN38fGR3vkUrJPBIXRKI4s8q9lqFdPtXD0F
KZZrCcbDjw/wzoVrzQf+6TaKMwp22IjardkF3ra1dZteOgt530f12hswhUFmDr84b+8d7PSeJeOG
AlxR4QughBcS2XjRN41+4YKw38e+7VGGGp1f3JLvDU8ntyQ2YnzZtMe302A/98OozlppIQQxSLwy
GsNZqqG07/KUFKSPT+V7Bzy5P7uR1nSdcn9iiZn1SpiM/PqGblbj7WQd2wWMEAU/WFB2FLdG6brj
08dHfucqMU+ukilg8ym7Tu1KHA1ij6c+CT4JXzh9/hdv2JPRALeqnrnwV7aIXCjQdEO3Garpqz9N
+S8+rvf+hpMhwXDqvAgTa9zh/Mz3ZZF5h9GxjE8fn6F3PhvzZDhIRquSUlZ4dIJhvIsizZPa3pws
3Yr2I1K2FhomQVu3k9WA4MGQn6Xl7uNDvzNYmPPN8NMd1gSN0RM9Ou5IRikHsOQA2HeU9Z3kLpmy
3n8Aky3k1ccHe+8snoxMod8E2HYia+frcMfYFjvtRWiaGMn/2uufDBcihIBDXhCmRUPXv4a9gS8l
jQuiKP7a65+MEDVXVliz8dtFlOR3UlJAkJFRHz9+9fl++JNx2zwZEizSrRC1atYu11MfWo4WHMuR
alI92O7zx4d4Z4gzTwYBk/jtkvJegosEXNskaGlOfp7cB2CQQLZ2z7DAcfd8fDDx3tFObkvsv0Pc
CLfYc9IygFOD0bj9piHSm2KKhRcBqTsS4slYGFHft0inEIVFjxBuPUUqpjO2+VlHkz5NF2kdOCnZ
XQia671n2fSKacEIcAWRn0/xk+jRWP+1WU2dfA4C60BujN24V05RQd0y65KK8KT15S9OzDsftDoZ
TCZt8Iu68ut9rMWRRY1SBX3yitxxNAVt4car/uqRTgYWoSLdlUE77FOTLFFansOq86NmrVTwq3X2
O/e0OhlAFIBSjOX1sK9N18cAoBPEifjuF3fce6fqZMSYmmQCSVtRFDYwCxARTAEaIf2qwFr0Fw9x
Mj3ljd3ObOJhD6Pi0UyRY+cjlFr4OPUvjvDeKToZlvSyds3RoLKdOyADyGWWm8rtil+M4O+dopNB
CTweiXjh1O7TkLzSJ03R2vbwsDnIWREP0qT7+HZ+7684GTvY+5kGyijoXnYc0g0OLZsIYLobZH+s
Pz7Ee3/KyYDhKIu+bR9xorwpP/JRFM/B7F5Oc9u7+fgQ7/wVc1L9z/MdwWise5gS9lbROHKt4cYY
Dk4OjvoXH7Z4548wTu65Kes0LS9JsSSMuTLghRV26L86OGP9Ekv0UOnGqsrNuHmeLG+qnpKytCjl
lUFhTPeQH4CK2ZNXho+DGaRFeo6aWgChy5q4uBwQMU6bj8/Ee+/z5PM0UEkFTmN5ezyJBXS4vDYt
F8Z7RHo7xtfcV7+Y9d9ZYsiT8dSNNSf18iTep4IyPYhhe6odhJ62QjXisWkkXi9KLZk0v/gI3jmg
cTIkoWVvArdw1V6bsiLfJnVXeVizqsAvb2AXuwYKlAIw6S/mi//i7Mx22+a1KPxEAiiRIsVbD0ls
pxnadPpvhA6pJIrUPFB6+rPcq5QnsgBfFQgK0Zw2p7W/tVTc+e9vtlBM9iYNuiw44CVLD3s868Nb
vAGvfzwWna3JZzwshVduEui5N98UJorU5jCc8IBtAvAbVNsEtxZAzBWKAyLBMuQb/nd5fCzMFN8Z
xyZSvle3AqF3CNkzS2CqmsCubmVQvD/6hO/Mw8qOvDWNkk84DZQvASNwu/IDDxJ/kpwl4Jfr8P4O
BBf8/7bWSHhUj0BEP+V9AbCzoRM0uHgCBbwXiQz9zVjQvYYi9efl4t5vMvF3I/Smc5AwSNM5l9GT
aRAVcQmS5v7BtkJdFyCF7wy1dhyTuMuL6AjtdnSoTO//aTsQqjadBnFnpdHeH8/ib2B7U4uihWsG
9mbyCRkR6AkJyyy4k7cvmkBOT+Z8+nBda51b8U05TeWBEleO0dOA8xsU9KUJvVsipyzbXS5gqfed
lTHx4jTDfR/cBIcSt+GKxWTutjU2jOO3vtcJ4D8Sl6Ut7pLxrgcnzsvFLo2C4N96gfIKFg7kF6fS
gLKyy/E2/jC0HE4P133fCdwR0Pme8Ep1KuYy6W5bpBkM/wVFpeaVlX5pADjL8AAXpwzvGP03eU7C
HYvgJVdK/IbzGuSyeKhcm50LMYA4MYByiS08/ASOAARAnmrPQhlfzkiCCpDs+3K5tRYqQ5wQgCTO
KYRdQ3YaYziu6h34CE39AEZ1hsPDNIRlBI8fGXTfLxe30PnEWXtwiAMTvSrDj6ScxYmoCiAckNsg
drz8/aU2cyKAMZMBMpXFZ9t3nNly5kU/0m7K1LbXTK31zFKjOatMUjQS119jfhJUsE2fgz78YQQl
CArZEWmed/EAScnlCi012Pnvb6IAMBt5Y3tfnUC+7CD4nejJC7Lm23Vfd0IAM0hXI5OXn+JeQuTf
RwApbilXU7Ly85daypns8PEOK91x9hEc6CqEHKjk2LiG0DQFMgD4ZRiLot9drsxSWc7EBwFYG5W3
5ZMprfgUa7zF3ZU89LuXOGQNcvo8FUNQvhJmlkpzokCAdDTfn2n4sR7BlE9Gnt2FlAFykmbpLjW9
XHlTfH9Ec+lEgVwigz6q/fD32Jho+lIqCi+tDdT1Df8G7QrrgpXmWyrIiQR4GuvyaB7JsRm7Ydjk
AXL4weISZtgK+OuszdDz7/7/axwunQgw1o2P7e4kfstkkrcGWGp4VhQl29iRda/SgzqHSHqmNc90
X+LK/HB5dCxV79yPbybSMPi47ur6/IFjrA8v0YS8qe/wc+LDacbd5bDSin9PSu/Vz4kNuh0tTYtE
fQ6yDj45UFWRUD4aL5TTY0jDPv4V1iCB3SmwezlSw1JYHcIGJg/pLlPIaYScOeH+vm5sQCCob/S0
k4gACfC2TYh04RF+5BwEJr/1ODI/RxiIpGEFkzZQrf0JOdiD74PiI/u0wztnmzaAADbMP790A9N/
l8WtIuDD48ftSj6Q7lipLEr2Ix7ep09I1x3Ob7CV138yEhk6cLpN4iG7r8UkMmC7aR+YA4yJsnLf
Gy7hbwnX5Kx/vdxH56H2TtsJZwiGPZ+wfWMwhWDh+AX2dK81MuYS0JE6AMlm8SvQU/uUTjCEvlzg
0qBwoiuSdy0MWZv2oSiNB8RVMNTjWSMGBkb20sKaLPh1uaD3owWXTqC1YsgTA4+VO4PzNSwpfSR7
PKZ2aCxu5dnMkGQyd7UH1Mnl8s4VeKclzyKct6M9DSdre5CATpU/+tDKRzNQykX+57qvO5G2amok
q+AIdwqhmG93UsT9sC3ADV256l1qLSe2yggYRqxH2StQJ2F8AOo0r256ymT7y/ZFYl9iz4jh61WV
iZwAO2eWcwDR9KktcvOr0hZwjaluq5+XP7+g1YCu89+uAEg1mwwZy1M6QRsJDjPcxOhZkV7jtGVm
n4pbIc8ajkQi1TmZkUjxoygo8x8rSJNWDuEL4yFyom5SWIirvaZGhkHK2n3bZiI5hYnX8JW4tzB1
Iye8AgSBh9QmgieRR4MJie7YT75ktJ+A4Ew90Xb8BlkSHX3KRZGX3Z2Gx/u80sRLlXNCbqdwSGYF
9WDIOCXyg9erWTx6eQMh/+U+XKrcueA3a0c+gZ9UZ5W8o2EEHfgUn6yC0Hs7VCEAhR28OHIu8pdm
ltmV/eXEi6DDS5aeanHHkMf/MxiB59kj5wSJW5drtNRkTnzAWl/aYQBUGStMOMJpucOWj9QjtDHX
FeCECDxHmCJIu/pUx+B5PSI1T9jHDBdOxUroXqqBEyMg8sJFrh82px6OZcgADXAJ+hDBAD34cbkG
/rkt3omhrsjKM0CqBCGS+xQFPxCet0O/LcBHlGA0VvNHD+RCGNoMLfxVAwpLAlknGpaYffwowQit
t8hWQdLF5R+zUFtXJtVC2AwqRhzcJUmpGH5GXEORbjp7c933nenbFA06CI9HJ9O3TfXFF5ilJ5Cm
4GhxXQHOHPXZiLRSM3UnGfylKwwcvpBB3wRXNpAzRdsI2+IBwuw73U0N2NN50wCC2abpyoRcWJJc
xRKBC9FM1dCd4BU5ATrR8Po2qEIGOVxjbwTMA66syHk0vok1Q94jdwyY6hPu3H0KmIbKYfwBLmkK
V7Xr+sKZm53CFnFCTDnpcgRVBHu+XdmSq66tgKb89/cLL8dznarGU53EoHuMUo2/8C4crWwNFiaC
Kz6yHjwBcB8xnPwRnIrNgHG0jQZ/WJto51X/nUnvSo+0IngKzJLgtc478zyD6y6fA9+CkQsCdGd/
5HCs8+6x2lnzaPvQsAeLk8X47XLPnJfj90p3lmlWQ7mTyMyCq0Z1oOAH50dfQM2nLZiv8N2rTxWO
ZSC9ZzGU1ysjbmET7AqiwhiPx5g+8ZFUXdF8hywAEDIYSMJG8s6bsCd9vVy5pXKcEKDCAA6iSKc7
4SGffizVTD7DmrH7qHoWfLlcxNLocKJApgsRm9k0MCIkrPoZzUlr7mELJcfd5QKW6uCsy8DdIJci
MfZEocEFCrn2kLijKBxSGc/VyuL89+nnvWHgxADcyJWTarv5hCyRvAR529TYxoNhRdX8HXkoJPic
dlXYfcgiXtdfh6oqGDKBIpyWa6RrkIqfYElCwPxIkdNpPyPyngHSxHZAl2xwB6fZV2/E0k9hd9O3
VXEjkLPWhfBNKkfwjwsxZEhRN7nfhweYdyVDtL/cfku7Ye7EnmbMqwpIzO4URHr+k6SVX9p96Kup
h1dbiNwen9EihFY3Zs0hCToDP+YGXHsDyqos8IZz+XcsDRQnSlWkruWQ0fpk6rOTTdjDEXNnOiPX
7u0WBspZz/42jEf2nD1Phunkmw5hsEzq/hexGrTE0Qua9rqp6yqjmBD5zO0wn8KmAR831OPwDS5O
EMfmCCVrdVloLFcEBeRBBrlwlZ6GtkVmW1HHyOTqBmRPXrc5CJ3dB953jYCuoz7FuIyEKzeAoPN/
Dczh2pUZtdQb57+/WVStT6oUnHsYKeaa4/IxBZR2+jATzpP9AJuRYUXYvNRS57+/KQfe6ySvB4xu
mcTNGTucB1ATd3Xz+6phGzrhhwmvguYy99Hf5fTNziFQcsB2r72eLv18J+4kBPjoyJDuFANH3B1M
OYA6ZJuY8JWOXuoHZ/anAtixmuGeoMaT5wvHpXAJ7xSvfx4bmq2sAQs7tdCZ2oCHxZHfDenPQgNg
tMvHugPCvaYVqAq9Aumihz3P2rl6oUKuVqnMwf/HjcF0gkpgAAcPAkFAcUZtPuLmGWmxV3U7i/4d
Vq1fw8cOvgD3I+xu/VusyaiMZH7++brvO9sODnZ9HCYDOYHfimNtI3P+ywQheJGXv7/QJcyZ32NW
cwPA6vBoyz71v2utAEW2+EP0GmUZM5/6OJDd18uFLezgmDPXda5tFiOx8dYTEHTjDTtIP+eebO6N
sGkG35ucfpxNqh+RP8wQnlN+c7ngpbHgTP6oH/JmhsHgaU6F/4SbCGThwNJquM0GpteenpYKcSJA
A+0Li+ARhqcnj3whCnTwLQ/89jgZBJuV/lqIA67EL+5aJKKPhJ3msqmAYoSSCdBB6JrWbgfeHxDR
OX3wbZxMge7XPc5ThzrA5hmehGNmIAtIYKXTblMRTfQzUME5TO+u6ZqIuq02tCDa940+4NNneRys
d4LdIAnrThAhjWSl3d7vnIg68ZO2DRzfuegP+ZACc9cCQRpsxciBhUCOqzftL9fmr57h//eHSKb8
t/l8cLIhmMJ9lCGgl6g0vVEK5MhCPtZpf1PV8th5+gO8dc41PeK/w16rkyCUdN8T3uzgBPyMPffK
mrekYw2crQ7rUy+aBiLvSFv+phx5ACK74SE8dkj/rA2cMkvzByjr56oA3KEpYcMEi5eDBcDIj8EV
hO27mbxvEgCDy+3z/vCNAidc2kBBBRRQeTcE5HOr42pvJjh+Xv74koAtcIIlRNRhV5JMH7SfYTHe
lDXTgGMA1prjBUF5GXaWu24GoONBzmM/vcDtKbM3CtfX6rmCgg/gGGbi8BuBYMTrjyLNBCzX65bE
0we/hNZ95eVw4QIrCpywawspQoNJdRd4E1iRPnKtlCDbZCo/TunwUIr5DhcwN8zXPxO/RG47nv2C
qBtWWmqpG86z5M1mCJwCKmK4b8DsqRl/EzDcg10dkpatTOqFIBKcy33zfSSnKToB1A37pnS+qxM5
n9J0zO58fk6E7Du5Mt2W6uEGj76Gu0wAn0/ASLofoP3DQo3p1l+5WVr6vLMnwmNA7xeB9g8VFkE4
jokzTLaOiVk76yxEpcCJFszLAeSdqTmMqSH+FoMtmm/6sTjjmuMaZKSVm5+FclzNWuipNKCDqg+8
5NA/GJ3A06aCc2O2C3OfT9cNK1dFNvBGc2RwNYdGpaAjxakGzsePYcRweYIv9IcrIkvKIJssgTFu
NBXFLZLQixpmrDG8N677vjMtAJ4DxLrWzaEnE2C3Wdz7/ONZvOCtBOSlCpz//mZejLTuzifm5iAb
QGAAAc2L9qYAU2veXa7BUkc7EwIC/FJxTG0AmWwKCx7Y22jgY2FoStcOtkt1cFfSrGu8TvnxYaxS
/6UOmf41w5ViZae29HVnytWpSnSm0u6ApM/wi4KO6zfiHvl4uXkW7jiiv39/0wEhrlLAJJPwcqqh
QQprrp4MRK9gjifxBAgbIqweS1gbwCAtTYC+GoDO6+2VA9jVjVVeaomSXYxEkLB/jQpF8icvTLL2
qnkOQMS/4wsUMJXUgFIei4xH7C4M8WJ/X8ICZItUaPP9ciMudJGrSyNBDV1gOIhDnQHzuwGUqvsB
LaZaGQELa4erQwN/MwIFGHanQ69C4NJ6eBxTXz9WPP8cldXaZf77Z5HoDE94OxUh3WqRH4upGLeG
wRsihg9V/zsiUMEBnhlGZ+xN6AMIPRpA8qpy1PShaNWALdHlZlz6AU6w0YkAGbg3AlgaDjfoDVAU
BhTpPCC4Bekz8JTBM289r3qEp3k0f4YptEc+wVSiKw+Xf8FSR57//mYylGE46jb0JIxtK9EeihFq
xo8T/GrXMgreL0C419c0bsA6tsCfRgN2VDtY+pjkEYhSPa7U4Lyxe2e3TZxw15rcZuOYxgc/hqOF
gPx6F0rlbQfaw2lQgM9kwLW5bnUgTuCrPO5NugJwkwCaB99WH4bT+ZrE67wBfq8mzsyFrOvs293G
B2aIOsisgQV3ScVmmtr2vpMNaEYwHNX6ylvQiDhbj2kau2q2Kj3WWtnoF9LXimKHRHGVP01AtrOr
HoWEq5HjFlsoGM2lxwqOidF2gmUw/NhH6+8uj+H3FzwhnQNFAexVS2mdHv0K/Ej8/uiW6UqB/VQ0
t5eLWBjFriwOmVzw6GQqOfpG5B0wtKlubiucUMlKAUt1cEJROnsF8zstDzNQWUj36Nrg2YaVAYHP
q8nX62rhhBsVDZ2H51F7iCOdHXt0+scw5eVVO2UBDsw/oSSlkZmR1VEf4lwlLzNEYq/BOJKXy799
qYGcaR6CiC5DU9mDDlIKNmEOZnFVByDOV7Fqfl4u5P11B46d/1YhiNsKp8YsO84yPxZJCGg7nBO7
qPxZe/LpchlLFXEmncThmmiYvB1NWAzNRpXMfsLuD0agcgjV98uFLIxXVzXldRYAt9A0ACly+HUG
HtBmX4sC2sa1g/ZCNVzdFEpgee8H5liWMfxXkTXW/AxTNv2m8EpcqcXfM9D/R0ThIhryvFMljuTt
EZnF3qhwHuqI/gaqi0zTex5JXX/waAk/rp2uNdJW8K7SJsGjUsAWPwoKv4w9snHt/KkJm8y/4c1U
sD/NnIfdb1lYfBvSTuTzvsKVotPpsYc8WX+RDJBO/9bPPD+9as8PZbMzrrxG1YgZ6ljmuACHBSuF
NXwmlbny+070gI9WFwAGkxyBX9bxrgqr0DuJDmldu8vjaam3z39/s03wRVAbSjgGbY3j9WRAmZS5
+Dz6dC3Zd2nEnv/+poRC9yqRKcZTlUfNsDOwkh33rIKD41VLt4icAAKcJa3bXuVHMN/Jw1hI3P1B
6r6/3EALkSNyIoeekCZFz9OhiOaP0KnCZHxGikY80Ucw0lZ64e8l1jvzwaVkqRyefcVox4OMslk8
9UWo9HiT5OlUfIhLYil8ovOpNp8SzPWW7wyBL+4hlgMS7DZwfBqTO2gzWfAB+dudPqgGTwu/AJdL
5w3BGVp4N6MIeP8R0O2M//DqingvmOe84Ru45kzkEepO2n0dksyyx0rFOQiXYBoyA18wJPAExBP+
Z58j5XzlMLM0KpxgaTxkPUKnPRzgCgjnYzINNb0DHQNO9Zf7beEWTrgyskKBqDwozEQ51n4sAaUW
xgNlEr68wQtyIFL66s3jENFdXcx6+DN4Phme5lYCXruNbeenB4BAxx5E26irg5XItzDfXKk1srAK
CPAHdYx8WHRVfZtuyxy+1eMExOblmi80ratZq+pM4lZ/UscEJnF5mmhcFYDndN3HnYDkhX2vdFrn
R1I04wE5EiWcZdP6uiVUONFIQCFByFCBRoV79iKC/xvoWHthy7hmALWKrrrusC64O/6sxPsAD8Hc
NEzesIj5NzXeJ79dbqWlXnZi3uwHMUyIODsgDT7QH6euHb1v4F+36sniRmu6MqfPVcdJVXO4HVb6
iMc1qBN75BPDm9RfGUhLtXBCn8C5OJwqnR/hgZG8YPJH2V00en740I/h8OVyUy2NVudsBFZ6SzWc
DI+BrOYPg5nlf+D9mDVd2VIdnH6mnYajcJ3mR2tkWIM+OAx/PB1W/8WD9tZizUIdXHEcOOqKVYbn
R9gfGrDLkTcEpw89ji9XtZErjgP1q2FxWFZH7JqAE4P5ZfgCi7U1fOJCG7lMOgq3C5iVjMXRxvjn
tqEWyQUNPGRiQPAby1aG01Irnf/+ZiMQzNL3VTVVRzLDJ/hs2GjqY6cFWVtTlurhbgTAyJ/82bRH
OIu1QJkXBYfNgZ4CkY0bgqYzzXVbDu7MDNCykczPy/gAPoD62VVKfpwYmR4vd/dSPZwp0YLLAYtG
QLUNy4oXzURzvrgU+ZMf0tm/LpC7QqkG7p5xXQXRgQSz/sF75OnDHeZso3e5Egu97UqkZAyTwjSp
2mPESXlXZWzqt2yS2XWoPeGKo1g5NgObmDxIeCGZbRh2eXorswQ5VddVwF3pAoULxLQcjrpLgP2w
sgr6G0hss7UczaUWOnf/m/kAc+QslCZGwrxXq5OoWfqf4L6+7kogdGbbkKpaMc449oKwEMGZJMmG
DUcCwlrG3dLPd2abh1yhgcwe2meq53YLrW71lfgAFO0ut//CLAidORYb7ocWyOtjJgr/p86T4cuE
A+HvwAvF63VFOBMtA7ckKjQFEAPefS8ZNtpffNJnjz7r1hhqS63krD+K09CqMZ2OVEP8uAVZBXYK
gZTD8+UqLHzfFUIhc3Fsx2Kej03gzxpbgKk7TilJqpVIt9ALrgQqCVhl/bkVhwLOv+xeJPCaKXbI
DoPfaFFmFuaH11XEOUljV6xmv1f2yOqseASEpUZiTJvEaxVZaihnOkuC28Ou6+3RajE9QK6MVKVU
SHPlz3cmcwoYYyHmwh5HUthsy3L4Q20kPLJXLsOXfv7572+DRVt2IWkydoQKMXjOEpLWuAM3YJBd
1/zObM4k0nhmKekRmYXwCqFZCvfWyCR07fn43I/vnHBdbRPxQ9jEjK15Hu1QNA9NrkPYSzV8skW6
rcMhr59Jgwv98TbHS9e0Vq+lYp0pDqEHrFSkAREPqN09L4Zx78PnYsvadtpqZBiBH6LNzeVGXJos
zmQPZwqwjmrZEZYBjG5gRl6/xpnQTwWr0hV1yUIZLikKu5laZYWCbwbc+fwbAZuObBu0qrOfVZxa
et14cHFRYNn39cTS+QhmCIWrBs08eet5YXEdaxbAhn8HNAEZBB6zDTmm3Zh7m8TW0BMgH1zr3eXO
WJgxZyT/2xkTQ6ugCOnoMacN9v+QrMDxC5bWWXl3XQHOlKeUiEoLRY7wZ4D6lHTG/9yIjq6RDt5/
NfrL+n9bAdlllehyEjzJFhkvfGNGVszjDVx6EtpseBlwL4aCvk+r8m6wKksfp8hTq5zEpYHmRITI
jLaDqQY9trTyXtMIHumbaEzZA6Ud3Aovt+FSIcG/ncRFlgGK6fOjDpPykYoG8j1S0Oqmg2zw13Vl
OCHAdNYLo64tHyM6Cf6JGtxxRbCdN2l5mMZU6CtvOv9PHij12DEx82OPROpkLxNuvF0WA917uSIL
I9oV/CE5MIZbq0efZqvr8jGdrKqOVYDr7pX4taCgEK6Cr5lgA0VnLY/AW/ZI5NNiMN7XkvEKT1eN
UXOxn+B4aW8K+Cnb+8iTAH/hGTPXebXDmYv1K/feC+PCFfsBRqgHS0J2bHmVJtsIxtveLS3iLLoh
Gc3z66awq9TLS+TfKB2IIzVwHYTfT80/QkNafLmuw5wIgdxRladc0+M401HAIsOUzS6Qdfl6+ftL
reRsChB1IN/2sRb4Km73AF5C22I0tbdzO+nrslBE4MSBvtINUHIsOs4zlOnH0vbq29DqPH26XIml
Ue2EgDTvo5rXDXY2rVWfyqiDa9UEa/Urj1l/Wfhvdk6xwcHHlLGARVWmYTtayh558hqzc3ddBZxV
f7Q9VEY1EU+JVxJwcWFCq/dp34qrpv3ZveWfhWwMU9w3zEl4Giofxm0avGe19Yzx65UCzkvu/2/N
OHMqAAMumEGkGUT5ZIDXZqtgrQiYn9wHMeg9SRx0z3NTBr8vN9f7g5a7G5iRI9ehzYiPE3VOX7Ft
TsoN7yvxMe5tNK6sK+8PKu5uXwzsRboYOOp7f6TNJ17nTbhhs+jF9rpKnJvyzaACCrvLYZ7a3sNS
UutN2xf9tqq85IcQabe/XMb76z93NzDmbMAbDba79/pwrO6rKTJdvuU95dGHaCpT+yBCG6sUzla1
Jt/gQ0rKZGVILEjdcUr9t4LRBMjiDLL9LXIDv7RxJV4rzeD3rAtoZQO/JD8z7YNRVo78XtmmijYj
HAm/Whv7fGN1Rg/wNA2RdUcic1sFZs52HL6BdGWlku8P2f9LZDARkX2BSS1i2ZTPjMwx1Godb8fI
3yS0amvYLhZ+O8ltg3cdXe9wF5KxfkspPFzWRtnSUHZCY1JBd2eqSJzmQbFik4I88BCF8rySNB77
dHkYLBXixMeITTmQMoId6wgvdmwj8EKiKBx3o2C0G0WKIVrLd1p4M4NT3L+9znhobTez6H4IwMZv
d2L0ByV2kPVPLNvFFkLDAC7OychuwwwmaeODpFlR842uuqB5nPk062gDnzBowm5Al4uzNZ+ApVZw
YpSCb6zAY9lwz2FaB14LaFZEHuBO3MP82utNHa88TC4U5G6ywlmmokKMuoel1pBsMMjKn7hjyX7k
oNFemU3k7rNEEfVtMdXNveBt9KsF5D67SalvvjeiiYOVObwQA909VC76svd7Pt+XDM+OG2qRvZRH
xSrFdOn7zgFrrkTlURXOr6rSBul9qmram1yKqNhfHvlLBZy76E2Q5SZj4Jur8b6nNI0eSBInMEdM
YesHq+jLRSz19rnoN0VAtBgDOsDH+6w6C4VHzdrfYRyHdhMPxZWXK9zdQgmkVuuARukf2qu4f2yy
rMh+wnZ7WBMpLFXDiREcmFC808ODE7aANSBHXj/Nwx0hgHvDI7jlK5dQS8U44QHHm0BpyA9wX9p0
EdJ5cUEnm03qQ2CNN3MkR43JSscsLUBu9kRaen1ra5p/iLEJIfpL5ftDX995nefJHe8j7Or2NR1T
iXz5boDkZpvkUfzKbTeRL7PsyfgQV8XQ/YkZ7ixvdDPg+XID+3afZVs45Yn2gZokWeXrLbSNm4UB
9b9sCXycjkk49Tzddki39YE6VywMB2BEbM2ue1rhLj54pvAzCnLL7yOFF9pt30JL8DBMPFnr54WJ
56Z6GKm1F7Lae/Lant01VWNSyK1yY/ZXzTo31SNq+w7M0ykG8rBO1NNgqjR9aiCOhYX2mKChxuu2
af65s95M76RtDTbjTXPPixiiHd924RNE55nY5DZd0ykvtZYTQ8YgqbSUHIWIJMkwDJsk2qVtBsP0
y831V9z3zgb9ryPjm2qMU5gUsYQvsp3qiJGvA61AO01mVcVm7xdJPdzFsM8ufxSjiupbPEfGeb0r
8aCuhk3L2jmp9iRP4npjSMOD+jYiU59V92iaKUs3FdJZvXTjZfA0+OqxnHCYExcTQJv3Ex+DKMLm
yaNJdu/rjJTVrpmUHA+9gE/EiFCTRH2xTfwKhhlV3PC534CcEkCZXVRVxAMkJJkhpttIdoPNwQYC
qWYfQKIsyg0Y8gnMtwJQXcIjtXWoPvCu4vihXpY343+ZRD7KMYjrWuwBe05h1VrGQGOm21EnWXGf
dyF8nDFmCAOp15y3SkcFw2Zv20YZYiL2/PBBfUk0JIX9bcUCDS+9SJcl6W8n0OCaOxa0xDtKK73p
Ox7si+leZm37VEYjUoq34kxQ/93bZurqLYmx9PxOh6G2D5wCGwjnubIDc3ZDWyih042FnEd/7gs/
jjDAWFG09yXPwvSuHEyQ3g2igT84EDI88u02jgnlxwZJbcWHAF557ag3OFaHfIbArImrX1BEprzd
4nGnn0A+4jCyqIotKJK1+e4ZDtzptmelVf2OQ12etBv0pWegKwIU8BdvwZhuN9k0tGkIWxXlyexT
DqZMnK0F6L87ondGJXEml8xkiKuB0r/XfDT051krBb4wMxHyr/0YLnPeBm91RkybOR0qipRzFnl7
7I+L6T9cZEY4TjQp+Cop8kBYDedBNczIAKHplMHQz2IMif8oxdv9lwDiefa1i3QUbWIImigGFcY+
8ogq7AzgsyxxAvdhcpwN9kfdVBVFeujY+cEXsNxne+yrUJkfE+F4Bd1NNEwruHY1NrTZBs/S4KHv
Op8hPRN2vEJMZmeHEVo7+GDPSeZtVEsGGDPgotV86zLsttuNjEPa5PvG0yOf9jSGbUJ8Z8zcwsjb
+m3r+buoj/H6s51sPXA4ENMZyQy4fqbF+AezWNlPDesN0SDKTkhXugvaJmtSOM7ENn3QMKZBykOO
QwQju8n8PV56QeKr52aiA/utvMradDMBW8TNh1HHAbQsAzLUw2CjaiiC2NZD3yMDcITjcI97b1gl
x3or4XrMza5MQzX9SKiEE9VhNDqz0zZWBGg6tGhQji8q6XhttlB+V5XcRRZOF/rQtiDUxwfLUzxY
78Cthc55P/YFhtgNjDGy9EzjT+LiaGyQqI+8tkTeGx/5+eJB14VldEvhYTMG2yD0MO3Oo9Pwz2Ud
83y8Mbkayvs4JXX/GXLHBtMx8ecw3CZBi5xePGDXJIDjDkdEByUJtUn8Gz+lNIMKuhcN0rgam4FL
tVdRPs9fTITzv93yVAt/3DfA2vQw+cHxPHlluNkeyS5qxra6n8ksymBbwdIM4P1gLshrjNSt4lNQ
paF4guGYRaCqcg5twV0OZ3QGc/Ba2uArLlL8/Mm2tshDDEEPd/BbZHWkEdmnbY+VZxd0Pp5oYrhZ
zWqTNDDVTVM4amBnE+99L5gZ2EBIEJIh7opDK9M9nlo17NgrAzAL/XZ59Xh/Y4IkuH/XQBx3e1qQ
fngqLG/7LexYdb/RSra/bT+MV6UIwJ3430Ik2GPgbsz+U6yr0e76uoGhept3a35g71eC/z2wvlkB
pYFgOMEjyBOYFgJd05DPQZJ491MyrdEsF27BfLcKaRIQOQ/8yTOUP2lEwB0npv9c64LdxFFofkuY
Fq6011J9nOPsPHXFhGiUn3ClzZobU6bCA5R0ivyfGVzjg5VrkoVi3JTEwI6wsApzAqOJpHjxedPa
O08L5o8bEbJZ/7o8xBZuqtykwWEG9xZOAuKZdXnfvVRU8X4/RWrAqoe1VyEvfDbwp75pKq7zZl8l
AO01+8uFL9XRuYqrez8pfUWSZ8lGuNc/zNQL8Hyc8eE8vFXHSbrSmgsbPTer0NKpIVMxT8+dFCo4
UA39y7wZwMtor5MrIiA48wh8JD9ox/AJSDjSwpdHE1jeB+2XRmdXQpncvLqRjaUR7RA+DbHMot+U
MQ5eNqgpXr63OR4t1sDwSz3jRJ7J7+PICqafsZR77CbLaaCB4cVby8Eg0XHlqWhh3hJn3ua2MkNV
iwDkFx3jrlSI38AGss88rdnNjK0qmjGw+Yo2b+mKzE2tK8BmA5wlJY8yEt4xCiDIQ2AieKKaw++x
LNWwxSWkKXdNG1b5tiv9CskbpXlEDlj1rW8RfldiyPsVD93suwHIdpKUNX2aitr/L6MkuwFpzuyh
8NdPUzkEx7DC0nx5lr0/9kM3Fa/HUq2xd5i+Jtq30SZAnkuO5Tzhfy5///2xErp5eBouj7lH4+L5
/JL94uHCGVjh5H+cXVuTm7jW/UVUgZAQvAK2+35LOknnhUo6iUAIJC4SiF//Lc/THH/jdlVeTtWZ
mrEbI21trb0u/ZIUlpBw+CvyBFyy/3d7VRDmx1Il9inpcGspYd4W/fSBdfWuGUGDvHBfO37a/2+M
WXZ8xn8dVjjQHQM3wz0lhGLSvPjeXdfes9c1NRioSF7/3USYnSrzeJesgq9k/RquAbVwQ1bzUB7B
gb+TxbJT/3RXrfEInsH2pHnN67LPWg8vfIKbyYXf6ty6OjkIZcvV1GcufhrGjS+lxI83Hyxp2aWU
uzML61QwB6yBBTHrwycKA8kvk8TezaeK2lfkE5HvHy/e/z7/2KlkjnfEKBu1/kllSfMH/akDNsYd
XEPh2XdXQ9/xFb6E2YONB3L18VeeqUPsVHlGl8UNYcvlU9OwZP2B3DQ/ixzZvQsTOXxf4UK5yxi8
ba7jxQGgzaGdk/bV81BOtxQHMFVFXQUV+4TWbXz9+K868zZP3chdIlc4NevoKRhx7Y7gaxcXGemA
Pn/8+Wd2Vnq6s5oqNmj5/FMF7uyzcEObwVbHQrHdDS54RJAkEKSPv+rcoxz/+b82MXCUoFm87J4G
AKtxEVDA/4BDPLtkyXluYZ4Mj6a+GputnegTk4xnmKo0QA36UNp+R+uEqsPfPQf53+cAR3dV08bC
Jyvt9Bm5F8kbso3+DmBjp7q1pMpMh3TY/lnD9M8dkYtsBv0gi+1yD+kIr1n58WP804b/R1FNTwpF
OLfT5sEnf9oq5FBkOzia1gTMwWOP+xtxWh2MWlVMVaRKEw+YB15BrLY2cu+8COBhkcDuFohJHGGY
fmGJ/AMj/sffdCoxQ0kMYRjbyAe4bK11e2d6Dxx8lax1pXMICuE7OJONfMmbJkzJtZgwWfK3aFeX
BmJL1Rn3OCxaGbJrXIu2P6e2tchAxRyuTbqigVmJvrSgz6y3U+UZMldTx1Y9fJ1iHQsEugrzNQ4S
9u4DYS60JOe+46QXz2RipjSZxL0x4CaJ3ETxGP9gAXyQYO+xRuRCF3Zmc/KTc3zZeEcZ2ZqHlXmK
+zLzghyYFcg1+3i5nSk0p0K0KI3HjlhbvYQac9BrSPZCxnOgmsGkStuvM0xZ+wwTnAtOCue+76Ta
EBtUegAIee9IO2i5I+PCFl50Y48M3kKw0Y/fSd2CCXBh7Z55U6csjEkCspy7sPvps7aFby0yLyb/
s9XYR08Ta5P+wps6czSeKtSGSign9Tbeq7Su1Z8wY2sYlXKLk/ExZWiGWV6nLVAnUOMbIu/VlA3B
hXHVuVVyUvrICo9lDeuflzBz6XcSNv5HGOvg28dL5MwvyE/uHcBoATRmenuxCO+6Uarlc855pK9x
U7OX7PvPrYuTqofo3IpOcx2+dHSgz1Wv9aek9mZXR7be+8knTx8/zJnXdKpgg333hITtLQQCGTe+
f6dbytWnFMwD9taks58fSOdSlRW4adPkO6XGxxfub2e8ANipui2ag7SD3bu7B3c2Ut8CZ2P1bFwX
g+zUQ52+fAccO80st/XAmSoql3YpLO2cTDGKxL8MxW4+yMwzUyDQquf7IW7aas5tp4J4Dz5Ws9gi
Uuj9cER0cyJ/yl77dNs1okGU2NdMJcAjLlSOMxxKdko9msTIBzEapF8uDfsxYoqJMYf9PMNE3tLx
xg7BM5zARZkM7mWsgr9iicDh73+P+SCG8mZINrSACL6hDsPYWvaPS7ws0Bf18XQpnvfMnjrVCiJ0
dUySbUCmNuIeWn2DcJ0m+JxSzdSF9XBmyZ/6CsFU0PGhV+1Xg5ycn4NV7BmA6TQifCPI0gI5AQHf
fbzqzz3McWv/q8cLj/JZN2/xCzjoKXLP64r9YXVM7f7jzz9TIpLj9/7r82F3Ni5qrvtPPrTVa7rJ
9k8yjsunGgYWl5qQc99x0kZ2Fa5ktVjpi2kaALugCg0vWqzkOWrBGfq75zgppIglYBpwpfkUZsMW
lc6Ous+NqukC4qxzf2csyU496r01sL+tdfzS2267hlXf9BX+GtlVlJpoZxYr/+5cONV+05GzbcIQ
/ZOkAQZyE6lqk7sqURcO839Icv/RF55qKyGdmXpDaPeV4DSvbhHIoXEjXJBaUA9FBD8gUaIV60xb
dh7mTbdiDRKTI8epj5oScBalB6A5NJIwsoBTSlzMwZrWb9ky1W1SuBFtyNsmJ0iCC5gfC/u5sUcf
vX2FjG/+C5teraysw9ASitliVs82H4/x02NuHXgVLF97l8W/Kw9P/AeOBE32YIibq62QdMHouPBj
HLq07EPEYtTfzVqR0RSuQeTPnONj2TDskyCpMLL8eIGdgbJOqY5kUkMH+If+RNpT2D7Aq6Le6gIk
vrmSZbWJcZjzplunVJYdMhe2S7eKM997KlJFXFCS2rGOX8Jomd+WYfClV3V1J9MleUxbLXZV110C
Ks9Um1PFqvVxSBo4UbzUzbK+TNkapkVnEnFJsHqmcJ66+ctlHOu5brMXTJu2NQ/SMHoiE0Wv7zVZ
9vWU9b8+fl3nnuSkbiaJ11GW+fZt0VEzl8sAmuof1oTh9pdfcPzifxXOYaoSO8iteolXxL3mQwgb
5xwKJH8BsDl3SJ8a+iObPINocmGvWaMZTw+w2kdDkBveNfFeAkS29VUW0VZhkN+uPIufqVfYLofV
NrYKCxIMZAkuYDlnSvip0hWJIn1YjUHwgthp8q1nGGhcxzEiEh+TbdUXGvF/7Hn/qyid9KtWR5Wp
1RB/6WkykPAJM6hupjuMvNgYPxnEcpL5BnlkUPxwO+ujq74Ro51vOennN0x0UrMWZBgwpi39tnqu
4OjjmTR3sDluevOJqy6sx8JWlgb+AFkP9zcMoS1jX2QJ35aHMAEpSuTwHEqWr2BskKmsXDx4m/PJ
LgEkJh8vz/8mB7NTqSFocCFhKB7f+gR/Q6Hc6NaxaCbQH15oBsuS6JqGnd5oCbMcn35CiaXbeLWk
aJ+eP/4Tzi2wU9J+HXSMtbBs+AG+2vy+ZWw89HVAFezc0+B7GNT9nww1DoEhIvK3CKwQLJ/m7CJe
cmaLnnL6wbXmYzsFI37uuk/0NxYkdXvFbWb/jl7KTvMefB/rFe5U/EVNNdKkOY4Pl2/OXZIAnSln
p8rmLBUcBMAseR0rRG+ERT+3Rt+MXMFFs4SHFAZIEcnaS3bqZ46CU6GzTSeyKtBlX8YahG5d90Bo
xjFOH3sYkN0jviSY8tgbemE7nns/J/26RyqkXB1nL7AnldE+jVhKQWqBLLn4eAWe+4Ljz/qvEhoF
ItSIP2AvoDMrU67wxEegcDdOn//u80/OAPBulOR+YS9j29BfsUZWaBGJxboLm/jc6z8+17/+/ngM
IQf31fjWo2aAz5IQLkDCOrJ2IDYw4DWbfeSRM/Xz4+c5u2NPGumxh8Wa9lS8AcIO0jbnWyb7V0AT
lH/ZIIP3N07FJpXPRHSLQRBPusA5yMzzzO+Qts0j8/LxX3LmzZ1KLxBkk8ilAtssj5BP2t8mLemy
Lz4K4/Ht4284s9ZP1RNsqUS2Rtq8L2vbJF+JG6m8AWc4QBhT2ioB+lVYNya+UbwFifjvbhGnYRBh
t2kCMuzynoVbpu/91mzL79aLpsQcAhOJCwv/zMI5DYMQyZLBtDj074iHd+2uNXhNvy1ckcIsDwOc
XrcI8gagUH78W577upNjFdOWDQ4kPnkXbOjkAcEgIojysKOCPyYAqfmdAvVpe/+7bzvBg0Asq6do
3eZ3AJ/h8LlxW4u0iYAAtDlGca6IYoRIN4PX0YVteGapnMohauU7ZMeM468JAuWgLuqu6Y5cswVh
L3KHEOeFeGTWdW37g1RRQC/5jJ373iNQ9a/tn8FPIWKNz977uGrdcOh7xF6/zHDQSterru2tyAon
8PTHeLV1jau/fN6TulzNfqu3bQSDEjl82bQfex2DLwslQsR2LsIqQuAbjP3bX2uIf3b4+LWee9qT
Yr0mDSJa7Sh+GSiW1qCEeUTDH2jQRHDNWeL0KMTCDz51e6hgmBwvrN0zjSc5qeEEZIYkbLb4XSIu
ZL12yLYXLbJzps2Va4Dp4iVl9LkvOinmnsbo8EKkGyFVHOg2hQ0Q3Y8NuHN5PzJ/Sch4BsU81Vkg
MQtyka1Rv7ZkIuAmz13PMRAnGcj32V6EcRrNd0PVtOo+JpyClnQUNvng9eO3eKYU/BMr+K81q2ZX
LcDUx99tFiTZJzjM2SbJ0zBl4SvG2g7HluwymV5YqmfOiVNhK59SM/N0bX7JVcx9TvkKphPMAWCR
/fHznHtrJ8UmrbuAxoAO33njR7EHO4DM+cTqmezbOQ2aC89x5mc7VU60U6fWCEmL79CPNBpMpIgy
fS3QUiTf2g5chkPD5w2+qh8/1Zmf7VQ9gdNdIKmxb39vDUi09xmrI7hm9FxRc8mW78wPd6qfyOSI
zBVkHfxOBObwX9sl2Oq8zWpr7xMzzNXu4yc5UzVOZRStnAbnjFS/uizu0zBfqxS2pEUYwpViKX2f
qu9UqxD2HSMor5ekl+e+9fjQ/1rloaIdBLzc/ZJuhPI/T3qc6tmti3wgg30Df0M6gBQ3zSLYwyQy
ir59/LTn3ttJDRmXaMQwJFG/0aQtyzPyjPSE4DTTXSr95zrAU5mFWz0oudNQvadZP9bqoKuqgagx
wsSjLRGCSSd2LxBdwSGPkGBsfh34Fs53uLuzkJW0Dir+dxk+7JTvKjzps6qZ2l/HTrB7omGLZOu8
ksksLkx8zv2cJ31LEI2BJx2ff3HDvT3US0gW3JVjNYrwwk47Bzn880P/a6kAbZBcL/B6zXndhsEG
8l87JOH9XHvRfls7Qhi7b7I4k+sDJFs48mCOyeUN5TaxwW4cQLr3e7h+yXm8G+BHmS27esWlps6d
gtjqC7QCHZ3zBcIPLkqgkxZaVJPMU7QbUyF6m28Grcpa1IuPFFgcerYyKTMoIYaDzlAxLwBK/zhG
/Ae6csq0jZCZObB2gjVmK6hq3z3fILy5dWwy2WM0RHEc7OI5RWDyDeEwVLiOjUiCGT7kCdeu5AKT
SpF3a6/Zo4ZrjRzv4M+HWMsrBTR3k38kEFk3l1vbIFYmR1MWbC+LnkcDb8BQw3//AI37tj4nKu2t
fjIiE6s/ZDYQyhZji///tYXp8pB8Y2zibLhQg84U71Pq70IDhpfYGygpqqOFMLQ/ON3h4OChnzU7
OpisjQpZp3ozF5qlM6f8aYbIBAefuY4tVhWo0n2oDnSYFw6QacUAvdvB7AdNk2XMJw9tn07zo1ol
uWj09c858V9v+qRXgwK+R8c5+fsKRgnNt2k+iq7ethB2h+OngHQt3Q8M0wX+PFCZZKTJp0ab4cBh
d84hAyCup+v9Ani+qm8gPoJ/WwHe9Do15crqKuEu7zjyhW2hgnDk+g5sGja2Tzzwi0Su0MfV9NzU
9VS94yzN9PF3E3mKgOtl+dLgYlFXZbrFvnnraAjJbQ4Z6YC/C1LfTm0P2odQkVxXSz/2AnEM/db3
V2ZxU7O9xLBDiJo7wZGdMJUT+GdNfTVO4dz9BEGN0KjsKYPX+wOEFhTZkDnMn8Xaf5kgTmPuwmIk
9FzJOSVQA5jWAYq3NbmAyIvAaD4yhcQoSZHlUww9ksFj+dAMLS8JZiINMbncNkxTDkiVQCLQAY7P
Toe5YQtdD7xhbgxKmhnOjMzhGcS83IEUGS/R9VEJ5paiQRosHUsX2shFudZS1LqoGj2qHUT6zXKr
srgDwaEZUrZeyVqAGF1MNEP7XQDZsH7cI69jtT9pGm0D5HWVrpow5zZl1ZjPyKK2AJyVTydeABOL
aHStZpaFYbEERy6AbVo7PUdJwnh0U49R7eJ86djMlgIvIZ3rfO7RfB5cx6bqjfKECFosWbSQtxVX
O0gWGbOu2gmoTlZfQikDpBABFSlClJJNqxF7G6q7rrmKe6yNLp9gPufjXZaFfoVYKlhlKq/EsilR
hGkssz9rPS3hto/Xkbf7ji9y3OkAUeemmLok5t0uxkr3oCvbhlWQ78P0X057Fm3ZiiTFCIHU9x28
4sPhfl4hePM3CVOawt9Bgwp8CyV1r7+7FfKcR+hf5cDyDso8CJQoEfZJhTLtb+Jg5SlOBg39W3RN
TGCD5zVxcOcq8QV9FOU+4k75Z7Vss4muMWbw6bsPK9SWonHBLL5QIH+gLwbKOYT2TThG4rzSjfBf
SVfD7bfUSGw3n8BXScV1zDi4EleThNa+ytet9gzSyFkuPyoPuYPMY53guMGvC693WrRrlNb3gSCY
3UKIlHD/BH1XS2kuOtBHkUsFGIbfQWll1a3NENL8BX4BXaMKpsK5uaJ1KCGDSmnlGc3ntbdp3kf9
wF9VghHwnZ5ma5I97HuRcjTjjqe7IkaG6VoucxaJtsChPOFzdARyZlU6X8HJAuqrdpkLnbUmCfJM
xRBObbAWaTsA5Ysl7hoaqnaDmKpGLF8OZnuY7lpNLflJEfeorgJuGvFdQvaZfa4GeWQJ0xYGdY8I
Qoe3epDFIMjkidQpRhvppNsX2mWde6wivNmXlJmV/0BRWIIkF4hbr94dS5GWvt9mB9onAn4Rw5yQ
3FIcqG0ez3XKntfBN6E/4IxsKBDb1Y+9PEyIdap7nEVTsqXXMrQZp7dZVQfyh+2875GNmem2G64x
dcjC0mHMrCg0p8e8pKke5fIuNjaJ6b1r2ABvt7QeGrdH4wHKJpKOkDuZ1wABN5N3Fp6GGtLPyaSQ
3JKgae7XmZgw28XRP2K3LuImTMrBbikYICD0qXGvYEYonxd4poZxqWIXpIiC58iMH3M3wzDqC8JE
OKzhkw7bft6zIVowKlDHPGLkzCOlwWL8fhwv5CDnVKMqceNMzd4TdBV9sfCqWfYoF9DyFhhmTWuQ
J1vbe4B7KFl8Ny3IA2J5s2zZdj8rHeqHqSUIwMrTrFrGzy1VtGogOUWW4BPtVhg1mgZw51iGktIm
zRMP/e6DkQJzuryDPpFIeMuG1L8GU+UwYK7EZP3BrCJuP83jDDAld9iqddEG3vavFF42fp/E62J3
0qJ6ksIFthFzwdfIpZ8jPykAWn3aIv5PztjEZk8sycgvXi+tqPEHxBwpULM5Jj0MRZeYNf4j5tAO
rhBqIDyfZ8BhFjOshUHrazCznkpDaopcYEDvUHLdCPxMabFFKQSVs3fGvCVM2F7kfbzYYShkvKrt
qZ5jw5PCQ6+F7p5wJEPdtBWF4UDeCYLRRBEhgCK8igl4lM8IuqDDIxuhXoVkXhHR/zIrEMFDBqc7
RPoOibFyzKtw9uMLdmg1bnlf+2TGvH6ZU/YV03rFHxaoL821nKDfhqwY+Wvhtwnz1eaZyC7gDGy9
nvYInuXB+Jw1UOEW4aAtFplvmMFy3fzQvisDM4hXZG+3uoK8B96QvxJYR9Yq1ynydX7IiFf1sEd9
VZAXKxP3V/CWIlGJkNWOvw5jxfyehcJn+3GudQ8MvgKmAWy4Gccm22EcP9dXOOgi+tByzZv0EMRh
lX7fABV2UOXCzD/4MRPofcJDsuhU9sdbFK+rHI4YYVjj1eMA3WdIV4jepy2dkI0mHJiJOQoWXPmq
qNV2Q9QG5jBXXeqmvr1lc5209y38Z+OvzjMM+HYQGeFVQedOBwgxAcotAm4nHJf72yQYY39rLHro
r3ipVv9GgqzHuZz6briPjVkaSDZBzv1igtpVfqchWFquN2TlGlUKMrfzAbeOMQrzkAc42UApFuxb
kxix3DkMGumzRM5P9gltbmxUHsO9pcbogCYxhB6o6uAX5asb3DLkJrZtfRtozfqrEBlc4ydg0o1/
neepnVzRw5yqHUvwEIBx5iyZaymLBug1IyUj6XhM9lzgn72L0mMECNa35ErkgSMbR1T0AInyZrsg
RlDa5KdXIVaZoBQIYY7yVTZT8YozlIwPmAOi8OR4uWIRN1W/sSXa0yohyWGQ+LqbTWsd8BIkcfW8
mRCP1SPbZspJbR0akQpqqi89BLzthIagixSAh833LN7NrAsak+OIAH25dNSPNd9rS+I2uw0Yi5G8
NCuLxdq1ams4FFI86n81pLLzF5wsc6N20fHTb/UWdfJnIKSqZC7jrhvUvm/JbJvD1poOe5PEOuLZ
vtnCmL9s7RjjpwDdTrV/hIbo6cZTCxQ+SHq058WkMliIlF1nW/IWYVljvdNxGu3tHA0jQwShwum8
4wPO+19rswUU9MP0aGQlEU3FrqPBZVlaJh1mnrseKGJ2C/uehn5WAwuG354zK69miSlNsu/mQNLX
jE12OCxrhrgYojDjuLN4Lf0+QZ2e3gbDBvHkNot49JwLCf8uEP8T6uFSH9d6vIfteDrdYrf9WaYx
YE9VBEuHYb9R1sqf/RT5u01MfrlKljESOz0bQe4nWG/5XcQwWb5tkFljwOKp4k7Ppbd+svsO7geR
ea6wi7AgLN6xecgovLC2q7lik+/zGMabEcwYuA8URG0VVPQvRxoS/GRwRaXTWxcJOXwbbRpNbpfW
kVdVDgf2Xqsirrsq+kXc2kXJDiHvMCvOh96D2lCEi3ciKWLEVbXJDnhzrIG7RlMGjH0lXP82LcpQ
cpCyRcTNLbPt5kxB2qAJml1HHRSR9x0LlBeHPlupuFd1zdBsGJxhbsvnMJTbcIiiqV7J1RiNLhge
qU19MpSQsWskhkizBv5L66FJ/oF5BaxySgulLV+KZfRgXu26qZJgTtpoDZca2wzlGbdLQVkvTUFD
uETiOMX/xr/BlqDS3ixZSre7dQt4+Hmj84gQHjS+ZHqRrm/m5UVGOJfrgoGomk1XQV1F4Zd63QZ7
qzs0G2pnh3aJI8RTtlmkd02K8NtkB0eMLtj2C9hX668lhKBHFwOsPtT8CbOBSMxXFOeurGC24XW4
Pc24myFjJJ0VAi1esoGOA/5rBwLZiP49jsIbG0jwVPIAzIwpveoCpmHLBYUGlmsj/Vq6CUxZV2wi
7C16NVczWu06PLX6Wm9kjL9Hq57nOKeD1hECWBKC8YeFmHPxYEbNY8TzbGuG9VXLviPhDUeUR9fs
Z5r0cVzqBPcfiMZM7WaVL9KzWBTWOpoluzSBOaopZu5TBjdZ42YI7UuadvGMbZcuYRrcwYODdixn
U48pVLmEXe9gAJD1U+z3Hbh7QZ9vFVgr4toC/+hz3pmlE7dMxjKeytn7RmzFcqSRlopCmWQOqkLT
RvIW6SzhfItuTU3iDkgi6MWPMKGw45uXG4QbqNbgc494csgyQM249bi7LlcV4NTku4hTMT+kBJIj
BpuKUKVZjtuvqMZvuEZaVn9GeSPoDcPRcvcMJ2UzJ6XWnM7qscG+TXDJUkQFSAedAFwl4ODwkNk3
mTlX7YMReNyXFe4f9AYc3mx5TrgK1106CHT+eU1pxIElic2YAe1fAnO2A8OJU303SbQBm1xBZ+zD
fRQDFElhp4FR2fYpG61xSVnBRUS1V3qyXQQTjQjdRgPpkQzIz2FWiXgP0EEnPzBfa4OwQFsCM2tQ
PvGSc4R9uvoJ7h41u1oNUdkrbs1YKbms2DI8DBMb6Gd0Ml12wNOjBBWaYgmjVot6ZQhQkCJYbpJA
REtpYQApy9lks49/T/DORHPftHU97+NND+SJ2VqL9AF6C7zmW+OImcYXJJFEmuRDouBpUIjJDaS7
r8Fchx9UGKVDU4TW/MOgzAAb6vsN45Hgj0Hcs9+xYBnDkiYbmYZ8hPvIFh4WVzn93KESWexyk4QD
/jC498RJAa9DyqcC2AxVuG9aCv9AXJu2x3icnP06MN7ixwcrmS1xYdGN8a/oglqQH/AVirJ9FZCh
v9HENPYuhSoXwH+/ufpuIin84XOLJcHDqx7z0gj7yXQQ5G9BHDsYdvDGDL80y9bx3tAVUuYiQ9yI
H+CGv87Vb2WzVcBx0jUwyAcpLU6ie+Axo3/HEoWRD7xJUpxcia/6Nrew3BnUjgwpHCAKwFU69aUJ
EYRyg7RN6uadaEO0sJj112uyG7uk1zXsJzjmglcm2kBZLkC02cxPYTyf9qTfBvcA6GEB8B9PKbpv
XITQHhVJOEbTejcutfRNgbNDdOxRhvHSD58XAjAiKvyEIL/2Eee8gGU5um+d9DsbRYyHNzDG7QO7
j5CWRFnepq47unU77TcgRyqrXZ3lnkGBMBVr0lmP2yem7nFzAHG7jrNdsEGs05aWQGKJjnokFi2j
HR3FA+CZgNfAOUcz/yuLZjCmX2E+HhhO81ZVNCaPKEqikvcZqVeqcyFx77lFrBIlYB3WawcrDz17
E5FyI93KP+lQAkVuVKaDX8hGSlHILIECbudkF2+fNTxdEoAAZMEuzZkN6aqKddQue4BSKagw0u0G
utyCLMOXt2CMti/IcgZ0GQgcnfBNQhdpD+CrgQrtoYG2QAWmFJR74BZZ+DYQKEzeWOiT470zaPql
aOckbgmkkPPWD3eDrqR5AeLO5ms382T8QniwmexpQsc4v0WSgMlSqqqfNlOmHCVo18NOsVOHhswb
oGkbGLgWbRZitQ3i+QTix3I0DJylQkczrrEL7jThWsLceOvjG72kGpVy4nCHK5omseSqt6Si1+ug
1XAjwCwkuLKNs5zbw+wrPqgbBcqvHp4SHzj+qZEpjDZGDFPQPDvLq+GNWb1Sn2N8FHFaMBTN6SFt
u9XZMo2xFfdBODD/M+4HHKWFRha6wLVVGkvLlZpxWMtpRM0DjifDtULnieAqt+dwjQPeZUjg/e+U
Y9WRYhuRcoVsGoLZEvppEGM6frWZCL5W+bZhjPyzxv098ViNUcijMo6CdMMFY6wgJbxmmaB9tXNu
UbrHZQCbZgYg31fYtwR2FCLc+YQuyXXF+Qz7A7ONFjY2ZJO8766SVsY1yxdE9Zq3sDYclQi7bWQ/
F7gLKI8EiQpw4ZpDQky6O8S4yUB8t1Gme3ktunZQ249FVgg9+pLpBDrPq7AxInZFhvMAlS7h3RDP
e06XOKsPmOyk7a6CXYUoEKciF5LjNh48wndrUtFhEMxNXxrRxX4qtFKK6zLzvKc3Pl0WDzpCQtiP
gLRIzxY0dua2M03vvqXYJ9thReqI7nJ4giqy4b8DVWLXClWPU4kbi10/ZXFLgzfgsK5zOTCwdLyV
/aKc3QVI/aL3Cea9Wu9JyuE5mlc9vPkKXAoGORSwLEnnb/HaJTPcsRY96JcG6VTq91R1fnpL4RfU
flayIU3Rj1pOU54mTm6fa+DPGZwpBbj2X6Ce07bLDdjKdQmWBWZ3+RCwGprBfgRL9XrOCG37Gxfg
pJ52Hn1yxvZBhBzReS8YPj066HqDK2SXu1XQSL0OBiFi+gp1l8j4sKaDjNbd5KTV9DM8gsAn3Y0r
WCQ/IU1CQd6HKOv8laDPjdti2+a4vR1CBn3SHsdc1PzRao3Fc4VWci1GFqspZ5nOumehBEGKed/w
iPzwazi6PEM+uwTXx/ZNhYt5204xrKdxU8aHuQFCVLwjXxvq7mMH67vvSLgDfIX7AUnju97h368P
A1Ie2UFQuxp+lK7JzB54ZpplAtDtM3m8wToUeofc1AFoLc4f53fH5ZY9DGHVqBvaRDOwKP1/lJ1Z
c6RKmqb/SlvdUw04ONDWXWYDxKbQvqRSeYMplUp2nMVZf/08cbpm+mROW9X0sXMjU0qhIMD983dt
yK5qdzaRGPXLOEwcDGL61mSyEf3FoQCAz/Lr52UZLeOGKHkrrXebdtv0JlVjbrgwHZy3gv3mWg0f
uj+V7XiYU0YVbzeDCrIFWlvWpRFTXzYKECcLVcWV1snY7gtOev2rm5LPep3Q8TJWOyGpyRAx8UuB
7T1xRzTJ95loqGaLSpNE1zr0EwlOv18dn8jukPl3dWQ428JIo6pKnSweK45VCJNHWQUHIjUD7sms
GekIYr/OK7oWAoHlIlROugXRCq0JbyNLC6lSO4/KP22azfKroswLNV2dNet6g55Qcr4wyqV07zCR
Jg11nyJYRYwSYbSScHZp9Hxjy/RIM3NXq3ed3eD3m56pEFZBc+WsBVB+OJLCt/6wumygqnLLiG/Z
jtsGnKX3fZJ05hxR51UlSwTT4tZyD1Y59/qI3o6DHDXd9djVB5/4X590M0iHpcdoN/fNdBBLYKdd
JMphdZJIDkuzFScK7Dtru3e53qqJe93hYHmb+ry1lAvf0Vpme8wv3WtAASuCyLR8L4XrPGYd8bDL
QRPBU7anoNhkX59SIla1cZ97gTWVjzm3Xe+c02lJRv/E7W8vAKyudIPpHFTW6k1FJJg2hK3CFe/U
ll67WWDPBQ3q+P6CrebaejR3x3Vn9JuK1OJf0FljTWVlR+tk26m96xamhXJPXpfVyq8Fa6QBfKdL
hdILKL2egu0qmTfb0AcTfrX0D/Zqu151PXUYechOzOc6s8N5Vi4ALFBJN0N1Jf7mZTfrMDuZFZP+
pWV3m9izqZOvfeOvQ/6ck59GqBvFT4ko4lFOHf4ZL9sYKHZmBsT7syKOLXHCLEmt6genZ27jsGH8
IFW1nwZlzJGcjILfUaZkS95ZiaHsMS7rynNXhG92sp2nvh3q9JBOvRxuvN4fneS8GktvDDs7vyAb
V6urTfvgbYIxKsTgm1wGitmvUs78nqNSCRKcIo6PEl8uE3F9C6mMRCxvhVPhsww8WObYL9ZVuyca
uaqxQkhcJx2xarCdPMtweP00XZeJZTdrNBHnyJORztYEfNOnPY20xPYB0znh6JKa/pz02rUfRUCQ
80rGUZYaJ3CkgooETFNp59/Q3DIl5ZlW6GAoweXrpS+jtmna+gP+ZZSv2hkwRe8L2Sl5p2GVWO88
Pc8DAqVVWnrYd3KQcxeXG7DAAnQOqLGFc9u4zaldq8Hr2YPKzuVfsEiQnyoMguCYUrQYylcX1FK1
B/aIjSNr7iBDX2IX00v5iIeCAhRAMip2PzejwtYeW/ghmOqdS+phe1UWxrA9m6rRgzhkflEM18bk
KM6s29jmHIQRyoz+cRI0XKjdlltz/hQMahzfKXTqq4QjMpl66c6ZjEaScK6zIVk/yJtnv/hqjnU2
21dDRsi5daNJ4+mTx3qGDNpW7pzcNstvvZm0vbq3Damn+cZOUQLN9zpgfi3vkK+IAQB9IVjTi/0M
qhTH8kpsH0goZ7jJiYasYFRj4W1Kc7uuBqi45L5PZm8YPwsa5MZp76eIpZIdJ1GCjogWaySdJGnR
3qzCKd30UaHsIGAv8LO8eGE5tMZrTgwgZ9G4NIZqWT1n18mezB7gyXlRvVaVioTTjkrv5tZG3hku
Hbqifsc2jFEqrKd0Sa7o7+51vaF0tU2je/FNR9nNuYf6CUSYUTeYyuvmkjGYxUIOhrgFb+PQEMNf
EsB4zmXmb1+Hpu7zlxSuAIohxTQbVEeC9kszu5r1gG/vkYpTr6Vvwe+VGIxd7SZdM53JxAVCb6du
666sTvIWb0ZP5upp67olrwHJByGOpJ7p2uGgkMr8XoxdXqjQwh9ri2NmlxW7ZN+s4LOEFQIumZnl
tvNTZ2yd/SbHaay+E9uN+jMEas/7l3kW7K07FRQO2YaRFzjlgk5EM8faU5wXrADO4yQ0NaffuAvX
Jf9sSmqbDSKQg3GGzasgUfyODQ0ecikpUnfk2Gwnz3CHTcf5QKRZ8gCG3FtMp4a7cgtuJFoVg1qP
vofKaX5OTNyxxgkNh0SQzl5cLZf8CsbmuQ12SB5TbcRDVTRlClPbtg6EmKfKxuzvdGJfTqvt2G/L
aTHqjPbEwZ+ayuMP6wnD3M+jMRbBvZVaPD3mjqkpzSusjjm1dhYc3yiLwmPe7FDgRxNcFrmokcND
Kgh5yzI8tesh3zSsVHQRDZd+RCx+Wdn7mj6CvPrMCVYc1zZOUX0X3bVCJLpEvsdPqkOmqDko9/SS
IlqLbdLMk2zmSIr6Qd7TicAR9XELWjRJR8h9WyYvrSq3+QHU1Gmn+2z0sPfuHT1RoXpceNpazuTY
rz0oFUY3IrnUVbrhyqZPo+5GGwifLKJxX6DidsbHaQKg8W68adqK7igkqZLNowUMYxVnC+xw9j96
k11ufc4MwANxmzFBO0HJoX0xwPO8yR6MYl9pw6zXXVYX7iUgc8ZnVMemaWepIqF7Mr3PCW3OkGNx
JVUS1sXLM3yfyBwMJkgP4n55T6Dy+NsZ5ZnQZm6cAG9qhwDpNOhpkJinmLloGq/pITVvK+rBtBeh
WkY8fHS9mvLQF4+trhcxrqaSjSWZXSVO0NvEsHFnGmLrogGmlIN1LkFsmwhE0QMHyBpo5HeBVMbI
ThNnJLMJUzQOqTraFNy05VU2d8rp9hzlm3b7SC1NsRdKqc3K77dRMEGF/tBPvYbtlk0FZqfl0pbz
k+uB4KID4anf7ubC0uUXc4VKxrfGswGfS2ay44tIZVZpzLtuajo1f0Mplonmze7Jc0tjxMmqXABc
OaexxFy+mrfXPFXAxnUo7E3LOXJrKzc1JKSz1gnCsxyZ10GkhKymO9m7Uhnf0jaBonxphzml1pok
Hjkirq4AL+r1lJt1hvJGzy2bS9xPaWN+IXYLPiyeJ5iW4A6fS4cNJrQIF66WD4L1JD6yo28bfWNf
C2BGaIcd/jHbGQHXpwSPfBmR/9z39o/Kgz4qXxySHdBXlKCk6blxdTBHAmENiaT5KnzfPVjJRDQv
qobJtNfnzhqDobua7Bk8KezdPEjCbZ1QLUEdeWxeNyZEvi0ecWT5jnccaCm+CIYMcwzIU65V6X0p
xFqUaeRVMmBbw+7GzEPyds50eoCGgjA5DdIvKScnpTadnqEI9erFIh1stW8aVDwl4E85B9ecsNaq
ikBMCMxkSywa0exMlt31SrM9QfQ6q0UuQTR3NTuxoPHPf3Ub3w7oTcuswLpltunyOra2qR6eTE5Y
bf6lWMwiOGeJ6CD4cgEbcQONbxpurBimOAQyTQYkZtqj36aImoYUeQ7lYVO27CcY/OnRnlTq+aFb
NAiDQooJDJviompzEvOEVoSx9UAwkiHG0BhIo//wHMY6sSs9K+tOC3Nc1oIW0K5zZH+i9XDbDclY
dd2wg2vb6jZagH79hzLpUViEqc6MpT53cBEVfsUU95t5W+baTaanhGMz40A0JENmTA9C2K0/3nJn
TD2vZwN0t8d5U1BuxwxMyaZ8PjDIDue2BXy+mzQwLimGYzX0gBuOktZznfcmcUpbxQelrtCDOF4V
N4mEnQPNr8Xk3xqDatNbVoPaMkRU6LwWGcHjEGnNNzQRVWFeJ8ISbODk55LJ74HYQ4DYD0Qklf41
qJM33W00eon1G2TGRdiQ0QfXWVHPocZM33LaB30/mkCiyqcKWY6v+OtaQvtiuUnLCkKWeXt9KdAu
dRVSf6zPNvoPhvurovD94d1unEJ8H6u+W3909GtUJ7k4SVmdqRLoDSfMiWZLnX1VGg6rUmaSytqE
FvBS/mQyOXMYpgoprb540vCGa3g4YzjxVKbDtyyf3PJLv3SjpNyL8VAXPCJGLm5m0I/2oOzEZJ53
87mjPaVluxh2baOK9jbbessoCf9F+vrVsSgrAnUUlSquVRcQpB1VSF+To1Pqdr2m/c/sr6auMjiR
5xa9Am8l96dj7LxxNpcgLMq8dYzDnC9c37ng71miBpkhsT4G8IPYGbooxs8pX9Lus6gXbsxD6diw
06hNkrrao5IiqDsiA7suXog9K5klq1a18q5zrY5Tc7G2tjnGS94X9dmica652pop879abVA5TwRe
QvYeUvDQzd6VWy3EI8fofPaR6+K+RQ43MK+/VIssxeOSV5uFh6dy/LvAdYxlgEIYvPZ9Mh2TWT0L
yHHiso2U5arI2Qg5DEmGWNL7YMoJmo46YrfnGDbIoJumI4DMvSDYk5nuICIM4R9qgxntsFmNnX/d
chClD+Bl0MkoIFK7JMIAE7dzLmHFgnGXFnlPbLqX9MFecSRer6FbdfDALOHUFkyrhfqBM0DrWzti
8h2zOLXwH9nPBdNu5aPk29rsE/H3lh8U/FyzRAanRjGRuOet7hOmrIK0fNcwyadhMW+bq6ISpUlS
dzrh5sK4QXXEtVy7gIkksSnCDYHt62qKHEL6Ey8m2aMWsVMOeqSTC8XeemLUITd+qKdle66qUYyH
gbFn0Sc0hsNKB0UhVRMVXqvzLQqmRQZfvUp06eOiNlwcNIsneAcOJYsvfUlWOuhbpC9rvjPgaphU
L8MO/bXpWunr0rM3XAWrpfk42rrXE9KMaVudjzSD+/ZiAhFl+X2utrm9Z3oxuK/mKlPlA6V9iVzI
Q2WIPZNdoeZhNyxzQJz32DpV80np7Dx9q2yG6pjTmOfXe0cEAN/sgr1dA3XbHUW3iQvxdqHxaxft
oEwz/aJFjnTEYM3WdVhui7nsBwoMiGsHUUEpHdKpk9LMBfoF+BHSmTU4d6QHTXUf56QEIjKpRrMt
z1NQDJqsOF1eWYSYOyQjlwXBVNeA6IZ5HxgdJGfdmbZkwAT7nV+CcnOCl4F88SSL+KAHcCLYXBLJ
Q3r4xvVhuqibEG91AiQu5HFJxyCEyAAK1SyVKppWD5HcSWWk8hcwy0A7Y6gtahRnXspwp7sG8eNl
I/H73E/j1mJeOdnU34hlnxWLXqwdBLLVEEWeV+za4UY+sLVvNBW0nN9XEkDuMnaygRPI5HrfZ9Ww
mYdWufTTPchoZ/7w+mbgMkm/cxiolZzb2t6xnszBvoOAJ8bWZzotX/iJaTivQjIGh8YGWrLnMAW4
INjYcoR6BolKblz5hrFku2kdrYaxk3w249bJAMmI8QAvbG4Cw8wYPssayN7bj924Lq+WBPDxwkzT
85JETVAp4G+6GogjRvyhxm+gnH62cFRw8uJoOi6ko038vD6pkkbPdmeY/ridmIIWlcVtWVare1TC
tfWzbUM27QyDQFSfwZcsvkc2vXwlAQoRhaWpJsCVebMETpU8JzWhJy+aU+1wWjVPvQ7R7nXJUV+2
ejNM+hFB4T71TLrgY5LlB+Sy5O7wIKnLGWwMk8Sri93qdVbzagZwpE9Zl6lqH9hGysOzAnAxn7nj
jDB59REBHIMZUCrKsksirJtKq3/yMrod2HvNqim7UxeMvfOatpn0d81AifCJWdXMT+j+U1IpCCcp
zfTIQklaOazCUHs3fa4MiBZ7KuwUnqVssu+WuIhNoq7xxLArGpcK+2a1R3K+LtRmm0VVWZbcnf6W
wI2HoH2wDyGNoi4nmBYUbL1BdZSOe9FXa3VnT1zWM4zb0L26/rBmtz4phuvRRT1r3KYkh5UEhQ3S
flV50oj3y7S13Rel7+mzk6CgvqmofhHfq9abzeMkp8l8noxWZZdTseu8ziOJv98ptVO8KfjiRO6b
2Zerh/Wl8yF6TDkUixV2lEjLn7a1uu5eyCYI7ilYyMpvRlKwbISSCT4VMAVVjYJ1CupZhKQWZ9MV
CKIbPLuZ9IqAatZyrSOwlnUrkBeoNn+eN8onHmZiLIvn1RNFa+w24RWeGTZ21c+fy6zH8i1YRDk+
JTVpGccc16/bxB0974Qi1SPAwYTfYZvNyzZh0J+9NYVSJzsXWfeRb/2lsETK3K5dBIJliaRqxj7r
yr1Qi9HfI+0I/CaSzjJbMB8oqKcxWg3DXm5J0lsQQiiGqwE0su9Lmo4qY7TudOfaO44f9quL6EG9
yDbnOIguy1aUHmnDduGQWuHXAHITPEAdk/jWfS09/GJpqCpqBz4pKWm2D5l5En5yXeG3l6Y2TByn
IOdxg054eW/HZI5VrseDqVv9VCCRt7/2xrrou3GW9+Zc+csV+flL3dBElRifl6PNvN9Ev1qxhCwK
6ohT6zTLeLYLKCk3oWPiULSOspguvMFFKBV02RS6NceOH53a/KAMkwqpK4chyYHZgUjc1uTEIq8a
d7f4QtpXrRbu8ERieroeDXDtjZ7PLQVRhkz05V1wIXHevJk+QCdGRGGniv5fSyw6GrkkzX0vKCKp
IjKa9ZaGKAxR3SCJ7OrXlEX2Szv64nuf1W52M4FEzv0xnbS53Q7VCEgbM+wZgx1nzlBkz32+5qS7
FTzTCSyIoLXvvjcXoNe9OXGYds/F2AOSxNpNvfrRaRjaxhCGB3tArLccjwSdL6g9+whp+jZ/qAGS
lIZvon5RwuYMxs3B8/2qJ7n9Iu+q3YLTe5QJMJmL6Co1Jcx3Srz/gUKUpP7hr5lhvuhiyORXMiur
GsU9jahOAEtbWuiFK2KKT+Dxo3pjYq6GNQbCR562Fxng7f1gpYaZfPEhuC+5RahwR3WNPtHq231r
Irqj9S2nmbTd6WZR4stk5jAyu0Ssc/npzTmn0DDLcxgV5hpwFB2VlZWw6TSooFOUjHYtraNONSeZ
K8v2K9k+ONUG+BZZaD2qGwuXj3nHuww2i9dwJ/N+UvmwnmmYrPPtOFcGG2+IGyFAjpyWjeqcKNGd
Gqo71LHS/omPNUMzgGIzRx5LdLlXZDcl87CAHbTrZCruEonKvg83Ytqb+6Av4KojTHhzdotZgWR8
7aBbaHd+aSIpDRfwJ/rKoXO84uC2mytvTR4XE/IeKZnxxQ6A7M6uMWjznRTFYsjfUrm5pDHbkufM
eFxHB4Gal1btciOxdGfDC2UoSAu/TDakAKaACjoKDtlE4xfBoDO+xqNfJuPDtiV1MYLZz6Klh2U1
SF45oWTq8uGMSUiXn8FMY9qy76y81buaoqNkO7Zowp0WDovTHJHxnTvrWDumMRlx4BJezbdKsbVf
OBlrYwpN3Wfyyt86RFgxeT5B/aOFOhziul8Wswtx1vTe19zLm+3Jcxw3tSNXl/PUvecqqaDlXL8w
6g0zC200tzM4Q0VxeIYXFfWOvvSQtE39OmS+cN/W3Eva68pog+WTo4QeTlDwKlWxh+o/u647pJMf
uc/u5oWTK9P53oLS41GQyIz7JExHrH5G3PdVWvNSvp2ZP1YmZ2EyTydL03O/my7v4+JYYRcrA/AI
OBWabcXiHMxuKBHZpnkgt/opQUHBjOMn6O+/VpZBw1G4uTbqpOsNx+384vi8bBmbfoBZoJRJKVUs
MS2U3bUGtir0R4P2xyJ1ayxSWrCWNVfip930aJXjoGhdkV0btMRMX4ZVkz9EyRSOA3SSDVRq/mGA
xE5B3Oo+/yHytqloSbqss4hAAagekEeNZnM1ToUl18gdGp+lVtTlMA8YGnGsvFXtlFUuEmq0N+11
Z2/IOlGfoHr8JhSH3O626AUlv4c5owTZp0qnSMGtoecrnPCLtZQvfpFV2SNtVZ54NWbNCYyBvZin
2QmdDPy+eyhoMsTNgt4F7j3y0RRMGAFEV+uUA5Hfs6Q5rZTpz4ABBvvBzKnSSa8hsShC3JkomMWN
Q8vcMJ5ZeSdbnNAfecDiwly2B4CrZAz2dlAZ34kcdPPvfp+RpL641up/K3sADjOaHK7omwEPae+s
AQgPAWPG6W8Il8y2tRFaeEiXb67bCjeuLTQYfpyM6vLI99Ja27P2h02toTMEajovDZKtMs41cJYb
bVg5pQ2yOdbja0EZkUnCOH8aEVXOVMOPhIuQ2jwO2exi7ZYIDNQdLkjlkXq9VdazZS1591AWSF2s
CMKBMzQnI5iwiCriccYqE4xZWsb0lhDeQXB/MdeR2y3LbZdeJgPqg/qyhgMxtPVWz26vb1SfKlDe
bLKXF9YJhd7NTqH5Xub6YvBQI4qqiyMoX3IMtINOynA1eD7u+FvMGd6B5VN+WxymhA6PhKp1cW3a
EMlzbKJtytH29KCnCsKPIrMuaso2yD9JAm5ZVLN2JRI2lJy4FTkRplgoh5VjWRwdj1WO60EOSrXu
cRXlaIa4BXx9mDY3d3edt3AKduBt3I5jdot77GbUQ5oz80knQFGulc/DDJgFnXtY0d46+lBU+FcK
srvWYSlhLSXo6hwPVpL0F3HINPBeZesVxbNBLVh6ZeO+Ksy7jiIxOhjHtK5TohIplyvs7GvAY7Y1
+y3HPICAzISMgFJvIGXbLQJly0Bh6IlTdnCmJMy9+HbXykd+w+DkZ/ORyJPL8W8cF9uXMYKJRiY7
DGkbcjRjczfzE2S0KMvDKtFgfjeJNGjryDAA2r+YKoNXZunBfMUg1wNPHjcQ1/EJhTkFoFOm6uGT
Ivelr1hoqM56Np3ewO5TGBqGCnoh9zIzMotqW2RoVoO7XcLFl/m4ea40aI2zFmbOkO22l2j1O6PQ
J3/uU2+HV1+wD+CE9tN5D5ummPzsfknm5zyh+vQ5cbrKeTYTdINwLFzP+kSsy2plUSpVCy8/K2ku
kWvPA09AVi+I7qgGrL1i2OFEzuFtm4Sq+WO72gmIM5h/X99h4Oraa7ff+PUXyipXKM9Ug/upwP6x
4jIJXOt7OSCd3UtC/fJXkspc1N5CVehynti2RHbU3dio17SGcP5ZC9d11ifTq5YAVsHJcpjxLC1S
gF9TIeZmRjRcAvp2Y09+I9bxXth17DWT7SXhkEGuVqSKLsA/Pxarm8vixIHGN9nvW1TAdahrMLYi
tBrLXeZD78vKgAWDUk9/aJR5yxUXatya17xehdoOpQ4Adx65oslm7oqAMlSMkK3TbMsNntpgvEpT
tDU2w2i3SfVgALbYV6Njeua7xgFqimsA4EZcB3Nv0CGU2y7QLX0nrCmOIhD+kLikJb0Q7Yp6PrTd
3ui/BRVqU4jBOjDR7l4gV2JL0RgOHuSFYnmieHFUg3nCO2Q1XmgawSYYkDesA5iwlT7kIwkHHKxW
37bfk7as/e0caGwg9P4w9kQ+ya7QlQYNlsLfjzkOIiygXSnlQnY9PXZzuLKO80EvtbcASCvMU2X1
UVUA9ghUyfsPyiivjMV462HTqtt2s9qKw1VqGYhDLJXX3ZNw1dCrUOELbcCriq3v+IIQUuhY3zfb
YLrCHUv8zz6AqN+C49wYGZppiTezOUMLqMSN3A2Xyb4tqH864anU+BsNvdSZjDMMQP2IFlgX61tv
B1p9zevADqhYWHkSPSh+HPrqjo4F37vGtekJ9id0hojDyg6kCpLbEeOCoBE3owaJWgl1ggR2Fz1E
iKBHNvV86HrlHTCx0kZ5wuvuJ4eAJpNUU4yNz/JQmMVqBIiJZKarXTIn1aCvXWY5lw5y6Bou81Jq
Hm+AzToNzhVQIeO77FEHHIuhakwVZWOjF/1BZkHfLM9Z79n9sGMTMlYH4aPd4LEYZ66pe6vJaSqS
uFUTvpzbZGNow2Hd+kkSzUAOq4WAHYpiitwMhXwbWXqut+V2RO9mzz8d0JFa3RC5jYRi1+k2N4w1
RBzGqL+XF+1MggYsGWyiLlbTGeN1ntIpNe6ZyAUB15j6APLFl7I1qmC+EV7ldcsZY6c7ehExj9Mc
xNDBHBvP8yXsIY+48TbxsAgj4W+a17Zsqitq2inx29cA00Z+mPp+FHZU92631aFi6atblji/RSHK
Tsjx/R4t5No5L+lm+v7cRAaTGHXguwwb4qUoUo9p4bePC8dqAZ+OPhaO8OLgBbbHnCvszEtdTJCG
SS3pbp5xHvwsZvgjVM9HXIxm76JKL2ezyN88lOyejgBwGudbwDCZEhG4IWwow42WECAHInyr5mwV
bZZOseXO0IuF4TulsdPEvhrNHlGq37cyKsA5s8bbQetCITbYJptk4LS8jbDHhxIdKzNBiKDdWHuE
1Bwg12dA6+wqQbc8Z1c2a0Vyb6yWtzVYNAuIxM8+6PzhcyQ1mwPO0x8BAf/6sfxb+qnu/zPRYPjb
v/P1B5s93eyZ/u3Lv93kH70a1E/975cf+7//7Ncf+tuzqvn/93/yy0/wi//+wvG7fv/li12jYY0f
xs9+ffwcxkr/8dv5Ey//8v/3m//y+cdveV7bz//4y4fi+bj8tjRXzV/+/q3Tj//4C4k1//rn3/73
b92+1/zU/xo+++/v+Y/hI3v//ac+3wfNj5t/FV7g8bEhCTYD4fH75s/Ldxznr56HiswTAt6ZUCu+
0yBeyfiW9VdTejau/sCn5MC7tK6h6bl8S/h/9YXjWiZjk23b0pV/+T9/3S8fz399XP9CAPa9yhEQ
8dOXVKb/yqXwbJI4IdQcUqVcy8f38Vtq0zr2i2cPU81RtZ1iLK57IdZ7p6vtkJg/OvggtENrkhi9
zSS5wqp/Fm5xh2a6Pa0UesWkuVYxtGMN3VESntB2V5u+FiqZLi04j11XTzsw3KN2ZRbjTx53oxH1
kDH3ZtnlV0mFxmOW7hXT6fJP0iqsX9NqLm/O9rlQF9G3FSCx+S0WbmsqNidCh3e+4b153XqbeXZo
Bt6t9uU75PdT4BdfElWDgvbeh99Z12JpIynGt2ALPv90X/z9yv9ypfk0/3ylBR9ZwD0AR0VMdAC3
zvf/FG9TgAaTblI2O6MrvipveBt89ZB77TUmINwWzhHeGyVhjuF64cnFlRNRD4cTRP5MS47zeFe+
Y/gDHRlkiFoYKtjufRg8hrFcDiEsFFhmHZm09FmZ/wpLX+xGiQzBQYy2lTtlIgaUfeHEuasfjM3H
jJNDBMrq9R+/1V+jVjwQc5Mbmvdq8l5t+XsKICu5MEk5MHcWzWZne06dg2N+AZcadnWuQevLRJxZ
tv7xq/4/1/fyqgFdc44jXGn93uxXrFWBQbExd4PlPxQZhFQh6z2RJP0/CTj7Ncrqj7fHUyslohjg
QNjoXz9IT1U2mRMaqf40HcHGuh3n1eVqsvzQRPpx3vzlf5bZ9cdLujzrJq8mgR+d3+4dWRPQAeAG
j4Nn7Mxab0a19h4oMsbJHLjzYeGk9U+u52/BVv/5ooHnuw5xQwEX9bfoGqsV6KrmYdkJEJurKsGg
JF+mtTnPbXXexHKn5HZILQHGPEor/sef5n9zD0khpc9bhqgw/wii+dPTgvUkIcyqWXZm7RNfsCxH
8t5CRGMWRKl4UdJ4SL1m/z9/Uc6QLImOY0FaXiKi//SiRkJ0/SoLDGDVcJfaz67Lm53muJmcN5jp
ItocXDT/+DUt+/d1wTYlt6snTbKPHJwMv75okKwoNYdyBZHvvhl5etun9i2ESBkDMpbxUM8fzphd
+2CmMUlW0jjWTZn/k3v6v3l4PFOaPvsUOw7Pz69/RMvBxxtkxWedL8emqMh2qLi/VP5PVsFfQ7b/
uKc8XgiYHcM1qu7fthvf1oVJ3MC884MW39yKtiU7O9Pxcje3EzN/gYTYfv/Hl9j9I8P7T7scL8R/
rMA2C4MQ3Fi/vj0Eit6a4UvY5Y43QqFmD6lh1OcSLgTcHTWGqzgYeycrK+/KpfnBHQkT6UAmQ198
N+oHrvgSYxrAt9EUR9RNL3SFD1TJi109NT+0Ub0Q83LTlOV2gkg9TqNxneFdCkGQOKiDqMv3aRSU
JWVAfUvww2ptBmIUGiUp8eXznDUfvVW+ibzGG7h9Ze7+thQlpUcxRv/nFAAWw+qM3IVoIPh+oihJ
AAfKCD3KnsKqst7JVLhxvGzfiPRLMSw/VT4hC1f1vUs+p19+ZOy7Swot7edfsbLeBWX+0C3JbTsj
DgoihvJjUOmTNZuPREgg40QsRQEhgoQLvbrr3P7Wybdbc/PvcAPmEebIp54IrzzhFNqt5J1cj0Tb
/G/2zmNJcmy7sj/08AxaTCEcrlXomMBCQmuNr+dCVpu9LpJNNodt1pMaZVaGhwP3HrH32pJssNkO
zyplpm0aqy0xP2RQlJJVAig/jk0euTJ61Y2eEzqYqTUko17bq5PwOK+NjtYl16mOzO+IqcQG50Zz
4HfIeEo6yHUsIcBaMJKLmrXLAiy1dfWEYqY/wi8E2ZOXB2T0zMGFhKFzMfsqkEO+hD4+1rCJfda9
v6Nypj1IMThX72MbTg50SgMlVMiKfcgeKvU5ULlYtRFqA065A21Le+LL/E2nDOSJwlLKwpQuLQFZ
7ojAORZJUsHC6BDjOTm4EJUDFKjOiFTGjqPmigrUufIULYFxDhOSMlq0oem4kxc2T50oN94oCg9q
J4/ICEo3GSLEGEmlbARVDPZaJbwaYe+jwcv2oookHJGOH5RjdRjTONxEmUxDAOMhDZtgG1oXQjjK
w5LqdwST81HAkLlFn2GzemRRpg094mtrx0fGco1W16uz6dBBWHhR2PFZenhLa5m+cYr9PmJuM6nl
DqqSG8PfqazxQZGfpknoHpCLb+XoOzTlwkFDEXjsHN/URYXiXzBKJzEhdhQlEw9RXLpaex6wuZAI
qkhuzTKWFbMziyGd4jQlX5UF7M+sRVuIrOGCNMESZfRMcX8WjOS5F4bQhYmvu6jGajcPDB+bRuwW
cfVUWPO32lvPKStDREKKnRGNx4tKIcS7ivIUnsPCK9eqRrft+UV1xjDu6b8ZASlaRuMtfVjs1jBb
ZYvP8X6ZbKNKlJsJAsMJG8FmsaH5dQWOgdUQBO8yglrXissW+9VssxuvPclqRneZc58SBzWOEs6e
Op9RlqCXVcT5hBfMoamc3opKvgdGCXklSRc3KJvYJcnK3NSFyc5OVKnXcp5Ro8Yho6v9Hn64vsGY
fksx6RL+nV7nalD9QQSroowiSS9mVRzRhNsFUlU2+l3KA1qzqwiltwp7i9Hu5CF+Fdtccxrsi76g
Ylov0HmX6i0bMG2L2iL73WlkgbAfhuEn0urA1dv2XRpH9qVS1W9bORo8+Mb1hr1k5kJAvVvoyulF
zW9rKj9w2F/yGWQDmbIN7EW7z8K3s4mxD3ebcFpCthahFnZ2VhfgPsQvdFGHmJErQvXijr0HK7bc
nfskQxiCINhJe9Opg+lXDmZMsq12ZxYe+bJwCLG5OyI7NztOClyHCPzY+5c+U0c3X+kRrShbjjYI
71Dsr+aYBrYMpp1/ND9xfnU7UAJEAMKSzE5zAZU9eC0idrdJYOhMp3palvl1dSjZ+dKZe9xY8+Mc
4xhReZMFCUX50MNTkJHwdNOUbyrV9GOp/iym5Jf5T3JtovkgL2j93lVZvoXhmecO911aPXaJ5s0T
HZZ1kHPSzDtTnn1RbwD9jaFTTPxUEaGL2D3y4BRyat31XCw2IWd+WDA4NsRq2tXCvDhN1b3zAxW7
NC5QU0167bArYug+d5Mt11NtszMyvJA2wckwSV7mSNOYdyyoUMfWqZcp28Qa+4o4kPw0BfADt0+4
W7LAKClsUPNXoj+wvjzIMw3aLNpDTTD0CD8hUBrWbGqMv+eFvRcYmgqiSM/mZZtMIypAkaFcqpjP
cthtRlN6CTDao2/j9AFKsDhG0wyoS42f3kIYGBRPmLxb20L87MUNCja9wJegrL47ZH3sTYNsZBpI
6K/HQZXYoCKVAz3x6ArwhRjG2t1XH7enSWb3pXTnYsEQWmlfhlItm6gbzgz2r2HcyW6QL/cuqV4w
8fuSED2kmfBdYZuUCiE7Fzgq0rnwloaQ6pZVjwosZ2NGw+Mc5dGWXNKXNgOoUyb6QdKVj3peVL7T
8qXBPOG2qNzRdBsMUkFLSXGiXmXoEovywP5gOk61CKxAoUdukU9sQJ4xgkeM4DQjl0IyXKKWP42U
6J3N0kHq2idFkioeE7dV9ehhTPTbUKQnBC+ojDKQ32CTZtmfa4GUv0BGpoD6ozSSi2oZ2U0LuGWx
vXh6htaw4Ja0gWmuL/S4R7P2GxvDFjfEgS7jE+yEtxxzIRedPk4+dase98jgdkUcOyMePjwaOo+M
OP8wBQSR2ZuURNrS2rB1HsHPadv/ukr7E3X3tyJNE2kYJUmV13bD+Pd9Ff48tv7Mm7h8+tLvU+uW
YZLYoMgheiVAnQcxIUeTQ30xCSHKkYo6qG5aVqfZjGNI/ChXWE3GM2dr3L1JNnRbbJnzzoC4QplS
HLEBs0tuX5e+aB/wRn3mYuZZQXXHEePWUZad8a39rIaAPcZP+JTGB5gkZZPheXKMUphchAK72GiE
c/365+P/jyZn//lM7G9DtP+74Zr/U67zqfb/gfEa3fV/MV5r8h9G6H+brPEX/pqsqfo/6Ydpwuko
LIvZGl3x/5qsKf9Ued5xXENbpp9R+Tv/mqyhCDcZycnrk0Za098nazRhIve4aTI5kv8nk7U/w6W/
Pc7kyWiGLjNdYyjxHzpYc9LbXonU3EtraZtyzploHVnwLd8V4ILNGLV0QLke3bTILzItPoSL6Xdi
jlAb1sYerlTjAie+sf/g1TewTkkRKBAxIbgtnd1GLJn/rnQ3LR9Pf/6TteNi1w1R3Uzf/5vkGYZl
a5P0tw+0NlEGzdO61DTVfx+nHY1Tq1MP0ESV2mta5q96BTwx6PrIa157Ztk2CUKW3xBwCkkTi1Jq
YmITM+YGzWYahUuRVeNGwCjicewfpimcPAkAFLvUBySP3+JkOV3dmK4w9ZjUJcVu8qV9mKIKilAu
SGxFpVMq9/2BHIt3ixeVCTdGyxz/nhAKXA1qee3S8NSWFiYcUrKACSXvkawfZKm79bWZb8sxdUc1
Q6FmDtiszGxasy8F9mPxaQRmEnXdj9bAKQU4sWH+wSKenAUS2l/AITTg7K3eNRa8hJ24S8U9iVs3
RiRXtSmfhKV4j6Nfoc3PcFXYUjcwTHATckEUTiUauxHzTN0nzxoSHe6L7dKEsP/EC7zmq1K22Ibe
i9YV++ykhc2XHHU3OR5flSreVTjzokz1uiS+tU9gfbep3m6DbHDFMDkUigpQt/zF2bHvl3q7iIoC
GBTI3TxE76T6uX2ZPKgSOlm5ke9sQC/9HN0xSqMD4lJPYbjMiz8icp+b+RSV05H37Vxthbk6Vmlz
YU0rgAAdNlKj+YaabOrohKnNxyh/IGvpjub/ZLbRoyLD+NjJSuhbQnXApHxB+fiWm+EZ4fouz/od
W/I9aQ6PuvyQlSZIyPomLplL8PcW6Ydb5tlWrGR4Fx+90joijlhFjk9xZ931pHupl+zCQLFX413e
l4c0Gby6bvw5OoXoo9vZcCwNOTz28fP6YdgM7Uo8hh2uWGvls4dblJHHirGr2ZpHeJynqeFEl6rG
JamMvj1/a/A/TGhaydyGkBp4AONgyV1gGDpqp3wJcfamactbkA8PPRSTplS9sZh3HaW7OQjnXhoO
na6eEESz0KERUYYtN6kZoR1OVp5HrXyEmvSKS1dwOm36DhDZ2KWYbpqKIl841JFyShdhj4ToBS3F
1WxTwRkm80jsMbQMnv80OLYK66xU+EyV6VjnkYft8gPzNlPsjuX0QghiHAdvtWC8sxgHQHGCBLsV
cmFbVRO99LytpOiocZBkubDrEJ13qbmbQrTeLELz+Qky/UdSUJaPBT382FOxtM0nmQGP3cggiiVj
amI5jxdTppbBFgLOymlRwpbDeDTK6kGSn40+OaPGc9vmCbGKK0+WZ6m9M5lQZLXojWXqV5AlZ8BN
XtTLLnDPc5y3zyHrESYAyu+0kAsQScZpY0XTX89Tp53WP2LKWA+nJr9bdHqIWk8MXe+y0b+OhXpL
AuXJKrd1rr3Xc7o1wTjh5/to1eQD6O9Df6pb+VEdhq2JCaoqpZPVWGeqgdMyRTsA4TYhdkdMLCgj
8vppWb3oSrJcxNzaRl14GI1qC9nfIxT9HpY0kUo+/lSUjNUyHhEK9Py2ZqdTB6BNw/QzcOoHYfMZ
9/1rpe8t5uB9+w3h6StMqJ57oo3sQUDxWSoillviZHXcPiKGi5mHhZV9aktSDmtFewnD+rW35JeO
In8dDLWmygpPvLYTK4BSfszY97tjXL+awHhss/gkgPAg9c02m/JtWOb4q5LHrNBfiqB7iNTCCxCx
mYJ+mnlbKKBO8VS5Qzf5mlrfpEm+lnJ2Q9KDNB45NQzgbYYQ1k4Mr5capEbRfOxz64bVdLv+CgEC
v8vL+5CloV2LuYdQV95WGj2DWXAaxjTZ3YOiaEd5GXa1slBpAjSe0rOe5LdOKLxRIf/IfK478xHv
/2sozHc0iDD8kK8u80Mb9hdhAljDF6Gl6QOUsBNnwEsr3HFJCo7Ah2MtFVVVuEWZPsRCy+4UfAbO
aWdKZ/Yr6s4YW+IB5kvA/IQd/0lsjUdAxDZWG91BJwCVNnmBkgECPjoi1dyGOrNCTCIFIxLotvRl
AhSb4VAMybYsOX36/IAQh28J49V6gHVj75vjbhbTUxFbv5CcLHcdmjW1r6HvF0PrZHXFBemW2yry
ucAqbpuck2YgbGt5QzzrvU/UV0FbXgZz/tSjxGk7/ESWWPVuVJwnMjRwiAF3qkvhltXmPkl3gIhO
piVfp1LldA6fe2Kiy0XYFk285bFwQfDsjSnZT9JjG8dH6TzPwb4Y+jeh1G+Slh+C4JloqAet76+K
FD+BsRnmB360U6N3DBoUwy2Xp3XMZ7HilgLlWdCkm1yTBsnBVY3GuZGCV5Abpm58lHD4ylecPLsk
STYdmgkif9cLEUDNU5M2HoDLk9g/Zm25tZbujJIESsSIagMNRTCFPuLqmx52r61eP5sJp15rIETt
5tmH0VtvgDAZTueNwKLcEcoERjnpNpbLjhirxMljI3fkaXzRGYrKYwzSmyWkPQb1c9gp+1jYyE1z
Vor0LUjiH1GPPpEY39UYd22++mj4bucAd2XIoZb2l6aO7kmbv2tG9VLrXBmIi6whekS870fK+xiJ
7qik72gsYrZsIz6T8IhJWUxV39KTU15Ol0E17kOmPpeZeSAbZN8xVOG+h8m4D9P5K4Bv42T9eDCY
pDIue0LPkYGytM2y+MwjLDeVxoixEzsXtvUTjBScNgEGCAHWcIGn3WCmQP7TbZH7p6Ewfix6bPDN
xXMNMAo7pkhrpEryNYuju4WXVZ3LeyNnDtPwl5+EM27464dHzFiZm/V1VgbNjcVwn4rzxpRKH9YG
Mx9tK8Wqx7eA+8DvzcIvNekRNoBkL0l+morwMOn9HUnFG+SMp0ZuuXu07aMitu8sJ7cEP/ilHxDH
ZaOIfmi6+Nq37dYo4/dkWAkF4aXQKJhAI+eF+N5ncQHJuGR4IFN/lHglsBEvpAmP4VUUGGqo8SHV
s32AW//UMbO6ocUSOC70n9KIPIO7/xyaEOOqEGmWng77iNmlULPYSJo9VV6zy7vxNktVdJ3aIjhh
R3NiRd0zCFB9tgAtkfBOB/kduY4XdG2zNYTwSqa4vBHV8Vkh9ngxzMCR9bTjDaR0BXGEuFvQE+xY
3+M0qtvaKK6gxvoD+Fmw4piSjHViBcvlKZUwFi6tsNEmM4So36Lf0aqHdJyfaHeo9pYJD1+QUEKC
xwkz0ccctcU2tWxII3nHu/0CtAYTpRR8jWlbbwqVWwg426vWNgwB8VBR7I0OSLLWpqJTbFgEhcfX
oRyskEK3hyBKVJvINJbhfF3GZ2uobBx0zwQK8PiJgUYWKGuRKbqrC9RRnJCDX6hehM3LJv26xUym
3cUxvyBW3C5D+BVX9bEaSGCuBeE0mVnqTf3yS3HyuLQ61ic5d4DaAVjVI1vNZ0Q23fwaNScMtq29
4Fj3ltn4QGUZeRbU8ECu0GCr+bNpcVX0nbI+jV6bjZhfY9xnOYyCuItbVxf0EPH9A85XzR0gUjdV
QP77FPzGmXjOo/SXQKXSG3MuvEhTbHEqPilflQ0f/YgXkAJMKIZtx77Aro3QsjexyGiXlA1AImH6
XAkt4YoxOL9ECLbZgvvWrJyCLgzCVPJAvkVoo/WuXLFAywr3/4O4AidF+e6K455CYw3zjq+kQsxO
jf7IgV8bbTCkvqHcFsJGtQ1O9bSB7BMoJiNC1bqXI5bUjs2nXOu5i1PxqEdi66VRg9yY0JuLMkkb
PJLTnrEfHDqusgtgM+MS4N/A7mV+4lGMXbmvR7sBK7Ri5WIvMqTCG7IcgjP8nh7m20nBsZxqdKns
fkrkAli8k0auztjo2WfAPgHjnRbbqIcIKdZVCwBP+UXIJ0IEzHcdu0S7KJbtAOtsl2swJLQyljxC
HmxVWsanUTWpIufmWq3aU0ETv9sqOrEEDG3Mh7GDRoGxX7aP8neIIqA0GdV4sjj4YDJ5i/s9tNjU
DORbDY21Ms7ZbOywZ9Q2OvXOriwJ2IQxpdDLGtHvk9Kw63kovHLRHxE+7aOM9BtIzecBbopN6OgZ
41hjsx4rAI4zKNcMIKl9EN2lHOeQHmcM/kPpZVbnTV2dETOLF2hvkTMh1cwUjWqq/YCmBN4l1EC+
S18awTpTZ97xxOqHjn8a2eW0icG6kaw4YPCgVnAqWROPjRxUnqLwf85pg8kGUF7E0roh+Wx8Cc+u
A8QoebQox4Pujjo39sMJs0A36GDo5CHguuM2GKXRGZDr4cIxfEMbt/jj3VFqnQyqi41L8J5q04tM
FptTqx2udQOhZmx17iSZfCfXqJa6jazzRZkMBxut2yoKvc0U6Vslkm8mSdYyPpGiMmrG87iCrZ60
OLxN5xizEBiOj6iuiApZm9pm+qkyfDoG3D4MZiwjO5ZwgZl5U/dbLJY/K6lvIpvbD62Y7ySreND4
zkn2uGJFeBf04VPV3pRhkI46+D7uQtXpYly9Wo3h1lK4sIvxWI3CayzLwMKmotiIRsETRyI3WwZT
4VS1cuh+Oxm7JlIkReLWyM6lUl9Zz+HNMsfamVpc0WkhkTMmsRGIBdocDFMANdTxNQlPlTDipRoX
3Ukjfidh+Q75Zm/Npb+A94ds9pIWTbutDiF3CHtSFrpZLXzMNBOjutL7X/X6KVpi8VhPM7G2RuOy
UACYQMxBZHUrExpuv9lYrlboF/j6IUZ6SnvQWJ2r8Yd6Xe8PmrZFMY5K5lUrUxjsnSJvmkGwV1kZ
kl7zPWu6q2qi/hH8OMayFIGphwnCwhOzrVfkJHuk5Ay4i5gdSuk3Af7gMG19hOd7tybzUEQ5A2dJ
KjdzoD52a3Yj1C/WcWj6bUlZzQqT+hAGvfLYpO1LnuV+QoeTp0RULDn/MOkiiP7LN9DMd6U0viX2
Sa1Q0AkGJsIiXqWjjunYFcA4eRmXQhONrrUkAXrh9kftqxcSTDaIRn6UaA0QIuto0N6zfPg2J+F3
rNaqSWWPWQnmb6YpipOXlAvaumKWBPk9b8bC68J6E2B8cAhO+G6N/trGqt0CBzgHTb4V1xJZIFEl
xGmG4F8YbVxPPQ1ztgefpWyZD18nK8cQC6osGMdr0GhXtVdb8i84cKKYCw+5/+zlNeOsWk+eFVPd
wWb6mQgznMKuRWqVDpsy57MX4y9g19RjNPkFdgkfc9Erbk6JPSfNKV6haIY1A5qZ1d9REt8aK70R
rVXaFkASwLssddbLFeMjLnS4tSFlWYfL2x7IvDFiWgMDtOqmTogdSLigIzhktliekMXseVdiJ1Pp
NKLG72XB66P02ifJXUCTbCd5c4kGVfPnflxN5yb5w3MnwflUnkK5P4aJdpTUbtmgfQbgNbPcNW2r
PE4jLV7VyCe8CKVNikQqnYx2+Bl7zotKbGsnbuTJq8NucDUpRt0AHJ3zkgOqXgk/Au+LFhija0r1
HSXcvpa0jO+BSpGFrSMiU7BD85JALmKoYXVekqtMEM32UZLni1H5WLMZNiQviHBIBZGIEZiZ0AFM
6o5zc0lRndLxtyOUfJGju5ltGDanRgxbd2jVXR5Nu8WCU0rrfxfSBXNcj2QXf8JE9hQr9eEllKdv
VSiIR93wxmKZ53izlx6dvz7FzgBCcFuyzNV1NjTypK6Vd3SuyuCURPkBjSViAd7GKjRw1w2sGg0N
Z4dwCTEvoUlQLjiVbyAFd9kQ1O4SnfEjIBDQ5RsgiMnliHykIfVLMftOAQPS0iFRTZ+SUtjPExE0
lTqyy1WUxE+N4Ut6J9UHchbUUFReueIYbQ4xtKCrHpH+V8G6JWFeskhr5TLwmKj4gO2lhOgEvaZx
FJSCQgRjOBv7Td1alNNCMOwg9vWe2fe/YMnQ+OD8DeLvnK2hTaL852Tww4wpW47pJ5XyJ4mOx17Q
ZE8WpnH27vM4vbBUwsg1B5C4BmnTIFLmrA2fjEq5w5fx4kA7SUaBBxF0BPBl8n/Sp16kd8njI23T
1jCzQ1u0LF3E5YJtxy6q9NOqeOaLma1mqFE2RMJh1OpneoVtQnB7CxBZMbX7BBeK9Kecq4A2Jujj
h3K02N52D6ryg0HXIjSN8qL/0zZiewp0Xs1RzFNoKoa8L6vy3onMA0ENegZYGiQ4csk3GWBTWDDx
LxRjuRHtkrFOHHMyRSdtxT0UVKHxFFzAG0GuZpfpzxs3IsFHGqr1msybRiawppfPS4uPpcZL6Qzd
KO5FysRkxlSW4PFHfzFOqGIswQ1zi0gAPHKAF3DciUmzCQNa/U7K95Rp5TMiyt00jLIHPK93ojuU
QkiIEiBCOcJKkGNhiLV9kMo7s9CkjVwmTzQdjMTkonSZ3hyLPrD8VjeucHXB4MiNE0t4MZeWDxgr
OcePYHnFTOSBWVroQIEBLDpUH7xmcG4SLFt8yz4ePL41MmHKsY6RVwjNvixSukEKJ7JYVnSetJ8E
klfGGOMRFuIPhKiaV3VC4May4VdL/xPCf0G2pLwk/TPEy72lV1fWrSd8eIwfBKuzG2DmKcZyj46C
ah72e6JZr00G+EQrLcwKY+Uso36ewvIWglGy8dwbHnCXnrgp/OhzzvkW4s9se2zB1fKq44Nwh4Vm
SKXeMLL2K+QUcK2pB+knNps0G74XFQax2FNymwbvDYZz11LkTxo0nsMofBWs8Q40pbZDkb1n3Azf
KgYGl30Mtm5hLxsc2zTVnpjUVwGfNuHLUeWnpcz2uwdFlo0CiWwt9z15O3ZVTJdG5rAsZOYNZFq+
1/ghYJOZCDXqzhnb5ap2huhMlcoaHngG55B4yEcRVm4KiB4FFtjEvQGPwJ5rfpBFAIZl5N1jbehI
OSpVcarQAXCZnwsl/gHyAYjIoK+QpVT25ZKW0sI6p1c/0IkumQw3K/7W03h2SmWG7j5qL0L2XKTD
g5QsP7Q/UlseBl0h5Up6JPvlHccokxr5u4oh76jL+J2K077l8SKw4B0WIFBaa/wkHKryjAmivEhe
hRtNODME851Amx+jDb6nrlb9DgCXnZuT21XftRTxMTqBdq8HVqEMOWT47A661Q91KoYM0dci+OxI
mBBNPgzLyoF4gh8S2JSNr40BXKaFVIwJOw8dhbSqklPQJsdxyOAVkYASNqJEm3XR9H2vBPssR+fV
9cTm4Zv0mrn+lWrrRkzSvoX2s7F6zbPMFE5Q31bbDucEtguE1FJJClDXURMWwYaa5ETexR7ecKnH
Z0HOrksYb3Kkz/AcWR9FwlcOV9uReXxJ6ZphgfEb9K0EUgM7wcKLu/yEw4dnbcw34E8xy5nKQR8Y
NAmYGRcOFqXfdK0IL3YJXbTNFHDKfIgIobN19beQBHJ2hsGyVZ2m2XhGGjFRd/KbHUU6dUHemJRi
ldTFL6LAE6T0ee6Cmu38bDw1Usn/M7DuQIjW9AWjgxt/0DvpQ1PfdKN7BXb8Mo3Nm54qv3M6vmPB
4+c2D7U2jFumNoTViHaERL23fFgsuyR8xdq6zxWPCqNiBzX3IowOTo5Gpqdp3kZ+j2LhLINJm5h0
vtEZWEAPWs09LjNB7FFgioLsxeuwMx92eRx5Le5bjjyhsZ3GMD/zOOmZ4ekbkgYTTxM52NjUqTvQ
b5hgLORU2daoai/Px2eRt9Gejeks5HJygm8FxqQTjQ3VKtK2+KMYjF+jAUlaTQYRN3xB4mpL06XU
RwNhz3JlcIMG5xxzgcPUqkAB4kgwjlF5pNz7LWkH60DUnL7TCPH3XCNUadPhG46hr2VcUiI+v0hC
Hx0sA9QDKhi1QvZYkd1ZFrMXCro/DdaPoQfiRjEjT0yt/WAK7MKkvYRa2AVv+0Qi10eoUjhQNe5h
FxOPa/0GStyDoBQjZvjtocJn5jYT4a6B8op1z9jLt7wFiwb+2nCRWnz0A2efftdvqMMQGTWdreE1
ttFnjT6ejsdIFmZfX2Y+EsxsnLMV3QpEJLcQiC5MRhKiMxPvlooNEolZyZ2TFx5+KzzEXbEpEovG
aRbPEaZyV8eCK0vjVSmmFuHbGuI3/sAyIlKDuBA/tYYHSCNvnQ6rPA83DAs2+Ng58jp9JxOWwE/c
QSxp+94Gbomqiyl/1I06jOEogN1lXZIwTiD4zCWnJweWj9hni4tti4hlqy9x4sgx+cG6doMm1B+D
mE7XVOo3wIs7MSXcb1gWJhTRtLa+Az7jQp649qTsYFXiL1KjZKuYCcKocs/zKZls1IZafe01hFTg
ZYbjkBZfbWVWXtPxcguxyCKkuelyyQqS8WNe64iHWgkQJjbRVUmoD33ua8W8BbVQ+uYQLXj2S8nR
0gpTjPpKzgu3L/xKbwRURCnxPM8Lq0Zzh4bpFLfxsB+W7oLP0xnyh4UpgmMEiHLpt/Wpplw0OWRj
wBOAkKYLS/DXIsFq3iQWkyXQ6c4oi24pPmJje544Y4Mkem7hPW5MOEYONqRjG2DgnRIToUy+05rq
MrK4dZqI6LZScBhFXvg9gH4yFQ9oCWZ+Ncs3EMkEx7KepwgREwI4jOVt6q1MOLuhvj9FYKRw9hbH
hfKSwRJZlrEkq/5i5tc0F/SDPqc3iRkXmabwdtRhrrZBl/g9EUseEAUwippsEiQyxm48MA8MWnLr
qLDuCUHNb/UoYzIK5hMQB/5p69yu2kttVWHOyDHFVZdJAV97LHBm2/ij2lz1m+kfJeeq6axXdadQ
C7bx51talZ8jx7t+4XxZfHNVhsarRHTVivL5UxvzIfpR6u1mVZSSqPkbYVZGAIbclH82XeWnGTrU
ZBWkqprwzMXz3dTNE3zl2M1Ly48yq3YJGNVd0l0Qtmb582gNZxQkASS1TbBKYDsTMWy5qmJXeey0
CmUpXh0yeX5Jb5fcfhXTqi0MpdKVV5Et816q/1V4q6wS3Can3QTa4wkG8lwp+g5Q646rbFeWn8jF
foC3dm9Q9c6rvBdktEdeY+ybwCYjI77B3HjVMES+EJoBiUkfvXSIVHeIBIY4en8Fb0fs8CRQMvHS
cS/Px6I0701cl4cQ+7YwB9uYKsmqNLRtVGubFWJzmArNZ2jP1ALD/V5H06yibQ5WkTN0Y2UTr8Ln
AgW0skqhBzTR6DkbT1pl0kDxGlTTQox8OlyF1KxsFRR0/SqwblepdU3wLvv1Q79egmSpwGpahdk4
zSNbRKutr6LtVoEBbwJTlBTjd2Cuf4py+YBbazjKJvlHWfPMrDZ7AJm7jRLDcEBrQxRDKc43nG4H
hcJK+61WKXmxisqVVV5O+zX70io5B0/kjKsIPefFhETbH6vqiQQMkp9WwXq4StelVcQ+SQcKBrL/
/sjbV6F7vmiMVMhMqmGZ2ApqeGWVxafo47VVKL8SLzbDKp7XUNHj93Goz0q09QYa+xC0OQkyp0pU
MzsfhC38Eaygm4ilXc0AZUarr/8R7aPeV1hIVtSSAap+MoztFpW/hdpfYfIzdfPdxAWQNNkW0Ws5
kg2GR8DEK4An+2LiHRjxEIR4CYz0S8VZgJf8WqxWgxjPQY73QMGDgCLxBLbnQ1/NCVjnsfitfgX0
euFqYNBRtRIaM6LGTh8N9tYstAccDwXOBxkHBHmtbzwLbDYeI/wRa7YEspDrhG8Ck/JvMkjX+k2Q
5ye4XXBOV59Fj+HCwHiRrw4MCStGiyUjw5oxYNHIGrwaEaaNEfOGwKPmM9VC+YGvA3tHs/o85NXx
QerXt8jyZy1EVhoWw0Skq22NuFLOD2YpXOdU6jdZot3LcExRXqum+49/2QwDXIMG7kEVF6GFm1Am
lDaHm2ZPef4MivOhxXdoCPoZGB6UmZEpu/b2j385AyeseCTg+qG4evO07masbr1KXH17q4NP5x3E
0AcuI4HsaL7Ak/leyU8TCOWYunQMUgOCzGDaVa5WTkj7v6yOQVgfn0KCh5AB5G9BxRZiLmxWl6G0
+g1TjIexum1WH2KdscE18lvZ1m9JEL7+418OUWV1aE5YNYXVsymt7k3qh+Q6IA764+tcHZ6JYm71
isS/xWjuhhKPDtwCNkP7cHWHCvThXrA6RqfVO1quLlKZvT2BwQf0WgHdMk7TevWcCqZpbELWLrAQ
R4LE9E1qJsNfLrP/L7r8bzzNMn7i/7Pq0v4owuzj+wdT8/9uhF7/0l/KS0v+p278G2fn0SM3smbR
X8QBPSO2yUymL6Py2hByTU8Gvfn1c6gHPEjVggozm14JnVlJMviZe8/FnYf2UljYLldP23+Ul0L8
jw7YCcCGB3tLIqX8r/LSXOWahkQ56Bnoi7Fh/Vd5aer/Q+YcqZi4kB2pi/+T8PK9b9F2JQYYjNF8
jitsd/1yv7r4yNmd3ZWVeWCKiLG/Tp4y9L/FGoOHYxm5b2oHJQaXXb++GgD9ic0vv9bdfySRv1p9
DX6YX5WSFNS6hZQZcaknDOg6774BwZhZO5QlerNQrDhwuYOsE9+zRQYtapFNUs5ozzWh7VpZwpEg
pWWLzMLeTK1DJIWhff37F0LT+q/vw29uoHsVQuLn/P0XMVsx9kNlRwdTKFDZOXEWKpHI7A1Ub573
VWfExAma9B/9EO+ssusPgQMYQ7BlIzrEzvn7B5dDMy/KNZNDtyVkNAiZ4R/lYmvbGDXvRo7Fo9WN
fjjynmYidVDD+NqELgvRipF1PWgPTpye574fnh7+/osY734SfKXsKFm7oQUG+8x98vs3g71NYK0j
moMxDk8i5rWpjbb0XSoqXlitOmY5Jf54iGaiuQpSe2466/MkRYeiIPJuUJG6ccxWSQkMbucOc33w
929ovbNK8g1Ny3CgZtme5/Lfd1bJbMQ8ja+2PtTj8MP1+ppJm4vVoC/AqyiMeSCEsQKPUANn9yAd
Zd2R6dMfW7Edi2dTq16yufeIbbKZjDT3ZLZ09EcQV8hhG8kYWVgoEqtrsnHDRN5Nu65GvckD+sru
pKz1zKcVTQ6LYm3kVjSlYMMuuW5zp6ihunHXSn0wg9ioCfrOPP0h7Viu//1HeP8s//wR2O1xbJiO
ZRr6ux8BpTEciFznRxAx3NSayXaSIOL64jCFCDrT9kU+TIQ6qzfSzezT3z/eWx/UXyTPeJ/xw5ro
Y8yfd/H7+5dZD8CUMikOmSRA2vNYTWLLuajQfrISr9tSQQ7kPaVqnQT0LCqkvDgh34oU68cYVA2l
hwuHFNTJ1gN8eRKkqKPX89hhQnEltS9Hdefa0VbTUm1b2zQ07tJeex12DfaPkE0JdhTmJakFubh1
43xH1rp7QssxIHi5W7opf0gIkNixXw9JBup1f5Z0s1Rf7tYhk8CWbXJsMghWaU+9iTyROvg0hI24
h3EG867T2aXWqThmLUaysLHcZ3LhA0YayQanhvdFb6qL5eGIbJu8ufEw/vhAkewbt0NRCkn7Lg1B
0ZDre6Ml4qHRQFJ2ydj70axkkJooZeDiX2xn0g9ZysStbf2/X6Z3wvT/XCXoVS7uG4zU4t0pQyEV
op2N80PUEDTipbPvwqrx9XWoOyTu4e+f9v655J4ALqDrpmG5+FTem8QREXhEoFX5oU6Ii5zxpKCN
WaeLCEICljoYkyypXfmfhNsU3eIHj8S7I3X9Yw3dwZzA2WUZrmn8fnABUqq5sfh4q6ii61Q/j7O9
47sy+ENrgYuy/+DXfW9k+PmJhmu7QA8wTeCg+/0TQT1I2BXIyfJxSC9UY0wtVmmRPvdHwD5scSec
sk5WuxuCKWCLchsElU2L4DrsAU1NHpYtke5GcyJoIwDQ3l3MjgAzNyvvUuX+VLO5W0L2FKHRa20N
B5qCvADlLe2JJmf84BIa7+zuP/8kB28BhnTigzn/f/+TtBGi74BO/NBDCu/o8rduh6gkxUd+CpF7
sIptjhrBseRv8ehWhMtt634MSb7Mr20/a0HUWNT4ZV/v/n53Gev1e3fkGNzKsOwMLrT+/sUE3ZTp
RCwUcgzr3kKv7o3axWYsje232S+uKM6bA+RqnBQgAT769PW19/7TXeGuNRgDRum+ey2WIqlb2C8M
vesmvCJI8K3Kts5cBVnG3b6goNILhwuNYdxEfhp5ExqXsWFmBdxky1Yo/uB+N/90rTwTGgN2Ht5w
79kXtcCo5oy8bkr4qj4A9SBdZ6R5RNCDM7yKuReXJLrtm8m78uCWPgqQ8Bqn91GXX7xyZMBWW4EK
jdMSjeHJ7MdkX49yvmQ970KUAufOWuaLMvSdPfZPfRN+YJ15j6H5ebexCmIZLDwHFs2782lp0YAN
wlEHO4a2O3Napoi2rqUzbYCmXave8aMRcTw7wOpklwDoXZMQeLNp6VEbJCtprt9/cJv96VfVKXss
qFy2Cyrn9yegmEx657bND0NZhGcjwboi77wRvVPNK247lU26T/Jkz65J7NsFLUMctic5VlmQV+vk
Kx8+QZD54Kf6eXi+u/90JBUuwB58jrTV775W71WNRjbvoenKfJVxeceoSjESIwtQ25lE5/MIHPJk
kmW3Acde8AqeowBHlXeY06gkXE3fNLpLZNWMKCZH5lZJPbmQ+3xbkwMrGws4r/OGoXprs/ezIh1g
wHxKyHwKx2i+a+zC2Bh2423zcS/6rAls3OlXIkFfUTmd5aisi/RWYpBpzftCtE8gS7PjXLlhINIQ
gmFSuSdlVV8nVPUBUq06cBdw9CwHLkIsAdoi+w6lV7yLStXuLQ9Le7ZwTxRFZ58Ftm5UrsreLaAJ
NqTcmVi0rVtL9wxI6mW4kWixACgmu6gYsrcYmR7xCggUcpLjGHx05gdHgrU2B79eEupQ4QBRcqA6
YKVz3l0SrelEN3R9e0BcnwYg/Jgvu+Z+UX16aqJ2D45W3SjU2+XM/qOMhP3JXbxz1KINJqTbPox6
C9Z8dNOgTGL6L6FOmo4rc7CyJzXOXz1JEHBbvpbkP+4FO63XpCZUsnNQw9QR0cXO3sLjfzCZyNop
+8Sy461iIV364Jn40+EnXUA7po5mx/tZDf6Cf8E0aOnQfdWh8WAHaxaLC6aYJJoCsT3A1RMcFzlI
Yp0l6qictYVrB9/QJ/obaef3zQiedGH99/fvtR4Pv16A9Y3PBNKDzIKCnqb292dCGW0oslFUB4/0
1m06tYQXlAUSE26Nonkp+/yVuL36g/7jD5/KzAuvpAdiwxTvATyMmRtnKWJFB6SeZjc3Lp6bFVsr
1+QWAC2PE1ITcm2yD8574w8FjqnzcjYNIDxSvr8KMBxh/Gsj7+bxK0Mg66IrMuHAq9snI3KWTdw3
WcDdtVcsDoB8zAhqW1JlbXqUKLLNjaFDC4+oN319qX80RF39/XoYf6gAKXx5ImwP4JTxvjNrMBGC
reiaQ6u1d2HLWiIzlIauW5f+OOjyUAx98mi37VmiUt33GjUGUdmoOYbzmDMPy1znJkNEe8Sw3GwA
NQ67qohIc9fcD9A3fyiNTcA3kocECpoh3tVuGhWN1XGYH/LM1Zj263DFjN1cZftxEN4HleLPycq7
O5WyVFCfrrQ19sy/36mDlaKsB0NyaEQMLH+emwN0V9yZ/U1ceo+wbm4x343MQIKlhGcAKJeBYz98
cIGcP9xCFkMpw+RVQqn+nvtW4W1LalngMIkZMyy2/sQX3pnVON/m3EtzY2qv82xSMdvG6wDFcY9i
3PNLu3utZzU9Tyx/kHt8n/K+3A+SzCok9owvRBZ9JZZkTZdbJLPQ1jxYNqxFYhMug2GcCEDE9aFH
EXJ8QQ7MWHs4AlBxg01dGTylsYvMzPyETyTdpoX8mqDCEblBSsHghvyDlLfr2uhmbeIdrdqX+aKf
zBjZmSKnMbAnZCLspq+ZTS3asDzYcexvzIu9tPtZ1fgdPRXASOPBrBZMUbjt/n7v//GXFUA1WQlC
KPz5y/9yRKJXqlF3aOVhskqbvZxmbuHtO/48tu4hLao9WX3ZB134z5bm3W1l4eeGSbEyo/5VP1Xx
TG8/K3w5Ipq/Nj/5vWGoHmoT4WZNk5ehQeRNGiYbIjgGSsPmsKSR5y/KeelJyjkmCqO0SZA5Nr/8
WbOTZtumw7AWfORD12aFv/Lyf/+l+MaSseZqOJfra/WXX6onH3bUvK48FDY9YNGFGsl7aExhixsQ
G6KRdai9fHDn/2usxeOM3sq2BbWytxZRv38qIVTu2h8WBwJ/SoTtbEtbqXm7Ts6vKQm0UV3ezLEo
1hX1fFxcbv9OvTm5nrxMOmpzqw/zU6kofaqlPZkW9NWsQC/799/mTxWxRSozNYUhvX/3X6T7wPnW
veIAyt+5esVn2Gc9EVvkIOHcpRLWNBbMlto4UmVBHVWPFeqpB1ImHnUay6sBp+L/85Vo6OlJCfiD
K/D7L4faCk8jnoZD2Rkved0aJ0vW9y1xYYBk8YMKvR58a2AiZi/hGy/hV2FVAM0dFYCsJq/euvv7
N/LeF17rtWQyCQyDB46t7rvTNIJlVuTwoA8hPNBtg8JxR+pf+QkTUYxCQ6rr0Nsp+3pr2GBp9751
ZJ7TbBzyeG6+l3KfFTqLzKa7dBYFK+Fb5knJ0DoMxJP75JjddBGe6BzoN6FcqwPJ8sSOv67z7YGa
gun2k0FAcYWtxdBluKcDbI6x45n+YniKZJds2uUduAGxzOArV4NBWi/tAaQ97ULctzutz+xgMhks
u2aNljxBv6HiJDvrZvFimCzUcCunPpOk4aStaYllNpIVx39k2OS7KESPbUSCfWm1b8XiQM13tGBy
53Bj06f4Dej4YHYK8xZU7Wk2pi+idOdbyyjLbYe6zM/K6cYpseYNuYmwzqnTA1CXl0T7cEzyfui/
dnkALwGprq0zBMF3XR7YhLazATHz6E3mTjbuyXbsU2M14Ec7fcQWpTOcsu03sivvgPPQQkxEQ0fk
sQHrAfz/99vnD/Xb2nByDAC6kNTtv9/PMKaVmIkQPphlEhHyuTwTgyS5cogqpHuTRvIb9s3sg6rx
D6WRw61OlcregCnVu/Nn1uuOxKiZiOSlYKwolnt3tr7OtrptXHnbda218TQsLPqa8/v3P9j5919s
M6ZlaE6T7YIce3cBiiRivTiFzSEmGpNEFzn4tRy38xxDLMjnt4FgsCBZsi9226fbZnHQ7qbWacqh
3zkR3WCs2izQdRAPeRDpWJJyqUs2NjhKUKBovFz0dq9qBCRoIvQvkYFa3o5I4Z0zhGNtjki2cNvh
eXFPo/XNQXvsrj6EaPSig9ZiqEtriyQwo8mg7ZIQoIixvYo6fHFSzAvsrDZko5p32VTcuWSFEzKJ
uT7pS3Fvp/kuUzoyFdOpL20yqhfGaxbOnEKv+DcGiqXRJJ7SLI8oMcat6q3vf/95f96/v7+FQams
MzNQJtRF7rsbqrbnFuY6+whtcF8a1sJMHQk3jKV2oGdaAehlf6fDLiqoT5yhgFtkV3sy8uytqNil
ty3k+aZEkNvXi3OKkSIT7iLOGNTvSuaOx4xcZSgLDlCBqfcCc2aoWpVDFGAYujBxpRsT7WeQEtel
7G/xAJIvMqShXxgDkhJJ8xhDNQ8tTPcVRSUJUvmxR425iZk5r+q0FkfjLA+YnlA1a2+1bWsA98Yr
BgTwF+6H6y+HuR1P2e8/mgdY2fRYBuqkBupry/lLFSAXswuBsVXopZn2eIlUdzm+0mqRp2IsHuTk
JJ8qKFS3CbqUpq3VSe/lsOnYnD3J8G2GQ++krfeMKXc8k0eBkAREIBk2MXw8bF830XjrAPOnpWAc
gTKfTKZT7FoYfzNG8OSmP2cyIVooys9R8lp3g3VX/YCPom6hscmdG+nDLmry7+nIqqCo842nUCAT
AXxWXniQnuHt2JGkm7yS29wc3d0o44MY+h1j0mueTPO514vP1ih8baqYPxN2YpEovCXy4KrimndD
bhd7AAI7b24fG7ksAASyp1rPH0l/umMXhTkJb2GEaBP5jvlJoHOKmgKNn7DwB0mfsAdEhNpLqER0
CdX4T1TGy6Yh8aUjWHsPNR0VKlkQvpGNSLvsapPVyw+l4fOz9GjYlAkeyCrE4j+63ddFnxx0EuWW
rIXk0KYzEM/U/YQwI/WHnhvkeyND1PlT88+ca9/CBg2VE+7BpP2jvPifIeoaf+TdhIyH1DDUo2jV
SYLJ0oZTA9Yi+rbiUiuJA+MLWjEAl4X4kYYGibvFrpuy0TfH8N4OK0DUZYfliF7a73TroXfQ7uc5
UgdFHsHQusS2VAOHxxLvCKvz007Wu6FfvI33w7Jp4lgZVhhlz6LUps0StWjvO+fBwwMTFuIGpiaE
fbDQiyRomXwUTME2DLUK4MGWqKdd4lb7gRPMH3OAX7oYXwnbgKwlfsTUHBfiTZ6o9XedEZ+HcCGx
XaTSD8H1bt2BfRWQoO/JgC2sQtfBJF8jFqZNeNeD4R91Bq4NWek+MTAL+uNy3BIWs4ligUYRr2It
l347hgpyCLwIUcBwSRfnmnUVdlOEioZWf2vbfiGnBZu3JyDH0RBBawMGYI3+2KX1qYeBy5Ikgdhh
7ggKX3PjjPZuzO8kmIELOJPuiKD0MqbJ4OeIQrft3ACgccy72ZEEtRblqZ0jcdWKudyUyAh2hdsj
Goi1U1VZalda1SGKjX9WJPPFTOd0N1m1syFXl/wfZgwY5eXJSCdrL8r6RdNKdydQHGxwfC8r3SEn
K9B4rDu93NFMbWPGVltjGr9ZlXrtVeyAOTGrLSUnemIiQGHwaDq6nV5uCYI5zAq4pI07pMd8nIxI
xmVRYz8wz2FSEuwS3Y+TDgo4SrF+zkOzA/8SeUl9I8VnIsoSJobihrsbczmjKYb1mI87XYSo6709
oWm4rsrvkUWth4g+yMey22UjnIwE1b7puTeW4mpGWl9SN9YbuaCHth8hlJd+QhAWt1G6l1bNDLaD
CTRMw04B2L2p6vYO5aO9sxoTikP/wxP1JW/JKermNyOWN5pB8joBXMRjjs/UqUFXp0+epVwQthfc
iNyAmM32hvczcD2JN0WLNqAghJoIkjROjmM+H0zzNYtn6zgQHRubhJs1GpMpI4m/FTM+FFAKhg9W
x8zIempEeCs9QlMwYm2jued0UO1xbjGQtSAZbE/dxqIMqC3bjVZ7mq8jiGz6sDsb8BMJp2CdULZn
g7rOsZGuZWR0bBbNeXCyxLuys7gw0E22rsGzIzvvLlfCCfQiue3xtaO4Msl23Bot6Jy0UxsbiMC2
tJoNL1h7H7Y4xx09PC6mV13Ju70z1Xp7L+T7usMN4uFXaxKHAg/BMsREqEYgtur+mwGgboM84Kwm
7ULJZW1Gd2RLsF6lZbgLreVVF/jOsjL9JjQGFaOdHtF938e43mKooVoUeGSx+XE5BJAyT46p4Qf8
Ksl63nBmf21MTuS0LeJgAAQJSI9wJK8imI9ckrfZMi+otHOa2CzfhLaz6RpzgNA3QfuhNhrIxcFe
zTgKGK1HwLOqri56ux0vwmibtXZz0uPhdS4wMOJKcWyuVmJUP6TjfJtQ2ntLcser6c4WAAPo056I
KVLR0zJz1fPKd6V50y7MlunRCrymzePSjGedqLINWLDvKQZj0/YSkAYKtb4zHM0hxqiOUtFtaoK3
pXgDAPaQWe4jnbQ/18ZdNDLc7inc5yGE94pkkVk6viDHj3WBrpixRl18W/SEwHgBxjKuqkdap3Sr
Dw5PaEYNkrJLw+3vPsnIHA4EfftkW1pbb73zlEf+NXCYvGiLy1ArXgmzPErsUZWtLN46jUH+Gn1m
m63Zc9YPvPrfwCG8UME+EhbAb7+ec7jwCMyeYAXzxtCd5IJiABxHZh5Sqzi33XSUonwF7kBKJOVY
n9zH/aDz9kL9LmjhGyxwPsiHx5moRA3jPBwRi6xXeVetSWCF9eIYGLHKBV5BXo+Pqi+eaV6wYCbp
OYHKZZfaUzXRBbNT/+YagJxychS9qYGTzjXUCHFPZi9olHdlCvR5lOm+kShRCr65mvWz4MAf6ynB
Hd1bvnVuZqya8dR+Du32ZdbEUWshT7Qyflsy3jIEWNKUbiyVPUwj3A5b6UfHS28cYoi99R2rMYCr
S0SRnuRNgC21dg+2moIxMb/XnhsMK6lZGVRTiYzROlmPaZwxVUaXrULO8PGmWRZxsWw+LQopBDDZ
bAqDYscSebwnZv4A/yO+2Oz1XYN98Jz2B7s1r3U1PffG+MRzWPOXxcTPTBctK/2i1+8dgzwYWw+m
NCk2VlT9Y5awI0cKObXGJnoAbfS097vF3k8Lus3Zaq4xPp+NGREhWcR94I0ISOZQ29tm9gwgC70Y
710fvBT+ULD3bocwvXiYhvilZ1MOGzUeNiOpW6wi6k+ynHS/Be8Hb3D8bmfeuca86UzRU+pG+X7O
YyZeQ49SE7syIA+CLvuFNhveEftUQF5ODLuArMsU+XZc+PaYQOZj35SFHt3TfBpL5mwkz4x7VQlY
EyMUOfdkdsrg30I1wW1MMTB5p6zJsSYjP3UgO2xq/Ofw+6NN2QETJSwa1xRz4EKIz7Z8UprIfM9e
hdmm1+3DJa79EAuTEd+EonlZBBFz9cRlTOYXmuxP+DdCHzNbvR865qUGMEE/A+UkDUTzXVfg72vz
WxhCWM+y6px6y0lE4i7Djj0qjt4inb92ucqPcQn+DkDGSmMZmq1IiVnuTUrwmndEUC35MVXwagnO
9vsuFFDBEZcTMOonmQdAMAmPME0scILEz0WQtxygRpuJfWTQC07YViYj6RuJcY1Eql9m54kR8Y1w
x2tFLvjup4U1nrlWLjy9YUDcFAGidRFZCX6do25RHGQoaIx56neaAQQhJn4oIfPcn9yRvA8vvBsL
ksWZHyVHd7RIV6LwrY1WcW7NW/CLTJOnKdxGEXhiMgd9i7wv8kMGADvUWT7lxFUVOvpbiquuOhTS
mDmJBhaVlDgUY5ao1X1juh0DaQKnncb8xBBt3DLMjHamaqkBarl3uxSSACV1NePUtMDhum0Gsq4p
WZ3l5B/hGHBUxmo01W80ZJjGgD8lnNeYDoW2zabbdqO7jgC0Tc/hPc579G/NuQl51Hlsy2j47DB4
Pi/VKoXoeE/KFXeph3vbHabDaJnfE/Dfok0hJeHTn1zvJYvXpmsoTR5E62bOtO810RxLZH0F8lAN
eHb1BGdFBzsmx1lL8BKcwSJgokZV7Tzr9Jh+CVfJHu+7ZI5h4GvHvsvf5PAl7SmUtEY9xeak7zhb
8ZOf0pnvxqZnxTeMez2JiaGdyMoFWzMVPJSQHKiWf9iQwCySsWOG5rvozoy/THYjz2xmelZr+iPX
1MaCq6LlO1Fg1HUjjqzS3Dl0W3JagD7UlM8radseqV2bxbwOMmbbKsQrTw8X5Nyo+ETg0RkTrLZd
qpTSI5qJElBoAXVOMM3a1Ep/ZH5NdZlaAJfAXdbjaw54OrWc773hAK0ELWI2vJgm2/megE8oQvgm
MM90V9vpS7UrvOxQpfVthBiSmMXyLYI+Tm4CEAY3o+rASLck30KjfOLnvMH+xygEXk9WdTepU38a
qoWzvC57GO0lRIS+tTdWnl6THLDgEg4CHCfJqLnF+sgy74VWri4yYAMynnemZOAXRndDy1nGeGbZ
kOdXt+EPRrMsx13juU3tewIz9ybx1mRR9g+wVUu8Vy12lgTzhMp0ZnHiRIoKJSS1yKZNQr4eA41B
nUiofwIBMoXebW1iXl7xx/rimOAUboeSdb29wK1AsT4nRzl01naoYB3Q6gcUBdc2mokUrbSXJdN9
zcN50jjZ13h0HpYR6+zisceQ6vuc4caPXMt3Ba8GTb6Fzpgfa1IrIWlKfbsGc/PHfVossRIHCqIH
OXh3Q4b32aXGAb0TqGnpMbfshcsBywNNBidgBxl/6kWG/TimW+g694fwkmU7ednNEttYxTyy/AYn
8ZOaTMUNsx1t06NkZsAkbhe3fGDhf3T79kdoIOvKjfhqKfFPT7rkdkqREd8SiquYotTYE6by1Kg2
vDS5lcE0RAlmNReNXi8bXGAyxXKxqxq+UMSollOZz4Yx1EoAnZJ0VTtNmWQVU3x2JyewWudliXhO
FFx3qgV1LAlnzssDWkUDwyg9KHyMccWJ2F8sKCE7LEan3EgeheR/Xc0RgMPM3mI7pVzyreahC4do
14YlqrXUfTHK5KR1zmNmwubRGJVtjGFmp9a437TF+Y69xt6Wc4Yh1fN+pMrYVqmubaGq6tsm6Smi
WvkGMh4sxIY0zQR0oNkGR03rCta8NVN6pR2jOWLUl+fs/jjRx6ihGPREdQ3x7h5wjb6MHi/FJn/j
dRksS/VAIHw0To6vEgj6QOBJlsTFvpm5ldTyjKQPIJtt07xympA2kYAa5FDChLrGQCXbLh2eMruv
6RfnL8x1AQdlZKuWzbQp+oyYIpdMqO4TyJIrkJhxl4cy9Ids6Q+14wCF67dGmYVbTvhun1F2xGry
Uwyu0M2/1LSR26jujC2H072KGCN4jJzURJM2J7AW5WRvIs0zmOiOOyNC/de4YpPAUEpAzATupVy5
rAOuv52XxQTG1z/YmzQIBxX1XcPrGbAXGKnHuawlVkkTSeVcgfULSzMI5dtYj5dR0TUN6yqX4U0b
MHQpeA+mR5NIoK2W44lMHUf5dZs+TFUMISOemk058Tc5A0beJko/eagPbxazfM2KxttIzwFlojtn
XrIh5wuR2UlRHfUmQ1kBXbTpzR+LhfFV0jujVbduec8hrsm3kcizoGOnuxbqVASCsiAe4n3TmLw1
m7bZlhQBmBYpgQyG/qyPnCAkZvEsSFqMnPHGEZy9cQ5fJGUuzA4gf0nC/h/8sju8xdNeS6C5YG8l
BGPU2RQDBCmQCgQ2M7coXexzn0SUqR6G+KZZ7npOa9pzazt3y3VI5l3a5TZjU54x2HbfDbglbGFo
BlNCKH0LMfM+my50Qeqk7PouX1S0i37isIRZ3Vhx8WAS7vcpqb4NHaQluwnxbJXJdnGc4hRr46HU
Mevb2oKzNx7uijIvj+GgpF+27kM50vPo2riNUZuT9uJgnkrt/JyTxliENISp5z7EjI6YQJlwFFqU
UI41MIKhD4Sm9gkbKbRiBZIiyVR6DKOYCZnOPSsHIR7mrt/r5uRuu9WnPE4M1coMw6DQHhLukNSw
KPORKCJVo3xEDl0Qo5qa6ARZ28GMLYzvcRJ9rReIkXmB5Z5g8FtdIfWJyxjaWltvPkM5Pc7gNxvt
IKqTkVXuk/A6vNr0e0TcQI93kgVSEmZykRr3c958FpxFQTavbs2ujf0qmgKPg0uNOOA9OI8t9DsV
e29hnTzGSb2DqkYeA7mvmBrxgSQR7/AQt+ZG1JazYzsMOqvwh6kjgr5wbwYSuTfotX8ITZ0MGBUb
mcy8pnDohZpjX/Kq5reORwAARYYJubUPDKKjk0l1d8EVPJC8sqtDgiv0JrIZ61qvmm7uIMwWF17H
6FP69E1q8JarZT4TN8tcjeaYB2+6GfPHQU5MVVcV4hTLp8XTGSjLI+A7FnWde78mKATs28j7ZTyz
nw0glWP97LFwxvPPwFHro8FvjBLpWPq5MjjsIYHiM4Ms6qGk3mkVNkjRjFczg5OuQpVcVXIzlFm3
j8v0EW37tJsaSgmhjP1k0rFb0vAzL0kD0Hf4t9sKmGqOwtOOMJfY7UOeSDR0njkEcWTRz5R0wpIe
u8KW7gz2jOC+xamrx3dCzqwJCafuYzy8aCdi39RpEaxQwqK01Sc1i5B8i8jcNnE4YrTr3MBM65dY
D7IitIPeg0RF8PAhsdyO0wlxgZOGp6YbmGGwlYhwU7TTbF3iHmEqQ+pVMmi4hynl5ljTaj9xBO9S
PURKRUN7nI7MjJyLBTNhMkCKm+VthZcQ0d1bSK38IEqMKuRY3kxdf47sjKaS4a1h9ZdqwLjimLN9
jbEDy2iKgrzujgOgxu04I7lPc40jQeYiSOzbpEheaQFIdEElWUTtsD50X7SJvOaI1BW0ZZIbB65G
AsmJ0rEY2Y8oxH9Eo4LTeB7N/MYQK5khnzCiVkbgIM04cWKc2KuB0M6Mx2UhI8euHvXutorbU8os
aB/Rt2TeSD8W7YbIvacqQ6Vgj+VZNPlVZ6SbAKcQPN7ka9C9W7WF2zs5l0g2mNECCjCaiDynNG4v
pGuc9Gw7K2ZMTUuFpdDvbFPTfS2qdH4w17AvWJ96XT7LpuN0dqjTl/wZlp59sXukOAYG/KFEdN4K
/N+edYJK9EqCSjBTvYaWBLIHJXMoCQbK+/zQkdRLPdVgyLG9254Ol0SIINT18CK0PZsqA080WMuV
dZqgn/DNKofBOluMylYyou3NnxsjjndpSSYwxm40pEztnaQYdxSCD3VPJTzN3fNQdWo36Qw6Xeuu
Ns74OT5PpPUEXj7chm8Z0KygQRATGD0oWVz/PQRS+0eN/pIdTU51J6zyNDCu0vBG+HAjC+ZTO93i
rjYN4qLn2jlEDNTrIY4OXs+zLfXoWVXMP9pBNYFRd91BCfzOvSmukiA+sFdEz7hJHR0xavFuY19N
JxbRhtjhKR3loY74CLGMb3brJue0EAH0YuaRDSvfOVraoDDrmyhsnud+1zoQa5PKe1ExFyYcq1sC
qoZTo8F1mbynuUhtPCOW2sZVkhzbut6iPACsE5skIOKYaTSMe1YdH4cw1HdeW+2gBzMqkinjvuzc
Z97iU7Pe9+FikhLUX3S7xhRSaNmZfpzoZY2ap8hHYrOWz+zPd7Ki1E9D8xqZHrPRmGJRdGpbjxUv
vngJhlLcVAMLbbNsgWNRf2B9Cg9jS+T4SlAuAXb7rCu1poEMmpnKF2VPpk3UBE5rl/4ID9mlaNpG
kkaHAl2/68eUihRsyII84ZxlnXGEBMcsAulc4EzC3UxIcNCTEuNeJdMXPS9+sNwWATBB97jukL1U
k1fXCIfLSt2Gy9mSlZJ/6b3ZuIIVtINa581iJ9RsaEn0vcseDEpSe03Inrg2hWvDipmh30ToO1Ap
k6m+byaDqV0CAF9rI0APMEQ0GspakFDvsOxirXHvTfXFyVUQM+n0jCk6Df9L0nktucqkWfSJiMAl
5lYCeam8vSHqlMEmkHh4+l78fTEdMRPTp6okyPzM3mv76y7MYSzJ6mU8pfwx+8QW96B4qr3Z2imk
KW1gWOI7x6502nBI7TawSmbrDq1ZR1T6TUtWW1HPTUoR8+pflwSGejRlZSgIFmo4wVZzUx2Oorzv
o7rfQUZowr5knD4wQVx4lXNUsRtNWs+tLL8adwHJb44URlFGO8ze1BvugFTeib6zQ6FVR9cEwzov
BXvo9C5O6vloafE7QiSoSBmTR6+wGiKvyJZqMBGkovyLkrQMCgjdtCCMgRNzBmzhXtF5RXif0Apo
XjWFejIOl6WmAsPCc5mwWCOAhO7Rqe7es7hNx16uK2Bj19l4p1MnsXYxedt8hS5jqNJ1wq4apyvr
u+laluIJuCtto5hDQknLu//+Y9aL/C7ed5DKYZCUiuN9CXj7jMfYc9Wd6pd3Nh/yKnwmbiqRYlfo
EL1sJvZdAyUi1UhGcwyx4rtQzCFDYjUYU8bTF7BmXLxn4JSseSpFOlALVyfroD0MxrybqzWkjkGY
1PwTTDMWoL0WwQ/KEZfU32ph57tMGhVRVHKb8titNpUR8iIGFtZRjcnQ0KqkcWRlGWiu3PtVbR0p
pLYKxsGusWtS6/VG7fjOrQ0BVVutFy8p2wDWVNpT3MFKqBrrxI7IfGl+7LapQtuZQPcbWhzigmxN
71QVHWvwfLqqbDkXPlxY3U5crrvFvNfn5BM+0JaSzd3NbtufNQ6+JSIjCXwfi+xREMPhvPGsczd5
zcHsFfMqbP4g/ti2BSP0/0n3AD80DXSNiksxUhhfpCIPSi8hVRX+n976IDqH/VD1a2yBuETWA5Tc
DPQg41/PtwHpaVGzt62ciZeCEQPP+5Na7bK0lMtW03zzB0QBDvvDONfNkXSBV5gAximDHumVKJyG
ES0x6N+M/KjJZu6irBPK41Ne17dUaMCipAU+bSh3EQAxzFQopvhgz73l12Fb5cwyMn4so59UMy8Z
K4E6XR4yWf6Z3AXQoBIzgK9DV12cmak92iqptl3bX7zUAGiq25/sCbYx2fWBkDSs3ui8OhNIpp6Q
lLKLn2IXskLcVOZubOYTcHCID1UX0oXiUXVfUzkzJRpsjZaPE3WxdMIWjOexjswwtv13hIOwJv0p
TAEkMubij+nA2uwEhNE94VuIEcwdoD2Df97xw67tsHuzB9IKdzl4vXUn4V9sjK7PGOQjPLLlf9mJ
Maew9RMPRoj20YVbqFzALM67wVO3malJt27Sg9ln9dOWJF9JJz3qqcmmVNUfLpEBs03xoMGB8uE2
Jon/4Bb9tM9EDtptiYLej65uhqsWofS8bXIerpiqXcvKpwrFbuupk2H6jwhOtpUkjLrtf61qJVuw
wv0AVcFAzrvKmtKA2uHqpvKmVzBs/JIVRcHJQsMQ+pl9abTljS9v2VrT+G4u6WOTC7pKRoabuSY9
baTySxjJyHE56Z16hGZcXST7vGZV9Lkqf20seeJO8U/zkO1yq3qn3X3OUlNR/CYmJNDsivT2UXfi
4aGoWcua5X7EdLPR3HZe7dtQJDLPDdmD9Zu4oJsvIZ1HQ+fB2aPpKMq3YdF/s6m4tcqkOTMTXIQ5
k26rCmvNMIJ24vdJhyq9NB0RR5V7x29fLyYvACAvN9ZP6XpAsyO8sI8CB2bPLpFmzZszYnr27JSc
BtRbLZWj0tBxVYt4aWIT9r+nnwcK9GqRtyEVZxNQ2ZMFdj4aH7JmmqGypTiF6uVlyFkRDWp+aLm2
mgTBF1EPW1CUQNGyS8nudlO60EUSd7zApkQO2jNAN9vQcfiBVjcyEy/qj7E23yInY1Llej/NHIWD
Cb7aNkey/hjIDSXxanOqv47WuP7r4h4dEQmIdnSOe+qJyI2e5YoXHYCZlAWUkQQCdGH9/ffr8e7X
m4yDiXvZv+9LpBVLXfjPbJEwpzsmOp5m52sQVeolfVJxKnad+zCrjigHjyc4Y1rgjdnXYi00JaV2
1jVr2Smil7eDXevEALofbMpYMDnRQUXDssmeY0y0YRKZ7EpIWFxMJ0SRQa+MqykuvvUp+4pQFr/r
xYmiV6IAt5ke9rxVBl0zWgQQJt7ipsGA/q8zP7jaCVl1h7+o8LszWb0UcN7DrDPGs9R5HHl5pBqA
ZvLlThOh3dhOBolMhhjEDPq/KPdNbb7krChZzA+1vFpd/BF5EFEjMzsliziWAIqTTjETKb6MQZ2l
U/6aoNrODQlRJV6iU1GQTaXV3hdzzKWrgazY74A9/V0rgSkvTfrI7KhlpMALUtvpT1l0AgBjsY4E
EPnYJUYND1Mzwy4I+lBpxMgEsXcY9GTgjJf8lKVTsyud4tdy7WYvV9T+CMDRWveLi/Fde6zuhbDv
+YyBksmnMRrubLDhWYeTpgCTRY3p7p3aeKum9AWg4BXo52+SMYHz9OKXhda9FDP7PsVkq6oolIs5
YqtfPgF4WYJZOKGsrN9JC3F8l1U07GyQ4jujGo5lrT8UxXAmF6Hhsm+eUdC9YLfD3NYImlfFqGVy
tgxev2ShqtAyy2cmm5t+RcRH5hSYJrNWn54djdZ7Kp8nXlOWbu+caJ8DmiLuG2fZaNWwF61562ve
1zRO/gzjUzdo91vO7Q3T6gblE7U06aMIqo3TSneZTdzpbVipazrMKhhbSJb5OL3D5b8Wot2rqIC1
vMr8aj0cAWyucb1vmbdUgUdnwvhjXja+idpK4dKKGziQjppC6eVoQEvYm0oo3llS0/vswZP9kyvS
3RrlyAbjPPUQEjwEOL5fbNqxe7dHSvnagVdTZaARh4GREotwKljHddEcMjBmhU33sOSHvAG91xp8
1iu4rdINkpDYQ8qcsPBs+UjdhMhAe7hfqGQLLRkCxOf3KsuMmzCNY1KZh2mmBx9iV1uhbOok1Bnv
AnBdhRMwJ2+UifAIqCuu1iTQ6En6Ecso+30YtHxXPQ26yaOKGI3qLLAspCLjrBNzHK+JJu2jtbII
swKurAVFYCsTGK4aW+sRbt1uSfEw67R6REqsOSs5Kzx85BMYB/yn4JBXJVpPwlQQ69pVDNHOFllC
90WkmAXveRkpEbEcXKTpDaxzl0dHFTwcfJs0Vq+DjZ6o8OUABIuMCYtUAorgiOMyQTEXlwiCTDC9
CUQSdC8ES/gEdbDD01LN2SDI5RApc8KSF4IpJIaeDcxhlAXqgwnCnmvVCtnM8zbl4MGWRX5FkXMQ
q4yn8l+z+uRKgezyeS4MQtQ7C1x/kqDqqNIDPttl72bmU1mBV/UFMNHpC8oSsqU2/+wmBBDJRCmO
mYLdyaA91Qvidb/vT15VfFVTQ8HhyBeh+ueSwyRUmcXvYtq/ha0/iUYh8+7ST8voghQkyt6QAIgp
Vve2PfO9tvHDMBSvTe1kwRSrCRodwMLO6y8pZrE5hitrIPBKCMJrnPlFt4mc95ylOdqi/W5z8lbJ
RYI2gUrWv4e2nQZEyJtnczD5QIcuqOv0GaLbzsyJ1iioIuSQhYRYcbl6NpM80YcMMSTAyexoc8vh
+RjuVNbduNjPmKEY0KwwvwWGMldGAxdR/c62n21aU16hE1d78rm6nVJ1vU2mjiMnpyR2/E8yu/ni
3TRHRDa9NKOfBp64acIiPxm90EYWKbFarY/3gGPCjAgDIrpL7NKk4TTQqeuTIt5qEHa3Mxy9bZfJ
Tczgjjf4rRCH2kEkMfedoMgqd20JVB05XjYPT3bHzbPMORvj7sWy5tCSwMhNZgS4GBkdr4JCa7v+
DxuuZmMKfziVHBGRb3zreMrV0KIOdNDYZFwJKCjdJ7ECrS0nOxEs8eN10Vk5vji0E0+PvLiU49x3
6n7AEx3oOJEB5k1PaWHcuCuDskN96zLDTuippMyu1uK9J6PxpqELoRQEoevW/0ziQZqOpaNqF2pz
17mkZD5AVGyoVq8oYCpyG8Zz05PxYUwnXthh62d8nRoBO5tk4GQ3IufTjFA920C07FtMd5xGD6bb
IQhzGXjWmsZQw321Ya1t/DZ5KAQz5dmMqTWfawUFLtPOmEGCOvNv/Ww92lmEfkNFUFnXe6t3Lwkp
LgV5X/rEfrxo4Xf0NnejqefoQNJoa6oSmUrzUyAn3JAnwilacpb0YEF2Wp3QaPtuF0JR2zpW/IsT
Ed+b1bVh4dUvGSEkG0ApMFyqLoZAZmxNPhUus5rX3Em2Msr3zIUsMqOSb+TlDrW8Ujvwfah6Ne+H
sJ2rZ2luMKX8dF7q9Giav25uUGCVvbn5SvPOOqph78cO8Ovou6RQ9pqKcl8nVMMvQ1V5K0FSaGGd
yaAeWqZ8yI118AAbP1vInWRGOviM9vUyP3ca6Pke0PORjZhkEMBvZBfFk00WSKWBU410aQdzqcNw
h8qqd80YTjwPOZkednJT9XqdRrsyGtkw6+3NXmCx1nL6HKz5zq/sQ+qSMh71V3OIf7DIO+zLSYgb
Y1YDKXMjbAKfgzuQFMwSx5UvBeXJ+pGMAQEIYbvYMEdhJA9uTshNJ5HVxe5907oI7TSWP+Rzczjq
VzujAye+BjiKMeyszP9RM0nTyqSoRNtXVUyNWtthsSU3ohXv5G/qW1VH+xkOehGTP14C9NOHNjCR
dFNch5MPH5EAAteiNS1m/zsbefx12U6hibYdQfWKwJvvYnN5QVs7k5Qgn2cknarXAuHC/GdfZkFs
4lkrGa3XRQDJft8LwOwtY1VXUwHl8vtAMc4QcuQ7NTaIUJxdLwAKl4zOd2LIMbWVewzbF8NprtXk
GSzy4ncdQ3+tWT9Gy+bPyFhR6n5MbIF4rqvxySJzI6tJBLHROHTD8Kl0rpvaODuaDT/HvzCK2XZN
w4ScXKzFNF8juw592iIY4PFDkTgaiSENH+hgtRuJmmouGBoujHNKosa3+twsh8zhb3aRdbYxcMGM
wUjXdc9zzvBTYFtYq/XOawLNrARTLPRMIhYvdgSYz8hDJcW3mbFr7vuEGeZ875Rc26LHMFBkHbdi
DkzQnuIHLUMahAbnjgpM4/KqX1XvMFHup7cmsb6tontTOSYIUyMLJ/F92ri2nDm/LcIqB0aNZnqN
86RiSbXc2oTwqQa91Ibr9a8pFK6MaDwi4KAgAdaxc/XiIqRz6E3kwBnL5ku0bt3wwNROcWThw3nB
/XWczeStZKtKMG2/m9CwKQtRvl05P3CACe7r+D+R1bDxksa4Zf6AeaOb3tvlkpRuirKuexgXwwS5
5HIqMbmblYWnR9TXbmr/pfg3t82O3A4LzwJYcJNkBt3NoUEz1RCzxwCP6zXEKPAO7QpgcZ7t9L6s
A+pBPgl4q8RaTruuZtDn2PtxUW9DY5aBRHOVrPO3nBy+PcyA7RCxn5hf+b4hlEemEwxugosoLr/t
TJBT6oBQm5GKk1JVwu/uz7YTERUxZ4TEprcpRZML4LupIRRZkeftxEahqNvjEqJp6/Sz7s+H0kLH
3A3zhQ13yQPXPFkGuRlFblAzL/K+r3IoyUyVUKK0odEURjjFNr/Pwg/nZDTyfjpMfA9bbeFjtZ3F
Cwg025kx1GaMoUM4z4MbJIJ49PLNSyyiKAgSAGweUTait9Pz8tMs/TXwL8NjUaNSMYY0BBvOfAZd
YeXiNYj84UWTf5lHYqHu6m+SEFT43/4mqrJ4F8/q2GW5xrhXuw2t9dTo0Ytc/jPlKLI86uFv7snD
I+kUGkfzh1F2W7p8P7TVW6eB72XRkE5MFA7zrA4M5PnAcqRkJSORzaLqvz5GOmFm59xcSMwaGfoY
szDYOYOK1VPnGOnIUuvYrwNjTOZTsRT/nKF4kdJ8LxISuZqX6lkbcGhoGZ7qch3bxPWEtK6JSA3W
oFS5CP3Ib0EeTl7ZFtLwo1k19SWbPop+XoKYzd1GLcZHZzZLQGuXb8Xi/RsIgWHKU3OACUjJZLHj
QFkaIhwbonxG825J+I5VZ//aesuCF5XuzpqIQSNcCUV5B81hAiVQLU8oNwtMXQFDtXWDDnbYjYjz
tdkAgU7dqlT8LRoVbTznJpVQhaKT6N3c6YO6j3bt0P9J9jyHHAs0QpK3zqKiBSNxGloOSgOL9dbV
s5PFEueREvgbc0VMNhcGayQdsElaDQldQRgyZxwWv1D6znmR/oeW5985H0g/afIYGxb/YMrMcOyx
d86ddZhj7pxGj/vd3Psv7BxO+viUjaPBmUg7oZXvVWdrm0RfGpIac2BK431nLsSrV4icW+ZGuwpb
nCnI7UvBD2+dtvrtZ3cOspr0ToD1h7SUrHYGl7NFHvXFZ5I9Ni+pTJiRAlvvHHZ8iiYz1T6lTozh
AseFnJi9VnSBZrF6IlTu2HSCdPhYf3fz4Z3eF32OiojTQGhwWBKIKyODQKmrY1Qs+GwQwgdU9Z9J
Vn44Cxh9sABia2TFW6/XTuBIIPAx2DNqGS6D0VJHberfzKhEPVc6/LvGHlwAlb+TlEFpPaR2vn5g
9itQ6n+0jQhfW7IX+cgvGiOvs27Zf3RyO8dHD9exlBrtC+DfZp92FQIrEabdTBzc8jc6uDZ8Id+K
khEs7qMXGFXTdumBq7jSZjZnwGbLnrrBYeeE7A2WDzUxcC3Rkbc1gFcJe/7RwNGJ9iJRbOTIMN9L
dqO2RePb681LVPXvS5JcXDHlpIqQ4ViO75FRfYiojWAmatsaHaKF1XS74HEMy7Ydg1RLwsT6Mk05
H5LF/Bx78ThOU74qQPn5BPKMpMwEyzQfokQnv6sTx3qamON1l5G9IHELjg6PJwn0ur3Tq1nbGor9
kFh4w+LKhS5OKXqq9enZKJGRGpHx6gLCbTv+fELThg0biGemp/u6ZW2tDYrYr0Eck1ru07mXG29C
emPFTXNyrerFydsDHDJiywrw3OV5sMwrFle15+WYg6V02JRa+akxVNiO7DIcIzCJKUPERiOswUys
l5+iWN8qnCBVkVKnRn1HoOBIgM8zuIJv22sxzgwdgTLCOtnkAoDm77xLr8tovQdivELtTfNuCZrX
HZuqakfU6w8O9A5BLmdUf24scdUzrcAKw6TISEA7ZAbdMvyTNFQWnzo7JCfwy+p3wDL9XC5wGRfF
VMC1B1a6qYs0dVz2yuXt62eq4qn5nAjhXGXcSJkibVx5APO2FgY3nscjCtzypfT6qx/0RP/hmuu9
ow1B8CzZa+WwrM9Wj98zUjmoJn2jbMIXjKkiJUB1y8XK4zUziJRYy/pxvdE7LHlyHWJ29k3li7Bn
TAwNcGKVpJWsLnGT4TxaRjpj73u0Git0cv3qsTshzwOnhpgYECiwwbSOprMXcSyCqJcAObsI45kE
tKrcq54Q9dhlOsVbMuhnlGMHPUcWMPvyOGvi14gomQqb8zklpyJaM/NGdmhMSRt2E+i6cxnbW18V
kG5wDCW1RoMVN4R9VvU+Mi2NYsMmey7y78kD/BDpOtuTt65Gt+zWZARY3l/MZpptE6f2ILE/sU7d
t+DumDOjKGtcY1fHCDKYG5Ga0xyqadlBURMXPJqPai0OUXF8jlUNwRAXPOtkea4f+76Nj3J9XESu
3/KOC49UDMQGoybDQidQC6BcMILDweMvr5HNdZMuTJFSe7v6dav5LY8JRe4H8gfMOX2vCqvcL9OE
xkvp11ofmo0fu3xr/gMVBD5asG99w31MdDDeDonXsGoPmKEgv+flkUqcDqGdvkqbmLMMKTrzx1PU
CiIGELbbBdkO7vjeSXZZjNLKjWZ33LOyCZrS3xUaEqBWJ+PNbFuGKc+1uEEceyXvjBaO3IGoY81r
leQ94hNH/02vorGmnqCAbDg/3hOCb+KRNWSJ/D/Qvd2Spx/tiMlnmnjGkX9Ed3nXvCS1/zDkjgh6
S+I3uyrXu7b5v6HGRSJQNJCVc1ebyQ0XL+ZqT9cDNRDCgXCAoyM7yo4PPC3cbxOVPyMFAif8MWm2
VW0z6XXGDaXZwMDMo1Zydum070z7gAYKDBgYgjKm704W/19rMBYEGpAylCGuLkmeSl6IoMxMAnxR
UbZjZQdILiXV7VpL6DgxUvdxJh/VRwi7hYRRkOBASnanrsjKMTKnJLN7i8kQ0ozOCPB1csEsnWU5
r7/uYkOtkSgXyb+o17hfeJ2wZfPVIZDNgtlt7igVf0srKY5p99ab+DjJwkAGWabrJvZDptiuE6jJ
Wdd/D+hpc22kQnY/imn69usafog0DnNZf+spc2jkTIISpPidfANa1qpRIiMK4ingBnPYm9D3OzuD
MMLst+W1ZCo43LfE9Wlyk6r+JVYS5hd9ljXcabR2YnLvzLg9jvSIq3D9gcvrQUYOnulklwA6L0aq
YlpjR9IVKzAqwoz35OMwrls+YDTycPDH0Yw8jyK9FbUJ587R3hzzWNXsZSMbyUtlyb88XZC2ECE8
tH5zNqzpezDyY4v2iklz9zsVGTWRxdxpKb6xhsgwp4HclpIlvk1OVyZ6BximP4R9z2c7XTXk6/xo
39n6KTcR7XUpPQaemoyC0n2i8XBYcYJFchb8YH58nwmDSJF11Buv5gCO7HQSB6HYQBWyvItUeV9M
gry09geXbcSfm404QfT+HaYEQhid24+zH3Ee/0+6qy5jmzxpOjVzwxHn5uRmxD2uEIvB1TDHwWz3
jA60f8Us3zXJ+CBNp2flg4LRxWdqu48lGnkWiujr5fwre1poUZyd6CQJo8mHEmY+K10PI/5G6cmH
zV5xY/YNHiOyGIbEOsdZHNLzfji+c987DtQd/zg78c8y0x4ziRVrpGyUZ2fHd7fNlJMkmXQhCSA0
30W8ccZ7x1GnCH/PZn10mJiN+8JHumbxHDM3DQixcMNpzcBr+2ltFiOFXHr+sZWpo85CfZuk5y6u
CeGs+K850z8m3BvV568oynLWDOlfn5TsOxZExiI5NjHC2jm9w9vKxpuxX0wCB3sCrh00tjNCdNvb
69J97FDm7iwTUKBaFSAIQM14MTYj6ZnmIH/GqMCZIEvWz3bSoCvY4fowxnfuDVIKO+b8+BQSe1Q7
HcU8Y/U//Nt/hravCWVm+rhK6MQ1QgC5Bp1+4jN6mBzm5BGSmLF6VpFDRr217qUaPCtKc8l6YUO/
8TWkQmbV/pJbaASIWw46ZWJgQrOBM07CXkNcpzrixBvA6C2IuHzjyYrrl+JrcAiGqYgDofDiGBsa
geeYkRQhuzcjHrVwtqIH0qHe1RLd8RSRMVSnMqxpQntfEQ1rUu8OMekpHTG7tck+l2SqY66jM2Cy
SQJuijRiWqUfiVEdHd39zSekjvXACeqMaFJ6b7dyQTDVEoim9wlq/uQr7Rb8TN48bMvxYfQbYtC8
/kbg/ceknF8/zQEEVOSnLm4fdKb+0DgLZl4yo5Rj75qEj2PBihMrg2nS2Idjiyp8MTdey5tuP6AJ
eCDhOtoMvKpzwjFqKOKMuuk2YVLkq/LLKy3gwOrD1VwswFPPTpr+03bHn0goGoq+8fizr1qjPZMt
m++SacH+V9/rImFHozEMyvz3NK2a84QaPWtZQHYNfaL+1Tn5L5m093KydzopFZvliygdqzevnPXE
e8AkoHMVCb7khpuIZ9BXvOGFNfrAaUlZNZwZrMB3xuiQvKnkFXMr80k28OuPdh3zlZiYyyhaN5w5
DbZT7N8T17pKr45uQkuQ+PDCjNY/c7MlmK6Sf0QqlgF4kdhC+MOJcG5zWe9EwTbXHLtQNOWha/Vb
71hY3coXFzoP8vUWzwtDcFaETLFbNKKu3v3L6Dlxmby4OiTiRpiv8D0Pudl1QdEB6eYLWXBe7pqO
v5L27oCveMPfPYYiJ0RMxer/RJRWHJqe9b/t5XDP1Es9GCqo8LBQV05vICT5LLyF5L1pKxW1wjB2
D8S3JqG9EkPkOmMyS9oXr0v1YHSQX+Q2Pr8Yh7v0QwRFLA1t56GyJhFUSW1tWqOLKWj8d8nAbeOJ
LMZTsWd9n+7RpoLrwGeKMMrceggvZxpxqaGcX2MWwZmAJqyuZp3+5dX8i2yfuDBMPoQmohhvb93Q
PxZtdueVa24Hrjmf93ljrSmANn5u5Err645weUx3tVvQllqdCvnzMJ0IBGlWxc5+vqrZP3m6rPcM
dKA8Ebi7hFEV/84Re2E3nl7tNCFNA/+iRDUwztme4+i+sEGgesMNVX2A9vGO7Ma3XLj7uJLFHn8K
6ziL33+N0KV9Sfe6BbhnyA+WViM9bysRti5WEZWXiITFF1sdsjmAgOxJ5yM7EylSOmddoObKPwwm
RQv0a3xgRgSIPMUh4whQeVJqxPqZLtgV8k1LC8q5KbIwUT+Ds3x57KybMvs1iKfc0PYgEBJwLT3F
uwEOk2Kvwcsxu8m2GTsC0opn3+XLMJDrBnTvEhokbUAt7F+jy5EAZ867Q7Liqrxr9joWxluF1t0p
3IHrltSUGQi+1KCHWXHJjrhAFjS3S3Qs+vymsMAGbM0uLUdXbGjyWtUmIi7HS05jYw+PCVnX+JTJ
WqVKDjWlt3vYIcdawS7wa+UHcwvnSPTa6zJKRptKvnVyWF4shD0cGTIlQk6rzZFUJm3amW33lmbZ
SUtl9O6fPfgO+7yP7NN88oogf2osq/kqMu8+7WV2jv4N0C5wLGMNRS5jHEfBupno2QnaX02UVopq
oQgx9pBpVcWXXvlEieI8sFthIA9JjLAU2a3qZQFDgZVcgtcWHM1b0oMa5IO3KNO1O0sw6Taq8i62
YJ56/ZCsLDC5Z6S05ES0zSk3ULGgkUgmHSWrY8HdjVGHG0Z9xJ3+D82+z+8kXujVIcqwas6VLvnE
evuYiQfDEPUlxhwW9CQQQOn0srNwiudO0KJP6PZlld+BW+N/mabHpizHZ4h2DmGI6H6AuiPVT532
TATmVafzuSC82lYi1q6FT83D6NQ6N4qw87r/ZwFTnCIsaJ5kot8MUr81JgUogicuxRhjPh6GfIvM
eLmaOi2Ftswv/fiwImzyzH5bgP8+MSLAojz6F6kkT7ut7XGYpkEDejHQunzaJ2ygJ9NctnMnu0tl
2N/xKO2DZuUGGs/IvlQogDbSs++tBmrKW+LE7QPLlCRUZjGEpEzAeOn14ilBMl/mAlNC6pePE22x
KkBbCMPxz+bELtVVEx9B2ybnypCcpONzShdzR0ykfcPEcNJ6/3nhNTwvjNoKIzoUbLJhCaOJ7iN0
xrgr+/sGfzHWMBZXGJO+smy6s8UwESMwymCUSHxW4jj0oShwWwYmyL9ZttjWzSksRRnCbAsN0A1J
RcQEKvr2+k9BCG5Iguupoo/cVG3tH3UPhBbqyTjMq4K9u9OOt9IRz2lTRhdJqvPWjZOPJmM9BNSN
nm0BizW7Hv9mazNUa5Fsto3Yt4LBRELmBVvI+R08yb2f9mT0dd3WihjkaLcRd3CVG+PeiJBe2kX2
PcjloZdquWQV53yXSnLlZytMkVI3E5inxOORNDV3JtUbJCOLW+BrfwC01Mkpme32VIp7o5okSvzp
vanIvRP41XaTKFu4CFXhhZZXdgfcs2ieTVc90rcyd7XB/rZ6+Q8+ycjx7Hu33aLp/yDnlOcSklNm
l9YWolC7l36/YqR9zH3mO9yo18hEBTLo9mXku7iPZMS4IjHKYK5W94PHCRulsR3G6sJrr480d/k8
afd+iSFLb5vzkCc3qrDoVkSXFJzABUZYfk4ptvl+nQMW2MDQk89oLJ7iHkMRcGsIFwLEohysP72g
E0n1/tXSm+GcGO8ks0qYWmP/llvgFXI9wtrLRN6N6El0s7t2FoF6+I23KNy6o+Nn9GdVfSor0V+H
zp4eRJlQz4D2SibK8cany8Q5y66+HiE02KwoS90eLkPtHrgOzasxeu0jFvQj2qmTyYzTWozqU0/I
OPxwvW+8R/adrkElgBxnHIY1LYwBYzZ6VSjSxmfrPfGmluKHeAx18K0ixNQoHyNRlhfCs+mQarWV
jDZffa0GAdeSNOtW+bwX4+LeeToPJAwYovfiZQqGpv0dbOONhbt3FEVTBYbHlD0VqzCeGEy5oMiu
kbh4cx3fITf76aLS2JtOfq27Jb5z55+GYM4HrTKCsk8sul/mDEnVG+dGI+dHUgJvFrl6uqrqgeHg
zyyt4nHSYro0fyYnVI6Im82dlsf4pbrsufahtCi/RRCugQ3g7uTGOZX5r1zy7EDhl2EH1Mpbvpzj
1dHqiQ4hDPXvprTi8eZn9TnXhlfWWcMh9ey9nkn/ZK4eRh+JOB1btrWKBckBdOCOok7xyO3/8m7a
lI3FBDD7qdtxPDt6Skncee6+ihjtJZY23kmV/OlO011HYenPEB7wnywW0/DYPKyUzaOAdLRhdEm9
6DSsGC05Hw0NftesL8YtplsaRIFBkH1pQArqvLURwGxzhvrBkNnWnVMH/Twkj7NbPuKPQTiKmpmS
/H+cnddy3MqWbX/lxH7HaXgkbvTpB7IMqopWIuVeEJSD9wn79XdAfW5vCi1U3WDEDsWWKBUKJhOZ
a805ZrInwIfl9X8XNSn2zYJUrQmw6RJCrOn0vClO3WE+zHZCAIwGLtADJ1eeo7mVOomqRgfHu0xK
U72R4r5xQLlAmoKcGz1Kp3Pvfz0rGpTwwy8np9VaKLGUZ73hf0BqvPBG2kFMEde5rRg72t9fdYO5
SpNae9Ajpz+qBjrKMCQ5VSlQlo4h8liDt5AbpAdE3ymr0GnuXQ3jkRygXYDWCZ2P8aHA/jSpswAF
rPP7FlF11xnvgtHRv7E0KvWyO5olrEwVlhiIOJ7tyXSnFxDHMzg4aOntZz8aF0t+3QEYsmutfkzH
+EM1kWA7qXDK6Mxf22X7OTYGErl9nJCF874XoXWcJqQJdv8NJeJXcFDqXqPHcoXCPdnGqdYcpj72
Ji2zjviVtb3sjc9DXGPpc4ojKwbyOUv1fd9i8tMqq7hxBKVXrdflVpjBR32A5WoUFJD0jLZVhlXK
AR2C1atvrlltNlcyoYwyZXa8j0NFwFkpn8KuRJFa+JJyVFajHxvd069fMKVu+4IYDN0NjGey6zrM
aF10k/nFsUx1PIMKOgwS3ettN5AToKpNyVFK+5Ao9OP82JwD2nWkjdIdjp120FGneL4d0b6beSiq
i5e1gMyChpgKrW4gUadS/GynMZrMIXpoG6nB0lUoh2j5pyHtxd4U36XNqwX1Ctg83X1w+9rCVEDe
VUUddMylDQ4Js0zFv/OSPHovU6UEEZ18HutWeahKJk9/8G/aLn9v+9MszB1McKaRpGv2EIFOC8Ip
Oeky/ybEoB5yLQChQt21azqvIWybRj5MPCOgIp/XNPSIwNq7VJfvxkavUOWJgYRnWlhmF5yaEO11
JbX02OnVT+bsNu2SZ7Mtwl0+sD+RpnscAu2H6aK0p8VkXftuKbemHCi3FneDL7qHBH0ozux95cZ0
pkc8uzAKEbUg9yf3k0DTyvriyyCjWK2qtyHya/KodlqK71VYCE4QbIcpMUdYtNwRsh956GiH8hPi
KMENv09UdzMM4RepOR8VhyYMVG88igGLehmI6j7ruo8A+9ghWDty2LqvjosOB01L+pRh9WTjqwVH
Wy1u4pbNRNBk9qMpj3SXMdjV8U3Wdt/svn/JU0ChVJL7B9TeQye7p5717FjVQ4+pUntqy9wmuMwy
btq+O8UNunmAsz2QGTIz0+5YUaZGq9Ags9L66d4XvHOx7Wtby4xAFGq1vnF8wj0wSKLLH1T7Psdb
dT3gNom7xKDsqyvoUm1xYkP6VQM10hete8iHij15q8xBCkr40giUMujUGO+hc9sgywKx8yXM/A+5
lPXebEV3SC1agZpjo/0XJLikBjOP7YK/HZz9gA4ULVWV4eFLrqTxqI4TGTsWhW5R2/a+GfOtHKW1
6ShY3vWJ8ZD1kfmeZBDasf10UwQNy8LpkFWOs3EnbXiQlih2OmBEBA5IuJzki8Fa4W4CVs6qzmo/
WMD7cVHAJWp4CV8heLrvVaS7xTjP413XHwV+MNZSwdHVwh1wmIe+DxGUxOMdDWGqQjXOFsW36xua
a8faJjaXZS+RzRU0Ud3KsutEZXsbjSxU8YxUN20cFXtD47BmqVF1bar0BqwHgZW89/bQExDRDEb5
ACytehgS3LVOoL/XWmQdZozzoY386AT9jrfnOBqoERL1hKaxBa6pPXRdkR2N/JHAV5Ju1dnGVbVz
A1/uVTMjtHLKJcLlJyck404m6LCc1P5iFTGer7g5gu3ejBTbDzYeiCmLsxNbYR4XNf2oOjACrCTx
yFbKkcPTFJgXD/aUH9nKqwdIysbObLOXTLPSG9sytIPSa/uup8MJcokGpD2QxVHiP8PZOVylOQoZ
w71pW/hylvTvIpeBh8iDuD38cbdsqMSmdoOWdoNGGLVBGCEbKZyCFZsL6by0RvSe0lC7m0J5XdN+
usXS+miZavHEshI3rXaDNAYRRZkjusrb0htk+Zy3BMzZo8uMp/nhKSzK7xGmeGg8EDS6AUNFYjiP
FAyCY2arn+kiUElVw5t4TKsnW8c2gCy+GNXeS5XsmHXgroegvBt97U400v42JjcpSlY9mWgoB7dm
JhvCvOUDxmzoEL3+kVqgl1PoSvB4Uv8H6Fvb1mFw+nsiX05FFR+m0a32ASvea7yHDjuIk0E3lAel
1Y+q1nmxrrWPGYtU6Wjvm7SzjtqYHIyWTYzWGxjew+AmSyzwfR2rjGzImkcb6QE+9haZho95r3Rh
IijutmWOACvljre/fjH0RNmw6ZOemXh2BrBtsKE9ATIOj1YWMFYzyi5x2D/Zfg3mojkUMchutdbG
WztQY9zLUcVekNZBVSGL8o3xBuv4Xk+Qqwk7GO9SQ+0OGhfYRLeIb8liKOtFdPvrF7+u935q9wcW
ItlNnE8ooWIs8XgsCb2KnUOW4bfPxmy8Fm0wUHpPH7A3+Kc2bp9VuzHIUe9uRzjsnkmp1iMy4adq
Ns4+HcgpmhQsnVKNqw8UbnkROqc2KN0vbVuNVwH/InKyky9nYTEd2N1Mp4fADLW4JIpiqFhZ9nOx
GUDBFg0olXlTaDeNRfbimJZHvcxqSsPwUU3s4XiyACIqLDbxSPfXEX3DsB5vfKQWXR8UG3TOBpwc
orbdHIaOH7hPJqzV94mibXGDf0I2AIIU59WxFmBOnCuSx9Q74o0BzgihX40TIUc+glAmH/bt9myK
78xjl/rJO20wAlCSXUPBC/CBCcRwtPjrrMgDKs0GaROVEu/wNoSbITGf7MJ+GvFlX4ejGRyjefOv
9sXJrbUIMIGq7TIT77SelcFGDPXJtfuCrOToexQe44y00qscso+TQreLnEY9sGytNrMS1Mqn7WSZ
T5Pbj+/FyD6ZXrL94DSY7/26PfgolfetGMZPjZo8EcmhPdr6CUtPc/Qr2KNU/yovsZmgwnLors0a
9RjvpgEJmoad2XbDI8XhAKsVsG4X38MnVUPbMvDeRA9DLBTFiQeZ4ULalCK6y6ohfN/0bQ8CDtRv
Y4woj11kulRLv7Pj1zxXxdLTWG2+0av4meI/irssbT+UqI1u+QhPt4qfONySHUC3WXBQDHdpfk+B
udpA5GYgxd1Ub1pbRYJrzy4QK22uDOLHC+RIx7GKMEWasycA8/hOHWnPdJP/sU/nxNcqJE0mw0mq
N/yiOs7wkY0uH1hsw86Uez0esieTllIf8mgVKhc3aen2pKWDgjOIYfG0GqzWOeSiwIkVCFncsgZA
zL6vC4kmA+DKHLw9felGE8ta9zRpJGqG1PduJBnr0KfRssSIm3362FtCA8kMHWWyyUMruG5hTh59
QtE9MnVOMVba4+RjPERyToSJX+OldR/H0NA+l+Wu6ez6izv1NQ4GleASo2i+1IC2BI57R4NOEwNt
uw5jsEWBMQz4WjXrCyZ2MIideFQnKEz6BEZpaIl8VqxCJ93ODhGDlfYn/GdVUlefAeG2B8uBmzIQ
NGmw5eBV60xsBiqk5YK2RKsx/KQysCor/R86ORsOXHYqAoN9SEMgX2qaPox5Vt6TE6M+BoG5o4yy
cy2/fAp6ya571p1V6G7jyonfEZ3u5Lofw+SiWyufEPzpnyHYn2i5O09apnwwW/WjqyvNAxIm6Cl4
fvJGdw6yQFmq+W58KhvgnYFFwKw1VLdTaijPswjuWpriRz066q3rdu0mzi3CQDQNOGHfvs/wmLAe
5a03xspdFIVMEk18M/QxTlPE4HdC5bWoiRo134SdzMQtP32zdF271mAmfe5r/NYR76EoKeAsEcS6
rcENXGO0QGkR++MHHcIIqqhG0cL7X7+4o/vB19AE04FVN7pKeiQvV09B0cpKRmxAC9LZQrpwTGgg
3PugvUnE9Q99T0wO7qYYxQNqCIU28Lbskv5AvMhB0IF6x6igQsLmiXYRDffCRUBIC38vDXiHSsv4
6NgJHuwR+oze/UCh1LwvQzh99JuOgRnpG7Mvq8+kGNCzEw5YOqmzQsTnVPWtODbRpACi/tE6Vvo1
ColPJ4uBF2hr9J5NxtCuLGLcm41SbSOl/E6Zozn2iSi3aPe6hwBM0dbCtLVHB4LlP9GLZx5/eLzW
02hkynawGYxD2w6M8zA5aGlhPmo4iK5i3XT3CI70Wx3YUmcW7kkVR8McjVv6rOXNpI+eG1nIsgTv
0EAxbkNDvliEDz3RP8PdUo0345S7G2PU3APbSmy1g/11jB1jpwb9O6fnsul2RbEww1jrdO1Xey7o
1DkACBETC2CNYOMcWCDXssqGh8a5NfSsOnWopFGzsnIIqbIh93lmIf0tw0mzrzNWiRAXNDqx91Fl
AnIDHbTRa/XerChLs2igS0uKjnyRPyKrR1DOZu/RaYeDTXP6tgNMdKU2D0Wow1JSbLQXGryrpoke
IUmMnl7maIFwA7NRvdPGACpYU7EbsciN0wBNFaH7wzJz+13HJIxgjO4jkp4rtfZBN7Hs3E2q7O4i
velPWhc+5EX8PQ3gro+mYIXCjhmL4IhwoFa3MXLQjWVEh6woqdzHDS9hVAFGZdJBHcQevWSPmjQl
n2/Kgl0RtR4xbSjwjDgdd784/Pi5qhsJm4g+HFZONAvHUhAvPPpsAPFLvsvb+NlSB/fJRR5Kab42
WS43Ld18XUVAoSFeg3yJPmSgsrbBMDbr04xg49Sh/oASxmN2DTcNv6MQXv4E+xKfJHKUK7vVwydq
SRreevCJqpbcCcfy2XeF2Q6/+7alD/drjSN0AAKE6dF2UyfjpNQV6qf5/4D3fmz7JvZ2k8OM3mvA
rRWF95WagsRosUQeVZbtLBp8ukR4F7sIPYtu0ZZIfFC3Luw6rS5ucZQ0R9fQuZ3qAWpC9k43CmI5
THmvgwjFYIevdTIir1Wru/JnV8Zf5QAv2TFDBEZafVK6EWs5X+WY292O6q0XlErzyeqQ0imTAfXf
YjYtgzY/tlm+1Yu2ewj7SMHjH2MeR40TGTAwlek46TBo3LBwrrVy8o+FTz23McHRkMk6HYPWweQ6
UfWVIqZmWVMNjrHT6awRXvIaqYkcihdaCPkNCpVqp1AYvYkYNqdYVa2d3tXlOyzoB5FVXyV4lm9V
dpsw5T+pqv0IcjW6HzT/i48S9EDQxUelKCXOJdkcYtD9m66DixDVtUNNAi6CVavNXau51aOjG99R
sGtPqt8cCBcpdkZe2duokOKp+zFOlu05YRpdaUr+XOTt9IzsAOdYIW8nJSl2djMFFwJW/hAD51hs
tGwyngyy+dxF1gkXT1FVIXLP0rEHVubMgisp3ie1Xm0qOX4UUwA92gze4dRn1Tg1n2LWw9ftvEh1
MQLcsGmmC16mDtAwzIAtqptOg6vC3P4rvOM/vg3/J/hRPPx34kTzX//J778VJduKIJSL3/7XU5Hx
33/O/+Z//s7v/+K/bqNvddEUP+XZv7X/Udy9UEFc/qXfPpmj//vbbV7ky2+/2eYykuNjy2v33Y+m
TeWvb8F5zH/z//eH//jx61OexvLHv/76BspUzp9GOnv+179/dPj+r7908sv+4/XH//tn8/f/11+3
40uevdTLf/DjpZH/+ouo2H9SJ9EJktEM29HmVOn+x/wTV+cHujAN1zCIujPnENO8qGXI8cQ/LdMR
tuDntD5ZoP31j6Zo5x+5/4RrR7PO4TlnVrCE/df/+2K/3b+/7+c/8jZ7IF5cNv/66/eoSoVsRAf+
OclQv+eJ4CsaaqNis13bKaSQIsk+lSSxRRee7TnL5e/Ykr8/fo5/exVXksdlgEUoIak2iMsbgApM
7ukIP2XT5a4mLyT2/B4m9/dRFsFWoV44Xdk45TxwmNXTRshPYVagwy8bVBdeW1mT9SBh+iUXzmvt
si2ya/Qhtgq7mgovVFz8hr2ulacQ/960efX8/Ps2vb4ti/Tmv09pkfNSybgOzXQsvCGp3c6TrWY3
nmVO5Welw/M3J1f2PzDzBE9KisPcmGyJq7cM4/Kgmnr94fzXWDvNxYykIPgwTbOtvK5kT3FtxQV+
bPLQs0sh5GvPh/778xF20iLIwyGJLzA6cI9C+xmnlTCvbchuw4XHY+0gi4TzoUTHHtps2djT0ZQp
w1Tcs1xH1JnV/XQhsGrtUi3i3qRkc2yFReWhoOnuRVX2D9aU66fzN2LlFIxF7GYRlUTm1rOCoo7M
52TE/7SPYYSbFKpxs+3PH2XlHIzFZKAGbqjbwi+olcluN1UWXY40j9697dMXcwFY3hzTQFx6dP3b
x0or8ZmGTm3X2/Ofvwhj/58xYyymAQ3/kzny/vds+tk9gU7WqB5qJfCNLbJxNPSQxAsWIJgLKd5a
WI10JQxRtLhOpJ6sDLDYltIorjrWA+VwJRUpWOmpiR1c+Iq/p5r9/Q3n2/tqOhyjAom5w0TlT0Ih
0LRQm3DLftHM6NYpbvGFzJMAEYefkwptO+hBtlBD9OlCWPd8If4wGxuLScUyAYkROVp5dlELFpe+
+YgcALj4aJcnhVLr1/N3Yu05WkwbLRDYJO5jzHZFkL/LlDktAsFmKd42+xqLWSOIyimhHFd6KaAc
IkO0PHsmQltcmPXWBttivpC93Q4kz1ZeTw8N6LQVv1dw0X9jNZ5dmC3WDrGYLVotqFNspZWnsIxH
LYe0aweHD9V7HDrO24azvpg00ql23DwUpQeBKcIDZRl0LZIMZ/mF+7ByFstYXF62bFJ8Xg9EJWvN
FpEakYsIndEAJpEafzz/NK0dZTFvgHwzx9Qh7Z7eH2DNXmk1Qa+x79K7oYFdceEtMU9yfxgc+mL2
aN1ROr5Uc890+tk6ppmJfO8QBOHc5vQfxmtfJ/d4hwwDiXCXUtR927Ogz+f9alLoQrXSDGTant1F
+ZMTabBq2BpWLrSJAOTD+as4n8afTm8x9pE99nIweiKowBqywR/ZLipbSIMZAXvwzkfKXrYcv5w/
2soMoC9mgA60sO7TbPTaphT51i8b3OcTpYjnt33+YgYYyJQzzEJn2ZqwsMbO2RTfzVQNxIWrtfb9
F1MAzvdSyauo9CLXjZC12DCE7DTdnv/2K68BfTH6iwHySa1iBek1Lgm6jECLIBsgA3Oe08mcbC+J
GmvuzcelOEF7ECOaKbe/9B5YGVG/NqKvnrhcp/2gYYD0lLJzP/lA/b7DhSDxJJNCufCuWbmCv4KF
Xx3DVtC6V/XImrwuevj8JD3TeHScn2+6hL9C3199fI6yQHWMrPJERAbANSQK090GyOGo2RZROptY
IiyGvi8IfGiTMfns+Lbx7fzBV8aSNv/5q4OHQ5SMlclCQ/U1PdsgKA1DL05Q3jxGJRbW904oi+Ld
+YOtXcjF9FAqeuA7ecqjaGbTVyonwbNaD9iMzn/8PIv+YV74laz86lzgfylRNcjKk+lIRvKA/R4c
FYBlOCNV8Zza0YW30dpDt5gSMsJ/Wvq0pScga8itMXQtUJ2igshGNW6Sm/Pns3aYxcxAdi+ujbrj
cqnoK1unepbotYgeSt94gMXUYKR+DECYm48JB+SDrWro7wy3y8L91Mvk6/nTWLstiylCr6jERrSG
PNpSWf6shQaBbUGR0ZiTmL+c3US7FqVwbtKXOX/IlQdNXSwXMhHphaGxPldjLX9HuZX0GLUj/fTC
k7ZyZ5Zxukh9YlqO7GHKkQiLKziEKC5ECfqHnvZgWg9vO43FciFIaS9JXyuJUyQ/1G1s7GdtVb7x
JBZDv8jqjG48oxGkn3HKHeScJRqNp2LEJXb+BNau0/znr0akb8uIxg3bVTsnmIFQtmpryf690kRy
d/4Ia3d6/vNXRwg1U1QKAVteOcCXqR3Sxeoq0C58+tr3Xwz0jhGddUHNDWgM46Qzm6QpBixg9ZdW
z2vffzHGQ0Wv3AwwhhclYfWSIeUtsNBE+Ye3XZ7FCBdV0bDrHVg3Z2NxX1jKuK1ceJ9X5z9+ZWir
i6FtT4pW6mwwvWjsfxJXXsAja5BMD2Q3Sv82V8L78wfS5k/833O7cBcjeswTXAxFzn3O44dJjz4J
f9zpon5okv6m7DJSJPSfvEQx9IKRv3B6f745CNN/f7hAWfrUW1wqV3F0dGPl64TM4fwJ/fnJEu5i
aEuzkYRCMoOEjkl4iQsSX4P6elXTEbowvudx/KdLNv/5q6HRDqgy0OsUqKX6vYVzcCONxsZD7m5K
26w+nz+RtWu0GOKyUDok8lwjEaoQupG+XkVFVm3Of/raOcxHfXUOjttFtVGy1C8qwPkKWEB4qfGG
m4072sWcdP4wa3djMc5zIL4dcQ/sKFD9AVej23tfscNAja+pbfLGx0n//WQU5NwNOB7Ii6Le6n0L
ZZzV/xvv9mKkV0YpnLDRuQ/BfalNp3w0rjAe0SNuLtyLtTu9GOxk9JodIpzSw7aNNwz58NBB97fr
3jt/F1YqxUIsBrmwKmwQVV14SjYpYEWBBNewJ4Hf5oRCEN/wzoBceC8akG60mGx8YNLF19sMH89/
g5VTnPsarx83QuQsrc4LhowsRyb9onnXjkjwzn/6n2dLIRZjXnOGtitSHmak/sp9EKMygOZCPxHy
hAtRFdyM+bmcBqx75w+4djqLGWAMW9KPQuJ59UQj5AFrWlxeYY5337bfF2Ix+K3aweY9TzGuLZWr
2LeKbRHBo7Zi0e/fdg7zub2aAUKsRSE50JTVhQ1AsM7cq0bmwYWBv3ZLFgNf0mqtYzh5nMAUv8+w
LfgSz49Wtft8zL8msx3o/HmszGRiMfjLcnBw5TXci3BkOu4n1HmO0d/IwAyeBxYU2/PH+XPtR4jF
PFCYauim/cD1AgXjQeerr9irfMpNhJTSfZyqEaZtJa2P5w+3MnOKxaSQNZ0BbxM1fRiVMSoJMjJG
8sVE/6xU0m/e9hA4i4lhUrqkiwMu3qAM4hrdtHkQNBsvzDsrw8RZjHrZmCH5vzxijH1nV5ZFe3Al
3vU3XSFnfvRePcAISzrDzZmYgxb6YZvX1oYdUeg5Yri0iFy5Cc5inOsK9jJDY2IZzUi7sekPPMCc
IysvhTm/OX8aaxdpMdQhp5IhNkIxahpc3gHb3C3Am+bCRcLZwOX4w2rFWYzzUujIaJMm9/TUzR87
K+BIcZt4mSqmGz1pG5CXJL66Eyi8Kk/BfqJKviZLN3oZgB/Osa1AETeVUyNdTmpjdqtnhgm0vILM
WsRiNjBLv39CKklOhEgQfllxcnSmsn1OIxBFvtoNpyg1UZw4jf4NOUn93NV9YBHvbuiQE6BcQLxz
Y/WatEGfjmyqdLeRHmLqSMvJgQISwBG5FiyIjnlrYrhP6HYd8etPR90Xxb1mksOItwdsGJpIYJua
zD6hmzLuw96fSOqylZ8EmILIIVPGfhx1qPVbs0xS0KIO0Oihkh/aaSjQ6wS6fZ/0U/ocjNYXmN7q
1yKJcEdDbviSjaH4qEts1mpjBQgwqUtYOWp+TpBFoOX6JH32qhcmtdzTYFJPha0mB2GnwmJLDhTR
mCb9HUJ9aP2aXT7bsQ4LIlKGnhoVrGfM7LRycSMZ+IFNh9yHyI6tK9uGh0lusgAxAs5e2j/9ErWK
nsWtDuBbEPRgxL790JuF2KVWET7CEyGbcYwM8SGzUaMdlNAtCE3vMv9HIaPwUj1gZYDMqoTXY3Bo
TFNMZpl50O2mjZI7c5KeG2wNpZEX1l9rixd7MYvkbgJYslFT0qMMxTriBiR4YZqctNqrwaDRHENu
aRz0ltzAfSx8LM/FpPSDF47FwDML+XIyLnyZ+bz+NJgWr7WyGYxER7PukZMrn2SuR3cUMF/8vsbZ
HalEIpU9zEdsIJV759fw3S685VYutLN4y42UDnJymguPrGAVz0tQIXvDupjFaXNhtl47xOIFZ+U9
wuUkKrypkRVcuUAfNwadzs+igfb8xvNYvNaaWsU0YCQ5plAwszpWoe+Bm5GwDFLmUpdmZUa1Fy8G
2OuW0ulm6k12q+oAnpwWLFErys9vmrHtxVuBFKWoAxAFLEQVCR4cAa0jRGB6/tNXHjF78T4YYST3
zqgniLCtj74+p9/0brWRIsiu9XQG3aVqu2vm36YxppPzR127Zou3hG8qkYQKmXpA2QIMfWO9t0BK
XXgLzVf+D8PGXgwbfFyKXWkt6hQyRAfEaLH8HvWV9hhWholXrIdDVWET7y9cw5VH2V6MFsWvhtTQ
p8Yzh0SNoUxWnSCULBHkrMMh+fC2a7YYMJoV9cgHw8YD8mSd/NRJH+aM06/nP31+mv50zRYjJUzN
wRJuSCaeFcBx6dBvExubkEeUtLFDcmQZgws6f6y1KpC1mMdzNIckcqYKPm0d3JxR0o6DJDyl4cuQ
hs+Q5ndDVJSHltVub8rH84ddeeisxcw+afjTwmLw2RKkUIED0PFVJOoLJ7XyEFiLaSCxGjci0Lf2
VLw3kNczEVhbzOcu8TWZ7xcXDrN67ZbTQQlDx43K2jMxQ5968IvVCz7GsDwJXB8+zHoqwLuUNCxy
3CLMvYcBvlL80IZDPV34EvMV+8PDYi4e+NLGn0RjrvDyWmm+RNOUqldOFQZbiMHUFWa+T2Lbcoe1
xhwuDOq1u7eYqBTWrZCPm9ALqsp8AmgF0cm9NLZWnn5rOR8VkcF2rgpxp0BCTfBibzAcRduWhnuk
uB/PP4Brj4jB5Xy1hbCaqLWc2gi8BEewSVxJKD9jVe3NTeFn5vFtB1ncGyFbS6dK4O7NqOAYVWoA
18aeAy232Jw/xNqtWM5EPQ46GM8uyfF598E2DAW3uOtceN+t3YvFTDRkvu6YSuLvfUezPnUFoiPW
/TpWip6sPmj+FFjLC2eyckfMxUTkVnaXCEUV+yqPbNhGrH4VlOZkcgCMP3+xVl5GSzmrZiBlkCVm
10H1reiH09E8P6I8yvu9ouaYzSsq+e1h6FmbvO2Ii5moyYIkrtwOfIxCtmXeAGC5wjqEagDqL+8k
chXJyzRcm9T480dceSDM+Va+erAxSYRpaMXKvkkQ9BD00snyOgP6p1297QCLwR/Wgw/pigmb7ASc
jyY6tITcviqbLhxg7UGYz+zVGZArpddEhfh7tLMSL1qC4yJsh5OIuzdOYOZi9FeWXsTDmHGRKpKY
m27UNrHQLwk41m7BYkxiwnds1cVvg4H+I3FOvODsPr9Q8Vz78MWQnLoh6nVzzD0Fs9S9NfZzmpjr
XLj2K5++VJImdHtIgaRkoDgxqB9XdT0pNe3Cs7miwRRLCSkoksxSfeLX28DOPklHMa/Jfhyu3AQ1
dlixFhydAW2jgdXLLjX9VEype3TiLvakiGovGhKi6V0gDMF4YU5YmeKMxQg1KksFziYyj/Khy+B0
/P6r1KPgMdES+0cXRIl94U298lwvBagCVBPYV4owJfDQ6zDwxa2jaiY5vJH/puawMBZjE+CMqyCj
ocRjkrdB81/epL2qPwUBqRrnh//aWSxGJ0UZxAbMnJ7ZU4iRjp0jBU5VDwZ/e+GWrD2Ei9Hp670q
MDwQRJojA9nlKUAVrPo5dN7z57B2z/XfZ5isbi3YJxyAqFugEZ1teArLpeuSSMv7tMDLfP44ayey
mAjiCLdgpvhwmpMa0Cnu176Cfg/T7MKVWrsZi8mgIDy9tUPsYt1kk3ASQvVqU0ejkpvBXDt/EivH
WOpEqW+Vtp36keePcb5rVVNNN0o/WiMsV9t+edtBFvsBpw4cSno+d0QrQnQZdh5HG92Zkx6NQBjO
5vxhVm7I7Nd5/WoxKyQmOlmSHukfUMOhZBC+4Ii33Y2lRjSxzTQo4Lx4lojFjcTvfc8+UXtM48r+
9LYTWAxwvXMHWAYcAm/iCwlo0VVQmbdv++z5or1676a45mzdycgDa5ryQQwCnB/0tLdNTUvNZz+g
XGxqO+JdTiYAhDK4cMSpKbiw3Vgj3+htJ7EY2nFgktlSKpFnqyG0/UQIEphyxRCXWrYrc4e+GNMU
bAnisUTo+YH54jZTQzBTfGMOw13fDfqFV8VKJWgpAYVwI8SIKYWzMO4mrf/R58SZEvOwqYT2sVF0
5yqI35vK9HT+qq2M8aXks0w6Nq/hbAcF0pxCOdWMk2oG8os6dm+T5Yul5NNRLT2tFbo0w0Soy+RP
zl6rxXQ4fwYrI3up+Bz0GEttHwB2KDTF00DReTSejQvXZ+V+LCWdgeJogZ0GdJimyiV9YoDScYzC
1vwqNSTGQHjD6BEohftlzDSVRMZRUKz3zp/a2s1ZjHkJDL8EkhZ4IFmHg153yqPsuuiUB7HzfP4Q
K0WEpcxTM+rOArsbIp2R21o4P/KBNJ5glC8uhLyrMaaabcIJf9sg1RYveGLlEbVQlPHohICn1YA/
uiP+5Td+/GIOKFLFUJ2UJ0AxY/dkgZom5covLuim5nfFHwouv5oVr6bJwa+AHZZF4GWJ9lAP2YPV
EJAbqMancHI+5o154Thrt33xbi/tQcIuoA5SKHZBpGgtr1SfOghu8urChVo5xP/SdLajjAihYHuf
o9C4st3MvwsrhUAFcnga441HWbzba9PUgXc3lFpUtfKcsWig+7kZmSTtmDYXFhAr419dvNkBwZed
YcOBsQxi7qamujH68W2qYaHO74JXt9yhnU1WYqvs6UKRnV2B789MoiVH/8L4W/v28w16dQDAJJ0d
Cw6gNwWcdE2tSYUYqrctQ9X5qK8+vU7LvtNihbChqIpujGFSDxUZOBfeVWvffTGYsyFIJ8xb7r6V
GTl91mgj+CDI5fzMtPbpi7EMUNeiU5QHniGLn6JIiSm1tUu107UPX7zL9Zgs7lFplD0J2uG+9IGW
OCpQx/NffW10LQawUZFKSLILzB4wxyiu4G1UGyUL2dvK0MkuNSb/fBLOUsZJc3DqcdFQy7ANwL4w
qbYFbKQ3LQqdpV6zxdNruDFwKyeO460v3WDfZ3r+pgKps5RsamKQRDT7TEB1xaLA6mI5gLOpOp3M
Tl4LFx7RP98Jx12M34AczS6UzHP26PwMOnI59FK7LSHDXpji1u7BYvxyZ0lKrojWqWPgHJoktotQ
v7cZ6Rx3Puqr8RvlcVcpJc2S2ibhIzFb2GyWW4I3NOTD+Wd17QQWg9iZpEijGMx1X/bUp7vyYzNK
7Y2XfzGGi5IsrRro9r7SgmcNzJIJQxK47dfz333t7i5Gsd8WCJncNPDAi5Cmg6bxxBps8oZuvKSV
XjvEYii7YyGnmRi1N9rpMRzzo0rsZAqC6G3Pz1KlSRprYhtRBEIO2vRNUWYjUcX1nItw/hKt3N6l
CLMiAxVbCm/HKhmsDyCXrHeyIqHvbZ++ePfmJlC5IYQcF9ZTcONk5GiGLZLi85/+5w0XtIvfn/5M
jP04DLwblf/L2bn1xql7bfwTIYHxAW5hZpgkTdokTbq7b1CbdhtzNGAO5tO/z2zplbL5lyDNbSLB
YHv5sPys51cDtQGBEC6FtJhjmMTU0mt2ZqKtFlpFMKkJnTwF6nALGwMo33XeRlJZcDo//oqt51/+
/i6GSQFLoKrqsMLXhbpJVXE/LUqdPn74VhOtolfNaG0AIJ0EhL4pAuMR+qqUP46YkWJYa+zkHjaC
YC23JDrIHaDUL4PINd8b7ZX9fV9lJPjEcPTZqzjbaqhVNOel9scJrqhJidkinuCDjVSpmHe6+c+b
dxDW/tsNPIRhHmp+0FLM0BsGx/HHVgFBBRPyI9hZxUvrBenOBv7PhyqxVliyCpbMYJ9diOlKHbRT
dLchdEw3AlnwI/fq6QaOLxZG17W/E4gb42CturQ1pkJw79KEMv7EfNw1mVKeAM36okK6p7rd6KC1
+BIuNG4RVrgTJIGC+drgqUMJ/7Odobz19MunvYsTHyjOEqR2JxkN7HDzHnBgkKT9nS3Z1tNXUd5M
aQuXdIOnd1okKUfh11j65cPHYbj19Mvf3/12CFw6HbS4evNryeYEGeUakDmRinwnybEhOBBiFegS
JhQZnJ2xDqXj96EJv5kQGKXQAcFismcKg6yDnggsQPNbN53/+fizNmJmLUBrp7YJlyx1EtRtNR0k
qijbuTWygD1zXmUUZCgmfAAuLZvJzoduTDViNQmYEHziWk1OkpHRfIGV4nR2qdM+eVW3V5+yFSur
mcA3yl+QggwB9igBk2aGAHVcpT3/Du9J/2Gql26n/TZuvRAg/x0XbQDqRL5g99C4Lc+eWku64giN
P+Dq2m2rL6kD7+ibpqg1wF6T0FXUwyFwBs8Mhf+JrHAHdrRF7Y5PEi6awFvxDKgp6Ex2VVMbI3ct
x0lhDjo1goUJsFXAx3iAIGEt3yso3OjNtRxntgbQ4/RiXuoPnxyT3QHtcGuBNPt4fG78+LVKtOst
kqUSrJwKwv+/O/jNA2UqTPP68eP/nPsTa00hXO6lB0JLmBjpHulCf3bCwQVF/jVfLnhUL300tdUP
jhqvypSLtciQAicwZrRNk96vn5dsfuBh+zC1IP98/EFb7bWaBH3co1e6MmEiQ9QZEbaUieOE/c7T
NzqbrybBFuLyXkLVnsxLCwZx8MhL5xEn670E/9bzV1MgHLvYZAHMSNK2fIKh4o0Da3eWtjvBuvV4
8t9YnZSBxD0osE9LB35BhOUwORqAcWr1dQoNwVeTG59GNRsAXmHU378pgoHEu53tzdavX01qZvSZ
OwyYaZw08I8CIIvzSGvgzW0od0bnxry51gs2I3boqVvjMDpl4iubXHX2hRN+AVr5Jwye9y7LNxYd
dnn9u7XUb9KyrzXUQNKV3nFuAfSDlLMBAlCZI8lR0UnksLeubkQEuzTnu5cFWZa2tNNIHurM+058
Uf1sVSp2Nh0bnbIWtOVpj3s6ggoBhlLqA5ymlxi5xCZZQLk6XhXSbBUUoZBAl01pkGjK9VcKMN5n
F1mh5OOnb/XFKiYIp/VUOxhV3dLCrEMPdXieZdcjiyvHQwGwBqDJVjg7M8hWb6zio3LIUFQjQlBy
bpNu1pgBS9rsNNW/903/m78XbBUjasQl8CSBXjcuMKYAn5bsBoj0+fdS4M7glEv7hbj6yK2nvoR+
K+QNyVIg4efQkixBUdubAHWg+5RrQLRDx+NA7XE6mMOydICO9X1Ad37qxsBZK+JyoHgHPVdBgmtS
9W1q8/AZUtYeifoe7JiP+3brHavk/Dw7cCpXIk0qRYdTSEEbmmk9HltnV1O09YrLsHoXXUC5yXxa
RoTypFQsQ/nQTeIfIvOdbffGjLRWvBUB1QsDBTuhnTyOJcikSKAsUTGOjwMMGQ4fN9TGqKSXr3v3
FcXoLWmQI8khPLA7CjY3R1exNr7u6Ze3vnv6aETugXOUJkh1YC9RSfc5dUX79PHTNwJ4LXfD/Xot
Uj2EoFjlMYPbcKQkF9EsFhspHIR6T75+/KatVlpNFSKQvqpmTNsCFqc/XCUNeC1Z+nzd01czw0Cb
yYEZKr5DBq+M6fnzkAbZ148fvjWMVvOChvu3W3lYlnlG7mw9ffJ9cjeg7mxK6Z60caN51vK6njuN
E1hsvUAEJCcB+6v7eRnYy8dfsPX0VSzDA4YQN8fWK/RpkVR5piOt0/D48dM3wngtlJuX0WFUD5Cy
pqP55sNv8gdZBueu7RzAw657x2rVd1Sz8H4KA7CDuvKmqUBMm1kzABUDv/rrXrGO4yq1dVOzALmy
8hau5Ufqld9F1e600lYfXP7+LpAn6jE9AcmSlIBy3cnSlDepLtydc/HGGPVX63yAUpCWF9h8CdhX
385wRL2f4NB0U3kWYhckksKdJX+rs1dxPOW4RhVOhZSu7H9UE+jtrvsJxS57IuKNQ5W/jmSQHWFf
XGA21bpu4oVBvh6plok6qXURhjHK7RS7Qf+43SlFlQEA8LVGruHjQbDRS+s7fLDOKPPmDGxBgt1l
WFnnUwXAzJfrnr6aSdo09Is8oyK5qDAPLSAB4NUU3s6KvTUGVk8PeYp0Qgf8mwQ7MKp6gWPKbABp
4fPXGenFq75hrfpzBnD8UmeB436nux+TscvZXUa7c07Z+Ia1NWQ1e7MSAYKQOuWNzGdAsoRzDktU
IEkKHtfH37D1ltXGw44OqWiBWxUi68/dFL6AefygU/J1KCH8+/gdGyNprflzMj6GpEO6mlZhe2za
lCdd2HU7W5utp68mq6Xhi9elPSarVs64Aq/IMePq9bqfvpqqUMAz8YoYkYxT1YOPUKkyh/ADBp07
7b/161ezlZxGCyreECTZOKeg0/RtklWF+Xrdz19NUdopu3EhbZAMgA1+YsVSH/noXeeOKtYyP2Q3
Z1kIqBqmrFGnXI0gfvTA9F7321cxDEpkP4Qc/co6wHR4r0ly8XfduXjYGPdrNV9fw328C2SQAE31
xS+9Meq78J6KYogtD79f9QlrOV9Fe+w2ylYkbdrn3zyd+Y/ToPXOJLex/qzlfJ2P3AXo6hy19M4M
GkPWHRzoIC+oqG5nidsYnWtNH3EHd9JuhhmuD/weJPA5e+WVgvzxugZaxa7b4+zYU58nwTQPEvxH
EBwj6B+7nfG/1USX73q30/DTzBMUHGawmAb2faENPdsikDd6XuTjx5+w9YpVABtpWopaCCw1WHuf
B6rA+QHT7gBK6p7ydKsXVlHcCBqqwMeBAVjqNsqnvgf9TO9lnjeevha4jTVmtv6yAvhSHHFw+Jsw
1+7070aUrQ0LKfBlZT7j5DxVZpDgTpPsRnnjkDSzAfMnBIr8ql5YS9tGORSLq/ERSHKf7SyOYPB+
Dyv/58eP32qjy/e9G0dFCjCaKRYcPWEc+lrVQZ6fTEC6cmetv5w+/pBvcVdx0C91OTk5clNckIPj
gDsezG/tUn7HnfW5DCxgrt51G6+10M3LZQdZKRdIGvpFFflOB1CQrTPXvbIrVgEhQENSVYPzSTt7
bTRmVWK94Din/LpJ1V1FA539ehqsQDTMyMccstBAFQWDX3odmQLlRf/t7KHogtJ0ATZeYqwjUOVF
nIXDnjnWxnyx9i4sfKhkAolgxmV3Fg9B8Zd1gWpD6fhO+/855vha69b7Q64BrQsSX9Cnue7HUw2H
/sZw/8ax7s7a8+eA4GvJW1sY+EiAXpeYxUERVYciNTcFdOLjcPt3ffnfeACh5b9dkE6Wl1U64eKx
CDMJezwGT6dZCqsj7sGx5y4AjewTRMvAN5R1AHeJui35q9ah0/2D8gbyl5w0rF9TGuibHEqYN0q7
0DsG4VRdVyfD11IP1P1OJgDhIQmcaQEEmQZzNM3TtFffsNHEa0ctW1C+dH7OkCYCWD0KXMu+D6VX
ucePG/nPA5GvBX9tNfhjtYAXVjeoSz0I9B/4XqzmQ9QKEEV2loCNz7jgd95PnQymgDNKupCuAKLz
JfXJ+L1aAFC/7iMub303MQcdcr9SEsRqmz1gyCBh56u7TJmnj5+/9etXk1lvrcN1XweJW1oOzw9e
vYKB7O9M+1tPX01lAeAzngu9UJIB3hbGYZjLKdaTWMKdQNp6wWoqUwMnpYbZToL0U/gbG0P7Naj9
8eXjxtkaQasdepmLaYGvZJhoG+hbf2rd45hXkBemAb/qiM3Xor8UNjuoT8iQrksLaVDQA2E2+JCg
pl83PNeqP0twJxeiZj9p4IiSiBlkh7pSe+4XGy20tl6UrQiLFLjnpCkAoZY+DhmAfmZ75puX6fAP
0+Ra9he6JRmEW7PEa5YbnoY6zkqSiK69zapeHjI9XbXJ5WvDRT+rZzmmDktQNj8llYPLj4JS93PP
lva6wRSsIrmacmdRZYdlfSrHFzY6XhGVqg0Bmllm56+PR2y40WCrcC77RfhZNokEuEZ2A74x/U1M
17uxHsXRCQ1qqadnVHal0dRU+enjl24E4VpPB4YDtCgBXuqKGZezfmti39F719kbn7RW0LW0pTO5
SM2M95qWC6yizDnMkNoe6RHW5geBo23n7Wo0N0b0Wj5XWpLbHhzFhFIQHqLRTLAUdTpRwS1V0J1Z
faPF1vK5ZQAFWs4oxqBNOZ5U0Hdnpsn098f94V2m1z+Ezdq3MMA1MB2DgCeNHaKBuSc7VXFf/rCl
icDWjIKB3hmib5aujxrZfcK11nUydS4uzfpuvaoWHOOmXFxebT3cEvhhBIIFTKz6Lr1uuK0dDblV
pe4CyhMY6oOLTP1faRFe5xrE1+I6Zfy28Q3otUNVtke4YvZxN6ZlhEVl53yyNZ5Xa6KeG2oNHJcS
n6VRK8sTeLs6ahiojMQFe2d+CJfgoPy9FMTmaFitkdg4mi4D0DdB/qrgSVm4dXPMB6V15C/OnMcK
kPg0KnQeLjDb75oZmNQF9XLcrZqXqSA5is4mN7VXSbW4WK+qOOxXqLRHypFD3AdSaBbj6Lnn2bkR
WmudHUPJBVRyGU/aqTthoXstaL+TUtt69OVw+25so6w4HBeGXGnJZ3uE2dEY9/20p9/+N6v4h6hd
a8y4W7eWLtiKoYYtGI6BLSr5HZ5/MHAJ4P7bRoNyvC9cqs6JUkHT9AYwIDFFbta5InK44zoxWF0e
O6ilJ96py0L40xWKMHPbLXb+6fqBODiEf2GpARx0wS61iSdYTPLjxxPPxty5Fq11CoIyRwUsabr2
7KXlq5rnLGoI2xvLWz2wml1UI1we5vTyguHNQzdHyIlcVyDE16K14pKqkwtn8Dnq4U8YvFWLfA69
4O3jxtn67eulWRgQXTsc68eA9ajb7aaDU7p7hdX8z1P+2vIOWUDiia7jCbAQ5jOSQ0UWzbCUPTSw
WDvaSobXzb5r4RpTfS4WJrBTGin52eL20Y0LX2JMftxMK9Tt/wPwOF9ND6gThSYWVhaJJEBcHh1W
D2XsQdH51YNbykM1l5belZWpzTenU7k8lgupH3KOmesAagisVRhEOhbEJBs4sQFRuo7AixxBt9ZZ
FcAqFVviA9hKPQdgxE57BU4bPbDWxDkZkYqmjCXGqNfL4L8MHyHHNsry8brz1FqiO8t0WVRNRFKg
MGgB74mTIabEMXtsg41BulbpNv4YQriJfHVvKIx8seO5KTPi7yx9W0+/NN27CTQsRgmIi8uSBalF
2NKF9S38dvPrLnT5WsFn4e2Hpe5y2nRz+TbpDjkt5JLdPdeHjeltreETGEpmnGaGNYuKaGov+oFS
hJGXutfdCYH0/N8Wgrk06o244UkKXrcfTXAl+p7ptLjqKpGz1d7DCpD3it6gAyrZ3vgZM7Hgpt5R
hW5172qjocFUcmfTMxSw+eZ2mU15Rodfp73ia8keyHNlDV0xTbRHs0PqhOwQLO6VB9m1zC7owaQx
NcaOD7u+DE7VeSUj0tRK3hZs4P98PLltjKC19xxE8Asq7nBfNpB2fKZSuE+CWPUGoztZHz9+x59T
7ZyuUotwgoSYu8AEDaL5D2zmSjiGug28gpeqoNjZZez3EEr11yAmb9x550bPr9V3EMPhmh1rczKF
WdbGlQcHcGyZO/r742/amFvXujtnbGuc9XETCOZhG0Td0DM/pssS/uKioV8tRAqvH79pq4cuX/hu
ikJZLc5KWYekZKHMg8KO5m8OJe1TWvD6uiBcC/EKxkXaaoI7QYcPNww5PVytecXOjebWB6xCvA50
byuX4AOmmnVxNk7pA8zNgr8D7PV31uitIbYKdJSfKA5qKEN35wKF7Fwu/2QNoTRii7biRi6yTO+n
Dj8kWiBN2kNBbw2D1dagDHIfA8ti+pL0M9fNgynFYcGiiP1wLuOPR8DGWF7L84AHDEJVT8g5cS/8
7FcDPemS7cl5t56+OkOElFYYydjBLoOXfQqo9M5DxoqdONzIl63leVlfzWNde35iazHEA3xGbzkN
vRPw2cOxM2F6CoM0vy5U1lZ2PuW5rWHKDumILm2cZaqZD/AhVTDYhSxjD1W0MaDXdnZwGRtgXi/9
JEAwXnw3nv2iLGM1B9fF4xp5XFLJllyOftIxZW90rjQgOHTPnW2rw1crelqmszd4NU3cptCnYoSI
XExue7pusK6iXcN3H6zekiaXksk2Imr0vs6AHe8V8mz9+lWkFxpmr47E8zP/iS6ieqBL0FyXB/BX
0QwVRO9lMsc2sxs5lEf0d38BHV/VMGvpGhLecADqsNOZ1JLfeYVSqKVv+M5P34iztXRtbObZq0fk
pd2+qZY4T4slgHqtWRAMlFp2Eq4Jv2UjMT8//pyNggVYsP13XUpTrobFC/ykGFQTQNc+wJkBSVZn
jC75qvuhCSrgBwgQjf1B+wMQGHBlBS7o0KiBjhEFjaA/kgxnpSicCLdxzmFYjo1BB5RsmrtwekLV
qH8bVCb7/fGP3hg8/5ZCvltLHdXVSGUAPY8iIXO0qcsOZdVeZ3nC16K7LIfTEnitfjIJXPRFs64L
E/Emt1ceJ9bQ5b7ENVXlTph4TN4dWq+nsVPX8+GqxiGXRnvXOCSnTrMwDJhlIuMZRZHVI6uK6+A4
fG20V06BgG+USxJ427QHwDnMbb3g+qQo8z2ztY1NAFlNPZPGob9tKEEar/hsBwqRGVH3vOu/pjU0
hBUdyUnv3sdvrAJrKZ4/QIbERe0nMNTxb6bBIfGc0uoc4Kt2dk4bu4u1396Y4+akg2M8xMdhJWJa
F/pb6KZNG/t1DgNB6vJ+b1HbeNf/qPNgodMPle8lNSuHQ+BWLHYrYu99YBB+BqNvd0bZRrOtBXpc
mjSfU0GSflkMrjDgLGKiIOwzP9am7MfrZtu1Ug/AeDP2l+E24Yr3DPZGesigLdn5iEtI/CExuhbp
VYOLAqzedxOnCoI4o1wc0Dd74t2trlgFYtnPsue4wk+Av6phKGIfe3ecDqBF4KJ0zwR+6xNWu4DS
KUUPrA/BwXumL6jeb2KR+s3LVXPJv5n/d3OJDbKCVo3rJbzLxxdNy/y+mKs9UtzGYrfWyY91UMxL
03tJEHYqWrRBltH0TjpETi/dr27WjiMK1J10p1Ryq61W+wLlE2bzccL7pgmSBDpUMa6Zzc6F+0Z3
r9WAE6OgUObGSwqjyiPl9K4t2WlimY1gtXDlvmmtC7RGBkE5ay9pHdk+W3CNP7N+2suRbkT1WgzY
NYKEosI32NKq+1k5wZ3beLaKUFV0pfpnbXe3oOpiBtWGYNst6ZPsTHmvOSE/rhqxaz1gNgSjxr7F
TYBoL08Vcl0HLyv2eAhb7bMKaR+Ltid44CZzXy+nMgzLPho7m94CNoIiies+YR3SNoA3mTe4yVR6
6YGDn3a30PE6dh5fiwAF62QPdYCHSkOqv0lnqV9QrrebKt1qodW+Ppga1oxNihhjUwc2GesPE2Bw
KALM3Z1j1cY951oHKFiOg209oYsdLV4a7EnjeWxlxJ1pvHOUXwO55ha3vR6Ll8G3e0rTP38ZW6sD
hVNKrSrMhQocDxJ1bct+htYzWTwDXjcfP+78P88ibC0PzGjvSNh/YUmyvr3xvEkdHVSvnKZFdsd6
NMNOwv/Pcy9b6wQXlXs4Tjhu4hVANJ6XCqBbFI7XQ3FMB1G3R/gS5ASGwJct6sef9ufpl61lcwWc
8UZd126iQNRE6ghuXmbIutN1T79027ulahFiDFx5Mf+fe/m56R3vtbR22hlzW799FfiDqiR84BRJ
PDF0x5ZlP4HlXHYaZqvPVwHP2pb0qP9FzDRCJ7PrhOeqLhbUJYrgASZS1xnGs3C1sW5rVCKQSpKk
qyjyZ61tLlboe4lunwWXH/y/+ykWroLfCWq3go8vSWZfyn9cOjHkVANj83KA2UXZF59Vi3TCDZuL
cY7mzloccVtHLc9p3ZfjwWZp535mkwhJbLu6Go/wcJ0h78OJOI3hiAJqRN6ztv8Wom7TjbjN6Xhw
nSGPZlgrmCxzYxqglmDKv/edvUtFWt1NoZ8+Bv5gH8FS6uO6E2PcjNkcdUFbYGHTXuQEeopQknM7
q/6717pzVIeyiItsbGPO7JsuHCAUOzrd8iVsIMlv7pHXmQ8hrrEOaZGeJzpkkVM4bcSrJgVOTZBj
HYLi2NgybqDGHfv6W8Nc51QU+tfoTzOs7gvUJDryUU3L77pNL2A875XZ7jcol9+YcV8MmXhckGGJ
RtdMsedSHjdm+lT3BDZsHq1ODgqgGQH/FjLfOpY5ux0b5wvP/O5Qj/wLiKsm6vLuYWi9p8JjL6WG
1wgj2ISWmrO4Ey1gzNydYtnYn4uc21vHnf8KUCJ5FCFgncarX4KyeM3C4vOI/x+BW+0OM5nHRJs6
jNvS+nVU2AGgOqdoIl9N9lWaniSSYkXJ5XA/p+w5VbNzk8HLGDl8PyLcfczDoYxg0v1SA4UaN0sg
cavatodAMCfqx845NdK+NQPcoRV1m2hwuYGCRd4O4awiJWAQ1/s/c5ZOsHcnv5uUPrq0Yg9OM9xi
h6TgTOZD/KH83y5xWnislGVixvAu1fNtOYS3IHu/sXL55fT0pisqP5mpCSLFSxC+04UcZmxMI9Q2
NfjEZoy7rPjR5YF3GEZqozaFSx24RflNJeCbjsQ+OwPIUt1mc58dPKXmo+8X34XKPvV1H0TceCxi
DBgOSrJ/powWUU5K+ThI/QRzqBwaRFZFhRFt1OASOhJ5+wsOTfZgdDkeRem+aDHOMbptBmizGCIb
NvN57ocUF4R9cPCHsjx4ONpFJjevhA3Pbdp9Zo4HSa9BjhZxFOAuF4KJIcieJRiPuJ7uiwNb4Int
whw4kYt59mArFjUd3OqabGkjLTzzidruHkH1W2j3LKQI4u5S4j8C2xS5fkiOTl+PEanN15JWOD95
+m1g7Adqt5AWGlgTwwwVfsMEvTjI4PtYV/2xdgvvqJGiiBXNmohOxd8tCcGLdQZkWtol6r3KIOjq
37TBOQ8q4oeOeo9jGQC4OS43Vo51HIriE6PhCWYxxd3SERkzH5nJdHTubFYu527pPxd99rQ49Gnh
CBtc/NdJ42DCc9v6lycHH5Lhujs1fYC9bcNiJkx4cng2HDwnX+KphHpJa+nEvFzeDBmLCLWYcOUX
xRfTui9KhI+aWHOswJ2MMkxP8eBCNDL1UH/30tATT5tffTfl0Kx20MZoxcBNo2NcwuUkWoZaxsSi
cjcglpx9rbJDY2l2MnawsQfEwE3r8Q7kT+vGTkUfKp5lUcnFW2P5q2lTVJ/AqBsjZRiiEeYyiUdh
ChsGs3pGOond6sHpVdS5KB3Rfuh+86Ce/dalOailXurBf6RrO/UYgvpIY6Z78pdiZd5DLWX4ve2D
7lYNfn7qISV56lrMNoNrqjEWFDnsWMDxOYtGh8sTwl/a2HdH5zUfgeMW0u8kuoF0SenN9KzhLHvr
to177oEqOY1+TrHicPyKdBmW22K+sOJTDxPoDAnFDafUPDNbdF0cpqg1I5BIIvOmbfPJ1R1yjUoy
RSN/gkYpgjtt+OAOdfHPkmXszmhoNqK+EU3SADB5oHitigbuZ3dsIOo8GiKGyMOR/IvjU+97lY39
HXT71T9h1srHLtDs2ZNBvoCF7XmPMuztQ+1jNxsHTFePNJDOL2qn8ausJ4HeDZzPbFFFMgHDIrHG
sfyut5BwR7Wu7b3oir651wByAcXDeOVEhvj+p1CY6dz7ai5P0un9c7gYeyZDv3wdg3B4McAff3Is
iuIjQB9zHlVyTg8dgZFcpC1bqmNHgva3gNP5EGVq1vDOtzAZnIf02bnUv2KGeMgm9tYaSFCqtq9i
rwzzSBv9ZtN2eir0jJIQvx8i4rrdFw2W2y18gu5RaWkjn8xJwMm3tPSfAwygCOZ/HRYvfBNIafVB
D+2rQxQ5wOIGOe8e448F9V9L5rwtGEh3VPaPQ15DOQVT56+Fm2KQcKFuweBII6BwyFG7nhtVFsUS
mMafWCFuU0ZeUXk5nIIKbsnK1vZW9UJH7cTyuG+B1y1b3MmjmHvGtKu6L9BP0wODxjXGkvejz9Xn
wkHWmndCxxAKe3eWdkB+BnyJfdY85g2AllXTQgRf47JKtu4D46TBWo5gbcG5vGlE+WCAJUUtR/p1
NqwCsJocKVL8BzNohgV87GKyKBuRvn7rZYhyV8vzeLDjiEm9Mlj/cQgpnT6p/EbFDW+dCCDVh3Ix
Mk6L0olxZe5ES4j6tKrxX1Rp+3hxsb1ohrm6abL2B26GAaSSuPCssDuJrG+SiWPj3wb9EivGgngC
AO0AvfJXbVFbnpcLfMPc8kegRiCjGyOPOvdeYQJbRJnnldAW1/QwsalGsjQc48rp/jap9wvWATLq
C2sPYeecOdMBSPNFfjA5lIDwJXyt4I0UNSV5cj2/uUVhBeSjhtl7XpUBVlo/tzALqr9JYSp8WidO
2exPJ93o4plC3xotZk4qWbunEesbNCbp/QhV6u95WroIi7x7hjAhOzlE81PbleycZsRBDh81LSEP
qjIOei1O0jVgMoKkIw9gbKscs7zN9WNTOIiLVk24oqvAEijuWePX3TlA3fpJLZdwwbnwQjq3kn3x
Z7fVqBmAm2TMil48YZCNB0L64MYPvcvRXdW/xqXNb3hWL2coUe3RTrL74fJMx6IJhi/BSP1bkqrg
bNXS3LQhW55dn9DPPZmbpxSc3jwihjk/U9U3T7NH0wf4cvKTE7bZXzVqZc+gZaZPoO6ag0G+43Ma
ZvVveB1kxyprl/sg9M0dLBclHIVaXDfXaaXj1M3DMurIhBlCB8tz41M4uQV1dTfaceqxLAMjPi1u
eOfK1E1g7DMdJ5gvP1qrpsMQlgvFzNgO9xjr5K9eFv1XqbG/0WWOnXjuTyjNsxohzLPX3OvyZ7OU
5FiNNkB1rF/G6BXs+/IaWbGub/y7wFnYyRTMw5C1873sdXoYfF6/jJ4KbsuGZSoKWIYaFqzknxqp
tDotflMcZC6D2BcpiVGgmR/gISZPMINiuPImw5EshX9ThUQfVWZ+6NRJ3+phnt/KSaKdpE+OHHDa
nyGfws8hMoIYGUPxYsCreeqqojsFYdoci7DOEmUKfbj0830NhBd2FqKGQDR1zv2cteeyHVDFRjvY
7Ph8ukUFc4nNzgIJKy7JjxnwpjG2PPOh0xV99d2F342I3UPQ+82DHk17UI6ZcA9ReV8MlPpxfzGk
G4pJQCfIyWEQ3HkMBePn0uAWKlrqEFOmTFPy2isTtmcY8oD6briZjoD6lgokU6GLKMx69xs3cDOK
FhSQ3ue5cG4rNy9RdajdKSLpKL/ky8QecYM8/KKzcV8nj/l35eylP2aSet+IckPvVTHZIOFrSwIC
QG+V87co0Jin1rNpHTtOb8jfeeiV9qDmMPuZec2o75WntT42FlWCcCaGq1+sMub8BcxrWuJ8Iotv
yi8c1EFIJG1uvZE55VHJoU4jbNZ9evALOcy3GOZle+sHgI/GpKsz5kbaT/N/KMQ5mMqdAhWHZSaU
PQM/6dKoD1mXHXqLinvsU4luj5MXogKiaDIZD3RoyRn0Avh0DGA6179JAfb5HdiJeXou09FzIjWq
8W8B3unnQhiGWvF2zPmd/D+Ormw5UhyLfpEixA6vbLmnd7fLL4RdC0KABAIJoa+f43maiJ6urrQT
pHvPGu6xq5UlHs87zH0sV3s4mSfjQl//WoGN2wKKEsxJUiwrP6VCZl6+kWRcINX0cWcJlKihaLL7
Me7NadLDi9i2WJHQNz/RcreNxePX4yt4JriGkFDLFNoVYIvPxMFbWPJnQKD6VsBM6cnr7kMHUTYh
y8ZzqPtUnCVZ0ykXI/HWIpvc7O5h4wU97J8yu0pvxmDYWaXDp3AI4GRFyw9WBpdFK27NZO3oWBG1
cJCxA3Ev2SxG9CREAXjtNAidrjsSeGFtYmufYdknwTdUqaCk/WhGHzbqeUNejRjfZT2FlvRPnMzg
UYTlTVNK5cUdqu5nPhfGN7E6SG8K5DfleqWYMIPAw+rhOqqfEZoX8HOvpg70zoyEmHOqPQ9j3IZg
25e9H2x6VqT1xsO8LzO+BD523J5ENoTeqRmmNb0DBkg6Lx+Wzc+KLdvIkusAX1sOHVGMosadS4b1
c1R/2JTs4rZH0erufixQIZ47ytj+HYiAs6IhKQ4EIpSXnvtW6DTPIo3aW7D+fEYeDo73yrcrNgOK
GIw+7wkbjrPftBCmY0xAzeM2apxdSB5uqsEnUI3iJsRb2XYG97DZwPy9uDag5OOnJjuote9hmKY9
D7D27lP4qBsdIB8Z9EUebSRtbsEe+kPJBM6No1zcZnKQ4mOPp51veKi6NourXfGFAO2IhDylkCLT
7wY1L7eoH+mSB2gFxuCURivDzzQhj8gNXrbXFK1QPpZ+T3R4vF02mzyedbbh7Z2QtYGT30z14q3r
v6WLzPeqkKRcboisbY5cQBZ+jyXx07PvI92vgJrfmhxjXGCv6P9yXkmWiYlbZ8ZoRYJEOownsTaj
V2lrAoESNTXp94TvXvDmLwHOMNzm216YpU0pqjSHpD1DaIp445Dgf6oG4ef+tWVUPi19Bl4T62az
1LiVsfcFge75jZOdJGeNgYsj0qBHEzhewcSc4JLTr80yxP+RrjUMSI2/RIWhDciIAh0e7VJjk572
386wILyDPGXTXxSFePovQtfx8SR60yo/JVn323eD+PIi7IcljFBrkEd2d+Y+U/jHHkYLtV+xxGlK
HlH/q5YybTrdYaSiAmQ5nMk7LgM/xL0A9TcQJis5PEbbItpyxyyDo0B3rHtEPkavPlqKEJdzJ9rp
2/Ks655C4c9oMYzUOlZSiGEt0r2R+9mla+/hi1L9AKNntwf57m+Bu7tm2vaDGcVOzkO89//Nbbe2
T2ZTJsi13rbphGcnmPLddRkr0WcS2cpzm9wO/tx7/4KJ0b+LSfHvjR6GxAN2uyW5qmTxBmzfG84i
N2od3WYDn8ZJR6uk5ylw1p1C1StT07Ah4oYnxoueQTloYFfwioeFjuItrGJ/7nTZbxS7fIBX/RNN
s8v+l1LIfV8ZRE0uB3zch4c0iDNkIiYaSe1mGGIKoRNdkF/cs1FdwlWkrvS8NemqeLPTco1i7boi
iEOSngZ/jCli8WTqHybPYBnIAN5g8yDL5mqGWr8/8TJssgwnqULcQZoNV3Dca3Be7LTiHXa4r0pN
hj6qmsSxrFpXKfUBwJzGUd9EPZ56xL2ynE2LDauUq8xWsHzMWBIQ6kByMApU5XoADHvBZBCya9tj
pSi42owrqSZhWEGESO5mHrrukLWwo+SycwxMJWSIS74IGvMLpuZpPWItDJeDCSTbywEnPjaxxLbd
pROh60vSWd8BLRPNPxoQslUxn31RdrIffg0Rb99h1pVewXbp/0sYFGr5aDRfy5klwVwyvQVP8DDM
f3/+IeZe9Eu2VcQY6cs4lO1HgmRZL3dxHP1aQ9qrk/VZPJVqnw3OXjYQbyqiYQn+wdW/RZUBB6ew
xjdA1fyAYToCLtiKi0VMwVgnq+b8sCzR1J2RsRTjS0HdqPYL3ci1q2WSsdjlHK8Rq8yCoJ7nn54O
dlIt0pNw5MatetIZypsKkEJefHNWwlXU7oslED1YGsBAsY6D8c9YhKOkVAl+3npBnC1G8HRU2J86
JC/hAUQ9CqKkZ/c+Gc5Q1o6NP85JF9roU/VwOj4GiCK0dYiYmv4FGlUvaQGVIfugUN2qnxMuIUOK
ImQXvQ484uo4tLBCVSYbBn5SMxIs/3hRm3rnDCHDMD55Y88/UHU9jDXO5xiQoxI+oujxQsqKtJyG
Jd+0bB9wgaE2mhOSSpEjThW58hhAQPhfG8hWt2JHrQVejIxn828hg1genU06C2OLdPKCEEUb/JyE
OxuLGNeXynGpT12eYdrExc0l356wbvr4PxoOcqYeASY+YKKTba0AMa25Xq3cyzmGPv7EMC1655CI
ZD5LIKvhefQ774j+6eU6IIpWnOQgcPZoP3BYP2c4OatAeCgWmqcoAOkgo0YcV7X0CfTQMnrZdjdh
Th9kHwNgiVbAHb1pmpxzv1/L2AsjQK3boNSfNdKUlPhtds0TmusAFQoZRi8SlnyJKwQoZwWdRevV
IE5XnIrwjvES+WPdct7SqfnocJ2yW49G2xDLaTcnORKSXXaPsm6G+Hv3Jp1PWWrKoPW3C/o0tjFf
5SaP85J5f4CI00eA28mHP+4yxuW5zZXtZ4M0+2F2Tz9Drsx3JiBU6mKg0olYsyc275vMmykBeNyF
PYpJI/acRXGAgBe6/05E2n7gWjEXjk6814Z4FCNuJ+bD5NyMeZIvrsECjRhDPnpt7ROWVFDN9ze6
yWbNcSrh7Q1x5qOxbCUX5W2c/uCPPavU0PBvPm/ASPp9Ta5MIvGl6DSJAB82llZjQ/WCOzajFQzQ
+n30fKGxFKnofViAXTQGos+KK06qZF3Uucf3CvIhVRQPT5OBsV84OmgRJJvUc2Q37NYo6YHnadEP
e+DPb00/ujoCRiHOfdMiqN3TGshSSPyPrNVO1Ms8DmAe2JL6WAoscGE/9fWOiSfdj7HDKvY0heN8
jrwGe7Gk/JXIBs0jpOOPjVjJyRIfj2GWilvbbxHKQuIUlsZlSwzOPOHfww4MQms8+oVWKH3YDCzX
P0f2G+c2Kh3I70vkJL/6+Htx1kzsJZlt8ISukeaTKvlPTCkrzBZanWfIhT/Ou6FBjgtwA/67ZTgk
SIIE5QCXFDi0t96F4IgZjTVivmZzddxPvlWscOD0U1Rnbbh8D6tYPvUs2vMasvXPkKRA4m3qr3Cy
YgPKbSrsLcGS8oUgXR9npt3UUO/LCB8yIkXboPCTddrL1sGmhaF11mG+m8h3+bx7jJ10lw5pJVRj
t5NEz/1WY53/zV33xrtQVfDZBXcvdkNaePBiVROE9ZgEsa/VySRXWjlYIJMc75sPfHjfXlLX9h82
CIYyWxFB1aaGvSAzWvybwMH8Tt3q/xGDw/BqB9rjSopUSedlwI40GHViG31eUwKStwt++7iobxCP
gXPuwv2/oO9UQVW2IBch1OUQBBNal8as8DbSvAVJ99N+2++uUrtGaiBDHBVYI5M7AmQpGeLpOAxB
BmAB1bv4uGFtsahVmWg+J7o3IAO3tLbUdQCPuqHG/bt+wIyE+QWa/nvrmmNiI1pRi1qCiLg+N6OG
OX9IzCftW3I1+LX1K90uA923o9ZC6QqOAQKmCG14f38kgt8+QsWrBZbCalnQabamMqpjQuicRyJN
fg9hFmfoHlWyxhkTVoqE+qpRnnOaE5nVazdDOSKSsAAPiT/dDP2572JyjnW6nMC+ecd9RBSXxaSF
lB0bl/6QNm/xlOlTRr0Yr2WEpTyOst/o0BZJjrvXffQkcGiGQzUH/rD7EwgcVp7A8pKA4MgzRFjn
oCAdJoaVlA7TxIEyLKdrMC2PMQ35adFuQQGMxdtI+vBBoFhqAM+WTgcUiNl8RLLmCCGEdM8Y4aNS
4BNXejOMYWsn5FHMs7mkWRt8aKb1hWHJKuxIeL71KxZonwv726VuOwr01lyJT75HjyfvxjT2VSzt
UxpSDVM/qC/Z2Q47ELqgOnymFzpE7WmPprlI1TjX0zxPH0D308c9YvIDpM8SlqmJcK+gQLOM1RqP
1RyZhb5KPuJZokYNhzQJ0grxG6yEhFsgtTNKVYVhKqwMmYPndYiyEtZNcWZcO8ycWZdzkXhImPnB
M5plBpUT2nJyfnBfp1aX47D1d4CS4sA84ZVeZr9aTAU3NNezR9eboITPQB+Z8m01Cqw2wiNZkczs
u9mDO1tm7DBeHxS9tH0xoDjqJ5S7PYR+M5Zq5b1Ga3kCpFg0ABaBqe9gNqifYaEjG77GMgxZ9Hub
CbtlQ++f1ybefMDOP6D/5je1D2lx2YGQw0frmrgwWvE/KmYuj4O1f9+Uj3MJDNMpSNbmL+PeckGY
w3Se2Q8DB8dH+J7sNgBPZLDKF8nUIpO52Tx3sz8NvpEdoBvB2vlMRRB+RFEyaeySsOwXSYDmCdv5
rx6XL2OEoblIgRYB5O5mg+IoDt4lsThe8kkgbjZvA4R55d40a0RiDIh/3nWr/qCqwV18w/tytjLW
YPoW1NADeDmpNGjQXO38mpnhlFK9vpCYZu/e3i7fHQfXNmM8LVNEJh02NxIY+zp1kxovI1yK4jKG
JDmNmjM8JCsIjh6QzEuYBQM+IUHP5YD/NDQeaq6aIQa9l8qlav32BblMWb0RG+4gAtPkLFiWAYwg
PKhSxL9+ytBD7hnKuYoISCUiKhJyx4uu8gRQ/m8XEvoyiyA+hgQHodq27GzQA1GvWOQvLiDJDbDf
cpP7ApLJ748obG0LxLa5L6BzrKLa8EcaDG/j6A1ny+ceXPmyfap5eIJPHizXpFCWBa3NQQpiTpjI
dp63notr7sI3iXMh58HcHJXGgaUz4/9iw+i97f1GENg+9R9xyIeDGDwPkzFYDQjQ9q+G0uAfjdO/
K6KbwVzMc1L+ZCuA1cnArWd8rLWgy23woq2O0FFVZNEY3DVOeNxOsqVHzpehhGAGdqchi6dD+tOk
IyiXF4c8txMkIu1nBpDryXQxcppn3X/aYDUHYaL9Jd3i6ey8lVRcdNNDNi2k3CWFUbnPyn7pXJXI
DjKjjH+ga6jJIfToypTgZfU7C2CYYa72A548QGJo64Zt7W1osu8kDsRTIn9Apsyftwtpk/jS6x7E
H3Cbp7CbttpwA4y/o8FYSIzcFWsnfLPxECGrNcQ5CIwOiBpMV0uFaIPlDzxR/p1kGal13A0lzywk
y5iIz1nkxSgmSNy7B3YO2xxPrwyR7e8TSyXaeEkVoP2sHP1svPoe0g7wlwTtb5GmDlbx4MvwSdzl
NjyNdA8fuI9uGgWs6Qq6IKrUuLFjGDXROzqWss/ILc1970FOjt0sT3BRuhsqq9kZykuvolRUkJgk
jxyzYEWINAdP4HbMfQUrMBWgVaRufo0oar1KY+UfqQC02JADcxG9ApRoWOVC4VWbAv0n2Kpr7MXN
FRtnclyAMNZ4L3D3A4g6zWzb/9pZIzxRueiyjaCxucB9TtsQooBZx6do2AUYk6428z7UalRBHUK0
9dEtK4Annr6HcZ8dYTuydyjps9L1iuezhu4GKgWwNkjFTGsDxSHmxt3cAETKex/w5UjStr8Ap2D5
oocJa/Q04H1AmpqEmrlYMgPGIXZtOaLy7NesQI2oTg6l32AAQiCBV2w7MAWG2+Uae9nbgGxvCHAW
dSUgEl5ag9LOHFCgvvos41c7ua9EMYJAl+ZfsnuVVMHw7AWeQ+QWuA7i0ygfnTfWUH8ApXeYwxhb
ats19qhi8zVP2Qw4b/ELcFbbwbkpvsNlQYCD9WY4OhmSSrn4N14ajixiO12zheoj9q8No0Q/HIAu
hy8EdNQJTnjQB0Py0Ueo+WzgXcfqgCpF48NzvNNdnbzhh9jYQZtYuwlgGpHOG6z6r+PoL3mM0fSU
YY0tNLCDb2BHoIvRhfCR9Gn/vv940xlFHEvTL+SClSM9RZiJnzbTeieFg6lGNyfUNASL5s2sGX8a
YHf9SKzuHocOHZjqR3HVtLM4gQ4fbp2aH7zMwO80u/9mDAIVEM62GFVEjmuT3Zd4z2pIZX7rLtlK
2g7snWDqeOgRb1b3ClymTQZztqAIjh0LP1oPr36zaOMjBqYfS5DeU5mmAe4htg5/IbxSBxaBoyLp
uh53suGagKGxbTDgQjDg/mg5xAGiD3hy7tJM5Jvj/K+bwIF5kolqCxFEFvvrUHugMzGJcI7THZsB
/H7tiQZQQA0AYjiWWCYetjgANN3GpoB6awFOFyRF54npKppIXRUfmtNujT1QkyI7XjB47OAQvsJo
N+VpiBZ7L/ZtYVriHbCJ0EeXokBoi+J4yhOACB8bBx2dDIKUlon/3O73vxNqEYqTmbC90HlLgY0s
T1C1JHk8NF2ZNNHfwCJKKfYTd1jazpZ8xTE3pAOGUrEutaNW1WGT/ZpSKJIUz7aCYNcClDXpB/3z
k9pO/Jd2ktYpAqCe07HJbouLVRGvKwi3zkXnbKe/IqxKwEYXAAzNeKLwPxcL6e7Ij8SE6U1rGYwb
gFEkuGI6Ex9jinFWO/WqgDmWdgOKBfG+KxvRjV/IEJQP6dQ2uUuNfec9wu+9IOjO/U7kaUj7v35s
Wgze8RvPIr9KAhtAg5LOZTAByVl8SSt/ghJPIPbmaht9JEjffhJooSuRycxxZeFV22i7Q8KBw8QY
BMzELAvw42DNALvaF/Fk2DHrfQ+3i99fA2IBs3i4xyn1EFsW8b+LR0wR8bR99ijOTwRWQVvX2ETX
Dj6ycpEKHClq3koHadJphI6hANQa52IY5Xn5SZxaJgs9HziXHEizOIlt0AfB0R6xqAlGG4F8F0bZ
M/LYCHQjQl1sFNLrak376fsZ/qiZAbcphImLsG3qrY+bdz3CLdM0DEmY0bo+aVzj55aMn3MGbndd
HXwX3YA3y9GhnOYoBgGTDpeB+N+xjf4LYrA9to283POhTIXgoMqyBpI1yJ9xV5AJuUzCM2caBvED
3PPJzUS9f0MhPCu6lT4tPDanECrDsssyWe4qFJeVAqgIteU5TKUadfcGOEcLLXrYjz7uySHOM9Bo
EEhQcQK2C6WQh4jBwMOK2iaLqWgIVYFAU2i8ic+GQ4cArRvNW0hP8hYKidzAHlEQ+N8xSI7tbel0
duW4BB943EdHZpvtg0rEFIHt8OTDTwtsrtVoYhxOI4DMKdLuLaEdNrTW+BVQEKquEN5ljxCPQYTh
+QqBgc12dHi9zyDw9kckaTAoJ2kNLYO6ibb5Z7jXvkKKE5WJxmVofI9fGGqXQDQiZ65drXruEPtY
LBOStVdGbA1ss7mCtPTyMAKv1nnku10A+JlNYqu3rZCIJBJ2hFwK6aoQYnxr/LDPoNHmE9NtV0Rs
feoUvjBOx7d+W8MD76CSx1Ew/OTqfYG/4EUck0s6YpsC/Q+rfQhXlf3sfqQbOjbrgc1sKPBbG0D7
RiFEn/z7h3EtUDUf4KqPP9Nt/g7Btd7TmI8YQKdLnHh3rZDOFE02H/rpbQ/ck0MWWelvkLgEqaoT
sv63JPRtpgaZXBZjxu7I47Q7GJcGASI7E/qORyoAMxAERSTjv0LN3UGlxCvCAEA4ehHXXEAWeeAL
u422+y/ZsBo5M815EsbyL0WR4RWzL3owocO4B+k8YvmFqPcjhcn1VdhhpVC6ZljPehj7De60/7xl
XQ7pbOZjNHRZBUYlOlqVpUVPIMKAYBOS8sL1rvsjuwmZyY5tpAjBNx7ICojUqVZ7d7qCLVXYeP6B
Vp9u84ipQNAg7vOGbFOZ/V8uFkBdxVajUCzYK1BOYVxCNuYD/4haYKpTsn5mNAUfvGqsB7swzxQq
wi/k2w1fqlU/V72JL6oF6gYBYEPOuxwDDDc7tJnGW8K/GZpH/slWovtLQhWMCyw2794IAwYOGYIy
erJon5Y462XdZE0IWt8gZiEgwn4ZVFodU3SGITcu2U8hM9DpxG6xT+sUzyDqt7newr4/NK6lBebK
4Qqo079xu3XHfVMjRux+gaoZVSSi9oIm/geFQ3daexBdPJ7Um8k6feQkgQxF4GhVfRY8SYzyZ7vA
4bktcitDN5rXeKM7IEr8XWUa4VUlUPW/q2hnf8AuIgqEjxkFkImQ+P9A2Yg3lExO75RFWRXokJda
ku1CKZ3WXG69y6d2Wv6YzE0qj1e6e3Wwd5CMoRDWuWqBShXBY303j3krmuQIb8fyG60bQG3xdfZY
orGMYZJgN6xm5ELQA3kFJjlAsMZXH7Jul/lfe4aoYchV+YYQp757aGJQirh1JsgsMHDeWbr6hxE5
vs/tvNCkjBCNDESJA+fAtuvnKRPDO9RIswA3n6xYxnfE3V13J2lWAOKRGeQavdiOINLkl23p8C4z
qm8dlAZY7hyksUiVBJpagIaEHjuex2SrxmjPQIVEyXwJxxVbC8g7r83pvDKwOoxmQ8X40K7FPM7h
/k43zLx5Zr02KXaANlW/jxgKGV61tQinPgCoG/Gw9vzNaCwnvfwNZWsy/8Q2+1gDpkSzgm6bRiFR
u8ay7MXaVQ5zIKCfYcWmgKFYH+dQy8dmiZIKTGNwlyM4rFPjkiwpJggT4pumAKYxmiLkr5axoFmu
lqw/Z6LFA2wDsAJVLAzAsACVhBwD8wbeGi8s+cUBAI7PfcOAmiqBL6VYgPuYch6mSJawLZq03lAe
quufSe9x8WSYVbMK1COE7tlpXdpElsIqNxZQvpCs5B4BReybbggwTq7dV4hilCifMICLah9Su0Hc
4nZYCHi8ZKek6+IEWdAwruIXMkzN3OB4U1nwG9LStX/qAI/tOWQ8fnjZUxn7BSRmoanQytaMhUk4
8K1VrlyD5VMj5G+Aft29071UR0jsB5sDUMPvqcE5bss4lkHztkp/aV6sSHf5i/HRBCNECtvA61iA
NfwAx2r1IekwDK1ont9nfhCu99OyMaJ75+0wP0rE+rx2giVDToDa3xXp8ClxrmJUilKWjOXoScDa
wWzVO3iioCuBeip3MmgTmYpxX9nHwj2/KWZ0vJjzvDG1l3S0CajtbFv4b9C8YfiUeAmdHoKGNsNh
gw4MEfQLGcAfxDEkmyiV/CFKNj/FZdrYHzn3jqkdbZmTewvtTr832XcHRuaw9PzZR/rs+tyPDD9J
S/mxycRYImZnfU0gDy1Xb37Cwm0vMSJeKhXaBQPH8sR72UCYnrYWxoBI1FZzmgtoXUu0GwOFxQct
gB/Lu7MeBop+3NH2h+LRBxtN3p5jYgPmDN64AqNtf0W7ecKF2B873wSvSxjZc2ja9GFBmQLMezMU
Ta6ZD+0U4cjVwfrmALGBkLafmkIA1vYQJgu2sTIF/QpZpiU5S31+6BHc9DMjIvOtl/IFPBTGzdD0
T9YjUwk9gqnThLnSDpLctnCCUiOCGXszsFMSC9kJpglZU84blL4mIWbXRPn7fcV+8dBm67ZV2Zx4
v0BVUpywEjSW30zzx8p3c5qgBkEwJJnnK3SSRBUCymq/wIAuS66XtCIpNgI4YXDY5cPctJ+QeKpr
12Prg6LI2+5ZuM8Q3lut/nYUkLkHZaVX6CztPJhdBhgKhk5ZiHg8i2siW7Y6WCL/IQObAZwSDxT4
WfPSRstaGYnOGvhmQmj/B/7q67k9qXgfT2qfoj+99DEU+mJ6EDubrg20WC8I3oovPjO4NTZ/WHCp
YWHJPRNOrJZdOCFRzzc12r6xsEFGh7JqhLhj/AcP92kTv8dalUp3Uda4z1AB0sqjfc9sjmDOpuSg
8U64DJcKu8p75MfNXKpYo6IOnXvfqockZ5pW7yXE5In9SCelZyPk1SZQUkctTd8ToPIHv0MB3b52
z01GPhF/0oOS61mNLN37KDF/uN0lpxChtjVOxlMC2VuJOMemokAuseVJfHnyIVH8GhhBK04hIORi
g4CNdusFmwRsEV4SYWMNvmTXQdYv/eEgzTLlPFwes1Dq0k2cl7HRCLzR6c0JTMxz1g5nniZxMa/x
XpJ1SWDime6p9m8QDlXTEIijW/ujYlvJEwj/pFqCO3JKHoWAmBpFXu8DG0ME9UrvP9Stfe3g+vPQ
TGlBDINCKolewXNuFUGgZoXu9S8Ii27x4g6RFskpItN1jeK3FMJWpC5ZBaqH3fC878CgBbxEqvXz
vfHUMQDG1GjdlmnAq2gbXjXpvxWjmM5AiKCtDHgpO/kRuzYLBFfwot3APyd5O3v0lE47usZw1K05
OMKkRC5JCOIqrJqgWzHqkccfHSp073jF4EsO5vmkJ8Zeu1jeA7fqAkW4feEFLcd8Ip8aC7OXbBn4
UHzzuQXWCnpkYWPO57Crwhmyvhk3HGitNqiX5ef0iXra3TDhfI1hB9wMt0oF9s5AhbYkQKKxpwX9
RHBbAX4PG3MWKrxNcvtKvW4q22z/lUElyECcgptug1OXOaB8WxLVgikYOOYJuEXYzcUOVvgEEj6o
XMrGSq8wYwXblPzJBIitxML7g9je4IK0q+kJRQPra9xyoF3GdiXyX3TJtnCHSjW7cbk7vOxhm73r
LHqfggGlEliadA31zNVQb3ojyXBL97EtoLHK0NUc0197vE3fLG03TGXCu4G+HvgV3gmchaCkr4mM
gAwTjIp7s/PabyDuX2ED2JfhvyWb7SN8PyCPoV0obNxGZxsY7xhkwf654fR/BYnWlnwGbp91/oOG
qwo02EbzNUxm0NKdD4HlBAfRzL4wYMMI1i6se1aEenCkQfK/iITZYhOQNV8AKYAtVPp7hWbxHMLO
t5owrRvuQ2Cl9BOH9ALXXPqG2RVyEQIh+tDhXU/A9Lfxro/hNi9/hPLdcfLbE3xutxB7y9Hz2XDn
EJRAD/aLy/6NNtOvXrYXAYnQIYOq+IZ0Zl0CjzZlquX+C7887+AwUJdkXH/8OtNKznOvpc7pHvk3
6cO0yHq8pcm4Q8AHzQO7wi+OV3KdYW1cQ4iyk8Av9yGLjj3ZouucJvIKZhtTPtPr72Si7Ykssfzn
IjwfsZ/G9wQnUgHLlFdDes2K3pAQeKSersOm3d8uWbhCDDbgPJCUMSQOWcPOaci7TyOQOSE0aptG
EciPkeNAjJMerFn0D96F9rIn1v8H6t+eJWuGo8C2CNkkMrsDhCH+j7zzWq4by7Ltr1TkO7KxN3xH
Zz0Ax/IYeiO+IEiJhPceX38HlLrVEquU6u7olxs3qiIjlRTJY3Cw15przrF27RgmnsGamHPDeJJf
aRv7SCG2SDAjSN2GZZ1Hq/dpdtQo0597OVNzhKx93fptY8enjBRL6rGLXH3PZgu1Tc+GqrsZk1pg
HIkd52HMGuPeYnlv5FZFOZ0KJet3DpPGaJtU6EGMz9XoSupO/sqFE6QHq9Csm8AKRhOnoUGQzofT
1pkDkY2Fn3Lwx8o8AiET1yrO/cLLs3EETBSpw8pw8ooAgam8FibrdUcCFBP9VmAksJu07CpKs/C5
pafe9X0/vzXzUB0TJ4m7FR27/dhHc6lu43CaEBliPLG9al1JLtrGHeIOfawnmkA9LPQ7HGCO4RX5
LLClMf6jVgsrA72grs4Sl91doiC8aE2ZHskpNHu0GtxjZKdOlS+V05ywfaYOo8on7Fbn40b4obkq
VaWpec0teUPRaY5sNHGiTwbO6UOqq80+yo1pKyFd48xpbe2EiTe71jo7X9nVQLihLbSTUlviSImK
LyECkoB7BXPMQFaSeL7T3OUUuKtQLKqeqtrlVYlfMfGGsjdXTdem3iwlw4U2YmBvTJ90Sf/XjFX7
EIW2sjGmeMlNDfZ1TOdLi6MxLBmIy2/ydHyPzSq6Th3Cu4wU/fItFiXVRIObnmoeNkagVich9ejC
CNPxwqhqA6yQTqrOL8aTJmdlwzWSrA3TxqY8z9qqBTjzEKcT2xw5/y8ZRN8aool2OHlnbDlRI3aJ
qvekV5HhcWV/VvUckSWkHZuNdPDsHk2vIojhitS8VQnvu2VfkfcbUF8qTQZ3GHuMfRLM8hZgS79u
KhzwYuhbr08Fw6NQJ59AOUQ6uZzWeOU0mjVehxp5YXEqIOdVPDO6cvoHbtd3vaZmq7BgCWkb4GSn
Ni8oecxgLxixctNAUNWklHtWASMkmFPr+ZhVr2phjJOL0UR84RgaN03K9gijqxExFZp0tmuP9BXp
FZqvvaExg7nPDAjv4IDpwjGPUYPoVoWh85m9c4sq5o9Hpw5715I+k1k2KW/grFClm4y+w7k7Z/MU
YeY1KR5A+6zY+BPTlzsMWCPhX+LXGDze+XDbheoxiOtLBs4xcigOrLhpKPlNW7vVl4FemkXvPe2N
m48JQPM+FHwcm2g79ZnmqoRWvFbF2oRTWqwDAoj8wzfPZSEzLJOOdR4Sce84veUVuKyuBl6+Z7wf
79oSUckDWjsRqVe9kYcby8Lqhy6E9EnH4ooKanTT98E6xrRJw2ArKCXWdGlCxCziGQ8twcxqCWs0
YphdNiUbbq1y2esp2lwa9yfqicytgwEE77AzR6xogYE9T1TOrh4Tvk2jEdWNZUn9qJ/Y5hR5ZU/Q
U69Ah/p6yfFRWu/cCFjslI3ZW2bY/VafzS/Uw/VlpUW8nDNCC2mL9tAHpJvrRL1iVYu9awu72keR
n7h2WVS0u7LhqMfuZWtYb4g7URAxxcmV1OfyMhpxTvEAbmP8vF4yTkzwlv3k0QDHaJzLp6TLlh1L
lJBZrt+1tIBcIGa8HZzIYYCDD3emRb5gm9wThELH43A7IEF3PPMgX2FOyNaWYIMM8b+Mgl9jiM/2
qHOM6fEl7BQrokppjYNmDdUNiEblkqN52kV1V9PhVi0uxsDgZjBg38oxBrf06luye9c2fqGDYtgp
Sn2qU/xGtH8or/ts6PObEXtVF6gGXRL3CKdFke1mXfNMshAu9VEEn8vAnkCObmvZocKn11G1R1Od
Mo9ZB5/0vBiZ1hMbKEs1R4KbrefemZLdwCai84xh+WZM+26lsBLqbI5WvoEwy25SGjWkhLThX0ez
J2uV4e32w8ljYUdyHtUxoHCL85W0xxlmSqvtIBjddnMjVuroLHyCwjjpBOY8HM3oxpIcG219eFFF
2Qnv1KWRlOkmaoJgm/riMsmqk4KbzdMEyTh7LDgYEWf2jYq9a4rs9lESjWPQkDXYwbJ4N+qR5faW
P13GfhGT+swpC4fOjXBwcmdT+zV37dOQL+I/ztqmxjiTZ4l1aGdL3rUhbUPas9S3jUpGQ9MSmE4K
pO06R1COlW6LStVua1xZV7kJ4STW296NRXeJu/hRGRR13aS+4mJFa04ar/vK0rOLQgsfcb03njri
vi4NypF6as+IbvNtY1vlsYHxWMrmeTSdapMQ7kV2Y4XL2KB+Bjq74n1J9eFz0zBmfGLkQm5GbqGe
Go/3rLZ8NSJOcTMcyw22l36dJ1m/1dLw5Ou6tu5s49YIup7Ow9mZiZ6u58RRN2pQBLwd1b1u8fWS
HcZOlj/WCa7MwZDTukYrMCwCcxVrBdYarpSdNSURHtsk2/tN2NxbvfY013OCn4HZQ663mC9754tg
PzKlnMg93eLCm+aEfDv5XtLhKbcIJyh3pe6gh0XRrTaO9Uus5xemjKYXglrJwU9kcCFkbK9IE8Kx
LeqXUiSSxs2ombZO2iV7JfrXeiySzUyL+SlOtf6Qk3nYFAQTb9OaxJxRY8oOFBWXjGZI0hj6JZwA
RtwOkz+G8K5Gn8ZJRVpQ74QnTe2S3iKDu4BK2LPwmmzSzvT1K7Cn1DvjtlTldaC0G+6MF9jCH+om
PIqYMw7vXOQ1JbZji1cda127Jt/+ORjzhEM0W06q3rVF0qw4V89Ec3GdqvFZArugkePGWvoqIdlR
OflzvyqDdu2EPUmTTjmzudxYd32DKNtKwpPB1pxjnHhp925yAgPisMb1RK25Gvncu6yHlyvHjr+Q
nKKxT8HREjuED5ImoliLdkquoqg9ppnNFaBzVQUKLwRZ1edqlvfcC58NJqkbv3PI8IWKvmrMDicW
7S2W0yzacI7PzDuTYB0Ejhs3pXZ2tJBBoAjuCVvwIUm7+WAn5q1WTsM2mKZrgdMOoEOBq2dm5jgn
SUrLTvy8rER+oHarlnhNWiA5+v1D1LE4oJGYCISccW2P1Sc7at7BiZCTxYJpKx0Oh9QPjrNPABR3
0uwRfiT7U7H11mIX7k7PzdHrgkxlFEgBk6UEU8RcYG/CKORqhRox22ruw2COUfLmM23YUjr1sefj
RV8bJKddtdGOaRvUbpgwwzQnpfRyghAuqvVdUWjCbX15xSJ2rCcpmmNi6KRwkOi8IAs/BUzfIxTt
ZMSrXileRN+1thPb3mBQzz0jy978Yn6YHTPdsExkGfikl3okKwyhJVa7BB9rZBAidfyKMa6cN0Kf
x0snmUwvpGx6qLW580ql9/l0TcFKqxj3WnVib2CglAcma9Ilh29uypoAPUNeIoSOPExBbR1wFgwM
ysJoo+IL5K40vFbD4BM0G9OtprcPfZJeVciJbo8otqTxo52U1Uthq/dh2BFJHMLZA8qZclUzyp7U
hZvR3NutVa8tvSfqsxj1S0lfnWUUSdn8YA8AIOjw2ALhK0zoDbXezjitWKkZIzHrfUaNVpezvk2z
Bg8w+UBHWykT1YI7JjMfEkWk0WVoqbyJoWamn0ldNs8oWXnNyN0IAKdO1oHMEHdA8pHic8Q9vV/V
ml5nW6WrFLGa0KeKraxUbD9Br0CcsWunZXZl5LG/H4KwAyWbRFaIR2eseB8VrXa2htEVzlkfAmM8
CFH3D4PP5XuXmD12E5n6rekWpuZ3G+bkUcPEwZn5qKGfm+jNKqYv3B/Rr5jfP0MrfaDy+Z0hNGnR
XJtKhU3ccdTp1SZH9f7XXKifYLs+7sGblHkcR9UgKy3mDH/U2B/R7dhKFBaT99e/QiwApX/BPfq4
Ci9IZU9uF5dbpOqq2FFUx4KrDpHLmzDwge0popodfLkZvVDsl5/rtppMND1fZqdZdFm5BdcyXv/1
w/kJTsr+QPRltQMfabSnrV8U1F9OxcFmDJ8zs/80a9MvOHs/4Yd9XKCnUFIkNmP4bZXrGeWj7z9I
xJrITQOdbG4ZJ3zGRYX3/K+f1E+uko979IKwshKsqPOWmBvihZLOq06v5e3/7Kd/wHsJVRsYz9bz
Nu8qc0XLo+9UtYh+wff62SX4ge9FNaAGMjZ5rXoGZHhOVfJEiJ2W5f+Kz/6zl+cD2iutnUK1MZZs
C+Fk7C4jhyKpCePwF1zqn11TH8leucgJxJFVDKvrUHa7RC9XE+XYoPxqo+fPLqgPtwGGKCl8rmyG
36Z9rnxmguKsPGhyU0V18T+7iD5u/MO+3OGDYCl0nZhoEJOhrCVTgd1fX0Q/eQYfF/yNsDmMUo1n
irNl1G00xXYCVLHFMTGtjFr4oEWq8hecwJ/9suW/f4e7S/BLRkbLG9L0BhsMVbIuHWSEiykIoo1d
ZjnSVR/8Sb/7t8/jvwdvxdWft7Lm7//Bnz+judVRELYf/vj3uyLj//+xfM8//s6P3/H37Vtxfsne
mo9/6Yfv4ed++72rl/blhz+sGT6303X3Vk83bwjA7defzyNc/uZ/9Yt/e/v6U+6m8u2P30CF5e3y
07j15b99+9L+yx+/LUz+f/v+x3/72vL4//iNmW378k9//+2laf/4zZG/o0qx5EDVwc8IsDG//W14
W75i279bhq1KU0gNJhvMst/+lhd1G/7xm7R/R8ixNVViOnNoKPmmpui+fsn8nWXQy/9MW5ggn+Vv
//dx/fDG/Ocb9be8y66KCM8fP/jrsrt/cRYtv/z7CyPwCczDsZG7JKgmrDcqGEwvUqpsF9pRfdGj
+mAu7BZ3sG1oRNjpX8zJjbRMtMBpsJDaoWox7m0K470lrfrgTyT68GFoHfS8bjDQ4rM+ZT5u9QhN
Mz8W6VBNnU+jKENGALV5g/qrYudPatT2zImvQFAEmKB14ahMaDoBP6hTgvcEXZ5ZiUC7Pyo6WBMq
HkuUrprSY7kWuXHDC/JIZxdHGpcL10f6E70e8WEXhQ27JHS6gVqYmbB/rBWUvbVFPPtewMKDm8AU
YK3MU5yT+J5aY0UTjpWSpDROo9CvxmalQXDdRcDyttps5qdQjOlzbwbTBRIkVLIBclQ2MVujYp9J
8wnEodchSZ1LBpT0AWE6tK4Aw+W4rU0fVFkZYQKBxSBwK5EVbxkgjCOkh5pmuQQXlUZKscN85Dw3
udK8kTUITiZJtHNQaM6NJdL03u8l5rFqwCui44tP3NK28svZQMp1B4g/W83E/pDZffXYpqpxUaVx
jSyVmvFNWszVM/7n7gbvwninBg5OBagCFrK9Wb2CtjG/6HoKbqkUdo0zvmAcwb6yG+rdTrgBMtYV
SVwMao7UK8Ktqb6yFFtlcBxxnue4gvZ0VwSe6bBHE0NabXxmzxZmpQlqPkN6tLHC0gD9DEWwC2Nn
WjezEHvLxFFDCFvJ45WwBeo6zcEFIiO4KCNTeJKKQd2Cbmr7LBbIzYSpUMS46wh0IR1XKue96Tkj
hTKYa+M9mWr4HVE1qHIXJtLH7aeb7SO3QSPZMT3xJygsqdC9Oay0S/yfYCJ7KDeYtLlFv7SptGzy
wDF+CRSa4ZCHmTg5uZpGHMp4Bay5XrAGfolVxg6i1NrgAFM+4SfS7yLHVOYtkhOaUVqMzYVQRPCu
1DNyyAr+h2w3Coni1muIWYCSqiSJZYv3EMkUBb9PylIhExemOHK05UruhkrFHCDT69SIrBtmYjYq
C7P+xo0MoV/oDKn3ACxA2QRtpe/yUI32FYWt1xUyfMs0nh0g66D/XLN66VGznazHaRUZ64Hpe7vW
nLZ/8rVuhPtUCE19yvjL5haZjE7IVIv2BQsQLWwoJtsCLqLgrJt8EIKVYeNJAua7yHhhKZOtYnXj
Z5S/dG/aM8mzplXSKzudu70EnD64YREw5FZLP/gk4W9d0hkr17rRazsFjlhA1xeQpAfQCvI5Mw23
iwfmlVDkup2TD9q+5zBbMRzFVRFpgXhu7bhovSGbo4UeZmgVngcVtT2X07FPYDO4pH7bk61C1fHS
UCCVZq1w1qynDQ28BWWwYvsyCQZ2VF+1aTydfLOSKbCWpdntQj+5gclGzMsaBx3XZdYyctEy4xgr
MKY8GPr2pprz6SqMUQA8Wy2LZ2fEEujKir0KhF1NeEImD2bI042jEnvFY1wjIeR2dGhGzTqr9hRd
wgfpe/JnITO6yJ9uikbey+DU2o3/ROi6uS9tPp99ZoJ/bMdEbPHZD29fj67/nw9vip6/OLzxgLxF
f1u91F3TvKQv2Q/nPt/65zkuhPG7ZjjYn/m0Lcc4B+af57gQ+u/q4nyyTdpPx1kWUXw7x43fVSy+
qsMXdCFtfVl/8O0c53v46Nu0qf+oC/4b5/jXFQT/eYzzezVCQhLWju5QN9j6h85kLhU11MUAmcV6
iSGaB2J6zQjYYn5x7tiWhY1IBX2mgraUVnoY8YOonaNu09Tncx7mK6IqZ6I4v9gA/WMf8O1hUawg
Gho05/qHfoA5Q5L5fpQxr84PjpYfNNQww1lYunH5i7ZpeQe+a6v//GWa6khNl1iieOV/LGmqJtbU
MOuyfav6j6GORDHKI5xdAKCJtWpD81pOYjXAdvUHzAYlHjVekPSYJc1nM1abNTfompkZIynIupLP
oFBy4Tam8qW234EL+5yxaE2V1B6Iovm/6DY+yAJfHz8xp+VEoK6jLvywmstylGJy4PXtE+F8Npkw
w42bXtM+kyuycPUOhtd+qcVWtYXmSHhoSwZ9/d21/61A/L4g/Bdv2A+PYYGpf9cvKHAtxESGaz9U
BXjNRB710b5Gu9U8Ydu/UB5+bEr+6Ql/XMTcCSisTPrTPRvjX8eyOueN8hLme+ZeX9LIvP/rp2Z8
XXrw44cEL4QuTdPRKC64VH58cqXSjgEeY2UXOGqxLzScbS3836qttZWDA3E0DPTnqczW2bT2uX7K
Zp9AIVqRUZrWfZCX52xI1uwJYOYdjVcGoNRD5eSYYpjZ8CMcQMXJwPGZTKusnsn68gnUtCjbxHYf
rHJ+WU8G3Y2q8boj+kshHQPtaYKbYCQJq9kGpLcxlq7B2OJa74ezmV5AM6j2g6U1OJywfgZyYeBV
535Uk4dIdy5zyU8Uqn9tBBbid7kfa2J2LCP6NNoms8Kz3qBTYBI+dgDw3CmbH3VU4H3RGwNLZpBe
IEpXh0KEBcOQkTDshAdJyPJqmIt63WEM2RRDvQpSKsspapJ1Pht73YFPyQRzITL329Gwj2U3Tcy7
y5cQ1pVrIVGyu2bXU5DuTJF90fFFbiq/fJ5DZnkdITqvDd0cqMQN2Z+CAr+ejPSoG/mXBEPBRjdr
vHVls0FxHZnYLREu8qiEWsNjEinh0Uk+QarBN5w3GxVDqCs1QVqTzE1Zhpej3eDtANLr2jK/1XH1
rCjKdcze1YWegImR6Sc1n/d2ALcp0tfKlIZbZoVPlJ21y2XCPM+oD4mmx3gZmJx1hjFvRmtHdLhZ
jxALN5wWnm+V93Yxdp4qwtNoZ8JLFUZkmqPXNyrifK7hc1Vbf9XixnmwOuaJc8TAu7Eg4GaKTRQy
WCSYfpmb3BihzRwAEM5sdJCc62PeOf6hKpJP2Bk9KOitZfsP+RC910XBzcjETl+daU3UVB0967Gq
2mEzqcNzmCWGy8PpT0baM7FxFHcEDEDVcwMmC9PM4kGmGGHuT5AVQzZoPOJTPFtra/nDumxaMJkL
kM4Y+K6KHUFWPK5tM3ok8Dp5bU5cuSM9WEztU1yIjlfM+cJzmqjQcXDkaNsejgQTYoB2N7xbEMtW
GTOEbRbLi8jxR6qc6NpMQ32V6d1d0pTXNmS4lQ7uwIyLfI1FHduYjmuaPGl70TXYiYui3wk1t90e
sAKfLUwqhmVjG3UulzOvCrRjVQyvGbcOLZPHcTbu2SSwzpsk9Jp7+DSCqz97Jhn5xE3ubMNEChTm
76XWiMVu4MBeZkKZOh3I5OilCtLHWDAhKNUSK/hdEM4ZzA7AHKjPsj2o+bGvffjvZWTTWKBFkX3w
D6xuvISRZDPxs5s1/KRX0FrZkZR1eeqq4e6IAqwD1X0cojC9Ra8/RyUxVl+tSNS28iXXnEc9kwr0
C6p+B4w4cBBgQ3bybOb6PeNGJtahQ8iSw0lrbDq79BY8qFgxy84wxAVPS9rDCllHzVWoJd0lkJhy
FULzILSI79GJGe+IeKLTGj1soo9jWhPsxkxa1L6+hwJNzFGDdBra6tOkf1GbJ9AUxidhacqm7zHZ
5I1Yx4U/ftJGQDxhxm0pyu8Ckd8weCG/BsTxHCUlUTdhbToLigj9TbwL+iRxZz02gff07UWE98Ol
egJ7zroMRWTPsPzY4DXvwWOIT0OaQ3/BEThHZXiylYXNxPuKjVGiwJId2WKk1umiqJ5Nv9u2JMBJ
LwTVPb5jDTdl20Vn2pIcc8TUbjBq0T8rwa5JGTeixav7Nsqymzku/TUDW88vQf6yMKS8Couixdgz
fJ5zozozdC42y3mvif7d0QL1YAdyEwm9cFkofdXkEHwdETk72w4val6AiyDiAwdr1/SIw+krs4Am
EtYETqHqvlNqYAUJNH0dJwYsCkUjCsSxu8wrCT6VnLRysF11qKDEa8oaL3+2MVBGNkaVRCu5gMfN
rLrGPzgCE3TsdVrF75kOTcFXyKUAgdXsbFrFk8/29Ug5aXG+M7OTL+PqBku5egKL8GL6za3NpCyf
pv6oMVDJlhvgHMygzVtrnaYHDS8wbb55H3DLA4iJT7O2CWH6GG8E5mOJm5AdBC783msfmzf3GzBP
NUnUtKmIo5rtsisr2SmlfMiVwN5iT7PxLAM5Qeni+GE6GfRnJ9KNi25SDlriNKuuRYrAqHbNMPzG
JBG+MRu3LuanfDRLNwFBsIa8cFM1/mXv4+dvR/na2lbvEq9sYG+0txgC3FwQfS4BipTlJceWswWp
TnzPN2E0jftCWmSnxSUclXylNRl4Hv3r6oeNJEJ5pRLVqaSKn9Qvy6OAiIU3BM9QCgcmXwbMmqX0
ay0kSZ74wvFqnSlzUbEQwc+fjILsXJuVF0UDi5B3nb0zq8iiE8Rlxc+gzunno663iddVgIms+akx
Y1CbVEFtyYER6Li8lBx7FYnFxmZPV1tZj2XwPoPeWRuj85KRHOH7Lv2hN/ZqjV0AUK0ef+sDf9Bw
v68ENfHP9bSOQ9ACGCvh8jlf6+3vasGyqoh4d0XCJwHRBtZnz2nh30Sx2PhpLq+hBDZui2tC2DLB
tms/2SqsfpwaZ8uUl3ibM7BAxK66GPdi7XTeEHKnzFhacjYqe62b4lNjhvKq0q1bnytd+mwZkfbU
HPvJOVhTXbo66NX1CNsMtkjAhFgwtC81B1+c0m8I3bDmLcy9WYF/nqsBDX2w4UJZw7AYCMtatzme
jaKZDoIPE4s49yw7HnaaxpTdippHq6FkCbvqi1U8+fEkMelhgJs1NTow5DxO+H0usDZRg1TKXYBj
014IzCNlK3sBMLSQAQZW9YoHenCDNixX3K6usKrfsgZm55sGaLYaCch+SxtiWNw1OXTrdSbTJ6Pv
gF322bnLCGINyY0m80tn7Pu9VJ0XW6ZAzjL9WMU6JWDIBgf8dJ7eDFcKCBvdv3C6RNmj8swM0lh1
HQ325yoxrEvFKgfWGOzYjXhql5M4KhgdZzNiYhTDzMVooKjjfqnDjIFxYpBvO6UaN9PIcjBol+uh
WKwCSuQpONCJtejv5lDfhIRL10JMh6DwY5c4IlaAptxRr14VsaosywWIaDGzB+0GNw4jr20soYMK
A9GIXscMdSA15iJn66g5yroiqOh/wsv7vPyapNQPvQHPCBaCaVFlM+ks2TXqaA60Fe53vhE/N1Xy
PLQVe9NogbLLrMMLlCHfMVanbBI8g1UfQ/EPniCj7Yw2Oldl8KTN6rFv8BuR3iKNE17kRvKF3KDL
eOrCFiRAa/Mxj6oztNIUFyQzdEL2GFFNlhFk99hqAVReSWNBk6tUHbVuXLdWv3XI1sLsmF6HieIw
ITvmiiFdDcisrqbg88uQdlxwtc8zICQ3SQ+IRNjHm1fU5ngjcvVVWvmZMYwNpQ0TBR/vHcwfhRGv
jXDKdruu6i8T56KkFSg6PFqk9ehKLVDkgPU5/161Lv4ShAQ5xtDk3cYPmM04uogewWKFbMhwH1KL
/hYbJhU9iUHDmFhQM0It1sXnhDcvYKx/xl90p8wdenoPp54A394EDJXPoAqx1rWbNrvSTbNe9YGm
emHTXBs9ftN8YL1LRSpcreL0XgkeKQAkqvqRPnzHVtphzYQj8EwAFIVJ/DANpOGBCriiNDV5l3mg
QxCfg8YEclWRHJTEtQjCPcBo9RHczZPvxOex4VlFTIw9qE5PjK9u5pBMswzB/Sd8qbZMDB12c5va
zQ2Ve3dMUUj5z8PBnowIOrPyDPwLgoFke070rjU5KIWAD1MZ558SwspJm/CJZK1AotcwAEpxstoT
ANNw00UqlpcpKt0xc8itl9GrlYHN1EvtKkdD0UlYNLQlY2/ezXkcrTSV5g+XnOroF7TP0cbvS5qZ
/ELRS/qG9qYkVIAJsCXx3iefG2vYGji8/mzh/7cFvFP0uS6a4r39OH77YWL3/9CMTmcU/HOZ7/CS
vbJK5XOIceHPkd8y11u+55u+p1q/m9KyhIn6ov85cvum76nyd01zHIddvhbyzDLB+6bvofyZtsnX
8PGiuiEA/kPfE+rvCH+q5RiGMBEALeu/M6f7KpR9J10QyNN1G7VQ01QLArG5nNXfncVodvEcj327
y6q+YDeo7zZZdTdaY3zsar3YdwOTCuH3UFDCtNkHXatCuhjx/anFrkah38Ft4ki0B3JEETFtB3/p
phyzK6MG4MAlySiPhCDaC9wVKCL9NqLnWiIKT1DN2vvOAP2D/Lme9NE5DElAX7VkzQqWzcEqMysv
LkwIZGW01QU3L+qxdKs36IzAsR8hdmHeNMTmu7fwX6hVxjLt//CyWIsi69jS4NUxFoXpu5el652O
GHvY7FrVYAGQWe0ii84Lew1rgDSAzanSA2rCrriCoWIcvr5WBUEc/Ew9CZKoeupx3gakWjnnFbZP
EEeBDfEYkQRsmrS+KCMQJIi7xLJVcQYQ2q5UaKMbX4Qq7FBxHYLCPgU20k68WNdlVS0kbmmtMt5H
bhqwZrJiiLZaP71OtT1ugkF56h0lPToqdkxDWTS9faAzHXXkmLB95G1Wom2csEwCNMA9dqoENIj1
513ip+Wd/CC+LVeUZUhEOwfUHIApruofXrq6qNQ4sOqd7ljGQXb5uFYr6jX2U+q8jZ4W6KZr2m2x
n/Kp38xdxgyMhWKKfNHSSN0wDT0Jq429OujvHX8IAEmwbQrKEJ8jYsMmzxmQQLoiIFawYyAneAq9
GI6ZLlZgY9NfyL8/rnnkXRWGbvPJ0IWG5M5E7Mfnwz6GWI6haHacCNHWHKNdZdbKSpUF+IlMPLBw
xFUyA+Ne3YtfrPv7sBX96y83SJZQj0CAE9jdfvzlrey61lKgOjeY5l11zOQFsfW7fHnjv1440/zU
x9pMvpn2REaxfhW0TrJatjvvGL+9m7wB+4TwhqIo/SmvJnWVo5H9wnIiFr39x88LD1OzTJb6YRfX
zQ+Pk13MVHxs0N3xQklvGJQZ4oiyCiuTKmr2D8SYbNeyJ95nDg/QSFD7ddrVv/7YYoj/5wfCKAWN
25I2qoFhffA6mWWq5w78XdIR6YWan3EvjC6MNHvVMahYcxVe+dhF3bEbL0xBTi6c67cakByBfva3
Ge1tkEDHiJF7T+YsWCHf+6tKYg0w4/qJNGqspxvNmp6J8yyhDIKEQz1sMkvd0zk8KYN22SbmsV9m
yhHsMLezWBcj5QVG/IGxK2zvMb9XCfgcSmzT+4ZdNCyZttdzqtVeOgprzwaGRxN+GH0FKMowiO+r
yKk3cdwOFz5RYvCT/FuZ+7Y72VVDIsetSOHONWNeynQqf8JRoBsaNWNtTFktoVxT7DWbSAceY+1R
GhP77XrKcTKf24ko4rqayak0S69QpExbo6BJII2BiBrw9W/KKQQivJR/WXMA/RZfO9MQPBQIeglH
32ZyiAM55IX7uX1ninKrm/Atuc/vCUJdT2ZwpXVEOGRnw4pUy09ZbZLIj8anVA2MjfEKFSBZTQ6z
AC2AnlFwrXqZDWlgFkq4itkhQGgM2EybiIipvqmt/K44UNxXG1hzvSdFsh5HsgFZo53ssNzPExxi
+JhshysVNp81SJNxCIpRb9B5AsPGQSrf9VSr3MIJruu2feZgi0GFtSQCyKHrKc0HBprXuNgSVKrW
/QB6bTKwAvjKdcSzo7WcfOdaceStpU3tNlXJMkQ9AcuMZBsEounU8vsJeWiXQeOZYy7XbJQjleI3
j1hC2JAw1G8gel8ayxlXfQq31eBGKUuQOGg6qtf6xPxzEZyLxQpYmfpjVG3pMJ1zzE4d13KqwYU0
dIZdV67bTLnVW2QmcnLBNGMe0MS9FM39XBrHMS13fvvqS+MlY2cwUNGSnY2hPLDo5Vw7YNnCS4gg
aOrw1LN2BgLUNSbxKJ1eOgVlOUawXOADaSMBS9V8ho7F3btd1S2RxFm7Et10CpUag4LTeqoSYXMe
8nsYJ902DtZKHh6RulOP3ULWPgVxPCF6oiBxijk0Bol+g4odewOC0Nos58YLKvY05XMLsGr2T/yj
OGDVQIxQnv8PR+ex3DgORdEvYhVz2IpUtpzzhuV2YAQDGADy6+do1t0zbUsk8MK955qqy2LThomc
5kN+D4/d3aeOx2LAgeMXRdI6YZr9VPPQ3pU5l7TPenLyG/OQFZa9IVftcymcmexKxjEufEWos959
Py3nAJsb9+jGFMbKCxFcsL9Y275lvmCTdr2ZUMfsKtQBh6qmb3AdFLXh4N1lkuy7JQddY/ThPswt
Mr7q8cYcJe0r/n5ECN5mtpdX7RFUqY32kgp+rkhkNGdMXzYdgxh3RjvN0aMIGx31hh+pUf586wuS
lsAhXWBu4b8OCCcyYCBFktytiYlTM/4zIug70LaZQWd0ovkRNuqREV6M5YNFUZHKA/pycAOvOR6T
Hbb77zJvf4cy008WRxWWLfQg5vru6fbNLUaxr41KxYD450/j6A/toRrS6dgsvZfYGTRx9sFIrUy9
wer+WkX1H9sFUjlcFl1TOBz8BQi8ar2JH4peDMAlBoBUvlWmfM9LxlzaplcRwidudr4Y6ICcnJSZ
IrSMeIyK7jZa1w/Ngsi2V/UzgpvaiNZ88Bs2E+WM9aVyp7e5U1YMmDkjmcnG3iFi1MDVISiB5kme
m/G9ZimWFKPh7tIiB4TsXvFx1owijYDj2JldCHxt9VlSxoKczB/s+pY05fnsNM1WN96mWh9MU9Zb
0UMsXWy8JeiwIFdXud6B1z6MQP3jpanIHxzmH2ja1ykDe+82+CRWTZTOO/QZUKRsBBMi1JCqYHfp
sgfyoR+D1ngJLLzNxW9W+wkhbXI/F463zWDjAgwBTWBKIrWY85EhsN6rNsb+bsuCHVzhtaTVsbx4
JncgIMkKhQ0hWlhdPXxg4pvSk10PmEuf+FEGorKJlfEwNgZbX5CGjDKsgzSqPtbZGHIzBpcaef0u
xXSIsr47clcS52gSJ1hF0PVsl7c0mm7LoM22VjlzDxKABvQPzV25m/0Q4gs2jYTx9JuOek7PrH/P
tvCU9YldZ8BmBkEKKZJdfqhWWZ1SHLAjiyrbzF5KRr3eVL+aQfAUdOmTiNKvXt5m5Oce0tX/rILo
GBHic8/dsB3mYYC3FvTJKIUXB7ho8rsC6vlm6pafsIPbUI/ig+B49JPAFZYZCdXksQSryF9iMBL9
muXobi2QcjbZSPuBdv1odQi5YU0LHfaHe9FPzkMU8rDNJ08hE0SXlnSV+2rY3DxwMO6cIGowWNhi
Exrjs+ePlxzXFkP19B1u9yZsnAtOOvMcjNsVs1RfN96eJBdrZzT20eq955E8zQSROqNW1RyNOXhy
nUWxRGjvq+V77IzgffWYslvwLe0rxDm3aTQgjDmkHuCcXbsEWB8uUSiMoF4eGRDLW6A9XoQ7noQJ
mXSNxaiuzKcdwBLMeN6Cgc1jj2fBR++iz9wb5N5tzCVBKoAtQcmT3EUolG6y2sLVm68v84BWC7FC
0K3cmZ4vmWtn4tJGmk0w1R3sWjUe0XpjC/fFHsOYfS77qI9F5l8P0b2abbILS0jys0UI71pmN2pm
1u3BDD2kBKLtbDF551mt7s2ETQq/UXGT+3N6U3fDvqsUsuWF4WtB0gO2JufIuf4d5d7n1IbpXpg8
sU0W+mfydSTsqu77mnhcMSWCi3NqbevPyNcwLg0yYKQbHBdTtxcZTi8hmP84DODvkD7bbLBzZeSr
eNh+2vLAoJPnccVoE5RMVLX7V2ouOCBEn05ZHye7IP2pUD0AnmHYRjWA4DokZvMKFVprOuRO/S29
dR/a1yUq4xoZfFoaW7NhnAEQIvueGOJVDo8ssC0iSivvBJxpeMVy/DnkbLxd2PJFaaz3LXHV+0lR
Vmh3h5vhyY+qryiDBOjTJm8cP3+R9mxs0sj86Xh7sBVO27V7hBsNErZrPlkKbSO0tiBS7EOnz0Ft
PoI6UgcvJYjX87KPSDunSNYJopZngZ2hnpYpgZVPhRI4VcyYEZSEJYBBFscVN13SBOR9tJP9mtEC
xEBRH1hQ8yot7yWFyjLyZXR/4ey8SR/al5rgD0MhhvVtbYRv3fdmfwfD6LNU0Ucfts9t8VNF0y+5
hR9j5CiuLHKGVrPoT+xFf9a1pXtw6BuhGjZDA8FfvqcQW2M7LeHv2QBuIGT8GUJ+m9P4UeVEL/5/
RyA5PFnl1TOXY/32CCxKfeb0ExQ2V6tbA9nVVvXsmmVIsdrnd5HIf9P1zrDUnWimf8Lo08SYjHBr
MYLGPsg2lGU1fT8g5aQpX/vonM/NC6mV8eA2oLzb+puefwkZ4NarQaNRMfQj5aD3ebAGxjvUatG5
lRvUiOYR5AUiBo/xfQ8Ewh+aozeT8KKbHrw6jk+TyOeE0Wlit3JfdvJxtIA1exWxykXFI23/rDME
ck8RFjO9kGbwrleXXWaKmrKxoLEM2tp5lBjArCJjX2XoScJ1hyiSi9QNWZIZ1hkwB+dmONwWWXSP
ZQMymGhBM9TefQ5UfdbBDWqdfylix0KbT7Wr/iFVO80rSNYo0qdepDQbvneyaIEJKa0c0n0Y/xYL
mVOaUJnYIqUprifqzKn8GAWB4zA2Aye8WKVz70cpx0PLNco78EdNqjfd1F8q371HKTQmq8EOtKlu
pojYSAIc7wDccg6EAWAt2p6yYwFuFx7+fLvC2A3zAQEa/9Rsv0xuX20HE1+jnRFiIOb5iQwkSE+6
QW3qUlzmQ/M81GO7XWlWHydXXaJhhluFqTCex5x2ghi2fsRTXAwOSFdVHfyB07qudmHFmqhdAsks
B9YYrBd2imAkB4t0lCj6rjPlHJoflOHnWc7RxjTL364yaZOUvxe8OxgI52bTz4aZyBwyMtv+vh70
ZYlqFk26ShzfJ188Og4lom+Ii6xBM/vc2qi3FjM8jfzZrlwwps8d5Elv3V63enkHzCIjTScEY7Bz
VUW2ugNYi+e+68WwE27wV4P6S+cq5CWoy8RuDGQkHVHVtAfIX5+WrH+ruvy25HyFEhXejUHzbi/P
rmzYtdTjCYtZA2iq/IGoXvklYa4z5AIvh6vTFVDA4ACEntdvjWm6ILcfTpHn7tsUVCFBHPHUQSji
vz5BeztFuJHIN7vNIrvbYHIG/nWNa2/X9R+8hR/LtPeLMp+yie3eaqkzRyOosJX/dwWoyA/wATde
eJkawqQUYqWxwGhQ/Y+PD71607A7IClpIdykvMcr/zaGVripSUVKFNjMqlvvxclnChbJCIZbkHUn
xMPcNwjz4EGQHswadwXPEY4e5fIcJh3HF6EOG7sdyWiY9K3Rt8aJRFSMmL4ADmWBKKnJhkWKwn67
Fz8lYXQ7vsKj72R78mduDK9/QfBNFNMTwmTgQOUlAOuUiIxFR8GcAD8ge6bmYkozOFkDR62j7mm1
H9MgWPGtetva9qwnxyB1ObUJl5ivs4eCjfgjKRz60V1jaO0sGeem3kc2QMA+9AC8tCGjv1pXYPDB
GGecK9KUclcIvztbAegvzAFDjMKjOXT10N1rIGCDzNKTe1UQO8ZJdcrYhqbvwxqDE+J6+X2lrkOF
la27qHQSroAFwa7Z26ZEAhmwFCSK6CtTpD7Casj4VCu9Jy6qjDHYMrq8LnMml/ttcljGoGbhhdAs
/SbnW9acm5UF3D205EWYI0DjSVxUKgRBvQVZwkimxZx3O6lCjnG2t3I9BQwW6Hxt+64z5+e6fW8h
5T6QggD4tyjViRDOJ1emIOILM/EdvL0Vk1ClQ3RB9hw8OpZ5Y4bXKdtYQ5f0Luyt8ToXoO0b1rrk
4NnsXjKiORhybFdy6xjU1AjnKYW7xXrzNeef5gLCvUc7U7DXS5lxj1dTacdKyylCQpCLoyH4yryC
vPisTLcqZZiMmgAUuvxpTJZTYpQ76Rg3wur3JPwQAeVDmiUuewnx7D/7eCUgEAdY5WWLicJG6iXX
P1f6N7JAbgDgkU+XK4VYboc9aye3mUPFDv770zb7BybSBRl0kntgKHUSkf2KGz17trODIlOCTjBn
MrsCLObfsSz7yRZzuisQvnaTZL3cOkxZ++4lZ8G4l30OqKITT4FR2twy6adkGK7Ca9xjEcQ4Lz94
I1eiJUnmgMHRMCOTBVqN+ZAX3gupBCpZTRjRzHmeWfaf6WQ4TUcmZQOFd5+iioAfE8UuqEESm5TG
cs5HzGFPGcugeKN7d4dGZqSZg4Bj0OACNbc3eQQZYQQ9xQL+GtdgKNI0y0R4FUmTPTOlmfKKdo3r
xDmSS1SfdD62EFrXi9VVDPtqQnfAdt01jbGdw+vdGw4mZtbUin3wI5X8FZbtsWY22a3yIywWw/ri
vhyY3mQqCAiX776cb9fk6ahLdVyj5qSLBUoBnJyNa/QTVQQ2+lz6H7mzypOVVZ+zjX0haDWNDbMZ
1DcoZWfXiCdAJsdJN9fg7HBL1t90UwJ9OuQZgJMhn7dG1+Oh6lJwsanYjy51Z9MWp6AQICO7jz6q
iFoz0ZS0p6kzUxjGTAVqkcYBtpqpZieD5Jjecv2aRiJKezFS+erhyNkAtc4NnoU2kjGbv4pasNB0
8mtuao03wZ4Bo9jNH7ohjxfYeRB0QgnDMvBnIvruR4KxvBw0WBqabJK7cLe4/rbUj7NFcqVrTsRa
Lq/56nBIPBKbtoCxsr0k64ujGygCY037xRpdwOKL+y1M+6mpAYog5fjz2nMLUpvUowumHfSUaM/i
3hAHQFb2ZqbK24ZGdNv7y9NY+2ziDe/kmGTdtIg+Yu5fc5n6rdnVUaLy7MTbe5tbfXBDOOW/UCoa
AgByRsbv53vcVLiUmE6WIL2wqW9yGsF+DN3barEBl6/XmepCrTrAewDVWSiCnXshvpFXRzvfSLtN
3owuGU+Ds1klpv5rCVvHfe0PB90HF2OFu1KMLHqZrxICz/VHLnlIgd1xjTTA2ep5kTuvnbuENI+I
CNT90j+MuWcyluAZ7Az7uffSJ7t374BH/44LvOLZ4I+txxQtPqYxeH5Y3SZqmGJrTcGz61aMg0Vw
WFW+D+3hH147IAqkMOReejDtnSDuej+WNYNhBdOKIbC3Wf0wcRaZ4nwLXyDStHGmEXvauX27OlcC
HFTcO/KS/ynI6LSFaINhZFf8o8tHpXOktK5kfCbIe6gfNJOgTe6x7O5uK99UbLbQHkDTIZuBf/WK
mkgnIEOwgTRznlIiyMyfPcejDlnKWwSoBrFJFoRWIgDsrCHPw8FNR7YeO0a+N4NOqUIuDb8nWHhP
jCUOR/ODZ8djzZlmnDBM5Q6hU9WHLu9ubaASOCbhsXk1l3NTZnurcRLCoo6DM7RJn3HNoF2kS2Jg
1/oBZWBQIucI1AVaIUmqy4Scq6e7FPXUUmzWFJpZ8zhjMNoGPRjDgWApEJgO9QkQhVXVXxn6mdgb
0xumAEhIWvdR+N6LTde2pdBgrp9PMWAZUJTZCbQC9SgBe9tsAeNoDwEljAm8Q/p0CUW678hPQuSl
h1ixqyo85LAcjo+NBRTbd34Xq7oNYQ8YOt+LmS5lNB6cta2uyrOnscmAQjkOn3dffS/ZSQlITIdi
sijEENWMeXnre+Mvk4U29iywhp0eusfJPiM8IHDdpepacbbAwynpeChqI36kTTCO1Q3jq1pcMaTs
QWoxnqppRe5suz8EfW6ckcwnyyNOpZhnN/ECtFGW8xJkxXcUzDtRIcLt9MEN0Z5HuMLWiMmFeSVO
ErcVyzQUm3SKJyoahvr1r28TbFG3vwWVGRg7ghrCjS/dx3CAwOnmqGxaU9sJ+RPl+DCTPx13A2WN
5VfJPIUMBpxm35G7wKXb0R+aD60N91avPtkP5GiSIFYG1DDdcUBqRGgN7CyeAdx+j4YEyZgqDGFj
NelDzxO5qHlP+qeXKJaLyYTclKXJIXPnHWi8czsV+4wn0I4M84xnm2zBBbx1yDdnvrRe3ya4Crqt
gywkyCombtgZ0Ag/ZS5DJaOhVDFwdIVNCTWR7cXKnnDLWQpjxt0OXQlBmNLOnnh0q3I+mL58cAra
GtvuFrxyj4xt2S2QULnVPE0zoCR2Djz5aSSJrxydOZ7L6VnCp0Z4iqiJKTtKQ37eXtdwXpbyYVlX
L8HH/mAVwa8cicMKM+pR5X+UUm9JawaK5KgTDBYG+6ncjAtJByarLav3H1O3eEt9hlM6PK8R6iot
F9q6cToufmcDo+ofy4xwDFKfEZoZw+0AXapsezyXqYUlUsK6tdENxtT0WInlhoNsBsfc4X1cCTpg
M43nwGCmGTSwTINZEK2AFp0zQnsMRZhmXQGCVwxZ37/U1pRE5Y9XoZqfFXEwdTRL9LO1ydZOkH1j
8jvMikwN1pxsgZYUSHiTHw/sFyB7lcuTV44A1dDilLXeSsBlMaiks19Rl0i5vDpmdMdDjlhIcjb7
aHTiqWZDKmqIceQmbUZeHJTgZQNfyyY4C4lFEB1gMxEMzylIOIcgdpHT30/N4xoGu9lKx3giOoSC
nCdYCAIgbP+IYerezMNfqpAFhRwJWCmpB+wGYYQZISEbU0Xxa/lBPGo+8M4oOFjDOW7WuudHKp8d
WhnCgKnU+1ptA3EoWGntSGC+m6zXRrJ6KViHx00JcYhEWOSCc+L2LgMXHoTAb95H/VNbzQ78dP7W
VNN9N4k/QFTmG8p+sv7S7HVtgfXQ67YIKRRoGtmfoCg92ZF8KJt3zOPPjWijbT34pymczRNppnHg
KgPdSPbcIhD2pv6XUhhxM1DcwG3vC4cFGMHG+KpKxZR/IiJgUs5J8N0gVRewf5f8PVDrqYoM42DC
2kDDVpU7FfTjwSRkjIGaPoqOMYgRXbVoJKdB4DOBE4Uv0jmCopnRmKJrxvQwV23A71zv4YA/IXVI
mmh4GJhaFijGKPEwfrdMCUAjPfiSdYPNzg/lM5NJ4WF3XjV8/eo514FN8c3cLCAWLbdsJq8hD7Nl
3LsdXbE05/2w3npaDrsQTeZN1qOFNclWY3RC/ipEpUqU95mkkZDAXrCCvDJLOg/84nFBuHA8ugd4
QuyZjKU62qX9ZVrLZWnrd98Z3uaZqDw7UDGCWhYDnU/gBkVeTCY8AcMtP3elp35jUi2+XSs6O+XG
U5O8pPdexy+UF0Qu182LAgIK+/XZyyFX90X/pDIWROzBNtHkz1sxRc/1oDC/leN5LZot7xwvSgut
vxnJ9HXwSJjcIJY1wdcGuX7dV302/weBGcxsGtTScl7aDyP/iKAYbdyoeq8rwuRFAPqxm5pLFGXe
vrj+GJ0HRnGxa4RIRv4edut3OzLX0oIGLOTQ6qxXEU0qCQtk0Mu7moAP2Er+mEZ2Y1+jWVaKkE0r
5h21tXGebey+rEYIAILbS2ddKMpi29SgLtN855AAsjHC1Y9NQhYOY/rUhdYfw86OdKM7y2Le3HTu
JQUZs2YERlmw8hIXhLNyZ+eSi/fCqE+AvKykxjmzn1cmhLNDamhN1haKRp9tT9yF6lDUkWSFmtlx
WEZHbmonKe3owx/Cf54TJIAv31wGJOaI1LD35n1bQpJuLf1KIgv5z9c8JiRmm4p2HvCWjbOaRaJ8
cwWnWD1f2hGjf2aPdgzBDDUtqLODJlltY0w8s9Nqo4Jmy7z3bUKz/XbaLlZq3i2omDNftZeqqajU
l7vW45KnvjUClDCEXTKcGh97OzqN85VFmLvMwLz20cUheQjayt35YfVeTFgvZAY6PBofgc9XaIYL
GJ+l8dQHRmwtg8LB0WFEyNw41xmvjwDz1wOE2EyzvsMqPW5T850MM5xPRjUz10qzWErngwDCkATH
2mdPO9BflighcmK9A9hffk95R9B1nOfOaR0o6KCjIW8Fjcv6me0/5hqjOjO3g5+KLl4FnOydANpt
CERMDPexuYZJMAwVQ1psQ6k17NyKiI0sxQovSBBhZjvuOmt29u6ocWvkLtjIzPzNGZogo4baIIsF
PVnaf+j0Vi7lR6fC82AOj0HI9NjuEZ4oFW1mmceUgQ04F9+KW0xBHt0X87IednaxgnkmlJIvyNoR
oPa1mvzFltphAoyaWJFFHpILLK9vN3nOfNTygebnnuDg1w8+dsbT6s9sx0VBWvtIrE6guk1fL4mD
m3C/TuEblAKGKK491A8Zk15aNucm8whFlYRj5W9+/l2PCMbzgjWoIZ7LsH3PU3wq3Q4FdeK716PV
rogoMQ2u0OLaxq7mi2CxHo9rqG7M/DbSjbmvlnZHLz6co1BT12VfMxuQTeEudhL4y+OUO3uomw+6
4LfQpCvqixvlr+XjPHX6MdcvBI0hd1+g3dRcvxuvs2XS8qLFhDrdRK1qYivQr6N9BZTNgiKhIv2q
xLaHBa2NB2AOsClImsAluwEp+bU2P0PNWaFGnvoipDKOEDIKnCID9CSzaBoQf64Vw9u46WXz3BPo
vfUrfl1ZrLuRhNYDdNjjgBOhYfKwBRUQ7ukhrIMhkD0pY35t8hbdukq9JHX7WxK7Vo53F61+kR5r
STcR4t0bmsEFfO1uvUXul+h6+/XmW6Ythu5+tCvKutyWdoMZcUbhbaXWPVrB37QEJIFW7Aa/UL6b
lfXjRQHLEIFxIs2Nkg0ig6V1ATfuQFMP24dqnHm5MZJ4NBq7ocDaNKKgaWtefCf7V3kZb0oevK6U
vM6sJ4yBTUvtSHQu+H/QAoX5rzUht4IBP5A8c0IERUOPQKMzxxK9crkLzEgfh4CJA4kKuwav1Uba
w7gfUGS0BRWHqaYbKN2korKzuXLLp/HHnHSadPpq4iSEYxlZndE68nmuHTiLlmNYeIQMsuxqrfvB
lxrRlQEDxDRP3v8Kpxb0L5xANAgh17DXf4p8OYWQRBJQgIdpbFdUJe3N5JDXaGsGtJmLR6rhaaoy
tid5xAiw8S+GP87nqvoEM0JFPPVr3JeBuadrwDRtPgBcuqkNBkS2miFyIs0+Ihql95Hkck2/zgzk
dSD8xgIuucsCa+JxnNh4FcO94fKcUz0sE9aWrqkvdSOj81B0B12pPQnUIU1APpwddGhal8elckii
RrTItz0/Rf6M50EJ86Zdb108CfGkmnsfwdk2QCQfsVDaDU70hwF1OxfWL6/hZl00O/2sMs5XJCYP
7n52UVciBfjIQq5Q8gOwaWWvDV2GnxOqZAJGBSTXcfaU32EGCAedMx9S4AIdxFaleH4B+C3cZESm
tWW/VwU5EeHwXfPcwx6e0FL5WQ4Z5QmVAmnhTcP4rWd2AQ8TJcdn0BfWnhspos9qmKj42aczEmnA
jcgkcN72ITvnwfI+TGKL4jCfzK0LXQzhQ5Q+kLISKIkLOiV1TeGES2wdvRQ+AiYbEFZHLLjwsbek
QIWjlZeOZ+8lGpeGFCIwkmsqqZD9gKVWRPsWhg01myk+rCEn7Fv8rKkaDoN8CJvmVirCm0iQpb4f
nCOhg89SBGSve5I6KxdAuyvmktr6a5a7wWx8xL9MWwMLlS0gX3TBcnQ3yhIYcAl03EAUxbnX+Yky
IoQfY3vHrGzYBFMUJcGn4bDohNyx4J9Qz5TvFxYKzuaDIhayNL15pL0mNjDfLVokVT/to5y2JmTg
yQPnb6A5YiwryPcUmYORtvO3g1HepVPDpIIPLF6kgcssRAc1yZTPhzpxDWZrXx1VXbxw3x/GwXYu
pclOr+VYwPnJVdAMB2ME96DD+dR1IG+dwSY8ZQg+F0Ukh0ATE/fuN7HM+LhFTgjicGTV/ZUuujrB
G/9w6l4kHhvGoiEfh8omztbmtauRB9AVbPMF57Dp63fFkANNtPjORnrUqiDqo1FfI5AiLioKDJOx
1FYg4cyGIyhDjM6zZHOKtgXSafZ1MD33wwk02IPgSiT1WWfPI6FVhoTppkjbcMvvK95qz9OcYHTO
yIeHfaoIndthBFebrqUCikREQVmydfCQ33FpI4UQATGxqIxkR/xbNbABJaTri1bzCPGO+OS6OBtz
g4rLR+TkLKgb2BYw7cH1kw0PWlUmmxiUYa4xVbHZpk9RVWzZdK8JC9YMlg6iC1U/UcmFl6jaOmHp
7NbFItOt/kgJmEqUx53CMTKdaBSzLZIgc/6rXaIHG9N8ALnI7tADiNV0STBn5RP47qNZESgosb61
Qf9GHiekWj88urLj7ielylXTBkI2fCGlEwQoeyvAYciyq9wuYXFpQuXs+HwuVmYwPLoWNW6IJZH0
WrA7oQRc0IvfYl6+iHE8sgZAmh30f1FLJGdLmizpAXwcJkk5TvUepAbSBTTzbL04z38ZtT5JlX6h
CblABRj2KKHR5S3ra0F24r6zio/ctE6+EOicBGq2wLC3eeARYZ7SqhRu/hJ0/ZcGjpvgVCIOqng1
XWjfIsrxHjsGICBAkerD9tez24m3aelvtG6ZBuQMahzvh70hevVuLwOLba5Jt1n7hAqmAxdt6Huv
4WEYJpf3Qt6aDQIsW7zWi5XtWhpRHisLqjKBb2wudrIax30gGCm2HAUurFZAStYBTq2X6GLcqwVN
T+t534ub3TDC1ARkkHPueMW0dblzSUP912Og3a8yeu8aDyd9JOpXIELpoEu8Q2S/6KV8I6G4BFJE
k1WnYayYc8eQl1iYlkj6DP6MdMBoKBCWtf2nVfzTLuct+SCxAFTg1AKKUc5/OMP0XiNt3Polk6Z5
eBkxdmxUK5odlJc9rg3e1RB7sLDDl5GseNJA1keX1R1nKQsPfPZysF7Ha/jOsBc5fG9t09b6Ehu6
3RBRwD7vSrPlNS59QovIGuOIoA1qSAUr8XhkHZuPwqMDdVQptiDAwa1Uu6mfyMaxx72P7XLqbRn3
IOFIVN10RRmcJyvfeV1lH70vGzslqiTOUqWLryVgpNsbms0qScrjiqwm9WgjO9x0ZR0122q+Cqbz
PWM1D8OLJteu2SIfspNSovzQBbN5ozzNTnc3sTcE6pvfkKtNXZwX59KSITEvNThbeGKmyuNWwErp
uvS3WItla6L+xKNe7layCTihyjpJWcFsZugCHE0LsW5pfbd2XPp+xMoua+lEgjkubQK/wsFntdWg
RSCruK8MMkny+WzVIUPxkK17wW4UWdfK/UTZh8SY4UZzsrP628bSDjZ6vc7A0mPaMIELVvNLizz2
Z9zMWZZ9mM5IVhg/LciIIjvUnqbHICbCVmZE1UOj4R4MD26YA6k5jgLO+5RhoNsXj9LMDzMVA1pa
g23S5H8tzvSKru/sqGdH2uVN6Cm0kS5id0I/8cTsQuCBKDekv0UuegIUkuOTLomGDhk3tURIs4QR
byZq+oRVn9io1DlxRqO/cgx5w7fJbynrZoumCpkYg8F0LeZta7jVDuElh5ObPbUF42hi3pGtzNEd
KffnpTe7nVsP1GCKKQ0ar/TMsvxvhcjzv3Ek6vWdxkJ0B/d/jA1kZ1vW9SqBxEWMQzuWRGgeoJrt
CfOwH8ZLJgjwDIq/evXaW0VIrzfbz0breOdST9cjcEIQUNgFYsIj7ARvA9pNXKTTPffF1Tyu7H4/
Zi3NdTV6z5O0t8QV8jW/eSsXU4ZVdbQdyeKD9nPK28v/f/f/n5QUOdwzOTqm2WWPVvBmIFjaZCT+
HdmKwG3gDkiQzMXWpNFS5CgGRnWxBxThvdbqOEcZWVBRdROS8ieGwDga48oqEI+SqyfG7tNinqP8
VDfT+Ai/Of7fjhUgbYj7NS9PXYaTesyHo7SWH+yk0clQdE5u0GxlgzDKaFy4fle/Fi5RxGZ29uZf
Z9/FpN1tNDHsERVTLTTJFOVLMNyIrE+IaUNo4yPiQurQZs/8V+4+R/BIjVOuT1I0l/cKk8rtnBOj
2I612IxjUV4lYfzaGeNWDZ1hHcsHWHmPYir0nlkni0pmj0j3KGUGkbo3aNuaGE9s3C46TFokn0nJ
kDSp8uneGsn28N2XoBT13tBnR2v/sqR5t9WqlNvBkmtsuwMJgLMgs+jqdevmd4sXByKD9HaDKr8h
EtxMvQMRv1o/DfqvM86IoynKJ1IEvbMAwPBQCKge/Vjfd3Is9gS4dqcqFQgJCvMWAxWQcLdz9xmZ
S5Ez1Me+SSOWn+7R6zv3NiVRYzImm/IONiE9ybYx8Uz873trXBQa/PVLU4dJNA7VJpJr9m6iLrKc
krgnzqDOtm7ahl/bl15zFKHawYASu2ay+iRzo3JvI647N7aJOreN9g1R3MJCpNGyNpxQ96Mfaoxd
TsYNUnYg+SmbET68CEut/NIM/lXE0E+afB8UPKM7rEe5erypw5hwHzm3FuHpXmH6J4NkD8ar9bgz
NfN0KwoogGqTm9/T2HavZ7+TljsDKz8iYsbBNJQZnmZavnZ0ftd+FmgRVXv0rp6/xWOlNtrusdcT
YhTD8bdLpLsPsIprUtTsOHuOz2GeWgTriIB5fWn9vG0T+WI7Xj9QSDk4z7zO2TXF/Pm/pwtqTHs0
yuw0rNwwpZtmj5OElemp4tg7JTYH2GtJ0E/dsTTvOS8RxXicvq2FOdu1vO///8daMjxp/VbDQO70
dsTCtkmbaNmTn+kSbAZeHRrvdim5IgVYNSoVBfBl4Y0oCBZLHEcfaoyXGzBJpEw6EFroxydj9W/a
Ik3mgu2jxdToiOIy2HT+rLdeZ51ary0v7tUeCW8EjdxScZR4IvyPvTPdjRtJs/atzA2wwCW4/Zxk
JnNPrZYs/yEkWea+77z672G6+xs5S2OhuwYYYFDdqGp3lS1uwWDE+57znK0/eCtqHbcdybM4lJ+x
Lsa3upovpYHtpu81CcFC1XCdQbrhU47mV1S3dk63/2xh9GgtU4j0N1XFfGw1qTvM7zpRp4zvq5yS
/moc8hKmSJRvpLI4yHyHHV0ru31qi5IinI270Nc3CvrkKKVfJrUR/zgcxgOBP+5khHQwk/jWkETq
EOYmz2KhEQhOp5wE9dHcV9uT0dK+D2NxotS7Ii7JvGEc7/y5ijd2SKyGSOecyuj7FJsKcHhG12TX
YhF0nrGUirTdmokNb7O/TqGjnHzFp0iWIAkvBGnV828vB4EwOlBX3yUG3b5toSbnEzvnwb7Vewo6
ZviQk222lSQi9KS85BubtNdmrasHURHUnSGNIZ2EaA+/13dJX+7DiPYjorTaETYjhGCgnozWQGZb
RFyUhsqisVLhWuV4r431Sx5n7AC9p5iu9E9D3N+W7U+wygLT6X9v2b6rwv84PGfxr45t/sjbmaxs
KX9YP/3YmKF/WrVN+w8DUyNQZUv/6eL+/1Zt+w9Lw4Uty7ppmBYas/+yaut/wGzUKa1plGNshZji
f8Wqrc7WxXceS4FdF2aRLKuy0FQBrutXLyhTo46KXxpWdi7vazxzG7ULxLbW0bq2FHcoJ8TzliW4
tzxqy3wpl8gThJPFnbGKJdslIt1eDzUx4Dbae1FclUS8zP+/zSvVqQK12tVsVFWpuH53ez+wU4sL
T/B86oqmmlSUZ4+uKi4okiTfjSiMxLACgKw6IxlScdde4fPIFtrsa85Sn3dWp7E/1QInAWU1FPIP
hV6x7G0LCkpqcl9RkVurNnsH4o2pQBZ8tIqWf+Z5b0XQDdehFGbrfsKDNV+/2pZ0TgmFpx1bLnMw
HLSrCeuz2BjSxO9n94qK2DbOC9dITG7pnTehwUn1Zo4eKxA3SsO3NPXv1AZOWjtX1Of7PTONsrS/
VmqDrQNB35+YWNULVOLPm4XnV8bdaqOrnC2u77znNeGWdqS2w6pu0Qx1sXkHIyra9lVz3xvygMy+
J73KxroxLywLOzz1dHWW3nwqUFYQh5xvaWB+IYHyhz20APHmL58+8huURvqRW0+YpcUGac8rdVrD
6VJFX1Ip0Re/f+7qhXf6fCk2p8J/lA9s9HFEp0ZqtH5FQJ++n8ydWenNbSen9npKJR6USpU/bXOS
bqDIsGAz11mRdjcVAL7ZVA3zZmVIWQx/OzSWVSkJ9iMZQqqCMkq8zNIg2gJQVjdIQhHQJK4csLtW
pNh3h9pedabZ7elMBp9c1yUVdb4uDbUtVncqrdRsL6kJcW0ZTYX91SAul4hV5FUNWCdGXcA6RMFI
S5tPPSjlGB8kaFDgDQuMUIa8qYQ80p/kcTRd1K3BN36CLkBqOB/9l4mC+i4QTMGUxYSl2hdvmxJF
Q23wWQY1ORqunrY7lEAjMY3EZ1fGuu795GEwp41FS3QZ1dG3IAa+w9qr3PpaorywA403ZRgeRUBF
1cwSe11VaDrZ6B0z4qVYNtRXdaTvhzG3royWvrcS6g9V3WBDKtppKcfBbRp1vFe9v0sJOvf97tQW
2kEXfX2TzNHJqn+l6ZK5ZI2TLxsTxh3CLtsNLLROQKSLtH/JDLrYaRWxJM49dVPrLJd6ZYSy2Yf5
wrTC8KSxt8FRPofcIetTtG4CRdRBviptWko0d0x8cDkyTCV96UIWZEliK7tJ+QGpGjaCOe4JIyJ7
UIfOw4JEYMAmvy/QBDtCUWkuqw7NEQOZvU3RrFI8AZTV2WgZSTFujFkrUZJEQiqc/+K3fMQrjpuT
dEx1VdqSzpsuG/QdzjRkq6ksi+tWaZ8pNVzXiUReZJG+QW6XiGC3UrdD/gDUCklPlh6zIUwdA1g9
Li0W1aSPUJX3vvqtom58Kb0Lymkkj42NYwtjwW5Ulw+QzFyg7cFB2lea3f18AGiA71S5LlZ9fatL
FV8FzBS9xblGkCBp0NEKkAgmXzKUgh0/RFqocbE973rYiM/ZjMYhNJrb3MrFuhklsY4n0KCDtybF
0yP22crdskK+Fhc1oiEhyRt7TlpDPFMtPA3jsFL0t9S7VqMpxCHCcbvDU4ygavAJcu6+9nrVnYBm
g6mbx49fnnr/K16R8EZhi8gKzNsP2/OrxZyH9a4pCJ1HSj5MHgVRvbdXg01HzxP3U5iySu86Wv0l
P1kdrvuwtdGLzcaXggmi6Yd0HWjtUxKmz0am5w5obUSq83VK5fH8u+fdWWuICMOjD9EwVDZm0Q8O
xizvJi6qtSoME7AvxvHzOZlhy/1rfT4oTbGpi4rLqAxpGYJH30vYOhPw/WCvJsjvpvmmFgSMjASt
HemorSVkyC+1pmz0pMwRoFfVzqTu+xAF+DRHdej2kv3qVXm/i0v2VVqKbkiZ+v5gDHjAbD9q1rJf
VXe1Lv8Q8dqU2ByMLeYRL2WJS2YcMn9YsVjQ5vhSoIeEJ0GK82j2hFK9LJppOKYFWo0x6Sr4i+zT
ZUM6tkWNpb/CpxkWTb2GMZm7fRcTPt+hy4+FgMWJPZ74YAmCSUovfcyNAw92uCZ34FuRKtNeoUaG
tGV8FqmgQZfH96MfPo2VL7ZSyz2b/LjFp9fgAhItVbUypRuAqyzKyh7LFNIT4m4Z/nr3OERS75Jy
ThIpkbJX0/BdNOOSnFl1C0eJUkI0vp7HKz/u3hZtszw/GTSAzD/z7h2FBDUAuYPU1diOlzM2+G4y
R/BWKDltA4twv3bVBUASciAEFMjngTjRpJer+j6MOGkfDlrUe/P/krAeoS5rKuoaeMOY9+XRv8aN
QOQjEXyyt+2a9AbVAmE4VXEvd5qybwa2+3LVHnIv2E9FdY9bs1iTNtk6kY/5+XzGk99CwcxBigEu
2LV93ez6IH8QrV1ehXZxpQQI7Ax8+kh1hi+yoQdHw7xOGEmA9OxXzsxwDD1XlkPbW044ZGJrqn2J
BCy9K1jwuEqFXleXo25Pa8VJeczHwGhdvMHFmr+hGkalOlIcE1bfuF3KFg802ZeeEoRW9uo3QI9u
DKNgr+iqtkX58Q33bcC3uWe11ReF288f9ohQmD4tpd35vielUa9CGwJjgUg0kodxd0aEoB8uXF8K
dSLljOP5ERTl3MdIvVPTloU7EBK67pQ6cmmvmLTLEEt4J8yTkDwi+zH2cmVDJ3XmICB5TGkErAcd
uZzRfqWYc4aN3kgFjXu1J2NRkrWb8022Au3VK+uAp8VaMEGWjiQrMA98RVFbsC2g9u2zBDW7bZOU
c8yychuljcYjok6CSMDxWeov/CFvTnkOyYxYjpkoIYrjGIUZL9YwLEmfmhBlmCRgUx3diBwLuRT6
1arAITS1vuvVU7aZiExakuZKiSwZTqQavjSJNWtR0uzZC7/rioLSO1PQ4E1R45gVWMs6TmRSBKf4
lk7fFer48CumjG1rYLyKal8iCrmdTmpKjTjylBWyjRHzQ8fKtkSWJZtbBSbMLdXsDpzZRPtlrkch
irpNGrPY6WV3G0vBhvqKuMLrjXRfTct1YtcBLTp9QMhUfrc0hrE5ESlkochZoEo/v2T08qjkIK16
yNT+aEYxUIm4uk8aTObKoMnLFjnJkuQTa0HmfHvQxu4x0EPjKQ6DIwhBunFl9T1PadBhh19LqjE8
1oAptWTq73uqJ+jYymcwjeEDz1FbFXl471tZuNa9sb+qKwmLQTVZJxAWspMY39RRil7hApfI9+lN
9VMNBLxg9tHLaN1W3C8T5aurNeIpHOgxRml6jEq8i22X3iPrVzZq5WVry7ef1SnW94S2Y1iQDfuB
+MRk4N0nTyJ+MHRIDFOeHgscikQEUlhXidcAsNGsgyyL1zZfiGXNBMdWRRxEU9jrugKJ12aMspSk
E2ExhgnK9W78DmFfWleFy2M2txRfFF73Kt8HfH8bAB944vV1Czjj1JRlB9qp4f00nL6j2yRNTz49
4b2HYoTZlYuk+cdWUSWsmKiLyhWiu26TdhdqaFPj9HB+Vwe1fW4IHV0ZGKk3XRMxwUlLChLTdgiB
VYQTGjJJp3fhV9kNBE1M34hzGfTWDR8uN49L/lVfeMBKzT2VWrajhMWMUcdMFTCV8xUGdBNK19h8
ac4jUWfuKtxELQqKscXDuWho6+2x8uGcN+xFhETir2yZ30pyZgDFB6de8rKlD9e4Eb22lXKaLlJU
786LLcQ1t3mVZ9uyFXRThhJVejduRcB3qjFvMhr2W527yZ5yXpPH+UonRwi7dP0i2fmBsPTZYJct
DK1Cm0CJ0yDn3ZxuCFqBuSCVFUoTLK/gzdyeuf0mSxWQIGXyIx/LmQEc7P1Cd1te3rs80K+sNsng
c3XZ8jy/6aOM5nUszCOe4CeDVHYXMHXg2iS43lhldZXNPzwaC4MnqpQnyeCoVL6hPuTWFz0iHifW
Lc/JPJKXUfB0V21NrF5ToEJnLbj2lOrK6GhX55junLI3cWk0KhzCGhWdRX1+lQepWGgKjVDWu5lS
6XsKlDsDF/sm6SiiAQ9obpNIr5Zk+lQFHA/NLK99rZyR5OjM4D5XdXdNsA/CZ9N7aBHPXsWN2I2N
cfJlKgZQRMEVm/RSaUbRRx7r7yw/wERPzC2TUj5OY07sfN680We6rfRB7EiEwn+PyH9NcjIzr/JE
VI5Ga9BieaLKQC0KyVvJlr61a4UEFaNj2KixAla5lW7yEPyP8B/o/DKFiParLFB1FbIlgW+QDlqs
Iz/WJR9bl4BplBfZmnY2ZpQ8B8szsoeYvyye0o0wPrzBDQYhO3nph6sBSDRy/OQLjCDJ91ZBKfvH
QaW3jZHB2IhJwqBe6wYqQ/5w4sFtp35MwKmp0RDyC/lYF6B3M6GTXczYrdBpTFlAg7pTtmVSKTgb
uU7KESto0NgXYYLr7GbPL4EfGtRaLarX3byLoIULDSkM4SpVrX9l2NlWeHF1hyRrk01gePwCg5es
xTQ6My1dKY1Kyrcl3WR1U+6F9ZJ3pOvmeX2nNd5xjOX0ulGPRNxNi3Le+wjbW8h2HxE0lUCuNrSd
MSK7MjHAh2oSnobeX9ZWb24xbiyKuDjh5hQA0y2Leux9U9Xp2po/yl2sf4H2a23QJSQ7NXdDQ0so
nRvFNlDSW9xkj3JdfxmGMjp5kMOJjXtjvaCv1LS7DxNPviFc52s1BUhn4+SolID1PUlMOPf5ETp6
5IWdh9PeB8eLwVHXCHMlzCAyvFfaFCZ+uvqq0izz0Ns/wBEoTpUTzpq3mrVNsvhpEnK7SxuAszhC
181QIUfpo/Bn1ee8hcwtEy9bJAM/wlwyZ886uNqsI+/WujV2BAplX2GvasiXSQCQJ8Qnil28dHgL
PNkisDvyjDusqTe+SMQK11fudmgTDy2sKieUXytFDE8duQKLKlOGWU4yurAdJaKxlcGhIW2ixAso
Nsksevp8KFD+0uyGVPvtXMcJI0GksFUfMbas6oAEgq5lvgoaViqKqh0UvpCHc1Gk9tnyKHR1oYZY
B4VBzCenZNamSTpZ2SYbrKeyhVNRY5X0whEncCnkTazVPdG/+uCyGVUpTXe8F4bh5k02rKPGptMm
bvU0M69aYwXTMV5KnQUIvcR97ZXoyoIYJG4reA8G4RO00OHCKRUNuWwcKhlLGI/h1mg36lhWG1HF
mVN48E1Q7FyParQS2SSWVoxDxwrT0DHO+3oca1aCOIaej7Gr2VbyoRSmQvvBu0maKV4pRDJtxcCq
vu9tV6jUKHqdjqtiJcVOLQPijVM3p7zkqgNrDr1hCQXm/JrI4cK1B5b0RoA6W9DdmeR6Y0lNQkSa
qsBhYzWbR/jHej/HoueVxZM3//6kUbZZU7SrePKvmxScSyzzhdat5o4WybWF1h01DvsN1esLV278
Ww8yMbJGbOGD0cqLXI++nBe6ZvxEVqmx+7kgzRNyhP0bcLvF6tw9bAxWj95EM5k+Cesz6jmox5nR
WdfbEFSiH4Pk7c+7VYzpjwblySvmkQdS8lLnvPbNgL0vGHg5NGEP7jAk56UUyfqdnNHcrON4Aq40
PsumjTZ8ykiBQfiOVelQyC3K3aBx06bLt1R/0oUmYBBw/cqmgQmq+PSvkdW9FJ0NtEZO4PVa3Z7L
QTjsE4TcBd0bIJjz+h1JfgI4D47Qpg8iDSmk/TqoUbYu2ztpDAioTkFBKVS1Fz/nUWP+9gN+y+6k
ujL2dVm0Jxj08jptajdMqsepjYdbE1z1bZwCAioCtoxFLe3VxmDtr5GBSN+FDVIS2C1udPziCP7H
k0FTid3BbOUZ/Ohay5V0rSB/WahZS48Yq+sq7Mf46M9/q8lzQKUs5FUb6NG+rwVswLM+Fn4SS6sI
b7o8+IUzqbXkxJUmHwI/UA4mX/3Y0ORjShngWgYlEwBkW9O6LKF3lN7Jgv1+CiIMiz07SHRfM7VJ
Hhvc3SpxFJ6B1RZ7KG6MkrafoW2HXGr3TT2tiOuy1qECWfH8gDqBGqD29IQQDjNcGblx3dXTW98m
3jVLC5hrqo/iskzxY7YkW5h6c+h715OC8IRwjh2POsHmKAkeP7+7mZFFK8mswZxRix8g1TnONh6s
K2/gY+5Zb9QSf2gqf7Cm3r7Ii6B0ZWFTSYcVcb400V97vp7+SDRtUyAev5YTnxqMHRqwqm4U0WGF
HuyaxBIU8k4qU93NwN5ft1R7Z3F8cogGp/SbbqkLJrAB+SvqDvyZhWJiaCBUSSdq5NrKAWixv1yW
2dFCgXySiLe5oQYfrFmgnOKesxvrQnaGngKrL6nX9FIGQrj54Gej3m5w2e+o4EhMBWO2Pd9MgTKC
QPXkLZ/6fdKaCnZGVKilco+ahW66jtwNi/SGJafnRmD9nDEGYKpD5XxKjFM/yNkxDqrbvEPOk4zW
nP0zItrQGwVjBK/ToBBwolnlcNCk7ubcbjC9dheErPuTubpZAEYp067fMF/Q/Z3hBwiQfoD1h3gn
FTd6oWdL2PzGxq8RMeXpYLDFb94iXGxu5KHozWot3o0iccjrCyhM0duoKUAscSfbjkQHnEs5McXT
MhhEuwbShmOzcCMYrJGSjY/UIPVObpx5hePqg3oCi1PsfYtoiiFug01d1mJdznqKutD8ZeETx33u
Uqvm03mfzqblWq2i73JPwRjKn7ciJslziAfBMzwXkYOQGluFBmLRemZ1RZVlTzQ81Lf52xF7JpE5
VrCUwWagTSeA3Y+gkCFG9VlCIhOzqROcWxN/d0Y/6YwqMt2A/741uskzP+av/7j7z9v3POvzH/vZ
HlUU8YcQhk4thOA1W1Vo+vwzsE77wxKyohqyZtL2NOhs/TN4Vv2DRiiTAhRsUh/UuUH7j8A6lSBb
UNYgkEhzM/mxyr/SJVXm5sa75oclVEGkHsNL41eyaXKg990zpa2HFELCuP/67eXeX709HnbB4s5f
tp/1gC5Js+cDmXzitRlzbJxTLt616dRSdGx2lGH/gELeIV9rgefJeb7rPzvQRfP0fEWmkHVLAACd
4wB/vSK0qnkmArIm7I26JpHDSdxuo5/gtWz8g7ZW3WhFYexRu3/34D9o2ioX/eZ/HFfQb2a3K1NP
/PW4HfvWJs+Gcd86nXslLaJl7JCPg6e6ciLns/s5Jx//6cHBoVXhQtk0PpUZyf3ufnpJ4WdSM3M4
o+ckzA+G2Gn4crzx3jK+TGw+bISFKpFkEYxRtp8gMRGa68Y2RJeR6xANUnRuQbwvR+KLZizUEOLd
S2/wZBCa9hpgts2zt2HAmXOCFqeAZphQXnQQzS26hgJ1yid38MMn9+6SLjq5/1NP7qKB/PPBvTvs
xStgKezyupw76YUDClMZw+X9WJWOQXrE76/wsyPNQ+jdM/sLR7roaf7jmoSB1sLgpbvkOktppNCl
6Mc9RQy4WBCLyIjRYvOTC/p40NM4/edx5lH67or+4qD/8KoIwqGeBTWdN+3Xo6EkI3OehgoBwNeD
rn4rjWevq7/+/iHN88PljGiawmbStmhc2xfvcSvjWZJYlOx7luWx+Io2cRT10kz9jUzukjd4298f
8MM5+P0R52Hz7iYGNtQwvxvHfb5iLbaEhLFMnVdjUSxOjbOxl78/3Mc3EQ8rWgmVD8/FTVTNibjv
wZ8o2n8bsmkT6WArcGh+MjQu9Tc/hyA6BsVgdKjKeei8u6oR8YiRlNW4Z5XqwpHZhE6zj5YYv2+s
LYC0K+8KzsoyOpL1lu8l1z7k+99f6fmb8qdHaemqzvdGlikN/3pjG5H0Gby0cR8v9MVXfC4Oau+t
uXqlh7eIdvbW/OTefvgo0TgosqYolsl78esR/XSy/abQp726bg7dve2SYblm8+I2p2DfbkHifTJp
Imi6GK8ElerCQjep8HHV4cT8ekiepaJUAdy3wGDjK71O06tXvAUGLKdAommmQdpDrA37oxiJW+JB
E4+HDLRxa1rCWRiywdg1geeocbOaCRIZEA1MvI6uDssBZHdZAArAqDZ9U7RrFqWLUs3Ro9C+hsMI
E7GpdlEvXGQSq5S1a9rdCpgHao643S/2pdhPJDbXwxpq3KbRkLj6FtSpZJcadFRgBLfUdMa2dURd
LxLAduZAZ1XfQKZ1E9zlE8/MVpcB2TVm+2TmYkOLelWMX/QRAlz6nKsvHplkfrGJuqMa3yrAy4ie
CcprOGSLmJJALFF17zBIg+2Ja3qihY7VE/oq4iq+2EQh2M4ch9YVZO8gVK1AKxM8sxip5dl1dMrG
r3lt7QsNp6klOSKEGEYZO+gNIp3EZgZT9rF2B+Wjt76SzrRAYb6Qc8012N3LU7ZI0EROwyqv9qbh
RuU3gGybVqmW1kBgu/3NngiIm/UQ7EFso9okfXXIYwjVZC8eLTrx7Uh/erzq0pdxtgTjgSlfh/ww
Vg+BbDmlSjCodWrbPTatVWRkjtYrjzIgd4uLJzPtNsuNBzWkUyFbB18Of0gNvvcivJ99S2lQ30Zt
uJKlL5pe347Q2McIYgM9UbZ16wFSl3zqa7ZU0gSww1/2YbeNkNXVae5U6MVke5vm13YF9J3cvQEM
nTiJwaSJxNpHkdY5fQ1jlBZKdR8CXFOqWRodOyB+2IdqTctZpTvFq13d+FbId2zvlm1wZTVuKcub
hHSnwGw2aAycyQAWZxK6l9fr0vjRAFtL63gzUIUbGLY4dm7zeN3DC41m576hg5Cgukj6UBp90wFi
GtUPz0OTn9unRP1O74NFFBEqCn57kuMCG8MLejecphPkFOy+5BXcdBRKuvoJZf2pkt/M8ZasuQW8
vqUkHdlJHwtFd0qEeuKrIffLsnuuratsVtsZpzTrth1Q4xyWsEHlpwg3yUQx7QaYhJNr5sYseQwx
sPPmVe5RLfQ/qGXvW3RSWfxiZEc8JOQtaFiIrpv8dZZcFMd5SytP9GXQ+6PUuJdVyE3B4ziFK1Ui
V36sN2lwb/vPcr0z/C2ldH7YveIDeutIoOlrly0s1usfJkBog9aslT90kFSRnxSW8TTFAls1XWKv
XIp6ZUHgImklGvZhwDsc7ZISyLW3i7vbPL+SW9opX4JedlX9cQpRVEgbXRIbf/I2bXWfGtFKi2iq
VNEij7VtIe2klh4XZlci+pw4+tHUty210R64Fbt4nX4RTW5dxdL81uGYHSsQDbyLeJ8QsjCLVjC9
jHbbcguN+zihpP5mZpsKjpiMwmRKXoCruZQhF7hhnSklfj6kJEFNPKHmVh9gUbsTwyuaWXleez/x
OgzpN4/GThR1aJGtG7rVd525r5Vjig6/CHd9uNGKwTUquu4Gc1P9VSJyQaPxbGcbBSuUCofD8Y3w
MPn+W0RKrdE+RJSlx/hRAWmPdH6T1lzO2xjNlODmuhiZNdXv6XAzYIsXrDmjDOg47QflbvD3sZ+u
S3tnp2yTwmzTwDEwB2VbjHedeJbLr2OIAy14wZKxKWZrcUqnBbo/QmvU1vnKRwvSmtcemx+eToo0
EKNYPYHzonsyZvtQgeah0pztmi+dRYBcZearPA7eCF7YVvVd6n8VurRuPACGTI9K8zhm6YY8HlDt
06suUGOr5pul2ATMEkmGX7Gf0yLUXFqqquFMAkS8IHxLoAkN9qNfvaa24Y5pupEH0A9wtl/8Hsqa
qo0IRNXwKqE8YzSDk+vc0wajV1Yl11VnbHX7JhJ7T1NeI4Dp5B3vjczVwn3TvVTySS0fZeXJbIPb
IEqvEjk75MZrbsEzs8t15T+VnIFWPtixWI0e2BOyQQVcqL770hb3GAGWY2au+slY+XHlBlOxH5R6
VanHrnpRu50VpNQrcwhXfBEgIfkTzUuy29svYf5iwL/KmuRUTfeV9DQT1TQ+ir0+LKfue5MdzYIK
sCKjKBppWFB9s+/54m5kdEQQapmYjN3YhsmiMTq+joobmaMze6I8+U0EI/U7ILYqmp9RoLqx78u4
egkEzQ4FriPTCVJb7hFOtKiwdun0w8aooibWIqWaZ0BmnKGrithR9UXG5cpe9jXXv6nDcAyL8qj5
wT3la0zZUK6s7gWb/MEvbjyD3jm23rjRtnW+9/IjS42jGap86+eflvHGNl8rRV8NkbkoaRRZI0ZB
5QWox6avyNOJSjiYpaN3wxZv+3YwHsdccpUe/xtxUyJj6RV2C2AdrmRLe+hjCzN4/f1y708rzsuV
0MXKPZT9hpgpqd+b3tUAXqTNlbU08jCgJKD7XFNppT4G5wvbdJHLzLvBVkba0DOHkn/DrvgWevFS
Y1QiYLsrqb1SqVtoWXEQ6Zd/52TZtqsqAj+VeJFfl23/uyc7b4HfL6TPd/bdyc7//t1aPjFp+NeV
OuzVKnEklG9TFxDyCReKan3JsKhJnGbXRh3zUR3bvVxhuPP9VaGFyx4UGi14NKyqm5PikGdUiCMD
lZ+B8ED7ZAWufnaqFyvw/8VTvSx3zDeV2s2cV4c015IvhqshisxA5j/sFXq1go/uSPBDjwhI+UH5
/pPt2Mf7BEs2qb/p8CxUcz6dd8/w733C3/uEv/cJf+8T/t4n/L1P+Huf8Pc+4f/OPuGyCzOvu4hb
1fmvxrp7bsi+Xwipul9Jvar2+05rN3aIB6q8GoCjapBwf7/Iv2wl0MEVhJKaBuGaCouuixVeGUeE
jZL3u48or4TQavJo9leCkJsWhj+hA512vz/ihYMQFyT5xCi7MM+SRsUvf722SQ1LfUxZU3YUcmI2
oUZB2mZxzHsSvipI+UW66wkh+/1R55/66/aAoxpCm28pzeyzRfPd0rL2ImVAud7vtfB2rsQgWv5s
+frREUwEeqTLauY5+/n9MzNsDSghqqd9PKWLdJZ14FKsjcAJMvmTi5kfyp8uhuaxyZFsWdcu9jqo
jmVznA9l2GwVdcoplLkDaLn/xj2zqNuTs6vy3C7a1CbudaGl5KMP9RFtJ0L2f+cAtsJo0CzDxE38
61D4Nx6K9uc3SaBoYCuBhABjpXW5pYiK0PMKm/GtPWB/g3tRgN7xV6n1vTMlknU2mJDxM0Dooehl
R4bTjAMA7sJB/FfEM0rzOVJRondR7Zppv1MKdSm8aBPlYMq9ky7sRZlBqaWA1RTD2hCIaynJ2CDA
xg4n2jpBf280iqOEzSe376Nh8P7aLp7PvzsM1I/miPfHuZiN+iads7ZsdBF7wK+r3nl4oNey+IbY
Z5G4gZs69orO2QK2xfLpCxQlJ7nB0vTZ1X70CrMXRUwgz2PlcuLAByGhHhuGfa/PaTtzrUqJni3Q
ixUmDtFSeL7x4OYCI3bywkNDNToqPSbLui7QuPAuAoKIboII8h6hnOnRDr4N4/NQAi4c9walAsjC
dG3sadGb0qpQjJ0mSA1M8+WQT0yNShiAq+qx5edgGo0NxZuNEemLMZ5crW+uusQdPXOD/3QujaHX
pBBMf2nrp8gXMjJfJm0dxKo7BPq9YPYHhJgZG+w+n8zpf2oqzlMsAdP23G/jl+JiUjf6miDfFmP5
wwN2vMXV1bC4fX3M6NbSqPnksSjqB5PR+4NdvMQyhcNUng/WuL0D1HeJ03+ZLZ6/9H/9WBdv8186
1kffqffXdfF2xYD9JNogAy1vugzrwBkW3WJw+AvdjL94e4SA78SutPQ+e3wfHpnW/lx3o1FrXFzl
/+CRLxVQ54Hz7sgX11wmKQb5MkcgtPLWkOscc6WvvcWpWFur339blM8OdTGp/JVDfThP/tdVmRdy
gr/2OszFu4tvsy7zodFlgt1QFVy8e7nM2i6ww3H/8PVbuLhdr9eHLz++f3LzPrgiXZ5pAAZSLs06
K6/erWYKLJ2ZP6JUq5aTKy2IzrzHQrUS22oluxiU1iB0PhmVH8y+s6jFsFEJ6kLVLwalpo+l5tfM
vlFC1IqmiCX9nOvfX9eHl2Wjw2A5gHTwcuDLiu/3CBTHvUwUkmKmS/RW+9Byf3+Uj2YsXX53mItR
rmIHDRCqD3tyxBf4pHiju4VYPlULefHJk7I+HA7vjnUxzEXT63Zs98NeritnVBCeg2kd/EMEe0/F
OEMyVYzlQSO8uEkSUlXaVeRfG5qrYp/Q/bspyU9D/I1EjaVe60s9sld6SFBKa7hZ/TQQMRb0Evr9
ylGyo5iVw1V6rSjDas68F0QJeIq5soBgQQqHn60v7B4zI71NRTnFzZxGg9sf0ipkN4cv7B45PvFE
Nl3ZfpFzQm1wCDR8oMaAh6RapObz1GoLX76WUhrkkKkCEqH9WpljPcFZ9243202zU5N1y0Eigcwf
tzR4tuS5LciosZovEIwXqf09JytElg9Zwa4mevS8+7Ejh2qqV0iwCRPh2/7y+8d+SWGZNx4APnht
WHGCYrlUTUVeU4lY11g1AxMxSRvtImWHZspJNP9OCW23w82XpgKTUH+tzAy/ak5snVu02jJAC9EW
ZPRF2jad8H1J6ludx5umCh3LINGBezXqz6YqbyAQLH9/6h+9e4o1L/XZopG5eDFg//WF+AerZF0V
OpA6bo6tyhff8EqOarvu03FPLxgVDXkd31O4kULRPlktzLPE5ez4/kAXs0hWwFPIKn/cR5hoBztd
GiViDjl1suEWtEz4yeE+aLWIXy7s4s6FSTEoQ8SFlav/x9537UaOLNt+EQHaJPlKV1alUpVK7oWQ
1C167/n1d1Fn72kqxV28I9PnDHZPNzDAaKBgusjIiBVrgYx1na7ylb1Q1ukePMUmApUtuVPu1DXw
FKatPXqGP+M1X1/q5wZMnf868UQIpoQdfE3ErRkPLNgq+qUfSwOVaw0l3AWBwjV0jaAXqsXcWlgo
Gq/NvX7nPoOG4jZcTUBfk7UbpSpPxEGJK+INjnXAeoygkLMXcRnrCvoPQ+VnBtrCCNUxVbknTRBo
DZrm8bg9JH4M3L6zU+2X89t7bpVeY4XRdfbbV+n1xhh9wO+dnqlbcXRmuOGKGX1cwLOdq3Bxu7Eh
Gp39VMFOwJPL80vATR9MeEZU+uAHROqgQFU5dT02/h9ouGC1W9xLJpQZdE5vjNy83Qo6uidn0I/S
lGNDrY/FHw7ofjoB8N/7pJvcA9DrGyqjgG5y1PJ8aA8Mv+OdqxpiVkCK8XxUKBtcEApo4cMzn/XS
3cAmVoJZQCrAGRFAs1UAuzykNM5vu8l7Z2SS8o5ffO/I6FIBxBZIW2GY39EZ+uy9M32cRvaoC/Vr
jtPrLni3giOr1O3qxq7Auui32wRMpuWuvBEb2XuVH3XaWsuUn3ISgaMIQshVDu2HAQkboEnWDyBC
yyT7MuW1zmEeqkKqgZzJZ6KYqcUW0AvCKwD7C2BXfLsGX5wgRcOQDIQBjweSQi+3LQRJB1akdhPH
95F/ARCpJjf35/fulO8a26CWWEigscU6FfLYZXThCqqpyP3M8Zh6JINnEVBtwqnAhtPEgayYy2rB
Ss2GBQQNkFGdsOjfzdeiD2Rk4eiDJiP4gMFqBMwvOxO7TAbMY+v82wX7PxQwz04cdWd+7cQNXos+
hngAizLPEUgJiFS+4YsqHK8x3DmzFFxLVj3IwjpIWDlitCby0QEe1pUqK6yeQVeEJvAQXOcPjhrP
7dL38H7oaYzGS+2TLzM8dSmO7VKL/KFTPhUXjW0MXmB0cXwOATXpUkYTSd1SH3EpUwURUF2i40RQ
8ZJEaeftgNx/UkFkcv5GY6Pmr0jVmFcBTt+I+Q2kz8HSFJvnnf7kFTuePsrrqwNvAFr/4fXxgCsW
YLtgWCBr8XKqIOXG11eiIWrQLLGqDQH3fAz+FL7cS8b5z5i8SkcDpa7SLoAuUNahAMiF4GcBaLhG
I1jH70P35+cMUTHhxw29Nsa9817wI0PJW0BjEjUkF6x56KQHMrZbQ457LS3rvXAr7oUdqJuuwkO2
B036klklm/6SP8y1YU1unJFxaphftnFGJqhQ95s2ztw0K9Td9LXTPPXCEH7NAd3s9gVgg+nzKirK
QLw8tGNS0/6bQ+LJvAzopWUWhxmJSfrZ/U3pocl1GX0FNUlf8fKbKipLQ3lElhSWx5uTila+q6g8
FaqpaIUHMEQAZoO6MT5YcZisAqDhXkBjMIc0q0hdun+qAN9WBRgWlL5mQCKBbgYRaCcycPuP47kE
gjZM7CPPFcULGcTWhZhYUWdfnb82p+4TESw8EofinIyO17dWPlQsmyxjicPzVgZIH9uXGspnyljS
8MHvpg2iB0DpgNJDpmsnee4XYQhu7s2NrEEeTQu0m0C7k7TKLI3Waq1wVW6R0DYKDX/0p0vWZLQn
WfshGYwFYk7t6RpEabqqi1qJWpunQyder834BvrlwAoMEqQv0ppZDBW4F8Y4HV/Or8fkqovcAPzC
WYds+dv1+OCqT6/IAG7DKUe3jkg9SETo0ytNKLQbEJX4RqLvU6BgYh3sVTNP81lLtEP5uKXJlQcB
HsdxELzDU+jt1KG2RaKuQ91X0B6ehKWwBBeffoBgn44GVB2JIx39Mxv7MAcQmDxCI7uUZ64JhAol
T2o3HeTF0L3mQl44VWfm8TUR9G5fAxWmwPlDDESlVgyMz22kpm63SWN7ITmgIuFuXMHfCfEdq/5s
k04P0JUocq8ckGZaof27B4VSeMmgB1QRoaDbgOQUDXyKgpr4jaiARZZbMc1z7B+Ctr4HRyHY0sgG
5JRPTf0YFEfkUtl+lXgNpE5rza+UuUz+1GscZD4EJGvQTMNZfbtgXgURp56ALufmgdGA/Nmmmq/N
nKfJXMPICB1GfszIMPnvFgec+PijclBKoaJygSRNU3iAUpTG3dPl9WF/r2in44/zrmEyVYTQ6y8r
1Hx1ctoVgoz5ArZNu3Y08DhiU/9/oJemoiy4BaA1/qfIQqdJeN/lePRgYq/dEzBJN4JbI98K6sCK
f/JSsIS7ELWbGd3kHIJ9R+QVdnDfVJj1ITjK9CkaGaFGxnk8ROI7GXlnEfSdgr/w4NFttGTmbQ9E
MYRhMhFyXwEY5jt/WTnKswQuAVEONqG9lWoDGACQakOwxS1+EJD9eZAD40FtU3BQvoRiGVuBRrkB
o7Zq6xxbW1z50AP5qsbN3oEAX5Z50EdPtDDiDjPTN9yh9BbEJY4glSBXotCHCey9iaOwSCTfQBdM
l1VLYJ8hHqDavZYM/Ce5Vp8YWdBjMHgG80iwqXf+yDx9zPxQbEgbACuNFK8ehidFuBLYnatHgKHd
ZiuoMUC45ha9svrcqZhy+xIg4SrCJOCZ6IfJl7n9ycqJBAQCCgRQmXlHwvXFMz4Z6IzNU5HC/7VA
h9axeQW5SIBrAxwmopgrUO/7r9sxU/e1BLQz4G2CzGP13l47H7uvJ0sSwL+IPBkKE+T1oTVKx8qg
whAZlbSbTaKBgH31wOuXqQXwu/Wz1p5vRY1okOYx1juIBz2pxo859pwpHz62P8zCyL6ITFFW1YgX
5F41OvVSDu+yxoXS85MY/+j7xXn3M2eNmtPvsEY4Be8i9Bag5vR2bPKX3E9TkblE8IQRwSGIXmNq
v34FknF6E41sUnfil2+iyftyPGjqvvwHRJ3TQ8JLF68r5HNQXXi7ef5BIcCwG96FAOrQj448FS/T
ju3jrJDThlTAb1RV5ljlywLR1zfb+yH9ZYk+dB9n1JyKPrEloH0LrjpoKVIu5YMR/FSsAiA0UAWv
XKV0KpGHQk8SRYjgmQ27IIt8pV4CEW1A2mYBeqJ0I2q81aykdWKBHWjGRWMbTOyPsXXqMEOmuCiL
CpBGkj8LULIP86ueJxBbiA5QG4e0aAaiE8+oQdaUMfKgy42oPyXgo/CuUQ0BPVmlp0DZyldy+FAQ
3orECKw15QYa3Qul88xQiC/F6DlIwUwHFR/0mJl4YkBJCQr220B5ALoK8MkfJFjVUbMCfw8aTyDv
Umw5SDHYt3ICLuKXWuz1VNi1ZJVltzmkl/gWKsO9r2eFvaoESS/l55JFSw0TLEOAfVtotReqs2mh
sew4LxxR9ZIwgMRCLD1XtRgC7WL4yDsPrYDkjRRrTQsBIi+wVKfZlaRdhdK24Pcg3weDhiX2ytLN
di40fFvxvg6EJZoOtQY6hkoFfsSd0lQauiAhYZ0U17FYQ4FItGoZDNfxvSyY4L7h61ugV42khHRQ
ugEJOhjHZMvLT0G1bTN3xQi5VkE4POhWQrxWxVDLM18vwWblM9cJmKajChBQSMG7g14E56868Ji3
PKi6BEM0U8BebfA6cRrXgFEOHGWV8tCSVM/y0FSgaQXopBUqnRHXntYJ/jIsGA2SLcegaTW7k5YR
xOSKVNBTwFqrgWM9f6wDUL1dRP0mSU6QQ1a7JyHioKztXonKi+o+i7xrpI2nBXyqxei0VEEKFUI7
wmYzvYLGuJwaiiT/BD3zklNaE8LqWlyzq5KBWEYsQN8e8rmOo9cl9EArvENItFegMlY7kPWrWwgP
2Ae/560azDFxKGiA74MljLlRs14X22SpspeZc8gc32gBKGyZo9uFBjvomZQnRzyUELLJO+dUiS9x
2q16NtZUKJMn1UCYFVsRxHsD1V+2vK1DTAdSReS6kkVAvrEw7D1je2sb9DtslZgQCIEc2YufXBTc
lZ3/aNhuwRb8lS+zM6mPqXBp4ItEpoATwC5FOdDP02JOxbxEQO+YjBQssn7DB42iQbWPAc5pa4B7
3QX6aMHppWjnI8A5C9SQPmBhKgAbjYFQAdhHuTaFyavg11zRUCYGM0VElkFaqgKFqBeusxv32tuR
q/IOvEb9MX7uFurypjQ4JE69xSvXoV5Yz8G27cw8hIiXFjOme/C1Y6yfn+TJNycRZFQmsXcEjqcC
QifKhBZqTGj1YsgyRitGzdQm0Fh6Bfax0qmWXGVrTgjXrP5U7PaI0rtmw4cOauoBcoIBC5nbVJxZ
+3f8yUPDAp5xA+YTJQTl9a062l7/BP7kySP6a0j0bislOYIiDkh/K71b5FZpsEi6RWaysF/bBoMV
0qi6pOf6XMZcmkqLEvgEsJCy+IdOhGUuekchadJtXIhXVK2wLfLEhPDuSm6alQKOzwa647F49Drv
WXIVTe6OUiXeQM1loajhxklOESmMVoDiZbXrCysAeWPGvzg+/GRwdF3V6kDVxnFglIScVevhlslF
dMaAna2EOqrNWrmQWyR8kruHQALlYlMt0y64EXl70aodROhkE4B87Ktr0oSmH3pa2rdPQJjdQpAn
Z36c3/OTQABwOglg9R3iptfzOtpcXiYEVV6U0LRcShouOKzD09DIS4xy4+lIgaINASRyeqP9mCOE
nXRqMmh3BQSFBIRPb92mKCal5Pl2vwmdZxA75n00d6Cn8mbIdf5lgXLMJVCwoa/A2YCrziytu0vX
UNGZquqpWRg7Vrua216TITUYstQBvALQn/jOhXyWVXfaaYGWjVcR4EKtnLoaCrRodBDd7cEcjPgP
0S7kf/fRIlo8359ck1k5l8zeNj+wa8BtwMmA6JD3dMXQgeFj6CMiqDEjjdGaC9Cg3pO9tCvXzsrf
8QaLile1kVfBbX0fzbQLTMX5SC1BEoqV8MKk73emS9qAsUGbb0NBzelYwxOuWigWAohpNhD9JWRQ
u5zrIZosEIzMvnqW0UlRoVVUkFAaeohagz3xJ9dKTWguHbnTHPH1rC1qG32rLerhwnB4MoKbYRhX
bzC3xRXI8Mze7E/9/Lim/L4MnXjkklnIv71u5tEcfp3fn+qFl8aWKVfgVElP6gIFf15Y8w1KsQIo
UpkTw8h674CoI8q1DK2LUpobvteaaclClrTWY/8msI3zp2f2W+gjy/BxEbb4lkBD/vLhCaqj6D0t
ted7X3NNxzpvbvppOhr76x0wmvU/T9M/T9M/T9Pf9jQdn0TKr0cVIgfRRh9q0OVW6G9EudXZ7NQk
J5nNrQzv9vNnfyrEGtujfDu4oqusENhuw4HWqS0fmebivIGpZ+PYwPDcG7mWrGrylg2hSBLYR6VF
1VdC9sJJZgK5OSvDMEdWPqamMRlW/LqbaAzgV4UVr7pFdBZ2PIVUcrRHlFr1Kt5COcdrfJ5oTn4I
moeIu3RDXQigVd8nT3EOLdolZ+/D9OEK+oHsWlBOXbyuvF2Y3nDOgwBq/4r30Zmr1fiX3LMLZLI1
iAA43UuIvFocPYZDE3vhaHJw35Y6JAN1KVgU2cJ3Yk1QE62E+rmnVAZH9CrXnZek3nj5NXFAW2PX
JjRSlSK8aLufNrNV1LWbX3ESOsUNLkVnFdAMF2x/EUqbsvtZ5stUtDjmngRHr98zReFZeXOXKd4K
IlU3KpftGchcN6JrSuAPIERFLX8b1UtZDq6gr1eDv73LLP46J/cQgfb9264yEwiG+kdJeSjzbU4g
k3DLXodyY/p5rqOCbCldatYqCJvsleKKppo/yuXBAx5AAD1Te9HjtPGaAFlYsI0XRkQu/BYsTwJ0
zMDdVECQLLT1AhGd8wRZNs3Fa80rIVC9EZGhzEwv3WMSu3SbNYe+QnbP2bPxsY+3mb1imV0QL51o
m2aXXXb0slUYbonLGA10LlrFav0VHy1k3/QzH8QLlwHvaD1SluImFX7EEDkK/W0fH5s6M7IUrFKN
oRQ/XAV6lPqQ4ZVaeSf73F3HxQ8uuXWbWi8YiErfitWP86d5LjKhYZHfGiUNvvDcuaAitk/FpbOH
kArJ/hzCP4fwuw7hzJ39Drrxt+9sbioHNrpxaEL31i6haZ9A/61DwgDiMguUCoB1i+fZnYbr/90Z
hsIdlPR4AFFo6B7xCPR5K9xtGapbjAz/W4DcJmJNr/gpdozZuYvGPcV9tIBsriYyraE67kyIMomF
GWT2/v0R1Nn2a4ewnoKPSI1Kv3sA7cwF+NxXGXCrRwjUGu7FXGZrMl75yyKwxm/jlbjxkTrsfRYc
kCcSn3p7m3s35131ZFb416h4lgolRVDMFU2OLIhj37IO9CL8VRIjP873YLwjllq1y6LKLVGBhkoH
Pp7Ut6oM3G/Fyg1Warpky4UUdiaLslMXgm4nyS6hXnErNOlBZRmNhORKiZErY34qeaNzRaQTmblT
EZ9Utr+VoQJtl3N4+Vd4wH/eL6jlvp24b1Di4ieP32jtqIjWaYQOSi9IbcXPygORoIkIRHtgRvrh
VlhkEIitLObGj5esoD0jbNJ5ILtR/GIW6aw+5NynDD8fhb1R7gEok0BtDRoohqq5emgki1Z7bvXO
4I3AKpbn99Rk9nK8p4Z9/ZUGRWXupFDBb1K6VZC6SMdnkHBx+R5djNe5YB870V8UTGYMWrpxzlih
fJml/bbInuXg0YEqDh8SQ05q6OVcux7S1ApnyDljOL2kh7GqVcLBTa56Dgei30ElSnPKe6aKDEHy
9DbeqAy0ztjYrMgtVKavBALdXzXSSi6DOIlt5BA/UepK9+SjWm/KKl/JLojO2FxX1UcWUrZFVr+E
cbNRihXhbnP/vkWpP+lXkrdquiFw3NchRJoylPi9G7tH00MS7yU3wH+6kdJ6LbC95iUI1aFOlTH+
SqnkC0h5w0FGomhwLQuFnJ1t3/Oc5rcyOChbCKYrECRpbAALokXV7Xz5dkhyNmpq5KzpJngm5A99
tkGBzUrYXlcTpESJfbKdCJxgggbOK6Nith7baUSJViWA7gzPbbsa0AjwWcrKS9f+CIUtQRsp0x2d
fCMFUFZjkqXAOzrpFKNxoSXeXoScjK8DX29y8EsEstAqbsInx7tLIltj7G2MUbNZpVUOmKOyeNmE
tz55EKtDo/4U+gwaZhXEl/OFDxGZzteZFOXkHL85ACmvsmBIogNWuPXCXVhlmh2BhlhpDAFiX2l9
KENm67t4iDiAI/ALptWag1xcZC1YivvIygxJPgpYSBIyWubnmhii6Czu2eaUlAu5XheKbBR4VrXq
A9tCMs17KmvVEHtZAyOowkOY7jmsQXrR3LDsles8CeJF3tzaWWCFoa9DNUyroLwkemYZHZLcA1No
A17fpRoxhttCm6kvAX4oQdktM6EWgka0VgMAknPHkBH6M75jQpJnUTRrqO9aCrEPHsObHqTTigsF
6j5o7lnVDLstIXja1+qGZ4hV1v1j7KgAjsiGnN4kxYNKDox65CJ1nSupVQribZjGD6IYrj0JHFI3
PWmvWMA/ogpFpxgIEWy0wqm1KrkWy1jzWE9z3GRtl9VS8PiNzTiaxzjHOM5Qj62uKoHsPVbYxCpn
eHyt29yh5hMtRylWlW29FE9CDcWnHv83G2xt4QhVrSI8lFlsIoncMSV47aJNIzIGwwkXgVos+tSI
0hshPabuYwhi3Gx4OC2xNzP/IkYnSXyUK6tyrxjmlo+3UrMr+mNub4TwMo+PTrvmCiNXb0mwUSDG
mD06BSIVRTVAu5p6W58LtKg9VA6Pt+uVzYCilzlU5TIrLh1V1Zw6ga68c4plH6Mzec8oy50kGejI
1lLozAlGn9zYgVlCri4KFvhJl155agb9Jj1DeBJxz3bZmQrK+1DYQ85Y3QnpWnQXeYyDRHQ8Pkme
GX614VJHjwLDJRJUZ2+5oIDCPG+qbreSUn9R18VJYYoNVxFcveSq6F6AEwndQsvBtO1moFkr8kIv
JWgNy4HmKvaaT4juQjybqJXBAwQkqiDgKyDN5Xca4B5WFpVmLXcgDdwFDkTn/HpJKnWV5sGu9Na1
X+lqYzCimbShEakGAQdM0bG6TxSd8TpdzU27ImCtxQkDeZ9I9kG5d4qh/WAXqWbeeBZcTtmCpwzE
gCU8iLJSgnUd9VpFkDHvXQv+x3Yfi1jQm8zTfYifVceKpFbdBMCytIbCBtAhWzvhpVefwkHPyFvx
rskpzIrnWKMn3R2qaIcURHot9lNQ4WkOQkFATDo95zszjm97THCaEC3yEaek7qmIsYKRsmL9au+H
z3m/8qpIs4s1599kMb9VlNp0PGHdOtdMicSAnFk2b5CIMxxu0bCYJjG/SmzvQsCjvZR2VReaSMCY
3VCtJaHpNe6+x0hF1llF3FIFMqcvrvzY17nUXjTSPUNAkM7Vhtc8+2157YXbVoBC8W0tHz0mB1gq
vi1LcRkmzsq16y0PJctP3tJU3fSTIqyTQQgoP0X8lVS0rbyNCWSQJWaNB3FUseONKIyWKIF9JL03
MkHFOR9MIk4i9CAi+9dIqOjGkRQuqBTgA1OjtuJtauCyXKaGvRDNYpGcUPNeNVa/5q6ERa9jrJdz
vWzDwryLbsHbJYI/VQY5PBWyo/vb96EKikYmwLFwKWuZAaVrbq7Z5zVL896OCHy8jBYAKK+/XbJM
iaqiYGFHwE20gqbZWrA6FC3heU13hQ1rdCbQKgvRKNfFXflShpp6pVyyRmYFFjHPb9dJxI9Mfn0N
ncf5jYifIbo8N1HUyzB17TBCu2i/iQqQdzSBVdc1/PgTG5KZLT7ZqTmaBRrxApFrvuUqQBEIt3As
tPLIyaV79K75fkc66yVSF4xxfuLntgENtfrebTAZ6EMLWxoExAa5+7d7smldoOdsvt+QIrXiWDb4
QN7w4un8mKcTmCMz1AOylstODoKC3TiPuNvqH1CIrx6qU/4kXSDsAcFZKuuhrLO3s1mGuQFSfvLr
LE86aCS4BbR6AulC19SdmMmLsKjZjQ36ULd+aYuZVMPkyEYGqAOsOpWXxkLQb1zp4Asnvz2RbHF+
3SbHoKJVFXzZIIKQqGX7mjHg96L1EfSSkOb4gjFMefexCcqZhOgd5LKyYjdKm5l8FULh+rqzn32E
i245BwqcxLGhURktFsCdDmLab8/TfyWObTQfMpVyC2w+qX0bnOE3HZIl4nq44TzTtwBh1x291/eM
fuvo5cJdz4F1po7H2DLl2fKK64MokgFHktAO9gOgpCXJ2+3fPyBjI9QB+ftYuakTqHBQ4gEUEN17
rwQ6o9RP5uRxwwqIGfwohfgvmMDT1fkhTM7TyAK1Y3kSKE7pwwJL7nqm0oSO12X78CkjNNSlqBHP
uxycIUjqdckz6xgtEGQmTzYzknc44QCNJmyg9vC4gVZlvSbatiYBmXx+LFPRyWhJXuPZ0ZIIvpil
KdOwmwQyuKHcX3u9sxQTPD/ybC48GTYpHQmNbVG3VxDZasg6uJ7RP64/PUHwCcwcGVIzAyJprnty
bmDDXhwNDLIrGc8Fw07g74mCtEm87yHFzKAOe34GJ13yry1Hl/SdNmlLAlGSTVUJls8mulDeJgzq
rSq7cP0ZWOLMCaKbnNqoCZTAhjFGuqmqa5HIM6OZM0CH9X//iL4SEJ3bBtQ1CYqqvBA8QHJTw080
NL4gMQYKF9kierCx1+2Ws7xH+YhOkXKbWoHprSM9X+5FLUJfFZpMTGcV3pBneR2bkJ8whXW2Va/k
dXaNPBaw3HO06nMbiXIpH99IMyeersl9zK1MYrERoaBre+CGACvR23PxtajaqaogGYpk6NODPhra
D99a/0RVcGI20Q0ogB0H3CGs/FoUGJ1/r2iqPOOGqqCZPaYrycoW0QV6PZaNJVoA1l/Zpr847wmG
jUtt7Dcmh500MtkpYcpUjI0n8XMn3VaJLinNwrnmMsmSIQh93tgUJvuNNWoqA84mYiDCwSUSqzt2
ZBFvVRuZFhqMyflLiSAxC6ByC3rmVrc1FiWkuaMxN8fUSeaYyLOTFHPcDH2FPDTc0aDHNTM34dR7
681IqRP4FUs5TN6ZpaS7Vt1a8LmSE0DdBVGCMPMd1C+h0e54miciQV+6P86v5oSTwRAJ3qyioKjI
p7zdOp9JEkx4+DemqEVrkjyR8x775qaGHA1qAFoPaPAe4uV6YqX6y/mBTW+RXwOj1o7Yjp1zNcqL
XrAMUImxyQ2XVeanjNCe82NGpgqX44mjEQ11AQ2W3OUwcYMi3ZNneleu8XzvQJgLBXLj/JCmcjlv
rFF++gtyObMDpOKzT+6M/3Cs/9oar+CDkbssxbCJ+wDzGaAn6C4Dl5u9sley+aygr8Nfq6u5kHDS
PyMBOrTMIGNJ9wL1CKcjhod/VlCnyWQRpK9cv3LQZur76So4nl/ByZ0/skadsw86x7kxUefrc3fO
ZCmdoAHo31P4er+P1uxPKf1PKf1PKf1PKf1PKf1PKf2/tZQ+BfZ7c2dSudtvBPvNBAuvMefo9v7e
AIjWEvsIQHU6xhKgXouIBDqo1LPpowW/yScTOtf/bYYK5T4Z+Q9h9ru3pyxD11VA2zM03t++Bb24
7cTWB4Rgg2YUcBz3UHbtdUVbzzMvTg5MAR0tevLBc0djiCsIdEhuM4C0F2BWNsD2YthoOK7N9WNg
AF03k7MYgtF3I4PGu8AKLAoNdLF40FsF2Q5GxuqA6Gk/73en2eb4ydkb2aDeTZ+YPX5uONR7KbKz
oom9f2E9+IW7qi3gS0FuIOq83iClGRquEegDAiI3g5W76ywBue7HwEpRiP+AaC6BaC5q37zCqe86
1r8IQzM2QXenMxFepeHAqBFzuUa6QhfAIyQEcznoKdg5gWjuoKglSbLMUuftHwE7n+oQeDMo6qX2
BR0C0ynCX/NIv9a+I0U4BYjCsGVFBn08ODho7o/fAoh68wGDDxxdep9O5U2OmGMBiwKhLIjMWcog
SyCMZadwqhKfm1IsaXV2XXrVqhMBj+0PTXrntOVCsJ17tiyXueMtijgzw1bVGwB6maZu9Nz3DJDg
L5TE14kUalX50tez2tRTScfxhw6362hmPs9cMmdw+PnIoBK4btRXAOI7EqvZ6cbtwekeBgY4E2Zu
mqmLDbSGnMKj0AHMB+VB/n6dbCryGBugTvPHCvKvIRJ9YY6s0ICu3u/sUu5R7muuohvmTjyFilb2
hp1q5LLYC9A1qIzs9u/nrcY2qfDjYyX0qTIUGVuhr+kvpASayu2PTVPX9ucwNLNLSHmDyPUC/BX6
jXCESjrY+NeOqZqyWdyRu/qQnvjd+eWb2fmEOtRcWHOlnWDLuO6D2N+y8er8758+w3+dLEKd4U8B
BqZiufFKUeH9t88d5TX+9txNlb7f7HrKa/xvl76nKILG3/sO8PQpxMa0TxDwyBLAnKZwIrXcXwiv
mpLuglLvL9PUyit9G4slO8APV+lWugMGwRhoriAeY/JWsQLlpcla/GsR9fxxmo4WRpapLfG/Fy1M
HkbU7AmAW6AKpOVLvu8uGtmknKfzQRDU5I0wMkP5zM9BeCbLbOAM5YAUVaDCRqi9Freyx6cDYVyj
+6seqJdoXSxcA9rXmrtRrMR4mdlik1fCyCC1xYpWhdZhC/BgapCFu1cvS0MCZn/ILSR6vomX7bow
RCNeilqDns/I6pbO5ZyM5NywaV/y7cOmOyG+adjTe+uv1X4lhRjFvF9Cnfcf3Nkvo1SI83XubDI6
+LXVZOrAfiLCHzbtu9BYUqF7DBFyCXiit2+JD+WSJtduZIOKdX4TV+vgH96NHJoUQ2YEbLo04PDT
/E6Ts0AIVN/AnwnGfepBIJW2kDVZiKxPWizSPrYSJjAENBTa5BB2d+ed1Zwx6l3wOWPTPkll0Tgk
qkNVm/KMn81/TkIeIA76b3s0rKj4HCnflOInxNx/maNW7mvJ6icPqIqOPgRyyEvSkoHfnB2dfIeB
JEOVBMSWkki3GH4LS8jU5h5/A+UdsQM/1Js35YRF9D+BpJ5nFYHeZbzk5EzD882mFqql6oGCOLts
C9kUHE8/f1rfZkHwq0XoW4KdVYGomQwBAeqeyaBCCuqArt94TYg28Me2PSXNz8/ZoCYtj7o8rTnY
KEFp4F+X4SrjT58zQd0l32GCukqKFLzdUAjoNw53yfeVociHPJ4Djc0tx7D/RrHGtywHFb1+bCBU
W+G/NpYAwmEwkfNIHVMr4snQqnNCNE1mGtiDtNzoFqDA1kLLt+RdWmrOz/p2IPJ+dvT0wr8KL7zL
fJEvmH21nA1c3x6n999CLR1DUjVF5xo2oNWtG5MzKjAR10sPjEYhKOLJMte7Jbc6vyXfxuzvjVJL
KTlCi1Z3BScrXneQqXMh73HeAvXcfm+CWkmudqDwNTSmdut0lVrtUjoIh6TRort6bWueEV+4F+SQ
LFsrt5Td3ABnzVN371ebf+uL342exox+6w57e1W+/xbqno6KlBCnkbASumBUi/gydrXkoX1SzVIL
Vtkqs+oT/9TcZrf+BWOd3wYzG02gA66/v9HmLFCXRAG2hFJq5H6j4qhUoDKC3Mf5MVDvnfcTSN0R
bd0kkeNiAlFHAdS/PmZXqaKlYFi0ZF1eMOvyED0rm/Qkr6Tr87bFSaf7y1W9qlWNna6YiyzJYFuU
E61vgbSXd7x07bYeSDMOWQ1dGrDbKyC/aC6SqNQlyTMieeNAyUTpFxlkddi7wskh+xIbZTrotJQ7
qPM4zU0S7Gp56anilpMKM82ZhVtZrLuNfdGI8qu0B+WGiyYY6UnuIpje1cJ1yW0K2dVVf5fXJ+KD
bt9JjU+OmHKI2T9+xFQg/X5/Ud74Sw/oK97j13vvvXHKT6t8xvfoHeiRL5IsV5eW6WV4jAHWAN/y
VXYhox+qXosGuRYvWxPkQYUeZ5q8qvTc8C7hxNfhGiRS5vlNMPtVlPv+PV9FRfnv5kqkOnTdQmI4
qcNc5a9qH4XuG6Dhg/C3j9ytY0n787Mwc/ZpJQY3JY0j9DBH2HXp3Qf2RePPCA3NeE+R8s+l2+ZM
ViAQ8O1Qi0CLkvHBjPucM0E56I+YmJuo4RNGTvIjEzVnYvj52ARksVQnwkQ16k4MN6V6zOI5lsdh
Js4cRZHyfJ/dXnMLQ7mdj9ycwxefGxHlXL4muJ1bKsp3uB9ZquHDzwyMxip9ZUhA9e78ywsRIqPP
HdKxSPS/3YqchJ5tiSHoPVTbVVqrO67ZF4BK9SJQdXKDJqiLNuE3dVZuPRmkMP71ebc0fV+NPoDa
p4hCRMdW8AGxp/m2luxULd+zF1BtGdh4jAJ68uCV0+2Nr0VGtZzrC5ydAGrj/v4JoLb1l0/A5OtC
BqUjlCIVGXDEtztAikgcNR2a7FQlWNQlQlBPNaUO4ncOWceVZ8giiGKJapRMZYagRqyCSMts8ORd
EmmThGDQy8oZZAAFB/vXthx9FHWV/JaPmvQ/o2+i7p46sdVKcV+PSmH23CGzD6mqaFw0F7XOGaJu
oI8bkicvCeDdWJEDNZbwGqOMLiIpKAtOkEDuKoE3r+UPcbJlxevKd8EWKQzcm1rt73v/nrWPcXFZ
xk+u+5QDRKmkYNqEyqJb1Vra3tqRrInFk0J2CqREM2jCNzUI9GIDnkVXeNBOFMeAkwZOPUZ+FkAB
R2ojgUpcnJwkG9FfZetd+SSGYP4TIy1M7kpvlQpblX3y/CtPQT5tz/RXgGPptXvpgekzhaAS9zOL
mksVxIjiLosSjefAWgoiP2I/2CIBAV51IHK2TmVFC7xun4VLrnN/BOEjNCAMN11EQg7Zy9V5f/b/
2PuuJcmRJMkvchE4uL+6g0QgePLMF0hSEAcnDvL1p9k7stsXU1spO9Mzd3JyL1NT1ZUFwImZmhrR
H5f0avP+/5L+uKS/hBbse04d6HlmX+vYKjnZrqzVutPKY2qGvVP+ACp/bW3+9IQra5PPZW3E6/cT
Ls0+2SGQvTRv+ZtxU+zKLYnaIL/k94nGtR/M3C8v+p+ee2VRMqPDhAwdYnNKzdzJJ264xyzOedv8
FAP99KSrU/lPPOnXBMefPuoKUWCcKmUJxWL2kXGrguFp9PuHYdtG65sF6dNt8wXZSvdp2RYRe/79
5ftxI7+X4U/27C/byB8/+gpF/JUf/Wt28k8LfgUgCiVXLU1GhF0tRhsPDOORE67Hzg59vTxnQ4RY
b4kv6XhW1u20QgwY0qEAdLzGvFIXlnTMK781byjzNfqT4s5V3vJvnvxPb3cFoM0UI1THCcdhidSd
3GFGgZPwYmffpjfuTnuzMZT5yH6YDnWVvPy7h16nlbQs02prwUOnKDu6kTovLVdvzeNyjm/Vq7rU
cHAapx+/P34/7QS7glL/3p34wYyyKyP3D5jRn55wZc7+PVt9Zdn+oq3+9adidh6m06DO4FpzMXcT
OuQ27pzmPpH6oexvf3+UfgnK2X/++9chYZ5aau3zGZM408OIUR4W+nKa24LtJvenTqf/5rL817Ou
Tm2XFd1gSVwWkhFfmwyegpQztIcuBUlcKaCzmRsZZh9lZuDSD9aaGIhWR7oaDzVdxT/34Ven9J/5
8B/28Doj/D/ewx8X9upo/msX9pd8o4teNmT1qUOt6yltqxkndWvZ3xqlehRHmAPnd7tsP3qGP4hG
mD9gm6smov+wwX9+3tVOunZVmU7zXU3OB489UYyR/+OhoDiDdu9EbtCfqijzfn9+fvzMKyP0L//M
q03+iz7T/BVn9OfVvUJZsrArt62xusm68jRJIZz80llhhoC0LVfRVG+Nec5YAxXmE0SNeVO2Xh2f
60bzbARvZfoVa4dlhkhuA52HFaHc8t4sxzkPynTijp1CGeW2aQ6kPzI9FctaB5le+AotMEux7teu
3Gp66jnuUc5EmJoeTubbqL2lPcaFB7O2c1CXaRzTDBJoLf/9Hv/48Vcw7/+pj/8l1HQxNNuyGNMY
6nL/d4yLKU+rZhjTd/23GcYhBvbvXK8UznEM5NYMOjFtkuDCvJ9CiF+Zyz899xpTVUlG8vXbJckV
uYq2Fr2T+T9sLF79mgj98yOuPNE/8oiflu8aBv1ly/e9LX//bah1osw2Xf26/xvC3i7U+ShGCTZ3
tbufNd/NRLYGM93UchvX298v5ff9/93jroKCapwTbepRitS7EDJcoIZSPapZ/XAT/yg9+N1jrg7j
AMHOeCEaCk4woKuFS4m3w8CHt3lTBL2AtFQ4bEoBRQWM7Mr9RmTeMd1Q/1tcyzmzu9Xgxt3vP/yH
db7uQ/sXr/N1n/g/uM5XrRd/c6YYlP+303M9ClElxtTWGk5Pup/Rud3zHP3vtsfEZ7djN+BrfWgj
Ykj/ICQufvYIDYjfL+sfZUy/2Wn7yq+apc3KesYbYFTonp3SD1O8tYKJ5bwerYPcF7zeJ9jf1rcP
xX7krxSw4scZ7j8ca/vK28ZFl3UT+b5FnhYOnuYbnoyGHT3ON/Bj61FFqyi9FFO5qtA8Evw144SS
IJ/9cL1+3JAr//t/YEOunOC/ZkOu+t///mBeER8JVH/+Y0Mc8mJDYrTijEA8j70U9dapL/oQ9LEF
oZx3N35YdOjKoIe4zlVUOebznJXHSvXHlGbehEoQKLFAbGV8Mslr3NtihQxbHseCucWpLgMrxhiX
iglTj9L8IUeh2ZiYPzign+zZdcPLv8Ge/TJBhsLk/7z6VyaW1XXv6ANGEUtOuOEZG2PXCogN+a7X
bPqg4rV3m3kZqinQqPzDevz08OtOmL/04T+ZnOuumH/ZZf/pkF83xvxffsh/ScmhK9bQHYZZNPZ1
xaq72kxlZYkysIMWjn63bQXKQuBM+qD3SKjC4odiBB2H9Zd45L+eeW2tJrMqi7pCZR3lrPPGMpwg
HSh9sqc1RxgyPyc37RC01tGMBcatNzjtlPcz7ycki/y6DxL3bOSe3vM+3ZBUrJlvjl5hvNZtWOyz
TT0dWhnZrocstcHC0RVxLoYklFnAMq5M/CHvbA5pZ/puJSKuN3nuj6lwbEHSj47uhvgjVZy8ufmu
z73R5Pp9rvNUD9iyL9ldjj7or9aCopoPJSbYIqjX6Zf8ozPva4hD+fNpok9N72toOBlC+6stjnYm
rFgU1tbIT3kWmInfly7vScaHvhPjcRr2hSsUwddxiMRB0QkiXOqcW+HkQe6YbpPzPJ6rmDfj0Vl5
10SF7Y9GF671GJI1aHN9094ZnccuiaFtzNmTR1rv1cPy5RgqcL4qy9efBjYF5H3MeLPsC/vGTipU
pUMFW1jrsqXdu8MUN+o95Brxv86XwhDiPCzyKD9PichL0bveunVuUNLTtmfLftfwY6Xud4MXQ5Xq
rgWbS0RLbtzKCCvrtTnrlzHMoawDjbS7HDW5YHgt7lZi1fmq8aaBOtWLkQcSNdINZ9CGwL9s3479
h6tOEBvEz+WQyPYgtAUV6fIGLzYdMZM4BbophLojmoCgxNz4rN9V1bZMfB2FwNCwKz+niXnMeZrB
YUl9n0BJaLVC+iWbKAHC5kYbWB+0FioT+lsfaHtTCueSOwKKdXtIHbLKn/ow1w+rIxJ1mdoXOfl9
u1/Si+rDbthAz6peeaF7qH/MVr8jmwnCZby8SQI1PK0J0uMh5LrSZ3QvlB1fU4ipedMN9BUfW/eU
U/H9Bm1Ylb75NL+oVHTEn87WcIQAGBS9M73FWd8Uk+dUW8qQeD8x/IwFct6zHuO0ErI9mosPZT+H
8fotKzjeAhJmidxMNyxFBvTQh8vIdbV152CIIUEGrW6PHAsU6WJmRyGGemvPm5ltkv6hwgmSUY+P
vhltr+/eYxRYQGysEGw/oBKj/pB1BPXGMcp2/eot1YPELNKBW+Qhjg/z7NXVwTVPTbtd4wQJ40uP
uncX0m9CR95BhkgmpxiYQblyH9LEtx4Zhuc/2bWXtOFSevl7j8OfCKJ5/eqDY5igdAhFyoHT+JRc
ulGkvde0B1D3Q+rNODnWDYPm3hBCFxy/JcmNFUBQPEXSIw8bCJolwah8+7V4kj1XznaCXGO80b++
ZePOpUq5K7EaPHlkb6hBTTrhWAK57Jjd2qs/K1wnbMLe6u/6wsdx1SlPP+ppG2OvIQj1tBrbtuXa
eOi+X1jgAemToh9Nv1nnMH7osoAsWP6eRuVnsXWyUHME0l7yY+p5skAyDUUTn7gt1hAOpmiNXZ3c
mquAvYjZ14R/wObxxk0/IRgk6vRjhqbcdyOMxSHTp7JAr0cI9AnoykHZVk8Doh3N/qVCHhwW3DpA
/bHKv1Mrbh8iDdTWEPDEUO9jqwTy7DhA03hqekEKH0k4l/IMJjDAKGzmQ+h+JFCiM2GGt+u67RV3
lAdtMNHn+1m/ZBN2fFuXF8PdTcWpn3Z17qt8Ky/Je+4Kdzz00MIzYAJCa+9ASQyiQmOUJ57RbS1Y
+mKroEe6cw3hgo1qoWbJq4oXGreWzZIfTRnm9kfcLNx0dgrIz+au6zvtY4eZ+7AC/VOBQvP7GTUn
LfQxvHF5msjGcEStB1rudy63X10LxSpc+7QXQXeQufz+uUf1MT6UYDlXyFf6eC920g6sOLTUhypl
tTw4xmZZef6G+uYQbfTIVBobGnNYPFLdaxjw/2U6XncaK2F2vNyYhKv3yfFTjLzJoAYQydf0VONY
yw0DezaLafArGZlOWObh0p1W6GPaL0XMITG56t66iXWx3LcYYz3dOt1NOUcZ4dL8tKXCkUBGFBUK
7F5h0o6xkzdkD2WGuzGrBf6itIXz7SIX6BU+lVCF0JvXtdg3Fui4fYfBPTfuRT2mH4u+a+dN97GO
Apd8YKs3SdsjCZQCF0tUQ8OtBgfcgA5oKgOasGDuRk9zIFdogerHxR/YwFuoRNaa5WfffgHyh9RY
uZFU0LTEZuJFixEm0O7CQq5izGAs9Jnr+q7rJFfy02mzo4kcY8YgAWJf1rXkpooF5JPhgF+LOTQH
CBaO1kbN9FRCORYqa8w3/dy8bW3oNL5n8kHleyu5jZPbBEVn8SWGvmuRYe/9ZTzW9X0jj7oblsVu
XqNa3cHX+yvaDjSIYvpitI6KHMplFEmCd4V96NneXAdvZce2aHkLh7i0Yka0OFdfrv680jc9fnbd
UMXPS/xMx68C/82hoTbWflaraCnOMvZLZ58672a1aZqo1hHlJB8AJKk2ejHeTXeRHmF+mZxqVvE5
qznDtTK0YyzhHuvSo+49xjYECWk3Et7XiT97sLBzv+vGRBTu3RofpN4c0mXmUiLCl9V2HW8wpQpv
OoXrXIds3Eogs3lvVuHQFKI2p61pwom8LTVmUEOhcx2b2w4Xo6pAD8xvE+m3GILmD1hneHsCSchW
22iY51TLZAvdSGjllmJyrXCGkO9S2Ntu/Izx7a4BhYvsVBhsR9U0cEQfEHClYkSAQUwLoiE277Q7
I5Z8IAaPib1n2dkyT452LijsDTyAQ1y/tEqRZuYBAwROaU827uDwfLmL41u3yOGAhr2FczAV1CPz
tiNUpDk+BBIyZfPRzRIYoAgx50K4q+tZ0Axe1owXcLdJbHoJUlSVBdFdMnGaphjNVAV0PKmJAWDM
YZ6Nm0a+F9QUZm5HbYdRd63Lpw5bFZeiNl4yArHqouYOKphKfYSCLnys1Qqj20t8MytfzeqrqidP
jXrouDgxKyRgs0ifFu4Uut8rYFGgEnu8M/psw8aXdDixapdDaNYsqcjn2yR3X9uy4UlBudPkXuHm
vt65QSMfpF572XjRzPYxc9TrwtD6wchhbhKds8nliQ37BgcQd6h41AqRJfRZrwwvIclDYjiQ0sXn
jwfDJn6aQGq7jIM0xWWTPElkINH3XFPRrZjMhS+HzLlo5zSq8YM6NEDNNg3tLvZJ8liX7V7lvpTH
tb8zyEuVXiaJy4t6rq4sIecLp0mjVutOPdvOuntq48qXZop9fGhwgIvuXk8fU3yzmu7t3gmXGHFp
0nuW/ZTikuro+WCtIWxFeGw03lpRPjAZpvjHYxPeVAs1qEv2R50sYvn+A3rvQKhuWuhGuq5oFlck
bAJrUN9nxkvVRW6d8V4bvJp86WAa6/ZCycmZX8bmY7AgLLYZyw4U5KVJ3hsbfd/5be0kgU23UIMm
9HN2nF36bQDVobHxL6kqWOIHJ91R59B9t6AYD0SfxGJM3Ow+WBy5642O8SpIwZpk3zhRoS4E7EUj
Rd2bXMuhuL1M76tJ4WUqxCsrJzb1pizKZWQ0z0t+NnVEERhCGJdv4wgb0ZqczF/zetTzB0XPaoBo
M5m8DEJDRYIaXAOwMIXpYgfHyr0yh+bQ0t8rVXADNi9WH0Vy7DILJZqQZ0w4dQ89iiq0WoqcnhsT
/H+9y52XPK5EL2+H2vRbZGCKb/yHHVjmbD+MD3N+U0LesdhTqP/Ou+8OoG/EYoQj7Fccnwvy0ECN
k76uPRD2vlqhonw253tJnuvuPSVvdRbSZFd0jzZ9bm0KAHDoKA269nkaUwxchM9pYz8ub5j+qXUg
J0bzs0/STZkm2xarpg+ETxZAOqCynZNdN7wmCvrDncn7ooxijW1crIqVllhQZ6tZ076knbdCVbld
2xNzM3RWzskW8lbbwZBhbW1ZeWJQ+NRwBJNsxp2BW4baMpksoTtTkMFMSpiOCQB5dW7aBYwh1K+7
lzrdsnzxR6qCb8u+oArRnLpjDSGrUU83taN4ln7JeJeOu3Z5WbSnPNtZy0Nh4N2AafskD5Pms8wv
03yYEaDk0C2eDWHM+zaHPZ+wHjl0F9GRCeyjD5LXaHRyYLmW+CM3ETJalDfmWyOR6ofSal1Hg0w9
Zg5inA56/Dibp0yPQKjlE1IG5ckcKaofdU7lqQAbay8RhTz6YoyHksybmk07fUq9ZYB1y1OP1msl
pgXzgYaWr40ezHV/0wBMjf0QOGUewGy8DXO7mUffoSPwcCfquN2X08R1853VgC608Xtr5p3znCKl
mGWZ5w7Myw3i6/HrMn9pVQGx9nedbhlqj1zzQFtyNBCwmOPsEbeJhl56VTOLrqmFa4YTy4NpGASF
kHte7KicRdMucCXga+3H1kgD1UIPOf6wwQAUgKm1iRvVPNhtVNUPo5NuVgQiGioRur4+TbHuL8Ms
lvjYxGmoED+ogfiNzkTW6H5pD7euk3IGEiClumgRyq7DtNGLNrCLwdeAGg/9YPHOoL4LsiEfUP8O
rLCmoaXfshS+fcnuU7V6hEVyPFgLLs0EJT15GOZ7Nh1ZuRn6PrTy5Fz0Cb7qIQedOSoE+bkRIM6T
htpna+yZqKwlPdkjhk44pCu3ZK5E0rr+nNQCGV1Em0YgyeK1pvk0wo+W4DiICVntbKkg15mJFEe2
cM4E4sN2HsT92Wzl1naGJ3OqvTo30LQtRTz1go17Y5kRUb0vTQhw1CyDNyAkSqfTrCBjBXc4IkB2
qhZBlkLNf7lzsAY6M3ySL2K0Z6HFiGHnm7lMQ0i24/E0UqazMds1WoFwa+ucdvRsWlVIkGHWhjGS
lYlYB0Fut1NAIcgO8Rhoa01nr4VI9WyjGxCVumxFeXCHMEfPPVNFBNY2/05TGRoYBM0z4k2RUTGQ
/jy6QD6tfcicSpRuumEr1mmkwlWu6FGXklQuQk3ptwAjOa082Ra7Yqwik1b+PJBoyuKHeUqfnGny
elUIU0JFBvtvwaPT2oEGvL5NFOZdLrBGyJJXtlckhejTPpSNOtVGg7T3gLdrxDrCfkwxN4z5ZC/a
AyPt0wRwoJwaZMzKhxLG6Kk3AFOzklM6+Rg7u3H6ShTjQ1p3fomuTkmgbT57M3ks8CeGGnBwn3VY
qLYI4+FhqLOoKNSzwaIZBZL0kRDDt0jEoOWgF95iG7As930sIzY6Ykrfc3AZkP/24VkgRs029RIM
zskxEBaueYBEpK9LA7FnJZhs+JpoG4VgukxibLQdzJl+saf2uMDUGFO/GS3lpbrJF0vfrEbFE1T7
twtkz0fR4qxY5aebABSvTvhtBiwNFFgtc8Stcn4cR/sx6U8l0Auqxa2WCqcYDqWZnqe081z7qWpD
t/k2he2mW6pw7I2wrjtgG+sykSju+33RA8WVuh40qzoYyQmbx5MV9gSLAzF4rowkiBFO0ebY9bOn
aS+1mXCSzzVi5J4X64eTYVLUTH3HtWHLs0ChfIloaCp0J3x9lwhNTftOB8zT3Y2KYUIW6VfYxGa9
r2pAtX4NrOm2cHU/qd+Har0FNLvVJPUxoknM0Mu1CVY1yPsShRUOKoIVDap5i84ATxWzsKZt6fSc
OnsVK1hEJnT9uWXSH5kSDO00FU2R4pi5O3856XhowWQRlbz3urFX4NXSZPUZU9Ggo+oY4k1rtx6G
IQt6kvp2Zd/lAAuZxk7xtArKDnm5p1DZ1GoE08Nni2AsJoOn7EKsA+Kb2QQCyDzqGDuHPJsa7qQm
Bqn2DbGDFqQjiy8d+FU51JvCKLxYGl7dTgJTtjfZoPPRsk5O+pCyhVuUHPrVFE1zbOvzYAROdUxo
ZIPEZYCm2YNlXtbiOcOksOWmbmyeWoW+zxvp5dSKpsm8XZRxjBEDy7o41y3wDabyyG+wv9KXLpZ/
xAKDTA6G1Le2rZ6sKef6OPaYMpvwGQeUNoBtzbnNmWBlBlGcbxuCGzw2QW6SwLLURUHWDE8GdWrq
vATcdeJDnSKgy306LHt96oRGC2G1WmTqoH5qROgaqYJZXixzr2zXxwAFkc0L71bHoxPifonOhNmG
K5hOVlfvezC0zhL160nLl61C+GMwAsnyVmiDdSnALLACYLLqGz43aKbQY1AxNHKN9qiZqHVVKwFo
co4dlmhKPhmiMCqlGOFjmvSSuF9xuW5nECYGgFxaFYc+Br8IWoLIyEFrhFaNgrqIIWKU6FUvU3Nf
wTEs6NaBNK4v67cc/fhTs9PovoB5XL+7cxTidS3QiG8Z0jOd1C/TmyZ9NLRV5IMrtLITGLfPS+fV
qI+DAktrv/a0812AQlIAwFgrt9l7WpB9P2/rnnija2ztseKOYXKn/5oRiAGnRmWFUdtTxuVah2Oz
L0pwzuRZ16VooDU5SiWs5ohqRkFBjtbJEsIcCqPMkTLMgtX8ZKkuXLIvisq3LaQA0D06Nqtg5sqX
svdGqw61Gnz1xYzRK4a2sEm9y1SH2Sp3MyZdxE2Y2Ainge9HKoOuy4WeFV+1BkXS+a7Jowxark5/
Q5tBTOZwC/q86E6tDSI/+XQdkNFazuNKjzKr2qTqU6fgZNLSd4ovsoY5IxurKbdG3Uap5myWsT7Z
zn6cgHIgoY17n3BHunBu1XaoSsGg6VqBdaxdQJ92PEnwcBUFg6GBm4OvGZXEZTTuDOBlZr5Obh/1
ZXmnMeJp7T6Ok0ujp6BUnvPSFJI+FLqzMSRsggHnPiHhgTPeIVwy4A27mDut5C3abtBmzyV4wEGO
oHyMoNW+0urYE7By1blcQw0sqJFn3K76oMjUiZDlLbcz75vCsPsKCByGlhWnMado27EQdOR+Qh3Q
e+BAToa9HYGxK0pEv0q/RllYbSDycG/bbAjjBFePJkGXDEI3oXeJiQHwgwoUIkuTvTbB3VcTfAR5
NL/HvppNVFFQX2ryW1jPrCy2KWBgwVA40oPmsDWkgmavpAZAkoVfJz602r6Myb7GjOmifxzXwmfz
SzmMOy0+NRjXUFenGtNq6uyWuTbIq5Rr4FDbId+7SkNhG8IGzQ41TW0HU54IQv4ZpAEbpFAURzHO
O9/UtK2UFTipj3iNN8wN3aEDb443dIqdmsGwshzwMYtqDfRDO4CisHa9HUdtukQDSNHM1QOIhqEi
Hwkmd/RKaQXNPIKExw1Je7+uZ0EcurEwQNtAfDkjR266HdorYbYxexuHezOX5ma0762+9Lo1Qfcd
7EszePNkHrUW6RnzlaywZWT0sroIAbiDXvvOV037yZWiArvXGy1PDf1e74tbO3l3QfEqlgW17Dfk
uzIQsotugiatCrDS/eqcl6F/ytPvKKl4rozMr2pj71oWT/GcoXduyjL3tH7aWsMUyd49lAgotE7D
aXR37cruZTUhUMsPjQb9gHgOB+YcigxlKWRLRjeqY8NrkW5bk9Jz5hyUQRYpHaX4Otj2MlGHtZq9
JknDYRietWXWuS3vU435BkMoYza2bw3dy+AY8Plj41HwImU+P+COIZT8jjgdlW1Kc0UAW/Si1Fev
1aCyqk/BnN+pNdn3jUrCqXyZ9Cqc9D5YrE+aSz8huFWUpEE3mbwyLwbJcJpHkDCGl8+fI3m11cEq
NkWBW0WFrW11nKpxiE+1e18nZ9OeAGI2CZTaaLwHHci75cWAi+vAK3XKwfoYe7JoXgL7Js3Bm9av
SgWxERXtrUz77/QGcn4jPbr6Q9uehsb01v6GrA9wK23x7laBzW6HTiJ6OrlrhHHsgWN/kCQgNWKN
S1WcOqMAjmhRAvDcaM8ZirU7s/DkUISm0YIFfifLNkPORMfJcKddPEds3eTmptczBF2mcFTzORaT
X7s5+N330bxhcqfAV66e299J80GB1afsyVSMpwrVGmn1WiezgMQ7WNV0sxRIuWkzfdTHFK0l3W2m
aXezAbYtI2erP1MYl8qGDOHQesl8JHTaW/UQVvYlXve0dINY6h/ptC/UoUTmrm3HA1pKejHpte2Z
VndOXGNFQvfeWS3A3vWrLFOH9/ShmeMPWY241EoXqlu8GJ6MgUJZ8x26uo4NyHgm9ajqFyxDG/QI
7RzpiKy4LUfkoMB7Wxq4me4xsYdjnYJmB3j2GOx2Dvc1xXcpQRPYfLbhLFKj98mA8WFWhyRKh9xe
X+DeIh1jdSDxzSlIunqj65cVSVDWBC6CDsW0lpsVS/1E3ViJ3OeqenVLyEnLMUiZvl3w6/fvOzUF
aELbtvh1SLM/fq8R0zOb9PsLzgYpD7NtR6tGOdUI4KyNkSwAVNR5K0vlD9XiSWQqZAPinWSvc+N4
tgYmrmLI8gztViZ7V+6cCrWAlg35D9u+bUq2GQ34DCQ/EWkFerPczH2E7q1trRBJzpy5C1JI8z5O
xwRwqxJj+RIrpBe+MvcpWd4qJG/7ngaDhX7KFZquCBnN5LWml9aJSqb8BWvWTQcUHATmEHvGeLJd
Ejj46836aSAtyNZlk9tOYMH8ka7mkN7mFf7/0o0gqjazdigtRxh09SrgY2tXIrlYVvty+FDFaza2
G0O1YoAmIvLULohBhQg/cy5GcazS1wSeBxPNeWq/d9aCUGFEjqy8pUnskQlYeo6zO+Ugg9hUZFOu
6THFMBJMmJrCGqmmadj25WeeTKeOAFpr7iPJXN4l27XZ5LoTjvDwcTLAuzu+jYwpzd+nEtn4+XbG
6Zx1hMzm42JezGI8ubraUGZ5RamBP0nBhiIjk+UPOhwj/8bGTj76VOY6J43JVyShaWIE47rVAFZI
ESmMyJuA4uYuaqo8hKUlIxRzpfqyYUrrvtms9C5BpAVvmFuwVEs23iHSMUElZO+u1ENozb8b6jvI
NSv09mpst67VplIurDHUxuf1kuMGC9bl/owGMTiAfT3Ii2zK/dTLPaaKbdIM51WpzTDtSIeA2soO
pW1s6ehuK5jcfAb1sLbhaFrhSpCQG7am8UGQczPu5QLA+dbTt3x6TZA1ocZeyv2A8o1pRIB8QuGH
bV+s8dgCEuvJfCJIKxGkK+X6nvePbHks4k8ABF4tR1NtxjTQUGCOtCOLt7bcV+RAHBQlUIR49Iwy
B9oh6dieXXJ20THDtC0Zonm6yO6QNJi5caDpIaMHbXnHNnlad9uj0b1mSbBk+c3/Yu+7mhtXkqz/
ysa8YxYFj42deYCld/J6QcjCe49f/x3w3m+aXc0h9qrVd2Y3FN2hAEmJWSYzK6sq8xwvfUzcfjWw
gR45PbZJffDQZqwuxS9Sf5/zESrogJUk4ngnj80IV6w4qsSxpXTIC3h76cpX5pm3YHPcU2N7brUK
UPS9K6nwTBFXq3l4yDpGG682hk7QolhBaH/d4vyp5hfQW0cNtcw9CMEhw0m7mt9ksrSva+7gknjr
CjO2nWX4larhMYqS4cTvKfGxzV3V7EvOCE9SfufJaynucTYM1QjXgtoaHY8I3xdsLxERUJdzJltH
yji5y1rmN4y/SZHvUd+E4WvmVObg4jR22YbYhBbFnMgMDBm5DXncLDyCDJxBXgzuflxzpZjg/j1h
TS9Qn+q03nZCgaC+fOyKFzW/z2TRAm6b5aq49ctvJeUqURPEpc+lF+8HV505dbv00trkW7KJxcrA
lm/mCTckkWG0spa7HU4K5oUyh8EhwNko6qYJejuUCaJ/12TjHHdd9TWbVLqciFbr5DM3uFMTb+kG
MyF7kkvPZER+ESqOzqTxM6IKXFEh80Dw536os3aeaMg9wC6Ld54FsE97uEKx6seYPGAHaqgObPDd
z0zOX2PBj9ne8Hijb3EjMJMY3PmGBoPNBLFhgTtenSPfsY2WKshCVJyKklktL6OVHL6k4prl9Nq5
7qV3J79z7kIeh/ZOtBLZWOe2bDZzbxEaNZwlsM880jdYnE3w7lLihhWXObgdwpJ+h9U6uBlU5DNh
/XGDg9hqRfmSy2C0jmacOov6JyIbzLsnWDGzrcJZtQ9w4a6gil8f3gkSeQSkHunSFusKgwPSCHkY
epBZeTT+ErdVZiWrYePfITVTH4BliFXtprcVKDuQmgbdldeCjD0hDBbX2PMuMALc67wPDg6MTaad
hSJvCwlwD+GmsXcTTOk55zkNuwGUXeIsKVNvY0Z8ySLNMxHSDdmqTPGIBRhniyvGN9l0idteBNEI
eEOiuxLOKe+Y0BqiMa0AZ7XlY/nkhEsuQlGrIYYrHCDWuMXknGV/G96UG4Xf18j7arlFKhuev6zb
m0hdIM8sKm010DNyYNhdVyKS1HNl76aLGlNb4khYJ0C1QFBc+ncNM5fDZyzrEJ0bZaUViy57dbcS
rpiSAflbUBLTd28U1eLZe+xJQmlftXsR5wiNSepZnaK/3E2HzQi2BiyiBNWCQw7TWZWtEH84yAQJ
dQ+4hdvuMW3s4UbJTEG+jkTdx17+veT0zJ1dTt8m56s3vuXfUXm6f0rOH1WDIHzl/H3l/H3l/H3l
/H3l/H3l/H3l/H3l/H3l/H3l/H3l/H3l/H3l/H3l/H3l/H3l/H3l/H3l/FVfOX9fOX9fOX9fOX9f
OX9fOX9fOX9fOX9fOX9fOX9fOX9fOX9fOX9fOX9fOX9fOX9fOX9fOX9fOX9fOX9fOX/nodA5Iku8
SjhBVSnI1iDm+4QXCyCwkx0K2YP8gXNKozjiawTrwntjinVcAiiksWt+7nOHiZzDs1C8J/IpsNbU
HXzZadMRuRLQRYCsBfSfBsglyzfBdaklZqRtUOVo9kvXmhA9du0HtNoT0RQ8ay8qUsVLR9GF0RmD
9vb2ssq0m6v9hKCpPlK4hn9mH6mUzk+f3qkxptI7PzzG3PkxFokKtHOJ52mMZT4R6oQI/gj62xmS
DsCxtb/I17ndzQAdZbw1s9gWNAUQ09JdtS7W/TLSFT3QAWNoA0XPuDzlk83hoHsnJEO/uDmjJv+g
6TzHygD0RGGiSmmB6CQtM/Bg74iEWyIAjsnZBqjZu9zn86jpJ1KouWYVBVTYoxSyLYzW5K1qDmAN
swP0PLFRNnPobgGqpqMkbcKSxXE0L/WPgr+VHcbhvBZw96UJ5EMNICSmDOKKZpbrj7wW6Tn4LADY
YwrgzwXOp0GsbC7ZolbPervWHbsz4HmscM3OHctf+XN13Vqtweus4W3Suas/pYZnRra3lndTDvDy
1BCWYvgljUBQ4oBBC7unGtjrflhrDVlenpopIRRm/sfmf2IWCEvp/L/TLJDRAv65BhGWWgYHpijU
nANXjwe+dZQBmMI8tFHHqwNtWntXzGDtmEAcnHITZxFv/2EyhKVWP5+Jy6ZSoLitjrJWS5wJpmyl
+9xmzJHo3X0A4pYZQG5mMPP/AbHpaJKXuk0tgZ9nspMDTq2JnzTgU4ZAOcKPWRs3NauUI/zsWT1L
MYYqjt/dPWEpd9g7ZdyzKrSKWK0t33kv1S42PQPoTjpruXqzFu5iC/gJM8ZoJ8lyp6QTyqN9rvTR
YH5UaFFkZQX/BYlS6Hzw+SAAwtqyZ4DyBwhXB0Sil53pWTZghf8mg1Jdt3VCQSQY3sIqVljltsXW
t4GJOZesehtP8KVz5z3TN2mUyua84oC6Bz1qBmKo4ar1AxSgo249jzUeiM1tf92iTju/IoO25ocV
Iz+gfIoMlaawcy+9dR0VEHrFxkuCrSA/RqS8HZhcZwCKmqco/S70y8Mz2WBK+//lDZ5SGcpaPqQy
5/3OPyaRhsgPuIjl82wMUBaliRo/O15E2+4u1HkbCBhmZQszMZjS07Ox9zc9paHxXZDqZnwBoclq
pNYswbyiGLw96mlqMXPPvjzxZ6nMTuyCRsBP+VjKmRTycrNayRaQi+xmFtpgY9CIDhgVYL9Mkw9M
jSy1cH+O0PPx5rfppJbtn/MA57foJ/NI+bRfPo+Uf/sUZT07jbIk86qg8opC8/cOBHizfRaDEqxp
9KZ59apbB7CAlzV0SggVoH5MyHlOOwX8eaIgyTLOVLBEnWz9AKDbiU7mYHkwOmswAMhqKggmgUln
AGrPqnRv4W6ZCTbTs07sm1CRWnR5t46jzIVQFnW6FSsAu3tCwnk2mxMR1CaCjwdXAuzv2C9s7ozA
yNfeVpkLu9iO14ypjvGqzpuxFa2Vg/cG1LV0dnn+zu8wT5pATaCsdqHriGhCauZmr3P686Cltnxg
HxxrtQJendbOvHX+/JNiKR/zSWL5s8H5SW8pLxPjaMrnOgVHc90VAUCHn9+Gw4Gv9pIsaqA0KNlt
ATCqTH1u1EVaAlMLaOVMZLD+JkhTrZVzLQSCfQOMEgImDLZVTWC7GGpdGRIn6T1w2UCOA4BsSXwM
On/mReDTAEAMcEhHqLwRsSKLVhIihKq4uTyk3JS+Uj6tlOuw7T11JH4Ezv2C4MgmMXLbNUOztSMo
F0rbrd4YzECLLW7ZLwtbuGsn9Ol8qHIywpSnk9M8daQUVhOIr4yfaSkAYxnlqpFSvZVFI41eg/o9
UV/YItYT5onx7wKnAdoC8JB6gD1Vu7SONAmF/Hxjj6SrVQFkvoXoWoKzK0JgIUnm5XGbGjYqGAQg
mSMrPoYtYzdtu2fT+8vfPzkvo06eOK9fMy+jh/whiD+ZFsqDOnmpiC0HM5ecXQB0puwu6ZYy8Eh7
q2wWQbC73OmJQZV+ve/84XTyF/jOqV5SvlP02E4eWniTwpD2LI7aEyu3Qx34fpt8DtB2o9UuD+v5
bfC3aaTZ4ICvGBd+BOtq9WDurJ21ZHs6MLCNbCluilmjA5ofh2uFHlqMEdjKhzYiJ/LHETnR5X+9
dZ9n0jppMeUVm9DjY47BHNUmYIVA3xVtQzNcpPaboBVaZZdXN5HJzhJbNC7P1YTFSZQj/FmLm1QN
yo99tmpMDjTl5j5voKeiQ4nybZ8THY56c8Gh0tvPXGbLphDgUMmwk4cSoNjARGqmiD4nPAy93/zD
i9NULygP9sFenEdB+WaEMhXt/byjnAr0ZMpR/W8K9P6JvuM+jggCEaXjOfCJEw79lk0EFarH436X
B98rvxw0dxGuFSPCZZwA8nqNme8vu7PzmvJNKGXemZi5VVEFADMuZgHz0CSVqRTD7LKQya5Rpvyn
dO14+noynh/rmjCGPD86DEC6yZg0XlWohShryrwZygzbcfCyx9prq6X4p2q59gzGK9yWvSkaEF0N
AP/qiXbXaODz1RSQzVZmBh7fTMdlmVnOytlrpANKVpuKLSYbSC1Yf3oDxwXshwFUWUHheUXleJFy
IiwruELRF+xSVCOASV537E4EziCfg7uhfb2siGf97oksyn34PR/XcgdZWQPaK7CWgVPw5yRQ6vAB
CVPjRc3nT40XNw4+PTkqRwRckIi8LNGXBEwjd3HvyOwyWDlr1QJrxBWY12LgnhV3AvMuAkJ7J1y1
K2mGHXGkrGRmlqez0jGUAPh+WjhxvjDZHqrzv7o95+ZCBbEEwS2KyMl0iFLHfpBFGcsuQ5/TeMbw
xHshAikJgAIHUBteVq0JYXRo8guEiRzPsypROFUeG3PiPFU/qJ0s4dilFIMkqDYTeR0KgINWFrzk
Lz7QsRNZ1Br0U7LOrXeqKEKV4WwIL1D2OXgS8fNxb6eUq0Ze+9V9KUytdmN7fzCaExmUkqpRxTNN
h93cePLWGIIOZDsjnI23CiBTxa0Cb4JTa5khq+byQJ499TvtHT1rnyd57NOlPlNzGPZKHUsh+izt
wcexyhfyc7ZtZi+1Uc/LXX/VrRN9MpllQiYVVXxoLif6RZ8Wf0q/zl6bnkyjSJ0f+1KVBVw8Hmdq
ii2BnTraymZrsEZg+lZkTyjNuBm4MHXHZJUTU/9JacdL7R/E4dQUdxcIl1j6/kJoSKPA7wzLuJSM
wQWZpBgafsaC8QMsWwTMcq8159pcH4EnKLI4QCB7QMN11FUPgknQBMzTvgAo9XPI+XOvBT9wVoCg
DRy25KksNi6A+rvK5EDHEMuiWQWt1gFln3GNFkC/XgEWKHxz3lzn7E4Nwd+ZX7FSA1a5V74B1HjL
HrqegM0x27sk08KIWCzo2zxXBFcJaD5GbqQWyQF+vuPDAkwQglGGD62/5FwwziL7pXgNO0BHJ0DC
breZc8dEuyYCqjMAOlOwW0kVCDmTB8KAoqlaJcmiBJ0dF4KouFmJoCFzq0ME1o0aYN+e7Opprui8
ixUluhnEnZwCn1pxN0GDs+xY1RJv64DSLcbZdMiKm1q59d0NjBCH2KFZlpXJ13NhZMwBp2KsVDMl
kPQOJHeDC0zMPDDkFLwK5LbxlB0ncHpE5IlsqrOHpOrJZFMb0ZbnapGXBBzTIGunN91lfsDpue5q
L7LOzcFzp9+AJEAHrYOBq1aDQ55FMOUUz0Xop20YY5wT/S6YuhGUBm3IqvsWhKD5zmlZTWBBeJID
JRhkDFF069fvE2Y1JZaKNT9L7KR9USvcl339X7YvKtT4FfZ1doWUJFYWFOBjC/QlrjCkTlmHWKzS
HkRe1wEDT5nNRPi7CYM6d/KqfhNEL8XdIOcRW4yCzMwAZeVGMIsreVaukX6o2d6MXYGpahEb2dq3
flI0tSB/ouhzO9bTTlMOdJBIKYEEDNmWID4Qg3kH2puJzk2JoPyj17GVk+TSsBy27qG5ihfAmuce
QJ59Vc+VGZhh8zthc1nmhM6IlG/8sM6cvbY8HT7KGeYBuNGkCsPXlmB3F/ZimRodTrpwbckooIEC
MZ3Kh88M4LAbMoBj9z2Rr0lrgUIRtK0qKP6esHSA7GHjA/h9iE2wpIIXAtjtEhKFWHntNc+FcHd5
dCZbTVn1v0erp9SI2nv8Ck2lNhmfoaln94uKJKmsJEo4/6B61TWF6GWROCx9sKhGz259XzCvl6d7
SgTVq08TofIiIjFW4Hm6dKkCX5VfewiBKtBbOVVsxdHBZ7iJSOtsR06kUFb9QSln9exECmXSPBGH
oqgJ8nc4DkxZoq5w1YRLnBJB2d+HRJxdzU66QSlWIfG/d8MpwQqpPDB5uPLdPWlL0Ca6+zR/K0D1
6RYb+CetVgPTU97aMNLAKmI6CqupfgIisXXgXAdRo+fJ2ueus24P3ig5Aq8Xue4DkOrU4Odh/WUX
dCYDtx4ryRxJHFvXn0vKrAYLrtfPShdsH4Vj9cgb8BWQNwiZVg2LvhHAcn4Ts+DzkSu9ZPcFe39Z
84+xwQ97wZNBoFT//+YgnNt+qxKqsURZQXUhFVu4lef4QYpEFYndNt1t6E0u8OMC/uMof5NAxRBs
1+ZCNObu9HZrDqvsqrxx16COXQlWss9ybSrD7rxqf5NHBxR+2ydyhR6BmFL3+sBkwedajxyfYql3
TqlH5aB3ifwh9/NNLO1+wsx38CnW+mghjLyp2TYCpfxllT2b26eeTBftfgZQw/EhoqXcLObJjl9t
cdY1AznsTjyUuNSRF6odmIXtXwX7Xstu6tnlBpzNcT1tAOWcfno2z2YAnAqkPBUrc62rqFgCYwcp
RaIEGvBIZ+JZXdVg2ySmKt6orgo6W1BakV7rZV9zySEidsfMIxd5M6oPNraF77sTEz7ZMsp9/Hkt
m7KA8fOTIwfvkyzg/Lr1DwugbwiqRMoTZ0yDFBQQazEr33u8rHzc+SX+mwTKWfU8J5F4jKeVR2kt
2PFGtJ7H021w0dkySmZYS0BNoTxz9+zc3VUb9165a5fxxLHSVD8ph/bHXebE/NGJDX7tpwxfQOVr
dVenYJEFhRSYUXs31lqQP6fsXQWS7Z8cW8p//YvGlvJvH9ChcXYuLEcy5cD4z/agUzpM+bOQFMRp
ChkLLniV+rnT7UjyfHkup0RQjulXiKBcTPWh1W7CDhQq3/NT7OBcVhGKe3lFZkVOVAS6BJtTy4AJ
YqywYFO32XVpi8tmCUa9RXjNLBIzueke/vBsfSeQmq2Cr+NAHndHoDmLQB/MJGaZd1PmPbpGSu2/
k0JNWMCzfJbIuPeQ9vmtoD+HZm4Ps+ruzsEpuKorV/CeRoUa+8hmrqWJA5czCnkiXKRrpxkuy8Q6
wpi6LviCF265zuLDz4yiyFJLQyG4Ja+G6J/SVRoXo3jS36dhMrXmn/H93/Vk9C4nS+vPa8e5KOM7
iVQ4y6lSWeQ5FoPOkq12jXIAs0E5o2PXtm9nZjjn7XDXHIYbbzGVxD41bdSS8NExHT3eP1dNkR2b
cTKmkesNTjTekOCQzIm09uDcqsv8BjSUs+492TCRFr8QIEEE62rC9M4ldHw3uNRiENW93zYtBlca
Lzrt1Pa2kSWYquXMiyWxgw2ABcxoLRuhVdmh5a3b5dQgTzgcpHJ83/2ayYI6F6C57aKz+nVwVYCk
bhmuyEKaJTfKAcTId5dt5VxN93fdplzOJ474ufuh70RTfkjxklTJU/R2UJ8YMJs36WBVBarqI98o
3XvGt3E1ZvjVbqLL4/deULJju06U7DPNaKrPhPJNn9XnCfM93vOfdPljC8uUEMo9xXmbyeC4RmWO
O2iDw5tcv0wy0bo8fVOGejSik778CkOdcP3HqtqTJoS5r7ZFOW5E3X3HP+bt2+U+TjmCYxrriYBP
cATn0vtPrZFO+v3cqGBqQCkv9IcHdEo1KVfzQdWckELn+X4ktuHPr5DgKpcA/CUpdB5kpxZuV4zx
U70YsN1NLM5Ut+ltfsvMSrOzinlkpLZiCIa7qw0Z6b4t0JTAi74StnhtC6vY4uf5rLCjWX4NpC77
Q5r7rX3UMppVCuPn4xlNu5D20S5fqFY3c21/pe4Hs9xWN8HPShxH7MRWvKHBOcAYpVdGriEtRVM3
B1/PzNpIDeAWrSZX6TGw+3H9+NZFSln9NCrqvobAwgg31XysmQdMxyI6KFa7LCdOGM6lYMEuv0mj
VPcnpZ03xH9Iow9ufv300RUoPz19UxZEQx786RZ01osQgQAKRZB5id6+ZEGRtVxcITXcKM1wAz5q
WDGj5zjSVW1wJ+sh1HrCaqdkUnuZT5F51pNxggDoN0kZ99jf220qtdKQuj27ZOArBlTdZxYQtdY+
jCkzW6szKz2GQSkTG1DhrPmeyKU8VK7maEzTscuK43ATz9gJiNGlPjIK6ZZ03bpA2hofPhbpPd9Z
jQv0sUhdO+GtH1Z65zu6z5QGESK9bnIQf5c2l3Nm1IhLUXL0SJFNPggtJ+Fm6aBqrQPXm/ILt9op
cb0V4msWWetl/FSyuaHEKwmFXTwjg3XaVHFiierurOvNicmdGmjKQf5pA035yf/1A33uTBoIarLK
cbzAyfDZlEaTaOhihqAChyM68pB1Pqg1VXhlgodUNYIs05v2SsgPVb9xg3tSLtoa884AA6Hu9cJT
cen5MoSeEVeBXuftPPD3QVzoKUCEEq7ytMt6Mdlcak+f/mubew6qBhhvhBcVnkgiKtO+H90wi5uw
7GsWEE7JvJnzM2Aj7fhDPgIOmIntW/3d5OJ71i+eyKT84mfInBJJKVHWugF2Fw3cE7P1/VfB2Upq
MjH1Zz3CSbeomUelSBJkBEMZMqweMKXWiJEusZ5JSuzc2v1lRZuSRjn6n5Q2NX6Ue5eipGxIib5V
HQqD3pj6IAcTMdmUCMqhfmiKpmRQzvMj3Tgb64miQFjCA2KU3vE5jFK3dYyR4moZiBidVoX25Zmf
kkB14gMSzhWaEFZUABtHcMvK01WPeTUMDOeE6ARuAau5PIsf+SXHaOIhWnZ6POc0bjZiWMGjLsvZ
5e5xY/t/2AmcCKd1LevLwveBgFQZih3t4oNqDfNwGc/4Wbfslq4JwBc7sDyj0VuLs7hVu/VkneRa
smdnOF2fCuOm2kMp5p87GNRkS794MGhMQ4EoAof/qOOUBU5Cstn36wUSzZyezTKylOp4FQ6S3fjq
opXTmRg22xpplWLX6XznzriBe3BLVVPFbMUF5SHxax3fPA/K+CrwEi2rWC138+euzaYUiErN/6GN
lCP+l7RxVOITJT+2cawBElgFoY1IF+AFQVPEdYTSQikPtXiINbXx3knJmYH8JjaVntep1uUYPqR4
+YKn15xnZQkKSNhq7oeizcVPIt9rgeyuKuT4wCHNkpBb1nDLSswfnI57dElh9HVjTpjnVMspjfz3
afn5hqvIwVJE1D3StYFpDZX0OQF+pS6NlkGRkbh3GqIxcTe/PEZTksbPTw5PfkISnWL3mx4Bs16U
ZI7jZNpTMwUgPgmDfS3QMe/6gFieU2pM8OiwvDaozLyP3kggL+Na3PZFu2niWO9ice5K8pL3K8Nx
cUNQuXpUs3dMmjzm6mvt3gRuqmMTbQ9OY/F1/8CpAq77Bj3lABQeLFQ+12ThQUhFXarqeajgWiku
dRIhI7FpdSIpWuJfu6FgJHFqc92gV5Kiu+xVS24dZTCCUtFSUmpx1eqXB35yOKiR/z8+HFSM+Lty
qHAwkgrcCbr2Ps1EpZFTOJlODO57h9UqsBkw/KAJUmb3rjLheI+pHT84NfmbPMrxulXKyWk0oNaf
f1P4YV1VnMZWvd4B5MILSq2W5UXYA9G5bnW15XWSRouUFS2X1DdxmJh9qOquUpptj2tBkujhUM7r
JLMYedjKuaQFbWrWdWPHLmP6QoLs2NZQlNDVnLaYdayqN1yELf8BxYlYayKty4JVoYgAJYsMr7jt
+juco5pV1C7S8KYsH7MqMMTG2/Rssq2ZVAu61gCumBHW3abtQj1MOJ2vUc7rNDZxkfwXFnZa5Xrv
LFuesUs21WuSriOyFOTt4NcGkz+kHKt1hW8H/kscxFqlyIYsA22fex7Uu2DgtYov/thW4IdpHqPe
U3fzq6eZMrKvaf6caaZuWH+bZqBZc2O9gioeU1dPpjkp3bzOCuwsmiYzQYEbp7EmBayWuCgkLe6H
AUgkgjyxqZ0SSsV7f0jof750/+W+pbvfXEb59//G65c06wvf9Srq5d/X/kuRlul79d/jn/3j177/
o79vnho/eU/p3/nuT/DNv0s2nqqn716YSeVX/b5Gsv3hrayj6vj1aOP4m//TD//j7fgt13329re/
vKR1Uo3f5vpp8pffP5q//u0vZLyV/s/T7//9w81TjL+bJ69p8lb6bz/+0dtTWeHvBfJXFhwtSMUd
Mb3JePDUvo2fqOJfOVbgWAUhOYtDshFVKUmLyvvbX8S/SgrLI/dcFWTQWYgi/qhM6/EjnJj9VWVF
gVXxXSoHeFbpL/+/dd/N0LcZ+4+kjnepn1QlmkMdfMmKgoIMGcsM0txlQGYo1JVK0lQkq6uqs1I3
d2y2ryKbVQJlnXZM+PtT7MFVl4BACrgw2Ql8xyyqdjgcX8XFwM+iYkgMRnAUI8hVGU9hv/NE/GDU
TlriNnWjikziaAN5ygNONFyu7w9h7TW64JDinqjic4BvfWVDTldLJUGyl6sanTsWnav1O08q8Y44
4XOZsPsw6Zs9H7qMxdRFt2xYf1g6cqNaZcx3e84NWZ0NMuledL3bSK5CswdAZmFyDtstI6TJGgVf
kiUgZ8hVFTaHcGj7x1BoY8NlCFkOrcResV51EPvB15xKaRwry6K7hG9TZF8EriWyTbFXfLnYH9/L
Uu5d5T12qfZgCBFY76rnU+/KJRGjZbwbe0YSep7JBDxvJyhRWx+fGKHwf3v69t5vT67Ia3lWdXon
1r0VNmr/mAQvgcCp9+LQpbPj2yXnroYkUCWkjKEiLhSiNZMyrI3YLVr3DNjmj0/H9/ooxC2gX6ur
SNypQRNelcisuy4cgvL6JneXx5clCkosvxJSk6iJ3lduc5v4fai1JHUfj09MKzEPJ09hdytXDz7X
llt3/ME7EW40c6bVWTmRzeN7kZJOgPgSZdynfAtWRn2VWThTUZDVEZCAvvNlC7+oZMVtLdUX/FlM
CquTHPdhCBXeLPhO0urM5Zduld2EbNkv4y4uATNaRIYUdyl4oZhy2eZcid0EnrKBK3SMpKwfP1AS
oVd1MegNtlaaQG/K+DkO/eI+u44Fob93uyy32SZ2bF8MmXWi8rWBESIPbSHN8qhotdxxnb3fo1yo
VEv/4NRcZqaCenDDhpsPTs0vPDH+/en4Xje+F4zvuR0BIH4oANw2z/0N0oFEo8jD4q6Pq7tWDJ1H
Rs5X87pzwhdsKUOjLtx23dVxv3YiLjDqQYpfDtTHbFPFZp3GtVYg13CWOEo5D1TgEWCmgHKeDe11
RARAEyR58Yz8I9ur/B0jRP1DLYt2N6jCkxQIjoZ7K/UQs2FjlVEnzmpgzxCeKQ9MiPApib3SOr48
/siIapdBvxCiJi60UCLKShwq7gZgPH43ZEbgNs48i4Nm0Xu+agjycyW3Qggkm7A301LIrp3gkVcz
b8n4HvhBgxcu8Ns3XyBvdRLGd10nwYoVL95lYSDabiG6WsuV7KxkENkFo0EPBDcEktpk+6RCbCmW
/GtUI9hTBOW9idr+vigj14J6ab7fKvM2bZp5zxFnkbR8M2eEEk+cD4AHsVI0Ja3EK0ll7lk39J/Z
OGo0b/DVXScJzUxSokIbOnXtqkO5BbItLCHKyq2ipMxifP/46vh+ms2TQY4MucngC90QtkfK7tod
HWWax9WWYTwk+gXBTEbunXlsJ+sxPm5CWNlkxGiYOVG+r5ycv+OELJ7zSoLc1PGl4iq60+SJXdRu
qDVA6vdMtvabWY0aNe3YtEAtW7NialTnVXK86UWvmyOMF0mgc30RvySZa2R9yF4XqtNrfq14Zts6
I8LyUKyOP6JMLVZi10pTu7/v9zswaUI4lhtxRwRg/xC6Vr0alJSQhumsNibMLHaUcBHH6lXSl+1S
8KR3hSnt1omlVyfxn8mQsDety8RW1rb9ogRj0uhwCVFnXcN526MPjsr8fRja2IH6JftCkLwrIJrH
e0XtNImvvSueEQyuDqQN77MRYLG80ErEstjDn3G7VOi7HecX3E5W1XKHXbqjxGSlZnFqpqhc1mRe
GGpNTlR2FdX10gFeemFWNZduXNZLdvJrJkjM9rfnSOWtkwjj9zX8uzWbH29avvOBuA6XWSzaY1Ap
Y9H+fucQcGXbgcQDm/TIqy0n51yr6GRiME2fHY4/imp4Z+oh1xPX97WKYV9RWN0/+m4CGO6Ui9eB
KPP7ISaa6wLOfSnDoW2ymk03jcBE5uCw4pIDtY9VVtXTkHvZJozqeT6E+UoYHb2ciJGWMlU+q7JI
0eQuTzwjrfrG6tqUmQmyEpi10vX3dYjdVMYNbaAXfKKTOE92TkKS3fGJS7tEFxRf0NLaX6V5A/C3
1uUfjk9BX/MPXj5YQlcAhoWL001HemaGbdp9MC45nloJa2Atz7mkLdY5q3A3cZX5QMBmtTCJ4MCH
znMsJwjvjx+GeembUttI+vgWaVneSnopsiKs5Os28bq1S6SdIgOXJeHcZCM0vm840BCzi5h4xydJ
vOocQdEc3hX0Ti6b64Kvko0j59fHV8cfbLciTN5duZEEjOKYODbTVqmRlGl0lbR1rilhgUMaHrFM
OYjNwpHgJfwY+1ciKuFdnnb3LpafxcD/P8K+bElSnGn2iTATkthugdwrs/bq5QbrZVqskkBs4umP
Q835Zrp+s+kbBtHdNVmkFOHh4RHhZLulmO+jIQg/h03epMrO6t6GsOEjFW3qTPJ7EXbNFd6OHLY7
SSdymNQRY8zq47tpyMkLWViIvqmZ82w7s1cFCmZmUakbWyZMC2NVFjNe6E+ZJO6+FHzYb8uSmCP2
+DVqbfDdOBnAnar+4M+9Nej811Ze08PMQxU3YZx72NMfWHrRtVwGDR3ObA/B5HPpuOMzQfvsi1c0
CNOXMQ6GztuVUT+k5aTHPNnWozNMsWH+bWQ+/p4Ygh0tp/C+MtW+c014QROh3I1HYdIsk99zlasX
Oc9frauyv6wzg2Mg848AVHk8dqF96C1a8ywDO/ZEj8+wQyIuyqX5YcbYsXnzlZTome57EpwM0Mnz
zKonx8+cV380KSbTiWvWVwr0ZKjGxMEIg4MuSvbaWbAoY+W4J28O46lj0bGdO+85D+pwj5Z0JN2W
ta6d+/bTf1uJDxP8YFUhJOGMANFz4sFQfagSCQYTtUJ39EB8Osec6k+Vzsz3ahjeb9YnZBr6ZGrb
+fa/P+8K82nu/HnlqEUJ6qkaY18283WZVIXSyWwO0pIhQwA+5q9+apsfo1u/UmyWV5vPb93k+uOT
a+eXrh6BrP1OJNwz/PDfvx3/Pz7Dj1zUy1ECI0g876NuuQ+0qXjGPBA7AY0dMwxXYaBbYfNS/BA7
tro0LWWZ8rlarsbw4ZoRAw4IIUlZxrR32HVDJXmvfnKLgmtf+3UWTzyA15DheCdb0FmOYPppu5N2
aJ9w4ki63UnSf3uPLIJu8OKCSi9pltHH1L3yr5w2c0rglx5Zbc8IsHhae1Nz6mRVfm58fWFyzJ5q
HjgPirLXJdfFZ2NFhDPM2W4gtPhcTI2N6wpm9L9fXLhG/v86cKu4yI0C9ISh0Hb79GMGo3dsUbpu
VRy8DZ7JnAHh4P29uhr9JHHWH7TnDa+R0s/YnM19NxTRGuoAbTR5gjlAaO3tTdM196v5ut110QRl
PpnL8zx8toR3L6PBbxVCtS6c9tCg90wiFuUngaiWPenrz6g8Vqdm8dTNMU19x+h0HbMsNe87xrLd
KQ9memBez17RTMcHZDLPc9bqL6TMLwM3+b2DktdTOQ7zgRvVPgnHCWLT8uWH4XksyxopfC3HNNSq
f/+54+Lfax5VL2jzjLy+zOhlsl70qGie9J4pXvzKK17aoP0x5B2Uk/3imb1nM7YHCBwOjgZ5uRlU
zSs/JuVE70ZVhPFSVe0piIzcl7TAxNfOBYqoXbrL/E4l0g36c9ACSm5hljOH3VM5AkBWQfOSC9f8
ARtsnS/++XohgQ042kmA2Uc/1chlH+1p09SZ70RkOajQBHHVYXZGvhoyUQxPhgfdWY4cqHyZg2tP
+nDf9mV7cme6PKHZhkSPICeOZOmcPLoIFvut5rdgEk0KQoamXASxoKF4akFOPMPPT6sPtJsjnOvX
QKvytq0accZvOT22HQnucxb8onkXPMHZvkjfeGcpxvwoQ5s4U4ZVGCynD3fOaMhJNhG6gYUdtt26
E0zrktj1JTs0VXPbLKdXZsVeadnukPkESG89diQUqFVd2sCX95k3mj+0xWT+76ZnfcVr6LlqBTgO
E8id39FX1yKRmpsyOEToBXcDf420aCHCN1q1gE+19tJ2rEJElEBTBTso0s/xQHJSJ5QObkzCWZ+2
QKmvm/JeGFrMr9VEoFkOnPBlUc6OiQ4hCnDRSU75Po8mnZhJs1eeZ/RgpzpIVTh4Nvaw5TtzTwvi
HSlHTojDwuyBLGTSBoMXpEK3R0r0gEiq4jdhOpZkRV3uZqnhb6PCxXvDm53BM+2p0C5sj1W7ETAj
xdyD7FKul+3un4sJ/TYeuSa7yZ+yNBLwoWitagF2xFTd/eu2GeCzEUgkwG9o3CdUtRMe2b2zKoHl
SWCo/xNtqm5hpdTnWQdih0gwuosiVSHswnGaRBU8mgG40F2DLy6zv5zc9XCGZnMuZmV3ldIAmEvv
86M1pTquLT73edXwXbu64G2JwkW+K12ToVOqaI8tG+XDUFs/gTOMdhuPlXm6uhujBpEZMFt9yOp6
uc/8+gmFHOy1Nr6915F8EsFok3qGRsQ2UXfpfNrhE9TRl6zQadVRnYoZrsZtmwpApcnQ/wORYiFB
pWwAHMGziEXZHz78YbNGrf/8q0mIk18sEI3P3RuC/ezGVV5exES6VFQl9JTVGFz+fefJ9D3gef8d
6kW7OLOFe4ePQ+7CYkTA0lHFdq4jkHR2hxpurhx9786RooJuU+Un3hvxvHTlW/Qe0JD2uVw/l57K
b55V6qkYI363zJQknYza+/cvEiNkRDznFgjBrc0BNnG+Kt+Yg8jV33eK1Kfcg1BtZqgbFeV8nTCk
+8DWu3l9Zth0Z+matly3I7wvhYVq54uBAFR4bov+kRFJRQ5nrFa3LCb1d8xhiIguDg/sEA89J3do
PTMdC2HuufBe7LiQpyYj5Z7Nk7yIklW3qQq7NGt0cGj0Eh3u8iqavrYhdKuswwQivzT326UM/K8r
MQoaodiZTEY3o5Y3mhP6WjK67NE45L7RdHgkzDtu4YX6bVX67fDYVQHm4s0YdjSJVwRF5lKgS0zS
22D+bEYyJc7X0IkkRDkjkG1p1zaU69q29JszNQ2AZgaeU/FfJHP2+ZSv7ZxLdcl0lz8T+G4MOZqg
sslc6KG3Lw3FiSQZ1i/erJduLtq97IyMt2cKFueAQNBFEnd5HT1ePueqLO/y/NdAPXbbzEnntXb/
HtOSfEyjbja7klTL16xEhy23NW+IGPhpe97TcITRcKa9mmz3iJg1bTpBb9tKDAjEpkhiaDKOxqFw
wvIqpyYJvGWg954avStaZ76zEzaL9mDohphqFbr7WvH5XA5zMpiRJaYNqme6LGiRGS4xWYBEUuyg
+Wx70E8YGSXOKIq2n5sCSExP4/EdxdFGJ4t2xDOZqyxdmrDcby9ujoIX5AYnvFqU2SWO6OaDBDi8
OrzFvE0l71U/t0nYGrIvVsp7u8yuU+0jdGkyvm/vzFihwGLdDW4k2GuPyd23KhzuvRUqtzKcEI+K
cDd2lEP4POhDIEAKbq9lzKLucXCG+3aWaHc8ReLA67ZLIkubh5IMPDGyE3sMupQPG4eAt3VX+HqI
J9jL11F5Xxltgp997cAZTNmXIfsyb7A1xws/bb7SqwFSmKuiUxjC4pCCBZCrrPB0osuraGcnLllm
75rwWagOp3CNfglx0fOVj15qoIi8J8N++0jbZ9gulVv/IU/l/05lIEYJkMUAfg+QHYFs7aPuzh1N
oIGq5dnPJnWnW2CwGR2tQ9abB7oZqXeDpma0QQ36PL9G66X2huaUBexO1gL9nDeqZ6gBxH0H5sEa
MeVJk2u7q5eepEZ5O7eJAswCA/czVwi8bA4uc25A4NK+nQ9d77qnsZsxk239Ordlvy5znncJcbxu
R9qQIR1ti6ftTrhN8WQKCQGFmz9oLeAz1lMZunP1QJYc7aBqu6agsc26AV2bhkKbuykU/KZ8hf9P
5UV3ELhj1MBifmbMiZ7rQA/Hpm3cA7wgT0Tg87TnFHkFNUCQuNIpPrAZfj07/SEs2JoX/xs3hgEa
/TMEi5CjIEf5sReZ70UNZXUuz2Vlcrj35m2iMDsczahUhnpUP1RXBCbVN60rvOUwa1/CIGh2ZkTw
mHnSPSrICqOiRQSmw3Tjfhohl7hbdHi1ZdTc+xnaya7HI5yrr7Ju8mO3nhPuOvXpPfiinQfpC9ig
3h3U56kR5CiGUe0D6iF0x/OMAJTWkUWc3mV/mWxkr1kg2XWo8l+mofSflZNVQeLLyZwxQDS8LGNV
xBtk3C5j2+9BQI1/0MJusp1/3iJibnwS1KFxyOzQnx2dzH+Hhu7okqkEtXIoXNPeNdLOd5gZOb/f
yabsztbj6T+PNJVd3JWiSSohuqvKtUm2KGjh4lcdMh8v7We+corewMRxooWNt2VUDuOp4+M3n6vg
mknhX8e4iyxQ/XrZni6h7A5UEEzS6wNzD/o08qv7jb7b6DPPf8TMOO9khO7P1o8Yhmqtt42GGj5G
Zi5lhN5Bxs++YQskU71EP7MKfLSta/uSBwXbhwhkz20knVtUO04yOI4PjpHvelpGP5fc/gxoG8Ry
KJe0Dl3/giEP88HIGpPlHP9SrZeOV12HuINPic6VgVijtseQeO6/jGXYRfP7M9I/5JqYb1KHGM84
hfnnIqtM0hdaPedLq3eujMR9oXp0wWmL7pLLgJ8Xq6I/8A/bDIEP33RAwbtziAHRDeNjGqpsIuEF
LgQjLh2cA+0ke/VGGcacTHCurm8vfEsDKKj5SFkG6bZ0FtBIDqj3neqZftDmJVoziW0zzKd3kpTP
XgB7gTTCOC/4HWYw105wGcIWreAEIa/aL1K7pjD6iv0qO8ePuc6m+0ixKZ0La97qQiNvJ2b7k1CR
WJMbnF4hzvS0Hb7tzG2XcvI/ywVsX1MCqLdD0IK/8u0tGiZ7C8ZM0xgipKvTSGxbZasr8es4mmdv
SiPaT3u52D6GELm08cAw3rGW3Xhplh+FnKJfbjU9WMqab4qKKS5qr3hTWhfIhurpkXsclZelGa+s
E9ExqPriT5omZMg/0BwsoIEXRYz7UcA/0hwId1Yl9IixpdqlmDWNMEmVrjqVQ/CtXIAPt8v2vDQ7
Z34Lw+jJ6Tn7NMwA3zP6i6bDmlpROOZxG3Xxdi6LsUlanzmfIoF0mgCw2LuBALGO5zB0tyKqqnOQ
d+6tXYR7CypKbk2rMMEakyz32x9sz7Y/9eRMr7V96gBTTwHRL0YIVKtyiS/Cq/UtoJi3ajt1xjDB
DMCX/pRumH9HBZmM63lyH4fSfZmklbsmQ1eE2sqHpZJ/X6ZFHjMd0JfKjtFBRku43xg5z71MfKjS
qZvDA1lzeDzwnCSUTrbfliX37IlYCeJADqfBK4rvehiHpHVKeWsN1beuMug8OAj7h0MV/S6RX80n
fBDbFBEYawIr+rv57NQM6kW55aGRCAqHluXPKPFl+5rU899JhJIUX4VkPN4S912kfwzji16x57TC
qrbRLKnYyPasr5Cd5vwKtmg6Z7xAdzSvFKnJqHcJXEXjEnr1x9C4/SmzOp4IWLp5WtSnKgKTS6TV
J7wA/Un389ep0+Tem1yIEvTA90VByqeozTE9SAoIe9fldrE9QmPVjA9BU/eJ8iJ3h0G64rpdLDJ+
V/AyKOPrq+JW97X3jK5L2J155u0ddIJ5msCHHYKgpQcxBzVgiHnL5lnGDg2a+7ZY9N5fBlB32N6f
aN0B1XNlbv6aGhnFrG4tIw+dVIAy62p7DpgHGqqvh4M0kf/gh2K3uUCIAzAiBtrRQqrmOCkbuXvD
msRU7vJUtf43EHrytoFbzdi3aEGeC/32P5PvVub8W9RNw44uznzO22B+isAb/TdR+bE01Qcs5IR7
lKzl3RyQ5PfNMOVe3gHBqbPO2UOZWxqHnks/iW6gsWhZea+WoEiCpqzjvPEwq2kezP12Ycoz91Mt
6piJEV3/guHmeGArt8vkD/MVYLo/sKHzT93EvVi7vrOHR7Vnv+FPypmXW4dUUdDyIUfD/6Y7DZoh
am7DZXmQbJgO+eI4abcSDP8sNwBiFjQO/e834X4srcCrwFhyjlZEIc4E0iUfXkU/uDXeE7RjORQ8
zWXyS8w6gDnb53PRHAExJ+h8FVJsairoYYs+NK/Pk+OKs+G8S5m1Xsq7/s13WX9BkvsSIg9WJk3D
Ef9H8tLL4NMWl2wRSq7wKIPwMfOEPclaIi0H+3AaxujH0Djzw9yBJ17WSwFtp6G1f1V8PLtTUdwr
46Ct6dgVdy0O89UvfT/NyY1OSw0MAcdVympOuIOqrhFcUlrmHdkp368SAY7s7e+7v7qwBk/JnKp9
rjL91cuRKvcxuSLNOswuKVvvrcBwI4z8xQ/UyGUPCg7JJdelYL/IiuH1upqx2hB9VYsiIdjAF5q7
F89o89i0UFiUJJxiOPho3/WtOtVB5D6NmfNUGsx56H2Rp3yFrEbqWR3mTEmQoBTTc0mKlGAV4yyA
zFgvvM2Kczf6T2VVVSfPn4NdaZm3D5Hi2oUoGUi8yZlvzJ3mu6KUj0WPzKEv2+W05AFPeE4Rq7UY
D1sJPe1mxhAcyP5ShfO3gSxt6mIeV9oafcxF1J3HdRdHvnUPXuDoL0PoNXvpa2DrJtN3oUX6qi3t
zven9j6ovH3ULsv94o/iKob5K60txckh+rKJDIIvbWPaPxhzCNl+c8EhAGMAiRqHvI0i3xB+bKHa
0YkNAaiJs9a6TA2z6DxKwXIV2k9HrQlmFg3BQyvrFzFn+8bR7WWzWB1zZaqU0dWO1XVwHTUSa7YP
fs4+KWLsnvoFUTspJFBUSaaH7a5y8yVBvyQ3cbkonrumpint6n6f5RBY5qJA2XKALmIVkeY5sBM/
hFWYJSYHitsPuTdiDsgS3VXM7gmSfUfFS70j4xKmbFmhlV2WTxnta2TAmDW7jML2+GBrimq4eb3k
NxvN/P0udOon6XbTgWfjQx9lqeWcPEEjRl/XVR8a8rTtyXWFrOghhIplDnEo6ejTV9LnJK5HmlRB
dgkVl2lhc5j2GvKCCgRQsyzBrUK307iEmuMOPVXxokJoRw4k6BSEHdNnnHt+nIsbqoL0l6rDUBMA
712/Bkh4TXzvz9WRNo6667j+uX2wkU/RdV1RNw/j0R3AsPiFyQ9OVYaHKJIFag/y6AHT7etkztGk
nYPfuutcOqcA6+Vx+ynbssrtHum3YnlTLYikCZI7gvjjMoXzrGPSUTjbvKrWawHPY4h7G8uweYA1
gdwAeqhkWy6MArFsRsDrF8zgo8O0MxW1p2bm7tvMq/0klP3q6RIxpudd3E2yNZcLj1s7559qIU+k
IPn3omzRinmZ6ltZtOw4lW6wX9gUPszQIMX5EOTfyyn7bIz1njVvgiSCQsl5XqIoHofe3Ts9Ajqx
Gpq2d59Z1oT7zAeFEGHE2NEpZ//odCp/EJHjJ37Gwi9aJZhVfOqNzv4qa3MGz9h8zeaBgU2Y9AO2
/WcIRtG5fBKXekX4LCLm5vjTm2z45zqcqovqiiipMhkevQZ8vZxGcdrOqlrk3kcbvLzp2cM79dQQ
aKhK/rQRP6JG2EZZkS4MZAKVw7SKd3iyYT+tos/IedmnhVTTHRtAMpAVvRLqfJaIDh8G95uthui+
ME17tD4KRsi6rAIMoYkbCM4SLt0Bipv8sP1AQslP7edl+t8e70OScjMdXkgiClFsBBPyMY4mjl1a
TOsK4FEynN6qRwJK+Jjk2AbqVkqRw2FFN9ZZlFEVvkg3w1Ll4rUosubZW593/3sO+eorYWWBCKtB
iLsE/BkT0DEZLhqb8wIlyzOJyvnIG3dKMlM/c119M7hJxiUK92ohIRTaEJfc4VAfRx5Nsa6X5mkc
RRd71pZfJl52sWCgRNjcn7aVodXfz0HqsEePZ+j+Xci3cXYhN0PaNN+tSxk5zQFE5g3MOntwpGUP
rWrzY5RXkKatz6AAxTMH0YA76FSTHhXy41KoWJOxOOpM2dRWENWJEgmeHCIutp4GdkNM7UTtwdRd
8H2S7pX7cvkJburDzTIs709c3AQMKUMbFhilPeBXBbRVdw7vu6MjSPknePdB+AGsD70HUpRIUwK2
/Z8AmgrXoR6R9YEttxpiya/LGOVxVKLaCfOmquWtJjPW0aIeHNWi9mXm+gptUn5p+4ntGzW3zyaa
Sbz4hu1Y685pF/gCwTeRD8RhENVH4kpVhKmVpqDqkEkkjvcOVMW3jc+Vjmz3mug5Ma5f3PUhZlLx
pW7TaqHsUx/0RdpBKnCeS80+2b68FNGX/97mqNj/zUWuAQ+MI0gE10cNJbSsHwKeIBtyOw15e4Bh
QP9Cd/bA+Ev/jjf+13ldlR3Kf2rpujHPqwKBaE8IymaoBU8IwzFg+BakkAsKarlAv/oVMpGQT0cP
JcxXz3Omq+nW9DsikXgO8yVdCoiblZILyALcLeuzTXkqe9tcEKAGt6nI4y1FxkLV3beg23abpWXt
D8/kn7c8PMTe12wZoa8rMoEQGI4HDpOjRqwmyT8hDxJ5UwpgNQOuOjKGj9RfAHD1wejBplJgS2+7
FZkybFzt8MeWRLdpGKHd8eYOijZR5iiIi66hX/F46bsAiaHIQivUhje5Xqy8ooLyW9m2+wDw6K4u
W3JpN+X1XAxgt9bQvxnKKgFEEXtihnznucAJ7wETtem7EII5aki8DJCAlRCgqzJLSmQy0prOHNRB
liwhgvY4wtixatMh5RN3b1EVpvCYz6Wx9kU0UOW2IG9uWdkF5wVzKNOSg7KjiyrSf+C1N5vmD/yt
Sz6cp4gyqA4j10NPCEZQmrQS7f8qM5msv7ieLdwzguj8vtL+sK8jHe2CDmMCKoew6qqYAwTi1Lca
xwhDzADGci1kXCJV/WArRDVOoSCrbIaHgakuaZw+/5F1PxpM305I74ZH2xT2AWZRnWUXfXW73j6w
9WJ67h7fRYDIpsKK9nelauQnMfYL8swaAqhmuFagwc/vIKoLXbSY6X6WSqWRqzVyub16NGEL5V4r
nCMYlOlQti4Go6nolmlsc2XZM/ea7mlWTnALZjbEoomAb2xVpBq55xOyk2Wq23Y4zMTmSd3Un3iv
5b5dsl+w3d4lArrYkbmLji6gdqKhoYob6wCESN49Wmv1damH+zw3J7345DW0njyDuSneD8D63Nq9
1zn8B0LTdZ/2P0G43Azro+cwwKs0HXJybcXooVwg24snPUQpc+FRC+ReKjAO38MOKCgnzheYhWaP
XMR0CiF3SESNSoa+G7JkiMLwWuhlOb1XEHh5pU8QwMFAhaQrY5UjC0XIj56uGrmWjj+VKeY/+GBE
jr8ZJ+gcMAIiIi6KV2CjYac+lAVq6Y9N1FT5Ufgt3euMinu8uld3Ban/W0ESx14J7PcZMoYdfF+/
m4Kan9qI2xerHsYC87HRo228bn+zbXCee4PM53taxxnpz0BZ/yo9BeluI1XiIg6qLFScJuC3AgKz
l3pGE4FVElGC8I+HDZwyGYCjRjFAmgvfedruKjH8fQe57qPQNTlC4nMI3PnRr4ofAATmUawXInUq
oRi6lYHWRxRt2V2g5ddI2P62IfPW11+NK/vbBmvXlWfmYC8hqU6dwC67Dmnnt3keX/iaiZun6FJz
D3JNWYOi2dTByBiTOwS0jyhz0cdpGpvUbXzI9Fnm0HdhTW8nYNfWzY91kLGbXAA0WDmBYedipLvt
847h5CVF+RqaDmnfSrL35LHnoGJ38gp6oS0q0T3jDtle5YODzYELqovpGwnMvhn6S0egPuB1w2Eg
m/waIgf1fqkcYGUZGr7bQsd6DqNz2/s7vvqNUkNP0lfVj6qtm4OxpE/YYPoTG6ih9xFhXTwX9afK
tvkrutTyg5ZLC0GQznfveTvJvOw9Jca5KM9B3WN8NB/L41hwjHsCOx/DHpBbWdvuBVTQoYpM+Wyg
P0aQNzq3LQvfr6QOahouXFvouoZ+jzYB01kaHZ3e7zJQsHYOLyIw6AEIh3jIp6n9QkW2y0q5vIJv
lHeaeNBljnjeVc7OK/Jm39chlPL/o8mYivq/t1a/fQSUIU3PeU1OcHPD11BWbpKrYnxoBmc6+kpl
RwggHxB2qZPtqwxK4rq5OROIBBFMh/cE9H/DBQoI/OFI+uh+B6UsBWICtU1Q+/WbkV+gEOIsr7ID
RTr/hIreMoYwNd9HI1QQ2yXEoAGUyP9vzfmUFkH/ba7q75sgxkHd962Zi+9F7gf37xFiyKujJ/zv
klrxJJ3FufMYSpC44Yg7N1ARtqiNUmOV9sPgQZQfjs8D5CEbCduyEIYB35pyiuxukMK999a6iU2x
w4rsYRPxNIWD9CCSHYK02U41h8I2iKYDj/t7EPUYzi7IqyP9N860Om6ZdVQbIT27LrdAR/hmSEOT
3VcOymUYUoY7bqL8VZGlRjmFB2EvqnXwGYlr6CMmSKImhXbfvF6YhJdR/ej5Q370QOX70kJCtZLG
m1PmlIc4TGx8FzFAUTEkk8P5sYMoW4Nof1q2pPD/X22fZv0zn1Tue9j1v7/59weHMAPC9zyePZCV
jpvdK1sEuw1tQZjXP82TnZI85NktH424LlTkMY26HBr7Dbr0Q+T0p2XFS1xT/zNd+vO4lkBgXtSb
v2bdBmQ/UipruAPF/J/t0EBj2o3f8C8/T/BzsS3rbO87qF2RcqzvhDP/Ul4WPvoIjiDXqRIdeeXT
dmkIdBiLO8rDYqBdSwhoQVBfqNdx8wAwsvROyu/ruFXGPAYQYyTvtT00Gnjq10iy2hJid2/NrjcU
2q13NnLI3J1o+ijexNCBcMUlHzGPNfCgjlhlVQErbyFQJkSFZjqhLKF9gS5i59UO++RZoy4564ek
arvP7yyH0zyatpnunJDf3sXgqMH5Ah7efbBOJncDighPedMUb0Gdo/altmgjt9IjorDkEG7WD8Tt
aabiGK1mUOjv7+4ELqhHwNSPh3kM7KsbyBfdO85+Lsc8BdEe6RgZi/HSUdQu7IUWFidh/YrCg4qJ
ARsRo/HHjCoK/FeG8pfx6yhtrHLidzFCZKPsMM7GiYNVIUr9T+//Y2+Sy5lAjJCIRsNfGeE/+1KX
5xoUYNypITWAQqilCiakj+QvR0pdpbYJ3eT9B9BVG2BtPT9U2nnbUlagZ+YjLcZiZ4XTHXJT1zvk
8+wBKqQq9dYtYbOhfHTKNi0Vvh9SI1FWcQ+omy9nCKAxzDasgGT6Nntz0O4FHDCv7uZCHLYPiErS
Men4vBxR64ckBuPZifhxTjGViq0VHltxx3aBe3uRAiXPNFfdaQyJvZCl6vZLlBcvMoLRdaw7PL5j
x2n8ojrVPIIdac8eJpvvJ21yVKMof59rpDqFNzef1BBA4Ol70SUz9Mv/I+y8mhQHujT9ixQhlzK3
eAooyrsbRVsp5b379fMo6Zn+tjd29oaWgOiqAinznNedG68atTgzrcFcCSdEt2vEWrTuJ+wtwwLL
/cXmFFRXmqiZs/XQxc2pCJP2xhoo6sAT/alHOLzC5VmdoHiI/2894z7PcjdZtcQkrCI//KX43rQw
8GxgXtj7lZa/a1bgbAUzGze9nrZP6kFP55/oxqsTW2fNkCXZ7h17kHzgc3Pusp55x2FpbpCoZXt1
6pbCPeSFO6FJLhdXop3vVclSfd0+Im+kFqh0QnxSvBtOIbRtIgoL4TKzjd258A6l1gXtsejC+rV+
V3q6bHafIXXDbRkO5bsdsq0BZhmTHq3V+l9TjqnbwSDGeVXL0dmq03LUo/2Nlgb/sZrdWNbxNm67
kqWrs14LoLx1CPMTJEP0UtcQqQ5Wq73aZ8bZsFYgkt0JF6i3brPR2iJIiC6l61lnoNNQxzbRteXp
9odNk3VVZXiKFCoSRn47A/vBCBwDJnbVHmjcvmuqyMQ+Y8dyrWos9eAt1VabGfrdDbu0gGdVaRY/
BylUuE3vhPOr9bdR4abNp02RuqnTqD4Xsdh1Ug8W2g1atQyAEJIENqLRzMUIg0R2QW6VIL0KnV9p
wmUvuCSPkina94UfMbNr6oa3vg1+V94gL8yjcZpdv1BHy+dcSLlDTe2+hFOYnMqIXI0m7hR7fgir
XP9IibRT5LJTt78cdf0mBZd4HbK4p4sDmJ30uRYmg7Mi++rEfn9yu6Tcpgm1Yc/01RPd85G/y/2p
lfq7XlT1m7BJ12qbZZ7m9BVo+ZtRV6+2HJp1vjhZk7x57/0qeWThHjeoVTBeR5xv+y4D2J5156A7
RbXv8Yy/QiWszDzQX2BMxX3t9O961XwOVi6wbIFCJHL6kSRI+iOT2LEFZXZLV19DDo7HgV8R/W7+
0OqRc5Jl+NUjJX9SD5UxW+uuEPxnLNCrNDOK9WBF4tmsZPkMY6WWKr2uvXVZdN1Wyb8st06GVZ2I
SwPKe1QXqras5Z0WNucxe2zNJrvAYMXAPvBzlSMxSHGbr6a6DldpagGHGIZ2a+n8hHF62MLfB6yk
O6wGqHgNGV2QjYS3B79Nvttd3tyhaYnYM9vxYCysuXrwSjJKk2if1g6qy4WAFrlbXuM0XytOWvFM
piQ853bZ9Yuro/Oqm4IDiUJ/LEDIEIcslY7UysOsJcvwUyodH1Xcy8AYuvtWGs/JYhgoem7yzLOn
O5/tQLHTtVOU58yV7sp2w/JdDzxnl0yi3MWWe0Yy7T8o7KcIU/tdHYUDXne/ZIENmtzYpCV9DfQA
IGgEIQDo+gux5jbBV/xm2M2wSbPEOScZ0S91Wvk79XnDPxIlFJn1Tu2pyOE3ZMFU6wLg5lGvK2yS
/3OkQ+ccblvVjPF85SbOS7x8xNnyEasHCK0PPU5rBGbToYui/IdnzPqqc7pvZRqbjDAeh72MM3lH
olJ7H2f9vAkkurMmrxjIzg5tRMHwIBf3vd1NCEkLgKV8ZqYCoxrlRvrT8KBooXGq/Z07cUcNhvEQ
taN/1HNUQ+r2CzJrr83gYa5m9ftU6PY9ykVuwQUPHBun2tNkRbshMvvV0iPcRWFW3IHAUWs1nfUY
Rj99yL4XpyN5CQJSncj6S8z6z4Km+ayE5oPfOWc80XsnrczLrdqbjd9YX8pVnID9ishsrhV9zG3l
rWZoKgN561aVV36rVZfIMn5UeId/VPNVMWOYZKAExkmsb7yZYTTlySdB16tsCdHJTZqhXN/B042A
6Aty2I/u4bZSDfZKc7FWDJmbXFQB4QzH1sy8N6squvtGbIbCs9b2mFZnzamdJ2FX7+oTw6DJHhV5
5bm3Yvcpa4vb8z6WDn7n8cM0CDFQn1+lVevBdPLXoojEtarz72Ar7Bxu0Tx0Yf+lN7Hz5ulGuA1g
hC613iV3cjiOo6vt3MB1n+oCcW+YpeOPxb6nsSC8ONLJVpOQwxVfYLEW2cT8s7RYDC/bwcuKF8gL
/cEqkrfa7a135AsUWI79GlDF7WqH6qdeqlDpZ92hXU5zDWLdkJo8KE9xTXuiteZTOcH4mmN6SRbh
EFq7paJFBqJOpR93DG+damo0DDEyjN8jXRp7G3p0P6ah9daV9d3YQ1PpI924shnTN3nbohjrjVAa
g9oN1pgFYdjHpD+NsGAryq5mMzYu3o2wZZ1pzXZ5hXN70i5h1r37cIYLkx2u1LWtLv/QhBqYykHc
jYsrGknneLKWt6hXEal2D6yiWy2rX0Fb8TbHpf9aju8NjpB3pzXS+6lIslUaRdlVCvGry9x07xAo
v6sia/pwvfAziHL/ARLaeUyy/FmU5fTBHvTvu+xJDy7xLGsMCI63pT0jaul/jopB//Pc36Mwitid
8+7P+4ogKS9WxJdiWfneLfF7EHkb3c9IiTcl3P27MPr3TkLC62waF69quzvNadJN2Db5h9YjK9nn
WvmIjPps61nxrntcjGNP7zhOP3iWrPrWy+9rMb2Hg+sc7KmgAE75Y9a0qOFOCYpkSo3T4FrCgc7y
rlZ1iB9jpZevceV7Jy8p6+dxyl7UHVEF0AZB4OQrvyztU+4io1LejlB0BGOV5XLLV+F2zMyZ0olw
hphAgcexz/8cqeei5bl5eU4dxV64C6OAyLtFnybGJASyhz9Up61Z3fVxYm2cMaw38RJAEC0PDm3Q
LkgjgMVkbE6GHd0hJUK7p2fexpv6mttxLnai8lkMUlan2xo9Ef8RuFH/nGVO/2xV41etI3ePoq5/
1u3O2Vej46Ab4UUyVODFtclaVwPVVRhl8U9n/sAc0H8v7cldz2jn7tum70591xvbuiCPLi0NY9/Z
c7Oxar15yFK8skE+2VzIk32X5IkGbT6m195Nwq3wzOZF942abdsH+zTlo+UO5glDirXpF2Waln7Y
qS8/8XoNC1+CXXXahbPJn5gI+xnCzz85qf6m2/120KLp7i83YUa9sRkXomsW5EpXaLZp1+t1LBPr
URPm73pRJ081WjKWc8T+dmWd5z6Etradb9i01yqTAPFeuuoq3d7rTUCbEjfxNoWi2qjVXj10okSO
FAAlwXDf+tayHLw/DVyhE2aYu/LLY7O7Sxe/wW2jILpkM9sSGSIXXtS3rBjuXG86DLZ4RZbzOELb
X3jsUYroRh3MzxceiSEDt0ySVwc8ZNVdiKQLn384ruaYxKloQPISCs99RRq4SqsuBKEekRV5U/Q+
9PbKlqL6FDRGhzmW3lYrdHL2lZ+ePENkx1rzoMRr8aJgq+fgSdfsES3ANyUrBsqoVtIPw0O0mPTV
c6ldYzm3zPxqQaetE7tpl+XF2eVK5jHnuEP5MckG4yZM/gIvtcBLQ+n2b2k44jSST8rhIYyi3Btx
M+zE4o0d8V7dCWLixKi5Hz6SlN2Q2+5Bn7zoFTL9MWj5dubcpGNoLZT3sUYRtZQ2rNq7wCyau2D2
tCuVOduTxgWMCcTErJZVWPa9pNqStCC/z7bmr1stTi/m5DXX0qu1lVULa5OEglps1mDd9Cy5cmfK
J7auV3coq09QDwN9PN5PrUzkTfsE37c3Ir9+KZ1W26BcwU48ZC+qXhhmt7guZ60w0W01vr4V08iX
Vrfht0A2j7E3mL87Ga+4Dx04OpIaNXMKfkKgfLap2X3yEQYrOTjFw6BzAS7LQBqR4QiHXGNFMEfB
VtF/73Oh76DF6MEWAkWTtJuTW0XnxIzdVy0rmQDALOoObmBn9HR7Wd1rj/Vkhfs5teLTkpV81qY0
2qVWVGy9vnX3ND7nvpTTFy4P3M5JY95JazTuuM6Yjm2wZRdFm3+E6JlWkdV3733/vQnADZLB1Yn+
79IzYgVQlsW4XdniYhQUILU12TtNaii+IgdlWwVMhvLVOjcZg1REsylC/xiK1vz1fx5EkXsOBngh
TVu6SYajXvwc7AVHu7xDi/zl8CNOqEzbp6AN2nuc4vibq35vWlSDgXQQbZCtsbNKrfmYnfRAaZH+
yHxY1EhjUYvCaBuz4ezHaDGeD3q3n5ejaHlOHannwhDeStdKbtreN1CuLSvV5N4p36MQl0oL+BPL
9qGDp39K0uIhaoz+Ehc2E02Xu94gOgtxAuY4y5sfMvHuxEVPtlIonr1qCFZiLoYvIhCunp9i0qgq
7GFjxxKVJs9ADsHGSwkT9dM62/VxkG3rpdAfksK7BzkFQhC7kWDG5wmB4amurX49LWS3CUXBkoAH
Ke6tJ9/K5FlBDnzj/hatlPcyOG62CkxJoo1lOEx6aGaAzOE/OqOm0IqdY5f92qrTXVV2zQ+7tVcq
f0F09ieRlv5bVLq/OmFMqI/HaaPMOQYuiStG372Xprd3yz7/PiJ3e/Nn0ry4b7qL7aFa1lz8pJPv
b5IM/7AsyCtVt1HrTfOxdox5bZX9i0Bx+IzFLF5posmeaH6du8zD5NoQ8fFlincLi3loJp8IcZKD
O0XmTrXMPF36cfpZoQY5FHQgaxkEzGf/qcRYaWpiW3fnOy1ycjSkRX+1Ml+CFGrpp69BDZZJd2mw
pW4GXf/dS2N4TKSOqzEEn2ax6Q6jkwDKLkezOgplvb9hFwtxgiypxTAMN/M7H1t5KkRYPLm9ox0V
cBrMTblmq8vv3CTKD4jFAS7Dwt/Zfj7fWk+vNUuM0p0kjpOq1Zgq73jb4iPDsw40C0uaQxOZbH0d
9caqMWNabJa150UyoT7Kwm+4EZPyl0pKaPDcEL4ShRulUyOkqfFqgzyYWhyKyntSWsjIhDYi36Jc
F3KICLXKupM6KkynPbRixkSPa0eP0K7YwQueaWzgduKCnuZ1Ei2OZgXvpHF7FzbhCL052cdeb8Jd
M2D2zvTBX8VOFj4MbeSdMinJ/QzK9Lss1kGqGd+xQPdsmRhK/Ya0FH8osj8v6C4XpF2doqYzNgj9
wkui1+W2lG2wUm1tnMPppdF8Z8JOXajYCPxqDpiai9+FU/5zMKb1IWZexdnuMsIwFlWsXeMizVAq
bHxdx0icsa1c+poZinm4NsycZNVFjFAvD0Zglac6FqfQ9vK1N4fzXvUcsxsh5ujFvFGnqeWFz6E3
rRqR1iclvbgZ+CdsRcDmOd7rpde0Yrs5qVN6ZePOGHTJwA2ei7vaXikEy8yj9lTZUcSwZErCR33S
3XUYf6nLoxQ4k1eYHvJTQ7lOA7xSKrxSqZ9cyZeeif4pZoDNH33RjMgoWFzlTdl5J5r+HSKhcWM1
iM3cqf1TpvRcNHe3W9VKWmvlMc1DYSt/URYRjPUqsI3uiJNkJp/H1oAfwT5qaQ8n6bQleNwCflDu
jSUmPm07aoGP/dUIXxKu49VQtOB+UxS9SKx1+3lBT9SrENjymibaGd9Bfw2jhvAsfH5VgzeicGb5
MDKvd6MXmM+nPH6LwkK7l1UyrbM8/SBRzH+eq3g+ThHOz4w+8ksYyQrIstwXwvb2IV39XQUOu/qL
CFXw3RsnSdqVRyrhOveS4d1yy1PDTvl2kyhWRoKmsyxOajH08unOTJMUXWxks1VF05G2gCQ9LpLS
yMTWQq17u4fRCJO8FMbnqhfE5zvesKdUJhUsSozDTSpZata9qaHsDhaqTZrjDmdKt1P3b180+iom
1HztaahvxrYFS6nHfMPSU361Jhpcc/GfqIXVVfpwvwfr8E3g5ibLhvd5uMiicu9vBVWJGn2lCNoa
ge9W9/1oVSLOjt3oEC++cS838+3YBdqRMiV6W57v52Ztot94L6WXb0XfsqCZ2u21Dkp4TVEo94LF
gg822wWLbD93ElzFzUArKO0Hxxrs3wGByEFkxj+ntGVoEL/yS42xA2fdomoHq17P0E1XykrxbEwk
TooUma9fknkUp9qL9CgrChM0XkMj82mPzk4Osnw1Kq07l3AO66AQ71ocYgkKx1eyRuzvWAn/PaiK
U6GTlTY77q9ciJWN5BqxA2UZJkrzpzbm34uhsD5MERfQa1P7bJszURW+3Z3yQDvkWZbtw6RxLhJF
zj7nryYU0v5zFC7PyeXVf9+XDf6BzfI1pvLaBW4cPJQyaDZpNUSvTg5NYkWN/lno5WekV9bPzDW2
eHzJAQuakwhSnHODHZ7jTOt3As/1YfRNmr6KntMlXPFAdSEOEbzUwxDAhDoDIYB5zBC9Me5+UYV/
VTXy8bCMxz21cnAd6vzDUuCjOYzHeeryjTpFdkvYWFmtQSfHJzQyBGdVY/xDMl9FaWM1rfxYTiwv
LS/t4GcvVQAt2ojSOZjxSEtddNnBSWiVomgRehjmN1MDBFksbWWUPKKjF59VUVRrpAv1U5s45S6l
qynDl8roXjuvnb/NuLVWhL5G14kN/d71u3pd996MxHO69l2xWEgQOh3p+28ZlrmWTmRPRz+0wCEu
IMvPpsqCqQrSDaj0opOw6njTTy6l82i3q97Lg/sA7dLjTa7Th9mzclLBCviXUhondQbI2j5RBl7S
Sjt1RT4kSNWb1773mGlL5OpT0dH6oSFbkRoLLxFGvwPI8auVyGR9i+gT8cb0Gm2R0FVb+Jv2hLnn
JbUlxKqPdMotjeg7YsFXvUvrF7cj2qXPp2ADpHNfDX1J8872XsvcPHkLTatOLbRHbiPstUoq7PXg
T4Jh3Ji0NXnhk+9NhkCLPHql3qJeSMAl4UrTj3HuB2J8BufQOIW3UWpJvcU5HYJznIz+iDvRfxED
bYDbedpZkeeor1PumyeQivIUL6t731nIu21L7tRp6nXNycUBhLwzvxCjUDwQQ8k84slf0r6AQSys
Wlsnp58S6UlOVo3iLK2yTU9k+VFM3ZHGzTkZrW5t86wHj+EOPamH1K2d2xFff8Fc8UzfakGA2Hnu
LeNU9c1/H5IbSl4gco6xD3IyCc3+QhJRu41koL1MUcNvlwbFT6OYV2bX/xxc135zu/BpcqP5M3Mw
plZxmz0ZlT7u0t6Iz7OX9chFqn6r1J2ZlRkntzQhzBfworM9czVVOHvVBQOSvW4TosHUlRPlk7Yv
A/g3zTFvyQMyY4Mk04PTJTZDuulwGnMS5kK4J+qY9tmRcXBshs7bktNpfVnF0yD57FpL+0z87KgQ
ZfXguMG87s3c399QZpGF17pPj3XabI0wL55KzDlPjR9ulcChXs5KX9uob1PTg2xXZ7q39rX+UfXp
Fk6+fTUM8FwOFUfeNPollwZMNTYG9Am0tbkTlyREwV5rg7QORuqLrQ8SbGlR/zue9q1L/YckJ3uS
WBs/zRE2S5SBcTT7Wdt6eHUWHNte8KvEd65tOB6VpEM96FoxrLMylPu2tg5/OMwZmUsPWHisG1yn
jkXuXtLr5nbKkuBJOH61Fl0rPiJZfU3mEP5qDeRUXTl9jWAEW6Purixk1g00FpZTbErTatfaCOTU
G4IxO0vKaTDB9EZl8ZjzpZynGFRApRH8zykNVHBIO5MpZ37rnKM+HzaVOWqvRTBgjSf7eIziF+Vt
X84Gv41fvDQ/3va2PHU/e5DKYyFrHy/JSFDQTA3kVY6xwvTlb9KlqyV7IDtF9fyrW9g2kcT4wzOo
9wEpQMEOsJW3LL0iIGqDRiO1JrlT71UPfBnHoY7Le1EDKuZIHUAivfGhEcbRBmxE2MZZInKkn41T
b7LIqdYEYd3XyyquZ7iIo2p4KI3ZbdZDHu8Kz2FGWej/sCMJfac0aHUHwNWGnbsZk9tvrX725M7t
0ogxpCiph8ttTQ1Ty3jwDSNb22Rt0XHxY0IT0RgaFrIV81ISubx440Tgf/V2dP2r7vFbjCrVeE5d
RENLdiUZnzyMZ82kLyIJATcNSp1u8aD0rZ6detfpSM6iMjRDK/+E4APExMqBSOLQu011sUrqW762
eBu6NWboJbdDpXXIyKBzGpJ606isKmVDy1ltSxOhurpXYCPNY0l8jZHQycfUZCDX/oLR8cek7Mnk
NJKC3TVo4Xyv2TO2Id6ansY0hcWwKXVdkq5jfAAHu3/kocPMiCdVh0HhRXc00NMqx473oMXDuP17
NDXx8BCiZ95OZbL2CUT9I4RPGKUgXdLf0mICLUVsT8XjodokwM+RdbVy7K54oDPv74HkejRhVUQI
qtSLXTW08z53g2SbZK2xqfQu+wrbnhsZLE2zQW41r3ef5ixgzK6no7Sdm+deajibqDrXdj+1X6Go
zmkWUtWFJFYxM/cjHawfoqAYFtkte6VcEpvSwUe1nsRMKRmCw4DR/5SbuHen5Uiz2VHCBGGnOlUv
qLdMfduSJJZFp2E5+vvqAmve/oPb+7r5zShGH5wgbB4DUixWYxxFxwJQby0kX0U89DR19KvdQQQF
HCCYwwE80meGJZy3PTk7wsjDJxIXhuc/wOYI5ey7D2Kcu/v/2EJ5SiufzDppf8mwoo5phg+7dyoI
Hx9JWEZ6iRZU9i5Li2e1IOfeLEgamjGsVTt112O8DI+Gjzmo74vhYCV9vFGx5GmvP/vAVTUZP2Af
Q9j8HpfUS7t7EGk//zR8Gy9K2/7BXtsJx/MwNddiwdN6yJN30ZL3JPhCmFBkTyH5EgZalATh+XbI
vA7tBWGhqN/x9YPXXsRyChJAW5Ex1jh2573T6c2hXiC7niDSV9Pr3tqZeOpo9n4MgzNdeqs5KxcG
ZG696+DD1rXZo39VT+p5vjUaY7gkCxrug0dz22fyEk/9yQ9k9ivMxhN3eEYECBZJvrSbHg2N66Z2
I5tRSwhdqrp6IyeUxHrgn7cqe1S/91gSXN7XGUKR8El9cR45I9dhDh5hcc2NAzt4F5fkaZk+G0Q7
gUxGUmRb4Sfuh9EiYlpw4pRbjUItO2lxVD5rKPOJP4Njx51IHCX+5Pf8khC3u2lcsqXVT9ZjIGoP
Hkzz5fhmTVTPSfwEyvpLHwiudhbMOEhpkKnN4kvo5d1LNRhHgyivR273l5FU5zuykumgFkVKWUXy
Dq8YATTLOiNT53HoNZg+tbIbJplpdTqQ+rDozdCjVvu45696DjrffI9M6VxIkmpXKtMw61Az1pHc
+nZC5gpqhudCjL9V1bmUmFnrjq9oaPr9BEOzEoGJ+HrZeSOti09zg8AYusXYCDnm+wmR+mNkp0e1
h6kzJvgdO3M2L27Qa6vZncKNECCNiZd810kd+u2lMM9oy1a+Zj3UceDd23hSUeT5zUb4lI1eq8t7
a4BvjkaR/XC8XVmbzXfC7NrbG0byPmjeIZ7/7zfUloTQHu3jP2/SjF2Spu3/+3/57zeo3wN3fHhp
vehEux2fB5DiVaXXGtlL5oCkJFrk3vr8bHeoPZfnY8dIt5mVW8e4xK/fkcOv3u/GsDNNlRZ7SGHG
6BamsZ1cw38c53Svrkgp5+bPxldAuAzI3mgdlz5xLBxw/7r6nHUN2BSxxDlx64g9yGGajZSU3eQO
nQFm1deuCbImNW1Jk1uuglmHMRNet8FBmF2TFAFYvfAbo1njHXMtsqVsQG+rP09GGNyKO2ZaTPu8
zP6cZtiBSEsi/FQGDEoMdYlGxQvXpjP2n7rnv8suGn/ZFr6EAKh0RWb8JqkopuQ0flmdZp0a1yzX
k2CTrIyCaCBPBnTD6EJzkfnvvS4uZSXqn0bnvutp7L/6LSmZyAyBSbgZr4mEOU0EepsxlfKuGud6
XXVe/iR8QSbJ6CZnXPE0RMESQRd44qFLkjOhCGiYFLdQ89m785cR9YfAb8+qJLj1fK7D/eySyaW3
4UqUdvtmdWN5Vy0mFbrg5r6dabIUpWRVVvBI9xKe0GslW5WS4RGOWZESMNtGue1zd7x0Fv9R4hMR
nku8QEjtM7T8afSmjmj1wz9HdNxU/8VaLnku2oyMN0LiO6tGdyb9sTXt5qfZI8H1qyJ/I+5qPU/l
l64ieVFc9xeCiWOtIO4K3IUM1n3VaGSTV96Demh8b6PqB485FtfMmO9CzOXYBEDn1P7iaoNGT+R9
1ydjyVNeXnVoFjSBDr+dL5WfWLdrZQZG1VrNfpdzsJ00LhMaJLIYvSy92mPvrZO4K79l7bhxlnTH
gIJv5dqx/hIy22DnoCPKvLAg1Q9lLZoS/pKUFLa1Tzu7y6oE9HpRbbWkkR7VqYANXGudRRjOWD63
Msl+kDJHpBkFx2byQvpvMrnuAuHWt4XQcUp5R5Tzn1NBrM1td5C69k3Dnf+oC35hbarhrwpK584C
9EdLRhxSXFzU1kEIZ3AXx4Slq5W7IOxkkwh5+wGRb/7woO8uqusKqvmzmMmG9rB6kMNysacpRytF
7VTqhE6hYiV5MZ/FsaTJOsqZQRv6CDJ7+6UCxCbJCDKqFnE9i/oTVqj/PE0JdVhpJCOFZSS/8hDB
gxbP0Z+jwr+wC/WPMJzVJguD/ir82DgMosyPbW5iBF1wMRsFQVxp0UNilhpYwfzhz2bzpOrtQsTO
mjsNsTBeAat3/3/WtH/nixGIZTI8Thg2/2A0/HdYce27KHHJUDpqhHUznYVhB1jCSyjfCghaz/Hm
1b6IzkqcK4ea0S7Amotb0L5PhyS5Nw0kT+VSvKbvShxuGRh2wRtihoWnzb1r6QRHNVyQIga0zYne
WaVTE3yfI4+Nhkqm0IkoGQSpsKT9Y/6+/A3K0fWh3tlV+xaSNkCqpD/8yMoHTBbOTyWr8ibZsNYU
Acl6tX/t24NHZ3QtLdO/qmdCf5SHbCi6VV+6D1U436uYC8KayIXFmHZ1vdKCQ4r1texthkoEQ7z/
y41z0dln27RO8eSnHwCGgP0BwIo6Kj2xM8gifjAS0upnqrM78KD0mgriDgL/GsQyBCHComibfOEM
D4m7+TXz2/ax9bPqkVvtbXLgYRFzGquiDvt51bg+A87YnPYdUwMujp56l6JuiFJVvtsmq8sr2pPg
nMv4nIumfkyg1EBZbXmeQudM7Rs9k8JiX90M/QG1vO6MlwqHNGt14t/P/fSmzrIoJaNvaDaoTbu3
uWhOymw/ag5jOkp/xvXcJTt7FmemkCZnBxj8TLorSbLqXLTVy62QpZGo7rViIuPC9Krr5L9MVWXD
8stkq3bDyG++d7YRPTq6Jh/CFjMK2TSoEiXD5EFeInQubX8uTS05NXkW7vvUDp+48llaCfHdR4iO
DxJzYDL2fO2a8Vsbg+DF1YeXoMuDdQBed3AivXnHgrWbh7b5ZjcarZ8vZsKExhJNHLueFtTfbKKR
IWZS42rN4Q85Zxe99fvzGObDOTWq8YiP7qDPw3AmuSbsUBzbPKr3dLR7wmo+K8n4kUkWr25tD3cy
4SIO7J5sMZXY/b+biux/Axh9ndQlbH6OrYtlEMc/lqIOd4luOUF1N+bj+8T3O2wGvuoNAX07xBjJ
Win+ndjUHmEZUXTn4lmLdWjkSv8m3UeAWnenJ6O+xuZi32d9TJgHo6RixE8IPP/yPF4Vi+2MUW8/
OIgym0Tmn5UeEwwTBb8cIiRw5vpfCBdeZiOMCeuhDfMjLGmJP36ps6j7uoWcCjhPF7fMLYTAICBw
gFL53z8Ywpz/MVsxftFkZJvt8/mAKvybumOFem8yg6G5MyZgj6S3pqepS7bG4n+s+xiTtSAlR2WC
6Ob0FpMifqiSbBM4WfUZlvITaP9znIrw+3KghF11atZAHaw/eZuRBJcVDLgfLWNfj0s2yULUFgNa
Gqz7TxrDOU9jm3hX0xhjwvFAvXoWzL2Vo4TUOz98EpCIB5CG+dB2IGoyt7V1auTb0LaIJDPbZJWP
w7Aq+Fl7IczyvewGfdW7noNN2ivekdljwrayl5mYaeYDw0X7wn8rtF/xEqc6UzwVCQZ5WtGQ6b8M
QygXr1EjkHmGwLWBwtKmdGcMwDsYu+RHwvCMUivLM0ohYwcp1913Y/xlZsl4tKzK2zFEo0X0Xbmo
OYr2yRjg8v3xG7sHJqNgFi+jdgpDCWFfoPzVLQtoRntKcJBE0tA/uP/bg94Ha396jQ309byNaKiY
cJ3tWHdPkDbGE7KNcdMR3X0mPpaMFXXfzCDn29kJZtIBwm8h9fNHBDu9IrvyqTCr8M0tvUdYpuzH
OLwgR/5F+LX+IIWT3gstp1JetvSpR5pBRNnaLzt5ZVtgLoh6aPK4O2GCOito64Zy1Xo0bwVEI8M7
RfygTeJTq3wL4b1XQNq1BMyMc74fIfLWTtWy7k1pkJyzsk7OevXdbwJxVJZ5nIvbPMi0XUgM3z1k
7H8e/Rdh59UbN9Jt0V9EgDm8do7Ktiy9ELZHZs6x+Ovvqmp/Y48vMAMMCJItjVvdZLHqnL3XnhaQ
LMh3kCR6kv8iNzh69f8ANvj/NJjD5LBtSwKoVEYPuTN/QKhAC/SdaYbBKY9zf1uXtBvSufogfSkl
9qrzXoy8bXdcghkKVQ8glG4Ym8rx5y+tGO4gbFQfbt9di1mnxFqPYpMkZXznecW4AufcnCyLsUYi
3yzEzA/pGK2V3t8dLarGURuSoYxhBCEpVhlD8mnqBNegHU0ka6VOiqsiy3kZLBnRWcYDTKH1WBfR
ym+bozl4Oev2ob382hhGa2PV8fE5ek1+X7UYeViodatxMnKw7FyRq4hC99nu+DV5TpR+cfStkQWQ
J9p7oRkfavUsDHCTizGYW+ox9itTdOrGKeVZUSNbDKVo08eQ1wK++/TP3yybwt6HDjXoxUtKcI8C
7YBr5dArrE0VFO1dHXvxyhsppCmnntnQYisMmcmx5NnNvRdjKtiUjsVDjub5f4AUjT+jw/neHZ4P
ksMCio2HxB+MiglRMMxsxmGqR+AlZtq0Fw0aE1hM72rEfbDRMsPexUJozI/bdq+kxrEBfNrpcJS4
S7QZab3uWxHW25sLPEh+HiojlbBKCq5KYAgzeVkBM4aZIIsaue4aBx6r69Gbk8cmhdqCuJvlP+yT
IWbqUldfsaZ5K1IPzPtO03zat1LxX0XiqZh7Z1XlUXbEMaK/dHH0omSSjAHAX4Zqvl/CFwGU+kZG
qryp3ZdBclXjt2Yl2XnoIYq3hettkjpM1gqlHmgwKHpvIrDMdHJkVZSNh2QuuOCicSdC1ODL5OSH
IKUrpGZPeFKbU5H1P6LIBJqOkXpwvOG59ZkBZ0bl7dXhKBJxGeF+3I7CEvVtLD4PrNlX+RRXe3sp
sJsXNRVOTKB7Vx6mIC0PrVOEa/Uq/rtwrTyh9UR5wHB72RexvGNTz/k+bqMQ3FLGgGq55JsA+7it
Ooagny6VCJvbYd1bBwpk4qTMGfWUdKvamatdETfmyWUUUitGvxnsK6U8STZY9sYimdyGQYPJoGNO
gAKtI8ZLxDO0jJDWnTzNPP77E9o0/4lPYQgKTJgqls7UMtCJEPsjiQFIdVn1rRZdhE1Adp5Ow4aH
W37JhD6h7WANIRmP3xJW8prPB8dkJNoGUhmBd6k/Nbb+oY4yGRIY5TXyg1o/q2vS1t2jX2WEh7G8
OaWIv1YTjxIKsiiygoypZEOvwa6+1hrY3gHx3SCsi0al9CupadbKHr3hBSBstuVS0S4J1HfdqK1t
3ZjJWx/kOysSxXeivj2I7/WMkXzwTpFl5GvqXiCeDRBujuQY/iIaSlv9Nkn6k0ug+CrtG344nBNt
1faTcYitprzza/2osAHaFPk7xP362lOFHzxrhdXEjyBXDrQ6ASI4HSHPg0w5vN3XcbHm08x3tTXY
n3BlfFUroHQx91MZ5iQ8mNqucdLG3tZM1M8hPIM8cYInenzj1vDAa8bDlEufsLZRLUDNIffCy+xH
9LS7sSMRhoF9z1oXyIu0XRRcxDmE9qQF+j5Z9ZOnowDntgGXJ/vYZGQkuMyUVkmknn9QuqmbUEmb
GDC8OJX1SiTM2Xw3dqzp867rV56kYTaglPYR3i/auw0FeildMySkt/WH44wGArXEnO0DYdBYEwMj
P+l/Ty4+kVWPJH71c91hlumeNqG/90s/Oja0TB6EZ2OQltFyyxKYD/58nhAK/DVP8cJjkB/I/Kfb
xGTMQsm9qQDJJsFTzjd1VjM8JeMhNCRbLV3QH2pDjzaL5xjXsBh3ns0F5rjW0S6r7GvQddk67r3u
qXXLg0xP3FJesQ957PTPNf2J1aBUldInLnEEeBnq9axr7eNQxsEekc1yNKJFu7PKttkMY/LgoqZZ
T5TuSf8Qd6FsXcWSL10KBJNdW+pX3WJRRl1vuP+15/vtU0CRsCtpi4ye3j1lQO2PI+KyHdX5FTP6
7cDjcc88z3qNrAgjQCaw+RjjJx+vp2PlL05rn27t4o7esDGVTKXxPNVFuSv1MD91cgGJ8q3Gfl5S
nrdH81PpBPUapw7t+9jZweSqrmozarq7hR9jImn53zm1Z7dDcwYycTQ0rbqmPjaqvsxdPMdyfPr3
8UcG9P7GGFbDD5AyCUdxHPJ4/2Sm177bLRTHgvOsd+U2k2p4KlPWySr0caUa/Oqc1xPA6h27fMh+
cxr3zDoOmW4DKZW3OaFLL0bjE+lKSkR/JnrZuOStpV9m55Nf++btTN17X4awG06utNo3aHijBYxk
P+XaVszINHxE5Mc60QEzy4m1mmKLupswY0Y0YwqbbAnPMBz3P2aHwT95y+qzCBwjoI3rup4MJ+az
+g0/hOXQGWoLYiEttEdRju5G92tsyNJsanjLJmmM/hNTWJvREoSVOj+bkCBrUi+ORVWC3et90nYd
dKp67iyHDi3yLoiL5X1G8ABzp/7itYxjXkQ+pS4zzfzEme9T4SU7ox7m+y6M0506FxVGssv8Yk14
YgehldAcVv3PflgET5IK0w11/Wr4XBeLTvwTSElMXipCJiuq/qxJ1Vm8mHhzeg3SUVFeTUmZnf0f
qmyjEOptirMA5W+6L0sngnPjpnfwl9YYkuIHdUpt7L6qtwAPZJOaH1Mb9SN5YhzTdKku6pRe6ysL
a+CVAulEb9ib37PMN1Z92mf3Q5Xr95iKKHpOnJIl0BCFEGui8lXvHLHro+iitw7Tib/jS2x5UaVm
Qcdp1o9Ie/MjR++ZZXs6QJAPom3tC4hXE+EwcLtVPVlUz5pWu2o4Rv79RjH+hFP5JNHpiFcsK3B1
h8vjD5QQAqWo6kmWOXh0mja913YXuGcrwCTe1dIs5pFyo/bUudkOKA6jSZYPCi103sbCGpEwcdSN
1ltbNek5D9KDqk0saUFRrx1nAJgUJ5rS6CA9LSUqt0bf3L7XmDzWzYJlBgRCRVyNNM8MPFtW0Rxs
qy76356PSCJux2Rf4oIADjO8jayEt167JGeRdY+L49uIsZ0F6CuWW4l4n6RiSu2xKF5WXHaPjGfD
FhWns8eQVr2SzNsiEArFFbUlfclcX7l9XNBt8UBR5+1+GXp/LUI/uivtOr4Ce+42S96PB9sylm3k
F5/0cXS+yR2m4sFhCWsq/PV0T2ThyJUb1Q9pvXwvSAS5ZDodRJ2uxsHFwrpTQsxA/1KJKXlLcys/
gAoixLeYtiF9gmewdNVKxYnMjoPm1/HJ34AAAYmvOHeaV+6nFtO4O9fWuZ28T6NcoTnCclYO08tj
WBN5gSpnJarEfA0XWq8LrUKkmc0pTkyKb9bs/9dY888ALo+ICtenikykq2fqrmP9sSJxQFuyWB3N
k6/knlnrmOuGGcgr5e8vQRVpH11AeHNqwu3JZNZmVkuznecR9CpcwFD/27Nrh85q8lqHOs2IJrcy
YKZjDov7hz+2OIuk4HaArw9us9BwfBhr+nFEC+Pu+LkXcw4xVLaJ9crFPjsHBfSCKtn6S6W/Oxg5
e1lSyGNEilFD8bIfcw83Xou0y0ds4BqEdS3Vsg91hIkz+WVubMNHkBuyR7hHzQiPrRVEmzwFYgLB
gTmNm78Ubjlf1PhuzUK/mm56VUM+q8xNVSQ50EhwdQZq+/McxfXFg3W1WrDpYDT1skeSn/2DiSb8
0Dlpf6iILNj8qmbUY/4DhTOtR63DT8vNcFBDy9xjVOWP/9xqVXSJc4PM4Lofdno0As/pMyquTq+d
vaz+rM/VtC2CzvpcZPhinbKBbg470/WyYOW0XBUOiYP3GvOuy9DSwuxxl3z9j4Hnj3R7n66LbfOf
7dm2rntM1f/5WAqBJts9XTVmmkm4FszOB+RwZLOGwbHnMQYFoDbfl/l5iSp7Z/Rpzh+KkMNssJzX
Y2S8zTFz6KwIPodtT5QErSN6gYPxlgr7hyeSHKNOCIBBOMPV9xoplg7v5myegw11fto/xVIdxBze
kUvTHzTXCs9mEWvnyRkWghyk2Jf51qqFm/FcUYd4EL52c8KoR3wyQnuZccbtJ60Ftq17d7nw3W2y
UNNHDZ/sf4rra4TFbhYtW7Oe7YMjtQRZ9FH6ufHq151zgl9CZzHvdooIYjiVvkdF7iNyYJlNG/eR
HjNW0QSdTtNQPrnpV9IU2S12V2tTk7pzyjrtGmiIqGmZ9aspozuo+366GvUyefZMTX7PSU4x08k+
G2H5aOZpdeHKJ4LcqYpNRwbuvYOd+dg5Q3qoZj95FEXxfqMFKZ69sQxfFH+zMpbu4CdYYNUh/d6G
zuDAV5jHrwPhZvTW+k957trX9jqv5yWdrpTqt71cj6tF+YR5HUOpjAH+KcahAQRUoyy7zcDQVZTZ
O9Xq4laH7HRzeJybu9s9lGod3ddsOaBWo/ikeQ9KkTnZEON1zEyrMUbw+u8XqyUfgr8iRYhCYhrp
mSRWUHCn0vYn8N5zCzNn0h+drEmr+GJiJBGa/a4XSbweLMLAdGiNO1glwcUCFQE1CMCaXu5hiIeP
sCmXHX0SRImyrKo2+dB9FCGqUU0SYYxh8vaTbp3moOnfbzVRLdXOZZH7fyWLccwJOhr8DLkfUiIk
q8jI2j5H0QLmOClgYDMMWP8xhwaY8P/+as+D8m9Qa4cCa6k7+LeJYxQ4tZ9MtnVcaPZ/y55GrXrv
xNDfzWSqksg32zsLK+vKZfAr7MQlOX2stuBfPHx3GwUMJzhuXZt9esRNRORi20J6L11xqIIJ2ZKX
F0c9qq/mWI0P6pTN7bEznOatE4E4aVPuP4yjbqxcOnDfLHh+6v+KGCy6eFnF04ALyYsTFsiy9O/K
wnap29vZ1DHjhz3E2KmhlAIYelt6PR3HJkawlHkQWooM/ql3UCUFCmnUNIFGr6k+LA+4lr6OBGk+
GonFInzKieh242OqE7I5LqJ4qEpaXMOQ/ggWhx13PjhG6G9V6QJ6Ier7curXapiIK/sNdlpzVCRW
q2Lh7efditp99gzm0V2ZVtzuXAJhVmVciBfGshe1yNbCylz1dumeRvShK7OAkq9AIllNPlZeLwaB
3mRiVGkFkgDHYRV53c3mZ5dj/SD6Yq21QrtI36qyGZEt8jRogbgPwG3RnbM9UCQs0uX08AQsyH5G
ezZuKyE+fJG9qzc8aTWigqYhAqjy3kWYOOd+YOyUmBALlM+evG5qM1G8JqxCvKP1g8iJarv1TJ9J
q0xp8Ooc30e2U7PjMte/asmMKxWB+D6p7GG7FAxAalwoukUHgiOvJHCW7pNPfGdaGdW11tovrgw8
bUQXgHKM8WWp/FNguPtmoVqmXlWsRhvaWGZqmFZTSAGjZsxrSAzMDyuUSWGMF7Gzpzd3EMD4MobX
LfYGb1uNug3Nl/aPsY9T80OROCoMAEgSkn3lxm8jq+R9x5DLVDEuz04efkfod7FQXd0ZDvbvVe6U
FrIvgDcVVDL5Npmr6e2RatD0irRIW834mZ76nmrmiHtrXTGnXWlIdp4g3kOZAwrzLQeIC21E905m
BlcXxUUOWzoa3plj7Aq/j3AkIPevsetWG03X1mHk99QD4N7UExkMTTGnu2mMTALxOn09UqG4zwzX
kL3hrVLU2BWmrllzHgOcAic3w3Ku3AYiy/aoEZuD22nlTnP1Eg8XHp54sCimLEgnOiz2deqU75Gf
pbshzY2jPorlITKDNV1IsaJevby0rUnYk4Xma4EVfrTdirusEeEuM4wPZ3ZK2skg1ClpnZNURx0c
INfSKrt5K5l2VZM2GmsE5tmdctjFdUsKMuvKyDG9T0Epnsgdte+ybMoOQ+sdPU14d0Aiul3mlWJ9
y/dTeIDQ3Xftf8SIGUQI/f9RkWhmoL6+yWqcrss/5y384w36dEM/pvOYnJIl6554xG3dZJpX1HLq
XWV18VltAJPQOHKrsMW4DFpiGnCULVYBe1g28dCAYLdpU3NPHwNXmoN3PneL9q2a67UlLwa3ILsU
nfF4CQcze+DpcG0pm7tffOO+gHt1ntAMtA1JZXMIwYtSYECKhtzwxiss0zjQZU1VxyxUD3ZxP2sz
d8JcZIdbReO2oPi5EMP/jJMouKS9HX7MTXxkUF3erbDDfyCT2CuDESMP6weg/ymVKm2Mt0NFNKg6
DmLNpg7UDayWS5qnlBUcyvQpBCI/06TRBz6vBNx1xLCtOqa7F3VYVw3mda2bma+SUVm3dnNqoerW
czi/GEsMgrHVYX4tmKbcomNK3ofOpQyX9BiqsoQfgn7TjSH5GofAWOQavIzEsE7d9HSLVB1nZ9kr
ZkThUS0HPUPquswOUecCuEfThvg0DC2GeLhddSBjKRS36fGGm4n1/upp+mMqasn1ZbT//VUyBmDo
ovLPtNZ/wNkmTpaGV7NLjfpM2cOkIYFCflvYcXlc4J/srb4Lnpq8pdjX9Obn2x+SLvN7PPfFYSmM
AQOyURAma9vbpe3QVGYTDPClPU/yjlZ1DrVR5/E/8bhDQK82ITq5pm60dpv7pDOVMhWDVkOCksuh
K9uXIUF3tkj2/uL9aOs8fEkM4Mm0ypZT5qXBHX29662RZ/doU4OASDMWKaSRwVBVly43+zP1I/+Y
KLOyGjjJFPx5scMKWtP/cZ58mFwrRT8DeiZSCEFDXpUrXcCNw+Fcnfo8Q6bigxm0ZYmlQroJ7YzC
knoB+Wl8shp7fmAG612CZhJ7K60mrnYJTFAUhdEXxaogDlQZ6NOBQd7WyF1Q4Kw5w42ckOPRkgWx
uV0MhWN5VEXJvSPhErfFHFKyZ97h3Gveug/oRMU6ftoYuHkDgD1DE7eqOgGUFG1xQJG+rQ9zbSTP
iofW+06z7urYP6iLuQBotYkT0luyiexchk4EJf7wPHoWTYNQuHtGa7owHQDQ0RXlDnVD+GqZ4kgl
AhE28sBobK91Pmt/Bdgy5J04tlNM2g6psHpGqrJei2hXkUZRS0pqS+gP4O6aJGCOmHmbh7TJgE1Z
rXZYmj7f49xOPwutYXGtcek2xXLWhyzAOgvA09E0QHMJSibZm1YGetpb0VUPPmqjP9zerNVO/jEc
+bfn2e3fBjK9s1lrL5HKxzb1Wb+BUNRbSHS3xhqk90z5Wm3toU3YqeevesEa4BQrfkLeIaXLILTs
nVoIWLaluAN6QpBEAnspGIIZTSdNt43u9fQy3fYU6VHPRGLJr/ZI0GWIYuuCZQLPVPu54c777E6u
ezc4H3UFHCb39YvaoKH6uWdNghRifY1Dpb3DD4oia4pGHJHEIfDcrJGMkBlKsDxTbFnwRoz3JI8U
ikod6ULbqOq3ESBbk69NjAXrJIkhiP7dwwYHNfaIS3uflG5Y0WI1uhSXDKL2SG6osl2OyNjEYC4C
+11NEtUa01iaClMTJYK0f1kAQK9ny+xeKpMsECJXOuQXnFOvRnX9A3/0dD8Ks3lu3Xp98/3Ds3w2
BWapiPxibfQf1Og16Gm8QXJR7d0aSnejyqmRwIo7+jnvVHcHqv5l8gVz0MDiUc9JbKZkvVc9iNrs
nDNq1uutGWF0QB6A76uhU2002vwrcKTalulecsyG4OnXWKSLvDl3wvtteHoi8KK8GyTfOQ+ijpgk
g7S0oP1qpmZ3+xhvn6D6RAUru4vHd7VoAZkP8tJqjurO71D6nG9P1z7I8jUdIusVjsfzlITpY+/o
1rPu0MyWpz26f6ssDVHeWpF2AW1Dbtaiz/ciJ0JZtZ+8XP8we826BvVyTfM0vxp1PG47bMI/HfON
9ZrbNKhB+DaXCbrTq+c9qtHRol1EtcEioiBx4xtC0EXlty5Gu7kERKPyhHNtAIGghiE/5UfkbvG1
QyaPP13iut3qpZ3ycofE0jpHTTtfcCqaW9/JlsfUA46CVjx86IJEu5swZu2kP/sOEy0041K/h0fU
PSa+E52j2LFocDjTQ5Vk83aRezMIvtueOhfNw89XZ5qj8L90BA1//7Dam5PCZ0I/jhtqijh49fhL
P+f2IcHIecv2aaFXINHxdrd+exG42r0kNshRSFGRrGKO7hFHINA76GajX9UIs8hhJi48jFJofFEa
E0476CDC/95DNG4cQKmIvdfM/dbUz34jmJXLXzTMTtvdnpV5TAyOkrGpKbnZJtUmdCx7zWI2OTRF
8sEH2z3hCoweK+2vMm7IOLMA5+87gX5laYmFmSAQY8DV9r0WbdTY9+s9RjxDp8agM+eO2iGpaddP
kResPTdY3tp5vk2SGkz5gXtVVNWhLrV7y3Pvw4CZp+Nq0B6laqyuxmqf0hC/icjUOeza03b0RHd1
gPstVv4lZQ0GNNcf1x3lxn22LP5vNIYeqvHRZQxUf7ERkhurKsHVYmTXqK21rY52/z7TgGfSPE4g
sN7dmq0So0Yb9xAV3R7ba3I3TKJ+5oFzdmvwcEzDNBS2PGH1zHruXQuhOiiEzzq3+QkLBM1sdfEV
DoQZFmmsatUwoDZFwKBszjXmCtmmDB2i65zpMc+nvSlb6HzS1oonT3woa+2r+oATXDE7T+soMQoH
9dY300ZLVs9Ugt2ab2iuC/3MmuKr+vZYlvRPLSGRG8Edy3N96K962n5Xf+dk5ua9vSTQR8rG2N/e
IdqQ/Kr+Jb9oYf746SmeKBTRdyNGKPW8S2GfNDUN8onQcq243iRLMiKoG1YKOkkn2rphWuit84Ry
27exNbZNGZJZ1bhwXLBuQb4ChZMG7iGfIuNm7gopYQFf9dZVP1l3JVKqNEqL7wX9+lnLsUOYlrED
wYrThIcL/h6DKDRzpXqrSRwb1BiR0ADKPOL/NW5hSCLtnsK4C68qCyliyct4lOhghuwnazCh/WN3
dnbNnDgUXHrtmTsfOVoavYDhCyBOsvzuQq073q7Exr0iwgZiKpL3IhDrimfCO/PTgrWqsZw1qyOp
LwvMVS03MPl0SkzyMMr1VyJarJUVMo+5JWdHMwUUqy7Eesxa8600ivuitK0fXY63WszW97gmw4ty
SfVoENu2KvtlPfl94u+X3oM+UBbImkcnWLelaHe9tuSX0GiXA8hSb9M3EDocOUVXCzok8NTo7Gsh
Q6bcKl9HptdffkUEMKWq7qwQkXw4O6y2egKqtz5yoxUpY8au0qKggkBht9vxlhap1d+Y5DmXwGYw
UJqIqvXqjU+QKt1u4uogaJznpCTXgwVfdLWt8JoVIUGIlu1cx1J/aFmZf/LMMToVdrRrBmbmiYUg
rJHlYiXDYeZ4J1TIeMqiTQK9YBhaIdFHvYoxEI7BLCGPJHVYhaLjwdm1uge9ztBfC61sN5XmZRt1
hTidZR6qZHkfwBet6TEGh1548xets6g7BsuLxdW4jnpKYf5c5HtSK72rjRTqtjclg769+XXRQqFJ
UgsxlgjX1uo+W0joCLm3xLWJVze9EPIu+2Ggxrodpso+2wgF79FXPd5eDcd0OPlxpw+rUCz6JZCM
5xTLE9Yzq0B3MIgztRMadtY47nmjD+ro1/lfh77oiVFa9GjbG7IZ16ptFi7hOfIt/dyWxGo4xQYm
GrSzMOJH1ItOHYTnWTThWR2KsSkAqjCsd8ISd367zmmV3alN5y48FJFm9uDOzH5/OwaRdwwJ5r32
VfPc9JpzVokDvYR7RVn17EbCPWuicB+y6qAXtX0UldtxyQZk8yThrq7D7rM6b8ceUOHGeW98RzuJ
XBMvoMcBpTpPbb90x1/XsSWv6J6MzarATURSdnYvEkyIAhXvofKX4tFvMU0Z3tR/bSeCjUq+1dNS
Rg9o+BKMFH8hnWoeQjsTD5Qe5wei7vUVZH13GBd0foQR1jKMUO0pzamb2stKvTo0MSj4Glrbl8qA
tmkSTbZYzQRrrfKfBZPUoMBE24XVWbdEeReWIWotudzVDC69OHObb5Ut5od20g/qrhTK41REBdP8
pq0388xXvvrzpWKc6o06qbdkNhJ8RIyg51VXrQOirZBTtbARuLVleFICxTxzjrg+pNGwZKzrjGCt
9G6juh+XBqMGlrVlG9P5T+tpvLi5Z/d7ZzgiSyswRBGzXlDf0jCDPCYsaue2bD4lEw1oleCQzla+
S+d22nW9D4zpb+e52vv1gnKjq3PY0p4GQrKPcRLQEQ+G00LSM8Ep40ABRv57jgx7N31vAvjfPEVp
32MM+Ptb8iP9EjXZSX1neTiKh4TF6MVK+3uAIXuVBarGjDCiGuTZAzP+OcirtYi9PThgjBVVR+kc
pfihFcIATEZXFMioTvZ0ZjyJScvRtTqGBI8SYWk3sYTTwQDnRScpgjMqkO+mjRGLYIeOqKTKIJ4a
9lyC6nSrDn2vTU+9Dg9LHZqkh99jmLjHUmkwN8UvVUysNelF/xgtCsbpYIaPatOGH5bDxRjLM/7k
RNckIU6VxHKAPxoaI9Ij9N3GGXX6FrfxvA4/taaGSFONHKGrY601UiQmUjyTD8SV6aHT3A6z2h8f
qzm9hViE0dI93O6LoljI41mir32g0x6S7TJ78t7rzn2hmx8v0yrE3P65A4iXDKb+pZtZ06s7akQb
u1UeMV+Wwh1/Gfbq99Uhk/Rh78SggJZ0iA6RPZ5jOk34z/T+yYJQfHFn8Vn1cVw/mHaoYYbVbxe/
EX9uqS5vYjqVG/U8aBzTuSZle6+RQnkpkvb+di2ry1ptAO5s/Vb7YhjWeFC/Y5jNcgbZ80PXfLE3
Idaw+ikbaOTkraWwWxzq52nQfG4YESoEzBR11bMv99xzzJ95H0Whd0Ry9gYpGB6UOkdmt7ceJhQ0
rO/rlQxyPuYXHW7nYyuTtiAmlY85pkz21dkaQsujOAn5E6XVb0MrTy70Uz6pz8s1ev9UdTRzEDFp
n5M5f6ES5/4VlNUlbfXlky0VdDWTtFH3woO1JCzXG+uWcJbpVbRbmjLa3kaXEiz2WtEhbFmwV3tN
rCEz66M94OXuzq6Kn8CdBKSfbw/E7Y4tX6AcV5GA+3RfBSGjsv4bB14LdkeiNbxu2Ade3+7Uk77h
4V9DpN4MqN3WFDZ5LI9mkp7cqHhtx6vZatMryo3iEsUgbdTvhO24TcKyPo0LOWb/HGLVYBt3Q3Ip
QRwbodduazAg21kmKsPKge+0vGbtjI0KumPo9jR0U27fMZ9HoO0BE/3Rmo4hS5RVTMQUa3+ewvJq
jpycxDb1rZbdqJ18f34kzia+3P4HlNiY00bBCzVj+4o2+MO2s/AQ8SHtFZWA2oi6lGbqrwec70BJ
QVthGZGryQOQafC05XTQqtb9iCMwIX9rlAZn4YGspikaetyDukbVTCizw2KDLslZm5mj7W8FZBbc
5WkKAUD8R+P1z1Qln5Ik9WpkS46pIxX4Q7uGa3JAFjk6x9Jz3kDjR8dlTJLnYSFtlzXSynFZoqi1
dMUibBOkvnFgSnVCuOne5ZUbbuvQSpc9dHJzR7dhueIn+mGm1Q/NnL+p0WYUmX+SRzhTEJLhYNf8
+ZtmxvbB9vj8ySZEuu5CRM8beun//gcagflnOyEwAofeqmUT04x+5o+/0DeXNBMGCdO3Diqer2c/
SqsVZpnpLejiYgUwJrxzU+Nna4SpNbVpQ8uSvWddZqTLj2CKlms1lxegJcm+69EThvVkMhO0hrux
bdzV1OXLo9YYz4iUk1edmO/tAh+txo6zpzw8GZiW8+Q8dRaDbmFl95Ff26tKvkxwDphckpJOKuhN
ClhneqptrqWPSyyo1eUdKzko/LslHN8S4MEb5XLqHYspdJZ8GpDPCCzt3I6MypdWnFvsEC96/lq5
mPF8Jh7Mg7MGNn8zbBCeDSenMbXtkFn1Vsm3IDo+RQ4CmWry/Es6Y7VSe/Hfe5DGsnWZWU9qLaoK
V10a0f+t02bdGOYtPG7y2u4Aln6P0/6vFmHOtCLLFKihvUBG01ibZGNrb7PgB7llzGXwTITc7n63
VhVucnJmMHDhBby2t9czp16puhtj/3LRg68BJSRdNqJJwLN2urbc64PmbqO4DW97iNDD+7l03K0l
LV8AAE8Qf91tLHOo7EFyxxJ/p2id6h+kxkSC7iJzjaZ5p9aTZlHTr0u2zaBXd4WnlYACzfOtAekU
dY4HSCtPoc7IBZuRiOySWpUkw/hZ9C3gzT1gEc83DdyHa8gVaWDpAj8dD0HwKW2bch2jND7Ppud/
MwZarzxRo2MSmMimEAJub93Z1C4sNIEMn1y+yXeRfjd9eJdTs/ygi+Ac537w1qMZdPeselJEbCJ/
vL3FzMENdVtYNVkz7lRjX5uod5XkGU1pgcbNxOhTopYWVKpIca7EPSul7a/VHoHzrCQz/0xYkTqL
+eQrFPrsrMj6cLQOqOnslb8se6WJyReHv9+AzhwNe7X0+LVRa5LKpJeGic44wWCkkzuPlZz7Y7z/
99vdsaUV6x9KEsw6geEylhk2saCGFND9pqkYxjBCZZPHJ0d4Y7B23OzngksHDrX1YZVuIzS6D52/
uOt06Nbq6RJYUb3CgF7v6d3UO4z++CdkC/72SYJzydYYQvuNVVQUh4AClWd1PHIzr5WhGuOesfOs
ulkzvaaK4SwzkLsoeW7wG66XwvPXxVADechB4cmN436rAWg+Ot0AxzGdjDMcvRlRQwasw7z0gkUn
CzO4IFLW5zRXrS+ti4F9l7UQ/JM2J9xNPcYsr68ovgb+p2z0WK3E+FyccasgBF5sfSfuvvvkCvO9
JIznZIvBvtMkvrRO7PbgILoPwmAtuMGRcblMPEE04N0n1ATl6vw1LccdkcPhR5CPD6Wrld4BsSHd
iTBwnm0naVagn/IzqH/JMq3Jp44za98ttCjVjywGRg+zxiPeSBFrKopDyKxm7Y4pLklpjgA5eoBf
fvT1cHwFaPpRceV+CeW9VHvJ7ddE35oXN0trUHqzvUcmnGxLtybUWSY21sVnwXztgZll++jrbr9b
nGhjjy42ESnT9Nusg0A7XlOV9EWyKYt+kq2ScqXSzSfj/wg7rya3jW6L/iJUIYdX5jg5aPSCkmQL
OaORfv1d3dS1bPkr+cEokEOPOCABnD5n77XtD3WmcJt01qjgjlwxOi5FQ/fYtP1rbYsJAN+Pp81U
UooyXdt3BMNFhv0WS6C7HszTllAzgMxcxiK5KRtHNrvkxN12qvBvHRfL6faarQH2zOyYf8iy9uPX
H7ceWt1zPT8r5UwGjaor2/GAjNh9SKtyPbXZfJfaGeI4H3GJr83pXdh03LOmYUHKOZjytE/qjgZ8
shnBR2MoRtVdjV+r0CWcxEn9k9/nC1KumSza2xkZh5zQKhc3DeZVkWvBM5FG9tU0OGGshJz1xhno
ZAK+WTrGnWH1iub2RcmC/Mas7/MyfUFqMcAFRMw0yNgUjKkVNZk3rg3cWsNGn+xB7NIcfXKfeV+t
tpxey9mvdsGiJaciNcQtP6sRXUpac+McAs9blb6znjJRPUF01ljq6NbXEZFRYM76KdUGbUsMQ7Ge
hVYfU6YD29vg2dGbK5OM4KsR7Jala05qISx/n21E3dcqGo5MyO3t7eZM0A+ADndhKs58hoy3PRYd
bxNUYXpB3xh89YOiOgopAO6r+F7ERrZGX3tUghgljYlYgfkdVzWWSu1RS4YXNbtRb6Yk5Btox9Ls
mjK7E4sTnNSQOS1L7Qz59DlvXdaSeY7qWWa7epog17IPxMFeauNYaT75Tzz6+TKNQmzlmNVw0tzU
ehiC6IJncw2mK/6z6soV4C4EmEw8V1MnsrW62wRV6V8bWVq7XvsApbu/lPhzTaroB9UNzhaN+AAk
O2gEpvzr3J9sDIBbvi/pkbmsv6d1QdFgd8WRkSn5b2X6raaj99LSbmD4O2/pKfwYPIkIcRTQGdK6
FpDa0cw1JI5Yb6tOHNpKxp9cfhFpRJy/hAiR9YTl/JVx8HxIDbfZVXB6jmMakkRp1oXK4dnXWC3W
XVplFwgE84Nn9Ngh6EB+DSx6zUpxNNR5dVDvI2f8wHxogpyAx/9OCpvUYNQtSGLqZ05J3SqsjdHl
3tvt/03TEGbqOO47uTrzW686NQIxKclX1y7HsOiASzDRCh1L+eZKHYIquLj+rbS7r2RoH6OyEG+z
SSfh9rR6wWixAPDSp9vLx6l5rjGvuGlxp8pjtYE1WqzbsIF6blV7v+2dA98Bf+V10d4TrArzof1D
pATU5qJamXyXn/ToQ6mKFNuG6xN5f4ymNkOP+kitvBluAjj3qnL/I5JSNhtHkvtOacuUjJjc+gm0
x66tggFpSGTsFFUyopewB0t6AwZWcedi9fbEtrPuF0O2zVLnMzzf4cXUyEazXWIMfSeBn93j1rTt
eNWhpN+N2dhijWOmZAEZXWtdQpgcolJmH4hS53y+KLazES8OKlemOPHbBKXlNU1IR83R3+MajPm8
CoS5ad8+YGqDrjyhTC7jlli8sKk/CJ3S5SqOWKhm1c/lfCEJ83xLkYM2Ne1to5zw9ptUiKU1EflE
Y9apBdYcx47XSk+gNAb5riPWlTdJJp7T29UZyfpzFE67BiYcgFW6fjlonY2eDvafAdRR5ObgloZ7
DznEMZSq4NjrprPXLG8C+vYqlz1MjzAlKoVoBve+RFe1cfHkX27H4KZCdRkNrwJM9uEKYwNE9Ky5
ZJmJ4tCrooOLAlIYZnZSUmXHcfiQ/XiDx9zYq0mg2pAaSyqpfE4NBj2R3OHnLG6OO3TVnF7SJIcF
dj6OXoGyCCMzQdOExLiz1h6xlCRIzxzk3xg07TTGLti23+UOsBmf8eQIoSXP9b1V+T7fMNRY+lJ7
mOqgPnNuIzSs0tccgRL9E5OEsaKuVqGG7zLI9LcgtPZ+Erl/1F79ZUZMeZ5i2hf3GvbEVam7xUZx
5NRe2USfqkJ/4rq+nG3bKLYlGamftXhcO+YLQm+soS2BpPnk7pmJDQe/cvuTMdDjuzFCaXReYOcG
Oz+Mqf0tIktcmb3jDqFx1gyD/CTGT1XvOa909sUV6rtNdiRwqlt62ACS/ty1vPH17yvTfyE1fCKN
WWfbuGcJWtD9X2RtAgRRgVRhODqD7d7dSojW33MJih9sNWqyjTnb23GWGKvESuqtNqWflA1DcwR6
G4JmNnAgo/WtydrU8hagcpsK8NTnm57oNrx1pqljkN9849pdHxzpCqV7VF9SR7/h1FttiohvA048
kCJxm3U6rEa2Y/3SZenypEJuJq8Y11CfuSJLg1+JuzzjC7Sbcos+feFW7/UUuesySqpTIh9SBz55
3eg/uFPj/sdKnl7uL6U9RBlDNxzLkPnPhuH/QmEYkolBGEBmKs/SXqtQrrQIvztO5RNBAUi1BIu/
LYP23WsccUmJpViBhrLfqQMBYeDb4Y12z76pE5Ql98Y8TdeVrW8yd2gpZcMfz/98xc89ghBqF3mm
8iRXlm1cqozYTTIzt5TK42P715692D+ei5z6S013BLcC68OFseUPkIDeVx8L9/Z9vgyGLLrrfSr3
nOZF5R67+SPxfuGHmffnXvJX07w71UtQfKb7NrNY0CEpEaKA8ABymYdUq2ta0hWsKuFjl4AIWBHU
jdKGPoThxhlF9l70c30M3QH1rnIGVHxd8ax01Z7YQYsJ6FLtq9A3r5WZwSPTNcbl4RMmFYZQPV3v
C92C5tyGy26sy4k5aTp9iJlbilOB3tDneD3XWre3RcDiWVb6S2Z3+5wWx7q/RTo7c7xt2+xZmAlT
j7nwVl02v2tjPd03tIgfzaT5xHq2Rp+ZiW00jBroqMrY3GZi0VLYh6LgNoXl4kktHPJI3zGMJUZL
1zSkqd3JoCv5ZC52+FjNAz0JmBSuv+BEn8gK3/jYDNbqvTlmLLYE82m7KqksICg6DY/QfeAAtFtV
aqu9qjP4yIC3KQGRm7Lsgp4yYs4zL5P0lprYfP9mO0gm5wudyOWck9WyDQiX3vOOm1VoweLEET/f
qYZaK/iTu4qhZZ8kxqWPSw91hblOtcK4zGoKYzC3OASdlh7soMrwsObNVkUCLPz1G3+anB0O3PIU
T0JbK+uxRGWTB6KPx6DOvVWGzOsYT2g0yW9nPUiq76PJGQJLrfbXhrQLdE7HR9UnKLYK44OUZn3n
mSlAXcIqX5ZhWB5xvmwgmEIyNqCMyJuuXxv1VddyPvcmSjdI+b7knYGWS8ceADpvbfUC8Kan1R+J
bg87Rf/Thmx+/mUP78XKMib9wvF/UNY6wQdw6szyi7ZAO0ltV1v5RlJufd7FFQ5Xu1l8z16HSl2g
de18WDzzzbLCp6yvHIJXsRPyW51DE3Mw0aUY5fJRxlDr1X2xBAWNWkKrDguYwhM3ouMwj901GRw8
yv03JWytTe8NKNzwJJJqxD0zIk5xMSXIVnMwldxU64aoCqTVUVJejTDqXoVTvCo5RtCiwyd+Tb19
7kvRVb3zhhplZ860aYhOMi5qk/615467KnM1RvNSOrrQt7uqDRENy97y6j9dVCCblrvKel5MGkm6
1lfX225UA8tyMdPGKGw3t8o0h7iLJn4zZD0YWjlDtyrzambxUU3bInPkjpjSqoSsr3CD3JUcWtq8
vbqwH9Ki9p9+f+czlAH6bz0ZD+mtw8rKwvxqe96/3D1dEpdJIzQTTf9QoAvSEZO5okIWSs3Q39kR
o1oNKNOWFE2qm1HDM5CAFbFKhu9ZwXEZohLSkiDHIQHHeHH7Jrt40KIvf9FTxCTmu6qxx6PrQ4s3
va567CVn2ZsdHafpRJi6rDN7eaHsERRvxFhTXsxmeq3FsFFLAwiNTBcAF5EodS0r8QCcd/7chk7L
pWMkQaJpGeZxs0YelrPSjZzoqCATvpIAOQVZc3HFdNszvxG7+3On6rx211X4SuI0SE9B75lryDbO
W1r3E4TPst016Hnf3CIjmCYq/eMMpfatYcq20mbcGKQytnurN5xTFvr9ziHX6xXX7B9M9wG9dNjM
dC/v91HkDdeqYQlny6W3k9BVzK1+f6uT0yDeQoPo96qcbCzrC0uc6tAXzZ9gtuzdUAQ4RWJPwz0z
gjIyWxc63/9vKsIW1nEK4+Lnc2qvN+b7LrPzjWWSNFL5zJpVU8bUyH0fZ7iYpU/Qr7vo/Xtj+W+Z
FN2GhEFbuMFPWAuMgwOXWTlxoTs2qw7c3HNedB+15mHnIZDwkyUwE0leqyiNeDN2dnCp/KpgID24
52gsxmsXw6ZgIL0aJ+xznZEiQpOrg64j9ko9vI18OpvQ8XJx8cyLP1VfK89eDeR+f4g4Z3za9x8M
WmhuSp+J2oRyr7QrHEyzAQLGQFPWghw4Giq6oq2yJyQs67pu0wf1lHBoDjeKABTWxpc88qe3wRXf
acbn33MiJDNyXEbSRBZPxLCiUXHxQU8EzNAyYrqyKpxuPmoxsyQkguQZMJvcYAw2mePVRyciF76l
qXiD1CZabmBEIH9C/bk+bYbt709g91d3nsTAMbsGcGC4xAW5csTyt56qG8I3iNxgYpxvz1vlNKuD
AkVBJsq96FtnR8d1XMM/e56XoHkwq4av8ngosy56c5zefJxq98wQznlD5G1CJvOnFUpZ5800We5H
xWJsyAk8Vl0g3kf8xa7kVpaRcWcNmvvhzXSQUsYbjwNE/z1zFaYjYRge1TL/JsMDD7m2v86N497j
JbyJh/56pMDCfz2amu5jiKL+oUg74+DOLTd8YGqfLJP4CDwB3yOmD+epYO1Y9ZZ7YXK5HGO8Y0eX
kfGVxGbCeRrPenQmLEa1R3gvfTxW5ZnLxKsYTkY6z5fffwSO9HX/7RLq8hHYvmPaGAXhaXu/trXD
sURjUiwkClfBnwoOpjYqVV7tzaa1Cwz/kJSuZx8GOimhMR/8TB+eBhpLK5XwiO0BpUhhfJ49f9jE
vdtfyyHRLznSFWKsQwc7NjfJgb5nv5qcmQTbyY0wwWDu9fLukpUmOGBVOkmNHcPQt9kavDuloPIc
D9ClS6RAFeSw4ABtLDEog3gmsNFvovXodvgMq40STTRSOWGaAxOk1NZ3UY44Zz0lbz0wjUclsujb
Jj2QsdqSQYss8vcHlC/uL0fU0XXL0z3PM0zicA3/ly+1qBkAFFHj0P+4L5kSvgdxKG8W9IZVZuZM
jN8eV2TD3CrqjoqbYQXhR8zQ774yYszdPhBe4EuqpLMDOKzqdlHo0T7s8+5tcFz7+PP5uNd2s6Am
k4hxhOHMnEyLpOeBEIwRJxPOYNII3fpZFMPwYmV5DNXQGS+x6Q0v2UicYlMUzd7NgXC5UVOSnAQP
l0Z4iDph8RnPm8jnBvIBApYnm9hOsSM7YFErDDPPqG76B5P7DB8/iqO+RWtj0aUcGlfSHcx79a9q
WBjXQFnN4+2hy9LCIFpi0sX05LFkuZlNWvsYN051HgM6c6H8ZuB2am8bXz4sGnJk0OiQlgzafl2Z
RBRBn8dh0pw6JQjobQ+BzVgth3Fx+C6GcMPUrM/yQ1TR9YxJLyej1eszByAnykDXsmlZT2aWXCzn
liWNClFmhtQ4i9RnlmGGTczwmifht8EezNchDx5CMXXHovO+NfI7q37+16M0t/2ti2YEzVpk3s9u
NK6EjPIM29Fcjcac3FPqm/dOG2DjDFAwMreV094SV/o8eq9anABqqY0P18nCnd3q3R4Zs451PtkM
IvqkkW0OYH9EDhz1UH9l5lYQgtKOO5Oe5Aw7EtZJuvbq7sFKnOaDwgL/Ajeyg3ptQlc3ceboqU3d
I5XffAqLxdsotAUyxPPU1MWr7xRP3ZIPdAaK7KMb3xR/rArwKIYTNj5t0dXTIHCSY6CTNuRKLG9j
Y9NV6gtjoGmo5yRuModoXkKf/rdZD+//cc79eziH31n3JGzVN70g+FVt0KaG3moYlI5TRxMpxVbk
uN+Mypiu6v5Xc5tYDVnWbuMlzX3ugNnLvEjelFykj0ykn51k0dasBDEk90xty3YANjsAyqxkRjfu
Jn87Zfhu8IS/FaPRHIRwvlaJgY1fDfrUc0Hif/Vq7fttXXlzcpUzg7wQ79OFYLLcRkSqNuRMMgRk
ttJVBhK1sPlkT568L8G16+OeYlaNrGPnxdK0+aD+jLzXUMzEvrUVpR/ujLj29r1ZQIiSqHeR6Y/K
saUn1Z1WasUnarl4G2lZsNG6rFlB7CeyPrOXreHkCPRto34KvF1Jg8FYie4+oLS/gqx5C7Q6x8rW
2SdTkMcr37NqMs61KA83L5ZwD9SaHMow1L66UP5YIM60/XU54i7n7c2fEttLC3GDjeWl6Q8DAHAQ
d8/1iE4S3UQq7b828dhsObTJ1q3dHBZYo33Br+muY7m2iFj6XfIJZIf0+t7ca2ZIxkWHAGV1s341
tB4eyuFrBGD/Uc3n2hANRI/Uaai04i6D7rSLa3w9CWuZc8nlt5UmExgOHZM7Jqm1sqJoXCmCnnxG
UJXJo5Tar+MqTS/Okr7eelq3VllnRG844Nu9aRCzEUkxvdqo4JouID2y655NFw9jIKFg6meTfP0y
RwE0KfxaDBn+9kMW3WcURulFvdQRSIx+f6r8i6/lez7YXQv9n80NH8TWP0suqEwZJlhMXoFmD7Cc
oLiM1RwwMGVoRDlb9sSu5bdCfgqW4LHOZe/QXV6Xg9UvMTa4KH2J4rS4cWuJZlorjYqg7CBPJ7eP
ArDTIWv9/IHstGgTRk33yW5aprGIzPX0VYTLfcIiWZ03Suuq9txxIXrW5J6VmfGBWqX+CLPHpmz+
4xB4/xLu+IYeMMCnDUXJ8y8fcGSlse2k4XSsjfEayMVSBW761GJJX98WSzV22Qh+yk4tpXIQVBtH
J0JM/VSfSMVx2pbkCJOlQeCQyuEwA/ckmh9fwsFs8+AD5yprZSGwPC5SBmt05Q0K5zcl4b6TJtOf
+L7kjfvjvIjgT2yrtnzPFsP6qBgEygfdMDBUZMeqnUdRM3gteqKNYF0U9028eOuQLy/JMt0mNijf
IcDFu9Cn2wNSFZ85UhmXGKblQPfGMoz40YaZvmrEXLyj76Cgy+Y53qt4uKVF1TZETb6NZXhcFiTu
pSn0b51s2tQyE1S06MZs/H/HpQlfqQ+sO7XR3QVft3zo+P5/EDxoZv9ST/ERuRSpMDw8Dyrlr4xc
wPNhzhvMz2k7/VCNoCy+tPQqlavg1qqO8qZYBcKpq/smXJLdZMkY3SYwUQ28sr6n/YXYe9fCHqbR
X2qPDFb8a5tox7Hyw0drGcPHchHGgYUv92H5nNpENl4E3P+nVpuX62K4SKPK2Nk2rPDesDwxb5u2
Rt/X96r9583pyyIfscJsaAF7nOYAkqCvmwzHQxPHK/hOkles5AJSSumwlbY8LEiWpD6XjSBHfyxm
nWIM7dwj6YYCG1Pd7Jn2rvGRpmeE283dMgHfbKMg+4y4lZ9BljBNyBtyIq82boygMk1S3IgyCC/D
MGnoTvyoYvHiKEg3YDJrWI2q4S0xiJHwstcFKm1DRN4xXxqATHLs4uv1F9C95VPfA9GqtJ7WDyS0
sidGgKJs3bvaOot1Wgote72VspeZXD3VnvypVXhf/SpuP8mnby+QL7XtjlzP1GrwWhGLbhSCxgFR
byXMlkdOUW3v9SPUxlk8NAORJLL5O4RFuaqwDjzETXGXksT6h9xZ0JTvIRiW+2Wo+JxpMu4daZTS
RHXv40Agadq/epZEw2qzIOXwu3lCZ85se3aGdWIj4Ui6hiKNMIK29o+jY2PX4GKKZtI6kx1cGYO9
auPSkdAM8o/Fxkits60vfy4hp19RZd+nKT56o/atNOnl5VEEe8r7vIimBDAi/JVrBNsotbZ5XXxZ
kizdOvpGM+tsVbXmm9m5R2BYKORxXTkRiFztW2QQ01JKd2HhxnJMi+k8Q0I4zAFtRrLXW2D8K/Id
k8YCRTDxG+vgNI9msm+ptYFJY5yx8eSvQ2waQyhQqDN4r3pXrLVBP40zBQiD7GzjRf6q30EhZW7R
5K9jHzwnZXM6ZNElS4a15nTpWedLtsZYQOPUw9NV0GVt9r033NVRtJvp9pGywr+Xja+pnjH7EG3J
irzle4DwA5tct2+4q9u1DJU25ou0kK6yroueCoJnvTWuIjTAp7mon0LiBHbj0l06qtDVFFXm0XGO
ht8GFw9s18qvUgKYOQixP0wnIj6nk1aUL65rkiUfJQOtPndZSwFRBEgV1OVEhOWyMgrignDFHOuu
+9Qg5EAJu1xqhpQ1Yb9gWP9Y7ATDpf7ZNh4IIc9WZrIqh668FF6HrnMe9zOQZlESytumgtAK5E2I
+Bbwncsz7Dx8SLK3Mhj2EVgyhrEInRDKTvGyVM5pLptm67nm1Si1P1rDeHD5PfMg/HvQdte8cM9e
itUKoQRhxJzPfYnKd9RKjl80n3rRnwMtMddGi6fKtcS+NVoazK1/mHEzrPyJ0aI/0bzROG/9prvO
rv/sjGCwg+KxK7/rjEZCwHTJYH4sc+aCdl8NTVy+BIwq14AmOyYCOsSZXq6dRHwhcup9lO0jVXEp
baPsCUp/ulFjICVi1nxj0HJXtOO3pJ0DMK06sFt/gYO16MNzWo6nMdHatSWyfqsmA346pHBqcMh7
Q/86G0EPLK6qH/uxfwvK8S43mB/+HGtj5K/O3dKjicrrOxIlCubULuQY9NBVcVcOAP/7pZBZE6uC
uK3J+lwwjjOhFJfkCXr1e2Z0mzDnPOvt9cAyM+QjmzhcBWbrdBYr+d88PNO4RMKN0mkWT5UX3OFI
W4fuG4hHBAALF+18Q1zv2gden3yurQBcD7KB/tJ59T6uyWYiOpqJSnmvk9nqHyIaIwOO7ELfTdNx
AC+XR58W4e5p/yKAssNVnnwahb9uyKmwgVqYwTXIt37WbYOF+zW6tuQkw3vak8GqnKXr2tA1+ORv
blkE60h/b1pSabnw3PvZE0zl+SxoYK4bOyT0rdaeAr+MzqFwLkaoP6T4ixGOuPnZKP0dso+LlZ8o
Y5h7oD0+l1M5rkebBDj6i5uAdKF7kGHr0vhsjX3zgN5rTHFcgV5bxc4wr7UYsuNkZ8N7S3OMUUn4
xCxwHfuwGSMzGE7Z8EEk27QVfvhCVE6x1XTnfTb0ddRVqJTz4XUYs+aaC60h+s87c/aBWI71Zt8G
TJTmpeImoVsMEVvnEJL0zAwaUc3CZQTuan6cXO3cl1JxjBTSR7K4Q6hbXd3ZvgdoDberzFci+1ZR
WGvNlqyrL549o0O102mVt0W8E/kDdudjlMFWzK3iSxa892Glr3y7/wY7AC2cXN+rZX0TY4PzuQ/T
AqCzGtC87uqDX+tMi5vp4LpZfNFD75PKKXVx/qwchoFrK07dk+sM5WHJAtDJEIi36WiWT0VVO+t2
6YiMKKgLXREhKbDAH1cO5tPOaWGtVJ51Z9GkQD2SkwUvn1M/jYRkmFmdk7FMS6EKjIRaUBgFbtnc
3WQKzHThQ3YJkrukG987PbRWHiZbNWK7/a/wA8XBMJqAFQtgYM6+4m5uYXh3QXzwG/RCqt9r13RD
cbaGiOn9jVvXHjORdF6bOvoZqij9WldYb4kdwRjSafMuKHx7l8AGZ0bmMF6RQ5FZABRJdWfZtXI8
oi3c3ELAU5gXQhQe7hQ9x4Bp9w5pP0z7+6s65hWqK5L/eFhl2HKtCYyqml3ZYx2eW+haDPNcUji7
OvuPlrShGp5/b4ii6ifIAdtCQLwSru9f5BRmW88uZrv83DvRfGuf+37vbrJhGNeQuuLzbe3npC2m
k1kcEB/bb22vf9Q4rTl2M3PsWZuuYzBucpvL4KD3xCd52gEtJ1YNufAX/oiCfYzTD6dzNiIdyrep
JpBJcvgbi/Tj+EkVL/E4Wuugayvgq3pwbowlWyXFWCKCmcPnwkyzfV1jQZi6wDl4mTiliuoS6RXd
b1t76SdOIjImv8ROHTEEnH3spvqy87S02BSFKLku+fG67kqVfh4/81WeN9jlv42Lm2wssi2fMSok
G+ZMy/NYbCynad41z8D8XniQJYRtvS8VTTsS7PNk6B5mGrn0taFzNmggssHn+OBDyiZPB0Ms3M0o
i1GIC/6dtVy7Ztp7wCdixFhxcG2XeQ9LEBN60FyVp6XNmy+AyZFhWlX8XHNX2QXEKm/0Km7WLq3H
q4j6BoGqT75ok4jznJDsUxp+/FVAY/HKA9J+CingIVUUfE4aTldFLPNFlN174pXw4e5uUNIGK4/6
a9a15f00J2clVPFBQD0VznBUSZtz0xWrpZjspzyvfphyf788R0/+62rHNl2iIUyITDZDzV87WdYY
U8cVIV53fx6P+pTY5xzJo+r/JP5UrQsyAvBkofMGTAFb1Yp+PNSTRDtFlGcrTVD59d2r0vnyoGiZ
JhdUmFp3vX1BxLx2hvQTfkWuuUzNjJ0f+7vJ7psnK6sefITdj6bVFs+iio9aNmVwtCu8NoF9sIIB
QiWm7k0IsPFVRyCywgA6fsMQhUfUTZ4rUZDWbPrLAcUu8Go7THZLDUzacWhejmVnPFtyb9JKCSKn
jduM7ptKwel12rh5XX6AlpbaExzWttAvhucHx6C05JxIvwi5CfXwfQ4xBrdV1z1m8xI9kMOac4rd
j4y7Vhocs9XNKKLQC4EwdrXTpJdUNpO00D/lSzTc4CbjX2AmMYUn0wLDX1RN1X2YzDFM5CgE+oTW
+qZKUxWRKoZUWZSFLWa8MTplbpFvFYZeXfnUJkrkHxx7CAYQy/1SS+XqEkgLi5TTPI53IznDRHq0
18nW0iewctEuNMSyycyQ3rnTC7Gq8mI5Dlq+n6xofPYkO2Xq5hyJrp9/otQ04RacgYSVZIrpVPZF
71yLstefWrt6cYPa/ogmLdnCn7EoUGt97yXTtFY2bLVZ9LDaCccmYFHauNVGZNQCt8kF+nANNQug
EBiPxs7uoNrYwmXSYfbJRulFp9G5jhOuHSUh7dzBYaHh0/Aes2tSGMZeG93sqtlcUPIc/EHNiHTu
/6xkBFLZejB3cGT+/pyyfh3IBLYZEI5B84DOlwN07Z8trzlpcbBw0T81Q4HNwTVfHUvCM1hubtUp
wmyEeDwz+vEwQgEfkwMxWr13rgL/MCpg2l8Pm8Y6RC5Nx7IgeSr1eu8ay43aY+zvcVmj84z6Qz3N
FOK78NEWqnSZ2MZHCmnzUUXPqI09MWJzYpm+Q/L2k1an2vX3hwCQ86+XFRdKuCtB4bhYHOdXiVta
WvYMvjynIymaV93RyAw0suhN7UHw027Pqb0o0NeLH39RhwrzeXf2Wt9m1cmRG+XDYrHtVTz7F7Nf
nG6HhgXdZgR7PCXNZP/TlS1I2joVVvKMB/aHM0R5RAIUUcCD/WxlSYwUEzpUnZJGIAIw9nNQTVtP
cgmUxZhvveETeIW49RTPqB0WL25f29n/FmEP9gGPl4RYfUzJjF3Z8WLal/H8ZNTdi3pej7Rymw6J
OGYuPhZJ5s6SAHb9ND2j+msexy5+gllhvZORnh5FYjwSyDQQVUrvABsL5Iwuma4+ctHtaEf59HjT
wVnJCzq7Q7RgNVKXlGkcmWmlWnMYvfKu9YzqQv6neCvbZxdPzHurmy6SJHoIIH92JZlXhEkrOMvo
O+3ezQz6Lk169/MSMudVtzeaLtsUprG22hi9il6gHjay8PJzRD2UAxAsbteroCNcOpRpWJWu3Ghi
2Kn+th1Z+OVMfVM2cQsCABG6UqKDYHt3FhtQA4Eq2TXXvc+eRyx55U+svUsgOp2URiRpwuocC6WW
9A+WNupXlndIwMElftXbZF9Z1IC1UzX7oXU/j0lQ37UueXX4Y0Sqi+tN8jQlFAS6lMfDne8fIBhM
BzP0goMJTuHedm1jfStQf//dt/7HV9/DsaUb9A5Ryf7Lp0kDT8OTTkFX+NO3pZagHhdDucGeHY98
3u5YAuO03pguZa9lnFsEAY2InFCzr2+f9lgZzqVmVuTPMie1ZK/u+h97t+fkT0v13D9fFyW0VgYt
K7cFVuBbrHla19kl64b73/+p9r+KB4BnGFF1ZKwwokG5//NKF+sogCvLH87kE3rHwpt3vilY9kPZ
Cyijm9WAMOZQ2eRHFKmATOhbL06qjxe9mjQAbEzGTOADSyaCe8SCwX1Gqu9JjOK5YWByeyqJqgfO
e05GqtbrbNNPNaOWQIqB7EYiVemYaNZDaHCfIW3CvQxeNl6aMau3CCL09yH0HvzGvxvtkN4cRxnx
Yvl99vtD6ZbJy+8PiPOrwCTwMCHbwBUYdZguVcI/D4jhuJRSsz2dcUaAaQ1aNK4ScBR605FsRg3q
mP+5m8bPqrXY++mBdJEnZZlPndY4eXXwXemwrNJJjhOx6j+nYT+7FEWZIqQy+mQ7u57bbJ3Big7W
TOBWO3aY0iTvQ5NMCd8c9H2/BN5KPTcLQAEtwKEj01bzle8l8gq1e4jKFidxUFGtyuJEXVMjMR+T
LrHOiSxhwpohNjbA5TQ63sWVwwd9YdpU6Ok7sMyRFNfu++8Pp/8/DifTVdM1WBeRDaXEJH/T6wBl
16zYMrTTzfhh93q4sQg33pZZ1R1UDh890U9JrlUPCz0s+KGtBETZzOBnDWZXt/g144m8fo4NQ4NQ
Ue1iStZnemv1cyl6Lujuu0alcqlRMFRta/vIBFJtE5ci2KhIqbBcTjmA/2ukCXECntXTUuRazevD
ZdLfsxJmgTCnk7LstQOm5gS9lwZPrg6mT0kM9TUpw0c6mn8MDUw/bgcOeUxTeOlF5t72WrmnVvpO
JiIqN6S2sdTyMAHh88UjihufbhKOMwixRvAWBFN+EbIqt3svuiNZ7dzgGKUWkhxly6Bxig7x3Stx
2hh4SPaFfEhbgEWw0UVXMurLlRf6qKBYQOstqUpRlEfP8pGqUfhIorsuClj2WiKRSUsxB8zwz7eL
6+8/aMP61e0aeGiOdBSXlmUyd/l1FTzhoh41E4UrL6qOXAiXJzIa0AJmwW60RLfzC4zkqMDbgDVA
upTv/0fYeS03jmzb9osQAW9e6b1IiSWV6gWhcvA+Yb/+DiTrtGr32XHPQ6MBEDJFEcjMteYc04xI
E8y78a3pxY+yGE+Z0UDtn1d7TZBka48QzY3iMt6PPbFIUi9a6SpZnUyZFg+ThKl5e2WyUZbMbQfb
0p54Pmd36I/F0eni51L1X/7VQvdrcqceXy0EoESPguNG74g/lubZIcnpySbWEWIcxQJUojHGTHqW
xlhnP8jLXSheVJ/qcK6WU1C9tS48b9g/jKNTwqqo/AjGKT3URecfieLwjyAU92PamLtqMLU9XU7G
cTXHbitXqFGcXw0fp1c+WN+FYUKRdIVP/Xw24kQGmb4sBTby7mfpfG1tgkmHyP+Zqvhb5cS/bMfx
JkD0y2l/odmHxxDEeqo5yCXHVJB6NRmkplsG4CxiNoJNMgPkcjzk1IiewyKbgzHySyGK7u6EXnik
Rz4QuGf4b0XJYAeW+Vutkl4Q6FCL9HECgYFY9OB7BVlU88dYbvw8ovxgIbGrcuYORrlVCmOriWDd
5Gp5S0i7GoWmvE4wyY52SOxPqEfBm6ao8Tageb32RRs+x175UUzDhviN8ZtAX70S2AnGzFdfEahv
or63mXfNqmh0nXyI5qdbXrsE287uoiAvUef75pusSk0xWrL//4f9f6kQsXXrJik6fM75P9kn/zlI
MOzhr6odHJOaB/BOfEUVhqF/mNSQENaWHEh5nDekaiqtOuwZ0fuT3YpXkYXtMYmotsl7NCAU7whP
kzjq+Qam0tg+DjV3CyiDemoESsG3Pe+qGqU4De38iCTH/YNO/wa5Wv2GHk/ZAiqoCCXpoz9iC8XN
7cVQ0c71ZtSOtAxQ0u2u5rVb90a9Rtbo/4pymEJJln/NirRdxSFFxBTixD6uiXJpDe1Hp5vqTemQ
uJR9rHykerUuh97/lfCFYel7RxZ1ySZXXiSb1a1L+hCuMBd2qhhvhujCzRRm9dYrmv9jhfa/85I9
CgaewWiNE4cu779QGnoWua3p1hbEFS+9R3CBo7ZsApzyVIkzU/82CD5bWlslLwXyCNaNDHku8u9N
P7gOPhlkywvRNd1myKZ32Wu3lb1Rut3TZxpbk8A5x6KDytcsDkXp1fgjQJhubKQgDzJe3pegKIK7
AsL7h9wpxL1rqvQ5IGcC17oWXw09tHYm4LydNNAYdvu1i8Oa9hvkG1quxv/x5ujuv5KeaDG6nok/
iemLyn9oN/7zA2qw6Ap6zANnPW83ZhnH5IBF5UH0NVibeSMPPzfynAuZFCtMXy+DEZYCneCyOGj5
HIRAVOXfJ802KA4T23Qhd/+6Xh7LTVVYT63Vjxv5fT7PT46RHyaCaKfl5ytwr//nJz6+Wd7aMT4B
Yn71ssL7apaPjYjC6hAIg4K9PNnNx/KkPJwKPK7MqGgIA+2Kxik/pP/sESJDA68S5fLznLykN2N+
+ufV//rifx3K6+S5z28TcHODGy33vWJXB6Ua/2wGq6EwrZuYW5oon4la2WHqaidB08puVtEOWKRK
lf/Z/esCocTmVvXjbeviTcWQw0UWbdJpTe2Kd1B7o/azz2z95DkoU/3Q/cXHAaFJZ1or2Il00Pdm
nT5ZUV0tkNE+pQQjLwS9p9E1h2VpjdsM56QV3S23XBV59JTpyMmbGJ6HEUQnNel+0cBFxuuRKxu7
KCnbtWn7R0hq2WYslBK3aNXQ10QSqzTkXSVEWjgJdQKnWRnCMtaDk5/q3lx3Fc8XFVNXlROk5eiI
m8fCAtoRvY+pvkoKCkKYxAm6eHWJuKKJICgxZ3AyU4EYVuHuDrHO6pW+MoLwNCgVIVIFt3VRx6dG
G4+p850ubrRBLrFOze57LvJv2LtKhJs4HzpW2JN3QE9xa7wOL0ZA0ZgOmtqhzhuCbyWarTU5SyQ4
dMnC7zptQRTiPcuRhNlHk9Sc1Vj7FC333pttEeEY+tW5Kbq97xlb6LlIRHASFL9IEjhEDm4Q7otI
6Pe+iRd+G95rlykn1ol81fXo8gvtVKY0lnBFH2NtqUTKL5OCrUG44qrLwi95etPnx7G1o4dzarOX
xCzqA1aFF+oUBKAGSOYm65ddjc9F6h60NriaSAMcNUS8SaakH5DqbcclYoliLVR94flkRvK2Kvhm
Y9QIcWhfXMyR+x50TQ7ehrYadkKzezZD9NXFNH2LluRCvbdRdcoDdenV8XNB4OEudoZN5tffBI2c
lZohmGiLU19r1VJM/m6sinCB2YhuusZiuILj3nnWJam9K/elyifTgYyb9xuVSFQKBR0WIqFtPZ34
+Q8npwRYFdd2UBdJMOBDSNPvph/bK2vG0ROihqD7kLkt42hIe5f+L0F81Q8iRbDUJs9+HL1QAV0z
bt/gXg6rAfWoV/w0S+3JBDideLskOaqMUWRB26+uY3zkebVvgd4sUxrai0nXXp1CXcFeaTaZUb6a
ffG9myBPmQbh64H1ktn3qO/gMVXtsu6KjdFBRua+BqncGMvQoPVbN9mwjJNoH3XtnTS0X1l/t/hY
O/7wzopLX2Mbfqmt4TnOtY+ggqUaK1cFBEneq++UvQHoCN1dGFRuqJaPry5l5YXaTJTtowL1uY44
wNFWhme+F7lB1xFswOiF5GfYB6ZUOXLl6MLQvNUz8V5ELPhaFusxv2I9RguSCH7lSv3THDxc9NlI
2sPolbgjEC46ZUBeSp8BPgN2XhzcYNopgzJu0eqR0mC65WEsB3yCn8dexxy2mDka87NJbuSzUT6f
5N7nC/J5KQ/xh2jYXOFesfTPD/K5GGguj0T5HJQn5UY+CzWoX8hd5iv/2o0dYGngN3aR7Y2jSe5d
lx/kJgQsx0c5JXIIYg+idC3jK+chR+7Ja/59+M8lj1fnQ7mXPb6DGAm5FKDQ5K//+Q/Js54f8PlP
fIwLnyezJvT/vF4FCv8K+b7I6z/fJmF20BaHADBexFoJhQw/3Y387DFWyL3Pc/LQ4VdIiN38n2vk
y4+v/ry8za3vppYSgNhgEjvSNS5Y9tvqn105CPsspsizjfJlr5v6zqpF8RgtQzDJfkkyi+/z+CfW
QVF4pIXzfCDsxkzwTOTbyeNAJG/Q7OAoeVa9MBsic4Hsm3CAy47ao8C0ST1lJYuPSVFgBpWOX7Rc
JDFo+9atJkxv8K3awBELD17iIRkDHn+1KHfkPUYbZgID3aBmoj85diQIKuaLX/Xaszc+m5Zhvcgz
mGIMniZpcpDn7Oqb6hb1xYq8RYR/8Swx9VIWHOkdSYJ+0a6zMUtgr6frTm2cPQ4qVHd45+2tEsY+
QqN0WuHOoZ/Sp+nBMBGLy4l0JCpnUcD+3KOpQR/d0V3XgDqTBeIcJjcQlI1mFsQRANvwJbVE/iUY
liHiFsKOF8WXItCsi89iemG76Z81olwtyo085xF7RXw6b1dlNDxwJvTW0l1kSQO93ZinoH+D9Gjg
/8t3VRlk+yyzuxfCJv2D1xqk7JRUVZdupB1n0edlIFzobI7xb1OBuRXHWXdjeEAUpsKa5V1KPhgd
nTrovitO3KzcaRhPauS1T+VEwaGuEI3Bh75nbaNeStN7kUeqkoHgB6ckjx4bn4Ztp3g31em9O9lB
HwU6tVNsPqlgwO+p54JZbFx1jwLAugsMV+vJV+Zoag41DS9AT5LkUh6yisGk2uYzzEPfEEubobo0
xM0K4o3ZiQwRHtIdz4zNZ/ndbLd+15ASnOWPmkL7Zx2G6sobw5ti6vxxy1lJmc+bQomwdVsp8RpR
9y0YGutj3plSx/qAWPCtQFD+MbEzoNl4z2cLSGa0izSO7BkG7l8iKsgPuIY5e0HkC838gtkaO1Eo
B2E7SKxy38ZAipZUtiBlazIsuuNoqOJaxNce4t5rVIbZVZ+0V5nx1Y25sR9VJV4B7Fm0E2yPwTGM
q+OCwW0TOHe4wMyrPNfppXMgQutVHrVImxQtKO5F1V00LVJuTDecZ2MQBwVo43NUkRk2C2/bLtQP
3VCdJDNInnJyd9z1ITOIATMgPdHhjSZYhXd36p+Qkao7dAzF3mGEB8rVnqo0ibd9qyIZ0s2JldXk
r1M7916y+aNqVpZDU9W6e94ktJUINQxYDn81gqnCi20hEuZpkob8JjZSHNe0H4c0isNL38ImcLru
HPotORNaZq7CVqgpgjPtzWwglDW+p2x7QWBckeP9Q1dUf0xgKsCTmcGtdSz1VE0a5Ov5hVKLjtDO
vC+Omec7uAQL5Lp4kmLLghvTBscxpjCigDK8A2Tn8571l6JvrHsuHO0+buQrTeblWLQLUlTc4Ulj
SnoRid3eS08Xy15xkr09Zd3di1t/M4RI6kYylXaZngcwrVCgpCnNUbnxPS/auwYD9HweDk24LHL7
ZnWhfR6Q5iwfhhkfoA0zofBmT8jGbYP0qMHh1nugWgYXBcJMgGonL9kTfekteEgOGy/Jk83As/ks
NyTBv9dO5ZGNVf05Jc83YNVwDHcZCAQXzRnwRWfNfK9eyASOzu6+qRORMHauKrDhFaGdo/4tiOG0
0e/fN41Lyo2Hoa6nhXjuYH09N5Z3h2Jiv6f26K1qbEIEI4bjW0ulg8en8y7URmz5PMZM7sRz4XkI
nAdRvuiugjivyGFg1Y55eCBzgiZKd7iWqV+YAZas3qHeJ/Jh22h5df7cM9T273NW2lMFE41GJkOD
v5AMiOCYiY5An7aEBVP4Z2En05MaCRT0FKCxoPQ9Wto2W5h6qqwC9T/y1lVUiI8M9oJ6NMC9MkYJ
DqaxDdUBYjqb0SrF2TWmjQDnd+2CxN71kW0wo8x45/Q2v0d+0q1r4ZtnFOnjnoFY3U2uoVyytLBW
NLcWRW9Oe51b4+7WSFGaJKEeOR+Ce0uA47hiSd2WTxcRkIuHhMnzgXjL9xWC2nvrpvatbOzqUnW0
XeX5EP3vMlNJO86MSJ+TBZi78neIbaJy8UQv7Sm0oBQBBS8iAknDBnmQiemO6KKsPBoeZeppcI8g
2130GTQ0k1b3FtMQVe/404D6t1G3V6uUVm2UbXpYMV9hw1ULEBrVxe7G4FWwxinRo3w1kEkfe5JJ
lmpbVs+KMn0MU/qsaTM92NcJcZ6qr1OnE7kqWNpg1V2bcePiMPHyH6bd9I9ALwkwk4eRVfyWTDO5
mXx32JG0pdrbuFGjJb+ofwvtA9aS9BbNB8Yo+pMV2Tf5kofs5RZ6kJbV3EYgb+s/SjcaTtKc2CdE
8GXVi6Qx9b9ik8g8x09JSkv68k0DgKD3QXU3E0GEcVKc0fsUz0Zmm9V3123LPWlkF9vGtuINOkk9
9A8VVlrULr2GdWDxXSj9nNRKUynqf1E2o0tQFS10xSFhJDed4zjxwQ2MaZn2TmUdrCx56pW43FfZ
659w4z4E1WfDy1rQ1WiXWFMImLZyQON6kTxpBbrFuqMEjh3GjRRjrWrpuHP6EnyYB+EpLqu3Yejn
xGHWuKH+E+1/cnWLqrySaCZt5iZ8Lv4QumKDM8HH8ivxE/8Ow4/w2qytbxNnj0FrfG9R2pKRmppv
ahUpy5pJ0gFnGtk8U3hwENQn5Rge+n+yuQeo0E+xtrCyISWP3UrW0lI6upO+ahzsbtIISkCNu3Mn
MVIcxnDa1425pkrM3Ikm5hJkb/Eh6gnv/xwSGkBQzoNBvYN6B24R2M2BbE2otrlA1KS4G9uMyrcu
bcWKz1u+N+dDL84+fAqzT0nSqpfQ9t5jPTyYRlifAztomAhR2J9POVpNtkhrBfiX58aUoZClYVAh
OE0yawof/SlsKO/gOv3ISp7+/dUOoVdMCK6v5ryn9/m7JkDvfJ6vDK9dAUv0lpUS9cqLn5OAnfj2
TyWI9oGpT+9ORSAPdh9K9oEt9nHnw9VNVf/7WPxGQuF8ZVq+lqYNY+C+MuloruQhvLC9bob5X7aO
jFFiMeAEX4+47h4p29Qz9C35cy6LVT7XY0/lJ7Nt68R4XbxljLmjWqd3Hf7DpqxqVH9ZO+KFjIwT
3buRu5kk0wBmwD12onahk1ps6aV2Igwzv5dp1y3RgaHkI3/rXmsDxk+D4Eh7EJtaU1BBGlFASqCt
Pqtd1B+KQu3WME3SV6VW9vVsjrWmKThpAyoE2WjNdOMEFShaOI1FcjB8fjTNSYrVQiNfG/bSyCSO
Pkw4703zuc+9oG+mb5/XUeKg/Bjv/nVBYfdolIf84PUm/FOnoo2mZv9drVMo34q0Uo8RHa5lpRoe
q/OOWSB/Zd5GUoB2uA0/ZivgGTBvdifZIVhX3aBu5OFgpBk18rbaW3FvPskNz5sP1TTUv05pFO6e
XEzf80XOwHgb+KW79TPCpjqNNrFmEHuEbEo8z9LhWAn2oad4yyYw6oNT5xUd1Fq/2HVerG2/dGjJ
z9mtfm+/oza6A4NRf3v6FyQ0tIbt5NbFXn0tFO0sly//HMmoaphyGNzIGlrpOtk3MrDAdxwwYDEB
E9InmnhahBLGWshVkVwplYP+5wp5Tl6RN6zPFTJIHOwSe7lmIPP0pLMGvso1g26QKjeUpJ/KF5OI
ex4cJIa0eUWR1mSeVgHUQJakzTbvESpQ/JzEt8Ae+1NQkyAsO0xNWdvb0jRREcwNpywlY8WeteBq
KdyzVYao5tEWY83I36uuxCYb9+2pQFV0Vj3ixRNwZN/MGse4HbkshRisgcUQsdiL4tnLMsrMChl/
THC0l7bXWZADjvzpNdGOuMViY/lMBYoIuTS/l/HMnaasE3wnqAMd2oGdT3gfFaML54p1i31wrUSx
R3JxrpydpHqqg3baj1qnd1sPxuIKkapCShSvivR3Bf6Sf8L4J0vP8i2PQNui2ExpVFHvmxP18smr
N9ybLEJEFe15/G+mrhyPDflSj40BaRjsXWwM9Jysp0jN8mPghe5p6vvTH43tfJiD55yMcdXBl102
zJ6XSCMIwzCFjnBN7irpBRAJdr9InGpRhcSjRgyOcsNkpzjjCe9XTgv0LSKFZwxN5Ylin3imtKWt
rSkJ1zLy2xDAhexZO1ZPtXnrcm0rZfJBZpi3kY5OrH3A9aEdmDh/aIidZm9E47SbTg+fFebYT9Ju
r5rxc9bY49M0cyBmPESvKjf5ulSMD1ztzVfHIbiuvrXutnJuTEWFoDFNFxampGyQnXCzzM5as8h5
awuz2EnnHbQGq19pOgzpVM42dZE/pWmzVucbcoZfPRcDIkenrWm8zOd80k49hSZpm/o/M7N1zrWd
losIrdSKnh69KLUyXh9MokgJNmZIoHoEMWlEQcFCMV6nqMEr31NvqCBSRFLJ3po1YlE+iQPuhvdg
0r8oGvWKYvyGh5UPoJpkG/m7yN8ALBIo3VJc7Vwzjk4hfukeMX4GSWMbSaPJyvHPYVh/S9Qyv6m5
Od6ChogY/gVyQzZ0taytpkrAV3srSMpM0oJiMLbCxU8jCYES/0awlroPm+JrYQUC6MBZZZCa4gof
Xjpod7d0+ptiVWj0mQQuK2IU5CkwStq9wZi1oLaJtrICPFEWwI3rvqE8iM+R1FpH9Qg7bZ7Nklj6
sa6yk4VK/dzCZ4OlV1cfVZ4TUUGCpxvkKjZ1q4DrEumbvGBFbo0qJS89ya+l0eVXu0Zj0/ZnGXrw
uQFS1K1zVEfLvBJPPGmSn/+xQ0EgfZzpM5Km1aDbwUaCflYZWJ3m6g+rK2WpVWQvxGkXnYq8+m3P
N6zctCouUxs0tCrvV3lOGO54KWsMhVqhPGmOGa/J+xyudq+N14CyxxHP4O1xqkvyvSaVlA89ZZo/
1rcdPjndPIZg5r6CFZU2TYHx+siCH1QY889Nh/FpO0QhTu4pyo9DXBpvGT2lFnYe+sdqpDSmWDtM
KqSDDxFIRSUlgxpQcLTRPfSvcJ+Nk4UWd+U6ZvTdxFxUuH3wbuhjAK1qpmp5VbYrLb9dyqa2irF7
Lw+rMYf0prMymIOXpgy+HUkdNnGrCIQ/zyExObdGcjPd4iglGQ/rSVtXHip1ndZTfCQVgyLejEN9
hHpIU7gaD8CKNf1HpKuQcZN2GPdSIOuhdb04yrCRglp5aspVBtBwiJexBSk2Qb50bGH6wAYZv7uK
1T+OEgQRWClTbSXhACb4qINeTuUitxOSDJK6O0hzgM/C+hgO5fM4y0f+FDmHium9FuM9qlztLCUc
ciOVXdQGUE2607GJut1D1qkNmkVYMfllVaO0e+bguNGC4H02Mz/h4gLdlGw9Hgs74E+YOuf7Mmyr
X6jX86M86tIshmYabZTnzhXTBzJrfZWOIbL1Oo6fu5J4WflC0SRiYZQdmDWTHHgTsO1aSkWkTv1T
d+5NBgtUVuUbwwG52Fr1rsfs8p7juQ1bJ/w+KioOI0/pTlFXp5cG+zpvCo0Em26JiX/usfd5ri8F
nffRXtWpEz47ho3TZyoD5PkiOeo9zGFCLZRr1mhIKcGYHUq1hvPlKMtiXsTrDjmrcQtETiP/8xaS
VIlQJ4GCFTtXu5iUs16A9ZXw16zQXwp1zHFpgQSTFThbztPUzKORYuXE5prVyVR97SvhFQ5z46w4
s7SIqJ4qREVkZrLJvEjc3c5hpLSi7hcAeUZi0osso1lN2OmOUUX4tdx8HlZO2x0YOcgVWBiET6Gf
rD60JP4hd9wu+GunQsCQUC3SRBs9+cSrDpA18rxBGzwF7v1R8TFaLzx5VADIe0/Uva1b2f5x71tR
Hlwo0PW4M4t+jQ6vvCAoO0txPW2kg1ll9ZMU1/es0VaW27+muj0sJSex7ANvXaPbegwC+XwYBma4
sdOzY1E/0owaSVbh/xpFsBuzyf/m2soE5CZYWQBWroFi57tEt/K9HhTdU6u40Spq0ogFOQLWQDEI
ip5LqHJPCczhnSUphpN5D/hHvphrSEtAs9Gu9UijGC0xLCUEy25LFMNTXx2FO4xf4xumlP7Z60ab
DCDV+BKFJTmvna6dFFNNzrXP8lH1sudWq0jTgkMOq8UocaXPwrewAS1o1dNLq9ZPFCspJ2pWTz8b
5ua6jV3lFuhLeWXSzh9IXXsij93YP3L0HrdnhvM9JHztEQRiKJp5HLAne1PsHtV5zqQKrztlMYqq
hTzOhAIuW2FpNQT5n5fLwLkjwur2RlqCKPGm5qnYUEErn5S0xM+skOOUKP5KyjODymIhM01UKtuQ
2hg3l1R8TlXvbdKeRZPkibmZgcaux7hcQ+jIIkYjXZ+IcHRIkbykPgYr3WTB7DH77cX0syC24Kkl
rnmv9KACYBKMV9Fwq07kqa0tpR3WciiUsRMw4YKzZlmUR2bzXGuZi4l5zYdBvskyGETwpKZmf/AU
4xuzKH3ZqGF66UdoM/9tr0j1v18tPkITkr6vC3h3Q9VHh5CeLMsUmLYmrYLVMOGnyVLnIheF9DC/
qMR+PqVRzd0a9cU60uhdTi35oMRNIrilI7JjvNauRdB+d2v9OXCi5ItbYliVe7lV98uSFvd56sQ5
mhf7vRPx9mXjtJTLflkAkOd0hRZU9KMyiXmsNHLXo9lsamQdD5+4IVLPs5vtFNbT3tSD9EodoF02
QM3WYlKSdeX4lJGUJUggi8qasF6GdPD+FPB2criTKYQ1C8GdK0qM0vM4WJpkQzwYseAZfIAA0W9+
4rDt5/gEV9fKnVoaGhCKwXsyIztbmjWR6G7EAxMKBSdVdA+j3x8yEt7O8qfXBMmtEtKQmQMB4CJ0
LTmVwqYXxG8lNyHERp5+7b5ShHISlWvvOqdBgR6n1Vf7ASAy4xcwlsjQZz8itY5mZwUou1LsSnsV
guVWiWr7pVK7YtH1+FjdMat3bYetyMLVdWLW2wEi6xdqS+nMz754BejDROGrXQfW+hCa9gttiFVX
GndJ6Z7AcrIQzL9bmjkuM7KUwTdO+kJBW8/7aFRvci9ihvHWg09B5WLoS4YarKmzgtrjay9dEqxc
KabUmoY8Tykb5NPk4jXLxCrFfvrd5EMd+5723mMQhKhXdBtt1PFmzQDsSoT2uq+NZyOn0zFUMFMU
Iuq/jvMtqZQ11kvjhxtVwRdtggLjkk++b+0ov7aOXi5bgK8/HGIHCD7cGIY2rekX9eSUpOKr3Ot1
JOIg4y9yqmMl2DAElSIQq0l2EiSBLBy+JfqtFKq0TcpIYfbhkQiHZ7V1lE1kpu1rpdpPWMyVvTUh
jzQtvESjC1hC+iQRxQ7E48b7tEZwobiqWFJ9q9/b9vrQ4w6ZtVEmJdjJ05r1X0/37RXsLcQTtbh3
aR09J+pCUJ9KCQnWURDYwCHtzDwNJJrdvC6OKZ0RHAb9WnmtNVNZk0gcbuUhyOZ42bVVd7SCfNeZ
XnhtSTpb0N+zf6YoMBLEYR9marlLatHJU+dW4pA3vbGJHVe9f16rZ9qKwbr48FKdZjO12kcqUG75
eIyiXl/lvB/0G2n6eFlYbae0dBdexBiHLq1bfgrlwzEeLpF1nHoSyO0wak7VozMyjdG+zrvLHycW
WYhAP4kWbKoOwt1Q1eshM+mjGCY+794bWTX2jlceH3kqs63R63FXBCNjZoUO5yAH4tqoGz5+6C0G
0r5VR7G/JVb1TLqG9wUzPTDuund2qR6U9NNofw7W4K+yadAhvWntldLGQk5iHzNZxpB9G1cU22cz
mGVZDjV0cNQAeGb/T0KfJ46pASWjEbyHYXmiIDG8lD2qoM6BJOCQUfSe5nq5alngHbywsL86Vy+2
0kPesgRSM71/tjwWVSTudEuPha6WjOoNczA9M10QCzRNzqmZO7jIqHW0Mq2xdIr4tzQhyI18qy2Q
Cd6ohpfHmsJwvW+VoStMH/TDmGTK4a9RK4mbTWyH9cJqJnVH76u7U1wGW6NmSHvmw2juDke6+1se
BYO5rAdzuDSZAT8ECCOB6rOEujIA/elZ8y1G6bkaMzRRQJmca2XjKwGzOFjm1RomWMXzRtjWl9Kx
o+PnqUxMx8TKtomhJj9rnuvSeTiRvd2kdrcWQ8ByiVTnlZdZ5UZo851AjhhdImPua89LHcXO9GPb
tO8kHVBkTKeeYFEWiY3rB4syVbqzbgko5ZCyHq9+XicvweDaPy6RLwBAxZNmYKB2DeoybtcOj8AM
jKfJLUcIIWcyRTnlmwchiAbasI2tt6EQgm56UZEBF9e/ozq7jiUt77gsWJo7uG1Eiphr0gb7ZRxS
CxcFNEA3jydUpHkBzZDALTcktuTRhxqEmqyLucSyKp3x3Fh2dxicDEGAXbUn2oAaCh09Xcm5ZqaM
5YayOM8NK3up/XEpZy+pNeQvegIlorGYXPbM3kUuyCAJHZIr5yIIdWZj+ZgH95N/M6sExO38gu5Y
9sGrwOHK7+RgFX0cYiYSL20Na+ufU/IL5BWfXx+EOY9XD0Wvl1vWkQ5/tuXzQmJ3hiFYntPttt3C
T4DSYOGxZ879pcIE+F7Rwl/3AlGvhCOC718YRICCmG0/SOHAb+85CckdAICF2ZP4WzvGS1qCh+FB
aP8ou/rYmEH4dRgJoRtgNxyVPth2tttvbb1Ur9OI1p7UmuyHq7abJvWUr2FAHyQCH72xs0wRe4Yn
gqzmnBspDSE/ESJPBwisH5pbY/cH+ZtVTUyWQJP4h0LXxFukMPmW6Ec0IHQo426XKg6QpnTxqCjE
BwRa3UtgqPWtE+bNFxj2EezBGO7tefGTz1ErqAUeZY62zFcpo9FO/omD+TDqzG1BTWZtzfIYUdC2
TkLvII/kBgN6uwTGX2weSxjDNgiPSrXyzbHGFcwNY5XqEwM0cKNzbli/tFkcbyShQR/a/aX24Xi0
jPG7LGX+16KmfMUKnQsslCVv+txs5u425k3lAC2MhAlCYj7651nA4mZlt1p5kadUAecTQwfKvz52
t1EAcATPsH+p+GhDSGj6rzg39tnw28Qa/Io1sTuYRTIt5WGlZOWmNV19Iw+ZsJVLpBvWDi13s1BA
VCiQnU9SzRPaITMkLZ5Z0C2Vw6S8d0E8nPxJb541vdbOTr0thIcCCGDWoR5q6wUEv75Lek8s/TH0
T4HTv0qwfGJGI0kGgb0LrTl3NJqPZSiL6sKmyMeRJIW0fuSxSMO5NI9mfv/XeVNXzoYVhQi8kGgU
Hc4VQB2v8kgqNOgqpP8j4BBbqgjdWQo75BVR5Zqr1qFzUnkdzaMkapZRZvgslAg9wXamwpn1jKuS
j8ZVtBDWEsP8nTpQ0QutLb4gMW2XHoPQY0+eE+QYow8tEUdW1IXw4W0n/n0H26SgHjQp9EhAn3cc
A6SsK6X7Q4eF50BQ+d06xpND2uc7KsFpqSROv3b13FjGpjJcUHmh7AMv+m6XBPRFvVUfNbW3XpvR
W5gbTzohzSRLEUfaETmb2FMNV8UepFsrj4QzTFVME3lWjJc2UksdCTke+KiYDvKc3ECzqS8+7hXF
rDeYAtVlqtmMSwmTvIsv4tUYGuQpB/m4dINwOBij+WPEm/siMBYe6Hoa6wCA00ff7GP+pIsIGPeW
odPi+WHMjuCJXqw8bkWfbQIFsFfJwuGSJbipHNw6i64Ipq08/Hwhmg0Q/CF+hM00Lm3C0a9yAio3
ZYsSWWdGlpZgCubpfjHnBtVDWx5LzYAmBIewN4L21DfaXh55gmEwjVsco/OIF1T+3ow82qnyc4ib
aY/CQKwIDgxhK+ewTD6XmHLPbXPqXnppLuVhiNBcKJl/qBFXQDxoIHvBg3lUl3sgB5HSkZiHAm3p
JVX0nfYHjQonf6WkB0sy7putZUGLeDiwRdjt/h9hZ7bctpJs0S+qCMzDKwiOIiVSgyXrBSHLNuYZ
henr7wLkaHefuNF9HhgkJflIIIDKytx77QYhImuPSrdPd7v6kHfjn9D4r+T4PM2wFipLptXiUW97
4BFR3D8ODFr8/+9ZWQcZwqFR/ZML5sYuXs26eKFRsfS5Y1jT4hq6DloeniR6h5VMVa7tGDL4hU56
nBZuQzYOr5EmkVosr+wCVUlMLN36arS1X67sp10c18bZSW3ly4k12fY7HP/qUW9C49wwtkDPT7/l
a49e5zas166HnO1Wwj41quatlW1mRke3y8anFK34TgfRcrDV1HkFPArEDQNdvryvLu9j2VYzE5bQ
ctR73Wr9Sk6mv/bzI4uO8J/JR23VRM/l3BeN4EczCuvPcV6PbtcH+rZQmg4jzPg7dMAXD4mZHB2N
2n5dkHU+rq+XdUKCL8YVba/ShYP4FWT7dYlZX2YjoeSmOxFhmAT9mzH0NLIaCpfFcp6hmT2HlrCv
bY+cqWb28tFL/afJ0vVotrp+EgUHZ/0BU1128fFLDqMta5psNwCCPqb0DF8gVj40UN8+bHdJsa3c
5L5i7AoLcBas/oy4Y7sHIQaYYsgt/efyRBj115NpeWcw4gs2N+PnxBMRmjAU3fR7JNVuo4ZJeGeu
2oM0uqAUtW8zwRPPyTT4DCjL1zoI4CXhrfb05bu0PKcTWjHrWH8ojsaO+rbPvZ7HveRjPVqZER07
x6gutdrVNAb76maRhOgP9Pde+oKtIxKY4L0stduUj8rvjt1JhcII7qbAPAKosDHc+S4Jx+kqlQmq
CLjvH2nTPLiJ5ryMIgv2Rl2b+wzVu4lX+MU0lQdN08ub1iv5SwrNqaeh8xo2cXhvYcv+etkn9//d
cGf/00ZsKppmqLqmalib8DX903BXdYLNK062vLAcv2kgAixxGK0xMSsbwuBgqWhQ6nHJlOL9IjH/
vI8lK9kSZ9HvV9QfVk39mC8NwZySnFym6LXVlgSg9avSiHFlkW9k0pV+w8+6Xz2fENGxpGQmD01L
qhuEAsjIU/zZLm6BnHyAMVDoV8n6vZZhuxnx8+0z5Ax+bCYXgNb9dR050k696P/xagxCPEEBoPRd
MWXJtggK4gdEUT6uz0JjLh/jMVbxE4ryMVyexZ3EvuQyeV8bvPMcOV6iTeZx3VjGjLOxmpGjPrb6
IZqJi+dm5j6MhUpdzqZpfcib0Q8UZom0ePpnYMtABhDY3xUaMWj//ZPjA8Jq9u90LIKyNG1RTSsk
jRmkZvH1f3OA94LtCTPjZJ/3yRjsMGj2XKu03ZAG7YMoG94KQ4s3bGyDhzJr6rvCFbsvEDZgNY/z
WTwZoQLUo0/dn2Z1kksKFRR2goTmInlIDPMTrhkNEzNwPyqGGdPSrh7i8TFmJP4mW7fzJ0GwfYze
J0ymH19G3sJ8jRojeJZmj1zQYUhIvZY/R1wBZJPOG9N0MeLXufsAhhAPY8g9r1/aa2LttOUDnSwC
M509lxaW5KgqLlxs9wAS6mdrVjNGVzr8VDuc3pMofEAKsJ1aB/7BcsxzM9U8+gzse5eXUTsa22zO
xHZ9ie6zO82sEB72aFA6swPpRUTk2w1DTbc7/rW28dbWHrjDQxYNDsB4NiS1i+t4h96WW1futHuN
yC+vA+29s7QghePhDJdGZiYyxs7eri8dJgmFUTVPInE/CiUbP/71hOCvHyIBKqgYCtTT1TPZsAHZ
tn36lGoz8aCVGv2Y8+EKPr9+UdNZO2QWE9Ex7ua3Gly+moepT3uLoBzke9sZru4J37f7ogXdYUXH
DxoYGNd0H9vIdM+BGVp3VRQKRlJlC/WPCBJdU7pfMedCCCXhs+8qiKNmM94Ias8OsinjY0sB+z+w
brbzz/PWMrEzK4rJLAUkxMoI+rfztmuaVhcKqVkjGeSHahErTJkNnEmJ7N36ss00dv5LvJRba5JY
BhCuHYbLh4Y4rZNELrlLh/Sn3tTR1o3t5oZ/QrvGKlmESklDK2WzL5at2oT52p3oBM0Z9Sw9RbRN
y2xtdntsgzRg7dkK99KKLpDczcsMkA4LWqvdwpF7eLI8w4F0sxq2nYqitB/J+EsOk/UOAYfdtDYX
1rONRbZZcAbSaMoTaNBzmOFNUkejhYE5jMcVORNlI6SuJGJ6pENrnYKPldQx0BajG2N3+6iMww09
9+KwjqmMvsLFUCj7SkEAhpvxayAhhDLu1pck5tZ3KNpZlGwNiYmLBa/Lb/GkN+f1wZFC7soKZdf6
kjJa/I9P0lkWh/+4A1kgTjRbg9/N4SFA5j/vQE006kpgBUTKrROMEmcTBiutfcBLKU4re6zkYrmE
FStrmA7dpUTO9edZObD5evn79b/P1u8MR/NxpZr2Y+XTy3a+s4dpNhU6jwtpD/1ZOgQEtwv3IGPK
qIpW+iZ98nMbxncqpuEflcHdGnz8eK8mvbjg+VhGc7Gn9Kby2CsGk1cNz6NaJeV5TKTDqSSGQ5rr
ub/OateprRo6zv6rK2DqNP26yR7f8gx/vJql37peEnQP1HIstGxb1LNzyVTDOSrsJw9YFJpr4aYB
0W3BQN+4BmKkRE9pmiDim+vsYNQFdxY95CYUzSSrrl8u8/zIfCJ8EIlqExpSWgdRRSVCgUq9ZcQi
3g0k/25bcp9+GDUKdHS0Ai7zC7evY4GE++2/LzS6o/2zSHAMnY8Xma+mu6qj/DPWsu3GCeQZKrjW
EuZWHWv3uQhcZ4dwIN0SKeE+x3brHmF7Mfxbvqrm9XQJ8+Bj/aINVfxWy/TrJ9dvIAHXm6coJ2hJ
Bv761lxWT1Nt6fdfP+MWumcZrXtavwjwY/CJO9T261f//t/Xr3YVsAqjhxMmHfAm8yDdTVSlw2Nm
H6ZRLei48dBYqfR7kdu79WUycqImYXXIlKj8+g72CgSmafafn6qAMZzTJnj7+28M5OxgeyJ4lcla
+WSHQ3JqAIF767eMMmERKGkbSesp1shaXz9RQ+TNsVZSYq7XrjmitCe8IZbvLOHUyFnIxkpcG+ln
oR305dm4vMf1w/iz0dWD0SdHq1NJzoMekl0TpbX2SGfVjVysCpHUBHtDpzqojULnqVa045cWtS5H
YpBpKtBNyQk5V91b3yeSIQoDL5ffzbMAQe3W+VeA4LknDocdwIdpB8OHk7S6HwLswxjWTKeytr/V
ROHdKUzobs3KrdLaU648hAtLAr11gJ3SMe9QFh9qtFB+zmL92ooBtDBlg6InvuzL6UdMOB51VgPR
NIj0jWBmO0C3RPbAOKBkZN5UsNDdkm4dkaZ5RwICMUfBmTyC7VoTzpl7kkIx33EZFxubguUxVHp3
10xMbbK8ENveOTH4orlEkGXst0FkIXNovxWLELVQEAiHBe3hv89EDy7pH+/9/WpB1rZsy+556ori
JSbKNhzIQPyquiw62q0FF2wlOWWhmW7YWw3nsjbd+3ZFebHzNbfNOB6+pl5qMnAql6ywYwoxTeHW
c5uHqL/QvK6/bmhaxeJMGvEb8Xm5v+LP8OQchUL096bAHheQVtJsSymgSJswJFSzPjO1q1/18Gkd
8Ssi/Eii8rlBf7+TiUZ5myrd47q6wtN/4/gGd+tbNG8mEalHrCcdcj2o7gMzlePc1x3nA2ndBdE7
x6IC/JxMzc8yVTvtAWicSeBPDiEkjM2Hv8/CCrFHx6TypPQWWmOJ+z9XJv1U26BOFpAc6H5KejgO
sOow0/19z45oDeTKR9u3+n5WbPd7PdN9QnWaJ6577MKxvO+XhwQ/I5KVkJiecrprYlpv67O/D0pj
j0fhdF/f8fd9a8MFIs5aE2l+RzDmBjd8dFkfqNoUv5+TZaQ52fedW/nmQpFYw5ejHrNbSBLnvhmL
6pVqURSv8HOrh64sP9eQXFcy9I8ohP0aVtwGqIvDSa1Ue7N22kUjXn93cK9zmoC1nFune001ItyX
9ytSSLejmfvqcshgaQITa5/XF9n4SvxghoWzugIaaG+JGKd9GcMN+XsZ6j1NqPW9tLORy8Wi3q2K
dUJ1qPGGmrii5YJnpva9d3M6ZIkK3ams4DC1sZV9s5H7zGqVfa8IUaY6N3dmw+U4NzW710Uphy3c
uW/m0ft6tbxVgRmAEUPVuIosRVAVOxliGP4657EI93sqdPVRFNbvmT3dj3TqMqbnibiRMYh7KMqy
rYZ0/etcTkiSrvta3q38P4Mw396tp2e6g+1VDYJXVNzy3uQ9X6JGSbOU44a0aq8nwtz162HUgOhD
/3oeW6W6pAJEbrKYNS1GhaJ5jkp3fhSJYj4N6cBfYoQ+l41ybJdTvoziP5fBegWQPP2aStANZsbs
exVfpjSobXK0TmvbxjTErisr+1LkbbUrnD4imif+86dMINzJ3mLcl8/vQvaBP5ud65uqWxyGzBo8
C7nlbs3LCI1KAuaq4UkAPEjzuv+9PIli6+uJiP48Wb8UDcLXoF+BeDd6kCmrbQcI+eIgSu1j1tMn
DZqcmIHeojhVbPoUrQR9rGt9iAfG7vD7pcPRzIT+muTRg8QVBYgBaHjXxKea9Iyutpz7taRmbIgv
fYxCz2CWeY1LDAY6XuXZJu99jUt3ias8fZ1QRlxev8zCJBUf2GtyM1+66dSP4VMuFmIBekfGOMcl
kGbyytByQLi5GFjyTd2YV9UGhvd1f+zpknnoO0s6MCysKuMMuDkwCFgsW3r33XeEiFxi61dpb6Ct
zReTkDBUcMfLXc6CQ8X027C99X63PgRyCadL9JQR5/hR4Zl40MzGfai0FMFoXp+/Xv3rfXeAv54J
zCF6o8FJ54gpcGB31CzNfn3pagYQiiAzkTRDwHajItvLedvKatEWjsY9+TuhJ9eXBBwfyoL81vWr
uTMnm2nx0pVmul//tlErsus4R9tgDOcd3k7j2GsYMi2EIL/sdlsvcKBhidOqVat9KQr9LUsafWHQ
IYyhkWgZc3bs6QF/zaqte32xZ61z66IrjRMOSNYaMwKm5HYDa0cjaPVU80mR8qcB9Pa45ohYLmvK
uKCCE8aWytSlHu6gMG3sXZyPkl9vRKCtO4zknAgo8Oi1S9aoSTG6XedUcnmJjzfaRn0mHpLeeVi/
Y31r7TraGVml6w9YsZzP7cBc97HoqJ9RQdEODOrmvlOz+TAV82WtM8AEMPgYrG673gPxuDKsYebm
hUKbn/NSoehKq0uzbtE1NrWHtXSoNZ0ueYB3EMB21xsiJgmF3nDldtU5gJboZyXiQXp9HgwGr6jx
iGZjW3IfrnuLytR86ciOI86EpnGV6eFDroYu5Xt1RPIw7jSnMc/M7b1WrcQ7Vq/Ar8ksOH21WL6U
bZDpXtuyORrqUN9W98fySh8zYnH12jw2ZplcLMfugQoTUlTBvd6CEmaCQNZMs0Nv7lVFYm37JFOP
TsTw2GiNt5UE2pt0lxCooxRUi+GoAnlMOxKDxkZxX+t4fFgDyOwyvy6Qyns7aH43rVXv1LlpjrLM
q+fRQTC8bCNQ0ODZqBp5HUdd+iQ6VvsuVzcciOj+b1xSVzThrkJZ7lVme1z/+cGovdBOlB/Yl8nl
o+S99rb7GuH/38eRRuj0EqqcJmLaFK3BLMyN2NO0JUt9bKSehT3ppxJmm9YOYUzlvXEqnbnFQTYx
EJ1rDTFFxg5LdKMH7EOg4eVup65RPcvk1B9GLWMEoGmbKDasD5twX3vBL67vExUUnSDP2izMSMKN
tHWOrptbN/o+zHe5zch2fMYLVlzXB0F1fo1hn/eiVu+gAxNPlM7iHC8iGFtJ9Bt7uIDqOUg5ytPV
cNE5tnhpA2LNljnsWL982QeNvJ1PqcCpWqZR+ti3DF7NTk0eHYhrciWcE/22FuVRmpQP2CW9dcnW
FKcj4gvlx1dRbhD8rOtLysAUceqBUwqQIXY2wQys7qAqALUvIjprGQhPHfkQ5WTjSh8ZvM8onc1F
hyaajrRFffGVL4q5aKrEXVRph6DpCPuB9iySYgtZTLy3qio2yPoDltoYbKSctmPhhnfLgPsY4ib6
eoY+peC2bZX72a1+rKd1geXjvmbq1wjReDHYg4fGFvMDIhC89utfXLGruCRhB6aFDa8ZV+K+VPj4
wrQtSBQeq4d/PCOifZNb6uLo7vQ7KyAEplzVu3noAgaoNJWeMlrPRgbJpTKSBzfQv60nnKJF1k4O
udilWu/ChQj8Jf2dYnX4vcbAGxFTkxRYEf8dB4levl4kFareIqlYBCRSD+8dLTM2aiTl0ZBt99iZ
NfI/N2ivVrVk4rUBaX6GXY4kVCjjZ6duqkpNfsYTLrLATUCzNgh96sqZdnVB1x9a7Le2obIXneH0
j3YCiaZX1PlmFfJ5dRSwtBLqpg4kjKAUPhRNTki05tSeXpPVrsbTfZx0fx7mQZ/uk7pD3ZbA41re
D//1xUljGAwHB578fq1gjUrvzkbbN54a1vdrn1bvRvbgmj48SqRxxEU1TCSXbaJsJ2LmsHRs1kIA
vuwlTPid1hTEFX6/Pih4SjYykYlfpaSeLcJhJXPK+0mTH2ySUhqXXkmC12lVeRZydu7QnXz2blGA
MSidC5w/3NkAOX2o1dObWTMMQFVAgsDcQjS3CuOF3cRih57e2BUqRL7pj5ouP9ex6PoQNQppG5nA
r0um26DanZfYIf0+o2Fwx9ByyTcqhwcts7Q7EeGKHUXQbiQxZptqjtLdEsh7YJYWnZsMpKCrifao
xNk9wn8K5iVwJ6+Q4AzM93fWMhJVNYmzSWmUuxR831bLpz/m4ZBbn9o8dUOdf5oSSHSa2f29m5fT
TqkSIiG1p84t2vshr9SrnFXa5i5M0uUvz+va2bdJK7aj0YSb0IyTcznpP8lEIRaNYB6f+KQqsoq3
UR20u9pMh00fBsotwZ1OeHK4bfqq3692Qlj8Ag76cgyCsD9JajR/vTmsDxW5NMJtg31pObATl24U
6sdveeCaZ0XtuWlEwiAwhc5IP7qBB+RT28lKx0Ro2JshTYmFIpulLoRLDKZk1aKgxbhnPRjpD1d2
k+eEpraNXdTkTFhI1jhYSx55UT7Fqnsm2vQ22ojPG8glDFLmx9FuYEyVzMvy+o6pD6dGKI+DWsaw
6q2JsSVrkhzJixrOhnAF0mRBJFzF0AVsdNYF0mskGu0gMXz6c+TRgsyF/uLu1IDfOFU4A7SOy9sI
5BNT4oUNppIy1D3MgOp9O2nSnRKxr0q1wxSrJk4cZHadnAy0FOlBjs7oI1iR5zHl/+vk6c515icm
er4a1aQXzUikA8U4ZCi0N2knXtXSvaVZkfr9mNpba6gsTwmLn6WpmDs5kcwcuQc2XsSiNknohTGE
DGsi1LwA7thG05Ppds7ezbtzbA0a7Vv7NADJOppAvOuqmPDrA6wgUhFX85B7Hc3kDdYi0s0WriAX
83M+xwiyS4IKJRlK6bvU3mmbFlWS7rQCOJ1hn2fZxz6jNPCr2C881QCdTxdXMFN5Hy3jYOfK63K8
FK56iO5u7EXKxL6LbotJYbbNTYqklj7G0Q74USO1b2YDA4dYxh0Bjc+TrVRbt2Tw0XSftZpGvi7P
zBQ+rYIVfCayMWCh6GHYHUqnOcEpfXca654Qdy/hDFAHjGe6yE9JKlCWzMMHbTOvIhvOa3Og85M5
U6hN2shKFVagCO0r3YDPoSteyxjdUWvOnsNSpauZBroVVXpu9wOTEOXqNuKUta64VP2EukIgb6vJ
Qpqn/rVno4wsyT4pVf7LrLjUB133Vcv4IYvqKSZrDpe7usOn8SzmvPINZ/mldGtHqrHmhSOTIINs
9KJSNxM3ejIvQqZacc2Brn2cy9fE1NRjfWlr1rKE0FE2/2hpKDSL0XU3djABTyaMDUsN8n/hNE9Z
Osb3kltaG7Nv6pqI4DQHK6gAaor/OWgndkM62DrVeCn6Rt84jW5vRkcBuFgiorTZXaBIjL6bwkDi
oNOGjmwP1w4awyjg2lVj4MD1oUnz8S6oYgB/anTSovbJ0UCHs2YbW27Hr80AxzMfMk9v6A8w4d4a
cer4TJEaZG4s5bEi3/WM0UpEi6CPsfTrTf+gmhQCiCIfC30qLk6bvAWi2CmTgygmJk2krJcu4idx
uST1IO/xBvD1yay+jbFxlnPzi0qm3zd2eDOg0HmGTe9L06NPwPpESsH58IISYdkAhutEPBuc9ana
2k13khPNR63vKSCzaLF3uhtw/1DtOOST+KXWc7WhBrqaiCjuY0veOy4dvsgsb7Vi6z4d0hrp/fyz
65SfXc1H3Tt5iAl5PoKV+xAz+dDj0F0nSxAAGkTg8yRzHyX9xo35QZ3Ic7FjWh25s8X/SAVTBu9u
3iIyyswle6yZOZez0O/SotsOSsxWhKHoQKmldMlrQvfCh8JJQWvuk6p5sO3sJlTtu7DmgO1g/A2H
lu2XkXQR/3f2LsnJhuon/cUuswSJVLK3JEBo2YrGj4RFF7Z4gUyeHkbsgCWgEUeFsT031TdgvrRn
ceeEIvyZR0PCRnaHDPA45AY6DOMiG/gXgVa8TVb5gJsk2VhcGz0Sa2JJ5S7TqnpPLsm+6tr0rIdv
XWBvZ6bSuF1KvIuEbuQujSZbsruaSTwrsb3ulFEkHlgsz7HHZqsAx3S79g1tbOs3Ir3Hzxds0mdI
AfOL4yQwPH7pcu73QJcyP43aAfzB+MsJ9dif22sUmR8cWXiU5Tc8YufatFCnwapRRMrC0j0Bo3ni
s5QnpIAGEZ2ElFl9/tGpGscJPE5Hbz2LbgP/AzmqN3KJIFPGWNn1YNq2XfS9qGBCjor+3cAKu4GJ
/NaF5MxVeFM2Qqfd16bwa8yeHIbG9S1D4d7DsBZfkrS8tLLAFLHd8QqHLoKw0S6LWB82EwP9fYxx
alaAe5bOblJnIs969ExMyO/SBtC55Q7wKS/NkJCzFKjf9EojPoh6wccg1G3kJHYKo8VdjXMKTgcW
t7SI7mBneIOAqQPrgkkIkXFGoG2nEGFkhjrSy/WR06/5PSfpbc5o5Pf9IbUQ9/VR6ZsWRKRW3srU
PEAfoD+KYD0w7Z4W7IcqimJbDbL0oy5mUmNEi3jiWUu0N4DZmdfOCTthVNhuQ/phEtjPKtx5byCj
mIJgOMmeanxiE97XU3+2OW6eLofvUQBHwFTQHc8mhgIg66cyqJ5QNUJg13YxvUOvSgHKE6F8tobs
FzCKx0Ixhi0TCcPLFDg/Q6vPfm3N4cbQ68d06MF5WVeC4cCHd3xaaXsDtURiRFdmFwTNmGbb8K5t
K83vpwhjYCI+SYZ+zGftOihVumFG9k2KIj/d01L9xJd7DWwmWhWfH7iZj0JXOXcAILTTXaSK8FuM
KE4jvZfuBb+YNTsCsvloXRLze6gpd00tM8DQ7JVHDSF6X5+dyGc6Ym+Sgr0ciBAWwbHaKbhqFLWG
CatNB44l91cuIrdNzk7J9V4FKXLbOox823TgWya2j/ZwuSs6z1Ya3GyFzjUeZ6/X2QiiFswhVlxT
yRwsTdRd2tAgA/gfbHs2a5TI4Yb15ED5ZB+wd9+4BnF9ELu0oX75bbfxk4yDAjRmQergTD6gG6vQ
9srxGqLSLoYSgleqnqxR6b0KYLSdAdM1QlXdNmHFdcqgnIjVzM9ipvA1OmuAcnj8Em2mqM6/5xLl
uUmXKW+dmwndQP2Od6lh4kmRuETfxd2wTfsLMgYqHoedfJIgMESudEikWqJQTKk/hjd9IMMOd499
Scf2Wo/S8V1NfqN51fvziEpDFiG5nC36Q1ejtA97QkCmxtF9eu6n1O5R784hFD5rcLe0A9NNJ+Js
R97UVsDb2zoB1gzFVjmxqzzbODMDy7ood0OwIBir3PAKQPd+rmY/OlpyTDnG1LdE+R5ygFVRPRsx
YdJKZxLQt5Q4QYCb0jDZSpLfsE2Z7AYzeHZUkW9xa38aOae+Tt7v80iYN5ZMW0Qpdy7CX7WKWqDS
f8c5eYFtY7LC0ZHEmhH4gK5OGZ1KanH68iYi/7bkENY6EU7EyN+URN6VrMGcPgudNtqmdnI1irg9
9kO1qxqYoZbTdg8jdl5rOeCVYb7BkiDXsaJW04qY0dQ0bYZg/oZRC100qfVE1nIya9Z774QnQdf9
nLjxL7Y14TmasZAa7mJqkQawYfPZjcZiY/wYyxSEtLVA+ECvOwRoe7TcEo953qUrkZVGyOxizAqb
FvCc1/ZaSbKucLnG5WtPNZ6BDd+pbRZubOcXxuFvWQHbtcEn649Gzd6kw6URYWgbSZHyhnQsGVAe
NVe/GBbzJkyoqjemTkKzvvY7yUKrVkCEA3Ib8eMsiQT2M7LPgWJ/7r1mv16YbaLHmwQDoQ997hqT
ffpKxFeR2C9S0oYZrRKkcH9ZrpaeP69DQKu0KEdF+BLm5VsypbuSjzXR0Hlogbq3SXjDEVThohhT
IP7RVXf0V8PUKBdmJnJIFCZfCep7tg+1qd8JzHXslybgco5BKnX+00mYUGlZ+5MGBsETSDJFWXo2
/k6fztodBdWSI1rQE/AbL9SB+VF5mLvKSO9J0LhnU4xBWGnV/cDIa9BJLHJIF4NHTIMKB+jSgZoG
GyU0HC9u6OI+HKOflptfBES73oyVm0AQ2jWiugCu2s0Kfux54ENgAv9D2sDC8omzNJh+InI4tlwK
mavRxINjrBO7y1zvqcgeWQoYBlAWunpcwk9PTkpcoJjNsyddce7CXsZeY/cabRe81fQuILFI6yAr
9Qf0JpLlaKpj0DRspDvPWgvrqta4WJm70c9QrhIc4QgSx++2Zmy/kKMSbKTF3sWe3T1KdtJpoTtx
/+JsXC5kxRl+TgOIBZVd2tD18Ali7WyTeieqkAERlrFNdpvMvT2m2XurQ7FKZsCr1Dxbww0bCNL3
dVkr175hTr44t8kp2TYW7qyw7KxjSh/r0SrD7UTqbTqzsZoLVpu2FyqOFJsatug+u0D3qzZI7gb2
fBgDH8qw4/+NA9JL6+IV4O2TW7vWxiA4b+FO5WBdCM4d0h5wl9PdyUi8Tkw38THR9sNsMlA7I3tB
9qovzST7pLdlvsNY9d0aaEFZrnZ1Q0DJSPKqbaeeUImXsJaQkwdh8OIaDgmA3Rv6mo1WVeU+N+OX
IKsX+y1/F/HY71blPCIkqDc047CQVTg0+tI4dwr9skLMlwrjFkUJhW9U2AmOICafUH8ldxNnhyv2
Lkrb+7wKOUeVQzqBIej0gSSPCEZV5egdE4sIL33RRrs0YBuOm+OgZAHyTKUOti4lV0GXlc9xwTan
ptyogat56aizLeXm5ZoGxWpXv7VYoL3YHpgLM8469MV4LeMA3N/Uj292DbwZ3GOVc8NqF5eDMwqu
bGc4D1aEzbSHh0nimjf2BLIPY8Pt3BmeO9ldl8wjJHf2d5Vhd9Y72y5TrukCV2/Vnw1u6E3tduRV
LOQbJeeiSPLxKenk41QkzUlYLJ/EyJSqXSMAgweoRN8gsRFvqVcMhuGBG3knT2YckFXUQ5cY5/mu
S6f2W1el2PbYH4KGd6NawQGrbaXDtpaVir2l7T7V8G6PJCZAh8ydzzFFEqiPUXdzcIoagfiOf77b
wKulyO3CY14pW/VClki/oW8+enOTw5TirMvYa3hphBBiWcfzKfhux8tJC8POB+14lxdAoGiMexi3
wdE0nMJakeyB5jKB7HK/Ly1S2EV6c9Gj6SZEvhxaog5ygn+DysISvae3eu2T2ov0OZTukR5MdzIN
9beam6dKyg9AIIxN2fYSQVATFjOrO8J5rE0SRhwTFFfHxXDtOVFiL7IElJjN72IKPlUssH6hGlel
SchaTqrzUFsMbPva3rp4yTbMpA1cHGIb4tg4wRFglO22v4FPsMF0jlGAuStLHhsRtdvEqK4hv6cV
jSgOa5hQamkW+HCazzRj9zGqSuQJEEV63YHTaocfLcO0vilBTCXRliRdnXbxb0y3tk8ZHwKLqT9d
Td3aEd5tyUq0bIPNxgi3WKZe85h+HIkiro+2FHup8jIPtpfozs0KYVrTyqMEzsUzVveXMS7tjaJN
b1rdckmYLWCWkkRixIP0aedbQZJqb1LWYWj4XdFkvbNsRgiuCaOzUVrwgjFanygct+4EzlAHhIiE
QdxrKnAux5reJ23IyZwE2wgzrkDesxvhdlqapWzB3KM51oK7caxumYgMNBLKcz9K1lHOdM8UIyGO
tN/IHyLnODZ/iYEACfktdhMYbyMiuS7msxN6sBg4Ch9PR8Z6qXI8BuWpb2t9Z1dj4mmJ3ynDafnX
zdGEvGWeuN2nNKHwRqaA4DzpsgILxvYti63Z7cKx17d13b07ym+gPHSDBuwbclrQJgMVaxo17i6h
sq7l+AtPFm7cEvF4G8mQTqjdAKDFLLt0u/1Wp4hEbwTDr82oUEp8xjPwRoZ102OaYFJtZ0IF58Sg
ayjHF6GlnzFN07RP8Cl0lX5gtUBVcg5yOpCJDE9sg+wtme3xxh3DjwwF3kaTDaczhMca/mLgDg9c
KQ2rZ4XpzFSfu5j9DsE0ltq+aCFSKkEOjQdf9CWaUp2NmvKIqfRH1M8ttvF4XyQdt2ptDDfp0o/B
PogAUvD5Cyw2tknEdySi7SRog7nsOm3F+jA6d8J1Wp/AwjGo7hJWHtcaFhLu80Abl23Ip9uDVRjd
FrdI42DYpZXuup9VanRswG/0d5hih+r/EXYey40rW5T9IkQACT8lCXpSlJdqglCpquBdwuPrewG8
/er1HbyeMEiqjGiQefKcvdfeaZk17CFykeGka/ziFvkSU8gXkj8x+/CitcaWl8HhXDGdADrIzrxK
rDPH92DtYuo/qlpxYpQ9UY5wYfi9fla7dDhlWuWlZlDBmAEKEvg29GHa76NqbAhludK1mDbxEjEw
WoesMT/cbLrFmLe90tUfKgCZqwGG2CQIT7RJm1iJAQ8qNjUy+x70rLfoHLpfkKafa7u6pa6/UXyG
dHpcqGujx9s9UEKEGutlV6jfrYBRSLO2XNM5pCzJwx+Dgk86megKTwXKtx6XDQTJTaW0+wmq0ApG
j+JpXfcMj4r5YdVizaSWRvkEtUWv453TxB+9NWYcR0wQHn77FdcQQo12Z8iuXo94c3MadXRNROdh
Een5uNEnpP3BV/n52nLpmilUiX1VPug5pwGHpu6Z/jupbxiHMmkhj03cx0mftDWtXkIrE87xeAHI
vt4MA1srmLkVfZXvzpmZ89FrHE2eks+atBo4SJDj9hnLcO/65qqSFF0m4VSe7w7Txl77GETW0uLT
idzoRdMgYEQDrQx1eGSOToXhUNWHefvawQs7tkEArRK6NeqYRCXfZN3Fs1o748g9y5Mm9k43E9OO
c3Af5c0rnP2dVlZEv3fCpgUJ7WWQP1EAgzisLHflDjNnny1cs0PDK+L0B+TzL/iKr3i+o5XoK7hn
EXkOdSR9XkH8a1TM6ATxZV8N8YeZkPleKOlsLIeUZ4XXANjmBhNrJAjRhRmJtr6TtLn6Y1e06RaU
XL7WBWfWjjn9WqMyBVIeb0TV5J4+utTWmvHY2Ck7hpnIbdZHP1Lpf1Z28xiDAKijQnh2/DYmBI1E
CcXSOIXb0mmDhy6vzgPviMKF69FTyTHmbQZRMINVteSC3HWt1tGrK/lSOyZnyayeoXBmsYsMYwvv
sNpojvI7m7JbWPbiEOmsfcKEgOzjYWzdIOSyr41tOfst1JEMELewfkMXmCEt/YcZomPRA3XW1Ob7
cEZdojj5kzn2KqDqJwBz02uNcoz9cUsz8rc5kBFe+/LBH8bqBJspAeTtJDTCdkqcNltUgO2KrKjx
xA5Wm27q9UlNrHaY7JDNUUuI90TipMDGZm0Y7q1TvPJ7vULzKgNPjBbVQ8tLbVRemAGcINXfaiji
ZuK8RSYnmVqD8gF3nQ3BRErk+h/5pH9WvFnkLTlzn/o1SR1zrYZGvC59zdzLRrv1E2jHwWJD60xt
l1a/CfE+5H21N9tGefIHbdjlRu1NiU+7DZdlFGSenjbDkSrgMxgHc50FyC/gzSAZ4jPMJ3pdJejr
BD8LbM4vft2TVQx72G2EGrtk1RoDmocRa20ZHRoR/Gjg/2yIwfyjlrj90HTmrfjVDM5eJMExRSxr
jEN/nBBgWhKohBMb8RZKUzhSm5KKW/Mmoano028pSChAhOyuZMY6b6TjBvSlCw2q7Fc4KTayaX+3
mxKq3K6zTX/nFNpcMFng9AqU9T3E1IiIszE9tbn/6Zd+sJ56DCdTbtwMDWloaBTTyrcHr6wZSNHY
+Bnirl+jbOSkVxrbxBn8y5R0rIhGgyYZcpph3fxGR9tZBr43xSHvDOOMLkTWQdj1xXSCd7bjcKj+
dHlqb/KIFkKZg2suDI2Sp6DL4U9PVUIXA+KDtR0sqnRhopmySAupAvYyKTvjJi0fa7+vIAnpaJ9w
ktXqoVzVVlgdSqZyqAeZjvQ6kVUGdROFZvjt9Fm3wUiosMrVyLSM8SsJy2bX8LL6EtQFAg47KV/p
yAt6aLtI7dsdQk8TpSeCY+BIeH7RrFGLn6GNvmJnFGhfmJpJmH/IjpjE9lR+vZ9vy1Oe0tFuESXG
zOheMoZRq6LlO8vZdxeyX7U132L4NgV61eYnBnPOAi40cgxXlJvBPupAfRb1jCPxk5uNXoso9YbT
UUf1bYOeLCWXnK17fqVdWNXybUzE7AgNjhFh+NpYFCkBkUV8aedr0nW9KOoe0aF2uMXIvbHG+KOk
sozQQxw7ksKnomgOIk9OAGROI4IYdScLjuV6a6D6LpJnK95mQ/IsDSijCtugNelMx4LmbBHNeADh
tceA6YAFj2iu4oSGPVxtXVu8mWXwGqvrGMfSzoj130bGjleO+64ZjK3Vh0wAfIEuShPgC5gOC5Ly
EN0/5SXCA6wTD6PNQElJon1J93xd2sIHZAnfps7JYCdvZ+ObwBVSfM6EJFcnPSPhEp3PGl8jnfSG
c0dHH3aoib/1nY6hyoDIUfRdddSRfUUjq7oonL3hVG+jNv4u36uw8/edHnPISoS9EpWbI1XPscvb
8jhJ1faauSRU87NW08GdgjSnkEU0NZm0y8oKFSrH3nL0vdY1USXM2InGPmolvhK68CtSY7n6nG+7
uZoyIq/Fqb6IJf9GFrItcCSshrLcOUNmgbHxmeAOpmcB+N6gqdwJy3/R6nHvN6pB6DOTvqS6tEQF
bhu/mmPDfRjQ4oficvR3nLNso4lGVa+t1cp8TTI5nTjnfQ8oNMsotVfG2DeH2iCfZ6arcG7knUkN
aNXWHxG533HLCgemhnU2U656RUs1N/MfVQMgzkF7vI3K9jC1VzjufoI0WA22tMA59DwMrSowIg8w
gxrzXQnGP23F0Cp2G3UzWt3ZcClnzLKHERUjwczKV+n64YbWyo+qYFCKHpomqZlMWCi+FFM8W+NI
vadCuBtqZC1u/Sy5kKgcBJUSUOjN0P42nW1Klvor3pQ1mNtgT7rbu1Ghsmwg6vHyaFdo9D+70HU3
gYK6rIuN1wRBSijFBzOGr0JWksaJ4iF0MOx8NwHdwTTKgeUi0/zVqtFlu6SyoaFGnhr9IPrte7Y4
UtI0a8SsE2KWGUQzFONGWLfcMvVNmD32OWeXnjhf2FjZSS8mAzEe+rBosk4+Pal1Bkskkc4OSXu2
yyx111kp4ZWSoTmtKmb3LEMGA7tGN9ZVTvPRddPEo9wk3Y2LAhQfAxmLl+dmCNIJR+samsciZTFu
mFtHtPBpbMpyVvhvgVxOD64+rTi0hCcg6l7Wi2kbFeGvmikxmPt5iY94kydaqUGi6p6KOEfHu3Ya
GHYEgslOrAlc7mW7zlzrSPJp7+WM6pTE+sp6XIZ0sz4UyddJc/jSoDy02c0peJJ8EwjxrXSaM2/V
r8U8w0BbRyShqOI9x90D9ttglyPXwCFHC793PzU8qNtMZNXNGZpiU8x7TlQ2W1tXvoQNw0rof3Lj
S0/ob4oedBaHi2cLmYyS8+GVfstQXJUn8OmMixj/7FpLPgMErg6Vonq6n3V7GZzaMk0OaIRocyrS
pIPvFPw1/xdIfeYExAZL9YrpsIXrb8/S2Y7PhzfCtAjoHbPmpVEVYxspLZcWgS6Z9eVzRXpjYjxN
5AasKGhw62vBOqydF3v6WVTOT6bV1sU1vgDFBDNJ+cmKdcjDqPKJLWRAn63Ak4FiJIDQ37gWoC++
nyDbHYCLrl6sOWCW9DTFuINmt7OF6l+dsjbXBsVgMjUp2QbFkcbzY9XYMYoK9U1tld/lPCmtkh5I
pkqT28+Y3qAksLFPK2eJ0l2OjU67a47WGOQPoevdubCN6rm6khRIbqhtZStTqy3PauirmOArQKH6
+lodwvzT8aPHHNHhnyI2VvQ8zCvDZbwsUHWc7XyUY7Prf9qVszHCQjuEg35YYr77pAouS8y363Ax
6VXMUMS2iMTRUBRSYBS4YUfnQ4AOQ2vJSc1ksNHGKLPlovCXybCFNGx5iJ1JyKibDXKh4opslMi7
Ua8AMyr5NZYzTiptSbo06yfyXsKdCzsMpPr8cA7jLTM00X2etKwAirovSl+ZaQLi/Pee46efllqj
hZjtWXk3BVd6R1eVjvIsPUUxEbg5QJRajBcMfXuXPB6SqYmIH6DweV0zXy5Y49/HISd4EADe+R4D
K5K1ZcJizNCC7WTJlLbCsUI1JMRFUVAyRn2JSmIQ+p5AKvWSoTpseeaSO7iDGZgZjAZRgC4m58R6
oCmmoy+yGWEkTZPvqrJ/kLOVtbfQRtrCybedbshDyiq3sYVLqqAa9Q+c24uH0UAI1s9Q7OUHwsL7
l+AZuA3ZiA7ely92Yk7XxESegCwZpNPy/yhYGi4KRzGv16T+QJ6z4d1RoEzexCmkuFss/aMWRS/E
/N0f0ebiBc5/M2Zgo8QOTFMfZ7LvKOmWxGBY8DPvM61f/3l/YZgccohhF/qNvxcEGCa2+6NFhL5o
0v0ufYsqQpdDJoHf4NpJJsvMH2WovN3/mb7JxFemT57QtOlnGQMq0NminlukFrhdnPo8tHV+Qkjo
4WA+pZyaGD0CPVhAxhYOu53e1jAeVfNDRzeSzEjExNbwpIW9fZYi0x9QRXPmVRzfq+IAYbYW/JIQ
JB7zwYhZ0OvuTuednydN6FaP6jtGTddbcKVm1zdbqN7+3R2sS2rgXk8+81bTHhSDEK6oDATcYvor
AOHHvZl0yax9T85T2Q1Mk+fHmV9y0lxsqJ3ZnRvadteuHuXN9hvO9G509InVJT27LLwFPI0EPtth
ln2s4vYcDOKHOpvxJ2PQCEvtzXVbxcV6wSYEbpZ5ZSeJGy9Il5sMNeO8Kt5Lq/+sF0m+OmTMqN1w
OgWVMktpEUTqgn/Jro1jrmrxWemQi+eJqXh3hb8k++oGXngVTTHzGp2pntDt9FUi0EWOHakXPc6S
I1tgRAyRAwgAxwpUTdYK/HS89dV24d5ONugSxqgAOWcMbhPHuxA+Sq2EmChdWTB0ZfS9ia1ZKzJR
WiiFCQJAgXpC81S9INYNvWkszTfwKz+UbBzPemS4DKaRkTseySLxLR5Lx0Fzpcy9frZCXPjjIQ6M
zUIkpVlzUlW3OQmIU7skL+YreFBuhcmVrtSoPxnKBRuVQRVN6JxRt6ru5Yg8bCD3bqiDPlx3FVos
iuDSi208FHpn55veHZw12uHgaoZleEHxUm9MzMnk5eb+pixLbM5F+MViUcAxsoYdBw60CamS3Uw8
070NQAlmQnZbnspG/Xfe4Vof6TdtnAi/PTzvN0XoOK/wMh1LmVpQjqfupVDRnZo++V3u4lBsetKY
ocYQnYTS+B3PVwhDwZe7aH6Imh5sz2Anu6Qn5X25MAM9fhCRGt8mp6jBvCOnC2emhTam3bas0RXd
1zj9P49RzfCKVVhu5ZR4y/KlWaI4YKp3GaTJ6nx/63vpDidRMG6bJbqxUnJKYYR/aZOUnTyTT87i
u0jAvu2Dvv6zrCh2gsjZdrnK8ECrqxRIJxECERk+DsKWS9N37bEn6xocNNWI1hp7eGO841PbvPhA
WXFmPNzfijHin+xa5j3E6R6xCXAvtt21JNZwv1j+gUDVDyQATmu9R7Nzfw6j24bf0t0VAzOPrHbl
A5ot3bNJFWKETQHTEJrwjf6BRMJo/KGrHzYn/iYmFbYwm/iXa/xazENWOH33uqjeEnfMvT5OU4ZN
DGUW4bY+mJ8ikt11ubxbzPYmYMd141qcpMYCO4pFguoB2BQRS/MVSoDg41CX6VNGEX0jvO6rcd+I
R9FuC3wINfYGaaJyuC/6xKePj/TV+0xHm7jpC2HhX2xQGUgtu45haK1pOWbfY3qEJTKLSJrxsNia
mtyxjqU13VjL2dlCxVEOjcWpEKfNdHADG/FOGXXPfO/2y1fMKbEBFgXAiOVhqqLFGhcOjOIEP91U
m750STia39Uv6BtMbKKm6S3PR9e4LJsvorMVT0nFeChGhjWQXOXBnI/2rhHoR6cfa2aAGnHQVkfy
/P+L90ISZ61ave/pMWg7di20Nlo83tdCTnftk+p86ibRmmlApHUXjCkl7EveDfqXQ0dikzf+cO4D
h44whdB+8bsuZiaJaBf927CKQy3cxnABfyiIJGyki97dXuE0GrnQSiyvcMy80NAMGhDdtyD1+1CN
pbpD0GU95rJKaCOZ6c8idBmEd+1jH7X6KjaCaF2ijTo3vm+9YfxbxV07vN+3BTNiG/NBMdJrKeud
zDBbDCHJJv+Je6i77tsILRxpy1MjJw4UVa14cJG6eLXhaI8dNnXNzs3nab7xax39QJXbx7pj9jzQ
7/+bqdG68bmJ2b6XcAzwRPIc0yvKq5fJ0M4Llgw6H3Z/RN5XPe20S+t3NPITuCrJFO9KPdLfVeZ0
u3oysn2kKMnb/DeXP7D8TbIA0ktIKFo/DNFTZyuXxXiq1IZ6iDOGmUrl6u8Sjc6mw3eh4LrbNJxp
yXqOSOsTLdLLKCrnuX1rXDURobelZttPobi0s6dKTzjn2NGsbxxld8Hvbq7l6FpvpLTupZaeC9aO
JzyX8qlMp/OyINoytQ+9VLKNQzvAq1p+91AiH2SG5l9Z35VnCA17syxHzqOy31tqRZhEqI8fZKAA
0pQyuDiGsyKlPn+pGubzaZvJs9Sb/CUd69bL+eJudVfNXnLegVPECAC47w8GjEC0tcF8LkeqfeCM
j938KFSp6uaeqDG5NUrrtvgYgwvJc9VnntQEJMq+8kLYOZ+aqn7mFdkVPc2eq5K7x8VZBLvsVXRS
fRtaUssnFmnf9L/CqkT8V5hQ5+Y1rwA9IBVdblEWlQ9mQaS5yIvy3TXsL7L8jD/VW26Y3R9Tz18E
s+53kgPERtXd/lJw9j6ZaqZ7GkJi7+7yuxdvY2jB0Fejq6RXOsvRpxc/dsZVa/vdz8yUu6kO8ZyN
aelFIpTfNkxJ1ScXjs/3HaubsZ2actouy0g3WO0qtBT1woyF6O8U8oEuwtbTEQlsF8+wOT+slAoS
uEvvC6VDcHTpYOATMfq1ayQT2BAo7olhMkB3Y9vYW6V2XrYRg6Z3ncj7g+WZPKGheH8dgiywNanO
9YMRdLEXFH48hzwDWZlvVFPRjngF+31cBMMJr2yK9+5czFGskzPn7nYtASPwnKg+dLWnIo3Zt5h1
fojRcRjGlelFlmV6pvH3SSj4j+E/tm97TBJyeUIVHQCHzr8/wJWYwKBHtjB8VxiJUY3Mq3M/GAmn
lyD0hhps0rLq6mmF0ryY4mtQW8bG4hz1Dvf7PWkM/7fEOzWzQo/QEEx6y1XJx1i4B0Nm6VvrarsF
o708D73skE74aJjymM+yi5nqBbTflipzqS0tYwdVlHgjsNUjq+XaEH50IxRZO2gmZUjhp856bGcF
3mS2AXTN8WRxonxxbSbZvVqAISXh/tFtrD+tbs3oMmwFKJjy/rRQf2WnmEdn8pndzZwzpyTaHLn3
nLxJT4vOYadiuF5yjNzMyDf/G8Pimv+C7TiGberWTE7SsYpjA/8XbEcrC4WQx+xwB8b0pkHsbh5F
DwFu/W3+n3sOrdf7cw0XkguE7DWkInCD2H8lOTR/YICDljE0s8cxyKx6W2TosnrHP02cpDxjGuRK
WIkNIHp+ErWkdoBvTcvbGW5KV91UppKnu8+xRYzrqUZlbOg/kc1QBvn0pvW3YcZ5dctNmkwUvOi1
ZuDX8nwyjvrFCt0fDv/zs11oydboVBzYhV+cpKU721jLsydM3k9FEr0Zpuu/OqMNjn++xxSCVO0M
0kqD5BIC1j6o9OxluYlqVJqBtOV5eSh8lYx7IOKFz8RCmfTgEqrcLPdEqL1V2D4vndq+J7BJr53R
iVeGSu89imx0y4A1MosVUZvseu2oWCgNs3mUPcF7Tc8QzKrfC0wlW02rMQnPN34aGdD6VF6xnby0
rfi4w5xtPMloVXBgQ9RndCSn1N//768H4Kx/fT9c+OM0a0wDmaBpae788//CalWyCRs++gqygjYw
2O6bk5JpIjupPQ0pW2ry0fUjTOCFhAUACprMxmM1adqr5bdeL7/hqzV/gtTdIUfZ/GNS9SHJcuE+
9ZpDUTkXzoweFnjCcJa0ll7bohtfneOyBPK9emPaAwIm0WwPfyajJFBFZzcYQ2wybn1V24LJrFcL
WTxGKml093BRcmYIwCjQQh6G+UxicMkjd0U+jE9t4/rYeC3e6fcIUptuxtanqAu8m038pgcSTQn4
zocG3bpVEOOCk8F4qmusBGWs7UdHRawzu2Mr0kBCttzUoICzFVHtU/xjHmfy7gRUzbkA1O03MHnx
2hnssgI9+UkMw7hZIFPkAl1iq8gO0kkzHK5Yru+E6KqX+6Dof1Ixz6cpbpbnIZj/uVPCSNSDohNc
Ei2iEzPf87Gy7u9x7TpftpXuNEDN3dz9gXHHWwzM1FJ/wm1OLOFpMXD2M/tVErRaG/jV6YFb5yAs
Oo+tVL0t9+L5HtL5DxSC4SFW68Nial7s265tplfBkJWYA2yqfaR5Q6e0oWcI848hkcVB3bOJMMio
rpoUMYPNydtrFn7NVGpkXMybDUbFmpikxFxHAXLEabaFMQ7lMJSYBujTXtkOo49Gt0lZo6muvVaP
GmxQFvlyuPC/S4uJmDu17FOt3xyYXgWbxcLba4SHKYRpr+4QCFoJRKz3fvFkB3wgShwO50rn9xxV
q7vEwt9S12bfGYOJVZqGP2grDjSCDLbKOPtjU3Lt4jjSspPMZ6t9R5RdP3Dl2VnJ7MppXyIMHue8
91mxiWjEbWEFoGkH2Vgc8vT+UhFb7RVuaGE5T5ujLbr93w84Ysn1yPns1kvON511g96vWvHpzsIO
X79qFrhd12mszfKvxV3Xr6vKxUNG4Du6BXQbyegDeehHtP+Z+OdejQl7Wxs0MNWOwJKBlvPAVAOf
N4fuvgwfFHaWw2Ra/aWzQLqw6376Y3EmKKS9yV5mJ9ASSBnn92F5OIT9Dq/ZYWnURSaKdZPD5Yka
oXyuuv7F7uRzMATjPlTGOsSJrH52Jl9oOBpeqjvBM5y78kmm77nvPEfzGY1Ax4ChV1w81/W6qjUf
tASW6E7tyTCOShe6SMf14SvjL60gH2Mx0ephrBBthqrw12IxNnCXeo1DEuiCQam0iF8xTJA9irek
rreJYjev7XPK1/UywAqZz1Sat4R0mFn34aT9cIXwpG1sYJuHMoiLt25ggZqryeUYvXxd4yIUO7dC
a+toIe5Bl0kgZ2ut9pazfYKVYxvF9cnObTAvPmKDocrDTW9p0XmxPi83wqfUaFElojHV4H3iGk5l
7G/MKdPPrWvEG2uI9ssCiJuuPd4XM5/tepWZOGvuzJk6sJ57DkD0nEk+hNLGHEVWe5uv+zYeO+dE
E64hDNOe26Gm8tTPEmrM7vJFiSNGFn3dbx3BLKyhB7LhoIU+bF5/QXa5m6YyNdRQ7PYA8q9+lnLq
nIyTO5rh1pe9tovykpPLWEabUJPjeTnCmKV5DRXCdiSCFoTlY6KuM73OtmlLBGXBAnlJ0IDiPQ4J
yMITfNPSlkwLJk4/O7+b23IrReHgmtMzXe4oON1ytdMftQwbJ8uZerY0uZk45Bx725r1GGmsnIIo
7hhFWuI1gs16JgqdXnoXy1WKtPZ1Yoae2vTYsXjE+NuRtPCT5c5/foQX0UxrKHMtxnmsYh6+sPqA
5zl4L9CFIbdXN66G2NOvhLJDGeHcD0l5V23N0n3V8cYeo9n9nA2NdWLoJY1bozggRGkVhnP4Hfsi
yiljiOnVT5xTZJHRoHXOvoLFHKktQ2b8lzpinWunheinmuoB0Ei46xceUq9dS3JVqp+xkzvXJZKo
jHvzlmKa6XNGoVByd8m8UqSC8xsTSNY2EQ9oTDLz6V7htWMgtkuzoE0dlBw+RPCl3B3QDq0sokoR
Jrm4PTTYUQvae7lZ8lLm/dRMBfnvnb+O51ewLLNwX+sH2sil58jhVQpGmxwMHpYbYigckoUYj/99
Lrbr9KLmAl0aUPA3LsWJDq0Zeer8Ri3v1r2x+vcnJS/oindUnIICtwCd510OO/efexH5C3FgHTkE
QURECg//HLoODaa6mlMdjFDS/XHj49IMbBq0nMvDlpSUTQp6ZKsNWftQdW9LDpFvJONtuaeHfE2s
vpqZxPUrrFnmauzFT9LYJFrBvH8ySYtrhoHw5z6IeAy8yFe67rr82SRN+6208OgNQbVZjh2WEz6W
muU819bUnf4+H7rxfz3P6KzccHWu9VgOyCDSfOsrVXIPfTPmhy6nqO0ygvBVbfCa/pFUdT5n0NQ/
4t/Lf8UcIN9hRxh2RZbPz6alpqybTtHPKehzL+HoRdqc/P8hhI1/1Yy2q+lMZ1SLhA3TNkz9X2eK
ajCbRsFPemozEneLifAmcPq4w02KWI8cbeKHyPI1VzEW3Fto2gzNZwNITnMOjyYet0dXH37HqIX2
ItCCvWVhXIoq/SUxXfYA4Pw1dO+OkOPtUogsJUlUafHGTaIfMlUGvOW0y5cf2lipr/NfCmcdVF2F
fO1QHpaHJdu5KhAYsoj0p0ZvSX7ugdGMYT15MlO/iy6wWQDwPSbo2TxnWdGBdJSePvDNkXMWBbog
+4aMnUTm8bY8Y3H2vGlj9S7A0B3/PhVH6vuIcnVNzGmOpHYk+Q+TvHU2pDjrZXWs+/wA2bMg1xB6
/98bXExbQ7GLhDUI2JboCaIb0uJBsujZTFRVW/y8F1WVGX5mJRCvkAPa/QaVKznDg5UgtA2YR9Yh
nTo/rR/oqLA/cXh/ZhYRHCYKApRCJfJkSR+kMUOCXqX1KKI2+QhTAgWlVL7GIVr1Bp32fJj+KEGz
C+Y7I88A5miu2WiPqBcEHX8af1mNsHFhaCTEb2/unH7Vah/+NhNSHO3MY/rV36egRD9GRIw8dgWM
tcy326sUGiFEOMjWSxPMp5SvnnLNxf8/RyhVRkRjABPvnUSF4MffO3bF0qd93fMM2gkpj5Wp7j3t
wHYreb4niwWaAKMYn4xRM9+GqeuvhUXa99KfsRrO+//7QCVMW/zrROW4ju4QfMW4wFQt25wB3P91
oqrRdXZDHvmHO942Aaa78hk6PTZd1hyLKAq3Rm3HK+LV9V2QZclNt2xCiI3xAz1mulWnQOyWh1mq
XnujSa5u0avI63nblylRb8elF8zf9lIdfmZGiQZ2iarT7H7HFyBHXlo4G0F3c9O3TXi2pnyz9IM7
IsEHBjuXxLFyJLxQu+aGndG6BADVXo0XfwXWrDt089C66UL5aNVQb3mg6YI5ZgIiu9Z7lJo6TOwG
DorX+YXYJPTD9wwfCZsMREvyYsa1qkoLod5A3O8SOlF0nQVDo4TsXbcJymiGY7ldhAeYuAXchJBT
s5pVz32Cpjn9v8SjGI0hy+SQvSS6sLzY9Q1vibEXtWudwhSVm+2EQC+0jO79wsSOauPLUY0PMcVi
389TOq2w8Zvn41PHMFbTJ0QIWo9OFZPnHLNBKnSgpx9hP72xiVpPvhJ+aJUjz8uNb6f1/Z4i/Nr7
59jZxwbDlrhfOwohJhTPAF/y+SiSMYVYNrqJvjINlMjcBbLEBG34f+DJ57ecwhWpDsDecZ6WWVEp
PYpH5FRzMndn99WhFullUpriQkEs2w1cOySsVVSu86mz+o2Mqu4sxMcdixc1yooSUkXr3JWJhnyP
nokRtv6xLZPH5dHfG0vvYDRqelU8OFNxiluNqHJdY2LZGMaLOWdtp71z0ZjcPE3mpD8JTTku5Lpa
7IrGJD26aRqsnW2yR/juknMHFC+nn/fg6MfRosVfiqknUC4esHaN+hMo4/RRR0r3TKrtTtAteyeZ
a0aCocAWTjeXmC7gu8TGKFmXdCGUyOZrmOcMqRE9g1nXUNCqCzs7LzT1QeHbsYowmD9jmap3dU/i
I5aPQKnQLesR4gmFzSGnNM9z4xxXBjtFaWcv5vDdmgT1/jP5QGy2U+uyuYq8+sHMXrwSKHh/VM1p
VsvPUuNVw7aiuC+d4lu/rFicSBd3PgJXNyifaGfWdqZdI42CZG6w56509rYfcCyW7X0wNrqquo1n
P8kyJ/NlpN0fDpH+kcWt+cR86oLmyH7lY6n3aaUStQGUD0EFZ+byGib8z77Z/rZTSt2YWnFrO5pC
fJDhrt2u1685mrqN4aQ6gV0210iDYSGtg904U3ctYwtxnn7BOPb7vyzORpdyl0Bt+wfZOSCc1xad
SRzC11oK8eXGnkvyzMlq1pFVwXiCWew7QzsdMhMIOhAHQNIbmoXL4lQVx5R66WHZF7C1+RvVxImi
JymbUzmbvjjYP9iQp8c2vgX5KH9qSr/Ji8H/Xef1C8GezrufdrexoNgrbZkdm84qaMBjUnVqaqFl
rVOtsb7dM8gkgI6Aq0Izm89iKZ9njEkaDLt0GqoLpyay1uZ77vwcHFubDRJdhYrrfgeyvbr8/cMK
gXk7Wsh///zfP2Baxc8703toNwChZ0yoWz00GSSb2nXeikRWn7JB2TXlob3vAFCgGLTdow46Q4xE
hxmxIlau45BCA/zh2KAc9pqwgi3L6GU19GO5VtkHrn4PrjxlnHnfD9Mo34uJsgYBhdwXgC+CxGTD
tqN1K5v0m8GRs8p8OupQ5brdsvhEQ/lrLOpsP+LOAX/5W6g/W39Kfvkh3r9Uh9cyJlAAqmEOcKvj
z6x+ByXMKFg2Gur/ApT/GB7NrkRnuvTpVTXcZSpov+X9B35Ai8ZPh31piG9bdvrh7wZVxeRzq9m4
iulvPIikiA+yqus9zkvt5ka8rqbN2Zt0aBCLniqW6aPl6oxviwzBBbGU41mbWS1ZZV7Yj1bL8ZxZ
thdg8xkGqQMwQ00TD4Z5K9SivAq0xEu/Y+mBmHalXJKmhpaJ2cIGWbL8AxgdKafGrBaHTFjvqUi8
+wfqjL0DfILElVTpTm7T0vQRCmq5HDH4rIMrjyHtgs1CFWMigO6qN8Q50SgqUubKaavHz7nxf/g6
r+W4sSyLfhEiYC7ca3rPpCf1gqAcvPf4+lm4UJd6eib6oRAAUiWRmchrztl7bRektOFtQi1TH+VZ
RhrU44hZV0la/VTFE5q9qvDHs9rRR1iu0zSLtrZZVMvf/nvIzf7Dq/JxvdREgjn9xsMxu5Kr/q5z
L7RBtKuEXKo4yk6Grf30kx51sluOzzw71S/X7OjOjkl1W6ar3oftmvdhfsSAQSUAh/FH3JMuT/Da
n4L+NBNXswn7pqGozw0G/t3g0O1TlJH8AeJ2t66ef3PKJHxENE8lSeRPOLqHp2QyziGC91eUkaLe
9ejMGSPxic29UJvPklyX1KU7UNIhG41NZdnVecmcynThHou++l6pIrgInxAgQqGwokzCffET1CNe
hp9E70IsFIlabWwjiU/DrCUoKQxMBc46RaTFS5+k76GeNN9Zpr5TO6m/hHEwNOV3zNMKdqTSDlbQ
tHtgaq9TFYe3spwzxYo4PSrI6m6aGhIO0ojwoyms7Whl/Ys/KeODGwa/5W3oQArLbHvYGfOforp/
bJUWtf5ERomY9JVUg6E+3Rdm2H0ELhGrY663p6Augsdgin6btDocO2agYs/80BZh9WAM4DKJ9mnv
TlgNh7KIWdgGmX9eWiyJAaqjdsTWjYCuG3Y1C0i0zNglBb3PVMWOOqj4RBurKZ4jhDSC1tq7pXqn
Rtcf9BlIWJXopCYHsIAc2ZddhkuOJ80Qf2OPlvaatjZwzAT+QREARBEWakd9FjmKMdNXhdl1O58y
2uS7v4HQEeruhvkBVV0GCc5tH5wkjDY4vOyNa3f2yTcQDKUaKrRq1PO3gXd5mCtRHfKzvTFU2iqp
m+7uaEZ/CAGCH5S2tR+sYXCxVQhvjZ8pZQ2Urnw9Vz9KrWrmdnW7q5pcOfgamxtDbYFZF6m3kb+h
vIzcinlm/oUx6FThhKVSg+WYTOiFKgE03k+Fcm3FBIWvgB+cGz/UcXQei0gnIcry+yWnKI3F3Son
9VwYcYX9uGvZQMsug+oxDrBVGV7DMNz5qVt8ktI67hVY8TvDo4ZuR356kVqEUY2wgDsEi0gdgrxX
H7qEsrS8kceEM9jh4GBGtihx4FDfRLP+gfEICZiCTC9rGsyOWYtBLiXLCHFFdYoah4rPvImt4rJ4
CjsCf+crpWvJXJpLNxYlKbmet1QVCgHyExpdc009BJEADhcvRy5ACDftg+oTZgenx92Zju5cxpxf
zwEMtRlAe38xCq/CbraphoPyUFRklYBthpVA82arlX12yWoe7clhPZAC1sY3bV3lGZ78P2eRZnSw
+WmIFsDEkkIZb7L10yTpp98ZFPQG4+APLYWm1PeeB0Lg11BcXQrL3PNx6W6XXgelQcCFsrXqt9gX
/T6vHjmAsYXu9hGFCWdYdTZWVIa3ufhlkN+rIK3fTaLIaaoRjVW7wQOKkenLMqksCBcLUtANJVP9
vMAM00rd1G2Iu8D3lDc4nesBNspLxaz11GYqTWNuW7BhLsQ16quuCeudXmvMrrGPrL01kvtYjvHZ
yQD55L3Tf1K73kpg5n/8CWHwi2UO9Ysu/Ta7Jcox1L6j3TUxHmn2VR4azySqeX6BGgz2Vzf9JhLE
sJWVawTZFP2jkTvNCtP7pVuwsBDxtiHhpqzZY48Y9eHM9Fk/NbBWrk1Q0XRX+OoRMmjt5VMmnzd+
jRxbTH3oIys6hHikjnhUi4cxRGDk4YL5IF/hAVnm1zCI4RlWcMvfU2gv+OrHrTZN2bVmEDy1SUUc
uveG63upLjfFPSg154F0h2uZBtdkVOIXdJSyJ9qHLjIOPbXPgduX/JzwzUo3Ua4is9elrCrrLprE
ZS1qKNOwU80hwFZKqukiz1L6txTh873jo16RKAs7sk2bLagS457VdbMN5zN/vifP5D0Qaj11lXgz
pjODZO6MyWhEFIjxUd6TC5ug7PnkKO3gWUT2p4Cdurtd6Z8ipTZ2kHHV1zasPgg0iH6i7r/TUccW
ZTb6Wdb9G6VfRzG7oRC1zqam73gahPNEFW16Y12d7YiCUU8G5fUHc2hQsIjK/pEBhMBOlOKsJEWO
6McmnZrZEkC3LM7It4zeA8zEr7bGdDGLuGI193exNnkHD4XduglUe2fRkMJd2lBk1x7wQSEMocF4
8eaDHYH6WkUN6i5CNp2dHYenKCu8J/a9zmOVurdFxxRNjDgqiSh2OdRwKFvt043VJ0zN1pPfp9ZV
9AzoRedrnyCs2eTZbXVF4Y1RO9a6jVIZyttVHitNy+9Gor30auy/130rTiOC8HWR2Na+d5EoOUmw
j9h0/tY8uldVbv6eOEnmO/NLseNbSAmn/hKFzJmBxQKh9HrtXioQYXLNCb6nGaZg5dlAefpIN9p5
at3xHFswA/MqSfAsTeYmypTwY2onbHK2Q1NZ9CXUPX1cVQEk54mQyxdX08hlhnNyhvI6XnSN1oCq
3Ol7hBeH+tVj5fev0+A/s+nSdk1V5leYo/lVnv09VK2TQdMXVxGmf9pZoaOmb6ZuP9iKr/yqhbeb
qQBflONruEBA+kBC63kaoqVO8yvp9vZGFRpqyLw4aYI9hKoMw2qRrhZecCgGKgoQDZVvULzWeQE3
uHOBXHdxnz1FIgDCyUJvP6UwZJWCTRP9tw8FLs5BRosBarPOeoB2ZbRJHpwjtOQBP5u9nooq3ns8
gTdFDXYTRLjLaCXacoD7wajplWQj1u0MPPOgmlvamZo0RZc5ViFIHLxqoGZufc+KjZUNcshRWI8N
OyMRmuVnPe+M4G3YB7wM5nOIQQbhwR7SQf2meaY4QnygBDVHM5VEL/+9T0vmF8DYF9VKochPEuNN
9qyaRMWV3tmvbDCLfZp6Yt/qNg7Ef9VWnVCFHOSW75S3gB5p8XuWpsVRY+0BRFtFBkkZZfdv3evG
6H41borX1dbOviLeyGM1lmBcmY47FD/aNCBPTM/FctvvzXKFTqNZW20DN3tWDAB4Jjwu9fLtNMAl
WRMpi2JppIoJcTsySeCUL5K82m583+3RVc5SWV8lphkOGR/wrAYo7Ei7etahiZz0zhQUX+nf7Lr5
yiZg4FgE05vEmsskB2LLgitMCHmnmlPl5G1LTX9oxMXsFaGj6cIkGc+hrN6+1Kb7EBjwpRSyw2sP
JF5jRuW2bQTdt7CjlQ8ciP2ifsax6Z2L+SDP5MFAOnDWRuTlz/5cmxizgia5SNwnFmLGPi7Rwi97
c1ZM+takEIkNvfa+VZay1/vA+xW65Q29TLf3EtZpnixt2km1Zvc2LTV/lusPVuIoh0HR8oM5aOmx
S9v+obcqMLTEkT4GqkudmkaUPNC8R2RtG+16opi/3INV0JyXNe80Kj+DADdmVBgMps500Bo2zPKy
EROUomCEqRooF6klSep2grg7yw3YpfKv+tpL7Kbu9yGjSzGfdP86mV8CA7pSALl8+///XAAx4FNr
qo2qRjcqQdbPqTJnJXT7LsoWUQCyyIuSqO6lbj1/m1tp9qG1ya0P+FKJIYwfukYZNmYU5UQnie4j
SZCh8K3T3Ng5pCloBpidgWhzAjq6gpQaqzk2bVEgSko/C8U1qZmp1bap7GLfizc9jY33sA/Ni4B8
hHeUy4hl3cpvVZbW9Be62O/Olvb8780GN9n3mY/I0+fhfMrbDTIBlEHYGFZgY6pHeWh1Ioq9Bidy
mYnqEUmdc84CnpUmtFlu+cP43NEwX0mdZyEwUWCbELVzT2d1XNZ1yCl1/87CC8w5O76zp9T+rZmw
tNYtEh2FJDjLqrAw2Jn3VvpDdZbagKHo2Qhje1zZMZnrLjZjZ+45D51oNmQZZxe3LQkHIY1jVasx
Tq+5INMY2g6/d38ZS0DGIvBfwtnUU9nObwNJ/87p8RZqqkd65Ai0pOlw/bVmDiV9DCCNkNh9HFQ3
faJamLOyA0XP4v0/zgKMrcu9SJ5R8tygDqsPfNnO8vkTGJtQQIOKkZdE0x6aMftmlW7xxT+xD+Zq
DzrIhxCBHXObdcjaxIC1BDM3ins+ZeLDViw73es0R9diuV2R8eW/ZO1zPoshzLlvOg2JefLUZjf5
zlOvaDieC8j6I/tK+FOTd5bCvdFJlHMTiJNnDcpJdn5j4e/VJpg5ffSBjbwZSUZ3I5gGVX7MXTqo
o/SU/L2OQD2vgcu0e216brqwvMvPKNCwSS5b23rQ8cB3J98y+1/zSR2aAFo56X0bIqsOWlCfQ7Wr
NGPOms/kYZpcygGFf5H3YzoV9BLqq5zGYjzb6BkMZ8lzSccwQXiuYs1FzwuDpW5/eTVtskGvkQDN
uYlqYT92o6/shcnEYBRg0/qsNtYoAfx932nqLiELfVJV41s92L/7Iv1zEmYGT2J196c83QQ5fR1Z
/LWyX73ZeG8dDJkL+S4RbmRqwhhQjVWV2T8HB4KvmKXfiyhcnjqkoLrqrvBKlqFggtBdq/FFlA0j
Nlz1boPpxMcIW7Ot9zpvMbwk/1x6WFoex9ZbmuvgZqdzNqnbPMQot0lbA2haO1VHBViIbCfjV62f
5VWg6q9x5jLCyZZs3+nZs1eAgJgybbirhQH4gOo+3GaPnarwzu58kGcN6T54RrWxPy65047b/W5s
IskcJ7zoUcr3U9/Hhr+RDo3QKsO1iEP/bmcD7FMbiVUYIVXpO1R1jW3gGGQQJ5GQLOhVZXrasRgJ
/xh117m6iFFvKEmojc75jHranLu0YF3i56dZqIAXPsg2BKIXax0Pw/IDyhfc/NEsPRZq/4SA9QX8
MAvBxTawXCRdkWGdazzf7a8qUnPs293NVnV7L2Khnf8eJgh85Qq9FpLsbnLW4IvJQZsP8kweNIJ9
Dp6b3CqIL2vyrTsE4nRyAaLQzp3PsLy/ZgU7z+Utw8Da0ZFF7kYNXgUnl7FRggd4dQ28yKGOrfWY
VMZzhokN2FNt8ajH1UtmtMirmumLTddsv9UMsEWIJBVoAuuwaxxUISU54Wb83VLa6GmCa3DJJ2tc
dw6tKHp3PdYwZkhRRGdHoBQc5yup3mgM3z6lgfWIsqrckB2S5Q+lDsOwySME82gBtloEm5kiNyKo
4mN5cLQE2pisRkbAg7ZVqQZbdID1n7g/TUOkqaIalM2IihpDo1Ti2Axxd4Zc1p3r+SDP5L0B1dy5
Dh1qz3hZAN0QOOWJk2xcSDH55ALWUxS9PkwVAnPeQVaLQi9Jx+TNZFXTbuRPozlFc2XC2cs1uhp3
sEUnaDN/l+zyTK7lXduNz+lQn2fdFnyK+rpMMroZ7VXU/yigf6iF93OKHJsRTXtfhrFmaqzvBkAR
fzLcH3PYEHCL0Hih+jBum3hKDqgCj+7ksYMBIblFr7gdA1G9eJaVHDC/uXsfD+yLWRkf8ptCy/dL
1GDNbS9RL205r6YU1ViHY0ElpVIjTOXYaIMQSX6kiWwLW/rZpd/z6rVFu0dUpx0AjY7PmovF19Pb
+BtO3t0Ys8OZdXhNCsa2JjTjXqhU6wAYGVsF38vn/CfUcfqZ2XHyxNvkQhYklYjk0/rVGIeTEcTG
FhcPQA3Wb9ou0+oAmE3/XOQ+CbpCzT4sZlWZXparWID58h9btdd2I7vsJ8MOSSeOzP7hT1GbNjVZ
Os1B/lRBnGoUUJsRc2sJjW4ujuOY2iq5WxxD5BlRVB1A2defpT+qm5LuxMkqKZNH9JKRKsVDqXyf
yv5XVyfB2xi6OMMrgUlvcgyq6E14lHtzsjtxYo7quE6SEaullHqKGLGZUNVyX8LcX8sobL2tq3OZ
lsXO6OElSRu1irRtS7OOjSvkx3fwoAPlttHIidJcEjFoxpFj8YYeddgOLO5emFq/asVtHpNW/ZA6
0BoHlRJ0NZEx2MPjgvpHkbpf+RynE4XNHvHW8N472C9mD3he6sNxKmwDjktiHQyWuMsKvZ6X6WY3
7kzd844JsnIoKFW/70YvAU9XGK9l2RBCY/aP8p+V0mK8HXwxNDXel6KvXsLWQruuP7S2Cz5ASQzW
HITUFjmcWYXwwCSZsHaZKOnqWTGIDyi+ysuxTMNzW4ak6hqlvzU9tTxNIBzWkzsUn4GeR/vGN/RN
n86pQ7M93kpI4ZjlLVieq6tJ2MVDKVznIQvzcm9knrkSghSWFTFW/GMQbxdre1nir0cv19L1NnYg
I3AWgX1+NICoSzOYG0X+afmbB4HSPvfdb1Ho6F/zCQDJ5QSRfvQBlfBkxflOnwWEE2GAT/OVCRTp
Napi1O1BcPeYuhGU1f6hnpeucjkr71VtV+wiclvkB903uXfH+7N2RsXbL3sESuL2Le8IGp9Z2vN4
KjchnlZXh3hApDdAX39IelBNv4Rb8nF1owN0QumqbWpBNLNIdvEnPz+SgWRfaa3YV3B6f860HIdM
5DjauplD2ypfMw5LUJjZ7pAHM8hrCqhTo0baSmb1k7xH7koDFq3Vj74Ywzt1l6fU6Kx16am4buxi
grslyBBJzGEbx6J96F1UpQBIuuWsms9iTzBhNp14G6rhltKxfmVoaw9jMUb7KIvZhMpPln7BF6zD
mcxWvFsmGYceARi0NKf8PYVIsafSUm51oYNkHyGNgrl1bvQ3VjCQjLseRuIuz6JJeQqyif7QfN+Y
RH6wh1Qvv6tjSfWEHgV70ifZ5I9Eca7Bmm1VRYHdPOvBZBQXMlnlWmkoXixtIllYpa+dsADZ2zON
oYFSvsqFqT7lGID5r/+RdQLpcUWMS8VKD+Z4O8ConzXeCZMH/3979iPcex69pJ3bEMgLWQzVwvvy
GQD3Iy7pn6oDI7W9GccmX7vqC3hXHJFBRslLUzpWHQWOZZJ1YcNQjIxi4G1BEmUgBjnLiUq5Dw45
7P2cEj8LEmhrjFiOBADxuDLQtbWxdpVjTkLPonFD7UIyx1EWCWRtoLFDNAqmdow7d9rXbcJyan5m
BP6PkwawXtoEAM3jYK9+srxXSOvBdu8RLrP1C8z2hkZzyLE6+0DN0nweTbJCll+UUgrNlWza62rq
IOSdbGeVt4qyskt3ZO9F1q0xAr+ah5FKVzfLk7F4WSphwAalWbJsNr3UKHYOOBKq0YPxngVltspI
2Fl8o3DfzLVnxsPVtzgYwukPf77mGn+NyrBxxWpvr7O5ChhbxCg6IfIdC3YsW9JDVZPLabBasTd1
poB4C8t3N+5VnNvBQKYucu+aOPudGZIy9rdkUkNrv2A/ok7KqrlKame3FJvcwLmNVWAeZYAlLvbq
OCj5FrDgB9K09E4A4fjk1x7BZHV3ZeRF6i51LXy1Vhm7x6sUuFiN4eHpYKL1IzJ5igS4ojRo6Ca9
ItRMQLgNiA55NBgP8qxXkvGoq5gmMhe+2ew0UsdYv7I7+k2zNLws71ddvlB0AnBPz+Vx9BQSLM3O
/Ll16ub38r6p+eektdZPQVpVw6xMGYOSDBY2YgeEi9V17jyxG0kPg00EiryEjrVbWuhqywBWWOFG
frQmi9y11upgLHLM2ItbpZ/mnAtJsSAoZw014ndcqsWVPK7q0rP3X+dtMX5j1Hl3B9vexFXUbuI0
DFeM3PaJ97TBtlUSP0i+a1A2+m3pGFoZOX5siC7EP2v020vtknfKcI6K75FnPmWe0b1DVaH64uft
J0WOueZJ9aqlt0hd3Czd02K898K+OqEZ2RdLFhzfy6W9NHj6OqrL/DAYeX2RZ34x1pdgvjfN93x/
/Ner5Lmul46LBtxx+Z3cWNvlXUSrdIStI3JRHFpD1289LUvsTKX9TPvWX3u1Yn0mxvAiskH9rbsv
TZEoeBUEFUKF5mmrJ+9G6jP+LMnu/nDR5EPUirxb17HFvsFzjJujjh5Rr8T1iCYTNzNPxYWa5bqF
hqyvSiB120DuHUg+COpLOBrVpfjnDPyaemy9fp8VT9JzPwXgWX3tCQ+3/loPjbyQrzhdr6+siagf
JcvSvTC4NGB1P4RzGSDAK4pUccbSmKKPHwkCzKDQlcNWlGr7VnYKUnItMPZRG3RvIY7jdYAsEz0y
rzbuQDamP9XXKcvat0g0tyEJHEB/lYmU0NXXBAlSIge5dFUSZ3hsvPi36ofmG08sbQclQNHd6Oz1
um7aqn3qvhVl+5Ilo3VRmcvJVML20My+oASPZgd/gD1UX4ZkrUSNe9BYYj31OmVauykf5FXdq/0h
9529PqTf/wpJFI/GRVgF35M5464oYhQoqg4LdQzfa5HU737s4k/VTAzDXkGwbdLD0Ky8L53c5ae4
BQ2eqIbzvSBeq5rTWIPY3Q9EskhQRqrFs4eCHFlwSDisffEz98x8iz+tW7ezpw0j3JwYUxrbIpq0
o4Dh/xexMer116JfCcccTV6RO9pOSRBi+xbLP2lYlAdnDqweywj6wOBFpw4B8F1HFf/HpJhODzDz
xE0prVfWC+NJOmKKbGNUZB3J8ZIwDkyRXgtkNvWAHaW8t9K+JU1bSU1Re6Ii1sYihag6KBu3Z5Mg
/ZReG48nm7bhCl0+Ks56M2LZu1teN60d8jJIGIlJly415D8ixe3YWgwXulf0ywO/PNjaNlYnDeqD
BRePHVF8dcAGrZqsGa6NjXY11KPwVbQTqDjETT9RSAC3JFOiV4AH2wD0Nl2c0qCZ55s6Vu5l2HS4
dnuALU2Qz9NFcY46v9lI01M52g9pWsUv8n4y30+VsTtm/uxRdMOJlX8XHE2tES9GgaupH8LveeVD
PxT2udGwfcyr5tDL6aHm2tIXJWT+eZCb6mUTlPPFuWia0Z5JS3lz8ng8/z0kXfPvl/KFMYeEYabo
JDMPkm6Dq/1H3a3yACXxWEyoIpequ9XrLgLMiFofskEicd1wTb63YGbMKYTqPNLzgL8M8yBIux6x
qBxc5TDbP9vm1DEVBuDyBPz8TvUoZMzf/Vk6eUBgRvKVHjgHIn9r2ged8aplIRBCS++uC8rjn0v5
KvHNf17VxwwcYBfQ3yWOKNRD/731ivRWFeQi48b330Mvio9dAXxGvtolWbFV+vOiplbyVjs0ZSvF
tr7Y26SErQLX56vbmBdzhgNgoSI6HMFMG8FOo4AdrWW942+Zw2SyWBm13h+cEuY6RSCAvAAUH1tt
3pSjIpFXPVf6XCSTV5Tz4P3+CjXgRdIwlSPsOZZViuEIEthZdzty2udJTpjUV30FWP98n1Zbsily
1T7DldSpYWUl4dnWgyHC4j2sh/HUB6O6NufLqKbJj3tmIxoLrVOmq8T8zH7okR8YMkpz4xtEb8Nv
202nef4+cd3FWoXSt0a/xEhSlnl1d4SmQuYRCjYopSKTpgcaxKjAaio2YtgDZQsGDmFOvzFbJpAi
ew6CujsOtm+u/LLC4jS22TGnmMrX3HsJAU9eGN+CZy0yQVkb2ZMQbnByUIif5BnwRox24wNCFBrN
s5AQtASmeUbAm2ZHOG0LiI8Jv9iLsMqzBJUNDSERQLHuhZ46qKhgQ/N8nosgJagqwo9taClxWJGT
v4fl4AATZNEmuxxK3qVQnju6mHqmHbIorPdOYPDbITdYabSmV3KvhvSYfBWLzLiU4OZlNdM6YXNk
d+vxgRTeGYIczsb5Uh4811rZbzG1cdO8xv98S8y+TnYEZsBGbK2vvFBU1uyFOLmEXm3JGTZWy8zk
xU5yyxyzPMdZafLNRLmYsjgGh3VVw+ZEnNMPGeALogt0boiRTkTDh4QLsdH/gkRt7pdH/c8SpqJg
6M0Rw1JdK+wSx2scdETSmD/+u3fh/3EugFUxKXCSa2OyBdL+t3MBhZVC3Y7aSp09h0qY7/+2iMN6
nobs6B7OUelCaSaCkSeyPtSKIgwbWtk3kB2E/+glGG427ZZo0SpwWFsKL0diXgcEvue/i1bNb1Jt
Ju8vurMhulQ0b07FlPM9nzBU1wMLuY5i/K2Hv22m8Ute8XSldjKcAiNE+TbmzrawGZzbtOteitAf
T2YEoF2+2jTlXRnMk7TAlvo0nNhm7eUOw8HmR9s1CyZwy2GlbAZUh2s5BwB1CdE6tGs6DNohchnc
Kz2kDGfkw2s2goqsHYzNAzjcDWLf2yDRFaU3ocPHXnsozXzOZ/ZRYM82etvv+v1//8SE+p9mE1fl
ntBsQ4PeZgrd/d8fmVrlsYWXBioUNZI9ekPMEaSakpidT9ewn6O5son0LL8LoRvgjxkm948fEGa5
f6xGok5T64Ql97GcC0eiI+wqLtrv8qrLSP5RnP57FnkvKBzzz1o9Tl3IWM0JkNLxR97a73XUF3cf
1cYZcBwLskwEawTi4c7CnxkkukNAKbqLqRy+lJr2bdj46qmcATS437JM0XcIoJwdRk7iZf1q3Npd
9DR6hX1RjX6/oPc0m61qXZsHFcrNA6E6CM/Rx9SObh6l6K1pKveQuUW59grDPg2mSYFj8mbBQP5I
7Gj2EnVKuNYtXz0KPcpesM6RdqIbzWOn/CsNN8LStoqxQ1xNlwxNBFdkzDSO+qLlEwvdLw/WxhNt
GNwBEQ6bftSeZtURjVN0P4x11SNz2w/DwSiNXlpFCWlXz6ky6LsKbO65cFyybWemUAfvjKxl/VlL
y+xew6O7TlDJHcavqyf1xyLLgaz2NMLktFbZkXsWAe7CaKId1A8e9GarutBVmQultXLSBZTDUDPT
u1R3pUPOsldAR8ByFK4RiswbliC/sn5gGHPd8SM1Y+zXOG+uhCJUdEJjcnuVSXnMGndnG+pw1BET
b8POJjWJzE7l3HYtDRfL8M49eeZsbnkXQCym1wxG6n45U2fhoHR/EmcdH4gdqvYpqV6rnviZa5U6
39ysrq4qQYLDykIHe12u3SaD4k6S2HxLHggjnP/IcFWKSlxkF7MKh/1QdsOJBMvfc0PrbJMt/GgN
8UF+LFnemrvcwoDn9z3IzMDQn3OVXcpAwtRS6UlDly00WCO1HSAn5z6FnlYov7wiegucUnxOcYzl
OvaDo0Xz4jppzZuNxPenUqCcalEPr4gXK8i1ABpPKFqiW90vT2fSd8YScU+NMcCNuncyzckUgYZ6
iEvn2xhH4dmM6pB+C2d6mNHk8OwDEZfaxcDQfxlnzY2T2z5miBo5Z1m43V5PrE8ztKbDwooLWlPs
WYPSQMtMRDCdKEnxzYd0C/QrJG9IMwmAmxp/3zE4HvCT9Ru5EpWXorO6TUdu3S00xacoXWrMLXCj
nqSBo6qm/VYgot0Oea9eQ1gpsmImD3rmadtCDV3a3+mrpDKMDQi/IfluT6yLjOjMXjsABNUgeHPb
flXLoVKv1W92Yhlz3jFBVbNDu8jST9NQG7ob1LhHwsY3WtceWtOo0HaFP2TLFMRYsbPc6aYqZX4n
/mU9DorLGGOml2b0WegWaJ86u3z1LA8ySTQ5p9aOygPaF40vKh0ZGl3XQQVdPAAiRm4VuWul8uuT
dCCldXvMPT967iuWXLpbBS0g3fyILDZCaVu9SOOzZj0QcGkdJEtDHlIl+KxCfNUEZ91ZgKA6bhrE
/vOZ3/okHSmNfQss5kjL6B+0KjNeAYQ/9TPad3SR06e46fbU4t1TkAzGhRIsia+4uV8KW4eeLBC3
LeU2Bf/upaYanhVj8j2sGPEoL5sAclBNaFP8pFlUC7wRiYpccjc9X3952fcRoCu5N/dH6O1y+7cw
ZJKJbgKVtrVf42TqKTkexADGCYPsMXNdHFzzQ1iQv3W5kcuuXjRouSQuznAG3U+mjewuWDmLF60Z
y6t8tmxa7atWJEj80mxrAbE4sz35lcyKDrWu8dIvu/axnt/KREfIAlbK56Ftk9y9xV5JNyIcPwrc
e/vBFAapoKZ5dur+m3DWdZXlP4uYXJ10IMnET1Jisxh7lvWR0fTJJ4uSYD3OCg0+Fqxjs4BKHlAN
Updp6eFYbd+vILCqD03UxA+0+DB7yK4V+ZuF0WX3YB45C/pyJ98vP321bY6AA79L3KXci8tVP3wp
itCGXu8ir/A3pp+5+yil9aqIEL/ajEzNfJTA/32iN8T/meg13XVd3VENy1JN9z9dpXMnMGXhaJyU
XBPbvs8yhASvdl1Eu06yAzTrd2JG49L6RC18g/mWnIPRyL6NGjHCUHB2Up9GCTp6zHFni/HJtJ9s
CbloWuUw1aO27TJ3YmbUrtMofts1Ytg5uxl5mlWVZ9Nw622l196HK7YWi6IkC/IPEGrRjj5ZeYqr
+C2rnXwrFw+OEZMoXMImpnFFRCKZiOfO8rbUmnNUUNgDg8hqrlOJrZVKyY+BE+ydrjzx430LU5pw
tEZbhybWYND9pBFJMmrc4ztzYxjZYOhQtPd9fY6gRaOfAUvqmUlFDYwAgoqQyLWBaezceqXxrrhQ
JGvfeeHNrFexWgd7SkJseLS2e+mC8taoVr0aLUd5qJ2k3A9+92DNkr5Y6LtUyXl2fBIRAKE6az2a
soeaeADZMByMIbsIwwarMLeU9Br3TY+K7iwHgNHLAAAaLSHTras0x1wPUvo5KVkTjW4/56JS1v6p
0nBZD1qHHt1JWW1oNOc/J89WD9SYml2uut5NnvlxQnfWxo6bGpTKkBA2R0uJnXtTOjfLTKP3yLQv
UshU4pTPR+0Vy0H8bYCSumJmgZRmElIBSDGWhi/bvwiE5WvYycPFA1d3iv1WI9psqu4eqvBNrdT1
u27UP5tJdMw+eBQRaMLRdqIVJ26lFFBKaH9y4VDwJFDdBE3/b38kaU1m2qIN0CDOaFvZqOmnwuDn
4aNdBjy0W83MiiqH5qsCWfpiB+Y7NJvoOWx6AufDETs0UXb3KQFqQNBbtnVyF012WamHIWHHK6vp
adgGB5uk4rVslFRerDJ09dbRJLh0nQoyQCIpx6gpvVEl3iwVbFKhum3ieAuHSatc8+JoFJNskBWy
7p/ieJ/8pmOB7f8aEf9Udme86533P4yd2XLbWLZtf6Ui31EXfXPiVD0Q7ElJVGPL0gtCsmz07Ub/
9Xdg01W2s+Jm3YgMJknJEkUC2GuvNeeYSEqxQa3RJRrPuaI6HK6CHbaabH/K4vpYgbumzNlByuJK
VnSsVwW0g2VT3RMG7yO9N3fyYV4uXbSq2sspMOzsjUiA1Uvt+5xNR09TrAdLzcIHRW1uO40olSaP
oAAvjVkHBqSPYeSpjhzlRCSuQsyR67yOBbkD/aEvku5BXgcKdMS+08z2CtjZB/u+kg5C7WRLPgb1
kulpUKFHR2wtVscrQC/Qh/wuycpTXaTmdjIdwDiLvAXWVrdPjCVAo4zq8xBM9Z7BeH2OtCraOLG1
ldASPGgIG2q72TIJoVlteJ23HzSoxZNK1g2VFWL+VZErOWmPMxGYUR/e1Dj7qCbK8eyxx2T6g0jn
AZK9th87ZVpxxn9I9mIf6STbdv10I9+n6BulOrs2eKO8G9TlQ+vo27owDN+jf0Qm9PiaQTc+RrU7
bdHieE8G8KxYd6yDEMwqE0yl65rW2T5X3fYU0Vb2I1y/pB3Y+q5Y1jZW4Z6QRpSKVVF+kx10xcYJ
szyq9FDZD1NvENiN6NbJnI+oS5+IK8NIYul3A7mOZEZo+vVj1SqGtcmkwS4tq/BJcDzgiSYTUMv1
rTTgeosLV95gr30WtWGe0xKMQEvAyQ2KiWGth6azp/brN3OvhFerRD+J91ro5h2BOx85u96rNb0K
kG8RrUkoh+V+xeUX7KmF0/8CH7T0pWNQZnSjisPHP/5wbcKp4A7SUlAdSzdcc6ET/sJCQDVVibmp
5iP0no+pi2jjqfPsS/ao0USqn6XGl4Dw9o0k+9DeRF/pAqSCSKucySfhakmlHB0lH2Ys5+rUZ0RN
elr6tnTejBCcF/1ef0zNu+s6SHdpXuMBiNAeAE37eYPl9DOOwP1VfkbWxbi1ipzx4nKjknywsY0p
35B5FQBlTLqbBdXwNEXIzSanesGHzyeBbW0Dd3dLoooHfjYSJzfprc/zVPiSbxo0iJWTMg63XJbh
FQ3dvLNFTDO6ixnWgsXk0g31VbfQK+Xd2F7hCn1OmE+YN2iFSBC8W3SQpUaMssq85uHnvQWz5zZO
jdrQ+6E9Ay7L3kw+LmzOt2VnwNR7XGwj0jtSD1m5j2aTkcPynLSXdCw+lynWHyqrVo5QErwN0xUH
J/0SPzbo8SuMcIQf1W0yc3TJ7XVI2wxQcBRuRZ3lj3WO/pOfl7rmW+Gq3kH+xqA0GS+45mdZfYVD
eOxDj7BvL4vXtlvOey4N3naxwh1aT7WYcLHGTfY87+awIOeya9xTwLX7Vn4h1TKGEMGClyt1Ziby
ydKbyFpb/PlxqjS7UBEgvkIruJ0FB0RpgtEAiEl+N93bUXPVNdN0ROdLH5doLg2ODw8jYd/WWUK0
ktCNTw08Jp9a0DrUc13dlyK9hGFpX8KxUNeGcyMV4bJq6eVMBnWqHzWKiU3VApy1lDML+DhInK20
L9gKmIsifRVmpO5Co8p2GVGPrzzNlJTitieRu8cJuofcUdxn+cSx2ij9V3xRPQ1PZHv93VWlQaQ1
xvfkwUDscLjC9EKF8TyJGxuJEMal9WwPanGQcC55IyzywaQWJ4z78iBXlNqZ6LHoGkdU8qAWSn+W
uzqEh+JUOvbXOurEg9GkiD2DyfKzBNBa1tfBzqQb84Wi+hzrbLoKjcD2wPSqY0tP40Ld762MXBl2
XaSOl2lR48WAlHZ1u5GdcLK/x6PqWeO6QRsmhe+uMhHCbtjmowqvZm2GSvHM9qvZCatkboygji5C
QdNprfS0mFpzKHdKV0fEZpbG2ap01OsU/6UzvFdFkN6YSTccrys4HXViMPohZxIb6Qe5+ILW6Q7X
8iIavsmaKDYN38mm7NXyMOa2LCnJWFn3pR7TxFWMz4wEnaOb2uaTlSvnH36USYNMjv/dmjKWRum2
rLg0M8lATySLPFn4IXugM6/rBREbICqSHHOuO7B+kQYvDteXqenlQPm4LLeiVfGDD3mzFctSN/a9
tTZMEggl7zHsHdZeaMxXRVelWFvPojkm91xzkttbZ3nIBXg/h8K7wUYSnQKc3dcRVqFHtwqN5U2p
01iiwq4ottzqpZwgImHb+FZ247RU3jyvE5hD+Bgtus60N0owGStvzADMk0BboUTeyApoEk270Vs3
OMRHKZ8P6GkRbpjS7aNWWmeAkz/mNtV31xl5H0esceN8km+icItPsQBwRBhFS9JWxTx1mGiYFS18
46adV+zTX+UvqhcaWFi2W5tgxvu8Tp+G2SmvjuYijZ+Uen7BwQOHb4GuyRKtIOj0qnUIXXK3lmt6
s/hgtOguEIZ+RiDKznShNVK2Fg9ddNRdoZLT2LjomCraXRiYNg14kDVeAPCOk9HdyULzKhMc+dCJ
ouSywxy1RTqSVscsIwgSkV3jX6VGsTeN9OU9Yp6kKMo28b5XYyB2KMdzhiVTedtZyDzsptduNFwU
vnC6+yCq47M8WqdW824GrWZmnTxB9oxv5NmrF6oBeiHx5RVPvginMBLcPt6enm5CMmY3rN05VLcp
avBT5hSw8dB5bPumQtwBIGttZMTD6M0Ahlp4wxn7rnkuWGU3oD2Zu5DHxI3+VIrOey8n+6lMUSeQ
vhYe5zCEZeSqaPUZH+kGG3H2EKQaaX10zhJUgnKmqo0zsseBa4bQxrcfqp+MAwf9wc+bLki6fV7X
t0QkV4diSj7pVHnvsCSlJfSDSRGZe9iVIPE14U4si6Yr18+eTd7m2kgIcaJUhkre/DixW6oQd21G
1a3XZa6qp5qcYknps+OG3VzlTpd0+OaZlfLOyJKLZ9MYd2277ltH3CVNuJw9CA+LqoFaMHOAFGzS
Vq5hn+UCd8Wb8Xlz0ZFtOddRvXXSaGsE6zGb4zi70ZUvskDxDKKTygaWbckW1I2Ra9duae0di/O8
C4zPwnS/m9GY31Xg3MHd6kdZnzjnwevdMzXFePQG9TixDYITQjxoZqH3ilMwFplS+ox9mkolXB0s
uKFOLQKo4VlhO0mHBZClQ774ZuIPGjzChhsTqXU99BtC3IxnOyrLE/5tHKd1afupVep+ByRkNUE7
POacVT79B/DmPQxqczk5VbqIwFpFsWCeaF5FerL5666GZv2JJEd9aHES2LZjaha8LM/8vT6MMtrq
yOrdYy8IX3InLnbxQnzN7f6RVZl06YJpTFMZAgubZ+xVtDCPdVNtI5r4NNK79smtBgvr7WcOv/aO
2cejSWvDytWHoNL0pyyg9Y6LEiWzGSV3VeCS/lMOb4yjC9KqPpJOBMxEamPfdQsNK0uest6Kb+QB
hKgKXX7cvZeEopzVYm63vZn0+P3Z88CrQZ3qJfmJtAupYq7TMfBtT0BqDgtjLQmeTYmMOSj0cCsf
WrVW+M3sPclD61qkMXMq7WK+gTvAzthi/7aF/QP6ZSnSnA6UPhYencSPBSAM25VUS5FBx6j0yafc
ca/3ouW52RgnH7nSqh9D1JJMc7dSsiW86Xuc2ZBMZCOPqrQlObYQflrM0U0YqfQFkFlsQ0ur6TE0
DhD7fH39jahKroTUAhoCCQORu+57lziTJnkz1dp3EzFHq+XeENf2S5fq9LSXzuFP96gBMxjmHVWK
m4HcwZTuXPfmRvr4A+WsG6cCOdgGp1Z7b7ZhjPZDQEE1nH49jiiuVxHt/R3LXIJz61+hLhb0Ry5G
lFNyHXZD7D9R+slQ2vxTM67dCNG9y91lsBXR/vWi275sk+cxIN3ayVQuu0t7YY6mTwZwGT/IHP2u
CqHJtIH7khTF4BeWI+4VbW7Ymgca5OsEI1Wz0dqeOPB5wGUtb0p3AhBc6q/y2GimuLuZet7QxrXx
pjvBHTHq5Msv1cZfn0PWfzYGHQeAEHppNh8cIfbvpxD8vDCg/68cPTciLgt7noDH+3W5YwT69Y6V
NPmz2VVvrkmYQ6T18EP1+UDQm+mbWpSdrSLw5ey15jJ4SCLIbIbFMMJkHZYdsKmqaNHb3rdrBcQ1
eyNBO00IGX0iLovzhAA9q2se5UehVOUi7mgeG4eqArElNp9q+jzoyfje/OtOqvSfI+zm5Hi20Uq+
c9IoI9J5mzmDOMun5I28WNc8DztFnJmihf/lWmR7y6j0t72q7vA3cZGjZei5nvmnUSqb8tHLYQQf
Y8eIj2NJPE893YbxcB9OCWMJOtZRztDBwLdkt8V8sUGJHPIKeKPudcGlTBVoUh3yJGgoL/JeGavT
9V707+fkV0ea2r98H3D6r6w82snxyuk86lbtNwtMip41RGarKG8GRXVPaYzahqCwjcRRZNbE5lVJ
oXAvdIq+9Oa9rRF7Kh92xuCt2fB8tA2DDykmbgc0IlGiN9ftUy8fMkLBpPeRIZAPaFC1iGXqpLhi
+yW7PxWcY0CdA6ZEnOiSxR8sKhQJ6q8FlPs0jQGPLDoVjywAtKq6hs4KSHcCtWgv2X2uOYSHpCnJ
4FtQfoVpvmhNXI73BYSNP1H23IW316iWs2EcNCiI/sejLoruRhlvZbTNgLJv49ld58u9u6YIHft6
TpRnDsrhCp7VQ8IgCUxkuYjo2erN5DAM7PrHPhTtPeCZVcJEnTAkY3hkmUrJIA6T68+TXvk8VAlk
k/WABtWD1QIpIX729BQhCoXQBcDV8bJu1xeRvhFkZ2+6GgimZEjI9TPysh/PYWpzVoQhUHuyf7wB
IfLrTYtIsg3a8iifT1BKr4rRVQ/RLJxdFy5ci0VUn+lkUCIHrI7DIqqv2/hBzTsqpIxcL+ReNgFZ
J6UwrM8eS4Yk1GSxXYJiVZRNx+hylddQJKWunvyG5JQM7hOpnWa7SZZjiDnKnerGDLXx3q7liPfn
sFfOfvW5nU9LgLuF9OIKvTYnaiitzD63vYq5dLbGi7LAdbXCGyjWgCGXMx1FXS/BEi5fnTuG+u4U
L6FQi+ivT/Uzh/CFUCI8k+Nb5JBg06VuC0ROGA9O0HxPIa6c6ZUSNiqC+9oexJcSKdqawYJzm2PL
OejKQMN/El9EhkpHLEW60YCkNoyMnD+RjjsvooIQJeGbFgSoW8VT02cSHiT0gh0mYQCekvtTGRs3
GZiRtWkk9UtfxcceyeMWbICJjIBrvY0d6nrBlw9Vja32EnQTxEI/le3QcBomtBiG+mW0MZIoBFBs
IyG0o6pU6jqLHJp5YftMrCQm/IFVJcND+cUU8do1E/Wt69R5jU5VPZGWuRKjkbLZXOxW2UDD7gpW
nIY8P+uInSBB5DPvBU5eJuKeb2QFMV2L8JGZ8w9wQxnQQBGK9hgPBFSjpvD2chSil/Mjoz5qThnm
cd2Z4j4Oj6znkJ3S7ihNRhIIkBekeumJ526kMSYYU5TqjRg3cKSiQ7YI939+gSnOuBkoa+/Y/a7g
2qV3rkqLSsxq9RJPSb52uophbdUMz1qFQqHTobY21gKTYCtjptlRXTbVk9XYi/+6I+NV0P3XkK9v
pK69x7zMZdBHcmw8uw1lTBSo4iRd7OjUcGkH9RmHeOkX47BAicEiMlYDHQeqQFjIyBOx7XRzr9Pd
ODnUn7fXfjSZXWiag3p/LZOgx80n13DYw0N7S29KZc5X5C7bJwd99z50MI8O9ZgDN95Ibb7nTGh7
U+teFhzBBHYwdc5Bac1HPSuA66vzI1VetTZqKJfMT0Dd5Srcpw5++1w0/UbXMvVFcKkyqsXvX4tu
W5J3XpLw5SFtmpgzNgtGoo3y6i6qOcAqLlN4Qdonxh/SU9825HUCRlZvPGFvrkDUaKBsQkBfrswo
PzlsREnSpiaigeeeDIvtLumvwV0oGndVwyCVnEoadwpBwvpnAabmaulVTC2/m5CV5JVAalpWjxLp
hEzYN2K3fKRW7FaN1eF7lkyLSNDs0bvoVbbZDLP9MticYqXyKBkxNTN+VR+ax7By58ch4cxfYDGe
UeCi6DxaI2rnPZJM7+PidtkLl+MpdHTOL8e5QWzLqLcEnnVqJPMZhexzthgEssUvAPWCE2FSXD+0
yNjD/weuc2nak+PUnsdpPDODhwWsdR9JnV/vlHa5bb1gnaV6djGWjmFMn1AFTnjBhBsDLVymdzIz
LARH+W7YEFPQ8Dz3jLCvmWFKESY7xzNHP5vtYJ2iibiZ8A+cM/q6RCKX6VaJ9W4/2jpKOGN6FZx0
WzxYM4gWvo3rJlwnD98fNLubYUlrmDq7PdmKCUt32RHIG3Rxzklz5zPyOQV73ATbqRK1LxstUa6t
e0q/b3CyssrhHHOUSxbSfrToFj/O+fSwHGwvZU6+TV0AelVq9HyVWPg46pRgvXzWdbTycl+PwlVZ
QeWprmmyy8muLJkMfW80d6YGV9TN2+ZF3tMy58c9+dyAUZ9l9pU1rb/vkdHc6LbD1Hf5u1WH8TIS
ABwLYXMA3eXeMeWl+5zr1YukXeRGUx71IRxvr5P+IncgVmdEKJHxU9Jxcu66obhUufGjyVmZTn5j
QPlnVGnRGYzhjM6cdxvEZdplSFvyakYLoxE9yLWsXns90C8W7apmCoDLhx/SZBiq2rBJSsXZiNkx
H/HMAKO/KnISnGZxl82ra3u27QW2Mmwafl0Kgchs+oo8YRnlBfNaqTtCYBbzlRXp4q5G+HF2bUc7
XJUYod7CmWuQfPxbXB06xVZ39aOcFuE+CePQ+4qJOfHd2ejWGXh1TNmuRafVfMFpMH2Z56T2WRF3
02y0+yq0Jl++ZsIp2wcRcoQ6zgGhAonnASsRkt36DloOAys54xvn/DUKnM/6okGTqZ3yRqh00heY
9mhfVFZTjD6klGaBU2wUBk/PEOsuCIhZdYycfD/Si8BREGcXog1Dl7OFUOGdvWHYkIFncsqHZwPc
18dAO8Sq+3p/JXs1i8ajILRaBstaS6SsvLH17EfYrGuMu6te3qvnr0FAY09eZ23PJORT1mZlZ1yw
f2z+nz+jgavcTdZ0WycCCcsC/Qh789w45YNiAqEtRPI2pQT2LndCVdd8urDGQZLBRLl29NC7IBJH
YhdW42HAcqIAc+TCcqLvIu6vqt/UCnK6i1yKp2YIXtiiXADyEBMHaW82i+h7O7nvulIPR71pyFNf
ymc1jJStOwkwIsvDLHcpn5d7g0l0TboU3EbeVLdOMO7mLPduZGWpjo2C2NChVWkab7IwZK+fH0JX
dIwqwuoZPSg5TIwG92YCWU21oOObTfFFBEN90cpEfcIUuB6Titl1wIq0OHi81KhPNBTCA3mf257t
9smMu+kk7/28KepCXxM6/f2vt7ByCvjbzsvCAsOpT28DvK3xZ20LaD+OMscYTvS3xrIITl00uazs
WykFUx380vQ1V4BKAGBCH45uSvOY4r45Ox51TwgIjcGPUXJAuunjrE44a9GVQxJcgt2XeyVzxdIt
ipvGYo40zJ23vXaNtRQJA/JVP4id5r6t9ejodCJeXTe3g5tvILcr8IY4vVnVSbMV6aNem8oeOUZI
3CEUXH3BUoyJ88KURXvMmW0cQiEAXH/66/dJ19T/2KLioHA81XNNTFCmHLf+Mk4diedi1dPj4xW8
EBNaT6MaFBleZ5+sFSbxMsLAce+6fOxXVBHxR2Vt8As4H/0CExrr2kZf1owHOaGj36PAVkr2ZWNs
lKTnj1ysz6pm5OfQVi/YyW4MqDghA+NbPUvKs+Y19ppcZxQw8gS06holvjFjiW5jP1yc8BUaEFz3
i2RMsefBl1CTHLzYWZJNorGODwgU9mYaITxGfiZergXXhJIb57tXrcOyGW9kBpDuWt7KjfJuYwkL
SvlCe1dvrp3Ytj5cSRQ2vMSTZFR05SyuRnQrcNrbeMjESeu1z1cCvTF34tQGzQV7gmYqvnAR6zit
PsIYTpHouMI8jSbJVPK9RNjb+ONsx0w8uYrLG/f1B/OC2f9mRuJhTXH8ZQSxtktbRexJA7M/gT+/
nXsNUx8z5jay+lVuTzAHJVnJMR1ElLKSMJTgzJiyASCJ/vjnzMJjNggvosU37qjmHiFqtQ6W8b+8
cZd72miE2+uUxezLdTrQ6Idz0zXnzvWqDTX40ejcx+vwaUhrdBRBTYq1rJSyMSDCUXLUTD1TtvKX
sLOVP9kZNKdc6/Gu5umLrjTfcEZrp2Qis45Rk7vyDNCvspTKRvXmOulgfP4KSzfeDIHV3F73KSYk
Pl8xiJmYOzhrV+FPRbSzf71oxthM6PItxovlZsLgfbKXubZ8aMVAovImC6DIECcuRq2j8lp0HMuN
fC6rQa61rfNKXnRw0EbNvAscrTla0/xkLI/UNrRg7HJv1rmCp2iQ1vJhELCOXztZOoZh/+dbP9d9
u4urendtfnLCXbrEsndTm5bo54pKAWQVDrgEIPcbKFNgYuTZWnryVBHSn3failAW8LlkzucHNy2f
knJTpkbxi8hXan5DhVIvaWr7NEY6nd0xTC+Kbmi3OXJ0KD/4MH7sQ1rOKeb3AmzhGg3R4a8vK9Z/
iDSQZhmG42mup7oqXY/fO4iMM1ytVJslm9Q4pVFe+60dgQZa7rmKKW5nRtBreLbWU1tbOtFrzN2x
idtPWRtNu7mMp7W2PGQwVpymAeO8Wnb200yQ1l3W5jfynzrJ2Pol2Ez9jgQfVOXlSKmstt1xKHrj
C8XSRSZ1yfQu0wJY1dQNxDEPl3RFkjYoeeNTFWrjiRzOAKmZo76gX0eIPcfWHbku2qVRhiWistJe
MlwEyJ6IhbgWOoFb98+DtoxwIG0oDtsXo47Fo1EW01X08n++jv8Tfisv13VL/PN/efy1rKaG3Mv2
Tw//+VTm/Pe/y7/59/f8/i/+eRN/bVh6vrd/+V27b+XtW/5N/PmbfvvJ/PYfr2791r799gBQcNxO
9+CLpodvuP1b+Sr4O5bv/P/94t++yZ/yNFXf/vHH17Ir2uWnhXFZ/PHjS4vYBwPKL8fd8vN/fHH5
A/7xx74sPrrmTfzHP/n2Jtp//KG4xt81AzyfpVH565rrIBUavl2/5P2dxqzjmoaqUSNQ3v/xt4Ip
WsQvdf6O+cXWVBKVsHuoBse2KDv5Jf3vBLGwVtoc0QYGK/OPf/3xv32IPz/UvxVdfinjohX/+EN2
f3/WKIRk6prj2LanW65h2pa6LM2/LL2ma3RZBGpg62XFrmvTjUkMnW6tomHciRHjSejtRRVvktyB
0lieITafeo9FLj+RY3XXqsQ/dSn+yfiOwPXPER2Vyetv+uLeq0HRQKpc+o1ucslTAizn+Lkb+her
qR642q6CrNuQVvGKX/fF9MZNnjbvpdvtUO9tAGtshS4wvX1GdUlEADIax9paeXbvxfEmh3DXRt9Y
Tn/59H68Qb++Ie7v7fIlNdTi83Is1zSZ3xnen2JuYkcMemv2oJemxkAO42TnubfAcla3MXX0Rxhk
A1mw5sPUquGNnHepVp34qHZvlYTFUSM7/NFKNaRDPUSjovk86pPykqjWSzaXkCacTPMnpY3usSIQ
MGW1+k6N+vk0qdodVXG2b6zQweFSNw+EwYbRQsKPSkyD340cqy6w1kuGOgSrxQK9FuYRGPnTaJsB
IP5pvC3QYT2Yx6zdRBEByIHdo+8URrJrLF550RckOaaDsS68STkihsGBXZFPZznRejIDsKetQEaP
nvKkIoOg1Le1h9yGaGAlisdyq3pIyxKkWXZ0y2tBSZLSsA5b71irxky3FyNUA2Kom83m1iGV5xAk
YbSaHOLm7EpJ/I5sm7uZ6Hmaju5Zt6dq03hxugvTXrvD+P5hjcqrYQfaG8GeX8IvXkEVpNRnxTSb
/7JGmL+vEfLTtu1lneDQ13RifX4//EWE/DwKR4aKsahoQ7+WURxheKKurtR8Bjuer6eyHn2hly8u
ZSq2zfzV66h/sqF68EoC0tlD+7M6hCcPH3SeOZ9E1olLBIpj1bYFJOxm/tYvd8rYbW81LAYY3L1H
d1DNjZbTDnJCEoZRoj/EAcy+bvLIi9HbTRVFGWky9DdqF+SeiPMtyVLpzlRLa93OWkGWDK6uvz7+
/xScK98Rx9JgAXMO8L/lyvPrBQGjkN6rxAPslCTk7BxCsS4MIldojsCUdSd/9GJvh+6rPcd0ElcM
v7+iWYhv69WwBd+b7bAyI3Wgpk2rCSf7aEWb3tLFsxm12hl/ApGMzacGUOMmyHPvMCDUnGD7Ww1H
st1U/0Wsqf3HCc3fYKrUAA7+Al1V//QR2+UIbnVMrK0BbyJLx5OiN+EhGNDvp0vWzaK7mwlmXetK
gnZgVHfMGNFdJ5UPHsfdMNortxOuMqG52pl1/tZTOySQ7J3+a8jWsrb8Mqzj3TcNtO2ISz1er2O4
f7ocF+RXmjbDx20epjQz0seWcgWpbX1nc8bs5oUhp82lUq3k3XwuUTo4IwqVODBPeeJmx6jCn9u0
7RHGcrgBElXB9VHEJsks2jDadLDh9DhhSxmJkjOcjGzlqs4mLr17U9HLfRaqezaq5doq7mgTPA52
HmJ2rMSOofVDEnwPlxwAPcue1LnfeVrL/CteggZ7tM7qQ9tTJemfdAPsLMypY5J9QjaNklWL7dU8
qseKsBxmBInrNxhvgOfUNYNSsfcS/Us4u++q7TxWAdqrasRnimTvMUqGTw1DeDCKwROQ2Sq3Vq0m
vgSFuY5IVHFj4DJp9pTQPiWAPN4EyfhJfJstRfh2ra9jx8Li2oIgyVUcU/lQ7OPh3TBrdALhmXcP
V/Vszj5EuffQrUvUS0pI7EN8O6r9eyTKrZs3xIwU1j3JmjRxwvbSRQH1n6nt3RaMZBwvGa/mmwo4
bOzj4YB2/YUWROLXGP78dixw0+dVckHYPOGLruNOfw8Swv2U1Hhv6uR7XzpvduBtIjWI/Xq+q0Cl
H5tOWU+OAa5K1Hdmrb4FaoCJDpZErmNNYvYIDbYfyRFL3TP9buPG9lrVV6GxVH2gwGASrxVtstXo
oA9SUEIolR7jwn+3gKwQmTJjBe1LJjKkbTr4M2g+bcwmpjdYrXuuRidGOfW600t1rVatvkoMyPp9
ErrnGuwxpKMMACl8DH3uGSGwvpxSvTmZs/rWCqi3wdwc00IzLnMTojFhWxUl072KmW812zo4XQzG
enQP/nz2R8RGotceeh3kR8mJ2QprZ5pK/jDZtHoD9S6P7tWROFz8lLcupD+oACFyMDXl76yzw9QZ
sDMOA7PZDc8Oq2nEyAha21qlHB9qGHIdbT9anB87V603RAkvuXyB7Ve24pws0gi2Xe+qq2ZGrT+1
8K17O76vHdy4VhdO2yROPiVt9lEYNqliaEoOQVt/D/JwO6FC96tD2QRfLHVY5pxfqqoi39eJj6T/
7QTzXOwVBmEMRYyKJ3tnMORC08L5oybttJoZxZN7DSOw8Ij3iux87QmLvRNKF8Sou85L36deIQUs
EOu59d7GdLjXgccGbRFvcwc7UVacKwSNcHqA1heluid92a8jMCB1Tr5npN6TcTeuQcIzhi7R6UYe
/Fyu6Vb2tYgLBllNlvAMcUMi1mgeIcGMtQFCUuCBNEw7Z8cO3DdECdF5vjc7s9ogCrroeXXRlIxB
LaHXvYNKdhrV7MCW/Zg6kBbJaV5xAIVblYFIrQnvNFXYsermGKb7XGvjE5Bs1MBZbWJwMz/ikeyx
utO+9EWKZLPIGQMlz07RXLRBJ19CR+KE68dZN1HDePWTikPVb6fpFaTYPe3BT1Ue3bkOSabz0OID
qV6sIHsbh+iY1V7DWU2kQCLaHFIN0K8p3KBZ7Paxh0ASJxpqMUu5Ucii7tKm2jG2gWYQhjcOReM2
qOJtWSOL7FC5bx0XdYgxhi8m4qzUQFuu4/1YJvU1O/s9+rpPrZ4ot2lrXMzCpj3VqRszn3ywX7Ac
kvDeMRht2A6IfCxAWGbIMriYnqrtMiMAEpAbCwUz36oIgRj0E5TUF262dg2h7j1ke7Ub2KvCoQUC
/2vNLB1dUWa+TtnONttnveOl10n3EVnzg6XDphvU8FUbRjp5KspmC1RR5ICnRM27Yp+Cya8q7BWF
KOVmpa8nUCyoD50T/bojtoAYDCGWy7FokRTaNHsZCa0Hdygwk2xmM75XIueDDXayqhnte2svhEk8
EPQdDAGaEDX3VkLwQaMyOmKrHbDLERzUtupNEIMmLfpmjaqzoD2UfIe9vEPJ9zWri9HvupZqeFYf
07G9KJ0775q5C1dqXzL2K+FFJQkDkKDdQRHQ/AK+xkKR+awO1pcI68aKRNNh16gOXeX2rJfe+4zm
FQKxBmsij9yNl/U9MlLxBBUvWRHj9zpogc8Q9ENU+ilV8aN7/UNY6Jav2QC/uSI6xA/H9wsfahXO
yaGy5m2QacaNkr4WZautUkrtzZL3tx5G3lOG0j6TUT8Ib5Q8Gw6Wan5XOiSRC8NZw4g4c7mdVe/N
HQOiwdqbTLXfU7jFK+qmQ08QRqBzoWXgB492SK0tdTN8kx7H7qYPQ/1oY59HVry3nQi9eTEwfDY+
jfZ5MDj5ysVKHfZNv20r4900sqeeljLq9u+GI54Su8SzryCfLIa7zEb81ZjjipEIRlRdvfT6Rxxg
6GOIdLb17q0Jpw1Ww+9NfKoHDNbjWnBa+pYNfnxM7XplMExcibjd11N1YPs2Tuqn2omZufRQwVCX
+YXdfyR5mdz3SbEyc8+fIWqueg39Z14HNNVAUA7l9zHTSYWKBxZOu+Pam5OQlBFtZWO+1KqiAnpX
H2s7/bAA70RJ/iimveHU706dPGl5fCyYz/qdEZlQgfeKYz8H370Z+P/Uuvl6dkFgeGrxXVWaw1TO
AdscI9rYyGeUMjqPxPr4ABhwdZUJ6eFpe2w4n1ZGjDXNADTcFlubvI84BpZGpG+5CdRdzZ5u2wtI
XwZ4Ly/8ik/1ZWz1fJN7OWJP1WyPxVivcVkMu2CovoP1e6Nj4OPUCnziewBdpdv/S955LUeOZFv2
i9ADh3S8ho5gUAU1X2ApSAiH1sDX3xWsrjvsmApybj6N2Tx0Wld2F0EIV+fsvbZXklnAdIBxLMgO
taRA5fIruAApxhXE++Wxeqp1CFxTp38h6vKpVt2dSnO4aaN/6erhU1lBqAyfPDTAcxbCfNYX+g1l
PnYQzcY0834Z2R0rsMEyYNj52nYV9UP01oB02qdIjI9uKYJZEI30cJqdsKjnNane3Yg22kFp8xZC
Z+m0PAeVXe28gpEgLbTTqpUeTff6WODY4tBC3uvToJGX1pHB3RhjCEF5p+lXelV57BRzFCPMl21c
mvMeJt/MhsiZx92WZejgONNbrEikist202tA7SzQmSAo5hIj+7xqSUzlHP5Di2IyXQxxXyrkpkEd
bGvbnwuaBLOi0h/0no4oCqunYwAYPF9BmREl5Jg8tYTMGkHZrn0zOKCCgPU+Dnzq+QEPCjWH9tKB
sYPqlc1Ng3htxvkPy0m2UdH403PtGzp3+bpFljmzDRfqArIT4sfIDxV84WXgIXi1Fx3QQeSmrCql
VmyOL2yQ2bWTG++1oxPYwQEQk4SY+xVojUpu4gYANJixlY2dJfP7i6FV+CmncEKEirlCb3D4bCcB
ItISo7mSCmGxkCm02ow8JCu6n1Jt4UASrWP7Jm9qMHWWuegLFK6VMOJNitlFOcZlGUUJOzr30QFr
wqBTnb9ErsS3aOOrZ7u6DDRxgauLc0eJ8qRuXiUyLxzW2bwrQoZ5ZP5M0ZmAk/SP5c/stXCXk0/Y
YDR1K9IVY7yPzg9bz+RSutbGRAWEsKXmNWj3fq/tU6170vsjbXYgRtB3hzvV+BcAgRYhBN5IlMgV
kwf4H785Lj2UgYN1oYkQeQazYk3v/kmFIftPTO75AIHNZbEzSuMGkPNlD6qQlacm9tMk5sBKw2SG
Iw3ey/DTKLjxdNDYQUfVG+LjzppNkfsK93aXiBUdnjck24CX4LdpfRry8lHqVHV1Y9fae+KI1ykk
jp1if9Bnz+00dsf8PwoVR7pK+aws9U7mItRVgi8a9k1RzeLX+NGb7xWPEPM8RnsPRyr8nQYJB3gQ
YCbIKhMZSOxuJNmoWVyjKw0tnkkKp7L5hYUEoUN6NSLSmpHCSuhb29KIsqa1ijcFEHwAdFjv7E7+
MN1xH2fRdZY2t5Tj7vL4lbTBGEfeeIcLc2d1V6kVvbqt+Tp57drx2t9OKF7rxn+OJCccmiYpENUk
IcaZsGEMF28Dt5iW1fVIcWiZgqrfkKC+AwI1YFonqLODrNVpdbyufWzFZWLfysLS56M7XanQUAsY
89bc9JqLUaLdbtIuWFFTT+Yq3SHMMAifCy91t6INWlY3aYqbiL3KrJDiZ5L56MjkI7s1dx6EpL4W
QL77nn+58aefg4I7rsY1bkU+SlblucbZHFNBOuvCIvmYT3qOwHNkRtWUVzOENHzf0NlEmO6x8KSz
JuT1dygpvKNQ16cGZcG7lDAwaf0VFnBQmGVaE71z/PuRNWnNvKX2pYCFqDz3yrWyFVVVXG6julEa
WJakJruT/zQuh6o+LR5ybdiaBrtMwxiPvitngTr/PXeHRxJ3njh3E3RG9lEg9IPZUC9yjHylkuie
/srdYNprmdLrzs1+F+e0JqfcomnYwqK0R4sNe0mhLhZrlbDnL8thXAHDm+E3Hme2HwCwcX6mkZHN
RJc/l6O69QLg/Ytu0qcZ0o0FtvVFjJeCGPMfHw+9A01GGhibEkXYcdMiMUMwXSXOr8hyHtuxw2tZ
c2OczFAAyYvYbXF3GkyeAroEiRyr3Egeh7xKZ6lmE13awLSVx1NIdJvG3T34QOwbibGVjXUXSiNa
Vnp4gQkB+3zBKECOiDKJdT4wr/CQUtgwdiNVRA55gGtFGt9PjnPjGeraN7QH3WXQZdHIcTyGW+kB
xe2y66JH7uqJxzwPD+nk/apzUq8wu27qMt4yTK+pt/9Umi1m43RwJREGFt0sXgHNl4sUteiq9Ugw
DMioMMrLRtypMfdxg4ufeWxtwOQHM0fnxAZ6MJmj9byVE5sbeyiWo1K32R028Pkkeqq09GGREu+O
1+v4jCblH4iZ+VmF0VHQshwCjC8JhzwtiN47uE2LEQkC25P2aTRg6/QFkQ5l9ruuTOaYAsOaktEG
SsdNKhVnud9BT4++8YkPKrJux0y7T+PpZ5fkGJdsADgYU+axk94SufbYliUUQqNcmMK5M1z7p7DA
EE6/SGEh+qHxcQ2M0bs2yWU7tfEsGvJfsQpfjH66j3uCzlNY9Xo8zdvUJZnNf1BUyoYsvbKFfOhH
8ypJfzQm8RBo9d9LqO1SykUeqq3boEzF+MKOxnoKp+HZHx4gewJE0JJbmtbseRp9RSqmntqrvkbA
Jp2d6sl0ExK1L1Ivo3gPW5eTTNsffUsvLPjxrIhBB3dZWgLFhW2uNWtnDBh9OX8dd93esCLSCvlm
whrvPTHTb52tCJDoy7sm7m/hmtyZQzQsWuJaloa9qh3rpxORwRjmxj6MWGpL3BHjRBV45MgiwfSQ
jIJdBpFyre+RfT0Kw/jlw6ydqUztoqePS2tQ2xKMWbPWBGYQ9y+q6rJ5yH5g+NllgoGcYacNuptc
ODaCk/GR6EuqUuxx26R7bpphN444EKaGSGES28jtSvCUj5uBwNsFAeczVFj7voJc0/YWyEX3Ter8
X1JT3YayRQQ/EjgvjeeYHmLVyJ9mJ9cWZUtWQ5zd/TulfYA2VEsokGAiSYJ20Tfm1ZgWsCqSbISF
xTBEfHLrvSAabufKKKt5VlGhz3KHAq5JynDn0LRHcTza9cvg5vsA1elUjHtTMTubCQlsIvRJoQ5u
80rcwqKV1Ix8mnBdM1BXiUci/WriE/AQcLTW66UdgAYzcw56QBF9EEtuj5OzqB1sWuawqqKIrqa0
Vt6YbfEZ41U6qrn9iy4XAXuO8Uo2preJ9fHGJzKubaol7dSnKir2jj/8sIqGlDRpPcC/25d4OOuM
COL+SFFpSUxwCXlnY1SrMdgG/auOoHYDmu4xG9h5CVdbebmmb0onnXPOsDhoeGphYEhb48p9jGq+
4KoJjsAfiGOwjPE4TbB9MgthHgi23VRlYm+TMK0P0rptXcfDz+heeG5Ok8Rutcc+ERw1JveO6dBc
kU/d3k++uFFi/CEbdMwwMZtDelS4DO9FAokqTaeRQXmTQHJa4hRmHajDcEOiG0WdQcRPR6s4FV+U
sW0r4n0xcrs+hqgFlZp2Y7ZesnEkaIGeKB2CVlrt95QdawF5SDVOp8Q/+2DO08TWFOdxNvzsQ0qz
vC/1EqMUmYzrTJblfZFn2oau9NJFJjJvzFL7wbqLHBczScDqI1rL2sKHCC5cMjGYIS+rwI/3CW7S
Q+przr6T8Z1ckAdi0/C2PST8gC3yybb3scOmw4WeGvhD/0Ysxdo3YiOYqTGex7IZwbSIeAe5YBnh
dfhJlOPR9tDoByoM4PaYyy7CKPH23ThSz0z68EEaVGCHKTL3ppP0y/C6jGk09aKHM5r3023ZiXGT
EqW1MVWs3ZL8Ys/c2iCenvVGG//6f+IS72/EdAjCId1SpyI42dfaR9IQr5la0l86qW462aA7pxop
0YBdXwdlflChnlzoRDzOESmJObHyxd5StrcjMBgpE3pYcfzj47+FJTo4zoAORz66jFi2eqlTeK39
cLqy0IqjVXGnWZ0ezLxNr1SKu+HjD9fqUo7k7YWHQ2DTacjBnLQXh6IhdKCu4/coyI2DMrWXNrCz
fUdY20xOcb2tzIiPivkRS7G4+/injz9GO7z2uuDd7CkkTzxJxkkL/rM16QvqOmHm6ElnZY1WOpBq
o/eyvs9G9cPoi2JlC+QccQMVjW6nT07ICLpGHT9t7gVRU35HDZLOmk6aLLj5+FKOeTIfMyBtmgTo
0jaYYm1dIm1MRv4VggNihzMgoydWxnWl2n6pjbKY01LrwPocyN/LjTvy5vqrFCL+EtlTNQdr4tKi
nKqF7KGNQrJaBJ6R3miSE9Kka4f8KDPNUsNbJXmePLswV2Bijys4oARHIoEiiKHWlrhcPjJoS9Td
F25lvNJ7mdO7EJesjfq1pJxtQoa/6sJhmrkGsjM5jh1ZHkf2RtJ4ez+q/J2gyO0qcolsZOtb5dls
r8JkTUWKWJSM/PnWnruyKfdjTfm18Kiz5bieJK7WgoFNLteAEk2mY7NMIMZivDkS1hvSswgBFdjK
1glpx4uwpBA92PUN3yaSb9dd4oRTOy9s5RVqbI/06YII0p0TkJzQIsrjYwLeYTrMlxyr5aYqR2A+
Y3CB/ECCLSvuPzgA7DpmtlcPV8YEiD8INH+Oq1C76uzxIs7NbNP3vrGJDWKfOl1uJnmE3JF5CsQL
8e4QRisXH/+6Q7I0b4Mhv7LT8j3kjUHld3FAGhpbvLgkFsKL9jp6s4uBEPPebCjNlw0hFUF5lWQa
NosggVDBPrkolTgE9s3HkCuHob2E28lkOlBBd1gpd8xSWy0G3RbRxkB1mhzY/pfrsGynCzcsmwUU
yoqvLhwuE68E9TqNmxwT3S7IBupgvVasNCOLLwe6rCMVzIugandI6/wXilk7L+JMWmi9uxwzV8ON
UjScefXuysubR1mF2n3dV2886/wCTdpj4zj21hom98ZkJdmaklW/QK2Pf/QnfquXyQXINLh+uhBT
Ns7pKGg7zCi04SQ1cJlTh/SPfxgqGS9CjjOAokKqsKTbj1Gsbj/+UIT8Aet3Jz2DH2vGt17BEBB8
wB8avd4hDINgglmiHNYtyLFdObfKAdV7IF9SGDtrCuhAMgzECBomcsq0InL3tt+b+zo22jla5XAT
V3RJOpg2674uxA022+t0qK4YFUzqfS5JzoWEQACQxQaUKZfkq+upQP3rRWZ7w9fhsd8rqeBZDif6
eFKkQvT7vkt7VAvCuoi0KIHBCHcLJOvKHpq9ltIg1gV+FMMab6ORei7IXCON3p1rx8LYA9lSLDmu
5fPBDnaln/k7ryL5nvPXGtglEOapYvVnp+nHvgPHLUznhlGINf0azot4uDZaI95bUf4qKBqtLLPv
5pyknR0i/zucPFGVGge97LQ15/xtTawzjYdrlVfhQsO1F8Y4t4RCZZxvaeA6ay+nf9zAhphpQ2Hu
8Kege6ADavG5rdwjyM+K4DbVXnTIWYyt0WQImpB0JOLMKCd3tKOnwOnBrFbKKdC/iHoG873dmTmD
yBu2bkB5x63wHE91tMLmFlxMjrhh3FV0p4D6DKGZXBZ19JpTr1iHXWys87gmDggBq6711iLum4Pw
1W07JTty1CUWrVg8JhixlqzUszFw7xzTvK6akmU9bspZxyY7Ds3FgK5+YTQUkywaUFw/3pblZUey
Xc/Y7FO83E1b7FKtXceJ2plQ+JemThsZ4fztlNU0zLxlXLuwdqjt151+0YMlZIdbJ7Mg5/xmUhou
7bfEoFgdSrUD0bg3EJbsOSg/QnIjDSrvKLsZjrknjYwWr9UXhyFNX5PBIYQj9N7qKr634sB78ip9
XLT45ckeU+OKFJxqE9Ry3vdNt54MJzyQjBPO46BR+7TLqkVJ4F1n9dW+xnO2qk0xB2xLZEQ7OEuH
yF1RBslCJA1kVi01ZkQjp0992JI9I+tyRpgFsr1Av0oLZb0NBSnsVN/yHNp4BhiThA/Pm8c5VZNq
qutLi4xCOkLrlu0w3TyPUOdp05FtN8OUpC4Ckb0XMTKLqHB0jFP9qm674o3bfZqUsB77xjoUfCkz
9gfTpW35lE6pG4nCM9bC0P0b1wypL5r9QCl6uqTMWiZH9IAcEriTfm1tImg6W6/Hic4025NIQYlZ
lLTPhlJhz9X2fjpOl46rZpMcdxb5lOxzHcJViw4uXZMta69ZNhPZJxqs4EWE79V0PWOmy+6YV8cs
V0PJXsCyIBNlkL9ST72phDi/MIZOwXDepkZgo4ccuuU4oJcNWde6lINKF3fWzvW9bcIxg3qbduuk
3Uq6KGPKrj8ihP0Fge3lwi8cigWm9yCH/hoe8Lqq3HbjDb6/gOZfzFwTXBFUz2vA/4RscLgQ1dCt
zVgS3ExGwCxVVrQl24ijS+v9KMJmqRsm2ylTNnMfywnHM4Ez1PwtaOjaVDc3qpjWnpv+Asi7qpJh
q0/5nXTqH4jNc58jUYjqemSyaadh4xocqeuCJajXyDoOmYWpCwbpivwOdhZFkazIew3AcclhHrC/
YhBF81oEcm5VMC3dSjLxdmyQrCE7RCMzEz51IubwYQSVjrEVsL7XPxlNTpnXisR6Cs1LgCThgur/
S09dehMLtltArDMeBlBhU+0LDw+ZLCqb+jIgO5NCQEMzpBRuOh9Mj6kNkZfjr6cYcEdrVdW8b4PL
dkiyVQySHEXNWnReuKHfs6ymiSCVlExvG5hgGRT5ttSrd9JNM2h26tVwjRrSHLoF9APs7KvyzrEi
NYMryWq9BL2bPCq73trsZ2ZhQE0fF5/JFktjJ0mTn1DrB0SgV6mb0Q5JJQk7YsWMXBxIjcQO2dKw
k2VrHFJ9hMIFNyQaNLnIau9Zgzt554bx1gqVvq+pmYCpPEDIQIi8K1V63GXPg2LMVjwdvC+Zv6hS
Sg2W1a4IsUHuBF5jpBw3Kz2Y2eYkk5ki7+wqjvyFG2aImGTm7NwIW9MxpMPuN0WZ/RosCq66fm1R
KJZdwcNxMvpXMts5Xd0sYHG+d2VEvyA2dyVYFrcgGxh2DU2+oxKJeRzmeTfX4S/MumNHV7eCXZgO
j+9NQuhOYRn2wiq8nPIAGRg9MBiU1bSQDQjPdYF1/SXvxjV9kzZvfJYZukvTmFALIdtt1oxpiFQS
YSb453Zjc1ic5zZMI5lEt6R60O0oWkIfbFCmQF8yhrH9GpcRwGbkB5QO/b3pZo8aVCsO5iwm6HHy
mvOn0kGQ01pb6am28usJV3/vvgOXpxGv21f9xEGZYoFP5bsJ3piHui07UHdhuX6zcKMbgIS3Ecg/
6m3ZQwBsFOFjxLSaUBsU5T2VdUrlRvq7ZkMTN2gt+xGrEgRmKtDUrhrTcBbgxDc+hQpY6zShcoPN
cewUh9DvMINMNoUcShyePNb4AroHephvJdO/GweCfX/sLMMg7xbK6ugT50gwHsaQkSu9FTECC4EU
zO39+wDxKgCoZN4xohfH/q8qjWZRJgu7Iwq3zBELxsNrqi7NqHohApdkNBN2amkWwTxvY/Cr60r5
r9QwnyK9KVD53AnhDUg57ItUL8AcsSu+K5OqpP05bwWbAjFABPPT9n4YTOQhQ/liY8oFz0YUUIuC
U4vNelORcb4eWtLXj70kuqzhxvSougYcnxKglQ8+hCCqKvKiN4xu1abFb4n8k2Jek294fs+VxKfZ
Dfdllqi5IHyedThaeH4UXoYR9qQJaQQFZHJuuzTeVd5wlEdY6AJsbc2mjqRzDq37quAjtUU/XjqG
DO+mrL91/BdND/tLUAkThpsthjmQDgKKTMkV9XLLB0ZnxPewURwrUcAyRR4QLRzcaVHDebvBkdT6
W7LDfYQLyYvV0UIjKpRuZPhbZpsmWWVWM1x31m9PT+Fi0ulRSj6V/pOR6IpWZUnMq+bfjiqkvhvQ
aotDd95U3t6lsT+vR7o6Frw3NYkbepvxMkvQreoBPKfavMu7zrqJji8kyXJjoYTANSjFS2vDybRc
6wVnbrWcYpogbAbfdTtYsfvYkjzL5umIbSxaIzmqfQN8sJZP4wy0qm078M5vgxZxG/OnpINqku3g
8FjZytPiwOzEtLPr7AkxADWJUAsOJmY5EonADGTlRRuYsOniaOa4AfWS+Ni+M4ijo8LEAt+p6YIP
ZBub7bANi26rlxJK4LiZonpbt/Q1bbCLV/NgrGjZON3Bo5xJpd1fdDJkvQJrRYViZHpqfyY1itOo
RpFRxi90MeTcdJoHlMFU+dNy607tc5la966UE3ybXzoFQI3jHQFG4SV60rfIJBCzUpxHqfrRw8L8
D6eAiPXsyvQOiZcmzET6c+6gQIrNEWFg0yzruEQ+XFmU9HUT08OlgyRnBoP2Cnhvzz7B2joZO+Jw
wl4adAcyCFZ9MT6PdZjOYvd5zINfsG0iqjzinRLSa98KY+mOSXLh3eiI0ciyMJ4HqcWL3gVzETqG
PhPgeS4jvd6VtR0AJ7fqFUk79Cyz4kop+qG1o1YqjKmLmPbmeHzeC2t6qPt8YHupU+1O6D+r+kfh
xPp16QIrriThAa1qOJJMPiIN8q5koXu39VGdx3BEek0xCImmv9ZN7Versz13XE9bGYaOYK8W6LKF
+O32xqFIHKoaVk4hJT9SVdhoLYySxSLWQzVvyKi5DJV23VW+vYXXw+62A4LnocoWRBMBwYOWXExN
dRm0lLxC75bp39x8gKFsr1sAmaYSqqErNS3UdJGu8YxA/8fNAGeqat5yUb4o7DzKQM8C23epF5wq
tNr6JUanmjey4mD9Yhr+cE8H3ed8tZYZrutphL8BVYaALUhqS4/G5C7r4bOxxN9xxIlu2sx4rp2+
35pdiRooUu715KlDZefldRLtWhpjcz0lbjj0a2fWQFJZVEXzMyd0cp333tPo6mJfGMW06g1cVh5a
pElvymVrwVDLRAoA3/wZhfTIAq0C9UHHede1+UUEF35OVMCzYvysUIvfQYU0VpMLl4dWbi/lruDE
a8MXeELNNQ+N/K/Ak3/bV1hLj+jYEzfNyT/+f2quwV7jeuDT/tffJpb/w2Gz/1E04Y/kPw02f/9r
f7lspP4vw+awZ3t/W2n+Ntm43r8805KOK216TrjQUYf/22Nj6v+SSA8szwDVxkHRwenxb48N/xMZ
K47wbP4HYZhoxv/+9f7jXf6zx0bY/6nq1gzB/I9+9OPvP5lraoIHVFeWYFqFKJFOFmoG82sHc2Gb
FXD7iyF86WvAA/GRWi9eBA35mdQOLTvQcii2DeMOC/EvX2FZa838RYjgok6Hl0qTlAKN14hc066N
CCO8NZjIUVGlCFKne80Yn9E/0nE9Cja8CXVZjdiqKWhs19DCazO8IiaCuM9klldxiKbWu2oRdrFu
qDV0WpDTSMAWBEZSRuiQclZgA4sjKbUtWL/fPX7jII/2fje+UrPZFFY4zSZxb9RkjpkUFeaO1DdO
A6Q67g5QGQ6BqJ7D2vk1NNbLqEdvrRei/CSBMzKMJ4rxm5ajTEvTKjnC3c0RpLY/uGu9da9RtePw
7OZ5Ed4NJb9FDT627mh1py6GJbc6AIu5DwISMqCrvFFMOhRjuatdag99EMmZMWSkcpYTSl0PoXIU
Nu0swJCB/sRZjRx2dcExER4vYpso+B1FIYTBAm6qpk1IDyeqe+VR8k5JNp3SHTrncNY5Db3f/Nj1
uSJBQWwdZa6hpIcPypvmeCRemIBRORpiBj3iKot0uQQvTvdIKoLLOW1ucqfZkKkwzAe9uXcnes94
AzoqZ0FuYlOd6jXxEcM+tJtoU9ZqrXdpuxg9KLpTUNlsjTgaxeYvTupygw3DXIgAocRg0pbxfXMR
Ib5MkH55NRx++vkREu0AHfhYZkt8GmpHeRkmDMle4axRznuIoKKLR+/qY7T+j+a2/ztX4D/bC48X
+m+34f8jnkBhfjVjbbPf0dt/mgiP/8Jfc5WHtU9npUXO5nIWso621L8MgY78l6GbMNok/g+T/4r1
5u+5yv6XrQssfzgVTMLMPvkBnX+5HP5MMHkGtEnwb8b/ZK46mmH+tx3wr5nKdb1TryxIKCGqXPSb
OtQzqNJhcaEntYsaWlnfhXuducSRmflpMmSPG5Eo7Q4bo41gSdFdp3oILP7Tk/735PvZv3fuBk5s
e6T9hFErVL9p4O7emm1qv8QYei8klb/Nn13iOMt/ugFNJFEcYI3elJYYr6DxV+N6VI5NizGeuuev
L3IkhP7TizhxK410lCcKUVwkJIV4ZUVxSFHI0ovv7uLcBY5//+kuiiqTrg4RftMT08Ds32XRfRQ6
7Kr/7Ab48D//fM+IOqemYrds7JCJZZrG8Sk0nOGvWYWx/s+L6vF9/tPzOWIjP/36saupEVG1u6xq
jme7OiEUHJpAVb921TQgLBW9zyZUNG74jTvr3Jd1Yojz0knJFsTWMq0Qa19zlizHeWger2smtvut
JfHMjZ04vxCE8mkFGfWHsUCVVkSTbLElGfnr1+/lzIOzjza5Tw+OjGL26d7oLFtRWPiENFceGi0T
436UTTasNXdyqlk6lsXh6wue+dA+GLmfLsiOuejc4wW7xHOHXR62fsshvA2j5dcX+KfdFXOWfTLk
ZTT12Oyp9MgEdtcDJQqTM5TuKbDQlUn8BWfq2k6Gu68vd0Ir+e858nQ3V7hpTZFytJdtENA3k4Zc
m/S95t3oJbTVyU2LOcb1NBra0dVo1OmSBBMtkEa6//pXOHfHJ5NDQipEl2BoWvaI0+dwpN7DjmYt
GiCMBsE3Tuhz7+1kggBu4BD41thLgqfc54Ba+nI09eSbSfTcLZxMD4mMI6c2KxvvZRS96aAE9nWN
bEs3bQc/R5ONq6+f1dnXdTJT5FpvF2VoE2Ma+Ig7B+fRsI9CUnxekFTImGsJNlskDl5OI+0fjmfz
r6987gGeTBhV0sdFYVBsomI4TctKVHFAjRCI9h9e4GSqMAYYoGNCqdLRAyoNSqmUsDw7pSL9R3dw
iow14lE7gsE08GCj69w0uZy0O1ez9OCbOfXMZGSd7AVqRPY6zDIGkOtb654NeYKpIaQJlcbUELV+
CDewp81vLnfmjVgnMwVhtlbSGuTL50g/0hVMjaLDMZvm3frrB3ZmjbCOX/unuc60cl/2eAvWTdMa
DWzSPNMhH4pkWBaEPH23dp+7zMn4L3OiK8whlevCUNO9qkZ0TEVT3dSog6//7E6Oj/DTnWB9lqLH
SL02tCFCOgLn8sLrJYuFsiVHla+vcu6FnMwCoQwKJd1Cgn+nAailk37tcUBM/mwP8hE69+kmch8D
DU/IWbduSe6gHg/Wi4NVevn1b3/uNZwM8BaXowv701l3Ca8BKybmasSJySw6no6/vsa5J3QyxtvI
zMZkjI/6zU5BDac3SGdHH6Ppm2d05ibMk/2A8jSCLYfjKygr01uRlBLry0gWpLkpLSEo6uv7OHeZ
k5HuGqNZC21w1j7RtghDpvKqHj0Tirid/NmW0DwZ3anXYXJvAwafJTgg24HTF7dYNjR1YZaTp+8a
LfTcW0p0prP9+q7OvB3zZLy7oEE8SAMuhEVe0zq0R9EsYK5r5p8tk+bxcX76godoLJ2Gks5aaIGJ
esdoUQwXXuvTTk+NTs5iWrLRNxc7MxubJ2N+DJArpBjy13baFe5Kb2nkQ8U0MC/lgRtR6rU7F8ij
aMTw8vUDPH5l/7CNN08mgASOv5tPvb/mPBuKqzywpvpXbUzISbWpyp1bFOZJwDyXhM1ej43CeB6h
eNi3X1/+3Ps72RuMPo5vqTR/nbpauwitBLalA/n6659+butxytCwUTpHpVF6a1PnZpaTgM26lPS1
R0j/Yxs8FZrVpxtrkpl9NVALyC4N+ibxs1SGbX8zwM/d48kMAjLELvI+staF62NPdybvrRgIMvlm
gjqzkTtN6AZGixkWOuDaMqN+HYDHWsIWyw4acVjrIfXbb84tZ27jg1fyaSS0onJkHAekA+tT/BrL
Urvx6bF+Mz2d++kncweRgFmsaa63pqZHEE2LmQ71aVSN9Z+NLeNkpqijcrSNgTCeZkQfubWg8hmP
ZWFa4yaLWsCLxuQUwS8o78Dev/78zky5xsncYfZZwneEBs2RtIsBhXgCXAj6ybduZGr85vM6d5Xj
E/30XuBlqLJ1OByEQaKWTgNuMysCIMai+MNtm3EySYDD0LO4HKZ13QbN2ogIeU4K2119/ZjOvfqT
OcChbawNLBDrmERnqI8iXpBub/zhh3WyR+AUlUsRMRSMusxQGYinLEAM8me/+snQFk6RWQi4pnXk
atNt32WGuegCjZ77H/38D6TOp3dLsABW8Wqc1poPoEfTzXLFecD6s0cjTrYEZgFOi8T0iXQAAwdx
ymo26sr/5rs8N/mKkyEtM2OSHXkN0ArrhdljedDgYKbBs+WpOzq92BpIGCNMFHbvN9uBMwuoOBnk
MS5yvUfvsjaK+EXXoiPKdiB93SrKmT8FJRar5JtLnRl24vj3n15N5tsI/QTRdL1mv3G8Vd3KavBp
rJvedb55hGdGhjgZ2ia25SxWfr82GeAHDwDpUli5+uaEcXzN/7D0Hyvjn++gyZj8+snp18IqyyUD
8FVTat8X4LLIiHsGa9vOPCS1X3/K517NySgXTYogc4oJlLBt5ECVaS+CyUC/B+fZzyEhFUPyzY2d
e2wnQ54V31dKmM26zGNfzCuYV3M3HDDXf30r5179yajH0lkrjaT0JQzdYoeeHO9qmiNkyFT2zWp1
5hb043bt09dF4VaDhkIOXNUGfX3ni0AF+6LNkrc/ugX9ZOgrEXVl0BngqhDLzROApq5beGhmkQZ+
fYVzd3Ay+mHUKUuSM7qEqE6Btm4NhHt0Vb/+6Wc2PR/4rk/Px8R4aPix7JYoBgjAwc7X1d51Uce7
prDjP5t9T4FlSEsrTaudf9+CZSAeszvnu1s494COf//5Fmzpt5KopKXX4/0wjj+dPvV3P/3cAzoZ
3ErvCkLE+OkluTMwAgliLJyrVmKih8MXf/Mazt3DyaAOLRs/hKFTw7GMN7wnhJ9Z2vSHj/9kGKsh
xbEY8MNlDSZ7skK4lb0T7r7+gs7MR6e8zaGh4pWMil+dvCLLq+7oh6ez2gJPXlhPtQvP5k8uJD9i
oT695zQssLyZerukU4FPQ78iDecGJPZPfCH/xdm5LMfJa1H4iagCJEBMm6Zx+x47iR1PqDgXEFch
EAie/qz+R46Oaap6lnKlJFrS1nXt9V35vN64LV5ZbtlJy/FxPAGDPAikDqo44w4IcvoWphRXVgVj
o9K6gjw5Ro79l5p7+w5awst+mhHjNryYyZxbwPYquCnVRcIKCOp6zX/S0nkOIKM8X8/nw4yFxrKO
5AyNFBCl4gI+IDu/4PCRkG6w8Ss+n86hhf634QJSIPPbgni+pRaIahay5ZulD+D1nFUbg23tBxix
rhV1G9hyqwSWISCVgfNSVtGic4j1z7fQ56OZhUa4ux3QYkpkY+KVM9wwpecfRA19Jsazs7PBmr+r
Z1Yn5ytb+zVG1Ds8dSWIcCrJQJRCfnUPWk9ZzPH50te6wwh7JVNYKs9wmh3g+d1b+kb3Nd+BqbHR
VGvlG6u3BhClnmERlECAdo9Z9weBz34p6i/nP//ziZf9Z2v7IdxhiVsHThMMCZ4+a7j3QmI5wgJh
ZNl1WBbksjHLjGDnbsnyzAIXiEqgFUF+AmSFFPVlXcCMuEbpLWQuKL3L0lgE6gexqhvhiI392UoP
mERBzLuSLZJZceA24Obee14G/eC8EWtrpZ/+/qEDmrK3ZMiUSiT3kIgI2yXc0z0Mvn4538Fr5Rux
DLnIJHocX2IXrl9Nnz7z2XlxvfrmfPErwcWMSBbcq50xDawYq9/e1+F+RO7D+aLXlghmBC5MvDIL
G7M5oeliJ0Tjgb5MS2AmQViLke8F1kwKr2Uqh/ZO8wX0bAULkfOVr8WFEdZwp1F5iZKRHFuk9/Nc
Nft6Ct0rZA8HB8EqtXEuW6vHCG8w8lwb+HeVQLGBjOxy3FEXv1W44J534d+LfkxgbM9TxqGY5lIl
0yhOSUzLQ10LaJtd8VjlfKO7VkZCYMR42CA1R1j1kDCn+OMrj19jmg8ez/+ClVEcGCHuDu4gBwkD
2Gyc7p0+eyDLeCOUfrqs+FPvfAjChbZhkealSmwJvKvbwnhiat+qjl34+UaQ04mCvEZQPrOmRyjw
D1PRXsNXemMOWRlEgRHjoDfCWhZW2thwWF9Gu9M7xTTO9zCa7G3YmZxvpFNb//8BnAVGqDuOEMFi
uZhm0fZDjZyjsf0GwsQ+67p7Bdeb89WsdbUR9VaOg55s0ValwjY6XWLgqw5pncfni18bpkZgUzDW
icbTUtwu45Wc3Buks58vee3DjVAWyNHwW4ErAwJvY9HD/QabtIWqy2ZaU2rHq0HncObARN4+20gH
0uGf89+90iK+EbgVDP/EUqJfnZb9dNPuHh5VV5cVbYQtOCelnid/SOa+cL5CoOZCckz6/fnSVwak
b0Qtg1CysCvkbTrpQ5nTBMK3G+aKJLDtL27vXjbs/VN3f5gbMnfILDiTWTHm4y+L4yAR1P/Z9Uuz
y0AxF1Z12cD0jSDGqO+6ysZOzFsmEeGNFSn2YzBtzM7/XWN+Er2+Eb2sH4OBeqMV6wPcGY75K6U7
3ENkb7CJmx/GuImRp1Z9kd9SUL42FreViPCNUM6zvKNdPsN9EMCdweZvXoZM7dZK388PgLXyjVie
8Ho7w2+2jyHDvuJ4WdqnVvHEc2Q1XlaBEdJSAcBogbwNqZj3yETzDrHMHfPDy5YFU1sHwe6MxKqw
j2VNHpGU947E9bs+8DaKXwlsU0nnTDwg4PsMSTgReu+3Xg8JKvLcz7fNyqJjyujAKRgrnHusmCxq
gEmxeg+WNgLL4JvDSX9ZB5jaOR0qmOWGmEAC1waYyC6hMIOzhVyqvYCR/tZub2Ugeae/f4hxMdU0
xZvkkGRU/LQmsHG89tVOq41D1lrxRmiPhNjSJ2iqhnK8RZ2WZAtptDuilmGjN9aqMMIbid2wAAk1
znFufiuX4K3g0x38tr6d7+y1oWREMiguNg1O0OC5I3cSBvQxp4wn5wtf+3YjjFUmTwksI464HlIi
bXlkPouradlQP659uxnEcNubM1L3iYtkoMiV5C3UyLa86NtNyducOwWu+4Y+ofN4kyM1rZ3ah26s
N0J4JchMwZuLx2Uo/sGXKqf0KYfJXVXYX+Fc2kXgly3x+d+wVomxSrfe1IQjRSUdjFYiOI5eMZb9
8Nv6t9WUh/N1/PdM88n6Y0rdlHD7MncmCVuVNql7SK49x52Rver9JpNz24EwuW+y/IgnsTKakEgA
XpV4hqNSl9QpEPPnP2NlqP2HXvwQ6JNFMONShe4Ci6sfPEAvg699SL5fVrwR6MNE+lz48LIHUA3W
RN6dFuJo11uXpisbHmoE+Ziy0i8qKhMkKeM2QpNoTPsvGZFq5zJ+13tyYzZZCRlTCMcXChyPLnuA
wkVU0vm+ZhfukqkR7JMl3QpqIRjLwDwMFrmBX8CIXmh4dbm4lr2sH4yQ90o405Wth4aah0cLk2yV
0xdLlF/PF7/SPKYGTkN+jGRauMxC69Rf1TNci6AOJhuNvzJGibEfz9zcw17GhYctdV6monhCnmBM
LbExRtc+3oh2ZH2JEv6pfeIBBDXFuDwLhyjDw3258f0r04kpcqM5XPwUq2SyaOsLr92vVSceQTJJ
kE23MWOtNdHp7x/CuOLwnHEHVNGnQGOz7K5V+mrgW8+Za8Wfmu5j8Qzehd04y0SS4Jc9Muz5mTt8
cbKJb6xJazUYkQznMtsbOQaoghUFvHWcm6yD9zAyLTZOXmsVGAt2rVNr0MBUJRJQ9x3x3Yc0tx9y
Gf4+HwJr5RthPEiqFA3RA5hQ4UAD4EHeJAy+c+eLXxtDRgCHU1bB4T2TCXJev0Pj/9RJ8eyP2YMA
7uOiKkwhGqQV0saeWyZILY+8ssKxvYOP7MkolcXnq1hpJFODhhvdIfVhvpX0PnvxM/92huCiKrvX
y4o3IjnVtC4zUWBJRVvB/RHWFJnHYPIKHPRlNZy650MgDKToYEwEj7sy1N+0Xr5IF7ZfVvjtfPGn
ePpkT2Aqzmwbh8PGs7uEscrn8L+AdbEFV9Dn88WfgIiflm/EcVGESLArZnx+J74tQf0oWXfHrf4d
pqNTbLf+Nw6TJfjswp+2KAMYOoUD0m674sLfZ0T5CFJqWjPSJUso3QjIvftxyraE2GuNZ0S4smCm
6+m2SzJvyWFDHpCuFX9YOJYb91lrFRghTufWDqFVgMGh6E8QV6frgAhKKbgt5/tnrQIjyOdSKSbr
VCR4UbGzfalhF7JTYQAf/PMVrMwiph7NqV2bTqElkiKdfuPm8lb7Qw+kSgGYhC0O5ytZCXJTlhaA
AwY3ZVskwHd88/js7Wy/lxHBuX7jZ6zVYMT5AHzADBQULraWpfkzLnq+dha3/AlqY7Olf1mrw4h0
zaUvJ42mavOihZ+83IvSfdKVs/GIttLXpv6sctuptgIlEuSRiqu5t/vDVLX5xmq3Vvrp7x/mqREe
SbOoplNHe8uLDYuCKxow2Cac7+K14o04hkO18NwZXRw2adcfAgX3fljlt/7WKXJtoBqxjDdp2KYJ
+H2xoAERAVeaUrJvbdP89DLk55//FWtdbMRzUNYukgMkhhEdnnnWf8mH5SVkfXK++LVGMqI5S+eJ
VFXWJUETAmc0AREFuP1lPWAKzLp6DpgF1ynkaljyzYL5BkBb9XjZ8DHlZWIY8gIo3jaBJViEG10b
tAHfjy9qF9uIXljLQulSoXDWwooqa7xj2WxKB08veJ+soKawrOMaolgGX5mimLn1LQsWp4OBEYhy
5Mm3FZE3Vp76NsikAZsf+yANxLGDs4mIHKo8dlSdWzrwuArTaU6QXUWm/TTNhfypmV8X+wb33Vgo
y6EpjvWUZoCvaaQlJtZS5N4j6Uu8vIZwTxvf7KEs+XOYth5wUl4fMDg6+nDVm3To8Nj3SN/A9Z3S
9HGgvlW825lfqt9VE+S4ySuHrr73cUXg7ICEDOabgQzNFE9CahC+JfxWnkINdCGE1mknD05DZnWF
a9glu5pgzNEgHQM2l0D4pUV4bAHnTZ+U1rlzYwM7m+KSQRHWXNidp+j6MNXUmip8OayjLDyr71pw
zDyYUF+237KNeQw6VpjtdZVIKr94G3XzEDrZdRrwyzaMtjGPjXhCAh4L3w5oBWaZ6jpowwSOy5dN
MLYxi3kj5FWgbYjEDWFEllohbGt08RsOFBuLyMoMZhszmLQz4sPOSuBqpYCOBFMYmaw3v5Bfz4fq
WvnGFFYg73xsAhvRZNsh9N5WBX9cza9aMtQXTTWBKa/LfW7DrsrvkwDPPMcFdG+c/iR9Ov8DTnPK
/08H/xkkfRycss7GcRQj5hoN8Cjk0sUNtrxANWnpHmfCu1vl2Be908Ju8d9A6BoOWs0SorGQK7/z
yu67bDrgUVK18WM+7w2Yi/xbgc0lzFCYaBMYCUNyE85ee3Qhyf6B+5FN24m1Sk5//xDOTsOdxSIY
s35WezrOLS7+AHCjfwcWftJGYJzC97NuOf39QyUAjsIMPx/QLbT6C8X6tWeB4Hi+yz/fOgSmlE6o
SY7dHLQ4Kbf+10bU6rVcrPZ3TecJMA7S/j1fz9rQMoJ79LoFllF4XQUOcwGwI+NwCYX60IU99kJg
IcUtb95pxMvP8xWuNZoR7JNoKsfWGbYrrH1TrZqAzeOXrfhwq/+3RwTMOIslw6JM5kFGoQLzBpbs
dnLRp5uiusmGBYLHcePVtBXAyqwpb4ayt79fVjr799vBUstKWPhhFm9UcJ03xH7DIXfeCOuVZjfF
dAE8upe6x1YUHLvqqBpW4D0dtKfz374yWk0tnUsqFfLTAsdqdg0SCUgU4xvh83c1gKt1vo61X2CG
tITjqcbhOLHmhvzJkcbxZ6lVPWwE3Frxp79/CGbPBcU+L0qcWv1gtABkaJwIlI7J29B5rMjeAlNS
hxT0NAV6vEmg2BrKR97MMwPVrXHFfuqBwcv6Gky6YHQP/oD15Jr5s5yvcwt4jAvHgBHrEhBTWxXY
VU4gcLPIqgvcIdZ5A8fpy7rIiG3fJgsOI5i0UiKL+rbUPcMlie5gMntZBUZ8L7aSSIB3m4QQh2Mb
MhUTxRUPHcONQbaybpiSOr9fatm4qKDP+GsPT/d8US9Ig/l10febYrpqAK4jVEuTwHepj3RG/i6D
t/XtKyPYFNNl3eL0PZgGyWjTQ+XCJt/tN3ZoK/EdnP7+IThqy7KzCb5AyTJBTgwLi6TJ3S9+DoJt
5n67rG2M+B5yOI06SF5MQo8RWE2MEyxZZLMR3msda4T3BEfupkHfJhx811uwavQJnA0mAMvdjdG/
VgX5t5H6gjYtha9ogv3afTAuN6nvJrnaeltY614jejONF05ftmifwgJBMwU4rhLisluEIDBCdyp9
oHNKAt/2tufJDD7GVxDuxqs8UM1l1llBYEQvDTUsFxq7xia5KSCFYlep4z5383LZCDKldMBFZ1ka
crQQzadbNoQ2nOFH9/H8+FzpXlNPd2IijJOD1b8gOVK3Q496yzEfCjrvp8pqg7/nq1np5pMN6cdQ
g01VynySYZL2LUvsdBMy4CUtO2z35ytY+x3/F8sc5pkhrxO3Uk9V68Bl04YdZxqfL945jZhPdsWm
sA6mNCAAg1yGHPp+z6zwymnGx47WMbzVow6eyK1H72aS/rXbbocs7o16136WEeBNwZhVQksZ9wtx
gO0assM4W+K5yb3msgA3tXYVh92p7fYVfDhTcXB6XiWiBpVz4B67sHOMIBfLCW1TNxWYLtWvtqtu
XAtq3zldNi7/11rJCHM1w1FLzfhwbPpZHiH/X7zxwJMPSxUCxXB+CKxVYsQ5DKnSFD5EVbLI4N2r
yiNIT8+imDd2UisRYsrrYPSOp3Qk8iIdvYUhuexI/jVQw5aSYeVEZMrruNs3TZ6euoCAKEKV6K7n
fHgtJuC7qtLyd2lT040RdYq5T2LFFNu1bqH0IvFTHOncFRwUclVLJEo68CODvdLWYXKtxYyQD/0l
AJ4RW35nGpx5zxW0rzvmu11/kSI0MIV2bJwAwy6ALwPLdwb4iNCHXrgyWmD/cGGvG/E9+xwvDVMH
rLcDXNh1YTv2PZBN3lbGxn9uLJ/1hbF8+5S42vcVhhWyHGpk8Xa2By8YeLciUcXxxkOuRXvi/2q7
TAoJrs9dXbC8fXE85ByKKhNRHVDrKcg0w1PXDGXgEAd5aFWvonWd6TCJKYdvs1foX6Sm9AZU7OF6
5vmIPElgLsMlzIEAsWtOl6+5gwSxLxIYn/kBQC2V3Rcit5Y9qa28vyMtAQ4LnurtuLExXQlZz5h3
vMXv3JOZAEhPeEYbwzK8nfyivpqoXbxcNCt4xtSTA0gxLuNYJkPhfe9Te4/x96W05guHoDHp4DA7
g6c8lQlZerGrXHrsluE17LYOTyvTgqkIhAlSnS29LnFd0VQu8odmOcQhwAJyv9SdtVwHyJRnxz60
isvUErAH/ncr4HSwEKdAMeJO2vJjWk7VIevqg+/jUX1AitTGmrAyCZl2eDmu9hwiSZl0Ath02Ftj
AnLna9E0B3/qtx5tV0aYKRR07IyrUqoy8SvFn6FZpw9IHtQ/deFYG5ewa1Wc/v7hlGKnYZC5wADG
PYhG/n6u9MD+9hR0gys+IV10YyZaay9jJoJWIlOjD8+hjON15KA8DUBjgYQBXi/Mjdi4+YC1dmdg
KgOzHPc2qazg9Q0jd/YKmTTYWgQIMEDXpDiWDouhAbof5NYF2ucPT4GpEASczsGVRFMmC2iuuZPv
4YC0A0o1WoBl0U4du1V30ID8XDQnmKrBgKQlW6og3MOOKBiOIQDYh5aFkCL42VjZGwN8bVwYU4OH
sn0Ob5y9bpW41S2nUafa5rHCDnt//oesrLCmdBAedgCazXhCCwJvOPjcySIOvs3G4XWtdGMiGDku
TIlycnCtCQMBeeYRaGl/L/t048Bh+8KpgGlO987Ir+2U7GjrbzT82ncb+46TT2yP7J10vywUKVPY
kYO3ef6rV/rUdMSb4d/Ie3j77kvu3kgA3cPuURaXrYamAx50lDZ4EPBPFcXUXSM/sThobj1lVXG4
7OuNvUbqBXDqJVa41woWz6wRQFpbthdXVv7nfA1rUwcxVnT4HgM4APOhpGnkH5d3r8hPvIeRxRep
yQG85Qc95sA6zMOfWmyN05WZ0TS6ywAdskb4uSfV7FaHsU31tdNhduxJ5kR4iGEbE/3KLEWMgLZm
jSekWnL4q5IbSehdOqa3E5liD7gkCFFuMe6WXaMu8ycNTE2hLuxOAWgW7nEfZU2H5pS5AodPEDLP
d9ZKnJiCwhxS3a6iTYiHcP82G73D7HU/LivaiO451zqrM2zsqkHBv0A1mMor7+l84Sv9YLrZjciQ
WNqsTfe1CL6nUxBZ4yvr32rcVZDGfRpnFfF6S0yz1kjG6r7AI6wfB8Fxe53Z+yGf1d9UNuGW7m5l
QnFP1X7YPISQe9MAGO49WEqgaw1O3h0sUKIUaLDWxnK39hOMsFd+kzZBR0LknC87XX4B0Wyj5BVN
ZOAa4U79xYE9XpYnzmyR8aYui5r8DHwNkQj0E/I6n0FygsDDbWGwvGiwpqZBtl0cIDF3+Ak4jKTJ
gA26vOytwTV2+9rqHHjyDKfjmhyyYzk2NT8AMyKsy9ZE15gDGs4Hnzkgs6hwsbxrVjazPsC7Hlnq
5wf3yobfVBnKoVTLmAoVqxY2pGU6PvIUiPVU/gEk+KC6rRTOlUnTFBpiy+gRQWrUI4oceyz7riwA
5uyVdVXTYEOYvlaJMQ2IYKR9OqCSUU3lzqodcLvBOF2cl9DpN1bNtTpOf/8QQTRX8MRRSAYo3OXQ
NMtjn42vge/9wWXK+/k+WQkgU27YlozZNkkHgJ8BdGOWBR8hAKwPl5VuTAEZm0ubWgQWPEjQ3bWl
zO6rgAzfz5e+MsGYRncgEgvi+B3ouCf4EvdTaNKG0IlyBrzr+SrWmseYBLicnBZv00OcwvXgm+AS
Pmq+vQQbe67TdvOTG5L/bnw/dPACUn03qBH21hIDVPVgAtjencvZVSPoVZOxlzzYSh5c+ylGeCP9
myyAX/cxD5364NlNE+F+d8sVciW2Td0hmVyyVOXQx12bxZ7j3VMCqXXYd0B+I1+tmH+f75C1eoyN
u5o62PQFM6iWTvXE/eyxDvKbSnQPtJ+fTwlBG9P/Wj2nv3/oGa9UvkU69MzkOA8ST8h4hnqqJgtM
XRBsZ74lDlrpFVOXaC2i7tKKwN0LuUz7EPl8ESb5Lae7lQgxne4WpJ6kfJR9HAj3nVf0C6wu/rYi
29g1rn386e8fGimv87ptBVWxF+bBznIptPtL2sbnu3pl9jNFeJUD5GvZ4njWpkrl8SzVDPdbVfP6
MPtuJQ9UCncLMLCy8TIleelIUuoU+CnVJGPeejfgJtzhzvAVq/6BtelfNrKj0FsJD2vVGYu5yNNg
GHxUN3B5PXfDbUjsm2b+43lvDDK9qMzZFYO07rKWNEK/LDDRMOCUYia03AEYhwVLduOODe5jX6cb
T9qfDzaAsv4dDSG8H4ba82Q8lmo81Dlzd9wKqttsdqaLotI3vfDmmvj+ItFDDu4GdkhY+LXQ4rbO
8ofJH9+drt3yKPw8/H1Ts7fkNV1a3HzFYVh1u9IS13VpF8gayh6CofrbdOPGgf7zQe6b2r0mmIMh
YKmIeTnmO0E9EOcWwIalP4KMqe2NWPo8UkFK/LdvUkor6QDTHPOhy6MqKx28ixRqY5X8z7j2/9cx
PzQmAuXMS6pkhpsUaIyDEq+fMzmUWTudUJ6304Qs8tLSLx7VR6Q334ecdgfY0Mqd03mHwdP2heOD
GD+ToCoFFXmcd8NfnzBQewvxnHXOnYBRo99dluXvAwn3z8SHJww8FMxhCKC1twtH61dbNV/Px+rn
WwI/NGaG0nEBdyRdcOh8VUe0m5pdOHnpVdrX6mZcMvUdCnI3Kes0v2iT5psSP6eC9nGBlyC44bry
oh4Q2/bGd6qGbUwMK4PPVPmJnimcXUR4YDmL2x6AZ/uyDaZv+uXBULAbZhdFj66bLCC7h0G/P98R
a19t7ACA6OFpHnRolpMFGMuQqlR36jJzSt/U98GOB0klc0v3GtkDXlPeNlI8AuW6EZFrH2/Eu+1B
OEZqcMnh13HQnvtAG/7lfLv8d4z6JNjZqc4Pq74HF61ckobCjp79cavJ+w2CgLpWaRo+tf34Sqbi
hxLy3pfLnABuqq66ZiifSpgnxarO7Z2e23bnVCAqV4R+IaHv7oqw3HKxXJlRTVVgI5yuqFQb4Kml
KV6rrsI74eIsUCw73TWFwcjz+XZYq8eYA7hVCsqm1D/UwgIXnqq5+eMqZPJcZfUy5XcDdkKblxEA
6qJ1P2t1Y14IZjdtxqKr4rzXExjhgCVWrohbD4lWPWDnnoNRmndI5Yty6YYB3ZFymXGqsAVNXWgT
hw5sk7YSfl4fhJMVJVxxu7R3rvqK+90bIROkmjj0F0O5m2U2yQk5Jpw4N2EOatj92KeT4wNoS4MO
OkFvEtU3imSj9mvrNFLvRhcMK/gX2XCHhWOl3YlodAZAdg/zIpwg2wMDOwEcSMMWB4+Ut9ZOB6y4
JiUZIugDxDcvAKasqhb5Q7YL/QtoBDK+g6Wzghv4pNcpcONgQe7CRjvtNezJ8msx+fbd3IQDUlNn
rnEIrMPa6pPGSyl/m5gjrOumKWimgCeX/BqSLD+ZGlolys7lg9vPeF0sObT4C8tLoENqAt/gNpjr
A257VRYVesoOnrXQHaf8WOXh8pojMeClcYB51dmh8ptjy6R3CrGQRBWftN4DDVtHAJOzHVN2VPk0
Jm7IjzDCGgHq7l2wadm+FN5vIefbHBlDkRPoOzJ1B3C4lzgdp2Qeq6Rzw25vj9KJOAui3gZjfZir
JwDUI9n9dvubop26Xav7iMLCGiS+G/jzgk1xCDvwz7vqWs9PcLqJGqdAdslN3WLFhS94Xu64gnfm
1GLlUjBQL9/oUiWla/eRAiq5798zrDk1/EchM32QdHn31e/eKX4DqvFOrHckgd0tnXuvmQCDvYnm
yT4MFdoKRmIKGiXxNo6/ccL09dPkPstZXsNfaSclPwL6fahAF/bnb30o9vnS37Lx+5Tl92jzOySR
HD1dv8uy93Y12PO5nPnO48sjsllAFIeMPhog4NBVy5+g+4XjV+q3VzpEYrK2xv7eGQYaMZK297mb
pQkE2aTC/WwIo0Jcbiw2osNGUnNWYFuKW0k5zCFavhf7eenCe7StvZuw7OFH4L22bekvMrvHvtHP
RaF8UMq961pWt+lMo6Ag92NeHeyZ3bnp+EOO2bciH/8Q36vgXC72SCEskaA7IUvXyl/cOfuqhv7R
WzDmuo7sGF7N4qbK39vF++k01gsN6Xu/hHdVwKN2nm6Urfe55X6biA8L7nqObDu346DLXxkcdJAj
vS/d4b4CwD3q6/GXNRX9DgC8mPJun6rnmmXYQB4yASOo0UOy+0yubN5/L0PnmXCyp0IGu7kVT2SB
n3Co7zz3xfGDA5AasS6828YN8LJEw2/jVN2FdvWUgQwzF/q2CljsiRGwk25v1SVeII7EDw+W49xX
eS1gdN7f9/Ajynu5z3L72NrFFRwuYq7Y1eToBPYlN1ne7LrCuemy4QGZQ9m+5W2s8uwInmXES/4D
8bZbqvQhy+aX1O73wBlGi/MjnMPHctQHyw92ENhFMxZ8zIM5NHAN/l2E4b1A0Sfst9M80La9GhbQ
KksRQ9j5qHrroHxxn2FMAUcfg70UT+CFOH1Y7KWqHjIur1T1J/B/uaT8jryppAHYGvcAsV96127a
R76kLy7PccTNd6Q+ipA/u8w92gLQoQznKrApEhe+vXukLt6CeX4ogXXadRx9yuRU3faTl++Uy95n
pziwsX0kCimIYiTvcM7FrRt7d4W4X05IEz1eZ05zO4f8IMGJ2NV2M52mjK/goT0203KVpe5zrbGW
ulDWI60Fk0C1HHFYwbBzwyymdvCIZQlmMZNHdi3xxMFXdnoV5AC7hj6SOERfxyGR7yErnnlOI54R
/Lrmtz0sN8Xoxq2d6Uj29de5cq/hhfLMLP6sPf4mG/nFCRqJgWP3V9niD1nUDHpJY6Xc5qsq8FK1
gwgneBxcRp8LrUO2C6ZGPTcOn/fA7mKclLKKBo708jn97c1SRg2MSvwI/1e1z2M9W4/UUfC55l0L
9WlhOZgBartHXn3OyiDhlOQvtAb+JXK9sAVkIq+Cbud7aMXv4QQ27Q7pDPB95wUNauTii3TYMTKo
r3Qcm+91mMEd16GYfPcLjNgwQeSijv3e5hVQInIZbiSeLx5TmOqSeE6hRLr2Wr/6yfCc/soC3M+1
UpJ7SgfrztUtjdKpwmZr7HTWHHqtJGx+nRAbH29xyqS2vOEnsaAjD2bKf8Bb2M0iSL3b17bJ1ckv
gEb5uDS36cRZNNd1c8xdlLh3dWU3R1J1ytvXKbxRj34xj+GtqFOn/ONbXq+enKKmzzoLoWBxK6si
u0FY4mevc/0zTd3mOysHG/OJoEeNF9c7WAHOOhbYH/yZKzE6+64X4R2y4V7LOrRuhgDQxnjoOw+x
OFqh2lc9Q+YpVFzkmjqtd0gHhb4vqiHErK/c79xlxY8lzVvEV4Wl9Xno+/Y4BA5/lotn/8oyWFeA
0JVrcjvWYfc3q3tix0B4qR/IIdN/eF3IfTpl5X6pGnKUlk/vS67d38QdqUA/kvYqc+z5nqMX30oI
nmA4N8j7EdzXX6k9DfRxaaow6bGEPdbU757g9tE8z3UH9roKJYKV+qyJhtbH7WCqpX2Vtpodlzxz
diOt2QtHUQjnQGKHQfvlWw/FRnHNXD84dkXH9+AYvUmH9k1casL9pzaU/McJiefubNyo/hosVx16
FfbucejB33hQ8CjW+2rEkt3NtEUA0rDBEjbT6sHXbR9boM59ySdveq2Zo7/R3g6+toNTX+PtwDvw
ppkSMeT8AMd09wpg3vkeM+v40x8t2QMdMhX7chjYFc3wTfMM5dsJhR6FIbO+eDPSUWa/gBQ4QCti
orGsOcKCOH6T2mmKfVvM3ohHJGTI3S75WHtRsNDy72Q79aNX9DO87Mf8ppmm4DUgWR1Zee5EEGiS
aPKcBrV0WOpwVswZ6K4lgc/WH2+Bz3MewT4+gIfH1HVS3nNGHR0tjcQcPeuKiKdi7rQVIe+ue1d6
ZDbZYZfJXmUY0peKp3Z+1wEunSExGSy+9waO1nwPaKUTRMzOnPFYau56sW6wFUp3egEI5kojp3uO
F+R3Wbtl1OLRg3K43zk6gB185HvwGDvA1h7vtHlpZ9kuEPmU/q0wUCdrZ1dL1WVwrAzUqOK5FrjM
PFZ0GpSMhQsfl7qaIN8Kc0wQjxxmZXVU+mV48OHgE7W+nmoZAUxo9WPUCStXO0o918XWuCFPvCjc
t4pkzx78haIh66wUR9MufQaHbBx3Hkl9zH1TUH/V2v0fZ1+23DaSbfsrHfWOPplI5HTidD8AJEWK
GkhZlmy/ICzbhcSQmIEE8PV30dXntkXJ0u0bVe5olwYQQA47115DUqJUVEnS7JIY3N5FGI5SJ/ZS
upZ87r2IoBgv9qxkbb0asArelW0Sp1cuy3mkp2VqN3ae6jlCJDTxvqI0GuZrYhPtX2jFpZ9FUCeV
wZWSTg8/hgEplx9c7kG64WjX68vSd7QNQEqC+fISjb7V6T4thlweqwAhy1VYV/3QXbnRn6+xxqh5
46cZLdYutZ6+bAbHvRXSQBm5c41x8EDDw/5cA3RUqCb9kSAar2cfEfSQjVGSM4e+QGGzr8l0OvQ5
6St9EdimrMIUbltLSEq/fCQ5apDVZGJkgdtiWviqC1BaWoKSH8TOMtU3Gm5386qMa75cZy3y0Q5j
FkzDOpgRYr5WGIwTnvmUTOvcqlmujGNtvi1juAOv5qpMf0DAMmTb2tKsecS7meE6g/zPIWKpIUMU
Y8KPEWkcLNgS0qESo+BWgoGLoNAc3dFRxBsIhWUXQfRcsX3g96rYlpCsDCvE6S3BDbI45VPRlVh8
6jkz1bqshWfDsYb8fuPcOHIwYfK8/9r4HalJmDhGNcKNuCi+pW0DTySk39i5/AAtdzVfQ3HTqajx
Ky9AkqOhepdC493e5wuB2e7JtbR8GmjZtLsk95cbiDUSYHBBnN8TldbmTteQHB2IKxcE8cXDxPtg
1WH00sukaTP2PQdtyewz0bD5ohZ29LaETW7+mAUs8D+D3Bzo79Tl8Q2tRu8S7Knlmy4oTBQcRMcJ
CWLQwRCq7i4RuzguW7iRsk8FoD405xHNJo6lnIrlJknrZtimMThRB5+QRT9kydxRfsp2lX5USZpP
IsyI7vJQW9GNlxQRmRVW8VrgyIk+WaBvyirFahJ59UzUyjQYUqiDKzCCFwl3hKusmhf/g5lI20XQ
PgXLusTmqTCRcNVxn+adjlfYImMTQTcDK/DMszW9JCdHgW2dZfX8YIzO6igp4dyQhfnc1vKiyOqg
3nWF7frVOAiFSrJQTJoFIT/I9P0Wj3a4l+Czi8jEPdK2Egl3ichnjZj24OpKuBz2xeKt59QG9wks
+xnGWqCXi6LMmcTROCFTlOAxDw9wD+XYrQDhFCmYTPmC3rKD2Yy7n5Hw3sY4y/RyKkO61A5gihNx
uuRhFhenaeSGkfEHZFG2OBEjhDvP7zIydBSJzPVpcRu8pifDhms/7r8Sr/ezKexd0OR7N3WJKcIJ
gc56C0MI4HQTjBaSG46Vs7jTyeDEtQvY1B27AqN7N/aL0xeDhVXxqnF+PF8xBMIe4FKadPdVXccA
zWc0ZRkcQ7ANfzNpYMV+GStFbgAhtPGmDDy/uWySISgUTl1F77LQTUxhjKdJWtxSBg34bgLhsL2u
nOhTKKiRVAqelZ7DxrWa7ijTXX/Lu8Yrv/rppIorUbAOKEVpbGG+165tq6sBjIACzO85WR5ij2b9
scgtNzeQJWZsB2MZUVwPrY/k6nU+kEJAp+Cx+MeC5J0Jx5N2HJ5GRGqnKBIUDbJLk/XzabBY5ich
yOgjWXc1TEDCsZ9L/0PpaXXJfMuaHRqgo39N6hSB2FFLvRx7MKjwbtVYCZMrZJa4HzhhWqyLiPbs
69BCA82wuqZ+8S33beWOQa2QpZqotKAfOKB28icmjvF33AtwnOtbrA9PiQJbNwtlXuXp0wgKsoct
jjX55KKukUG7o95Ilif4Gpt+F9em92/LxXX0AsnE00FWfbnrgJiPVyjihPnCxkrEj6TlrH8k0wx2
LpLdvQEP3bFkATZSLzWsSEMj6NKSsClLz94q2S/Tdw+Zkgx8C1pCELiKdZnyIpIuGcQ+jUt/fspb
WSeXPVMQHwCsg6tqmOBd5ZuySBP1g/dDTO9xGIqnzYhiaDwQ6invnnS+ii8bW2TttU55vqzkaEh5
LKCzR5UPuhrSWMJOQE6grrNlkMSFsPwsllXlyDLxSHUaeoOJxh7Z9XFHbIFGG1GiChX22REHY8Ty
oSpkgLiCbcKdKLeT0k2wEsZ4+aokqo6fClE7HFnZRGyDI2djfB0iJmKqQQQUvcjBdMpquuc0DcZb
WhL4hi+1Ufp+qn2YaSmam/7eY5XCsJPEA9cuFSaDcS1nCwCwXHbLvi6qypuA0vC2QFsoyTN8Aw+6
9hoNQ3yWE7kxT64bZCTX9ygd/KQOg0x2+hI+almP7nt5WgmSFriWiBBfKdi6JbFfR8iyGPLHLEfv
316VQ9zOOiQKA++hxkRjD23WzgzgDMHOwCJZsIo8wiFqLtgq6SUH0iTFWEBdQUgNgMobWzte5BNm
w2dOWjdufJkXNMJe202XXpX02Zqja3GlUdC4PmS0tOOlKpxKq8gKi/6gA8uqXzFF6bD1unnhe7QS
Jf9ImK4HEg5FTMc72N5mvY1cB+eRq8BrTmmGtqvF/Jg71EIusnGRoePIZkTRX2D/xrZT9mho3Da+
iNm1YYl2B+pncwYiCu9MASIHw4LahWNZ58lGZwZrPPRDSf8ltkXXZxtuyzQrwxjGPDiKqsqWvAoL
k81lG3mdyFUo+sA1JAo64XU0tAvgXxzx84HKx3ixTF1ij7fkBmlHXb+xFR9yvBMfHLIPkhHpPw3e
gDIyDOaWlN/1aFRWRlmGE20ccjvBXgMna8f41xbEk8CFMfPYCdPiVZCbEIK8odjJhZj0OxJwT8IC
0yvOy7DoUA3UYcOyctkYunC6QXRwmh2dp3SBOEDRahKxbpz7BxyCl+EGCh1GV1RPXO8oJODTnymk
YPbWz3Ql4LySd8H0qay9uG43mLvFssfGVfWoDBVv/xQxNJWwvOsxT7emlI5eV5mnyMNUeVo+5DzX
u6AaSsQFWic/G5zHx695W6ZylU0VhzhnapcMNbWMAbXGw5gjM68dptVoMYIfhYO78YNymKqfVA1K
bLHygBj3SO/QxeiO4Krm1cMywmo27CHjsJGOWeHfzECDSYVaD3bZG5VNaXKXWACw+36Swu4mS0wD
vFdYnGcC3yb+R+GSuQ5Cnc9xwMOpKwqnUZjUeXzR+qxW0Axl3UCjZazxClZQSE7evi551kTzWJ82
B5r6hn3kQlVFegE9Uhwk4cjTollNmc3Fjre9YevGLNq1qwYAuU1CBtEuXNQzPwGHuK6qbjMTKcpN
iRPtN5hXepdYErL4W2lzY9ZLM8eTCkvZlsWDRgPB7uaqia+qxMfZC1+6a/0ZbVecb4BGH+eiKMI2
x09AxJ4MAB+Jbf11m+CkdNnUE+K5AW34aDn3Q++6o88APJr9XGuWIjAULzC+7JRuMxkhIUl2G2R3
TOYpxeUJXOz9YYjvnEGsJZrjLmsuoQ2p5y3cG9lHVkKgeh3wqki+DA2p7UPLVLZsJk3yYZXoQJId
8YHFIkLZ0PQm7doGpt0kq8x1K2ns30KSRqGrJRUWPeRtLRn0IWE+mCBhawxf7u+m2CfiEycZ4m4T
QebhhuTB5H2qaD82aTRJYKF/OloXM/J8xiIwF9KN3Hya3NgsV7mp8n5FpxpMk9CKdEi7KElzF1y2
9qTWAdKD9MyxkhM21iqm6apBTknwZfIrO0SuapF2gUUZBg2hwSJu7selUcNDDIcc9aPqjcvxa1Et
kCeP1WU1R7rCGWwGmIx09JupPjHUdTa13jXERx0w47qtavtJLRUztzEYB/qjLKspTpEFwdGuWE2u
x/q5hR3SYC+qwiABa66TxR0zRnx9hCRnqbZoPEn5WRmd2HTtiSaP927xRGXW+Zw4O649+OmLq95B
K6I2WGzmpY0IL2y7yzJo8sKZcfVhVhyBDmHpxCA/etnYuU0SQ1d3dGoo888+7L10FKemyG8b5Ayr
j4A3Ewwj7haFWjTGCWs6iqz32g91x1j5Jy875KVMNClIBAmD7bIQZVNcfl9AshNX5SIz/8+2WAaI
nAmicx6CfBqqq9l3ln4cR5GTy6Xup35bV+CKYnzXQVPvce6EQzkryJA8+EtcdusyJshrHQB8+IcA
R8JKhkBZmNxDBjzXG8fgm7kxFWKxmtAbVVnu0A0SqBX4iBaWDIMiztNd1vVi/jaOOhVdWMluovde
l1TD1gROgj6BE77AUC5NEm/noJQZ9jYPrnIfYQujS0DiPMgvK8OmESgUZtZHrUhh68jTgiTlDg0O
GwPunnV/GadMspAtHPJGEwOlPnJS1ajuG2VjBlyB+zJFQnSQZ6W/7sBj7fhNMRCn3fWsEzQEN52B
M2Kw4TItpkfPzhBJhob2rBo2qK5GbMjVImj+xZiuyNDjHxOWX2dznCS3s6Wdm4GBw8tkDJlJhAXe
0+Wkzja6XZICTRiUDJAAAr6tauDxps6go0ctNajbQuvMyR1afHUlooVlsu1WyagHMoeA99SQrZ0M
BnUP5aW12GbbYMgfag9NlgOKg7Y5Zm0Wqx+0F3r8wPOU8Y+G8pLc1/OQ0ztFet+bYLYJA4UnuEnG
04T+scUGh9hZzDK2Ilz0au/qcUown3MlrmiwpM2R1AO8fgosVm5dFF3R4AhJSEyivKyHbj+nas6u
pQ9E/Bjz2k2P81CbDIhTFwBUG6wChtX1UFJZTuR4vxQgskYncgm/MiZYyHdFT9y6rQGvWQJSjOcW
MHLhoQel/KHeNizlwcZHiJh70p0Lsk1f6jjYN3E+AmauWcfduAM4nuh0OwvC47CHSz3FWQAwWBu1
dXdC4IsZUg8MDvS6LgH1BsP1jICAMrktQYvLr2BlP6iHpqWwFgsmO1frZuh7t4afUlmuy3wmV0Bg
yV2GtaIIdYue1Cql3vTFej0OsJPDcRKnY+H/iL0l+cCA8SHMYLZAp3R65yWBHXGk8H2HvltJWeij
r1nuk5SPuwD13wx/qyHILxzGeYO2DMjWlyjtWLGffZV3l1iEGdZGEfv9SswOjc/Jrz2c8IqE81V+
qvYOrY8150bjHKsPtSVpPKKggrltcrtwHKHtFVxwxIyYg5rMC4kQhiC8j75Lpqe6wDjDabvHNnTj
caKKSKEMqFZo3bg49GRaI8fiNE6LaEQkwJWqzMJOi49CiT1kBKC3gE1sRDTuEaEjpfg+FjohR9Tu
gdkU6DU96gKiwdsEgFe14aOu3Qp4cYk+ZDuXAfovne/DrTL2ATqHFZQNNfACnlJU7cXk5BfNTb58
BCyCw0w3g7AazNqN9wll9SnlpzroROMzBV0m3U22yFJtGTjH6Q063jKPxhIf52JhXdxd5Jls+FUu
cD8hcyjy7kxJvTmM7dKRLZrASEOv066UYVI496n2gri4zpuYPraFFDi/ZZ3XhJkfD/4trXpSXDWt
CcpDRZjMLqCwawH+WqCjN7E2LEb3J63q7znck3EymmBCsK2aNIdSpGm8+RroVl1cyD7h4uBNKDUi
3kiHXgrDEbReVRyu0hEIgRYy2JhRLMI5Fx+CWpLPABVthgqvFnFYOJTLq8EDRTEc85xgix0XnUWQ
2M8fAlU1VbRItuRR3KE+CmeMUrKbdcwfAdbDnMIEHmp4lN/U2/BcoDgjDR0/lbJDfWhqtDdkKLrZ
YCfubMb9i6GaKvchhydREqZFAWPOoMFha2Mg6pFHXirjXcAZE/M1nTLkXC8pS5+WZZrqNY5pMQk5
hGBkWxZ9vXzDspXFkQhwx2tUdnrcw2CM+uskR4DgdVx1+O/e3NjPYu67fB1zzJuCWICxoEQQdGml
56GNajqkdRPUj3qNbWOSK5j/Diirmz64xlvLTWSxM38PCgq/YbQ1kXifCZ77ETzt5jLC8haDJmZR
10e+L9vsctZ8kH9OrvH3gzAS+0qZAgIATWQWRzViNVw1gfPNSgFfGPd8ElOy6ioUvutqToN9ALd6
YGd5tQzXcLNG0sjAiKiAxPt5o6KiXKzDB8aRdCdpIaZQojzv7rHx+NnKtKIIbusWnY+o0GDxktDi
Bwgg+o7dL10byMj61iVbXnnkSRVV9xl7AaOboEAbOYKh4ZCvWZ/U+2ECJ2FV9d5URMAi9C1adtYL
HV2yH0MtKxvmpkZjeEGX9TuiSpxdSYGIU7R7UHYSaP9RSlwYLeGMWo0dQePOkw25YxZyKvBceAM6
AG0JgsQKB3eKq8EXMwFrCsvfOljisVixvqfBqm3a/ktv4jzbMIZV8UIKz/9uJoTLoFvtOpFdDD3O
lhHMCHSxb+FEDWG2A+1qlSSD56+tcwsOaDjq7aEEHqsdTbz5qS0DlAHz3GRoaDfFYm6xxhfJZUUN
tjZHfStXHkOrKRRqKnqMF1lOt55L4XRmvRydOWShjde6hcGgXbUma5cvRuZgVcHd4IdIJrAHwgZs
YxtRkEv7rwPAP3XywEGkyIR0CHDZhxE9MtiVJ+39mGsiLuN8qYD/LNaL2qyTI7B3xcQH8NSBqVVI
hi4RPNOopZ4+exP2pdBDDdnNYSLSLr6a6q6pH6YGXHYVAu7Xbk0tx9EybJVYUg+HZsArWcixGfdL
CNi4s2UInssADrkjQ9XodTkFwnzu+DCDI1rRiqYNLCOwPC+rNkGLLUYsjRw9umqZycf5HcbfT3Xg
axyrM560QB1nq7Ir1v0m2YLAutUb/4GsfREFa/8CNV8YhOAeX+SrMYr3/l5tceBbB9/qCCMcnnPv
kPd+Q6Q+t0zjBRunrsPHiJNPROEBmP2IRtTbtLXfcXXPHdMqGNvqOJVyQzHP1gIdU6TjVCmalMj1
Co0nukc0a+lO0QZseINZUpeg2Tu4tVShRD992+cg9sLc6v3PdHrArzz4c6M1WKQiPHAG6RWnYr/b
FL0KzKHCBoETrY8SPnS6WfgWroiw0hr7RA4RIF+jI4Bk1fDOk/kNoe/cki2Zlh4d8lZuKqzGxSo1
YrqWMdgK2I+DLVqjQu3efge/e8Fn7My26eYuYExslsQ08gMcZDK7ohYw7jZPq9a9I1H7DQn0PO0U
IGSjrfP5RqjEX/Ww2lo3aZ3+f97EGde6bvnYwYyFb0ZpgejSB9UkNpT1/I7e8XcP6Yxf2Tdw5qiT
GNJdZCuFIIPtYp3dwGvpPauE3z2eM0ZlD54zenWCb1TQrEF3BjkACoJ3BtPvfvnZUhJPYwofwhQk
LACpoWrHOMSSPr6zQvzmt5/7svl5zdB4xrPxFytC2Wvk1y7VO8TW32gfzm3ZREutg9IFw8ZI7X/v
yvS014sZ7kMU5QJYfwP0EVuoH3l98/aE+N39nHGtFZ/QRZYWWgA6gZc1zMF+kAO7e/u3/xQEvrK8
nOefymxmYpyTYDNkcSPXHWl0FcECnuffhS2x0caNSvow13Xn33omXbLPtFtIDEOdjCV7E2R1ch8E
TZuuAlM5L/nrNf7Xt+m/kx/V4a+P0P3zf/D3b1U9t2li+rO//vO+svj3f04/83+/5/lP/PPiR3Xz
1f7ozr/p2c/g9/7ruquv/ddnf1mXfdrPx+FHO9/96Iai//n78QlP3/n/+sW//fj5W+7n+sc//vgG
0LY//bYEvfI//vWl3fd//EFPcun/+vX3/+uLpxv4xx+XX+uvL7//x9eux49y9netArRD//ib+/Hz
v/j+3zWWQzhEIIeT4Yt//K2sUE7/44+A/x0+stzXBBgI++uHumo4fckP/k4CrkBjEQGh+Gn/j//9
PM/eyL/f0N/KwR7AJ+s7/PRz3rWEk2tAYeKIngAPwPw5t1QvcAxSOKcGqF/lCn4hOKV9S+ywYjzd
ilSGnF/xZl8Hn/G/aXbf9x/xf8b+S2X3tRrDyTz4oAqocgrhcPPLs/vXZ/31sz2fqD8/GliWHBbo
SlNfnu+eCWrTwiSE3be13apJ7cuxuKtLuhVlKEChevtqP30u/j2L/vdy2qdSCU7puW9Tw4gF+bpl
9zpoQSVbeLovqyRd58WoL3nfZNfAV7Id+iWQMKE7KqMFYqbrvM+XOhypL65mV5LLqhm9RzVK7zaB
+d8TbiuNaj2AXLKYYac61e8gSun3aOsHF35Toh6vUP+BcgBVuuc8xOBM5kTm5O6uAQHsPkctivZ8
hcqMDu9ZOfmvPOQAzj8AwRTlgp6HeqNNlnhdPeP80vsoSltgQiuPKm/LwUdeot6nSxLW2pVXvjHo
T+YBOySVkjDOdv6aTMZfA0Xr96zPyhWMr8BnDDzyZ8lRcW8SFyxRA73UxaSXfO1yA4wYbdMQbt6o
ydDCWoEuCDwxKXo0YOvY+e9IOJ8XPT9fKgchg/sB7pELfrYC53BhHNNRq/u5/5LZOY6achMsW9sT
u3p7/Dzfz/91JYnmHS5CfXYuRVOlhd9cgisZzOwIbbBtrmAnFUB69PaFniuoThfiSLbGcgI+Ky4l
zvZ3vKWGT6Pv3U9o3YSYjbPJMCWuu+6KT9d9x/6zR6iwMoFWq7SWQvjaP3+ETtbeKXyXHscpuAaT
oAlLwD0AJ0NSlce37+3sIZ6upeRpcQuIr0RwPhpriQoAfZrl0JLiA3JCdtRvv0hTvWPI9Xw/hqM2
LqMUiCCcCPxzrtxyrplFQ9vkSJfRbmjvkTXLkIX49s38lLn/sqL8vIwmjJJAQ5mCP88VRRNwCohT
ZHIkgaEXVdN/R1TsvLawcTmUHeimBP58EegG30DNGLZLmo/QrvN3Y4vo8/PHX/erqVABIFpOg3Pn
CL0A0jWTb44ZB28srBHNUaP1YsJS67WdEH/H0RvPjQReWcbuSgOpeKdYP/MbefkZzh5Gonnc0xL5
LxNaiB+LkTR7UYjvdIzhWmvR/vVMVlxV/eSV0bB0/YEtCbL4QKO4bGe0+d5+N2frwl+v5t9P5Nx1
JCnAcUbdUx/Bxb3GHkfMUwE0o4indy70+n0zgsGGWRKo8yFNJZ/Am2XZndRtHfYdvRblpQGodYGN
wgsPQPQq6Njj5lFkEwe5igJEr817Xt+nx/tiLLKf00rDoPLcQG2OYYWU2UwfbAd3MJzFWCn3jTfR
CAFCD2aCZsDr4xudNO/MgtfmGqazJgSVBhaRsxU4FdkQg/ivDi2Es6Fm1fVI35vPZ0viX28TEjTI
pCk8v8+XxBr8fWeamRwZ9Ao2A1yObjcHIyIBFQ6LymnVf3v8vH5X/74iysJfxYLL7EOvDYj7gHbG
o57s3Sj896CM1xZD/ctdnb7+iyARAIEFeJ6Wh2620TjfThmENO+dEl+dCJz6RHFsk+RcVqj8GW23
jpBjLJPLgSNPAv11CBnIUwoG4NsP7ZUbOi25lCkf8wA97uc31A+DblzfkeMENNQX3los5UM8LcU7
13kx1gOCJRdgtkCwB4G5z/PrpI3XpX06D4c2cAT9ilnsi7IZQi9HNxf8t40Y/SOGSwIiRvNe6u3L
VR9XB8inmC8F0/ggz6/umEcLmCXpAxoskC04u1doTXo5BYba7xZPH6muv0IueA+p9ZHZ5r1x82I2
cBwYpOQEpTPKnhe3j2DlPqib8uip4dCky2dQ2FYpur8Qm3Gyzsh8j2b0e4keLxc6XBbbiyAaGwzO
LOz5fReo1jMetLhswSLYNLZhAnFY7so1SOYRujMQkPIbKtJrDVQZRLCvBQz//sMRdvoMKPOQ6nAa
Y+fx3nNbDeADNdVxKOsl9NjSh9LPtwkK+v/4QgENUEIQjT/kPLkUPczaQe7mHVVToAmXAgcBmghh
e+u9t1W9mDU8wCjCtXDWE9A8ni0DDnV5z9o6PiwiuOCe2JdFfOzQDnhn1rx+HTw2VLDEfxEkBMMT
n5ToThyhpywjR1J/29sF8gdUa+88vRer5+mWhMLpNsABGEZMZ0Olk1VQaW0Ppa4+pbS58Xn/jvHE
2blGgUdMTwcbTQMhwA47u4QowH6qs9o/AHrdNqLYkbSG+oPscptcm2q+eHs8vCyxTtcLBNeaKexA
52b2QjELjvQIrUmaXdNObtoljboBOoyW3taDhYiUiiNr9Mp3/1m8MEqrs2uf1vhfNoqmtyUFrYUc
gDCZFRtgSCdwRlglzL1nmv/TOOtZHcG5jzMHVhUdCIyIs7V1XFRDPfAYDn0Wd/uG+Wj/JoH+FtOk
eYR4urVhzwxfuR6yaQlm1cqlWXLj4ey3nvxFwI9bZlcAIsj9kPTB/duv4eUYxuEKI0oRgbUI5IKz
J5GcGJtuzI/g8vVIxMqnEOdatXHUvpfl9coAAzxDCKATnzL8eX4pnSUdnxEjcWhT0lyNsZdvqTx1
jcC+7PdL1oA5Cd558PT2Hb6cOpgzyC5FuJCPuzzfXayMLXSAS3swKfhPwog8SknPH9++youqgHOw
PyjGFcAQwC+nm/91ROUgOw6UkEMjYSHbcAgiyyTK43nXclBl377YK0+SBxLGOgLON0iLPNswPcfJ
bJDaeOh4+S0og+/djLkqQA2BtqWhawpiyzvl24sKAff3yyXPfUF1LiFZLNPq6IHEtlrIdA2xzI/O
Ly4qlz62/bhVWbcepXkH9H/tuphAXClABJCXnA0aoRkYeVDbHVrR3NACUghTTNcnxXuUihIU2NH7
3KD9GSr5nmXoq5cWAiOVUAVHkbOn3CwdFI9gVx9tXX3XoJyikl7DH+CiYtOqatUnNtafeTLP77zd
V6YkYkiwMmJNDDQG1POhVIIPpiCPqI7C9VcV1J8qhRI7mx7eHkSvlB+n8zyj0BIFnMtzmAL02ACG
0BU5LGOzhzIcGY7fAF1EU9zfNt0HsKDCYrrrSw9JfyCVg9j59gd4Zcpg6ZcUBGEfS+T50kOQZGKx
4eTHokoMONz+NQR9d0nVb2C/8M7m9sozxZGKKInzPOGAg54/U+66zCiX+cccazTiuaarpoEMaJjr
72/f1MtSkmuMUqw4GDkoJ8/WUyAwLdh5iX80xKyDAFJD69ovIFHkoOEOaVS25Asflk9vX/WnHezZ
JoPLnrZRQenpaT6/PwEuRskF1DjkMhvtQ2xovEKNRUJhps91k36GLeoYDnBzjlTPN4uRT3bROCTF
8QGUCHhNGfmlypc/AyQhrpzfJivAamvQcC6YBf13yE6uEeNd0/Abk043coap39v38NpwCDAigf9g
LEIv9fwWwFDJiQK2eTRUXRVseSjBZHPmJHT0nt6+1MuZfaq5IXWgRDJszGelDug9ZR4j0OZuWg5T
nK85tNjztjGPg77tquukk++sYi8XbEFPG6wmFBMNddzze0NJPA4G4otjlc/7MYdTZc5MAOZkF0Cx
3s3rsaze6aC9HPEYCQAiAVKj8pDnqYQUTfwxGzxxSGz1bbLequ4WF5pE795+lvTlexOo4zgGHxaT
gJ+/NwXZbL04vzt6sN2+87r2EtqwhwmW0cSz67mGHKoy7YceJHFvzK9Ak2Eh0uvXShRrpCtnkd+O
V4PO3oHPXnnHWNowkPyTYISfp3y2puhG5VnvkOsKVFHo2Lx1X2QV5N+22kEbMsKjrOCPmE3LdiT5
cvHOc3kBIQIeYAAIsHOgV6TPn0tRakehVI0PQ4YduSqxaRXfSjEPYQzIqFhKsra9vIDg7wLH/P8U
r8XFBYos5SMhGhqZsxHObTWkrNPqUDagGy4ga0WdbtvN2/f4yqt/dpVT6fVL0QNpNQdJkLmj7qpb
o9toyqstGQUsX95LSH7tUiBEB6ikCUCx8ynbjpMpQY9Ij4ykd7aOP2cGElIhrkT2XgfklY0RMISE
7AbgH17g+QZcyBzUIjrkx25WTYjG15+EzIDEvORylh0iQ+odDZoCnhT+xp/qbTKlH7P+va7FK3cM
+ziMXKWBMr3YHkd4KhXTECfHKRuPhI03zPLvHh3D/8PZefW4jaxp+BcRYA63yuokqm23ww3hNEzF
nPnr96EX2LUooomZizODA2NcqsCqL7yhCqPT+/s4gwBN+RCtA1JlyvxYIEMQuN1IxcxsuyAXcQcr
PelRsu+w3LHsj0nwpWzFRoAWTVqQ5t/H4hAYAwG0D6Ryrfy/8MlSb9f5VgjTqX/Of4WWx4bd9YNb
l5WKaIUUP+tjx30choFbZYq5A+lfP+AMjDhGMKwV2+6fblO3p4YzLVReh3ndlTqIiryNMrqjHoS7
KKhPozKcHdv8DW3zoSoneZ013MbSmA7y4VyfskqTejZlTBAsi85a4wY1DlW2rCCcpm4tzQKVqV+s
QryOOLSvvLSLg5raVF2nx8d0b3c7hdUa2zwdrikH/h7kiLFVR2c8jyEKvaZSmke10hzSMj/Yv3/Q
Fh4l8gha0wrtJJ0Wz+3IOK55TmmX4hrCKd7FiuftGg1Ca4r+wMpQC5/PFNRqXP/T6s67CDFQ7wYK
kurmRvC9MQptMwbV50qXuz1Om2tQsYWJIWNhUkDjH1N6ezsxLUF0RNdqx5Uh1BxtoNYbSU7F4wRb
Pr+/hkvXE+UZfQrcab1TDrodq3SkKkhTTXN7pEiQvamO2NSfnTB7GEfjY1f4P+Wx+lEWvSsMfoHa
fcAAWVs5QwsRjU21wAZtgaCZPs+qeXbiJimM0XWEXdsIhsk2ojZt8JRWmfGiUYLbCTgg25W5T3Hs
bZxL/A7qgtQI6hGaFbdzN8dRbnq7b/lMkuoDEEXvqVCxhUejQrtUEHT3o8iTj03SooMV0ctoY+TN
6gFb1fd/yd3xIoIkzOYMAwbhYVJvf4iP5EWLC5LuwgTQz8Eg1yfTD9uvOc/sg1mE2ko4c7fes/Fm
Ty2OAhADBtlwu3j86YPUrqEacQcrGqIq1e+yK1dC1rsTzYDwKWxyM2rzd0VUGN595CfUGLKmxLqq
1t/iDrIP7MaVlVweaIrDqUQhMj/9+V9BRGC2PIGVZLvxMP7II//S9fJbrECQfX/H/jzbN2fnz4z+
f6BpS/8aqEsMNXOEsN0IBgx+ekNRXB0YGie7UJUfok3MH7nkdL9zTa4eaQlUj2GgWs8kCChyILh4
RKVgfAmNut/1rSZt9EToDxPfeSVyvytY8TtJ/6esHPQUDYLb31kHkqerWS5hohTaB0tSpdOYpvbh
/eVYOlDan+IrWAWqvtOf/7UaUpJVqegsYrdMfqSnVWzqGBSNZElHg04vHObQfX/ExXmxv8CmiIqN
+fNuJEkyqkmUXEvF/1WQ6gsSvPeHmF6u+RZrPF2OrKo0AOZPOOYLQnZ61XQ7b0A1JCt/yaX8lIQ1
VN4ihXVhn2D8BltdWtMmX1xOerUaMZtDM2e+aWg7aL1tZNd0LL7SLxCb0Y5e7BwStqpLP0ezX4nZ
lgbUecAnPAadq3lFA3lgA/2AYbiOovrY6eYuV5NN4NTUbaRsK0vqimbv0tKycaqqOMSi9Dxuz0ti
dR24t8Z2cZ76Re3o1fTHhwgcHe4uxaZq6mfDMu2NLocrF9HiRCkREfTwv7uHPNM7JSbHcVy19b1D
kyURujPo5NkNIoyxVn73umLtHC3dSfyV/zfm7LadMFzNQJDqmnn2hhzAOczkj9LorVSl7juffOrA
6kkxTOg4d6cG4Enb0h/0rwbiBY9envhnqbNl7AIL7zlAoAESX2VvBv5049R9elSltn4Utrw24ftu
zOyXzC7HPjD10JQz21UHeGtGVv0TKcMTNOzPSq++Jk7+s/SG45S5ppBiVz7bpcdUJ7hFbI5gmAf1
9mx1HTIEkg97Jx1G51GQ2z4pnen8zm0j+NYMlbPymC5tL80n4kPUF4FNzaplsgy/TJMly23Dynpo
k/BLC/cOpT6Rr9yyd6H29OYQqNBS1+iuzVPJuBGNWhlRcCWffBrs7LNjdj+KvP6Wl+O+LM23si6/
vX8HLl2zFFUn4CxNp7t+U2GUXhapeniVLPMiN9pjwVX+HzaMrxHc2YSCBIx7u2E9rMIyz7TwWjT+
p9KsHwI7OQfC+ezb5pf3p7N0NiboA5k4k6EAcDtUUZSdBM4xuuqd5Fw8M463SVoXCGmp3l4Ynnd9
f7yl64arhqQbMLEJlPZ2vCSJQxS54tTt/e+9wEYOLYdA/u5p497P9++PtTg3nTKNYsjadCBvx7JB
Fg3CSUGZ1dFzaEgbQ9ZLWM32A3Ion98fa+kkWlOPChgk53FeIUalrLNqMfhXTy6/oL8+wnKvHmJr
/Mhskecb0AW1Vt6opaPI0SfLJFqfuke382sI7PKhqyCW6tUDRK1zp0Ace39eK2NYM35FB4K/o/Bd
Xsd8gs5iF7/15JX7YmmfOBDUYTQVxO88REUrC8lUCk/X1ms8xFec9LHP0PpR6+ocR9TW3p/S0vVE
t5+ml8qi3ZenffSuuQhBQbb9cCjzcEDXGNaTydatrN7iUOqUt1JvAcs+u3nrsQJm0lvxVZXQwbER
p6mS/JsTR2/vT2npq6IECsZEJqYlb709CQhMINdCI+81q7N9D70WbwMUybXoUJbQb5FKWAk2l447
+0X2wrwM4y68HWrUaaI+uIq0/KSOUDn9Nv3cyeWrF6OCGdoPQUKD6z/M0qTz86eGJs/Pe0bbZMyS
skNEiw53aOTFY2JV6gs1j/rYJfJ4LdVwrR6wdDgdbiuHIp61ULbCXbrmFTJcW8qeUXd8C3T5XFjp
XmmVT+/P734oOtiKqU6AJSgV80WFvCSiwChTF17LA4pVbiQGRHoVdSN51kpsdH8yb8eaNviv/KTv
EAxM9MC/JlpE4W9MslfVNNttIIy18uefe/Y2bWAsFQ4DrBLFubPamMRG9Y5Q3dWseluFn1s0PAMb
1cnYRx0cw/HcRty/c0vYFPmrZr1VqvJaNfZBheiGiOGEXKFkudWNp7GHTIx0pPDViQkCCJGSqVBP
lE+V6jc301AgFht+FeGDYlxVBM8qK98ilbTxQTFL+YsJIBNiCH+raX8U0adS0ZBg1o/v7+T9rcmM
dcIEQhKddGn2PaK1E6XGBGKEoH0kNj07kvL1/SEWQkrGcBSkRsmHeAamHf5rB3N1QFiCW9m1RcE3
TmcWglURadke4SztraE96Urt2HyHbd7/KIcA3e2iLFbevfubh4YB4D4Org0of/4reINEmjBLV5Hb
6KEt2vCoSLhIjV7t7+xuLAAz+Obu/bkvfSgEsqQl5NZ0oebxUVEhM1TIrVsn8lfZHo5t612RVj1C
w/7X2E06IhN7QmeOqLjOH6cs0SMEjdXuWqaHxPnVyocEo0CrPoxC2jTpF/pgK9ecftfaYkjidZJ4
GuqQoGY7a7TI7GOLqbuh0ZgvoYS8sagUdHyLQRl2chMqqB1FZYNedz5sskIet05ib01tEkRW5F3v
tA1EdkDsWzzIJP7rEP0j1YjTFy3tevhTcrOJbfqiyLx1+3j0ZGhslfm1Qkjh24TJfJLAi/QbgXrW
B3uy4s1VtBEQyYOP7NfqW9s58SnSeHU25fABxl/4D74J7TUxmuRbIZXyNkSr3/Ug9H5/f+uX7i1r
QhwRQ9IMnW+HPrGqS19pr5mjPADkOpdB9isuk3/+wzAAjegng97S52FxPOgx6xXLLg2o330e/Qjl
dl+mawz4hdmAaQLgqABn4PWe3ROI/cVK4Je6G8fRgzdmh9wLTmkfrASKC8NQ8MJdi7b/VNGeBYpS
XAFeKu3RncphtH8K8GA9mCKUzf51IxHAO3kfhfPpCQNhf3sriSFpwtCgCtVBH3y11Sw8OMD+PvOR
SbsAGaeVj2VxasyNSg0n4i7yMWW5G1q/Ca8ozqA80qNYmg/Bq2klKy3fpfuW0INSEDEW480rNEL1
FZ79NL6iL4ZQZak+thU2heZoAFM3t1XnH+HN/1TGDKi/kh3+9YE0AKaSOkG10jmVt+vKMxkpxWgZ
IGz6T1IenNRc+Vk0q3DK+8AOIhdpIDkhoIO7tjrq8Y6vohR57QSUBbUrKO31dvpsYECIGKPmv/Qh
Dg6oFydPcSWrh7EKlUMj1UiwJz2aPf4Q7Vohq1sJtcwNernx2dAnml1cjisxzMIry28lR3YoCira
vOJZRuj9N92YXrme440d55fQDlfS/YX3DQzXdJYJdklYpz//65VNbacZJcmyrgHC0TqCZpqTnS3Q
1ZljbS1zDXq4OCUeNhrSoIRlfbbNYyzXImuT+qo50WYKf+w12/mlcwxym+q3ySFW7khgEKvRvu+9
9Oo47WscN8eQOzt1lKPmfB2oZ7Dau0wHF6slK2d4umZmcaABlGV62yywsPPKe+tpcctlEF8x92hb
5NbQTcUKYIOpCkcFPsT7n8xC+Q/xN6IrsOMc6LvSZtBmKeJaQr2iha+celVJPkZqiaE4bNiz11oD
ZXgbK/sBGe2jkHE4lH3By4gg8ErAsrjoBuQPYyruqnfNb19vTL8M1Zxy7qnt/C3/8osXO4S2eIid
1xHrjtqOVkZduBt5XJAEtIi+ZQLR27MbQm4LRFgm11DI484WmKBhxoCoUP5v70byaE6SCdeBIiNh
y2ykxjdLoRdq50qRlxKhO7m5t2O5348YgPxG/Ew7xhJ70JaW/QFqbHmsQ4wTVvZ7Pt///RUQNtlt
IILzsLBAMFhWoqpyveSDjpwesZqf9Fu8D9QK1VPbbWN528TDk69fem14Lp1LIx+Qt1kpMMzv0D+/
A5wDETEfMT3M23X3a6RgMV2pyFNt9UVFTO4lIsfZaDVJuUqZcidGLYQHlK01+3iIZt8YY4M7mOoo
gM4V9NRux25iumbt2BkXp1fyqz+O3sZMqx7ds2LT6bq0EYqRfQxo6OKl3Yq3UEKclhiSTv4QGcOk
jefjQNEK42z7cn0AVF/vYn9E7gutX0R6ZQfrGnSmq7yOd6IYMiTp2+gx8Pv6kZg22MVx8opy2rBT
kb86Zxb0yTJI2HGcMY96Hjo8BfxFYZNXX8whbXam55euQlnue5MZ4mo7QcIXCyKo1mxKTsgIIPqJ
GY3SFvkz/mLikA04M+lIsyNAF9s7K+ixzxhIGnORtLjQ5Y2+IWDIkVCs9dNgtOnWqELtOXOoxXVy
or1EvpQ85GbVPrWi8L7VXVDvVFPgIGQ436q6GHdVG/+KRVFxSiSp3mACLz/qaFg/+UqFk89Ia4+l
TEEOF5wtfDuwiooGOuVdd1YVOzqpY/GmNF64T9BmfmKRvFMrxSTAdCyuvWXkn0bN8x4yVdO3csNd
5I9qt+klPzg7jZ79kCIr34xSVb/kXRPuyl6UR8XEpCgiIaLS4TOVUEJmEQLi3lfyBGFYuz8OYRE+
9qnCfpt4aX9QEEw95EIW26jDmL1PEDsOHcDzad57Rxvppw8+eK1mQ4E02Y38ZZ/a2pNXnuqFY2lM
QQUVbQCTvDu3x5KGMJLDfYMEZGCJg3AkFPkNyf4pBbbxEtPTPK/cBerSdwAkFCkJtBPuYgNMtFRL
8rTANROxQSHhJYjGnV4FU+bWFqe0+WLY3xOEZgXJigj7lfHnYcP0GYJxo+NCo5Q24my+SWOM/Rh6
9iWXeci5+7VtqEDM8otJ9cxn5T1dVCth/jx4YNAJkwMlSwfNDx3sdpEZLkUVMYrc2oT01VQ43nnF
mlrNwiXLIDaZqUZnh47s7SDUYmJZx+fNlXL5QW3kJzSrd6nQ3t7fwIVhQKqReFNEgTI4v0M1tRY9
ZlHSBWlQ/ylXw+FcO1j8FYayxr1Y2Csdy8Op/0mjkPNyOyPF7DSvNsvI9Rs6u8pHAB/PwFqOFQTB
cG2PlubFFnEqJozNHbCnU3ofjVQefmEYfLFaEKDqFjyj1r//9ws4oeSBfFN8g3p5O6sOvVUNPw3z
gjPgvu/bi5SYVMNq4+f74/zBXv0d1XHq4LZy2iDMTKzq2VFPg8FClDOMXATpD4UnsWj9qeyr3Rg7
R0V8Loud4nH/PfbtRyeqHuDdH9//CX8Ow/1PoF9GhM5GzgvDSq2WBqF/5GJwkk68x34f5PFIoU+N
MNec7j4Vlye7V1E4i9Di8yw93dlZWb11uoeVn1ON+yLCAEFDohZNanbFDn39Oc6Br3tFEp7wx/F3
NU6sWz0wkIKKo+xIRNm9pF2QvdiVEm7NukqPUojMSKpYxQo+YOHcELVPVyf1PqY5iykadAAL0M2B
GzUkYiATjqFAJSDx1+gxC1/D3wPNGz6SCDDD4tHA5Ed9QdP8ORilJ9+Bo2jDv1YQml4J25Zurb9m
Zs3OD0bZlA5DKXDLungMsvaKnOWaT7UyLc/shBg68rWUjfgW4EPffg1oeKKcH8uBy+F0y+ZUydZ2
+ldW74bvspCfNPNZS05WH6KKtQ+l6qBK30RonfiXUr/l/TeKz++f2sWfRDqAyg1NKD6g25+kh2iX
ap7tu1WJBp82pDvdiRDDH8RZOMmhN+pjGwGQzlOx8r0sPMa6Q3AIjw5yMhff7chI+rYNlePA7WW7
INdD88Nuo2An8yr3WJ+thMMLG8xwJH6gD3iZ5ml67Ywe7h9S6EZR4mHjKNInkpI1dPPCB8IoNJYx
0cAiaR5heDhJOFqshq6aDa9jG5yTePgQKmuBxdowU9zxVz1AMmMkqykIuiYeXyZJa5B/cJQ2cqsi
zVdqDwsLZ6jyVLFTFXKJ+RsoAVINCqMI3KGFN45T7jM26GL3748hLywRA8ZAQKRnX4ZTmjBMej90
rSSLrnhT+VscB8LdqCMoyhHtd5Y69AQSfbevYJmvDG8uTfLvyHC2oCRKJprdxBMG6v5PyRCF26Sn
2Jx1dnvCqUXfo7yLWSw9jmdyvv5cYKa3x8cMU6SqHQHwaZOfT2JtKhX56b4hG9kYkorLqlpi0hwL
lLizxDePhe2kL7EpmiN2E+GzhBpBvglxBNvkSp4f2twZniqlwOuzSPRN5McZDmUSasSN3L+YbV9C
1FOGD2oayhgZR9nOae3hsSTkQt9btiPE3CcqDN+c9qUysuKnh0A40rg4LW8NZPO3al8lx7IcvZ1t
p5gWjxtT5ZFRCeNPQBjqo9TE6nODRcgnrCVeaqW5xp0njmMpysfOyJ/GbtgbJYxQ9G3rZG+1XcVv
SqzX94/EXeFkCiShUsPtmWrTIK9vD3kUZ5mfOA23paXv/K7YN5X329YqBL/I5rmYwOfW6EwXWyuQ
f5V6ugLRXPjICPkVfgDYF4dq8u34STtmslUFuHRo6vegb829HLB+ra6Jw/tTXXrtQMxrVGZo8dyB
QXGJoN6JzdrF04t/LCvn9u9Po3wMPe2yeuMv3LsGkma0rw3+cYcsRykO8YteGJeozHHFMdNkW7fp
F0dkPxpHXyt/LX1YVOJpI1GWAVoxC9R9L1JyC9TtRQDl20eRou6sUl7DuS6FfzdJx3wYnI/qoneo
ZInuw4i1sNcW+zEovioixtLDsF4CJT2FhXnQKYzb+P222F3bg7pSg1p6TpHlA1bE6w5XbhYgOcYg
6GZ5oVs03kHuhSvqXdK1DwD2d+if/GPpyQXB5jV8zMKwhL18MAjjIBIwf3bCBKWkaGwEJrzxE3jv
ZuMnyKjiF3ZoEukaBOqzrkUvY7yGiL3/RkgvAdf9UceguDe7t3Wr86Ks1IUbYirRKt/lanIsXcko
72fHIA6fIBAq8tl5ObrL/FJGkqZ3NbPIHk0Fq6lBbZIfIq7xDA0glCKBb3qPlhX5+y5oo5WLYGF8
leIDhXCqWkS+s01VqQLpctN1btUOX8upPhIUPer4w1aJ2iPZjXMaQulp5CpZCVoWlpd0cNK0o/R/
z54ufZ0ealv2rh5Xm8llHLOdCI+Q96+f+xvBoqmDbCZ9XlDGc3wQshZ04NqwczVf+20q/qGyRb1t
/BKbxsxYAz4tjsZSIJ8w8d7nKeFALyCu8IJ1QwtBGr4NkUtwlEvjIajXYpeF9aPoAsCPNj0h33ys
JLOSbojN1q0CuXtU24YqYGPCEsIVYCWEuL/DwR/Q3AQIYDDa/KLLcV3xscrz3TGwv+SW+uCA5vdw
DO+zfo+U/MqZvCMIgQSg+AGswwJEdk/dGOvR0L1B8S5kveMHo7R2Wvu1MPXokuVFdyxx6t1VQlGr
TYlXejE4YoMBEYW/ylyTF/pzQG7zmum3AEbVQDgiUzi7fUWmR4EIKuei1QFUs0zBc817QDpri1ff
qVSsZ8fBpz3cApkxsE8cx03tBJcCH45NiMP6EUvff3+mbRQMuYHByIPOnWUXJnafetmF3oUyG5iJ
stth5RGsIevuXzfmPQ1AhW3iKs1CBDOO2hSXCeuSjNYnxW7OcqSvIOMXPheE3Ii9qabTOJ+vbeTE
YB1aUL7CGA9Kqf2DY8De7vGrG7J/H3Exnb/Gmqb7V1qRSLmvSyKs3cKJfihyfI6tMNmoufwUxBpR
6mg9F5L90MXlLwiE59bW1h6yxQWdbiHIfIDd5letFTUwKFO1cnVfnHqcIwQt3fdvu4XbnHNBYEnP
1p7aE7eT1MoxyWs9ARfitxKIe1R+93lS+XsCs2CDPWp4rgovAfZljZiQ1c1KEXqhOcIukoNSRyGh
ojZ2+wMcP3J8s40jF8dUenDmcBpVzHcSHOJAR6magt1leRh8++i35kNBOaf2rHYz6NILAPNXKUKH
qmrWBNoW7i+glFBzJ2fWiYRx+6tMXMIcW3jmBUeQ7FhmuPN6Es7UshUUe/rPYuOlY7xST1qI8UGW
U8JlNyaJqHnZTvMrwwtyYyqwFv0DfqPjpsGRfJvbkv6F5ox0suy0PdSJqJ/sUQ93ecnPyVtV/OuX
1qZvAhGbBiUcjXlli3BRUb1cky40zbTToIT+MUDJ+dSSuf37oUBuUIfg2gY6NM9rFJKmpK977xI2
MqhR6aH0sxNW8yvn7P7tY2ltthI7sekRnJ1zSyGnFAnDePFL4kefwBsOq8C7u5Yymks3o6i3x0Ya
PEVpsZi49FXzEqjJVymUPlOK2KlDvB8b7Zzr0qPRYetodh/f/5Dv7wqGBhDroLUxfcuzsAwX5MHE
OMO7FEaQocZkc111a3XB++t3GsRCrpZkFC7s7B3R+A4aO8u8i5BxxsSf0NqEPeZMinhrm1xbORpL
o/2RsbJQdKDxMNsz9AYGSVI7RiuCJ7WonmwzOpdlfihV+/r+6i0dD8cGpm3p3II0am83zmpsJ04D
1bskQyc2g2j2jSr/kKFBvT8OTQX+ptvogH78pP5D7RPMkDxbwkEXfE5g6i+qUxgHLW66I635ZDM2
TrBRMtz1zJ4MaZAffX/4FQa5eKhkfLjxLPudRNX3PMLbyQTkGOXeRxOMjVMZ7bHtus+xbzyXNH7C
rsJaSsmPtlVeReMcKl0/1Rgr0R7bBqP1InvNJyx6ptgEDG8OSmissR2v+0cllqkfVNFr1ZqXqAlO
QmgfgghmcRoY5xbsOs7hOwfVpFapaBrzf3qvu7R1+Kb55mffgxcHh3qLMFiykQfjN365T0lWXFrF
+FJK1WPtqJ9xwD41qXQSdvWqqOaxZ7WljsZqY2OhSERGlyJ/krNx2PQ2GMpqGA6t2p2NSnxSbXtv
hQ5vUvzaKuO1F9ITIeVJUnwMxNrXxMMA1Q9/lLgxbZBEvdheijuqehiU2tX6iC5InOo7kcP690CZ
aOqnaXh78A+5rn2oam8/GtiKBT4GYRRFW71/bm1Am5qR57TWRbuJwWJtdcd87CzjKIx4HznoCCEk
itrNwxBinl1g1TGW3zB1PCelchqH8qKVwS4Ji1Pri0eWs9yYUYm1rNRjdR3s5VGYG1ky/rGN5KHO
yu+NZCCXUl1sLdhlrfHBUsZwpwXNszDjB7vWj+VAmldgvSp5pX9W1fxcq4jMqKmxteLidZqb6sOQ
j+q942S47/F0ZTVmd22wCdFR2eBDVW5SHKY2KW3+vVCjkyxNfq1NfDYl/3MTdtekxvc7rJXNoLbK
piryIdrk+iDtkYZMd6MCmrgqC3wT2wKnQ2y7jr0d6Ye05PH2BLDYRjan3JvLnDRBBTArfclDUe1z
05C2tid5aDRNVTeAKvDvBtXVvVb+LQYEmTZWomlbFPmQpUCJmlb7OOIlIqTwnEIVwbxy0NEFseMG
9b4qlJ9Uyw5oBnVoVk9/Z4GW6TZAIe2lZyvG0LFfwgEbxo1m4IURGxOAAaTkTnIS9QkWuz/s8KCq
njPizle5GpO9JDChRktC/ogHlXaQ2uJLSldQ1cfHKujezNg6C1PetYN89AYMyoPxzTDzk5eKCxrW
zxiMnZokOKrIiw2l8tiH1iHi1QnL7uKF+TGL+oc8ri0slv0vai9txaggg4ipW2W6ZaE+WVr1u/D7
Z3yNL6FWf+oT6xLytPhD9+yjhB8PxUNWRT+nva2xkfOJEVu1esMz/DvWrm4h1CNMoQy0/fgr5qYe
bBnNsQT7j6iY7hBfx0cSU5xNlUkRQU17VOz4EiGEiyIJTt66CkgpcRudxrUFiHuvlyTbpllvEyf4
7veAj2XnN/1MLBpl/5wbLXUPqAO97TyNufJgK9I+UpRvqTy+YcnOR2U6ByME3BaqOIRj6egrOzXV
XcyNd7Ulfww05VgDxDIG7QLY91OdKS9OE3Os9WgvVxY2vdXwFcglpr5+/tyowZsp7JfOl3FXlpMn
3VKfbcP+x3YwJzXiE81PzCdq9UG3oi9eMD7pXv0ThD4AUUAHCvwRDwlIPkX4Oar5IKTaVVvj0TPT
o4L77dZE2wFzc4EkF1yaQqGQrXzLcu3UCfnk+OW3DqOYMcMOPdH7g2RFwGMG2fxIlRZ0k3LoivYH
nAoZgpG5RYTmsSnMb0bRAI5Jio1WdJ8CgJnxYJ+nA6E15aHLy58xhwQv3o+BolzxCv6Mz+E5qr3H
Mjb/ARr+IjznDc/zl4a1SLz+2U+T1zzpw62aekg9yV2yaWjn6sJ+7gHUeIHZbU1vPFte+5iE6p//
psm7c6CZHzUhTlB1X+mbUOKvrIunWWeVXdyWLSCdyu+2LebvW73xrD0Hb6/p4jC20qPQx4suBUc/
B06UNNeG8o9seifcN3wuKv+zTdAzLRtuv1Clh/EMj1agr5KfaiX40uJhzbrzmbdpE/GEBdem0osN
vkHyFmSnvfXo425S5LS2WuqfDS1e09VYePHRiprw/NQNUIaZxUt1nYW2HpX2JTUxpojTb5bU7OV0
TZVqcRh68CaMdUTD5mGZElAKSSvbulB6KDRwXxtQXu/HFAthEvDx/xvCmdEBLTmi80B96WLrBqZg
+ROGvmcdL005WoPzaVPINYteILYQQ1P+mwAGs+gli0svarOGg8KR/1WIhMa6FBmPcF7MbduntG/1
Kjy1QRYcUArG8DGM+7MRG/HXGFLEEdspc6s0JQ9ymcliQwth/KVqXvYBv+X4V0IV7HGIzPQkmxSM
Ah+HyjoU0hHN2uwxDzPIqdBZTsqgxq7vVca2VGIwXEiMHfM0L1aShjshW+L5v/OgeeM90xNmJ0e+
G+K+fRn8sH4wKFof5FLPv9FTKOkEm/nWCZzm2GVmdbTQ+9mqg9T/sE1kfLFCbw5YmyGuYcn1Wro4
T1Jhv6GzhkQo+FX0kZ3ZEU5ivan8IGxcox1ektQ7OELa6kq2b3wfYhUGiaZUHDJd3zRZ+GT50VOU
67uiK49G277EA/l+6DS8r9Hn90/kPMb988Og5dC+pLhAynUbTY9GLaGcYihuoVGibUKM6HNDW9Oi
vkuX/wxDld1S8TmnFD2bv66EcRL19UjYUAzHCm/0L/iQ28/SKOHhUvjVdhB6/dGRedx1u833clkZ
H0IzyVYSlTm4dPoh6DuBjMIVCNLsLHsILZ5WC//1q5NjqC2KfxSnwF87tbNNXoVPld0cfWNYqU8t
LPLEz4VLjWzKvZR65IX0p2NfczVVaI+BEWjPSmmrKwW3pUWmND0BiZAgAro328vCRrFRtnga4zTC
jbE6S+anEi3cqPley4eylh5ycBsUr7atvQYRmd9srCt9BqAhVL+oqM774IpcZILXHsaPaH4YYfma
29EPz+yPbVP/fv/ILg6FnCg9OfAfd31Ay8kzUEON7iajcdGi6pREdYYiWXaKouw/nBf6jaTQE/AF
kdbZeRlbNNR9qYxemV/tNk3kH7FXl7+MRoWkFKz1DxpWQUcBKLtbeSyWdO84pSAR6csBh57XWyT2
uZm4bC7lj/alaIbwB+gMaWOjn3iculdbHJ7D57FRDBfOZ7cNhmI81kko9lIIsbMfzP4SeV65e38D
Fi4z0uI/sHhWRpkDK9JBsjy96jRXd3zsbrV+M5hmTuhnfQ87Wvjq6K90JxdHRIkEQTg0Q+8451bQ
jbU9DqNrhupDLfRnqmmf/Uz5XMbeazAY0crSLx0xQGIIHSHqTC99ChX+qid3pBtj2WYqUTKEBnRP
8jH+ISMuhZPup/+wmPQIQYNyvgCe3g6FGJESd0PRuE441FueCAqWodP+VIjbDlpSv8larK3Qz+eR
DsKjPEL05Xgzmdwdoc0jx8rMLro2Xv/JkcuLLamunDiH96c2Xep/RyAMQxRF3Ru4KwTb+dviNLXV
pCbiB4MANB2ewW1uhDbszBpd2w9R+tYqK+fk/na/HXH687/2LYqaLkhURszTdpOUdGtiMOEohHWj
W2liGxQrN/vCSt5McfaudXklp70Q5qtWVK8BMIQPkz35rvHqNZLI/RuCUABajOh904Hk8bqdGg5X
WS0pcX7VS0Pfl9gK7zuDqP39LTPvvzSCX/STJr1c4LzzOyfNDRRGbL+4NnocP/awWoN+THbB0NSP
ZWASz+XYxg2pJHaknyLb4EM/nESnDp/IiBHIpvtwkKoufqyVvjy3phi3EpTMbYXc3ybKm+y14wP/
bmZd8wXoYvRs1yHFIKVztp2OS2gU5Djx2XVNcUiRt15EiSeucfmmHqMdipD8vqDdAw0nDE7dkLVn
irX2wUyRvKibpMShpfilVXmzC+Q6fnNEmP4OAoz22kL2LnILwzqG7fMplOIeUkZi77PEsPZJatnP
9tBnBzXUtW2pKlxoaaG/+EZpnLNAUb/YXRyehCaRmtNmzq+FNNZbPfL1h6D00VKQteFDOpVWhWz8
D2fnteM2srbrG9oEmMMpqdDqKLXttj0nhMeBORQzefX/w9kn3RQhwguDSZiFVapihS+8Id8DS2p3
U2ttwa2vryY6z6i6gk1GkI5m6sd9gNJA1KZJXV6iDnnMqsXOT2jxOe3LH7C6N6KlpYki0qvAgmeU
44yNJ2xb3E6i68s+t5LiEo7UpEy1FuTNfrTLA/u3k7bmcYbI7JJsgNMIj/9oQIZ+URvRHG1qNg9m
bZT7tkDWeWpFcjbHwDoNVqP+EH6szp9Q9ShqWi95ZNmndNT1h8Guw2fwPxActLD08ra1qCA0LUmI
lHwOdSgtfU0l0u5z9Wj0mbXRnr5eXgiqNDngvYEVRp3j4/JmbSASxwlqllev4Yq80oOV2vhoOOPP
20ft+kDzhkI1gnRLdsbfP46EfVo8KSWq5SaQ6qMCIwb5sK7euIO162GIyIgKqWLT8YWSvRjG6irT
17X8Au9BJekcA7I6y2zcOIYj5Bh14fHU0fEv/WyHtWx+DH1VeLgXDEcfAvvTkFjNM1Kl+RdtcGo0
+Iaq/1IkeQQxpG6jR9gH0lkUCfIlTbz3M5yo49g3Prdmnvyb4RO3dxKluOtF1LmiLsbfY4U9ghI1
078EUo5LD6O805AH+Soh3LTVNL2ePnE3ygPI/GjI7v2HbH73IkRGHUaZOUyXRpG/B2Qcgd1s3Jkr
Q3BbziRBkmxYoYs3QElqNbNHBUc02DSYFCWHwBo3sKxXODG6RXS4ZyCPRjR4BXVB5TIZx8yKX8Ph
YcbTGI0CBm68IzN/sqvXVH6zUghlaol3aXzHnXo/+c5fR0WzENxMyZtDoysyL8WGtDe1yHjVC9zt
+uYunP4pw/5ADPD19tm4jhyI8YBB0NIlPrkaKXKK0aKAIV+kSgTAUZt9oTY/uIXfCtJ3Pagex9g+
ZZmebUzx6lvSKUOThwoQQB/TXLZ109JESzOcyksqWoP8acpfKwMxtNvTu4oaGIU3xqaVSoEM2PDi
TMIx1GGSZQT2/j5QZWA28Qtw2o2EcG0ySGmxcyDvzsp1H4cZhzkbn+XdgLrJVLNFDIUzcbaCSZX/
mw9h3jybmSoGc5QCwpI3GsShGdpal59VrQCGkB7qOnTj3vmMS1/XhI91ItxOOTVS86RZb8ZoP2U0
NGZ5TQ36rhq8tQrYu+yrEhQ7JQtxlD3IGCugT2Pa0GKmr7OGTT7L1JDTzD4uNlpknXThfyBpL7OA
CDwVzx7KQ+tnP3TrrTC/yEGxd8BCt+j6z3LgeZjDKPyaqHdmot2jlMO/QCK20o1Lfe3LWgC25qRN
ne0NPi5522TETp3snLsRB++ICtjOthL/GIp2S55t7etSUUFkAFAGXd7FUJ3fyF2MiOhZrZPgJLeC
FqC6WXtVr9VU0FGm7Dpbxc6GFMsIoOYN95M6ei1ioCbVNEg73MYx31MzJIjaN1/RD02VHOdYMLSb
4qTBlkLHoFC9HObGSyQNwbd6kKJHySx9t5om/WEKZHocjaLv/SBrNg7X1QvOdpxxnXOUDKp0WWqK
c6lRtci2zmGnNm6Ty6/+ZN6FAj0GqeL9un2Ur0AxOC3PCopgCehXzFJyH7/4LOAz8vr55zSf/VQK
BZaopIT2a9eHf/RGD92icIanCor3vYFJ9IsWgvTFKkjf+XKPSzIv8L2pNVnvZmHkPxR1kn27/RvX
dgqrARSTdwoy5eIeiE0fNlc9yJc0zJ/Rl/pcW8rp9hBri85yzzHTzARc1s6dOnDyKontM1YSx8gR
R1srzujm1DSwrI0PvDIddEkwKyOqQeB6WX7wx0lP00LTz7OY2Z2u1kA+UVzYSCVXTjIaCzy0mB8C
pF++BHS+40IqcvtsURH3dIExdhcImkPKNGwMtTohCvUkXCCRr9RyUlU4k5UylCKkU4XRS1dpf38v
8fl5ckjEZ7O3xS4tROhEtAH0s1XDqahk47c/ZXf5JnF3bdVmlx/wnTTlgK9+PA0zWXAK0iq/1FGt
Pkhj1D0Aa2ifclgCu9tbbmUoIEIOewDdSPb14v7Te5xTYkXSEOQZfgdVMVBikA+2uuWZdBWL8FJz
rKnf81DDb10sXWMhi5A4iAzRiTuWftB4RgtaJ8uaw0go7AH7uDMj6ZSoWwiUlRkyHm/q7Hd4LSYT
5FaTp6Lwz6NtZnubrnYjbFqTll1tHN8rNBS3GIArDD3mEu61Tkss60U0oogPZQWps500pBBr+YSX
msYbQlZ28A/YjcmtNCv5UvJf7xqIO3e3v+h8Dy0CCQgr1DmJMCkWLlNbum/t5Oexeba7/jHJa+DO
dPErDEWkqnvQu+xye7zV9YUNSmILjPxKZLxtysm0EHY660ZUkNeINxq5L21h/7o9ztq8/kPAUsSd
Zzf/jnc5iJicQUL/p7xgv4AbXWIbP2mIuX1e07tFUFjf8mheuY1n2tFsFYJs/ZVZ5miomWT7jnN2
KmqK0NFm+GFsfc2ladh3wtgKAa/Kbuwem2CSWjwRrb3EICqhKeWBFecXVf2utuULJwHdiZehADxT
t42Lc8r+9pKuzhB4Em8NOvREWx+XNJMmwvLMN7FNLMTrkBXYnKKFexlqimNGNmy1N9a2Ci8o6QhS
Y/NF8HG8DrXiblKS7KIR5iizTuzUxfTlq0+357W6VYDGA7AFc3bVJwu1ELJnglyerjSvTtw1bmpq
QMy6R7kMniYjVTfil7UBZytzAiaqA1ekBuDMZV1J+Ii3evkYtf4z8LrJRUEjh6kNMqy2mg3i7tqn
o8dk0ZXmsgGD/nEpEWlHd84J7bOvjzSklK91CrTJkeRTCrzr9nKu3muocM3i7gZzXAbJEjVTR4p0
+9wWwKazhw4XBcvape19prxl/WdAIOQc40a7d3WKNKTn8hyJwLJWaxVSimaG0p2nYgLbiXOpogOL
co61XGzcmSsbk2ogLzo6HRjsLVczkIFm5X7fnFM0esIcLW1EBM+SZm0RXVfmRN8USsBc76b6uDxx
MVb3qV/wDKadAckV+we6PSI/DX44eKgebjG0lJVbhaYbLiag3ZnfUosntZqi9+1eP+PXED0JKzAu
gOSyQ6nWNXgmdC30SY5QjytRuJjG3GsGyXDrvioehgTkaZJ7k97JXuYnkEB52/+RNSAvGRbWW3SK
lVNELIK6HXwNZMGWGHRlSpMuNJFIam3j4ITqsUzLk5XQC0MR7qjGlb5xbNc2NtY21GehB2FatAxP
rQGtTn2uB9XwAL4EXYPlhwg18co97EuuVpVT6cp1Xh8byFihq9IMfCuryt+IXdf2nzaLcpEGadf4
gSyNaqMOiMIU2/phJMqPIol+aGX0+/ZBXtt9hEDqXGRAwWEZhCVG3wPNqAuAjugpWeIoZRq0vVhz
LQUxnv9hsDlSnmNLmo7znN+/13y3vo1N9Zy1AqW6FtxvDbsZcV+UjIaUOubt8VbifxSuZ+oVzZ1Z
g+bjeINZZLZemdoZzRlK63HtH025af++GvRhlPm4vZtV0lMxaGtJP1cFNIXqNTPebk9jLVB+P41F
7I+qXyTA8bVYZtcvltXHrqAgrGqqp5Q4lZXOD4r2dzOy+fa4ayk4lSdICQ6UDFSmF98rMnK/5UxO
57YRAEbSVs72ycBVW8h99RPVj/iYhz5I5MQBQK114z4pHHGXKrLs+pDQ93FnDnsny6tTha4zcOOw
+vtHj981yzhAD7ommumJFVRBnFdnrQw+1WU8ixi9+M3wydK6jXrc2meYNZvmsehfL4/KEIw8aLmc
nWvb/x2p1cGAG10oyd3UVF7Stn+GRoldhJ43StRrdyD8bO6CeSej3fRxf41tJXUdMNvzUA0H9A5A
2NS6O2Vh4E6T89ol/ZZn0uqIRJs0OMhsiXc/jugH2pgMcPLORBNZ5GrqUPyry6kGmNnydyj0VvvO
GOKNx31tfU0LRB2PEzNdlvsLCyBGKZzkokd179aQ6l0L1FJFE3Iqxu+jZZx83X4cRLYx8NpVO/ft
aWRQJLi6JsqkRqdh5Kq1fa1EVmWIv5bhQLNUssXGkVq7bnno6THOHhNwfT6uLEDaYQiUFjRPbP3p
qR09iniyPWtSlLs6L5WNma1dgFTcgQogBQ2EaLF1yOR1tbF79ewXvNcGNmqnPgv6jVBpdVImoroz
moeHc3E/9X43adT2FZT6lL1dBF/iLCjdRC+FlzRwPG/fSqtzoiA4N2xIU5Z1wV6Jxmmyx+ys9/6P
JjI+JaL/cXuI/289s8iYeRBVir/INiFrNE/5/Z0uOsVP7TA9Q1aKvQwNDtcQge0ZWisfpUH/x8ps
APmIx+8zQ888Cl7+LpvGf8HOI0qi2RncYuUcF2HnIoIQPFDA7b2yiB0PPSfV1SSyN5EU36kAtDu5
1dRdPQCPHS1ahJ1eJB68ny9YJ/wMBjXy6qRMDqgFwLgMQH7rAgax3KlfiA7zw1Aindfr9bSLbAem
zFhlLlBRvkCTfYklarVWbJd7pEmCRzUebNcJ89JrTBG6SWmau4CJejDudA/u/ugZlVbtwSogWJWF
pkvYg/yeI+XuKEHVRcEgp8WgCQTzg2+92ecgP7tfjdQ+4E/vY01XD0iroyqZMrLXmdkPO6UyBh4x
d/uOfwpN+z5Oo3KXCVQChymR3Cx3XmMT/veQf+tF/FpGDUhaI7I8NCPvDaf7PRJqnqzSkmgDjr/M
rvgHRWcarH3zK82V72jH3lHViZAJchwv0rE6aTHzLIyKT9YYieun8tcxBA1J7+iJmvODbfpw5+ue
nuqoql4MP8eGYugO02C6kt1XrjArcewM+VNZAJAfJz88VGSR7jQU41Fy1GGX+IFEyS//nNWT6Ua9
BatA0bu948OCAbyCjqyiWW5p8gnYF89VZf2Ie2DefvwlSx3jSTPk0UXe0vRGP/4MVPtLkTvI/vWU
kaO8eprlyw7JFIuTVg35rmr9iWrVUJ/EkP9DUe5L0JrT50kWQDzG6JNujI+zLmOMxN+rMTbyKRjG
J6eUPkuq+tAX2RMtpdqtaw0FmXo0v5RZ9F3JsvriD0F2hN6b7bMqSF+VEBl1aCnnDtW+/WArIKeM
6D4Ns58Dzkl+L13mptceiQeoND2TsGiEnfxQy3eO01heX6CpeftMrrxJlMBnCWJUKqktLa6yMIv8
AJiDfg4GGv+uVSbFyS/LZh+ig+9ZVVXvOkPZaluuPA0kf4hokGwSXSwjIN8IA6Vw4ups2B0wGxEo
WeAmMawnI7aSDYjElV4cxUIaK+qsu8A7eFWAV+wGhsBEvVoTSYUypCjRDlCbt6SoQ0gbuvJsFu1w
KszY2M8mzBWEpEp7zAe9f2qtodnJjRXeQ1Ue95Va4MssTcmubGzpvjfL8i4tKsBbDTSsrjfipwir
3Z2UqxlCPj4NFrPxPV4L87Esx25XZ9HoprmhHG5/x7Xr+/3NuoiWsxhRhrBVu0vT2R6V83+DqNpC
GV4DPCkts5K4XECn5o9FTq3STXcwgjHOs0N1E1j32mC91iDlzCL6SmMc65nS3vWWvKfpEe/yRH1p
uIOUMdxLoKQ30pC1TUQZlO4N0fRsovLxMYGbmFJHy4xzZOJgRadYPTpGClQjgZ/116uLIBfVwlkx
i1LXIr5AybqHiCZSrKVoA9eJNvPhtvQ6VuczV1zn0i6Z1WI+BBtD2eWOdp7U+tBoFU+O83nK1c+3
53INu54B7e/GmbfSu0fY8n2obVJMXJZk/6Aw+5hI0yXx4z/oSPzWSnWXIPbetzZNcSQeJcX6+62K
qeRMQ+dVIIBahMHTiCbIIKnJpdPCP0HNvojG/+E42LQQ2Ra4m9NaXayl3htGiOhATplpRODsULfS
7n9YRkYAe0XBDNntRXhmtsoojXhTXKxC3adxfAG2PvFk0PdHQlBGkNfOBhfLGrBUG9txpdL0X38U
ui+KNVfuYx0ta9W3JemshPmF6oJwxx5grNbcFVX2W9X6t7pGYvz2hFdumBkci872DM9AdPjjtpES
4YgEaegLMPYEPXzllxJF+/9hDDqLtAJUg4rr4rMppiwmWSvCSxV20SGmZnTp9GDYOAGrM3k3ivpx
JkIe+pTIIEf+s9yB0RiJf27PY+UoUyyeOxrEuajSL/YGppOO2ltBcCHisjyIqf2egjyAA2kyNk7T
6lAkPbTzqf3wRn+cjBlpFlWDRDqbcR5dKLza91aVpac+1+WNoVbWjWPLnkPOlud7mWWNOeBhZ8CA
bujgYjYTKaU2bMQjK1v7wxjmx+n0okziyYl8JKj0t7rNP6m8tUU/fhWq0Xm5NHg4Mfx9pQn7Enql
9EtYrav6mWxPcqUn5lmUCI075WTtFKuSNlZvrQQ66xX9x8xALWeZ/gM3rUrR8pFKO3n0h/AYQ+3U
qvYcSfgT2MGzqKQXG3C9C0Pgz+0NSVeShVukXrhH6QgszCV+Y4mLCYQqTAdAxblQ5ObJbALtLc5L
1SM4i3epnzw1slfZj0kjno0oRkNRVwTWCdO3oNd/q9OknS3is0NukK6ZTddysxm2O6nTY178AZqk
O9+nsutdO3gp+rcJdzoYiflDLhEZQx/uc/MuaeEqhzbcKR1kTdor2Q5oZerZUb0ro6Byda3UDmZf
jsfEENigdWO0y1CB9LpRCj1DfR6VNvuitgCshjD5oUb9czCazgPIqrKLK89UE32nKKVMEyNDVwQt
+ae2U6N9R27YFLL62Vd6+REbqfTo3BmyWyCGn+o4xHbOLxWBhl1RZkCt5IkM5Vvua8ING7huIKVr
j355eyiLGusKsUuOI8zl6WJ5wQS/2nCNfNfVcC+SA/WV6mCPyFJidY2iS4lrS4xRqWcD9uY2w9Ds
obczf0fFomYVnyAq7uUh2U31D116ijWv7Bwl3bV5iXy/2ZpfpUHCDMrUStcAHnofOcOwKzPL8Map
do4qEzyqYWHty1z1XbAYxddI7Z29HInEA5SYeqPqjLhhFplHTzzeFWMdHiTTFg9B45ReFcv4AKTV
6IEr+GekBv9oJFKGdICMnVfpq15L3+KzU1XKvaTp3VGM/uBlwlGehTz2p8KWUSFp8nE/ONOIFVRs
7plB9hmwerMTcm4+yWmcvk7wyPbyGKYHW8T+zrB6dJZaud8BwHJoBqAVIEUFC100zYvSBumhJzpw
IWjVjxMmNYe6z+E0k119akaqV5YeKK7d4MtVatHkBWRlbKrE8LQpjO77LMYrrYZGDYJIPZi2X7h5
bxfPqRmoni1ZYhfUAixOUespThmZ/2NQtXI3xE7tNvZY3YdIMe0RQw08RWQg50PwZCKv8hPNahgG
oePvygK8XlNa8YFbMzwFLZoSXYZNkEyesFMHWRziDESRayQCXGCDdt+gS/6+H83xOzI9KErQD4Op
bleeUwHAN+CgQAIZWi/W1GAfDEmO/p1NjVdDdlSVGs0LEx6SjMjDi3EwgJziWzu5sHw3HuRm1xpZ
eBiDQJxaWt9uIWmPdgkeVa6K8FNr4O0cRKruQXwNjr1vtPd1pPzrO5n+RTFy89GiVIj8lIC+EOUc
T+yNXGo5Pv4NneZJFGYQorYZNZHr16iP0BNW897LgeWf7DEuvZQM2C1VPOBseCxe2w2jVyB3sFcH
Pf/VUsLeZXkY7xUpilyraNJjYOeph1tWty+1ieKPXZRfZMRKEPFGKkFp0RPQ0VM6TiUmE0lbJ08t
QLS7AZWA55hrFtMEYe+niM3Q4UzmliJ3dqRkwT5EFHknhm5iWwAg70cr9MCoNHcoAsxOg32xD8Nq
OGZRqN8Fij+wMe3kaBeV7fq9X+9inH9PJITBK/Zs9V2eR7+RUJh25uhoblpFKZEeH6OoxLPidKUn
I2LlmVOCIqY8Wnu90eDEgrvcIyjZ7IXo2Bhaqu41u5D3RSGPuzhx0h3yFtad1jSwSO0Kjm8G18Co
MQ8Jk1B7+X+UJzq/TzSMIi3XbP7k8kY8tPbmAqwFcovgOIXiOcR4lxAYdYyncYmBc1OkaI2Nruw/
jvJv0Kk7x+5dKU42wrwr8vOckb8fcfHKF1mjKX0yjZdKaz5J7BhgLdi42Gek9rzEHj8HQfhgOP1R
pPHZMlpuePJzv34Qvr3XuMJuv47/BUnLxxHjIET+wG9jAresgiDFVeqRYZ0jATLP1WXqVirl17M+
2QPNSEeX9hR+JOEWeJ48WINVkVW06S4wsukUyFV7MNMh9pxayFyZRfopKgbr5NiT5Cpjk3kWkP6T
lkoIRCRx0Fxu//6VEr/zHzphDjlhmi4+YGTGrVlKOUFTYyIpbmOeEAUHder3mRr8DFLpjwj8YzXE
G+OuxZ60kVX6J7zC9LM+bhzV9pEWcjrj3EzZ71DKXySpeDZSe2N/rmWsMzqZOvisvXolVqeaDUw5
tF9IC5TpYEdG67gT9u6Bqzm9oFbYFV5rZb6LyuWwH0AtPGlD3xzCyscl7vZar84Z6jDC43P6umyd
S01h53IZ+mdkGCW3aSvtzi9tGkcyqgK3hzLnRGS5LRHOg2yJGOqMv/+4vqPk94VKFntBX0qRXUcG
tdspxXOB6kixG9JGGE9qlEi/qshovjmFJP5BLbv5PEmzbn8UjQW8o3hw+3TgsrXxJ3GGqd+leZPv
dRnRmzKzu2PRx+hhxO0ENp3igOuIMJDdSajEK6op7iTJPw7ot4AhFE1+GMcIy3q5UKD41vJUHcKo
k3y39n19V3aBdIqz8luaBAVty1CnyJ0K5U4SRR64Qww+cNcbWTm5EG+D2OMiDnlKkc+tqW5fujDW
Ln45oNIxTmG/y5TWuEN0XXHzPJAeTL3HMFbS43NEYeglykK4e4AtDvFY9DvNHx2Y4qN5QbKp+8Nj
zFhjIG0k39cV0482Y3Og/e62rEy9iXy9TC5KMX6DR5BR73YCt7LTF5EEWG5u6fdf7zgGxM519sAE
YrXcBaGfmmJiwjTClWlPT9h+ILhJnkE6yvuNHXe14T4OtbiXqTQYeWZU0SU0jGpnldlzPt41WWUd
6i3349VlpN9ERRYc+pUzily2Meo6WfpqKeLXTLhFkOktkII7yu2/AV0NG+d2Yzxj5g28+2wablco
ZkTqJU1teLUoG+vBkTB5RvsNOzmuNnqE81J9PLvzUlJuxnFhhpkv7sbYELFc+S2mXH3qOdaRSj/i
9b5Ho/B4+6PNG+5qJNBwMxwbW9Hl49WjEVEno1ZfiAnlnR8RVbJJN3Azq9OZC13ATGRmtpiOCGJA
B22RXCSrgvLShi+NNPjuYNXH1NdOfz8jcL1UXDHNmRXtPn4r6pd61toSzoGJaE9dp5Sn0dHrjVd/
5VlBP/zdMIvdHtcgsjuzkM/1EOxEhgJo6E4NgVpaP9ZN77Y22UHbe8JBkGULLnYddDE468j0qKUh
RfFxjhb9RzmqkvSSqMI+9bU9ESLb6X0mS8W/lh6VXox86L8xcdLG6q59SsixOoR6ojBliX41hI5U
mxMnl7AfnuQgeDPy7mEslQesX7b8WlfHsjElUpnodc1D1Jo2RnaQXcI6f8hKjZqogINrPDSbGIC1
BYUH9x9tlKLosuSb8Ly1YdAX57Hd2fGxKnd4TZKPN3gabKHIVsfizYWiSQQA6urjx0MvjAqpn6kX
SEF3qdBAkLVvmRl4jYXP3ISUW7Dl9be2kua7IRebdazbVmjKkF5KhHNdOKiOJ9FKiuPqC03Qjctr
/v3LKwUpeBOZlxlsvqyIRQMZiomz3EVDjqVTmlnA7BX5pb/fiRjEcalwAixEPxe1y0AK1dppSwOP
3fa+abJnu6UCpeD4R8b711cKlHC6RDBfqdYvd0emSWVX4K8yYweEN2aEMDDwN6BMK28MhFogwjP6
k77yYls4gZU3PDOIEfhWdS8lgXMMFKF7jh37sx2kc2cpvn93e2YrlT3ufIOuEfkLTL5lBbgSliNl
kV1fbK023gjbxgdpSu2dUfvUthOVhxyw2YvoNOMAt1Dea1HkU/cTFUaEpvpiTLK/z8qy3yirrq0G
SGZaZro5OyYsGgYyZhupE4Zoz1sCWN346mvKa2samZvI8RkG8uH2Qqy8g1iuEkvALkQi/IrLo2ao
CZVOcXH6/rce4l9T1d9uD7E2pXdDLPXQGm1QE2doi0ucNphMGmbudaLBXNHKy92oiPx14PXceHpX
B+WxmIXJES1dfl8HRxt1CNPmYsotNQH/QZcEzOk73yqBsfgbR19bOfsW3DuOPo8DzcjFJiaylZ1R
z5uL3iTIrj5jRPScdxP8QPHLybNHWLLQew7NQOWwGOP5L6e21l7gATo7UDLeUP3rS+ndVOaGq8UY
ASTZD/KBl2YoPiHjfmpC8EX+o2Z095HPNAwEFDLWMNXPcm0/j4H2kuPnE1Vm4VkIV2zcBFci+nRk
mCB/nQGz+NcuQpky6yoj0dPiArRLftDiWPZ032x2ThKPx9Dshju/6r+iGqTsa8mYqEcO6J6lo4zH
Yo0nWjtaXlKOcAD0cSQDbdSH1Aq3ahIrn4HyFHExPvEqKf28K97Fq41kmp0ZZ9olCysJZ1M8Qamn
Vrs4QMby9q7+r/OwuO5RkeCsKnQH0FVbjBWovpkk1Psuegzfxsifh1Z4eTPubQqM3Mc7sxoLNwYO
oUkJyJn0frKap0iL97d/yLzyy99hgTGYHSBX2ux2JIfYlzb5xdIUnGDDk2pT08XrtPdUO0oIyELP
MYO7sd3SUlw5Y7N3KCwP3qFrVqwdDgHAuri62N0Xs6qe/PC3MU7eAIF7FL9vz3J9LGqWMNhmr9DF
ardma3V1k+UXX2qMHae7Imu12qOfAQWtjELe6V20ZdOw0n2iRQgkne2EYs4V5L+QpsCwqrK59FGn
HIQOdpjk3Y3l9nHmwdNTzp9tM6jdtP0iDRv35sqHBfI6c66gk1HjXTwFcPTUvgJzcGl6834qZBx0
8+/U/+6FFe4iXf4etbMmpxZsbKiVpSb0ZI0pH1FIWcZp3WAL5JoT9RKj9/i1ycbhUOFZCZw4D2IE
gZCpHQLMD25/4JVQDUI96iWE2PisLROyrsioEA2Tf0aLu7rTQsR+/5N/8SuMiytA0BsP3+p4ZH8z
rZQq3LJ+G46EqS165ufYvGvGbm9IT1iEyE21sZrG9fEEs0G+AruFrHYZ3lRQl8HAoVY1KXxCs56M
b001yt+HrAy2Luk59FtcBbAZOB6U2pD9Wr5ChapLVlFkySupkzA8Rw3zPdho5wl2ukQHz4r2RYMn
tdt10/Q5TIpsJ+dV/TzIk7NV8ltLFAkc+ZAWrBmVzv7Hu1jVOitGmRw0iZD7vTMlaEqPde9WAi9m
Rc8nN5DREtYEUlCmXwdPSpPm3iiCLZHUlbxjFuEnaaNZTbt6cXXoNrwdxJdDHoXCeJmc3HWm4lmR
TRpwQVo+y7WeIKIr8o1Qbu3LUxmfuaczY2IZPYt6avyuATEBxfbFFtkJQP0pKJy32wdn7bhS5QW9
yZElLVi8zKjAaBZXUH7Gk9Tt6vhSFS84dVq9TbN0K9AxrqurMz+MDUYSDmV62Y/HGbtV6fWkF6ui
MgqrPffUColkb6AZ/5OALPaSBM2qXjOiU8/F/AYcsqR5I5u4+UmT18mh+c2sCw1ZiM5O3Qx1/EOl
WpFw4zSRT7KGZXmBs8kuLawW3Ss6srSCRHowEZX6HXa99jCUVeYNxK0PVq+bNdSDpPhZ1z2GewW+
oMcukEWFHWLGS9QbEb7nvuG2ctp+Mn26dHqagDHqB5rOSP0XnjkKcZ/kZue2o9wdKTAMRKggeIMG
8WbFQaBVGIF5QkbV32nIMh8pwjT3uDLax9vfcu1Ser9V5638Ln6xLakLJ80ILmpKTXi+NpBGV1H+
seufdS4XG8OtngyLTQMkH+FLZ3FEYZYZedWH0nn0y69T4Z8ao3kuygNB7uhS7viBUcz+9gzXDgXH
AfwhehoQihfZq0hEqGiweC8y7DWQ4mhBdbo00Is3tko260MRGtEMmPEbi3PvD4NIHbmczlmu/xv7
2SzF75zj0vn1P0yJOg1cXh2c7PJ+CVH7V0GFJJe4VMW+9iMwBqpkubDE+//lhocaMgtjUGSAuPZx
g9ARpX7fC+VSNjkyD7IXhuDlssk8p9l4CPT8FKTKi5PVJxXN8SADZXd7siuETdJ0ADkzIZse1jJB
tVHvipyycs7NoJlebTTjC7LMMqDvcvxpdMDpOskYMVvJTXeKM+eP2htgTMln9pUsYGGMuX6JJCl6
K9VEOqq1nJ3kgOaDJ7S02biC9ZUHcY7QubI0WIXLrMUfIqSKkDM4T9KQ3QV+WT+YTbLlV359A4M7
dRDH/U+168qsJNdSTRF+V12acaR7EheHvvAfHMoX05A92mLj1F7HhR+Hmyf97pKw8EyszU7GS8Sp
pYe4b07RqB9xWIxccxh/YLLwqBTFd3Mc7S397WudoHlohMFors1gysVbA/gEg+s4UC+FkXkmPPU+
+aWliodz2zj9imn1msGsTfbXnxGKMDtuljOd0/n5pL+b8aCA6lFSJ7oULa1iP+o1zyk3WfLXly+j
gGsBEogArbUsrBlBU5tlpQSXVM73ZW09Kb10lBPzXgrNu9unaHUoUOEm1Ql065axEcGtLVq/A9XW
2jKEC8OTg7AAshF/K5VoY7Dre5CQEIDeLKRDQ3h5DwYI3PRK0cU8KuqLL1sPDfxQGfvyjWbR9WFj
HKSYuN6pJV1xA2EhqnEcxch/xyXqmZP5IAOyur1wa3ufYAf7Urp6ypVmHOZ8WV5qFXs/yX/0TfY7
z2Ts2OQBkkHWeoWCQwKO0EeUw24PvBLOzo0VBADpP8x/Ll6ThBAT9Z7COmOj8Tmve29IfG8K/diV
e/FN1F2xR7f0bogwcRXNNzT0Nw7Byi2jmUiwcfuCKL5SX5osFX39RrXP+SC8tvlpKoCOhgP8lxSp
wNuzXVnm92MtS3a0VBIEzTLzXOTGQ+1P6MRUHfglzevz4X5QnJfCFq+lvSUmvHIuGJcqMFpkbNll
w8zpMtr6St9fIiW2gUJ2z9PQnyC+/zNaW2XJle3Ki420GnsJYP9SYSrJkyDCwOD/KDuPJb2NZQk/
ESLgzRbA7914t0HMcEQADW8a7unvB92NRCnEOBsxFOQMXHdXVVZlZnwvp2Z+nNO2vIke+f3/fpP/
AiFQvnOFtQyCdvHr6EO1+hnMJvwl6sxVrJg/8mlbtQ9ICQRFpvoxfh6l/jv+zr98QVCDFZKEjEx7
55cjUylMRdVbpgMYhbQWYa5NHR0Dm3KLnuKB/0nz38FB/7DSWodayCRX3ECj2Pq1EsljV+vwZ/Du
XNSL8FARgNbLkgdQE81rZHRYYSGDHapmUTyr6qweBtTkQ5qncM5w6Dxn6Ndwk9kAHa9K9pascHEk
XG8Y3Yg3uj7ZoTILYzMh7ZAZWh6M41z4+eD+7/wujmVQPfb0OjijrkXQX+KNpdXWqJiddkeReOSE
OVZCPMe5urG7etPY8ctv1sivJzSA5UoPMtc9R7L6q+yGZReNhiCMeS3j8tKveB2ytLMXH+fs0Yrh
ScXxhnMuzPv42IGD+XKClGxrSWhq+R4F5N8sWvPXvcENMfPM1LWG2gPN5F8Ou9FOS4X5oPZSFOO5
zOpjtQw/O6vblJXAJwxv+dJ8Msee0cV4wN+41rUA8weD2VY6pBlTsUYUVeE6LYBSxZuJ5M2nqN0X
qWSPYMTfcOcumhftikaFBVIYftwS03u91kJHYQBnco0mxPXw3mvVdItc9WdmOeGUWjANp4B8O/Y7
xiOrOgralHHUOTIWeJXJsxDOEHS19ily53f8u3+8FBQpVqtnkh/m8Kh9/74qzFmXVrKm2jMNkyCS
7YNaJn/8Zin8mmER1f52kV+WHuzTCXOgrL5HbfPUDNG9zOqn1BpDMymOdh1/I4C0ybv8NLa/q+3/
5fnIelAdB+xE5vDX4YtatnWnR9qCcRrK28MVNdbfYHz/WOeu9tcr/HlW/mVfjcynC/JoFP5RAI3o
JmqDsZXtb1o///ocGmAKcZqz99ck1RQD6q4jctlQs6QvdK1aD7///k7/cg30CDgZwCtB3v/sB/3l
Sbwp1WG3jhOKSpl2qSKZ3aFq+jvtg1/DIYsBzgOQDj1YAtWvTyL6OkpSKss7PdPUbSHoK4xuE9ai
vo6t/bsMZ11af0UP14SKRij2NVTM2Nf8sulrj0FLg6HkW4kofGE9mV4BUNNvHUPeTBOZm6F2DmOl
XeyGMerYeopLI/zv1/ovC4TKljIaAHpFgn8pb00mEdrExetwhPrrJ0v0po7y3MrfReV/uQ75PdJN
5Ps23/GXR+XEnJFpMZzbmNdJ2EkduxptcCnZ3XH3Pz8SRykRmAQc7e1f47/RpEbmurV1MxfpfusY
8Tz0bWqEbsob/Z8v5ZFkrB405E7/OKA0nfH/JJ3GO5maUAq6dhfF6ocrR+03n+kfSQ2g5upTsH6o
tWD605bqL8sfmDVlqJiFibaE6ueWc8aP6dIkx9wJh8Xcmdb0qI9KkHXyd2r1/9x5XNrhyjglrGyx
Xz7dXGP+W0/I3s25t29FutGq5/9+jb+mTn8+nKuRYZvriKi1Lp6/PJw7RBWDU44HoDqFkTX4S9ns
jTg7wHqDaFoa26j83XzkP3c6T8WbJLkHXmGZ/P2aRYp4BD08VCDbEg+2j0H7XAdVlOR/NidD5pTc
eo3tEIAZw/n7hVJpK/ZoJ/WdrU5mMJej9eya0ESiedT3zLNav3mZv+40Gnar0COa6YhHEzd/eZkT
3vKuwCTkmjvkahOWo9aERaQR/47S948Cjc+21mcrMP3nMfYLdrpYKYQ0a0IjsNU2ojMPQ9zth0oz
4H2AUNTzfQHpOsvtUyWx40PB9Dfbb/1Gfz8/1xtYJ8nBAFUW599fbaUoXUOLK4dgaif3oyjnUz1L
sU1odEPXgWQdD5i0/vdiZUhG/eeWWOXI0L4DHGE//homMFdAzy9tnVvXtXFYRaBxfVPOu0Xt412d
mVHYihhW0qIYlxHnlCChQt/Vs969JCyHsFOM/FBgJOrX6mDuJtm+1CX5mFop1yZJb410t0bsvDr2
goWnea7sdvDLHO88p3P/GB1IOz1WHMLsf7ZUzkdr6UoaAFm/NZIWEdFo6A7tXD+W2iA2gCmNv4z8
p4tjG6vbdCshzqNrooH704ahZpgxDFAKzCZs/WGO60+iHvoVohGrwkUWpKLLN+h6Pk9t/LnenByt
B6goYZn37kXL+kfcJtHZ0LohSOSyN6r0aMb6eyXsSz/MDEf2JYYlkRz8tqvgGenYijAGZ1FL5NLv
RJ+d7cY7VEr/lbfd3ihr5HQTDz9gO+9DIpTJYHj82EfmQ+P0OjmGF0aOvbMH+TrZyWfXOFjuDdu6
aB9SGtfBKIf7pZS3scRttfdmbxP32S2d5TFWuItJF89WZn9ETfLWddaWIaSwVs1DnWYhdtyQ84er
2da3OvV2ucqE9qB5z/NoOYHWW1gjj0iEVKr5JQvvxuhGYCjRo7mQX8m0eZpS8SZVTfpmX73WGOT6
Jvg7boD2iWJE+PhVbnRzXEJj6t2N2ojPVGTOd6I1gVn36FeJdwYSPxJ1AadNmEMst1nq4ug5TxhC
lrRKoManzIBW6tUxu+wBz3i5EZl2nNv2UKpaBNkLF4o5h23t2qdE6/XABrU27fowyfkNYaXK51cH
Iq1eUK/9zMTwPRrzZYyM3dKYp6FNHuuyOtktQotejs5XNsBoHekbNolCMTRTD47eYz9k+zIpgkKP
Nq0GBKU450rDVXgwDw36gWlvBsJr0TRJtnAWb22dPbVDs13U6jDor8gyBbI0NkrVAjmIEHLEVlOc
sNCT11ws13HJNp5Wn9Q6PWVqcYqjJHCQeKmV/NDgX2vHlW8wZyKqL86hUOtftFZs1ospKW1PZp/U
wdgY5XigBwI37FBhSaPm8Skx57umdTeZtA/oh20oPq9OxmxUalBoGeRb9Q9hVe9x1m9gpO3B/E0m
PfB5ZchchK3+c0kx4ECEsIfKuUzapq2rMxqj/ujYD1pbmqgvIJWz2O1JK6KNU9gflak8CwPanwvL
QbepqHMx7vEdfbB0zuekqtDzV7qHZkzf0rgofCAULYhi4W1cV3L39sFLlomWbvudeNNRmvIdUZ43
O2t9xYxeprx6bFk2cjICB5Hf2LwlFixQww0HnelgNR79ceVNCBEsk8M5MATuKLcxGUSf1Otk+/yd
J28jbrpLoz24nXxpDVaN1U5fqWipjxGs58f7g50gfWM0zR9d7gSVbR2E0z2O/XLsYd02zKlPRoIl
ikQLR0euyLqPleYebZEwydWbxLN55gRTcbgRDZy9rO2OKgln30C07HGYitoUza8yyIp+r3v3SJSd
gAPOWtRcRYxQUZS2Ow9LF8domA7JbnOrigDMKeZYWAIjy7GvW0ly3XmaklfBGowc/XXWioD1mvu6
fFEzpHwsBTNkCto89HLrYMEAtCqcRsDSp+jHGCPnM8JgsIOqbjZ95x5asz8NmblZH9Drvxn3CSMT
L18Pa17RB4qLupPass4ZI+T8K2OasJ37Zo8T71t7TKG/++hXoGs2W2ch3T28SL/SrAddZ6FVqDah
cQHBtnd/tEIenTwFE8effJoW4Crbz+GNJI7WI+FTnKH27BYWuyXfFqBRkeImq7ysvwaenA/bKRgb
qMwua4G35IzpU671weRNvrq8RhRoPKaZ3q+ngmEUoc0MADqbE99eJsOmV8W+jstnSxobF/6YChHQ
kC8zP54z98rcz3EoYUwK62wI9SuCCj0sKV7co+tDNnV9lWSOXBIPCdAEDTNoWqFHmzuz+282xb7E
9lcyzGZy7ZL32Tf5UWjF+9RKXJPbU58MXwZBSc/NR/qI36U9hfCGcr+3i0vUpOekEveuU55S4UGL
xmIngVrLboXFGrj4WNU0SApVvaBxgGpW7XvWcKLRfV+3KrpRy7WwkOPN6pcyfqwFgM+SRyelp50S
FeM2Hh8KvWa9/2jMZh8RGBcxXbRucredK1pfhXPnR2hm+ZaoDL92lgcLDUSYTm8w9IpQ1+Jz1DnB
XEH0tHAkl7bzohfaCeKXgghGHphWde0q7S3rDbwb6l3hdAfm5l4rwyWJwJXD03eOqVyXpt1IqKAQ
oG7rloDEtDM766bnLOBpLG5DlT4wSbUzsVY3UuPe0BU6/F0WEnWnMC9K10+LdgsJVdU+Z/bJuizb
ToZRk29UYrbOw1vpfVy9iio72pHxmaWYf/X6zhjqXbrMJ5Es/uBpb9hibONJrInIfNdqWM7P6FCa
GdPX7nM+NltYrxgVpV+Fou6y1vETbQqbWTlZeb4DGN3MHW6xE1bkCQOXQOlRu6tsBTNc9Thkxq4s
i8CabYiVBprzWF1zmIyc+EODM3XGz5pd3/vx0h2NormTbnktTBl2am35esIsg1PupKI8iCryS3nv
LGJTenToqsk6sdLXu5/M7OyV8mTUBHTh7nDdqfiZmLN2mn50Wn3zeuXi4rUChfmEOBCcr+QEKWw/
8s3WexYqSFw10+8d3hmw9HvTg6lcbxVX288sIXzUd52OxY0nbxCdv1rUQTerLSjKWjt8z0hj2ixw
ymH2ofMeGl4+DjylGp1ccrItHLSgSJvXyK6mkyMRGEeP6LjUzUWAIytWPf65vTXupCC5d5Lu0uXN
RtETKAuRFnrRjP1FGkC4h1SdAtMy4CWDrlyOszugT4areTXpH7WWyUM/uDvGaBPfGsUNIR8020oE
fepun+TTkZ7fdM4Hoz4bVeb5gipp5PobeO6bHsE6m+eo5P36B8bp944C6tzH16hQApWIpyp/zHGR
B5ZBqsHJtMBKT5NM+BOWxeaQvDdWvfUoiNb4hOMbOn4mU63ybbKKB7gYL0ZibxczuizI0oy8ZUNW
29LrbrR97xzahYpucXjCmebnbDXeREgzJ85wXpOrUa22ZmmT9NSqroSZXd8MTT5pRIVCz54pkG6T
k9ea33ITjEy1vAIH6y5l/u4kwH0cfebk65mO+1YDm7mY5mzD60I2TxdPaRIfTYNbH92Z1amDYniJ
zG7kofvJXlmA0GgHA7718qRG2lnvkx/eaNycHKm0WBr46tR7VSH6RukndJDvSVVfGY3nvXAaIxue
bowIjk8ypbuxq0PAqjSICmneo69yTbsUFrd9yqP5qOer/QvGY6xnmTQbQNlrWZk41yecZBPxUiut
InTKogL9Q7Pt2Ukc7BozbWu6075Kk92ULlunUm8M+XBFnaRqmAdcbZ0ucOd+p6da7/rShjKvu2R+
nFUMQE5Ml2XRE9HPVz0Gg9BC+UwL9aVhZKet5Fn1xkczMja9nLbdhLOQcJRtn1s2bkPNuYDpnlVo
xbXWujIKlBFSRxCbfypqEyQcHFWfhgwtnHqvPKTmwIKaQ0O+eYStpNF8qeV4C9xHOgeTRmHSYDsP
Vfvcaq923QcRVBqZVZjc3VudFlZlvlfc5OK1yqGYjaOzNC9rdG80m9OoOWTqD5gBH4kRnyj3XlOT
Ob1o2CqKmSGHTDqysAeiyAuVKCN7AncXeuPXi/dt2vrRVcu9gX5al5g+ChckdvLTjUHQHIVhpmLb
RtnOYX90kgIjpgk0JceFHgfhd319RWYd+2oiMZJh0ceH9SuuC00vjMEfEXrDHmgbN/2PQcwBGF64
xhmRKPeaSEJraK7MBiA3U+3GItpOqG2qy7QrbRHEVheqiRG4WbmrvIW5uwzGtRPoZcqGzfVHh9wZ
5DtkzhlNbw6myO1Ct6MTQJBY3+j629erWVr53MT60bEYcERTAyFgmgTKwdBe56wNGO4xNCqcpfTr
3jusIQb9HViuq1SshS5X5dNx9xvvO8O1afbsQPHINe36NDdI19ZJnwXaKi+iVhsDWUbc8TDVaiZe
p5CPY9Vve+8DQafnmTDRdtZ90ubtjuPmiVfPs5fmwfbWFpexN7LqinL7A/qjG1Qi4nCIjNIHmv6a
GoQe0nmPncSznSJuEuf25IvM4gsUy75yoysBkLnRYH2fTD1vYPdfM9QaAib6js1CISzd4YShB2FQ
Psy66ffREjawVkyhbzwyHVJFBJDN19U9hxEYP3Ft5qC6bTHYQdOkx/VPp6NI5uDqM2M7WfHeEYjY
GxjSmuI1TVYfeJdsKftzVc/s0nR2b0tqPqyRE7nx6yLLYLTu89g6rHEkZ+toPMjgtLvZqL/KdNjK
buaNkX25ZYiZyy4anYe2tcJ6nEKXFTcTfV3x1MKF9tzSV+ceAm12GLXpLqmK1xE5HcX2+HbztY60
bcXYkJFj7AUXusi628T7SRg+dOPyJhPbL/tsp1XWT/ZjbGfPIpkfkp4cBzxi0GauVFGn4malb8j5
ty5bPipfNbO6N+AoJK22Z/ItXOPJkD+o7nwAZj3TsAu7yD7wT0JLMV6FUj6UU8dZI/gRx8cG9tOU
zqeHDxKyrNuFNKakrxHra+dz3hKiDljWniFoI4qq37f9hVWquek1m1b7rOaIruI2HsyvrEBFOwK0
gkKZW/3Gs5f3SElovkeqDByB9R/T37HeUS5z0ODMuUW/4Kghw+iUKQh2fDDS7EFFT43tEEXDeZnV
nWi6u3KBK2LqGMQNRZ8c+6Ihgaf67JTk2hQD+zP78z2uL6n3xtqvLf3ATGlI1svGTJO70ZEHIOuf
eSScQE31feL1j1qiyACHiyioIwPJ9h4YAH+oYJrmh/VAg3H4OlkRc0kkMZwZzb51651G3yAQUb0l
Ou2ZzkWWR3vORGZvi8o5rjUA7b+Q1wRx5hrbYjMoGPC43WHG/LCq2z27JWzrqNusvyRneYWlSkqB
7l5rNS+DOX8ID6seR34hN7D32twHr6MS16Jnt0Rp1pCk7k2eHN02/Uim6aNtbIu9n91htHqfcyqn
Xb3Vy4qzyvz2UnWzfmc2/lxjEG0Vx9GhHVwg58Nn5jgNOJwDJlQPlW6E8ZD4NnnqMk57rUs2+JQw
13Ov5NDKRLmtVCOIcgmQXOysTjl42hKicXVgQoB6v7sIdn2TfdVaSZXpBfqEfNLS3FWuOA5R8+DM
1ZeX90FrXJxqCSHUXOYi3tR1chzk/OVlVUhkJFh3MVsz3q/fsDDGwLBfNKFsBg6w0fpcw5TGuGyg
G9nec4bN4pYcgkzc48Pjr5+E/bxXbXlYzCpwlww/1xXkQ5yAXB6RVSibEi3utjv3ibsx7fjeksmh
ztzvNJmfLVL1pDU3a3qqAZAo5L2jAqhSWbsMDoU7srMcnBuSWdms5ZJSUt54w1GdtOMaqngBTT0/
pGiWrCfgyF9p2MyoMTtwGN45HJti2UVpjhlgdR3tbJMZcTgmyVuECKxjTs/rg6qpvK0PlRXjdczc
sKwZJaleXSrkmN6IZH6G/lCYGtM9JO1AzXrpa9ksEMNx382pnkNXpncZpxuCwUgMU6FILxx7Sshc
8CDNnRbpSBBJ9x4wed/VWE9Avurh/dtaONjJoTCmzYz6mp05yKNk6AHQr9art0ynaZK+xQjdGsh8
ZrF9TJ0dxu6BVCI4ndN5XT292d8xupv7bur+tOZ0DKIuOqYD9ZcZPy1d9kIz5DFVVKQt8tfZKD48
GX+asTX7TDT/XGp5KPMU1eSi+Kn1xXtWCPJLtozW6KvpeAbIyjma99o5qe3HQQ43rLxPWtM99Ep+
0XnIwlz2thKZ4KTmZTDFh5SokxryYY2ea4BinbzZpXe13PHLKNWXwlOSkCGwPADKvWOPXM1l/JxL
54DfwkuXGzu5TO9iLvbzaFxbftMYu6emmbxgFonls1bPsaE/AFxhPFrv00lelHH+qFZ7ag76Zm6O
Ze+8LGL+1hI0cPIMaFFP64uhZodqnu7ICQq/dCgphwUUsL5hpnwwreYWGxnvAm6dz0sNwIsOncYs
k5lv1y062Mq1pNzNmvQBfVodxZmp9C2nY1fzWyEXJXxCEhGjIcV1JUqRSy8OxdDsRDvsW8VgHXpo
maHkFXhVfp5Ld6ewfhr+BmE8yoe6vZ+GtLsrSB/apSDH0cgiO8SLqnFpdvwjh7KxO9q58wIjdlON
/Yeu1HfpUL51KTJOXfYtFuN93Ycu3tvSwxF60i6Lrd7/f4qkfNY1qfaQkOUxArzIMfcnzyVGKfWJ
ImtnFfNBaake8HQJk6Z8ziOorN5wHbX+0Yvle2lFe6/yHpoiuuR9/kOyYt0BpS7R7JIk93yEu196
U8EQeD5UMM/CxMIjWFQ6af4QX4qmu7pm8gFOH1a2ui/S8WKr881oC+nrYE+dm2p+Hevf0hsmX8n0
Tzn3ryzktyGqbR8qW06qNf6RD+wZaS3Sj6Luy2qdCDjHeViTxwIlO1c3Hhds4P3FhNex5NdUayhl
OnPvRtFuPaOF1v6c3OGp5MBtyGEbhWynVNWtHXuvfapvp4imh9E/NNhlLXl/t6Z9dl3sjbYhU6gM
EHn93YPXp9SI6ZVSvSzzdOwW8xjDSgZQhPdfIz3lq2L4TIyBLCSdanB4uyBWaCkdg3LXZtHPwmxC
p4sfLWG+WVN11ogU8EYClRfsZw5OI4abbEZNcFbkPxHiDSKdIJKMthH2kc0IKubok3FLPCo2KBQ+
Ta19nrRB5Qz3qgI2a1rRU47AnS97/SBEcTSb9pin7WNsIQ1nxOqTGkdPc948w5mja9Nj/KRk9smx
0h+p4269WHzrWXxnE6SkjZHM+s8bgCbZjJd29h51BMG4dPLIgOcuavSMwaNhi97Uwc2Z/ynmZSso
Qn0nLR6rRJ7qZg6QCNwy1bOZqnzLYbPrOh5U6TbrTusqc0PZvE+t2EM5DcHBLHtYP0y3ogBT+5gn
puEjqxbGrkOslvpunrvd3JIWW93zaMPnLdBs85YcfKm36MykrEnh7BcMmJaC1AxFs2PbKLYvnVlD
MD9/dcm3fadsa1zg9AO7DJCxzD7W/EfR+qfKqI6iInV2cuoPfXT/sLvYpG5dtnmr8m47M94oEilj
p5nnjYfbLHNauerjjv7aELXwY9vJ3GJ8ZlF9qvGdoKKNNCdw3JGpcNCTdH6wyvx5lNWNGcqda8tN
PAx7RyXk9e4dgzlvmIi8J4Z2rbx2i6z4Ccj7Ms2UM0ZpP9c4TKW2fPbq+q4yeyoBGkStOtaUKU4Z
jlLbrnlGlYpHFY29drEAYLB/lKwH3xj4ACJ1ORrcC63Kx0GYl16WF+oOUpbObGjnpZdGFBc5GweU
2Ytg4EXrigSX00jwUw58vaYhXhO1wChVUmXvGBUGecXGsUpjVT0LhioPF6d5L3ttVzWQNbuh9k0Z
HzIb9U6F2mHpGJMv3RxIu4qCKBv3g5rGflJ7nl8u1tfaMUaqqnNpKQKepmTw60dqvBpHB+8BBP4s
MDjvWqJrlO8bxxDIOjjsvWx4H8xhDGK9/EOY2oedyePiFocE1NNVwVDS/l7vgKqKNhwmhZPDO086
QtjG+vrqZqup+hYVlbcpLj9ELfZsoHPpVbeh6z7w/d0hEvtYiv6FoxCbdRUBdhXZJaHwtZLavW/X
OmHKb7jSHlt13mtF/b2uSJpx+8KL3ymwgQ/szyWyLigtP82uetLy+D0e1Bd8azddI670jJ/rkY4R
O/rc2+p5qcU9BihXFVdz9E2Wo+kWV1vpWwJ5TiXYtU8d51laKBfZrqwQUqUKecxlleIX1bljWjDU
bN3v+igNar06oAT5E4oKAlPtKQa2iLTyD1dvN0ZMlSY6cDiwX4sOxJRs3az5qTQRLoYlYH+ZFfA7
2rDJsx0DfyEOaMjLcY+Kvlf15gGv98+qFMneNa3nLspHmkgmA5v6IyH+FK8xtamXL4b899GfX0zI
LxJQ4GZJq1GdS0hiZDwNVhIGAsP1FNGXiJ/zxvkDFYFrr3mH2BzR6R2JDkX5nXVFDcsCSQGdf95P
8j5K55tjVX+siWPvUKchmXqqV6MiSLZ9OBgrAczNf3jZEgp3OAyOdl9KUHKFXdCIDm1HBANm27nV
XQ8gFW0TIknqyTttGS8ZvT9rHu8UpD5tRTkXfX6ZubGFjJrm/HZdlxpAR1Eaew0dR5IvjLpShS1Q
xHnItMTDWhxJmMv5VH+zBu9qoV2aKf9ZD+pJNAxEktvUQbdw1NntijeXr2JOTuur0OvsWDS44FDn
bKnVUBslmcezZa4TelBlqOtShEpXbO10+craqvJju33sHXp9tThOEwYdhRKix36X8f+x6p5KrQ1g
DmxVZ7ioqR3qUb5zBY4h+dq9KJ+XIdlrEMvXWrnF0ihuqhfZ9T+KIXlSDXM/Ne1zJ+KTgGeVQINF
Ul58jnEtg8lQT6ri/axT7TzWE/4AQz2FM5RES9HwztCrR/RnD0Vb/ywaQeo5fvUqX7N3wM8I87NO
ZFSAz/U5RYXUMlaoz35MUutn69k/kr74rAvUXrVagZkdy43beVbo9kjmLOaTq6iG7/Xx1nVo3kvE
IZU+4sm678yr33rRXfCzuF8yOudN7+ycaXxUU3UnhfYcufbX0kGfd2jMBpWuvzlFutL5EYZVs4d1
ny40GIJBWCFSsE8msPmAYTBt9+Z7itb+lUx/rDfSZO4p1pcV1BeBTJUuWJMvKs/vNNYZUtAebaZu
EmTYxKwPgTX2wLCzdWfaL0nDjAX/+ruIVN8o6kekYvFs6R6jrHmLKUn7ZryXJgj6AEZSKe2xaqrj
nAzHQjHv2SMfdVTV5zXomunEHIRTb8lYQq3WqrDLsiLAvPl7HNqvZTKvzCDiCoPDn5jzIMaupR0J
NUL+8FTK/jxC/KtFCtYktocJQ8gxR/KaNSeWinixnRRhIywWiMTIpJTRV6bkG6OY/8g75UcXC9VX
SxKeeUn3btsekeo8WFb6UGL1NhBqFKJJZWlPaV88CTfalnqSH3RveEqNH3BwaKSK+HWJDGujt+Jl
pPk/1sm9XeNxrS7LZ1YOF81FYGvsvtd7h2JY+DQB71rRn600O5qiOvbCuiV5vVlhcJIZEHxrIHt0
zBAhsl1Z4xdmxmuyPxR3tt18GF57Lxt9j9zsrlSHQ65abVAidOHHcXsQ7niXacWP9Y7Vyj4p5hSY
c3YeFP24HrvtUF/UfvyZWsgBTnWev/Qlv9eLXknJuftmy/2gcmx8o4tI17Cge58Nfm+QU6wm26vC
wAtwwFUjZR5FYhyKbtiUqYA06/pDpgaApZrv5eoDOkbHVBtOVYb0al/uimHAJHFWrnY3fOjNuIs7
6yPTkYxzFzACDTDd7X28Gfb4R/oqRzM0PcAh2wrjcnbR36XxBY36PC/1WQV+qNR0Uyp2H4CCdjR8
3O/G8u4WThyHaW6U2TZptgQptX5XVgGhBBDW4NSmBz1Un3G9AEY64jHP1bssp7+zeKT5kbFdT5PW
YMuZ3nce20XoxiRqaWO+u4PHz3C8kY9sFuSZ1aHdtSWfP1G2ucrUDtWFMss3F5zaAFUJStc2gthN
fpQDL6+L7Z0y6meMeH/QFPHLpL1TCveWJfUJSqNfSCGQ3C5EiKPTrVGajcNATN8zraCNlE9Z90lx
sE9RqTRS9T0fqzWbJath1AcgJXPc3cixycQbwfdbl28ccZu8ZMZD7gtuDx4R/kv5VeYP63te1+QK
waq0sQCKwC0BEYpdit2RzYjU1DytwNl6jAPDu/QecifeZ15nkSixEuSz471rkQV+hdJKh3Qc4w66
+0kLbpgw8JmNGxeqxsFH1nO7jEZYSQS6O3FVE++9GcAPyMrmVkFD4tan7akU1mmJ5U70rwbnR9Iy
itH2lxVhWcE3RHIURjeNodprBAHaL2mU7vOCqZAswjXB6reajbiKtnq5cqIxqYDt37mtH2ZDP65P
FZvyJZ46AMQkiKPxGNVX/JVO02xc1qVW5yWrQA7BgBqAZV9Y6lHxiPyUP+oA1cr/0XQey42jyxJ+
IkTAmy1J0BtRtqUNQqYb3ns8/flKc+9K09MtEvhN2cyseqszu4dBP5RUNhOdKb7Rxd8GHZmy/Usv
ZDk25qQjdfnYN84BsixtiD8NnkOG5/KZEjykkXsz6c3lpr5Hk/mqL8NZi6kxpI9ekT7Tj3wMS5SI
J8f0l+IMRjyQRkO39Spz1Y82i6zRlO3XoD6WzqEbS4e9cmheAArhWUa12WR0Tcl1DP3SFUhGddui
L/Cbyt1OosNiLESZ5ApJsG/CjvFO9NXWHUCgXKfK/2DE5kcB0UElwC6MTo6P1Ktw3Y4DbuwTdb00
2HekUT1OAovtjX4lbCEqHDEFr6o68DfmNN/GqH4s4heBCSi9t86drRNpG7PbhjY5OX8a813LQWnH
Z0zYoyyUE5toTs+qX8XWLneL/cyRYOV0K9/zGyoHTp6LJy2sv4JW4avkYDkk6HPuPI1ZdwV/t06o
GPTtuHORhx9hAB4KI904Q+1LYClHvxsRC6gMv16cVaZ+Fzp3JL1wjxxn2pgUJDoaMm0xbpr6K9Sd
dfvfKpTtP2/ZDpHL6LCYSpVcq9eZ/oDU4Ttq/Ybd73kmHpkTS8jOUtld91BU04+jZj5/Rb/9hR+R
edMVLQV1kJO+LBw93IDhHnk16TOnUN85lQkHl1vAt/fUCgMMul7c5PrzfzwTLR35TeWD9kHKcVKv
vco10AEgPRV2tq7xs3bdIJsebDupSJFkyAJo+e+WFgCaMlkXK9nWI2BB6kLhciwU5Vn8e1kA9S2C
UwpcpGDEmUf5ma8Vv9hljwPIFJ6l9L5DeFzMw/YxGyyjlJE5WTQtuf+Ma4mLZJUsT9KxEVCD0/6t
ckblUlXhDot9lz/a7XzK84PCTF/D+MchnBnBpLjPRptsR/BmgxvuSI2pnL1Fy5eEtllr36l98zwu
LxhOf/h2VlXWQ9K92ANPyuFkNc34u1A+lchc24m+ifgLj3BCNBQ8ulDSIlqwMQHQT71y/EXrt5xw
Ni9FmsvLGSjFgANepagO9Tzew/i79lTftat/Q3uKuzcgob5jOBdG5m54fe5IDVZS/q/cmmJ6bLiU
9L/QaWA6mvowDvW+wF6wQLXDFAEQbZUSvpZD7+dYRdNhcVjk4o1/wH+UYk+LLSdyL1XuZKHQXm/b
GkAoJ5K3nZUP2r78gc8Xw2nMJqoX2Z43ZzC1D1XD5wzyoKg40AGy15bzAh1m443xiRvVzmji86AN
P/87tNxseT5tsncubh0LZifpKS2jr2zZxf1LIW1382b2fxTGdddjv5Gfv0aZHNscGDU3bix7uvTs
sVs88Wjs9OAKy09az6q2a3RtO7f1Sosimuyf9EE2jTLibMx9NGkrWReAJLuMZG+ZX2VGN0ZjplPA
R8gD50755lXhXszwQBXXahnoFxvmq9T2U9SJFZs+DuuR7x3vgHjyjj/khCSspoFEIYVgPUaXn8G6
jvOqAAbRov+ucIsNkhaa8Nvm3tmmzrYuer825DqzXIONwLnzKMeDeUrdAxXPLTIYK9t7505o8T3t
X+QMyi+JoeJWiu9VA1iVTKSdR0YlYjhYPEF2iSEaW+CfmM06+ZFfEHMgR1z5iAifWDux6fKeWIHG
E59KD3SlZOG+8L6N5MJdCYcX3BwG47/941ltInHNiDceV3VexpXOGwXIMkgRpCJYn7WN1ZvrMmBD
We+seivdfif/yuUO0X9mKwCt8knhaD4PAbe351gKvw1UFI9Xl4FvDBQCo2u0LGtpbLPWCZ812MeU
mocCwhM3/Z/pYvjGTrI4SJiAApeVmiZrVsClkh7Wz2jyH+0JcEb2yBcqHshvNkEHw8hus9BWz+QJ
llMvesSelhiFclAxKikWJoUFwupxK7gDY2I/e/nJ0ko/pzw3Y1BrzTzOoXqI4p2HJzeVV52xHHKe
cMgZnayUI8Ct5Xgk2KlOperAYW5t48J1msL6Q3L+kU4fa4umhJy//26adU8BFzEnSiMUN5VdEn1h
PvtJ2aZ57ddVu2oKusbgwiNQd3q+L8EAKK+8T0IOl07qEf084NjXGCap9EZldROU6ORf9Md0TDes
RoDPz6dy0+nGpZ1I4Kt3sfpyYlGQwoo+jkF+bdGz8whK28495OGnF25DrFxLaiY3iSefF4ZzykkN
3U09LLuK5bSU15IYgeBgyqed1XxaBn2t6u9/q/HfW6LKdPUI/bAB8nXpeOqSC3cfqMNZYZhKa3k7
sTkS5knildqpREd8BLmi1f5tJOQdHrFdTnCldBkFoNe6H1b794IG1yRZXjAO8hl65a5VzH1qPwKe
aOt3y0J781wV5vr3K3JSRsKmmOO8JMMmYpI0EVCB+QlDbyN3NrV/Et0+V9gnjB/305OC3fxaTY/E
epJXMBGYKTDmKZSDWrpHvaZ+rbhP3eL5bKULYkOumhwuzmeKa5T2v1xgDqeqJidY0zvFflGqa8XK
2suWcO3SA+cIOheEPmKutDq9wbksxV2eutdL2hDRn5K7L1+KO9A73Q9M9OYZErxieOc704JGNzoZ
ob7DUGeYAjM0/nL8tD6lMwwVGyuhLTbQ7eCPpv9J+tK3QInKZxpG8WS09Z+kUh8M9q/Kj6qqn3Ig
KQxlPGUUOQolPCu1/UUjC/TlNGEoh9zFsSuvdtc+pcqzMzYMr7RvzWi/cFDzCdccv6o0bHWPASRU
EjmT4ichmLBNy0rcQ0cN3ZQCAJkjJ0wijVq9SlAkloUwRJ6al7Aj6zC1dSE3deoVGAv9vov6VVZq
b7SnHkf9grzaaiBua+tgaxQ39j2gaNTm2jdHowUvpGa53M1un+DRTcTYSnB6Y95fMS+/z6IScZyg
/L5TcaCMnr7BxdlK5axyCp9B6mt82qy/GUO4magWo6j2e4O4w/X8FhcG8EVz36L3K6avZbDKf5aH
u8GdHl2W/BO5/HUUmrt8nMGPAtdzXp1uYSAYayHXN7C8f4MT33R6rOQmQDMrfVpnyBbVCSWRKt0Z
hMGRPt4lBnYoV4eGBUlaTmcHEb1OQb7WyU6cicthIqzU+vosn9XNH1b/R0yAGlq7ZPgo5ydxKBbO
tFHCNx5W78joCaP5LYk8xHVk/acn81uKPYbzSx8valNcgba9FtRQSGt8rw4OvUAatOg+q8Yna8T5
44nwWbWABokOu4Y2VQLgT1x4aLa7oHoGNCRRN9+KK2WHE++xVZng0/PM4IWkBN7vxWSiZXVfyuPk
/mH87g0/H5dvVl+u5MP5JxlF/7jWT3yW6pS7wAovPEI7qMVKg+9D+DMRV1uhejKx6NUUncd8oE1k
OtSO5eup9F5ykg5J7OcStWEdmCbEUKJ8LIw2zQcx0Xw8f/o1IRyOX4PItnrLuobCEhv2L2Km63/s
icG7y1fvMiZ11FSMWLsKQqz5fI6yAKelULfQJcI14u5bViSRsHwmPgnofk60jPgeWnZUSlENUrqN
nDEIAk800mXBFEZZ8gOHnZFVJXb9yaGVvaM/M38GNqeUUWz/twxibqe23Edh8aduYJ1Xz4KGwaZi
qfOy3MqLcPyB3xNch+ZNsq/U6XaJ+h1QZEBYam0leH5FJ0KkU1Fl27S7B9E37lLyFM62SjaKmSMZ
ICwq0y8Oesh6EFX3PRX5Qt6VbS+mD1p7D2Ne7Xlfxj7Qh5zLV4KhIv1ix4KK4lyT/4l5gxZLle8V
U3/pGPlcAVGExrcOKmtfwsrgZRP+kTwXZwwQ4U9bzS+5W16sovA1IMZTzwH3rvKqmh1s4vajsT0f
CGExNf7kYZwwMAtl+l5NzzN5OatR4zipJewr0hUsEcWSb7HILO5vMJdx4Khn/z6ouZpNfevh4dlN
+c7WVvaTSmRP/irBErNXcbvuRuLrmGqhmDV6HhFtYpUcCbRsDM9JAo/f9VevhQohuHgy+3tvU/3R
7UOlD39BiIdUdms/XcYeBGFdgjzuH1w9+VJzwPtZflwosFgzoNUOMkxEllfV2ruWpUdPr9bQMtYQ
0oFYqbO5CnXmIfWCFwBQUMeU2VTKuEKyuiadI6O+zHDf2g3dBrV/QuPrOkzwpI1CIRe0HhITggQT
l1640HszAl41VwWzbIn7M/hXFoY9AoRo5epXUdQvTUETXi1dejMWFSECGehnLXahApgTm5EPuHgP
qvA+u9Wmm8uz0XHvImZg7+NiZrJ1nCPxXzeHJY3+mn2p+IDHzFOr0ujuPEw9msRf0Zg/LPEEarCD
v+NE7j2uREAVvDcQT0WDvUXlNArUDyXgSCItavod6JMnSCl/0bsRLJvn+HFpDQ86BcK1jFjeL3H7
l2kpLXJ7Wv9UZZTYLco4WeUhrj7RGEQPJViFbjCfXLpO63RYKBwBXFg1pk54kw8OTBJr3y/BfYnd
n8YcbzXEB9Ax+bvVLtOR0WKUnoJbUDAv01mMfwWE421ehO8RQ1Jo+8P5siaiYdVGTnmil6cH0EUo
cx8B3WkUgfVTPxdHpiJCpOqDD2vOAQyb/bROMpCpdqNavjkvH2WgkVpnzbqvQ0D9KrQYZWYmeeTY
vPuYzOdRn59iZ3pV64mEJomOkWWAkAtKKHVl814GVOonwzrqLkW+KqwfhrnuT3kQVtBf6O7tY6Vz
HtKoOLpxmOwmEPsg4xaoE5odYwET2FHq5JIRwO2naB+vZr1iLpYSvOUuHKewCv/ZGcbLGJmfJ+2w
2qSjl8YWfVXGPfVNeo1jJd5US3p1R/W1472tynvQzQGsRV26t7kN7wWVkatiFs+UkA/93BxG8Jtb
qx+PJsIdJm2RjWuZB62eripEtSvlVN3veJX1aM9bs8OWUFZgymPZPNSdLdH8GD5BC1yOy6zN58ai
pKeVbsRs8L6CSxGw0Qt8gTZuVvNUGiSiHZj0ObR9L3LGM4OXi5MOLXJD4yOkyFLXJ7X16JS1Y0M0
pGnbPBwYod7Xn0pcfdOH4PLqzktsDpRQUgy34ZU/2oLvX2mzHm60YAj+IuzqbtTYSbuVhp7Yp6hW
/+FRq+3A3Bm6BE3e7oamCE9zThMJ/qMZbRFeydEgdOnuOrZx9cpEPcTsxyGwHWPLRTWlyo28UzbG
T0qHFQGOSdtN29QBCL3ePqM7aV8Ycm0cOq/d1515DBxvr1LVLfPsOhcEVkCBjqoOfpFWzdbo+25N
femrSoCzARy0NQXmFs4GxdaWQ0cRmPZJetctcLWu2ViUZd3tZDCpAUAKzCln4B5bmI2k8M6pQS86
oe3QpSqhGxANfwrG5FkHUruttfwZEVRgyEWxd1UIY1n4Udats4rT9ClP8c9Bj71P9dnYtdy6xsrf
h6rNVhQkgGi2BWLfJP4VXNvcnR/6waHSAwA7qoH0LhYhstU/zFryYCumtUqoaaYo4BUJqX8QDecs
sv/FMCpNmgImUfk8OU+LrfhuV1/sAeZfCEgEWKZFIbDsr5RQEhr0dWHAMWzgDYL7As9H8WhDf/6x
ju1XxoE9WPGwsVrMlT6eKaUSalCrhPft5omfVtY2KV2uaape7FkDYz1Pl3yaQBgE+FWapwd5koaG
iDMEVxN4PYdl3Yzxa2mqAFqT6S5M21CnbzZaexbrDxId4ICwnupUKmvHqz97qAC6DmygzG96vCjw
eFQQyWH40NntQ5pmu8UzUz8sKeoZMbq3blClvimo+8I7NEsEQV0/UXK9wYTw3SVDJcr8Zw2e0MRU
OttF9qCrY7Ap08QGbMZwjspRiKlHa6OXOmD9/goJb9vTx6pIESmmhPBqrXfg8Vd9LGE059FbnLhP
TR3B8KUOsyf+vaQukxxRTNwFU7Y1s9nXWD+zaB5nN7+XWnxsE+cJxVCFf+DRw9fLL4WxQxQm8i3i
GYOvFgaJLi0dTQu2OKut5VSgKinSAikYgFvpo33PY+0dgRZn42QMe6wjy9t2BogP2FfotXlpvnKN
/B96O3ddrZFdHVRofjZFecVeh0r1Hhfa+6DaXxn6XRtUcf62NBiqsd22+fJeV8qtS7U3o6Gq6Rbd
HlAJ8NielKp0rtnYUYICpelRGkM2CdKv3kOAzLeGwg2dta8h7XBJAViC3D4nTBpEv+NNR8rdNrK3
RSlo4inhUzDMJ6ceQknoaQrYE/lITZPa6IwrAz3PtFZfcRxftZOFG3VOYTdZwzcw7W0wRpwm5WXM
EqBmRBFDZDAZtawjQlYgt/FiP2vTeNYMONh20D1qkfapLvXFMNNL0KArN1Rlv16oMQyt++gU7tug
TC3S25xqK2uH/bQwBjEDBq1Z8S6LnfdkMhaactCAmDSJ/u1kfhhlu7fibg2iUVuZefqcVvTRu6ZQ
9+0k+MHEi/yeNKGPi0870JDTgv+Bxu3DYBFGmJnZA2Kf9ox+fpqYYbbSy9Ze5QqKc6Y+QtmjT9+C
FVU8jRp1+Ki7wYOjz6846+c6dU4FalYr01puDFIlb22SFzpY4Zp1Fs4RC5Bz5QlzigkRqNbTLz3q
IZqx+K1GDRoOZ6Ymj27UHS0JEJkNAoO3KylUtPaTXnhH11k+wban62pq25VTkYYMkXp0o+yuYmAa
5qaCh71MyXKuXfd7MihZxgwrCDXlAC6mPSN/e+iqKWW2ZvjSd+PrXGq5n6COAwRs5GCq5qoekiM9
WDQylD1Ag5hGqbFxZnDlzlQBD6kJ4VOfBGmdwTFawRg9T5Zzr/MC3MIyjsgEUgOPMOPqTFqi91vi
9kMDeFwZqvd+rPyxI1HpIXQ3w0KDS2u3i+381CMRqKbCMdK6+DGvq3OsGhQuC+VSGvDQaxUxQroq
XQLOxpmTZW3p9cZKnNecyuXQ1Yd6DG5IDsSwF4nkBr5JKbTHlFaR2WtrWDvVOqcyArExAGmHlWuM
R50v8iG2stdO4M8WsL5ocF7gY++8Ypo3vQozAQ4WDOD8EYTKubKbV+zGHtqID7IT+UfFdzQKR1py
zCe9WPdpQ+pWHgP0GNCHoDWhVhsmyvhR2l4Ly/sqnOnLqysA9VxSAGbXJXVfmiihUEItILN3VeUA
/Cv8mf+vlPp66epHJYH0pjQh1UndLzQAVoqxj536MRtgiVsJMSsylK2pnRSr3HXAsCHrP0Yz5R2x
5wUcnFYCUrmjDid7zgj97Fl9c9P5J53dx6gaj4yqf7D0aleToIaN9aoxXyF1h8cyG8/BMj23Ln9O
vbPpDRzvcSw3wdJc4qnZd3TLN2bh0F+Mp5NrJwcO5ndupX6RjNfG0Y9KNjzV4IvQutnUo074RQi8
TRi4ugqDgo5Mvo1U98gA1S/qFcxq5OwOakhrG8tC5I4yGAxcFGDrGpAMML8UfD2I1A2osgPNz2/Z
EB34oqvH+gqOM3TiKQM0Pn64RnuzjGHLjT97ehYA5HBPi6LSSeh8S6uBaYQnurHE8PRkYsMBVOTe
DFiThNI0LLSTEaVXoNu7KAmuA9VtVau+nX66FATgU6FGRBbKe6c5R6YyoxsAcoF5rMd2jE7a6FAi
8g7yl0PvTBR4ol1F0QLG2Xaxwq0DmL5h0sAcQm4oK7bOOMqh0xLnoY7mLUMOL7mrf2jQKeaWsacs
Vk43eJVxA+vIBjNVTAdjzM+mOfloip9MapZ6FxzAo0fwrLw/zQxmnzpKgrAa9LOVmyJl5FApXrSj
Tpjh1NaRosALpXwskgZiM9qrFaNmU+t5svTHBMAsLB0IdnR+B6noUxLMsubFyPKtCCB1NnrllA4L
rOkA0IFabJP2Wwbh0hqELivMdooNFiEIqoC+3r06lbmLdbxvnYWrRYNuSCLZTUxUy8DaAeneI/cL
FmTei2dxUQMMAnBE6kh1BtvBd2Rp+uHU+kEnUndw/ToqdU1sP0FwGMi1p5/Y8Y6DY7dbpvvue6iY
UxMR4KbHTG0fM5BW3lAKG59agpZfEZiAZUf1tBkPhM+n2bV91eXc1S2c5ULbkeFu5Hs1TXLo6DSR
ncGIHI5uByHDjtdGb+xqu2bgaAkPy4v3eh89dUxVhXVGX9UIDlUiJPqsb3yTq848zQGQjrdFfo/y
k0oDARWFIVA2rQBfo5x80+2YNAupZSrCrcaOzOyMA79EL7Lnoi8P0NNfxILUXLDeoJnLKtdzeHZa
RsXBH5qYcmZRuFuy+GmmQsks1B2qjB9oZI4rdSyuA6zuABX4hiRRc6u16O21FYAbSrLOPPom2XmG
trUcE7kt40C0pfcoXAfcXZUmCT1c3YUB7el42nA8t5ULW6ogvHYokeh8oYjFpoSqqzqw7pU9H+au
e0XswjKh94qd64zlamNC5SGcRnqh2QEhnPNSRq9xhzpOkr24hL8uoEAErNaTE1PCad7rGpfjzgHY
DsuAYoKABMVqilMG3EpowxO6CexarmQjKnJGvHKR3GRs84wbYP8tNEAgmA4/U6PJDHHGZcZ9I47w
hXaQL8vi9YufRcuNvOIYmYV97C0TVAyegqv8apCHD1X2UkmBfgbPSnYS9epbBaYopsiuOjR/eyW/
kcG+ZQvrg1keS17Esv4qubZS++aUWYGKDUsYmq0QMA33hgmXABBZBgDRSd1QjAE1rkCdjswXyM4D
si3lNsrtbY9KxAIHgd1RGeXer8UkLJgsB955MjSXulT2ENlRrWCbIFkUWw1FCnQcLDhANltkaeeQ
E9jqxqm2bBJ4HtgwGVVqtcgGzOO5YyXVlqhqeQm96D7AkRyz8mzRf9KXt5ZsMEBvxU0+CrVZh5BW
ux9uN5QF3W18uHARIljgBZG2QczqSIt6MCTVAXxANbybCLZta9tG2sE1+o/JjU8JnFvRjXCXuw0C
pTP/BvZ8dMbsy+hoY86zfZzM7q3LliPYvhLkm/0iZrKcOsgnGtiU6awju0rWjD4HSM7aOiWEQMxV
2Igbmar3stf+TEGwsscYAhNQzaZ3fIPDGkVP6qQfLbIjF2sC6OShI4vppRDYbc2wOXbIzPeAps0m
fhrt/CEF+W3nAG0APmBgee8yQzzCNh6mCv5m2V9sPmy03zysY9XTwiKAla3Lg+nSeShITPRc5mOD
enqrEEgM1VHKiC2Zlvwk63ly9HgfZ/oDAxjoN1yN7qcs9U1cedvKi/0IePaSpLci5sGN8qDp7xJG
wGiXuBUWd/UyxeoZKac1ATVthc8YcgkTM4b51oElZc9alsUZB1+2pkxGGsD9pu+bP2JAoeVvwvZD
zKf8dYqWWItW1oiDEkee9nfGxf0x5uYfw3NoDRA5r1Mqa5rwTgnwqGjTTtJ11KJG89RrFSHR9NRl
8eeCfuTSuk9GlDzFeb6XlU5dwL6UW2uYyrBCAPIMPi+REFpBTLtMAETDknI6dqMZQONy4UGg7qYk
ASujoD2S7hZluWNbaGmnwEc6+41haNiVq/i2CfF9GFHb2qpfqsZ4N1zIFajlqPXsI0KxyVsQZGG4
mUdER1zNNxWAO5duyk5mzwjnqdqbdJhDIGBBn9+Hpn1YuMDJPGyR6DrNOPOG7CqMyyfP4c85Gq5T
vp0S82gvL6P2SXVvzQ/PZHBHn/tZNe9pdbRsix6CRigPhR68eujNuqM3rb0A2qKee8LIP9kh3IZs
2dO/PTK1gxSHCrNDbDjN0VFzg7PLRKGVpKRa4x1Nrx9oSL7FARJmrQZgQwrzKeYwfEtr4PFls1sY
Od56CKgEqS/XvoiNiwH1UHa/cpArmm/ZEuIDibihCSuAD9Mi2BJpHVJCTgOHYOOJZLNNbabQ8dPS
INUFHWSdMsofGX9jkEVHiEmE1L6mRW7YdzInVy2eMOCDb5j3jtFKY1VuctB8IfFCvWQrK7qzLvgQ
HC1zpRGukC4QM+YGGgxgefbiDluecRZiPQ0Bzl7sIhg0tM8a5i/m0HIWTb48aKN70PPGwB8G1KoM
LtSYXGKPGRw8ahSMPvxAOSfIypBEQuxixo2fdfB7odp3HslUTdEM88k2GfyKEd/rpbm1ibITM+vx
4Rkx3xJFlwzlPVmbnoIer7fKvR/ZN3G6hTM/apoLZs7ayit7Oa+N+hobL1GSR3EqIhpDsgKYfrji
6fkb2T5+pG66H4O7JmANXlpF8aA3/w69cPWy54E9tBcDnJeCsho9BR1isBn7qOiu8wTqsb6XjRmz
hldh6JO9Jh5C48XBZR+GJNhI+VHceI8x/x1ja/+tkDTGuRzruVu5DKfUypfZc37bNJCgMHbVEq/n
eVq7ZGBJd5MgLwCYSYhe0eHIxu8M2F34rxtIFvO3DutWEfrLFQfKMmmfko+1Q4zG5OznmIyGYT41
72ZX5g1sV2TSi4hC0L3VRqddESD8INckohA49ZnvedEVgWIwOzLHmHIox4MDKPFbNJpkAF/mBFiC
D1S8etuzQuVirOWkmNY5opcnIU4LvI+honTGUlRK4vVv9FUD7CkpQUD9Wd5s97OkskmpEqq7CSP4
lVd3F2E6C/ngPSjJ2NlzpvEqlPW0+WEoEB7kvrupuTetapN5Pz3lRt269+53W5a/sZSJ8xzcbzxc
wadbRuCbFEN/xZLK+a6lySZHd0wnGhuJXOfmixrU1kjCDRqy29Ggv1OlJyWD3d+G01a+OXSR8Ogu
stwGpXW+ru1JjAZvN8xHzrFhujsjo+dudTuFi4JE5E4CfAlhNW84tBhTpKSx/rHcr1VHv82LyOE4
oeAdcDlLNfzNUImQA1rUQKvrvZzwntl7LbuLENV6SqTI+JMNym2Re6nYlPpQRqQiNBJVqp0CWL/b
8ZsRPp7F9NJ41wRzQtMWCZlqflKU5FMCzsaFsVsWx9ik5qDQjgmNY0oQRB9806D5pIKkVXEfHMsQ
sgbCFGtMdYHEX1gMiDHoJ7FMeX9ntwsSbxJNn4m7vvgNiZ6XxQKU1712o+qXpNKyq4Wzp+fZZfMp
cl6qCVWoXIXvM667mIp9A5Vb2dVNeHfhaIZxctDmQPS/sFN5Pvwx7W5nuZ+Sq+TiPTMVl61sqoa2
MV0byRkqO2/WHQ7QLRrABvalJOlzINRGqNKMVS6kgV/rYdDtH3VIWU61h+b5lJGRyFMzmk7U41d6
vexrQglL6VkZb09miTR4/qYYN91uzq1CG742/KhgXhS/JjtmI4WhRl/g4m8uUUWWkiCzLra57Oid
hsgLiZHNCJkaoILyG1LiKUJvqxXOVkypdXbHdq0zMdUiohZ/Qdp7pdvaY1QLKA8zFOFfi+1ON7yd
3MoApJ9HWJzU9t+Glq04Aiudz32wlYOFGSjsH7iW6wQFZlfSR2u+xy4aBkQOhpffZM97s1xXhO4F
woIao3SQDpN0shRGKGS/h8hr+rVCX1NOJII7q3ZMv9Er2qWY0aLKD2057RhatBbzCXUr5qrkcFbF
RKoIZssZk+9ppgPOKbUdv8+P2PiWhVgqbRPChijtF4NwNq5SAhpgNN2PFCW4vxOxvJhqVAxLLTnY
gHrEinDyQjaVrrYWvuLCVhb7MNhfEQUYHu33+4hRmPLymx4vRO6Qbde99knYFCJwQythxXHSLahf
CA8VpGhnWZQs+v121gHioy8hZhGAoO7NBw/FLXEX8vVc+LL/lgA7hx5NW+D3+KDcvZEXnmjA2XW/
8Shymf1VQoawfIWqSmB7rUjgxfcpIfQFWX0suuwqYb0kpl1a7jAu+CT+BwdKpyZFRAlQcMCn/L/7
E0vMFHs3QwqAF0fVex3DlLH1cYumsFhBffzbcIJT7THIvJuEdHye5LADcWUJUglPxUOVwJJnMLTi
CsTPymPLbcGv4sPlSJWLusPVFFAy0lTdVVwpXXsbMIvYbnGscjy5GMYC6Qirg1INkKRxrQJxkYvp
olkoVnPm/zOi8LeFH7Qom1QoqQB8o/rrEWTl6Ze4GOyNJPktmAG5WVFJz0p7RMT+ZaFzLz6NMy3O
VoIiiYSpxPhm9C7fJGeD3V2IJhxCTR4PEZM1lschL5IYmRiGYycxCieK19PsaAOmg3eVcoBOeiJf
ErLHIxmVw3VhzVxz3tqqeYHY/jaguxsN/aGtlcOE3ITm/CF7dFYcIfKSGPj/ovlTujCpV3kORijT
wGsA860UCpWINYLo+grrDGjJ4pc07lvmqa5SSKqcJ5zLKN7TU9cNy9XqoFrD7oeao7f2avXFsfqT
x7pFtuozq3NtIR8IawzOPESGpWDfPVQ6i5NnRL95BDk1XfjRd1h/xnd56AwwEAFzPA1AfY0vw+FL
yHc0Wp8zUbtrD1uAStjL4SawXc1Ld8Wg+nJZMo58omdvRgjOg+WdBJOV3pFJfejVEuhprpwkKjTC
12WIL2Eb4vKnvdU4x8SA/M3Gyg2UcMYJcAhAArwaxSliDvJpoG32QceVm8WNiJo2LeFN91RW9kku
CFe0qPvf7EGSG00BPlXXPsbI6NNdh6VyCJE4FkYcMUqCxJqIdqQXGgTmeqAETsEI+iTdUusHeKIk
QBJMxflPoYPS153dxK6XAgll4hk2AQVJudVtnOwco9y4i/XEIZI7y5GChrJDaeIiiYbZ7VTr3jQA
aeh6qRFcnDhcoIohu2ap9WkoqzXU6e0EJqfhXiMHSseCWLgo9FsEPnR0mn1ZG2f0g0ArtGAPipkr
2OzF0eZWjFZfspsVJJipDsctpa3WmNaqI10cGGT4F9eyH1scQRg4N2o6Ak2r1v3Qncs0e6jb+CYx
ne25p141EEGyrxXytaNXvU9689jMCqXV+EbW8x5xH9xWO9m18mIDcZMEWFbBMbpPJm/s2oTIr57T
qwK4yqi+vc556yp48vZYf1JrdtaDxvDN1G4sP6q0cFOgJNM0uHTTbgE59jcrzU4AHlfaOFKTNM7F
2J45vIxD6cjsVYbdjYwnMc5OGh9xhkuAfGhPmVrOgLQiPSrecmB1ZHkkT2Po4iZL4re0r0n+lDNS
WajGKXuYzke1DH/Tdwl8ZxJVifS5MwwBOoaRSgkJ4W4IcBvHYbBczAQk0/rTz95z2cBmp7uFUNxr
CrBZ8vZ2Xg596X23GT7NnNE1DRJ9ZQ8WUqsu1PCgUGHaUHssXIYJq8u38T+ezms7bixp1k+EteDN
LVlFsug9Jd1giVI3vPd4+v+Lmj7nZjhNsVDAxt5pIiMjiR3tmkHRpIlyiTREnKzZu1U8kIOpDWBx
BhvGIySlie0JrRiutJILAl/tHYwLOt8wcdR1juQ6twa6MrrhMd3+tUr7nSf4yRxsKKF9+TZa0S1K
Bu452NQSIKrAln2xouyamQQAJp1HfLNdBRtHg0NTU8RUADNRsA4rZGTWgZIQ3oVuMeSU+F6cC9wx
+G68BUURcJ+RojosmHxIzU+RXV/jViroYBN4xeqEMMLRdaTZQIzb9Iet0KCAfD+rWPBubC/Bf35q
sKK3hnoCRxq+nrJDJHTUGRBmz0QADXky3yl/pBiK+xDsJ6+MAMI1tDdukLKesiOm25y5ikpeW+uW
cICrwOoBtCC5hWuoi3ATgUERz6QIOb0sdNEAYBLMtSB3xesARMFX1PlfA4VEo64BhIcDEYUMv4Ir
rtj4NJJw0gtSEAw0IfC54UQ3h00zguQwNXJG9OxSlqzB1eUyeYaoq+8BtARSnMNpjCMdEw/2ji45
XMaY9RQ/b6ZsndJDSE3FG2GOGp88oooNkKJ/QYW6JCNfsNkxIh1tEiOeNlyOXfwnbkLUSyCFXKO0
X/B3TfbRjKceY5gv93pbgmBx8dH+QzEM/iUe+i/WnevrgfSqyUja/C8Mb60yhMBSOwM32azLpQgO
LHgW3417gXtf3+U29Cr0x3xaL48tYibUNxFgkBYVCWprwXP4W0aPFulJ220HcviDFp4/yMiaF4rP
k9pFCEkt650Vwm4LkxibF3ZOz7crruH6+Gr9L6z6GWxQKX81/eYq/NKCfB1Mt4Kl2Am8JSUrykAX
XLK8rcu94Tfpz4fZDXmRZYWyg66iguwUf4Y8yoUHzmQRhisAsWHx8E9d9nEuhVQ8KduhF6jOoHXm
cgOzPltFfwtJ0SfS4Lcz4rn0OGyUMAClXCf5ZfsPGekWCfTJiqc7Got+EjeVxE3L5hEBsCAkSa55
R9QgsoYcpsCGRueELM5FBRtVkQND9y7H2nvUYk7hTi8KYx8J6pDesDz7uHjVuxGYFBCpiRRXPplu
3nfXMjisGV0iUBMRr2g+VErOYvJTF3iuZbtnx9UOn2BWvsi6KG7M2e0ZZoGRMG85OiQspwJoeUk6
Dtj7XnKq4+bUryixI/RlCTLhyd26vjAMCpH1yznIRPdxufP9/TQwwk5pRFmuD4nJXG8kOL5YVtrU
bploTr/hQVXtyY9+lHN0qkKL3irB2Wwl6nxWhcYI5FWc9eA8c3NFWKojkX1CHsT/Vv78QOdEnwZq
C+Kj3Cc3LYCGbiH+UnwSu3ZvXRwNEiOw4X26Gwd6B0NgzyufFH9dwre4A/mgAJ+V5deQk996eHQ2
twpB/ho+Kf9hFRQUtGl9f0bhoOnUe/tCQH5knKmyusyhzJRUasTwAcK8pbvPXNTYKCSB3yzZdRbA
OfD8yzINL3UH7AfmIdHwTkRIM00O6ceaVJ7/gJJr98mrT1eoOaELHD757mNbvHKh2nUBy8qrJf4z
UbRDcfPoY+AS335sKP6ms3G/wrRFto6icHTws1jHYvapHgXjz2YBIsaYVVl7i9TPD32vTz1dDE/j
wSySA6xp+qDp36R0yAsVZBYNgEpUGzgTnFIlD75rv60BAjdD36LysTEhodjRW//TdcsJpO2idYnU
9i8bLYnSdw+8c8PCnHC4OjKG3sK6Bq8jaqy0V79hdvsNmYg+eth7BHUhVsxmdJ2139z5ZJ3s5kPY
YzDtZ1tO0M67d2xkV4wMq4ZOMZE8b9jav0YKWogCKVVEtuZSEAuRDLYioz0oJRhSh43y/oF0W3gp
+4b27RtB7LLlA+QOXZHXqV4XDrcRd2jSjgDwxP13Q/5akNWgkyC3AHfierZO+sCgygqYPR+UsZgX
QA73hWwHRMrVSdKuXmzldSV9YKMRnEOQMHYfs1jm8iELPpJhu1WytBKu+pHx7xwndwrcI2e+6TC0
gf2Hxqc8i27NyvlGPehA3AEob9BTlh0YiqfLizTYAyO6Kw3P6O6pTKzAZQN5zNL4JJ5IEWW3be7f
OnRjzmCEKMUj98VkyQBaUNFdKOFRwUaFGBkmQZzdSjMYmkrMewd5f3EmEFr7N505B4BIHeMocs7p
XIJEv7b3It1k+zFH+Hq33nf3ZUbSWwbCz71/K6jG69hTYUROmsbhBJwx8t7cPEO4hkEdRUYM/5Fw
NGAeIwAFOZGygfUOwRnq+BPE2IOOEvYfiTIyG6Wj4CayVI5BCqz9hOWcYrWeBJN7kJ9frA+LwkjK
EitNVQWKv58wCgJDwoxe14e8YoxgTAsuS8Y//s/cYOr0NBtor5APNqxAWryUsn/BcTrz/wt3uCN2
HKNe5RaxMfytNm+93Cvrm/uOSBTeB3EJm0L+RUmm1pjIIwWULppvkkccY9sjWQC3ktNKrEHT1xnx
EciAIeC2uDmyk8U6IbNyLciC7/O8e+zqkPyrCmYTJCeLRJ6/GtZTN6Menr+atAr0ZiyzmTafOkfZ
Cyn1RHMOlReKjrpzDnrOLgHiIomgobRXms2/iXXDN8cQAnrooIkmK9MMjCJU8S1AG6QCp5POyDEG
kSymcngP2NhZAb/b/i40f4A6YidUhe/pzVhDtPlx7Et1aBtCD4vMFWWK+K1JUOxjuRWyJzt+Rauq
XFz5cT6HdI3nd3xSx6JMWq2Gi1ou/6jzJhidv//vBy7Kom9us8prO2aqAJuKtWdRwRJZMWEZOixz
eUvPo+MBzjZHMk+ZBy5CzjJYznHf/v5vL5jW1wL0hjtStVMnTV0p3svZmrCNZDFNjhJX5czrOPvs
cTceLzGy3PG42zpHR5bfWfSLbvluowb9lk+nJenmn/ml9rmYXz7A30yvKeAM98I/EBctoX/TNcOj
Dh2/4fdR9syrHJrniJzNJi1HbPuyKc6vNSiKA3g5N0/7Z9R8W6TeCo1VRibrJaQkQEtBJFkTVhFB
AdIaMAgDIYi3jjLBsLO/gSiIqs/FRqo020vl/LtTFgECQCbc+lpjvSLuoVpz+UIBv4r0kfq02YJF
Zl3DMLwSt0qMCa5M4ALVCww0gR3KNuHjBGYrYsQCIDMvPWqLKbzspuKw2O/cqACjnqKtTtFuaTWm
NQA+w9cknxw0xYUcVQWLXJ0fhLGEwv3yHSOhhHm3rIeQcHcHWfEy2p6yFwfqTsI70p1lS3yloJGa
76L8hxeZePYFY31ecyC1BHxKxhRcQg9Kw2jyiY0qje+ZNC21smtuSK5TRx4yDtu8DYOHkBkYwlzX
kCkdfFwBctJ+61cVlUGleTmVOQt4fUyH28k/16i4lDg5rEoOPVkBu3mfwrPRa4b0wIPRgnFgxN3F
wmLofkDBN0wJ/E0IJ4A02n/JJy91QKwQ+h/mjWmbiKdQEyH9Ofc8rQxMgEB1KStcWf9UM8VTgjhM
3z68+PQRCB2Dw33FDdNNc9lOyeUE+M+FWVd2Fbepqu9kl3St/y0IpHdmb/h/y8I7WOvThhngTIFz
cVxkzHUiZclB3Oae7um8l/fgKC4UGrV29F4XOU0e1ExKdln0Rbk8oQg1URENiGVUBeWIIkkMZ4j/
dz9iEL2iP2UJ8ge0Qp3D6O6MibneDJltuywIiAWtK7SrKLcn0GxgZOlR87X4l/8n+BA/UZWoJk6f
ALey+6NHBb8qmFeFNyY5x+zalgtTm+yg/mTgLzjddM7b2PMu8huMp1bw5oFDATJo62o3CYLhFewT
QE/vHxl0clPSj+WBDleUd1NaW7H5IpEUo33YV+qgVH57/7f8X/fIq8eMxNXvKHCEXmJs0CsGjvJv
zvVJoeZAQtr6CjwmnKeAeJlxc0RSCC/CstgEQ3z47K6gipz3BeejA8yug+w1mZHHIH9hz/BDaSm1
0ePKO8Hwu1P9U0EC+JEej/xMRXSIBpW/o7JGiLQjRQoqwTlTHEK0f+FDOosb81pPybpt6afRLmgs
Ii5CJUxuzytT6h/laU0/dajYSOJVlpyIGqyJI5SCk+sUUM0T260YqRIC8jVM3chbsvjhoEjHBNhg
lVTw7Mg25NJxpIw8YRbYGS8y8+qR3LjNOBJ7QHtI/3yuZtFyJr6HErFmme4ELXGoVIfndBjQPmmg
RWuM8ckQ58s/xU5RZ6cZF/yYH9gALRTLQJVLkZUyZU4hwPxen3OHHp+hL1KObvqbQGH9J++SvY+r
1fNgtnU+CR3lSv5/fPu/mrfOzrIS1VZCXghoe0JXpdVB+ScA2dfZd3fI6hm1NsxTTQkzR0QqaP4B
Ped7dDapcIfxLfZa5WelY/rUaoLzwjIQBsbfYQWpbhMQhKQ8xALAmhvxH1FZyQiFaXqTn9E3sI9U
1df5RdQFkLHDoEtTeDwgeHqTdo9KlOQ9/4uOzqEnkV1HiZoogV1z5qOwJzhevioEmG6s/rmwXXSv
3LFiJUyrDFOJYamH5FzkZ7GxXyuZswD4rHSvuYLKDbysMuuuMSI+KLB2oehVvu3fBNOPnokMFO+0
83k3zmbLVyo1wbsrKiJk0VcbgXeDw2BiBhRnEZ/2toUqVgFIwk1J0DGY/ehkuMbJX/OrDBm+OK4h
wgyI6vXeVZA9iMLBN+B16Q6gz276zTEVuY4fJlPMGc4Um3QgTdf7Uj9DBHmyi+bZDizyN+MhgDpa
BBFlF6t8TXpkL9nve9le1Ba8KUjVrbl/pM38J0VqMp9tal7e8NPdSOSjPWFKhfFcuv1Tv+Zw8ePr
GP3rc4g0QILLAbHaqX2tJnxDjIGAzP4AJftNRXktf1o5d1kY05SaXRVD8gdoHB1UiPpD312BIFWH
ccme/DS4rfvuaZv7GwYgPHSt/9AP/ZUoUuUQk1mvySclzM8kHV5VIB/r9W6Z6Izl+5fA+VQtYixR
pYqH96CMfisDYQ7XHVOv7sJou0+kCIBySt9jBWJPHOXJoWVzGk/NWD3mvX3PZn9DCJg5VHPC2Xaw
Y5HxO0f86yKfzJc5TlXruw768WYd4bNlSCQWuDLPTImdU+CHcEqogdnFrfLCcY5+4/3J3qujQBeX
Wn8NdqZaQVjuVPtK6wh5iQk4qFExh6XopztxIOKu+ygIG1I3gzRNEpwZ3XVkJWSNHJLID+nK6ZoX
JgDcOHZ0h18Ui9bxDWITkKWwh0SVeK13GbFLbXe/q2H9RNMXk5DekGk/Ggv9bKyz3HCa0WY4u/f0
0zyfybIdFYzdtf+V7UudEOYOmghw2IbRO5lFc/IQT+/LiPmC7WlZ8rs1mO59iB8XHTK5QCC35T58
TJZ30Q1/xaCcSR7PZRXIDwMsgEk6UkLNrNx9dijazf6XYlx618VsviZ5pc/5F9Kx35vLrJPEYYJi
/UKB+xMFzqc2Qbe0xH8Ng/2ULT48zvLWoJJYpSvTGELrNoUDrMhmxGCmcFt8cId831WKoxEG/QL8
uOBe1VYtCS4G/l8aE/PrdG/oRG1OZ9bvQszjeohMMf4G8+OzChaNnHvYk4EA2OX7+HswTJIgc3iv
xyo9gFB+qiDqFmjBE0e2tGQO3Xq20R68x8jbvz3iJmWWxb5end02UVyQB0eQDOUYqmUSnLyOJKAi
2M/uPx0Qdrm3I3OIVs19+4pi90j36WndS0gB8+ecoYYNFmuuxqWwRpyhFYXHan0t4DNs9nswPPcY
UXaJbKM4KJnfXONHZIMxcgqKpnK8Vw00pK9BkIqI96mL02yJFSlxkoQJlxVaz61llLQcCg14Vpsk
ndk9F/pZAjSr7oUVH4masbViUwk/JCVz8vlVsRlGrCy+5RiVtnn+Z5y11wNMItlKq0mem6z4QfgQ
VoUS63FYLl0KMDk3k9S/R21CZ3kjosKBcy3uX7wYqs/Ef0q5uT0+jWsJiu5e8AqGXcHBRl2Bs7hN
2b9cR1Fn2g8nmWo4U+mQvmPC+6S5wbLiSCCMILQgJy3kuAGaMu3xW6FfxLAeWiAR36GLKHBVMiLH
xx5RjXvsEU0JwMS26EXPStUCnwKgogQCF0uOQfLAb7lX3vhW/+7New19AkdgtaSm4c9UNY3tqqfu
FkpknzWVvxMZBpXB6aRchafPOHArUYH8Yaz4mgUlOjq/pPa1zAgzq0/4oH1NC6SN1kIc35pT9Cgk
yYvQHWBKKdUKvqFb3unzN5C8EcTOyeP1yUqJdXSewNP8tIrl5FKorwpo1tPLLBVO6yGHrlpTb+Yt
FPh+gWL4Sq5qExjh6QjRkGdUREJYWJ7maP1Dl+GFyb+OWfPKfgRC3bR7p5rJhuW9FyLmQvHLo37q
0JtVA6qpXm1c80YDZF2VV+sGQewXFJrU3cPtKL+kvI5yQY91FBOrRLSJtqLntapuJ/Pb6sKLBHlk
QfQdUAPtk58jJW92hlAkhYFxmsIqoY05flSA6Erpq6ToAnwffBT1DwFJKkyrtmIBNWBLYJck4TtJ
U8nb5KnZiZX/VxsKYh/7r21fYR+ZPvx24jxSEe0YrQ444jl6GVA5QlfbikFUfiukBZXpIeERHblt
etevv1RTIRm4ET1V3pRPq37FXXFJeZWQ/b3RwUq00YfFieXnWwU+CULVUdxhhnhg0LxagjJVybhN
sIMpIF7CwOus2zwPu49cpc0+/nekQiIduW5Yzn2Guhuw9AScvxDakhlT94LTCy8anHtynrNgQr71
Xy7BXKW8NhmN8w1p4egX7VEFHKkk8Y8jbXA7erUm1DYoL/WTDVAWoVRJIqJcApxpIIpr6R9Weg+u
LatG4sZdlfbZnCiDRZNK3oKtIyJBGcdHRfUkEWbTHJPgA1Q/xOuRjvOOYswZrWJgn6qi8J44i8PY
PoDJqI4vLBx19jvbpl8og5lFrZtfjdZfEm+luhBmdS+k6Nr6wK3OhmIhkD9/jYrGZe7tV4IYGJVw
ESALBlQrGzSSwObsQdUVXIoCvC3emd6/qDm6fRl6NjV3RHsgB/zWMd87UAsOAFQPRVE60Ox1vcgz
8Qr1oe58SlU05II1+GXQQ85sX3VKsVmdu7wS9nPDrAbsV/I64R0onghfE8kmcMNb5nKnqMuIH61N
ZMZ0d5iX/rafqdHZS4NwWb3epzNynTAQBpx6D+mQiNlerZsFY2eGBfUK6A0b2mV59d/TqZqxeBD9
/S9ue4EY3Hr/7IN1xRvkMXMOMj+4Td7MwJ7qywW0lGM7HkwfdQ1jeVBZyYKWMVXzpSI1L61+mWV7
GBzrJJxnpK+bKTrhmb4UQx+hWSN599CU7JlOgWovpLD1tYqQRqkCeDd0Gi1BcZqo2e59/6ZLa2WX
aHocO2DBKR3vOsv82QfhU2LTuzEiCTWhraRSRwT8upTUnKbA/Nt78EQHcBTVyAZEttbtr1l0DADt
6+yq2r0/m1tsh6VpHjJ4emO/vCahSabgoikZdJR77QTt935gHkxWc70iYYbqQA3ZRiK2Z65V/RS1
24+6ojjuBvIohNtuHSLqNJ8E4jTNjPLQwNlxXqYhQWcMRTUmpkIcf7CD6VOQbxtHwBxJF18nsKUt
G4A1Xpyfe+ECP8INRU90+4l0yssU7H9do3lvdh9tUNO4kQWeGaMgxAc+z5UT00lYW3kCPJkiDYc8
feQ393aLEHwXP81++ddy7fsCYZBy2w+LM/xB/QP1lL2AgIVh4uy713PGQO8J6RQGU/9s3YLAM/fo
wbCri4oJ57DGlEEKLzEDlO3HF2ferhEVYr6oMt0WvkQavNrdt+edKqwRappN8werPVOh5ocw7TOD
SBigOT2F9R0GTt4Q3OIqoZjTE1eId0RLlSwhNkvFDhH5ZBRlQGLYuZhnU7VGAb/D0p5qo6R4THV5
e0EYhKEBAW74O4ZTQDq+sXF0AayWbkM5tOBEKt1sbx1rxUhCaluah3cj+n8cZGFTjJNGa1PlRwHP
DNIkicEKwcfUesgWcyPc5EKG12T27TlCKn4pqhMdmJPNevHgZ9sbXOmtcRvYR5FsNlTzBJ+3tX+G
4IoGlSinZ1Z8c9IJ4lSuafdTlqs9RTJpCXTXHGby/JrTFoLrW0AjXBtlqP0GXptiCeZGEPn8XA1O
IBgKbLm++oRP8sa9dPDfMWvczMbnVONQam1AGcsY8xGpDEN4oSXZDcbvAl20MZUs1PL+yp9PPyj2
x+im6TX67a387rAWt8LpdLFooN1lPeBgkFADkONJValghTBvGyxNN4Onw9w3+IX80hlcyIc/eErB
FGK7p3ZK0yS8pTm7g8T94MRwZxyhKnG3Mni5tT5cm+ZTLBOdikBm/TOzHR5J4Akq1BbAja747XIa
r2WG+VqmDB3HkCgSeNdv6VbuKEra6LDMAQNIcQg2rWxbUN8QnLJ7FnhY+lYPrGqzWjpvhitU3257
Iu14KD5HDPeKwBkDMo92/7f04LqOyfhvMvG12gp4CoXFin18UAmUiNAmmnNbcg2MlXEvdSUMbJ4m
jOmmFRj5Hmpgd+o/5xZ4OyBXWZu3R5Y/j9CxqWDVkS0lcLldhtERBsTqi8rhHnlADyH5i5GgKx4H
GSrCfsmciuimIkuHx4NOQmGcRhjaNFFho6nXqKpTh+ONKBxkKocBcJXUJmM+ZWs7f0fSD7Vl6kHU
KTon400Q+ifxCvKO+oNhvClHcMlRVfVc2/ag8IWQTmUXgYBk+dzPtYgZskyIHF3qy8ws/ulN9d9m
L+GZ17QwT7+8MaDXJD06Jk3nDZOBwPUILDpyhrgMT+IndP5vPBleSHeiglJA6M30wUvAGpbIGFEG
ommFaZqQeYdl+XI3JEqG8iZVZoq5Y1jadTayhDxo5ADmhEaBKDA4AqTiaqP3uHcf9/VzQUVG0Z1L
Gr9CiePMmwwbZGzyBRjwUSUkZM0vlEmU/nZUlVwpihA47Ah1sQYiEYeMVimEp+6NvtNZI1DkwVT2
zW4K+LcskCIK5TxosRnXAvmoZLLFVYbySu8PxRx9D5tadXzGfl3GJDURoZkP9WOCMQPC7RGS8oP/
ko3BHjZA+Pk8nfyU7gTKNaQswgUl+yEiVF/gGwl50qB+K6oWenmX3wR4qiXa76IZ6h3cvar2n81g
+MFPXTXyRlhOwERBePCKX3bs0jrwTX58kQd/B/ZHFGEp8jS/jRGwZ6wxaVlORw2Y2rOq+ghdruSC
I1nGxsjcvqJ+nN3xsmQrIEiSrj5b6DwVcCExMucQTMxVTveWv3CTlwUt3EYawqCnxQdqLHQMzOkZ
RN+eWNym+XLX9YcqjQVYMdt2Ks+lnZmG2gD1cZDghzw2joNHjyFAHE+1gOAsjCL1gEnDHTtBIUEd
TTrZsgvI3NAemQuHzdGEIQFJ6jd7/as6JnBO4FKVXSEWE/fZDPTh1JeeUixQPQ/ZvoK5JLSbEfPc
bUHzsFB/92f05kjP/jt8EPGlXptZqKF7y+1Cr5qFLtP4VwX2cnzi32zCt3pgImSXQaEKBrlBXihb
qO2fvRBtQq2DOGkZRdJ5nhF7hNSP7mp76wOBGGmXsfwgYv9x9tQZ4oUhUpT+Tc1mzslFsc5V2qpg
1nIiBaPyLfS0o0L1Ib25GlV97H1GM37HUCHxjgSuJvs3nh4ESC41mJLrkfmNkBBs0qYi4smBEmAI
aC0GR4KvV4xv/y1Ks2pUBScHLdks+ycfUc9KziQXlabyprxWslBX6ZOIU8SaVB6oIwAs90Ce2NaO
YXtMJP8V7FdLWn4S8NcaWwBbnW6RV4tqhpqJZKRKN3kwylNGvUKURGaFHDvoJZNHfrYehOKwEXja
nklaKWo+SjMFnskb6hlwXwQXrGnd0GjCQcW6UQPyGMWXxHf8flKPtP+pPXS2elUNvIfY96fFQssD
x3Tp5MFHP6I1hGg6DBjVh2eOQ0ARl3HRvF/zis8oWWtJBMGAHK5itM41r9krinu/xw2vkKXoHEBz
VJ5Ujo4wPp9Oa219Muvs0gRYTAVH0I8ZvMofzNSK5XksE96jRiw2TxCKKHT/lnsCe3HKk4RzxFv2
IK1X0x+4NAsecLCQ7J4I4j3vls7ze4hRz+vACI6CBg4GoOaufxfb38X2SxKHInrLSdiIpg1BbR4X
y8HavfSJ9zH4DYkGID97zO7h/MqCCV7ZRuCXUaLYtDh4cIy2dhMYiq5hgCHURzjMvFl2JaTmRwUa
a+08URsbV6QH/Y8adKXeUlICEAKMPksyrttRh0TsOElHdF4K1CbNFQ48oV1cD7e8/iv0OV5zwjy+
QQZAdE7ej9bVQEozZGxFQN9x0HR3vG7xDHWjCx2G1T4+hXS0ungpLNnJHozPfp6/syy801V8Eo8O
WrG2kb85NxXhh7aFHnJc7JMxMqUKvVJ5sHpYkV9D4RSbrSWsa/9lGPfHnSRGSiqJad/DunnUdcZ1
OOj3Mgyy/wK65PgAxdJlfopX7xWXDZ5gnMUbQ0LJgbIVlCd1eij6pU6xnifJax32enxsgSE7FAOy
5R41bbAcghEblVA8jfSdJ7oB5fUTZrVLyBHd5QZvxY7PeiIQi2xihkhm5fHvKTPvdgZ+Ea6UlXEL
jExvlHXmCq4RBTS4jgFbP7Gqj26nEbZVx2RB8Cz7rveaoIricqIMxNyyIr1Tipnny7/+0BxmSv4S
rN7Ztf6XtgQ5BsmROlkFhBF23Qasum0kTxnFEQ9NoHRiNDvtGgkT5BVj9CgwT6337jFTJAU+nT20
bIYkONcE1W3FzryUSxYJwDbmJ5v2iMldFe0qeCQxovAT0ggxwOFzEGmfmIA1INLgXrTWn8ruAJUA
NmnSPu1kjFTzpksf1gJ4x8i0Y2KQb2LbUamw4d2JKko9bYKEEBrbY8fTqik/nCkjetddVDKFFNY5
9QOX4zbT29FZ4Ul8JTAY1WghyYMIQcBqSkaesO1W07xHJ/HnbOxPFrZDtIV5zpNT5CT/EBwI9BMk
1BnuTdGmDDMck+GG0u4ftXeJ9sh7NaBq0ycM9yf4cBvypqwsjEuvcukBgFtC/fGguhtokUplXvQz
MbASWAhRrAQ/wh39cur0Z1rVz9OmiYz0x3AK68o5oCIN3oCL5KGZgHBRze6LIAOiHXeJvzf8L9OW
lruJ4zhNFKjDP2mLvaKTGu+uc61Qwdu6h3Dez2wGbU5VDityLSwXWpFX8lza6xAKCrqnSzt+oyvm
JGTRsGyUF5nRhZqU3VSgWbQuTgZC2M25UFIAWajjc8ZOyvMpNl4ZP+OgEmuTqKRIFqxu/Jj1A51Q
oMfLvcxUmPVXTbmdxmCEnNY8DMy9Dhvzb7VYdP5SoxBnV9dsUX4ocqjUMEeIH1RXdimf6E8E2/vk
u+e79+7NlBlfkGHIpV2MOAnCuUcJHISnPZnBIg4Qmm6ffgD0x6XLBjU2iHHKeiHHoWhCxEXoyObV
ip9NEUl2a0ZfKy6wxYOH9nyfkEWq3KtM1jexvXgChCwFeHU02+Ci6NtJp1MfWncBXkTb1PG8Z5k+
Zqg8ll6jBmQDuTsbfWd9lQQ98V4hCuF+BsO2pOamGnQLywDXKSMttC4A4gNcYf4ujUMkE0XMyDoY
/vlIzYsrkHyy4YLcPM5lTUO9Tf2ItrBhutWUITeODgDqctBTET0Ig9bTp5z1te4g+X1MMcqRTXqz
lNu7XQ4AKuW9tTgP52YHmuH72HxBhQvgprWOVZs+erb1PET9m9+EL2NjPebThsExcge9gOTTDm1a
3DBXNrobxT6cyqAi8Md0rnl7DbqUI7lnLNdGn33UjJ66YroH2vax9+LE1UPb2N95SZ8LuTUQdJ8Q
ELlldFd4dfUrJ8itbOc4xRWU0W29NtPux+YjVn+RhTUU8TT85EwbF9zdn8Vfv5ONSA/ZBUifJvKt
U906p61opyMyW4fKZrpmwoMZafHuju7PoLDfPfp2GdY4savd4MZPoxz97T06rKiJXDuxG4JBG4zE
NdFAt6rzgKS6IBxgACEy8H1HTBwYvU2plZdY94gldRR8C5YdXb1hu3QMw6S1g83TNoTATEUFMK4I
7uHMPlCozWG7+fduOJOIJAuB1YpmGxLCT52N755WGwwY8CArmtcRdV6058yb3JrujNZOv2uXIeP+
OFHBASAlwRje9hpSUNvHTFAd2q8+KpELKvP4BA7IojvT8mCM9c+ScNaqs/pg7fNj61QP/TL+mJry
lK/bHzL5v1ucM/sR/sD1Du4X0X8cVj5YVtm9rKhvXXiG37EbCxgaaIvli2c9hoW9/jaRMmOUg/di
EST6ZvVOWU4aBMSmbKnbJtiqoxNUkDnM/rjU67dPwFY4s3XppyVqvG38e92JfkeTVMBdGqS7vJg5
uqixYQN+Tg6Tk9VDahB20U2ZloQf3kfjjRzSxTghPqwZ6NQ8umD6oACSEqtZ/5gxDK8EEQla9j4Y
f/w0VmZ+7/nVC1OXyyfPpRlpSHk9g5PaKOF65MXB9GAqWPVQiPNS05Fa2Oe+jPddBHt7SA5V76EG
ilo/9m7AlbV/BnOlFQLmeVY6pGRVf2OMsLA5YmHoQ4kpqi+Ht0pVrfyn69pfe73f21b8Dd+dTsgB
Da1peUG49ieCv8d5bGAV7K95lQA0Igg4VNW1sTlfHtNwa9f/xZigd6dlv7eLE997Xfs4go50fnHf
0DrjzW4PU88rj1XooEoeZJeVNf1MShJES7i9NGbdpvueu5XKQLS+WXUBK5i5Xku4fiHv7DI9wf30
GmaoIh3DIKKU7jPzDplpBHyGHWLBBDe/LF/SovFPsTO7H8UcnfYmvi8ocEw49mZhqINTZvYpEqKU
BLNzbIaxgtU9wnPoD+YQNaeuR3NmspdTz/hKxJmQaoyGXyGcMSMnEqqahAxZeK0/VafVoo8ucZk3
uiip20fn0Jn0Wxt+xvQRI/+Ud8oy1fyL34sXPRSm/9pHwbPHZoIB+24xUaeHsG3EkJ2subjJx/W7
sMTUpPrIhNjLnDHbdRwwCaN/9nnpyQpjJ3CAOAkpU7jpyFlBs3HNt4S0AQ27+InY4HWFN2DEdCzq
z7YB1MqlfTOPSA08ZqBbtRFerIhdHdeQ+X7LCknDqvAKZZFAyLKIo5x4hgVBZAnVglMDDEQBF9rz
7ndwn5mhQWPAzNhGxHTvaybZ3+1jAx6uj8IcoLbmuvZlDb99YPahUJdghNfCvKRqSr8sxtr1HbVc
kKFrZnxdetxd1YTwRRz/pzuX0c9gcdG921OkXjbvI2uS69xx0BnY0+2wOUnxiyGEd3h+8K7c3Bkg
twHL+zX72S8YKNnGdONRGGiQddyw30ijWc+9B+8x7Z7jDatZ2Ldhvj96FVlE7zDBNvPD/HHctwez
9dD1zuFFhdZqXzaRvUHmq578YX/aMrO7tN0hIKVMPyxYkk46bdBsDGBj2LNRlsLJnzmNVcot1RZ5
SlvXCywtJKKGZTegALjJY76Mr0tg03NQ3nd+eZx2IAckWe8Y2P5gTAk5EPLNBzOGjop+Don4oWsZ
cxsv/nRLyYP2g4qBZIHlN4egybmPFkC925jo7hmoLvoBcsUJ7Cwzgg7K6x0BZGwjZmxJSjHbKk9m
RbTVB/9aeHmgYIYWUeVwh5QOguYRZGTuCjo7UhjTJb2jAZPXjZNlRjd6pzAG3YnaAQgUsTLhwgRK
2VItCbEegCEJY2h26sSlP7xEUXGXUwgTEkcadiG8x5whkgOc4Wfpxpyu22V/qHMoLKuJrhbTlpaV
Ce8pUUUHdKj9lLX2VRKPX0Xl/lqJLgWzjiqA5a17IDG7MUyi4rR9bssJqZmeHsENxJ2tFcN+2Pk+
Kz6rkNhsPcEvFvqtloMaVf1kWslN089P1lpoEMNZfNK0U3oD83OSCFZ2UyQZOjJ/Og2dNj5V8kgQ
AzSQ6mGplN5NlfdThLGRfHklMCan1soGMSWV3r6ZagMB3/LK4bSqPinbZtO8AqLh2hmcT3ZM4rkf
KyDgQAJbWQzw5f2VyDKVRsG8iIXoMKTgMiHsnz4VFGBm5jq2Y3SZFP67p/nnTTUxvKB7Fi+gINBX
ZZUE5rOxVsjgzWfnASIBpyiFXxM6RwFqA0I0LXTBF3UM3+mC6jTF45mubdMfQvjG8HYm904PmbO9
EWgK5lw7lJE9Ppo43a2FJGgFZKuV9gEnwRQLghM7Tk/ai4OoVHiagHIET2FU/WGnEjPt0VHbLQOr
D3f6M9fsmGTrjV+312W6PpdYHS+ZkF1tTwihS6UkpJbklcGhtrqvYuugtI6w4fcxOQ4uxPEQL04L
m9ndn/sCxuaYkayuLR66Tq9tULkLmc8zjEPsnFTpifrINCIBYLT3U5kjrEtumQZXzCn+6+UNzgsS
2YDI2UBavEAGG2hhJGA6a0FwTyVtWhbf0xMSpCS0xNhCdJt5v1M3mVShtR/G9RTNzp2qBPVva0ED
V9yPFuBZXNXK9SnKs3WWDBQEI7w0bOMCGNo+2mtxiRw1E3ujN/VuueiGlejqZd74WDX5qQDS6cN0
VgVbmIMdBAd4TEDEDykB71TlLwPDhMuCwiWmvF3Nl7iCclHsvy1H3WHLUVVWPbc3OcfMQnIcKecc
IVW7LFHjTu71+awlrHXrR95BRXg/zONDyhGgzHnt+T9ymkhiiJdGP12V1DcmsmCf6l3TJT+Qxr8q
/4+y8+ptnEnb9F/5MMdLbBVTkYv99sCWLMmSLMd2OCHsDsw589fvVd49eFs9cGMweKfhbtsUyaqn
nnAHNe2LuP+hJ/Y8IX/2HTx5CDgiAs0C2gow9Tbu8X0Dk52i6uIu5U8me0wvqTYyl3YFpW5vo6Do
A95gKDGS5GhKYclrVPie6ra2tu/UjWu9xtACC1fowgAUMJMDXYjUaneNTqwhMRtvNh0bh1sBtpUp
77ar6YnKSswMYkjXGlX+SLLuQ3e/Qd0++Blu2cQ3Wig7q0xfyMtuLDO6ItnblaYBZQlYv2GkiFby
GCOALp7QNT+fBVtBnR/ckZq/MOfo7OhUUmAPqY3qqvqcfS4KP3OsI1DncMv9LPyf7RThNpQ2aN5G
t+1YvmkVpCBaXv4fwgEi5RJf1SyeqJRvjQCiVBe3+k/WV0FTnnL5wqydg57OoGtxF1IWxJOpoeL6
NkCCMeugeryO52KjY0xR+qw3W08Ay1qrwLCZdHtco2JQkb1nTL4d0CjR8AiNyeksQQDjm3RyEdSJ
XtjICe6MKD5poMzInUubgGbT1xksuXIcmgtq3gQYCrk5RsfGc1k325CQVdHxiNTEWAA/vJAmNG9S
soiFaz0xwQPV0V7OTrrNFwQ5O8ukdzT2nxyWyP6Ryvgp8oZrQOjXTnwnm/iHP87GhfIQ4VTqFVi8
S4zSvQIdtFLlfIvpIBWcvRoFq+cFSjf/6SYBnaorcWlxOnxCR4bvn+HEBmtgT5sOxWhmTx+1V8De
jW9No//mo+mDPPdFzYHDmuq7jk7fnR5dEYTiMcGdyN27SfxEfaxDII+f3a+jRAn/VnNFNA0vG7zV
4oPCDWoi3UdKL7LW+K7upCHezJt84BcyX/YuWCwhnvRWcaiqzL659g2xEpY4dXV2E8T5blbBJ94x
aMlGcdNlZm5gO4WPUenN+g6VQRg0X6PM/jW3xslqsSjLvmuVCf3ph0hraeYb+vh6BI0KwxF/Kgzi
0pXVm4Tvq2FoccqF1ISJ62Ix/SiMC+3XF9WPSAi+e+OQrvSgzW3yow4pcRg+TGl309C81qExILg1
i/XRBahwi/jgTNMrY4VPFBmfDmISou40xosHHR6EM11ZWXiMSRC8GWKfrD5BPxBXaYtryCBHr0b0
8byp9C47qZiCl8az22EbUZEjIJhCK1L362oeeRHjJ550G08Yd6VLP5cOROW7AEvbHB0GTFkDdJg1
NnC2fo6APjXhJBLBlSEw8ER1z43qlcrzGTh7dmnHyC1RRy3l5zyWF8bHWPJ4DY77W6rzggkP+MFY
J9G000p2vuesNOBOh3ykEiB2pexVCJYMbkSLIwpKsUkvT1CJZ94ElKtRhge8dPTTZofFxvDuRq86
GAgj2cgW8V/lKxJrr35w4n4DDAeikzpanXU/2GF2UQ5IAzv9/dAOP/Qa70vrYo6CK4dpou+iBtxk
p7qMUE+Wry4tXUoX4NTTaXKq6yWFjO8kVGNB/Nx35X1leFs9UNUtpXKiE2YVYFVqB7JcsxOxT2zm
SU70R8xpbzVyY03hahmv9RHTEKx0c43UkVYp8EZEHbzllV1jAn/Va14/YtVnl0GSENyfFfJcPOBP
AcBA3Ebq1VPdjdNCMMe8xEU5yarCO5Yy3tHHFvKoPo10eJwaLC6L6LpXDsNXVfxM8wHJY9YsQ1t9
6Sn43NhRMWz14T2n0YnIoRsdllFsQkzEBkgYrXYhBLXZjY+Aml4SP781x2MbIlhjfAAh2aa1zWH4
rUjtX4sgg+cpig5KSgbDVd+tE2XIM1ioCKLETNZ90DnsZHjvWLs+tLb70rIXAQIw7ef1a+8ive70
/NN1E0bzuuZOYZsImK7cbehY+9HCcaQbJ/J0rTyXw4JYqqdImhvlRYcmbtdxUt6HXbMOsTwG2HxI
M+9TKsPKIwqhUu6YCluet+4F/B1rY2Kt0IYx0Nx0L/w7y5X7UYD3ScxLO08+7FlrjAYYAWUvYnK0
jR59T20Uj0GSMdLtFCXPAb1bYHsa3IsbqGATuV76QKyIQbRrkWRRSWDVlAR2tpdTf5mGkH9GSidH
/LAJQCFdo9bFWiAOMEidpHeHuvorL3/JgSu44y0z5smBGuWm9d3cIhVH9DMk2YXwblgBYVBe6dem
T7scW8QRojtsveQHHhVIwJZ8nmXTChyoaQvFbYIZjoE/dPOoh+K8KXcMD9GciPvcUmssNoAiWoim
jWrvJegrpG7V3akEyFU3mRhRZj2LK1mOVtg/ZjMA+CrPPzoDXkiFXoed3A9N+loX435R9ApTESQK
ccrslz0Mz3KW90lnHYAzPaOM9VT0jO4iw0XDfGB1OgFysTo/DWm5Mr6BFcdQvnkkzNPfZ+22Lhpz
CWVx4XoP/YBkyYKnIFrfwZWb9u0Gh8yDGdfLvnODd+DT921qHilh9U8H0Fib7FaMrPsMEXi/CW+H
qn6RnY+zVpj81FedOy1I4weY3C9Pbu/dT50HOSl79mdVX6WV/94u6Ad4/nMV9aci8gG1TCaIAivF
U7IpPyzaWgkJ0IQmkv6FeVd+c5qaEjhxnt22+JlHDae3aFHBreq7YR6/u3nCjEuWNDEMKPYpmISx
jl9yVaGCtuiuFng/nalMjXM/psM3S0CyKnETgNs9v7aq28KIw7GgcH1AJi7r1A9tcE7ZQ2irXSP6
TWCQDQfpW4ZusI4hC17CRdxsRDMex4ocYBqgM6c/h8JE3sC/R619F9UTs5ts2led9zCW8XtiYDc0
tsEmbr071QzbIaRIz9pw23SMSnWqDy+Hu84QFzO8NyWNW2m5HMjxQzHFCf14k8O0KG9LxPwDAufo
O+8Kv5uV/tm4cp/7NvnA1ecOufM7kY0cZvyD4YE40kifMt5gYAKgEquCYQYCsszIGTUV1iagwuLS
3RvghD8VHuZO7URTPaMriHhaNR6i9lecvFl1gmT9K0eVajSn3ryVQJWz3tmmNpMhgNGkx/qRC+KR
Fi4pdYdGMxFamqyYQDJ509/V9IBZQlIJviVU09XIAWvV9k7bUCoELHR23ie6+herqHj/pMeB4qhM
WvFiZoS4WMfITFZ68qmPMza7bKljmgE/TnADzNaotlvRXbZOt5uQGtA3byjrstDwf0jQOsuK+Q3A
bnW2bHIbpg+MRB+tnE0RoiQRMYGEyk4wlYhgn/GTVC+fJ1G+cChjFs6ROMK/9CCHCusnwxsL5yyd
0zIcLelYtqAZ4iW81kOWxVAri6NMhIxdQfkmfCKbr2P/1qEm+yzt9jMVQtsiGAZfYCDV1jhSh46M
3zBMYRvq+KRJuyYIMl0RR5W/hsHKaCY9jEh8maRZGSzMkdKSrBHkKDO2ZY+F2302hA+6tvKdaKUP
vKQmR26mQ1pDb+pJTzvK6VnB7CDmloX3Ovi8yGQcbtFnv3fo37g1bi9SgWGsh4cyRQZIPy79bHx0
QgDB661ANhb06ja2a8TXgb7VNK1ya3zS8y5K0tnLbkJGYDig//yE83nzwRmi7zoZI7nVlUZLUjuK
4kormoByfecYO9mdfMuhNyGggrB5QRGfGg1dZhQ1E7l2IhxRkDqAoaMR7FMAN4S+TRLb9z0pTcyZ
omG2c2ysHBPVfzqMYHLc7CfmHJcd1WtCbGS6unWgx2iDL7S+dPbw+QHJCwM1/EK946g/kUkw8/yJ
VBlRUn4s7ZeNRwGp/21uAnBy8LL52p5+6PNXJck9EKu1rsr1yzMICkv3ytuuoS3pndMNw6Z11Np2
j+1As4y7H9B9DCFHhBDAyC3stD8AoBp8Zl4IvcQfAZgt/WMaxmIZ9eVow7JIjoHpMG3C38N9L1tY
hMzbM4CHFC+Hls6aCnpsCTeOEk/NMt03XAiKwoYLGBYcvRYtZtVhM4apDMn7AmGIL9tabkuLTDBg
HjSrW3QE0u52CCb4AgM8C4A7FgorygWC69BsYObri3vc6C+ZeGncin4WS5qeDEmjcwnv3Ym5RfyB
E8sqM4HO9GB7YmkyRQdu2owXFY0ctGp6IpR1SW0h5fxzUhN0r1iomyXT64RF0vnZehSp2I2lQixP
pCddLix8eNdqrxput2v9YxAmWE1ah6nQ6hQkW8YjJELIp2Qm2adEl41RE+PzbhaPbZDBV+n2nGVY
NXTmJtJtE0rhiMqPfKSr7fWoiFCdVVDyNZDvmjy4WjrzQLpNXlJa10mLCo1+KsKtbhJ+bsziq4HN
hQcYEKbvPTeJvwBI7LXG69hDcjl31d7Nqrsl9N+K7jRoDkXkfHPA/lz4MV7vCVFGYyeSBgMd9mUb
q19YIB1yf0ajwnwYZPdWmc63vFy0QXFjdde2NR1C14CT7ByJyCL27ozOPugobBvAl/3hKfLrE/iv
bYzllsai2slwbcw4TVfOvlPNprFxSRsKIeEHpY/UY+soirZeuewjDtlc+qeauI6Rk/lZUr+BqKnY
Nbjzgfox4e5NHjLprBhCoU62NP23IucdaGMSn5nh57SG6vI5dgd6g9XBDOtnj17PMsXPhc8pXC3d
g5dY9NApcUZScl3te9X8Deo1IxfG6Ma3XrqMqHBDaKefrTshJHWHJSfyCtDclvxbP00byyrhpx9p
/NDoH51xmxppeeWimDaO6Do6waru8PJpcXsw3XWShhinmGvL7LZLYQM+4VbyzGG+b+PKU0ZXVRv/
bJzhp+7ZWE6LcpJ8pIKfAEXwqgcPVUGn25iN7sAWtGRo5nP4YqAo2LOG2gWOWTwaHjT0HPNKuqog
WEzxWIEsQ8IK4SEMXGKxq4S9c3vntck8EkcaBsXw4aTDgMML0oC1d9Dh3xmGB6NFPaex8zuA/KtE
9486zGhCeWqd8M4mOjR2cl0v4WVqOntPjrvQ7PY5oLmJecFU9s9hMG11FFM4Iki0ZpYcfws7f8QI
7YgeP0sd2EoVem+B0b2XpDrA0fPrkgbXBZZcD4VBE3oa7F1H1Bp6+VDACowicaPDkRag8DTWVw6H
Wsv4VMNtnVjXcx1PGzMJo1UdZs2mD4L2KoENgFDmPkvqBCxats6ST77CDUGMMtnvvtkhtIIOkXxY
B4wJIQUlvwCsgBztJb1keRCZiyMYXEUFyHX270NXPEczJlBxiylIny7IPTApJdPoSI11hMlTf0vd
ebRLv7uIyB2KrOQ7RbKN6LjUNPz0a00a4cADDq9yetxqdoGt1gCChlgA7WmPZRHejh2NVCwt9o1C
67MlwZFVeQ1PfBXVxt6UQKX5QSC90XfMOg5ZxrBmyradNR/zdth3kXnLkPjDHKNNmDInDCeED3iy
OvgEHK85WrKmb67xG4XzPMVbbDZXiVXQGSiAng/IsiaduXVTuZloxZhWcISbrOmi3qExo40ORBKA
e70Y+7BEGKudt13ooQkoDxnGi31ZHwdzQDc5xiizbXcmqQwsGHSzAgP9bC+lYM8ec0RAL3JkOS0M
uy0Jf2dYFBogUZZdLkPeMp5gxhQWYMvCjFoJ3pO/hTT+DQoCDfZh+IXvBw5ShXHv1vGhRoWjKxpA
u3UFJ3b0MgY3wwMyltS4Mda0wq72tQXLPezz70k5v6BPTKK3pMO2LFHfgyWMfHYeNKvOYrkoadGR
8WvcNvy3xs+f4jjgv+yC8mVmgOwjhZ3MVBUIeU1Qvwwk3C6acLrH4tVdh96wYyYdIUJlncYmg6nX
Py5LFa6LAoRTMjl4U7bNLyKhd9k7LXVjbeK+BUeSsblWjC1yVJGzHmlcKtWNGY8/cH3HDThCz6mf
EapcBjqgUXxTGcNWN67CZa9rdiSqaWGU1B+M7enTrHzGyfy77uRhFvc22O1dr6L3mLc1GeON/nMI
nHejhcsbvURVlusjKir2c9u/DM5y0CrjfR3BYIEkxePMqUI6ljWp9XU4VKCJ29uqB7hPs5sLac5L
NrY3dTeus5DI3k3GlYspVYiXInQxi0MWlA6dhMGlJ67yKxwmL8kddMeaVAlKonYUJ+M2ODEXfJgR
O0iXjQ77tFMA65Au0+V3SQc0z0IDqMc6vNbdDTpsFtg/PZwacvdSexjT2KF7QpeHNURqQq8ejx09
+8NwUDdi9JEAtH1VgMaekPA0Pibd8WK6jNsduvg7XZgz3suLdhsjQYeZD4os3WXtYa1A35l76XuI
efca2ssXi5Hvyjzdfp5SdMAdnkrDjLfSZAlaBx4gJzxtkGuk7kyOnOT8P2fSZUteN/OXPUgv/Ysh
O/Ic+ITwC90Y8LV4HBhEDhw1uqlLIkpd3vBEa1b3bIcbTlDL2anotcJaUiY1rc93fkM2YjKDNxg9
GjhPCPZpPzvl3JWALvQ3ITFGHWrgBzQN1OUI4vE3AmbGm4DqxN8zK5NUWHqbA1XS+kO20X2mTrw0
hiEVgUL3B3SoM5BHvuBnYN5u9KIDA0qkJUps2gGw35Rq+ajcve9JrMO2eK95zTFJtGiStS6/9DSg
hkVvtlogizv/RJsV4UFbmPALdRnXifHFbgCkseMVE/imA/ad8kBPZVrvIpt55BUAKP1moFnD25CC
hGSpVlNM2fgOZQ26DFrQaHVpLBj8xBabQzgautzSC5Bb6MmD6UPpEo0HlGe/jCBaoT2JVTky+UEB
5vmJ7k7WvOmQH3bIp0fXfGL8Fhyx78Bck5fr0lVPgnISFxFxQkAjHb47cXXVDY88ZV2O6TVHCwCg
tiYVs25r4EiaUarbhKRtbAFpvCEheqGwBQV5oPM3/fu5jJ7Xxne6LkHHVU+TzFc9Xkio2iI630b5
JpiGku/DqtCZN4k4n4r7jpYeWFlGVvDCM9XtwBytgJIrc2gbHl3sWZEM2UdRmHs9lfA5gK1efp/b
YM3zGFMQP3a+arVKEPLULCP9KdL4mCKYIzH70zudpeHF28+aHeES7B+quL3MbBTBIJSNH6Z4gumQ
9xaav/Ya1yp4TTw9qg7talMjagg6dU2PU98cmCVSdWHagFGYaTN60wU+rXctsso98K4TllyLJSiP
RAMteRg6SujtQs5WAqgHGhqi2JdhHlcsWmAJcvpFXn8bKnSPFIyU24wlRxcspzgEZaV/XN9H7vbr
sF7ux8i6rihR+t4jrLCt9WZyyie9XkYUufSgt6QU0zmqLsGoZrnyZ17J3hsl9H3om8wiR7ax7hxm
kCDdcNzlnyudIHTj+uMld+OKz2qNjgI7jA0z2A9OmF/ov+5kiAyvdx8juM53kmNgV4LxTwyt9Moq
n1g6wI6grN6gxrDW25JXmoNxbhiM5MULVPvrEVcLoFVaK/ie5FG1sDCQmoqrnexIh/JnFjI1DgMf
fifLhYXeJtM17QUW7VB5e3pQ6BCTPuUhmgZej/oD/IugaCYA6iWiCOWuMwL8jUyMsajt7BOwnQvA
d5zQz6H5yYjXpY1erbJxkJksW8LHlU6juEQg4xVy1zG9+fRHSTDTy29y45+mXmiUP1ZsrkBaAeBD
iYEXpgGsQltN0n/jveSGt9L7zup9sj/EaOGUysI/dnm41p9YEr71ms36YlvTWxEMmiwSIsiohoog
MEQ79olicGcK5hoAtHSNoLtFzHuPei92ySfstcDfHaALfUiCtQkaq/b9DRFdX5xdyzOce6S8vPja
jbS1wqOk5ekCx+saB5kppLWyaTfSarb1TIabhE2o1y+P3QCrEWISaEvc4VlY+nz07xKDRphGXdT2
YzKgcB4LoO3x3ey0p8iX32TsXA8e+Bhlk055OKKKRpxKV8GiLK6zMYR8FrUfzthll8qw49WcYvEx
d7c4/y3vyIU/R67ahJ4ikDvUwBiVNDk84hKNOR8qY708J3NFo5cuEdVpy9C6CTM6+KPrPs5RiFR1
tdjDaUwbJLCdaGg2ZDjBYbDx1oqGwNslpr9okD6Ob//6r//5f/739+l/hT91H3IG5ftfRZ8jBVJ0
7X//y/nXfwEM1X+7+/Hf/1Ke7blAHgXgZfQrTNdX/Pv39/u4CPlm+T/E4qsQe3Zw7GVxX4bBbhjw
XMzyYfsfX8cVtqscEF62icrS79epkrxJ3bRYTlYyQz6dRtotmU1JnZy+vpD35w15JJnC9YWSjuuc
3RD9s9DrlW+fhiw0UCMR8mRU4B/snvl8Qn542fUe0ya6+c5fnqX756V9yzVt15Omq0xp/X6PIjPC
qAhC85Q6CSsSg3my89TSxFHS6Ozgpt7y7eu7/fP1KWFJ5bqex5N15NndhgwNo74fUBQLaZgaVo3m
UDq5d0vFxv36UvoN/b5SlOmYQpqe8ExlC/n73QHAM+iYGeOJKZO5b70itC7tAcdbey6y9YD8Mgru
cXWyW9KXMTTJ67/+ALb48xPQYbdsy7RtS1D9/v4JvNKt2llGJiY+KZBzP2w2SCAiADDMBeJKgzM2
pHzIECx2NO+Yq3b7ROW4ciydRPlZ2Ch3LlENNQJBy+V7Aw7puhkzG/STNCC8dY63Hs34ya7L/C70
CHswYhwo1C1y/Z3b389jVFOSkqp2Sy73KYrpmDo4baOpTR5j7wDGx2XpmAwmhkaeJsybH50g765D
P1+uFmmwLFoSB3rJIkFJ2gbb/fVD+lxkZ6/JBnDL6ldsNXn+mgCsibid1XDKRRZuTDnk+6bN+6tm
tJlgdI0V3Tm1QICiCynZ3ya3rl7MOAw21dDmgIAy273++iPpNfjPT0R08RyTlqF0lOshsvX7axtb
t6uipGlvZlorT17bZI8qNvKbAHgkiNkMKbsemZCvL/rHc3CEj2KXZSvl2Er8EXC8rrPixo264+Qx
s/C0xKptg0wcbz0wF3Ov8GMKahrNLdQuY++FiCz5Ym8YzurrT3K+RR0p+EEALx7e9kq4+t//EWHN
oJHKEb1zm3uR0NhQ79GMJXDg2l1u/rNL2Z6ybdf2MJtVtuWeB1lboGGQJRjShSput/NQAw5hI23z
WjaHry/1Z6xToLN5oQRz6UKd/P2uJKSXzh3b/gQTjUMRH6MLFJ/UY95qu067l+uvr+f8m/DjWtL1
lC+VaQv77IKp2bWNFyr88eYZsmJVRNlHpczqIapreAYBSWHttfh/5LtcE97zBpaMZVnhLzRqo7VS
8POcJmtucsZqRyeiObV0kbuLQnoawRL1P+q0SNZjKZcV95z2FELNtAFNZW8Wk3lp4GTWFs6UJVa1
iqNT6CAzGA7Q/AKvdMgvph6oZ58/BK6V3sC/N1dhOPbAauzyXdVyPPp5FsD/aDB4KoK6ZAWMEG6a
bvReAbuByZkmQELzACfA9Lo3VJs/RGg3hxnpuO7QzbOpfVHS19HJjtGMy2lIVrfh2HFwOEaF+Ucr
7fmjGL3uL0vYtP/YwrZioUgJGFkoTtXf33bVp0i5+wPSV/ns3xZO2t7OTuHsgYBhkmXP+OzhjTc6
tzjufneKnrFVm3XXadVpDTk3dB5rNywfOjU51+GksgPTIKR8RMiswbCn+WhQ78JMB40zh+0Cb0JE
a7hK7l9u5CwUsdiF5ZLk2L7ts2bV2QnSpYaVzypSD/WcH8qivPaG4LFtaWK6ihnCPPzlyNLP5Z+h
jw1JRmA7/OE6/Hl2PPvp4lYcWOoEDmg1Zq3EVHcBlSeKy6+3x7/ZHT5zI/ak5TukAmcXKmVjeolw
UNKK8HdXVualF2kOON1MTaQJnKXeB1ki7yxvQCGVxfaXyCP/TLtYHZ4vfCGQgSDY/75CsBR06qTn
zEtK4G1eUrW73uQUqvqhgRyqMrzZLFfdL/TettVg45iDvwHKehBJJrNo1uDTUKYf5ioBSdShubck
BSMZ5e0jP5IfXz+uP9ezY0GV5HlZnA5ElLNPSyXemvbU3qWT3VxbNbNqENjZ+9dX+fOZ+KQqJik2
fWHbE2fPJBrqJjUgyZ+80pegUuKKJpaR2yPYVM96ocBJ04tIeAs6IcxGvr742VL38CKzLGKzrxyK
NemcJaOp4/htxmkAtNBkmlKljNLCrP6Zpku9Kpslv3Zqo/zLUS/1Bvrngoe3TuLrKU96Ngewf3ZV
nAD7IQgW68bN0mrrT4N/aze+eJR8wh1Si7ABc96zbWcBVH609twomDcwlOWvr29fmr9/Era6JB8W
FtvcZeeZZ1t97Ku8DOrcfOAhr+IOALq5o0Acokdd8Q93g7lLjQ9neEeO9+tLny2u/39lywMfawuT
w/j3xVUELtVWOZlAvWYSQ5I+qDfiL9n4WWTxLWkq+CbAT3zPgjd69qCxzPF6zvcMpa7MYroTJtir
delW5abxl9jyby7leSb5lOsIsrc/tnaG2ZmAAv0wDzNIMdcIaVcMqyA1zL9c6Typ0KvHYvm4pEz8
Z50dM4mTWMw0F3wYi/F5rLHXWSx1ZanlJgH/tv76NZ3dlvd5McuhKvUdXpU4iwF4By+JGlNxY+eI
bLl2+tTgpxmE8NS/vtD5Tvx/F/IFG4ICylNnr4oZYjPjuCo+ZXri/jULwu9DjC9T7D3GKvxL4vsZ
6s+3IHkvAY5qmwueLXwBYbBEiU7cWKGjAfxVBARNfO+76YkNeB977VWfweksnUebhwD+CQDqMAYJ
VGXvRuYVNsr2ZSEUfRuFT57v5ReLOx0K27gwtbOZo1DtkxJYUhSePDm/qSy5lkv5Q1g2kwB3BhwQ
qHG9pPNHtTjAkGXx0iAzgkLIoCWNyH7izdfP+Hy767eplw1bnuKQ0Hf2NkdGYwZEo+jU2TBwxxIr
uKFp/E3vBR66Klainz46ysJJvIPL19AZsgYFO9+/scay/08TDQTn2aDUYFLQ7fiMk/9I+jlalj6e
g+oeqOL1koOwFHTYhOPAgIJKk1R/KfvOzn/CgcVBQ3XB9lGKz/97zBmBrMlUucW9aC88TTJHKZ1K
88LEQ46hQ/SXjXq2dz4vZ/kerQ7hus4fpz0tySZILJnf9wXAkcH1gJdndzIb/xJKpTq7Md4rIDaH
05M3K1HAPLsxty5jht0cY1UYFutgcO6b2RHf4BTICyOxh+9B2jNT0wU/UNRuJZugfHcyV74gzTVD
srHt7RLEwc0ksBOAh1JejS3kftd10Y5Om2o9L7V5ykN3WAGAD6fLeh7xS4Ryq2kf9nMQCAPWfR8z
lp+Tp2yOhtewLzJa4ZMPiQt7K7RxpnTSZAhjgMxeTw8BqtyXleNhGQtc8zbEXvg4pPAi/LFyjsVg
jatIAmXAsCXctxDkr2RTor48gce7WDzDvYrG2IV/1S/e2iwDkPBdGiO7Xy4jJcq4oJdLGUFLV9g/
rCSGvmQbxaFs6cGSpgGjs5byunJkQQek7nZ0ASy00MWyMu14gVNEY3b0x+QWpjwmN2mNZVY2NVck
dgiiJUF1B3YpQayoHb91yD1fotvuP/STveiJEILOYcDMuxZIWAD3+2lApo069A3EdJImNs+BMHGJ
1rKdyXK7+DgSdKXNaIuka+cuM4/F8oEE+jhB1mGf7mv6NHflMNYPWT56z4xUlher8rR7U4z5XGyh
AiF5BZnbq1/0lpL7LuuNtdPlMRNg1a4aNP+uUxB+ERSTqbgdhwYVvJYOo+tUzUZmDCcAsGIBnnXJ
1dxmIO2aDt0bp2XOU4Jpw7QTkD/9km0FcBMUYzedwqXLL0vbUpi5DrSbZ9Tk/MYqtza0a0gu9jLf
obQh7iMppxev7uL9nJXh0auUt+tyyAlQxpnd0WlaBwBgLwqm0teOZ0f7ykvGVQ+peDPXqYHxZdld
wvzpLpa61pL1SKCUDaEbo0bUaefBvHbtJnl2oxSOO0qAp2LMh1UCxXmP27VY+6rB0gwq02qEJXbp
N26+shP6PhX95E1tA2ZoS2Pcpb2HKnTPp4LdDRC9tA2EibNm3QULpoR+PgNU6NAYNjRe010kOF3n
9utgrf48EdnUvjCVb5q2lOeNvKWt5j4bmSuOcl5esrAxEGmjHUutvRz9KDOBQVYZwMwu3HhT5v3g
bO33YyO7PS7iDCia1Zw3kE+kLfDY2HRZfSnQN4IVVK3TZgTDmm9zy0JOpbOqq7GerO+uVzHYr/Ma
EZEKJ92wqw5Vnaq1XKg15xTRA5c5xOXgL/nRH40HkLjWoUq9bpNGkEyHsAgZzIbTdTr5AaU9oJa+
sYMr9Bysy6TKYZoFMJVmss4tirDzU9sk6sqfkQGcq9HdtQ3K9W2DfE7VdSPKDYi2B+HkrhYFPJZi
rUay3Ci2CeoIr0NnMztQobgwiAkracy0krtUAjvUOAoQ63jl+dP8MpOer1uvrL6JmKhvGKYBiJcJ
oO1LJKcjo9plPYrTsVVVT629BP/ZSUB89hVpA6Utx51OcH4/eKrGL4whM6jgAQwOFwg4RM1f8qez
fPrzEq4tKds93xXWeU0hssI2wyWKH5IuA00GBxCdsmT5SwZxXqxxI55NI5362fL439mNgE9aYhRs
GFS181veJQc77ozL2lIZjlHNzxbMMgo93tvXW+Hf3NtvVz1LW1IvcabS9YZjNY4/ehQgnVlMf3lF
f+427oyUyKNzbtHGOUsISzQHVAfc7WgIxBT7aG+rDLWEowWcMxfF+9d39OeB7aM+IRmCMFeVf/Tp
lDG0uBxEwxElANyIA2bTSJZhd43SDbPf+i+L4ywT0YuDQKJrIMsk/zsvTiqcEGNp1cutqIcSN9NJ
XlUBPPIR0Zbd13f2b94VSbyiN47TAeFL3/k/crraAa1pG9WA1Yb0HhIjxh8lhWnz9VX+rIG4IbJZ
m1YbXYHP2PmPq2g2ahl2cji2whoYPzPYrYsw/5HJwrz2Kz/5+fX15PlU5bM/7SuOdtowkgXy+20V
ssmEnebucagQAAxRR4mXjIAG9M0slb/yp/qxmAPsf/BBJo7U0/7rT/DHc+W1UcYyroP6TJZ3tgf6
KUGnwSvN49T48+1iFCF2EEby/eur/Fkh6Mt4pm6F0BqnSfb7fZJszEnZxQ6OhhHD7jD8RRqFNtkA
oUJejSYweVfi6RXmnJJ+To5iID5RjVP6lyX7x/0yaHUoo+k8SZsO0fl+9Luyn9BqOvlzjCNFd9d4
f2vHkRhzN79VgSTNbERfzz7Icc8Xa9PNIRQGo7thtvWQtcYuTnzzgqIEc7V5nDGvEDc+kg4JPGAD
OZ7CwJGlToKXuG/3ThudmgX5LrPor2ZXnmQ/oMEpwaz9spIWY0DznaESdnGVSRsVJyoXgKMsLGbu
z1GUokubbtpSvS6tvJ+S5mjniKm5w028BPfz/K2NmBWW88kc+6coar7bal67Ay/FIztPzStjgelo
Vfezkz8UXnloRUAHy9lqAXboZEmP0tBcgCoSByd8atBacGt558zJ/yXszHYcRbqufUVIwQyntjGe
0jk5xxOUWVXJDBHMcPX/Q/9Hb7XUn9RSqasqyzaGiB17r/WsfRbnj3oTn4cIh2oWDBHx5RVGEz57
7rTbKlZMYe3HjD21nHg/+oRQ8bc/pSHl+Lz1yOQGyhTOKUpxgf4T5SElBIfWEmVvl2w7vw/HEkRd
pm/W7Dp+2FkIuwF22yWQz6xdKcaD10fbrH01Rph+pX7xLf1tNKx3kaUXOLdoyUl2iuzHYerPUaod
yuqVASQqseZsa3awEHJgz7+YvZQIVMijtk2OKwCP+g8XHWqbtAiNXvUR8Z2G8UoNZeDg8KxID3XS
ec9F3UywlxUXec0h07BFCU6i/tKd+lLfD3UaZJZ9UBpq5fmN1vCrNIpDROReElvUF91BDBqwLYTn
Fhx2Cn9gDbu5uR9NyIj6FM7u8mlZA4aVTH/ruj9Sq44V2squAPVo/pYcbzZ8CG1CBdrMb1X0OSoA
bHOpbaqkvTV0FRbH3VEBb9cvJV0R+3ybmp4HcYuUlu6E74NQ9SPnnFrlETODi3rss084aGY5ijOI
+ZHR7CMzOYgGK6Uy9Cf6r49lL09xGd3FQB8Wewqq8p4LT+4oVLn601cuZgHxYtRFC8LS/cnnhWCr
6gMsC0RQG0RczV5lG9epLR/0JYMQ4li/k8nZiyp79nqsI460KZp1BP7unsnOhpR5Ml2bUEPyYrfT
fecNt8XLjuYEeDRCd1jYL0nhXIWvP/je8qR1WBOHIfDcGaVU/2I31v2oovfcbd4tq9oJ8uoTmNK5
43KqRJG2BgB1cmtrawBPd/JS9axHLj1zitbmPllfdmx2IBavIi0BqsAgrSUg83mnNdiIsvbHkv/8
REbjJ84MODT13i60IzN0DiBcCbFShxrD/ewb7HB+BaGw63eRy3RU07DFwUqgtXCNAGrt3CX/cHQb
mTg8lfGyjF5Y6DknowmHBsnDTM5+W3p03xjWvUvWNW3FizN1EC8iSwsWAaWWMrxclqBiPO7FAH/V
/eJVt0h3L5mWXKU+Hyokna5I8LvP3BUxsZ7kGOgsR3PBv9EKeB7OYz5C/rLam/SWzcLFaNPsvuYH
0WZsqNyPYMG3nRo2vUdsJx2rqIPywNXiou5i+Y2w7sgx7dITsuxXgGq4rXLaU1qTnFK3DVQBr9cq
XtNEIFecrkaf2Ftmeu/rUy9MDdAFWwWq9xmWtjFvbeduzNLQrk0ntAbhoZmdnmmSHCoO86XnvGIX
uppKvfT07JCDlHtr8FBINRIAQIMLulwPEXNQQ4skzm2b+OvahiKr722gGErWR39NDUDmgbsi77td
7DicTPo1osb+rit9P2lotBwTbytpQ73algbMOCIiF/zxhuZe0Pm7G6cw0TZOGZq5Zrsuf06X4qEq
Vo1cJgEyRvpD1K3moYUYZcP+WgYNJ6MHQrIDLWu1FAKWL387oEx2NBjlSczqPXEFxlrWqbIl9azO
UDCrM/vxRiuave5hpig0zvsoOTvZHNuulahSK0rDUl7KZjguZo+Rz0zBDvrqC+sYz3eu/Ylz/ytt
1Dt8k+90qR+aXryQdXbfGfMh8rGJVbZGEJZmoTcZ6XN5yTLfYMJwFLHnYf3KmfSPdn72BdAmX+uM
0+SOHA8xI9Tnwbad0JAJT9zklO2Gfh0waghSx862zJvA+bITNTPhzFpZcvPSwUR3k36n+f1da3nP
mFGwjmje8p7pjZVsZ99k7Oa12MnxgXvlT12r4pwaXXqzUp22q23qhPwghR2L1cbEwK4jlWFgQkb3
IXthX+uDbrRlmNWRd85F61x4iWFnmHYDRsDxbuB+I1yNk5jiUO+EerUKhSpc05bdUufJaeyL7sXJ
2/E3jV9LR+iS5yeq1GjjGas+cyFyJl6tUAnBp/GmADn05QtvOmg4lhiL9PM5ibqeaJERHTWEEXS8
0A2XATcO3f8J/eIMs7hJWLpbhHBNqv2IyTXumkIHo6LFAjCd1Jz5CTk4IO7U5EQNlv+QDfEcLAMH
/E3aK3lOJhbNUdbqLYMs9QSzGWBPmA1DtfUYTv3irJkGk6uHPjfjmNp7skHPmW5dPU7+nOPnZ6o8
ZMi0B7FPj7R05HUy/IcRpAGP2Ekq4zysqZNI30iKtsLObq+53/7R3JHYDcH4WdeNH+n1rzDjXHAz
hhcIPTk1jvW9wIHbtHr91kzeT0WjZt1zUQcg2UX9qzePPTBEwhnhRigYFXS0ie/9omEapr7/rMXx
forgd2iGATuuxNKhJB0VHbFj0wUJoaqFrAn4cNPvDsEGkKz+w5pSl7/r0JJBjIeky9uo3n9KU2RU
S9586qYeCFHf10yFNrVJ2qrr0mTrfbpKde/dd0kaLsuiocLIXnPfORXslfNAenlj8QpCP5L5dkbd
tGsMgf47iR8qTAh82sMo0J4b7UO8RC+6uzjnFhrizlwI+YlrjT5edGt6rz+mXVGQgyO0nS6Rveeg
jAijmSsiw3uJa78V2sXXJH5O/aJS4xH33iZncWFPCKYY1J2kAF33+alkvrDQclIN0Ws6nh7S6FTt
hnpphVmnHzKpQMYhCx/r/WLOwFRjkzuWhMqCz5JXD1VkrjDrMOvrF5NR5sxeH8c8rnOPqNJ/8xHu
xhDT0pE327pBYZHosv6LS9m8N8K55EMUCssISGui0rFD14/26+9zwFxLFxpuR5jRkA4+pOpXhn+g
R/6XpfA+WHjsosuS4qrtCSd3a/JHo+EzdZb9+vXWdF9j1R4Gb82N+xMbgnx2CA3pbS3GWnYjrUdx
3U3hAAEOMPAduAFSjdNNvaT8UyRSNgKKSmausIlQ1NQ6o9e8YfLZ5MYf+KkH5FwnTnMw7/zxveib
n2j0aXFmf9xKfynN4YH3t9b1o4HdVuK9IIOBv1H62Hni6p9trtatTSnHnW8CiYsOazVS9X+Ej0mN
xmzl6FtfsqcmPsYPTu5CqG8OCCfp+o/DQE6M9kpJsKtUHRi29WrM7Hd6/YPg9aH1Y2SxhBJpyzlC
LOh1R2P87C0NpJ9gHtXgrWd9bEWLMZDhHj9aTOh5zBZhtt5hIEr3SUzqvVdGZ2WprRk7P1VlBy5a
EcRGG4n7ICvB7CftazZZe32I972Tnvzav1u/hLztbgQmnT2v/VZz89HGANYr426sb0TLxYSY+mHT
DefC9s5+Y3ISuqxlvtSyb9iO+HFcVPwqhkcARoP4xMZClh9tWx8ofNtDXDcDf7QPk+yf7cHeca0j
vzza+hhO9vJs2M295lcnTI/H9aJPhCaaOirBiNym9lEmlBYjeBpKR1vUOwRJOyQ1SBgX73nS2vMy
s4P18Z+pBvaaLaBwmTPtxz4nUVWGBst36lrbaYRfxc04dt3a3vPhhiIYz6URjIiykfPuUs1mFOdc
aWFv25EIhAhqISURCrVwzr/0yAldjVsTs4GMdglMTy1yn0RDuIEWB0nJIuMMIC/w+2lRoJn9zvUg
F4sO90b84dUZZn7E165+Fvp0XY9+MVVUSuVqUquAFKq2zKoI/voclhErPnsDp0wCW+7F3JwqQF0F
fLlCdaf1FIrhKpyUoq063ft1HqxL6xo2YbEO1xw+KoPQ6yi9dlVBMLFxg4b3mPRwXceFWGtH+/3f
vQLjryaMT5eA/hWFrE8Lxv6XrBZquOEgoTWf8QYLyuE6/fZ1xNucOpgybvhC1fsEAuMYK4B5sxof
QInju7etCbWx6XCdMcSeqWraS2OPOSD7iNTLcl7x2MpML4WEvTs4aXOfxcrbO2mXHEx6rJz6+tTE
MVrrsGRb7f9ocv77cyGF0JEo2/TmDM6d/9sDSSyrtMtYipvbjuo46wCfbI6JjtMPyXYwDQh2/30l
/9UNNGzTMJ1ViWrQz/q7DTGmo2G2lQkzza3Y+b3u2wFh8dRNC7VoUjfNLhVFsbcUS2mPQn333y//
r9bn2vBEhE8rktGw+ffnhRc46U4BO8Sdky93zm6x6P50gCIZxBXXrpjb/6N799fn5Vk0PeREyM65
xD61xf9eYIalpl+rMb+lcx3mrExDNz8M4tS3PSEGU1gaP4P3/t8f8t+vaRkMRv/5z6cN+teXqsWV
PmsF7kJG9lvRrGh2zoAcVW0SMfB7ETS2GbX/Y+Cs/9V4XRWm//Oqxv9+0lw6eE2ocp8J+mYvJsFA
3pf1QVavq53fja6KQ27yMyAJsKS9t1siYY2bIgXkvz/93/3Lf72Rv/qXpduMSR413nOOlc2IKWdO
ZlNtDevJHtpTV500PyOi4OO/X/ZfHx+FE+MID+G+LXRcBP/78Zc0VjjXnZkFnwEN6KcuwkKSx39y
Sx9v//1a/35qGe17hoOk1+R5+ltQBFw0EaL1xbMRm+RWG+zdk5+R4genaetJzPj//Xpo4P5qH7IA
cifTpERpi4Tc/LtZKmwGUKPtmM9No8hY0K8+qN68GDkHw7nSmhzPvk3rQJdvTl+8mXgYo1yd/JZh
uGZn+3yAK8RvSDBxXsxQJe8RZbgU0dFvu9YAePrHnOmeiDmiy2U8atINEZVcNOmc/bI+6VO602p7
U7njqUgMEvacLpim5CM2/fv1D3ScsDyBzEZtIuhJGTDtq2+nPzQ3/znnJ85KCiCzOdKq99lLLyPK
4C6KgxikcuGuvUEy5tlksco5vbylAH7AxUxALYgpdJrlzpLeTtXmreyIreoIRjLx95f6hyh/gSPG
rDtcRCaPaSrExrXRk7u/6WD8eKRe1JpJLPp4xd+1s/npZELuM/lPTk+Mp8wPAAgRH3ARPagOlrlr
3WZrmJ9tsdwlZhdkizgV5VdMuyICaSWnD51RioPlVqiCMLbhlNbJlq7CUeg/dgy1a/ZJoVuOBF2e
RmE91ywBaaqTc9K8GqURtPKrjDTg6dahG+bt7Ll7mbe3wiQGPNdhqpblPR68AO7E1l1e4lx7gZt9
p0ub1kC5bxNzY8avC7i6ynTFNs9OqVFjKe0H+pDItbrnJW+39Jx3XWzHoUYNzIPXJM1dY9S7pTXU
RVR8X7z7NUe0bTQwZMOOd++LMWbK70WIs0/mAhtDEB+NkgDFQ3+LMS3bYG5KepaEfOLdKyws2lzs
lZ3rU0v6M4e39Teq2TpPCek60bV15d5wKlq2voaReQijdLjPUiRrZBOvcbJsCaAxXP80DvPZV83d
MnVnn/NR6xl4k5xPV/gnU0czBRJixBKmu0HS4Lhmni5qziorW9FoA+wwV8nEf9tlIoz85uxApHba
7qWbmpd0mQqIjTR5ssohzsYz4ARy7FA8EqNNMBXDZuDsIQ2xfUeBs9ENfKF+OzwY89N6ldwSc3Dl
v4EipuL4VdQDibbxLyuF25u3w3uny6DyLEi3pbH1ouPccCCEyfiDLoaYnkEDUaCk++D2qn0sY6un
GeZ6zZ1bmm/j0qp9vV5a2oLBCIOhXqqTMeYvnjlaD0PRqAsEPX/PERB+na2+O7syjpOo8lPf19HJ
bu3hLWFKDbbO1Lfox8TrgMslgskk5vzZFIo4xcWLnjTN8nYjWrE3a5A2KYp9BoxzNoPeiZp972e0
22n/YuAT2ntekEIJlnkI6tQkp2xs5gcE+4kE5KWJp2Lqp92QVDXShJjjv4o7907MuC9CpqjVsM24
eVYonzvcnNaD4JiZvLolMve9Glyay2TkSXakqnxxxoV2Two5msPH4h+FDZsptRoT1HvNl14XkUh3
ve26zzCNvJfGMWhip7LNz3OeYqSX1oGIEDir85p70pIRPBDNymypEWrfl1DSShvbbhdZ2N57wt4b
P3s2/BixR3xVuBYC6Wa/sDDUB4Ipfttz+WZpJeC2/IRLN1B4nMguSkNwIbS6bYBSax9zatwnKGUf
NcK1xSztbdoZb97koP6pc25AYXF0h5nn1gbxfMTNgc/Hoe5E4mBHV0xb9IQh8I+kgvU3h4KvGea9
DT1Tsy3EJzygUKx8KHeT8+WuQJAINnwCxZyhBBILCgrRtWsctM0fFhgPFURRRNTx+FRp/lufDu9y
yXDf2bTd/+S9GfKHAkR3l3f0HrpdhTLN4qJPal/RQVKr9zgm1ckmhGHc0SeHvtLvFVjR5qRr7j1h
a2uAaSytk5igoZMxPPe/+nr6Y9QmJMnIAcHtaA+qANqQxFuL2UbCmSaOje1MOnlCMGzHvQ4Oistm
Ox139w2AHg/HPvaah76afg2ZNCjZieDmFTp5v35ERpYhH6rEEETcxq8WYhiFHELtB039ypX7wOfi
avTiNKISqpwXET35JDysr73oTWjEk79rnIZgG4J8MerbVYuY6G5R1hNJuCd7jCiBbVDO1ozLPSrh
dbFo8q6oYNJZvsTYWWCPP5JHl+1bfENoH06lNIaTjF2W+ZO+Osvbdld1audhD7U46/dDsdPXVNpi
Odjcc/yIR5w8gKYT8BoOTOK0dsHXf4lKrUGbCMsr1z/csjjyvwkpHk/8ncgV0K/KeY9mjNGcz3Hc
phlZuPxmv4fHyJPE8lm4B36oyotLZRKC46KV0T8Mq3nm5J9rpKBzdVBihfxidON+1PuNPj+tfxdz
5vpenFK+8oexkkf+r2/LT8PkONiB35zOXGDIFTfI+CA9XJBw+bbKPmulQKuJE47Z9Z0mqbjnlxhV
2I73IqbsQwHhpfzmFxPYH1mlQTdT8veCREGDqcCkvxKuGyD7CggxPWmx9+5xhgaUsvE4CCtTC1wb
qBf/eFtf+EUbmu+KkYm1ZOJBNjosTp10vgcUpuD83epoezIsUX+l9uKBiTPOMhpe41L/snsSXwy7
vPR1DTeK9lWU42emiNL7Fm7KgjU/wykNV/urUH4HXXAxIQMjmwAZfxIZ0M5sYvOXC7iHNOrAYhIw
nAiQpMAtnHz5GNiJN1gKlw1ScBpMyzOn2ujOUTbq83le2nAq1b1KY86tQ9tvV/OfvpmygghdsN5G
sHDw2uBPoi0YQ8a04Jb4xcx1UDYFm0b4x2A0Dlwa7DNnpg7VydKQgm/MLq3UtvDQlvFtdfVO2fVM
PEzEZCCdLSSoJdb1YYqumS+apynVrBvR4vbWR6iySfk9ojFaELw5n9Eqrpbdfpdp+lUxwNoamNa3
U5d/lcb8gcbD3YxyZt0qI2zQsfFSVKLfjdN4z6C/+kz9/M2bNSjPkqlAPXlkdMbIOGVu1GFSufnV
GeCwLiZdqF5zeuBxqR5WvrmCe1jVdZvA1jydy11SFtx/5FVEQZ4QYpIAviZxmITHOB+Xm2qmDy+1
bkhjATb2unb2qZniZ3wk3dZK1CfD+N+aVX2POpQ40UREc8rOu59MjEdIzTwYCH5DvMcGCwXa08au
dqZB1MhQaG+5S7ZG5SzargC8wJhsaAiB8z/gEXrvEJpWlEFMRekwAwvnubvznOwo6BoeCaxhBlUs
rfmw0jzPeiqyk9Ukr8z66cxo8qVMS2Onsadcxtb3mcStXW1B88LKFveDiDmX3N+YhoNE7XafeXI8
c6IvyKIkcz2JBblHJsRsXcgLre3x3bcS/0vZ/RqjktnO0aMRfyg0E6edYYCGpAfcGhHLhGnD9Z0Q
OuEasDMO3Fm8Orxw2IFgSNiX8QqCvEyajm3ZpU2wsew+gacuONxMrk0bLiYVZp8ocpLKbkj31VDm
tJN6Hb1ZF6d+vyXyPnlgZY5ZYI1oghLqT80xZpcOKxGTmtZO010cFxCjI+LyLtmi3Vy7wInF2C95
9bMMbrOWMi7pluo1Bpn0Jr1mIKFzsXeNEuoPFP5lCkpyeECaRn2Vs5lq7rBJoPyccoAKFdEKWf9W
oxp0tobfpL+SbC4O2gBbPVmSr3FMfnTl/a4NBn70+dUb0S5eBxeLO8Cgffc7LVoKRtNREVuPHd2l
s9bs82SRn2KMprAoW/eb91MG1YBm18jZNw2jEFs1mWyoZYcoocpFGhZgawHCQHKp3I7kraStmFRm
3YpcdwkrJoiWLwFMgZ6yN2kWZoQ4ZV7CydIyGLFJcnmjmGmCcjtmHGRj+QOrFHnpWGg79eQypzt7
a59fn/feaqY1lDUTQgVqw/caMnnhYExzsy8NVBAMThhrh7UAlliLCs2w9qeE+4LkIxyJXchtiiP8
F6SeUA4YtPcbQonr4YAGa2tCEoym/jqp+oyF+DzUzbZsln2SEyePeBNaUX9NOjP54ys6uCTmmXRr
Ebey62uPsGmoLpwOpLPNgBBIGwFM4OrpLnMOLaExN49FRBCz0vVPp86+IwBWm94Zd3LmTBiPyCWG
66jAZ9XFKbPr0PWql0r2dHHcq5GCXKEmDSutvi5e8q0mGrKdyp4nf4Qw1PnfrXAI/Sk/+9oI+fdT
ZlFrurwaJIuNJnE/DaZ1STz93TZpyVUUrkziGKoGma0fSWe8YdJ4y/wInI9+xGC2lTOEN3N5rdwi
MJGLkF++KwrtcRzRJBPbXDFE8oYMTbT9kvdMCpta4giYXWvnR6yhVTNsjWKkuUqUaz2037KB8ax3
865T80dmMYlYPyfVPIzc/Fc69JdexkfybAndmuY0dM12uPB1MNmxvTVh2L86ZhKhUu2O65vzk/qr
TyaM1orsrYPbS4BhHswxXzFjzHHCluyZG7chAc8h5096GlRCS4MvCHFmJgnMWCCLSLlrUHVXMakF
Kbb1lp5/Lgpk+vlpdsytZpREYWDrmF3IZ4yxqsLfmqNtPWtz+mY7w9PC7HwTm109PDaMK7/50GNQ
Rl5YL+Vt0PWjV0wXD16in2EYrpDsmlDURKu9xCWnxUENVbWJBnQkrm8vGzO3CbD4M3f+myYgQW1E
Jwc70AZQ8p1YQkbN6EQtQMo2qaxaM1zVyOOTAWUqvEn/lc1VQsw7quu8/b2ONE12PzefD4KInkab
TlERX7V+CB2QVpZnvIhlDGuUG+bSPGL1v6U+Y2lYNKAsg4QIINW6P9GAkRnhhRXNgfTlvFmaf1Q0
EBqWB8tWFHQxKYjxPVPrS57UFIr9nSwYj0h5rQRsNrP5vdgdfXgJUXKaL3k0HpOlJMgLMgLifD/p
OZQTl4QQpA9U5zEGGw7t4N/nbr2LEm8fGeknksBpN/OobaFiQn+hAb0XisVtmmUoPfMLYhyo53oR
98sCsLNQDbEtGcC1amE8ojLA1CSfoA+dCmJY0UZEFdL3ZWSGr3ew6+Pyp+/GMUSi7h5mozICvY/z
va8kq1AVd4GZeNoxK/N9nkF/mqfxwDj73iqtmdwGQlsluBtTQZosxnRGrMbZPQE3V/KOSGxjDJ5i
gZpza982/TtDpVtVev226iZQbTKRO1lZpCoioffGp6iE9OSAgjmNGvGIk3xLC0t/SuveeAEuARFp
iUg/rhmNGZJpWzc0F3R3dB2aSsIoKuQeMgGakJYjJsWuVUjW2nwHwDkYqNzpZe5JP711BtsO+K2s
BG9dsRX3pBlClOMQpjrFwDe/jiVahsyEeIF0RA8kEKEJsn3iGI80f0kgm/JLvE6QY10dBak7KBMx
hDBEUz25SH55NRMnZPeSTG1mqHKVW++FW82rUabbT0ungsYeHlp9OGXVelxmvr/OXLYR2pJhVvDU
xIfv1o9Jt+6ennVJ3el5Df5r0qiFRd1e3DK1NiwgWy8xg6ol8zR1TpZ0rmky/3aK+p2ggF1uQlvP
5VW2yXvd9PR+jHGv1mdmxOayXXr72eogcbTFqxbJs9cZ3ibqvV9GA7TLSrl6bZVdCegJhi66r6vy
rcvilzGRP31WRi9RRVplNbIAzhD51lUQ/JvSYLuXL9JjTuMw3MP5HrgdKGzJjmRGB9PNP2emeblu
BdUaAxt140nlDcVKZoY+tu4t/eE7y7FPFJ0XgKmwwLTHcozYoakrCZLORE+CafQNzOuCZvp9bph5
TQAvhtgOfd4/sJqzvwL6unhTd+2ZEuBOkRnJVg2IV4+obNJHban3yPdv6zX30jUD3tlHSJRsl3b7
YL/Wg4/aUEO6Ux3NvgpKHuY50dg9EWmk2fNSqpBh1fdCwvfaFSRMBeyqC9pTzEAx7D8jr77+QCyW
Fj3Qs0rN14VQ8cUd6E5O+7I3tsT77UDK73reuQGMtZy58pRyZ07LUzx+GqQadBWBBeJ1cpxDk7zl
UmdovWKt0p0w82Bk+ohUFHlTAnayvotRNk8xLUVt9vfjYtzpA3Hiuuw3VoJYZjbdU+9bt94kCm9e
c8v0q0SbmLpi41kNtHf9lhbLtY0pPtZbUK0VEPsrqsrr5FhHUExHML9kWEFdJhV1/W7Lej54rFre
zHjXXjL0eWX1pjd9YLCGRmjuymIJ06S+j2vzQYnh0BO3WZcd8jPxuKLBZnPNAOabWL8V3h9RSN45
i9PvPp2eq7a9n5nihQP3eyST98n6bruEp3LJ6mBc8EzOY3pwZkQXa4ZRjzewBp8JDWVjGmpLisfj
oo3bOSuDbCS7j8ZCR2NET97c3g1LL/9KDLJBB84u1UJZPS2k5GSOG2gJkqleFftmykF/05aojOfM
UL/wKCPz0Zov0VBd6loeEM6FNZRkrn7yHlCdIPOqwcz+/3trBoqAhG4EYOjyCaIgcpcj0p5857Tj
za5Qq4DdOcQm00uLWq/OAdjhZi9DrzQzEHQcSvW5CJaRMCR+qqeHWVPuIyJhHkXW2dwfzIG/05P3
Peh3ZFk/ahot3MEGjdEKiT/c/ZV2lRZifCaR4rGZUKTjdAkdO7t05XgwBjI/unzf5lWQZWJL8X6r
EXCCAAm13PvuyfeWow/qLOZemiukaygvMLPyOJUmQGB92Gc8VlWqQmXkjzX3hO7TjJ5+uhiZs6/C
pTFox+m/TG1AM6FXDqzLKHvESPHagS2OPPKtWLVHROKaa10irpXrFawp3RS0vIytSAzW5pdOt6/2
on80jMdaSPB4BwNiS6PNIpjxLunWpAkYedOH1B5tbs8UkNcWWi/sMvf32KfnomQHJc1kCZmVlkdS
ltWOzqp9AuerbV1CsYPGQEKLlvODO/Qd/cuy5RFsLHD33ESprj3KlOzQDvjYFLV8DkfcfMkHGj15
s7jxS/LVWrbHkU7LKi+IKvsaIVJWU0U2Eo1Kww1lMx5A2JLKOwPbHBzCINM9XqIfG+uTcghY6j7V
Wl/jtWWbCDIwtFnaXDmRQYcsLwCsz6nnneCaXnW4IL1W3uvEWyYDUIKy+k59nX46J8tCfOUMYjZC
0y7LNF1amLm2IvGRJ3CUKXuIFbY995LLAGdynW7r0mcmOuM3kRcXTQAwtNL8ZIOyQ7OSV9wYRC30
brGbyuqYI1xd21CGcj9KOBXb0i6+Ib8cHHs4xMT56CO5IqRELrTrCIVaiagMl/I/WEmfoz7/NHmP
vlMfo5TlJQbVXeQn0+/XJJ5zpPPU2DPB8WybRBjE+8jiiVvfcQbz0c6IUU5tMG3FmbnkXmvcXYl8
pzL7q4fqruOc7qBMa5A8jXZyoIG0bYGJbRKPhoSfjgBFLYhU5P01NEdltRUDFkysEwjZpjhIDX9d
cQ9mRyEUx/c0+sOxIYyAOcu0nYXNvEi86uw3tWUx9GLA0aP7aoW9p/Pzut6IFgvlnEUMykg9irKj
HKO7Huy4nqU/KJ9uRTQfsYDuejrrG6epd610iCVQoe/o+1qqQylKQnKGfdpCcaa5aUE47Y3liE9y
58PaykyW47Y079KcWdNClsHsL8959Vozjkk6mpECbZ+w5atF0YWURUPgCugape2gyqfYF1syJT9k
hOQqVyVx1Sn1hoP2kKlvm0OrLDwutvbbdEimGIyDN5p35rJGzjxnuXPyO3+PAuMHDPW7PUdnlm8D
Fb/YV91ypsi8TLQJ1tsMTP1XPeq/1g+Cgxh5xvirpAxb2uZisDuL5C31JobKrAMuo7qsPU5ZdZg0
deKMs8t0+UjtQe+jlkGiaBNkerKnU3soYUFQGKDG6ZHSDB8kdYTskRDL6NgnLGYwOfbL0L2iakfi
jU0gZvl2ZP2J3znsVd4f86b6kc300yj6QtqHmzLpL5R5nQa5TxwynEiFwehCTATnZJONJs5vkJlq
vAztvddqz9NYHdhsDmLGLd64MU5isdL4us+JXZr8GLwMgkWTc+efAT0tKCmOaeuR1i1I2uC9TKP5
og+0qdQ69o+6c8dSta4hEVPdXo506LQsUFkcYhxAm5Qvd6VfvrZyZLPHXREBwtxw8Z57lR1Kxlpj
q2o61SON1vSBmSwKOqKCI61hSzZOPQkiAOBvI5uqLtJfjadnBJDA/BRd9LYIxoIOdHRWGv0f3VEz
eKduPbx0BIesq70z5V9xoxO3opYN6S7FvrPyw0ADYZdn9bOKzZRSUH/zeYLZPSqGaHhwB2VszV6e
6iJGkr+I186xtkT9PcZDTquUmNSt35N7zGcvZ+tR1at5gpPN1q8sUuXzxzZywU5lLPDAgceEHmvu
PVZYQzdWlxFymuRr1lVD0m2Eo2NJsqDO6v/H2Xksx61kafiJEAFkJty2fLHoikWrDUISr+C9x9PP
B/VGrFKQoenpWVzFbWUBSHPyP7+JMcJP/DsvpZMmarUfukwukgp4WuuAdyO+sEnC78omRgFlXaNt
ePEUNyqhPd71iPFd7vi51VwRv/MU6BiNj3NFEVMlCVsnVSp2Q/xQynJl1vXrvOv5ATTfuvPXHVp2
4BFzDn1HS4cqSiG5RGZPkMQwIERIPbjU8JOBj82G2tByxq2f4USqWp4Tn8Oc2im5tqv4kOZy07vd
W+TV/rrCn53qRO5makhRAslqxSFVwX9kBmNd1TkkIlQJFRwaS46qb3VGKl2XlAfMxDyi3Aa5z0OO
e7OQWI3mT3rjEitrV3vsFu/Q7NPLEuHBttgkDWKiW+6YuePw/431LGRWXJVmvxp6Spxk5o+5XO+j
pVlkh27ARzytZMXRDR1A07SE2K3srUcfXxXl0U2h3PctWIPu9BbV9yxKnh5iM6ftlf5Kc/MUO9WB
azNtwLj+GQo6sVzh9yqI72CG3wSFxnafPcejd6v53i1Q7MHq4TSoCT+IkmvlhB5Bpvn9fCBkRdqv
jTLjpQs1pdyZyNh+HAu/fCxtCcUUSulYXAmOnDo1r6yRVkGfrFyN4J5ueBnQ8W1CKj6YVn2ARsWq
PTw+sjdZjA+czThpG1SZ0N4pBpLJvdEiUl48sx/4QuGjWw0mipnw3svLvQrrqzhrIe2MCWbfdPE6
Edzikbsv7G41sBQjhbEGSXc4xuyUIgA4iBBW0J7N1FsT9WsYJruIK3WD5SwlNLatQeQdUJ/gct/+
jBFdozd4NaL0FTLejVcAzUGFw3LWJna1C0LiCv3oUUFk2w6xTpBHZeXBIncT+GpTjZ0zOPIPqTfm
Q9tBd1czt14fmrfEyuCGTz1ethr+rSHzvEW4HeRPUPraqyCerrK0pMdRtfkGIvSzJrBqNmYQnu7y
Ubd+zxaYCGxL1Zq2yS26rV0Nn2CdeEgCyH6GQOJ5rDwjnq27O3s1JQGeEaWdgRLA6mxpTeVW7rwU
YVgu9CkJ77BhhfVaOBGPJCGDAY57+/kiekNvObktOiO7ClQL9VSAzQOnSpoL1yorODy8gW1V1PeD
hxpMGvSNsFeZagJM6rRfeFCBiTaDPbytkmZYTTSFXl3fRCUt4vTIjYt0tpnFOrQOHS5rmJz/mnDq
rIVF6vRTFgbUzYZkhc5MulVoWtFGU0bxxpvPD7FhjVcgm/TDKsQf0WLgun3Ad0qupRsnDyUIIjoQ
vzxNNl2JAHHrrnHq6q3FhnKlzbZ2XlV5T5bUyBXzNW4VXjrsBt3NN3nQk10VJ8PR1TP5DWAHqNLt
WPGun63CgESFrPV+dD50lUqD/hSNzb4bNJT3aZWj4HOATwhJM7Do7sLHiMlASLgNNs1OZWu44IuE
BnGpuBiKcLqjRuoPtR1imdDJe6dI1UoX9vSQi7q4zozoXRJshEQtTI42drvrWgGijxS+4Jzdc9Vr
ANCJtQKB+RXlWswmP0VgOKO9nyyoi36tR48YnWssIHe+xqYhQWJFK3F2yMN+4xPDBvlbjO951Fg7
WSSFWmDkEzrYlPTD0QFrv4p06Q8nlNpNcwtAK71Nhkhj2WsGZXUEHtVywK4sCLCcx/kv+hHpTe4b
08mhdYtOCxNCIx/qh3oK7F9JUjVo/Oz6Rz+REoXYaio2yp7cuzDlRIbXUOOTBREZNqRYWq5okjXS
kvQwDhCPOycIDxYJa6vcG4Z3cza+2iRTQOph7PpyX1qDi/W9O760Ukb0rB0MVychUuAcn0uUrOIU
9+KJmAynI9mt6+zXURKR6WmivRlkD0o3Kw0cD1sGprSfPZHH4u1N1RM3R5dFOzbNhNsz5SGAR2N1
ezOLkKAwr8dHz4YERqOieUpLjNAVfZ4H06d3GblzykaWhdbaietTwuZK1haBS1chLKpjquUtthCF
CWnZxHwOTyLzlKWN+DE5RYbIwZ9T+gb3JD0sHoAFE69KDmVvjoeu7d7MHO6SQx3dLjXTwx59GPMy
PoVguMRGSRg89iyoApTUFtCtmnEdD5r4kU9G/SOOIMsuYp/ORmnr2VNMiA257mpDu8ikHomtVdu4
sMODsIEZW8mme52G6uekChomaUETzGss5FHA9LrW00xNJ2L5fvvQU5J02PnDzQPA6Hv8L2KR5Hea
mh0NOh/vJ0HjYzHgH3IgLKeaFomeWrvG88x8yaskWEqnA9y1bKMFeRorwM1glzRg1KSWmN0ximOi
VEK83QLgKTmE4T0TTdvVozKWviKXknxjNR56QAl3hUEFpjSx9PJfWp9199zVADAoMgzqQexzlk6m
imUddvLVh/wSUyrzO4xZCdBl9KQJFNUUcWVxtDeBKNaRzIefeqm7CyTEz2YH53PdDGFFfq/QuF44
vgPtYnDD+snEF20NmavbpE2NhkhU074ttXSTl4jhAh13b4KPG75Lo+9VEac/MjQb1lbooVzbRjUA
PtbxOre9Yk/zm9KMvNSVW3r2sa7hkY51L394AuUNBX+Ee3lMCAtlvZXVajtaqUP+EApNIsAzDzkH
npLpkD9qTl0/+1K0L2kzJQerTcujKrnAEh2ePmt0fiEkkHhz0oVXP5aKnEii38mU8wQkjIjjkiRH
NnWoS2R4+k78xurkOp9ibIthyGxSwYWjb1xtQZvxe4YQkE3QgBEbqwfyv9v14FRoQmu3WBqF/FEj
Cz7W2VDqgCFtTZGhUcxajkp/Dp4o6J04HPxDESXbHHB3WUbjNUFR2i4p8Ac3GuS5pAPBHCTuFUig
f4du8Ba77i8sA2iAxsifyMXJb7AbVNedrH7qTjOis4uGRaKiIyj/f6kK/e1E/tiyGrjeaWzFCEon
b8fm7t3Bd5jpHqFcaYVOuqk2uQekG1BmggF/dogN9DtBOG2BUDnEb520jgASlle73xT9wYegsRra
19JZcRR4mz7Kmk3mEDBra5l+oCsPrM5GBZORCjtXhAuOlB8IbkcodT1tz16jX+mHTbTOetOES4DD
6yLXMtzY5xuoVM5M6jQsPJUgOSof9eYwqTn1hCeNivJXm3hPA7PIKYKN0YgTiQdMEG2tCThaML3M
KL6xgGAqZdAcrQ++6p/NmpxnaPpHGroFnYpqxwy1DxGGsQtDx90ojFcgRi8gYavShbVPFtePoY3u
DA/CrEksXkciFCZP9DOcW1sfSqoanc6sFV3HKdiUqMQ19gQPNiIVs2mf6fw/RoIgHxVwAc+sg95E
ryTYUowS6OJk2T2hguv5D5A43ua6+Bn08jrIiFrozINNHss6nfVIgHpBMh2aKLmVlXzuHZZQ2by2
zbBjVdIjV1jL0/JUWU6JWz7alUVYoCOaK5lN9cKmfpndsX7/hLaFDDCF/VWjFZuKRjdGude+UTxE
dQgplfgn0QcdTUdYoQZ+pzP9vKzl3ZBq16n1RF3xo8k5gfHG/KW1NSVvmBJSzFLvDZgTyjz5GY4E
YxkJKomQCMzepz1Ht2zm4vhN/mCN5k8YnwvCbBdydLEdCHcmxUQK1Qm09p5J841YuE0tBCkYM8dT
A5RrxleZ6c8TziCNNh1Rlj4lZX8My4ymtLE2wu57q6r3NtRefPKKtwkZes6ULvuqvKLAyRai1d/Z
ZHbhkD6khbYrowmOoQ1/H+XzzGoPzHCjIcjpacWFw3CYh8HNqUZW7ZEhQFgL/jj4AYECTqDCrf9K
lfPfFORHTlW1awf72/xvORO+STJMVp2WQe3CExzxOG1Z8Io469Y4RyyJiTviL7B2a6DX1L3F/30T
TQBTpbdRSfeIbS/8a6MmnoUmSFtecXyQtOYHT03ZXA9udWuNOTfN2nspOv8qQ9+Fr9kOF7+FAbyf
k3wFHkk+UHODh/c2SzlfHffb0HLzc+wfNbjjQlWUIk5PZ4IkL+GMV0U2PM9oXthzJSu4X5Vjne2y
St+wISzrOl9rOTc8Og6E0XsLZuoRz5ODUTUvrok8LKBgjBUkZxnYKyOZ9lPc3FUkOSw41khhrob7
acY+BJHsxF2sxVC+EWL1AoFQ5QFX4aJ4jsy+oNEQv9ahvout/NZsfZa3cefL7Kqcf1M9bfEvODSQ
fEvX2rgxTf6Zyl0nRPgB0+fWpmtx5kjTnFfuvei6cYIB8OoarbYcfAnEFrDTF56VbMANSOBQ8DW6
pCU815ut9p0XHynbCojp2R7RwbtKQw+utDtUSCXZT9OPQIY/bIEnXY/aqmm6fUKWkUQQMhHs0dcd
W3QSdXuovN+CtkfUHojrSFhwPedcqJaVblb2L7+goG5S71XI0YeYnWNAZ69KDytHoRdiEUjvPYEO
tTOCfkezd5eH3rMPr24xdCPtTTbyG9UF6XZQRUJCbZOhP7Pu8sa6zU33GuKf24fVsqxEOzMSnUA7
ZCUhJkWx1ellWN5LksrVBOTus0EZprPh31yb8ApdqKIZqaKtQHGmEHPPi8Ouh5XAnIIMHnZLoi/W
cBwVkr+eTdeP5I+8nQ9yQRsg3HOeryGJbwd8+I34hBKN5TJtRh3aLIk18/TWaOaGqUl4ZcnlGHC0
bzAKqzHxonNtkwtpvI3sulFuICLUaODKw8T2jCJwtgIYwTejtEcEOnFTRPAOO9OBn2phDTgK7wQc
6ybkJnsPORwUqO8wFZ9BFke+mOaYy/lNiNK/qWtjkeny0aXpAT813mPodjA09zrrUDJCp+zNuyH2
Xyo0j6abrCgot1PobrHfeBgk2CJkES5sAPXDC7kURKs1KBXvciHv7N780fIwqslpqwhMcLyX3oGs
rodzppXAw65Z+oD0WM+QiNyumr7eZ6SEz6JHOwGEZa/h0dK65IR69ikwfCfbowGaycQyKFd6V2zN
5nlwXqsQlbTR7prU2aCfm9NKV8lsgZZ4PZescjMCb0l4yPNfyFPFcPedtqJDB0FqDLJ7XcgrIwzU
KneCq8BJ99zW1i72Pa2tnRAqrsC5Djp/CSkb+yHITqaIrlP9jrNkCQM3hEVaqzd+W5PfzD9edeTo
xdXasLzF/O7GcNp3xZ1ArZwH+aHsDDJy4YHPhKxKe9OGgNZ1tCmV+03W4qlJi+9jbd7C3ORiy5dj
YvBaGWmeYTNdmqNETqVBoVBoGwdi+o58jBh/IZa91D2UHsHDRJ97lmcC/yf4ivRveu79snV9U9PN
TEAPl/MrSdI2oa9ZVysnFYiTh1OpTW9tKo9yTLc9V3mYDMDAVXsXQWfJdQsPexSIy5qE8bGHbGA9
aa21yqNxGzvEEWrFWk2s2anVdwEnVCKirQ1TAGW5tzcm60Hn3PNGe4TR0YMcwyue4yq0dKfRInZq
c126kFsl+QJl4WOIEK3cuH7DBpNYn37fhvG66Uh/rak8eOM4TOVrOWabGRPozHQ5Dpz2WZV/190y
xoF22KcsnmFwNjoIEkfykbvuQ4tJMG3xEEytkAcxQ1f8ki7sdkPnHiOdUGQ+Oxxx1LOYg/C/NAPw
uGBl0Icqs+eU64khCW7qs6uMhozBp9UIOMUWemOoo+eiMjaL8jpxXQjJNmgt0tOh0zEW8pxw75Qc
zfMq9pGv9EGwiVptw+VuywRKSiic5EEfZj1UXQXXBbdiisEDN5PbjuqlrQUaAGfTSLnDhvum5++J
S2xIGHv+XfOfDb7xLUfmDJhNg1nC2GzvZBbtPd6vDPCNHCfQyGjFH5ueu6YtD56sr+bXLniZbujT
dkEMPRQPvm7fW9nsmIx+YzF/g1jFd+QgriBA3EQi2rdMqJAH0PTkwXdoTMXs5BF/E681heQ9Fcam
6bF/kNOrpaU3NgVdz6eagvcimtbze5jftKslV4Z6AJWuiVXt72CVIY6igQu7l+1uBK0PHyxZbjVA
WItfil/v1dgGazhzCGnj/1oclDJICHFsPtu8YG5vNKAp4QP8IdxwP0sQ5sprHnv+e226VTpZfbgg
1DQSq6WCaUW5dp2iSkhTeHACHADAg3I3Tt/lkH9PwgFy97SjlMfBZk67+4UpyKzr95LsKm56lNCc
8U5+Gw8brQ++x32wR6YCMeK1tJ31/C/P6uSGf8vHBhV+PxWof5ewJVm4QHKq4Nu87vm8XOjXHivL
4FLWBM1aj8N715hof0HiQ9iFGAgOhmLvxTcZLrefFODk4G+3ZQKpX7C3p3YaL4oqhXzOJ1F9gJ1H
cOCqeGXHDZnPGtu2Cq+IjulXXh0Qw1w8FiHC+CLXDtUkXrCKWdts7Hoz7iAlAhUSiZeFJErneOPw
MCzz5BqShlqwrFGxl1BzprZH+oEnRjsFT7FM7rsQnq4GVtObxr3GI/Rj/AtDkm0U+VdJ44/cluJx
H6GyzwEu1hFoyXJM5XU+mCcaQbjfcl6NUXbbEu5WYs+yqIb+zUsMr2AfdI4lBLTU0r5bRXUsOw9S
JV1En1ds83QYwOAN0Kl91Oo07Qu1lUnoLJrWP8oJdVkVriXasKjqtlSMeLXQUOuy9NWzS7UItP4h
7rKj2fu3Jm8fZCzGSSmrX1yil8hQWweu6Ncesp2lboY01Kjldl1eP2NN+5oiBWlrzL9SKW66Pn8r
McgouBgWYnoJ/QwTSIfmDVFA45sZ1afChqmIOhTUsakOnV3c2R4WpIN44vK8lt54oHah11K9B46P
AUOInI1GyV1q9gdBlQI76t31SbpU5asK1S11/n3VcKkuAyQdsf/kT/Eq0uSdmzV7wly2FJxrhY9S
P1NHspgG04B42vHK27l2IWNkVVR0gWFgc42y63oDUlfdVeg16L2/d2Py7GXJTSPCOzwEN4blPyZa
u+9DqDeph+EVnqE3sw3S7AOiCk6Inl3babGObY1yY7sVcKFiCRB1QcAvi4mWzn4GETX+unRs76Ox
Hfd4mmZo6ZJiRS7MdnYn62N26wjDKrxnsDWuwHlIDq3LRZT4pMz2UHBwBHo1iQaXChiyQf3YQ0Pq
LJjXmf+IQdlJZD1k3RhvuNZosi33oXJJ9BL2QMq5DguQn6zUTwnaP6dvWelWDtyStDOvxFvmbrwP
TPsFdeXBb1KMasZjMXDZNOe7dUv3H7DXcKDawLXpm+rOnobrJizIeGsguLpzHGJjsc95ZEnnYXOT
YFO6yEfhLumrrcMquyl0fVebNncy44b7zybRyfic34lUWLPRsb5uU3FfaN19gQWFPrmgmXKXRuZK
2G6wsDsi6I18owJ9rw2zQRWAVuKs6aZvNfwsKSM6YePSMgPRUXpsoFMbVnYz2hw7GNWyMxJmZSe7
DAsYdtMWTyF+dEwcoRH8sid9UVpPbp2/xDWhxbD40iZ+VnH1lOOoQztpM8TxTRAOhwJ/pFyLcGDx
qBexhtJr+FyFu+KC80wT93ps0U9UlIGGEvueL5S59ONm/HNOc8lxRSNIdttaBRzmlH2KaQDTfqG7
2amPrPcJ3FzT+3AJUL8P4Ixb5DhnkblzLY2wa4EXlEKuInw4xbW4DiNo4Z+Lmi9U8tT7AqRO2jrY
ly3OZOKG31tlF7jjKQqQEZIl/9PHwpnZcJqfKvBgARLv/u9jWrqNlcT/zA/m3/SHl2dJlyVA59Kf
BohrI9GRsNAfy+itDa1DGrA3IP6Z2i/U2+dGl2i3yWlw4JI7WIjCkjozuhz6buZeT+0pja5c46E0
X3leIG2oW+rXUAUb/tGwVLFqPbDk588f+VKrPg9OV07h9mDiufDxkR18oxI/le1pMP2TQmkSxXd9
Zj620bj+fCTF3/SHw+Xvx1Q6SXuKKBM8iM9GSlTtBKbbtCdKkOaeG8J0qJv6C5uDy1mDjaaO3aup
LN28cAWu4970TeDLE7I8g/hTML/7Wc5HPrM9FXjRlLCE+y+e7NJbwJSSsERLYNbhGObZB/SCmG4+
DuYku4faSuaw47mxwmSs5fTVZJnf0tlbNHFGZK5I23EwYP34vRotaFPb9n4/oGm1CBLbp9HbqeFG
WHuetNEwatQVu86+6EhmJdvy88/4l4f98APmCfXHGolghXd1ELIMURMhPCtO5ESe+oZ/+Hygv3zK
DwOdWXNI+BADgqxqXhbQFrdThO2koSHqgWrb3uiRWufUoZ8PeulO4ZhMG90gOWUONpFnszStBFEB
jVadYq6li9aEzIl4QgtSjIT067G8IjBn0fDHMcLhz8f+6wMrHYP1OR+G7/vxzdo6PmqmwwMHLjmt
M3zR3zdFfJ3m1/BDbgf+0YRw//8YlDAVA/MTgujU2fO6bYhWJP/foFFHZnCbfMvgKooO6ouEYxZ+
M7L6i9ihy02HDdYw8PfFvZu1c/akGRAufvHl9EiURPBjlAaKTL3v912eWdrCLAmp/Pwp/zKgnHNG
JI7hxmX6neVOSRSIznwsaS/4zfCM4RXGHVzBvefPR7rc5fD8+GOks+VBFPtQl1ZvPgZdXu6iMr3V
IiP9IszvL0cGp6JUugWwqZRlnB1UoIqTDq9jfETIRg35oJPtRorepjSdCKqTvgx5thjfeaumiePF
L6j2l58/6OU+YGPwLgSnJdFJUAY/zlZfOmlvDgHwsb7h4+WkUtyVE4Xi58NcfjnHxb3RIRZKd0z2
14/DOAOiR6ssi0cDuzh0qcQWeg+eHPtlrdovHunMUp4TyuGRlHQtAp8AF87eqjeSmaeDcDwikHVQ
v3ttuUPbyJ3+m4wSsJN4/fnDXa74eUDbwQqdnr1pn62DkuY8njVB9Qj/xHEKiInfoDEveqiAjn+r
EJ3n+e7zIS/nJ0O6nMLUOIpY3bOzKlV56+ElUT2K4N2P8heo4v4Xn+xyiDlpBvMnED4bS66zIcoh
taCvYNFS2Mm7NxtMivHhX5/CxbZJR3dsODbn7tkqU3LK6koV5aMxwGwGBvG3DZzUzwe5nOEfB5mn
yx8nXTN2Si+ttHwshux6siK16YhBoxtonz4f6G8vDDIGHQ2dHGR4Vh8HIm2Ua2vMQH0UJJxvYQLr
p3//fJCLpyFdFQsk/KzwJsJg42whWW1eSDwikyc9rd+R46FgcAYdqXD8+K8DobwzSXQmp8si6uz8
8zc1ZEgnq57cst5qk35VRdMLgPLno1zsC4Rgc4E1lWMISZbS2SiWMSVG1/bGHE170tQVnZ9NblmL
yfwiKfHyvX0c6GwWFLgwDKIbjUdyPme2TfydJPJlU0VfJSPMf9GHys41eRaSk3RpcN2xZ9//P6Zb
pmxPtqrArdV5GT156qolTnQbAWcenistj39+gR+GEx+HI9zRn7oCP84cDWWApn3dh5FciymhwaM7
0RebwsVWNz8dfFWHE5+Z/tue7I+n8wbLh04YFE9FHeE2UN/6CGO6Rq4x5yimp87jAMFE8PNnvDwn
GZU7PuF7xIgCo5xN+qzG6dRuquxJzSY+9kvo/fLLgReaPGHsQoJ09kMrBjynfnX2i08b8vPx7b9M
HrJ9LeVyQpIRYcuPL5nwWTkalZ09lUmNkheTBuTcQOQNTSe5NmbBl6EFSy8JH8hU5Hb/3mhhvlR2
h4OLcmhvIQop/KKnnscSGAPTjXCxmghqmnlY7xrW8K6hgsIQnqDq3pr2YdpjDEKo2g7NGjYnKEGs
gjBPgjvfY/1d658r9B+zvnLQx+te9FuBYQpkHxDTAPfbzno16MLbkMWWhu/TwcnRvGcHZKkz0sCd
uBH+r1qMJxbfT5RIsbJ2s3potkiaydtz5y9KwIGB/rSkvvIc+dZ5iF0TRHZ+WK89utQ0iPCFaDzj
LS5btCq1TLaQM7+hxQIJLn6WhXcccdfIYu8fl/P/EmWFQ8w0PnAXF8RBYfmUTrF9IiARzjvZe0sI
PLjmzgTpz7/+xbbOhs5GSNYO5bykJvz48SvhRZovgGuD2G+uXTvD2DgR5he14N9GIU6e/zIMXJ2z
KR7msOTMxomeii7KbrxRQ6cfZ78+f5T5BPq4N1mGUpRg4rfBpnN2Qk2eCQ8rb8qn0JYvFQi/JEcY
l5M2VVdmlb99Ppq43Aot4jCow4Sjk49nnb253igrV8dB5WmeTJnp7CJsEaMfxQAcN7OeXHtVxLCk
cnZIJHq08AJwef2uw1fGhJGGEQytBNezb30It5SQdEyeIVwu4FcD5XNUmD0WIJvPf/blYudXSxo2
irxi3tXZry7l4KI5rvOn0Y7VviJwmc5qFG+TEV+uz4e6PP1sBmJzE3AAuD+dffRMTCiJK8s96YWP
2rD5pvc29HIaFgn8in8fy3GlRTknyEh1zsaCqqVloTu6p9YzF0Ua3NXRdC1RYw1m+cWZdPndseGk
GMYV0zJmePrjihHKqBB0K/fU49eB7A6TNOyjqtnOCgM/DSO+f340kBQKFQJmuBWer1Dc+H1aZ413
CtvutgnMBQy49WS2K9JFf3w+1OXkYJy5HiJLZjaGPHu0PJ4Ck+u3eSLTHK1a2tzhXXIn8RT/4qD9
20C2AXDqzH6xrnV25Lg4eNljKeQJbuaE92B85wr9hLzjK3zGmH/yx03BATewlVLcJpiFZ49kiLjS
4sKUJ77nVQpbnm9VVNoKcfzBx4DH1WpMS5p3OIKIqL5Cav7ynP9DLbnIAIhdLAG/k1mWSedkoYIm
EoJOjVahmoMd+BXodr77zWcG04Re7TxRLh4U+9kMrMizWAFkH7fbeU42tA0okmKlvqhZzp/r92Dc
bUD3KJY4OT6ugaQeLZxcGWya4p+EHid6fd31/vbfpuPvY9B05wAn25Jo3j+OUle2nRZZgFWe5tH/
1u683FlWhvxqNl68OlAKTj5u7/xquJtn46RGFbY56QMPOEL9MCSitN698zRYxAk0CVse//Gx2Dj0
GS4AKTDJ8D57eQoLx84Meu8h8lM4VZwBwvwv1r0v1tj59kt4GZiLY7G6TDJc3bPjUBVDQxMOUibi
wqUtg+/wzdoGlY6NN8DnT3RRwnKDclxHNwHoOHwt82ysScBqt9OqODUTHoft3jSvNfEuFG6FxmkO
8kQzvJxPPd8o1yGP/Pn451uyNExQ/9kJmimO3cTZoZZrvANJ9O5J6h1s9arvbsB9XPi4QD2drRnb
ZoJL1efBV1PnL09OEvrckuAFQzM7h7pda2wHETqog6w9i3wxhvB9rDWEzXKcz4Uu/c9x95NRbk3p
f1G5n1dV0uAA0jkZlAEQe5GL3hVu7VW25p/gN97bfrUYKueLVM2Lhf57CJuLCcZcwCXnb7YZtHxC
EHGK3K2a6ue43Ie2/UVe4QWe/ftBUIIwY4nmZbp+XOgTLQmVq8h7SEa0MND5AnWTqQyuCH7BJCUM
mLiT21q4LhBH8xjp+cO/TiCwXk42nebIjDmdPWaFSLPh3AtOY/of0mG+JXLqVTXuwxgneOeLavhy
v8H6g2w8oAeUSxBRPz7uWJDW4tdjcsL7Aja82CXWN9zXmJ8uDm5i//mzScFf9+cRyE3dpHNGUojC
pI/p8nE4s7ACxV0lfRCa271g91xti2iUPyX67e046VhfTMJaeh1Mu6kIq9MAv5ycV3z7prbDiILM
Kgh6Ejk/Je8T27JHrE9GOIbrVg9dYmerYYyGbWgV0c3gZvHe1IrgkHuwuBteNgaWykJrhbMwbv9y
2dZOfMAGldw/LUsh5eT++EWH7WLaCmB76BKsSWXTZTt7w71l98ZEYMzRiTF0bXLzugXTWBD39v75
y/3rQLxUG2c9i3L37OiwaRCihKrah8SLB8x0ENlVuShnwzH3i03ucqsRuk1x5rAKKd7181VS+Knd
w1/pHoKOLJTavSYrYD0p9z8/sPdNTAyzn236SmGz0S+6YfAXpRN+cTOd58rZXGIrtTnciYThuDx/
Xj/PG0cY+UOWNa80vhewrp566wX6Dxy8cCc51gZY8J+/5YujDEN0wKb5amdLIkfPTky7g7Tslb1+
JJj+utaQQJowKAD3U5xDrR+fD3ZxmDCYQ/PXItORcvscGjT7Wq80O5MP0E6epJOvRBXfizZ5RVj7
NOICVPTTF0P+5flmv3cqHckd+aKfh8F3hpO1zZc1cVDEVdHa0nB31zBIUSXo2Nt8/ogXG5DQTcIE
+A8oFwf32VcczaLijlQZR9g/8IAB9RvizqvwSrbfyYP6fLC/LBGHawWVBp9P0b//uP3kXJHHUJft
A26Zs/HG6O5TTuKNVxT2+vOhLp9LMCUJZaALQ2fk/Eqey0jzQCXzI/hgdjvg/LCPuQRCkOuw2iqa
+huBzgQtfj7q5debR2WugIoD353Xc4bM9bDAx/lowOxd1eELx76eBC53jM3/YyRLt0yQIWrI81uu
Y4U1WqNBHY0SjXebPhZ0CvGbW+lJ+8XBf7HQBQ/1x1Bz7fEHFBoh9pE5mWz3DRHgqEfmyg3D6Z1F
8Ui9Q4n8wyy0L96kOIuNdelnMyovU7eFQVzA2VwBhmvKGpO3o1/7r3ZT/mdmuy74ZT6Z6Gk0nMrc
0cCjpSGtjJ804yejJzDLT1YJvcSQAtOwPWtptvBSEi8J3o26kF8snosr5fmPnOfDH68mxZJAxYOd
HrO4ta9lkqCfU1myz4uEsLHZtqtWybgXrk1Elafb2OJiBA2Ip68+nw6XK+vj2zo75TS7lppP2X3s
bVZx3G5hkCy12Pxi1hmXOyLjOMAq1owK0Jb5+MDo+YchEE320LR9t+RwKlaG68GgDSMOnIHSXkMp
i/EEdqa/8lGDDBknHsbpTJb4NouK4dFCC761lGbdJX4XHTLDrY5ZSjB7U2bZV+3Yy/fCLY7LCEuE
Fh/H0cffm0V2UAHdieOAt8LC6c03zulvhui+mq9/WyTcegCDuALPh8bHgfy+rsdmNOtjjouwjhOc
nd2wRkwXLxwPsh8mv+MXaNBfvoU9Y08AJzptq3NWAmJ6FedBWRwd9YqPGwIKYPPyVuC2miOE0m7+
eYpxJSbtl9dIE/N8QU6+HlhoqpsjOKphHjHVTauHz4cw5tP7Q01Bfx5Y63+9XihDZ5/L1sayKvVa
v481DOPzfOO1T0FaLDMERQmIzYBZgCHF0g9/Wu4+KYkuxO3m8x8xb2cffwNNWp5QALfTYT8vyYdR
iFQXTnpfGWLvxuNxmvVbn49x+ekYw53ZgsDgdNTn9/DHvpHgjtF3LR4u7dR7jx1eGcsm6Wbdhii1
VaEHYlGVlXioWnf6Yje/PBg/Dn22ZfkhHS+ntaujLISzItynA5/GrGjIku5atFa64DP7X5zGl+9U
wRECe5D8Hyyps+d1MF6vcDCyjlHZ/IID+r3MvtiZLtefBHHQnbksBh/6vXH98UZRWorOz+P62I3+
btStefHFmHgkYhcY2nxGBa65/fwrXj7VhzGF+PgVW5+0rqrQ/KPTk1qamf63wvr3jf3jGGdvzipN
1BwJNnKTG185ZnJLG+jx/zg7r+W2kW0NPxGqkMMtc5JIykr2DcqyPcgZaISnP19rdp1jUSyx9pka
W5ZEstFp5fX/qtvdWL7rU6E8ARRKnIpP5oRi+z7AH8l5SEEILvtlQL/P16v1WRTLmfzfEBerNTWU
idgdcLN2a/9oK3fXDJT+VTf25NrNkj4Yvp6rEcy7kMOFroH0V7r1WQJwDZG5KgRk2YAUg9dHwnGh
RbLMSHg//z+T+99hLWnN/HX8qPzmXAoN5k51jOaNnVZzrCSYcCLyp18Pde0CU/FDoQpaDQ4luc5/
DSXMVkg+zORsRMXOtwFLsjX/m971y0EJHmvFu8WxduVsUP1GcEIWN8ugzMcBmz73+2bwizNdoBJv
14LjuanG56+ndcWWMnQZ/ycggub6FHhR1ciMhdF7J1eIfRdVtP1P5W40xH1jhfeVl3wLM00C97vL
UAUbXr2VfZeS70Lwo354BMjcqHG69PaKqhEdgMHOSTT5Q5IHz4keooWCkcChWd9SAVeuA8VwdIjb
+CeqcVleXJUGvZ2xXpwBzm4B9aCfJR6jTWBXt4oJr4xkYOLYlqXjw2Jrftw/xwmtobAU59RpHRWw
9CFrPpDaYZ7//noLrxwUA2dS1fDuaC+41JyJQo+eC1rFSemsZtMBwbMFASbdfz3KlemgNC0Z5lUJ
RV7GPoAXBs2ioh+N3GV67rXSvK/7KNi2PfhgN+7a57FMKtUp0XZMlMqnMxlZhd3RiQgbuJVpIBsG
6RYIenvZqX67/Xpa2pXVey9yI/qILfcphDto5tgIodmnnmg9pfxZ+5Z6lEdmrgs+idpQv+vVYbhw
qSLeUoYgDqSd47PuNM22Bm1hA7AQoLyAwCxuPJm0ui4uhk1GlRuBXjVwyD4eoEGN7Tz1C/ukVYb+
I4kqEyRFvZu7TgLpNAWH9TAS1hflnmKu4GQnobP2fCuef/0cV1Q8cX2ZYLdssruXcqiiNbKieqU/
JwMW4HSO+m+Rf7BbsETgRNCcreB4fz3k5/1HHP01pNyzv2Rthm/iuCBGnRQPvgy77GHcaZKXvqK1
4+uRPge+KflBolMQgfVifCo4mhTYc4Rh2CevKI6OMh3rKS1mtoCBI883SLx1qhqHrATZEYzup69H
v6JTiMvISlLOHjEFuQ5/zdMxStDXpmA6ETLByjarAYxVtZ11ijjHbnHXVaK+carMzw4+TSQoaVOl
/EC6FR/HBMS9rhv4T05ebTmvVqYOG6cCI96yC3M5aKU3d43Gknxq5tzKoEmYpeC3g586ViC5eUW4
VkYjmde6Vm4LQdN5GomE9lODbsgqTbex13jLIBmiLZtnr4oW9MmkE7S9Wsb0yzMj2uUqSv4srTZh
cw71RayOYMuEA1Hsymj9hdGqziEh/gJQSp85SzN1AF7XRjCW7BymBgT7PHUCdR4UsfivpRyZHEmS
SJSXdPFl/KqtqzGuaBE762OoPiWx0z2QASn3ihtmNxy7z3qPvDveDrEW0qvc9I8bIbypBk29S89x
GT3lRUUbt2zHb721GjavXx+0z0KOsSzim2SMbZzJC1uitJ00Bz88PavN+Nxq4V02BZuvh/h8Z+UQ
qB8NEYFFduFDNtbQZ9lQpw8KDecn3Q+cDSWRwy6AUuCGzP58bRhKFsCSXZDK9WIoWCEUkGbd7OwD
+N803jY2/4li9w+BU+VW+u2zYctYxL0JLXr250LovCuNBACShDqzGqTR/oeuNosYoH5zML7pRH6S
BqTvr5fy6pgyi4o7TBbl3V3/Syy0KNQRpFj45GnwKk660sxo3MkBpqpWwg+XX4/2Wb4zQ4+TyKnH
A7mU76Q0fFVtJWJ2H1iAPVuQuRkT9aTRaI9bDxYXuti7kaJI03p147K5kdD4fA8QSDjjWGTyIS5r
DHTXAyigd62TqjWEF43wu914G6VUXwF8+W/LQWAt9gzq2om4k1/41MdS9XYcV6ZvnF1XfBuKimb0
0S7mqhY/fL2qn/cQpavL/wybFqHLZq/eMfzenzzgCDIznVXFyQt/DbBP7Dylqk4QAzjzPi/UG7r6
SiSHYVlLJDy465+qqrmfxL072z4BD76YCnGAYGRuqAA5JT9A3aN3fKdYj/A9gtgb3XXez3K8IdY+
ixoDsw0ZbFCJ4PKvj2Kt9GDPrfTJPVE7otEL0f8zJreyJ1cScSafj9dMHySn9zIp3qdu7URVZZ0g
dtq2QfW9youfwVSdaR4/BBXQB6ayGRMQ+yvtGauYZLJW37ilFwLPZV9NQ3dUWrHQpfgUHycKmVif
amOWne1Ive9UB8jAo9MFL1+fo4vb8T4KhVPUE9kUB38y7hUAxQAcF+4p5+4caDsBwRZA5/k4KeMd
7L3J6uvxtCsDWkxIpyoVHfgpvGlHoi11vdFOo6kqZzP3wK+ng+O+KoZsZcV6+uDGrgrKkp0/QvZ1
zlQr39fQogWm3W8aMgLLaAqz52wqdFDV9eq/XxDsYQo+6Gry+Pti2eMJdjMC1h3d0/EPu4Lgs6t/
11m58rzmxh2+JMOWiy/LgxAUumO6ZFw/bjF41pWiV6566vr+PjOaB6vp/xTuuIobaigbW38jMLtM
m/Tkqcr3vgqOjaNtoOw5kht76wtKYW7sjs6If/kE/3kiSU9Nthx9dKHItUoQ4+iH7OS7ycYJ0u9e
GT0P/nSwvf7BgKDJouKnEP65811oWYYtDDw3aifeFcKnZ6BghENC4512KbBBpcucJlW1k9GO/jkw
8+afSIvtpVk13aqJmmkpqlEs87BOHjuqsOaeBiByFYDkQUkQaBITFeSBXiqvzhCMT0yz3wE3AmZi
CJAgiYtW34+5p0AzAtqj3mfGEVhYKDQLHRBHXDVa2MdxeFGj3Fr5JLG2QTFmwBWUUN1EfvUKItVw
jHvqfttBq84l/dQrZ0wpyhuaZBGmhbeCVAwqFlEoHVFEOBuBmnEA7oA8bV2DkLGOQHc+VkIdt70S
evTRG8XTkMJLqujx8zgldM6HwJFqsaLdMG4u5CehArJS0v0hJEJ/x2UFaEuSarCzdgB87Y2KkQn0
nq/P0JUBXEJYJtU2Ojnvy9wMHodRkOAWd1Mk6mVQGc6yEqbz35mD/x5UsiOIZwxqgsMfr04Eomht
2lNxCn17nwyataLCp1jUWpLd0HlX5DAVikwG4SeLsS5G0iFcJt8ljJOn9D+nWPzuOn9tJfqNYS49
RTkj3F9CBBRdIHbUC6sTnC830JsqPUNUTGbb2wNtukM45LNG1d4UzX/WvHSbeRE8hMUNt+QySkHx
EJWzsvEf64UKhctgUj4VHnjJoX/UhbE1aa9wLaCROsl6Os6KKVmT6YolhyQYoSk52GwTt0cZiP/6
7FyW3L8/BwqPAK8Oys8n7QANk1YYiukdUwPA3+Q+6c5gKs/y2JRj1iU0ReNGT1wILfoD8Cub2gZV
rwKd7FhnL7ya5+z8X+TnMWcjuL7efz4JUHOTVVl0m0h7uPHIFw7vv4+s0TLFUSfIfpn0iaBZCaD7
8Y5j8QuByGOCpTk3i1qSjTdxf+9mzjyFEY7H7AAs4wv2xVp+6Z6d9JeoQNsjwmPesHvfs2p/y1G5
p7JllbNEIpHn+3hFxODC61LUPpXy9Mwk6tqIgwV1mwwIvMpscD0WSZuPWImiVWd57v1oeaVkbIc6
vBmzeVoHssIx7v1VVD366iH3GqA48NPJhPItKIjMMcBBKezfpaIsBfwJXy/vhS/27+qaVCYitoBT
uFRIssa1bXPNPwJAs48mT5vXRqJtR5hSFkoWwb/l39A/F/7KpxGlfPvLOyKQYlS0TvtH23fK2RhM
Kz2sF1GqzPy8Oaaps06m4WcS5DcE89VxbRqZqfrAHri8gjAb92XYCP84tOHeVqZDUkGY1UGBJwAS
tMS4UZrxmNvxrWT6pUUmz4lDaB4HjYw66vDjhDWRhiCx5MrRtbpq7kZdPYclXTIZuOmakslbCByX
NSDvK0zjE7ecViGTbo6PA6aj60TR2CtHgGWTtWvkdIKFzR/fKp9L06OEGOiDX8QB/F3r5x3YnwIO
cyxfYCVBn58CY9WYhf3NbNP+rXE6sayDDvqYULPv06zFRsnd+oa6ubI5GOF0rNLvbqk08X18ZAAR
tbBQO+WITj3nvnJXgXQX1cAGFWBhap39BPAYwH/dDW/n2rgEPHB0KBHnaMjf/3UYy8oKysyOlGNE
LPhkupkFy6oZrwkPG4cSlbWoqgl81zTq4YhO6/DG9bumGLDDpGqy5PG4dLdyMwV+Vg2Vo+lXP/Ru
ehNDdRhGfysvg0COlUH8Oy30hUC0hYDHdgAfZ41YxGF4Q6B9MixsfCFoIag+l7twWaQy2GBhgxbr
H80+/p65ykEJjRveybWjiedHSASrnJ65y4hp3A9jTzjXPyah3S+LSIfXHShZmV+s1mRBygUMScWq
7GkStZVEg3IyjuYK1S6/3CwMNh0MCrOSumDglYS6qnUB6lynxxt98DGcyVAu9WAyl18LySs3+F1p
Sqf1CnRP04q8mAzX5wZDj17DigUnEMowNNMbkBlXxDF1qarsZJWX9xIOqYM2aPSaiT2wjHXtBysF
uLdGTzeeC0Zg192Y2GX2UIoKxkNKuLJ6g16zj+d/SGtoH0b2Qy1ryLichR34Pwk8v+RtAZyosab1
YTnl4ptVuLsq0m9c+0vbTw5Paz9HgVzRZ5gbNalzGVnFLIrB8zL7HwPg0TNy9TfO3bVlZYLyf2xz
Kik/TjOGKlELki44CUiL9NZ9gVr0rlbaR+A3/7S9emNZrw5nkPuhfONKNarhtrUaByI4Fbn3rQS5
OY3tk5u5W6F4fwy9vFGr/Z4hvLBEEPaymRw4Cws7+uP0umoC1EsfgxO2ekv9j7Uq8jbItlHfjEun
r0ET1bRx5vhpvKBfLAUbjUatxjSCPe3F9k7z+u4uyyjxBFEi/RlU4H3FoeIfK7PMN7AZw5TTTtGp
gQ8SVt6wXrljD8Cf3afLdowAQHSn8iyg6l6qKRi5VjBQeJQP7iI1gBAbaqPej42trLEsYzpJKn1H
0Ym+HrMk2xcgR8/DPsAmhTMQ0OSp+9VBrgNHmmn6S3AMJgCBUvc4RVmxzRHWPwIoFQ6l1TlztVQc
uGD1dJXGCElFOojgbnuzwGzHdd3QTm1j1SypFzLmNN67cOJN+rovzeoRHu7xpXDicd8puLCZpuhL
o9HGhZFXUHfDJjS3vKTcZoMpscwRPNFQKos8Bey4NMUIVnMG3GffxSsvNZrfX8ucy1CgvJrUFMli
bYIX6idR6Rhpp7lQLx87qu6yql2HldfORAcBikuRolIso2ySiExbU+2PtAZjUOTfhjL68/WDXERC
Pz2HFI5/qcgqrPxSaTnM7ggQdVun8COGSIZIpYMySF3JF29rd8BVKb++HvmK2GUFZNwMbcGfi1vb
pVpSe2HvHkvLr9bwqapLAMahgQ3hq1EVUvNfj3fl2kIIg+glO8E/Lm3hRHcn+CNh9CkzAfNFDa8u
xIn6Jje7hcBu+nq0K+qWfXV0SpEpRQS142JdldDsE8dQjk3haHdR5SbblKrb7dejyDW6EA3IPJJG
NLK99zl9HIWyAwC2ysE/CgLOyzqJtINBq9AitNX4hi1zdSjATWhWpmaNhfw4VB1DTZAHTXhq7GBX
15JtARrjTtxqdpLS7NOU/hpH/ziO1wUhRw95USAjcJ+M6IxPBSro2KrSjzY8f/31Il69AtRu4u+x
htgvH0cswqlz6YL1jqFZnaYO3rVMbzZOrbxmNc05SXWgiO7GmFdXk0Z/RADJFZT0xzHVNLN70ErF
KbWqatniu+xAmOp3apw2N7QwyvbKkpoUutBtju2BK/hxsB6yk0hvVfdYY39vHQ3mCKReAQVRrh6K
zGqfwjgZF27iiXvbruKFRXPLuhKds+xDX5tbYw7XQt1Khh3NgYAvsPc0LWh3sAPABe7FyPG6bNeG
PwjquGPxTxj5+kaLYC+YUiN+ElrSZTPIXeInPQDkwjYSsfSqQIfOp/bWceKtBezkpCjnaAXotuII
Bljq1PR0TBZOqgabFtZuct9uMK/DqZ2Nqt7PzdoqJCGKgLNAgNXZwpoA26B7AEAhWetuH23zREh6
zAhaVbObtkXjm2AaWxPwyZjIjNoZu6g107MOheMhahTYofpOQcP0KhSnWW8sKxhDKa5KpmVPXPA5
aD1/Ezs0KXdpIXZihA9D6f18D2hDtwfqMzuVoV3v/M7MZnUTxPuS4mMyPkUKrHA+zYoepAp96Js7
0zdrOCCBxfWm6LHyKHlSVcVYpZmTbLTG0pZhN+Urc4TxajKo6TW6aFoUTlAdgrYkLBKo9rxJgeEG
2CqFMGryYfIbQb0fYrHSAj0HgF1S1am+sWgSr7vTAMfddJoRzgdVE+uJrVxBZN+sq84j5aUo7jZp
wTFXYU1cRF0LcAOcAeCQl8ohoP1oNWY2vPG9C2dzkShAyUJaQZWAszX8aVpnHh1zttFAWm6oMdwu
ZWrMI6O0Ia1OhhvG9CcJ+14hQe867bSc+csrpMEAZah6VBx9OwseVb/oX4SHKX8jsnjt8lB7Ar4n
zYGfjUt8Wp1BYufY19XGHPuTI4Ax6Ns2mFfTeK7U+IUagu+RTdjva7l0TUbYEi3NYXCyoRcSV28a
WpQ48sehgUHPD18Go/9W9GlzY4ZXx5EBWjCSAGm99NqSMgoba0zcIy15lLHHsP3cysZdFUE0sOL5
kCWTCG0fRVA9tT23x3Yggdx0LREAO4jLPaRUnF3JWGZ3wNRGGoDrBKaRKVzt+7bI1XNqJurGy5zu
2fY7722kUvUVNgAhJdMEzvRYDy9BpVMBRiXDbnQL5z4nT7Fs2ww888oOCcTminMvIMCmA6Ust3lQ
mItaBMHz19t1zZ75e4pSzfxlSdl+EfA0bn+qiGcuAwfoXtHV8GMpcMfFwr4RaLvm3BGdJLhAYJ24
86U9U1ut2QbUph39Fpxus36uk2ndNQE0J/UxK/WVBdGGG7XfLDXYJsL5f5ge8t7RDUCXHLUrH6fr
9EFAsMJ3/otTIw/FpSlAMF+jgJ2qGO+ycUwEIb1ccWXDIaieBh3Me130j66bvSjB3BTarUa1axeB
5LyDLWpR9G1eHFIzD3KXMq/2VIhQm2cJxFs+jS3A1cC8+fVhkb7ptdlhHMpgADUWl1ciFW6QIHun
kyBNuSUKDdw+ZFfaLwV2CzEbHDW676oSbhHFbhb0RLe/vdIvd02XK3dq0ZVzynKNQ+rYgrrIrH1M
RlvfV1FjwGap6PdmFf0SQfxSAEF953HHZ7U5eneGmoM5pXgSuMtuZ1oyVGsIeRmwzYZFW8I4qzWd
BldwWw+vfuMo+w5IF8hKLX1BATykoJDu/qECjbfAZ0hvE4RvlVJoryr0XtXCp57qKQ6j5GBNk7Ep
zLFeC5jzNrT8jctw0NWd4IUzEE5syGCcCucxRofSjLsqRyW9d4yofVKTMT2M/SDWvq5FqzhN8m1n
D806LkLw+avIX+aOUs5p3g5WYV6N+awy0gAbhCA6Ckm/D8rYeBiaFnfKA48d5G03WpaN9XOkjmzr
YE8cYLLP1qlVx8egBA+uKFJ/MRHnXyYkEpcQJMZA63UVAXt0MXwIHaT2MeQssapSg932R2Wiq1jX
ljUNUAcoroyFEY7VrByzaWt4Ub1tvWSf9x00c70fP2Sjly1Qj/Uiy0W80gMdYmOoh3ZOU2nHSRms
Xd1beCdjV0I06pdrm/jCDM69dGHVLhyFTmzdRWqfHWK/0kC6MeqFHyTRaqJf/sEz7XhLScTIA1fD
psl0m6hAALdCP3oLz6icWV7108aHw3BuuUUzz4e8eLRjMa47K4f/YgySlMQAZTqLyfSzn02szBNE
aAZ4GayW1ngou41SJ0LbamVqfgMpHzKHtHvV9FD/nhTtQFfSCMBTWBnzZmrcFdQoUKFjo4XbrMRd
AtJ9fO3orKjndaRWaz93/IUPg8xbVVgjVbOtj/ubOwZGxzQeu7QcV75e96dBmP0q1Eb89snsvUco
5N0fxJTNJys3ymkZYWGIb2oTE0ZMNJON5HItDWtQrfnY+cZDWhqoBYtyQTsmAlJqkTr3vQAwtsCs
Vnkcstox7Iyl4Fw2qWlC65wk2gtsf+XLRK8EfWS0FM66PI5fM/ilNh0cmKD355G6jXuYYIdYV+DX
ApLdF+UIO10zFo9wngHBr1VNtshUD94Sj843AhHprqi5uTSsNQtHDdI9YITr3IaVglXw++jQ0TcZ
i2FWqsNsoP69LYp51lowJ0MlBj04BDewWxxydx2OcK+2Z3J7EmTcS3c5/BswnM7kLwZti861aYGn
7iBJ3nCm+H4Yf5uDwzkhE2WOqyrH1qz6hfBhlB5/yiyhtaWsGD7ujcN+ipHQkirmQKTESQW5Tg7x
7iYHb0n7nYWvgfILrkPLz1c4aDldak50KuynLHmDaXiJ/zpXJ3MmAJ3vtCdocayh3Gjiu1k5c61U
lyWJSdqtkLhvrSh2aRPfeTBACffXEDTQXJJPbWWnIOlIPSnmXvSk0+KbbSZDXxDhh4j2ze+MWQCW
fdI+t97PPolnHjI7I+NBqH/RGu7czsBk5eed9tMAuyKGhtP0YKVJKX1tYDtYBf6+ryA5qOHWScd2
DqjO3C+TZR4rGMrqugqC+aCcyZh5kbNi+hFgBlTbE4ca9liIs9FlnwdIVYtxQfXXrKi1JcQq/FmB
6LtMfML8vqEc8sjf6/auhypI4+12oP7pkm7lGiKfJWV278MLxCHYWD2lUrWZfNO0Vj0FcXRXAm1F
CeDYLX1QBmBvBerHs4J25nc9py84ZhPXEW7OmVMBdTvm9UEk5X1laHeN7a5T3/utOtWslpHCamhg
AfGUe70AfsxNy00EQSxaaVMwYU2pn/oiW4a99kJj3iHSG2gleu8BfMdlAg9UCcoSDkN6X7nWSmjW
N3ot8plRhfeKMA4WO0sLx5y29oOpkPguk31rNntvdH7BqbLSCC4R7LwncbaUS2g4yqPTZwvdCH4Z
8JCo8bgNyBnijVJN3AbHug0O7pTfQ73A2kannEfg3v7wExvocm3eWzHUnc2qMvWVhJLjaS3jLcnL
vS+Sp4HmW8utlx1gio63pQuOA6WGxUHm54EaWgrlzE/YU4nqKA8wDZcku2GTtV8a75hVD7wNmDYo
UWHo6GGWzDaEJDoNaNyDAXONBb86zElzPpqYBbVmozUsKz9bOPW4oZh5hrihBI1LoMZbygCox72n
lGRGPfsyTNpVURDADcaFZm3ryAaZlKblNFu3kZhNrrbK7d+kuxsOlxEG63x02MsMMPV2EQ4jsJBP
mnbHVawJE2Yw7eS9sbMge4KqepVRcMBTycNKUl+e0Th5o55nJo/+MMI/KNx1V1Jv06nWqxQ8Rm8f
WY2BNLYc24zLJ01Zm0Y1HyhpcLJx5ani5JCXD+mJoySgU4KFrHZwx+yHYsEO2jRzxExuDAs+J6ly
lMK9oX9HDS+4xnCCbjQzh0rjrPYAO9XzEM5v5mcKczHGd+50Rq6xSCxG63YbCjYgDqsmKLCcWZ0g
q6FUmWe+W3HlnBnaUL5k0cFYm/b5spmid5mRQSvdxHsVF94e6pkFZXZTG9+tSt0PRP/kywTA2tUE
1xSlrZJ3jmGN9nfp+huOgmq1azuPxSzQ/WcEq4tAaWUtITxqSVXI1H4ee9+dspenqXHeM82bJkW1
hPqqjmCnR6oUMBxBdLxtMDf4loTLb6XTdg07ZZZ/2DOU5kp3MTKUlmJ7oJ/IV28myViEXB5jyJgy
V/NJ1JcgNORLVYEYk6Fh6l0YY3NG7iqWTpFLe1bVZhkLf21DEYo3uRg1HQgaay2PnjwNyvgmJ01H
GbUp1sM0OQfHL9Zcl8yFQpkp+oO6mdpg44XunN1R+ILG6NpmyXnvKKLMGggf+7dEd3ZWZszJkJHB
fcWvm+dhAPdg/35jcj1fWP4Evkq3galQ1p7ktYI31m36IGMZ3vze5aBakFJvMyuA6JYbyXmSX2zg
zDRgxYZVTKkEK9sqwVNd2GtDwDGUvcAxKRtXE58QjuKDkhHKMxUBuDpoGYRoCtrpvlQxPO2nBiQU
8BhSn7weBODtdjAh6E3e8G85T+uaWcNPBTXtfKr9DdvTO+Mso1om9Pd8J2eL8KY6hm9imHMc97Hm
RoaxdeYj6ujZG8+mureTHwkseP4hzMReiTF6XGXXl/FChvJLj8QIPVhS9wjOHWcM3cOLhwAH0ZUF
LJ4B6YyusThSEb0V/WPKnans4Tym3VFqm4lzLleF52CNeCaWlH+PzJg3vC9Jnr+G0PEh+2AtktqU
G0hGemVY23TIVyykLFF34Locj1Pw2kfr3gvuOv/sVL9JIc7M6QXPv9RiuV1K/iq0nzykZ6aLLDAX
rr6LiuFdLzJ6jpRNNXgTo03t6ZIwZ1L8DVBJs7Ju3uVnAZOXm/yR9slAkoqrAwj8rArg0HxxjaN8
sK5OZzHzlOcxC6KFXFnoWJeCHA1PW2TwGlb3ifaMINrqg7qyqe03rH4LdrcMBDtcai6Cp8QrAb4t
hwCKMCkS+WEKmFEt/pQhnDpk30XCxxr+hrVL82f+lpFGL/kTFSpHUNsqVjCTv5dyQkIVkPxFrgcW
raqYGO1gv07Tnuz6nR7bZ2yA0MGU30jcNiexHniWIFHB0PXvmW8STfTbWI9dUGzGsFyQ28EW2zhW
nszk548+DFC5cVdgo/HOIj4XVkJCK5lLUj/WfiImgj4y3I2vftMw+oboUdp/Rlp/t4pwV4xw+axy
Y+VlAZ1t+IdasASEnpcfSPHCAXpU+nHOIZNTMag4leICGcDZ8FksqnIPbVGui874SYETxUdP8t4l
91wu/iFFBBAjsJ5yEthV+iRnpjHsORLyHtMJ42UqRTWJPIaCPZPqMNJ18I+nJeDIZy91F15B4R2/
n5LkhAoNzfZfQWDDn5r89pM/tiLFPPNHomaYkfYbZdNLX3GWJPBWUtEhZlhjDrG0dfmoQf1jVsbR
zfcA2T4WUyBr2aSdwETfLVtrxTzBYJDP0mXJI2eINsg1ZoDQjYXpjdKEdIpq3rbdqrDi7VC/dUMv
teJQxfPcXGvTs1xTeVv5KJIus6RO7uV1RIiFWJjSBEyH5eSspCFOiuldIErLMlftQ2SEs9jHK3MH
Kbf6f20KeeWNt7JC1+crH/FE25Wv6AuHdxEtWgEq/QRE3btNhXUdw9Iude/zkGryJCO0Jxswm4ZQ
tzz03CT6TAw2hO/UAmeRr7afwvkNTeK/35VGKo8W0Bf/SLPvP+vElxb3hfL/mZyhdC9cFDLLF2Ab
8FtXeTdra5KMM6Wx3kqzWMdmt2yUaNZWzkpXHDqqC9DQzoBsLMIxfrSdjnUi/QTdJ3uEgYgeJwjN
g3Ix5C6EbSdmmmhPcFMTnhv2mmhePOfJD/9o3GVGl7ZOVagHZeru+YUg5cmW/7AHf4Wnvh48aGrb
3xxe/pa7SH4QEdwUP1KnWqdDvJNC28NYF1ijiOZZ48KRV60o8llLmczZ44s8wtxOeadZ1QBSypZe
abklxOqlqTql5h+eGzSoHTD7z0Z0SIPuPrYToMsGWa7nokkQ1qz+WL9xfrkrvJ51C0RLlzkNmHgT
5Yq7s1UtaeMJDHz6MzcgHskTiMA0wFai4uXNsWrOETTL5UOfTjs+A4jGX3xxIv1NH7JD2Fpr1qK2
8kekzwu/idRsKQLopUZOu7tsAzHX8hA+vXeNQrvDz2lI3o/YmD2VbfVQUYEo5Q9T5ElZAak/kJBt
oC046KgNeQI1Me29ZiHvfXHiRUTyq/oHL0MX2ISCEu+3Vkrxi+Vl7aVOM51nFpfpoaGVzFjy+XGk
HGLtIfe1jaf+GlNI4s0Gi8dlkisd2ne49TjRXHWup1+82eorChaBwrWXJwkTcJ9oKBoWoO3WUjHQ
LGbGw5IXxMgffuGrkJxxlStpX/PjMazmQnviG2SlNJv4mUCqMxN/NF/JrM+K0MQm2AZef2dD7kkY
deGFf/ispNtJlQmBIBYmQm3M+qWTSAtVIPSARl8wV/aWj8Rs+NezlqrcH9+4m3yAPFYU9iGisFoj
0VGk9Owj9pzkB9Mr6ocJ0dDAM9z38uUwzFJgJG0o3uHWP9ypI//yRyo8AvzvfiNDSSHDXKS97tiT
dEcZhnczJKKVggu5JwYbEYqnrPkmDSBm15oLnUJDMZLcwvrCxmGO7ZTMU0IJo//N1Fy5u3IsuWrY
eogB9d7GRCfs1UseOIw4z27nUnrIc8oeEaz/2Q3lHIc70qjUgJFKXhZrz/ul3OjkMiFFZaEUPw0T
kuldgHtlzyMs8dYYaJ8KV/K4SP1dIz3xjx1Z4icVMJIx/bcMumo5vkW9xgbhREgBOqLpchznuNeW
oo9n0uaVp49FlXPg6bnFo/7I8kj/rIjthXw2Fkmafla5kwqvcgO5f/J4IpWw2nKWxpbsU2D2I//k
3hLPkQqKS9ODLsP9RtKynjr9xV1xp4YZNcVn7d8jITe/w4Zg9MCrF9LyaK2IepfHtn3qEVCKaNc8
FwtdSgIf3HJ5kFEwPFfCCtoFoP4AhNEtBIo58E+JtODkjvMWHkMt1B3v75p4zkXqoujQhjG+gzbv
RgK+0xJ1/+/GxZgXfGiTBCdWnp2JTWyrd20jzVneTWxVghsboK5zYQZzDbH4XE7XUu6SqZYnnS3m
FdJJTi1jFnpvg1XsU/HgCLGNBv1XIu7juHzX4J2FN1xp2oH9yaf2qfGnhy5+cNGTNDEs+gpX7jz6
4Eb3tLGJTMoDk9BTYMU/sG24ANLoEfiyclWYdzwmc+lLWhFkvkNXwiDt3OHnrOSsoWqRkO5Wby3t
yJYY75wVY3rBB6AYwH7BZsNgt9zHnpogFkwaiQw4WATnwm+TwNYf/qN4VcQ/q8EiFX42TwKI6G0F
U5vcMQKKN2lKtuQ8h7Eu7QfKKGZSgEmLlJVQbIwY3B/ezgcrHb50Ws54GO6kKX4Ng30vzxtWE/LQ
t/wd7uMandbzJIhWKZAUeWmHlbzh8r7IHnLp61rJD1qR5DIRl59pqbWJDfcfE2/K1yjTwvmQRgJL
nIp7Kd1tXiU/Q5LZcwnsIf8thA0nvLF1dOchjgyiSmeOGp+YBMU0B2X0WR5YBK8uvIWDjtf1/6Hs
vHbjVrI1/EQEmMNtk+xWJ3Ury74hLIdizvnpz1eag3P2lg0LM8DAg7EspqpVK/yhJTOf37tzbH95
N1yjGHA67r1Laz6o0dscIxzHTh1bA0x6cxbU9rKzwSv63yVGs9CHibqRgV22NlznSdaorUtW0J8I
fKPRYewEdKvz6fDdI/Ue8gJk4VQmEJBMlXj7vvCMi0k9SrBzecXsAL7kGGd72ZGU/9gZsAJmb0AV
kZeflehNJmmVND+u6GPjIDk8s+alwkLaP8g/pkwfN11mP2HC2pBVQSWobSHzqFG/s5kgjqRtJd63
xL2ogpDlflsmNIeZNfKL5IrgM8vHnY3iniqERtADi43PMOvzkzwJ66UMkkyE3EkO176iBaGWWHRD
n0TK9tCDlthgw0xjRk8hBKNqt1yq9lusu/4wGsDsxvdqZyCIccV8bfHUfUYI7wd8Tb+ScdARfhp1
vkmZo2GeltGDXJJCRm+bFpUV5WGejY+JSFpw7cmbpVjf+fI2h6us2lh1TmkRlhGMJe6SdeN4hHXI
CKDbvok8nLG1Hx3uxVFkPy4Zxbr9pETaia/gROsW98ptiRlqXbeYC+v+SFbWtctjaT+BqNzoBY6k
rCJ2wFidqezUqguZwGL0ofxUzGg/uyX9nf7glPE3mZWXhcTNrYxA1fOaVYEWv8lPG4nxSpl7U3rZ
nQS3ucm1J2xxGsp4FZWvNSGkEr/kC1DYMbIXR2zm4YhJXvredUtwMyUKyDeJN8d2MojhSoW6Hwef
d5ExmIpE7osSzfBIddGdHgK5r/9TUiSeK4sjZOkCEARYTsypr1lRyORB5kcultodZx9onDBe47su
euuTF6n8JPt16dROm2jGrG1+/zIA2E4yP1zmBouKAlCt5XvpfC10ZdhM6CoMgww4tOUUMxwBPIr4
u0hL+q3J3aLhdN28gm8Momzdm2DvTVKykRCi0BFw+dVeQf90FWe6XjKYDyQkjnlbtmuo6eV5JMnp
l2nbEyZWEvNcjq8sK5QnOAGgXyOwM2YQWfpOFnp8yhXncpf909Gxa3pUHyiQnRqZ/4i2nZo7F/oB
gjq/XPYZ+lrwvftN2eu7gp7rhsPQab/GmrebpJghoRPMCO9U0AyrCIjOHAMDyUN43ZTdaFDKLgQw
6PemggxlnGAV5z6Zkt+hElHrfTjq404b9bf3+7PWcFhEIBxHptgrmYCzZAe5czy6PKOXyITRVbuz
rAXzLGjK7laGRhkrZDDtolSOLkaEtH0D+8fN0n2b+mkj5R/lgSWf1kvVs9W5vAZK4UJRAixTw74u
4EL/ZF/KgNBU7Ijku1yuMnDj2LionIHiF41TgnKKSXg1wrvN5p3SaAf5p3wU1o7GTiEAyh1N19jS
sxtswHB8BV1U3PTak2nU8jowdH/KgEah7/ZXvhYJxwLGYzVVGYZi2Wh5b1Oobo/QCRif3vXNPMam
14qPXUeJCSDFd+ueg6YPOBX6stnXaYd/vOFbgH0Iu/K3mCQzTPSOLB3eS+R0gTk8TlV357Cu+HIl
czxXxwI+5jjIWu3JrvJj1FgBHb1trOC7vEzDVVNMGQttYd1QaIZuAXM4+znnqdxrokxIob+zoQoP
lJJ35RgqWDF9ZF4csm5pPYx4C0ON+ihTWFt2GlK4eRnpEOF56DP06Jp2Lz2V9Bp7QGT+NKaDyqJN
6EVam1IMsmWkDnRKWEDGL/lTuW0dsuQwssNkB1xLoi8R3ts97fTJriz5lgkmjLbo7fY3UeFhy+T+
MjicDM4XKiGDCf/ilNfS0DlD1+0EUiPrx3iDaPy66RoJuZpd2XWQh6IjvhUAARy9vClwiJbHuzwT
XM15zThFK826ynFRTsI2kghb7rwb2IFd8sykSm5oM4tlGYZFsI9r5qZOL5mz7ORpmjntJp76k0yP
ykE7a7A/1AbTj+ynDDpuYR5n6hr51SPdlv7e5Ce0kERziEfnF3e31Y03PU99CAUhcRE7ja3w4kOf
t4FGTNFzIgQ7QK/jE4JN7ycWmtxMXl8Jqwjx2/m6Q7vnlmB4Zo6QEzW1Wb/o83jF8OvgTF8ronQ1
nJdB2XncXke7zUxOMrTO2Jc3nXGQxz57gEYGwArqDsuPkoYTHP2G9yeENnzg20dm8VDHxn0VuxfD
LTd66p7W0fHbuvatSvFlkjOYGDTnHtpFCWEgYcid+4gV+B4fM2POZaTjRfXaazsigztk4CbZp0UZ
9K77ayy/shtcz9sorLekIdeUOGaHM1LkHNzMRmRmgokLCTz1MVFb2MwBRj5+9lary2NNY75kclAr
047DLl26r1X8Kne0TcRxV3UnW2Bm3z9GLjDBqBnCti3CjMblUN0ZPee+aAMlGgJ1whis6nYy9ykV
BPrV5UlLmidHnZDmZX6Vkg2WFeBzo2Ainn+hFbBx6bMw0rw28fJWNjY4gWf57+V3gMq7KWkRGmUh
NssS+4kudjLlytPmNnXMG10ddvZKJpEZw23nkGFledduco1RJR1gfNtuJoPBn0tSI08mGN+GVcOW
h/SteIGIk7uhyeZAZhsRZBDXXJmR5k/9otmbpR6uq9281BzccUOy5WrxSwrtVYIN3wbNCTKh7gFm
wTMxbifSLNsaaVWJ0NSTX7iR72IC2UBhmmQ/3CYL1bo4QhG/bfj0ecc4oK3pNIlgAjKIfzcgw+wS
MQUeWLoak41SG9Af6ZA0M8agYacFLn1Ig9q3zM3zmiKn686xyaHAKKC21kPC6/X0ZR+t+V5eN87i
EKegk2jxY6nbrdYrt/G84uJu0ToGTbgxvC+Snusu64NrMQlec3zmx/6pttsf2eKRT5cchQwFUtSX
injYK8gmDoUXIiX3rTFaJ+hiHGwYaz+uXQ84JHtyUsauS3EoCqrxJQ5XdGrymviTF+s9lgF7meRE
q80RBHuwNcS8yesGU09L3yAJS8tx0jbzBLnCs8aDnU10e5sNvseBxcmOEj03GfuuqfzIUvObPARz
S1qJrN4pdZcXvR2ullGdNU/4HuNFmev0SBUmdFv4Hu9L11X7Xefwj5BSAp9DdlQk7m2pp09F1F3V
zg35upafdh6/nNEdzFdxLOb+K7AmH1LR7Vo3GXEpLzeWRgJdFyx3JqhyHN2sDVzo6j51qqdiGC8e
AsyZ862cUkTH6ToKhc3JKTGB9dvM2fpjzrt9TXLrEPY0TstVVwPRWRzZ6lZfieKu976I5N6wmW1V
pEK1XSykjuLHbAyPhh0hhhvvkBnZJPXUwBeJd5YrgUL9W1e8jMO6cWZKHaIwNHSwTMJ3s5Qw45Z7
rY3BZmjpWx9PO7mmAU2/WLgqmhRSXRHtElf9EtvJQzwntwUjDjW3vuhx9lq7/amQIYCcNNNsMAW2
+igXntKbW/mDRCX4DlFQjsmZGC0zw7R8RtHMl+eEQ4u70OisE+IG0uHMpBLR6mk7xM9pPtLsJ2Ep
x4ogKd8LhdRA3mQzrfPc/ojl9K3831jY7VZQ+iBSVqbmbPuhGW5l3SlPBm8xNq67Moxengj65eQ+
ykhvU6vztD9TZX4GisTyRsGaLyJTImWOKaHJy02HSKOsu6nVxUZAvbGWbp/ozKXoS9hCQU6iAr0G
SLr6Wphjd0iU3ArMrDT81RAwL5Xu3FG0znH1TZZxWl3/EqP3miEqJtiCstDLXRAIizhOIJz0VQ9M
Uj9FNOGiKnjhUfaV3NFEEU6gRtfFjyLr0BXlQ6vOj2nentO42mXkSyWxHOQKqKTqyc6tY8q9zyrT
edPapl6Kui8rhbvdy1/Kp1BJnJ1u/mIrxVnVzVBGVgt3eThKD+Maa5xpOuT0cqdwBnhDznjAOMqk
KTPnU8nYXNXLY9RnB1M4TLEV9IobJrwkmv09IDN2L7xxB0khn6TxwG69B6+g+31pNHSe7G9emT8n
hXni3DyQF4UVE93GMPdwrnadNRxkqNaqaCtSpgg2mz/KNJ8mbghsko46BiRgw73R79RqAxj2OOtR
CyCdSJppA+rw9ZDvGrNnYemDdhKaVgb4X9DvbskLhlnAdog6lmE5VPtljhTfMefmzBapD1quON+H
QjGOmkNZtnoz2EC7Mb4uXbzMfmbZ2esAfyzoFL0IGFFoEAoB1zrmNDIqG6CHONPsG1qm7rMso2CO
R3PDR2YAbefTsTF6N2CxtrwNFK2U0fGYrcqUOinf6pSSZIBNfi5AFfp6bT55olSZ0UU/U6RO16kb
vqhtm59zax6O8EenuwhozI1ZFu1hBsh46nVyxr6nE2Xb8AiUNJ0DDS3aO7M1Sl9kYwTuAo28pjfj
07Q6LrDuZOIvcj1MK9MOx6QQoToJhPVHSnEfIHZ1myVdkePowm4c+nbyDSchz0eMZY/cxEut5mAC
0eSrd7pVr0CZR4yXNlpL66Ay5vWUx2zoNBPDxRCpc2jmKT3EwHz3LVplQTlHOXvOdI9mH5E5L0th
3Xj9aH+zWVVw8qIsbJLYfMHzp2XmZiXRk1su470KAvPOtUVGHlUq90kVO3wRww70wppPWjSnezcv
hyBPlviJVVCHS7SkCFQWUoop7+nr20pgRzWE0JZ6edL76C6GnHJy5xF+BzZjKx1zdb4f3MqKtp0C
igiYklvf2+o80IUz4icLdG9FUZTEzCtEcQtLaKr2trnSlzD69Mq3qIMx67tNp0X6Vm1dh7N0KQ9G
rDS3SU5hrCUJeBAXAV+qOy9wNUWEMAAseoLgIqICz4DJGQbfAYOwUWfscrKp0vfmmKb3WhSNQURd
+5qyoHxwUAzUlCa7LpWmn7rE8UIlxnR8XRKrBjo+PdeWgyqSlosSfJg30yuBP6kjnWm27JdMX2jX
edM1a9AzzPUcHkOhp0EPHDoYhnwNWjWO7+inddfIAdyDode6rZtiPonBdZ+WMYZNUhdJtffWumg2
th5pPyfEv+7ysqqvGq2xYx6bWDek2mvS5Q3645EV1uv0nBnICttOrIQa/JFQaCtktZge1DACN2z7
sWHp1Ix3nKzaFmVfwJQW5vIl1dKRkpTEwLBiJqpeRX+nsdtt6iRtoM7misatbT0aix7f5iUxLWeD
XJEKx/7PiudAN+38QWP3+lNRWqRiZh2UljMDpotUDFBwDLNTOsrJkACRXaoWLgomtKvX1CGT7P7s
2UN67qH9vYJRnrdQQd/Kfp2PNko/fj3UWWDyBf15nNXd6FIXdGozH1WpmrGq1bjrYlCZjOH1BN2f
airOCSayfuPCzEGRU5xnVF5QkGFTEX+ARSrY7K7IGhy6mPFaDYgbaICbv7qRoF3donokVou5c2xS
oDnqEkyitzetU1u7FmO9LWe7cj8b8L8SNSo2o9bEMtf3+DkFjdnUtP0Rp22G4vm32jSGfWIpfRg7
4xqki+pQD3ej1CSB+lqtTVghcB+4w/Jz0JUpqIShnyMzH+6HTLBeDNCZ49xp37F/qH4yvRC4drX1
QUUkGKdMNwu0MXlSY+8pa9jFdoGCbYpfmhPnw7le6no72hUDGAyr7m3TXXwUB0ewr2tDVUbvpClF
xrC4ZJxjlfo5nuYkiDqoTJk9WP4oeAerTobWC1b4RPTY9G3hnjRryMNmrd2jkUc9E97e5NAZJSLd
TGmyTN4UrEri3QjEMG5sk7U8LrRUrb4y/ShdaAyzwhnlGjb7lkhh5VUfuBFdbdEN7PTepv8wonGy
JpRFQPDVsEJ/DwhTVAZa01S/bCifQYHz6aZSAHerZeGCkI3BChYFdGOOQMZrS8quLrJgqTr3SF84
26yllVCOrc2x12eGWS7oZ0Q+vLBoCAaZOxOMU00EQzGLvegUxv+ul2zzHBC8mLQ+EEYd38OEW8PZ
yMsjmr7IX1l6vc+XGfx34VZMma3BgrFSLo/RAhjGK9mtYk63U+o+V8LuX9ElSZ8IRsDKVOSxMyvW
/alh01QFC1P1xu4m73QKnTmVTm1MLTiW543iAm+LaaNt+sTuEWJVNVqDulFdBqT1/Mim0B/ByR8G
6917zOlvYqcfb5zc7S5FXxI46nW9qW3KffBY39JUH+/Y92Cr89Z7jPJcJUMX6oORtO2Wc3feLUuN
usTKGZS46/KSEGq/rORgwEBNEdQS0Dx5IyiXJm6vIlHUuzg1Ge5zbDV+ZtQkGG31c2zaMnDzEX9L
dHBSjX5F1FvgVqD0btS+SkKtAjWGyTrs+MEdQ6udFX/Ji1xs0tloJTEbhLypZ2HLGN9XbPwrvMEb
9mUlsEeJswmATh3DEoAYj+NTT098AYweWY0Gx2/sHtOZXlXWGPZdXXR1WLRoNo517t0LraSWyfl2
OOzqhzG2c+BCw8FQ8l9KpNDUVPTq1nHSOqgax9xXYhyCOSLjHiaj3Q56N+wmEFEnGG1gRuZyuO9T
Ww31ghOnz/XqpIppfogt/d16g3GloqPAm5BmCN2Ln1wkag+NOoK9nqz+SzxUaaB2SAQZcakyXa/t
vTKsuV8WmnntkZTa9tnQHYx1ZaC6xspNEmPXQJGCsTgam8sFADmN/GGp/MoZ8xt10BjWNUnCjNTI
70oP7oaoLQo89AAov9R1k1SNdfbqfDxb6/iZ5/xvUlsm1HXEXP6PuPKB6GSIpjWc0rOh7NvIzVjt
UabFtZef7dx9rFznmxkXB2FohNF+/ISGrP2RNoOZnNS0cGzzN4XkPI0GF+7OpcMGkTRNSXdZwjzR
VN0femsmB29yiudKnVqE58o6yGlWoJEIK6TOev2sNLbx9Hcuz7vQ4EeeEgQeZNvIuQ3zIzUa6ssw
VFnhXHR99jgK0ngLhWKgou0ncORdTncz0vPdOjv0IxG4v1fcJb8VaRGHhre0246tTOORhnedGFEg
c0haXjOj4dK1d8vgpDulKJRQT2r6OH1Sb4zCy5/bzvX2tFa+TUkCfnQt1foTCuKfOG0uWmL4KjiO
hXXzB5IXbRZXQcDmysYCkaJ7OY+jgQTv3GU3pZ368vdX+SeyJfIuqmFRrOq/CfZUaKkv2aIO16xd
3K+1UVV7KVPF/L7JLugXM5QfmOLNYzl9KdYy/oRS+ifC2T8u/77y/0Hha8Z8Gcd08C4w68Qmn5Yj
lCZAQgxTzeTRyLL/XpPHBScPyYmaHaLbB8KZNrs8HHZFKM4O2WkyYgoX0X7mjaHJr/RxfcIQRLgQ
Uhtq6nJL/eOxoJOJxBBDdIlVUMH0jqQ8HN7rpTcAmL2d6IJGDQH2HVP69w/6G0mXWPHPS8u//8el
S9POFpEbw7VgyLjpHPer1mifaS38aZVCpUcTi44ZJN0Pq1QMlT51yH9cSdYflQqGc5bdZ4byHbba
J4pSf6AIwsSTZkw2aoYoaf/7edZOrzyNE+0SkwM2Tv0VkbjdmqyfkTv/IIvHdRA1RbSNaPtRHGOu
7BWzt8hFNYW0l27kxjXpqyEgp4oYVK7+yDGfbua1uW0Bev39o/3hfeJJg1CUSd6CkcOH9+laUdrC
8xPXrtxVC1nzggx6Mz9WTA/++ytpGtYYGqr3EIM/kEihj1ENI4J6zZHSA3p3bAGEJCmcCBqNf7/U
n6I0CpQYtVnoIKDK8eFaZb/M9dTp4mrYdYy5SLWSOOLMvNNrz4aQj3xpCScsVHIIVi0krxD1VsE8
z1FCgyrNz3QNj/LK7V5rdRr8PpsGJjaFcTMUTnmkbkLfLkmb0KtWeosts4ZyVjIImvCUO7qcYBkm
aG2q9ZkXzW+LEoI5/1GxBoRn+rtUIa2xpKVhfZ0NlVY4P/VjMovoMYYP/4nU5W+XIib/4yV6ct3+
Yz+TRPPXeqf8F6zfP60+gz2GVoUtBUM/RKs1m0qnUfsYjg+jnNw8tVK0TBkvht58sib+EO+JGP9/
qQ/RqRCRPfSKp1xAuGBkPgdRVIaWJ5F6oCP+vv60P706bEJwnUGDw3Y+Kl1WJq5HrYWACmSepGjC
NaU33m9XNKPVZALBIyFrzAg16QoOZGkBU2hFoO/izyQNTKmh8uFA4Ln//1Y+PLdJn6xxu9W9uJGV
39lLkks6qOIXI4aFGaR1qDyr2Lkt7UaBVB0wBTC3nsLYv/XU8pzSVdwgEaOE7WhHZxPkMMAZAffX
qzRIvDp5fGky4Y/0CRQ6U5nREp7vWGlzyOqaAhPm5FFKdt1YZWxtFbPV71pzdt+ipoT5ontiC0xl
Cbx0IjdPULn2mrYJMHiKgmapnLBd8cGrOnPymwzTey+HN/j37/WHkwt5Js5lTkxk9z9G4KVIO+7e
cC5t3TYbKdZsN84np8kf0h0PdSAo/ExqIPPLJfOP3dSlVo9+qG1dmhLRKloJdbNb6xLsyY3KEGEZ
i+Mq3ODvD/an/P1fV/2Qv6cdTSz6VtZFhze970eGNXA8EcqdwCo1atQGtaOmQQwpf19GDbWIVjDb
/Ptd/GnrubZqmbgn6rREPkTjelh0hKfi9DpW5bFVxifm6KFV6K/9mMY04dW3v1/vT0kQ/ho6CTqS
rkiTfwgrhTJUEe6w6VUxBQD3AmlOeB61u+txjD13rY5rCtRjp89cP24nUMmlPQb2iM7KJ3fyp7Pd
w3mAk1VGgo8WlXGmFnXeWdYlAr0PoLmu79OJxsMQNMyhmGYytlQRHcg/ufCfAhCKAB4iHKj/09r6
92pbvXLWOW3FVZSeYNjZRyE6Nv1Tmmrwkv/+kL+vbBQbXIiNfFsNda8Pn5ch7JSVw0yNCK5FQbVG
qC3jBes8G8YtVe63DIk+Z22bT57x98NDXteRcgtYVvxm62VGqSjUYU6vbrVcpqncI7K07ezm2Jre
/d8f8fcAoankLlKWD/Wy3+wqTa3qrC6jqw0Lq99YkyuNicpPEsF3i9R/h2pdinzYUlr63bvl3x9N
LT2tbTU7uhgVus0NSAU/ifv84DoDvCUR9f44ESjtMh6YG2JUf1M11LpzBCQXLXoA1IVr35bFZO7E
1Li+Xn3ppkcbyBdNM/PYI3W3dQZG9fZirGGTZS3Nu9ZjVliVyXl0O2Qj3JTZhm6WACNgybTLYPpL
p9a7SU/MG0VNQQfVWlBMSN+6U5eenLE7t5YbfY/d8nsVAcRK4NOeqNw9mowNGtPF6JvKs+IKSJ0D
+B1VsTj7VLBsiTGmIceT59cGSOXCQZ81V03Q547XfolFgxsuXUwb2GZdBVkNX/e//az4KuNgwOYk
r0bM+98vnDk8bcvYXi+mhWC/qtPGwWXh+98vIkPsv76qtE4jsBsexl0kbh8Cf95gbtQx8LkkpVYf
krKqXtoFnAd6Ltm598Z2N8WtjeJp5n2yMX+P/vLSGnJCDmrF9FE+PF8VqVnvGm19KZKcgmlCGMoN
BgBuEhJtHSZ1DWKmSHNVfXLY/bZfHLziSb9BLeA/ZFrGv19s1XpDWnVlfWmNjsleLaogUZmK/f3N
/h7npSyUPLYpijAF+tiymPKY1dKm+UUXiDsu0XbFYRrKGhGvybdmpVxse3ysJzRLrP7GYeT4yQ38
FoLQO0VtGwtbqTPIH/9+TiMe9L5XmvLS1ammbirPhoo/E46Bk6JdG1e9eGV45UGhX62D12aOuxsz
L2fjWgXAUBWZDwalINfrdq8Ni7WPZi3+5Pj9/WNIOXDEawzdQrXso/gM91TYei/auxEN6SEx77q6
ef77i6AfaP921NE04gzwLIvyjoTwwzef7DUHQYXhPCLZARrJIK1cv2KG6TkCOfR4n8EmLyrv6jj9
kRFpoGtVYNXTj3Y1L1a1vCVtcSo15qvej4o/BvRO7LRFpEXcxkX3iz79rk4iEIfpM/n1vtPLi452
PJylkkZze9IKdE0Zp288bwaGUP9Ezu8+671NF+fbrJ0QYgb+lVenpBiQPynD9xtqmoNUn4vc4WVN
Bn+B3IwfsH0vAIhJWz1m9iFv72ZJ9WJDwoA5Bv+kBMMl2vpH1dRXw5ofMNV+zlYdOg9oXqh+2Vkd
0T+327YC8dc8LKLYzeby0KnedozdV5LbJ3Odgho4Yhp3QdGZ+3LpQxdXQYd2Q1ZHN12t+kpT3bPA
33IQ+lYc574CFrgap6+j3r7kWrxH5dWv8/oSAzHsCtzZcgWYp3qbwNZby6YOMNm4OFnxxUySa+pC
IChMZ8OgjxFsiW0GKYKhe0dPnR/qqHgEo3ZsddBX/DjHkHPPIPUwrubOBFFkT+2LIVW2TEw5eJMW
BuvuRS3brVV7t7kCKghAQWjZPVJ3xfoFyOOpn6oHx1Dk31g42/WzLLJvl3Z6EHF6ssoRw08D/P70
NGn1KXE6QMgmePmkvxHr+DUFfbFZkZ/edanm63CQXGPB82EM+6p7zlKALglfWGCQCkp7OyVtuA41
y8F7yeAcBt063nXS086L7/TIelVj7aDbVdjCke3w9VPABUyq2FnV/LL21THJ4ZVEtRlYoCbVHoWT
DrxBtvzoagWFQpiQ47Bv0+GMSNfRLLrrXIptAQ+oLdswBS6W1Yyvo+UO2EsoP5pi5ycROccxHo4s
bLPXQ6eaYz7L8lDYeeQPk3N0G9hrSBBUCN8KpDdxHIBr5vRA1LSzwxjRceoQe65245aQ2QrUvCc3
uUzL8H0x6x8dxsu29OyL9Ne5KX5pEHbjyfmB1uVlkYO92Sv3aQ96pO2T/aib5xrQsAVqAL+DR8+a
acHaoWbMT0Pby6a+jzu3nCmzFJpTXoldO2ExiHiB07mvDa+z6sG4jVNLJh+FcwKEF0wJcR6H5pV8
c1H0y1iBiJp4w6199XIbPwWcTchSvkB8cvIN9721U9w9TReLP9OFCl6cqsZ+LMz1dkzSu8WiLqyN
XWrnYzA5KTjFpkFGQFGE9lClQGM1oAdG5X1FEkNU9qYfAaDl3pI+OMDIzxmlDtaBV2VRxxs18SBE
TsWhGmZUMgCT6NVZPmRbcBDX8Hj4uyk9S0aYAbY5Xt8mZd7Pq10jpcAgS+jMG5vbBmqvk3PDTgRB
A4X5xgvAtwYpbIop70MpDBjDbMNybN90EiDnhNbwGgtgy7ZxNKy7zpm4SXQn2kCvfy5M+nuIHS1k
XaQnzoyduwx2AwRFNBT0wr3lf8pYarDN9XEF7EN/em7CWTepuDv8RtONcMbAAQRg2c8UzogCjfue
1SpXRI8VhOV96TQzsJ30O09YIYop1w+0d0PXd9yKStRTGpqNi85IeUv3BUBs/R2Jy1PvJkFmZaHT
Y7ldJgyqAJqqCLRVWnJu7CwsbIfmqwgKFCvyztzG0St4qNc2Lm+oa5cmvcmq5Q644mYQOOjB1+RC
aUXeA1pAb3+UlnZelx9rnmDtXQeT0dzkk2RKvROg5VvVrTsl35cAp1FTQeEKnhVdSmNFo2iEopG2
1xF4aKX8ii1pxeX6PGMG8TfpmtDWBt9gv9A0lswju3NgQZcbG0EK7KrlR5a7dFTGnVoiiQK12DHE
U1/258KOjuA7/X6IQ017S6MYZD+iu228nblGC2kFxTqkeLRXWcfxFuUfFJ3HJSfm6UgrioX/EoFs
CJOKM95XZbpLOIQsJB6kLAW3q3YNymsvVE/o903IlH3X+H8ixBNsdHNKHf1TPXtI4WzasIj4N/0L
2h8hFTbTQX5rygDUiRBQdHy9fyYb94Vzbyoqgk538quOeIDw3IqCVsZih7wZjaXUz12gCuXOUqJb
GcObkejloW0GX4ucRSA4IKzlblycFKEUbVf3GoBAsBqKLRcwgt2+0f0sbAQJVAN7eTWwOci6/L7n
l1lkelH+PWfzKRz7NkKucs0wA7sX5QO9kY18HBUWz+LApSzL9szZHjhN+yy0KBDrm5LURIfM/D51
5QzNaw66brqmcbM30wwKwgPbAMblVs9IXte3NIbgtxjHenaOFZMAuINr4UB6yaX/OO+l/s6mDAoL
QTd5nPdo/huTfrKb5gWhrEDuTmdoN2rmHlr2ZpYXe7fjHwKWWx2OOuuUK+NdrigHDUERSr+gmi1A
twgvz6AH02n7vjdl4FCeuaH3CM8jy2NpIAMalj6QYUWVB4J+0xIVEMbSs2Ij36RJA5CHqTqwpMP4
2DAAN2rQPxj5LumdYLPy3eVO7gwTArgD3CU+ytWassbZx8caQlJDopCDYwfE8Kg0/bEYtJ0GHVyj
YjTkc0gRAWufwtHMxvw9WEK0CCaPGMpdOWsq70x1YmaS2T32iNMCI7yEt67fyN2tAeGBHkVLDgwp
fFT8O5CO9wGl7Xg9Mub1YtjRGdxqfFhQXN+5k+24XLxJQgK+obgMzQPQHzNrjfuRr8TIjO99px5k
9Cy8H4UmEZ35Prd/OLYrlel9e25uvEoPR36a3N7XNIEYUXrQuZtIQMBlxzl5/V3jbVB1BXJF2tEU
akn7jWtr4tlmU8mfKhf7ZEw/uxTBWmVIeV/2ERn6O26+h41SexVomW+Lqe3EcGfKFbwib2Kn4Ouy
eqNSAosa8MzoXBjhk66tUNZLztKzygIBMrhriyng8R/kw8mLIsl4YatM8KIShh1svLVf9nrabsGu
Qy8t4/1SGHsjyf6T4spHbTsHHZanBoglruugdO60BhJlKy7zKt50nob7ybV7uUAN+9xNdZj2Lwkp
h7x67eTXwvRCGeOMsT6kKuSgvjvKl8NG9xtduSn4lPJ12Fp6bk14KrO7wYgC8rr5vrblpu0qKcej
SzW1R16P0oj9Cjt50cd+03jJ/9B0HstRq1sUfiJVKYep2x2cE9iGiQo4oJxTS09/v9VwJxiHlv6w
c1j7KWUwFAnkL3nk419RZG8aLeA41lWWN7/N7QPBwpFX9Oxku2qtrtzwh9gjQwPo3CAoiyJkYidg
0HgEmLfrwMO8AdhtpHnLNCaqWV4Z43cq7JNTLV+1H49OK4o4/+gv23D9Q+X53dQ4NDHRSzF19x3F
gp0aSYryeF6ruxy97tHwm0zRQ0eTYGY9pcyV26qU5qj42WM05DVgO882pZX1NlvX5RA/rNFESqDx
HsF8/tPOBMi7OflsARqWHjfG5WPafCijcd/ERwy3A5IOlAiHa285VIzVg0mp5y5njtUKTVD6+Fgl
1p0ZBEeLVgzDD/bT0JycfsqZ2dhUKOd1n4fJI3BJT8BQ75aMdoiZrt6hdl67ePqRRXSMdEMByCdY
a1HEbIAof1/K+bmJnP1cdbd6e1hRxkmzErWGjx4j/xr8FCdKMUgYkledKebFsKdvIHZVj5P8F/vG
I6Vxr12aXq7T3DArrB51vJx0ZNI9/jT9TM/et6RZATfig0xr+VJH69Nonh+8AJdpYxx47k2nyesW
1aq8mL2auozhS9eUL5Dga90HN6O5fR2Wbt7P/vmZYW4nCboQqeD5ziF2mPCQl3dJe37o5/hjCeJj
Em3/0U52bKwlAGUGx2irtqvFXL+lVKaiJk5DlExXc7uCT1A/mcl4407psR6Et0BRYhwcxrp8C5f2
J6Uht5RWHao2fYzj7mgNzgsgoNe+k34OyCtqNw5Lx8g0DhHcp+CmsKNfSxM/JTiba5ZSc+ffkEw/
Dm4M5hPdApFV3HUF3G/SLy+SwgxiomxH/GGZKRI6/y6T6qVxrCP53oal9wxUKN/mvJOdijkwzu9W
GwLFZ9uP1VLcSVzSLPqtyd03P+le+7p4vJzOmt3RqQXiD4Ezb76zN8fYAez9SGEtgEzNZ9HQNG86
xzEA9Gagjnmq/PvIIVvMRjeHYd/b9mj23i3NrleR2dHEkO7qMPrTJd2dh7oGSenaTcfX3EXL9xbg
m06fUN2XfBMplau5TyGVc9Lc+lV+d65fKG0gnbleu1l72JC2A3hDHUADEboybMK9eMAtvhPW2MnE
nbmQ1l/fmFKPaCXqbafW9Zw/VNOvjo5quHs6I+yznU9m1l99Oqi8vQSOgz3rAFG6uXy+BPosVbAq
GT/KEtCf2bpvcKLLetcbdK6NLqbpYSnoi0LW1Ct1USxHghJbisa6nV/f8VDJYane8UGiRLqECg0w
HMp9sYY/csc6BNysOfsPcQUC7rQ8RlNwzBcwSbCgzDTYZ2FyRYXe9QCmlkwv/c2KB5jRjTqimbEi
pBzp948gqNjEyiUXCdYdRZtQ9bRZIAqmx8gAnYVwJzLmSleoU/KCdwllY8wf9bUARIY6DS1QD6dA
RscSZ88+7lOc/rLO+PgK9dI6YqqNmsmnXfgFwx3k+E/JWlmV0tLlq5m8ix6MJn9j+7gHMmi65PwA
/IV2xC24xBpkEm22se9K+yiW48dg0l4FYI72lMeg4TnQM86R1V5LHveJTXS4f/DceccEh+v+fOPh
NFjje+WDmjJnVzZah9MGaJcia7rDYNsq+8qiCOneSZ9WZwKeBUQB0Avmw2Z/46UXk4vDTmhxm34U
6acF+WHYGs7MzIH/2uVLXg07QMfx3sMbA3SnlhtHCbrRN2leslcXP4m96pBjd7moOyfJbg16md0/
otE2/j4MasokzlH26KiTU3w3mcu3rD8upv2o06mDYsdQqtq17oDOPLI4UPuZZvRKFwBIKebOQ/TL
J6wSf2cjP2R8mFh5OFuy8KgpFvzf1RmfkB2wos2K6UJ7HxkQ251rSPhVbKKGm2UhI8v5bYVFS/JE
n1FEvybgiwHuOBDm5cQbONPhd9++ijPzxDxC9v3q35bE2zv3/AKLTOCdJF5GF9J8zcgc9euu+Xpy
w3ofxeahTD+zcT5mKGHbOOb01hgpQwp0DxybzGaxmjt9SkSWoXsYcwO0GePQm93DQk+RJboFKo+/
5CLFp77vqcvnsviZcyGoTTIbYBY2w+vYIrTTb8Uu9ODvdbnFGHAxqCSTSJ4Y7SN74t8BX9CBCgzm
x4Z+/tRgj5VMDTWmrxARZ+djoIrnYwuUhHjZgI6Lr7GvIPq2OR/t7ryT3JFvV5AfIdvQAZu00s8t
uwNIPxhKxCGfa6D42UnAW+NZDmQ69z+7OT2KaWx2KA9y4HtO7+Iq5sFJZyRhr++jc3etrefbW+LS
JOs4pznjjXgFGNh6iHhSwhaS0evaWrixrUzArovBIsClYa5FNn7ISsHWBNkaaQXyYWqeFs+7Q0bq
Ed5i7hyCCwVV6iOdxXZ66Lf0ocQuli+Mn8cwmK++R+sa985BiKtE3z37w4U/gM1zE0/nW2fJn+P6
Hf/nAWt81xEJ8KS05oxmau/AMrPWOOlVF1oC9kfAnFX64OCnMohgJ2FjjC890xXPbX642PH+q0ez
Me0WVy3CvDJ+TiHB1kcH9JcBjSSjdJPU5PQb2iZD0p1a9eKnt/rdgFsEZuYPCRuWHhfRroisYw60
IGFhXb+DW7VG5cschSC10KaJYQYP9+YjpjW+GizJy+lvOUA/4gm+5NyR5Ap9rXc29ockpP5Kt6yv
YtEObGui8fZCuIvcO7uXHisBe5BRYwJk50SN1uT77QHiwxiF2NndFPivfRLvkEOSag3+WU0T9+J/
QNRycyho3iEt58Z65KmOeT40qC9+4tmIIkhmpi95SZEWknn+O3TXMrgknr4ipXVw7IC34XVficVc
An5+IBiwH8nyCg/k+dc0KMU0PjoM2eliUeENwwZEynbnBLmJVpEcNAC2MD9NY3icXIozCCOwavGg
bw43VKEoPGJPIBTy/NTxTi2dCATodn5r0DFNCNM+8RrET98g3FkTon/4XeB6cIq6+HYBEto8iNyl
siRAptahPvdHy213LbY2cXl0Iut2pk99jCM1ov4pI6KT4hFJqUCFdpfQ5Ygi40nZmHKAwafkDG40
H7CJFhRWsJui8u7yriK7NoNP1uJU69HnwFPM0867c4IZEKdgb6PMqvMrH+XFvEJvgvFcAJuSrjiu
GI5ar+gWOU1MA1yU8qBATZfhueCt8CM6VB4cvGLEV2vaezn9pUGTKEJg/DBz+61FvkvZn2vvpUSJ
F4V/isrgLg7nUzb8mfwRryN+m430MUeZ9wsovGfKYCg5OrdfU0AiLByn3hpvdCdgCe26gHkz2P71
OJwyxn5wiJJwBGRWuwdK/1MiZ3GXY+ZGOweLJcQUKl8pi9nHArMyGaxhgWpbn/cZ3uHq00aFfgCP
2UHAiJFlN7bCE0/H+7AihjlNj40xt1dNBSi0v96a1Pi65F9yNtO47fOYTjS3p9VVa3oXztLBcS1T
lH8Tv+n3NBSCO4uK99nOCJzA9qS4nOFDmw5wkOaem+B6OjPbsxeWNLgc1UZshItJhu89kShv+A2H
6fD9kRjkgLhbn9q6vLf9iyDk0LeEbpYhvZfJV8XA/q/U4TMJNTDSY0HYIy2aGzsdn0t8i7qudswj
oiB+vGhCrp+T6qztiln1dO6dlvDTJqAdZc8AYexoMrobFki/YjvlrwYN5jjmbX1+5dRlIxNx3qEU
ZfNJUki1gZR7J9KkFfekRqUW1BdtKsBKkmQzvA2gYfX8Eh4S81vj3YIcs+NPqQ+GnNyI+wjQ3RZY
rTTSXlMCp+icqEqXX61vjJK6mmMftFL/usTGOIPe4YRgT2N/2X10m1DEphdjGMKeItIR7GMQdszM
P/hDfR2DST9wvpiMbRscaKZCEf4JxTTFequTz9ziBdlCLM+3b2vOLgIoWnq093/8leQYceWrtiCt
KrNdOmvA4ivxXLlRWTj1RJdRVh8RMR34pRZrRHgY4zOML5lf5SWxqZkYHcBN4adHVKlwgRqO73sv
uOZV1cQbjZKygfBae2hwKsSaZyYq8KR1WR6IK5zd6cU0J9lrqPcE+pFY72nczwIQQLgpWjR20Fug
yAyE4m/tF2do7h2TaQ5Ve2OO7wN2a4OcKxKf5CJKAVsoyiNZqi3hg2ipTzFHQPE2Ph04bzp642ds
1F+pY3g+e+lBYt0Q2L/xHnXUmbSvBrFsSMUpBoCElqOegzXKT+zwh+4pJuYUlb/kISH0W0JIMvvW
NjvUPqhamBQWOQ107lHmGGWJ+xDfQSKevShyT1DasfxXpJEZWnttcqRFhwkbdTHuGwKfClpSWMQr
E7p2qnR4UMRZR88qub88/awxkmSc1ng+WNbsF1PnOnfPErTo7Rq6gzvtdGPKl3EwoSaRIk4X1IPh
z794+UfU4OYbe4pPmYHxkw8s/c9q+WOO1mkM4WJIHLqWPSIXq4zjt4sZngBzTcMbPmBRVUcXyGT5
SDJy2uFNFr2pMRvorouIQYmDT7SfcN5ZnAiOWl7F/k6yFsRnazIyOMFYD4P9Q6YD560AtIyCcExf
A1iysKID+Ds713/3/IeNtJ0oRjY7dl0KXn3HZImGLXZUP6wTcK3mI2FPMdfmvmBvVepOtX5yiRyC
bEHYUdaVbFosWJtzbcJnfo33MTSZjD9Ox7UfQCOky1UDhgkabi/9hA/9U9vfUtIqjEPLQTWd2ZUW
JYvLpBdJcVGjwGgGKJ37USdxzxTVkGPihWL/HhN5cGKMkfBiyyjmmlvvMB0iLcOOm4vmiOqT48VG
Lt4+5smY0eQGnW1lsHdHjffATSWD0wa3YjHFiNfJOxbYP6hL4XN17imPWUaMd4U7r/fBfSKXIfnT
T+Gdlbv3ciKku/BnqOY7Qk8g7FwPF3MpUV4DW1SeMvQrR9Jvs5ckHa+IcFxN2bsLZkgNmpQWGa3M
fwdHmU3wTJh7psNRIgOSwwDJGROg60dD0OC7Mxf3gQlLp4kTl9Kb3EXugRXTQNz6SKbvs8OsaUhI
8V+fmZbzF58WX0RcBLQFl8yNDZN/T//hdcNkCcj1YgyY4Z5zN9aXHHVSzFQHNOmXwfGeFzLf4cDU
d5Zl4cF0sq6xEBOEtgemaG38kTeoXTpjeRyK4FHmhMzXkmqHjTEm8znYO4SsRcpyB73xgM1GroBV
GUyHoe/xYHTtbUAyQhY5dMR8mmsTQrICYMXL1yItHpr2W+U04EaCgxZHx7Yz9/6GydwCPITO4a9U
CKCzamZhKuFl0Y/ZG/1jWlqKgXDEUrJ14u0nx7rBgCzbj5JWzDViFg5zVgj/SBzBdB7uluuUdxtk
UgD6gle/v3gF2BVm1V2LcWA6/TjYuhvdNj2keyIRLU6CAbq1UoniD4LQIFzve7pdiDSH92ZVP5Uu
WVvMhDPFBGcflF7OqzV+SaoYjDA3gUIuzQHUhq8rOU5FwZA08uX5QqWyaslQz1AEKhzus3rvJOez
WHA8SYAmC2mewN6duTkqPg/+Vr/PbLg2kuNE2ApzFsuV5abuH1G3Vo43Z+KTOr6Gtfw2fQCiB+KF
qDKrwH7ivv+RrkO4EdKqRgIzuKWATvN7mUHo4Hh8Zl38B7AxhmCH8hEhznp9K8FA43+wSWa9j/kT
5cV8WvqLn6LiWBD/mYBGWgcQ0YAb87GouoZGbVKLmCxQkEesrsWoEB/Fi3OQYXeJIlkgIGHZjwcZ
u8RR7AwPNWhOssLNqdgXHgZx/iQK5VH83ZozduLiVnfkDaQnpMZhDH2rx0ohwdn8JJCtjxclh52P
yFJn4SgmxbV4VDO88UbQHAGAWSBsAvvKDk1Xo5Ufp/LVGBucCaqbxgdmGB8DF12JJ0N1BXbtv823
RX3nAQgRwJKGppsQAcVIqch0Lb3KZUtiMOOC/vANCjO+cOssAFGHXuNfBU14JuzEzUplIsLpCAKX
gwo3LkFEw/lYmHwybYsJWc3B43bpEpH0xvzq1v7B5Axk9OjIUWaXmAz7meB7GBLDRY/nd0xr3ONA
yjwD2xv/WNYOkrjHOEQpyPxOo363NU8sHb/bJxUz/fCQfFgX2MIckJwMZaRZQ+jj94CNgR0BZSfU
pHQI+qD7UnBGUQBAbPuhkMz0Y3KjJ4eG7rn+JIs+XSgG6pfU5HulKC4+FO4VpheW/a0MBxc2gyDd
+VtFXYDiGFvyyCI4lLYejknzMaLHitfKJyfX/KLR+GpBSumAAjYPXRIM0hfGU+m6ZEbL8HSS+yRx
d6E1AyB8SQlCFqJKOzifkLKX99pfiiQTPOOJB2ROdJowZyXzz5O9lyNQNiHdvduu6qe9DLiE33HW
ox3fEx5RXlPaLFSwIjdO7EN+JJJMoj5aywfWLpuCOItZ7uuSoAHoLsjwLgINI3rrIEmEmXQUTjjl
nRJOUs18ghXFwg3K6ltuyjCOokfRL7dch88YFsn2PUSwyzxRQDOdXuQl28uDGEaSQeEO5EkXmQDG
uVeeqYwVRCc9Tmkr35jb+cihLX6A7DMu7gOWBH8ihSKea+ZuVy9/fI/I+ALKBng7Ug7oioS4i09O
TCEN0Bb5/AvStSdAxzghWdFwIl84E1gA7oLyLB6oA+I73Qs0zG/5+T+CE7Urccq3UGUAw7nWIPOP
v3cvzr2cUllIZQA+DYTDPbJW12+vgWj6+yAthwcrkcd7Pdqr2Z8MOYxrLU4k4MagBIFs6mzHc0qy
Ba3mB+8LVWRT8drhLOQUDEC5Z9wxMY1JNr8lRAEVwyu8Z0pT+t7efce//8virCLC9DOjlyGlYNA8
mW59jMhb5jW4faRR/9nwTu9c+QX2yvhOD9peVKyQm4iWZUqJFI+UDMJPq7XtFipJWiiFcxVDcliy
BHR0HIoCXQhz2WXSMpjMREJgSzlVG1qJ52FaIuEEoWah/2za8/mhjCvCjaJy1IRu8SJsiLvN9hco
kWdKprLLlPq2eb3Nz9lNEZBrNgyAkn6jwHiK1+LTQ0YdLXj/ZBgpnMfZ/3BIzeEXEyKBFH8XM9YD
IGIcEEtkobK5aNk69g3iEv7ZKgbn1YDWwQpcmFzDmNBBnqy38t/H/A4750gkCn7oyJ6JA9n97BMX
QpvAaxkD0nl8gv5msCXEowP0JcVnO7yW7hRfXvSK7H49lQr2KyNySBn6wzdOXc5FiUWXWu8dDuuG
wFBAAKZTbNPn7NkRrVnXuuQ0BO4KB1O+uURQNHKn6DbKsdCwDHlBqulWpAYxBJozMzAoLArXlMjA
dOB1CXmqciPghAe3NdX9BrR2in1sHnRPQfzFbB/U54h6Qz1eyT1E1yDEXaQHW8Xw5F/kkGn9NMGc
4O0KHcuex1m1qc2QdKspAcH74X0cRRJxl2m4t6Px2bWNG+qV+CkCQs+C+lQmY1RvUtc8DRqQwyjj
ggXl1bJjjj2m9HSq7Awo9RdRQFjd84ULAOhS4UjJx3jCyeCQCcQp2425jb0M+3L8lC3o2PlDPsWN
RDYDhDhsPQrsXil/fSQigwXrKZqkUCd2CNNicNSqf2pdht0lLm6IDM/ls5jkYoTW2UkmEMVcVzI3
MeyuRGTQXE8hG1GEAJn2l3rZItR4EUccAvwUO08bU4dVsCInlM37PrzHoUpljWeGtBLrt5mnMX6I
7DAC2+6mTI8DAHZyfCQr9XuFnvvRv2PDXKckEM2WrQWir8nYFQB7ZKQin5AjirlInscgNwMc8+R2
8Y1Sz9gJ7EyyAINSwcgA9aKcTtxgxJiPyN+JhAAHjvCviRVomWgZgm6KckEmzT8rnG0GKxEHOL77
myyCj3CVWBaioaZukLeYtUt1wkV88UXPAq75oPqhsz/e8wiRJl+W+h7i5roX66u8kOkHG8QUVahR
xPpPxf/duLxH2Scupg4ggSdFntkXcocP6YShIQZbHvV3f8nBc1AppX24+P90O0nTQCVaMOY8gTid
sDQE1RJwVUv9Rmb+kk+n4IJ8NLmDZ2K67EkhMHTPGdB8LhwnjeQwIFAqNOMC9QTmAEFIk78qSEmp
Sp1toD0iQdgNC+KYVRuTP6S0pPNAdiUzoE7dazYuKxS+kVdAkIGrZJX/zk65FMWOWt+8q/NPeSzR
RgkzHC8xK+tRJgefZgl8jH95nWI2bJEL30lWYQTyhRTY5NfX0iApb5L1q8rH97VML4zDmtBBwOFf
IpOwLMKbZ0m+r8GXHDQufgD1Iyf4oO4FZdt6O8uIXpKcCkv/PSSD3CgZvgI/+mBSFRIhpcTzNeh6
uVWKVxUZIwqywghAx10YgoPhfYld7/CVw4yMRNIep8iSZJbZCC3wJ4SJC0um4D8fQZqbSRISa7pM
8Z0uCoqQ9Pq7evGk3s+KFT9wBsxV+YVQ9UzTjYGd487tiTqZS6Tu78elxwA5H5v/EGg6Tv+BvfIf
cQ9oabdIoNiPd37/g/xz792IbHRhcACMQNz95ALsSk7iUuRD7IqPi/GBmmFkG7+ZXz1wGnk6a+dh
mGC5CpVgqmWz6d3LD0Fk3U22g+Q9OkP3pIorM9ueL+mMYHyqRyatUKOXOPOHVNjIeDoo76+A1DKl
WcRQOHLkHVVktBbNCc0vcaNgFIfgElRWFgyCVARpRSFjH1+kKs3dOXH+mPgenxkngKfw2UlD8LB8
9A7UxCAVf8t7LoIWJMoPGa7wtLz16ey8Y2JHZX7LWzgYBBT/mvjSxGOTEUDD8cNHkiAGxDYiEsKh
QApiz2FVF4/T+sRxs34xNMwjm18LxhImbIzEkmELo/BH3DO/QRwro9UBfYotx8tm23wCzEoXrwRA
xP74b2Keb2S+O+EZM3Z+lJ/E7hVSk63LeiTmJfYQa9iIstagBv7nAKfuYD5yBFGe3k+xANNOqpXg
7Yx3PQah+9DYCQAXxo2kngIMvPGSW/Pu/uosj/oIVChAVNSpEt1D0Smw3zMdgqjrNoPuiGJSHDKt
sOJQChFlpdtxi5vnMhmO2xZdeQDxybYQ+yt+LHPKxkbCrNmLn7gKYrS6ZUVkvRdqTvC6OHCkdD7d
iAoaRiBAkS4DEtWdrCXwSxJrOESAvVyl6Uyy+0mxAQ9beOsJGZEdgr7qGdDG/IT4KyzGDhFc+b8D
6UzLrfevEkMcGD1xmFL/8u/F8pyWLMd/7Ms0gdeOPAP0Jp7lb0OEVYxJgjfeOeG1knpS2JQd62Kn
uryLwvwhKKtT0iRXGwGLMRiBOVuJ3wNcC/Fl6S07BePoLqmNu3L6tQFGxWt5h6hMHgwBBnhNjq/c
tn9mbUjRx5SRy8MYLpv5aWuL+6n2fjNO+rOzqVg5l7eD7xzlIXCCIskoWL/Tf3UseuugcJFHxYFP
vaSSKS7h/jT4T86BBBXkASoecmF4VD2RPh2uxu84N+/E87iu4Qa8O3YeuYHGTC9GxwD6DMGH+KTw
6MWCPsjR0TbZEJcpaSKzmkE6DuiR2hvXY5MXUIp2pDOMKQpARj7BKwF53db7LYnjERmUTrMIPwvF
PrYZsBp+wffU9ZAgUWCjMH7yHbmMAelu+KMsO66Upq3HxqaZpv+Zm8zsMKmMprCNxcsogA0DSi7w
7LlLPiDhrANFxqHhVvSWQuwKwV0eRgYZtpbmTuieYSl7zgl20UcuwUzrRpYOf8yDUWV4MBLqnTP9
JybQB1FdKaa6zB0pHf60yf+rqYuDkVkuAvQtwphVzRXLIRHB5y8OEl//ynXRI2qZP6bNlVozOZ8/
GHl9w4k7+DqOzShYl/PDtNbLEWTEvXKsCekb6rbjlljz5YAlXP56uuxDS+qWL8qAY2dDk5JObLt3
dhM2c5L94mcKZ9rdcqtKDsUwkRBSzVQgYSAjH6ATFkab8bXqIuQgKNEvVxwKVtCU+7aw5i9yxnSv
pyHaMeZoT+bl7Lvv40oxmvPLoUpDBGkU9gF1tcRvqG9yX4jxSzWbzgJlIE9IsmborheybgrviUQU
XeiC8jQQyRKX+KRRLUrY2wh/79e09grqYVKfmXo8/TJhN55uRBePKrFwdEFj5P4k6jkf18vvVSjE
wi/ynKvmpzyB/gG6ci5xPwS/dMqZTt6FLghOUGnIs8FoAKp0eboidaIK+RKE8nl6YV7yAnXx2jSg
DRq/2IBSHzybP8xGYI/b37xFhoxeTX5aXqFykpy5PQb38MjZ/rBDYizLpyw2BdoVQVnHZ12n2TGT
WYIjtJaj4WE7zTSc0enW3spG5ylmcGP2K2t1mNmKRc67W0qVnHFWSVMKiSvuKvkIvspe96zDE0X+
tR+5mq66/ZfAEv3L4+CTCk/RgC5/9HKI9Eopk6scatwv1+L3LQKB/uKNslsWPV7iZAqm9QDlnpnY
jWrhUcX5p4osoPwknN9ckmqKvekooWXmWWNgoab5tLi596dDHD3KKhip9VHaEhNTWrM2CHXDfXAy
LdfRWB/hA+h7HimMIaZhbv61pC1Cl0/wOLmtkx1/V43W4BAOxg6vVSXRB+BJYxhs1gk/2WAquHRv
PL+SWOLX2Nv6SBGMxxwFoJPQluF6kuUcOX/SEAA7N8AMbPKjWgIt0IwUksJ++gDnImdUO5Jq7MxH
CVkOU7WF/Y+gqKXyWcSlvQHpzNOj0tjNjnvPdSvzlp+/V9kxTP87G9FREfMJxMUyeeP1PKei2082
ntQkJiUPCwis8sW3vKv2DESk/7Mp62cPSxEIehCj71FoiBcb+tUjoMl/S9Jj/j5COVuAC4BfKhkX
i1Hrvzecuq3Qm2byxjQI3bg2G+c8gFOgCKUCHNV45Mh4JqFaxMtALCCiCQZBixjRO8TnF0HDWGqK
WWTyiqxwBmnoIE2T72Qq0AhhPQFP+7KexzeHNgFwUOB8OW22v30G1Xjf99Fj7DKzqEjIHVKvGE7l
M5n/5y0AH71cDWJ6NMHNo/+9GOBcp83f7Cz+CAhvyTM5u8uDFGfjRDfuun1S7HSQyMuZ3Hde6MNs
6NbzooVxZtlNU+Y8tz+U8fLmFutT163LVUuMS9UB3dl8wV+3MSS9txGXNqyAWeLIXObzAXjMCF3X
v254fhVNx3YIf5ZB8dEV5WdLvZsxg+Jnnb/FVvzFNhjKV5WoQ8ccnpx6O5mz+TiDin91ZpwKk4+K
71QF0GDQA/7Yg8e5XxqkYxGme6qNbrBZFahSzowrGMbqBWay+v/O5nzvrmNJl5V3N3TZEafgvCLW
xnU6MCIR1MTO2bdUqM3ze5xJcuU/IWY+Hef2k9ThBaHq/Dr6FpWoIYIEp40AElxLC9nxXDHeBKQA
OTlGUZs4D+mplPPGoEhuPTTpQzWT4GYx3ecZQL6LssYFVjRR8Z88xmEj9LN9IDxMhPtWUePF6KLG
/tMZ7a3cw3Cha64ijpwZ4StpsMVbXsJ2/Ra5mB4mZWtn5n3W/WdG10Zvz2/kTXVvIwltHJyFvjO/
yn4Q2A8X71vR2IQxaZkgejNPlC6sdEIifTi33muCo/QSUkap3Y5hpNqsgUKFZbcuAiY8/ZKk9FDC
2/Pa32qfygpmi/VNHDIsBrbjHznwFTGmpPgx0NNWDarERr8jebmuWywFb+hvmWBJnv5OMVwK8r84
WYTZRXcoXmFCG3DjfK22+Q7+U5kYBVLQwvbS0d4si122hGJTklzd2Ts1au+E18xlVpgjLbaD8ptz
n71W5EUbzJIlNMs77J7NCu5tO//j18NNYLU/VJi8ASFElLDY53TTdlheYUUdVOD/SlRZCP6E6mvj
qTS+IJkKLnlO069G5lPXxqxOpJzSQGMe3FICL9dcgtIvHZAUjfZQUTWoOo2ppSKLxVXt+sBSAda+
AcT+yiYSx7cqalPMTEF6VV2wcYbHgURAnLbdp0ae0ohIC785M9SYoYrEk6QtsXt0ZwV5E7WsqVBG
7iiqmZUq5y4GVHuIqHkhI7Kc1zsGBz2OTADoS49luW9Fd342ia0qhCezTj7sRl5U4s6gJQTBhIYE
sfo0UhPQMYhVcRmErRghoKKFrJy5MEAAuxOaU0ZWwo50/Eg4NNrmWzYYINt1Nal3N5ZUdaCTfSzi
Zeg+zHi5VoQp2Kr/bAuk7K2sf4Z+PKv8hrqO2wSt/C+V0rjRXulAtBDGsAUz6b5InwRB/14utIRP
ZAgOYJlc5fNrS3EPqvbQM/0aLiMVMVOEllrjq78t18rXxqN/HftA4yYxxvta+xn8cJkujt4gEXTd
UUiksFW2xQpjutkunttrVVaJCFf1xtKjzxGxonFufymEpYPTV10qAI1P0sOLm0GmROTG5gc1maeh
T+9w9KDYUw+yNdYRnp3qFMIRlIagzkax2TQkX/0gvJ3odeQwmEu/d4fmCwdpMv44HKc/BgOuMi7u
3M0HSr4Ug59iuHyKXjn1DTxiijPrEh8iPm2I02u+AvR7Q/5YZ8A7PCo1FMwaqltFsfUOpsJ/WE19
H/bxb7erroOKAQmUVt/IYBFRxr1Hu0F8WiCx1D+p2IAnqX6XL/pObzG3G77oO510UU2vm3NWThja
1HFICWOB8AndPl/M3jKva8s7Xl5T2ft1+ZJ4UBILxdMso56mk3a6dXN3N1ntDRs0KTvwqJ7hkeoH
Bf7jZogZYkOvKqVtd0PuHhrvFqgAxa3bsX7O4umGuRWvCmfG4XqnTxgmveqLP9Oa+R/S3x39o0g1
3h6SYLj0W+pTxIKO6kXIK6rnslVblD9UtCYVVM27io90NDPwKrdOMuiS0tg/OURCELFAUl3/NZ20
OWaOXLjBHOlVrQjkcBSuqdL19KFYaAfFu6Cwhl5lP0F26qQ5oinDKkmnX1DCvxP3mVNK1EFn6qDg
2kfsCJkeqs7QnfoMtOgZeJ1Tds38oMxLwardxjck+0GCniugpvRavfIqVMnb4XXoGPMReMvzQqmO
nEfqdFi4YvELmZqq2R5E32I9Vm3NwYs3tA+0nj0oeykKKs/t3i2Gg8EgeBSMjTPlT/vW8z+MkCB/
O98kDDI8NH1xF8/gTJNgyTjLYbgZkeke1THSRySRkG5eAOI5RpCST9Jn4SfLkeIxybbLdETfVuDH
GvX84fnnI0WMe+fM24Zon3jTk5yVuCV8T7g5PBtUtQFz76cHXQLLh4JGj4nK9ALzdIo/RZO4k1yz
PEmWhShV1YsCfXw3T4Vomo8hnTkVlSNi+JIWZHQMsQlVZmMHzV11KctymdU0EKcCG+xNVvqCC3oR
EuZjPfzBdEeuhl3wXSbY32vEm3EMQ/FEyrk2hBxxOMreWL0StHaVMcR8UcyG5ZpN/sRi+CYuANBm
uOsldm2ZrokjfxNx/8F2cAtqjmca66eF9EGyLwY/vjLzByVYILHCH/ZDS1IFPuNA9FPdIYY+pzH4
zaXvdem6QC4xS9HWC//ia2T5to9IhmfMd+TQTD/+hdpiRVm/vqpj0hqim6ytzgy3GKjqq+kXpLCY
kKhnyV5fOKVmYXwKpN2jKQTZVefhDb7CP5niecm3s/nBvjgNF7AdPAduQe0QhNG79tfMR+PW4WCt
l6GLKQJnYF70q2bURD8RP0Q88WHuUJypNDZ3hhv213IhGBzjwBH2y/3qhwvLKJOq85Vor9UpTLSu
YNpulYNfa58olG2TjFGdnxTiQ3hL2xC+24bbztLEOSJzLe0pZCmG4u2MwSQm2Fo8JZsawLwMXqhV
LoL0fSqC4TaqpzvUhk+Eg12pZVPupApnVQ6eVZRjRBmnHtE227YJ1eURc1cW57VN2mcUsGnNn05p
0azQ4hrO9ReGOVBatDA+MaGAKsv+awGnoMZrwSM0sj0tlCzWY4AYLQzGTdC06MQlafF1jBJrEK3X
uB70uzKBkmZP4iVAY7SOe5D37iIQjM4wTuVoMK0aXA/xKZjsd0nF1MjhDzVYL2kZ3HDv7z7STSwB
WvvdyCUrVGst0b0yBm5F0KWfm5vEHW6nICIP1zi3CeMwwsz6lVTsbYsBV3GehxEApWz0CNQlEamY
PLRu68V7CAmvr+nafGHMDfVv2fJTzNx7Z0rHknx+0JIFtePhYtJUR0c1hFmvDrCSCV5lFTOFp7S7
7Hp0twdAcmhDCqMz/fDO164BLDtxFkItFLuP5vTCzJC9uzI9d0nS3zmggz8IR3onN6YUmPku16SR
qI2I/dueTJE3WN99tIQcZ9vOjCM42+POOhO62brzA7C/TwpqLSVzCfMMDZr40bKLeo0k2CgUxTY5
b/Ebs4b/TFNwyACVQhADGboez2fjvylqgqsAUa1PBKhJJlMcSFqQE6tMgItq792zh9fVZKjBSBPT
zooYfsHkzaUKKXA2yy+OEd7gilHoQ4gqTwsG+TVkTM2ETqol+pPb7f0lTg5XhefiUNQ2VekzVe/d
aaF9FQBAJhsYYYTnlN6aG4OLMsbxdTVjotf0JWECx65N57coRfTUnn3AmT+C006tt50UhMvXBxAK
KeOwiq81Qnv1qoNLxV0+u/AihvIDvaU3Y587uywLaKQn50rYHplMh7wCE0NH1CUgSIX0A8f0qivm
iPg4he9kgUGnwHClcLsDpQd7wKSJicj2JZomw35FWROEljHnzxNB6yi470YS0oWrZoGMx7S+/YH8
Uv2UPtEzzyCb10Mw24/K7pEynOLksFGCIilh0nav8nHVnQUY5grqg/oL4uZBgbGJARx+dBOG4bUw
RCa3++hz4IAoizGw13llPlhM+/aR5zPNbsiegq5fOoMkTYHQu5O7YzvnZ5IKfdzcb6rY+B9J57EU
PRIE4SdShLy5MkbjYYDBXRTAD/KupZZ7+v2avSy7Cwwy3dVVWVmZ7R+YrtjHi7uVTHGAhBk4I3SL
gS/n8Jf4VY4TqsamPnmnrJTrBUhO8f67MfjLWhU+rvrpWEnwLhgO5BVAviY7rk6SOpUciCqGB/EH
9bmaevQKuFdfSEzs5l3A18ynGXgIqj3FJJDnym7iHaDTBDtfNa24hygilUDEG747zxZfCe45WjD+
Gky8cRvn2mXHmm8ptmxQvdidsYEi10Al7EgEuARibuVAd0Ep0KDA5NPtYML6B9hZNcHSr5SyRiGj
ZIcZPNq0iT8wMVbNDFZIwznGMyPkq7pagVKqCloYsLT+T8YQRNqCs25jkF6wW/7aH5oNE0dmm7q1
zpmSO8lgAf3PPVJMYZqMkaL5JFeyk4hSp+BVG1RLiser1hDlAzXvr6LwqDNVrVpGU9NvsKEEExBS
zAAMwuVeFYziucO/BEKHYevc19nzhh/Sp6MqGtVhj3rfyuUAcKMpVIcSB4YCrStytiUvEW7h3lV1
oYpUdgv1rRaXD7lWH5JZ4ENEFMnld4Sbnsv0CteiQiU/CGmJ/+AJNwaSEIlGXc8wBnGerm9bj08D
/N/uV2WXqgRWJa7aZQrf4wqKbPzDAKjbVD93Xpbz4kJ4mOdNk9j3/K88qHZJIVFbcltQXTIXOWvH
II7VNO4rxhGH3DHXgbA+lCL21pfyOJfmi7Al7jv41bnIDejxc6bHX4TlF4VD9J1c4xiLs4yJZVaq
WfHWYYp/bRHfBr19Tc35w2HPdDAXcQFg9+u/nGeQ5t2/tdMp8HY0zKeeQI1TzC3q+4OM03NdMsOt
rlvriluaj1fDY1DXqKpLLIV87DvvCAPshb2DHlFXvnsFbpCehbJl+k/leUPaP3hRyaRRZIZjkW61
CEAfLfDY6X6TqUa8bRi5YgJG56U6xh3t3rGw9UFC8UERwLqSMWnXZDU1yECYtcORDipiMi9O5nqe
/OgNCfPyLm2nnUpINBOZlsYwt5OFjWDiVX0PV0W/J577t1xtSKqtue5YA76bhwOAySNWQS+ZhrYZ
4qn6HXZF3qZXLQR/eaTcRM8HGq+fGz9eh+hXHTuwWrneWcvsO/wRTl7llesqZxn0fg5uoHH8WGiR
+HCSFvOi4u6cDevGdw64Daws0T6hXPH6Bwli6GUtLkMZJcT0eX723LS78zQN+8TFJOArnbeMEGad
xrYOEyfbIlxi3yXOPCEKY0+HaCz1w0jgBVCF3koH3Daz/cDI2srCY6luYq60hu2tR+xufC37Kmby
wq83PthEbdHZ7mWMqFIQup12MHPz5Af1ue6KN5PyuPVcBp8dPOMNZw/MtUIl/EHkPiByOcF47c6J
tPfqa1X3wJNUun508uvpaPVVsDLHikElUOBhguxqRocpgLufWvucbSwqtC1cKl0y1gGVlYYs1y3o
NXJqLKAesnCPiFruvLmlRy6H29zPwDX+zgFwYm777PvxqzvoCOeIttxYWRtGXvKPHutFGNG+q/rT
7C07wzJpegWbpReHpJc8pxgDnOWiATuToNxjIr/rEnOAL6LBRhMEXQ+FYms+li46RY7xFPvm0UP8
LfHbdtMliNbYAz5aPpY9KiqrF5kE8Mp1jKaIOzMogvZV07myBbROaU/7pFu2Exi9xrYyaFZgwXuO
0JvrKSFKxqPplzGmAgxdSzzZEP/2GLPv7Pi6DNGtKU7wOLsS3MCjXLTEI4jyubUlfYBhnxY1vSjk
XzACkgfHdB4pt40Y20Mb2xyrPeNr+G3orNVhbI+YGTInmMiPLmlxI2Kgl7TKbuBoiKRBIDLaG9n9
oAqSNtqJeFotcf8G47C+G3gbxgxfcyjwTe7mQ4BjjjYWF8fNfjnY6aoyEqsaM0ahhyVjbno9nyJj
wUu+r37EGC9hxJPyykxBA9FN2ma7Nm2mWq0Ef/oW36VqkD95OTyopdlM+TVo3PhDsaBVo2qix7rK
0/bJaFKCDqzL3vxGP+uQRVmIjB+jnC6JKuWXWkTFlBq70mV+q4t1mwPe+JGlfms5/C1ZPC80OPva
f+4InGmEokbPhKoyWmoacBmzzI847j3HeNwoIFHVYIYFGwe6qUrNUPLGC5oW75xu5hK/e9nTM8ep
XTMkHqx46KmMp9Csbt3ExpsC/rEqwDUwcYeVaRX/Rt0qtupvl4MRryrLVXeGTa7JrUUp5PoRWkHt
Feaqk/Hw2gimZq2+RF6i7HaD55wMt4af6Nli69aIaOfgxC0oVkDyBaSMPttiyTDJm24jXeeowmu+
uA+q1/T3cunPoPS1KkYB84SiyomKw4T1y0akUbINwBwiWxwkynUbi1L/bjJR8pn73WJ7znEakB3x
5uhb1RL+VBibqDPltjaHW4xrMTLf0N6EBmA48kLq0ebcATJIZlxrx3g/UJnaC5Iv0/idSv+hruHc
irwCt8VIZ6WOlFr3z+q1C91h6D56TfPlC/FXlvAw71I/hwMk3XGVDgbTYK3ZQzCJln+RwClc9Sil
Wd7Urh+96oHaCeWHwb8PPCPYBJb8zea6RTjEHD2a+pgcpsgm/qhczjX9aV/itIUIZXZ00nbr98N+
GBR02fMCcaGG+Tl1bDWcW4DDAT5Mj0Zfemv0mmwFHHBjFj2QVCeCSV8FWjQ7O98bDBQlhd2qRiQu
OHg/tvG9t6ChUnAg6cLd00UH4+DpboXWbQPXh4jqG1j/zb25zrPy1gu/XFNgqaWwTTU+ZPFl+uWY
lvYODqmLDfavGbIIPsM7hK/W8KFWgMOJFiFezKl5oQOTEvxNll1YEZx0bnmkJezNiX9nzxy8CEsB
XbXp85QEilUw3SWpdSnEcDUGDORE88DMz02LlvUUo1PdDi+ttKCtWpvEqbQ7DSGuVTxkP3EGRK7a
4SWDeG919wt3HNnlbQ8DiX72TJeWIHBnMK6cdvmn6yEgRPaajz4UVKYBtDxV3SRWZ6VmTzovQ1oA
6pnJps8669doOKVJyeoS+QiZPEGJUTdTpLciAxSQVXIXT2Aho6qSbLmVDm2oqkaYyNynZXvWYrxO
EutAd+vejdDNQpaJ0cSkhn1kIPgdvI5jfcFsEEI6xBjH2i1+fcgEXHnNXUVs7ToCdiCzr1mg9GWv
TqCx75Eu5DIs0uFG6Af8RlYJyiaVbJP7XrOtW9VZcLLTadsWFoO4SHoGotaZw992Qm75soz0ZdSz
zmk8iqpelX6bbofax+azMOIN+q3PAgfopy6AT9+BdnQ+XVKtmdF9GO2NkVnJxtXOkSioX8iShL3v
UP0srKfcyomiNA1bSv8CibBpfOInUAVn/t6C5VU9TMabu8hvrqPGMpZNtLJTee/yKJniKe8NAyBK
z5E5sXCMiTZNg26+Cz28pWiPrW/PeqgTYzU3zUPZBWEFH5r3WZk59SahcTCLk6NR+VCbmN1D0cxh
GVCDVm8Df8lZXjv8uOAvoHwjecveeUFV1BU4AaBBWdrGrhrxB8WqkBUQ1tIMlw4lKw3BwQyZxqVc
NeJxKbOdp+qP+dwGZNIeGmPbsflWN8+XybkEmX7fYwccYQCdj2iuAE311Jyl8xLo4y5ziqOvVcwe
lHilOroyfLd/5pYcEvfkmJiIr+rRwoBR1t5KGLeJSNU54jQHM8Et2cbusNGYZ401A50bhHbN5Zha
yxbjG0xp5jun6XG1VDKwqAtauzzdT4M45N0MTtJ8d0Fqb3St3tDOfAg6NyQ4/z0arlBAd1I6oa1B
pC7g8Gq3hkPdSR+icnzK3F1fnx1hb3pSQSPHzC5W01LznQRAT0bSI3AbTkEYWe46aAxWAE7MPr7X
UePd9EGjvZH9k3D2Br26Nka7lUj03RXW4xxN+AtK719R0//0yOd0JN1I8T20zB18UiPuV2cGi9P2
ro3i1dyiRmdubCK6STtarZN+mUNeSqMk5hNaCziaV5IN2MtXHNG3jZkhLYvHpaR+d1eggOT8C4Mt
OWKv0JFRK0drVhjf5qAKm4/SJ2kJSiCcxA6bQdxIuj+oepjKWzY5hrZB9FxlHrqG1Wc8xECuSixS
rFiTWjBsl6hgz9NUyZBZBvHWavQi0NabPGLtkw+IiT3H0DI7RGODx9rmSdj34DiudV80U8VC6ppd
lNHB740rHYmPaR6LDe4Xb71K07zKOSYag3VLxCR0fJ3yhCFvD2ycM8us93ZiX8ssf689b5Mj6OdY
4wGjj01X2Q/LWIWNxMse38ncCQ5jlD+bGMbPIl3lcwO03G6ER4JR609Jr4dx0+0LQ9Eih9CR8pzr
8SN+xh2D/Sbt4CGNt7lvsciVKEVLJQpDceKI6UDZOtSWNN2gJzSvzSzL4czB1/DEftH9Y+kbSJ0x
5EZbj2XLgDh1/GpKqn3Rzicrskuq34VR4fHVT/wttoh7J4edpFR1kGnXdgL816eMxaoXGKftjjFT
Kn3gO2FjuK/NjNANgvubYNDPPW27TTy232Xr1lujwm/Byi9jbFJn52GXxrBKZU2jFDjSLKHfZcMS
3Hng4JK3xMjX2nLF2wRghur259wKtAz0NQqdr3FbXrvYGFfOwBSszfX17S5znW+EnT9t7orW/CYz
2kMg043OutA64xOF7A/E9DdjEm919s7d7GvnEovwiZcQ0G23cy208/LSZR6KjOBQQcm2z2M6Qulq
Meqt7M2r7/cIjlbMFvPq0ym/lZrxIxz3kCpZ9NY1HoCO2VRRKKLsonWEN6eY3+LWzDAgRcS1xEC+
LpgcLZNf4X0mhs6IjjdjCQEj1q7Gk+nHpyXiUJz6hJGJTmA0jEhn+wCBpAbbAozy4DFGFbmYGUwE
tGKIb1JTblqOr4XmhMKCgVezT7UFYSRbm5P/bHcwTnq9OwqICJ6twBLeoG2WEFoHlynOVi9ejTwf
qYXRB3735eJgF9Vlh97RW6gLwbVvq4uVCD8sLPNiWsvnEs/oKCdrFkma27T3d5xDS9ADrDIg3d2X
mvaG6jm8yZdl0BjV/qYPt+Wn1U0k+ZdJQ8M3Hg2ijPo/y+SiadR/5by4qSD9yL/Ypoam9PhY1sIg
64XMDIOq+c68x94Dr+ekyKxHfkz9ckxBo8GLI+gUarzN2yw6kN2WNgdUV1oSqNPM+ada0BynwZSr
Q1pDa8jqjLBHL4Ox7P2AYCCfx7kzymLb2/mu5DTh18qpVVRJJEXPOn2tqGESsOYQ5RJcSacN8R7r
cWhNcNx9qb/EAhoxyVs2bQk/nNcSvczAB8/ybhpmNLIG6Xd3KuQ2QNzMg/AUyfFSCIi0LZDToRfs
XLjQ/69m4LR1qSF5xMy0r4w/gOnAo+DbI7nKCFM5ymj0+Xt94vL4K+XE4od9Hp1aGnsu3cJArIc2
ekinihOK1tFibWYeHB9RdN5qaTPArji7eZH9r6ImCDR9P+H32uNqK6V+mCNxtZWHdmo8Cae6F6a1
Bzh+cUudz4/mD4MW4eSyXWiZnNRfcWP9ujTLuc67a2CXN09CD+CYMiiosb0078XAc+xIQLQ2+6Zh
m658rNdXri6rfbLwjOJhYcii6F/mFAQ5aJNdUkEIMzToFahm9hgU3nnG9FxhGcsM2dSsWytj0lEj
WfKraT3jrM3YJCNCPHu1o7mBUxR1H+1ScrdRGi4CSQJsr9HYHtWoQf6rGaV/bBoLV/c0+i0RVmNq
jJ2R1/qzYyGebBTpPWMEhCzRPk4LBsjatMoS7RBE6bsxqbM+Tp+9sXjAM/6T7vSWUpT3hxtIrCSE
tBpagXPNamr1oO6Qj7foBnUyuagQ58TdZ9pVpwHuqEuNZi3yp8Bfd44yGsywlgH7l36iq7VAMmy2
MomOVmOu1bmvfj9NbVTS0NUel2jjehAIR1oWKeSCpI9uKKNcxdxsAsc+mLrYgSpgHu0hQs+QpFuG
pYBNEwQQW6d5nbYGLE/tV0XfCNiht92LRxcH2cywXaYDz3CNvuTHMpYW89FQX1q6EDN4uh2fIs3d
VJnS0vWeMYdbI9m5j0vAMqy/ELyU734jr3WTHAc6shQroJal+diK6EEtGbRKD1aqpM76PTDGWm3D
NPLDxnNICVnIeHHHsbayyduKEpaTmb38/yyramemHXy3mRQWpnWsn+JFhJia/VPhyoNktejJaqaI
0MklgO2efTkaqJDm2TYbGcWwuqtROP5dosm3aEk/3US+43B4bXuXhv146mV0x/pAjaGlsDC3WTEi
0hbDr42NbcfFUkZhrGO1V9zGr41EasSa5l21pDSDrZJo3FCYkD0tmM8aVo9SsAvn0oms0M2a9xyT
eNPBorvOpoPXGje/1jeWTkAOIKrN5lFrSEp07TqWGHPw2LFU7q4eu9ntUEmN6l84T+uoKc9emh7w
ewfvlqeIDVCTmKgXLWAsWou2ajo+wJKgq7wouE4d7SMoXmmELNKwiar6iWwLlgOlxmwfHeKPmcMq
trTTkHePy6ht0iHa5w2TqoP5L9ajR52JESZZywsN+DPUJShO89ucd6Em3IMWWw8piEOSNArzU5AA
A9NOeTI4pJuGDWpGqC1BmzPnGAkl/1xwGAhbu0a99qOZ7VVaxXNiWB/qUyQnGEHhYiFjMKP6egeH
XykOKH2nLkG2b9iBBu+yOaBC8G8w7qET0O++U6tjrmiXLt5bUiCo4bbXZibYqGNOa/pDMcs9rFVI
6szxVVONlRqiYQZdkrR/HqR4CTIGXi2ANF07qxfUzL4DCNaHIqk/cdRr7pZsuE7ReMbd/CNKeiqu
5TBEzt2I3XQa4PjhJysNJIoMbadNzKROC+OY/mtEotpVPiu43UkcMrIcw0A/HZNNXsyPOgVv4clD
iY22I4S3MrL2musg4QTbOUIL1aRD2Qu0AuCju94uLrUfJx5JaLzvlEbtyjB1Vlu9HP4elk39oBa1
59igtObNxLDDGJ1bj5s22rvNqW2VihBdUKYe/I8Bk4mAFKmep1AKXTleLKF61qWu3ayiGDFzb99d
uJl4fYb5lJLewuriQHa0M/lBRmdCQvnDNSYmssyUX8KmUvAZzmJt6cbbSFVGqeHAyKeKW6sTy+EK
xDKtOeUK/WWa7wPjcZnrQ0wmR9IWb/hgPhB9XlX96AWslXSvkhX+bE47J2FE4M5juNphyIefhVd+
xmoBRkm0WWJK6fuWwpuSdWEBkhEErPx6eHT9cptG2SFYYqQBTZpK6J/pv2oXYWnMpdIOgMHiw6J5
5pDvqHex/CjIEmwt/dIhpEwTG04gd8ABhP/L0D9x0Ko91ONFMfbWhRsti+iOY36wiBCkQ246rSlC
cZ82Vmo/qF/XX/hnSv2Tf5FC8TvcFyZEqx6dxooauKcebHN3yznP5/cEHm6SH2vq6p4v/Ac40IqT
WVOsK5SrSBqWrjpPyIFL+cK1t+QxHeWHSnQ9qiFwCuuR8n5X57+Dfd8579PywOf4JQ50U7nmAmRv
YGlS7umT/eNxO2B86imqX0XeDlTVIZwL+BYkP4FtrHtsEWYD00fjYFN/qEtJB3edNQh0U+Hl1jEn
FZ/JafkILjBp+42FZIQ/fyUQFHrjlkkUHH34aIOxGUy5B51bkdyVyHqLHk7LtI2Mz8K4lwXowfKP
Ml4tiua7yjHqsNqnFts83t9UwlPi+hnQT1+5d1aVuvUm/22hJvMdJi7XaWPedTwUhU5IbDrj5Ikf
4GEOdFH54pJC8kYGiihJtG80650yY5X40Srp0SUsmYR4RiuAMIa8hPZRWhB0JRuCjrwIo4k/ywsv
gSoG+cJLY1FjCw5h8sceXvPqhW7VSvIiXYCgvPU2VX8l9+UHeQkTR5qrDFyekZlb+z1yUu5ujp6I
9CqFJLL+vf5q1Yl3MlI6RBgEdDBaGKqIvzvAY9JOPTpB7t3jr/uhBaZKRPnwop1U6ht79hO8hZVa
g3+3rJ8XBmE1CGgknQbEkFYqWm4fejkCSMaNJsIh9mokis/Z7B6TdnzUJoj1XEdjO88AI7QAx3dt
+M5J89UjHFELEo//L07egSPZoK5x6LTf0g/JhXuT6VX/yBuykwQtnAArpHTHT072N//MLUad1Z7l
rFLVQwdVs3GjtUD2OlObLP2DxAJ/ehEFrWwq7ZTTNqAibypn19XRKVB8FFZqN6185khws8Rl5o3l
kttgld3yyqrk+lSiZDMU54ywbKkFWlMeVSwK0HNBDR72o702F3MtWyUoWqOMqqh/vEl2UuP+473h
joFn2cvgWcdIBlA+GDLJdcCybrWMYt/2uop3KutXARVkRv06dyE5XYJgP9dn3lU3eJdiogTvgnVZ
NldedKJXR77YeoEs5JkX+LdmsUnSgva7zYOrH9F40qPPgTJXm+aTr40bN8p36gZNXMs1WV7VZaqt
S6nFRdBWhPVEImktJTAJFYEddMcq1m+IH9vd5xIhKfrAIp5QCQuQJbZhrgcm8Ad1i4oYLCG/ChVy
BF2T/aH+TcxQeuUL35vIuVhIrIqayCaYvFQBkv+jsjs+9e+Z8R0VSf8ATSiQ05ZB4PVf4Ep+4UXR
Zf6rNzVgvZ6KlqtWe5FPV7USQ44O0znqx9VyDxhV7MrXBfFydqXb1Hs+Vm0p/otH5+HWB9igcJfK
ic9tn59llTPeIEjsvcWTtAltaemAjyP9Vno9nss8bdsAWObHBfF2LQoYljJJiePqvRiT+T6vy+ci
RyrD8y4ByTVM4t8mzh9SZJ9CZORPKqg3ZcXqKQXhwRnPmpsJ2kcoT+Vt0IeTNrX7xOXhdrbJCBPi
C2SYD6MVXIcYEUJAhLtKoK9tQinwE7QbDI2fi4v0tAimawqXDzf19NudR1yPvZoRzEEBiAjqBxam
aWX2Lvr+nlbKGiEYNXnHvD4qr9mkX0lEdvlQhahyh5o9b7N+3sQm8yR9vJxnRrJL+FltjTNxBfG4
jejUj0dhkSFOMbBmcsDcjDPsgZVCd+rQTNpLVJhUoSdJvJthodXJBF8Jikx0wrU1bDvts7eA9m0j
CJ0iXUuWBW/drGlUupwrRnTQGCocWYyWjhPaEmxV6SuAAezEB/Q7TQyIWnT7kSxpL0vvA42IU5Mz
wwPAl4NLcPI5QNij/qNDe63ZvPHTJOnvEdx7gjwMi3UjGzr1DiK735UBw9+mHWj/GnWw1qL4bHRD
aHgvRqL+UrJ8+vRz7cHf81+FlW0q6EJ95oY9WxbrPrgjjKnZYmOzHqsgO2kM34jGuhgutP2WShkc
aI5xEWBhQn7blPzFHq8dVmcHtME5WIGswuxfF4FOfUYyGZ24/GK4JLMbqn1iL6+S1JOaiNADF+bv
MThpfsZ6WCUNZDNsjYUMv8CBFP0KBsnkAeieHvzJm1Py6ZEVZl77GtYREEBCXoAnKARBJvNbVcZB
Coj2Tpau6uB1IqniZvndrn5Ql9shWW155kkuxXbxFYKMvUjAREj9YFEgVPlvwhFKbD6wGhxmPtKi
oWzwwlmTXwBuaBOYcGACKs4Umhjch6Dc4a++sksfgBaz5pbjnFY0jYRKOzi8mrqcQhx3VyVnSEFK
zjGJBgMDBzThSRtGwmYwf3Upyt7Jt86jrgv6lMFrjImWsgInqng0Haa/o4flp94Uf8Xm3QY9suTz
mdtTD5Nn64+ntOZwL2I5hrIPOijEsY3KSISoqzTmB1zHmlVi2XlYgdHuUjOR26HJw2y62JW+zpvq
EQLVRszniUyz6Jq1l3+Qahizvxpy2LaAoPMOmKi1LNifw1fQzr+JG2xYgNyzypZiAVlUJmcy2Stb
FP4AoJlGC08bxz1OZmThCVTLevYg7bJevLj7x/2oNWvYz3he3Ll2i96WMVp3STOiWVyc1eepo6YT
Ft3CYEeqq078BqzczaaNNlkHa3HWNnphut2EalOx7vhUz+PwiGM0PMzHoPOeIF8eFG9TlMhM+Ruv
yk842kIW6DfkIR3j+OzlkTmzliWH2zft0Tynh+Kdasd+4+xf4OXpSuEwf48pCmyZHzq2gBkNBwZM
SPT8VcF5BKfFe1axo6dcKi19Pdc3XhMfIBfoDf4SYva1Sh16GTRlEyFOBdk2DNbDMjOXN8H/53ZN
C3SX16LebKqvSwK0xcSW+kwxoppnIS+Mg49ad2mf86i/Y9tTUUtA1ymZe0l7/1QG9nMXL/6mHJs3
FhRvk0ens8WoBTwOysxKnzntldO0FhwXlqrKNfs6PnoeDAmKT44gpssg2NWWBlU/+pxIF2jb7GRz
Gxok1nguxhtn+UAer/IGh+sEDjRnejBkHBbCPTAu94PVX8wZNxzdUsEHPXcHreyKv2shjjf+JkIl
QB4+BvqvjETYz80uSQ+0lU9Ln54KdlDPAJ/BI6G4RSjefqn7Fh3QQeWG6lDxCFGQRLcCjzcIp+8m
85pZ+1hQchj2oTNURiBclSQlFAHNMLymxbg3y2/beuNbE5PLKo6qaKIiupf1e/UWeS/qXWAeyL8i
vEJSTZrAbbPECNN+Hh1ofc0pW7X09gPjgYVebnS41Y0Y7/lpHrU/SIRB8WOpvee6BzRx8JYx8Erq
8Myy5jUThH9aFnzr74OdP0hDBQOdw4EkBDm/6UTkPKgCyix8RBbdvV2/qitLpiObskeY7U+JU7sM
M6dZF2D0CVzgq7nr+pzV8pJiLxzNw0fhUg+17cgAmhO9maX3JcnSC6yLcv2QEHpcMX7RokzN/iib
rFmVAboz4CNQ36CtVb3KqhLaBXUXney+D1l1o08BSlPVtpkE5aklbMOAzuXEmGRgWAdTkKUkyyUY
Z+BcWNC6HoLmX5n0XPPrSeuG6l562Ae2/5wzTmLTQNcJDF7/iveZDVtKQEtv6/3cwjOyfECgvPRf
56F97qR/zdpsbfHH/WjZ+osXEjfhQUXFmsbL2U0txsi+LZN55A5NIP1JIx0HVA/HlgG7Bi4jDUGb
Bp/KYmIckuJMnvDhulNhhdmAVQ80qzNsHU05R4r7EA850PKTATc07b79BeYmfTIqIUlqRs9i73j5
Vj0I0rzMTC75cGlcf1pRrkKpMh6okHVaqm5sxxsG/dZeLEJffKjtzS6ahLFScclk8XHCxjkCAs6l
T7ApyL3fuhk+BAV0XmWwoZbpWLE1AyofGpIsymIWjzYYUtw/tdDnh+kHygfs+AFjDVpz4kOVIfyc
RWJNSCOykphQdaUL7oJNF6qop/vmIVMMxyR6IqmwyVBVwQLzhrrDnd5zeXArF1JtBGMyx4sR10uY
Jk92BGGC0kUdVAsAruCXcuCConpJqXJGIlYj4E5ous6Lca82EzEqgtuj99sJdyta8Y8dySShKvcS
3ML1JDjLFA6+0E8cKcXUhSOdR75rmPE6qXC9SJ5wF10pKGKMhl1VZwvZcrVRr3fG2EBV/2UynCls
PPZhNe+HDsXgcSpDSxHseGkqPQjqFyohNPPN3bikoUEDJvX+zwMbJkyhHMGnrKT3rdFQVdXA4Jg3
jtPdQorIwah2Kam5MWfPrvYzGv+Cwn5NrUePFjMRSvWXZt6DyrTVpo71njkuojgmb4xLkXKYjI0V
RQlejYlG+6hroUO7lHggLO3g9uTjjzje32tFwJSGgKlTw8bO91X9uzTayjPjEBSX3j7rjyqeu9Xs
7ujluLFiEUKpwQto4PTwJaDvgxDgSKiPEO40ym91xDjJuLGsN3JFkjYNyeShQjuWm1bVrzb079yF
SqqS8o026ab24nXnfqngz7ykRE/YbRRUiF4XN83pwdtyJ2NHgsNMFW128dgRmTUbvbBSbtg8pUZJ
yELE2+pO52xTGyL234wgX5Vaxnyr8+ySy0UMQjiU+ewz7iaEibfhrbJLTB1OIQx7RnbvO326n5cT
UwxPAfiMCkNsJ6NzLurQBZEJtHgbdybo/xJKBOzc+DXSbEyM0zAG1JlAUnOa/GoDsgJI1NQSVrgO
Ni2aPm/VGY3H7LljlmjEDBD/BHJF0lwCvTa5oVrFbenFG7v5STXtfUAKpyjMf4Nh3aylOvTm8tRa
5a2liOdR8MkL3LeybyATgRBDeqcTKFED0eKnRWlmRCCzaa4G3JhOMnHGpD9cDo997C535ogbBVhf
aS3v6fIBrXYj+XxpDBeZPltqqw/LJ5zS5m4k2FqgV36Jbk1MdEuFjuIknUVr3mcMiqhkO3LMO4RN
n8dsfNUn5yeCd0kAe+IqvfKzr+VTHKfID9TiVSW8i5Peq4RkzuWzWv1jYYQQP58gI3QbLZg2LAqV
wg4N8kAS1wGE8lVypdfmswrDMr7nlEfsclW0zDhwfIIaOJp9GUcQJs7DjlO9wgEg4KGqtMp0zAev
rq9AkhLzUXpjoMxilLQWm54g3fwMKT6Jy0OdVvsIP0+fo8eTb4usP2AJodSP/Y7HmFU3IIVdQwf3
A+vgBxX4EvyfmB7dUq1q32ZihHGQ0ZyIJ6V71Of0Ql5QhkuvQ8+b9m0pD3qtVLKcr8BmlDYZ9h5o
AukIdC/K6xqBh/UCn7tne7ZVfUpiuEdtzLZOl6sejK9kCriW4XVszZ7c+FVJHVAS4zCZvVMJlYrO
fZJNaw/N7kPN8UWPvikwaqXhtjEMNplIab8xvEF+AzEfoHGm48PDcFLqaKM0Lqa+vGl6yh+e4Z+P
gNGjGD9EjhrL6NBozfp2pcpTO4f31HcshjRg5IoSGpHyaEs/BJVpfBgCMYRRCnYTjTo63KUas2fG
1c9bcjh33uh1QbUpYlhwffk7zpiQk7OYEyMZ47Q1Fmmsk6Z8jsj+jWz6Gt3mpgqpBm+hIYC+b0WS
oVIQelLFMaSdgbIUwgwONLg2s49ms9xqz4QDDme7QCokboIL1oz1Gj5ZctbSZbpTWb7qP4jB2an0
cextqK7D1XPgUUw2h5/dfRjV9IU54ndt1g+xiNZpzUPMc8Q0hhhuu3XIowEY1EHasZBUhjbj5qom
7ED46Sqh3WDVcLHmOT2MbaZEmgtELQimvQgwuXPYRlOrvbfa+CSEAAoIKvJQp7tgJo2QrbZEoS3+
I+m8liPFoTD8RFQRRLp15+R2O3tuKIcxIHIU8PT7afZmXeO1290gpHP+84eA5xuSCp7qiJ2Cf2Ie
JNTMbzElyjYVdGjllNXdnMIIS/L2wQ+nbe/Xj0NGTEg7LcPJMdJ1001YNpRPizAlTL0kfIga7cmx
IPwtrU6s5gLLBKNvXjrGtYB09iZ1kosZyxNL7OK0+G4tyXlOx9/WnP+E6XzSyxU+znZQEaSvhANE
pQESpCm8WlP0m0RICOGX+ne5cNbeNELRIdKeWRj+GiSFm3Cpe0nCyiBx2IY4t3XTarnDgZUhkGdD
opjLj3b0mODNwQY/BnhJi/mn8ajwlbF8OmYOkUJAKcqVG6y9gBF2UyZXP4g+65ycdNN4dDlIbGqa
KiQcofbDy1xw3Pqkz4czecU+vES0gjvFwTBGvFwfCESvzKJL0zkRorMOeBRNU52HFPVQDBZsiSXc
WAbz9Dio6n3lQrRIqHyYxL/r7cdf2qcKkCQ2Ru6rjeklRM273IXWVVlcUu8aY1UN1R1PNsWT5qme
REGoVrH3oNGFoG0PdpedLWmcPU5D/UxllQ9piR42DuSLa85Xt8CZxYmn9JRVXneCpu0/YGSNWxqd
7SLt+BZ6LhJ2GOSxmpFFNx18Aqm5m7kuxOAUAtgxKIUkO+Iu4A6zBRYJKa2Nx1U9giaNTMiGhVjO
JYge6QzOiFvWyzIQum49xpq92AdbcJl30yeDrk6f4zl9c0T+W7HT3uV1V/8sRhnize4/TJGwNrXP
R9ZXpUzZ6iignCPc0TNKbihA+ToUTL0oLOAcPQt9oubyPVQ8M2RU44XWPxtjl0GY7hj8sgcbvYeN
SffDMO5oyeUrM9TrhFvAfo5NrLIyLAOqCjYKnLA8bo6+DszwGHb19H+dHDRzJV+biiJdu/2b3BDO
50XUp5xlbBAKWNX9Wzh5r7lHw+2ljNmTPN8wzbp1JRzOIMNgvvdfpYP/uL6gRdbwVBvHMooIVcit
szkMb+R3effmXMKZt5D7G/X7ZIx/XOm+RUHzGCmyb8LqM6SsERRR7Vjy4Jn4z6nWum+68TcRdoDW
Zyz/7boyG985cGZqNrZez43IrWineuuCVq78cP42si7fafAngHRsETjpBDWCgHbbeSTBFE63T8L6
7AUL8evNzqFFqUp1RYCyw0joOofmeQBZmCyKRD37yd0DIVAfE1BBKOMj6oIzLJV1y/DRzOFk1I7N
kdMDKxfmybMxdgqGSxXaR78nW66vP1yfqKDAVke9W5SBS5gYlO8GkN4P4PoPzYuBPcLdwEuES//V
ycVfFYRc4GlQ3DFVIW5OUdCoAY9YtH0aVYe8UkB2XOJ00wXBs0fg86bExgFe34QfW4WGSbAPpmRc
N9ZIR447UVeEeiYBCxLfdROqsNuD9aSkAy1pi+PinJEurUcr4Yjrr4kQLGg5juJUvuUZ2QMLZZJJ
F3m3NJyabYeUpXU29mCsLDh5DImevACdF9JUMI/bhNVWHkf7OC4fyszx7yOQ5i9vkiclrNuoghaJ
dzkeYKgmKxuWEcHX75JSOGvk8zzOco+u0D6RWd0dcx/BUjf5V10rzCYypHyETz87M7zxsX7uJFOJ
oIRAVzvVaXbMk9HHxwF6/mmQ04Vzc9szTIqnhTlEdELpzLwx3+RdsRFLyU40bufc6tEcgFDSi+Yi
OsP5pMjOV7bJAwnVGYgZD91Y2WdrahkN2NaHQi2Mtz8EBArP+Oy481OJXvHOS/B0bMIk3fWdq5vt
NlLXZhTwUmyUBaVCkNokegQ1ZcFt0EDYMk33dkH5OiVj99Y5XbtLhuDXrfKPsnCACgK8E7A/TF4C
q4M5Y5lQYQYezLWLxgZyM+Li37mOCQsfxmk3O1518UbRvUB/Bsbn4J37qeUVwngLzUQSiGkufw04
LLvEj4v7dI7Sa2sFLVWmmKx+4+fzch+lSBrQrbE9B4ilSnvB8aw25rXVqHk/RgGG8D3BDKEtnyc/
lau5F3DlkxhrtsiJN4NKhn2dB/6p4I4efQAxmExZfQsr9FKihjYuivQndaT9zW5bbT2JPn9qO3zf
G8d4cOLS3hp9Gaxjoszhq+b5MS7v00a0dyl08XUyMqe2EPO49gDIF6PMLhE6raophpsfYnIoIDXk
CXPVKnPIWGvcu7Gxn4ZQVexd8wthji8KJR7EB+tPkfEU+kFzUJ08MN7w7ryqfB+q/o1yd+9j/MHw
vdtCjnovXYn3AhwgEsaFdzJCVk+B0PYIieVRipDKVq7rkBifllI6autTMno3H/R7SuoNxL7nPoW6
YSH5xOZq3+YN5Aowfg80zMye6sFf/2sLE+TfeuPR2KUxSuJ4eJDzubsV5YITZ21ouKh/nlznD6v4
5CKkwXQrsO3n1m6HL6WmQzUR/NEmzroZZFUyi512AfwlszOwdqyhtnd+9hw6DOgtjQ1k8r7yRoVp
MLkolX+POx++iL4s+71fiG035SerMMZwZbRoXkZsSQcOHfzTu6PnDwmyxpD2G+my1VTrMPLPPn9s
ZoMYfHOArophNkVAGnfQEVHFbGEBGw9uuLARewJGHXTcnR8OWblRBSQ3S9Iw+dKCPZtk0VbVccK0
VeECVHTxXxYeAocxWI6FXfkXq0AzbUagglMiJGrnuuj97yLxGRbUMjfxwKrrDMmNn7oXFUwJbCtC
vzxTJlC32plnNdMUD0e5xinrxpSLP4URq7E391OKG+sysk8PwVbIDi48+reAztoKMJ5p5Wb0U5jx
+ZdglwoSSkCJVVjmIhRvJ6SGuId3jF0oGCDz8xr6H2ONaHlS7roMmSoPmFzJMeFoadczo7FvoAPF
VN4oFMDHtOsrHWVunLMp/yPhljt4YiRVevNN5+ZiRhCp9pQ2Rnd1jCbdJ8iiq8XYTC7xwCHqSkfS
ZdlFcV/Olnmncx/iLD6OoXlSdf/hI2zuQZ0paoCdiyrCVL/x1sKBq2361S3IfEqEnr7dL9LXDBVc
yKHbBOGlieTfRbRPkSmgt1FLmK53p/IG/Xcjk/3SJ19jbD0rtiF811xCwLzuUICuCuz3DB/zfSRs
zuhCPyy63WD2D7gXXFUfvqZ19BhXBMmoZTdiazSP7dvcLz5VfhMCNRf36I/e5YSCpB77VZrP0HwR
GkXyp1fOig+xzvFNMZry1cRcBiIsVNrQKTAVhOKj0uhTqfjBMiBsVmhvpGq/m969Du50H4gCg57i
4jriDcCFDaewxqO08xcnwPVymD4rvM1qqb2AsycPpM4EiUyMXdQXWL/wR7ka1OC7PLI2+msxEnNV
zuaLZ0ORCkgkm53wAqWU3EdHUVTaWcQ8kM62N0d01/gxLuLObBCX9XF5J5LqqYjFDn+YTTLUu1BZ
350jy51HOvcJie3eWNibqhT9rRfsjSxCr50dhJIOlpwzzJU8BCYpmCwz2CTclJkS93VKUceQwplh
U43n211F84jzlGRYMQXLaqEltN1hnbDalnRZjW29b+1uDaUcnhnmmJ1JZT/eRR0WGBxRVic/c0lA
TthHdwGa2tijqR3cW0u7nKp4A4l9Z5NDkQr7IPzs0WrmTWL+WngTlDmsn3lClEUrwt3Gjpm8nrkD
SEdi75sP7eJxZXkzljozyHwsyvy9yGmjZnRB+BP2MVoifLBm2WyKlCCwkBlFm18Me/rKXfjKuTOi
eMkXKpNp2eQVRERlmJupWdBKu1tQ9GebrOgKEh2jfWCY9j5oOFwgPutcSFRT4zaSggGaGP6MhnWv
pvSxjecDYNApH7u9V8yUBtGIQjtihqtftAiBB/XTKKuTNDML2Vn6PpeMoqY4urMZOgWxRJmQA1Y0
1pNrSjy1GzpSw7ww+n2u0/q9DhLIH8ExZn27HZbLibuje9jqOyBK66E1XSj84iJM+9HhZMuW7CNJ
lv0yBdcWF2AjmPZD6G3yXB6IfiQhE3MAG4yusr4XchxheM4MvzKHwzttEZxjn5CngFLz9BB05Cj5
Y7eC67rNR5bI2C9bNSb3Ikp+lBNRCjLYWZvO9JG3cu2nCjMU85TE3jqN1Z4ZCd4ulXoFtj9N5lJs
lgVT4xZDwxXbD2Bg0WxGQMebRxzIIXGNs2Mh8B7c+2jJH5ZqOBN0hqdSR2GVjvlO2DbOKAJYoyEt
vXaZ5ZXrHvK5Wau9YAue0wqfESslX6SDn9sNiKBRcV7dDj8fK2Rf8ErnxUg4OkzR55vBRHTeD/mn
mKeb5bhvceCuTTN+aXz/e3bNXYid3hHs4zGunUejzIJtnB5mV7vyHBw6RewDDSjgJcVQ9FYGTG0w
6dWpAiZNjfXqSmdtQxaGFrkTKRmu6bxxW2edOcvfbk6WlSuuJMpbq6qpV7YUh6kaDlkSHooBGzPb
/YzDR7dLsHIx81vbC8ZhsJPLD3wUfqreOPEulpFo88bD+4fly78LqOOThb8MY6RlGtaGpTAZJs6z
Nvf2BFeZZi6T4DdJRprIv3eoH7IgRnAcqOe6eggozZumXbmF2Bh4VztuSazxTyxpp3G8+OfcNhec
bPZDbxRoW8cCk4BhQ9VEoRrg2BJ00E3i+nfxCSI39PPZbG3DODVTfxCZ/ZThxDcHr3NP4Lp86yXQ
uF3+1It1quDmYJzS5OTt2DvTgPE3zuWaz5VWiumCB0O2PQW4ocf4vgKKWhKd6jC2Gz7L4ErSH2Sn
k1B3MUm/GLBti1nAiMdRlWjA0FIru/87sIrrutw0Bc29yzw6mx1c4MwEgRpyW30xUwcyk2yw6mnf
+GJKeqOo3+WZRPde3FsKzE9FPUs+blaxBNFN0xklvtau8ujhS9fqV2OKu7QetL0KJQh+4W5CPLxD
jMlPaXy1EYM4FeHabzoHPIcqttO0O6RevAtk3a+dpGkuokfdly5/06U/xRh86rvcL85T1fuPSdGI
UyLni2Ss5leRXBUsoyCtXtwWXK8vm4csD0BsJskgKZNA124tCFUcn9LK+RLwEMvOI9C9IBuxVpN/
EwQtMzSGxGA3AmO3ZY0D03rEd9Buuh2T2bUS8U9nwAR1YL5QJ441OHFDyF20IGj310IG59iSHJPW
TKTzWITrFFcAl2G+GENApN6Eop8fg9J6NOqEiSYjwqbvbvXkrluVvORp+xpL8dMYI1WoZRNPAlfa
nKKHzjWvYxTm3G9xHkeN6A6fSwDRACQCgRzSBZ8jmAZhKlwGH+NEvxtcJMh9EvmHPoIv1bnGvo/R
KRsV4IV4yn0fnbxDWSDCcbqbFCJFV1Q8TTh6pQ7whGcg9AsFYj3nJWjq+6Yo1xzXBde62ngFv1RA
NqQxpCbzDCRTDXo416cAkkaKxL53Nm0CfXckQ2yBOVkPtBM5A6/UEGc7K282KbxNa0JPJyPbELif
BPlm7rD4K8ps62Ih2pNnjfbftt6AlZPnOGur1yhsfgejf66sHPKkx9uQbBmd516SuAu2uBZe2m60
mC4pjuS+PCrcg2GwvKPVOQXx8gHZDX/gVP3QcByqZb7lXaxW5iDfhFz+Vj7XOUyCh3aotCu9JZ+z
IjXh2lpN92GIIHrFFuTZncjZrfMnx8gfAjuFGNbuMgxpzpLey67dTWUyAE6CHZSeqzcs9CBLh1E8
w7wQoxAGPf4y3Fq/GyD5dsBPk8fjUHcLRMJgN0CrYgyOhMld+t8UCkuDfQpuRLlIEI13ZE5U4aaT
zW/UDs7OpYbII4w/jdZYO427yqhKuNm73PQRd6gATcoiTkUmj6Yb33qa9EV430FfrJ0IQqeJ3a6K
1rEPdy6YJmYKbb6F8YEMmtG6bLjOs3Q2CFZfLDo3HJ1nwlnstbDa0xgWt8wpti4MdF31uWg2ZZDt
wsy8aF6NE06rf4enAydpTN4sA1MfB3XssuBUpeS1XJo324bSNjs99VmEhTxhVnPO8mD6xjwZWuxb
OXRHN4keBA49XVhhKp31v00w7IOpe6hceNEBmMWK87VhVeb7JLA/dNgHzR8HnqLmaeQBwkbjPwH3
siuvtFtS0twIPW9s+skpW2uqB2Np+wfSCzuf65756cL4CqzXBd8udjrbqzaJrb288CfJYnZZxmCj
u+GcvvIb+vUDRUeTETL1U8xI+4pDUUBAwwoj8Ry6L4z/54Oag7XJ4WB654nvQC2c2V+Sxd+kloEZ
C+Zp9415r69e7/pcpK/aJTCcgFPn36s22U1vhrAAVHfR/4sPEbsP/LcYDvqxCSztvPyr30R2Eo1m
qnQVY4pR5/DxnngpZd0KxG0lhI8f2wtOUfVlFXhnYlDtvPHtzMbj0cXN1D17Kl5PKNcUd5Dwk8FF
VltfU65uFtTkfJJRxJyal+UNMG6i78VzrDlU3osT/RCqRXf3BNeLb3FhDQ6qTBDcNh88BjUcOFny
i5U+t0IPMcEXdOLDtHGHd954FGeb3nj3ovvUq479RHBJua0mHHiybW/DcOwBcrEPJwoZDENq/pt+
7vih///anMNk5WrXfFPfll5cMHlrlsu/v3IZFeGiqn7Vg1zeP1QZaMu7iqpDAwG8JY4HJrz6kulb
xzvlZfWZwBeMrO5y/nfZjS9uBthY/U/Z44NNOdb1fvOX8LgHfWCH4/zVBxGRvxNRuy/8sv5Fvuj4
Q71+9JLM0lURXatwYcD1Y4AI9dA/RtzJJ3j93AXAo1NThki5zaNejlQcDYW1fq49N2ZauU1SxLUw
emZ9I3h1gW6LxcFHVR3Fl33khbWtswTJ0zVS2tDfUQDJGGgRS2t+JeGfjf9/pqR+nfJdXwH9S8YI
G2b6O3Jouwv1JRbiCRlHktdh0dVhc9QPBn9roTvj7+tdSH9x0xss5BqvvoLOgxVviZtioMkaaeKA
NYyQPdsKflpW7AHUNPraGDOQAWwTvj0wV0kWTdz8GfMZstawsqIHfQ15y7Hk4YoCfUH4jnab1Z+R
G82/IEjotaCj2Q3x4Ad/igFz5x57GSfSpl0h1WC2LYeD1i7knHMUZFwy7jXKZE6p4t/rKU6Ddm5X
VLz3DpsPv1LwaGSEf0TUVtw5rpMY3nP5OhoOhH6AU4twkdAFYkvXfghmrsdPbPF6KWS8fdlKYBD3
WLvqmV8uBvfEFxTHtyox0ZsSFsJbH/R2ggZTPxC8l46gwz76rAr7sTPe/7/BCTF0dULJza/HfCTN
n9LLg18fxLtpz6d2HhkVvU5WRkw6+3ld98iduBksqHZGIdYSYFK30JSgesTJs18GWHm3CvtFHsNZ
bxTMpBw81KyLGqDz8/EdTmsv/GzShzG6ZQHTm9n+NgXljmVWDz27Q6weJ8hIde68SaSrZgWB3TPm
w1wPZIpwe0dYWSXul3gGFhh3rhzrnIa4SNojA91RffSRBVOJzcL+0Xe5GX9QYHwFGBMWdkKRq/yr
ZQ/BXdZD/c69Cu4Lyn2m240JewhkNFHth0ijcB12dKNDOykaPS+8w2MRLSVTWbxtvt1oeJZhfW8U
iG4LChO/lb9W1zGUt4I/Yb5g7lWDF4at8TmJHJt+Tu52qiALJH+bqnoCOwNZLeZrUzOrLZsX1TFo
nxK72jVV/lZPzp+e0rJLhqvvydNIxhZjCQx96vbgzvaqqAsSFOPDHLQHfe1ma0bqE1rvTQO67dnj
yaaY8QzooUXZPmQexhkp9kR6zJ4F3QW3hnWg1K4q/Bf9QA9OdLFFhh1wjeNsPO0naR5SJb6HyP3T
g6RqJsBajs1Ze4737EZpYqpVV6vXuIgfzUn+adr8EKClo2RNSUzLc71buyuzdMBNJvjsmaNOSWjd
p6Z9pIx/Cm3vOVuMq15IFhDHELQkmRjREZz7oHujMhqvunyuo3ENgLzWe2UszWPfBLgjdSfGHE+D
IR9Fjd0EP4eN0iMeapc4avadqg9+Ip9jrawqbDwMbTe5aa+YxVQvXm0+d4qJWV6qC+YQR11uBxH7
aFm81l56pYvvGXJ3+yKM30qUAxBvvG6VDskjkKgNM43WL3Dar14kPyIBhQMrAB7m0eyJAKmCSxbO
L02Mt38xPkcgXlaO0x3D1k81WVTKvJm+Gs9GJzaKQU4ZN6QJOVdXGG+WvXzJNIesgdTA5QjFPS3U
7nZXND/4CLXcNftxrrOHhO23D9JLzowN8yTE/o35abnLb+g298oLYDSq7jZzsGad2Ns8ffOcvWND
t3IxeAvb+Oz69Sbw2+PiL6sAs72qpNmdnUvZiVe9b0cTVKoafKcdkVpkKeAyc6njINVTUotD2443
1FOQtVPx5Vjq6MXzGZLNX2vIX83IQgxAAPTQkHgnznFDozUlwKPJYl5tUCWzLM+DVx894j1Qjot9
HbOnmBHmkRSQaX+A4vVeJuYtKk08yFrMM6YjDQzVo7PL6+wtWurvoR6uUWcgylbsz3YDwwi/4RFW
MlepF3hGuoCKgdKUiEdFQAUZAqcmJ1lT1ht9TcyG0PYlv7jKeVM2gXKNsa+m6BiO1HhUCWO8vC1G
uHPC6JaL5mrI/tTNJJRhmFX0FJt5i6uKtQui8TRx8rezQdofF3FxQnQmYUyflEQMMJLdwp8S9fAe
pg2a4nQhmD0Gixw2+j6QlAWssWLHXU/+REx2hyUsX83GgeKgc+WWved1OMNkMZgXT5S+RJZrfDIx
Ggg3hDLs9umfelGHqR7eejPEJNUvPxmvnWdzPuhiti6sowc/K+XRJI5jh0HeRlB3k9JBF+wvG1W6
hz4EUO9gT8Rj/YbB/7Mlkm3qVl/hbGx11dEm+bbyQClHLouw3mZ2izhk7qG3aDOtELJlFy2FVMN8
8rD8xC/QWDO4PgZZ91yI6Slw3cdW2K/1FB5RiuGkRhhm3RAxZ1SXTgiCtbg0qTeCCgzZfjJQYpq+
OE6xv6orhySrxYGRy7IOm/7A5oxpk1G+uLirTDI5eGb24Kv0BfLVns3/l+kseiLc7PwFsKBMt8lY
nkAadmHSGXdOMvN/AQg8d9qZWXKFgIxxga4mEAWtDdvBJ6vwDrHDbWLfw/QFBxUYqr9xhvdA1pJV
DzzvqGGrF5RvpUcd/F10wX3uCTwkmAFxBSP+HkohnjwX65IIhWsYsXNIyKqiPquhvYaD+IW0vRNj
fhHBdHLifhuG3P462dRAyfruVS1I3RTGN69i/OG62mqHbB0udJ+E9LnxtMu0MXtumF+C6SYmfsbJ
mxyy7mv73gzTXSNStvMEDrgN7bJt1ZG+8F0XRLrYzTjEV+7QfXTLcsXsEl1A3d6COtzmbXntcHp3
/GEXDOa+nSZSrfN00ovmXvoCbSQPo1v2Gy+DoBPhLajYfDDSPTRg1NItjrLpnqpg2SIg8+8CN3/F
fGGPNuMrMCNUbK2Fv9pgIo/nnUg/AYAvi/fS8L+mBKS/diy2leYP1lgH2wqOlpIbacPyp5Cn0tt4
jo8TVYqlnaYgznQd8yQ/K8hovI+rb+IkZoEoc3BGramneds+JCuEijStmBwmGQ4i+vSwqolxes25
PuFSZFmHEH8zZOpQayUe7fwuBHc4pmb/1cv0j8Fj0U3RLhqLrRX0P9D2Dk4NME9JjrIcYUHyIoIR
DQzhbkn0riJcIH1E6zmED98f/pbUVY0YcURU/Rf6cDpXsov0QeALm6Gs3OmfbKv8NeIoKGuWPnSK
h2ggatiBlda0YCc0dginRPQJgANTynzO8JjXK0ZvLgvnqk7XSwSuIKCZQGM7iDwPXdtviLl8rG12
jzbLjkOM9YiEIV7E11ElZxhH97OiNcvqu5BTIwjgCwu8tjIgNysldSeO/pTtRKS5PPRZttd7tCGG
U2kM2xioIaFnqAcK9qKXr4Erb7VdPPhG99kEjvYrxQjJWVeW+vTj/tcaHdzo3a8xIXQP/WcS9GtZ
UFOHXYFzzeLvZZbvSMoiQH78W2bRaQzYgrTZE1sBJCvixaKN4Ztfebhs0wEtaEooaYXcUZbdZmEH
7BrjaICLJ4X/MYbJO3RFUnNLArjnx5abGAvxMPuWR/WbPuHUdqij+p0p5wt3dTOpeTN19XFhw0dH
uKxnIriAI2/JjJp3GqmF6/DNX4KUoSgVQUqRqyasTVPjQgWwZQASog8eNwFryLDwNyj9Q4fTZk3r
5M3y4LObTQurLV2s79pDEkAfgMS1/Vp8LBe9dtfEyYEwzK2S/dHXtLTGrR6F3igMQDYeCgw8n/SK
ZLls2xrE0fSvvVEfvGw+V1otl+G+hdFyywuFnPuDEoeo6sl4MUFQiIm5K0MFeF3s9SHx7w7J+mOZ
4Hp56bKLZUO/P4La1RYFe8FdllQ0dZ4egtT7NAYM9fL+L8EEQGgLhlvWaz0Mxl00FHDqwAa7ZQPY
/10aVoVp3kjkNdaOThfRb7r+Y5noThctsZwx4bCS7hWX45MZFHARLUJaSuvJaqbTIgMy0BZCl7Cq
Dyb16gnw7sAiZLz1Y8DyDu4TU67Eb75zw32wScXg4rwFEnOpWmV4leCGkQdiO9vmdtBoVeFVPK5M
OfSVNRxawaw03iHwHL2ofHJ1YJCBFjJS2Yl42X3ILmKY9A7eXJCNaJYAFOgGJvcNncqjqfJf2x5/
DMegiei/hNTmHIVeokQP8OvNaJ2EI/5kU7bp8C5rXayTpY4s4oms6Q+IjmpifNz9v+BAr1UtT6Zv
7NKqXw0dJbXqikf9lCwqeFy6/DcNp9dIdc/0v1AG51vZ2EdzxnsR5M4DGnMi96rfpH6qLPSrDsBy
V9ZboHBgLwpmOgKI/WuLjSKIeX+m/Dab8HMkQJTigYBvsY6Fu1G0qjMVia6YOT5YvC06L4VUmEc9
JJt2JrOBlSiCsr7Li/K+ishsXKzHuW2Ii/EAyNHiZ+V+NjPQvOhagnvpJ2C286NnDPj7epwuyWPj
i40Pudgt4UMbDsy6Fvm1PHVd9jaaEzOq7vnfzk3OpN4UpnzgyC+uocg+VDPDuMfNMAK+NzWH3u9b
9KF0pjniciu+B1ag2cx3Ng+lk6SPkhHxgOm4T3VT0WsETflUQ1HEw3LnWtPB8OrLZI3XjPWJuYO/
Kxq11q1Zlpc/Reyt2CUA7LuT/vyZwkqHbsem628c99KHDo9xvPe7ntSTJSF/khzXIjhPy/hRCOdj
FHiDIN2O0vEy+s1PLVFs52b3brZ4IjnhUO6FbbwKqtioa64MW34gPL7Qv+66mJEcnuv3jGKWdRIm
GxbRMy5/PxgzPes7k+BVXPrypRlAZ9gn2JxRT8474devLUeCOTRvHTFl6LaR9VLmgMvdZkP9YCR9
oajehpl1algeVepcxs4kz8R7qxw+jkExXeVo2DFrD9Sx7LpTNCUXjxWc2XJvDmI3J+pe4dYbZ+jw
WlimXB7M0xg8Q7BObOMHD/uKkr2/IsrehW2zE5Xaumo5JU55gKF8KwbrvZ048RqKTb93cSUqplPO
ABAqN1Qj1ip+D5s+RvQXGWfLL3eZlW3CcD7TRB7Ksj3qP4zry2bkamj36ZqkUQle1et1a4mzgN6P
NpCSLjYPev1V2L3pVll3lfoT6RNzioL71ErduziviXpzn/vO3uZLsOVovgzs8ZNjXZwJJz0PsXZu
JFry635nZLRJrHv0GpBYAsN4969OnLcEZ0afy+z/Lio5lIyS09j7HbU2pA5JayJ9hbLnWXdDS+Y8
1AnuUaONYVUaXYBEBxApfZ7PYl7r8NSxx908V+nvqNJqo3fU2pg2od3+INd81ui6PocTHlo8Xe4a
42mGRlho6I5zcvRYqF6tey5OARs7gbqfdl2kveJilN4pI36mCz1K/vmgY0xGqnAbUn/ncB6RedIv
JDzYAMhfLkhVUqpblRpv0p+uejtZugRPc38v+ghFeXfuF7R/rAvd0+vHJlBaRdluLU6H3oXZVfx1
MBMHP194kyTY7d2s+qmp0gIbknADzR+wXAO5MxuWvqGeUx2zPCN3Y/jIsFKte+syi/4GsZ4UQ9St
4NBcwJ1RmH9yc7kiiKRVahGvopefQWDL5F/fVTcocGyDdjjbMB9dtV1IsS63zICQ3VuYPPoY6j7/
63J8lHy8E7OWcMTIhCZ/pliyOzt+HaDO6G1Vk60An1GmPaRaEqL3nBGAzTg3Iw7lWhRhH/Sfq4H+
7P5Vv8vFp4liuehTIEvS+2KSO08p/HlvxIUFWU9sTrMW+HdV2bKaOLsa7vWgzBcNA+vHeqpgaTKb
o+g54u3FngJOg8kUAYxYUYO75hMThWRlpuYFDHJS9Z2T8RyxZzsALNXwtwh+PJQx+F/DM5Z39WSt
4uivUd+y6Rke3xpPR2jBC4PdAUkeAmI3uueq6BNBXzAXYHZ0bKJzvvUnERgtsBusoI9dNBxgUxiD
Sur0iH/bYJ5gqgVWBFtQZZA/uWhza/NRCMhiYcSJsS3a6dmhJtI/1zYfQ9+cPBriuSYlIJ6PzDrv
9AlixxF52EAusPK5BfxkZxN1w0FOKbTqUJH0pNTmOW4p2UHDqqqA4i3KNeGaq25p/xVmbhySZoYN
D2FaufjQT40ZzOsKzL6NytOAKbheJcSOR3F3KmV7EP/RdF5bjSTLGn6iWqu8uUVeQggBwvRNLWjo
8j7LPv3+gjnnZpjGSKU0kZERvwkQRiE1oe4pe0vL+VvaUMszUqev2fI5DNalSK2V16sDokIggZE1
DOBED8lJjdEKpTwq4D+yUurio667tSygNp03FZUxQRCABruToWP3iQx2Zhh8VnTyeDYRXVbdvJdR
NViSKE67EUw4bGTodbCoZMxkWxOx7tA3+ZGjV5Ic6a4ECMrYMxJSFYoT9KxIcFWHmUn4Le9Wl/Vf
PpPkbFRbzWjYNwyyvHlUf0nYQHZrY7K/g3I81LZJcA5ROEDcv/bO/GExtxsDx92K3GpKz6H5XbYG
HnTxmm7IGBn7odfQvR3JESf1IJlqHhQHxUXVDIGPUwYJ1Iti5Sa5+k1kQ/UiW6HnsOzzCaAE/tNl
eOgXMkCWI5+AdU8siNEEaXcmNXRg45ZBL79v4fy12Plxe3VU+RKp576toHSNeGM9y6xVDAcAyq10
cCiCIikLDQCooCwL4lHPDi/SYZtrHf/2NWkqrWSapGgoa4QzdeEy5OHynCjKn4jmsrklGlp08LgP
ygqwhs/YVme/NS4dgGsH05iw2LBgYhvNYqAIjaTnHm3HDsBfUTzFYMPVRxtO5CPWJtMRWVXaGiDx
g4QcX3krZkbWU2ZYB9k9EkJohtXMZA25B5PdlQSm3huAYnzKHLZcgEdgtBCZz0QUKBYvXfEj8z2S
kHklJ1X4STOT//o+/X7UJfx31lFErVH2qCi/83EirKUaxmauPsUGp3FpXqTnoAWIuSAvkUBvIseR
xasTQuSg0aka0BUKyU+ZBdmgtF7mRNEdp0POBqVb4XEDsZMOKvQ3ZLa71JmAVnKvJPzkkXZnBC+p
FgGzdYEf0Dul+yJjkCVH30b+VKwkuMXKRUk2PQdSg6VUbn2i+naSN+SOsLZYFvjcyJKvuCdL0FpG
SyKhHCKyK9wIRTtd947EbapRL3h8wTOivsPHdigwyDZT9WXk7Kn1ZT/OwYEIAf+BE7hjt/Eh4yja
SZSwQGLo+fjQVPY9Xajf8F3ReePiJ6sxT2fSnu7Myk0qVoCegEgAchdSYSZUZYv/KFcF1p9Md9op
6F5QsDl85diXITCMd0JHVALz50MUqJ6OMWhJFGKtz4TBbwo8GSR+sZXYdRU3HDmk4n5m91Ns9BBG
HGgUS+SnZL8Vs7mu8eH/btmvE3Q7iR3SVmTm1ItEG9lj8QBZnHXKdyUeLHLtxQFQPUu0MXmtGO4D
r9GQy7J8gO4dA46uYvoaRNcdD3IHFgSxYWDNykLJOYBz0DFRCS1Nq2hIZpg3vsN5umQk1/ZwtQt+
mzlUln3w6fEJQuX/Vo3EP/aBSy1d5s9wkIgMHySYhCCk2zi+OAM8TTBNPqUGKSm4fnsHWfheJxwD
cTi6nfWR0dNxls+2l21h5N0rMauYvXueP7SA2C4w2spLWPgP/lh9/54oRg277l1z3VXgoL7pQKuD
Iu/H5vk3JDj3oEf39n/B1VKxiDlM6wyHO8SKV1R5KC2x3fzpIcsuksxx9hrRawAYDAWrk2z1eB7f
VJieDPVK8OfBkFLZuGh253G/w/3y941ld8sxzo9lhGQ/DlW2Z1UtVr3zwPAilfAbB8g7EaE1UIdH
RFwDyMjvyGLkSwZhTlKDQI/B24O4ohztpekjbWECGS8dB5AUMWOYu/zSYmTvMpaYDx5lm6UU1eqr
bFGBAJjxPcGGP2EDwUdBEhhXRiISXD5MlS2qQT8DzgQuwGrJN+crfythRUIyu4Slmifl1S6BTbCS
SwInOgAbrUBYMar3QUAJifd3mMNwcA9yW5MHcJZqxXagqgHVnKmj4jQM1Y5vyaDwCU3jPeSz1sRE
sXeWgObZ/wIAMaTo3eI+yhkwETyIy7LCnODdhoPHa/2uavUqNsBzp04S1aOpfeg5vCuOa4eQQsTj
/hhsJAi3bAIt+NGGJz3vXmzcXiB3PvgsEXmHUNdWnI4Sh+Q8lXeSj6ix53Xqbnni7Rpt3obB2+wg
9tMawLNeUrBKDldTlrk45iQ+5mFEYGcefy3YEsylZsgE0Rw9zDPyig5yoROKvCI1xm4kaC4D+RWe
3l6wnfVBrhCFRld21qKHVLYwG58AMTvtUWyL5N0R+WPN+Wb8F+U6OlUZgve8Vqr/5XUym4GSCCNJ
iPyFrYz7zo4vgDIxcAlK9GmwmKU2xdVbeKsb8KybiSXtQ/1ppxEsJYGKRWfA66hVt7Zm+9aRBChO
WyZM1qEDTKDvigcJo1qJLmb1LYe953ANipddxV1e1n0SeZciRCGY9Q8+jLyzn0Ajlh15cUT7XT9Y
WXbvpUh8sh8klCa9c+TUkF1r5xFADTIZP1AC+LiTGBk42FhjhsaLSqgDeyWnG3zE32RmbO2LHDB6
UW0V4TwmH5aIkhox6YuQzs6yVCQO1qQTcrZKuCAmyRtKzGF+fpNXO6NZDVBWsliiIk3LvXSjYqqG
eU+tpky3DdIdltuuZSPV2KNM1DhlNUg0TgfQ7O1a2bCuM+cgK02jGecn5mnpoetGxW9ihOLyKmL3
BhwYmf7SQDTxyTvA9JBvSvYqsbUAylTxE5kW9rwEMHlbFDpgsaNuwJNLyGVFSGFlAmHPAOnt8pI7
1TbQ7W3ToBXMopPaKqF/qNk3gX700hpztQAEUUOWgmRWaa/qns5Z1V6KRAMZXaE7QHKTTn+6EGhS
iKQn2yQLlzdueJx9SwBev/iRE1vOn6UutjXZuOHhosKpKbkFIeN3LYY/E/UFwUyV1FOxfHWyd897
kqcF4nJfef5jSnZGp+8oaYpPcS7GFMOzvHXjXWWx2iSYzYLJY6FBuVDXRkPdh9URG8WN1xNgqKTe
GhYvkthEhDhZUCDQtjJMbOyO24lEBUkZLQ53WYOsaUlLPRogaq6usgQaQphnFTvJc+TUo0O5xuJK
QgOXxet/czY8LzXMDtI0ju/GB5MMmdlTN4nF7GD5kHr0+vsw40SPFj4q0SWKv1RvHX7fxezPkrr0
kXMgxcmr7KMgH3QH2u6s1P+PTZJzOrG9M5S3l2A0cWNXLLgedzCZ7lDDe34K17B+8diwRGwf3Tzn
hqo7N7ZBnXSNEZShahDzjJ3fYau8eTvpNRDnkAyQw1HOgaBc1vIOLdkob9oK/bX4+Q2EFJ45CySh
Wxr7FkYV8pN496EXg0fCFN4kRwmC5JgtwT4yidmtQxYSvbaWdpCAbqoUh+35xFUUOMMTZJaDZM6y
sKOJagrnLSq67CLd3ITpeM06JVKbV5ovgnp89LJ30+o2ElcL3T9Jdpk3b6Gn/fN9HRlhbdh3vNUs
Gq1+dJL0S0pBU6vYLehyAWqGCElbUNS0npOWONLqeADlCbI4fqW9LJpDV7HoL30QvaKXdYFgUqwW
QCgrpA4hg0TQR1snqoFKqPuwU3/RMCOGzJzvfTg6dz0WRLAsMl4clr9e3jdJviDoNyPxHWbaW2Aw
T2M9I/caKPehbxfA+WVNXu2BiM5dtLujEp24xTIKLtb+F+UnnZuqTwyboYyVUZGRSNZvo9Feizi6
zx2Lon6I8K5YChX4NSBQFhdYiqafNf59aFIu7UPSFt197EC2Sv36lPiTh3MtEl/zzoHlR3uxTHhP
XWP28EAMAnNfV4tzyGXDlBNam50XcH3wuuU6C8Js6Zx2pacm6vsjUdpEpZ/7lVgBi19N/acotBxo
frW1/X+c5nta4oV1Kog/ownpfIiOKvwLDU2tSDN0kHvNR6WVp4mAU4Hh0lBKWNXp8lRraHSPFZD4
5l+LbTXQL1L4mkog0gsKrVqXC9DsVl+WDeXH02Zgonbsujuny3fAtbFxajReK83mp7xlbkG8PwYh
kOLeARmYN9cmApYjGWvvYfyJIuAr1uCALk33tTXA0Tcj50Tlmv+cEXJL3eLS1xSBu3ONadwGi/aZ
1ug/a2OnkKpFndWGbALc+X7x2XLx/DUqykpTMmHE4aag5pJq5/rAIOhMRag/oDTi0whvcoBsi75M
e01HwGfUCOmdeinq9tYH5W3Bp2ONnOP9GDLJTqtzEVfBUySkp4yKOopzzjtEoRcjcz+Lqvoox7BY
O23poedKrbSad5WK3xA7wt02mwyqZam18yG2QRS7JX1xyKz0z2z5n4lIyuYB1RE3SYdjggAdd0lE
xHE6fIl6NLsiQ3vsTfRVs6RQ25lDDK4r1UMTLoCNJM3aqOuPZsle0dT5Q8viAe9AKip6/an5xas+
RSZMoumaNfljldG8KLrPYEbo0NApajpBchtz1D9iPeEWbZrxNdYK2tAlM5kNtrpTYOkjYLDoa07n
rNCv+cCpkRg1R+OIsDs6NfYU5KyzCb2xFm2uTn8aFtKEusqfwzq4x2ILwRq9eNIVHnlxW9dH0zSu
rZ1G5IhgeYa+ao/KwTWxaLpLPhjPVQJ9ODMzLkTIdy+9tVp8OyPV88+hYT4WWhGfFgs0XKqQlkX3
dlGIpLsU6ttY4ZYImv9tbkrjNZyo0I4ZtT0KR1+l757MqMMtbELfQKvtfwh7cNsyhx6GjqKXGTrG
MSnph2WNAxLFR8Ir9dfYuNG3XCyLYIryQcz8ebEe3pULKKgB1XqK4k+tRiXb06aXyfJHsrzlWvXL
21xolI5hFt45JXeATmG22UT1dgjm7yLwTslcQnYJwI7HQDB8f7kPeseAmqVTFhzQhgviryhTV3N0
r02/gDMV97TKagYUb4DzLwaW01Ocggks84jCQaEfy9qlV9b3QXEZbTzfvAp6UGFzTuMIRBltRNy5
bgKMj+BEP09xpRPJfe/Yz8VFA7qDDu3MtQS41iOW5+1qQgkCpIjhrKGz4MxdJ84uXqAalEWYb3Og
YEDFWbdZoMOAc7zvusW3QTPxSAnmGVwpmM1134TJVq+9SdQz3JPVI0zEsCLrhmwamdxP1tCzbVEQ
VJHzYGj6O06LGSJaGkj78dssoxtM+GNsxSj/0nhvYp07uo4bfGcFB4RrAlTRy2NTddiceNa5i6aS
UjqXemQcEObpzT+ti8JICo38DmYNbjc50AYtpiy75Au1dFzkdCT51m3TIZcfGBnw/iU9zrVjSxlh
gZpj9PTCUXGCBxLcWcbc74tUe/Qm1OSAJ+ZGxWKedHxBdc5RThOtukO/Bdp77JwEqFrY+EpOVchh
Dw/f9cjUC32kNmktHkfpUFgWnOZAvbceBklmMuCtriivBSliKnFvz9eCLvuWYKK+NAjO667PuBpW
lWZsI28YX9sl6Mm4dLTtkvHFbKxk59kEPK4UCICPiA/s5s4tSwJGT0aJCZd+P8PgoNMLUWfwJ2H1
VfFB06aMZpJnzas5sbJL0VUYW9ihGyLzAssbTL7F0Yqp3fSy4CeEWOyAWpuBoI+9ND10DwAJ0AR8
BlxLATB0Lb7MiZUcnTKd9q7jBMBfE4Ay6PvhOrAK/IjWtD13BRW7Jk3vA8TAUTuAVbKubeNP1prI
PYM/3bWo/FLU6xeKfpp+tPtkoj1nxi9Kr9Qh0XVrZ8TVgp5O6qzzEmfXhNLoYaklVU+14N7szTFc
OV3JXggKMikqWu29N6Z1DRJijE9xmGG73hTVnkYkzbXcLFGNdavwJfaMlHMtN6FM4PRwbDOrAQ7S
6F+FV7tPtdNF74PtLl+BpbvrJUcoqzQdboXZkOzNeQBbVJeu/pW4WfRZI3azdyFV4l2gleYXEt6I
F6UzEtRuDvFowgYHfSdLxwMJ1LDVmQrBRht3p3ABbbVt4G2TK0VB9lg4M4Ib4yC0PyevR9wIZwsI
aFlUUYifqk+HPSrMf5WJnFmRFs2j7YzM2hTiw9OwpM9wqJqnQdnQSOwgna4DeFAQSon7OvVa9z5T
Lb5UZkLFv9esTzVwtDYWlHd/AjNiRIiZjy4oLTKhYRuYXXH15375W6kIca2wC12yUic6YApIZtnP
PUeATUuQAQOmh6pIvLcMFIvcqfxuJoMWx2yho5SDCLZnC2X3dkifjA61AA1tnVUSg0gfxuUBL5vu
H15aGTLejhb1KzVqsNeUC5Pbif3R3EyJ6eFpms1kfI7BYsdJCzHdsdL3ZWH0G3rFYF3cgXu/C7Ia
ZfRmBt3d9MStrNEwYAtDKOxq6LPLPJk/JlaYK+wGk6ehdiGeTKX1gy3pRN+tpyQ9Ffna9E1vY47J
Hxt1HFEgQyQmE5UV8BJk1TrmC36uPOpJQ09+UINspIEbDrhP46yTx7vew8ySQavvvCw115NdaWiU
BvPD2H2MrftmqH9MCizEp34EOtONolDpwL3jWD413c+cI7s4xk9e30YXk3sXTrlcKLEipwY7Tdii
C6YItiFOiLh+QRM4p6lzRaZrPbWFujM1GtnkeLWRvRluj5zqFFBde+d9IZ6/dQYVtMB+LDnYN4at
HxQ9E9S3UwS1WILfhfPcwNzfz7G75qY+DQR5npPlcudz5KfmfNBybWsDHTMQZeFVqRKgC3uL2hIV
wPlo05tunfqgK4zbBu++nn8sYBQd1YoACcaBzU6J8t1rl9eonze+jYME8rhF+TqQN9K9GESIBfOb
htFzHMyAO9xRkB6IUFWgvHs3JDDbKqx7lkyw5Xf4SfwqgCHiWnE5TF9NxL39EHiQjdCxt9JsyrAV
TSMPeuFHAl8T+dUpwfKGS3eP0m9mWchjUjt2m82MiiQ5fLQtUhGNr7xbml2MaH5lkjxUjABR+lvd
HDamrR8nD59klhp+YDt5MsNKnmPMGOzoJvIyPIOv4VhmZ961QmnQ0TBbqRAxsNQ/s6Q9VXufQh3i
UvpaGvMGe/X7xU24bIcrXgIEAv2HYTNE7rvrtk+YH6FUat0DjVuJCqaRK8DrCSpZ4zdPN1Eu5Etr
4uDkELnwV0GL626J403nphsZQfn3L/walgO6qi3/tCgW6fGXvGaIRkUJQ8tBXLqli60Nb12/bPuQ
AidCLT1QMi67HLfWpois9xJ1zJSRG9RtsqBfWuhLBPNWg9piJyhmkKKPPFKMxpBRQEladOSAgquW
NWvci9d2RK+jgIinv+Z5dApitJIdGyNlkJrzEflYOrLIRHJRsV5sDsh8nDG8IR+tm/08Ji9m5RwK
x38p9OHFAyta5sH7HFEORRwc0oPfIjncNUhbR8+piVyIHdTUJW22bzs2xyhG2auZ/prVciMJyLdJ
mwYrtGx2nhFuA3Qt8vSI0g0GBUi69QNAO6gZ/UVDLWQY/Hv4LGeEUaj+UilFT8/uX0uM5ivFjkYm
kbP/FRbwHsHOLzvuH9QyY/0wNHiOoEbRh+G6YHrkt5PsMhITidInLH83NrY9GdjwKY423dh8636K
btYEFnpBTMAEzaIYuRtZzComEx5c/69yXzAxfvT6/Jo6/YuJsQ9Dbfb2xnCyl6YqvrnwrjpjuZJq
o0JtoKCGcrFMiVntgkQaIM1XldSgOWZAjygaQukr0mNp109Yiu4cFyqR7oNrKneTT7vIPUyt9Vem
KGUzmZQlQ1Dpo+7tewts6MIdSF2pKHD+d++AHVfkHGcbbxgze29rhCWzGs8PkyYSGeJYYU2Kzy7j
Ipq0ojHJSh099cjKqDGVYXUuVMoGKZkm1o3PV6FHZ6A8HjVfhYOOAnkYt5U7p0YkRVO0/ZDE5Jnb
wdo7rJyA4ZB/i3dsjW3SiBAClrywVdCkYZsGPcqcTcZ0KJAAoJzVl27VH7DulDU/IOT/rmUzCkBw
CcNDZHTvHBHstAwDholOs9oixHtivCQCuBWy4lAOfvdTVd5n8RMF9K0yrE2ksh0P7wJn5gtrkwrh
kdto92APxlk+CN+eVbvhi9d62A0urFT0HmuwxQp3cu3ZSVrK6l2E+sYIiqu1bsgto1rbXhBEQswF
9S0kLDdejxRMYOdvVvghH9qyuAZ4fSJWPBhQTCNWlLyJRlJ45euoNHnPLnRQaaXy66UUu/mGDeTj
rQz199JqkAUwaT4ZBcKoJwDc9cWFAvBTRO3fFL8RL/9nL9OOldmmXQ6T7ZYh98qfzF7xmusvQl0F
+PEUpMtxzLR96tWf/BRG1IGfCm0rRyLWUoCGzOHKXjtTSEbunMxUL+75FSHx2ngEli06cM5jbjnr
jqNRtknSTUcX0pnO0kfbm78pHTz1smCVOfOfOOY1KbsuRjLfD1O36WbkMbA/ApLNl4Gb9qoa6NKm
5XSPXKufTSsP4SfxIZbXUumHwzWVBbRsVKEOJmcvBHB6seHZrb9iWMK2d2attHoBlrF79BC6XYfV
+Agr6CEZehyWmu0YBTfHrtEaxjlSteYEQKwVWwY9lNDNvfRoTuMtnrNjSxuC2vcb+Jgg5BczDVNv
IRrLrp7BObTpx1D8iNkb8rQrn++2MxpP3W3MiJvFeNPb94TxZkDELG0ydERlUEtC3lJUa1m7bvOS
NNAmwSSQr6eOvmktzCL4ZWa9ZYXoBdfB/seHN6I4I9iI2QyPL9T3yHXbLdayA0dx/o+AKJMy6LXM
dWqaKz//x8Eij5lT+oM6vcGyiXPA2GQRsT49SmwJe6D3lMoWjg0zqOHX/lj5V4BWXMjh4KTdSp6n
myl3ov3KM/VRuh2Aj5Tqo3c94cOanbeO+ZB2U2C3cV8ZSBRRiNWKq9v9IPXGAYlkjI3doO0/eNP4
J0CpjvhC7/SRAZx4oNHPDhlau6HVrWXGe0NhNgt9gE/MgCGtcxd47/HAEOLVAyyjGWkKdoCJCZ+s
UqdFKMb5caPb2LiYeICWorFh/OO/OmglMT6JMg0pzqP8ZmAuqJkhlEu6MBXGBkFvmKrm8uYh500z
Rabrd4aZLtmzDNVkXOWYN/MvHsALfuwUP6Lm75iJt3q24TdIfnkR2WoyvTg0ccX/tRRxmJVOZ69e
OV8GDvDCvfmRvveNJ9OkzVxufT5xi7yQY6nz4mK8wHiR7kFgQOv7XT5xWD9C7D/mFF08FNcyJH9N
WWpJpyFuBQZhXvbAzO9MHVKbbdCWxkgMwjUWoFsJ9n06rGQdyqMxTkOMN0IWbXmEBKcrRokPUKCV
kiN6Kp9YhnZgVbtIli4xHW9EPxOHJCE09kby87umGA7OeDrOVIVZujymtSx0mQDt97gLRmpNhmdg
t87WYmQYgiUE9Rns+FK6N+Voa1Y9bxxIpg/lSf7EDShwD6B4gqbbGKyimEwWaASPyKT8N1E5lX5O
rwklWZhgmz6lbRwLGBZpRS98KKw3QO0xTqYVDFZL+Uc2vYP7cahHh6UBSOoDu+TU118KImyfv1SG
w55E+cIUX3cY6LYZ72LDv7ezYQPi7ZXgJB/Z0oic6lqQnXdZ8uIAvoW3egKYj2p08qij7j9aFuhT
urbkDhKeQrPAwI7qbOOekwUBDyIKA8ixZtBnDOzqNxjUow45jlkn6EkYGNVCYbpD4EnKrhidLNlj
1GBKOVcw5zlRe9j/6XJOCbd6GmrbmVQA+mFPExMGE4aLeLjE68ZqT53Wnq0BPTds2kRKo2N5q4QW
Vho+ivA7o8pS0zMH+u4zN6eLzAT3IYetAEQNRWXuFb6SFc6Gjj1AoZl3H1LZl4jsK+s61CNH1bZu
CniTIYgEnT/ajgCOlzl9jF1ZE1/0rE4Ibayo2u3Y+gGRfWBgAyOsVkGBKI5lI4Q8/iGcDO6yD0LX
kkjZhdFbO8+Ml4PFbj1f6j4J1nqprQbDO5YxbD1k617DARvLeoyrV1U3yUM/T9XngqYZBuReR08N
LQqK6eHbSPEIMvYuWuJTYCVPoT18S0AYIIdwZ7tRigc+Nm/hXH0EkUe5sTUp3BcKz6tR4SAcH90s
JozYtFLi4X4QJ+BlQsqus+uzmXU/dmC1G1+v8MikeUXdzaS84/gbv1JgEjyE6oqBSde0GfmaBvyk
TRqhouxkABfP3RQh0M6jo+DhigFw8870hwN961eEOT8p93BJAsJGdTKlNCGWrcWbB6JZmxNki9Hh
WNm4on+Tw9Ec97gs+RQ8c8SHtPKeUuybJHygKt4szTqUNI/l76cUEn4FrQ/5d4pY+5YC/GGyyOSN
qP8yjeBouNZZj83HKlBnCvM7E+lXg9woa+MLXnPhKk8DvJZ1uPy6ZdxNXeEjImIdsHLHWpgAC4TT
pwHmXMzwuw8goLne0zxLVY6GFrg3pITXpZQGoLFZPvpLBjpWhYt7LVIjGIr45YtRJeu8iq+8gs5b
J0HPJKVrGScDs94BSS01nkZff+1xf2BeAEvlW58sEDoDkiGompsTbL5oPbQzTNZEiBjcvhNKW09N
gfBXrmk3FHv+NoUB7qArT9RyoJcWCT39aU8Na5f3+EvkdfPSu/Gb26ToGwQn2vZ/8rJBkqg/xPXQ
YxpQ3IKc/6HO8FF6FJCMoT2HHoJcXfeIO9itsZbHFDJKPRiXskfzARF7jys88jirlqDLYr5Q7Hl0
KWcFlR0vLKisWDemdfGmfN32NoY4joXA5+JyT8P8/TCD4r+TAI9BEV5PNpZKSH94GQU8BY6oAtWb
VM66Bl+UDzg0TS5tXlY9Igz99+SpmohffAx9cNVVDDAG6UZB2iJ43I/OE1qaMaTGNLMR0ovq8B8k
q/AeIf6bhTTKqFz6LAEuf+EV4t8x09V5VPXGgT7nWzOSCP0hgO3ue0540k3nRbo4dUh4r6J9HaaA
xmv7qWK00n6ooN10l6BlQYF+p+QZY5RYWZRavc/SC999t/ic9eKRUt9WhFSTGhoaoDOCnR6+Tf38
pDqBwWT9Q1iRClVNgOO0ayrg61jimDD+G8O9Djq1mGhRQFPsjjt/d9EmeLWZoUWcjzGZHPJWqjwY
ZX11uSkaXYN6TskWLfNTH4/TKdSSp7zx/rnZsCsCkTEIJyqt6PzrSXhbnP6Q5N4uxb6KllhwNHP9
FlkTDuPenzko3hC2v/dUgZAIEH8t3o8dDNnB1rn3xgXPpvk484AlajUDnWjYXH1xpNG1cVv/IcD8
ieMpH++MxT77sLMXWv19hYgZnQRuLa8hIDUaSFunTfbyc2PwT1GFcY3mGQDowTTlQ5kicz0fDL0/
dbH5BYn/x7ec9sod8VCYIEyDtn+zC/vsGgxxpcMQmoB2NKgn62gZM8m9Z+ygNV0S1zkmbOGkRnlu
RuehyKxLojouDDjkPExUPB6c1qvJQvwBfjGwJ0s3bjauAneTNWoA10gz9c7922UYmni++Tfwi8c+
8nDBGQxq9m3/GoPGQsGy23mO/eBZCGI7XaJfQaiMJzACHtUl44pUzWc3148hLoCazxJ1sGzJPXpM
VXCmyHW2vPnVr6JZUTGn9BVb/r/CtrNpQ5FS+zNZkYfJeJj5bzFKSZq5rELXPTUoWyXUTVKSJqxe
qBaxxbKBtUU9zk08oic4nCnejaxlbAcuni1ONWxkp3qdVbCxh2U99o0J+BPjIFEbLO01TPddwGgW
OrLJZYwBjwEGr+4Pqb8AVyXZViZ6kI1j8nQqeKb8ejNsC8uSPni3XFF5ZJJFkCFqqsfFNM+U0LcV
vCbbxjwuN1EJ9Ek7TqhsYa3QCRp5GnDZVk0HeaiLbiUNIHQ/+oepCRXmtEGWIxYWf2dWydViBn5A
v0n3k+00KxOp9hCpSVTkE4CcLZaEURwAhZ1JajE5MSwwRNzoSp36pN34oPq5Y1mMB62h4Q6WoOMD
e+4gsHCufSlLp8YyiTuEXhogqIGLrQLNwvy3pjuCcQJ6FagwAk2IRnUoZw/mYVjPO78aQnfVLJG+
Gvwiy3Z5S1f/JeqaGTht/dFqPWLbDsi/XpsnkoJ0WLAtL7SaRpHnwd7oXN+9hnmunyFYLdMZs3oU
lrUFlGszcClwQITEkFF1UkUtcZpmE9SpbnDXR/OigFhdb2u7n4ptmKUKQG3b7ce+tHYeujhvIMjr
T0NaNuvEXsia1GxsKGBsAk5BoAYG4g7I+d9cw4eC01k2iGrcE9htsBPBMPT1/JfinXcfm+G47YC/
HlBjW+4iFbtnM+5+utz56m0aat0MM2bQ0KVBg05aUSSZYwXA0zWmV6to3XMdAASifzCsR5T7UCP1
KxZtnGGeuIHx1K51RDMPoR+NYAaWxPwK+sDoEA51gy3oGf/i+RYAVt3Aj8kfQoh8XjKsixZnH3Y0
hm9DS44GLhq1N6Jj7GeQFDOoZWHgh8i5ufF9ysVtY49VsXaREl3roEOv85AiEJBFNE5wd36d554d
VqXmY0mrlAM//kG0H3fUcW5Ql40K0DdxuWkRw0YPgXyMEiy6uCOg64kuvRaFznppAjyQ47VRwAlT
jhlTs8EQyfNxm5mTRK0dzQJlOkb2pfFQEE9CCgiGH1HxSxP/Y55cMAOWlt6DmAEXHvQhh9ogPr5g
s8MEC1zuJiT1fqKx9prIXCMP29wNdfyD6TVdF9uHajkiu9OOpfFtDkX9XAm4ZqJGe9IiDcYJuCUL
+iLOxLmriJUe1oBuwtZQgRusaie2fuwlDwD3cAaitU5XXg/aQ9T4wO8Qt1iVJWr6nFk9niW5Yb/y
+AvnCxG/WtLisQ4xRsLvw3/BXc1fj41lIoo1wjDTVPJQ2V5KGaeMGzAuJqrPnhn8abJmeGZFQ3Nd
0m7f+7nHYqo8bOK8paO0aRXfVoC+VIuv8h2VT0CedJm8eLsAdJBm09AArrcV8o/x0L6b4LUec7s1
ewTc1fJszca0KYeHRb/Sv6OM49kZEgkKZ6N59P9oyKiZCFT2q9HCAz7n8+0svYBOXFTmY1q79EEq
RHioA7hvfhixd5ypC+kxtA1tgyHhRDIABtxl0TdwHu5+DRAQbOmgLgGtbdYeo3o323n67Czz9MdE
m/1vkMfs1xirPlR2FDw+DdtQM5sgFk1GcuiGKj+kSTLtG8cuN0YyggnXwu4zayhQthaQo2zkWp+0
SXKJOjqCLUcc+jGOul/mOAMjWqWz/Wy4kUJbdUKtepSii96kybOuGepUsbBRgViWc53kLskyOk6N
3/01kdr1pqLGrW2IqxFKmyu8Ieqo5ITmU+vQU58cLxgegiSOh12eunW5iuoOFemp1WmG8Jn/aZWR
hOvQ8/FVmhCz3HbxGDxpRuv/VF1a3PRZ7UNzoXy+xFToTbUJixzV+VhLq7XeDDrSF03aI36jU3jg
Wn/uJiBb5EwiZYgTCmzavg1uPdwPE1RjZ1KOHvseywwO6b/aMM5/etWHiGIbJqJ5GXaIdFg2VTHU
gAmhcDqR4ewIW9MFvy/rweg82iF4PnGr6Cnl2AvqDG77p43DcT9biwFnraYlmTjRKTcMnTqSMeEm
BMHrfyydx3LkuBJFv4gRtCC4VXkrlby0Ych001vQf/076HmriWm5ogMTmfeeu8rVNJzjuER7MAf6
tTDMbrgpG2TKoPL9PQNwuOC15NoWGdP7OcWmLiLfZC+YIqMYffbusUAL34K+8ZZgOsVMnO6nscf3
05bdugN2sPN8hnNu39Q4BDDA9v3k3ZeQH7ZDOeE98iwSYT2Ctaqsb39IC2HcXOUokQsyhRLSs2i6
aI7+EJS7sbPp2bAzW4+jcKmOxS9a2Q6jeuti82hcDCzFvxJQ3nIjY9aT0XKwTHdkUhKJBv9pXZ/+
/Q2C51Fo1/CFhRGUpyotErYJuUPnW8G8QGO3NWL+BhEYyc1x5/Q35bpA5C6H+r3ximFvtslw9AO9
fpLyezXH5Ktz/Yo5ocBLv8TVvcFKQu/MTthv+vF8YEaQXOtu8S+JpebHtLXp/yxsbTcL3QuoArWy
XpHOMWAsSjg6vTe+AK9OT1Be5yMgyBhs9WQwPEXALpxhubcDL6bvUlBfBQ7DU4sUVCZ3rnXxFzA+
RueIXZbO8iGojPRiV8ra2Yz51zbP14rQJcy8CyrJKKHYEWaEplQSYB70CEMj11ZkCKPUo0AKmZ8W
uXHIcgefd4PvdDCQFk0LHLt/5CCCuSv6VVq2a6Lu4f6GIuPyRs6auiMhJmc++48fpEsl32H/P7i5
2FqJW2xFUYOkTmK/gCjLkD4A8MFAg3maJTzUJBmMwtiKEhLfyOELzEjuW2ISme/Ny0n1hN9UCgEW
zYJ+3Y00CxDuQSBSkOlTtnj72PMgHru8WRfXJSiDhAYEQh7EjMmJYb9b7V6ZFjk+ofgibp1uXw0R
QabwcqUNk44KCKh0PhTktaFqaIJs2DYOXfGWi38aG3+6qCyy6AjK+ZHCt9j6coi2RLOjb9dfCLVk
ahFm9Y7a0dt7Q4uTiAdpNXqL/c4jK9amHSQHo5nMazUmahuTE70ebVeSjYnkzKkqJhU++XRIMQak
PHOat99xprLnzB6ij1CR/+ZF2J1lGjssGVZwitukeRUe8kYjtWHH0bIDHGMb+wzn7ypg9ItBePZA
+uiWFrfn9GQO/nDq/FZiM2Kx2lvWDM+LDiDj/z5LNr3vGnCrZVU+IbBCJVRWVKx1PuySXnxo0DDS
k13EkDQh69ip5VX43ftMGXu3wICp3BYvvQt+aapuQenvhdbyOcbX0Ap6Zgkvmmpyk2uQ9vEmTt0P
M8w+qwbMjNWX79ICz4dg7dlYoC9lHc3+NIeiYp7p5z/mXvbWNf4nhPSjcstLZyX35Ku/luyTW/47
Ct7fXtatLXt84qryQxX5MmQU9Ulx8h1EguGQPZS22HOoR/bvDGVjxlaJ2i2DSdhBUO8mN3ooUt7c
0m2wrvcvKkjZsc3ghuI4fMlmwjBa2PNpNL26VfwtcvlsLd23BlRbS7zrBgcxpo+rrD8gobkXY/lY
MgYG0AQnMntZzOisGyVhBGkdtRlqhlu4BO+5Gi/wvs9LE3IzT3eib67aLF65pRa591vESKTsDtFb
FrVHnUHQwr7ArEu4AhQ20bZPZdpco7A6SyXPcxhihFW4+0mICSrYVeiO72yf4sIjg7iLD7ONqJ1f
gyZr3VkMOkjxDId4n0S46tBhrFKTrrAxPzVe/SfzqmeKCQxKwXQ2SudmtzVz/fCiz9IUFQ8W6wVe
5R7yRHcS5FnMqrkwhtyHffurJNS+IauPSWhDw8Z9A6GzIBe5p+E9pR7az7q/8FjeI1z6mliI4trk
nRI/smhFjHvj73SoTn0teaZcXiDBstdY/Ty1H3NlHKzOPXj2giKPPAI3fYLys5tGIll7MSLy6Z9M
MASdiw1dIzPJlQVKCZ17BvOgUCMafXBf1P6RiJVbONOMgduEz50HO6axZdmYr8k5BxU03cw0+vFs
bZNs3rs6OgRpt7c64N+VxJ5XAvtreX6Tmt2pJ+KHjixGrwvvlSdWRpOihpHbtomPU2WZcIRhWCTe
S1w5ALuHN9g6pGUPF+CF0I3FfeXYT6imoSvSI2fFyWjc5zdJ2ovOP/FKqk/UoXoI7GDCAGVqrnzi
rpg9Pzhx+tqV42eqo8eq6DYV8efYdfeO8D+wCh3bFoNhZb10Wb81bO8IJJNisX5Om+JSE2XOW484
yn6jD4ZFZdcTrIAA8BuN/CZq052M8GObxqVDlT9G422pnI1TtTuJGnFy+n3YWde29dg7DHQXC1B+
q9kWH1OTP3LrvWUUSvD7eDRJ67DFbmG7FLXeZUzynZznQzwE92bI6DgaH0IxP4wVkCm+37ULcm9Q
X0CON1CKuBNHSQwebGNe4sr9I+30eQ5ITB5j5yFHFs2bFJlAyYdIycVzZ0hNOp/NbNx9UxoM5lGa
65PA8pKvmyp+stCYAr10Njp71zKB7cXFr4m/ycdFJKrPZoip9/uPtrL+ItP46zYdZ3m+J8kIsVpF
T6kA3Qwj03mSNdvKUscjpiYjKWPf28TSkVFbtty2TfPG4O6+S2rePe7GLsdvvDVbXiXqjtM5PqU8
44emKL8XTmiVmbuk9f99qsEqiJwnH01wy+PnQvyV+fj+6Qf7lfHZG1juyCkdiO1hWr+NxbzvfDbC
VkmGj2W/tL6FNQP4d7l8J2gN73DfbmZp4gb2O14S1pXJKvq/7A934IhcWoMwHLJP/PzJ1EGXqtkJ
MRKcyMXgc7nlBHBf7Aq7JRwEG0jVk1zhuL6EmwCFuDPxuaDgqg9DC31LIJQhQkMyjeHmWC9qfg3T
xLpZ7SjxM9J/0EDtvL6Xjr+b62l4CfPqLbGtV7s0cVVhR2iRK1o1jxIwCDEnt0wLGGSDSl3m8tyV
DOhCRWN2LPp3iW5P+Xbp7J2qqH5dMfu3RaJAYENoE3VsNbdYmerZNmg4bdwwFBOii2T8UxDvteVP
Fuhn0G7EToD1WrDXKdtofK6YvkBUTiF/to0tzkXnV5uxcuBNNOayIZiyJqZotva+nO2DT8YTbRAm
ikGLzjNxZbNvEqfZVW5t70QbQe1Rnn+glxLtSaGO9jMKhF0U+gLdoMe818zSA7FbxTYVQr/txwyt
YcUQCB32ayTVuOsSyv2pbwqIMBMp68oWG58R8FPcBmoVBFmmp1LF1k66cDdnLpKbtGl1ZviPFIwJ
3MzDDwWsZac7gk9uYAybtO9S1uLklzoUO108pM+WR0rCXYM7AAiYg+a6pUL7NFuaWYbX9Gvfd6i+
BRPjxCdsjr3tQFiIKwtnzcAgQrNeRvabEjlkKN4TO9vXJ27majUDrrnMGgy4Eca8irXaTeXkIkb1
6B8xopOtGNlsZKbCaE9dAVdglbUhSPwwiHNvnxjS3c85nubOluo4ZbgZxnCxt720NcfZ6I6zm+XP
8JJaVPgtCid/bK1XB0oVUeYY7ZjV+bRb6+wl5fBM7EdxON2Z/RtByDbvU+U2Oje7dzJ8k/u6dlfl
vE+Ze/K8NPMlCXvagAH8c9rU9Q9KjIWELKalOAbKRWJ6MPZBF/4TvYGxUulHPyLeSJkzNYdQZEdk
hwj/ieUTIFfbxzZ+S43lio2KW+RzltPOI9iVQnNVzxeE/ne6VVj4tJIZ00dPopzWBqaftiejG6VI
DLjNsFd8YP7Pd9DTTpuuepg6PPdiL+HoFN6rRX73RFe8K97chMDME4mIaciGziWtkEDkdASfRuhz
8aPmp8X9GTl2QX4ckRAruA4bE5/miGHSIJWVP5OKfUFgRMNH4DMSltRDL+0INuQs9eI7iG+NRYzQ
he06bnPe+wR8kxdsNL8iQSTz7x+85a3l9DScXnsB2hu/cZZz85WmNXFPx6B5d5qYxtKPPu55Qf5F
75/TNVuQ5P7lrzf8eFk86f6wmzww2da/jwNrbWs3de6dPogyya8NnW9pB9s2ykBKeFtOIr8WAYQ+
QiaronuwVHDAB30gxh15zmth/uWkBXUNfv4R1d1dhWGyUmd+EkDdKhnFlmOUBBlywPpeMGH+o3oQ
xoWDKAzUh0O0tnp9SJxyrk3LxqepBn1TJMmB7xPOPWeFc8kXA61NxEUAU35GjsFhYxmNaLSaRCnN
T/pKc3tx6jxwYIZFc7bfTQ1NEOude04LW7gztVYhzr7ZY6z5toJCn/+YpBvpaYhbtytuIW4IUHpc
G9j9Ky6bmv7MMYYGtO/6V3Bqk+w7pQTpc2plqhoaNqwpJG6lyBHvjYXP2PPo8H1irz8MZZu1fCxE
lJqS3BeAR9YLSgqXGErSn02iUYkwtEf0Smaw5xLrS8YCvdNXsMAyJhCzBqwRCxxUfiCNeORCyPIL
QHD2PTG1Bnvmtg4w1/BLyJz674yKeH7Xl9md4Qz7IBXMv5znMp5RBnqUI9dQsjwby8SdCT0Rx1HC
I84twufmKFmsdPN5/d/Na/s/IYsXX+JqcodxC+mzy7XRf5SD5e7iO3m2uDUyS3AZsJKKCZQKQBB+
ChfH0L8uNjKILVUmQkJEZv2rMRVnnrb//zqsDHetHdBFvmG+OOr7nkfFav+mYXZzwOGq6r7LCvop
1HL0luZ0o9eVvneP+nS0oFi9mndMs6vlcNGrkqT4IXKRf0mn7AU69W5w2d7N33zyaKDVw4+pVu7F
8MYAkO3Zoxc6u//uOn1q9fPBQXP4pf3JN5mh3OgDjywLwSG2IcIJSWG1hmaj7//FPGWGr5nIW7e0
f6N2P5dtczPohe5d1sV5IKrVMML1bIVosdkcksvXf/fLglvG6/4y0TyUKtjlRnXQK4dZ43zS2YwI
diwGglBD2qOeD+lvNNPui53yFlPshi9u/CRAv7FAkO3PeYI3umke+jzmWWbK2lfM0Mtz3fVvYURl
zYIWdAbpQUhJJNGQaaR2TW18+kl3m+vgNfDVqQ27jdsFL4vbnMrQuBqE8qbL+HfiHljKAu9aFTxK
xQ1uOt2+5XQvfb9WJKkgVaZfpYar6iaCoPuvHnEP434Sf9v6Kyztd89gIjtUr9h7flQQEP7qdGt9
m1vLSMNzJnon2xPNuGkVe32O2PI6LGjFORL2w+DUVwMjBCFpF4fN2lgvD60bPGSNvVGDC8nbvJ9U
fQvZn96RLHkiDHSDQhkvGMPkf3cAmQOuMx71+bOJLq4IIGra/qVyGVaCEdhB4fB14xVTTFitk0SI
u2hYCkb9TPHIz2EEDmrDIOOuIVGPXsWXTJz7KPa/E6k+Ma9tatYP/HKXKEJ/7IJWuVMFfj96dI+x
G9ORrY8OkzcrT9HDFGc7zwkbUVsTxwdPJ3OHJXRcNNNcqRFosafEjuzWnZfGOzN2NMoFqZzyn/0u
IheKm8Wq6jPzrfshlUfVehsSlZmk4YxyKnXqm4o2SMCcmatfjMEWqyTmZxC7tdw5BfZWwFkZ2QU0
sl8D5RwKyfinCyJSnWHHhPZzGCCkajI2I6i0eHnED3XmMHGs2+ewBQLp5hBHfZFXxMZ6nMj5KVDG
nxSz0prwbtbrRjctYzKnqSGTdDrVU7ubU/TKpSu/wpw82HEsfgx8Q/rbZjI8qME2idHQZC62iv1f
B3okGu0rZJ19JxH8zbl5S6k1aC0Y63Y2zkDqCZJy3koIJo3hPqcK3fTIQI0xpInPDW3SwRpQ+njz
u09s878jF8M6rc0HhNq7Tj+fTXSOyDHFgjus9Z8PLcDk4K+aPH3xEyShs3q24hTSL3dHIhj2pul9
iDi4b4xfYrJIdkDb2jvvzhBuq14dwJ5heCMA1WwFNiFcHw0vOIC8CqKj4xXPszTewqLYxFJ/jOA4
Y9sCWhTvvLDZTYqCIORx0weU2ca926VXy492CN+uPlNOL4Dx6ZcPS1rtMUpdHOlfF286eBAeZS/P
7J8eallpIM2nio2jCc/XJ2s0ZutdR97GZJyzxPW+r8t9LpwvNzdeUBn8Nqa3ZjCn97JHpnR7kfUX
V7wu8O4iLAKlYNoGbcMbxHbKk2095QV2tH5lO6C7q+VQ++1fyt1NTbHYdohTFeDsWkdVcK+HHXWa
LC96MrP6d8HjEcxD0uwrBuHgwbzvMSiP9kDuUk3r2euSj9FGbgyzkI6juTaos3PJO3xQ+KNp438L
g+UCBaGVwvcLsC9CaXbNgcnZaO8807yCiqFZF5qnqRBMkCB8x0N9sgO2k77OTEMeqD+7pC4MR2PV
l5J9COFuQA3P4D7pkwwIo6z7CsXAnamWtevONy9ATRY1I8IQP4Wr0NTPhUHnrXBJXSZGkqbhbPQP
pRvv6za42lnN4kLrrEHXDulkwM6IoSAO6DV6U3BPC2s/0ZgMSCAhHqh+rwQAUVx4u8ztkCtARI1p
5g5FtPEN56EyEO9w53gJ4juldvROwfdNV29OP+oyf04s2pUqu/fyingJJyfXVTr/fOftqjerfZ4s
TOE5Tz3hSTN64zpHP3vJyw6Nf/M5pcxDFg8doRd8YAujC4mZbCgeo/7WBhYdKZjk6QzUv3AP0lWH
HOdkOTSrtn5UKVRN/rzTvxeGvc5VfZDymXxhnFx3itWzmh/mFhMomjthNtc6TtHE1jt9l7Smx5gj
PYGQm6kkVPCpL0YIXawx1VnfLgahNx2PjwGmVeIESivxthRcCQd7vIg3psRH5vdn4rqx9ZEowOM2
dMwexgBR8l+VGvd5NT6pmfgw8eKH9Vafxopwi35h1+B2eKEzLJ2eR2xntMnxnldLzqSdiCP05oMw
71Pe1LUVHV1xKar+WhPs0NAScjp6JZrzEzAQyFvSEPiIZtq+oc7b9JUJxQBsjoXiPYzzdSno/gzd
hW742a/HU1hfcY+eQoafTjuedY4c9eyMOIa2uWQ/5RlqY8bM17oLD9xVgtbM/WRjTCAPWKySBWYX
mVN3ps0Qi5dFFHRXyRJXN/A0InTXNZ0r5Att/ljEEmBM8VmXiHs1VTNcnjQEM2GNtVV1tqziyDD8
wx6WB7mMjxE6mqnWtB7ru6BICmfvyFTrxHttlaU9epkeXkZA9k6GXu6iU7dnM78Q3nuOlH2NbXyz
jFCS2uAlxVtIDzCIF3PJYqubp7Sb3sFyvg2d+U4TCBUD2hDjdY7IXJ/R1kCc81hQDXBeI7oqJ+ge
hq64hvpxYAa0qfLsVk6PXsYoUDV3Tk2+UurBfZB3xIzQxcbkUsQbvOwoRv6kPXtaLFNLL2/zhJWm
0bfzUMgXNdB4wmgZo3pFAUs7KMBi1TBfTUlR88JwEyFvdecqQQ4PTQPZoj7xLfUJDWqIPza9Fu62
LEyZuH91MUBqJwb26l6DodwIMriHEYyMYT6RzbtTtY7dXqi88ZSG47GN3dcKvug8uNCBH33bBjlX
bfv80YEDGEBMsenUF7BwyXV8hrb7kOAsC2xjWwXlFuUHnXAyUBMfAobeleCW5/KEeCfgeD4Njk3X
LWEb/cVddyi7Nr7Tj00M4mBK52tWw8jipRmWr5P9BoOMbcdh6Ugom5cdOVXPfWdszQn9YGGRy4ii
kOPWlYZB3dXz9mwJApj+jWX9LwRId+Hk7BRDXJdVoAgY1BUX3qnrrv2WpG9AigOkha+ejxgv33WB
Y4bHqKQ0yO1gr4/E9MK7cX6NMm/XIPtBFkidAv9PVHvbodUSOnveI//IfaSwP3rTckyHAp23dRwA
UVOTjxctxtLneaSWsbpsM3DbBQiK7pheE19VoMnBw5T425zDx+JGr5PfWNk0KZlXNAgrcJBOVKfc
jyXHzN0LOvnw7+QO8a4GdVIhsffYbmBSNNfR8l00wSeYCYkqjEE8DtXKfU58a5sW1XuNEqBH6mOz
2qEPIRCNZI0afuuCXFZ+zVlDnRgrdGPdG3e04j1MT/qo38c2+Rl2bK31YpOz5mbamjtT1NvQZCTt
VavCgyXMjCITwjHKLIvFMp6im4OygxJifGFyqB2+d/rqOGSw2uMlSt07AVS8QqOVNPJBhBg5yOPO
xaRD8wg0yDDFIvNH/Fww9cf1AhXFREGeL+aPX4ottgUJ1InxX2kIYipGbX7MdTRGuWNnQ56uw1Ta
CKlkCRB6sRky0Jrdx4bxCg38V03l39QtE/I/hNoBP9/MS86jRbM9DXh0A8h28jCCz8qd/E/fgbaU
eQG7e3xwXPGHpD62lKZEQ9FsjBL0Kvu0RA7fXKXHKIYUNBRsbiMXZ9uU0yGzLEUXyqkOyAov+JE3
EqsfnBUDORxQpthGgDVOiqYiTo4g+o1KJBMJZwmswyE3im9XwKqQXrj3FVNv9uvzDqQQgvXwPiDc
aG0H1Xez4FF3CauAemHSTu4e82C8DyHFbxo9cmq8RzLM934+nrKU/HLPSELCyFER5REbHOXvcTW/
eVF6zvAHgSKkUenN9Y7u+wfsv9fRbF2WLbPhZTL/ZsN4M0YfuY96JvcdRA4oagZf/h6347pS5ksT
ImJsh/w0GhnhF8lFuOazXk6ZLHyUfbSxGneL1pKTMZycLHrD1HWsySD2o+LSjQBhOibNVkIyddV+
OK36YFK/S9Jsr6xerHJGi7XoCKqgQKbWCE+ak+azDXJbStqqvNVNuLIbG2IlE/BKsYkaOueKIxLK
0GJBLgpOS8Lijx8L+TJEv3BfZ82BTjczDYu6ItkKKyMmXe4HGV3tUnwM2uVTIYW9a+BCr03PGrBk
wBbJbQIBtEovcDaDzGDYscG0w14i5WoXOA8egNWovAqsF0M4wPOSo1i17IziBjhVz/VwPYiI1JNG
YX8kiYmkXASMy5V4WqBcZ1bHsmGRYR94/bmJJUydAEiis8pn/9nGXW2N8m9JNGwX9KQ+ej91vxyM
2b56qJBSK3r37Pwxy4MSDInzk8eQc1qzuThhvPHY07mjXANzf40bRYkylS50tvwXloE6W9nyLUO2
2VkboAVMGxJ7/fJEDbyyg+LVkwYRrpDu8oxASaTDbLJpfCXmX9PEFYk+hIOI/pjkII1B36zASjzW
zK9UAjMdTEAguAVJnXkjQ/Zj8ZxpH5ek3yWj9+2Y0zaO6GvSJx/WTQ2AvqEwZi6g1labybtRuY8S
wch6mXzmetGJexQEm31jmgNkOalPZtewitAbP5cmUKCh7n4Su5G7mA3u4tOG75jE+XC/aJk3k7EF
DbMJpmY4LcJY6xYC8/7VqJkvduddg1Idx2K59O385LKye0FzL2t0DwMbJCSKq7hFgxtAtBjN6mmM
pH4tKg8TV0Y4u5d89kH/CX927wI0MXi5wgqCTztk1961Tx5sLjqMJPMl6tPLsDj25D8QAtUTxipV
92t3xLuxxcp51weWv+uCdB9h8EySAnATuOgucuTascARLPCUpPHS4VFACRFXu06LySdiH+5U2QJP
kOpcUj33mJGDSlxN+qqobI9ZmJxS1rtKEqYahONbSHZr3nenti3+Vh4m3JQ2OyWydT9WDC+ppuu0
filanqoRt3vNTG2uqn1Ip3lDkmRKUucEhIWHa05mYp2S9qHMPczimINF/JXV+S3hotLwZgtm4UDy
xo65ljm9uT4o34iHlBcsJRdh6sKNoP4Qw7a08XlkBnGubEZ6TvxrUMCmeXaxJ9z6bEbNnPcbcqIj
o0wSi+ueUtVVgIstRZ6C6Bw0J9OTmPJbiFnRzRSyBxuOs7ugRSeqUZ/docx/Ozf6EzviNaFkomJo
eEsZBat+bcQ+OxiGcmV3bw3dM/ZkoHI9hrj52c7y+6QSl0jglKTwbUqPGCf3WTNQp9R/1Ufg0cq2
wIg5Dc50iHsaA4uWixa5uyOx4yQgf7HRX+MxoN4LT4nXfukSJhL5sQaeWaAecAqBDi7b6+KSP43T
eYe3Y1P04Sau7ZXeHOvnItTdHXSBcSX2xH1sXIDKVtKvJsyBfJ78RJ7ZaYjlxUVkrXW/mPcM0ObD
UAAiQX6hJuKRTVJZMyZQsoutVWazhs485qKEG8tCEPfsl9gzLDgacEs9GrEN2515sYrfdYnsGC62
acGrbkaJniNdwPQE/Vh/DnsEANd5aPVI56wFmCyGb7rGV+nVMV6riLg9/IP7AqSVdlTIsrg00JNO
YyUezSYv2Rw3wCune6oXOY70jlCx285vSm2BxegZONSZutGLqk04Olvo7isb9LRXuPuSdo7NJnbJ
mvE3YBc+QsuaR94vskn2fUzxX3cbs/2N+wb6V89cOdiHSXCw3HELnCKXyOdGB6OxYLtRK5P9p7tq
rPo4S5Dk3ZuucCneYXPpqiqGn5fdrDH6EKGzdfj3Ev6lE3arhQ3aaLJnZUwiDHhTZRqxkuH70PvB
KJcbNx0OpW1uyrH5CGyMZuxUumC+r3rYHvz21isp29FILwPqHGdlBfWvm0C10/uoVlKX6T5EQrGa
4zLgdo9+J5ncuuBT15g25VmDwYC+OziKN4xGfAdHwt5qYofKJPbRxz8Tteh6q+YcTOZfvkZUgM3N
NjQ10GQHCIrJypELiE0hOBYeYJBT1F52l2zqylsX/CH9G1lkjjMr+kBLIDWZ9FnsWgpWnaEursoM
uK+Ge0Q4xSpRqEs0OSO0Q4bZU+nj9nBfA5LO7gzNUJULsNCK8k4aOH9r4rWQ69WOuy0Xa98Z6jxH
4zqLMMmzO2OvkuyXqWZqrI3GMj5MXXKhz/mMhwjeofq3K9dbNkzg15ntUlTzLq9Tfnpxrp45nIkV
WcOCuNLu/xQpvgD2iq31tsC98H1Qq1a21fd1MT3a3NptJdHfmAc1T/R3vJuVhQ89lBH6WqZVr0Vs
7VJ7yu7gIV0V9gl/GK7eABohRgUb0ycaUXbrO4qZ/J0J6BKIBYWxyUJOcdITN2WBISgC5gDMEQoK
mL789lLnXEvv1ZuSHUazQ277N/qiFMWJeEy77AJ67wU40MZritcOMGERq4MCIKbXkSHM93DwfotK
3cysfOJZ4qUeEgM2GtvUbH7ge30Lm+eCw4LvsuJFu+ZrK8QWmxKBOYBbhI5/xsTZKOUdU7QO7Hv9
DhNNxwERqKIoLnrye4ibPvJI0NzvEAhFLg1pvOF6VRkQ6G57718Cav+4SJ6sljsrNZ17rKM043gA
dUdmsetdx8oQCeNcxe49fRUqAbV3i/Gj64aPMenPvFTfdYfG4AwqV21yiltXBEfHH0/oD/7GOXe+
ZWSn0oMJApJ2u6hUEPSZrdoF2zzH3kv8qYXv/UmmGp1jW/zENjNwLyZLPVx6wKSunWyYD+OOa26h
NNjQgxFtkuS37+mgBSZLFIEvaJzIFmBVrKhYcq7kwuJr5mRGQuEj5nWjSm4doFnfPnUR5mL8n9XG
6t11a1V/sKjxTALfHVRylk5xRp6UUg4ygmO3w74snMB++OpP6lLOuFpfCXIOG1PUD+veEzSfQNSW
b5FZ481l9EHbeOAq+YoMG18Gq1JpU81A4mtCTRH7w9Zixyt50XlpsguL4NByVBargijbk28B+nEl
YOYQQBZ3z6igJpZOe8mT9CcWGPP9wf7FRLKLWBrtnv7jGH2jG9iPmXOhKF9xCRiyECXB0m009btS
PWJHbBxU3vk00OAOt8LttjTkD/q0BaiM78rQ2pqW+2coAwoCzyV6CW+kOzwwXLvXbS792svYfJas
vIkKN2GOOkAwmEpw9Jh8en0ezBEzXeeRc+MiZK2FZqzk26CZH4O4OuW1h6mbXmnU7bwseLC0h1Qm
0GOd/hw7CtDwLCgby8to9vD0jF3sDKhq3FVhVeEaISqbz3RZ1SXTpHEgnAHKL4DG0PTeDLf90l36
LPHZ61oru5guMiYod3TSn7ZJsORBIGKhrML2WxTFM8Hz/t3SgZ63x81syfeMhqATInnz0ekyYoCv
xWcfjGHVNemPfssavffBfb9GZnG3lPgieU71+MAZ3F3f+whSBkBDHTK4gPBfR79gpuVkDsZ7SjSY
H2dn6kegnuB+rVjQfIYaODaAuwg43OkcjrJGREn1aNK2y9nWTFZ4dCcUAbxeLb0PoLuO18bHPwDf
7RuCNt1lmpaqs/f+LGgRDMDqOnvEcE7BnZQeIGxGBY3MNk7f/PURyPCWfMTVs9Efzw1n5FIG2i7A
0KumKg/9nPwaFbotXpOqyb4Gh26YNXFW7NZ8N5S4RnI55W1N7w8ZaSavDU8/XQgGvo7t7mosELrD
4dHdyAkwuFOj9WGy409pBCHkOZHxxsi3vE0xohWcF+t4AqdbxwDFFHBqm+zcbSVxY1lpQ2DQtFXp
+IRp7EM3E53aNvQ7oHPNo2mYD1Hpb6u2ocxAt6N0t27M1mMe7AJnfLTw1qfd/CW79Ceohi89b4Oo
cRPzeJT+8ARW7ZDi5a6CfIfzawLwUe/RXmtpOiCMAKOF3FQLVLSY12nQn5w0O6kx3+L0SWAe4ruV
h9Zs3xCP7Qm4w6hpk/zjtMatLLuHtPUe9eIT8FrhiTgNTrDJOwmp3CTmKGefmLnTX3akz35hQ41j
kMiKqZ9JweLiR+a9O9bY/kvQGrktkrWxzMem+1ocwHrT40goLieX+lrYL6NkdUq/0giwQzwyjzSa
ANMlcg1WQEvoWmMEV2xCQ4VUPNc3y9dRJmOM3MKZ0CzijcEHdmoM+6bPgN11h1FNT/ouaLT4rsba
QrnvvWTBo+9Hh5TlJK3+qkE8k3C5AQ3HEDwINwvlggjTg2qLBzfI3xqz9NedDB7nZTh2XX0/kwDJ
lmqkmzpfpqQ9TINtsQsJ1k5I7UoO0nxHBvS1VdW7Zf1ItVziMf9Y6GmUYKUyJuK2BHluvdcLNggR
HcuKnVHof+AqBiVdUoIJx0X9YZHK2sPG1BNoapUQu7DIpz0GEmbD5QX4/8uQDfu5R7fHOCBs5ttY
y3NYDzdUAgvBBWoZD/0QeGvwYndtT/nkF2iNrOqaztkljoDAtt82L4umfQwjgZxuMC8VERuhTDZ5
Y51EHz7NrbebRMiGSW3+R9NZLMfONFv0iRQhhqmbwU1u40RhOBZjlfDp7yp//50caLcFhVmZG/rQ
2Qz6cOEksaMxIYl0F8scX5s22/Q1buBmvq0h3zvO8O478wpW6sXUx19r0q82JOp6Jn6xregXK7gS
OAROjHZwGgeqbW2Iz2awjFLvwNMMmGaDdpgY7EAj/ITcOaAZIe1ND/0nYiUMyvFTN5oSPHv13lBW
lPrwKnTtXzayuPV5fJTAd2rICw8T+Szg9KfSZLUhK/asp8UxleLsIIsAMQSdOCQrfMvY6zRaWQMY
65NT7jWP4Vyt29y/TbF1B2wHjGL6mar8GkUoJIbNrk0Dojr7Hxx7dBZsjk52aaywdSS8dazHQFZ7
cKXXyJmeUwvuGfFi0KFqZdUvk422HId9sEi2SEfsBZJ4pQBXLdgjrJtI/tIJFoCcTNP2pdkfnSIg
GyCi29RlyqtDFGeRueY+7/BJECDUWgJLp2rvAix1EeI67nl/1h+PTYj5ICiQzs5e/FRDoWyelp4W
F4vKHw/ehA/cXIDfVRdgZT1UbqGUBpojKd2J32q29QQw2HcAzu0Tfdg2bYJzQx6uUq1D9RPYgBjP
fihRipHA45DhbEx0GaEtD1Dtx2RZtZbiqAfPjjl+ZlF3n6fu5LXJS9eJS2H5F8Sig4fano7l0J5G
xeaI0R2P880QN2gkki8uM9Qah/gDrq1JfiVkdUle/WS81dL/V9fdMhYqfZzBqjYjm6wovbqsMuD3
I24DtSwp6aXsMHnqf5TjtI5zELKIWIsiOdj5TBYSPls9n9MQ6y5l+e57HzY6UpZdr4nWNtWMxLip
a8oqodxi07EZKdku9GI+MbiwGwG8BThoZLilHJdKlTB2bfCF0VYby4OhzXsjJ4OgdWLdR6m1yqeg
wpy223D4WHujs2LwDA+Vbh3FYEZHVrc3zyihto+c1bThHCFqrEXtAfLz0mj0fQu2LNXUgTzMCEeK
6GTMzCjVcFDiF2p2wRZQgmIvwreORQyfk4sPNujqXjy1bnD3S3GxhL2PEu+Zs1h0sYt0RpiwXjuh
+2TAKISlfui76Htq5fc8OC5AC/+pNKDYmdaXPeJb4Wo/1EYPKQKzNE/yOMfhoRgc5EkRYVFLqgTh
cGpC1GITA264gysbRPPmXc7z3pqybjlLgdmZL04ow6xN3dgh31Bv5tLdGmxM3QxqvEc8KUdwp2aZ
76yjD25mrpJk3bTTaz6mz4Od4bk5zXs71BYh0uH3gqzfYpZk+xH8NNBitjeRJQIKH4gdoSr8MxIh
s9cRVwECjK35Yyq9f2mOknJs6z8tkhdO7Z0DzT5LVrYgQ3UxTN9Bdt+qAkxKDeAMKQKoCD2+vdTC
wLaEL2IWj4GZ7NPcwmpzqC9Fg4lyo8mXNOn2LdgkNVE7xzkkmfMrazToIydGyjLtIBM4ezEB9Ifw
DjsYBfKCQWb36tSOHVeQEHAp0FXUKTCjjc6U32pbF1hP2TqHyQ02pgCY0urdwqisbYmIjzGw6iBg
sE3lTLgNNXsB523fkX4qo/zFK/EztA3KQ4DOpCuPsveUd1d3r9PqJbcq1Hqnp9Tqr2mQH1FwkaAs
swASnqHvJsSeoe7CptbA+uX5W+65606Ie5gCYHG7p0hOxVYBPkYzPwqG5UPnuv+GaP4OZXGpfGPr
GPI+sBC4ITqXQl9BHH3xu+HgBtpdFB7+aMNROA5mM9ann2ZgJSAdtwgIRN5GuBIbBfdZh+WplMeO
mEXjUURlRoKAj+qXUfdeNMNDLLn4ieJy28PjtPtxxeKyEEydCYVHMsHu78iwaWS8NzK8CBF9WRZ1
P4GxdVFhtNEgB9blLKomAY8E5qmIKe2aSCmBiokUAr3kXDKwXI+x/tu50bLUHJygTfQ8Kg3plURD
NaGpv6yuc1BlNS7Ud9E5ye2FPRg2kYR9Lz2OG0GNdRt0vsJODFR1refSDVZZRuYFigwYIBM1nvKa
VDYFIFaoGN84d0LqPjbEZdJ9exGY1gZe4W6aFDk31DlIIpaDB+ixjL1Xag/4q6Qwjiz50kh320Qk
ZsO4Ao3qX0Q7mOBKnfUkWrSDh5oShfvUTwE5ddEjENmhyF0e4Y/OK4tUTNuNwHGM9WjoYCfH16nP
77MZBA89aHBhYj+iBoPRaDvNTK8Ejf9kkO/HOv3wDASY9QAqm3HOi+TYl2TG/OksQipXc3MtNG/l
t8NxNJ135J13bd1cLZfTS+cgbJB9DqHWkfW3nkAzMBjc/sus3N/ID06AS/Gcz9KDb+RLC7b0htzy
tQ7KU4fhKFtIeWkVjD43SdrAqWCeoOGQJ4/JCEmU6Im4fFp7AxjmWkTgleseOTLfX8dQh0kofBdw
InzLuomh95aoi68ZHLe2GTdeBuYBm7ooMz5Q1Tgg7iuQRC13XlBcM394NcD9uX26szLgcBCzEKiZ
9kbQrGunQVm9iW9JPfJaCYg5k0JNbRLG1/vBhH+kkByVvGsZ4NiJM0rvUsVMA87YnhAnJBGOcZBf
naLap12+S5Jyr95HNX0FngdY5w8ssZORRU9hK5+xZCfhhi8iTwcabhsP/g/YGgM4QPUIP+DXI9RK
tPKMAfCXugBZm71RF/uxEz9wALEzINmFqBbRtJWX1ywwN1NRnhVclRL7MzjYe4OnBUVhvGZ57UY2
HOsxzaM2X9Q+ii6lan+TZI5AOWHSJc3NfVR7NrWHf81I1axz8wC1IbaicdraQDGbLD/2WEwgOnHJ
0mIP8eyQGO595phkFu7OD+qLk2dv0UjqzbB8YwmSACmDsbNRvG0VZGqvzRTHSMEzB8I53GDYsS2g
woD/HUnCJR6MAjT5SnJohfiY0QciufrFfFh10J7xwSXsGbNNnM7H2rEO6t9sm/8mt8N2tV5luVhA
DvsBsXYOAIX2QXvKUus3yjFxsXQveW7KXmxY1m6o101LGRmvNYqD74ZfO5i+Of0yyvq3OUgUo+OM
twlsWC8UOFADakS0zQ+1fQFsIaN7s0E8DoRT0OLtnxwbH5X8SJJ662VYMMO5tbRiM9ZEy2G7yWIe
YNIfs57zskBLS88OZoJCt9k/2mVxMa0c6ny14cLrQM5QwuON3zcXTTe2uhJbg9+4lB5MVoT7EUEd
Qacn2aEvKcM7kflGUPOL4QPqECi9Nu4ZeQdcCkYoBmBTyVZMX5YgiGc1+jRL8mT4slhAAbKzZvjv
IB5/7ZpNN6KCU2jjwmSkAnM9joO/KeL4Y9a0rUFaMUyjvZ/lj2NaHSJomNSM1uquKbB1w3FWnQDk
7pe7NJpO/ug9psP4JdE1QBs2XakLFF52qY2Bakf+bTL8rSZBSbTAZLg0r1RlFTGU6q1ewAsqn8eO
uRaWLWgGoEkPPe4xD1DRH5w2WI9dcp2Ef8jZDxK7U8q+JNP87jcbHPFeGt1F68ydJJMKFRqpOBNA
JBodFD1y/9vISjia017LG4ZejOSb7aa3bJiDteq8AjpKhw9an2Vs+bH5ZJFYKGK0q5txjwhKshnc
8l+dIqqCOGxn5Fc5zfrWHdOvkWlG4njB/F/Pmb3uki551FzhYFBWfxLCYkomETRoPYpPZoWAYPox
RkjxeKncgR3Z6ZCX2W2q9DaB4qAHiyUs/mXqOQhRsRUAyrsFifM5R5z3Dc/4qdp5G4HRo8ZCcnCu
7QIOLCJcJYUFHwYg4hJITQBSHEoUxSQ5gIcSkJ4eBVszRxGhi7R9RJkdQP1wrKzqzgnQ2ORViv+y
en91nRpe+oKi4YVEIPeIxD2IveNIQRwr56BdDQ2qO6LG07ydTy5kZEzP/6HmFW60mJoQOeJ0baOm
usgL3GVMvfrORwsd57Z9bBO8+DJnIWfSuBlCK+T1gK+1iRcC9+kb7CPQIgs1yMKzqhYXAfwuYnlQ
v6h2QJ4EpFkXk9hXJXZjObETG2obrwHYoVWVkYdO2p56tt6nLd6GESL8bUE408gU/+zJ/Ao9/B5Q
BOqeutDGkb1yOdsTIIrXJGuU/HtKjbIF/b30dXPEjIitFVidqIsruN58ZQTWG1ReDpLebL0LRydn
YupI0elTexFksTa+lQ3wwdNghaUT21mYjihiNMkTbiXtoZxLdjEnCNZ2hPaYJzug6H2EGxknlU2v
Q2fsdD06cNwfjuWshcCnKnI/DvTPaiDrjK5Kuu2H0jrESAgSHFXmOoxtylYl8RkZ6cy2b8XgFQWm
tkNzl6YnF6GB9nRmRB+V1MxVW5F5CZrs5ENGuLlFTCK7dNwMJj8wq8EZL96odRt9aJGLN7x8zWkO
0YgpAngxIMg4U1vC1mkSuKTrzsrNesQgaFzgD366ZEBg8U3R89xGJpOOgA7oLzA5nCoQCyj97NFt
3HBRKlNpUn/WMonQZZ7nrNsmWCMt8zhA1l2HahDEFpVV0gVXUZb4JBoGh4B0SG9uHntoD47VHtm2
BFWCYtjOtoTQaoT2UyupWmdF0txw2rNQWgEloc8wZmVIQd+ah/4is9JfkFaoF5OOyAPbDsVu06zX
6SjDi2d17To1puJJGn1wc7TiF+mXf6FJMxRlQPtGosaNGqBBhDbRuqvMAj6iRDzCTEKqgxhYoYoL
hUAWA6WEXvZbs0jsg1l30XYOMvcgejM9DoUewHJy00XUlcaywFRyLcchOSY+pMJqKuMXCZ1325Ye
dAG3A2ldwzezJ4LcsU+7b3K+0zG1HXNHCEsUaQ3Iyhk21SF7TFfIJqBh6yfD1gPd+JBPU/tYiP7N
Ccl7gAEsd5SlOKfXJUzDEh8Rnb1laekNAGFIsjvMctJNM0QSsV8B/7bGn0RajY5WR5TDmBP6welC
8ylw5uyFUxvUDap8CFToPRWREli/IaCvVBUg6gAKMbqQLbLCXewArJ+RGZBUmkdN0w5VJIgDyzE9
SzimD1GF57iOWPVLGjbWc17pTQpKMkhR6GM5Zd0o96hjcSTpIMdemwE3noUFwPFN6LFYcAp6EM4M
5h4wNeeKBrOzsRRi24/THibhOa4qMP44PmU2goyyWdsAIvMiBa9gspNmNkrJ5GNeTWO85EUDNzsl
dWzMmwlTWK2mNNPrzilCvQx1TO/bLbyNFgH2wpk1I+Dp7RZzxJJAGhtkG3viIUm3bBNX2QRvs8zf
mx5Vh7kijyA90DcgLRANbMvvQNa/iTsDdcQAOfNHKBDgt0hfUeNg29V8HKka/d3KQ17Fwdx3JgEg
6v4RS6ONTc6Y09ot7aZ3DxKqy2oaRO3NN6qV6eT7voH279CQnReuJRgoP4YMitWkX3e/MomvaZsd
9SF7RqDrTYbeGwJ/MFe8cINcL7Ql+2oILIkHu8AhcVoh0XU06+mKdtSz7ZDNyrN1GzT7UXfv0yi3
bhG9xiD+PbNZVkb30ozIfg9kAr1Sv8UUu2jmWFtVhir6IMvZO+a1FB4n95EtsSST+AD5FJ+8Bg5e
kjbvyUSso4NsDDptVTgNAAsUTv6hrQeYP4fZa/gGpkoZzLGoiwFqoONsClBHDoWLsNFusnGfgrp6
8fPg0JTwJXW9/5gauDRD9NEblCZt6u0jrG7MOrESLZ3DHIWUFXMghi26QQ/j4BCDy2ZhVi2i3Apv
H7wmTX/zI+1ZpMbzVPU4IqaPlmwvrkRQratJdaKPBfkQj9HJgCYBPRR/iYBCDniQdkDtDwsYbDr1
lT9/Wtm8c9uZnc18ymNzjZAJ+B22myImy5UVj7hrYfkJzNAJrGde9JuA7XlWxbhYgxvn1xeXFqOO
ZNxLCkcrVJlytHXD/axBQ2hVAgdeMm5MOXbBPBBH1sRckewmYeg+52R6XQ+PDF1wELa+OP2Y20oa
97BzBOtOei8zFL5HyMhLexyXU1mmS/ItSGvU1rmmcptUE3k+kktU5eDp9uathAKDclfYYn+Cau5I
lkZD8Qirsd92KtZ+yPHaKEzAc9w8rxL9QTRIAqsjuJn55BLIbwnCimYcj0pFQSl6bDoXTHIBZLWO
YVHGz1XGuqPcGNmvFo2H/blZwnKpnuOkuiDrmT2YnvHu2uxFKFvAnG8ja6nUzuuacl82MtrKpr5I
v3juY4SVcxcaTlahXRl6DnQJ99PQSwwYGggDOrQwJbfiATcAMrpKDLDPZDhIbpxGT+NwCQk0NHeD
FywYgG8qMR5P9skZbKKhMT6YwC1kAg43H+cesheaPpoV15vM0QC5R6xgpY4xGeL6o8+rWDbM2ML8
nMVnl07DQR9s8ZpxorScYaPUzlTqlajqNOgjONRivuVRliwmeHqrmKUwcSEaSxRPE9OFeaqhZibN
fMlZzyAtlrirYhQd6rgmh7dseHd9AaMsA983uPJjFijJZjbM4l5Zg2XkylrRPTWs5CAuOfLZXC28
+V1ErBC2EPRYo0wAVMDTPwwtsMGQUZiDQXcy44miku8UqwKcyZyOaCiCPQCJjagfEzTaeb0Pr0wN
d3sI38lNENnLC8jDfUHiYhdlaB+rFraNaWFRuSj19oD20rkpJSbH2VrIaTUa1tHLu3fQaCweA4yX
sHWRQfqJkXIRCWZR1vCVxR3VxuJA17wKLUI+nbDIBG4ufWQTRaHqBN17mEy/GMfF7Kb+mdXy4kz6
FrPj3yZD4EbCwcVz5qcEXlx2GhLN3ThTtwInlnJ8abTgNdKirymul7FuPmXthC+KdqZu8eQNcp+a
U0f2PxmWtY2ACDnHpV1Yi4AUbNXkdzsebuQrwf5VL6Eia1T5aRLRwfHdL2T9liZgM+B/zZub64cU
/Re/mMggofU0+09oDDwKagZeFmwQCb51AkNwchJLtTf08NfMvCWt4RXttpEEimFrvHcOfG/i9x1x
GeAc2GYrTwGP4lk/RXVb4IzMt9t0W8e1WKo+IjR/AWF906xpaRjzi0axf+zQIRst55woHLVjiGMU
lvdobm6BF791vXV3xu5QesWxIM3mzxlLO7Qa1osSs1PooVti40vs+AdTaos5m6E8sB02cJGY1atQ
hrys2rxlcFHzj0UPQAab5BS/UdK5tZGj1IuDK6ikV9vCc5nELhpl+lr2oKVkf4G89a/ptpmrfTVs
O5FTUlhlapRo4nwi7c/P8F3yUVWWoJ14xv/+kgGiTNULHMlbNU+3qaZqOodttyjdFEgAh7+DA9JA
zTeuUBVYUHNaLkEeW/53g2hermNcSwFqAmLUMpU6g1IiuzdqMPGT+jBJ60OvXccca3XeDAfesf3C
BMOD2Y4ZZ+KcJPKG2T/lWMItfNRa+QuJDPU/a5BHNdJGYNoStBtPDYl0nUGP6tuvqOiWSsbGLqOD
XQYPxQS6+mYEn4mWrYLpypuXITue//m/i9MODlkdDiakF0Euf/2vMajOgx0gZMxuXANHAq18gZmn
tLNRiF6ruRnLV1PVDjNSBNeW6IarZuT/+WtE9TAtf/iRjYCYqNNVbgxPvN+MzAA0i5ZcHV/zWdf5
i4QyA2RNjF9PYLy7Ld+iWyywE8zmlA7jM3XlkkRzUSJu+MVjE4uSyuW5wzx45DGrenonVY/C42kO
LlaGJ5G5lX4FanGrGndEiDzUj/xPF8E/LwTCVWsIQ1w8G7UXXoR+0KwzOxXlxesw/TRV9f/jgg9c
RIB41tKKlmH7EfmSAzaSGj5ktzdu5BKH/e8puSSdIoIzFqeZ8eLV2MP6hOhITPzXodAGCveHb6v/
/9f1NHzsTRv1F+Oc241QkhgxxdQ8TOWN9pwH5EvTu+oX7t9CIjReOid9U+3CF0dWY4uyBW9KzWPl
9M/0kkdekJayeDm15SsCU6laZaygobKV9NNZ/TodHDVqzP3XUmou0AP//YdxqtUn/t25zUH1ugEh
pPWfpGNu+FQjQW91n27XK9j0NpNnZ35Wt3XcdM+dhvA6ICXCN7k8r8pjqOGmJqH6TD5zb+5Fw/In
b9+5r3xlAupAz2ugPPnWQC6p88YnvkH1K6MO2VZk1rO1O45PvFAcBRsjHdSrJ+jQV6jf82k5uzv1
clxA7f4JOV1+m0KxejE0vDbqtiwb6iatMDnqrrPcXPfyWqP4GmCPABVIzVvVbPywt5KliyEsncrA
91IbyWY6voT+CAAs/25YlRlBRTO80vvcg7Emgbnb2iNPU3c/AjUQH9mSRys5moGSrcSNeMDvh56m
RxMug2XaQrByOM7Ry07lSJ2YB5irM2LHy2wOEbl3Nn8PEvWXCKpIlXyINNkbrKDJ8BQ1CIcTHkL9
DL+nYW15Lx4WdDQug4DGJbfNvZHUhyOFX4/3YpKvzIQaFMncrnoldeg9J6wzqgdpTt6C32Q88/4k
Qfdq/wIXx2BROyi/FvjZ1mJAeA7BAsuOur1aX/hFXoA/aa2BaWINbPlyXTrZLg9++vFR6565puoG
rmIU//VNR0kNIQ5av/2o3E85BdsenK73ElNaUcNG9WfMeTk1bhHgbAhMGHgnKDLyuXolre13qkD6
vyfQwoVVZqCx8QTEBsqZFlWI1kj5BDp8jNBJNF5cECnqivwckNMymJKD+rpakVBTGgmd2e4Yo2jW
qtEL7iUrwcLfeGo5WLtOZ+bPZHshz3WDdfbAA1nNjH0Xglvr0qbAXhE5+jDnshPnqiGt/hbs7oUU
xgObNWdZJD4Ygha4Yte/45n9gMV4wrNCOgdUDwpCictQyGAG0CVdjmV9xchpD4lJ+d8olpjnLUW6
hXuI6mxKvvxL6qe0sjGBJhvP9KeD1F9muc3CYuOO7QNjhkdVc6Mr/noroDIkRvE36f+bNGrXoedZ
3fhWNA240/lrteyphaPAUd0nHGGuZgmFVeRR6E41l1FvamrUpMnz5B3mXmgsxo0KucdNNhxVS9I5
atj71pkZogKhkIM7/2SAcg1H7Bm5cR4sbP2gp9SDp6eJYzgPwVxQQ4pFA2MANWuYJvyfXS0nMOtx
xKwtUGTWmZcN+JPTG9xN9eraTBG6OSU2KpmMaltcRgXQak48Dx8Mk/WaIyOpcxZCSXvjK69FkS2c
8tNx/mU1hAsEAVj7+K7av0eQHGzPWJwuJ9dWr23aV897FsNXi0InN9QbIPv6N0/HQPFmeIblmr1J
ULris5Lu9Di4ssT1OZUTgKNMvR6wobqP899alKB0CApayFNi3Hyv++ZnWDk/hBbA80RgzLzWh5ng
Cf1mYCSRseVIupUQaiw+snWJhO+Tek2eYyaHRQvDgOG3CjYirfqqGsAvGWAJEmMYVoOMfxyNHahH
MuotfBOC2KJd5Wa0D7RNIY1t0N3/u0ZiNCit6xd0/46BUjwl3lJjPGDEqB3ClC9qMhpVnK3UK9oa
lmTdk7p03aWfQePeG27JghYPq9amNjeU5omxph5HQy+I5YCXZfcwQnCOODqJnHM99qJNTz6GzI6F
puHQyJdEkbZThAY1E5MId0dLpaVU7Ub3jD4LSfzPMStKRTaGLv4zAgjLcsAXmiVuCLNTij7i3ItT
3Xvkg/Hwjdvp8NedzBi8MVl9eAEGWDcQisACotoyDSu60La+GJgENGC91paZo2Hz2uWouAbnKX0E
N7hSYaQjYCgW5bYLJDZDax9HolzgNECklXVXdOMPXEetCVx7pHLXCQIhBh//5R5MLsMTiN1SH6Nb
8wYChfjHzyaGCNRrHs0myuGhhL6tg32ovQv/lciC1SeoTFg3z7ig/K3LkgQES5wK4NQAzsIPzLce
2Jp4WeWIUmRfakUzfnjKoKFGtotypigcOeJ1d0ZNmW2C6QbcW41R6aqNGibSQ1R/BQ5rg/mpzoki
j6mJP7Fi82NoBpBMQDe6XyoP8b9mxStk27dK2xeFH0Kc4KyWPAeiCtmij7lS2wK/0eZykxOHoPeG
5g2Jvj/CyQx1MN3zXqaZDHuP9EWCc9OAfo5nXZORAqDDmjGQQsE9qGe+0QfcQd0ala3g7Lj4DzIL
GBY9E4Z2UtOnnRJYdt1VbVKlBToe4JhD89D+NRp9DDy1raklj6ZW3drzALWOOu8m0vB8wAYG2aug
RyOsTRHRGR/VcJlKKKPgTB4qQGujmC+07lAAmOy2cFVV2Kej0GnTtrFerBKzXWcumvl1Kz96fc1D
zvw48J4hgK+gs4DvtFBKp+QNUEUtF7gs3Ge721VGdZ47cK/qADJEe+zB1GHqv2gOwCR2CWIRR2iD
eS8OJwJuzBsRYdKdFpyqSL6OI8AKEBI0lUUk4bvULfJko4Y1GGRsUo6qDVrQHQSZtIHh+w+TJNXB
e0hCJ9XM1gSRWhKScY5iQHF9JQ6gdsQEAkn7twAiyWqgdu93zSOjWMUfyXVgj2oQdyOm4ITRUOoZ
fQN3gYxksnxC0VYtWYwmmo2HsEecB3ogr3UmDhJzdkaLemkVACDqi9oeCShQtfzOiDKF+pgANhzF
A2OS73paecCwGsbygaHGkFdHHAuYMEOkjc2VB8UIBF+C1AJ7so4WGb/O79EdjCBml6DW6SPx8JdZ
Y61TPWGY71Fir5jUKkGgaDNoyFC6Qk7c2tHKhCqxd1NzQ8VkzjVCO8IYBcRrXNX+VmV1B+3ayvFZ
hxjqcSridflQTcKE2Ec9HWHSX58xUGlnfm5FL0qQlGUSFwCcMryVARFDjLuagpReK0EOtrDsQ2BV
NXcvpvluSXUiU/GjanUGioqjOcE4/51duKwKFYhu/3pJghKctyVYGp6E1ZkJtee2uI5vnVGujQQK
DiFfM/51jslBBSAVoUHu7kKjgtraHNDI/pKTXE6WOIwDYmNqE01MpF+s2P8Wcw3921dsPLJ4TTrh
kIk+FJmBtGn2ss8Qesol5fs2QEckHbYyqA56Y78MaXqvpfXrz8NrJGGlql6p8ahQSXROfMcM4aK/
nTP2EZJmMgbke8EX403vdb+RsI5UmQWdx07mGzolVkjo6JoSgZkHeypXMowJr4Y72WhIfx408Myq
D5wZ8weTFUi206aG5gqOv1GmJ7jRxhCWMuUPu9T07G705jav7Seyyueyp/If9u+UcXZtp8nF3wkK
4mkVt89DXXFsHNcYY10QXCZtjpYuetmviLgStrQ7K28PhcZTgADaqemhRofu6dsuDQ+uPZJXJk2s
tsxquE8E9J39pAJDztuAsLxLZ1Et0rICeoKFlbksnlUqpuiBcXG+aYEUU4zdurpGDQP3ACPlwAFY
89brs6L0rtBkP5dO3S+CoXlDZ/Za4/cXqBNzy5G7iGgew7uoDgDcTXZTmEu3iveCUTIE4qhRcoNK
DysHU1d3Ch88Kz2ybT/oefohbdRhy2EnSoTXwYawFJpYWaQFaxBDuheDR4U6WaiABr252+i5aLG4
F0MVaeCUFWH03iprWeSMFZ0l4SDQA0BHVnKa8h9cjXCrqd/QIIX16dUvg+Z+txXMDUoq11n492B0
N2qsqcc3Svj7f1vyFH0nxJ+TDrKd/ecXEQnYd+4yZGcuW6RwwOgEQPadLnoFf/2s4teqARcIiS9t
WoFmr3vosG0A/3u0NViNjp8inIPyzFg+J7Nxr4LpIlXpIgjgTyigWQ8tKOq7C+Zb1ByEDaY+RMCj
9iHYCsp38dSz7Y+QBPOVjo4N3kFYWvXWcSYn/dDkuEroffyIrd14oabRbRrXeVJH0llZKlsZReNi
bpSn7BppBiRUMo7VxdmxokunSHSsmw7rqMz9TY2qBaep6I5JCWcUi0nqNvPGGeN6UZPMGGLn1QuS
b4+87opwZuH77aYkSWZk8ivUooLkpPnQwSZKcB63LIO1dI6W48SMI+kKKow1RhA7aGn4DKXloxCo
IGWTsf47t6HrWPbj2jP7tdq9BjkcCgLrwEa6V6/7S4Vj3jacdWQay3jre/N2tooPO4zpfXMApDZI
qF4UYTZl0fnLxqLG6QkSCnkbol1svffAjwFGbccZgYJU2vupxeYlGj8jI4BdHGhIZCcNvrFWfUWU
/8fp5XvFHO777ADQdkssRQaIFanpzii0gGHBjtqN8pOZfiKys5fsI8J1LmpX9HVBDiG6q0K5oZF1
rft9iYbfw6gHxyAkvISXKSIUGUA9J8q5E32uh8iL2ISLlSAVVbP2hVIc1FrgsU63CJWo7EED8jE1
tWe/y34NiFQuYhxYy51jVNiGgpqOX+9iz1vh1LCOff03IV1ZGAE6R/k+jNCs0L2PzJpuuSY+wnQi
ra9/AUohK4fBTz1iERoeJIgh4AG/aoRkmbhbujznpX21SgiU9Xikjn/WBdL+JpkXgJWZVhxcyIG+
mWzjLOIw4m90z3wx2VVyJfLqoKoLJRpBhQt70aw3m4GqmYWldwz0dUGx92S35b/RgTFgwKxqkJXC
uW6l/Z1Fu/0o/F1N/KyGqw5XBcPMwxB4W4/xOVbl334JDPY8zOm1E9TcXITwCT7KFg53w8jywH3N
xBeyTBFDllt1wbSOvkWPJVccPaYKSBvUCnyG9oqm2hCt+HqYwsU06FTfjFe9I6LJocVYDH/BDPOL
/lgk85qj4E6NbTM1j0nu3FLfu5d8TknrUWWgGlYyt45ZNuLvMmneRr/exE6ypkC1UcEiRyptMdlk
+Ui+BMaMZHPLPq/dRsgUnkO5t0YlOihQYh+BEoiNGsRejsWia12ioToCNTnkgO8fyIyDO7K8KyBG
kNwcPxMfkmnU6GfVLSINlpqjr53I2vSgAga082a9ejUR4bItZHcl6fc2XOMCANkIlGnerKxw/KtW
xsW8iVuxU32mBvfIzp67w3M/RAuPuVjZIMH78uCx4qUgeVUU7tM7eAiuOia/6DRF/Hoo2mE34pgV
l+b+r2HsbKMCDKPxv9E1WWpp/KHWFhPsdJEZK2heS8Odd1nsHAP8IFNGhZ9Ze7Lz7zFLNzAUl0SO
s5YyvyRZjOhj92h6zqF04YA58eMAcWzSCjSREQNmFBCN++5wx96JvHO5NoF3dfBDQxR7mAI7z6L4
7tRLjy1Q/UxFvt1snSwOZLovWI8VEazd46HGHM3Cf+pF9SE6oPLwOHjyyY2SYyXwt+SMyx7qLetk
uqtMZoDpaB9VGze2j5PAhFe9ilOTznFSkh3l3q3nrzIMTkkU7/IpuuBg+dAH5q6O2f1m+WJlAZ64
4VbN+Hb6P9LObDdurNnSr3LwXx+iOW6SjT59kZlSarAyU5bk6YawXS7O88yn72/7oPtXMokkXF0G
yiir4OCeYseOWLEWbw4V6mHAIRRMqQGLhy4gXBliCEBkehmGAX9DAPGIUNKDQdNGrJpQHPEfkZ/e
usbAxanv5DeoYUmdFCEoLYZZqttXkEGACPlaQRgfZeVeAxI8tMZ3xBHe0hrNwcn/lXTK0R+BvNVm
8BnFgTsYJF4aWDl14aQ8mbpj0vlfYsAuXRW/wj//gL+4ixyTNhuExtAaGKbslT7sJ8227nMKQ9J7
Fl7yIzXCL1ZqfSiK8SGiOaXngpS5KiFpvEJepeVUUSGEp6Jgh+SyCtk+UmwHg+ruAOSe2gnhr0rf
J0ZWoF5l35gFdCJyj8rrSffbkzaAysCZuxEVXlxWCFQzSIsnIWmxC0SSan5os8lzI/zZI2gB8eYO
WnzYp8tHOLVo9KBSj8aWXdIqDt8ihDJAlapfshYSELoP4bCfUgm/GD70bS8f9AEweCeBTbPuHxIu
5NpTjtKNwj1ADrSyPjWVd5Kr0JJtqzp37yOL8nshDU6iSccaYJ6PtkUVJLf1h653H1LIHaoGrjhY
/kK8dIbkvfT8he2BpyERlRjBhzpRf0YsVh7Ye12jdgzbQ+oYb3kQfIlIHPqm3RE0BQ80+90ZVv9T
ZPZHVeuQ3x4eE6d6NHC1JvdPyLj81HisIQLSTWA6+PbB0j/SkG7dBIl3HyMwQKnMO8hcaNDo9O1n
DwHuyzfro7wdrAxVeVPj598h2HwTdrD/z3rsU7vlxnwJCxfvPN3Tag27xrj9zyBK9JiGmemlHAvq
qn8F1P//9R//43//r5/D//R/5aecQ5Jn/5G1tD2EWVP/17/Ev/6DqFD+6f1f//Uv2zFtS+edYbia
ahiqYbv8/Of3j2Hm8z9r/wnJRhQOdK6cWEi0cpJCsQ6VaEc+QsflWFq+vW7QmRsUuq2aqG4bOl1K
qjoziKq10YWJR+e0Vd/GxbSPQx+4NAxIE43cUXuM9OrbdZMXY/xtEqlcVxeqbjjW+RhLs0yBqwTq
EWUK3qnFVwEBnjaG0DeEf/3/mZKf8m46TZeOjajK1GM+xfWHcPKLxyTMoCCaYFYJptA8XbdnzmeT
FnyXf1TXdgwIzYxze7Vvhd0kypCetRTuB8gCg911C3Jy5htEVYXtaPh9RxOz9SI2wrtoTQgpKFyk
fQKcWQfBrFlmsLIV7SVLGixmrrB0Q7dnYynjCKY6zQa+XQ3ODchbhOKFkt4Fpn9fCIsmUKOvPl4f
3cXWYPubtqnapmbrfLh2Pn+dnQciBr9zItaRiFy4kdoSXmDENIGTi5fr1hZWSzcd1TWFpquIeckZ
eLc7Ol7+Xl6E+TOtsYBKpr1XWSsmLo4XA7I0y1AtB5CEmJvIw6bu29xMeE1Rfgs3fii5Hn405Fx0
546mvvAfrNp7g/KD3o0pyZyushQrOZHtCeENkFc2MEoIfbcdsfP1CVxarvfGZpsxT01YcSHGO9me
ONV9ce+Z4X0PZxxia0GyMrKlnf/OmFDPR1YD/azsxitOVQVve16N5Y2qtCgaNAR018el6fxd81Nm
aeCcNPyqpaqzfegMGkvZ1MkpFhFYRS0kP9l/MBAplxetoEFFBhLyQaRJUlyIcPtYWZnc5Y+wEBGz
LdO0VWt2ABUe9R7OSj2JeGw+1l4x3Ccx/dKueO1his4UuODy6tC2zd9RyH0ZT3p5RBqgWnE5C47A
wOUISwXHZuhiNhkk7Uwtc5Ga8uv+g5lAE9ahMBfn/k/V7X4ATD2uzP7CtjJU1zV1zdRUF3D7+Uo7
UTLFWRnRUt6U5aM3VohwQ0tzS848p3arB99VTyHTNAXN9yAjHg2dieCx6sb7nGcwwUPRfHdcIjC/
i5qvmtr2f+7nSVYZ7AJDFTpTc/6FNI62han70QkBl1s10V+Rb/61MgsL+93ALxEE6JbhmvM96NuK
BlbUz59JnApKtB0POoX8RmNqjxSwJZLCLMKtFFGiZqLy8ObI99UPWaFd+RR5tGbHgeSIa+gULwT+
eTZciz5xAN1ecvLN2L1Bi+qLKWLxICJ3pKbTZtRkBiRIfJd7Vt0HWuWszLe2tAcN3RVyym3XmZ8F
UMFwTyhpejJG58mtyxO6UDeJAvFs5bwKYXwTRvswWv6tSRVdyiL7lU/HBZgky3uyQR+2Ka+2cLhf
mRm59+czY0G5bWquavFr5gHNNOWFEHk0V1H+giXixkmA1tKFOhDz6xWdRlM3fW2H8Fk1yDXnw2pA
sHCJGUI1MW0JIipn9gVdBh1L2dg2SvZQ05Hb2LiNKLbXx7l0Ipl717UNyxL6PK4pCGkMR0+TkxdB
jKmQAoS8OS6OeTOgVaRZ9vN1e9rSjhM4G/JHpsb5mrkAlIpGU4Ov+mTq5V0KAjK2SLICeBp4fJk+
bWZe7947wLzXF3Xp4NmqamsC529Y7iwsCIkQbdMPSVFDp+I005da1N9GqsHXx7gQGnCcNIJukHRQ
QM3MdPbQj1EaqIQG45eJRh6ntkGYNVB80Q3WiweIiFaWcekUETjiTnCuVBNm57iAEiArg85/TkV/
o8k8gxoccvyFPmSgpmhZvD5Euffmp8Nha+o2DU6Was72pqO0kYA+PjnlTfWCcPxzGFOng4DkNQ77
T4qvPztm8SKTOtftakvH0lUN0+BAOATK84FmvoIaAI2AnZ5+Qm/4voZz102jG0iRjp4sF1CqNOgt
1RDBG9evbrk9ZwM3GbXGF5jCseZhXwRVe9+HbnCaKoomI9E1ffBp9TROpv6SF+iPcalSIDJFeTAm
uuNaNRVk1B31R2zWGWlLx1k7Ugvb2nToe6KFzBYuPXN887vIEHI64KcUU08UsLdxZv3wgZC5FLXB
5h4hc4FMlHyo0r0NDvFVQj9spDYPMYwYilu/TjCPXl+khf1vOg5ey7Dx6O481tem2Em59qaTCtwu
MDeJ9Ylu6QJOjaCxgaOt7IkFP2m6FhNHQCfgp5Nb5t3w6zKNYcUo45PsQNH09q124Ai7PqQlG9zX
APpJKhkX0X6RxPnk2bl1SvXyJfDc715ahytneGkZdbYla2jwbtdnW1vAV+tkoRKcurrYQ/LwNHSI
TQ/56/WhLLgKRsFNKxwVNzyPcKw4yXItQ/sK7vJsU9jZ375PPc62YdQGmfBWDXG0v25yaUPwCtNM
laCKEcpL6N0KVcidt/ATTKe2hOrBVp4MsBoKKWMpv1VN+Q8UkK5bXPBP0H392+LsseR3FuR2kLOe
KtJc8dBBrCIeoH/9kMVxCnoweJSaT2rfP123u3CdmkQzPCxU0zRdY+b6adFqco/2xlOFPGnr6rsp
io+D094nVbBiaskVkofQXYIEHjOGNrtJncbxoAIvw5PXU9saAQlkbbPPuUplAluGTBkt8TKBblLb
JD38D+b4vX15Zt6tqto2YaxITZl8mJ5ogISdNr8noNkVDZ4RUtkkbGEVoxZ0fY6X1tYwcC5ELbpG
LHFud7TjykHAJTyNTvhYDeMNd/E2S7qHOm9ArGco95XWo8xcX7e7tIsNizBJc4RmWHM3W7ep7yU0
jpxkPclG6qxuZQsI3W8E6kLqE0/2h+smF4f6b5OGDKbeTXFkBlXX0vB4yhD4IHWU0H2T70GSfZKJ
WbiPHrPMfAxt5ct1uytDNWYuVRdIYGhoip+CiFstrJ8BAz5qZGFlGcX1k7sQrPB1k0tDtch72apw
yFbOV1UUCh3QqM6egNTBiJbet3AEy11kZ84tCmQ3GfdWHaXfr5tdOrBCczRdc0wmcB6OGgkVNdjc
gpNW8M4KSuLfqC/VfY8okb5BS4Wi3nWLS25e8LIgWrMcrseZi9Cg6U3SFjdfCnGYRv2bC20ZV9ha
wnkp0jYFfXvsH1LAF2k+WsGrgmY29uvQfpfl2GBAvZHr/8UgW06K4xO8hcfW1k4wHK2s5vIg/217
5hvcqkWII/fxTZ1/bxnp36Avf8jyyj+YS+583SLbd5nNQdfPFUPPXAIreTKn/KOsL6FAd7huZuk4
CCj5hWZauNx5ajaBP4YfhahnISZYGdMpdE24JYrs8zhaXJoDij71Sq5kcWPavI+IBWDMmnubnrSI
P5SsHjAfJIkzuPVQbrK7HcHO2k2i40bmQS1hx/+1NT/udQV/fmywWmpFVxqd22Hk3Bq8ImQBSpa0
W9r9nLj+Lps5Pbrxqqpc8TiLt9n7b5Df+M7V9RkS9o3BHNO//qTn2mOaNrvJtsF9ioBaNXg4iQQr
anSOa4hXWn0tDbmUlsMH/HsaZpt2MIJJ2FUMp8Tk0C8gG7cAxfFvH9isQOND/lklPkAqgVzsP8nF
8KTA+1Gx4XqZZxy0rs3QmzXZzJPu7KYkiG5ghaCvBS42eirqAglNNduNZlved+WYPPchCqfXd/rS
ueWFTE4bh8i3zBx/5qaaV9O+CnUPfBsIkKBIQjm3J8F93dDS9rZNLDiYshjz+XLrqT80cFRwpJTs
oW60fVr0DDd+HiJjxdTi1npva7a1UGgYA9jfCFQqBy51+ylzvUcZoGV5faj8+u++7W7VIYFCf3jk
hlvxHgtzahGMkmMVaCyJucMXIWlE25+4TGnggPZpp8b5vYHy0/UZXRomlQjNNU3yylyj8oZ9d4KE
U8LjmDjZs4++9/gM2FPCOmlDAXPJkxreo5EOOKgsh5UJludi5j4EWV2VtwQVR2ou54YnA427tDBy
3uRQCkwm+reV4nkr41t4t8i3AzG9ITSeEnKa3w2vMtK+j600PkGCAZtFlj6i9/jIxbBHBx00eb1y
hS3sUJ7SNEjpVDLx/rN7OlGgI3CTAWxlID7bDnRA7BglTJ9Q8S5XZnBhbNyVpPioCxu8nGchrV6Z
gGVhDD3FIIEk0qqE+QNErrhp4uKVvMHK5fL7bTBbMl5HFMgci6V35uccRqvW7uFafW5LJ/gWuyOM
sIObw06Q2coLOsC9R2uNwtvFROml9g0oQjq3zD5P7WC9dWGD9GYctu3KTbSwk1w8D+94SyPvOn/S
UCQsonhq6G/APf5QQrTJssC07q+flIUDeWZltpOGuMvg/WiUIwLh6t5uNXFAp8HZR4nmP143tRDV
npmSm+zdpoWYIwN5r/onMw3voOTa0xb9yUvtDs0A53sIywnyA8Mt7c0frxteiv7OLMuY5p3lXEur
tHT04AQTLSTNUKEU6pbGwZ2j0KmQv/Vp9Ew267Ys0s/XTS8totCJkywbBII6z2NocEF2TqE6RxMu
rrtcjW066NxoZRGX3B31a83hrtRImcwfDGFtZqrvJM7RjqNT7yF8w3BvU6W+1T3n0GXlK5QYD8MA
5a1W7pA9+nN/RERI0pxaooHbm51ZT43BVHvZcBoNQRdc8iFJlBfbFsdA0uWWxZqXXfIRrpxUg7qR
QeX5fEHhkFIht7CcY9MVMGib1atJnnWrgNKaAI4Flbmyd9cMynV+t4MGuNgDj87PU0PH6KRaJ9MS
hyzvHuOmvrWaSV9xggtbVmYyVGpBpA9lzePcYJQnfq0C8jp5RoG4kom08RvdUZmjfxsccUdweJQN
wlZYrUQ9lyM9M2zNntluqGauIU8pLRgSZEj1bS+KB/jMZY/Yn54OoQIgYesQ7JHBmC1jYBmZ0iep
f1IL3aD/wmk+QLKXbf/cioDaDRgOj1sxD688GO/MLHaQ+A3BikOjFu5UyXd73crCGRTwJjk6z1kw
TcKdORmIIdJBmL1zTFTYviPlNszC2x7hnbgpX1sPte+62zEfHy29vxXW9Hrd/qUjf28eX3O+YXwQ
hLWHzt0ptPIDESAtz4B2RWVVKwO9dONCQnJIFDBajt8swun7vk4GK3SO0G5t8oJ0Dzvkv9tqqvSz
E8r+oetDkxfD+QVNSGXaGufAAjIzj3aQN/QmdLgHCiz+Q27Q5ACSXq/y215o++umLmeRhIujUQ4z
8aLYPJ9FO7RLiB0S/yTbg9P2mSYkPb37BzZcx6ZchM+8qGVqkVrAjWkrR9uGOK0SybcaflOXtprr
di5PMplQUMfyYcGDfb7vHWDyVKKQC8lSZMO4IiC1VGv0Sdymv6kN6gKm05QrE6hdbg8eMKCauI64
8y6KqJat0emtpLzc6mCUOjtbw44+p5X3F5xksL/qViHF9dxNjL4dArdTASOVCdNOHkS7QriS37G3
dkYtmg1xbrYNO91+pGpf3uaVuhL7XV7PDqEmDkiWfAGzzRyQocAg64UW9xS9/V0PhVS88uBZWgQL
sWnqu47BpTDz4/SpTQiQ2faRTqFmU4CbBl1Ksn/lUGpLI5FRLLevCwxubke44aAajeefbKOfDpRd
rce8gKZzC6febaECN848j+6e0Iw/6so30+oRTXdzV7byeA/uZLQ728mytz/egqaE8VkyL09dXc7O
u2sz1RItVAuOU+GIU+hAjgx56jY3aT1up5sh1D/9uT1NlqSgoKUiOr81R5/OC/QTcYJl8KVQEW6N
GtSeTXrojb0OH/11cwuTTrzz/8zN70qjcPsK8qHglISwZA8dykBT2K75pIWbhe1DjVXWmCmkz2ex
GlJ4TRtGFY1gSCe0fWKt2Id+eGeTnN6oeX5TaQjZeMn4hGQIred6//3PRwo8h2IvL/fLWk40OJNR
5qF31DMTNV7jOBjhSgy5NEy8lcwtsmcoLM58b1r6fa1bvn2EpBMK59LpdyFdMM8olbY7L4etpTWa
/gmtEySFk/jNGAUqv8OwVkNdOLJ0MrtUBXGb5H9mmxbeB7WZPKEcjRbiQV17EN0EPQqSlyJTnqGu
bFYClKXDS2Kbh7xLys215sijslLcdKpG7Tik3RYZ1w9mNTobz42/qUbwGcjBX/BV3dmTfWtF6lYt
4vtJaz6orbebWPs/XmlKrhZIG5O4muLo+ZHV4jbrgiwJTqAGW6ndiK5pYu+vG7m8ZgG8aZbQwILj
f+dwnrD3E7OYKl6dvfkS5f6+g8JRGb0V57tgBsirrkmQOZ/rzsbik2S38lFQHYs1yRoeDPf0opoP
3iScX9dHZOoXQQoFOBBKv3evbs/nrW9jzwPPZx2HxkD2LDVqniMIHYDXR3VDIS8epi0C2KUOWYga
F+73Tq2HRxD8NL8ICCC6Ooc6VjPoy2ld7Ru3Fc3Uutp7d5raN3BXhFJBsEFZCBbEqRqim3KQwh5l
WcAYOU4HBJdgCcucZK+P8C44cZjeQW1NawSB8Yc2Ud170ADRU1hFCk8kJAdFaI83vi+mv+M8ibZJ
GCJFqRfhq1a4Id0QUXl/fZYuowNHJcHCLSUxfzaVgfPdhRBDADrBouDuBfc9VLDxcJtGLx3w5zr+
u7a1jdC/xuCgkfKxjFvKytByvtqjjTT5XQ0df4g2AFJFK591sVF4aWkCzwr+FDzmPAU0eLHXd30T
nXI3/2q3pWwmDLR730jgYHK7amv5YIk6MUYfctQ6fk0QOskOGNv+UGowHIVtbN4DiqiQx2r1lcLn
/OMsnhWUbUGJmI6Ea83mrPdSPaO7aEB1JMVK0shel3hfeI22sjyXns8loQhKSwK2JCDzfHXQZzJt
V0m1Y+CVLsw3ffY0ji1UnZKIJty3ZZ9/uz7zFzeoxOngByR4HGzg/NSkCtdBWfaQUhQGLFGZ198O
Q366bkRO0Nn7QRoBYmdbpPd4sMyGFdl5GPVqQfbSDxDvhutUPLkgLuqw+AaSE+KgP4/xMckBJaYk
zy2TtOczOdmhZsqXJq8xKWE/IqxHFR86oH6lVnSxZABXYIPkgUTNz4DO9txQU6VJhvIhxUUURQrF
2UEpeoqQhwka5F1gL10JeeQrdjaXxNq4IYkY14jxz+0hw4wcATjqU9GZb5H9MYbmywmUYwbLM2c5
CuyVy/Fyh+Au6KSkrEnVgEvj3GBVj5XR+lZ0asgp7eqihNw49/KVm2LRiqCcqVEvoEtitkWQxEWe
U0mik2T/UCCFQHcgiW6u78OLd6z0fO+MyI94Fw03Og2PMDF5p6qHBgHaCvRsCYZRkFx7dSxasmk7
YpnIO/4GGr+3JIA7ZrGEaKnKq6U8FYn92liPZrESs12eLOCVqi1rOTaX+RziQ02f9jnbGE8ldI1T
6r3kXbvN6TXRII5sXIfpDF7IgayE+UurRaLTdXhU2CAPZ6vVeF0bRSgFnHJooKvgs72GhFgzMFup
tg1R+1Aw4CfQ8TqCfnDETao/TSqyH8jw8zREXuCyyJlpOZTvKVtb18db4Ak7G1wzUs0wit1W7UrW
YWlLWHgkF9QRdBXzm7dBGdGz7GE6jVJvNk5lhzDNlsk2RHvn+j5fmj1QoQ6PMFXgDmY+qTWFCZk6
pqQ+X+O1P4KxX0N0XPohTQU0Ql8C6FfzIs3QjVaHELo3yK7/O7Mybie/BRIgezrT3YQCT74WIyyN
igQ7PWk8C2SG6Pz0enqa6nD8DyfHKP9GJgLyEcQgdlXi6o9tnMC5ZerNMer9dNtDDgMPO8TinZqQ
9pftx00ROo9TEE8r0cF8IpgCmvAAe+IcqZbNJ3uybDAful4eCqdPtjTHfOQjHynk0RtPE7wvuYXC
+vbPVvi3UYA0dK6QuAVTcz4XQighy5OVh3GAf2+A3KbNjbUc+OLIDNoo2a2c83ntRM1gYEoUA/FJ
FbnvGnm5ocruh1C4cF4VH+NB0lgbo7Zywy35NFI1dAQSMwDimF3dgTl0Rl2F46lNtW+qC0myZew0
kwRRGkzIL/gNcrS+V9OvHf24Pq3zERN4co9TL+JNpLGrZ3ddqpj9SFTGFlPpZmvi7rYyvRvi85Oq
JiaaM9HbGGS/rhuVf+n5jY5Ry+Ylxi/7oj8QDYwkQy51BFzTfw6C6KlFlgixYLVdmdjLmoYc3jtL
cvjvbiUxOVWUoOdyspyJLnCIqJ8Hr8zvGnKCUPvo6n6C3HsXDQXC2eYWRQdv/w/GygEm8SpIJs9z
13WnjllfjONpoBXcSs2nUSBOb9RrzV0LC0kQRKBEzoYKzjyN7Npl0UE2Pp3oHco2nWG9FbC6TKr3
FaUdczPZ5QdfS4eVUGlhJTXufOkQiAh5v5/PL3JKWm8qYM3DSh8/GJaDVqftBg9jY6/VwxYOiUae
nOcA+9XV5yn50VE7rfOK8eSOgyCPbJ9ay3wxrPCniXyY5eTPioieg66+ub6AC074zK685d5toUoN
tDGu2vE0Zd1fVQ05jNys120s3JSUb4Qs5JCP4SSe24DPpM1V2YWVF/Z0o0KitBMShaRoMIoV6BWu
ONO5PTqqqNuSnXCo2kgE0Lk9K1f90dWDEK1OcZoKKOJ9130tG/EoFOv5+tgukmzSGPkWNj93M82O
cmHfTWCSirbvRlS9LF540aS91KXebSLh/XDSApYuOg6DPoImyCSOgz7RaINiZX7n21R+As89m5w7
vfEXLREBnPRK3WoB3PLanZKMLy19hZtYc1eOw3yP/rcdGRv8rrPMY/rJQbwsb4sAsZy0/TDYRvyU
eaG3c0pyKt7gwpJbqFLCXKua13oM1nCfv58m7z0rHyBrqQY71pBgoNlGihxjqrTJqp5JikDj/jQ1
B/T6trJLOUKIo6b+AX0ZdJkOwNowfOtvE3j919BlC9MtO+eIluVVasynoQsH16eWLg5eL4sQY3Wk
BHF9VxkLW5j2XZmkkJCrC3dQVCY4JNPKkRlhyyQlGQp718MH2iTfp6LYWfaREvoG+Q14coubPmyA
YfxwKwW6ESRgAGUUz94Uba3/ztK3wTFu7jLnazPc13AYoebFZ6cF5Gxwn7vIcSftFuGojaW/uCK6
TwyA3+XaU1cGdOfLRzMgmCnCHIJmynXnR0XQoSsKUBXPhQ4zvWei0aCh0hHo3c1QjB/h17q/Po0X
FyRhFZ7HtjWdsAf9j9mG8YKGyLnzZbczbFRtAJOSV3Uv8GNCrFYLOIZa483JhUE6RqHjHTnw619w
uVeI18H1kpSgsksL3fmQCXrVlO4quMlz1M18o/ks+vF7N1nmyo65wJfKob63JB39Oz8E9CHvbJRX
DkoQDXeUBoebILKdk5Z4wVvVI/lOE4d9q0/7BMLj5xLFom2b+ONdH5bpSgh9uXv5FiqWko9EgBqZ
OeBgaMcRlE5J2QxikIfIbt+GSNvQObZ2Fi86fH8PGzAXnVMub755wTHW4loDDT4cwKFvK1NBKOYl
8NM7s1B2smvFqKpN4R6SONgQId4K5LXz9GgHzyYhg4fMZF51uz9fc8oc1Jfky4b0xPlKmDpkc1nl
lIcJRuftgJhu2HUfTBea4OuGlqZZAuxsXL+kG5hNs9MKuqlo9Yd5WLuLsvAuUxHHCuKdsOBK+we2
eFlTBQQeyTP7fFBCqcZoiMf6oOWl/THwBYRBZT4+oqMTkX1HLu+6vYsSDgtLWUyTmFZOMLQ25wZ5
xRfK6Br1IbbH5FR2RnUzBWho9y6Cf2VW5lscVYXa36jtydgb2yLRuh1aIQla6cO08fXQhRHVyW6u
f9g8YOK7iC5IoNFpRkF0/jxUQ69oCqmt6oPgRHLEqe496pS3163M412skDAG/AUxDAdpnlwA+aIF
gaJQg7BCaDGQhdqEefgYTcMTYl8QGyeJR+HSsleWecFFv7c7L8Cqdq+jlZSOh8kE6+L97JM73zc3
OVg+Tazdcgux09ko596xcKPEn0Q2HhIRas+WCb+2Ez7ZnooGkmbRUBe6ofapKHPriLp9dTeSNLM2
fYfI+p9PN6lX6k0uWsgkwM43m0c6TkusZDqgrJ7sC8cxP9mNlpHfToJ7T4UMQC2Vbsc+tVbypJcx
FYysvPhRuhMg439Xwd65bdDwGg3cdX/Q7fgzWGq/SzcJWZekqyRZfoWi8h/j8OXmkhEMWlJgpi+q
Ei24Jy0N4+kAlRysjqOzdfz84A7o7FyfVjltswuf6iu3knTMsvp5Pq0icQyaDKbxkDneRu+fxjDf
lP1aWLFwImVmFsCJTAbTRTOzgjp6o+nZcPAj/0M7ql8nQ7n744Fwe/M2s3mFYmoWuVRaoDtRqreH
CDYcOFZDS96r9XOe2j+vW1oajOwtpWzNg/OSykjJ7EFv4cw3qF4ieIJmZ+552dfrVhZuDsmSIE8f
ATXp0vMpS4scwu3AbQ/dVKQ3rviZWCju9UopGeyvm1oakGxaNcj8kBOZZ/kqa7R1dL4QAVDacpOr
5g0Psnhloy24S5Cr8GmwpQELzlNMUVSUikqO5xBlDsAvJ96kftVs2p4KMAqSN41RtbfOkK3EOYtj
owNOtpmQg51vCzKQU+NUZX1AtKB70KNy3NbKam5wabFMXgHkPbgNqO2dL5YRZEJBW6w/eLUKOWsT
dDdk6eK7qlL/alskCq4vmLY0mfJBKSt7IBLn2Gdj6myztCvUJlq9/6t1QuNnXY35rQaLHcIADZ2L
tWd+t+oAmrzcQi8qpqZxr1hle4v8bfa1Ub30SzRNqFVpk3cPjDpFCY9HebGpATquXSOz+ZHrTY1V
4krIarLNZl5GqRI6v8fYfkH4qUmLn0n/yRgQXx3SlbM5f05ISzI9ThXSxRtcoNssyPLjqmvES9W7
m9G7s5HCabPb3LgVMDKC5q0686iFz9cXZHYnY5UTCiUEg8SRAoY9X3/Pin23DmrYkO0aYfnxCUka
10cMy7tXTGVl9Ze2NDsat03h7hJgprvkuPuhag/oYt+pNv1ZYTaGu+sjWrgXaCIiU8HdR9v+3CcU
tB7reek3h8avnlu/OdbKRzPtPv4DK1RzeaXDq0dkcD5vRq5bQdIk3aGEu5hncZJ9iv0VR7o4Eg4K
KUkgPkBcz23obU/flU9PqCEPv8W7B0VdxFq9wRYrkcJsmzvc2jhrSREInAt2PRlJvIsUinigCDTi
bGhoa3d1b31LfP9Y6znXd+jo2+uTt7QPhE5Vhh4lnnFzAEen65BLZ1N3cN2wSTeN5eW/tA4yv+tm
FgblaPSf4mzIzlN+PB9UnqhNg6vpDwq3+CbxHiC889WklFol1y0tDAhLLhlzMGh4t9lKeQKC5qw3
ukOafUpG0mP/YCv8juN480F4doEObkPYr2HPbw+BUX2Wrz5bLT7pjr0SiizOGIeH55FKXcOZjYMF
q0JoDpsD+QuPG67skB+qf005nLka1KbXZ23J2vvwdLY+IAhVCx7H/tBYufcQuBtHcTdt2KgPVVmI
FViJtmSNEVHUp0tV9ome7wbK4aCteuRsHD8zDqaNHoHntvnz1ET9veYiTx24v0oNrDP3rrULoNZ/
gny0+pF0aXgL9thH/0Y1bjKNJ1IQttGXP58NG8Yqir5kGClcnn/f0Iu0i2sewV1pofmj2XuYoXdu
ZdzQS72/bkuu43nsDCM2lzDJTiq+IL/PbUWZ7TlNzdtI6o+oQ7f3fHMXo3BMXP+5c7qVUObSkWGO
/UtjLiRBdD6dmzOgSctKj3Ri53fWfWr7xYPk2LoJdH8tmJ5fo3iyM1tzjNIw1nVjVspwGKLwTQty
sHiW8TwEAxUz/zYSqM2qRXFDWu8xHJWVW+H3JppNLK2eOqGCTSwFzud8pGPoD1DJp+mz6OCL6fr8
RROhDn+9Ve28Uss25JPSTQtx/mbKEG+dGm2HEPwjKcQPusgOlXw0VXp0RDJjr3iBtSmC8q+uCXOk
iZU7P7RqkKZ5tlXr+pg0RX4TpIMUr4n7jZLbR3PMv7bagN5Nm37MamtvWN2vOqN/FuHzrymyDHZm
fwqnmueusm1s78NIgjZ2pk8iSUntl59URWayAv85QcXdGiOU3hTlS1ei2Z7lYPsadRsXFFXbpLmv
fOIzK1a+GEJ5hBVtJxr9DXaVg4eEfYJC+hZo+x7aiCelz590xX8Tqn83JoLnOFL09Gi9CjafGcBF
namPdFwjZCeSB8Iw2J4K398mNiSKfvKcQFoC399b0KiyQP6L5tKn0VYetWGtVna5VyVIhXSuJGYi
rJ+tYGwlnkKJs31yhg0JeOZ1NQGvX7oi0sbAIdiscFdeXBepNRiZgVLMkxSpsb0NQdBG1WXpHL1O
fwyeZIkhjactVzYrnd9zcQU94i8FOu5uA6Hg8BA10X3IWz4P90V06EZqFhCy6164q2rjTs3LN81Z
41ZdiN65eySJsEzTgTmcTY4FcU7WW1rybNfdCZ7mu8Ibke4yEcQQ94PT3IR9t82rhmaQ0f87hh20
bq1XD8HqogqeRYXE7tQipZQZ4T4RwUoIfXkLy6+jNR9fThfHPI0Yl2iUcEGPhzSPd3aYnqjivVx3
nJcrd25C/vx9nDSZQV0bNBa3zsGw7u3uG4G51a8AtZYGAsIIdD2vJErEs6ugNkjnknocDtSjt0qb
bgDXXh/H5S6XDU2grQnFSbvOE6ColVSQdundwaSeqHY/ZPJkpGRx3cqCM3YlkaDsamJJaAk7n64u
RxBG9sSfLOMvKStgJvsyOiARgYgPxE7tj75RbjqUZ6/bldvw3Aufm52tkgYhrpebQCuVPEYkhzu9
eQr0yLrN1CF+mgCkPbZFa3xxlEE/GV63esJ/t9DOvoAbnJYWQcgBTsM4H3hCl7kryIE8mShDFNov
P4o3wBbpH/tu5N9s6ga5725zf9xrabmzTP+2Jb7gmLsoQ/Ab4tjPIxU5etp59wVbaOR2QxJQ5d3H
KBaUXnaKhmCbFfnWiNFFqdG67PcCAnx+U7PqLlTCW2Lsn07l3HS+semt7+qEQM/43OT5dyjsNxmK
aden/Tfd8WzUsMVTlfgdWwDLOR81fX9tb/vx8KSnsftx9Awc9NiEt26dKCDZKmOrSUcx6h6JSFcf
2n2etP6hdxzjQYuQBCL4G/ceveUooqChet/DSkb7foV0Qi0gJ9umXWF8HPsWJUmnebEzpYi2KKLF
yJJ6yquSFQiPNN3wExFw74uRNdmPJIL23MswtIGNRXkFgTAdbS9pD6UWuDexVbnEeiYNoA25aI2k
PtcPtV5varsf/4ezM0uOG8nS9VbK8h3VmIe2znoAYiQZJCNIiZJeYJREYZ5nrOfu5G6sPzCrOxmI
sIirm1ZWmTJJdDjgfvz4Of8gqDmdJbWLbwauXwujj2jmJSje2n0qjVQdK+kgt1YLwcYvPsEsrm54
TvVBEZC7GdwAB48mrVduXZPWIQSzaaVJf8AP1W45xjp83a4oni9/BSiWp8ufzMO0QLNwsUed9vgz
9Bw+6CNVGqK0ludUvYTuVvKGSaXjWTxvae2lBqOmPpPXiLN8itrsp152LcWsctMG1VKsQsKnKSxC
8N7IHLdfQo0fVAhls0AA4EY0hvJWp85nl62Ah8ZktdWDXabqu4tzhO3V/iBCvFl6fWXZsVp9S2Qd
B8mWxjpJBPSRkU8t8rqtuGiopgWC4wMqguaLd4wXudB+EVHtol9pTINdLoZvVjtKqzJSesdz8Yjw
SZbXqiKEjlxySOe14cGvEHHo0POlaOJsquPbKrR7FC9DzE8U19aKqrdNrzZwppEoxTe7ssNlXtJu
YkP7rrixtFUHGZ8IS8XwCTamrQjes9FGP4UY759WPSjmeDO4/QIK4lIzyk8enobbumpbpxqixDG6
hrOXBdLhSFxG1bc0KKlJxdEz1HDd8cRwnJKm0OHkNhbeaK2rINvmqX5v5jJmH5imakNi5zx1KXeT
sx2+MGM1ruEbbXs1vhV14RVu+b6r0x9G4W6CQt2lQvsaD9lod4q5E83RxXY5c3wLXnOcP5qFcd8K
4xeIajgAJ9GTAQSzqI11PyCvFyh4rKmLNiieXQx8NTM+ZNroWGl6J2rxumFIz/QwS4W3a4rolE5y
Zqb53CrKVumCJ80bfliuth0DcwuoikBkfQqFEfc/yQrWpheNYKnQMMzyTei696ber3F4XCat/pzH
8EVTsURRJsT7y83vaiH62hmABFhg8MdCE48uimFYotYjOc6A704nLBAZkei4Wli0qdmuSQdHCdzy
yuXozOnBiQhCAnIxKIl5LYSlLgYgsbpdp61Muth2Ld4Zme4MIZbgQrXWR+trp8RXgue5s5IKtkz/
D+wHLefZoa+6locNcNTt4kbOV5KnJduh8VKUL1z3FtODcC2lqcv1M+5ve7n0v5hFlV1JC06rs1zT
sFeYDmwqGfPI4YcRrqNw33bgZMM9YH5/B+0/+IxWbnvXjqV2J5hdhqDXmH6+HLWmI/nk6KAwDNGa
whAk3+OYVeol/Iug7nekCFOZxsf8ANrTlcTg9N5LGf/vUeYdSINrRN/FVbdrjGzPf+zTpnpS3eYu
Vsy1bl2je7xzVT7MaoIUUmqYGtsQlWS6YsezMgtwTAFlQvastM6qkHsemlSW+DTIIaabQrSKBHlZ
RvmqHY175CWWWE3cKMK1W/FsSb9DG8EMgIvBwwJW6CwdqRB5UvVsctjWhG5tyfHnDN0+zIFjx5No
bDBgn/pAZnrtN5f1X0ODVUWqh497whlqAO2g0yuLj0lMu9E0A28RmHm/lv2oWNCXoJbeSiUOHsXw
Ceaz61R4DCwvL67pNc8+A7D9SQsJfR6sUGbTbwwP/ZFqpAyQ7iMVuy6sJMvhmgzauVFYu+g7UURF
a3M2Cl2TEgOqlMutVT54mbuLRquzhzi8sklnW2V6o2DV4EjCfQGYMl9UsQ+Wuy2FYh+nPm7rVu1/
KfKscIqmUvB0M67p+Z2Z19F40/N8uPO4KtZEsW8Z+0Holl5YLFW817nHYRp4+TPNrj3vEwO7ZSKI
OGn6n1B5Ky8u1H4Q93qDgN6oPnZFf4XBdmYuALYBD6FSbPKv2TfKNd9M0BfRHuVcuR+0+1HJbhXp
CrzkzG5joU3VYBllCo6Q2QuTSXp9LUv3ky206N4lODUXmBV2XmQb+Yi7rbBMuAVffnvnRp1aHnSq
uW9wBZ6NikyFZqYuYRsMUhKhzzSW6o+8FX5GRXtXNeJOQ13CwHXu8rizmDp9NXoHoFSnVjwp5yxy
V5qUg0oFDIbI9K8+yBE108i48+ZXVYg/6kwarxSp58iOv0YklABKowRx0pNr3NECBCpg8ULmoXDn
6SMP56TmxkyM9VDlN37eBQsLJ9h+DFcybuiXZ3xmA6KSwP2cqE6l/L2882FDjGbgx4Mra4/4htKf
TFHDUZSuXhtVHdAMirr66fKAc/zdXzP+MOLs29aaWIiJG2uPvYKFrResKvQN67Cw84wyvTDaaXhb
+C8ZheNWfRnlaxCWc9vm44xn37jOOnI1i53ZY7NW69JCCKLPHCpXltKZAMCLJXRO55HKfx0v4XLC
yYtSK+6jeHR3te/1K8UV3O3ltzlLcv79Mv8eZR7Pyg6tto7JSLjdQS7FIlpBbEI2X40WNerSuzKr
s8sFiCagRexjTs4FK6lAqHdx/1h3eJOQBdyJYtvZrOJPcttd2RznBiN9E/FTQHxVnpPo5U4RE1gF
5mOijPc4Ib3GMpp/OjB/HII+XX6RZ3b+BLugfTBRx06kFwo1bZFPDLVHPxdA+QYRtXYj+9FCcrdD
LuVoy16L32eCHOkpOBkThDbY5dkK0cQArFYd+CzEapPV2bIe489h5SYYenJ5DHLvYYy751xQf/vg
YJYWOCqK+sAh571YA/qEII1lude10BHMAHGeX1krXFkqp9ObgNmc73/BAOb4vzIiR+O1doeqNW+i
3rrDg+m2EtynWlEeglQFUi3d4sS6/t0PeTzstGM+BDQ/LRo/aZp2r6XVIhetT10sLClsyvj5mIW8
ujza+UlCodDoP7F6ZsEsqbws0LqkO3CM3bTxUKL06WGnGtyIWI0acueIDby48Bqn8nS5TrMEPA9c
GaSDOtv3fV6VmaQM8j5Cbqbr9LdClu9MK9oqPkakwTVAx+lOnK6QgAaptELUn6eDVRVYbQ/v5uC1
5bewceulNebbBB3mFHnpKzHtNHLST4CXCgqcy8YJRintG1Vza6s9SEFj2SrtU2R/6ysZxvyKSuQ8
HmV6ig/rpI3aiHKv2x4qM/7SmoBTLOUHYkQbpUgb29LLOxi42yLQPmnDeOUMPI3ajD1pZUskbkiE
zHZ+UVoUfpo62YtD7KCnsSrwppX7L2WWvxBnVr2l/35GxZDgLnAaBJxDwDmeruWqSQQ6I95nGr7g
QvsyqOrPTBd3rtAeSPVxdfZvo8L6enl/zDvVf71mhiaETzX6ObKxEnqxF1yaiAJKkANXIldFUxU/
3R9yo/tLbXzRtFKxOSdHnPToMznwZwN9UyvRa9sU35K+u3aDOrOYp2QLkBB4KIns9vhVaAUm2Fnr
1ofEb9OvQipLB8Fo7vV0LNBZ9sMrcfDMVkX/nUQRKBTVZHn25oEIlT2SpuJe6NxlILx13AwXXtNh
It/3i55i+OVXPj3+8QURBM+H8WbTQ7EFY2ijE/cUE0MaBrhB+1emdO4Ngqsg+sjAkmj6Hb9BRNj7
2gz75oC/LYmb1MqL0q2cDE8C2APClSvIuQlRAyb4wMWdMoHj0dw2NsU4zBt4t5gFegq1VjEJdErp
eIH9/rvjVOQzkf1rxPPjocjF28JCLeeQt37i24MWa7ea4VLCD0PKipcHOxMFKEzB/MDBkk82B6jg
gZI3qirUhzJ1S0dGickRcilbIdWQL2sL2/saUtx+yFvt1+WRz71R0qrpQjfprMuz74d3kwC7WaoP
YdXcS6G+yXXrsZKMKxp3Z4fhLdJgNcBKzFloRjdqlQTH5VB7QaLbwKzzu6rQ01cjUpT15SmdW5Lc
2hgGR6gJKDX7ckqeuGrd14dAGUUb+ja97jR5tGp4Z2P+4/Jg57b0+w6DcWAAdJy9Pxl19DwppfJQ
mvp3MbMWA+0srVC/dr3aO9gr/n+syykxZbipGnMioRC4UhfnqVYdtKbK7E4X0X0uxc+cj+Zv74Dp
2k1pDXgL7VRtFq3yqFC00R/8A21VBWogtmyRGCYLIw7GK0Odrv/joaZP+uEEjsoq0UpKqPveDLBU
cTdqtUu8V7pfd1xjAvWas8DpV6MILgMRneLwxDc/Hs8YxcLIpU5+1BNktUOXZs9OsEZbbb50QXMF
JnRuMFpWaL9Sn4GPPf3+h8mFBLNaEr3skPnuK1r+mzRvv7e9ldpdgxqiJ5bO5TV5utlA2wLWQf4V
ksSJeHlRNUI9WoQurdZstwhfkQ/fVHF3RTnk9KNxjHGqA0YFlkpN6HheUqp7ag3q8rHMDeVZ0SL9
K3WNEiXiOLpVxbbfAMGl4K1juHd5gmdGpr5KBXqiEU+1z+ORQ732gPFoOL3pdItj1/tBb+6+beqv
OawiFEbWmZz+9k2J5vvk58btc6JmzGaLMayO5LRcHWisN4sSWo0tWlW/7FXzml3htLGOj+2JMzHJ
DHEr4yIxG6poRFrcFPUfazF5G7LsMOTR0+U3OKeK8dlgPk/Vewq7lLnmQTKt0s7zEad8DOXoTszf
aitfRoOyHCp2ubxxxcABYrf05PbgSwiHyMOnd4KwVP8eKOSvBwFUxu6eCsBzUEjvD9lQZ020TyHt
P7dRV97hPC9+vjzfaUXMXylEl0mXlJ0B6P14xehy14l9lkX7osrJS7CBzMsMLqPiAOVY4kBJK2pc
q2VSXYlsp3txEtml+wXzGq/yee2n6WXXjVXcu7W8dvG4d8eF1FiPidtYV7bjybFHTk1iDUSc/6B6
N1s1MVTNvA5H4dEaV4VUManMMdJwO3bm+vLLPJkTA1CyIg1j6xFqZmfeGNZtlxeW+6gbvn9oQL2v
FSUK9lLQyb8/FPIu6GBOXQ7UfGaBusJMEmtQRX2UPSvdK40S02ZRpS+qJ8rLy7M68/7Yb9gGkaZw
PZoHFTM3c1peerQXAv0FP4aNjjgByNo19ZOXy0OdFj65N4Of4fJFfkKtafatCt0YfSXUpadICpZi
KK29Ll5n1gimZrR7o9u5cH6Irrss1F6aSt95WXslIzvZETwCsFVEHyDlA/KevVmaH0JkUXd5gkDX
eYZjJdZNpWrracROntSfckm88opPG4dT2CZ9oUSCIhiytcfb0HSDuMu0onsaukBd1JVYID0WiY5u
Ju0SOdXU8WjBO1kep+tMGLzHEo2Cl7pM441luN3CM4bfzz0onBiTcQDHGEtsznc3XFfOOq+snsKu
qldx3iMmHlfRzrNM92vQpt49nPABuIaLtdTldXAS6KdCEZKKMPC4jJ80EaUIWE4MGAeEavukK5RQ
LHFzeYhzr/zjGCeOdSjpa82o50+JP2y9Wl0CeN/Gqr8Ew7mREYssXCjAOf9uRKQPqk3nqsuyTL9f
fo7T3cXFhl4tBxsl8JObdiDHsVlpXvWUe2AnrOy7nLmI9kXhvsijK0fKtHSPgj2vlaI0eAMcaelm
zJZ2pIruQOUqfxrw6xR1/8GQg4075lcC7rRJT4Zh8UBlU0hF5gGDGNLB5ObrFRPPFeKxuqq1VN4Y
MTeNIBhkOylj/0pAPPs99UmkkqIRaN55HhJUepGYmZw/6RHc5ja9FRrxodP7YJnGtbck530Qw/Ql
N3A3Lk20/911Eo6dk2i/KYA3VRzfs+dJ5noiH8zO1NF3O6kvzPwpBBVldzAjzaK48inPv2P4dP8e
Qz4OGG2D+kzkWznLpjp4Qros3NxBquWxjcZXV5auBKizq5QLwf8MN4tPfouLbo/ZxZNrxLemFTxX
6EFNmwNq8ZUr/7m9zw2OdJLRTPC7xzNTu7DWEllkX+ptvRt6YEVa3qaHy9vu/HL5e5h3UN2Hy0dj
eTRWEfY++EPklKJE7vNc+S+p/IYRhdOx97F6NdvUMaLARpdggQrw4vIznN2OHx5htk7MGsdroSry
J1NubwtNwYZGc/C+urJU3os/s/3ITZWeDYKn2OnOe0TJ0HVJb/jFU1LToB6D0b+z3Fi5bTRKUZ5i
VgvD68OF2/alowugv6rcyLdeb+U3Q1LVt70RqPhJgblz+5SWNq0eW2y0HCb/4K4q9P0Wphl7Vx77
NBMnhJDvwwLgGIAiM1sIbRAQyOg2P7VJ7hSVrbo/dfee7qsNK9JPtlK8lG2jXOoJcPjEHorfLuG9
PwCawxObHhOU2fchtc8SJa2IY178kony7WhKK7OsPaeN5efLa+HMqkfPaoINTY0u8o7jVY9nx0Dv
TamfXN3THUXI1vjPXyuRnO5iWoQE+HcpQvUUdJU2qO2aWf0UjIZpBzLy9HpWLmtTuI0zcXV5Rid3
0ekCLPMPAFia9vOURiwa2av6sGbVKdXSFYpyEUZAnBs96pdcwkq79nV/p8r++Nv7CugVpg6QXGmR
nOirRqQ1XHOT6imgMY4QriYqthYPV+Z3JoJMCK9JCog7I7pus9NUcqlat0FaP4mBbHOI2yzELtyB
qVpI3meFPSM1SMI0WyH7bkqfW/9a9/C9PXi8sXkCNgeKNdxuTgiPZRqh+9rzPbNGPgAox/y22PZy
uhwSba0HFfjfYhmkwjIqsld3HG8Fv7frOnLCSN3EVbzJUsHRpGvKqadxbZJNhZcxlQQm3ZHjtZxI
Zq1TO2LfhPE3LatvtEZceEOcXMkST/tTbJfJCYYzHyWvk/uWm+l5EQDte1JDr14MvX8vuo9T2l50
z6E5vFSGdVPK2orW5uW1fbpbuefRsOFGZZHjzO/mWSWYYZGX5VOaNsZj0IraM1zn4uXyKKc7iEsr
hCGSQtwduFcev0ej9NUW/E75hJvO0NqJPowPsSSHa30Iwo3vDtm2he698hAkci4PfSb4MjahjwyG
CiSNqeOxo6qN9Uzhel6oQNkD8VPWKxvT9RZUy98aRX6tpfCblcuPsUtoRkztfhxLJ+vd9ZC5T5cf
5jRsTc8gcnYhqMINabbRkg7bg6br4idZWo+Vf+OG6SYdOBOa4EpWYE1p0/GOmoZC05TlxGufJx91
ZuVll6vjIcoD6Y7+sQpz0DOnU1mFs+VlD1rlIUouxeovzy+FYBt0Ypo4o69nXwXUYFZePaj3Y2ME
P7oR8Jet9uJoraLY6FZCOqG7dXGw1lavB6iGGWq5QpjeWFuN1K4Df4wXaexOEo1DsoxHFJ8khcpL
p4apozZBd08CPDhDUmQvUPCq6Dari8hYYt0DurFXSn2d52W76glWD1qsFOs2k5O1pEPbqzzX8OzS
UKPXrBDUn4UFJQDjq+EL81DGhZdZq1j+ZAzYlRilU8ewR8YwbkMbU4CIzh/KuYFf6U8QO5vPnV+V
tub7Nd+kCBZaMkjbTmyq5SDTcO9Lo/qJ2Z1/I0hB/hJHDeJ5vtU7qieVTzWR224lICSC10CdTpPM
xqU7WOqVGW6SQtbvhLQzQswGGnnRVor/KacS9pRY4hCRrwjCajCsequnseTkcOYD2oSK9VziJ7Ef
1dDfjoI/2qUWtisyDJgnfhJ9u7wkT0IcyB6qFBxtlK9pN8yWZI6Ghy/5bnxoxZXeNCkgdcGOk+7a
PjwpRjAOqgOcnoDoT+Ua8qTQdX8Y9UNhvAQWOs1agaJmnQzLDFVGfPZuDLGK7bxqr0GnTw8XtBkR
dqddNOmtEEdmEcCIozoJjXQfmLXm4PikrzKxLjZYYrmFnXS9cS8ZvXSTjXm8UrtO2sph4y0Es4XU
iWuIE47VsNIyoVyowMkd1PO+t2BLrxwCZ74E4vq8HmLxxKGbfQkj71pt7BrlUKr+XRmlj7mkvSXB
tSLYPOJTwtbeFSZMOJiT3MTx2+gilPfisIkfvQ71Vs1TohUw8OI3M5dplEnrbmpkwWycR7pWYBtU
qRw/NvoLGsMGVKLh++WVe1Jiex+DRJPaDprwJ9ICUZxpiZF72b7Qbjkri2ajNV8iybOtdDdqsiPW
3kajmyuHHVpz12TmTs80atlI2XF2Tg3deVtQjf0BgmtZHQhfDpKURvvFLb9LkWoPeflJSK8coafX
5OPhps/64ZaHSKFfqbngHobY2qu9lNuleA8rh6BQm7dNaV45N0/2K51VmQ6FCWoFASFrtmmMkg5F
larxYVR7PMmT18x6aMRV3bn3dVjaYbLFz+LyBz07JLInHFoEpBNysR5LeZ9PU9SVdAHQyExUxzD9
rd90doGPjR/e+UJwpUh6ismdJoq2C5RpINwn0aGOhFARZB+pFcVoVm3WDgtK7A2XtGiHsKtDjXfR
hMELdwMKt2EQrrI0U39zu6AD9n5Ia5iRk4cZs005UCE1EMoXDlbrNk7YYFotR3sjaK/VI89kmoyE
y+HEJSHnnuNhyJ07i+PJPQhIB1bqMyXPpWmNGFwFK8zYuZIWo2PitoHV4uXPq5+LPFyBAR6ZFjXx
eRwuu6BVEQaIHzE+bBZjkkROpMjxA7rYouP3RntbmZDevKiEeGnF+kPetkBaUu0XeQ7uFR2Uu7xU
+if0CPp1GysTm03P7pK6sA6p39PWwu5tYSZy/BIEcGNK4HoraWjV2zEdZJhJTWUCMQN4aXWNvxKq
Ul8MnEmL0BMS222l/KvhJ/o2TQb/AX+u2rFqRHIS1fyJLnr76KdG4FRtP2x9sbWWYtC0y0iorUWP
BiMOTEO+UWTg8X5LBOozatG23LgD4m6+uEg6C431pK/XGavfTsw6XyiW92kcgmYtu7q6UIU2X3Pj
0xdGqMIEtDJv0+Wltxg7RaB3kLW/GVMIoOxtIhj/cM7P10LTuHmZJjFtHa0yNsUgCXaUDfJGJS9b
eG7jgarw9Su7/MwqmJJfHc0mupOI6RwHssxPLZk+I7SaOn9VjdxAGLm/MrGTpJ+ZAbWh2j/J37HW
ZmcpEiI67lZpvo8HQUZ3ovSdIgokJ22JZsJQJ9D7R3W03cDIbFMUxI2mwVgLG1PAnipvNkHVKw69
YOPKRj83+48PNt0QPoRxSlrp1IqIHkeXYyNKRgiBMmWsy1ttnkpMR4WGRjJdPKrjVDSPR0laIa/i
ARc5nXRqJUa9dCebQbAbvOgap+f9JP940YA7Qeib4HVYWyGKNCuoimWDXl+XBI9qm/fOEIjJNivq
gsp/XE0qFFZzi2Nk/qDow69cGX/4qpg6bpOmD7LoKqvEj9S7WpOC+6AqipWfeRTsBrm1VeAonwTD
6DYiOfEGh1Fh5ULd4ZxvvimpoS5KoyudqkmsZ6FtkwfT6OpnpMY9x8xRTUolNSbAxdgVFVK3ov6B
B0mlm1eW8/TBZtPHaxSJeo4OmofzPVSA1Gl80SseU6VzlKI6CGFyLyXK5za5ZjN3MtQ7DB+tf4so
Oh1Xx1+VO0ShabDzH1RY3/dCbo7fdG8Mn6s4SXckjtWV7sd8rQJYBRuHrKNI9QOlsNlOHeJU6hIx
Me6FoVG+FXGJmbkwhJ8vr9V5YjONMoHGwFxMFjXzGotWmabvWX21D/XOif1iFTX+AswhpjE5iU5z
Tct1vjf+Gs/gdj/xtU787i03F0sJE2M0xKNbs0tWvdbupOCa05My/1rv40xe5ZNgIH5q8xAU5kYg
RoF7z3U3h0JVGOkkjGtZd6UfV9yOhzS1E9QCF6Wg1l/kwNcPaS9XDiiUdsESDmwz8zl0jCZaFQGM
/wrDqE3UZNYWHqS+l4XSv+tSjjxbN1Prpsv95GHUNPnJKNt053oRbkJJ/EuuI4w9xgKyiJR4L4oX
ENhL3c0/c2tXX2pt1NFHzjtOYxzpdjrOJFfKHnP1lUk1bwLq8S6Ao9AQnXLpD1GvN/pSjpUo34vo
MN+6kZqtoiFKlxlGm1solrXTe7KxK6JEpVmiuYtGxnOBOn29c1VxvMmx7l14rSkhUjDIOyqwrV20
YnSDPDnn6+UFeWbZQzRlvUNVhMwzL/d2YVtJHXJb+8owo4dh9HBil1pzc3mUk6Ir6wPUO+cQmBjG
U6d98eGd6GEQl7g+lfuy1NapoiY2CPJD3ZVPfeg5Rg9VPY8w9gkXIfRTTYPDXQjBYRyNK9v83Neh
CEhEgWWrsdln+1xSukTvLE+/H8q2oGAymK7kFLoF+DCNE62ifiPBMlL7dENdvxugrsgeW6cI7kIp
4tvp2AtQXcs/Qw8wKVcgzN/UYvpttOLsq1W4SBJcfnmnn4h6/FSWnchWFPZmZ47ea0mYR1aOWJX/
xTOaR8lXlpeHmF9GWLIkRDQxNAoX003o+POEUthIVjTke08J1e9upxVLK4iSRR4K6apIjfGHV0Bl
k7RGX9Ry3V25fp1cbt/HNzD4JDwiojpfhcg0NIXe1fm+IxDgVyB0GPXclGG5TLBb6i1zLVt7E66k
QcqMQtzq96c/lU1oP3C8sxWOp69bCUiplASqNmvfyUck6vWmR9ZBxt+0/eaXcK57LbXTQFxcHvns
zCkZMHGYwpN29PHQgqebeSh2+b4Sy2pXqVG4zArJux3InTaCGaFiK6OFBtyi2RISiKcC9qJNmSqL
AiGJKy9iGu3j+T4PXbNDVww9dIBM1oFQZw+YTzxmvfmK7ug1ScEz6+1jiDw5bEGzGiGSZvskBQou
P1Aomv4V0Ra0rDfR/17J126+M7WV96iMXgOQbXY++KvZLnKjnKK/h4eO1dRbuf6cal/QUE3TN719
4pfqcB+F1rWve3osUoOflDNp3gF8nJefWkvrY3QqvAfU/5vHwmvDDTBqeeHxAjaoXubbmnLSEv8k
DUasny78BjsC0EOZE/RVsASfHC1FN8SeNRbpaw9KfeURT7840IvpEbk4UOeeX1DSxGhGscfd3KjW
dW6b1Vq5Jsx8UpLUqPBNgFqaAdyGuRAcr3FTSMeMfiMEndRHMagdt6g7tLYVNo8JqiOTzF2CVkjf
m6ui15e5ad5Stl8qo/5Z1LvvPiI9RtEswrj/fHn3nZ383w/2Xj74cCrlieVJfhkhExaN2V4j6VvA
TNNA3BbhFabHaRA/egfzcoCLuoJGCzrZt1K2yEp17/Xy/vJszg4xUR6wi9H4v9kZSxVSDgVXiPfT
kcpuyotrRlGn25ZJ0LNDjRKozskeQvs5DjUSr32VvKDmnYgYDMsPk+odxWyjFReafC2Zmk6e44jE
kFPHbrraYSA3i49RXzdJb6bJPuv9Q4zgOiiCYhsO4YPYwLbSNLe1XVfZGR4uBbq1stxrTcPTPczL
5LpDKw9aEAv4ePWyFrQuDJPmXkGr59NA32hdjW2xIZEoloMYpf6V8/7MW/44oDojBXUyFlFez1Lx
cH1edRBnbCVJA7tK3V9qru0iz19aofg6mfRcXkEn5UHKIhNyebpxATigNXs816EzzTHxVMxuQ81p
pNxB5qU20TWL18YgbEQhc3Tu83YgklRH11gMp4FiNvzsVVckiaI0MkVD6ZpJLTxaGZqAXBNn848o
D0G7aElsTqbtWHraaDNaTioV8FJ6DRtbkMmPlHWMx1IJxWU3qNU2V4P8y+WXdLLNeEiwalBIiGkE
tNk7yqhpYOhTyDu5xWNJScdPVWjmV8IycJn5wgfJSrXK4k76Tk+dpWQiAqWxL4TtLlGMr10sZ/C0
9Nguy+rVc4Ec+v2CR3E6JVtWjbEVzHqTUVrKjWJruNFjiJgE4nr4aXv5SmkBQ/mCIsAuKxZdkAt2
aeYbtcx35Sj+UvXxqW0kDgBNX6KEtzFRfba7TFlmjfSlB2pqR3K7MrXsZ1VHr6luHLAxP/ihvjW4
qshNvMJI8jbD3mzsMe6uzc4JYmALhvhTilEELeJdrBeLXOOrBmrzMgbKt26QQrswg9aO0Ua1AyV/
sRrrRg/MhRnSuk3U6mBJtKwoRxc2184fcZ9tmsAkSfOdZPSfmh4HKTVOHZP7Sqhl96PvryalILD/
2IJ1A1bASewYXvVN7mCdqpV6YIb8+Vxb6Ul9MwzInQmS+EUswxelqwIn7fSD3xHMtMRbeZL7PKjj
gjMIXbAqeEqS5gFpkpexTGskppTP1STfoaNLP4nI1StRoE7TB+HPMesftVp81D3FKSvkzijOGFm8
9cz8R1VEX9rIeBHS2F+OY70O0mw5xFRtRUgthXyTIyZuK7Ww7Sj7LaiO67YRWrrTK9HSVKOv3LNy
WKbtMhj7zqYJmW4yvJttQwhu9VK8HSFhQAxTpYXaqousUtcZRDXbauXYNpXcMay8oukcLZVUS522
GGsHU/u7TAtEOxO6Q1051H/9RW/y411TXaO8rC77Bi+F1BJqO/DEB7gejtB+kR/oBxfLOgk8B8aA
tQ4UCVU4uXYXWlA3D6kWFoeiakzfLrQMxVwt9ZdBKBtbpczalWoM5lrIxHKDFIa1EHSgs7ba6fIb
rKn+wRCI/bZXhr0d8wZvuj69cQuEnyOFBj1VTqwt27jYRciIxlH4Kw7aXaSWro04Y3PIYvVaO2Ge
LoCl52NqaFIDx+KCP0shBdkStIG3shs9P3qwtCj/Rql+BFnd91ci8RRE/j72yP4oaTLOBC1HaYcK
53EgphjuD3U61LtOSsNl6Zn6eigb/1M/mtaXLozGVVTU3tt7ZPuPH/1/em/Z418/v/rXf/HrH1k+
lIHn17Nf/us5S/jff01/53//zPHf+Nf6Lbt/Td6q+R86+jv83H+Pu3itX49+sUxr9CH3zVs5HN4q
unbvP58nnP7k/+tv/uPt/ac8D/nbn3/8yJBnnH4aHJD0j3//1vbnn39MF4v/+Pjj//170/P/+cfi
//6f9C15LaP5X3l7reo//5Dkf5IVc1egR4dWtE6E7t6m3zD/OWH+kThBTQd7JZqGf/wjRS7X//MP
zfgnzSa4vCBwwB6Sh/3xjypr3n9L/SefFBob6Tal+km8/3+e7OjT/P2p/pE2+GECRasY8zhLAFU0
GUGQ6OnkJtRI55VoRY1cEIm96AiY69wUWf25C2NlUxmaizZgK20KYXxt03hcua50E3YxW1R6Tj16
H2UtLOpYd29qMXuo6tp0hs4g9mHoaMbutC9Ruk6t2onLZFz1TbHDgMpf6gX2N3ZiJStPyYZNU5jU
SYp12n73LUWj5WDe0ArqlnUmJkuX2hu081XVwKIexmDZsiDX7RD8UNLPcuroQ1qh+VPUSyh2hCHO
jyhJE7uqdHmhUrZbcE9wbyIYTJhpm8N/E3ZmzXkq19f/RFQxD7cMzyRZkmXZln1DeWSGhoZm+PTv
D5yq9xzlX/FNKnGcEx7o3sPaa68V2aaHzHrgnvWlT2+O0Q5Xc/EMNIrlbVjS9dR7k/o1pVYZij2M
lONr5U/+HY1dQFi6N0rtgUHdEjb1toTbNo2JKu0f69TOT0CGbfDJrIqX2kr1M6rFWmgVYjyvWwXd
pUx/mbN1LSxNxmZtDldnkTgJppHjjemTro+h71ZaKEfzL3uBh/PT/w8DoFOI+9MoQ6iGyoVIxZta
g5ndOqybqUeT8O8yRP+vE7yi0fbOGbrMkW+UJa6CSMRN7l2T28MVXbpwDSqoALoAq+q8MbKWHnnX
vkxm5XZhlvrWpVitr2WbvvYWQo9ooTkhzNg1aWX6PIluTEp/fG9seEsGTPCSsSrvWcv97avRvg+E
9nXMJwaAqfPkbihmri77PKXvR0IGp5Qk2nXeQ+HVnwO3/tsm6FvNVK7jTmoLWGdCFxmi916c/aNj
GzvquxpvCDbBMhRDq3qMHQ1pknrWvlO78rEs9ctPkbeGPeRE66o3TGlWFW2pH/f+WMRL5YyIzwqT
U6mZUQPSyBQyOM8OVppqMZOxZlw75ivEimwNWTOIJzgkoWVMeqhNThVPQX3v2BT//svcdWj27v9i
N7KE8FVxQSrFFr/3eZu7IKHiyaI1Q7DUZM547yB8O+930i3W4UpRokc2vsURKx5F7GOU6G5jMqmN
Ljzno5bN0+blXlJk5XayccQwUc052b193wV6dWZql8Zr1/+cKmv4kA+yCudijbR5WO57Db7orA/n
OV3ey8wbIIbX6RdXMRx0+6E//yNw/ic8/TMcHXv1/zyp+4dhQxcZTto0KE97F/WPD2NrGc+XuyLa
PJLT7BVaMvYvuZy3i2go4cdGGjcbbeQ7YcmrM9lR6UkZeU4enLNcT5gXBHHGpBqt4ezdrFu33tDS
J7tbqhgvBpq8jaONQMLAqR7G5H8/vvHvaApvkMc36e0YoR/Dkjf51nRFamy4YEZHxDQzyu1Z2mW8
tBYkARZjWdTYhutxlFxtw2rSOJUdk7oxZwS+ps1T35cqlqq6rmV1pmKyI5mNsN109ZfS4GjC/v2q
WRU2AbH22QK2NmSff77qUlrT4k9KRGmNJ0fHDoQ/GXVkdbip67X3aXYMRb0q4dm78cbe3sUz+y+p
8PBWKLuXNO9vm9K3U7BPaqpNs5AJI1JrWR375trElpPLsG99nGMd2UMXrPJ4M1iU75u4q5Ju7etk
2cSXOhWQH10QSte3r10jrFDTOnX2tbOO1u1pRuYynFsVVWMVnJX6Pq7N1wxm3IkFmGdjD6SG1X5Q
S7HBbEZNEmWDd7qTj6iXep9cdx9rmu540br2p5bl7zSlT2fDr9q4F/KvpOQ3bT4nACIyNBFOLzwn
xhT/fqtqlpOoWeeD8JYTM2T1e66KnNJ4CdPpfWXViH6OA3o9LQoF/jZXJwdMEVwuzc6W9ivV8zXx
FiePTRqPv5zON73g/mwMJl22bqkL9/3Rfz+bvznblNFhRCuKsldmegqWnpmsTsW0xp2G286uzf0Q
N4amV4lVrR5kk+1r3WnR8R59iwDie9vdFmiJ2f5Nl+Vt4348oA/3bQ/LIERv8fvCRljaXj2JniDP
1qd5Rzy17TBFilIzID3Y5hQrYatTuo/f8glmPyzmGyKghN+0sUI5BC+e3/6qm+KLqK2/XXBzvxRv
Lg0vcKfO7WwJQKx/v0LXL1LZzNCN8C59x4ceCe8+GtqqT2ruGdXSnPS6nMPO0l8LdmPCwCrXxEpH
K6o1o7+IGdar2WB0anLA19qzYpkDOLnlxyyf7pQFcGs6218QyreIzP5mUQTAatTl2feNw38/9xis
o0wHe4o8VyC/LYM5Qpns3RwEPRVYjfGIMFUsUg02TjD9ZuNxDP4SHM1/NyN7cHRwa2Y2whAZCOzt
cLevt04oliaioHtZnKA5exPxQkzGS+o0+6jEvI3Tg4Y+7H3fWWfhOyck9EZQGWsITXNREWhDDX6b
v7JLuDxBc0hv+wfvgsa49Z68M+ypp0a9q/f8x95JE+U2xiN/s7U7eHz/PgWUy7vKLQUpxJu32M1m
wJpoay65XxpXuDnwklsZnO3Je5in7gfV5tVN+QPEt6lw2vFcrRtP75hjcvy5qtI0tDPnCUbV65g5
IkKONzh3k/NTIySikEZVbYq5DI2UyslnczIuBf0r86Vw6BszMlSwcB3O2iJ+jPQPoY61Hy6r3g/4
W5TLHUGx9u17XUNV2R0fG2OZqQwoUOqs/2FPCB5tXXnyljKIlN4E57XfoLXJ7H2eGlUyLhKqSCd+
TbbLuErKuKiqETl3/eW4Zm4K31nO1RWqYRvqWInF5UrgLmoLSz9krSNhiu3UzNunNPBPg44OqWVn
G9Rt0jpeL/DeB1xqtO59p1HHeM540nIkPDUNo5otdb62yjKeCzz/vkBdP3c2SHrGPP9cO3zVMlVa
OE1Of9ZGICE+9rDkeSg2fmxgDe/FGsBZtoe/bVAdvIo3H36fbgLfEuEZx7xp3Xn1ZWkO7oL6uaMi
vdG6e6MP7jTaq/vmV6YymNq9jS+Y/92Z7fxmLmzzTho4iaVOHV5FidORCJS7XVt9e0FDnQ7cWyM1
8t4KM30PWvha7oel0fmMFb+AkohB8QoEtqNvbRm8W+2B6O1UJSsQmwyVuU3h4q5pks4Y+e4pUwHf
hT5NVxeYKlKpb8Ritee/5ZP/rnZAMMGJiCwmhOW3ggfBOGYQ7LoxYvaxPEzSaxLH6h/SDe2d/Tcs
c76dhjn7Zvr4MbCQAKmfbcLIW5vvPq7MiVicV6fGlt7d67cCPVfN7nE2Kv7GIHvLbSP2oHtCQoZA
RwSi3/53/KvqdESOXY2RlrK8J1zjlYKIepkzi8iaFmV9JlHsDXTYhuOAVHb5RSsROit83L5nJ5gT
L9P+FpT3ZPHmNNGX0cNjyoKW1lsPsFxayF3gEREpSvSI6Rf0BQ71KSvwhJT0DnGwGZ9mv8IPwyuS
smj+NrHm7P7XMxCTEeBg5otiOFDxv19MLzux4HY60sGk4ayLKV53tTkfE4C+H/gW1usR2yStHyix
/a1YOi50XT7PQ4+pgWtPV6Mdv84WpIZCa2Mh6vVdurKs0KgiO9dWcy4cIECGg91nVK00NMOGL3Vm
6TEdH/Pazd9iLKtOc9W5n4eiKx8IczHaQIrw2sh4c4bfExcsyuiEzmU2PDf1+hk2vhUeIVKhnBXT
B5Vx0G4XmuvnRgP+bKsVEVS7QlEf3wTfP4/9IGOMkrqmac7OSlyVrOTEmJUVZyg94HQfcSE37luz
o+/Xu5d88H7BjLMSLOMmBIMMhyZxVJHZcMXsoles4mz3vlV3J5I8AEkl720W8k6dL4drY0ALmYH1
61/HXV7SUjtbO9HOKp76zvQS2539e89bLp01AIPy44AIcByBUVsIeWqHTsaGPXahM2plXGmaf2NC
8Dqs1bMvF7h7OR4quWN960nZJ6rjn32q+ec+9wBTNv80VssXq23a6H+XkZzM/zozXCYkxIC0HBbn
36qP1AQD4P1qws8Mm5SFoxEdQTjwZxlzxr7lNsKsWnox/KG6K2eRzIE3ha3ABWMtp8c6a7/9qT4x
9wprrfnJMuKBiFjWRD+7vXMxRz23VduFI6Y+TFPXH4tmd+ECsT7Z9Ck7SdtLVNp7sVF97JyRUKfp
biiW7MORzrZG5OdZ335mDnBGF8h9bTi0htZ+1IpRXCoX+yx3Y+lovPADZKwFyzcXevEZNN9jtSa/
2a2G/sh+5Ep0QPRmPaW11iVNFW5NhCh7G7v1GJqyqGhwtDyW/vxet9Z43u8P5g3YDE55nxzRnOmJ
EQ75qr3LKvu7hx1RqJnm4zxDMsUO18rWaEE/7J7Od4C14ie6XV9Hwtm922A9vzbzg2hDOmcv7tGg
KM16uhWVGyt/FxXEVS1OW12ENpVQhHAjLiey+1BpvRNvbj2fZWZGRe+vp4qyujNgcGPA+z0vaY2M
/TCrmnsyNdrXpi3tO81Cq02DKp7IylmTKqj1KGt/G9JZYky+1ni15HMuOfEMNL9pdfXD5K7qg3LP
fV2spw03CXZH5jFJ8/EzDe3HuZJ9tJgGgFsxDMk6Gx+VuY6J1bV1aPvtFFvoMmSOxBdSmyHuGXas
jUN2544r3PZUf9FtEDSUX5jOkfKOGqQ1NXVu1/OQqfR2YDUwyuXJA7d0UGnS1PKpKLJEmWVU5aKj
Wofz01CpaNjYxHVnv6o9gpkI4MVHd9NVvs4yHZLbi9fA4jYaiO7EK9q107CQSKtR4HKzyjCYBu90
HPnjamutprEC1j5teyGEGOL7fqTq2XB8CSfsaaOmKPvThHGOMdPR9LUZH6FHaaCHwV7crTsWUbN+
MxqDfT6y4WCOfB2fZFk1yUIKjlDS63KewNqfGJQmGd3iZ7YBUhkVAK6vi0u/P6a03We9RsEAr8Ck
3fvpaui+TzjzhDDXeRpWuYJgeQokIbR1FD9f9xnsST6bMUw0/bou42oYT2Xf3geq1K+9qngHE8yS
4yr5m/WRVraKLHcWj2KRPybX+2oIowkLrdSucOISm73CcCLzx5pw79Z2QjrUGa2P5mLel12hxUPD
Qxd8zucWjOuxb6xzP/uPlZs1z/hW9Fhe/ajX7B48BQDHxu6ncjaZlEE3R6uzMXtT77N1Q31AF3Vi
W9UrUv/B2d/6h4oxJAwZX1Jzz+zdbOV5avPslBeuFx9VyWLI7WQZDgSHUbEY3T+2clnBaAWn2w0r
tYIjrI8HSOwtyO4EaVFGaTYb9+mQurEvjd1FDagCvlnS+CILy2IBd95TiqbG/F4jVnNQ+Tpe2rM4
W6LHaVbQAzV0DaK+06x3Y5a/eIWpnUuBBcxCo7uMrP8TFPn/W8VemWdrPEHci3Ej6sAiMVg6zkuT
71dFFFcnzZekThlbZ4KPrTs/Ml1jerhXXpMog/OWfi5k4CdTkb2rUvOpZSB9H0xCxunE9WecZka0
Ye+9bfs5raYdHX8BdFdLrOVZ9FlwTtNMEed0PmDORWeUWIbsjE5I/0P1wdsJSOgk91s4G5OMlcVi
gJv/tNe6O+tUkJGn5HcaKk5mx9+0tTuvSk/CGNIb3lq3aRPeLRA9COgOaapmacPSnOVj4+FJZTfZ
e0+wbaoJVg0qDNKyIEdLT24XfQUrPfKmpRJ9EmnUS7+5TBOfRXVka9XJ+3UKmDoGRXBm2Zp4X+vD
vbFYH6zJuPEXI7L0hwNFRUpA0X5QzDbrGAsVDA+WD9yv70uqxLqGKKjpBYZEncnbNtevG9Zg57Hd
S4sifQ6W7i53lHfJxPYFyu52G4fFiLDAXOKgz8eToclffus9FzOPYczUu37B2pI7GlD0m8+4bHyV
NRpD+4vspI80Qs3v3+voYjOumWmcVtv1kwMgO0LAHxTRfmy33L/DE0tEKh/N6LjRLXFAm+V8kjn3
uzWmIcz15seBqh6FxeIRyRA2L8+QutaTZtbGdzmU43nZmIOQLo9gdwRHgYVTJXwvmiuF1RWlvtk4
ODrW1mudt+/gGT53k09uqEiWhtOEXZ0+LI5dxQfYeUQMmzBC9JmHa2GMf2CaDPWBGqzkJA2IRk7n
/yj3dk+v8pdGgYKMdPb6XgUekaQv6PIwtAJZQcY0sfvWCnuWoeZeTElaYnJl+/iVDSgauBzu2qJ4
mjz1aXEV28/7rfzzgffresRMZbLkIQwvOl7oqFs4Iy72Kcfs9MgGR3DOXc56ZjynQ1BErjeOSQ8Y
ca3wG9Obc94N6lYGeYkX/dbGqybvFr/O41avvh4v+WiM9b2Fh0uVkXmXr+OEaxk/5Shdl9V6lPpc
nZu5xjxuhPMLV+TiawCEelly6/KeyYjgVpXYbkSaS7ctJFEOsZ4Y8kwhy/aGk7wbwridTl7tubSC
E3zkMkxl3b2rg/601n6DeGB3T2z2nszRuFiKaZiDCMTMOzteJYjgSlBj79ydvctsQnjI8BSEUDtc
fQouJu+y+DOoUWNv45TV/k0P5//A1g7JCGbVfApoQ3u7+Q/s3xIZhO3GHjGhBtgp6xTpmfW3Xdvv
Z7zQ623uo2Pedpx77sNy2dSnUfA9NoUlgDlqvyffu7IkdM3s6dMYAAm02+LfcGO5DbNbPnvb9Pq/
i+G3xNu9sQRNA6xkD5IW7i0Fdaq6ce0zwkbWbWy9uXPCotYAdpqLs2bM5xR+/32rdz9BAjJSPNjB
xGiswlfwL3X5W0r6/ig++oNs1oLtglK+ASfk6sNVwi0x0tVCEbNykqaKlbvWb3XUSZw8YmewR1Su
fcJmo7lwwof7QRf3zVS8K9iYeOcXo580co2y2mtOTan80NKX5//9yo7Bwpu2l+VYaPxQkjinb7d/
umK0i6nIwVC9pThveMcmQ9c3kazlHzDHTOUdqy8ftKwE/XP1Lp6VInFqqTzpg5jOswf1CMUcgwEW
oWqBKgJoTlU04TNs+tt0kjWIkru5f2637Js1Th1IKT0Xg02gH717JwZqyyLzx+SIMr3vjOFcGX/Q
NuFCHDWh1iwpSYZtpcieVv2EF/NNqzoTvpb/Ihqzijflt0yb0+lsFc7Nq2OvA3rZstdNG90wXXPr
Nm/WnU0rEMmN/BaoJpGlhvXX8OnIYIWopjjPwYV8v4u1ISONtvlFOdCl9kghjCk2RFqFxlKf1d4x
HH/c2mELPvSXAdz/BZT4aJ/uvvYwA9D++/clTKe5aPOAj3PMgbuG9HOEKmsuqROpwbZMsuZ5XZrv
ozPdGROQydxTy1d4IJpl8fS/D4vx3/gEiDVqkB6CRazevu01mc82FUA8k9dlc+KgWzRoUNV1oyA/
lUjUh4PZwk+Yxp3TFbrO8AsfO0orb0ryDoDbZgujz/9KrPs/BpU8lwUSyLVnqv723vee2y/b1MyM
1KWdaFg6Z1lno/cDvxp0tI2GzoqPnku3RX/Oguqb32EmkrF4tvuvq8jKrI/d4I/7PwFW3GdYAHQD
AzgtTuV1KIPKu8vUdtcIEuZf3uqhevrvO+jjJ2YTuZBf/e9YW5rLmurUHpHY4VfMN5kuN1PSKmqO
1dGvado9DPytJ1lBiu06KJwp688FfOrW2bxrhmcj/r4zZ1nlwCrsEkYAhVA8vPbFGEAArdYenq28
ICDvApbpnnjTQdmnbREfoM8xvIZ8WvvqS7s0RlSgAHMxDEnNnPcafrk2kjdDr8d+Vf8eUsOOiOnj
rTVkHqosBTKtOhXV7BjRaiJjWE/yUZteOUrk6C0lifv4ZPqKJeCqa6GB5MaXIdPUrdLm+7rscd7G
R5TVaKMOG8Oor0frdLSg4xybyjU/Uv+z1fTVwIEFLiFIFJMpgRWs89RJB6ElSpPKE9b7L3X+Djgh
vQnLv7OEUyd4dcpzrTHS9ZviE2KW7XUGy1iHwUy2IOfXbgEc1Js3wSipZhbHc4+woEw9tgxrOhem
+jLQgIfS0+eEVZeQCepGY5d9kPbC0rNb249eK4tdSvFGLVryb4B7096hlBNsIyX2kgd3RyEjffNX
Ua+vx38Ihu3V6uxfB3jXlunLtPfhe9okxwL3aUsaH71uuv9gal/u9xAdUwhWzK+2O9khHrvg2Cje
OH3wVOEaycK1djEW72NXGAYYjSjh1q0aQW1IlL21d66OAbGYrEhijNzspVlRtV8cY/e73s+Fz7e8
4YYTI6iIdLQxfcipdygfsy6Zm/yzKo3neTVZb0zNHxl73qHYx+jKE69LkZ7sKrgdMVHTSPlZC3o3
Lw+V077M1hgd9Y3Z2trFs+VPR1vsy19uE9rv/4WI7arRrN5wndjB8d+M11xRUs36Zh+1nf7JAPph
Ex9Rnbl2Y9YQJhSV5RIpP2CkHYzfC11WsbOW48MnXRnTg1d81dOKNQ3ldJA0xgsS7eXjyB71Ucsj
37xEDM0hajNb0cfkmLOXevlV39TC9CW7TrPLJ+nHa4H7W3LwrXa1mFGI5EiTw/DO2Lhlbnd3oF3C
iAt3lxvaHeSnEmN3Xuef5kDbNJznGWnuWEY5MfqhVLlKu/HPM8tUZcsQ0ZI64H7GqR6M313a+2HT
sX/iOurX0chZ8Eox8MCvXlPZU5sB5xxFr5hZyyyz+VkF2+Mx1WrtXVcvG8N8Wu4hf9C17G1pAUga
mzJ7Hs2PBwlg8PSHosD+udmHUcdrsX2Iwj5ssvvFrK5zOc3JlI01hG1oycJ8MIvuMtKqB4XdnMrR
+BJ05pfGQ65JeVn/n9xa0oxKo06mCRkrBf7je9jMoukk4uMFHKUo/N+nhfo73GamPoNmTFEbDJ/l
YFzmYnznlqN2yr3snUfHdY8DebBowfsydzj8RjgK+lzMuBOB/0J8IETY4TJw32t8CxHW2jPudehD
jejTE9M3GYmKJqTb4d85KG7FZt7TvzWMzTQQvPVULGvHLVpZ8rYd+fl4ThtD5cWiuOzyTZy0Pfkg
cQnBv5BEzmUukgNfNXF1TqZZ4BYYIP/nOULEKHB/dXoniw2nXiLDXvrYXYbtlA3bFPttDWxqeF+V
DWTTSTeP2VdMdCdYT7zGOZwgkaN6XcXFnLZ3VZFREkHZEvKheJ855XBduvyj7g0pGoMjzau6ZRUT
j0FCJWqrnr4F4TqTdjPKGjhz5kb/6KsSPZqdM4ZlO6AQ+uuIV6CjAgnG1fEda3PjIYdseS2Q6Pyw
5SIR1sWcbf3ZtDL5YUaluR9BiDYDdHeHQoxciZBYttWnwQK1LWzFWEKb1rAe/DvHXoP7LNjgD5ci
6tLqHjhuSPJxikyPMOi46xTTdYVHB+goDXIcZpwRS9Hs/8JP+RNjNFZM4kkRlBX5ewmkcXUHmpZi
YyIaDstIlu/q+k/hOo0LDEOTeXbV99BrqO98zfmAkBc5f4hUw4UEjYBvJfJrI5wx0ue5uhxn4GgI
98F3G4gqogPyorEnP+wG4OEBDbF8fhrXSiRF01dQtS0D5LYuk+NloPZJu1IxH/lDafORlua810Px
5Tieut++Vl5Zx9YO4XkSN6Rty0Owm0tlIwt01Nxmu6u/6gFV8tNc60E8suSQFIN1rizUn0Zhn9i7
gGCOXSGz6oHZElPmcWdYMhS4GEOwnu2RJ59t7dqZ0/zgBbEjhXyvuhuvDdmzzAuiYuq301am73cX
ZQiFxhlmYRFNRn5xtpKHEuTvI4eYeFbcehRb876gG/BTkDNF0V1qTgCeHwCAlCO146ZdwcpPx09P
n6igBYxxclDXtURsp0ciKI8pjOH3e8XdgRx1wl/viuG7XL3xHl/syN57DaclLAcDBAXQMvscwDWz
dv/ztn06QPUDqCsbrFrzZWwuG/N7c/czUoqJ4s67AO1iMuyW6GcJOwj1ogqn5ve0uDZSvjoYcbum
l5IRR9Vj1w7NxIhkkTfJ8f4ndvow+TZfAkeT91ohtkSz7Jo5gP/ZFRXApDTak8qnNKSEBevaEOfa
k8cRiPudJDBvoCJtKz92ljJBfjvvrBcovMq9pc7XB2e121u2eC9USz9YeMe5bdzBYnO3wazC0qLi
ICl6UApxUKIAYfyy0FX6LwjzgHC4wF8BM8Ql7GQX3ESlf68bbQgrmXu3bWL+mmZNEx+liEgxL6oD
9zSDpcd5KUGEGlgNFttBjMvjlYYszoV7c81CMPPxd15lZUTm+Gg0xhiWXbolbT5caNMoU+ax/tA1
DAp2cF2wLRy1Vvpo7UM/9obtxC3yh9RP8DCkcfHNLxLI/U/Gy5e+QCqAVtlmJlNpHVm8IFs7G+Oi
tHsSXZh6T2v1cyyGPGxWd3maPDSY0/ljNS1b1JgM28uF9ZCjaKqW9KYaQzz04kvm6upynDuVgi53
6mdbL/klN5V1x+L48IdNLIjk5jy18bgjdyytdIx8Ql1HYuVhMscCoMtr+Kg7OyQ4KE/G/Gm2TNYB
9174CN0jM64IE3sgY7CQfVIj3G1OhF5dlc2wS+A6xGfWqrA3GYqWefEtbfcvVaTR8Tk0zY2kjvM7
No9Pw/pa1lnAB826KHO3e6u0bp4YiYdr+/Ngtcza+pL14mPZcMKO7Ozk5RxJt6R57rs+dgKZXVyv
+uhq/FE3sW6nw+Z5Z/v5O0rjFpEZ/WazCnddg1pcgV29xBLmvvBD0rRWeRcM/7normp/r67pM4YD
fzUmaqYmh/9lptYKhS4Wu1t7VqfD+yn4rbCdv9gZFcq6BK99aj7IlchaBmUTWuaShXPK/Gvw62YI
7X34yGDvvV0Hr1WGQ6HZfTzagiOHHz9LLB4Ig0M962xWmzQdqHCjSScutRrNoZ3dopZFXNuR/rx3
pXYyJDR1bcyeUshMZ8vL3Eu64goGV7ojJtm6RnxmVK15DCTN+ivfWN1t3tmwujnxFzWfCkCJDZWd
u7LNIpfp84Oqjc9aYKW3mkrxVFJBhMdny4u5ubAdGsmeHLdjl6nD9pVPo+MNLCkZrHvLajwPO5g6
d2vcFyq9HOfGC/hyR7Rjku/FBeBZxBL9jL7nH7L6MRs/YtpcO0WSWpkIsWpwz8PluGXB4wDBFp+E
qglLo/7ieR+1Rbo/lnk51WsQsexCEQiIf2AwB7BwjFOQqehDNRM0B9cKt0z/5ZiuHy6QZ6Eha9hD
7kR9b/2+euhjjx1w72rzEZbBwoOChw1xVBjRsYU0YDXptWzJQxsuQgMKpuExZtYFwx52w5FI74I7
FCPkSrGXvuQtTN2267C9VOpVTapC7hMmht0wjzrqJRe5Rb9s3Svt8hfoa3liH8SBA6N3SPKWSSc6
aJ/y4+Czhcwuzreci7Wj1+hIIVCxdhfkgXcqLfcQCve3Ltd+FG0vrrIB+Bb7dGVqCiNRc36prMmL
0nU8mctjj6jHH/BFG/ifglA34VKhyapjjXeE8W6t+mR7xez9e9f0QWS3hJvjv8lt+dgXnosAiEFT
aZln81MGyeZ+59KVhT5FeZx64PV+k79n6ivCumtAqFX9BNiyRA1Ow8c/7ZipFV3wZJlmGh63oZHa
2YOeFW0F22FZ2v4amVuMnW9cEAEDTpvdF9bybmZdOTAruhdX627F3tBtJu8s3yk1euVdXUJJXnTz
iSb5ovAcDCcop6fjaARD9xMlt/z8n6/IdEifP5ZbUyC4wrlmOWDnb4iXqvstq5mGcMcxFmP9PeWr
eV0cEjm9888WD9kwILOcBQPaqB3FB2MpHypMZS+5xkKZjpnWzc8YsLhoYMvq0vYj52pvfqp6elza
dbnQkNIL76OIP12Mh/CZM/cPZZ8ncq9oZsP53o3IkRswU3fq6lE5VTvhaY+kokJp8fjfB9t0N/qA
D+5e3Wae+t67xrc/4wkJPQ7MBs8tpUfwHDBdbyr8J1BXuxyxp6yCn04jv5SmzoaGVxnxYE6/jitp
aeK7585NJOaNldrJtSKhJOycau+Us3dps9wArOCCETXOLFYmyqhOiInJz1ZAhe9M5seVyp9+zf9x
DBggaqMgYLYnm8m05lCFHeSSI0JYk3/fg2/eiMkqXrfyejxflVvogmmqjFsWCWG6t254FBrrWLEU
wo5i7qUvR4lZ7LXDUYwKZrp3cACBzrFNjVdfqy7dXmZgqMpMM5O3NXSMcY16zwpXd/2si66DfVN9
mifPv6ph/nm0hK4nHtOCKg9tpPQW5OwsDtKFWZG1MUL3cQrSlnRFgPOF2okNHBl/548Oc/lcN7Q0
pQvlZmNAhSrua6m3IjL7nCrERSXfZaR/rAsUDYiZZYLJjn58jNwKkdQLPGM5S+oOmZ+KbeKMsjzx
h8o+7JScehsyBmrjXTb78FvakVXjsbsOnnmafL84+ymCDLlUMGrMQUCJRaVAmfKxqLsf0gfwtmaN
jdBCXqdxSjLNrSJ3MCzwnvmDl2aSth9mzeK+W5EfieWg+GR6+sE0hLouQ/CxmACpHVucuXLzXdf+
1oBM4JksZ5c1lrvCPJcm2z+COUFPurrYPPOUQ6px0Hg6wbOFR9v64fEPNho6oqxY/NiAwhyzE0z+
dADgESheI3OgupVThisW/NfUn7ZTW3pYNVszUKnSRVRa5etxR7YK4fRUMz4ehZLQph9Faamrry7m
yghCG/eepC3LCwpHH/50Ko7caL/H98FMHDkQRWdtHtpZPc4T/aGZF+QB33i2xzJyN/9bzZ7fWfMb
4z47Bx3k8VCn2Pp/1J3Hkt1IlqafCGXQYnu1DB1UGxhVObSGA/Cn788RZW2V7JpOm82YzYJplcki
GYwLuJ/zy01t5VuTFOQSJbJfYMAwuhNP960W+EYcDzNuFgzB3Wx4xRa/jru94hHa1w4XkIWyaif9
mcZkBUDXjowPi9GwSIaEr0gvRKVAtPJc2NnVG/igu/wtjdG50fSAOSKph008ozQYQIztcODsGctx
2y5oO7NO8RpoDQNBOsZNeJLgqm4+Uzi4qfEFPK3fZmkPTLOd/3Opff2Mwfj2HYl4RPKMe+XIt3Vu
rJvyFeGGgDHr0RfF/nyQMr8Uk/vm4mX/XIfRsCuLEqx0kYeF6uKLYXhi07Y16Y9aE9TYCx8nx/au
y0N6MEim1ju5xR+EhgSzGQYBWKijFKGx8+vyHI4t0s56RgEQ5unR6zAHVh1XBlPppJUuKk6yHb1V
DXbgyrp2UebsR+BMjVlEmxDM55PXpRe8SclL5tF31pjj3V9c9OqcTIVM22NWt+Hj0nvfPZmBuJeG
C+DMz5dZ8hQoqyfYh9s0n+yegkQ2yDA817XCbp4dqzB2tx5PBNF+rbXj2bX3RpD516SZLx2qY1pU
5UWV9q0GUTsNi7JYedPffhuQmG8SideqejkmqrplJnv5cF4Wt93ZPvJBI2+fWqfmvwQkLcS23Dhh
DJdrzNFeyOUxpJjyMDliVxf5j0mbJ6xscM8RbO6yLG+51eI/wzFwKWcE+tPdsbr8MIWTd6riiE2g
5Hl2+wpMjSDER6OXeyx3hIt3U33lA5a7ARdkQHopYSdGcS1BEWYnwljo64pUVZOOBagtLe4rK+Eh
NggLYr0cnie3A+3ruolPg7Z6K6/GA8WxXHn9dA6WqPtEpBq6dHqI7ViFJ5LJgS8K7zN0XJl/LqJ8
+KLaKNmsF6Mdm4d2CapDZFMmNxgmqhfyjwYH0Z5lwHIBeZ4MoyWOoam+wRZwaDTZflySEiLJCBn1
gKFcnDxHM6tvQ518idEEPJca+AzL7j2wnr3CFXtbTehA4kG9mraCr8hvOWP9PYmH8n1okdoR93At
clOcShIr30Cgifxjoe+69FwMhffK7ZvsMIcXW18G32djSJ5lyFGAtiPcolpLnyZ87z32jsJU4uQm
HMbkpKagCWMJWynja0UZdmWr/CBklV2lCcGYyBrJ5/wgyHO/5oG2bumXOQMdpJDxGHaJ8VZYxGmH
Dn+8GoiZqKv4bFf1Tci+OxYVvIVySnlsQG43s8BYH9hLe8qg8TdSZeE2JP0SQcSAMDB5qW30zFQD
3rPRRGZuFsPLhMgsyM6OmaS30oJkMH0kFZz6NxYpmiFq42RXQ/JYxMrcaOfWzpKucZj6dNoQGjWf
zJqczzkvj24w9RirJhOqz91GIaoepL/+rXGamEpEe3ldvNnHKTQGaACHE2hFfxisJrzQ+fA16Ivw
rYS+ODZwEqewtJOtCNRylb5/KwzfeVwAjR5VE98Gybhc+qN1Zy2RnyaZ3ERahE9EOiUpwNzS1NFN
TpmxLeNUd6JRUVPnzHEaJMdKk/eHMYkGxJ15cFn/4deU2XeZPBW5HVxaOkZ2mOyNTUoS8dUwVb6V
WV/s+B7EV5XRrYBhoTgi++Uw6cWNJ4iyA/1hKScsToUgsixv+/LsGMF0q5rkpVd4nyaeh0NVF+Ur
8f5oM+ZAnkrFuEkSpzr7BnoJWCN9AdC0y8L6HCs3vq7PjnTbb509o3QUnnXoBvNXHxm4J0yUFbD1
/qEMIFIM4U0P4ZDND8WYyN2qUvLFSMA/zwABosZT2JOkosxIPWQZkUh0Kr6WWWh+aWA/I6JbN1lc
Wg+qS56m1hdnifsXJlwrbvjSE3ccsfwN3ilMla8fjXOfZv0T4NHbsPCZCJHZL86ECNL+rtCXPK7E
0Ng16antmglxWxB/yrEVbbPyNcPEBDllsplMVnZU/sDZqBiVSMMrb4iIk2vBhgJKR0yeGdrvc1Z7
e9HOJyGjBSdAt5vruDnUoi22OcrZR1Bn+rLN/AIuvicG+WiOdnwI07LZiMGI73NgngeajHad1xlP
0kwRvHU/wYgd/ETW1lyC9O7XxmtR+7+TLKvvi6z8ZwTVQIjjPZCxupeVJJu4aae9N+INUCHvQ+ua
16DK7QtwgHeo2feeBKGTUx8Xtwr24Lb+r7pi8aTGLD9WvtbJrBKZyUQoHLa9dfdgwu52+TZCul0z
zy9vsnMQBlYz/wenVe4mSYTaDYvF2c0+cGOlPqCVQILgN+YxAsK4EtjIMoAm6CQ7ZvGMlBhRTPMT
FFo/uOK8NDRn+uqnBw9N8pQxnOkMeq/Hzr1ZKGwOCb76SIzfG1Nlj4UMbPwhpdwmVG0/EDNW7dyu
DbbBGMc7h0A/XsFgviHmn8L+hTFgeFFEKQbG3lTF+DrPqKAMsZyxTKC2b5FQ93UZ3PFBJvR/hPnJ
bZpp76ZTfZgMoRWAVK91xCodWTDyR55qDGeUaEyxV51KcOAHJCbxgyMrop/zej4TILIb/LZ4suZB
p8b4lOUa6BBk7U0HJ0geJ20gaPL0R+mFQJ94fOD+R7a7GJu65pOnGX91OvFwmta9nTEykm+dPww2
WEvOkt/Jutwip2UzFDho1mlqEo3cDOMVw2XESpA15bCrLfDP0gIJTf1qV8z+jJiGiRgnIlo832Oz
gLytbpX28/iScXidTlfHAkTgWztl3t1dhgcVgZohWTMw6pg/5qxxPk+45o0cgti0XxI/KLZVGo57
A0h+D+ZHeso4P0Rt/hSwyfSjlf3iZgaT2JsdFpRWK2ZXxK5plu9uKMNb0arwg9oZOeC3XfToxiZ5
BxXIg1bfYQswom3cNV9dt3KvWZnC0LGg1kt8Huyy+g5Nmfigz1RNhxdCHLblECGrmWbuJ/wvo+yr
U2SYZ66Dlv0N9GDdbRdTG8fATjAOtl+gqXDmEm8vU4R7hjIxLpRevW2S0zgjcqzIoToD/e5WllYZ
/ls/a/tGZPanvFmIB2zjbRU+Oc/xYBmPo/3bC1+d+j2rw/ExG2aGKjPaLEgQ3mQY7G05nUfPKS9J
AZvHUofSogHaonslRNXoIzSVxmdEuO3OigVAhpe+QKgkjyKEXNJWjcbg71Z4dcQxwWOLn95iNRgs
7K9kxQz+jOeUI/hc5m8Ic44hdmiHZqV7EM579o75aJvTnTyxo8Ws9dya5sJhUMT7WprhhtQVcTPc
bo9r6tGJ+ubs9Plj2y390TTl71xZihnDxccADwPrR1OzaV1ntHybbknibdLIbAtE+KUM8+GQjjnA
SJLOR8uorpUY09v6D8/gHrRm9gaZQ7OhET2MBgrkznLLh5wgn6krzKvwHfOKl5U5tPF+Q2sNlxH4
hRTc9jLjv9wHA9r1uPeayzBan0Jylp7sqkFTPONdGOcxPZbVovapsbgbYUzGk8HoXLxTDpLv7ait
/oZLd/6HJ4p0tJC+eK1jo/Hsz/Q5P/GHJHETtXWy7mI5tPCVeeyDXAZq0wQ4TcJMfSYeqOLSFq92
4H2A4IBj8anIzO5IK+5hlTqggNiXsvuVSKR2Hvf5NozQLJviPBkXC8UQpC8I4aqF5uQEtSjpm/Fc
kCZXva0E3P+uE3C0yewvohsf2sYhedWOdO/5nwK9lqaAKnUEqVaBvDdNsjDizelzmme/YtsYT6bz
bUUdV0B2XWTXgyVlwd0iJL+laTChb/eRvFs/HQSoWdD9c47jHzNZbMemBqMS3qNt1eVm1JBV03wv
KklFi9WBzKHkKkgU3nTUJWzgRJq/kY6tGY9//vWcgM8Oi51DWtUf1vcayNhKelJd+2b5lLd+vbOp
L9jlsxJHl1oCoJl83g7ecV2FV9BrtWEFFHIixOvEOdfrfi7yVxdgHvPtcfVrDAEyc8xx20IlP//3
j+R/yt34SNwA3wwqZ7zJwR9yt74sI94+ZFyJ4Z3yWJ1HVb+hNafxMCq6U6Ni9OaQJSRmhuQbjNF+
cpf6Whgj70vCJiWNv7VVap3mH99HB58nGdiRtixGf3gVW7uYsw64fWuapb8ZzIewgREJrfkpFX20
J1SrO3WxjQ12Uc2pMfWg7MRvhsC2l6nu75KOiVP4D1+Qb1MyxzeKZ3d9rv9NmGsFQ99nAKVaqWbj
CRi8fYGy5mLY/oXXR8AyDOkVprzatiQ476DmzR9rAsYqNkkQaeDgldFBePCfU4KauKvkp/UxYDO4
FxbcXB98qa2KSB0MNjvKmdFtoF/IJsInrNYdoKty59zNxnOuNSlO/EOYXNjEhF/zbmZHrhRcdKjM
R7Otz7ZV/c46wWauqV1+xJcV1AhKWAudi7J6GrO6ynfaqL8M7WPjtPHjTBlV7+AKqgwmi5gLeGMl
Je00cgp3oPWEpmD37ev8e+4l5nUiGohMu8p4W6LgHYAZo4uK5anNpv5zlUxf63IaLivaNdqlubdA
asiL4egh//KYeS/EC43vcyt+ed1QgUpm9ZUuZuSrVnBZv3eY9KvNKIlQFH7jXvrfkSjoWHAm+cUe
+08gMei+itc2xCFPbsqdAfGfM1dB5wbDtY6cikuBgdmM8vbawQWVhaNucymrW0utNjYa4xAsWbKV
KhBP9HO91C2CTnrnT5WeAwjz2HjV7OyrroPoqAX5sjV0LGj7T7f/2YVRce+EFq+YIqMZFlO65w3l
RtkG+uLBBWg02aroP/dSHRLiR0xRC4JZvJiPZQcLasnkofOXpwQ18oZ/QUggRLhLUjfata2dXlYo
XlWdsffcBFkHAxKGaHsIlw+mw+wcBO3h2etw+nfjcbbDCG89F7qdZdNey4ZBa9aYAJttbILZuJDc
vSm18Yk/mYmYZG6Uo+mdKHcmTy1mnbW1Z8yk/HBT4AQ+I0zhrimNN+mUX5MeI8LK9q0y2anHPSCW
+j4N7g+rTtmewXlnbnP2XePmEvG4ywfYjMi+0YYppdjAetEQqUMNKsD7jXQ/iFQtQFiVCKMpSQ1B
AIejytnJye8/t1wYIzqkrWdEw9X+lJctEJUmfdMYk9f6qK/D2Wp3ZXWNjl1l3POu+tlZWIF8fnQR
RHY/1NbWS+1nqRK5bwyy8AKiYDaLgEmG7d4GRfuw/saGisj+S6cL59EhmxL7FtrymEdefFhpPCya
/G2ckTxJpZ6EeYlsLCQg8189mlywo40t4YzECUjzZzthKCvsJ/wZ2YPXtE9iHM2LlWADSQ3vYAJF
b1tiFA+tUneVo6CsZt/bo+Z9a+36mAP8PJH3d+t6+ORmyAmv9IV7GLv2RND4vPUxXp6Z1k5yJMtG
CKc6yRiXHLznKiFLbTfdtgJBWGH7h2J0v2ZuRDgNPOyxNWrY23H8lDRsGo4b/yydh7FdKOyTfXvw
ckCCJiqMLYnZrA/dcu71amvjpQLAN5ht54OXJS9OUINHxfMRxJcaakO864yyzp3Obo2EppvGn3Fa
ltdRVXcqDs71RIdgVtyRyR7d1p2fytwd96USr1Au01l/+kvv3nyndc4WinavPK74FQEFnx1yKh9r
0FHRaNEu9nzg30S9thaaUgdzSEgV1cHOXFxeARrB0I0/d2hvGKhvfkfWSFrHUCoxBokABndDBuOx
wFZ4E211LWwhnqXjtJcSy5VLzEKZWBg5rWW61VbyyVTYzax4D3hDiFYDDemWFujO+GOdp1bfjNTU
uoP39IUxTIPauHvWw3toph9ydBjkoXFW5LBt2t9KNd8IqLU21JyIc9akt3WMa2Pvp2n0PoJqLzye
KoWgCRTs+7pKtOy57MLebqEe4TLhXkjLaGPV6rJYZvPh+4lTzRGXebtb86/mUOdUWOEbsXjsOQ2g
ZkK3YzkaODrNbm/trbIltL1FyzXK8eyK4ZxonUgZkiHv6zzUUGKBmmEZpXgfB019OKNPekBT0BSp
9nmjONz1LfXfxP56BYRT8JxN4Ob04O0I+ztkEQE7K6jyLzrUOnUGAplen0rQVs5EupiPnmWdlVbu
dRzAUs0YTiqMMMpnCAnXfW4dFEE6jgoyd59UPZ9n+9so5/4ktUOt1JrdzPZJIeMEPFdO/S1uzXln
+e3DGGXWBdHuzgt5szLfZoXT/NDYzDct6WyzfDg12a+RDt84npOtJcS9XML+MpDKMQyVPCVwpxPT
0dGwQ+pl2uIa60gXESE0JDttM0TU/w5Iytale5X2pQl0US5imBfi1DI5fl0lLW203H38E7vVICzm
8TW3Gf8Sgay515bY1d6d2dR2yIi52HSw3RSKHI0sNfgc9bdrRcoMJIwo24APQ3X+UIiRc3Tx3Tq4
E9NIS8OYPlpIMiqdB6BzGbln9QxB5NmHT9gemEYQqTO3Vl9LF8FiYSCaI+wOrkMnXWW1u01rkDAV
pr/U6PqUPDQ+4UWhe+qq7Mdi5tEWec9VpTOdotRbGrzlHPmEi4A1RyDE09CXO7t0rhhlo6NZySfT
cNJrkXURnBlqGFOSEhRTdYmraKOyOcYoHhTHlTt1ixhhsJudh4kWqmYAVB5dIqW1xMPB8gDA90+t
cyAIADdo720bV8S7aYygVpCSrs+MtzTQ+kr8HnzW9+Atj6vmCFzyq8zFyDcD2LQlrAEyPenZk8d3
7P3mLIP9qBJEn/DTetYpS8wu0by018r52bVz+eQ+R6/KNKxbq+1qAOVvVhbjttaypfXiLNqcQOrM
sK7U2R6b3uwghNW10YIkAt6rXRmWn52WAlM5NZcyfPRASu5eOD8ylEwXy3JtUop8+k2XThwqOwPk
HZCaoLLZWE1WXBrbeqCoa9k1SU8iLr/t6lGNw+Jz31gVd7wPH6iGU1uldKS1gCKm0z6bU/3TyKqz
/qEXewToTngpnf5Hzo+WXqgnM64eCq61TgkbdQ5nA9bpr0bcVIeV18+wAhCdcConYgHm6YwmMDrO
C3RnBly/6eIqvqzUqJeZj1MVKr6Z+zTgjIQw/F01y221lQ81SEYyOMje3To7TyJ7m2YxnpEfvcme
UWpqiEta3F9jadlHQebatrVCDXXskVvND0sD5U5g1dW3TfwQRGScya9akEp09eqiXVMroGd9sKfg
sAoJ+smgYCdkKBNeepGLelt/3ciTd4Gbd84Evd3TOLRPSRWf1rEyEfRWDQFsqipAnYoE/zRgCAFM
poFauuSdgtpLDl2D3TQICDOp3ew5DjMmh7bbuyREHrImSe8RS+UxjozvYil0ts1AQJBXhIfcy7jd
A/RAq8zAR2EL/AJ5Gxv+KdxbaeY+laWiAEDrbFet1rpGu6WPYAMq2UuJmjMN7zlZkvrBEe2+nJfs
gKWVu7zOGMuG5LiKDmYPkcfIM+sQH60EwKEmLsWMIBCvdW38KwUyl81ezpbxoRyNGkJEVdwe03gB
SeQ6t+SY7NfXyybu69s81Kf1LkNSfSytHv0BdDIRdnKTuWCIaw7BEoIKO72xCXMsd7oPjEF1aIWz
8yRqufXTqRAEpcncf7y6w8gpkmXpfX2bOdLgCmogWMU1BNGghQd1lyN3Z9ycyETYy4JZMej9swoz
b+t6xmH1vnZJ5W3N0SoppfmGvUtseXiHI5L/+/rz/cDWomiOQJWCZwCIVye3iCPq02onF94d8tcu
I6fZ0FC6suq1Urd6TsikekKHNHjRgE+a6Pncc7/1id1dsGgyCbAHFnRSBCnj5jpLQY63E3rzXCav
WE02A1/6XfhiP48AtO7iUJ4igtneTjgrxzokvqAP8hsmg3jjuzSMW3FZsyfQlITd8lMWAd3JgWE7
KeJj7Mb39b1avTzS7BTqKn4NrWjiTqKhONl6yNZj2XpdrL6RGcEwa1t/IlVPxyt0sJnGuZjH6GTG
9ocRYV547GQZzbeAti+vbdwHfxIIW1sw29Jtv+PzTy8G5S8ZDMZzThznPArO1dT65arSe7I9CP46
6D9bOVp1yo35cKLi15BDscXudb39hTstu2psX1LpU9KoDIgDrWRcX4mW6+Jo1dxDQc2qhnHAD6On
1g1ua1aUVRZi40bxXbbiZRWqhIv3uSu8hZBttEToechhJdLOcS5rQNeMDehCBMPrhKL3nDbzgwEF
CZeYfM/S4ZSZy7HrZ/MhD8gM0qZ9VfnDBoFbccoiCCOdlLpiUi6ASd/nDwk8Dp919kqMW3HNrfmA
ta7c+qPzDPXwuY/thPkUtZKIlnYfWwUrYlq9rEJ3X/viUm8h+sT0WBFiPjNHyWTn5IQ/mNjJt01T
aWVq2F5AJCoiVStuxYPEmHHoQGsGu50f4BbfqN0W19FjoZ9rebaMZjwYuTefV4d57sZkcOXJ+yqh
nV2rOcZDEGx9t4sg0adoC9fX7OKpdg4qSqZN0nkAIdqiCaJRn1TkPCuvr1kGkomvwCu2RoNZq4+X
/eAsELhZTTMnEcw77K9qU3L1uA2+8YgkjA/paGILJEsT+rDKgIJFV/9DkoV56qR5lKzwt5YVhmzy
Hb55cosd8pCtoAJwGXUkbyJ/SUGigLbhr+eKKdx7ZbpXkRcG2ygveO+Ozg5s4LrEBBRgOv9s1Em4
rZblvuYxrDNmFbJ1p5QXrfeWDNRTocNlxhTIntxfwuxlwewfX9dwgrxDGD7Xn1qd5zAu4ysFn/M+
lGm9K40GOC91frHyvZcd36PB4ij3CAneTbab39nvLEzo7UsT9yyqk/1xDPhzROgRo+dDGaOazzOu
2Tws/aPV8KI/67nvmAh7gqso6uuYIuXyebnhtDgGMqjcOZgeKcaFBzAtnzg54Z78WKPIWldtwe8f
VPqUS+6jNGdRt/EQpA16dOKX8Sf281uU2c6xYg8aR6/70GAOo1McEv2W0w2w9abL+uqsPrUqa+Ht
0591zPK41NkVv0v9wHr1N5Gt/wlAdoip8LGZ6eIx+4/0yaLoxmgeTG7Dqt9j2GYsSX5aFpbHnHjH
S72ddRTHevmvsXqQD/riR3HMf39y0uhrqZNvSgKFq+yTERjihA35hDrEpNVzk6DRt7+mJXejKaS/
T8hHxdpSsGOp3N70doy10OueiqXMb675t67UNT7vT+STSEXCXEKLysY//37uUPjW5NkzWUHBF3ww
yKMLdTan8C2z2NoIDKWQ1gSODRXZzY6ZK/QZ7n0l7LIIIg7n+MWo/G5fydy9GCFzT9AZ+JWz/Dy7
/WFGSvPco+vDnUYELaWCBwPycAguvkTbswzeeUnIOaSl7LzOEKE/P5dcUPrPIPmjDG9md009G84U
jGinlx3BYmC35QvYo3UeyurKpVnvE2rTiZErdib83W7MfYNwbf9BuSMULR5hT/NipiwZ556KIAZt
WLJqbxhmtkVetCnKfjy20mWyEmN7zSvnRD4N8vSaw70mQohUS1leyXi4VTNkHwAed5A/5s9zb2zr
PKARWAfLkSl4aXv/zViik40A+BSJtt729Lxu1h09RH7lxSjlovGbozMN84Rvv9st8GGyj28zYaDp
I662MppeJqxcyKi6XRMhehV5fbOTiQIIPe04jD2NbZcb+jjERtIHgm0sppOxopqjD5d7MqU+gqTa
e8CvBLMP638aQ+8HLkH0p3peLbIG3yRxOBZk+bYKhmy3WFRZGtnMrecebaepkeJU8UESs0oSnI+O
qAz2pmTgFm4Ma1D0+3pyPoDBVMdFDgtu+tzdtfX8BRI5/5vMBfs/UDoBcnQ4D9fh8Qv/eCNJp7Gn
FNz0I6QE6LkEYlPJfjZGBn2amw9WNyNH4kuhjJXMHi0AXf+2FhR+r6HTGjXZxgx6QplG65bN8liY
C/7Mzow3Qxb9KlgVdgSMtH+Tx+pYmtz46+tGezfJUToWHo537Z7+N1yf+79i2yfwaY2DSoLR38eL
ZKaOloceO0PRh+1r6TLdjAZ7IBfIvGWbPqga/RGZUjz7ZNXwoBnXrhvEtpjFL0MVJBh52NxCmDZM
NPhjCsJoiI8PUL+3L3GWBackOK/8QNgTyT2GqY9+llgcx52poO15ldQlbWAh25QMJ7PB+vGhnPWL
b4Ziu2V7QNjmm4+DzjhCdqLHLlyFRTZz1xqnpU3rm+t+s43mKRTlF3vKFwBy8Z7Z4bewR/iyBlSO
AydBwTC041k/5g11JE1P7BfdJek/fQZVfCvWK/atu86jaiOsXBUflKI/fjUWVRRQh714Ekz4+ISI
YXEXvwAi/1RTYz0v/YTu2P+NBBsEd/mO3asCLyOcOv+ctRNrz3m1XaygiCBPr85RLWoU+jA0UYI8
8dmP5tNqmM50BhHlNgVv8t7rqgAf5sWOmIJ0GhhoKc4mnbGjKjwIiKw+VoS5zS+gfKj9NfWWDWgX
J/S5Og5HpBby0awrN9PgMI3o+NYVgmy0BkEn0vURx0+VTWAHTdVs1GD8ciYnuNZOEuxE8rsWwddM
xGdJawovaTE/KNYGC9veB7ie2wTMLqi/XK/7nOSkg65ztacFCkELVJXnYKjazzuhFtu4TfqyutEz
W0c21ObWmoJgg0+akIEJfBYKlNVkjUur3gGn0ksRhjuw9XQPe5HASzvLdVB4AQCn6GX3n0fi70/r
Ats7B9uu8UPpX141cXVAq9glcn5KuABNIltjE+5CmzvyMsNAUmieyP4WZlN3JCeB67ZOLuuvboMW
xKmTb0lzqQZ+BzJ2N8tg+ueoQqWAzlmhcT1CQQGsJHFJmYHLKpOmFvsBif+evJG+QRJeMJ3RpnHz
alte02EWgL59diBViIEoXoQC3lrbK7BEO1vfockLr+4eu58V5NGBF+i+NlZkYD2MH4oIwo7MTI77
jwKATBvtAwv18MdriMlfDGhlVBMyXWHHyDNUreY479qIiInVn9INTkJ+WfxVKNK0Ub2hKTED/BZx
hy+ls5KHVo0UPkRveNX/FWQf6wCpefCMrSuwNK3Tv+8m14Ur6mBUEh0gYACRBR+L6voQrBCnSZbU
rinoKVq5LhOAu3ZTLS/Sv2EMauMJmg00YubSXrid4uEhHjhKY5/mpNyInmaR4hkOJnnqnfKlVWjz
VBW/m4LVsC8QPfd+fBcD6ga4HFygsr5Wdf/DmBdkP2GA7SVbAPRDzI9bCSr0pBLwPqc1jbdA9r+S
bs6vPUrmdRaITDxdI8kiD4nov6bRkn5M7U3qn83Zsl8oQnonnzAhdKaNdr5WGnUOfi9v4OlNig6h
iQTrFCa2lh5liyr9+phk9bALWvKPSzncRZWc67nzXkkiPTSZBh8bF9Ub7OHfZYCsoQR/Pf7pOnci
1/Mc16O3949qMNXYE5m8PK8DVn68VsC3+eJaD5Zu95IYlNkrov5QapajydS3BNHxmw/QRjbVdJla
liqRAlx53PoCM8SbRcKg0RNIp8rSYr/JzGvuuD8DY96zv9eXHl0fbykitco9kQKEwzlneYjclKIn
pN27cELHatClcTL8Ef1M5b0bxjeRpt4OMCEgbzXJDhUwy7EJBErM8kFSsf442IwruQouQ83WQhsU
Ncg5cQQa8coT18UPH3TbRozuPithYTQysv6kq9VnQubdpRnLl2lCMpbo595x3pvJKD78C3iWLoUB
+tnTo6Yz+IrjlNWfXcWatmIEQYmS3ij4ch1ja6X+t9W6j6yg2sUu2UDeC2yz2q9mzabw4n2H1TKo
xXJcz5NJW71XEH+0821lR489q/A2S3WdzQxL0AfbNZekJUoPKXa/dZa8260wy7QEMYtnsSsJQ4lV
+mB7YJnr+e5UfXn14kht7Hp8j7JGXoP452i9tzmXR+pJ6nFB0/EjkwdCOuhjpYc6V2vcVq1ITbha
YwO7DCB1Xa8+z0K2W6trkOob4kCfyTpArnlwpKyPdG0mzyv9uDKoRiOnvW3kZ5KzfjQ4pbZVKxAZ
FiZMV1zcvQVUf4Qt/xDgLGPeb+1+tdQNqNbgJ4WHlRRJTpWX41G4He+e1uusEJ2YcIuF43S2Oeof
Yp8irzqJi2Nn1geVeE/wv0CPKcAvwD7iknSiUUR7ukiTAYp1nFtrOtMm0A64fpa/5i5FyyGsDwOU
smd/66hOq/MSvpgUOCLO219MOzARMUKayRlrIjkOapqdU2wHYlu2FUGtjZ/fVoXK/6syrb/0b93T
n2A/9T+H/w8qtyytDPs/d25htxdpn/bD978Uda2/6qN2KzT/gYXDN0MTZ6Ltez6j+0fvlh/9w/ax
43uOzu/3XF2nq/kderdch58i0DigWpyqLgQ4/9275UT/sGgM8qmfJS8JpZD/f9O7ZYFd/2X6Nmz+
CDd0gDH47/82dY/1OKOmYRWrAvAjc8mta7GQt7+x/JmQWzdqyrc5DpgOLdG8cWF022gokGs2s/MY
qnD4Dik/vbkLSul96Ux0dLTIZTJLlrcWz2e0GdvZvcSTQxpEHeFtqoPa+qcVxulLEXgYne2JTDH0
gelwJBHD/xUHIxUufQmbB3sosVIvvrWgNh7x7caT8P1NMil1q1mCsVaLsQ4o6yvTtxAE1/WittwO
hpe+R4lZHFWPTKYuSadZMAPgfLCHXzGs21kmZfnsGhFUVVciusyFG75XlHTsKagEHDatmvk1aPNl
bwFPnMYyWD4J1alTSaf94+jgS97arCpf6iGDKMCplOxo/VqaLeqGtDgaSvp3P/Gab34mh5wAbbKv
DkXdsyg3RNowlpYcrzufRKcvdWh4P7oRSfimaEfU7nYFro1DXqnNgDUmenBh4q7/xdt5LEeOZdn2
V9pqXGgDcIELwKyrB66dwgnKIGMCowporfH1b3lkdRfDi05/j4M3qbKMjAQc6opz9l57xDz2pDQO
o2KbRWI/MvkJ1XA6Lj/DMi3e8km1XRmWwzhvCfh5RS1drJj+sm1BIbKgP9imzykt6gyH2Dgot70/
DhnPFusHpRltsqgSdNqzjFirM7Iy/1daxixVG017OxrGeBMVjX7LOwmOOBjScm1EvNfLjpcinVeY
Tnb0XIGTIJmoSsIaiJraFCZaER2j4VYKMzrTPa18DRutd63Y7jM0hJF31ci8vizaSoWx5QjrpXcC
WqZKR298ZkwkUS6C3Ni7SQk1rudKHXcPlp+C4LEVo342MsXsFroRlJuErXq4TGwBoTJI1Pi1VyqT
20EaCLCmAP0xkhha3rhZBx8BjoyTDeyGsJqFXRoDTTSc+g5vBkCa1GygfGt9Ma3ZthhvA6FkZ2FX
DedFpjm4oVRzhY658OdKGaaIs/QyAdOQV0R2xTQJ6CjCdwiZl81pQ7BAdGcR53qnAIHd2LVl4IKb
unS47KQ37l/XoZhZSCRNEGB7RY9oRj9apgVobeBmFdAVmRFzMSubckKEyxyaA2G11GqRq32gnlUk
LuxjNTxKVX4a8VPZZjuzHOAiWO68DM4VJ2u0GzpfDhB0s+cBlXpj3nRDC+2X7mqFCKAl7SJ1hIty
LLrSSYEZ0Wuxb6dkW4whhKxGM9mYFwii8MPee4iMKKarnnrGzru78YnTWWRjjNaLMMeWeF2GEELn
g/BcS3L7ZwEI6YnETx93H1kR1ZyoBO9mSNX6hk+Q1BD6o9iJ4Be8UAgDoGL5ppRr9hxspTytaTuy
zCbzqeL1AmeOCGyna+hJvL5X6hlJGczM0aglG6wg2TKbFP91qtVhj2zOHiOINys1SOptrjR1Pu+Z
im9jqxeYbQcxnfnpEJ43YVL/AJ6E8U2Z8GT7fc+ap9cj8RSEYXXW65ARV1OVdneVmgH3jo248lmw
GwTX+Am9/4q1+X2jO7mCq7UDDSvVqfcIBqRuyNTc2+E29KKE5KMmDi/wkLR79IIeVnucbkSyqq85
ynzwfWVapGEY3+BLVGlBSfHQOR0QB8fsnyDTVm8yRdYyz7oI0ROPVd0kuS63FRV6OFZ4pDpJiXrK
8bHvT8W58TWlXec8D7lq3ZO9q+orqUZ+u2BQIfLa1JLqQYvV4jms2ugxGvI0241pHZzrUxQi7Y+d
XT824Z0ROnsGJGG7rKuqkTE3Y3/ebnrPmyDgt/sWr4j4ekoqSwpfUtFftaVVvCWZjZcyzdrnyLIC
cnIjRTmzGG0XEqU6gnEiA9c16ilXozJKdpcjp1ltiQBpQeI8+PAU6M822nnZ0hKdKyDgvaVW6eIH
3C4Vqh1GXXNOVkCxHSLp/xorhYqeZ3r74aCPtYvaV40lrLfR7WsnwWoQOcU5SiN7F/aldq2ovdqu
snrM1nIsiOx1FE0+TzLGDl1nkwQrE9uGsW0YWj0800NgrbSQaQ0VW9Ou9KwV45x6IzCPVieOBimo
prJ19cL4mo1KfskCt00Xhd70z5pW+uoC39y4Egkhehov6ZOyF6M5dmo1s6aJ1fWQOiE+AXy8v4q2
cywqWVqqbsmypuiEwEO8OzLX41Xg49vGNecrbAT8ursRbSf8OzjEVN1ri1eZYgCytjk/mQpAzzS8
GqYegp5ZBw4LX/pX10NZFfuYtIG5z/SxxVC+LiRZMCFwxmlyinHVIrGhu5YKPVxIXGf2whBDzTLf
ThWHEMYGg6EjxbijZEhuolmxQ/Va1W9XyCd4TdGXhsHa0PMRStHgWEvAEgzYRhJymVHUEpqDIqO6
VCOrD4nEVC36cFYV52QyxjDi+qzirWnKtrxGnLHPkOpChHMxSk+5R4UBMouQM8oFUR6ynzUU3VaD
kWFIQ2Te0hkBTf48EcprYSNElmqruHUY9fuemk6nK94CWFPqqmRVlDMHZefaElgsNE+j5k4Hx6ye
eKP8H8VoO+lDEWTVS0E7wOdX+8Obl+f9psBs2s/NVsdHoxptvlSZy85hwBorrcj96rKuaweIEByY
KU5RzhOJB27e7BP8mihLTSiLZCfbOZF1UcQqf1Lr67IqjWVBktiyDbSUhFOlYLtep90VG2bgaxT2
76248y96D0lfVZRZuSTxd/8LkAl5UaCdiyiK5iin7ZleCf3Cspv2Ui+b/tLIOxKGOSS+fqvPFnYu
fiSdBCinCT6b0AM5CfHpqp+IWqhM0M6Dpj1lHqRHBLExPk9H3GvtUF6NI/B4UJ7MsnQBWTxMwRmi
C25PhGLkvNcYgaBHp2Ll0AamKB1qPnHJCptEzP4D8SB+Z5LnrE1d/ujZVvfEFrYY12HbV1SH/Gw8
1yYCbNj5xAPlVRakyWOLeADJGHLDpe5owXvZd/F91tT6zGyTaKsBl6ZjV9a7JkEZOmeIFngSpKXs
uYHKlK7UKtXfodDmzz31O4IZlKyMFizNlWw1Ih3bdrHv/Coc27soGuHsytbylsAN+ucCEdu4GdV2
es9jU7/wQOsa2L4KsSgpthBgPcpyvJYxpuWZlQn/uk6GKZpnLbG2fWjhgxsAsdI5iiIQTw2fHzM2
RmmgVgSBkFru1RX14SngWHKUBgknFvL/J92UIryuVclEnMtIccHBBMgH6ISD7Cu0fWxi2iZPAMkR
wkOnKa37jrzh2wp1EEuqvPXL+TjRT0PYX7XeWscQe5axGwBOlBJvoIxM7LjMM8oMYTm2b2VKmiQi
iD7exbIjwykZaIXjR0hf4wG6qqNXmkkYVhNFbOh7iHRGL6uLXkTcq0hm0ARBNc37uLOqma+C09zD
0cpbi2YOlfwJt/pStPFw1Zm1vDfMorJI25EDieeOooCERZ9oz1slGb1Z1hNLALzYGs9H4lZ2TTqY
64otfYZu1sZxIhpdX8JZowQa7m2XZpnL5yZRGJbJNfPcNEhkflkWmXOb91Ox9Ln6V81Sy5+lok87
2urFTzOzErEVIdqzmS863EwKLp5pycxqn6dykC9MhxrGeup3T1GKNZ23lthfEZk2iR2mo95bJj14
Bp7JuulR9qLN8/XgTktQ5vKo4vJRtXi+mzgqaSqQ8YVmmB2JJc9C3DmICKEEMDQO9USGgCR/MC1U
DJeCHHiGiE6DowE1phAE0/tRuQSnmN+wATIAZ0Qlmw1EyjB+IeQ8BzLwNwFu++fQzv2OPU0e/7SY
wxnczTC2NraZTr/0PGmujDZOXlUNoyxEt3AAUwQIPV9DgY8DSiAR8jtz8sgkSW2t4bVRtHc/1/IL
QPiwwpDDXeASaFB8VlW09YIRUDJoAush8uzmrmZ83kK8KN7wOAkQyXYv+3MD3MJeQxqH2NYTmgnY
pZk5wOdbeNUvgtqvziyCld6GQZULpU7VhSfhgY2d8O4JhUIynpp1uvaL/btNLYvANew91tU4OR3Z
gl2h/qLyRuqPp+immzIAgb3KdDaSdLFBwNnVSu8ag6SUeLqsciWj4gPi4HHf5/g5ilRchkZUA9ii
plbZnR7SjmdImI1J6k0s2quMAAJWzhTU4F0Jj6Z9i20G0baN+1gjSweiwF5bGRjTm5cmwUCL31A3
HqxHdPeAs02zxERBuvlF3DWg4W1xpmOot3UcoAMrRa3pb81+JLMma6ynCZZRPYXJaqJMDYwGCmcW
3Wuabd17Tac96WRwoGJEbysnKB8zNhHjookpPgpJxdQck3Zrx222JcCX7Myu1x5kEAVXmk03oTfq
6DYqR7nOs15SivWbYAbnw3rS2wq7LnrfaAkx3SLXgimEyCQsgovIz4XrmCPLQnWq5SU0xfCd21k/
S31vqByzpH/qk356lENePPSaQ6V9qsEjLjxM/EyPJR+Qwio910drl02RwzSltU8FFd23QZ1ammOt
ZAvYOTZuWJVvNEblWcrdOPrxJuDz2gSGLF1jtJuL0kLM0QEeQdAmmTR9b+88LUEAZC2egsCqh8fM
ytsF/Uy5ZJEi8WugU183YT4sDNuTb1NdmYC9jPZaCWy0bJBbo1cWoOlLUfviB4qN585iKtY6n5ZV
Upi0Jtl3oazPHPo0JLOgmJYBA32hhfw1rxOvdagjL+1KlR0+OuekphlBWCP7c7xSl5HsgY31ZHKs
yI9S15MDO3Qk94bSaBwnc4OJcsvu1WFg1IL7xEy7RwotbLzNLt5gwkelVoC0mBYK0DN0L3YbnfU0
i+d+CA2JTgbc5xI9q4MoO1AW2MiKZ7Z4NZqZwSiu4tD234zA62eFCYAIUTtGZHb9dFxqIdbAwklj
blNfvbJDM54nme9sugA/DcBEJnAjiokjCjSc3fOu3Gd62ILlWFwEuLLiDAZw4ifdTzoUVrRK6yT5
5XWFduPZE2mTfjz8oGOCPdqIsj2DFlbkuFdfGHGZ3pqKry/iHnWxz0z6pIdTuptqcEeQfVAphuCG
Zm2cVRthdWLVISg632/P61k+JdmZKcJ6PaLwm+fCT958RpqVnjT5ukO02C2cZkA5XMaJawnfu60y
3X/qc8NctEIZt6Cahng+0LJcJ6MwF4LSFNIlPcTP1THnELCdhT+JWCJaAaGbut+sZxTQwnhqQFWQ
YTWr2SA+TgafURf6waNRgD9mV50ZN8Bch2WhW8qdIYAKx0hTEbXZKQhiP0zp1SOe2DkYvl4Yn6Yr
3P0W/D5wYxe6Tp2mmSx0YUWEEVuU3SZHa42R2ayGeehPrHRIp5mHaoTxgoDQnzFCiIvWLNWHaKh1
aJVqeC0nq6dM1JvzvtPNC9sI8+sxoTEnDO4C2Hd9V4aAVrHR5RIm0iSWTt2Vl9IjnAmVW0J2p+yz
bFfYCst1C1GO2eEtnghVOlMxH6w0io8XyKvBUqYqko9Qa10jcuS1l2QsJXyJezT1IbZn8Ixh3RJJ
sE6cDAWQD8DChf3evcsiDC7DrjM2tKjN68Qa6wgIUE1qca6GeNvZTbP5joqMVX06TTelxzJIn0Z9
p+hF+KoPiqCbMcbeczzQxrgUjUmBB7CAtoTC1VD9dHTwBUiRTRLF5xO7uDsF9yjNStxWdPnEI4qG
fJc2WmnNKknFioIeQgAw1zNqP+bMTFrlIhJG/tPRi+5CqVKaHRbFKHXepKp1ndHgW4QsB+exDGiD
NH69ijKlWDoFTg1/z90r/Agbs9bVT4UGoqeK4mg7GhQHpOyDO2rL4yJWWzw8esGKlmIQhATHIXtN
GeOlLVo0iVETPAaNUgNByfI14eW2NQu6KXtmKWY+jWAEyIrx2cqbul3/0JtGvlhdp1Cc6RU8bHGB
zmDRT2lus5dShgEmiuqf1X4Yxas8roNnc9CxUiRUNy6IEETPFjswYREaTFsiuGK3LaS1LmVao2RV
MyxIWvXkO2b0oDdxeR8Cx35T407HQel50VlRmP28asLpjMqx3Grkma+nZM9ZH6rgp07+yqUuS+8R
WR9qxaEojU0hPCTXSe6xySGhkMBvaBqzkE3GnFAVicOi8G4VLWXm8vScB0NlcVLnRTg5K3p1w2ry
leCibAizIVUNk9gwqTAgij5492PL3mmiChDAJh1LoyhzgjXNwgZrjq/ps9Qvxca3cvWSZUV3UTNH
/SxEqr3qrYFnia1Mt8S4mg1zxfJgAps2HaWi0uXDfrnpFm1gI9SDFBLjpDhLO426jGNXj0LG8WWY
K85NOurllgZtwRHM1jWRCO4Ue9A2JEiRs6NpUC1YguH/E2es2+OHspT9JqdRTcoufNiZmqCT8mrI
lpaVIfxSbYwSvh1UCyr5zU1TQVXrVDPcTSKMaUDuuXbJaJ3XkTc+JjKpXqGCtMQzkWJWyQnjawYG
LYntrppl5PNeWi2zf9qpwwU3tzlXwCHBd+oc/WWysRPIKYvXxBCalyVfGPlcYqp3YJuim4EB4wad
lWA/iwF+V469sgURVr9kUd3OE7JrnqUThhdQoHrElb13SXKD/Z7AMtsoeEXmao70XNQdSyYGVNLC
1O5tClti2nMrftKjsjyzaM/eRRgZr+0UXY03hsMijAJq04Xtj+cBaewPcM7RB2e9NQZz4QR0VsOK
ugOofq1/SlMKDMjSGVLRRDDYgWBfdlWXPg6WYr8XyG/v2qxrb4axz25br0rPnclkfsOdhe1MJkRe
5XkK+rj0OsYl0pSbaMpXnl0ZtzIaB2C5sYPW3rTK7oyUlgy2EVrctaU4ILvSMrzSQ0RDlGyG6Zc1
ZeOSYFbNmTOAKTdaTIWS52c1PP0yPW+Azl6xi6zXgx0qF+yieUw4eaxzLPzNyjDJuJjnw9idJ6yF
ctqFUbbyp8a803yieQDLKI+Dn+sUQOwwXElLFigNpbmNurQ8h9lu/TLo2V/gqvWHFVrlKVqgJhUb
TIT1IxWJ7LqmBgmc2gjcvE2cl9If1XnlS4i2Q5k16iYqVAkWaIiyTU1gEslI7VD97ICBbfMUgX5Q
18GDqZK312VeRA6cgxB5KKlW4NhADEGlAh1R6zVnhRfqZ5HQWbVmpvmWZZXtxlnqj7NMFeoNpxte
WZDl69FW43XuFMmDIkdjm1Y0oP5O05eNmTng+qG8iqRdFjpHn6g+Irw5R3SqEdFjAqNj9fZsCaKq
dBRgd46ofXLrTO0+9FRYJaGt2yt1YMJUFVVFC4E8awiSpwhLyH2OhzW+MAMynhaebsjHKCdZ88KM
wn5nprp9mUxl7v4dRNAIR6H0N9ngFD9HfLDnzKSIOyktsfWVLV4w3zjrtET5SYhSdQ45NMXPWExs
7QY7/5mVA0Jj3yjHJS0VcOxQgQjyicSNjl8QmXhLfDD8zCD7IRSC2pCIlUSPGWmaA7zzGMuE06Nr
LschGB8RB/NNj067gavmvHZ92tzTvkLHMMAteQsb7wExEV6pcqrKJcu18BeQDnVaDEZqn7PNMH8k
hpOvPT2Sc4vZaFvoA5YDYD/p7O/sfOu6FXa4qce8X6hJ2F7TbMSp2VAIwsSqxi8YGOubGo0TH1JE
Rh4Bg5UbOx1Nwl4FttHD4gnJFi1C5y/R5P+vlvb+PK95MbIzC5r6v3/3sv33fPHcPP/xD8usCZvx
un2vxpv3uk2a//4v/st//s3/23/5H++/j3I3Fu//+Ntr3lKv4Wg+3Mi//fNfbd/+8TdNoJ053qze
5dVbnFfvz//23/zVqqZr/Z/SsSwShaSJIkdFqPlXqxoVNF1n2huOpUKnoDf9sVWt8me6A7wfmojU
6SPXuEbpYgvrPxk3cBIYNL5Vi//9f2lV77NL/iUT+p8+NcKPP/vU+7pc0fuDf6OMUb9pBttY915X
7z7cCfev4/xH1qZuHlL/+8ff/tSg/uvoewjGhy64Jfm0a69UrvN9D0zYF6Cu12lDus+In+Trc+w7
6p9dwQFIo9ZaW9VZ6d7EanFvScy2ujqAgMrCl69PcOwWHSioRFM0Zap33nWdA0SUXggB2c+7E0Ld
Y0c/0BYzT0MF8/j5th6iVkNDHXpsmr/+6UfujTgI2wMDYFA0T/wbQ8HG3fZK/sz0zcRro2j5+hR/
huP87yMWewHEh0fccwYFSKp/09VBu47NnglKNzZjaDqrNOiuqXGduJhjZ9r/+Ycz2YUTDz6lu+uY
uSjAqBVrySKwtRdHh94GefKEdu7ISyv2f/7hPDUN2mkMQ+fa6qj2FlJnA2RU8zYdk7kdqN97bcX+
kX04S5MPpElKw772rWK65MrM28EMmytp1vrD14/m2IUcfNv06sWAfMC+jtp2pxaECyTJtpfBbUJ9
7MTNOvL6/jZ7fLgM0v+yLDOlda368qeSdMk8r8wfX/9+bT9MfPJpHyJpcO0UrVW3HWYObYldYwkc
DiDhVm8ebCLXDQNRTESgkrK0aIlJ68ZAJ/D1ufcD7KfnPvjq2cHWxiTr7hpSNJFAzVZBOxhdSqJv
TPEy2PFs2Iee6NvOfrT6eJbBtU9YKXvqRerEi3/+X4nqgL+TgpjxqH8NPe7w/JfwnBO3/wBx9K/P
72D4UO0K6nfQdddCCbZCvJThT2PoZp4Yzuk7a/2IHAanf2XDRRAkF1L3MbptT/DSifu0P9Enz0g/
GGISJ42UClfytZrCO+6RRnO/KLSsNcmtmeZcfW/Dgr72/JVG/GFaFcuoquYYNWcWrnQPuS1/lYJc
0NcnHp6lH/lRB4NSir8xxM0QXgdd/xaY2WU/qI82LJZYoAZuMLn2VU6ZenRWvU8OsGi1WdcPneux
o7Z0E/gkhA61tq/aaHotpLzSSXVvnfBxqH3agcpP2nCrURvOego+RL6f25rCFo7d0xDUW9Vrbwcn
eqcJucBEWNMLoEZl24yNrTISh+1tKjs6C6ZpJ5vhloUB2w5v3bYWIdW0b0Z6BIgkdnWHJpI6PhCq
Mwbwc/IELmWb/wD4uBZ6uXG6ah2EyXUonXZWKvYK8vEi0/fK9SFeVvtOdoMBAdTUmdkxtFCHnWmN
txFadpOgYBpYE8KoyR/GUp4Y1rRj78PBKK31bOZNahJuNMlrstrjeQ33GrYditvGzyn+JXp6yfCa
zcex6wDretaJj+HIWKTvx8EPYxHuGdPCSOC5I3j1CjVAVqbrr1/zI6PB71Hiw6EBVFEdTvXCJb3k
sZXmD8DlW70onr4+/JGRWj8YqQ1kuLaETeUCQyKkwSy2IwVInSwtegQnUF/HLmE/yH64hI4+SVRY
Zulq1C4QI1iKuK7Ior6KSumkJx7BsZPsP8gPJxGZGDFaj7U7NsmuUorzUVWIuAi++RgOBmWrqjWn
Lq3SVUpAUlOS3yAf8OeweLdfP4hjv/9gOFXMwVYi0sVcmiH9XDFjZabVqEXihryRb51COxgwB4JG
C/IgKrdRRndSlGEmKvoqyKdOPIMjn8HvBOEPz6B1pJl1SCpdCpngnjI1WtHkP/UIjh394Pse7CFC
uZ7UrjGFt4AwKKL671/fmf0hPplKtIPvN3WCMVSDtnKdyPsFX72izjS5XuC5XWC+9bZ6Yldy7BL2
D//DDbJsSNa020s32SeO8t15KGi7H19fxLGD7//8w8EjNA654TSlS0H8tUFrPBvz6cQwoe3f88/u
0ME3nCAJQ/wVNm5DTl4H299aRU239brLDEOrosPLi0mSQlY185r45XtX9G/f9FiXMaHRru54K9iA
FIS9elx87+AHX7QvEMfGlc10Qfjfto3wf/SdIU98Cvtv6rP7dfA5pyhPzR59ueu0aLNM6oXY2G7L
ODrPVPlDVfQZZt9xl2a1efWt61EPvu5aynFSY24Wq9LdpNW3vUGQ6dfHPjJLqAerGie3fFp1TeXi
2XtrsxYHr/VWtdoyN06lnf42YX9yx9SDz7vRaVWGBYZKz6yix9hWytdMHdNN3tYA4Xn/6E6W+g6q
JcqmckQlGZvajeopCYj3ET7D6HtkA2nlD5lmE/WqiMijCP9x3PtipU2Jfo3AQp54e47dkYMRo4lT
axgUtXF7AoZA3J17YrqCEnzZ8nF8fdP3N/ezG3IwWHht6lUOhnJXZ9m3geROylambACbPagGolmv
HJ5lGDZnX59uP0x8drr9n38YPlCgpE6mlI07JOpMo4THgo242+8d/GD4sHTDyyoEE3jRo5SMMMJO
a3sKTxx9f0c+++n6nz9dEzTIMRM0rmkH4SI384h7RnOObXu4+t4FHIwWbWTWhi3jykXlAi3Ho+tn
23py4lEfu4CD0cIrRdEQeVO7VjMSlSiyx9RDS5NY+l92n78Kj+5f9+J0OYxA8z/vkD0oI7rjiomH
zscZnQvnheKwurHtIL6sjbq4+fo2fX4hwjkYKHIraWMhq8otJ3GXDOBsqsadyLz73uEPxohcoRxS
pU3jgvC5NpVgnTnov9S6eztx/M8/63+Lp++9QbSeHVZulA/tVkMyM4tERk5ooYkNiHPx1PnE71jl
byaVny0bPUYv1oFw0QRpoEoztXPTlOjhQOyco9whesR2MHN1MrlIQ9tb9Q4MIQwMylzxPPgXAlVj
rpTjuq9N/MqF6qyTwLwrO4/wjKlHt5cSJRO1FRIamEDsIXE0O0MvVrFlVisiLtWLsPCYjwMD5VOh
mhfohOhzd/j2mtiLiXsZrWUVAAtw8sjZiTK+LnM1AniQ+ysv7sezrmna+0oo0TYybKBLceMvi07D
/1JYGuS3EsjR13f42A0+eNPhfyXjOOSli9fuIkvVimCe9AXd5HK/r/n6HJ+v5oR98LLLAEBeB0PL
rej6bZ3UNui2iPG9YCdFS55QXb80xIlP98gF2QdvvGMkflMlIxwAQ+wIYX2kHLPbU4HIEj9xz458
VPbBW0/2at3oaLJco/Ccs6alzeUgbzyvGtZ4X9+yI6dw9n/+YfDvKgL9fKSnbmo79bqhYIDsqPSB
+dXfPcXB/KK3SRJLWy3cUKt3gWEzydjJ3WCb919fwpEH4RxMMU2j1XbdGzwI5vp54FT93MKrjk3T
C9ZysKbN1+c5dqv0P2/VgMC7UC2tduuivHI8Y1cP0eUoT8F4jh3+YKIZwph1IfAG1yTd4mcwKLEb
WWG59JMw++Yru7+DHx52K/TYUsdGunqoOhcA15+tqWOcsbCAKZPRf2/OsQ/eqVZprbEademybNuO
WXiTe/VyMMZ7GF7fPMXBOzVZkoTRglOklrIepuqmjapLJfEuM5Ag33rc9sFrFY9960s6Z26UYCAm
5BlV4YmPbv8r/33ZIuyDNwmvnDKaRixd2GG0q6N3Xzju9371wVukD4MsK7TkrmeR6gR0cT3uQeqw
NOMTP/7YIHswkFeOMpEz65iuAjVqluUKkVbqXdrkK8WJN6MWnFiWfr4KFtbBYI5TowN1lkrX8pVl
7ttLxIXvXqCdOZlJ7Rsc/Oh43/swrIOxvBoQEbV1wbOOi+Zycqxx7jtVuMmT0F60tYi+905ZBwO6
Kmxmpk6YrFJbE6TK8OKplXbRj3q1/tbzP8wdUBxkfqahmW5f4NhR6ssss1eK7rx/ffgjb6518Gn7
RDHqRTWabj0iPPBjUsPxzZcnHsORIdDan/XD+DRhnMDF2pouyn8SaMyLvGxu7Vw9cW+OFIoBV/95
/BhaYClCSZkKnRlWzpVvoLvuSVnCeVfb6xIeD5Xswj+1+zmIsPifXon43S34cEXStOwAD4F0h+gi
k/d+XixUG7ntgIzzjjLToi4uM8Txtrcb0nddvCTiBykh50JuWcLM9v9UnpF9s5q8EyPnke02qr0/
b4IRDKT7Rqnl2oiD5UDUfP9rcu4MIApNlUOfJFRra7RXVhlt426HNmeee7jMjBrOPi0o/OPlvndS
yuzEiPK72vbJeGgdDCk9sr9JyiR3bfQu6CMVkvZ8xEBBus1QHKEUxzL4tA8SL70nqg9rQWx5WRGZ
mp4ZoIq/frf3A8snv2Lv3v/49mVGg5Dfy3JXdtcT8CpNTMRO0l7bG14if6G3j2aRrr4+2e+G4mdn
OxhyAvwavYo82G2gjMHBoFVmDhmBhHVlPBaTGGZ6aY7bISxeAq+76x0bi29QjFdN5WMTLmGv4vz4
pSf1TeqjFizAwMwwtXlzqQI2LdPpjny9eGYWGZa6iC33EBOwUHbBm8R2PKsUoCAqccizJCRu0vZQ
6Q7EZM6KYCpO3NEjo4U8GO4GdAwmurrMVdTgl76XaTo2juav7+CRZd9ewfLxcSFslaWqaamrj4GP
vlywhCXTnnxKwIp+v/3eWQ4GvEEvApUdeuIKs9w5bUts50b2D4TAnngRjt2jwzHPqjG9KF3q4lje
9gbCY684VZY/oMn97/AjDwa8sAkmwoH49a1uQJsnwONWIvzaWkoMtyYBRgjcsCjmnWITWzhO3EO4
CRcRMIczY1DCdVC0oIyY6a8nigXnY13pJOVBSkrCdDrvoqbELd3Cj6EaJhdBL4YTi+1jt+VgiQQL
wWsQZyau9zutD3BhfKqCd+zQBwNgOE2ZSCo/dv1e2xhZc2c2yePXb8v+4/3soz4YyCwbLUqfNLGb
gMISvT/XMEMJExdQaVx0UDCG+OlbZzIPBiu1H7C4tdS7ppYkqhxbCazV1WDLyxC2ppcUj4FSn5g3
j9ww82CoEkmSAeLpQzevcXRpPim3YamcKpj/lp98ctPMg1FCAHwoJm0IWcuvOpN0x0GZ9eZ11m5l
s0oJLles4cwnX87S1t5QbGONaLnEXDSgcoV8sElvMWkKYZCYeT2+EO1WUcP5FICcx21d/LCaFWv5
WSz0W68DNOBF655/Bgr21ykAy31vvDMPhqSe6n6kGUniIkR/iXMxr1UCyL9+4McewsFAFHGLdC/M
Y1em+nlfDxh3mxND0LF1kbk/54dVSuhg3VDiLGYEdVP1ytBgI3puSRJyObkRzAZPXhXtiRH12IUc
jEnElEVBPKU4dPB4onMK18CMT7RCjiwgzYNRA0t1HIymTMmC2QJZj8tteUqidexnH4wa6MDRlAPS
cSOcXEuHu7+BcWKdeATHjn4wcFCsywgKaWNX5OVlpoVE3viv33pxjIORIsvLNE4rI3XjICkWQu+c
pYRNt/z66EdGPONgbAjMHJJtpzPi2UQka3WFs9Z/aMVwaUXiIpbxa4Hb8utzHblJxsFAQYayVGTZ
Rq4V5Hdh52AWCyjCfu/gB9+uN/W26Kchc4eqH5dd8Gzj7P3e0zUOvt3YUFH3aaRvwhMipalnUkgd
T998/cuPvPSHetqJqhTOq5BojNL4kUbZC5TUZUD484k7wwTy+bRmHHyynl+QUU0euasC0S3JKmYw
MOVDr2/N0t6q+G7DdPt/ODuP3cqRbNF+EYGgJ6c0x+kYeTchlKlKehf0/Pq72KN+ic5K4E26GiqV
JPKQETu2WatDtWpPwbxhy/s3i5uoLZq/YKNdDBEguHoAK++r1lkf9L3cRpK7bz1/5ofQSe/phXnW
+EFWz1yINRx65h+NcjmO09uicPLQTT/H1JLbgUUoq+cCpIb05ApY8Rl2Bdj3Yz0cR2wxLO2dzSGO
PDdfWcHlKpM4sre0esJx4nO0zLvINs5taZxkf+F7tNzwbJisYwNdFjqEZxg3DulnNg4nGn6k6qNt
bRKQHRPanlNbfpsxPj3wC1ssbsaeP6G1+yczbulDPcpyuTPlF9JSugPt0qajoPEWNFeQTTx+JGrN
QIno0csufI8DwoQ/wVRnOtjs7T4yTu+l7puQ+r7JmqDpOr/F/xFds+gfy2xDW31l1xtFc4oKIxhS
QUmeMXrZnqjQ46zdKvTbXsgQvleOxa1WhzsSHG8RA4RDfsnVRxV3iQY4b0APoG4DtZr1xt8QQ6px
ko4ufqgS6rukPGFV5ketMpVkTHtAdBwtknCNVfgSDHOdu8H0Kk6CYEn8WKjhvGq0/Q2H7RaqGGU5
Jw5iN6AMXc3Nr7NL9c/tIsW0UAwHE6oyejP6bYnQcXh3cutC+oKRYxFwwf/+bvxpyfhtQ0gmytdI
J7J74GEpn635GZMZ/vefva0M/yNuMX7bEfIyid254gAyGu4r6XPI1W6hB/UCBDevLPGXX/OnFfa3
rcGp4eDTPJ2RPrf2eld5DU7yVax+2wHvH2B0ROpfVpI/3K3fe7fbHJYKEHpiDNAXRwfsvGdAEfnL
hfxhnfq9bbsZZheGEedrmgSfkLsEytAe8r68/PvH8YfWXV3/bXtoKcvDW9HT+4r3Idl0UnI68cIl
gxnyTmwxU5c/TGIXW/qu1sW92r/++6/efsP/eBJ+b9+GnkHfE3HlfTsY1keEmfe5McqJ5SlqnxkM
c6/OsPyt3+2P1/nbbiLRxakS48S9Y6aoIl3TfBCqdEL8j8ye1Ra5y6ylU4P5q9WzYNUdV4k9rCxc
C4aJ2oRp7Tp/eWL+dOXbk/RfkaNtcTiQMKDuRVY3FwZGiqsSr+IJbRqjpKAEwyEr/tZj+4cX7vfG
bweJgrVCs7/Xnfy77ORr57SQORnfqpO/PKN/up7f1osCYnUpada5V+Pc9BqWJ5i0hukjNxH32sQZ
V1O1+i+puC0C+1+PzW8LCOSdJXJmZtUH0f+oje46uTOSuPHG4DTYuR58fR55ZTT9/y2G/1Ek/9eH
5djgF8xiKe7zqf6oquarFNrnv78Bf3i3f2/JBs/aKY4xFPeN2t+Bg2CfHz8dq//LY/aHNVDbvv5f
f/kCR7HPDC2771XjEpfGtoEe+yK+mS3JwFX7dKul/1u484doR/ttHamzToIfUwuqMweEf2V7TGjw
5R/NctGYsAe8VYBV/vcbp/7hifu9g1iNnG3Y0kjvMyWxn0x4Gz+trBK/lMop57DKqsYggNFTJls0
A9y6aqI0ZjmjowAYn5Vjzpwk6dIRJ+I41SM0cx3betcb6V8ObP9ZQP/Hc/p7J7LsFqgicOPvh7lC
tcSGHzPumDveXD0Q+6ADC7coTH4ZwBi30Mw0j7Fd4aElO5FDBgGWIHbdet9wosw43RdZvucrnNSR
w4UbwD2u3xJphFt8UccpMRRMGmB53UhWqiFF+i2G93H4y07xp4f1t0XLKm3RmBnXQ2UPWDAkLbX7
y8NjgHT932+1pv+/z6p0awnZtMvuE6dsL1rf5kC4HEhyg3awdND7hjU5KKHyD7xvww63rQxzOHCh
OhXx3q7MR8B5oCcSF5KY6oAfg1rReXOq0JAhaveY8RIz7jmL8jXX4H/0aKqe66yGlV9B2qg20QC4
cc2zmVHeJWJxToY61lcwxbOXmXm772uoRq6q/qwXM7/TUUB7bWP2BxeEeTIRsznaXJ2yydL2Ukpg
pYQF/mwo66lXVx02Ns+atnbvXVaNu4T+zBPtdsqL0c3FYQXdQTt5wrT+yvSSXTRk7ddEElPUw14R
bhZMqUudo4f4YSq6l41S7OgYjndCw6yzGOC1cj1R7ix7GYIcWoq/aFXOPcrkj2UUxWMtjPIC5SFr
mIMY4wdRaNmjJaK3OEZeXZXAFbMSbnaiMtA7rda6mxV6MroEzyo7ZxcaEV4ac50epkop/JWCphcZ
+rEv6zTEVfVgJvDMlCHSfTMxIIt3k33o3LjCHaHYLXJJsAVVrZ8YKYj3edt+kd/+zpspPWppQW9k
pqnPiEGKm5h6/exS1j/lMNKOoszGxqv0abxVosBn28/DgfrZ02w5XZAsUXRNFAkse1CsE9LwCtMr
+kzq2u0rZzC7In/eWF9Z0qv7tbHHHVLSdG/08McXB9Q6yHcsocugomKlwI9AhCYmS1Jd6vugiuM1
xJL4pjjtD1sIgOY5s1ldipm6LACMVBcBEcAHPRUw/3pMnPGgjfYTgy37Ic0+p7kpw4WpdQhbYIzm
At6Xnp2GNjusiW15nTayOujpWzyOkDDY+Yv2TiQ6mTe3DtuoCqxi/EarFjZA02eXc1MaHVQ8K6gE
PdbWrDJ3bh89jrRExaN7jZb+Tp17BXXM+k33l7FfCNo2cbr+JShUqLY5e4a+0/EnLSyQMbYaIruI
Xy0nJk2qJcjwv9n1oeswBzKAoFern4IITPjOJq/3wi08MbzNkeVX80c/kFMULLSjDKEU0kf1Maz2
XuEo7QGUC0rNuKwTtbHNfrCoj5PWXg2eYqtFSKxP9GeW0Z1ejI8aWXDLrcYgHdPlGI9NXngL9TOo
jcM5Siy8xObqG7N24KodtQXqpCcnUL7+UH8ZWfGh8aq3jRWu3OeVji6zekZOFCRKT1Sn+Jbpfo1j
ipUk9dwFLx00eH7SiKitS5fD9q08kPsiXpHADgH3pCOEifMbK5NXuG3Abr1vCEgXZrwNNDKqmh/b
7KNUGybsqYia3YXU2TTK+6XQgq7QABeAPuK/XttTxdHDhWSikGCbIQ/19lOv8mlgqk7nHQYMr8Mv
YXXrA//GTJ767ocrNR8Mr8919OWbdJI7Uf4Dk6RnoC1BtrlrtH9y+FwBaTsQSvvR6s5AVo5jj0GF
P9+U9Givm/8nyW98+poGa3K5qFDQtv9ag18FQmsN4zI6DArSaR6o2YJEnLaaN3MDi/YomD+sLTpF
t0/M0i4OE/VAfRX4JA0fQn5K0hw8MVRJIEzYO5EygQ2W9uc4yLOsFoCsRRU0qnEXZbkPsZeh09S5
JAZPC5Ut6rmrT1lhl+I8nKziZkNx2SU8bPCGD4szbW62yxw5rEDqIctpfxtYRGMDvSzatbr41SOR
5e9s1PwioyacJW//vKti7ZhYm2Vwewy56Lq7c7Up0Nv+gc8ox+XIqVbzeWFnzd2+ZCvdlX9EmXkQ
Y9M8RqCVoJSfVdFsz1tB4j41CubmumH7wBwD67mdTd99HP3aqHuTymyo/t3OPTMQNuQIeTelLAs8
bPHA+5Mqx6SMwmZ8XYsx8py5CYoeN4y1jfhxBObkIZaPvtX2KgQ9VUv9NL8l6XF7ZqZ56kgGwAFN
Vvsfy+j22oouawOt4YWZNWV7AiZpPDT9w7Te21XDIj6dmpnVezlqVrrTuWOxnb0ohBGiyMMleto0
zC79+wnc6O3N5tnq1jgEEeSN1c+4HY5TCt6HLBIVLw+4q+d2SVDN2L7KwdvetWb+mEvzbhbTC77X
x16nSTkRX9sD364vozk/RS5pKVbYQnzz4431LddeGPkK6pL5wlFcuf0tz8v2um1/yvZL8pbgSAkq
rIKJqxxyDtOzbdKaZh46BLSO/d7znvAR96v1w7CjYCjHY8ZUoJV/WwK/MWcAkHXbfa9GBhab7HEo
nhNrfaBFGDa2dqxhxG0fkQNGTtHXL01Nz5hcMEYvaxqAgn3QWQoyV+BJBbNp5hoqtmI+DFb2pEQk
1ShKpXq/hLiv3qtJCSaR3SD+3bC67+i8eaXUQ+rfQfCj5RQnF70NVKM/Gct47CvDoQGuUx7bmUcU
X/vBzidWFjTwY2QJVKWjrywRQBmGjUNEKKOXJ+NrBXoWVDf+5jY3BwhkLLTAc4tnjCxsgTx/2uoe
lDLG1pIO2i5O1P2kYjourMAZnTvNGJ6kmN/GuntcdYVOXbkDpcExk9c3j5P7aZp517HwTcYLCamP
wl1euiQ+FXx9WMaZeqUczo3l/FzK5SrjaIca/IM5yeeUrYxWB4BnRoPMViDemIEV06VhX0GwMocP
s4sJzebRbLpX9s3qmYzrYUh7BMPuOQMFeawmdh8IZtkOU/p0V6DJ2BM3xT8NXTX2M1P9AIkatfVb
HIlh69r0llkD9JJUduD1F20H5xlKp074Qh3R8hwTPTzjWs1EE1pUB/BFxj2t6H2o9qvmdxJMP3MT
5qmZ7AoiJvDhHbNAxmmyIePLkcd2qBeI4Cr83Hez1X0XJaaUUxKUM7whuP7rk0reDVRYUp0qgKof
nUj1i0oPDt7TxU1PtGeYdGFMavUUyzLei8npqKP1dvmqwsQ+m4oh9zUmNXpCABBBrSl0OrWM5M0u
kvR9YmLihOM23edlj2e6QW5Eq0lRXpPEzaPDqFbWdr9R4vRM9vJew8s5Cr00b0UEpDVUDOVnVWGW
qyE35V7J4OpLT5ObtoP8bT3xXM8HVy3zxKtRnwoo2QwmrzgvqV8Bk3pa3NXy53ZavztznUm0Fs0C
VNicxbIjbmasz3FK1YBgqXBU0djfH3QLq4tXp3P/MwMAtf0gc3gd3ByccC6nX41U9IXebBXw/AgL
+cHh4BYacYyZNQVvHQ5GO6HcnSTcVxNiGx14ouQFTnEb1fVC1wWes13r8CwaNjhJta76S2TaaCSB
HdP8A9GIu6PsXUye+3HJe4RuDj4nvLwcmfopB+c0DQ+CIhTKwHKgSX2tX+goqV5iSadibtf/OHNF
iracWIL1r77HuqXUlflzTqr82BVdATBQ788gm7TAVtgGFsDdvlE7Bjr2BiRaNFqYePmch2+zVcxd
p8XaY9RvFkB9NS3Swds5YmAcqNQUK1yaRQtKw5mhO07iECc2/fNjAYnYEmUASAFpOYySoEm4GMj1
kKxAcfbWVe1qnNv8389+6oe3aVinc0n7307RW/2WyjTPdgxsKU+6phnfmiHjCyjB9a6UGkRsQyQQ
1xQF7XtFZshXCrYLBQWOB3BY/eLcpH0O6HH8zpzVM8hDSJHSccLBRORt2dKkH9mgAbYR4jzPOsv3
AoL+x2ghBBR6Zh0TOVb7Ia+10yLhxSoynll39OWpTIb2kfEcZqs1Uqcel6DD92RHXHpFv0bRsjyM
huP6sP7TdBOdinfVVtB6d8p4dFCGvVozvjAYwektzsQnyumforRvOAlkyMV25wJVgseCS6CjDhPf
yWTOqve5XxoF7A445sEIky0wt35tC4Y07Laesmrn3hglfcycMUClsDMnoAXO+iyQm5o6bH4n2Yj0
pXofS8uFnMlOx1u0uPnFxXI8rMTXhVU9ZKZLDKkhxeAo1WnyKRuMS2JFIaaIZ9cFy1x0REWrxYgv
YcfsHjqCe6HDI2vdx7iYL7IaaE6KpwcCmM8KPLWv821Qyey9pol9YssHB3SqZ47Ee6pKh/56HaFg
ZYrYZ8myixbY2pObbGkfyjyoqH1dYNCpVfFP3BiftlDQa3TTcg+wltTJ+FawELi5eByddGfYW29Q
6TJJP0ZIe532sSxWv2RYJQDzCf6pd7hqGNaO++q2BdF6h5gdL9SY2+FYsa4D1uMWYvCRRnbp1uam
rMkFlNhd3+TP+ON2uQbKfR5rNRDCwYFh9PZ1gQ+9zyprvtWxcI4s/NSujEjHASZyfa+ZA9FCHynq
qUKB+6xTLil35TrcCpsjw+I208/R0Y3rgJrSK7Xk2uTR1aqTR0aRQJ4iwMuTCYoUmsfKVC7WvC7w
8tM7Okw/HD39WeV1E5qY+GgyLb/bwbwtc3rJO3NnpaT3tWj2gNWDXjXqh6lsGGy2kXtsXYi95btt
Hs7shf0yvC78QDkOPycIzaFZ29LL0Nh5MTYBUF7lrxz1s1eAk/OaiNAflcmvsbV4iKaLKRbUoNMR
Fwqku/QfTfDfpBLNqaiOGPR4Slt7v33uToGixLY3AXMjnOfOBTKbrcCDMx3Rm2u/T5Lrs9hSPLD5
eyBYe2ALO7LejxmSkF1UG31IoPSroxdEq9fK20bxXcv+cnM071y10JqHslo+Vqs+9SXPb1IJ+chg
V3Yy7Mb6ZQstO4ikzJ4blnPPiivopMp0tBZn69jsn+NWnE3TPSm9PCj5BIB6RAE+nCxAB0uyjmEL
a3mL6dNdHxVqMCBUntX4uxgGYFdYVqNaYUHA6Me7/+Vo9CX0C3189CuAQhjzz0EWzp3FZE8QuRgT
O0Bfciocn4ONXzVbADtndwqfF2XRuaVEWceevapnKbBtxX35MZb9ETT6nZOs18xODulo/phLJqWM
aq9L+KldXFy5pp07ZFmociw2rRXqevwTzMmG1I8U+NfKZ5HUd4LuSxiaCdLipkq8welYTPUtnYMi
hfO8aYR97pieYs3PDbUGh5XA5qy8Vt2pB0XSjsi43fUrJj/SJZLmpDq+OT2nKrOpR8+O7QenHc62
W50LuVwRut6cuiNW5OkztPlWauopVqttuuJrdtNDuQKFtUf3I2OOnf2baulgcvQsh7uc3gmPt+lh
IbEzW2owSueMweMBK+0JQWnt9YpzLBT33V7XWzOJMw6vX5lqPU82sLwkH07GxqRgUOQMOvKljtuz
PpoXesQaIBqkhgq7OKba/GD07l7k7S+nJvUp4v6efM0nvYeMNti3rhg+TJdYnDuRLu5zaZsHszbB
Q8IomRd15GOLn2d4u/BRscjlhzGVDT2ZjtzTf2ny2OqhPWPzznX5ZEn7hoU99dJMvThj98Oc8vlg
usbqV73RHUpSVQfqzcKnm5dAoW0hgySnvicwnqM9T3RK3aCDR2xUMJgIVSw08b41mz903uPS0hSe
JZKtEPtID1VRfO6wxB7TwazOWm20GLBb+ai4sxkq9dLROLXMhedaTXOvDVn1lDpmEi5G9r3k4+sw
p3jXqg0BO2vaHebNEvY/ADxPmZETiAEgazWoKu/IUl0LfdYxH9XL+6Sm9FO6S3EiUee+tpOqHWNt
KYLOaoZPuzSyxV8RcAlvgRT8Y5JT7usI6SC5FpPtkeLKd3MZmaTBjPHUdmyXVovZx4vVcbjnU22/
oJfT4ZoLAJEezpZ21y9VfjMlcUzeEXtmpSYonOHuWNVqBRvR9f5AI3DYAslmsA4xiTdoDlh6YDcP
6KYatEKDEb8TNoxPEIsrMpl4dTSWK19PnS/CC/tx0GL5LoYVPs/kqEXrTVKLMsDQZgvYx9QBjTP0
Vpw4p3D6LewpLGAzsW3KAcS5VWf7VK1oZWsHdC16Y4lTK5fm1KCnOv6n0XIyi+S66JoaVjhsAhwh
+bUt3WGnjg319dSWAfRqcV2HxvaFOsJxJK/06K6l8zOdxD2uuWXxawdp+qKkbhrmZj/qRGea3LlS
GD0Ri5rsHU5sLonfJtQs+o01RSznBCLjQVUjqoyVy0I7TyJUVKxidWzRK2pmo31AOZu+SIZa9nRD
LtggUuUgVxwPDnj8AKSoEtQ2tGS1ZSqFQw/SX3VWAqM3CiD9RQG5iDG3t6SL1Q8LmcZ5mErtNdMn
CL1Im/MHxa4jv87K9rrI+YfeziSxuILmvAo9DjpmHz6ALXSBMk4DpP2oO/dmbx5mTTWuUsbllaZr
85TlKHKGUTdeZN0357lLccjEReSZm+kjZnDWcxJ2FtG3RWCgyiY5TBf2ivOIZD0zbCQuWaDbiOyp
zWyeqQ3aq4NjCiOXJc7V1FWhE+dVsKBkRfkgEz/u6uJOMG1ym2RFD72x6XV5hYNKEp2XbT0e0MO0
frbYgjSlzdHEGvVj4rZAv4nz5D+0KIF+WvoIqUwnOHQgAXBelcKk07CrFuRXwMrXm4F3liaYTuJX
1xJZzZufw019V6+bn1k81bS3S8enbVoGS438q8vj7pQVpIUxn89YafUx7AQMW1/i4PjSB8bqRKVQ
FpB0dXl6Kdc5iFBqPFVQf96FZas7tiL1JhuFepTdbrVf+poh6w/ruG9X93uKkjQs1YSnhBJAYKl6
HUI1XXju4vqBxDv+s95cyAc0TWDl3NEq6wefdMcWG6WIcweb03Uzo9u1OANQNZEfi6akPsB7VKDK
lAYL93HXpQjipLZqOxnZJp9p3F3s0QYPToP71S1IZijCsUJdQQIFXh4MdJ05pPB069OcZkqLmUA/
3hIpYkdr75uuTkJ4A8uu7KYBegqYeupGHcbyqEu5Qyq7vcNAxK5XVWM3RotkTa4qz1Ya+w1vDZK3
piY7O8JDjpJk+CyXGBGNsawccTFeVvhlvFFasycon3uCRFeyVDLIV2ZWy8L6B3dpd9IXhVA0ii5T
1/yKOcKmVXmpSvlou+qla7XnlHJgWK75Q5PNJ45wlyEtf2Fu7NFFqR96TiRd5Ehh2jYmjGiAwU9F
VgWKqTUQ2VsDNjyjVdwuNj1DPHOQeloU5a5LkpSRlfxH4bTM+yTd8xppbBtOouIYrn/mxM+1K5mk
iULT0g4A3xNPLfAaiOWnEpthDgsaL9utdJdb1ZpkTiM3nNiCyyk5zI1BTYS+I2Nc3xzamGTWHKiM
HyNBxhNp8atrp8+yYDQCq8QrUytbvFM8NcQ4ouBkn44qf3SfnKO1X9BrlqiCo44zVPFaNvGLMhjX
uGheC9P5NbX60XTyN0ikZIsirDGxReFYrgjIEKa8ZRUBdTtWJKas/DJsazAJhMZztUWCx6ow9pj2
E3jgPhA6SVereUVhc4XT92PJp886nt9Rjx7lpB/6lbRku9iPY5VdmSX7Fc/KozaaZMbTXSNr68Xe
Ng4i58XPnPSfVsXFpKfNbiWqJRtJxcQhVbESFnSO9gJAm3405b2njEop8FBG7U7NoldXB5KsU36J
XO3AU0WBVW9aH40Dx7umiJEvae+zYr/pXfZm2PHEJI1jeQ37PHn9ky71czSSeUmxzp5p8ysDuy53
wM5/LFW/8Bi0ZoCJiZldw6bK1NJEBumcellGiLF0/V02ciItS9OHA/yByfYqhNhstuqAtWvsd+xz
Gggy8xG1aUQVgBqPA1E86S/8nOd4TW4l6wdQ/gq6dWbvddv4Vbnk5xstmGtxnRuSBW5j3XJcbaSN
nZe+SV8QOYuwzd0hWNP5c+tATNLpNo76nlMH3SdmHLp8Bd1UtZcxAZM2PClxxMl2cR5SJ0ORONFh
2NeiYSmrLgZJDTRnugh4n059NYZTTrFFUa7YfBY4f8veUbTAqqvPVSONak2SvHsjAhJQuBhB4nsG
npzQad2TCekydJf4EdPW+9qKgoRotCXc02nvJuyZvYTvPtZi24GT565qjq49XNqU8LIp72ye9ril
366yf1lNcoq19YVq3VXQ6A9xHwmDGhUATtwHo1AfO2Ykfa0YPqPUsD2rSB/4t9LPCojsqvOFriHx
IRAQgMnyUY7GzcpJY1eauBYO/GAEmN9kypgrX62PVcT2Ed0OffR4A3ZmEqV+Y+Ok2Rrwy5woIq01
duyR8+ndnKkuT0H8qsj1tTTwY0UzdMSkbiU7LmehwqEJ0cr7/GrkpbWDuZ3syoabTubdDpOI4kVr
O+GU5r9Eqb0TNyGDdPMiXNsl/TnVUKbrJOmvoFatQO/HbteIDvnmMCiw+t2fsT7Jg5bqLyxIksPU
1N1ild6MOlMods3bkICVrsEQJ+tLb3JaSHJ9DSej7Z41dfhmghjuvW1rnhzTLqSJTj8NtlIFMLNp
LKbb8Yoz6lbzqSWcbXWcBJLclUVWZJ/oeHeIRF02GamdqO7nvtprNinu2qx2a46lm70Jcd6kls/C
XGYvke0/WRKzL4+RH0+6PBG5zze2cPu7XzrzyS4VGn5kJBYP4lgeyNRp7iy8q3gyleLQMVQdOgX3
KNZIBgnKg0dOWZFvktq/10vlo50oJJVxkj+nMA/CGh+R3zXuEpD0mO6cqMBDNWvxrpulfamnwvAj
rf0eZ2a/yy4uOY8kOEt7jGse/u4PRTTzVR3UX9VU1tRmayrdeKx9x2gaejNa8PijLkjm5HfLSLJy
NHm+qGjwdLN0I2XwEj0hRjE5kmWjIQ80uZDNcemZnbKp8ExQh/7Q45liQa9CUVM4J8WVhEmisdTD
jsPcWpbKrreiOWxre/RjB7ihSsz0KPqlDyRlPErbKJLsWZ8DuTqCnZEnAO2OCQPebqZrBQZzP5n0
chn9/F53NLA0auw+tK7CEV4jtyypNdKvgfOAJ/DgyNHyR5sSJ3GcShEwce8jI3+aETCFUTZ0yGH0
+gh3HKuCMNpbyv/QKmCeaL2ZWVsrop4FPhw28w/8U7mfqq04UcGzOKVgvIwVdl14RwYeahp9I9x0
3tAU0yMSou1IQ3bHsMwsrKC0BY0xGd7sqL9aqaCsooHYz3raY1abOLFfBfVuV1xTAMk+m9ljbI66
J/SaG0fnhz9byhWz7OKRiqNRuTQnz00bsSu5Rnbx4ZVT5lc20RlhDKm7o1v7HrB+ul+6FJp9/dom
01cck35sRILsMm04KbuoNglgSESO3ep3HIV9VbXnfTxP36pG8OBW5NthXXOoHPUQ2Q5Oawuk3dhQ
bpWlmG826gGvH/mMVX1SvUXnhiyKa/hZFc2cl4cu1GU9+V0cl3x0Zhy09vylp8IMbR0pDXi/aN93
uN+NQrzkrmOeaPGogrgc1qDtuIAoVx6sViPtAM8EDUjmJP4iENVWzriHpDERbS/sXm5KKzehXUC6
5INI+Z0MEXHTDJ48jbWfqrK5v+KNJiVyivdkJD1NZ03sU6M69NJ+G5c+8bVuONMlk2HuyRu/q7kc
Tj2k0DEu5KPKj+nuKg2/Xu+kF6XunhRz26Wb6WDUCWmrlVJMQ5Kfs8E4QHsQr3lRL2HloHl32/jO
zjRxEotSHDmz1A+y1C0ar6xH11SyUO8zXM2muDUoXfpeJ2DKoPbj9GCvxGZDXwvY2LUG4V7XIxeh
xpjOl4xq0OIWO80kiROVhXrTBKgJO9tSiFqmh+laJB5O4PgjdZWGbLpOUqdZ/slMYpakWN4SHBQk
f2sqUrQJB6Qn6qDSzeYOBzvptlHV2DUUI6jxrKHqojWe/ML8ahryUymF+lBHURwafVQ+lKPBbh9p
w0W1k26PGrUIbMvq9+2U0Ak5OauX00Gym+Z1fCJRLW8p0L690lXai03qlsKHXALLgDWhxEicp8xy
YFjSOj+Q67xIWCBhr5b6sSnyMsQGt94x67x17mslWaxsCeJa8MJOxIBxPTxNbVqe+qnKdkMuIl+D
qs+ip3Qhmbac4l3sbjYbGdgNe3HXdcaZ8+F8E4mWE4a2o/R77tbz3FjtQzWJ/qS4o4L6SItp3rDb
Yxz17rvWwyE1887AEJtU+3pFc7gil9nlsZPvxjrRHyKhbjYrx7y5jaYfXYXcmhItbpAABr+WI39H
hlb0VyIjy9OWof0cKSMgD+2ap80/DYOoGZALRy1tHEtBgVofNNbdcvqPIWmmFjR2e1FuiURFcX4I
N0FZ7Vbqc93BKNpswMGEfvpMHSL7sqOMprVWS4K5qsb7PBd39ERco8QlvWXPDy36DXgDI7cE6eaZ
08vyM+5N97aUFLDraOmOkowqodBQ/KAm7sQnq9Mm522Ras6yZpNPbWgyHI4VMpIPGbvWHblRffRz
0tDSE9LSA1Fb+kPcg3ZTs1YGlksfXDrX8dHiEBUig+a0NDpte+nUCE4T0TQVetSTRDGTe7Vm7XuN
ecdMFVyxS60vwLEEJaHOYIfJnPybmgIUFuzQuqTZpFBScrfzpB5HqI3BMjmjN4tq8iNdys1n2wY4
cZpd19CZOSnzFNq54ewWSY1iTpDieGpemed1rNa91Vss6m7vIDtZ5XzpNDryMpGY9zBku30V5/1r
Jt0tTRXpw6FCZfiMx606Nxzyvv+PsTPrbZzJ0vRfaXzXzW5uwQXoKmAkStRi2Za8+4ZwZjojuO/r
r++HX9XMVBVmMHOVcNqSZTIYcc573sVY9PLZp2N6R+7pXUnZUTuqyNds5A6nZpqHPRlGoZmJ5Y5F
5b/NSQNkMdt1OLnNFLBtO0dvIu+oted4N+spMSZt3V8J5SaMy+9B5slVrZ4SJm63vPY9AjpJizR6
Asd0EspCw7Gtr9kuzD3UQrWTxpRsHU2j9y0wQ2sZPH0JoquDARd2AuRy9cOri/ZA1yaCzFLVS+kn
zW4EgsOrOhmekiked+OsqQ+dmK8H2efO+xy3/X3plyM0lqaktbZYJLmh7aY8E49uP7hXqyj156pV
7g87t5qvaHHdOwvywZWYTvtj9o30YY4dqGY5eVJLLv3nqOzaD1vIJYTUWB58z6TYIAdoD3tseCY2
ctyJnKkhblqzF0zmEt8RvEMIcGYbQdOX7XuJxmff9AIX7ihpQ0OI7HXU9fZoRWCtSHrN+5yZ7g6v
u/7bJtf76DtgL5FT5+/5wvBV7+sp0IfRujVpB1CmhNxW1mjD0SFEQ9qKbZJktTNsiRR5Uw/40Vjy
PXFFxH41WgYhTa24JwaRqQRqgjPeh93Jcx1JWqQ/Po+6uyalOJJnetT0V8bvC6FiqnhYyWY4wZic
doQ7lljwei0C7gj+U2K7Yl/gb8KYtzPmXVq56cFpkQiOXdYwry+1yzCIighV/s4PsyCTOojIEwfr
rIefReL1pDA3wxHDb0Y5ZAjrR+zs6ntmEcjAqJ+tNxzP1J0uypH20cI8kiG+5m5n9qHAUvP4OI/W
coxsY/bIHxxHknWW9jJYyfKgV5IeIS20C4Hx7zzeA0jAsvDgk093WMgJvo8qdBbbInYqPB6r4XdL
wA5WkXPdv0zdlBwtUfrfnjVbgUyUOvcO8BfIDRN+jHyHyyyUIiGQgUMK359cIIdHnEz5nE22Mx5V
Z/svIqLW2Yq55CLpi4e8KUlk+1Xk0OnIzm4udl3Ed6oqqjPZZi7FV9v3v0ZFnV+baWVvF0Y15cZ0
SoiByhreEi3VH3uf7bVcDO+EiKP6YXuj9UPSIe4qS4onO3G9X4s1djvRESvolhIztvU5MSQ2jQBk
BOsqYgfvXXwzgW6MKGy9OLtlbEqfxTx4YS48623qx/ailF0dCMszzzpJfRgk4ySde8vwKQeCGekO
RLWvLGfe+3a7vGA0SV6wLper67MFe8wUSegVekcOm0HScOKb0S6B0lIwmCO/2cEon4xW8KQqbqeT
pqcCB04l95kdM7M25+4BjFEPRLNAxygJ7UrBfh7qQstDgWFagLVZCSfPVuFscqCWkwXBtPK+OwdC
T0lVfKm7yv+hMj+c2TQ32aybD6QfjhsSlMTW7PvynkGqTo4RBW6Waz2cFsaRFSMsuhMd2s40pXsZ
MZpvzSoNPXzZYWiyDtK2/RFlrvXZ1gzD8aeCZD84LnYIOTwLkRLYWhgAxjQ6OwKTIO1o+bzzB+Ly
FMjBNS7j8eq0Vt/TPqJ8BJPolmOxDO5TkkInJSfC2mLiMQWE95kvnT+91QlsTjoYqCAFvwRmK4VZ
PpShzR0CgiphoGbuTS3la5zH5k3TLTK5LM8KJ6lUEJdjHpC3dEwAzDd5BgpG7/LLKvNnBccZC4dE
aGQUglMDyuFkU3qm+ek44Cf4SffjT82jgXcJDApmwohCPfadw6C545HOEll/Xyw9hDWYk368UMgb
njX8wFkV7sCssodpzs2TQUzMqSCtc9x4VuucsqUgJn4oSYkSGdHilrsxfAw+aLmpNWu/NTaEI+dB
7E0oFXEpviaR039zcZbPxBMQZjRn2FYC6xk/K/QA9KQkFngYjqld/8B8kHHYJIavcfEFYsjorZ/F
r6hYfvrcNDoTr9gIJ3VuhKmf0Pk9zyUSfyf/7VPobFUa7efFvGDjkqzBeWtbm9dU8Ba+OrOr3eeV
7d3S3Gihx6fZD9mXzIZ1QZa5u5DaSG4hGLW+4O2Ivf12rBui51qToGm8KKly4ovs8AIR65ih/JGZ
RVjBUjfq2Nr0ep9tK18/dK555GTTqIAhb1NUhgRtb82arV9Zr60iPtowpm828WOTwKnyiuXXtNQB
HiZhWvh3ZGwjAlrlvFAFLZKqY/51k+ZUwHfAs/I06NFTafYPWus0QZEKFTQ1JEzJ9AGNw8lNJotQ
PkyHPSt3cSBS8ABbnd3Uh/N39DtEwiJzLyjh1q2Mb43dNhlaoukWXuT09Og+Tf/I6HywI7XzE50P
UXinPFcPVuc+4LEQ6pH9sjjzxTUUC9w/2a1xiFUb9FV8nxb832JtpAn9oKzLLYhttp36ODT5xFNm
PqRYzxdlfKiK5kgbAI1Tg81e73MSprEu25nrMHNBRryUJrrSvrmHA7EfedyWaHwwJlLefRj4ZjJv
GihFPL1jD4zuy3tvpisrLfusmEMCF4wv0K1Qdo0X10HjMHDRtXaDo6++kfNKkiOuNnTn5KPWzdeG
7Qji3YI5wgbZ9n4krBCSwjATwwqdOkgAPjdRzYzWnesPrWQf9id1dizFLcfU/aWKlEf1Hd2pSD4s
oiGnS3lXK68ZcOTOW9tVGo13Nd26xBGsSLIZXQHFt172HLM3MUugvKrewN3UDnqKiDfudo0xwwRY
6qM1x5SKarkWMt4tmvOSiJZxX/2ZWPNXZiqi51rS6usRyQYUXJMyedPo3bkqyQ21MrkrRbcz2a9I
5s0Co9UDq7cDl+4NHF4+ES38mhV8ksahiXdf8py4t2Yq+22iDWeNCLhNl5Po6pnuCRv5N1kWGhVk
rcNOT/VOBZR7+mvREPUJVxuBOkF8zIHI0JnvDA+ytWOa28XUTsQ6Pwsv/jEn5s0bhk/mH58covvK
aF4mrNlp8ouCnZQZTa6xwQ3NVD1Ylrx1S7Uf6vgj1X7YWMJyHYvFC5gw7ypKcqiuFwP8fDG0wJTq
raXvbBayKqv6o1jmR8vXmPimPGi/a/tjqeZgTBpIvXOYIkZPRwHsJsTXaKc/Sfn5EaULHEH7o6mt
fZzgeKeqcOLWkgd4m5fyM+c+iQioo51/1xa2rlj3p2X25PAa8PBbL9mFF+beca/uhjShBxA7ryNO
e9RvAoe21Te07SKGSo2xX9rhXkgFtD6MG9eomR7NxVcJvAGla0+jcme6OiYODlHr7gaDrk+RZ7d1
VOf2YltBolLNGJAL/1haEH4ssXPE8u0S/YnogPaZFnWarU+tePfMfmuiKad2vHVu8oSoP56S0NVh
7WjGFlXrPo+Hk13M+wQWD8S327KQyQldL03UtR/icw3anDsTYl7zoZhMFBzPE6Kk3mXeVRNVHbkk
JnXZsZuWgKIuEAaqDYLuoHxj5WtE010OYxHm05THrxmj7iT1D6ZCqJ4018R19+utiuc5ZM539sjc
aVRPqb0Eeg2q1Fib2h7OXSqOeRYdcyDUWPTHWUiONUpXjQzX2jovqNzX5ZAlw47Ays0aIhDrKBbm
STLq9Ghl8m1uLTBSnxqcJFetPNyHoGI5lXzo9faYVnslZTQQynjDN0CiyPf5MSnKe08A01WMmbhf
izX/GFqXodmyW6+bbOvQjPJ7LLblpnbqwCk4NFkC7ah9r58xzZxQajKcZbLTC/fFZUtJ7TjBPAbs
Vo2PupOfrLz9hQDoTHRw6HvZYX1hmw2AVfPrut2CE+/Zb7a+rALM4IkGdjezSUvdlGGK4Y3vJIei
neHa9tter6CnZicA/J9LZB+mMSchyBabstQfMazfZuzG6TSFpBGmm8SEfoeVwMwhPesqqKf6TChR
zspar3bZU7P1w7GKmepBlG+H6MLJ2fDpm8BgRpbJ5jWtxLWaoocFVzXLthjkVqCp1RUBeAc8+Kxc
+zaL7gUVjc6ukOyHznwdk/owkVIMxrJepVK/G+KeFAJbx3zKDWfIb8S0MnjK++wnRCe5iWJUOrNW
B2LRfCadLUR23SSWzQrAysJCoWEp/MNIDjZ7fdlunaQJFlddLekdkjh6pSZ7iCTTa/6AH5AI7mWS
7bOaOE0vUs1BdL6xHeFJhVVKVeBAsO6TlVqZbLC2jXdtGXs7LRe3ohnOud6Rm2q9VhY5SONY7ZrZ
/Cas/aVYCq5YfZcN8YuVZ+ehnr8Y7742VfliyMzaREv/SvbBgQ38ruyQDWi4wC92dKIv+U0k929y
eZ51bbxO9H613d1rSxdmibPPMvMCLAnK1wz1Gf3ZxTQ8Qky1JSR4scUdCb3hCO9i/diA1LBAB/ve
0Wpod4pCI1oXVdwgWZkkHdk8Ii/qjQamdPkMseapEstj7ZPeWk1o9OKpD5NYu2dqph2orO4nNji0
cqRBVuRln4epPE4Z+IpPooaPi1fN86aa5laPPqccjhqcyls47XBga55EzWHqbMqwydV+mpkdeRli
jsg0yNdmvM7UcO+N2SntyWserGd4n4eF400H2kIsw0xO1sYMOYMprt6TaMfi9Hofsmg6nBx9utVG
zyQZ6JXOgtMbumxdpBZ/oXW2Nf1+WAAqk0Z79dGDZn128tPmhcEOviMlRDqDDRxM6KnWm1C05leN
xogtyRo3caZM5F3xV6tpjF44o8wWeJGm8S7KeM57qV/0xrxZdsE5PNr7uM2+I0oiiz1HeaLfLrM7
B0VEIGifjnsNv45ejgvgsWPxgqaAxtVwfCztR5R3hzw3P5nBGAQCo7VZn8OSxK8qyg9pBbumc60V
2pZrxilzPO/RsuvfObOkqJVUZVT2tTFeKMJQqxjDaexrLJ+6a5Snr5qWob7ofya8UojyjK1BgK3b
ZagUNi3jTJ/VaDstHn43BkMwJ/GPRtK+rkO3WmgdHPJs9YH7LpUHn7DRzvm4nMzZWMnS35CGw1RV
K3k4NDv7UIjiCtR1QG26rjujaAkRJaopHk8Mx58Eu77Nibpe75xcHJ30ax3ufqU9Oem7P3DcyX3Z
+lufdcDVp9iEOjWM24z0KQxI7lYzkrWcJMdyb83R1c/tCxqFk1n2z8akdsL1AwGXDFYM4hE30BqC
mosxGNFbTWvFe7K06D2CZwqTzs4P7tA96eJeHwtMT/IPGAG7uVkzB5xLSW8KyvrOSwetWB1tVu1+
m2Priw6xGE8KikrkxKeVCAMXKeqApbPoqaK1Rv8Y+NERR5cUf5WsbF7n1DhaffKJo8IhgtdUwKwo
uvyuAK+p3WtkCOSZP7rkogThXgUK2pYx4FQznW7lOZ39Lc4yDrKkafEeRkopStY95jV+bIWu2134
7rrMynXxc/HZcg8DSGZec+DD0cJJ+U5a7Y+GmhxtXPE8cESqobzws1I30c+tnNA7QPJV5xGYBmCg
diyHcl3QuruB15kHMva22tR0TEE7rCVZy1ULo0eGflENmywq4PAV1cbmCRAc5bx14uYf0kTtx/lj
q/6g+vki8fCAXP3mK/1R2iPfA8AZ3TPEvsDt6uf1X1vPw5yNHX5IMDGIIGn9N3b657SFQM+fBoVW
O09go52bhYOnn2vbPhAlHLQuJPVSe8pM7icP0OC89SsnFP3V2l44z+tvE9RYxVCemM3DARkDs7Hu
48E7RRWqfBHpH1WR763eD6pCHLxoCpcpx0NYOygeIZeS2YFqq0fJU8bGMnl02Vj0MBdoZbcK6e4b
91raH/lwDykEnpW5Wcw3U0YXLY3C0YGmMmyj4s3pAM3osrXoWFsXt/vN7GRbAOby8RdUfeDgW5jg
QaF+YwIaIEB/cZgeb5ZkzTP2d01HAxkVW4vOy7fq4xJ3f/qjON3vrnpYD/WxigIqY2VAHQFSJT2O
J3We302c4IylOLZed45SA28Bdg1VddC2Un9XyZR9a4XirJmhN4MvJ/WMO9AT4GL3g791cp7XaBTE
5ISLQYGrmTWsT5TDHZ54aDu2saihsO2EFUawzwK0VyUBUjB3mT9BB22TbUT6YpaFfGW6Vr3L9PH3
sPKZuRyJbj/ZLCvbR1RG3SB5csHxoEjcBBa6sP/o/BnIUKxtZ40M8GiQMEz0XQa9OoI4nfHQoTTa
4jQYz7C2ofP7sE/DJq1H5kelvmlmNjMXo9YNSimsC3yYBzHUNKqsME5KPGixm6M1fG1zB7YQOoF1
K/OxESZSInRNB8WOCIVMXifTesgL84E/ZKIQclT1uLrUqCzdx712WjcgHi7BFLvt473O7ILUGpTU
CGboaHqT9t/p+6vUxTMOtRmJNp75KwMEhs1/koz8U7bWdZUaxE+vezhiCITL8XZeZS/jeJPOABgH
TlCWoI7Nd26vzGzK7ZoZ6LrhRfdcU6Nyl63TdPnqeOVaTRFEqQWbDNK5r3dfWZYvB3NM2BRyF7VL
jXpNj+Rn1XQRM3fv0c9hwupvZYYDFNZkl1nWvMUUv+vs2GSPTJAX4bglg2WhcSzOQopbrqPOdtxb
asE+8LX+t5vmN3Nlecf627zYx6x4abx3Yf5Kh5zFku4GK2itITnalGng0PrwPAD97jTmD8/xgrEg
Gd79T28Gicy1BZbfXDE/nmHeZo7TPkd1kYTNiEbbVN2rMcOXm2zyXUkK/MlIy4YY2Q0hwbvZ11JX
y0sJIxTJfTVTb0hwX2eyP53FRVtipN2XUcv6U7NbiFVmqkMlk70OsOIP9aNjj8AIVdMzdemoVGCB
1Tt9nvsz0RrjZl4rExZgz6iNZIpkzuRh4ZOHU1rFMG5rL3mQjLgPXT5FdONGz7C7pAsTWN1GzFZ3
nr+YGDQs9gdx7WYStrK0fi7WsGRBU0zgu4lLamNvdnd20ovnleXBGTTDcTEkVejitmprZw2qR8v7
GmK2zoY8RSIUYNFBQZVFQtRJ/0mm7k8vkvgsNNSlm76XWEI71fhbNwlc3FSJQ/67RpKgLeJik7s+
YhBWrBXmpUiOmScZNFs9LlkbU0qr3hZ+6j7Vrm2cs6zkBBcyPUD8g0GpamiqC8Hv7GtxSXTKbITo
85D/wjTA638Q97HXTw+ckwCPbtxc22oRT/U0xEyyCgp2XFiPnt+Ig5WSaLm+og0IwpFnvqMCCBTZ
3h5HwIApKtVl1kQZ9uxScsre6ZvyTVtOj7jAnCbAigLMfCvSBs2nyaNRAfAtZ70pX207Oq/Ktymq
zgUV8AJCYzZUwi78U994KDxDkdCKtGZwqysQB7CC5726ExLVITuuz6dRiHerRqWrDXukfyHJbYHQ
vXB1wW4Q6WHR0Z7pxw/jIO4iR541x3v3Gn3nyyQkg/6spfLRKZ2NgVJF1eZT47ivqG8Olm3cW112
sBzt6FCyLYP2ta67FSLwITNvTBMwHuJaU3QPmSKlV8lPxDiohXwONj8hB7RWVKe0jZt2cnsOpQa4
XhcXc+i7B3M070mkOSGPyMJO1vs2a84scRSaov4YYm1vQGVdegmqp/wjwg2IRa4sg1bZT5mncM8z
AUcFVgPEZziZ9tAZCT2p8ZDbWKDXcB1iXjuIrDvpBBocOSvpRez+VzJjhzIUz8Qa3bDtxYXGvqYJ
WL43nQm4f8mzCSdzyhmY0feDjwYKc5OtrbehytorfBWIqYhz8zYJF2/Y45Ljb+tZNBuEhLs/KzDL
ukiDswqdxRFT7sc/IQVO9rxDV5E1TGXis1/kL75efQxlxg3jeY9zomWS+cFbz4mp7vdF7N2itL9f
C6Gmt+etmLogGY1yN7n61/pXp7XxYs1Y6WXiQ5uyvW4Xr267bn+qu8sjlPWdq+H+ZOgnvy5/RaJ+
HGt5GhP3EVAYYkrmQiFjfcz2Q11BLDOAFej6qUwwMBffM1coc5s3xTSbdvMRnPoydAM8fPPQzjWc
DltDXRG/c7UKbGFMFLxdGI1m0C3JS8KJjhPBIWdxrEaCFs4+OawC+qsBYaf16aXzU+Jlx76LX6K4
+A0rr2S7z44ZhoAz3SBstmPq0m272aPRwf1Hj4Iw1Ec2Qmdk+tXPup6MQLR8fpUsYDpJsWUgesTN
cbt6u7sqhUhLiIVjwLnBlOM06hmwDJ2kH7d3LnSN3uNE5kT4UXk9E/hpVUKhAd8YI7tmO78Ps3sH
//gw9JgRynFnedqD3nVvBs+qpMOkHmccpP1cIRgnxbtGg6vWFcdmJt+pizyIXf372MlbHmFPAP3m
Wmn46FizR8PTWwegIUj3dflVQD/AmSY9J5CYT4VZPnYVytQpNRjgpiT05urRYkZmuN07rDvK5rq8
cvH3EF3Urkm99HG1b24Z13DHtWpTLQqZdQWrFjkQ8skYuqGiMV/Udye8x04BPi84uzVFcWpH4w3G
eFg2+WPtfFFirIs03U4QyqY5Zo7inkZD+4VK7mW9n6hEbxp7GxS3/tAImD156l7tJr/3uPT96iy4
3mmSVMStdctL3ExvbkMbrjnKvAqtf8ktbEALJ1j3IRmT+QzOYyDKzxvvQ6kFdb2fHAwdAnzdNFdz
lB9dk95DpHnO6vLdY+dav664THDY7iysKFdD/6ovmTsU0100+QHiknO02CiA7ffSivEoWRFwxvFb
r9K+ZemHburQGONikFdnre5YCIXxgLvLB/KDfOeX6KIa1Zxi8rmjRfE45Z29kYWGB5LWesgx+nv4
rsz+mp3mz1dlzWFVtXeVnLb+0q5x71G1jSbjp247/koDwrIjglvuIOZbG5fZ877wyfnMEel1cX/s
Ou+UGeJWGjzUsK03ImHzt1tocJq/PILy732jSPn86tD5XGB7scOmi+FD2wihqYiZakNcFftUV1ja
6YcKOcn6rk5V3ABs95oEdsl1GL0uzg0lYgVsZZlMGyYCUhtD1bG9YSEHmVf0D7VS32JsHl38St0q
DSZj3BYqulsDizo6jaJxQn1OjkO6/JK28+GvrX1vnepy5OCZkh8GFXhe8PiZipKNI2vxhyOsP2ah
kINNq9gmUXzwUhcIOWPiqfyzO3dHCVzPjbsWKgGqcD0KidL7bXlF/5k2xfC8tBF8EdGjpIyPrtkP
e6eWAGnlyZjrbNua8ApLY3qIl3EzwVYJvXlJvz2jvTNruWeX+7Zyep2+Nh8q+OobCPw1DIY+HLFa
aErrtgwe/HPEeqcCM4enoi3dK3RNRsDufO0MhEN5sQYrFNHX0iVym7uSOmeM6C97A2EJlZFwy5sd
Dz/Wz4AtTRhr7p0yYNkwsf6pUMJReY+so2aWQUzi9dKa96bXGmi/Ecm3agpmqY6Oszy37BeM1Wu0
PHDJIK4gEvI/Y6Hdsnw84ni0yUuXaad1L/k/XZtujWKA2AjKblW8uEmMHI9+Z84xcenWoBCmMTh5
SAX7PbZ3cFZd0FTzF7KUnYzjy9D0pzb+UcGnbEtEsxU2uJat3a876sJ2ZEGzSNm33bHfd4Z/cEaY
zW6hXTMzCnEQAI0ykxdbyz4QV78UQ862ivDXaA50RA8oI056DsjkNO+4gVzGuPtwcgZNq6V+6GWs
q9GeMK8uPusI2mPiQGvvP/Qs6naxqh/7GpPDHoCjk8nJk5ZFF5y5YdKm+t5sAcgTxyY1MD3XLuT0
ceA0jXoqkmhez9HYf4os+dLDNGaijJKhWC5NZRHA5lXbVYCiqkXba8X8rmb1qikP/40hmEb/DEn/
Oe2Xl9H0AGYWjmHLrupDVEQ9QzBz6+BctymJ5+URWwnkd16B250Oetc0cGqh4hVP2tDU+4HBezAI
7Hx6oU3hUGKYtXQDeelNhbVX5JfOXmo12T5RtZwiFLardgRnLWin6HV1Ee1dPceySBuAp2aC6B2X
a8MYPEMhzPG20FNv0SIidBuWH24D7DHAM7hhhLF8yM6HPmQLTIan0eXAjsSpgfb2XQpr/PL7Ig5s
pxlfGzqVKzYF88Ep0/Y0NCMImpu4ywoMnnqiOA+qXcQBPR94YMQUdO+IPAoMVacnUwAViLSH8jpE
Y3WIdZzIiGPphgBVDr5gM8OKok9Qx9Gp1R9pRxVIh2xTT7Y4Sp0qNED0jANqfSOOd/4o9dDrlX72
IR5QD+QDhJ1GHitwsHfGzL8GZ2jP7lJ12zLWonOSYiRTGoAeiyHjp67ox7upR4dd5R3cu5xhPIgx
vI4RMhV1yHgXs9mc9AIcnnH+B9Hi/j3tU7dbXFd7YCppnaQnM/yoDePo1M1zIyaCY/y0+4BUUG2X
ErKgTr3xgACRAIVGv85WxdC5h09YMxrZlCPmXHxymt7IKXcsM4j3uuNtIwPUTElMb+qxSu7HzMIK
ubSyN13zEirpzvpRGq7OrfdahaNDE++mNvmt89xumIhNz3RG2CMrkDzPx9BfF3AISuQGW1CIFsKM
AknNvQShrod72zreMcdSbnuvZzitM4ebKozEFZQsuOAgv1FlYUdjeM4XlDwe/ToZDxIfj+20RPFJ
YO4R1vGYHosVT48Xf/ptVgtopc42SbGhvGBeVVSVTyoImjiUdmWDQkprBwgMbYKvUqyW9gBheTiV
Qs5v1NTuVhPRu2HYzW6oU+sYeV6HHnPCtMtIbH9nO/WnALALIOUlOxyMcrWxfQdu+5y7LmJm3A6T
Rlewk/HhMBU0wmSMUa4LvOph1PabOjHzQ5aaN30Q9tU3sPTSFroBN763bZ9wEEN+YYX1TJOBPFyK
13YGiIHQB0el8pK9zZdPmZY8p2n2MRi6fUiaNb26q2/paH+JIe/ZGZGbIR/EU05Wr9ZkJvha6MUt
NQvSNZZYf58JKd54lVuw3CfYYqWwSRm0a2/77w0dqdbaVf9oVsZVLUbgCeu4YjigggeZV5csRney
qMcFiYQdodxmakbfrGqJqXm6/ffKaislU4TLhmFdVmConsR3D/ja+PmnB9S6dCmzc6rSecVfWQHo
4cbdlKN+67WmfugSyHloU1/T1XnMcl8tJM2bzm7aAE1GFkgT/FxU1Yuq8E9YsSK/vZ/zHAfCIizi
6ln4JfadkJSybIvh+w7e70va9as7GBowqCUyCVLI19gjdJ+uYjiIJcP1Tx/U//ynoNr2r//F1z/L
CoRcqu5fvvzrM5ylMv+v9TX/62f++RV/Db/L+y98vP71h/7pNbzv339v8NV9/dMXHJbUZtf+u5lv
322fdX++v/wu15/8//3mv33/+S4YnH7/5Y+fZc8BzLtJjJ/++Pu3jr/+8ochDBMH4//8x9/w92+v
f8Jf/sBq5/vfyt//dvkfhMn/7S3/4XXfX233lz80+z8sFKmergtceoVjrUEL4/ffv+VZum/4rg1d
3zZND59TDN069Zc/hP0fNg2ujnuJ5frkEvOqFpLW376l2xZvyot04TjYl//PT/j4N9PXv90Wrsnf
v/6/xwsLG79I3Xcty/EMU+i867+Ynlq95lmdBB+VOMiJN09LA8nOJvr/V5bUeu2q/+1C++ev4gEV
woTzgfb/T5faf/AC7k2tS+EykBGjZedVQYLhDeNp336ExBOacX6OEdA3Y3ciIvg1qUEcUBDmEzBI
Js4GaNgoUdLVOjw0tAzp/LbYGgaOyDbRMrlV8lhpSZC15QP85ts/3Nj/w2Wy9dX99V8/veFbpsuf
oBP89i+ez0uVj7gl6Pjm1UO38zTjgUc8phfI42CNVSrqLWrSO/uhwgrIrmt4f942S+NHmEg4Tp7r
irOlsu60sblPUrX3Pm12HkbfkqER5bDWQdvWveqg3OUoXJ7VcT5k2ompO3BA0tOnDbvEpFPO14mm
gzuCDld/6+jzWUr1ORY4hWmoAgIXRjIODXs0FmfkhI/1jJ8V+QlzhOqqVjdcdc4SRzaVuitLz9y5
VR5tjBq2VqoNl2rE5GplEs8W44kMdTq1N8iTX2877MFUAWrY6ursKu3Jb4zv1nbPczlempkNBs+g
B7NuEUDTxSU4buN75n5h4sCgze7B8xH4sKFuXWO6yBJZmd6eUl0LNUt+YBEObYKP0jn1Gc7EY7RI
7OrUPoGO6IMC6APsJYaWQa6ojYboOuIgVERUgORjHXNI/jZEnN417zQreVQquRqkr4MsBtjt3mcj
zmwsjmJGpYxVFlrEOeA+I6jmyPKb9Ixr0G5uo6+U0UwXq13eq2dmAasKwtyV7eegczB6rD+vhCnk
wo5Jbg0DDsOf9rGcdqOyQ3R8xyk3n3IfM5eMdkdoz6YpAwbAjwu+o3TbAXqWcMnwjmidc83BPGIN
603qWsnyVrcboRnHwkrDxIwfcQ+qoB/KbhOV8hZRRUpnREdDqxEhJian9ZOm+y7Fpni0jTs5mfbG
LAuJe+58qccPmoQLOg5EAogJjKSnfZbmf1N3JstxI1u2/SKkoXEH3KeMPshgT4riBEaJEnrA0Tff
9mbvx94KZd13U7RUyupaTWqiTFIigwwA7sfP2XttelADJVuB4BQImb0ahPNpHigLBz/kkNgvX5BY
P0S+f5/RbuUfkpWNZdE7G6GYrDeMjZACFSU3LMtLtHUxpgptTzvVUdwgagUGVaBdW9puJ8PewbtL
+kGamnCXZAHSgHQgtMytcHgVy8oqmGd2rJ0HPyVrI4Qbu9Td57mNvlbynVPc98bAsorGh9ZKBEed
T/UcxtxKo7tCgvHZBwTl6JZ5fmrDu82mLYmEetUv+aY8P6GMTxdkC068bVKPXsjkkVdSfupKeak7
57UY2NIpz66LzsURsyp0fa3KZGen3BATmli744ylqutg9l/DSG9o48M57iefEyHHHDdPob9ml2YM
Xyq67oRkmBdMTXvb1Y8VVxof9UnYOAurs8+oVOqh9ePnJkw5ixoOpTtraT9XKrxlknrTz+mlwGCB
a3IDj2w9FeZaZvvKAOa2z9W9fJtM9tyAiFRx8hyhhMPUvpecXCPVvmgAmEVFqxVo8QoJyr6wrbtQ
hN9z1/o+1OAch/yIuvN5XtQ9NM/bIJVvvijVhdNdhRdYnnGuZ+qtE/0mAYqzeAKBZvJ1LvNj66hv
zYi0x8i3QGzP0mXIYFdpkd3anXmfmx63joseodk7kX2wET3lqt8YmX+qzV0u/X3OsM1SQbpSXXYj
LNhu5kFph65dt4toGc1lf3KBUwShc2h5/hb8sirwdrlxFoa22WU1RAfd5jdZhn43bG97QhXHrjp3
+/ILy423jGYOVRRtuzZ5EhXjbLpx85he6tG6DcbuhYX9re9wxC0rZ0I6wM9Kg+JIFsptu8zbeslu
RRvf+35zsHyLEQZNJwBq10WRXpaL2ZVFem285dUBPzuHzX4KLUyO0dNQRUc1Rxc0elGUx3eWTj+1
AGY4JkKKRgAfdqecERB04l3kSWoJ+KJLQytQdxsPDlI9FxyLtb9LGKPrMzpYJf5d0yN9k4m5bmoD
g8q/NEO07f2pR7QWvM2u/Weewf90DXdKvsKeqL53H4u4n+q+/02V3rkW+XWdd/nWvn2N2+7t5/Lw
/EV/Fnkq+MNzpGsr4Z1rA3BO/6rxhP+H0K70FGd7R/D31Ff/KvHkH4LCz6f6cn3fxxT4/0s8Yf9x
/rzUlGVK+3zdf6fE+/tQGKk/lna+O4yQW/pt4LgNlI46raFNDKZ8/Mub8Xe10U+VkcXvFQjlwcj6
uXSsyzDuYntYtiIcaW3GClPoOnTdPvtNpsevfoFzQfmXghHGSEh3JkHysjjjZU0C8KWnRbH55x//
/Db8u7D7949/Dhn4y3efl8HrcQyPsAULQ+WVTKu8aAlemVBOL/a3kQz3nd2X9m8SBv4+vODHPfLX
1xu6zOuQw6Kaqhvnjlfv1lnb0W0UZvrzLPbTUezXRf2/f6UPCQYFnbh0lhVO8QlYNkn3+2gQmiPg
BCDL/Q+vivvhfXM6kaZhuGzLOX8HVFhE6Il6/buI9b+P1ZD6Q51tsDvUwtjLlkej/VLUmXNdy9C6
tJFW7VzdREetov8sKl7qDxFNOlWz57XdsmV0Dq7xrLdoRfUyauP8R8GGUn0I8Wtbf8a0xysELcbr
VUP70tmoQFQNLEn126i3Xzwq6sOzPi618HGglzRj5/4rowOOcExi2t9lF/3q+3941kOkyF1WDuXW
WKG6i5Q739Tkxqj/7NlQH550CykB2Qiq2LpZWVHtdPF+yBqfoLPK2/7z4/6Lx+981v7r4xcy3ncy
dym2k+y7teEKbHML3NGMOfM3h8VfrCis2j+9hEQNazko8bZOn92gby87hiiZd6OUF2zyvL32h9t/
/mV+9UofHvSGusSHbD5toX92lzH5WdvOt+vH0YJBneWLfR8nXUoktCWTzT+/5PlS/M1yqT489k0y
1HXaWR0NKOgh/hjilc79szhhnGpC/mAtg3j+59f61d32YQ1IQxxnIOwgrA+hTSufAfQxnVr7N5lH
fx/0Qhfl5+tEgwm0euoiyIcnzdGyLrrqKotDFE69ZUXxvvTbOXwaVVa4u9ZSWXdlWVK5v1vifnEr
/gig+cvOwz1ekLyVjlsFthm2eCrWEmPERZqQTfAfvYPBh/VgSoRuNImtlOlowi/G0Igbd8is3zxM
vwielcGH9UCrENJ7lMP5GMEltqvGdKP/1mO7KCxawm0fPzkNlry97JkIrWb64fabi66ROWyfhkr8
bgX/xW0ZnD//l/dSQpyF/RMQx7OEuDFh0Y7jKfIa2q9VnlQNOTZLV1/+87v6qwv3YQ3RcuR2jPps
2wY01QOd0VnxS7zSF41R8W/CxX5x8wcfVhHiHaK2ncmrVzioXkG8KcCkcojEb/bvX2ywwYe1Q4E4
HMbJybY6T2Tzearjs6vCxfp/GMpw+JbaZyipN9XyN1vgLxar4MPKATZTe2NTIJZcLPS6tKga4Gpp
yFjRpP0YMW2uccQsORnzDx5K/vH5P7tcH5YRZ4C03yzkonRqGtTegPfwkU/XnBidDFjeb561X90V
H5aTrPcjMo3sbIvsrXhQtjW8N8WQfe8hbHq/eQ2iov5+/fU/FBIRb8tSF57Y9UwIbGTufUwIepJZ
/Vb2VupvQgep6KkcKxGcLKfo+7U1C6YqGO9K4AfkN3Vr7S1I84HmCXPXkv9+xjiKDqvJNLpOd+q0
ipkwA6BM17WWYXQR5WO8HKBeD8spNuCDP5eJherBCsO6+oQ8wWLsMrW4rV/LySrgtpoqm+FFFABP
3hEl+hUoqSgHNRz7MH3RDwZu8R7q0CBIbqOxupuisfERVlRJgEPA8tvbPMxBqtFnkc6dK9pkOcoe
/sca0z0KGT3wjF8kI5zLLxl5IcmmWUZsysqaGUYXU2vkNzLUwvB+CTBuunc9qEOQfhmmPEZHKJfb
MwuRhtOXNKsd9eCZKUKzEheV+z7l/Rk5WZpzYEsK2BZVj14QKow2mKiTPZRt91CqGlc9xv/EfcNz
y0w5hpYKbhn/vIMWbwRyhxln9rPEuoDkeWrQBsxgyJDOopxLQbMhZI4Nyo/J9KLEtpTVVfalEGFk
Pw3YWtUbKWdSfa1C6UzvtKps9YVmucSd3IyiGfcwnFMExKViv9KbdGqSyllV/jA4L0FneuZAvLXF
uClMm3xzSGOgh24RhnNRh6H7YvlTYo4A6uG9X/iU3OyCTqyE80D6D8Q2TkPh0rypOmnlXW07OLwa
rHL2HVSuwZw8uoo8zTppUIUQLd8Q3KujPm9BzJgSrBe4TPD1nSojUEp46hDPxEE1Z8fB03a0V7Eb
ZKcpD4Nim7cYeqABiySo7Avjk/xTXTCsH4IvgUn66l27Pc7KADh0+lTa2nj4yFl3j6jN8qrHv8Ot
eCosXU2X1kC+NKJmR+dU9JOKaSwuQTO6IIWbuDpNBFa4T4NV+/6DVboG+YhKsjGa1zKBNZ6sgqgp
whtdREFDlrfp9iQ8ZGq1lDE7qantZHmASe3YzHzzOPXRODR+iMMyAVBIoyZs0nBngkI1YlVgcfHJ
RBPR6LP9Ss8mGEZYdf9NJxHEDnDQ1pLhcina1sbhntTdmYcWtTHCZ5VPmIlBSJrySoucttd2jmnF
QlIDoNy/lkyTgufQZhJxDJKBqsFgerDXKAKb8cVupSlXqJpr/YlHMk1us9ZrsiPUrgy94pQEcXFo
HK1T/wJplaAhaRCxXcPGy9WDgvTffvO9RoffhVvooUMurCj/ubvHhK6uD1bZTBdhRgPyi/JjO73X
s4lB0CX1nFUbZu8ZwEc6sg44p7LKoIBXlkgYVZug7rOLHKVZcpgCt/a/JJnOwycyLLBudGCU2xW8
NsOAmU6nAQk1awgsXeP09amPavxwPCIBcoGp6zq8tpi5zGXWjI4hy9lGAlmhrrQPpEHRV1OJUKW+
mDwgHMfaAar/iZDcLL2mQ7c4j77VcRpI/XDI4Uk2pY5ZJEWJmcjuRtIMA7y3V4y4G3GLKsVrkHTO
8FGBwWKHByNWaecYuzMChDCpxKoMcXO9BNMwApOcEwyKQLhUeYPdsZ0xA3sC9GisdHE7+nGk143J
XdTwRcU+m4zhTBSZBoe5H+M6jFHPJROudxxAqli5du4MK2hLPCybtOrD9pQ4gpBmA8iA33AWbhli
WcFKAtRJcOb0HsjwK9P7jrQxEvEg9QiUEktTCUT3mLqrOy28zjmg9xPPPihBBCs97lQbsLccUEbm
8bBD1Lok30bPLZBKdKC682IV6DE/Zwm1KCOwOy42Bgmh1D4mmxGFnw80gogIkTkKwxWDxycyXojV
rnyrBu6eJXRbV7lqcOhW3dLhw85bXNd2Oy/Q+mFN6U1RKDdCGq1nv/YASzpxxbxqLFrul8t5mnPP
rFuEzgueWccdx0cdtWGgrtMKkBdK0JF9DQUCcbP0bufQ6YNHgNbJcrZX2+27BTLJex5djcO5wz7R
cQcko/VaJkQWrAbM9SBj3MRZ8ErM7aS/lREYRuYbTp7SRQlGTBGPOZAo9+hjwHkDqYbOa5MyZUAL
HtFRxg+hnTE+jIPGFOklpbscCq9trJdZ28EIfxONygZjuQzeEjOhf0bHZnWnXqsOks40zQi+oirm
Xh+NZIc2sD+eFXkJcJonEbsAORJBLNgy5XBkSFiIUZAwt2r5uSG97DzHS92NBg6vPpc1qOuQfBHR
Onhn6EDt4QUbB41/bdVTexGzGKfAMhuYarMhiGobMOUUWPhkV52qwh5eNKO/7LJpvckntCIIRQVB
PCbljo7ANKwqaRGyu+YUGDGpnMEgfCIBA3oPstUwe8nJ+yiuVKeH7HYWOgfOzso3XKeLSJuruFkI
P5oIXoKgwAu7IJWduZqOXqc7cgUaR6LBs1LcDJATitTHSO3XCOkRCFnrPEQUvR0W27efG838xl6F
fUEGERvUEl7lJQldT2ScZRWgad+ZviaDPajXyCEq6DZwiOdgUMLocYffKDhDo2TUrNxM1uO3rGd1
IEsEl+qdypdR3wDcJvWiipa5Wo3SqsvvUJur5r7F569v2sVOrRN0mZihC2cvxMx95rb1Ux83lfut
JxXPf+7IZmouh7AE73MhAXqZR9VDBL0addlCPnFxOcce4poWuZ5CVbB8lWzPDltBMeGTrrJGkB05
lvnwsnR9Is+Bd2NJBkwiov5goXYCzICJmUnopFx7O2Tzct9i38DOjo3Z7PPFEDR2kfSZ6qnHo1av
c6cBYwGlLRzf/b5WvA6Ggma8hMR4trbSjFmiR3zrVbVrc/Sg7+d1xJ7fWW9jf9eCml9uoqALvWtt
8gKUiCVhcyKTORMJFtGBVoMiUljievKBS6/dqYPV4sVJkd4F2dAMAEIq0iQrK/eDLxbaqPwuK7h9
v41DQj95I0UaBLvQ7pXeM7yOTmOLhOsJAHyKwFdAcmsuJwm93ZXCNI+LK2S1jnqvLIhQcOtiXts9
2EpGxsaa1zPzwOleLlExPi8D9ORLb4LzO64RP5XVJs69GXt+Cv7ihZmeMMCMeWJWoGWoBltdFflO
Ji0z2hglTb4dEocdOXMi03wKJrAQ28iUiOHARgFsS9XQLfAVLYXuc7L95gE9YGufghlL6+MQAPvv
oE66ebXpSjRFt3Xn5lDi82pM44tB+QkC1kwWAlzDgIot5yTPyFu79b1Y2CL3Xt4X46MdkX18X80m
p7VVQtd7HVh9zKcusWT81Ga4iJ4MysXxxdSjci/dtmvBvOfnS3xo8X2MN2VUZ+OnDPH8d7/FAn6d
Sjte9gnvckh7dAqn04LrZH4lrmGZtnJYKnmZGCewVhKayrRX1UAsaWO5PkKEmYp7IcDFLrpL2fLS
u6XvKvSSSyPZdMElewcHqqK58VNLmMvURi++H2JTa7EuwgoSJPkiSfeKdT3H3zc74/l+QLXZP0Z9
AuatN6gLztDwvIBha4vexTZCqQ/PWRhUxQV7VK+hsefY2lTdZPZDEIH0PKegFWCRK6OUfA3q2V+u
iMhqvHdzZmYTYqYnsh+QDVO04bgHJk+AhldNGTqPiHbxwxhpL79jRieK1yJT7nCwSS/jWVRF5chL
nPKoDozSRK801pJ4xwLpffgpYEfu0o2kwJm+jEOmkiNq+zLfj147ovVjIyQDdjFy2HNEKOav1AdT
fu2VOScSL5ZNdmOcislrPnRTsWmSMAMX7U22ezdSGkAXSIJeXPY0leTO5djWfB3HBQN0ojoCyVhd
heQhM6PtvxMDl2rAT4HKIYSTpzEVO8PQgCAXMbrysrL7oHxyvYUkJhQMkh1p6dP4pbeHJuc54tnd
uueaE0h9aTkdCTzl1FrkvCmr3pegl1m045qrtqkqWfjXAhxmgvvMy1GPaCefzqp3OxHziVCwc9AC
OQjTnokYDzScKNO+Zn6coWGda0kWUo7mpSUqzCOX9RsLimHlFgHnJGxrdZLlQLSICHseZUpIZlSG
ZbApCylxatl+Ht0hOEChsp6mVM9XfslStwMfZueHubGwLTi+rcVFEdjLdF25fupdJZ20IEHzTEgq
7zL371IYb5i1Ww25PGM0jrSU+Ai0HPGcxTurA4TGsTFAkhxOqIyPSYAxgMOeFTgA2CCCNHeSaQPQ
SgO0Zhf2AKjzC6C5uX3WikT+0XKrbnid8jLW14voZ/0wx8SZvmmX1e6giCV1rvC762mdhXYyri1U
CsN6GJdlwPVYlirahoQwOAc7AX3+Pe44Sp/cClftjhZdGd0Z1Ev9ZwVKGHRX2JTvCctqfZwS4m+3
rRBJ7wPTib1uAn9XDnqBEo4pH/eykyFzjaN+aLZicEWPHBX2NuziVrXj14XAIricgJN9u71ggw0w
9Cd+5fDwLQ2FsK0rq7rLojE1B89kjNxw5czWIQJ0gtV6jokYJMPEqWH7O9Wg4hcnTdBrlAGmfSy+
pqAvcVMNXtGsOZqdLZq+mwzhpcBGYm3z2BuhrSP47j4lsLSzeIXmLrFwyY2w7Nz9pCtjCPnK8iz6
auP0J9k6EOMECcy26N8J7gkvLF80guPgSo4VWm5izQZLQeSgiFewbxJfXU2WV3SEYle10k9DieMO
n86YWE2+mfOA4GMyZGxIrhS10DcV59uw+ww+j+wNB1ti/NgkbpzczD4W131jYVbb2zUlypszxCEk
FuFZCN4ka228CxuGRj/MtoO5Re4qkidtEtynisw71KxdLrtzXJqX25wQ5JC2r4VfK3bOWmJkJAsO
di33TKPXFfZMgN6xMyTm1CR2y0SiNSxxum1UcxlIZcmDyDnpnaq5NOqzAxqTAMAal2i1wpOL4gpW
qEUe4NBmxPZGgayTtUfHtX5HmQ0dxOIHoOEqEiyKJVwl8rpswqq+lxIr6UPSOx3wVciT8EjDEF/o
Ve/S7MO8GYfqTesoay/dus49Mmb9oUJ0YzDlzfs0drScdkQODQKt2WBz/IzzJcvu+h9SvM5tQHQN
PhrzjYfEp3liOq8QyxJf6RC/pYrOAxhBWz3aO7VxbZRcU4f4MEvC4bRkxklv8zaxuz1ltHB2BvUx
RA5tI9dIeCLcu8bD8HjjNUmCKL7NidcMo9K2L8o6DeFsBHZbryc2aH2J48VV5HJU2spgVBr+AlNB
jrtxrKVIiNqF9z7trCAYKHKtGMk+MEkHUrED9iW1gZjokIiCb/QZFFldbarYyyIGFdlzmqhque0h
NUHnVhQjXe8sT5wpoKIrD8rdNdRdYb4o3QNAWXFydez3aKQ6Xkk31M6jhP5Yf536yJf3UU8kHGxF
0VNxB1OlEKX7xJ+6AJLCtqJmlGXQbLDQ+yFNmp6imv7TVHIibo3euqpsbNR8jhfk8ihzUfqfk5jN
9nNQzEDoNzxtffNFLpkeHlNKl5pOGM8+tubetARKuRm81XYr4qL3NIq9HAC6wGrjo2yizYegKQ0L
i4xCfPbiQhFRTQelXGxbtUdZFL75HHmUa9AiyfV1k7sSSGueX/LDz023bx05y+AxzzG/lk8syyOW
9YSL7m7BFUqwDHmalRtU67LeJUlaACwn0ajoA0XSr5q4/mVsEXt4rPpCTxhdgPewtlzEHe83ziXV
kJzAvU3WhlJZResv9QxjROks1mM21yXg45Kf8LUgb285xIuS5nNIr8QC2joTKJOOGmdbPIkcUHCe
6uxocQ2mF7DpZGT0c1R1X0Za/9iIG0GohcIx2ujlG7tqAr0oxV1fVYfWKwN2RKkKHy1e74qI4Ab0
+t5X4yPxf8ZhCa3NIXZyRsaMceATh9kc/w3nzuguWybdNDB6cpV/rSUSsitbREv4lLiq8vBBYkQ5
9YIzyx30/0DgLiwqHOc/zBb2UwmkR0UEE1V+4a68OBgSMk1izty0hWq3ufTLCkkMVLMu12TRGt9O
X9LGj8tnRZPDTQ4FiFhx8udOcHsIeqjIoCYZ8Qq4wjp573uVOwbrHJ+Z+wTYeSS7YK4WFTYXRUt7
DDkhfmkgK345hRh8Q3jFakvyCs/Iw6ircx62IAhqZNwUdVlvX8vCGM8lZHPKmuk1J9zbWhOmElsY
e/KqJIWIxb3I1oBXxjDa+kU59pdWG2KPw1nV5/xuXkpPAVkrvLdk2kFCSu2DBYsysNeZNTllvPMT
9MDOESIb6AQfK01wtSCTUfVBCtGb25C0KFmzPKHLoM0Z1Lo4sWxPMPCUnouLSszoKeNJFpTQFhvu
TcKWMN63dmDC6ri0OP8//RiO/E9rvv4XqbnQl/9lPnT2Bfyk2n/8v/+nyb4lf1Xs//iKP6VcQvxB
PKfmzhZEbtpouf4l5XLlH37AaEVTQHPzBj6jxv+Scgn3D8eWkoQbB327HSgmTf+l1vfkH8qRwtW+
CuR/R8Ulf55wsiZiBKAOxUmAlkw53oe5HZiOoQ88v1+RrNTv+tq7wLUZHHN8TTSO2cQ2icnMW8tW
DB5Fm2DdDQL3/UCEjQi5rZbUHh6EF5kb17UhOzxVyXUsluYqOadOsUxhSW2cyT1inztXztkXl2CY
LQTJ/qg7BFhW/N6onAmu044lsuAhXRFaaB5sTDitmgmVWoBlBnk33TZBNJ9Ak8HQpiOw9QY97eJO
3v34SwDmVPRLszFV/X3UurpLKC4QWhYIs5P0cs7cgWxXqTZDHsBMaOyTpo22tdKQ4sO2vxCkdvrL
LfA3GjYX2txPg7Xz+6tQ2ml0eA4eJhoIP0+Ss751OzKuBlymBLiTuEjDN2vD68Z1w2tPmXrjNLjA
rH78kkgSOZ3Bd5/iYfzSOd2qI0D7we0cmkgYoG4N+b47Og+I7JFKEe/mJOSHZnlxtbhXP76w7Bfx
WEcntykJwiF9Do8cyIiw3BhaiZ9EPN0iEK3vDIfgi2mqcXZVBCX8+NofH8KUbg9VS+GupruF+n5z
jiLk/2wuQ2jLS7wHR9DZ9WNmnkcfeWmS95i7Bc48YbICQg+MtUq2NxJJabEiYcV8YgKVneKI+Zod
FuW6dZ3qoJfB3utOAlGayunZm+NkO6vcw5vV+08Vs7Qsi69imBC95wXXvmzVdSxxT1+UgoZhMmQ+
sRJULsy/XrA6edivzt+208lLUquj26t1LP3kEEKmJN2Wi7sji4gwq1GE87ouKArNOHyS9PFXdKOT
448PqeRuSF2c7ryYMlx4U7kejG2dagmbV8fF8jrodisVAbXI+uJ9jG3wsEAP3EXl7scvuyDvuE59
LHVAkqI+iLmunMkkPuBjOQjuc8x5Z8oEOK2ojz9DD673OJL8zdnGS84OtP84pY8sZysjkmOwvdOI
MFrOwB0Ksy0ChzfNn8o9ls3xWjQyvLWxzDPyE6ei158Njacrzym8DbRud0fBL9utTSbcijkLtJ8g
sI8/LiUlOJA2GIlsbNa3cc6eUrs+BOwb+yTogpNnecFpcqYHVwUu8BspL3/8sdgD+S9+Na+dYLoW
cZoduqauThrj4xU+YlnDviwwZ151bb5mDtquYMh3G7Da1im0G+yjVS2qfd9GYEhgqsSeOsScfk+d
Fctd0oEWmqEq3zNE2k5jUBNWzEdWPmCCOKvD4rhtGdngIGSkPFzUEtcq1kXzWfZjjxm+iOGpYaG2
9OdFVc21F+btzdQHDwMNgevBDpyLIaEVtpq+gudtbyqC/TAOG0Lzpqt0bJgKMc3d4xuFedIsnP1H
iCWB6MVVFMv3wW48Zg/5p2Us7JPX93s3TM0V4NGHgjChhywzhyFv3l2jO5I7EZzlzULiclTfU9u9
1ZMf3CJYdy4mf4a9HqgHSYLsIKv6ZOqqA3Sk1WHB21/O3+A0vkhS1h7E0gGtYIO5ogf3NAS6eU7b
INkiZUsuOZHGuyLVDwTaxQ9uY544Bd6Tao7/E1SbOv8RLd6MCQBzhVtU10YTx9rPA8HviPcPnhrh
AZsquCU6OridpG9t255IkVZMexfv0NEXVXByLXfcINGHs99N4bWBTnvNGdCcP0hqe5u79nBieBnc
9g7Z785kys2Pb0hIZEYMhBVsGxYQ+DLUj3bpRI9G8kaXkuSdhe7QFRlYryDn9S3Ts4Cs6kntwDeo
WzYafdtVbsM0AXDsvz8X5YPet8CNMWXzT7wSStI0+oJ2eI131Cu9nR7L8tFCZ3bgIFTiZAyKR03L
61aAJvnxl/k8x7uqtQhgS2APRsyAX5eYCMYf//fn5ybCAZfFo+JDDtnTqv1OVsgpz4IA2HPngM6p
vf2fK7JuSUWyGnfaoH/oPxd0YZl1EvbWuJgBmAgxviqcQ5oQaW3lGcqmqTH3WSbhF5Ghvetk5K6q
swkDYAE5QL76FFN9bywmOntJw7ahn5bC9wu1dfvjD6D7nxVtGrouvrfpLXfntdZ9F6nrOcg3oxZP
Vgem31X1E9ZqgrAx3Jrlpa3UXSqSUxHqlY8Tvna645zHl/QMNzGohbh+rp3y3hmsnRYpJDg+1frM
RNstVTMx36ACMYwlxGUELggQKzvW+WuHqGOy80+VZsaCr3hLbMm68OmtnnHAUblSnr+Zs+bcmroo
9JubNtsudLbnb+U66boULCwjaet2tJHDtEk9zmvMhTLbWdkEzkCvWbs0yq0o2PnS3bq5x44lVwuu
mKqaYZtUB5qxhyYpSOhtNwMOtCIJ11UJYrCz9F2TZIdQIiGI8EDJG5bTrdcEu56cwqAPD+jLTtQ5
93lEUzQcT8AO94bk6xHkzVRvTRKwX84njI80pxgEk46ZVdYG7sNAfo8XBpvmHCVRRfuQ7KpMkV8F
KzmLOO3E49WQ68vzm3h+I5bAuvWYIvV9se/D6LIPfJKWwCIRgxBs3O4zSclbd3qRCwS25Nn2rAM5
YNCaQjgJxSaooZI4RHVaLozEcNWzcJGks80zZwubYME13jnjlbDinTc5GwSBu4QB67gM65w4gs6b
8Esqsh9JevLw34MU6UkZK7Q4LZO4CS1zaCei8Ors2Y+c9ZJX5N1PXIfpiuHNagyJHwnTLSmCa6ce
r8LeZt9ALzHnz02lroeUJh8ogB5oYtLSG6g5IM89aqFq29b0ym5J6wNwEm8YqS7ucAEr/VJBie3D
dw5Sh4HbpSBPQ4PoyI3P/LPZC6+4S7xmQ9OXNW8tpmLLJHyFmvIiH5dd5bpbx6k3Xb7s6ii4syOy
ntBjGPgbCOvUKz7qjc29ZQcgJ2uRbwMIhsz+VrUDE9HGp6UOwHKuW+gRXbmsPYtvTg0QQQedbDjZ
8XiJoOGGdsUmB0avCA9Qg7qvm0PsjtucX+wtdn3yFtXJR3jM8WultflSRBTWcVGRCJeDxJ5pWQd7
jvUwKtu9Z8QuTNbcYN/p8b0mKjwQS3JlKob9vd6Eazgvezuwvtajtz6Lu9GMAp1ojvjJd0DQNwm/
VeyqbWFZt0kknwklOZ2/CzGpS7ojYmkjzb0TUfFw5+TBedWL7nqIt72W12Mz7buo3LboRStr3vUZ
sRHDsM5S9zx5fhjMe90yiqdLWwNBDLGCNm2yO9/PSTufSNR+bm3vMkyW29xNj/zka7gt1LiEbhXH
JISczjYKaxg6hr87f143wQktxxUu/kPhE7Bd2adYN8e0L7b4fLc9uC04nmvPn29Eri6Y7B3P/21t
dZVMgot3PqicgNEcPBGfwoaQNuLH0YTgOTyn7+Y/rjEROQyE0LAkm1zNR4gx54sMwu8wYH8jLQaY
bnyFW3iP9vimTuSPH250xXoapqOB9TKa4vm8FpJTew3UddO+xMQjMWLcYiK46IOCgWK/713788wQ
z92WxPmi3bgeA+pSZwPVD6zy1/N6lp9nH3diJMFr0YfBLa6kSlnF+hXXFaCzfKRoW3WCkf+c3TrZ
sLb9ZTt5Zju63q1kClRl+oXx89Gb0kssY+30wjSYtLiMluJM4STvHOz4ri93yxkF6MwnrWkPNuUL
2DSKi3MHmC+rxC1NwgyFmPWVjXY3ltPn9v8Rdl7LjStZFv0iRCDh8xWgdyLlpRdESaWCBxLefP0s
1kzEdPdMdL8w6rq6LIrIPGbvtaPwgsIqaHPnBf3dGsbYzjNGH4rRA4cEUUjGFjwCDzMPTgQHzzM3
Ym42hjs82ByYUfnLJIi5rJxHlhQJe8nwEpOFPML+7lPtucq22E0hcJxKcyTbzF3pcCXz1AoA5hyU
zScF3TWdxkflEl4ONTqsDLD9wEEna3m1dfI/hDiaxrgzFnMXlfaHPTjnwugCo1sZLTvWwgCOWOCg
NEv9DeAqYV118rkQYTAvJKx0I8Gi8/wiTbaW2S0Mh2MucZ6SPXgc3W7rTmSM47HfOaZx8RIX8GbP
Z+UwXQrL1ZT1J4y4Hx3fX0dX7+W8mxNLBUppB7dF59Qnp7GEvB99mu0NM+dbF9vsfeMHp6zPTe0c
c1ERcYD+VZZHku0SjoLoo9DKFx25QdJiY9WbYWtriv/a+lWJ6N0arDOEGuQ32V02IXX2j893LyJt
5C4Ps13kAkkkhsDBr+cvRDKoGGfqbG1xsBPNELkuQQceX1LjNlTJCqE03OxI/lDrw6Eef0tn+LSh
UA4znBqbso4ok3OsLZ9JujF1PmWTnddkZbcfg2DUWne+nDJC0RtiLrXAqFnmRmGwbIvlZiVm7Gvl
ciwJMvHIbcnzm5ERDJuZMFxG1/li9/DUTpcJfWiUaM9W317DRjz24y5pnefIi19kbBE5RZwr/Awf
OcW705DYNdXqsQmBIt8nc+5yiubyR5XGZ7W8z4t41RUIr6FpPrs+OjVIwZMKSKc1vpouueyM0gHn
us+d491DyjZZouDkj9umXdbC1ncsk39VbvTL5MdXTtXWJC8rStrtUmqHdFm7fKmCQjOPzNNweOqE
uZJqD+kwrpunKZEfjoN6rWYLk/xG8XNsFPlZaqIPW8mGNrsyX7OS592Sj+BRL4CfWsN7NOccPSyJ
hnH6G9TWoW/CPzqOaalxuVbp1SYdbxrVIeE8rCjPWmmfUtlTpIjDpD+TknpLxfxVTgQnRfLR5vwb
cfYD2rw/ncmiv1DjrjAGr6TofiP3wrkrXqXKZlAARHSZl1YZb6300eHAQPSXSfCzruyPCm2nW+6N
dHpLUvVee8Mj35nXrlIfQqMeH8nJqvLfy6QuloZTqu/ancODX3LDDyXdtJVND7QRuwTXm5YejfBT
YG3upXMgy+j32LJdGsLlAmTBDlCyEo2YIKuKLw77AmwErH3Q39Xa7476wbd+d2ZuBKChNMBq2qrJ
9e+qwY4bdjkgqEquLH5S5Jo9ay5qTRWfupDDTETo+cwtheMkDtkM+gxxwUOSyjNrCRD1UmP1u620
EVFjZn4lbn5IiPO2nOYu5HU3UdeOVGPZEWPzAcEH61jIA6qwOGlpwLbKVYFJXmjXWfDp3Cnxe08A
kugg4lAS+PdEyNYCcpnw+Mu3JZU7nSMmKeydIkSaKIbpq9CdTccmpqsWpE7eB7v/FXALLtfqkAn3
F0GEV5hOK7sj6ZRyi8jHPSorqQ+bZeiPFaf+QD4bOtJtmhLlN3QvER79YarfnGi4aeV2zs0roG3u
3k83kkF3j4fWzwU55jsHAanfVwZ6hOacTN6ZPSTKL1F7pOZwlZFNuZ0mBbOAo3PRwQYozNvrumAx
4iZlMFn8Lbe+S/uJQmCW3m2cqH7iZi+JTi1M6GAO+e+g4kJSrfyMwmQ0jK2mmdtyAnoOAJjWHqph
FA9g6SOnhhyAiiMzz4Zybw3Rl3N6JRDxNt1N9kXWf07lkzXYpFyIh0r3diRfQDUa75Sk/nvJlmMV
V3tGHLfOLW8Tzfu2TJHcDuJlEO2XV/AgwK/S0oq9h9sf0UdwyzwaszpEkXZZQH2m50EBfnf5YdVW
uBZaCjFcVuwcyk/m9L5Jt28BmbJyBj+cFZ2WkXrj3owCdEglj3YZPfbJ8CBI8Wra5hhHxgYxyabW
EioCfX9nFlT969DbqyXMTnJ0EUW4b3VUrmnCIfOMfmW8VEoeuixcoVBdi/wL1UWgz+qcINcILJsQ
DTqekKjOjrLYNzR9o8Zkb5kvTVSsW3SBi/rKxwZeD4StlLsoc9cFasuZgl40cPSc6SkvW38iEkIy
PX3vkznQOtoqvT2KNiy3rjKmXVZhs02Kct8v4boDzqk429flaD0MDGP8YREfNLFPXl8Mp07yI6yB
W2AP28yz+zig7BewdTMtPTkLSxuic4yp3Y6nbIKLVsf2C5swZNzNHdJ5AVQMrFAZXDWPTNa4ZsFf
aNGDCItN7TlPkVY9MNzdpHBI40Ke3QHoNyQC864g7lbF/Nvr6DDq5cCj20F/Ky+6sNbTNG5kOe6U
Dv1sdm6E3G8q1axTCsAl1P6UCuFRVp2pO/XmV6V5r5PQN20Rgjpsf0bAs/pgIn2EjV5E3GPOoWxc
A7FgSNTPHZB977507QQMa2v12X6ynFVlpM8uKch9bgdk1YO6Z31lnpRKvu+xIJEm1gW67jxG51xk
0k+SiBRXLmSzO6ietXyO4pVYkSTMX7FQJF+jylfTj9sMh5jgUWjoO1tCD2HDcz9oPiwi7EcyhXrb
Xg36cp6tcD960KYNgMTFqtEYzg+N3KbSeUyICy4dfGCJzahvdKMvp4gLv+tN4CPdn0aEoFsSxze9
txJ7SSPU3g7hi9riqmUTh3alttVE1DFzh2CmvkSeAZK43U263Mra+5Ops3O/jUKoCgqWtP6apdNO
Ko9cSp4UGIB9GD9YWIcz81H1Dkye+Qdl08UEt9osOvPgir2tvkqFfU0d7RiyVR2q7gpJ4qWaK9Cu
0xUVHQ0SD5wen8ilX9WG2tIKvXfDd9In+xga9oJbnJzIgDQThjnwAdOM5B1j1eDtRpC3azx3vVgR
BLCcQFhW0S4BIyWntlDJGpfGm2YU5PJSQEt1inPAtmKpvoZ7OzmQBGo1G1CVmxD4FYgmIm0dR/fT
iBj1nHkIuglk9HABkdEsgVWEHxDSN00LKyfxYBP16sFEUEPIi5+bn+TRfU8eZ6eD4scQrzZruzsW
L+IsI9KubSIgcvNDX4fHpRruocmc/c4ffop8yCzxoHnvy6b8GmFmTB9KD1eNa/32tO7YdsqviR1i
KrwpLJC3Y/rUEkvkkj0DVAQaxsLIHloSA3U/9EIfJZSvud0bxoJV1NMmT5KBxUwQijMFWgR8c3E2
mVk8a5Z7AFqxmfBNEGoXYtbJ12LYdaJ/knEClda0z4pUT5g3K4l1dIzM68jv6jJc5kn1c/ApdUEn
M9s+KT21ce0l7UD+HDq/SoPt8KGu3dUUYS9f4JqM9vBKLNS2MqdNNcqDOe6Is/SrIt7PANuWLNki
xgZOZE0rC9pGai83RycGPpa7RFsOSRceWXKelzxcMy/8rAfgPOy3/4Q6cnbK3qO1EN2sLa/LlBIP
yKiRK/qACFshRPa9Sh56OJt+Q7KtndPY1um9FIFwHwWtccImAgUPWqITwabhx+eoPefDU9e1QUIG
ucczVFWCIyg+IGvfJQifBHvmyBVbdwgPup3frEqMBF8Q8GymK5PxUznbG1GGa5USKp+10Pk9vNeV
vEBp9/OGKOF0LbsccdNkXDOmAa5oLwiOGYagdxaEoRtfU+2uMxkZl3J6Lu5lmyvnX3WPvqsHhurF
R8bYz+PyU9MqW6TS43gK5jBcM3ClyW/3BUKQMk8FiOV0h6KZ1IvtWLfb3jjNzbTVHfkcdcmWWv5X
OYYnOwYmai/bYf6y9i2NBPZdDcPr8thY4QZs4AWq7DrNfnqYPxEh3zBM17lmrAHOXNEc7K3Be7F7
a/YJfykG0L/DuMF0lIJJXpT+k7bo5gZCp9wUMgwhhI3Ht/2e/Dp4axeQOdKxyLfgozpxcWoGaKr4
aKZ8LzqxK3PtopG4a97NHYPFlF2X9RnBRbt4+7Hhf1HDfjK9J6Q2K5SPfLqwfNqi4NRrglift6Ue
7VP8mL3tBcQ7bB3vaOn7GOQiNoFNzETAZqCpmk1OUEiC421KwFYx1uIAMkeFec/eLYow4L6J7gac
Td7JK0YpSIhYe7okKCMHS1dPyE20s9oi6EftmpI7VyFRw3FzNvC5upXGF7Vaa/qy8tTTjC7ewfcx
ofhx+0e9WWfJCcPTtwyrdUuoNi5t+LswsbvPfD6kEOtJiV1Vy7kQ9tr9zioU2bQeOkEJNxp4dHkM
eO88WrH3PIhX0U4vPzTxrKcvevZr4I/u/g4NeV1kvJJcBdinfQRqaykSaFzF1oMqPx84ihe9Y9RI
6EvDTiqnHnbJ6iQCFaO6A5GSTTejOPI8YuU71uITkRk9ocZaj1O6pgl0kmMbvhYkN5alex6otwwc
Krla2NHuihP3IqB2Rkmo2McDQtAVXRIc5yUg8nkdu++sK48GoEfIc2snZlDaGdeo/Oy0N6veS0ii
lnVphoWwmJ+xSEbfLrudmN2L7u6lEOzf/iRp1PhW++5668w+Tl4YuHAbLd1hoPVpD+FqUdqFaa7h
Ogej697zYlrHCXN7xINMkPr7qvrguTuRtHuHUySHuxNrb41lnujFqACKJBh17ctTy9VbToze+uat
nN11G2qBbtqXbElZuBNpxkYxLUM/gXqVOc5mxGzp6dlDlmu3OE/3nmAhVTD9Q6WnqqAzukeQSbOf
8eOfBdguRnazoHaZfSjpc2Cg6kkUoQu9tLZONJ9MHYNaMTFcqroDSRxo1ROfYAFJQPCCTKTWFURV
AMMqM6+Vuc5EjXo5isXJbOWORTTBoL0R3uL7S8PcGzfnjYQRLygWJVelks2poWagMG2inK/i7D4U
/dSxxmsOsKJ2fbEQEQmYwa9Ys5wmBJZHpG6B6diUXmJ0zhmLlT0h9t2qnhr7SRcxLNSMjrYFYCxL
qZ9cNiWsRWbKQLPc19MY/rSjeWLU+Sa1aN5pSWZddCsWCOTaP6wt56Mm5plePZqPf/+yMRGXZkWr
qPr4p39f8Kh+Ylh6cxpB5OBoF1dXe42G+ostnn0k1HBVI/V4+PuSjMDbTExrGEwa+9hDjZN5JN5y
kamVTYf/0GcwtiGkdUmCNtIyrK1HihTSrgjcWNqG+iMZscz9yJBb48zSH1XjPGKcq3dJUnIl1Mb8
2S6IKJaF7wYevHu41xKd85lLw4Y4t7EUWOFCNflFdqH91JfZEZVe9OEOL9PMfE5zCVmy6XGbwAGN
6AgW68ib6OXb9kETOt60KWm+ZPbbsrWReeKUM1j0HIAiRXT4+6uSse42MgqqKZddgD/ed9yaOnmA
WJ9xQMP7nq026MZhXCM0NF6UOvYG+SJehBTXacrmCFx2U+rkvmjRtPpPMov/R2QhHVN4uo3V07P/
xQtel27s4u3sERX3U9CbCXeuLfNXF1PQxrLABHbt9CdSof7FUAihbnYylROdli008i12WBaMRn4t
hnsqHhG267RrBbPb2HgWNPKb//B2/9kjf9eESBNwOGc/gXtAju6anH+gC5BC0pkRRragNqOCqJ0F
W61aiEhAARlhoNC1ubzaYxJesv6+2nYa9ZCh1d/m4RIenaWjW59huN8lE2lG5isxMQpodf27qdAv
O2iEj4gTViNidsiSHodjmcqHvy9L2v0U4uXf/4nE/1URSUs3dMfVXYnKyfgXugCKSS8BV00YMgkX
pxY5wEPT8jZJjb9Mgm2CWWnU/27FrNVRyUGzXXSCzviSFZAddBcBKT/YAKHadDUJ+d7+h/f3z/b2
v584UCwXVqqUliP+vv9/+MSHSNqDZgAlhAqMhkVOw7o0+bTNdETLRMYroYyCublrad4pxn+sz/U2
59O7/H2JhnD979+RcacE/C/whHfER6WbFhJUE7SXsO/fkX94RyLWvF7e56N2i52hF9qw6kucx7Yx
LKcSXqdQPUJXvhm6ccDoSPZVrMOojPDxAHEmI9k6NGZ+weI6nW2Wu03PEANwhf5qo3kmnHB0H//9
e3aE/q/vGjCsi2LMsMjuRub9r1xXHKotZT8LuTG2izcG1AGe14VQjZw4FkCAmhDkEWOdsZGPutbO
QM69b1W/R9u0IjDG2BOjTKZPRI5xC1HKEyHrkLa5Z5ocQKW4TFeKqw2eaYWRAql1E9ipTfZp0ZS7
CG1JWnO5tQSKB5m9YGgQ31Ush5Unqre2DLtgKMjBYpKD+4gqnXFcrkJFRlJ5qxYzfOIkBtEHP9Tp
OzaKaXuuJzLbuw49z5KT5tonKZu83FrhEYbqaA8fA8lGZkqIWOiAWJ7m+neios88WjoCthq2VXCa
yaOmlKst7ld0rY+GGQUEKgYpWQkU/V21bkbzvQH1GlglCXx6pW07E4mq6qOjiwd+b1A/FTOjd5mS
Ddj082kAL+J09k9bWDsi0vLA7Bdtbadcrd2QBeOAqAlX/E8o5FOileLA/PnRNdWn5k0bhbd0wzfw
yQL0sXO9EeGHt0mH6ccQOEkbDVC1JmizMbwwnz/NeMUbFOkz9hZkqfl3QcD3OChaW/t1NkS0nTxi
QCwnxR8ym0G2DO9uZDLIWsLXXHusltJ5G3qJl2GAOd0icmv0OhBjJunDGEzgYi4P9KCrumI0gaXL
RGJL24qql8H00Icow7KXyQrMtu/3MO+PWILPhmHdCKaVABwLe3QDR8wfnWRhFtJ/DCTUQvUyNpPT
M08inKodANeWmnoamvxHqIH0yR5s+UisVk3AHnP9Zh0WsEgnGSLsSeOXiH6rG1j/wkI4scYQJ0x5
z0WNCKQrhnaNgB66K0Er8TIeswE9AzOKmHA9Nqn0fEVGCooe2ilLRkI4bWaMUSR290c0DOlXxzH6
5Pomw0f2L7zNzC94ZH3Rtzp6vAlBSfvklS5dRSJZdmhQ/kF+Yg075REAilo1CPHMe1bdHTGaEXJS
MCuhu5X7yM3i3azN5NrKXaPCfJ9VxivFzB/lKSNgx9T4pZnoT10ybby0eG6mON2S1DeQP/MxIJoQ
25R4ojtl1T1YPUaOu0wCNeOm19kmOG77MtNiIbWZGfQax6oKf+reeTFnh5C/CeZqfa1FEvp94+Sv
zrgy7aL/FaXymqhuFUFgCzwt/OWqd6OZ9maRkSIJBKSNX7LIIeYew4LPRG/deM4VYke6b3VWkKmb
FpeGKfN61PF0Y5JHWCpuk1cAFm0IFsWesuxu5VR69Le8jMnsXSzWBmGbXHIQTytrcd3AyIG74jNx
j15i3GGbptqVQ+w9KTtlGUZcCtU6qZ6W9oslr7ZWIlYrQmh23Vg9DmJiPY4L0wcr/YXI8TkW9k3z
ihMxyc1loOsdJ6lfYldr/bSrSGuf9OtSJh9GGXcgXvutI+xvy3PEDonVW4MB/4DuaROGsPEBqfiE
ED0WETmDJDYEC4D6Y4Ym0S3bn1a55BI5858+k4C2HJxftW79UqbzgVPaOMvI2S2CmgoCEqHbJF5o
bW1fLau6aVZubFXFIJNNjJdSBSLi7DfaAo2j62Rz4V84gCVTO+kt845h8lafcGolSbtp4iE6xy2A
UBFLczN4dnbSIZrGLfiITDoLo+pN19v6qUDM3omiZDMixkuDbHOls1ohHKP1zdbAU2jG8dWMm6u6
m0/ENKMnyrDnaRPTRwOtoIvoNdA0EkyiBBKyHHRy0zl/AS6VmzmUNuGpioLy1Y3slIIfx+o0udme
QRUStzs8pqk21YzteNbaU+Xa2SGi4bN1MT/V5VFfzD1iUXmyeXRIWULMl9X1cTK6AWUMngM91z4N
YBzHfADY4WXGg/Y0sjDd4BBq1rVLKFo7EJOS6tBWJEUTk3yad6WjGsoUABIqq8ktLprZQgYuDIMj
fnhhiESY30tTkTEkbWK16Wq8a0nkptKq7MlykieZe+1xLMf6jB9q06XIfPRukadW3CJwCD4c6D+q
dHHaGJO9ZzjGfKNqCZnhqAdG4w+1VwbWZJDaCLr5SCe9Seoh24W6fmnzOr7g1TdrVH64gA0I/v1l
8kYviEwmPeXADojQgLLGheBKPHxpRssuu/hZlyZjfo1w6To9Kt1brg7dd+yg0CLTZLPUU/Y4dHjC
Y0oliMIS8UVxiRvvqzMx7Y9YG/YGTxSaoEuiFIDtWGcKa0zPFZLHDZPVeGfNrUPUd1RfpOYSvhdN
+1yDdptr4XMLMfpRRxCUqq5aCeYG+G+t2Le1xj6bePQRGHSXqenjvV3KTdtI3C55C6PcQvkxMdgl
EuQwOaXFzRK5lwW9Gq6cWhwS1NaBtdRtMBDvd0gbeyUZdW3Detzx6cenvy+xRBeO5OJSCI4cwT5m
3ZbZeMHDkewZeXwsXWQ/cP3227ACBOP2qCbdJXsPZ/VF0iej+w45QjikyGoXajAt1VciNMu1aF07
yOeYHE3PGTY9twjxeR6urv9+eSCFaE7VsM8NZBasadhmFy3yL4d+sGBIBIXlgscQYszikGHlxtBQ
klmelFcmQDj19+auIg/ZhQcxvBcWR2xfCtM4qIL0tL5KGJGkqj/2C3e85djwz8HamMwSxj71/CUj
1XPIyyODbtazXhSNR7gSFtoLm8WcSyRMQmRSlqQfbQF1u0teFnWncpT5S2oM1RqJHJou0cHNzgyx
MSv9VbVOeoQGax/I92U/JKfQj02gJsO0NC+dsh5dSHmMTm17jXlfHBNDfpNE2Z/ucAcaUG5m0zx0
0b1bNZ14M+RR9YBm/cw8v/eTKqSQdJW31gvg3I2MucLGxmShqKaLtBHNeOScQXZpjwq1KlOZJjsb
Qj0aJQvCNpwPtpHnV5kh9vOc8BV1pwG+KLf3sclirTGiaxqzH7GgwR9jeiiWpeRI9vsqNpetPfVq
P1rIzwzcYb6piHwOZzY/o0U3biUIsyBZMShZbAJiFfu6yCbfJgmv7oTsQ3BOY8FLzb2ntc2toDsb
4zn0q1aU+8zIjwbut4cxY7jTm/W8ztPTYDHUF3XzyLMI5j3yDiz6f/Xy4mZVeehA9jDYdL47XLib
Sra7BKHqOsoXZFONSn1Lz4gnLY/DbFJIdcCHSrwCGBUeRAy/fYQu4UWiXwszOZQxIn87I8OOKakg
/aVfLRpOfkJSnltbt46JRi3Tu3q/rglk32hVTaisU1nQZVABOAxxz2Qd1s6NhVd+ahWDR5c6amUK
xjSqoE6DFxNdqP40EsftUwdkYIeMPB6c5aCMvmcQ2KDL6y4lFlIivamYKBzfZ5e9x6h/9zMqsGgw
VprpEBBlcGZSHey0Jr0AAGB42yOqhqiAmda1CcNK8GV55WEs6JpYf2UV6ik3gs/NpjGJjOowtd3/
vPz9y4o9x0bOzVtO+M/p7ws2BUhF1LybuQXZnyYOI31vfnP0XtxcJI+rhVzG1WAWqyXjsAbGRE8+
boYJJksyRzeYKh6q11Y/OMW00qylPbSzTp5PBRsiw9V5cXWRXYa8zi9LQkwcpcPsd3rJuqYlFU+/
v/z9FWOb7FLM3hRwxRKPqd+jsxet2VeOJZ96DeFQhUVn6ZBtOiRgkXAORIrgr2KUxs00ydUeC8as
XEuRlum+KXn6rag4koQH8UEWgE+cclvc09MhkgNWWgiTjzImTEkdwHEQD0ukvQ1TDD8dg5qv12I4
2GV5Xmoj4pxDtke4w7fhLk9FlhGA4NzCpD+1S03blj4kE/IALXtArU30M3qIbZxYb07RH7V4esna
6A+AHgbW5aNdd5jilfbHrgtk6Eu1TVyTO5A6O0PUi8//Ueb5e6ahu9brA+r+wi+43tY5WrDE6opt
E9p7HR22bw+sA1ATk2BjzuUGcOmXXKpjmmYqMKaR54stHiEblnaXKXh3b3/qbPHgdUTdsxcMUYoG
g41kyGyYWks2RdECvLmWbQS8I3q2iapMZPZWL7G1org2SJH90w7AZEZnzvwhyp/gOH0bsTZuO4Vz
E9Gfj2IMz0d0NpkhriS2KNniQoEChFBgZjBC8x1MvNv4kg028WpzfUmyp3qG6uE55bBhRorKSKDS
vj85MMZ2DbMZZBbh2qYh9GHvUZgn6ICnzCI9SWdNHIaMcetppyG+C6J53Fh4y3wHopPf/0rJIt6P
o0J4TbqEnRdfNRKqtamHW8oD7Whj3fdHhsM8S599UU8BZXO3qaJbNzQoFUzkUzjVsXwhOzAY7goY
uEw4gDcB8FmRtG2krP70kE37TARafmds4AfqOjY6ILK5ljDhRwsPp5d/YLreOGTDrk2NGQBV8xX0
j1zpjX4XmhOxyGxlV4XdJmqtp2Scj3VKspnBigsu0SrXkRT17fBVJu2yr1tyucfpT1pl17GPqq0+
ftPpPY4ZA063aF+i1nn4eyxlkxvDOmq5xthcYTpHhALBPwfIueYre5HcmFiZy3Vbi2qj8zXYchPw
m+mnisAtX+uVts9lSI/onbD8ALRptGOl2ffyNT97SXvEKl1jA6jpe6vxRB18mHoz9M2ka5ATx81a
6c0lUgbKECjVmWQFTL2ykRp5zIjGL13GMNwc+5IitH9HMspxrJcNLbvb7pR8He/XWsHFuLKMdlnF
PCiNDcamGJJz1SSfyhpBBFoD4jaMpzV/E98WssD6OfTcbAfVgvV0H8wtf9TcKBccQxF8VTS3pe10
GHba95JJ+q4gq23raIgxZpIWyE7tbj2e52OV2HbgYCWAWwYriu07X5p+2unCjQJrHp80/Kao+DLW
qyWiXQ4KPwYytlU2Zo2cSh9OEM4II/qwZVGty6VH5BD2HP7wLriqp91kiLOYe2TZBNhtspHsQFu9
zwkC17kkgAESKLb/NhxjAKC/w8Ypn0uSbQ2ve3AHMu0qB69tXk8/RZK9lHVcr1mMF1F4s6IqQq8d
npzBcI9/iUno7u2Nk72PChZSmW31LBEv4SIDr/JesmlOjkMTEkBsqp/RQxTIPcP3sznF/d3aLLQX
DBaEQ9ctJve8RT+34E7qGRdUgsDo8ppOw0vW9IprtsMu3zBIKupGBNqMotnS84B8wAYi4oC5p32d
QSysJDPWKmlgabQ9uTbVSA6aKJ+LbPlm9l/7MH2sG4Y3tjhBGsvfLvc6sxGNFJn0Ky/BomILWEGy
XXbe0t3KYW5Xc1pDe7OdGC3VHNSdq1YhHjjMikjQyAWlyeaxQhlB2xZjkplLURLb1p8bV5ALqytv
Kx1aUrd0qmuNKO7vL0BZ4SWIjW2xxOjw7hb8xEleemcwd7pBNA1n8Snsiu+Kc8xOJn0/OXEczIq2
KAZyQwbjuErT6MhlhWkhr59cEsaySFWncbYv1YS+DN1LsbV0K9t65mvRNFeDL0OQpf0fjdARaInl
XsUAlou7Pjk3OwYjcX+TDi1GPnXZVhv5hrLUeayfawsgFgZ7IK41c/c60lA9wPAi0veeL2xdaiJz
vSzbo/k5wAv4VRWovRsr+cWfUx7gPPjMMeWakLS9l6O8GDEBNVp2Iki4e23YWboWKzPEONIoLs6M
56rWijPSm00b9FJ7SQWQQAiNH+JeT6cs+KgW7ptJZohZZPSXGcWm3ebdYcyXs6isPxJd2LFkN6kJ
RgCqMolAweC4slv2QbT3T7R5YVCP6X6Z+VC9iWVlEZI4He1UiYzfwJDMDrcGuFJ8KiNLr0myfBNf
QMuZ/s5F7RwSNfv23C8PxaCETytTbIphKOG72acq7B/CrKjOKo9WuJgnX6qZJW/UHMBwEL1VuI8g
ts6Kr8k2T4edazJkcOzuceLpojoGgJSAVFkxumFr5vRA0oom2QxtezIKnhceNxKOlye9QaPeeDeE
7d7OYuJH+vsXijKaOEeG24XBLWOLeJPY8TXyso1i3rBC0s0syE5/OoWwFAZ2d9Q6t13hYV07cPp8
q6fwx0T/jCGR/z1nlt26DO4EGMseu5ByzbMWFvbzmG7rNFKH4v7dT7hfX4UMV5bqSLw33OZljCJy
XR8b5V3cWhs4h4HawgnbTrgJC9vb6zrYTbqH1z7NCBvoMPZCiUFGiXvD0lA1JFhY3GT5YF6dneG7
HkuHBHf1tzGZdvgZXkJ1V7rPWRYoLymR9RsSeZ77SzfZ/C/md6nlxDXxsQhEa+iwIF4qu432fBwG
lz3pxEt7BpzqrLFRZ7QsJaXJ/aQS87CrKpAgvL+cPkhHUW5H52pygPKUp6zRiy2cTbhMUIvY6q6a
JrtDivr97PbPnanddHV0S+wQHbS5gHo721cMgjRnlQ/jXgJxOBezAQDBRhrABGldJbCGNHQpeZSS
5Jilr2Y/Zjut7aTPbOTLgVUYJFr2GTvTFeBMuJYwVO2Zh8yoPRZk1rJNwxIJaauaFQRy1D3Ga5IL
bwueSGIhmWwXMEJ1XLj2diJt6N0FdqVoeQLOALnxv4g6jyXHcXaJPhEjCBqQ3MrbUnm3YbSldwD9
099D9R93NoqpmemOqpIIfCbz5B7OfcbMFZSLlXyqwHiCvncFH/WU9yLbajYoTsE8qve+W3toNjED
HCBwE1XKhJzEp+lR6FVGa0R1az+FPdOnCDt0rUe8BwggPY18ZpCl3tbgAdeoHwVFjkDUEfbTI0fY
RofNu2PRFXOt/uxqezja5mkMGn1qjWhL9a8eC/sFPzwTtDZa2WR7Y7mTFlSiBzCHKGDSsNkliX0l
Bxzvd+Q+qFb+BvqQb1lIPICmootHgLJuqxxGkU5Ilq2mo+M0DgGi8S0pRHFkSQNjPE2t5zT2ItSI
7Cdy+guf7t1vkQ57jSBWzGsQI6tHIYd+S0+NL5UBXOlUt9Hw/wAVK09Yx79E/VQ4y17kMrqpt251
9p3XCEkZJCcicW9+wA9TQp1wZ1RyM7GfKw/rH1Hf3eIYp+KMrzoRn+MyFb14pXrGo3kedEuGPaPB
B4TWdI3xCtQcvihQ/tum13JlBAli67yGnEQQXTKlYo9V+pVQtyOXLh9XI7ylWAQ3c5fZewgkv9NE
iWdQV3oPOe2gcQgyeEPm20LCBNsLLCrkLc58UNJDGUSwNhuiNaHFoM9nspC25sZyhERp472Q1LqS
zXEQ77MBPcVgbwUCIN3IMag3jpe4O0R5FVufkEBtbkasqBs0v0NbgG2puUod62Oo41+dRx/vdwYF
uc2AunOGd7hx8Um143fLx58lr4+YNKr6bhVz4axl9ZImiLLdIOm3DeDYKjD/+rb/FfXtxe74VTQB
Jzb1UXpUYdA9WqnV8cjZVFdThgggGoHuhIQLY2EdgQgk1yQezZvV7mzLLs7RyNInWPYCEUdVmVX1
oeo9VG2jcylyOIysr96SSDCGea9CdPe67z7gP715OOrhrMYGMniQdiezu8Wkbm3Y7VV78nNbN+6+
FMUiOs38ZSjtK7ZgJPgxzuRGiHDDZdM1ZXoRqPWZ2+GjR0VxrsMQcY2DaMrCKrFzYBQCHAaKzWgL
xQWDFjOF1g1JCqFhQ1MBUdZGBl4w7zWC8JQG3jorerXOatiK6gN0a7pCxQNLsXTZvPrTzuVyZxDD
rHTsH61G7MSokNyVW6f4hXrykHQRD2Vfres42zc2UzW7q5j/tybidD4YMHulzqOdxr2NI5iINwgG
K1WYuwA632ZGNj2GybkOgjWuWOaxTbwxJ4/AbKM8V/REbOplecFpgp5xvsuPh7WQ8VOg6+KCFcDc
kD2wjmts0i60zXGapn0+M4BnsBdJ093rEyN3Z4XQYwDMDQfOt06B05aPhCWQzQj3q+R8Nxq1FW27
LsjDWGMFrg8ZLG2qZ9PfCllgwC0mRK3mszl3JYF4ZXVKm7jfdtI/Wj5OrRoO1Ulz02BXFpiP8oYp
WtPuuwzSGgB5JtOIZSc7OdCFFGujN4pNbcYfVmRvAaSdu7w/jpb72tT1++yGHu97Jjc6Y75T30x2
mes8EIsMSW8o7R4qorAY79nVNhJIfFsCwrvQ7zYSrVqUht1lIReiCoPhhZrfI656EzfIYO2SH4p9
VLS1pKB1N01v54zZe24ySKhkhiM++qhU8GtqkUPXKZnNAk/YFJIPZ0xTtgWf7nLVMstn0xkU/VWZ
/h5Pe83Or8WBMvnvMn6tbYOhweA+xIWcdqbL57ibx/WY8AtMA7LoxyV5uiv/Sm0Ve91Z465JmY6o
Ul/YUNSP3qKnVjxpdY0kGMUOw+PYAxOo4Of5T8yIHsi9/olr0tgElLpjn15lKNOdaVRQrAf4l0Pj
oVnJuNkbkBgoNZodBbCz9SZ7XpvOKPeU61Cx6unLRSWQSXe49oN6rdyUbbCVMzaco09iLb8q001P
0IjtbXsZ+u616XIsJdFXrfcMy64TwMNjnTFvdMfpFBX+a9d4MUoOAZ7IYLIxTp79GtG3MYuRH5YV
1FBalIWvCM+Ik5E46U1k8kFtyhm4lh/sT25yxG5lzbeJIcYJb+YANDF7KoVlvMUFXoqUCelgOhri
1LD32t59CDDKrPuZZMWBxo+ilm0fiMWjsNLD0BrNeo4VjWDQHOpcvtopC9tSpOuWJ2kzGuxR+0Km
eHcwHkt4equ4JlJbRPKv67K+bqAThpNFCHLlNY/EREsW9fqddV94IGAgvA1l7a2x9DZfY3ToUm8P
J1N8IoCb9o17dDNglYEeQhZ605+xVcmpuwp3phPqgQgUlfM0o56LSMnQlbL2oCZcVK/JZ+3pY8NC
pbe/ggCwtoPal8+lgV6S5zOkvY81rBKA2TudTOam9hmr+KEJKRXWMqJrcJjbEfnmehEMgTs7GgON
/Ih3EvXmJQCutfaJUUBNGb+DFlyFlkMb+kpFtSEVBO7/yOixSrlkuyz6jNNqvKVGhnt2tNbe2JCi
CwkQaPsWdR+p9NOL4VJXze0Nvl136iPaGekeGRd8aSt9HxHVibjPtj4NzaqYnE+JJo6YDIG/OJ45
YXI235gpvR7oAco51HA8mbNmqCfb/pVKd+tZbExBIT5FqflEhRhuWvbb2yErf3mT12MsuS9Q+eXz
bW0iGvLq5AC15oFMU94s82/YifwclNa4dnt2naOt1iJH001Wh+ecrcQ8at9uvozEXS0cZSSFTzby
8RVRRNiI+AQFA7jalioZB1P+3oac+Sw2SLJQ3q2E/LNO2kGuzSp4dkVKKrxBteB6rbWqLTfZwF44
piMjGrYeO+Ls6Zvxnzrul3balypXct+1vJXe8Ee5tlg58E7XZN09AuwCvMb+Jp7MhyplKRq0Je5I
V8CuwzlkLF3KyHK2Rpu9BrWJuQygJsJ7kpZbgQITpndHCn3Hrr2F5dDm3WtWOcOeEhGUD+3VaCNJ
lzd8O/1cEhWEfRJXOrVHLtbWbdSZdyqaTz3C9Wycseev1mfOupjpe9JhF/vrZ7yvMXC+UzWFL9YY
/6BHeLOIwKAsF6fBN1irBbwf8ZZNi7mb+uBPbMj9VJUTo7eaUZ1T78y8vpXszXatQ3zrjDcyj8sd
PKB9m/W/5waABdhF1hn++HuMMP8hirISXFLWyICq5sdTNlH0wQBQrYpus8WzWRELAJAp22ukDCDr
MGATRlpCmEDAG/4t5uyHxVkC0sTbzUSZ0x9GdF7W/GC2cFe6YXpnOLcl8eHAdD7YNPxOc8yt0gTU
b1Z5yjRY0glzXge98RPxt4HEUEkiNwgYFeZwlKw9WJ5sRSdoRrL4KwiJ6kjOwvR3raf2hjAAZzAi
gD8Q+u1XrRgcI4OZO/NjiDxGUg8lt2W0IMs/a6s5YriZveFqU5miZlsptx+gEkqACWKNIvCbRLC/
06C+gsr8aOrhk5B4rxU/WGLBE2WaIlS6rsLguXdShjryOmtsVU5XFBthUDOB/kg+ggTxsWHtBtvd
BrZLjkNJ+1J+OaiNtgWranROeF4lxuzct1r6ABMDj02NODC5RdXCGKDb1Z2/bgjxbUPjYg0uaPWQ
jnGghUSzAC+4uhIoUm7DlFKr2k/O/O0Bx97YPNwl8as87r8QYzaIRQ1/Y0bJTonyERf/A4T05Zxx
4Rw1osPwIwakNW3DbUjVEzsYChOzPnBBt+t4okCP4M4H6ORgCD8Zqv1b5k2xrdrOXFFtvrR2eHLk
yQ5ucP1IKkmsSxgb2c7UFJ+gWcHzKDiYlJxm7tKDoaNEKZgz0jT5PNSCpUgop/3CL2yDCK+BOKO2
2gUq3LNqeEb7fGlyupcSC/dG1riJXed3h3oGUxs1qzM6+z6L/xR++sciKqBVLIXIM9mUE2IIc4la
HMb5J1B2bj/r26yKamPm8wmZ3e98Rl7nhM5v1PeH0BHfurJfPdJ8LV0RjwuXZP4zG/olnt/jwf2o
7andSlGwMv+Lk67Ch44adNZ/6B5ovWwWdJm192HwA0oR+XtlJ386XRQPWF0E/Ni18qSJ8ah9NVmT
EPTT6Y0fSw8Nc8r2AcBSwEfImsS2Tx34H6wcptpButcSKeQo8Ujfgt0OMliT0cDIofiuLA8dt4V+
im7mpmzCXkYXIEuSDwYPQnbKK1qR0Y7rfdQrF7tE8xgWOJOilhYrSqIznltX8Y2kqv8N0VjzeCMN
BzL2TF7yZ+PiOKq1+9MEOcxSwUPZ0kFVIL4XI1L/uy1NRSpC9xmPHH5+rn+5Yf04zBiBvbZTGws8
Ttu1J4Cae2fiyopU9Wcx0W+o71lyAIWJ+PGrJ3OQDw19tqz4/GoUjiu8JJ+2MeBR4NeHgBf3rUp5
OmKMymiWzuAjnwpF50Em/bWrGw6mMj34YB9XOqTuL+gwcWZMOKrS2zyEN1UFHSnTzGfSKfioipo3
2CoNnk55yAqCqND58GwjIwa5hR6BXBCbG4c26AT3XHJWdMMujtCXW0EG6gQO382RRb5NBBoiV4Zi
T2bkl60suP/ZkXu5WBfmNwkm0040XYT5hU/GaNXFMU27bDsoFX1RE+AMAiIHj3LNuKhGIJPCpEtX
sTc4TIXN4jhipohU4V/87jWSfHK6FiHQjKawwUHG1qj9GUb1nzJBqtS4YMDzAQ8stxYf6+Nc+tcS
n+7KM/2DxXOkEM5YQgIQtQ9kyP9Imw+b8Hl0c8tlhp2EYCEWwohUip7Ff7rgPEsLjJRHiSmcb6zO
cqdAajR+0a1TNsxwqBR9lBqY38gKAWdiPhKTcmaq2O/LfM5f/E05uOLgp+KMaCok9RtFQaCbbWaY
t2LGO+PBrtiC01u0otE27XcUjhVxVHw/UW58MvNotGlDiV7SEyidgKJ/FLH3jTuhDUw2zfyP7O2b
LaEhBDpjPw242FZZPP3EQv0rrMLvdJL6IgtksEk9A2PbTmqgB0kSnqDAbFlDjjcxJb+tDGEFygfm
aBHWTItaEgmaXvmYfpbTMR3aL1cEP8NRPqbVIWsy1kejA+TL56moh/p3565petZNZPdHOeQf1sSb
3BAny1gUyaDzxFS6W4H6fQx0x8am8lIeAo6iuVw1Pkjcqm3JYCHAdxd60aOH/KzLptuQMipsGfS6
fMs17rh129KXR32yUS5WLoAHD1Kb46nIHHvlk2KwwoP5bGM+ihjwcmtVgrrIkax9XAiTIPq5eCOK
Aiq8tRX+IhfjaLptAvjH+E1r+Xvw4WA5ETb7KOdv60IDV9CCPCvrX6EOjJXmiF4FRvBjDNrXHl0F
0AZ7lTmUXTDE5DYA4ZQK+zjMGvqPYtdQV/4pHPJf7egxUW0/8QZ+Wjr8iCii35oi+JMzhcBs4t2E
Dj4Tr8Q7MzvMiLN+x1xjN9X+1QvVtGeOn67lUB/SKvzNduK7bPIravQNmwXCJlAtSIZBZlOXTLQR
sSblZ4ERLHHsii4m5s/K8USL9ZR0p2r09kPtHhQjHZO2bZMtP24hw1XtJM65zcSeKAIEq8aErYgk
NEediGrjZmM/XJgELlSnyFFwOwUzeBVxjuQBWspNhkrvFP8NS4IyZoecNXj4HDjusxW61MjpTXjJ
Bd5QxNzjGIL7WiVtRa3g09n4brXDlIT4w4g2YeL/6gLW4ktzxq6pWPhFgf5rLEIev1xgbvCWqBvq
nV81jIl9hPcdJo2DOZk4/c0o288QMZ3mwvb0Rxob196Jfmhu4w3zdKZ1svm0lauWc+07mMpNbfd/
m8UlH13MkvOjzv9047EwKD6UwORk2Ux80iLfOcLjIZUzWXHAHYd2Ike3+zFalroldYnANf3OKCgo
2wCWh+bkHjOK6lXIvOwR9DZG32rTdr+pkA9Bpn4MA1dx+p4gZDk6JVou6WgGHxELh3kJczPpxbKi
jrddk+zzaHoTKEy5oj77IMLQzKh+g2Btk7CEY8pIyFUbv7ht2B4Ct8k32t3WrgnOJkS3VQp7O7ok
cGoo0uQcxRTXxqmexN8EU7MULdjTVD5Qc8xrw4kuXsI0eGLm3lWVwvbmfFV+B1WNBCaB3msVu/5O
lfGH6caMRnrmioYLFK3IaogGdr6enfyTd2cXV+SSJaAFGnN4S9P5K2/mZ38Y/gps08WAQDbGb7UM
eh3UEptI5F+scaHahHnD9A66jzXPm6EZOJPHt7QwYIQ2SwQY83L05C7bIY7wgAeIGy5kQUzURudY
v8rJgrNV+CN8gYZilaNypOvamARErEYkLEGZ5A+ZObsvy1dOACaUT+B40qWjnsCCvPho2XpYQMj3
7Fxda12+EPEmf8cxLBvUO8RXhcM+Crplm81LbFyqdLBvEYOPyuvE6zCo/NaZ7UufkAlxIJpc3+52
LV8AF8oD3JQB+ghgc+OXq7P3LvKrv4n7WzX4fQs+Uj3SyaeSkxYZHfQQAwH21IrgmhqF34MwQX6N
Qs24/vciYQDVGUe5FRQPuMfRHjpu/rMPSmDOlJw/tW9Q/t0wXFXMGDHyF3G4GKeb9Eev/VMzxtMH
Ooer0OjSZKO7rWeamAqrWrBMSZK3Juhv9hxXZ3Qo/o2B07jlWa42gOj4aAqUtFGbESeWV802Hm0G
yFm4suqkQEAzPLRlxkDctqKnyJQslhcDnV6cdVSAjyPwzMUJok5RoPInWRBnmszQDN2y/2mBedB1
EL4RYxhtGCdKTOu0DHY1zCQzgK8WMfPj5RuYDSleJ1mFuFzf0iCYPmu9Jo16w9k2PycZVzDBGOMj
+H/TxPolz1GK6S9pycf654tyXdgCBFSWF2pKemXrTYe995wn3p9QecmhlT3XXg+ULW1782cuZfhs
xGkHNAi/rUMFBkGJ985I80fgETZtpvdnws+4Sp0Ccn/WuvzJ0drPBXc5unJCnZLXSpdYp8fMLJj2
jMabwBWxK6QF86VgWpOHIRxGZuMOpOR6nPS+DALG2a0w3mcOqNWcqvLi2dXVthIfrB/yS1M3EyqB
aNwadT+wYKqshlO84q0yYGNA8GdLDfeK6y58xVbOXmYuXmn4qOhVNm6i2QnWcWwUdFKvPFHeNV0w
r8DyhlU+FCcFcXFz9xbeXzxzGWIg/tuRPlk9UMd165Fj826jgzaJx0FGJ+IjxGtiNlwTuHB3ckp3
pYapPw2EiZn2Myz47kWBcCxH0wFEtAaNol7scDvQIpAawBctsZCE1nu/M6tTOPOj9xzdMjzT9yEf
pk8JqFX7ROD4cc9bLK0QVwQX/El71p/728N+z8IMh63kMKX+Mhiriks+fQP2s/CWt++2treFGaOS
Cuy93cXNM9bZpqHajBF6AS4Iwc/IAIBSJM53tGnp8pFyVXnShgnsrqNA8vtwDPA50j5VqXueNL9u
k5WnIdObpYb0RovQ7v995uxRV1sxFOfCCS723EEmdbpncpn/5lPCFRkWSPUatPEfRWY+Mt6ZnsrE
Q7doBP5bWQFxH3FqjtJ4uL+riYDRSmX72hudunRd7yPrZ0ilCVe6qClsVm15pPT4UU/l/Da37Fuz
UoMxGIPPKvhJ+dq/deV4HlxUkjF0bfZq6MkVyDAnMIvXaXTnzf2DEgtKyEmwnomJ10RfRYmF4kbF
1hbvSbAP6Twf0Yt4m95DHRLX/c92aIpfXux+RMQwqGZMD1HrWPuq1lQ3g75NuL027thqSMrefOjN
IkCzkZZ87iNTXUYn/whGPQFPBR5AKyN3PWPm53QgJiVvX33LqV8aa+bwi324WneEstkwhsMr4q9E
HswcPbbY2OyLC6KpEGDF7dUWjrXxjC4/WOD+V/Zge2eVih9V7lgXNeInRqYJMEGN0a5xkKeGwInv
L+wB44N2jQ/hWfrs2y1jr+WfQmt60Bly9BBOM8TMcWDmnAewMn2W+bxuGp9Of1Bxc8mpnnyOnAMx
avWh7wtK2InggcClFpnG1wiJGxxEwDOpYQqabY6QyDGf+py9OJS86/2ldTFW9zYjN5zAwU2y5L82
Q7CdCQblJ4rrNxbZNQImtYfkOGDjEqcphVfhyXJ+IVpqPiq2JAwsPKwRsUY5Y5d/BohjnITPjLHy
s48NeZXZHno7W/2YMvAdheti7ojtB1wi+pLm6rXxa5wFUhtfeRAx9vLGx35SP0gcVJdUttUu9aII
kYXLACx2Z1iSxJBBu6mrawamee3OXnkwrJ7Oyss8AI3Khc5KxvscIr1oVJ0+cguaT3z/71ZHLlde
dsm+pgV+ortYHP9gfCELgrW1DDiErjMd8gAbQE5ezYufJAACc1BwMuvRkaToVEWqYTNStTPWag6+
CsiTSFnldUUYQRA3+ytOtfCsmoEOTrBLGYIW40KNgtegjF/1c1OcO+Qu58mci3PGjHEX6tao1mmE
b6tYnKH3l6zD62d3LMwKlcFZWJ6FvBbrcaY8dWEO3P8vUlPja8EYg2A04NsCPYGwDf18f0lmOmNI
3Dz2yHBj03pLm2XAyibmUDS0t1317iqKt4gc2mMqQSVJIjtOuUnlZhHtsHOiTuAqh7eKUTF4mpAg
lEOc7A0517DK+eZ6OEwnRlkvae1PF9cqT2bZDE+ZwmO0IKfDEuCIiEvITG3Add6F78gZEQsnGo1W
Eh8jOxc/kRqBI0rebekdIjdwt0OYdQfZp+Mxkt1j0/rlQxeoH2IBSsgOSEEdHu1xPk1R8scggPNY
m/VwQvU6PsYBGJNk5ucsPP9z6tFHCsAAsev8e/HH8snO2+pWkOe1pyX8GjwEThK94ZceABoIY/o5
T5IpEJpD5fX2h13M1MZEkV0KBR67Ny7acC69CYbUBQ754C0v0VC8xYkf79l/BSevCYLT/Z/M1gxO
tajzwxR2hzbqmrPJVOvfSzkqoFlZHv/1A4bEPmPPwTuIwPy2x27eagX9PEf4f7bol+FLy8v9RU2D
vDC5uv2zGRc58Z//HSqUwN5G5pjamFH1zsowhgcPFtXp32UCILVA5XwowplkcSJKUhI9MzKYoslI
T+h6rC0eDBvQnmOfWWHa5/uXUZ4me1Z6zEbK+uIuLxhp8yULGOkl6TgDQ3nvCvKMvfHS8CGI8i8W
yYggSXv/kuIEQ3dpwgWWo693cWmM+8FpNmS37fJqHjll6vEiPX+8lFNAyK0HZrpBMIjJxZq2Pcf1
1pjQ/EpXP1PQeigrt/cvmO+0z3Hf60MTEfJQO+OxDrwWcDrFZ2POGHdtthc8zqS5QizZ3kvhqueX
W7fPZGB7LwHjJy/U6Qei8ByAXdHT0sj0oyI5mYcrKPYiZ0Vk6wdG9e1DHemWXF6+JM4ZorAubnXL
N5nZrEXu7xo9JQnO///y79+VqPCx37INM/cNq91zBxLhMM/JjbDiljX6UjbN9AdXDjeq12brdL3D
asJx7XVhI8k3l8oDJRxqhSJlnU2ogsu1/FaNw+87KKIyukegws2+LWr57hWwmPMFSxB5kpVCh302
D/iRUWXPRaZ2jE2Tk99FVMHVwJw1Tcqdr8PkN38ctKrP8m4RRW/yJVqiWBxHmaYuNPKGjaANpKlR
+pb5EzeTEz+kIOpAh0TmqUICxGLwuZnRiBmhpR4rf5FRNrlzE87u/kXISUBRZHw3ZcUSwuz4DLKz
+qq87DI39S5tw+JBLIETWCw4cyz/iW1icUpjGOG9K+DRtH5Br++NOHbn4FAb/rDThAvvTDsfX0zJ
3tiTaXyMI7QPbgptbgDI5EXtDQwbd5ifY+mwU5YwmexeE9ntjdK3kHOz1BG9qvf/Th7R86kbN34b
x9csMhHUNwTT4ghfUtyZpriNIn9gEMbV8AYYy7n61Wq6lIA64rWbmmDrCD+/WC4rkDJxOYdM6o0s
jk5OMhCafvKyKX26V5yVned7Jjtw3y3a55F37n5je7YNC6xHT0fiGf4MMpkxqoj+mUnQ1m9wHzMV
GNaFC2Z9YzEH3M5NGORHk5img3CJvkThzcYjrw4j0O8098SlXIzrae5Eu3LAqVMvX3LvoVib7bdQ
qfPQdcEhyMnPhvJRYMKoZLCJQeydcVa7ZGab1sIWLoqt1Y9w5NNQIiwhSWsxq7esGkj2xCU4/pR6
UZZPPZrYpeK329k8hk7+2yrt6Ib6ntt1eeNTs/1Vmu7NcrRxNpOYGltuPNT8DMpjFiktSPIM8agj
K34F4+TDIL3/wG6LCOB+tGKq/9/RaoX2Z2+GDnhwSnw2D+6Z/FiSJnwfhnWMP0xED8TSzJd7PeBh
CUFfR8Nw56n4uE62BOsEK4llc1olSg07I0kezbo7CFuC+9QLDZ5eBJHUXxaA0QHZOuY2kTn7KCoK
3r1YVJdSj9up6iQRz+rvf7UgmjHj2rbde0oYxKFkMngJAQx1udVgVmutblchcFupBbsRzk54tgBX
bwPgtcCHeuT5cU1Epopoqemw9pqP82l0lug/kqS8DMbHCiC477YsvlM2CrHTs7AcdLjqsVntE/gx
9Jjdo8hrODkFb0M8x9HVwzznJjBK4yn+HtTAzrhIYNXgIQrGqrsmXMCbbvQ/vcKDcabHB0fw8I1l
3n7bRrPp/fxEjS1eeyaahFB2W0bBbRioJxZrWNgiNR/TedoS3CK/jElEW9W6gIxSeeyYuTyhZQRz
3nArNYRlqRYUbI5f38/Yk4kgssG/KFRuQRLsq4X36jKOJVrL+aWZjbkJ0hYi83CBJ4XFE3GnfhgU
3Gnh8qAnVCQrW2AGZuQpj+wCz/59bMEmlUm1uBbYSTy4Ie3R8YcOJXxsnZ0MK2HX4ggr6ganNaOe
5fanZ4jbtxn+oIvX8X9/iqnE55iV5aNu+G94fhEZr7tGlocmrsz1/dsWPmv1qHMdbOawJgjauQ6M
Ltf/2ju4Dcnh/sDP9hgtAvtjojlBXSeRm38fe9zaGyJ/3VPmBBGNBcSeLNc0n2lxvN8pLb+YbUUk
QeSgscNJV2MyeVQJEi9SKD/TQrtcWGFwIgFpfuqtJ5376F2ZDNKKjwgKlkAk/Ej9Wi6NP3AQd9Oy
SaLxSsNtBFTqCKUTCIeDXibW8aNn+3DZwvwBjU71IPCgOwdHB/VpKuPxKnFkAm9cSlw1Zx9JpN7+
Pc7RkAxHokYQ7NXOIQwt762vodJg5fp3x3eictdjavZ7wzLcbQkxZduHJMoKZmbkYih9Ymxyka5f
HXRHoXtvy7E+zPkAV7F/4kZTTwndCMYOVrK61k9T4XwZaRBfSmfgGVHaveYYoYD8dIxsHZ7xKFFH
b5jZywg8fBHxIvfMI9/qX4A+sSbo+Sj5VXYaeN7WmUeONC0h0t1YW6eI+MkPt2RoHEzHuswLEk1x
bYoONgC6w7PLPUqgEsOtqeUPM1Ng6MwYpSfG5nxvLowivPy7l2RISU/YzXZs+u55qk297Njzd+2M
H1OfMrCQg/80kIt7v5fvL0EvMUBNJEgEuff+X/lhTQ77nxnEhIYwfIlCTg/SA5FA30/3GUvapi9j
VsgeJ1EsxWccd/2LzLPHf2+dNeDXomr9r36dHeyaSKIrdXFrxqZOZ1665S+/vyiCSVZeXaZbCUfm
orqOqg5cBEu6Gg/W8u9CR9uHOMkfM87lG5MPUKqtqsnGZRRhdz7JLQwduMFDvrnAxL/pIMrBzUuu
VOFRfxi1Z+6dhHxWEDU3VeLgs6ooe44Qxmp6ZT/vy3dTUl7GRdviiuoppqX2jgyIzlC9P0jFBB4C
1sonqtdvj97EwgZ4Laiq8lJMoCWcMYrO/4rsFOlaNPGRVa7xagCvPJlVk79z6EMmW3znRmOxK1Fw
UYiLVSs9O19hb5Y5pK3QVOuhyI4y61i8Nu01bVgw5JOyL0XtiW3A6mgBoT0j7/9Jjk17GywRwtYV
xbcGuAYwTPMuZ/NrRZBS6gbGVTvBd7nwzfyOXug+YKRIJK0pbMQZ4Ozl3tl3BljDpchhqzJsE0dG
e4EC6DAz21nzMeW8LDKDgU1E5S3d/oEEqXLvVobCf8uX5hIS0KfTQ+R2PcIUEjZUom2S0V0SuUod
7Al3ZLNm2+65NdKbkTA5aaIquJa+sJ6l2bzUFh4nRdL5lvEP4lPXHB50L35Bh5gu0VA+J4mZPsdG
cFUzaNvK7IHChBqP+rIp0I0FXx2jRQxty1slZBytOpsiX80tE6BN1QyQVkCMUBmk+hTXJMotH0Iq
V/IFBtfk2IDOArGYnQYPTtz/iWrDwS8WDewvE2IhiSjG0s4KkNAnrvNZdoDQ0gUJt6DmEqpqPNuh
3N4/l5YbYI+R2QmFXXhQsMDWVTFSsoTyLKGE7I1AIdLxIYp7DnRtiwb4YkyFv3GagK2fQ2Bb5VAW
lSS6H+/PszOpCpxeSGmV5/nRTdV+Bk5wSofBvGDiVlB3qIMqErWPXYfNx6ljHMDLVFp4iO4qoWEa
5COreCf+Jvg5f7ciMNY4BS0W83DL7pdE6BNIMkU9ohPfvARxiigszYMTy4p519ns1yn5JPEbVrdm
Bj1+utSP69LytgOYgq09dc6DEVW/rGZquAr41QgUi3NJLimqG7UX9OPnh8zBrckwhmYherRNd3p2
3JgtuoJA1bOixj2SUvbeD9FymLOtMcD1Z0Q9Prr6V2zY5aGdRIc1AkuqIib7VAFdIFB4uhHLgb/h
nhEoTAK8EBRl17Qvvmnmi2ffML+ybDR2buGp06xoH7w4vMrWPSI6LV5BVOOM7l7Yqj6Xtt2seVKD
jT34+pn0AigisdFf4/9j7Mx2I0fSLP0qhbxnDXcjB1114fuqxbVFxA2hWJI7jasZyaefjx450509
wGCAQqIEKSS5nKSZnf+c77RKPzANvimIQPv+/rPKyOw3TNSDPYwDhwD1OB50AQCq1BEbw5na1NW4
uInmRdAZFn3n/v8CO2NrYvtP8UjhN0flhkA9dBwMHzaE5JEkzRxQ48AxnKED+jTrLo844ZQHuP3h
hmoDtemW41WfjZ93mcSesHGyITSWDeHc85IK+zJqm+zpokuhVejV/Qu9QhRPBcUjU2V8E6rlntFI
Q3GGAfX3AtbW3BC6QeVwZbLUEfnSRPIv63U6NG+946FZusT8ZW1TA9Mkj4iotNSU6fREdswhykpJ
mkBn3tQuAHkjcDfRAk7MEttcSug9/FucOmxJbQP8JBfzRCUhKkyYehIztC/pRLy3tV7dpSfN86g4
t+NCbRrjmrCV+bMI5PeoZ2PBhjPYj/QYVQ6R5h7yxSEivnIMTZ/Sa349cvuSiSPi6Fa7Ybsn+8iD
2oxPlMk25xrmwTF0YJhol7sm49GDv8woBPjbpYVuJldEwjzMwQw53ktkwyfGxjUF4meAGZD9FdFg
Ctph/4ukPzERw7QdN8D1QsEAb9lgZNFUXpzqrz+s2UfmL9B8RNkq66x4rnCScTBrAR04Gqp7N3Q5
fzeysr010sFtsRyIsGqZpy7cSeUtY2Qve3YW24jhVuF6oohrz5bls5k0IIpmPCrkg105Yi4PkGc2
7MQl9XWD917kbObbkHOgcGtQIaj4Wz/C/MeERe2DGsFBtNGCPsia25RGL4oi4T1VDniKIkxyhYKV
kpC2CpvyQLHY+FSEfv0wRJV60Z6z98nIHqxl1cN/PRw74Z0ySkAvCGjOU60HBkE2u35iVxsvpUvG
St9U24T7SouVbN2FxF5MqxJ8yNFhtWM8a1/cwJZrWaXpozBgFkuq5bxF4GkFmQ4WyOgYxJ88egFM
Ld+qw+50EinJbkzd2VIFBQpQfrNn0GVmzg+uWLFPqe0ET11aK3BF4gtKb/HWMlkxvAy/VKI5LVDU
w9Z1BrxMjPs+ChkFTpZEJsPBIBtqmC24wWXIS+p4a8SGd24KWz5MfvmT7ufp4KiSzPzyJyW/3zAR
9/8kYUtGiIcQbwlw9bQdzF3iVd017EkcMB1ShDay+hzK7qtloHwHjTnSZurzPHU4G9dzeqxqits9
j+Lfqhy5BYsTzlDnaFV4eYm1zW/DhKEfbv458lz/0fJDkJ6ApY2sA8zsNyByl99JVr2PZ4ITACcP
5ypIQG/mZXVzWqYvoxTOBsMyyNWyOhMimc9BGNdbihYuDb5sQl0EftntfvSy+6Fj7Z3oOncPBmhL
QCnteJ0Iwy5sQ1pbhxI+J+y0nliLDfM4p7w8c7FWJZpc0n1mGvdOvu9jDop2txjfqXFbhLG7JiYi
j1p5/ZL76jYNCTh/hXR6Xj60uls2U++sg3HErTUMWMPbGliO6oqjX7OseHp4b5CzFwNJiDW2YF22
LFDapYcxnGv61HQyhJxvRsfGQGdZjjYaRO9VzZSmGg2VD9zSNnntnpm/AsLq0acV57ZxdO0EBp/N
GA+4AJ8oYh4m3O6OYz7URtqu71OKms0+bAXZnUCsP7MfK9e4EKIrLbYB6WDPvcoZ7DT5wosvHZc0
FSvdKNEomCydlRPbZw8k2jauy+KQ0/+9kcMM6S2Ww2PH7uLdFjzYei/v1v6QUGqC1ZfyQwCtZpC8
wArnObOD5JP9rBti1NIbsz17H+JDQVfsidqydnVBtZodHqNWOyMQJOOwpje1pH7AOKksKJ/UYlOp
DPcHSC+OlOb8EdhGAdAlgpZYRBArgjE/jEF+w/KP/TDgi6wlKJn15RPttwed18WXZvD2+DljCquM
N5zfayMIxDnBxn/huYGSnnzvOPJCyBovbB+w80XDac4klm2QSlls9ufJSPQmdlt3NfXOTcgo2Ffl
vMeEWVzhi9FgZjxGKGQIZtlLZQXJdxGsK9cES5DPxtVmSIKl/OdiT9kDqs8vBDJfoPqbJwCGt7Ak
HWPKNzAC8onize4gbJVvxmrJfMXQGMG9rsgxjgioNkBX/BgAoKMGHYw9sQHbKU+wk2a1ZGS83GWN
HJODv4wy+nI8VWVoss0wp23SeJxTPCJ+YSINku4HSznqXLmcuXsUuHbk/olu3TLT6aTFGmraF6Bg
wWZa3qYsM//8T65qY/cHV+FjyNvmK4lBItFaWOvZctGy7NHl3bedfVMNnNfZogUEVI/jwIB5Gq1v
RYAbHLl4+uJNybDtAwGDbLms6royH3BLoIbyUqdGvN6RxlitTrOHJSgom4i5UFmfnWU46olMn9gU
M7YTDwqmAuXOGh1OnZQKkoup6q/+nJQn3GcCuAfCaN83/jYb6u5639ypwu6fBkB8bhBHLzKn23Rk
57FLp8Ylc86S4ubwR2IR4Zuo7U/+RNsGm8DQjNaLRbT/qDnDEmMwwjWgiGbbzRApYHFll9YfwWdH
+YxSius8MLGLcyAp1m2hJlp1+wzzKKePzhCHQQK07E3/KUebuDoae9n9D0A8T7yAwBnWQTzuIvS3
L3AllrZhIaR1uJ/0XCxGl7Boeyan7G9s/e5G0P/8MoVzPQbIvuyrDXMKNiW2gXVv9N0p6rqPzKOm
0w67b7HHLJOHDJVKhRNc41IPe48QuGfAV2vvO70pISmLDEUgGuUXXdz/PT0v0rY4sQoum+5fml+s
5Y4md3f/o2itebS2ctKnwU6ezTnZa9M2H2YRqWuWyvNvkWLONgRujH29sHBhV3dfdRi/m9OPts2+
WiM8i/vZgUd5dCqLYT4gTmEXmSdv7xg/NTjKhzHbmHPA5qdC++dwTN7A6TMmLkX9rAu4bwGGA6Yr
5Cf7xUGQjXN8TuYRBXcxBhppl7+61fyRGDRT459oKbLQHPu1zfnm/nAdaJebsQR7tI1GjfMRAhtZ
rlCz5dTIuPdMrt/E+3kwiqj8xMSHKVQhpvvyE4TPFmVWrMKmeWyXeujFHWIJWifv719LwF84Np3T
lGXv3fkGx4enIws0x0MeIQPdNwFAqKeOENgNBZBvSwhuLz2yJrjC5rNGLd3nswaUS/HVlqyZt+qK
FJ75jHkWGjQb/uX4ZVrs35GeETWLqEELHV/iHsZEuDw0DDcPaQLBTeAIwE0E5RyUgNlZEqfhk4hL
RkPScFaqt08Mw+R2ElF9LMD84AlsGcEt++o8gO6fTTQeGE5Unfz5R2w4ZPjvamDTbIj/Gq8JbMC1
rcivN0LdSiAHj0nqnyQ1PPkq+95Wgb4SB0tXc4tnDMGHXRq+6HVcT+UOTihxmCGAVVazJyPWOD41
WMmUaSWvts2ODtPQNfGAdGHgAkhfmOGqaXi+BG4JYBPXJnC/cLx0sfpedzgwXCb450xlxtkxjwOl
ezuGWeb2/iRdVEBj7IunhLqSOAWm4g6bdLEBqIHjuEx0sU8Xz4em62QesvF74BMrnILXCZgj9nbv
MY2YPZmm0R5qrXhf0RE2aqySHWE78srL/Y4544C5saCkNV+oQPgOvCHY+zMMwUGb0y4KSgs36Ks9
FMjHuQ3MimhhiggQ+DCnOXSv7nh45B+yWPdDbBzQy+ZbMnysBPFz7aBbxVzdcRkyslic6wnJy7Nu
kcJQbVFBrVionRe379Q+zAdDK0D7zPMBAEfnNBn2mStPCuuQe1gsjJ3NNa7mOXw0R9A+Q04ZUArw
3YtB+8QWjviQiM1BGvlSOwxuYblb3Fo9aUuPZxixameScVy19Ar6STbuOqTocv0Rl4RBvL4Yn2O/
6LHKAY4vGvME2/S7pePiMfV4ywxGRcsVPTQypY+KGW9bV18kLo6DkMtfrdPhcnDFIDNSHg4M4wiI
Tb8S8og3bae+CZ4Amyof36t0NvaTTWK36GF1GpUPunS5lO8LWQxXdac4QdwXixwVkMgt4lTfDGCA
g6/zrHlDHFxi7wWj4GXTYirctswTnN8eFhlk88Wxp7NVz+F7HX0IrGO7djKHzTLJvAtkqIsfd7Fx
DulRLGlpoCaVUi+mQfUWQYgnrqL2lviuSVU6vNQ8B+FbJzxo70OhKsfcFIy0Vo5ZmNFlQb48S5Cs
SezLnX+Pz4HvNVclWZ5YTt/ChcEXtrv70cWYlj6Fhn3nXfbhxCIeXSFuvYC0Af14nZntg8D/ciQ3
2V7Ii23GZdDRaKCslem8cV7EyHc/BfVclKEexvP97e4cu9g0XN0vxs+s8LDsVhmitI/W4KbJTphd
dLB9g2RkFsgPtr6cz8IuO/Y2DXhFGnp74fW06hkAD8bC30T2EJ5N55sD3hrFPeEBhVRxCkH6RK49
se/uAJXdEfNiinMsY4seYVJWEmY44ydqJBHgmn1TiGjXlClILaYURhhyuBZpeI0dylEmhEBGGqo6
08bQrgYQlNVUhb+PqV4g7CfkDEKJMZvvcQScxRJtYEg8MPg1rm2IZRn9eDTbPY7y/KlOW9gscOCP
3JcTzWbxC8tfs2wi0nPvzZ/akcnLDI7yeRphBTq0BR1/yx7V0PrAonVDAYqsdjQ01e/OUitORGnF
zDe9uCSjfw9ocpcuDqPSvFnBCFgcrkA9B6jGntMA3Gual661lhFrjV+L86oFD+IRCxEsHToALyqa
/pS6GrbgJJobpOY3r5zNj5lW9FxhRgd1zfO3iD49NnZq9NW1Bpl7TXMHtIuFA8bwrIeCHl2tXgfc
nV9mBcFwxKy1uptfeCdewxGbjm49dKTRYedhWW/BgOTAyI3AV4i7L0s94HzLVA4F4oFIMOZDE6Vt
WYGZ8O3DItOPuiPW1U1j9Ip4gINdE0zntFHelT/Pik86HcLfmwnmiuEVoiCGohfN/bCpovrL746A
+2ZD2MtW2Gn7G+zrFQ2e4Tqjo301dIZ3seww26Sz460Vavsud4HrFZPoT7IuWtq+WDJxGII0Byhw
bE0TDphErjj5bep8cJIaWCzyIy8aC0Ma1/NB92P94AXhe2roLxiZt7gCimcoocE5un9VIxuXRY4N
zpw3L0mg3+K4pU6KWxn2RbEulpPtOBQ+EINuPI6k1x2lmJezAcFcwu5pxBV3qDoL/9PgkYQgn59S
bHmUM2XwaDnmMSB6vqbEd4+LO3+suyy5FhTWgAzatuM43SaruUAijc/egHur7jXNt8suuCIUV2MN
3fGt9GmWnzSj0KJCRZ6ZluDihkCd2MMUHGCPBp7pabmqe9BLyt1R9Njfusx+oEvXPzYuypdPBJpB
D6taX/ggZuKHlBHtI/IThullpWjjhDmLdrbLROOxIpu3wY5MsM34s/AtA0bY3D0q7tSm96OTKvDr
OKb7XTYeRWE9jmknM+MvdTkgUdC3YHjhe+Mm8ykCLkPdAminu3FSsMfccKj8WQQYPjvU4NfKMf7U
DHmhF/g/Q3GRxXNnz/JDDrS9J1331obwpfPZdj6GOsC3P/Yk9aiyofCXFem+bbg/H42QgfIsk3Lr
JYHxnncOSr6d0GmxaJqObPZ3CDWZEnja0cJdXyY7jcPmL4yJ57Pe5ofAxeJ3P+p0Vk04qwws7PS8
vsKOWjCZpLRS4mb0SG2rQeSbKTJ54i9HP8suP1tew7HCIVRxe1p5Pm3oI2m+hvhlV1cEG3nDVI4p
yZN6+3vbIAsjZGCgIeRY/bFtac+MtQKcHIW7OYCFUrEz290vtrYVz2Gs8IkB9H7VVlOuiDU/9gCs
MdWwDtmkZHfzMh2Xqf/z/tfxW+TlAsvMzdXgEXuPTeDdH4u0AxVuUYL8Bc6G7VFs7s/rLmtsTnWL
UCvDlMGF1ztvuNgBkVNQiORiPXSxIY7Y8RQCI7kpMnnLmQWXHX0GMkWDCnS4M6lLXPl2QfHOWNHT
0CXVI3bgaWtivTzn9VNrJN4tT5iiiz54sOweJqH40S7th3BiknXZEt/VPk1UabjUkZCEtcv+OWXs
cLhPYjGsHdvmOTTGp2454bVp826N1YUdV/3Vrmk/JDSCbbspOakB3G29PHojc8h4f4xO6IcksbQY
Tt0EMyedJOx+kjsHeCY0DHnll4jMmEmzUB/iwmmUICZBlpL0cT19Ew5NYBioqfAcVxn5wL2eFZin
DPlSLuQeD+S7EwVMPVWym8vYWA9W6z7pVpHXqxtGUeyi4uf6NbQj0Ckt1CTlQ9FRzZKIqV8cmFo/
nKUuD2MLYpAu2YWJMjvdL4V5SOuz7zCat+axeByRC1ajTC9N17l/Xe96TowTiiTUnwhAsM9h/6+l
GqdnuZ55WxuwOwT67lsH1u8SO4yDB6hmpAzVkLvCFUwewgl1XGfjyYwHbNVpDdzTAyF1v0QQH+Ux
AUfdJ6qGE+5/8eciv9Whl92GcHxeNHRqJ+SlaJvo2AcJf4fKelGmoz5ic9VPZfIUZc9GXKaPw0yi
r8hncUnd/jDXtQP4EDsNVGr1QkKkYwBFQq0AorC6X+W/H28MgHEwY5lhEXmdaQ6mf3w86tzN6Lls
t46lk8f7f1Iclb2AXg5FzwUNPSa7Hj/ubpx7+r5ELY+actJNSPoI0+R0uZ8zZBMdKmk0V6ZlnLlM
+HNeGbtHt2VuqDqVvFlAnahS4Zeg9eO+Y/NsI4Rg1qNcTJXcpG5U7Mk7Onbbf8kairySycVAoAy1
VwbecyqqYdEJiK6VXoInZZKXH0kln8IhyT+CqtulFq75Os2ct7zOwU7QJr7uLPxFRFU/SBGUm8Zl
glOGwXMaMuC5K0puGDKzjXEc4cziYAB92okj8zixMvMdKa2uFJFPNongV4lZSmD5FbW2rpi7Q5Vi
iVljJi2nt1bFNtw774lMiHm37mNCwvAIttrqnNuI5eLA6DU7LIF3SmQsuu3NecshoIfvbwS3uOiv
Pbh5LF6EKmH7gSqYXBScwUlohS/98L3z4+0w+eahE/WbHwbW1ZOOs+BXhDjpfHy2hiJ9aIf2e2/Q
3egFibyNNjJfGAIib5kmo9B8n9KRCI2Yb/cnG8mohLJtusMntweyr1GKkjQEPZ869fWvY5sQ9mnq
gvcw1PEHfXgj8fiAZbWDXzothVhW33HUJFF1LHl4c5zAQNyGjN+A02bNocPsdbZy6yodaOkN3dhx
pNQBXsGfSHDmOSWNsG1J7mzaZYqQcZrKBVkuzw4QPOfYQdhXrzwxjQW16qmLGdbtGhsNCns4pcB7
xyM3HTvLMSmGjVva0+X3vXe3ER36golAONQJbDkMmRXnwTXy/HzJoWggQ5jmbcyi5FQN1QdtDskx
arLvvJrkBStRv1KZZZ8bX9TvAr15OxojvnbFXsAc+mJr2hl91MHkvfjdU7Hs+OoxHE5GkOw83aa3
oJxhjvg/PWVSeCG77lkkZbs1yvRnQGL1xsrPdNAxiz1kEtbVSlKZmUIoqEzNnMabQGCokr68qROb
rGvmM/ZCWBtzAhxmLn+4ofwep1SeAfbEyT2ZalyNXdmehyZ3L1lvni1NsyyhvvZ7wKi3TIo/nbwR
H6CHOStl/i8xme/LxGE3CsCBZVo/Uy4Eiu6KEUlxruIPVeE031gtKwFJawAZ4DfW1jITJFqTX+Ef
Y5sAMYQo2+NMNQsnfI2a0j7AZhd4w3L/jHELfkZbBB/gxDAsu3HyzRyM8hRa0IHUYJXbXA2LX8kF
PSNTeUVHzzalyQCf+yC7jWH7GixgFdWW1tYdbXVpCYnsfDe6idYv0Q+hWgylEV908ctUKUfiRCMz
/L6IAwH9Fo8I2aBYvTlMz89OTQ5iTioywH1zTVWkHosuhUhWGfNfW4/WwCJ6H9mRe0IlHZJqT54V
cilK07Hg1zwMNn7QwbTTL7YOkKKKMr9Syjx/wCtA5mTnzPF8o5b0h46Hi9/XHmNzoiF5zrQM086L
KYiHSIykr0FoVlBM0bt6FbsYWKR4qGISKctHqiyrS5WTRuBo6r1LXKQb32XKCA4qPYgZTxDY6e9u
IKgouustfuJe7r1+doqZE7SqWeQcWKr0xUyH4MWNCbomnImqNv9iePl4TRa4v02mw0mYNMcOOr8z
DPJQJsG8bavIADLDDXE/PmVdFROCkdTBlDQpj6Y9XhWTL0BIJc6QuwgRFZ/53U7YezA1dFic3aF0
DjJrh7MT7M1poOZhUR95PjvMikE0LRt76kt1WwNF6Ua2t2o4pM5gPnpu+D4zQoUBRZeSRfaADDPY
CmMYXnPcRjTSN/NHnIcgGPha8DecHcfYwPHZYb4J4wrLZufsmOZbX/MUOXYozcsU91/nxYeoHfhk
sWc4p1F06pUEy2ePPXMLNJgwvjcY76MWp5iB+00N9RqbPfGqtrefWelhaMuC6XrZpYC61CkihcV1
PtA80Ep7G/FNlT+MuHbKY37falthKjaylfnNFmH2GJYtmZes+NL9RG8brwWGjN86DERQYi2l9K6I
A1AZe2kcLQZyGyiJ1F7iN96FS/ovEZ6EB6JYkfLW3sZJHN9YGL6zHSPI39HeTJXEociL64CWefYW
FS6z8z/hu7o8ebS1GYvpdh9Uzn0aPhSF/MroRV8MLRiWz1vYB/ORPaQLC1z5R3rMxyM59HFVzQdE
AoYSNdPzVpVqf5eQIfFv1WAyCSwArvb9qPaiEONayjxZp2Mlf+i0xkeTlO/R0H2pGdiuPGXnT1lg
pFfCb/56YWG532MqRSqWN8mskdqSxmkAeRXde9Z2T4nZ4ctdPipMCL7OWJzcyW62PBQLFmkKGw1p
vkSjtN6wA1GewTwPrl25Y64ujq2VxGuEy+pNFKe8oLqepmT8cc7z0maAt5IZZNx+QgV8nAwSGcNs
8mcizlLjS+E1EHgMPU9ikEI/aBGyMgvq1dAUUEOUd3PRbraIIwv4FgbD0nTbl0G/JwoHnhl/fJbg
jomePUMXG8ZrLQmNgeqSVvoPc2kr2nOHF4u2HaIfkHGNVnw0IRSAtqLGaOYQTV6XtUqAbwwgtgAU
yM/p2G/O98a5//Fj/J/xL/n0uw+v+/d/8PEPWU9tGif9f/vw36+y5H//sfyb//M1f/8X/76mPzh5
yT/7/+dX7X/Jh8/yV/ffv+hv35mf/tdvt/nsP//2wbaimGR6Hn610+1XNxT9/bfgdSxf+f/7yX/8
un+X16n+9a8/fsih6pfvFqey+uOvTx1//usPywn+SzXf8v3/+uTyAv71x+VTdv/Xl//CMce/NMU/
fcf1XcfDWBAI749/6F+/P2H+0wx4AgOsgk5qLhWIFQ+J5F9/2PY/PdN0eMKHIc8uM6S9sZOwWJZf
5J+hhS02dAR5M0t4wR//+1X/7d37z3fzH9VQPkkyrB3/2vP/XhRp2JYrcNUwK//jH/+17pAQRaXb
wSiOzVxVazOU46sfD+hhGLqbb3FvFw9MUrIfOZHRh1QbA7ln+qo2WTU36jj3sKux0QkgvAORwG+p
5OSOY7qSv7JM8pghAp8766aykyOqnoc6krjHdHDhAtEH4b3WU2HRL5xKKnLJurHZyWlm47E5wgLH
n48r2uYiRxzVJzPP/A2EGWyWWeMfOnfW777n8OwI6xAHWArD+iVoOeWHKvcvbepTiEIsmSgFtp0f
UUM+34RlWRwQ/u0/DeH4DkSYybwS3jbQBSkzm0fPh1moeu/dp5KTcXrddO+UhXMA9YbafXES4Vh7
mQtgCiBT1Etd4BrJ7J64AcYzJrw8jp6dKCQAGmDkYMA5hgSux+BjYiYWso33DR9aWmQ8saAML1hD
0vdmjJpvrs41HZg05CgmymBMRcfai4/zpaIayFsPtEpBJSs15yS0jBRLJYdm/h44/kdo7tcUJ8V3
J+clb7XfghHTJh5EHOs+GZvJpbNLTY8qsMqbgJa/Z/df7+ywkg/GEFpbOhCqeTXbPvPGqKqtL+nY
kkYNWvcdbBGP2tBYzgSjqt9mCI2/ihaoVcKWeKtqO1vnTAFOsCb0Clo23mYadGlt8jSp+4javDWj
9/oGedi9uB4HqxYEwbqwlHutMMbvXHitz2FB1Sd+W3fvkEg+O2lcXVKmwbB5acBTeOuq8IZYJB96
FyI+TUy0Sfol2C/kZy6xVR9wrBzY7u47PVDRbplOearpftjkcVFektpodkSoqNHlWIezsOuYQLSK
FSv36/AI79rdw7l235FL4ic52Ok3Z3D7B4o7FXP7hkGzgRZ5zHHDbMMqoyoyIBD+bvdl/pM3BwMP
QXsXeXqE4Ow2PmBKS4J+xnsJ/QnpNts5Dpgf6ttZcEvgt51fJj8KmI6kquUCWBZDfKA119ovt8C3
1J3pWfcLwjUQlUGh2/FDbVvpZgoDyAHFwODJplMbD0+7oNcaLzlSLWj8afqW9Yv4GM0m7CYYt4Vt
T4a4cB/8tJi3s+WD6qEwiYmhn2bnwk8bJhRBeXRrBvlrNoKS4TACNrkLjwvC8WogJ6n+Ni1I0rK2
FGABEf40g9B4gXPYvA4qyS5Nq8y30fLUuzaM9JTDxP+VsLM0D9msadBzNLUykhoBZlkkIwPLvTHY
MT8DqaDDxabZQXYlKFLwrnGAFdkh9wqCw5kJm5rt/EPfJ+lZwzAXe/Q/tllzFyRvHH3Kw4Rj7dB7
9ohX1tNs0fgLLsyWcErYTFsVA7ZeiysTGH2dsGaDnOiyRzF52VFQwbTG6TlR5KXD+lMSeCnWXh70
lEHY9q4f/ERt/DjoDjTrdU86yfNPPt18DFBQ98IMrbdyYqTYCiBhZdFQ0wBglqNgixJKfpoTKTfm
I0oZxBdk0y+5LJOvdh5khy7TJb2wZVFcVA2IPZssBhBlZp0nq8epmAOg4TdTB98TsE2iYEL2Y7vp
aU2tuh4plQ2jxr/MdqZ/TZxayxfwQOLolM782sm8fJpTJ9k3iiHSbLai3mAtA+HMQ3RVVfXwbex8
50Hgo/NWgUmGPAwMn8AUAVjLrMQGeWJ6GtAOQew47YTvtUvAhHqJ1e17qwTIJ7jwd04gKeR0hjQ8
orS2NxFyqBfm1Oz4kcWldi3no7I7depqIfZSpemvRDfqqaunDH0m4xROYjFdpcwLjRvpQOsbONau
xpTFMYPOrQGZo+hIlWKC9wUATgqDVmA2rW/hmMCT7psqOfo86B77cuaKr6um/lV2RroDDzQ80A7V
9/tUN/458+P+4mKdpHK0yNrnORzbY0vG96WeY2xKVp89GN6kH2tGBx/RGLQGw1OIrJKtErCeqKTH
A/ohaGryCXKck2Sl4rH+rrGCXaqqCJ9RqLAr0sOx7WT8xfYj+SIKcLeM4rD5i7Y82Fjcvo0M9IE2
Ms3hIFB5P3oZ2FssS8SCXdQzK8aGBYqSx1INrO5HXSf6WBmU/kkEdBqNpn5HxQBWOTXpQzIVIbpa
1B8tzLbm1rLN4JVUV3BrijA/DEPqgB+mps7FbbBr+xwnHmVwe0sOmtJa2UggeUKG1I2Ar0qFTjZx
p7KfTTwymmyD9AN2Q7hVTdvA7XHFL2nPZBvjLjLeyijLt64Jq6CgH2Bn1Xm38ZRVXQAzqquMIa53
2nZPKhk1uKUi8K8x3Wc8fl0PVBZL+dfEyYstbm5aSYqU2UqTBCrDMMBMCe6tNz1WpW0/6KgdS7jo
MoeW4hJPHAfr4MRA43A5gceiR8ytKRnLKDY56LFOnqzeKH71MgRsSL5o5nJtyCVWYoBSX3kK/ngf
BS7FY9OErFyrU2gONaWbvjr6XZM8W4ll4toDllyiUDy1dmPD65K8Fn7QukaiB/OBoLtn6c4ulHfE
ICwTaw9amyYDFx7Ih+1Z6qPjJr4hnXPVTtkA76lRBg2T+DoITBCpfM+qxj5Zjmw/U+6RfZv187Qe
CU+sLezeNdhiOwZ00LZU2hVNZJ8w3TcPSaUIsBjJcMlzzHZWYFSPDaI4kiwDzAecqYzEvF41qzAv
LXBwMFhcGynfy8z5k2AnR7jB7lgBJSNrHJU7qqv1l4Yp51OJLHWkhGc6jbUGRCbHgqwS5lILFC2n
bAxTx4VVUIC+xNwUn5n011DUmkm4CJmsu5khAFMmA8DKxDXe4zITP5LGwklYOE7wACEZmg5Jxq0x
ihnXbj5Afce1Rmi70d1H4gYGOfTIPyTkUDgbxh0ERbCgCpeIpDUo8M1z1MMpRu43DrGRORfayrwf
3bCQcDyWVZpv2vIcBKV5ZmXLvkIgml77KWSj0tHceZLxFF8LRu0HQT3MBiXPuWoiy6c2riKHZWum
XjgcQ3FGE0i2vkur6MqW1NvOVba0sfqIUHCZX+2pVMfeTIYvjKlp7WK78MFaVpEw94A1oqPCuXMi
gxRHI6BgBo1RYybu8EZReRi5B4dL/Y0dU/YOYIC6FIvIJtUAPunDvmo3rUGBsMZzkCK0B5WzSsva
Xoo2iBJYU0DGp22pPsy7b0lB9qHAEnrxmHxrAqpDtImTMXqkFTD56Eo5fTSOGF/NWTmvXuCmR9vM
IwxITuonyEHOZxQA7Rnd7qMJYNbXEZAo3rANNPbOWfc2EdXAzHncMkvccfL4TJOOJjKXhp2HPvYS
qGVufVlsGQ5oMUcduoJvkfhcSdp2ZLDuVVX9KCZLPYsxKN4cmSN22m5wNbuSoQ6j5QidygweqaGw
Ny0esO/FaKSYflIcIKbsGMzm7kTNCa70a99jyFixRx4vLn5BZkWz8KqVMtIM7a6hWsQVOXs9SMPp
DpYQTYw2RtPUz+GUIUQlV+lPih42K7rUWDJXpTeY8I4XoYZkm8DaSt3wikEohD/Ltx+U4D6ZXFon
V66LEyLAMbnS2vcJTQ2dWGuaENflVHjPILjZooENnY9RlWTHOs7jra5jhrEiLs5+lagnHKsWOH18
x+va4mdCPAK2XyLkvyt6HznBu8b/Yu9Md1zHziz7Kv0ARffhTP4sUqRmhRRzxB8iRs7zzKfvpXTa
zptd5Sx3u7ph4AIGbDgzQiGJPDzn23uvfZgl7rKin+2VkWSgIJqkJFoX/qLHKpfcamAnY+q5A8SB
/VyVu8kvjO6qI1ttA986leWLVlKh0M5Xc3vJKLZP1OBxGlA74Rtn0oPRpeMWqJp8nOx5eZ4LM39b
WonHfLkgeVAq3m0sXArQgpOBi8nu9bfF7sYN2SrpAiJr+tRNK7nhodZ/4nMevCZMSoKEFPLStxFi
OljoPSRtb4Mo0YfXscSbx3mlA/UIkl9WsubM0cukS0UuYiQ4bfFy9tprvQkxAEL4o1Bj0HVOeeb0
QRxb/7YVObr0jVzed10yfvbyDPfFZuJbUbjuNlEpvxnAwTZ6DqN1Drm52+tpypGnMnATTTL9QMuX
G9GH0+BIXRaOHkU7+Zl2tdYvQLs8DBSQAdhEyFysnoBuEqZv9KFqO5z72s3QVfT+TJCdrNJcLjUB
5Y8+1LRHQfHEaz+G0idNby3IgZ6dYSlTFdyQQ3fCWqk8O53Joqcs5uyyoO9NClvvUb7OqdVESaB2
TSpsf+DeDv42bT9GZneudWQNj89Go1JXkt/wCyduaFnhRwXVYHQH1HQs/JZ0ZP84UJerI1zJGuUf
vaHwz0Wf2/jfU40NtaJ81D0E0CmSiW8g6oidUdAe0pmStLZnY7hndYLZR1DZjUMK0LU8aQhBlYX1
rZVV9LmEC3wQ5C0stbpRWsQAmuzRNCqyHp1d3AQAhVct5Syza1GI5k/GYnwRZINGuQiMx3PAj6to
jJPTFQzVAjBMsSfMlty+Kc+ABcNSHJRF50O2eSBVDY+zLI4p9sBJ1j2OKvu5oeaPPHLkajNepRIb
qluorFZVyi05xJ7LSKelJMt7i8iykCi4tiyK/UC/X8qJvDoDP07LpZDM71nr2ZkgT+8Ujgi7WQHt
o4QqSnpeytxlkvIOELp7ruIg8OpUN24Dq0+IcrForvSlLfHdaMNNF+cQ6oWCQ3+KCTEgx3VOjE0V
D/Ys08LRMbyciH2X7MEmIcPYXNT3MUUTcPrCoHV+brAWGF0OI0cf+u9ICzus43VAtFQx8w0vQv5C
sTalgkkk2eagga60Dtp95lRdCAq3S+g3gGjuMQxkC2FFClzMlBD+VkytdaykFCOuXUi56tSZqtwu
xVDuWbKyA0RtxXJZ9qTthNQ84xprB/tGm0Tv46hTHxVAgk/jLC13Qq8iDnCm8SBSDDejsIh7JprG
hjnt6/C1XkTyLTg0oJ31ZLEXTmwc0GnjaulV3Ma1JJ4lmr1uSbNSsGkFlfo4qEl7a6VTnXK2j9B4
9UWS76TCbPk/ujm6IoSrBRNxpw6Wixk5/U6IdOG+LdvqiVxI+5VIhfYZpUlOxkvR00/iMvNNVS2d
L9l1g40thzJLEzvzDI0GNXq9IvNjng3pqJuEgwj0GixH1NtmHwGr6T7qlMivmm58ipaSL682MmIG
fX8ceIx+5XZMFSJueCD0Ns65An7CqFLNgMUs5Fye0MEXFJgiaFCWlhcji3J2iGn4EgEVoSi7A67S
m8Vthlni0zTAXlGHV0UHQ7nGbpsqit+vyC/XbqPuoBSK9STJcvUJfhiHj0RRK3U9/ch5kDGaO+Q1
RQdBHQSxj6eLSNpk1st7ylzN8Ku5GB7AnOoKQ5oKQHJg6vJj15vZCLZfrT97ot5kkkJCPoT4QuYT
5qCrO+6PYlqXJlsQqjaFvck56TwnQppuc0Nga8uIRBFcaStxkfS2Rbfr2DUlv5De6TuwnutaAFYM
StpJOlsd3aZC4CWrrub0N5EMo6ABdZUc4IRst0y5/F3FafakLV1YrykBQOZt4qD9MswptPiJqj6O
U2ad1b6NGcBHHPk+GWrNZzpCR1pWaK7hqU1NHJEBOa1eg5aRihtDkt4vkHDWRtljftDiAdtOiGv9
gRK28jWZQgXe3WA8hAFhexyTJrIIWZ+qVrE9xGT4nag2ltMs4XY1kLZeraxhcLr0w/QEcgZut6pZ
4pwVUwS3U+LcyrEq8Miw0xAhj2pyD/4aSsoYhZqEM02+tuFZ2G9A3NgbTIwTWeoRyUcZpTWdjZXm
2gvObCNudE8mrPpQygsEnZIterBU6Rv+Usr3bEOGRC3TjoZjub8f1dZYox5EJ0wx9ZktegY1o6JH
zJ7z5VLJ2nDJpFLx4wjDBcJVX/iCmpxolSPw3urwpHZTkstuZ0IYNSYTTrAxpoGPzcvE+duWKOMp
CJO4Xap7HCRQEwtJuR5lzQppE5uu6lndgg8Z9Mc9E1HLT8va+s4KnHG6GYsbabIRP0RAuWemiO4z
T5mVcuCPVzGBlFeEFpX2yrnbVyHVFBbMpwOdnuqWByaPO8uibNuaogqyILZMJe+JWFRUbrVgkGKn
U6tpG02Sfif3qvq8wLT7SssgeqHPLCIdlqwBlMcfAE3nrYZx47kGf8A6Z08yDwgtNNwWF9qxgzFK
jMowYLlICDcmSuVuaHQqbHNhQ3yQh1UQEfrl8JExPLHBXAOKniqv65PiO7UhQLejOtCSNCmvqXrt
hEgGq77HTWF/6lGFok5yXdwySctJPFxLzmIYJrBiUxxgeSYwWuoUbQANjfDotaheefVeSoQGZGaR
mZXvIqYioTRupGjZAC7joNEohr0mx1zcGdd3q44hrYp2XHVQ6WJ+DkzWCF4Hbwfymq1ydHSmobSe
5amT4HYu0huZkG4bKDyZOxankqvNCNa5mmuckmP8UkQXjMiVm8l4aQZeAwSnbnptlEJ9CSHZHWVY
YO+SfCUmU0GorhLGa1uE/+nQkzrbzgnZc8JdBKqvOEsK5/sl4kie6QFQ624EIiEY+DqJCiRQtjRz
p8L7hh8P9WMvhRl8SKIrHf4+JXtOTKM5h/gGiJRHQXacy4mKocCSD3NtSNtywgkSwr9e94mC60zY
U/epp0rsZk2I6MZkQoHWgPMXKizqvU9OGqA4MLdb/gbMWZwjd5bRFw/YWqik1rvOC5gLrcEpDTRW
St05DSqJXVlYbAp8eH6nh7jYwmi8sLCOHsOebDuGmupjzSOWI5R611pCPWaAt5+Uti2A3mudvZFp
9HKxVdr3VaygPy6cLsOZmQyP6uGNYIHsB2wkNkluoJL2PVs/7FfZRqOhA7NzIZ5nHeMNag3NeWkR
UkJHb/ABLl3vqS1mV60n7ps1NPClciq5uqm1dzki68lgF+eySeW6AxB2tCC9wK2CqVGaZnwUJvVh
fNQ8W+Mg8qZE1UrMCGlOkjQOdzXpo5us7Lh7pQ4oUxCjBeXqLLukUmTwlFNzX2uFyqWhWyHbbcKl
O8TswR9judzbdaDelXRAkMmTBNZ6y26LN57zvzByrJzOmtBuPzGP0UVmJJggWwTW1VTjl6XI26TG
Z0bAcqxMp/iDY6N5n3VhelMSW9kQvZX2Bj5TKt2bUSJlxZV5q1EjSnieHFi2TjlpJutgltT3BEPZ
Tb1UyTOIH3VylikwzhxdSq+bAtPYEHpRaWnDUfMYzxLJWcyV9zO7HBIJRavdBqpWTz4PwjRYWfHU
PZuqRWcSBoNGkG4qkweV2qcdo5wOt3RqxlsYWBlI71RIZBUYQX+wuwN5pMlUtKzIps7XBVa6utkN
voIa7NfkTcPIUx4QAOwyezAvka0BozEJXZ/IN/SpK5FMx3+tkRjcaFE1kaWJshB6c8SwctUF80BV
TRZIMvQQmlBXwUTjjCsU0MerUFTzxxQJDY5jXVEgM2P2BoIdBwO77pZKkA1qYbAus9QO9zMty/qz
3UXiW1SLZd+N5PiMFd9c8tC2M10/UOEXaMtgD0fOnQyk449Sh9S3gbG0SF5BEOUrHhe1Ocnhgrut
Ywo+fhRFWJhrWZ/ZJ4xZMn0R3WmyVW8zDfYyvkjiDiH7w5UdXCevC1Iu25JSNj8mAR7AB1EmJV49
4fJj3NUbMDFlbKoGIR9O+wLLHZj5gjb0ClGULooqiRW/xDaxK2n5VCmSV8xdrY3SWcX34GctfBSW
fauT34Oyy29FakYbhYfxnRza1XEAPGF7FfW4RA/aaN6pg6q/NhVdvQvOgXWWLM2Zkgp2geGyCewS
zBlsRsiN88AjkBRkhxddgw6mCzhZrDV0+bQ8kAjI51L03EIv+GrZ0X6N2oDhuu8k1tWMURhk1WSo
v8IRbONawr9L1a9Sg1diQucMOaNqcgkUcizDjAyIUACLwLb2ZWYBa62L7Nu0tO6mXJTqyPF3WUei
wYfdcA/5Gjwpp5WW9Jk3RuH70qircVE0YMohGASR9E9LBz0lURaBhRIX1i7v8xShduKHYZ29dQin
rWPC8VhjojPemLqy3UbxyL57keeQ7oP5prfk2IOa31L2F1NRVBkEbtNkjOj0a4JVZIzGpYed4zdg
sBKnw7SCAoqbbz+MpXqbK2p/102Gum41qwdfY8Dq0EorfjaUtERzMJkqyTMu62gkvqAY3OrYGfcZ
yuZKq6ll0yEQsibK08PcoRnP5gzsdOyMLT5naY0vip5v0C3Er2cA3mNfzicl6XrwImxlnd5KYD4B
y5yJUoXqbcpdfTeYlIXolpK5apOAXJFVgBCYbUKzqjdxWoyPnA4tJvwdAZw0pVc2UXrllc2/fa6u
xdwyxX4bmEbUlyE80krcxuqAPi6J65OtXRpqSDrVoPFcByGbii4/8Vg2b4yUej0HCmd37iSUhQMy
skUv6ZU4GcuBsspL9kbsPYwVnncNtDYMSNISNEioBGZeyvw6NzSnXv+A18KHRnWNwgEcZL1MLI2D
Xd5nGJNz7Fl8c5Ome4pcyKw+oEck77/FYvKvZB7R5b9nHjm+fbyV/+Pu329/cJBcf+ZXBwmeD0OA
R7ANVVY182rh+NVCwj/RVdU08JAI2aaP7rcWEqwduAVtoco2SG7lrxYS3CWyMCxNyKpqGIZtK/+Q
heRHA8kvLwBGWjNtVlehWAp/w2+NJBM+yqizbNTdu+wMOGInbzCQn/SjuitO06nYFUf5nP/Zh/SD
DekH4wr2m+rP7qSrHefXV+Wd8d41uFHm715VmU0g+ZHV7+UbsSPU9Lhs63V0kx6Ng3UDduMkDsZG
ebJO6v1vvptfLTR/9MqGJavUN/DKqvL7V04m0tEi5f0WB7YCp+Y83ZWv0V24RsA9Naf8Zb4rvOZo
nco/eM/K1Sv0+zf9w0vznf72ozbtfsiTMBr2abydxFeiv2fxK1tL7brKFy86RabVRyF/m9Np+JCR
TsLVMp6vGE4bAs58Hu0rpfAkvVBeOp+voxCCtItCFOdw7Oimyu/M9CG1r7gVX+HAQ+yNDso29KZd
+Vp/M3ZfJbBetmADN8WxeG3xJTqaL1ZIvet5E3j6imXPw2m5okXG0Q+Lwz7bCz1rhWXNTVZUuN5I
zrvpIOR5AHWiA7rZ7HY4VIInnQkxUXMlu8dxBCAiqbeB/AJHJ8seGMvlAsT7Q4rzYhTeeEXUQ3bG
J2Ob22LGD69jP78I7aL7zfRtZE9UGGEQZgi/tjcEy+hCQomGTbDmmM9Y/1Z9ti4BwE3qb8byrAYb
rTxnzT2vMbBZaGQcp2RYA5pRaXg7jPlJ6x7rYpeCsNE3MvyCaCNrG8bqdX9jQU2q14LMwvBplPNK
kZx+2OQlZ18/ZY8CzisaSbTS+MdhZUMRbPUerfqHVl3r6W20HK80RZ+yN43ikpUO4cJlc1l5E3Xh
j5J2NBgjd/NKa24IxfIfeVdGK5nnUj0xkn9BfnAo2BretA/x0cPagkpCQalBPUtLW6lsrPhtXCPy
LVVJAfJYVbsG/Nwb612Lspdi3fJZEn2T2OXdxc8TRW+1LT+NUGtEeGqD9dzeo87AzuABNNaEWSNq
m1etdASLzlY+TwN3jt+M6zPDbdaZvuJz4sBgroiOUdZKiWWUbeD9ExxSH6l3U22PIXdOenobz489
fl01PRkGE6LHdvBrX/E50G9VL9tlD/ZG2em+7eu+8JBAAldo6/S9iE//l/e1+uPN9c+7r+X/YC0z
LCR5RUXfYSHH7ffb2/qft5b9JysKw39AYRb5Q/FzRfm5ovxcUf4PV5TrivG3PYqlsi9hdsvmRKjC
gCtl/3hfc1Kls9auhz0hYy+wT2mpPiDrjSEHvPEcsIkegyeOOOO+Kw6prb78wYr2B69vi//m15fl
/+AvwC6mC01m76phB/7xLxiysZfxBBLwuKlrt2OZ5zmDBPtkn+LdtDV22T1Wfvhu+eO8k7f1xvAW
P93wKNw1Pvminew3K3ULr/hgf6j+cGjO3U3lx/viHOOJzDiib4BVdjad2gxo6BJ2KG4D0Dn6CmU5
RB8Yi6DKMPiYXbNzaZuNSLhCuIbpebQZpr3LhTte4mlFZMOGZDWvKCIgxOYZINfdQbiHU+lfQBZO
qd/PW53ulOfqoKwJY9YTwbILhFpR+1W31o2NDM3sZI/7oD1kiKrgH9CSvmnAIxzcPqaE+L4noqSg
sErH+IY4zBAjX+cXcWTKg23Beqtv65O9v2/Xag4H0dFx25Rueuw2LbMm3FDPDZiI8yw5gZ9LTow1
mJfc8gI3mIuArHhUjkCXA9OTrOiSY26bEyfoNn3oW8q6znd9/WVfSYbVt/2cth9Z9dIh6xXfocAH
t8GUOH0ox3EvvVznhMkKIFWyzo1dRa26cJov8Z4c1W38TT0OXvDmI3xfXkDaDAlRCCd/h490wULL
5mU/pa8Dk7981aiuxCQmB7juwDIKso2gAZU+xM7jgmi/TdKpH3QJe/Em3NSPKgll7bqFVGk+dOxN
u5/3TG/GJ+NW3IoLJfX36jN4dCf2kSKO2ZHUlUsF02O3+mxcZWX46Sq8AQikorqwTaIawQ1rd+Ba
UejSYh7udFt1lfnputjox8ZDIXUXX7mMhCddy2Ny5KWnEs6pWx0Gf/LtG6hi5324SpzGBZfr6A6A
E4dOny3sNs++6R/pZuMblmnLcDRvPLLf3Zpe4ONj2PEWqy3ebxf6hxqv2LTjHn+ab+RT+ApBsaPb
hYwu+9drpOW+IGNdAqGj12Uu3sWXva9vq5fmhYuA7lColBqV78uqaTfUnGsel6fuNVBO3PBb+EXh
xQ8YSyTJB6nA3Lu7xz3hRjdyTYn8g246/Ci/wIDaS/nurZjvrMxXL+IMaNgqbqkcVG/FVrpQJHTS
L/WzfJlvrIPksVPz1AP2RBey5KpzktXi3EPr2ZS30rPp64frhym5kRvsXrutzb9NeNQtViBB/PRo
upXzQiW2398bfreOvHlT+y+T+zF5lj8f0s+kZQvbvcXn7BTc4aG64lIduPXAxnY1Miq/DRzVbtmx
d11FLhqA9paqUAbIIrhRvUI5a0dPfifyW6yElzIIwhmAYFfhfJdota3x4nGyYGp8y3UHRCJi9KSB
lnUoXPALf9hzt1HdDAP/GRiTWewt+hjakrT4tdA8cwy/vauORrAa5nXKLbuS1uWBO3FZ54c88qoI
G/lB96RTeImlx/LV9LvDgKrQu2Ahxu+xdvGYz1z4ylEa1sTOxORiyZxsH/yV3rrpq+aFG22n+hA9
XGMrP8lP6kbz4OkjLq2zdou5/bRs+1N9Mnb5o7RfzuNl+ABXPjWbNnKbmjpKp52diCu5domOJh9M
oOB6Gw5yAKO1Ah+whW18GxNWJ1wwrGL7YKUEQ5ltrdrpoqubpgWOe8Ybuwi3xhjY6Rh8cXGdgxlE
vbesJ9kbp131VNyle/qeD22K6eFRkV8q891OXw3pCWjokr60wtzU1NHFYAlwq7b34fyNUR2SU/KQ
XbKpu2+L7N0sGLCHbkl5sriulOMmOU6Jw9kUXYo45Mysc6BxzIk+pefhfjjbT0NW4YCta9qq24Np
+wY+OClVct4MXzyT8q/8y3oxb5WzOM/UAWO0QLFgcPjRvYUv3e1wCZ/r8ZyN3VoYA8p37U64omUi
e4rX1/Umowkufg2ztV7IRDUcbF5dRHv9g9ZsI5qYAR9wlGpuCwiA3Z311X1S58yBGaxlOhz6E0Bq
nk4i32mPPGp83YPGFWaOvkOC2/LJBofOW7zBi93goLXo2fSNnMCQKEf50brh5v3M+bMe0RiTzyCm
wNCht5w14RO3I+VlRuJUd9ajGN7T9nOWt9Jz/tg9axdasKVBd0gUc8zbGZZrvyv9CnouuZqRNYDq
1wrE+fC49H7AX1g5zPWcBmEJcHZ9HS5yte7EdkqfE+ul7Y9WvxkpTVX4eFyqg8rCtfr7QELAW7FY
gBXvnrSVeQRdtcwOzdFocDyM6ngNVzWX/SLYq/iVZL9Sb3rY3sJr9imH0dQxDtomvanvQGNgjnsE
rE+9RYZjv6fJwa3m1ZDjJOV06M1QbRNybPDGPG3Yi9Qvcm/U0EEelpyLMXbFCw9C3iQf5cq+BB/h
5xVtStL3sSrOc/6C8cKJej+bkUZAhvtklXC1czAdw7VQUVsclbVEdfIv5POoXesyyspF7/Zm6/Iu
+fqT7+v49awcusvMZVptouZNVfdZcMi1d/taxbcy9C1j0tK4kZuHuCncCrytjZW8c7MJ6M8qmdyg
XOkylr39lL1TF3ylfODI4qulvSt9zKfWMabPOLjnCUuhxg6vys38yDJ6wTrUskAAfutPen9KL3hr
b4kf3FTPavmaPVNNUj7Fd+UNtTMLRR/dI96Fctuuplv59czy5ZFtf4AKV3sgNBw9osRn4o7cFKmH
dqQTgsZv1K40e2ONnQuQPiArMctkG4p9KMuOGAYXAAIPyPXipefmShjazO9heVHudNvLgQdHTDTG
4r6/Iz5pIFw8yUdxX58RWKuFIgJatDFpwHx1psv4AaDAZCRdOTUZpmyLS5rovs+lmX6Unn5IAKw+
mfeWT3hedynOCFYBkwWMcnfdqxU4sfAlZW1Xe1O7b6p9jEUC/HfOTZa2G7rZVvW7Rpv8g8mDfN/f
FZfsC27cdORaxzsC1Ib/Ub7H38lhwoLjFMgoD9EhfQpOOFkkMgHU2jOAT5zls34CukWJ01xd90CK
siHrlZFn40nPjeOL2yvFmKpr4f5bPFs1zdHpsIe3TwiKdUv06saw4HQ8G672QAiFh0X6hfxk90Qr
Tkl7lAxCFbuGCUvbPirgDNkQ+aM0uNFQeBTCCDGuK8xUmvQi1299lnljnx/xKaO208f7PDaNN5Xf
f3Bi+OMd+3VW8fF2GxfhNT74bz937D937D937D937D937D937D937D937D937D937D937P8Pd+w/
ui9+0RiYsOOENSGCKLp2tQz8Zr/+z3FfqFdZ8HfKBh1USBu6ppr4cH/nvhCR1nYKAzJ4Ff7S7zL5
TowldKoHGU86/Gj3Ru+atyDjeBwaq9acoF7vmAL02m3dbTL+BfCArrF8CcGMJYNkCT6dM/SYXTt7
rQ3NPGsrfcHUiJ11DzQE+sT73z/r/OF7+J30+f/xPfxDNJ7/Gmrn9Abj7Lv8VyDt6Mjf//MvTJv/
jbRzLIljZF/xj14pfuQvXin7T7TSmDK2KAXnk/JX3I5l/sk0YOngbPwrU+dX3I6OIUrDDwUmEZ+U
/Auj51fcjib/CaSAgThum4psmLb5j3ilNO0q5f/txvkLbUf9vUmqKXp8WHGQH2cVpFe5se1Mo86Z
/lryIzdwFijUu21KPVRXIYhgBrgpTS75iiBrLIGT1qO+EkysYCssa5hdWBCTrgyHr578lAYYgQwH
cQi9lIyC+S9d3DDWBK6+HkqWqoWDq1DFNKXusMi1wvC3tmraYhLcqeQIg3i5plEEMI+3NG1EfZsM
MPXQL4pRN2gctkkFu4VNUuuzG66efTfX5FGC8t3LBI4cpc9nrB5UpdjAPChlLgnwLXVHynE9ZpQz
Uiw/iSVDDwIrqK5Uo+krNI6mVwucTHOQ3ZCWKrR+o8Z2I9SVsQSUCcFuU+iddTrJCIDH6qIcVH8J
KR6t3TiJRqpbpmKWGMFWKoyd2mmFEPXRGkw1fEhNPorXRYJsm0JmV7P0UQu1WXulRiCQz9iO9eLG
mpXShgGvwOzraMzUdfkiV+UESaiws+gcz7o+nzANz3XhpQEdnG5utZH0keLQ/SS4MYM3KoDkn2RB
5vkC4nia1z2Z9vKgQZeP/ZrIdLpX09FizGxYw0LgrrKW6AJbvGGQGlqjlhyXyaKL3QXJUwSrfLCj
pnYE9AnITsscZ+9xDGzBq5qGrg57yG2GimF7nUS3RSHfw1eCqeQqmVkTVcTSTj1wFTOq6wcsY2cI
6km1SdKhohYig8Fn4hZLG2DZFclzxXbbXr+2wgRD0dN7FPRYqkmVSdoS0n4loqBAFe2la8eKLEHy
bCkIztLpHTjSkiHNtGkYLBiX41RCJJIrHa4ejlX5VZDCB8pYzbwHtxrVmTQupRElsUgtWE78Enth
1AU8Pj5C0KLt4jTLmcZUsSWpQuV4OXLfQJurR/MukYhh0AIhtIyu1LgT0gcIiDagtKNWpRwKhpLU
NbiVbg7x/JY6tt6nqo2tOtrwRw/xPdGDHut2DIEkot1pkIZixZdU9WimJkDwybGSMrWFG06WXIdo
hl0TANtoMkl+B0syF48tMGNNxwGGUf07mkiS5o4o7ABndCbP6bbNgX/fNeRcUPWsKJ8UF55C8yqM
2lpaRMBeQyhtgRmGj4mV6t1hUXE+1ytqYtr4XsvF3J7kUqtG5GjdxtZM4GIqqy2/K5Z9MgqRfKtZ
xFq3lrDoTE/xvQPWsq2sb/YtWdL4zSYd1jz2o15xn8IfnWdCf02b9tfbVZXSd2hHhgTGRUlMquoB
sOT1KpyTSCXqYzABJtFlJOZdxpdd+ylOyPQUtiKs4AyLvniJlJ40G652Jf3KRFpZL3BYKzoaaDif
59ei0Wg6dZpUzGKvB8Ac/KYapvHEv9ViVAOIOgDqsRSIIw6R535yJIkVhux/msWmCwyACH4ZATW4
N7tCVdC0i8q8SGLRoncM5Ka1hzKh2sfJ1JcaDHmTa/sysboSYb2xr7Z0SYoy4CM90dn9NOSR9D61
Q9mSmdOTeV+beRRtKJsKiUQFepyvJTlRh3idjGRZx63SFlO/bk3i1A8k+/SGxCXK7AleVTS+quMQ
j0dZpUfPgFfSNuq+lbqOnjGtt4DmFJlBVSO9WAqX7NjPmVMmgJUoGprbBps2iXmpP1GaEaWnAdzA
fKKGwRzRkJSewAiJJFlMEIBkrXibI3WkKJ2QI4xVSEhDH7tJakQAIBWRiI3U6RkKlxkPyeAGsqWO
FZZzQ4sPXTiMlEBPSmzcafmYsh4H0jD3PrDFxUBpGVuZnIYqRBmdItpGsPNp1WTZTlpq3XzWxiaq
TsAdxXIZW8kerzzM0RgfFe5Ge9VXeQrRvpi1Asd7Y49+lvSjhSHCXGyKAOygwBnaBurk2Qn0hAuk
xn4YVuDiyQGDVo9zEm5Rk9rfQmWRoimG6iRShClUCOQBjYujJ4YwEP4XpDvFqYaSgFPBmi3rS73i
HYBNJjR1UUaIjr40pojvm0g3wnNN0Cs8ydE8yhRNAHM7YM/B+09V62BdGS8TnZGpqOonlkUdfSdv
xtqLpTKETlQVsvZNroIYEk/YWZ8urd1r87GGMPYdUgIYfJPoLLpjZYxzu4eNlIi7OWyIDlAtP0MK
j2yzAo2UmX0pr4tM7oW3DFkcno2FhyP5GFuLnhNjquXWBaKNxrFYykuci29iHNl7Bn6Jzl9plOXi
nHQKAMt6gHdBKUIYClozauC9bkqHc7KLSpOaGn3QYntVqYuAmq+1oVG953FbtDdBRlgLH4sEengf
BZ2x3C+xDUWrzfQoh5adq1SQtYaYeZBobWI+lbM6Z/tRSvR+Q2Col1aGkgzqvg+UVHpOEq0HpD1W
dWQ/X+MU6UawAUg8mog7tVul9lh3T0OS0cunNUMBUysKc9IP8PDkwtwMzbXGBu6FWt5S/liVOwFK
Prjhod2atxYNfyF6mRHl4s40FoWcEgxsar6WEvG+LoQ6HwPopR1VvKpMtww41GrE3jpHaQwI14JB
gicFZPzyala6ob20pC3012yMF3mvEXCM/CkNzZxK1R695r6sgm7cwxmyxH2kpEq9JThegdlmTciy
FzAqPT5r8McUSskwOD/IiFf2kXiLxDebDyOijOBXXUk4cnGjlrJCUZkd1ob80hJZbV6yIQzonEeW
J7juE3Em1OnQLRTBKCdnJ1WaryZTv5zbsoRhANJZyNkh478M3YUnVA2xl5qzsuxjmr3qx6LTgu4y
dVCuQEj0A9KyrdXQlJFKudQh/0yNsIHyJkRSdaBxQgmEw12dF+8LOaUCCHetKOxERgHSp39nMxap
kB5TWxvQ0YK0gb2+sIJAmSmJKI9+QB/2nPp5S/BL9mbZKIph2yp5bMlevqSSTcthZ2p55HakVWgZ
yZKO9OaKj3CMWaF6cgvyXhRVoX8nbCHKbiWVySJffjkF/ENHof8CmPRfKTVicHb5Oweht+zrMx6+
fsSUXn/mzychU+W8Q8SDRV9nNPDXc5Cp/MmwFZt5gdAVU9WuYNNfz0HmNRei2zasN1O1FYgtf82M
SOJPYEp1eKT6dcggGwZW4b8c0s5/PuH8mRP7n4BHr97Dvx2EzOu8QuPl+VMUC9fzL1jS38wt/hdp
Z7YbN7Ks6yciwHm4rWKNKlm2JU+6Iex2N+d55tPvL9UL+6hYPEUsb8AQDAhQksnMyMiIfyBql8hu
hrKr2RMqM5+yGi/n/DkC39F57Q7UCJnFkdNt/26S/vMgV/SN64LJvwMjjKIgx29BHlFmoEjI6zBI
u0Z2W/078nE7WU4vRoA5CpJLchgBqIMaxe5rUNkNarAzcNuRYaUAIbtG4x/wtFt5oqWpAHuNvINs
MMVi1t+XcDJZVqeqLvEdJqGY1IaLFtYyAfQZciK7l1w1Nbb1EJzTj/dHVhdH1lVdUbjiWooq5urd
R4AaXhcILcgud5RDrJ7b1DrCBd+pY/4z6e0vnvSPrRiI0emPXJp2GTJuppkc2wJyvup/tzgXR9AV
cuE2gwsU1r3/fAIfO18jOoh4ooZtaqY9ezxJczrSLpJB2M6b4VmTMQgO1Ue5xEhhhH2DHtYEAOD+
oG8LYD4q6ru6aRoscqpc15MicjFkIRg1FjJCwLuartvl48dE/55XhHKn29dwSrxhhd6zNrA5W5mm
g85nJ3eyW3TALbiWbDCYe0qs78j1o3zTcvAOHzBwfxmcYHf/pW82BYQmJlkxKZiolElmOF0VDcZO
hrKL9wYSJGO0bXKAUBMExFza/9+Gmq12sylVO2oYqgJehjzgTsX1x6ukfaT0K5+SGHe9fngr9oxq
6rZtiohz/SU7DHkHOQxkdwjhliJrhqiOm2jJ5f4bKaLaebVirsexZx/O7lrNCQ1fdiecFwrEWiMj
OcIWf0A1deOrJKoJ6CYfqAtgKV13nu+Pf7NNxPCqRrHJMtB3fqOXvNvFhk7eblUZ20Q54COKHCK8
rtE/+CbeHAAoCaIULfTj/VEVUR+9eet3w85mN8Cp2VGinOBB/Zc7nDW5uXDk2FQoYjQ4J6pFvqHI
tS241LVrm0Usk5vRNfI8ga7XNGM252akSTir8209IIcB+kCqdmzG4UOvSrg7IsNgnj0p+2mnr9Hf
Pn4rYz0dbK1G77XbQw4+Skr7gC7Zypwsfgq4445pUIxX5oh7+JtyETashLr+1aGc3CTBzkK0oy5p
pMXTGRN6RfYwwtPC7TTFeCfp5xYtH3T9sUvFUNo2HiF0h8pDqn35k2fjBNc4wE3EyGffC0tF3+8C
TlzxpbQfaf4t61OX4sxBbY1tWIA2Lw6epW8lu9u0mDqhurvFTmLjMGUhtT4cQ3fT70pVV4KPurSS
VMqyPJRK+jE/khEhx2xE4xgasWsbvA4VsPHQTV99ZA9zKJ656lzgLyHC6n/Ox/ERVB96yxmCWE4E
PDA1jqOKjo5lf1EfUMF5mqbkkv63ZxGbTJPx/DPemJ/z9WaX3tRnUyq7FIN2Vk2R0+72jSMKbSDy
mSWUch41fW1BXdeLyVYYVicZg8prvyVg1yHMpFyBmwVTg9HeCcHIJ/xVn6mK7do62lZ5hupot/Pr
4NxagITL6UPX8xiO9zVaW9tLS9vE5hejQNPBMkM86bsoY/aGZ1BFm8DQV7Ae64OoWFOWfeAi8FcY
/kRmRGLclUV7k6Hw/qajcTLpHE3WnJ+WylpMRaeZXGpRSBdutMJ7cYiqKSej5/cQK4KNInX7oG6e
VoZeWpWWbJEEaLLlQPa9fuEOZrsSKfgo67jrdFiG1uPLFAU7eyS6WM6powJh1ieTwrB4An30VvbF
YoS1FMuGHKiKbHl2VJZmbHtWgGaUncEhQroB9bKDpIafdRMsOPqWw0OldG/vHz+NjvR9ZQaWFp+l
Es5kmDvKDS8xCQPg1jbjT2N6bE7jV7VKjujpYp1W7Kx0+IAS+ZNAjA4o2XQ59UFJeMFXa19iaRFY
hjBDcBRi13zp6QHuslGGaZru+QetDc6UpvG4kS62ggZd7l1qtOucIL0Mlb82B9cMpn83IMFHge2t
qbC9Z+dMYcm90RacchLapSVFIQ+VSb1zKVJiyjeiRFKdDKvdqZa3G5QH1SxO0fAfSYT/L9t9ae/R
39UNzhVaUfOlaCN+KGMFNbnoY+z6NNwVtnoGV04fZTwoPImt4vA+uPe/v0j65kcsV0HaaGx3mrwi
vXq34+XMGHDZIlMrM1oP5KSqLME2SY7iLtKjrn1/OEX8vZvx2OpcCxVuIzhbXI0XREqgJpJGEuo3
W/wTKz09Ws0DHZG9Idkv+ALasnHIlGOfoYFuOBfVd16kGO52sfYoSxmdjVeuzocn6M1vp1ig1Ubu
KBNqOubWctJNmH6sCxWBJP9zWtRPcj98aOOXuM0uoxedViZiac3RhHRUDhx+yub1RCjJJCFIZU5u
OthuQF1aM/WTnf415emnUh3+QhHp4lUjRJTpItvSzzHqfkntyte/vY7YiDroNjd9zeY2ZIunfPf5
IztqB/pKgwsaOTJT13AQgSxTN24wHMM32SLVlMfhkMnpSt4unE/mK+Fq6FnoreJmrEdMHlw8x3Yi
pY3yYBeYLRYNH/VUe0QV9Nxl/mOohOdq+FU07UvjjIci1B6ryHnWldWqwcIOZCpUmRRbsWBqi8Pi
3WTEtor1Vh//54I0ROcaXfWqwsOCz0Th/ZnGz6Pp+GcL4H8X1qfJio+1Lu29MaaciBHkFH3KFJ4N
Y2zM9o4rS2YhROIkQzEFaSkuPObs+SIp6qbU4vnqst+LZgNudC4LiZps8A9WgWb3EXvGvdeuHhKL
I9sMiZiIjK3GLED6o+b7qJ+xWKvgsxmjydB4e0WqH+LRPFsOMg/wLv8Zqvqv+6+8lDXiyOjwWXQ8
BA0hcPL+k6gBHnf6m3B3yu0OWTfaDPu+6Pc+isVDZB4lI/pkcH4bJeaPKPv53VM99jtfj46hLC7x
/xRl/0FSG0qj0mftMLU01bkW3H/OpVPcoA7HZtYorvG/6+ekdcKNt/VGJmijVdW0yaCmycK8QI5/
xJOFSpbF4Mr40tcZnqXtVh3W1u/C8jVk8EGos9iIAMzvJVONbGqik0Y1OvMhp8chDj91GSYlY3u0
xxSahXrO7HAtfRXfYBbSIf+KAWnLoj4428hKQreoMEkayzA4qIG5l39iw3lOHCrqpr5ttPFAmXI7
QU5xRvy4s9UsbiGWUlIT6SN60Bwts+Wp1TV60wHueF7l78s2OfZp/MkppUvSJ8exf1CRsmBxbSpT
O2bcM8Yh/Cz57UpIVxcfA3cKKrF4o9j6LKSr+aQEjm1woJRYrJRwgBTkYhSYeF1gDEgij1/wM910
sFPjyP9Za/42sayNUnQPthK9ogx5UOqWRkvpFojoyc5vKWvkjarCbxlRi8MYcmXZLpzGotyrUCqm
WIqW0PWyNSjOIpMrs1ywNSid/lIbxs5okJgtevO3iUimNH2JgGdtBjxCN0pyCNASjPX0IdJwVDK3
K8+zcCYYimKigkSdikvI7HkiI8aXzmEpKVm37asRubT0KYnRJ+2UEg1pqfzpt8gBYYCWOlOCSHT2
GoyjaybcXhP9scl86kD1n6xwVhceJkwRudLsw/ZRyZXR90nNQk/DuwOlyFCPj5MNt1UiYynZ9Q0P
OfnFpwxGmI05hS+n/6zMztLXEgJQQkGEyv28BhTncj+WI8s8KNNjqaUXWys+WpnzYnrdPnmOJnhR
k4SVERY3UWw/R/V0cWINDz//+wA///7jiExtvu1VCvvcHYA16fPTKEFmUXViTh8rrPC66mgU2b+D
xgKEhMwd4abM5b/++yE17siimE21eD5kU9tWH6vT6PY6xXILg2WqthhmsckO4FS2PNHap19IEg2M
3SjzoIpNjBG/f5cTVIVTaKjn4RyhWN+DANuVwTj6TXCoC+7pfvXklThcK2B8ema/tv21LSqW/Hya
ESVF9dJG/Yt2xvUDlGjhKk3FA9S4TIGe8L8NJaQ/cVuOpYtlxEfdROhcF36+EjXB9tBCxcMf6tPw
4/7sL50vtIVsWVS4aGPMNmdO57MbBwmf2mRbFI5byt1DZiWfJhvZqeMg2y5Fpf39MZfKrgYFT4AQ
XMzEV79+fTVUcUawOFgxunl2pvpJafSTtM02WmnhJRxuDPIgIc2deMNhZeylaGTK1tt1zDHNm6u5
gzMhSCb0sPBo8v/pDfs5b7qHmn5yZxlHpPePFp0SOiZkYvikNeVT0OAgKcGD1OwHZGNXHmhpMZqG
YaHdauGfcpOGOWaV9Y5CKb2LznIXfJ7U+klHrXZIqiczqp/oXEOvTU+ZGh+VcFpRT7pdAFwT6SSJ
piFqdPYsGYuiXh4Kn/nI8aT0WQdTcgZe8+z1wY+fsQx1s1hLeW9zC4ZEcY6469jOzRsnZmDnY6Qi
SACwBzAycBH/5GTmQzXigVmfjcKHXg9uwtIeqApjT76a+y49gs7u45BUNTqms+CPS9HQekmCMBc+
EyLyasO3Pm1cUSZDSftgM++Djj8nBWrd+Bph7bny2W/zCnEnwdnXpoXKITTbeNhhV4ldUIegGncQ
ya7VN6d/67oxKGpjq2NHOp2z4nep4hRnapsACdH7D3FbJwBwS4eZthGelMq8RpfJFsA8Jx+gbqfH
GKZr7sfYqsNdLmCrEobvD3e79VSZpJBTjjI76bRYiu/Cbhv3Sk2qDWWW17UHwJv1cCh7cwMC8/82
lD5LHjs5B6JUMJQa8QHRrY2Kj00G8dzo14LZ0od0dKoewOmFHNdsqFzTEVdXGUrxWpZt9ckerX1X
gSLMSk4PSiLyVq6LjQScZhOpwqLPeI0q84Pke6/3J3hpL+MACWoAcTxMY2ZxlWpCSl5o0TwK80vm
1Kdqsl8CW30MPhfdqwUdX45Xa3wLW4nkCaEgUnSu2PMAUueQBADJDG4d9nswxscYEKtWCw8o/AYx
OKya8NhJ3wqWr1xkiAV4X+6/9m3SQiihOYLCooij8mxd5dzSFYxJB7dF9z4/ROSMQfy9V781HF/2
uPrGC19c5dQmX6O2CgLCuF7Hel1WYVaiPISQvJtZwdnKvWc9otL2d0BLQ0I3fLSyfezYL5VpA9VD
CQKJ3/svvfCteWvuI7wwrbR568WqO1Prc6l3rVLayZqPFUX/oCeRqxTBpkYB2hjDH/TWHu8PuxAy
CJiKLTpRJE/zfCHDembQorJ3DcohGn3CEkO1Smt3WY1sIdZF94dbekvqIpwRzDiCoWLxvQsZXe54
Y+0MSBvYiRty4cRwedeahhuj/pSlDzk9W6WM106o2zNZFRmwwrmMFhiZ0fWwU1ZQoojS3u3oGbXD
izlEW7TdDyRrmbWR8fbx5c+ZMJmv/yBIqtx70Ryj7OCY83qVY6V6U+d675oh2baaXHpUH9s22OpB
vNL+XppcgzAssAPcz+Z9RZwdHX1EMRg1HuQttcSV2DmyHJ7qadiji7ALevPYBsNKxvFWN7nOflXA
CjL+WorDW85rCxW4PXzLrd519L+9DlhdHe/LstwFQf4a0gzIrZ8aMjeJ5R+CFIlyBTyLYr/cX1lL
QQPEhIhZNCZukpCprENfz1XcgpPgEOTGpjO0xxCNZwxYtpMj7RoUxO8PuTjfOpAGsWPFnr1eVWqk
l0OW8t49qa9Pb7YQCkLtp0j3XcOiOYlZW9KunIQLybaqcsBrui1MgNAjvx61N0Ei04jvXcVJXbvD
rtNX6qOHykwsHWJRm4+Lre87l6QjAwjV+nT/rZcmGgk5lZyPJaYK1Nr7Ldx2Vm3GKhM9et0RaS6O
JTDZ+6zxXfNh6LWVvbsUoKgrOmRWYCtu4uKkGXVT2S0Bqgx2ZdBu40h9tOQvQUpRhobL/ZdbqLUz
uwZza3L00fSfJZKmEdhya8hsV9gjdol60t/KZP6khtuOw36MSXKcT72prpz0N5OKKp/BUc/SdWQc
yueTGuLR5eUgjipsHcsQczj0S0a9eTB9AQHqd/S9/ts3fRsS23OVucUQZ/amBuKHrVaOsgssosC+
pTpI+fDgYPed0mMobPPilVPlYouND9GwBpVRbr4rwxMNubeLzjpnz/UykrEBQlqe8oAkl9tejX4g
t+c0OHJyGG8LM/1nHOpfjm1/tO1DnErfPDn+rZd4OWhCH3A0HsJk+KYijHx/Wt6uZ1fBTDwXqQcu
UWhag1m6fq5awnmTOAKGR3V+43j5LLWHsW2OBqZLW12q7C2ivKOrhAVyUzYsGBR+1egps0x78y1I
cG78mnTJxe6DT6oj/2XJXrotleYxsrRjSAvPkznpJgdHmjpGZyxC8t+zzlnq7zgv1/o3S5PsyMLb
njqMojizCNX6kd4nDaAFDI63GGTupnRys7rfD3LiGkW/FpuWxxMedaZIp+bXsEavzBH3OdmNGv2x
rPp9iL1p8Cy65aJJmilICXcokScvSRjtQEMjANW7FZ5xCUQv07S/JqaykuHcdjP5ouTOKKIbtDNl
VYTxdzmHH4611Q5MQowc0iaQ0XqLUjTL1AdU9xO1PzR+u9dz7Wx62mPW74ay3WEanG3vr6zbY1I8
h0YDn8s5kMZ54EYWDPdjj+Z5ESoXBVpRUaePHi49BNOdh97lZHYPjhGi+mV/6WqQNgl63ulK+Ba8
y+talXgMneOaMgFojvm+15q26xECZYFryQOed+gZRhdjhCjmZxtV8b9gmPgZ7t+58YsdIPxPhcm5
TSEe2xJsWOjTcAGBA+nC0fzccesfZPNz74+PmFx4XyqcpTadvZLZqOL2PNuVAvvAGcv03aJPjCEt
CqgmQNxs6cFnDW2M0PgS6OG3qq4ptcbZ1rc0Gn40abGsA/QXoSlq6PUpIKdvJGABg33RivTV4JdV
3v5K2iF0E8naVZOHLF0ifXQ6Dk+q6iufXQSM2aNTl6AywaYA2jkvDPhaUdjw60Cv2Ok2LRHFw2lX
KR6NBjnuJv6RZ+oJZ6GtgyAp9I2XSl/F7tw+giUD3xXQAcoTXDCud8BYxo5h5baoz0lf8Lw4jSkk
pBZf4b7/VeNd3caXXrsMWfhA6yNugpVE6fZUJZIKuDrhVKEKPc8QzU7FZU5DtD4c9WcbtN2UXQyv
/xD332Bb4s9NrjqgiGn+vj/5t8cq47L5SdAUsdhnZ1wTWLUud7x4oOqPdUMnMpAusfkLfygukqkL
x2ZlpS6/KqAsSrCaeQtTaSCudZke0eAL1L8adbjYpfxJ97KPwZj/gDmcT/1Tb+jH0VSClaV2G30t
hMs5vaj4q9QvxCZ6F+j0wcg6uKaDW3J/86YQC7TpoETGuehwvgSWdn9yb/up4qvymqxuzhjsVK7H
8/wCk2WLjovqe7/xXXvW5RpNyLjcJiYgMXDSLebUURB/0noO7ab5zd3758pDiLV7vb3EQ/AMlmWx
suZru4xi2G6pM7oFAvymZ+1KL7nge/rZePSCdlfHzSl/MIr48/1xxcqZD8uZChZHsYCEzZtyo6RI
huZhOtNWBG26mI1q7VLrJ8iD/f2RFlcU0BfwjlytGG+WG46DVyZYi9JQ8cCuWjVwE8spfmX6E47J
QlMz7CScb4MffP0f98deWFFw8Un0yRFZWfPCvu/FDRQn9q1vJC5eUDu/IYtR/pGBwCmlebw/mjiI
b+YUdj+xCjm8m3ukZKgO9FNOFB0wlWA/lFTI07p9cAbvIjqHZJKP7RqmbSlGEB5pIbCEby+O8K6H
SZmIEZGX0+pV/sJF8acNncs0vhae4tbFPurr71CMj+Yguf7g7RpkK7WhI5/7pCo1/sPytG3Rq70/
HUuT73CZp7Ol0XB9WxfvtnMsYUunxz1wBfoZfd889b2KYscHg3S9bdeqYEuTD4iDs9WkVkFSfr2Z
oQKO4ZDRtrPy/gTQiFvBY+EV+9yRjmCjNrEcnBAqWEvORIyYfXN6yFxAVIGYp4NwPezAapZliRVm
6tF5CrHhEjKVo1CfNQTXxP42RBiChA2Vqan8KDcx7YNwZTMvbTEAM2Rn5ERip81ePqUlWHqNTAej
Cp6N1P+78l8hM8Lgj/YWIsGYzseRifOHqf51/yMrC/NO0dEgetE40G7KrWNEXaiO8LDSw3iLpete
G4YDEtQQMT/4jnZMzOEXXnHfBLTeS5NXzEL/HuQGX2Ic7KTpEtTRye+Nizl8FGyglae7KZwJzAG1
JNASiqNxN73+PDkwpylzWIPgzY4VkjBd/Dfm7OinAxAZrOKchthtmmhuG9kImMYJ3ftPsLAJAIto
3Mnp7QGBnJ3gcqXWI0axdFZT+QOE8999TDt/2nOs7+JJWlkIC1GdRIG6CihTGYD+bDWWeNwjs0Pz
zNfNL4bRnBBX+CBFyqsaKWtVs6WVr4I0kUV4FdZJ11MbgKeG+c1YjfKxgP4rcJ24YZ6LlL4NmqTE
JFdLrG1QfQHlacdrSdnSwoN+5xDX4RqCVbsePyrCPK1hVwNUw8uUqvpQ6YcpYZWNJSquw4cm32u0
Ne5/z4VRVRD0VAopXoFnne20wbZD7N7gjw1p/WQobm88a5K/d/z+YVB/eOgMDZPzBznZG7WOJgr/
bhaR5NfAGMt2cIPIf2wV7+IH0ovU9Y9Vem4UvI0+mwnQyizMNn/wtrAFqHQTvx17dv82s77DAZhe
kjaMuA18H4rzlOGV7OvHIkN1GdLEn6WgVLth48DjIN2fJwye3mqTpPFlISVL8XTy6uCla7sdpuen
+FThdDFJuAQ1p/svu3CQqtSRAJmxoDlEZlu1Vyo8f7OcUN5DiNe0s0YxHVPKZ2XCGwpNcEk3VuZ3
KXCrOoALW3BpKHDMWjeKiX5BNXSjG6vRGUPaA+O9hJm21YAeVg3EvQhid/gbcvWnP3jbdyPP3nbQ
5FQqUB6AKV670fTNpkOHVwGE/sMwypvcWwOZLERCqr2sIjiidHjn8WKALu+ZPS1uo+uporRnI6/3
xoT/o8lJoa3k1QuRkJq+DYgAUAWQydk+xSFVCWVLIFoMY4sKz74E0zlIH726PdyfyLflOEsBKAPa
MANtmw857wmFQ2BkKmwit5HDgxyM0xau24TBQnQYKmxj5Wo8exD6oc8NF8MatqaknkvDgAFadUel
Lf4ZimljFLm9w+HLdpFeWclSFqeepgKIGmSOKA9fh8oO//HMGJmMCC82EuID6PODR7kEbjB29mt9
hcVVLZBEtOVAEVvzINlFE6oHAk7kR/4+NNLLJGevUZ+9KtUFGfY6DPb19HUauFTd/xZLW5huM4cB
VykVoOz1i6p2WloYVJJyWkJD3twOhI1wAsxgCl2Ofl/Ds7o/5NKBYJD0A8XUKY84s4XWTbbeew7M
U63rN+oIJKY4WBl92PF1QPI+LadjClnz/qBL72lCO4eqqVDqndcF/DIoRwPQiquh3KTYyRGhj6dE
k91M9dDXHz5YfOD7Qy5+VAFUogpk6rclrKpEwghBMZY5Ak8D2vcWdRappRgzfMPgczNEUO2sioVs
rwy9NMWAs8D9UmfnojP7qlPWRr4+OQNhKj6YDThVQ7TH9E2AnF8XfZ8QY/eMlY7GUgChhwJfDlkB
io3z+FjUnRWFDNoV4VkUfkl3ULTR3D9osbJ8uDpAPX0jLc7rHsPURm2iMVSfg20GUZUZ08an1qLW
3krUX5xKBuLGD0USxOH1Bkmqvo+GkQ0ioAIyvNGi7R/E1XCUmy2Tz9fzv4/aWl66VGpRuQX+77jq
9bh+kaLZJnFL0KJLkv+Q0PcfZRt1kadRZ9ukQEuzhxG6b/ok+If3l+7ibtGonsvAq27ZZ02kyQiz
UKAuu/TiRP0Og/RLHOWXoP2sTjQW6LTeH3F5swD+EEyzBVhC18Xe1LWcrt0IqxMVn4MU+2hSVE9J
758CSzvB0N/VXvaqFX+ULlK8Bi8g7gFEpevJnuJalayuomrYw6GO9nlgHopsOsSn1E62bdFvIizu
+5W71i2NQixjujUAh+E53RSKNSnp2iADQVZo6sbuuI2OkzXtPA2XxvJR8iQ66636aKTqXwbdCj9o
T0OSuqJzMbZZtalH74ASzmM/BFiD1BESTkO1LSwdvyPF2+vtGhN3aV3AS6KwyrKA8zKbp6AsRzWB
eORa1nQofBl9IHQSp/6A+8ZHw3JVdY2IuTgiXUOBq7ZEG/z6y/ig2R2nVQdXxkZLmbxdBpu+IRMw
uledwTHsXikPLR39VMwdPgzNdg6M6xFrbai9wKyJnTAv9Ur+oNSpa43WSxAqR291ESy+IIIsMqgv
UITzHpGta1Pf6z218NA4t017cqoMpcDyycAHJ975ZrmS5y2+HzuMsWiNwd+5fr+qmRwrTHi/ynms
PGerYv8ixBmy6SmZ1kCSS9GThBJ9E6F6cwPRp5AbQQViwQQB/EWlOVXEscj8WdcqUJwnOcXCSlk7
eJcGFYtTNLppIM1PB0xWk8hvK76gAS1d9T8HFe5fsbxRPHmXZ84mrVQk7dZA0YvDUr7jK/6rZ3o9
sYZH27EOGDYdw11Yxp8kIC9BPx4ESz6Lk1eIJWbqrYTqxYMCKJuoorJPbi5h0xj5RqwwbNiq26Le
Rf6vZHpWVBiDsNQhL9L16BKcesxq2wx/kFY5JFS6TvGE+/1se2ZlFkeZzEFc/NVPxr7XfUKBQ9EY
7GTcb7NhjZW/NMkOoBBa9bR2b/rNRZroKkJcvC2g20oi14iOFHceS1k7p9KXIbZwkvmj9JzakMyt
iHVlzrNH4BvwoH1gmcrYnCIVigso4zSHAhokqHS2pyhJXhX77xSZ1ZVz8QaqKDLld0OL7fy+JpzW
jTR2zPAEHygeNzVbdRwPAZE2sWK+trnT0ckhD9J8FCnxtYd6t/IMIseZ39doRID2ou1j3AhG2Uan
yn6g8fryxDDa2fDSE9dt6zUWDAsy2+pLM/kfpVX29WJaQEVc0I+EVNU8qRz1qoEmBjI0t/DwbFE3
Gb5WrfytrMoTgIwzKr5bJ8cFjPD5beW1RaS/eW0w9XQTtSVkUKGQGEw+0I/Re85GfC9hF4nUDy3A
L0rxjX7uU4TznvZ7wE2J7fl7DGv4CNXKGlg4IojUAnv1VkObZydjHRix1wxAoQ3aAjWdkjS7ZL53
LJ1kG9KjL8o1DNZCLs+QpESi2QV1UjzSu1UnOypyrtJEgk2+McTexWmRAv4QZfVxZZLFcTObZKqR
UEhEC0i+EVpI0Bl00opKnWxBFfUSLv+4QtYSFqC4l0vFAaM410TcIMEcdGXshb3F2OBERCOIot3s
qA8dCXJWofCWurctU+MM9GwzNOe+kP8eBvvFGX/noX9K7OAzaKlPTVfsPfvX/YdYnGmKIAIVJTRO
ZvvbMSNlosoF+FoJviOo4+Cq2cUfdEn75/5Ai6tINE3R1dA5G2fXsya1FWkwiWG57nUbiYKs3DkJ
Co6xW2NabpIAbzQTAOH9YecBW8AgRHrDT4G1nreMk0pRbW9E9loK5YOobngmuJek2+lWvC2U6DAi
3CSTYt0f9uZY/Hdci668hazTjUhRKhutrUcyahFNuPMFXz4MMCMNN3oJEMpEXqd8kQ41sP4QknRQ
G2uLax49xAPYlFY4lRGRceZZSCX38CI7rXPNFDh3/iH3hdhuiKo+YnbRi3nKyhgrQBBaMRFdiTd2
8skERXB/HuZf/e0peALQmyywm1JbFcqqZIeIZpRmv5NACSccEZVcn+q6PymlsS+pvNwf8iZmv40J
McY2uUpxoxIz8y549FpUO3lld24Uh2eBWR3xdov9Bxo720TG6PYL32VjKf9tAvbvuA5lLLaRDJfj
etxpRP24UZnxASELbQp2U8ONUVPQFvc+CDE/GxEq7kqH++8738Fvw8K8YpGbFNHe+n3vX9crEaQG
semqlXEWcoYt+q9N/Sto1bW2hniD98FSDEUhAmYnI92WWNQozLUyGVF9wXfTUZBQbosDsgsvgnKa
q7/zXn5IY1Sb9OpJ6+tLXK7Wbufx+t9HgPivsLaJJLNJlpq4qrSx793stx/3RzFwhZw0DKAXtX1W
C1MolD9qwdf7k3yDpXsblxIlIBeNnN6YhS+WqR5mFahgP/Y3UZxiTlrSOUsucvNjipwD7YKtjICj
QUPbrLodpdIt94OVXb0UzbgZ/u9TzKJ1rNpdEKl1/0aqf2MzlNMhj/tTnkeuD0ZCiPYJ6NzK2y/O
OuUJUkFy7ZvgHcP5LrSh6l0RPWOAqEI3rBp0cDfNPk/xkmUxBNJwkJNsZdEtvDJK1AIdTRfitjYi
F1LdxwagTUMeNlWDMma4RXddOzrmi4GjMonLSi1ITOJslTOiwHEB4QLENks+JquOyQiD3k1GQFWT
/ohLLsr6u8lydla4Fq4WR0NhyMSfAhzK/ALekvxJXkHXQYgiDj0CZzqaHdmllL8Wzhp5dXEyQYOi
Z0ZghIBzHaLaUC0C3yc0tmp7EleYsvF3gxVuQQUg/4ncqVd+t5P/Vo2RzUM6R+KOkDMqYvMsWskx
sTFKiVMAhG6sYJuaK3y4dmV3LEV+ABWi8AxWBrGkWXMukpTGmmSzc5Ea37/RMlDQKa3wHEdcTA2g
Wpi4V5LEK0srp87izCLTpNPEX+AZeWM05UXs/Bv8vfZVCEQleXqBs5bysrENjyBcE9RcOF3pYHDK
I+xB/W7ed5UcX+oA//XY7MiYH4RYjr9YZnuC1ySws84fZRVCEo17Pmp9cJtm5eiUbDb3qrh3G63b
GTnG5eCzyjD/GA2XRj8UgXIQop4IR2+tuCXBQoQSz9nSWgF4Lr75u+eYHQODHYQxtcB/WRNZ9l0b
vgaKv4+ar0Pm9tFq23eeqr+t4Le2goHUw00dMMLZoFBMdqkRDQ+iDtgBHBBQ7ngrKcbHXEIDO0gP
ESrkQpbKq5Ivsamure+F8xc4N31nIXNwixzrit434Ip0bhOFh8zodp5tbIPM3Km55E5GhjuztAvJ
rhEuFibcqOrfPwiWVjk0FZtqKJgKroOz+ME+dsyOdM6CJeJLPQIcXL7rrax8C5GMTcjhcaj5g0EF
lB44jiiozaOHXfh6mU1t52pKsxUXwoAbg30YNUZPAQ8/xv20klPdtIjF90YgG4yUgTolmeT1i05q
WctRx6lDe/LjmHMXq45lhJlGiAV29zJUz5TztwlaeIl1QgNwI5vDAU2IXWDZG796tKvJhaS0supv
qFhvjwVDlWwaGCz4sevHstMUXGRodC5uLZvAPpXqUxs96F23KQqoq9xo5FfBaBSaSPe//NKG0/7f
yHM+tJxHSmKGJLeiaypI7qX/txf+CtRXnwKfVK3eXxZSDj4ArW+HHr1xcwoHmRIi+zJwfwn1o9Y/
CN2xtuf61O+cJvjsjd/Qetm0eKbff9Gl85hakzCDYpvfNEX0xA/7KsWvImhBcCOpJUAeISlV5TWf
ldjb/8Fwpo5CEzta3JOuv6jXRoPaDw22TGxlTWq3ObJrjvrJyJJN0a7VwxdfDsqvAb6TVH6OXY79
KlVbpDzdNAoOUoMemaGe0Z8CzUvyoTif77/cUrgQaxUMrfgxDxfWWObqmLJoso7uM8Rb0csYmx8Q
BjYSvAnfQF2wWKu/L+4SwP8iTBEkiRvXcxq1dSUZvdKB9dr72ouH8Enw2wkMrrnSjlMJhb2DrB+G
2llZO4sJCL54oDZkaNU3/YbWcyoU6NifvUzdXdGPkYceHNWGKfIu2utQV67e6NvSXhMRWNiepOXU
ywB1InotzzIf8htdy2qUAH0128SGtJMQhq3lEoCDsmlq/SwYAPc/7sJa4ptSBOdKICS2xZH57t5p
l01oqyU0W0Mpty3MIbWKdkFziSXT9fS1s29hKYFK5uQFXwZodR6QM18f6iYzWjeTaMIFAMNFehGZ
W6GTpR1olm1bJVl5xcVB0bXhwoWuCkn69StabZyODmgv99Gymp0aUixB2cjnKl/hFx9J5f73/Tld
WkC0xN56GTTkqCRcj1hZ3TSQ2XRgik6d+UtgcAOOEi3IEeN6ieSX1uoPoL3+ZFjAXrRRAP7fBFvP
1ztt8NkxckcEogsuQA1en1yG6JuUPNCs2ojWo2X+17V9TjT0HmkgKTZcoRt9UwfvJqmxiUiKOrlC
N7vyXLXvDpQPTmN0sZ164/xouvKApdfK112KE9w7hOw9p7x8E3tRjrb/h7Mz3Y0bWbb1ExHgPPxl
sQaVZNmSJdnWH8JDm/M88+nPl9q4d6tYvOLtg0YD3TDgZCWTkRErVqw15zKvVyjXiGS2TwzKkm+O
lO2ZsGc2baTSfIphEaJO+u8Dvw6QAhxqqUyYLZmaUquNaq0nhOI62StafuaGvUVMuVehyCRbIj2r
Bwv01WbOQUxKLtvKdhI48RiW1CdMFJeB49kBFGomopT5c5z8YdJCiabjPGzONy+bN+IF07G3xI1j
iHnjyxNtTP0QMOPLNH4h7Z0At41ZOGlEZ6gNLj17oecthABFkLJQcftfnGw4uPCgIF/x+xd3AZjF
aEp1zcnWjJ248aIBxhcJvBF+g2OC5B5WWXGwZ1hyA0ZYg4z090uLmP0uQKq5yYZDSfWEUGhYY/Fn
/xiw7DIaZJXb6jzKNyYsO7s4dGQ4WnerM7O38fMF1rnAMngGetG4jKyIiE9OV1W6nnHKkKMykQgo
pPzYRwcdEW09iuD1eGF2FgwTMzbPZmU/Y490Y+OH9/GDrEVSIaSN6gdQPEjl5V4ozGP1pV50Xhr3
D4XVH2zqxnE62c68E/LNUYXphFRu/fyVJBKeO0gA4/WgdssCedS0JM2dtkMKUD3Lu0jumPv9WzSY
/zmYrfDZy2F7MydbYVxkbYtt56gD/htCuADo4/LnQm1K4Kl1nRd3xgkzz1PNAGllfg0C8xRFbsuZ
/5mZ7W5s0lMmbyHCax/7xfKLk6e1hVLFJrY6U2Kc5RJyNHMdDhQ8uT44w+ep4xLrGreCtfbxa37D
1q9/uOgkCXxYWzJ0ktKxyqEBMIsgHpQ5w55clFj45tVeiKJFCTqtknSAtLaPyqfhayY9SPPWVLg4
TMuHEL0ewHCmSPAuutz9FJfHuY79zhvjn7b9N0zNXZYBSGxGF7GPVwupQiIdFIYm4mKf7WiQE0ca
O0/iNQtxeN+Pzg0CTaoVuuKjMvjMNnZ47WgpTC+pcJf5mpasbCmvZTKSuPecMtwbo+EKaRkmwE/9
ZD8N38edVYdurrtDHJ/I375uLL/yRSG5giWuqFmcK2MeO0HbN035kHGf3KP3HkzOY1E0TDhXiFOh
D23X/IekTbvB3Fx8JYpAcCFbYMCBsnxZT9QIq6VJz+JVH34Pm/7QSfGPMcofrMp5FOzhNsn3/ey7
spR/8Z32NsucO6W23GBWgKsNPC3a29DR653WPSLatxVurlNiMDiGTBhGEBXd1XmoAn3oa7/xTF6D
re8s9EqTJjz6+CV0YejOuvG1b/NX32fYxbS/YmXEn/0u0/m+DaQXEX5psWwUJdeHlLRZiC3RImK2
b1nzyYx6Z6OmNl5d/OgIAkM4HFAkCrJX1UrOcZZsxYDVBeGOwlMRoORyRGKYOKOOMjZC/iBSflhf
+8ZwBbPRyB96dSck6kg+vNmFa4/sLSoNwEYixYyjUxdApeB+3Di1+tWHKkqH/z7S8vqhnR35w9B4
ZaMzpWu6utpR+yI/UBmujb9V1lQ3lP6PAUYT5vc4RBEEUkNqZqeNJ7n+fiANCzCcO4CW3RWhMJmV
0myVGjEMw42Rr27KDktenqJBcyVC0gfH18aP9gTRw8ba16mYWFuD4yqKGf69jIttPpu4laq1l+af
DflL19+hSKDYBywMyQ0QVwvv8ugfydkaE7/+bFGgBssh8WRM/QrAC2B/6+nc1p7jxK6FHGldgI7V
/P7+cyUcgwJKueFh49deH0NWpV0H14C2w5W3GhwwU2n0rPbs6D/eam0G0xVa+KDhbHsy8C22dLx4
OAX/Z+hgQNBBc5qd3RPOKwYRgnCvtVvX0wo3AHhAjLFD3IJ1uaRA6rLEvJof1B5mm/A+AJPD4c02
aeyDsyh8TMK6WNcqktNbl8b6sbE51x8EBQxsKsasCVNXffmplYxJjRymbqF1RS1zFucYmZLiVTxK
huxFryRIzhguZq5veZKgdkn5pk6aqKAvb1ADmiv2cwQmknNjkSg5Sd0OTaXVXizTVm2e6vQngtc0
WCu3FaLggdsSsr7GyV53fnB6Pt6G63jN6kREIRVBgFgym1S5S/0ysWsvNCGWAWyiJjrW95aWuxFU
iY8XW8mNWA0ZcC4wKF3QjS4/P/ySg3KKooajX7/NYxQ6nSjYa3YwHVtcsxzlLH2qA2ANXF719KRY
6R066lvB8Do9MhhOFCQFQDl6nIvnsI1JL4qJ+cPXMJm/SMzZFkgq1BbEZhQ7hdOQYBHgHe2JFMZC
w7n3pT3u4dDvvb8bmyJyscUB4CnAj+hnAO4sM2U7N7LETwIMhUG0oSK7eGBDE83SFzv4xyoTt6jw
d6VaLG+wktfqzlXdeNP04zqpYkvePYWIJe9KtaGXuH8n6o+mu5vSBIbuaz89cjK/1kjq5g+1DdVT
MjxJj7FobzaO4Up8FKNvEDiwW0GRQnys71afcl+Ze8UqGbGucUZGbzTEmYs2WhYZOxVNZxK+g68+
f7z1q6vqNPFMZKdA1MSevFs1m4I4L1qj9MLomI4o7fDyhQiYcPSpGXCUkKytzY1u/kpRDNwCsMWC
oo+1pCXZZS/BTyD22db36hT8ihIvCs9OP7lRXSI89mcqT8n8mGA61inWxkavfYKwwYAiuI+YRF6W
J9w/RiBpJbevDQOMumR8MvRXcQWIenDChlcqsTlJXwca8ZOJ3KtQMqdo+3jrV3eBsw7pjyh8fQMM
kMYjLU7rNyKNaOK1/S7nFmbuZCfUgwVJTFyQopGHjrxXopEZ11tA+RuauPz4mK+hkaRzI10JRMVO
mpvOGNVeoehYeJ1LCCwQmfMvZfzZYrre9E/W8LtIJBeeJmq0L0nS7LLpvn01pd2gWW4VPZXpCPFl
602tXN6k0sLfA9YvQUqkUe8O56hnqWQzQu05NCaa+VU9zpgOcz+RttYooG28j5WLQCSIYiCQPIWr
6HI5WujSUCpF5Q199TnBR558FGpxWlu/1En/Pc8GZo7/uaNFjpBxEzVqTrkx7qXEusuKiaTKBzUZ
lK1HW0kY34ab2UNKC6qKy0fL7baUs1GtvFqbj8OAmyTfqAC+pQjAtAhcvWUIp3cHc2uW/ErHjGEk
0QRFOwx6rDChu1xa6SprHtW5Atlv3fkpLhjgK7kJQGkn5NxE4TnqQlYu3jkgGuKwxg36emFwk5eP
G69oZR8ETCvyBMgO1L+XDzM6E0zLyiy9KRj3Q/p1bkY3VdSzrU/3XQC2B/soqvI709gaGL2ak2If
RMcBfWahmnA1dlQXE5ZQLfFZtVKPeWQUIc8pTkghBhhQDYRpqowxLRYjniDvAHTvrAJezfiomcne
JMm00KrufkmB6WVpf1tXgwt6tBVUVu51IoqYiyKlFLrolztEetuoDMqVnsOwCz0uV2sGXNhhBNhf
2k7aTzrON1LhydF9b9Y308TAfAQQikdoTMdo0rUtBHQly7x4InEFvfuKzWhEF3yyuWKY6HXAfrAs
sdNz7ryaVD8tY1Qi4Im94rOezNeG5FMp/jfnmCEg+ILwuSi7l+e4luNM8yNu97b+PpcPEnb1/avQ
wGuIJGPf7sRJFm9NUHErKcUahzwoBMZQtkqwtXcEKoXECecYqtLik5IHP0tiOay8Vk+4dZ3nmqQ3
TvP7ovuMB82NPEbfxJNMvbHrolfBo7H9/M3KQMxcBpv4uPhsFlcAI7PcxQRastOlkcRkREM4Fwnf
OALBbbTLbKZYUtWnD3JEGA7Zb+R0zb+96URuiTPNRpW2EueByKnOCL2UIUs0qyP9VoaUr1ooCPe6
TkvYcCtGPZC63euJ5oWbc1Jrly8XC/J0wMI6A5CiJnl3KhvdNKVZ08o3x2PH+mkFzU5QdgeMosra
3NllisbC3RAWB1upbtjNXV1vDCuvEEyYQQcCgCmM6fpVbO2zuUaD1Cm8UmboPT6GXexV7jQTSqHf
NeZTzYQNTYFdYpKW6d1eEIiFxoMfYzoZ/Smz7kbx263bZuWL5bHExAmuJtdauw29TQZPA77YvL1p
rWfQxjMC+/iccBs6oHugFG0ZeWP33Ovq29gT/Rx3O+iuvSXBu+FQCgbB1cR8jVLMKCV16WGCutPa
didZ2bE5TnVyKvR2X3aPJVSbHFevBEupiF77lgf5Wp3OI9Ce5LDgcaYtDoo6FyPJflp6utq7dZ6d
RKY2Y1I7VohDMWNmRhJ1qXSI6u5e2C2XDDJ8fO2txAtgTqYwydNFP0H8+buz6hTAnWUelZ5cCCZK
9+ZLP0rNTp22OG4rn+LFUotEQyt6y7dSlnK6b3UQfBKEGyF/7AzBPg8IiPO3f/vb8HCg88lnAKUQ
TOzytyVqZ02MbhaegMHEGKiqSAdUxDHX2/jarndRrCTiP6PDgmhzuVLU63LWW0bxZlMBOVP0/5j2
3knx1ge0utKb6jrFHCMnyyMjlUlStF3h5QSRUFXP0wzvH3ReH7bAi5UuD79KIEj0txDNWpp0pnqp
p00+Fd6Atib5WDMGR9tIzyV0NJ9LQzR06eW7hSW5H7+5zaUXx9IcIyRnuqHwmqZ+m+CdC8D3Gn6c
/NMYdbfRUrdQnF1AyNhYWhzDywuLX81Ei/Alw33LWOxwVRqx0ldlgeN41RzaCbjKqtxshM58a8XO
XrHvh/aY1P29gRm64DXZUXbKMtBGnCQ3rq+VEEE/U9C2ucOgqC+dHGQJftOAQasHWaMd0ZVuszsp
OnaokouKUi8lLzWQVRH0qgrj6s12kABrltsBmCyYaowT8DldHu2kSFvb73w+ovGrA3hdTXyx3CBx
8qRHKVRYmkOMJ5ZEq6HbUm9ZO+34X4mrVBzDJSnHCPWizNCk9uqEL1gnJaZOBU10ZT6wjfcu3uvy
h8JaJ3ESZHna+YsfmoTOoMLGRM+acplTLzVnMc/UYPwNKiMSSR/F51ohWtk7hYpojDfIBFc/V9Xg
A1KHiQkYytNFGJm4AhiqgoqT9ME+ZJMFcEALX6EA+PjXXqFiYiUEALDHYEpeW0J0Zmp1hRabudcY
8hFrki96gLePukVRuIKAWEaopcAKUdAZWsIh8kizbsxYZhzpVYb5TWTauxTlql527gQppkI7TIu3
OI/XhaVYFxwIlU9cxa/u9qEJyrBqrNzLJP1s7ouyoUPc7SJT2oek3hKwu4qjT5XGO2SYzkPY3ZLB
70O1w4l7q1t+de+Jh2FqHjlO+Jfo81weLClkjMyUpNzLgy8OU2I5wTrIURF3s+zh/yPFWnu379db
XHt9RqESOD4/vnlEAdO1+TxhTHiVPx3lhF/Np2o1retk+7e6VjTGwmjvJHut2Dhm10kWvx34G3YE
8wOcgsWdX2lFgeAqcdyIdVeYseQ5q2tt/KBMc4F/WXqypvQ0p4yGlL3yZerD21RGL7+It8RH1z4u
g5gOEMu552RcvoY6rnPgKG7OmIq1yaO9sLEN+db7Qt/42RtLLWF/uC+TjopuwdHGpaOJdx0NKIF1
x5v5wJWfsS12GAYUPwl8+6pdX+WIO8VNXYAdoA+XYQbDwWrz/Kc8IYig51+jpHoksHhSpr2kVmvv
/O/JNH3PYPfPobSzzHAD/7+6QMUT4coKUiDYSfbixggV3zHmnCtLloydoCZ1Xfxj6qw/c4G1OhZP
H4ey9TNG10MgnUJnZLFeFzZ53PUxl4TKZ95F+7JFIRmHNjQN9hUXx1CAcnP2HOdr3gX73kRfaIs+
en1R86sR4AK9gelHurm4PiIGcEzfJG2QpFcxaeXXh2acXRHFbYSGTNSU/Cx3A+POGJFXUL5u7MIV
fIWMG81XRpPQ/L32MG2SqDCwqSzgIHc3JUokY2P57lzEkPD8e93/3NEEq33NC8L55eO1r2FeeJVI
2KBVxeLXo9cqbRSp6P3Ma+rfuMYAXZLZw5aYguGgSv0hFrNCcndIGVISE1KAMVDv92KUMe872GB0
g/gQQb9OffWaBaZbDP98/IzXXMy3Z8QlF/q0OJiLHkgCQD3mGAJ4AuIUUuKyw6QhfBKpAYmX9J0w
cxVzu7qRYHmzFRLWzgda5liACfqr+D4uw086F5XdtOzRGD1jDeUKkFNYv8Vzd0iYblAR30N9/Bj4
4VG2H6Q6O3y8A+IzuMhv2ACaQGSRVCpEDO3yAdowmZLSsHgArdrRk3zQsU7UsG/6eJnVH/p+ncVG
q1MUyK1YB4yhnAeUmhiqGWgvDD6gYbJrHDyyI9dJCfICblC27tvVVy2gD1qgJr7UyyFEDcZDGJY6
fRbae9W+SPeddmjR+Wtt0jnA5DD7M5iza2ZbTsIrgZ9OFyPSDJKyzUsWYtUaem/gqUddqxzkITyl
ieG15CF5nWxgnytZBf119JWFgiZdBfEo7wp31Kcnk5BEXI/kzwKyD0BOqND43LnugTOifGPFt8t6
eYJs0CRBfUMDSF282dmfJyussNJRq2KHsDCoa7KzeoRp0FaMob6qQKuiz6wreBYHPsBJdBaUcljP
ggoZ6QiN6xv12kqKyT7896EW0X/Ww4ICiOPmgyI1Y7drpqeQT3rEF+aNdop8vVNtLHpdn/IxvV91
sftaUmbGLLaikHPXsCEcUY7P35Tse+JPLjOwbjyXrt1uaA2vr0smiUYPiNEVuyfJEwVbYCQHKvk1
V4yTSQkqxgX0AVNYGhO+/tLbITMvW5yS1RjPvAuSi4D/MDoW+2zWemcGEivP9NADNjjHIhtDBJ9c
2lGYKiaIt0O7sybUemSKiVrZtfGNyUjVW9nEHHAf6icD6kMT9QiwgorTuPg4+Fx5oZMN8eX/9ykX
70XV2zjRNUmYHv6kq1fIJ3VUQQnQU4vgQdBE8g3Va2/UqXCzRKbn+bILxhCZIX/vW5Igr47S3yK7
FWdWzCnP8UZ2tJaw8Yg6ahVgxPSIxYf97sMtJ8YeOyPKvVLYuLGZM2xZO1E/mZiAinI6gqnSpakn
iELC60UwmKaRL0vjy6NBlEfSRt35/9g2IW0JxkC/eLFtmZ7hbGcnuWc/Y7B91E3aFlAvBzJKmFTi
AcWnLWv9ATMv2a+8lPm/Wea6NsMjwKIrZvSCytzVxn1lJD9aG7BykP292m58eeJJLmOQhfkTpx/D
HwELLGKQXGqVlZhaRKpxB7zs6Xpx0LU/urM1mnMdX1kIkWvGnRSh1L54TZWUjyMusJFnpTKyvJ0n
47gXxuhi1jQN5t3gWxuHd+VkCGl62kdALfy65fClEZt2R6cEEx8z+xRB24tU0+vD6hhUU+T6lv8S
l/q9HXVfkzp/cIBD2nw4yVW4k56mXMH3Z2ucbyXkC+APixtAEVRmlkMkat6EY5hkPJJFM2+S90kZ
Hqe5fLF7/SEdpZMpJ6c0RK4JoR1FdRul/umHwddAlX8HqutPQHT2Vq698mqAE1Dn4NqDZ7Ts1FZI
7hSDNkTM60ZuiF1gJ2c7ZXxsq9Yzsr0ubS24+mYEx5UiltcD9/zym+16a+ziPo48ggsTf7Ob2Ths
gvth+WXGsIliH4gjPPbwnFrL2OsCHjWN/g8McoCPQDsowSdr6LdyreucDuVBAwV4IUpAGbgIyh2l
hKQaUohsRnmWG/1brMi/++pbG+T7Im6foqo6yFlxxvk0mIZ/4OP+cFBGwvTgN1LBH8fetU0S5o3C
xFEwKpaseJhADYqflJPyzMkM6/tMao4c6NbNMDgOy51e2tyLSbIzlW/PVVzczGosu01MtyG08yOF
4xYxdCWwMfqEuDYADFKXYEGLF0eHZUA/GPnQor9JZTRmhXpfpX6rE4Rc2iTg285qSKOt6obTnd7P
33UHO5pCyfdS3N0Mtf+50W8azX4xKadrGTK1pFFXM/0A5pmosJ23CPgrxxt+NyW98GqGGLB4qX0v
j3If2Dxzqd11eNz31fw8Kf55UCGkR9rvarLOSqb9dfTwIa3Sk/aAdOdtW+c046c/bVOnu2IaQibd
jOPGO145cDwbBCcG+Shm3rKEd5dX1LVtliCO4PW+cldE6qfHSlbvk2B8Zkjlm+Yw+oQaFF5rnjri
vRBHPzL9ZpCrf5BO3oLGr5Bp8D0hSYSgLq0z2G2X7zZFBjOSGmTj5tR5jprwEYXOF2GQ1jSfrVq7
k+MUEX3E/GT/UVCtNrZC/PWLm+jtXMGpg+J6lYCrRurIeRnjhCBnHqJESCLRYVaxvaB5mER/LZRz
opBbU4kPUxVQ9yR3td3+6oxwa2r/uvZnJ0ARLYO6gwJkgfgBrjJB0gbI1qKagI7zXW+3N40ZPsZz
/kXWgQCc8N4OQd7ySXrZ2Afxl1/tg0OPSHBcSSAWdWUAlUqmQ4F6H/JQFhbxgnHaqLhDJN2BTCzE
jGOqnyLjmGvaxktY+VRgfevwC4Wry1V3H8vN2JQyq2cemKouSO/mYnCdHCOVeNoPDCI2mxbxK9Ul
FTw4AtP0YLr6EkcE5S7lAuV4bwQ0ELooSY4XJAbQajC5lcMcq3UQaAan8pRJGz94pbpmdQhKIsm1
sNdZpCWdnpn/cXN1cFhxbb+smXKwerfvEPPtJozKOhOpXbwpFLn6KWdCLCKn/z9tRILrskvgGHia
gzUJtskisPZNPEpGZg6e7RdfoLo8DGHryX6+D+z6rIK+QfOE8G/UG7fMNVeKr57GBe0EQXGhxL38
6kFwtFqW7OGN6DTbpJhJsS+zTwmoboBFB4yWv00YfVU7slLTeWxn1EwNmjdh+09eqjspSHd5o0Z8
Cj3+sPFLlfa/DG28F6JaH38aa6fTwZ5QyEwKuaBFIFekqpttycHXuKYmIjoMUXzuEZRIMVpF19OI
k42YeA29sjnvVlzkKdBRtBraBTJaOgRfkLeOVQPztw0pXKTj//r3cXdC5ABOY8h4yR0wW1Maowyh
xRi3w0LVz4WOf2bmMuN9VEznTicWf7zi2vF/Y5bT0aZYuXIVbuNsHpQW3c6g+aUhhtQnCld7xHhn
f85elYC0K1U/W2Vx2+vFI32zvx8/gNjARbCDxk1rGNUWXBZk8QLe3X+2xDy3mqOoORfRmdzsNjAg
71jlKbWKw8dLrZweikSYU0x8wSledvqzKm/mdEIZ3CrinVBcwDNq35mSl9TVF5wH6miLNbxS4zNA
i1sauRsoIbnu5a+T1XEO+5HddZhYSmkJWdVNntj5rg/QdESVXQmMU1H8CpKkJcWQXkak2XY4t7ic
cHcE7Z1LHDwiUwNa7Vw/0419XQStG9j//PvNQbCHRERAqlcNvjCfuhJll8GzsLbgoJyUXvtUAT0E
TXK2wNoz51+bUYruHek/hRmKAupVgzjonUySTCJPqc9HSua7qtXP5Zi4iZ8eQn1LCXqlicl6UHNE
4cWSy8nyUG6x+M17EgztJY+tQ662N4PaHjSUoYqpv49ujOHZzHZFLu9SfK0VSXaniMKbCfSNqLt2
6b0NVoOcC9HPpX9LW9oyetfpiDRzjA51cZ9qL02QPoz2DZYUsFPVfaVbR0dqf2Es8+9rfrIbsk3z
DexcDhJgOGUEhUWGUSjxWchyzBJ+vfWN3mwNSlx514l3/KZHDS+L7NtaNAnLsY+KRkgRW0n+xanG
29rU97VdPwuwQ7L7g+rEj7ESnbQxvFGL/lPZBp8Nblg9ORRp8WQ1/n3DAFob/ynldINltBLd3z+c
vbhzoXaGee4PSOkO0T60u4MfRbBqJRjzKPjn8UZaKa6nZayzhYMgssUk2Mu5zrIowKkqtGYyKX7j
i/qWvmPofAN8WgupwB1wLhCRZWRokdHEdVpWzYhkIKjbZOn0Ylr6pVAwaM9+HDS2Vlq8XOQbwixu
yRbFrKiYAnNMXJQNpK2Nja1bi93vftOyAZwE1ARDyUp9wTw6imKDgiiv1kPmAFljJn9CufXjH7fS
BsW5QgBVovxm7m4RvPWspDOZoN0m+CsCwSvUeGco3SFWnWPFDIH9d5ze9CXzCRINd3O1JfOyemLA
R4QUL/DmUhdpiMjZnBg5JhGBAyjpo9Ltt92k1r4DCK3/d5nFiem6Im/xXmZCHdy5C//pkhf4UGCo
h2izmbSS5wptEUZLUSeFUL345uosCPvWQi9H9DgEGd+iaZRW0kHSPrXtRD/XR3Tk3+uhEodIGpE2
UZinvZqdcjo0BsYe1Zoo6291zGPFbnZTd6tF+asUtZ4T5Dup189qbz9tHKSV7YU6TvyDKME/yyyA
EXi/9iOTnyxEJZgloEkpRlz7FLvM7hmdpMe4/Fsn6UPjDN8yS+8Y03GHaPxHkqZbEKmXUE++h6q9
UfusvArSTNAlQYVDrl983u9yL3SurSofKbhTGmy5Mz3Y0l2K7EIVG0/Yblux7zZVv3H3XB9pQZ4m
pVaQm6C+XiR8id+BwsSIUKlOf9CtF5VYP+X/vm9IM4lpNepCJtbQMbn8aUYsj76k6x10x8dueHRa
ZAflb4m+0cG7frMsAxOW8yTq1yXMP0kabF9V6TwYCW4j1W5Z/KYVW46fqnLrJ620qgQMSMwxRZkK
qe3yNxW2Ug72XKGSPcX3clqTH3Z3o+MjavinswDOCsdtoxcV4sbHB/g6zLMwyD3iAEC1KJZdLpxr
VjX6PYJAXem7pgTNanZcPT2km/Diyn4KV3KH1IRllGVPv5dzNehVxEgK5SYefQiB35vigcZYnWUb
5/D6RsGsB0lU6IGi7bfk4tZFDjd8dqixE4dpnz9ahlH2ILl2d4qyCtusLaWVtQVxA0dgAWQFasni
awNgV5s5YcExebWDz6P5Iwg9BhWFv0388vEbWzsrKuLE/Ky38St5QZHTnFnH+Mlu0Sj+/lr7D073
J2vPSXKocE9Fkq378fGC16GEAwlqQURnKAQZzssjEkopqTdkKE+v/kTjY4dUlYxXgH/yc+bCw7+N
v5HkrJwUMWggPgRNFFbigd7Frtjo2zQzA6Sa4obOPMLmo+Aq+UdtvmEa9eNft5IKoL2ALj8oraWT
NC8+vWqSnLKskf5S8DXOneSYmxFS6vXJzCjq4oM/grgbxn427Nss6u7HT73+5X/zDAxck9UJNusy
1rSZbGdqgIxMGD0O7V0/+scwk49W5B8NNXNnJznIpXWQp+S2dunhqFsEiZUwwMglfUKBUqFEsDjA
ugQOWcdx59V57lbpr7Z8CavHmZ7mx7907dWKw8Q9QXVEr+zy1eZ6rSmVP6M8Vdu7oMluau1ZMZND
lheHovn68WIrBQrURV4qzBbwxyuamT/m0WhkGgo1tbVTGRUMlIfRH925eTCrL9msobD9o7ABJYIf
TB7nc7Yf8mGv2r9V3sBwGpwfuhptRNyV8pCnIuoiGSRmzJdZUjIYeZdg9uaNxh+lGB4ZuzhkwR87
sW59Z0RntLmdmQKW7JcJJO7jLVkJVBdrL/Z/CKamVCaCcJqLdmR7tPqG/vSz0paHkUmPIN1if6yv
iOYo8AwN4uV8l2/NZdX5tIRxUHVrukXU725UoBvb3xkNnuqFvLHB6yvCokXWA+2rZWKt1brdOwyG
eno4HHnBc/eMq+yxRyA5Q1bDH//5eE9X4iN7+t/1FgFkiuO6MWvkxeaUSNFrO8zkoOjN6DDH++JP
CLI/5j8/XnPtEgBOxmATWR+FFGURI1uS3plRWMK9ip+Y9isrtRvZT3ZG/VvStMNgopk4Qx5RTxsL
ixNyWegi4ipSbSFQKXi0l1+wnkL9l1CJ9FRSSBkK0VjKjF79TQe67iVCU2lPw5cQlVq4ZG6hG2vv
VnvDE0XVdMUZU5u0iYGJWb2MXTN9yZXn0PkGjbVN72Nt6+yuoEr8WABFhkoQLIJFcflj87q3rVzN
O68vPztogQwU943yGmr7tLjJxqOf82PNcKf232tQ/KOW3E/azcaOr50v3jW68ghykiAudnxItFhm
sqPzrPFLrSq7qIlwHmbe7SVRfaywdE8uH00TseveTX1ZPBATOAqyY6VrnuyudgMm5LJp49ivXRlI
j9HS4NnovC72JsWPNPBL0pBIeRKVRRJ39KoV+KpbkuOrEZPRd8SDScXJ/Bd1pRJKQd7TwsTh9Xf0
V9D0kdqOEyYzQdNp2BWtl8mP47BR3K1AvLx+cgL4uuCY6Bdfvn4nUptoDLgVw37XFfhbEjyYIDqp
w01unrsf3W8D/lpxlORXIMYiOpCnOE8OHXz5HJreVk2nrm45eboQ6SEZW/YQ6igxzFyPqHzic94r
rhJ8YcQOI6GnwX9p1DtIjm6q4YBy6tvneXgNpENXffeLTxh0dvJD2T289EXmjuPBzI5y2bpadK9P
m7jg6kcK4AzfBClZEqvLbZMYGpLQGe08NbsdAw956a6YcR8I79JcPkXWF5XRqMb5ZTrzoWfKObVv
G6TZfCwCESUtD/Ym20KseBW0wCgVRlipiJe1R0t9pSMuRHojesuDdmeO1d1IuMbVrXHzOLuR5ftA
ea7hycRG5sZSdk7T1DVnZ+MCXk03OcKibkXyBP3ky81pQtVMKVnYnADFyaDx5GCgD/eYhJmbF42L
VbNnSMnO5qrslNrVzmWw8eVeJWGglOgZcxcLwVuqzstHwG+dxlA2tZ6t6/AeWDcnYujJTqZDsFFF
X/9esRhiTmARBAvcTi4Xm4K2CSr0xrw89CRANOWb0/xT+WdncpV038BNC10La2idVpi8sdlvV/3F
e18srl0urmIuH2BCwi9Vzl308GQlrhjwrr0h/Dpbn+ZwB2S7q9lt6YACQSR/Gux9mbpa+iDbu/k0
qTFesz/aeNhZgWupFFg+urXFLv+lJuEusmMmHJUTwx0HNfxSzp+r9ilxHjo5dTsd7eZKdfviSdYy
F6eOHSbOuzxMd9pc7pTpQcn2gbVP7R96J7sVqbaBBuKguQFWc9gJVK4ZHhj4Dvo/GFm5RmKh/IQa
j9vF9A5Pbfa5gR308V1zddWwX8RYMXDOJNIVDIGrQCZFedtiafEsJqGESnA+eXAJaJWjDUGcy8z9
x2tetykZNiaVoFFPDsXEweKEpJLUxbGEHKBAKAXbX4guwdBwS/ib4GVF8hojZjIFP0Jjo/Ba+b30
pvjF9MbR0HQWS+dZ4kxOYb+JIypaICb9deevpOmutaNn0SVbdCVxUy0O5MWCiwMp5zWFe+Q0XkEm
ETFBbrbYoTEinPP/gYSjBZ8Flt5ChG9jm69ioNhmNEIF3kMWIS8uUScNcu5RfmtpRK4V3GaF6SJM
uxOEbKEtJ6t/UzbfMFNPGVDhE8JT47CvtvKZ1T1/9xyLEqSWx9IpNJ7Dn6H1YuKpIfVWDv1+khEX
kkZ8TWev3Ah5b9y15cZDAhEFiMPluYx5U6PJVR6ZrddXP9rma+2c2uTJT3eT/lWyj3b3T0/6SvUV
t5FnHBvf9au9Mh6S6ghNWwyIWVsg1fVtzgsBVBHEXDAjbspFcHLK2UFtA9BoPCj1ybJOznRr1shc
fC9P0swl7yaByygkiHnWepp9X8teEbn2t0K7M47WgDjVrvpjDDvHf9TSm4/Py1sZerVj/328twrk
HQpT1HgY9BGwTxx61bw3sgM+a/WXON3Vn+sJXY7DWO1jm+/yLruT4dA0Ol/s7Vyc5vzmLm/cRHNR
c2/lfajAANidIAA4w4NibcSPN1rt1YMSq9ANhFbF/OTlPmZxnPqzwj4qk7632bUQsSgmZl7wUvwT
B8zc22N248hYAFqKR39yPw7qTep0BaM29Xfk7lzsTdzO/1vHyXEuv6Grta96Mn1D+pyYfw2ZQQXr
lNJGNT+VUUUP34tk+2QPxclIUaVHMY9KAMsD1Tnkfn6CQHRjGQ/kADtJfW37mV7Id7QUm/I5qfQv
kSwfoLslWJtGXXpqJeUnpqdC214VLoUvceJVk3kbds9x/mSaN3FIGmd80rMj2u1uIt2FUrXv4L37
8pdA/ttpXyIOMvyOBCvtVPyQ6lxQmBTW/BwWySHV6hsthciD8DIX0sfHxFwLK8pbkgz1AkRjEUIN
xw/GsVC5MsRTHpqfwW31YAyHEm0obsfbuDvNcH0ZpVNPigmtjc7Mfhh3eoDEy46JjEo9K83O6b7c
4H4ix4kbKuhb5X844HvDOEQk3fUNX5/2oHxqX7PD1BKb9g7X81/zzr+TpHtmeP6Hs/NajmO51vSr
KPZ96ZQ3E2frorvaoxseIHFTQQOW976efr6EtkZsE+iRQhJDDJDMMlkrl/lNNMwrHR0Ul2aPaqyK
aFc0t569RBkteVAO5dK5CwpQxu0LXPUuWl15CGcZr/iUAXyT2Qp84+m3opdS72ul3rhjmy+yL212
Z6OV+N2/lb7WfCWthaXqN4/O0sCmuk/tnVJtFH2hJ+sSLEh7sJqNYb4E+ZfEWZZhA7dtXteuPhSz
guF1uZKyxeir8yqjjdEA4dg4wa0KVXtSXPKZSV/CmMYg4SUwllatzRDM9R/Blhi3VvSz73dZe/Cd
efqcFl9Vp5/HSrks/YPhYVcVEwIZBYFYudW81YDqn+r7bt7+BMB4E/rXxg2XHhToDICoSBHTPjjp
M46ymnu22pMNQsaiI8cn6S+ECcEsq9/AEF859C4txxiMXJt5FEXTSSUSp5oSSVZG6zoYFhzueWuu
hcVBbP3SIuZi8TXwu3HhfAftBK2N8RdDyZPs3uniQOrlpHELyHxj8SbkWoTS7ef77doqJxFvwL+j
ZPJIFyQg+ujOzTS8jUp1LVk5KzfZ1WRG8FRptJw3HlI0+vwiEVDF9rmA/e/A/ZkIowOtaSUedun0
5Pi3nSCgc4wrI6SloT8A8ljoFYVcc21ifilTpJ9LhojIBayWU0VvB4psZGSIZ1OFE1x61d5KqKBm
9vck+hJ0qktR6XuKWzrK3GvuP3/o5y03tB84ZhhMCNYJse74nPFIms0g0ug59OVM5G4CpSiI+ar3
ywMkkQTIqgEnyKvHz1e+kDHR/wFKjvEmAj2nm6rtnbSLIhq1dkgajMigir5MrGVzE3Jq/tNxjfba
JPfizTJk4svhLdNoPNli8dim5FFRDXUIO9fgWbDChF+IyFWF1qFod/EJYL/WXNncl94ynQOa9gRU
2WDUe/ycQzufZBwCuN34tTB+JtJsrJ/Fc7aiJ7m5tQNYXRIYSpzVpPha8/hCbfwB0gUYgkLAmQOO
ORrmQIMeEWLHm8XdbSK6TCgEGt2bYZXXbvVCOQDtlg4TDpkf4s/Ht1qg/GzHEQSACOi9VaVrtVwa
yoQt9K0g2NU1KooW7FT0Vz/fUpferzD5IfXEtYBp6UkWnsSW07eOVbkoTc3N7k2owlsCAx68EEw+
lHKUNyGUc2VdkQ6cJGtH656kC3gRqy2MSSpwpOb76mej3yj9yjHesF6deROeuTz3MJ0LHp+PVcTn
y18InELaivkT8Yx5+0kN1PRK1ed0RJlBm5tm1NdF/9Ubwms3KXbo6U2ihUQxrQue0SkRLIvDjCjS
ECn0l7F9MOiIxlSwQZS5nd4u8f5Zmsgnq82t0BbPfH/ZDPbMlB8+v9sLvReAGHxDzG6pOumcHm+v
RIKYoozo+Zm0FSLkeXTUJY3qNSdbt+t70XTrjFnl6LPBpg4zJLe/Jh17Hru4BFwiBOeDzOh0FG94
eW4ltl64gkmlIZooSABlChkyJO9D86Itwu2UXKH+nn/Fx6uepBk4BldxKORJkyJdY2CAXAG66voa
nPJNWWR3V57z+WcsWN6AUWiDczh89K9/K5UUO07TIIbp6WErjynxrKqUeVfD8EtsfBTmVY2LFO7I
AenVlaW1s61GtilwKtCcGVWcqiAZ7VATrRgXTs7WRFUrAniFbkKrpjdZgVqyML8GV6azBSMQmUJH
3JyuuSafp1lHF3H6WcVFWASREVSuLPtYUaKEGxprGTqPiu+6N4H/uuZleD6ZgUeBNA32CYim0McU
X/pvj7zsyibTlLF0SyVfxD6gQVN2I63ZWKW0EOJXhRDmlbC5MPRZrkpu22d3TZKsAwwktWs85Qu1
vGB+ovLKThdjzpOwRt7Tx1UwlG5nBMwj8lnTRe73BHRvhtaZXwMypDz2kdE2uqVwfhLnqNALNrGy
w/nHTdPbHlhRi26wPaD9YGoALW/zFpu3YgaS1aVP9PnW+RBzP45SXCpYaaT2UXWk33f8CNPetkdl
bFA/HaIFHD0UNiCs03gQAvSODTlT92cVkjSq3S78qZ0l8p3wiwg3WftNnw4tR4bdPA0dFortNvJR
AoHaILo3VRBszRhXQLXcSHZ1LbyKsHV24QzjBFqCOuJUtbzEUVLtLFRSs/jNI5s30bjrEYJGolUI
V5j1akK5s+e6kvZaTnzhU6d3bstUe0Iq6/TcRA2/NSWtZN8Rx0QSKORb4smYF8VKTVF20LAlzNql
WV8JaZeC+dHKJ1sML8KWcW5VuuGIhQ6aAkIQRQjHiNUtfWun3D1ZKL8LMeNRofBbPz/fMueDODE9
EYBZgP0X1IpaU6ukpuoKV+uhjolyAJBn5vTLvI3XMs1EnV56E4+rGPUK4+nK6ufPntXxDwMmI6DW
pySPLs6z3IpUorpkLutpbdxJk/DTjOZRvG+9NbZ6q7rolp8vex7cjlcVh/1vkSapIWaao1IwQ+At
t/v6nU9EMepNksdua12BrV/Ifo+XOwlswIIHrdC4yUkNZsBlZmOAOAqe8Ojhdkjyss+E/qcf85q9
Z4Fb+vx2L7/jj7QFHrsJMur4fssomzDRlpF6pXatoyfVX8px6iaJPYfPHRjJhz1tp3g3Ml3jK4uL
h3n8aXP3vy1+UmM14RjBTpzYYExbFNAU6Cuk2t7xmG2nEl0Sorl4zfgGbJNaXwcpmuNYcmbltfB4
IUPmUoCDwXEAQqSdtmctH8fjrhmFXHY8Bx3eTs/51CGNl637UFitPwVpTSi8BpE6r7qBc6jovMOZ
YsZ7ah7LrAVQ44Qi2OSXq2p6nwJnVgLKhCd0pcV7YWdT2olyGk1Dka8ev+nAyhFHjRq0wLAbUsNq
PpY6NuVMvYoVjc1tPH2/8nrPIzcHJDJDzIVJVpAhO17RLCy/xKIgh1QwLA3yEAiaq6E7DPjhmmM1
Mwb6YAzSg2Xe2c+fL37hbgW2lp4T6fC5ZH1aeUoKaCFzMftZF0m7D7wZCksBvtV9Hv4aqvfP17uw
lRkp8SIZ18OEOp0tpbqa+FpqZ65M9iuPSBv51ZUj/OMNnXwuwAXh4CCjC3rwDBrCkRDZGXp2kj4s
Rw016MjYB5mxh9S3HJNXVFDWSHpDb7WfhTirmdqP4VDTm8y/O3r3s4z9idGTqbtebLq+gzuYffDt
+GtsIETQTssxcJ68vvveYgwzr8tobRhdNbORZHTB4SzDSPIR3lDvu+DH50/vXCBBYyIoek8keghB
npIHNYyqoZAh0SYBKpqadB14/mNVhluz73ZVcjv23cxWUA0e0hvBgBFBEZrKqjabXUF9Yan1lad9
7lciLgl4O98l2q60FI93b4QWN8A8VOtGn+1K6zoZyLTHbKb1nMKoo0H6Qs+BKVaUAfHPZ0IwMR3V
lS9ftXW7cBYeXctJaefpgRoosI7Q8CDPHUjY8uBrjaqBGSQ3ptfsfKJiiDO87V+F41za2YKxwhfM
rwD7jp8DaStSA0mYuw3yYGPqL/WsX/YY8RTSWkyMhZOS/jX3DbJc7SNEZ0OxnGT/2gsRKc/p9meg
B5RSoddkGidnZT7A4Z3GMQMZBYnR2DHipHUeo2xlfKioFWY3m0yZfgIWIogWDcP6yi69dAXEMh01
Q4GlOAUP+1OiTEOdI5Qn31rU8gqaT0I8f0SLFnmPuYfNgjH4i8TyV+rawO/h8wu4cFgQWWD6CXo5
yEnxqn5LTpRUDw0tNvgaA4bHGpx6vC8jaoUmKq4sdXH7U2ii2iiUQc9EAQMpylqrTzMsgkxkvLqF
6twUBYM18mwmGaKiqfVm3sghk7BkNhh3YG9nvfrtP71lWjjAV3R0nj9olse33FdS0aCqlLmeKm8s
O1g5iLFrtc8pdmV/nfcuEMSlcyI0K6CVnvZAp0KOrCaCP+Pp8iwZ7QOUsr1j/Uy8XY06paxFd32X
/ueAGVbl+DcUbHzQHjw5IzmuGbc1Clp1NtxifVhNQbljiJRK2zYNt05WzTOnW0VZuvCacK9JxiZs
+yu3fiH8spuA4AspGOhcp/V1HvtW1k1QJaVBcdvsZ1QbG8ohvM+lZWZUTBL52scHW0k22hQvkHuS
FHnV2hNCYNM6D9PXz9/6hXQM/jJfGFw9BkjgB45fe4bmt5TJqIc4dbslyXDRxIGTqH90pOsKxyTE
0iwDhbBRXn2+9vlHxtLColEIh3ASncTacKxyq5hUYBJs714hS3HurDJAqi28+3ylSzuOjwt+J+o7
eKCJcPPb51wXmo/TJaOxMKg36CG8Ztb4C8tkt607adZYdrjop/zaDPfys/1tWe14WSZ1gRwLDUjw
MCVdimKbqvGht6sY+EHldk5948n+rrd1ttuw/Pyez2WzCFyMU8hABUb/rJyPDDVSjQq9tqLZlE2x
Scf8O8D9peRlP4JuXBts8mgfq8FXBUc2Gnu7Kq9uJlOZjbOkeGvz9OHzKzrPFAVV3hapB0I5nPfH
jyNK6koZQyJ5MFRbZdw5LfJACW4otKY7OeeIMa7E1ovv/bcVxc9/e+95XxtmWQDEUcsD6rBPkpW8
SNWP3gNinUR7vyLzsf6rL+rfi5527doRtFc+cZu16YbQ4cN0XI0xw9/RX0lWMe/CcNlEwd52/Cu3
e/mVs9E5MxmWcnwd328Xx4bldQH4n2RYmTm0i7q5KVNQJqGNz4+5jdNsmajVvC5yTEntmWWNrla8
gNn4iXv9garlUcuNK6H3Q5PzOJ8Qysh85gwXCcGnH7ptDLEneXDsBkO68cMumMWgUz3zzi+cYl5k
dbaaQqAiOer2pH9h6WxK76aC6+WovjtV/mvom9ibe3lD+Zo/11Nr4uaUbFD7+jlF0nxU61soRJ9v
1wsH84egM6M6QQbAheH4adplrGMkz6zeASI92M9FO2vslQ/u1koZ7vTfi6E5WAqajbsYc8uIAW0S
ON+vXMV5bXd8FSfnVhA3OVRU6iuYWwve1+xLfe8ZYJVjaFVoy1rhtIj05CD70bUIcilAi04FPFwm
Gug5Hz+A2BrspMyxAihndV6tEt/41cojA0o/v/XbZNNrzrKX7YXs1zQthldPdpaBspbqZ0WDwpZd
iR8X46k4OjGeFpLep93gQclqQPoo2VYJcDsWS2JgzmoarEqf6OUUT0nl3PWtHTB0Cf5T9pxojaFC
gBSKjZXraU046qFjBi0poS+Pq8qWpZle1NvJaJZOXB80Ow+u5AqXwiVaBAptZGGbeSobp8q9pVW2
xmxr0G4x6lrmZvvoGcYez8C1NI4PtZ9tPt9sosI4/VB/X/LkRAYvolkjXX70Vfn2omDZKuncz6wF
SiZLVI+uPNILTTnRboRPLQx6HUqe4w3G4HsoakehC+8bG0S9ZxMCvnKn7AISe9BjlRvX+Qx3mF8V
FsfxmABCC/pr5b5+XvQh2c6EAfosO/1srthoY5+qOJe4BpqXidauLCnadzkg6t4M14lGEdim5GXJ
S9uE66gIvo5a+0o7Ff9Ipn+BpPwoZZrlIeMwr9JLNy4T4O/29GIl5dLSGhtfgfBLZHwZVJBERbvs
xv5Lpg3wkVMbLKg+3hQWQDSrDp6SJNJAKWVMfIbqJor0VZL2c61I1kZh3KFqPMw+f+nnalYwcETD
n5OZU+NMRM7DDbDvh0QUIMHbPpysFztKV2btIIEu2+3M8oC32ePXqGt2it+v41ZddKq/qYNkAvet
1/PooWhSRGDIqjylnK/T3l/LQ38lXxTh5mh3gl5ABIR4BIJBQCiOd0uHonEZlojhauqLPvm4iTUz
Ka8Xnz+O8ygjlqETjrCTsKT6+PlvSUNt9IqBQ1Tsjla9jZsGwB/IGOgcWtI9ZFhwRSrMlSne14ry
eGXts4jL2gyOuEE+eCqVkxSpChq5TEeQioGGQW407iI13g6J9SXMlFvDSPc2DAeS5t2Y23NJQIq1
eF8O3S3FzDqwPAZhQXvlsZ+fg1yULJhIfB98HKdZhRdOhSrFSuSO2riq5Roxr/hhCrTbJKtgfcv1
l+y7pJSLII1/+WP53dT8byMOV1N4zVPlLCSKK0GQgtOYUoXa4XgHhEnb6HbBlVi945ZVu2k09RY5
6pnclvNyire1511JXsQ/ebrpBKmWbIrikVTgeEnV84Kuy6zI9aDcUIZ5ebVMu2YZ29HadK5t8Us3
CDBIcHhRk4TjcLxapNpTFnZy5MbKW8rceSgbhr0vTnPbfeub9/9mtzHvo42KSQbZ2fFqapf6lVQH
sZtEyTasDyNgCrlDjbS1F5EHH2tqN5lX3oy6M3OkfpY4dELH4S6RJ8glYwFyzboiWnM+JhFfAAg/
njXFGuft8TVZdZoEpiThQC3Xi8isbiR1WNkaU4HAvJtgnlqePKeOR7d/2qFAda0DeB5k6CujeAYN
k4Y2h+Hx+lmhGJSKReQODJjzqVhI3p3Ry1eCzPl3DmdAsPBJZuBbaierDKNjFOrALFsuXtriobCp
Qqc9hjjLK6/47GijrQGOgSgMaAZozklAkStJD1AlDLE6zGcVU+ZUeql6b2ZjRQLlvVlYd40XXFn1
fBezqBBHNjjThZPV8TPMlS4yctkK3cwEJF7XQgVzJkvpGmWwXapbM9m7kiudf6WsCLMGZCgk+7Me
2phpoZz7IYGhnDZieCupxb3qTcvUDPdp5105Mi+cEYCdyDsoaAjUZwz4Gi3D3Ei8CNi7KElQmjfl
HR5pd2VvLUY+ocYpF45e+WAkjJcr71R8AschSfAbgITziQj5z5Mqb0J9so0rM0J/0HNTQOu6J9/K
MdPrcroJbBUIc73UtWkXqvFsKluQlG185Ts9q6zZV0JtAH4Pe+uMriyHXeZnMtcQjOWsIvKOdvto
J+bBCu0Fbj/fY2e4j6srCeOlVSHPUYkI/CyLH2+spOIHckUwhnoE32aalYP6ihncYxPYbhHId2k6
vXTer88f+MVVDRIk3Gztc5POvFW1gJgRuXX2y/CqRZgNL4o63Eepjd/v8IAd8iG4Sr+48JLBxBIa
SETOKWMBGFTD9njAbWUvlcRxh256sSlEU4kXq7fPVvT989s8R0KQeQgVW0BXJlye0+MgcGLS7hIQ
D73bbdw6e3SdI5FQoOygb7SmexrletVD8fHjX53MYagE/X1W/RdnAHrqCjdvMqblik7KAqQs06CJ
4AimaDrp8nBfTeZPM4/3ktbfB52MlbF+YLM/D0r0bXCumXRdOINY3xRIetq09EZPorNq1xzQPWnG
FBdzw5jmRr5G+mbZzUrPWxUFjpPIC5u4g4F0vRJazsnRvAVAyShuUZCc879VKUiqAVcKtw77rVR4
v9CZBeWUfulSs1oY/fjWatNMHcxtZafLxhvmTWAuUqTN/aZdi/9pMX7lSamaAsHDKIEBTY7RjHSt
2yRew0kcIh0XzqaM7s4HF6njRBVEX5IVEuU+Hu6L+MbBrjI0k73ia7dKaC9TNXCb1loQQfayV89Q
DFlKwVXtD3GinF0KTQGeF0X6mbGRIRmFFeQjKao8rlFHzIpgTYPsoCKLXGn1Jm5lAIT2IsjKGz93
XiZgzwV17edf0MV3ZwEL5XtFEZwT9zg+1QE6934glMmnaqEl4x2Gfm6BeqNwFY7DcV2n02PsmV+1
0gb/3JXLytwV9lwrfVfPMQSRfxiJ/KarGZ4ChjaP+SfaaboSRT/gAKdPi3wWtrQwleCcPr7MsQxT
VOa8wDVL57YMjfsw7e9q1Tx0/nAIwFfGveqDuw9cI1NkLEUNf6YzspnlTvXDrmXwM/mO+gVH0qK+
7aTi0IfFQ5Rm+8ypl/j/LMaBt33rNN6DpOTveutZs3FMd4qJWIwNRjcN9CeT7GAhtfEhU0taagz7
7NC5Zv53IRVhoozyPsMNgOent6rQAS7MBtMEgVjNewDQfslHBAezQnQgnDXAoz/fBBdSERIC2DHo
1jlwZE4yLh9vgyyz6R20+fuYx/cmMbSsogcK2rt+sq50bM4HSoQLCwI4LkzQfNEbO36Xid7HMeRe
LEJ87b5L6m+WM7jN1K5zrcNSAK5c1OqrBjKJj9lePmZPQ6PCsygVuNSIuMbszApXj88fwoUjk/4+
VyP4OuRIJw8hzL08si2MS2JFYv+8xWmxldJq0ZbolHXVwoPmWF2ji2ni+D/d1zRLaeEQPc91HPqs
qQMah6HbjQfZ6u9sZtNO5FVzb1TknZa80cF8tsum3jelB4uycp5HC0HMyoB90zrQVH0JHdm4cC3n
aZjaYBG0kgewJeTPyDCPcgueeKjBs5LQmc9sIXSJB0PsaenWmSLokc3000rH5Zip67x8/fyhXtrL
DrQCITcM0P6UaVyGcaWgjczO4t4CAq5rxNOrnqYvcZvvYHpzWPbm8vNFL6W6zAb/vepJSYp9e6nV
+RC6UNsx17pDeH4LUs8binnvoMuBs6NVXIlQl06W39cUL/q3FkwkTRHqU4hGjHKyD2OJVoJ/JYEV
38XZXjGo50UaS8ZzEqrRk69L2+e2FDRWfFV5y5t0bnvZg9dU146FCyFBzFjRAEA7D4HZk7Wyumpj
aaSmnMbqZgyG+9GTdlWfxbB4E3sxFdOdrZb2sqzkb7rv3GqovmjGLE7iZZsPa0crHjTMSfCTUrUF
xhv3gVWG8zJ3uoWcq6uqzl+qbYeWQuTiFqXpwZUbON54gsWiITeOrBjdMDGyP/ma82wcx7KhiAwJ
34+h9IgzFBx3Zc6BPLcjy/18yxnHp/n5eiK6/Pb6u8wzisH2aL+mNRTU6RkE9U3vF7RLQZWpUgmI
c9rJU5jNHA+wd5Z3D2YBsdyDVB7iVuXL/kMnB/calTxSt6vIf+7b0R3QmxFq/RGeaW0AbCsIANWM
Lm5t1tQtPK3b2QX+ERG48UkF6mQ/+sPraFWv5hB8jQ5NI7ut1K9CP/na680hNRvFzWvUL0y5e+p6
3cOOnJqvzqpvLVD9tsJ+MjW3KWVvV3O1XXtNtVA/ezdIYZNrYDQIAI9D7iT+T8iAwN12QtfJnGVR
Bksr7F0A+QgYzTPrlge1GKYO5nO1KwLlJtD0w1MDrqHti9texlQ8s9pnQx5x4k3vBx9TdYrzMqKY
DDSor+Zj4Y+3EWahYTXTlzg2z1uFVihzgXH4NXKWptIukLJ90FQ7xcv2GiZi4+js8N5xlVJ268Ja
lfmmQ5oelt+6H5XlqK4HbbzSATj+ntkzwuFZ8Aepx0FynPZt9CHSW0diz/gTYEsfCbrxPpV/2u3P
zzfnSbf8nwsxX/2YCgqdppN4qGE61cUqrYaphoSx1RVrHuBzY2X1spDDB2e8GVX7tsHzo7KdR1OK
3xzIx2+DfZA6N0kTDBi0benZ2izXEC/pFSB21ywYTlq2/7pIUhDCJPIMp13LMm50cxpiynNw23LU
vJp1+ZgmtO0G9IJ1DzKCmcz09jAiAAnMN4uXnlwcPKm8Auw/SYn/uhLhx4owDsii0zhb5WoKqD4T
xbNHwtHv06x6nKTqtYz6fZ9PN2prbQff2Up2cdf15YOhqLeams9H7RGUwkzt1SWWHpvULvaRrt6o
Q7BVFLhAn7/Wk2Pur+t0PmwkaGiAEjmOOaaRSBbzXoqZcR/qW8X+XlXb0tq0xnsLKIlkOeiePl/z
wxnr32fQ+ZonebhW+NLQijXljBwxLA5ZbqycH0meL2Wp24NPxlGrULNdQkgPkxIsUHEIpodJ2Q+A
CdQEjxtPWcY5vOFwX6FeU+u/jFhF53C4g67x+eV+9JVOLpfuGskVmsy0B077TmDB/Cz3eJVlOdxJ
ermsmfUaxWOvF++pbOwKRz/omb+xYA+MozYTFA7IXSuttzdpq+3b5i2ZXvK+QmvAOmij8opVTDuq
c6Vrt53eoKil7sioyc0byPct2kAxk8g3OTe+qlp7J8f+3PTTuTY4kDP8le2Pa7UyD3qYzCaS3VJy
c/tr1c9rCVKrIi2MFm+EuNgaY+KK34NqXyjpi2RLuE4rC7WnX+gvtapAzqt1FeTOAAqttDq+l6vq
oWzLe8Eum3rrqzp1d34ffPXH5DGPEE3Q+jenu5bLn517kJ/FgBnXLWHNeDpitvXYq0aT/VD2E3bo
N440n4C99u1CK29CqND5dBelCFQ8yTkiOtk/Q+j//Bj+j/+e3/3zVdb/+F9+/yMvxir0g+bkt/94
ylP++7/i7/y/P3P8N/6xD39UeZ3/aj79U6v3/PAtfa9P/9DRv8zqf12d+635dvSbRdaEzXjfvlfj
w3vdJs3HVXAf4k/+//7wb+8f/8rTWLz/+cePvM0a8a/5YZ798dePNj///EPkM//z+z//18/E9f/5
x6oK338E71nyLeOo+Oc/+K+/9f6tbv78Q3X+ThfWduiaWfSemab88bf+XfxEcf6OKTWC7YKsygsV
naYsr5rgzz905e80lqDawW+DyUlX84+/1XkrfqTpf6eApJNN788AIWeYf/zr6o5e4r9f6t+yNr3L
UZCquRpxIP37s4UUwMEI2BB2g7BRsEzjOLLpWgec1Tcl2sMAu0KIZ5OhVQ96b7ueIzxUmyFeBBBK
OTLTaMX5puBfmz1VhpDd8zIHYbukwdcouC0Vc3AraQzmCdDjdVCoDDBeLSx5r2FvTkq5j4vmYaId
JVpwPIjji84SWYDFCn+ealqxaNL+VkNGdo7F50z33+tK0haFb2io9/R3vu1Qmg1mvtaDdv3bu/7r
af7+9E57gR8XArkByghpFoXXybmAvJHvZIZHFRuLctYfh3lhyNVyEnhcwLRrqzR/OX0zziXHbxZZ
NqD54Uy/Pr+M4+zmn+/QEaoRBAZB9Dh5h17g9bXvhT665aLfXhaL3pP2FWLccz31r/qEf1Qkv+8Z
RtBUKqT79DFMFS/Q48ffeZrvxaoQ9VO0FumJRdB5+jepQ6JIauKFosb6PJt88ymS8bZv/fG7Kkfe
zVQ3+GcoPHdT3qZ9/xpYJNp5tPMCdd/ryO5ZSV8sRE22UJNRXsd9AbY6qn/myAcXDNQ3cJdVJKIn
b8G2mlVDSCJfJpuKQfwOhasXuR2kbVaW/jqOYhs8dhQ+yiUZqZqau7Agu5Tqg594y74r22UbxOFS
qW3rJos5ILt0l1fpvHhkTjA+9Q19yUyzF7UdeDdY6b2QGOtuoqR3WOPCqk6ceRb2MsrQmI8Gplm7
FeZDnLndr7bMh62KCQF7j6FPs+oD1d97UaSs1KxfjcOQzeUQAZ7aCh6bSMq4LhiESuDFNELiOTom
Ip0x9tXYbbxEuOoYwxrJNvJDK+3XSYIGRV/VK9Mbp0Oqj8UsLmNnlcjaoemHHjmDcN9jtbFg5C8N
wa6uvPmAsOpMMTJ/ia2j5Q6m/4TW/lOir4CY4pGrl29Tpaar2DJePUydnKRO3opuqACzmb6wc8jg
YEh4kvhAPDIf766pRDAvbst4I6ulvtetcddoTra1fMisFoSMWyA8d5Kdhqsm1+utU7TrwR7HHd61
00azmufBlLydU3kHL5eCJcRYeVsZSLFpnZEeTAdL7hhdzm39qhRj+1K0NhMHdVxqhTM+4loOuztH
kjNwKnthN9VT3hvyYegKdZdLZAvVGK18DamDGIGDudJ64VKTJX9NvRSs9IhsQcUmb9llhb2SfP9L
qnYj6xu/PMQ/tsjNSDMLW851Dxa182wFT0mnum/EL3ovfdEVlI0Uu9zKUAcRlEudmWx1DIVHjAM+
/8Q/pIVPvzkb8Q/mDqSGCAEff3M51X0aFpE/10MFCaNo06pNt9N1D9+bboUboL7TbJ+WsfUWFrk0
o9fsHbpEve8VHxZd2j/1YbuJOie8856KULVRfgOqxy95JcPtCZN0UT7JNQrOmi1pM8mZ5LU/FXs7
G8Nday8/v5/TcZIY4TCLFaBPBoTE0ZMxpSyPCEXX5GxdWWUoBWXOXnqwRlrbbUly19Sd5aqhsZFg
HGV2d9NbE5Kvjuct8uLauFI/Tq0QW+FqhE6d0OfkPx9yW7+1FJI6T0JlKHlqRjLOGa7mVEJ2uhlb
v7gdUw1MQazoN6r4JdBRrI9xKFs0EinkzM+XuHQXFCKmQh8TYliwLyJExSqN77q3b4KoVX4UWpfM
/TZ07nyHwwDHb6/XrUXe5fnNFMnaMqz0XS+1474jrX+s+lK6aVJyySqMtOc6HqYlUP9flkb/vdV6
71X1U30hZYG5SgrPe82K+ms65RXStDzCa+/qpGErno+Q7xOUMMZPkLCPNx/7ebCnALJLhHLrMpLV
jWcl9Q2K1PLMV2gTNJ7uA13L5efKNn6Egx2/O5FBwp33nAvgMdLGsG69shw3MHdmSQrFtCiz5FY3
U89VIlt9gmD9KiljdqgaaQDzkKVLzZse/UmeZ7FprIsmAxpgDdlD6bGibYC2TRRlfLS9O8TNmvG9
gFpxK/W9dV8lWX/QAmf58bvYa74ZTjruq0bA1wOT+COeqhl6Qs1Xu82CCFn0VmlnqoZynoxjhtvb
HsjwMjAfkx7CWY1bp9ojcZfZlf1NC4r7jBn6u488ddTjFaBa4f3QY6tBxiLAbdmqUK3xBsn1cBMh
NjsvK1tfl2Zb8KmNQBnBJLlyb5hzZZCKfSor/MJcYEFolpdyp//Ko3Ym25KFMYiqZsswrtW506MR
GbbYRYZOYt97MWaCTu8U3xVpHQxtc1ckuQduGuWzyRk3Dr3FvVmE1V7ifJS8VNk4ABD3KsHRrZVK
m9MHsNalJC+bMp3lhWUvUtVrl4V4PMoQOIuJYfKyRpTquWn1eynTzUda2aWryVjqSERnqE9s8lJ5
epSinMFiKhkPOfiDB6sBU+LYCr72TQvesY4epCasHr1+stedTb2f92N1j87EeEi8ZBEGzJFktaj2
Ylhzj4LCLtdQBw7CHS2MegdQst6p4v+FfX1tUPIBDj4OryCLyMJNRQxLqLGOd3hi9vVYSimuF4bx
FJTBui6z9CaInWKd+2Xs+oF+N8QZSrqFUcwl2edNObWznxz1vZf1AuvDrAO4b9xE1VTsTHTv3DEN
yYBNo9Bo7cXVttL9x8nrplfNbh+wSpTvDRLv+zSs79RoSL8AKMnWcl9z3nrTNgybZPl/CfuuHkth
LttfhEQOr3AiJ1aurherIxiDjXEA8+tnnfqke3XnSjMvqE6Hqm4w9t5rr5Cx2ZSxJd5mSmi6dcPi
nr8vA5JH8mlQN3BIgWGO+gRtWH7uDR8PdsibCsUFNrT1T+QgkLO058+2TdSGD7rZKfdDmXAqe23b
/YIaZDc3wn0pmBJljI7vroOL/TzCURuUs6NcvBnWeeF8Krr8PetwuKR9ARF2HiDTNI2HXTwPWIw5
jBiE6xO4hM3Jtlvm/tg0JAYkbcyXzcMtdETRO4l4dIQydvrPrydGHagK0rdmAJrRavu/mdH99xEY
di4QUB7tDYJpMhBD/9vByRA7+8D5izJUcOinwnykcJQkC8M2tA4A6dqZPw8QXpUqa8L75HxkF84k
PmaANKcp2cec91Xo4AI2FmH48j/vrej//l+MFocPdJvIqH0IMsAs/f82V/B8i5Zk2FznEI76FmY5
3Av7mjN/B0oWxO/BGszVHA1kD75nSVXcfOiOU2y/65vM1AG4S1R/X2CGEtUcJ+VG+u7GyEpOi5Pk
1OUwWybiOVFCbhdO2rcsxA6MgepwXvtmuKR9v8tRSZd5jrq4GCV7C1m67IchQ4V1gy/ZCL5Q4pUD
3EXeXcahyxFi37loOhON+JaxoAkUqXAAQfxUhOj0Y4NRyYmEop1KPeNwC8HR7loklX9/+r4gNHHY
JQYFHMFuWokGrs7d2PuvpEWJHsPOAn5jLINvJ/w/qYTmuAMH+4x5MbRZ4TA88wwxq+Fi6iAWIcbR
2NXg5fLhMfkFJmJaNfM41ibI7Ln11bxbEhs9hSieqwcW+cGX/DfN6PKHIkwg7b3oo42S5TSyYKx6
GEJ8pKvmKCuRHgkJyRPmgPDXmyXSFmA2+MazX55NDkB2txqc22cJD4UtKwpyTA1JT6kXdjWV4k8S
jAwpviQ4xJTwTd/CInIk+AtGDQGQOZTR6YDxRCsbZApgbNI5SBAJ5KQ3N8Z7JJX6J9u2wen7K198
+K0BWj+mdCdyGe8xl4HPTmjyA/CDseQRbHT1BN9Km0wCZnWmfSGpuSD/KWiQ6IsNoDsCdLXHIld2
4/cRAodbSi9yboeKZTrASTL8s4JXwbhgXFGQsPZECDtVnbGT76IVcYGP+Qfr5EWNM4xy5iy79EPQ
ngKuTzHI7jccnn3Jlu6nEp4qseztB6Ruvz1inoSHlJtiEFszTNORaJJWc5c/wuH78PT91RiDOb4O
vv7wrgWItTc8gnkLF2U8Bq0+2m5JgKKHQTmAxvIMIsduEUtxc4LelNP81IEPhdn6eEJ+WLSUrlj0
JRrEDEPP6e+aZ/oyK0Nqxcd+28Tg1JZz8xu+SWyV0R/ayK/mFOnG7p0BBX8uwCYSsg331BvsJh1X
eLruqJ8vd1Q56O7gqRptGyA2L6j/+Q1VxCbi7ilSTvzKgFmWvlqn+9j57bnN4Ir1/Rtheo8x81hA
5HoKpqDYwN4crgh0jLfN0OjDdMw5SMyL4NPNEw20LAQyARhdwmIxoLTuIdXbqGl1O4mQqANk57aS
HgleAtLS0sk12gaRJVuZr/5+HsSw87yZ4Ab0sEh1Ew8ecp1uZydONnEywyhpcvBNRXOnnYX7BRKo
pT+TV2J9/7TCU6FKjTdtUzEavAL5fNPRFXBScP3+0NswLiNOR0Q2BdnVIjHhOLfdeWWc32cUyVe2
TOAZTkVWqRgetHk4+Affju7ke5mrjU5hhirSwzA2CkbCi63t1DbQe7jg6IUp5iB+Lg5jC+80b2n6
6xJCHUcIVmbcZaA3hfqJNxE7tAW8k6bEHPxRZtUEoAF9Ope7UdCunNOg/weSjQJ/eYHlzXEc3Ge7
sOyCrqic4VCV0EHtR4QX/9jhv8vOjIdvVg/Rafk/l34GmqR7gwQBv79RgD/PUcf1DbbN701uh58p
9heI0A0pM2XbzdRF8qRyvHJF7l2wSsRLDAcBIAcQje/kmLitJJB0J70uzkxkX7B3CVE4O7fT0HYd
aZbcVjA4wEyx/NIjHasKI7Ze0rDBT0hRWK65Arje4pQPExQmmamXTJ5aGdEDwo3+fT+DMQE6AcKp
24zT0DwZAoMKtC1Q8n/6EBRXDRIaHv7M/3LB3AlI/sZT4bsFblkvj4vuKTyQe9OVPtyQDxTxnHu5
IA3Fm7P42sPx2fVpds1hq3jEexpsRzyFYzyaGV12tjznTlU8AjFyLmDJkQWDPM56VJ8FjmTq8udu
QkW/dGP0kXPx0iuDfSGOPqIOjznytXdkCHZrYOmMKDv/ncvsCgWAu6kko6i4l7tWXvLaRM21GR3Z
WBVIBNSsdZG3YiuUH+7WbBLX4HFJ2AJKy/jhExt+kHW6oO3Zel6wnoY+HvfCT9cds/HvWGj4jwtz
y3Ai3+bvlr+LYIyRFlWgEaNE+w4jFyPSrebdfI6KtgzzkT3hLIDsIUgrFZJln8FOY4N1+ypS0MTZ
GMArjabAkpTdBiKYXuImuHQeI09pBFNiB9RslwXjeMKxMSKpUiU7ROoNewwRjw7pe3eXthcWgES2
ynU9D6vnVxZt/H4a+79cIewjFuu2AT1sQ3qpT2ZmHxiJT9iEl747N87RI0KbP1O6/o6ojT7pwDYB
FJ67ZPJ5BUef9ok0IAWSdiSbDveucqojGFbnI1C0pjkMiYAltDPpLjLpiFCp7pTD4Ro+JrQtA549
KBl5japrPmYQUmONI+uiyOlPkjhdY07Ln3mnb/7UgYDn2wH2tY5sgx6qCZ1IHEvj+0iT8Yt68mmZ
tD4gR9OrM3h2VlYs20h55lQsM1inukj3IqDRU596x145gL5TKyuPaKDWUr64xzGdJt6pWz7aJst/
ski/hVSO6A8VUC28L32SqZMzk7ogfakEWul2iup8V0yTfwbOOJetyvxrTCDCRjFYWre4+xoP8NkC
KY/3HLQM2fNaD7Cp0gKmQaJtzV2LDCPLaAzwJMK9meLpPRp/IrgielGY8u88UaRPPi2QNpGZrdEe
0KOYzWc6rfm1TQpklOC9/AXPL4y0FLbKeZ2BJ3CANrxr31IS3HVmmyrq527XO9rhjoxL2aerB3BR
xmdQgV8pddhS0IPYkiXCbQLFVugWaP2w0Pw9xqD7Z4kql1TNtd/O3SlVbmeYAgdSds3dTrF3U/ET
1mD4CbAGBmAZ6glSePcict4tHp+ziNcjL/x9Gq5lZg3fjgZq6hUpHoK3wxeaw2OgH8mkjqS7xqxj
XSzNnz5a21OkluEwGXRc/uq6m+jgohZjH7i0QbO8ZPl8kWB4g8Ey9ht0Lt3JnxJSTVT0OyAkIKzm
GtYQDk/IDyG2WXi7YHj8Z3Z9Ca6OJzG+9rvKD9YULD64pNspo7VdxXLTHouqLlZFmajeoRNAn5q0
Q38FzLB8pD/kmo0fOSCX68rSbU5MPcNlo916KrJ7tTwcNYv0bzoGiBgXBZbD9NwUJjj930umKDlo
bFBd3mJ/D4Ckjb55a9qUn+HF6lViAE+aBPwPCxaC0on3Z5bLr8GuiF5sPXsFnfpHmgANlrHXY2H1
sKGHIub+fcm9vMZUM0c/xsKbXL4m54XXlnfFrTPt7yUM1l02M4LaMTjoNonrCOsKHmbm6kEkWyL0
sHliGHYfKTG/QLxTh0R5/0jM3J0M7E8Qc2+DSJKpFmKaDoaHpkIOFy0LNw6v/jRJgqQ1C09PGEH0
sObbDzIfzvBJji9eAHPsFkScq048VwrMiy7aGwy8vFwFQfaOC5Ges5V34F+Em276mwetS/BvIgMO
u6a5A+EXe9+m3h7Hb3TqrB9j6sS/2gBtOCje3/iG3ACGIYfG5c0hi0HJ62Z2dx4MKfqQGSQvaf1s
EWzyfTPnuU3rJPPugUZMKM6zrowQ/ALfvuF3Kw28QlcBe22HlzefpruZluTUTunFRSilYOL1mS+B
3i46sDWzOkJadQPHCy8ywy6DF1RJMX64L6ILAYD7VdD9WVdHdyC7yso3SNhhehC1P67tD3Oamm69
tpLwal2EBQ6F25D9Cx2otnGBvAYm1uUMHvNyjgQvg9SJQxrp9FkA2zqEFs69a3IN1LCD8+NQdWGh
S3S/OEuyNv3ZwSitUBXBkOgHFYEP8f4cbFQftKVo0un+fXkMX2DKpc+xEsUJ4apntRh1G+NY3CyM
IwXZoUt7MXJc35P16PpQbmeJUkYmzcM8Ngpq9fhKjT1yfaZs2cKwZG+6Xt7HNh3/c2lld+p0q2/S
TjmmgJ3ZTkHq7VY76G1v7+OSsrZUozlGS/qTgiT1WczvD+1KW6aJ2DUpIATTN+N2iSNSN2xiB1ng
B5oU0DpNCf8TxbeIyuZtktZtQi7NE+14WAqFPF+YqBTbLADS0OkcpiVL0KM34f1OSX9AXljwwh4Y
zOrHP1rRg2gX53SX6ba9FNxgreJ0kN0SnaXs9NbEq31HIf7lIegC+a8rTz8GJDrCPthn8IrDxznx
wKaFtf9VW5mfhGhem2zCidAEYETJ0OCfPM1n0fc/CzFWKh2mt5Eh7KJBiwfHej3thNfjNQgZVzUd
mucunNUNBmSw3LotluUn2mfZybXD36wz+V558vfQ03+qJehTGGtPtsgMrOTWaCMRa41wiPkigCyk
oKaiPoxFXOOtDlHI+NGtiKUsuxH9Kvq3YsNoGz3PwEI268iT1yD0fkJFtXVpziuEKvV7kg3NFtFL
4+a7hMp1+yeErfIhe/iFNy7mD1e54kUCuprXcXqXpFvueLA3yNend1B6LFSoaAi/fxPDnSLrkEyx
JP5H7ORLL1P6MXTNwWNdXnfEz2vFCrhTuAXUuTSx18RZoN6q/W0V869z36BJ7gYgFkV4nuCbeMME
ra0hQEZsiqHuMwrQBK10Tmo9Zhyo9er2A+tr/MjpPHarfZ14iu1/KqJ9THp1g4m8OnSpGSoCaPpE
I7jqw76KfWoF6lvcPmvYk5wBfreHIluyPzKh3ZaJxO2o6V7j2Y0XC2nmTvHcq7ohye42svk9Ebyr
0xF/3nNwkrEQxN5iMZY2t1ll24YcwWsHOCv/dR05tWkX7rJCJ0/E0hHi6g4NWsui+vuiNLEHGC8d
YaVNnlbJT/zxdzDUr/GEP1tMEw/rAgAggUDUlWZZqxmoYtk5C+3vKFE9Jb24zYALv4dYgFmQc4Hs
FVCsHjoxD7hF78GKtgNux0ZFqyJr7UvTGvsyDUvVM6g9MXdCvLiJwMFpoiqARGfTm2x4lV66KZJJ
fYwdMWcJJ1e4xG3tPCV/O7bNmaF/gSZDIANz8Rdvbd0OrDZ09Br29r4+STEEB8fAMBzJ34zk3s3G
yfAMLwlLh2UXsBG9rwGNII31E7b8ER6dWK9PmsOIgBt8Y4jq4NlJgFH6j0sezWhqbJEe02bpyjAk
UCE3AYqC/AtDhfa2dH23VxICThAvVWVNNtWzty67XIb0ye+D59nQ9WPQA+rvCcK5xoekWqR+v58S
jaqMTClcFzykouihPXSeewvWKd5bjAWbzRBRnCAmiU9FAjsT2PU5VDlFsSEcXkL9o8ZurX7xQnKJ
HB/PyeOysJGjFOzjt0Bm7jPHiweAY+X3haOhQKiZ+6Jd9ycZOco+mZRFRM15ar3p0lN+DvyV1NLl
uPjinx9MYh8VOBUnsYuNlhedrFsAfLYaVRtAJZskp9S23Xak7s8AOGpPhD8/EY+iK+nHY9hN5gpq
iLmmmWeuACaQjzfH/WUpOjSvjV5eEeH17Nn4dXJzfEdshHlVcDMMIUD7kDP6QwHb7VVH9IxTvTt3
2kcPAote2y5XOOVCD9niREY99jV7NjsnXjZsae7/wB0IXooBKuNivvQaL3IczO2thYLnhhDsSnJ/
uMhiOBhM0t/jeTpNAJj/sQcg3+bw9vDCt2X5A6TzV+Yt6T7w1gbmUeEgrpigiiswe9yrAu0WgLGZ
oxjDOGvad5lkuw6O7ns/QdApww5QyzZynyONS6sL8tq6hwBGXLupt5cm+qlmOfwmLl5LDa7x3Q+e
mO6TF/CA+rLx06PMg31ELBhjj8n1BF4MhJaYtsDLLbspuD7edGi7Okd7/FjQE17/T50M604RhTYp
6a9TOmOeKNlPRNqqJwmTm91AfIb34UsbkbwtDdu1MkhO4CbCtBVhK6ApRh9giLyO/ZzdO/B9YAOA
e5IBBT6B9mBLAGx6y5Z5hU6xT7eQdifH0YXAWZsciKTE8SZAFnt8EnP/W3Ek4jw4TVuXwBirxR+F
VGyZUF/GsmwZLHc85QWXwsuWD3wrRpGU5a/QDkuidi0F+hRPgA1YaCBZa5pgj7ubvCyIdz1NfBrB
+YQAFRFSPnwyvPVI0rk7K8KxdIJlKZFJlLhp+J1az6sCHj/ymPrPNsRUpliVQfcpY1CN4Q6JdZGZ
SzhYewG5TdTUuAO1JkcxingDody0nTHRLQcmECMbJc3xcffGgiPy6XELtct/esjjfvWgE/kgWfyk
RQcU9/tFeVxAR8NR0MxpjRqmYosQf8MccXnRJIa3MF/6XRu3vwtMJA88RBzXMue/hwB+ZTP08p+5
RO5b7nmszlSkyjyl16TnwZUH3VR2MRzLCWPY/ZcYrBgJDVWB4+FivH75iCJR4sTdTs0XMbO7KvBx
ShBi4pOPH5h383xNMOLYknCDOYJp4b+QN/VQ0B52EPOuzxzqRYre2H5kAcaAGCbp0/dX3cK7kxm2
AXZzLKAohN+IZfeVe97TDEfHi3Tt1YsyVLjL5KFCTIMNGnx5WSifzoA3ECAeRO96mF5zn/rP6ULT
C4bQYPI2dNimgFr3Q4gKNvTx9IOgTV8jjF0wWl3vfuKS16w3KPJndGygoL3gAb4HNvYh0UVtSFnZ
FCL5wycG65Spja5rX9SOFQQklFy8RwsGMrrpYUs3ZqryJCMnAfGnITnMqpj3moCFtEPyHq8FzJVB
NeVALMJo2IXoFbEiMhA9FnNjYe69BvCO9PAO+jOK/WHIIbyLsMTmRH3466cu0CBr21+iRZMn6Tf6
Tifkd2bMeyqa5hcshuC83jpy4yZ+H+IZ1X4HPKwcHagCqisuPg8alAmtV8FUn+y1a9vXAgJRyDkI
Mk/sfHTQE70Ws/3wQvNuaeeDi0/tK2Vs2yx2qmD2v35OGS+uhFAfNjAQFhVGLqfvj2A8p5tpGhiC
S/hTGyJSM/FMuINJlttj+6zoA5f9vvQxOaQ0Srd4MF2JZPIhLlUD2/Ieq+GQr7FDwTqBiptN+1j0
zVsDNVZpIoFjXMp9IhKFTuWBORcqK01u0Yo3wt4hxuBnDOBQIEN7dQi6WexIXhxUl7jnOWwPYM3E
W70O7MdqLWZwLtgQG7Mafs/zvu16eH7JOEe2mp8c7QJAqouL5oJ/B3IBB+TcrXCcmzM4gjHPLw69
BgiFwc62saM8adQokHpswr4TZwW2eTkzAC8YwLq7AiZahoF7ZQ0LX1DdbBOUouscT+d+cuM+Y5jq
u9jrnmF5ps8KG380r8c067zrQA07L0n4OahMn9nsABbNX98fCjl/rIs9rDYKTt8XL4ZGaJS+rDGa
uoic9j/iNn4njN8NzCtHT5inYAEIurjt2OX5GxlaVbq5jbDcphax0XFoD12xIiF4dJjgel5R907R
A0ENI3g6vDdzhISC0TTljBrhMqfeJ4e6n4qI/mna9eYW9ZVEbbQRXfJPAJSAKS1GdcXakPco/5c7
D8sGrHJ6XFJwp4KeTnsQjtNn0J0QXR2FS50uoDJp8zBKiDMCCf2UvKAXSjcKrkS7QrwVueif/dUH
T39KcpRfq9wxlcsXn8U+qDBQljQz3/F5tufoUVzTEK1M87hQ/HrT5HRPHlQElcpmPy/InkseFIUc
gqVzmj2ztFM311iB+TX+vBBRgfDVnJROj81Ba5LUi5vWUxvxAkBKATcF3HgUMqAsZJPGUFKoul0B
RIcZDp4uFx/ryootjbBQDKXBWevYP09Qdh/4KMGP0PBjQAiQIVNNUnRcCo7V10h+2W4dzinM5mWc
ti/Jo2CY0hwlq4HtTjKzYjOMwBAhFEvr70uikeUD8eC0+f4blmAxCphXLuEGBJ7swKD/PatmKDY4
eD4lgjT2eunR4vVFUpvmUW2zD2CK/TXrQfhBq5iU1LXiakQWXrzsPzB2X4BYn/bRhUTae4K8R2I1
dOlxwKytgyGvq9D/jxXKjPGJsuiIsdD6y+MMfRAs1288Sui5WddwIzGoL9GkL4DmYv8ZdDoBWKWI
oOP5C9Te1d082rZiULQnnB8NEnzA2uougZd1UPW4e6SCdWuMnx68ITc/jH8haqaocKJmQ6eiP/gc
5VEHCs8dU/8VXoP+JWppsx8IKMMQJ5h7mw+H7wm0XWhXBxkQc5m9RIP199PgMJ1GX3z2mgDbWAiC
aCwEdkAN2TFzKIMmGsNjIXwdvCD7CRexE1E51jUip1GdyR+DAYmK462csDBqHWo4VKOohXxgyNY6
zVyx9WcuK5XPDXD+CXWut5xTAJBwQqdDPdpRYbYgEUAcjHpv4EQNO+5J3TRDn+cxQBvKBHewQOnO
8zU5WJa8Zd+D5EICTnYyr3GP/mrRHKIliG+NPx5MknzGnZoPoQCFFW8Ctk0fbjkEsfY4xIW4psRe
/E5AB+2yl++jI0fvXbVNskHojakjHgLuk5BGwKyzOHQL5CcDINiri4PXoNEILn18IlP40WGrPzdz
DCRONuzzP1+59DVYpvBe5OAqOq0Rv9lk5Dmf5d62BTwdorH9Y1iMn6aXGlMZDhmk5Hfs2aayDnPv
CJ6M5jGjavl5DrIBVDU8K0OJhTewORvMzd+DIIJGgUUwgc4wepQPsTu8sswm1pj0FR3eiUfkp4pY
sJ2B4AOKGn9Nxs11QmJxl0H9DW9GWSLOrY4x8RbJOymidwYnjoMKwQGSuK8rP8PuCeL0Rfg3jvr4
NrIsPfUJhVIPb6LR3D/1PU3gYer3730CNTmyJciPcKZgSlKHanhVe7Aj4ImP/+auSNf1xmPDy84G
z3yOw3svJ/LWwYiHsGQ7ji2IGFFHryjp9V7BG638/ogAl/ygYb25D9wavGB7+rdwkPSKABF1Joc9
d246+wOWURtH+vWXXNO1QuXFr5GScRUTNVRrGHjQbjRoKWEmeCc4HTZUhu1VNfo2GWuvcycxQUv1
Pcvcsg81HTdMhM12WkKCbE8SQQqJSxLy+Ez9ZtpzJ3+yBUEdywi5Y4qOaW/hjPGRNMjGMRRA4PdH
ubBDwQELefZFUzb8hi72Yy58BFc2GYJnH+U47NX01zxyFFoTO9ouH+4ZWX5g+E7qQQp+yUFTSFfl
njSL3VMMIHZMUbgXhbouPagYfZ8N+x6UpQ02SVjjZCs8IR4XOgz+lkyeBtdjJRc9XtIOY17E2R8h
Isen78uIYA4xdXhhdSbvBeCZ3odXqGjtfCV9toXabt7ncN/bhS6RWy2D8Nn1a1SRDL2igIEzIk79
4MtvxBvCHcwtCMnvlA/LpQPfAxIfvwx7M77GLIP1rpa3709m5CBTeF1czXHu6hXOGZkODUbicQQi
Hnhuu3h1af196Rv9OUELBMEtBeEtdOu+yVrwWROlwMEZjK2MXpa9SEP6HA+mg6J4Pc3ReMrm4U1z
C7wWGPrNUkzevJ6THZLk23r20SII34e7IQIbpBrdCy/W/GXFcLSM0XMfQWPIXzDZiw4UaTlYV+Oh
a/PoHKyhfYlWsAtinv5dtQ0Olnoepss9di4WCIyENXxve38ClVCaX5gyHQV87RxfekwTUYMxx9vL
91ffF1hrNRd0Km8WmgjYUkNCCIUjvl+D49Z/zr0GmAeMUfewsW3+GsZeIoMSIw9ihD2Tx/SuG+2J
gziCiBco4x+fvn+9J0j3EczmFQW/6blFj3nwJpmVNuGXJoSAfoYZ9fPiMgwCTAI/T6hZKwJp557z
sACsmM3PBHeFDmFwbtp5frZ4/VKY8XHJvSMmYThhILPM7Pg3y4aN3yH4GkVdfgY+B5Ke38RPLF3J
YYXH537VGH6b+Yow+xlRuhL5uOPQ3AQFtU+p1YLznp9nPMJLmKa0Vhp5qm513pmDd7kbU6S+NWQc
YYOBoQWM+PM/RDrkOJK8PfRBL0+A9DFT0Z4ANIdwOpNpiI7H1Zzjx+Wh3N1GC+iTMI2EqZygx1TA
T2r2gG0F06CDco3EhJ0hXkogc8kuV0Re+4C8gocw3qIZO108AUWZ2+Vz0rmtv1cW5vPHocU/2LV4
zXga9aDIPL5EuzaVo58VfNepCMt7pJ8pFuvBDYxchswL91zgGX9/F4DlZp+8yJOIKRCQAGBSFYkl
Onx/XgtMxOcYk/bZ97DvxaN7h+j0NYekpG6sw0jLaXZJQsCryoIMLVEdDDzdt2MOO39lMdR7ELGD
MuV5PSfFQWL4zwyyTsGtKcfEPhc4EUEGrjy9xxACEAI7Mt4+s2W4NRBc5A0msxrvLdyjBzDVpAv2
PizT2ZpdGdQMwmVbO30o6OfXM8by98X3fg1gV3SDj9bOJudAfTIMZBB0gHmWPoLCYYuoTi0sL8FV
KSkV1SjcdsjsJ7g59aS3tm9vgQUZy33FAHj5mBz72Kty6Mbz7Zx+UoVmHyRuJBpvGatHU1wfVhxz
AFl+qv/iv7ihcXzNyalZj63+FMFXpMM7RoDYcNptAPzS8eZUiB8xZxA4ATMpgLS0cpPNUJHPtUE2
FVt+kcs6Hdi47oIAu02v0KaDnwVQeCLvCdi0mEQ63AloHGXzIvYZarQV7Yd0AnJ6VJxsrizwf7tm
L0r+UnB4h0ADsECO0CmzV/Z3Mrk6O9Jg2OcBtl9kUXQQdZLFL/2i3Xhhcc//zEkOGSZQsreVvvnB
D6gXDqqvg+L4kJD7g7cHTa6i8xN69sysdR7/5j8HZImL8WIQd8DgxjK4OtdfLNLnIkVGJR4/junt
1Knf/nT2wQVInx3cNjNEQFOjN8X4soZu03roVUFSjTCu1sl4abyh4t6617OHihUeL6galtTUsPmD
P0VXLeCIrb6rWo3Jdg8I2ID15o9i62R2WJHajIOjotj+NWOnhIYVC8psnHZ9yytNPkgQYhIE9qZC
E39qO+x7+K9HoqnWlh77Yt2D9VhNw4BBHWBNwrptlwCaHV9pwIF88AZNCjlikpsH6rICZ0Z6xtDB
FwUJWy2QzxRcu6U/gsHkFekXJtXnCIqJCB6rJXCxn77Nt3JFGlxONoUHeK5LqxR9CgJjkzOn0d+G
QBQKYV6w7DjeUoSD/BdP57lcKZK16ysiAhL/F7Y38q70h5BUpcRDYhOu/nt2T5wTMdPTpqZL0obM
tV7rjQyELl0/QjfHpS0eKkNsg5zS64Q3bObKL/4VvCxIoe5A3mg1E6xlRtS5gqzZ47h8LxnSRWqI
11peLdV/zWa+LzL5SsDSvpJXuQ77EodKx4nvFoeqzK1YsVfK6Ra2hOI8kzvJT5RMpj8ed5pe/6ES
ezGD9FyO9lM36g36nq964mJp9EsZSnHHp7FdxTfBDNAofEO+iKZ5vEOrs8m08xAMZYU2tti61Hzy
zo6Fccf90Ox6LvbaaI4t7cjNgkgVWcBMjJnC1Y6UhZoet3wMpuSU+rizEuA4UiQGE5PQkp7axiLf
O9vmAQva0NPa3Txrrz1mcxNV6HXypIgKALpCXlWaxgptm5cWiEnzU6/zeJpwJIZNeEJdWGlOLETi
J9wRexMCAsRzfZNw6dAr56pOKXGY1W9Ggwtfgv1Zt1iSE33NMnkh8uTUp+HBN4Gm3fXRQU3uezNP
PUdkHco9TOaBWLQjkZdQIxSshid8JjurqxFgLeThupgDB/fgtcEmN078x/C+2vJlIqO0VuLB2jAd
RFlSxVrSgi67yHDT34YEQSndB135SOhKfmQjJ7V7RWPYRQgdn8ErpFFuu4zZ3tLgTUO/k65/Ku3q
pV2RfKTIRnm10AtHpYFLVOGYvuUSMo/dUtujcUVM3jNsCCNaVx6u0oGCAeDs8U+uZvmclNbHRMFQ
BpVlGi00ynS2F/9vaRqbQP/R7lfT1d/zStp7xWspVs6WyfuVybKbqpk8DuPMK3gPxRln7T/AIlRp
1j5ULba992U1nChMp93YNT+F/VlMWSQoMJzG9j7LAoNBKzyjQN05Qn6CbsTS9jiZ3IEK17TfTbmi
jWdMILvA6xQnMY9tVu8sYq7SKdz4otu2dfcdAtIeprW7zEgl/LGOy0aA8kK+9Ghw1GJEgei3aUo8
RoM6xwi2ftIdarfezr3Y2KL6njmB0H7ve5nGk42/1jF2KSgOZzG18h9LwubGpuC0+cXwu0MITW0Q
GyMbdbHy+rWrp4cKqR2v/yWz3AcCCzedaHa3lpG11mBa/h2ZX/9Kx98X+bOcmJ2TFLhGRGtSxG4S
ngsqIUZbvBVFt/d8BNH6HhVioILf2Qz3voY+7YO99ty9NVV0pXAXjA2sUqFbdInWg8NLpKz2uDb1
b8dXjNw/ql35LKv5t9XOllMI7+6Yf+NWphptuCl8anGyZUieAcLVNKvgazeJrXiJ/Wh1kmMHBCio
JGlsG5HfABtt/Bn9klMRemB0GYQJrA266bT8k1UFAvOtHvOkfPNoWADu2pMTsbfs4ZS0FZMoAAA9
HESPIZH2OKcNtFt+c1Rt9uOk9mVVfZymdxV9gEFK82JQvhBeTgd4cawLtc9N49KIBFq6A1Qtkl3T
cT7ZhXfi8H30wxKjDJJ5UWxBtv6xC57InNq1RvA2md0XWsGigbdIyLIwfgurv7QtYX6kD7iL9zgQ
ROCumqRxvSN/Ybuk7V0fGKAYgXkKBxXXy19XDBsn+V0I1g+mcp9V4bXIhn02uLvZV/deGj63ebNr
0EsOLjg/ZbVG8GS14pCg7o3KqUK50GEaFJFS/qu5YOJubgk2e1Takb/mvL75RWAgmRN0uYv/pA2J
tE9vx5CXJhyrCUJgeZ5X68/sOAHeHofsOPsWnJUySZCqU9V0NxIpFhBtexBwPHurP8ux9bZTxkBb
wbRtLKIyQSh7Y+XLrWIvXDZJO5OnCL1B6IxTZMhwkN623wN6SJC0rYvXAIuVcNdd6w4iSjq6vGfz
6LrJbakrYmziV5n7sSi/Pbb3sSByrw3JzXglqStKMJ12st6qyn9PmT9r3qCOG6Ud32rBaCPNY2dk
O0lyTuiaVIN3+BhucTfTvVfLJ42CZvSbQ2H4jwiGEUlnKHn7navmuAMXFqaMjKL+HNwQ+bOR/3Y0
dAZ5eJhbvFLF1XS7qClAtNLmNExPZZA99f54lnRuAs2z+WiyHqMUP+RE6ZA5ymfHQdfCfT72g4MN
J/hX5owhFihZVIUFKCaaDSc3f7XfvsrVzbZj1y7HHrkKTRnz1zzxKa/wX/BrPrqyEZfFUxbUp2UU
gFl1LFMmpGRoy/0g22gx3I15i1MpXJshNIWSxnsRQS6mV99vztWq7qpE/S2wARC72dwXRvbYagrM
/dJ+k6gRxloVkRLIrRZg39qi3r0fZByY7Mszf4Ky52/jNM8Vqm2iLNpIauMYpLol1IJEp7aPgKT4
QpbyVu4G7e34/c3R/et1wZ0/Ev2PShr7qEV4gS45vZY4McXZGhAxNObHGMrXpKs/TB08l01UWxPC
LZ4XbXBADdjxb9HtKm5cQoz8MVqbXOPJri8BssW4aVWGOh6cfqB5siv+oiWX8VsP/HXTfP21vMKP
NeVQTEKbzLrVVPYwj9UC/tvZWWy69DWpkcWT2riYt5akkSH2AvJHgh7rTunva4xGsPwWcOZibJFI
06xkzXiVSMPz0JuKxp7xbDX8ezr+btd9+xUad4NUbmETRGVWLJSl9LZuGB6lN/y2qBvASBiAHC3z
E1ScFvOutRKaxq2JQXfuPrzy1Z+IG8LYy4HHfTSn7RD7s2nHxjTCuAbvoSwMBIPdElndZbllqme2
3ZMlOt/64QuOngQezoTPyhe9xcOZR1tlin1YV4zzS+jFKVTHpkj0xi4LUl3KH3s1rQ2M8B8NCr5H
HP9R8pu1t69ByPXBndmU3Tn/l6X0yRXrNO6zC4S6QV5W/lkDvxCidNQ+k+6yul/m0h1ts7v/j4jL
ENm1q2shRobDzz57m5IKpMxsELP1tnTLteo8xIBexqTh5elGz5tuoipQ1K4dr8bw3aDNT5y/nj4H
Q/ZaJPL+v/8HjDGVasbZkdWp8aqvUc5PalkuTe6wGQLVZTLg7DJuUgcLzU7WBR9G0lGTyyoNmnCv
TPe3HYs/HHOHsdRHhBuMWIl7xvHig8lO5I/O9D7IBczWevEx+/CPlwDCynkdtY+ETJR2lFpUH7aG
d2gaHScMSbEDaBebhfVTC/lyw+siz7KcXQZZOw7dXzW7baQRgB9LFFO01Z0DEq9E/WLqgVaGTG37
JvgxE3bdMnwQhvle+hqzMbaL2ABgm4bq5I9Yd3DLV5EFLeqhMZjNaYiy1r9fJqzu0/ikppZEgtAt
Yzx+cKzXfMQKmXW82C14iQLnHfLq6DQJo8HybtSzH5daaJjW9EpL/W0SKTeJlQCVoPyrzPrftCQ0
RlT6t/G+W2G10exSZ9PZw1/f2RHsjAnPOvRF/lpm8LuQOp8FYmeUAoh6TdtARJZyC/j291L64LLD
Xd6gSQiNSp7Ke9+D1BzLnDctbykwP2UNAhAEImFUOiseC8RZ5lTcNXb9CPlEEKbtfEryzSgioQhY
Qyy6hkO9ZLGZCgblhAOgAsePjZlZz57Hr7z5Z5btTK0TwEODKzhSeO+gT3DXL6emctV5gbAIbGOO
DavXsUGD0GJZGJHHNx/+YEPHM1YPJypau9yBurCIu1zrtW1HuVDvbcjwZicD5v2k2Sfl8lW57iu8
Oe6h6Yc5RMfrdwcXzNajuhhf/bdp/jPTCbbcXO1dYrhVZKrgMJfpwheG9UY5rOqq+Qpq723Au0x2
x3Sw6SiPkX3mkbPa96ODWqt68bt+Wz5mLvY7Rdu7Y6UVB+NLk6d/pmx8C53HqefG9KqPopDoQ6YJ
C7CbM07VFQkfPYKkgRE7u1Wau2AivdpXa/6uButkZODs4Mp4xqHnO9+8DEr44Ij2fXv770Tlhbil
7tc440fKJCKz/nI99vfcTnuCPDmTlwK5hwcwQ6rIw0hfGP6pewtAt8jZaFqH5KbxVhFDyZq/UUN5
XjUCV0QAhqs/Nd7KORyvhIWfElMd3QBVge88uBQ3WbI8ZEb9HpqqQbI/Hy2N44NAgnz+EgNemIlM
LpTOhGFjLvGIwhzsYbNSdHZDFiJVYbZ11fiZVdm1FpAh3fTJKTlvq7F4qhMPnaODSClkhZ2SPynd
swBkmHgH3+XZFXnUpsHBU85DUdM0MhrOR8fZNyw/c2D8ccflOE+PbWVcdYu7I/ee08r4LtCUGe7r
JAAgbOsnwSQwe9POT6DjE9TXWoN4qg5mtsPfwAxh69fMMl/ygNS1ZH3CT3VJMSZG2uQZCXI+6nYd
Dn1oU66EotjIWVTr1jnMvuaveN17LnXN2j2TMzLjIRqX1uQ2BlX3MucJV8t3UbpPRYDCFjv+HM1d
eaxLR2wyFIuUqv94Gcy8XMd50+rhzWv6ezNsEBR5zYfVrO9Teh0q76liSsR3Ydg8K36leQ+WJ1XT
ZNdn8q9j1dh3U0II09nbEwiEZckynq0SApmAGCDT/oO1B1UZRYwMHHJjJuVxaLIRBVUCrdTdmZX1
SpTlx+1/mXDfDNK/YDtBP7xnL2x242i9YdfaJm76re3ps65zZHV2sfMNNCTzbGwETbRTM1/Cqvw1
uPe7quHIS8aNrlkx/vseZIVVsxkeJWJK2oCEo6/zxB2V3H7OLEnPsjOOzjDdB7N5Hez8uEjN5lF9
dwwMprYfEoH2dRi2lMJkIFKzBOYkcx3N/MZW3J2AZE02vxhV82PzyeKtd5NkBcPCUM6l9exkw71t
FwTZ3J7pwJ1KFq7xNJg1/EDjxK5gwbHNQ6Aes4HcW7sy/0FAnMKuPhhIbwKZP3mZ+mHeAEZaf28v
ec/gVZofdseAtEy4puuM7ar8nid5nQPrZ8qzYtMMCv3UyJ6IUED1e83KxeA0b0mhAbCuhvuW5y1T
9bc1MnIl5SM5MbtxAMyy1kuThCAZzbnpPrKVImIMUOhs8vRFOTyEvfNz+xrNWvwNs+SrTvIjiUI/
BKNif2IZ0aIzoqWysMqsGbg8sW5pEI+V1BH9QYhfmV05iIu/gb/NXDIh+LicRH/0jnfiA73DdXu0
J1nH2UhJ4Djr3WSbG17xPYru07oS6CFvsJzTWwSI2zuCacGbCj74tGQhls5nT5ml3WKXmcRIgYsf
Xt3bI+2HBZO6QCFeXHUQQDNPkayGel8bmBDsWdTR4Lrsbu69LrpfCzcZrlrxITTcGRli+863d71B
WHjm2DomMeID9QJAYD1+2H75q11MDxb+4Hjopg0m72WHnErHzHrnCfEsHN1FePoi8gQ/r+0+2inY
8WTOHnoGPp9SJFk0eQOlPunThLumHdG+GTUJJ4pW5KgNzItZeMSm6FtYShtckom4nMIEXmtnbA4U
1TQU+JW+GUah4lOoZ6KyuhEdomjZXfRibJaJlUPPyXfn6GoLFpBZXr1takfH2q3c7RrCfDhqHQFM
0bk57NixJTsahxpfHosjC064DduQYtrmXLs9ER3iKvviwU27LyGnJC5R8W3kJy5yUkAdN+oMFwHB
jO5htvFrViZxK4wogV9+y8p4bEik3NSgzEjaqnZwgK3v/aydNkPv1HG3xuByHmFn2V0V0Eo7ktyU
uwqoy3kpyoBi1mwOdr253qI1WK8WPb2OviNoPqcPyYdiPts3F4RreMemqZLTWJk0CFYTKY6tu08V
l4lvkT2gnGTXgvfFYXXE2sCCVJqA/tCByA+HbO8iJDZNUp579bkUN2fCxHwQtvxORmUcdZ+dpR5z
JjtqqVfnc23M74kmcm4Sfo21HIhLEVs1MNQ5qf8YWJTomKuo4yK3zq2jCW1YcD3pCXU5YKcWXhZX
nvyXQ7BGQYPjWoLrmaG+c0PIbBuWI+TXFl7/ldAcFimEtoxYVeL/s4IPKH6+uDfyYYzYNKcsNipn
X9l1j7eyygglrz69PnlDh4uFV657MnPr/VLONyghQOXWdqj30ns7RH8wDmxWbYBmAvaufQK5Etux
X/4NNYFhNAXxG+S832YZT21ARZGlLq4yNF9a/ovW7aTq+pAVyo5I1STrzuPe7TX59DMKeoJCItFm
v+YtAlrVr/ZCqLeQ7OKOarbJepcnwtgPxnLqGxPhVrG8SVJXIl2cppHBp05Zuoy+fUJXiqwNl5ni
QSRiaH7tcEJxQ0yMLbeABeZqvI3evhDFUQoWL8MN+XGzitZ4clLSXFKoVMThjFR1bW7HBtcROcgH
0m5R4ZfvM4J9vCPWuwd/7JBvEMrM2NgLQTMN2QHQg6hcHM2W4oxzJBKWon7euHgBfO0d6za5gApd
LXTa7erL+MGbsp57qvgakuUkzPTs2emuMuHz7f6xwdOW2MFF3aw//Obkc4IigLu5403u6g0p1wmg
ktkNO48b0S44KpU+lcAJ03069X3kFgQWokCDJjnp2e/QgmHrSQtrk1veB7b67yAbfhkP/4RZ/o2f
IHYxKWYZtEUGPTYtBd+++dfne4sTWZ7GEbFfvbaY64HaTIHHiETYyB9JtXExfc7IP0gGeFCoTuOB
xg4EZ5v//mlmWT+AairCeCkHGLBOQrBXhDSiivQ2HtlaqzmfPJnhxkKQud4up9qXHEvWK9rRbyK2
qdrJ7KPX5V+BNHMAuD9l2R0sVV8SY92aRveCoGzvMCdOur8q26Y5ZH3Pi/Hd6RQlsMig4eV5YLsF
HbN+7krsvbXOCYTLTxUgIq/B/OnLdJ/gGhAOoNI4Y7ttUicKYOnjqUpxGOEzilgbQolZ13uu6oy+
cH+DJ9SMeoU7ueFVsfruWawzPqqVcKKAvvRSzw99vydocuWXl8dmKp6Lunp1BOJE4/YDnG0U7dy/
ZBTUHL3ZV7lasMBoOnFa5o9rXT4Og3hLnPUQuOphtVojGsWlLUweYNFjjGrwQcDeezP/Sssc3hbv
R0xjGHWD/9JTzAMiBd/ihAYpFfY54Z1LCBdMwFTHfrxMdXbfNpprVS7XQW/MvnwmuS/lWyuf+nk8
qSE5AxahXHijpIbxAK+Nm/lv7vzZrtm97RF/76iXtq4vQmLhpmHRmFd+GDPpTb4/fTn2+Em2D7tf
DhTTGeF2CUCLjIDy1C4fHnpTQ5Qz1JLr4d/YNEMFD0wRvONDio+3JP1X3a+OGGKZm28dOtrQtTZY
3AaSRpiOMyq1PH1dmX0j49MpGfQavCVA5PRoaKT9vNle6zKH6eRPHhBYaD3ac8mVu4Y1c2tFUdaf
2gGLzzNSsOTE25Yt4OA83DeKjSIcF30s3B7oXJ885Q3HdK0viqyMkwr9R6w6v5Zqr0Ow/BBHg8/b
f8l76DnoHNSxo33wU3TWzkIXRlL7XyRsvebTxHF4+zRJgCdXQRVvBLbBqXAARAEnHCD3jIvHb19w
Z3+OoxyObYYSJyGlj2A5imeTLcmo9KosbhKREXTo2/zqMoLvaNDZN0t6pjuJG2lgR6pQqapLyeuf
E1EVEYKnN8RRgIHsApncacM4zX4B9uxbH12DB1pATaafRd/fMwYXEYIyHuYsOIkZCo+bm6vR2wu3
evVydIFz/kCozAZhxMN7XRsWu2uLN66l1aH22cMkDsVwmD4K0+m2YrCLKO9UtZPL+oni+aWqqx4i
X/xUARQikah86nRXuHPDUBF4+6klrGkmh7lJujeCYNC14do711hCUO8aR967/Vor3gGZD9HE1YUJ
DHyYuk7P9n6wqW4dYC8rrA8hliOyv5EGLF8qAKT1iH+ebhbawW4f7GzdqMJDk5CK19zJGFsK+QFY
9cULuze0o7Z4fSdAq2Nj++roWNP76OX5QacdzgBPbVDZnOUcdPCBiPSHCZLFotR9LoATsaxHS2Hj
467FnzUJ3pVz8VIYaWssQT2U8RyMJUa7nPGhPfXL8hC0ZRqFIdF8U/qIYe+GICcva7cLV+vXbWcc
Fy6fWrW2+87ozv4YvIv6XvY8QnMD+tSZvBsoXU7NFFxLP4iqqbaJNERnUimOCMOdOOMySF+7vBpl
tluaeruSlMTu2j/6C7Zrl2vI3ywI3iPT9vdz8FrKggzNAFnF0JpfAkFTVrRMFnL+VaO/CW4xStKc
XwMxXue5j/2J38UNJbUFvllEwrtwqgJ7dbR/eAEel85SHzhPmPvF9DhVXky4YrNtE/mux/IpFNkZ
MdZ5zZm60rGILFHjdyWVK/Z5ZpCMAjLK69IKlsgcCKUS5c802dig8QBAbXsSLSZhAGJYnv3V8+NQ
3XVt+jgHFa7A/k3h9YoxTfFcN3S2IYbA5zt8kl3zaSxbhfw5wkvlzR0/gY6DcfCp5Vl89N5vuVVu
Qi+8MIVfZF4c1iFt4q7Ez1ISLCUMkHL8RcmJyFxu7IS54r9/jVW+L4X1giuBmd1rrqsUvyOcRZwu
1SfYBkFM893S2SPjPR6bbFZvZNafUeV5NS5doS1+CpX15EsL0SuAx1ycyYcjMw4wm4lzuKQAglHm
SPITs5PvLmd85Fk8FZgKSstAnpeT6iPf06YPoqk6zeWM30m9QwjeL53xjeaNrQRVUvg+4UxPw/AJ
mdXX3Ps/LXqiNXT+yj+ZYJmmC/nUKBP3qS1IzNN7byo+LLSnxDHyHPiCGGHdf2dc8AjGs7NXzsEW
nXgSk9ckDpVB4ra9IFuRmzx/LxRPZibCF+m1jFTD3u25X1sB9WQ549+pDt6UZzPwZMJklvR25YQe
tMCeMfb9dwhNb4zOpnfU4zjpfxAiV5OAGIJ8DqS3Q3HYLeS0OrhCP+VFV3PTsAQ4i382FQPkSNww
Xjb9BKFmsIXhEkOzoxC4lG5Rxl7zp2b616Hibl1wgxv7OsWpEng9P4dccckY7b7UbMwpOJIzBNe+
NPeYbfOI4MJy21hjduogs2c2qoMp22dPUXCM2rxCEkQ+1ZxxWwc0aYlJUNdlAg8iMNzwtT/VdYNS
sGuf7LK5S2QCjUzQTk61Q5SUxgYYtt9YRU3dznfoo8zKWwKRCSZNGYKba1uEhFNICrTtybtrCk4V
nuKWIazGY7p06W5tLm7Yfup2xlJInWO0Ws0RfBS+NiANN4QZrvpObJeCQ7UY5F9vRJ+dkM1HecXD
qDz2TYm2EO89tLQbYIrrGePL4sk0AgI3lH2zyhuRfuIZ47AQbDC8d1ncl8PnNHHFNgUXkyCGnbnH
bqCH/G/lO9fMc+86xbcpDU/txWT+YJy+nTK0j3aSBBLCdmuqZIYJRJFgMwZEyzmZWfbmEvsIqyz4
NkueNwM9dpTYXswOe6jM+R8nP4ka8tGyQqKGKjgL1kW5lsVJGnDaEsQLF02+snzNKy8/AURogEfr
Citz4JBoMH5EtoS9RmfTMgon6l7XvbHzpF9Ft8zBndl7t74jcA6i9sedlY/7JgvkRg9jsak0CWZS
3c1V+DFkVrpBE95nbri13GYgMzBYNx3hcSWWwWNvx1WXIwOx0pcsdIptXpub2uWnnhgmKpxCobQO
rBCoXCeoD9Z+2wCihTXZCwxbBgkePngiqBeqn+6lZOM/c7nsUrd8NkhA3lvmzbazjsZj7yZk11kZ
aBNWLad9sQG0zpkyMX3XotwWqscFl3vzYfR5FjK/6dj6nO9imieq5pyWZZCGPieFmjaT/ALx1wTz
IwN8uLWl+7er13pbTxJ/SGo9idRZDkPPa4AxhVTjcUQO77Qo7MqV/SaQJMp197XVwg7PoAsJwx3U
3KkNKuOOy72Nl3AhM+222yXLvVNDL+eQOifmgXbrDsQLC0RofpW9TA4ABjJ4d0OQjbWRg/Sjypqg
Vi2iyoRxZLSKNCk8kd8P9TtSxRFolZSoKXUQ/g0p2pdl3dJEoJGanwqLwF/m7Tj3W7lNQqri0F+D
YhQlG0dof6V2Q0uPs/zJyqaKwJ30NjUXrC1Lc6YQcLC6dF+XI4+wdJMtEX05uVhp+YpDDobDLuQe
Rfx40QERFUgTk3w7tGQoEejBHjFg7IGg7R68iirO1hL2XmFxPho9ia8KspCurXU3+eLOWMvql5Np
R66O85XrjqTcWs3XpC5+so4ab5Hyq4VoALSFhusJpf2/v0TuU+ELImGQcKprZRnFU6keHNktH1IF
H6H9p9e/ihDSy/8STQv1gV/fwOf74lgmWnFu48uk0upI7iuQctEE29YfsrMD3IrkICMNO2nUm/Cr
R5lOVtzx74qtVhn3//0BHX15TAvSx7DfRsjDvVeoo3ZLPlZ3hf4GpFMuj0Kznmryei/T6rgPAh8y
YVPFh5mvn0a/ehc/L5ETlpaOcfzal//+sOZ+jlS22dWJ87z0ZeyTvoLOTK3v/cqeONd+/WIAN3gq
GL/CB4Ta3U9/GxjdZMD2G6wLwVAFMV1z8m/2rfsE38TjOIdHonWXuy4h9qruPxjIEOhPnng1Oj85
/PeXhS3UnuhezsNxdY6mxSUjbALamdQHf5e7vTosXmkBj7pXcynUsfFafZ2SMo/rYWwv9TITz+aE
R1RD6Faxt/wZinNIpqN/WwvgqvPIdczg0gTEf/pcB0CGTOGzZdeHnEydyFW0LaE9djnd6j+9IrqG
QJLxzlqdx9BxjausMcE1WhdXq59vYYzSgnMIzGvYJMQj2MlHmpCCUhSluWnzqd1UGTtynwbypU30
s1r7+msxEcpPAaYk0TXrnUka9QnUdIL/SoMzbgkEr7nDqIix48s2/Acnr9Rj2a4vlueRWjByW+Nh
sLi4Op1vXZI5d41AdqONFKmdJjukEcAQo10y7+U+dZxkaeZhPu1DIyf5LAAiD1UV3tPjFd5DmWBf
bVA2hYMf7okQe2qcoUcvR8Vn0Wq1KTobnRny9S3OgQZCXBck/EvnZzSa6s4WSXk3//8/k1UfHhk6
/vf3bbtcbzXEXGyNLs9lhaXbNsv+fQbTLKwh/xvCDk9DjKwgOBdEwmw51m/hMt14WD3kJcTglk8N
4oftrAayuZM1I3wjdfahN+4XrwMsJJZmyVN9ZPXhbQQY4OZHxHbLG50J03m1Uq41DU1epeI9SBCU
ZrDXbJ9Z3PXV8IBppT3y1puIYV5UMjQPTt8CON1ygmX+oqXv8ztlhBs3fDNt2NDEQtio42q0pk3L
r+nRRRBJuzXYoq7VAEobarBWx07gs+fkVN6MUTq7y4uef96khMWPWRknWi87v2ennImQkUZ+yrlo
zm74pVJNQPfgZi8JKKGDBAW2aq43ybgiMNbvrtVwpns62YWkLYEXWfU9CeDbtDPHnTZL/4oHOItt
a8XnVlRku5IBQUPZ7U8Lz/uXyvKMA3E5+HY1vwWaVKp2cRYij9f5zXWNP0TDknG3TNmRlLJuE7AP
vC7NckuYG97Dmd4ahah5HxRJ9Y6A0isc5IymdmLb7dxI5WSzFE6Iw0SEhza0H92b3UWUTb2XE9tH
H05L3EFGYElYyMiY5Tbnb1FIRsRhvpDfmE/GcvETWBwrWTZwQvIkFPT6XA7HwVb57r+Pp9A/la3T
B5FVD32T9HeiNKg3kJ75bHNobIyuaGglvEofSRoRaArfB3lOC0PpAeZertTIt/V+NgRScf0WYnx6
rkdoFIk3+aAdkBTfoNMQAB/T4Jzc97qYdklthOjvAqIb5rLfjtJFdzUa1aPo5rNG8cw6UsMJJv7V
4TrS2askP+5pQatErLL4Yi4yXq2Mr8+3umNumsZeO2XAx8M6kyyfqt0Qk2nBkP8/A6jp8ZjReHum
SxIIphXPpo+cZe37AwFPeEdHz9trQPqjHaI8RDtmLcmM7xe9UUiI9GGR62uI53xveto/gxtMu65g
/m6xZZSBHcYuvROr02dXz6k/kqmwn92FgvTcwOmahKK6qKCtL1rv1jbduhMBvMO9eGUt7MvL6tl6
L40ppH3SCXGh1wNJDLN+cJMWT4XnkdXHiowoctMlPWfLbY3tEGQ9zpg3kH8sNQxVvRFSISBFCpRq
7jU3FFvXBGpIYKmR1CzNXaHEM/r6Yv+f6amtUevQYPr4n993Gvz+PiWKqxECMA0zU2ov3X6iGAOj
rXVzlUJlDquPEt/hEWhKSh1C2e5d/Mywqt7DLdlz51kTP9wBDCAMwaAMO825etqT8Fb3Qq6Kz3Kt
4KJvbiRvLO7rJvcPegERX0fGT6fsjqTwdYSQdgAYKJH/j7Mz243c2LbtFxFgF0HyVdn3mepVL4TK
drHvGey+/gxqH9yzSzJKwIVpQlkwXKlMMrhirTnH1LeOnLtpGWqhruoEM+2kWPUzY8FkM7aQjuHt
P16iYtrV8CZvQpTD0cmq7pTrRXikAblA5OkHevsydmI8BWU1f2q+fsSek64rs0D94JJMabZIYLSc
4Y09hj2OYr5hnL7dJg1Vd8AlsQLqEz4XBQSZLICZoyIreDYH7RcXIm90lkkEQdofwXLp65He3s1H
8gjeaDSeCQraVaO+IWQzfaxTJ3kYItL6CpDfqYM8ky5mdcxkl28ggbJraMDAgdiH4AkW8d7w0+DE
7PqhCbiszGQgkq7I+11KoYNY0aKPMfOm2PCsXWGxEvVgXifbCtaeSpNFi5IXXLPKnnUlkEH37dqq
BW0lox72WMO1NRPriz+bumjVWWvGpb8+GEuqarY1jShdhMmLS6qDNkzjySmWytACfCFDuGZxO0bl
jJ2uBt4fu6RC+U9g5p17eMWiDLyHXucRlpmled/J8VICo+MRRTdbFVDJXG+tkzqy7HRsl1XDNREX
gPPq9t2sneKiWe12Cvm4uulnoIMUlC6+/G605C5Swaaeb/JwJCC2oguxtSEGXzN3B/D1MDKnOhOS
CL551Ow9OLH7tKQe0nq2lqKjHZ4mbf+YexbopOh9avTmBUElOk8FgC1zcPoUEqVYNBwKbMcIXtJ2
07W0FOxhze9lnT7YNPiIfR67KPFzx8Z3Z0Th6eOnyObLo80h4zJ6au0oP+g0Q5ZISrIf1P8vNJSO
I5O+drTh8IkKwVtHp5alNkggG9y52pTsBygeDypvHK50ckVpjdhtDr2Vxs25Suuax8PowbqB/BwM
5Feq0jXPgw3S2/dmoxo5BQ8hi/qkaiYQAhxVS5P2ThIpci+bEcdKrkAINZmCKW5ghIj97J0Mi2Pm
v/d0uguvhV7iBDkpPrM6JgpR4vaHWBP8Bexy3fmE9DeFEtFJDCC8BCtCnMo02RvUL1BA0+L9P+vp
vKi2QTHsclZk0vHgvQnckSvluPIB9waUCCt6zoj+ZjhhbW2GeEs52sF+9OIY+KF7VlZSHIuiRWyC
EIUubQVYZ5ayeMU/fuKJjTV17tLtGiCqBjEyUVY95nTrIf1blL5QDZAH98nx42TYPubt0WWQLPPu
WPojrTKGnm9TycyqVoZ1NgjAu+GqeRuV0N9GZHQLBw1vWpdwfeOPB2IsNj3CvmsaEnOXu33zCl7w
ORrj+N12w42sk82seLp34RmQnIMsHOrrw8erOV64H6Li8eMVDGqg8c1TWdf9XV03FVvpPGNOWTJt
JOX8UcU5i7GDXyykJ3NzWsmQcEZMad5cMwWpccrsMFpTQSWo6TIXbVZ5INvSfKrpLtt0To9eKKdT
Hyf6qUqlu0BN0S5pKyUM89PkUYT6VUWu/Q8BP0s2spg/b57UxvdY0V6lrbNGdIMftxp85rJ1zYcw
n3IkEYcB4T6Wqhp5uFkfPn4Cd0mREA3Aa/lz4kAK601CtfuFck+zzV+Yd/5iAOpfeWz5ez90/VNu
tC8A9PSZFOWfhj5sGewWYgUWLb4AM3B2U988jvMrFyHAnWc33UafUUt6Mv1NG7B4FmSu06sI5TZ2
ouQlLUEZATqpznYbPgG5ZPOpQWwfNNt5dcfkibIaOxeylMjWtdto6AwNYjSLmWfzNpgH+BDWMq3x
D26Yqvuw736KWdQc2bVAy5joh49TMv+k2bNECOn0yvJamMsTowrHbMRW5Lr1VKcE7o6TLrYfvH0t
Jj84Q+C+TWNimcah2vkQN5kcetxAWSa2+ESM48cGwmiZLyVlVcD/n2rJY9pJ79pRj49WJ4b7EXyI
3uJobDKwVHrU3pK0TbaxG8cb3TeQHA7Fey4QiY4QO25uJF56hoF3xiDst4EsxaSNoJ74hbGvTKtb
kmkk3gYjR5DWq5sxGuLccR0w0nC7ueGm1pg5govXjMEplt1CZxZ4+ThlLvt/GXu0PDvtn4Qw9ZWZ
G+oGta5atq5x4Qo8UqgS510ldPdIkPmpM+jWU/p0SQL98aM0zVsH+AORK9oEy0rTzT06kmym/9Pp
z8Y3R9XfRDWKT5HOJuIxR+oGiQ5CcHY+BaTJPu9SlZBT6fhGux3LrLt682Wghva+09P2XlO+2miR
uwtS8wd89q3TpN0uImn1wDj9ls4bPQIaDQZifG3/97LQi44NfPl3Xu6dyrPfy77ylkKO8mDXiXfJ
XGafcIvFbsiZ7rdemWAECZLTx0+68ii+I8EtalXdnhxtthd5fCRAPr+nwPyr5qG6iQrlLSFcADE0
1KOPvh74Ve5efQemWAhlcZFpTwl6yozVW8ub3l+49qFtI+upQ4O2MpnmGawQpzwurWU6xO7yz5kZ
n+PubMu2DMewqTZtqB/6p4zdvp78MBbADKANulthqz05vL9oCGjYPnA0/vlvMz+HQ/HXOZZO1CD1
sXQJq/09GkZhHWYDQQxajp/kL/j1d8JN2r+KCgtTBPn+fuy9cBPa7Y+yRYAsLJiXI/m+VRm8MJUI
3OvEWHdfVoa1i+z0rzJJ0SgEqbeLBQk7pleJWzkNyVxpfBdj/jnd0bYcxxWOhAJjWo4uPwU39XHW
O4wGuoXXGseeD2fPzjkkiu1KUQx4J/Usdvd8X5a25rOzoLqWL2NRqNPIDG+Kechlg10vMsgFOApq
bW1LYazYlfuIXK5jqos3X1bVsiTQaFWlIS44ApB3Nki+IByijRNWv/SGWYhAJLzoW81cZL5GB7Xh
2VNIe6KRQCJZXDUHbSo94u0aD0WWdbRNx3+WVr1KC7mOMnq/Fg2aFVXk2uv9noYrPktVzXVyCcW5
xPLKHkEX66zRfcYm8ck2xNoMQ/0UmWO57mM4r3WBX1P3UsISqg5jvoF1/s9XC8psLociHYMin3M/
He59WshMxF1hW7pufA7UTAxQR4aF0cOSxtniROsp8GiVqGg94NLDmUqJqmDhXUwgcVu9HalPsCZl
udugBMyXdJ6qe4c0rY1fVswaU0aDXcWetKlY+Mph7K4taHPUIAgug3R6qckkv8uJEViqnAEL2Fy5
p7RtT3Ta3MfAiOkwoyaVAIcxTxcX1bb5TtR1tEFZ6D01TfkArkr9laKfNGmOJedmio1XVNARhssq
/WkiojNBq3Ri7iL4jXYaR9oMbmgemi5jVj0H5Hk4zVYG3OErFsCL2QbWHW0XttWNr9/HhjAuA5qL
sl6GbgNrsNAPgJchuZqBtnenUtt31hhAxaGd2Pcuoy/N9fZSU/ou66MeN0E2D8jI61pFjUUqtenV
93jv6uWEQcLydQOUedae09ZEBRMZqBowtabF1dSbY+hG5ZOhfOO+JXWddp+76yz0QpguLszsoier
0qqdaYYpHbw9/ZxhQ2YO9U9o9VtIIfaqDxhPeJpe8tzHBBiwZjxE1oCUQg9tsgf4CXmSuvAkdu/Y
RGw1180P4NTaw5+vMHsOLPrtApOWZRuGZOHTPWF/JAX+V1hdaVmGQnAOQTrTH2ETGx8bvlUD14sN
Bo5d1ddbCxAuxkACDxOQtnctW7RVrCp/oazAOReaOEUw66Ixew0mhODu9A5KY5yzgiIn2w7Y149j
qy1h5jCHIBgmb3X/MpBMkum2OmrRi2X43hWHvaUqjw9Mn63ykLRCOzJ/NDHACmcPFedVE9C8O9ej
+QIpnvFxEK7+/HmIeQ379HnMIblEHOqA1139U/qpTl4P9GHUil4FBDSwvXGv9R0eJdvRFn3Qv3oG
MhU/VD2WVfB2FlrCM1LZg4TdfHT4qLeVQeY9O5qXMA1GNHa6fUbCS/I2AVZgCM1/WvwDkCgBYwxL
EfI1i2YsHzu51y35jKFDwzLPkyfSjSeyzGFzrMGAaaBer/4EVilOy1usc7NrBm61KnTSd0yKUKUS
4hWqxLkPojeMcnLne16EJdeIz4kd7gfdzn/FhnKXGiOvb0J0P9b+z5+bZZmsVbrn8LF9KlLYqMaG
7ycFFhRm8qxPDQ7moPhRNXMC1rwFEH3m71JDP5is8yc2WvvivQfwnqCeid2FhFpCH9LNn7hh/yni
t5gi1gzFM3IKc9F361zlUBRaw72jZ4on1vG9Rem45tIlLWgve5w0jT5OfGDCRzyCrdlTb6Ju0GEX
5DaNHVlmBm+QQvpHJOcoCoxjacRWom5Z5kAerUajw8bfAaby6RwwnbOyjRd55sY33HkIJX8WsaWO
BmHjls1EUNdl/syW46olRnn1LQO2Wn7EONTcqy46l2zdF3++Po3P+V7UKSzzpuHpKKsAnMzF4n/d
rwlCR93ug3Jh61F3HDon2tUJfuk28Q55FWGfs8OM2TVoUUC8hyIY+6Nqnfe0iGG5R059M9I6WvhF
wrwRuwTk7l5uUQ9/m/P4b++UgLS5YAUSS3H1+ztlRsC4A6soLoFwAH4T0pYKF5kXG4++U773zEaO
qoqdFb0Na4Ubd1cTQ3PxJv1B5lKtir5LaefEPzCeMs1RGZPiyre+Kf++FNd8nq5psv65ltBtOYdV
/tfn6WdY1fy2KRbRBFJJF4QCJWQkL4OGLM0QJ8SizPBxffMtzlXe73cLnTZhutSb/GuYn1aZMm/t
eoSXwd9VbfypCNmX0vyAhKJswnNgyNprs0tLWCyA4PJpNHf2IN6gWYF7bTST3gWmzW/e1Nelz4Zp
5XmCd2Trjv2pvOvioq7NEbBGLNudcip1SoDm7wKaQ6uRWJFtaKhhV6Zxi/zV3vWjevrmHXwpjqUt
WXUNIUzLdYl0/f3LaFsdRib9yUUaY3n0IF9ja/MhevBX2UiqNoUtaH0m3Y4GCo/NcHhhv7ntJHEv
pItZ39xsYv4aPn1NHteF7krH8QzX+XSzuQpFjJlG5KmE6hTKrtrkiYrxaaXOW1oDxkcKs9PzKDvR
Bn2EXWi8gIGFXh7b4pRok7MH5Poisy7dsYcxaEUk4VqSKiMZlh9gM4TM8zwIwKIx1Ko1Iv86dM+G
CPuEvbZl7Sj4YN0xCBX+fSty7ZdbnbALhM/Et71O5gC+Yk6wYQOmwVSO0+PQq9dybnF+nDwH7Esm
BSnX8Azva7fxVvEUXlM6B2eLGK27XB+i18lC8qg1qj98tNw/TlrU/mO7mb/trSY4fvM9f73ppEFJ
w3OW7RC7oE+Xv0isCGcTQoUg7/M5a3JlDVbz7CIK2gF0n5Y4sLs7syq9Y0HauT8O2YM5j5XdMKdJ
8soeIrT9CpCba5xclfz88/uzvt6e0pCu6cLcslyHx9rv16GWl5CsJrYEFe6Ck+sUt0lv1CocKvix
g2Ig0ebBso7cv+laqbU7B3v3TY1EZA4eGkrRraSiNnGzzr8UwWy6p3z/OEGjRvE76sX242VbPEcg
Ey0T+T7R3cF94L7VmcXzaIA+B3vN20UlnbrMnqKzozsHihP3TPfwm0vd+LINltIyDZeAVINtnvu5
DpRsl3T6EBHDrGzPAhFfpF95px6Sc3wd8WVt/aAg2bzxz9CwdsQoNQdr/s8GY3rHwPuKpYU97ZDe
vvkuvhaokiedIyVqSRsn/6csVRAMUAtwny8U04STpjUe0HR0yBbpNtyd5koL7eHILTntPIBWy4qW
Z5u/6RmsIMJLymM4jdNR9bp1Rk2TA8WM7EUtXfsEykic5rE9nTDHX+dU+lneATWahh+x6qaVxAJK
GyUS90PjYF0FSrwEBwI7xiH7q2Xi9uff9V8e7lIIiwrKEhaZcZ/TRavathumLNHCMeWCCDwa1a2J
Ls10tAsy7/Wgau8+rKB9onM8DKEWApR5TTJrqaKyORKzZp37ocUbkSF0QcBCOqsRuZc/v03z61fi
mPQAKMYc3i3V3u+3RxYiWOKqnOPjMZJQO1CP12P7PPnMqTLyNIKxMG8MWIxbGmds/Itk6bAo3dWJ
/0BxRI+oKKD4u4mgpwXjxh6nnYJEC9qYk2BDRhPXRr3hEb/y5zf/EW3++5rODc1uh421blJNfVp7
tEgjCLwZEb/TtQY1iyRcqeGx9Rz7iMHpbwxH4F0QNKY10Xns+I1THlWEdMe4Ov/8XqyvNx0bAua7
PO1snWf65w8ysRPPsFvgTfUpQyp9V6Te+NwH6B88IXog31gctSLdN66RXrrAdQ5wW59136PHGkfm
MalccfOUAUTECf4GmKPtZF7PedPhtDKNFJhcpY4feXP6xD1UmPINhu0x69jQhU4XvaZKJ+POgiKS
VGI4Zpl8AyLrnFRZw5xFJ7jWyUFcB2nDiOj/49fnyco1784WBv1T7YXvLEmrOksXten+M03CORFV
7G/ZMBvQXWwNHqJXrmsAEDevMG2SRYfuxZBMVXwlok1Rhkz063JOAkdP2YXugyZGBvLijTin9JTQ
Glk0WgRSan7ZR4WzjxJL3UsDeeOkZ84xc0W9rVPUkEFjls4K9vqKrX1oG+8OmRf9qB9ttOQFYl37
m06g87U+pjRmbTM/ynnKnt/vopG3E8KEzxe+Ahw5lZekcoJXbFTp0cpA6Ls83Ta+gJTFVzcszLJ4
BcPUnvSpQGPSpCRcheQptEMcvXpdgx5IpKdwbpelo4eHAFS30LApJgRBYgWJtvyyw8Fu/QkmYqSe
+gKxWFMScWYuWGRXpJAA8PctE3VsQLRWZni3HCfCUjilc260oNwTnhGAjVL6g53hygXeOqyDXrDo
tm5+DuyWHgeoAJ30Da0JrGf8TW9EjT92lk9iDD61u6poGrSRRn2LnLLcuqjtetXM7rfm0dITZ5dA
NlubKhH7EWKCU4TWW2n5ciMTRXbLmGXsxUKGkUwGV3GYNDuRzRjcFZH104oPMATz4XW4WHr57EVu
B/3BmB4MrbSXePnl5s+X8L8thdLh4U3n2KLpbs+VxH9tH9SYEMBo6rB2iagUpS9veVf/recY+nIE
N5tEXLPJLDdNPCTYQokwsAfzBknNenIZ0Km83mNZ9e8H2PkQmr1rSlDRoXCR6/U4sD5e0XCc7v78
vv+lwnHwhnouDlnLdL5UtmA2MeMrqIgW4OMaH4I1VAs1NsEq0UuwjHwV2xxw5c4oxC4MoTw0DdOc
BhjtQtekd5hfOvP3mHT+P77bI+VoRxK9apOMc8x+i3hUCJpM8hg6vXU2voVPjFEGNR9Xe4uZ9WAE
bnJlBtzPEbMD9gDzhxWlE1OKRuxrG+fKn39p8aWZOpfxuq3zdDXZ8slPO1JGR2NmR2A+PZ1w7B52
wyEiEfiuGwO1aogK3DE+i0+uT+vE7cPb0NlYdGvnnsmOvvyImCnnxFNIPRHseHjqxKXGC7cntTli
z3bIPTQKRYuteQHuOVpJvUhOk8DC2eJTdFZmUse7fjB+2qHZ0D8KGiKUFlAAyHsPt82QMQIBh7fn
Wq52VddVKE2dZjOOPnkLtW5SkUDQ8UIqSqmHRHW53c0Ti5JUxFer2yKT0V80ekl02/BvIepU31zv
H0/HT09P14Rl6drCpD62Pu2IRNdArHHzfCHjyOIJQrKCbmRwc8MmvEY5TcOeVgDQ9h7+jpaoB0Q/
MTnwXX4/qcm8G4Ny3HpaF916E9uSgTqYvUmCda6OHZpA5C+sR3KX13bRFwfTTJAKdF385NZ1vNZd
bzp0HVASrzIKA36ZEa6LgOHzxzYGI6e36v3chBXsuUvDx+D90V6uK7vYopZ8/3jVx6ZHwKlfLTJn
ztyodWNLwAP+rblxFEDl+u5m+5d6yXPor9qetIDSmp8WidhD58hMHIIBwTtocp9U0eLMMBEnfLzM
i3IrokBdK69nVddcsdLA5+5kmcmVpBW/zTtwbSmc/R/YlO1ax5tdAP9Id6nTy3Mgkv4STAc6xpAJ
mMDTyy2ufTQGeEnqVREDSkPgP+yCidyWWHeQ+Fjf/JLG1707xbnpMh0Sju3an/d0nS9lXiYW+o7S
njZhkvY7GcnXURRvXBz/uT8ce7yPim5Y2sCCDoH0h73vQKDBzz19U0t/HbRJGNAeZgYqVWyBnxuS
g1ZUEesTewAt3VBNFQ9GHEYXe8Ie34QIrWKr3trDqB/CrHorhXXqWBVeNTUc/Um9KjUeaznYPJU9
eym6ishW00bwQOOQseVIfi6B503/D0Qh98c3C9V8Qfx+l7mGpDDggxSSbc+nGlUSZIdncsRjr2B2
o8xy14Dh78eqB4wbpuF5JDn5nJPY/J+TCOoe7CkeogEsFM4Eok1DkArOxbSs+oXftNtXiMJgGvEy
sgRmw8kDFHloAxv4PjHdaxnnzuMEHrYEjvegp6TcDL5WnaVmvNV+K+5bAmXuKq9OL95NIEV+oZIv
1tI0DRwsU7tsWm53RM2ktQYZXhbvkQyC/hwV+bhJtZcq7YpdAOV9kViNpLYq1aLM3RakqCZvCam6
QdQSTs+4/ZtFS34tsxmiOfOnyfXg4Ab9/SE9CFmXA7IxdMEgh0FwzGhTbU//Q7vaYCxWeujYizi3
gbLXOKRY1prDR1ZJAyl04494cpVj4wTVq3A7xqDe52aENrXR1ZquqQZOWjO6iLVI/m8uZpTK7JiJ
7kAmVvOfqExkw5RaGkmDBbX04f9Oo5X3xIDeFKOAOyvL+rc2ZlJXOXhS2j5yn9qYvSgWnjcngtJE
xtw7oxb6D1aX3lc9mGnyNzC2IxqKQfIdYIpXixQZ0kazPIBYXeDRB3ZPA7r9OHHalV4ra5WYLpbr
MszXbCPNE6RvVgWqtyZiqjhWDxP4WSJvgTl8s1JY/7JSMEg2JeIpi07f5xGLq+U+Wg6WQ3c2VY5W
jENNmd3ZioZu1TmjeUN7BIlgpSSuOVAwpeqrg1YS8qDxdYFqMqatP+I2mRLgyG1PdJpjrEx7AMVJ
viyeY08/8vdmy7Aum3UxmuHNgRIi6im+NCZLIcrm4IGgByiSqKKbwoEZMUFFBZP6Xa/raw9x7iEJ
/nEFC+TnCjFpCUPM8DWgOPbSm3Sbn3HmOm/VrB8JE8/ZZ2U0uz2THZcZZEuk3vvaVc3ese6GRqGx
tlRIOo5yVn9eZeTXxxJPcY83x1MJaqr4tAGhbw/HiNypRdXHm7DD6dW02nAviFA+aB2MPch/9x9/
FDglVNFIkm+UNlQWUXDSSmmQ7Z1aFz0wLwM4BGJWoqvh2r9KpFWwj1O5Thjg3RnMtu9qHl77qnQg
0cb+qUpa486aNO/S6UZxGjDqL8Ipm95pqu5JrEufzV7Tty2Bfne+m70T1jvcrPnkJPIHtM+QiI3+
OdHDv9Ck5hdBGgCRh4yGUn9JghepSGWDljJ3n2pSHPbkH9SrUBrFNu+7Gk2pG5yKqPXv0kbfpGUx
75+V+sEkNDpDGduVsUTCFlw0I/hmy0+b4cva7hnSETafBKIe+fnq5ybseUYD7mnGutvigGI/Voej
dqrhSQWReXITLz9mGAFcQkhW9qSNO2cowKrbUS/udDazpn1VXQ/Quaqs7TAtMYlBpcs7uTaI8vvb
qox3FuyBKh5zyFQGaDTd2oSRpMqHPll6E5ihQVfWUy5xPIXK0/+2erK7gfwvPKXTMJCInAwmAAs5
GwkykGobt7WzVWriDii7ytg0VYb1fBjK+4aPj34g7qYAjgj5G1tj8hkXJxMRjbkNIaqFLn9k7D7n
xvS3Bpkr/gcH54buN0tLeX9VHtVcXNb2rfeZCVfWUQ/A+N2pbr4jIohCSQgUZYr0kd0osie/K/xT
QdYQwtmfMkskyGsh7j0sikyOJ1jf47YQSqfzSgQxY1x4NQp9ySmd/RyAA507sr1p7arY2xTMaRF9
itk0Yy4iN7ax0erwvGBL4TKso1UD5/HKGKhfZ8RM7RMYuhlqOYilnGSog/7VmUcbTcuMCov7s6vy
17H1jROG3YjhZaM2Gav4QtJHvJD3ikazMPmf1eZewNJn8WpjYOVxOtuUkLcA6oHjOCXLKDXyvZoS
aJmNXq27chSbAQvExs6M6Gzm1ZaLzTta8ymaI9oHm0vBSvNxH9Wie8y1rdTxFQwgMh+ZkPx0FD0v
W22VouLp/9+p0Y3XPy8v/1KAeSb/iPmpq6Pq/1T16kltxk0n2VZm1on0cVghbeoQwzKQnNoQhiVi
NTwjtnskSxZo8oiGR6uqXwV11s0maGY5NVC2hMifosDaI8oofwJwIYoXC63wn1sTfvu867JL+5uK
4WP+9nsBxjyEYSDNOZv9sfPpvcf+MNsEymaRMYNduxoXTVnPIhkqhaWKWboNSok5qLi7j7thpGhv
QmxtuYceSuIk4QGkyD9c5gSyMPN3UgyPyO6j+Sct6DVWHiPdmqWZnqp8gGXeOcichpERdnb/5y/C
+JfS3HNoKVOas/39OlZDdSsMurF8E2E0nlxrNHZ+yBAYb0G4GDw339W5Xd9otujQQOAQYo7ddShW
ztlo7JWXODerq+LzwNxwQUzIxKwpCV1qFYJXZ1ZQ7b2rpL0Pw246owmfHmXK9sqVxEHzf77ocWgd
yF6xDgkMqLsWkR8WHl5Kv/wHrEl+kFklV6EWqc0UFr8cLNjXWj/XOsTFqswxRw3B0R/N7BpPNSs8
oiiksJgCXMP8yYZ5PWmafBPDc6/yYSuqxl1bmowhQ3SbXI+bbWQmJPn1zaq1AeEw1cwuxEFamN4c
aKK48eBQ9bRYoTdVWyA3amW6DUpwhIu7JjTxIKI9KJCDkhAVddd8ci3Y9oFG5WhkS6vyjAdnqatu
fDDmn6sub1GAFMcym1KekshACOhM9kSf5A9DBRyAuCv0ZFo2B1jYK+JJupd8NjQxgDgk6MhXXg0F
qNBs9rLF3yGD6DMhW+MxxbO/yKJ8BpR79Woilm9Ja9E80Pi7TnjQN8iIBowQBqlI1jS8Q4u/63qB
OGAMNTIweiYaWqjABDrxk90A9fzz1fZVreqgTWAP6OgmW17X/XzrRFWRViZ0KNusu12fw6cYrJcK
JvoyTfKg2mBP7DejV6Vbw0lGxjdd+mrMqKvWxDxZDHSAExAJd4UAEN3nffaeoH3UUS/9FdTikCI8
/KW5kHviEvQVbikWxUNTBiMhwAOyWNbZJWABtW2K6ElgYH9D3DXcMZoTZ/K8zZtIyquTneGLTHud
0TFKkPnHsGqnvZ36Eq6LTotKxCR3NTTlPfqvG1BQ5SbPJMHbshpYeVP90lTNREiP7/2wxOzMnASI
e7JAJi76vdv71r7AxpXf6aQ1fVO8eV96WXzMNBWY2iEymQepv+9pQvBnsXJ4YBeqeKJfnK01p2tW
gq4XTZa8PxotCYhF0b0qve6YVA/T8eMUFiGWrPDWmdfBvDb1fFb1tQuuunHh8AiqMi79ubL3TXBx
jLNnnANMl9dGwoxgEQshEgg4atWMD9h7Gxm+a6EGvwkIzkq0df0Lg+HBzzxsPGEiaa9r9pX/+r2r
FNLpvOyXccUUaz6kcW+FD3Y7H+bH4YiHJHvk6MbHKHsMtP89pvrJ9x8b+2monyr7KU+fOQr7KRuf
OeL0udbwNkAie8m1Zw6IGndanXU9EUkwDD1IDzcvLDZEWXk/sgx1I8a2V2mn4RprTvuovm37mPqX
fafDJgPBLGpZ00RX8alZZgiTJkSCtt2QCCT3pILjpYMo2WeHwdtbfEj2gXMLmjo6+pjLyJlqjo12
JJ1LHIgbrMtTM83H4J1kfqbHzmG7Zz8/dzlSw4vrYiS6cEwYRb1L6V2q4lpTVk/X4eOYpqvrz0dZ
3XyfrwEe363lZ+MWMJdYpXwmjxKOC1S37LFpM3tnJsFRw1sFeVlWu6B0wktQJGjghbEpzJ1GQ26v
z7C7vdbtHVLnfViJXPPzERJO4u399MDhpocEJTchEfZBVoSLHwP/WOrzYRFOkZ+M/AQKa4RkhaEy
PXMA0zXTs5LnZtNbBy+5VPI8dhcnuZTy0neXnMBJeUnSK0eUXuP+WjjzEfbXzLkmzrXNbhxyuNXZ
zR7mg3y71lyZwy31bvpwk8V97N1aozMPHnEdibLosc4SVFYbwvFcsPuJFnfEIgkWJEcPNhBdkpup
ocgIVN1vcFiQV3ov8nvr4zDyew7fgVx27zo3rjKUfphJbedmJ7e0nw89+d8jF9f/HKm4ehEpM1fn
4xy2Fyu6as3FtkgEu+B4zKJL0p6T6BK1Z46gZXd8VvapVSfOpTo1yXxgyEFAJfuj/XGkMMm8A+1B
jqQ+RPUhjA4MifN+3+f7tN97RAPF38jCv6pk0EOhGjBo/rGV9D77E7IAdlgd2sg6zbB4CIvEXXWt
3q8GTBwP46jqs994/DqpeGCCTgzZrPmre6UInrAJhqenYqC4OHz80ceJACDrZFuHaBQeKfAOcnGo
FyTYddMt9NzmrCm1rgxE2uEIGzGFHANApBh/hE29kEbivsQ1AwzuzGj9YUSa/9zJQNGPrSu3bHqj
//z3OoV1KJt9gPJynQAuvrOdsrt8nHJsepeos4NNazbybixeJyrNc21V6RUDGB6Y5C9pV+mLGpp6
12TfCB++1s/zkB2NmLRQM1vMaT6t8A2Zv4i9i4WYxGOcxB6CoWltzzi0qGfrqo9gYaa6wv+Un8O8
a9jDk3MyksI1ZMODKcWTK0Ryw+4WCTa4VqJWdqkErGO4XgOA4gu6PFKLi2+eTca8rv1WPfPOEYMb
qEgYeHzZ4rp0gv+HsPNactvatugXoQo5vJJITB3UQS2/oCzZRs4ZX3/HhuRzLbXLXTWNYlOy3SRB
YO+15hqzHssFys+YjMGwddwlO/WlYHzF03XGOPKyMR/IaAGe7MSvBm50MBzUNq2pHCj0TAT+ilht
S2WOa8i7cyuSBP57naK+v4HSAqIsA+CBKQP712ZQZm0rOwpgR8MKQrg2GXAxYjsORxluDlwa624d
qcKxRvZmucpAl9TrMRdsadgkEkmFb0ZbdsGsjDq0mYm8hbm8Zg7udHWNvgCuuR/q7aP+y3ubDm8t
hTN8g3QS8EH/4higtxRvfaeVx0zuImbRwAfaBrkIvVYQvwdv80jjdT4Zw6XqobmZ7RoYrY4PtLTW
a2VLYYeJn5GbkZjlmfvif7+p7w0s/HosTHQs1Dio3zUBNsahCZiE25aMUfMC/JtorbnLKBlEs6f3
GnZktn63yCTSkCGxO3Wis5j1Ku1Fe/1NTkdgjxE1vVo3ae+Cyggdw6bauagf7PDeFyH5TR3huuC2
vZswf/l2laReLR18z2QVl9gWB7LT48yzcqNjMk3vioNtbaXfKYOKHY0AKWaqmOGfYJFuqrh+Y1MQ
zSfFHZqJubeESNbOWa2boquiDWODEBknHApJqcheiS3nLi4J3M5lY4W+Ix3YZNmvlHBoUSuR8mTq
meZOK20uVUodojCMyrcStigffET/ct5rWP6xG9Kw1tkV/vzC5bKhcoqP7kgde7qMdWYTdTlQeJUP
Zap9yzAL+4wlM98zeUbEq7UL8Fn//UuY/3KF0LiosQLCRfTe6FRg47ILpRRAjcSXVUJrINSHg9GJ
1JQmPsP2pCTNFpO6Idl+jIT6OGmyF7IgviXEDf8BaeLcEz9y7WW4kzM7XCrCUE/VQf9ak7nyiKmv
vReFkwNfJPmyxNiV1q6cn8Bq4/AeXK6fjdfolL2Sfr0yzdzcOfFIkGLJbPsqyiVDM5IpASU5L5h8
SFrmNuA1n2x7kB+0QnOepbbJDhrGd6aks+jZsmi89JpTn/Y/1eUh88bokA0Vpi0rIj2RwfCQa2MW
xuSJuNGiWfdbIl1juWlfLcZllDKRRcIMNbpU+YQ35jbLkBZXuWxDjCTOJ7M1V+y5JNb99wfCwMf7
a7ZBrwYmBJUPS/+1TA2NdhwpODWgzzCjbLFzs3X8f/ujRh8fTY1lq1AxYQ88kTGIlkFoLE7bcJqc
cHFCzp3BV4kUH4RmLXCiYNWEWDvBTCWvgW0L4zQNaXsKLg64C8rjSsGZrLcvS3P5Ljm+aNrZ2JUT
cjedcSWiNDppipChnAjlWQfG3ELhrlVCFA1hPIZ2RHGYUPhg0YJNI4QpMPtA7wNCG2srIEFxwwrD
Rj4NmXc1ljD9Vk0AH0lROqEhOUXGaVtOXXq2DRCkZ7M96+152s5sD0tbKEfjJSkuKelK42WOr4V2
QRhlv6vdrlojVG/Xcrta0FnIBYVKUt4QeJIMGt4HH+G+Hvjlrmvj0OTOy4VN9A9//mJXfdY0KxRa
HJv9cu8Af7lrlXOC64zRMCaqMlopj1TKGV6r7b/6SfPzEdx5EqX5lbnT+pyZBTld8ZA+ZdEfetKW
N+qp5W1/JBXFeolVixt5lJ/NOv0iMbvzZJID5ibWIH/aVkNzWzJZwpYVxWNzZXqxOmBf/MysXPtQ
11b7sPZOGyYpFWGrmNuHONYf5RWUt+6IxFB7NAlu679lWbPdD6kkP2CASA6W0+hfGGQr3KYqcAuV
7Ke2dFtsl9qHfhh4saC2IBTmemhVw4sKtvbGHLZ1y6zBAhGjm37ZOXAcMCDC2zN+z0yGTFVGDFyN
NPLD7txQGOs9sGUfHokk/4tAbechKzsci6JYXTNyx+hpZWAyBxbdT2oV6o+FTN41o5eVFBCV2x/N
IbdgEjo9iAZ4C32qaj5DkHDLJmZ3c22qH5RSeh02s/yW2s033L7Qw9SIt+SjpaP8rsnAjCltb241
hs1Yw26C/IctCYCWpJelQvQOGXxyEGfE14UKF5E2xHDRp6eBBCEgQOnJXoWi9dRYJ4bY7ezMqPXS
n7f+XEXnXjkDZG+ryzRf+opdK7OQbpFdt/nCpC9qSDjLrpN6tXuhNr5t6hU17W2MhToM67umlouZ
0LpLE5D5mxXd1P3oREQm3crmDuiW5BwU8CfNXSbdUN/cpQp+xLu5uWukG+p2DdINTWzdTIKFvJ6/
s2tWbmglzi+5Yd7Uk5uZ3LROHAv9Gu1HehzIUeDKdI35aJHT/WW1MvnYOn39WBL8Rfj0mj0R8ake
APGpD5vRfG40OF6Xilpmcx3jq9NcLR5sVwOTsXPlSy/ZV2eXWt7kXcssvvHTLDTM7NeEevO25Hd8
v0Q4kHkrzduQ32Uz2ErShG9Vfpeat9gEqyL0iHXRNm7mLim7E3mX81GZbqpx26bbsms1bprFLfs2
Fj+0WFfUFjdyGAbrikVaxSVdCyX1dY0uaI4uhSIUdRe7u1gpgbTQEM4am0b2irvK+rwB/ZdOOfPG
2skYTwQepZ/xqaB9CRpuXHOZ8hvDBkIod2st0LUA29JHtyix4fn5AqfJCrc5i6kH1uy/WtQXeZuM
TB3ZyZmW5DK2faKwKV8zYql2JXANCGpjUEvM4AmRMBOXQksUbBGxAEGtBcksxJC1xJx1GuSQ1GQh
c/C7yl9bXyP51jU1X9d8SFzf1Rcgh8h8hk8WkMJumUGbhga2nSYkirgC7mjg3wrTBFOmUNL8EBY6
hI98ME5mcmYOr9Izx583CYis2sKmqJQTapQTxOt8OKXDKXbChIheXg6uXLAvQ9go4codtQjnKEBr
FBTc2bQg5oXUQlESgIRDvewbg0/GCRS8lGBoHxm8EF6W5jM2911jH6CNeyGvaFPoSdiz8wyDOrE/
3LOwoPuXD461pqGz27JwSf7iv2gVc9IlAuiIgaECfVxhlZClDRY0diE8IK11YzydipvONDNdYgdi
LqUx/ExvLL0ZsHTvraVHfRMpurf0nqYLGbssFma6l0teuasmmheQ2S5Sr0auDZJnQdSW4DN5JOOh
zvAGg2W4NxlCCz8O5A9QuPBm2huYpwFDs1utvAQbH9g5km5JNNZcxDodLf0PTamLoLg5+lF1jq1M
DwcI9FGBHbUrhugeC9EPkhrXzt1BFup2NRKpgG6UexUZtDkjbkJb680UUNimk0Axe+TZUMRCq+0B
pW14Eqqw7fW7FPofKQYST/gfbA9RgUHprtj2mLFH2i7SwnEPDhCnPPilJCMiNfMmTDCZt2aeQ9Ks
49ZYnla31F0oLNqKtcctajclty9zs4glAzm8xxLSjkh1OQKqL1bGg4+MWUehTYgEQYZ8rrG7Fa7e
umDCcexmsN4VF4ARkFkVLpzl6rFHMgvadtGdWXuves3xnffUCTxibOm7aavHhqngE1x5i7zYIEtH
iBl3MebOR8bHbQi1u6rN6w2w5d5oeP0gNGxkhnpQWJVdK902JntTb7DdNPXA8sSakEK64OLOPS0r
d6jcqWKowsUUAmXW1nEmHjtZHIX/axXHysIHQaKx67Bcz4kWdbNJqJfdllA1Q6iW+CNOS9fKPbTy
gc7iOCPV62Zv3I8Ln6PKbwLhkd9KqNtF+SrlQ6eIZXtAllDG3wSlRdh66puKpyueY3nK5Flg3iZP
VlhBMcXqzY3QuGvLPNtxQUpiga50t9BdfXVJNh8GtyMAmvUbnyufbsSU2VE5Uf1gmHiUj870QXVg
twD+cgHXHaw/psFsNRUt9ecVarM2RQk+F5dapDLFq8vJE7PhyVPUad40z2VIxkGC4cyWPQZPWJ70
ivYmWY8xNowoYvVVaNsjzcE6sOXiNGOdC/IpZpkKSQxrenL//4eCeYijZb051ls+vpUj/5m3LX5r
xzclftN2kQEG/nQnoH6Wis+m/jpun7Xu1daFIv3V4nH0gpL1xTkXyWO2vvTFS7G+ALG19GfU9zQO
npP4OYuf7e2JIUCjerJ22danZBbK5k+a/tjnnwz9sdZIxwF03NQlmcupaT/lq0RURh39mZlp9ULu
Ydjh33vAooI1ahyyY8Ec86f/vpX+S8UW4xVtdIfhV53a1y9VJHnqAWtGouJVWfd6wyjXflgL8mbq
AqtPPWNwXlb1VW5MEjUHQ7m0bfalc7hAE/KiuTMrJFkBLdmT2kSyTJ69rYBfXJuEslOR4lOBZt6p
muIbEYzzrBbpgXUpP47FxlLMyS+lsciP+1M9Px4smJOkuiYOzQSbXBMJR5dlp/bTuizGYWAXXETZ
KwnrxoXQsH8eUsWtRJj71iqHSZ1Zh5Jwy6BEfO4GyX62R3JTi6njGgI1zQUrGxp9U750uLs/OMGt
92UNeiZM89KCxzVAW+7nE3wx1SiXu40TvLW5zwmTZm3164nAT7Q4p1I5bQ7rEyHWLd8VQ/11mHUS
YumCWLdEhTiybkG67Y53LF6k6cfKBRdgavmsXJBOLs6+cmHxkuVi/cK6JVl+rFumyGfdMuz6vm5h
6VKzAU7DcQm1RixaUGGEGWpO8b50ieIfixYx/waBNa1WH9YgtCYrue6HWsIAG3ntiL3OXqX7ERDY
7b/PUut9SUKjlihMggxIOYzJ/Pxu5kRrD6AhGzKxQJAUlFSvPdbd62o/TDgCQd0161vabRh3rSmI
CWOB3Gxvl/0wdgVtkCyfjy18trCz05k5IXxmfaHqvw+qcmyAfrr6Vo+BRYuHpifDjHwf/kgKgcX6
31P7813XRccacLK3/wFBhX8t6kqYSJb6vVPB3B/J97AJrL5UfGzMJq849d8cgMzHMltenTj7VvdG
5m3ZGj2Ns0qCRrrRbTBm+xxDeaEFbT5MKhaYPJOrF7WS9Ms4iTzerqpeZKygN/ub2VMfq1sn/43M
4t+jcS2/LUN0najDv3Q4C3biRlPh6ZKczQqdVMXmO6gvSq+2j05fdX8Zcisfch2HQG7AKsdg13vN
UDbP//3RQU96v+TDcoLnVuYTZAv6y2cnU2SUCLNvjrOiNpSjdQplllrfMxQx1t5GC8BxW5O1n8dS
viPZfle5kKXqMaSMOtryt7RletDfZn/BeqUJTbPvOL6dMxAUWI5Popee49ANtC6wV6HCDLJdcxKO
uySDFXKIaDQRrz3PoVGH2q5+DjEFMlC51WE9h0sdTuRvz+KYzuFQh/Ec6nHYYBysGboMi5qvSgBY
Zt6VGIG6BEqzwrCE5gQnHZ97X9wb/HpdoAE07QJnDdQuKM3AWIPcDNJdUxIOu7oktGuhJgmnOWQK
ZJipBzCTp9YhA8XNHK61EIWVgvniWijjr/Ai4lCaQi0OnSlU4hDs14L5LQ6nWDyIjQBFutCGFbAN
oNAYQOPdmin2LCiyANw9ym0CnYVWgowqfx79OfHHhL3EB22h94gQyoom937ZdCxFdX4lbRWFVVRT
qwJqHrBhy2VOiEBWDk8K/asKKm1IOoD9ZFqZhPFmS5/oMZAkMadlaGAtPWct9ptcJbqmo377G4TA
S28CMkkGUs9Wa1Puk/iLQ6YQWMj1rlmn4Up5J74lG7ejpnaSN3me+YASQinbQRmOkQLmbpIhPkC9
NO9trNfnth+oizlT/hLbxTfxz0Ql7UgXybrHbEzcU8WOeZQdULGTflaNhuhcCktNKfcX2fxdEcDr
YrCJyYi5EGzJSmzMGmtfYkP6g2GD4Sud0oe5lL4lmbF9qnP+XX1s8gfAq9JHc7rvS/1wFBxuR/Rn
seTsPZB/VIEs4lEKe5R5O3NzCkdjTc4DPitQgOmTAX1WTla/7Zztcx2nDVUewA5EKU9Yw9Oc/CKs
Ra1maiEuofW1TnoYvAaErMmIWMkn083IJdLlBi36oHz1fkQXdK6mM6nFfh/K/e5n+8fvnfBhNkyI
YFDTLdB6a6wfl5Jup6S17RlMIGyXJTtlqTl9wsrlBEr9Qj1QfyQFUvqAa/N+wA/btoN5W2WYiNv6
rwAuJV82PZ9zCcYh8xhF0tQ3s0m/4QewfaPQKkKyodSmztCGWUGSKQDwMkhX5jEKANSiJ51pIst7
zAlcsbYDxFYVJlpvnjLTSNl6bc6XodAf7c5pPhiBYTn37ioMYY6rsKwDx1XflYSHuCr6atHi47xF
cnuM4WtiHJVW15ZbhTnNEfhmLawQs65S8uEwauw7E5O45f0PagPnXlqCkyBa0Fcmyzxvk9aC06od
N6vKCnJrTIFBjLNp4oChrL8f0+0PckwMv+2t4aLNFMv3R6Myv9VzPwTmQOZTbWafsciup7EmcLxp
MKbCbry09RRdBn0CABJls2+SO02pv3BAu1KvO+wPK7nsz7LlY5ku7ae6dpY6iBtJ9uhhGGQgNcaV
wOKK1mhOLaQH8bw/t65Z4zIulLibwBAvtcmUBb0wz0465S6zI8Csq0naUaIlDy3I7WPcTSRx4K5+
2J8b1dq5ZzxX6v9+IqNmgAXBIhDDHsiRZa8b2VxpFV6nO1KuhwzLwWzyA0taUl22xcsyq3mUSxKZ
ZZkAxazuubON/V3HRPcl0ZT2AW450XcLQeaFI/nDoIyhHtXDs6KRBjjVNtM1xp9pRS2l2EC+d2m+
hLMjWwcmODW3WidKWIYywf+Eoa9pAsE7BLE21GQ/wI+3ChJOuYidF8w6RrzpT2WksR/PaHMVJib+
XCLqT1AjSbsjKW9UVdiaDmsTs8/ezHm23EWliDzS1Qcbym0yt+Tn3u7ih0qT1Ffd+V03zPKlhEcd
p5EW5nqfnGeQV+f9EZX4H4+asnW4+k7t95kYqwTq0A6NfWqabfaqnhHBQR2mC/yF8TICfrmUQMnJ
htmcgCiRA9y/7LeCWRJ/cob1tOWsriDAfWba7lYmGTO10aTRSewjMEP6mp9JCZGhLUM/Joy5+yo7
ND771b5b0wyTTlkNdzYLkv2ndi03127BSpmFNNCkU3RmT4xBwdGoT4ekw8gtwSUZ4vXZknFSMF/2
MDhMsprmRiCQ2dd0tdk+1Ww/J62ez2D65jM73h+P1HGZz5XDSczelRsur/ZxGprt0R6Vb5Le62es
1evj9+eLnuH42rnuP+3Pr9Sb7HQgxkTf8GGx3x2cYn1IGYc5Kyr38dVkEII726NjWSDPFZrusdZG
5zyeiGrc5I0EgwJC7yEVz6b7swlBPYWCY2uf6LZIRQhWfK90YSCtfD/00+ZXUgzCrDZ6jFk04RhX
w1WrSRGoIgrGMpc2+qILUdDNZC0BlLz7dir7myOzDapnOXSGmdejft4inTfOVAeBCbfObXvafxjl
v4BXGCd5HXUljHWx/J8VoseL9Uu7JuWLVMU+N3L7rWMsrm3S+VRK9KzZUWZx61wYisqmw/7UBjjg
uh/G9Ld2tiE0t/qUuDtFfBZw+Z4eYCWSvGaCapyx+XGwxY+2Q8JNm+tzMC5bexna+o9REFc5Myuv
J5TSM8V0ztzZxNGU7f1O/aavowZT2upYS8jajiWo1Sb268NgNgpeHKDqdqLFpwGDwYE+VPMgExmd
Ft10x0r6Twt44KdWI14cyGV/zckEO0M4eKJJ0QP2shiGrUB2Zb0EkFdjY1wmZhU4/A/DTSV3TSfN
7eZUWUphThHnuaytB6xZMY0rhSqlFjPy2I7bJSdo7LyR/geMZMV/mNHJEI/2AxZrVrWrtlEpsz7b
UlqFBIkaN1vqjJteqdq5qqcXWxm2i2RYDNqyiTsyZ7RdrD2A0t5qMsRN9bUpy8+tifk8GdSc8mnE
FqzRsZMuyUWr++4sD1N91AHcuDDkCCEdImpeg01yCukQrF1qGRRUKldMoGgt1qy29cahIEV9ZKSr
MWKGOoDNDQDx8XvDMKJaYbn1sp61krC2iBieu6mZ6jtJz+M7i4azciTkfNykxkuoOvmR02M1nafm
lFn0Q5mescIEmORh0hWH0NXux2Ek5+uAXQPAvbEdFzvuxJ0iGcK6LL/p4ruQEUR/GOqmCkkE7u9j
oyRXmpUFHZQEf0ecfbUW/U/mOPQvk26OpDSsyWubnqKGT2O1rZWmWrF9P0hl1ElHo7SPFt+BUxw3
GbGyjUh/zuHhbXV3gVQZbUZxhy98NFxdqzgpjsYhy5ffnTRJiKjsk4eYArqTSsa5MeboE4aMq9KD
1VWkyfAhLS13iwDRr+u2uPZI5rK9yafIauGs28t8lHK98sFMte5q1Ss13Ei75Vl5Uspxpbg5/elI
bMb0JgOfKxwWmEc+KVpM3zHTo3MdM4wEdMdbMuZ78pEgNEWP0yeY7zSTxLRDlfTRE7abr3KeWV+N
uAIaHBNdPDnk+olUE92e7KsK+dNtF+LWlkT+rRmc+o++00lvt5K3IppGLzKZlCwM7aji8OADJvii
LCWGgv53aMigu2SNIVOoz0zPiLVvm6k3T/qiaydFI4WrJlQkYKLVvoypZHFSq58WBTtsnVo4bJns
CVlvxoe8z9bwg93y+24tAaSyBYZBZb/8zntBCpVpDyOpTAlWrbukU0PeUtmVYU/aaU1jZLxokPuO
/LskpzqMDwDlqYhzBWSgrLc2y34jFHU8tpPzVPfqbzLz4B+sg3f3wM+1W4eFMJw8U9Ooyfxql9sA
p0QW9rMjq2QK/FJxZxoVJ1uEMZu928uiZ8llhsUVmpz100VViYHEROMYS38PBM9bKRcctYm9/MYA
rpdQy3XzguS8lPQgQI5J6TbKp3gJiEyRYdGz6C/LmvijdNH5pmR/wECDraDNB2CSqScP+h+2E4Fp
nUQdv81oY6gqRu8Z7kdhXpNcYSDHYXa7tRIK9c16xPm9hRsTEBQZ0jqAa5MFtsmM19qrAYMGq6c0
gZrSALOS6i1xCnrHBmcg0G24WZ7Zty9KtHwrmlUOsQpoZz2CaT6vFRTbGcgBg2pP/31mqO8X8PyG
JhdczcRUxxr+5xJYrWyDzV2jZF8GBS6yit+g2qZMBsZuRYvA0Dpc/Fr7eZyqhgvD1t/xnXOCRKvo
EhVF/FYujnLwvc7M8EfDrT0lZmIFMjDIh9JZXxSdIVkjVsiqZ74suRuLNrlritb6wJxivuvd2hSC
GL5mmt2kRKr/0gJUqgK+e25Vx2ZR9GfSNzftr9QxyqdMI7bKqtL81qTSw1h/Y9mZX/eDqrCNJk5c
Cc3Znh7a4a98qZhC6o3bsijkJzETGlGq71ajODmz6loiLwnMD6NvzCtYdSq7hTYQlbSBbAbpuk8Q
xaryhRg1+Zk6M9sJRo2/ruNDYnMZUQoykTbo8k9ZSaILlT+cEcXwF5Mgs99PjeI1a6LelT3xO5r8
nS2htTYL6pm7e2ml6TOk06Cu16e+zK+DNNXnRE2XV4K/PaZerJdyzr9IhvSQ9vH0vM/kTdFfZF32
H9RaFMX4detnywwdWJYO1BKf87teix3rsUQU4lHpPLjXlibk7EphcdMX7oTKzl91f5J8WfcXyV/L
YJN8jSDSgUxEIYuNQx6WkPpxNHibHeR5CDOpzENmeZGKRbMLqTYS2J30jPSEmhXaG97r0MxOlhXG
rPasMMpOkhWixA7T/JTZITf0xS1sVhVhZYcNcc4yVdpwlEPWh3zDkNVDWA2dPmRWSOpDywnGInSc
QNqlqkESBdMkxNzTuGtKAuRsvmr6uKVRP/hArNbYH2jkAn7zpnYlL3SRHUiow0sS5+V16xu3noJ2
V1UHCF52y3/L9Pv9aEJL3fwmH5dDkhpEy9p6/8caWkTGffCVN97dDXBmQqwwuSVQ+Vb0X6hYtRav
Urw6QCfbmy7fNDCHspDV3jDHOO0tkoUtBmRYrNxwxuS7munQ934JrKwj9/zWdLcWE0xxxtSW3Ibu
NnW3FT9Mcls6YYyRYKInt0S/juM1w+zJzO94XXlcCBWAJFmMEAG1XmCOrc0PyQ3QngtWQJRNwgqI
1vL83Q3IMsWkv7EbAmf6c8UJI6BCSrowBPal0FiGGAKlSLgBhxmCV9BYhN4GlcWFN5TTsGhDewnN
JdwMoTk5LQ0tyZO6nORdTnu2jJPFsT0b7bmxmY7FCXrOcePtysYLonFR4C+4SsNliq9DfDUboS6+
QgRstmu1y7av8IZMscwQWsqbal8nfDnlbShvXXlrMeWUt3q+VeUtn72UJJj5ls63oiRd4pbg5SNY
crrZ000qbg6rY2DBfBlS/dqzHLnWxfxsa1clYWLj2o3XWBfHgRR6HhdCisWvfdWsy7xeDN7p9cJ0
FqbR6W8nJDZIhB8SMyQ2SMKL8UPG0Qkn5Hcz5Mz2i+y0v82Q299OyH+aIf/nhOznQCt+mCFxQpbw
qHYnZE5ltf2fE/K7GRInpEIUXvPDDGn+mxmy287MLOOERBKJJJrwQ+KExB2V7X5IrFFt/JMZcsM1
ZV+NXekG4u2m2Fc08ravgfy1513nLYewVO7D42rCNOd/f8d2StFPixm+YhaVRYc6I4bXX8FzYM7L
ASZcc2zLJCdKyFKfqtJJDsnSWBciXLI73Net1+dJw7VnIWFRZWh5FCHvwK/0e6zgGgGRDUFGGrU8
8tMWWE9LcV85GAkgncQ+FVKDM64u/N4wnfs1IQ9rqOOOcReuyLFDvjVTz/rFkhYMFWRc3hwq7k0e
YYTb4smXJaBA8lTXrllKyetmORAJmQX9YF1HR+3djYJUAcEvIxScAR5b/Pk/iq0YFLs2G3qCTib3
u1b6MqZbxd7GFuUtZv/QedHiSZ3XM0q/4mkWsnLf2UUReYZlvrIP8CPdp1VoST5lKxTBBCAasKJW
E6RVUI0BbDG0KkFHB0AJ1F2ZEyxjUDBKqASVE9jcbHZ1TmCMQcxm2glAWeVqUKoBe13hn/fsinmX
AMABiusgSQLWdFkSMH5dJEFr+hvXfogIm58OQnj5lV1t7LMDiGWvYOSYfoDs1cz27oroD9vQEIVK
4gl7IfYMiMxtQ6IKxs5JHAFtI2JdUe14sKlhT02ZPyCKlqTPNn6T+c8gA0if09gkqb7i+GsOtCuY
82DMg6ULpl1DR4Uk6LpgXoXGNej3I7MbihFkXbAZQbkGixHkq3iQ/q14ZbiD4LZAa4WUNlizYGsD
cB4IUPFk+2iwCVvzV8Wf6caPfl372uhriRD8rNbyUKZ4CWq8aPSkWij7TELs4GCEE+rIIh5cArUh
NvStq0wubXe0mUIQx1HUeRngP2J/V4/INDRF3rJr6CBI+qA3ls53dJ80EEn3E0OIWZo4pnsbJFWQ
xkHGybKrHYOqCgAnjLu6KmD+cGZtrgTrGDhKsFSBpAQbp4Ea6GNAbqi9a1Vpmh6sKkDOLomMbv4X
nCG7KhP7nd+YJOH52M7vstifWSGUfjb41JUaaJeml5pezlkyCqW7GASybJejRDseCxjb4ZXoYaFl
cnVZqCBe3HQ7iJO7yPdKOy/VPGn2SJooHG/MfNRnNK+F2tmXVDIvfUf1Vce3VF92/IWTxPEnzhNO
iS4YOTc4W8hY4/IQAMknfYgrZd0FuhF06w81a4BALc1GUHD6cOKsQskuiW1VGzhLoJIp3gYy3cAs
WNtg4hzJGDEPRpsADp8rrc1gne2bI4NmflVDYiT1REhOfPiYSBo97BZx4znsuzlNMiFiVrB/I6kX
olTwwRX7nYUQQzuDcLrFRUpjC/GLsyJby0XqVqb4QMKeLSAj1yaJyVmXF8ISTNcc2vy6P53SHv/+
CCvp0h+Yd/m0qfV4tHtW9MYcv7Z9G90mlfzIglTZN10MoQ9mSivBkPRjIlmYS+yqOy181KtmQRgt
1k9Zp1+2JU7u9lQrIxljqhtuBYvp3McJxeV+sA+GKX2xc3V8GJ2setIKQXPfPmqtvwfI2Iol4Nk0
9ujssEr8+YLtdFFcZJJFjreapADkFW6xWjQHpmG+pOKn/SkV1iWUKZTr5yS5TNO51s92KUR8baqe
JhENfLKGk1kIWU5YjWGshjRichh9hpBF8nBysujgN6fGPPkaK7GUtHkhezub23mzz5Sf5+KCxuIy
jRdZE3Lia9terfhat0Kjcy3ba+8IFdUtXW5ZdeshKTd+vNyi+SaZQnlxl+6KKWtNd1F+Z+ddQri5
JcEeW1SQsBR3XFh3UnOJ4kucCBX6eZzO83S2yrNTsuU6jcwkwydNXa042cOJ/aHpEJchVMM+aYWo
49iGkMnLS07SIlSbJyU9l+appEOxaykuhG5PvED7PI8XhcXNSOlNqGF2uKW0e9W3q9yeM2A917IC
5HNFyXJDaXWTRE7tB7uEfzFY2HDMICdxx6Zj9Q6LrazVHDUF6fPUuHAhTlLOIqXU75NoltypbrSn
pZdqhluhK7AEejXxTW92uj1EIDk/1USIaDHB5oXa9AGVwwEEJVzOGdK+tzBZej/G6rkyrP6Z+uXw
3EtcurR+uDO3iitWiqGYUdKwtrb6s90Wfjbqfw5d+lqbTvwMm7Eje0TUiqKBskn6Z11O09cKv+Jq
Qu5YGJEScAZqu3GrfM2L/mToXNSGWW0fGiB8x23qJOZ42vKQSkvl5obePfM1NVl3z6+1NbwQIEF7
TaVGTOmTOcekNYGzacPdZlTNMa024/f/4+y8muNWsmz9Vzr6HT3wZmJmHgAUq8ii99QLgpQoJLxL
2F9/v+L09KGqVawbijihODKESWTuzNy517fcqLoUxiPoDG/n6NmfNXl8o7ujs3Z09oR9aVjXc6GM
YaslT1nZOhdoKCm9blH41gr1Fk61naE3IG4Y1cdW6Gegv238AQugTHOFsK8W9jddQS0Uz8bVrA7a
thfqdP3xS9pgVFiT6Vq5ZoShRQZ6sG/LrZhn9a5rtCfaZzybh4IDz8Silr7TzqmeuJvsWYUa0YGN
tV3T1whdlNO1u1LavjgzRkAWcZ+0d+3PYQb+64IBuv74RZnj6MwI0rFZgj4yly0JMvOptresgM3n
Skb12WxNLoWdcfKNI50ntS7ySymmK5CcNSF1VFc6KRFc4KFIqEN745JyvIkjMmhR1gAkEVEvAmZJ
Hc8nfazKyyKyKxQcSBlrs7KfyV+9a4pRfp+q+QzTnhhMs3Xhuagqvp4MfrNDJvWyY7iq4ON05IO/
RkDpDIpdWB22CfGs3ySSOploQVjuAvB8LlXt+7LA9aqV1EJopKh3KYvHHAzyCnMLBX2Et05cEQMs
u+E/raAqExP0gUTK9q9f5O63iKQ5tUf5vjai5C6vNOebliEKrhRcrOXYezcch7yPtXsRWw9e/hjN
j07+mMZP4uO/Rj4ZNsDq3X/diHX2uqies+pZTV/m9MXQnofpRX78104vzGY5QXLsqktnqNq7zvKu
v243IOf/ttZnmU/JJ5pngIhQt39tuLHBLteakV0OqnLV2mI4mdXFXg+WNr64sFvxxIavnA0ajNEp
B9DgkAPVhrM+vW5rFx5Pi4W4ZlYrSMpQyaQGL2gG4i4S8Wa4XXxdp7EexBSZXXW9g4tjCeO5VWEo
WpZzbuvG9GKNhg11R/frhvYQDrXimEfK29hRvnmgY1hxsHNN9UJirmq9R6hkg8WGbapgnpRp3aVp
S6Ypo2ZdWbXGxooK7bYtortFpsZTr8+bQinV75r75qoOmGJ3mfG45hdZNfN5kdsO3up6cZpq+HXN
WfJAPbF48OIbmRQ5Oyx8vPUsDeypLa+8nmLoEoPVYLB7MBWWPV6oyVScc8oemHrxjrXndN8VSbO2
MqZGzouqjekq8bXGOPShLFIXZiLRBi+7Nfp6+V6Z1bdBQpwkrS9Z5QkybX3XrdudtjgUQx30CvWq
QZqX2LvBg+/r+ZudjBXiBRJpE1XdFNJ+rEE+frE1PfWzkRrJY11lv6eAcUA8htaGcwncJ3fpxU+7
Qi7e16PX9oFpT81mjpRHcxh/igUIJqb2/QUVERUWe+vMs8eg7inM+PoB/p1+wJEIaz0egc7KXLe3
LY3xmew0MA+BkURoE2LrTDoNwkHZRYA4kByUFsn8tGZZ2hC5XGcMk549MkSkJhz1OBww06bGxF25
/Ush0TnmVJuYLLPH+DtczAIu5lzf9kux+frJ/y19x0MTkhyWZ1RcOftVboKKzEFD+R+wSKVUzQYi
lBSR37uqxRbb+EG1wnyh9AirP+77H9+n/4zfq+v/TV90//Nf/P57Vc9tEgu599v/ua8QIxb/tfuZ
f/2bX3/ify6S723VVT/ll/9q/V5dvhbv3f4/+uXK3P2fTxe+ytdffrMqZSLnm/4dQuR71+fy4yl4
j92//P/9y7+9f1zlfq7f//vv30Fgy93VYoCxf//nX+08EuHbffpAu+v/8y93L/Dff794zV/nLnn9
tx95f+0kP615/4BYQDQkTU5/2+mex/fd33jeP2xMOh36vw0+j9XW3/9WVq0U2DL+gzQKfgXYw6CX
5sCL046u6nd/pf4DpgZBFjYDheD8sKX//f/e/Zdv+Nc3/Rv25tcVyK7uv//+axafMh+TBL77v9n9
T8OvKIukgOjWrb3GuOHUNzS14hHC0Omnpvjn7T5f/td69b8uz0t/Ht1d7cqlrAg+k036Syt9zlsw
Tb9X1fTEY3fw9V12V/sr2/bXXXZnQp9eolKF4LR3kAiurTWi8xORH5vSfh1sf11671wsky25wbGX
606/j3osRLP3vL9G9opN/KXaH5PHH/oMe0EIXHXcCbuhYI02iopmJRZQJmW7+rqBfj3l++st9ndy
ojEoK+PyUYOrepoHOfn9UfpGRXf+j71u9fk7H3j+/TynZ+ccNu8OUb2lCRVCDkX23KQPv778gef/
UCF/+sAzHkyOK9lAeEM6nXS1kXK+71KZ4yWANChoPRJaP5CRv+lJ6q4ff7rRsDimXnstVKhAnO4w
wG1Y/ihfslWymnwkTf4U9OfR9z7xdxla3aewOeRk1ndC+8inOtSSuyb49ARFzdSRtMzUjTCfUqV7
cVAdOyRU/qwld7f9dHnBmb7Q6qZbsxFq/SGNIV/1WBlO2nOf9UfWgYc+196oF2PPIWyFFoSqNw7D
Y6pHWL/piJyyP3yNvRFPJiQeh6HvOINTkbmJdWdTJ8/KnD3qsQ+xGxy/6wt7Q18pXGMqK5qqlgo8
gnaO4421pG7lG5MTbYdG039mIjWvtK5JN12DBnEA3xLa2shB0TxkPYrb2Hru3cl9iTVWGOOSoXaj
gvss7aDkB1lSO6/zOHt3nqzUE2Wy0we1q2TgJeTgrYx8n+YNp7imKWHM2f0JcLuc3KWSnCWdG3fB
oOSkIDrs4hagxitsV1D29jIJJ2XBKUQtrZtEtMNVbHjiLB6n6UdCIQR2tG6HJXxa6869YinVuRF1
KUkSpaF4FErVIy6gy3WDK/zjn/Q61dtF10+9ruksvVymqVvrVuVn7g6l/ZBiFoN98tc3+P0MoHp7
47Y3Zidz9ByxMSkB8LjQWLK5OHKE8Wtq8P+ip/pR/Pzp6Ze6xwOmLElfGPYPCp7eRblcVG3yTvXq
69B1D5EG98OrH75+l0OjZ28uUIdsbr2BGCRjNjzT+yTfDSAQVDr+2fX3JoMqt0qBnw97gehNsYp1
GV0KlfSOnRxZ2x/6GHu75q7QitaIGJy1594iNrzoSdx+/ey7MPXvYxIS568dqaPe1ZsGJoKlNwJb
0QJP2+RUMH199d+3vOrtx62ldMteMOJdJOEkeX1mNd9pIr9TiiMvcKht9gIXALd06YeU0NhEoPlj
CqGV2ciPDIM9N++/uupezNIxFKSyJqarLou9qkrbOmHViYyCWkkoUVUVDJ46n9ltk2y1oQWgkHTO
rek19pEZ9NAH2uu8pM7aKY0qEHFY3sFr2TQLWrTK+6N1hurt9d2kHzOrhAS8JgFz0pETbEX0XRXq
kaznga/j7vXctMPLysnnbh3b1Wqg7LsnKfB139pFot/03P2MiOtoyyKtkUCBoXzkBC5iXNMLdHJr
i3PM+eDQ8++FQeqFWs3KiLMUUvqZDTHlSMMcGBnu7s8/hUB8BbI+313YLimAzF4KlAcx8qnZONJv
DjXP3sCuJ8MsZqPYwZO089KSp9UQ306L8q0HNWmKYwaIhxpo9+ef3gNO/mKJhu7ZFM3gT3F7L6qx
OhJYD/R9d29sa7HCbO1k3TqDu6IuAJhb7E6rpjwSOw59hL3BnceNnpozbUQ2+9zRe2gqIg2GYr4a
2+zu62566B32xi/mzXlPQWK3jqq3Jlv8ZXph53CkgQ69wP7oNWqqY1UmUkoEViTwOCYtr2fWSV7W
HXHDOPCBnb0RDNGxjKjN7vBBo5RpCEptPtL6B1rmw2XvU9eZ3VRvnILJAc0aEIAt35p0f3qkaQ49
997INU01N1ybpmnnnC2aLNd2Z//4+pvuScz+NSt86J8/PXoMfsszNR5djlkhkJbMMyc3E6eRwmoD
BcfsG6PL87co77JN1hYYYmDWHSrUs1Bttwx3JA7U19kd4q2EtB9KSqfPltiOw6RwqbyIUAAtZqyf
IzxezhIPA/Cvn/xAh3F23+LTg6PSz6RtEe67UluxqlghWX4d5pSCWyn/LLTtE/j7dmz1CG0RR9pP
iv0qtAUMJ2e0sDH+7CX2wkKm46/guGRhFWx5svbSjltsP2FlQPj8+g6HuuZeYCin0TVTg1eIMPF5
LiVgLWnDApyaMv759S0O9c+9uDD1uqpFBbeQsF8FU1fjvRreWIRfX/7Qh96LDKXn5qaWZXI9OttB
m33k/kFNgqIENPD1HQ68wL79emePrYaYU+4O5e6K2gpTdThy6QMPv08datO5ysRCkstWGr8pLu2o
DBaNwTEf4z4c+MAflMtP48BEzxjrcUwX6oCuiyhkZvE1kRxp/QOT74et1afLu2WFW02ZyHXTvmnj
5M/yxZgKLG6eR+f+6+Y/9Aa7P/90iy7H03ioa/JokxraO31RWl0vZnNk2tptJH+zutpHEi5KMnBo
XEiKhsf5KSoyGI1t5j2qaI03tcTaSaoR0HOvGo5MNIc++t6oTvUhwa41YqUdizcbgKxvRyBmsxgo
T0PN+NfNdujL7I1srRcYFCDwW5ethotNT+XHq12jiLWmoJuOvMqhobE3tiMv5thK91hX6O2MZr78
5rVjeeQNDrXT3siuS2TKDfhNiuYeB/Nx6KLN1H9b4mN2EAeub+1N+FPFqbOVc31FLDJQMZnTEQZH
eXLaaOOfLU4/jok/dd6GfRPE7t1XkM860/OcIoBVr7vlZ6kf82068BGsvQWAnceRrFXuQRK+9q2k
fxOOuv66Fx0YfPuMDGMZFQxRuXZaXQnbwzV7RtDz/PXFD3TRDwTQp8YRSARhMRObOkc9rXEpHbVH
GChhYtlBbDz82U12rfbpJnk6aHi8kMDGIpgqknrtFstbO7WDPw/l67hAZPn6Roeaam9YCyObsgrz
qfWMdYwrEr+Ncrjwx2Qqh77y3nh2ZDlRMcBxS1oh+PHG00qPjnTSQ0++N4pJh4q5kmSipBL5+BeH
jQXqBLLa1w1zKLVg7Q1kTCyGBhYoe+NMps/DkDdhmrfIt5VGvzNBz2F6NyNamFLvWsvT7qxI+TyG
ij/P10+wG9G/ifH7xRjQ2r06Kfk0BiDXV2cOMwqHi7VZ7QoB8/HIXQ58oX390CySGk8KViKmU7ln
ej94VMkj+fn6HQ58JHNvlFuj3eeK4PtPY7ktUvtnVip3jdPffn35Qw+/C5KfhgnF45Et54Xsfqxf
jmzaw6amwvrrix8Y6PteoUmBrt6zSY64KQwX45l5Axg5mzco5C4FkF/f5UA8/zc89Njr3ly7DZXK
WbSy2UqvYLmZ0GoU+aOh/OzI23wwPn7XnfZG+jLm+pwuVFQIqzmt0NnrCsWIuLTOsXKSwmn0kvzJ
wVGg4LRnyLAD6+EsNUcC2p4/9r/2ZOZeJEDpnS96Rg21Cnpq2VTUghg+Bjpi5VVejOrfrEzL74sY
4KpZIxkodeiFjbXzojLRo+cgJ14yVXF/RvNcBIUrdQrCCvWqACewmlVVntGV2UoWOBVOWSwpLxq+
DabRwDNJlJ9z2iqpn2BRvFKWdgKl4Br+YA8q4KPYfoypYMWSwFse60YXa3UuoubIFz6wVjP3AlXZ
WskixAQcqBI8QYWsExO5qEIcP2fXyzhd1KL6s82duRe0aqtQcLeN2zWEL3ul28pPTbduckf7Kbv4
iJnugXFh7K1AIl0ucwM3jrr5ZEQFTzQyLVH4Ra5vKArjeFBzsiNtt+d88a9u81Gz+3mE029Md6dR
V+K3VNcxrbTw79T9GKMcwd5eBzgx8+mKbqRYfPGF5wTjRMIiTkMlt9CIAF43uyOD6EA4+5C/fHoa
g3PZEiYCyguQHD7cjywsFVgYow788et4cPCN92JanzpC9JgTrotCKmghcgi1nl7D8bMNtP1jcjL1
MYqRVjHDNM0d33LVZTPUubNq1Sk7McYSPUOeZ2FnuvqTrvN/aHed9ZHn28WL38QRY9c2n9pAmG1t
gArnXG5J7XWXDc6PCCuKRxvTaQxiRbqpVEzKkjHB/JN/2Z7mk5GubXT8oLe8uPSN1EiPtNaB6PkR
bT49DFVTbmzZaN4U/FCjqllRN0SyCsi0/nrkfXcB6nfvuxc3E9UYsnrB81e18tEOanzuK2DdcfQ9
ZY15RVWnYvgNJYM/FFqG/aSmRb5n4D2MxtJE+zp07ZGNy6GRtxdDBVWCXTmg4hFFdTWPGpavJWh9
cW4X2n1JyPv6lQ/dZi9gRe2I5Xi96GT+HIPcpYImT5H11ehKJ+BNVdX3NJi5f3a3vZBV6HXWzamq
r9PamC5gnYjLYRrr80KzrXOndAaYSKMzHTnbNH//NfdR15Y3V9RtuPp6Ymm3UZ3ixU2oMv36VbRD
V99NAZ+6Y5tTDaxgsbQekL5tBCUBmx5KSemnjaEFpqLigkPy4a5p7AQXBb08Ewry2mkEn5xHZbTS
68jzSaVHx/KsByYfffeNPz2RXORUzl1vwLTm8DA+V3XlZ9Q1vj2DOk/zZw7lvn73QzfaC1tGp5bx
6OUGJ3HppV3dGUsWWKYIbZCoUBOReuEA9vWtDvRPfS8CWZToG56MDeReO0oYrOLKOtHYt7iehD31
Z4Pto2TmU8t1YEKoKLR1COApeXUTPQwlvdhZSiqMRf82YrJxZAgc6jZ7IcbQF6vNOxO1VQ33IPHU
2JfI2r5urUMX3wsaMiG1LSRSLgOryFtcjtKtR33CH7bSXqwQroaPdcHRhpN40wlyb+NadF57ajeR
dzNMjfNgTF359PWrHPrwe6GChFMDr3DOOa/G5oR8XQ0dwJmN5AEP7mFjllYLC7u3tPDr+x0ojwK0
8OvoyWdNUzx8FddmLF8gnd328+Dbxj05nlP0H+u2Ka+MkYJtzNDLCitbyLdLgrLLiX8yGAIDOWWl
Rv7SGMghVYadw2o0w7jXIqjliAyPqdyNXRv8Zpr6MJD61F1z1xRFqloDTFvawU/bGuXGWJkt6JgI
dqWhgF9CTrcAHyydZT1iR+OLsqGMCBOw58qUP2Ri2LEPwxALcdsEph6BxlCLlmUWy6kGVGjSbSKW
PiE4+owi7zFaRQgG1jLS0/PGw2tHIrq9G8ViXRk1xqS+nvGJjnwN7dAr7sWysYMbJvAwX6uqgQQ2
02eWuF46YudexLjuWp3nXli9Od6pblUOK8GW57vVmsuxtPSB/vdh9fOpjYGxxjle5zgWaAhXUxQF
W2gHLrLIPPqxlP38oHoLWJCve9+Btc0HiOLT3SJzpMbKQYwp5HSWoGZkWfigCOyMZXkEaHmwSXdB
49M9UjytJ2xOJDmmYT0O3YOW1ydJ2rpBV3Shqkc63kpINdRsvsbb7MfXb3ZgrvjYon66a6Popt1K
Fetuo4xCr0qqUwWbG6q4VWXtgCK6REyT36qNMh1py937/G507AVBHGrVMosEUufYejWc2XnukvFY
sm437/zu4nsxEMsto5a2Itd1YiHsxoC99fNGVXF3TZrbr5vsUGfYC305sqApU6KP86gW7MQgLhKr
imGkNp53YRVTdkwocOBO+6WtcVNXduWh7KW4j4pJ7E3tSWxarISCMRdHIvmBJtsvcC0VK8HLcCB5
DbF0XS5gX2fTXvw+Je//Ry22X9papSqng4K9Ws82aG3AZzyBOpS+WGRWbtE3aUdWI4cShereGOq0
OAKPRjV2O3SVHpjpKudEfiXLZNrWBd7Q7lwgToZzzKb5zK2fxIJH2dcviUjr0Pfa/fmnweQoo0Qv
xn6R2szmPZboIgpth+yuEm0+EVFjntb6XD30y5xvYnYOZ56WYmJPjb5fp3kMgrdLukAb5fjkAbvy
dXulaNrdFKOUifKTaPyeLflJXcahrgvFX9jqD1BDC3Q+XdZDiMH43Ntg/LpaJup8ch2PtSHAlRQC
dRvqCCKZljZt2124kfto82/M3AspOTublR1KtIzP0tjK8C0ZfM27dpJxZdQWiiHxbhts6+o6CiK2
8RLHp7YD0TVPJ3U9Bcm0nNVasmNKXTAr+Ur/nE7U39oIkFO0iSmeujGUOj+1XkTFBtrKOVPqHlAb
hkvt/Ch69bzMqFipIzwDJyyxqQhU4GlPKOfNWcU44EGp4lVlKGfOrIVePsDUoZZzl87Mi5Ulb/Nl
hlzZaRIvOhjpTbXVl+XehX1XLPoV9f9wG87y6K0wtGvPGl/MrkbEdzUwM6plG2r59Zj/NKMfCUy/
1M4mH7TmptdSyvxaSsrH0ESYHbOP1vHgauP2PHb6dxCRfqPUwaLAGI02Nq4murWGARjM3n1XOuRI
mrDIbrLkWRmiQCuuwFvcZ5W57rADjfR7I1r8uKVSp+6DWXtJKPyr047iVPukacpTI2GGT0rgA/Bg
KNEAVjj47pKFcf4+lgDrsptCRdYVdSdND1+2Kvy+j8LWdgO3xXbEQTepI1zOTnebcqWf3gxNXVdq
dxoZE4Ci9pwCNr+Nz/TuucItxc6ztV6mfjHhN+i99eWPSJVhUy63jYuGDfsMQfK1e9cag6TgVqKT
rkHOe9Qx9UUb4rZ4ItXtJB9tvdhirOjry7dcz64N8V6M3wpsVdz8SiSywLdHCYt4PUvT27BMuJA2
5ykWrneTxDSj98elAJklCXT9TZuXYRO9k+wKZGSdFxYYIxhppzZd1sa0UolthLSwIKvo3uxvSzW9
iYj7JAa4Re2rwtwoXr8pnOkaCufNkkxXrVehmIsC8gTYWvZkqxSoFpZahUPXnCreW8VfTuaA57C4
9tyf0ul8awTGpGNgg/t4SkdwYJOatUah/s7KMAmVVPoFtgwNu/UYZL7uggEhe2qDuFus6IW6Z7IV
HT/Q6f7gvres+gZ3ISip/b1GOU+XInIGVFg6Vuybyo+ldk9Y/eHRQyKvvoWHG3iNuqlaC1NnnXRT
baVbTZ1Z0zq+hjuS8PBqN8xr0Xsn1gIRV9xLB8MjwyrPS5Mzsap6J4nlK/O33nGv1Pqmyq4lpE0/
n69qZwn7cfE5C9wCefcnKsmiHFGXOK0whIukAw2mJKAi5zTPy2o5yYx+k0OcWkY0EfVEYdtTa7RX
07K8aHizJ0xZFKPN13ZzKbMsgGwbtPK59PLXSCm38oMX4Z05enqWtuD8oXigaV41lQYX3wljvQsK
Iz6zbOtNq1lCNqSV2kvHesu9dKVYlKkPbwKtbqUYJ0mmrY20YLAW944Yb/QeAYXCGUQmwlGl2QdM
lBzr+1JaCTjlFk3+1ZgXPjWFuOs91BGcYkjtvfVmJz8m/UXo0jdtuDQ1P7wDv0Z80SWbOB6dohtL
AUQ74UIR2UbgNBVg3pdhwDbHTZ+G+KLFGTGaeF8XhkXkm4NHP/XsjdCtjarnYaY20PmfXS3BstNd
W8VLDrhN09r3nVLPnpOz0SWviugzkG50JufnBlAIwBcpq208XeERdt82QLAA3tZI76Nvg8r5s2Ce
sRC0O15QV9iO67gWFWg4TaIcWO+IjU45ijAvADzZcyj0FmZL4yeyu1JmdbXgDQoYQzdfJkSiVU6w
Md+hd/oq61Cl+jHl1109hZpTPsbZsxlrgV1JH6Aie/8ZyxHIQvSHGcg64tUzoWJjAL9hLAt/svLV
LN7dlmZwX6u0fKxz/WICfl3H4/nc8EkaR57V+LXmfb/Kcgwget038I4iNGBCpoSlkeNs0b5qZQao
g97dy5FJYgJJRZjQ3a09ZqcROR0jc5Yg1/Evyhmhk72BKRoIL/o2p/dFZwdqYgcihozSTIGw2PY5
8t3MzVMUBwGqjjX1h4HdsvRNvNUCuwG9LQ4np8KokOJX1wOmBagfVi4gCHq+GyF10M6LfkfjydOg
MfR13rzq/WuRpydizuDqdkHl0nNZd9RqQoC7iAtunSXfM8HeUL0H5K0WPqo09FGq67VPidcnmOuq
5bjVXAN08Wil5PnaVEZbhxox18+rKrqszUK/rEs4kvUS14mvDpbFvlug2B0H9U7vJuSfelnfZmoV
n0C6JrYVHDtBhZ26LXni/nxSuh3RpI7G20LE6UUvZu00UzKEYJqXQIZg81aFY6eLs0SziwIHgjgf
AnNO4u3SWm3HHD54lHRjuDX1rhN6ZYanjtY5U8ARsPkTO04P4zq9YGSSXsMxJ01GN2ggcJ56qvUY
SzBZrVhALEeQyn0rd6p7MZWv4Ek3aaOe2xMGfLEC/tuY2yXolrK5nqtC+hygqeuBNdIqpix/BVNF
xVCB6b2eHpAc76bPaljBaz1tcuNtIO0N0o3vUOlEJqCJQMops+7Sn2guLk2MTxw8Mhan21adRvF9
0sELrKqHNFbPB6tYtRxwU7don3OiM2KzlTzHUc4OHScGeaGaC+C9sbhsp/FKnxv8xjAkvUyX9G7a
1eMgcTnXs/4Eakq6rZwBj7gGbyi4B0CbPKrJU0N9obhxVeVNH4Jevsk8twBOb5s+SsUHa3btMEvH
cZu54CG8JEPdQ4DLveFhFOIpaT0Ve71SCZq4DwvXxo8X9aBfJ9ntUg9PcLFOk1ze9a55jtf8qVEB
r6LC9jlxq9W0VLAMIzsLZMppYzNNNnqphkOeUfhaijqap+OCdXo76l2YSVjAmgl4srxs8O1LDCWs
e/VpaMokmFlUa9SOBJo7b71lfio1jmUS4T6DM/BOhVDvHLc5RQZWIC/C38tl3aKB0c5SSNdyC74G
a5nId3MoEk2HeaDWzN8SOeFa1nCoKM3CFymOnWWmbpRY90nwPESLFwe5Zf1AYxSFZFk94lQtNb8c
KirhBhVrJVA36QkcD/N7lczLjiiebHCTdxIyfLHIVqkRZUyP0k1teKo16wolWqChDakhxMrqMUE9
4fBcL28h2DpFoLgmm6NOo1JNqYz6RLVH7L0NTJbvQU+XT1irtmAEUV/b636eioifNtN3x6hq9Pde
VZ7AvNduVHc2tqZbwxk26hbPsCFeRhMGW2O8ORHWKtNQ4QRrxws2Vv0ywKgycsXFAqlQz906Z0/u
Adq/sEdDXrjawsK0c/VbKSm0GfDQDTQuEDBeMuPEidyx3oztMr5q+i7tPKSznP2iHe1QdxvlxM6y
5YGqCjsPlBFZfJAui7fu2o7Y4qodNm2eULMzzUReORqJ3GZ6ZHP0lmiZQ5iN23aL+C6vV02mtCSb
abXhO7YS4MpcjFrX5my42UnuLtpKGhIMd5OrzKKWbHeEumZFg8QcMFjDlNINSXXwb+00SDKsEbNi
EhdpnycbV/T97ah0tKMz2jDTzdIpWNF4lDADM7WzhnCZ40vumaxRa8/GGxuHIqb3rImqU7Pw6uqs
N3RMKIcJxUVgzKKJCNWYXpwk8QRqy0m7Uq5EpL47uVrd1YQfK/RmiQ1SjZMtx/WGksf+EltpEZbs
nJPNPID7DcvUwusaTGnuJ6xgWGgURgPtQkwBPm5F61dzDNt64LRf892MnekO6qI8xmWtX3aC7f0g
Te1V9g0lTLNCKXOnqcUtEvylOSsKHOB82zRp8lyY8tqOYPaa9Oe1xx5ta8VOwprFM9WzwTEXajS1
3tsKzoc3htXCU68j96qq8ZaMi3m6rfkQE0wT+LLUjPZKYBdRdVXBtrmyeqGtpa2qq9rru40rNZY/
1mxcmh14TvSheVhO03CXtJoIRnNRb0bw6UugMpOfFFXS4h2ECwKnpwlOBjolu2qDfYjrtvb7mGrp
bVniFoH0v3iblKJYVZzj8U66XQb6bjlpDGYL3rQW7to2LSScpS47sGE15qZRbBH1k/kyApezXYSB
MZjb1ictHAyK4yxTm5gGxNZj7e9YTbXg+57V52Nq+nZertosxf3XxaytLDV3tTRwJivRlHd9NkTn
cTmCzSvsfNsl8Xgfw+0+wV5tBBWT4d6hjGr5k/VNHvZF9zZjp+tHo7ye3EqwrKfkzALlsJ3BhrZl
QqCQNzFbEN8Wkx7kRjSH2uxwolQnP7W5xptqEd9Sa3xdnIi9KXqjULTRra73DdvY5oWSszjoxQK3
zZYPaiaqwIUihKOuV5/IAcKotOXg14uprlT+HRG6fUoVJQ20snxU0NZvuqi3OOmyWZ+ouLF1mNb2
bT9udNyCMH3Qs5MCNWFkWNM2ivooaFw13kEpRZA2i4GCNnlvIqJSaosnvYWhH41pdWEl3kA1azKe
NFFRXGWJlpy78OwpV6sxofR0L+xG4GiFMk/hEPdKqLWsxGU9342e1f7wnMJ9UFxy0dNsupcMwjlM
lM4NsjLF3qF0+rupBuLslWwNK9jQwRI7Lt4Zhr1y1DS6jaj92mK20fjpSKsYOXBlu7Kfqr5VqREv
I8gidfMSxboSxJa+APTCTlIvEeiXbAUziqywOXPN0GWl3ZtsPHVLcX01sRbfidBwOrVS3g9CRBcy
nfU14hpMzIZI+F5h7Xzai8wfIxRasvCi80nPkzO97sbbpFKomondmNxIYbGdiy3SMuPyPu/8BREU
PcncyDmXT7u7iiPV00IvMKeFnxpaRqcQ7BHO4pdTXCjSboJiVAc0xRi/j257X9QxnyUVt2mRLKHM
igRPs2SiuiDpv5likM/5pDroo5qrdBc/+mqsA86OhxAW9hAUef28KLkT6BYq+UbgYQ3U3IYYVHpU
9tDIbMOMS2Os0wu1VTVfgo5axWyRrtTWE+cym4xzI+7xs8UHwsdKiKIky7RDVdRx5beYfofp1CXB
aI9PmM8VQVNiYeSVHrM61fV+o49LaDXs9Mu4+JkX6n1v9DeTZkkAWvl10vff1QGIIOv6G6TPNgU5
4v9xdl47kuNaFv0iATKUe1X4jPS2Kl+EMtkSRVlKoszXz4rGYDA3b1UX0K+N6owIGZLnnL33Wje5
U1c7pB7yJbdjOrmIq5Og8F7KCP6kwPEEETs022YsHwbNLlq5XnXwTQitPO6fFUvixqvoqfBDEIwt
UQc6tAKZOEYkBtspOY7m2yRXZytEyqvLDDpROcQUyBF3qyPI8U0ZbVZu8+qolKzUnuRZZu7OcTLZ
hwzGegPaU98thAQ9mqKpN7JAh184Ecn/xElVWAR3tg4zBIl5sbMb/3UIypFI4hnY2eDgfJ07iO5O
23Len151ldFfAiSwNYFL7WHWs5MTBi7jiF0sGI9mjNl8Uyu+LTOdbVjfTiJorbOMJ9DxJBCXafOR
RdyHqDLVtT8UpCvGXXfEWujuReNE5E0C79LWZeOOoME2qySBKxvuOIedeG2u54K1xLNY77Qb/ZS9
pe/58vcEkt3UDonfR9M1HLqKAFBr2NfVHU0fV5HaOK/ZJkrnB4gSBCPMAeFr/jr9pJhweUCaPoSZ
m43mW4akeUmmXPan8AKT65Y2XXdzEKGUr8LqwW4gbXj1Yn30nQt+1ivF40q6DKHlkDKwiLVASWbA
oaaeTrGG0eRdAm5rbEaJm+OWTzsnv5/ROxKbZ4anzl6XF0rEGgW7GdEm1YPn/AzaMNtzJOiTtpTq
Pm8+lA84vjKUjWqQ6wGOGT3AyhGbZXG/zK4qt05uUzvHHJ7OVQ0ohGO8Hb/O7A3PFoe4FwF9cF84
kyCKH7677MrpYXFn4p6KPEt3TCD6vwa11Nu+TvN5u8wNsI2pmKrzpHuqq7h2+fuE4BdfRWZIeOhb
lw/xenaT3LPB/OTWuxaKYKeoIeRPp85jDnrkhWTb8HHow2bvzG5w0j0A+7m2AC3lAYjeeGQ1muRi
M+2kD/zK6SsWu4hwYPIEnHl5N7lZmmSN5xChwBLQvnFINSU3jRIA6inTS9lTzyVrLfSNWMyEsMiQ
vlkqIIPOCu3EnknxJk0meHAybt0urpf4QJjFcHSGuktyh2t+qcbGg7su2VUbwnwO64KnMGApObeW
E76somEsK21J39BOh+6LZzfiZ0Ai1bjJK2xknG5of1kqU7u0i+1ri6HCSyWw2xnZpN8Ktw/q/ThB
VDjYlaSn1+Uzu5Zoo+rVkbKD3xG1nKF5jXO1wVI3BqTyY5Ha4VLDCLu28dw9kIcgiRcvG+ts8nUK
ccSV2ZTInFYi2lbkIK2xioOqKmzOU7SG1U2gUofYUZuru7HqML01XVheOZ2RP4OCOiOJsqY4V0Zk
P6QxwzYoVPNV1Zgdt61PfEBiWam5sSeyr9lnHOrgxpLELnuq20jMJFvjYo2gO7AQL6gYF9dJH1oN
r3UvvfAO53D2uqx1cRoWOfwY8tJ5AXjl/yRdC6Cc3eS3aZY1+yzvpnuuZvdUFi77XBl7lBWqAhA4
XyBURNhcTERA5DMrhAIelfinyyC4HWYiaAJLlK/at4PdYIL62rUc760a6vQLOETvw4QVod6F8sp2
460A1pOql8F1AEMt36WktP1wnS489Hao7uvVG6C+BHInVXrtF/X6HbCXfYamPF6vaSi3vj/pnZGS
xbyL5/iYDX35o5Zj+dWHxMk3yKZ13GcTrQwaxHCa7odC2NWmCAcLDhDP7GHqCk6eZs6+y7CS286q
gUmTyXY9x920gw4s2b/NX5I2BTsGQTuJmS42vMqnrcZC/BgtrCrGX09WV+fbwSexLJ6J9jVx8dak
C89M+jbhKGpwGxxNw/+RB+ElN3beVtTgZMi6BoxHaSfcy23Rkne9XAQKkR3yARBfgm68r0d1ttqg
JcVrItcLWMG0SAmYe2JvaahGtlXDDj2kkTkXq01bX3Uv9ZgSA2wdnTKmbWfCB3BBj0yOyZmWpYAB
Bll9mWO6o5y7ctm9DzDxiAHsD407X1M77IbGGE5z7U9hlq+ucJ6ahS/ldhykL1T0SF2nk7i2YfHq
kqyPcAngXVEIK/kROsUxMvoCo6SpxRVeKaWICSetoK7Gs6mKezrfRzckYn+JVZvkqeIM65ItbfW8
dkvaMeqojbgprffOnE1jvVZ5vqVDw7xOZRdPqDzEafseFiRx9+JajvQZZyeIz4NNPGQXHxgOEOZb
HQIiglmSIgCl0Qvtwr1XSsrPim3Yu7PK3trMNad0JjYBb/F6WJYcYWZR3fTjcM4sN/YP9FLNF98P
1m7/z2PA341TL//9/80AW9gkpJqT3jwL8j1DdnTmG3+fymlY/fNH/GaCbn/SKKV+7KRxqKsDOX32
Cfqt2BE/uP7LH/BpPh+NI522SZSHordgTFseksoLRdjEq/eHOe3f8rBfjOk/58fRecnLVaXeyWKx
PaLBDruEjM3qMVyAWw3MPmVSC9d64w0X0DWE9+i3nTqtWeQ8cJJurrxw0NdW4UWncur8gklBNZOd
6BWSIbPdfHUXVz2kaxEGWy8Yod50ZB9Y3GaViIn2z2kK2YL/+X54F3XBr37OJ0VAXPWxL8QoTqDU
0mkzul6Ibgd6Jgfvas1+WhOtOGYJ6VBtlykrjl7czruqosN3QZfBY9FGxoCfxvajkTJ6XSsWh2Ts
5iJKCvq+1MB0FW5o4btfJyuKblUqy6dwaFRC8Ft5yCXxthuvnatv0bpKwqmtMb+r51F9Z/hbPYyG
1h+bXviH1LNfPuRhHH8SY81+PXRTxOnT81brnp4DuJm4T8n67Drr34gG+IxPAs7Uamc/oHzipnvz
j9Bb6u9SE3QaLj71fYMa+w9P4y+n9nzQJy0TujLuTy2GE/AnQ0p2ZG39pa/2eejNd61XZv9Gn8fn
fFIHeFnVmNlCkFe7dnno6H892l7ZPApvmXbCBNlONK5++udn8pf6KD7s0zJEutMUdf4ynhq2Uhzl
l1COZST9I95WBBUkIED/pO743cPwSXSRVa7dxG7Rn3LdaKZAmRkfwnG1XyMhy5d//jm/XPL4OZ+W
PEwNfufPrTmV0Gmfje/6m8UE+vjPf/1vEeF/vcD8+U9rXrfEVSGaaDx18cjJuFRLYkbr6xKRVO8s
guYowcp7pRSHlFk49EDSHJyCHWwFjoeT74jywQSy2xlvHlAn2AEEHSff1WlQHJcCve8fvugvVxq+
6Cd90zRBsFr9wj8pDo9QlaN1+OGKurI32qqjlyolrj+OmuhlDvp2RG7RR/e138RXVcoT8Yc387eX
69N6VxehJwv8PKeosUrARMy/6o0GAnXVFqNXballrQfL9r1XVV0Osr7O7Bc6PvaLY8bo+0S9cYw6
hcA2Yv5fbHTrol6w7H7ZCWEPb8bK6LGgO1ue//m6/eYR/a9wnbXWrQHze7LqwaUfyUH9CUYwFImu
T/90VX4ppQMT+mnBGqc4jxadNyfSAoMrRR7nRa9SX7mVhjSoavUlpp+xUl628Rszx/SuNPhsraxe
dx11yTMWcTo0Gczs/jyjAt2tqT+VG0H27rEIavtfZTbwRT8teEXbYF0IWBsCNI1XWHRvBqlZ+RbG
dv98vX+zpH7O7MntssEbYXifJte5Lgo3vMk8Mby34iKsd9WfNFe/u6+X//7/Dlv0N5p+nMvxRNtu
oKCu17fUW2XJEwcl5N/9lk/LG7VOk+UFV8vE2TGk5EQv5TFFNT28E/On7MXfPTyfFrjJVW7cjD3r
tWO5C+ILBohDq9VDDrVyUzbeZVIXL3BQGTD+4Yn9pauV5+DTqkfIhddl9TiSEz1bz6EWtMtzryBD
365geRSO++47RiBNUJNzG1nj8q+sEHzyp2UsrirmjFk+npDMNXR7RKFhcA1kmesFpuEOhbR4ZmLB
mEoV9D52/3wrP8HX/9fCxud+WrhiyijAneAgJlTgwBrVeawWK2C0nwGv1r0oj4GW+pyaQm9JzKrp
zMLvKqHXUQt2w5+cvr8W+4YEKf/ng1uqdvJ7KrFTRHrEOehJb084NDpFEsBa3+RLXQGOhI1du1SO
nCUpS5lJSvtPh55f+2P4Bp9Wq6EfkCLW0pxoZbtvUdq7w7asffpADhCSbY5n/xxrAYAyQ2y9GZzq
gvgbnXJXxI2zBVtujraDsp5pcU998Idn8jfnlvDT2iSweccG7+epZOt8S/tJbVfaxhvZGOAzKaQZ
aKz6D6/2b16Az+FEdiPzVpbOeiqUJc5t7Hobh17HlS+zSy5muJ6GNFf7uiNNJXey4g+r4ydE1/89
hp+zhYqxp9NhAv48s8Fd2/fDDSUEmG2Ze5ss7HyzaQIU/RVk6aMngdbU7Rq9+/QOr/sWHW1aOKj8
Mru+spc8eCyZSexsOlJfs6l2CPqZy6tqQEq50kYOyWHvy9dZ5vPrksbAijlXx8kQ+s1dbTXr/byG
zY5ZZnrAMaVuliFDaLjqlAzyheDzAfrXFiRGB5lh9G+KMo3/UGn+bYj4xbHrc/5RYzFkFcasp86k
9Y8064ZTZbsuUc3W6tuJQLH7Th59sWuBdx4mObofwlOSefc6wCQPSfIYPD+CgAQtGO+Ln8x1QJ5k
3Nr219EZhu0/rxu/2c7CT4tzWrn01dl/T3bjPBT0GlBx7VtPbIde/W/E+X8knP8xxpj38dPSlK1h
HrRR7xxdtQz7KLS7Pe1H2vfjYP7wM36zW37OIWIlRcjbaBSEIB4PSI0NsEwoTDqr/hSSeUHN/aoY
5od82lWieXC7MQzyY5x1qtgSwT++ZWTJ7MJJpy9+VKlb1OxMLQlGHx+7PAogoGRS/2iKZn3SXW/B
0mQUdslx9pykSnvvoLp6FolsAY0mPkPE63LKLXc7qiXU0M/gEpZeDN0z4nwM6LmwZiL8NccoIikH
K6ETN/6VFs0SbETttcgBUZ/f+31tf7ShdqAEFXm7Qe/DYDjvBTrldjXzezM37pPb1OqVoPIgImFk
jhki9Ot0EvU4A3qZcDYTYf6YVsJ+oGNM+9Lqok3RqvwvGQ3NbnDmiU0tzKy7kcWT57VPu2E79l73
PrtDpRgK2ZaNGd6h9e7b9nPXDotI6nUkFdeJzEvb6vTGCgvvuY/8FXyl1Hcw2eEmdJFA/CZXD6IT
2jhzbsOgY6io8xu+xHiftcjJSASy3RN0d/5pg8fpSxe03qW1WM1/LT4q+GRWXRsmZbCYY1ESzsqA
Dj6fI3vvY10Mr5idD+NNgFjpbnYa760PRXbMOvQKDGNijViTfekH/HfnXGM++hLrrH0Ll7p58AbP
O8RB24ebUc/+tS8WK5l177y78GZ2vvDEIa2y6FaoztN0AL3+OvVC1Ls4Jf+K/xZ8lqCXsib7UKxN
iHRZEO/zZRheBt9bXu1FvDKhy06W8gGVZ6FSP1qXMDjpxcujO0zedVg19NO7LJxOTtTnu5lz6HuD
waFJct2mz9MS+NnGrbV4issquo87WcIgRz7FBcbUeKX7CXVgFnsl/8pe2O5m1d+Uy9KcKGG8u9T3
mKOrhYU8953CJ8zWsYotK1K1JoPVlqCgM3GVuku4SwXZVmCVbUahQTrgf8iLtyH2YIYPLmbYRHCi
vagU4v6VXXn4li99WlxVsvUiVIQjCvfQGvwS4b8X1vultWnAFuwU22mIo/xYZMK/9jxNQMk42ulL
MCH42KeOTG9cr0Qr7hUUgYG/5P3GWoZ+3LpiRmSW1osHxV26tOSbEirU4DjBnHgmGm6o5CPSJF3o
yRwOlmjL8xS9Rn208qXZjPxElkt7zGTf9tQuc3qWfSq/hgqW5tpNKeL5udQbrZgaJXqO4+tMDumT
Qe538U1n5w5x7zkHlHJyi9obtpMYBrGxKh0BsYL0VCVEyZW3YUB/rUjH9ptvVuSQFLTWXtZSX+6I
t/x0mYO+EhLSkp4bXGxxs97mQ+P+RMFhEzgNA9LbqK7yXvAW9N8q/HjZ1rGy9gH7Q/HDd7z0zGMn
i21w2fjVIEJYnUSq6bUt0VUxlGRljn4QyCK+tVIiZsyqdT1oBlhHH6GVtTGqj+4q6pHnwZHrqwDa
k4R0477MMS4n2lj9q7vWQ44ogLiJpJ5p4KNcKuo8KTWaBSayrr816MqP1ioddzci94mR4tb598oe
O/CGfrcfqsyZtqVybLY77a5v7pSPH2O8uu3WN6ork37U019WEeUnBqUrEwnZfKGG6ftNvdBBr1Zh
vjdht7z5vCJv0k6tuypvxxsrF/EbKfrzR4Rsca/NaAcbxnXObRhF4YUCvrILj232AThrIDQcUeR7
PzcRHtlBiV04p/ELOJ3+qKVd3cfjADC1bKK31cjqbmoC/0mWpui2YTvGT5GJfTeJG3d4rwXC48u4
kdK5ttFESkTt0VyElyc9szT/Ki253n4sz42tnPKEEIDoZdfNTJSE9jKfY0jfG2TOa58spDKjV19W
dWhU1L74Vb/glc9YRpUuX4pZhnhhlkG+ptGKGrVN0/o4WQs4qcnLu43rxqsPsOci8ipzjR7Stsbe
SsK27Od9LiJ8HVNX2V6C5KIHr+0IU1AdVM1bn2YmO5ajtxDIXnbBi45nWLl52HwAnh92PtcKYcgw
oSgJgareB6pSby7N8B9xGiLBiWrWgrbMp699E8c/8tVZ8G1AZH/JiZe/6Ze++bmi8n505VjfxCVa
N2SIo6bzFBX6Nm0ree1OAfNeNIRTuHWiqYL+5ccGRfJMJZF6LV+f6zTWWxKhuKsDt7JJmCoHN25g
IIk2eXpF1k79PRwRRTp2bVOcDdmCHXpgR96myNgOtcu3TCpH40tIRw2p1BqeqkA3NV+/R7MSxPO6
idfGu1cCfSx7hLir0eohMugJJlH0uSUKfrDLTCqrBxz39jeSzsWRI1WzXVcV4UjQ620UdcSLZCDA
as6xm96yq5OqlhrdVy6vA6ewT2uD1iKoVbmPsLieZ2G5d0VtFHQ9pBr50FLbsS9XG0Qx1peyw0Ts
TEskGQqE5uC4pM5sMDGLJqmKSV0jtRoY8kYugsCxqbZ0hOudDHoeRuFGm8kSepsCIrwqY5ddJaja
lziYh2Xf4y6hpRXi5x+pKJu7NBc84gEwwzTpbBO8tEx/0y32IlbEQKP6hSa/kMIRqfXdlZd5vJ/P
WEbgPOkOoSi65DlOi7tWUqSWK5LlNmvRCLRO632po7a+bVILwxKnlQV1TeiLTYNQBMmWbeWPFZOQ
O26W/OYNGd6ToBx62I62jJLIreMTI5HoS+XHrOFNGfW3UWNIkRlTmDCbMtXBoxzibGevzvrQI6w4
Ca+VHJBcHzyTsUX6kkVL/TyRk4Ar2Y8kjreiftGtU++cxdK8bm3/aLpJ3hdWBAguKJGkO1m/3I30
3EHaVzHend46z5W97Eybht/6mOU/gd3iHDrewL1NDYxpgOvnljDoU59YWJ0KfsDiZPu5I1WcHaDb
gGmCVc+8E1dOOFyqgmk/Lp2ENVHGb6OaxJNuov4pdus0CV3b/VK3vtrbvdsegrlXOxCM35xo9N+n
xUUMliOF2ZIqJxCTYZF6DMSS32aL6Db9mDnHLLCVl/SxiyelK8XYbAu06AmfH9+tvmPd68DtsgOq
F39OpJgrjq0Bdwa1zuDe8exU1bZovHG9bkJlXmRQDOPzYhDn7SDprSHKoar42oSZ9552bvBstX7u
Jrk9ZCJhdxUNOi6b2ZCP2Hzawl5wQsav43ySbo2LzsRzRcbbNOhvTSis9imcQ3nIR139qBBzoyxp
Utls2E0JDKrqfL5kPjks42Yx1tOY2aCkMLQ24sVq1zk6GmHHXrIsdCuRUYy73h/GXeSk4qnJc72t
cjOiRIwn+0ZFcQ2OFwdDggIa4gKUOk5G8yJR5FZL/mY4LkMLNhYuGYvJNW7ZzYIsc9dH3bwbQtc7
2mVWeYkMPP+vMcxwNvGtjrKiF4Q+2D8V8zBvDN7ub4XElJbXdfXYLHJ60azAh7Dv3RvP68JoN9pC
fSk9Wd8h9O5eU92ub6B6oK1njrryQy1PZaMQEBa1c3EvOrQ+2FuuxNyZb13nlQ9ZEb52WLjeWCKr
E9oui04cm1LjN/X7ODfrbd1Ny55tO33uhsy+sgfZnKc+UEd7xYUWymjFX9RH8TEdjXsS2s1eMGbE
Lw4bHevF4nFBdbnP55FG7+KjnMp8NztlXKDdMnZIKgKSbiXyw2p5yIQsUCdVzfroRyy1eNby1cN0
MYcfy8iKUMxZ8zGNBaYjGJd+s/NGB21b4E/n0S7VTnUXxHdYadyGTeqwWuSRHhgQtCnFhpb+rhni
9mHRQxRdRJHdlbbr/GjZNmLLlA1xSzUk5dVque7VIvLxtuvW5ojVE0caFUXtJToi92A15fxsoCLe
IR5PzxWt8Yx4Uid6bOaJl8A37Zag9fVlzX31xcpn+7lsnfiAFH6oNz6YqsdBkiKW2iN8eUt3V6Pl
GFTgwbCZ2h7Eq4V+jNU6xZHH1nCKJz08IJ0EXlSuxc+s1+xx+WRtBom6x4BCAzVBQMQ8L2gRkcwD
ZBe+dUB6Nu9Kk7JfsjoM1201xJhzlri99eey3Esgk+RVj5p04IF0mHyI2juNDNZOGLAEZ9BZEw7R
BuJibzn5YzB44uxNqNtLlMrAz3P3Dn1PuY1ZQxsdmVNE3POT9GWNfj1Hb56QjjndZ6uxoUKPOEoE
lc6pCvP2I58E7Ol2KX5aVave2LHbjOTVmBBsR3hHd6IEmdwsuoqKbH4dxnA6TrGbn4tqKh5nfKAx
ymlVEImAS0VtbHRvIUIuK8QqgGEYfWv9dZJWdLTo+3FWxhmRrH0wt+iT6tZGmWYsB5m7G797sxUA
eF3b7WDm/lin82W4NHWNnQS9DZ7ZpPJ51l63H33tverAKg+U/8uOruJ6REDTfVtI2ecsm7ekKPKA
oqUfKm348114x+ZqrrENxN+7zPKOMQYt6wq3AfTwHt3JzzzMDT4lJbKrsJzVdQEq6QTLUf6IQ2l9
j7Ni2SHtbTaC4Zi54nxVQ2JBHXMztcrFGqPjY+i1LhM8So/IzZuXjoMdOwvmPfx1LXEhFv4br1+L
LfuXPAqelndWeufnbLXez6Kgxl6NEhvEMlkI96lJ94L0u2cMDvVd2uS0xlON+nxDsqKzqQcrBAxe
qBOfqm9cHdpXPAwRNsJIJ1lEzztyEYXwTA2nmYxPlKi4BqMs6nBNI4QjRa2M55fOsdR9h9xmK1XQ
3WAWIKQV2fGeMC/naqSyPIdZwLvYi/g9dOehBc1dgXkOuhxn6ljQaUn63qnLbcNGn1FAO7j+pDfd
6snNMyYYbXNt1MoEusoq3iHtmMTUc77LOW0/5mod9m1QZfdpX6/nknPjjR6j6bqzKe8mEcsvci2X
TaM8klU8t9j4oCsOGiDtprT8FKAq4wMMFgv67XY9uKgfDh4qOsRt08KjWQf0/LRCXE6HOVP4Wm23
xzASxiUaUQvCu60C62S6DAdxMFGDkkd4lRVFuy0cOT9WMf64fMbqlaUoDr16io6Bgry8hBOmekhI
8lB3Jj6PfZ4jZgxC/sdZ52cy1ql4gzQ9LE3q31ujBKnuepiPKPLK25pR70M2pM5VZ3lM7NUsL0J5
9873C/3TRwde3QgTuXfxEgwkRHo6eFVjNXwVjuN+n3TR7ycZ12dWb4zXwpnaIckNWvE9lJdVbjRL
6o9q6W16+35XnNUy+4dOy+6kBLvm7PXu1zK4hFZnZDNg4y4tbpxPy/4DJq65dUZZn1Ar8gaVsR8H
CeCz6NFWnFn7eo7rI5HE61YWlXmk+sAO46ts3imSI/bUlBNm9TW8YuBj7dJqia9EWE1f29XKHjjt
DPu1iK3tMJXiZh10/gXFhcg32onBvKcATcM+Z8Dsp8Q39rX80Gpwl43wfHEr4qocGY0BEieDqnkT
nqmP3oDkOXMqF2cf8QxJU/guYti1vXemoF6gx2v3tnYmNs0Q+LXJw+4AHH08DZy6Jto08XBH/NN6
R0CFs4W+Nb9IknHizRJV8TUy3TFh8RU7FTYRs93WCgn+adQd7M4L156sPrrdcBGRf860QBH1NkQQ
zPZgmLmg3t9M4VpjHPSaN9ZA+26ig3bqxzq69zlBfC0cPWw0zuqHKDbOThRp+AQGGqiy00XehqNB
8BI3BRKzrArUuenUxOxIoiMYGr+my6g9TButvVPr6j+ww/iPffG3K6bMljdETs64XSnnNvg0iwKP
dubsR4WYb/Iq76hgQ59LbVcPcpQezjXscgV2tnM5187GZ5G8SEhZRNbSecRNUz6iyZU/s7oS566T
6w+FuR3v+rz6T6gAUxzkZtml9eQkebesPzhNXlSS8bRDgSl2gnbrVtpwncOgiZCK9GQe8wxfmRwB
Obp1dzPhMdjVHe5hW/euIrHdW28V0RGvFusg9OSxKQ7Sm83e0nq8I59pvifGet3pYm6mJOpazl2K
fjBo3mhn2QiE+SqjPKhwQjuhIDZrC954EUbqcQboVCRZIIrXIZpRC+YDYkVMAsPWSsHzyiKSz7Kq
pls0Fz29KYOLthbUz0w+aAXV2brLZ1VFx6KhOUeoQ6me48waf7jEtFynOGfzrT3xxN4gVkw5dVZT
uBlaj1bhpMR416WcujcV+wbvbyj3g4OGcZp7YhOQ0FTnsIjH6Gx5bii2bSMcHAGCxczoqLz3RvTr
g+8EL7nK8MUyPhsTjauIqKZh2ntpbR0re5iO/WRh5Rvp510XtD2tzdTE8+ukbATCZcME3dGhf0uP
N33iSOQ8li6JHqTOcwZijuTsMpllwLRUjzO0DaR6p9GY87zqArHxFBTxwXbZp7dYHkqH1s/UbVom
5Aeaf8Y6Q8yKw11dBuH3+aIVxi+XndxRew/B1C7x3WBZ9tYxJE49eyaw4n3uSBtjnud6wzXy05Ue
n+O5QfZkyAX5JuU6H6igKbrdWZCIM842eHoEQuWbYwViTvAcNNkLmc5BuzXK8unmqtTcYCenQyis
CzmFVxNJNSRE6XKAjonJnZkDnFtTXqp03yeTxMVLYmk/35DNEPjQc+3UXAd2ulTHTLN5UsLEbphm
J5FiorEIMECuY/sWvaGJQepOqS4qSEtwspvOx4P16HiyeUk7+hrbUOcxauYF19Ymbwp6jPGYdz+r
oh/tbZ3rRXOBaCtcdTN61sRbLJDyOE08/rmecuRVebBYG5VX6A29eJ1k4jJge6HvJ6dNF3IiPwT2
XE9XzEjwz2TTVFnvTdWS7uMSacBWbH6SDyDCr3WBXJ8s1dYinqCSfnHwAp0T9uqYdj0ZMzlPkpOY
vSfEXU0JO0C50tPQ7Mc6H8VWrtq9W7M+yBNarrKmE2bcx9lXwTfX52SAxHmRdyJwuPHrEsPnq2si
OmSx1z0PbY/++BXzitp6NDm34TQuV26aUtsg091HsNa8DX4beuaz6H36AEVBfIso3eZYCSvdhZzF
yEUISgpETP2YHFal9r1es0f0+sUFIK29K1yD2WFG6v+k26Xcj46/ZlvkjMNtF+Z9cKSZkmHXx1+8
q4TpvvbhMnzQaO0BtacCLCGtRZMx8WEKqCRNIldhT3WLJQky/L6t5a9bPWYlzu6AltltKef5r05c
lOVjNtm8pLW8XRtOQdJeGfX3bpYfWN1AlQJbOJhiFe/5VBAIgzz7vc4VAjGPWepNkbbjO7N0defx
ej7mUdHT+Iu6j1XhEmlGue7x88g9sgrrK4tgm29gMk47HPrqKtcRBO2Qscy7KAhMXaeh/XDXjLmB
I7EPYP4gJ5CjUlC416Kzlg+PDo+/8fTcvmBHzfemm0mFwLf9qAUN3DCroyu6N+YHu8FEf9TTrCvc
JHUFTb77ZmIY3SoYcBlNVdC4ifgf6s5rOW4s27ZfhA7YDeAVJi0z6UlRLwiJouC9x9efAVbFkZRS
ixH33pcb3a0uFQ0ykRvbrDXnmJEyfkJIpkeshPDaVzkNjpNmpozXQ6R7qzgDLqrhGDpe/8aJAO5T
Z1KqI2UF+4BDqM83Rd7I913RM1kFVjV4RhC3IcWKCHvEQq41FiaT2rBY7lq0ulczuqtXIzBDXmSO
ynUcpM5y6lhtD0U3aXBTmopSTEDzrJD6Y8QJ9Dsx1IlPiXddCmdK4l1oWb2rW1n5Kg2N+kUkZXSo
pLL4Qspx+gqEst3Vw4RCIQiE5PXZCmP5ey/4vzRRzQvpSjsE7cRZBvvNlJm7pWuVM1XNfG+uQ/j9
Ev+v0663///kWK80x//N9P0txtp5y+Ll7ecQ6/X7/8mwlizzP7ot4+K2BZnpsli15P+EWOMV/Y+q
Gqagw6vSh13lFP+GWCsWP8SP2aolWGrkNYH93xBrxfgPTQsFtrgimzZMYPF/nmFtGPxy1ES2qmoW
Yh75Uk3Tq3GoCI2Egk6K9sE4+qLqmds/0uT/KlT59zKKkG3D0g0ysy+ECPMCYQ4DFVmjknQkFc8B
NbkplPxQmxxZG1cluTnX9z99CDf/6DB+ViS8g3h/yDP+vSp7XZZV8GH6pfiWwo1QAhW0v2nYOPCG
xI/a/pPdTkfSvFzJjg+COcXBXnToLS+saPpaxjkcohs+ATp1NZEfSf9ITetazdUv8YCVzo4/9710
HcwYJ6tXRUmfwcg+lFq9l4KE83V76Frp6e9v5AJ4/+8bsXQLZBuflHKpN1FGLVAndgbb0UreVLP3
DJs31KkTzaftgGLGoUuKJc3ij3I2PBa3WyWFZE928ZWOI6dqORz14iE0m7t6vq9VfVOZGzb/Rxod
WK0xEcXHvpp92t23anKnZZv1NqjN6jZaawui3IoU3Atbmg9EHdr62V9+SrZiK6YhC1lYxoVyilZD
uVAkICcxM89dCZarPNIZgiCVPFSZdmuVybfUMs8UR/dllpGCNJ6GztwOonMGnZqTJTaNafuxVO3U
rN9YqfAYWldIHU5LVeFCPih4wQbiYggIrl/iSd9a6XQcZ+McAz6J7ORFHosP4NDvIM/f3hYbUB5i
GWK4uJhvJcPUzMzkM1NBNc0JVgh0Gw0JkwDUOqU/S0blq2T8OlofOmamnWAe3XTaIQnY0GBMoBcA
e2pUB//vg+lXecs/Y8kWsi4LU6fFeymmkXushJTq2m3WUGIQwd6KpJe/X+JXLShPG05imaXNsIQm
kAuvs8FP6lZ5RmmHo4X8osLPZevYz+1OrR5aFCZZNm/SDxX878D4n2/2+xU1FZUdT7olW+ub/umK
ApXfTDuaEI+RS6oPyyK/mEZ6TzfiDpQsWniZOOnbvoOvJNCJJrca+EFtQVhdZo8iju+DBj5MO3tl
mN9ZQ3ndxdkNsD/XpJHGtvEOC/0e9lo647qr+8NIkrod2kdFmp/SjjKsbuA0MvpPQVy//v1uKu+q
48t3pzDjrBAMofOfX9+dkdObzoCTbAcLbl+bWxUF0uUzq/kzWY3mfuyDK+yWUOOwfPpUt/aZNVqb
aHWEdE15Neb30nQEHqTdRPoQQsexfTXgyAtFcj/LS8RpRv8cLHF8lWTA4NaDgzfP+H0Kdt9sZDRO
Nn3gdA2CG4qS37qQmpTC81isbWFR9HdrXjeY7swpmsDym6Y4L6ZyFWUN49l+iAAXegp9XaeLwvNk
dsdScDZJyni7KNbnYbbeEKrtgol9doNUINKsxwoMjD3Ed2WxYI0uqgBj5pdkwd0vZKAdgj3yLPer
uVQ8kU/qVUpKxyC/GsUGgdb3HulGhCK1D6hNDLn4nEqcs4eilTza7tslGb6Q69i5Wnc3mnBqM3OA
wEFDE1WGZGyKJv8MSJYu96kQqmeU7QqHnG6ssY3cNjZfjcHy5GBZHLUMRgeuTuItPronejHh5OHh
5OzTElRrmfG3pE8+dfGVjDkSQhPlO/TynIOepoSzU2KfWlEesIHrTrPOabS7oSMRvDF+myizV8E9
HddNm9lQurLH3ugNnz7AdXojIFL6ccWVErNp3bSi9i2nRuVobkt821bBK1CLxdPlicGQjidsWSpd
qZDiT9zT3egM+jO00OaE82Qb3QZZ8SQki0Z5brl0Fx3s9eqYTx4+wMKdRiQai9xtKWIeu8C2qT+V
+6mqazfVhLUZqsdCeraTRsU3bvuiQZihFoWbUNWbh4lQGDn9GoYT1Y5AYqDByjF29OZAr5RfpsF+
TXP7VMrd3g5IPADyMakK0VurO9/0tfhZE9PdUq5ndjr97jq85gbuzqjWd4qkfIDffzekXD5zwK7w
v6FeFuyTfn3mypwY4yFvm21GJcUvx+ItHcVBowNCz5lHJNPRqd1V+BjlGsmnOcd3RRZlDjzHlG0A
NKEo3JVELyH2010OJp8Uc63FRwuMJhocSXHKMyb4Aiv7RBujt+T7ZepvAok0EnCzLy2lcafrk6uQ
/ZlTFhbQ8OyFQuDGQEjjLfJQeuHA54Lv/Ig75HHsqRe2evRFjbDktvR7QasFFAxJXxu1cmfGyQti
hw2Ji68U7zAqliMnr/StT8bQ6SuopJL60ozc0zlb7lEC7eI0/o6mBL3TBH6EGsddL8SuAheRBtfK
BMoq3km2fU7FcCLx4cXI6ajP0UbQ/3SnBlxC1YS1Y2fZ6xInd9S3t0sc3vWGOrkz4IEEWZiCeixT
tyPL9NIuqFoEtzNv+scPZtF1G/HbB2oamqLrrBbqO/T8pyViDuUJf0rWbGu9es7H+S5N4I5ZRwVP
CdgxtIzGSMunt6B00US0T2NKxcbCk2GOBpX7GLqpZezqPnv7+yu7wK3/s1wi/rQ1WeV/+mUizKgA
z6M02Gx7q3toLArNDfqlvdGnmmciGnV0eD7AbTl7Z+60KKpr2vsY1FCGwMzLmwIjwpIcCj07TUW3
G7T82k7Fp0BrSz7j1FMQXMCiyQgfGD71uh34bSoQB1npQU6QC2atEn2ggn8Hi1/ebaFynGQx1kyW
5F8fH1krG6XCBwI2IaFHV6HdTazJJYsc3VGWEVk9b7pw8ZBNAhYDygYJJ/0s2Z/qAKRlb62VqOED
QvkfRoCuyrJmW1SFtN9eU7DQ/s/koNouhXlj0KRG8aPfhxx+wLvfxEH17e8f7IVJ4v2DFaqsGaai
ypZiX4ZMKHYt0ZdFC40k4bXUtdhpNfMgt9Jtr6LC0dLHoFJOekqqhlb8cwb/r3LsP7xZrm3KsqlY
yEIuzz5S2SbZFI8MKiK6qOCiiJB3tkhQV0Szg3zyo7DKP33kQlX5xE3ZgMx3maNj4O+167TmIzer
N8QTjtxGN00y0j8gR8o2APJN5pkNQ+ag7jsv2bbVFo8F/a1T+IE8/WDf9Mc7oCE01NFym1iXfx2C
gvaj2dgMwaE9yMWZCBWfjZSrt/Y5ieaPrACrOvxiwAtV1y1EpLbOwL/Ygdp9Jjr0eM0WKuZLavd+
MpZXGjPJYgHENXCIK9kz1dJnK4++dlO8q8LAcv8+4H47SjGxCdUEYgS6wqIYS0Hh522wotTNMjXY
A9M1jDSk0umgcPmWRvDWKsXVREe3JkNWLfR7RIq7vk2ezKT4UkhD6lmARYDrJQsga06yM8mUCrGp
9aDcp1b2rCst0go7gfQxulA5AHvOqKvXVnjW3WjxbG6nMIMnqTFRroQ/TWJZsfjY//4m/zzOoHHJ
wlCRlF6ObNFLFU0bssPCSr+HKxpjnlDua014NOPHHmNDCTMGekr0qsv9DXuDBwElRA1CyDDLuVTq
4oOXtO4FfvvsbUDiiJcU0xIXzgGIh4nRgCvi9JHcdfa4BYd+Uwcq9pzyZewoMUu8SBF3H1z38ii3
ftwaElYOPUyx4vJOzEIKZcUw6i3YxoNal881KTN/v9t/OMrRZlTZ/1CmAkN4sQ0KBY3HYBmJ3Esl
dHZwKfVuoBYfmZ0HtWbfr8qeLNf2f7/se8jc5S396bq/uUrsqJhY2OptWKRfQl1oq/jg2RoCACzL
VTfMRJPRiqbvpVzHSf/aCOPcrj1G04g5OavaRpRj76O2uabfZLulPrCu1lnjAwnZ0DMFed1Ltw01
KScJkMzBvSWgJ9sTRPO5NZNXOlOMIb1rPRFc90b+pHZs/SoXCcRtiuQMRGV7Qky7K5GVkgqQvfz9
DqyP6uUN0BWNradQ1urcRflgpsMhF0PPoyzxjGbTadTqs5FEt3+/zJ+G7s+XuRi6ad9HQvQDjWtZ
3OUFfY0yvp+Wp37I/HgqfDGL2Bl7vMd/v+6fxtXP19V+nanKrLFpt/H2jGG4KSg8TYEPc3pjVsk+
KFArW80HN/SP88b7+m8alMeU99X6pw3gaMpqpGdtvS1X+oTRHsouWm0UKF+3WEDCntNucd02wykU
5adpxL2TVrvBQjAJ1/zu7+9fXT+/y89XsBGR186Hxn9/vQHjFMejXDHAc2DT/RDiAp7ZDY8nlNet
01vzts+DoyQqF5VoTbvJpBsuW+ymZ22aEAz1N13K8bdbircqaWD05sf18a/a9oOd859mmZ9f6cXK
VkLrQ3Ej19sZLAjlYn8Osw/IEheGfHZKmswOSWftsmzmscss8lDORQ8CpSQGqN5b+sDTlVCnkPuD
IQEcgdcHoe3ZGo2HpJuf8jj50g36TofcnNRbG9LlkpWPBpKIQrob9PyjofPbaF1fnmoR3mRSKrfU
iwKMuli9sJQEPFcmoeETV23Tr9WQbRvlKI4lX44lf7Dtm6UBK5tA7De8BtjVnIXHKC03enuVF+3G
br/+fRT9PqbXF6YBVTdNnGxIUH8dRVU2dBzswxLRsXQoqPpWnblZYnIXpnqVPXP+OsyF4SptjNCz
3tst6tz2dhLpY8PD98Gr+W2kXLyai9uEzDSOIrYG25D8KsPO/AbQOXM1TNoDHjYPX9yjyIsbKuSH
am42UVzu6rja1h/kx/02qa2vQ1dMqo/sgjhW/XpXQlBWy5jaxM9YgPZVB9cacG+/DM+ZUjmWxAGK
s/Xf3/z63n55ni+uefE8dwAfzXEwi21tDy4CKwfRhDeiogdG9H95qYsHMiAeGlizVaAxLNjr5C4d
dMo6d+qHe621zfSHd2UoQF+EoguxPhg/zZlYICuY5zyXy4Rja7I6L2kmOJR0UuovWqxcY70/BRWo
B9Sp0ZWU169xPR9TKUKOLzZ5lr/IQ/htMo2NtrxYlu2aSfggDfOx7erlg/vyHkT422ewHruYRlSc
4RdrZt6YqUF9u9hSs9hNKOSnxcRi125wbhzXSWSsDXcQ8jGCkz+Y+wrK5Yw/B4mXi4D3/bHNouAG
D8Zz2IMlkg5QUkw2uNIB42biGFKCISRAnlzfV33v/X0I/XGW+enlXwxbc0wHhAYMIWGwTaV2AtE/
VY4DUrRCTv2wWz54Tv5wwbVWT2VRVWRNu6RZRQmhuC3JWZyQ+gOVQ1SvmxSqX8yWdZ7ajaF8hNr5
45PJHI+ozmDGvDwjJqTQKlkSFNtyRihLs62y9HMTtIdK065of3k5i18JVf3vd/YiV+nf9YUzEbth
mUPa5ThGV1FQsOTWxjOCACFyP1o8qJ5Q+2ScJ6WXyase7ROqGDcmOOSDy/+2maMvwYUpOSjMS+KS
mgAua0w63GzbMew3NgzQICBio0cIH5KlTbpDtYgNxssbCwnOOKxIXuvKTCe/Gb4uKM4+eDnrQLp4
Tn5+OZfFmTJvgiLuWM7mbD5Wtbar6up+Sosz0aN7tF9YHgbWOtn0Blt2rGprV+3u76/hz0Pvf+/I
5aPaSpPUABjnjow1EpTrKHmxFhDQcAprNTmjCP6A+PWH+Zn3zJwgFMOiCHRRDUBGSAgK0s6thHKT
jFU/4DkmtGa1p35QZ/rjpZDLGhRB+Lzli0U5VHHuLgnvjTQkegSgrHttF+HVSSXzo43TH0eWzhlh
LbuouFl+naD1BhM2kMViO/exGyGHSZtuzYw0PIp+e61mR1Xnfi8tblHMDjj7KxjKMXhHhOedeZ8N
zQd9z49e0MXi1OuVPsoIeUk/EW6cCTZp7YZ21N3fx88FCeX9ieYPVWf3w5GbEtevbxyP4iLiiSca
82ri2DFJJKWRIAFNz7Fp7Dm+lQ4inxfccJ+W/KzWBRTkj8JW/zSvrMIODRGFadFbvVhxKOmDn58r
djxg2JuY/qY148h4aebInUh+SGlrzzR6Q33cFaT/fHATjPfSwsWjrCOqoHNOyUkhovTX2zBU3AIp
Ccj/RfCGO46uWlFeTxJ9ws7AzNRSq6NjSMhQrjuLwh8Dtt+WzVhVG7tQrx8k7T4Ymhh+J4EblWF5
TcuRr1I0cshafVVFLJ6kiDXSAnOket3V1rW6BJ6cwiDmW1D0ZZyh8pnSQK/tISQ+YkCFzGqcwN6W
u1Q2NqVt44Ck9t7N90Vq+uDjik2pqQfFaK4pkD6Sbc/e2vIyLTlXPUmwnX6MteC2zB/kfmLhrZRD
W8MOD/uMCDgCiopUPzQKShI0+Ju8iR90pMpOVEVnkAZfclV9mqIy2qrKmh8WansxyV+r5DjBrEY5
j7lA6629XLVnxH1PeG61fT9b9zN9J7+Si6txnCG0mnAAwumUJcV8StvotArdjhEqtJ7gnAN3/Fsz
JvSBo/tcg0EkESOLiVbIp2yZ3gRqxuSzJhnR7VDfZkbauHP9ZorOxp4J/30mcCCSslcL+4+jrBJE
ne5tU4wtVXFkKSQ/FUH+xUzJAZTovppTibax0W6qSLc8LWu+1pOiwkRfYbi1dTCabo8wEk+0VD7H
AS5WXDSwmKnZiAm9ZAWpAMvAZk6f61H/ikbgXlOgfNZa8jIhWaUGqLitReHQntvvMGhBUriSgl/B
hiqX6ZNLEkfh0ke1YV76gGtrwnPst643vtf9nSnhXEvxWxUTeH+Bywzwte4PJYb8GtYsUbDTrl8m
THnia6c8BTWvu0uzbTAN7BYt+xwHlB/iZZjdCnlhiwPOYQx8LUaXquf3QJqmU6vJX+1cPBLv4hSz
jr2qfKvS4NwNyZcsqL/Clp2HG5zzXlyKz2Ycv0TjQ6Qh6zMKLhfGrGemOXMPzIMZKPveTBkrXBYY
M/zzqX1IhPEQE15CJ5V0hALPkxScYdujkq6GF6XCwgnJYvbmnubdnBoHJmA6mJy8NWDoUsVnZAdU
2KEZMMPqKcf4OXTmVB49AMUZnypngmVsaN7p0d1c6/eghAmtoMu52uM7W9lPo9w6ednpB0wwEb0g
sMrdTdqkr5yQk02uMF7qnCqjPChMsfFLYChXchvTD2pahOgZbb7WocvO0wITXVlBzrIVvYIrX/gg
DVeq9WuRU+4I3bhA9M/fNQebNx9bqt33oIPQgfvIqTE6N4TUKFLxLKSEYJ50fEIweTMrsy/P6UMR
Q1XGhOCCBF+c0W47x8izcV/HwVXZWfejNt0RGn4/6+LFPvdAjSHuewnqfxfoPKgT07gGYflamNXg
SGbw1ZY7p7PSV7hVB6xAiPRHOfSWon0sCYHojNee0MQ11kep4Y5jPjy9F7k1oJsOaSQ1R71VLJC+
Rk1BoJ1Bc0npxk90mug91eSSieZ2CD9V9HOdsJ52Bi402RSPcXundyl6BdPCmAnjIMwYAlOe3kv2
sMX7ylBUpDNnGnLrM6wiTRqRzWgdTNPcVYNcnLBrHpU1BE/F2OEWQX/TN+cGB5JbEUwIv1z2mMV3
VT4zLKleWrlmbZYMf9uAH5Z3OZ9qiVKTjc3VpW+D9tjctIouOWNzoyZ65w4P2k70tebmfXuEle+b
6VWfZ1+yaSTdwMpBjpHKAFwJOUCubEzwqSGkBdqLnoK0zCHKMgKQXI48xIo93MiJuqY7S+fRYAjV
b9OgnHj6CmciWd5Bsgf+e5081DD9UjKBBuHsyUv1zP8/E1fbY92h+A/D4qusaDslZi7WmpfBK4Ty
VWeRQEjuC72y92qggG6f0tNo+2YtP+BYhEJEgcK0xWtjW3c5yElOOxozzMwHg0TIxDbrpcLm+A6e
gQKlp7ZW7lX0HuhsDzdV3NqbdI53U4VPEvctmVE4MCUiO/sofUnx3Tk4BYbN0C5e1QsOcpaNXyxW
nfdZZpp0grTJw2XYcwg0LKeK4i2hXo9tPWNMVlTWtsH0ug7ICooZaaXwhiXfR7TtcTH7eVeN0zlW
cleFgroSz1/DMDS8pAUpoITjdsyx5Rq23ntSr6s04PPGV0tMHn3LebkEVEJRxpYPUqyPq6oOtXTO
9q2dO0hWeSqRJkfoypyG1nVv1wG5kjzgQbBoTpBG6ircqjdiVjM3S+LJr7URkJSZnMAukA8L2D6p
5++L0ozbNscmn8/GsrPUHk+CZn5rgFu4mKKRqqM0QwPylATAZaTsuUzpC2oG1n7oC6pQW79j+IXc
vygsXvOwf6wE35ExF6k5D59WvQFmxdGI2kaerssRmK89napCEcSINOQTYrgwizjzyCyxN62+Pm5e
P4lTmrQ3rTKfkjIhY4yek1Lc2sac+wFQLIcUIvZz88lUhOULKfItVIyOKkhXRHZAQx4TLYlWbt9+
KW0dXqmkm06T3kmp/lSlerIj/8pPh+pNxpbiDAoTstL7ldL3bqeq+4zFaQhUrEkM8pC1kq1z/N0E
3gVHsGKGKQMWupzgoy79gg4kcoxFUzaKlpzEQFyDTaLNjg486ZZSgnlV+Txpk3WMO6Ih7FcawhHC
Fltix0kaYW+38zYa1K+DSbTsmDUDwXcgpMnvOCLymK8EcJoukF/ApMsbegE07ZrmNsHPpiVoY7Oc
F2Ol5tXID3E8f5znjopeY71FeQzIGEcPtgoElusK64fSjEX5qbSkGzG2LhSK2elmLpyqZLGJhHur
yS95ESzILiSMESK9FjWTXb+G7Lb4JWZNXtxlbJ+brnnq9HwXh8XVEORPEsEbTlvmR2VsH0Lcjmo6
AWyfAw+cxy7PY54miCmbJpBi1zaTB7Mvv488LK5szM3VICWkdctQrOIl9ouFibVMxqtAyq5MI5cP
S39Uimg+NJZO0lopuUZhv4ksIhKEBIdoKb2gs3C0zcMD3mmbzsEWySQLtZ4LeAuTo7AVXvszpJsW
Ff1HTZpcMyq/2/l0ny3wGPI5j92J9Vyv8h0nfw2PjCJcoGKbdqkUzF9p6jdmdbUo6zIi5tAnbAb/
pshJDussb/puVl13Ri+GqypI050e89yZdXZAGrREfNZ9vCeTEtyRsghXantXLNlLU71mbSq5sAs0
R1Wno4J128kX0y2H7AaGDL+5Fp/UMevYZaQUnML2aFh169sRW+tIHdhliFsR55pHjvI3rHAV9bXo
u2EUw6aXjyRvMTmG841BBBhyCvKTU4TWqkEasS6m/oBR/DtoztEN5O9GJaJzVuSnTjaBPhHAiaJ2
v/Rx5VAiduD5KM7Yid6hXOcNybTtFqF7bUVOHOVmtl39uQFhBpTDXehKEK6RKd5kP5o8cwhmCKZK
puoc51bvLG3DJbPqpi+Dbmex4e2WFEu7KIAtEdZpp8VJRDAyWvO7Zgf31RDRckq+yaAI8EpQXA+j
acb9erCb9DDmw0E1RtsJQ+kx0clVAy/O6xz6tzC+aXayflMN34EzBGRWgF8EVoVLlYmcTNjypq4e
iuAZo9CsfdPWkFC7c7QS8tJ1Pt6H4ivGFwgDs5NUWOzgH0Fq7oPUqyZoSyj8Qqzz2vg5iK8Q7glt
8ooFiTLECyXMT1Zf7Oei28dmtA+Fuc3kfbICybrY06LGKVrryCp/nrBT0Yc/lLZ5bFX1Covk9aQ+
pkt1jTPuIAJpH8XpNhP9Hh32dZgx1XW5b6u5O91O6bgJu2iT6AlNEfWkaNFJyZRdm5RXkiJtNQZb
itYRL+0ekEc/RIAYSLbm1EVlkYOxecjUGU+5syTyAWrBsS3nQ6lLiD+/s5xybJU2ekPuBiuq1Y3s
ComnjFNSu0sPH5LflEgJMW4D49qxoXNKXdzHAzrioiM4InQpKe0Ca+Lwom/AajDtbVTF2EEYu8I9
+9DZ92ZffydOGg2Sdh0a4X03LCelxOSXBa5mDkdrAWJRR/epmZxNOV+PPf4Ml34mhjPNjZM9z3c0
Q646ldlLykfiq9VHTRuOfaN+s7vupbCHe7Y2JwSp1dCetCjYY5zcxnrq2jD7dFEfi6jCDqqeY6N0
q3Df8ZBhMb4dMN5YGidiYd2lWn1KVONT0eGOsapDqAcvS5N/ynhYlTwkA0x7llHXqo95e0o1Wj6I
XMp5OgSRtMtYMwNVfkLug6NpfOjN0mTi0X072WeL+d0O5H1jaFtiLG+DUtoBM2PWNBwxl8xGhInh
D8LPtwti9bWSLa9KyJZSrfNsLx7xpae5j45LHN1St2YpC9zcvJ5KjtuYwYQk4a8nfmmxtilAzkCv
/CFHkaKRKMNciGmS44J5rHOaVV0H8MfcyjD1GtR4KgR5XJtuYzBn1pkr629E8uLwck0h9kNMrNeS
7LJF2ioN38XuU+/0ja1Lj/LqZ6p8JAjbmFNMbzFZW5o/KgQBq/URWPbMlrm4jyz9ZqjM85L79aIT
2Srtx7Hy58TcZNlywCNDrhpcApuG1bQN7MrPe5mUgMZZdY2BCVhLfA3rYitPE7YRc5v3qt9K6T5C
LtrlKmQmgHAxWjiT2F0KQ+hkPEPiRUJJglLPNAqVlkUjK8NDY5qbwGr3HQtCQyNCJ5S+jzw7LjZY
Vs/wbA9rSJaqFXsi4I9NukefB9lB2ZArRViVtA3M4k7TzIeFk3Vj2PsR/KM1c0V2Y10YstrR1tUT
f0SZqxXZrojna1GxlWSx9RYbH6giU29H18AsBkLLrStBSaDbi7SH5ZuASip2RqttiDXyqpnKhxJ5
/XDoiR3vO3hblhNEzNHSF3l568l46TlU0EF3mxFOTd/5CXglIuvIflE9eMTeSEnKatSdSOqNDLeG
IM5oPcZKnjbqHl3ELQF9W9eIlkPTcLDRqwNNITS2kodI0xmG19VMmXJdbrRP/Ksnw5cnZdDLq5cW
ZNdghSR+h74RLz6NuRt+y0bVyBMJVMAcACfH/CrRX1oe9oAPPZZVttiQqU3c4RQqUsK0wFF4ZN5I
0SnKRpcTu6OGwOwVLzd3mGW3TTVuKrbPAdQGq5PcXAEOqd5lxHeyr5aAEpv+rOZPwRBs+yBzh07/
Sj3hkANlkLlrvc68QYldTw1Xtcg8siYnw/nYs0Fdam2Ds9ZJQuG2TGch4TcI7aPkwSCGeIG2sxwG
NIOSkH1QQgGylK7YJqntKQt3Pk490jA5xAKcyVVfIn8tnDH4GcIvCAtr8pp7ZgIcKV/yvLmRN8lM
S4ewXdWg5tN5Tb54GtLuvlD3/GIcMISz46huYOJoZctBjS1aRIUcwzQaCQ33O2wqpwgyhDCKh9jN
67EZWug2bK5VsehJtaCNk7pN2bE1bDlyK7uYtFBLwqnKoCBQD9GQ0yyqqzsy+Ps+eJ0BGTIeWO6o
6yFnDuY7pfhiTQouKUIR0aJC51WS46DZvFSbGL3Vc3GHeDnjqIrX2ku/5X20iWdj14Dj7UuqLlrq
yQTRRhBaUoK9ZZMDKG8tW1mC0bi1O92r0dcDl/YZBVuZGFs0Zb45jLtF77xQIwWxll1r0g9VK/ml
jMl6au4yIA6MS91tUyziOQr12j6mdXyVhsttvKbZY9jq9WFL/M+Dki87TVVgM3BqqKaXxRLXo0Sh
uCudCsIjw2AjQdFodba2sTel8rZW5I0sV3Sy0cj2LHi0PYMu3jZAq8CwbUus1srMHon3J0rQOQsU
bsivNZ4Is/bJRHeVHCO8ToogV1HswF0nUHaZVwrURQzcbm+neAsCh1qQl1lEG6VXSx36xTxvJlPD
3bUZ5vEgB2+T1d8xOtlZWJs5gI0EJICtopfDQxj6GPgiqYfM6z4JlL40CKLeX9A9HaAQ7CoQaBiX
r9qUXFOaUGHPfK+vVoQZ5QmyJyn2wNIlVDJIE1IhCSYqxtumvB8nTl0QRfyKJWGZre+ZScE4mc4U
kY9AdLDDcVKUpp2mx95cfyb69Jz2o7eiAoCx7hO52GWFtQliY6+Oup+pt4QjWlSg8Xz5ZP+dajk6
Vot65Ixzk7TK3rLy3dB9z/ViWw35NXzUWza6+5hy9DDEfpXyVPTFDthDR7p7wB4jNesjuRf7KpHP
4jWpx7PMbQtZC8cKXQgNpcCMrjlky/bEZmneRNd4f8ik85PwRG3/a1uPDwtorg69WNGO217PAOrU
PhkVpEjp21VVQ+SUryRgZ7Q7HPPOyIm+79vtoMW+2pWbrqs2CYpErRzPycy5PRn7u7apmk07NtXh
xx9NKlcHS07vB6WsN+jb2kNsR7Q/13/68dcoyjGj//j7xZffv3Dx795/zVws//7CWZXHzPnx9/cv
//i5D778/o0mGv5Sn8WeAtlwtMN0PL7/048/Lv5dFcTIk96/3HQUHQjhXrwf36MvI1W6H3//r7/n
4lt0ddnDF23hMv/yEn663MWv+udK7//y/Wcg48r7ebaYeX55J/98H3Xwrgw7JDQEfzUiuqp140kZ
jX5rZFJ3BVDiFuoxvoEqJXg46N5maXhQRyr0f+/m/Klztjq8TJXCCuvC+vWftBY6rDJ8bHRlR0Ps
CaFwwxQDo/SR3/JPnTMLl+XqRdYtQF9ra/an68iYM2BgduU2aHI/BoYp5AGHZPacwB40i+Up7ulZ
Lv/D3HksR46kW/pVxmaPMgh3CLM7vQjJYFDLZG5gJJOEhkOrp58P2X27kpEsxlTfzWzauqqyCiIc
Lv7/nO9UpJyETgEt0OUjt51jevFPpABcXaJfFZbH7RyoHQAoxRDwFH1mE+4T/Gtox6X3rFfpWdwS
bAwg1HKnb6keqiMv+nftnaW73mxrNk1dGPphCtRY1F00VPRG0yFdt7LZmhqIqSAEZe3a4Bl9Z5Uo
UL1WKqF6cvawADgZoGIWxXxChv15O00NuyqO85mIr9pcYCXI8+2UJeC0iHH+emR8oqv65X4N/aDX
Saov+g2HV+XU7k60GY0YcUS79UnPelZlMCo8DxH74aAIJoKCsOioLUyefW5zFroAzw3t2TpyobnP
ftCwdD2cvraBTF44h1bmzPbIlu1ZhQBXUofHrpiIa0XvqKxhgtX2EenFp5fDd257eFGJtjlo0E7s
8CoY4rw6xSE6PQcQsfLGe3bRATbgr3+m3/zmaGkQSnrIOTEBSAbWxy+LWoQ5TIVTbGnynOS0NOqG
to+RlBdpk1/bmn3TVP4J8YCg9qy3UGLOGqn010A5Cve8jAPWWZJtQ8DyPgEG3iBWlihvZTXdjjVy
5CoUF1MpHjOqlujtX2c5cKnH+0pcff0kv5mXfz6Jg3ic0r2JZ+qgrRyjgxnMIUOdWhjfkU0/Sq0g
RD7fhIFxlk3lSauFrzmrvJyqZSLH76MH9zWwaDuXjn5m2TSuavOY2OHn4PgweNCc6DbjlOEzj6GD
D0FFCGqTIi+2ouBlgQK5JJ82xpkIqV2rncsqG89cR5mrwJuuNAtRy1TDETGw1Llu/x6Dd15Xk7eR
tBFMURVLEGsdQEFicbJyk3R880431/YEpkZD4XcfnOIhqG3KKnEJcqbqltJX37W2viUEVq36ir8b
CB1+qb7SO9yfQzPQIrIIBE/Es1NEz8heX2MzX1umf9KbmDOb07IyvksJHypX/OHCyTrqWNEiFvBs
g3SdtmrngJNacIZclKO2URVVOqVDFQrkDtQxtcO4uLDJCV0RvJml0zlELnOTae4+bvR1R2ltVWsq
2Ug/WzlGvs+jzFz1vqfYa4O3QhbBCXFbtPldGFN7SCSrdWPzJksqsidZqV9NQ3Gu23iMifEe2Ieb
HYo34SFSrrB4zLvVocmY9DZSNrRUzDNLc7eVwytVZYbD0YLEW9TvgZSwo2dkffmj5oyXI+1pk4s4
t19oxG90yuIrhNcp0N+8h73nITVfRO03Imo7Gpc8IGArkC4jIZvAOXteVrtDTb0MwN1u0hjjatdT
aNR74m0n31hUpbezQeJtLHJKVvlNn6p3miaXSNtXZWW+OFIL2KkCl08Lee+2nKDqB2PyzEXmlE9B
RMJcYGcPnZ9caHMseV8XiEVDb90PtG0tZ08vmTzf0r3IYCTUvvYSdPbL0JOW6gv6vAGDAkXREwTh
96TK34M6uDAzuYzqBIJxQn20YXcNy9kBa0zzZZ0l3VMpO28Z2Qpwbwhd84ch4nLpEqBtaJwJjnza
vy0maGN1i88HtogHmOBg3QXLTHh0aRVUxeh6KZMKjIZpBcDRMN0YdXylZ9251T7gbr91SZt4bhLQ
OR6f0JEbmS908DG7LL/Id1i9MLEcKIV8oPke/ORiq8g4po7l7Pn696q6Liq599vw1OieFORsuGyn
xUBvffh25A7m6eLwDrCDIjnHuTO7Aj/O147rDFoclsXW7OU1CKTvUM4vikbcGR1A1tzfJJF7Y0XF
j77JN19fW/y2MPEzoCS3LHZAHgKug2uLKuT4i/F7q6bS5LiJ9gKrLMWuTr9C8vJEa+1dsfuqzPo9
iogg52yb2lh562fysLPFWC7FkwnAaWt3ibdOQwn/UvS0rERwM3b2eww4dzXI6kZJimMYMjd+bdyn
ZnlmjKa3kmn77kJY1qfU2vu2dePrXXUqaiII8tim9xecVWXDJp4zMgOJ2p5PPY9w7a4YORKJc0uD
9yVjFCazt/vrt2N89nYsk8WHRRQ4x8897C97VACJyeh5AQL7Ijsbi/gHOrdlRy77Iq7Vd7uswH+X
t/Q37sBkkVBgnxKIQFw3xfJiHw1WRKEzfEl5acuv7+yzG5PsGy0Hl6Nu/LzxX25M9CUBrtR0txlF
eZmyGyzai5i48QH+YmCNR17Eb2cCRolN3iDGK94GAJ2PI9Sqi6LtiXMhbM/dTWRYVaW9wQdwRLT3
k79z+CWwpOJgnPWpnD8+XqcJvbKNqU1RD6bn0pJWYCT3dBNuk0Q7zergfpq689aSVAOo3WbVzqnM
vUiOrvCffZGkbmPTwRLikpv98T7IvybbG5jftkDbRTXX3VRDdRWJU1lnV2OYX40K4DqnSwz03RHL
/2d2XZdzl8vRCyInmdofL54QLA/ewFAECOspcaDD3rTVRSmzdWcYlwrhsOWl77mW3Qq/P3Lx305D
/NAQmCxHzJyo3zzg7Qj/YgD1uU2lfUWjNEE0Oh887H3hqD3d7VurtG/jUP/+9Xj+9KE9zr2YWgwH
L9LBCJM9FAlNGMXWISbMEPpDlPprouvIc7O2Qil0FKWxligN6K8nj19f/bMNHSdeBOEoOIEtHEpl
E7YqtaQls4Xl/yAEPNioGC8xcV91tKlRZckXS6/v7frWC74FZntSkwtDL34xShRxg9Yh7muvR1SQ
qB9ea+j2yxJmGiW59KH3y3Q9lNOVBzpvicg59MxNbXm4/Q25KwvT3Lhd/eQINmRi1q1J5yU0uSo2
2WwhY39JCtkyKozHbMjZmfwoqumBpJCTogk2VtI9G3V1i+PgxUuap0Iny7lxx/db09GYnC6thKCV
qK/loshitaLkz05CjUzgZpeT2ZS4p117HzhiNyvPfzZZ2ex1ihR6vg0YJdwQQFxqwu0j2Qs/pG6t
o9EeqDSXt1//CtYng2/2LKOOxnsF8PPg65epsAtvQESaOYGBQbh5qEtq+2FN75Kq/kIUabHS4mxD
9PVW9XR/ixSefZHh09Lqpwbb8QKR6l4vmooeg7aTDcUDcl5eqolDMVnZ5yY8mgA1DWX4dsbxeZeR
rE5g3hGWUTwPxbyVLUzywwBVROIlGBW5qqST0PlDpO4uu5whYTQOQqrKOTKnf3ba4XhoUgtBRGtB
KPv44TeBjMKkQsVrRdlLG5mnKEi6RVndw8+gtNuArCmjC12M3ws3mQnq9k2h+2cAfjHuX5iVPdIx
yLQjt/UJF8JA1wv2iz6L7XEa+3hbaTpIs5ok8xF+smVQWxftwED32Z6PNXbuwBAvZR9QTJeYc0xG
Y96rbknaVr3ORv99SqxzmamHrofLM96F/PFpqG9jYWxswstWquVV6om7Nese8YlIT7uueTLQAC6G
h3JssfUQlLX6erD9blmDDTW/aZv+m+Uxo3x8KkhkkNNb6rso1beZbDUiElVFe9FZJhX0zqSPH+2U
bkfHOzdSTtFhx2gCmfXYpNZDJDIyTDP/yMv+ZB40UMGBwpsNiAbQro+3pVqA3h761m2LWzg1/a0R
saEwJBNLaDD49V2gwB0RyCORAx15J/MH9mH5nc1juiNgUwiP1fegJAeRLpSym4sip2lboNoex7Wh
n6IK5BDEuaOxd3UpzzJp3TdzYcDtj1gWPrFjfLiBg6cvsU6HGeG32yppT1E6IocDTk28RpH5Czsk
tlkcixv+bWvz8ZkPeSxuZ6YAsxM2wDTsY4oxSc6Cq+ojG+15H33waom/5KzD0ipY5g6+7SpKp9EM
MWOoiX7K5NN4J2W3faukuP76V/ztYMV2xcTCikkUhBeT9McRNKT5pBdUK7dDBBiBpNiF2bh3/7Nr
HJwaAnOAyOXhYok5U6bI9Dicrb++xCe/C4/BZpAwTRNn2MFiwFGJvkmn5dvG0x9ckNxdIU5CfdSP
DPpPfxiKZfP+HmjFYdB7h2J10G2ukzvTQ5fFL3ieLma+HyCR/+iR/rzUwVsj968r4e/TUkpdskWT
btW77l2ZBX+/Tssr+/M6BxtIrR+twSl5JF3Ia92xrrUsPOYz/XSUSRhwFgwbgsYORlk72pXt+bOP
yfHXrW+eUNX4T34ZzsMea7ZDRdj6OJALd3TxTvAYZT9xnBxXfi43xvhKq/Xk67H228Zj/mTmnTZg
S8kjHawFeufl5F/iXlJT+h6O3Wqi9CnCPZTOzLFvyzo7m7xj251PB56Dx9zCPGT85jU3Kj+1GQ85
DKLitpxQYc/HGot84O7YkeKzS3GYsWyTQUFbc/4xfzktjqkJhCexGXiTd+FpLGqBge0UulOs7CNn
uE+mcG82GAJddAD/HMaX2n2TSk/p+bZPH7LW2C/c4MaZgqskOFKG/WyCEJRiHCHnKtJv7kGjUnYg
u9nDmZ3lg/aq6FpnTnTkZPLZZTgXAL+lPsRvdTA2EDFmxGexJhKsuRBqWJZVsLSt6tjC/9kYZA4y
OM/TEaMc9fE3IqCVyY6Itm1dz5tXhD9cy/ZvVdpfsKcCEZbuAz3a+Iib7BosemK/0VDvhLU1W0Ix
S0q9hrPvZbeCg3LkU/y58h8uX55w8OjimAX6ezClTHUzuUQIsi1B8zXBWgyKtQZZ0ynkRkNUg6kV
xKPE+GOjRASjVj8llJK1WCKbx9+TLpPGpV6ZLSbT2yaqIE+lOm1jYo+s4DSnC685yUllsdqjRXJF
sfn6C/99X8Un/usDHGxt6rCWbj3jrYKOTR7dRiTF5laYPwaLLbZlznX4tTCPJWPP7+W39yapnOgW
1SmO9R9/Vc3MWluVfHlWSObahBgGvIbGKW9Q7w6W+a+f8rOxSlPr31c7WGCyEbhTEXM10Zp82hSi
WnLN7Nuvr/L5MxGDN3cuKR0ejFTo7SRyDbzKQY6LmR416OE2EGd0RIjddo4Mvc/mLlpZ/76a+fEN
dph14kJxNSnfR1TYZARspfYQmkee6vN3x97XnIsuYGY+XsfvkBtmBecBVxvXWn6te4quRvkfPc2f
Vzn4jtJu0mvHNvOtaTxRO1iIkQCaQa4N8T98nIPxXlAo70aLC3W4yt3sNTWfZGkeGW+fjgSOhha6
B52qyMF2nUXb7Zjj5w1NvdX6d8uGaqMh3SXHSSu9IxP+pyPhz6sdspggekRt3XO1QNTkEHv4sWCv
uiaj3D3yM33+YOwHdAO+Ob2+j4PBLvXC0u2R6c56akO6U4/hw/wtZQTmff0xfTrs5p3Hv650MCCg
Y7p6hwB7OzrmKupPXdWucFIeeZ5PXx0AUfbTLMq0Lj8+T51bkZ+3jIZGXc/rC13EtVU+hHX2H12I
sErWShjrh/b2QIwOGVGs/mnQk+fiorNBNx2ym8qOHEF+/4lgOxsIN+aCCRX2g5m1jqnl0RfJt77m
bGYmdw1bvKHI4K8qJ//bG0QuBn2MXon1E5D58f11ZhEarcnEOl8MK8tDlxbbkMgPLQm3mXVm1vsc
YPHfHRpcFCWOresUgiHIfLxoMnlkkeVUrlQyrXXnEVrvRVb3RwbgJzocLiNZnWxCbKj5HmwOPQNz
ppPxkzmLQTbrTOF9AkAdfdfPsGL43m5gi5Eg/ySY+AgM4ffBP1/atmixEI70W3uFxLpYBiWfGakj
4EGpOoNQyvph/R+8SJuLUNZwgX0czIUE02pBgDdiG/gYn1CkTog0NejKX1/m0zdJVhgoQNQ8EFQP
3mSSmL7ndymLvdlgskGFq1Ecnm5UdZ5bW70LSSOksfquPxJW8vW1P3mTBmAPpio4KtS1Di4dk1qT
hPGYsRkGLa60M35pwMb5kSnYnHe7H/czBrUmyZ6bNRkI1Xwfv5wk9ElohCS52bYMMh0Pk1imXYGm
elCXpIRbM5HmXExTcQJWo6OhT2NKRHWI3QTfthmbt71FBbYhVyuyqG4TUmx5zWNa815qcYwr8/us
x82y8/Rwv0JpPCxcBnmXksArsm0bmzfiWshihZ7uyvSjI2ee+e0evhXIB3RRKe6AdTmYXhFep1bq
WBlIatz1ruSBI00eWdF/PyAYJHeSEkQlls7MYXGucWMoC82UbU1v5Ct9HEuJreJ7pmMoHcu1icsi
F/nL1+Nq/jQOnuzDRQ+ejHILbj88MJzBAebTNbBkj4ETTwXHEK+MVpWqn76+5CcTO6AnvlXGMzXa
w14jljvd7OyOSxbVkriQrS+nbUg0akrucjzVx+a/ebt6+IimYB2x6WxSNTnYzo5eHfbkw2XbfsrI
Anc22D8WOrhvOZVrSGJLosOicTxpRwfQ9LFz32dP++vVzY8fVGsXyYQYDEq61S+LCJt8N6wjqp4B
tAMCW/85T/ytSJy/yruB6fuq4J1FQdj84zx65adT781/zf/tP//+f334qzvAFyo7/CMf/o36Hz//
cfCm5ryaD38BeCBqxmuKnOPNW92mzT/m//q//uT/6z/8X28//yt3Y/H2f/73q2rzZv6vBZHKfw3C
gc3yyyj8LTnn4q14Tn/78/9MznHdPwAX02i3DA+ZBMWN/w7OcfU/AJ9yVKBUPjOO55PQv4JzLP0P
YVmMTg5JcyfV5cP5V3COaf8xV3x0+rvMGFRqzb8TnINI48P41dhoOUwINDE+jpxYA+jQ9HF14qQS
aTBRUJdE0ma7vioQg+msCKTbNV2Gi9LpgPy3uqtWJKloWz1hP7godVYhtLf+SRTi6yEq1d6URVOe
4aDFoivH5KVHvXSC5ZceOJGh3VsaEnGsNxluFwRSq76csNlRoXnNS08/Kf24vggV6qI8a8xHITJ1
DnuTrO22H87dzA9uJ4rT62AydCj2ylvFYqyqRaUnzomlouTa07PotIKMipRB1VSpihKQe1bJlOap
Y7zmkvi4OEvTl0kO8ZPJbEsMgwK52zcZKYL4pfRFHtkuOrtKy0+BbYjT3PSKU5voZuRnon1E3pXe
l6QlkBLWewmeLEIHnRUPQORbSfzCjTkNAnMGzrAnM6vUAALE4GbwHUYnk2zBZrEEGhece5wbF270
sMhMGdy3GaWipVBVPK4EUr7vnWqaPf04oAJpmkXffCfBysg+iE4XnY6bqHOyR2swK2OBB2PElJS1
P4BU62eGnU1qGZASDegygBPVmTgpk84gcn5yH4lJLL+PQ4EWKvLAn+Dy1bHhkS+HS7ewotZbDMIZ
Nh0KmyfhjAK3v6qbldsq/XvguYBsTEWYrhclxU0XDvZVl6K6WY3AEUxCws2EcMksddgQJs2gMJEA
FccCZZCsJqvMeC5dLC2IzLymx9JmhGyqesjMfYo5pMmra19KfDSTIWtikxOrWVeRF60i0svInElG
c4vGozorhEYUsDaQLrckj7zNiHJLjIUZ+uOp46lgmxqiV+vUspSxCWUbFpihwqpeaFWH6VcYpr5M
0BFTo6WSCSzOeWNXAlQ1USN2HwOFYrDyUWrO2nElskU3Dfq7qnnvSEQ9e+sblnUZN3ULtiInEhEv
45QsM49QW6fVqz0aTxERENA7L+AWxLeIf+s8DsFnJr2vAmhPMjt3iA2kOdfjHZ6zo6K9JaqSJB2/
MyskdvW4bwKonAUHQFzryMnFMkNGthOV5eyqokKqSAOlX2Qy9fcDIcz+0sjjdAK+QdlsHSZjv0mt
sntMglBTmxIkT7zA4UgO92TbwY/IMspNimxnbTRjqDax6ZT1UqvQOSzdURePTjVhWpQFfZZlEsRC
LNvKCiX58m1SbLJed9e+27VPLr/ECQCDbjqd+L/XSsTBnCxaFfvedEvjWvNyDOXRUF7i7ZN3KbEp
K08r3WjfVJl3MfiCLUgiKvwr9ZAn0cYBJePjy+2bd6dCeloRqOgsTMPTyBHsEQBstZYtJpidCW2m
DMyuW1Lv50/qbq5+9BOI540YImOjGme487rQ/kGOrCl3ZMW5aKty23tkV4BnJancuF1GnfSuYZ5V
/QaQD2rZYjThtg4dSBuUWMojP1qxroqwI2nStVV2acmWj9IGYTAtYz3qyXIawvaNeAU67HSureco
T/r7PGmrJ0U3bad5Mr8obccdF+Vg2jdSFfFtlrUSLdAgw7siKNVbECbdZkI3q87qbLDhS+mVi6TS
nKczSbauXookWAWaii61UXOT9VThpiXJ2TGAlfuh2LVgRSaiBHuFq06q6s4wc/UW6U31rbFc9zqw
Amsf54H7KtIse2hI53m1HAOhDCd9e8LtpmVY/7Nu2pdRF6qVk+oEdUVlN2HVyrrhzJYOzRXSjFsi
Rf1oMlaRZiN+bckQEAzdjrYLYYrTq5F1nbajQC4eyZeBBJmVBVskummXrBw6KaJW8q2qrfIkt9JA
Yqbr8pRbL5gpbFlkKwzFdbgbHW14DjKhzdmzhYGWEHCdS854hMubQwcQPFcawd5PPIrZsUIVs+Q9
ThNtmRpzddzN++pAGICzSatOFpSaYs5UQQzOJEh9usOqLEhfH+L4JnLT/CnBV1sS5+NpZ5IU15Tc
nQ7tnq2XDjODU/gpRDTG0iKQRrQtEtvCv97KUl9EIVju5Wi1OTIRNxbdwOFYMJGqSZbfWon6T1pF
vu4co15NWVWdhroG0CpttQWLgblumtB50fFBPQeDZz3Zak4uCy1sclE4eyhBKbnPqTcbxY1KOMuw
Y41YxU5dEL/jjZ7YRMmEfN2MavmUC5W/RE3LXNFnNWrsEbLRSzzmGMgJYcVVOunV8IPocL6gJgOQ
vOjM6Q1KFMiOUmXDJstqe5MUdvY+2pp+7g69uiutwVrrejSie870iDkjhXo5+q73nVbIeA6dUT1L
jmUYCOyoup0aZpkV22WxmngliHEdK1nHWpezUBS2/UrAtUOV2xbGVd/GKbsEImWbTTq16qYMOucx
8Fp7V+l0AowgJrU1sMf7KS6LlzKfCPjOoF9tY07Xaw0XMcbbhpr+AhcORKukc0v+RBXmJrnVZDuV
jjGslZFPpxnDwFloyeCs0oIKZIeL8VIbRvs2lKTt2uWob/JJEfDie3b2HDulv3P6adjDj3X3ygoi
OAOTcTuYMZ5fHh37cEteXZHo51kTErrXEzWL/KONMUlqxY9RVPhLc0gnuV2ZYHMqLHwwLszTPg2S
C8eJ9Bsn7hyiUhDB7Pwpt9CHK4xiRI/WZgXUyCrXqpz6Tck5+VuA6WVnRGiha7cwdw0xoyf4t/XT
iEr1NvRSPuRK9/WBJomCZJwGhbn0zQpdUsC6NmyGPm9fQzHWF+ALZsxJlF2Kqc3vBcwtl22UUb33
5gSGostdY5lF9QSnQeb+UrqB9l03NOexxbKITA31TZab+L4BZFi7DIrwngXGPpG6JqZVjVulWWh9
OJzLMI/wx9bCOGsZzJtQ09FI+0QvmK0bfR/DRnubcjeCbqEP2hZjd3xiJg5HucGPrNVoE2ckk3i6
kAXBaA2lxHyRN4n5RGT1cK2MNl2LvFIXSgK+rwIOYaoeobRRBIYhMw5rRxTTJm2N5NwwNNpzXl+f
8U70s4Sst11Ua+FKZLGfgVNzevgXiuZxKsYNHPRi06pWfnfG1jtz04J7ar3+srCINV4WBej1vUGu
Vom3OwdkmJmdLG/wWFpPFVGsF3bntzvBFm7JaPBulEsdeok+Tl4pxjHAwyQExdR4YXUuQje97A0l
YNV41ZPn+dV4mtRSj08iLYt0iHQqv44rXYdsZrnhQzSlZb1RepG9BxpBkEZMax0CET3p0IAwt+0a
I9GXk+FhijZE1T2YkqR06k4jv2tCeQCoW1uQTmAO8qp3inHaW0XComLaZRSepFlTMPWxzSeEELJM
vhYTEBqMpNlZ13jjMlF2jG/C1fSTTjfq/ZgiHiFpPLmJQqJay9Rol2ySA4SLyXDuYRzBUdyUFmEb
hds9FH7Z7QaKv5sgksS+yYZ+YZ10kOM9SHL4Lm3Nme8ivfL70LoaG/wG2xiBW3AGVItFoY8GCUGy
720io/KODDnLZwmzQrvH61qVsNNcgB2oAsmfbJssuIn1knZ9PpjlCSuTwyYR+SVcwrx5qdihRT+k
8B1zzY9bZziFg2ZYMEzArujm2IlFEqH5bItaPrKqzxQ6B6tzK1oWSL9udp2u1WetXfnPdQMKr6tG
a9nmRgnG0q7qN1Vl4mxqqT0PVZiRxWWL+0y0yY2DvFItRGWiowq8VHxzg7rfhaM+nJdOKU6cwNUu
e0boviYm8z4OumBjRFUwc1FK58kigi1CGmdopEFHk38COgLtoQFST78pK9HeeLFiGDpNt/Ub0qI8
e0SBIUl3JjzFb1atNWHQ8RIV3CYD6W1XRprbdxO55vcIKstFH41xiNWxUMt8tNvZ5cMP31U1XL5o
0BT74KS+N1nGqIoMRfpt9pvdjI3SHit/StZRjgCuCOpmjU8V4J5FkPsqs+zxscpy4u+EV6RzATTZ
KwcqUJZaOhyEJDwb68kPNy0KyCc9dL3HKclRuVn1vCRXiX0TKNMhfC20x2JBYToCXBrhMkgIZhoX
rZwoQnkivsPO5u/YRkQ7Gtb+rs4a4FGaM7Qr1FwZ2W4xOdaea13mPtwOLzY43ySpf12bfX034tda
ITDNWORGW60t306+of5Uu8xibCxjo3MvigRpGGNQWaTCI6qCXdXW7XkkCohjhh6cl5MKihNVGowo
KxTdfppnNSgahThnioeG7oQyvqtbrMPLaIycc5NqAUEf5iDOLA5f+3wc4vOkaDGhh5Ldnu5Ut0E4
Ju9u34yI28v+xdcM9m7h0F1qHIqepSL2ROO0kq6syoDYFRmFc9ep1OtXZKcwpaQsD882vCseS0z+
WmU166feo6NaWl0UATFIVfI4uhVm05BT5Tn5dd2zTAzzOk6NAX4fJciNncf9t9hVjrO0WCXWAUbJ
y9BXfnZZdBH95U7rNA1v6jBuJ2THC8yr4YVTa9bKjYf81DODDOPKVJ90EcyYXjnTFV3E+kzQ8d/p
FbMWnhQOzz/rNn+rwPV5VepD4eqvamD/P5au3C9LV1fP1fPrW6rt8vot/Vjzmv/Ff9awoED/gapk
TitCYoKX8t81LMMw/mA7PyusdIe66xwA8t/hz84fHKEdiljokyTR0NQu/wx/thEaECsrkM4CtHb/
Tg3L+KsS1kHxU2MxV4lPLpas4osYh7OwxavNpqyP4dBGWnclM2dnclxFhF5tmbCewzG4Uj2BlKyO
J7+U/K7+WfL9Naf5ZxTun5XgPytpBxVgul6m6p2xPo0LnViNMuDAUrCOexkgk7Bls8DhjUrZWrPG
5gwzGvhFUZMOOLU/yth8SEV04bdxszQ641k4LK0Y5pyVU3O2jTIn2xh5ete3dEAI/HpIGxBLw0Q8
o63iG9MJ1I2BjxRci47qNnqqy+nBGqLdlMUXGBJ3YQot2RwqyM1pHZxklSbXk6sg65TcJCiZN+n6
OwofqxiZVTnWG4sZLdRTlIUtjDg4bkz4wyJ3ByCeUn8qNSppM0DUKs4GP2ngQTa7PNVvRwgzC9Xx
P+NxrMDP1u9nb/dAQGU0ha015dCdenEKmoXw3dbg4cfIvPHditvgTFR41grEHgAczkd+MVutnlTu
7FSQ4HIEfdbVUC6c/tksOon0uSUTrMGkVrEZk8u+HxRlyhQuRt5TAA0AkiQitBdFfeZxjl1XYxZA
riQJIxEDBJFyJCxK2Hd4UjkLO911WTq7rwfTz07YJ4972Auyh0bvEmitpxDDrtI03MdygjwsE+DA
uY43rkuXWK6dR9+y28Xo9E8iSuM1tSqgtU150tvxJiqC27hPye8yXwlj9LdTbVJSCtJvljKRK8EN
OiX69ufH0JKS/s859J+19U8+hJ/a2s/unVni1+5eggQaF6ZenlZ+cOJFxqkV95eOZSIk9W+iOSDI
HR4cL33qbP3BTpqll83WXzr9DhBMuDkxQNwyXdFJwTLhGWeeVUNgVDdDDvWQwtLX7/jAMPHvD9ae
myq/dCHDvAglbFUEZIA0c89eGsDdsWreiBBeRTMEr5Vk8LjqDpD37VTVkFOIDpr3UFCIijOlDLJy
bXWkO/qxCfvn7Rw06pvC6IfGRs/WZfAQowRd92vIuevrp/3LX+Wg55qHVLICnRKDGIuzMi3P6obz
BeD5ZiU701uS9tIsQ91OCEY1tnnLWA/DyF+kZnYbZEg8Yj289INm3yL9oFCSbC1JiIgDsRlv5i2M
WUIxnbev73YeKp8NoYNG9NirvJkiVZ1K423I05UI3jy4mQl7SwnDloLakddyoOz7860f9D8ks2GU
RW15aqh+h0NuYZcZryjYdqa7qFq573Vz3XJc9eR4pGf4lz/FwYLl50GdI7AvT3tvuhUjPveEWgvk
13RR9/Z7EuWoT8ZBu0/IbWGDfQLGe1Pp9k1Lsjx166ZhfDTxYuiwq6eB/i3G77jgwPniERaIvGis
ljBKjukC/3IyOljZbDlqtj/CDmz67qnAj049ycPfJVoq+TJ47qLqRDXqLku9ezagw9IV2WNlhgaq
XUlhug7WbOPAdoEEpy6+6rG8J6G9JzbstWQC78eCctpcFioMMLOZfsSOeBCl8+ePe7BoTC40pFBY
5alTlJtAqotE5Ks6txeInO+qMLickmkz6ael2W59hKapolXSNactVYRWapeVCxuCFvUQl08aVa1C
A/cHh4mC64nQh+cWSN9URWejjG+tgILf16P/J6fkk+EvD/rlea6lY+Z7JQVpa51nuPg0qIlnU1P0
VJOj7sLrJ3sdjIO/DIcWnn2Po9wO1BuBY8C/2r7ZUgK1F1nqgogDnOY6dbtI8Pp7GdAGCdQF1lqG
0KJOt2mSZhs8QvdaHz9YvnE/Kus7eh616OHZt3X0rBOpuw686iYP9WcqSmplOOPezTg693l3X4AD
+/rBDxy8//7B5MHS4Zfoe+lLFacmhGo7j/a27Z9CWXnrpEH+dHsBZoXfc49pciOqZq/n5KOnubb6
+vp/tYeTB0tC7jZVazJmTxOV6vDNxmzJbAzm0CD9tWDT4YmEdcqaCiQLOmxN8VpoZUPKDgQEnMzV
1ha4At3/y923tEfKI1n/l1k3PSBAwGI2mUnefLfLdlVt9Lhu3O9CIH79d3D3TKf1Wsnz5vLbZpUF
SBEhKeLEOZCPyCV62IP+11jgLjS6FiTWuhR1wsLqwaLeYp2gagae24k/eLKMtgnhV14BWbG6vSpy
ceUYJXoVwSi3KWPfDQO/CbYA31379ZBBJC4CbyN5mwi4ZibotK+bIgOPvDF1G+TGCYhi7RGmiVY5
NNgBOkSGrYjb7y5LbZwi2L0rYwdMfMatKPkzyLlfYzv7liflte9XezDMXBfR3GMaheNAIWITOwvw
DAUC9J8VVnY5z+wGnwoChaYRB+Auar50woHevUBWp7dNZGtiNE7arQ05oZ4DrjGUJKQImRts1dnW
x0HlnYwkiJGBSmoHRHwsisFkx48t9s9VO+LgfN4anI8IoP+8q7JlovIaNQLF66NpD9e8eBzFLbL1
946dX0FR/S4D52FA22sCipGNA1pv4kIgARdU0FRvJhfnGmjTQgJkBJC+iqc/rXR/ehN/TOP6qiq7
fdOgUOWb685z9u1k73InwpeyY0qcIygDgG//LkFX2iDBBn7z9jGj3hUq7/cM2r8GecjpNWg80U73
6NbfR+Jto7nBN87D81+vXSllD2aTzFFkAI0C0t/Ozgaj5xN44yE7a7XJwfLRbcl8YGkqE9ocFYVY
DIhiNwaIU3vLnd4So432TjpBA6Mo87BDsWRjN34RWkSAe9mJnX0nx2npZeet6LOIqWzjBmg1zQh7
zDEtMpesUZ6LDglN5U2XVd5LlDfDppp9zrR7D9V13LKioLoGmDB6BO9i0a1iN07ufYivPg0FuDSn
yWlvAoEyAWqIoKsB4/0W6dQcTRMLR5x3NoLPXlk5BcgxqgDvCqojErl8MznQt8l4RvcZ2he3IqjB
OxrXKHrj9LyRTjVsRAG6Utq74F2Jmut0Sh5Rg7hzp+mtHnFaq10cpes8jaFjQp21gFbTKkEX+tou
Uh7maEHZzr02oOxOcacBVnPVZN647qzkWx9E97wCTSiJiIPqLbjAbdIA+mcIMN/E+IcGqnKoFwPT
BMrwYtXK9NFlOAfOB0nW5RUoV5Gikfk3v43vk8Ha1agn3jAnhvlGt74BIuxxqgxUzM1yjS6m7oDS
G+jJxXzON0GR2wn6yjOOI7ZXRaHwsUIkz4fQG3x7e6FFK+cYq8lojxttfWQGx1ShlR3yCwPyq0MB
0nykFcGTGjXZOpo7SbhRT1Dw6uowKHswIqPSETaV9ZrJFm277ssAfmGwpCNPGmX04HRxvJFQB1nY
iRTukP/EHuXoUkFIxPHSOj9mmf8aC/6dzxRFrmm+OK37VpH4HnoTr+hCeC1IfDfmHQcVcIuQiCZE
kJgDLdKQ5L4DzEKmyeP5CdTdmBzlXGIjtsaQaEKKo7GSO0um5nxeIvyJ2eU+Nujw4pIAPKy1dEM0
aKMUnJbDPm+MY+tUsbdDTHHndKxr3URsAvdoz6IFd9JNmArPJUJ6HAxlILiOJ9Bj2k2wckFvtLNz
6qISSMYD8ErQpKV3PMINegq4uYLwuBl6BW57Yz46dzGQLVsDmCTkFkwQasMIF7YSSxOf3gl0Tu6a
1lQmft1b4lg62aHJUJGtvfUAqusO3YGgKgFP/LAB897WhhpCYS0JI2tnRdluC1KYFslRimCJteOo
/JjFnBNL/KuY+YC1mLsugCo6yKUz9EezlD1DV2xHkCpf2SUEQsZgvJpsbGkxX2gvtTR3O5WfAIvv
Do1ljUdPiGc7zSGywQV0xrLxnqXgqs9QoFu5WfkbFdmrEpECRbcnB7mAdepMbmhzIw2lFf2sgMPC
ZSh9o76xgMR9b2X8JCar2GvYp1n3BiQGICQdzzmd6DvDYfmPJa3giGXq9iRqwImL42eSiKsMqTIo
f75kuBq3CfIDwrJR8fJFvZXgsT3iPDk88IiCON/KH11hhxNNv3ke7nelCc26hi90vus2a0fZ/1hu
uF7A/f5oNeLZRe9/2KUAG3ADrFht8c3K+Pchwv7gQGbKcfibi0Qk9hJotAARdVtQ46ZLoDHn9ODp
jSbYPSaBrMsRyaXEp0s+OseJz6ZX2fJobUyxMbj9kVgDKLpMKLw0oHSGcOcvuwFzuF1Fd10wPNf5
9OI71bVVYbPzgDhE4wferrHdL5OP7aphwCPhMAZyXgM8G7v38Pa3kv//vwFXA+wf/30KjP034PX2
rQDg9f4tSzr+9jHvP//Jv/L+nvdPEA54HvpJ596Vd4Tq8Lvj//Nf1PwnpALRTQXYKp0LAoh3/4td
9f45C1Q66N7yZ8D5jDj9X+yq/U/8f0Lnlmz0e6Ed9O/k/d3PjAmbiWLyFggDMzqVNBQJaJ8D3Kqi
BjiBivLDyVx8ksicD7p/sVY8QLVWmvdjxvAAyyhe+qw6VpOzkOvTDa2cRHhlO1kaFG6YJwM2q6id
a4sT/ZchazOwuplRzg4Zs5Kh6isa+nS8q50A4oPNrU+mheE/vRaB8kQ5BYB6mPqxiGgIzhsQ8KEe
129YI6+Txls4qWk+AHWhj5nZIe0y1qNC0ZrN1VhDj2HM3rqhXxheM/umcsuPHEjETSNQ8d4EqAZQ
mO5mcPOlJjbdyytbri06A0AImA3wEfk68qpDQ8SzXyF1d94u59f8xC5Vmim7dj0poH0IQUV6lWXN
a5ZkV2WDz+H2NbCvyUKe8tONGus8T9/JmYWS0RoAgHbD0aFraMWvi3L4Kia+801g3QwCKRuRLziE
7psUZ/YIBNxRonBwuwwgKVNCZXCMcZvOxcYkhXsAqJkv0dF9fhjDhymO3UUxFVD5gkJ0C0RV3uzz
ESISZAtmJ1HddtVNn/rbbNx6BllwGZ3FKf5eDUjFFDWeGA0QO2ra8aZwmoUw9XkKG5+juHve5mU+
kfl6QvIdd4zDCOY1pzSBjsj2Y1E+NYzvXbc9tC3/fd4EP/8eCMZ+NA2W9iNrWYXvscpfKe6ASdHc
Xza04vtZbgRooUBo5JAlcgsnHDq2cPT83DNRdv741pNT046YIBOQDs5qwLihB5y1UIuyor9HnvLv
axsoTRTnj+3YSKFa54ZgCT3E3NtDRG7B7XVzPn/ViTsiIRFMgxkjFejxmzoXrzVo3i+bc8XThYgb
NwLmFmIb5nAIChRW/SnKFuKI7sUV36YybVhuQs0NSR8AM/1tb1+2j4IYSZmTAZXoag4bqWy2PtwV
yqT783Myr9hfoyy4vT4ObbEemi4GMq/9YAGMgr65VeQZ3Z+6RokMjQr2QpFCNzuK90JAVZh1iudA
zQFKdgEA1U540SfM3UOnFkNo0UsGZG7YQKg9dv1bB9FgZaaIbDm/aC8FZPzjM9BYULpjj+6SJg3I
jgE8vKkJcHznv0AzOb7isVD9poD8doDosvHRSh0oz7Rfzw/9foz7ZIF9xVWhhguRHAlRXw86j6bx
alQQRLEfbKO5h+Rg280ydtus7DaeaVz5TXKZr/mKG0M/xQYlaY/2vMa9cnL3VmRioaKtiW9q+y5o
pnsDB0oZZoDjAVk5s/cD/TEEv85PmW41FEeWdhEIEHdDyRnNf2DKhRaN3b9dNrbiycSkEIxIxrmz
yQeELZ0yaKItlfpnY/xsqRVf7tD+UFdIMoQDyN4lyjgEckhB1e8bwGlhvQ84EmzOf4cmbKh8QoUz
gn87xRq0VnELfDBKjoAgj/SxafqFHVKzzJ7i1lZqO3WQtWM4EUnDhELbG36Zv0L/wb/Mq+e2x9PI
QVtpkKyux3Cw/Z+56zyhtLuwCc+u+8laqLy0LVTYgMrvZUggqYs2GWsLYpY1uiIevDHdoof2y/mF
0BirynuA/hT0NIlqDFk/7KyOIM8/LqzxPNGffYLiwhkbfbQc1WhvQ3dUJqfV6AO56oMkFNxbc+Gt
SMXWW4qwnxdFLTSHf1wMtKRMYItCfxEhxpe+RUakQ/f2AxX9ygYS1ramW95KqF2DYta9HlswxUML
+7JZVFw+jVqG3ptWhnWSfS1pfmVBtv6yoRWPj/wgyv3ZxjKUuzeB04CoCvCahZ1D44ee4vLMr1nH
YMchpWDUB24XzXWAXMc5SLdTscDupbNlZe+2S1L4WQMbmyBxnJRVWLpfDfSAGxEBY0O14Iya6KVi
wSIjE45hwWOgMLyveu+YJgTNncl3gxVhgQ4JwGezhdii8RqqOH6auWVj2HwM85p/LdB2DOz53+M5
+L+zsYq3ypspRo/SHLck2l1McIJMSZYu+KRmvVUG+hi9raXZYFsVAsoZkXtFWbUGXiaEwN15e1WE
Uf7z/orbw4YEgxI7HoHa2djFGyTE9m7JITQv6zeRPgY2MG3oEnK/mhC0kwgKZYyUa9RCI7XeFQNI
7nsInptQh2cVtAHS9//TDO5tj6BhxO7RR1uhTSDYxh9RP4V6bbsQdXXrqsSQBpLejo+erjBm5RcX
29EU5wshQnP/tKkSI8a08gC7L3CiIcazB0le99oX0PZ1X0j1Pcu2OeI7AtP5VdDEXpXb3UFKmkOI
GsHQj9YMUsZV9UMAulOhQ5PJGKoWUD1ZDL06q1KiSGxT3+whDB1K4zUwjQOHZEo7ofXKEO9rZ4Ar
ekhvfKja8TykpNmM8YRa66EpIRebL8Qy3eIpYSbK3NqwEkxwAegAmPCmdZ5XxUJ00QyuYo1wvHZ8
N0CvNviT/6Qjt1Y5IKYXDq6Ek4GjfQ2ChyP0Ymax0Kh8a0r5cN4SdC+u3A1i0sRDY2JtRkd8IZBQ
HajxeH5ohd75/1zdne3h5K4d9KadQ0LjX+sO5AJnP7DpljJ5X/l5jWFj4OBdc9TIpHwZkXgu+INh
PZ1/AY2Vq+y76DKDeIrToWffAaSuBwLJtiHmGgxQQsy2A2DhhIuQWnLBqzR27irhAS3+NXdxlwv9
Uj6iR/BLGyRryLUfgslcKFHplkuJEm0O5FliYa+MaRtss6iNj8M0LIV/3ejKYcJDQ3PqM7gIj80A
WTZcQ6VRJpftiiq5i5elkF9KG9BLos/t25A0gL8HRbK/bLEV907paBV+546hy+W6kMkGVF7rof1q
2G7oz5rFIMhcimiahVYr+Ny2+nSMoGOE/untEHdrsx4fTZwtWiigXBau1Ep810KgsJ0wW/YIBIpd
3vRF8uX8VGmWWS2jGyRFrDcb8Ikn3aPJhx+FtaRdoRtacfnaHztucQA/hjjeWW60bcF1cdlbKwcH
6jJUpwy8dUQgBmvU/fNwaQZMrVhHI4k8dJzJ0OtrI3QydAkI1/h9/sU1J0+1qpyZraRZ1U64wLJN
yhso6L3MV435xta7bVinC4V3nVkq7su8PCaC2NgnhvwXldEt4I6gMRh2U9MshDjd+qpbOZh02nSc
kGAoqm9TOu0t8MWcnybd0IoDyykdzWBi2EJTft+l5WsM3qfzQ3+OlgCTiHLZz802QTswAhs1rGNk
/6iYs6IQ9ZbpTVfh3Fjc2MPNMOwoQJPp00DZfAf0JrHn1S+cwCQafs6/yWysn1x6VU1Fe7JzmYKr
J5wS+RShdA9M7AZN+OH54TVzqFI+ejE0n70apKklGomdkj51y+y9GjO2Fdd2ipr6CEkkTICRBXX3
thLGagQsF8o34dTlx5bPU2jmLzi6Axy4hghwKPF7GsQ36JeepxR0dAtLqvtSJRoIjnZWVyAaNA05
Cps9RgHdXDaJ8yNPji3xhOpZ6wJZ4k7iFdeVI+XOwltrPNRWtm/Aof0hMAFKrCP7rYNlGanxIx6s
0HGyJVZ4nYkpUQAaPXL0EoqNEPDWidFjOQDHlsTO82XTo4QA4FocyD/XJHTr8Wr0zQfQBV2WxVe5
32XS1onpwHyhOQNOI6M0QunR+rJ1fb+RnqxrWkWNU49EhrJKbnyLgEGOP56fE82cq3yAlPsJlCEx
tFWSr4kzPnWx+CKKYCFqaIz9vTPj5M2TGIB54sL1RpIUa4p0tOf3r5e9uuLWwuwAJJXgcKgS+RP8
C9+q3PsKxctf54fXWLxKUhkENOnGDJWNlvUPdgYFX4qCgGXF33zKw/PP0E3P/PvJ9OSm5ZSEQbYQ
aNsNp92xSI3t+aE1uSmiOCz1M7Ch0EmGZprbPxLB1mVrgS8AfQoICi6k0xa8SmdBiteSVuZGVyHj
bYjixcnpRhI01VRLuXvddyhOyzjJzAmZ7tBExqLm/tMwPQ5FsSHmwZfB7vxk6dZB2cHRlTBKz8Fk
gdTwMYNAllEFXy8a2lI28Ij2Aq3RSBbbcX6dB9Y9Gr8WhtbcEt/PDCfWkzqJ7LoEb41TwsqV+ZsB
RlqwCu2YeU0tvneaaV8X1eH8h2j84R1ievK0lntdF4NqJUzSetyALmg8gK0k2UqrsQ/ukJYLPqH7
KsWt0S0m/NxrEUrBu7eGvKvc2Q6g5sCGdje13/E1dYdgPZLhu5U3S4Liuq+brfvk60YJ0igvwo27
pNZPX6DZCtRgnEA1TtC3yyZQcXancIeaz9cAF21jiR9sGYW0FWt+9oT9PP8IjS+qmLgRkgsjBFXG
0I8EoJ3IF61S1PFLZCrOP0BzlFIxcR3At2aFeAuuIxCz2VsfqsJVsmPd3A6I5t20W7AC3Zcobm+j
IY3GJSZryNm1FBScL3634TDuyz5E8fghp2C4CWKc2fOnXn6F0DEE+Gq07aBYMFrPkFE9/xxNZFHB
cjhydMyzoyksM8+6j2JnejZz0PlcNvq8TCdWS5yhNG10ZIYgyOmqTRTn450LPdNs4e09jPPJoV9F
yska7fPcR/0dXCn3+VAcwY9yzQk9yF5se5ksBDLNYqtE+dwET2QzoOpATL5LLYjr4UhcJO6C0eqG
n38/maUydk0LJCsyBB4aKOI0j2/8FAwHHagbL7tdqlg5cDvQHJ26yK9X2VPr8EdwCGaryxZZ2ck9
LxstUHBhg2UFuwoGMKwWZb1QwtLZp7J79yaEnuschYE8Bg1RHKHDiUvrwjdXnBhUnp3BAlymzLhu
VmAwe54vjudnRVd2UGFvXerbEFOEbTpedduC5ofwl6I6prm/Mtu7qYGyZv+2mDj73IaIingbDTQF
SZDAhXY2/m6tYWt61beBFktgy889jQSqJ6ck90D5PYadL8oVy/50xWuEgrift79QTDg/Z59vcu9U
LKeOwPu+AkVsMoXoFn0xg+iYZsG6rc01tKmci9ac/AUBZwRcxBkMijQJaPjjACRxVlxeOLriyulM
sCJchFPXb65Mv3/I7KWDpm5ylO05ru0WB1mk9iHKfGSkfDFa4zaO3F1jis35+dcZkeLJXYcEIxi5
AKsw5d5P2w2tzLUDUpLLhld8eYAeh4TwO6berNdN0IP/VqATSi5sNroJUryZgj8YTS84AEIDNQYr
o7xxk7ZbV1G04c64P/8Nuoco+zLP7GG0gbAI2x6gXPBwRkPxgr7mdYzy+vlHfB7y3km1T70ggrp4
XpZYhYamP+ZaTpA1FyGwICnycacBvNRPggZvX3YAGVViP2KhIdO3cATXvfkcPE42MisrZVV5ULaI
e/NbYht74HQufPN5PU6GplSMXlpaOP860zYo023tsnWfBtvL5lzx24p1Se9L0HZ7hl3OasxXwssX
Xl03K/PvJ69utBUQw4mL7R0N1Z2In8AR/nz+tTVR2VcclhUd8NYWTKTi0O4Fg/UNSJCQDxxB4llL
Ge8jw1qwynkm/nrUgiLWx6+opOHxOghQ5HWNHUk9sNGIfWNEFw6vOC8I+sagjRH6B2esIQOeiEOX
OPtEJMNCaNZ4rop8iyc7tRwAw8M0A1WxYz7XSFWDkuoBudfX88uhWWkV+Ya7jdHE4EwO55Uw2/KK
Ve3C/OiGVjx3jFHnb1obFxsbLAJgtT4E3FkInLqxFbf1U5uieAIDrQH14El3FVB3YdI/b/C0IDp2
ajbkH3UmOxBhzDlT7w6cV2j7dsN/gNakAcUtSoqs54/R1I0OeMgYs1duA877FfiyDfBPQBz1Cm13
XbPq/Sjtt1Fr9PmuQRFslh/JotsW5lEslHg09q0KDdQ1ciyGgwkWsXHvEHaVm3ujFwuja06DxFPc
hzBBW8A8RRjlf1r6Bi6dq8Ryd1IEK4kiBSrzOBHW/nRZJFbhZTKuyzq3CxFOwY+6oQ98yr5cZuPK
BjhYKMHjmlKHQ8OvB+FsvXLpjKmxQxVIloP9rc+sERCSMruuGxt5cPpy/q01q6vixiBdX1I2Iv9t
xsaLb9i/cPoDn4E3PJ0fX/fqigvFHjeNqpvqkHkdYFTMB29tMiw1zOlG/+BE1j9AcxGBewAT00DB
ZTuxaGP62WW9P8Sbp+xkeypIWROw3E/hmIBpQPib3F0CfGveW0WGAv9SN9xEYAEJX/tziCCiBIlb
X/6bDvNvNhKSmdXx9NUjzxkFeKRmhSB52xMc+Hrw8Sf+ZYvqKj7bgMkH7Abo6Y4MA+RKBdi9GiDm
FkKjZj9Spd1IzkyLFXAksDexx6ASrz7wFRmIUoq8XVIV1KwAnX8/WdzOY00FoHQdTgNPzBCKKOQp
BweJsTtv9zq/UlaAySApO9LUoWWWf/KhkttI0nEmI4s255+g+wJlEaog7UAE2EJzYdYS76WxhuTL
l8vGVg4dEnQPFsnw9sJ2tiDBfinTZiFvoVtdJUxOYHmGhgTYOaBvt8prc5elv8b6d912SxF+HumT
A5kKjCuMKAFjSCBCH9V0IslmNH4B2pj5T3MNPkhSpFbdnV8Za0A/sd9uWRyApNmGtowdHJErhzpr
+djidhR5/QEaHzRqD5zfJLH1HOCvArTj51a7Fa79JeidTe12YVkdUVptmPWLM/B0JWBVD9o5seGX
JdCg0xWwYGEc3F+0PH9h22pdiDhDKiBsS8/ZDKh9oPJNluhWdFuySqbVJBHlBUW7iMmanQeENHq0
gm6HZsvUB83NuG3QU2UbS1JcGldRMXs484DLD0n2ECoG14Dov6EDHcLG1Z/zk6UxOBWSJ6Pa9Us/
g1IQ+MhWdhPduiXg/4VfbSG9umDVGmdUcXiOmTWStyXYUyAEsILA3U3rLtVvdPOjOKNXgMwclP0u
YLpZSL1sY8wca+6wPT8/uuEVh6wSNnlpD+KXIBb3oudrMDRckX4pE62ZGRW4ZnWeNzoMPe1x0IOt
KQp+MxC3hOffXTe4cvhP0coKQiu8u9lHBxrUe2q7CwdTjdmoiLWWWV1mZ+gG7+z0RzM9j1YMkvu0
WIMR3d+cf31NQzN5JzA72YWcvOF9IWpQAoqsW03Jc4J9mgwe4ot47tl4C3GQH6Dgzj22Hnv29fxj
NSuuErlkExmB2ElBM+BadxCygNpE/GUog4VrvW7m5sU6+SjRkLQeakAVSU5uiixemUm3cXA/MZZk
vXVPUDbXJKHCtBPYVM3pU54kfyAftrExbcht1QunkNmEPtlFHGV7dSboNBcd2juRbgUz4Cwvk/ph
n5S3Ps71dlnf9C5P1+dXRGfHiou76NmNKPPwsMi87di4S5ML3VsVsB8QzF1cHmFibmJdQawKYm4T
q7Zm0DS/zr+9ZjlUqBvW2xQOJDrCkYkXYzIPlBn7ieS3jbnk6LpHKI4eC1dCSZZATt5j3/qJbLyq
XUPeYtVOwcP5r9B4hQpkQyNePUrAIEDLmG3qHKzHsrnKG++yUKVi2Qbpp2mXDjTsofEUijZ74Dm5
rF5D7PmbTlwuysa8FxWmh8bdjdW2AkSpS5h63bwo7hybLro2erw4hI02rAJpYObRuwQ0cQuepjF+
FaHmJSC+nCD7EcqxX1OvvHWL6rKDkq04Me9dWkAJHTxiQ3XNJiPMvCVONd20KC4bGxmjUC1yQ5Ya
7qoD58ZK9vF1ZIIo/rxBaiKQCk3jUZ5DbAnz0h1zc4O6PUuhXgui0Kp4JG1xmdmrEDVa91I69uAi
U8ryFbnhxnoUoNY7/w2aWVJRatDRI9kgMEu+rJ0HYBugDyQTeRRxUV+2m6lINTZ0fgxJGnDOgAtu
ZYD4PorsnWj4l8s+YQ5JJ77lW0YpxgwUINC6u3Hz7JhN3iaALV02/DxzJ8ObaNStikLQsOir3Ugc
KJ34e3PKFjZj3RHjnTHtZHwjQRc8WgTgXVl9CFqjXRHJ2h16tn8X0vo+ecNtDqfITGvjWjRAZ3sV
Lzx7zvF8soWqSLYoinuezi4iHb51RzNHY0H6rS/pD5uy2zIblwhfP0cekXe+7pNvHA3L6yCSNDdH
vEDUDxcVq2Jg8Xgdp2+28WLxMl6wZ90nKV5voZkk4TlkRyOnL9YTKEjXbcLrEISz2boFQdsadApL
aT/NpvfOGXfyWa7PTUiUwvJ6Y5i+DKwt76D8VoeQ4XozzegykCr0Fz9aIHbV0XQN0NBArPQRsp9h
ZhQXdS8SFehmjYDqwEFpCBG8OzTWrhmv9+f9RrNrqKi2Dvq1OJn3NHRwyhQkCgGM3Fw2tOLxJgqm
iT9hkXvosO6hY+qAntVYMiHNqr63rp2sajUSTropBjvZFK/n+1Y8Fo9V4u8ymS/Mje4R85ydPMKV
vmSiTWj4DhnwxE4gRZFwYLGatlpil9eEdhWyZs0N1KzEeYlG0fOIXsS1jw6KVibWwqFY9wBl8xaV
NxqkxjKUFKod0HIzUO5I5U+ZGMHP8yute4TiznEFtpDYAVNWxWuxmaRR3Di8Y+sO2uQXGpNyva4r
a0RzPNbCSqW7ZUhu3oGSzv1x/gM0XqCi1FgvnKG3YEzQGyzXZnENeVF52fyrZG5MjvHYgU8zzCr2
0/GmuzGJj8VwWTsFlIY+GmlNyhLam7iFQn1nXA1QpQahiysWXEA3MYoPj47hmdCbRULGdhJrk0Ld
q16jcBptz0+8xnJULremdhq8PtrUAzSw1lG6GcHvYBXOQvpY9/rz7yceTKGGhG0Gc4+9Bsp+bSTW
A5VLrNu6l7c/jk5IBWR2DZsELTBdl6nTb5q2gRaEZEvcUbpHKM5bl3gCt8DgC2re69iXdw0zjwWK
zOenXzc/iuNmReTJ1p3t3o6bu6DLzWeeDfHTZaMrPpuiQTHIM5jmZA8/q8w4+Ll90Y5oqXC01Mhx
IirBwQjBgmqdJ2SENnOVLhxPPp8WSwWjeWPtRQ60EkMX5E7YbLN+NdDp2/lZ+fyUZaksbG2VC8iB
Y0ntBPoxteRHVPO+SOofJlx8XCofk8F8TMuSLSzy5zZkqYg0oy2JB6Z1XLFAAl2lxdH3+p1h95vz
36ObrPmxJz6WD4kxvJNMg54jwebFza3Xi37h5XWjz7+fjD6MUdsFNbLalAI07kwE8OSIXbjOigM7
+cSyMppztpETbZos+u0GxkXGD2n3jy+eQkV+oiNyCUxCCBUsmEyWCxcC3YIqXhsbbv8vC+qDYmsw
79Hvya6w2cP5BdUNr7htPgaRwQjevBX8xjJqB+xgzW9od5LLpl3lZWsiG/pjObq7XT4dggSqatZi
meJzzRvLUiForiGLAtB53DPt8aaVw1PlGCvWmztRNw+4dKyCxn9g8qGHTc1Ol1hiWlkVJK2At8YN
62YQ5u+sbpDjMA81Ke7hiDveInhByn1VszFZ4djprdyc1xueOmD775ZuKhpjV+neoL0aUR+4lbBz
SkhBZh4/Bi1vL9rLLZXwzQ9GmpQl8DFZz0DL1RxGfP5FJqOSusVNhkTZhKFx4tsxUG/SBHq0hVjA
OuvmRQkClgfcZeJhXtzOvBE0f/VYvbTD6sZWYoAJgeoSoiUIxzLNrnEyhpxzVi6RPH1+hbBUVFsM
MiEIj2FikA09dH4J5HGwh+n/ThNviQ9X468zB/VpiCwjt3DR6IbZqaBIFLtOthmhOrsCYjtaWF/d
JCkhYTRBvWEPWICaRb+ibGjDZIizy+xSRbUNkHeuEo7BY59vEm5f+Vm1EIQ1U6PyuNVJH0Xg4XZQ
Q0lsyF5RP4fKlZkLoOVZjHrvReavcrpBh6phpMNjwNkbAUFaAYJvpcPa6tC1cP4Rn2dMrI84N+sf
VZVCvgXi4yEv2l/UGO6cBpJLqZPnK5MOvyPi3p9/kG7K5t9PNtwocJIm7xCcoTpfPsr4p5fSTd1S
58LxFV/OvRpVDoYPmbXJo4YeaN0cYF8LpyuNpaowO8dhRhEJ5GEHkQ0rWw63EC15u2xqlC0dqtJM
citClKPZzRSTTdOLXWz7l+27KqYutd2iHilePWjI1u0mByp3cQz9Mn8Bh6mzIcWLmwrwWlkiE24Y
Zb5uKb1zZXfwRLLhonU3Vh5cFq9VoF1qNZwPFdZ4Ku2rihn3NA+WiO00H6Ei7UziCANbuoNdbLge
Au/gWOZWQEd63uuLYImsTeMGKlnblHeTyU18Qp00Vxktjj0QLH7pLTU16cZXLtbEivzOceaSihhv
xtR7SgLvYZTQMTxvqxo/UNFfo9G24OXANIlBPoEMe4MU4p/zQ+tWQPFg1zHqBgRgSBPnO9okwOVY
15Z3W0GvLxl+nX+G7vWVXdmyIFeLLleQ05ZkxmxPWwPkrgvhWje44se2Azk14VEndIO0XEvih1AG
v6wMB53oj/HTipvRZyUMp2Xxg5uwG0+Mr+cnRTfxiv8iF+BUbjtX+CJnTQN66FxfbKIgebbMeF9m
8QJmQ2ObKvIrywpgTADqQcKcvAblJrX4tminhe1e8xUq6godBbFoW5A8m5WFfGQcFwcQ909HloI5
0kYSC4ye3dLJUfew+feT3Yw3jagZx1JzCBxtuoh669Lsuy2XQbNCDyyF/otbbc6vj8auVASWQc0y
M+d5K7LmscuiG8NfStPrvkPZlY2yGxpofOOUimz3FJkbiV6bVQ4oRUHIvl/mDdV9w/z7yYQFEU7y
yYBkQR/XN+iivoXE1/fz06P7BsWnjRGA+yzAwtMme535t4q6fmpycT2VDopmxoJ96b5A8e4S0tCt
1c5n1cHYAMx/BVmyy7JOKg8aNSpcXT2cjZgJIquCt3RlyH6pt083P4p75ynzzMDGi4/u3piMQ9R8
dSLzivHfS7LamqlRQWQZNcWUzvdLsyoONuhsVyJNlnSvNVcdlfbM9G3Ds5ClCdEID6XxZlOUL63B
7ya20GOsCUsqlAwR26SeZzthHdAfrpx2FoquvbdEcqcbXtmRhZU7Qwtu6RAdnMGKoDUD0Ttbiy5Z
OJrqHqD4cO7bvR1VDhQdIu8RJb2tbRXhlEcL7qWbf8VzeyFoXHUEcTUwsk1Rs7A33WmFTr+939PL
PMBRfDgOhIAmFiYpctG5WfK7sqeX+a2KFOMkaSMiLby/CSD21Mu7buQLGTOd4SubshnHre3bmPqi
THdBYoDH0l6s4Gn8VoWGOX6flTyZ41rWtA8QcxNPtLf8W4KW5p0Pkv01a7vmsr1ZBYkZIrMAjcYs
pYW9jqNiXwLTWARLJQ0fYf6vWANLZTlrRdQXFpAsOBGl1aOJPunjSEt2yOOabaSA4DJzW3ZH+m7x
pKqBVoDg++OW0wWQHMwhvxMCHN2acpXb5bosoQXx4kS/JFRyZfaGw82qJmLhAKhxFRVEBjTolPl2
i0siN59IXNz6Q3LdTP+Psytpbhxnlr+IESDBDVeS2izL8m53Xxi9TANcQIAAF5C//qXmNJ/eeBzh
6JsjmpJAAFWVlZXZnHG3f3JQ2AcLeXXY14jBiZfiPcmo3xtub6gVPxZ4+aZj9auTqCMIHH+KZsBe
/O/w+sEep1fnf+p9wojDjxrj5A5yxMdauU/gnw92+DW1LLpY25oRTHZ4hE4ksx3mkod+wNycKKPd
XI9+geXsf37th1wFcHRAeBSXYAw2U/QXFMZdkcD+6IurdHUTrDFo8lKA8+rKdNNTflfOXzNjgdPh
/+5j47jXhT06+bqfgpt4LEnuh/KzNvIHr/eaYDZ4cTPM2oQbCw0D2KWFEbTh2CDE5kurfk0xExDW
bwi3IRQ85jTrkzmbvER9cuA++vJXR5yIZUXpDAILafvwpDyo0GPk7GvD1X5wFblVukBaaMTSdBNk
HCb01QDyQwrqvxfmg8viWgfN+nFdVRYt6jY0Pyl0XTPSpIdONfu6E1/sRF3Tywia1JK1SLsXGxcz
aFeZ8CvzyZ7/4C66JpBFFTepIJhzUZbt2ApNx3S1ELbH5BBO19aTprrRntA/w5B/Nn320Ru/OsTS
2kn2QR9u4Ou8jcCiDd1n5+yDPCq4OsJ68j2Az2grx5BAN8J/5ZVUWbmsn1zdH331q3PcyJbD7Rnd
X1pBiDg1ys9H0n0RfPh/NDFH3DQnsGyKE57HMEhJ4s+04T/Yqf+PJtYDSW8aHyzRfigGxm8jKwtP
V1kPN6tP9tJHn3F1kmU/Nw2fQfWRNSrosGKw4ZKvTROcvIl8No/6wRv+23/5H0XowuOeuTTB5iHD
eZLjbuyiHZflZ5XWB2/4mjvWtU2ycJ/EGxzg7i7s+LgxmE775ML46OmXv//j2/uBHWnkfDw9gD89
qaY71ZvH/76MPno2/d9nr52DJ/YAmismUt1NW1KdlZiH+WTnfxDnr9XN+kjQmsL1YhObX1B92ZLy
NmS0QAUnvtoX/zsL/Mfq9A7mLH0PHnzaTj+SMQIq44Td/vfyfLRxro4u6mfZr6oNNz6+8H6JluQt
qRZz68WOvXzpI66pYkx7sjFouG3mEuYHlKpTMgc3otJfK1Wu6WI6hi9qV/aXA5bs4R9bjJ9OYv+7
f7nvX3PFSp12MCNH9eam7naCnFlA5FZivTKPTW9S020p2TZp4qztwh816V5CBxsw4e2Sqd7FJt0Y
Sb42XI3T9r9beUA+0/gjMuSSTi4rq5ZsKarjIp34/LWT+P/YZZPlQ2macDOOrNrUcV+DzPNFXrF/
rXnWwLrZsBRP76QtGAl3BsrmTqlNGQ4PX9tsV8c9GIRa8A8D6Ks//J13tLx8rNhnkMoH18m1E6hS
Y8NinEFMgJGjWOgb05+NW3706KsoDetUx6IL8uqX5f3l0Un6mUbSR4++OuWMs44MPcLD4FiR6vrE
Q/2lSodc88pQesZeNKcAgdS6ty2GRGb9DuWMxbxz3Y+f7Mt/v2fJNb9MWTn2az8ARVmWY1eeRndg
mEAWY7WZl9f/3jr/vkjkmmbGuWUxZN5RgIok/h5FI/9G2nj5bCLlo8dfnd5FlcTzXA1WMaFHOZI2
q7r2k6/+7/kqYZfb/R8hwiOz1I0Ul2M7ntnS+LktMSqtNc1Wmx7c3P4FH1C1A5WuK/57tT56I5ef
+Y+P7GQfUfBWQqi7z+G31udE5k6rfslYGyS3rJaDyPpG2vv//rx/D1SAdf/38wZZTnU/ccA4KT+3
zISZFep5Ap3ov5//7zgOuWafmZjC1LRCJMeAO3l2g5hJYXQCDWpmoKmw6WcXeVlnVqvypuu8r9n/
AfP9399FkKxFtvLoJq7BsXB0/AV15zyS/gMWc/Pfv+2jrXd1s6hFMltBY2UTxZ3JRuxsOJOmX9OQ
B2Ry9QsqjNDD4ApXYhC/KTM0ue+Xn03cfvDVr5lvdDQwtOEl3fRmqrMuxree/e4znc8PXvo19Q28
Cq+CKBeOPKG3EOw++6w7eC2qpDnG8ALtN+CofEYJ+mAHX3PVoIXvSjZcfspiDiLU8PVa8qr0v4QG
k2uymnNd2HkXx9OhhWZpo0L3iHYw/4Sg8MENc81Xi1mUMl3bFGpXHNFpuLyIrlr7CLS+Fo70SVx7
fVYxzx8KSOPE926UqfkEwv1oE1zdNcQqV7Yp8C2oXkSwmwo9dlv6nf3aqAS55pytzA4kKdtkQ7UM
nsco0meXNu5rQ9bkmm6Gopg3XoUXn8QitzxdM6v99JPy8qO1uTp9gR6CmXOcbbyFulgEvdFcTF97
+DXRLI491qYLHu6zut8ST/4Y1uUzBOcDpxJyzTVDzeeZycPTDWJVOaw5X9czCo8HIslDYtHWrvhf
Xtnf9G37MGCIn1bovWkPYipmIFkEOMDAIq8R3q+x09/++6784Eq4ZqZhfLPXAnSBjRrN9u/JYzMc
6rIn21kuFiFuOviYWfzkWH3w9q5JanaGmknF22iDSfYFlPn0+2Wi7L9/yUfPvtxD/4jQTvlL2yBX
2ChVwv6Ow8+mKvxQ+5+s1CVx+f+dD3KtJWUbLRriYaUIN9+nsjyJOCisTs9+53+peCfX3DRiMRK3
TLifnSur3HN9Ba2t7jOM9aMfEPzvAsVEMuUsbszRq4u09u/9dXpyuhkKE8j6i2/hKvZCLoKHgYea
p56eKA12Qdl80t2l0d9x6t9ewdXh5yxdCZ+AzXth6pq8SkPdZh6NfRDtCDk2BoItw0xM4QneHRbQ
RqF8FC6H2vV6G4z9sodvVXrTesv6UoVJs+crsVCoSdZ7DHqLouJJsOHxFL8obb8tZDU7a4fqvC5u
OPKZYv68mqbjQNP43AZMPTQ1xC5rnvpZCFv7c2QF6E4sJMtN0qTtKZq0fA+NrHd+KvhZjRPix1AF
+ZBKt0OfTp28sl1vwFbWRexq+2BcA1y6q2HlgObpcZ1W6HMB1K/n2xHfGkpHmGZJW+lyFTfdm2/X
7o7DnSFrLEOVPiUYq8s4EmCRpzyA8WlDxHunLlOVNJYNXDkxhJyFCWRY4QRZ/iirUR2bCM6vSWK9
cxtWHlRCh2k/lwNM3WNmbqLaNlkVmD8+AZd0XJpfZYfW4lw7r3DWIxuwmZqdrv0o117/K/bW9X2F
EtdGa2tyJlZzoJFZM+avHitEr9vc7+fz4Gt58Fjn39a+v2zNAKuc3muqez9gdsNAlCmCGXO+hiY1
qtvoAKOLswvg3YNpszpX01xnjqsbFnX+bknjdUvQevoeznrc0T5W2dTqOh86sHrNxfmXrDE5O7AZ
gKCTY41R7SJYVFIAub0Pau8pciHUOCf+UyT6p2lqdeuiZsqDblp3CVu6TexSvo+idCn6pQzabJYD
jGxHVJgliTrYbSblvu/9CW3dxhaBnepN6hTPomnRXdGvpt229fLHX1Z2H0gUp9BJWoFosACO21Tf
QgSqOUsIGuJ8yuhgkj7ISUTw9YFQZYNdwGJkGAiifusVQqRmF8SjLkKl1qyJMONNtUXLfRSicGv9
uoZwxPzeV5M6d53ThZjpgx8tA/hsdQoLPbhw57R1O72uo8tMMPTHdezKBUCLijOhJg6pzGYsiK3a
rV6UgXszsvetnlK66ZKqwVTVpIY0E16FKgi0i+YVmdDKb9coHtJj43WC3zdLY+aCKoJlS5cqDrJk
bob1pk46NhVpWi3DS7O2g8NkIq2YLVZJCLnVkV/h/YOAvSMiCEjR9ENbYo0hq583Oglo0c5NJ7et
P6BBwXnV/0ot7zM3Uoh4BnMv3wAB1G7b4mA/c3+o5+0UtrXZNMvcyZu5WdfvWMP01K1jKqFEtgQ8
g5ljcLKiDevjZHziZ1OQ9vcLbcs3DaWYM47XaLJQwFUkswvkISI+1y9wvlpZEZIxgV9tEPv+ZrDS
fPNnVr/BdLHbd7XxaT75o0mzVY8z5D3mIDg0rYA9+QSj8mXLQn8ke17qAJcSUzXaO5C6imAJ6odT
upl4OYt7jGiZJOPGpDRfnDdLjLkKeunWBGanadCFeRnElm0WYFhnmIPM9+j3+jaTY+wEDLcTq+8q
pJfNblRza3IelZOfeaBRSMiqw5KmYLSnzZOrWd0UTT2rZjuGI9enNtSMbqvSNijWVt36Bfw5zEtQ
D4Hcxmvkz4XBSbIHFEY8zaRTqX2tTbusWz53EbsLFSvVW7TapNqAINBasDggTFxnjYH5341L/aU7
YNY++K7KKJ2fw5gGWGswbHX53MrYNCchGoufTxs7qwwy7fZ3CYhkfub12ie3nHpgg7ZsSl8w6Fom
p56VFc9D1cOeVLfR3J1po6sAlS2d+J0FCA/v5hVdreM4zPFtnU5NOcKZiqrpFHc61W/whrNDBv2R
ZW2zGmPjzMuGeOzc25KQtDuwBc6FOIH9vDoNtpevhlsyxssErKNPm7LeNxh50/sBEcC7Z/6s4jkL
Kry5plgTpdHsH/qOqu/9PKEDlyUGhuy4hJplMQXU4Vr/uS0FDQpeoYjdeKv0m4s9G4mgrkcTip3Y
8qSoShW+9UnQ38UiaCCDByj1V7BYSvdrKSLzUPNwIBtbcrPmYe/ViC1uxLTcPLT6NCSpz4rFr1pe
WAiLt5kF7RF4pU/IGV7ruI9E0us5M7YbTZFWMRVFO0AObEetg8QOaBGdy5rRl3bj+9PQZSRQGrrq
U4uHOVmqBNKVFtsN/Mc5uVF6NdXJ6Jm+zyZeIrzjKLDZguui3Euuhb+7yBjXRT0KZ37VldXjXtfr
2mVTha9zG4tJkR9OEW3yrgyEh1YxUOd7HNOmOhiMJgwPHey0bG6GpYkKTL+kSeZF8fgumtiQu6GD
HfMuDQP2amtCUpxdR72scS56Ev0y0X09BwncQsaFHJcE/pGFo8ls0AjtFiQShIkkD70gWfIoCQZ+
WNt2pI/rMEiXcTlWOlNjOc6HmK9DsKfI4bA0ii72VGrXYX555UrtYOY+iozHuk2yxoNI5rFv2eJv
uFbSfyR6cCBm8dpGWzgxKp63nkvb+yXsdLPRcVMnh8glCN99v8xgEtQ91wcNjb/yuWSMjBvS0HB8
TDTGcjLc4gyiP2rs22e2xi3JHaC+FGJxblIS1/+l0QhYbZxxTYepxOkR6EtFpYDPpBh9HWUjXDba
88yj9JLVTYN+oH7kfqoIkaWA8PoYFWQ062MYhYmHSMp0821kAxruBFgPLapOzKdSDCLMWTq4Fkhm
QJecklnDTmrCPOTWdYwtfSaaEkofjHl/whLKH9CaibDpMrPgXNxD3Iko7LFEevaOQtBYPkBbcrT7
nlj2XsXED97q1IMcSt701Mzf05EyBscIkErLY7quUlYbuMyY8VTXOpLbqbZokjHc1sHeNHBfgwyj
8OeH7mK5eaZRrWjecM4dxMiWvt42mApNlgJxxNdzcUEKIHfYzxXYHEtfmr6AhWxS5+1s5+g3Alxf
bpPaePwG+TeTWQmtBR98IiXrb1GozGkuO9hyl7GU6c+WzUbvYkwvqEcwnsS6Ld3QB/s1jUuTxV1K
zMPiG0wX0hnDwBsAdhhITB0lYx552qYYkcfww+PM+8RHoWIhb6ZFWMrC8LQDazQdw/6SHyKPqHS6
/CXR91+PVCagdFBiIEoSiboKb2g1+XrMjTPLgKNPcJucHSa/41vWtPwhlkEbFRoTg2O2Qr5fAoCN
Z12MqaHVyatZMuZegP9wIgnMA/ZrNGCiMhy0Xz3FavZfTIXcaNfAV8/fMU17eSc7qLhm0oSc5zDU
8S0MDqZohpqdlQkMxf1l9HbUuAEulbQOliyt5zLOB7CkQLUlKVtBKr3o/J2Q5djpm2y1tbeYcejL
Qx30VLwnKo0pSGLlIIsxhCEhxGU81+5w8WuPZ91qUo05hRFOoSgnhu4vHQ5LmrNxATim1sbT2egP
PrlZSkEQgaalV99DjiizbUe4MuLjbTsXtpzTtuh7HsA2ZPXmvs4Ic6HdB2VQB1tYvlQkK7F3kpeF
CTQnYq9T5TutEAIPwLSWGsbS87L+mFdM9+QcxjZxPuFUDrdpnIQ0S1Ze2e00ht50gyQBGd3Y6Lg7
lLD267dBSb127wu9mHxGF4Q9I8FY+c+Q2hp3c+QP2P+d1KKHBticiryVc5Mgn6FTveyS0XrVYZqn
QJyi2S8vAk/IbB+qauDLrkSePe8Do2N9hiBcQ2/Ty/ziHhUI7/YsMQSarJEcm986aRV5C4bUVC81
5l/Zae1G9NdyTA7L6XtodFvv1wq9Uijge3TZqQa2s7+GmrZyWw1qVI+ThPbZtkIeTHNviY099k53
Na4Dbiny1sTG6QChS7DRt4wnXgSmIxw4T5YgNOY+XZp6N6UQ3D/IJJb9Eae5cU+LaEaSlwTdFWyL
Dm3mJOpllPvMmrEwKURntxUta7CTGWq9LfMXiJjO2s7kIupXi4Ma/YRlfKoM2fAErL1zuZo15Fkb
NchR9Tw5+z5GqS4zJAiyelztxNijStaRbbTjoY8q0rgwNyq0L3ETpOPvtU8rH/yhvkQK1qlx3NOo
SscCChLW3ngxX9b7qFsmm3Nl3fgkOWTRjgrikmPuT527JVYMZhsnrL/nq+q8LJ0Im99UUIl4P6yR
hry7FnT4C/4tow/HAYSME2sAcuaBTdIHUUVDt3cC1NqidCL6HS6sDIbcb00AoBO0qbA5eWxU3sHz
Ry1y3KlKFDKMeAc+4VDHJwq+FkNiX9l5w3A5TvdjhN98iDAvHm4j6MC2P8t1xu1Y0LQLl4x2K/dy
WnqkKqAp1lHUGs2Q6sz2yrlXDVfx8VBWMoi2GJOs5Q7l/xIdEeJG/w3qVtAk/a2HhFYUnduZI+P1
0xqUdbV6Un5fPcvYVsJeSeW2uai2hBSwPdsEK4HM/dsogigEdx5TYu4YMNME+xl8aFv/aMbJtCPG
3qYAg9sQIydxYaZumVHprmOTkxgCcTn4RVxtkmoKgts2tSRkGRKhTi+5xZPTDTfTtMoM5maaEryO
dgnfkanxHmlb31Tit8QUjVfMTFu3nWDvxfddF9jDVDciztIFkeNbxJxh35gwgX0cRdUlj51KUD9L
MqC0YtqfioTUZJcg6Whz20WRylGWp3u8heRsxr6cQHQL1nsmpZoPKL2Ifwxh+1SemDf0jymyd5Hr
RMK717cLxZz9RKf+7FnqQ855WscNRMBGm4dQR4GPnernp9jvxmAT2461hbLDlCVBR5OTKEVbFmEi
hw5/7oPk5HeVF2e8DZo3HLS2yYZWdPdLhOi9iZxpodPcd/Z2EQloOzr2xE+IbOMkhkDaIO0bo32Q
Qw5x+rYEnn1HnEfUa3EBn5PRgMAH6sxMsllBo2tYaqO2MXW8KeKk90TOZgmOMKLOYu78kU52N8Ga
qs9kNyeBzEYyxxLy0wk39KmfoBOVeY0RPB8cvUjEd2s5wf8hDA2Z8pYj4OdeV/oPdVpqEHai4E8V
2JhnYzADhgqiPrg3oU7cZnRocmZ6gmEsVAr7JsLv7yIDpmSLakMYi5gAs1qUUkEPKd1NHFa0QvoJ
pOlBQu4RJhQ8yU0QegWSX3ErPBKcoyaeMhhkhG9eNZgaLqthj0JymUPEhbGqNxWON88IHCQAiURt
dKZhHcs8sh0ECTypByQHeklRsEcjucHFsL6MoY7yFRVFWyyz1+xRR7d826MKuUXAtzsmSvfXYIcf
AMyqfTipetMnRG9SMrywPjoPti23NdTgbroKRlx1W/tIemGhkpW8MljHeEkyIqD2XiAfTs60G1Yg
YyB0dAfUpQaS5ILG9rxOAbpzXtpA3140tM71XAJ4cP076oF715H0cNmBz3x1y5O/tk8iXgZU2aG4
jwVQsCawkn9z2HY3gIDGNLemrYo0rOwjrSL5gjaxDDYAPaGJPLLI+0nMJPNRNHclQdkt24TsfKvX
XPYYO/ayfuB+vrAlOEDjhbdZAtDg0S2+UhmBCkChaj/5Ac2aucAgVPSIV2PuPFU6jOMq+jR2k/iN
VqPOTAfjsxgsxAzVoH7yx66iMC1Lv8GpkWSNnCRoa4GA1Sxisi+mHjeErKGFKsa0gBkcCi0m1F1L
S5Q1bnzlTuqCNWGZNwZy6zdqWIa3SmHUsqjgf1Hmlxozn9cmKdwQAsnvAXkxmMDE47wpefvkIWDs
J9nA5wT2DVD5UphDd9MfmpY9gNTpRqTRg1NobXWCoFpS9ll26khaeSTx+s5pD3PZAAb0ta1uYgBN
qxf85fjY59iYO5Pwp4G5R5KIsyndTRihWqpLCLj7k3qq+/aEJO8lLJcz78S3cgBvgiIZqP5OO0cU
IO08PI0u+nH5z16t0nzp2CPSmfYBF95NEqEKWIP5vY0gXYqAp4p4MVB1a81uhpRvrmAF0luUet5Q
F1TKy0iiiG8ACS3HKiXJwdUhg/RMFH2jqQSOa6LBFV6pd43yj9BPfKWCP1WweM7SznutCTsoG/1W
qfZBIphUYdm65HDGtlk3+XAxQG/cDfy2oi1HdwsJZarmfTPgpOkxua2W9YT68AGpDlCUUuShoAc2
l0XcekhfYPFCy2oz+P7vZKleUR7+qlwFLxM7ZoEWJ0Ch72Xq3aw+Xi9GEv8MCl1UQfceJXlctd8B
IR6Bv74Snx69BQ2jzj4LjjYuAh/U+KsHoEaIifG+bMgfLXQOwf0yN8a7J3YROdDzO07Y3tn1CTXD
CbjEexmzn2M1fKdEvtQReQHyAaHv9G2oAN16A9030YW3VN+rST8z66acxi0a+GVi4OfgY+wjlJsu
BfDgRJVXrdrNg/cdass0Y7X2t3EY8L3zpiyk1TGUaHzVBlkUbCwhr3GRWo0vRubetjShzNaavKhg
gfRKj/ktfVCQhMase3y/psNGNeEWAeBZtew4SrGRCj1SVnsHILUILPVeinKnRxigADgYcel6ZaZS
k4PmRTMXKn/rIBLUzavF7WG+SYEVaeP+pp7FvrT9U7TKfQRsFxGGxZlblM1tYm/WiG+XUW0mf/ih
oVhMkhnXB5wm4IRE3BxlExxuwjZ88pFf4xY5cThfaUBb5ajfAPV/T6gSGzqQH1V4CUHU3/Ouf0WR
FGf9Mm4VnkXQnPHTBAqo607qsbisOxQjjx0aNd4cZlzPz/CvOzpQpms0BuoVvkUpbJjmNNnZsqr3
kWifjG2eYXJrcjD2uyxo2x8+PAbHGMT0WMc75/V3SVBhOHQpbyruP1g7fktT+gZazU2XVi+Uoaty
cTjzXLILkfCLubzlfdVkIpXHhsuCJ3KnZr6dRfUL+lSbmPobYKBHxgZETYix5DHVeVR2e1m6R5hE
pDmQskKotAg0qrwI9fNc+d8r0vdZJ2MUASBVZQrZVwZxnhpAz6wKou2L39UNrutWFGaN3hEEHiM6
bQGoyoyDlnZwy3rmPPoN/GYHgf2DcOkdW8Y/rPa/maq6cZW9C507J2pds0SghJHd1sB6IiXT0xR1
+JvYe7O7qzm5HRP121lRQMOh4AhSgAentybkUCOXW3Sdz3DGe/Lible13ate45u6XouWwYPSJPAz
nb2sFgjEkYlfiRr2XsxuIQnxfPHlrWGYjHHKow/LO0IhKES6+E/v1/vK8/ZBy/fAQm+VJ55lMN6w
pS7iQD2tNN626PiiX7dxNnmAj+2vhA04eeh4K3TXM0fovY/YmC1CbHk7pTn8k/8oth56vT60Ygpy
xLXHZpR3Hu/vyGL2yUXOfVwbMPu9Q2BQ1OIye4xDtwUoc6ritM7mkHxr/PkeZeV7OfGncC03KNX2
VS3fVb8WiVch2UVkcDp8Bq5yQh41ZHU9/WWw39PZy6vQPTmh37qF37RcbcekObR1suGpvgmQbDbB
cJhTcugZPY0Bbg8RsBIQq9wGQVVEgdqtDTyGvPke/OvXurHA48lt4Gsw4jvU6grOyghC8GIdfZjB
6eFh9soKoAhgUjBuw5zi9r28NRCWD1BL36BEO/USeGQdje8DcQ+G0x+zbnS2uBkAF7khMMFyVbvz
Ac/LqAFrpX2ECsC7wgXp2HCYPFOEpsT57+6TARs16ZbHREzHqMFwAVlFjds33beuPGIYqgAKvu94
8rTwZJfY8ns/zmcvkFNmTX/r9dOJm/aGhP6ZOXaHWaa7dTE/LjvWdkEemElsurXdeQNQlj64SQf6
0tUDYBbPP7SqfgI76LTMos2iLoBjr09gZIZ2X+8Hh451r9TRb0PqzVlDonuhBMJv9coS/orc/44h
KjlHizqY7sqAP/cgvHaAVSJtN+k07RskYpcRrrSokIjAcag7R3z4XaXDd7yRJyQ60DgdtvBs+j0r
IBSznM6ajPuStg+zZLt1DPcrBMcg+ZkvqruFNcsv16e5S0LI3uBgMBUeg4XbfB7Bf4cd93M0l6Tg
KTlPQ/JDUn4womw2INntMR+1F2X6TcV49akXZglAp41CbxF1Ht5WZ34ugfh2+b+LxED9tByDJPwD
IWlYHWIp4S5wvwT+XtbyXiXdHkImjxbQiBjW1155p1FfFB6IPMDJMIMsJs0WU+kiIqD+jMtzkNR/
wckM8ofxbcKBmgWhfk1YfIQYeZwxD0ZwHH4RbvJOEZtevHh5sUn3B8JKd33qfQsZWjsIELKtf0Zd
tzepu2uMPvK1v4kDs406/ji16q+Fzo9WyJ9CuedEQvImqt7+3uiy0ru1jG8mP74bpuTczNhsfsjv
5ziId9ArFnkg11e0poE/KL7rAX0VAMMR/PBWMdR6tHCvxX7dMdvc9QE/RFFZZj0JvmPCYTuTMs7W
jp1iM5lMAYyLGID6RvBCNOoNF8DJi4Kfc5ccB8//2dn2cLnBRld/ZyWLMqAyZzKmr7KD6ECJNnSM
dWPw3bRDekvXKOtalUejeBQCKTa73PFj0+CDho2IWaERqePE31WwLk38ICNLozJs61cm3JKBR7Qf
lukF2jDYhQ1c55s2AEqJbj+ggaxXMKJoerRBas88VA510wyvHFRnj1A8PS59H+cy1hssBsG1yL57
tsbN0fp3PgLLMJKkQGf73uuS/+PsvHokx5Is/Vca9bzsobwkB1P9QLp2D+Wh44UIldRa89fvx5ze
3Syf8ohFAg1UZ0YGxeUVZsfOObaL/LF14Hv5hCDkWtg07wNC4kaI97gxDlJkNNuUtBKF9o6C47Ku
ctmZdNWCwqPYF1Y13VEi/tHq2X4erqw21nIYv0q9atPirdzXTW+tBsV77ekD6yq9/NoCesRO1urp
Y1D66VubT/c+0AgfoyQwNAlipVeQU+2VcJzu4vi7M9qk1FQE4zBcdblS73LLS9dxAUET1HWXdnw1
3CTvYikYN1qvCMsNuzp7k8KCXvddz3g0tkHVtchXWaMHTlanL75hmK4kFQdBh6WRMfEs1cYaL7XW
ozY9zxuQSMfP0pQ4MYrouUnHnRaBpzeFuM0CcV/RHdtVB4ILagA256n91EAn6ApAqIivHmjZxRgN
F3rGjsV5ERaU981ASZZDrG+1PoznZDR1Irl0URtIq9Ew+/cJ0pvldpItf2KfJ1aayDLgR4x39S7z
HHNk9eGKKSHTlswN0T3TAbaxQ21TXYKGS1dR0LUvvdV7LtUHColhAvBSCFiVekT26qhtOz75phkt
usy0Vo0KuKYYdnoh58DN05grigMDcFxINvwNH2oOjRkL67Zo4yXSXXRTZRvmh27IItupWIiLDp/m
+2EYTW0xpqFYGLiaTk5ih6TakpVattNPkX8Z93lORiNHaz0bpcc6zPtVQ4y81RITLgFQFimQbvqr
GD9/zGGscmlPyLOicaInVqJFLxZF2jvibToglbqRUykLKOxA1tXTHs+dUu7dEJsZwzUGuYJVoetl
fi9FYztR7BiszAn9xjpC28DGn4YQ2YJGvNOO5yqgiqSj5pbVIA6jV2qUoXOth7CBM4ThlrqvvmDe
HBVOMgjvJWHGHcip6r2XWsa2xj6a+oaYHnyhdLukpiJkRxGlB7W5GOVKvgm62Fcvoj7zcVqktYvv
FEZdPQeR7meHKC1raZk2jb8LqV8vDZ+AoSs7NhA98y6VIKxaJ+2sYjV3ELaesnrQxMKE4BIuEqS1
1qUed+kyijT9mrhIS9zEG8U25jtf6bZeLftaVkvcsvL2GI+atmvbUtzhwBJdDFSDLzwjI07obWln
lHGwYubHi9KWrbVG5xvHjFgRkYryRIsNQZ08NZdqH6g7AOLADe2xc31hcYEmjldlCZHEmUvvK+Dj
cUVHHuk571Tx3NRydmMkSrQDqKnGladWOenO0F1FZmutS99oWqeYgHXHRPMfp1YyTUfxWnvdNEWx
SWu9Bc2AItSngwWUGTXbRkujflECMOHYYQJYpiRVGFHdtUk9uil4YXCYutGg39SQrOyR1HXSBuHo
rHhHtJHlSjHrFH1nvAtVq3AFVJWNlYsFqGIEvFBu5KpdGmW/7fXMHQYZIIfesoRSZb6IY4OySKo+
kCyULg/lO7Gl7MNW2uimvdQG80a3J4VpYT3SXebelOPHNG8J0ECqK4paWIJcE1xeYrUUO0lNOzmt
BdixLAySipK/qsx3pTA/Rr3uXODe1O2T5ijF/UOd2oqbWVLkDlBlJEu+oCy1LlL70IowcoNwuGp7
avFyNPzQzOkiNarQkUt5zfe9lBS5uKi88BCxhw6xd1HnRBOjFLu0CFIXrd2aK7UYtyLTnpNIxcjT
XzeFvBqFdlCxcKaAcyn07C2U8u2Q6isvz66yCoKTn5g3UjAcRFMZDpbk0cbTE9eKAR3MSVn3mq85
QZJUK9z/YcOoVNDaPDbJFgoSvZnEpRgtwUSdLSG7xAuK90SX5SLTstwxY46GzNcecm/6nN+66+V1
UfVvMgZeRcupzDxd2FbPHKKjVpOtp7rdSLWy7NVxHSj6Ditt9sompaYBY24qqWal049Elu8iduhF
ImMLMJUp9RCZ42l47yWrdMa6fYiZMkgi8+sGblqelo1b41AyCEpHytzHpPU5oHt6nzdspGPm547q
SxddZ1yKcViZkrpOYno6KRZbpHlVNCPBj3EHrflFDsTLqNEaMDdlEBVAxlJbzc9uS8M6KwWfPdS2
iapdSiZZwhgABg15VLiY0B40JlkNlckyoouC0V5LlpmtVEveIRAFbE3rY2dPV5MfHGpotV5Expzr
inB6NbYu+Mx3IU4cFcZ6TkufebqEFJup8+jC19jXPb9pJPbt5Bt3vqZdmpZ89LLoUAbNQg+pK0JT
g4IwrMH8riVGXfMzR5JQsdfWHjujVSMHr2oqXQehRzO/YTe/UWdix5XaT7HeXtWl8qyp0qqV7Xso
dkDHAYybpFuIQCETlt2kjaOFCdqie9UaU3snG4ZHUC6fWjM0wkJfE+RezSOqNsW1JeJN4ZWXehh/
YOMPt2laKFV904hJdlpoA/iOf+Cuu6js8JH6xjqPwo2swzHrWn+VydEuDgaX/HnTejeD7j/mM/dB
luR3U7GOeq8v5KpysrB4mD8V1bB2AR1noVvFQknftVC6VP1sr6jqtW56MhmS8q5To5h/kIGrDjZg
q0UhQCo2ECypCRUEXObkcDgcYF4vGm/YUALjcDbL0fUg66QyZ4RWu4X3wiPepDg2KdKDZAbbVoY7
MQAg08hNe+uB4LRMc312AFlimmfdzfwcmaguoM0sCyu5IlO6LmXmHc5SsU37yNqggkCx/23E6qGx
ooVKWRd7Ljdq270PHyG2Jdev61vJtDzCpnpaDxlGwKo87Jju1Ea6ldK0VxzmbtWR3NsAq0BvBOjS
2s7faBHN9UExnTTS3MrOLosw/aEN6lFJWle3h0UQZa9zl0FpzNh2wTiDbluq3nveUBYeyl2mvjRS
dK1X7SaW5U08vepmv6XFPeOIEBKScGU8SXRIMRtlJSvWxhNkbFZZ3NpWusHHjNZgtNL2jcSdR2Ge
H2E/LKZAS6GGKi9VNq2LfvY48ziv8vSja5N7qUyvWm9uwKnkG1LWz5+vgA3bSqMZopBbsj1/V/Xx
OhytZzavPWqlN8tvSRyklomWRK3TRIljWfEHJJtibyhDtJ4isRn09gmeVnsIa2n8kNTA73agMmnp
FE0IxcXTtYRVV6erVijjTh689inNGNEkZItRbAgVVMspdXTUBKtUIkKj+qs30bQn+LGv5K5MH6zB
F1urGMNPDzbkwqg75Vrt2EZkU2pY5l3QU1hqV/A3bHbo0b7WNTkDw4bpqQgR0B9TGR5lnzwp9uOr
NmlG4kFqnnFPhSYqcQgaSfedwI69CZcEmUFRCUV1UYmLierpBUS/aZXVlratqyBzi0GzHKWuKchT
ulr3aob0IggMaEaRvitJ+p5HRVSuMk3ddmy9aGlbYb21wqDsSYfaV4Ni90aWq3Da5KnnHwOvu8so
Ri5aPzZbx9AkELu5yxBF424Z1HCAx0TfNVouttEUP+aK6qGgnfKHAFSVjnGcx5H3aFXFvZwjWsy6
eKXSQdIZdeU6iNrYsZKodEq7j12q+Tp0glxxsP2WHWruvmOGpSCTS7NNwh0PtPm8avpAXjaNVq7t
YdJcVYOe6xvqZ0ljd0frAD7YyI1tNmkS02+Ir+1skgFWcbjy2yG9aDLrLtKUQ2tA/LTwnwcRWPVq
pTgaT+gMUb6vNemzMaYeLDGVNkMu5RyycXbblXWwajsCb1iytXgTRH8LK2luhFY1z1Ub2S5swZkK
SnE4qesfIMkvnpxdtk06Q0md7cqj/mia8otddJRZRAuCXRTVGg8Psi61fOppgQOX2Lpjfpr7IW3C
nR4a18PYb5QsZRR6mBj92jK7rSHJD5bpt04Gl3Jf6yDXZt1mLrySfR0Zt75Ik83YErrmtijYtLpk
QTkS7/qSfyqn5Uci1yYH19Ssy8zwjr5pPFG9axd9nczlPEnbpnE+rQO2IEeI6VVTOnBe+A498ws+
ImlyuE97zrhMRak9CH83VLQjLFqF03MC3CnBpt1pkDNXTQZemuTNH/XJ6QYtR/Ixyve6SK5InmlB
K/uvOOUmbktFZlnR1tWB+kUVPa5v6mGIVo0/QG6rcxuFqkWeNTbHwjQSDvAxdUxTP0yjekvprHSw
7HnxVeTis4kpuY6xCg1tJwXhM+TeGzUVb0GTFRDbFdfAqQLsiJxzGicwfDqmjln5Fgbqe2W2t1nS
SJTYSElYMmKh2wU2Zr31FGjlZRyOidvoNh8gg581Zr1ywM5BcmU6T9OGA3DZpNwmyrR1LSCXucvk
WHHcQNqKD6ZHPB7E3ZNCQmbOs57q+GXnddcErncR5V7YjfVTigYdtsJ0jan5pV35zzgKx9AnrSdl
ViNNxA5qNO6UfLqAXds5YVzdQd6MAbvm3qwypWg/8wMEt4P5BAsl20UjMERqCfDIZJeM4V7OutUY
lFs0G8e4nG4MKUNx2lc6dKxMHGpb+cQtrnK8WrOxXYL1nAAQLsw5Xmo0D9Rz2FTBqC4HnSJa4Nl8
txZoFidQPmshDymUEjOcLKdP0kJ1+moajiDRwZNijcFF4ceXPZtkrsW+Y9ltQ/Kau+yf+1gNLnNK
w0iYhAFH3L8wpubRTKZtnVAELtLk3dCidWYzklHMNiJ6+Ukfxw6muEV9zZwePX9oF7luGiuZ/NKZ
feB7K9IcoNutqiDf0KWd0DUL9K/YqA3UpmE81FW0KXTroAbxepKh9k61f0gM/5gp4k3pynVitdjy
mUPF5DLZxKUHdvSLzLLWNtFNbafbupYQueo3Qd0PK7qZdcwaQIOugl1YesmmMSnw+S3M0TqwF6pv
XiP5uWdIX9SQDb8opkWaFjde2S4LA8aPrcCV6DUGa65Itt1ukIQJcaj1lrPRsO+ND1NGmWuA4cUW
prZOHhpH3zJlclgNiUaYASF1wyd8njfae15OFB/TwA/Zf4m/a8BNSwWHyCJgC18MH6aodyNagShT
9hj43sLiXmH86cbCX88+wc1kb9pEexOeDP2zJ5ztE4LS/jkf8kc7zy+tViY+kJOHuJhe7IaSBTWN
2jGxmCmG5toYEqYXYrM8kwmDTZdOnaByx6o0NyV1y2x87TjY2XE4QPRDRJ8AHQsZe7xJSxk6+SGt
obzzpbNwNaSfTaxfNiYNq7h8DsjST3ybYRUWhKktEchoHwjhfFp3Y/jkwthdzP969rQwRES/bc8N
cbrGRViH5Mt/kqgDeyl9l66ki6QDe+3gl7PZVHa18kV08NN+JbWQc8Z+EdDMvmujjUIDNxktjaYq
N7IOEmnd+eOlF0ds8jymKg37+eFZKgtPqpb1+ETn7UQdKPUynTvjmNDrYVIz4B88sRmbSctWE57A
ifEQ6/2WXnVQC/yPunrklS2ifyXOVv3cJgobqL6p3/whWVSpddnGFnO9cnkKOfNca7YHCaudh5OA
buhk1ePN0JLuBy/8P1UndldqKhzUWjST4OVS0CXZzuOlGYUXGli6ksRvFKdBgZThNiYIa10ol9ZV
Br/irqiFUEmLqMFTYnxuWuPYIoWIGJmqAX+nJKQIz+mUYIM2hX2Ofn6UWkKKxupbmPwAXXqa2zDH
PdiTjUa7oY5cg6oMjQZ5tKJKmWbUU6dVla2ULL40phFWLsHvlHqIrpOXQU4/jFY9yJySXBCu67Ji
rs5679p4SuWHqfI45yrXK4JV36d74GVnXgVoM46c5GtRU+sK5MapWrtg90idxmhca+pvOl9exYME
iaQGjS82zA1ZTzewLRe5AZuY6mOSRVd1HF10ujjK3AhYZkiUNXXfAzqxhW3K12ombfyoW0dxsppM
Krh0b5O0+FpXo6M59GCSqJU58TmnpkVutYB58PdWnpQUi0iSFpneXgs9eYQrvjWq6sBAQJie+0kT
UZUIA8yRtkycHvUiltdWi35zfKKZEEgqZAyZhA08Cca4GPd88FFkRz/pl31vLyaluDaSdWvXL/Mk
kpRwGYMX+xoYbfUUzu1/AtUZ2u5ztvqQM7zYJpnSXnPHZ4xguHjyQY6VhYlt4WBWN7SQm+1ui/Sn
9s8HbrEpCQOusbXXN2H9IGvWdVdXl6LLUDzoB1mo+x5yMLzo/OfSU3TrzVaau3kGJAOOS2LokHMU
LwVbkIrV/exWlajSMatZcuOxib21ieuGzsaMLHvTFDjVd+X4qkfdVWy0m2R8TGwCkB5fdiZaSLRI
oSIbL1KWW9pxTip2g/9MsMHnUUhQ/fPpSifCUKtmEfP2JDFuArw45PVSLwNnwq1MUfWVFTZQ/nOo
9uN2KNJNjjNkaSDDK9yAbDL1LrL+coIIE8wqNtLAeSIhyDvGWrjlorteSq/i2Lz363FD1OHIjefU
KBoh7exyIe+7Qb8yhTS4ulXfzegf3uZ8+kg1ruPAW0hd68RjvUlbQgRVoaX1ATjqtemmQ8rjAvAT
0nrbGgM9PZiWWT0Tp8Y7b06tG1m5+7ngZvPOyoifTJZ8qt/IA93o/XRlsUnRaO3n0WQBw0oUTTqo
4il0IhviOCJiNq82HH5ACgJ0giAX28Tsvku4vCmB8sZyNf9S1MSQY+19PmrLeFAveIWCuIsP11bj
uuc7zaUlqBzXSsOSsz88uyM7qKG199s52AgjkFAFCIR2HCMeEcbYrbDOcRGhPXl9sSrVdNdI8Xre
0OXgpfR1RAMf83diZ7yYvwltS10TaFwMIbmwtmDmztvH/ImNfNiE06sCsj7f1xRkJPOv6DQgGAxv
WQfDyuZMGcrVvKMwwhlEsxi1dE7nsyyND2HZLIuRjm7ZQ8A222OVN2/bYRpeRk1wz+uatUxFGBPW
SnWHMLzyW2XFHpGmtSOjnjQ4IGDjUQg1nizbg9+VkrfkUGF6t7bsrW+brl2aq4kWOepgraLKXEB6
IiPTFtCAtrxNCy/MnY/LaIrujd5EZJCyBeAR7Yhcu0iAx8mmNoMpbuf9tcBrso3Kj3JS9pUJnYpS
pHeU4Wmzh0RMLPZQwIp1NSLHrB/izLuKI5oIt8NiHvicOpCd5sv5AWK9WDDl1VZx2RkN/jNVTyKb
jloRbiMqqvzt/Lk5fGFzLuaVU8FMnPexCXuiMeiBYjQH3cyefwmDHbgmdzHNvshN9aiTJDZRB6CV
HSZGbmKSB8k7DEDKC4lDjJDkO2T0Kx6hTaoFECIpI2zpEf2FRqhoX9OKDbZHyScTVzZETrfIvF1f
2AOxN2ayKWVDB82JBuBbAQBlyWuY9K90LLi3avsHex+6MUmP3WhqriIsTV3EXrSvFCxm3cPDqRUU
nxTPAg001nkXBbin1GB28/yJzddW9Z5UWdyVDcqPeQCp3CwSr5M3GYW0ZL5gEJDikmbdVbMVKyzi
G12bLtUEeGUiizP0pHGncmSRzey7eQeef04nzXu5yz4rr8/e5US+NvOBCo/+goSBPKG67ZRZ+tUd
8368wp3kOtfVd9EpOyHVzAqNji1S1u6TtkdXM3zM04T67Y/YmF4xVmVsA+uty+SbLtPB7gywbTO/
xRsyXylTRssajYwpsqWbeTZSyL2B63/o0uw5jqbnUK+IDIorHMqXgAorBnHrS/3SSG2YwcqzKNVL
ZBqHyo5uZSO+MEVzJ1H61qmLQCCT7uK8QzpchDeKZ4/7gg54K6Sfu6Yon/xIe+hj9cXXtaOREAiE
hr2WVVw8U10JFqres+XY5Y3Xlddpr19Ooj6YhAbkE/ghlyo36X5a+EZms4xT9ENWWhPhJyNpq5p+
ZK33ApnuQLoSOSgYTLzGjJkxSrU2TkiM5nXf5GJwtKS4GkS3nsz6qgAYoJmPegM5DwKa/QnyQWsW
AG3sSFK3QprioE96VeSwdqp8BNcpmkvIWJrj6/kLW/udimX/ks/xVJtjSY1BfapV7Z4A/loYxrG3
8jc/H/GYSbJVOplLXnkpA8qqwryLAu1K5NaqtsJlZxHe9upLKRvsMOxmnKBguUXyUUFShvxTawtF
pTNW3wADYag/DcmPToaoUdaevcdBZX7ABA2UQIebhc2EJJRSjVFb/VIhaRiaaCmZZX1Ihuy1YDDi
ujnmyL+aHuYfPM3reQWbgrJN35VuUmqPPRFDEZPWzBvRvAFTtHO8lJXTG33uarr0rhWz7IqyY1wm
rwWEgqpvXkJjyN0wrV8GI3wD2ck4uQ0KEO2iro33LIOU0liojCpdWdfCu0cW8kDlf5XrVLZldlVj
yJ7yvsQGo5YcZcx3eWXfsMWjWqrZbyX72EzRBcHZgyi8V9+3kLxI086yOojIxi3Yyn5IkqcaVlCW
ZButMffYSfDoPIoHbi6P4c6Sn1vqVsFDHNgrT47v8wQ+F1TRyMUzBPFesg3lCVnURIBRqMERp2vf
wQjrli5fMMcb+Ad6xMY2dfESLdBT06jUCqPbMZk+rbBbiWgaN1LQ9Sv0UpB1YBeWzmQVJV3ZOOGj
gFRXqi1v22CUzfpqTWT7/pWQc3k9IYdeNTWCJU+hna/R+aELjTmlwN8eMY2LrwEyYEUjwcJcIOs3
NgjPBllseDSTECpY+YmqmdfBw+mRX74oDeF/aJWZ7mroD5Sxp2k1lFDRRCFfCbyRD7E3QhwfNXhj
vtE5ap+1TmKR5NqREiN5Rtao5HG4liPxOWjNqjPKt7Kwjko4bMvIOHpBa6wjQN0lJPY0dNSI3dcX
AofPIRF4fmMPZ5WWvEobX3INowt/oKO0IQd72cX/EqJF+OvplPRsNXf9Yv1eTD1Ykagcv5QOUxrc
oAleD0m8LUpqgemlqlefv+ULctpryCinpi6MEN+OMLV2VGdIU1S7/8bv4oypxmm3oURuUsEX5+qY
dc/+KTKHp9YRrPdy/Pb1G5zxHhPz3//ibOKHtBjqIrihE4RBRVBuV8VlwXqeLWFmO5ivb3PGQEXM
r/jLbdB0ahTPBky8B8WlPnIhp8k33h3nLn3izWIiI0L/Or8ByA3iZV/F2KQ2F7/34PNdf3nwRq9z
M09wzE1gXDgWdp7K6P2eY4048SvLJxl3nghludTUd7VqXeWwH3/PbkicGLKkE9Wpsk31pUXv23U8
BI0jGuU7G6afpqx/45YiTqxYJkh6Udix6OK0ohpkV2pBhNmZ2CQEo1FmS1Qn2aOkp2oHi1Ul3+2b
qUcbKXp8pnE5TlErFjAUfvMznbi3lJ0e5vWI8QUUAoh5RYGSE4LDN9a081T6m7c97UmkaPkYeGZM
H9iyShvQL2+8DXt1OKgQFqPV1zPtzGo/bU3UtGUEioZnZWrdZmQfgKlIA+Q7TXr4+gZnfMeMk6U+
jhGwXTBhLqfPNZxn8hdwAL94k4OPebUnwA5f32leHH83XiervcxIeuj2icWk770VffqsVNZ3Zoln
TKWMk+XeZibGwwHXJonr8+MEciwgQWMxgdSkWNRUHL9+iXMf/WTlh3iTGBH0i2UgZS86clCjLLaV
333TMeXcGJ0sfs2WR40WVzSeRCaI0SNOK137m05mxsnqx4SlHmI0e8ufgd08RkFvfNcE79yTn6z9
cVIUlMezCsSU3qC2NgvFT/Tfs94zThYydL0h1Qx6gNS0/lhgOFs91kUmfsvfGN3kX3fzbmxNpR3m
E7VQgksFA2J8Sotvdokz43LagygotLanesaE8fr93MOA3PTm67l4ZtKfdh9qh0n2QoGJvkKv8UCv
qN6JBUBDj1CwNFDsI/H5+k5n4gH9ZOlaTV4WkoJ1Pgd0ehFVYU4Bv4NYSs7oUIFATkm17vrrm53Z
8vTTtWwogo4AAZZtWATSdkV57ktpq8tK6M6Z3Nc3OfdZ5r//5QSHhyHbQi6MZaKZpWtCwW9pRfV7
m4R+soo7H5HSRBNc7A7tBwl3sMyfLgLb2P7es5+s43QIEQmaNFLMw96Vwu5KR2nx9aXPbG/6ySru
BOYFpsWTW0q4kmHFod87SlH9ewHfaV+iqsgjYcydsDEdHVz8hPxtkOTq4uuHP/NNtZN1bI0KPSw9
mmhHwNjLGQhSykmsvr74mSVw2obIMGyBwA8T9KRv8wJg3DO8XSVDYXG0IoOfj1Qthi8plMH/7/f5
j/fhP/3P/Pq/z8b6X//Fn9/zAra/HzQnf/zXXZ7yv/+af+f//pu//sa/1p/55Wv6WZ/+o7/8Dtf9
930Xr83rX/6wpCVUQ5fxz2o8ftaQTH5enyec/+X/7w//8fnzKndj8fnnH+95mzXz1fwwz/7494+2
H3/+ocpMrP/49fr//uH8An/+ATsNek0RZp//87c+X+vmzz/oqPJPIasalliWLASEsT/+0X/+/Iki
/mmrtqZaNowkw5RZfBmmuMF813/aGqiLJXTFpi+byY/qvJ1/pP9TKIZp41KDk54t+OU//s/T/eX7
/L/v9Y+sRb8RZk395x9/tyGbhpiv/+umgv7QK1ojnQ70zN3q/fBumVEDt0uEmOXoW2NMrJU3yW+/
jM2/7/7r3f5uRs53O9kGrD7ChQxg7IAML3CapjvQeAudoeTfUFV9LALxze6v/N3Cmu90sisAb+CU
pJTDwc/1cVriRqijDgzVi1i2pnvbDugn4UXWfgwj5Sk3NPWHoujjoe3hFyASyeSjBb5HVV+Bq/Ib
e+z8TCchgZ/RSDmEbnDoFUi2WEU1S+iM8UaYUf0b+wm3OM3jPavGUynQtW08FA+BjMh6NNrj1x/v
7w65+drzFPrl/IGeCQXXKrsDWv7oPbFy+LgdFghmUgSXOrHC8uv7qPN4nEbd841O4nuMGirLDIv+
oMK0fOpK21hMcY53Q0ogGOR1tzIGPV6GVpqvaKIrv065H82iAL1ZaHiDXvZJMc3+ToJaRwBAbrV5
8qAaeYNIxPTwmhlYcmudEsXd14+snHvkecx+GZtcT7VUC5jPKoLYZ0/3E5Rivgy9HKtSB3NYpEeW
hb6mqRCaO6D5vYvkUvnx9f3VeQH93ZCdBCCeUk2eIeUdLJ4CWnhwXWr1ey6PmyaF5pyUrk45XB8K
txmQeNp4M5uyM8AmbSFd9AVlcsVaA2li0626Sa3fTH66hIK3mMGCr5/x787p+avOK/WXIWqoVIap
zxABuJbDbpQvq++alZ679Mkmpnad10vjPPrKjoY9nbFvzG8iuzP7yCn84MU1/bxiJn2e3gbJk2+8
fj0a5xbTyf5kZ22c4ufQHWo8NiLzSliA4thptNN3vaPO3eF0t/ECdMoZT67hrjN91GHoDvV7KHvf
LNMzI3OKJZiY1lnssGzh421eyJSHtMVvjc0pgGAkuNlh9mnuNTFeJ51664XUBVEy30tIL7+ZjmeG
5xREGOzeF+0QQEGXdEp/QbPCfmXLkngWUfBdi6Qz591pL+NOQ0AH0YmbTAII+6lNU5TP4VKpPo0q
db8erjNH+CmQMEWKJZmJiptoZq380nZ9NHpR+6p77RqRPES3269vdO6Lz3//ywoWGt6nkoFtqVlg
/zXF1IytAv/J37v6ySJu6JZNbZKr09crWIcBWAiWQe9fX/zMDvE/cIRWQ1GNc9veaKvdqJcPGgQK
Pc6+CTfOXf5kNXd9ApQQeuZeN0tMj+FU6PaNVOTfJOTnLn+ylG1bgw49cvks14MNIryYikJfIMn1
xW9kUezOp4BCoycwqSPP2CfwPn2YJtAMnQKvja/H/8xqO4UU6jrqKRByeViPBvEVRVLPgrwVl9nF
VMs/fu8uJ4GD5OHcCxjLXTy7WPhV+252xVHN6KnQFP430MuZNX0KLNRTZ2P/yk3yHDaWRMKJV99B
6RWElQYVyiKMvhm0M+vtFFVQwiymeMqdGgQCzuhbOFijt/t6rM5d/GQxk1Y0ASxBsRfstTt4lxRK
JahhX1/9ZyOyvwlITvEEfMV6fNO4PGMPt8JJ2c1pPiOe0vJuUNbdQ78Nr76+17m5pf51W8pSyScr
t/kg6pitJV/BWdZAnmqryEcry/q9bfYUZ4jkkoIg1Yh9kOGlrprpEySqq8DzEKWrt3g/4vJsVd+E
HWdW/CnqUM+FwKg1xF7P+0sYuesOE0a0Bt+1UDkzZqe4g514lSYXobn3m/dMoAmAsz0FFPD71dcf
5cz0OsUe8NXTOvYoc2970xpu1TGRi+CbdXFmcE5bHUdVnNuYWaMxwEM8R8e+8XN1SUtke/31w5+7
wTxqvxx0mAUEVV775p6U56YPtftSglGQ1Ok3W8i5wZnv+8v1TVWJRjX3BCow5Dm4mcJl9qNvinHn
Hv5kYY951PstgMI+bHAZZ9Lo9ULvps3XQ3Mm2NBOTulAwmU/nSS8HQLMf9qOBg/Vehi9RWd0lwUC
KX38/PpO597jZFlLTYGWOzPFfpKNByxjn4bWeJ1qzr6vr39uCZyc2QFkgsIgT9kn5gfNaa8wNlym
OMSTIH6zY5x7g5Nje2p73Bs73mBWFkALzrxF3g14BhI2/94tTvsZxzESZLnjY5tK9apia/qs5GV4
h/6s+OYOZ467047Guo2CY4q4w//m7LyWJMW5LfxERCBAIG4x6chybaq664ZoM413Qhjx9P/KPuei
Sp0kERVzVzMjJTJbbu31lfknyWCEXkK1Am8ms4bCMm821ouVzjCUlXvMzZbYE64keT/BQqF9XmYB
Yzl+EZdrWzvMtU9RpvWUumMD20k70mAUC298DsuCPD9NSFRIGUS/sfaxzZQKO+ZwxZOW3bbnTINb
CLfhEGtCobN37aLfuFC/+nCNDZvKOk5MITSQj8ozPCXxGjBPzQ6q2aoNcUuSfm+WeAKbo+/uSkjC
YI6AxHEo1HU5tN7EMvbgurO58VPWLh9UMnIfA28E9+4G2m4Tuc1OQiHsaPpiga+SUaceBQ8R6RMO
VIVIkOEwLpoAS4P7kgWl4ahZjx0cBTxc4ne7uIDlhrOkbhJoztA96iYk76AHAk0Bc+cQHkBIFCUw
sj23yGjbIlyuBLW/H/YmHoOyMINByfhZwIgj8Vs7hQEp44P2jRomlI1zjTw1j02QKSGVsbKbjXXm
7/D+d5dEXSWaOtKpk8StZCQC7IVDiOjDKhyP/f34UAbL4Re0iztSBeIH93B181+9Rx68D+lmWPrm
Rhgk16MUVSF3lZOPjaHVMgJ2ZYdlNMjCT4/MY15/jD3dK/ebWou1mpSIS7IGKmocZKIuLD7BdyYE
OslDbrhn+vAiDsHW81l4O7hfn+rUVUJvTQzOKOBMkTFr96J1HmVeQHotvtmsDSdh9xutt3ZXaSjf
VGDFgNVnXZ4573Y5NR/MGdL1Dm7k5hQ4veG5zL0bMZwhIjxp5p1IkMltGDA8WvZ8+iVcuQdjzsts
7dNcD7XHaLqlnLne3Pbfn/xmVGe5i0RXWLqckxFOI8Lq6HE2LSQkVUgtv93M5DJQ/x3AtsrhxgVN
ocPzuzzrMGcR91OcawmMDR0dnhAUWfm1SwsY102muEcK93BAnsyAPAw00HMx4oXRKYmBXIJx+HP7
B13fWYE/935nNfRSc2xkCuAY236myfhllv3X20Vfb87/4y29ac4iRcYpPKrniMtogo6xZd/mZOuo
d339A2rh/e9udVjvATKBLCv7WwvWhRhCsDRPGVgst3/9WsMoa5+UBazNZ/z6DjSEz3039kfuIM3p
dunX28ZWmenwIYNBcNMWZwrbaT/DWyEMuSDzHUBz2viAvwvbtaGmNFElWm00Tbc+pzwpXkEbbx3P
dYfmP/gglK/4VzC+QfIuHgigPB1jru/gqVIjv4abzzHFjTO05/1/NrytangpwH0EmRIDkqkSMOde
BCzOSi9tCxoBoGU+NciG+gblmXVK2xEJZqkr5MbmYCVk4K7lfV+nVsJno7EwkIIxIOckqndQHfvw
3glEmJ2TfRuCZ+QJPw3hMLbFHLveRVTV6JkAb0CzhlpTYgYJXt/idvTh4bcVCFdGsHpRnl+s9ZaC
ztH4K3lGz3iwjvXMYLjPDvH+FRhILwlHb/SHAEYzJyo9eprOSBe967dikXE1FtF/pHzMHgzYKM9R
C654B06K0JZDLKtjCwuOCgIxu4dzIl4eAI6idf7ZjJ9vj/6VDRC1ldXGrgs69hbaFtnIfn1sj2yf
HIZ9GcAsKIT7mN8HUzCHJByOMDwM2/20cTH49/Lh30mBF/33YwmCcon7a9Q8+ctuCJGEcaYegFn4
R4bSn3yJf/KjCBr0iOP1IQ0Gz/QaD5ljXomlvvGB3jkNv9zX/N7+hQToS89g5MUbx4eVh1iqXubP
OdAXWXoZd4ASPCD3rvaWF/sRmWOjN537h/q//ifZuDX5eyi51hxKjGDcqYuYYRDCVSiI90ZYHFLs
M5JQHOJzfHb8LuChe6fvcnQDkgGCOGSheRS7wYc/98Ynr4Ra9dJfaLYluY4fkXO4OO+NaePrrs8w
myghHEwZrpcmgmzJH0xksWvjn7R5dKetK+DrvxvigvdjaWB6r4PbW5wZhzmoDSeIO67JduOWbq10
JeolBPCRIW+K84jMWr9xyhAysy2J42W4/9vv9t/tyZu1mRZ8agWpmzPuPXZmpXtZid2lg1xa84Ey
+LMirQz+iLen+/VIav89kb2pzErAOYJzTHNOYEhhlF1Yaww5dcZG8de3riChve8GXJw6Ej5XOE3x
Q6qfBZJTLThyVl63/L79Aau7NiVe1VM2C4H2OlfWQoFQod1+tFtygq2QdqAavDzgPBFDIE40f2JW
idtNZkaCSPx3PG7gN8WrDfXoyqDWlQBWy/miULLqsy66w2CVj1WT/6C1+8gmurUR/rsZvzI89Mu5
702PIeGko+kA8+DJn4Ny1+2xMd1ZobMjAUCRwezH3nQE23nP73CBHPy/GOqdFuqt2sW8tOe1epVw
hFf52EKOfHMWgQzp7ifxhj3oLgi6/43ey/l8b/o/vn6evDTUseAb3uffv4eNILQySC9io7efzLtG
mEDkNWdjMs8wesIBciieCMyYbo+hlemsK8EintvY1GFtck7qtv1hwBV+ByCNtREs1kaFEiyQkQOu
Coz4z639NTZOkEr5KWzuBnvr1LvWPJfzzJsRUeL2myQDKoA7bO2XFhwFkprgGtZotmLS2jdctilv
qkjB22tMjiomKoMRVhzmXIWCP07Dx9aDiz7tbQUjw+Vlz8ri3CcwU+o91iO1yyCw4NlSJ659ghIn
AB8sGtBPsK3Xc9xDEI9cPEFx8Rsje+sj44i6yvzn2Ez1dj7AAJk1T4tDDlpZBbeLvr4oUFeZ9T1O
vDlBVvl5FN2xtZx9VcI5CrbGZIbkQm/8BskVkwlj8Nv1rYiAqKtM96QCjaQgZX7GkeNs9QZyhg1g
p1hAhnxf4M7h4gqoWck+pfnGN14fxxB0vh8DIh7GupCXy5ta3ldUD/NKHOpG22980qWt/o1g1FWm
OeE5nLcSlM/unIfkfg7AfIJfOvyNvF/5PeiwO/iMAPoWpod5Y0VY2zG6yuSXA/iKRYY6Kzjsfyu/
F6cFxnKPTtj/Mv/AzhW+fiQPkp+3P/F6C0Kf+b4FcRnS4ZIvjU/gYQYjHnHTYoHBRbIRh6+v5rp6
tSjLTCsl6M0oHjwbo8hgnX2xdu/wagwj3C7emquX1vm3p+CZ8P47LDdp4R+us1MLdb0rs99OX5ON
kb1WthIHcr1eSONKdpqTGJA3cl811vfbzb9StHqBtMRulnKAKyPSa8iYdfo/zURfbpe90rXqrYSm
zUQ0k3BPRY0jR13Bo795IO7w+XbxK/NdJ8p8h/H7IOLFhDFJUg5gkUp9L2GbHwg4Ex8HypEgaGXw
soQS9QAwc/tUjfXWE8P10Kyrh4HBzh0sYBo9OR1AeRcOQHFO7Zdea4PbX7dWgTLzAbdqzBJ00tPS
i86bZvEFeWMnXeuiHDdTGwNrZXb8DQFv1kiX5ENbIjUj6vhkPBhFB0NjQN/g3QhiDDI6vcouN64H
1gaDOs9NwlgyGWM0xJ9ree7ihynf2K2sFW28n3q8bPjYgVFxqi8W6U0Dhpfn0rz+5Fip7XwkkFhQ
7r+vJLGbVDoNbaPZNmAbaMF8MBh1A1i/wUqODpMSaUAt35LHrfWMUh1YFCIGVFJCgJA48LNk5Q4M
x/xzU1bLqWqn4sCyRH6wb5T4ks1MiLjnJBJi8uYRpA7MJ5ATbo/kle5RjxipEQMOl6D0cal9HBID
3Xoe6VaAXytd2WVAlQXHKWj+I+Dzyr3hjri51a1pz41R7D72AUqcAe0IcGgYF0RVnuaRwBUHuKt9
72vzSDd6YCUMq8eF1KQOmZYUUiPw4cOygxqo1Yp8Q++w1kaXv7+Z5pkzoIVMvYvaUsLjDQ7B+ylz
Xrqq7DdqWIlW+uW73tQAHHs22K27ANwnX8jkPMHbuwONV3vMGrJxcbtWhxJB+qWnNANMKKqR/t1l
i5+AspB3lk82FV9/l44rq7iuhJJUJCPliWNFBI+7R8K7bAdRUfJaZ036sx7j4UnjxD4Bug3HMlDO
wqJ0wONCPoN+wjVbGzUUnjQW3uy/gvtdw0+0qI76NM8b4pKr4wSG8EobOKzgBdYzA0/ondj1pi1g
Cyq3lFwrQUc90ZQNqGV1UpEIhLmXQY7kWPHE9UvgzYJMS4anQluSjy09uhJzag4P6KSZSWTqj3Jm
cIiCU85cw/DhBZrvjWG50lzq6UbTJBJKl3GJ7OVowla3iauNn391SlmuerjpQD90WFbo0TQMIXLr
/EbLgtlJww+EHBSvhBzA30kPi/cx4iaH3OPrWBxj2NN8rPDLBHszWUcX5FhN8iGqYOUyeXEMU9Ye
8ou7BSCbz7fruITffyYSPkAJOdTq7Fof7CICxww33xqIk9bsnh2eUE8z558Zh3OxZW3JMa7GBlSn
xB9i2m7rtF18akGkG5aAZl/MYgSbzP1ghygTz554Q0zuIh83jQEJvZvNGoaD2kaPrI1T432P2J3V
DO6SYQeTke+42TE8mgMtcrsrrp7D0TbKVkIk8KmEpztOWBayykAO6eGTC+chnfYuD5y8mQHNhdVj
1XcX+6lqaTa+amWOqPt/QkdqDJSa8PnNTzDe/Y/R7jcE+RuPL2vFK3OEW3VXy6I3QP0xH4TthKxC
d3Nc0e9vN9xaBco8aWGfh7Se1Ip6vdnTtj7FJnzcxmF3u/i1MatEQHh3QU2eMXYCBzsPeoDRBnBz
lgvT1YG5G/if5GMjQH2Vz0zddvMFflixM7wMMc2R8QI75XqqztDtAioIp3WDzY8Wvvhjfc+UbVkz
OoxlQ7pEDXhBKYgfCzzyctwofKjt1Pd6YCiwZ52pc6qKi1srrnYY82BeDL/zjRpWAhhTOl/0E8SP
gzNF4Dkt3204mD4RnC4DjXH2bdH6+gfMn0YAsmCwtlHlShRgl3H4Ji6nNB5yYD4ZgIfywYWbOhtE
eLu9VmIAU+IjAOQ9GcGzP7F0+dJNRRtA1HUPXPMuScb7BChD4DDk58Ioft2ucGXuMCVeThls94GE
WKKKDrNXpXQ3ZuSo57Wz0VhX9ypI0DXeNxbpRA6cSVFHdfGa9F+B2YBRO5yacP5nuFu8/RV/b6Gu
LGNMiZ06aChG1c0MB+92DsZhnv0sl7OPbEsYXaY83SPPGBItAxm0Y53W2GhYkBB0sE+dxnw4GBop
IVMxSl+CRAIjatCq4XrvQk5n12c+ZW5YjhqePnQNxtkSaoO0ToeX279+rYmUADPy5ULkGtkpwQLf
jK82rilq92JFj8eIciNIrows5/L3N4O2tPQYKlE5RI2lw0VRD1vgmql5MOEvDKJrKGnqSfLp9het
jCpHiSqdnJMJ1A37tMwa4BS4YdqzvrXvQWPIgttVrMx759KYb76n6uKq1E0HyrX8ZItfsPjdcWhV
evGFQx6mZR+bH44SXlJcHNt1zJ2TM38Wzt0YvyTa99tfsNYjShgRNBeiKlMexX0MLzjHgSGzVtBd
Q8GyBcZpB3mlQMYJwKlAFJKNFKy1WpUI0/dN60iLgiZgf8uQss0AdIQcL4UhJFlkULdNyLe8xtbq
UoIL0sVZOWjJErUuP7RkjixYU1W1fq4H877rQSGQPNSKreuRlYVazZovFxuPeZJhSABgH2eDX4rG
n6wf1NiYqGvDWokyCfBrE4ADMmrEJzk9yKz2KN04Na+VrQSBznJ7uxjmMcpM2zmmAKg9upRKv3Sd
7sftAbdShSptGoGlL7hj1pFlfmHxpxjmls7GqForWonydCgGSRh4mcKwQb0uPAdWGTNkMrd/+cqK
q6brm2yERDNLJeja7X1h0a8k177cLnrtlyuhyu1cEAPcuotS+8KkSvwBKeiFvrVXWIntao4+4a0R
8wwQoRTw6xNsUgFjb9CtnQYWXY0DaWjkff75Y9+iBCvg16casGn7ZGTOYTDrn4Dc3xeNfLpd/F+N
2pVV1r604ZuYCwQ2nDcKXHYiLZt+hxlq7pm9Zj8V1ZTBgw3mAjku+R6oBZ8GnrdxkCwOoEr65e1r
gc6NUVju2xnZ58Czw4xe0zzkeeAye0S6Hhmy5AGQlfbHWMX4FybglTTjpg+IZPba2Mw6LnYBEjy1
pwjGabXfGzAwq7gBXDBYgD7sN8A8WTLjZNclKInwVgOQqWBh0gNbNbkJLgBgTXKytRQGSoUJjIqE
X3M/LOke/4X71dSQ0AwTRvvAs1SDHp+KOrRSmKellQ4mYsuH1DPArV+gVm4A+uFPZSV/xTaZXutY
n3+3DiGA7Fi5CYuahvgdaXUY9Pf8g7t1VRJJnJb38GukJ5jfMIAirbu6BqU9b/Ot7dradFDCkOxK
Y7AyvJeY8KL1ajq5D7BqAFEQ2KWNy56VKlQtHs5qdMoJbyJWvEwWvQiEexiK3h6jK/NNldG5Aim7
CXIsIgLZjjmzT9XCXjWuhb3LXivYQG/Ucz2vxHLVvPgB5h6kX7BTn+FcDgLHCIB7toch6reiyMGu
dccvfTnc5Wx6gJX3sSxm4KfBjL79mSsBUdXOjaM1wkvDkJE+iAMy5Pw85hsL0VrRyiQ3UwtXDy52
PKbza9af8i03wrVuv9T3JnikSeNy7D/xBK+74BNVXusiE7TMNo4Aaz9b2WtIXreuYWdYm1P5rDvp
1wWv/B9rbOP9L6/qmRg6b+2TaPov6MMTddPHjxWt7Cika/ClcBkgzmMHD2dgCbzBEBs9udbiylye
3IoPy0Ktk70kp0HqB3ukXjpaHxuDaip82zH0YkWaaGzT6oEVMeg3fUyWn7ebZuXXq6nwHXhoZWFa
2FLkrw5uDgBu9+Di97HhohrsJRmShjms1k4QPld3pMqWY2Gm2u5jv11ZiInTINVaL/MobsVPrSXx
qTeoFpgD7TbG5FrrXP7+Zjb1yNdxZMuqaOrN0K3dgJnQTAxAk2307loFynTlML4kbMiWaCptwIMW
cLOED/vnjeJX9uqW8f732wXGOjIVCLZdmr+AaCiwbjPo1px8Y/ysBAQ1D72pyAC2NOJNxtL7STfA
NC+QJnm7g1dOn2reOe7MF3gmigZPjUazSyTgvHCNH066Nc6/50Ezg0462bHskTR7u8aVs5Said5U
A66wstxG8FmQPJXfA7r1peqKydOZFQ4tWDljB9REITeW6ZWVVM1MlwxJhKgLTEHzqeQ2qAp2GDev
XP5o9OrL7Y9aGWRqhnqbktzIXNs6wXdv19vIDrPdgy23bm7XPkGdhpAAtKVN2qgDJb0HykoasgWw
bvTNrD8PFtivt79jZayZymxsKzLB1bKboiQfHpBXc8cWZ2PTvdbvlyrfTHTeYA8m+hwvJkBhtYYZ
6Czox+8gyflQz6TpnQkTkttfsTIn1Zz1KZX5AkIpZkwrYQhm7lj+aibCBxwiuF3DWn8b7z+G2bOT
87hrIztBtqYxHSzZgT8z724Xv7YpM5XltMqyOa91QEKzpdMAPZJgiFtL3+xtAA73mJdQ344cCzim
7l6vgBmYYau/a0am/Wrcfth4/V1rSGXhdZGcCLnhbEaGbgR99TykvwlDOmrMN9pxpQI1nd01bU56
Ljiel+HSCmXFyR7oF00aFDYGYmPkrcweNaO97pZWL0CjjFi2GEnoTALEpj7nzxVx+/M8p3zvirra
3+67laGhZrYndMmIaEmHyxv7T8uLXyQVJ77U7saCv1b+pSnfzCNceVVNV3AjAg6h+IttjPp+MsM6
S7ONiLkSBdR0diuVs1GWtRExd5JfJXajh9I2gYm/3UJrxV/+/uYLLiebxdBtM+oS9wLfs2d/gqjp
cLv0tfZR9s8ZjO+AwoHNQyblIa2lsxOac8I71weFWarCs9FMq4dXBVBguXZvLux3VQogU1zi7vBR
uY/bwo9NP1XiCUF8amRDwiMDOHcLET/PZ6+0X6rqeLut1maGMr+LPl5iQRsepQkBoB0gzUe8M2dH
6Chj4SEKxQFtLC38UG2q9LMrMybrITUjvSKvLe3O4NYHhphsv2sA1qD2Zm7iylqjZja1IOTWMfop
0n3LZ8/THcXXfBXe43LiYeHzg/FdIKB+Bpkj0I7a9+Gleal+6p+w8XcC5wiY28ZkXWlgVe84ZNoy
Q6VHo7R8bSrHH0aIwetfxE3BEP15u1lXBryaC8UoLsfy3DGjcTIOXQfXnarL70Fs+f6x8pW1zi1I
3y3VaERO/WDYpq/10ms/4nHtWK6a/CTHlmh4gbYihie3o1Nb4xcwruMP7gT+KnnfhBrwyDh43RON
pmRhz9KlUKPZYxowWYI+aQ71x4a2KjnMe2JQHYLhaHaQ/FFn1klm+mNjIPFAa+baLxpt44J6JXiq
qU1dTSoNti/gy+X0N9ftI8CsGyvXWtGXQfymsQY7KXNc8lK8bpjYlHGp+WOXbFwQXM9Bg4uMsm6V
vNLjFPLYiKYVzqgdaE1VUeGpqDZzYLxz+5gIG0T3vDLumrIFptHM+4PB2vEktcH8mhDcDt0e0ddn
JcyU339obXU6jJddERmwi8PyUB1rkwDmrMU458ZRqdUbO4/r+akWpuL7moZqAGS1YxC6JrwJJBzX
A8HH9NNQ9otvIffIAjyVdRC7dc0j/BKqc29P2T1zy/mOFvDL0wo8nRMDJoZpmtjhAA/cV/wf01HL
8tLX26XztK5voD9mjABPNYjXAhZiO23J65C6FzNaSxLqD3YPv1HRTZ9vN+HaWLkEozdjhbJcX+Dv
MkZzPgVTU0EHsZVFt1b05e9vijb6dsxAYYIUjc33VWwGPNmyML3e8TDSfl/0UuKi3IX/CW4b7SCF
uQvAr+CTa37O/jj5r9tNsxKPVUknY3bRaR0qafiFkfedV38EMJ+3C1/7AmVA2XOxVDVzEewpdjap
MzY76A2LfSdJ9SpnvdgbLJu3Ys3K9lzVTOIY1Rp5mllRAfy7j31gesS1m3FHO2TaJ+kc+2ZOauDY
8BwKm+bSo3H+HBeAVWOUF08xvSRejRb3M9utYYI8Tl6X4zUD6jb5POZdfUwo149IMR0CdwCghgH2
F0pLsF1LJ8ujdlX4MOTJwU8sSx9XLMDjtvqxZ/X91AvzmHX69wqI+hx49p1jxeeFZBgwRaEfoKL4
b0naxa/c7nmqYtgImS3syqz4QiUFBH0e7S2B43VPHYupy1iiu0nTuZ0VDQ7Ql31Gq29EB2sXiIL+
REFF+0q4/V26PIu6TiK3l+SVe1+nKb8rC9d5ymdpHOTczB6HGG8j5F6fSEwVoxpVG09jj4lUx9QG
bxOJj9TdCm1rhSvPjVojoHqB9jhK7Hbwl7HFDaQ2jBvhZWW1YKoedWr0KZ3ahEZ6iacyq2YCJ3mN
9b6pde15gDeLD0mZ+ym19eRRaK22S0SmBToMZb8yeEz5fUGaT7fn3PXdJFK930cN8I4bnZgTVMqL
PgTDkIzhIjNkwnXwL0ssXgdmBpQ9k9UgvIzL+PdH6mVqrl9rWzDS5K4VlXE8eUXlhE48HqlmYjtR
wg9Lgz2omVLPqKzd7Rqvhy6mimiZa6WDFRMLCU4MUPiics9DGSch1bL5QyJKlPi+MZsmJpRDTxux
uc88W8fRTHN+59W80Vlr41IJ8VqMN8TezI2oTEec/2Cys2tnnW4s6NevS5nqnQWyYlpxvsBEdXL6
/ZQ3L0K4d647hlqbAlksYTgztT9v98b16AtWxPumqkUBUKCdjdE4lOAh3Y0Sjln8t2u+fKx85fTX
8LSGJL5A0OqzkIG5aMCroxDuTixbBIS1eawqQee0c2QirCHSTTDXJ7qIp6ZKgZUWo3GX264G95Fc
JncMjJt9VTlsl9lZcQK0s7vrtHLRvKwq6o2TzMrYUDWiSGwb7WxGQocjzYeyGM7T2GwsldfXZabq
Q13gJliZVVW0sAyxKGnH0NKL9O5y2XQw5xR3cw7DmfN2z63MU1UrKjkQDJXQa1yb5R7DAV3XYq+Z
5/B28au9dqn3zRZMTADI0JZakRTdg6NpP7py+jYDRwvHJfQVDM69wibfHOIehWbsYrf67M4ZQiMk
J7d/wsrYV/WjTmHA462KkXtT9DAPuYdgINDdQ7rVX2stqISJdhiX2SGzE8XwK+wb+4C8VK/uqX/7
568Vb7xvQN7jFVTA8DrSYG84JP8l5SuUcBttsxKE/tWI0rmvbLRNCdXn0EO+3TrgPbwSEsmiDHRn
63F+7SuUAFG7hglvLM2KLrdBKSwAmmL0ON2UHlwa+18ZDlOlnBLree+WELHKqhh9l6RIDLDcJmgW
PvtDwvDIOxciAIEzgQ9p3o6Ppc3oOWlZ/mDjLSHkBLN4o1VXgoNKOxlsAdJuMdqRy35WzteJbiSL
/t0DXvlKVTmV5n2JTEqniojrICXcTMid6B33U9sMFHcqWVqB15SW6Mpx0P1c73vDl2DHAkQ+gPN9
e0CufJ0qZE1zPOTWI7IWhUl+8uVCex6djevildjnXP7+JlpIiIMcPcF4ZAmgz9lTa1feaFQ+q6jX
Q4l8+wtWBqMqYNWAQG+0SpAo1gC5AXBQTpNXasUHi79U++YjAI/pKfRPdgRIHPw/O3CEU68Tn2//
+LXmv/z9TeliGg1JKykira1fmzE9wx1ia5auNf9ldr0pu3fJ0M81frk9gOFEGk8uIw5iOO+Agr7p
J7jW/EpEGwyT6RlSEyJSZxVGqaC7pexbvxHVlkf59fx6iznKhkdYztAPQ9VGZdONv3nTWDvRiuXQ
DtN/i9bpg6dpRt353NX1h6kn8wip7wDe2cc6SQl3FR3jZYlHERVJ9Wq76U+IBDemyMpyplKErTHG
I77DYFmv9X4JBnVBOk/oIH2nGzWsXTWpmsa5a+cytZDR2wbmZ0gHfXCvvzo/3ag9wgXuUfpWCMPZ
z9kT+65/du/IaTjnh/KpfK1fbQPOaLfbcGUwqsI+F1kLNsN5PoKINiRO+TzbFTaWnZb5xhwfncLd
oqCsDEhVBFw0RIx6zobIWSb9YBGdRaCEGzvZdM7GAXqtCmXMG4AxwDBLN6IlMcBRhvNC6FZV8Qib
b76/3V5rVShDvhWzWOxJYFql1oOey51dprgD3Uph/jt1ri0+ypiuB3fUKn3pI23u7ik1SvgG9g1J
oQFl5rEShvYkwMX5Y3PoYb3SLPo7HDn1Vx63zrk0tWrvFHUesqGQfkJEsYfekX6nIk/vWkyTXctT
81S7Mt6RFs+SPrgfWGMMq/oOXH0VJND3+Cbv5gc9rQe/G4SIKpJN+yWRbaA1w1J4xWRYfmYwO4gb
2FnbYqyPjHaWJ5oSSvsOWemWlbaPTE/z56LgZlRPMnmA6ah5ZBnQDMSs05Ng4/LVtHjuj7GhBwIO
oB4TkOuDfF0c7TSp74qcxYeSWoOv60VxbEzsZw03o89Fl0HoCMBmWOZVV+9d3mvhpMt58pp+kKVv
w/vnxRq4znD0rob8OAvmCA8P7R2DyU/jeiTTn8lsbr1grQgALEtZMByasNqK3R78mqpGPttyaqrs
YDlt44ku/z1n7q5xXV+rql1aWvvRcRf4QSG4fGRYWmraN9Q+piSyLqPMXZJDqmUk6LRU/zkNQBls
bEmux0RLVU7VrkBaRd6LiLLa9Eq3/9y3/RexEKDW2+Pt77gejixVO1VKd64Wa2qivHwdZOUX0FE0
KXZZreZZ7rzRWtdXd0sVUcVjCsW2PTeRqPJQdvRQUXdj43A9PliqWqrtdQI/fHwAqBTPfNF+IMnx
W4ab0tvts/LLVW3UZJqYnK07RlOqZ+d4trXDTKcts+y1H3/plTc7k6IkVQ0nujEi3HnUJV4JOrs7
jYgeG0Poun0ChullbL2pAR73vTSADI1i27QCfV6G+0bSNhyNoj4Zy8TPSDnu95WzVL4u7TSY8IK5
g7/R7LumAWdU055eCrbo0Yy22AsqjIc5qbYSeVZ2NJZqyd0vudY5SB2M4ilo+2DBJfhnu9n1ZwGd
XXpOtlSgKy2tPq0PRTZmnBhQHiJ1LCsNH+6/XtKLjQG+Mo3UxOpqtpKpYy0/iTYN857u8xFRMsOa
KD8RXm7lmKx9hTJe9MIkEpsjfsLj3DOdjCPuHuE8Ru2Nzcn1g7P1j4dSwqqOFE53EjJHylORNdqj
lK32JzPMJQ0osI2Pc6M18Q6Z3vzP7Sl2/aNM9WaooySxUt2oT70Q6aMcBv3k5IZ17PpFbkS561VY
qmoPmWJJI+rZPTHjSZhfhfNN20LArRWtrEO2pHR2sS+P5iENdG0+IHcmqNwPXchZqlAPsDxqZqx1
TxV/bDm2C8MWD2Clq01l62baoxC6jtDjpJ+6SnglKYKhWDwzeQD3AS/0xsbU+Cv7+XeHZalSPUtI
4uZCE9Hg92F7LD4l0fiFBEDA79Ld6NnBtGuO7qn/Yp1ZxPe1v2XYtdY1ytauLIx0TPMij5wJqulE
7CfzAsxINwbVytKgSvOGOu8TbcbyPPO7Kn025K/b82Gt3EuPvQnZJTfqhuWxiMSUPVeJ7rMx2bhq
WStaiR+5TKvWJNhiDgk5ErF8Qa7d1gXKym7FUFaalrBSpwYRUd09Maxm9s8uhtJ+o7FX+lJV3I1x
JebGxi83+E7UzLNbpIG5H3q0sFRyzLQY0yisWUQmx6Y772URptT4vaSGCVREQn+bTV+HDq/MjbPo
WluZ77vY0OyFVPALilq5c5Ydl8GUhlW+uz2A1tpKmdpGx5a0ZVxEwP0GvdybvPFJ+Xy78LWfrpzH
RiM2DGJgQ5GM4wL2UfOFxMmXti920wQf1NuVrIxTVZ4G48BG7yviHJvS8GL+kKcvtwte+fWq3EyW
AmJaWOGchjHzMaa8srR8hLzF3Wielbb/+2DwZvLy3smdCi63p5Ifu+XrUrkgy28FtLVmUTp2GJEQ
6LpGd8KxCuLz4gu3t55wV5YD9X1elqnzP86uZLlOXYt+EVWITjCF02L7uEnnZELFca4kQCBEI9DX
v+U7yuUFnypPnRRw1Gxp770aIHzw3V0fAwbcX2BAJCFRkByEy89dBU58wK90OLcuS6u4PHEl3HB0
gNihZYocKhXgBvro+U8Wi+mavcPGYP0f4oyXTmNt0uXgcn6nZXVG+not+9yY5TXGTCk3GgNFMMu2
JyeeLNBlLVm/o1qI/fsrdWOQ3P8L1T6cuHiPGyVtwfxo4gcnIQ+ERLfDZA66/2DhG+IY/41FxMxd
6/mhzqFGfyqheZ8OxF6TfN4aqLe//7EdgjqqCmTK9KxH76da6i+F1i9JxK7gf7ce/zb3fzzeAO1T
D9TSs9sduukFWnSpYp/en4B/2w9/ubessVCOK1jn6UDnyIiaU9OZ+NRZgIcgW63H6rAExvP38yLi
TKEo+ouAub5nkCG5HaBV/8PtHMissrZ20qYsvdc4jN3HLgYXefYaczJz4D8GUjJwY532V6ggpJH2
VLkCNXW/8FLbz6N7aJkgWdCieQnDOXgJ6lrpO58GS+Zb0pwq4jloOBHgAA2sCn4HgUBFog3K55aL
0qRjU3vwO5wlwIKhTU6LG/VHUejAplG5JJ9JZZZfFMZnJAPgy97wmETnqA2rI5CoTp0q0ZsvkgFm
10QD3U+xaj8ZyDs8MHeR+8QoZwd+h84qagBDUr3NG6cbvjMOzFtI0ASdRQ37jFL36kukPL4LeljH
DJS4N0g+givx5O+rwF83e3016cAFhyG3JjzOZqyycbQqnatYXzmPNqLjGrFGFtk5rYu8qPX7KpPQ
dk+jkMGnd/laW/odena3stRXLmlbO391whaxrAuAZftcGBDSHc+5h8IogHKku5U0vAglr7BGt4oD
a/TaBKsq26iBnmUN+4O0QPP/pUta72QiHT2CmtE/jrSWeRmq+RHYAxe99Hn2bpgMlvPcho2bDQWt
DqXR9XGqdHTbDE2ZySA0Vz7x70HcXyO0AslsXU9LmY+FhzXLXPekYE14en+L/32k0ar9b/jAc5Hl
Kl/lyYKimldM8YMkvIJSkNupMiWDBEouiLrjx163CukRDaLIn4cybz2m9tiZ9Wev8WG/wyP7NLi0
eeSw3bu2Zrd+3Cquu5OqmTfbMo8H/7Yn/AcXaNwB7vY0C5ukLYuvVSW2JmkV5Ac7NQAiVDKPmFE7
COnMt15YXVsCW79jFeOh61gsSxOovGNucFp8LY5NsbQvUE4dnmU7DIcpUe6Vvbf1U1YXcz35QD/W
YZvHtfL3RSBC4AYae+XavxGo1uAo0GKq0IeWTB671b4X7Gz98twj8X5/fW09fhU4UL2DyhDEhnKZ
LNH9DH31f6aQ9DfUpfEVFM/WK1ZXt4pz27itV+dsicSRojtyw4NiPEbMu8Ye2njFGhAlksU0Oorq
fGk8eAzPxuPnoC3jS4yj5cqJsTHNa5zT0gfUodEkc5iJN3sTwRenhCJm9v48bD397Zf9eSspYiL7
cgjPtPMEGjcODK6M11658/w9hQFs6r9PH7GCphClh3x0OugIHKJQpyYALP7KIt16/moL4PJR60LD
HN6F85u+9aY+WxaWtubr+6Oz9fxVEoP+vhnxBpb3aFjLtFqs/hZhox1xN2huoXfLzf79N21EjjUM
qFcqcaAW1+UukTkuNQ+FFF+CSZ+rYT6SAk2p99+ztWJXm2KUUAkcAhR/l4aqYykX2A1AW+/gi5p9
bN+tgUCD6XxqvHrIHVzb4NDXN2afMIekS6u95/d/xt9tJgJ02/+7snpgMIKlgiZVK+PDLKDMA5Km
gW9UYbvTwnPL5wcoFmYR/dKL6skU9iDGTyPsj9//gI35WsNkKGXGnw2yKphi1S9tswz3hTLjLnTK
YceTLvoKQSX49L3/to11uIbLQCvaQu/N0HMFGmQ0qFuX+4+hKvaRaQ7vvyLBwP1/BuHTVSCIqwn4
8tjvcojtpBF6G0YMeR/0r2i0PoTJgIvT9E/Hgis7ayPu0FVkIG4noF6E7kC08Obiw7T3KQpt/PT+
j9kar1VckDPaNCNCc+7q8b6jwXQmLZwaIcJ7KDm7doZtDZn33zVIoOrUF1XYgBMAWPW0SLLXoYYl
fB3KuxD8nMuk0W5nI5RAUzOU10jD/7Y4/jZXq8NzgrwOCQCdz1Hrm+9tH8Mgyi0nFaXh5M3H2i/k
p5qT8WI64PukmNo7UXD26vAxplnvhq49lkzUj4PTmp+4unsobI9edO1Q2YCc+nQVZYiI4P8QD20+
t9703LKa3IYgNbKUCQvA1+BB3BzO51EegO18cVyg7t03nghWQPMYO2T5RJU1Vw6Jt5Dwl9Fat42L
xjagmxUkBy/5DB27y8gc6DsPt7VbZMpEdxwujB/bqGsympRLnfgTDqSwO3dQb9PfShBpivDHh9b1
GtYotKsW1NEY9JDnfWA/TzM/kgVsupf3n7+xK9foRj3QaipNw/K5+hFCbW4yzZWB2Th31pipLmTa
84HQzkFDBrxe76ewOfnyQ/456Byvohe6xElgeSFzIGHcu3Iq4YTHkmvluY1gv8ZBqTKCeFfSsTxq
XyMb75ykPrnxERoXl6Z6eH/otwZoFbJUpKdYjphagm1ScWCAi7NwP1YE9Nf+rk1c0YgbSFBoUx6M
hosn9xDlP33s21fxqPOl7rvSuLll9kddgdced+7RKa6CpLcGZxVPgmiZaRtQL5d+dJRlmYY2Oo7a
7t7//o35XWu/BRBaciBc1t3oKVvuoL4nyp2dT/Sa+/HG56/l3wo4iQnSQ80xgj6KKMJj6IDLjs7l
+5+/sWvXom+xZQirU9DdWCwd2xY7HvMPPvrtgP0jPahKx3Eqg6tVSGqSwvMb9t92uZIdbH33atPG
jY39WlsFungAdW+177Xavz8kWzP69so/vnu0swWMx1c3tL1Xvs0cdqCojf4MUJx6/w3/ojH+cqyE
qw3buEVn+hh9Q1QMdYl+NGGn2Q9aoKaTuVQYJ0AXQzce4tRoUd211pvOlUnM0xJEsd0NCyirlkvn
JuCO3cP/uHkNCFtSTemcNkPkprw3xZXP/fuNiKzTeY80nZhkDNAmi+9YMx6CylZ7p00+OXK6Zjv0
9wkla45T6AEUzT3jnANe/SZsfhZufe0A+fuMkmQVAgRWeRjSqDjLYIbclPHbR2cy3Ym1ATsZ2Mek
dTd9rIMLc9v/Lp86mKwMXFWca+npL9xY+42FtQNJTyqSn+8voI3BWuf1Ighql0decTa+9yQHnYfu
NVXtjcleo1TIKP2OWl2cg9E5hj1WZPDQ1mY/uuRDLW6yLmPHaond0m8wG+0lrD/X5JGa7++Py9bH
ryYagoyVV462OEeBvdS1f9/X7tcmno4t16cPvWKdoXrUhC6jdXHu23KCQU0DA9eCPcNZ99RVUmXv
v+XvUZ+sU1SacBnFDG9R8BjLmnl2s0pDFssZ2ZUseOsNb3vljyhHB0aFrZlz9mWZzah4l61IwUC+
EjO2Hr8K/rVsBmtpiwhnnEeXTz9qHQJg7F2Z6K3Hv/39z68PCt4ughfndonOaFJ2KZv83yoOjx8b
/9UZEKqybZOhKM4D5X0aEphvoXEMhh390G2c0NUJMPS+M0kqnXM3j0NWqC58gloDgZFcNz7T3l6r
xW8NlPffgRqh1AglyMg5J1NyCR0HijaVvOkdza+s1I18jay5GnPgWN4LzLSsaj/G4ZM4j1rCBQ8l
zVg99G0RnHkQ0W9tE5sWTbwKBBXr4tCLk2+SetGnoAunK/O2EQDC1byxWtRQDlYCfRR1y+vmnJju
p8+7TM7Vx8o3ZH14o7bhyKjDO5oYooh0ugXzxaaqMsdW1yUajORjWzRczZ1QpoTKh+V5VM67RI9H
Mj2VWl0ptW3Q0chakiSSRQG7gVDkifeakAq6UtOpbeC3xao9euUppQIWEWIXOO6Lb/WVi9vbMfj/
Vx8SrkK0A2JIy4kWuQcGyCeAMMswazyY2u2LaBEPljuzl+qm7r4lPpW//dqF8sP7m3rj1evKgmhN
EKEP5pxjqZ+5R18CybudcTF7YTPsnAIcZGNmtUsUvF3ef+fGSb1O6n0jJKTBJcsrl+2SkmSRuKbY
uXGrWSf0MxGIgEMncgP6AgOlGMX3NBygbGHDnVMmHzvw1nk95QL5a61RN1B+Bnc5dD2POhihh19c
mZetMVqdFaaYZEfpInJ3/jnob8a9BjvfiAbrzF72FFCiZRZ5H2kwP37PTXTwZ4C9h2v03o0ltc7u
E0H8HhAfnlPdj1nk2ujWmcWSLz2RS+oRKr6HbIq+aI/KKHUqcVXQaiOwr1lPTuz3Ja2syJX3IMYy
C6EBOLvt4f1lu/X0VegxlGtYDmJKCKBLUeCc6u6h8dSVJbW1clc5vybU7QZtWD7oCrDu2p/hQMNu
uWPu/M7pd742146nrbW1Cjdu6ESqLLFJKglifIklHMIT8crC3Rilde4vUIYMB9zE8yTACdM+Wf1a
02uk6I3Fu078Ve1PliP7y1UN/6rqEGg3c0SUtsr54Oe/Tc8fl6gkcXy1GHy+7F7tQDIyvlBSXnl4
vBHnV5s6notelEXBcxSIbxuBDlgwdD8Ia38By/8wE34Z5VUbh413vc3PHz/EHUEfQpTCPg+GV9++
8ElCGxmL1zVXwvjGil0rg/NGVwl8RbGMkk8i/CTb9uyPP4X3olv/yqbYWExrdfA2jjsZzUGdByZ4
QAH81jANTbfuy/s7emMjrOXB5xoElNFFO7WB1EUSFS++WIYro7Mx18FqrrUkw+LPEcbf99Rt6ww8
hVhAkFqtq93gxk7q8nlIR+iHX1ldW4O1mnGbGAlfh7cp7t18nM2jKyC4Mtkrc7E1WG9//2NBTYMu
jGuCt4ND3PQw3GLuNUnVrZXk//fRqh+nwMaFgCeizBL6C15uaWy6zHMAx6HXNAy2buVrTp2awFYl
OhZ5gZIkqX+UtXcbV2NWSpEWfvVDDp891CSaWWXDMu4dCLNE9bWL1tZvXMV3cDGdOoS2d+5p+hms
0fu6wIVqtMGdCv1PuLRcuUturYJVcPdpQpnT4XLVQ7vD9E0atN958/L+htmIv2vCnYgNhJZ8HFJt
MX9h3uBd9AJmrG+Fykb05nbvv2bjN6yJd0UcYkHImOVQcwxTZvrHJZ6+dgQCle+/YGMy1orkgTOB
s9oTpLIJudDlNXCitIFylWuguhT98/5LNjbMmn7HcXtD9wd4GRgltwdb2uKHbTt5pdy1NUar3U5m
DY/eBnsmVN/9sMZ67tORkv37376BByD+ardbDjZYYPH40ev3MFrfKR29gqNf3FcdZCBM9yQ8dGFd
NdxKL3r2h+I7UK2vQaHLtEvst/c/Y2sI14FhHLwSoERkCjFqSZQHzo5B1PvKj9xazd5/w07cuiWD
rSTLl8I5sogV6TjOL647X0bdX+uFbJwDawZUXAkdNx7CpofLKEOzttYkE6gf2ofW5btCXCvRb4U3
f7XzR4T9YW4c56yNP+Yz12CTcq++h7j8fOh6MhxqGddIKRMoK0DfaleWLUpdHVenpS4WoFrltfxo
Y3+t6VFvttUVtPJxbg+j2tEu7o5NsCS7uZvxkykU0jXzl+P7i2RjGtcK5srWztIuZQ1bhvbCiuoO
jPtvugyOtOmvrJQNqipZ65bLoDBxE+MdzSgqnhFo6xyJpMVDI225i4lfx5lXlUtufSpeosUd77Ur
4o/t9bWfuxoDMgUgcOUBNBpLFmdx//lNc+D98dvYZGusO7xoq6SzxDnbBt8MXYCpvAfBXRzef/wG
B5CsAdRtHJSTtbOfm3pxIctaBKiIkXEZUyhidSdIEyxZW4jytliK5iwTLe8EZeGJSN5/qVwDky8U
M/PWrceHeWrmndeUHpSKYfDQRwA+OJ54UUNRHaRf8pvFDNWVWd9IZNestlgVc+Eav8odT38rWHAu
lXsXd8szC6uvOM/PjrS/0Jn9YF625rm5SdXFU+PXOWEUmaX9OfHpCmZj66eswjlU5Iomsh1HU0R8
K6Qq9z3OckBZnBvmx09MNTsO/QQUc6+dICGC6F9qWv96uP5xXTS2BRIyQiIVy14cx4iCMTbPShwC
MqO59P7a2tyXqxDusbH3JghE5SxIzpAofnVJ3EDzkd6S2MvmoG3TLiwvUsxuCrG0xw++dnWZU7Hj
A2ON01HxKsm5HQ2EzCCXDDWuhN0VrhvuFXw2SEqcEIYekekA7aYWMs7vf8BWfF2Feq/zu9APnDI3
LHzTyul6hR7h2IHeDlzlCUJd/p506mNaiOAZ/feghHRsE6MdUuVl6ZODi/54lrh0uK9bfzgP1Xwt
VGysmTX1LyidivAe+Zj01E/wTZq0MJAINh65sl62XrDaBrVCpwquGiw3xQW1CelekvLh/SnZevTq
qkLJIMKmjzElUI1Ih56VEpYdMeRPIaDy/P47NiL1v3oof+wptEboKErcJSoWXFp/yXgwXSFbbH3+
ekUPwP7G2kcBf3JOpLUH6YY7vlwVOH9bmX8JB/9u4D8+XYdBT5MQ6TAHHQoSNAksH6U0GcGC4kze
JcH4mcsxa9n398dq4wetKYCwcJ09R+PM9BIXXuTRJR6eIb/z9P7TNzbgmgRYVTP08Wcm4Mgy9Uco
k8Rfenj43qia+J8XRiGOEzXNR9/29hV/DF7jzEMH8oNzJjBAr34LDVtNX6QE0s/uMO3e/0kbi2vN
BWw7WG4KhuIUZJ1eWD1gjyfNlc2xNVxvk/THD8CBzWEGicnoy5NnKdLeN47Yl2JkWZfw4/s/AEvk
Lez/bZW9HX9/vIdCf6nqQ+vniLvJ96SflyfXGPFUeyaymRtW8hclEYT4vC4ohyyudXz2knbSWQl4
wnhwGpdASEgP3RdoRmibwbrK7qBQah9r5oewR/PL8LZnXnVmY6Vu4zkmfSqBYB9TyWj/Seg+clJJ
qfwlvWrYzzWFsZplkXea26k48tKzL3JQ8h5C5SOc9IhoDkGiOJhxiW13fldws0sMtAWyyfO/Dj6O
atl47Ivx2YQzeuoOXli6uM9HXtY0fDj2QztlFHvqGEEmNgVWRh+s9uJXitrWHidVs1tCx0ypTwtx
2/e1vUnoYg5DDUnHTC/YiJCQ884eFEw/WyXlsWpYmdqx0VmMVDwXIC7+0lzJW6atCxxjFd0KzejT
WPTR7yKI2E03TuU/clLTicYge8ZCkb1NpjjTZTnuGyUNySh8TPY+LyKbwlmouIcITVFmfhEx6BuN
bLzTcaceoojift0NJvkdTMS7xNz5p4ViPPSbQJLUAZSXvTICiGGJdGYVoDZLZ0GSjSMafSvi0v81
xmSessKr54cYEKHfwLnF+Vgny1n7nX8Y+ZxM6cDga6SdHvSSIOSXSjGzW9x2GrMqDCEvYJZFPhY0
rlCD6qMnMbfDI7xk1Y8gbJtDgQvaM8iGQ70DL65CgtPIU1n01UsSc0hflQxusClkr31/RyoQBqsB
NpWQ3/aywUeVLnWMko/AB0+ZGsJmF5mq6TOohfX446LEkbgT1EuXwo5foG80fmlBjNhpf6nPWKX9
mArS+l0KvUcLjFe3PIJ5Jx+gA8ZfRRW5Z7dNjJt5RWsy1B17sgsGwafMYk0/i6U0GVsqkDadhkT3
pC7m80DaPo+dqr6Eph2ilI8NFgzaXJhzKeIe3SF0QVOJwrh489sef/b91B55UiZQUox6MqX10pf3
0NEUCH9dtYuFQb4bc4xp2o5GY7MZ2meJVwdpE2lzVyT8zYt+aAK+x8VNgnE1c7PsZyL9LCZxgNpo
X9ETRL3Gz7aq5xc1W7sP2aB/axQim7TRGLY0aUN2omXrp1DMqlW2EDbh39wJdq3INIEWb80Nt2H5
WSYxvWVVrR8grRz1WS8bLQ6L5OrnoN7A1LIaxn9CPSIJIjF1D2EFz7oAJah9QlTxycPF51wVrPkh
mJlOZUO+l33T3MOJaDpVqO49Lq0TPMCQgd/DHsQ9+XoGSRiwhrPq6/bAsa12zYC+NSxEwtPUeu0x
UL13LyR3z5UjpsyTAz/WZFp28KOPLvMUHifj1O6hkA3Yn+6kX+OqgTo/CYtPKnAXFGK9Yu/F1h7x
nfF3VGzaQ9hLcSe9bkltE7dZAHGaBMdEDIY/nKTanLQDmMPBmAzHwp8ayEPRhme8n6dk508muXOT
ESpRLvnUKVandYFOSyyoOcQ4sXfFAinKTBXeUqXwcYa8cmnG/ZtswCzE+LslcXhinvoH+u/+ni29
NKeiE93eiT0fyI4A/GfahBWMDJv4EQB67yKJE/zTFXN1BGxiPnfa68Zs6SnK/SNTvxMamq/x4o8A
9pXyRgDKfqRhV+4HABl2Sb1UOSQx1W3jGnIHSmeN5V27mQJoj6VDEHn3TVGpg1NG7SmMovgJdqPu
5yD0IYxYSov/owb57BQtNPeK0TkoU9u9y5APHYoiCXeRGwsIwsYyjX2UokrfC26EhAjeqELmpYGm
UO+YjQZrdEH0/05E7X5J5rm648Ljxzmeim8ES/WO89HDjb3tLmpZ4tx2aOqORefs4nFhh4G5ai8l
ry7KgYxn19MAKtmLeIagr5svkT8eCuTBtzZkUZcCFBxlQ6zFbgHRYGeVqm/Z0Iu70XcRe9yC+I+T
l4DdUvHu6EScHoSi9uxAN303gjSeLsxvf+KdFJbXfYKqCa/DHwl3qscwYBTLZpkXaAh35eeghml9
GvG2z8ayc/K46cZPbUm6M6eaHWThVocwYjRrgz75ylC6feoQNh6dfk6ODh5+oNHs3C0eGO8glTvp
zHkJD25Kh29QhyuBtXrr1pKA9r8W6jk5Ccv4G/pV8hCMJftmTA3gTOgG+5nN5R1MYIobgCTak3Gn
8jS7dvqS1EZe2MAjkNDb7nfhK3HxglZ8D1SL/B3mTzhFGTkuVUjOyBf9Nwe9AVa5jbyMvFx+NmE3
HzTMSXa4qchj7LjhD78rwTB1QM/v0lC5xd0Qj+MP3jnqGMPerN1ZVtDfpaD6JHybZLIm5WWuGjAX
lYraRzIPyUW3QG1D/pF9dWNOnJOuh/gJifB8A/Z4+GMENBIGHADiEDGjYcqj5KsHTQy7g/aGMTvR
0TJnXl0+0zfxvyLk5uD5M7Q2G9nvq0l4kDd3QuS+Pj8W3GHwVJoD95DA021nYu+1nAQ0YSVAbTqG
IEZke+dXoXHcGboAfQyfgSoro1EeKBNqF8GQZ8edNs56rhD2FWTpjK29T9Zp/UPD5iGvWqYOKBjw
bwGwTbl05XDmjSl3YFZ2h5B6GvdhiArEnuwOZVvavcJt5t6CZX6IzaizBtq1d2YS83jgPZh5IvQU
JJrGNgfa1b8ZUbjc4wCEuj3avbgidNMy2nQSk0oTXpDbBYfV3gg4WGKGIflYoPJ5A0UUnLO4TSz3
pHcQIaFdl810Zk8zi4ddMSYQyZ51gpbLRBaI5lbu3TJU5hf0FeyNIhw+cszHeOhI3Q2CkSfPxRUy
9LziAWKdCXTcI9N7v6To7TEu1XyMehWBGddF94Hbjxi0uD/BrJGe2RLUCC8MyKEIwkg7TSfyOrKq
v4dZMPamZ4JkD5+wBoc59Aq7cHiLCmFV73vUFNyMuKAOcjeiB1w4yic6cVnv51lD8LeraL9bPNHu
PReEblvg5JGzj75IG3JkH+AXBxmUGgazG0KjnqegAhazQPDiaRW2/kO/4JIZhhoB1poBh6boWvta
jB27SEANMjqoGvjqoMTJimR23te1EJdE8Ert44LII65YWgIXGXUiHZzFQEE34JkDceUOygW7gXdh
VvdVfKpVw9rMI9yTOwiY+/OhECZkB6VwqwKqfuRsZyPpZUVFq6M/T+LCuihB/9gtXkH7aXe0cpyd
9Pzx0Qbg/scLsYfWouOQKn/x7tuQiDs/ADDLwrTomzcMBNNHLPRYnKhyLwILJshcRP3npjTxJ+Lq
JAeqSn9m5dAuGIWSHyv49+6GMege8NH0ZnRN0uxwT6ZfXc+x7V41k3i24k00NQodyF5UajgvVNv7
uLbqdwAHK9BYiSK/h3GKLksxtW+/f3RuiV/iho4yNOozYGWFOEd5MgLwbNtjuKAu1k2Ov/eDxj0m
kH+9ocnCd9AsA5BdVqiadTiU0gSqsqkHKb77KJrnNiuJwb2oD8wMOVpuge6UQ3VbQw0o8Vmwaxkh
947fM+yEWIW4M4/BF8aNV91AKXPCDbAeIQTpe/J+jn24EmlkEjwgnk7VQss9WhXBlwH9ia4Zcw5I
8qkbnOTZkUxVqepK+8hmRZ/rDqaU8HPzj3qqIdnWNuKJdrBJdhM+fwcw1AIoJ6W76wIxfwc2P2hS
MS/2FTcjqFK7yAZ+BJVpvs9OWUapj1P43ql9/9YdyPIke9MceUi8JzSb3ZzLsOx2VVQs+CKOu3Mg
oijroZxyBxlvWPlNMaZJzyc/5Efq9+3FIU58SZKqPzrwawHoodf+UzlQtgM8fHjqeqe9o/Vkv2Ex
BHuGfXLwHTGc7NgtObKsaIc7dZNB0bGHO4qZ9z0Stttx7otdMC/0q5nG5QHuAu4DMOfTuU4M2+lR
AF/WVG2GVNPLHSrYpfVkvZMwP8o00okM2hoqU1W9HOQbkyKlcEQ+MQT5L9rU7FJJC+MPlDF33gw7
9CJh4x6Blx+6ZmlTC5/0r1D/gNoyLYubKhqTZwAJAEALo2SH20UHvE2pH/16AuRyioq8TNpg5zjz
mNVdZ8+8t+w75U7/qWsar0wT35cnqCvbrIemyzEJNXmhXEFxzk28gaLD0OrPk2jMje950z1uQxHU
rHg0ElimQTrTNchE4XvaZdOinTh1HYrb7cyrqMoqGEgcudDyvinBVHRU7HZZaSW5j6Eas3exf77C
/Co4OGB8/Boan72MQ4NsYByX9quKBfjnThkavG+m4x6Lgt/Orm7vxVyC5MadAjdPArjDvoDujkFe
/5bevhljH2WPVSCSaV6gdwpTY7A0Gvxff3wpmWq/RqOncGOLR1zmGiLQqxxhceHsNdIyOJW681Mg
m7o89lTaDheb1v+K9We/zjRsy9RPNPB9FIG4Q8I9FlnnDAM4Tg5P44br85yEI6KvUUdnxn/0xsGU
KZTS2jxSdDl3DTMIADJxbvtFLbslbr0sYYX6JlXjpR7ttJ8WgfvGJe/qKONV2f6cakLSGCEdLmGF
gidfFO5LHDN9Cj9A+1AHljzUbuJnoyzpYQRyIkPfebqfSwGbCO037R7nqf0JE7Hyjg5lcEJbCmLa
hMQ/e0TP1wV3mksNDTx08AvTHhKueZTqxeJmEUsHGawk/lSmHisJLn0u6bJqpA6gMtXcHowD1zMU
LXAie8LSOKUN5igDY8f+iOp4BuWR6OkQJr2tsgnlFjd1o0l3qRe1lxlJRWZsXJ8n1oUpOCcVqqfc
PU5tKU+qCmBCzkH3QbomvXTxbZ0FtFSHeKrlaWz65Zc/+5Slc6so5ApIvQ/niu3+x9mVLcepa9Ev
okogieEVaHp2t6fYyQtlJzGTEIhR8PV3dZ5yuG53Vd5O+aSghaStrb3XoGHgEDW96a0pgkCUOu30
GmskQIiTaJInnrIOUI7qV+CQ1b1vzb29Icls44jM2/aEpLWCmZpphQ7KCUGfOsVZ2r2b4kqSGlZA
25i+QWMvC5DVVkE3gliYM0dthQHxPT+Hsc1BxGLYmEUmNoJY/QOdlN7RsYif1CwKVBeYLVeksl9d
nVZrB4IRER0d6DTBU2RtedSMA2KULXy/G2CNu6Jgj+iDm1jNQxbJOGnOkInM1iQT2becl2xfF0W+
qZKk/4Y6ahKUDqJ0NaH+1A0X6aZxnHY10UL7jLMMXtVZBp8Qy41w5VZhCbmKYKRd/eE5FiQhhzTO
oqKPKdoXLW4ZGj1VVAiGBAJb9USPrM3Iva4HepehX94GqZjUd6TPwz0kZyhkqrq0DJpsEMda9ENY
Zpa36nFtB9y+QjWpk8m2ydoizNyBBRVuU1HvedV731+g8GWWO08q5vR8gSY/Q1FPoiTAEUPbKgnS
EiblkvXzb7Qk4GNG6rI5lK6RbJBeWZHXG8UGu1uHtW6HfVbQ/iUtMvtRprREjpRTB+B04OxdCKvt
s06nd3nr2AH0xJ1HrqZqi+qU+wJdV3VnFwm4o32T3dumU/0wktF8mUGY2uhywOsH5QISwQzuo/Q2
Rz1sMyOeknRFez4o3Jmn5JvTlP2uNvLyOS2s8qkZWf0+O5beOoMuNjMsqVcqZ3zfz475wAUQymJ0
m61UU7khec2Doa/MA+Wc3TUS8sy069OTmah5b5UaQctT4s4dNfKGSsBDB1s6vpuAcArRd5NofNkN
ruOeU+xLiprrREUbxUlarwqvBxnTnftoqJE1QvLmt12L2DdQNrxLpKZrVjgsFFamvnu4S0dGU7Uf
Bce5qxpDRQUw+Li0uz36QZM40RwalqrP+nfDS/t70Tjuntgu/MVIjGRsnhhqJzAs6nzsF/Lgyd49
UWFku8acnNZHTp5GIN043yBNVG4mZ7IfVC95UI4lq/2UdAAylXquSJDmffxY4Vr1kaWyfDCAdzvj
yp0GY8Hqb44m2QYVSisYS3NYFai/RTCsgMC1gkudTzzGdyxrChP3TxiZMlEN2wn31CLIwC082omZ
rx0FO28IGOHDadd7lLqswzLBXq9ViVufkLFEobezV3bOyTNIoo2JyIgiV+CU1D1Ts5AnUtXmvoQp
3o4QCkcBhxvbFNMSUbP2NrVu0IWFosFdYk6Y49lu5BbGW8Nxih0bOY9OILwvDbiZVVC2K2vlrqBL
ZRwb5ZbbYQQrabQp+V5NdRzwTI2hEEn5S1UOgRDAXLBnV9nuSqKQE3ZtJ89ympMzilBwvxQETHqr
7YwIim+xfym4mj7A3730c2ucQ8JzE2qkufMS91V9NHVurDN4dBmB0AnzzQQ60JblpdOhsV34Q6IK
IlaT65I15CeGdT2MOHyV4U5BrYFrwU6cfWtw2x/UzuXLqJEWa2UlP+Iy7Z+y0UtQiTPqY9+bl/AO
I9PBtc1jnQ/9I063FDd9R2xHlGIODi7HjV9USnYoKmqJxExaG7hz19txTHBzt1D19qgXR9w1cfuD
wsc7GQSSnx566rEss70xFt5D7NTpI+SPE9d3raJ/lFOjyR1tarXuPOsiNWYPKmC2WQHO5MgnbWBf
V50qD64JGr9EFeLMe50+GUAmnWoYMm25Y2SR5nRYlRlH2VsWUDcWUt7PRT2uIamZgnVXm+vaG82H
BkXcb7KAlZFbWv1LacyYcnhxz1BhH4rfkAvKHnDndTeo1bSHViK/cvqUPud8nu5Rpe59CZhJOMdF
fMRdLoOh6TBHAtyDdVPE1nvhxvO67xsUXSe33uq2iUPcuPKHHGbFh8RAWgo0uRfi8Da+5aOlz1lm
yEhjvtM1dUtbRBC0RoDs6wopKyhfNpQ3sGLzBiIUKyS4zjt0k3oR8K63v5ewCiZnVuIDg7Ai42/m
CFY2qOXFKyowUA5CAbLmENCYFFgGOGde+UTtGht58FhgFu7wasaF/ZRBgxJ6cgDkvqPiyN8wfcmz
S2SaYLaFc7K8vt9gXbDn3GQMzYA6pd8I08O+VsDF+5KSb/EMFdECmh02JBi/QTTCrTZtPqT7YiTz
MS2kEdG6sLZTbJUfvSA23NOYyEIri9ttO1OQRLCP6cYrJvupcrl+rDQ6xVhKxgu8p8rntlVO4V90
3O7hYjtuQKIvfiVkKEe/nt0ZOSuwCHiGB0PCpG6yswcBm++ssopNkY3mBwQUxoBT7twA1lxpqi11
55VjiMwahmSXaMD/BjjKkLcOzsmwBFyh3nujZX4FOfJHP/CvlhroGi2W3ZCj7jMhENsN9BvbsXUe
0RCLn+s+m6D7YZbfuiKGhl3rljfU2K6gusiiIW3PdeJNLQBqlT2MDzZTaOqh1Jb5XplaoSDQ0fy6
bXitUbzAUjDguVzCHTC5af4jt+OfI0UVD7Tyf3k8WaoYVqJ3YXJO4u1gzCRIKnd4hMsvMvBexzcW
wuefiiylDJNmMAFroPF2at4bdOSgIGqZ5wr74t+GsGg/t54Nhyabg71duFt48xbBnEKx3xNvXz//
2u+//P2vJTbDlIK0SHq3XdVt3Va9ptbMApnBvpHFwy0b4s/nmSztW3Oc4B4g66iDZnxbzE2oE+/e
y7x/guQgmfjvIDKoI/GqBZ9e0DToaQ+m508ufyeARzPr+esPdW0IC4wJSgJdk9WguEuRbW1BKhTl
catX3urr538eUXDR/+8YagDochjJx9sUR2OaJCUUmlGbHTOgYjOkM7EabizZayNZ7O4CWChcuQtA
6BynCGG5VIfd3BLfnDLnxmCuvWKxr/NUTtmYATQh4l1XHROGvI8NNzCTVx6+FDQY7aoc0ThNd3X5
I8nkRglUM8gNhcIr+2GpZBCPOC4rVIZ2ZIYTS0bRqAVgdv5uJLfsAq9M9FLQoJ4STsdRAVCSe3lo
FH19bxToo7mG2+wZrJofofFI/inAwuvnv6tKK4MjPzHibdy9C5RAK3Ui88+vV+y1ebj8/a/QoZNp
6uzcS3bxiLRogHDXTuNSuHZM9m96/WSpuQjoHhew9Yq3utnMMbAr9Q9avuBQurGUPj9gibvY1BCM
N5rYFcmOWs1DBoT2BfhxT6bmTKz8DWXBM/oSb0BN3uJqX1tey12uY2QHuIXv2hgV4W7jts1dyzMM
jN2IhZ9DichSfBG2G73qZxxIsre24HKsAFq7AWS9tnIXu1pU5sBpAREC3AsDI+/BDoHoMLS/0ejz
ZZ7dmJQrI1gqWkyzndHaaqE1QeQdIAJ7N5c3Ps7nhADIr/53yRZmNmcFMCnbuDkgtfKpRMcNbSGP
6ICVMBavbzkpXNkcS03FPEYTQJkYRJxpvyiA3ECBLstu4cavrKOliOJgFjovLuQM131Mq1fd9ZG0
HyEhuvp6b1+Z6qWCIraDzN0k8bZlmnSb0s1DO7fv7Fw8wrYKFyHbfP76RdcG8n9Hd3fp8Fju1nUG
K8it/ClvQVswaLKtEnVj2q9NxmKbSyYrB6Vj4AfaV1GaAJu0B6Gdx6+HcO3piz3dphoehVBL3kqG
KlJXXjoVuL7R9dePv7ZmF8e1QwCA0ZdCJ+qMFaqC5RNaekcITO/NIX2QiV+jo3Zj2q+9a7HDUXYE
4mmEXo3lDRwdMOeZUP4GhPX7XFln08E5Xnj1+euBXVljSymCpK+zwuguzXHrIxl6n4n3hiOgeC2k
HqwbI7qyvpaiBKguevbEuLuF/efOMqb1WCYPg/bueUuir8dxZf6XggSMzJc5QsQtZysgcvYvspAI
7DduAFfmZKk2mGcZ57LG/HdNfpfS5iesF04Aah2pIddWDJc42tyIvNdGcvn7Xyc6LVHFoagpbeEA
Q3PgEFC4HW7mbVfi+v9pEwiFDi9D3jnH1prkPErMW3Zd1374YoNrANXsSeIWY1WTeNLccMOENuVL
PON1X8/ytYW02OUDS2e3YRMUfoau8Dt4PvvzPMOuBXtjTn9+/ZJr41jsdTI2yiA1pKgM9mDaR1I/
dfyfQObEXmxtu7KkbtXkbu0h23jti4sikC288OsffmVul8oDwJTZQ+XigtcXvNlmMY0D6Yj8RuJh
Xsb//9histQeoJDw76Fshaxclu4mRUX1rp+0se/RHUflFCIB6DnPATWcKXRSdPVEBQ9Nzd1m9fX4
/jjWffYLLkHsr62hK+Abe03Bvm1Ka+e52Ydl8BoNobrejdYF5cKcNcDBCSAiIB4MPX0DIlGtGilx
/o/1ySAOAPfew5TOY9DAB8znKLZnbXOoM7GCE8wOioHbVDfMZw5tfFbyh8LNX/k87ABs1YHK2EHl
2W+Q8sPJlOtpoABHzgT2qh3/N+9iwi+r/69hwpmuqvjlJj208ggcaQI4qHU/CHZLavDaQlmGGDDS
5tnCC2pvDq3C3E92+fD1HF3ZPEutJWdw0cSocHhBclcBezCLbWr847MXAcamOEjkRNxtCfpb5/wG
YTWoUGP9+pdf+yiL2AIUed57wvG201CsrE7Dvu0WNebaoxcRxWbITQzheVtayXOZcJwY/3haLJWT
hBODXWa7ztbxXIAVY9/S/Qb47xsf5UrAXUpcQLsGRZ3JcLZmzII4R5IOpDMpmF8b377+7H+4TZ9s
6qXExWBwyUyBPkI9OPGmcKUJBKKgEpomHj+hbW+uC8cBeLf1M08bfqu42kiSd0OA2gmgVBm66tCW
KE19lLO2N1//rj+XhM9+1yLY0NZl0E9Ky13jAvMUxPB0BiWhlvyXnSk7yMrGjRSJk7VEwR5Zs6eL
n+hcT2jSmpl7zCB0ui7gS+Szilabi/TFpqlp88KbHGlJLRuxdw20dxIxDSvHVeJHIWwB61czRsPE
LcwXNqajXwj4HxVw/Ys8bdKtovkUUmqYkYN/t8pk1X6vgUV/rGCAPcO9GAYSfmU3HAe8AfOarKUn
ZnftO8pMNdqyDWm2DqxfgFShQClVI3w1eWPoUOiG/KiHkqKHgD712el7L4IqSFXAOXbXoK8Cd++J
ixBwHB3khQsH7klb68LOAP9wKhn7WcXFtw4s1aCSw7AfKCyI8K/jfS9LeaqhS7Tu21iif+flBjCX
I3toPMNZ51ZpPEErZApm0Cq2NJn7kCX2BNGQMgeAuev3RDbWjeP9D2nvs4ldhNfZZoCcJGmyq2li
/3bBFDg0ngsMcd6g1jrHoMTYfMoA3gInHDQ/L8g4NVdGJudIQugKrhYANgANM0/9g5e2w3bAVfmf
1CsIW4Tm1hVlEnMNU/POGu7bwflOZoNui4qy6OuFfW1LX4LUX6eLbZilhuIOLEaAnY69V4KeMxDA
YTncKpdfe8MiTmsgDgUmDVxxksDgDhCWIUpsG0gbbR5yji7j1yO5ctawRcRmruuBRA3TzbkYdGBj
gqD86AxhrHp+owlz5Xq0lHqHD/1wAT2RfVFmKJibQzigs9DlzvNUzx8A1t7/21AWiWFB46GxPeAz
4QL1ZJP4meXA9SRsvDHpVz7VUrdkFg2YXaWgu3LyNqMhK/Bi0EAts6d/+v1LwRJpgAGsxWzuVAzO
QTW2D7OZb5GX33IAuDIRS8ESWagY7VQOrjFHwEreOwb4EfT5gHfyGXCp/zaMy4r+a28MpkEUJTMI
YvA+6gDBncAC1PktN+ArecDSiRmIQBjRyYSCjRU3fmIW69jOH77+6dc+0GJbcykMszcLb0dMIMBs
x2+BxbTsD6AMfGb2N9aRddlbnwTPpSczV26lkpQ3+6RPhjRUVWOuoPREO9/sCkANIUYWf1S2dn+3
KeQia40DVMIc9YEjBxegoI9jFLeIaMzrYaBQMfJUjvOofD0X8ofj9MUp8WJIQk22wQCvLQD504Pz
8fVHuszjZ79+ETGaBmc4ySUFCwDnXGq3bC0yF+105f2YPOCpvn7Ntd22yPc88CY4B5hrP6t+VwCG
6BB7OwBJ82+PXwQLoeracPuU7C0wbjy+sVIJUOGNiHdljS6VS9zCxk3GAx57bNUb9u+bYeDxX//w
K59/KVTidSIZhSrJfiIkHAHh9KBtNcSPKMne+DRX6jRLmRKVAAvUK8h/1b33vZPWuqqA7ZmVt2Ol
3QWCAQEGS+4b47kyz0t9DKD/bCtNAa2pqo+ygism2D7TrV7kFWkHslTDANysLJyUj4A34CpK82Ht
SfoxOyX0HUx51xF0VpMa5G5syshIjRvNt2uDWgSSCfgxm84JiNZOPz4JsH16KONA692XmehvFHKu
zdMiRUDaBxJlV9u7mNUBS1QwAUArBxD2sjSgGYqP9q3io3NFF4j8iWV/RfW0qDquWhbvbADOipVN
GuM8tF686UBRP48IlHA6cNIiAidAfYjR6Mm2NTz9C6QyUCkd5qH1pK2+/k3HSb+msu3aDfB4DOjp
qcteJwA3f1xC2V7DFwNoutwGZhcMsNAAENyHzDw4oEND2JnkhhNNlWVtHKXqlU0b65DMnT5L4IzO
nWtme2Gk1nNNCx21BU3ODnOTaMT9HOkoMV4dTqq3YmjgqNSBpOhfgt4Z9Y98NQy6+5YKIPV9LVku
fPCa2juv4NDqnZxynZnNtPLS1IgYBx0iM7P8O+4t9krDwiuK60FXvjBsuc6s+dICLSYwPAoA441J
/B5j1zgp8IbOpIWFo+izZkWV8FBljY29nBi7N40eeFnIn8NtDG7A0dyp8S4nAlD7tGzmyBzjMrLB
ODoZZW+txoSVB3vqATPrQCcj4P19WFNrHWDg8A04qWHdptPWKtojjDoTKNeOJMyNuQ4Rv0EJQFsk
gF1AGUJl5Q688wOw4RDLIPOrpbkdCtU9VnVfB4OqMrDkdOMPLh92plVUETqmELzG1TbiSXUQ5VT6
TVJuzHTeAve6EbzflvByB0d//lWN/Jhq9dw2IovgEtP4edqDzxPHyGslbqNOYz2WtOt8Y6AQfS8Y
IPipdy69Ckgpx3u1WfmTmFxGsq0ZzhkrDUBpvDcEhMNNWU5BnshvTd6BYAm/DQLl44BBvgn4NJb5
3AF8tAKJ1oeGPeh19fTTBApztprfXcK/24k6O0k9+Zj1LTE97htJtrUsZoW2R/rAGoy3Dv0plL7U
HIIMPcKs16bBbAqYl7NCh1mqTrycWQhdLnLiUHcFuQHGvlXGo0lXp4sb4YG44ifwdhdM6lmqOg57
ofG/c+sNGLMDaHFPrGXVQ074G66K4PEpAVIE/FGx0zoSTZI6H6QBTNZOMp9aI4jhpIGouVEb+MaZ
t0schhJ3agTxJBFrBluFVd8/qhmSkcBcbZGRGZtRDI7fld6HnqBHz5LqwZHGj8q2dFBDg83myZvH
xYOmdQDBz+fUTb4VPf/Vea3wJ9IeTOn80gS8fqD5vCDNOjyNMNBse+gG9MCtSxdUO87EIa7AzDIB
AlgBKAMcoW3+LCbg3Bk4w7wE/BRssTuAK7acFQ/GCAJmIUDWrEHg7JsoUd6xFPOZTPV3aGMdW2Zo
+I0OO0kxyS4rDhS8Bh/sGWsFrHoTDk5CQyF5E9KU3SG5enc5f9C29VRDcanlzhn3Ycj9E3oEDAmS
/Gig+miebPvJAf+4OllSPVjdfLRR6q1BT/N5P22y2YVVsn5Siu476a3irjm6+fRs5SwBaty6iDYk
O8Dw75NWb4x0jpyYRWIufnWkJQFvq8iqFcoqLRK0jny0ufna6LbE5yhogJs9lu9QHBunajbEUdgI
HNYiSVnCcbmBB0JvWSeSeAFkreZDE3t9ZAPNFkKVNWSO/Vi6ToiiAMwbsZ4Q08wV9DbmVU7KXyi5
HKyY3GGpSn8aSyeYGXtJyjgEGTnyikT5lVmvQeH0Z8s6u1PzWvVahS4UJsO2pqHDwAHVlruaWPWr
UsVbk+p10aBGA9fRUHBowcUz2cyNDfY9ZOfJtOK55/ldN8JrHI5/FkoEZ8Zh5gUPmXuZpHYoNeGB
k4M3yaufior3uUP9aaz7NChY84ae3XMOeLmfNaYBBr5+A4wI1RZIYlwObnjFODDAc0lcBySZTp6Z
bsEaXIPOzQOQk8yNiFFriKv4mAEhDY3feavHcjo6EvdnYXXnuJ7Aa/MgRU7sb7WBBVRKbzyrifuT
NZ0NcuGse/jq00rG3WNHrR+FMuhjKzL9VkqK+ckS4rcW7CLYqPZqSH/qQj/EtrXOkRjV8JDY9k38
2mOB+NmkjhoBEieJ/jCIADTceh5Nswm4Fa8nz6ygSgr8vc33dWyDMqTLCPQI0CXs6jmDbZ1fqBlW
6kqUYLya383GOPaZua8KCFMAIxzZVeMdLDjGrMwMcRu2E6t6pmwNduxJmYCm8TLZJi1guknV7kuF
hYjqFYJvj9Nv9nbubHzvG/MwMPfXbEI5eGZbBJz3QtVYY0q8u33zzetRPGFcrS4erSnLn+EDspNy
ttbMBX2wJf2JFxcPjZxvaY3LGG+mTYfT2ZeqGdaOkIUPIBImYKJ3VpvuZw+VrvTCJWLjoyIADkGU
Zts07dmrlOXHWftqjarDLIDyRkv7FdiVLVIKlMcGciAegp5NeoJ6WwH1kVz8pi36e3Y9duB1YHSo
uP02Gyr8wjaOtpOtC3c+uND0yo0JCQRpZdjn7uPA0/tiTu8bjt+WgBbY1E0V1iB4BHkm6B426V5w
YRuHs4hPCVYL9DgSClpU+s7h6uTPLU74yQXbFR+f+VU530OcBvbIvXy1MpY/GRNkaKt0PNUlQ+8D
0gFwGqqwrrQFskAMLPNFtwWruvbMcCBFDp9X6frlHL90DQ5XVEzBmgZi2PKau2SsjgJFy6ypHtJa
rMzB24CkB4p4Nm/ylDubogT02OD2m5PxJ6cb12WZo84LDi5kaCk4pFDlAeLZXJll/FB69m7EBg4Y
yUwo3Fd3nS0UGIsztO4bMgbUbKsVVEIqIGIs0M1i4Nlbr54jLB7tD1PyAkz7nnXtqh48EsROdT8h
uagV+2UP+kGA4gSbOqO7sPgkprt5mqGq5zbYfHUKwrAY2AFMI6Q1YCL6nVuuFTehwD3Tb3VqvlfM
3tdt9SgHLB/QbgDF7zdWYW9c4a21BjYSfA8FOiinQWIaqxFsGj9O5j0Bbwq0GfY7bYFdTnp6TKo+
Ad4Yaixm0Zeroa70cTJscZcpXGEyVKRXLed0ZfWwjYvVT2vyslWPaAxqZQluLgcqNlRQjM6xxuvs
EfX7yBnttYn81Yc3zR13nAiaUy80tV+VAA4xm+fj0I0vdW89KvhHgdUYP5hQog0GNj6j3vY9p9kY
xESEFUQIwK9vMVF5aeBcByKFKO9t1u1RAiGL9uMht9HubzokGxkYVjH6IJFtlnLw45pLG/mPVPcy
Nou9XUgsDgjlrSHdW58saBSNMKtCuOwKMDJBc1UoN4Mr8VNSNy3DXJXA9TcS3z2dUJoGW4xVANUN
nYBrQ5O/eKZG8wneKfMemoWMBG2fkTmwkQWAmoUU/8WFiaYGp7lAfoA6VbWeQNC8F3wojxaj2QNK
7smxULR6TBWDJJDBswdmZqbnZ6MN5gmkyHCBZQXxzgJ8u5cBtuYHQvO28ykSljWYg/05Z974C0Qq
D87gldWrIEUmtoF4ZrMVygCZgZhzbO8dU9fA0JPYOdEZgSYRtRDb2ZxG/khbmAYHFQ7Pb7Dc9AIF
jzPti9kYTL9rsCbCtAM9BqQwG4JrbhwPP8127u9iNWucn6U9nmf80heuOu9GBf3KNZ4sOiMmBKYI
G2ONZqm7A3rrvrE4ks1qx6v5hg/JlUsoubz6ryubzMo+n3Kmdw41Q7iogKrTr/qJ/VuBhlxe+9fj
LZLUo8SS3sXzTHZubk3rGE2zlVB9fuMafaUeZy1qQB2ucbY0vGFfxcm9HtShyqfWr0X5DC5OtYZC
6i0H+ivfylqUg7C1oRYIZtI+l+nwppCdPgIjLVaqndPo68LNlVf8saz763sVIBl7tdQSPMvsQ+Me
CvbRo2Xf8hv8g2j7pC63ZHKggyTgaNil+0Yn4hE6gnWJbAvaMQQ7cFMiAY5aM1XQkM74b5eAOFBr
J1l7RYE2vsmNpxbO1pukrM0NgXPkyVIKkiim657zvtMuRLbc/uwNKcjbHhiAg68gJJZFZnXJEqfC
8W0X1kSTXfRhDq5vOCZFcU56a145Dfp2nFCKIEYHay0mtzhAWaGIPFhg7pgeISHRQz2EgbCxtygE
UkvQDqHirooRHnzjdobigOsYIUTTyrvcMJM9WJTZxp11EfawWfQhmjJuJgskrr7s8hWYZoUvilbv
PKRTZxB4WMS0gOxZNnzPxQx5NhpXr3EuqjXIwjj0JWXbRsPythxlCX1oWkHmiAwhMUzXB5/f9Tvd
J6c0Ec2KKbcNwfLBgavjGsRTICO/XiOfRgXo/V1KPX+tkThx3FrmjdprSvcZyQ4WeN6qSCNo79zY
U9desQg8TQeGYId7/R5yro+jME+tZUWpEh/SNb5/PYrPq26o0i5CwyhtoxVwa9n3Q999Hxy7RhMz
Y86RWt1wlw+VjhziFNsmbtO1SgsQaqFb9i/4ILx8UXsrGjiXxeBf7alKTkzVz8PQPKKwcEv2/dPi
Lp6/KLsV4NxRHHx6D+IZTJPfwUi7EVGvPXlRWccFCFcc19b7DhfQNvtRsrevJ+TTOIqfvIijQ0s4
Tmb8ZBMeTXoGyAY5/qEp6l+gLiJgj7d8ga69aBFGG1iHGrIT0HMRBGTMGlo6+6lAy7/sfAATvh7N
pysY9pLefzeJAhMRykq9RqVnB+hU1rq+KfYjEtOvn39lGv4PWw3moaPaFs+PD83w0wJw4esHX/vh
i603tC104lFjvJAjkIsDb4UKAYuzoOjPX7/hyvdfoqmruUOtIcPaB73V97yfJSQf+nIIG2gJW2N1
I7H4Uz3/v6MGM7DY38RpJLEbfKEmAkV8SgPrnm/h+nlXbuhePavQ+il4xE5t5K269+IItT4/96Fd
9pveCjGXyf7sJyx3eZ+nbt0yvU+3neWPq/ngRHYgQxlq31w7x/jEd+UvoEsiuS5vhM4/ecdnL11s
/bLooc9kc703Nu1Kh4bPN1WAUyD4jeV9bMNu5fqWX4S4gwRuQG4EtGvrcREW6NB1TDYYaum8KITT
8aY92GX/fzaeRVyYSWp1nsJ4gAMNIQwaGP6r2KI+5Z+eVg/bzH8XkTxpf334/jaFZnCAJpz/dgYO
MNBBjCkFeCaC8tzqlvvMtR2yiB+TQimDgJK7T+lFnH1F+avG2SHTW3ne530MDl2b/wYPw5u9uB3w
hvnkPMqz8V4eoUO4miK+sw7WRt6AoHyOyMJ7Fid5nRmDISZL74fIOA0Hvs/uy2f3oHfqDEGzXXbC
mXcjHn6aWOJVi7BiWmOfFxNm0Ut4wIdIZXFgsBuLj15W2SdrZInabgbpALGKpw8hC157f/SBeAnc
dforPycb1HanO7rX++w5jtxTexjeWFSGVWTv01W+MlfDyvKN8Nb6+NzfGWNdRB4L9w1hmzgixx20
Gs/qDkJFa+cB73501vMq3fCA+Mj/1nx7yxnij9j8J1+AL96JNFjnrYEv4KhQY38kDxBVC1WQrLpN
vSkq3/th/EDVP70zA4CdwnZvPKkND78O6Vd2/xIMCiBQawKKhj0KCT6IpgS6uuWydm0zLA034Qwg
66TGZmDr+AOCtuOxQhQbVt5H++Tuq8fqRuCkVwINX4SwEdq2zpBcpu1+Wo3r+hTvhsMcAqUYiKgK
hr234g9QD97WG+m/1YEM0l13hEv4rj1hUwb8fOtzXh3zIuaJ1C6JkWDMKBbOmMc8gs/tNtkiH/Kn
/SVufz1v1rWJW8SyYaqoq9tR73uIbmd+01pOgNCTHQTNY9xoOESuqGbZS8MNHQ1D72x10vYRmSDf
hZLrGGUqHo40Y/UWfr8F/ktAshvSYOuSxPJgpdQL0CyAq+ZkCeQUtAwt6EihE8fr7BZp49pZv0Sv
MioTOc9Yf9yXW/dev8b35Z29c9eVD4nlIHX99OTcDT6Usf/H2Zn1RqprUfgXIWEz2a8U1ETmOXlB
SbrDbMCY8dffVf2Uww2FlJejo0hdgIftbXvt9XnZKw7F7K12bB6Qd/wuHZtrW9saLqVWgxdowDwT
OLgK5f35LvqZTwQHnFnkTHr4UYEAPwTGtfUiH8wn/TK/l0G4VU/JH+dpjF2ykq8sDIY5yI1SFNbw
EE+CDa7XxQJ3t7+NiXO5YwdzZ+ZIA7/9JuFsAN/hB+u5uC0fw9eo9bBU+/V2tHdhgHvyz3ZvHFZa
b2GxNk/f+m2zOrAGDhrDhDz5tribsCp85a/mI32FZCmEwZ4L340Entq41j2s1a4s5LfmLAGjYZHb
U4pmlGGCew3IHnLHb6I3RzNcXBmvaCKX9q9zUSTvE9o04wgvzKq76NQVhbFYAj8tYhgHMiHRTOJ9
Crdunq/JkZbGxywqJcZwEmLqWEfhWuZadu33pvZ+vqMW8gNzFogibYKuRqGf6vG9H446+4zXDuj+
qXR+WBvnmkjHLLoOF1unDBKvHV4PW+X1vjzA8M2P/GzTb3svvqq+skNxqN75UdxRDz75WKBXDfsX
dgJz2WQYprZFJoLh/zhudL+9TI7pNcpVLzSOLLXztZ1+QT2BjCBX3nh3vk2XkoK5ljIvLVs4KSZd
u2l87Zp4uMbbDge+Ta+Hve1VPr8kxxHfKi7HfXFt7+WlszbxTqP9p0Y/TchvE68Nu9ACHnMI7F2y
7x70y/TexgrGXti+vBa1u9a0C4NyLrXkIPKV1MI0GJgD24NbK/8433o/IxZwvTILHXlawb4PJmbB
cG1cw1buABWMm7vdRr+Wfvi58pRTrv1TO82ihW5HmrJPQVd600vyHl3RY7IXWxJoV46vXZaH6Ca+
k1fiGK4kyz/L4vFd8zxnxC0ji/FEeE1u7Z31ku2NPWqbL5IDaAuH9mBtsuu1UrWl7ei/bOvbOEg0
2L0lI4JG6ZdfcCyH+gjOe+Njde/c8Tdx1Ryw1fBxV3o7HDsfuUOQ7s437UIcnlPi4niC/DTCnMtR
42oUYtM0HKKKm1QyiFD1lZX/33D4oQPnOkojjiZUXKA5a7/2LReYXrfZ9ZcNNqjSe3uIkTrmW+uj
3GWXzBNBgy0q9qSu/Jv7aSB8/NfHzdKlsfI+ZCGNnWsvJ3a6aCSIpALpUF65jf0yhp8VVW6G0p6a
fuRAcIT8s5nuzrfzQuieSzGtVsBNNcZMj5JLjbxLeyvjP+d/eiFsznWXUCS20NygbbvkTpTvpnaT
0NRTveVnZuG24i8uvc4/aekjZvsnFJvFoq7xJAvuCrGS7mDcjnTtGmohSP1Lv79NgiGq8im1TuGf
V5ue4uglW2mhpfeehY90yu1ipC1aCH3g2vBABPGl2fShvTKLll59Fi2KiQlhw4kwgB7upSiiqzCL
/d+1+SyfsIAGsI0SobugOxo9JGEID9WV3dzSa8/yid7Q41TFeG1hYXWNP5IiX0m8Flp8fkWWjBWT
9YCR0kP8qemPhfZejiuHlktHB/P7sbEZ4yqmiJb9xjxSP/fEFq41d1Ug/fKiOKT7ZJtija595oe/
64W57ZklABAqM/RCE19WxrtFLqf+4XwHL6xt/1agb8O+HuBYGJpoqkheQeHphvVVWXRwfXkf0tGF
Ac/5xyz09b/jrW+PaWK7Dc3kFPGMdKuGa2xgNyu/fBouPwT3f5uybz/tFCj5pzpi2wvdvBE39R7e
LjP3yXEvP5Lj9qN0t4l7F3s4Ws1dOBjtbJzl6u5XjCPI1P0Knm7zzdP5V1naB/47K/j2KvrEJ1px
NCbEQLiXvekvs0d4/F1nB+eYvebH5L5b450vDfHZnNfgO5eXBUYhMSPwomHeeF0ajyvfsdSks1lv
9Ljo6cJhCKjCdgz8667jmyaF5Axqs1TT9iZ8S3n8rpw19f7S+JjFAtwZEgoQ1GnfEkN1m6n7Rstv
zn/OQlPN4WtDDx4E6/A1IzNSD3wUaIt18AvaulqzTfr59U0+e/3IITAyZwk79Cm/ERDO6XW3Mqh+
fntzbu41Fh3UIh2KijulBzxPTwKyMYEiK/r6XfPMTph5HYX1wDBopZCPdpbtoUbaWjn1zv/8z01j
zQUqVaHZOCdTp55lrwBaeCRcqzk87VN+mPlzYUrYoHhJAgF+SGurcnsC+/YSYqy4H7ANsNLb8x/w
L7D/9JhTz3yb1YnBmtRimXmwocKFB7DMS23LUgZJnNkOUHnmNgiyXhGr/GABw3dTgq1CtjDIy5Tb
URiF65SHgFYLVG+QBnrRqEelHGjPuac10tq2YxP9arSAQvPfd82kkjjk4sYhgrk5zKH9JMT/spW+
XGrwWSYDFzgywJ3IOBSDdSu5jWrhcRvWzq4Wnb/S2gu5sT4LbGA8pKzWUJTWS2rC0DdtEBAsW9XX
cB6Dioq0IrrmsNZ3newksNacsjxVA0ADk4RrtYcLSe3c75MCONDVsBs/oICB7bUeVhYckjkQRWKy
yYkJ4p7R1y8hvG4PKqnaz/Mf//Nct/RZGElbocK+ZRjQgMjVuu0WzmU+tL/qPXNu/hlPwgqjNmeH
KZtuLRsXcY59nYQgOQ2r7pwLWxtzbv8ZMxvYsap3DnJ0dsRO3cyAKDJTu7S6kfmnim7BtfMg//ys
62wl3ft5WJr8tLv8NkF1BU+Hri7Y4VSxUWWXcF6/6CRQhqnlnu+YpSec/v7tCXBWr02NOeaBdU61
jcOwcGuQx+Btb0zwS2tWcsufY6U5dwVFQZ7qQ3i2HAo1XsMXGi4ofCUBW/qCWWAgDNC6orWcQ8XI
BQzgATiA9iiLAztmK2//82be5LPoAEkdrGtZzDB62UFP7kfH3ChUxBTRE5ScK+nez1PE5LPwUMJg
o8lJDJU4H2/DoZw2Km0HV0uHlWxh4aLS5LPkR1g0GWOinAMsnD0efvTp4EaA7cW2jcB9gl5BKfpl
VWTTo0yG8ndIxjbg0+qO2MGhYzNCSoL6Dn5P612RVpu6fQpNvxWHEZtK07pOycmJ4aHKnx0YwbeO
AwHpy/lhujT75rqvNLHHRIcC+kAHJ6PYZsb2p9HpqAgeI6D+Ss3GvWbVk62cWgXriqS+r6hjQBRP
42jtbnyhi+Z+nn1nCBalmnmA07C6z6JC28L3HBZAuLh4O/+hC6N57uJZIlmUcKV3Dpk13MWjeiEs
2cYKKu+cr+K8T+P2/9d9c64+s1tdT6iMMJ6nESSrnCm5yfsx3YMfEaEm2s4uHKGDNiB1siVtYm/1
WBm4NifQJ4K/6ZnYO/85/8FLbTqbvoNtaC0ge+wQEQGlbJTjltWCoAPFVzDYX4lySw+ZTWAibYLq
IMEPzE74y2CXzZ3NgPAAHwUS9vMfstRzs/nboprQVNHoHPpY3eI+E1eXqPYmF3nz/rsHzKbviQTZ
6wyLgaMYRP3pJk+u8wp0kGzltGUhzLHZIq3ApYKqJMEKJ2n1MuWjOoTAgno5l9FnORG1K8p87WJk
YUWYa9RGUFYr4F6dA69U6xPBmiuLGMVKrFv69VnqH8k6TE/VIgergkFIMbxoRrrSDUs/PVuTQ1vv
izzr6qBomwBON89RMn79qofn4jTcUyq4irQqaMAn2pixyV/aoc2CuDlVtDR6451/zsJ0mKvTFDeS
Vgf5DNUgSWB3Omhx/VUtmX/+53/OMU3n1HLfcgoNbsdqYhXErQxUZkN0WxQZbEMh9sQi2GYw/U8Y
ha9j5+zPP3BpdXBm81vXuEBNS0OCrmwBn+1C8VAYccVdNur1HScoG0QJJiiqXohNPggsWVW5Ic+Z
H7e2szJ9llp1FgBiEwmtGhqgFR0dXAb5ng3jS6GX9+c/ciG+OLPpzzvwNAA4MALIab9IGm1aWKo1
pv4ap+Evx8UsAHQ6uCZxyGmAjfMXqphRZTu215oAgvb8NyzMnbm2DA5GesskJTi+NFCfA3DVDSre
12SAp8n9w7I2V5RBKtJMlW3XgcjBr+54v7UHMNb0xDmKbA9zq4epLp/Pf8lCZ88lZd0Yy4pRWgeR
89IATthVwdg/nf/tpVY6jYBv88cyUTSY1QBvJm1xbfBiV1XWSvBaCPFzdVjWRmCXtk13UY39R5ij
EK0ogHSOxtce7ATiYON+/huWHnT6tm/fgGWVoqrUghqgpFt9SDY8BKKw3dWoB7Sqx989ZDbtU0OJ
nMhaBm0eIayAvFPCLKaxdhyXNPb0cf4pCxPPns1rlsdyokIaQVXfxt19lSNNdj7bLvnlpJhPbEjP
uzYVLX4fQMHGzBo/AaVnc/7tlwbqbE5zQCv0kE0ksKL0hujOXcMh6JRrBnYLY3XuBqo0YwAzs22D
cuKHqOQX3NL8X7353AlUkXCCz5aUAUneR7gskO7CgOXu+R9fiBXWadx+G5/4obor4e0QpEN9C4Qh
R7k3TAcBC0aVMnwwDGp/Sk5+N6Ot2YxWpQ5bN2dQgcaY8ycFZ/4uz+tsZXu61Aenrv/2LdR0OiH1
lgQSGEHbTo5wGli5r1+YxnNtJUJ1hjMhkwR6CRodbyPu5Sx+Q8Eh2UPeDm2pbPTfhYy51rKYNK4y
oNgCRVW8MROxDccOPhcSaWeLc087XZnQC1NirrVssyQUjsDqWVb2G6oaLw0gpLyYwuzr/OBaarXZ
jNadKuEqZFjmptAr1XWOW0sUbXqRZW64nv2yb2YzuwSJKgKHlwRDP1yGDY7OKckPmT3swGq64yAb
r8yVhc+ZCxynbGCpKgw9YPq1E0ovJrjnja8m6xUVzyunOAtjeK5hTJVW5nbPZVCS9KJs4fwrf+UC
ZJlzDWMc6gXe09KDNoPgzkq12kOhcGDV5N1IkwpVelq5qXLz9nznL33JfK5XSUdNVMuiteglaphx
u9w8n//ppY6YTfSuAK1MTI0KalKfbIhBvcOFOAqQ6b5KyI0m6evvHnT6tm8RxQDNvoTLqQqKDrYh
vUHTLdE48HxA+vl1nL4B0Tduzz9rIRLPFYsYWRw8kVwGxmh+lXBG8FGofMP5AE4RRFXNABfepNRW
xvLC3J8LF0ujZpp0sBymRguyfcymg6PV2iUPe74y+5cGwGz2D02Mpiu4HoRy1K+y0CkOvFzdu52G
0Q9J7lyrOMShsoB3IQEX1X1XNfBZsZNbvYjvuTX+Pd8lC4001ywK1g9GIiwSmPoYRKy9Lwr6BzzC
lVPthQaa6xGjRsDRJO9JkJWT38dQjUKX9bs3P82cbwNXT0dDkxZiYlrrLtYtl/QfAqWp5399oe2N
2dSmCQGc28DgEeWlBsJrTgpgtv+O7df5319qmPn8bmUzDSDsBmFDH4cwveCttRJfl7p0NqO7EbSh
mGPnBcfXDR3re5XFuzaJVvz8llpmlolXgNlWAACrIAFPlrhdkbb7vrC7IC9KfR87SXE430RLD6L/
7eDSzi3Oa4mji6TG+V0HzPEGW1YHdKUBACqbrmmyfvagtMz/0w7avFdRLXCm0DfFIZIj3F/HLIQV
jwVYroXjhq3NtPGrKUbtKp3aaSOkhDyC9Cq+MezOvEG1tZhgihFXR9VjN6qZMP1AbX53XcKmqN1E
fIDPkzJ7wsHdxT2sG40ExqbnW2qpx2fpQSqjZnQmtFSm215hKctFWnVtNOLj/O//q/b8IRLNtYcq
l5HJTDEFoQPDOjdqEsd2VdbAZjFskOoAdiq/oEzIPuzIaFAX5RC46HMZXlj92O1hADe4tNc7f8id
9siqAS7J0rnsHVhZNnCyhglUbMIBm6jLfrCT90Fq2XsLm98rzbGGt8iGqwxg2ALOZFZbBfqYAvxY
N9hwusQAqkhH6x7tMKxRHEJaX+ihfdu3qngClKK4qCnXPVKp7NnUi2zfxQ0CRgvOq5mnid+lGopR
Ep4Xu4IUz4oKKygR2WFXVdHdwAfrKAG39KkOZ8Gi6vmux4dvm4SGm3FKpQf3PhSv0Mbc6LDs98xS
ibt6MlLDBa4eBWBT51wKAJm3vabTg5WpAmTR0diUTtkHadmUtyhShdd6OcGYH8oRaN6r2MqBfK0K
UR3qetQglWqSWxSHwxDVFtQirhg6+Xm+dxdW5bmQEwI2IJuzUQfdGY7idrmZhka4iUg6N00RV60a
bndDsiaXXSg6Muc6zgZ3402DouVgsJHrp7SFWRvpqP1un46HUdzS7boQfp55PY5/8iTW/UiFyteL
Lt1OpWX5jc2np999+yn2fFtEqlEKxErM/FKrjhAKVW6rqSc26Ftm2PWmLzW4TjnVyo3PQtCfG3A2
mqPHeh/WQZzAWwEekOO0Vmy+ECznyk/4SCamHGoV9IP2NkWvYwowFa0PjK7EgKV3n4X9ThE2ViZi
TD+GV2bTPMDF0jvfCUs/PQ/0MSzo9RJn4TgSf80cepfXclrJ0BZC4z+5+LcOhkNQXPQ18mgwBx5E
ZhM3TIdnqEnWdNlLDT+LvSSjPAcLXUHQazMwqxvUuMJ03rPyvt0UjYxWVvWF58zloCCSmp19Mg4v
rOhWH2EnCTe+CF4f7JPxtdRhIRTMZaGOE40wqzZw2JyC6ouNeFMBzpDB02nwCM82Il/Z0C59zSx5
M1Vm8Up2MpD6+KZYfSScI+Y041eKBf78sFp6xunv37qed5RV0dBKbKFeJZz4NBCqyVeEpeT87y81
1iyFM0QVypqzOpCTvdGmaJOxl8LsXdEUfmh8yeZ3UWOuDc062zC1EkO4E3SEcSd5xaXGGtFuYe7N
1Z55ZBay63A/1MG4s3tC6rPSOgsb2H/VLt9a38odHLdh0Q0iGFgVzDpU/LkGUCK1P9FA2/NdsPT2
s/2XHg1JXbWIegBQ4S4ZrkUbnbV35398IXT8K4j79gWq4lrdDp0KHKuDAWpZwY6ysmoQS/TUP/+I
hfefqzrzpsRhizYaAXOiByWQztjWqgB26cdP4/bb+xcwphymBv59Js2LC61ODF/Cy9ordYGaM9oN
e5kSVG1H8XAoG72/iXnheMDhFm9Wq9UvTJLxyDk3Vjrr5xFhzHm+EamNqJiIDAZCEhxe8gyObNhB
9F0DWEj5THixcqax0HNzuWZXmlUqkYAFmggDTsNruCF/2g4QMOe7beHWc67ZtMjJtJjYY1Cy3m/G
d2zNgzy3N5nx1CapL3uAIbN6ZYwsCLLNubdYksAZ1Ig7I+BVeVG1Y+WSpAzhJlNnh6Q0/2p1fhWa
4q+UxhamxB8VCq3dCAaurpGnqNrl9f35z14IqHNdppwikPygjAnGIf0L3aofZuZL3fWfjlqDkS71
3CzL4LkoDWmUVgD8g1v3ulvBHSau18qnfx6C5lyXmdqmDvNVRYNcD287c7rNhfYhuH0Ya7j89tba
hmxhaZhLL9Ug+9qmZhsAC3ugyoAdaA+RmvlCh/qu7sPnIaxXEpylWT7LP7oCmBKc1Zkw4K4uYuxj
XaDlf5VzgBTy3wgSZnlaqsg2A9gN/9XK0tOBW8yV2hvjuOIN8vOYgsvXfx8hnBBe51oMSxAYUoIN
6g51u7UmbIFWzwEXKpiN/5NW0kapSXPMoGKFCwiHK/VdBRpK26FmutTdPH2yHThz8DW2yNJHnf7+
LfLCbLJMnQqmoPoE1jQbgXKEj/I9Zf1WGurhN7PRmOssT5dMgwmMMvwox3uSy9QtjWRvqYRgM7sm
5v15dIET+d8vqfqpYGwwKXKc9KYKqw+4mamVKPrzZDTmKkgYyYP9kcOfCVYOAepfsGlO32HovmEy
vK9L9vi7dprlCMrBVauVxjgxyiWoXxQdX9Z88FFdpeH2FU7255+zoEwx5vUTFi0qlY+41Gp4U8GW
QkyetCEaokNpQ4OZw/x0kPSQ5gYA8DbcRJU+so0EN2slYVnorHmVRYLDCJG2OLMErNCLRPsCj/u1
Je/niGbMRZn22MPBLHP0ALLoW9iy7s00OYpQ3vWwFVY5+4L95Mq5389rgDGXXqKWNpRYXKdA5fo1
Ske21EgOODBZaaWfF2/j/2SXOjWkMHBuHLIE+xzQLtIafq917GdlXMHaXRcefAFxpsUN7/zQWGq8
05d+iwcW/P+oMvFFgEvBkVtxdhFh0/OSDLDc2PRGXfh2DCOMTTg09trN5FIznkbJt4fGLe+1ehgx
vVDe6lktg++xDO1X5HwkX5nCCyNuft9mC9sRnKX8qDnEa5v8wIZkpZuWXn8WeQrDlFLYtA3iCHs3
yMyuUli/b2D8s7K4Lbw7o/9tH7tMSOe0MgsKgx3zmFzBTmOtXZZefhZzMqZRObaOdiyrPxoqooGY
1Omasmrpx2crvgbu6Mho2gYiqzYGjpWjovW64uP8WF1olrlYs02cvjNtpw+SqP2bJFqQNuGa59/S
b88W+wpnlhE4KOGR4NWvpqaffE1Xa6K8pQA8p7M3tgFcSWMlgeWwcMdADPBw4ahj4w8ugASgBKeN
eZ888knCksBoup2G+wQPupN+ZdAuLGlzVaeqCwt2AFQ71u2HshWIXJpfJKDqACpKqtY/30UL4WSu
6TR6YaHowcoCI2uvjLT444DADO/msoVyoj0tKepZx02x+7vHnXrzWyAZBz6ZkrfhceLvXN3Tht1S
wHS4zWE1Gd2KZu1AZWFgz6WdVurAJarCg4C1fBkb/Tax7RumtLWsfCEtc2YzXussVL+YSGeBNjuk
dvuY5OaxLzRPV9Pr+bZaesRs4tNK703JVBbkbHSnwnT1JHGLFJDLfG0PszSJZtOfskELCcj0AarD
jU2vivI5TAn7c/4DFn59LtssYOUe2jg5OzoU5gRaS146Q/09/9sLK+9ctCk5nPPCZiiCcBxjzwrD
+D6nNP60GTF2eq4Pdzy15U05VexyKnuxlmguFD+CK/3fEez0QIWmLbxGadsku4ZIMHltc3zIrSb2
4wglEbgxbbZZzcQFy4GTgERE2xKnddyax8WO49hia8P9FrbhsDveG0ZR+CKisGgRAubK55tnYfjP
zQVbgAgtHo1mgNj+rheydydl3cCivf3VVhHlhP9thnZCFUuj8vBo4urxpqvo5A08WSVCLgQ/exYn
BqMEd1UmqObuJwNEGRv81Tonjpfng/Fi4aTaU1MyAJAnqU+sHjWlDDiGvTaFkV8bPUyJwyfLReaF
nbMrOwPlKl/paNINCbPRr0aUJ7sWS2IfEk0ABKCR2eZRPuwot/U72RgqaCPZ+kPoo+67u+qjSexQ
zwrT1RBXtsXYCQ+krvwgYQC171uYfmyAH6peosQkr22SpbcRSDkXdoayH5n22fOQhtFFbE2ZdHMh
7R1lZeMCv9AkPjAO+oXdDEAHTY3d3sJHTxw6EnXQFwG3+YIzGw4kByhXUxlWun9+iPzspGkacz0b
t+AMTu08PIyEmHtHxDaoUHlh3Okkzq+mWqNHkD81MGDEdNDKGlp4anfbMq+HJyl1Xfo4H+2eE72d
HsNpWKuP/nHo4rVmYS+GGhFTCYUSuGqF11kMxEo/XujRWuniP8nL/11A4wGzoNcYou2k2aDyD5f/
AKh1xjGOwuGCNDy/yURBb+MiHZiLrRdcjcoi92xUwF10TY06sW7szWvdgbHzEGsEtISSHDLgbnCw
28NFT5bDBegRw72Iiv5KxWX0t6/AS8ZRe19ciUhHfAgru7oElLffUqalXtXBs2nTM4DJ3aHK2N4K
0xbXlMrEATe10t0gugr4kyq6Ls0ESBdB425L8i47cJBsUfnOtfDl/JhYaPu5SoiSVId3TQvSPKBO
DqrkoGFGAemaz8+Ps9o05gIh7JYGiWyTHlNn2oFyuZ0AJWyEOpTw/BltY+UcaOEr5kKhTI8SZTal
dRS4FjVH5gqHubhEWAl9Sz8/WwH6PNRQ8czpMU9Gv0nuMXFcGKysRO4fV33TmKsmCVRtrOkIboJq
YXl9JQ8WK0dv7GpAR3DEsPIRC10xF04WrYLoSS8wy8J7FaWeGf4t0ztTSzyh3f1uMM3aaWq6SIR2
XAeWkV7ZvAFwPH2w2Vpd6kI3zJ0fMwfpv52mdaBFd10zuKcT125Y0Zot9cLpod/y1Ew5dgNeHD/g
ClPfmdjgPQxUTpkLRBF9HEdDrcy4pX6YLXQVQUl4pCX0WHFQEaMHnLcHmoGZD/P7mIYrn/OzfxpG
1WwHDI+eMUnYxA6JkYl8g7JYa6vl8HksIALfQEdSBWDfDKgbw6WtC5RR+ycxrMTVRjluyiguL4Vj
M8BOCLCSMiohrUCp4vlxstTWs1S6prCIwSkTOUZRqQ7Swkk9XNDhcJxAmsVGCFR+9Zy5DM8siKzs
0qDHpvmU9Io6uzHTN1G0kq4v9OTc1E+N5mACj06PhCl/MoETNt+6ofJk+wmoo3f+GxYG/dzfL8rE
pJgCErQekm0SJodEA6GnLw/nf56gggMj/IfV0ZiNFAktEy72xvCQaRp90XhBfKpx7HGGLtpFEBOB
jatKP0Wt5xb7bT64kAwggou62Oo9qo8k4eOVxk2QrRKFxTQ73QP33TAFncXTm6Ih+lYjmfIaPkEx
ZUfOqwWa65XVDgVQY5p+GZcsvRtoNgG3aJSbOqP9kVqJuZUKaEC4hFxnhiKeSYFktapx2qVjGO+b
kecboJgc33YYfDCyPsdBfN2Z5G/Bs/GznZxkK7Gmuwrsxs2YwEGjgo+/J1BcYeCSbQL9DO3bPaBk
jt5oRGYPoc5qghShHN/McLCvVQFAhRcluQA+3HGOyQDrT1WY2aZCeeKHoInuUlp229AYnL86nbId
H+1c39BBVHvuqGjPbUm2NKfFQRc5BUMsLjZm1UzUbaFrveqhIILHRy/vmeKtB8/iejM1TokETDa7
1taGKxvEiQ9zHCVwS6rd1obd+GDOtR7O02vwhIHkeNAw3f+AbZL6md3DACKtplfTyeWBaQJswkYk
+oWiqLfHm6oUVVCSlruylfVNXDuAV1HRtp6DcsureEw4Gpikd2Nu6F7TmIntAlCZXjtl5bw1dWFf
OlYu32rULgJ7mvV7foJVIx9qPiYWg/NwksPRTKLGahryh5GDIEomlISoyQbKD/zbmwwnHRu0P7ZH
vDce41xOvtQVLnOtAi+G/B4U3kRvwFuCbSHIVK0T+ti7RpsiZdOmYUMFPQavtrWGl6hZoj8ao2G7
PSzbr0IBHivQh7ZvOZBM6nohXlIbsnQqNecpxqDyhhGUMgB2gaqDpK7b9aaSx1aa7RXrjGHXVYbp
Dr2j74Bcp0BWkhFbThyRMEXlHom7VbiGbWqhV9Rm/I46eb4RWcteKhwjQYnSsB12Y1jJGyn8Okmf
BNfp0yDwz5hosbIkxY0ZpgI/7yiXWaMG6KtmXCIZnXzMi+tOglHHEtDrNJmByqNZUX1RERndcgk5
zaT4W2+yG561H2gFhYMIqIYwdoAnooa27etCe7IobMZKB+kQNs+hCzZr/IgRGF8IAPxSt8s0MPqc
BMf8Hi0aMNIaB8BVu7Duq6HnVwn2UEETZVFg2l3sK5kATUZN7jZdwXEVIinEAG3stxSulSke8ZT2
DgzsIVmtcYOs9W+CtcUFxMTtc1hz7JqjkiHtSNItC3vjWVUNv+oM48S1hL646UXt230L5GrUciCD
AP+deBlf6LgL9fg0IC8G+BRKTtK72M05qJYxABbWhqp4InGk3TuamUNGycMJVpY4ur/uO8cEMrRF
VfcpDXdg7Xw1SNIdR1XiUAXDC7ctwG4MgoAe0prxpi1t3WOwvdloA6BKXZo0ft61EW7Nw6nYZH2a
7ADhVbuxZiMIYD29juKi+DIE9L4GD60j1K0pwhaWzn5gYkuzAe79rG+upxh2FGYdwzdBE9XOrsjo
MyuTGwgI+x3MwXO/4HWy1WGu7cPXR/dRbwD/dhhWHEbHUttp0HExM0TazgBLy3P6XtsNUx3vJ6XL
DyTZmTfRYnxtGlW+9ixt7/TIzDynScUF17vhhvRZdkz6MvPjnDx3U61uHN4Mu1AzQ901xah7yoiS
oEpw8W+SLtyEFA4CkwS3KcQlDXSn7B3qARA6KhJvY1OCRm2AI0iHdI9DRFQBWAq1ZXK6HgrD3jkW
DjDjtgYfziyBOagbudMGR7oMHQkpj3iONWHA3Bpb60LDlocVoXBxJT38icwJltcwc4Q7CHUuUOzV
QrJWsfFxMsf8XXNi3RsNHWcAdW16GiTlW2FXyUFOsj5gKWr2ZlhHAvfBYV3DMN5mdzzM2N/SQIE3
G2P6rpeZthN5P3kWJMTbyJjEwREoNk6kJLuszifAYpn+AAhSTTaQLKZ7Uzvh7XDKhLBiwkWktUJo
1zWKiJqbpz17um0rZb22PTVBc1TdYwafnCfRkfIQxmiGVGbG1mqJBvJaC1yWKRTIxI3tTV2X7kmC
yi/aYy2tKYGOdhrIbugBlY5P6M+UNpHXw0AQy+HYu1kmLkIdf59icg3Rr9hHXVNi8YuNXdkQBKp0
HN1YRJ/UCOHMZfYgczQ4OpE6TwKig8I5tVBJECQKN5g3kIZZVr4x8qq4j9rRxjwtnmHz8EI1luxN
QBV3QsUosURXutLQiDeQKf8jx6LfKT1qcDbu/PkfZ1fWHKmthX8RVSBAiFfozd3ePWN75kU1ngWx
i0UL/Pr7de7LhBh3lV+SyiRBjdCRjs75ls6AN8UquCpIiBAkHNbJ16LHjxQwT0NvrER9Ji+xhbdW
wYkk9x5JG/xEKn+fye6gZjg/wN6z2LgQ9E+Etho+exMBCjXO9w70+DZ9i9yVyjLbwhe12ZIeYnzM
9M5+cDWyZ4UL9aSq/rEAqG4XZC47FzDMJivtjPMgHhBI0HGXDQUym7g3tMeukPsD7O/kmY1fPsVO
Od/2uF9vixrKTaSEShkqd33aOuOrqWGkNtrx/swUS8o2qpLYZ18yXkOjmvk/Yl0/F22/D7rgrYEK
WoI9DCevnxmkCPNv5NO4nDrspZhG7L5ilgkdNSwjQdTa1mUU7yyO6iu/RMlpFL9CDVdYA5+5nZcT
ss0ACix98xDF0RMBzPEAvfarzJAb5hGcQiVH5NX4RchnntveZQdedd4BeD+YasSkSVVVQaeFOAiZ
MoNfOwzuvlbEeemc6iyN0zVpz2ErXdJhTsWs22TuUIzR8/DdjNMrR1E9HXFIbukYR2lB87vMoa8k
p9+sZi8WMiAe9eoDD/W0zesJW+AEyWuYb7u/OzqIDfXpF95iF4ux9d7CKCP+UVLibD1Ap3eRpve5
qRBcQfdIKX8tBbrcQVbiOHIUhsMuteNBMKS9Cd9iGDTvy4j9mpTKk7mVdQKN+bsYtMykKSAvOUTx
rwmKx4D+wCGaY+9HQmfwlo014B1407kKZxNedlHChjyER2d4n9f5b12YBmpq5XCwnfU2/SxvJcqp
G9+BhXTYM5s0E4FZqsjbK0REeScc6e29MlcpPJT/VBP/w4qMJk0MhXv8Eo2b04z+nR99FaY5MEnr
JIArbaCrJxogc7QuQNYhTp8U/NluiyX3Q6qKb2ik5y10mR6FN1Qb4/EojQc1JiZWv8+OmymkipDp
QswInrkUdqc2VlAWMMHG9uD5iVY/y8A1W08NBVx4kbI4ouwO2C+QCxfkT5jH85Hj49U2c3ellfCv
ZbZFSZA/15COSSLT263jZF8nuICmUBpxE0A38lQz2I9Vrms2mvJi4xGtUqBHvlNFcIeDD24SFdEN
yqpqr2HqtsUPjvBzOpT1cv+H9fl9W8PGoJ/tU+BHb07PwiSIwhY+sUiS2YQilEHnNrGVd+9lRB3h
oTtAvyYeE5oXNDUxGqFTayHNEc9vkOOHIozxxkSGskN6nf+pfFS+O5r9aIkTYnjCE6LnIqXYSQAH
G+w24nW7mWkM63IefkOxsE6dCUcfaDtgmAy4QeQu7src69rfIo+zrUNC9xp7sDkQHBw76RXRJi7I
0xBqEERhGb9RZDS/0TJDmhANsYa3PR6Q1dXwxeT9dSslCtJ1727aECQYr1cvLJ9viyobk7zLy5tO
+c5THYn2yTil8zQwLHQ0l/gZnv0UBWDQRtVYb6CNAoWnwbmas5Bcc99/KMo230nDAEaqGjiwcFrt
TDzi3ZUDy3Xfhxnu8NaJtgcdYnySMMDdBl7xMBMCE8p6vMlqpDvwrCNXWaSht631M2ruXmIL/T3X
k0ILZ/Dw//L45EYKIoRT/50F8ta0433ZlnczWG64dsGqpACuvGkGtVGxra9Kw9+YiCjOAbhydlmB
8xA3pbQcnK+MQKewhA1VqxB/CgXUrVVNmFBYK+AvwxvSnAoKExaqYKZ6k3K4tbWDjJK7IEc7ELXL
Rx4cfGfMNg5rn4a2PFkY0G9kHMDsBpQhADCAYZx65zoXjG+dwv3u59zZyd7eTUOpUrTAzsa8w3CI
Oy/bDUj1oOlssN02tkj7wJVpONY3gDbPuwaIGOX7AtSbBrWDMFPbYKh/xbMU6Yh8Pm3LgmBX9Jqd
zjigOjH2ENMDYillqdPGTPVGN3OALQjHvkPcaxk39day2m5hCwBDGs7LPc7ofCNAaUljkI7gWOi/
OjNWcqZDvAAMvBN4r9uEdkhfatYVII+VuA8H/Iflzf0MF8otz87ppj/dFYEhKVo1Uxo4lZNQ4+T3
BBKqKIr67JCN8FyH7MX3oc7VCZZIUzoqT++lxg+qtYiOAu6iu3Cou7SqFdtPUTEmXuBDqdOJvmWi
89OwqF/HFhKjqgU8ocJdVYkg3Nuw6zc1CuLoVuMCNtQtS73Ay/ZR442p7Rhc11uKLjNEOOIyBlxZ
YNMsG3+nclmlgPLBrBy+1PDHDvqHoB2+QdVhuGtalX+r8rrYhxwiZKJs63vULHTK/bZ6ajXaPT7y
vES3Tr8haGtuZT3N4FzSfD9JKBbqojR7mP2AHlRwu1Vsird06o+jOzzVZY+9NWy+QUPivhrZnIxK
I4tAznEVufrVzO0Ts368Nbp374HR6nGgSyyS3ukTgd7UthkK5wCLWP3oCwHk4eDgkGSNTSuIyoJa
iroH5Gac/dTKLqFyMN84md1da9DZJ8jmEWx1kbhh5MK0W4573wttMvFpNwI1hW5e9qtRxmzH8+dt
+FjeFOEcP4NON15J3L8SD9T0LRT6+k1cgehYglsZBzQHhWR8Nm0AjhuAkQ+OkcWTayKWSuU+TbMp
Nlwi+fZLRyLlZU6SO5OFAXrRJznUNGCqiIOxyed6Q73yrbDFN+r7KhlGL/qqe3Pf92oEzdv3toi2
51p5aLwRFCN4BTQBkJ944BjwKzOFL5B4mjezgMKmC37nrncYuYbYSATFp07AiTprstTkPGsPFQtB
53OLCk0OmXNYIdUDy9IMio24awbeU25H/97403wNUTByV7hmvKECZo1gyw3w6+AkwqJzxzYQR+tb
uM4q69ivuY7yV5dONbxmdANSnZffun0vkkZux2KfO+5L5ErEV9moa8sqP20srfbMx7VlKqFEU9kR
bhMZgVOaHfjOCef25JGx2lc4TXaFLeEfwsJ2HwvT7n2XhFt3YNVGF1F/G8fFiHtbFTRJNVXFZg4o
A0sefHlFDXY6JBE7+LnjYENLiCU6F9Fedi15MKMLmY5iaFADkNlZc4QUJ6du/Du02Ydd70bsyLFB
XAGP7ILdTc5nsQP7wXosD5GT4WpJZ1xjhqk+FZMsX5yq5Ih9CGZQAa0+HgU9aL5s3siwFQcI/Mh9
OKl5p+dK74NYoLBWZNWQMBbolGQVGP4OPInL3JWPTPQ4QtuRNc82anLUYfL5mnkVAzKngGON1GXa
Qbn2iF5i/Hhu1R6dqoXueJi1Lzh/oO5jiMVu0AvxwxK457YBg9tM3Jm9nUh+1M25iSPNAK7oUJND
5+fjFQ07WEmVke5u5qZqHoImbjcNYfTRQ2J3nYe2hDwuDWGWNITlLXGIj38uxqNWuB5PYeb9LmAn
9lDAUzCl7FxssSzYhQjLbe7GQHfGuZPvKHqv33jOpz028hqUYRSrAskEsrC5OU6wD6tSXQQyTGs9
cpA240uCzu/DjdExW9TGIz+LYs2ZPEV1fMvFfHSjWwdpG4O8Z2N+ZfH0J2P6uSmePy4Ar9WXF81X
rSak4JHqTtSMyJy6SW08mMokQV1dMr9ZKfcvLU50OdE4qzgaDnm0a1AGhNLBBhsjqjgvn3qJJcN4
yEGxHVxfnub8sYvuTQa6/SUj2HcxLYG/JLj6Jkb+pKBf0gj3ThCIzJDyAohwZWKWXFbVibMTNh5t
+zs/vMtJmDjgNPf1JX7Wyscl54H/bmoNPa6ZsychYHPrUB/FPZSg9O/PTfp50L8eHnUBxCtjrFSv
xiWjLfdR1aaec+HpK12JJSW1cDMvRFc0vip707yAKudsJjdnT4Nm0klqFBNw2xujSy6jazO1aIJk
DVRlNAE81DgvUNPdBOBR59PPz83UIqbnaY7BvKnm48yrhHGYq+in3vQXOkRrC3QZwXEFHEmXdSdU
J59y6tyE5JKa7tqsLIATrUbFDWrMEgy5udjOPvMSSfryrqeoZX5qbpbM1CzIa0jDE3lyKG4RSMjw
tyb/9fHDV6ZmyUjNmORTwLwZWPMftaHILj8lDwPNh/Oy/XvxzzFK1RCDP9bdGMKvCP0kXKgeeBtc
0Opamfp/+rp/D0Acbxi6aQZjxsAODmU/Myd5dAmYsfb485//9fjchA2U9zpyNFDQVc5zkP2w7SUA
89q0n//8r4ezrBkDRwMvEaNTlUR9eOc19pJqzsqmueScmgFlS9b49uizNz2XGwII3dwDhNdeEgpf
m5tFuMYeQKpdmZkjA1qvhuY9HYMbGV+CYb1vNoa1swjYslPcKSFvcTVGgbuFDmX46FtJIDQ6p+ja
d9scVaNTYJ0WW1xY/eHcwoiUHtQ03wf6sRti7wDnXvoVvRMXTHqAB0zl1l/HKe5v81rybSOL+QK0
hpx3wHfaw0tFfk/j/PO5yE78XNxLs7kD7NGExfSHdXNtUk7H5s84sSxKssIrv/Vzcz6BW/lFof1w
oMJj+xG3G5QGJlTrkfQH/e98zNWBweP+weSxuSFBMXwjU422JuuCn5BanX+2HUUV4+N94F3MM2Z8
sY+ZRnrMQUp6pKSF0ncVnZpivq2U82Id/2sx48bHpfrk3rDk5aK55HVRXGj0E5lK4NHxPRPlq8zY
BWzHytHont/yr/CidWOaSM726DTiWgs2wOojf5xdH5oy1v09yPHCt18JhCUTNtNS4grUuseCQU2W
mycRZ8eA1F8+9VWWRNixVqiWjYV7DMy0k7g7G4Oj0XvqArot3SeYbHw8zvvmd4G/5MC6LS7KoOnM
R6xNmLiWU4QaUuejjRPxeVMI+LNA80bZxwn57zYuwYiIlXa+zA645t5MOW5TKPTPQeFuxByIKY3G
Fk38YO73Z8TTc8Ra76YdBQTfEah/aAcZ2VwM3o1TZ9NN3TuigrefM96NRUXfKHejrx7kCn5IdKAt
hH9Y/BXGs3rfkjz+mc2QUbtwur6/WZIlS85VPjj6rg2OUf0dfjnp4P2e4DMImPnm47l9f6snS6uA
qohYpnIMMLpWwDqrPBTjdAFfs/bjF1FroRkaQecI8B2vSWTxbchvIYqp/B8f//S11b04pSZV6KYM
nfkIerS7sUDvomXUDgd0G9r954ZYZJUxU2qo4UFzbGM1pTTQw8kpxxIlla5PPzfE4rCayNxVNOzV
kUfxtuNZt+U13Gjm6lKmsLJ3LtnIg44kFGEZnKjH3HyHjEu8hyOMeYv9UT0oC5hIKBwYBkIGQrx+
/E5riyr+9wZnfRiLU9WpYzWH8GmEBued59Xiwq3r/e9O/kMaHmkZCxG4RwYt3W2LxHwrYudILyrW
v69RFMC169+/P8uqiE0Rn452Km6z/G5AxS8Z5nLbcKyxPtgGwOV4ZL4hQKIT1aOv88OV5YUV8f7x
APj6v0cfaokyD9o/RzOPaM2PCe/bpAbMAboG+Eqfih6yJBCH3tS20CYjx5EgOzE0cfF3EPkubFxr
S2ARnJGq6hAABXKMPHADHRRmoPT163PLaxGVZ0qakQapNQAJT7RDMVJeAtmu/OwlidaMMhhAeyHH
vnT3xhU/c1jUX5iSlXW7JNGW2E1MrvHspgIeaAIziL756hJFd2WzXfJmAZVzpjoOydH1+LgrBZq5
cU30nachkV3DV+qzr7FYnlagRC+LgRzDqEia5kH5vyHTdWGO1ub/PHd/pUaxjcjsAeN0nNDNQUky
GcXTx4tmbfYXCxIWgKTCyeAdDdB+W2egP0LgFiInukhAPB9r/020CVssS82Csh+A/z+2aIRpng3f
gTDJrp3IgFk69VnzCMnsYTNXRR+ekxTxaCjQFx+/3vssp4AsCa0ocleVE7b6yLKhvKmmujQJnTTd
TcKoP9rv2g3E7cZHcC/9Vz7T6SUserq1gS6Pqo7YQXmh3gk3DraoQZRpJNBwzSKnBHC1vuQBs7ZI
FzenvADuCLRb5PEULUW0OnDSeeGcqBkGRAIw/a8XZuPdrx36dPEt0AGD8m8EZwrpdFOKJuXVXLGk
4v5GknATuc0zIg8yI/wBjbwn35/6xO/CMZkz/wtVgGH0+pKBwLvvjJ+yOOBr6xBnKid+rKKDdK9r
zK3n3ZGRXgiZfypq/1l3GGAxqdT1Yfw79N3JN1pv+yry7vNezfdEeOKZyiD4XpYsQC9d1PcVhNBS
V0h96+L0PPQBEL1J10dhUkhYQTmRQ04ojQQJvM7d296TPXIddGu56UIgKwtz1QtUmIMClPYE6trO
BUWw/2e077zFkkSE3nbD24EXJ5T/vSvZTPD2YtxPwdnNHmwRPjI0+RNhm6886Nq0xUtsh4o0e4DR
OUConrl2AdZsgbSUxQHiyS9iygC08J1ni8oONFggWlmV7jVwch5aMbiu4D8HItKfwg38Y/90BYRm
QjQu28xvQRCtxImLCTDAbiBAoqCplw3+D1FUJXq5+i0w6M+ERRy++qMrN2UHqKcpgGCNirDaQOa/
RcN27PH/E9cVSRcQXIo6uFTIEY2kQrPfM0VNAsxkUaUti+UZCQb3cADgNmSKbWpFPG0DgG8AWpmK
pGr7HPyV1u4Lp/9Tu6pKlGZi1w8NB1pyqNMsgn0HcWOaNsBDA5mtgAFLABw0j3U8hI/WcZwaCBDe
AN2NO1QFIKPxDyH69oDQzPH0dSiHekjVALWHFCJ86HePVQcV7U474V3PHdCLWhKC/9bTwnwJ8gwM
iNkPo2/l1EBxUIV59NpGo5eKooxfgXPrQKKr6Pd+HFUJNFVuNv5ZV3IEkqt0SmAWs7rctcSPdrhl
jxsAEdQX1sI1MJYddBKB00rregSzy6URMnuXgU4DpYHMfCsBbECb0u2Ssa4Dm0LmI38FFsi98YKR
nvpKcDAypn+wUR5M7zthfiqgYvbOENtDENIQeMZJXNUkiA5FNfdbHUO62QkdewXZrPlqEH10R2nL
b+dcukBodOi1X4eDN2zGwAeCr/e1s6u5K9HOmqYHoGshH8lyu4vF0O4AC/RTMvgvsIjO07BmcVqF
XbaJM8hN+HYGqlnx/hrd1m6jwhINf1ujh9XmGl1uz3fcfZhrmDfkjBqBjgLQ4xvdZsWwjT0vKnao
EMXlzgPQv8b2xqtrPvkz/N5c2m3QEaIvkWnEXrC6feQsYCd3VPEWiAaKb4MDAZAc6r8NEHA4xIJW
D+iHtvj3sy+vamGITjp8rO0gBg4YbJMdORS1nqiy4wOItOxWzbVMFan8Q6/juk8aomGxW42+5z97
Ux084HJBqk3kheLUIXR2UVGkHBJfBwCqGcBrLH4MeSR/enBB0huKZDutx/AnbebiOhpldYXcS0Em
lyh9x3nf7znasVsRkXgL5z+xlVVePnuRLmeQcOHGGmmYMhtIa3wBIc8D2TGXAB9MgG0MpaZbAWGp
cTv4vbzyeeDvhcMAICO8mp8ZMuubACj0tK4qASyqiy5IMJEyBV25hSCteoCpRnDs4Vm1I2HIUgNt
R6wHiERnW4Om63MPgsNhnkV+FB6VKQ5cuy3K8nuG8mMo2a01Lq4IcFvcOjmERlngjPt8NEXSE4gA
t1YMVwRKt2nYob0P9aBwAxa2xKTKL6KMcnwBJ0qKqbzhJuB7UGIKNCGar7Fg4EHysEtFW0NXSo17
4ELpJtI5FCFymPNp33wtHdDqPMTuxkbTq8haP6mVAQzbshfIiwOqpQr3TbWd+xwT6NjTVuMYaPPN
aNFQdwtqEostdWeasj6GLpAseQ1ALQN0EC3Urnsws+7/sHLCv43K7DqaC5gMDqq8cJd8v6Ea+kvW
2JD14xCcBQgscXa6O2NtmmvHtcd2ml8zoOE9v3qOW2xKIDenH+cPK2d2sEhDFfOhIufOztGd7wb3
Nei6vS5+h0W4+/j5K5rTfrDIRkFH0VQASX/y3Y7fsGJUwL/I+gwhEfPeV7A2dYqaf52xI1YbH/wE
xEec3/VOqMEnBbpwbGj92iCvR7qJmEeFz9m3YT0Dce3K+srXMRg5Qyv3RaWAdIopufRBzjnUOyc1
XZZ1zFx6zKKgUE8ohwwD4AaFSF2fAPQmN0XeHS3UjyOi9z5Wiycocob7wZFvH8/du9fj0F8a0Siv
pO5ou+o0d/xUKQU3W1cdIpLtUNYA0cRtws+tgqUvTS9mZm0B5TDL3W92rO/hoXjMTNgmYcn6C+nb
ylILF7UG6fh+bbI8O0Xeb5/+ijrAZcldo798PFsrifDSkAY5vTuh72dOOJ/0lqo22wztXAC6ZZ8+
N8IiViJdN4MB3+QIlzfJH0r7NIcvHz96bW4WUcItDGth2cKPGW6EVekBkFJtCv3QeY8fD7C2ls5L
/K/rZtbEoY18KPU0pH3KHPHLafQjj55zdDeMIpckW86/952IWfL2VZR3kJrGMEGoyY0X5zMYmp65
8IlXZmmpKw28eV9nNoiP1OmRNLuTTJF1ARlT+xnOHnmxkrjyGkuUhnYzzTozsyMLO0gaiXx6EqEj
LlT5V1bqEqdRdiioh5kPg6ncs4CYyCypSfULXKffH3/slQGWKgIluHZ6OjNUUVwD7sdsqxbVI7n/
+OkrX2HJAm+CWLcV/CJPvrApbR5lBII8BwetujDAys9f8r/jeHQDhav50Rv6Q+NZCyna4acM7YVl
tBILS8LxAGYHiYohAJmZJO74q9TQrf/RiNcSwJOP5+gf39l3AiEgi3jzvYY4ftWc4sj6t/lg5NdR
h/12bFu0sSGBXx052GcHHpDsS+4ZtkNNQIHZQKAGolr/qlRnjA21ZtuUQ3UXlk51k3lwE9iASiE3
rusChmmZMd9wXSG7UsJvaI8+fAsA7mi9W4dNzpcAGglA8Xr9LRO4d8VwUICpQDTvhpHCj8qOdhd0
PdBnM5+eavCtBqB6o3IvItfdBsq8jFNJnjSqeSBVu+qUGRipz7B8jxNhzkRWKxucfC2y32uSdfaO
Q2liq8bO3VrrxMdhju2bpRNsqGKoaVxLUCuhHgsxuswJvgE9TlG6E/1LqFx6jGdijyinRttWQGtJ
sczd1oM7XcWTya+M30o0j1sOP4Fh3Ah3yg6zlzUoqxh5lQO3enCgzAL0bqTklvkNvQ6oPx6gcBdt
0eDqr4MqawGV8UAKTIC9x3zUfjjvg4rxHfq/4KdMYTRsPl4AK0GyBEwVA7BM+ET2BDTfD1wiT80I
pHfUtdvGb54/HmNllwoW5RDV2CgHnIMd54nWKTgr5MEdSX74+OlrUbhIfjolmgBCK+WJaQKj7GZw
NjQI/5Qzdy50h1dGWEpu9Lk/cnirQOAtsptycNNC/vaLSzJD79cJQ38ptUGCbAaDBMjT+Q63EnFv
nqcf4MR0N/lX++B8J6/s1XwZH8Yb6PxfOGVXvrp/3nH+OmX92kKAs63iY1aMj5NDbgJnuuZR81J4
n+oJ4a3OQ/81RNsFgwb1E0fTWSYw0HBBJFxtoZdzYXdc+yrnP/9rAF0CtGFzA8Auf3FDnRazBC3N
XNgYV9bsUiSgBWWxNJ1lx0ICUtsGxmzcGCyBj9fs2tMXWc7Eu5BL2cZH45E0K1kiUEn7+NFrn5b8
e1paMGdAbsK0TNg+WH6Ts2HPUD7NxSXxn7X739Kex4SdMZk2qNZGVbDJ8/wP1BNObh/9zNrstWrc
pyxrThmcTVUGQuTn3msR5jTDfjhTbCKgNOE0JM4tbLGhtyg6vamNGS7cMFZW1RLfGc2uqaBPxI5B
Vydhf+1Ut675+fErrJznSwBmVrg5EMEyOHFXJ6VXPQxsumnPRjSTuZpAsf54mLVXWCwutxARG0fM
FBQXxunZr1E0DJ4+9+zF6oqBHFUMtbJjzeoUshHbwgaAOL98/PSVsFiagzR20hJdIXbs6upGUfJW
lPaCS9bapCyWT5OPEI4CU+4IBOyhJASKFLyJN/UEHt7HP35lhCXsUtvMY9T3ghMT4LVRsQ2E3kPc
Y/O5x7N/x/UoPV94wFIf8+KqaF+b6vfsfFIfewm9JG5uvVIU7OgGLn+kLEMjN+L+9Th07oEV5pLJ
9cretERgIntsobCLM4EowC+HHBXhKq7DBDJtv3keXpiplVX0j1bbXwdDBtiRi04aO9YcrKRAP8SF
/dyNyDsP+fejp1lbRbA7ZKgIgKd/50M+xo3K7ee+8SJyoVY1M2SA6oTyEnitDGrRXQjouizY/ccj
rGxBSxcQQE06MKFHfAHZ/kTdNsnpU+2KFExjsGGiYf/xMGuxsMj4BIlEOCoMA9sDSE4UT20rIS5j
LqDo1t5iEczlONZ95yGlqPw/Dm4jAK0CbdYliv7w+SUvkJVBlpjDMoJiQcRqqHfXMbAYsfhl3KBN
cy88FA4aINrwr5+arSX6EGp5tW7yQJ909KtnX4bmu7hUifgnhN+53y0Bhx41kNdD8fSkX6G52H+L
X9BTdeqEXvtTAkblrfvFfn+SD2C8zhfOiJX4W4IQIzjvmVpjSJCmQDf700UX8vC1L3JebX9F31S4
vZ8HaCGX3riHYJ8CBgdsP1Rl3yhD17SFqNyFzfy8q743bYtAn2g4076i6lQNWQdzuspNzNkBIYrk
EaXiIYEGBLg9Vm8+XgJrc7aIfAeAIkhU4NWoCqGG0Em6hy9G9efjp69N3OLUhg5OL4McgOOp+QN0
4W4MQOIfwqSqnlEt/tw9bIlqq3LDTeGgNBiA++6JbuMhtx0vgaPWJmgR8pnPVJtHQXGiGVo5Lb33
tXj4zOyQpauGM89j6fhQe8jHAspszby3OJ36AdYdftQ+zFl7oaX+/jv8ByYHb3Mfnb/MnmYW6j0w
J80V2lP9r49fY+3p54//V3TMondn2UDuLiDoIeW1vkUlsNh8/PD3N/T/IOCs71Qg0cvyBLpW0oMW
Gvc/YWh0IdrWfvoisLmMOUUJKD4qAjpym7EtcWS9/dxPPw/617xUJNdQx4m7k5IAVkRdQpohbbIL
m937KQ2JF4GLSYfPy4i+FLiFU3ytyy6p8oemevvcj19EbgWsQIDwZUfN3yZPoj85AzLxyfW4OKWt
1n4eF0jmw5mhNy+3ThNdgkyuzcsiXsPYTuHE3fgY6K8giyfwYUoretuiq/bxzKwMsMQFgn0djoEX
8qOqIMAWwR+Uu7CFHYYXyBKFF9bO+8cAWQIEwVJxhFef6+sj12nF5hn1TnGyZffd9c2XxtH3ZOhf
Pn6jlShY4gUBHAiFwUZ98miwq2y9B07+c1966bFRzKMsm7gJToQ0G3auDKCuf0nGfWVv+Ke0/FeA
ScXmQtKBH2MFfYipEUkmIF8EF8b95yZmEcFlq1QfQvfpCB+d16mzJxDVL0zMSi2DuIv4pRCNKVnY
Q6NBQwQ4dSeIkSVgCU3QMKGp74D1fGHBrnxedxHKtI8hodRE4RHCoWXiZAYqAY298B5rD1+Ecm0n
2mWQIDiJUkY/R57NdRKPn5PMDAGP+vceCjJe0LR0hCN587vV30vAZaEM8/HXfX/5wFfy38+mqp+c
zhf0KEcKfQQh411V+GPaeZZuPjfE4u5cRJXG6eI2pxKV5+atkrdkev740e9PvLcEpueuUwPvDFkJ
17tr5pt6/vnxc9/f3rwl5Fx1nSO6BtohsvWKMYEsenMTmy5OmkzKl3Iinyt4ef9BnfOmyolFA6CK
soMy2Rc4Jg2gRboXVuba5z1P3F+7wyy7yhBWIi2JBmhS5RN8unP4fKRgwYUXltDaZC2CeJhcZ4KB
9XQyIX2Ms/Eh58MjnfOjUt1nyKOht6T9OBWM3do5LE6Kv0BEdB4evc+1Wb0l4Wce8qCtZQN0XQTA
Go/ZVR3b29JvLvz0lT3OWxphoWCnBl3K9tSTP6j6HwSEObtab3Igj8BFAeBRQyIyGtPmEkzg/QuH
tzycsxFQGeUX7ckh5JVTaEGajEBxQeVs19Snqb0E8V758ssDWsOZysR+78GbShyCsn2AhxBJqfJh
8Oa0u49jcSXGlwdzZ5qMzx2xJwj4X3HXOZQ+tBQ/fvbaC5z//O/wmMoy5n3enpomf7aWHxTUrlpe
PAIkln5uiHNk/jUEpJ0KQInPWwnyPWjFNiYt3LndN7C3eORh035ul2WLSG+9vtJVyGqoF/eJF32H
gFPSuRf2w5VtZAnlhxpxGSsRNSee2WRsvwth0v6TR9ASqT9lQYFibQxsOv2poLTMg18M1YWPp39t
9SyO5sBXNoyEoUevzG6buHoRzXCpd7gWZ4tzGcjnWjmQcD7V9ivUSpP/cXYmS5LizBZ+IswkEAK2
QIzkHDlVbbCsyioQYh6E4OnviV7V5U8izHLV3WltEGiW+/HzafWZo0wjFycCU+bLv3+l5ZcAqiKG
aU4naRnl7NVSD9V0ytqX7z16sS+LZvCSmeHRrnfn2S9x8tHZH9979LnF/hn0BgK1NulYGXVF7Buy
9itPh0P5fvnpK7N2yZVqa3jjTHXfRB14DGFTpxxezXECh6yyDJ1aXll4/gvL/m8Yii7JUsRJKe4Z
bhUBzHhbSHI4G+9kY3MYhiyC494Ec04j9qHD34ra3XeN14aucQ0QvNbziwmNABvpxsSD1VEDmDbY
DzPO9rS4Vtn19eWKOotdO0MpA8trB9sBPO1Q3mDsrSR9m2QG+Hi1gQgaDonQ7V7usbVvWZy+YYws
BlgkT1Fvw02aqqDjf4e8uTLH156+mOMjc8xmaDqKfho+JGTepWuacMc0r9yA1sbbYp5LKuxhICY7
CvoskBrQLhRN3XPnXqtVW+mLJWbKHW0NwY+sIojqY+QmZxBSK1sIHASbbt9DPB4MmWE9Fl5cXAni
r3zTUgc5TmcsdJFOYG3D6H+EQZ9ftkOF+jIS8Gy69mUry6997rJ/FoIeFpIAJdvsmMGOrsc+GM4Z
GH2XR9XKw5cELSp1bicq5kd4fo+wzGSJr1ny9L2HL5awc6kLpUCSR3yC821sjW9nm97Lz17ZOPi5
U/5pFTmJUZYgaB1dB1759qzyPc8UVJcSxaFawEQxd9v6yjK29rJFF5Qiac3OkXMUwzzpQbK+PnRm
aW97G1WK2tTevitl+/y9L1ssWq7hgHxawQHKg/jcN9jUfmLuOyHyp+IV9VHqluO1V/aBlXm/LGpL
yMwsL8fgSsR72/2l1raCY+nlD1mZH8sqNbhN2pAG5VWk2ncrv2knL8jgcqzjP5efv/bbF2tWzfNS
GJ1lH+H3G2j64rmun3yTdkqXknSsIBy1ToBsxIlzw4pp11R172tbf17+9Sszb6k5l9YUu0Ar1BHq
dU4Da+6sqbtyX1p79HmN/Gdu1EOX5qaNQM1sV0FeHlvMvss/eqVLl8pyPY5eBrY2O6ZlGqKi5SYt
70Z7PA7x98Rw1F6Mfs+uXI06b3bMOQyC4x8iHfyavV3++Ssjxl5s2Kk7eJJKXOUnDJVJd4Eef5Gr
5+SVLWgpyXZR4xXPZgkxMIHfqctA9Iuz01j0u+Fsfm3CVcaCM+T3PmUx+GlvGcOsPXYs0/Yx1dbL
YLQbq7gWsVzr6MV+3Xk4MYlz0INSQAxkE3YT3LFHFCzK5299wFLcXFVZHE+kdiInze+L2QKMoshQ
aQxD0e+9YDELtLCbtE6AILDBsaDFAShVX9hX9v6VHWHJKRZtl3TemYxt1q/leGf3sN5OngR5q9Nv
XluWRUokG+nYxRUA2RbYLNwifyBO+7QEvVYYv9LHy4oklDwyIeqYRVZ7zE04S9818lc7/rrc/GtP
X0xkJApVkRSkiDT7rNjJGrxgTv/OxrdM4myYDf//RY7MpTnFg6yRS2+UX88iDfPMHbY1YVdMQayV
5WIpLe8F3E/tqikiz7aqe5Be0x2IlP1BwjQ7tJHuCOwuEwcUwjXPXtWDz9blUvp138e7QrpOiENv
HrqK5Oe60m7aW3Ds9aHMtD7HKUfZvuOJTc5ScipdSl5RP9z/4tSArT4KfNsXBcX3Eyz96bvIJOqS
vIy9dV5Ndm4e03sDVIitnDojCbw0J89xxjFFdek61w6eK2N8qRom7YjqD7O1I8hU4cpg+LWHcJuJ
4lAHeUj2vXvuUjxcT3kCV3CTR8IuykNXWfm2tUaIz3LUZF4eil/7ldl0qRYuBg2DuLrW0dmi+aA6
pbdNZrMmlG6a7DLPS19qB7WdT3BBn59kdiakcq41CyWCc/AgZJ4b0q5IUBmawwh8LGGR3QK2U+Gu
TIcD71Nv56IW9Gfhnj1PpgaWzrBBQuXcLFlcXfmOtSm1WPMn1HvKnlZWxLsnYe5544LI8ITy9cvN
tDbcF2t+DuP2ErYqPIJDul+rzxjYor58uvzwlTPJUk2dotx+QA4Dgyn5mJ2j5NdWsZVf/d/k/eew
A8oFAmrjyKIcZb5T4hPUnxukvbLOr+zpSxU1nPNl2Y8pi5JUhQ5UWhQ8PK97G7W9R6iHxn+/1zyL
1Qz22twpVMLAjvcOIOD9hFfilZZfayDz/y+UrqrknCT4BOAe904GZpr21K0B3/3N5d++9oLFsIw1
kIiAFtEoc1/gCgErg1cQ8PzLD/9PmfhFBGnpFAz7AxaztHeipAfWzPnl0o9aITQRn+b+zup+E/eh
FG+kudc1TN+NNz5eS9CvSM8Aevz/LZeXWprwo5giptoQpMyg7YtXkLfgFFF9Nr3czqKL8lyBe9f9
1u48hjCxfq5VeoBjwVZ2cidn69WFvu9yW6wMxmU5W+lMdlaOiR1hIj2WAzxGQVQaMu8OEo77tJju
jYlfOZ2tTNdlVY0iWuhBlnYUAw1UJuXBpezKo1eGy1KgDupFpnOUzEdCgWSWwfLc/ZDADF9uo5VN
a1m5yPrBqODmgUBW2mL1Tt+FLQ5Jefb0ADCo4FeuWCtL8VIJ3yZxOVa2JBEschzEMJ350U4ljNzd
FigzWTT7y5+z1liLdaGkJbzfjZhHscgfCje9U7OCpX3aXNEDr/XzYnHoi1GKXI88kkrATaL2zenz
8i9fa6HFquDaRTZaFE+eYBo+AGM33WXOqQE87PLz1zp6sVv1dgeIojnBaroEJG+EN+MEooqbv8+J
sB5y1oKdBhTdtVjvyuv+S03+s81IMotZKKyiNfwVIF83wDVEsV2rB0CsvN3lbzovLF+sdUvFblrn
pOwTcKdMWEhCgliOtq9hYrsBHwT1c46FlKdKYTnfAH8Y93y6BrRfMfwhywxhIicEJPKijcCF1Vtx
Zx5ZAMhOSEDVCZgP/iuMTG7Vhmxj/3hKwviueOObawvb12OFLNU9cZudU9MxiQByg/UEH/cu4F2g
KTpA4bZXjvNfD3WyVPlkXjk4HCVQkfIkAzsNu/eYPFzuuLVnn//+z+goPIWCe55MMLYazCCd4k8z
RdNdfvja0FtsQxWusU47neWdsEVpBGBElXUy+XQoxhsdXzMNWFlplr7YZstGBzwrO+q6ISgGgjpS
YDeuFcYAFff12P6fEg2gqxwAKOyo6WkSJpPBH2JQ4o7cdQAkdtn0ORaa/IgBzsiR68IM8Edhxw8l
NWAoogzrzkxnvpsUYlranM2Atd6cBD2b9K6GW2/IaHb2PynMeZ+JBAEeApjeVqQpMIN8ZMfJ8NJb
B2CVMLdglwS/meQDUJFpQ72y2wk5A9A+VsBG2GCjbZVXct+A1dcJICF72zI4zswTc3ZCzTCwQfp5
A85Fv42HejgoLaZDh8O536btELZurKNKj84d6qrLg5kV+j9E6bFtdH7kLaN79Cds92U9hHnRTyib
zIw/eda/wm1t/KHrPtlBiGwFk10BJQhPtyObYFHpwxylvgGOWYeprRSKiydr4yYU89LRw53TD40K
6kw6dz2tuxNrrTP6guHnF0W56e0Km26p7hLy05vJAcTpOCSjbe86rwAoEnzD2rdsHoPZkfwdEAG6
Y/Nog2XljV2oh9na9LzpAqxDcZjCS+cEvGn1mMpR0LPV5yADyxz5R5e4IGRlSjw3MofPpNVyAam+
DXyYVaQ1CRWpaQATbQ13Jm4EqmewbYJ73YOb5hkPYzaDa2g44PVemUErY3tZnzDGbIKtSW9GFgVN
Fhzb5sWD2uagGlCzLk/StVecJ+8/KwDAH7gjomggyuLJl+KPHICvGq/cDtYefl43/3m4yAWTudtb
yGA7+YlC83pbMc+K0raZ6yv76ZeHS+YsK4PmtBxUCUhi1Bqchpl23zNj8oCHEEdTOpHZJXtJhiua
qi+XNLxscawZO2fseJ7PUUHMoCoE7KtiP4bvStNhCPLpyjd9ua/gNYvTTVUWZ/cnlIUZqfWewWkc
aGJMOVhx72ldX+mcr3PceMvipCMniovzpJ0jn+VLxYxnt0PuFOWe+xxkPx/S8H1a2wg4w712StsP
ixrPKEx7vzzwvtx68PbFOUjY8DHn0+jA+RsuMhOfD0aTP15+9pfjjjnL88gAfqrFsS0cgc2G8hzC
efWLG9cCnCu9s5yVEmt0XSUOOxIJjPWk5dYj2UYZKfiaY22E3/uGxcTkkK9khHL7CBJpFogxwTFU
3JQE/MvvvWAxOcuiTc0JfgOIM49+yQEetCBRFteyaGt9cP77P3M/F6CL2i5jx46dOTBTRoPJBcOy
9nr9neUR3bw4vcDYrOhBf2THmLLQBOcTRKwwIU+X22etmxdzPe9rGJlwCA/LkcOWU6FlerN5dmU1
+Y4er5zAVlaU/xEnx8qLB8tU0TxlG0hPNyWqhqv01xntWQx/Ln/KylxbVggxOtkEhhfesZwNENyO
ziyuDKK1Jy9mMRBLTCdj7x1zrbeWU28Yu1ZB9/XCzpfy5KQyq6pFrd8xNeHZYSd+Yt/BhghAel/1
v0V3utw2X49T2O0tximRiHuPY4+iOZ5usf15zwTEQeQVjPb3916xmMqwBWCli9rJKPXYK4hXmZ/2
3tlQbroS7fu6F/hSs+zqJC+6RsXHik87i+qHeLpm9vD1+ORLlXKlEOHPXDgF2fMDbCscYF/H8oV5
P3N2rQhpraMX09gzyBwnxINQefgFkF2If7Be+YnVbQf7dVSvl3th7UsW85kx+2z4nnjHGa47/qiz
uxl82f4Mqm7EJi3q5++9Z7F5o55qmNvMxGSzDJjlRBkbAhcQ1/mPU1w5tP1XUf0/F27Gl8pl1+yo
nQvUc9PWMwLHMMw7O5FWaMHrGDIb56MZWHtjt3YflgmPgw7RZr+A8WoYGzGw77EZ7yW8YwGP1SS8
/N1r3bhYCoADTVM9pkUkmmYMayN3H6Ftqn93g535kOtV95YqTNh+FpV15ZUrXbq8/ddWVZgtUXPE
af40VRuzA22XweeR/0Zm5lr9yMoKsbzljwTqgaJ33aPW+jg5adTL+o+j0s/L7bb2EYuNkgLNzhJQ
HY/pCFguM0f42NIWRFCxzQBwDmIv1tvLr1rpoqVQuEgtO52nZo5gqnMk1VTt+17mm6ZO7kxuKXDa
jVtiOGx3+XVrX7aYccpgRdzkOT/Ct+5n0QLVXZHRz21B/X7EVUMYV75rrYcWU04Q6jZa0Cpq4NIE
aARj2144Ao1p9VeGGsN28MWMc5eH5ayklufMddQy3F9qWI/xen+5mdZ+/WLizFIZrTVDyybSbLgD
XRBaI6uAX5OFS+jlV3wZoGN8KSWGGTPCDwAgRzX7k3TFrs3ssMCFb0gTVGTKgOPCPdGXyy9b+R7n
PPr+Ofk5WqdJZnPv6CnxBpm73sAp+QfCdM3mey84j7d/XuCyTE1pnrZgDSaAwb/WcRc4SGBffvrX
5z6+lBgnpDBdzfImyqvyQTUUlvB6w0j9Pmt65X6yMg+X6uKRC5Ekle0dLUAzsCwHE8hcOc7FpvlX
Ubovxu7KzFj7mPNw/qepEhTP9H0iW4jyykjbA/Bu4IJikwAD+5vttZjlc9tbsnKTNoIx0WacHqtM
BygD8pn4joMMBu9idtsJAEYeELBHqscDMNBbo/lLDPdKC62N1sXErg1Yq7utBQHuDI9CENUPCFgQ
321x4vzWgFpKfKuRFgz+ndaxR/Vexvuwqx8nWOOVjQ4uv8E8LxVfrE5LOezYSGrgQIZS6yPb1TdS
ICDh2zfOHlbom3Jv3stDfM+E395VW31b3A9XYtMrjccXM7FrYSLJZquBuLuDMG0/weACHpxXGm5l
/1hqZRPsVEVKlIVSPOMRLoRHE1GXQmYfupxeSXItI7OyOPLzx/0zR6ZUpdkE0+8I77LvihTVBSAl
vNdpWe9cXJ1g1O7l2xoyip3SVXollLSyofDFzOxHswT/D102W4A1Zz9j78risvbgxXwcAbrsZ6pL
2NyWkSPp1qjVlZ1qZd1aKmOh3Gm7uTh3N4w9wQfY5ByG/XUSgEGMAlIdmppdGdJfx90ZX6IcXDgt
usXEYafWm+rG5pnht26qN9IuzTCFJ/uJzdz1XWUYGwcipg2pymvZy7WBt9iR4X5vuzDfpMcSXrIh
L4Qd5CYHSBjnTFCWhuyu4QCvX568K3PofwS1GiZqIFOTqMUc6tMoQ8gtlt9bO5e+zQjNWwaHlX2U
DsU+cePnMjOPyqrfL//2lamz1NUODR2oas/XfxNefVXvw8Ft71k/K+dFN8KXcwpbj/HKYrM2JJaF
C7GWYiIa92gxDm+Jw9OwdrqPqRK/pOXAELl/phJ4LSQhUkK+By/lyzIGFTsxtV0AQAkn8jCdy4Hj
th8Cr6y6K53k/RfT+GL9XqqHS1ZJR9sFiYaKWhv4hvePZLK8+H5WqfOjclzt+CgFKeZtSWu9TY0h
zoGl4Vr4FtzZQeTrYfaalSVqPesSDISAV/UQiKbcZ0zKDXfb09zAT3E0pQFgZDUc7byXEU+hZ+rh
WuePVmuGCKa1m0HCCdOL7cABfgJlKPLPkIOOU3tecVPnkJFltMw2ad89W2J+6hvjx0BamEA09YPt
Dp9ea5thM7SzDxziHAxjBtd816FhQ+x3M4YEjxBQQZoyBux8OvLOU76tixwoibmE035xmzbpc5bS
V4RXDT9llvLhznqQqSQBsjyfSauJD2TyLTMZPczD3PtFChelykBMZRiqaBTTI/dysRGGisxSunum
nGp3viNmDOXbqp8Pcd2h0D1Wv8sSYIQCEjra6BmBN6gUxkmD/oPqrwOTzXTrDqrz6TjFIZ81sPGs
SQ5kTJugndkOtNaHagDJr84TX7LkN2Qtf8cZUARrKH7CyrLdCQfWJzkKe/a0qLjfjpXa5nmf+x2T
RWCCpgx76hmuB3N+BLAjGlwFTLxM2L4praisk4eczAOSeDOwZ13W+dYESElmGyNaofqd1uP7IBFi
7XGp24gc/1aO7q0Fq+LQKac/BfXYbQF7fcLVbWxDbQDgC1LlQEWGlSoQ+UhIjG8GQ6QaciNseuYB
8Og0Yd7FSNnr6iTjbIs4H994JaBocHwlASgXk1/hqB/ClNyGXbELy1yGUDhV5uTzIX/v7PqTzuNb
YfVozPnY19ld7JlvVAGu2NvNIWvEk57M1IfXyt+kLbjvEorhm/ETkui/PDXdDGeaVua6PyfWPyJN
cG9q7GlZnCdBNRALFhGZ4/eN2A6GsWO1JUIpxicrsf9WBXIWBTlwCbSUylQwsvm2nKqTN6p3NXRV
kABnufF0xoNaFK98RMNMQx1OyQCcHf/ViuyRKQJIhzR8bpsUt+QWrlrSeOc5GDSeSghMhZMkiEua
hVY9mVsnTw9k9l7ypGtDT1Q9kDvd/YAv9wsPZFt7pr2f2sk9JLgg9DgBy2pnQ2a6q3PE1Wjf1mAE
0JdBtFFjGDPSx2hvxzVOBSrtj0RAPcFKi/qGOXsbq1d1ADvfBBPN2Iqyyw4yF2qXW3X17NSd4Vs5
jIIKk9T7pNLI7CACHPC6gsNwY8sQN5A4cMu6C9MsdracJdmGcUP7mdf/YvBTGFtX+GaVl5uqtyMm
vB9T1QM80zt+PKVT6DL7E2VY1QZW7kezkW+pMz2WGSzqEb+AD1Jxb+KngEwKew83nQ5Cin1WzU+J
Yd0wd/xB2576hRvfdB1vA1Nl95XZ3cYW8tKTa4ZMDsN2mlyy7TVAKfCMdnxDDXqL9oxKqR+ssQOz
yOVkBzvo1xiFYJGEjGGfDyOUlGjqogNYPR3HrSYNMrUVubeVdZjp4EB3DT6CAcqJDyWt6btOCuKn
DXaDnYNL7bT6vtVJiyMtFgWup50yO+iMLPcWlWFdwBW1fNoQtUem7hVDEb4EtYOICowtYY4LsUkM
k5FOJE0wZUbijy4zj9plN2aa5wGSn9WdAUuDd+SP9rXU2JVhHeWTBKEfRo2Nynt740K1LSvQfPOW
Rcp1jbBAouaZS3rwHPLQ8+7kGnUfEDEcHNajhGhI3mKN9BC+7WWi7pNnzkglJNUYqGS+z02Ke75t
3xYW/0kL80Tz8lMb6Q2shw5G0jG/77H6CMJ/1QWCQljrMORGdzjYWfwOL/EmGGLV7M1awS47AeIC
NX3u3uMD9btGzFs2KhscqQ56h7oMWVr96mB/5hu9PMkZo9SxkIzrhuxvE0OhgdF2Ao6j2rZSJb5Z
mLBLbV9ga4uiWtf5MSv2DmZT62dte+90I/GHVv8tZCGDzBN/QN5ztgVcw31EvNV9puAblo2pu6kp
a/y69e5NN4WtmFFuOn2GVQqBxIdb2uFsFDvpDNk2BsLIQm3X0e5sth9iFzFLRx9ikd5ktHqdveqe
JGTwJZ/+yE7/MZj6NevuZJO+DWmfHXs3+6UBsdnRFPGHMYZ31pwAKp1aDwDQfShZ/Kx58tGAROD3
ZNyVHWjYmfmpoP+MSfIGZvAzTVvgYAcN9sng+WRGtSetKLxvHDMEzjX2B6QWQ6WcV+iQxZmofbSF
Qf3U0CWuJbMXwh7mPXWxVtgdlhmcle88bF8boLDELk+xraoMePGzRT5crFRQCqCEcsahBUv4M0/Y
I5jI87YSMoVjPOP+BKN3aN6wm9kzvBCM+qUxeXYOGww4I2Qt6oPsY+GIKJ3mV9HU2C65+SJBzfXU
/DhS56QT7gRgCkPmiYLc0JQEnvF9Mvq9QjxLNUYVplTbAYebZ60NGvCkLoM0nu8t3TyZgqgtxou3
MwTEMpabfxpyhrjLxX81SekAeQ0omnYSdUs8EIfJgP1KYPXwQSrWm7Z1jSgdsVeCD4Ykgl3h5OGW
DxA4lQFuydjqvDKiGcGGWaQHgce0Y/HoxLa37ZrUBD+1L/aWghmBLvlvbMpvFi0egJR0AR/C7psK
D0Zm+q2L55d0QMxdNUkM0JD5OBtt4ZuzfKBj/XsiY7mraFXeIr8E7J4zOJGdWtZG4F7po2rVfSjy
tt8rnCCC1rXIg2wzkJ/cqj6aY+z5bd/eYv2C/SFYwWYyPgnZvLA6lUfD1nArAXsc8IksDhOrLVDV
odmGQksbuDV/jV3Y/sNkkJKIpG3y0Dp1ddAsnh7EmJm+U7el9vNhesw9+LUURNi+JGl5mEs2/Jal
sS873d2kGUQ8OPCd9Tpz/qd0mJf5MBhhqAkTQ1DNffUbcrE+GFPV3sLPcILDwtBAdivpfT0azkOi
Eu8NlSGvyhjnBx4rG+4z3Gx2ZKimgwUqHZDr9evgVHvEo6YthMveFjw9866S1bgVGi1nQrN043lm
u4mNkmyr7ixU0/Z4GuCcimMkJ+HsYSEAn+axgNA4EGb3qquiAkROTxAxVV44GYLCfMWWfum4wybL
GPWR/RCAzbUnqJbYLS1tuh9BooPawt4AGfjRCogYey/HWazpksDq6QB0V//CCdCzktbxlsdcgEpH
3POP4kFsjPyQzi746wMpgxKn523s9va2bKgbGKLtj1XaeFsDEbPQKBM7jCuEXmkCXdbkQM2UjRN2
PfDqNuBaCb8zDBF2KQXhwqjoz7oZvRtuKhIwozIDx0rym5KP9AXszmQPkLcLHSy17xxdCMAqSRo2
ppt/FLkn+51sh/qNNjZ0McyBJKJW3t+yx6GmZXzCvKZ/cwvegg1guxHy0fjmIumCPq9FwAWUZ9Rh
8dY1ixlCBKqD2Mn/pGMDB/WSJSCq819MjjPOLkWz4fZEP62SWPfMkb8R+Re+ribL9mMMu2o7tW2H
ZRAgskbkOHkbtMahVecBoRmA2yKWoVfpn5nBymBsJ33ocvjK9JYyQz3l0HTmthUC/tbcehmXYG+x
Yq+RhQa6Yh59aaYOeKNA0sXMaDaqaGlgNhNWZQK0hlnxbDt33bvtice6qFLUK404y+YKtyscxLdV
jzGRsvHDGYD6S2b90OKu4xd9/8AazAAsUAepWwoPz/7UDwnse+ESvMnzaghF1pwkwWUmqYxu41aj
uLFsROE6r33iwqluExjzhbNp/2aZ5W2MHkiD0k3STZ/jKAKIr/BZbLyTov09efjFXLFnCjYiIIoF
bnxzM2y9QRI/T1wdAj6G25qK/1QAn+G47eD/z+m07SactgfaVRsS492p7H7g6loFXZf8LdRgb/Ep
GbCQ+aGtUEeB0HDmS6gOwjTv6GMGNW0wdTi8FqYjI0e5PQl6IspwynTlxwS2xfhJne+aOnv04jHx
azlxDFfRR9OciWA23Oa+5aMIXSyjtzquSWB7iARUFaBz/dzYe+aexX0max+wXMOGuhtv2wELlcfZ
hE2pee26LFb+oDO5aSpCthJFZVvkDG9IMsgN0hjWVij9t7SQgAZOsgeBkWNiD+0bTiztjntJsa2Q
6b1zSqy0rs0GX/TFZ13CgGmOpYVaa6AxY9WfdDO6COqQHiRAj/1E4kvfK5vicjvjJmDjA98GlZ8a
ZoE5V+s6dGiJNxUopeGgkgQkRzx6igvYN+lTRmrYkFhph7z+DFuFmo0hG3u1S7yy9CvUIvgQ8ZkP
aYJtqXOdB9vEmuzgmmpquHsMlsRRX/SvjReDIxefrGzSwVhmz45jf/ACtz1H0RHnf1I9lTOq2coR
3GS7Qd5D1OqXl1fQl9bEw0oFiImbe06AQcwPyrPShwwUxSOIh00gZYYtezD+NkPz85wNhFM6Ludj
Sm47wJNAKG//ajLcCpL/Ki3UGDcUnCxUs3Sfjueo0EWL++0gi7va1GA3FRn6te0roP4wCA1CepAB
E7WxCWMB3G+LjWKw/yxbnB+cOKVbNdTdfek0sZ9M5s+hrZsQJNNqA8kWC0qSnAdR9ko6t4FN3wh/
Op+k9seQ5GIvgC3ediDgIMaMi6sxawBtuDXeWtZg7Nt81hiP9BWpTPetlWN2jhCSPee9u0GN/YSz
Xy93RoJjaI4s/W2hNVh2JjYwih1rW1ukeymBO3ACr5WFX8JWaRvXBYQaxIlvKwRTflqkwBGoV54b
iLaKb3SdauBPB/Vi594YODkEYUgcpBX0BZV+R9meuTXRjCfawZ9GatVtS8Ci3hPUX95I0vIngJ3d
qGvbaUfi2X7K4ja9yW0i93Ml679tOQCQ1WskhkElLcB2LEUAvihDVV+PbilJvndRW7mDsN7dzAi9
79IC0QuVFPVxkEJF+QiLnHyqHGufDtoLaGebxyztSs9XncTxTfUunBNwkJgh0PJG9r0o9LKo/NzB
rWUiVKy6JrQVxtF3A3KLhA3SDUNZw8/sqG12k5ve4OPE+zrra552a/HYRfC3IBUypF5Nj6AYHetc
v7uZszX7+UoMfSUjt6wfJykc7ZKib6MeRxqsIlFMT01JNtAn7i4HZVc+YEnHahkBh6Lg9JiPELi0
rDjUtbxLtfHjW89fuhFwL8VV1qNQEYy4BZPJt/QQ6KtyoLWfv8gpSUpMALgyQH9axB/ZlLz3KdT9
Hly2Lv/+tR44//3ffE9mibghTR8Zht5Apn8j2XBCPO2naTQfl1+xkoNZlqiDiBP30CIg7J7Ztwwn
9Sk2Pi8/+j957hexYrZIHFVtHGMzdbxjW5K9xhF3Js6TXWCWJxhQXhdMFfPjFvRfW0sEfa4Vu6z1
yyKv1DGULHReBzc7B6Emw5Pp1mxQIwii4jeVEGyR6ZVY6FhjT1U0sfpp4OOPsaj3RjpeWZP+w118
1XSLpaPVmYBpmyZHx1Pl3s4LHoLI1GwT1bIN1yy7q2w9nW/XOMl3LD+YcZHvKkUbn2joh1luZMdc
lcVtafXitcsBDbjcq2uNu1h0AEkzbK+EoAt2x/fK7d6x/cM8YeZXPn0lo7WsiZdZXTRWDaXUnDUm
4mtGecA6F7/xTlTbzinnDTFq83T5Y1ayQsvSeBN6vrw2Yd5sexXbjrUYj2JGdU6D2yKA3NO9k9Rb
eMprAH/L/HD5pStTzlosG+DGwpBSizoCLJyhMCdtcBUi2Tfbb7FmFDhjWoadkSNOfy9Z/n+cXUmT
3Cqz/UWKkEDjtsauUrsHuwe7Nwrb15aQ0IDQgPj179R9m758TSmiVw73QhSQJEnmyXPaez37t5Xu
3jwaftGd/nN9ErZtupjHO9cU9EUG9Y7WPbOBv0Kl9DzGYZpA+w9vvNMy6efrw9jWynAhSaIgfSEd
tDEUSrwN0G+7G9tBr7Wt2GZheIpLUr+daY6SGaFIwPoI0Mrl0UGevgfcHHC3z11E1HAXbGSVO9Su
e56598YieVdMc+q1aDC+vkyWQ2nKbWUDRzPoUKFBYnqbRpQVUWIJb/CEW4NP2BbKOPWcIdFcAul/
DqZvTvgHtGDbbnmrtAci7DX5LpvTM7vBMzJzZGW8JXVYjiJL5NTNKyOx/glxw8TdySYWv1ocnQVC
58A9bX1aIsOogXWDJh4U7e9RmyR/KuL5+wA9I68xOG3LDdNuttL6/PGNFhCTYpSHgdDVkgDNGsxP
k/R+ugW9GVX8G3wI7YYw5EG6qTvFjff3IrK2A7RvJRj7cIcxsmFBpZr6CSzkUNUS3iGPm7sucY/D
uOaTbJ837htXjd4c0SI7V9G0Aex4g4flpouTzwQy+PWG+VDqxvk8QUXTDVBDJXxL+R8XaZxqDcn3
oX0GxIQNgmPHAxWRiM9hN5180vzhr23gbBu8m1iByt31Y2ahSiD/AxhM0MDrSS85Z6QrUjRDVK9t
0hRPbdEP8B8F1OZGXChIjjrlNmPAyoGnFykMjyCxM0TBjwZytvsWYd0a0uCyQf8TKGDilwV554cX
vBTnovKh5BbX9yxn915ftWBeX34M8zRtUGTYuXG7FwO6Kf3yFItsxSA/jE0xsHHPQGqlR7/pRRli
el06jpQQgRj6L7ImIW+xSBN5iHx+F7ktYvfAGx+0VkeeucNmIWtxhu37xs2Cyr6eUTxOzlDQ3Xgo
arZIzVZIOV43FdvnjZtFthUvgwlSN6x+lSza9PVLsUay9uGliKU3fEFQlcyVFEorshzUqXG6/Aag
PbrSomH75YYrQKU9IvGIX66TexdtvBzN982yRvn0YcSF3254gjAsiyob0eADtMWAUE6pPe5ECVWF
PgLA1POPbrDMZ+n04Xlwhfwc/SoxoY0kQZ0ZKWS8RWgPITCOnOmLBsfrp3bbRDVmFWS/8hlSoEP1
DPqwG63iTZV8rj2dmNjFOK+yto3FkmYTwkSmB3bT9hX76k+oVwezio5RFqqX61OxnGsTypiJTLmt
C4cS6NeirbZBH25ECO15tsbqajEwE8WIW3nu5/EivlcM1RaYk6+Jpj88Xa5FdbYBjKO9lLVG8Rk6
iLQad1nBtx54SnuQEV5fIcvxMxk9u1IUibrIjDaNOMwh8iLx2pPZtvjGye4BFictcL5nHaPkEFYK
94c4eCEYrya51v5iG8Q44IU3+yP1sP4DWBrq9ucc/8yD27j0Vlyf7fvGEUeCj+m5xfpk08+gntFS
X+/k0GwZ2Dyu74DFiZhARMfJKwD2Gp061TNAZNu++pGTbwSVSffOG+8XtqYdYLEkE5RYKLIsQ69Z
qpEzncBDu5Vt/lVnDTlcn4ltAOP6JoT3paTgvc1JQLYy0aeOsHREYef69y22agIRSZGj2pPjli66
YXmq+si5cbtMrMTDtl9/+fu74KOiVVLOUP06DwvALICgbOpcHDVfazmNPw5uTLAhqzlQZNFQpom4
ASlb0IGkvcqOOepEmUpS0Bx90qDofycyR0J79ZCUKV4zFGUn1qnvTPcSjxxnQAk7rqIvk2zwMgka
8YsEy7CCrbbErWbyeUgE7yqUxs5tNQMc5G91Pey7QJ2gEBayp+tGYNsm48AvgBsjjYJBBKLvwSt2
jWQ3HE3gn/u8cd5jMHU6NIhVWkqyH4hGUQq4SkAOr3/e4k7MNHS7SOU7asKby+1fwTh9yosiJaJ8
rv01vK5tiIv9vbNjgo7teJYxXg/kqQ3vBmAOcAE2ZO1la9kAk8t0BllhIVmpU+APIKMyqV8oZXwv
y2j/uSW6zOvd7+c42+BFg0fHEw68ggDQfQnmn6Ne4zC3vXvMLLGOlrkfALWAuFPpoc05GO5Qhp9+
NYM73AVxm9/GYwWID7qpbhOQ4YEzF6EJqcblNgdgaYcqeLEHesb/3OPDzNtlAox18xBHZ9nobdUd
F+jTejGKVSvPKotBmCm6Zi50XxTgpQOGYjgBclnvRgcMru4Fy4JMV7HiQC3u2eRsTEKHA5yNZGpN
ghT416cmUq/XbcJCyUlM2sZWBH0/BhCQ94M6BzJjAfZGR7JBnSVY7gFGDG+rUTVfM16Ee8bq7hA4
YvjSqUADBuh6NzFUKrZ5JOmxmOPs9+izZQtQ99RvqrpVRwnpyNuLhMZN1KI2se0d9NTsiC+BOrg+
BcvqmPUDXkykr0K4/4lPv5cs2bKyX3sP2L5teHxvLvMI8BGSLgOaqaYLYKAt8s+k+0DBboZxlQCA
yi90OlXOj6CYfi0F4MULW7k0bO7E8Oc+R3lUoO6MLFSxKQSSX8X32l0rOtmSXL7hz3WQRN7cN2Xq
13P2qyVu/SP0SP4M5G/VHro2JtCDgmV9c+f6ZxHH8X4oUKmGanf4fH3jLRM0awBAUxbO4Cj4y8Sp
Lngpta/bLto5XRF8uz6E7YRf7OKdy5ROCdKGEm+E3hXbcnlJ5N9OXhDna6wi5F/n+EFqhhomJjKA
vLy4B7I/AVNiABDkUWm3WXYZeuz+9DJ0vrmCyRAYFnBxbfEWFjuivf7EocT1lvgaGSZ20kqTYx3w
N10n5IuMHHpMkEEDiiuWI8imJAHKmruR2jhgkvL2jHZozww5SuabXND2LmwdddsCx3mcSRf/SNwR
iE1wtD9VIcsPYSLzAxOkO5QzpCPiZIrvw1B4GcrgTFSbvnPxWwJAR1qeq6cMeZlf0Jj/ofkwvFDl
U0TfcQax4Gma9V/RJOxW9cy9y6pk2vpxPmyX0eW3o+93B8QJ8UYSVd3kKmiPFc29H31Luy34AYpd
NjrlDU57dxMt/W+vlvEhGipypAAH3yiX/FNpv0V7ggQ0E5CD09g4byNKM48T0P0HCpmvb5o4r0D+
+vvcqZq/bZPlW9E77Z72ibqnLcP/60XXaba02QX6H24Bi1cAhCzOT0DQoewbVcseeAngipIEZKhh
5u4hVL7sahf4kHFwAV3TBRB9nLxB+jk5LSSSX/xiJjcutHsBlhubE94LCYAMA9tGzF22iwbbktfV
/xQBz3fKG4dNPkUlFO0B95X0IoDtauD05/bCZx+Q5sxF1CKb3Eg8u5NJLsG21ktyXywtrqBAgjmu
k2VyqEuKqjYo2HYgmfS3vuI/fbjLHQ2kD6X2mftki1wRZDY7v78pWrG8lrkf7elEg1MIIMrG74g4
IIEIDcu2KeqDdiH35fuAugFs7sv7ykFW0+9Fdj9x5R3mfhz3uuP13ZiP34doXk4oYzUvTtZ6h3au
5FcBfpJjJyJgyh2Pq1/V7Cu0d3aAfoFgZ9wTQqt9prgGbG7+S3nYPgR9Pu+wNVIBRBPTfRgF057F
AAlmGnxm05IBsO1D0EbEgSy2i6OA1hRobHORaQceIfDlIQi7BCtRBL86X6oeTWlZnXZOMP2owTB+
aMto3hSt9G7asv/OFZJ+Q9dmD/7skeaoaTHfL0637PLusuBqgJVMXN7OpccOTg7MVewCN40IJ36e
GBC+U4YOJwBRlr66m3UJMe645j/mPJ5PVTADQN6PaN6JhKpvupbFe1rKn6gc/OhmIHvLGs0MzQCG
Emhh93tW+d6Rx7hht04mfTSgywK4cECF611SJt7TAPtpNoVS0VfGkJkBzJTweefp6WuJK/4Q5nW/
G3FAAQr/1o2ec0z6rARPVVtzSLa30cHlbfdSZuyp7twB4OYy74Azv9THYbLlFhBrDix4Hz0Ayfqq
CUq5u7iQ+b2uu2A3FQ5cogN4ErqQ+owGt34iip2Ufg3+kyof6+11h/wvM9kH7tLk3vXB8OqV6KI4
l9yjR9QLhtNQosjh8LrZJF4Tfxm4lDt3mekBXCJ05zKgwFQ2zVsNlVTgBzIgnq7/GMvD0yTnzZYs
K+YB8Z9K7mNFN6V6oS5wSOV8nuSvvFmTQLZcdCZTb9NLxH+4XFNUlpad6PlyI5cLCfpY6N3npnIZ
+t1Fh/ulbpwAlZGoQftCGaLvemKQKGY/epffqbl7lZAQuD6WbTrGpQo0IZ2qRILlBII9kxpOgOXt
iEdXug8td/a/ke67qeROO0xjA067for4ZmFegDqSAvgAlKOC1Y/XJ2EbxQjeIKSVVF0XRGBTQDvE
IjdRPsMX3YbR0+cGMMI33AlxxKmKUTpHmwlKJ0MA7GnwVCYvnxvACODCOKkoKMeAOwM4O3Ngt3kA
6NOya5y/10ewnA+znh0IMRAfUtdpnbxWWt2HPTCLvtpGBDcubtRaeivma0mQmJVtNlw2vMVuzEu9
QQvvlhUvMgSwN0C1i64M8nG/bkCosWJzPhXg1MIoILjZ8iLY5kBG9y7ZkOyFLmIfcf6Yt9+zds3B
2E7KJbP5zpRb3eZcuEj0oj82jcnwE6oP3wO5RqpvsWHP+Pzil+44TnhXOuVbgGZaz/+edfcVegCv
77/l55tUtoOuvFFjEqn2G3TlFYAD1AQNeVlUrrEKXnzGB9eByWaboHe9n4suPPdl9NB61ROFvv31
X29bncvf3y0+wnLHabomPE8ZlB+LfPnre/NTyZE4CZ21znzb7zf8rl5oUfcC6pIVsIeqQTOxXHnZ
237+ZcR3Px99rjyj6MOE0l+zWfJX3bOdtzyy4eH68tg213i3ZFGds64CrUyUNfEm6bLo0hTK9iUt
Vhy5bQTDxc5JPBVuSYMzOuNPDYlOMpheQBS8kjG0eKd/H7bvFihDpBcEAWQDp1AcGtaVgB+HP9XM
5JYm1ePQ8OM4qRWGM9tcDNch6yh3IzmNaTmgwQcdSl0qAbHeLlm5Ju1oGcIkCfUCh6HhERsegjG5
Tf66yW8UP1ZCHYudmhyhU7Xgoeq0fepTDrRMgSzPrSjq6tt1Y7J9/uLX3+1FwmcPDDi8B1giQPv9
8lajZ+dznzaOsSY8Y0k4iXQOq+XQAXyDXpJBr7g4yylzL5vx7ofHUe+hN9Zp0mj+FpcFGIcj5Ami
jSrJygi2bTXOccCDpvIj8Ko0TZRvpiAYtoMz37bLVO2ur9CHc/Bd04fiFZIvSQcuOKHyZwk+OGjE
o5ekvVN+sxItfXg/YwhjE5guPCoUGdNs9n/VCz3WHXoKYq9FJw1vgu3SZKfrk/lwuTCSsSGDWxDH
iQhoR0LxWDF2Uw30PuuyFa93uRr/577B543dQMc63r2uKFI8xrZ8yM7o/nmYB3VsRfWIzrJ9k/dH
kYU/Pzcbw8lyPMQ1yMqLdHb9n3OUg/A85ht3kGtYpQ+dIOZj+FhITuB6wIsuBRH1qZjQTNmS/Ktb
SzDzVs/N5N5yZGw/Y8oYzAhpJ/DaL507Luc+dA5zwdMEDL1duCbFZ5uL4WPp2IddJBYoe3MBkoTq
3q+cF0xvX4NqSYM6BCD5r5/aF9PXUiSqmBStOvc8eGFVj3dGw36okH+Ok9k1/S3TS1hmngMegnqO
tnmG3kRST+cpUc9xjgrq9WlYTr5JOCwmNOvMDeDMoi020M2GGswlI7Ql/tq9YTn4rmHAoB+pO5bz
5ZyAC6IE3yqUkrsu36vxN+vXQGYW5m/XJB1uixHXt9uj1zP+OaIVkj2E8XxLINfnud6B+vqOdfzc
ouN1Cn+50K6/vnwWX2PSEDciBJ5zCpvUgTBbhEaC5q721xLsto8b1rwshfZk0qgzaatdmd92Drrd
+ZqE2ceMq/T/mXveXVxLXNMxAINGOkxI6QloTJ4FkhmI4aIYxFTooA2anvHdWDJCUdq+THGGwgrd
9WHevw4q80+Utl4aRML/Tnzk/1aM8sNYAL/M8OBExd0ADrEmdbm4F1J/ywc03F3fsQ8NHt823Lc3
4A5qlejSIflSqgPSopB2uG2DeuX7H5o7vm+YO4tiygvdgHyvmr1HNBRW+ylw6G+QYEMFtsydrddA
ueH6ZGyDkf/GHhpMEKgWlw0qB+iebIc9ddvHnnZPLhm+Ln72+/owtv0wvLZOQPjQCwT6olGP4Ma7
DZdlJSz40GNjuQwbZ7oG+5O3jGnSXPATEO4D60fxGzIuu6ZjE5qe/S9VswZwsEwkNp67buaTKh5A
uHNRBoN+576Q7evn1ugywXenCU3fCQwLnmDoIdGxQCd8B/7CNUrHfx/M/xN1YJ0uFvDu84lKkApC
l2CqZrrzSlA0KYZIQ21V5IObUt+JWu0cAvJ+JO5mpIa3IcIrFQfbyqGbqszRXj9velZt3Ygerk/5
w0gIv8kI6bJBhr6bg0BW+cNegF4rrujdPNeHJFj2zTQ8LuOM0shn3k80MTmLCwDcwNeVz2mi+mxL
oPMAVSnuHubKzVeemxZjNHWJkKnW8wRxyRQ0NBuQHexk/dP3HTwGb4PhDH2HlfSnbRzDBy2ON/Bm
7kDKqCReUpB4FFvNp31dQLJUo0A6r4TCFmdntiEUYCkoi65rU7cS7d84auO7IWfDvY8EKbj4nbU3
kO1cGX4oHik4FMu4SZOqGrcScnK7BfWP62b27yvkA9uPDfczRNPUDZVCn40CIXxB+hokCW68odlc
3EVR4W4yACR2PVfxbhnKrSzAHjVWIt8nYbvcOJnLd8hB1WBcaZPbqub+nY+q1e76z/vwloZdGh4s
9yHeK0eN5s6hKbcQWHleanC1FLWzYi2WTTRbFsauqwl67SGvJqrgpzNFoPBidfg3IQxE7+ATXTEW
yyYGxjJrBr4FGi1TCtj4phn+hngnX18iyzVldkM0sS6KBP3iKVigdm7X/eNqlOsLPv1DPLRb9nH4
dH0gyxTMJofczSPu1O1yjloUQ7MhAgphJCs3u2WjzUYGH7xdLq/yNu3dB58/sKHbSq1Wlsj28cvf
3/n3gKMMTjU+7nIUZsuvwtcHof58blkuy/Xu4+HSaRCIe+qMHMsjNJ6Odel+ikoefOFGvNN5OoPg
FWI12nvtP0nFi1e6uJJtAGWJVyzTdgIM98JUCKKlBfbjd9HfpoDumq7GByeu0YOf1SuLZDNSw/w9
8H/5RTJfOMu/V2kt35oWZCA8lWvpUst1aXY09AktSe+5MlUZB77SBdvHACIGl9ywJioPC4iQjtRJ
UMTkFKXbvZBqXImyLOfCbGqIW6bY7IrojJD/xEJ6kxHy81O2ZXY0KJ0QMRQgVptFcaeH5Ws+zCuO
3/arjZiHyDjMyrrXZxJPZx9cOoGa95/71UboQrOCTFMh9TmoM7ywp3beOAlZY9a/HNoPLiyzceEC
RvYo4q6zJ+b+WbYBuICSJTyNRUBvrk/ANoRxpF3QooFVxi9SNTWvQjs3rUNuQPa18nnLiTNbF0Kw
lkRVGwA/OwLiMr7x5q6s5i2Eu1f21jaAcaSzErSWBNS354z14IrqN2ML9fSWI16Ux+tLZDnQJt1y
zgKQYo0I2kTyLWcM9I3gWwa/InNvJ/4pRC1NQvP2F5SxtqhEmvCyuQtVMaTglHJuZaYeCU/4yn5Y
IkazkSGPhFc5sVYQlHGn3dIAczQzcOwoDzRaLsgYwO7dBtOKv7WNdvn7u/vCbyOyDEHdpaUHBhUQ
Q0NznoG4b966VB80jdNwDblv2SSTbrkJ3NmrWC3S1mNpSfzTEs1f1Vjfg+125/T+mqzqx2BFmpgN
DmgEYXiv4IIdR+qAKtRxAe7pm2afu4BttbELDiGnobdCTgWEG8vifkTHyD/1EPCVXJFtVS9H+d2q
VuWoiomiUMALcpibbNNeDBIasqr1Tq2+1dO4u275tpEM5xATMreXHtPUy9qbOXQ3Sf4wexQaSt2e
X5iclnrljH2sVotlNa5/xHBJANqwNg0f+1t2Izfh9iA3p3KX/QC7uNjRR30GfujY7L8V5xvI5lSv
auW1ZnGBZktEkE1gRGJxl2YlUzjZDViZawU+rypwV0I+i5cKjNMdF4R4vOVtqpofEGy4o4PcjNXb
vKyJsVoGMHsWRlYngyjYmC79GB3r2ZmfBEu6vVeNxQ1rR3G4bhG2cYwTXc/Ao7Xomkxz/krGNxUV
R5DOb6aerhiC5RybnQtLzasiGPrknM9Zk4ogPqJMsgtxwDadcu/pAjqS61OxGLd/meK7YyRY1uu6
zuk5Cli5z3QHznRd/QUC88mR09mZQBoKkte1HkHbyhmnluGpPtQyo2c5xudLXBuHJ6L9PenLlavQ
EuaY6PWmmUWWheWSUhpRUHhdBAj6oFnx5bavGwd0Wbq4w/O4Tf2ZPvlR/ag5WXFotj037nCwXVPI
3oLmP2gg+otkD+B3Mfj8RjRWokuaV/u+jtY0WT7O8NPEN+Lzfuaxp7nIzgn5rVHSCenwlC3VTVF/
r7MIfL/JMeEZuIAZmA2HvV+qt+sGZ7MAwwlQtClKEakewu/NIWMjeFij8QF1mN/BEK288S2+zASy
u1yhTV71Ls5nfQIHwq4d3DNol1dMzPZ54/hDX3lIYAg6zQa66chdx9HKACLy6wtk+/rFPt6dyG7y
+OgQCVGTuHjJc5CVsLF5oXO+dp9ZXk5m90vggKgJnOkiLSBbMUXfs/LXPIA6HhyZSHkCkO7tJjCW
X5+NxarNdphe0byEn6fnMaLA9UXgdy1R1K34X7cmAJnGa9Au20DGLT0p3gwyu7DLJuKBgaaTemW7
9VT2VUwgTwM34cr+WFyA2V/g5iB1mlWoU1H2x9KbThXJbz63WIYLEDWYo8JqblLN37KcnprqyyLK
nbM8qn6NcsTi8E1kH7QHy5xcKirMJbt+qIHFVyCe7DZczIBsuxvJ45WV+hjfRxMT37fguncbb3JT
p2DPinJ2K8GSCm7//ZRPN52o907HT8ky3jC2htqx+BeTzYY1mTs7LgW5XRkCaxvkN6B6SimHWOTk
AUhyfads/tOETaPTnQWLqMg5g8q5oKDZzUDMu1PELdGEwMKnHMw4GwKRg185K6BoQPEqk+DcE+Cx
XfFDFpM34dKF50P+t6TkTFuxq2vQCdMxewJF42nI2sew4PPn7NLESyPFm9DYl23Ky77dcabypzjT
9E4Mkp2azpP7rgrU8frSWgyUGCGCVlkN6iBcEOAF44ceFPy7eAmhwpD0gKGy1tlCqCLfAF69llC1
pcT/DcffuVzk23y8InD1Mr6Jij0f9+NzvgfQfleDrvcfqBx0d+2DuuN7wPMfrk/TZqdGJJFneVAo
X3pn1Ucg1hJhSF7CqAKiswanb5hnfre/PtKHF0rgmVihLooFHux0RFlzcE+67ZMHuRR033uxfv3c
EOaeVZH2eeTOaeuG45aPbECHXDUvWE5EsCtnzjYPw8OHoAcPE9AKpVGpvhQhuQ86+gVQoZXA5EO/
jmUyNkRQERLoMHSwO+8NWl7/eMzffW55DL8+RFrEXujMyLiOXx2pdhIUxHPNVvKRtoUxYjlvGZIs
7lydumzejujp6sgbmf+5/ts/PI6BZwLyFrft49ZvCRTcumMyBa9dBzkYDnKGoRp/UzDchU716/pY
lomY8BkNLvqR09JH+XraVj6F1sFd0K/xuVg22ITOCMfPwiYrAnR9gI2dhhwszZlYaQ798DhjmYwt
nkY0x3EwCaSFeCrc23Kuj64P2aVArNiQ7dcbmyzj3h3nOfBTf+JfoDrylKE79/qy2367EZKTWDUO
ZBP9NI7G0xihbBrq8dsF34yO87XKxoeXFejHL9HoOx/bCXRldrFaUpkPqASQOHkVLnPeZtpQcBez
5C+6I7uVm/HjxXJNze4c3OA5B2F2GjYYbKH+l0FVfMUPUdvXL1N8N5WkC13omwi81DbOhoM/5Aty
h/xQPwav4i0Et2q1B8tqILferyENT7hFbsWJHOg+vgE9uAY997gD8S771jxf+Hef2XyAisPKr/t4
M10TRjBKyO9lMyQK++mbmGuE3NFWQqoyWUvHf/h8wEYavh5w19lbeO2lkt94Y3MUEBvwL9mP8c6Z
nut6/FZ9iu4VQ1024N1CNxPcTM4aL/ULlPXneHroFUoieb9GWWtbLMPn483tIYNXkhSB77cJhAqb
qZlaaGehpS0Ts1gxx4/9Gqj3/zsPHsQTSAGkSOOg2QV+j85bckRde3f9/No+b7iGJRc6jqqGpHT0
7gK86VmefIlZ83L98zZzN9xDTiB+qkYskvT7b0VNvgr3U4Fl4JoIojAbYtlJ5Ps9wGqG7278XdN7
FPR2a7eXZYPjy632zoLi2o28UTKA1V1InpbNbqof2qyFMNraebP4NRMU0uUqiwSYWNLJhfRQ3p5k
HoE4Gmz8TrtJpL9CWWE5dSYRZTgNEHorah/afGCoAsWgcsYNRPCQD7xpk4dKJJsGtP7Xd9xiUCZE
pHbKLicggv93MKiXQZVJbIA5WPm8bVMMg1q8MFS5P/vQMBM1eDE8JLmEeKTswo+h/l6fg8VqTZwH
HpkkdNEpDwiA3i9cnaDzcrr+acvymAAM4Re1RqdXkAKldYi8XyCgBmPRp0hlA9dEXRBKCCsYdroo
n0X3y/dDkMD9uP7LLStvgi7qEAQFQQ3oodZ3A3Q5fP3UduTGy9Za+myrflmyd+fNA2MtOIkShBIk
o9/jTokfmmVrEDnb1y9/f/d1PjM3lDWEqstKvnp5A1wHhL+uL43t28ZV0IzQx6Aa0WESe7f+IG/H
gK089Wz2Yrj/oc3GqRxDP40gsJUXbLdc/mVrkaHt84b7j/w+YVpMYeoAINhPhwDBR14+fW5ZjLMa
KRqyEWzradsCAemg1yqe488dURNHUYx+0VEZoqQ8LsV2BOd3XMVros0WUzeRFHHoJEvFULXTgHeW
0HdBxWHazEhTlI2gK0ZjWXqTItKRZXORaERFi07etpeAy+XgGNiWI4Ryrm+AbR6Xv7+z+QQN+nPS
DmMqiLPsKp8nqd8Pw1eJTuDbYV6GX9fHsdi/yblXN+AUYD3q+4HbPPU0vFnGNZpOy6dNAEcIYdLQ
uWgMj3mZai8/xUW5/9SvDi9DvludIcv8XiNSS/O8BMg0GL3nKVrqlbSGbe0Nn+Ao9CzKEioNoCp5
cZTTHJQT/oXkbrmlRb52HdqWx3APEMwaPBpcGhgRXO1jNvSHaJRk5WFqCRxM3MbCFxHIkI+p5+Ns
RWFTQr4UGsJR2UEhqvOP2ZB7ewox693Qr7GZfpz5DaB8/N99yZGSmBPZkTQLquQuB1YA8gkjvfMk
d09TLtC0TCXexi5seRu1kwq34KguPnloTICHLHyvBE4VFldN39D4A91f0oCcJXPOfr7a52ebpQm3
AC2C5J3saFqEU5zC3US3eTAv32vIlNGdgwfvfIwa7j8KB1WoDZqfk+fSSyKyYv2W2NNEYSQ9bcBo
z+fUoR4U6Ejw0jvdoW3gi9qFfC/F+MmBLv7v3TFDmD73aGSZ07r5G/U/phmvVygPLmwE5CJYGeTy
sf/BeQWuSTvZ1ZMz6SKeQSEj+cuMt99h7EdAENxk1J+BvWMM40SHjQ+KCbqA3ppA3I0eLn66WkPf
fJwqc00Ihe9JMqOtXaftRYYeMloMsnVNpbdF7G5b2UHNYi2bYlsr486PgZx1So0aXuBMu76kOwjU
bgF3uO5VbV83Tq90oasGPCjycN48veom9g6ZL7Pz1AT5imu1DGFCNWKeoUUqgYicqsNsh+Z6aGZD
NHXfqKX6TBUYcmLG2w9OtXNjgITSpPwaLHobJjfRtNYrZLkaTIQGJI6koL3P09apgwPE8fSeS9BV
OENdHRKer+UVLZeDic/QaOeBBkEyA61fQScrCflz5sCnfC6AMRkmk1zqvuPQNyjq5z761rt7tvb0
tjgnE4gBFQcF/LjrnCGbA7m5fuPhQex4DepxaB5dq8VbODJd3zjRMkNTwkhD50wnNKZ2FWr9l7Ki
c/DZ2XWC5yh7zZk6T13KoueSik1fQnwwWHmW28zYuLt1DGiqAvoVqEhwrIl8F4Rp6I+H6+fQZmTG
Ke+l5+EaBQM5g+xEsWnRP7iPIHh1Bp/7cgxkyVcG+rdk+IHv9Y0TP0uhQZ2R92koh3nfjq1PoBYb
Q964jEh2BtVb/xJRlfzlbba8+dCu21fonfhaoC8fV4AcD2Wj9V6IBDrZ0Vx1HgRNhfgrVLPcu31F
/2TER4pnFhA9T+ZquK8z5qPYDMIcSDvW0CUtlmQsNxRKGNNWxFO29rCzMFwBCP7fy4tRUUlfyD4F
K3P4HGkFW0STLsQ54zJBLr0G/xetnWXPwQFwjJWf7MBzPWzkkhV7WQIhCnbN79d31GIvJjIljNB5
0kv03fRhfJtN7A9UoI+woHblPFssxmRoRfffIn03A7NpPTx0Xv2lAHCHDuNX0ng/r0/BNsTlvL+L
BbxOxh3JNDLb3g9P3PuI4hr5ouc1z2qLqkx8CkL6Ev1cYB4OIcjZyRrkcIPDIKronOtFHPPgEiuW
wPZUCKnEsgK/su3M5e/vptWCyp/3oVdhWkm/6XWy66C8g87d8vn6utkGMBxVkCxt3ICDMtVLsYN6
5qmPQWw9RStH2HJRmNxQ/eL1XtAFKnWpyLdhD2I/Xk8rtVHbnhuOiBbOzDSlXipq8TMETBpExwuY
axU0eHJVrN1GtmEMLzQsAirF3EOiBCrMR/iDJ1pO420dDeAzA/n/SmBguZlMiAgZnAyCJqhgVN2D
u7jo5zx6ibth05+1uoJtBCP0CMugzeMgykACTCDX3XbfslZ52/H/ODuvJbdxtWtfEapIMAA8ZVBo
SZ2jT1h2u80AEAwgQQJX/y99R3v7H4+r9tnU1IzUIhHetNbTxCUmpNfnnv9PvgaR9/sMiCCNEHNr
yxvmvQ72VyLiDA6hNTKe/2nV/j76YRRZuqVOMCxWPcblSjPOEgSzf7Oc/UN2+vuwh/DQGRnVejXK
bx/rCNPcK87Fwb2zdcTEbjOn3AhAxfv54d9/z5++8LfLAMOHYb11IMujVztmcDq1x7kqIY2GwIQc
oOoR+0puIcbz45+TgkPnv3/tP27+EMCo/z5dOkkBCO3j6dQ13tcgUSfinb31Zu/z3z//H3c/Pv+3
BQfLTtDZ/FqfWCRUFiYuQeZN/6Zl/MfljE//7chXPuxxYZ/nnxiUSVrEj7Fff6Jy976u1R3+/f2/
/4j/mwv7/6IQfM/1XPiPM3ii11C3c/QELt8k0n6YwzewiPyvLeDuMC4YOdqsMncR8pCsHMdPRwOW
V6H2HkjjQqDKZvqlt2HMCGRCT1PdIqAImHkeYBML2HKzXSZvNbeVEt4XBOYsjYGqTLXXesdlWoOM
WAZkcRlFQQZHffRT4AJrdq6qxNu//8R/fk/sd3mrT0IWC1MD7lrZrykcfyVK/OUC+MeVHbLfGx68
qui8lNtwihNbH8amvo0xdjmz7i5Y4gNmqp4x4g/zQzQ5/6ff8nsbxI/CBldlAqfz0IlHNzGYGXvl
lP/7p/9px1z//X+sBd0PsICdPXpCTHnnvOSJrCVsUf82kvPPLwKQ7//++D7q8ZpbWIAmM+w6Ykzo
7NveS/7yLv7xIsNC/u2uXzdvNKYs/RMpAY4vLHBgw/ZRb3+rqP7p8+l///Wcb7Ti0AqexrXeUlVX
X3Nbvw86+ukB4fnvL+BPT+i3yxgGL6rz60UD0Gw+DdWXqOSHf//oP5wnvyf/VNGqgrgRLMYIKX9S
2fUuGpv+uWy3T9vD9DwdAEE+/vuX/WEh/V4GaLso6odr7DIB+d5MQZiOJnqNo+Zv++APL+P3UoDs
tWS+KcPT1oR3k+W3LRNfnQ+Gl7Lxx//2I67f/R+7gYfxotseihM8sea4LDB4hrYvoe86WP4WoP7p
rfy24wJVUUWu64dGbj3FLcAW2oottW1MU92FFt7dvfeXQtz1YvqHo/736gA8nqmlU4MrxU3xbg64
Abh9rnOzWh80k2555hXmtl3guf9F4BTy3wsF2DKkZ8nqn2ruQJRnRxOXu9Fnf1nTf/pBv21JxQeQ
56YlPJHY3ofz7BftZHKBGzMtG/Y5+s3ekOgvh+M/n/X8d/WGWjGgUokAjr/z5KWmhNITPmnnLqou
wGN/oDKA2QOvfVj65G8h7R+20e/jkdpWiyARHp+LHrtoTaPx1Ym/eTP94az5vynr/1jeQaAIDdZt
PEkJK1vC9MM4sr9EFX/anr+dY4w0Idz4PP80z9KcYHK/iBxIz6jwewUbLezevyk3Aty2/7ysf8/v
lTNRMAD3e1r9GIPE1q9ex9iFRxjMi70xrUVdWMgThvyrj7mBn9ZgWfdhyJQUpRrB+Igns+4IqtTP
yjXmGED92qWRW7ZvqNW1R9GL6W6J4IuW+c3k30Uu3s5uXUAMISVB3tTZi7QTKp1b1O0wklI+B4Df
7CnoAPuOsDE3Va+zxXX8OU76atcC7XMuI5TpOJzci5DWmFzxJb9Vot4gH/X6OvPWZXj1t670MeCi
xUUCI5errZN5I6y9H+ysp2yIob3Lahgj3NThBMPuGVEIQNVll3YjdbcwfDC3Jeg1Xzyp/Fe78P5o
ZOM/AoE68mxcKxmnrpMmtZ0oD6P02T1IdcsBnqhtYePJf5+DctjTjiFVC9s1d71OHqPN75qsjGO1
ZWiykKpo9NAX3NombYNOZGFZY8vH65j7eoaQKqmHIxA2PF8Tal9KxcwLXD2bvSjn5hHW5r1IUbCk
+RAG/YMfSlAAVpbDL/wJW/hL0rDaK2969Vva3MpInug0QY+OUCvdkLsWkugB7vS8z0sN9lpZH/uq
hlSdXC1pzFHBWO0lpL0t6mFBFzEMgkzGusylFG7HRvKDCEKKxPVjAdbHcwAmb4o+z6NLWIGxVZqS
oZ93mK3+gm3xr0n27slLBnHAV7qbCv4H6eJxsectvZBt+R6VkmfLYJ5A2z71W/jigRO032x8nqhe
UxnDy9a0w0U3wa4N5J5x/bA1dkx9W82pTDgkpp38NmxTmJWTKrMKzNoMvVy2h+P4rWGJTP3B0wfm
N3XubwI9aaP7BQyGgb5ZtUU3BhF7pjEmOVnP7GLYb2bU35qUNYI9+70l+14md1vrRd8CNgw7BcZF
Do6FPI0Diqro48EyKASlPkwkbLlMEu+lnNasZsGs8nWAyWJabfOi843IOMgbMsrCg4hux21f36xb
6e8V5oqOYz2ZIpSeKVDU2Q7wWqLAFE6gUZSjPHqrGAHIGLobT/XTEeJBr9jCkj20GK14RYvWWNiS
U7LXesKYRR/QQ1k2ZTpNQ6+QoI76EVcMhw6jSyDhk+APTFReBG/MPVfJu7lWPokYpsz3odFvghe/
FUGu1vbZH0VBfIGU1H/ZNtlnqxC/wBHwnoPRhxbA44h8g/gXiGI3RJffuAoxNlrHSF8Ml5dreRtQ
j12FMLBHxf0O8p5ndBkX1DdhudtbdQgDD38jKwtAAQ/eoD7CSV20CXJbl3sJErqy9lR3sLod+SVs
q8c6SL7Dxvxp9jBbVluZT6s9DHXY7Qa7ucIE9hBMur4l1XKxJfA03vDd67ZiU/rJZ+zsaPW+Lmbf
OJajegQ1gFI3gwczfygcz3PpH7atP4eNPKHAd1xAxpgG5UEkU+VTJN6ABwFZgoK2UrUyIzV5lBW5
gBt+hO7k0Q/mOzbHrwHlu6WNcgyjPkB2voPvx6/VkIcm2A6kCe5CRp76AP7ovleCI8fuiSt3pV/d
L34j8pXVbTr59aXjwY2Q6tBX/a7cqkPflfvJwYE+wHkDP6lyPjAMqWxD+bNV4lvlAzY681vh5D3W
d+FW/C89PTrTPANgZ9IWh1UaR0Sn1sPi7spdZ8ZbsEt+RkyfGnBe022td9YTcbp5Uw0Wpy4xyxej
2DHbKp+B9AJu4cfgbWcSbpdeTTdBoyVmzGBQZukz5dVFO7+Byyu73xBUdK57I6FFwCmmt9iSly4i
7/4wXDaOU1EEu5pF30q4KbaRP6bhzL86ap/azX8eqAzSMMS6ZTMvhn66rxL2VkV2R5Krj9/qFRq4
GIJKeRZYIrORRLuaJ3mT2AMn+qQqnU9GPfKO7Vs4JqeExICy8CNiydvZa+6pG96iBDJ55a2fcUJU
BnvoW1grn2rPvvXdVVwzbPdy1fd+mzyIDWwj3BnjyO9X5e9qOhxMK89ORbeiq85xsmGECr/CXtFL
vIrBoxsvkeQvGMm+QJg3pw7HFABla2pF+JbAmQTlKv6TBcFpZfRW+cghex49eePya9sg1MLJAQMo
kfW8/EjC4dxySFbicL3rQ/6Iws2JKfW0qmVLWx3t23U8NaBdiqB7qYl/n4x85xKsYV6+o/5wdp24
i8lUpbWn3kuHOkPs7uNVXQKnjiNuYEBFVDGCy+PhLwMeBWbi83RXUnPYKu9Uw0wThm9vSOZpljR8
PyQgPHdj87mY8c5XcMQsjTzTWuGY6JfyxrcRu40CNt/EUT3uwjowJx24EYSS0suWST5pM8LlGwOv
UA3c+mhW4fQaTrTBl4XyzSRiTKGSn3Mq9EOE7WO1UIX6MZg4eOBQbB+YaOkBnBW60ypKDhtjt10M
648SOqzcyvYVVJTlPIvZHqyA8KGdMQ/fxRb+XQ0bMhMwlxpkMCnqrpfBNU+RRTIRKO8r7rDyvMqK
FMNHMo0YvfOC+WnQ1cEHsjsNRswiSRBqwa69QSn1siVtPkdttnbzm4mHmzIETNUNsChgwwTNJ4v2
E3wogJ7Fgyay3deteyBmcxi5nl+BgbpJVnk3ddUzCYI3a9vnBWmoZVA4o287qwZ3W/cRqR5VobV7
t9147xg5R6AY7RszXHrHBnQY6ypvkwZ6Vr+9RNVYtAtr0iBe9lsIyIeD1EB49rBqdUgi/sXGKMe5
DgUAhZtpC4K0ibz61FwT4MEdR9bcNsIvxByve9p6XpaI7a5WOIFg2H4M4QCwAdObsSh4DBUrJkK+
EOx1WWnHl0E070nlIDek5G7xoDmsNzunaErfQ55+gEzhDGjZeR4nhH68bc8MDqDA0MCjFnEXLvb2
BTqt+8nBzQhi6XVrXnTDgcWq/NsYi6ECgKiB3wE26fitd9MLLM32zpcHMxKQdYYcMQviQCSPBRfD
cuOz8RCMel8P62mr5EFW8SWowF2KkulmpeuJArcnFvNgPCCCWq+W6DaCvSpMw9KlDnYgEkFFJl+m
drxp1WyPdT2U3yS8HH5OXKuPYap2ywIqhR2NzilsJEQLUnYU78quOmEU7G3rS5Guoygzx7A5J5UA
VhizA6uW5rkGduXIh5qlSbKWO39QQWEjjhMjaaPbzYMQOlIrgFcexqNaqllKeAK1EMCUQvtPZIv8
46jQGIoto/dVpad7f2hdhvYmsBwt1jxmmUzeaG8D0aLysnIdSbo6+ul7fDlscrgaUo1eES3AKrll
fS3hJJXyQX/QKLxpko6mSzzJvMW0a741ZM5oj70u21Ll/jQjgiFYXmHrcIUO8tYLywPGnB1AS3GS
Sh27NGhgDSyG5Fj1/YcL1qng9fS9rPiXZ+iGR2a7givi0nmmPOXlisPfC0+wegZFhG0PU42jLqyX
tygQr0uAJWOwmZIKPnZLUN+jJrfuui6usbENO0N3hpU1xB/w2npW1sgM2UECO7r4PvCb4FRWfvCO
dGdYECiKvW/AfLewrI6keqn71qXgZeGXjdXHMuhCDObYSp2NY18Ac3/jlroYfH6IuTsnXVJ4Au+6
LWHVQ+SViZXHGqSYRe+gmj4kKOqknfQRQuo8qILMkDBVcfdr9Z0q5n65ARp+D7fV12h1+4Sub1EM
Uhon9qU18TlZMA8EDilJ/MuCqR0c/fuk9i+MNy+sKyMA5JoTD6Y5xZjkklrZ76kay3xdcMjxLoKI
s4ambIq9t7mswd+6BjBihkomBh80kOTa7o6KunZ3q9MihfldD2yLhKkypmyakv1IAvmdriNO1tUW
C3SIH72L+7QfYU24rm2821Blzf3YxMdSmPBr0zVJXR1Wx2Ek88GWfr9nGgAgSyqWT5rrU0ID3L3R
KNS9V9r5a/NCkLkt3tEO4oh4F3KvemliHW35ShZkhsMyHQifxzOAFNOVpNjlc69mZGCJ2y9ew3KE
8BSdWPzoAWdgBs3kmo6rbfeIm6OnFhC1Wxoky16Dl3dgaKwfiAejUWvaPh9t1R3cONu9vybxiI5Y
H+cJT6Znt8jq2EWcP4nNdvAoFls2r+WaS7KQnGvZ5xxQxJfIhfVTGa66iEsFNszoGPyTZIQpK7nS
b2Aollk9U7tz8JPYecQH+rUzMz22czk9gzg7n+Ec510Y8718UNOA/TX32RAt5tLQbc7NPK4XlMzr
FJFe8DwivL9FpDPsRtjQfiC7iu9w60CPZGAscPFhBXPDFzdmmi42BS6cZkin9WEG6e2MeBaCH2DX
U/iE8Cz2QzqlZEmiYkYceDSCJU8Lnle4VdvNovBegdCbnmy4dDRjpkeBBVnrfB6TUtw1svcPrWr7
88xnhRyJz/7OxyK6R1hR1enicxDvaF0fI1h23KMjFBxrv1mTtJG0eSY19n2DbOmE3AwJ3qDZBQBX
jVF0s3gaDLwKmZUpg6KJm+6mNVGZb6EQQAtQHKB0WG/kGsscEMEym8oEFQjN5D4mNN7xgfCDQ460
C1erXxvYkBUiGc1zEqrvUY+5dL425El3ncrIBgGyYcyeEVG7fOzjONUGI2wRRi8eLWvqF/hoy5Qw
Me9xbpdpYHtTVHyobhmN12IENjplhmPel3b80Ux0ear6mSJ+gvIS7R51Wqut+SFhTZVZOQx7v4Ml
f977HJ1q7Lr4PvGAN0zbakVQwiqYxLIaKjY4SjXZomichgyPYYtMeT1Xa6Vh4LmSrJNRkAb15j+t
sN58R+jWhdgDC8KCeujfo0Bj3gLnhHaWYvuWdwA43m2s+jGG8M1HE6lIqPhWd2rdxT0I7d463Mq2
ewlWtqeY2XTNBsQgO6wqptk2a4NLs1N3REOIFm7+tYIRrnnUYrHBXOCgou27j2WVkpldGJnHfawW
eF8N08WTQUFGFmGkd+KnisgIoUqwfo+nBo/J8inr+ri/VQA7ZLRyLqe6xY0I6m46QFw39d5z3yTf
XTdNWRxGVbHEYkZdZAKEdmU6Q01lwz3ZvicGwzS2Wm8Wbr9PAjvTJoXVa5/X6ODm2+TuYbm+HkKt
P6HDus4wbfHOWNfghpC3tbd9ayiyOaSGWanhQOkWABxbU+EwVY3LLCcfnbGg2Zse6n9mbqlXzTlc
iwDZqw5e5/t541ORhl15V4V1Pjf8OOOURU3+GeHdCR7YeYXoIUPM9qJEjFe5BS7VTflNB80Omqld
JGVhzfo2LeTZW8SH1Q6Z0hCh8Nb02hy08t5hdZbrMT6NzssdisepCksAOzElxAIEN2525yUO3gNp
vwtmDyPk0RsAFjFbH6RFtj7ANjdbxvItnCKZxhu/j2C8lGLAyjwvXbneTchLwMBS03yq3KqKgI8h
Cj/qQip+QZGS72QMSzyf0Z/IQsiPudRrrlopwJMIXZYEVu3WxHoPuP/GGxRqzbE3MbsbZA93jb7G
1r7qw4iiSRY1pXmA/DnOcex/Gn/bL2Q91iHCE2MPbqszDS+JlnRfq/IeQCzeY8JbpGpxiLXj9jIB
bJcPTfI86PrNM/IWtYgb66bDBiZJas3SFZHnf62e3IdbAytOcd/ALqfwWmoz2VS3PhRUOcK3iwqx
FI0/Hj30KfMAltGZZ+BBIqc5SbmIyrRcgFAIVO/v/UrjhfjzWSMSKcx1rta1SJz9Uca7cRJe1ox8
zVEPohk0K1tKHfHdLgmG/sWWXXhhfcWKWo2vmtkEZt7sMjH+rWqw34ExHVNDVP8AiTXLQph7pP7i
R+DEaQ9Tl+u3qRdAq6BjgNoTnLLbo9cOz9CufB/K6nsXJz+8DZXDfoJYrhqGV9KNn6Gpy8u80j4L
o/AQmQ4wy4Hv+j58IIo8JX64pGuI9qyoMpcoLLAYet01GvEalgOdcELUUjfFMDZHz4bvi2QHuVbr
kC3GBj9bbtcjDWNM1i8Ni+F6HfK0KwXO9mgMWLrCR1yDDxv2Z4JU7sZsIN1g96nXq9L2NFVdCQ8Y
i0Kl3OY31QQmLxHYoP4yk0u/dOIW1586sNL3Cr40cKL2PQPRIdzAWpO5mGg/XRcvhDOwQCDT8hox
VjtgWyzU7LqJhq8+5gNc0SEFR6mK1z2arS56BtG65KnTtLyNBtBls6QK7WfbyeWj6zv2ayFR+x0z
32rKWCJAz5F6eAZbVB1iM5S5Ar/0Dj4y4z4pTfgcoaN9QbVLXkwAChpjcXkIzIj1aqbZq9JrysrS
efTcs7PDAtavoU3hA1tks7qOx2q3eYLkCNrDl41GKGLC2OXXtK4yDwO2vYtllE+YLe2AD0W6eucq
DdVl1RBx7skyviDeQM0BE3FYH7XXfffAcAhRu+rEp2uWIbOovB+DbRpRDQnGu5i108HTK/lSSPez
KeoSIGKYVx3pSqa9P/HtWw0hWgrybVCokAVPsiX6SKaAz+lIVWhyU1Yg/6KvCe9qweTS5k1EInur
SQkLN29GjLHBqeWJxONhQRD2irLL2ORCj93ewubtWVGuvbTnyO9gC2u6vJ9knOM2DHf4jV4e+xM5
hzXG2THFmYgp8xB/4U+aZfnK0ErY+WqKb2syjHM6u5qqtBtABN4mYdHkouWXFmz83k3DVSiDOAjg
4xq7SlK7R2RaoaQ5lSTb1NCeun5C2Up3SEeabba4VcIRfORALhKmcEln0w4umTdLE40n0fvRYQUf
KmN69C98mcR5wBX1o9/cdqJ1H97prd2KMVLqYkHHPhB42OHVznw/ScyQqWFBG0iAmihw1RXjFph7
iyZtFjYAb3isGTNRx3wPM9jkEq7Efl/9CemNaFUHqzpLph3pmv5h5GjqhyszcbaUXDysCbA1KDep
8TRqRe/HsStzoNYoTJUU7WEzEc9gf7LpJxogw9EuE3lCoOf2tULAuXbKvSDG5+8maMgjhuAQxSdt
teXL3PF8rEm1L1Xt3czuKreX0faMxZu8a+3Vj64dgIvX+At2gmLgOq087svMb9sFMgSfvFfRxN4N
+B95Ew4rGk6aKpyjdF0KMkX1/YCm+086rg0eYD08ggWcIPnbWFbrBtFdo91RwHDlVvqTqrIFELl3
NgB64Bprb/xqHN8araZPuII0h94Zt2dlt+69AQM3ChWF3drH7iiRx/7wmFVhJqeeH0t/qg8R+I9n
GGuGcGzGxeA1HoJGJM77Oti288ZKaMI5b+iLD+eL77Od1fcSAQz+acL4Txtr87Tgy/ZgqbGdmjHt
k0pI7d/Ceqr3mvuoDngqOdRD4t5kU4sbMg7uWWA2w08XaPUw/iMYDMKO0F2pxz5AfwuIgrZRaUh1
MuZX78MlpVsZvaK0tX7rmH3hLrDf+14Eb/Bh/BrRKcvnmnAG8c2aPHktT1DlGpEirCAt8x38Oshp
mkJMS0edlnm56urnStrm4+pwdAcb2vnZjjPat0DF/KBdNe54D3+0SAu50zMdUy9ueT4b/xoyJuyb
tCuahhrY5KbQCrIxKKYbMz9RVDDrj3oiTV3Us0Jhd+vMUzI2A8pK15qIFCjYbYl0aG9NJItR7Cxg
y8qLbSBLnfeJ8o8l9WcsWTwIVKnKUp5CeQ0N0ZnCdBwhL1DGbhkcc9mNHkdgA4JVjViKEqOyqr1C
wXBiAKc8hFXhrZvDhSHZEgC73Ww/cAzaC0deuTPJ8oP7MYyQp2AqBu9qFl2P0DZGgmme9VXQQDsF
GjOeq7hfjO7e22ANb2HlTk4gNgfXjUbvSAlaRTvr7b7uurUFnDzq4mvTG01IQqpHLSqTefNEC+yv
5w2X8SEq6c+tsifHu/cRY0V5Y1DwS4axzybp78UMjyeNnpAJDhEz5ypwqGTD6lg364fZyF50iLFK
0KW7QOeOB89u6w0KDOKW8GG5iKF2e4EySoaKxgMZgZIWhr2j0VbohpxAXgS/I1yavL4CqRPZY45e
f4UhImhTwnQFpvVX38fyF2YPJSpCbMfVwApA6pHkh3OLkqqHYFsmHTL9OMKZK1SuPFWhtiAP+HSd
UlqfvWk80WsbPYjcVLTwFi63muNcMFteQ/pXzBES1cHwnQ3iYy0YKoqVogDFhN9KEakUhhtTyjU7
+ajmIskjKMxt3k8ZG2QGNSpcnUu+VcgAkXiUOEobAq9pNMnyqidlZiv/beikTXsTCsgkawTF46vh
4Y2rSZBV6Arl2Js/0I2TaZWg1dHxg6GtSkeOm6Ea4I3s3KLTpi6RuXuQmsGC6HPDhYrBnRIevzhk
UASrYW0C4HcaidIcLFleEtbX8Nyp4F5jw2NXiUeu5ktY0QsGon9Ms1Cp7yNURM4PSuRyCkMDTUXs
9LSTlecf8Hare7fWyT0sC6Ojrxd7iKcRHQ2LwGkM1IOu6uS8IOYpaE3EHoB6nYZ+eN+0LNewussq
mE7mtKPnsEOVqwwrDKg3+IQwTj69zWfZhgwzdx7dLYmb0tB5N/W1C4zbtdA26TO0o2P0LsHbBgxe
pVGnfiJPR2pvnIcW2mrR9kBZ3KIkls6A+mgv4qlk8c++pndQ6S1AQLfJc1XqsoAHs0pFOL+CiI4G
CWYLWtl82oTEu9ZHE7zXjZ/CxqBDS70fj9KSNhsIuquq6/nd7ORyjBMDqQ5LTNpX4xf+VwEuKdQ8
CXLzFD9oKfSGZziGS7vzBfyCIOCLUjT12Q4sUJINNVwRgnltC1zwN3LTUBU772nhghVt1CYXzQPU
ZSNxVy3xi7LtfPD6Db6HansrRyjb0N1dcrRCoryh0YAAAPXYhgJHTOFBkrMJ1Tv4+3aFvw3PVDQe
qgTw4oT1CVhEDdW5qntVaDqqXAYS7jvRdGHUJDuBnDbdAH5/wAWWh/ANzgQ0ysee1qZAHxM9D3gV
pegin1vXo2HtYVXShZYZ70t97CYiT3PQL2mNqfv3NnTsENftt6Gebiw6Hfsh6BXMG1h9iLuKol1a
RfkwYXq69bDTZvCHMkB292VYrvCrVh9jZYcUxAqbOoAjM9+uWwHtI8pEQ4T0oZGfXjMCcO/rB143
QYGdpJ4Sh8ZgrKcfeEUk1Yz7qNx4H1uor0UsFmR90H/GpR/mYwu9rdbykYrlxc59mMJfYsxszfo8
Hjb08uuFZrJcUEvH7HNbRSJbUKcswijA83AMjV3EJi/Ii8QpJGX/iUT1HDn17tbwmoEGC6oBCb8f
WnSnZ1EMASeHMgLIqE0GFH80+v3orTvYr6A3QMWWFBt3HzAt684OAu5jRav5B2ELLh7G4aAokvYG
fCmk/J6MMyxqlWm+vSEW7zND4enUs2jN+1bf+X3Z4Srs78bW1SgzYV+Vrkbv3h+iPQ3nS+n5TQ6S
l4/thIC3G3yGret9RzTUXywRy32D5CLTPiZfUHh67Qg2eAgd1Knk688B82m3vYLcSnoog/VLcjZT
7fBfsl8GLiZ3pkKYFNA2QL7ZIEu36FaNU+Ch44NXDXUwkoXZzHk091O2eSiBRMgzce5cT4i4QrLW
e2ZvMfRSOKZ+QBYVZ1g532jC5vOcdOZWojDadKLLW7L8YnTASomxsNQyIR/Qx2EylxobDVcHjHol
DhS0rqh6VT2azF3o17mbq5fahJeF2j5zukJpOgy/VtC1XIg/b93UMyRCOy47MFExMOaVuPFRTHkB
QUll1gmSiij6xKP4EUvsaM6RezdN9zkoty8rkfmh+ALrF2XBkbwObtLp2hn09Db6M/FtAbbLWgRm
+3+cnUeTm0y0hv/QpYpuQsNWoDyjyeOwoRzJOfPr76Nv5atrjaq8cJXtBQjocPq8KdqmZnWyhox7
6v1G660nPQyg/Oe5l2VVvLGnSfo2xQBuEzmgi2CSm2L+PRvd72ha7uqFGsosnA6mQGVATay7WPwC
gO84qesucbGybCTMwSAsVtpoiTVXkA+l1dqbueg44ucBx/mFklxzl3Cr26EoNyIi6hA5Oown1o9m
mlduQonmq3QRd1SYWKX2fbghwKd7jcp8uYvDUu3axoy2StfDdeuaaOrTqP2mpBzu9AV1QWxl3cuc
5j1JkFRh1E+BEa7SelSHJu4dsm5qJ/s6kXv5S+ubrvPtEr6AJkZ287luE8+y6YO1FeOdjbArOHV3
Pws3zUdvUGb4lbnRbOYxy4OXhI4+fa4kznbdZC1fuyIAbhistt+7QtaZnydNv3UrOa+AUjvEqfmP
JLLUcZRW7le9Lu9Vlut3dt7Kn05SF090vdq1YycQgBoj/w7CO+76Gclfkzr12u5msRN0efYyCeZV
SlXo0ytzN51ZBnzh1ihgWQXqc6jV0w6MMvWWoQy3Ztl1GzV3y3ZMKuPn1AzLIW5IBli0tt/Spgjw
Uo2NLwt7wY/YmaPffWOAtXRjtZ5G8jh6Aqd2sVaYLyguW19XOX28An7Lyq3lAAesnyjvRBt6eaui
ynfsRQOcC+pdAbcf0ANOAIlgeVzDh0CjuAqsON5k50Ybz6RtlBvn970TNvMqwUA6QX/ghKdGcyM/
UHG7EW0rv9RFFQx+2LqG5zb1uOX8tTyDGWfJ6rxY0mGrLUnwDH5fTzo4VLCaBoSPdVvma1OfIcrl
TW/MKx0zPAZBTNQ3aZ7hwSiE9VUL1BwjbtPme7gtwss7N3pxY9A3FIy/3SjvfjNK5xW95MnPQnoj
QY2I0o0lXd1sLL3iLPwxE/tcigzYwZLp89nOA5J1jXbcdLTcXt00LDYqMWDwRXFy7w5O+jJRZd87
bmp+5gxu7pKmjb3cUsUWNY52N+dDsoWO4Hp6VPoGG6ZRmS0uk9Y8+zOcrwc6URrQt2Wbu2Es8TGt
bRDJtgFsuode4J7751POskNjIz83dep5xQyL6Xe2wX5wFS2HdsnWVjIN29CgUBK0LPxRpkydLo3U
PgxGd2/mbfWDFIt2PSc9C0Wm1+9SDdVTJyO5L023fzencXpMFQ11NYh20wcNjc2Uxpo393hdWFFe
UucP0dqu6pr2Wwl9aOztAZfwMkBSYiQ/sQSA827o4i4Von3NnTHyJ8boOplLuSunovHbfhArd+l2
7VBW/mgnuWelECW1rJjWEI3mF6pEaImVarodemP6ynOoPJvmwKlK2WBWtTKi30GeR7sFqtO0ChWk
RcvAkhnsRT7azSTpQoThxhWJdufMaBVWodYlr7ZFIuEQxc3WoeDfTwP5QHEI4QiZ63iy0RhtjTmQ
27jvrBeZB+F6mNNmbVtdQZlfNV8hDgu2BTc/WXMk15xOsk1PW3jlGEPCztPDsYMytKqFFvjCBTsf
nTrbYTFUbkxYFd+wqS/u5cyZm6keHgvaGhuTez5C82pZhp1xVY5sc30pm8oXnWtjThAPXj6QYdc3
0fS1k2HtudNorSp6un6E6apnNBrNp9AaGj8NzcEi/nWkfF5MnWWNc8Y3p07yu8ilqVPNUR56HSdH
eH0zCaC4r4VgQU2/ntzI2VTZVHlFjms+TKp4vzDr7oo6TJ6NzjQpZMrlGCfIS4EaMtRM8eyj5jcf
ON60sACaHOW4k35xYVgcUyewvaFaaLCPXQzMbZ3VA+BFSz9E3+kXsdJGcxM9cXJOT1OeJ66Pxjf3
orSb1klmjfsp6RuPF89rHcdiS2cNXg+5flvFenV0zdI89NFUbS3VlF/zHOxRNPN4J0z4kSvVRfFD
rDim48PY7WVKXPHchkbl23Oe39tQxH7ZE0xNkMTYw5nxQZB8BjmQPjEU1ikF4TM30BIpt41+M3Hq
XclMeOkEI2XGNcJsmMeB+6RRiBCB4yVBxTouaHWfy9ypqTaunp5aJ+y2RacRxJ08Je6wZZj4rNqc
BOoBziigoGybVTY1657YcwXxbwlT30iHQ5gCXWfduiHvwRjptM0SYHg5kDVA3r1eb/VEO/Okc6rV
ah8OeIHWTu5PiXFyO1ZqpWs9jtOUdipPn9IuohqM7Ue+0EOd9w8ykEw9ohLS0CCrRDNOaZU9RqPu
CW14SaPqKVgAPKrusTY4qVhNdSJ+FcuZODb3Vh6Sx5v3ziZO3FOOHuGoWMTWY9P1+wzk2Au06J2u
55bc8/u0tkYvgBVnGNG9NHOxKvXg0zB2G91wGn8aaWkBI65lYt3D5g33gQnffAEYdKHAgeIaO5u6
F9anV5nlm2NByxkNTRyasA03ejoIlhM35fyYOm/VVKpnuxNqX5ZL8jRNufHWWYHu+s4w1z8rGlfE
guhRjOV3G7ScDcmbp2MCFZj3kzqPqqitNbRFsaJkG1dVF/ZeB4MZ7KByfriljoAO815/Um4OwbxL
Kx+SntoaSmWbrgrNQ252xl5K7EPzPNC2SeuOfmiBTBLbx46Yw2aJBKBkVs8CKNZ2pt2AiNqju2Fu
knqq7poEpqvBEeZurvORnTY1aMsm6avs5q+VFdGqOjPo4Kzbb4HRVy+OJadTvcBFaHCp3scU7Ydh
sOdDm0cwKWl+r4Wg3B5yy/wCSt3vQyxrt1JT2XeQ9bP68dxIaZOu8ZomMnA6wqXGccx509IxezCd
lofhJLgKWXTesO5y1qhPZwE6OvfbJc5sqiJzAX21s8ibYzlsZaVTaNqTXHaiHkqolZyMViAMzfCU
BY346c61eEpi0YAq2/ld3EsIKPaQfsMnXT3npSSN180z9OqqK31ZhrmxipNOUeg5WqZWedOaRLuE
zEBVLNq9lRoKzks4HedC5KAzIV6enLzjflkObt53T0pVpo9JTkdeS/4uBag26OgjaSHPlWrBPBx3
WO6NxGJhKOyq2TRwnVnp+wVW+1AetBgUaTUt8/RMfyvdzvGCqwhB75CVSvplcP79MWBlzYpzHoA7
OQ/sbHrk2dIs74uYI0Ar0/To1CjlzWHuvRhHxJSGlJB+VHbaqTDa5pfDBg39pw+2ZpVVe8NsE3vV
w67xmDjxqcmcYgPPuFyNThd87RCvpktgb2nhuzEGDcn4BkUz+SnlgqlH3KEOWIB+U6MPD1GhfuM6
8cxvS3axWXyN3TKn3Zu5dzMDBEN+wqnY0WC4+Bqv/Ufcq/mdLtNjbKrxkLv4WQ5tX+6WRqsPzpIS
E2I7HI4iJ6TOM/t1mI7ZekrHaYMLRLhLlgF/iLHo6Du72X5x+nAFMdiA2bVE7Nlwd6UMo1dWkxpK
wFzvRRmKg0uY04Gzco2tSlG990Wrr3HPJacttMu9Nk/visSnTc7hYIvlRuZBsnylTw/P3qGOdXU9
P+XpmfGxWMET/O/hoU6n4vcsIXKlSWd7Y72MfqNICCqKktUhQmdSUIN6GCXC0olCa5MY2FBhrml6
iz7OZ7jeftEQQkPvt+DGWuD8LYeNvicvg3oGrVc6p6cyFYhg27b2rIEMEhP7DpoMSw3Ufta5TWGj
OIQX8Rp3Ot6FHbo/6rhWNLrTX9SuVBCNtJr9ZM/DndlW8BFouryABcIUrZrCh5aU7zSzt1faMBJD
Y+XRo8oWx0swxPcGumXvTeT0z6ox9Z0unOS++kFH2N7IisngNLQ87Egadw3g4rPVE2LRVZjXYYIA
nITxPOYo2VozItAMHcf1jnyj9VhjODTi071NscYQ5ty9dMkIJ6AaxXN4LsutBKqVnjPDrVm8wQvc
lLJ+1pb2SxzNT3ahnqrc3i7uRKMiyw4ppGmxVG+1Bo2bJtGpVbaOpM0od5Ot6+tCmOBGZxyWs4ZY
2617MFrxaPWjoI8V/B5rd5PzmlZ9yIBS+rmf2RlbBt9zpkWvVpaAGIH1DWlcstpS4fetYd2HiKTX
nQkP0M7j4R6XUxxMzGVXOBoMx8raUfflPoBvtDPs7iUcJhzbdRbxIE8cL1XTq6qMX2FevAxaegzn
s4AFuGQB5juvdGD4S/dkC8v2+2yKdgKGvA8KiXsuPJtVRYLoumeyw7iSTyEkbZHbayvDy1VWMvEX
O/uiY4O0ijVaHgpwD6MwgIIwAbKSknnTv2hAlasg6aJNb5zDOecEPKBwlE8Xy1gJI/xW911PI6OK
VmNSBGuouYDgTNu6P6f1Gc60Nkh/20C8GVfjQN6AbeGKi15x/twXXbeeYhmt6E9/0YuCMChl5d7Q
nNG2Jiq2RQoym7ZWsBksN6SvqCBJFShbhB1W55kMM5/N637E+GKnWrgJNRKsHeeBcqcK45GNGR4y
9AJepnMfwGKHZhpqd30UxJs8dOCvg07ikZZ+kl1X04Yw3rU23pl0lQ+BIz8lMYSXWsw/W9l9s/Sa
3OqcvowBt2dNtWLvVUUAWyXz4SlR+WtQ2p/DNjZXZTnAH5Vqb8rwtGgzW0Aho1M3NcU6nWoLRJ/P
YEX6sLJH11zP5/orbKdiZSewJRtKnkMVddoKOsLvIDMZeVAVfQieC4VCEqy6FmrtmManIIlov3dQ
t/TBqD3wct2L4IhBiYidlZiap8IMX+IxOGma9TXq46clRfI6JMGdrFCBZ6zdPCEs0LOIyELscOd0
lnqgmD9VpICXdvp5SbGH1WE3OU5jbspgau9i28EzLR+f+wzqp0yDaScNihUO3NMDI/JL0ifraLZf
22iBPmK/Go11chfWDSYoVNB0PjZzgaeDvYey8SILdQePhJ/T0nPtU2BcSUq4n07JF3hpO6iNhi9H
bLnLaDglbQ0YQKWwcV2djmk87hdjOQe7TfDcUgJcdBqpUqssr+MrroGNOWk7zboxph/1FCRQJKbo
K/O03SZ2/xsS+GYcnfcZVzigqehBMy283jsYQ5Iz3Co3zDcGwhtmpeMu06cXAToVqAjwuLWftXJ5
hW4crMEvfLsXkJKF0/t8a390sfrTi/uggwNdlfzEQGTRBkkYY14VmC0JIIs0XHjQkH0xeDB7bDTG
EeMJV0YvY6gfQmFvI9H7ttTeZAdr3y43NjwEkw6Yp5b8W6VF65FsNg7JLGwp8pyuVG/RfDa7d9iw
Azg6sPb5V+085IjU4NRM1BVZ9Wgj3guQJMydvtF7/Z3XMnqJsD67U7iN3HaHKAvg1NxDfmQd0Inb
FAFEU5LJvWEJHSr24L7pXY4vS7ktgfEOoMqUHS0cYAUV5AhL9g04kmbs9ISJ1FcCeWaipYqUiU+2
VA/pYNANGpF19g5e+wD2HJC3SesxrFsEOFl0YJr/bMSwncR03tDhJ7PJof6xQ7+w4Dhm8FDXibTB
v2tO0FWFrU4rhefAcl4lJbVtNhuNB5/AgTE30eLuc+0+SciKSVM+luk8wMfv6JDZn5oBbpuigLzX
tXJ6CEYLAAZxPXZerbaPHEk/IXd1iCJ9tynyjgUnd9zv0GPELg466FY1BH2cTQ/DyDtuXVWt0f9/
0uqEDnDQlwd3BqlM6ePu84rmi5jJFm1jHeyuqn/ZIh/NVU6i24O2xMz3kAZGa2SQoinbOqZ8b2kP
bUMvTSRTd4+04nnMk3OML6AfnK/3JJfl1wZEay+NrDg0gfiKlp4KYQmk73AQWcm8nlBuUxH3pQYV
qQJw4MSp1xhSJp8SI920FHxdtdwvFYeNGuaRVPOTMVW/yKfzTY0Bpi9NvaK79zprYuPAbdrOYysO
dFj0u2KZrcMiqEiLga6RtIFHaBUaXhHM/VpA9pVVu4WB9VKrcl/n81NWABK2AXWdMSFhi7X+lAvj
oHEqWsMn/NXA6j25YfjaN+Z3qdH3SztERb2a5o1MWU10rfsS4STqS9BwL2pqCS0nTjzbQd8ZWe23
GXhnlcY0WdvANbZCL8DTp1f676k3q7PJaQlpgiKVohDS24Yeg99Hy+jlaZb6jQ2+hKYihLUbVge3
MPYASzPSinDynEXa2w4EaqOhbYgD8dBa8XexOOCbaqFc0wlGUQp+nVtF4ndUjeceN6rX0B1DIlfD
Zh1OSGXryaGH1tNCDgElPVMXUD6LTHsaY/7St9u06B/xR7cfR0Q9qzwyde+sLvcHuPhbF43Ba2n2
xkHXE3tdSqNZWVK7C1F4zVQ0mj1Kf55Qrdm1Na9UHWypuU/lEJvr1F7uS2N60mnyHuy0/ezg6aCp
aI/T25k7tXdhJWP2v7axBa5KM/R1ECsWMQ0+AiH2rJXPmWs+R3ppHfgmZF8axq9eWp/nilQ0eukP
kzDeczojG7CX30W4UMTmzGt493FZvnCwekxx83Zc+vslS+IKq8BN2KRUOXTGVzLpBj5O8wVZHN+g
gjflpMLTBWfIRV8eEzKb/amK7zhS3CO0n/3WlHvYOr/VONJ8KX8BocLHH9jO6phsBLerVnlJnSzG
eAfXDw+53Drq/fCTPvpZExSadFnCZ6WB0atqegsHHjUpt7Nt3tsWIza16SZo94vtfFEt+LNwLBo2
rQY6Dx2VmN27RJ+eipxyV5fl3dxPBy0dCuBnuu5CucStUx4VGujLGOB+Q/Chl+qKLKP+S3H+gjIA
ikKVLGfzKc7gmY2y2wkmidcs2oss9YdOiVeoJ68TNjK0qWeIp93hzI1cifJsHC/v5mX2mjA+GFV6
V0yFQPmkdj0NH/Tt98I+E/yzg4gMcpSz9yYk82/ux6NeD/TNihxaGo0js8K9TdbxS9ItP9FGvrZm
iYirmE59YP9obfcNLyDqfLc8hbZeeirQ75MspH2iztKZU6Nk6s/nfStXKvRSA7hcFiBPTm8d0kU7
J5+MBcR7kcQWiRUNxJPJHHdaosSqMOz23U5V9VCFCQovKFVw3kJ4bjM2qqVl5WvM4DjbthDUO6iA
74Aa7R2ui+KBZNTit9aU/QsOMjnJvP/deqpEdpctKn2U7P4/tHypn8VIsWVNufazJR5oE1YjgF7O
ADPLwl5rQwA62hW0hds0uu8NJM26VqCithGz74fa6vctFO6Nig0LD9xJaZtlSOKDbTR5saYhXURI
flftaSrPKmPqFVrO8fMCvnamZoeboa4MDz3gdGp1BUCbmMi1Fr3pUMans8Ut5t9ijqllTJGTgFKJ
w/9UhTM4dmT1xxDg6ldTJBBaYRuw3Ca/0AKdksD91tlK3fAQumLOcOlXKBM7jAcJey9xu2MSbR2A
Jd8GKiJSZvb+yTvFOHs1/GEuUbPL5G48Y/cG/dpmT1t6DATePr74390lTefSrTBMO5Mo8QWr6SG2
fBhZ+d5dLFrTMgrpgMXTXdR2xu+0accTIL6+tZMcu/Ic6qQDeghvJ59vWJCIs6XFX0xVLsM2Qff0
tDewGHTc+IXmPM05Fe8qoCgpra0lzXXeZOct8mckNXnDX+eKF8mlvSYYRldNkbYcK7aPERUfHEYY
Uhtjfp2gDkH49zFR+PhtXzEhMS58lfRKtyCykb2JGumOsu6xFN1BH8uXjy9/xYbEuPBwcWzkFKYV
wJ8i2LHojczXl+lWEuq1oX7hoWi7lH8xUMJRH0J0YTifezqdfhQTlYv4RteqG3Pq7y9JXQaImLre
O9qk2weBmF912XvCyX8e0huWt3/PfmfEXxiqUAInnNJEfURcpb4utKrdVRem6gQmgW4HYX/xtkSo
RBBSnwlfFqYLbsqqPWk3PO3//oTOpYEjUV50Ap2CfN8uwrs+HN37fnLVIcKa8obDzpWhcJnvmcsw
tbvRWo5pAS8eKKZBkfjxKLv26y/Wo7an1hltfJaM8mEsv2kSTfLrv136wibK1uWMLzgycoqJV5jm
67loX1sYNB9f/soQvnRrrA2jVxATELrG0VfMck9OlCOVLwDmgLc/vse1t3P+IH+s1oIOoauVkX40
micJpVegvmZn/reLX6wfYVGEdlu6WFyxB6Tt16Hr2DU/f3zxKwuhvFg9llGUdoVY6JiU8SFs60OZ
JrR0XJjuliFWZDrvnFr7qvXTDUera5/jYkXhVDENBfgcLnCC9nG7MRL12ViGo3DlLaP5a/PgYrJD
8S/xSMRpSozQ+AflZfUNBzB15dLi/B7/+NIsGYQmoXk/ukE8/xQd2KuHdUk7e2HXyvU0mc6XxWzd
lG6AjcaiB6kyPQx4IgwOJqhiRt/YDg3TyNoEAWLh2U5QByLrvg9L9taVgoq5LhSEXHeBvZb0zpRv
M2iSJ1PQNwl1BBh1X8w7FLUgpIk077N4dL5Bywu+mHUTPDvYvK8LFIFYFdFXC7XR3UFkKrxKN+jE
qNaFlNctEO4n+BIe+BDnREd043tmRtoOtLt80tK22VXJEPgaRO/DrJXVszt0s1d31WuVu+Eazd+M
UWMZvKOobvZl7UL9cXnfVeJGdzXaOF/Ch9ihlkl/qkT2GzvP3ENnu4SROHDuAAroODllVe1UUs0c
TVTyECxleazSyfg2qcxkIObBciBNF+6FmSvSCFD1Fzc2zisjUZxN0f74lNAOrIHzON7GhdwE8+uZ
hoC9gTdOPz6eW1d8tcTFmrkUvaWWSpuOwWhgaRNvuwklT1d+a23MNLj5jb3z2oOc//+PB2l1U0Lz
MgXcP/i8sq7Asyp7NzWBtTa66fHjp7l2l/Pa98ddhC5qvEipM7ImS9ccR+lE1FjU0781NXkrG+fa
XS5W0hAvH32oJHVvMnphCgYmVnAfIhbVjx/jylL9Xxn6x2PgsaInc0beoKmflWyOB5sS94H43xZr
/WJ9qK3YCWcEZYeM43tlcnqH5oGT141ff+X16BdjFi5EESl7mI/53MT0T5nKFRKtFRyHz+2g9h+/
o/PV/lKS6xcDFy8KaNtlc36I6ZfQaz/pY46C1rao+1cTyxIN9s+/3epi7IphgNnQF8txaW3ksa49
bZt2EriPOar7Sm9ieazQNxAZSGvi17/d82IkyzAz82ZiMZK02VZ5X0z+0OrfZk6aHQRLjLDf8g4S
3Md3uzLgLvOBUWJjcGsYzoE8ndHHBPHM44QlpGMItP63W1xUCMlE13OZjOAgO+NOhmJntI5vWcsN
l/lrg05ezPzahuN5Pu/+hy9AlXLaL7AAVnp+K4Hv2ju6KApyeFuaE1pnm0tAJRjBNqCeS6f24/dz
ZdPWL+qBDLJsWSONPY6JMugaN/0dZirTPxX26jIkOGpGnKXrCZEe4NMUs0fh6FEZ4Y0f//ddRLkX
k1GqpsX2BytYnHTs8HOYQrZMUOVqtBaLG2XN37+wuszfnQu9T4wOc6XO/uaYj3M7bfW5oE10o8r8
+/dVl/G7CpomZEJ2QtSTEClC9PvfU5jpH3/ea7/+Ys9wc1NzJRzdY5T12orjdurFqUE7NE2ItrPj
549v8/dRpNyLWXZm8uSWzodwoCZAnXwJLHUjquDapS9mGCF/JQZgfX1M8vaTzNQnVFW3nH6vvfuL
uTU6sKiDmsFvRHa5bivnsbfBUoMp628crq/d4WJ65bHhhJQA4ohKwytKDAfsDp+nW7vRlctf5u1W
XdGnnBhw3TWsDlKN9UtHBLyZk8y9sURfef2XgbvwVAQKowYbXHNZ7iO7gRGF4vfbP40b52ICt6WJ
qGKASjgOw0t9loVnuNl8fO1r7+Zi+0Sn0iEwptzos085Uj1Vn+Rwa+T8vQxQzvmmf5RKHGMGmS6z
c7Dhoo3qTiUmbCqC8e4z8qZl9E8nQuVcTN8SK+08xFnnwKLvBUrDqSuC2I1dhfq35e0y7rhO0iST
+DgeLHYt1LdQ/Z+N4KWObm0wV9pL6jLpeDAMLm+joYhIqMWPaTv3Jm4o6Lj4GiLQSFl24tyPM/yQ
6ClB1QnZhP5tDFxMcE6kRgxNDfteZcIefi17w4MH9PHFr0yNy/DdlFW6s400OMDZOtV2te76evvx
pa8s2+pieJn9MOHoBvwzYxdb8oqqsv9SR2diIOqGj+9xZX78d4z/YwijGsXNpU3dA4bn4VvQd9a9
ZRTpz7CCxf7xLa69oYttwTYw58WF0z0U0+KHNtZXhFjcyoT8r0n8/0txpS52BhXZ1qKneMLYWak/
O9SR9yFyz1UCdeLO6jW1j841jTZTlvFD7MFDYNCtIjNY1tEgLD+SCgmBpum7JIHQ2EcqP81EfB+b
oi68TsLJnfP+zWmsGes4SNqDhgQzikONWHlKScvScRWDpulbvWn7kKzSU43uZVfGgfs17elNreI2
1+MbX0z8F+P2t0e+GM/ouHSmK8qahbOlJ3KjfxiHeeMiP8XVMh/gzrvyNFoNbvLZvHxKh6EjRjgL
Ns04G2/lYubbxejq7+5oQu07e8nlIG9+j64U91Y72CbD0NwF4Zl2W4Sz/eQaZbDCpqI9lI4B6dPG
FHFUU+5z/jD3gzorOpImdndlOpLLQWcVeoemP8EVJ3Gs0+1fplyCk14l+UYMZy3rIuhvkM28rVNR
+sSUDcdCYpPTnK2ljQ64M9SjyjMdqG2o6pN7BSUBwlA3ZXi2Yo+kZK+dlSzBFikqmv+wTQ4BV93C
kiIWPLNfu0Tgf10o12cFoF0npeub4WR+w4iA4iFNzGqLG27wWYLeHlWkW28iyLKHKXPQCo3VfBKG
3uwEpmF3C6B+hkK2NrYlLOKXcRHNaUzOKkjspyC2i+kTMLL5WUvd5mSHUVavEE4XOyciizJCi/JQ
Fy7gNLmtWNH15bPKOh0Qru6WV4eoDWrJRgdEXGSxRbCyPJtz3BxkLSTshkAe1Jx9x+kgQGRniwor
Ni3fJUin3mUnynu7qLIcmhSKvH7AgVD1AgfnvMajQSL4aAMt8TXp9rjlaC68cn10Ny3U5TOZO0c3
0GCVggkiTD9IwiSApGtkg3BLtAljNyMhb7k1EgxJZnq2gQwyUlAZPobI6LcifsQrZnb3XY+AY+7d
Ck92uLFuXgrP6mNsYYtAv6N5h4OYBugpHDO6w0OgPSuP6hXqX+cwqx6G/lJBasha41ZI3LUF9KLu
ioqord1BuHCBi5WbIYLXERropzC5sTNfWdous65x+4hjyiLn4C6oDGXzZDful49XzSsL82XSdRQv
RSkdNsxYMU5iG06BC/m/SG4ly1z77RdVl6EK0UaWWI6I97utVWkzfksYnf7bz7+ou/RF06fFVITo
5irEhh22dzNk82ZIlls1xZWvexlAjS9i0WOgRlyCu8bEemVIqMd59WVMklsJBtc+wvnd/bE7WqHo
HSJrqVowWnXq6k4YUD7P/hAfv6Vrj3CxNfY21JpJVgmigGqfdeYrlj/w0Wz7sdRRRHx8kytVqn2x
Q7bolRqnieejQlHxaGNpIlH+BgYQz9L5CcKP9yYorE9xBgH3xoNde3EXWxRhmRRcWWgclwGX2UYj
vDNAg5ZjGXTjDtde3cXcZoEvQmOOgPL02MeNnxzmF7wOPeFG64/f25VnuEz3MtoydJcB3D00jXpr
5YlAOlBjP7TABfr4Flce4jLgC6cSgecK60dsKE+fgsNczd/CaD51oBP+x/e4Ms+ti3k+w+rshhlg
cjRa1CmG+O4KdeNge77GXyoR6/xcf8yP2rVboTIiZbBmxD3rc64acov4Ez4A6/zjSzp/nz9usmhR
CrWYsXSOm18zgoY7B7vE1RBGNbw0TDE+flHnDvTfHuZisg8qWlAzDvERl8A74MTUZ+tcUGIa8ZPM
QZpccp8QQxU3nuvay7uY/ENDPvIEm/cI52uFJ6DRF5smvif8aeX+WydXWfL/vjvLyiYcUIRzkKL8
bhIr0Lp5vckBNDERIVXBsWcvKYZ/a/RZF7PenFMnMnDAOo5QpId52uCOg5Tg9ePvc20+Xsz4aCJm
LWw1cnPdU5DtQ/MZr/6PL31lHl5GV/WYa1l266iDID7DjF8MAh0G434MbqRuXfnpl2lV4dJUupbY
6iCV88ipGvK34wtT3DhhXbv8xRRXoghw9uHyma2+hs74XsbqYSGI9sZIvXb9i2ne9bIxS37yoVZo
WcqwPWWGfIuFZf3jDc43/mOKxwXGYvgtMMWt5TQ32VEPsu/CkDcaAFcoVOoyl0o6KALKczJrZmlP
TY8xea4Hn0vTNr2iQJLh2lWwtWuJ0jVPcQjHDffGp7k2si4muRtXCNXLloOZ+WNu3yoEK53cx7eS
qq+sIebF/LZjx1jI1FuOSWJ5Y3Y0spfFfsCZAdHbr4/nxpX9w7yY1CFuGEkTBCBqRnKAinMIp/bf
ZrR5MaNzGIyLqAx1gLSIzVsVQ83q8k+tXt1YkK68/f8X3IS+qDFwVDyYErmO9qVEN42UpU//CfhR
l0RH0acY7ekjS3h1WrJiv2BrKqMjFoL/+AAXM9uIozaVZlIcMUXMM8BS+alyxMqsXz7+uNde0MXM
Tjo34dRWOAeFDKkxvv8vZ2fWHCcOReFfRJUQm3jt1d3tJbYTJ84L5SzDKkAgJODXzyFPjtJAlZ+m
xpVCrV26uud8gxfuqPvDFXy3XMAf2NeVXdXMXgQgt8ngzVli+PQPMLe4T2OYxNT1A1xoIMOzQOqY
nC0ZP0G5PGw7S7w2nVy5n80sXGYWI0USSQc953Dpg58phGRYAYZkLSNvblUx8xZbq+fII7OHS1vk
j9YAhED3GDAArUDyyGJIiA6wqWGrQfi5vjLmeqVtFiJbAYp78ajILzCGoCyLof/42I3TMSa6TPse
Fuh1cIbvcXOGnau9Q8p3tUOIwF2ZL3P9YUx4WboAm4imuojUf6C+8xZW4rZ1vZ/Lg+3PoLoy2MwU
wrGrPJgCIxMXyfDhpSYwu0FCf3TDSl3Dd6EMCyBoYC7dhxYmbOJquSFdHzwHg02+hoTh2YeVvv+k
Ldc9+H7fHN0Bz6L7Cj7b8gjDzPItSQdYigV9ZW3SqMzuIhbEe6h5M9hUtMFriMf62xZxpKMGU/m/
GgL23wiHWOB+Ifsgtxz1U8YZ3yPrLrxN4HaI2CAJVmbzzG5gpjfKpoUBZMzsSxfXJyUh4hodfkQm
/fcWAv1NbZUry9JMP5p86qHgGOCdHi5xPclDYJNvl1tBfyx349zXjUWJcORF1a0/XHT0qSvuQxjY
lN+WPz0zh8xcx9pF/BlBFRwEqlcbJlqN18Mj7y7NxMpJxqbTzn5tDE776LuzDNJn/JZkCYRdAwy0
M7tsd37YDjuHSwcokgEUatXF+1HALXVr+TCiYgNURlnXeTfEgfdWHiTOtwyqAWTmwWpK2TlQQZAE
7wUpE0TUYClhceAOswavAFbqAT4uoWeBV1w6PiDTTW1cXU5sMaDV3aZOQZdymxN0sKDIBGl52/p+
C2eWMPo8Rkw98EGIG6QUyc8dbLGeBtoiPSpjcKkLoerhdRWC9wXRIAlEuvUV3IOT1gIeykp/RAGV
iEqV2WnMgFgZmhDOo6Gt9xIs5ksBEcBhaFqYOFbWuM9pW55jN8jBueutbQpX8pe2LMFTLER/qOCN
cAx4F51snDZOfhTkJyvm+GpTBvl9lkAW1xVh/EOOLAs39eiFv2Vu5ycXwihYR+DnSydgIBRFVXJI
K1cdaMB7GPKNxQuB0P/Au47AodEvbzvwwcBxy8lnOFXFuyDh3mPS0vYphhR8n6s6hCN3U37t/PA/
y4bmkk7Sews+WzgZgscCWwS4Vk+GRjLU5OK6JfxNSMxPA6v9r+kQNG8iIslLwJQH9UwMQ5WBPCQF
DGEzWLYeCq+D71Wb/YY3pn1TJJrflG7Yn0reglvisPJTTtMB/rly2DWtY+9JT4dnWOWiv+0BYscU
KahAG2GVXp4VcxNuGsrvhiwEx76CII5fgFJLQhgeAbHgWCOBw9NY24/LhfyZY9cmhrF/AUSJ55Zq
mta9zA5ulsNjMijybSO6/AWytPg/yFZ+h40/HTGhM4KXGvwFQFzeVRC3w2UdJlZD7YfnCPzEey+u
2QlwrHSXQlP3i8c1bNFhTQv/DT588gZI1TiL8i1lUL21qgg/dGb1zcd2oRzbg36LnQky/Aj9pihQ
sJquLB/X1ycoDv/uiYFy6PBG3OSi2qqRkFoJ9ThmiXirIaJDXgtk7tvl7pgpKTC24oyVqY8RBXRd
1dJLCYABsDVl5n8J/LL6DxLE/PiRggJqHCuKWCgonuRw6WoYKXwqpyAU+56wl+XPz41dox5CN03g
66y5aCiUkzz6FKvmJYfl8vLnrzdTYKYzq4CMcBYLETyNYbUnbPjwC69/rjO32ksBG8/lYmZqYaba
4oXOc2FGP1x8IB19yDpVCtli/3v569PWc2XmmXm2UvpNHXgwTGid5iAi5A4X6a/lT8+1z/T390sH
lGWQbbRQaUwWnfoHeH27sIMlmJfulkuYO2bbU5u9K6JNsgJfcwcM0kDC6wYvIB4SsA6iRTkpLMBh
UQVGa6h5OtG8koMNxdyHVkbPPFEFcQa/9DYYLz1DLjmcWZqsuOFInVqu2/Vu98xzFIV/NliQYIwx
kABAioFlFC+LbhcRGJYtF3G97z1qdJAcWDv2sDS6wGL4TrfpOUuilU9Pn/h3WHnmYaoawY514cpx
0elXDlwAZd6OpR0gpmvt80dlca2IqVbv+h7+LhGucC0994o/jmmQfeMdtKLodCCHbF5DbA7JORb+
OkWSfDOcSzXA+Q42xBMXMd073tAfpahhlQ3hl3NxR+Q5bJyYABMBYNUJnrUMHt6ieutiy72lNqww
ltudTgvQvz/dNRMTOtLVoVVq++yEsEqxvobw3669HnaJFdQp7Ubk/p7r9EAADYOOC84eJxj44Tr3
gFdYwKcAcqzDbV2ckv6p4HLlZ/2ZNdd+lrEct6XVSavmyFcZvN+itkCEeXDqbyMlEMAjL6bPTo1g
+xiEFHtwb0he3sncPdYTtgkGBsuNMzcojQOHIPDjhK5fYkqXX0gQg8Aji5Uazo1K+veQ0QGsd8sU
cSok4++9Mf8luuIBmTQP/ZCsqf7mfr/RiJEKuW4lqy8hzrj3TVqNSJmI+MpmcP0a5/0ZUe8GPY7h
JSx3enlJg/rs1g3sR2MHJmEYR0WiBEx/yIf2ZiTx/d1WdoQbeVBAeelRccoFPAWcHEasOTy/B2jU
lzt7pkP+2dsyF1LvFrkpAp6JLAVnGbSKBxGAezMma3lA1x9vPHOLY7QYsyiuyCWESOgZ5nklLCTh
6gSvac/Wp4aw4blkTTtuRa/hatbC1Xulu2YGgz3V+113xVWRhXC2IGfVRTGOqc0PgN1WAlgzQ8Hc
+/JqIDEdcSIG3BtLhxO+JjCUH1R0VDWyeeEAtdxHc3WY/v6uDpCKF26FfRYXRut7atOf0mMrVZj7
tDHXa2xAlRoycq608yKaAOkntFwTdE7n4n9XM8+Ue8RdX+PWRMRFth2ykQr54mTVY+ITeFwBNlG6
GqZziL4vt9LMdm3KPhwiB5cPNa58HGY/rBX7wYlfddCtPBbMyM7B3/q7G5pYdQEAlewM1+ETPGuO
ZQdAne+/lp68JQKswSzcZ9herTJ708BdelwedP9ruXozg40YB62xylUUgSN3DtVzxb/y2N95fg33
LfhfwD97uZC5NjRGGvIBGmSDNO5Z5GMIMotr3cGzQR5kBSvW5SLm6mGMOFtpXQnf9uEwE55q2F/C
rBbeHfvAwWbqr/TVXD3MbcbvBgECn392+mIfx87PAtbfngXT4OVKzKyaxNhisq6CLz9LkbicwEKi
xIoFcWGoC8hxPi2XMNdMxs2JpJBg22UcnZvwoawZHKblsU8m1BtsuFu1Xy7leju5pviDisEaFRzR
z6X85viwCprmJlynl79+vQ5uaNyXwQohLsiy/jlwGwLp+tDt8iihr+iHHo7XXQ/LNdDOlwubectw
TaUJFJx+wOuhuthBvgs4tfZKA7szgId50xPKgEPvE+CqeBbt4dLsbyhp+b4ZXfdYSEesbagzTWpe
3b3RT4O4ybABNOVRj4na+iX9KWT7fbme1/dS1xS7SFmIHOoy5wyQIDQoYemxG02ScpfjGRie8y1g
oqpwzw1wFD9rbqnjcrkz9TJFMCpr8tIHaQ2X4GCrPbal8G2ByfzKsjD3eWPlAXVbRG3eQoOuwk0+
nPrWAZfiQxFx19S+JAU2aaicycUuvtvjU9n+bNfm6dzvNlaaINYFC5PAPnsI3G5aGzIzhz1GGu5c
y+1+falxw3+WmgRmuBQhLaew4HCpT26HQLMV8G8UxIOVQqZW/nendkNjtYGvHGyauhKDKreSzQAP
bZiMrdzSZ75txuSI19mOwpA9u1Le8hycUNB6lttmZoExA3JwdIXpEPEAWkw6uGT2eQ5CTVnkTzAJ
g7FqoZD3RDu1UtpMV5tKGC9hAQNQfApxVhiiZIM8hQljudIHMx3NjOPFmFHYChMKXacViW2EcPot
bPnsPfbk4ZjXdC3jcK7Rpuq9O01WyJwr8gCHcV2lGzv+zpQ4JuwZEXC4ElWH5Z6Zq4wxnXmikf7p
wMMsSSNyP8Zgu9kVkJyusvqDcpvoY6uSqY0JGgBcks4VlwTGskEUQ7qfHHS8lkIw1+XG7PbSwgsC
gs+HyZty3iQy6Vm6cvSe+7YxsWkKokMD1tAlcTN1whMSQwIrvFctodc24LmpZ0zrlknsO6qtLmA3
PPtVf5f36cr5ZKaDA+NyOsIIAgEfq7kkVLxynbAj3tLvYJ6qdrRHLu7yMJppo8A4QVAWwXImxpne
8cQFwonJjPtAkmxllM59fpoi76YC4AQd6AXwbgFRY/w+EA2nV459DgxkEX9drsJcQ01/f1cGriS5
AkXSPgNq/kYc5Dng5QmGsORX5dOVq89cGVP93pUx+b1z2E3hEt+MW1WC8I0QmyfefGAolmsx11LG
fIa9Ebdq+JSdA2t8cP0R/GUY/Nd+vXKqmfm+matfpkWZa1EOZyQ+wr8XF0OSIukysF+Wf/80YK5s
cGbCftm4SCCEfT10LDBREsMBPlkTJ6a+K0e4jAxuti9DZ1xprZl55xvjCuadOk092p/HyL5NneJc
FXRl3v15mblWE2M8RXGbA+wciguDpcXRJVV2rtqiz/ZgjGZ3MOXOis3Iw6yGlR4rmq03uuoiwK3f
R0ElwXxoMivfjVkevMDgoWG7IfPxOtCovAArUdLsERkRNYCBIR5Nd3U35ttSFsPHRqpvjCMZxxqm
j1V7cSGV3MO15xsogxSW7lAigTew3Nlzg8m4YhL4vSKn0O5xBi6/gAEHMIGDVJD6g3UwNoXM9eAd
Wzs90gdUe0hIKm9guuzs46zutjn0MysHp7lqGBuElzojAem4RRy2ug0ZuQcf6qb3mpVD8Z8Q37WR
ZOwOo+yiqMah46x1dtI62INfcfS8N9vJt8VwWzr8oWATYDDY5mMLunyw7+lL0sOuWD1lGm9tzneL
rJ3l/oQ1r/wcM6Nfwbcj76FbO1vAUO/iumhuNAPZt2kBA8Ca2e0IROYvIYAF8LKUIKeUnPYHO0C6
cYQo3yOXgN85BXjVOgDWr7EIPwQBoFJaUnoqI7f9tjy+pml85Zea2hYBr34GjDWQAtpxLwTI3fvA
U+2N1cKYF+51495zh2YlK2umMNeY727AwIUdMnVhHDC3nhxHeP9bqJVvfR7p1w/V6I+Y8d0GMikK
ZcRTKPwaAO95W21xdQYwvJmweXZ85n61Wy5pZlCboooqHvDMmXj9uahfo7GGEQQsgONq5Qw9s/Ca
cgovHzkvBCF4oZc/7SZ6qNUH75CmmsLiDnx0QQ0/V7R97IFN26gCDJmOvy43zMxLqutNLfauDwJH
TqdmCuY07+E73Z+41sci8xDviat7u+q2SW1f+jRAEjy81FdabObo4BkLspA2Upvg2HvGzeySg9AW
tJ8YfM0soEmXKzbXJ8ZqDPcVVo050rptKz6Mkl0aaq1shjO7uimgoGHccbsP/TM8JA9tGG4i+jV3
nxwc00PgsBJYDC/XYa6VjKW4JF5Y9prbZ1KV/cXKY7jU551/U0GYAAiXlaxUaG52mEsy3GzrDhY4
5zTn1S5MuQSaoMn3gcXkxyagqabIa6SpxC3OBB4ye/0G5HWCgxCcpJZbaqYGpphCj6qGRe8gL77/
HMVf2uiQ4kHnY9+elsh3MwQgO+Cd0rqDc21KdmLSlRWFcw+yzZrb4vUBRZnR/l4DLk2htTr34HHH
9FtqW1v8R8avgIwgey5c6YSZcszbk4hCnox91SJ/0CX7mulvUTc8yVA+Aet341kCL2MjEMjL7XZ9
BkLFYrRbEvsdCMgNEvwc50EqC4Z5Y1H/XP769bkBONXfXwcYleKFjXTnoPU22ehv7PQh6/1dA9DB
cgnXt0BqujjwBgDuPIoEzEbr5ChGhz7bucoABkQAdKA9/PSdXq2sw9cHMDV9HaoeHutu18jzCHRR
kMg7UKIPtd3+Wq7LXGtNffRuDLcWMn1I63UwzE7szzxU8IeuqXUPJH1846eruWpz1XD+LqcnAHaB
rdUgsp91x6Fxqh1cbtJdFwCkulyVGdsQaiZRwGmmcbosFGe3cH8mIChpQQ64Qx+cjv4co7oDXKDu
4fDPkUzIKby3MXs/OCaMFdmrgY0mIG6eFVRsgx9M+LYa7o9FjwTM4bsL9O1hpZrT5P/3uEfNiL4Y
SxeoilqdJZwsAG+B66SM+18u4ioWcw5Utd4NaJVnx2M/pVO+LBd7Pc6PpOq/OxDGxQo+wKk8Mzlq
SE6z5JOsxmAL8shwCxqLOE6csf8Qw2g+R4EbrnTqzMpkXpTBQei6VsbNGeiGeldBQ7GpSveTKKuz
46Y/QpDuduAdnpYrOTNKzYsyuIaF3doETO3SGsKNLtx0xxsdg2PogP2yXMhclaap+G7K6U7kaTtg
gZKcnZqM19sqbcBUioqnyCM/ei98AovkQ5c2at4NBu5yZOs6DTJQxRs8uu+qicbRIPd5uTLTOnFl
MJoX6AxkdxYB9nPuSHoDHSyc9Kvfy5+e6wxjybAGYI6bUDXnQJWPFMm/EwbqyUv9/z72ffp3P9QF
HmHLHD+9tR+Fj5SrV158Xv701JXXWsVYDZCY7yo9SIwjv/Ae4Ns/fKtti/+sRC5vUk3s43I5MzuR
b5wPYqkVqAR+cQbMtDrEQ5b/HEoPtqUhrfK9nzHYscKKdqW0mQ4xb8TOAI8X2NcHJ5mRAyxvD14k
j9zqV44FMy+meEP6u0NKnJpZ3ub8nIGsCGyoOx6DARwADmH9Q4YrzoOqwAHBYzeeGJXqL60VNsfB
pslBsD742Epu3tkGYmuX0xp9N5Dy6Oqx2hO/119SYKdu4yZyz3g51oflDpxJ4qDmNc7LWjtjgMqe
+lDcZ1kJoQbd56ncOhwmEkMFvCWSFyug0SrnU9zAc4Hm9m7g0cr6Oten09/fLUYwxgMfq6/EmTCX
HgikEscEKNAtzZK1XP65Iqal410RKRx3JtulArd2RPoqZFfhDg9yBaDP9crQmSvCWCqCOA1re9T8
jBCS2ti+yI5VF0PCFwDPsdJTM9uueblzmVRBrLLg5DT9r6aHAQ7R+h44sR9dgUh6Px7yXH1WY/gr
s9w1h9qZWzg1VfJWRuOWIq/ynJbZD8sh97r2HijoKdKD7BLj4RWg9R0d/GMQrXlwzaxenrGqKLAr
oG0pM4wJ7wG2GQUgemB0dlUdbHoHvlzLLTpTjHnzA6SgTFOsXqdcQ7/idD96IV9Chz8jnrdfLmJm
fTRvf3iZ4XbLg+rc9sH96MT/2XaU7GSeWRtoZYPtgEy/lcVxGs1Xlnx3+gnvRvnQZRnjUMeee5vb
JxWJBi/kbrnSVnNfn9rw3dd7EY1FRK0Kibj5eN+zJIIVclJ/WW6mua9P0+rd12PApjo+KP/UheED
2HeXSohPy5+e6+SpyHefrpME1v01UlMFsmxglDV6OzlEyLX167eIscPHSjHmf9rCLgG5otU5FUA2
ByTOt7BbUuBfwr4G0MyVw44911DGkaGzRawtRstzG0hfgHicB4+4N8OeQeN2SQB3QQKc0+/DquuB
8LTrTTuJYuveF9DnyeTT0Ht4EYOOeiUaO9e8xkHDA087V1YFwmzkHxwECRLSnyrrQcN6YblpZ5ZW
U3avbF1ogLfic2j/LqLHsHqx3ZWz6cxB2BTc0waRGR1A6FfkInrCU2q0V9gPLzkwIccBJFi5EVYf
gsxXqbcP1cbU4KvIDRLAA4tzoj1/wyqGAKPnIag17D5WgLEMlI2Cf4PrIjbg4i3LgvS6cUDRHSBd
+1gB5koARgLlkoizLBTkiDh+b4GedAD8DFfG1EyPmyJ8QlsJ0iTO3TJsXuLAeYt59sgjyOOWazAz
iUydfZqC7pfUWQNxSZNCvcjyPajIdGVQzSz5ps7e11EOBnwLTTq0ZJuqs15UwA/uCNu/rALTtV1L
VZ6ZeiYpKOmbogm7BrA5jz9YPWtvgaLA0UbzN0hs10LKM9duU2c/+uB9pUWQnxNCvNuo6S2+7Zuk
/wrEz7ijHWv/yzXgEyIdR4hpuoE9LvfSXPWMQ4APD/dENzo4ec6TsB9SJnZhDMDrx6z9Yaf498Zg
U9WTjObBya9fEusx7PoddrnD8o+fGWKmEsvy2qDTrPJOJbHlPo58fWw1PB+Xvz7TNKYQC6flLgEI
LTgVJduWxUNEvI3F6o0/Pi0XMDMDTRkWGWjNexkEp1SASOCfw+q/ci2eODM/TB2WkvC36eyYn2OI
yp8dL4ymvbjfNyIr7nzwPIFX1urLckXmrjd06qB32z9en8uyYSI/C9xxnA2tPIBz2wAqbOYLAPkQ
vlXNtoAku8ZC3AcdYGExtKsx9rXfeaLzvaVFjjzDrnZXlp/rjWubiaOR6oVSfsVOUc83yRht6oJu
Rr1mI3l9wtqhUWO8Yjt8tGPrBHj6yY4JTppE/giwaSIP9FXL6gbEryMWwP1KE1/fRW0zmdTHMyDy
tHLnzHKnfBi6IT+hmd2DgHH8gxxT69RGcOJUQNniMbhwoPAfglci7CLa2NLCdcnKnRuIxuUlrig5
aT9gl7yvgRYHe8Zf2VTmZqRxQgN0Dk9TFhNnJ7ZAPQtDvW3jtSSU610KuOffo6zrBhXafkOR3Vcc
467YMeuBinwlKDg33Y0zVgxXXxU0CVJqWfGLygm5nvBfgxXcZOEaqGWueYzVNgwFj2Ue4nIp5bdU
yZ3kgM8uj5CZ32/qtmQVEyhDqujUlWH6qLu8eik637+DqI48BSMJVo76M71gSrfAaC3xFuIFJzEM
8dYZC7ZhVCFgUfnubrkq18c6NYVbyJuOhchZeGKtFuGmxE371s40sCNwjdi5TUujjSNyBflQmXyo
+6HW/3twhWy0fdah+Rr6OwieKBi3WfxA+5WUwuu9Azvbvz/fZbgHw5nZwlbFf1BZspu+ks1DGvn5
d/Cb1qJac50zFf9uIS7CIiu9pGGnmPinorF3lervhGMfljtm7vNGI6mAeimSzbGoYjM59nENvrbv
O0dF2FrYfGbj+nMne1cDH6bZEjtXeIp8gJ6Fn7Q3RGTZEb7G3daJnP6QgENz/Fh9jOXKB188VjxE
fF5p58Hzi+aT02GPYln1wZeNP1HQd/Up4X5Ylh72IRq0jz7UNVsrwgu+kF9HMd4NFk23TT9+W67P
XOMZa1gPEaXVCzc4he6441mx5d2r78KH2/s85quzc1qtrsRA/gSx3lUpYqOH1waKALFj2beD5Xbb
wM4s0MNBFU8ES3531kBA9e4Z9MER+QoIGT10RW3hAG3Hn2O8KuFChh96okkb71s3ah9Gy7G30nIT
/K+dH4ilHES67XzLg9x5ass+/ZZ1ZfQkIzu4iLK3Tm6S1Pc5AgJ7Erb2rvDjBgsGEGpWGfPD0Gq+
TbMy3UddlH+VkpFzbofhTSsEQYhVxJ/7XHV7WaTBjXLCFMhiqL83AK0gjFSTcwsjzBNPc/LVq8UI
QHKnxXcv40m1dVUcPsGTerj32yI7qpwHd8Mo8HDbEPrZKiy8DxMe32c5h2OonTAfpktw9N7CANfa
NSWAb3oU4gbtVwNqrhp1SJvadzacd+kn+F6XYuOwQe+UFHgy8pCh813aIe794OK5hwp+OnRrF8V4
OyC58jFlqr/XSKU8JD1pVobS9alumynukjEiqO9aJ941zwVPXjyhvE0z9D+Xh+rc943NPM1p5QwY
NSdAOEb2SKM7sWZtMRO/sZkxDfzSs8jQjdGJRMBvW9oB4ClNANAJanAaeTqQXazd7GfH9XgoUbk9
BKn5SSSWeBwVMKZpOsIjy3LrlWPR9dWfmoAz2x/bqoaH/CkunB5pL8h5KptHhcRNXX8sb5OasteS
hg4QGTQ9Jy2/GXLEiDoMEnvtwDtzdDF1roAsBOnAivSsWD8+d2NLJFxRR7Ky/c5s+abKNSaAvTgZ
fr2tu2jTudUthIGnlg+IhqctDrPxwQqDjxFgqKlq1Qh1AF8zRPBsew7JsAnFr9T+8ZGBTU10WZD3
foWXV+tUxf53sL2HbTCIbNtU9ceS5ygxdq0Rwl8PAZvohJjdtnSBmwe6RGwrrbfLVZjra2NuukIH
mUgLLISwZECyYebe4WFnzVlqbjIYs1MWHGJfl0R48wJ4sXkLc7nL6T3NPn/s1xuH7KEBKWLMESyt
aAJvNKayn7Gv/Zflr8881WDH+PuIJdrUiWjXoX8VQt3SRb5JlrR3YVieEj2J8Zh7N/Ql2UBKVW/o
KNZutNfbzTZ1rb0zsCT2sGJGMHareAGs53PdfoFdxoduELYpZQXbo5bwVMO48sQExFb3Y2nZm8IO
H60Eb1HLDThXjenv704PObdLWlJUg6t0q9Nol8gfIgXfL1vZWa4W4DAzKuQUXlxarlLwR/1O+UsK
jXQawA7uafn3X12p8Pnp7PXu93tA2Hb+kEVnPmLrT+D/TZoWXjTidizLEWrf3t3oPn9dLu16aAXF
Gc1VZe6kEGmn2kSTr6LCm6ATfnVI8ezXZNirKni1U+clDoObeKR3KcdDXpr0W1L135d/wzSy/znv
4ScY602TO27htRpp2nGVHWI76HfSVs5r7KTVvZRhehZIUUhA0uDyGe6F1kpLz3Uk/bulB8tPpAsL
j3OZlscG9jzUhmVeFtzkYbpfrtrVUwiqZqxFfVIkyOvz8kvXJT3Q325UH5nXcbgiuWvS6blqGOuR
PWQpRyhXwdMdBDBd9rdJGr4kOrV3UavW3kBnSjGv/+XQNREVQEKrlj5T0utNZoV3SdLeq2ENyjbT
WubV38fBxedI07i4Mt4PLT/EAQW0cU3DfnXbcZh57a9CpIuC66MuIdWf03C4rWz1kT0BnzZmkV1q
XrtpnF2KNhphqanpOa/lWnLzXNtP7fVuSaBlpceRWvLSl4zEG1b05b6qkW0ZZ03yzLvae1wern9e
Ha5MRfN2zMA1qrMB6CYkY2XuxmtbjuNFBwgS1d42CfAYpUoZ7DQM+4AzKtP2CCJCvIf5XQaqVW3f
hDFkUDT0RrxaISiM3dI7686KPovO00BBJGKbEyrwj3l8Asco+I0XEAbvuZofInC74GftBXfop/rY
Fk760NW5vUniAZGAUsTbBB6cy3W9epd1/kF48gxWl7DMlOCg+ABNjW5yF7aN9SC8kh/8mPdw1eYf
AmJgfJhLnCSD8FupLyR59snvMKEfOUrhw8YaFskGaCjkZsFq7cntPiPx9oMfNlauMrBTtFmJXyzu
efwfit4st/vcJDeWq6gGFMlPWHhu6mwnmbXRkUJWdbv70OfNq1BjOSyNHVuCd1numOttcgBgFV9r
75mpaN6ChC7ggJuw/MKL8aw8Pl6k6Nv/ENPt7nCPXssDnmkk8zZE0zzOAqbVpY6bR9sLj3WZfBaF
v19upLld37wOqcEf/JRg8MOpJPc2rtWyvY7LGlApHRyBdyO7plPJIWZdeR/YKvtEVTAew6gCyyDz
2B3Id93Lyo+5Gu9xAvMJFOpMB5m/Fj1n+ZjGOzxWhmDARTLajGlKbgClGt+Q4p9/w43T2jlJ2wQb
KviHtB0OMy9rWH3I0LKovXisPUS5ugvS+sWia/4KcyNm2o3eLd6I8IBlURXyUuXhtm1e+jE89vaD
t4obndnWzOuaGHxsmySXF/Da2m3XNPwUIxzxvNw7f461V7YEYqwwzpCLFjuCvLT78dCc1Al5PWdQ
M/Qd4Gb8C9uJnb9R+/ak7ofn/ov64v7A1b3+HT/gJrF/WRkk11driID/bkVNvRYeuHDvaxN/U1g/
OEt2MPPb6PSHJ9fQWN5cXxlrE2Mici1fqIvV637buLm7H1ObbBHhqWysJI6dbVVuJ1s4/MNWCHH1
Q0qd9EdK7fiEKFpyLHvc17rRK57jOgp3FrTeN7yMmm2jVfzYj57+Ymej3GtfybsKOi+kSMZAnfvC
OcmgtW7qwanvE9I1D7SwnZcoTpJ+l/R2+Z/XyuihpVDLykqrOz6GeEOizErR50ENlp/vH+wqnXI4
5I7yrxkJNTiEUlWnIKfi4IxOewv7T420sgpGLkXp+MAmkZG/ZJmTPBQ6KRFPLWEC6xfhnsdxsbWR
h/IpTkn3wKIUXmDLY+r6iP0Hzl01vLOp5PJC3dfOszf2GK18+XpoDrv6dKt6N9syJFMEcLfAOHE6
sZc2I996yOnuhxKcTMvysr0cMmcn8MC0h1vbsKuiyNqVHZS1yM4dv/R2lh7ttspX5MhzVZ1G2rvf
AxQI9tACCy3cDG4yz//mRXxc2UkB6cFX/p2b/yC8uYCoLnfTDse1JrlYdRzdwrkleZZ97H0bNRgt
pRvxE8I5uKe6xH0pm6b9wYoA12Leu7VCLvyE+Ai9uLuLQIze6diPboWQei+Svt+5XOTInm7ZpQMt
fKchWj5OABW16UnEbpVsBuDV47b+5KdycqsV4mdmDziFWETpUx+xFCbuDdtoYvW3mRys2xKqnUOM
+Mknu2/k49Dx4NPYeeQ7UK3ItRNpEOSb3rbYzoN9z2tShc0nWacw2BGVfknwmmfB9b1iX6uMsG09
TtrhUTdiY7VJcxPrGHyKnoV877a0vxdJXd8kgF69JRHpnluYul9KIpBCh6PzTvPxT7gU5/YoLh+i
QbJN6aUK3xqiuwqpZVuk//SgRpZOsKm7HPxj0BCPXHjpNhmatxIW4I8pHFf3QcXqN1cJsY8ypzu0
o53uCyqjY4l1/xOMxC34+QoJbWXrnjrl1Fu0dwswLB4jejm6XxORxG+I8uCxKG6CXdPH7oZUdXRo
VZptbR01MLYn1dFzkmpnM18f4hTLkW81uMw4/3P2HU2S8ky3v4gIIYSALaZ8+55psyHGAsJJCCP4
9ffUczfz8XZ1RfS2ZwJKQkqlMo8pQf/olgDRhOF7ThQt5Ykuc5JORQfBWukmIpXVE5F1Hc0uyWHB
DjyT6S2xR/kNFs9th+Z+TYtveWq3yRg49D4oPLrxUuPHTdbZSQUHlcQh4yv4Le3WgTh4bJDxbJqc
63tianEQJhd3k10HiZ9VdQysF8DnYnif/Km/602qQ1u1zm+/a6vXvkzVb0kmlchqHtCaOCs4fx5e
Pq6geGtpJguIEM8y+XjkOJzCYUqWJVmS4q5UV9KnSy9YBRlcGGq0Q3BMAE11rMd5WxRqV0vab0E2
cWFvyA9qutbZ/e96+sEmXws0US5nDfbjcHTYgHoja2HD4Ol87yiFrpE7yo2tDYF1Qp89996QbpeB
NfdeYSikiJm3S22cZdVE62ix2ZKMEPfbFFbW/Px8tj9OVb01Dg+irdz1edofWXCrhphnSXPt1nTp
0c7/DZ5NNUszDrj3NgLLm1lJZlkRqV6/9MPXEJtmDPIs0Ho6wqA3HPOTDbsWt/z9+cM/ziS8NZwG
PhtdDhWT6dhAs6bE0p6KWzgMxH55RWfp4zoxTrpVXobgFhAX1+sjUzRNZLG8DUO/77Ahc9vb28OS
pNANs8Durq3myks/zsK8tWpbm3ezk1o4uJ22NDeeDThqsBQm6r2yi0qcsYlYdPXja1O4SsZcdHrh
qSFwlA84RVjdpzDbzO3NNFtvNtH9lc18YZGtBcqyiZaz8jGmPDgXWM5WRO5rKuoro7gwZWvcB3dy
UHEcCWFl2cU4jTajhk2yaaOM/cmnK/2/SwHpnH38k2XonhSmsfvxiFINen5CsFgHBVRP2H3huLB4
5tMP6Vl/P/8wF3KadevWyeFvQZB1H+f+l7EffPP98+de2DP+akUPVsZpGuDSq2EmFwo67udRHeli
fmTDl6iZMGdZ3SPsLCubyuLjEWpeuEeI0JPot5trMHf6H7vlo2i9WrUwFFSZMwAFp2q2cyA3G1Sn
gdYbaKeEqimiuoEk0KlRbw6QA9UvCc0pQJkTX1mhs6gdjKNYgSyjfm4hyR/MW8d/LkW1rc1LWbSJ
8eEFr17EmB8CIFccttWde0KjJmV2yCEQ6uuwq37k6iA5D6FHJ4mMz/7Xeb8BquA+VQb6MuAT9CqE
lzHqcWD23Y5sB8rBMJKEO1k4qi4sjR/K7qUlJML5H6bf0XjyWdyqv4LcSmLj0Q89CXVdbxa2WUBX
ocsOMEvP3aW5d++Pz1P2122XB89eIjfLojLbLRlgChrE6eCU9tgH01/pb2wzbcTchIT9btlfeKHu
00kkpKriYEYGiNKf+gZzre9NXoeTFxvzFpC4LG4KNYcsiOWEDE0mjb+dKuhVn9WXv5NlVxbPZaui
KXtTQAVDFirMZFxIkF10aHVdzDm82SuYtwiKtH/YWSkkhwFs5OO29ndsUCEaiBEUbwbyVNEqmtM+
FPVv5cQSAonAF9v1U9b5yKROpL5pUBC3n10L/8fKQs/aFlO36dVN2soj7CNgsvuDCnuDGmloyQfp
911I4aEmPHy1DcSBIVGYTbCSRg/CRCo7FnzfFg10iGKoAxVtDG2UuOoT7rWhLW8glAKSeIT8eR7t
sC4Jugoq6RwSDlUdKZbkOWrzSzjYP7V7c74UWhmAHQCKTIUbD3UDLyWyydBPscU3KZ9lN8IjeYol
POUhJwoIeBEOHqq+b6zeFI2FPHqMOnKo1El1XVhPp9S8W60T5s2jokkbeCFbNoCFguf8bYIRoftE
hRsiKQ5rgowAHYkwzTedh9Gbd3+6d4Fzrpgd+cDSU2cKISsWarOE7XLTOyhu38jfrNqCp5u/OkPY
wNDM+mMXf4iAPusxVWMsYGb6ecT5MPYzvm7lNbg7YTEHQO6kQx/NeQsvJ4qftVBY1H/tFedz4Z/Q
bGeQhcYmcA7TElhveU/GY+ki/tC8HP987RXnePrPK6yyB1B3gLwKm9LfMGY9AVBkhbInm8+f/+ER
hlk6z94/z0fLNiNttuhj6rlRZb/YQPuiG4Gv+nMBrfTzl3wY/PGS1RFWkBZXEEgDHCpGQ7+7pZOK
DIPF4ZVs79IgVrnkWKvOlSM0lHrNHsGV/T0X3k8xkc2igwda9FdO4kvDWJ1h8P8YLEJGcWzkXSMo
aMVZBA+CBB55V9bspYGsTjDZUQ73dui0QT9tM7lW4i0QM+gf2lok2vribK1OsaaqhtyGwRt6ig++
+2TBgkh0kJpGCENB6WsjWbcUh6BSqkkXc7CtH6hhhrl8stkrbt2hqpbt58vqwmytW4rEgusj2ubm
UEJcXp264Y+3WJBR+h18UbuAr9uKgWh8218kO4yMP7VOsS1ZeYUicunXr3Z2BiOgglbcHIZm2rT9
bznj7sdl7CMke+M1DewP8znG14YP1CKawMEqP5KK6w3UW1kcWOqqneylQax2NrwLPDZDqQJdfK/j
CU5F+KinQRnJdJnudDpXf91cN1uvcQ0sCcm4w1HsnqppMM+zVQdRBbzNAdDWIPRg0xo31ujuSjNm
PyYCo7ozhmQvCBaqLuxio3pp7dAhRW1YNxDbSFFrecg8N4cHcgm86FLZG1tZQcwZt5LesXmMQqt3
P6G9nbS+EjvpFUnvNr/mPDAbt/Jx0BaAh4Z+wFEPwl/FdjKmfs0oSk+C9mOk+spuw0WZ9AjBhuyF
+Bp2fiqw42Golg3sgtIYgrszzteWo4mi+GMD58AXSngRFQ5qV2qanKjohdraxBeJV9g+XAT8MZ7p
oiWIDraVoDfb31hEQvSRpOzKHjzH8P9JV/HtV2GRAsstoSY4HSb2vOgcpNe7QFwjZ10IhuvmZMZN
7reTmx9ty2qQbcshIaICEFYQ98B7Pl0pQVxawOuQCG6PTpFcH9u0ABzTe/aZvIIbvDQ/q0Do6rnu
C2nyYzoy2Fsy1IaryBqu6cNf2BvrbmVrEei8pdD0TBt67FLHibCo3BCSLlAorJ1iU+d9EH4eCi/M
0rp1qR1u5SmtimNhB3edR+7J1Uh+6dHn4f2TIRDZ2W0GpcXjAHLylCPHbEZ2TaXu40oHjHtWURDA
fCerMm84ynyKC1H3J+gtsigog42n7T1snG55MfwVdg45bgTMK1vjQ1gSXnteEv8MaiG9XxSphnH7
YgHfNdjdo2Op5kFCEuJYScQai7YUDIh52HcmKOPPP9OFFbfGd6IureslbxDzDX1EF+PV79JjVX9N
rgbWBv93VEagwkwWmMFPff7cF+MjKfLfbLxm6vNhJQKTtsp/xrTMYeTQ4zD06PgEPVFyI2DAfOd0
DkPXJcMNIm8IdJAdfq3Act7lH4Qwstr9pCOlnwYYUTn6A5Rk8zoexxYwdrQ+nsC7KG60M8otfEyq
XYmkI4J3B+w+J0e9k7xwHun5jpZaPYHTfApvVNtr7lw4NO9MbQTK1qQOnaEyt26JSNwPs4kskS53
rcXlviu5Fy1eLne+qTOQzzuyS6E2czdVtX9iBp3qpXR99BN4ehPUNksCZcrTaMZus8hh2viFH3zj
3NTRoIMxqWQzbYusc1EBmNHygB9rpKcKHoBFS5soGwsWATKYJ57vawQNmz0pf5liDdDgzuK+FzNF
3BiE/mLD+gmagladhjO8jcMRFbR9kIFMEeRFGaXQpf7W4Kb6kk62t2sbksdjwOXGtRcT04B1m8aU
frygorRhpp+v7KqLu3kVUTXE7Zs5kPSwqPS5x3tgHVwkzaDRjErnW4B3v+N2CQ2JtE4spb9/vqs+
DrTuGlXreZLSqYengp+z+6GQt5NG93Tw+BBLAjOdyr4GZL+gH+euW5AyHQsjAGg4GKPi3toy3Ns1
NGrGTm8Kj4UBzI4piiRVPca9vtZo/Pisddfg2m4OApBiAhteF/MAIURoLboiuNd2+zRS2P19Po2X
3rIKxbDVkcyzFDmaliSF/EnGpwU3/wDl389f8PFJ4q5ptUY3s8MZpPFzuvQnYD/FjQMl0iux9dLP
P7/1n5Be+LquUJRvjzOBJXCR7vXs/6au+WHX7uPnA/g4fLvrwj/PcElmBXwoZPbDzwH97+AVipLK
156+Cq9+Z+qBTnBuaIvpL+fjHQRho8m7cnm99NtXkVRr8KgUsSHqv6ADSYgQj34/pbFSvrzSQfj4
UHXXlizC7gPdt11wYKzgcRs4fR66KI1ACsUSU9RW30o32xFio1rKUCn80rStO4IlNTn6uA2BSb2i
J87Sbjt51QwpAmp/be7Wpi0SpuO1P1jeYaD5bepPd/6cJ8Zk289HcCF+rZuAAcy6s07Q5miXTWni
wvKreIDOVpL7jbm3J+okuN5M11iSFzaKt9ooplvGSvLMP+Rl982wegvZ/71f6Li/xvK7sNG9VR4S
DLgdyJnZBwEPDDpkz27lXVMTvCAB564lPJHhdHAIGexDU4+Pfds8094kM7etHc518egUo4rAmOo3
1TgOm6BAs9tZPB+5XNF9ccmtIqUzLd4gDBwojfs4qR+QMzTlr6+thfP2/SeKzQTQRt936MGyUfiu
g9yNA8dWQE27Zs95XjyDAhrcf+1lq5XQUytHDMgR8Qd09+YXXjyZGrZN7FmIa6fKpcW9Wgsm107K
C3Qq+ykjIaQAdSRK9wmg0FNdlzIpVPXz89FciHDrFpOkxHa6ymuOfasjt3qFXUPUN/WV6HxpHKv4
CbUzHpRYjYd5FPKxUgUUISjro2HMphsFdkOcZ/3w9PlQPs603bWo85AFRBgfagWK3Kj6Puf2vvSS
XpiwQgFnlNf0FC8Mai3qPFeVsrip6AHqicG0xEVz5+ElY12i4XCl3Hjhs6ylnHNWdSKrOE4F3woO
eTeIR0/6DZi2w3RlHV+KN+fh/bNpJj7YQEmO9GBTt7zjmRMkcPkurkT/S5O02u0W3D/GhkPl3ozk
KGQQBvAvSfVmyCDzUD18/sUvBeX1vq9mp5tKnGK+q6Ha2+y9rNTQBVb7yXF/f+0dqyXs+V5XNxoO
0m6nn4PFJBadN7n0Tj29BgC/9CVWFwCKtLjmEww6Kttq94MvmptM9PXuSwNYCwxnJR8L1Y72gdIW
MLJfGrYDrV2Gy3xNwvHCYl1rCcO1Wlj5bC8H0RdbbOqQDnboA5nytQGsFqqveJD2xhXHpRGRLPME
0K94ceCHeq1fdGEd8dViHaYyYJ5i4uh75QbiSTBPN2gkDqHMrsSmS29YrdSC11Y/9+lyJLhGEujX
oS8d+d7ftFZXQu2lj7A6loYJUE5TmPkI6liVUFo8tLNLQ3e+VhS/EF756kxS47TgXlq6h0p4DzJt
9sAdGpQJMsCw2K+GFSdDyZWk+NJgVlk9TJsyyytyeWyMi16ObT0VlnNoVbX5fEn916n73xKJy1e7
ul4AtoXmALBC23Rb7MxTe+jvpht7J2Ir8qIxWiK6mU98U+26g7oju2Y77HhyjW5waXyrHV/PAZHG
g1GlIu+2PgrybsYrgfdCOcFdqwlLjhI70Q47AHcRVQO6Op6PpWyMt+nIkoXp6BykDT161QwnoPOu
1IUvBLG1yLAeXQLVTyWPXlGdZEZezNnJ/PPPdWG61tLBZZf3HH4v4EMas21nFKfIS+ldS1IuPX21
+0tHS1J7bnM0xoprJ/fDvjHfWi+98kUuzcz5vf8ctCgFTOPEpTouI+ABRGZL6Hq4U35tblb7XuRy
KmGtRQ9VPid6mu/sQHRA73lfi77uattLa0Hn05pB67Ft6OKZyPfvtCMT5fZXvi49r/oPNqO72u2z
4ePo26V/SLl8HsH2DvHF3RuIgjp/AouULwsJujs7TYNoHgKVDMICMCdQQTRVMF8jCxr7irXDPfFK
D6gfky87qyL8gbHFjGFvNS9Q+L1GmrwQytfKwTwjmRtoZzkQ2cdCsU1t/fHteleKPPnaJ11FBzX6
GYWSM7zslyqLZgNqKRmdVwLU7pdesFYIVuPclijHeod58JpN6Wqxs3kjsOZNeyWC/9cr/eCjriWC
hV1bjqoLcuxenVd1uzyXB+CYSsgdv5of+u4QAE0TkiuE6Qvf5H9Egt3SyoBAp4dM18VmmcbnfNR+
iPbq33axfn0+a5desooTmXTqts+ms6pNFrvAG6MvuCtQpV1c5/7zV1wIRWt/LjtDTk5mFN5pNsbG
hpzvWGxEew2mfWkEq1jhmrSyPKXJoWCpHStIV4UdtOY3iwuwT24T+4pz3oWIx1Yxo+39ZZnPkj4z
gwYHGPSPFQu+uHZXwULbJQWU18YUTV7kjyysSBYPznIl3F24t/xHLPknWGej1FZjtbi3sCy03Tay
xasG2Dof3n1axJ9/5kvfYbXBGRks7pYTP0gKKGr1++wqT6w7Pf/+/PkXltFaAHimypnUsPADbebn
emn+0BEJf6bSK5v7wiSt1X6nDr2WEqpwR0ac27S0trrl31U/7OA6Bc+U9po+xqVxrDL/EpyYoAmE
fehEv2lcGJGjBflNa+vKPF0ax2pHI2WeWivLvIPd21HTPfMz5jSAJxMrQzHqK4WvS285j+6fJdUW
4wJpCNod06qMM68PEindp6YLnnKT5mBxi/nKSXppvs778Z83wabHNVLW7JB1HGhGu3pxabs15out
KnctAjxmed86uI0dLQiKViFglOWUWCZpN9wPXdxqrnyY8w/+4PBYE2ChzE8WSPIiPa8O3RTzaxLJ
lz7FKu2H1EFvTVMlj6z8q/LXid/7/XMT2vDD+3znXfrhq53dU05gDNO2x86CDjbzxjc9lFfW0QVL
WHct7Quhz8GuG65gblvpHDkexJpgAdF8F9XoHluDYltoBTNbosX/nUHL+le+1HFTSH1ijhw2UNIH
+FmO/pP0KaTVCgl7STirQ+bEHVIeDwZiaUAc1kdZSb35fEYuxLo15IX0fC6qqZ0PXd1uuqaO8vH7
pOme1V8rAv3Xdfxn0UNZQaqxhH3qWAS3i2qi0SsBb56Dw0Kv2Zxf2Fj/3bX+eUe/dK3b+zY+q2wP
wzAkwchvrEl/rUSzBr2AP0uLjMz2AcllHduzO/4aGuIfRNfqDYcgzfbzb/HxMNi6xTCAtZaXpEI8
tXw0wTU+vwgIBcMvz79G71wPJUcpHA1FXwPTC0geH/gCn4DyK/PkeGvATgM5DKFm1PlV+uJPjx60
5TR5KsorK+nDVhwef44a/3xlMHsXP5uxkrJpnsNGpcel7E6UAIUpgoPMZBsCm7TJMjf+wvfAC1fn
zwjq0Ox6eGHu/lF9G875cbomyvXht8azz3//ZzAOQDiygGrcsaxwHWRAp9vv/US+kibh6ef498/T
z2YMLW/T7lh5dRyUd3m5xIuqIm3/ZF56ZXo+DB14ySqNnDXsV03TpKh/m63dwrm9NjxqyuFXWnXD
lZF8GLHxklU+2UKauWcjfLZn1zp4PL9hgbwS+i59gtVpk9lj0INYrI6GnibruwQpbbhy4bn0q1fn
TMPyVtAFj87ze5u/NtcUoP4/c+1/jl4H6q//98s6HQMzoq/RdKiAuQSruQ+e2lJNuEe3VN0PAIIe
F8rBd+0YaC+LmcE+7ik0BJVNsyPMhekblCyd4YYJyIGHjMhS7+pA6ibMsrGZw5mCOUJcGCuHnNsQ
aimoe9vaxK1A3oQ1vC4mEI7HoWt2ZXtmu7koZnglSEBeA/4sanfOk20VrQmnaQYO1p+srQwg0Qbx
kWHvq4HcOiljexxsWdiyRm9m3s2RsJ1tBcz7AwA1YB0N1EDTyw028+Q0t10g+ucyK/zXVJ1p/tKF
KsvOq7MpKrnbgnzsmxdPgD+oYcceNrlzx1n+OI7MoCYxPyJyVBFKF1aivTxPMExrY2QA49J28sGP
aed4gU/xDrMA8wQDPGCQ13qjsnQJ57FCbz93lq1fUgIhVh8EIgscJcu18qRu6iB2W9/fWR6oxTMs
Noaqeiz84Y/rtBJcovm2t8AagWbHGBmgsSPIor1AbfO7NRkdd0UH3k9n6S2t8vcAhLJwCgY4nqb+
vqxTAyI1mESN5FXodEMbVYo/2RU95YYJCCe05tRR78ZVALT4pT+E3uBnG5nCime2WwBAuzoBh+Ob
35B3S+BnQBcLSp5euZ0oQ77eYoAF8b2kBro4zHklNlSrZ2Gy3xAy+hvA8hzmXc9E2M3Wz8kJncFv
9TRva1ZYoXBnGTrMAATq9ycBDeQQ/j8kBnOaRlqkm6WXzUFUQGnDr3FanklhYVW4KUzNGyc6wx9b
8N6DESQrEgzPVPDEL7s4yK29VQS/XVTJ64aNYXHmPmVFZsWDhuHA4voRuKR9NLoyA+wi30yp3NWZ
l0Z54xwgmDCF4OXd97Nfg2fVPEEsabiFoOaAXm0AnQwyvAWiFTvfO9PTl4NFhL9pygwe2EBZbIYe
HKcseJ+88sYpWz/UunoN+gaMYf5eLMVbVslyAw3cEgQtcHG9XjfxACPDGHDV29rYLwD4fScgmPfu
lLS+oxMRpFvONIhDqPgCpN0scDoDKleLjscereFlWagNfG7T2NJShxzW9vDUEBT+Oc6P0gR/q9p9
c6HrgcWd/YQi+J2ECSQIYd1N37enVBU3XZHfAfnNw7oyewmD5HGEUHARHJfKOYtW/aR+lu0dqUAk
5P2jr8ipYuKO4oZrqu4N2JcT5vDQBkxGXs7cGKyNZT+kw1NQjg5UE+YypE0Ktk77g7ferQNZ8rgt
2l9i8u2dxzS+nh80u9oBhGis0pcWAuJgSYEfQWgP93oPNuYyYG9F8590zhg6FYzdZJnVEZPejhYE
2sRun1gZ/Ulq/tSVZpsH+Y0e+C3UXE+pSJtf9TihuijrLIZq2a+uaORGKLRpgKi/EZmF4y53upAa
B++yCWxwF/+5bqwOibZ4g/mhDtsCjZcl7Zy46LUC2MmLg9F5h1/SczDIbarNJhX+sSCQV/V9N0ic
wZr2FWuLJBhKgZXdtzFksU2c1ZDG9aeo1wKSiv6LZlb7AvayAxSVm4KAGHxzl2DBzk3Fj6Fo86hC
N247juhH8xarG1foMgGfyw8dYQcRoVnCAvvYuhOUUmxBsSJ0CQB+9n0AYSpcGv5n7Og9dE7zGGhR
SEVXcEB3M343e4bFFkgjstY3A3QO0MmHwq+cvG9uzn7V9tDEdRrQyMk8b2MzCEzNXsDiaax+p860
h0j6mCzpQMC9dXf2Ip972O9F3ZIG97YlZ6gtkTsxTz8IvEjjAHfZsC9lHvbLYsV26h16BjsYTz55
Qtjg8esWMCmUEBHucTRlVVKeG3bWRElUivnGSCPDRlslSKTwWKvG/tWyuu9EqMeSD/eSgvTSBLKL
RC1EZGoNnqJQz3xQLvQ8nF/SzPDo6QVWZQVWXgHPIbd/hzZI3DKgCVxXgvLZ+U+90206PXTHItcn
6BHcQDj3sWzakw8JkTCd+Bzzlr2xwbwAyIfpkM5BuT4wp739BrNmmEEo/McWguFzGrw3anpPvX7P
UhKgcE0bMHPoW5FaEH+fp/clsyUULIRODOA8e6fM4lnzg92oKFvGxOH60BFdbVKoYWPmMKjW5XcQ
prjLOOifPJ/z0FLBXV/j8cQt98C1+RHxyzqeHavG0Vwl7eh5YZE1U+Ib88cPoHEBGUUdLrDii10/
O8yyf/dcNYWDKf7iwAFpdpiOYyAZbhMjieC4WEOTT0j3ZpZDGuueZXHn02WrzHCcSz+Cpv3RwmEb
+W1+Z1kl33i+ezbiHjZLWoL8IhI47uDqqoDDhUJ3hEUepQ0EqRzyzGcPP8ZQIG7MCfItDK7Q7eu8
LPmGs6GMxtRrEt657Y7McMB2KWQSeiQOW6DwRWRZjIS9wRnedoASL5b1s68I1Jr0UEdQgIH0l+Iy
hIpKFqU5WLmOSx6aDPJfdQvsctDwhxQ0trAjXYyEKNvWfe1gXWvQcOqgeIchEs6tbjKx07tPVV+f
Bftrg9eV54VRLeWtmfrh3pGEHa0es4+ie3knOEGM0HonhL5F6SPHsijMsxnnG0taIGG6vAPymP7t
dfrIsuHI8kLekKm9U0t9thDs966PflvOez/SKf8JKSOzh+2hvMG/21gLDiyFM48jIZp1YqWw9+1s
G2cz1cB7TYw+SO2LOyHtMqETSSMJUeWXAZf28wGWxWo8TC1a7qwC3aioT7kVAKw754D7s2+q/1vX
VQJaDxhx/RIanJYjFw9DCzNHMBJC2Htah6nMtkqD1kOd9r0cRh0FCp+0p/FS6ofKSZ+1W4EXDfWE
tP89+A6QHOa2kSpRxGxp14PcO6gW6E4nkkN/W5RF3C85TMbEc9adYOeOWvC0JVbDoyVlR+k728Zu
IyXtnwtrdtVib3Uv7h1dHsqGJtL4hzlvjmlnJTadTlXfbQXrgcRPo0X5r6yXp2nu3kv0MTCBM/r1
c6Soh+I/QczFcZVHHbe2gbf4SOKyG2pJ6MOh6Wp1L80kNqzNdkhQYiXS+xYXexe09rblb8XEH2r/
l0YIg6jgfTWj5YxqeZgt5c2YDaeFulbYwhfMHfhDK0pQj3EsOwMwRox/GwYaJC7hMRfLuK+qIsbN
9KaUQTxbzrst8KusQjvIMv/kmWgit0GKSsmxAN3bcoJDA2VBBfmuUPTkvUOuW+No0hTgZdrHg6We
aMGhpFPvmEpVzDxkQFCiP05yPlhllYdBujzn2kD6SEdsAHAMyRUqhQ9QzEpD129xIjEdQhQDpHmG
43cs2h0bX9zuhY7kxMY8bnNgjfqqArKNzqC6V2mlDq1rt1ui3I0SaPNLFXixr+jeQMtzyxXxt4PW
9jbQ1mloyvxvmoEXXXOnOrQjpNcDUd8MwssA1h+WzZiOO04pwsSodl2V6jhfQL8Js3ECzt+27AQX
S500svrWeeMGpHfsi7b5UQaQAtOKhYXwb5Y0TyaWk9AB3ynsAaAZEO/R2QYl21Rvk2N7cVrTHw7Y
6vYMUaHWxoxkzIHKVoMJo0zZm9kBHxxs8cDp9i7sVB8mMjtILOoqynsYjBcegrByWJdQ3bYxgf5u
KGWLtEqy7A1cMf2snNmLuJv5Yd3J/kdjNeUdyH3+T6zLdi99DGlRVrbPh3q5c8pGnAS6nadC5GKb
BVDwW9JFOdBq650igtFC9hDkyGhNDWqji/ZxFnZcZs7Odj03ybMS6tbZFODUdxpXwtzGaPmjlCZg
IdWNuNX23GwGRSs3xBFWnMoK/df7svfaMZkIFJeu1Ho+LNU6fA1MNMg+8gzSyHvW0wgW6diOSxU1
wr23GrDSOzu/po/9MT8Br1rf06Ec07G5z49SDrsawb3SUD+A1CnIkAn8yG5FHWyreV9lfzPaXxnf
xbeurvBwsS5R10DJp0ESSRe+x8XvLPwW1l51yCBI5UuNKxFunN6dz9z7z0tOF8ST+Bq9SOCS3rVl
mR+N1wRWZNe5ne4EnW2CfWmpl2JwFWTAalJAVWLpIA9XcfaWBfb0O9NCz9EUsGLcFcSaDm1vW2+w
rx77RI18uvUL8yW3CpQhVrW4LKjPaPs5PQg9LrFtSjTCefbHqym7Ul06FzQ+KnSsim+FUh5YrMw/
jHnxbcrmvWnpvVYDSDA+3bUoILDa/1JVlK9JHDMQ/hNjKNdA7tItnifz9/Ov+XGFiQfn8tA/ZTjv
HD5Iawewr63Bdddh0/2p5RVkyYUduCZuQO3OHab/x9mZ9EaKbFH4F4UUEEAQWyBHcrCdHmuD7HIV
8xDM8OvfyVq5eSaRvOiW2lJDEnPce+53xDXdoDg16t1D446ELzR91IFWuf37vw9jGVNk0zhWmuhJ
7O29KjqMXv1i0qWC/e8l7xhBk1mNFGtMyraRLrCp6arblLEdOOmT8YarsMV0xxgW8jJznTCdyHmb
D1Wgir2feciJYWPhPTsmbPx9u5G+D4Ma01oNXU/1oYu5gH07DE/b0PEL6SCSiWv95fYbZnp6WqrB
hM/jwWs0eNHi5mok8teYto95b7idB3gg/NrrhWjrTK+IqaWcmsDnTbuG8MmIwK7fKgG8gJrkfgBH
7WxGbXlhvdSPBVeRnIhhKvuIaUmfcahL7pqeZguarO8nv5hi6BUVx3Q8Trqhad5BU/0WotwVt57o
dUAlfK/D46PLw4XZ/33zin+6py+zFD5tfdXAoNhNMUvTGAJ7HB/h3LeXOB9nS6KLmbdM4RFsaHRA
iujo8uhJ4TWQWr/Z+GtE/5WLW+X3Q11M4RFeAVVSUpPUDcp8PxgmxkalYMHU64WmmumXf7vWl6Yi
shiYmbPRDb1ToYl1WyP6xR+FGJyaxttsyd95rrEmi7+e5TKE3y+k6b2PozLCdHEE1iuHSC+OUNlR
Lygl5hrs+vcv30MHUcqB6sq+B9sS52HvueZIz+v9kkRirsEmO0AmY4HcJ1DRJQhehTa8a1nSviIW
2rsyR9RQSWCEYMEmOf2JtocJhf33i5Q4JCP1UPAY5+ML0/PnQf2R2R0ePUnFQFycMI0GSMXkYnAh
TUuPrQzGyyBrZXt7pZvrj8mmgMCuF448NCFibtp1mSQfBu7u61IDW/Rnb5jsBjyLGhiWkNE1Sh5Z
Qao964h1BYD3LbxgpsenGVZTByoKwAzEUSP9PaLNKcvV+7S4suNZelB5/ZEWxkJnf58RRZjwv52t
m0BpSzgW71VP1S3PT0+huBYnIE6j1du0IveyanE/VJcUJnMfd52vX+ZLm8mhNkBW3wskqLtgF5e/
PLqF4BJ8JWSsabb+US9NM6/qgEACys3N/YgYd4RPKIo/cli6UcyMsmnuNQ0D08tjBp1dMh5pDpo/
Hc4ejE1v//iZxWuafBXAshdmm+BKr1Kn1yAF0VVweolOd3mpSWDM2qXBNvclk9kuUU3b+qMUe8S7
AcFRzGqX1gC1I4RRrX72NZNZX8KcCN4SHRLVxV2M0E6KeB1VDj7ijp6u/PAlk3mPij2al3pdub1W
bru6u9dy9ajCvxDYt7cmXXR0mrnVCTqZ/h7QvYIyH5a5VXQXR96WNMDBa6hfSGwNkbquKLZDAo8v
mKgnerEwIr7vJnNazK/0eoVCKLBe4rI+VBl7CZGVsoWftAvz5fshZ06zwmBqkzJnQ78PgyMbvXOm
bK5YqjRowXYPNrdHwr9D4P9fyczppQ/+QwQeVX7uqr/q135t7Nf9rtkortdZ9YfxqF2Ms39HD56r
bi/JMXgKPxZePPd5k+NAMQrU52h4Mb0vdmdkVc8I+O6M3D4r2wBJXDfdGS1SaxYChpat/LkYL5f4
cok23sL4/H7dQ27gv+seRZoGudYSlVlF62ZCfceFFIxC8N6MAhGA2IwdtVaWiAxzb5scGgrWIIPf
RCivgVneOP7RzINUUifxLnFX2xAlLpz255p1snog15kyTtLGzfhvJCIRhowcT4+Qnoisliy95ftL
pDm9RPZJXbRxywsX7jWoakOWSxYLI3JuXk2WDYIYmqhgIIzDCPI4Bcqn42JHjWHhdDjXD5PFwsxg
hgsIKfR2+meVIQEfw0Ko+TDMA2mVbaz6C7P3+20cOdL/jq44VHojSK6fgXV73Y2m4xWdJfs2Ofgj
9vAWiM7YC/IVituXqjpmmm56p8xl1KjgUqauobFNU8tV1KpPJl8Kn809/jrkvhwU/C7xG+mxwqVj
8SAyBkf2aO+Z2sPtFWFmTE0ZyFlX5VAD9IXbBP5Wy1SYlg4LnTH3y69///LLCasaDY6ohav4SF7A
eRZcTxI/qBRh3p/9+Mn01joClYdGMCHyYc0g/1KzJSjl99VlDEX1//31SRezMAuqxk3C5hpI3nuM
SkSCTSfpyl3Kmt2g9euYpQ+t1+1uf8/c8J2cEHwEIhKB8km3jltkRcHlpxRQ75H9o12VabspvdJ3
aj1fKgm7rvvfbETTiHAFPpAxoHDWxceWll9p8I7w3tsWmbMyXRgH7DrLv3vJZPaTkEFclWEgjErU
OGAagx0eMBjJZACIlw2cngFq6LYc2Z89l5xtY9hEbs0o9neUwp5IirLegPQ2rtLOJx9BAyWnL/Tw
qHVNg8o/eAPSTG1eWhJFW2QruFVyj+7gM4AkrzEkyLSAkg9xVbEege6zyj40HnROs/vb3TYz0KeF
x11mFAKwgsz1a7ZSKrrlvbEDX2ohVDD3+Oui+mUe9YWeDjxQUhdWMw5kBNvSC44FkQvdM7MCGJMF
hoQlAb7QS9wOFhNdisB3S2F8c7tpZsbXtOAYHqdZrUMd6LZwJVZb5I5pBGyNnz3Aw3QhxDX3AZN1
plD5gMaGVr8a2KYruAMK09Ptnz/z6GkOYchIUuoigAGDHM2LpjSQMVRNvlQwOXNsmMIPNFUZDDAx
E5d6mWbXVL/4MBL01PhCwuCUgWNi/ew7Jn1sxsZQlJAzuK16JxO5qspmc/vJc4NzsgSLtEnbdIS4
cSSPKmSAI66yKlv42XMPn6zBYdUTH/VVKU770aWm/NBG3aXUo4V5O9O7xmS5NUhnXpP2iUuQN9yW
jCDrHepLIB32rxD5m3WPXyfFl4lLykrGba6Ubhk16aVkhnFCmBmiMekNwwMiz0jkI9vPNpVUGtTi
Iwm6zlRVvGE+qpcaOLbiEBllu69x1TrnGgsfOgGfKkeJB/buG/CIcRpt9FsrCGgMLCKuQdtOSvUp
R7YkswGnladulCNAJ2V/KSrk/iC+8EF5F2pRV3ZR0cCw0YPNNikkKmlEqrcPTE/9+wIOgHbEr+5I
FIE90zJTYQACFCgCUqSKhmvU3wRromWFzWAw9CtByOlXKJr0uc306iXBl396osify7Qhz+XIEqes
4ekBfIhAqrag8BSiXY9ELEn3TCfyYPY42tIh0k8cTN1DmHepaakqWDpwLGq5uRogyUXiRxU1ZEmC
aeDj6SZ+jVIaf6XO4n2l58icDihoUoweqluRpaiQCEVe460lezK9gD6ETTA8JlxFkW9phlthilfG
QQVKQmC5MyUojnmtiU0J7tFdGo8XnhgvHRvaPXyxhdWXAor5AE6X1GfEUf1mRwXki/CEVx0PO5rt
oSHwnwmxZAnHMmTE2Rq2sgn8MrJ2nUb5KaH6a66jQh0HmPtRzUrU+HYPNAAFqU9pueZ+xI5KrCOo
KeDgJTOUsJel4kDHwVFVopgOFugUNEDvl2EkKmQXcBxCxSPy9bFZI1Kd5qsxUEqLwEVlhePDC8lA
ovNJfQyMkeDMDYRUrbHTqJnDJotC5I3SUjogowyA46NKqypLbuP/aS3qd41DFL9DKlymK9RTfGIn
162+gXQDH0j+jHUWWgrhGhKm4T7sNf4KWY9uRRUKp3MOYH3W6iU0/2UVWl2shycg8NjOCM27RCKh
CmNBKDpNYq6CUPlE8Cj9FfHA34skTDZF2kOZLKFKPodEGS8q8mgbKPLJAe4WKVyktXybhVq7odT/
E6Ua3fh1dOo97ZwWHbysBbkPang3hZof23RAgYnq6xA06X688SUCSvBC4puqgrTOzDBuTFUHJlIR
HSRG8Oxq90UDRqAm4AnaxekDq4wjuqOyc3PIj2N5FRPj0S9XcIOBUoHtkJLqjqP0xILFjLYneQPl
HQyzfseQiq1BQ0it2CTDe0v714oExW5ITPUpHNPIGjRkL7K0FysFege8njeaHTVKgcOSLO8J3J9s
wK0au4ZLolO1MEqQjRi3gUYIHMGRqmwUrXIGyAd2FVKa8AowXrI4wU00hOh0bMdnlvs6jB+gzxpS
DqywkOOeGdCfMT+NN6XIFVeXIwpm9eSlaqE2VzPoYIIwTy4RliA7bQ38ywxqGyp32JB34Z9ceg9E
5NVWLUzY0SXg//MByA+R+VCL6MXz4Mk3I5bG1isVwBkQ+LBLtQKvQy/4cRiA12AxJGhwSe1X0LiF
e8Pgkm7qMZXgvEI5okd6deiloj1jE5ZrI2+gzOpJep/7iNTpJbwaMg9JQ54OAFcqCop8Bv+uNqpI
WmmBJSTONZiK+ITl+1i24dHMkew3mKl9dAHKtAcUVdmaokAwyPJyhQ0nOzYs7N6zohhxHYohROct
Gy3g6cejMqTRfaX1jWqnBvjcUGQqDea8CgkWImLXAl0JAXv3N+gjFTJUfDPOsamNZZzbqtYpa7OV
MPpqS/J7MEVyBvczhleuF+07FH9GttbrSOBGQ6hftK5Msq3ume0pTIYaGsexKMAXraNLr6jwLEpF
nG/gvuY5rBiD5xo4kVUAw0kkT7HkYTWqN7C5VhxI5MifqiXQiDVjF1SWLFSKelk1tAhV2bbVOXmv
jKAHsGpQ2WMKYD6cHbUewvasMustM5SkAHCuiuBgk5PskFcGXWs4GyH4psHRQWh+e8dqw48sxg3u
27kaoSIaV6MBk74SWWnzyGfnIEjFL8p75eP28WPmfMknZz8RYIDyHnA8U30cigON422LqK0+LhkW
zr1gcr5pDAFWUYONqZCPSfSWRqdAyy1IERYOyDNHnGmlmqdX2DiDMcPEo1ui8WSlYO21WhXK79tN
NPeGySknyNq2jMcxhQ0RWC8Isg3sT+Lnq9tPn4ns8EngqMp1HiGoBx/CGMUdgR+spQ5POa17S3Tl
HfhmCLJbyC9vv22uNyY3yaikgQmubbdPYCl9hi+t/4AuH0AQIOYTSMCqc/s9cyfDyVfFfZIJE8Yz
buRXWz0Tb6jxW7pyzz178g1C9yDbVq73raE+BF79aObt5+2fPdM8UyJOAOEpFNJp4dZq95vF2nNX
lHuONOkY/DCoM6XfDB2H+I+a8AHTc3ns+iF+9KrYc9vCWCp+nLkVTSE4UVnnyljFndv5NfSiqRME
MCtVfnnqYBXay+2mmpkV/3xgv57NPWxVlc9bdzQ+McHhaJI4uhcsjJ+ZQI5+feuXp5t5RBAVZAki
AuLc6fVbwvy/Jdx3sIloDpyodpUkxzzxfnaT0a9j7cv7lMZLhkEGnRt1neUbEdx1nm6308xonVJx
IkyFgkGC72awWBLeS02ef/bgybLUJK1ZlYnAspT0jgERfo+T8c8ePZm9FQr2xiGEEKADjgX6TgpR
8e0nz02wydz1wTeAwxGMA4X/qy+JrQ13sgvs3FgyGZ8ZllNgDQw5+BUZmbot1f4ayFVYmsE/O948
3P6AmYE5hdX4QvPqsQtRi1h9eOFftWGPpSZw6B/OZdE6Js2sulqi78yMnSmsRo2rpEeRVucGGqp0
YK1V0YXPmGuma/98Ge+qV5vFIPXWlfVBN1LL612Dvd9uopk+/j80DaelmSH2CnmRikIAng2ozQu9
QoNamqMGJS3ycn37VTObpzaZtmGjVKGKm7jbK9WljgB3MtuHyh83Iy5nROF7UwdF8va71LnemART
YtIZcTeCZVKkokadIxmOiobkOqo5Rf7Sh5zaTXPf07CInaE1sgJFLmZ59mWNihWKeIBik8xHY8dx
Um/8DMUaPdIsKjgLXfyOwsLs3NIa1ZwtNVCfhYo33EsMaYR7La1SjgCCvkQpmPsU9b/dH5JcC66V
uq4ywjGO9W7uG3e3m2lugkzWjkSwLg58FY8OKERfcHjVlGsJGQvPUBwgawkNfiVw7i9kueRaOzfi
JqsKimllV/oRTGUhWrdIw+5UjUJ0YrSO4uur2x8202ZTVI7ZKrov4c+MRfFPr75VfEE8O/fcSXS6
6hXWtfipru6feLYPos+f/d5JyFLjvkBEroFnWv9etJ/VUC1MhLkfPFk7AOMdop7hwQU5Rjm0skH+
s7M8u65WX1cl34PbEKrO9saIu4+WV6s85h9jZWxvN8nMqjf124UXu+n3vl+7vHwMUG5cIald5plz
++kzo5BN1gfZtNDRCYxCMFaaQ6YGK5JpyapQo9aGgfwPv2EydVHMJTUxlq0rYPPwJOKUuwNIVNsW
tfELq+rM+ZFNpjCQAaTDra11EWjcV+jdFsrNoHuvEt1pPfOHw2gyaesiILwJsVAkHbwelDfqfdzu
h398vW/CxlP6DZ7bh3mJfEZXV5DQD2F4KLxU2RXe1d8KMRvfgndV6zamou7DJlMfRqUSgHcpPaI/
ZYS6cBkBo+3V57aMSiepdIYzp5eiYqwAvm+kxB5kYlzNsEa7SIf8MQg1shnLLtzVgc/XRWhWm7YU
tZ2PeocaZwzlRoTmutYQ9vKbrLYywBh3autFm7hNsmOohfV9BWtst/BQLOuBUrjKqt4/MS71faS0
SJsi3n3iekXWwHYZ8NRC9XEnc7lVqUnhpM76FYXvCGKe9ZKoa2aq/4OifpmQWRCWsQz9GkgeWdtJ
buKKTcd8d7uj/gmOv+uo62u/PD5kKJJsS6wkStrwbWumzSZMZbwaqXINOPu9aUEX0K3CWIEmKinl
uriq2nUtLXYoSUT8VEXR3Ij0u6VlFPVhXpESO+gJKlW5oZ1ASxsWfuv3c4JPE1lGICrsZzjG5zAj
tokk73qQqbbiHZTAcPpceb7dJt+3OJ9mtKpRGWPuw5q691HqVdM0vcuYZAsFCN9vzpxP9oQON8BY
JQkWwOigRn9wGHdIcUGxG2gJma3Q16H5EYmV8WnuBgXLYdvwK4nV6MN7H7XCrj+qKoQlhbmwFM61
1WS7EKHneU0IM+VGORfKk0eX6GhzD56MS5SU94QZeLAmkS5rwxVVywUhz/dbEJ+GqwbMcM9HFNWt
6gMq+FEEW8PBbsm9Ye7pk82BsrHoEEvG5kAQyGtQs2nBoqXZgYXx5/b4/H6T49NwVcKkQAUOA28t
Vp89FDaKnu4UpA3UWCxIieem2mRjCJjM2mTMsHyLzvGjv3X7tyvumQpfVrZkjDYzEaaKgwQlwiNs
jDA646ayirp9AKITBhDqlqFMyob+k6MUWd4lWb6Uzpz5rCn7vEl0ZA4VtJzZjkhV3mekcfIYddXJ
IyzUF05Qc981meAjhwotwSXbBavoGcWzrvS8U6xQJPFk/hqM8RPTok+1hdTn9niYGXFTfUKhCBmp
V/t0CurIBtwbuD0GidR1axRNtiSTnpmQxvXtXzaKHNZhmVq0Yi+Ktx6ZbP3lZ79+MtFzM+4QesWv
J3GzLw25zr30Lqr6hU1jZrJMQeidB+4RMqpYzMutGaIUFZc72b8kdEkEP9cuk/mely0JGwMHWhSh
D35mEe/v7YZR5n765AwYI1FihFleu4J5jR2oOAHGRARbpDR3ZUc3nOTPiL9+ciDuspL8ilAMxUz/
DF7sfRRHF00MlzIvHm7/nLnvnCwJpm8Ogx9h1Wz1wPJwsw67hfVsRqbGpyHfuvBVz1QJoIBeI3dZ
LavNYBqjHQHruVHGhqyVYQwcFWvcaWxgSl+FDXNuf9bM5JnGgpua9IFRjeDiB+UbjBlhzQpDFU3I
x9vPn2m2aSCYjGGQZGZYu6jZex+V8KyhtOz2o2fGx/+Ff/shND0Vx9VY0Ne8Lx6QbxysMhMpjOWb
19svmWufybRXVXXQQpbWrmpeDHLq9A8x3N9+9FzTXP/+ZUVRZNkVbYWZU6RXykeMUojP20+e+9GT
a2AXjKQHSLwGezN35HAPfD9cD3/48MmEDw1DT0QSYIMv3mS3g2qzMhdAccpck0ymfElTCZyQ3ri4
hvd2SpoOi5aoQciqql0WGPBNlpEPO0WkpED6Ks6UNWyNtLZ0BkSjV9TM9UcptCX797khNpn0hobA
oYfVB0V2pdUBVa+Fv6Wu2EbfOre7auaLp8FiPrSxz9QAuZha3aZleaTL5Xb/ytz+/3LDp5FiHjMi
RoY9q4Nv5yf02oNvx3+qNzgbJaf4jeW2l1pLdQlzXzLZ9yvt6jPX4ktk00XbQFLPMRKArH7WTtce
+jJZDEpECIma2CfqncmfPbEkq5uZK9NQ8ZAJUUQS8kAg7ywQZZw40e3WX7qDzIygaXiYD6g4TIGG
dA2DWjBqtRWQttSMryVt1rebZiYqzKcEczVOfATD8A6EYNaD7W3oKrDTFdv2hdMdUdznjPahOxSn
+pRss3v1JT7766XAp6LOfeJkQYixVWE5CJAoQ6czVGQAxDbKWoVoom2ANVMU8zEwzOxO7aVXWS2U
BL2Vpzo5RUYnX0U76mDgIKF6VhARPqR5yAEiMYia2nHdg+2FmMmwb/Hfe9CQU1h5d8D5qCnxPnUF
ubKmrNWVzlOYpIaGuY6NWt/0V3vOkF0xX1wUdhpJuhoVReDkC+fVTAp6SgEVtCG8ye5gbsL/siwY
3LIt2OtgBsDhsES78zUeAOME4VTkQ36TDCK4p0ClrCq/1DorNT1zW2o9ecqKutlJQ0HmPM50B/Z+
yRmsqeAvLB2g+QjJkG6CSAf/fYjDx4rljQZEVR1/ijJDnb9SBjszAuTEKiu9u4t1Rt49UvKDKlvw
iKDlc7AR1c9jlQEOYBrRZ5hpBIV0WfuEWu32FMEhEWItzYAyqBN2ymV8AfU8sOKsrV0lQfgkbgcf
G6NRRg7vknyrgMe2HeGidyDa6BUrRCU9ICdhKSwh5lqpMjfODZrtiJqFyKZGoD5onV66rBmgoVf6
MHkdvERARzjE61JVyCaqEuIGKfXXPKlVl/agmyEQInYhIYotIUv0cdeED91IciB/xrT0XoIGHCFL
1uBXegNC56jOpiCMFebQr7w0745EZfFjIUwTopQkSVxWyRcvQl1aUdTigwp/QH13AmJs3o6t46NS
vluaVtfd8rvVc7IZpSpgPH0P3XNwYGdzA2jVulh3R6ipyCk8Fm61Tnf+XXeI3GylusHeW4nHfOFs
M3NT0yYbj8yjsK/hle0CUvPBhfnYyLqDwil8b4fyHmTE99trx8yiPc0ocFRuiaDC0gGLJyBzXmV9
uf3gmWV1St3PUYvgdVXJ9prIEjfKNLW2qjEamIX1K93cfon5fQ+xyZZTmiCWkYZAEu3EGdyXHX6E
uKnOnDxauMzOfcZ1zfuy7eh+n5tllwODF2F2Aoj2UYW4h4QVX7ifzb3g+vcvL+AFHA+CEZecCN0a
XhKQYUm+cGWZGUTTIHqAn8z1II1g0HnoYTqhAq7lpwQAnXgTDUulIXNfMBmqUU5p3ecJGLwm/6Sk
vNda+jQI/eN2H8+M0GkkvTYjmUP1WsP3vjoBD7sLqFj97NHXYfWl7btCr2ErW9XuiLz2QO7TfmHp
+IeY+GbpUCcDE8cJKFQFWp4pDJhToKC12MG+hFUsNPzsUlEdERh4uDN91dJRf0/BOqtLWVrQOryk
DUpg4Cr2EdJYqaCAHh4rLe62TaJWtmKCMnH7+7/vOeP/CnGThBljTaSraIeBPKT0ZHaftx/9fa/B
ufy/TRthp4ri0Rj30kjPNQdflcQLvfb9qDam1W5NDqZnJhJ/r2p+7fi0e2lAaqReuc0Bky2SpvhZ
85jXZvsyPHTF0KkqWLgHXXjtByX+0e0GyfPbTfR9nMwwr0335fEJz6OhZhDLDuMZZF7feFHS1wo8
Nwi9rY4cTLYkG5i5BxjTOrh4TLx0JCnfBbnSAhZTmsCF6W1/pgZctI2uVN2iweIAFkRw5m3fZVYl
uwyA4Aro3rAcoZtoTXPJG0L8G2HfzY/JsopjBUe+pfNdOfbYTxuRZ8OmMAymo64oDppd3qYt5kGT
ChjqlThC8djLXtnQ1XdRbrRHP1Nw3JUsesgDVd/kaT0AIDnS5xEHiL9hhR0TlO3kOfclkv1GTwEn
1ZVAPBM9HrCXNzS+z0xR2b2ixKeca2kN4WP+1gNJ0ay8Itc2SRVDROw9Eu0dxiSHos1WbS6csP+V
pprtF+NeG6OdUnUrBsQuAjh2ljzVHDpuI3ey9k/vy03u70uh2NdS2XLwIclnR7PA61SbBOBYY9nJ
TJTsid8oMHDi5pWXvUP6cMMTnJJMxclx6CtkNGz8WLsA6f8bxDwrSj/aSLOG6OxFO699U0d4P/Ir
EjZ2dfNvrKdbijSpwQwbRSmroLsyL35TNV8ZY4MCDBN0rIgjxFTuBLiQoCuHo9UYbB3V5lnt3igj
qDFS7JEHu9IXKx6UTxUbNrwLnwww7tIS7PkIKEqCI7A3PMYpvZgcMnVqgfMU9K9RUhwJD9Zhimxj
4ONDu+KiBdoaMk8rZnm6buM3HnmQhb9BPr3XBw4sTzL+HnN2z0cQhPsOxSz6Hu58d0KqD7XWROtw
rFfZ2K+b9lkA5k0aqMLDvoRjk28ZNNpo2TtNcLHNcDoFjpKTE1AjEiB3ib/WhW6bUJnn/THW3v0e
bl5qarFi26uuGqsADu6zhKxGdiqHzKb9XQM1f2m8USGteDAA9xystl/n3QmStMDc9FJYpuS7EVzI
GBr/5NpE8ZojTNfFF7ibOF4gsKeMB8lBdWzVVYRDvKa00Jl564L6oAQiptmFm9AAnbMEnLO5In1C
sirhPsL+howizPgsi/ciOhQQ19eBU8Rulp/V+MQT5Th8AP6mvPQd2LjUCk+strS9ClPIgj0PLgAo
IVxTVZPYLQTgyqfSRX+VEhLf8TGHMt8jdohhqqPeJNmLEKLrTRCuiIQS5yUbkbGxvecyPOnRqvC2
8hxkG6U49AK3MLt4NEC1fggj+Is40Gnj8fg8RbX4TpOnHteLwC7IpQ72htxErVUCXHsBG77P7lHX
gGobywPdVZ6QupTdPXIbBYiXGl01MrI8muxGgdXnmb9wQbaYKGEWOxE319om8vtn3li+Fpw4ALPK
a4N/B/o5uAO00xTPKko39rrmRI2OMLedaC/DX+L3r7Tqf9VAhSVJFFqp7HcsRLkVVzAe031G7kPQ
4oceWnuQqlHukpko3gEpO3um3SUYj95ZMSRg08qqjqNVlHQbAyWQb5WBZOVgK7/BykniYjsGwZoB
wiBzDibtWzWiUAF0xF2aP/DQEogXk8AZxArLCfDrfWRR85RRYMJ20kfp62HU1oIXdqI+euyEXF/Y
XXi6bfJzbYartLABPK6SUw1IfGUbdJOkr31yyFEfUYb38NpLe9XCiIvIGeMp6G0hrAS85RB6gfW4
hTwQ8Aupbhg4ZcOqfmhAmc4PSG4lQKyuoVqLZLMh/UfbbhR85GdUOOyiozor3tJ3OBSWyip773Pk
wkCRtbT38q+HJbF0SAhxHZjMJ8E/8dvifj3UwMrf1c2eGq8+OTV0ZRr3PbYSAOqfA3OVtYeyOdS9
HfjrCFDlakeMFyNYK0CotdoDilM87Ti2pmWMx7LZ5uOug3QYFGx/XLXF/kqmDWCugIlv6JZu4g9y
pYXg7FrZIysspc6AyPGwFoP5EVs8PPUJdGxAPNfYUXu7NXD9zDAznJisOBL7Ktbvxg5JYQXDSxH9
kmAmd6Xj8WLPY6zTV3S3EZ8Lqu5MyrZBinoqFA9lqCPD1XNI/5DyMS/eK65ZtfeQ9LjYqn9oegya
T9orVh+EtlSYLRC3qFoApFm0T/hL0SUQXWDmRxCp/elyanVm6bTqW8+2MLgBa/YF1bArFLBbtEQd
lg+VUFo7Zneno5rPDJ6Ac7aV8S0JpWMWx0yr7ER54uZzfd2qM3lotIeuTh1Pey6z51DualRVIcwS
yd7W8xOgmrZsYRlzrUxKU0sMZw0VCxGI0gmkKQlUD0YWW9cyMkE+En9Hkk+EQhQR2rSqbUT1wJaw
8jqwfTgcABLZXBHexNzmemF5+OEaOXhgkxMKYkcIfn6HuqDaMZoH3h5SGq+Q8nTyLnQ8ANAN2PnB
viDvz+C1OcOVF0/ejdLbgfKw9rINqzFM07VE5cu1NkWHQd8QO3myDYXpFALYd5DXIYVYZeGqNQar
aStL6+lRgUlNqbAHBma6Wd/1oJN2qHK0AzjkoaLcRrIwg1Am1H2AldDN4wA0vyY3lbho3uAOam5r
/CJN3S5BEEsqdVP77X1tGDZgFKnVxQfedscc256aAoiNkolaFxstBb+2jJDFRTe2Q3sxgqq7Fs48
JN4AO4O/fMhXKNd0Mu01jBvM5QHSrMiqGbXVytwYCJDg3IMmQbKOvo5U7gYMYQD37Zz+MqEz+R9n
39YcKa5l/Vcm+p0zCBCCiTnnAZK8p52+V9UL4Sq7kEBIIHH/9d/KrP7mVHv6nJroiA630y7bmaSQ
9l57XXDGI/qDy2LjgtjTQuw53NH4a9k4SQ9bBqgqst556kYwV4Yi60iJH6yw6TLEfdy5OJoKuNK4
9dHX6uDXdDuFaCtM7n93SZ0VeZ/09lmqHYAYGKEPz8vk3OVBLtOpuZXqGANAKrC/Ib3AYFCJOgnV
A6D4dIKiiOQpNI559MxiBrRzDtKKZBeBYgA9ZRf77sULfReUKK6i1Bs+FyXyLEpj7stufnDLBk7z
QQEbfeZBSu1ER8nybLH9Jq+gkOyDO+bhXTbBqVajTqq6uaPkxcEtwIkPGPB7X0VnGHmkBILWojrZ
8c6DQ7gBds+WFjdQ/2WE/L4b+D7m5pxP+lw1wScVAdg3nTgLVh87r4N8rDvMQ/dW2eZT35lVGJmb
CGIP407ZIr23CuZ+iHyIEppjwzecfCrEcCpVgSiRdqVs/r2fBpOKyOxjeIknQRNvKZ+/9bLH1VJn
vyU3BL41QylKbCTyAOR+59advyoltJ+0CJqkyhtgtNHyGdIsIKAq/F5Qhr2lH7x1xHF1CfgJ6yZk
3/CDfDO5Dl2XjYIJ7zL3NzIvF4R+4BZuoLdLukjPiIRoN0Pt10ACi25bCQ5R13e/z6i+cMkK4l7Y
TzgeSD4hjW84S5+9hbHBvYSnshJKrBTkQCh8kWwrS/NmvCHawzDHyaoWxwKMemHtbsJxjdnT9wC7
d0WRTKis3goEAKVVbU8+jOR3+HPv01hAWFfBgb0QNE/domoOHOXnytU0yGprfdgIOc8uUQj/6KM7
L8cTDcIYy1i6687Ed4jleAIV+sh0+ImjeltgYLca4UABRss3ly+buqYPYaQfI4zW6ZwnTQ2/07kr
o9XoRVUSlDgQlVQy1T6YFw1hWRTnw8YPmX/C+nvWMETPmvaaP+/DnHxsYE3J7ZMxBfwvtISiFlHG
EGrI/FM9+F4yMNhv5/D2Sapp+OaT4maakGkwVyPKCgM9B51cyLUHblexxKuMyho1dgnROC1h9QVy
YBmgZEB0BU/amR4hNr2lUmx9H6LuukZ60jwE6xnXehX1BDkXHsTZ0ZKV2NLadlkBQz0U1Ad0AN97
CKqJSvvWrsXYprUa9K4k9R10kveDl697Ko9jOW2nXjrboI/ZAVpQhtgQj/XporFhVh4t1hebGp9B
GQ0uc5DF46VuyJsd+HhtajGeXwmD7i2PQ1RvlVfdjU08pkNLzRnS9XvkfKwLBy75AgEwW+DE/TZ2
Bn6Ezz/WHp8p4sppFa36pbC7YKnZC+0QTWwcGx3NZJpN6xXRrjN1AePLBn1SF8JlG3cTM3dxBGea
rMd0+eDIKNg3Ucw3kmr+GYyT4rEaXf+pjWDQleiLoCop+ylcdxDuIES2qCAuDDhZ+zDfP8G6u0MK
Sltj31Lc+QrEt/nmOBeOZBh0N7RzkbM9lj0OPjmsOFI4X2ck3MDuTXgpIyX92rRWnETrudtW2ukz
N1Te4mxbzlFczxujPXvj9YW+aeOIPUhMfO+nasrrV+RUNCWalAlW4boJvZd/jyv8OarDPhq4FohN
d/FVGNDEPjIg+t7B3k+HVdCIX4DGf47AsI/mrQWBgQlgo+4Ax/bbppCIZipWw1Tf4lw8S8v+GoT8
0b81KGQxihYY+Fiid66XS2ibPYT8F0TEf3GdPrq3aglhaxNiXmlEg2RkCpnwuFnUX+Pqsyur5Sd4
x6/KWg8RTpJCNDfccfaCFb945heU5E/Qk2uK9U+/OigDVKfFBGLMfBPgrh1xaZoKJ3///JeW0HU8
/9MfKB07xbPTYyiNY1o5j52GT1n4C/rhn+Ne7ApS/fTLPaqx7kEa3k91U+xl4TS7TlB3EytLVrxE
Mx0UyMNyEUy6D/3lV4Kyf3HRPvKIkSHSxqP0xaFbwgdp/e+BjrbcYIxTkV8s2H/1Jz4gehPKY+0Y
1e4FqhicYsjpjRFQ9IigLO9pYaT9S3IN5vl/RA6bEQZpo/XLA17PnCGmxUcHNPzFhfvR9Hqs27ni
IVbXIPLUBhYD3F/MOv7FvvHRx9q3nZgxQsEt4YxmHXVxv+pj0+y1LNQqKIF6lzO6hL+2hr0/XiQK
bwWQ2mNk9yzw6G3vCwJz9fYX47nrJvFnt+CH2WBeT92sofQ+1IUMtvAO9L8qPQQJ8EMYfU3ImSIe
ZRkr2uVig26Zs22kjcHDx1j3UUKK9VoIRBQi60mVyG+YyhhRM6gVkAg7R+6vqJH/wraLXSlnP91s
PHR9UxhVHKIiDzgAr2Z+j+qQP+boN3SidC0O3NphTcqc3ziupQLiQYGqEH65+yVSbFO16B7wQupv
7pTDfMZikPDKYFwDIl4HrAhWKYBd/EW8dJCpv2JC33yW8OFAFp1TixP18TZrRzspCsrhCXFh6Mkx
SG53gSHiB0vrP79N/1W86/OPK2//8d94/E03M3g+vPvw8B+PusZ//335mf/5N3/8iX9s3vXNa/1u
P/6jP/wMfu/vf3f12r3+4UGmOtHNd/27me/fbS+76+/HM7z8y//rN//j/fpbYGnw/vffvmkILi6/
De+6+u33b+3e/v6bd5kd/efPv//3b15ewN9/e+SvQr6qt//1I++vtvv7b8Slfwt9nPNgv8deHF6M
Dcf3y3di9jc/oKGHYQD+UXD9DojEHcefdP8WhD5y1lwWMZ/6FLeOBQUV38JvI67rxiFzsXzpZWjx
/5/aH96cf75Z/6H6+qyF6uzff7sSU/5597AIGQp4doEXEch3mfdxBOI2fROjvey23JFxqsRYrJdh
BgLkVPqmCIabLm7vJ6LKW9rJfo+zBGV2DXVMteTh81I5JzQOe1017pepi6DZ8GK08wPfjQ4MmF1q
xdbth6dOCHLsu8A9RrOBddxSpksDF3U4GY2b1onbL9XDWLHh0UPUGExkTOAijnkCt2PUq0nx6VR6
iFKuJlTD3LO3i5yPwQQ7KxhQ0rWogmIryPiLzf062PzjxfF9hLdFJCBod8OPQgmKPLkBzhjdVo+l
OPZhP53AOp1Qj55aDg+mYiHDPhjK+Swctem8RW/6gtj7qisQbQRbvTUs9+qNaasA3Q64sJzl5ZqO
XbT+8TrLsgiAKEXFyUDFvbFDADQPUD2aQaC4I+D9B1XABHW+fmZ1/ovB14fNE4sL8zOXBZQw6rnw
avlwXoLH27Oh19OGLvjAwqE5+iUHsyOHkMkVL6CoNJ8XibRwJwf2Q5dhe8kAykyOdsdZ/OIE6yiz
gRWSn6ox9A4iLr7/dDf9vmR/XqL/611glPpe5EY+xcoHw/bDjLiCmb+nWs42JAZMvDBkK9qpt7e6
kMOxgV/Tru2623AQ9anFi0lzj3A483Svxlfx2lAPMX+wM8QQAv80nvk5Ctv4aajG1AJcWdtZyqys
XHBHUI+m8Iuazx2iHnY6jqdzWAJAdJYoi+YYieihDO7+/cv7cC5c3gIaMBpE2Aai0MPb8cdTsqlI
RGfPpRsHc3yyckvrb7oa4xVjhHywfdjBwwiGdjCHMvdKTf6NqxZ6ogi8SeGzRTNmy2XnufBpgjHY
24wm82DmGFinVzc3XocVy7q4unekXcPyqTogs8PfsYEAvgngHjgPZXhw+KSr9YQq8yC8Sp0LkQe/
4G98mMTjhWIyFfuRB7Z77BLmfjiwizZAvxxVwyZyGqRjY+DV+vyhNKV46GFVsSrmcURwKk2Lqd/m
7fwpsrl46xd223tt/bK4CEQ2UVOkCCX1D2U+OHvoIH9FM/nAobs+TeohkobFFK6d4cdbgsAcNgwa
YPF+QcasQbp6aoppyKRTtevrHgAiFsBCUJ6w1pyy+8K7YgvlcQ7of5jO0Kt9LbgQ+x+3uAK9cdM2
GSNsSjgS724cWtg7RGAkbT0uD8RDAKwnCrG+7gMQAnu/mNJfi9GftzGGoyREwxlTEvux+1GE5bXQ
SCEYe0AkWqeOVLgzkhVhKNYvYf1tOUxzClo/EIBbtxEyWeAmhklePZ2ihT+Yfj1f2liThtat7zpZ
8O0SF+FmJsu+MZHJ2snQB9YA4P7FjXFZDx+fdhwSz3WDOHbjj6aqIxJAvZ67PSBirW7ggwsenjMA
1Gbxqm77fu9EvXni4bj3XLncaS98NpMS+Afqa+6QdlXGTn7kQCgSDfOBL9rtVy6cxgLqADMORn5o
VbDmId4NzsJmTWtEU8Zj+OzNpv4G+S5c64stXE3IE2kXneXtr9yKPugqLmsNBzgilhG/FiPb7uMB
M4t6aQAWGgDsl2OvhXFi6T/F9ckbZ3KPn7LZXCl1bmerdoOtZ0TBwFBgLqI7nNLtplXReFIYO2Dm
8e+v/rWD/ePVx/L3fErdwEOZ8tGYXmm2BKPvmg0O+wDZ2LKC931n9xxmFzBCrPwD/Fp3vgPnuGJW
PWbdzafJwB9vmmSeykhgkJnM8dR8/vdP7Cqg/vDEUEmFHq4W/h+zD11FgeQm0ndlt5lGDwmApLR3
dlI0cRBoUE2I4Wv0cV4Q5p1oGINuNSquBKi3pxm7086IMQJyyqDwjZdXRqrVID0kIapcpROdzdFt
I3NsPLOkvNYq64c6PLiVdzNzfzqXsad2KJ/7Vem4U6KYZG9BcDvDnjz3lgm2gIBG//3LjbAYPt4H
MaB6IMtBgKMatm2XXu7nBmJscxzdGq7FHfKmYTzF5j2UzXXSuCXiGYGpDnR64A3CuMc+ZICa5uca
7gsJzPJ2Ia/iJKjPgJGHbeCOJAHsNqSNF9uscxXyJd0x8UCtS9xhfvYIoNwAKbYERBvIiqO1NRSR
5rWrNi5mZ0kLqXYqOLyBwRF+qMfO3ZmmeA9kFCbjHLHE8UAkqLwGZngxYeuBIXjSAlUOHK886b6+
rypMQzy3HxMaa1Dfh/aFi/Pst3I1cQe5szipkdCZ+bLp0jFQb1Q3cDLEGNKLb/thGZOp5UdGNM9y
41IQRVok80aEHtlEp0x6cNzPZ9jQlRAyrJ0Ok0vg7HIFWHXFpKTrWBRnPuBPo796izvnNlfLvsBi
woDnLfQ1h5jxxYHS6DiAqCfYGNzS5Uz0AJlvZdfcYnqrOgwrwzL0EbhHzpOzL+595dyOGLR7rYU9
3AxSj/BgoN7hT9MpTyEBcDOh4ya7JKrLPSs0wLRw0Gmdw1CM12JjzDQmnOG89sEGQvpvYjXG3rZw
4WLIl24FOgto3crDRRPwG0GtppzySdjh67iEOaTlMA2JwDqAuWhS+mKAJ+WoU25e4Rm4EkKi2RQw
b/ZBbqpL94Ribj1r58nF5AojqnWv39scyHrhkTaZ5hZqp/6lDLmboq1eLiOUbxIzX4S9xxjq4cNw
WXIVpgslU7Bqz5c014gQ94zjwT3Q/T759tltjLd1CpM2lUUauwcovAjBio5oiTkEbhw+q+eyh6NT
E8CtZ3yEf+cWp+8ZhLY2gXdji8q5f+WQHcAZMlvoEfMCa4NVTgQS2wuNtGEQ0JJI5CemIkTBjt46
mC+LXrapU/RfPOv2SegPByahs3TpWoZ9nDg8VAnuV4zdCLg4pVrb2E1c4oDn148ZaQTscBz/cw7j
v/QSj4pw+C4t+N08U2Sk+m6Q+IH+MhfLSg8w5+O2mLa6utAwkNOYhq05ecH0YlH4T/ZbECBl1Uek
aYvNKO/NFxF0R9PSetUJ9dSS4guU0c9mXnZoxTKkqtXrRqsBktRdq5uvRdVThA33LwWih+H/Gm3D
OcQwCPO4BEogOHsjt7oF73rlVg7BVA6hviPDUvfNZQYFbZ5F5dwhgb1GzGfSQw0Kq4JuP00HIhYE
c4buI/zxOXwd4BXm9AFLLlKMCJhjjeHNdkZwL+wz4f2Z47bcTl0Ge5ubUjO1sR72hz5cPkWy6h7D
+rmkoY/8bYM3TyqYxn5C/O8LDWgFo9VGJ2GDzsiG31CRTuulL07gnZ07J4ff/xjP94zIbdto+hyI
aTfBv2wjdNFlkyTstT65wuVf+1phemsXthcolY8+W/Yl/DBTBwOt264LxI4g03qrcsc9t9abU6tc
+mi7eo1KF+Y8RWe2mG1QtI7hI7lsRNg3nIdACJUEXg0CLRg1MizF13a6y40oV+E48X3lN+En6t6D
Rj2/aOGRQxToJY1HP/wEp+wWM+0KsfdkCJ4x/sUMKYYzBJJgN0UR9kCeFicDDI0MbzTCTl/yx3bm
7Oh3iNmeCuZ+dlsMra3x2ptyceTBQtcwSwLWO4PsKY/N3YwMn0Pk2BerOnkEKf1T01bkvugD957x
NkiRidNvpvzAROHdcG+0t0j4mddQhjyhTcBg/XL1ZjK/xhLJzUEbTGfIQCiad/G8XA5qWfgWWa7d
+Jk5ZUYHJr+NDGy6xiK2da5cbAhztadjZVZ9V3h3NpJZi/cu4bqbsxBOXuALkK8wWt8rwenjSGtQ
vdBihD3118gFgucPG1ZhDsBxcHpznMfAHB2JzNQRfa8X3M/Yfh+Ahfkg0/gA1EGPAoUkrSpWI9fW
lnemMpmJ22rdLyRE3G7kgBy48bkLs+Yo2vWhnnazY8KVb934pRvFPc757h0mUNuxsflBBLCdZF4N
bAOdLYCz0D8tPm82EZn01uulQXQVlv4oJZZ1kIfnZWr1doDJHcZtiMOG12n9WEXkOWoI/0oFARUE
88JzFLDqWGgAbcoBfc3UTJ/i3NvPFjtD4o51OkIC+IK2GRN17KaiZs1dp5Tex3NQrWMF8XyH0w1K
ujntvVq9zhbh6hHKz32McudROc799euRXQak0PcYx/OiT5C9bW8D2djbUchyowUPwEJa8OZXmDAy
J9703O/Ontc2KbqncM1z053Hy9da1AN7V/gv0eKPqWx0nJVtEd3Iy4frZ806rvzgpy8YcFgz7A9h
KhYRJZo33rrTeXnbusvvH5CNM2a4SUh6/QbxKicptJyyFnNxRBS089ELTNvDVZgmRHTF4fq1Drf/
j+/+8yGtWwxqR1AZ43WBOOczkzhuzeyTc9OBR4XSuduVVeDmyTAa1AKXWASMM69VdF0StA6N4plG
dXBT0fYBHtDdyXr2qLlgZVpLjJ30OBZpW8Bm19GTvh05SFDR5Im7WMOQoa1rvqkQiB4aYu4aB2fS
taadYoyAL7gNa2t+sp1zmvK2+exU7qmCm3LiVViILiwqsxEZChtceFBBqYQncNtnQ8WWL6xHiFSP
kesj7GwTMmA0i/wQ2OG6kXoC06SfB3UmwZPR1t4FlC43CJdZoUIEIWhyVjBhKU8/HpVjBDYgKoEO
/ilwqw59rPPIC3dOh2N/AFEv8TUYNnwIU5/P7QF3jZRrFkE6JBpjVggfaw/XD9dvk8u/iUxr90UD
tcJlUDzUmHbD8jYpeCW+6dyArwUs4Qye38s4OgrzwZKhpjHvNR+j21Yr1N0hfcjnAVH0swQls8Gl
8+LCf/IwRq6KuXioZlCmyPJjJ0LM/HTOoYVZKxYUJ1TJCgA4AVlxwOTGdcK1cqzMQpiEpwwkhsQp
Wv8btF2rBh3SvSojMAgVStwYNkIVtJZehXVW2fueeuU9RgIuAs479DCx8dDJTd5KTrW9IxN7GiEH
AIWuNwep/BGMt6fl2j5YpBakod/zB1/D4JhhVA1eXVNk1+0m1+Id9S+wsp6EG7AAH3QTm2O0gAot
Ly1l6yGmluKIKKVfZrwe0eBVs9OtZkw4k1G3ww5ErqfAdMtZd+57QNrvQ+9XtzC3MSs6Bzm0ABDO
TTbmtz0oxeDeISJOx7CRJoH3pShLBKUD4N6Gg//QjZx/chp/XAHTv1+AKK+mZtA3tGarH38bFDiz
H7XWaeGGCtXy2IMwfKunodj7MhhQlEflPZz13aSR6ByuDxE29PTjx30F+mV1uWaWgcM8FbG/Mj3k
wNyUcyZ5o0/CijegXcPm+siN6JKJSQU77bjjSnU16vQOIhU/mhwQSCp/Vau+uy/z+t4lfXjsMM62
JFqGRESk3skAFLFJfFLhG3XzZaO1DLcoG8WZR8OU+l1mnZ6fBwpKTiXEyQQDyTzdD48EzwE+4MJP
wJSJbgDe/I6gtXX8irD08C3IwUcKJYq+voGxs8FpcXOHOJPp3nbFLrycD6UfVr9fObcexXEMfThP
h114S2aEbcP+CG+M97KEHhiNtKw3tFPBTddFwQ1XgFUuB+oQ1ypPsFAfhykSO0WLctO0Y/McyOls
a9dfB5g9HeFjik09KBN8EihCAa67YAdNSR6w8QlxLPZkcFMmhOGGGQuZb0XldvdWKbhg8/g4ospn
Heen6wcalOcfcAIjwxphn5dCHTcf5e6tAJNjE/Sy3sH28bWMKX44jKrNAJQtJT0yFrgLiPBUicHd
90AdYbAavzmd2fP+kxl98dnmoQSTqgSfrjVvEiyZ22Uq8wx588VO5fMDanp5koGsElQ1x+v7X3nu
d29ERm/nPZuYzje+20k0aXJ1hZdRxYFi2XdJJav2MyNi3iI+IMjKruaAaNUIRvFE197E/dViQJ0p
sMmvYgEOCuoOifJkpLvrw+vyvH4NtlDBzo/BYWuhINzlvrOs4HtiUXdMwwum9bgmU/ypqddQWnR7
kHJqUKEb/0njnv7x0OhO3tlC3o3jyFKbj/Lxzz4DdPFEa8UO1zPYh5vYFkbzYBPhsnuC3xVEn2jR
uGDDTVABtDF/aG79S/GFeJ7iEBjJEDXQ1YelRrNXqJqcMP59Kn3HP09xDgEDmnJQ5cGY1EgHeJqc
a1TEEDyNGOKntha/f3b97unH3iwR87oh/pCjtALd7Ad+XDXVlHlq0WuuFXz767Kp1k1AUYJcTrIZ
hupJ21cik2MOm8AKme7ZCCsuFBnS+HgvC06OCDd7GRG7vIVYnp3qxrLT0FXLTvvyxLg/dAmiJ+Cm
rvpvMJcUgOzQCp88kSIBQN+QFvMlLxAODshW31y/5vUm2lcQh9i53U7l3H6uMXzC7dQVmAxBqYBp
iru6Aq8LQQuifHDIK7hwJ6Ru1ZlGFVqGAV1Ig7YZ03KfHIHD2nsa6S9oiWFybSxmGODrdRXMFWW+
nqJwvsn78fcPIteABy44OeqJAOr/+f2Kkyuk2W8QJZUi0q17mLBXrWpblRtXlPtqGecvqnEVxCjY
4Sr0jHeqG7sVkBqkpbVNBNNRQBChftFSODdV64CRDCafU0XuaabCbAdNVTZzTE8ml9Vr8DAJOFBc
YnFYTFQQpg7SE1jTIyubrYMR1w3zbJ+OOuwyz3CG8CZgDSCOc7GSSIh+jKV/11Z3sbVvVT2HUE3j
6KoQGLeHtAcSF+N+HSe0h+XcuPuWRfykwpwAQKn9beNSaCstR3EyMn2UAbi8P+YRlfaxWy9LfCtz
ajYzH2gCopW8WTAsiYJwWrejbrZl77BPwfA+1Eo8qojfLgRc97oy1bqa42UtO4tjkuAoXP8ALZ0L
Xfk67xqjMgdzuVM4mDje0Iu6m5JLLw/p580ltzQqY3UrwSvfu4Ddk2utUDDN1qNfnsH1inAOjsWK
jMO4Vq03f5EKSp9a7is4WTyVCKqCrESt3I50R+jk7al5dx1dfAV8kI710B3HgAEvpPlQnnuQfse8
419xCC6ryMY3iH5WWXTZbpzOkStXBtOqwXrsQNAeULpp3JDD5amCdPjwY4Tn8ZVSIQz8oqo8L4E2
2IYwfKo9DQYz3P8yECBtYhsnw9vjPeHtfHcKSh8UOOkoQ8k+MJBYtr7o06ov8x0iA3DcXa+WOy7j
0WjoypGi+3CtOt0lqvlqKcukrnS4JwYVbceq8h4z5AExEXJZlwMpV9cFkSv15XoBx0UHR9XFJBlJ
CcfRGu6EP47fRUibVfF03zC46YH3OGTLFYX2SrkT7RDmh4rrVUWYrrD+7a70wviEucczrIIqzEGn
r67v2Hsi5+DYO/M9jwqYXyKsAaoXdLKUOHpfL9H34fJoAQwJ8Y/1VjEgiH2c453vc7MbjHVuJle+
5QQ4HIJYpv10fZuuI78fSyfXCMYuGgPC/eVXGc9HM9qD6lgE/vxloR2y2eMOJHJvcj93ITwTi8Ld
y4H3txQpKyRk1QvJMU4oK/WQa/9+gNJh4/ZgvVfIongBWRWczwi1hxM/1vmy90ZZplM/jofAH53n
PFC3IVitd0j0mLOYmTCxVlcHxPmMwDtK81J9r2bFcSCiDdZV+bXliKjghQ2yQtdROl2Q12tvAQhq
3g6yh7mAxC6qnNrfNN6LDtEsjiRs72Nryq2si0eFHWXtYFC2nxkmzoXBy7Iq3I/zsuyun6mIQbNx
+dr1M0dXMmF2yTPpAv9qq9ncT3UpYT3SDpvB7dsL2mqx8eD8QS+HRA6AuUI+Cf/yxzGXy+amwfjX
CkBpxWL3YxfOxxjqQdyzyh2f4yInOwSq9EA3X0XuLvc0F2YnJ8hCFLagRCvp7q6vM6w7kfqyohve
Tk/XGatPxfl6BF0/wIsrDbu6OS3WZJhK+sicDKeNsEBoIYhECw6s/KbtiLMPlbP2rr0/o+dYlxJd
DNqVCEyCtWEsOgob+Tu5QBChLL1lIdLTcqO+4Cr6t85QwavBoyBA8zL87ASRTJwy5seldHQ2yjEp
L5u8jxWxZhRwFmgIP3q+Hk4b236S75HwgFvIvQPQoIzWLWLaUlVwID1oJJ5hJ6QqjKJV3fgrR7Py
988KQtOqyTFbZN60r0tnyRocRl9idJ4ac7mvZeV9pkJEWxH5351+cddNye3RbdBGAYu6qWXZ3QGE
d1LosWCertFOjHQvRF7DwChAWTXXL03AOxTS0ZBG/QXdZzFfiYCA6WXCrDKQ38VrVtZmBbyTpTFF
cxcYrzwG42MxmsPi98/Y5F5Z6VQpjiFANy7f0lbcRzlWec6AsqoBIsyQdClFeg70c/7oQvK0zGj5
pnDbh6LYxjiiV8RHI8qL4jOGzjM0CKDd1/6rgzCtjM/QmFwADR8BxIlfyG9LoPYEUu3Ik2UGHSoC
Y8TF7wE0a09CN9k4fIBfH2z/+dZV8OaI4ZqMiQPCDAMGbd/ANyy2EDziEXQw8nZyZrCEAYni9IYT
IlR42MObgqc4zso14QSAm5iztsnfGzzbrHVhRT/BK89x5LYiJkrBsBYHOIsmccw5pgLTw+g3t0Y6
5Z7UqZMPOXqtyFvRLpvhPJ84kLWvWsymoqhHURvjdwoYUqOLweYEHWrtALydYyTEdlZusWxfKej3
qecUZNW9Edd6u56KdWctO0iSmBwTBRSBFzlDm5G83/Q5ASZVsWo9uxskodVZCBsOnIt2BMQPZKVk
eVoXZkC50SdY3Xw3vcnZJesB05FJQMLBzMvsccytsOIT47QbWm6BsDwLIOsQvKS0h78ZqZb7vmCo
ubzoCX2CWA2LrVeRDDeTrhV0oCCwRYN9YmBJuPEEcy6BkCgOV5cAUb7QioKICVbsHLQYwImvaHq/
5FaYzeC/1g5OJLcMjwE0wMkkIUGq8XNou4Ysv5xWmKq9wM4Yl9NOGOSoHdT88rnFYCFxTfzJAKTZ
dHP+lSKaIKDgyykF3ZQwZNouQXFsKP02zRaTPtFt4iqiKxz8ZCu9BgpEQP2KmxtoIbpNM3trz/MI
XgjZNyG4T9B2FGu3aJ6tbdYwir6xgRfslp0ro+daUILJkewTt4TZr0NQNxWo4WJQ6dF1v81cbedJ
2xXGs0fa1C/Q90PHNH8GEKcJP6uYTysSIJMLgc3Ped1/JWKAKInZ1zLgT/4FOBeM5uvI8TJd91PC
6lquhUv2LRGfy//H0Xktt24sUfSLUIUcXkkEJuWsF5SkIwGDOMgYfL0X/XLL9j2WRRKc6d6992r8
f4mlNiZ1vPX1kA5Jrc03c5F/M9N6Uvnv9bsycSH6qaaR9C3fOTLTULSFv9NmkUjk2s0Y/zLC7/t8
gOUwq69FyN8xW8q9FozM5Xy57qZxdfdmpmlY8oOb1l+sePMFE7y1iIgaWaGLsb5Y1nCahf0843XC
eIlnsZcfuusfcfjCvPa6N5JFJALL/tGug6M/Z8WTYg+b57CdLx3LHeSKh9puxd6Y/9w29ghRo3ky
218dp7xWoEW4tdWHriiJ/MKK0zKSRerfsKDlye2Jz2zUOqJqtjClcTHa9MnRJsYUGReVWkqdiO1V
i8nrl64nkuG3xqdW+Em2wD8aKnF2izw9WOZ2DMgu+5Ddd5bFpK/NbCJ2Vu+Fbp4eTV92iVnVj/Tv
TTRWKcWXoj1fUXJIxwUMPD0ni2x2knBBjYkx1j98vQnxlSMd+jiR3yGyVnmo7t5aHQ3H/jiOZva1
YimhD8bipnVi4c0g2D3u/E3TI6O7SisMqPZe+lWIZiG3JlE6nPpnNgcvHFr9fVxcQahdRm2lcXcx
SMtZLbDPm/Jgr5CLUHHgFBYfZumWp7xpvgb9mFvVup+KckAt+zexHomxgWRT3eAxKDPlfhRsew3G
9dSb1/DdMA+HGS/sAuPNypiAoRaR/erEgUrvRT/NlWWwC64+Tk0Jk4mJ0W7rtWA/4odhkNSwiF0r
7nLpRk1mcTCxHDDGSMN0Dl2SkOHyBOe6DCvsNhsrarZ6eFyv27CkbSalXjr7lju5tUjF2Ai36ll1
pAs3iDD7+WcWRcrTiT267rq7rBfDfkBHCqVe7nudhOlSL/1lKFabvfOOSGZMmoACyGz7i3LviuDO
6O0/3UbvmiaHdwbqMSiblneme64H69gOFce7z6um3bz1zQemfgNO4/YfFJHPRhfNB9Cn9to0X6lS
6tRkSkVDQULbWeg3itx5weszoXsCweLjIL+zoAqgHXeBF6Wu9sJFosLegGyljXQw/XCQrdQelp4B
jF/qOoM2lvuWlf8hVlMLu2yNWu1K8Om6EA7f55IT+bVLVg/OujSSMbc/K1JHZkoOivMwXNlsGLIQ
NXXx7bSbgli1zEWSBcwkGV0ufZ/kJrTJdOb3oLK7lVpX77eFisIkXRdkLDAzivrHRYgcOpYTdput
9h5iNUsrXvu6YpuZue2zwfsgcDnseitNWPRKYnDUGGEbGqOPEvXN+nVgB/hg93eyccvY2vJ9p/lI
sZO8h+Sl7+2A7WyLfskrU4uQATA0BE7Seel44IE5brMW9oK1G7rT+dE4rok+dgep9OBcafWNKyvr
jgR5snEFIhsP9+hsR357Ev6slIyHuY0KLW/ZmLn+TsYQzbN/sfB6H2kac4LIqUHoubhgX3so2D9H
qWskczZve165dRrUJ2vX2HKU+TcBv7oOMvDQV/Nes8h4GiuSXa1qenVHXsax3eLcWQ9eUwZhlauT
7MbPmgMydeg3LcgBuHhImGU13PkMZJLfzexFzB5sv2Q1pOee22nK41H2l4WhYrRiutrxvhPP3bBn
TWtK7m35V5jhkmsoOgJoXuNOl8Up9gyxP5mIjknfE0K3piAeCtntrKBSR0K/cZDpRbx1xf1qBqwk
teXJKXr3kAWsfhT6d1tZM1I96twG8zgyZ5x4Vg3VbQheSZtZJ9EX382APkHQYldqTehqrRmrbmCh
b73st6B7qK9GmU1l5yB1GRprRUg2qebz9VQ0Lca/xTTzOJj1S1BUFM+D+NVT477UdC1hcSDJ+YLC
zx5TWhy2EFI5vK0B5YCteFQ1Oxo23ca9SMnXM7r1V4wWW4cHR2gYCnmAh7x04Q/0HLpSccHqAk77
ZhwWbsBrIpEwqmt82E1+5FYnEye2mAQcKiKtcKRW+Yxb+tJuIEN8qkEWd1LaAIdmPLLLfUvt5lGD
4MikLtTMf5ksv3wWVFHUUlL4BQqRolGai9bepVuZxt5cxwNd/w4o26tc2CYrQD1kE5C+YPb6cJ2h
Yyi9bBJXrkRvg5dNGutj84xC96pWFiXGYwZ3gm7vAVRR4rp007YyuUGJ7WLX+PJ9zge9HM6FQtjz
Jj0hKuvU9XqpDd3Yl7750gfsQzHtghITPjfGZF5ulfEUtfiTnZM21e+mVj9nQkH7K7Wjk//gH3qj
pscwFcnGudhX75st7OrBIHSM79RL38y56RNZqRCRWu4Ge8QWVosP5c7uznHd4NRq60MG61h3Z66U
dIC90O9gebFBNDD0aKTtCtN+bsmtQWthP4kyjFgEVoUdchtIwnfMESf+toElMmIOBsABTXCi02A/
V7DjijxQlF4z2sNjVaVnLas/KoCk4/ihocOFk9pG2oPV31eOicBCM2pdy5qW8zYZjHaMK0+c2C02
k6En7117IwVG7zOmYIFCsAzYllxWXpY8B2ywYzlsWbBnYfj2N3OO2qGtzjddS7C1IE4Z1R72QYa2
1yGZdTLtbe8ASk1cL6VpkTnnp1ccLWt4RlBxIaEMPtgF58NkYrsvmQaxfU+xa1d/12HdRiNoIKnq
klW2q8O7x35ax2U3cTBfF7xyjQgrCyeZP5tcstfrBsXUeWx4lA7dwgOJLPrutqUdW+niHgqnfexz
e0FDctXebbXT7DyupjPvtymvD9yhcWbCbNPVXdGUMQnL9mZ158tqpPqd01LX0ZzslWGi4LBpd59O
Xn4VvpgAS28+5EQ19poxwt8Z7ZGmY76xanT6uX8zVMqDhotJ5uDoNxRmRRjXVxre5fV1aYDmSCZG
MLCIxuRZ1A/j22i7oTP434IdznWGnQSe+THFCL/Pq6BnnLscHBKD+0AASTGaatfM1jdQ5nO5jSnK
qaLb1KpTVr+jrlk31gAvws0YQdmBRSlgJGxAtW8gj904wZ3Wp/I0mvaf0z2DyyIQa9iwMBd2EzUp
OtDkqrgzneG4dGAUuvokfD30Mh8fk2lq6PekrYvV21nNoMeGll2mZvpnzxhyxFfZinbHEbSEjjRe
TV/E9gofmVHYrki7kZFiUeNmXrkOSVmjCWoRXF/QJkeHHFKYFsyxOr56VBisucDgjvEq2HB55V+g
InEjm1BlOzl9ayZTzQ1zn+gsDGC2z65q3fnTDHyhQKYAMqyNF17/EVbmQ6D/Smubj5kJvYsVzy4N
Y3XgflsvkDa/mafs3LQ1L7n9M7hEyrPrzzNVNvGZkfK3U2vv5tt+yxuolEPBIcliX5xE1n3tTzgS
MJQwe5k/0qzP2b7iyGhccyZEOo8ABg7UvWI/D537sVb8waHGsNB9KAGZxbn0Y2XGqWVBpnFYf5pq
f+Dy233QuZyhetGf5qV8h6AAdIWyc7+N211Z2v+EXI1YnxCbuzw/lKNVs8u3/l0L6hd2nHGypjCN
VM2qHKvYY0D61hzvUyzGq5PWbBnW2cXM9zxq9EIL/WZFkF4Sdlep/cJ/n6soO+RX6Tk3OeftFb61
PlH0CpZ1bqajkzITdWItihnCYvJ1bR4VQbooaLSQDpFTvxsuw9jxp8X6YzhUmkuWZ2GAu5m67wMj
abcvUDP2I2++XmnU/uuV7LmAS9pPchlj3QIjI0Bx8lVqjwL0zjz3O3MTQ9JZUAamjgt50z7Z+8CG
wQ6Yzv//06cOznq9GCP8Y3xkFfAKQdLHXdggbEh5mBfgI0tlOFgPmSFIZG3HnX8xjOs719gsWhqP
hwnETC/7gzMuy8HC03KtqCAHuBdqMg4rpA1vaizGH27oMibsAoXwtK1vqPHoOuZx0LnM24GSdGlU
bA5AChD1yiWjjjVqNg4vBbIQC19sI4eaIZEoNAR203qalGQqd6iF/4qDUCP2hqZ8O14n+jW2SQqc
8bSxrCNuCruPU+OmB+TVXA/vpgCvPKVQf0WnqzAPUm6D2oicCo7LcLVLEnRvdq3lGJioP9tpgWMD
XAB25RYPHt+7JU8vei2/GqP1djnzHrhWGGwtDF66hhwLGMe4a32WaXeFuGIxQJrwbdNB4+vOVh60
ynvUTbnhOd4SSxrXko0L1NY7vtL5PwsAeTTm3cvUPG7oxDEqnIBpI0+FU72Kqb210jIP8Vq+OKBA
5loFj/gaaHiW4qhsvJxl26YoHKCf+lYfKW2oKXzSXg8utDCIL6RtI8PK57ip27+iWy2EmSt+xPyU
dhdXKW9Q12sWzyebmaeaGoyQlgcCaaLnAjk1Ns/FCDhgzB4h2L0GoHf3aY4bcPJCp0xR89wZ2Ic1
tZFoPG937QBhbFU3xqa/MAudE7MfcW1lNjzg2QyLkUEzi6IFc0QKwLXmr1qKChdrl7tFKyOufT1l
ydKuKuy0yU3cwP9iIF0q81AYrEjPteA+qPgLbVOQkLLygr+T2Q64JNhqVMb9YW2oYs15CpWjPfVy
kFFtm/daL9/6zOUcXU3YNW3xWaf5C647/1hs1UGm6c9Q3M54yyEG+bwyIhM7zGWCtWyAq6ZzZdb5
jiDdC0tt/wIYv8Hq+7u6AkQztkbYcHfYlnlRdT1eZu4oPytg6QkZ7Nj69wk/c5+XGRiuZbyYObrr
JMyHbEYMtg11o/nKjrUe61Q6T0ee0CFiDVp1oFX1ogWyatZ5ieRcjJzc/LZ8/WNa2E7i6DmI5ma9
5Ho5JSY5urnPo8KbUlyNXDCye+iH7XEzQb92w3AwLZee5LoEe8idR7m0hKBSCvzFIpq6kpbH1mPN
VI2rFTl+xd2JWhx06UGupXfWsXhulUzafnoHqr2bsqWIOvcydI4ZYX5e2U6fygObEp7KyjOSXO9A
N3nD8PTrbXr/xGDlJZB9eslqfws9zTiY3sgUUdxOGLvOneG8DD2+yYHyO6z9SzCwybskWnIaaByd
OhAhNlw4rU55nJgbXYM5Mkpt042MZUoTWqEQs0K7MxcP1Uk3qsTiIh4gBbL0u/AYbvpRya7IuC1R
zi0i6NvkQMDKMMRICv2i7NZdKbN7JZo11mz+zgtGKHeaGVe2O0S645XJ6j0sINDQhbXyJLhwOR00
SGbdFDv5R4nPXAuaJzPA+5NmVnUYwKe0jRnaDo2cDKYuHovlTa8kDdHY/DM6gc+I3eeYovMD1SF9
F9GiicAyiKcsyReNmhWTz9H2mV/M5WMqBg17RM99P47uZZHuYfW54IvRq5kvGliRyv64pewly5Hq
Ng8rksTE1laI9Kryb5lGxLrie2/5mF09syovVV3HRRlYuNOAJbUDyQ9a+68ho7jHHEGwuD02/nSw
uzSiTmzChSUBeywp6JWFVEkXoIVPWibRpJcwX6bgHrJ1TdKg5yh3DrZCInMrv0FmUNYZf+gTS9Oj
Ii2tB8qGMwPkKZ57562tvQ1bmP9SmbhqNXejk0DiXadpPmWT8T7X9Uvlcjn2A3eS62f7ol2zSB/4
dVoHeYgg/m/eTdl+q5c7Qh3OuSJUEHayU6Hv4Mb0md/Fek/kbAN2cJQ88jt7dL62Ih3ODndi52mK
4tq4x0aFXFqq7VBP7q9umY9BwCdULkyECIwIbThXchdQRN9V3vLjYsPHymmdu3nCC8tH03vCSjaS
Yrux0pbItfxEbeV9ajuPowfus9LXNuJVYUBj7zBFJE3y0Gj4JyTT2LynZWUqlMLCd4d8e2H5Gc6V
LEAvzreQXQ0jQVST/t+9ep0CFyulup/kmJ7XLb0rAzM22LWKKtBAx27dh21a9ngTloQ+QcSBCvad
WTWEExSsenyueDfeqKDm+8DDNiA5XEsDI7wI5PY8pnV9PVlel9mCsQX7BbeaHrbZ4kAoNA76gpc+
0Mb7rPgpK1oydz4UMj/m5VywVHy6kQ46fle0EZFIM5l61R6HCQocjYa/b3seVJik/tM2unFZtFeG
XHNCqjbvqU58JpTzo42YS7xzW96Ea142CDQ7p0nlea5v2tXKLoVdJ1JPvaNIcyz8+neJdSssKN+5
Ga1XHqWcnHP2CnfnUQprDZtclsel1+eo4Gcsv1nFjA/6aXDwJEVqGSzwN4NJ33UPpdxu+aLqd53P
lxN2sDhXwcOgd08EoemWes6Robz1meqiA2Xq3GjBk+oH8xZrzNFDNRWj/kcJcaMkIzNfGDZLCFIw
SICfSHr042mWLkGQxT8GrOiur5tiJ780DmvuIOWwYO7Z99OXrCGYvY3re4nCHPPQM6Ef9VADBqDa
5SEdjQ44nLebek3bT0SJ2+yoi2U4kzZ8aBw0E6/UNzZ5YIwdCu+jpcS0Zu1hVfnJpiCIaxBiSQZt
x7CHDeNJzjcnlyGWTShGbfNHWcD6Gyd47nHM0x4Fr77ZQIArppANrO+p2SAKjlZcWvgi1NYdp8Er
wxULLMrvyt6O6lJpDROmhlJ7LH0t1rDE9xkxLLt9VJJFelshQamkWkiTLs7EfPY24LrCR8SmSlS1
Q4lmElB1gw2pePJWZD9Mwhjl9nk7f/vurFEnIIdasnvjcf4c4Jzpk/21TfdstQYZZTrmWZpfXmmo
mBATsyfPuSAm9iGlwo/nWh3Q2/zfjM8BLwoNQpNBWDVgTGLsOwSeyy5fbsh5DeJgct4NE/RgX3fH
tWz/SUCxDQreWXP8ePSqB3toh/thurGxc7GjW3uoewTDn0X16lKtbujvZL32+zwdADVZFeEbkd/3
q+vF45y1J88+LXOwqwWuNdd2+FHicWVwyhyHIfVazOO1MmKOAGDVXYcvQHrWvbbQl22lyb9a0TM5
8eTVVPjSiNy8+lYd+HFR8+ZpnR1fAYl1T0c/pABUs36+I2PJY0fxvDHfztTwhpng3q0HIH8ONpOO
9vFkZ9itms3HCj4TBhSLdiQ/+taq20m26X1tG5D1pPeVmhUGa/HZpmAdDcEBtJIdouMGuifBXHnN
9swoNQPZUidKE9BbHRPP6LdwnTKpmonHmClDHDg64QS/eu7Kr2s46uqit2RynTplY/VD0v1YjdeK
qJ4iqycc5EIUokXgkVukdak67zLMo3UExrBLh1kifQx5TGiNHRgtiTcfGqqtYOI1mZNU43iPbwmw
YxvzWwKq8hdxoGaPlbH+Ztg9QisX+nnHG4ReVLg2Fs7yUKQsoeAWJZ9HHJvsOFw5y4pcKdFV7A/p
jt0+kG2JMgtu2uKNsWzNCJXpJZOY29iWHV6Msp2f1q7caRX8uQFtGL/ldysYiwSjVAdSZAMjmvwR
iv92NAQBcZFxFyouuP3MhmWwEqEtGH/P2pNe6sXzoH1pWI9ZRUHeZgEL7K8eK1C2il6oXYC/TZOL
sYz/QK1Y1+xX0225KQYbjHP3ja7nR8ecuIbW7sSpSBIhFMW8goWon3rxtPkMXMya8cUG240h+bnJ
WMApFw8+pq49ImXBZdWnF6ukuictdWOzpuLO/Ydomsdsx6BxXQ4MTJj1NEfNZnyXM5voBsC/qxW0
71rxaG0mD9Ft798UYkIqO1q+fAoQKRLb5CnEUOhYrK6wBNYVioNfqAZ7iIUf7CShcasEl2ltnPLB
fd9mmylzPUeesmc6dapk4mBZ6d84GpM6vfCz0CmumehmQRHzvjRdtacs1c9T7z0FpWrBeI1faWWc
cJ5tka/1YzQXz6ZfOHiFLF5E4O1LyqTnXombrahv+40My7DUfLzYZJqx0U71hAueB/yvtabhbHTV
S+3nTgIT49PEoBFqxkbOvd7idNZ5R7svjwXn+xY83S7T/Rkph1l3vjTv1HYlffw8RMAnIdhmF9PC
f4KKdyc9BhQeAHhnQPq2FEM9u3hlMEYLtM3LBY39dtLcVxSaKmaATt1uvHjLr8RR6lb1yc/7bDfR
1SeTnt1m2cFRIzk9Qw8rxjusXrk6disNg5itdnnJMkGBUWyjJ6LB4CVYca5MHy8PMHFCu3QkbCyO
HG98Zawo4lLS6yvQjhn0gWpAAxrHhFPkycpi380Oo72+0FOFqkpZTGranFiO8TeWHszc5dbq1Ytj
VnpitAxNiAjyxAMEbOwUdjjfwn2AL9smdGGz2gG0JP2/Y1v6YUA4nrsMtcOWBq2g/gS14sud1W3V
ehdFIhra4c6UUJsn4TxbBQjsKfsysBOdvIrTUJMwYbfqLihlMhZULvqMRoxB6NktQKRmHbqJ3nYJ
OUQ48m4hoyCyjfNkt1ea3nSxbOtNAI8OSo5mdZGdvN+mWR373j5AM4/SLR+uHtp7MPpZVJnVbT5N
VVSBzSsq7+KUBKhWxMlJ0/DlKkyjhpl/DvibO9AqWOrp8ZkE3YhthmxsNwmMD3y6vcns2OJMgogY
UQHy2jeMvWJFLw7aR8AWDE+bB5z6D2NhfBavhc6f1rPtwRPeS+muKlllB98fYLO+gXAJ8FWHnl6c
pKklswySklwXEVnSuDADv7bRlDuauhIxz+RX9J9Mb3tQQfE3w4aIBiRiketRQK7exdCaa/69WXhb
WPiMa1Nwiw0GRuLl4GibHgw0GigonB2aA9+Azn4u7craicGGqVCqt8lYwYYOl8lic03mmVgtuMBn
gd7WCgS9rTwCCwg5A/l6rsWxdcC+stUs8jQaS7seDkNe/GEQsUPKbG2PWXXed/prRyI5t/qz1hDx
xAxH8VRkr26XoSgPE6bE+WdQDxa7AxzG2RNz4FJ3kU8aNypydjCjT2dlQ+Kyzb3YrcNr2UoG9iU3
AQ/3r5a53gWmcdeMprkbDEDwsiMqG1zNPDOuJmSnlx8W56IobR0vTPUkkjqHoZjam/k/4ZMcyokG
o8/xLEg6UX0IPnLbz5LNwAEHp9rOp4fFTvGkTKB81MlEdRwxfIGtTAY5AopHnhVT+e7U/Z+e3Xs+
/CtrLLO9KWOjdMLKxrsUlO7DMMwv5Wq8OQJz7dJXtG/i3GGW0ET67nvZb+N0TsxX70TG8zx5GBL7
4KVNRXXIUV0s3bkO6mE2U24SOb/TzeWnEWSHkTHrTntrV65DPUX+xuhIPl/gejegAGUbKVreGssv
8giA3F4I7zxzKePXNa69dgnu0+rf1PaTCz8s7GvB4MuRSSmOD65hX0fQ90YW4XxtdLF0Yuml671/
PXyG0NbX8+K4Iu7z4qfx9V+Eq88iqI5Mi/OoWXA3yPUmjUVr/7UZznPG74xT00fuXomrV0KbLbAA
9U1it85NTd4U0PmJA3lXui484tFlQEzwS4MfrQUmfbIXFaqAlKz29rV53kpStiPSvt1nybB8lKLB
o7lliY/hfp+pMe6ZD4fXj8DqzJfMZOFUMXzZdfaDDymei/4ua/PgakY+uADbG2n9pWOGDphZR39N
n65PadG597P6A9CATWwMbjZqYTWbu26lD+zm8W3VSK731BzIS9x6HJLVynfFKRHmuyoi4fvgsrE8
BArEMoege/WK/J7sADYaYscNVp8Xu58g0KM+e26xIsuSem8osbDJqH1AaoUhkniGCMpcGbAHB4i/
G0wTNcFFPQDqC5e8JiCMNgzYeW5CDQcNIjhmPCN/EUbOMW7Xj7NY3GitBcsm8l/ElNfNdf8NDX/W
RE4jpLtPsWcyRwGXoC6TV/xirP1sTKScFQBpM5X/Nm62vZ4Hd6w5yyO3I5cqZpfg1LjL5jy/44ff
+YubmBrI5aWiHbPACGaZCEUVsU+g8mZEk65RO8cefrsC9O0kGswZD+CLu+MSZJ9p6r7YD3agp496
/+2RM002AbDHtoNjUa1D6Iq6vtQsD991c0643jXNa4uzo/ZDBjHSv40hciw1QPeLXV86ihT5NmPY
DIcCa0IKU4AZLmbCwXaP7P8qjrN206uSjbubwTDbvIVDAFBbOG/TyEA90K5XIr6NifgVD117LplC
HKp71yF4nsqFIVfzwWhtt0jDYVhA8WWtiOjif/atiyqetlSz05xAzz5APTR2DG5kXh7nJY0amfGa
mhVQCGsBawgx4YI/etXLf11HQ8wuM43j14k98xEjgXM28unWW/Qb/g82cMwD6zvmTGMMrN+lAapR
USsK6bkKtzI/j+4AUMDlE67fIeggjQ3fht/bO5dKPAYoAZl6OrcO7dXC1ydZ2fDhMx08CL0I65H7
uVaVs6PwtsMqcH9lqj8ZWvXVclgzHzOeFmJSO1YH1BAM2q9O2u9Bc5A9mDMxLXVYOOsnpBOgPyPe
EJXiuQEQdaPqq/ZXplcMfN2fnc2DJ8EcSejvnrcchkDFVYYphs7zYGSyeLCL+atoiBdbaf6bbsVT
W1g2U1fr2Nf6iB7OZhgNK/ZOrxNzSdt7zfnxjOrHH62b2dJCvaZOMkqMv4a5JfhCvdPySL99s8jS
OfBAsshOS8skzeqkTekCDI+boluRuyQzOW+eTrWpywNZMRHhfX8xFugOg+UerXm6atEnhSjDpvnL
NHX2bYC/l9XIfeSZRiyZmW1ZczZIUHFMp6cuuKBpBq0UByjMd73FLw82Gsh4P3zxAJKnqGJgbT+O
0yu0MprX0SyPrURr7+RhKZFhA3f+17XcRuxAN5jQEfybT54ybhDHmb8qwRC0b4kPBdtutEkDZ1v1
XJlFjL3opZ7pO8p5Ji+tcTXUIxsWCD0z1PGyo2WKN6UfxXW63ue6s7tmbnZSZIxvtErfFR3dqz/g
aNWwRwKXyyBurzc2xz9utPVL5NnFQCEpLZ8FBJh8OlrCXW4B5HTNygvNtT13+am2lyyREykXZcnr
J93ooau7ZzVMDR8SLPiiIdTrTC5ry1d9Tzbq1vEx5qIayFO53NSqfdNdTT9hsb0FugP+zZFP7lC0
x4WlIg1aFGEj9Zp7DE4xoAKWFza7EfS0xrSQQS5bS3xj+KrxqJ6DzAkOwmnZMiTSkMBuGraT+BA6
LmYr03KmuM6DGhnLpK08VV13v8mrqM7P3Y2OfYDnxBIbiYFPlNrZKSucVt3r1H25jXM3keyLp0Ha
fEzDyQbTgD9MXOxtBCVlmVakvPoOhUmjRoHY3CF3hBJf+GECIEATxnhgG9iFY6/7DbIJM9MfHAKJ
78OZpjHGbViTZGrcObaHni8yGU3yF/kuMLeCk1d7IRLHiZbly94gHRl5wXc1QpHARHm2OjKZTso+
i7IxEoig+7pOb+keizj16pVDlm0b5jWg0qYJ3LEzs+lxZwTrh1m0pLJO+TixwJbnkuBdt3ctg/Wd
YvyqjPlXb5o85tCjvVTquejLCIfGl4+oxSfENW93D0Zqgz/Xb/qR+jNoy4SUO7sWVotfimiOviFq
Xb20q2SgMbNSe2eQNLbITnAUD9c6wy1CmUEhtUuTnTXuR4mAgCilY3UvzjbxGAx+wZ0EYoSDonvQ
nDVPrPLJW2e6H6TUCH/EvSlniCJu99lv4+MCvJD53YrzcFPRrHRer3Xj+jT41gTwlHjsjGfjxlr9
lqMRXlCvH+ZatC9Tv1WRmLfthpv0bfGnOZ5dNkWs4M2dhbCG4ovNspWkLX3oLCZVCtcLFifbTral
nfa+xg/Py/KuajHYpRXHDybBVZJW8R1bnZRhZVDsX5RWl1i9govwcEmuftxrjXFh+eeH1uNotXVe
DpG4FnGGqpuvll/XrxyrTx5rnHaKj3J1dmWxySSnJWH6RrnIv1ZC9duCAmFTRGuKI9RbrVtrYBGD
J7AteNYYFluNb5ACKK19fPjAZHeIrH3nAToPPuCa0b8Go0Xtwn+hUtOr7jNXg3JZhnbGrGe4Lz24
bV7OTBPxLh769JrE4NsDc/C0iozNSjmcnU113snPyJS1/mW9wjFnh9nlkruPfjOCeKw6quK0fXaW
SWI8z2LUaN6KwPJ3s7EcA/eHfBFxduhMoSeCV0Txa150wZHWkx7p7Pywzj6CQzU8mIKghx9s38bV
otx1PftR7KHcbwKcGVN/iCx2fmkz47575SivqLqEwen2gNrb3q2eQXWHjmRwQaVoC5zIbLkRii9e
IV4MwFDdcvYVrm1z7PeWoJRsbPeUTt+DFiwXZfiScfAfpQ+De4sdPoN0j77kjVGSoNBklq99bl4q
X0PyvSbk9P6k8megdf9xdB7brRtbEP0irIXQSFMSjBJFxaswwVJEDo0GGuHrveHBG9jv2pIlsHH6
VNWu5A7/NJ8bcrxTSigBczueJ1lbQCn4y14tpLw0H9BEavuimwAQXEaoiOQLN0d6fLrCPoFw2ic1
WVKwDnccseGpDfyMTUpJToaZaeMVLHJ11gz4ZwquLYH/rKrU33RBjTJZXGxvQQcwkl0d2oCdcwW8
gyNMxcOfagPKUHPvhfKPflNim+WLzzx7LjQcYErGgQL3pxh2YSgsJsnyLsPwFjEF0CIycQGm4eE7
wOLUT8anNnFVBmMnI6KOa/vZJ+woufEa++LVhKLbeg1ToI+npcEEDO0fXUEVLjN5vmpI5T+vXCru
1Xww2pk90MQ6AyMc76PlNpFevm3dxmdvckOzIjbbZsFJn8gvo4KSE4zTNzzSH3bSmKIcsQ16CmAW
AJnnGf5HuJj3LTH4zGzeLEtypC97Kfyfgo761brVQCkc2YbjALCbSjFcnYdq4KyMpb3BFbPo7Kec
YouRLv4KnJC/QWpbDL3esIC+cDZVVwTgqG8F4KaivsPXwH0COTIJSNYt/NBUx3xjYCbex/GwbRfb
Iydax9txgoNlWsmTN6dUu6x5nC5QBnFSVjqxH2PVARO6kSCXrIJ2L+L7CL8xN3I4bor4LLvVZbcA
UdbZzhk97+ir/hLHhbvLTGbiQvaPniEZKWbO4FHcAx6irCf9pfj2tQ337jTCrdj4Phio4qczm6c8
7UtWBeVvPqppY8Tmnefm5PXdM4/nIWzs+6FRnz0rjrn+KFCipqnY9U1/p7V+nmZxIE9wy+xwXyfj
G3UN22Ew2QV610Dbp9leJ1bpXxKNk11mT2sYB2I+gI+ShFyjPQye7TaohzfPIbBTGdX7NFlsM/zg
2zZkhJNuN2fJmW7zkyHLfVrIqDIX/Cyk5qzOuE3tftqOgfVk6S858hHLUlpenLdCGQ8FDkGbLbRo
XnRanTBFMkf6p3qmhxUpmhafpKF6wvU3ZVWfewsTEBdpo1q4YUHlS21oomVVRAmLWC7HEzCSyiAU
GF5FYJ5dM/yxJqo41PJqrNLH3Inl5Pb+HevwQzywJLAkM4BfsozA8nTojYEvF0LEMmVVHonuMRYM
lTxqZ/m15H4aUCWQ5Li7IX/ZU32qwGUf5qQtuUETUoStDb3WouqIy8KoFhXVVtkdA/jgTliviyor
mgrxFTrqwZ+h4CNlcPonsn1M4F8JeCcNmzsecSYlp8FfiKmLjZaIeGz2y5QORyayOerVNujoSem6
k09DySmO2dssk9KRKXp/Wy3kcRb7HPjBzluBy4GA5ZLrWyN2L85AfVosn5xiCG8bET7JgXkrDIon
q/Jubc34W1j86rVVAyftKKpqMB4ncb+nOFqxrE8kdpOp4M06P5QmWys/hG8YwEgRVXGoQiuMQuql
3Bync9ssdNhRsFUbL7GQlz7Q2F6I87B2pBWxMQ68OjjPJSuWzuNX5djhQ0EPiau9ZGclxnrv/R0S
fZuY3XgzmBMEqJCt2nfIqioCRJrsdLd3hXfrJZBn2xaDrTmhCVlz+la7NgmDxSbXNMt9Gy+/A+hh
xC+Kg/kfxg5VPlco6bzqqmFvuxmzAXUhvpPBa2fJQiE5e5GQuOK6zp7CkYinmJB69LF35S8rhc+O
df7F97MdwuE3VqK/QkLTrJrw4Krfuhn+KW8udrPqHmH1EAxu2wNFQUktL9Cm7jmbuOq43MUHCm1k
d5P1DM1toreEw55rhcNn/mI6HW9o6zrTCzPhRV9DfKikUD9jDPvWbarJBJSu+6sWD5dJlc84/ugr
GjDbeGCnmG/N53TyUzBwybLvbPZDgYHbHLGUBa36Zpw0o3EVoKmlDFm3v7PYBJbI30jHlI0sE0zi
rui+Qd3GMW1r+iNOOSdJabeXoKTjrvRJFZqNme4rWDu2x7fXW29DypBKJHgTBhS51+bZ1kQfEw55
j1DMCcMIpW0W0EeqRXp6SOGi1ukdPU+3sPyNfdBiHAvyMbIxH5CDCbZtK169GNQQX9wxX0j/6YNX
71nUoPDBBUA6/8o0aUYRZNnGcjFQ0x/l1oW6LQe72Y+lOPe1t8eOvINgZKIlbRyjM/dJheZR2vpU
WZzz9TIst2OizgPi4KVo1/YfBmUzg99q9sBW3JlsMAmYpkkuA/MBd5tXNekxKlQOKJyYOAjADPmR
4lA524c8ZU/dcK/fJoaYIxU5OmGcNJIPF1POSKuYQ4QjKvgWtcIoTlwEmXApy4NoeULq+I14EjtA
PiyHsbcPZZeSwKroqrRtXnpZTOZTW8eKJfceuhhRQhzxBhwHOarHtptPgWdAYynUIZ1h4ZDvCa0R
S9vkXYw0fA25r0FBrjF/9+K5QZVfCqyYnkFmK+tG8gt4c1abo6+g3+QLK590bl+5YO+9PnvRIVlt
9imHgsBMPEj7ZKPdkn/iH88zjrmhclO0dExkuANogiAgVsacsnwKNL2wDDi+PmT2UzrV7VHk1ksZ
2GyCPHBQE809dPY1sOAoLg3DMio83JQ9RUwQ4GM2J+ANLYUDustPymLBqU1kc3aVGEf5CWHLIkdH
NaxYaOoSRb5Ss/Rn7M7HoO9fc0l8neUw01oc3zZDSPZMEJ3L7UPcVUwaPtuasMA1MIH/wcNUPee1
wzbK6hmU7WOoSnXQhN6hMr855agvyv2uRsZlctk5Bly/tB8mJE1cs/5TLR155IexKzOxLxs+C5g1
p31nJXDA+P1zE3s0LTxFdIUf5nj6zMvZ5/bxbiU8tO4yfmC8uMxpC1p1Ufe+sF9EgkpANOhnsGP2
BYTCmo6NQR8CHasDyEGaDkOM17t6DqIAM8UeveJFifnDT1hstHb/qEoLhdhO3U2QmJj0qvIQm+lM
kSRbjXoUySbO8tec72czCAAW4CMeNZtMDKr8EFL/LvbW2jwU1pul92+lfVvjutily0jDC/y0eKoX
DM6Meiq9H8bmWoXGxbXlavVni9jgVigTf8d/6or2tG69qet2rSN+e27neEaB2ad+wGkDPj0KU1Y2
sRyvXjyE27ivkMvdI2YSssWLlW8mKw+4CeBMbKEiRz4OS9UuxyL7bCYVcyZyjAX8YRNXBbak5AmK
FiKuQAA1ff83LxL/yLBGIyJnjheEGN3C4My1aWMl8jjiODrw6wWWPiG+YW9ajULlxs6X/Egg1mch
TcfdhB6QrhVWWYE5xQ/cgxDTnUd0Hg8TIaYqnvYyKZ84L5dDrmhqHOnpDM3UXg1IZ2/EpNtV3Api
aoDpvAPsLU3NFIAZCQXH4cu3sGfdGPEgXYarrJMW+X5YdqadU52WE7QKelxvhDqqLhSbEMYCrsyy
IYdp818b7AAUvckifpnywMevnGIdc+rjaM3Y5zqnirSlzkVjXIfJ485UlfIIq5uuVLeNWlD2G5qU
Vuit7WE6syx4Ly1rm9rn2kPrHjJ/TfCt80CKZElkQuJsvY7lD12bqDSHIvG8AyZftDs3vKjEOWaG
99SH0mYdz7vX1bhpYwfVN0iLx9CzH1l5E+jJwQc4WcPBgy8Ss2mTx/cpAyCZdKke4pYjt21sTcFz
KW+nYH4y1vAXHX02c/XA0towD/MAN9bAOUMg62R4WNW6ytoHnoojK+FPc/lrVzII/WHcvS9LFUTK
XA5DKFCBnPChzQ0IMjUBJydH9Jes5OLrbGbNMxfpoOJKLosJnhqeIDHHzZmtIBs7GOyRN1fRYNQf
njlSWuvRn8rVlNYUj8tDW+7lRNmaXIY7U7vviFqPBLxpdAxlSraLn4ldfuRB0586AjBZkfzomfAz
L8x9aXF0VWlw0jOFZ7nCpt2A2NvG+a1Klr+iZjvrsvnfSOOEho+WWcdfpgQWNeQgXEzv0aHpYNtq
fUljfMQp7MZ9xuvcx+PaKJv7WuXhVSkwZcnnuONq5rcp7wETScNzoQLkz7Hdn1BcrxbAZoylDRIw
YS+0kPxajz5s53SGdDHHXMuQbnrXipnb8i8coskt3qRUAqYvlYcgR1wf4tJhyDOC4t6HRaB31wpa
DllZHxk1w43yuho6l/EvSWZzM6HantiBRu2aKjexGWxGHyS0Of4CDU13AV6XMXPuJi+7ODkJSICj
G8HVhLE0D4g00Px+kzm7NqFO06OeZ9u586VSIIY5KX/gqf+j4zCAv0vGj0K027oFkpy6AqeBL94M
LCMUZxd/gY9FCLib3El5ZjugoJJaMCGc5JR4bYduxwPksKZMKDOORcvWzJwvYxbfO5DjuoJ8N4I/
dRduddu4tKvS5HAOCyCD5qpbaBobOH7pPgwbzgpV6vazL0VkEm8iIb5ri+opscmXlCP2Xz/7tXu1
n4HSs9U+qzrHudFR7FHUxXslECB6545TctxhJ35e+vHbzqy9F2BjFg6wgsWN79pGO0dV8dykQf/W
meDTWmoxViJBwWGNUUZCAgkIKCMskj1sXQMm2VoKPMfb2SNzPY1gfi32DEGnAF8OV0uzDu1qiH1u
0X85EgaSaJ968h+bpbKwF3ONA8qAacq4D3HgbrsOJnJe1mcBpKLiRGdkb7Ap8751kj/Oe9zu9Gnf
AzyNBqd6JjyzrWxjOvu6gb2XrviqwqLUCKPn+i1pCYJUBz0rkhScIlWux5qsZp3gIG9z/7ENiD7U
w4MYWWmEBasUa1yrxouCy3aOBmRB59OIsJ1xrALrtcUKPhQSiiE5PHBUYcqHo+oqND+SnOHs3ZUV
vgHpgb+9Dh5B9bDM41eWVGBVwffNUCpKzFyFJpaCg22Td2wkWBu8CMpAnESD4R0IoRouFE824VbY
wQfhH/JgTe6kYXzjx71z0+V7lFxC8axSd4wreFNibsD4dlOH/h/eLF5Hoh52gfinCL5Eae1+NUWM
ddo193FH2ERxkNnavFRF/FRM8sv1W6JqdHJm1Uvn3oFIxjfe8vEhPH3VBezR3srC/dCeRUMeFUFq
S88jAnYl7/wZ94Sp46uuKY6PS5qPc/B+ZXCfLS2ulyB9yPmPZQ86H+rVDMU9Eyqlk/EScrzV0HGU
aZBHukmek7mhelu8skJv4vE8NAvbg4DXY+Ms26wlrAdJ4KWax/4whjQFdJrtmGBrHLlx8TGRC9qK
nL2VJuzo+ysyNc3IOoOI2Ao8E3eiJ+wzmFvKlvWVjFLBIo3hgPToUMufqW8VAznShneZGt7HY5x9
9FOPvKlPBlfNQYn3QP/1bA0R/8Jqx2HtZ3O7FWvUK3Vg/+jWuhaW8QWXe5OGxPzAu3+MJCeXFXrR
LxC3XfeYDOMNLzShRxkpe4Z7mNLFOsy4CPuG9hEufVgqs+Vm4XrZL2pLZTWAVn22ne6XXMGzi3dh
mIvv1rfXf5jTKQ1ieurb8FIM9sxC2NlqGX/QJkfMtR/+hoS6ICNw7qVLTqOxMB35amWkSKiqLViI
paKX3OtPLoyxTfIWu/yJIKxxZwfNc5wRwau6co+4eXVRFRywGV4LEce383/gI7gLXhUYt0jEIkrx
abAHhPXiNBCBkqPP/7MhKOdiAGC7MIhfVoMa1YXAxs9cyPuBwRqpwrpWRUuQayzOJeRJSm1vRpNE
reokZiKq5SsGPTBI+1b3QP3x3cgsNFmOzLeqSb8MdmsVEVmcwDeF/dyKCkAdRiNN//CAMrlJkvi9
mmN7g537NmnTa8w3GmPoMLoJszflNTnv/5RYaYSPcksPho4qeklwUucP3kqAcDHHFkBeSsGhMpQF
h/RkXeE1vII6R2hK+q+at0C/tJFOTZqKu9+FC3zujaRnLRnyS/F+wzn/CXMSUcTl4SeFrJHd+Ktx
1N0cmnusl2cN1jWs9NuSTxkUYt5z1t72gopEAUHlfvadjaNmHI51ByFluu/M9tK0NT/6rmPfWz3i
DQAOIxlV0/hQ8Bzupny8J85zL1NOyK6zDAoYXBL09CYQIfVNzMzss1BzeC5ZeLsHN+45NnvBBQAJ
0DsYYg2h6eyNaehal2wtea09x0PwkreTuWvNOd6Rp6CsKTjrzKT59Z81D6cyDFIuKswkJq3rvNhn
i71KWsIQ8nAogti/Z4R5cLOJja7PpWQeTwrA3iQ7oPr+jW3Z14wAABWDBDec7rma+0tr1F9sjx/s
/qYKy5dYdue4DNHhWfVAcsNL/DoORAwM59jLad9LpIve3i8dzQ98Gxg0L13l/Xk+YzUa/C7Lxs+l
1ZdwwO7Si13pLM81/AsxYx4zLQgPrrur7YI9UPodGtNrDGTetAy+mMtFDc+3XT9OnG1z8UDw48T2
cqyaqG1WjUYHzyrNLvRucsWIccWgahnzPlfLeSjdF37iLzk738loV+xoDU+5yv95mDqgtHB++O37
ZAiiJnEFrWoR8HL76bVn6wEhlPtrvmCqJA8pAzVFBpHFMTx5SkU4d6MqAf9W8zE1J9zbCzEVF+gq
Evv6zZkdodUhvMjY3yYLK3/6OU9VQOYtD4I3b/I/4jBhas3GXwqVv6whmKI8ya6mfJ9gH1Aesq1U
cCxU5WxdG0u0dt987REwhSInaMmxanED+iVCbXilMDPq7Azh4zh6y36Ox5e4au6zfDpqgjZe7zb4
v9o3Uo64X5038FKXxky+SXCu5657QIZkokUdwJbURQihTjN9tAufR1NdTJQfnjP+xJiiqfjJ53qd
QrJzYYARjaSHHXzZxreMj1ACgR1tKA9D05CXk/QPQ33Pym5n4qbiTDypAMwFBqA0NR6rHLY7vvJz
Xi0MKIX1ahjj+/8/cI1QjR8Li2sBfUPk6AT2elx0OHhs1lBkBRH1XzqKtGoCcb55zIa/BRpLkjdP
QpYw9zb5SGqTBvu1kp6128gRMJCh5iSODFqwu7RnN0OW2EnzU65R/dbf9FhlH8WUvmguWJu2J4A0
3KX9tw01ifjNGPV5888S+mgGZBAEFhETkTQaRmqta9me7aqm7znfgcE6JnrcOpPDu1s+Ca7x3MgD
e1+Z5leMqQoXruPtu6nfu6iYF+lMtziW8AhLd2QBXT00DSxu0qSYGISxA0KClE6Gp8WlJeV8Hw8V
cdcyuaT9uJ9DIDBtaLwYOYKpLwRSFT7X/KHQ83xauvYqAE8yxQ17T+Cc+H/DMfbVuyniXZo6d26M
lYy93gWt52sI+QCMzZtCbaqGwYcCFOZw6y3gBuX8jKSVB+pf4mpQ+n7yL1iFoM6Bg0nxHobBez/z
DgQSp42majWNB7IG/9PlBJbQ6SQT7yFP54ISwK3jhr+J4gPTyC7bBoH4NjoYB+wIXgquLluF1loA
a3SGS2oHVGp0uL8dJ7/z1L7ryMpMfvzUgpNhh8wFKo1/qFbDBH7DrZieFXvbyemI/HSRFZS7LH0Y
y66MjHp6rZ+V551WFJQaIFq0yrzhyIap3FSw/yiTQJYpPo2yfqg9Tx79/NFv6ofRpFhhObi5uIgp
+BoDcHaTIOAvPkzK53ZUA/BwOvgFeWDrqX4urWmIrA5YS0ElgJnKqO2tF+lWyLAt5Am6cs6ugfKZ
1mB88Q3j37GeW2mNN56HqA9JcY6ciqGNjzfGhCZzzk7lDGxZ9bse2lOA0xciLPUyKD3hyYZPsNgL
aBOwyBtLM1hVpvize348EDutWwyhmzqcb7oZdwyUJG+Tu84RXtGt7Yyf2K+YN9Put52fwylnm88y
C3NF/+cVCZjsRiNBP/VsdbapmaobbCKmtH9cYzrh0UYTnJTEwtb+UkHNB8Jq7kaCUjhdodfzfWCQ
txBKqrXfj5188P+qOb1gz5fHbLGebTUle00q0+6uHMs461Omxe4rRU2PFK+zXc/2e0sy70MtRK5I
c4YiCY86YDglwxrrSW/LIb71HBgJQ8Bxwb0cegQ95yXsZYquco5DfFll/JcKHgkshxTJstNMRvSx
uGBF7XXnoutcIEzAY2bbeJr77k670jjwMn/I52yX+u7VkJ3eWYbxsejyBprvm8ugTbpS+lzX/Qsc
2bV0C4peexDBeBkdlzRSpW7icbgNAxyTqlNkIIiSbkrk9GU093QVMFOU9tecJrw4MD5h3Sg3GZPF
tq6H6eTXzqWR9P2grB75DRQmV0Vh5eceWR3XDJ47C/xi0Gd2tGRH39MHTkx67f2OICNwpsyM//y2
6jc2YtrBMrg7dbN1dE0fcIsyCGwLVlhC+t6dudyEA5b3dM4ix4EYwVPF18DTxIRkEuXEN8b8+17n
1m/r2JT6OiM9M2m+ddjmbxqP6DVa2Xk2jeXA1Ef5itkSucbWI/wO83Mu2P6BRMKWjeBgLbcT7wwK
lwYSt9vOyKoLNkgMRShewBBYafCeobBlq4Leo2a+PsuAFoXQ63nC6ZdPTfu578lFOV25muJXNuXV
IYt+9m0GftMdkWSCcSGz19+b4zSxlvFVBAH/T83Tvkm4GzqNOCF0XbVvP/HgW8CELRLSVfUEF+Sr
scwDZAgWS5U/7QZepBuVB9mRaCj6QH8HjYdh1IRxR4rrGhhX04zhg87W7bAkX44q71Q75tjGKOpE
2N7OBdIG6NJvgWNCGMdBUXBExoXVcn7fDzxeS5eqbeaGN5nJpb8d1zovT/w55vTiZejzXE+wTHcn
g4Duxisb89AG6Y2eyxOxiK2yDXU3xXrfsQVmEK0USyo8aCVmnZrptFGSbW0dC7YCBJPF1LxCGdUH
ReUUehbSYmJgMOjaIHLq7kpa4FkFBjPJiJyai1TtmvSeOCXagInP33A0v/UWaC+PNH6wDR1eOJCE
+zaY7p2/XDUJO3o8ZB4N6aPtr+Aott/MLnonEAjppLHgFsC3dgd5jctq4YU2nQiLNDgFDWO73BQG
q4K4GLd5D/ygL90Zjdf4xlROcZ33kYKw2YnVIugJHOoVskHm9uUpgPpH+wSS6AwLcmuU7eMA2QsO
CE1suar587zDiZgx6GjPf80dsB/1pMRex+mV3cmTK30aqQ+mDF4yTHJbDaaS8lGJrZnYArMBDp9R
+pEZlvBvAN7H0sHigAeiCxX4cgIJ7TQS5/LKdA8EkBaNFdJqGByNwIrDysp3pkUGuGzuSjXivvX9
DzbqNlnQgrlH9DXLZyQitwnAEkHUGd1bRw3pMce3tkmx0aYzkTg6sAqi6vLRswHU0W9p5QSt2tq/
bVuL9E7IziBEyRiL6sEOSLU1rv5scM2uWaSbeVxegt5+GBYJIyPe9ypQBzoD/2adXMdZc2APb8jo
D9bYg25z+208O/UhsCn0hW4MAZ/PbpjkZ43/aSRMG6fdYzOGrzhpYTLqVGzbLZqdz2IYKg3sCkw5
jf4hS8BiDPXeC+nIwyQleA6MLUNdwb8uDPfotHSBETeePbidZBZEANfTR9QPH4XEkp9y0mIUdxFZ
F+PPDuSn4zNQZ3GH+dI5WrZ60byjIi36q05jlmgs/0c1EujtLJJpyS+JcZxG2WfvwGvh3QjvJ+mf
GfN/ULQOrszPkxrvafU2oJQV3yh0/DTEr19W16r3JUrQ8om3MNkb3NIBm+VZFoUQRR/cGOWuS45l
MP24VjIehJm+Whk/3dT4Z7YSPrcbbhcNf6yDeLZxpKH3XlhzUSTxu1kdnNLNvpXZP9SGQxkz0ffe
Y9WD48rHK+oTLGlC4vCe/aGN+KZTPF0JmicWPOdtIKqXlPA1nQLXjEQ33GSsi3DWTk/4giDqHkJu
2sh/auFXwwtPIbO3c8hbB2M+esv5jzvfP2ONUEvjfSmmR44cKtFipJrZIa85scOx+eIlthgviZlM
AvnrecYnr07IpvZ3t7jjvrcEnwo7PWA3fatZIFQWlqzaGGBlcMZJFz6pO7yIfoEfgswZJ+9WrJ61
4MrmczIQjMbanZW/SpYg6/lBdQVgMG78Lx0kmDjIPl4a6Oab0MdphzXhvcu8AT5DtuurdekzAYFK
vOrUinvZ8uHqpuBQA0plQdSzG805DsgEIsc8m5m8ccPej4aQsUFWyd5zqmTrB/GnaHlk6Iz68xDu
+bVUZ+ZiJ4Tbao/c6Ai8cJ3h3c4jcQ85oWNXL/DPgpkaam4SRjFtK2c5JQEOVl2N4b4E9TWvtyDJ
Hs532w/PH6m882NOiDg+6IXYMYZHZl5eLtCf2WssCxb7NL2rc7+K2LHAVrRoMZxE8UYhE7+ZGTm4
HaZrb6LDuwHvRyqzX6wYuWnmPbIh//pnCapd3IyQOPmAbXro/PnJS6ZDOmAumJcAZeoh5RK6p+cN
A4XIP20TwWhps/dlZeqx+eMhhUFQZcWt6w9s1vmo1DgZq0CfEKqeupEiPaGb+9yXuD+bu9DBRIv4
RWLa/Ik5w0YL1M3iFZh3A8q6aCK+LVTLc5sdB6A95+qbCMm7MxCDzf1VIkATBMG4xHuOQC+7oxzk
1NkscVnGs0xt9NvKdUfo33AkPPvgqBkeWNAljBBFjMyhW291TYR7fHVXLn4HWXn3ZQnQIOYpG5cY
VLogrKfx9v1/4Q2oMUfsZeVksCW0h69qSk+y7aF0tuGx88ZpBz9xBSmyyEFB4Vet6y1VWd9DaUPN
YkMAOsx+L7QjcHx8ZIW17ANFikr2703WfYfrGyh1Fgdw7HIjy48SjYqOLt6NPpvhHU6oK0HbyRki
nLtAPiTtMrb4SRwLb0ZQ3sXJDZUzlFQtC4q8rQ457HyLfwuyiHuy2HLuAar/OtmpK/Fn2AWrcNN2
4ZL049nqH2ceTnZufLP5xuczzXXdr9g0LdxMUnWPXf3GW2BwD7ZF4oHZMiNCwYbb/mq4ePGhGXr2
N1Vyq2rKkkvlkvCoKmB5BvZhv5oeWge2SCkEAJeecSsh+SsZimD/Am1dBVnskylnyRZgS05IjF8a
/lsn53dn+CM2r+x2ClNvP07fpkPg3cjX9afDYBh6Brq6y1k0i/Kldcb3bplwSAfzNkhHbFQTNewl
XhM8gIyOBANh32W0ZEwuliXV39ZFluxmu34lMh55WGu2wyue99caAgj8vymNhqS7mT3EGshf4A/l
AI4b0ZlnHa1d+mQFoGWSkikxL4D2OCw+XBu93py4FpoxJOwgZOc+5NB/C18cm27e4V8tt/NkVxGn
FV+6w5jbECPqRXvsWNowmvJQwSwbu2xXje2jCwXHKpL7NG0+c1kwt3XtN4SsRYTuzjXzf0Sol1vC
ZlFpcwOhQhmOCnUNc46lZXB7Z2sabNtFQ8Vnm7x19G1eJ/zltmc8qk7/kBNf9mh9fdSLO8q6q2ic
k092Iv/c8GfRsFbHGHNcYgpN5QnZgyk27n0Tcc5ikHKc/sU0u8fRTbnvrVkyO9bv66EhKiiBc+o/
lXl+9ZLq20jNnwXw4sYpELSQk3ofTT0e7IFd3KulWZSVYILjbHyxCeJHk5yPspQ/JSizXe00j35X
fgxB5rI0LWAW0rUVFW79pibHA1imvlyWujjoEt6PTFou24OgfrX8VEWBR4ZJY/We5xcKxCZGqOKU
Tp8W53BW6wdyf29YA8/xupPv7OYzrvhIdML7p92J15MRUJDJjSR3/XOiXu3VET43kw+Okj3TKrMh
ffZb4CT5bYGl21zq1zqE3shI8lXZ8pzXiLp2jGgV8DsyzcDe8lGke5bHlKbeyszvClpb2HyybNHk
ltwGlD237HHJaqziIF2Ekz06IWs4ZZWfUzrfTarKN3TOcXdd/DW4VezinpSqU2Bjkh5nYpOovci9
H4qK6kNKJG6u+uMcQHmdFUkR9vxkP54zB/qibr5FBRessUhkSHxg/mBGVEBAuqj1kwtrBB0yeIzH
/k2xuQeD42MM3Lpt5nPp4EnE8J9tZW9WO2zq8dSHG1amfy0lnkWtW+pI+GQzWPcbjaINp9zhp5V9
10yFWOUb/u1dd1Q+8FTERDOvP23VPXiafo/M+FElVB02JDvLQ4prWk2EsIEi5BO3VOP47ULR+/8v
xtTFJ9oBhZtql70pvQCJaO8F7hVgzPhAs/a2cbjyFzNvs3jRr5Qx7jxtkXGVEpcv31oBaP3API5Y
Xx7aGm+/4QRfWLqiXLFicnyuIyycJngBRJRQCrl2oEE5yxedlVt8WlA5wu5fBybZVup36VH3129U
tCTRkqL9cBkRokVwzhp1vAsb59Ip1Htc+kZgstImxWz5cB4Ldnslvn0IcbjT12/YFMGxAcdP/MHi
ny7a+wKJvrTPadz/m9evnFiy2tmu4Ue+jqAQbLS9PDVEeqDXoYvyUJwr0FozEfGdzKzHlDsEgeST
68A3IzEbkv9xDo5Li0/S/nrcHDfeyPeQ+ySw3PamnAl6+2NkTbyVmcJxlYTl1mzFvxF7PCvC8Rp0
6CbdXT8lH2Q8IcQJ51vTj7LU4JviysXVMg2vgGB2MMV44bLEM2LlHGxqJuNupSoiTZsJ90pDtnhH
BfHV2I5v2GyRTB3BRNZGgpyBeMy7a2Sli91Vbc014hAH9ZUCGna99DmUBe2Sei3eyUiC7rH2b/yF
qy1zkcHLx72VztY2RYuAj5M7ThqEypwtLUKiszcS+y905iP7JggCQyr2aJbksuHnhAiJLtBb1gkW
JF/yCEpk/9gLZbdSH8bael4cjb+pn57cxouGuHQOYRdWvH3htk2A9ZKapKjXQk5xi7NZT+XWZaAV
nOhRxjLzEC5Xz3DpDefKDpIc0Cjxgc1Eow+IFH7LYcYwLET9yjZivgMVNG265aNrxnZPdPI/6s5s
N3Jky7K/kojnZhYHMxrZqHsf5LPcXYNr1guhkCI40zhPX9+LkVlVN6vrFhrofmkgkYgISS4fSDM7
5+y9dk3PdukgL59Unr34A+L+oF0mlHh18NqNYoVJ6ifsXSrjxNnUI7Mdrd8cTx8CkxBh9pN12PLs
QgIn6JmhGwghq8BdpR0P2gglJNUnUs6db12TcAePgwAi2PCJs5rNem1CtLtqYxyuNssAVJo3RwT9
qqfvLDvee0u1L9rLTCDeHF1qm0aAPX8nhPZ2SuZqbXYOhGjGnUY1sUiPP9EqfY+Kirb3GBEHQYOq
rXimPuFjBB0RhbQSGOXGMTxUlbikCfm09DIJ48LJhUpD4vqOyK6qi/kDHI3cWgPhKGL4UZpDuQ9R
EWlzhjsjqgNNpoJrHZNogagITVH9vWGOdWXNfrFlTe8NdHVO2J7RDEEkYtLGzDmeyB/NhvbIH850
qVChQb5m77kpy02d4v6PRCeAWbBpAyJF5pOHHNiOlUdDTGgcBkGVG4zXFrFRZvFp072PEexe+ctA
gniiR6f42XaFZFpNOlFElB9aQMjg4wab5bxVtc/UFTwVlCR31Y0zngrupBUxV8MmdihVfHYxdii1
q4Kngc6o04EIiZ+czmsYxIoHG7GX00ebrkDQQ1f2JauKB+oS1LC8C2RLjZNaWBfbX761hKiTqYRx
gK0BnWxnneIIfbQcWctLyXnYpevOWWs7ziFXpq/ucsvakMpLuw3b/cqwaeGa1tOcm9vEzct97jjQ
rHp51ZZkrjOnna7C9kjULlq/+KWLqSzm4EdhN5wf2pWD3+9E8+XFXVD+Fr6cq7nVn3RIv+t+UZDa
4K6JCMzxAmwRcHcZGvB48bv1IwN7ynEcTs3VlDHhYj7hDdyfIeUAUntSuMEU4PthPmgtVqs5NWhV
JfFtlsBUtnEorxTVA+XaUMBgb6xLNdhfueAO9PKJDJw5ru4cN1N7c8YQ5pY4yK1GtkfPd6o7LHIX
I8E562rmVUUSMKElwKGrIJ7nE4vOxIrjTgyVsXY/0Uof1n3ae7su9AHTBfEH8VfPde91j+HMuKL1
7Fs70P1j26UptxcKXhSMByrB/oXJ3rFrjZZOlxs/JEh07WzqeS8HuG+zxyShBhhZ2fYOd/L4ToRt
uckaWiSE8L4FS3TaoDpxkEADuGihwWJzPKZu0tzKqaHZ2C8GixmQwrXpJu/W3CVfdWLe+GRHvRTT
/OWPTJQ2UlKNKfQNT6HbL02v9uJ7I7jELIaJWvZlvXGMVq6LAJArsV3ONbaE8jIzTlCKSa/lRd+D
tOewBbbhwgv7WDJsfdsMDsylGEklhNgyOk1OGvXvKZqmN93PJB9UrXeYisR3rw3n6C1hib/+Z4nw
tfkVyoYdF6mr24bn2IZWNkwcyKM5ZGbiCwmkThl0Ms1uZsz2ag1egxMG6EGQ09ZBkU7DxiKXMyiZ
bSax3kQyz3deP/zo6SbsjdkJz5YBVqQW2IizChzx8k+pbRg7EJcPFWHEx3rM02MhaVAjEc24E+8D
r94H1oyPoxM7YREbJbW+DioiqiYX7pYhYDXaJhGGqjLEPQugvLeV7a/COLa3xLCmAOLzeiPcqb/J
Cr+/SYBvAnILONsPS5Bg5Cwnjl8fDSeMcselpLYd6v2DsIi8rRo3dOg9wgYOMh0cS7gtmPCo9X9F
KBchBLyCn9uS1ljeBBMo5xm/ySpV7fItGcpslzk61tB4TT5S/L1wGZULOKl/vOmzLabjL42Mo1R6
4xMEIqdo2petsf+VBFoXpG6ndo/PWiWUmX50HqQL+n35kxAz8LS0LXDVTeCnLahI5Gg8p1HUrivH
DI/W4C4bUgZ4V9nEAagYXzXJqHsrWxALS2Cxs+R48tE4p4gPYCdh8tCzl4odOn1lY0oOo2vM9yZc
yH0sDJRCNDdDy6NArRHkTtAQme8kxeMk/fAxv1TLhtbYxGVhlepeZolpTRFL73YvVjhWDjXk1iK4
HAEIa+GvuLTQjtJj0yCOXAI2Q3hm67xOxMEEpApHA6F4y8Hr2mlzhCpGE1Z3Ip2eW1EE1+0f126+
eFOWizrF0bcvffEQuul4FjEJdO5y5SJbSU6TTIybbKyfkUZPd0nexGflpUwnnCn+PjBhuYpLdDuI
APW+j5v6WECxw2nA4049yNgcW8nAMRVQtANWg9YfB48k2v5x70NHAWlvoUOiM5ywrJmMTcP+/MdT
hOoUbH7FRlp2WF4liAW2oUYIBNL/K8/s6WWCHWGWI/5bHz1Mg1/k/OtCrGWNOEhY+Z67uUflOSYH
5lA0k9wZrIvosEbq4stIWlZ5MxKP//GnIkwRrSzvGjcESWXhAj6xdbsfmupLRY67yYlnWlm8Sh8L
wYm9tiCNtK5WMwbIfVSH3rW0PhlijOfJKfNjDh7L0bK5jWz74ddnBORmcV3TeSC1Qp9m05SPqYuA
LSqtt17pdp2ZlJExEkDRHrkiNOZMFRySp6SvxYYECT4vkRB4jojwyjYL+Ti2xPwJSLOI1gNaUS24
qSi3Vy6u6FvCFmiKQF71nOq6hnZ6m3ecPjy/usekcuGg7t5pV7VPFSVolJfr2aqZN0smdHBU65P0
zOxEOBT4ommLNBnw5zhVDy5pppVRfo99f3qtTNdk1DKQdqG6TdyENPqzMT1Kp6IBI5rkXvnVjd37
/sYyA31P/xNvALG067BZ3g1/xhdphuC8qXZXiKOGMz5SA88DOcV4lKNLPXj3dU9WV9kMF8iA7oGS
HXFWOpQv+fgziOaNgFUy4r14CANfPrjCo2CRyTvwK3OVGJTAYVvdeBb2eyFgPon2BOnVuC1YM5fQ
KWb6iQ30RljFKSgDBLUQNW5ghZp3IcZpDv6zcwU2qw+2RA/d0O6gIrEqVQJo/xwKJzqMNWal0sWr
2IdkN7n4ualH4eCZKpzecZRwtI3qnfZgwfW12thTnX8OGVRbkFfW2bEKEmXG6gWrHwDIBMZgKJHn
J7RkH0B8EAFg5MkXs4PdNEbXdVu6TxXq2lULbetuSLv7RZ26SfuhhPKEXV9pTaJmDr/m120x2Gl8
CqbZPA2GOTKuISYQWD8XTS/8S7w28B6BZPfSG3pVxEvWMj7JKCO30YM4WE8kEmaOoPoY1FELztD4
7/PrlmbLtTMhpokeTdpkIJHdejVXQ3VQUtW7ooR4KwuhWShRl4GU3jErlPs59byNDAlmwkB27iyK
mySyWOYxDyZeAim6h6iY2yNBsDQEBkB/UdHfjigbQagilYmTgua88MllZVFHvGjcOBh7pJOu4Gaf
UwK59xkxIAiLNBAN89SzXuzadjDhec63jqkHbkN0mzHD0g0aZm6mARLAMM4gVHy1qmqCeBsSiTej
jX/LxW2WGPWdSkHKe0hwQRBDami7fYSuHazipQYvAW9lWA9ANE5ouPx9yj5KxhyhJWjVSb+M8Xuw
o8bQRIeTB6UUYHiWrnNGWCKrCcOxc3oiEFdp4UQk2ZZqb5NAqseaQ23uUQr1wVPn5RsvCJbdKfhu
1Pm8oLRolnXNZq7kpXb8cGe7vrzyS3unikbt28x8K2zxzDki5+haeqvZQyDo25B6HW4NnCkAZPt0
n3MxFkloneORRJcJtT7DNA9Bp3lkbdPUZciLCiP+yNmhZIMuyrM41vdNvnO5KDdJ11o7nWn0MfEb
c7D4ikUdjxKGS8jTD11uvMfL+jc1zl3PIk5jtbqdUvccTQz0zcic105vPjt0q1ao0xftl0ohLZ5Q
Ho/PPB2mgqh1NMkXE+xO0pXEnSomaAvuNVUNExjBg44QPxZzDJ0iBIO4esQWz8E6jER6yFhyC5w3
Kjd+agNuoSUrICBD1m40GICxRQnqxBm5JX14PfbxW8lBHXE0RAPMDE9jqeHOzwQGpvPP0coVcZX8
WnanLTyLYI1o92zaWMkWxAfxYdEhNgc8hfNWq4GynbHTyhQjI7xKLR2ZlQiS+uiT+zzaGBs9s7pU
jnPmwKu5a+qvmna9yiRdNZRIpWtgpebbpIw8kq1zdZgtD3lr9Sp0cNtaw1cwYCJtGvfdp3BLPXnk
E213gUj31ugg/1bTMyAsIkPT4dYo+uoQt4RX9su0ss0t+rUogmsawa0kbSPpcR+ALY+o9psnq9Xe
Bm6zJv6VY5drlSfP86JdL03iVBmPwI1BC+swoGiclC5nma8p6ImWWB60rcbn0TEokjNL8BbUmtg5
QsjJ3KyFs5+LEseMTnZO1n61ILJWYXjJ3bE9jbEo14xxTkIXJEAMDIwM99in0Lr7+TbPkfjX1nRd
Mnbd+WnzPNn29a8nks5wZohnuLrn4GKeg8LK10IS8kgaKMvEVZxh7qclSw5409+rlHfZ8GpIlGgC
8qq/x4yfrbFnXxNT9GwBg7hyenDnuEgJUZzMh8SZ3hou4nW7+FZUgpDRoyGGxDB9qzrORkuMikwF
av/oftLm8OYmCF6Kz0TSBexTiFtqxqjsmofU6J9JEHt2J/bL+OwBwAYEXsLlmshpYyVedt9XJgH0
hRfN9hwD+jaLY1sln42CMjZZWzFg1xCG/9yRUbYvWdQQzzMKqRBsRF10n8zdd1HT1CLNL1vjEn4r
pMIkllt37mQ+uQYyVAopOj46e0fs6G6IB5R1dyg4HVxVmoaQtuldBSDcPCkRQHs01eE5Am1LaN4m
y3R4bwT1Z4OTJJzkB4nzEFOaX++fJy2U2XG19R2cZw2vNS0rGlIK/Bdzl183ma6re2YocDzmnGQJ
no8fmYeiQNcs8+maXmxwCekdtW78oxTUEH4fPpawcogupwYR2kTsR9Drt9/+5e//+i+f4/8Mf+g7
jTdGF83f/5W/f+pyqgHstf/pr39/1Dn//fqZf/+ev/7E38/xZ03608/2v/2u3Q9985H/aP7zNy3P
5t8fmd/+57Nbf7Qff/nLpmiJVbrvftTT5UfTZe2vZ8HrWL7z//SLv/349ShID3787dun7op2ebQw
1sW3P790+PrbN9v2fr1Rf7xPy+P/+cXlBfzt2+PHVwNbMY2b9uN//7kfH037t29K/m5JHHOW5Vmu
MF1bfvtt+LF8xVW/O9SDlmvbjsXJ1LG+/VaAO4/+9k1Yv5vCtoVS4G3pRvjq22+N7pYvOe7vLlWX
VDa0eHjb0v32b6//L5/jf3yuvxVdfqfjom14Nt9+K//4tJeXZ9iWUHAneDT+/fPjAsGSb7L+hxHG
UZ6Fk7tzCueD2nMd5vl1SNK4oYPPtBZv//C2/Plr//HX2O4/+T3Lv//D74Ei4iRSjqAHUKjfhcI0
jqr1pifXkn14MmzhvoIXIwCz7OcoPfUGJN4hyt58vGIrU3eM/EesiRUNx20E2K1fTYG0niLsuTvL
EeMjIs5qO8gaY3JZdTckoiNxTTpwkykwQz4XJuFwmPzVf/+CeCz7n7wkPs9/fEl1lHuVx8e9s6zw
hyg9szmGbWNAAavt4lBlDE/Wlq41Bpdpdq4rlZcvIETdtetIhfSlDTm3kfv5wtGqoJYRcZJ85qB0
SiZAScpyHNVI7WNit/sb9nWBKMrg8M0Ukv2YXMbEs0/0bqIbEDN+STta+c1+1FZLCHmbFts8V4id
aXxGtwO0FBiAdmzeJXZLfGOVZfRruRUEawdEjNjls2jZwaGOuKRFepKSAVRwdmuQH9HTuGpCg4Ol
N71DHeGU1YQjSQ0zfcAEumlTnW0WFlaqaPbpy1niOHpM37ZtOY8PbT3Ez5Oj0KRzVkTiGlnyGWED
i5rdegkHH5V1z1Mrhoek7cglieCPxmDqJmpXv8/UeyS1dS9c2K6Fha0EbGajHi2q/LNP+swJo76r
dp6qwG8hU8PxPpOW6Ue1YO7E0SjBvhPiPPETBo1OXwfFKgsqck/x0iTnwJWA9osZfLNthze68fPz
bJMZj1qcky0GWfsodU27EFjDNkNfdDtlAz3TCNDeLh591IiMPBZAWWvMt0neTsm1ox35luUo6Fun
D6D7MxQnzjQ8eBbizqI09DkMQem2Is5+uiQcVmvswVgAkJF8DpKXzrYxT/jgNODvIg2RbhcVHh9l
Gsk7um/vu8EVeO8xOt66hqtv3cLTt5GgPbQCW4V2a67FcGwSqz6Xulp4BwhwV7kZilMy8CcDGPs5
Yw79TowB9nS0ptUn4dDjvcsbS8vYaOS1q5dOEY2Qt75t00enqa3tHCQIh7NR3mrZogzEONyvZ5wm
r5YkFCKfDPckcWp/yl/DlgAlM9OehMZcjdav7ZKJgALMIwzK0uEwlhNHVsxKQFxt/1UHSX70atPe
mh50emBt9Va7bntqOUKdGrQLZ2SgyMztmLBLwtYT72IllnskPoThB33Hk9HnEueqxCtlEl57V5Kj
+VkjW7nkIdvwyWqSqaQuib1xlXTRIiiNPHFvzXABQZM0ofdQ9x1sNbSGrbVywZV/Msdtj4Ys5ckU
yAg9SnvQZWNAj9Ryv2dhDTI5AWVgN+aw8fhHJnm2jECuMsx+d1Bn3cYcNd9MgmOidRBV5Wcdj9TL
WZ7VD30lwoNtpRwZGgUt2Z6C8LajbbkC9sqbV5GEQUVa3JW5z2NapuOuLC9leEc6J939MVE4kgyv
+PK7brozlPL3StA/13OonzSM7L1dePVrK2NEEBaATJb4/Fb6Hd3RGhU0dnIXVYRjADCgEcINlJVg
P30mhkeCeegoG22yzR1QmFWSOrvR18m5BLL0bue1e98Oi2Z/gn11omdIwCh4w6/JrEYcImP3HDKh
+AoCMWyDxOqeRy8d30MrTt77qSwP3BkGl48ODqYLiwk3PY1PowISeOWCy1nDUqQgQDqcEu9T4Z4s
a6aPVdEjGkb/9Krj1gF/N7VEBQc1NJKy2DG49197ai7o/WGXwMsHXbynpT9uLEv39Fv6jqUAtFYK
Amlqnn1YYqS0B0G5Kkp/xvWcw4NXg9R7vPakwSrU1ETL+wb2jjbbyRK4SBzELYb8PI8fcfkXalNq
Cyuepcr5RGCeS/tRTqNP4pBrLXkmIwV+m1fJ2VBdidF5ztyvsSadvQNKimdRgaC+GvM5voSBMH8O
haj3xkAFC9G/WsWTKE6mQ2bwVZHDzk0q5a9B4ymSZQ2dbZy2GR59VBAfUZc7t6Xh+Qf0iuhhClM/
DgGqSg3A8BFbC01XFRNiQk7952Qk4kdWJOZOMbbbFIwvr6e+Rs2HURx1mgkmR3R6N1XF+Amp1byk
xcR1MtshuznmoVfXVTGZN3F8HdDBIuHQYcFF8IzsS46VdcyF1VLTYMV0TTqqfkMAjYZIuKthMh6C
PKnf0zjGAmeOSbF3KNT4KKqiNfdFX6eUYHjpV0Nj+t/j0XU+VODUDw026Ne+GJx9PlVTsi4A1Q1b
zl/iFJHD9jPtc5iYmSsZfOC9DYqSGRsLzHw1k7TxZodDRxCcKx/9pmKn7Flmrzokhgem85EJn0Ai
kVdCwfcugZobzZjcR0o1u6g0vVtwlovbU7XXcrBQRNVCBIh/Egue1VxMG5Q480+2DduAbmmgeVaW
ZgsFaExClywwT8T9tYXVET6OUAPjAXNpCECv2RauuTAe5v5Ga009pfMI6bnhoki2BagvTMiHzOVa
U5VJuVgKab3gDdGrNCnzl6HuibKVSIJNaD7kODJQ9WbRMgktkvEtqVnvkC0TDrrTA07XFdF4wArJ
XBmeM9sZj7WdNbQoPDVuaasP1HY6ug41M9tcuuPJSSAIaJ9gP/C24fexcdGOLFWPMwbTIRAgJsYB
vi68Qu+HXQ7BeUjFsHORM52iWTYfeQL5x/DD5juWQmM/lOV4SgxDA4rBlHTBtZRcsDLQO9C5RNnI
vI6Uslie1VyA9e2orqO4LD5nmSWkoRg9c01wgifHgXOVNNLjF5oItWTBS3RaiQIAgAUZkqrjvbKr
zzYJpldHBuL75GC3Tto+vmlq+qAlMvKLG9IQQPhlN2Q0kf9M5Dw4SN6SU6tTLLylFvE2niaIWEht
L44m+aIr21Nt9cOGo5lPsPho7d2hK24S0XV3SEf0KsC5d3D17F+EiyMm1n39WvQE7zSq7q+xtpkH
fxTqOs5cfdempfvsSg+OQOgF0T6oo6VpGNr0zuG5M1BTlvWZoiB47z0575j1gROyR5ySYeXsyyFk
7p3XdXsCkxfvyqzH6Y0VO3KuBivzb9w26N470ZirvpuYMcQ1GE+3rEYIGxg30LX6wAR8wIxuN+eo
QStvgN3rusGNzRjivs9LMjB6RgJXZVb2e1vP6ih6aNKoRCqxB8Wt1RUFR/AqPG5HoyrEx5SFegOG
BVnKoNxD1cbztS1gg/n4tNByk5/NWcxuXyzZMPUO/Tx9RodZvyVsYJfaxYpDh1ehf+vFTVBP2Ei7
QbGPukzo09b2TwxVc55R2kQfXpGn6baXXnjduhJNcuQEBGCZocTHk0tL3Io2H8ufOZDT78L2mpeZ
1WszcrxDDehL+Rb2c/GRYkBS1AyMzVFvQHRO2uhVOeQ+4ogFY+j7HYf6bjxZpRSEyeUOzskRSikd
++hxFIh4DZhbB4sR39ay+uaNPYhpiw8VaYpRx7ggFli1EZV5BboAN+7cVe6B0ZCTVvdW60Bu8Exf
4UCyy/6UOkK/Z4ZjnJIcbgDZfAtrZ6Kr4SbBbcdHrljc0hKcSCVe+6TF/tH3sOxoNT8SOhWs1Fzr
LZG7+On8uQVCrS3UedAZUB1Zc3tOaPx+5KFDAM1si/jTTrV9swz3IbfN88XgxiO7cnQRSYnFoaP0
kOMEYZJz05BUoA+Z58G+qvWMoQZdFM03G8EjoE5zeBqRabCD46O+KTsIQ1yNPdjTICs/UWVhYWN2
2Fx6YcqLDiw00big3LfcMNOnJW5jU9Hg/cBLza7iNvV8nQfKezURoK7g/iEFgYwHs8rtQ5qBUEG6
gy0HsS3kMG5T3+A2prdEX3MUUf6h6misYKikDVHPadadFHKlQ2sl+rHOaHSBIfePdTywPsvQGK6b
KnG34+ijvDYGI8BTGAMKMOR3L536e4oie5P7PmpWx+IidGZkthswgvaraSHmXRkKjeeB4iGkdQuZ
y6tQbQ5a0uSbu4BI1RrGOdY4+kKrcVYL7tIX2H+cEWIlbUS2U23p8jbofWw2Qetx5ENejZ0BtKv3
2KKnT9c2GjxnVSt0kle6hDAEFxg3554PMU7XqDJNuSrrHlS1UTWQ/PUy4EZvHIhdjX56oT758QXm
irm3rMZ5suMMwwbqimvm5PajVGUJWzhtyZaElGdfocooCPstBfakjoicyNKbnmk8A2daYXbtZMeS
kHnU9F1/RC/Vf9AV9E6xofUO9L97k0qSLDkeQkOLmrY7z9JR18LL7Z10xuk1MuFC9W6ocWxF+U3R
ee0pRk33MlTavVdG3mMI9Kfg2ic/GLIiZRfTTaH3bp4swV0ombfasJ1j0QUAZJx5Gh/ARaitNGgX
hGjRTxpqJfRusttyBuhvykSyVHUJekZDJfY9uQrZEZMY/iiScz6qQkLTQ384kJVrB+eqRBzpcpAm
BzFqjIfA1vDKHYxzvHetNrY+beD31pFTfpMmQZKda4pQwhILBQEg7pKdGgmpcGIbAYzp93Tooxjx
rbiC8drdtxQ51bmIPFAkI6dA98o1E8gWVC/+95CGqLGhJg0fOxzaEoxMk9ya6cDZTZhQt2gZYeDk
0IcPXZQ/O9KJnsw6MhQz5jHdWuxNT722471RYgK8Yo7d3keZzKjoIwvqdY3KqydZ8TUov1PUPgF1
zn/UdW8Czc3yce35oWI4yXn3Pqla8bMJ6VUhxbLzicKN5usy9ySjCEqGh1wbAr7zxTXRIW6Inemg
rFK/scAad3PnYauI5kDfkbHY3wPUJLMlJ+iBaE9b/XSwJdw0LuoY5oLIUwFU3+ocSq6Fl/OGM7b7
Uek6OXcTCGQmKE3zVEWj3I7m5OY4IjPnhQR1TbqDWVKiU5Yy+85RMF6SzLTu6dTG9wO6KlbdrOFo
neCYc69Gsw3eKqcmvCPypiVbMmRchTAYWNoq4bxdMyqZmvc6D8phxS7AMD8hopX4j7r1XmuqoDsr
yQzyWgTUVXLlRlpWaBEQA7Upgp8Ybz0uFaasIM9nu0rQE8XwqsSc3uYiPJIgnm/jrpHJahr6koNJ
WF47OGKQjM0ctOWMjqDUzvCe4r3f5lmCUXFuQ85EZcfEzKOL88YkLH6K+ile6a63wB+VOZTYSgsw
YihW5ycWLeeBjlFzNEK/OwK2JMgCnzLxxFIh7MtS49bLa2ufEVz/xMlquFcYRliOxGL/MzyZXJIG
lBV6Sc+BYttr+OBaGCZS0EjlbxZL9T4fM4BTmSG2npPJFwoP7AZhvhgXcu00L41BN5YOjcLnatVh
/EhKLGEwdM+xjokxgbpZSMwGcxRcdJKwrYxDuTi7sUEPu8TL9AGwuNw7USb2SRl2rEpjcRuSeAHa
wQs/TemJW3bAydrwFmJOZWHNDm5o+jtsNtF3q/CXS4NGLMlQlJjjVZNWbruS7TTdpajjz2iYe6bh
trkfw7y74EimY6SnIKbxP6b4a1ObJwsho72ZyE9kHKXYCIh1RHg1IrV3vXhec5zgestZwt2YlZBF
Yz5EfVE8Syjz63lGQ8ycrDnndYFjqy+HDj9r1mbnia4hdWzab1NCtXGglUF7Ww4GkdRJ3xxS4atr
GTacoaJZEQjVkIsCIyvG+FOG/o/BaTvwKLjHt3lgswKxbJrvzPZwRqD945HxNJXwa7cRrtOTS0jg
l2dSpbPXBwme1lL575nlTvCiaUQk4NN2Bjvmo0Lp1L9bUE+49TUMVFva/keWpIHaIjcIy2UvKIt1
UCkgncYMLWibTcTSL4kGHqJM0cWEyFU5jFBq4ZHJJbb+rYkqVJFuaGcdp6yKoTFaZ15BUvf8Ds7q
sDXrUakNpZm/G0zYp6vRA8OMcKuTz5ZfOR+pTu0HRAlLt1QXbCK+Q8fNMjTuj7apoxcBT2GTeQz+
VxRg4Tnxm/JWDyFWoTFvelBu3Owdunwb5ynKpwUlVhH0Y8dT/8jISbOgNPbNPKL2hSpIRLiHTwxB
a8t9IiR8M2HnRDuG+rZGovU+eXl7m0TjhN0Qis5r63T4Lq1s/GDvJ/6np2eAvSjd65QFBHe59YQi
GYdOqt5IXNN7IFlyTXxWd+imJYWHA8F1B87lCrXtcCXyrD0rrRYfnZGRVppl5J1PA22IHfcMkzS7
WgBd5A462GjyFgy2i35lO3rMURkcBtcpFBcCIwIUinhmrfNsShJd3WocX1xs5N6eumd+rDKyW0uv
y58aWXlrvzSMzdhkwWUIJcDLDApqGLfYJCVx0dvZI3/C9Lv4sdGx3JFLOtyBhjS3uja6a5OIRkID
CGyjE25CtgcT5Ri7ESsjx0MsI2tRhHDfSvgRm37Esn9FLNIE7isKCWDD0NIvm6jlsh8F8E9XhWu0
r2CoSYVqMt9f10Y0IgioB5JZkAWx0fDWGQd8mcHBp2dK2ktPOnGNNchurOSnMSKXJHSiKF+SbkZT
arYNqw0eq0NQS46UVcI8NalJ+OYge2xmEyMlL/YLWxDi3syuALeZ45cgfpxUZS/7aqs6BVqhnIdZ
TckD2VL5U5RhA7MBiVzkzDTe4ph23ajS+SLOxHptQyfCS2GGTsOuTtqQNHr8vKjPyEoVdgK/Mkfc
NOm4R0tusvZOVSYfvUyRam+I4jOS6KAR3RgXXqdzJMHXfXIH2pkNHvN9N3v0RfvJFudGkeDK3Des
GGZWZH97oG2Bflj1Z8xii0WmqHAvRcA5iX5rWXgmTkfbEeQVUVZBnd3z9PwfRkwhlKGveXSDHnWU
X+mzXwwJ1z3CCVhmnLmyQIB7QIm4AqIDcjEsZkxJg3rUhKHQ56sCdkOygjnf1KptbuIwUVji/PIc
KoWhwWNbj0yawsRltUcRDmjfJ0RS63ys8dZaUXHMDdncDHFl3RXgQtezM9nXKi69TysO4VH4cWjf
MULHuV8mIEls2rErDTF601gGTLBxkeg1RbMWSTXecwCFmkK44yqP8GGYlKWAwX2HWOp5QdPC+N02
XFH0sNPQO8JmdDczGky8bLFa0CCAtNZWXCEJ9sv8QLRpgD2wqp+zaVBfjT/61wBohht/AO0iydZ8
NH07vR3z3tqCOSLajYNx/Srnqnv1YLFAQUM5eCCNbAk4ZWFVjkV4s8zcC5IJ6F5pQf5f7aWnuEnk
pfGdAT5wWhw6G5ZM0Ebzc97aet+OeGOZqJuXQMcjp5XWW3R/8zicDWQv7DqWF3irbAjGF4/Yl3hD
P8xmvavcJxNkHjgZuxfMoUIM/p4jyPC06hxRsq6VR7yeRqRd0YWBUIqm9X3sQk7zOqnj9TyCb9hI
Rlrg30JkDFitcm/DEZQhf0kaKaSoAO98TCMupGZ4xRbQMLeqYMsWRVC9NU7WEDFTYSIiKofvdBxc
kpF6rDy/fCpBHIL49dM7KEWkI9PQzC9ljKDeGEvMClnvypeqBmSwGFgjebRrbh5E3sxw0AB35gXb
yIQ6FyZJf/VrRvj/emj+/9M43GFOjG7gn47DQZD9dQ6+/MAfc3DLtn83TSVN5djCthhe/9sc3LLk
7z5aLGpb21GOKfiZP+fgtvu7g8iR+bevHNexPUbkf87BbfN36UnfNR3Pw4IvffF/PweXpvPXYW5u
Oq0FUDI7EyBu7+Ide8/4kT/8w7vwX0y/0Qz8F0N2oG1/ffAxDvwAFmR2/l+cXcdy67oS/CJWMYct
owIlWbIshw3L9jlmzplf/5q+Gx88gaxyeecFIQAzg8Ggp3uACAV626Cy1zqo+oafQLUsDyFShsD6
/HyMFoEJHD1U7A9Mc2aY56Y7LH+XYykfnv//4+EeGGpBjAT89imAoK2RpEaCrmFoT1U2CsVoolOz
/zAm/9nKnVWiDCVq2r9DJWWI5kI0jhyAWssnCx0NqIQEHwLnhLg1o99KWFksbl6V/0c9iNq8UT8m
NZShhHZXTArkMsO1ewBN85yVn5q3+tS91R/La3d/T5CE/zsKjxMShUbMZ8TNVMiOTHlc/jA3G869
30+gKUBvovBCMcvefcUTavhGiHY+XbjwYAMMjWoX/G03y0PNa39vJALkMKjV/AqFkdCXO6nb9ii/
8leQ5E/v0go0hJtd7N4Q8/L92Iy4ZODWEYbw34fP7DP+QjXhzFxCyQB8Uv1sDtzKSLS5ED7O5D3I
z0cMBOLi+lZdmQt7QvGKcfLT8mLRNnzerh8zAUYhz4J5JoGEK2AEdrOVAEJdI8K9PQ1dBUmdJ+Cm
1/PjrGIsASdrtCAW+hqveC6JJNN79lfmcR+sI2qEz+csLvlAUMSHCRhpyC2DsNjI4Cr9dFleqNl6
7my5Ou/Qj4UCW4bUeWAfOQDkmjl+l+fAY/jsTk5ADPG7IQgXT4Na8BQxwBAoylTaG6AtGiq3v/s4
4dnIcBVowuP3K9op9lxoOSMBqvTlj9PioEp4NxAEsljL+OnZJwOqzU4HyDB55j+Vs/cyyStTmH/q
vS0gHDuIBEarphhx/bO7ch/Fl/ei/e4wElXCoxuhQf0cnBOHZpShO9kNz7j1rxxIFB9ThX9Nh03C
OBYafDvRPuPpyHvX5VWn2LxK+K4QtXiFxMXsEPXo2Ro1dHexqqbpwQB6N9BH2svD3E8FxDmP+Wn5
Gip6GTr7E+CWDO6KoI2XdKXC6ywqkys7SxuC8N6snKA0hbsLUgGjzveZzT5o2R6U7Cs7wFG2QCG8
t0NlCQo7mEMLAPMRD2MPYL4Aye+bYPiv6sZA+0264guUkK0QXtwwVeYr34HiS7SYI3BFX8UBArTO
8m5QnEAh/LiBlMJ/n2/x+WkDJls7OC9/mrZIhBN7qYhO5QFOXHLiZ1HgqK6iFRuimOqcQP+0oRHE
eP1c/T5UOJQl5lqLiQ3RQ+RMzcqy0378/P8f8Zlv0gZqG1x8KGvUFFURHBnW8rLQTjKF8F88SfBj
okzxIWCA0+PxKLiRSw3XuzrTLGlEb2eWAoYiNw3e4fHcbXVZBZ7mlk93edLkOw6ty2u/5X5uK4rE
NOW2zZOqn6IDOG7iI4sGarx2G8x5eEIE+J2JicR8yx7F3CDpFTcbROj94Y0WT6+jLrC1hR6sR7Ar
RivToRjzN071x6ZpQBIWFQR3XQ9NDm0Zg9Cp+JsMiTNp02aSshXDpoQXhQiUAGHmjVDMtjHznunB
i/8kVXqM+/ya9c12fOdoUogY2WKLIRerxQfw0KOTsdqW0TtYh1dsm/b7ifDYJhBIKDJ8fShCJx/e
W+HBY75q9R0MDybMcyUK0+4YMhElazAxqSXQfQcQuisaGv/wSgjsht5+ei8odg0TxB5Wdp4SEGQi
SipeULQZw6WHHF1jW6h/Wi1EwE3ARY0J0mK/WziZCJYZNB4Fvsco4sGX9FZFt4YeP7Agh8nN5eBA
CTsyETPFpoUuJDpTwFR6C8Df0g/u8oepmzGb2g/fyOTek9DMmB7GM+DGgC/Lf1P0fkP3BXywiSEz
BlpwlseiWK9MBBXgV2pPyEokVnxjtMo7+nMadWUetAUigskUlUwZKThMmh60wOmXMu6WfzTNggin
VrgxqNI4TQ9Kigfe4cCjLwU4QK27/u77/+fSwdQB+YGdrfAAOe0qKNMD34lG7xXjpE2A8OoA9O0V
ADTxoRlQuK64yihqxoLq51HK+NvyJGjXbolwaYFDgFUh/nPg0UQCabgiGC8c9Jou4CMKjSaHKszk
ayN078FY3uJosVoPBIx40GE2nN/1++XfQbECkXATkJuAAK5Ko4McqvFT1wSdO191tstfp9ivSLhK
EYIqBUiH6AAVS/CBpOhpNUEvio5UBEx/ZbsoeZ1ERKyMqfpoCsr4AMJiOTVZNGL5+lwlGcyyhYTT
yjCUuZDdLRJouIJ+TjYa/uaXrhJuO3FlE2ifJjZhgsgR0/dMdPCBTWO0cy/8ydvH5S2gnOQSsQVB
ojZ4PszyQwMVakB0ONBXNH3q+Iz2ykYAaRQK5OyXx6LNgwhXTVylBaBZ+YGtR+8jUwMWMaDxT1Kf
iitD0C60EhG2Rjw4gEQZBgvccVUBXQXlAgMcj+CVaxnIZxsAfC/PhmZX/L9xHrpnHXREMVIH0oPO
qf4AuxaBiBBsl6HR/V0ehLZkRDArSjYoUryrHGRAg3jBSQG+l9qV2gttBkQgAw4nVktAmA7gpICa
ZwQiadAh1daIN29RD1amQBlFnP//4zzsFalhuA6jpLdZLAQtoBCURfNXZqDAgG7mXy2USHh5kjWl
mGQA56jeMWkfGmEH9Obyp2k2Nb8V/JyBx+PtHJTC0UFKAJSrz0l4U4Y9M+IhqX6ZtXpK9L4L+crB
S9lykdjyIPV88NKHoytCwi8UCujcoN9+/FqeDO3rxJ4XowCeTkWYXB6aGh1eYiuRvym9urINlIxX
IDZbVQDmqkp+cH1uBxLU3Ae2BvClfR5YYCb71RQEYqsrkGyjy4Mb3KC+NvVjqHxO/oqt0n4+sdOy
2A5+xODTYIRM8WTHWyokFy6qaPTsygpRTlSBCOZDp6gTn2OFuvgtKbZQGfvlh+cd/+FnbDoA/ZPh
wwO6R5r4sRmvy+s9/7I7dySBCNuthO5rb14UOTFZwR45cBjq2bDys2lfJwI2YD1yxA7+CPD2IY4d
6MBCbTSsf3d0Cvy/i5Kl4+BrACK5nnAGA4vfgonlc3lZKJ40d9L+XG8hG4WuGdCoMCpo3IvHPQR/
NnhdXkmTaZ8nHDXNPCgl5h0+37oMcsyYedWGl1/9dJ7w0o7rY2aKZzh5/MaiJFg2G7+//e7bhHfW
nQdePAG/W60gkx6jkVPFHa5a8X1KusITDop+HEB4pAHe06NPRGS1t0ZJHa7QTtJU2EKcPy/Pghbz
v5uLf3iTAO7JWYsFRj/yJZRIVOBSZPnks9JeVnIX/V5HD9TnOhi7TR4knSv5C21+hBOroOMGmCsY
XRa9VrIA7C7kbkF5mHtPTMyvDEIrjPGER4cV+mtydCO6kOYLQc0SovlvlNFYWSG9mIIMGiiTyrhy
EcSgCgt8N1NaUDOHnggYC1gAI2BQV8z8O2rfiS484f+Kkqq5HLSji4YBZjvFFTQe5XAYPspSFQ99
BgafCpUFEGCgVMcqIegT2AnCWGEammIFnmiR40u7bAKwhEFKxgTtwLABuePMtzCpZgPwxWtfoh+Q
DyLplAYxmExjiEEXoC0wZRD4bSep93cJstE94udgC+g5OvggwHpFDw+YJH0GzU6hIPtmOGlgnmJC
8YsTqgqAdMCCLgpoxb6WjY4SCr+L4D9sTvMyKciZRHBTAfz+ftDxxtj41QGMTswG1MLNihNRQgtP
BEWBHdGvmgAEqOSSM7HvgC+hc2slLNJurjwRF5lpjFnwrkxuCYpVcRa/Hp/QJINOcmCz2Fd2LMFl
4UDCU09SoPCGlbhDq7vwRMAEL3cDgKDKuuV4CvnQksSXIckMDcw7bXwu5G3H/FFj8LuNK4kaR9sv
IowWrFZoQN6xLt4r0TVwVc/wVM/VzsCxutyOcaD8cWKu3loeOq/gHVfhiNAKCDSfDh7G84/jLXrI
b4JZbNBdPb3Hp8JZtsHvGHBvECLCxpysFTUkqF1wvol/BPSMWgXMHb0h8xWh0sC3A9pYB0efCq35
AcA3sFPvvKpsATAGLxEoySodjRogpK5TaN5CL94OhB46FYC6Wmj7ge6RzDVWKEG3OajU7CJCEgll
BTUS1kAXlDTue8N+ONJUNKC7YkvWHdz2ktj+Vt7UD79MKTgiRMdiBCQ+0JNuqx2T6LWBFED0sLz4
HEuJ/98R+8cv73tJaSY0drtqw8Rnteg4y8tEQD39LjM1CVhEE5yJsxYC8IBtHn4qqq9sSjBLb5LG
z8yqVUACNiS8kwhjfJQDIH1VSbZKoWT1lgPHe8aBntdv1czqQrA6cwyapuoCfXtFHQPVrASaqXbQ
/OqkQNslQ1AaTRyCaDEB/wD6C1oHfDvKpoohAIEudpCwxejLwNHgPcedx2+DaIjeIsgCGD1InJ/A
WAdq6QwhfTpPDAC6E/ryLSYcfECcQRnjN8lMEc2qW0D2xA2D9gqI7GSQNqkQesGhHxla3oJUeuR9
p4h68EQHTboFZtC3oXFRHdLcA4E7X49PQJfGe1lUikcohIJlaKjyl6CYGgc/cwApe1v/bfuwtrxI
TJ0Kb9IQ2AiAdgwgnLpBP3uNg3DgLSDCC1dGF4cFng3JZuUccjZTlUIZu5SsIC/kncqFKTqY88kc
qxFvhX7Y75ECsHsxhjaNJCEKoDMcDLReC6jmCN7hSozF9wjkDEeI20O/O4TSBuQ/EqsZigF9BO1w
RZfDaGhlBHXtCYjFpmHAGZn2gjnNRKnL9kULWETg95Arae3Yje6I13hDAnPRzBdUgN4RKNsy5c/L
w3xfVe/FEOII4BBDODR0jC4A6Ga8P0GLxB0NtL0c4wP4PWww9xtAqpq50VushTuiztqDcSxNzdHO
pf0IOYLtaD1WhnrcgedAb/eMvfzTKEffd7r3w7/qps5xQDG4bUBeW9Dear+HePz2Vx9nifNAZdus
BdE8UhmgZkCkogFxjgbylayN8tNZIvpnjCIjNwQye2RB7992H2rkH+sx/d1N6Tsi/VgZ9NWzXlYl
o6uCNmbg06/Gq4+AyK6Y3vfxf8cm2Nkmf3xfU9HjBzG1yVWdcA9oEXtI9twm3rehkT1wm8aa3tVP
ROwn+bk59I+8W29+tytEvO4rRlPBTza5CYQnC7B5Z/45TV6WP07LAVgilQbuvsVzQDW54w4Qaxvk
cRZj4IkHE+KsL+YPDr9dtmIB36nMvTUkcuXOl5IACOTJlR3PaW/ZtnJrA+pyG+9Re8o23U6Fvg5E
QQ8IsdtoZVRaQkdCSuuWSZu6xaiq42/Qxq+jNcLQHN4UdtDMWnFM6kISMSNkhbAc4g5sFntvx39l
V1CT7xRjtJNjteHO+RVcb4/R08q2zUnhvZUkkkUf/O2QvUFnyhCizZF5nZVW6we+OhZSaLBMbQ++
air8SuZ233UFEm3qZx0YiCuM1vARZJn4E8hC3HQQV3K2+2FdICGmYQX1LKWEDU7oAbIydWhQoYnk
bREVA6gfIF+1vGr30ypApP914XpQ+yAK4MKQGnaiEfyx5WMKqYIQLUwsf8rWGLwoqTwIs/4dCLEo
z7wux3oNycxM6tUOE0HYLIlScN20GmgIg1bW0UblO1qYeM/QUPUdyMz1l+WZUq7/gkLYBw7fpOdb
hnOFk/dUmO07twE/OdhQjmsQiu/H+f83QchZ/jtJfuTKfKp83p1szYaM667U0XWsdzqa2B1Gv6qu
aoIYYSfvaiOwNSfwdcaAjLct7wJTNlU9Nj0dvambeAP9Oz0w0ZOkQ97DCA1IWunvggV+egeCRYZ2
6nGSJg6gEy74P5DyOKqlbROn3bT7wFLtxFqD43Hzr78zK42ItqEGEQ2Ixkxua/gb1mD2vVVsIeBl
pYZsgtL7nTOAkTQqo9dXrJJm/WQEHvNs1lpDk1n9OXENWEwE3Cpf8mB4XDaG72LhvTkRYVfrO6D1
MnV0U6t8gwz362e97c0tGhFvdrpT9ug01KEOYqmbTH+AviqkgT45rD1k6D7iDyik/ln+ITSr1Ij8
rfRZYAcj/BCoPkF34L21Oys1+WcZ4f6XQxBhWIbEKrisldGt+dc+unbyWwQdO6bZgx5QZ9NzUjx2
vagvj3b/tiOQ4N+oA4/cIElY2PZ9yrd5BFVA6QQOJbzSrT3/UmIvif8FD5uI3lokZX3r9gGEL5ij
CLW45QnQTEMlkzIl0yAxhBlUNhoDLQjH652JFnkT/BhmY0L5WJcNRvdMdEQb/hb6GlvZdOJtaEAi
dYfDWm+MZOUYoM2UCM/oaWGzZBwmN/TV65jiHgTdxDAV18odswnccQMSK5xznsrNbBluGk27oQWJ
GrSZElyGdZxultSBS40F0AK9lDcwZH3KjLSSO1I8XCViSgz2qdgPMLCMwD/8zbMTFx4K7+/yHlIq
HgIJIeY1eZrSTkY11K2txu0v9aF0QFWb7cH1tNEO8kv5EG1A+GG0Ou/gFdNEj77Nrd35KRGTRBmj
41/LQQeAku9Z3kWvqpM40YHbcma86/bJCe3sc9+Adk7/iPvxV8m+QCKQS61D653GjW4TumlwBrka
hBC8FaegJIwCCTwGGzuoh3KcbN6Becy2H5H5MH52kByDKuJK0OcooUMlDuhwQgl6mscAk7PTmJpe
GvMJCMkO3C2R5+tIvJ+WDYTm5CQImQm4WolZJAPQFtqCQcS5cba/aS1U/o3AiHE6p9ak/+WwSbVZ
WNBdc0qrMZ8Gq3A4o94G+spJ9F3pu+OCJEa5QFktR9sy53Knye0t2YEs76k0ILinQ+cFEo39VjmD
hfAQrQGwKTkfCVvmNLZoqnnEykwv49eEimNhBeaDrHNGaUKoyYzgFr5ZrQ1IiTIKkfuFJUgBO/Tp
uBqnN9fhUdl0z8xfWdO5Q8wgjVneU8pVSiCBzUrFgBClwzDRFj3Kg5vvE2ewu61g1odQ1BMbDCma
ATLt7fjAWQnEXz9WRqatKJGvqOhIkVMouridGVtQobV5K3cSu7AzU3UmZHayHlzGLVqPzdJtjODQ
OOxeehidN4BxVkyaEnNIZDSP1v4EvcgcKhV/w/Y0yKDF1QBdOSmR042bHMoqy7OdQ/Q9g+X/TXJz
lPHAloWBivBJBrld3u87dloLNDRbIZIVP5aVeBA92Ir2ztZ/1c63egkJGqR/pEOqfXDg6enAPiah
2Lc8n+83kjsTIvGvYCWqYnFeuQohoHNbq3UmeETssKhkeaZ2qI7hg/hSGejMcmRHNUJ7eWTKBVkg
MbHAsGd9MWFkMBq+95dp238NrrKRH9nP/Arwsj3d2sdk5VCkGCkJjwW/UA2BltlA/EnXygu0YkFW
aXv5RyoEUL8ZV9aTFtHk2XB+lIVCphTAtoaBygFaYlvgTT3urFSPEWfHoI7BtQ4vCzoLTo8kOY7+
RUWNRdhyzZaVNmW0em2Zj41720o4JZSZcjafo06dgBzOlA3tUtwg7gQByEO4cmZR0hiZuEYUSRio
0XzhU1LwXhXhWwh4XZ3HpgAC0WUjoZyKMuFunAYlPXGeRp8+FsNNZh5H8J3U3j4Y1y4IlNAhEz4n
pHil7CQM0RqSnZxKh7MheGBBJsx6xt3HgcSCDQbtXb1fs8VvaMy9zSHO+masI1XuMWQDvjcdvMs2
6F9MVi+tagtVgktiQjbdri3ZADGPDUiTFSGY4oiq3nkztz2dPUmHYY8aM6TtTHZlO2kpCAnR7dHK
/18QbexSn0N37eBafg2NQmdxDQehv8nYfwLrV1tLwlgjjVcnDWzXLvQP58u03lhrhyHtXkliV4M2
nKAqMX9bO+bKkctAngspym4bjzIUMgGxusRgwl6eCMWAJOKA75gCSo3zySvvJHfao9hsRZvpoKxd
UyhHDoloTSEWgeQW31cdPJ6YIM+zoSNtCLsKXdexme0CS1oxgW9Y2x3LlIiwAV3fqYn+O8tZK7Px
3HgDMc+O0ye32IYbAJkt0QETb2zVNw5FmuErd8GfaKfuYDXOBu0BW95UHN7GvdTqN8HWt5UVR6Ut
MxFt+J5tZR6tha565szroIsnD2OsQXkpJPsQbPo3bvteParVfEAAOuDIu+tlQvVp0C/QKcLNl7NP
4Jw8+YaqgwbTrK2bb3rGWg8KpStQkIgYxAqF1w1zDMr13gLj3S43ttLZ4s3EelxbP4FyJEhE1JFV
36sgVcy7jdnjWh85vMOeBxPUr41ebXozNBRLRhGoxIxF3O9j4+/rE55nbXR87+VULzfL/kI5ikn8
rNzxEOdM8TvAjBhGH3X3DmY2MK1anlzoSnZZHoW2piSAtsm0UZsSrKn2CPJZBRTFR9CdGoBpyC8s
Knf+Q3z6Xae/QAJqY2/IIigqoroKsfEodFRQkoIYLh1A+VnvORXa2ZC7XZ7YN5Dojo+SLQxiq6lQ
rMJg4bHZijuIC18hoLMDSRj+0mumh46oI9F/iLdQNUHFUjOVlfhAC6xkgwPvV3JXzSeXYMcb1vqr
OJ2lOcx2NQBRgh3ZVghG7p7XYgyAHhH/GN4Eu7wUJqRfHEgzmtUWdH3vyQO3x3FxYw4QnHPCp8Ho
btoO1DhH34jN3vYPEJfd5o9rsYESecg2RDnttLSaE1XouxqKcgI52AD63aaFqPaHXL3IybhyJtJm
TwQhFq8EStFISInRz8Gh500BcaQirVkOJWEjkdieImVQd5eRm96UVg+P7dG7lYfoFOO4N9srRM/d
aRduoeXwVW/4TbHjbd9pzeYpwI1t2Xppa0kEoWHoK7Ax4Cfk6GQ1papGnbnhX6YMLdya6ju4Ehgp
aKah7xbdloekzJqEcENiNJFDTUVklx+T+tjgAd77Axq53+0Zid6eJuhiDKgZuRM0inleNXrmqefW
erMoFjFTAf28TkhDUzeg8eJcRrqo1Rs0SErwxiwvzDc89k4k+c5Pf9xVfCVDszv41V3pM7zwR24r
2DwOhm0E/RAruwq8Ll+lg3qCmPMTKqN4nClQRTiWOPet5pDboDLcRSs1Udp1UJhX4MePEcJompgW
69h/gY/jgCKG8BI9RCC3dIZKL76EXXGpjsFZvizPnnZTI2HgCtSrwDE5b9wn8zJdJYDM8ZLzJ7KL
9w4QjhNUxwLI02+Fx34rfpTPy8PSwrdA5DEAoyZTqGLRT91jfmlm56ufklNvptvpS9v5j5kDxTx+
n1sxWi0R+MpT8ZSvnL20l8jvkuCPVW4g+Qze9HnLwUqPYQ7+pbDjg/jIvqB9m1txOZrVEvmMBP01
UAGLnKsoH1wZQ5T3E21rK2ZL+zgRQnLQmkMCHB8H7MKKr+HKxnzv+x1vIEHkyViLjAK5D7fdgUcN
tgDG0jBEc3uAtpW9dun2rcPteXD4MIfwgTHFMxTK9sFbcUbSi2Zu2ZYAr3qB2PehOg2WB6q9lRmL
lNRtFtT66RtJJvtgAsFPg8G4QQTeZWhFAqIZ3vw9/5C+QRoZh73Rn9hn71nZQTo8K27hVrr0/QY8
UCCWgypHAeYbIzwMX8ItgeD1Tv2Ahlv/LDcwtuC8BruhpZk8GbG6um+AfOTcbKu9AHbH6gDHTNAR
l9A3s5mKDYMXXRQkNwwAa8UlQ8mg0P1XHwzBrTXuBasuzbLBcT+iO0MxFDM8CQ/Lvke74ZIgeOjs
BCKEpZFdWOFGNiYdak5GYkuOp8vmX8GAuq4V2muJLgUiJMyqZT+3jRnDWh0ADnXBHG2FqKdNNiSL
9d6WzYdCFwzAR3XNlHediXB7WHtKoJWCSTR82WugJM8xrOyAcXMbWrlR6/O7Heg8jeD9/R3CpdZk
zRe0YiUxpPgkCXqv+LyU+gQG2qSvGSh3wjKwk9XrEeUEJ/HdSh+VBVTZkbcUBmfLhrrFAQ5hkYt2
zPbamTe7Q+ekZrWGJ+fmWHwvFBDxq5ADlmv7GhnfpyjqRWEyHxAcqx6bHd86ILz0jKm3VlszKDnR
9z7+iMlDD62SesRold2ZoxVvIkTkZtN9MJa4/Ywu84NL4vB75tqs1gcpG/YNd/gxZgJajalQsKQ9
P17BvX0rWuFvqeAC0ZWPZZAdpb52IHl/FPvS8pPpktaRBVnaQxSPl0gRVzo2KTtLIsBBOdvmbdgg
4Z0EiGSjcwfnEigLdRn9rStOT5sqEZDEtA9AVdNyruiMVn0c9tw+evSBOeF2st04kW+M+8xZHozm
8t/ZzY91DcUcjPrzYJ2d74ZNdUp35S4ygZI6dvtuD21Ysz+pm8gKdiD66ffRWrcczWZJGPfUgOjX
y7GjuO+e8vdy1z/5Z8VK3tWX6da9xSvHJG01iQrRBHRxL6gZyjB8b2Uc6gM5CgaQo19ewHlT7nje
9+x+rN/Q8QwPNXDku7jXlSCUiR5V7abxuy5aY5X5XpF7Y/D/huWOGeSUCzBG9SCgUQjQTZS6/Dfl
km2GHf8pvKuN7omreEPaihHBRG6TRBogF+KW/lkCx7TUhKbArXnyvO73JkNkQ/LEd4wczI7MHFVA
obpuDcxCS5BJ+C8HkTXoTmKdeoM5gRvbmkx0ItkJHmdHu3BC81UxfGOw1t4TKIUhEhBc9FEdlgwW
StMFlzmGW1VnHrzLsmHRPk5EAdBoj703YjIC3rw1/dropbvWAksri5BYYFFlWilh8fEGBdrxCM0x
PdoMFo/TffnXU0eYjeuHX0Acyh/H+eeXFu4Luu9ENr8FpMNRV9aH9hBIAn8BdanLdN5t0QFO2k22
EGs2VXMyNOQpMnA/uIp1OtQ29sVTsolN9nktYaFOjrgSjUi9Y45j58l553gzB8oQ9e3h0K8ELdrm
Ex4PUiSgbQYO+8PxgGv3CWSkR1y8ckWobU/OQJYspdILK4va5pcbRng9JCL6vvQmXLQES8uv0EEC
hF7Si/0Q7YJ9sHJrpsQWlvD+IRMgDAC9V1foC6sotV0O9esC9AfLs6AYBU8CfcuYhyIoj51Jtqj6
9+dmm+6E52HTmrFbWZBB2oxmZUi75D1DNgkZvOtauZqSq/MkCLiswBdTzkaR3yY3fhNM8OIntnKY
HOi2JzrgnrjPHBsnfF3jF6RcjnkSDxyzhQoxFaxmB4WjfvTNEeS5DJQyOe7Ml24eXwLtOU8jQ5ie
lhf4vmECmfWvW8eMBvGXAelCO6ZQ92b1XmCsOLpwZWZC+lPX0kRfHum+pfAkjtXrxa5P55EYDRvJ
QP1TfuPwIL389funEA8e6X/CE582Udx6+LrCfHTdLVKElQ9TzYCIDUmJtis172EGEPiwuhflxO/i
SwMIbrydzsHNe2yONcTL3nN7eSoUxC+vEcFigDhv5LcYcbDZW3trj/5OOKIIZkpW7kLRyRQ+ZQCh
sgtrrhFzUh4reI2IFjnI6su4j+b1O3Af0qFHj1Ck+9vg7KU6NM5szcVrxUoNlmZ0RNCAJDGeQVkM
NlolOAF1yZKAGPq7Vlij2AIJUIVKSK0yUYL6jObZYcXaAZSQl/eGYsQkOhWUtHGb1z4+LeR6orW6
Fj8Lw3n54/evYVAG/9eGPdkfWDVmWLdr0aMHzRc8fELYDAJAD2srT/v9hLtrXtmrYNJFSy+a/Jrx
NkL4L0zXUsH7uTMUz/6dAMdDQ1aaGznxOPMkPlSHcvVeQzmieRJTqmhxyEBAG992lYvnds+5m9vs
h/+1Skpz/yrIk7BRDu2CQVFi+afTcPLeuy16b5MH+am/+Lu+1zlniHXw8YGRSP5Y3nDaehGODn1M
kS05zAlF7/4reex2XmKskb/TPk54tOhX7AB9CxRhzu0xuKHow7wu/2yK+5JIUcWPphZi2EhmtnMK
88Q5yab9WOX9orgvCQ6FMnxeJKnGunz26AmfSb7GR0sxfhLrGalcEjAFfndtDR/JPli9p8xL+v9X
IJ6EdMogEwO9XMi57C24CpsG2clg1aB+PqBvde0copgnCeMc66mEsFs3oxxRDwaiH5QL3h/2Qan1
aTeBVQGK3Xr93O/6nbw2KGWnSUxnXsutUoPCzIX0aQG54siMu/Iw1f2jUNSXymsMGTKmv50hcYZD
IF6TIZqDoheQgGA42ik2aAb2IYqjjcG8svvm3Dir/LEU/yARm0mlcZGU4ZQItqJVPil75WXYxju+
gKANnppA3BXsy1PSb1Tcadc47SghnuRfDQp+EsFAgiRIZSDR2tjQSLa6/uoxk141EtSKFL35HW8j
T1KxpmhzF6HJhN0rjm1oQ8O0YAW97gZzOQ58V63v2T1xjuMdRO3RDYLkEUgxUFXveCdGxdC7FvvW
xUOdMVqB3eyCo7zpN+2GMUNTM0VAONfkByihguz4ylJozYLXBTEO0kDdzO6xlhB9kw7dmRsJS83T
rtIggIbYvCuARpfQlxTummv2AFVph9tJZzSOnWrAxqArbLBoPJHt0AyAJQP06qbuawtMiNu1AjRt
nrMN/7h8K4xQawUU8NwkgXIPrDGWVhIaSq8GT+JSG2jBCdDzBmzbRXegPWh6flFsDcjbat/bg15c
kezgCi4/DF/+6/AenurIqG71w7INUbyQRKsWZespNQTLXK83UeEeNaNpL36koxdyeQDa0s3//7F0
LVs2UpNi6eLmqYF+Uj18Ln+Y9suJe8HIyEylMVg4tfpEF4FeVldV3PTTVks2yyPQroMk+FRkuokb
c4R8+RxfhGe0MerFgTXx4KD/WR6CciSS2NOxyZSOrTHCXFkD5Hnll1PemHmZiAy8Umqg2sB3OfvW
2ZjAobmWTnQJD9IHqMO2uRts8m1qowRdOb4RHblVIB2lWYYnUaR1UvJ5EuDQigs1MtiJP0aN/yRI
ggMBLbv3UEHyBBNiieZUA4M9Va6HavLyelKsjcSUJkzMDqKKkDv26nMc5FaYdCu3A8r5T0JKU09C
350koUbVDnCUvN02EEBuCoijppDzXv79tJBOYknTwgdbSoVROFN8mrb8ExvrqeM9CM8zAQ+euIC1
GoHFhVYnYsMumjfPecuQEq8V4CkmSaJNew/Fsmh+ahbCVM9lt0memWwtBaQkNCS8FILPUy5n+LjC
qNao5O+gojJ7kLtkqmrKYbWfNO53fTc8SZza+ZzKsAPqRwWai8De9pBu+AfAquR987Ta5D9fFe4c
UxJxhWgzVQqauT4mZ9pZgpZm0VYbRRv+slV8TAJ/VtVNS92PqxM3QqmSCe100H4XvCXiigGmtmhg
ewwOivTqERLVHpRfP1plxRhplkAEkRAkYzyjgp2Jid4ECMszeFBqV9qVaPdJEgQ6yREvZSI+3kdb
yTPTp24n7DgLt78BRf9lb6K4LIkAZTJF8VHSZN109K1Giv+UCkTNlXY7aOIahoqySCTyM8o4NmXF
GHePGJ1z6SvU0XW2XwlnlDc9noR6elVdSlOEFxFAdq360h7Sw99GR8e5qW66Q7DmKvOZeceKSVRn
OyQRA+X0+dGysxUdoqFbbpNuI9uzUVrTHpK1KwbF/0l0J69WDVTGAxTzwJVmINkRb9keuuZoIJ4L
u5oROpMVWDHI/l+Vlesy5Uwg0ZtKqYAkiUe1qxF8YA2PqnJZNi/a1pO+D8ohD0SNLNQpMqvW/jCo
SQXSioPQfjXh2z0P3VYouOD5YHhmmJcseFz+0VSTIrx6HFmUiKCR7Pa74aTu4gN4t0SI0CQwK/ZZ
exhXVody1SJRl0k9aVJRYBzWqB7l3d9ul+06J3KWp0FZexJ0WQUyE7I90kq/k500lSxVbd2gX0ug
aKtEwi6zsmMaTcavRxOOU7jgo9gLx874H2ff1Rw3rqb9V7bmHmdBgiTIrZ1zwdC5W60s+YYlSzIz
GAAG8Nd/T7vm2/X0cau3TpVrxrIksgkivOEJYNycdCZw5n79GD+RQL9ZeecITOjmGh4/4R/EGmaq
y2JDoiSCRv6rFQIgtKS5323NNV8m9yBRP/IjWaeer5GHe+uvP8GFPfIcdQn7US+DPhvyLFpuVa4D
OaHQ3nv3vHKu3OJSRPgTcPdLDjBa1Dx1F08EFmuDXRIPafk7WMeBy2Rfu8mFBXMOq+xmu3D5hJEk
K+nHP29UBcMGVBUoE+iwuLkG8bh0dJ1DKAGbAc7i9Dg9eMoyaIOTxgn4BMG1c+tCanMuxDvMlp1q
NWPpZNCkcw8TPFhNmAiMXtQDmfr1i7+0Ps/2gZnMsBkzcRMlo1OJwp/RcM+O3W31/PUNLizRczil
XdcDKTRuUJebEjXuof1M28evr31pfZ4DIlOvUq02cPG22arqpjaAryPvufUYAyLlJAez3jTmQwXX
dZBzZfHy9W0vtUPPsY1enUiKnQ1vBt69N0YPO3KQ1xC+rLo10H1bNEMjGM93K/EE8PBGPXXL4uEa
QvrSgJ6W8C/LqGZTqscE4V7Z7NX84dXad/KHr5/s0rVP//7LtdvOtDL4ViMCMH/Yzo+egyE0XVua
pwPxN5vcOR5Rx1lSNSMuPt8PIdnWBzPKbpfG0rZ9ALqjr5/gwqI5RyDacVwlBcdNIC8E7YT5dtpf
A01fwMmb5/hD2F97ugA1EsWo5FsNdti8sIIYOkT3ySoO9Wux1Pt+D3BECGi8uCO3c+fnKD/nW2dR
r6A12V41H7g4Bc8Cgzjng2WczlVT++kxuddBeVNsnJC/VG/Ds/nCO3A50iDZG0HpBQYkksKk9K8m
BRdAQeY5WLEzrMJN4Xa9qw7eixj8At4QEHZCIzZsg3Lb7uKFHVmLGLBfwE6vdCwvvNxztGJmNCUE
AvHQRT4GRrvJhv0MOHPr3jX5lVtcWAHnSESRudXAT2WLhq8sAsAlOcIb6spmeyHu/dnc/mV5lRDn
HNPs9NIwedoDjozARYfxSlh9YSs/xxwSzzFV5eLqw6J/s4DyPZE06O6agu6lV36OLOzndK4hk41P
P4ZQEM1WBgQV/JL6sGCcUHg1V10eOlBPWxZHclrTevX1mr7ACTF/tst/Gbe6yFNk2LhzuR4gIiaX
wy5/yLZV5Ib20l0Ype++6x2/ki9ewhr8PG1+uZ2ck7+Cbhcu9KY/PomFe++EEGCAk0w4b1TAHyAm
AWrm1RrjhbDlZ8z0yy0nTmisT8tJvVRPLUCpUJZ9d0IWxmsV0W2xuEa8uoBMNX9WOX+5kykUzWoT
Yzm9g/xVdqEB/EwamFGytG7KBQnyJ4hz4Mm8ffEAiR78GaJrQdOlxzyLNsRc0kmcIJfwBfXVOPtt
c60NcuHS5yjFXFqyy53TpesPJzHh2natsXipOH8OSCxgOznlFtJvsTPfUB7H3H9W72xRUb/ZDcd2
nz1i4CJY4R3rndmt4B9dbuxXc3dN1ujCvneuYUpaq8l6F5vS4Dh+pR96bgWkvM9AvOI8vLLITifH
b47nc/BikqIaYsLCHTBP+N4thu18KxcsaJZyc00j5kKWQc/CC42CdFo7uIV3k4JSKHfsypK9sLGe
gxaJ7bRDrmprl84iGOrk0JRNkANka4pkb9ts585X8tkL5wM91U7+tnxmSfNpxhUz8wdRwKC5Gkqv
jXj/+jVcGqJT8PTL9XMtIFd96o736j1PHN8Sq8JbDuTK5S9lLfQsbrBjR9FkyulOGw3wFPK2mKFK
Z7dRb2VBrPLIy/rbmEyflR7v/71HOlv00pjycrZ6uiuN1J8pYHQN5LRNn4hr7Mjfrw/jHJ5oVaBW
07hlSAMa8s1x9RiUU54sEtGpe1mSatlU3nDlEL+wgxr/gkjsK532PVTY+X1ylzd+/jD+sJ6m2xY6
0GgBtCfukHHUG7Efw7L0dSj219Axv5/nqAn8fXb0Vs37Hq6yO2sP4lJIRxQHzLC4BmD+/eQ2zmGI
qocjg31C95i8CZLuU4/wGcivauKcXvi/7jDGOfYQnlygrBvYR5M3KFKRaAgm20+CR+NaX//S8JzO
hl8WD895l2gTN8jbm8kK6PQAjV8/JSLo4oOT3/4789nwzrYA+L+YicHx/mvGFpCbC1zQ/qZU+aUy
ruB5f3+YGefYw7kijqsSSB46DWq8GCUFSP/Xn/73UaLxLxDD2OCT60Gzd5hJkMbuYhjeRmQo3jqz
T8TeDzu1o69vdYFhAU21v7+PUUKSfM6gfRx3dyOUyEDkaPo3gq4ypHW8XRWvYxl2noCz68bcZVQs
UisJvr75hSE8hx/GY5V1ssQQjmMRefGOGde0si7socY5/FBDrzzFHJh3UuZ+b9KQWyu3c33L+ZG0
D0O7hkFAPj38e89xtuRdXqiZsxGmJowNBxta94spHuMrofWlUTorJgyGtHWJVt/OUgYNx4qzsMvB
wfr6s1/YT86RiIkoS1hsQALSVXfVeKPrJCihMvL1xS8Uf4xzLCLJeFso+yQwidKsEZI7YyUglTg8
tesUSBdypfty6SHOlrvtzGk1naRQywYei6SCBv5Qm68kda8xmX9/5hvnqpVauAQ9Zfi3KJb6ifOg
VR6U8kjmf3NfdM8Ofc9xW9sjHqSERWduM/U9H1172bTmEDqpPW+TsWG4IxoxX7+aS0N2tu57Vw/G
nCm2c9q2WlUQXPNpYXEfdont8utbXFqE5/jEoWHG3E6nQOmOQILH58sJdXmxb5GPXmmIXdgqz5GK
RtwPcTchKWtMmO/IwG5vOqsJiua1ZIbP+Faoa0HFhRE7xy7GIwrwvPDqfTGzwR+lubWZ+iC0f/56
uC5MsXPYYm+YeU4FEXund/qVA6HGZZ6NJDAzGH00Lr1me3VpyE7P98sJLKgnS14SgEvoEC9ahhRz
6F22kx0F8UVC3uiQ8dIJYtvrwFHLriWWF0A6Bj9tcL/cuLVSqktmGltKR9D2KTO7vYY1VuJndp0e
jRFmXDDc9lAXtjtILPkps9pPdwbhImgNHLdXjp1LL/Jst9A1ZP8804ZbYffQDnva3Wbulbjj0tia
f39EIcSoec8BwEwa5553hbzRmZXDcjR1ittBeslj1npy53pao3ur1LXG8AUmuXEOYaRkhjQVfAG3
CkPqq6a+bxyc2rVkH143rPsTXhqu77UUm7qDGmZfQTmySD6yqlxUcO/pa69CCIZoVcxPY0vfWUqr
Ve7JK/C5SyNztt90ijmzw7m9s3J8DG7xdg3HoeqFKhiyDmntCr+Vhn03FQmwkKrMP75eVRdOz3Pg
I1VzQW1Hsl1iJxuh5gckIk9fX/rCPDoHPvYyyUsUeVFDqPMcEh0t8+d8huVvTUX49S0uHaDOWWhR
JGKuuDdC+Nqnwff5eYK8/knG/nb0ocJw7S7WTyDKb+L+c3CjdK3EVcqEzjX8D4IZpKa1Z+dQhOBz
630XducIP7EU5CmLAfkUuMVuF7DczO/mFA6Lop9gDz7r6ticfIhaFFAteC/l9rAZlDnNS52JGMBd
3jtV1KcQyotqN0XhTnjTEGR57ymfsQK8RcOUc45Otzc0EbQpIPAiTX0/t6paVDJBEZ3juNJpCi0n
IqZj3+bmFBYmjJR8TibThK4PZthdXGqy8nCpV6h9ndwaU+9lKGa6rGfbXHIYfyY+HO+6T7tMWtjw
mPQ96Tyg0ZvEs+F/B6BYKHB7sSDz2NCoK43pLi3gQgi/BzAec4jFT7rw+DJLZf8M7KRlRjl8uFcK
n4UEDRP9J3Z0UkTNnGQwa0Sj5pkZtbof2yK9m0jNQk/JJGiqOd3b+WSEvWW8pbPTA7+Tz07ppzp2
Vg7Eypifp9N0B7l647sl8ooHlZsXyq/hKHjPPbfm26ZO+juNFKT37THuDxYp0UgA6bA+YtnDh67z
LJDUmJhQUBTQ8g/63EgiotsRXo9TH+YOUDFDm9FF7cROh7dRwXxyQra+sBCABENFCJL1xN14coKb
uVtCbcFrJz8T0EZmvY6jqUYuOmaWE0nLbm6dYjShDFSJplokNAd4ISWZYfrcIwkaMB0t3/qBwAZK
dJ4fE6GDVAok5gJ7QWR5Um9bOG8salfTNOjNCjdE9lh8uFQYWwZR9qVRFV7UggzkT72slrQd89e4
L6yjcvvmviyqOSBQ0vrs0Ra6FWI2A+tUcsyryjqwZmDPrC8ZDSqV9jc8w0gkWUtDrRhd1yMw5sIp
5cIqjWaRx12JbHuI76q+mwJvrK01PkweZKVufW/ieuEY/QC1JV63EYuTbNEQ4P7kDNJBH8M+UtC6
QRsoj9uQpu28ZopDSo+2wA+X2jzQWQ03veeNt2Ym+2ObxpBKMzIZQE4GQaddODfe2LfAF7e0vJtc
KZ7K2LbWGqL7mCM1iWaWjJgX0Fztkql/5wDV3WhSQArHMEAIrbCNPMNCtAjKuG23HWb10RBufYDd
c3GoC27vRSZJUCS8WNTFnNZ+0hTANhOaB7UNewRuyfgweWm7tcYBDoqtpbYtXkgA5PCwbHsbCDFG
IHfcYvZGCbdqcHVgjR2YsUajI86+jS59zqp6firzghaBIrIBRcjqMqh5QzZkn4NosHR7BgO3eez9
bpRF6XM0+VYxc8kiY6M6qmISTeCls1QLrwP5yEB3o6uTh6Jn3B8cCCmYcIhJddjOEEGtnbdkKIeg
5eiw5fq+t9WqkxTatEUQt0A2FnHAJkMvBLzufDv2Wp/zfL438rgPZe/piFI3WVSGgAlKump7FeT2
1AW6Ed9mzOqIqRKSgSpZWZ2dQu1Z/QBGhAVUgWAiq33qsHrRUyMJREsnjL09fLrlOCHJNrFUu9zz
8T6CKqv7xq+Fwv6iyNIZq87viumHsOsOCevcRJ22bzgvb6nj5tgkdZinTjgObSglir9CBiLTAZPq
JptduPI5MyQxYbq3sTpA9Zw5sIr8pkzrXaKmXZYOT9xAsMWt8SXrkXxPpF0VI5qiWWKBzji24EB0
zUtH4Mfephn8+ybI2jedX5fmAahX+TQM/CStkqiVjGP2XLhkbzYakpTMiXpIJ88aXJscUCUYCS/S
mkdFNfnjNAUu9tAihSV7Vm+7ksHQiY1+ViaHmNLXeqJQL4ub1ZD0DwWBfFIO5G7hGNu6FVuSyM3Q
YhW74skpeFg6ySL2rClKRyqWFY3B7MmMOOx5HHVYiQFoXYsWpZm6G5YdU5jnruUc82mcI5xwW4wL
W5Z5t8hIE5mltyFDuYI/UgTgW+T22THv0k2NGZNJEWnH3tgJpLXn5NCJ8aAz6PkmNKRTxqIk7Vd5
B+44JFn9LjPGkFFz37Bxglh06vi1IpM/cEn9WOYFuO1xe2imGLI4qL8EqBWsSxegOs+4MeG96pNk
XmIvhu6IA3vndFVJWPQ0HVq1ch03rg/J6KVsu5+GgQt38A7aK1SY83hRudgFRjAVVjhCd/BCKJas
r46WMx9b5MWzX7Oi8fVkP4HCagdtL7/ruRWHYhhB3umdBkTmDFmzN1jkAdVfLNK+XrmWu6N93gY4
RFIg80D0ycqy8/ve0Fu7UGjumQRVcFffC1l3fjoqDzV92wpPoM4Xb0LhumGu6zNESks6xWuSpdHg
6nY5jVYVUsPcClKs4HWgQ15g1ceSAW2KRgSclso2TD2y5ZoTcAolW/LWuTWUece9OGwqAVUQe960
vE4X/YmmGQ/9C2/1K9KMDAZRXR+IMdtXUL2uhzKC/2P2yGjFNyBCQ7myk7NvNWMBMcDhNkuK+5mI
YsHxTrjPDGs1O2AzoikmF7TAkuXKg3pXo9G3h9TkPrZLuCB1Ur2ZpeMtUgFfhKyJSjOBgr8ZmwEx
Cpx2eSUf4d08PbbzvCzjaZEQWr4Si/RLG7XwIG2pEUC5Eioqg4XixYAggNVdeywMdLYT036XEvqS
zFnyYVjLUTzHFt9nJFl1esZDDOCk216erlIOH0lMu6hq5KKNY7LJhFjbfDCWhWtMh1gZ9+mYHphw
gBOu83bdWHEcSUDmA5d0WDEcybMrfbNTUSlNY5OTnn/YJthevcnkCofZehCu7+DeRlUd5ykf/Kqp
0EyuuoWj4ZIVqxR7tY6s1HmqY3bjOlMVeACrFW7zpB0nmBrrnVX2ezKi/dOkWgS9EY9BN6LbkLhx
7js8vc3T+cES5UKbeQSXFLm2lQSFKPGG0gct2ncz7MCYg4VIyDK1JWQuGB2jyZRT1DljEtrMqKJ6
rFgodJZHucFBpn8GLOd9mOc9HcZDN/ShKKpF6bVoFBb9O03zTanjA4mb7VzWewMP60kjkvl0Fxsw
mEEEeG8TLwtSjUNhRlxCO+z19g8kle0+cawwTmMd6oQp9BXAmZiyNUT8yJrGXrlGPGutGUDlIocT
sewrGia11+4RhiShMroPewJXsDfDPLcXdZ6YEaH2nW5IVEulfd6J5r52pX1keR02TrEnlbd1pnmd
WohWXdBvXcg6C/nYZz3Q2WIMBvSSfEuZ7bZQEgasI9DUydBsgb88spk8WHO6jOkY6L6J5s6JYj1E
rpYLL28z33TGPaTpLViNgk0oYT7a2Q8WUfk67ZwHqzR3GK8Sm1G/LIQXplMeVryKMuYt5hZOEnqM
VI0dBKE7oo3JN9goAcMCYsPjCWzb7MmnnhMYRb6cFT4s3ugdrH2xmdBB+sP4vWsEX2WwR/W5jNmG
Iz9EER9UsgqaUwdEezdW3QRdJresKm47Mu48wRRMTPkBwu1BUk+YzwYCWgoIBKxZtERQEPueMr4N
RC55Zvrwod3MsHYd+jYsBKp5Oh/f9VSDeZe3L3NdqmWqydGY+GNPAblNxnrhqSGEsm9Y9SwQSRIA
+R3aEnqzHglmZURsgLVokn7MqOkFjpGh0yXnQ5M23x2CayF/uMmpgy6+kS8s5m7cQhV+wqw+jE1w
fBrAZYrG+uQSYzJZmmyIzpdTxT+k1T5VRbvpSvt14OXBzWBNkrDGd40hGgqJgFWmvtW3NzlYr3qG
IsXQctwdSPfeSwPmyhUfWVRkxrMF+kbZEeAkWDIviNvppQZ+fVEjAQ+yIr3ptMjCmku2dlPnO5vM
CUAL2OQ65qMBn/I7q6tNxESWFU5peizofOCuvTccYz8qODYkwsHDCRXFBpyvPNvYNHALZqRr/Ka0
jmaRwOMwDw2FU7U2vzX2uCdTsa9YczsOAi6ZNBD6e4fJUil2mw6fFQNAFFAfxr6p7B2w6FthvNnx
J4mH2W9sb+9RsjZbMPLEZz+4N4LET3VXfeRlA1PzAiZieXaTOEYJLIqGOkRaY++haHVI825oWx06
g3E6A83EDq3E+Q5Xku4wtgQAKbswXRh5D/mddTrf2+pbQU5uxm3UCiOaKV2mBPlrSW9hibwhgFoJ
dfoFx/C9hB54+VEw9ZQ1dO/qKZxY9mHO8jarkGM3MlQTiuOd/mgEAJK1iqrMOdoFh031VCwLJB+x
B9dVbajNyOgGcgSAr1bOSgw0nOIy5Kpd4KMGk0oi1JpQyEHOQosbq2WrSbZLS3CohWpviQRvXdYI
7eC22mxZWdjLSasRuEtMV3PczEPuF/nsz65UwdB1y1o88RG+zsndOCdin7tYqLTG6HT1TUbrfVoU
UULjBQM3DmrgEGdzUT+Gr3tsTLUft2IpGgRC5BGR7EoZdhE27A5io4D4GkVU9PrDiCfEWk402Nk3
jWB+TPjBnCCiwealXX5w/E8QFtgle8XhhoQsqb6xuP+oevu1m/snx2NPQPgGjJgPAmDPMO/6jROj
9FC3t9BmGZMmsOL0Jsn1sVaxT5yeBoZCyJWmWBIC+0f75OB8rtmPzsofzdS9p1Xq50qEefM0oHdc
DT+s7kX2j7IxATN7Hr2jnWcRsV/08FHYyp86uJ6aD10HPWsXVFd0eht920OmL3vMk9RvsZc0jQ50
6i30DAiU6j/Tmb0nmbsfxRskgTY6Zxt3+ABt9WA0XWjrdM/N8q32iIa/Gd8VWhwmcEvArna/w9S5
XiQjbJ/xvkYNzTXrUCRmFXIj8Vvk/7LbZg5fGZYJbz7re8J+zM6qHNRDXTxmwnzpILCe2ShsIL8f
0LtULrJx6YU2fp/SO+bdEvzN7m86owiwSa8dBRWxOlsiI8AIbjizI7jZwaC7h+ta7Xs1vXUnKJz2
jlhPsw6TQTFsR0BkQXNuSJOong+1vpPmfgQ3vgPNGYOfpEChqQ1MhYMWisbyB4kfavM2bkQI5ZAw
gQZpXm/laK3rAZ+thD+4fOCZFZSsWVctX0vJ/Xx8LdP5zahTP+4QpdnH08MNHg7GKtL0Hn6Q4VC6
q677wYcOMpcKSz4zo3EablxkfulJqALJlVXOO3u298XIg3bEfj14j7bHQzdHBBujc8y+p2R8L3A0
TyLGj3wMgElnThVqEO4yCb4shFM7kJspGf3WE8/AH2yLcm8hb5wMhZUBFYJqCh10UV20WHlbhv2Q
3QpWbYicEYmVWI3wQTKKzdyJsKX5IrVfa88Lmm4igT0/U+uHXYmddMet7OR9r6XfpRPUUCeyik21
htjC24CaD7aWxTTyw2BjWpezT5C5NRNs4xQki6xXo8QnHdEo4S9Z9l5bcUSZ/VCPpt+qJtKQTY9L
4HK7+LkasockR5VxIruYGC+GQqLZPU3VW82zvQkDmVQ7oWKPcYOJFCeYPSmC7qy+Nx1vy0bqy1Lt
ktZ80pn+BodMr2kX0I2LlLUhbf2Sx2a/YEjSExWjgmhjztksDqreWFYJIE3x7aAgLU0nl/ooij2h
sAhzNcsOdIK2S1Ud6rzkgSA2WiSGE4lBYRqkzrCbYR2/6VoPZfBp8DvdhT3VEInpNyr9NHu8MTtJ
nwQmTAyFYlRvFFTA2bB2sHjyfg5TVwYz4oQSTvIO6jVDhaHmvd+WwCvEJXwyjMNYnbyessgaSxQ/
ofOmYb0gZr8cDqdJ5JI2NOFkZc51OEEcPgWhyXWOjgkDVMS8Q6oju3Iht+My1CzEwnHjYKzHW0Ia
wFl3KTvkoo50jPpZXyFo6f3aRkzO6LIo+Eokb/AdXfKpiGr7yKsGdQUaUONzYvne8bJlK5oVfPYe
FaxJx2yKSFeFFmTAbOjmJuaexHj/nQqs4T13vKMqwbay35DDokog9jbpENemAi7tiNuzUYZpCzdC
+PTZlYNSWAV5JY5NDhudzPKFSmi7xCLZ1+YmLT5OZRxATkfUHVbcNYBeXDdchq5ZBkZ1lOlNjJUt
3bUxJxAwBQIaVvYFxck0YoJk+fsk9KObQHCeez9o19xPFOyaofdRnNpMbvdWwIHCw6hmiQo8A8mu
6ugjEqMqRJsZJm2s2nK4ZyCPyPqQlexlBuN8qm9avPZ+hO4BlvLQ+qcvR5EClm+usrp7UpXCy08/
iMiwsCvDz9sn0t/0AirjXWxDRiw/AKmwn+DoHYBvtMi8EgzpD8NGdmq0Tw01IlUSx08SEimiN4k1
wVSXIWwv6m5L4kKuhuYjy/UG3j1RwcQBsOggi7PbyirgWwJnyViwe2h2vqYlGkQUzbe6sEMHzuHS
hf2v7Qx7s3B2jRiTteggCzaMlruyDPpqW3MbFbV4dquE+PVw56Tu2rKLqO0pYl/o8U6r4eSlWiPT
QUsoDXJ6a/D+jfb0Pa7r1xaxu+/a4mEaR+vOpB5gwseh3Qyo5ULofcmL9UTKKD4J26MP0K7MZgq4
8wCUxdoFS5PEYpkoaBklgvp6dBaY048G5NMnlO/gYuDzwqCLwpPmS1LZHgoKvUXMRTHPtr0eTCSk
gYfWPZTOssz9UTW9o3aIioebVvLxqLMBBWme2uWzW7TpW2YRFFIyoZhvSiQbcUGahTsr89Wb6LFN
CHnmLGWPgmqqfJdncQ2ILMVGI4UZfd2YudCsPVdjmDq3NIu50bt+rpzen4pcR2gpNvdxmpGbnnXX
kK0/eWx1qZNarD/+/IMAUc1BsjWcU2Prl67p0BTQ9REUDts36e4mrDbxyUnD/x4+yRV6AHQJU3Tq
P5MAehcfoBRsRv++h0VztsyCZPkjCd6B6NiDl3RNYuNir+isf5q6xJSEJ2xXzw0qMqJytlYmC1hy
e8VdPZM4aicU4YqWBSD+AGAAZE/lhXXf7maEj2iwfENRmYVlquEio1BscHJsr8OppJfXLdKLE0tT
1QScCHuTVVjAHq2hzehIbMi5eR+L4RYlDQUrmgwuPwWO2qF48ap8lTksZIleTn0SNXH/oyp5htYH
avStHIrQzlARSqoOEsmqQiqjbewtSR7MjbdHITciLXpPzez8SGPkTa0wrxG0L8g8GOcCFWNaySFJ
W3bKvAkGZ/boEMku4ah4eBptHnStOMowKXXxDw4OzxI5A3CYtFM7h1n0EfTi8XaE0fg6rdFD9jFd
2LonhXpDFyR2/Qk7YhY4nKhXK9O6OBXOOBrAg5NHonflXxar//k+/VfyCRT0z6kn//nf+PodrYku
S1J19uU/99l7V8v6h/rv06/9z4/9/Zf++VBX+HP+I3/7DVz4rxuHb+rtb19EQmUKAfNnp+8+ZV+q
n1fHRzz95P/1m//x+fMqD7r5/POP97oX6nS1BL3MP/761mmRmSdy6n/+ev2/vnl4q/B7D31XVJ84
aNTbv/7a55tUf/7hOP9wXAuSjY6N/zruSQdq/Dx9xzb/YVmIuT0DBiMus0+6i6IGifrPPyzzH9xD
MRTr24ahlH2aHLLuT99i9j8M7OAeZR6jjmMB8f3/P97f3tD/vrH/ECjn1tj85J9//CTf/O8egsDc
MlyHe5aNSwGMdc5hhaTdOFI0OSLdOdCJ1W3nz2ZWBTxPyU2ciwUSsr0pDLLSLgHkD93QndENCIhn
tENGTRaSNXrBu8oN6eBApN5MQSXq04/WNMkVvNtPZuD5p/VMjKfDbZx35+zNxp1FDxaRFzl27C4J
NAhCnCBLpzNkWLWmsTSr5HWwR4AZTNh/TFkudgYVWwcJe9BJlCNNlB4Dm44FyqTZY6tLVNTaKt8Z
fdYsgJx9yL3Gecytogos5c9TiDpAtRpq75h7BcrKQ5VcwSn9VDL420M5EDUxTEqZcSIMnzOACpdq
NCdHpFB9D5uFUQ3o447ltwTeN8tcs26Xa2SLKWwZgsbMrM2AcvkpYs2eJ/STUVgdEBU20hzXU4Po
dozl1oqLt5zNiCKSyjykJcBWjSi0Pxa9WAH5iiDa1d7RycgzlDv6TW6aAVox09ZW6JB6qll4aYqN
EQI6NT6SZa6Q9i1QBRu2jURfthcZ7CjnyVvRytl4eRHxzLAfulkP4RC3KGk0vNkiaja47g+mCUWA
0qqvgBNsNPZw1P06dg6nWCA2UAum7VDjnDjcVHQwOs+E3eiEZjCTqQTWD9XfBOGopAiMgSNJDhXc
ACLGm/Q+7rwm0LxyX/4fUWey5CayheEnIoIxE7ZCoLlKNdveEB6ZZ5IEnv5+6s3dVHTb7nK1JDLP
+Ue7cb5Xul3/Fh4j2lwNIDaeuvqCXcqTV6uuFGwSrxiJejs3XevI9HWcWqCG0jbeUrCFMIlmtwz2
gdMQfaDGR9qZq9zP0Z0AYWZ4jT5IoSuM5DLZZR57ULO7UqVn0/LHs6Pnj1ItERchoTC25+9aE5DE
nLvvuf/4u4+tDwypKsn5n+k6SpNOnurHr3lgs8006XMxnsVjVFeNvhuy7eK58Vgjs9Q8B2xPDzly
1JRq2E29/lz7Lcq9dYkoNW7i1hmjQlXbZa5sDG29kHtV/ZNUzOx4B+y95y3ErczpeDTU43M0KQBz
76/IymHX9KRMeZkc9uZ683TA/Jdfkv7V7CRZj/nWw+C1fzuHb5wqCfQfbGYk7PkmhEcQRqZ/9JDt
+9XnNVxHR56LmkJHI29jkAf6xf3+UT3SIE3yLk2m/rnZ+OJxR7ZBG+wa3z3YAKZBwzPsb+KUNvJ1
m9jdXI7gCJES1nSrH0O7dNnjCWc9tpsLn9zYKA3dZVd7ib7qzAodq1dnYjrOfNbjjWa70GiTu2fa
oPQzM4jfmwFhotLcu3l7SBL15q19fzLSat5N5XtQpBQlTuHYwYenE7PqaltHbs0HjAuR27PVlI0T
TXn/PS0yVrwyiRxhqJ02R3fvFq0LaQAPDKCzvMjc8E6Almd/Sc/MGvmLTZParrNWffQngyUy2zik
N3NHEDDZ5IaZR7PpvXk+/FZaGZ/rsjphaoFveXL7GtcGHG+o70gFL+irFtAf0cdNPr9CjV9kh/WT
E2S4Gs1pnEDhS/0YHb1ZHzKpxc4zPeM8Qn443sFehuGa+yAGBEK9grJAhfp+E091ftoWK2d+cw61
M82hGld3R1GLOFdZVoY2jTxhVs8gvQuZQYFSPxLP5LOZjuZZy6w4VlN/YuKRt8ZMv9dbtxz7KS+e
trZOoIKL/Yw34JAsy7gz17J/mvK0A0FdC87loSjDhX1csRvGdo8A08t2Ocsw9qHNid25Bc4vFFeC
j56N739QOYD35spowFCz7wKitPy0vRT1Up7LjkqS3FWYUbR1GszhOP0H1Q1Ve0yx9jj8buk+tYvs
IyDld+kkX93g+E/a43zYZlmzu6BYc+tkDqfcySMK0egRNPr8ZKftb2yYy9PYCXR32n9TzqiOyeR8
BdrZLnbz2UvV7qsJqUTVQ4e1NpS+rTsP4sOxqOSFWlup94zHLr/bc+2FbQ2mK+qMhqAat3KWHkxb
3GprvA+t80NN4sPIlyoasqw65j0/YuHBJtRz8R/t+q1S5nQt++RmlFeo7OKg5io9pCvz9giBK5Mk
h7dyvJjFlVoRw4yNzlv3TqsQswVB5E8D4bdWJXdmt6bhFmxIZVQwxI0IWCopbGVDBMRKjQuT5gw8
YH1f7WraiTY/YpSildddPtoFCz46Lt7mzWOH73/7gZntOsPlbzGK0JVy/c7+/VOutCAtfrYefcQi
u5afx3SL6Q5J6J7NAb8Op7u+yGq9Mm8NMZbjFAh4/MfiCl3TjceVnLJjkww6DCTf3WpF/oRwit13
q2l0EI351MiHjCRv8FvX3c8FjLHP+AM2yrVPY7Z2baCYkAZrvXXL9A9LOSdV1ixcFZ4+dCW8E3Kj
5iHhrM68GWDLuu4Oq1tGRZ58iDnRJ8fFAlizYzz63qM626jpNeomLOa1uWaPL2PmkBxROkdr0/q6
mK55FnYHIpv+FpaV3Bz0YWJ2vF0CR3VJNoXKQBpin0v7o1yG7aWtFuvuVNkvuQkoxLoEeOgzGRt5
6sRFY+Tfcnxjju/eTMfx7ovjtM+25QMSB0G+84etfaEkkp3dK8ny5dB+Sqc+C920RLLfeNQ5goAF
xt0dFZVQ9nId19S/qcD9Nql0OXqabwly8f8vK1RA0fQClwjvdGJZVRgo998aGO67xbYfuUMGtDls
7vuGPPa0DTMHMdKT07TwGZjWdH7ShfcivKF7r6zxIQj0kkuPxgtEsQk93VmHtbnkdUqBg2HWUWUF
ya10Pap1keqFI9Ei5A/zmCxVD0Xm9+vZFcMpZTy8DaN/bTrrd+qQrJ6u6adnN8jRYfnbYgKrNlHd
DelPPmfNpTiZBk9SGSxZKE3xe2wNAtD68YfqD/koHLgc77cJ5BOXqurPqWP35//+6b8vyKazmGPw
w/P87izrQZiRnVkc4mZxLN0iRA2dH5fCD460SHLC+1nObNeXkRPkzpefTi+aUqqv2rI/grY9D1uQ
nauODLusyj8DN/nu6Xo++gwonj+J839f6gzots1mL8xhCSLV99s+MMfkWExZ+zX31NQbU/rcFPP4
YQVnQGiKIzK17ru5dlDXREvHUDQnjKQModGivGyPpq9HD2k10dY/EEs7pod+ZzZ9cZvcmsQOtbox
jVJ9OCxddp0pymqV99HX5k0uurzoxLH3fS2KvQHZmHRFdQ1EtM2rf1keX+pgacKuX6itrtL6No7r
iSEiucybQgD+eC5HfnnaGghrgB2mVuRw9XYtxvan6W5dPOgu4DEUl02MsN8W5XWb9gjkTPPvWZ7m
lLxmazyg1gtd5iUw4XWLE8W7mg0FahOvvy9TSVaBVZKuPld7Yw6udlKVId4x/5hbRFwZSHeOhhfW
MJq7ziYUUZhq2I/lhkSfw8zyMRXWlaBpqqjtsBh59cjN0w/tfrDTg79vqbQIjc17YLhLxNj37lrq
NKi0PgrLry91D0Isq+/eiEqwG/WvckwdCnsSFfnNRhlclvzZyvVfqmVxHJ2ZXMN5/bPkZhc5bSZ3
SSnS0DXTs2KzvAEPQsAx1YSzm5FzIttLQsPZk7QWaN7ceei4Kv8idcbJOqZQmaCeMiCxQZvcqGJ2
iTw3pgOpbHG91v1dJEYbV95cPzVLbR102jTXperqkzHm05kjzDhYIjg0W2uGa1Okx3SCrrIXFQ12
c+clHHZIZJk5NvONTUefa0tBR2vv5HXiXFdJSVjq36Ew0nByodJX9p7Fs6mw8vNbYfMJXJw+LAr9
0WYVe52FBM+nsO0pKJJw9uXPxUzdly0fvrtjXFWL//Ej3ar0SEfNp7Q994nMX7j9yaXUo0l/12BY
UZ32/a6SsDEs68k+y2dUR2tzWitkRb6P7qbz2/HP5L9sUM8ZGci3Ti5sYMnnoMSuG7bxnvWoYMzy
l6rLMtbS41ntB4pnH0c3EYPJ4N0CaWbHUtjq0iyCA2DR6LsctIJWu06xRm8XjFCBfuf+K1PA9iZQ
z2g1OgLKuM2anJKtBrmT71cvo/tUd7w3y6wpGRP6g5NxBgaK2FY9HjJjRyUv68Xs54cJZDg2R+g7
7UzD0UzbF4oJD65s2PCzAHZtmG6rVua5Rk7EQ2sqWAT7WRD8FvXFjIwnsP8gS5URxyqjSTkvkT9v
fpQlqgqHjmkkyTTeWXetr6rc8F6tvKgP0nyRhCnaXGQPMnBL55Cf3uV8QE7StaceqXGYdRGaHR+f
caQfEX8d8pWzzlhvisx974KhOjRpdvdT8h3EKIJwUYOxm137UkxaxdagOKOWwXlGgXjYCu9r9FT1
sSbOPZ9splLF4ynygzYNVgaJEJcZi2OucTHLspEF9SkzBjRCqv6Rrt23gHfC63+trX/z2j7Z27rg
VBrvqaWr0Obl3dtl7V89wcozTEkTa9dxb+vjywauyNJk8H/cWpyg0IaLDTMka6AIs26/UiNJj7qE
y5WV7u//fUkMYEluoufHkFQ/MoUdFEds4i9pa/S3cVOXGq5JEKNcgUGs3vqXRfV13JbpGQGi9dH2
xYc26/y58mnFytrJu5Sm+zwhz7kvtaKIJQcJzZ/XzPXflc6tSzA4rHgu3HFtWL8Wlh2XjM/vk878
qOrMr1bwiPt+6z85LJJ7HTTBj35Qkews+aeY6n9yKrIPy1jZi1eHw7R6LLFzb93NEl0ODF3x2829
yJ6P7twvh4l7IixdDu9hKC7Sn2duuqAIG8pciNbeXOrc6iyaUoeNa3lYdfvh0st6Pc/+/DOxxfYi
g87DC1L2u60mKrqf6clEUsAxPCfPs1v9RJ6cI6RJpkFdC1TTdUaJdr4EJ7+R+cUqMBgYYvP3s2en
h2kM1nfHHNUhgfypmGb289Ykx8oYlv24zU00ObYTL6sr3svNK45FWv2dfOtbCmT0RRsz9VmaE99b
1Rjbtk6PRoN8r/D8Lz3PQawhxWOozkPWJtOba5HKMYoGlBeHwpmbO9uNY7I+LzLfLwr7i8IYcZRI
aWIVsAqgUyj2rViTb45OnnlXkNb3RGJVi+T18kRwHHX7bd3uWdtO78GSB0+9wwJZqzRGkvwhu5Qh
x86PxAkfxFKhUc7dZm9o/abnbbnU0Ht9Vo6fYj7qvA0OmV9WcdtoeVRiJUnO+yEKS3xVM+GIPsa9
uGmW7SHaCm51Evw1x+E2Ddb2ql1p3DtLfa7FE++N8dX6wB3uGmRHWedYnTbfhEtl0Z7G7m3tS/Jg
cp3tee2uBjrzD2dADIu0y4jdAE/C2rrmVyaQs5Z1e5nn0dwLee2BM+Jk6wlKTz1zNwmP3LZZPOW9
Y99dA/1YYxo/yyxzXlfdPQul632BciDOGQwMkynAMnfpOOafiJzPtH5ZO7El9g8vMcA8y+537ds4
57tuA1tQiNG9VYZL3U1xAez37s4SXKOiEDdIS3eP4LMMa8cq9lPRN2FpGTrcksH+LMrtAym6fFZF
8ZloSQXtaP7iQjH2qYtowUdL8bGB1oYjN/uJmgknWg3PYkJ/qMem2T/Vpdg+cPeti6xB8IR+spK1
fa1T86SKQzP6wYegtuzN4I6uFcoEoWmYnoM0cuFPVJ01H1M/qZus4aktSq6/VOKUxyT3iwhIqvzK
K47iXq49pCu/65jmn2zzjaf/fnOVV5EZxSeuiyflOtPVNbyraaTL59x7002vJqW0ctOfCc/zuZPW
BsrHvy696A8mstho+mLFW7+SxELkYts+s+i8MbiaR0x71ZtjttmrZenbf3/KSbocKXPNx0Hl21dZ
+SsKdl2d/vuPRqd9rwzpcaTU+t1HH/nfnwpU70PxeEU4C/ehQHU+tb/8anq6deeu+3T1+KlhGX0T
lb8uZjtq1u0IUVqExYQWpTHnve11SFZy26EjtP9Y5JQcArdTjFFMtZ3iYXYBSXL7mSkT0C8z0MHO
SFuVaS57UyR2JBtr3jkJowKcZkmnfJGcVh/JbQtKW8hnky7sJbfvm4nVhc4yLm57CnZGhfAoQRoa
z/5u8pwWRVJvxH6FWAUvT5izde10YseT502hHyBLUVu7hVCk53Y0mTKRjfOnFkSHorVCz9IbMgh9
tksfkWU+o8laOWpyaV2mLUCGUpZPnd/faik+icRJD/P8MDt0gxEpQqKngrAvGaD7oUIZ5Cd37uvw
sEh5PnM+QtLJQXUpegYaeyhvymYUYP/p7lS//diCcgx12n5kDeNhyVuK1CogAfvxFrabs93GVKdh
0l7NYvyeuSnatNH8oSQfbR8p134aBlxFS0KnDk/eujrjDiR2jh1gZpTaWIxGdaqKzdqVZ4vuq1AO
dnIR2V9jEn/Mvp/DQW1JmLrOz22ggQ4/2d7f2lORpAmQ03Bci9S8OFmJriZzowf7dey2ut8XODey
hjE9UChLhgCDSBz4AxXCQ/ViL2iqLSJIJtHv1vyW+YKQfWXQpq7K9GKQnlWsOUrfLeCqsAeGB+tn
ja4hdNUji1MwHwQjQjUcYKGfBUgJHG7bJKuQfqHDMbbtvVCZE6kh/QQHefGyoaU1OUHkiTxnAZHz
+aRzdxoGTh3EhHVbG/hGCPbOq/KpdC0QCQS6yAA5l1YPw076Y+qy72Olw4533WDCBCwVzw0MDbE6
/bZrGn+8biU6Gb850HVqvfbgQY2XFFfVpxOGhnx6z23j7k/frT53LuWyRhO+ebDLwrlsBD/vm7rd
l3VVx1MivtkL50iT0MK6iTk4lPaAL5na+6jx+2NneD8BOunOSa1929ndoa3xEC1D2TIxlV2Uivxv
WnUGGr3plgH/RKRsQ1qsmLK4p9rGOjslI8PigBNz4kw3J9ti1ILDBR06Qn/Y0nBYa3MH/TydqpJB
oB0GyjSm/YDceGvEoyykoBTeZLuHBTtXGBL3dlPscw+1QTrZb3OObtconNtQTrxdXqlZFs0EM2LN
z4qGfEj9DY4IcVpVi3JXWkhB8s56b31JgB7oyZTpZUcGM0eL6DYgcefiTstf0Kono7H7mCyaQwck
m4vhtXVQh3frKC4I9y700qidKatfgZQfqWV1hzTYfkwMZiBaXl0ksWV9FLaVHVFuT2EZNMaeqZGL
ROcVw6Dr8zlKbJoQr6nf9DtzAqNtEyM46kYOMZtHCL/lJMQcltxbU4EPuMy7q6ZocFc5rK94Kojx
qNDz8IP2+XCrcr6fb2f5GR+eXTgny7DPhTvtfYOnfgWKDbsk/RbMqxctTgPhIRcGF2s5Opsfb7a7
HMU28ak26KB0jKcuofZJD8vZh9PduQRVcKpedkT966tfMVJzfcz7ypqPkzvUx24VsAGEZnCTtXQu
jnK6qgadeqB57cAjbDmTgDRoihF0+aKtcjrD0T57QVAecndKL0mxrWcQyt6pmos0NqwOnJjViPh4
VfOH0ZcmBgvjswJIvG62z+O0Fibbjv/pNJURUWR1NJxnD8Th1FosDhmgy/sAtOuNyXOQKKITdf1K
Zh86qw7FFD/tj47jIdJyaU/zgD5pWz+6VN3R5I671kqHuPbs2FalGWWPX/IK9dDEPAyXhyCVyet/
M5DV8A4liX6jUvkh65xfihJpcQ27cG4ZM3TeYfObxBo2Y3Ax6fthdWMNovXzpyXnKmysqT7wVp0t
PKWox6c4S+DDUhd20BTOLwuoNhwyywwN0SanfkMbMGwszLaod03p2yenHO5L014FYYrx0qnuJHoB
EOzoYZdPI5FTjMe7IPD/1kwuei51NARMhPrDTyj8WorNvqmVDVAk4ED9iiq2c+UPw0nkkzHzf242
hO50yyfD0/As6Kna+5JpQpeecSNk8WtW7tXVwbx3rKrg+3XIV1ERqmYdjoNb/10M6yl12u8T4p04
b8CVW+khgKZNchio/m32idT9c4JocF2mbu/o/nc29AftFu6u70CbfY5h1Jr5bR4fdttmuG0YoVBT
0EYz1UFUo0KxmoZOI0Vgb6J+e17aYgBUY2iO0BBqUs559ZybZ4r6jB7/0PRomrqqSiJy0mLTWF5z
D5FiMW2HFDMuHBKXYduJy1pzpy5Cv+VW5l+AqXU0d9vRU+4pH+irHLh4L647MwT4+uZ7MDnsalvk
utBAcFJW1surHSBQzav6bSFVKprrb7Ntmc+6qS5VY+1R2eB6Uy4Zi0hexq5Re8sa8REtJj0GVucf
ihp12pYgj7IcLvu0aekRVFsZ4Qud3zYKw8Pc1Y9gJLI0FQLmAgx2858w27ahYSPalzU3yTZC/2IK
ZF1ewM5a8y3wxXlIENyo1A3TRCHXWzZKfmbGNLNkDllEVONk2bWth4qMg4js4gbK3TT2td34J5SD
u6Vb5mNpiac0mHCVWSrdp0nVEJll3qva1rtusjlmWRK9HB8J/Q3YU4c02anN/Vv3zZ9Z+O80vwCz
We3vCRtcZ2smCIHbaIWuDPQkSZoDpEeGd6gxtA1O9pmmuovHBZzLcLMwrzsA+QrZkGeVYBmtscdJ
rQ/CfRIDIk4f/zXuBZAi8d4PY3VlArLibgafMXTf7hxguIvt90xN2aHK6/V70I+xzv19tTrqLbWH
p6Qdeyx5zV9XbsVZWKw8TAwWmP94MgzAWp7g4VBY/runhzUKzk7girfe4McRHfyc93C9LW0oy/FH
jvSQH2w+LHBloWkvhDVvJMIL59P080+jLL5nwEVoTecXFsLu4ClTnesEOLKCrgy88mhk2SvyvCHs
F4lk1/Pqs1g8VBW9cdTOb+XS2Dpv61EzwYdrYeym2W1PwzodKTXujxBLzaUR7b3oJcDo2r3AVhxc
qo5kF9TRhIln5wZ6jL1t/lm2joyxc3SYCu0x7Njnj+5Kck6O7LdCaN07rn9AArftk8KL6raMh7lq
4sbHs+dVFCnYSINtb8yPBvXihaQNWFRdeVS+zX+sio91XoL3nlYNV7TdYdCK3CqJ/1bBDR6CBC9L
UHIEFIxyw+Tl18r5IN3M2am5/YlWJH1hhv2mtyB9RaIrdsNDSagbBOQLYJZHbql3y8jHilw5BpFd
W2eDpMed4+FL8Yrx5jkC02GweoiG/fs0G48zrun3RmDGFIhPoUo33J8oOpACvKxerfbKFioyFW7Y
EWZkl23ZEOIHaBgqhuqS5OJjNESIah31MB5+4F8MlaOTYJJS4KZZHgLLw94Z248W5OXTYdHggDxh
IBaU6JTNcViUszeWlom6k2TUY1oBX3Zh2cnf+PD08mNxl+WmspYUhr99XkfBgyAWnV8+gUXL3Wo4
1cEcLYrXtnE8bFu2nopWYhh3Gf+JEBgjyRZ5yqT9nPcF4vp+CjdEOEfGzPbC57TvmRkHCYepdOLu
sU8h9LXeR8jJg0qbd0SZrwitXhjFdjlj+16NatwnijK0+rdY8E0uTtcyA9W/DGQ/mHnHGLqh3LW2
+zlCfO7S3M1wHlmMbiZmnnE8NtX2FCwI/JYWYJFJ5WcP2XuiX+hbW1pZ5Bc4ZpxhottZPWdLh40g
be8DN/ZxDu5pWi1XPU/2EUf9s+tC03gOeYh6REw5swxNjnMLEilOwMv9rgNwOHq2fkvbHLaYgLS9
Fol5q5rjXMriBkTvRaYYbATQ6XoiKOLkzfgifdcjIT4Q6k7D6AGty/ZcpNyAoMa1yvXLVqHUQJM4
4SxI/uUWALw91WCZFCb2NgPhgJLTGNQfbNvBQYsiI7TFPnGnkqrVcH+klYhka8yHfM5mZnzMrYVs
XuUJxqO/ueN2GX1HnDUfk9q9KCFRAbl3Do2bX+WUFZRGG40WHuGaWf1C4mi8qI3hrTbPhpsAvxv7
qk/R15dtQMCptC8W2RMED1S8AXr9YZP2Oy32pd0qCTBLVIaRRf1KMIZjd3cc0VNEgAVSxwGB0iP6
QiuBX0caOq4FFUp5K9pHb6IXDfl87laOcL9bmEPqRN7UyKVelwtoExfCYlUYxUnMFr/BaX85qePx
a49PFM6WIBuspyLn/neUWfP64ZnZvGsvHyN5LXLGggL5kLVEW2ej42imfZ3J1zYPsrgS2cOBnL9p
X3wqkWoYFMBOVbsqpuv66HuCw97BWJ5jEgyshPdQi8jOCxK7Sqb9kriEmn5a/MgyNq0Vi/ADlR6b
jhFRjuVhyrfhycTh+1SL9p+9ZPMhE7xYPcEie3qlbiS899dqTMxXYdlHt9S/uQz5bBXJTz+xKJYw
QUqyiiiKDk5fhKPVw84//iYxl7fAwNxGO/KBYE3jpJqAj9Po/9LeA2ccsV2MI0spVqbRgFQI1GEx
xmvTECyyDIUfqpUtbvsaZPoj1ctfd67Urnay2FoIoCjsNtg7LCaXwljft40kp0lXt2VY8ZtMj7+J
04xIF3FVjqMoqTBlmGzuBz7hOiyTHbmc+fPUj6ct9eYj1xiB6HkOprtUsSiS6aSU/eKpvbuW9sGd
FOakOYQgpsNcw4QHorxnwh8PmWW/bl6eHTof6X4eiD/10Jk4XrNvFCYYl6SuSewgFIHeH+Cfwtz1
hui5NCSvcDW+lUGaI6ni1eqNLSpKArDy7LKCq+6rLllQAkxBXDXrtJNL/jdZV/sBWBfR0ATHZQSd
lTJjSEKI5D5cSRzmu9WpYFMMkzWvFdupK2rIjr7d9zgB900rZTzjRgjtrieQ3u7e84Qwg65nl0yr
kdxsywHHsN0D8pFjOZqQLjwMhxnnynvmPqdcCzn+w7MGxTuzbsQ9AOBFCrR3hZkylFg81EUgI2n3
PzJeml2Zea9iBH9yq+JJylwcZjPRBzPJ70xyz80gMPbasPB1mt69fr60sppv0kuH53HMIqQ34kC3
FFRBUs2fI/6QbK+ILnCzNnY7ZIYA999tmJedAj+54FTml4prGej0o21yHl1bvFmNQ4EI9EfqCrLU
O+cuORFTFpydwKYbaeuP31Dh7I/K2I0Mr9zuQ7SsxUlPFKpocJXEseR+2CBsytn6Sr2ufGMgfhEJ
u9NitSdKg1BZZGN2P8jV4FquHs6O2WEh9Q/j3CRYaFFM+K2Ovf73vAbprhz92wLuHbp1XjLTju+r
HeABnn0aVJ2kfRIonKB7yh0iriVamuK51DCTlo12hwYGB1VF8Sft5oRUmgI53Xho236+9ki00KOG
7XTDVYZXpDIq3ESom9jFQTewr0Ug3JYK/ohsHc+TLT5JCHKv2ssOAUi2TCWqA46qAhQ2FKPfRbMR
9CGGCQ6upj4sYvxwJBk5ajNfDWo9DzXUVcrFWHZY+RufQAQ/RxmBSs27TaxcRFNQTyO3HCnI5v8G
fgXqK59LPD6fLqPorrEvZV7TfzH1b1h5IlzOznHFJJ+n1inf5m9GMrgXD24GZ6eF47o4Tc70vkIm
HkaQk2Yh+cfHs7a6uDcdZz6mnms+e75NykK9/ZJWEledjyRmnDheiC+YMLsGLVk1j58230q2iC0/
22mFbaFuCw6o/OB47ETbWkV1UmNnnp0V3q/6KPNA3qplpDuCkVc2YEZWg3xV1qUbbelY7UvtZGGt
1+XSL30Fj4+JCwcyyoPHly4g+X4yrSIygmLYJx1vi1liIggqmV7MKrguZb7gfl3Ti9bddFxSdZh6
QSyWn9B71dvXfqzhFhPYLld1P/hR/cejb8/KPyY4+/xSuxdDcr+mrf01cXPFhXDMi66Mf7JzZrKC
gDTQmf3DmNdecNdSA/v44rd1vD4UIl3eytPcHf7/hG82KhvgEgPooknyJC663rrYHbeKpcoTfivU
jVv9ZyVJIlqG/LZafwqzhR0nb2BGAHL5/5d1KV58X5HuDUl9CqYakypUQrO0nyVRpsx/Xn6BZMgv
s8js/SqSFcGAi0ohL/51zmpGc7ICajiOjCp3jAwtN0Rij4vT7c9miqpzxpuHe9xdyBJbKmxx3T4r
ymHfDpwrEvJxIoGPApZkjpIUATfiopM1pueez1Y095kBPSr1lUPsTrYYhiOJmqIfFnfvW0xQqdOA
V67J98lr/2gL4COz8KIlpmntBqsBDk3jXE1vZqEAHP7H0nkst44sQfSLEAE0XGNL70lRJGU2CJkr
eI+G+/p3OPE2nBmNQoZCm8rKPGUhOWdxS8EsGQiFIwdQDibi0k0IsOb4P7k0Miboj4jGT6VMWEqu
uBoUOYtcL3dVONpzvcQLo6pPfv5sXoBI33bxdLfH+mkOJYVWxMa1thxwGiLDQhc15UIbw+jotqI8
9TQF0SNIHBcMrG+I9p2HCUl5lZtd+V0V+iI2tC83A1UVS4zsQaQvfNIbRF/5RlIEzgLe2Gtdq+Ga
WJzg5qthcCsbG0FKPmzqmVM62Q/kK2J681Efhn8iLU5d9OEV3RmtFXnZNPuNRS9jVXt+vDKz7I22
AHPna+Oqaamc5QxKerOi8FilZEfKTtcOY2083zjVQWzTGELgkiav05whv2m8m6rpqulBfTLN/DzR
kr48U61uudNHRPqy0oj3hlmPHpqkeJrIatl6ai+Q/6dZFNg9vk4jOvYUQ/w+BOyiwlzXOSVESodE
+OGisQ3naLTPzlkekCTCMLWPPG45qifO1eAvLwzvy26di9eEzhbLwEFIWDm0sNeBYSYLmZGO1U3q
0cnACOwYTb/KQ5kuA6hmS5SmZBHLOjsGfvxSQ6GB9JYVpHHpCSgfdETc1yF8jt5bgKdJN2kDYwUq
TkRTgYIKYfhrEL3Ya1F1KT3Tf7VCHk7cnUjb5qlqtXArIU7NefsMC6FvQm7fZJMi3zxGoBvi+GqP
3ngNbTwNWOnPVeK9V16Fr0HUAdul0TOecEhWz9n0SwNmRJT2J91OPmVYOPew18JTl8Np9LSZOWTm
w08LseCNn4u2BRyQK+/gOyb2CWOAnedM4xLVHqssjKolEqW35gd2F73F/yWxonNw0LQs45zDXNCG
UA6fUge2tuhGy96AvaHTYljFvGtiHRu2DA+11TN/uE+zJzpiMTk1bI0Co4mbvEvnFR/rQG1/r/Xx
3Eij33SIuXXfRHvputrOWqBjBAuzJG1qN8Gh8idBxwPh3QiChaYjE5hBgy1pwEDm2Tkxxszfkbc1
aJKN4zxg79yh4k9z7losQJJQO+p4Gl2VeSwZHz4Lg0pb2G3yZvpGtWaJOIc6TNyD1b3WFqI8wCIY
ePOmUxRgQS0xYTQMNFeSSSlOMhyygXs1cepd6hrlIX6+jKO7DmubRsRkkmoEHqfxhBw8MdwnFs+2
MPtkMchiXPhdCuY2rJy1tPm5M806NEmhdiHvylEZjy5P8m1m1W++iAVoIRfmQqYNl6pmO1Z4xnc5
11DMNj3HMdIuFZY1z5VLbh82y7yAybKymaxFLmZqmTdG0dOFp7CVi6RMo+tU6v1JYMOIBLxoyS1q
OaXGUjNC7eR5MAfCRFyTAaJTZw7n/17c57/17naAG7ps2J9Zk1xU8Qd6q6bADxwMbrd2W/eR1VF/
tkcLfGsHXhcvk6jq8BNcXDcnXJvR0OJePLBXzghBB5+T4W1xmfpY/KS/Is1pHipRLzuZs/jLyfz2
lL8w/S5b4nPY0dt/bjFFuhoKN15B9Tq7bU/wPN52kTNLafF8mDjWseb13XIyqFoUAeA9fqULmZBo
k1sQRq1IFruGFtky8u6p1MMbWKMjk854QErnw+3THMk0QkPvw2Ax0NLeW6E/jwyM+QZI7LkQVGCN
VjqogoATO3ytSo1vOT8nkJDUPPlZPV5KJjfRxd+PNoI+RVG0oHeZXLjmMFssc57+SW9aEhS7+3kd
nnrkX0wW3St6TrQQdeFgRbTWYGbqux7iCCAemMxsvNonojxr7N7lESPJqqXrp6a3tI7VKZIyu6OR
1vQXm+gQT2V+DyxVUEJlXKgseyvgRCPP+nehNUgDJIlo/rPZhvWTddQUi6B0rH0zqn7G1tktbeKq
K/CQPegmMd1aPhI73m6gVbxwKbYWlo7R0hcT8nQdPgzZP5Rh6a+1m/1MPZ6tSuXpOTS894yaDU5g
f4UVQSB0DGxS0/CynfaDjbVamFML16SPy7VFop+8D1IsczmhXCjzamgWc/pGW4PHKV/gOol55otx
1XRafApq0vvc5quALto00FaSHEVrjiIQDtDWj07q00OhGxYanK11ouZJgRzbBvgk1LhXdMkXpk4+
otFbolV20H+4CLwQGvO90TXikLZlTcQ5L5dGU3ULcGBsFa1fLqIoEJt5wplzLbTYvgb4HVegdrmF
CG0WZpN+jPDYwR2yauLQLmaYToZbkhv4FIJgXbgGKZ4Orm1RQ9FBppgoLGmXgD6Z+zq24jqy7VXX
yOwY2SSKSZ8nQfRFh2JiZfXGWQ+7aJeZ2bTKp6VdFnhORELXaVI/eYBZKp2Gm11E7prMK29eaC6K
ySlvnKd7xZu2KUNDlrMgrpCLWYYlJL8lxUl7+e/FsECqhhMmAm1oUuCjChBUTVYVtBB/moFUu4SD
AufKit4LlRjzHjsIWZ+tLPu7itPm2MTVugPGvQsMbuKNASHLHcvgHPnNZxa12m7CCnH0KrHj9p5e
s+cLDqyFLkTyWXIJnTgrWW3dN9KYvyPmivGI6qmRo3PKW+NBpJP7szFuI/jk8LUSYxklqPaFqFgd
QynORTkB++g3zRCVpwKBeV54pbWdvIgIyCi5uQzhvbewCXTR8EiTIds2g8w2Ef7MFy0piRDVREvS
wdt7ViAeVXIOvEbfTB2+FyPyT5PTp2ef2N5Lz+AVKhiD4V2Qoo5tpUdryydmmzjDm903r3wxrFLR
a6gDvBzNYiFx0l00gpmzIrDZvmCyGQgDlGnaKfT97kWpqXspi/eCwmTjmGTLcESMu9YJ/riHRstU
0411mpF7qkOX2YUenZFo8OUhSyNtH9NpO8CsPeb+SOWryeClM4bgJZAmLqap7c+9FxHtmyTGm2py
u2NrvtgFgyoD3Ms62zxmC5AuiD/NMtHcW1mENqti5lO37JSpylUvKkIqNOAu/70kFmWMol6dOWO/
G1O7uOUqTl60Qi3HsqWDXFU+maoKikUfyBc/ZUn5fnmwbDQtT4eJ4XP1Pumdbj2U3y/jso93oDf5
w7d6hn22Wwd2Ml4wmKEzEoLc57SMorDWl3RwnY1jiQxYOb1A189fSmGGNPC4jiDain0le7kwbH6Z
GjsgiIqBc8Mvi32JTEZH1bAXueWKY16sklqenOfNm5E+65Yq4suO0n05ZhP3SwPlY6LFiLUTSmxU
PbIGi1Ah787zXsQtFXJdLoYlK1ds08B1MHN6H3oSWOfObB0srnRjtUTrNvQpwJSSyljr8Gr3bjU9
zFRpx3iEFCDVNsLocJp6czyNQn41o2HuBEL5NhkxkfUTCzcriKhGGjMa6EZ353yyJLqCZqz1qIcz
6uufJulFsn+Jw+5i9ke4lm5V2nszGeWFVADo465YRkXN04Q1A+e/LrYJley+M+jUNVEESbaJ1FrB
N2FbzT8r3T0KfVLnpge4ExPKnKmxsleVA7MR0qQHT4u0YNiW+7qklO4cNaBcDr8+sCVIfAx10Suy
qUiAbxGQZmSXAIvoQuYjsyXTcTVMPjWumVNaFYRZJ1WEaysN3giv8htqxtHMbfqB2TRdGljHc98y
9c9o9Dfoa91XlkKPGGW1LPEYstAdVoOvgP8vqkKjGcgo8QFu7DIeGz6o7DeniDfeCJGl6W9d540n
AdPmMip5V2OOJl5lw5IxUfbOSawe+7BXba0aHBQTBpwjrju+E8n8td3YFsitIdxEqa4T6HrCF0e9
uQ4FPyxS8A8mhFeTa+BsgKNLqVHIZYESZpmKm1vfNgeR1NU2ithK/VGtrELQ98qzS1meYpX89YHm
7obUOVpCgWSNzXsP6WBZq68mQF4WeXUi4ypPnR8XJNf8Zm09vb0GaSuX84eGIvDs1nKCJUqeMQPu
BdXPIzIL/qP9lDlAtoya+WxqSj8LaUG1lP2bh078HRConVWOVr4Ci0u2oeqfPo78YdIehjc9DWcp
9KU92BhG0wlLjGid89N6kvcyeW375E/B8ziUrYIG+N+/tlILDwN8W25UKT0eM2Wwe9vuIoIsx+D5
0pjqxbaxfSirbhaB7I6FnPRTOJrjdhqfdoVuTvE4XUVix0cM0aQrNUC5Yy1fahOF14LNNh9sPtPJ
R+8QFO3dQ6FejD3RJYbYVJBBYd9+xDrYQLermcaaQXv1S42gcKW/ZrUh5o2TeC//vQQdibl67mRR
8W53olj1meVv2TW0FyMcahxvsfbdwlEyHAZHaTSj+1JsKUfkS+YxTZNE+9HJHfFhZJ3FglPWJgv9
W8dUvUMY+tdKTrdEWP6r0AtGq2vDgDMHqJbbqPalG3BVS85Z268vHRn2gBTClqQNXgwMPQ19Okvn
d+wzZgL6cXJHxzaWjh3Xs8rn7Ssn3Tq2FJSztvUvSU7KBKlMLRLPZp6EH6wSp27Oel1bL1Z7H0Ko
tbNM8z+d0GMVB1EMPJKDjSnsEMWklc9qU08OGBGBq9niPfXUZbS0+Jp2dXINtPQzT2xrjSR3NrNi
GTtv9CQbEjVOvpbYWG+sTX3Bu2isKsDoFNCduCs2xw0biX1zKEee2+gqMGt6DJXI70Xz0kVMzQKk
eSxsXS0cExFyNPTwnQvdFiuxeg2xzq/cNG1OprK/atfXjlneDWdnoFNkeJ0D6f8pgYGEXSi99j81
70z449WBi2TrpHNt0XSnKa60B45SHH9o0chBJTfJvITlOLElc1pEvk3kPZyiR0wNlIYgcPDCVVvR
lODOBtS/rGTcjM5wAR9tu8hFttebAvRm0V0sj0kxKr5KuWoIwXx4WLEq0/jnTa488EscUD3SY2lo
9HJ5mZnC10+659onp7Lxh1oVDnSKMMOJi9cShaaten0j6inYEYpgqKHmmFvsEO0Kh4B3+e9F7zLg
oemWyLJFJvHQ6GgSSg9DciQY40ZUtiPW0Glh4EChtM1OZeNtutHMjjb53lVfJ85Gj8bHiDdn3dhp
sKyoSrmosp+XEZQxMmUXMuYbVbrWkTEN9nGyaJZFgnrMyCxvbTRoOwl/qWWn2mg3uhCovMhb26zF
XarB8mQ3XMW+cVfUVFutE9mtlO7aLTu4gD2N4rIv3F1tmVhBzaewmTcnL5lmdqS6NVArSM5inOaV
37igCP6mzrC3poEDpQe+xpoQwli4XiBnTe9US0YxE+SrXPpO3JbXfpDb86mCWzAOzvBdQeyt6FaZ
zSR20jWdTWb1uFcCZ4fzBpJonRGAKugm2vIc1P0Z1kyzpQtUXC03WbOHgoSNzPI8esz4zRFfZiA8
W6zOIrx1QbZX+DXntI7CFSl7cTBTq50XPFtUsgQabat9HQtb0dwswJ1HnTzViVFdC8d5tXMVXmJ9
fICHdM5MuecTJI2U/Cld+jod8tousmsTZz8jTmDOECve1KpDhcZzglekPmlVBewvNjelWSYnVIMz
44AnVAvSLrrTt7e2tcJlGOnhIhRatc+Aje/rGAWARs5aA7a5A6Kl7ZznS+VBh+ufEXEs4QfGExgH
H3GyjYSz0318Pp1rzpAOtZPddv6J/8fECpjCEcMfUl+ap8lNqo2H17QRQ7v/78WgLtwzn0Pt9JLF
nRTRipxSyoGDzaikM3Ec6Bkde/CQJFNQPivZOly3p2JjFzgwmDTcXtu4ISDdZxCxJ19PaV6CK3GS
6WTTkCRi2t5EE/HEa2b5zEy1twxPNP4jmECl4S2DzvJpUjNia0FrsFoVkzQRx21zO4jxkg4IJ0PI
iWEU7rivHVztduW+ToWWHmKjfwS+Ua9hEKp1bth3gFPFwY3q/7+I53/WmtpMldI2ReZyePwXetRC
9EWZ5+eG9j+4hHnWjPLTk2pdlJcOhhkqAgdJUZZvum1s/BJPbk3TD9XHmxPMo7MJlnvmBcFvalsF
qFG6UFlnzvwMbQjFBBHZI2vtQsUMMYBE/K6jZUDAxUViQHaJ6s5miwAlCjfnrRViQ10zHxL/j8G6
at42ebKgOF/+9ymoVJgzq+xf8gCf+56bYUUPp1QcIFdwbOqoVXQACdr0YDVtcG3PQOtQ3uI+e4w0
N6mmJORw0HaFwp1B0nwmc2yyo3A2fiBXleb/PP1oVpIc8sz/kEVwdp4xHW2AJmyRvywc7w1S75Lw
JPmlEdZeNkwfCqDUiCV8y9BvPM99ukxDlhs8dqB6PDSnCKkg57DCmzJv2vCdEODZFNUHN2kuOgE3
yWrZtvZGRM5nV3l3VTtHhL1d05eLGP2Wu+B6rFGxdNf4C2X7SrDqgzkmlE3OE/eg3Xy3vA468wk6
SFgGaNI1AzQ/6IXay45uEnbSOwCqkL2VwLz5sHzjCBb5hl6LhOj+ysoftoENW7vMemr9MiInif1w
aeUQz/Qux6lvfaruxe2dL7NDC6mroJsJOv+42wixRRAYB+tgJAo5x75mRrptk2fjDQXEGw5aEH53
QIwxR5MwrPNi0yMCzOxK4FJ5ByP5nSZpt+xt4teGv2WFBjPfiX4EiCBrKN/G0hvWtmVxsQrduxFy
8xpkcDYD7dz3E+gtv8ToIL5it/8I0a4pidgFOEV2o7Teoo7GO14MvsFTbavRjFaFP/7kgzS38MPy
hWPlCW2nhrv+0F16ROoVW/fZSRXW86TUd10yPmmD8Xsbk1LX44j7Yd0XCxXTQrLpuZL2M65JUv7z
HOi1Te5dDODhNLS51SSUKvGTRznpIYCY5UjG9oWCkQYVfdcPAyjBwhyUP88n/UFPNNjQwQVMOwWL
KFXpU5njkYoySujKVjAR5CEdiKt3dVPQug4YVWJ8lu3OtbhBB0HJm4P6Td/HQIbPJZTykA54pN60
QC10TodZSTloTCBLlGtdsjxYeUb6i9ZDqNgZ/8yw+SI0yHHAR6mvaWMB1Z287sxsbYLDfEC3JNZO
C2uUz8JiUjPFSYfbBR7BvyzK3m2YCKRO9jyF80T3MMoKrmo1DqhivA9J+joiDVQ0Y1TF+AfKKhEF
b2JEHKpTIsPmjFjHNqmKV4Aar8AV5gHm1F7H8IQr8o1Dnf4FgsT4pyvzAD/iblnDFqvW2sZe+t+X
CEtq7ShPrzH2+ZF/VhodGELXf8wJ2kF/X0gzuOH0vo1m95cKd023lAq8oEOjiGdmYKy9EYB0GRL3
b3QGR0Q+dV1hzYTNITj9+k11pccCnvJJu87fjWr8jCaMw8J0P4Sh7VNLA8Tfb4fK/ygrAegkB4bg
ZRdBtngG3eMfMIQ30cbrTBoE98dvh3smV1OxtbpsnTg0mDJjYD51ay7wwn3HqfjSVP9bRtaV2zAV
a3WTFPOIaR07qCY3pq0+UznszTo5NTZ4zdTWPvrG3XpmIOfCtsnXBNGNRBJlFohfHbB9ExhffD3l
/aPe+wfc5moit6PXL73quUXHQTRrQ+8OGeDCqcxkc/1UBS7bJoNjJCsVHAPC/Sv0J8gf1sL1k32q
2XfH0H59xpMoUZxARiH7GdCOkt2ANcsp7e+8yG9m+EmgYI+BFHqr9euH3ZsVaqs0a8l8NqcAiR0R
dEvBuq3NlDpWgE9s3OEj8YHjASug4K03Ux9vkLf1RRiOMV22dm8P3sNqnwlnCs2iBoaRUtdNSuZz
JkZhZfbOLOtfpoyQYrH6ddfLszxNJgGHnGTfjAlAzGqdqPSRx2ZySLCFsLgsN70wdWWjpvIguTHO
/vuyYSy2ulnh1XZaLA958TuVL11WuIBhqr9iGH+KaOulBnMqPALPvtscFYAXmGKgqiFNd36+s+Rr
W9uzUG+rp231j6jxmavO1Y9HDR+2/sHIqzgpVkOWn0AJvUPdwJOglrEcEXxC+vr1WhnM+4xcyk0d
5yz373wbl+0+KzSy9u06boL9ZOs4Q8yLZu/yKj9QcMHpQBAL3+v6Q/OnBU7epU5NFjsO5PVp48t0
WyfyYKXdIqZvWAp6/eNdtOwgnlm8Nw+tVydHp88SO2R53HRPgyucyxoqNOcZWCexLSSnEuDYdmbL
9IMJPC9TRnegmn5J1CEY2HG4hPrzIydxR6X8rgsfjviztmZM7tPUiE7QkAYAJIK5ybuEeNVnSRYO
+IvDW86oaLMEIRG3a43erBxT2FT+rnJhrzBGC0MPuXmn5EBQ2c6wsq84Y1sHszgJ/WbX1hFhoDCY
mutVICXw4V8jbEy8S7mubQAQPcgbjbPYk19TtzHquJ2bFsjWmqY4YwSmr3jJ4ZXMwt58/U30fucO
YE7i8SPQzROsGdCf9J+Hni6hpZP9GkjMlTFmtfGzNNjK/4M4zBnvss5TfZPa7aeZ1/eojr+dEcuC
iVOrEdGrFvP4e82f73pf+oTzvnYXetre6RtcvKw813Hx5kYnyG3AKxP+mb4z4uH2wPh1rl3ivwXT
CPT2tSQ50tY+22D8GZYdtIdwn0ag3IzkmvDIKEX1YrXNK5NGIVWWdzvsLw5uTjKFt4FJlnrWnYVF
sDVozSvXnm8BXCVrKxb2+FrGi9oMMb0NnwQoGc9SrauUARlZVs8jPHhzN6+3MciAKu0kK8x75c50
RyfjfDE9jh+XmtfXX1trJE9m3BqMNr42/dhhcmGO1ho2zacXG3dhQARDAXIaSioPVtLM1LuXcaJM
soePWjDTQab+e/8Se9at8uxfEzPXLOpM9tdkPVTmj2OfzTDemkH+owfYM/umZmBMMO4w7xOSKdDI
x5x7su5ZUJjaYK5QOjQh/kl7AH6Gvjbz8uGLmWCl3n0gk2AQlNYvIPcpqF/Yp252Zhxbm4Xo5jc1
uI/J7x5INZ/GqO8aY9yUqNwzy0GzLLgoNtGfbWZcqsL0pZMZF5bnCqrNj6CZRREqIzeSmTkNX6Gw
gSoDlilE8BIGoE10fsJEOxuq/Rw18BG6Vn362qEzcaP5AryfG5XnjPaB02rv5Kc7oBG8Y2kEqtxl
oN7wfJJdYe0NPWX8efRDQIA7ofZDK/ylXQvZfA6hRzrJu5Y8LRoHzKQHRCJqPMe4c5SbvhkIkv1/
QGcXc2nQBWdvaC5OHT95LFtXlx8ic9GsvO4Wms5C/DfiD6xOmIlH4/DW17AFSsfDu4mg1eCv6AHn
oPWwJAN9WqIP07Qg0A9iJCZGImh2N3cEkC/Nbr9q5qWhyX5PmMimqvxTGlftfsIlTutjjaGS3apm
yg4Kyywasrfcs37i3P41NOeos5kMY3+qKad5aLRLFcNZjhh/4yXlkQDkvO7KPdmQnaWqOwzj78Cu
ViomXycnbA1twR+o5cJv05vNLNQWnALXNO+A3U7XKCW87ATpLJ8geSDtWFMb8Gk4TYPsr64kEUET
UyXFRcNJHmT5O8NIuI3aZC6ZBXNIu3RdtwZXX6bp6ETW58iowAMNuLDo/lktuZCa5bdt5+uK4ZvA
6FP+4km97T3ocBVmbFoZzGjvy58EZlMPWGk2ovuCIaGkad3ux3DXqmFWca15fyn2miePfGvqzBRs
1D+vzFiXsXaOe2MR5pIlDGJhpqvfUMck0kXFF90+SC5etWkIduWKiJMhApzbjkvyi4S6ZvCXd9Sv
8fSho+NooESS65jzaxDkHsnB6zfI9H+h4PM60kEQKiQTmeD953FYzvqJd6ZPnX2YfgcVHprpuU08
v/PgKWK12msfEhdlvN1v6//Jjr1pwuBBXpyYV61seoBEFAOr32GQuA0JactsIHNdZuav1qSokKDJ
8aHNzLp494qxwGVG+yqe9FlsNRZfOHzxVXXFUD/whvOterxJqO1JC9Cdv/a3b5anyZdfnvugp/DR
Fh5rAL4XEng/M7U0xKqpk0WP4VxGJ3t6utD1c0qmaCECl+7NRu9oVlkS16CtKXR8/gPnh5+l87Cg
HS0lhh88Q1IYDGXWv408uPpjjWOOSqEKsy0WgniWh3r35Em9FGwJodNftbJ5CMkBOQwulo43U/Mw
Gy2ZOvnqVwPe4cw7aJxMJH92ohgfIOpWzMSd5zGYB4CUlq3u1cS3Nsbu0eL80O2emIfROrNYzz6Y
wrdqOzAPXf5eakU8p5YxZ6PRbkhws1IFk0Q88R3apDgz5cND4zbVtelnGrpHx/1XxsNBedlfNZhX
YuLvSnW3JKkugU3u3PfWk7bpNKxDcG4fAGcudZTdxh4vTl4S7Rt5KEb7Ae2eUeePuAxPght+4KwJ
pVaBc3Hw1RLxsRBNMutfDuidoaE3bCX/dAdioIzkSSqflUb+kDhL6dFopLNJolUTuHxz5ttp8T6e
ohfh4g0s382QR5MZhKQ3WzBJgP0Fxq0ZyfKI68pgzCEwYnulPGqmR+KnD/LKY3DT+Olb4V3BYjGe
1aQ7GshFiVcUX/VCjWwHo2zprSuadb8R8BY37la6YEFmI9bhojjndgjhQe2scQsLECc48Dwymtyh
3Ucj5ccgklcyR7gHbbV1hXORMU0ffGRAn3rvO2Lb6ewWzz08AbB9+ZdrtZ9d1/PApIfWHY5T752U
O24MvQeAZr7wZu4T2DMoae17ElY3J20vQbJtzBty75krwo/wGHNAIpdzxLcOSfrnTFQjYfNpSzjn
JU+GV+WzkUZtCjEG7MPZVsVXkWKMxLY48816bTBdk60gZh6lQdY8Ne1jY5tsSQ4avGi2AA0T1KPB
xyxIErdjwlAcuNGmLu4ETt7qIs6fCaa9JfgrNC3soSzWVqMNHMdu63LRmdEaQ81V5M7RKwkgVP06
rZv5mJCEwSKjmJkNgfLhG/Y5rvsZCbI9jYrDMFQk7vzkH9ZRPTKWXiGRMtytA+Y0wls0huWFSOwn
9sGDTZSx6WLG0umvlRzX1jOOFG/0wQQyXux8o1iTDJolT24K3zKSFPUt09VhIEGBuAixkklxH4hr
ckPZuAOjS0iNQ7Q9oO5/JBUHXqPYq+Q1YnRV02V7yW3GNZkSqegUgRbR5jR7KgalThrsQGfnDEwc
YI4DM7fYqDL7daiHb8wte1sQQmjB74OZGmeyjE4eO9To1CbqlolFJGTkCRbU9vkIBy0Mu54spo7d
fT49dyqYwex67g2WOZNETPbCwSl2RS//dExY7NkcTXqMi3vUYcY0NmP9tLoAFLFyTKBJtYnYj5pL
06xjal34Qedcm//30aLnlHX8fVCTqwGs8G6OHpm1lm5iSepUe0ZrMQmSeHWSd6E3Ww9PzuikX7XH
QdpU2d80Gg/kITAA330imX2R72y3foGNsO7TW5iOG1E9G8lQQwx/Z7bxnbeQmU6jdVMum3gamttI
aszreu/19M3M5BVj38EyggfYp1UcFEzCAHEe0NjROvVp+KQP/Ypp8g7qwTaEwG/4UPuUGf8La+3F
SvtP5hutiu7ZEKvNauFHOIQ7rCYRckhkciMII/nDUEMnb/FLNFeD3Bij+57W5UlTuNLbN4azVrOe
mSeJmjaFYJpkFn0wCe0mM+3bFta/ONcvTlG9tOWTWkX/tDHWgTPKJX06Buu4K66460kO7ayl0g1D
I9vIqCFq3uyi/6Shch4mDMHjryqn/tsy5DXMjYvv2KfBCS918ls0wRn0EzOTPZboZFnvWAn7APsC
JqYeqgFzZrogWA1A3OZluh4zb4FUtSrlwHFQIYQTT6GZXt9S32GvgC0Frpjkjx6fVa/uNZkjCrvm
kndqmXN1H9tzHxOPHapdFqRLaG3RfEJ0JScEKKBs3xyc0yTHgaQMGMdgS5rIEAdjSADeZdqa7lSI
FqJdWr35xRAyH6kFmjzdeblcOW7wGlvjbclN95ao4hAF+iozmWOi5KyTcuvLj1o1jySkx1kG4As0
138wWoDnUP9jZk82MzM6o7aqXj1jT3jlI3c477P825o8Doci3PXAJ7AowX92cNIw7LsaLsUF+goj
O40XkCNvdaOfvNa6qOTD17J90LT7oSjQDek2R8bwEnMiOQ5HZkuze5zwkVMR3z0E/DQffhLaKDOf
r4rtxESNya5ZPBHC1ZO/oS83jssIVZ+rre6/eW187Bp/n9Fe15gNPiGgCdP68UKNaRbhWqTpkaXL
Ndq8R6QRYls7THH85/Y9euo3TYt/egvpN3u+HSjYbJH2hUk3MUp/9WCA0ZhypIHOIqJeD3/FhnP9
De7MWwQhdVTGums6pOJx2dloEc4Vw8wuFf+aMNzaWb3/H3Vnshy3kmbpd+k90hxwAO7YRiDm4Dxz
AxNJCfM84+nrg7KsqrK6F1XL3sh0M++VyCDgw/nP+Q41uw+SCesE1dEOpvtiIhfGrclBV93aFSCk
smTpa8vpzzpRkTr/ruGVgLziUJVFzd6h8BJUCPlceJJXmXz3hnpJkvJXb8ubaBzWn8GvmlAoTUFg
4+G1uUbA+sZKgnsVDTSj2mkYfLW2WIei+eMo420hvJJV034COwTo4gmh4RFs8gegalHn1y413+IQ
1dIw5LsX3cIdfhsb987q+hdATeUmcwWcyOCsrN499O7KYdM8+d7UZPdF/FO15IaBQ83X2EwS8sTR
vkizAGZGTaZdSLp2a0Jh83TwGtW8YIf73Qd41w0CXdeKsomyLsvPRC3M2H+zHzDlq20M5q6LB38Z
xovBdGjPYb2FVVDFCIdpyrndSZ6XgQB4NsJBM6NHpgfV3si/oj40jskwMNVWinsQCKEyzZ8nHdTH
SVILXuK7FI3Z3NLwR/kVaEyu/UMTNYcmBnOU5b21o+Y1sXlsPBNbAA/s+e8veZ5Z//yd2XnZrgww
TjXm2JzZDerzGHLm7PhStlTM0LSc87ZzYpwUUSWs5FPt20ZkXKz1F7wNwaVlL9zKOXW3WNL6SzOl
w+Xv79A3wdRZC6mmiQJLo+zU2f60gdVc2mpV+EKL/m6CKb9Mi2VIeMbem+aazIWqL+FQ1ZcgywjS
/+c/19CJfB1BB2rN6d6dnfsoBgSeDVfdp3ejGbwJUDvYuTcD4zaMxy1k53JRG5keypbsw5KMBg1Y
LFQutiyRYLAyU/zBSv2MRnhN4ulD2nkP+Jfe6rmf8W8v3Z0DxZycDC4hD68WklVHTRGkH0em6QWB
kXCzi2kxm+S2zNJgL7z6mk7iLQyjX2RlUWIb8dpb3qvqgEV5zhMerAzrEFFdSxRvOUhHhs4EJS1v
9XpH5k3SfgUAJnyviVPude7vyj7jlRRHnLgpkgDIVHhmOnW/HENN2xJb4iap/5CnETsaTR8KvTwJ
KKmxCeeph4NSmFu7s0+pmbT+nNg7EOsUUhoOlXP0A8qcl9ZejB8sdV88OC1Hl3KPZ6Q/dlEFvGMw
kYyG9dhewW5TzB4L6d7S7brlZPeFB/4Jyvz7KKEuQrf6dHOIMnP/TO4ag/YooE4VbISZh0EK8609
cVVLTOzzjB6Rj+ITI8Dvtu7vdccISY5Tv911rr4IrAgR2FVIIQ+1XTJ/Ic6bEPmFbP5Rtby3K7uG
bhmGMQLZx0JKKsQjtuacJNHJkuEXBO7Mdw0k0AX/D/ny4BJMHkVrU73/+3M1BeVZSmdXsyqeKDZH
VjjDzNAQQmCUdNFP5FExNXfGscanv0halg1uojBEcbzS1YUha2PP87XSfstsppnqN1T0W7umRstR
JOTNa83mSa6Isw1xT/yV64BQ6Z0ThM9TSwWZqYKzcKZXwIv1JmkRCWPvtWjd52ocP8wseAHYku0s
ozxEHR/f0nMGlBOQb9RchCrG0xGKiBH0n034Wy9QDU0veavbQvnuhNV25GS4iXsXNhXoI0ZOJ3Kr
KHOR9ZFJmxMMtOrULrYB7AffaJr3TKx9dISG+48sncGAJpeopN2brOif0hip5RzEvrNqDpH5UhGl
C2+qkviItVHw7HYjPfUcVA0fbbPzVfU7gQPITZvASZXzWaLax4G5sxHOuayxLdZ1fOyRRraCdAVB
xJDwUcc5Whg3QbTcu8VLEoGfW6Z9MGA4S7OKIDufgs8GTzs0fBz8e8O+60Y8pRmMoSpovqsw3Y11
eAGG5J7TesfF9S0ZB66/YH0xAaUnbHzPJkam7Rjvp4TZakpkG/bPMckIetnkPEqXYYoI8r1tJYmv
FjlTd66QVHEFn8ooumo7uZB6fmpzGOmQFOBDC+5vKmMyFyuGr3iGNEDLwis/sG+u2f3A54D2XXnd
t656BMa6gPg0XRgJGjCbkH60so+JVZ5GcllgOpnDo4t3TLTXKQALN1kYrAxkqOQ3UfuJUR/Qq8ho
sbhM3rIfOrFHMKHGwfFIYLRFgxZwY8wFDBhMlR/YL7auNOMX2X8Q6W6Py3qCxwZ1SCY4j1EGbQsN
iMKwID1b3vKtykTsk6mgJD7nqmTjyhg27SzDvW7vAecwnU6ovis5avgGbhkOzbSt9dgmPKpTthid
aBzEyEsVc23tcSeEt2h7WLJUSG2CV2LuDiEbyn45WPGSnJQRvbRLad9kCTVeSGcXDGqsn7l7yMmZ
7Kaa4gd7ZYBMiGy7uf8rXmigjCL1zXD+MqJ0+JjLY0OfV7JhLCtLlz2A/oWjkc7Tmlt5NSGfbZPC
ni/Q76mPL4rPmRHvxe2d7ySpccQa3OkGhes6PC6qbLe9ZZEk1UF48CSNfnnGpsquJ/1K2Axn4j7j
1G0Waz9OcVMlVo4immMEXf/RHRPTdzv34f+s/UL/XnX0Lw0+/1Ge9N87lv7f7Un/Urf0P6thOvwu
1x6j9v+HIiZb/f2g+C7/vejpX4qYXtqv32n8f9Uwrf/RP2uYlPwHSrSlhDYtT2uUtv+oYXL+ASvL
laRLTf5vT/+XGibnHy5uGk9YigCq5wrvP2uY1D/WuiTK6rW79tK4/6saJqbH/P3/2mTjKqlcxwSH
6fFXaWqi/mupm5uVODoJPBEmo0MlM8ZzCj+mtCfFApIyKxnInMahKre1riXeIhZcYkjZPiIYx5S6
OJbpFG7Doe833M2oUaQpD2ODh2fQnZGP0DtucajSRRxuyhgDPvIb/OQpJkMUFfCfpnMmACVR2lHR
c1O/RY49HYhxIvIGc+d7mk2RxiVQFQUwSsv6VQ/rNHwtli56qgBHS+4cRpxgVaL7jAgU9+WZGGks
H2SIpaJfVn8scplUcISyDuazF+RgmMI0uMvRdnTqXOG6YPorjl33YWHTJGYSc7KVrToURhFtO48e
uUJC0MnK4LfHNsQL6c20JIcYErrvuJmyRy6L6WGUXNtMJ6puemf81J0ZHuKo6y8Svwh3qgux9In7
y3COE2FfuIx4+zLSjCOSAeQOXEchzkGgp3Nwtpz8WkgvvK3Liny907r4LSnoHsKvQgr5UtWkjU2X
8aIAD0cWHvBTm6Z6A1C2/jQb+YDx9pLYSl6bBla4Gthz0C9dp4h+L6a6cyY7+TYRPBQPL9uomd3S
+J3A5EHMxIQR5yI4ugDNduQ1kkNSVhFBsHZLV0D5rgfU9E5Q9kALUPluNUSESNeTbCilvgr67hDT
1/YE42nxKvhb0Mku1MVjzgCEAlUgyK3khhl6uzM9spPubFVXgZHLMzIaTyFF0VLvIrA30WX85ETX
77Im7/xuWFxmQYZm12PYV1V8QfEc3Qd1nT+PRpld+s5AlhADHP66uh8nUHI4Iz5LWDLEXtmWndmq
d+1jVWs+Hg7DjaeNY9o4DNFQMx8ru2n2+OQykr8hQdR6ftIy+yOr6csS2SkJ24jG1zg8VsZWVloc
w4Y+6mFaIKiRFsayt6ltwHlpmDz1Pd9uQvJ2GsX44CxsJWNa3i9sP3tnkBkb3Wg+djXTvhmZDNPh
sIkqplZtj9jSlgx5sOwRNy6dTU9vzj5kEGJUy2OS5eZjWw5nanWcPVEe7SeR+zM6pGtbxpAPARKe
Esx/grwVXMNRoeYlcElcBMdgbD4aYZhn0D4MAJkyVpNztqzG2uej4sgIl1/ODo/KSMuKpaO7Pse9
DTSLVo5olT/Rk8umcl6dTu/6kGBlUZTf8zzfxOl3MU5y100YviZvOHRhwIUcmPEAj3sl1Zo9c+s0
FT9gP/eNyQqClLPmf+qDnAvzzXIJSnQwTsOAqmetsnTvlpINlXlcLeXJIxFzGWtSRFWYZQcnF69l
Nz9bBqiiZHaeY/ybt9BYFyQShoOhk90txNcvOFfbPQCeoCfVOcqYESTZeBkF9kEpKI2VtM7eYO85
Iw/XLH2hHhT9OUwuM+Hm/eqTogCqrPXONMm+dWn+Qsrew7+JnryHqhNfLfIio2v4mIQXrKjOqSmJ
Yirdfw4ldx89pqjg1rewCkC+mgeDnMhUh877ErSLH78wcypfBafxACvC2I/OYSwZsrZOh1rqRr9k
3y57s6MOpnQzjFKDWUN5mH/hAF6O2o6xsi13rCDtzim1hqgWku+KypugrG+aERx48zfmCgZfI90d
goy3XRSC+a5sZnyt1KfV/T5vUY2xx9KgXi2XTHApx7lHnN5O2pNJ9miTJ/R3LTKxdk02zNulQTrA
frnpneApKX/w6/HH1vEmMGMci5ZBEzAMvWk7DvJzNvMHJPzfjbu2JaNwGo43H3oGnkg0WyJ3zPgc
t/GnOLP9mkOXU9irrUcxny8ChpgLzjvLsJ9kK+7sEUV0WIwTieJXL/NgqHguARD8wnYEVNsqOV2S
BcNGPXAtaYKX/BPZfm1so1BjidCLPeapByM2PkPGZ5gSnceqZMqVVgY58phzGK+xOk45MwvmAMHk
KB7CCtjImo+fq6w/RTO5SQyB6zieWa4bzu6TZ1xstw2+MiZBzAxZdhLAqQ7xA2Jl45w9O524qATW
0cDHU+nC3o1yOlH8w1JtBHdht961FhXsWlUjrZFd2jLL/RFgqpFB0eYA130SKr7vIv0JMIVbomAX
rs0KtgeN1IGF/zJ374NOms+hZLHyIiaaoBm/rTQd3tnPeg7rcXUoVLU8wZ27DqF1gEeDYjVBsQtC
ImdEYCfYocZT1BwnDa8KTC0lHtDaRo9ZQVIx2p2zfN4EtfteO9Bjmd/TI2Dcc3O8uFP4nFh6hQaS
2QzkwBvXMBx0gEh3rr3DOM8r0HMl3hRN1+zs1iPClbQH27YnBrX2q2Fhem7WKuqhsjzAcgBWMRew
M0kbALB0yRhU0b5xYuhmcXZGWGNPzXdmwJCa0zDQbIZUG5t2iDPl5wlzXKs42GZ3D2j+nKaZOsct
MnCcKf4bIN8LuKWlkclT9KIJsVJpYD+mUYlkz+fehEyUliF4HgcDnxWoxTFBW0qm5A/TdPMiOmE+
BMyFVc27b5SfqREnly6wfqYIPPWENYoSa/3szVqcEiP/Zu+ouSNjcsiYOTmJXZx7TLGuS1B7EEg8
PX9rnljAkgzJLTXC3KRYzIPO0btauNfCZUo8tsRNnYCA/ajM9Vuvt9R1//EixQ6l5gewDvExT3mg
xjwaEIXi8FrSHzVXwQA7BLJmw5eR5I3BES/EJyehq+doo8wHziTDvsm+rDccRkdr0qbt1dYiUXuh
sG65DpDLr+5n43bmTQ/rbUzjkkCIfCgVETZCvIZP0qy2+reKH/R+KKdVZSpuhGH0u9Ftq92SlFcH
f0FBht2cGEC1uIkbnQH6C/J+b/XsRakqoEII3N4lVi60MduGY1C9054C2m2iMo7EdnuBBqB8wG5H
+toKDLXWr1aCA5oC+4TVkF64uLd30HL98k9G68xO47DZR/NC8TNToqAHbuU0X1nS3JLwUHs+1x+Z
B2/NWAXHon+S9WT6UMb+iBEQRDbQowJ9cZv1obcbwvg0e9I+QAQ+zzKYfNXhXoNLA/OxnEi85tz+
q5VqXoNxOzHj/tb479oqyHcOCeNtZPQ0o7U3KTWsG4W/pXewNNpM1ZLo6Ll2RcKtbne9g9QT9rSG
KMPddcCsrIyzkAdBAC1esmbn3nOs7rmQ5jS+sIAFzirklglaY4SD8e+fP87B7Ht4vowCU6LrgeGC
judnmTxZorPedbQU26FQH5xs1M4d03UDIunc2Oa8WwT0bWNiu5AjCJqAmefE+wi+Ocu3eRmwJ2by
Of8FYozlu2PZ0AE8gcIR+yWtC18jKFkQsB5IPTBF1LCrB53etSp34ND0sDdcjDKAJgXsdoL/tsLb
Gpn1SzIHwWbmZkAerE1wPDHvtmfzwhx7a/Qai7OsA5gDC27Tr6XSzZYNgpVhZMVQgCls9HY6bvCB
RklhsmgZ7xHEn3A0Xvsp9wkd+CO1dpeGGjV/wCHI8FGmd3XdeERqqmNdS4Zxjf2NOkODVDzBg2wx
XXRONB3rcjQPfeq8Dy2KdgHMalug0W7mOe73peOOZ8FpSIS1BSx4indxniGZq3lbC8L3IwzvmyTq
j/aih1uRWj6Al0dFKGnD8HbeyqF7pJyMDQsjXnVcWhDO1syRQymDtMQcQbRgICG6BCoHGA6OXvlt
Y/fLJZ7wuieJSWIQmCycXbfVjKiknoGn4T50KrhUAr+qi717xjztDc1wpCajvfFc9p4CQxJB9TzY
lnaEtbRinWCYltN+QClMbaqL7mAJWUaH38BiYkNWut3lwpGHvvix5sS5/ftLN2LaKqaLDgMFoOw7
HprpJhERPstifC4T76GQZn2HNtfc/f1dY5rRIYo7UnHgFENcN3dh+VNGLTyhzqQ9aoJgj9LOLdOl
x2joNhUnEQbnnrMHDYeDz3Gyo+5gVZZm5hwmnHv41JJrHnIhJMB74fWHLp+TSqAYxd2Zbf5SRzi7
SrsCHmWwOLACfXhDlt/VTXEn6oLCNey6sGatA63gI09UH+16WostaDEINiftPrRg48/w5yk8wzPp
Vt7dFLtHiAeEVWV9MaVx0lOk8Xp6PSMib4OvrzqkGodWADliBiKzF2hgPq/ym4nd51SI4KGsvB8U
f3vXUifFZbkXUA9pWa11BFc73MMQNw5RXVk8l+VDpKk3J3X1EQBZ73p83mW/RFta/kDAWWHsO4t6
J8IE0GGG4GhJWglUs1MpEmtPnoD09bpZD+8pOWbgPfQ+1ANlDgzZOLon0J00TYt2QEFT/QsqF3Sb
Iv9JGL5ti9ABZdYjgw0YnUwvbXmxaISsu8GPRnoyitzcp0xVALqbfg6D3MeaRCzBOHZTmV7oET45
jjGcAg5WnCFQ/lNhPuIkwteEhN1OXIG96hkbWHubZ5vUwIzZgWxmvrOY6LpBepWp/YfRU3hwhXXO
ErRzwHTeyvM+FovZ4lwKV/NqS3lf4q5d7AieBS88pEcD0hDHz0AtDJLBZ83fmRsOhzSGi+vyUu86
FTjHBpDfYBe7uhcjUNb4SdjC3GZmve9MpgAqj+O7vKIorG/z96QKnQvlZajvDKLtUXCFmaILBus9
DGfgbzZD0Hp6TkQ/3gZYShgBcwEwZ1kQy3hLsoTWMWxJ+5l+2uD2Ly2lT6V1uzYN78Mh92sqJdk4
bbXFseuwfr0TtHoJuiB665vcN3BO0uIhHwsboLte+scmxl0R26a7ZbJYU7ClnzVCKVYbcrYzBmff
9sSvMFt81+T8X5lVs4cWc3FC4MNxMh464va3JvEd5GBOfF6sSXfj5LtZoIfy9gPX6zww9U1g3ScS
L5ouXjtBQAyMBpFSo+FhENUnnQpvWr8RqyPt00YfuftetjYoXUCTeYWruCRPNk4zebJ4QKohf7RI
/Uzb54YeotsmbIs7Qx/6nm7uuM6d1bv6grdBHrs+a65mwil7yl/7kLWWgRwKD8sA9rw2eyqVhMcS
to0P1o0NtFMhhMCauJFBG1rqdY+i1tNDcULDRQCqp6NOTX00xD3AQTjIbgayiGDQZA7ptpeC8XHo
/jgYtP1i1qbfBOtTpQA/aXupXt7HocJ+W5pHXWb3cNWuudvHF08ImHTGfJ9QwNJ7JgcFs/62WdvR
paJf1EZbuxAbe9drdK0uk3uNCTmvxOzHt2HUO366GBjztfU0S+KNoz7ZPfb3aGSOFjbqD5PBrSTW
cUCk2Str8JB/Uroqa8JEtvUBZ31CQqsRBywOdg4cvv3iDqM/hV9NnJHegx7imx3nqqjyrraorlad
34WyohAo5TjCHuIHmttm55FxU7KSTHPpFtDs6dtuCJH6q/lE7v3kuXBzM0JnmxYeLEk9oPczuXqL
wUOfccLIPbN50k5DAL5lxOtM9QOnQsXgcPQ41RtfMYLUua3nB52Yt6qVw30CesLRXPLW3IZCHbhb
ouEpLm4M1cVHNJx61xtBd7An+9SrEJFM5nf9VFwYv6SNWosBuWKG6uou8slIl/aODDmIwYG6K5bF
A0UHRz0Ut+mkKaGZF/ZaRIPtIttLH9sUE2Qhy+itCr33PnShFAu9D9JAM0I39fnv7wL47ubMpEPV
Ay98U3xlZGzWH8vC5HjbFcFXismHbjeciHRKvqqgW/Yg0X3RQZ5aUBtY89xv1+UUBGUMROtMhphh
yI6r4kHbEAPCEJMno5URkJ7PLE1g4+LlAYM27YGR4gCZn4cF2caMEXewIOXBcmdS33amIdHFeJ/R
bQX7eBwtfxoxCKhz1A/9e8akyqgCD6XEnE70CNjAL3naF8f053i6TCMJDHMlBgkjOihMqFnGPSNa
OKNSSQbFfKWR5WvZYjsTYqEScXTARdlRhLvWpve2tsa3dJH2XsH7cTsH2hHTxJ3knM/aKTpsp3cG
vU3+LNPqIMhbqrlwYPsPL7ndTjtWU2s7OFO83vQIM2PZt+I3vA5rdqvf0S5068Es2nYcVwF0b9iX
mVuF07Q74s/3vOgLptNETNepLwISqd08gQANtmnMLkZXw7PtsHZHVXetQakWyfhDNLDZV6AEPBuT
W2UAabSXfL5a8q6crNE3G9PFpzssD2YqR/LJ1Xs5FDTdT8Oe8lnN6Gz5Y8m12olR4xHUJ1vYh9Xa
4QGAHlVNmp7AwCa4ZWFZKaMYS7kRYg4d5YEqmwUgdsR5jkAivZaVXXxREPWEMyzfUWNV0ImagOWW
zo1ok2XfUV6L+QT6XUrHWZdfpg7TomGiR0ZRviceMuJYKrtrQFrXY+0sZpskOvbkXRYwIKVOtT8X
BsBGbZ+jcnZxprbVRrnD9EAnUHqgjYzVJ0YqDMOaipKEYlHcYH/oCTO3iRvSRekx9mYB4uBZ2zyq
dbecxzZsD6SQrogr6CFJ/3vonNZ3QclRpoar1mmRn9NIfwTpsFzSFRzbF85NTCLUo4yQ84X1WtHI
eV0CdeLfrW7iX4WzIq0H+RZB27+A6/KnJPyuFi4JHOCjPf6Sx86KhlPkmhXu/YpOpSoGV2eEwk/b
1bYYUTxotAhHjqQYtyKHGS+cqOHC/0TW8rt2aNFyjepE0xTSKS76Qmg6CyXXj7Yd7poo+FNZ5Qgc
CCkqrFbPuzn2G1kfG6MD+jUTwxQr8MBGh1z3YD8ZobED7zfo+Vkoo3MrgMdDNu6dBhk5sp0/liO/
K86a3CX7G84MI6NLXJ8x9aMcSIZXaW8qigFulHkinzL7Nr4A3LTJ8hCs9vN6XnaZEzsHjrKHcaYp
oWh5wQqXRDwszeMEdrq0pLjNGWmqQH153suYujAerL1ddDXow8WGnxq9h27WngCFv8XdtI0klpIB
SK2Lehxmo3lymh3Mji/W/V/44HjToAlUoYaU20qPeN2K4NkkQQL3sfOwrmrVXyPngbKI9wLp17Zj
DpGy+bi4oPN3gpIxlwfymuICnhsSwYIDfkYGdtVgM4qFKG+eUZ6I+DIpJwa1kSYIxcJR7bOcwSsn
yn4JatDbWeZctRW4NDabuIoWcAeNEfuLHp+XMXqxq/2cod83Dj314JmOEF+2jYk7I3RBN6rkc56q
X0vFVY4Y+eRbpc2ZAHp9qqaHaC6nU1ePhLSC+NDCpNtmYUczvXiZqpSsWBJdrJr4pHIfHbwltyEX
+hgw6dG1cgvNdvzsC0QOcGcULcwrYwP/PwsRu43H4+PB8ua1/p1UJiLJ+NNmVbkXy3EY4jdXsEaa
RgSltujKo05QVBpjoDJVkAMJOCoEUPgAR1BiZdCqlM0aUpTXfVGz0DfLfGNORNx4O4gTb51pojks
ssHnMOHbWjQs1R0tVAXSPesyJ0taVP9geVkOyiuelypWp9yco4MZNJwkWyps3Kbfcpj8U8TsIi3K
DDaZdPYjCme2BTecoCm6Sz82n2pozvVgMYxC492mgER8g5B5gglg0hE91cyysRNd5xE2TybeAlE+
tfzcqMHcM0J/ytNoH2F+gg1xDRhMITGDvVau+SStSHO4b9hWJ7Zxm22hBVSOtiJH0r35Sa+OdK/C
iiBwtnicC09mtfaS0/ayRZxoqMzBO02PESWhmqp16Gm688Pwo/Tsxl9wGWG7CHAzhIcxNt55xXzp
PZSlSYlod6yjZtprLi+wycXayJZA+vEDXI17a71DDSl51Q5Ax6whdHXep5cVIxBiTnQTs822St6Y
yIjNWtRXMRniQk8fUdI5eKr4YXMJ/8kHvpwic30jDnjzhuSU2jPhg9J4UtH4pmdJrLT+XGDixTT9
chlOr1NTnxMv+9VDEwbpQ2WSi8izneh1LpN5AqDpg0p8ihhCWFTsbpDjwkEjuq5tIe0AX1TzDVN0
4bnMVkMKYCI74XcthekLP8JegjYC3Iq3ELNm0EfYpYgzyXmUe6Go7Ii98HUGtLGVDXYt4RxU4BXH
iniKjUF8YwApvs1C/GbewAXFFoTBVFPsJvoZ9mHTv5i6g/8bONZlIb99jWpGdu3vzAAEkkWPQrCv
SKLVW2nJ8jDhOK3m2MLZm/uDKO/MbCCD1pgcOtvE3bBtnfEOEY/vQfp42ryp14mvnQDsirzpyN8O
uiflJ7sIgJfUsZ4sN3vva9J4ZtQBQbUzSP11emSI7V7axX0ZKF1jJeotRMTky07PKtefytN/isyB
ntDZBjGmfAOW527oGpDs4mTD5mWY6j67cr5zBf3XYW/7SUBOUwRy3mrbcmg4QGea89xla5K/R6xA
m4RN9WC47vcU8w0Xsr7t0DUi3JjcTJ1bwwrZBR3GwkiKiRMb+4WvY0/8BWRd0nxiTRueM+SiKs9R
qWKYC2G4Pj+NUV3hR9wLo+ovw/tgNZSLlpUJT39gwydgdPQYCTKWeulo8d45mqeGFOoz6Jh3R3Cb
IJmNay8nuJNRo70pVP7MwvHAqntKu2lZw3Fr/aT1C9mXwLuYP0U2lPT5Ga/MreDl0LplFw1Da0of
KxJsc+2ZGI/BkKYpLQpAnO4ct/pQVf2m6Qmyk7nfMMI1zkPbyo0bA+QrIuoEc9c6F/2d5dlHUqrs
/t5C7JAi9JpqMJ74PtmFJjJ0Xf54+LhIKhMoGt3oZDQVhD8Q0DzzWJB83VJQYTreG30mkgwb9Uzo
ygwF+ketEN9jcO9ze5e5a1lgXO0KSkjA8O0Lhyb5ZaTirAUc6jYCrlKb3EZWxccS09k7gAdse11i
Bvow6PkDkwVmxinNm5PAjLEzbYe4sZm+4R4pzwuK2SnP9VfxN2ShQXG54KkdMpEQOpxrZgdfE4U4
u0Z6CU4oaAycVrWH55dAluyip64g2iZqoRl3Y8IiYjFJAFGOhFPL5d1ozGO4NDda0axNDxKTSljk
mf1eOB7eYuulsYN918jlYNMRPIa+CAy86rAr7CVa+Vsv7jrmh4Mvg3SNkCB+2SFVX1lL9EEvjV9N
xjtSSYmEeuICmx17r7k3MP5z5IgekpaorcGJXez6XG+LuUTsjhR3fj6hkrT1GKQ83kktdtAmbb9L
vTup6ree46WunJs50jbfXq18j9XIxAN4hSzM3Zo1U81m8chcA2M6o1urRK71hAcGLe8eUoXCGM5L
5WcU1kJJohakyoH2ZQTFxrQ7BQo7On/4Eejdc7KM3xKFe4nXSmD7pi6aJ1KF3DyiLKONwSr8VM5H
8SpcgJM9n9laVV6AzQPPYNn2XVCRYsppaRq4Vtk4NRl78SZYLrgBWXlnSxPJnQrL3WL6HcdkB7UM
pyFNU51Aru+F+5E0TnUOk+YGsqZmpGbFO2rHAcx2yaMR5pCqJpJlUSdxEUgwmdDQJO1+S3x0G3gG
/Th4R9XXZzX29SWp1ScJUPuAM3Nj5OtsWBsBw9Ac1vJo/uGBXCOtP2ShqK2ZGQCRAhH3FEE+joAo
NtIOrwvXSSoC48tqbsG08Ay9hVNJk26X0NvDg3Ru4ZKVBT0xFctSMkAo4P5NyH6cwDeigXcGMlGF
fQqlAPJaaagcVhbOEmt6JX4+lvDGJ3efzs6LC5qUOSlRp5rs4qHXHKWFoy4lqAW0ZXBoIrjFOsBF
q24/cgrjO13Gft5S3U5+7D6sTIqTmEXkCz9lO1jhEVhLNyzBN4oNI2FrPhNUiDdZa2RMuMttMncO
ZE44ynhyWfRKa2tUjFpGJLFLgLmcPwZLTSQo+kva+o5v8D7igHtRznNU/baG5quLyAi3PUmSvrrm
rUnFVEjgLR4qulqI8hVZXwNfzElhLwT0GOeRdA3vIgqcRkER78DdZJu6w+ucOofURF+SpU0sUhXv
FCsjNmEIIYzArYdHuxQW1daAk4q+5c5IJYdKhwMYIVpvqGFETvU2qRN8Lhb/tgETEy7moyun4FLL
iWqw3xwE8cyix2wsdzeUENKMPsBtos9mqj8w7pTnyhhuarvG6M7/vKtzSBODYi2wcu47Rit2vAUz
AWaqWmqCmvMHkuhNEU90iwLP3VbWcC+z0T7VHm0CXnpBCITMUGE0TWZVsfMVZ9dw75xG3Huqpeqz
zaixZHUPMbCdKxPUWZpuI4pQ3kyQ8XHtHDBCce0Bnl4H9s1E8UzfOKfIG2M/i71iX5fFA6DIe/qn
TYp0xTbBzcWH7pSctRYXu+oYcSMQMXGC9hKFkjn0YCFvzJdhbqXP4/I7xSdFwBVnWPPqJcYvHWPV
ia0ano/GvjK7/Z+6rfWWkqrngurBDTGkDEvACtdFdcsqEFeGGj4Btv4bWWe23KiybdEvIoKe5FW9
hGTJbZX9QpTLVSR9l7RffwfyuXfvOPdFIWx1xghWrjXnmFsIh5+5YrE5u3R3nIEplK4vMm7rR0+L
4Jy1DnMCyRWcsGJF02awDKRlkXcCGLVM5NMFUdrAIpzfM18cnNhFfJUjYkVIHyNCp/E+Xgz616SZ
LGKtyoNohg7Q3cio4BLX1oGCRpXinfoJPOdmxNEvLexPkQNVKOmgVMwDndGWmQGTGaoXfLsrwJqv
RU27yPVRfvUKLR3WaNj95QZgNaeIMPU3BKQcHM2l5Ec9sp75HtvuNk24LHj0ikwEYgfsaT8pn0iX
qrsjgFnUfnCAIjEuxalWkI5pfijfODQDCQDF1dbC4ZzrXbqga9/kOOVB0uk/2th716sWFNe7JOVi
axXGHw6vF9PuzpqOy7+pl/gZ6pZCb997ApfXyhpvyKrWvlMyVVR+t/Gi8a8xpL905b86xBusyAhZ
hFQUpVHprMMR/E2uW+YFpjVhJOYtTSZj2w4Efzjop6k884dJ5F9N/zcS+cRUNJO7lMQLs8YR5Rlr
qAkZUZtvcUn7J5KzyVKHf55klLuBq/4c9WH81kClWQ0x1ORqnrnQtT5JttqKF0t2LP2hti/No7IG
EJWZ8aU0Grl3FgW5XvSAc1V6U3F3kyE6eFLpPoRrcliTuFzMNDEGx1z72uLZRta/bhuR71okc2MY
ticBbW81Zv7eXXTfeidX8VDCiXGNvRUBbm2c/Nj1s7Hpw/a5gLa4t7dG27jPlm3yiJKhgf7giJkJ
wUiEGc2mgAvDgWBJsSsGuHbDaAzUYj99lkuLXlDG7kKxTyXf5Yqhk+j8mxIfSUj7Kq/CdEPizoSd
zNYfWkXeReYCJU7yoV7MPngHG7U1UXzcPKs9KkGKRu5dQpKoHhzzEFXFXz0jXjmLpldWT91WwPVf
VxpYbtJaIZyxRKMExX/NXBetwBV5UNDlVbXDmMUoKUSjxB3d6OtjbYKc6Wd3WNG0ZI7MciAQTBJy
5kuruuxIG5epdWLsfRssGrOxguc+4SELgU5WKXrHGh1XaS6uXp+k+iizH9UBT4dcS4cES9hyikDw
GM2OQI3vLFMWqXe/BYyKDSlmb3mjN6zKWJMwlBq3k04ZZId/fRA967FOgipS6RajjrE3k8UsDQ6Y
BrXxZQEORZbFOmuIAYlXiwGZsj2KjCCcp79jE2jYQgJCLDe6PufBoM8704Tc0IwG5Ig4uVhdA3DB
DMk5LcLfMwRxKO4m3wIkQBez14/Qw5ox33sEnK0H3IcrVrVkU0eD+cA8FxEocwHZY6VfgCxl2eLJ
MdDhVcMDhSzKhrhQhwzD3J4Vz5ftT6/dNHNaRx4l8uQ9lLGx18RrLvrlzBk3nx0MB8UVnit7fI0W
A/vU7FiWQAkbDf8EsaV6BuGsKekzeZM4qVoaHYpM7MygB6O5rMU0xBgAKBkNluS4jS7mH1PVqGtc
MnObaPwdE69ELCeT5EZB94yjS6O8L1dHsFT6ggjG59lT3cuE7yKy/EMUu/JpWX31/divba+g9xIT
2Kb09IrPA+r6mP02OyYtDleiTmvifTp45CR6GIH1bqk0C7RrU9rqqyhlBZC3pNi32eLPhp4xdxxT
fTeNq6yPvgBTvFLsAMxdxKoYITHURMRRo7NecKxjVYc79Bq0/MmQLsN9DAJ71VXGPs6aKQgt/3dT
i3Tb4uxym+EcJfRMAFSAHuinbuMk0XUWuN/GPHyeanvceUzy7QR2KPOHaTG56Poias67IKx8/vv8
IPYZ4uL/WJke7HaFwAoEGfwDl0zOQ+w9VlNVrTtRvfkF9hdIth3DzAQTDVPCvNg0SXMy9Oh9JmKL
VqPXIutN2pMf2usWlxYDp+GrY5m6DpMm++hnayNbyDRTrDWssugtTFgRD73jwDCJwuhzxLrBK2yF
kzoPU1/u8YO4a88CvdwWb3WXY1RJvB8tabwoIVckE74CCa4YMsk1zsf8QEgZpTliAKHxnoyZYy17
iWQ8ox6hTDTwnayorbfpUL4LH617O5OP1PpvxCVHVDugnycidpA3DcijBa5HkXRbiBUWw96u5Lyh
7/1Jdue8wC8TInDbp0wPWTvQFsoUxYjTfWl3yhhf16PdoinCC6it/OQZ7H4H3tR6R2h4mRs3PWGj
wfF0JRE9+nD68GdvoI4epXbO694CUjCz4rHPkQ/j1ra5ojfpANMinm/J3DlPbcRZn7Y42kIU53Tf
zQNkoTWuQ6R6UY9yzp9OdhYGg9DaH0bxp5qdYTvoNKQrtwryVHTbecnoGEJ8ws7NfCEpCY1W8ych
5mdVdVTYZd28VqFDKIzPd0EZejDxHdgCmaH2MshljsZHTGs6eT0A2wohEIAbxu9ag5RfDXHIlLLA
ZZORq9HF8UbFFz0CXzGogmlv67z1XIx5yfKDnmvxLMkcyaRoX81gCbNW5QxItvAfK0j+Wc2gllgo
HGNqfneLHGl0NlP592Bbw6k99JX2ibLmVzHPj9D7iqAf/yQxfimIVdj+l8n6nMuDX+YOyrOfmpu9
TjbtPZLZ2jSyHvoofZZlzMS3M/WTDyWbWHLGG6KHx4oNkiUo9Me6eupbjhvoV9O2gU1UV9NzVExb
TbfrvTGlBOHRSCD/jWVsR7ZmZlxs1rTboRzFrlH1XwCUO4E66yWdR7niXEYbd7iZ5EAwxYwXta26
EEr4PDhIQsbOZ8WYhntdDC7dRQteXAZA1q5e3BHBiybK18SagfTivKz6pD5AvCZOJplZVhVy54pp
XnxMLWsRb3rNFtxQ/schIAM0gfq0NfTHxNr9YurYbsu5dfe+bnwoyJNzrbKTNPwr9V92xpu5YsSK
fjoFTNPb4hb6ynkUy01I4MuSLkryMEprEYdbATpJh5W9NR2p74bZeYmSmbzdFNRXMRD8laCyIM8c
XIhj/+gs7RBNkEQcTVtLz8PNralwHzqatUrPPeXMPhy8fK1m74EkM4AySda8mbSG9y5sFYIeIqRp
Kdwme9S6FZy/Gt5M+Scl/QSFASJaLITUlv4KCuLNcu12Y5AZQN/tk+Fmu+1b1Pw+Q9aVVps565aQ
OszOD2XribWWLAw8p3/zOUdv8PpMZ71wSA/LSV/TzfyXKTtU4NQZwHUNzp5cfwqPqw3ckGStayEJ
QBlNu1FHjUXRVhzasP4kH9whcZ3+jds+ahFAWNeJx8MwNtHFIKBg7BBeiArDDFj95841znaPg6FE
iSIwhFwcxGsp3yyjyHW6XCQuNBLG5NhVt0QrwGupQj/2BSIthgAozeUW58sbsjKdxeKE1pDiYhax
/W4Z04vbc0SpNsuPqYZEN6KeaeI8UClYGFUgeMZa9ASolkQHcKN4e8jimNmapXpoEL5sjOUK1iwg
WubFLP6bTU5DJKgIIwC32WzNDLO0ktskLF/hUs/7ultXkfzorNbZa8QDZrP/aXHkII/RkZaIBpih
4fxtW+NN9/8Ik2mN4ZbbHDXHyib0hJl+/qubNEIqNP0YgckxFVEFduW8lDUz+HTpY07Sh5jhaXx/
ZHbtYn3t2lLfmmII99QMXHsh0zktWs/E9cJdjvlyn/eolt3qucyHjWeZ1UlDwrOJtOSiV/yRjsn5
LZsre90U8UssmmI39lxxiRj8HEwQXXX1bLSM43l0uYVtnT5wCmxAkK188sM3zuD9zfP0w4BFQ8ml
3DUSNOYFEvZmBSUfjyJSZ0E3aJ496yRcCMu9ESOe/YluEiWSQYnvEf/ax6+9q77ihLWKbZV/E+W3
J8cF8JxPmCOq96GCSJc2Q0rUZWMtcPBbp+x5XbQ7zTbla2rnZJJJxNh5qJ6z3D6EIArXGmNVIUgO
yyKToWY3FzwfHUtUIEWDT0W7r350y9mhQNsoUqd/oJR8zWZzTd8VoVVNUYYTzFix2mRKY6KYZ46G
1ER9LHaHDBrDjf8qE53mCe3fb/ik8sCASl6RoNLsjHFEieHU1d4h96Z3ckPcFdyz56rwi1ujnHeI
gutQMU8Wkbu5Rd5s4Mb0OJ+347HoQnwAekqv1HcyaMrTi9ZbKaZkL1yPIMXDTv2Ym5gTlSf2ZN5i
eUgV4A6Y+M5IizzT0JynXfsE/GIxf+HCRaR1mkdBnRANb8AzzKBxyQeZlPXTXDjrmELxosNrcWc4
Lazhb8Q0jEwIAOZzjTp7NEotJzWvupP+aMKOb0RCAOHgVp8wzeL96Dq00FN0E9h8cdqJbmPFOY9O
ngys7iAoEInYsGhWJlNaFWv1wVElme/VxlVK7fIZTWyS0HkyHOY7FiJQpnE/LDA3+5xhcydRTpiM
uZFxP6FjacjBaX8zttZXc5Jurerctv6fYnIRcJsJViMGOe9OKsAs015sl0yusW4ubYeVCRM148MY
fejozBb2CcjcbeV+1dTpazcbAMOSwL4avhQ6/FvpnFO0A3TM/6SDPAo9PKa0RDWJtdDDsNJIaPgd
2hK7LJ1LWmTPKDI2lUZBSmMxgzCQTjsVw+B2ctNb2bmFoEhRM9f4zxMdlaVR4yvT4G0Xu3CybuBC
V2mOqiFVtkAKd+o87IitiJa03CpIR+8HjjAm1rrtL+oTDnJfvmglQeveiLsgi41nJ7P0zRTyGR0v
RevcyfTgVKNcI/6tT/483JpBiIvw5ca3iBrI+sehj+yXcbFsQdwHoumeHJUUzwgw8qNhsU4d0Co9
29jnWfeZM8Wz+4vApfBjYmiIGYTeCPPAhkXUJgO2fIn0tNiEo6h+VeBOtGbKvuYeBBsRHiYLz/Cz
Uz5J305/8zTbPjba8DBhsjswm+vZNxGVBklgG9bNjDi6pRM5O9QueuqsMq/4OxpcdU1Pe0XkKa6J
zSDekv3ZJQh1PY9ZvpnBnPR96R9pZJDO4zntq7vk6DHS2fqkTGxcWaBjJq4BOSHhurad0IAy6uFg
WLg8couqsZ6HTQ6ac2l9GE9HyBgk2/6JgTHj1axpnt4Gv3uJm4j+up3+VKWpPwzxV9xSi38wSaCK
ptB1fFleES23uXpIJCa3XIJqkq6PSHn6AQoJ1Upp7pu8p5TM97XRYW+jJGrksU3Vgz9M57CMXlXv
B1mQataSNM5/viRHgLXXtWpJf17soX1MKCT9gw0K+5+FiZc1I2FAY3iR9bQ/9YF+g/xrjPFTgzNo
6+s5o0i6tRUJZ4xY9PnsheMTwjJhRB7tVvczNae/pejfGOtsMZr8KhuFMRDsGWNs2roU194iuc/y
stqoqdYCdtMns/N039t0rPQGwrPwKPXH4ivuwibIavnXq7JPVr35Xk/yU2U5mH3MM1+QX2JA1mct
DGLiLZ7MyafpNBx7pA0C+vi66vqnuIRu7pOlI7xmXNVJqz9WFZEKA8YkuFcX7bVw+voS5vGPtnW9
RxSJgN0cDDSAhihSzdo4+GoOcBKTxaF5lL5DLA6Q73C1RWSwqck8yTBGNcjl0TwteeMTFfR+bnPj
FOe9Qblp/e+95Wf3TcFe2BWFeCtnH7usA8e/VsiCOFHku9JK0WVllXkuGfCOjpr2WJxQWY5WxWzc
RvEEuw/C2mj/AG1m7EjXdIMuU15QeYkXOE3hHtKiPVg04odEnBqF37it0dc5oeQsZoR6EoiwSQJa
RvYuKsJXUflhYBi5hva27Y4E4G0h1yfB/cYK8/T73n1TzMZLrLEmiMq6QIOeM4KllFqxyGCTrPfy
+24fCpQLGR4J3Qb752pobUut2qmB3TjK2d5SydGo7swmSJuzYwzBYM3WwR8ExSD58JGdxJgOYFz1
yi7PlVfHatVoREvEFo1sX+r2yZ9YHYCSAjTJTUEU7Q57AIAuuzw60iM23icrCHdWhZItvqERzg6t
5taEpHqnIppoFs75psK/iP1bJRMnkVRnTB6S/dWgrAs4a/VgtLdWl+6N3HWOQ4cigfQTF5GJdSgA
ZHNaQQdMCAlejTb0tQ1aNy2wlr1536/3e0vCFLKmAaPc8p+638jRusw19goHOTGDIHIoqYa3Uagb
/Ay03OiZ0QH/03ocOj8gxPWjyrBDTN0xKWDWQNpXFBvDptU07VgXvwU+COyDlHyI7OlsJ/pJx6Zw
8ndg5+ZdahqPZrhgALvfdoKkjK7Abxv9717Uw8VUhoH5QQfyMY+PfktDjiUDubIjWONiHq52uJD6
uuTRX2JMum6xo6F6xBtmr4dyWNtFXm/TnkMzoYeoAw7zBiaZQy2J5ZxCaHhFviAvUIkqgBCmcRpI
EF352VTvZNUMcEcG+xHCBxlLZqhtR2JM6DY27QGBeR2Spt7PnbWbRoAoqVIHvUiHk9lG5N8OA//y
sqUpEzY6C4jFPSHAzq3NiCVJ1uEiaI1wXr59fz3NI2i76d/ASJImY5iQnEq9PEaMapyo8xn71gTy
hHR7RT+evu8tm2Z+k7oxH50K+JO13OTLkxtTDmuSJ1hBzaE6VQU5t1QDUk8Jp+vfYpskXrBB2dYz
jHSLSaiPyVSFStBr3WaYmetPrUJckaY+CjjXYNdTSZkxp3NP74xH1eKMclv/ofSbFw9JROBFDmsG
n5qnZ3YqqnPV9PZLQ2bCoj70SNklirkLwEeju2yNmjG3swDVfYyKGu280k/EMxDiPTFttAKraUen
eOe7EOuwOck3Ek5eKJrVQetT69mDpEVoS/2l27S8K5TinPZoQsnOtW4wRsHbyB9zNI8XH87rJhvT
budbGDmo4Ty0h0Cw1l5KyiJ22mSDooEjxRLNIdE87efkv90NxsKusSS6o9hDdAjpDpTJA4GOrNff
YVr2hxl1DS2waNzREkwOBY4RPS6GtzQzzB0cgAc6+uMG4W795KTzUxHCGgqJcX3uF/V5RBmyj00z
ep3G+acKjXHbkOJz0pKWfnpDk5tPXjAuChGGOJz4K61Irm1ITqC0OPvb3oVBbLPPlwQjHbUU3k2w
uGmf4ipg9B6yYCaGGEm0kXAeda5OqrR3NMPOHkCQuUsfFf2Qo572YsMI75h7slpXCSkQnJ4QfdKd
EaN2XUrJ2YNUBH+xfwITxvElTm5CWp6qfhsEnXGJRmqgN4V9asmcKDyCO4yy/JSqmPeuEde7cAQf
E0ekPCuZREcLhvmj0yCmjvgEa8UxY/nhQ2x9eXjc2OnZGfgRSVDxVK75Em60AdhdHqHf1b0ETIQj
Z0kBSyeussv0ESgmkMukRWhM0nDMIbGWkU+SQpmk65yA94NV0Lv3ncQ7zPqorWDU0ubGKYjqcheW
E0Bsb4PJdNqa7id9M/PRM638PEX6UzkTfuOKPjmRbGldRGTuXK//zatucY7CmO3MX4CoNp5RVYFH
7cEXW3Y0VS6an5anmOHp9009ifBUyfGvwHG+xit3tpgUbWqrm4jUoThvqpL5sC13ONlWfTg8ZDEh
nH0+2KfvGyGdU2wyuIxR+O5ITZmYrR8ttEiraChI0bY+QoYUaz3H316ZRAfaBplcLszabFDZgUP9
VBjYvRlBaAy/UbIpbJMUmNJZmVEJcTw2ZUDLUwat8H5z8ecoCSud0R/nZdPheorGnYs1ywF7a/bO
3+9rtylp0FY9kRoNVUPgysYK7vfs/7sno/BREiG09/P0nQGhTbSChdtquVH6Lw0M9amR9DFKfYK3
6moeQ2JoQNI6ZyxFOKxBAGQVfiFnaAC5WWonvKtFTlXQdN14tgw5ne/3xpa8hZijca0PTPJRrzF3
Naiq84mki2nSkXNjsaZ7nhvhNjfAPbUmw5wwGn+VMwVZJQkRdyvixO83vTmaRy0zDnExOahAIHDZ
CWKgvl9CSOUiEhjhniijvSRLugkizmKnpuE/T7eXF8r7OuLKn11K1jyBgxggpCfDyqUWB2awzMyk
OP9z04R9SfTRsZgKeVHIneLcS/YhOYr3+M8KYuOiIAvP/9yozAnP9ggUxmBe6Zo/J10FSUxc4uiy
+syc6dOvZvSwBdySzp855yo01alfdOQnZDAyZlRZ8/QbfxEJFK3GHjUvtDnDQ7bk0MrlpSKsujXx
Pqe+7xc4XcRCPE7PtvVUhXN0STk9ot6TRzky8RLLX8jkNL7cN8MD4EB/L+X4080gb+MGLfcxzXlk
PAz4yMTZwnTLz7h2W5pOo3xjXVdtCAAxbphYCS8hZWlBmXQnH1TjgQRA68HIVbnt08x9DvNyic9p
N5oHI2tW8xtpvMkHveqArBuoXxjOsKvax5IEjU+6lSNpPmb8qo8wPupGs7ZurU1rk7i0fRrGRmDT
xhzCXsJLgZid5JQa0rZNuI9Nc66QkZHXxphokQEiQ/8F5B7Jqb8uZ6P7Smq1RR7p/S40vtK1VunX
sW5/+o2BjovAz0ejpe3Msf8aw+njWp5vk3niXzpwTXMWuVnv2IfGHNOrUIKWmVMdUFzlgSVICvA+
4s6ERw5rs9XeISc+1Jrm/J0rTiFJr//WlpN164zTSz6iR47GfM1Vln9NDRoNIKF+TNsIWWfTThuk
AbAcqA9ftDprVsiiui+LSlVNi/VBlu2FQKoPQC0eE5cKLYnOkrwtRX6tjA5VJz6N3smRAc+Wt/ZM
pMuab72VqJLeeLuUixQrKy/27LfUonPfsx+3HpF+bwR5dEztC3G4/xY5Bi3t0Iku9+fqYXnqp1I+
pZMyXvPkdn8QkJX4ZlnzC6xF580IM/xCOqDi+wsaeTSh+rLU9vuxmjlvnMbTD/cXdMHLQpc1rPP9
ubNtBiUKhMc44UAzx/39pxMDeYiU89P9FVzQFDiaEm113/RqjyB3IPrfnx+umc3JgKHz/bcIYenh
0B0/39/Om6uLPYQN9uBGvTGRuj8oGWzr5gjj9p/PwFKY4sb7/mXUy+jQKJjw34+FsrSJaAMf7n/d
TGocRqSIHtayMwdPXl2/lBhY2RP3H3l+HT8Cv3u4b5Vqzs/I4lnCLY+AK5kfksFglLs83QFkuK2H
SdvfN6lDPEh1vgju7+V4zq32TPN7p4PmyMTQvkkRqUcvydF08QqgDvrz1KPTuW8CNWZAueyS+ybD
8XLrz639vV9Nm2F8LHpsg8tzQ7jlbVW236+vFbh16uityhPr0eD/cn+MCTH1PFmYge+fP88TA0gv
Uuqu7BBAeK11NszM2VQIblikpV9xg0iReXT9RIJITkRn93bfIm4BtKPGKlx0PED2V6cdvV2paMOQ
MG++unV0iy3Hv+p+ZL1CeDlG8itVsXe9/9py5WNOmur3lhvpjzFdTyJOdPOVSfSTlc3T9+9a/ixC
07rvLa9vn6GyEMK7PDKfvWeTa8737+phfMEokX9vJVP2apA78v0BNBBUjj5G379zq/YtHib/wc3R
ReVWWe1kJInJtMYrZoRoU4dVjYGTTZtuPIgXtdfL8Y+WqvaWEHiLFv+UWRVak9k/zMrUHgwtZkov
e/3QOJG6MnVVrDsWa5kOMJHC0dmOUVNfOxz/gRtpR91eOCqchtYN2VFX4s0EHBjtaC6p7Z1BBvxC
zlsKL3dhdyRE8BZMypUbxgdZY4oGlXYuc/9VixjLwzr3kYHWSMYrJ6lOoT8/2SXB1YLFMadpccRs
NF6Zx9tHCwy/M3X2Q0YI7WHOk8/71v0mGdxk59SohTPdGgO7hOub+6yVbEb1UVXqJy1yTrgu9Ieo
9fQHK+ljQmSv+YDIw8LkytJ36wO1YkHg49wZ+ONjExlKVXl0MV1nGdLEYm3crfaxYz8YyD8HYzLP
fpnhUY9IwO0Zvs44eBlFcNWVvqIVSANn1XR2vI+S1H6Y5eTuLXyhxHSx2cyO9WCLK1Oj4SJTwENp
GZHKhkGJAgc7BQA298FMbXdJCt37aDODIaz9gybdD2v5KIR1Og/3e/cbh12U0w09KqpY+mclJKYe
Bxfsx819PzVuH54khaO+/A33H0WKmW+rNyTLki+4TxvkWG3OkDAb5whxd0wchQAsrNlY2Feljamg
nHC0+KYrd/EENqnvYoVhWR/WfdMO19TLw12rJ+jYo6eWbs9FLJ/yfizc76WC1ppDU35z3zSJ0GZu
ZR5GI/YemIefy0EnRZOi1rcjZLqYzK/E5eJr7eZT4qSwNFXJHDTBleZD/vBtzOyIcCnczPBhHCXx
Id68J7NZEIRUEXkfATgYq0acJyp941FLS3W0PO9d62uITTO6Kgl///p9s5gvKCzSnY5vimqm2zN/
hYTWVzmSVPHH9SFRdB2L3YQMAljr6L2HRp5zmNWbWGoHUrKeJqXJrWmUGuLekdhceDy9di6oYPfK
R/vh6bBnqPpYzwgfElwGqQiOTdRADcVnnKn6V5/bpGIn2c7P36BPrPLOhfbS+cTa6qckj050RWA5
l3XgzY9YNmImy/ZDRL+Fidz4MOcMU5A8CU7CYX7Sjbw46VJMXEL+bxtmV3H6ZzOyQa0zaS58cjiS
cfz3Q83l+d8/vL9UC2sQPeTyUmjDMMD1ykQC/P2I/3rd+xPuL8A1l7Lqv37977f9vm8XGa/1z8P+
/Q4mR0gT/Pvd/nn5+z0DeU4T/PuvuL/1/Xf3m+/P+N+f59/vrN/30z/PuP+Z3295/+G//vjv9/l/
++H71f77wd+vqIMTmXoDMZAG8goKxBF8WbSHwvDY0c0O/nUz+rdYL5cx9Z+BiOux1jHoz/kXreju
1BhdirUKs1tVGwHVUMjiVbxBR/ROk3l1Xa8KKnuqgq7as67BrJQjsvJK8lLmqAr65aYcrTLIq+gv
rc1+51bLEjPT/sbLQgwKrrfTCvNH6OV24KWDHZDdtjH6JUJjsrITgitmDR+D5CpRER0FG8M8s671
122NLXKIOjyJy8wd/XQAtQgRauafBVGp5ACnMvCriumDnyCC1Y1kW/rA8YVjZOf7TWGFNaaGOltn
qCCCZLAY9VADbdxluakXEjtLgSukEvFbOrYQJ1DiX/QG6Qiak53ZNkD0WkI9k4nJ/Jzsp6lLsAHy
qWkEnOqKUXExNegUodVjTAyId/2Byxh58ZiOR01oNHuMT7IdvdPAef06J+MBf227S510N9tLYCUX
qTjpkclb6qWNk6M5luiz8gkrcoxWMVM/W9vSj1MFJ7+0DhgYt6mqn7FYpggXAwcV6JIUk73J9NrQ
Kl3bs/gt5pgeZaPD/yda6XDP3fZj1FPJ8mnFlGpbadpvhYNWoej0vWmaT7YniqUD91rDUN47GkNf
za/XXiuqbapruNpr7ywikIIhdcfoSFKsIvvcme4b5rH2ZHb+l2K8RnWwzHRIZJjqZFM1EBNszRLr
0rr0y3pekJNY1v2ZWbxI6JIMBG4t7LEvJ46trWl2cLxgp2EQya4JgKnttKR30QXDz8ZUg4lft0ZM
gD6/717suUx3Po3yhShyaTo0Z77zWx/6YefhLBUsgE6KC3i9XCczwhGssVKXIJGWvLU9UgrPgDcc
I38Zav9xcI30ufWQdw/YZ0JWRpseUQ6uPovwxuwY+u1Wjxz90LakPbbtQPxK9mdq7BZ2NT1iq5+P
VKXWLZo92sszbbVQ24OafI6iwluncNtecXFjZNXWoHeMAF0ODexIvdvLjwZI/1jKH2xI7ojU4rl/
A6jpo40lykOnP2oNUHewcvQXIxyCImuim4ldkkSPbm9SOZF5fUNgM+6LkmfYGgu5ZmTnSucpW8BD
OFA/ioZcKR+5/WEJT/znGx7mLv1RMqMlp8qThhE3sq/0srsXr2RhzUwJqxdzH6taSIypc7QLKJtZ
hz7dnfjHVrRtQ7fj1GzmBCgnseDSrgE5zhGIZsTlzBBzjjg28JmPfPPT1icEF8vWmomBleQl3zQx
EgDiH9KIsYhGCvpejPGfvMCCE4bz0t3Hvzelpb9JjTjQXPvsSmMbt3ijEz+KT23WPlcdTheXPYao
XkeFCapgkXyvcd6Dt++Y/DTpz6KpMBf4zLaF6rDhA0xVtv0Uu6Ldh256k7VHXLOKWvBtdBTRGTpT
au7dbtN3dPKSUB0Le8x2ArX64DUuVmAHPb2tjoZ04iuRJ7RG8nUo3Fe9phJWmMJp0Lln5kG4ARWO
8qEhbbwqiwt+eHScmfHSNOUcFFWHIUwHxpZZcmf1GQdmqf/pm+QjUcYP0FtZVop1AjNkbUCj03He
75X2GA7+rWnR8i5euB6j+oqC41MVvFMDcug4wPIQS+/AYWfNxoRs32ChKF366uk5lUQCjXr5gngQ
GbAZffpRSJHmTr/r2IZKVhtPoALq89jalziq2Kdugq0OZ9g+c8u/WHCaB0LTm4fCa9M9mYWcSpVp
oyjmnRT9cQ7vRVyWuKBi3IAOuQOiaYDAYIRXmdQ/UwudvOe4nFSq5qByG+yh54AroZ247YX75rfx
c+piprdNk86hbz8VnlRwrsjSps9NW6bFvIFQcspBk0SF75wBmZkdDn5OK9ZayMbA2leviCq3Vo3t
waqq5k+z+pphztN4PjhTqdZFOu76FucdpmyPLCoaa/WkvHUb9ycdQ8E24cuA7AzjyOhpw27sXHKG
Pe2cApREn+BBKDRMtSWH49bQbzgwFiBWgtCyOfP2vhrNwHKYE5EpWojsYJI7gyrKM4OWw5rOciTp
6GqbyAlf/QyMytTNZyn9XZFVWqBA48IQ11gKZ7Haxw4ccfvWu8DiWy6vI1xkYSFQYDTcj7K+iCP9
6eJpdmccXbLfChDme/pWTP/smbmTg34iNI8jGV24SQafxfv4pXcohf3Q09hvP7q5aTZxFFOmx7Sm
PTNT/8PeefTIzaRb+q9c9HrYoA8SmJ5FpWWW91JtCFl6MujNr5+HuoPbJXZlJlDr2TTQkj6aSIZ7
45znrLuYURB5YH9fxfVKcWEVTrF6C+B3p4dZdwdrIUOLMIXQ4F0vqYLRm2xmncrorE2biBg1yL6z
WY37FeIMBQI0P2r/WNhtv08o2ZErKmwSzIxr0eGwT/q6RQWlXgF1jfc2w5xZauTPTxRpRQGSqaj2
aVDcBYOUXma1t5BZONVX1XVv2+HG9v0vdtUOYCnVb27Sox0ZyM4qwM8lYV3vpaNeQVzZFAGqj3og
8DkI2SWakjrbIGoGZJwmbvYd0WKxivLYIF/0B55k5q+25m+QwwUJu5qo5kwveiAV8clJhmLndMbT
QGIl7kdrXQpAwrJMs21cv+VNX1xS5Q9ZCjSrsIyr34FgsWWoqpcNKBZVEzlOVAh5N7Ld86yprjlp
1zgoVYwUqWiGVE06yQ1dlw8LTkD+qwln2qc5DFSJhrdWCGRbJVXY2GxiFm8igIlaALEbWjTaKT9A
3kp7E0eqpycQNdREe8Gy8AYiL9ilZOyNbX+oDD/eibyoAI63eLVSdJSVYpOFYj+j8E4vg4nqeTCF
1apyWzp7S0ms0W00zlZGstl0jypmtolMmOhj7INxQoha0JSgTtjngB+Ce2pa6yYOI5KhmuvYmPWx
SmlegGE8GAKIVaBM0Ua1rnG7+sOobESfu7i6QZAbgT2f9QUP6EO/qGoe3Ddd8U0tsEckxnOJSYCi
qgLRCqEPEXHEwkYIBs05k6Xs5whJu5A7yUnHAITvSbbxc8MZ88pK59QfgZsT8+yjZtURZVNwPZmV
9puMFii7NN+m86ojtjZKDgBO4sXdJaxYkmhCqTHGqwIEM/ldOtXxDrNoXBiCNJXuW0Dgw3aA1IeL
2s02Bo5BK452/ijvoxLmhzBL8uqM/HLMB6S+1ALrjhP+gZJhl0FFn5Rp35iSQTD7OVajsp8jECZI
DGA2nQBkNx6YOIk5G8z2lPuocPlyY7Zqe7BlIHfwYO45MrPJcU+/TvOa1zZe0BA9TORIUAwUkGMr
RojGtW/spH7rhFagnMVYZnMqOGIemOCFPw5XzTiMm0hznlTyKHe+0lkQ0WsP2762t7AVwXBnIYH1
8ZdbEGWkaNVNMhrtYxc5a8Dz2wTv6tcaDroGnVUfO9wPPQbPYhZbjm6ibWVVp1fWk2OVWBPtRL/A
uFyuqTfkQdvvBrNQ1iYF8yglbSFSkhxVHDLeWahqdhiFlEZ51nsXwTuqkp46vt8zhlu1DmAvylau
KZUtaL0bPch++N2Ejs52ntIy/9lMRLXNuiVhhQrH18wIURZuioZz3STT+4upx1mLqmvday0JRg4q
Yco1N70ckP/CFk713PGGXlXWdPWmZrrg4FM3OEKHwTbgydo4bZVcqmNzaajDbVFLjgnTeU2gRHur
tA5kkTzOe+itGvfleiQ4w85KGNm6pbHCnhM/81sUYDOGmcw/8KNXIVIZotHxSYJbYv0zJRslI+xQ
NaBEjj59BYZluVZU9DrghznZ1er5bDCffXXjDtVAtpGDn++SnKpeDphd11SkVl96sxCbkFg/zeVQ
RWVRdFXoxcoAfDqETCACU8WKcLr+2jC7u3KW9IcVXl+zNb1WTnsNpMgm1ELnsrf7xwEu1QX1RvtS
qpxEg798JF8RiTeqatXpHpQs2JZp6m9QZA8zKh8qoJ0dWLdfd02LWjZs8a51Zb2yrYBwUh8XVutu
9DwvnxmVAbkCNzFNdB2qPd35eXUNT9RYI2S6dmMWAJWc/fQmBuCoQkAu8h9lQxEJAz5+z768ZSqq
K+ObHcQEKzajxe4O000jpi2Ksq9Nos4Ogl8+csm9DALA3zFJLhrcD4Oo5HXbmld+H752iaVcExfB
qWLmqutOjhW8qZcp1xnZOvKDSEgUN4Up3uQYRyT+wD/naG+mK036tfCBfnTPpTugaeogDLR27zFh
/xpKthqjn3crqqvYd2fam5tk0isTjfzOIbuKM7Th1qR7cmL+tuedUonBoKoDH+Vsr65UFWPxZBvf
e00Qsjz5AD30ZksPbi4is+ELbdCeiY7DSKl9w4TqAhxz0UzX7mXf4JyBQp0+5IA/iHyKD1ESkxEj
ne6+Qa5U+37/iFCFb5CZh02i/9DEu4F8bngdWKcy3pxSgwrjSN9SwiIzaf6jImjvENhhLaseOzEU
HqeW9gYLkPFmM1/UmWPdUdZ+cPw2uzFr/7bEgRkoY0SWPKtLUlJ9zwcmh8pYh6yJTcF5od6lbjqb
ugg6i+mKldJrrMJ2iIzhOalze2vi2DNiJ/dsxBCXMtlmjhipdugIcMlv2+l5douirzmEQ3bfVdQ0
NNHJQ27A8bScB73r4Jr4BD731FMuImEYG4hb4oDFJdtzGrlXfLMDSpGzuc9Ff7UuoT1eGmjTLPBH
AaadwsesFRiEWFZKiju43XRdQPDl5GwbbdgbYii93oDtA4rNIk4h/jL4w8D2pePUw2zYHusHLTbg
HrAiC6NDEvmUICJSF4VDiBVL3pqVftghrejmPKw4Qgccs/kdEgSDuu8jPGIxWHJ2K6otR/dzJX9A
zikI5M0FtB6uN7Hwob8B7ItBCbDQyRW26j0Doq6Fe1V7NrPY3w7A7y7qS8WZ3hRVk+QAiOekK74P
s9Ks8pFmOvAoezBtK9tpHgoxvVo5Dk+LB8VNdFNk6q8EUpwCiW2tRAGG8RH0kzqVtxQy8Xf1xhM6
JxBqc0VxSslOUyJ4xZTM12bInMFCz9/ASgTCA7eVTZ15Tedw18Vogn0AteDHCRm+BnhNtLsuI/4F
gj2gVDmui7JkLmzWOSiZbZLIfuXrdeOVI/JpVFZUPGod9Qeqt0s9nLZ0ieZag6280hOKRnnOGmWC
GKhPkH85sQ/cqdxEVXOtgKVfK1b0i0xMuQF9VWD0wACTSx2+UgCdGr7dtlCsb5lT7gtraDaxXpkU
Xzp3l/koPbUBdnPt21/ijDUjepw1aWUxTofYIAcRUQP10o1aMuKK5ivu4DvSM5qnppyxKpYfs/KJ
mFJ67YGU492YZDdZ7tRX2OCni6w2oMc69u1EfhGlZ+ciqTt8OWhjk+BtIE9UQ5qaY2Bbo/bQLlgt
3jRznmZazGfmGXkXWkcyOGyKaNP3WFvqgTpk6v9Cm1Hs6RT3WeQ/Q9w1Nv40PRXS6hAxwlQ3SIml
ioCqXhAUlhWFgVp+judr00u05/UqULRvlV5500SWXjSSLeET16Q0SXDJjG6CxtL6Nbt+qD90wV7L
duAOoyq+x1ISbVeIjMa109b+PUJ1emZLnOSUlWviy+O9H6IvCZPsAG1OvWQS3kd+4G/EVHhxa2fr
sfLvFcP4VrYADiaE3vgQ4ISGv9i6+JcqFKVVfEjiSUOA3Hpt1SoEOY08stVtAZ/WSOWn257Q0Iu6
IrJd5IqxboSAJlurbwG67e0U11/d4qoKkBvlkzEh1e9TDym2tmYJC/AAAcWuC4pnVkCo8cf6jQlQ
3jU6vR5Sx7VFbs225ghrrwTwyQ2LKmPFnGoy8d7ViHYvKjiK67qJi1VjX7kQoDdtRyJBZBYs6oX9
khIKZ8R2fCP51VV70MjT65jtrGYHNcLmZKbnRADyYgMAdRXawN0qgfEx52xnLVrz0Ezgr4Sb+MiC
Z+SFr29DG+VAFyopo7Vxh9ta2YbDVKBLvCCkwNz6MyTL1CHy1SM7jZE0QBI2CVTGZMKRKBohc8aJ
7es5c8TWYwRLvumvO4uiS6KbRFYiA4JThvq9I7RrJRwBqL669U32PkUbQMbLIOGYEK16ga2skOVz
EnHMpFlyPGQqTgd0wRs3Zq2djSDZ4k5HV0EgZkfhFEn7S8CK8YU11r5zhu9AWFgS2+StdfN5bls6
l5xNTa8iI3Ugyfon1NHWXWVAnHS66ZXDKpJmUhQVf/6VlHNOvC+jA4kw46uqITeFivkgNSV9TDV1
/+c/GnTkbi5H2qs//6p+nVKyQPrSLpl/p/6lEDjRXca6gz7/3w6B0UUL1PB6UoLhxVCsq8Y0mquM
o3lWqfHLwIG0GySvwUQusq6qP1XKeK9SoPcJU8aRP3/J0WO8aXwj2f/5WztDz1eXTXtNwGL+bJD+
17rMb71CqbDt3Gc/6jn6dJRHsCzuM5N5GqgefJviYQzsniMyPu2JTKjEnp6zpiOQFy8mG1TScQLs
lpuqhieLCwO0DxQvYL+4IUxEkkgQ1O9uLxhU4hjaWCNuo2R6Hv1Kf4k1RJN1XOYUv1hnsHhKVk6Q
wNtKmbeMjnEpUjvigzLZbGsLiLmTt/wTSddLHXiQo57IH6aPUZ8Z7I1ynwa+tD8onJC8qCq2AKW6
AEz+LUoRb1otiZkDpew4DI2HTFW+McO7F2EJbklp7ZvathgbqPayWCr1nWT+2lriqu1qdU258jKw
y2ozFKb6arhseYpcMCRUwCH/rIG6hLUHeHayWpJu6zS1fITKfCDyirzMDBsqydnhPndAl9VJqbwO
8U2htS9oMJW7Gq7hw1Qzn/vuL5X1JefMrAj5LErc3Jh4LfYcr6P1xrKs2OR5L/aBQ+RlFxXujkIk
erMa2W/L7nMa2Fqx+I6Yp6wBKZ+Q3S6IOEnPjdBDSoBeaS4DS4WBsXFv3Nm5avt3JJZy7hD5HB3A
JAxLQLtdSHlW7/3bHNPSF8MPYVG4FBptA9pU0+j4G1vBwgUcalUDAStkH15UsT4cKntG/2oJVNsC
O9oQjbuuD5Hjdp27NVkLvPp5u9P0PtibI9ytsE9waKjxsFEQcbzWjvYlos4e43TZ96NpP9Vo8LYV
yLdNopAxiI8NMZiFMtYlAFpH2r/D9jQ+tRZscd+eyMWNQ4zFuYgI7xpcj24qV7A4OF9vr8rIRu+9
Rjz9LTU7/xbeLUcNDIweCUYv8BuI+mA/D9PKnu5bp/smBaczeVldIvhUr1A+qZTI2CVW3WTuMoCQ
OBeQXCHx7PYl9oPYDAjjpT/zCcND0rq9EVkbi8n8x5SQSpt3KNKMlGqnMiB6UpWx39oURZ6jJvtt
S038lBVLRDd333QHsrtw6Pm5DZcmkQBW+tAB5dNNX4lVXSmpon1HsrB1Kmbbpp8VR6HpPOnR7RgZ
6x6f50ttKs1drJoMvg2MXrK9gAJk0W1exs8BiW7P1TQ0txXqk8Eaf7EACa5JpGqe0lU1tZdKrpTX
I+ng95EhL61s0K7gaZS51G5dKG4Yxcq7P//TJaReYJAlLTErXu1MzS97nWpOL7EgEWdJTM/sX4JU
vB5Mw7zGhA+tq/HzrWkLQu6SjLBwwEOU8VSo0cOdbrCk1hzyMqPIvy6a5nsON3mQXzDzvCEpgnlv
pbk31AcNyPqqZrpfByl8ybAQnhXtxpZaXTiXpQffuKuslmO+2HrtAkqpQ2XcqhVptVHTt9sW1VDf
cpBu1WyDEioMrGWjO84EU2LizKcuTOcO7/SHzjXxCctNYNUOnNqNZEGzymXhlUN/TSUUhdBIkNOI
lEJnKO6wOrDmohwiKWY1jBGDOWZXbsgOsOSr3CNo5127yQHyD+XNn3qLag2ILNfVf8qYpYDlQFdJ
fP0W008LmqoHwNi36mFeeGqha1F7yYdrZegI5yvuOyDoxFBYg2do23qvIuXY2T3QXZmxl3ApTZKY
ZRDqfanZ/XPf9ekuBYdAgRzhiZPem7nNco7FieU2dCrqM5mLICnT6nWSiN8WpwzXpkaLChP1B5Yu
hvsJYRHHnmzk0QM7QkX2XVnXOqfUK5y4SMzLatWxTWwyFjSkoX8PymBfVFN9V+IXDH0mwCHGhxyD
jDPYXTj3hVPUP4VD3AgUHH/t1mPuBRFRty5LBTlk82EPlmAf0czGHd3vUdVxZK0yqSlZZ94gm3rp
Y07ibkCaOc+cXhtT8RVDoHE/SevbQOXdGXMJDajh6AB5zNawG/Y3E1hdV66Yh6Jr0Xb6td0dQokF
pItEgDTyF+UKWNQSoXFfWB6yiZVp9XwUxaNa2hBZLTR0HC+ld9rQkgsOCRoaVkDMVMF+3HZ3U0SQ
gQ/7lChkmXnUjvOrbMi0XWJ12Y3l08XTMaM/iWDLiSPLNJvfxvTtC6NVulWVsUNSXcmeqCZXwRbi
0jYnLDoNmhQ/N6sbNKxIyEUJjgepu0A2c5E1fnNtJoqXJXqwEtT6LtyslZuhG39SoodK3ZGEhXL9
9zTnNcGu8zdlPivKY/yM0FS3NulSFyXCO3Z/8SvrePjLODMvsgQSDJtcJioimqUc15VGRZi9wzUd
Xd8pPviHWq/37hxhUoI1naNhtrEDpsmddJDbTDqT1W04vXvRCjcD3EChK5ZWuGb1Eu0jVjrZlIJW
LpSf0GOlxNBYqxyhIry9LRutYO0xtBQx+5Goc7WjSFYWt5U5K7KRaANHgErjEOKwSmPX2YRxd1FQ
Fz9k1LhTPnG2YR2wnFrVb03qmRxtW+igasLxgCMljb1VR+DUAK1vscFxksTsAfR7Q6RIw0FIC1NE
yN9smfHRWhkuQJVNA5qhuyarvCSfCMgGqmIY0ELI9Img0m7gpmyqJnlwXNmTUbA1VBCKCfQ5zh2I
ViozQIlGAmklGW7D+dwCt7m+x1LyFVxpx28OhNnMsHegnVd27zJS/1+W7H/lbXZXgPKp//UPzfjH
36GjjnANTdMQkGqWamqGzt//+PYQ5cH8r/9XHc6N5ufs9kuStwZB6bQxr2C2pGs2Vs4WXsu4ajtn
b/Z4e9ljbxlH59Icnv/K6a7OPI45h5ximQqK3Pv5r38Ig+dBtGfqmm6Zlqbbzt/PI209cTMtZ0IB
TQqkZP6B0XCvoX9c8009+K5u3Uk1SZh2bjlQZFsaS0aEGY7cwri3W+UFTH588AflRY0OZlkwTeTa
bQOb9wLtGAUOxdr71fA99akRcIa2ruP6XvjxNVTLlGES02vnE+HmKvVbRRm4bH7zcXxrCiivqZU9
i7a/zQZ2F1qb3+YOPT6L4cT56oNf9cM2VshL9duviPlbkHFKfshV8ym1cvUyDapXozFGUJv1pWlQ
QdbKW0raJV8LhWcB5WBlZQEAV4S914n1qGjsSSMqb+sqsL6q2UsX1BrWB1ZdRj7euXlMabGyjI2m
UxHSpflgc17Xp6gL3D6D/JblX0qlPSB0I2ABV8cGm8rDWOQbwWqnjEeV1QtFizS9y6bJxLQ3UYaY
iek1sBVBCA5QGusmyXNKvgMMwQTLKMcz6h7Y66rooxfDn4pNhPsNxUlhs/6qN07c0jUlqxjLzvbW
7OYIlPDNR0JIxmP9AyLWbSpIsK9Rr2w7o9/4Vgp5pmR6tUfjHk29ZwY1m5AMFY+03LWRuXf6aL92
CDC3qRF4oZFYHONoyZY9xWOemJ6pNqCC/eRNcHgEVxV23WzWxYxDAc2CqG3b5W8qSh2OnXzd5NaN
VQwcCZn9VTWkBMKST5FkVuIN88wIUf6CY51gdfrzNtXl1+0g5dRM27U0VVfZW/39daNR9LXcCRl7
HWyfHP/xFNX4AA5sN/i19NrEEl7JIJxiPtxVpG4CfWm3lQhXMqu+4t996FT3UlFwW6uyuxFqcNWi
jOJMUWtWovcB0MC+YQWVXZic6a40Kq44ISEEmgGibA6nsedRUhunNLpJnoZA09ays+x1Ozu/bcXE
eOoIVg2QUlmSxeiD/O8lhpntn5b4/yHWT6P89a9//ABv2PDD/QqiIieAOqdAPs4DHEc47z6Z9bfm
218h1i/Rryb/lv3Hf/HfCdaa6v6Tb0ezTINVhaZq9j/+q/9VNwzUqv5PzTRt07JB5mrCJfWaQ9sm
5I7GP0ETC2S3BG4Scuf8O8Ha+SeJJKbrmroQrmVykX/8n//940+89l8x5MRtfzCVEJL9buRWSBwR
Jjc25ljrdzMI9xyLKS3YAjIkSk6RFMDn7xrhg0v/PSn8+9Jzd3p36SGytSqVaX/Q7PJac4y1kSQ/
lDJ4+9TldVrm/eUReLJcUfIBaaqYLiIEMLDZbiPEgGf6/ZHn1xfdnaMVN4Uc2R/U0dgQLEnxpMhu
yQ4z/rs7/fVbvJ/G+eE/anudn/39G7hSSZwe0+7BEu0VbqgEGRIYraB8jIbhzD2OvcR873c/gkMM
QlG1vERrBdrWxA6wMSoiZu2OxLfTP8SRT0ifb/3uFkPeQBLW6+5QjGSwxIkN54ll88Xpqx97gfmu
765edEQ0lVZGzjdpchunth0MIUJlWwnW8vQtjr3AvMp6dwsiHCPbn+z2MKrKIXWyDYijMyu1+af8
98Lof/qAvligoYftBj8ZuwP0P1XfQ09FKdJqqjDuRNaDr45Jr0LKTshu8rm3+bNmfPc2TosULXPD
9mCUJBK7DTAuDVvX534ObfFCcPQrvamwl5eWfk0J/bbTMUmk7Xjm6RdL2/9pMW05IKU+bA8Mz4e2
HPEuhblJ5XYOGrA21VjtZNXcGZX8VqegmYXyzHG/h9Vgr8TJmR5z7GtYPMCAinjIx4Fl19RTtjHv
Slf/ffpDm0eOj76GxYio65lMKcK3mFTC4KdSU0mAguzucjurwwOi92AdxXVFcdONpjOL87mj/+c9
CYj+++M2OQkPJzFWh0z+hK1CrlFNveJ5LIczv9ixGyzaq4lrnc3qUB1aauSKT5Siwofe4UXLc+90
u338kzBJ/v0OhWRLb0S8g3CnW6uPLi2OyU5f+uPhxZ7n1/d93wplMvqW1nAeYB0klbHMdg9qZhxO
X/7jJ0eq/PflKV/6Im4k2U+Ncs2u9aKNxZfTl/74yYW2mJ60lg2M0ER7KIUAPtL0anmvhw0CSJus
+dP3OPb4ixlqlBFFh7rEhiBVcR9ro0+YC6rd01f/+MsR84LofduD8m1CVSnag6hx80pYKAzzKLMa
uPLizCrhSJfTFpMTBw+BPQW8gQDcQPVDwkZThsZ/6RyfxIGAPZsk0gJ3uZZ8O/1axxpt/vN3A3Ao
eteWKkOk1k0WwVEAFzmCtrT48vT1j73SojfIpHWo+2DiJu/0umcS2duEQSmWA5W0/11ZsodOVqw/
dTN18QGTL17kfgJqw1TJmJZ6X69NFT85aDW/r8goazkTxBd3+m7zVf9zsBLq4pseVDzFtVU3B4Kx
OUAO2sOgaj8ACV668Lh6RfNIv3lEX3duOjvyW6mLDzxymgn9sgFJRDgSEpflZndDJAgCP/1Cx66/
+MR7jDIUq2i+yM6tTdETz4SWNzzTgY4MAeri404VVyTopxsGLLe8tBoNchNl668t3s3t6Rc4dov5
xd59zI3bQRRI+JgnKbAeNz9LCkurUrMeT1//WAMt1l56Wo4SHn994Mhr7HZ5bpLg43fYez9zfdtZ
fFGwpglxIH6R1AVrFWE+CQqxPn3pj5vGdpbfDgF6k2bn1cEqktusyF44KNnh4j8zcn3cMraz+HRk
NQ5KEcjqwPGQgF6blDsoI8nm9MPPV/mopy2WBfAPKdiYTExC5q8y6F9zTLqofrMLrKtn7vHxGwh1
sTKohiTpFMlSTnIsTybLIR5BZ5x+/o8bHyfl399l3/ZxJaXTHNwuvMIzui51DHekiX3m8ra7GPZU
18bQLBl/gMZnZCcR8NrGN5WNJftzN1h8l6GgwCVVBh43ierrXtOUbUny1iXYz+nM9/lx89tzVeF9
122hJVD+50jbRRpMDrJeJGeWBR83vu0uPk1LjwemBJ30ufoqTR6Sul/70blu9fGXSbHt78fONbiv
IXiog1XWu3QcPd2UawLJnwIl8z7X+HOLvRvUBmo0SkzI+aEAskKOmvm1kcAMSQ05ff1jr7AY1NRQ
r8asaui6rXIbxcVV7GRAbvWXFuPi6Vsc+XGdRStJHWd2OTCuGWCEiJ1ft7G+P33pI0/vLFqnc3Sn
yvKkAiJoYP3RtlWsEUOZuaDuxPT79E2OPf+iiSxbpI1h8wlphvFG+iMci2p7+tJHvk5nMbQVvV/Y
iROwW6AEnBBZ19oPwMo+d/HFmAaHh3Pkud2V6SZCZAzo74Lax+b01Y+1ymJUc2oR5IHkw+HRf5Z5
JKjLWz8+dW2xGNJG2NZxiw3sEDesQpzB/l7LcH362keaXCxGM8cMRFSmBA8ILIGN0DYj0dDT1J0Z
b+YR6z8nK05J/+6vdi2pypspzSKMB4Ldr3qhAHkZHsNqgDYmrz/3FnOHeDcswAzRBinYCw5tAeYk
IXdIW8mic2M0ME51c/ouR35jsei5ii6jOq2s6gCM+Henjq99+vX0lY90XDHf8d3zozAb5cBx2AEo
8IhlDgxfa8ecFna3EZaG0zc59viLjhvUhdoMjUYHyEOS79LHsas/t+IRi47bT66Jj4uRH9Po74oI
GQYdcltOP/f8KX70DS06bhEPUzZgXTpEyl0W7cumX8fd85C+lMNbQnjf6bsca51FB844OiKCkTXh
EEzIKDukSYrUXz51cXvRg1kytLXdMrBBNdvopFVV56puRx57eW5bu5OSuBVXtmdIWgnj1bo//cza
sUsv+q5EmdAWpF4dHPzhg4W6aHRwXyM1w0qALR8TLnDGdJUZOGOMbdlPG1NA8c2KM9PZkbHJXvRq
tTPUgEP4GhqlOWz0qgvaNzzIbvHit5Z4Pv2aR7qevejUUNkbYeP5PUxk/rSAwFu0q2qgXJCruT59
i2PvMTfwu96d1cB6pOvC+YwwWpER3LHs6sAEf+7yi36d1Ax50D3Kg1r+aoqD1T93wa/Tlz7WOIt+
rSIGUAEMg/+sYcybyd5wlJ1JpLGTfq6Eb9uL3m22qIHzQlSHpjTFRYv67aKsqs3p5z/2CS86NVvS
vqgjdmIqPh4vgJi46sqo252++pHf1Vr0akq9pPW4c8MT7GH7v2LtLZk+dxhgW4uJWdG7oQ8Lml5F
O2OmxGAqw5l+daRVrEXHTmLRqMAvywPH8btQK26sZDxTNT3WJIsum9SG3Q/SLg8UOS+K6auFazLP
7k6397Hnnm/6rh9pEEsEEabA9YnX7oxql+v6mTnmyIduLbooEU5ITSOaJMIiVsJlqVYFOZGqaM/c
4FjDLDqp2jJiScMqD4g2V25JhgVKT8xin2uZRT8lNDiFI87HAqNyVQXkXYPg/tylF/0zwiqZx7bB
g5e58SAykjIAKQxnrn6sWRYdVEvGXuiOydBoajcj9IzRUJ9qwhVPP/z8RX+wdDAXPRQyVDgFLWU2
Y+gA7La4u74DfzZAPSMkQsxf4atLwCKYZ36II+/zZy5994nmCNQMpZrKg42xAAxYnP8mCvrMxY98
/8vzQaJW0xgPIN9/joO0mMEo/svphvr4uVEU/N21sCRpTgAk0kPZBSuXYN9taFYYc3vFWZ++xcdP
b4pFDyCr0A0VTui8FmlQ26QkVfvb05f+uPeay+UnYZwwOjWn91Jk6zpBViBLdpMqbtAcfTl9i2NP
v+gGhc2Wkcg3bqFVMJKGXYFL6fSlj7X9og/4uiQft1ZazwcIIerQc6xpHZD186nLL9eerUxbCBuk
02jDa57eogHEzndmRD7y6MvVZ8GeehCa33oTNVo03hhRe3L4zikIjjS6vZioYuhYYdGaeMLUvn8o
jdTZkd7ZnBmSj119/pre9dW0ADOKS6P1+goYEXg0Ql36c2XIYxefW+z9xdsGdW/cke4KjUopM9Kh
tU+NmWyf/760HZtD5BRB5/mlhqkNJxJIj7BrPvc52ot+2hllYFpl0XllBnbJzH50YzB77F9Of47H
GmY5VfUgw8bWbr0cRGvTACGFQ3j60vMP95+jvblcSjpu50Cp4WsEYoDjNrTHTeu/JNWTi3n5TOMf
e/xFZ7WGWGsqVWuhoVj4Twty0pE7nzuRP3L15YoyK8GoRerQelEOOSLut1Fifz/dOMcuvVhPCuBQ
g6XGrUcCAv57cSCz9sxPemQUWK4nR7PWk8hq+ElDcWewAo6G+KGDenD6yY9dfv6533UlS+Zdq6h0
pUaB8GEh12+jnUjPLXCOXX7RU+s4HIde4enNCvKnICYqjDEuIET+3OPPP8i7xwdj4CeJJlvPtbDw
+A5OpXWVB5vTVz/yzVuL3po3aWM5ttt6ir3H95G7RJ4mJemixplFx7HmWfRXvP8mAqueIT4iyp0j
dznwyUfGyPm4qXf24+n3OPZ5LubXARGEWsC39eKJ+mNlbNP83NL72KUXXZYsbzecyGrz3ESu/HrY
qhCTPvXUy/UlhlZJbgFsskrY+Qsn4PalOfTnmv7Igy9VyyinSZYdlMYbEeesVcfEaQRp6Ey3Onb1
xeQqwi5uYytico21VeoY2ySI7j/XLIsea6im0xs9zQLcYme4Neh7e3v60kc+xz8+hne9iTzFWbGk
1J6aTKsS8Rp23Y1srTOd9VijzH/+7vJT0vma0YeNZ785+CqLT1520UuFPcRkrUQw7DqQsyL2htZ/
Pt0g8/j9waRnLvqnC8E3smMaJBFfpsxd13VzGyOyktG09msy4vrwzEsca/pFFzXMoVPDlLYJGovE
ryGSntopGtmpnx2L/+j43zU/1jYkPamovSq2nk3S85qwf+skXITTjTXv+z5oLGOxH0TTXFL4HhuP
Qv6+xCNLcLe1drXuu6okj6qqD6uxT3alCnzr9B2PNJqxmHb1ujfcMdZqD0aPl4D/F0ZFuvQ5yeMf
ceVHb7ToxSGM4wjSPGQNx1phnN0kxpNd6CtVN1aa+yixZqdDtbZSKEOEaZx+KW0eOj+666KD46VF
+BHGjWdCEq8DezsAkxqyal9PzSa0DA9fPywQ4rQw/J2+57GGnP/83adhN05FeG1Te4ED3JFEOhXi
OXmsp69+pN8bi35vpW1J3Ds/kw+FoUrsDUDNzelLH3vwRd/vYW3KCnuQF4GF3atK6q/LKmvWAtfa
+vQt5h/7o59jOQYouYbVtK49UcTGoXe1+FteO0BJ26Yr9Y0Rg0e6IDA0P1fmONJcS3G04RA1SgG7
8pyROCJ0qTqir9PvcqS59MUo07sq/d3E1Gf0X7TJXPkIT6bQPtNSxx58sRZQB1DOleqUHnnha9+e
6RflmUsfGYiXfgx1LHq9qyWf0OS8cmCVYOdtVnhV78uwBBBa4UdWb0830pHXMBavkVErVxyyh71c
meS2xdu7UoHRnxEeH7n60p+RKLiVCCcAOpdWKuxlh1y1CFjm6Wc/0k5Lc0boODKE/sy3Q7aTJQiN
NPDPpmP6NFmwVzINjl1S3p2+2TwgfdAzlkYNK9c589fLynP9A6HgAF+DQyGf3Nh/+NwNFiNhMJSN
abfcwEgwvDbja2He+Xq4Vk1x5mz72CssBr4mxPiZx9whG811qYn8IinqtZTyJ2ETZzrdkXlRn7+E
d4Nr7JhjEwun8lKUOwqWfs56wM9UOTFq/c/YZVqcCAnvJUa30+127Bv7v5xdSZPcKrP9RYqQECCx
lWrudtvu9rxReLhXMxJCI7/+nfriLfriVimiFl64F4iCzAQyT55jR8XKAwcz0uznkHcPTltAn+TO
/IiN3OZ4qGSOgsxCV4LcRaApVH+i8++75m1jt5e6uYILjDrXTZp+I26Vfeiryv11e/SV4OdZp7lA
YTUBBFmdmf9vWpdoGQQpLQQsbo++suY2aptrrpO8wOhgo2x2fQIJsD50u/syIzZeuxkaB6UCjK48
MNqM1Smdk9N9E7fNs8vSVKRQWU9raGuDcmnee7mcdrdHX7tD2Xn1Vjit8I1Mzw0YJWffoHvzefRp
1CbHRECT7VKpX+hgPtBF37lW5L/+lk81yxOoWZ0DqER4USKr6UutDfQ6N37S1Y3eiHt2Lw6cK0l0
dv2A+lb00H9JCXjA2pMG2eZS1y8TtMxQRfvWjfwdG4ZoqEXkg4Pm9ufXzNg6nmgW+kBSoN2bVlBP
VA/9gob9hOxvj75ixjawPctr0400D04jOKriskkGMPc79fN9o1sX9sWM9QDoKz8xSGTPuQDD37/3
jWw5t9vnVKk8H096qcQB7cPg6R1BMXJ79JUQ7loHkcz7DqKe0LmcaY88NoscD+Rg/DHhVeRxfcmr
92Ckuv2tlf210etNqD1A1rHuFUgLI6aKgw7QwsKKT/eNb/l7Beo7goa78ZR30EUDH1E7Bc/QN0/v
s0/XOnyEA0hGq7FWLBkESoHl09CinUSXW0DMtQWy/NsHAplOs4BhmmHcNY5+JhWADZ2qNjIsK5cC
G6BdJ9noVHMwnPqePeXkPQTrH6gHntpp45a29gssF+5qcI4v0h9PTgW5+CIDfUMYdWQLF/j2/H0b
pe1lanGyiQwnsYDFpDoL4FSHCgLNG9N/O0b4wvLiAewoI4V2wsllxfdKF+fGne6C0fk2OJuBqQja
lxMcLVQPnvT2FUR8btv9yrvat+HZLYqkJMsUWKxq+UEx/VmVGoIfV2+GVHbcUPJz9sCD1/aijVTV
Hm9/d221rkbw6vonaOcVemjGE8SWIMXevlcgSbs99Nt25AvLlce6RG5KDSMM1XtH0rSKMzp8G1j3
7fb4b4c9X1iujHsxOMMHsIFxvhzmsY2H5cfIkPBwnMvE+33aCBhWtoEnWFsoy68D6eaNysrxNGkT
p3j/9irZAJeuLZT17tWdWzJk7scTaLj3WeMPiKtmrzpQ+d5eqbUPWB7tjAUa9dxqPNF8cvZLUV+W
0vA90BB/7vqA3ZAJxNLIBlpDaRkqC7PzbZS/fWjm3h58ZeXtbiA3BA0M6FXG01UUpZ/KXS28/e2h
386egAnnv9afdN6ighJDu+2fUvaR0XNUuIChid9Cb92OVwKe3RPUDaD5czu4WIG0WVQ78l0CCETn
sp8duCtv/5C1Nbru/Cs3Vm0qWDdLmFDhxkML+vds2bhQXuPm3/dJ3+4sKJibjh7+nQSk50K/e2no
eJVMIyG5SmPvDdhbbv+IFTMNLYfOqUAFqIeLgf/3AFF1tKiz9CtYbTZi3dpGWC4s60V3RZFd9cAJ
eCjBXqU+DoGP+xHb+AVrX7A8WclGEN1ct2EBGR+eEyXTUSBA1Q1JivsWyfJl6IgUDaS1x1ONbPIy
+yevh7zqnGx4xMoe2A0HDUV63AME4DSDnS9g4KfUvzn0Cu6avN1y0HlidMq6wJFgniSoqUEaDo47
vREo1uZueXNFQOEMDuXh5HAeGxCCcQaBbgjb3p78SrAIrpv+ysdc1S3o9kIUbRWbY+UEL0sxHhbP
fMxAGS+98Pd937n+vFffESnIDr0UP0OI7lcQOs9iMu+IUI/1ALWFod24J63Yqo37Ciog4poKn4F0
txdCSH2MVPBuDv+5/SvWhvf/+ysqLzMcVNo4c8CsOrL3FfsGsR+51U+9tteWL/dpxlk/w5LCOok0
OK3BnAsKrS0vW4mngeXILjSxOi3D4ZQAPAHI86JjaNttPWPXJm/5cBZC1mi4vhFSzptdyZtPgRHv
NRX5hqmuTN8Gfl1TC8HUYfou6Otm40CtQ20MvTJ3G/flQXB4DjjH84Oo7x3Ndv0AYYmaZhtBem18
y4l9CPYlueMPp9YBYUwatuQdUNzqtFDPbFzj/5eXeuNIs7sLwOkVKt64+qT0cN2FxKj2fdaKIYkZ
pDuTl6rwivDUlt2UHXlIQJOsG0e5hwzsX+h0pgmY1GvelmhBd8og+8RnAUG4vsygc3TbfVaWwcaA
Q9MAsiNTpXEWVr+H2XvONN7AwPr/um98a5nBIguRDLTtnExbfzfUf2SyPTTmvsqXz6xYOTY+zQJS
6lOhIGzstL+acn43hfn+vtlfV+1ViDTgny9DmmF40EdHU5b+Lmmxp5O7dVCtOZD1gQT8bKOUsz5x
qfZpWS4wDAjQ35792uDXv7+afTi6YQe1Lw0pl4lEE3PAYsm7Owe34m5eQzMvdyZ9Kt1hP4Wo+5m0
Czecf+XJxa2oy1N/yGqI456UzI6gh0Zk5/KxE6DDL9LkMTSsAQ0hhKAhi7LhCGuLZUXiJAncGsi7
/10KoT2fN03/UxXQjbm9Fyt+xq1QXBR1Vnqu1CdoJspzXqjsMV3g100yThsZ35VP2Mi+QUwpehNz
LNr4+Sr3JqAZVQ5bB+Hb6wO5wP8aU2eSrBxkjY4O7u1Cqn8p0m+hzt/ebk6tIFEmalHNMqHrMfW/
SNCtQrWvhQLa+Mmfkh9ern8A8ufEGVRRb+/G2o+xwoaCCDHvwlxdmq69pGN+qTbh+W/fR7iNHgIQ
A/xdFEN7qXuEsAII+90HCjZM6K5t3Kje3mhOr7/qlV/XXS6gxuOhk4S86wN64hUksqDucXtt1ka3
HBssD0MA3nx0S0G9dI540NfvCUhxIq8gDt1w8LWPWA4+Nd2UzL1WF8QQF5yU48cAii9Q9t6q8a/t
sOXOeUdxJREltsEUFJp3pd4Ftc92962R5c0dJFASv27Rg+GVAVQxQlCDTxBbqYeNTVixIhtFRAcD
iYYM3qbEeCGqAezCewIRLriiIcB8+0esLJGNGwJLQElGg841Ndcu2U1JqvKjNC3OitsfWNlk33Lr
oV4ILWpsMvqCkVDRSCdCvku/3B59bfrXpXvlBU6iAw6dWnUxIJnnOWiA1bgRSddW//qDXg2dDG2R
LqJAQ9LsQ/HnEjRPIXq+iXff65fbWCBwfYmpgDTB5XrrB2fAftLQOiua/e2lWVt4y4VnKPaR1K27
y8R0BSY8WmaAz3T5Xi06/+f2N9aW3/JgKPYVLKmW9rIsVfqplcv4oE3I7hzdct+QJKKGsKy6tCX/
7TD90eFkK/2zNnPLeRfTg9neqxA+ufjV5uHj2EFm4K5VsXEteQYxg4nBKKeZ/1P2SdxC9e/Osa0T
GPB03lCOXW1VzWvIBkAHZE98T5uPtye/YvY2faMYZGUcb8Kp6AMGHPaoqNbs0nfqxSzDfaZpo2UU
yg+SCEROAr3bIWy/Lui4abTz9fZPWNlbYgUFPOigMtXAc0E78wRpzQtAdhuvuZXVsZlMG19Vaeal
6FWv6we2kF1DBnB3h5cBEhi3Z38NjH+/F2HR/407oL7mTtJ23UW4XqmeDKGuOk2ebJPIEJm7UPFJ
Q7JLoSg6b/yqlVBhI1lGo6F+BSTLxS0h5Y3GWgh2Nsdg9O+L0jaYBczXiULGW10WnX1wVPcz6O5u
VrTOF7eosgxiHdiRkJ9ImX4KkGK6vRMrdvQXjgW8taoHic4lhPpC39Az0f7zfUNfd+LV4dJDErct
jVQXBuGMCP99EtNWb/TKtIkV+Ie0RQNbhRXJJ/XvBPXWXdH5U3x74iumYiMynaLo+lFfiZ2gvo0Y
VMYVFsaHGOOG+a95mB30hTMJ0sFWarV8AcvjQ9uJKOTTr2bsN55hawtkxf7CJ3MN8CdO9gUp+qg2
AMxnPNzCAq4Mb2NiUD2awegZIIKS9APgQ++lLDcAESsQIv6/gu4ru6kAvm3GHJ4KibydQ5bzoDOY
ZrVTefbZyeeXyWsvY+u9TCxBW7m/RZL5P9TkG1HJBsPgIkGluXZ+53w+jy3dS2hJgfw2gTxsAS0B
Du6UkyT1EPM5fALHObSVEwgLGhH7en6A7NO+zgX0FvTORz7eycEEJPWuMvKP1+hH1zffwyU4kWqC
8nIG+R19XBYgrz1xuG24b1eWuE0cSeeFQXgaTf0FHvapF+CHPHrTdxJAc546+6nYOD/XvmPFo1wR
D1VuHP4igNhDAslQ6RwrGb4rO7QXlAVPo9zZghmvfcw66aiXcDr6OEhBVBKC4Tw85JCtNCOOvb4/
a+iaAf6zcR9eMWsbjKOcFBK+nasujsoeuky9H4Xz/fberAQV9/rJV1Y9mB6KIAGGXqD4LutgN3vu
h15v9WuuzdwKiFUI9BlYVtpLWA5fROV9JONWHF+JVmDY/8/MnWnxpz5Bq7wAg32Xd5/qgn52hnDn
iC3ikrVPWAFx1tCK8IfrhSxxASzOxLmY3N0gCAChW8mEtRWyIiL6KksoPSNk9TNaHhd+Rp/C8fbe
vj00sxE4SEWFwdyDqYND1Notm6eRqY1rxdtmw2zwzWygk1l4JV4fI4Ngisihqj3vsiLdcOW1qVuu
3IcgIxIGU6d4f/uQ+A0hA3Z7Vdambjmu0/dZC4A6+ChU96HTEK9rp6dmLu/CjzCbITFsF58YH8eE
P7ifM+o+Gl5uHJ5vmyOzgTaNGBGrx7q9VEn4Y6wayCWzp3AuPjUN/XLf4lj+2s9kKsrrE2TUydGH
1HdE2+w0m2DDbtZ+guW0jDWqLsoOaSEcRwfoxPQ/Eg2AYShr92NYuvldbzUmLM/1EgYCjA5HTqbl
GX0sT5y2d93Ymc13XvvK9EC8tpdG+Y9hquKUsM9+Qu/q+2A2xOaq3OoLg0OMszbddYQlUZkG7HB7
f6/+8/ddgtkYG9rOvB8zgojWDp/GRu3HPtuPuTrOzsCiki4bJ9aKk9mAG9yTPD8vWHvhg3xZwvR9
2frHqnZ/3P4Za8NfzevVqZUNU5MBwKBAaVj+gRbrYwrxas3crbbcFTO1CTyDgRRhOsFMg3x4QAn3
eRonqK1me173+9s/YSXC2XCbAJLdkEDEPjtztgcsdVeH/68EtCpdIlY22XLiAtIoC0RbEeEgthyx
cX4sGPniZM7HDjTaXuOd0jbf9el9jKrM5vSckn7qS7bg0Y8csuyGj5C6PumQ7JXSW5S8b1+3oKn2
3x2XemA6SRFWC8ZOFXegMJz/CJIB8lLmm3AMx407393emjXrso5knpPWuAN235EawrX5s3CrT4pv
Vb5XfNCG3oxlKUeR4+KiPbR8l+m3HhdGo/p30LT/6KXjfT5iY3BSKMBxNoCnqJgE9EBRm4rKpf49
BfV9CTFmM3/mlZMlY6PbS9Il0ZSyHwyi4vcFcBuEA1n6ojIZqFwNEHXAxrq87HfQn4fc2O1NXvE/
mxTQXwbHV2jruqQNwoYjdBhrEFXdd8mwCVwqIc1Yol52Udm8n91kX8zJ81W1877JWx6u/Qlq8NzB
9WtaPntJegQA58t9Q1sndEcIkSC47S7I7EQlWozLMbwv5NnkLUWIso2hyLqXyJ8+BT1k6PE7tqj6
VmK2Td0qZkKTrKXtBQK9EYC2EIb0n0NanArTbRz9K0HIhlJNddZflb+RFZ/yozbL2auDhz4b0h2Y
r0LotJePKvPuSoExm0wrq1hgEtw2Lm7lv6PDfAm4v2Gda0tl77HqfQeQdixVVuWRn5kLqcq96KBv
P/nZxm6vRFEbWpXMVPM+mNtLAJFOIAxjL9WHJd1KKqwNbwVpSQtFewoyV4h5HIKh/oPHa4gaqXm5
zw+uh+urK4YJxt6BUnR7GSR7cOr6KS/q0+2hV6ZuQ6tQV3GYVAI5+Nz75qfiX5KNjwuH4vTt8ddC
m/V4SvkygH4f5zH427PYyHCJujbjG8azNvrVqF4tTOca0Cu4RXcZvfmCKt0HAu33+yZu7em1SQ+d
lxPWnDhHkNj/A/X0r7eHXllzG5wxdzXHrQTWWPRepGUeQ7ITRAobE19xKBvFVfXKyKpPsaPe8kXL
6kOYuw8oAb5HdejLfT/A2lTPBbKqJzivUF38U/rZaeqzx5Jska6s7KoN5OpQQ08WB5lr4deo5qbP
acg2XsT/q1+98ehg1z15ZTFEFQpt83hUZrosf4VNX+zRFedHnumANHGJjsdyHMCJ3T0lxejtqqWA
rIyaD+g1GI63l28lfcts+k8Pz0wBYR51kaM8dpPzkw/eM4qFD4Uqjh3yn1Xj/lC0eXdlvjQN/Xb7
u2uWYZ3UUN8jaGnASyUlH7PkU5MGcVh/HKG9e3v86/a/tbZWKA/oACqIEbEkleNPI/3+AJDWM6f6
YPzid6CCraCy5kDWBVyk3lJ2LexP8OE45mChmXk8e1u5qrXhLdcPUsgyCA77Y8mBo7qatOHz5KkN
71/ZBZvEKZMafW2Y7MV10hiI0A+FXx6TQT1wcl868i/92TDMEuUhgiG57Q47Mvj+EdWINq6mtIqW
hdaH2xu+slA2VitlpG2ERGUMmZpHraf9UObn1tnq+1yJA/S6gq98NRdZNfgKwJc8769Y68PC6cax
tza0FQYSdywCiB+jgIKu9EUXcYCGzPsW5frJV7PGPV4SM8N6qsCcAlnvJGXoydh4Sa1N3PLhmrBU
ts51a8EyGLloxIyrnG6Rx62Nbnkw2iKbvpWIENArijtOHgBs2oi8a2Zv+SxyqBW0WlDPNkpw+qMO
RvODQKx2/EIrvEUWl/rdxg6s/AqbGoBkHMxKuhFnSUBNpx18km78ihWLtwl3J18yNTQY2oPWg6/N
TvhOtGzqF65EUJsaIGtzCubmUZy7mXyjrfdxgf5MlAbBUafuF+YUW9wMK7/DZr5K/DmBrB3MSLTF
h34KzsJ0h9LfYlBYQbszG7OWCQ6a5UQg50b8fR4WZ7zYH2uaPC4N2Y/Z8pG4/q5MpncqgRJ9Zl4y
lj9Qkz4lGmduEX687YsrlmDD2hJa9cR4KPkE7rgv2fAIjbqNoVfs2Qa04QwfkkbjF9Zc78Hn8JB5
5DJ73pegvA9WDQKA/0aSoM+HinXYpDAADn/yl5ce9d2Ni/mKBfhWBEyzTExTRptL62ZxBSw4OCgK
/jVZpo1bzoot27g2SH/URMxBe3F86Udk0TsRpo+JK48MUAFUs/a393jlIexbERGZpXxZoBwNlUMi
o8n1+o9e1ixpBCXmVqN7kINYWtOs/tZ1NNkIMWu7bwXKHNzJRTNeEW+T2gdQesdjAVzrwbtg6O9L
vtsET/0g0WA5IG09gRE36n3sPFf5VtfgmmdYd5wm7/JEa5T65MT9fzPXHYB7noY7ax429s3zocoS
oLhyKcaw/qwp5F8agHB3t7d8ZfI2p9PstHNlRhSKR2KyB0R5Z1fW+VYbzIrh2rA0zwdTQMfw8puR
Onba7FxWu4knUdcvUBsp76tK2Og0pHGLiXvIvA5Brz7r1i93inI3jZgot/gHvf/hcd64kttANcn8
tJC5aC6dGc2xAjv3F3CvFztZqiJOk5zug2qGec2QA3oEwrXdOxllvxwnSJAxF+iG1ZzGQSL0HtzY
JoZifR2XpKqjXs54MNWC7Ke58Xez66sdHcd/0JVVgo8H9DYdYA9Rzs3wBZmXdF9Xc+KCJrmfd6iX
z9GcJdkuCGV+6oRTPZiBmB2HCvVuSUGGO9d5HYslb86OBsTIAVl8REg3HIquUvFcjSIyVbdEPSvT
WPXCAXtY06NjqwGprpEi6vDAi/WYQMEqT3+noZF76HX2x6BzsjhwOrILx9qNmiHLd8YMMk6X9lsn
h/rEQAf3RLKq2GfD3McQ7criuQVXDypJS4RDjexrP6k+ym5aHghDK6l2VLOfQYt7KEX2pdBZG3eE
+thQksS6aF9kDcUaV9Pu4FJ8ipKh2lFww0YIws2fMKR+zLIu3TUNeG61ZMERbZ6/3DE0zwlJxh0K
rZDtDJi/9xX9k4YhUAadyJ/m1tPPtab5t1aK9jinDXmnGJrMZIUvB+7sXEABUz5A2UkcQbv1iSzj
v4kqwK3lk/4BjBBgIFIOurAciEO0zljFU4AMvQvN8c/cx42+E5WJCocmUX5tUh/6IN07Y6Z3qSDF
xlG04nA21pQBiJwSogQoC2fAgqp/yqr4mfDmvcPA3aCC57uihg3IKpLBSB7gM9Tp0GZ84OI+1k1m
w7E8l+ZAg+JW6AzHyhcxC1XEio1K+8pBbUOumEHdtfKkODe8jbx8B93DSEzf71oTGw5VFPMUjrrh
YIZiVWx6vIQ8yPhubOxKnLZFc2mfOFVQF8GZKlfvwgF6tiabqzsj6PWrrx5aUumW1p6Rlwn6LNIJ
UJhxH2XebIHsrheIt2KndbHQk5EB6rrlpSkd/eKWuXsJfYec6SgruFonHuoGwERwYZLvXUX8hyIN
lu8e2Ed+LlnQ7jr46sZCXhO9b02F/Pen5vM00gkx77yMTayz+mIab0egUA3OrXjJ60jB6lBL37jd
rGXJbFbMSjSyEyW+N1SR83V4CqtIvpAXt4nUd+cCrrL7WuEYsa4hYF3qx7zDh1oHByx7r/0sRlV1
Y9lW7O8vQHPi5RxpCXF2iyz8WIOe8RnpP7bhOyt3QBvOLBuoR6Uco0/Dz2785tY/rzQ5bf7nLte0
yfm8tOyqMW3Fuc9/ai2jJt2SU1+JKDagOSmmVvDk+j7W+4k8dD2Otk0RjZXBbWKwfBiT1BEdPzs5
G/ZplqTPATTTT1nblBvVqJWFtyGIMwscXgUtP9dOkZ2Z09cn6SzdsVC5iXlC71N/ZTYeUSiHUGQW
2blIkihkDuQdnFiNd2Yx/6IFk6poMzOycyf5njQ/eHIM2y0xuxXTtxGJuQjDSXs9PxvdRin/xad/
b5vl2v5aeRyaDK4PwWB+7mHt4BEoP9CWVbuA6Y3zbm13rZAQOMidSYcyGFByrMckLor2QU/6ZSg2
wtvba0NtLOLim0J5KWPngWjctymaEKYGMnz3LBAE2f4bq1PJc8rMxM7JNB3apH1gaD/pNHu+Pfzb
y0NtPjAvRGOVW2L4oZ0OxfhArxDpAT0ud9WVqc0JNo1FGwINxM4Z+Jt35YJ7d0iDPy3k4MSUHMSo
EnCEZlvtvm+bE7Uhih0JCk8OArs9T8MO7WnNwZ00BCB7Z6vBbm3Frmbw6p6gl8LXYw0/c8nHnn6u
0vLsqWcjt7iW1n6CdU+YJqB/mRzYWfp/lMqixBFxTj/f3u41W7VO/pSqwjP5ws4QnKr3YTG4e+HR
rQfi2uiWM7eBgwrNgNFLE0z73pAQskrVFk5qbXTLkyGiUmgywVTnjD02Q/G1MXTj7rcytI1M7GkG
JoYaQaJppPrpLOk4xpMG99vhrmW3ARwmcUraJfN85qox0bQI0G1sldzX5m4FiLKflJ5Hj51zYGgP
rMrlYZLB1p37f7niv++K1IY7mizkuZs5OLXKH01m4LFelPsmyhHm/PIrKOyiupS/Q0Ei3pHzwMtY
lc7G0bz2264++MrXwmoEnoPg48TLaTSPvIl5WIqN0Lo2+tUDX40uQKBSeF7IzlNagF27piP1QDya
zv/etes2DhKN1gE6rTt6liEKz8AbpZvC1ytByOYZqxoPXcNN5Z6bKd3jQgT5AhEpE+y6Kr/PZm3o
44LOiQn9ZC7sCquOh8FMxP6+hbHjhFfOlUQJ4qyS4rNR7ouqtyxmJXqGVpCoZVaVbTaacz60iMsT
upONAN0emPFuz33lAzbEkftj2wcmXKBZFsbg+5fRUg8/dB5u3FfWxrfdue5Go+rMnPsrjiCXeYov
qDA8ABFfbDw1VgzfRjfKspiJXwQIRwN/x2W918LdGHrFMG1w45K1DOVoM5+Rj4p7SmOV5fGVfTVU
d/J92nCHxk3z2YC54zSP0Lqm1LToQE+3KNLeXhvflqQaRtXoXoFVaOJkRoSTLBo8dt8Z5jPr/B2g
ZQHeEcw9Ydk3t5/OfudsFEjWJm451Uhyk4006U4DSXcUrHpoFbvrePSZ5VQCOFXP60GFNDof82Ko
YsFAqn/bn96ut/g2fsGd2orlqBedmEd+VsOLZPoMOuNDWo6HMPchlLJ1lL3tWb5NMzNiQ5HqrIZT
Iah8EKCP+AfNgeEUSU9vdTSubIINYfDAqOr2LtOnUAKyN0n9Oxnbrcvt24lN3wYw+DlE2KuWIB1b
1DHjX4oJ8Lpqh0Rz1vy8vRtra3T9+6sjEaRijjQKn0hE8CUj/A969b8EFMrs941/XbdX46d967XS
YHxvni+sGY5ANV7IsAX1Wpu+dXfmc9k0DAngU+qBpagdHDQSp+Uvid6iO83VcuCaU9K5k69P+VTW
EWXFb4JYTYk6loWOAykaPO35nbthuXTvT6bLW6rRwAo5kyuN1+jsvH5LO3DNWC23ThRKnQFgfKcw
zXPw7GXglBjUVt1rZfS/avad3yCtiJWSgwOmAbOr2+5024rWhrbOSN44BXI1mLjIq2PCJXBn/C5E
hm/X4d1mzvnSG32i048S19l+jLL8PuZ2367AsxmyRkgx61OFXGstH1GUCeaNia+tieW5hZuVLQ8w
tnI5e5J4X4DMj2ydACuhx66+F2IIXZ8M+tRxp2yjqmpGpPdb/RgUS3H28ix5h9tudp++iv9XER5w
+rDVvT5pvziGKXnn+1sJj5UQ4VsOLFirllyBFs9UdRPTvnlKwuVDjYT7Rohb2wjLaVUXgFimBzVe
SftjP467VJL7jnhbOMnxKlw9KwyNFpJLlfu7eq43yhMrs7Yr7AnSz2b0R6y4I7J3icvzg185fGPi
AuH970ekb1fYrxqiwOC6Eox+zlOaqm+ga/qaDqBdHkPvQhr+VcvyWx324X3eYBfdTU1F5yklTygV
uyQawqFkUc14uWWhK2Zk19uZs8iCVa08EVJcpCbfgm46ZMXy6XaEW/E3u9Be96RTSan0aan3VDkR
hLIevKWO8dUoHLdSWf+rXLy1L1dreHUcZ4UWWnm1OqUOQAnVnznrntMWrFRtHzeLeJd6DxV1IQf1
OQ0/lZ7cA7e6S6phF7S/lrp8DB26KyBjuWz2Dq6tq3WCLyBX7juQw5106x3xdji0qfeRF/2dZm55
v/Ed1pWtmU95EoY74nntYW7cLYTV248f365zQclSQ3ZqmU8Emta5Nz4Nc7GD+u8XybZIddb81D6z
S/RSekQtp0z78uAqMIsrJ9xqD1wZ3a5wAWXQQTYjmU91sPR15DmSVHGYUf7ntlmvjW8d3Jls8rEC
0ezJKf14mIo9V1uiQSseY9e3mtIbcjwI5xMYZ9sycvy+cHZFaRg6sWhXm7jRmdd/YmFSbclXrtiq
Xfgys9suYEafoRX1ky1J5HRf5nnrpbg2+PXvr1zTyDql0OSbT02C8zb/3qkC6JQtDsO10a8b9Gp0
Z6HodQmxWv3oPnhTc0KP9EcKWpX79tny4mAxTt3n3nxC91KOpwovo6kT/9w3uOXDKU0aAgm++eTq
tvgcgrIYkpoSLSQbB3i4Qkvj/wXtqBWStaVoTxK5HvoJnIzZJZwr1j+CrDdpX6bAI8UnnZZ57kcu
6ZaqiCRUfyovYozD2iLcV3TXRwkaZeSZZpWLsO2HTfBcZ8kkrhQBQ37Ry3xVSdPVWPxA3nQIj1Xo
+eEeaBsGQW+v7sPHRivZH0oX3Uh7kBe46l9IbQC759K+aEB0g3CwMwo9V/FYoQobl5MW4zGb28p/
n+rW0UdBZiPPfWtK/m5qQxobtszzvvOWy1gT+qVtzPAryEL6LnvGedO7SzS70IM8LI10f+eZ08yg
bB98fvLRkAzwRVcP4IqEJkQdNXPnpzvTAl4E1p6GNi9g8hz/NTMq/lE+FQboKVcPy2WiWjV/fNdL
ewyTXUl2Bz9v8wcodFfhQ42Ot+VlGKe0eUGT1DKckOUN5eOwqGqM+Vjh1Z4pdLN+aMs2ST8kptDl
vmwgZR+XqZA8rn2RuAfoTS/scuWTzXazLkMT4dHcmiMIhdoPNIB27j+AXAR+LBDk0piWpfqqay9J
voE7bvyeo5XVPZM+VMkuz5D2OOZtUfGob/g4/KtG6IZ/KCAP3XyYQPQUnutkBA617KWs4mBoQjee
J2bCiPdcyoMsOEcPTpf0ZlclirLIUxTQh6YqAe0yS05lnJPZgWrk3BfYOuOjqcKdes9DSmIKwlNY
cbc71rVM2THzhOY7gaVNogyPtmVfVEmR7NjATRO7EH97asYxlPsBKmkIGWNaFelFQ5I4PAxLn0Ch
qPVDuQMHSzfGSi39I2MTI5Hq8zaI0s7Lf7noNICiVBGYx6KBUMwuITXxXgAvA9lsMuXNEFEhqxa4
LQfipvnAAu9rMDeBi2Vtxzx2CinwY3VQ0MMiuyyMcJEECpTNxiRxI5uAHlkZaLJnLOcklnXowwP4
NCfxOHZmiWeTpVnUB6wjUScFbEz7Zcl3oVuK8dNigiyI8hlSZNByZ6IDmJ1ldN/yoTen1l0Uieua
ZMUHOUCzOkIjlBqPgZxw1IiyG+Qnh6sK5MJQlPs/6r5sN3Jj2/JXDvzOujEwGCRwfR5IZjJTmZpV
ml4IqSRximBwJoON/vdeWVU+tgu2Txu4DZwu2ECpUjlxiNh77TUQtVspUeaS2iBfQP1D/Kx5l0XQ
BfGANEC7KXACkUO8QKoFYnueU2RXZuMt9evKi/zWLDLW1vPKLaaOKwmHLrPiUuQz/EuiCprHdQN+
+DyaUHX1rPZ1hvSWrYOxp39WawfYaBoQD5OUusDfrUL2+r63XkW2pKqbB8WdW6+lmzXlAaAM4rYH
qSadfx58uGLS2c1fVzI01ePQ+Fo1m3JYlKlg9zm56rrwUlV/IMCAehuM5Jg/hn6Tcu9sGTioRmE9
ZSKvowqSwQZs6oHMAaYT5UiPjUfcKalmT4ijr4dKwdaqQpwweNHj+rlXjp4uM9CVs6TQlU4/WAZv
xxaHg+vsrYc4vI1XQHlLVOX9hNg+TZFWoqB9nM7SQcB4CzOFSWw1Lvb8aa26qj1ik/bLyBW4VG9N
V2FXQoZHZh+dwMuKG6+q03pjcyTTn2tZBlWix45VWzFM1VxFw8AVsoKt6F1ADKICCRMMtJnHBWqY
NkEyq9YQxVFA0rrJ5Rxy2dXqCFP3DOwLX2Z8w6BG9uJ2FYF3XjrO/OLVft3uTbXGHC5uRThjvG+j
YrlhoLBa3OA1sBI3zFMbrry7XDPQWYv+unK6YN2UMM16KoCqi8irPW+4WrgRb7NHehmOds0rDL7r
odxlzEK9EAu3jDjij+8rdyJd5FGPhXULTyYZFJAupCiyjfQrGH8VmiczIYHai1EWsLVS5eu4FOfB
7BX9Pl/dYM/cVuDmXjTvw8DX9dMiAqW2hVtR3CSlox7hgletoZ1IcSnK/g2foXqlludfWEOa+tpU
vgdW1urBLgC0ACI3zgpe99lQ+OMaoW+mNh6acqmuFa9Ic2GzYh2jgXq0C9NUtRCFGd/LzvUi+BYm
R6cIU3IORRQKMLl463R04VDUYV21fZ2H1eAM8xZ+CFl7XpuO4ujN2CyjtYSVRNga2vIwwHhxDPOq
T4MIFsIFgbUeIunD2jN9GrWZRdhUN46ZPmtc29kDr4apCckqR5jEjaUItjM3VZ0EWjk2YqIQQZQ7
PlJuJfOh8yWG03PLqwVZLhgcedGMxlTAQ4SyYdNiCgyAuCDeeOiXDNR25s4Gr5JDorp2wZiHGV+t
DkuZcrbXWYXVMUjhwR63fZ/5kYe8T/+80E6La2W1OCCuV65u6GXG656adWyLR2lzI0IsdqLcNrTT
bhyMMzNxvypaRTUPVHejspW0xzXzkBXiwISJhSdmiz2WZE1PDlipX25axzRlyJXMinhcq5HvC4SB
wy4PwaaXDslTGgmXMZs4rPDTKG9qp0xakN9paBoHtm6u701PAit5A9Zw0y6RmWvqxlZgAbmacm3M
plhrQ8+M0KlIVqaax1HM7hwBeqI0zpkvaegPzKpoyRtH7xA3Z8s2BBt31OfEzuMU6XHCrHLq4JQH
uvc8PMKzMiuOzpAV4pw2fjBC/4ITjCgUUDxfJtkLJ4+hNJ34deYBAQkhOg14siyr2PUjiqSnQfE+
DUH61QTSR+0VMUz56mTpUne5gOcDCC1+3Yw8rn3aoVICg2O+sikksmE2BDiiIgUr6Nqpl7q85CsU
X7jUtBptlNN5VtHUdMuQGNBZ87NOgh4Qe9jzsfeWjV1irGeFfVQIeHQiQpFFF+Fq0tA/wf19jevW
U+kO4hUswcjYUDxGfFMm9rrT3Ry2vov7TRbDnJ6LCfVC6M45kow73EvovGBZMbxUzeKvVxozfi/G
XZp3Oyn0YEGjH5vmgHbdYZuOdQg7wl2u7nNZYmArUAhWezcY0vGoXG711Ypd2fkgQ49MJ6FFeZIK
K2S2ti1MGEM6uIi2WB1nomduT/sAwUw9NxE+zfox1hz5C7RIWYFzLP116zW9KjZ0hQ3CpdQgF24r
gysGuDttsqhwIDMC48eZy7hAPKwIp1RMzwhlLElcUlLIrSomz954pcvdeLV1NUV0WvwFPn1mLaIi
gNnEdpRdocJ8nXtno2Q1isOCOGkG/0MQf+LKBG0Q2pwZGs3jyJZ4bgOcURRa2jvlPpluOzrCvYZZ
OF/OW5P1WaLcsh6TphlWXPO1TYcNxTau4YFbEBE2GaZ/SaUX5cZpNdjsEWgEgwu7GSA2lqsmDwKB
fcO2kGI2G2gzc+DmsmprWA/NgznIDPIGV5figKlPz5MAeUvZ3pa1dj8zmy3xxNfLZcABMQxue2Pq
DhdzgbgkbK+rfuNwKIGfSl00sNyYFmb6wwAVm7tNsURccA/2q+FKFSM7x4UnyBZzq2o8KybM0+NS
kUHE2Mmq27WnU3BgHpt1GLAhoPFgy7XcLGxqaYSSIIcuA/WU3vACjcIFtC5KJv4ggiwsG9cUSWFT
ZZ8VvJbAQF0HR1zC9cpOUDAESwbvpWFm+3aWdQdvHG2GrQ+rVvfSYd4Mj8J+tu9tPXEQQ4rV26FR
6bHiLlRizysDx3Qhq3lx5CIj+ACEulsNr/gcFwZAQoTKNtrbVP1YpBF2miHdDA124RDSV59t5z73
scCurnxnuaQ5HLKGlGzyBqtE2CN2SkdE5gPZCFuCFaH7wH1SunNekQOx4kSW0jjREoB1eUgrmJnG
sxi7I0pRkkBjhGt8HathUw0S0gGZVkg18ocCkm3SEhoGNJdL6HY51A/NuCzsrE5HeZf3cBc495cc
trXUV21wkaHkUjTJsZ04N2mDPg9eTu10hXiK/JSDSflDMVYKmWqVri+Fctzhy7jKJQv9yvW8WGOV
JjtMEl2QOhDuiiJB0WLTpBOMZRHFh6UBlpkDdmXcMnkIDg5rIwdjavSFulZYCidE4+zXseQqqgJU
SqGP8uimhIEvg1Kmql4ECulHP6/mYFcL3alIqWZ2k9Sy+bwfp+7KzJVxEqzuPWzg5Ok6m9Q0yyST
HkFz5Zd5lvjGNDPWpKwVF1VGpv4iEKAYbuk8WnsddF3lvtRZ3r8tuEc+gO1BjjPjKoT0zC7ZHLWW
+03cp4ukSdMhE+7YjtKrEo6PH1wKYsWFuzQci2Ix8hti0vllWIulTqZeuksocgCYsQ++B41rQO71
tmrGOtsqb0EvItYVnCFSOJJG1g/Wed+unV9Hsiga+rnuipWe83GB6BZ9E3IB86ARTZTBqDo7w75Z
qwrNC19MbBQIiiGZx6zeupV2+7jrdKC2ktd9cWEyk1YxSA9es/FoSdMdgb2HPu8Hetq2QP/hB90x
bu84MoDtHulQlt6xrG37t9z2tv1cqKqXGyhYvTlBH8G8S5QxdfDRFQKfEgG/lNuwtMvqXcJdHojD
rPK1uS1J1bxS2A2x56X1Bn5w8lYGT8YOZkadiIY2EqokwSbITO6eyZlgZ1UGDiqRccgMSUm9UvBj
nDqj7pUTOOQFDSVa+7ptq2BT9jVpDyDujyQpEd1WbZfS9dYTM3dsd2SkRQfnJ2g80fjXtIscmDWU
IR1Xzz2nLeK7dytbTH/RLOjw0VMK3WztWs0j4A0Ef8BRyBurGIYulbPXQ7ZCQzPk+cO6tu0SNzxA
NO04jE0bMa+nzYWPVZLFKXeluFlq4jQR9o5hhjOerscrOZbtBn+BJ9zEPV1tU7+gwQc6NTFvaqlE
u3OIj5Cvdp6oulnQoc5oGZY030+KSlEBsLHOsOVgLwaPHAtqUYVAl1Co+XAVZ2GuLH9v4ATX7Vvj
sHWvsRANe8+pg8KG0tX9BDfMuqmm0FStnd/LmUInypeyuRmg8Xqp6coBhuRLvoa9cPO3KS99vXO9
jHyuSjdgkTORtI5aatEXmxHrCCaEcgUPBW+lYrOQSW56CNL8+6YDyXWvGgEWMBl47ieychhqtjSr
3Xsf1ngsbND9l3FpSS6LsGcIpuyxrNSL++wMeSVe/bUFeGCndkRnPKwYlI8VW4oNgBhqwkVpYf+N
8PRPCB4/qpnw+aqySA3S22FTs5NSt7CVplPUSybirmbNVW1WL/ED/u88oP4EZf5R4tTRhhqiu2a3
oOuKwcxewxSJMN/gwf/6nQdh/8//xs9fTGO7IsuHH378553R+O+/T8/51+/8/hn/TN7NxYt+73/8
pd89B6/7/X3jl+Hldz9s6qEY7PX43tmb935Uw9fXz97N6Tf/bx/8x/vXV7mzzfvPP30xYz2cXi0r
TP3T94f2bz//RKXrAan9r9++w/eHT1/h558OY/3S59Dy/sGz3l/6AS/hep/gG+oHnkeQHiROMuP5
/dsj4hOSsjElFgGTyCnC2UJLN+Q//+S6nwSVmLVLPC4ZJNY//aM349eH+CcPL0KBe3Lh4jZgP/3y
6a6+DbC+nRIcj+8//wOayitT1EP/80/fzHt/HXTJgAUQIZKAu8SXktEfk8dbNKfMoWX3WUzlDe/2
JBCPA6v9JM/QudBSffFE+eoEy0lejtseSrzYIh4vWgmKHeyQJiH5tfIZyrwyuO3z1AtdxyYFH2tU
A8MZqiSzYwjXnF1/3aja9cN1Pint63WbldOLUMEz3obEUJw6K+DL2qnbsAIJEpUPOWR5e2S93rsu
V+jb1nuXL2yTQv4MzWq7RzMdjd2AeFCFHWum9ovWmU1sP3ymHfA6JLIZEERQXqN/i3z0+jG6Y57Z
7Fh747UDltzqoEZSdRXgMz9XaafirHevrV820Uyrl9P/jVcfZpAEwxPTPWxacBV6SGG0FwSbPLvQ
4PTjB5QlC/TkEZgHSJd8qEH1SLQk1Zb0+gjVjgXk30zhvDpQfHKAn2V7U5Tmrg7ecgqXqtXkh7Vv
25g0DzTwAHoFL/X6Jcjq5xZ29JjZdtjSPAPjeXwIzL130lcnrOLaX5+yvkyWKd8GeXoGp/3XQnb8
5LR7BAp87yKDPHR6vfXN+tSu62thi6iv2tsxUEfsA30ouoJskAMXewuAu8kxz3JliNru1PlkUC3N
qfvWGYyM2YhyEymJgCF995rrvgz71l3Dk1lq6lcfzE/h+ZKvERm6GC7dEwy4zJujWxMXonpFd4Nd
OB3CPje3mZzOl6ZvT+1eG/qsuNSuc6g700djX76mOotpMb/gzV4LTUvgtXSnmmwnO3kjJ2/CCi13
dX9NTQXMym3chAwoBGeY4LdyTiM6F9MeeHzoZnSboyvY6XWlEUTbwF5U+aFyct9Ahex3V56dgO+4
5mpyp3vQdF4zVrrADOwDo7CY0QGuvnaCRll42t3mfpFMyOsasbMl1luumvaZDPiHXtXPC/NBlMnP
sYeHgugvTqcj2j2WWIK+Pt5PYuP32X623W1ts0MK2siG1Xh2PrC3bLqx96MzsohPzhdaUBOLBd4R
iuKCGs4JYi7DoPcR8Zi/IVntUKESEvM9ZmMq9HPvbqyLN8cjKuw79Yw9cAjrHqRQMZfO1rL+YnYc
sulJFttBdFE5zG/CU+sWgqD7wk3ht2K5h8CJvYE0ezN1AIiy2r+QPd9VKh2hj+090NqrN4LLzkU2
DrCHAphTgPz05mrElCuaMnP0HHvPlpsGysOoq8qP1HVgGIsrUjji1vEugwDzCKyY4drZR03MVRVg
k9XsSbF63HoKBnZSwfaMua+LTUXsGYQfTlliOpwZetaunB5Txcpdc0+XyQBg5VNIFnk5O+y6GJ06
XHh/HgTCCVf4EMVtM/URawKY4zGcyYybIgzcrE9Ejw+B7ktupCV7NMcK3zMaMhg3dEIu0EU1zyXS
jROvnu2OtPywUFSNbt/loUGtDbDvEbh7wgqY0a8B32WiAE5qAVt5fpjDAdFAv774WR5nVePGKP6e
+xQn3jQCk6DPvKxvexygsu0fa6KvCtciSifb1PW08T09x8AQj6PJy6hk+pWv+qZylrDR6UPApjfX
VXlcuLDIwS6yV71PwpYtJASQCNnGuq16EpIcExZPFa8w+jzo3DnLu+ZWe/OTk/M4WNaQ2uFzVkzX
Q129MSPuqKTXqcneVnJtjMoAjRiAGYjtqLpy0zRgcfKKhbZH/prt5r2rGawndI+IHiicR4S8AmxW
MViTdgtp+1iU9bFG3xxKQDiR7qCDL1lhzsg2rRyMBVa9g/lAyDqxGxYni3lW33YWC6pzkuOwveyL
rbAUTj3VE5DFDZ/GSzrh9ZDzt/GL+kM0Hs4ytiR8yylxmUbFCf1HBDefV3TTR5fXey5xnyC2D6se
oNo40PO5s+hLv5/D1WtI7GS12UlvuGzX6aZolQfUliZscZcIAbKPo8YnTU2FX1zLJG9KLIhdnBX4
12CYTey3NRyuugCoJ1yRvVUMEL8ru6k8fbW05XENsKgu4nT9+50fOiUavkyDx65AEyvcgR5LHY+y
rqJMdVh+cCBbZFwnT1gRDMYh9XVQ4eChvoXNg8SSW5Tq2BmL0noqsUv5IkphwBnrI4CnV1S9byU8
3EKGZGtMi/pLBzcVbMQe06W+qrDozdl8vwpvz91rpL1HDUn7JO3L5yUoWgTH+fsW8yZ8oQY9ETEX
aDVT8m5FWpy8sGyUOsVH6rtJkIq9zJsjlVCWNesDivv9poEjxuXqzACccPyrbtpnKTjpLWI+u/pG
YTFKKoatJb9BSd/HYCCL6LQDMbICLXTWe4WuREkbxC6AcqKzMkQ4cYLTBjMJH6egTpd7tyuSXLA1
JD0ah2I+R67uVd6wqKIAiwcPG+SEMxCpEvivm9lN2mP1dVsM/ZjWNAIUkzsg+ec6QjYcwColRJw2
T2ia77EzIOWAdY+Vn70iSeG5uvPJBAVmSq5xpLKYVTA1pBq+Gg0OeAV4IsfMl3I8za1QH1SuwdDN
63B6BxJ3Wj4Z9LCRD5VZmFbBvSl8Jyx9Q+LGwp/EbdKHAUgrYg0xmPFJR8PFhXdEMYhNO36GAWcb
VX6gYlHj4yPNKPQYxZCVmyV2O6xWqpt0DI+vmFKH70lx1xgPbV+BUYHaDa08wqGnjy2w6dNajP6W
4X7LAFlmUTllOJ3rmWjpHGdWfiEUV1clRL1BQNDR8S0JPcxKsJV6H8L9bjz3tzqG8+ILNnTzMfzY
D/yuhfjT3/oP7Bok81DVSw+zXkq4K/Hnr3qI/3Wzud3c3G/i//2PBzQG7139j1s0V2BEf+tRTo3I
H77ktwaDi0+Qd+P9AsJ8DlDkXw0GHpGCcQ9KM0kIDU7Kje8NBuefXEYCP0B/wbjLT/q77w0GZ58k
imkaBBSeYdSFSOtvNBjsq4j7Nw3GHx2L3xJrUJvzDoAjjTJMSMIOju4Z8NZNVQhyPfv8oQmwrARM
40J3rlEv3qejF48Z3QMUKM8ImmUMs+pEdeIC4W+hhI/PGPQXoAKqZ98/jckdF+FSFgZCDEPsZFq8
hwxmuxhNN9hja5ou27JYP+zCixDW2R3QYIJqWKUYYy02IkrfzI1sINrL0+txsFUkJxhoVbS7WJbh
BDLvrDL3dq7jOUB5HcIYBlOuyXTtTYfJCDwi6BRiqL8kdtYz1i66wOSj3AJH38Dw5rzXvguVYP2A
mw+kC3AmYGCCIaozThuwdniYd8UF+AcRbTw0U3LCottFvPVzjKNBYuDyYjXF/RAU16VDj5yQ87xg
SSfsutHAhY9i8rtoEnyO0bRglsFKhOXJIElTT8d5b7KQN/oDFNk06rKSRoDKj3pcj3Yl8INx8c56
wjAGo9R3ICsvve9gc/MdB48BBvGXDtNpnRahJ2FnA5Rl3FB5aqAasWywFUdwAjqABwlVbjffOo33
CsHNmujBLO9dD5hzxAisS7sImAJFrVgfltne+I38AuywCaGA2cypvKwL9THabsUU2dsVXVqGGBmb
EAOn9LC0xQ6sjm02KuKGZalkzHMy66jPhn6vTzO90iMAQAsyJnVX6cgs4DyMmBMh8JDK25m+el6W
3q2pcu2pL8L7SgDbRC0rOpgiwxEcvRS7l3BPxIV5vuqNYDBM0jTJaG3OdYNvIdWXgWUSWhyN6krK
HCy0pT7wdV7PKIZGchX5dhJgYETV0G8Hfm1KEjZMQXuEckN0N72fbWtoge2Sb1fEMIH1AS+mLqnh
C4VaLbhBZMqB9Nin2IcDvVvJ69jvsmRY1wvFvH059edNUGw9Xp53eX+Av+YG06xwZu0FaA+Xi6+S
elQHZJwnIFCFCqY2cHDGpc/BlUPo+e0oUfwqZrcp6UMMY7/p2v9n1vT/wNUakAfx5Enm/+cwzy1A
+d8ux78+59saLINPLoHNMMEsghP/a1rPN5BH+liDKQAWnzAGe7FTjs8vazD9hPExwR/ky3FBTzbM
v6zB9BPgGKAHfkAox6Q4+DtrMP1qSf3rGoz9HAE4AgbgP7AOkTLsam+AzUPWVQz909AmQ5fSpAKq
EiJzVyQO2AXgtvhTVGOiuxmzokvwJcaoyRQ4IRN4fMXq3A8+eurKy59rXj83TJo7ZIlBbz4xhtGk
8DDgTPWWinVAAIIrw87vvd3ijqgwHBWcmhBrklbJbqsy1mAhn3WcpX16RsXCPzgxIHIvKbjNbcUA
B3TIIbTzQODHXpKo8H2I8qs1T7oRXfqM6hGxiPMdIJrpIlduG4MAFNz4+sQlI6asY09gONXMHVLh
pDbHRRrvvi0YeBloQncQIQc7aJKCbRNoDU4KmDCBExQhEpc0ivNguMV8AKQysIrviwBMqLXI7bvk
IKkhvSvD8KSeo5qgS5Ajsmjgzql3c5fBzG5qQbSQASZjKUCgqbTmw8gpAQFpg1IKkLKgZltZR26M
Haddmg9w5/RojZauBR+MIoImYl12o1yRb3Jen88rNjtYiFG9G7NZ7RzWoSUZ1uxNDY1+BqYtb/w6
tQk65PUczAgSL4FAx1X0MxYo42x9+E/Bur3Y1R579Jcq39A+xw7kjn3UDOREznDV1rpwqlQObFEj
7dh8Oy7ykc7LXQ7DbH+xmFyeGCNImznqAcwV0WU5mByut5u4OsfpXPaNdfOwJtV5Cgp5l5nzEXDC
1h01FOSFAODTYTEf4SkXjhzmtwJ17a0u5u44ovG89roBJnSw4cGXAyDY84FHiC3iZ9mCQFYXHt27
KSXN/STn5naC20ScZ6M8tGDnoMrlp8T00xBQzcscl0vR3Y9jPyYSk/KNC3xvF2imHr4uAf8zC93v
itc/BsX/A9dCrDgAoqFR+YulMC8qM7z8Dib/19N+hbwDRgBRM1SS1CVY2H6BvAGG+6eF8ltlefKL
/QXy5p98PwAKTSnqzh8hb0lO1SqoHy7Hs+XfWQ25+3uKN7T/wM1P1S8DGi88VM6/p3p7LFUmq4v1
s23ay4C9u5addXl9XXb0S+mQh1muX0rBDxRbNV7t4OGghVDrPMABEb9sb1mZJ8ZgHMfBzzmBCmXP
jpNzDr3xTbpOW4g6ofCeE1hP3FcY5UQ+MX5MYR/mpeUOQPuymQzIWKjMAGBbdAPVNShw9whaCAOY
YQahbO2zb8Sh9tM7CwQl1EDUMOXnce73D6MP3qsx71MFCAE8HRWKIbjjJb0Fq2pTIDBpytBRmxat
5DA9gdr1QGf/chz4cWFyDy3ZnZHOHYYWl6keQyRT7dpR7Ubf2XWLftK6fK3hOx416gvM1GcshCjR
dWXe7YxqXGC1GC7aAKTuxuvuqiXdIpqjRO0l25Ck7Ax0zyFqu5tB0ltTF1hIl+pJg3AKmtz1UuR7
m+Y8HFAqT9q7yuhyix6qDTuIyiOBbPZ5mlD7zc5nHfozeH/N6F+6+PdeUBDk2HDj9IiEov121hLN
9PqKceGud5trrJAnu8U2cXK2dd10FzR43b7rMSF259u27xKUxvfOys4CC6LmbG4UxSFslvRWz9O5
p6BZWJsyXiaojDQbweI0ZFu55TPCoeHcMqA3rjD+h7UzoC4DEfBU6msmBxGCNBQttr2fVAqZiC93
1pN4F8O3MwyGBzbsxYBHYPVzUfIJIql+jNJiCSJgUNACOGtS5vSybb0ogElknldRs+j9uL56irMQ
VDOYi8j+yge4umQMZTi22BDTgvsyWx9mnm4scS49RQ5gSKJoduhuFBiozOSLOHHgfDCEQ8ooGqK+
u6Gjd4fh94Uj7rCNnJu1j4FI9Y1/VWTFU03R8GMpfs9afMPA35aBAHrm6/dVw0NTuetLB1zfA2of
LubQB0YhYaNBDOs8JPPgWgzG7UNQ8uOg3TMMYmMxZlc4uCFQ/UTBEycU3PkY8z5RZr3NXGHC3vYN
aNJOsWn9l5rZ2HXqFJui8mOROptWzTFMk7YtdXZ0Ig8IWbiv4PAipLkHzec6Xcdzy+obanyYKxh9
r+DhSJdrFqgsdhzYX086QZVwlcFKFQxW7BS2TEPZ3BoMUyIvhyoxR7sJiluMZgp06PREW3A2qOSP
AQTNYYr5UQwXhJhDxVTBijroGKYx1fUUpNjb4eGKmI4UVxbY5O+TX+0qn26KbW7ZkZ6cYWTqXxc0
dprTyZi6jezTjeMj7arshmSSbfJ5qOdjPsyYaozpJS8DsOaK8skphwSfF+ih/QDsk0zM2SGMe0cA
dhV9+ZQ25Hkem40/s+M4q2tqF3iMzorDeVWDudAd29n90kz8DE3OdoARVAM7t9MHzUwdWTiTu8L/
qE58CCX3UGEcdZM9ujM9ukH+agnwYE4P9eS+gtP3Oc0Vug0VKgLSLm9u+mq5Ja2zE8jLsT4uMQck
bGf2z1qRhTCJfzaz/wHvu8u55WeokA8uPwcx/a6EIya4A89NhqLO6rOlYQfhO7GleSJRE/1mh/qD
KedX1/hf69/vK74QsESHlCGQP0qhMPwsRDYv62dAjjNGOPwybZvHkgIR8xGqjG/8ZV6gPpbedk3r
YzrniKZo4xJlhpn/nRT/67v9+GkQ0Iq4UBApKJU/yHV00M5t23XkM0F9iOYP158gEc9SJwShYtdO
ziZj6tibbd6nlyXKPPAJD41Nz0zHr3U6XsGEOxrgUvL/qqD5/wmNQzF5kiv9RUXTdC8DBhBwY3xX
v6trvj/1e1VDvU+u5D7aNUSMysBDmfS9qqH0U0C5hJdb4GLQjZH8L1UNHnFBlcOTUA4BpTvF4Xzv
8bxPHKJHvA6uvsBlHI5FfwNn+6rA+vWi+tbiYZr/Y/gc5tUlFCO8RQcjQ8PvNK1DDvC8cYN4zYI4
41HrjFta8s8EP/7mQP3BjfXH6mV24kj8FtMryTj0mHSb/eyBKMBprOlwNVr6ucW70tWNl7J6nbvi
6q/f7isz5o++5A93zCiYUqDOOXuwow6z9hJTePGy8iTHz6wjYeryECTdWIg0+ev3/LOviEvot19R
56NYZnDA9tpOh2wVhxJkwNHDlCBdE3iZHEgwY2zg/5u3+9Pz+IOMtRdZJhy/C/aiSpMCEuP/Q955
LTmuLFn2i3ANWrySAEkQVKmz6iWsJLTW+PpZ5Lk2VSdv5cnuNuuHsXmpokqCBAMeEe57L1eNytXG
VxHaKIzbyzgbrl291taWtjbP//wd3zuvbxtl1VouQbIBgTqqyVcbUxFVi31NXpTvbNMcTo0NkNkv
MVWhfz7iO2f1P3pn1RoWqb53/CpTv4gh9CDXBwiNtynOkTKXAwrOAQ19Pzqrf5ZawQr/+6/oxAqS
HK4/f+p7Knjxri2ebTbDqwQPvGRYKxNFQYI1zMG1He4LJA1T+EqT08+9llxCUKRao5Op0D+4cN77
md+23sqyQWlGfbZ9OlusUgSnFT4b8dyq1iYqFoyntmsWkjtV6aUu9Y9OA8mm6g/Xz3805RqWOVo6
Blc9nxWcQAjtnsg1Bhnie6mXts3PtrZp8IRe8brQLri6TJ2VV/IRAuLd7339ZL/ZawvED52mLbaf
JsoWkyVCPIxkKXVS0sy1YbldR701AyAmEK3ysf55vN2cx3/65m8iVRmqhGAqc/u4xjLnoB6t2rve
Rv4rhmDuzpPEw1zFVWi4des85SD1QzBXGQGtnh0CzEfY0veG4psYNtSFgohENfyrJPwaw5b+NBNP
klG4Lde8Wn/4c19jxp++9JvYlRWKSZ4otPwkt85NJQKtJm716UUkiMbKyLvGsGE0LkuZfBRKrif0
T8d8E7/Qaymx3QyWryGJnhXVrQs7KCvnS673QVRj4SKmaHPoXc+sk2RBw5mGQvtBYHmHyqj+BzUr
ljuSrY7mJ2b9ZI4624ZsUxnfVYa5YT/mceWWDDPkxxfJmAMrWgKDoffPw+ydsPYWpNWkEnncCcyn
UjpuQecd275cry2rUlcZv+8YyavM+ICH9+5XfRPUrEo3rG6EEFwLPRBzRFtJwMam21HZ0Uk6mkHR
hc9UCoNyCkxNcpeu/yiAv3ch6+R2fr+QzYUW1qikOx8B/naQL/Q22pIN3MVITQx0IVV7IXka1KQo
Pr523ju/14zOb9HDdiaplK2l81OVasrouJo8baUBBYJhQnYTW/YzuKs/vIDeGcxXZebvx5NDZOCZ
HM5+2t+PLGf0osMXYbphGHrD9FXAxhxiwN5QP5e4wXGJiQ3D5D8PpuuZ/MOVpL8JWXlZDJnaqjQm
ZCDVOCvUXkYdt8TP8Vx9/edjvDuG3kSjeEb8Xo/wV68ruGV2VjExURPqygjjS2YgHSREHPIBAeyj
oaGUzpu/dhskPv8sPX0nDupvgtOMFiVtKzPZD7YT0MDDleOBHILEcJmDivs919D/8Fu+CUq6lg+t
ZjTwaPzKcfZZ2zwh9t5NcX9JytBLpePQZBdDYcyaarCEe8f/4MjvhOC3rC+8vGo+hZLwsTteCiA7
RUUtjpAQVbbrANzWl2Aw7ory/oMDvjNk33bi0hsbTpecCx/rFVHHQIZb4WW//qSrsryPhpkq5310
NV0mKCgt6394jt9mU/GrOZRgKuGzukrqV8cJv9oSVQjO8TX8RYuHHOd+to/2gvoOCQCX8gfHfics
aG9iUR/hsDEwQ/uKqL9etyGFjctZGy6Uk904tAJ0N9RytQ+WUe+M3LcdvSQSuF27lMLHynXbXyls
AebmHDrTbdBG6YfLxPeGj/73ANREozbMes9s2uxbo/gmVNbmqngqFGXLkn2tV+XeGc/9hzu6dzpS
qG8BY5mZK/AXsJ7Iybgt8xRAg7QuqcYrbc48dpF13Je4zoCLrJHOHYqPaM3vzShv+WMDria77mzb
r16rh/iHRCe2aQ1jQrw0RzKmlOc/uESuEeYPgfUqlPk9qmuOFDtFLbW+hHbNLimFxr4xKKswnINe
ZtTUVmCxCWqkei2mDw97Dal/OuybIARMoUEQ1vcsvmkWMO3senCptHlxxAr7Gn1/5ggzaOXC9nLZ
w3r44Ou+c9y3ALNpaZtC0xzFH0QXSDEpzPHedmY3j1KvU5QgZmkrZut8VfIZiblKZ2v+6NjvjN+3
eLNSHjO7y2LVL2f5EgkauxiPOsfow/bJNgtmHRbi3bKC1vnBtPLeXvYt4CzVa0x3MCj8efKcc3/K
zt1LFK2LZ5a8H53TG8zsD7/lW8gZPNklHQYA91pUIBsORLbP1MdC/sRJXRkMVXvqPTpZsKOcKAdc
WsdYoxZyZSSqMp6WyZcLkCjAcZBlVF3sOqp2IDCe8tr07qI0/CAyvtMfUlXfrJgkjRRjOsnwGq9r
MsIgGgO3YUIQ6ucIKU9J34e2+RxDVrltBrrqkqMpQmu9oh790TB454pT34QxZcydEMYALX3QAFgd
5lI93lmdqFfmkFysa1FMwOxjm033dTcGtHMb+/8/l2gtmYr2ddX9fkJz9+VrmX+J/5DQ/L9//KtQ
S8UVjaBBMtr6TTqo6Ma/bFPHZcJK4N/6wF+FWtLRhmrhXEUHY5jEm1/eJM2Ur04iW3UM2/nvSQf/
PqtfnUkm6kMq0iYaQpxJb+LmDJ4GN4DcPJmi3hq1HOS66VYgf8prz2X8MWlebZPyI1ceX/Vvgfqv
A6N+NCkX6I5mvw1epqOoNRCV7gmx/BiN6wZpuT03m6mONrGTelKGRlZWck/CCoxb1F4XCJkJP6gA
kUOgPh/RS2jGGlP+FtuQ2+rtXp/MjRrln5Nl9qIYkJY63Cco2DO0epPo1nR9oQ4ZeRaO0rHExmps
57xYm6Fxl2fpY1l9pfK7Mev8oJeL1+bmYzIPx0GpD9h5t7KG2Hwqffgqruzk64g+1DhRP41c41Z8
jwf5EQqztdJqGSyJg9a3SA6RXm3lNjs5C7QYPf4yRKjUgQd8q3vtPDT2Y5hnXthUn+KwC5pWX7W8
kBZvrk5xp8hfzOGSy9FLRKFuTktvZvljNtP9gI0VnE7lrJPGPo2Z9VgZCq0Gp+31gOiw/WEE3dZK
o5829nl0BgpxcxS5bVfCDTZdiXRbnhwQ/q+ltN1ck65TL+0TskYdCXBvih1wVTIKHPEtr0ZrVYQm
HQQXvxiLHQSP73JhdWhp5IvI2jMlQDbiY/XqCOEtS/oZEgfeF/DrbbTWsumZJn4bdRk8a1Kerg4g
6AlWpWBNhUQOsN08GbkdVHjipW6PtJCQlbpUmWj6QEqJDUWB9oXdd6EjBrclD0/nOhMn7GQYLpDf
9R+F9DdLtNv4VGWLMoRBtdjEwPf3dUzd1nk/KVLzROuPNbYTeTKCyGg3Tj17NDC908f0pzl5mjme
1SR+HMwwiBzqdg14o8w6xdQ6sWq4BYIeaG6buJb2pT6/LHH7GnI+so7zXFZbWlzsVNG5GDkACfyI
lAGxor6zcvUucSzsytUqFo4/k0VGHZSdIsvv2/GwVAY3v+bwR6KIAZaYh6wd97MRceZ6UtqCVcAU
1EWxhoZBvb5LvYWLqSwTMjTDua07v+hUspH9vdzTGjLUDITomtfAQmji+pJFA958UsYRIzHKPlvs
xtPMONQttdMcFkWUlbtxyOGqGJTi8Sb0c/WJRr/7ZUhPeGx3XWOssoWestgzctU6JNl0DrXpXNX1
gxMKN8ukgNZml2U4R3G50xz1aWjCjULZeBb5xeISniL9lKrNxtKn4xB+Q3/nmnl+gRjlIiVZZw7d
RhXkpAoW6iz37aLfczUcokV8wHOFZfmf4UpVNAgwhqbqGubQvw+HIcV8T5PZ9qmRncfKdB4TOfPo
ItnNlTf3zSt8jO/lQChTpnM8GV7VJcduZPnRlPdi2JYYQIQxnRPYUCAVD7HteHIZbqqkpIuAeqT5
FNj26mIK6VGfezfOrEO14LzUOP0y4lQ9fpCUKWjq2jcmY6tj6sunwp9Rc3QIXbO63xI0PEH0bmlG
HWn6tuAKT6w5ENHn1D5XZrkVWbNnze1qTfIV7cYkB31b7qapf5WjhFzi+NzYiYsgjM83eSUECrPt
Ac11GzQWWy0kuIKvm2V1M0DUqSkhs0nh56guw1Dsknk8xhBVpso8IFHjUi/9sivAabTHUBvOuda7
Cc6NHMeX2sBcyhQgn5dEGY8QebYFbcRAOuWIWlhA9YzT0jlF9bNuDmc4ersy/e7Y1moxipU0WSvZ
/taofBUVzxv92Pu2Au4uHZFOJBE2Tth5fqUxdQnp8ts0f/lr/fm7m/eWfPu1LP0rMigG7mDmS8rc
b1d91K9z04ir9skMs11pvvYd4QpUXjgb61Yvdhr9ezQNjd1o7CCGI9xGgmGJS2U5npRU207qXWni
vF5H0FR6qpH6VUM8HDZyt5+k5aQ3qne9vqqFUrnWbBpd34lrB1tH3ynNyxDe0ZELVUj/0tqFzzbz
qRbxt+sFphIMUCVtGnybYnb83qp8S3tpnI+a11zTn29PgobAjFItZVWTRcjftnl6ptYgM5buqVD1
p2s81DjyqPYubrV0NYnko4D8xwPqhoFf2yD1+nbrPEgNrL+R9YJednvcchtrhTwdDZgVBl1tPAlr
DObBODRs3CfmhCl9ccZmY/bGSRkEXDNobv88EG7tk34/B0jcrt/cVjBxyLr2tn2TRtNeSxuH8WkE
pkQ3Nl+iG1FM8AFGsasL8zDYuDwr1lSZvm0sfZeAHmiLhxEVZmUg9+dSXPionfTSWNY6gYRkS05Q
wJ6B/BGG34kCsG+sQ4mrbCqKS4K5sCaCq0Phl05/VIfyYrcZE4ntxUbzArQnGGpjXcTqk540zMxr
s8OpV8z9S94np9xw9pGRr5tMOzS1iTM8hGRTbwFDufbcH+XMwORJ60r7S8vKRDWnc5twSJaDWdp7
5aJ4SHuHFfQzNHRFnqymAlykmJ8VXruq8XaFOY5VXoT1g9lGlR5b2TxMWhRUGT7Lf/4BrmPs7+ff
VHVbw9sP3wof0JvMVKUIfPIR59+UtB0Fv62W/RtR/b+wt/l/Sa1x7RX4/s5m23/pfuRfsi+/i/Gv
f/LXfkay7X+hdUcoykYHNcZNbf+XRoPx/S9EpTiaLIPtCRhJptF/72gU61+2YrKQohCMi0q+Jmv/
vaNRtH8RR3j9da2FT4C9wn9DpIHt6u/pWZwA1+3MtebIPklXbfvNvjwd8xTiVZFu9Rq2SFEp+C1l
CLDReC85P3OBUgyJrL7DcMqqakEYZ2c+ENGnsSptX9TGKQn7s2k2p/hzgWbd75zlLLLTJKxdOecH
Ca+8ntkPtlRALezjT8xQoY11PLlu/dGRpt1zUhSnJC2wyVodzaZFF7k9lqVIHkIs6MIm9Gt7EuKA
HChVLhNgqGdk+z8gVyKyE5uo1708GmMQLDE+y0xbRzU21KZEiBoVdPSe9KcwLHdZyBs6MTymRhes
tQdjmxXlozlTeFQekt5h3caKcXXVSK1hwn4vKjjY4ZNuFt+QXX1OYzG68rZD9raSJDSGncA1FJK8
6CDojXn2IodtUJujF4lqJOu9GNRuy69zbKKMDMnhOTnLk/neqJCeL6ztcYCycLVqWEiagclMKz0l
nFtoXVJQT/2P3ux9UXUagD9lB4nuu1S0FrlIWDxNYtzPE/4zpf4Ul8OLAPe0qp35vsc33rfaySki
46wXCZ4GdJELOPV1NMg/kQQFYew4626UH/WT1JH1GlIobkpvf6dpuYrUdzUl0ejbXXksyNTAuJ2C
vnlGC7DL5VQBVMEJqJMscYUddi4QPcwNi1ZfagOhbWJDPtetnwCYN5nVeWY/pdtWYo5WOh0VqZkq
bn/FZ9ryp7Kv0G22uuT2aomFIbMRuYGd3NCFplmTzu7IjTrRWi6GZVUdzFmT1oh2A1winogpA5GZ
NVPaV0P5cZ6isR3dUhQ6xv35OGWw8Nq2fu0emVxAISjOa6ZHC3Wd4WUawkACLJXEeY7qt5U2BjvL
MXRHJoIkgRvUROpW1FOFqLe6jwFpkohSNYX983fdxoQ9rsCdrqWo2ILJiA4yrddE1WzGJHZ2Y71p
F3lZL1byWcnw25vDeHCsyI/EAJvKMQ4pIMyVM2kPvREPng6Ke51c/X2Ffdaiy0IPGTAhEDjPzYhQ
Ujc8Mt/rekRYfbWELPhKximPTuGVKLds6mfj6p0qJT1ddXgNPTHB/EQoUgjYQqXcpetYc77nKDvh
BNyzYvRpg6TsNcGuSgcTVSvJJ+x4NvNSegSrcaHxzOnBMONDT7Vq1fX2lixQuBr0aSc6pdjrlbTp
hfyAS02ir7xoOqaz+DjoTbMmYS/v63yX0u92BWPrjL2YbkhdRyl8XJttZWzSBKGpoqU49MIoO0B6
iTtE5bwVNpw+jndV0nwS0RK5GrAqsFloMeaudnVM3XnVuchSobHgWNTUbmeGsIpKubrPlZZZvLF7
7NRtctco0D2HTEeAGxtBk2AyMYURBqY6ZIigE2uVtGG+iUeTyVnKRwYd15Wt9hi8C2vaLSlVVCPV
VhauzsMRaOkXZSkf2mzyLbmA+Jd/yyBXm8ZQ7VQrhj+ufQeLwXRediQgon5tww4ISLd6au98WWZU
s0Wqx74yjGCaE/YNmGcG3HzsfSKRrKNurs9M4tuYtSlAJIEQo7HohpUPW7ufz2YYPgsTLofKxeaa
SQWLTyjj5ooNY7O5Cefo3jBgAGi9BJ9S0/cQZ2LSAla5nvPwUDra4AlIpltNn30s+6QDsg5WrpP+
mCf7G3EoXtkhaIiiI9LbAPvdZkYaz9bmPjFAGE4ZNYJUgjehL4WXw9q1FzK04VgVq6KX91dhMJTt
hU1MdOxazDcG2/RTFEueYurjXRXDCJiLeqALpazv0hkU5SyElpMIQICvXD0606ehwRFfhaF0qeRU
284VDTPxPtAP2FmO9IRBETOZ9xJL6ec4XQi6UvWjG6dNrFLncxzdXI09FHZDpEHjYFEfrJ0Im+SV
DthzUKY7HU8D2zG1PUohBJmCuL62OlMLRnsUjyhhXQUwRw5A+0dhKaeJJNYZ1G69CgFmrjAKFS/M
k2D6NFTHU5PR4KsXrolxzgPSr8L9UNe2bUIQx49w4DwDCmwbt+jV9GDmc7Qe2jy+DzWZzW7hrI3E
aHaQhecNizeS45oxu6HSOS/tlD22SPJ/TKNFYr78PI92dZ9GDZi1NtUPUmtYxzgGtAJl5FkYcnzI
1fzQLGm2r+ziMa5+RiCGiQvJepkGNNvoJF05UYOBS13KosKbKsebC3Ja8Xy3DFW4Uk1CK7y7vcAv
Yub1HgA+/v9M90bQK7V8LEyKDYK9Km1VgEvmdQGIXWPuityy4RzVXV2tagUeZe48hBikjUbNvbDX
nvvZXtyzSIp9JOV30jzctwMpNMjywA9gXhPWLAaCqPaojh+QKbcBAFmbjT/YRq1QtWCWonCngWg7
0DCakrIASWmm9nNK3PQ62J+1yeZcscL5M6DMslPKz6WQl1UrTy17PPuapg21J9WeaTtTs8euevWz
vmjO/RClD53SLaclG79odqt5KTbw09I6824Os3Gdsbtb5bU9P2R2+AyC5zJwnR+NWrN3WRr2rg71
PXSabRsxrUuLJNiejujtl/AUq+GhmofumHTNkaIWiZ756sItysxtHWfeMmdZbiJZzaokqbQeYnvc
9uXi1pHYwvjRINrlz5D8ai+LGCGSOX1qhpHlWr8QF6vzomvhSXVGZWca7ZcotfLAjmGq2Uosb0oo
d1Edpo/UG9NV2MKAzDpyZU0DCqODYAKBFLwe1rwlkHrtmxRX04WFGF8iKi6mNZ+mJf65mMqL1Sy9
j6hqIw32cKR9R9DMs+UOshq/NqpI14NCE08cU9XGEVFyB7S8WgGWn74UM0kbeZDGO1Gn4UFhViHO
G/cgcUEIZSi/evzk7TxuzFGhRlY16SFqmXCyJowDLtBHrp3WD/O5hFBaf2bVqB/KELyNvSjfnSzx
Q/oX7btkPVtKta2TwBiYYDnXa03RwYPPktiS0z0VuvwlrqJT04/yKp3Sx6wxN61yJUk6CcILoIOK
iI5NnccevpK9FQ/E8rzb6tfsUWwGTgoI04kYJ7YbRhNSo+pJNppzpal7RcuKTZlaXuEYmyR8ZU2C
pbFgTTXxucfJOFY0U5nN+mtZ6yTWaeaWYWDv0wrqSyralaARal/b58lUz1RjsVLpX3OFqwZukubJ
uK1UsOBkwQzbLa9emE7NydA3D71oH1Hz7eC0u8kVKzUv3VqeT2wuXLMiNTwB6oXvxVXRlq27lOWn
rLjm05QaoGwnP8Z9+WM0sH12Wt1s+6G7gyTVH1Tgq1sIxc9LY0YHU+SHqSvwf0SPdpiOwe0fp1TC
eiU6mk6KOUnd3x683YxKHfTV25t//RX9BE5UHNXtby/665m3ry9FzFFU5Lr7xf5+e/avh6q8G4Pf
/vy3R2+vAt1j+QpBt5zrdl9f/0mcqN3f7t5uLcXy+2NvXhJHwIZXtxf++rvba27vsKiUlldv/ubX
2/6Xnh6VsgaNlFhrFuf5fmjjYp8uJfG2u9683f/1zO0x+EvSEgq/wdkFB1Oqi/2vV9xu3R7rM5Dz
VG2u0Nd0pTpF5zk0RLy94+2fUoWAzXzEYYA78RpCMljzbBpXuQ71nc2f+r2Gu+OltlbsO1halM5p
csla7XM4hpU/zMu/P2J//RS3txKO+TLUA7UoyjirclTyvZNP+f52S4oFt0RorNNSwyYracr+9o8O
qXMzDs3L7VB5I8Ra6L22aq4HlcqBk3L9DFIGPwtQbc8821T7iL5kXAhWBcPUcOJqH9I0en+7dXte
XXSevz14u28BzMVZyLR7ffFvb3G7/9v7/Hq+bDFktzTz8GpzYHbq9Wrfx1FNBn3cq0tYgFzrbODe
1xPQ2fR0WGcVWaq5lo3VeP1J8WLzPDDaYn+7f7vVSCE8QLrF/fWa2xN63ZUrjSiPwO36cwATVVxt
cNgoz+pAbz/3dg5u/8TXs/Hr7u00VflKzTpAcHB43Nuvdfvn9tyvu7c/0mM0O7fHquU6M9zu3565
PZigE1kL5SRMzRVhJLxMmq5NXK6WcwP3pb0KZ+Q3yag9OF17MNP8ONbirCtfYkfZFfQRqE1+okLx
Vcvehu28Yy9JWzy2Mqm0QQONqvsEV/zIBH6iIwchQMEHSP/CorxQ7g2K+NmCrpTKFK6kcl9FoV/p
5ZfkTpZQOsbzDsjllmY/XtR0O9hxmw70I5mvLd0/N3Dx4OE2BVuNavAIg+cGW76l/gyLn+0Sb3Id
6Dc4DZKorhjHUxXapPay6w+5naN+U6cK9GCTGTbxMucMHNjN+LK6lzXASTAfJp0nTdsRsUJI3jG8
zIX02jX1J0qsd8P0KuRwE7PlTbPioPXWpijbLQkGtxhqbOp5UDpVsKNpWjAl7aXrWQhqzTaVdd8C
7WYBndSKlzHEA9e3wagZu0W0e1JIu1K3DyaaHbNTdyJRvk35/Aij/NMYX5sdfIGW7MNSOChqemJC
O/f5wo5gCoZW5/pGf13pK624And1Ovd0O2VWd005sVCdNuTm95CV2RKcoC3vUijcSnovj9JGakvW
ARZWYvtpyMs7mzJsFdW7nv3jqouHB9bBRwAk5+sX0KdnCmglkJpFdg7Y9v0yH3+kmfJgknxvHBmu
inxRhQr7iR1Y2q2SqLuHhxogDvo+haEvt2FADpX/i3Nl98cKBoEJSFhYyqW3N3IZ+RPgCHlkTMYG
P5PXkYwpPS23SRsvG/s44S40uuyQSZ2fSeq2shBQ1eFu6OHXad3e6qrnsJ+CEuS6KRuursRblQbY
83SqzSSIE3UHp4Jaq0JGZboTECJSGaCKne0XqTg6E0dHL2m/2F26LVkFFHhrJYPK87xJYP3rtjhK
ubGhwh1orfYADsYvqWCmgj0u4i52PPSzeJKGdBfbatCF8qVOl3OfQIAPTb6s6tGba1N8iWKA07Ph
NbLhgQ8QtO4xJ34YuaV+vXUcabfo4C0N62DYxbHRskNhq/QMj4+pbQSl9TjrMxUh3MuhtcWV9dC3
8WufRS+oySyZUNPNmd/rapDq6r4q8Wba2sa2PhWS5nINIgvScd/QXGbfjOQCKD8LC5lou7P08L7E
up32z/r0VZ1pZNF2BysOt9GkbqKK4EM5DJZXqNEBpG4vchESM+NvZaydhoLpzjb9TjylTe7Lo81l
wFJzmgPjmt0buv2okaHQA3m07pO+h/Qx+MhEQVkOJ4N3IH2w550/GVN2z456pU3jQZAFZPFCV5vl
TmrtPS7pk5XbbpeEd0Mtb6rM3lXU+nXQblQdDaU+2U33LFd2INfW/VLpe4DMq6rU953V3El29NCH
/W4Bs1TWu4qsilkRrYpwS4RiU9pfojk9pcX4xYp+Qh8JkrqE/Nnu+xTWKP3aGHzmEt5F/fCpTttA
tTJXqSW36kAlFTJ0yytdkh5psQxVY1k3Nkk9BQe4LJ7qaL4rE+PFoUFMknVs+MWuK+cXebih19fD
JMPKKP2G+mBahLtMJkM3kXIMYZ52ZxSZqzSEeCe+RdPwbOdIRxR1p1Rim8b2vlAOVJ39yC4P3Tgf
Byu8p/GPD4411ptDEbLHGtNNkWlYYhf6KhHdE/0xlbqLClAwWQ6T4BTLxVPF5gD/+84xlovEKabr
W5BKysVKkq1Qwl2BDGHmegOFu8ty54hi4a6PCy/tzRX9CNyoTk/tBDR9sO5Zvl6EYj8PQjzqNuSi
sNiVS0ffS2UnJHEcUunRoOVMWefHWjhbnfYwS0/So5P8NHe8SgPgKFDGaEV6nMXavLfkaFd20b6U
pksdDSRGFT8qwvsYfqhZqLSXjd2r5zsXJCSNXcSSX07Cdb1Mp4RxFiv2qRfxMRnTXWYjnHH6VWnE
RzpVBbNuniWpeNKihKx4pm8sNSiN1IWV7Ub3Wv0cj7Xbmmz0NMOT5Wyjq+EOcuZOXsodUJRDNn2S
mgFy+F0N7a5S7a0YILer8uY2xLX0eY6jc1Y1a3rPrXuK51bjq2VPlGk9tGourhVwTfNRYRTQ4wyV
7OIa7SecAI/xYnmzMfkk0lEVFPd0dPS1Ut5eDQMGatPuIcmMHR0v6NxO3CylNeRHT3hl3gVj+5D3
YyAb1n0d6UfanWxLp9ul5byuhLzujHavZOzLh/yQwfFP03ivj4VHE4hXIETf9TB9NSNrjzndl6cp
yK2MMV0RuvP7JS6fEjKKKfAx2a6PRbZ11KBOHnHbUQlcOeOd/dVCRJKea7GxJdz7nlHRUEfzlO5z
7WyscUs6TbVOOjRZU1PPhXNvZD2JXeVc9uZ96pR3dZs9xlPolzTWEJ3qKslJGxHnVLsQacYKHP4D
Eo6nyi5fygq+TR6tRaQejBjkoC0F6pwc0Q+s5rlvr2nho14aNEUDxirn21GKaFmgAXYhIoCSiWiR
l1Lcj2PV4xNbevXZXopzWMcbJYu39DvcLSh5zMkXrCbE1ujKQ2wYHnISy/Tq8Eijt5Vu9vcK4neh
scTUh72pxWdDh+M2rhe7dSv6hWWpvoWQ5o1q5kVSQds8rBiNuTNlKgu4xHQylxFRv8sPsrhkKUKt
dB9Ppo+T8l5TQ8ie2UW3H5zG/pE4Z70zzlIr73VA0HZju3SEUqvJE9krxCPASDL9nJqtHY1um08B
iek5v4JDl/Vo7if4951Q/aKfj1WjY82sPrWi/sKuOdP3EzgMgGcre0t3gXVfX2P47M3MaMLBWDeE
+6gogmu/FSz6X9hNerF1l2btprZbv68K8uDTJpt2mULP8Fgnn0660qbHURrBanK28Pc2hc7yC0pJ
RLDrIWmr1c5Z2nVRfLXDwk3owZGTPTepHmtaepQFhA2KqY4tNmW2XNSNhrOvMu7MVg4sajSlgXq+
4IPC9E1CeG75VkC1MKI0mEqKD/P0rU+We1Mq/UV5TtJmP0fgqvr5MTaXg2mTmCWPaSbmWkvkIJLS
faM7JAIMn4ZZnrZYm5Emc2TASDOfxKIf9O6l6KqDpYXEo5S9BIKUXFvrbJFmstxCmnwI6AR2Ykpz
ZxWwc3FCDo1Yh7FBFQfCRXceF2Wj6OVGiuYdVQyan2DRFelWBa+nS4Tv9GG6YuKwe8hhccxoRltE
jUvC6anXm60him0xVmea4GG+e1pKbId69TrJ0YMtLPKd0YbqngufHdTJ51Yd3EEfvY4NT828SBdl
Scx7AyPFQBleklkpEznA6Pi2oTw1CQhD0OLWUnFgsStfFZVWmSLcqbq1NbWfZPOwS+WHOYkCLZnv
o67aLOF04A0ppYR7OeRSSf8Pe+exI7eapul7mT0b9GYxG3oyTHoppQ0hS+89r34eZp3qc6q7qge1
HGAgKBEZGYbmN595jVs2JdvnGow1LcEhSEs6DcvoZ20aIJ/lrmAGp42ema75GUI2lHA8Rhk9eexK
8HirC8vdzc7v58eKWn5d9k6jC66mbBfEXS+lufoYTrvaJNhVnbtlh9ONpBHK196i4puU9m/4OCzb
4eXjEggpItPIsm4Ner8F7hdGyUjSryg7XeSJdhWGJ7hQnRJ7i4g74GEQvWYv27b6KPf56dgExloE
edvZqqQ/Cm9VQY6CsbZZi5StZ1xc6EApxPhjxPJNsTdxkwYu7BZPrYBmzhIciuhhjkXfp3dnTvyU
M141ikHtl1LuPGVTPMO8aCNSeghqY0/oJZoV0AtbMg212SamUulv9NfUEhsUDjCruhhf2Sg1p/hA
w8tKQIZJ/oiSda4e/nna1QYvYW4jFE3i+le+1n4yPiRW79AJAzgZdEIPvGoIM2F5yaTsvUUoHf2P
h94kbCC4xbPM0cgaO4RL+l3xkoVYfdz8TZq8Shs5j8qX9tfNMPxephc0DvYy0kcrhOtck+AMnMRi
IIY8ubNReViNBqp12wfIfsSLEutzoh4PhlgEgM6ANBjXZAdApL2mDaS45PhUzlYsDsPnrkYKnPRI
VF4qAvh5oq5tzXEi7sA9AcbrA3VK9aFVi4c01x/1TMAVTACxygQqilu7TJxH5+LzwdI+IhqifBX6
ItLtnvr5IClBoh1EvkUgYHtGxxlUD+y1hSAq01GzO5cxcLDDHhameBN0i5pG5ep4uyUTazsrIE6k
bqHk3o7UGTHKdVAv0tB6S5/ftI6OL4KeO/ZtKWaRLX6ZmIIHpECoboaLPASdOoXdWGJtMASbJWPX
1UE3SoO0gogpbyQu+jNFlFBtJHa13GlYmpVsf1V7HKok0Z9xIJxFzW9Gy67Xr4mhIIkczCX8CLoG
yC2AmmUsCbcZ7mGBzKmsRCsb1jGr/iTvTo657aBTlZGVUK2AAjStX3RUUIfNO29ePQlua62Otqx+
12VoSmH/dZZ3ltMbixqtADIOUH5msaFOXjeLviYggkykn6xJEnwUfyrAgA5w69VpcchkL9fKNs5B
1ojex8OPH9n5ZIM7JBqV+JZuLXJXzoEFA0iA809AEc72QyIcHtC0jr1b7J1ZRVcc0O7JN4A9+lH+
+C/VkD+f+3j08ePPKkq+ZN/GmQNB2YrIm2a9m2yjSFOu/IpBXBlpAL3+LK301OUxxWWh1BZKSdLe
RYQ0WzCOqr8IsxH8rcKmjiNlmY/SjTVnt6JtTdKmv9d8Pp5fNJJ3HZcvV2wFb9K6jbaSdp/2mnk9
jCbJRr2+pwbqg5XRHbcVMu5bisisJfTLe9ZaZrS21eIO2JY+Kdr0qW4RfaGPKF+VThw/wwskbEuu
B1639izk2A0lmejU+jK845jIwEwbI/74NaN5BAJW+tTPG95K2agxAazhPSssaEV9VUUfL5tSNdAh
yEIY63AgnGd/EB9IrKWHY52+WCoJm4CnYjRilxjUxFD+Rhfq3cB/Zh/MKCMbfDAwun0TkLg2Ou0I
8aptIXH3RjQuR2R15Bbg35TncqyIV3AanNI1iRbsabHuTPIrYunRTiXgRcQU+LFKu+95s9K/QSw/
Uuo1C5Ra3dji7pqGzjzVxjJAFwCDb3G2e87wSerrl3LVAABTIpB1yS+3TXhV9umXvO7jLZPwDK01
LE1xLf5SGebiFkPxCQKSGLaVdFy2Gp+gXsJaKSFdnaQOFHlynXGYxfPYhYka4IzjaRQ4M4nSaPmj
3D8tqCymFr2qq3RCUuIWYf30uot2jgJTHi1NQKWgId85K6XO0nqJRPP0wTTBIkCu0mhw+/t61dBf
T8hxcGdxV4ofHaiCVmDrUVkwAJamXROsrfxy6LsP4ju2xIn+Jee9aJHYHo9l11Aq26N9QOD8oDtT
XI4+sZsTllMcnjpPUQ7ecAJ9gGeZlxqqcy5X4JjjqniqkpbGceGq1RrNFUbHEKZ1S/BbvBD0ao4k
QaVBd6BAlnniEI6d7B3yCGaYcEUKrY10rWm8iv5/emR+aSjxiomVQOUmN0zvEAd/oadCsZZS4B5C
tQ2MX2D/HXor93b9lDC/tQnJMnWwm6P1jBrqAc3btrR8Pd/d5gTEijVaZXmELKUzd3gIpF/VaQuV
HsoWHgthKaGShx0MuIExY4V0sEKpoXQCWPiqKI8UObQvdfKlpD0vYVicxzu7qhjpveLM+yVFLwvE
ibvKPcJbb5J86ZRbYg3c2lgAw00/Nmd1yny1psjmt2bhi9AqgOm+Dvojx8JlGMu3zXqXh1c2xJ6A
BbpBgdfWPr9MWLY00nuBFFxRYOmRYmusG/60t9DqftJhdSr8zmT1G48kQI9+NfDMfcX4UIsNgF5D
+lljXsV5m4GnHS+7aF5P6TOlNUAHwRiTXez+nMMyiNRVe9+maOswxDD3mLr1bxIqRL5M6Sor1lt1
XxXzqqlCUHYP61Z4ozS9EyNRX6HE2I/2CLpiTN4m6aFjj5mwUzSGR8yw7MkEFlV/7UpEL0JMHB21
fW+5mGeYn5UQPnPFNwSZLFCtmZCKMw1SOBVreNC9Amk2GHxLS6lWwCPSLOanUkJzmYqbXr+ncsPM
Fh5V46tIrNIul3IcyQywGusQQyULVXBub3Lj1YQkVqfDxTy22NT7p73JgyMzwqUAYpbtIDypyppq
1NJ9F/eaAE65WXr7qrYKCXflaSLOxjhWpPIaiuOlVa3gKMXoYPjPfRlZtfUZeUeKrtsl36Zb1u7h
4Mjm5OpYdFjbYhtra+tkxp3LMlMCiCXk050hC3MwMvTQ64PsGuOw42WZv3dycMjBNHxaWEzTp3Nq
S3JQKY29mKgaggMQX0F7pBI+1XdDuOO6ah/1vUK0qLTzH3rprC/dBv/BU7tQk6LTq06329Sdq7fc
/GIWX5byV8H8GEXZ65o6gMD10JjMGYx1czKOvaI0s1pltBB/79LyuhOjF6es3fymLGucj0xcMfEB
cvnLJNMlwZw5fRi244Zz7RV2bUeEsQiJP+Z5cJYakOJ4rxvBK2UaJ6V+X7rZ074gGS3BAU4KgEmC
o8j6LZWnW7KakWi0D1bef8PIXnyTjOEraEz6o9jbGccdJ+Rrq4oXqjUNu8UyDy8DonrKKgSkH7cN
Tese/WspXYHMaIzm4j6DZVjAI9D3d7tcCo2882fzuSpuc81CPi6PKp34xXjrdhnvA+t11qfUZXH8
mewD4r/KOsaGsWwsYZr4zaAEO55ucsK8k+TJq1sNtYboOaXlWsepXVuM6odlXGszz79bnYlq7PmC
VSJ62lr1ItR6hviCRrG1ulmHLv+QBEKX1RIkWsUDrj0tRn8lILN3s7Tij1foPXCcwVIRFdyYKybO
tJheVcalngFjGXLaxdViGBAzwEglFgz9ZUyM196UxbuCDKi+5kh8K/qzNYyoJQPwpj3f9V/aKcEx
1RpeKZZXt1QUWXcWpf9SVjO2U7gPX49RTt+MQwyW3egwDelfTF1H/rYyf6Cqnj6nkyY8UbjVsQSE
kpvhOdsI1ctQNNVLPl7ELeufP57RRAUFZwm95Y+/VYtuXrsqfRTZURIJU5zdWKxbI1ekBecjEjXr
NurC4uyC9o0O1PeZsHzC+KXozlX//Ikfs3YZdyMPgJG/mgIgMDsZyjU2zx8fj1KhvCNPboU496wb
u/nye8BIG3SfrsS6lI0Q3i1AZ0r7q2sowqF1CdxUka/d+ePj0d6idFClVetrQ6uT+2uAAqfhtJ0Z
wIbk1o1xQWVBXfaYIJel7JjgCJnYngALqDc6AzQLxm1/NuYU9X8a/85Sr8Nrk6QLG40QENoNrx9P
EQBGiLgOD0Vx6YpufN0Uo6JgkO3Rx68YqllA6C2D9Zu/dvn0+oF6/rew3/9cVPgfdIf/JfD7H14V
/L/jx2fIFsQ+MNX/GiL+SsAzCNfTSOOvIPH/fOcfzFfZ+A9FpUZimJoJNuzUYPxDzE9W/wPwKCnV
id4Hqg10/w+cuGAi2QevxtJkkN2aaJjwnP8AigsowNPW1OGL4qXHQojq47+BFJc+qNF/MgjMEydu
qCgUU1jVTcz+TtbXXyRvNkgh6oT+6SVl3MVWM2uobwtOY+TCc6NBb6z25bMBHNqeehEPlzrf7BbF
WDJXTDr7x6P4po2L0+1F/rBmAtTrtft1pCOo3x43O9TdQMbOsQJxbpsp9pZFfQH7mzpZIsPOgONl
rClCQtlL3xabgyOy5JTLtF/E9RnkGpasSfF9zd77fLAwruh8UavqeDZAoI2Y8dgz7qSe0IJzmCOa
WVnUtTNItwRI8mKBZEuQsJQQKHhbDhQvizygchrtUms61UEXA95KPKaU4USRmile5TDW2bxGQXo5
o91crKpnYSZGmrN9wA24Px2nErvP6J+uMx4R05wPobCbj3gbDR4eqqiIF/mnGScQqTPNACXUy6Yi
wralWwMCbtgpgfU6fWxciMXlc1eV3wSuJICLIZoqzK/qzJ/VYrN1dZ88c5K+mTtqy00wlT864nxJ
lJMnbVcf0kRsb6Lc5Oy8u7Mty+xKSwY9UawiE6NaW0bEHuPwkrqGHo4iuiUbhTi3x00ZyiSBTFtK
YtSZxqUE42HPa9nf1Gp5o83UU8sRnUTUPvdw6bwJeWhDMzavWL78ZdL8EyqZ8c8GIJNNl3VRAkKG
ivc/DsAWmuuxmPipC0nRU7w7aMotRw+LaDhDuOWId4J6QewmJ4FGi8hW/0mYSDGU3Ho7sn0NZWxN
yj4HlTD0rTdSCEcbMk2fDQiT0rS+NjOI7j0dRIgEiYu0AlQfU3xa5uZ33uHo0RVmSRxrEawg0z+l
lLqPdsg+Cw80sUiAFul1l6Y9ApQVgKsVIDV7Ftv0y15NREjYPaejCHxBf6tWUQ6EraVbVHQdIJBa
Dgqo47YC3mCuTOU9awzZtRR6QkAaPcoKCc7h/Wnj1OMLeejrSTrIwmZLaEzo7RHuGYUWeJGrawhf
NQbqKCMo3BdWAVi9wsdJnsunY8BmQZiasIJzKYi45DY656wnyudZMLRLn1Q0eSjRnORWuzB6jAY1
2LeVHuKAJYDiasXQAjwq7ZLwqIjQxAWcATGYLHDPm539oLtqShC71ymbbaJy1I6pbfgg90VH3PIf
WwMAV9R1+iRbeh3HQaW0S4UZEy1krQSpRMNY+4T54/MBjPbpsGaM27c6rIumu5QaoFpgG/XZ8F2c
A4bMa1rlZ9ozqVj31ghkrRQB2vb3MSZAG2Z1fRAWfBEkffRhSuyPSrUMdLwpGo/br23IrFs19mhU
V8clxfPcLqV09AuKmFc4HOK1b6VfrXyUPlzeWzeP49VYdvF51vOX4sPOUwGuaIEWxy8+U4gtViR8
rU1e8bPac+SLta+Jkt+kYd4upn68iAOjhyxajo9BCE1rNU44SBttAgeJhLIa4nCxOuk84P4lJt/L
47A3ZJTf5XV2rEPIkW6ThKch26hQFtehTkFr6eeIbfD4mosazrcPPljYd/nTZIGNoPVNi6G44q8t
xKnO2NO36Yr1On2VhffgNupjulW8KjAz0AVB9yLtX7CZru9rqWoBMnIdOtlb+yQOQuICaQCHPpje
QuvF70BUe9hQ5CciO/PUAqPBYiMsNawiVEe6Lo1kXgVhUehZ9N5RyLJXNcnbPmEvD74FW+6eTDKV
pcU3D5YihORwCBLqIwIPCZa/6aOj1LdrqgJdTHNUvgWrb17qBYJ90VDNSahRw7bGN4hSKhBMo65p
vuZ+r/VAgse5Q0o0Q9aTCI0yqPnVUKg9N+h6O/tIaQQ0BftD2auAuVt3GowlkEsFiW0YOuQu2hWF
NeL/lIlv7jkmcYnuI8WQkyRNBxUpy7yuGjj7XtVwQpMnkDcte4RuFFD7i8SfB0O29bnFpAlZm2fG
lOJXAgjpdUzFIE0pUZqJBn7T/IokcIIzBY2+uqEejYqcFqk4RRTYu16q84eVHX67kvPMOynuqVXQ
42t94mbeGqNZrloi4YRRDUChsxY5naYA2eAKekExZhyetNKkaUGoyOX+ASJhs4tOJKMtux0VfxaY
SkjRUZhHw9ZmdHBKhNsjSDaqs8zEnkmZkvCyjGInNHGycNm7sSiDrJ5CUyqvUI32YMq237O839UD
3wspVf0BFLY7dEgBNse0PoC68Kz63NHwR0QIaLE86mL03+V08QuJhKSkHi9M3JocWp3HFWYaW/M3
wu1beXSHt61cBVMU1rusPRuNCWdF/ayZJCJogdf4e6Tfx1w3bHCBV6lZZuID5duOG+xdeTbnprwm
Qg9mKGUij2PULWi+wmAuo6Z47YrPfY9rL30k7ck4hMnRd4j/UHm42kb5wnKzA6w2fB14k2OMFCka
hYaN2D9N1qpcTunumc15OMbPlao+1gZN+QNSirdgP9hn2f5WySYrj7rfxCWj1CEQh8zm8GrlpRg3
9d44C3L/Ng6aB2o4xY1K/FekhB8I7jfbMNd3Uf7U0+DVpYMMOatlUPhNtMny4hWp1bhZKQBGLQ7W
xowtAn93RgbS69LS6DS1tTFQsmyyUyG9LXQWZyagSY3Gk5JjuGQLGYc44A4zyZW7aFRDiGJfSjml
K0AN2c9KyWPFTuJC/DKhJucIGoWuBAoVvifsBXkLnZs00csmxfR0C+bQau2TU2Jk5ZIULfimSD9n
6NDOKBpwBsZj9rsyhYvfZrW9DvviDIDvHXl879rpWrZbtM9GRz1TYIeYCR+ByM9KWt4EgEFrvsLK
z4zappWICW2RPMwV1CIGdqcZNJ2ASAigpigIAHTiHrsCdU/sJGvVS3Nadmkz6w52OIzPRoO3MsjU
ko4vBDA4NxPOchyrqy7yZzbEIy5riviyQSgp1DWQI0kGJTZ+MatZjyGPvGayJniDAX53gHvfqMO7
bq5gBsvep1cHp26m3ZNhitmsFTVJJXfaFRmArdvcnIUuMjrhbS/LgzKP3jqQ76BKtNWtazDoLJqM
elYueUtTwoVI7s24hlAiVlfPSl/u2yseaX1kJHNny7l8dt9S1UUifAav080XGNeCO0jEeWUytVjM
4YYkJDSRxhT30U2c8susVljvzPXGZpEmoKsgsszZjPDEvM2BuJmyo0l5YVOKS4KtByTRS5SaJ3gD
qG30yxUVADHcZhBA66za8oDQiKRkKUac2/qMIVgLmPyyDfSSWA1sZU/U22gQvWjnkqQv7eDqufXc
SsUeyvKj1cslNfDx7NirL52GYSSF5IZo04VuF+Ki5+tZ9tDXABF2+Q0HFVucG0dUfsFmeqpmvA4k
/UXc+5s21qJDuo84g1Y6uzpQVxf0sDG557q4zkE35N6GC5UzztOlt1KqmZTHtQb4G6XJxWcDAgA1
HU5Z65cjmYEXYgCiwRbtJQlgm/ATptBNL1izFF2PD2WeSQrhEa4yZA18787sHfBqRqR3pPJLQ7PQ
HqlUC2wioVxCIM2r5GfTaGtAZcY+Eqm5ytRE9R6+RvYk5N8UtV29JTN+SqscToC/pfK4dtQYnXYc
33F8jcSTpjOb7KAFzp1pipUfllrKCm4jxUzX1XQZZa26eZ3KZotTc9liebfichMU1oGDumCZW1dV
i9a0laOhB0i8HOMV5nrqbzAgs2OP69EDqjDDCJWJmrPDImvahv2qbo2T45beKJTcmw5bjQWnbDPJ
wL42wuGOxZsh7yQ9NRCGPk19srK7KiGiVNuW0fnVDvZDagA6pfpYXKocPZX0GhUNXdrJeiHppFS+
UxbxBOiyw5aVdGukc0vd4xavXgfXat0zpClIRILuIu0cAGuwGltKdNsq53SbrFgZqUJnvRLIRAcp
TLe8HRFBW7gKbV8mBKs0efTsZ73C4gDVwFJWCz9qLb0y3vJeYhUd9agZYFrJHXBpDOKHJPfKrv4m
5Ap4QgvTbAzu9rlvvFUzvpZp6tRyrzr6KmDnkEVVW/5G0GwE/nD8EgvlYtF2SrF87bMGJQJpUVkg
3bXkD6ZhsQJje/Y/Z1Gn8v9fdADI4vHSoVCg4BdABvXfNKwOqCoYV/YoyBfFS2GGRq+5+emwrnUY
+A7zV9jgo733LGVj+pIRFaYqmLTTQKc5g4ARNoxklm69AwDHE3J18M8hF95Ij9KO7eT/15WaKZ/2
17379b//148WXPOwP/9K8/YfjB4s9hjZ+B/rSi+/mvIb+fZ/d4n4zzf/vbSk/sc5u6kefbinnkqs
fy8t4bp66oPoqqxRPDrlWf4oLcmYuMqWiPqAxl+gLnIsf1SW+BPafKd/oGKZOkIF/5YfKwpm/zAk
/2YUoaE/cKqa/qWgpB2rCruqUG5FlF/6eLwLD0KI5hg1Stu8yfH5q3oHqunhhbr4o2OEeyy94Fkt
PSRP+X3xE6+57Z/3MPE2v/aKhzXIY2DlLmyea/mtilAcUCxb3m3668F8KbzUpVvugMVzShcrTU+P
l6j0llB1Zh5vLkhxt3xOYvB8wXbJHAiPYX/Bsc0RPMTC3SwSwt05XCnMwyHavckXA0BwQRkU7u7R
yAz1uHtJY8WVXJCtASWw+Sa5XUSm5CNick/vS2tLvuJOoeoKN1o8PYzba3kzwv4ux6RWQX/fb1jR
R6p7xNWd1m7Y+XUIqsUnAgjn2Izbp+RRuFcvZWzdsQEN+3gKUe90IOFHqFN5wk0L0C+I6PyA4Kpv
4EhNtDZtaM7lW/JITmxv3+sYEI1XegUfq/ij/SvyRjfxX7Ghd6RAd3NP9pLfED54RRfqH4ehelLI
J7h9gGdRqNptNPoeombXLc6DNkCIzhk5MwxPXRBkPqmbpwTDhTggGEL9y3BBttmn2uAqcXk1vNU3
gjKCUf/YhAvvWp/rJzxIAwuMsD1GBMpPFDOcMqCMR44XYMblQLVxQVw6FCfiLC5iMprfUlw+4hT/
w/o6hS3HQR3Rnl+d1AEhZhvO4mnxeIVZ+ICam5/Yi1cGXSj65JnhfDWekof9uru9K/qiqzjEh67+
UDyL1/rn8amXKfPZKZGgTA/cGe7YZ3vaHXGF2xiVL91b4/XR9lv0wQdFhlvzIfljdiGJDItAiwpv
8tCB8YubetNcQI1KlEE6Ve38xXjE3IhvA/UUKE5JkPHYxLkLCjHIXfGzGnaxfFk/Y/fh7q7MwZLN
/sh5vLtiqD7XFyWaqcSwGjvmXX0mDgnUIMHgia4w80TkuZ/zhY3zMf/O/OGVxZMR7UE+2nqsBoKf
P5Qvxa24ynF11W/txXwubgYzYLgWURbD8L+MfzNi/ZcC28ppM/2X3efPqX4+/5epvraoO+htj1qH
c4YxzMLJ7VxKVOFsgzHkGAb39294hb7BrKyiLjpc1RM9CHAuyIpIsYk8vmWP0HAd0RbcyV892RGd
0v6Uu7mPU7BDJuTRQ85Dss2IGeaXIT07yCU/cg/4rlM6tM8cuFS+4ZPLc78VRvl0UdO4DkoHDJgz
2bljunWwhe2TdpFCpPNcMFRBHuS/6h4ATayNzvjr+F6/LeF0KYPyzUQ5IMyD/QEUKqO/BHpxeRYc
wxE+qe7Ac1OYfMl8PaouBIFO4rZv5pf0JkfSPc2vJmPppj8wIKM0kl+h6jwbHgjC2LjVRphGS5xe
q8txpynqqw+w9pEw4tXwjJ3Clm6QTx2J4b2d88FfHKpyPP97tivn25fK/tGwKqzMhd1GSskT48lV
7J+/C96/usxJXgst04Eya9cun+SNkRav1yJcgoKF1bz34eRvruYvEZmB5K7ezItzELg23CvGo3BJ
PzPi3M75pttilDuHg0gyB/eTNfyqBtyUm3Bproe/uLMHbMubL9Yjrmz8Vt4Pf/JNz3xWDRsgOMNB
DoBnuOhku2g9e5XXOFDzI+Fhj8/vrW7795TKk409Hm1Wp/Bwo/KYAlEfgioJ0lD0Nre0ATO7w51c
1EUKwhvc1VEd6VJ6+FnZuV/6q73ag78HM1vN6JG62LP9O2VHQIPQ6+3NbSLNxaUIkFpU8Ko+FJ/7
sHCMV+NL6iJuYcN15tPBF0cCO5DAMC44NdMBw/2M4qCt2JR2Q4q6bhZ3b7TQ/y8xHHHaP6o5/TmP
/ouK02rkJW0iIIQUrm4HW1nrjAHwULcPofkL3JMBNZDBRZ/EBR3FVxvXjDuB+B0XBxy8K7gvJRsQ
rXQe0s+0P/W25u9ebf9snMaB4WCDiA8WriTNwqCK93C+YFPLlFv8c8pS1HU39yvMu2Dx2ZptwS58
6mvsiqOHmy51DobNuUnyBzf1OEI2V5r+vh5QmYzMGOxXMPholLJcAZm1xa9zTCOCDxxDnTEGvOy+
+T2PMhbN3hv5N3sD9dNg9vABcM6nGEHfzvE8hhgC8bvoDFH5rPJBvdeGFkNC5muKiPiUkz0/vPek
qGCwTO7fTgR9IJe0iMUgc023cg9GZRHxrhueL45h959mzk5m+OicDEPrzkVjE1d8Vi/OnLnhw0Z8
5fO5ruR5TuLpHupA/sH1hL/p5fzDS9vFgJLBQWKS2cJj9YY7n9dzSPtvbovTuUzA76Jopy8Jakdv
6AcxdtQAohdXjiaSo0eYhzu5rbJ2bn7D7bQYphb0A5YzlYWP3hH3dj8Huit6iwus0N4dgTtz/u28
ZrPNBAtSP2XvQEGVjVFjIEPsYuEEA+0aEUqc/jmUWw+PRiZ7y5c0nAPqONoV8KALHjk6T+cMlSZ/
vuwhKwF3j05fwAXiFYJ9Dj147ly8JjrezRsim1yOkaM2uffEE0ESdNcsgoZ9DlRXD4SH804bLvh0
1gCDAZz6Q1B5g/MCkZVz2BlwjfMbgR/b4nAzVoWSOXteC5wKOWiy7I+LPHHwJf9F9gGg3D5K/wcD
lsMJIdgFsCXCiV05dxPPCoULa9BFeFzDMdwZx+d3qUR55xwBA+ZlHwMTXDv7zMAN6gIwOEKE4Dzf
JnsUAD+GRHNlbQqrcySzuogMsYzFI/GGYOISE3c4HRvW6B3vx3sWtZ5OnTVguQrHlDUIxYfAYHyr
wQRmm5Ensiv3361IiwYfjUeeyYI1RBrpY6TmdzOQ48XHEtUPE2e9WNEYZsE5HUBHM3dhPrECLx6C
6m5GqMsS7QhhFk0/UNC5WNdzraqCmUuK7evHqc527jZcUdxI+QqDUSVzLXePKxowpZ7Mt/VJvbOm
ca9rV7rV7nm9O6YNbvIh4a/Lp9mlC1ecVS9xiJH8geNoguq8Hk7Oa3bOv2VFMIOV+7LeJd59LvwK
7+mimZmQsBYpHNXCRsG8IIwWA/Om/dCZvuLTHqDXx7q7u903IWhZ1lreA/zqEyOAqB9dVhaelTXY
ZEgDaOObsav1seUmkCB+dQjbwsRtXEQpOM+U74ao4Flu6xLMORUXefK5sK4Y4wHLRBc/RvjmS6xY
585zztbdkc5lCInfgJnqKMSfuNhzCsN11BgkAqum7vTOYieuZMueBCOHy0i4c+56HMpyzYgtFnuz
Jbt8zn629/NS97HGgcLA9Fg9+XvnAYBmaSheE0Ls7qEOegIVRJBYn/rguBz6rXmon/ZfW3gGChOR
TU64MoSsHEz1JJB4mXW3qN1cyEo8sI1BeUvjCldeH2MxF2y0X8dlDIA0qPYr1gbZA9K3t/E2/sqI
lnffCuhPOQRBqJ28IZMU5CHH4gs2ODxb9BlgduauQe9sdn4jK7IR/CFKaoPOz8ODCIrgljinIKXI
beQTiYrOsEsgP+md7PznT7b4U3BScgaLks4ZtwDzdxt/v8337ao7hQ9p0zs8K6Ct7W4hRiUjHy97
eGl4CeIzjnXvQiU4vJ6QHbJl1F20e/KKCPTEA/HFeOv1N+pN+pVAzMtAvtj0P0klKJzj4h1xiFwW
bE88HfyMrUYIWEXtG9eXgQIE9QHlngCm2eMqAJqy8zc1konglK/qT/NVfcwDLg+vLV5gW0b6l/yX
dR8u+mMdpF7l1wDqKNt5FH/SJ8GjJBzWAVskYeYZh0pU6Lw0gA/BedZEiilP02zmMea9zuwm9g/4
dkRSiNPZ6Ec6o/1IbPqt+TaedF2vvOZXkJ2GM/tKAJzeI8wLx+qb2ofNYOeR9VXT7Iy3vcsviejC
G/Z50L7yYmK+8/YKZ9JHGDYQLyoOhGq3jc48zPq4bxYfSAf0m4rK2lfCUwagMF6TcHRh/L8iySJH
+RDBdvBbB8LVF4nx8GPjJiY/Vnf1N+8b4t0sCihp2SYzkWM0HACjNgwaRheUNsbuxG+7e4ahqKrY
6kfUiBIUX4F2Qo1UAjkX6SVqToEMQyHg2V2Y7Ok3HANv6h0grZTW01f5Rx3RZfXQY9H87ffuDx5E
PK6ihLeevZF+9XwDmGdbZtqafBNHYVvovobCk+zrfu+fhzERJxcUsH7+H/bObDluJDvDr+LwPTqw
JLYIey6qCrWyivsi3SBIisK+73h6f1lSz0hstdRt39gRjgn1SGSRABKZJ0+e8y/pTXqago1YF2xu
Mq0jCSKs+czpcstB9Gh7zHbCerCOvWyF5CzXUtcanymJDew5vDjm7vK5XRpstNz8Ui6akqvT8zsn
3dFaJttycs/7eXn/Od7IfFYOlzyC4EvP7aANyxZdLtVHyvb8yn4P43GB3BJ73jmgLKhN80zTIiYg
kZ1zEND5msa+w29mX4RDtKLmTiYtszrlgAYQObXmIUetr+B1s4068jkYdI6hm9xrudluBQ2ZJ0GY
ZiXTQZckOmI/dNbVXUHwd3fpZtwgzMfqxKSPT7L9LsdLkwcQW+qou+Su2jFebEqD1zzM64Tco146
7L2xB1duC1B5wUa6kfWXdhPKMOzJUeYIQFAmLbhAsKz43JAxKuuSC8XewN5C4gL4uOWGSaTW4Q6l
sVO8kzk2rZZorS84gYjVyMNg8OOVbxy12WHkcVEhq/h5DRXN3j85xr7TynSUMUKAqESlbKmSaWbz
MqewxL7ufSJP8WhJT+whubHkAMALsMmsBs4VHDpZ3+imEQHB+LPV0WwiUZlXELevZL417jS5L2xC
Ahz1KWpJZKYLdDTv/aN/rC/cS8i/Xr/D4JMKh0vG2iypMZFUD3uTmlHzkN5NXrBtdz75Hhp7RGyU
/GWhZpvtm2O67g/1NuePtSIIedGxPVg7GRG7tXOL3S/bVrhGFfFxXFzZbELZprmfF/llc4xvMall
G9Du5P6WUbyhLbPVFuBBl821fRgXr+gXEunRtCVU4aTN/1QZ59ntQD0RHVCvQKafb2NHQAhO+TDU
b2Am5JlyX3FW9UEhGmorZ2991kh8qR/BXCFow/dk8CgsUaSTW8rMwXIgReX6Syony2lNm4RzBnqc
nGrkpjSy3mCucnGNT4MKuB7XMrsxKTSQNS/0h3klcwNZvgPKvG4IZHIg2Es3ysZaFytoDNwhpkIk
hRVhijfSsI0IdmdIoPvcuG4slvuioJSFSD9rdiCTJpKPIBI2KOYRca1bHp0wgHu71z8o1zRhiAdI
4O8jjvomu3a/ZWPeTMRLKHGbmHNWtI7JlZzNSP5Tr2UeiVwIGaLMsTkt8AwGJ3uzvXSvyqP6GF9n
5TZSSfXi48DylkEEQHKwXGYkYTCbcrI7e1Wv5Jwc+HvNUesAB2F9H5MpAoJbIHdKjEivYeiFe9Dn
ixgMujzPx6xZZFA5AhJgvOFSpogd+Y9M8QwPor8IF7TqPUwElzIxHBm4bsfWSiwB/sKtExFIy6jk
kNSVxoU8lIAJIqQSwWQcu/Bf01NwNaxGYpIsOYBpJ1Kl5LM/X6306v9ktcpD9DdFpywpzQS5Qvvo
v2mXYu8WC8oQMt+7B1t0a9HLPdLbW8lE1iE0ytQSyY0rrMGpMrcfzF10a14VB6pq1/NresHXP6PW
vza27PGes8eicx1e+tSPZfbgX2HWetsfyoO2Mfbz54L6ZkDOM3s6Vc5pHe0sEsP2ggM0aQxH4x2A
lw2HuHW9nS5Tcg3rqj7Y94DYSEubHZuml+wLpgiafhcNR8zjBzZHcsmVeqLjy7zyaNbv9Cv9A9zM
C3YhElqdvQzMCUXOitIEWL6de+0Eq+EVs7VqV62xQTy4l+mO+E4Up3xO5c241E/Nwd5x9PbkAT/e
uNvzK/hb4OC/hvz9MYRYXui1KKcaLdC2+cd/fL3w6rl9/u4f7F10Vq67N9lRabq0/R3vKj/5V7/5
b29/rT9jCSxqvpmK8hpff/b0nNHbuYieUQXu6lZZv6XN27v2ztcf/9qhMbTfHHpyUppS/yoF/bVD
I7+D7Y2uIt5Nu0Uwib92aAz7N10g8I6gukmrCE31f3Zo5LdgHwuAM6puGmhL/z3o73cLyHYMHIkd
kL+OamPMg3f49wtJV925UMy0uA6yz7G4H1V0SpJmhbL1ckxzr6jhk4XszCkRhRpH7teLbwbuB9jP
d6aQf7yDd0Zpod9CsKi5g6r0kbRAyzfnHIj/wnCcdiYWKE51HXUfM6tdtphFucqnvz+Dfzw3v52a
//hrk/wxSqLy7VP0fJ7I/5zYX6byP//5v2Oe46cEVs1l1v05wP3wDHI5Sr4Ft//rx75McNv5zUYt
wFR1IShnor7wewuS7wApVwXwdWChppAm9r9PcATShWXYLn5QSKG7Or3sry3I83qxcHTCb0ZlYrrO
35vgP+xL8PveJXS+HcOyasCzoPAJa2TmZKoAMgr79CXp002gU+QEQlD1ALwjexdhZd9ZGQooCuI5
oeqFPfIyKHzTaZBi07mTJDHq4UhCI+qmD5l+GFMglvzFM5r8yTK62zp0LmwNra9KuRv1OjtqThwu
7eRyUHKMmAbO8QJCtHOjm+Gn0UIwyrQREhbNfRLnr1Vm7AJXi1djGBcXDNwJKe6LFn7pInNqtLOz
mNJSWK0Dwz7EnQLLy9Uh1wRWvFJZN+jaogKepp7bSsejoHlT6vLGTQeI6BzXSlQSijI6DEP72Afk
n5O1rcJPtovxEeptKNnYt7M/A5V48sPPXZNhpOI8DaGpL+0xeoy0ywrxT2ig/bOJTPRSLe5roX8y
Y2S6MYu51tTZm/CmdYsmvksyRz/WJsC30ZwugV1LyAGSFG5Og8yZ2o9a1NNVaAvNm/ThIcPGZ8ZD
Ym9ZZvlkTxMtmyzuN21W1x/B6y97VDbB+NQ1GS7QjhL2nIWTTGAJmjSO7sV+HW5QNxfk2nPjXM0D
ClCdVfFBrbnLEvhaIha4Dw3VoUMh823yo/I+U/ToHnx1vNUK9SLFPWrVDl2x+fsB5q9Fjx+Hof+F
W+TXGPBTY7irZyWNlNcwelaapvtBBOGnv0YQ9zeQ/9J8DSsZaYHGFvBli7Td3whSDgQX/vtuizR+
MzAesYE5w1r5gm/4PYLov7FrgoKx4Y4BibH/XgQx/yyCvEsyXdR34xKLr62WpPoJWomxKtCW2idu
5N7acYZoMOISwdFW7SDe0QdFbXdGZSxW4+Ha7utiX6tj8GCiM7QP5vQpHpqPY1fBWhxsqtR5dmfV
/bjU+myTSnctE4z7QvfLEnUgWL962CJnEKb2TWiMCk0HgDi3os8DWLqGlu8xYhLFqp/gPICufKv9
2V/pVnNX5elHP+gcHFSB+zR+iYmCQ6QS2ZSACnbomqMlsUxMm2gYxBDshgZJ+gZ1JAMySe4jPAPd
d1yWqkthIBnUtymMaMZgovZqRrl/C+80vwagatJnmCzrY8CusA8SpKnKStIKFOeT1ikJGsVZZhcc
mhHjagaFw9KAMZ1wsuRUIIh8KKc8f81Uf4KGkz7WsxXcuZlBoc0tim2NioCXIc9+obgaopNBZFxX
BUIjnNDmdYqI4D7UkFbW7InClYsN2yrxg2ZhMpuWyCa4t6jFz4g4thUsmBxHOQuc+am2bahCUR1e
G0PZvTaGMgLBZBIhIuGoqNCq6H5WPVz7IlMtz3QbYyOw5I5Xsd9n+9J0x6tJsfIrF7HydWl3mGqk
SQuA1kq6jVEX+VG0iDmWzIKT5dT9Yxf1JUR8376x4tC9nMZUuWgS3793awsxoMKkGRZWNaKgWXo5
Iwp1QoOQKjRmzheRjaJHXOPshU9fGB67knDdxj0VdkuBT6xz8hlN8IQCrWRCeDVTfNRaDqLzXL71
k96ALEaMo3Gd6SFlNu8Nw9C9IKwhxha0WxN+LSZROuBkfwyuI8igyJGhXuG3BlpDOhRlZFfezMyn
RyYwG7NDSM//HyCJIX+eVS2ew/o5+u7UoPEDX6Khqf7m6KYg+eH/NNc0/hkN+Q6wCweVURsvFwh7
JE2/Q7osoqEkGLJBakRLg4Py12gIpMskDZMZEP+VCdrfyafM70GGtsFphDTPwO5J4CyjntP5b07e
atOrRtIhNaQNbb8ws/wqdYHgF6fAB73VmyhcIu21SPQRGHXUr8enIY5f49rcVEH+mEIGDIFaZ2q+
i9PsGcIdzc8eGoXWH5vB2dvT7dhTZoR7B0vCPlUVfKYg+5hivIb91yobop3AMSBJr+LAvM6Rt2+R
CtJ1/yprhqWiGJvOzra22Xm56J8MAeBsVia4hTkgj/izSKmyB+ZyhtAG4+fR0jJkzFGp++Z9/uBU
I5PLfxEqv44SWExdBcHMQe7dscqNUqRtoHOtRJNc5yNY2blJFr4ifnF6MuQven8h3eaV4MGlC7bQ
789v/Wim+E5F9UqJP9SQIIf0CmcNwA5FAERDi1aVNSI29rm18M1sqABVw6moaSJVE41uI/0Q+C8+
L0OZURrraacpj2GD86AB50O8FC7su9Yr6EkkYHJtrb/uy188giYPeO8fQQidma0x0NBhv3+Euuqj
rCkwvSj0AmnT5aS5Nx3K+iIRb0S5deI6dyiKogYWQ9mKfwFcEj+8vG2Dl4eb69jau1c14GPn2PlE
Mw4fQl/En233JdKLV2vCRFvDebksbGNZ15TF0I/wSmQ7F/wIRItZOzQJNiR1rO8xPOGoPGO10ljU
Eh1Abo1JEVTzcWTBaqSJHkvWiC6Qjzaw1kDXiYQBav2lVR8dv96GiEeMiI4uILJB86DsGCI6tK3q
7tJQxG4KKxqS2KN7P5+opFl/HH6XiCLDhumYLOnvh79ri66K84htG1uQxCBlSPockmc3lMuqD2+c
2N1gaEUPItvFSk6bqTQXIkXMQ9cgAJjGZSAQxOqj5jk1q2OlJg/zBJQT5WzLpZBelEfEitFNQEJe
xbgFlj8bJg39UbufgennSbBJy/LSNrNtPg2LJgJLNbqXre48xHq61Ut37ZQ5yYSg+KC1u17tL9U5
pxlgZZTXRXyl1ulFB4FqYfW9VKjYtVr9YAbmsVDSi1JR6frSNMsiFxJrJI6id6+jG05LDcI/eugl
drFRYQ8vBzCbCulU71I+U7RHxb0ZSh8FtPZpHPVLuqO0oGZxDW3yBsZ+Z8633YAeWD5dDZAAFKkV
yYQxW0Sl6WLZQ8M5DAkgBfEeULwH9tSVbiheVl30yXXs+kcCJ25C3a7lqnB+vdzsP03GRs1SKDOa
e9n5DI49Q1Vd0p0ko5pFfdnW6coW+QkHsZUdDDtRZXuhKZg+KB9Cs72Y4Pi5AiKU0K9rxzmh/38S
Ybef8v6DhuqbqoTHaKq2tpbfhRWow3783CPpJHzrg+6Ud3kVIAghZ2i15pyJ9F7pVb2G4g9y2EhC
jTgqQfJ+zNPsZA7tUvTpIczVA/sFgk/tym25r77cNAlHv6hJljAwPwrTnRciAA2Y2E81MrN0lXDh
02yExlLPKeZkMTfVzokcTMeM6ymMP5B6HUSceQ0UB2bIpvUp7ftXegChb8wuIBxcjIG5hTh4nH0l
R/QkX44Kgv7ZNDzCFTXQf04uBdjOONTBnRl8CwcSzvP+Fb5OBxdfVyeGIaQknhFWG6VlTuOjWQ7m
Bi46TK1qk5m3PVp9OMisB+Vm1F+q+oZi5qE31AfOwzvf6lZp43s2dpzS3aTunjSfBR2gnJIsQVl7
MAaq1SCF+nCRaEOMvHIfpFzVrAMFNOmgX3d1+nG03+zQuZyz+LNiQEmLBxcLteIlSYtbRQdtS11g
iNQcmWnaMLxcE/Ulpd931YPd1B1K+224zMoMTMIkrgwURKeGlmzlXo3IAeImuYF9TN3CXeuKe6XN
BJo6b/Z6GqzVANkN0RzxVbrSq+m60YddmjT3NtMtsKAPROV8wgLsppEMK6d3AnLselvFMRrc2Yd0
su/QAEo3is0t+C7JaMaGHasoe6tufShy9al1kesxOSYs3NZ2l8jrEWXYhRWbdLUYdq7iIOszpDHS
6GqME5xBGVJBl7bpi3zBja0zOy9QyqYMib9Zvypsf68m+kI3C20ROOZR2jZqNsaqOe8vg4eFwWjK
9ucrar3n6mdPytKgt1PWMpD3y94p6LOqzg6Hkm0C+wP/nLWtlyAb8iSUHMZdZKUexRcEnQrTvAgH
EMQWcNw5eigG475pAq8a6XaoTkbYyD7YgZS2RJq8NyMvRrXA9AbIhgk02qYCkyEiHHAmZ1yIvHlt
BUxM23hQ3diLCjbeMj3FUbuf8M90tekQaziXmtZFMg1LxBmZmXWx7UOw7qQ3Tg0TcSw2uQuAzO2g
EpbGwjCqXdvjIIxV+aLz7XWaOejzPwUIIGiju8pCPDZRc/awV9i7oeLNfXxHXQxcnwGl2VODmDOP
DUg6EtdhjmHMAI1Q3OqwXLXJ2Q9Rd4yhdGP1u4phbXL8v+sdcx/poC4TkLdheG2T55Vl95hXAksA
2ieZ5unixhbrrKG0rBjSh9Auu3VaNK/2jGw6HBRkVjGwta1dQAzGzm1XoGubmyXbDavFKntIRi92
/GTEJjUdUNQO1RwkkHpLQT9MIefpl0pEXBtgSTUmTsvdysKAyyiaaBlAgHXb4SITypUrRSitGiEe
NOXNCZHysLgtH0UQPxQU6JoQlp2JlV1AZYoPGg95xup/1NR8i4eXFwssnw3wwAheKbg2WDBR9cJG
/S8S97OdPeEgv618IIq+4jnj/GESyLXzeD4ZrxWaJFnt3nLjlYOTcNIXOKvR2DHRRLSeXOe2QA2n
MRFxVF/aPJSGb/jbAPitgFwOJXp5/l6hRC6NfzsVRW/9MW9aVMdfXLP4AHL0VPvlrTHioK4UW6T9
b2G6bTYGyz30Ia7ryA4vqPQT/ux1xyuQI6wCWW/VYjNowCWmFDuDYgud0IsHJKP7u9BOH82cWBGR
KVq1eUq6+E7aTsM7Yd6fIuj5GpFb2NpiqoGdVjje8IYCI/sg/23O+cU4WSgbFio04Ihmin5tBfmV
broLgRey7oK3q/MPglNoLl1jQax2YqcZo6ejaK0bLFZzPsb4+y76DiWpNEVIoe1QcG798FNoFbu4
MO6HLjjIMAbRGIqec6VE1o2Bd1mhmxctjLJAC58HRXkpOnNJnrGsZGgIU7FFQNMLGWQ3RAORss0N
vkib/JGMezk3+e0kACsj2ptqn9LRXBe1dhvMPbvxeBkH7Y0RW+tyZAlW6UVhH3kPzw5rvMrFfTEx
GiH8KwZTb4dlU9X7vH2tZw2fWMCaClVnhKGKz0mkXiYBbAuEjIgNxEagaNsxcPtlMz4Ucb7LOv16
Upu12VTb1DoEg/CaNntUwhvd73ZmEWJBNHpR6WzNOXqZXDRWhxFQSoich1mAL0cqvBuIZq00GZTi
60gLCqj4WlLjKolShFeWsGJDO6ZdniOYRNdpixEg4TWpnxsn+pxYn1RVS9exsB9IlHQYtNUKpy2w
lcJGA+amK9jprM45QvpmDXfza5Mh7zUBMVXwFPIDnNoGQUdb9CiSJwLBy9ALy95ZabhnO9rIIqjF
UzApz+iXvrRZBLR91JSdbWTXY4cml3rv6OgZWvbHyOYvcYtX72TAZ6mDcA9nr0FZoIaHPefkJuwx
gWAKxUmDgwgRt5v6T9TWUR6nOt+hPD807S+a0RKf/d0xRrhUI1XLodhNTVJ9129w0yjG56ypV12U
vGUSihPgT94GB0HN6+dJuzzUvb+Uo8H248jvQOKSR5pvzuC+rKdjNwEZqn5hC8A93Fq5RQlZHWGo
sPjFAc34w5OZqLJg4CGoLchT/zsyV5PZRogwAyyaVrMksXztZJ84EaxZIjC3C4r55sPUoJ5vZhdF
jXNBBFJxBGhlT1vO3Yptb8NgvFX1DP3PbO2E4zbsXcQb9PUQTFsrVT27HW7NftpOtXafavqDWVD0
V0K8LXtKeFF+naX+oz0hV4xoujZWvziv//ARqTBbKJ5p1F7evbwyqlu71JjUiKnRW1gVzc6YZNnw
V7NE1oy/e3VyLL+5kLyRb14dppHKMFhcyB6RirQAUrIQfz47/nCg4xK0jWHvOYb88+5Ah2FAgeWr
g/wM6Qsc3pMfAjMJgj1nhgUapU+ZcT+lwS/O0XISvHswOoAGB0lHtVDyeVeICO3Rmcu2r1byxTsN
LN4CtBwWZU0eL2Og9yh///w5f/DOvrviu2lpCQNvumCoVilGxdOo7+MG4fFEXesoAf78UvofigSm
yrUod1FiUzX3vcV5WISFg+A38wM/gsmex5VjqZ5eXxkogmSJ9VCo8AIKmEl1sxxy59hF9qKvNpoz
3vf3ZQAaPoLyNAGNyzp6j7FXD8b65zf5g6kFIkBCDbhP+2xH/e3Ust1GiwZkpVZu96iIduGDZPr5
Ff4Qd+QoWKpNIZE/4Bm+n7wdattJGRaMeITcvgFAXINZZtwN82t0+9+4FHUtWZpQUTl7VxRSAg1H
zaqrcCVdF+jW+jiKaQ9pnXijP36pP/8pd+0PxTr5WP+6lni3YKizIhA1tBWCojWWuSnuzRNaoMYv
Ru9Hl6GHpUkgiKsSvr8fvUn4dt3GaoV6N2DHIl0jSbAExvSLy/xgGlCfheArp6vJdvT9ZRKVlpFj
Us/pe4BPFUfDOfF+/nLeYzZkQVMTpqEajulagFTeLT2tn3Lo8EwEGnTPtd97igm0jFOYAuJRSbdJ
GC1DAyhTCd3DHq7QXPoYDtr+v3UblrAhOjMrJfLg2xmPNW4RBHAPKfmExypL1/Ns0ce4VtzpWjXa
54y9CMfsfZx+KvT24E4NRjq/WhQ/CHzf7Y7vAp+uWHartxnLLtTu5gkJDGXEHhnNks8d+jv+6ecP
/aPXC6aCOSkkvfv90BeWGfTFCBxAbz+J8VFD2vd/doF3K8/UatUYzS8XwB2os361Dt6JvVEcZ/Z8
8wjWu/Xm8FDUTrkCcJJDj08qPU0cw5USoX69uLCC+S4wgiN6NwEaFJpn2RdYunuV8lL55knk9Pxr
dbprpulpBNOcrJoRnQxTvdRCOMworBfT9c/HRHNkaHu3vWFKq6kMumkhqf9u8eqlifCoCLlnNIS0
usFyspwvhgQh74JIMaUNylOzoBqlcUxT8f8qCttThjxaoGGjaOm2FxYqZTi82dky1+E0lPUmRwzR
CG/apL+h8XYhovh1topogTjrIQvtYw2+A2vmWxrR3uTi503WVLrDlWbql41hnAJD8qhEVEEOUNAc
msOCrGralql609bS/zvfdS5Y+y7/OArz5DbKxTxRhqopFFZoYDlHDIs2PhojuQ+hG+xDzTIyHdSR
inwlfx0Wr54eoDWjjA+Isp5Mxd1MrnplGsVFr6t3cq3N3FqbmKcwd4+ZsI+aiHFZNR9MRSA6TxWg
4P1WyQSVRRP2hTWql00SHg0l32kpjq4uFAp+TSf0daUh84TsbVswERp1VdnlBfPxxg/FKRbhMtLw
9bM5yRT1xzRT75zc3TiTs9HM+Ni2sYfJ8qpWPxlo0pj4aRXyrNtejxMY1wSVgQCKkpF4lV0/19ns
dVa6dnn4GSdNgaVPm01XrZKtkWvMo/xjn47XsW+clMF/Qkb30Q+Kz+7oP9mcbxdZT/24s3BsD7EJ
czLAvY1P6UssUTxBftgbauVKz6gnmQ1cGByteT0474aobA+ACo2aNlZF+Gcp4KTRFKckRlQ7UD/N
TvnYouOXJwWO2NFKVxA/EtH9YLUfVZQxz7+0Lbi3EkWW7NBQdmrpl+URBzt8KiuoJOGr2wWbxsRW
mtZxBzRctVCZL0ECWZhJhF3Rb7MuMLxpeLCM6s1JMCVLHeVLMPmK0rz6skKAs30LlXv3z3/8GNXy
7U/8RXDd/yHt2J/DRz8iEFJ/1/6Vn//S/jXEb2RYmspJEl1YgQTs72AYA8wcmy0YGdAysi9MjPod
Todsh+qarsq3HcvUDXaN38EwUiBESsIQc+kLS3DN79DZ715f8FZ8/fe/5V12RSm3bf7z3zWErr6P
hIA6kIgFyqohPwssQrzb+/soVInX8QwNJLTqO86ECJINTPFRoU+nq55vDfe5H19GM7yUEvRaEXXx
wvUzKHhh/DQ2+lOOGR8erVqzUDvlpBfJCz6GLyQ0yD+0xoUSU2IyX2x8bqxoOjlzjNsn9XC1utUx
/APwsHXiFgYXHWdEKbE7LG1YAmVzSdHBqVTKcgjuLG0dNVeThlbUVtoybDp36RbqwUInFYeZwaL4
PGMMh6sN9kOjSgA3+2YlMLVHRAvXAyShqJjnXMTK0OMAWsO2A6cpyGDGqbq6aGv3LhsB2/HCKGTX
FCAcL66B0wify4ZJvjGr/kPc+3dWRaFUQIHkOfWWX4k9DcULDS3BGBMUEfIl3iI6pEF/jQ33tOBw
wxiJGqq8O9+cb20aBCPm68iyd9VW/qpmQDsrRqYSPSZIP7TGlloV2ctKTOvJQBEiHz7Hdh1sVNot
8sHijFHoA+XR7nWXklqNabA9HKzUySiqi1u10YHs+dEypTLoq3W5NB1GsVGkuxFV6EB1LysTxaBK
58qmFryZI53h8/079UBbp4GboEQv53FRrY6COxvgAMiRiNleI9i0HZHBXlRj33oqDimjDvFfezKH
iFZEiPRZZz9ZjKSCyr+geuD0lQGkCrMQE/hmue4ruWt0EHd7xtzxcb43c6+cdWwn+JVjWTori6Iy
rbN0lYQTJaYqGhZoVd6gH+j1NTqDtZnO63E62ZWOYIx8E2rFDdoOB7TEqp/UsIXmF9CF0PVhnRgJ
4p+OgeGmDT27tw9NrWMKlda7WhmVTSNcavkT7o5I8W30NgGTk9/MmbFRYu69tAUifK77MVBGyttm
vsFKmAb8UBsr/ITHBa3f7Xkuq659UmEeJSKEooIGJAqauZx9M+9sqt/qjp9QrJOj7pAgnJfjrMAw
xci50NABPC+C1lcPwZhuY0FHYNRNVoHFEjRqjf6ecqg17iVxUUAU83UOLpTGWoMWHFUzNe4wD5ev
3koHtmvzYxoGaxdEZa1qD0PhbrKqXcm1WnHezizjSilH6t/JCwU5hEd67Eu6bhNOTLAZmNnKz5S7
oo1ecKWUFfgDeAiEGP27JrPuAIvdUsjcj9QlZ8QQF9gsLFPhcGzQDOYw3pqLSLORnkBTpx9wNIhQ
11ykIUHE36V2+hwkDG2qJC/qbN3lEz8JqxVJJrpEKfpoXQsJCF1gzukYpMs5Qffp1M13jU1vPgTC
t8zlym3NDbpu6jKVa31e9KAsFn3q3jmqK9f+zcgbIBrAlBz5AiqyzQJQBL7V7XiymhTZhaYzqKbm
tNbiz7Wpw0qs0s8oMrNcsvFSs8ZmdY5GjdHeZ31312A6hZiI+pa14Y0mlfiwRYnpTjfNqhHMWXy8
B4gfAcvYr+IXLSTPsA01oJ9cHcIO7iKS85FFTFUD9U0x7adMPn6pIfQfT/G26rq33GrxMkmCxxyL
uPPE6KhMnCcPECNQgTVLRb67IvCR9acxmiYFzGJE+vrIIsZFyuOgmU+mkcKsbypjP9XFUnEIbbmJ
RpIttKXdKmjNaNnDWESbxm31jRu1aL0FzaPRGSEytQraNGbwwQo6mpdsaF5GSdrGBvaU1P6F0TwV
ldMtnAorO8N09/VoGgd0++R0d1rLpVWDNoDtKosqK6/SPEEcWZmy1YgQn64T4GYC2jmqsaool0+L
KNcNqsL492lAioIRwrpaHWo7fAmCno3IYQzG+m7srUfqkOHI4zSWgdqmvelSHSWgKrjXY7HhHXGQ
1fl2HFmnqYs/lTTBOpvOatdtz6+zDOZy0xcBjbtE7JsMqm3tHPRwLrdyWwA73WAgNiInjnj6MkUQ
NUjjly9BXS5qCFsqPbjz9unKcT1HRWLKSW8eRiGweLZPzshdV7iGLs+3rqMhHZfm0qAliSkjfYs6
4M2r6JSDrnydp5Rg55QYTwI/SaDtGQUyjwbkU7ODbi2S28q21lqNWoDBdFcd7qPhZh2XNYv1SaPb
uExH3hAzlSYZCpA+btkOFpXh3hm5c2f4Be2uuDgNYFEWnRa+aMUE8a8o2CfiF/kRWt0v56Ul/OHR
Qigaq4JLVb2SH44bLivkNpf31q4JzDtEDGkhRXa0NJiNRpoYC7PiS5bc0WdcjekfvBmBzkzq7bvz
7+1oNiySLL1Vka4s1BtNhm5N54coHgPpoC3cJxXs6tjclarZLGijnqwBWdyp9EadD8vbtDNmyBxf
JbzgfMwOmWF9sHAFXWWEKFc1TnWD0BsimPLD8vHn0jm5mn2n0RiWwPwG08Vebmvnm8pRN4RLoKBT
hN661t3Kxx1b0Ge9ysOZiocWqbOQer1NDOi85/FShw3tfEO1g/4IXVqyfVRIuYnzMw4FD+rQvUEH
GTnpOl8FKXtCOGN9qkyPWiIfRf6nTYY15dZbKzWipW1Mr0VtLjKRsl07z6E/52DvCuHhIUSr0jpl
hL8NO99FVq+CTn9ux9JF61+ekdDcLuPKXU5yaiApej/Y4XNqECjthAE2QDoZdrk0xsw7vyY5IArt
zIUe9id1Yl9XFZXMR662pN37FlCGhuVHHkKLe7BQivU/zTnDErn4GGcw9QS4XlxQnkTGT1ODJw9C
7xeF26vzy+tqA1qQDwOy5i7OY52afb4YEb6Sr2YqSGGAEXrFHEBY7NmKsGCD1G21h/O9zLNMrVTx
4qoEEt6QL7gXuYed76OMMnisWHCTWLOU5HP3arlH/3LX4z1k5iLwWkMOUJlfjhZ+tfJzY8pXFGto
vSniJWW4LU+GcMg0+d2opj+oRXV0Iv/QBcCosA0FSoHcWMndJSEfOT/a+YmziX1tNnvc7jByO78K
EQWf7Lk/nhc3jg2oK6jSb2H4VOIgs2wsktD4syXf7ygJKbZcMF/+hqTyUqddlil1tjTHFkZ+cCTy
Xp5/VyKv1Sh5AxaGwaya5kGEKKbI53DQg3T99vK8mUe2f6fVXb80SE+qgYqFHGrw3+4SG7rV0ArE
sEzeYi1jU0kS5IEPvFOS4hbdQdy6lc/nC4rGhchiX83nJWp1NBkHfRlWxcs0oi8UBYhmNTjLu29J
3T0ZCacIp5cOVskMYICbzYCarsz6FUQFrGgZHc6zPkCet0+d9VAwFD2msAu1XJx/gITZXYq4w93V
fDEEfcXzjZw/eB50Ww5RGeLwlnanQgDeljs/85PMbSoxkTJx/ioRsAqrcTFJf8Ik2Vi4CGwsmUi5
xBIREhlpwT4bwaOj8kUZQ2XYK0vloIroJq5ydt8pfcHQDjRLmNMvxzsQQIu7BHd51KHjWNh7+njC
7RMaqwvsjZE2ceNwYUUtSoBpejFTQfkv9s5kOXIky7JfhBJAoZi2Ns+cSadvID4q5lkxfX0fWGRX
RkZWVUhtW3oRFnQ6STeaAar63rv33DOoWbzUucQIB/27oe1g93NOeO/cnCJJl5rgtpXvV/v7XRsG
GaVH3JxUMC7sUvITJkS6oUi5KqZb5ytW43m5Qpd3/F6WuXNbbkaSk5bDUBLwoAb442WJtj9LyODN
zOCPd8Gq+leliUbjdm6XOgj0LOgRczioSh9jp/Y3ou/4/vz5/tf3+3UO4bn7xaPpEmxRQedAokSh
5r3GnGGWJTIy/JMFRpAP52UXKHPe9dJ9TNr+Owl6/mZa6ruciLpl5bKS7CMou0Of09qenPX9WvZT
Z50BFKbxcXDi8KcVcWHKUXHw5Ds6/3U5+S27y7TUHWPJvxLwtLleNvkj2gzihJZ7+L4adD40iqZU
b5Jw3nAWC/Q56bbpyBArcwZvHTkx/caSfGfw8HtqWmQD9LFWQzI8hFCQd3VNr4us0YjU5wYmQg9u
UWAzE0Td+jOr/qjCbyStsSYNCfAlS5xqxDCb1HR+z4F/6mhpxgNXfSx4aPRjbPSgGv5x0F1+Ja+Z
38IiE4g1+b4kXJYEbfEv8WYYf5yLo4lr+v5uYuYEPDIV52xUWyeiQtfBTZPFGVGjNRnv97KEexQV
JFgH6+WDxIEqyP+Vx0l8kQCR+LrKSq7kcEJKZrmvmvR0F/nM/fKOIs7EhrMem8DiNHX1ZPh2v1VC
za3R++m7ESgipaLv4XLoWH5yQOW6vDFyOQgt2PwVOfc03fiblh/Gunu28uJgJLrC9C4f//Mmy9r3
cgSW4i+dPXVdjgRJMAZrN3XPNk/ViDTYg57T/iBYS0jnXMUIcVadVFT5nPnvVakIUf5wy1KyQGGJ
EBjyh0pYP9GWd9y15hllPpQ5AYY8nR7vG/jyJYbiyVmDk56SkJpj6WoM1bhw0J+81njNUF9oSodl
Jagrandb0ckt4HPO40cctfd/8/4L/vGttEu6uIZfIuBKyJfCFbflWYmRlIY8IrzVKwjIWWqryue+
CsIM/EJy64enYCmJl69lTwbA53tHw+YE1wx8WVHKaeXzrAgfoUBfzhnLwXP8dGb99f7zQxZARpjI
PcmLqeOVWfNS/VFPROIwxag8seQQBB2NDxL1EhaWcrleo4FVral9TsnWoZtmsBVDnK5sKbYRd7Ob
8bzpGF3KyLhgnyGdhbvHToACUKyi/WXx81zzzakfrOWgsLzSc2rHG1sQ8rPsu0tpy4nVF5xg2wDC
ErvivQBubQDRBMDfz8luy6KeoVvbupw4Y8P+0ZP7WVF5FwFv4/KftUk8mkwNV8a9+q2niVxN7O94
EzcwpXmehlstKQIU+aZax8s9NKUk7RBzgDEL6Anh3Jt+UOA2TV7KSKan5cLNKbqL6rnu2C8TXlnf
r28eyGrg3BA/7ebZH7v98msshVvuLmfPipbMvbhfmiJ1EBP3Uv2c0Vbu7hf+vXFyL93+54nFX6ZS
iKOQoZCmYwW4y2kZLmOkP+kMMKtZcowCh8XMuvZS/hbAxOhL5PJHysiaMf4fM8H/3+n9G5ozLvw/
vTP/RgrYf5u/kfz2K/79r5SA+7f9Z8eXeXogfNuSglm3z3v1h/2RXrCwfBQHzt3F+GeGMy5pB0eP
4D+0FhJLzj87vtZ/iEWr4EN3tu7Igf9Vx/c+Rf3T6GvpOeNnsGyfCwoUgfeXSymcJy+xB4VLrSRt
plUMXDz9jdA9JIJtVF4Dyb0rkoT4liSGRTh1X1z40ld3zBz08XDD6nIdSeBzCHlXVrnY+8u+iAgu
cX96fXmy/fw9QxusWJScCq/FBOwuJdo+9td582usn7qYnxKGz+4kX2w6fh58mSYYNz1Q8gLX39ZN
w22K0zlPskOr1UdSTxflm1+cZVeci2eHXmoUx+8jeR2T3b3LikYLQpmHNgy2iMcT/G60J1Q4rjjr
kxISA9ewl+z4ZNzqQHeHuqE2o5FIOn3mQlmcB+BiIed6L0vNd6HRSaspOASBAqsydbAJ0+zaZtRB
2m5IFnEFR/hAPhJ3vYt08DXnZD3ljyLBmFkW/cbTwlr6ZkR8DaZDF6uZp25Vzal3aytqfk3czUUr
b9eXQGxKyCPRrhiPOazUdm8HyXpUwPdMKCcJCEYBaS0iojC/5Sq4JqOL/9v/rOgIE3pytJzwDZ2y
RcKnG047O/dh15DZ8lnTV72yZY161XaD2Exmalzs0lnaXDhGu+YtJRML3pv0iIvvOpShozs/VaGy
aJ62eKvu98r/alH5f806baFj+u+tgcfm278Mhqzly/9YJ1wczzTWGItg7EB9scx//lgnJCmC0mO5
F0BE7g7qf06Ggv+A1SEWZyBaGm67f64TGAOZMXFrByYTogCkyP9mnbjbtP60TNieaUpwDsygkIUI
8AT/uuPMI4naDrP7TTHHT2UnyEwaFcPYOeKI43a/tM0N2zX66kSqWk4o9Wa2BSwj32u2VQ+jgQAu
5LfFeq7YqRIWg6gjjQ0xwYbRykW6qLmLGfNHaRnfzZ7RU2VdeoMmMR44AKNDSpe/yeK/kVUtrJV/
Hf2Dp2APhXFhmmggg4VB9KetNDObIE1zskkCSZyDHYn2oZuMaNtlIaZdZ9CHTjMFRg81nx30p1dV
jtNqMm31LtHMjqpsTkgggVRz8lhPUWSdiS986RpyQQ1mrmsvRsA++J61l2EGrjkK5p2wa6Dw2OLX
pqLHj5vw6PdNfmzcxceSbwpjbB7bc9SRFreeR72JtU8/vG/oBIlZ0SVnPPQ3r4T1b6+EIwOL85yF
vg8R0x0B/qdXoiO7ptS86iyBdb2L3VJf7dJFXUuj/dTZdKFSG/e6v6SVSs8/Fi5ptLwzsz9fTSYG
W13ZJDJmY7+LOTVtzSomZb21/47i9l/I9VxMe2yKLkZaJGt/UWukTlViHZAQsmQEra2JyQh3u2dc
9isWN+sVLyCWF+2f2iDCi+cXkI3z6SMRQX8sHD3uq1qA+NOxgxd9XbUJp9I4a5kBZq9xRVkUjZPa
/Ok+/y9Gq/9uRHQcE5ltYPMqoxEL/nID9fXkRUERWpsAAH1a/rAI5dyWbtsfXLPbk9G9cxwuGc9Q
8V6Lik+dnbS+DQnaetrhvKZ0srKpGTe6BUXVDpD7R/dEKlF0noL8IOwiOHaaxC/Dqh7i3vlsM/ON
znnxSvDRjYDyBO0rKpyfQU9ylxfM56wn24oNt32ISNR1o4C+ihXWuGtsnHe+AmDsZ38jcPov3jwU
ze4yyl7IR949U+JPV1nceNiYGUyjcBpuUa+8VzkmF8+oz71R6xPt8drvoOw1brVTauZ1IHpxEznI
+Q07uukR2Gk5AYum712p18Yfpmtgd2JbFM9m4v36n982axGZ/cu6tyBuEMIhiZSeGwSs139eHpzO
yjvCqkDbRaJheBPCnqVzgYiwxX2bduXeDm2IcqXxEPkKSklvKVo5JYGKRZTfksD5IqLCOPvKtv9G
ki7+QjNcpFY4vhGjEyW7cJ7+ek1VWdJ1foygefQMyWw0f+8J39oWEGq2gZk8uv1wKZKInAmfGWeR
9MnRG+VbylO7xoPoUIxk6jD2gY/lBR5DwqLiiry8tUTHV/GsP/w5IxLQ8YnSWNpIQYYHpxiWqCB0
eXJ2L9h4rbNIgIcDYbjySnLgqix/L4N+2KsyTc89iTNBfZGGqXgbkSsVtIM5nzxneixvFIubpcY5
2wldR6rY+Ald6G+rd8Wba0I69N2DVLY8lx0WWRA+a4MFfU1HgcDZ4CHX6fikuOKPA8y4VQUHokiQ
QgzpZ5Z35ZOdJh47FT3rpvKfu1ww6k2tbwMTsA0dOHc3mV4BbiL+jak3YChZ5ps+jcxDVQ7FIexj
gkDb7GTg3V0HXRB/cSu6lGPAsmPH4+JLA/VcebS4o2obmQOgtrQfFocwSL2UQ6+q+pe2Z9ScHDWB
esdoykFal7C4/WB8soh0WpNVj9HDx/k3Nh2YeuSBu6gVZC7a5GxZiXMIFz/j/SMt2xNDKu9R5+05
8/utxWTxSAC6ILSJ/KV+2s+1o3epQZTm2GNkBanDkvfYUy2bXptdYiPsPki/qre4AMMboZwTbb+c
xM6dr+p63fn4JvHiFnuuaU1DTcgLikSMy6o9D5re+6CN+DT0gXHKZgZyxA+pb8rx9l4rSSBNc72N
Mlq8Kwc22sGu6QpVrdl9OLEAde/5X5pRYh1U9pvjGM55NpqvIhnNDYSBYtNrIz/5WfqQRz7Y5KGm
F96oavcShUZ5cYyQbSWACm7Zw4EZwEbUCUmfGlutaF+E1PYng9WNL7R1KpAxr5A3ZCerNJCauTz1
3GXQGjC9e3FjjLqDgSV4oCt4ciYtb12q2F6VPvqpcQxBSX0JMRAj+Gbu1Pept+nDon+pgmLeV6KD
jqwwafR+427bNDEfPNdxry5xdqGjnwauogsRh+KJYsi5zjWOpITRlRjM98zuKH9KWkuReDGcUrqr
yHoya+E8dAVKsTr9LsKfblXjuVhubNpVTN67JFtnFmf8erDocQ6iPIRm654o3uz1WKT4BEPxd0vM
cvr58/LnW0sUNeFDlh+4/95oKKbZDEljIwNQXKbQ9J5ljnYiTOXR1+N8Kv1tCc9uXSp7hPAGmdnr
nxAWLIcW09x5NZFoRvkoPUJKycDNCXBnqamC6dICFg16UlW9DrtQMbV/t8/8deFenjkuCQFmzwQ+
8NdzXdWEkVr2YqIsaZ7pRh1zJwFkH4lnjgUjkjs72QQNXvB2puzjNo95PywicrphN8WTt5JTa2K4
aavd7HvqnEzibbQngN+pnQN+n95jGmx7IzKjgyHGejv1kpi7vP6jSvpv9eu83v/2Liz5T67jczQz
Ya39dZ2Xtt1IM1LldohyB8P2gFCjkR+IPNPXwGHUQ2zkqxPipVGz8R5RZBycun0tnFG8jCrZkHoP
6zl0qtMQiuNct79Iel2VXZYdU5+UtKFwyo0XKki9eUWCkSbTFfs3I7jBrtZpzZpjarWxi+mSMDi6
mQr7d1yLU2nFN1154UOTUq4TLbjqZjA6hhpeOre/JvYEDVZOBP9E3EJW+F7aIc40v8BtnJToQ2jr
dS1XwmjrZ45nLR17c21NFZ7TOU6vvLbsOnlcX8LY43P1p/Jzc5+pwrvq+VsSOljhhlq05y71w1M7
bvvQNPgWEcsTl4Z9GmCO90OrTsyrI4TG//ch8PPgqHyBlotPWTonz014y6E8ObUmu8DYgrH1K9ve
Mi0XdpsccIDBHzLUlizfbG9r4a0zHMKnOW6/DxPZmV3uuSdyv/a005u1ozW04xlAcBuJs9fLN+A/
6aGNuktfxvQm0iN3izyFoUkmgTkiyg3YrIwpA4wkiGyMrOEiABmVo3+Oxwxxl1uACBqKq9HmxbWa
z0EFNGiqy/HcIW1Dr/ezoCLcZxEYBJqRIBPatJWggOTSmAwIpajh4Wq/vxKSi0rXrua957On04f4
nkxzdaWf+TZJI3lO6c4WY6aYR2KJtEtrvNJVBh88TV/7JnKeDflDM3Fm9mk8TYOZvanBP5MAG67C
wq32ZU+waSBaEqa7uyR5Jq9GkI3KVf4UjvgxiwFEb6JgxJGqCwprNKqNB7FqE7Y/rMb+hmnjM7UP
UZyT9KXxQ5IIXp6bGmpDSVUG+vJi5sbPtjZxq4+Vs2/C7BeWX8ZFtVExDRHf3XZySDaeYSngWbf4
KohI2b7G/XiYqhnthSLJ1rPP/Ph2mwTXOsOOXEbs4FYd3Eis7A+yysR2bvY92S5MluJ2VyX9W4fy
CrHOnoGkWCuL/n5MXra0AGBEzh7D6rGStFmkzIn4SsvLKOqWQjKyd1rpjyRA1hZI0szt4uBWdvIw
BY29SWTylWUIRQDwsFhb7j5g7J92/bCuMth4ui/1E7dGOZFv3/U1iWSJey5BAZxVPy2bYnPQTG0Y
dplvoZ8X2zSS3XlwQnvt9CRSTmSmdPV4GKLoI5wTEsn0RP2kPPRzbrzjGitDITH9uURXN5rgjnp+
CueD12ADdZiNXcwewl8oZmKy/PSQZUod1Fi/RmOS7lQXrlo/Ks4SiWaqQ3xaYxCPp8AsbeywGHWb
0oOea21YWZ96CwWBNdjBOhmqr02nz8UkfhRaOTgGh/rRy+aenQ/5Tkuv7MoSxlBBBxayVAkbbHkg
WfV32jk/egqrNY7Fr8KGIUL1YFLUxd9S32gLHKTcHZS9/FtkcdWTvnBA+1KNOLchBrFkDhEsIw16
bOWkBLoYcYeF3kTY79c/y6yYb8k8zjdLZeSFpCJcqyzchsT0oO3vyuhg9XRAMMnYb6E3ErLUSrpm
QeGtwpb0caKqs/pkli1GjqY1442uh99eKNCMtKGxLwzhY6vGND5V1n6qZH6I802d9AUlNEwfqsmD
MObm0ehqezf3Y7JJ43CX1WVwG3Je8mTMnhAxohRS+TuLkHhionScjexDlnn+oDm7bKaiZErZqYLJ
fZdf3CnNNk1bL6I0hy25d/Pd7NXGQzds6kpWrwyy3dck0Q/GQKozpwKG2IAQ3CIfry0SuEtNYnvr
tc9hPNfHpqMzEcTYrnVbRLieiLDtSODWJF0f68ZZD64hnqMXs69fBnckGy22yA4v+jcHh/FzVbXf
zE7Z7zzfL80Uv+WWHE6A18yVt1DdsjDMdlkSEAolW+w/s8xPUzGFBL0SE1CXlfncp5b5nBGinQzF
t5wU7wM2+QkAy0nUQp0Z26vz/SNRNUhDcocUCiu1yfDS9uX+0YIz4Uf5R45n32RTkg5lgI9aRuvJ
BVzlZ95U035wyo4yp4krEONZjIndVlXzoJIMec8AXSnNtHkNcknIkwaMF2bxNmCYuuGsAFCIxQRO
AL8Y6jZFuks9k2pxaFRbHW1bvDi6dsjBFuogB/196jzrqs6tacO489Imu7IxZ9d+CrNjNHLTa6M/
z3M5nFXqB8em945dGz4NraM2sEEf5rJBVqLqfZc54UW3/T8exjkLL/fPpZ0P5duMJHIqw9kmaYpu
0OxZfFKi342xfhSB3cAbYeJlJO9RrfJ12CPK4lxcrXU+ezdGfJnST/HQ0MkQo3WKM5raISbFR0od
UH6Dla8soEv7JA89oi/8DB0ccIaxcXDqj75e41HPwRQ0/dUV1ZfenPXaclCwBeMkGb9Oxp52mL61
7XT1EoeYESc8x+3QXpLpexX21rG0535lZgmZfdJQJIRnLy5rkVeE+VUVtPdNrrk1mh8mom7fkx4t
R8Rdb348zw+W1fSPNTuOqcAoOCH5KVVbXxtADmrK5D4PqEtsr+2oLmex8oeT7c7y1jryq8Xae420
ZR1nB/oiFGX2sdE29y4Mxy0hrP4hahlAD0FMYIxvHAoM7D9SRRfT1M5zkg7pQeb+j0bBNMPA8kzz
bTi4vWGsA1I/V7j/QP3L+ldQNMY3r+9fw7hRP0vUfzQ8ZOzWXzqdc1+HtdjnkuNq7ACDV51K9w76
/eMiNpmm6RlhEWBaoWteznS+2TbCl7GV1WF0lLsig1j8tCEqpmH8ybZK27POj5gw51Ue2R8JZ6KX
0MkehpZ58IK58jzefW/Kplc5yV9WNLEiDeL3rHt5ztWKUoLLREYHr2Ldjc3BO4zjT+F6yB6Ku3zd
bPda0uay/UNgdisXwcYhmDzIFxYz/+KhatrfhndqEgIhfFBDSlmMluziuQbkcZjGAX1M1VDrTGRy
QZ45tFXqrYfqzY4QBodk+gRcPC9WI9mPZTbvyaf2WaUUobdseQ+F0LcwgZVSVyI7WkW4lvGIMXSI
nxVXOuP00H0swlbuI456ddKQz5f08kpf84upEc9MYzL9kE65o47FlFWUOK2qPvo1evVHwC2a+dGX
nlH4mls7fLJGAtmyBqer1eundgyoWXPITHmQ1OtZjuQkjqV16jiFx5M8Z5OrfmpiYMoysn57jfsk
nVp9IpXw1tIb+pPE4V0I19gDgQiOk4kna0ohHEVFab5Rk2NNwp79q8GiJluqE2CSJ3Ns3zrtdl9m
1uJ1NfblI4aqhLNC7h1zJLjXmV9sK1JOn24H1gaxxYXNqDkOVP9Ha/Szi0qpj3oYS2tULs3D5NDv
aOrYf479iMmWAyMgNdpuFWQNATRu+NxUYGc0xKEXCVGmbOmXwZG5BB6B6KvccY+x6ocfSO5/GE7k
HfsqAP9X+Ejti5LsPZMJnnQT50niW6DkKeeb56b2PkWPe3bd6jkDH7CToaiOStXDpebwDpIqboBq
GQ03oNM/U9fRfp8FAVI+/RuncyoMGFhNWjPIviBHr9BYd9ZXAIufidRA4ZR9nXOlfmfULcG0EwEt
x5Vlv5chuDaaCUc3nUEajpnewFC0fvt2fC6FV2zKQIVXQzuvXpk536KuVysnHkfKFTpjUwwzpw/Y
9GWq6MCkE6qNkh6QpcPxBfRCvzEM03vqAo8enF0iqFJxtqvUZN2MFndDRAueWiQur66hkYAbCakw
JgUEIxZ5siO3OKWxMo+Dx3HPmuQWJT1ojCgzoVdN7W70AHAg6EaIQksngaiz8VpvYt7SmZs8LonI
i3wiWzoNEqxa8tecLqOLMr1zNuRAbL9aYUjSq1bzxeSssy4HD72QLsJLDF5mnHNrZYoOif7sawIh
kuQXq0uxmYIUcXQRj0czLn8NmeWsfdX46zmuiV1zArluwzbiFJM/9L7V7b2EUUejJpa1BCv4FNn7
TtukhAVBd3OUQo2bavJHQ3hUri5+BPw6OxWCU62aylyHhRdsy9FboLs3TTvlKU/PAsvl42CxRqhY
gcVy2ozPeQUiafNSTAvSIK1BUgr5tUHuAzPGeOlH7Vz++UC1Oe3a0U5X//xc6w0cGL2239bdKC9U
bv94AEwuL0gykPrmpthVtTIv5uOgQvtSLl95/+j+4ImC7/Ha4YK80fVUvRVt42KmQcm8yc3avtwf
ap+mnDGHJzepX2Ke62aoxEfpLK7NurTFBbriPx7c0GCGJJ0Tw2U+BYkXcyeoMdRne20aNnC9oKKL
69dHLTCY3h+iLHhPhnlnVm6xw5DpX+4Pqs/jXW8BlbCKtDmbVnl2U+EdujqeLyKE8dbgwlrFvHnb
PM6z8+g9hGHCoj8rqHnq/jjMZGpVQBV3ArH0pegcMm0kNSiZsifBDXiieAXN2/os2+hLL4XZHX2i
P55EGdERM/rHOc4h2Drq4f6nqK+HR7fghE8PlQyx5Ssw3o9rnfDe40kIbixt1a2MjlWY2aiO0jq8
Bcvnefth/9Fa1CheN5OS7rWWiXs1hwaVpVtI75gwcoTIfnHMMnooqNLecE+dpm6aHmme5G+5XX6L
Jsu73v8u8dglLctpz/e/DAPDXDsU1seME+Qi+0PV7ivzIQuadS7hHLmxmB/uD1k9UGs3zBKQ+bPZ
L1+GaHOmJ4vsq/U+m8bUD0Ni6If7R1qgzGyzgokDzR9OgkOyNnp6M8pyxb6Thf9kpj6ByK71Zk9j
cA64z4XRVTfL0CSSRVZyHAf4wF45d+tmdDnQFSGApJ7Wl6nJWqoL86UdawKPrFzcMDToY+VUzWGu
8uyxsC1GThxXvlid8eT1zvDbRDXMQNr8YTCNWWGOUK9tFpNEVLjNRUAtO9MSbddqaF7K2nM+jeDB
iVKH+4/Cy64l+bbCIg0iKR3QVNBT2/InXpWo4/ZTfUdctNsnW3qtDBk50oQ2XmlDePUunaafBu2k
nZeV40MWZ7/YNJq1HhTexGmMzn881N7groPRjc7wLMMmd07tkOldzW3u6X4xBxSEnkK/N9MpuY39
z3YymyszUHEQY7D1KyeHMNaoj9QLJfBG/NB6lOrDzarT5JXlM7Yu8SqyxdnAV41zRHiXq988PAtr
zyMAHAbb3pqYqxFlc6Tdna6C6RxYw3Bllpvd0hLZqG7Mh9KYll+N87Jb06hBHgois0tmfw+a0HrK
6Zs/pT7MNBVqfbp/7o+/qLOz6oKWJ00+QUPGmieH42zaDf9kvE77h0SLYtvK5oXAlUuyoAXbIP2A
iO0eipjZtZNjyou68ZSj/6uG2f6ez927mxMEHNMPbMXOLMxj1NKrUjP5S7XNgaIgvFdia0oU0uLe
Mk8SzLVF+4LA1noIn3OJlrtQwXNVDG8d6zIjhNLd48bhACrOhY2kkZ18E5WF3KA9+tUMyZc2qYgl
SppTbXGC8fMbHd2blGW4oQuIJaVMvldWUqAmcHFgcSnIRgvURPG7M8bxzmhMwbyNKYt0XOQ9tiLW
yEGSoxp3L7MkPQMEvoUm56joZ+skDAJiTtY9s07ATnjrAB+lhXUQffLppUv4HTrmpGiOANu+jFq5
m0KhWmocEs4qupy7DEgy3bv2ahT6t1V1VDi93Gn8fqskgk1X5e1n4UYHwIkrLwxuYWF/Wila/Xrq
UeA+MPE/BuNo/LRbwprrYuP2k/fdVc0at2e0QWTbHV2n+B5FngE3j6rFZCSFbt32Jk4cQVGuOUAS
FscBaANUPHmQLRcAwvCPIUpyRKrxr3aAE0qH8Fsy625Vey78V6l519kQZqniB4Z5+ZY5eb9xB4fs
emq3yWSfGQHec7xxcU+lkuzzThICb4DmRXRv7Z3cIr5vLq1zVkYkDgmarl00P+UYlLdz3dyKOm9P
zBToZHoM2UrfWPvle+doZA3UnKt5mPfw+L5bqoE8aArQhfM+aBQ8zbBG60UUhA4ZCuZLj8s/pqNh
Eywx2rSfcaiydIlVGznMPK3yofbOKgrJ3y1q8qD1xfZs+OqN3hcz7aI5hLgp8wdRPeLEP4DQwQ8A
0oRa96uZg5JuvQ/aQx+DY9DPsH/KIntKbX0cXePTReuxCsvAQdHNTleSLcnoKsq9H52RQlkbowui
36vXW5dGuZ9N3xtXI7LZ3aZtXZTOqurjfZb2P2KNXARVzdqx0nWZ2ReTcZkztMRVYnKbkxh7QJbU
q97TwaqhFPN7OJKd+97lKYdIhmmL7L4o4t+R1fzEyEzctsdOk0n1g4abxgbNbWhtytx5UFMSrBLB
M0nnYzjlO4he3/I4YdPBP4wdQZNj0B2aZLS3WFiIny66s213pwEcDwbE8YubI4+jo3PNIg9eB/DW
VdGVMTa46cUO9DvoqXUz9Z/SCjgJAJIV2SsXyHss2xsGEnTMqvnulxiiGEY99Z614woi2QAVrsH2
m2HPRHSunsUgnkuKTyQcOeCCsHuDFXs1+gwedLgva/GSRfgs7Rjcx/gQOQk+WjYn5SXucbDLqwHv
cDUrxnq6/MbNQOdvl8DfDr3goHr/BANsP0Bq6SYa0ok2o3U1IaprdYjjbLrZ0gzBB+IsSfPmK6KN
ZxphcSlvaLHP2I8VndtPbYpnqiri6WP3vZrHYRuWhDHQB8YYIzUH5wgjnpVcnCE6e4U3700QlOvU
HtpDUXk/ksB7cmomligKD4wMrC08WxRR8Yd2+q/arj6TtHjI8vzQmoxEx6l9rUJSBhfCFjJMZ8Lu
IfL5Zz/judJ92K3HVFlPnYF9RJbVLcxefMNGl1mb+I0r01pr0/qtcRGO3lPpKofjh0SgqICCetBF
zVWrCXsqnOairJLFMeTSCTMXLnFZvQjqkaTFrJK7eJkGlRpretHvzcgrZctvZmstCQQJFotJLxbb
/pZyiazBsGPdd7/E6ezu6Y/tIVJgQxvNS543v5foZ9wcOG9DDd6vrUeQ6cM+TVx1dvz82YFiQv+Y
E2DV0RJ1ol9Vjc8qy515VdbBi7dbMm1C0+7WRmKfSMMAnkywXwJAcCQ8MqHb4KXyldFReszjeWOr
eURLH3xk8Av8wj2NtTrXCiZI2PzwDbDNuhtCxpDDrq3Qa+m8IHKZzwEy62GkewQJ5Q6hb5F/c4q3
PLIAEhvGdYbgbITxB9eGv8pzkAK+O5KvG2FKSXCEJ6HFvoRNeKhgM7rhxRgrGE3OrxRp7YauzHbo
kIT6hqW2HscPWoaiiK+YYav1GOpyLXpzV3EDbaZ8+B2XFQqTITnn6XTtLP0J3tr0sdg53RcDEgwt
l3KNfB2hkjIPMhKfWPJQ3bkHekvZ2pXGuFF0dFimcEU0LeEZ+Jc/ghnRaKt+gaf8Sju+ujo4yywc
AIufZm/yKqzjbsZObkDMjiY6Aln4VjOGKVv3dY6D97RNb2iR0O/3/bsA0hu4JmmNafI6ILR1BegC
u0cYkjrJWy3Rl0wUMQ1krPXSE83g/Y/1R1MsQM4tndtLYfwfts6juXFdTcO/iFXMYaucJUty3LDs
ts0AJoCZv34e+d6p2cxGZanPaaslEvjwRgLRcXHkA/+4MMNEBXix4u3vXJeU1oBzERu2qpAQdEyf
M7G3pUXBY1vdIpnnh7jktxcFza0I6sjJDImKGsI9fs58NsbYxDWd+nPE+v20NVFeLKQ0r2GBCETT
Z2ktCB8D9UXaQF5Emr4XwAXlI59d2cTEFuZTIjAOSporu3BPCLUBXikZVBrZXnrT/qdPKU795CIM
kDcHpcRM4jmdRRUOXHuAcMBcJeAtVo7d34ndAAslqMdiN+aw/mZN9a1I0TrCGpSWe5J9YszySt+m
HRkWLnAXxsWak0mq2k0YUmvbmjUOJfHlTNo3aQ2KQKxGrrqcymwGeeTFHPyNFFtIQyAyUe6QKXvZ
1EfdJBoAqUFUOk++Pejkef32OfZ+V+OsHAj3S4GqWYbFWAV7kYY1XfPxHkHZT0h92NycTIwV7pfu
mkfTkOYKBRC9L0XQol2Rr2WHcU0Jl3JC4rRtB4VaHL1CYb6IHpyNYrnPbNBfDURAFdHwKw4pFmbz
4mpLYjrRbol97o+LJLDiMxmn/WxycVX+fa+R3pwnMr6oBEZhads530AyvA8PpHcMv8XjWG+k2tEj
6NWagM0IedWQmxQaUAuQ/uSRzFu7C2iQRwA69VFMnmUSvwmVn3uvPyRJuPBG59IYwyXAsjFzmzIF
rYrk3h9Gydlj4ob+v+dxV8n9QIz4quqre++oz56ha6U7jSUZv1pjX755tfB2hh5FC3PoeNfF2O7T
tGr3Xe399yfPxVLFJzZg4ODaInU+3Ec6D8Au6Oo13OkDFX15HmUUfz3MgdUQz22lyV1qmXLXPVSn
RN4CRelWBtoljV1b+8bu76e/h4JaL+bDR+D4Jidklpx1clN7FVNx31jXOD+akfWgxwx1kqWLFQ9n
5uiHciNKkd/H0d5lHjxe18VvSQthERVf2pRTu6qM+Jr3R72rJaCuk94nTJREc1fo6XuD4POa8NBy
6vo9xQI6Xlw7nDVd3hzlj/AmPKuyLD9k10AYavqhCwVtpGPCpeap5ywYh3XpyBshW7/44KdVKTI4
t4iKVQPIMq3L8SCBfDdl8k36ZXYZfbw+HUroh+rHXbcMsFU8HdVYspo07fOg3HOoua9hfIoi+w0S
n5OGPb5y7RxM4ycysnchtCfV+owc9XFIsUa5LGYeVRm6+vVTQbNz1y3MrIRrYavCDEQwhquFj51w
VXkJQrJmXvTuZ9J3JyImjjjoPzvNe7ZThsUmOrTwya4iQgxPr1qh14GvI+6bpqR/LFDzphx+q7Jq
Oc+MtDelczc3HkOTpc2ccLhog1EsbWJSjfTJzdWekPntkP8QP7wr2uuEargoKXQoONxm+jqprZ1W
+K/ki71Wm04Nv8RAMXRnGQZQioiFfKERkqmAglQb+WcRmyCczBRIBZqf4svvOTezzf9acQgGTEBA
ZT0HlfkcNulRelQDJMEFmupfQfxDGMX8TdV5svx9ZcZHYjRfs9D59jycVX21wUz6W6STQq2UX5vQ
WmoF7ENWIZjMi+EfJNumLvET4mBkzGzFjPtiJhx1SY3hKZv0E18i/qy62Wtavu/Ee9jYl64An5D1
a6NbT04enUqg5ulCvceO7wBFnX0abMrVS0RdE/1J7PBfJQN9R2J3aOzdVt4YOf2Z1AGW+MR+BWkt
kR++yEjSZfD4OOq2ftH89973GZcRKljRZ5KTLpzKA71096MW6ndXo2OWfDdsJA+AaCYjl/Gr/i41
7aJ65k2Ra2tzEOY89w+lllgrsE2oe07mEFn496vmlQSLo55QK68aXi6ibBkPcjek8Us9NudyeC+7
dimK+lIP6Ji7vn1u9PSMrmSVB1hk8pAr38nU3Y/LtSm5kiS6e2QicjXlwUJm69GD+1FdFK0sNNC2
TmDKEElvzqlYt+23OuDMyBozsWJG6FG+SXa7IGs5Nbl1QTVw9YvpK3UDNEbuv6yFOlWUaVXtruYQ
gQUt37Q4rHVccbig6UK3vFUxcccmjr8sTEJhda5pdwB0kk+i0C+uaf8EufZllPa9zpP3ygyxaU8b
6s/e7MaTnLeaV11r954td16wMrPpVIb11SuaI8n3SeL/I4SZ8xLGSGgwAyV09k2vN7mtaChx5wer
yGg+MO8/mVr0UwGzEG3fH5y1iJtf7+G2NsOCiO32o4gGGh2K5pNw7pNHlwJZRy9xNRzS1L0Oevba
jm+prxGmAGjq6eOsGO27b0Fd2E36bJICqPRpbsniA85zM2R3Bv6166mnrC92g+BQ7wxfDnq30XhB
uPpbByA7k5t9huj9LR3Jpive8NkwhWsolGRGFH1DOI09Bg1+3+ktVg3jW7iv+jKf45CMFo6Za1SJ
vZMFEiNC4IZ9vOpZSqNeaUU6Vcn8Dq9ajsQJWDruY5/9xXAgUqve/x1BXCcrHea5R1T45N0zXyel
JM3jhTFRbtP0LaAMI2DrFwWe8J69JYrRpFgvk6sscr8ola+SU2iHlNM3LCGuOc5lQDG1Gr6G3Ln1
j0jaIITYTUDxY3dnW5O2QN4kuYW1eeeKYMZHaOOEd77ZEPYpI0hwbVqWPhwHvOm6etfH7pDVGWaz
fOvFHmH7+sIT5bNhrkRiXqaxQwk5HSS7a20yCDf+5s/M3ZC7xK1IHtCh6ZNNzyc8DeRijTfhxgcj
H5BxdeRX9R8J6WCuQAgQUBrSuNuw9M8Vt+GSHKNQ/IwDCHuq1Qen0nYdxyuEgmc9T17Msn4V/ErX
6LcDDXtkYqxjN9i2rX2kie7ac1h1iWUkZQmpGpPdqiE1ka9NQYK35PiR9r4khP21Lp9FBOtZAeA+
nLBX1QycXi3ctgXijdYjVqtxSEewnGNC8wfYdEpzoB1gxAbcqyUZ4BWiLZejr/LGc66c6+Q5l1BS
7hDEq8ZEfBDE9QeKy3tt/FSFdXBKzgdtDIBCCM6/KTDOvrxH/iYp1MVnTXOEehM1jXEdDSlkuT7F
qK7abtjAS52cpD96CpE+KiAi6z6qTnzafsDB2q24+MC5I9/98kwE1OQWPxoB7YstqfKhSgUjcHJr
fP+99F6KyvnyCYwGQ/OoXpekONQ7r9OoysvPoWmcEBBDMoZE5ZMZnpbfvqjPhIWdu5FkRdoKpfFo
Toj8RWElxyJmS2vN4Bq57ks7Rnd03GH2YtTTS/m4hM10RvWNMbeQ3cwtn28h/h0H9L+9GWHugzCd
Bc+mF6QAVdGTUyf7euK9GZq5KJSQfJTQG1Qjzks2pADgIKC8xsCjOBvd4McT3Z1MEtIaqbFKMGV7
A1M7UNAFih7EcG2xvlTxKSj7F8KFysB7UcqISHFk3BLDjArCu+xseAX3pdcAh3WNaz1Yxw4VUkJe
ura7F56LWNq6dkH+y318GNXv4PrHvsk+phATVdGGm8TptFkbmF+aWe1xMlMbazQbSqktsv/LdO51
xVvbdYR6xiuh5+9MS8RuicaYOTGYQ9m8KOSMS8dhc3G8Q5kGm36gzd12Vm3YvThWtUs1Y4da8qDJ
YZh5aXQT/tLWgoVSr+PgXUgpJ4lG1i+J219ZzTBKhhdv7Du6ZoELxklsXQJOtZFvwCyia9roX3qi
70VEmg6/GtilnSPXoLNjOCDphuLMZw52w4XRNc2i21iRh0j+sVBhsD27U7yJ0lNhkFHoJPqrrWXx
wjQgSS1WqJb4LvRx2nvoveih/6lZ1QlV1FfWsIZj4xrwNBaKkxraL9oYWvmohHjStBJvTAdCEvEV
xSmpZFOYvXlxTXadGpZRk53p7/0uBpaqkc5MlEHDPUao5I8DmSv0TuDYpdRd9TWqZuLt2vBXm5zv
IX4cCiftNgbtpk/KTx0lBEjWI/Es+xroeximJCJjNq5mACcABJm/7iMuTeIJ6ChJml+rG+9NNfLu
CVViKRDXPkemYLoAYF77HT3+uzrWeggTj0gEzHclCUqLZqpOVSApLGnV7PGbEx0xttF++y0zmzGh
q+sQtzQZvEzNjetO6seTzM9EWfH+WGqE95u33I+Vvo7z5t/UUJszCSVnQ0MPSKa5i7iv/sHrzVVh
oxcMMhzzQm1RWELzwEOQtF+sDav6KhRdqqrA+4dUwOr5Z5CJOszBG6m6QCKUU9hsiPZQOoxkRkBq
UJwXb0j4+C5itgz7XEsfIJIS84Jt1JlYDXz+nVP4wIMZCNKsORr5dM0LlK2ufQWLZqglmkHmfCiQ
TaQxBeAMbROssRms+nD6Qm/1HAfNzkrUHtp0TgfCMcUHhRMZljpDd6vycoYJlqgufxY7/rELve90
Atcb8tcJ7UCoiHdtEuR/oPOQ4KLGe4WASZfVr04uHdrFL9Spi8htPkl5+QzN+tmEqtVEuqo69rsG
AR5n/GkpnAzR4PBo3ailN6uaB5IAW+OMP42rmGxy88VLyDPIG/3A8r4Ygu5u9ogdLcFkq8ktfDm1
avUFQ9XZ9SpySLSwnmM2WHeUvLjJXih4Dp0SoDnn1b304j2m9etIYymQy0e71ibzKZDaP9D7b5kn
/0w9W/umvR87dhvdc/nd7E9SFbTe1SBGXqO9FZnYweGezUA63DDAr7mJurL8cAfoxziUH2kRwG/h
XGweOonwEg+sCE1lb1TcfbYa0ZBuV3+yZdC2++6aYPaelgEfpE8BKluuIu2nGzHc9MOelAkEahXd
EvG0c9jHO715MXPnhSMUTTYjIYTTsW2cOzfzUxk8j5n53Ut2rCxr3gFiBqP9JK4OiVIIvEud7k/I
usX3yKmXXYvbS7Eo285MmpCrSTRShMZHbzx8W3ZU/GPCpT7oDKL1rxfQPRbq3tanyIphRjPMe3/R
Le+ty2CdaMh8nya8JHr3FEZ8YogtAFH1pUUnyyxMjedRt8k3RpsUi4umTf/ofHuWk3FvKRBn4rnJ
xzKhk5s/g0rm0qyegym4qazzQQ36Zx9qKq0H3KOArHOVFR8pXWaaF820fPiorXiPqG00x1vRyJ1l
ANnL7ivm1G/ZrE1G3p1HSsbHxLx7mbt0Yyh1foOG3d5p6luHv4dPraAfUVxz+AmfMrWGpTAo4494
8H4ziWamUze/dk4dDIXV5OeLkt59lOkb6MFpstTCT06Qu69hXp2xWF3qQD472Fv1SOzD0vtE/vSb
cuyrx+iGpGbu9lANrhV94Rd5HhgyUPuhhKwZqonRHxaosg6D1n2YWc7yZXQ7EU5zIzR2ddytaKom
eM5mgNC7dxyux0zvdz9Jb92yDNGlWLYJOQ6PK9m2mSBMBXWGtJvqyc/RrMaH/YCKB21D6mWqR6sq
y66h5JasDJreJhtJjXl8rMNTTQ4RMIeTi88oFDss2+SrEIJWVhFflWdsxjbcpT4QYpTstWyNb+vR
EI/BwY1Jzw36WdCmLEvEzjgeDP2jiIouhnE22PoMv6sNLuZQ4ynyL6H0Z72O/iWPAITYIc/OnPrv
wrIQNkRPOPnf+waHQhRk2ixz9G2OaVKvuYOSEs8SJSH7zq6X4+SjeTHrk7ij9X3LlQfAH/fPoU42
e7aJyhZJgX8IfAyV44Slyj1Pyka11i8nzN5d8Nbqr2VNC54W7nKJhNjZVY51GR39kNTRfkga3A7a
OqmafcIl006LgaSeHhNWY3iYiCnkieJV4o/bYWpJhJWkXvpvTZ2dOpK4q3wR5ON7i76fvi0MnL53
jkT7GyhirmMTCWh/85ocYSlXmkgj3MXlRoN3NVMXWj8z1KzEH+h1/0ZZ/NJfgZI95LicfetCIthU
eT0PJn2r+Uxldf3wcQfFgTj/DY3Ql4cCPxhg8zSDaSqY0CjWhOCUCfk7UE/ZHJF1T2uf3a/T6JEl
VunfsvDOGWu0ltsFX9ZDjymp+3DlR6/V3SzIvRe8BHsjJhoCIS/MfpbQkiM3ATK3mZ+iWK87uODO
W2hDUnLlNMgtyXXXSdLsJZ4D+eHgatbi7tUcjW/Rds9koaL1fYcqvHuM0KPp4BdOd0hK1gZcTQ5f
rlXFh2do37nmPPuh2NcxjXxQT+jSb9ZwyH3JhWz6K/Rc66DXuTW9ZRAnl8p2n12kCg+TPZVno7tM
hwGKaLhSc/Jjt8GPc20i49MoslXYVmpR9umrEyV3C5fvg2j350ONiNDR3huHHcdW4pT7w9522o8S
DWyvd9E8UOzkypL3FKI8CI1rajff3Th9SmV84aNZFMaAC97FjOfQlt7b5nascU9Eaf/VSn2X5ySQ
KuPVKPQf1OPEIobigqmGeR/O2nC998ZukUWHlDIBphYO1WzBrwPJ5pFVhb0onCQSl1peiY53uhbM
I7MJJvUPgpy6AIv03JEVkvWBWiqb4q7RZEIXsj1VtUvNaf1LRNVdjOFtcpGmOWo3WN0vYNgDQEqv
GqGZrkivRkugAUXgJZwELWZduUaYuB09+5lsGFji/rcwxG8PFaSr10HHgRX7/ZEQGMwZ5Q1N/63U
mm3zn7+CQ11F6EDwglizbcAs4VNmwLOXJkpvttYxuzhvhR5fdZwbM5YEkoJxQWH4zQ0W4T7/aYuJ
Wc0ilQ8VO0KcrIRaduQsp9cJOyNUTYS6aNCYo3hh0JLvFnXdbOqqz+bxXiNIlL9XU8hcz7wQbFgu
Ao7mupbJGUvoQljqNUMoMGc1Ql1LG1CToYWk1DN+pHzRTSKoDxw/3EZbIBvm241Qanmje9DNB3Tq
0gcXGvBM0uLyoqsdXaGgT8DUo41Xji84aELiBKnjad+NqKt31S8m1OiJlFpiLxHjmcWNdltnZTF7
O84Ub8nY9y8xsWeizn/GXhpYftXaLDuQb8Z+hIS+WgxdrbMOx2+eXtucYiJ9J3MiybVYO0U9AFbq
5ejOdHkebcQnWjDQlZDp1tYuewBbCrLsNszXXCTdEnNSt5h8+3VQYmeF3l+CIQSY178X5qeZZ0iy
dZJBIRHPRqSdhuyhy7btZxsyA27CBO3Oi9fc85cAcf+4jSMo5XAbSWfrCK0lKKb+asWbLc2NbQO5
ClujOqAliG0AAvKa8FMGwyEgi60qxnNmZFs1Otd4qPdBi9UDmQQT9jYUvkDS4bPldKgOXMDqpntS
nv2hIyWxhwC60fPapUFVFuHnEA72MPHLEnPYaup7GhIAItUSEGscybV7CWSSzDVkss9eBU9FHquz
dHKNHl2rXZv9Y0sqjU3rFFcltLsG3um5PfZtLXtvLHXT4+k3ict6puIcgX+0rSe0RLG5y0f7qGLv
uR2sDyeyNxBBy6gL33uhvqgIfW/D6awTb17IudI9kHLQERWxOWRqIsIMWeoco+5yNG149jTptl0r
DwXIbzyOTF6U2kAjTMvKDV5Tm21Z04g6RRWA0So6K9N7d4Q41LK5KS38l7vuyq2cjaAxZD2GMRop
mO9q4OjxQJDnktuqy8VLxmRmkUhsOAa5RQomLq0Utwle0WOUXNs4bJ6mJuAdZf6bf1Nj+tM+akB6
6lnn1lQuOemIRTe6Lc4177c3Gi56Y5Mm0evff+JilwD9ZX32JZqScDLmdc+lkNJQmuTOHWqrrgMQ
IkHavdWRh0osxyyeDG44GfwDvihnEvkiEgiy4XpU8DRN/r3djR3krxYxrjPlwo6WIUAYgdBa6n9o
Vcd4WZ6DojijBhvmYzcC8ucea6QuW21TA95bo14e/ET998F4PC0NB9p8wicSGtx6gbWg7HgynOqg
WkSx5ZDXq45jzqFwEPZELeWgaN/E8e+BoS+aA6YF6wm68AwWczIJxW3ntT9D/gya38X9BmMNSg3Q
xrWY/HgmFEpeYUgDk2hJSCwr7uLvNRkf0qpxDpwoX5RPTFXlxt3OpEh573Cz7yfb7TZY5v/z7O+l
vwf98V/833/291oARjdzFEEQfhoS5/B4oMWOsHlaCNnX//c18N/oYUSKDv/fa1hM0rnKjRq3rePs
66hF7DRmyHgeTj6jA46D8+FP/v5YGr2zp48hWWiW5pNjV9ekktNSHXgJKZ9jUp/+HuDHB2NWF2Rd
KquTyx6b8LrJQPw6DhKgtcJkfjULZ29b/XwcEAgj398y6KGRfzzodk5aj45c6vFMq0nsFl2Cd/vx
1GInbjveXtomcc/pj2TkHIswmM0UHT2Q2GMv5H9/ah8//T0Nc99eBJSdzGPkl9G6hVnBPWVbZIgT
MgUY+XgedR0p4yWau5zgqdQs/V3rjBdpeQ/djNZQhumxIf/neaVWTGpEdUZ4S41JF/raMfkFUfQI
QtAmYqoiYMd2cv0H9eQzsXHs36ePhxwOcGspbw4y1qoVzj0Np1IOIWInFJ0nttFtUz9f+gUJKOSs
VCdP6O0h4f1dzQmiTHoGJZt/T5WqToFV7R/utqwwzJNyQ+/iDpMH7rXoDRibNALgcGpKsmKzr89k
4lCTGVJbQwZQff57GMJo2tl6cSyrQB1IHEvXVeF9dH6GCSu2J3X4z4+Ba61sL4r2YxUkp2bqbwws
GY4knv29lCbTf38K/IaGRp8KcVOt01RaZzz71vnvp1pK9EkmlmIJRGZkmbdPDOmRVpb1q1j3zFfp
AEAhjq6P6ePp2C1zRyWvTaKrE8PQIw2Wl4tBF+sgz4pV0xUaydvDvzJuSmC7Tl8L4eV3uxPNlu0e
GdvjqZa5Fd4hhBHCHzZ26xbPSavZNzP5B8zDYY80hGfPf4fD9m5/f4wwetPbRY5PmBad3qqNFTOz
XmnjpzIhQ3VdTruQTN9bG1R8YM30iXLQZng0zLPPKZEckhTfaOdPn0WM56Rp6vmQTOLUVZ4+94OY
5t50gmZTPStwGET7KSsgRME7upSF0q9isfW0xrkBmulbC3fUrLdi5zY+HlxU9dpQ3CYzRvcLmCPs
UmxwqESUpMTugaJCJPE+h/e/p6apHkdX/oCcqwhhh0hWTqUeItDo14jLfPv3zKKgYRU5mD7bEsFw
hjkR6i4ul0M2XX3bL7eU2OZ7K1ZIC3PS38MpoMu4vUe12ZwshrmTURfJqlUGnVGjWmISt7ZegUbN
i6wErUjIYjJyrsoLettcKzMCYN/S2+FycXehMXg7q7OOdW60W8NThMBgnz1d/n5MxpiolseL+J3b
42Cd0flEm+oB/JHlWsllbpSrlnaio94M6uJhGViMAo8soNbMypv+HdVuviEAXyA75ikn36PP/38b
wb52HYGoTub4cxx75Sf1CQ/1sfsN4obapq6MO9OItUoKn0A+w2Nxs1FZi6kfP4QOCQICQsZo7xz+
Xi84UtLa5JS7yI3qp4TAlaooQigMQz39NXQHVg8xU2UW3zTRxHpGjW5uHnsCLnYJfOaF8Ct8VU20
SHMG1USY4JIkEh90zcMY4mTVkoRnok8jR99leV1uWABWdSQIJbcZvf4eGhS0e9cX3LLkMbhMVmQm
HiN7Gg9/T4KiViyfVPg5Kk9X4+Ov/vv7nWgy94H1VTg2VTR/L/UgD0zTIUdaYewCa+jPVUNalG5j
ajZhSEZvBMOr/N+OvZPU5WCeE2uQ6T4Vq9w7WRjQSw5MSXi2SVhuJEkjs+FCFL5di70gH6J8YyEP
i+x04NIPPnFYf0ob5SHCTEBv/QeHRT7LhiGapWX171+ANWJmjgCKFHtABsbm3B3Laz8QzzAmxzqu
fqPcRJ042O/QkhTCY0uWP24ffpjDk6BPdJaD78zwGvKHbPREU7y2ObxXJortJDJGotR+GRinUPh8
jTlgK+b0s6k9ZiB2NaVrLFe1uOBjvBQewNZUuOR7lE95g1qeHMgBe1fxnZn5NbCYcnvI67G7+4lR
cDqTz0bofldyl6vwJ2dm9vLigw3iY0TEWjr/Cjf41JC2zcbAu4Td1goA1PXhUEzh1qlRmufDM1qS
17713hM9PGauXDlUC4nkaKTBdaqTpy6TKzZoSB+p/wsixG3GhVXVFayliqw7snDVxdXDmwyOHZxZ
BeGGgj1feIVfguyIGwaQBdrxTSM4njoxqLaX3vQHqjGIzkGGnb5lY7iSTfTl5iBbWc+wZZFR4BPC
PC9xBi0aE8u8bn5UDtXXQbW3BUloBQnCdhpeo6a5Bqm2aEtFZ7v6JFRl17vlqtHJ/W7KV01O72Yr
AMXr4e7owbokio9l4axs7ky6H2+cZc6dk9+D3Dgh08THNS1LK19B2pz9aWc1ahPkBWfjGqlueExg
ApxCW3qqIDa+u9gGUQtTugecOuFsX1ANsyQcn1j359J6G7N1Jq1FNKq9UYVP9EQgO0hfejPej3yz
Pfx2E5PXlvusSUhMqG99iePoPGXGLURng8wvey7d+Jy0BWgFqeBlD3GdIGqlFCf4GRi3xKhd9LH4
kYB/LBOHiMbq6YFuFcUibSfC46fxs3AgN5qoWTg9potK3KM03QbEDnlTANigLxVSA01rLqQc0uWA
r8WDSQgsIHNhUXPs6f2xTFO1ze3olAQllqbO/CjZ/Wdl5/izDp12qctbdgZLhXvBZzGZH3rPhaIL
JHlciN8NpgYxNSuJ/3SWc/3MhJfBZsL4RbTo6KBPTUudxFgHa7uPVkNRfZQyGdi5/NcorC8ofc+V
O7za43TnpJJV/plAxW8zMK5ERn15ObYufA9uyuBYOeNvFJKpPJRnLVKnjEqx9mVU3TZpq1PSj89t
R/71NL7mufHROOM0S7lK6CWe6U7/ZOc958i+W3EpbNnnfiK3muaB9mF6xNoZnA9THBQLSycBpOme
Lae14LbRu6cO8W7k+y2ilPNOhTbaAFYHJQYqMyIHWe3JdVD1RbLgTDTo97QlkjtAJUSWB66eGO9K
14H1mRUq39Z8LnSwQE+aCy8ASQ+L+sj2evJCZexM3BPrirCTeR9WB0OHRbmWEQfwXsKr2eS7WsZV
MGR3AbAipZzoJbmmUiKjR5a3WV+wvBGUC90bPWHl/fUq99tPMRlCkCYKqViqVd+gu+YxwtnhK4MC
bIi/rpAHze9vCn8d1svEaYq5VzjWAvKGmLTQ23iGfNXGAmyL/QeKqWmRnwHcasXcdliF26Y0iDYX
3BrquZqym8gs8BTOC5ht4n5RmgysOuQEPu/21vkr6N1kLf16hK+ulxLzxjTSg1NG26wR/2TuERY+
2EC0zi3GnbobOOCFodYvklp+WFn66jqrovDfqCBH65PusiH+ySiNmAUmYPMDAVGMLAm5EqH2b+L8
z8YJTt/b8C25IZa5mx90EJ1c+OGqeSMW672u5Y/Zu/ayRTjmTSlhOhC2xPma/LNttVFJ/tUPxqUy
1bs3sL9HsTjaUfPuqUYtQ4fk31RAfnjDynIQwCc9RSixGlYybJJTmRFDlrSBnMOGElln3UZ800Sl
o3r3P2ldQcfejP1c9MGhQJaOWW5DoRshOwFE8R82oPf1PPX1Q9YTcBGHpCfClhOQPCGXHB/iy0UT
YCAIApa0cnJ8hJugpzmDF7Qput/cYSfjeBpWI8YPDTNbmIl5bhFVQCIOdwLrQm+U9dJNF63n8xUX
mrUUDdq0gohEboy9R7ySFWSfyODIU+6ta5ra1jyevCOdVQ+Qq7mPhKZhj+R3SecVn9fM8iTZQwEa
w7QwPqnshWsU77nHutdggo6ncfv3RCUxQn12FbRRCPnAfXKdHST3xUcfZrs6zfZ2wnIAJPcIKu4y
sjeQJFG5OYcq2ySyfkcqSXU2ikhXkwRoZW+1P85pfP1xde6TOvsaA6RhJI9cpUfYvXj8/VMb7yCd
QSyNdfjwLA1ka81jLCkzo53eqRZJOvtnIGomL3F7O+1+0KAbJ6W5oEX9OgumA5FEqMxylJJ0th5J
hqNAtOq3nE7dLb+ebB30ncoenn2MZigBL3HaB7subYYNAacboYTYteBBVSK1S88eaqrMPvmuWGc0
xWhOor4ysOzQRTCemeErZkCWS68nUkPDFdVC3dx8i0ozIyH+7/F5wzuVSy65bIU/azxkQ/NPthE3
QKfbSyNB2J0YuTqIjLsF5Be1gJ2+aY4B9175q0GH85kwNxDZMXWb0K+Hc2j8GETOcjFBS2iB9iJI
49jXYXcWiV4c7KbXSOkYMZeLEMoZiW1MOfVcQE1BIofuWXNWTXhKddKpCXLcjLE7LRAOHK0hJBzK
xYQbpAUpU2Pgoohws03pZd+FcJ7gmmigyLJsUdXhWx17eLG8ql9XGv1TpqrhW9RGtP/D0XksRY5E
UfSLFCFvtuUtZTAFbBRAg7xNpVLS18/RrGZiooeGQsp85t5zByTQTjWvMDGApX+YmfiyWkpMoQjt
rTvh94gDF0qfTcIX2TDNckx1pucTbOluxBU0Wv1HUmOUZ0iRv0EGWpTza1YdnNx6q2uZbxOF2WmA
xcpAC+zR4BVzoRpj7PCyHWJtfTVK3VsVfbMkshVRVFwiVqF6RKfxVZijfje8ejGlD82s+IjgQopU
/8ynqeFooHW3qmnVDuKAmnLBfcKOhtYfS3h59KBfGaOc9k1TMCAfyVqpqypAVcGVIb1szwbiQRy7
pJ0T0dUZ1zrGoZFtxw6+V7QN8MmRwkR2cHUxKJJZeuXjqtHH97bBQ2SJ70SXzs2dRVT1EOU0udQy
uUeO44j1gV3xyKhDOYcQk+EKrCj17asSFkcDLGUkM7AVenoaNBzWqYdgeMfth+bunDmm/AQ3dCly
bccGWPsIWhWsdYeScCLszSsJe7NMbme8RI/aCH7sQE1LqB8btwU8nHTdL1fIMjJJaAYkvgjaeFhO
RQti0CYnr1aU5Y0PbtYkyNJkKOREn9EkwxVw5QH7bnjirL9GsWYdXVqQFWGDwyocx181ZZ+5KeUx
DIyzaTvGiogICrLQbZ+j1kY1BLuWeHYyzkBVTlH/L9Gj5wGAV6BctfYR42NbE2tPJWpjjOgKhmYT
pMA5k9bZDVUDahJRhhj43DH1MNt9Da2KXOkmSreZl76XQn/vReiTmaQ4XVLnTgy1s2M49tI51Hm9
9OMlU0dI+H7/2+XusMGWwqfqEFs4eHsvaNSh6KNvKRJ9qfZpjnCj8L6JID02vdwlevyHmf8ASoHc
o1Fn5p2Df27Tdu2GXG9O4OU3W1cpbMtijnH6aOSk36GlbgPkI33wY7Vc+arMEKG7t85242dUVrBy
cfx14tURwTG2xWciPKRl/UUomz/NwcORi49G5ISCIiLMV2ODbybFbkS08rPFHyZq1L62gFzdwtP3
yFHzpSBubxVm1aMdJxsxkUVojYv7gH4en86D4NR4Bzz5xelSj9e1PuoE4S059MEIZ88xdfVTg4Aq
z7V/phY/2462lWn94LS6x0lnrvqouCZd/+Rbs2m1dn6qidG7JbqnvPxXNM3Z+eSbjBgALCzTVCsn
SKyjxofDc+nlaw2D+yptuYp7lmAYfLwSjQP6hyUrx3g9CYpkpLyvKOOOuen9onPv1+Ucmum1IROU
KG7h7tuPEMs3G6q3QocWkw2Kr2eCjKlqbFhVE/fL4OFzy3H/4oMf5qCfBh7FpC+ssUkOqksiIhkR
QGXUb6GpaTu2lto9z7j0cHxtU8c1d+008P5SLETaNGwmrKn0I251iTGeLF0r9tYWtqc5q2nglGHl
3JUmyJgEU1aHHGFv2c0nFd609PV62MdljsmnUNTyVonT2g/vw1jQONkpZQZUpHe/YmhlsFiXADq2
VtFQcQTHCc6MTIFDZvVLVmo99rknx8TC9InP6FPE41GJOr1WQ/qXGs13Y/tbOQykJJpI2lTPok1p
xgjDizCXKbl0LBRewIP4h7o2kMVN77UhIVyF8NinQdB4fzUTuBeGEGckke+hi5m+ZZWdFWeLpmER
KGZmJSiTLk6+Op0lJ0t+oE86rJGo4jJBw+XKVgAdoRqIOxTzlnYs3DbeArG6W7hX1204/AmS2Pht
Tkt9apxV5rdPXacBUtHqOyUmCxAtPg6Z/oM2AZFW1M1EF5g6uHFFRStKyHf0YaqCfh1i3AJLmieN
S8iQyUn8fzWYGXoGtoRRMwdGmM2mQ9a7Ho1a7kylHHZD4tNlrLVrnT1dyri189B471NvO0a7Mmqa
D9osb6nVeUi2mhYSzyneCi2FrFR5zVUbzXLLucGr52Cgj9y/pPbTtccAY9H7zC9UQR1HDmGwlYEA
k2Okc7wZ3UzuvnAW7fqKPidKPax+IgEY5exhLbPEoegn3XgiBr1l52UFxLPrvtxWEuEz1xLntqZv
JrPmEHSTG92pQmnVMuarLm4fjGt8ZhejzR8JN//e5QzYAHnGZcqOBtxYau6Lwqo3bGgeUdVBhYp6
68UZ2B/KuKNzqizcSKHzIpxhPMA5/hnGSu2V6M6V2IZl9JHI9BbV4sXBiZvCWk+H9OBY/kc8Re94
hjHIOil/nWpffKdXs8dxoVx0EX6DZU6gQ+wj6p42l6QEp1CVEwPlII69FbJ/TOsjkD6ctzRPBPhs
MI6dQbdsY8vQVmaUfOeBRhzazSyBN5lh7K1gHMO287sN3nConsLfdpZbX0UpTuxvMMY7PY1Di/hg
XtGHE2g0Bnwkrc+lJfkYukkmXK6mcVMb1lNjYR/04hdn9N/InwrYIQhuHn1ODCPXT9/WgZLgn3lg
o2nMSCChQmnn7EMnCDC6+XOkr/sTVeFb6WbnbA6ZqypYBk5Hnv00Eou1clPvmjJ2xBqOKc0J53RI
p+W1AuzQoVxNQnlyMKh0IZ2DyL0teG2ubaIW13aMDn+ys6dB4LbKAmM3zW5ATnEwrT/QohxwBugi
R6146/i9hiawARu3FnnxlQ4ZEmUOsU2iwA0K35DpC3xA7WCmA9rZpOm2Y968oVZja2gEBX4DuLKG
L3Gquv4+4VSlSSoxG0yE2Wb6vShGGCNuka6GUidAe76+HC+ud3lIP6t3HcVRuy51NRPaRuRL5TEk
cfea++ZBn20OWcv17wRocvYRAj8cxkdH95kTNO3IrJHwUCLqTuCel5i09ZUvappNN775BRxiy5jy
JUK8FREa5akMzHzBorqk//U+ZBOv2mDmlMZzoJ+RHPvimUOEoyCCh4N2C1fSbM8JfEZ+OQHW3CI+
iCotBULbWXSWtSWPVUzjwDwcX2p0RRy1s4ofTNVk0LQbM9M37dhdS2E0WBKzfVf6uItLZ2V4bsLy
kBtPJu0jrTdp0aP8CmivtADYD5vlpa8YUWeNRjitQJEuJuCcg2W2m54d1yL22AVYTr0zAq3ajAxu
qaZC1C19Nh2lyvZxYTPy8IPkZIJKiFW4smKScpKI5bGSxpnIzefei/nGydv6wP0UgC3cRiKJV5O8
cM0Eh0izdzYpEAv34Wflq56Kh8InACXrLY6MNQa91zx3xdILQRuVvXcosqreaYxafZs3jcowYpWL
+6EoN24Bc9bnf64ni24vhA3lREOwScbMYDxsGUCJRhA97iivOIzS/VgVoGkdB8IqnvWscj/KQP+r
m5K9ddLTGs13iH8PnASEgNdKMrKTn3S6CSo2qEyfVW7TbNrqzbHSZOU3iFTCwQfCXcc/g20+irym
X+3Iupm5NeUqxhO2sK3oM6tG/NVG7WxGM2l4eGGX6mKG43TN3k4eyUT6NCY+6T1DznbXegpHq61S
D0SgS7nFTL8vg2ib+jU6gJABQYqhntunNDbM83iI4N8QA8+okPPSyjX9burqn5YGJtCXyAKUwTLW
DokrT5K9PSpyUH19i7LDZHtVvPKEwFXuhYsMm0jsirDxFY+m3hvaOcAu+FQNtYey2Dm6ZXvHyIe5
Xqf5GK1Ta6TfqTsHngqtWfbQOjlTVLlqE3n3Ahr02EjAkHviNauR84nsc3QoXjGJnUr7sw6vRlJ9
MFotD0bh/npeAWKDVSDFL89j06/ZOpOW4TUrl49Lnzx/6Rt0HLk/UDwo9HvIRayCwVqOAmcWuLP+
arQnFLb2AgPB3tdDdBYALla5FHAmQ5Jti7F8YryOTqhz/+mR84QpwjgltXEuR3zfadSEq9g6N2pi
GYJwYKPzYLRqnodbz0LH4iJA+QXjJAh+PXS1pfaGVN9KFeZB4IBIo3pVhv2IPNkYt/j0DFSFBmnu
LowgV6QGgkxHrLgEH5VbvJluGRGVYNyUOZycFu9HqOZfcTjCnhopA9GDCYt+zO29z9yp8XawKCy9
bO0b+U0bx3PvBfBSHk3UI3wNmwzvvYfsYj52nk1pUOykmF4sM9nlojl2WuzvWRSiCUSh5/tbjoE3
QIdrrUWQ18uW9z42tkbDwM8G/nTwef7rpA/XkTtcYy37xEaK70s136HoKEM4G3Z1lr5lUSr53jnl
EsJ7Jqgl62gQuBYHnGDAzc9D1O9bz3FXH22qZ3unckqcNOiwdZSfRnBDi/dSNhLMa4b2u14ZVEQr
5KDFhtodZQ8H7uC2TB9550N9WkQWREzcquDvjLHfTVFzMrFTLBzBzS5i11k3XnNGk0NkN87J3GFp
hIecbUeAAIlZ6Heh5cEJrc/PZCWnoXG+6oT2NnCCYmVKEDIyGTpsQvlrHc7DHsSRzGwBumRHA5My
BK7pg6NDgqjUKM6betszbjM6JDddms0WxukN4de0YRe5V81wiiJpbasAdheksR0lxFOr3TFUvvT4
Ll6tuoPhHPD0OaHxlsfauKx5mBg1sexHmVN51rljqxEYcbG3hcdwBP6J33sRLZfzYqPqQteHfo/T
Ewfv7LIP8u7Iy8ucMol/4TmyEpEaJEsr3VBfXvQ43owsq3lX4KQoiRrG42OxPHMDB9zfta1/m9rh
Ax/m88Tehp4W1Tx0H82vh6eKXHdT9moVKIb3Ueb8dX52D5JfP22/JpH2z2G9Uwi8VnZtzOHs4s6c
7gOv0nHMGLYPvrYv7ScOrH6rsf6gGmPXgRBuA413WP/fB2C7qoLmS4O3sIGgckxqL75obILJ0ECH
VNhvdeT8ojalkzT9x2ikmykCW9PC5dgL5dg3Vl0Vg7MfxGEQ3UP0vi156fBAx776Y4gxHmKrBMMf
Vil1AQBF1T0Prl2vG/IZds6gTSs3gdQUWngY7NKAnm20/Tpu7YJD/d7lVbXupEaUvIOTwIaL4TEm
iPzmEE/TNY1bbd8ZJ1LhipPyi+fKQ8fUYn5s/OiikhBvjuvBJcaoWaQIe6WTnoJKD0+ka1wYrDFI
tWB8OURc4kt5DJqy9gOxUOeEL7Csq+EtC53ghJlY1AyFxjKskDf5LG6awUPUJf+NXosXBoVZKNN7
EPsvNdybxaAoTEIK06Idl4aHkWIarJ8qMrf5xBC7as2tKu1LW3AkFjSRw0TAnRnBJJoIDQnS/M/N
uYwd74kim5w7V77VTESgE6zsSCAZjyHFdaICmwwleNGK4Ky5+tqdTI9108QVqYe/oZ009xxeHgjr
d9fOjDXwUbw2GnQp2IKgoEoPkHoaXAhrxcsu1gSDFWszRRqbVrRhRpgyGGG/uAzsji1JUa5CTTNW
pt6sZW70px7qDU+JsU4ALaGFxShWd09dqFFldwDtpUbRVvTlyhDpW0+1vwyIzd7xUHV4k6fnSlm0
T2FD9kcj71Epj1blkcTBZh823crPWG7xgS1iVXD/lc2DZn0eKwQfkZnvFIZ7epkvqxjSNazPAt4c
s/q4+PItxuA5S1ckzj3FXQIsMYSD2qONZyHHGbcUFTWx7gM4RlzSbbSQuQ5tvwDI4vywwXOFOR1d
Ne2sug62uVuqZWVDwyojlmOAx9+TJpDb7CcJgNRj1nvpPNSBOIlPZk91NTF/0K0dWC2DsrnGoWo7
n3EB+32aTnE2gZUHdyIUrtzJG05hVO1Btse70ZrQ2Omw0JXezuWoz7kQnTQN6IcaWTAVOBuXEpVO
wr5iaUJvWqQeRrJ4KHi7iaiBA49EvGLzRbuOSBFfYTpSK6WZxAFZqq2Xtz8DfD3sv+Q3kBMAy0A+
exmgcL2K0FjHr53Z/MQQL1almxxY+xIerCAcsN/VFpOfrzOlcCx3QUC2xaOKsGc7PpXS6Fr6ilTK
v3aI7qKIH40n/HU/lee2Ct7dUETLiMGsqAU+MsUzZ5hVvq0dfGLQULOVbPV1PubnkUnqEsU9N37A
UhUBqYJUu20bG9JdoN4qWX8QedEcM1OO6yC9Zol2LnJwNGNZZ/umL/wluh4qyIp/C806ew0ycbPR
FyP94eYdZmY8ZrBrgjB1M9GWM2saURQU0artk2bPVDwstU1hjOHc8TBQhT237I3mh935fGgYtO/C
mCfyUD2S7BD56YHUD8l/udp8V8uqTZ5UD9MgYz3oOd1ukml8VtL7i2wCYDXP/mMvAEYoDkESB2u8
VPRUrUYcNFlAK2jLHJX0P60G46cxT5OOD8XKv/txznlY9722gmJzqed1B4rkZ+xyt2FIz31s7mFj
LL2guNpFS82LetVozC9tSDdK+nMt8NKV+MD0jc1pJ0ghSga1I4HpogkXenfurGzwwEs2pLtyyli5
0RpH8kGQLaxb56B3/KiZtpH5C07ytRbb2xIcRIHQAU7pQTBcZ1p1SF2xI2xhX/pRt4Yu6WYvA/HA
rV+9TJF/9ZT3IFbnDaogfY085Ok6HWvoJywLyYSgdrYPvh8+5WZzA09/1Md63w/iO6Mp7NCmUWP+
QCW0t5XePrs5c1kTi1F5mv/c/B12RXwSHiR/PDWZnvzzUMLFXo7AXkfcHGSf0uUvEuN7U1svgFHR
cECJkNb4MuB6EszZZUaJUk5vTmC8EAffLMay+SXbY1ca4zMKw5seRK+kEjz103tmNSffKC9C+2it
4OS6xV3Pyz/LNAhf6nmN86WO0StkvMzuOFXxVfPGo1vjiLP1VYq6Gh3ebZjCd1ArHU7aRGb/f4r5
jDxzBOE97rHF5K5nmyyGj2q2L+YAs7BNdnwq5xD/fIl5Qisf6CFWHCkXaNWgGO9Q4XZlqw42Dvqw
wrhEApAZ9N+Z1+zn7wNl0znAAjGQD4JMDdB+9S46h1FZs4vz6mcgBtrwK4RRHVgJXHsj692pOhdF
tSerCdx3fPErBmAuVtBS+S/AWm+Db617I4FGjrtYh3Wnop88prO2zaVnO8cocAFGcO07fLMiczIw
C6gRNL2+BwUhcvyGnKC7WC4i5Mwrb8VknpDLxW76nEfaSdmuSTRfzhg7vRYNy2uILE9Bkl8H04Sg
hC/dGPEPxIcmYazNryju+PF6aQDcVc+5iau1Tu2XGQmhrOGo/XIqHGPXvypeKYwgGb1aAA8enFBN
JO6KtOtVX6onLppPb9AORV2eJ2ZbyRSjiOk+psJ6qv0rn8sxi90nowyuwlQ/Pc1SOfVHBWqhw1nk
z9ZueXdbBr1OxMi3X7rIoEqbpyQaUCWtGjqoWpckv9WvZj9dbY8UMifZCMwecVfvq5fcyl9UJHaT
bbxJe28V9V82lxWjtUsZmrLyDAJWS5mzj9EsCP8SlsM5tkYQBPZTaBT6vHFcUpqz8KwhNs5zdBbi
uH2ptJNRA6xQD8uGOfbCKsOSFWTHMAAVaWbCp9b3TYqKc9rXU4gzIY+XDTG+WhHmRJF/TDmzszLI
yHRXPackr9Z+6EfjMBchVpV8dPWXlD36MB+hM5AXamn9hyiOTydBn8IKNMtswvCoPWNP38nZ21iE
zd2p7jCan6p02NDtX1stPxVOcY9QkHbpyrJSNqtRfwc267TWtpZAhE3nPFoG63Tvkdjmoff76+CU
N7gWnyESNNQoC+I4tvSkOxjm6cJkXEpC30K3Mc2wB0tpRlCXuES+RJQn81/ne/UHRvkysPbtZGy9
sbqOWvNiB9Z5lrXibQj2tR8swOGMPkhAXfxI23mONHW2/LXHD9Ra4rUtmUva/XKQ4tq3NWucAu2Q
SUqpYTxyo9l1KIqluLE6W+EO+jQ77uWwDP/qeb42FEDxq4nKlPaytG4M+heqLZ9IEL4mWrnXeDHG
vjvbWnIKefGgq9EjILjIzXsRI4nKYTfbySZpjXNmoLyGplJynnhFwM6/+olZQDLqD6F50vjGx1pz
3mplgcJtd1CSzvTMSLOWfsfHESpMJ2RqBExo5w8h7a1dDqh8ZNlC67tE9MhNbkD2QgvBZ5ApBHV8
a751VAEG0jaZMKp7zIjcT41kLyzdbfqBCB4ZI3525IVsCfic2ZrNw+fXiJ9PT4etSr0Lx+6z6Rh7
H1KXYbor8HmoEVfOaHHWYsfIrDMpcfuiB1+qJ+e2vFe6/+dLQec/ZEsj1imiqFvdXG7JaRlT8+q3
46kjfWXP8I1Y1bi9ESaEgbrNym2WvKasBNdx0JtLYecbK5sdHmZbbR3XouxiLdUHrbeQrJCWU9C8
+1GNnYcUs5VjVA83ZVldp4icmJKqt7pw79WgXSDiZRltRQaWcNGOA8jSdwYe5z5QRBnxhYT8NU14
E03B+8/ARnhAazR5J4hWW0Ky5GY3PLWEyhl6+2m8ZKrT17XW4vKR5qObzItugJygeKk3YSGbhaHo
FioJuV0I+Rwb09dYk9ql95gKipD6eSCmmn+mgLlUhT5PLzZYjLgaNOkgVxH+0mQSrfvWn/DoAvjh
NPAHvKeOFTjrPtHe4wzumWPHR5MNQ96eCJRERJLfpOu4PL8TlONJV3sES/wezIS8GDnh4rVz1tfZ
l9FgcEH2Cngh8WysPmF/N01x1wdLLgn39KBwbyzR/zK2vpOIpU2jdTbls+IJWdWWxsS+Q9ptMQaP
x2SBcS86jBVjqsj7ViBXF0kDH95s4I97wsFNDma2SoajrNz0wRRt29vda+u1RwDfamlbdCAimQwW
n4R9VKn/FeNlWjhymqW0VQRgrb3mBfZmwnaBrwLJN0u27pDrF/rDq53PzjM+6FtBw2Zpc/DlNSdL
duHWzXXI4npTi+pmBTMf1YfcWhjBh2/1/2ba6k139jpRbdSBTFZJH/g1cY2dw654gjn0ihrtXjYT
7bcb/o1A4tOpBh9X00sO6T9SvfAOkhmKvp/aVb1PYafj3+tPDYyqud/bhnVQbkGwIh3svFNiX4du
9kZK6FV15G8sgy6waSGqQhAgYMFol0OaVKci6Q9hglhAsaxZtFiocGm15qHjV7smJ4mlZgyCIY0e
XgNZ13RhV0OPgnu6CgOEuZTwlVH8OUby27lhtPXtEgyS7O/CycYDqQp/iq+0TDtSnoWdnqOJY8DW
mYK75JdwL0SfRcUtxmD7zr6lXIpU/IuqHP2w5v6YqVYhZxNPhBI7G9Vw87aiJvEkuyb0KbuOZmPZ
dpG91jAhbXBfFzxQ7kEYXgaHPbtjezgJmgi2m9YTu7bogBcUmnHy52g20e2fvmaK/Vyr43cEc9x4
65669dDgwV8MKVK/ktn1VU8g8+dIr9hQ3OX/wjmpbw0Bz806hBPtaQRmcWeh0D+ZufGicJUxl8Gj
2jUcJb7USEAo7LUz6hu9D9U6FnxwBfWjcMo1Ik1JBEBE79i3exIl6J+rf8z1lpBjvkTnRqsuySuK
SDZhWJnzzchGIy4ssDpt8ckvfliDfrjUU5ASnhpiOsciGCFFQS+IUNyCMIfPjRgxzm9KoWsjwq0H
FxVM/it5yMY2KZZObtyUAU+xq9UGdgHsHVRHa25x7vpi8heOxpmXuNm1089DE8+sShNC4NKxq5fA
bUvi4TyxhRSWQdEZ8B9zINOclu7SNDhsbCPbWHlf3oT8ymhaljJu27XX4MyuXNZEltLeEPcfLGtw
draJNr7MfkhciL9Q1h05gOYSPNIxfxNrEEmWM0x12bMij0NNBIrbMVxU0PyoMLGKCyAZEDslY/rQ
ZaXmusm4TuWwRLe4Qs/WnOKaA4jw8U8nd1/9vjwRTF2/mY58w0bGs6r89KyXBaGIbOPlaJsrhmnl
QnpQRhLbvVjsBbd2h/JaNuSMj5cxJa87zewIzrpi5od2CFd/MArY4oj3GO2fLCmsTRl9cfVaq54x
wrueF++2XpFHoIqdHZMcNZpuvi4y87NpOnzfwRrzW3+Kt1bcsWWIzXe3E4/CZkMcjcW51gBbyb4y
WeLgkk/M1NzqhhGvtDrbVCOvw/+WPAKI9fQf+Y/mUmVBv/bq8KSXRLqMnaG9DR6LGUPW3Snb16yi
l0XtXWVrvxQwHMd73HNlCc1nHazqZo99ay2lm+0Gzd5Ghg4myGZji6rZcXLYG4Nz4evdIgwNdLyv
IF2+mzmDi+B6Rgqdj+rKHZ8Ro8NiiEKu3RFMVu5zx2Uvce/fGIB3RXdvBJscexreU31E0U9t7XVE
gNGuXzikXyAL3MI8qNdlzsMzjresxhIuhuIKpOiRFMQVwREVuOsWUeFxrZtwjEI0Cm6Pum+yL/TE
p8GuNrWvfURBkC7NLId60g3QflwaV7c+10VN1hW8727Wszd29oGj4HfuNtBZbT2El4n0n0r0J4th
SMjPaM+56X/7xvCX6+9eIdh9qI0bMEPsz6osuRJ78AUSbBLzqoNUqBcHPBvRgNgmn6X+bY+aigjG
InxyIGgn1gjeP74iU2G++Okl1mtLo8AcRHsu5+j0pHhFgXZl4n/KnebS9qcuY2Sk0nwPWstudr4S
GxLenubpRcMmcZR3o3HOheDsDkkOQ+s5VdV5/oJNOKxiTyNctL0x5jw1pYvXFzOE7PTj1EdrFFNv
bWD8Je4d+9V7onGI1xARqRrN5173HwjP2P3UCYyAEHZbj74Q0ROc7ny6ee4R+9iLoQffsoDtaNln
4A3n1Jown3wGI84RIggDT//S4/SrscyNXYavYYwAtoKwSwl5S536mxAn1Ed194vq6Vlr/ZVALzE2
7bUmCKthgobuhgVrJT/tqTgPo/vUzvycTAffgy8p+YV+P7sR5mFVWn53UtyLwL9hBIkWKxRtP0zT
eBKL/Bcsf7FKkx+fb8kUcxDPgDJeBezyh38Zji7u1uZeTPkOFsTCbMsTUpU96jdYb+ZKBviGAznj
Sng+Oz1LV8RLgXoo6z05G3fC0EiDV5V2YykL2MJ9REC3gnRagVp9hgHxit/qxHqf5dv4Uo+SkYW2
FBpSTFd/6AbmCT2bPrX2F43fckzkzjbyt5FxWPhpRAwZS4eeJzJThoAg7Vy35Vaw2482hk3WJZw7
ctvPdebgnrw2v5gxwymPK8wQZEB+jrp/LdPi18+cH1lhdU2RsJfpsY/7dgtj6UdJJmk5UaROHJEG
4LxGRf3wEtZ+dcC+v7DvlXB+iyx7RXHxXjZ7v8seFc4f1q/6V9nUy7wPX9DO+QRjTr9VLZ7yGjn/
WEV/sHR3fWDDTwFK0frTq9W5pEe85NwYC9qNCg0mw1OG/T6Pc9MabDT624D00+myO+5AuRqT+FWV
Ph7NCa3A+CugZRWlCU5ZS3aRaV5EP+N8EGnHdCM9VfsCaeTWzePXKqOkrovwNc7sXwvWsuGHWx+U
n9TRQts91qEskdfABFrAhz1UgSQow8AJ0gbvQVR+gPpK0no9EgyGqOkRxygt5q8VQykOqKMrnwMk
td1hqQZWl0kQnp3oX2CyZXL+h9m5w26EM7IGYEDekDnTMwJj0TxAyz9LB8GeAeK/YCrdIQ/CBdDw
wrGuCREJ1jr9XllwgkS0pQkdwqzqovGoHqC6T0NOG+8lqNc17kksp8SpV9azHcWvBSqVPOFtKzpf
LttAsFzj/4yyF9oPA/MWogeZUhTZNoJRo4neeUHug8zOlpPbPAp8Arkb3DVk6ImO7ypuq6NXZRsN
0m5v8w6CiHtK8m5diFlp6QCMi1M+d6pnvWM6Acz13s7LFMP2Nr2XfUI2Xvoxf6MVwjGZpnHdO5D1
ZMoqNWq/SgI5l2QH/kkv2Bqp+TFm5rtdNa9NFq96fsClpTAz5ekWysUJibKBpCn5iBm38b0pPjPN
3JsRe8FUD050lfchlkgjtBIak/M6RAcnTT5Kr/z19Piny8eDIepL5KnnVSNm9RgVLU4yPpsyRN8v
BWKcDukF8KmF8vAHCgvoWhAmaK/iHZc5njCtvhVg3wmBchZGbccsJ7grAZGOLgZWz+IGUB3jCveN
c+WN0dM1iljIBgEK/pSHrVdiV5TNazCIZeKBJDWb2bEUUJcEGpQZy3pKo11ceQ8tKD6SvvCYjPKj
Kj5d1vJGg8BQGtq7nlGxd0AM7fI3aGdsBTc8l9xr2YwYFNECe+3O1daGoYEAL88qkR65CwnDAtA6
sT48ptJ8eENzSxktNqQr6KnLsKWpjYXmzHnX1pJb473OCLN1R3QvORov0zL+ENrQLMFXs9kVLvzE
PPbIOPuU0edYvSfkwKC8v7qRg3+sje6wLjA0sAkKlHcYa2QliaI1XfSJuFaR9h2POisW4+o50zVw
sqPmru2quKR1eh5EdumVDjaj3NSwokZrvHcGaJDO/55SBHBxEh0y1V5ahx67zaeTHUFmkKp6jnTg
eOY6qtx/UyQVKDdskrFHDyZgW0EzQG9yhwV27gv3L7DNp6y038yof/OVdkJYuUZ+tdbq+sVhWW7a
6qW3IXgx4s3r7kqzhYBNyS/l7W1V3EZd3XUt2rGd5srkqW24jsiQlSa/sZEHPrH/Y+zMltvGsm37
Kxl+vqgDYKM9caoeSIBgL1G9/YKQZRl93+Pr7wAzT5VTmde+EQ6GSUkEiWZj77XmHJPW2CGZ6fHa
KJxplSZSRv1ufmjiaicXNZqnfqsWewb6O7tnwl83NBO6+ljG5U21YLSiCIp/AwO6II4Df1b6qNrW
9zbWv9SR9GAXX5MQya+W3gVFfxtG/tYfxYU6/yYbZwclj6uLzgmbhZPbMKsjxyB9V+roHTxCAGlS
/0Ln1dPU2aXU/VASqK0drDK7VXEJrQbISHqPGbIuJoe0QbTD/Xso2YtTy3gpLfPgm/nGQpaICHOf
6oU3sG4KUeiPTXmJy+mmygqIC0PIbWTt006vpIB2B2fzfEoo+Bt2/BIS0b7KGtmdcchx/rRgLGm7
3HHFVytdBcWpa/usmC7CMA9DQlWvJQahma0HbdLOqWI8xIbsWaH2SDTL11homIj6JxpNTNQ0iIC9
pG+ZVntqW911fPmxZOjULPlssIpT28XybJ9qKCnwljJS/qTkpQOg0gpEulxaWZmdzI7YCdNkDT7T
mLFvUfmidWsrRijpceq1h6oIH/2YBqtZCrARHKix31GOQh1sXmSCnB5R9GCaqDUwv+gZIcdQ/vBb
GnppdW+GrRfmyLoY2kpHj7r3GaL5Vhqbp7AQ6rrsEfToFRy8LpY8I44e5hp6YDdbZDMZs9cM/o1q
BvWOTLltladU7/0029BRvYsnTFQjnSuicWJxqBFZqOWgfNUKxVppZbjz5dZ3aCFqfGyp8qreE5IW
O1FahQ9a2IU3qLRP12cW6IP77JZq81Hos34S5fehH4MHozFbMEVkX1yftj5O6wYMEcNXGjyYLS6O
3CRkEZi9HNlkGWvSPYJNmRWE3u7joeFp1UxeHQIXbufPRtBVe+3fDzZjmjtlkAEl+8XPkO/852fX
X8X6ilqsX/KiYUr88afBFPHif55ff9yF4G1GmPUxDgNqw3W513WLBxp/RH6bT36dc1eTSpDPKOVK
cC8L/Hn5vdZvWSikSDcqdSz21weLwLHdSLLuUjOhiBpCjNmTy1bvcdj/8fD7a8CN0ZEM2+vr15d+
/4vrc2YDqQPymB0yWtjzf/zR9X1FhJZuLoDrMxsZNWZxA93R+zQGr1ST+qIo4htF9I1Z5GQpTKq1
lQEhwOu0acbedH2N1LzCs9ezLFv39tiDTsIGY7T1EYoMUqyUBrP11rDwOtRqXB5StP1rmMagyu/N
iSuavmXMnW+pBjP3iCFqUV3SdlSaY6fNpUtmBZPjhzbiP/IDHLNDcx83RbPpqLbeEYvxJpXTXgxD
guiEKpVNcNohIlblmIU2rWZJclHKxoeBzNJDG5dI5vjjiDw+6o1kvMzGhuu7xhHGuFpNz+QY9s60
FJom2opehCHNC7sGy+fMOBlQjGkgwZUzCyKVnhsaWOKLlIPaU1yQF6ehTHRcin7UKwf6s6VpVG5g
LhLQTkQQotAcmgG0n0TPN1OpIsFbuKtoHKZd2o2DQ4kG5YWNeWOMsvuowZ3TlpSglMZMnYpB58iM
WuOMqdVKPYOGxRClVC+JqZRHkxSGozURSSixpghIFrpFrKecR/qspj6ZL01FtUx/HsH73jKHkjwb
TR0r4sI65bnBgr+BYboEPpOhpjWbZKSxbQklOI9t+A1+IV1IbdxyXpLrF9HsSdtWvgX3ZbslLmbM
VDJQGYoZjqHG+YP00uRKFGJ6RN0Et4sjEhGTxC5wGy201vpC86gnslEH3TzIbW94EvGy+1JT/IMd
mNamGvR0TzNkC9IjOsRCzRyrJuvbHqyA5AM6WFOMEAxJP9Pb1LBeY8QaU3vkgB1LWymfyBtihRIW
8a4hWEJSMk6VhfZiZLQ+UFL4pZ4eYQ6iRxomBWMb1hg9mfOtxTTixVBfM/rNPXFhd7VUGw+NXzpT
U4R3XSPpD6aJBrAlgiqT5RtmZe1j4EsruXTlhLrJGNGFLrQwwHSDDaCmisO8sKnRzoBm9RWj2IaK
nt1KZfEovsHUl05KIex51SaC/0bai8GqcqKkrwuacoTilP1KlIZxHG2E16qdmJ48pCDktNJCbzpK
60hNcmQJdDr8okk2WU3TWZ8DJmyyFd8Z4ppkEn/PTI1UZwvsAet1Ik2UUb/3i5n7kcgUhAM8nTFs
e2G45AaRTH7faal6O5u9e/1h3EbPnFvBEY7t5yif9VeTzjyntRHTmaUkmioEzPm0VC9Urr9SXuHK
IoL5NARx8EjKQb42mtLcXZ/SoJYwVGmGO3FPZulRkLtmJdOhsoazNReE0jJ2rfAZTV9CJuqMGdNd
r8bPyPQ5NNY4vQwl2EeDYCw1IODW0hG/4Oeo0/Li94V8GIR8ol7QHxIp7g/X/9EFZyRDHl1GsXhs
yMV5jI3njDlSMquCORYRo0xdv6U9TeYI3cY5MfWCSJxKJ1hPmLt6YBlX+9NaU9P8/vouMRy96zOp
JBZMYjnkSgMQHgnf1f31f3lTpL//T5IkzTFNRPSTXhibyUAhKiy6ZuBdU27F+fBksk63w+EiBVn8
bREtTuRgPOPJxnQh5G2vFOqpX9rBUzFnDCcSIez6XCB+QDCDK+NBg2kMWEpRPksjqz8AmjopGapN
Icd+MmqlvnRa+FwXRnWQdJgs4QJmmePk95dKtdadgSk8OAfUxo5mTsrh+qCLKT9ovWcFA/OAAI29
nXfVDdq4YSsFxAkPklquicQSj7k68b9Ajm6pQHc0l4CoUMnGBKQ8hqFJKTw1040S0yLSx1h2hxDn
UEhd2u0lVA562kI4n8Nq8RzQG8+Pg93GD77Vh4euxqJUL0fPNFk8tx3LN4HsZj2mGtw3bKRvmAf8
NSv26mD36XIDvvhhmpxkfeDSaM0YM12tbUWzoIcbw+0ypBODlCO4M/pTZjbyJV2iyBf7cS8bDwUJ
Zyupp2aVkHaqSxFEW5YLgT03NypOnW2hcywiCkhZEF1kTTW8mqCOneiNs6ZJ460R76JovDXrWX3p
MmaIQdv0664CkJpqdgCehYRrDU3HRvbpzwd6n26jUpefZIFviy7KfKhGTfYaMjQI1tHlDQmlMm1I
WZL47pLChAGbkgX49hJXderqVkJKEzNFGJSdf2iyDi65rVLICuyw2uA+xFBt+6UXMsd/tod2k5ii
u1csIkPLETvv9WWk1cQWC4qEWpU+18MUe3OeBZsqnrnsYuKC6D9cpCEd3/LG+v0/wY+v5IZ6znq/
v3TtEu3g4wDBQ/e170cDTS+ClVW2TH4W8pdb5/m4RXk5b6t+lG6Dlvt+nZXTV4Sz62JGmYMO/Xvb
SPVZy8Rej3LtNFr0BnvSmNYV9ghnKCpYcISSediwR6eWAZBH9M9xmKJc1sDFNDXtPlkYAhpMau39
VKpcjQL1a8H0YbDLrxKwY5aTS93JoFJrUaN9MNpRI8WIMnC8ELSKsqbcmb9iUdlkhGPtTaHNiDcg
zK1pKhOi2Gcy/q+23QYdgarLsz6MCU+tC0oCi911TOth45s9cp6yqo9KhOdUt44dnlvYvAJ+OF3v
uY/Idc0G4cwKQbq9tMFOomLZsOY1tA8EP0te3NzTBECL6FhF1n2zo+nb1EnZS2FRs8mlQNwxSxcM
iYl0WmrOlHT9TW5pkpv7EhUSFlBGHfRfO33wpkWFNfS4uioxHOigyKdMkXnQC+V0fTqZAueREiCm
nONj69Pm6Iv6Xm9wtE5U6a/P5Bm9VpZITIp1nxIdYhGZTgLRtlmyL9swXpfCePCNCrEnFgL8bjCc
r0/hWIQunTHgbHSRGpJ+cMxLJcDeekkcZDTQEnM3qr7vwa1Pl2CagSwy+QGa6oIuSGpwmFKzKW0c
FWpZha4fA3kbQTcd8Z5mG+ZRpRh3wKKIouYgrP1esWjZMoVgbr2ydR9dHsldztDr+U6dy9zRjcr6
glgcok1jPJhq1WKqkfEK2Xq87XlX1A/baIy7d18VIP4sTT3iunoeh6o/qLmOQHMW0jOa/yXbHUkW
xcfgZQTKq8qcRyIwygsy/3tACcGL5mfVVhkt5qRLdF3DrR1IYCizG8ItcZHVXUgf7i4nzmXTaH7o
XF+7PmBwod0ia+k+Xn4lQEiw0xSLmj/FuWpxL7NiD+9VRBDog3BTM+euDkFDN4TlK0tguqCoUIL2
0YC0f4o17FZDZR+qAJC7n2cMiSrlgnzOZifVGnHb5fpE1RJbC1eJxc1OCTQWp+OzAGnvmtRGb1Vg
EbeJSSkPy+hKGzTrG7Oy9rmXC5XFf2ScjG50ZB2IwBiX4pmhlEIkX+LsD1L3hLZxCpbV6BC8hq1F
m1VlUlpHjbTTBU6vMQCTMSEpcWOpTY8TNW9nMMnNKW2KFwO9mk1LrvEGKqd5G2CH5NPSrmNyUel5
BoLAUg7mMBOdm3U1CeZAoOkFoMLtUUDX6JA3sYpH2Z9mGcID+83OzWjToij+GqlhcGqn6buSm+lJ
q1nNogba6BbqnbiIp3u/QU0sTdlFdARaT5m5w8HHGFybvcyIQ+E3HFD2xYKC2QBjxYiEtOmDsTjT
eJh3VIPuARO1t8AQBAAZegtzp73YTAU/+9J0E/oJ6J0We1MzdO3Obk3ICv00OazPCE7uzHyrzKL0
WD8/EMLZATXOM3rICvQZyEXF+bopmGgwss1QbK4TT9XuvsYd/gmmuOmhrVj1tE0VvahaduhEX15M
n8Jyg+92WyFnkqtJ3NoNdxMzEwd6NRRYDMCYbTi8yebkb9E5vIo8G0+4AUgcztRNkBIwWgr5SWqH
YJv4/ikZ6W+SsXouv2WQl3x62XeCyRE56dJtqLuQfpP3DvRRF2MqaQZYmJNZNzfCDndt6PgWYYCr
SI49qbVIkSOsJiiwOmkdEyW9ra2noCNDlLZn4+kzLPJpMI60lDJXIgXUGxTdZXX4aGpmcV+OQ+Hi
cc13Y7pURmjFT0weVJHiKo+BtQxBpm+tauxhX0iai5WE9ejgixMrW7Ku4NytU5sYbTDzWykqYSV2
ynQaasOb62q67ZQ9EF101hRx1I440bRCy1WkEy6eZWECJYYKVT0+jOGAyCnUwk1dt5tZ64l+k5kh
G3KyuJyL6bx0WXJZPKqLtLPsaRWGQPIhhdyWWkSxEWUNjnWpOdQ1MtcmzS1nngZly/SEAr4V3dRh
zRAlL1beBJ+LWdsRCGDEkCa12uNYE8WTCxLToqZxFVuJHBDplCJAvTjVlJjumIfjSRQJ2AgyZriX
6ObFTuxTVjBNVsuS0OwZhWg+jh5N8Pgo/KFB9LBI9cGfPAu4aGqppiezbVJ0Y/SjKjM1941uYRCY
xd6OtLsWOMfp+mCadnIAFa4dRpamXccCQkPNuDZs+PMyshtHLvDTtJnFpUh4UWaWx9KI6vuac65f
dD9FLSFzgN/kcFeN3RQ7yCt3tj4rNkPes2xrMcq0eTyg6Ug3+I4Ud3j4Rti8OPvdU5NQInILrQk/
w4z8rABwWINaityhCvMHMYNUUWN19iaDRLvSqg6T0n7tffxvRcMNM1seNIYOqU84OBIJHIEcYqlN
jMajJQuiwM7kp8hszRMtX+tkmGm2brPeduAT1kcWIfVREpnlhgZhY2Qd5XejTetE5i6iL6Nq0eP6
uL7n9UEr1S/0gEtCRxh6gVwThJEe0niWEKyzNB3GyDiQg7OZkRa4gdQMTt01XHS9PB4wr0IlKT1p
MJJTrm6ILXqqRfbErCd6kAvTWpkFhuwBZVxnC6rrcxdd7CFUPT1Sh8OUFXvM3NDNK8XEB5jOaOsE
M2vFmndxPPonKKKfg16MEJbaZkcJxHwO1elEgMYiAp2RiCr5scIDwcxpvlwfSq0zqF2H53bQokuB
H5vu0m00ddmt0J0sMMROdMGXfhLZ6fqAyAlLAplieMBRxxO7M27ymFU0Fstsa7T+E3sxOTJLAgnL
FGVVIMMd5io/J2kxeiGko/WslOFtpMnzzqg563rjonB2P8XIgteQbuih4dPZJDmWhmoErKxlLch3
K2NzuJc89CjaGcsi2mKyHoNJO0QBelS1GGkvIjO+qb4WFAJPdUO8uiEAICW6CLzSVNpdN5JmwS6l
kp60rt3K9x1Oto3wx8ETJF5uyrx+ycwsxAlao5EM47PeVswrk5WvJcE5GLQnmRQiVxklylejUp3R
BiX7cPISRag7Lacii3ai9vKoV93CSN44x7K9Rp2YGvKjLxEM2424euV+ZnTUkr02o45uQmGsyYFD
omFWsYfDVd+rshq7ID4yB4CbSvPSnl5EHT9CfOx34ygt3IgBmyfOhQ7wy0lP55dRS0rmNFPj+GZG
DKYFwADte4VdtjtQt1Mus6nb+6Eu74KeiFd1Gg3PDqwTLprhKI1SsyOoB9Oc8CWI2QyepdUHW/Qk
ybrCsy0V0nDJmupRjSB0pVjrN6bgFjCpiKHxlmCzVEBS5LHYT31SQniTx6e2t1c9t2unZVLjjtxT
byWtrNZlaNPYNet3HFnDnW9MKBmiqJxvmrHbdDMzpjzVWBniqmiJ13JVy/xsII+9wVBG2lHndjE0
E+o/e/Ci5sqs+3oTYYUOyrDZI6yY7Wg3QCZdydIJwvshG5iNqUMB0VB7kXxMo4i8lkimGF4xUpY1
WgD5UtnZkofoNzdRnVLeTQpIOQPhJ31h3ZGOQugQvW/YGioiNMO0j4Sy08mjF4EwToTHGTVuPZ3z
PFYugpYnBIb0qJDyIypJOepV8QJcNPKCrvCQgBGk2iunSm7YReBIL3j5bvTmpgsA4zctDPup6W8C
4yYzEMCOsYZLw4d6giqydaUlThcsjXRQqCYV2fE6qNltdxiqGZzvMkOo8iV7gfXaFuzJfZtN2dG0
v4F5jA/XJ2NXkkAlaxt5hOrKGvAQcT7vIr0xd2km3noft1hlKW5noIeOaT+sB0sKPeas1QnNr71K
M1T7SxRuWCstEi4ACAoFll2eIckYsnheRaOIXiSNaZIUc4bjz8jv+jxwmEpLb5q8zufc3qdglX+v
1Ul2bu+MuT+pILoQNkPWRYXEcSrpaC3Ym1ltja811DK1E8dxgT+JRFyqfvhiVFQWilALXErBqF0E
RYd4V3SkDpTLzI0M9TVNw9mx+ip3MgTQWBMcP5ZgKYVjuJEGzuCMwPpuyNc0Dwds6DaizWZnxlPk
5jhv4/iYUbm7sPYIAZyYhYtEgTsb3Rgi7yf7OBQlaYrtItRL2v0oz9lBtlHeXe/PRGV7gykEFYua
m2uUjF7bl5AZp2HYmRYNgcY3S1RmRv7CneMo6GfT/UsP8nJTF3Sz14ZJpnKk9uKAqogWUYIKQEp1
VDO1qu8ozN0qcd2dRSvhzErLgKUaGZTYnxvXNlpyTDOo2qHaYyeSnITy277ICrBnj+YceOC7qtu2
ayNKstndyLIKwh/hxVVCFd3Pk82Uldhhw3ZCv1XBSI39Ilh3ffLcjgnVwBp4XASgMi1o3aS4yajR
4m4bMtR5VIx2Qc38LmINilGeriTAoBtb6i/0n4tdZIUPQYAau/F9yn6Vtuv9CCzWRL1CSrMCm1LY
ApuqDqiHFWjoyq2llta+Q+m46VNLOFWcx25LgvseMQm2ir7VgGKSpdDp6EnGcD5TJIxvB7qno8pa
agyA7QHTuSnysdv1y/2jHfu9VdYU2H0L/bAlkxSyHEIrno0t8UqbOQ3ag5K9Xqcwg/kwD8Ck1THz
yPTZdsZkbswhFx5NeOTffvYtLoH1TrJ9D6ADkp1Z7Eomd4o5YU2YcejTQmkYj8lf9PMFiL8dI4s4
Kdz4G7DioatVNlpsBDuOoRT2TcDM96hFwabu1fA4QC7BMDnpLBBsgLRLwdu0WQ0NSuqfpH5nyCy3
Ozy+DkqF6TAdx7C0b+XpnetjwoNRniwzNA6UF3Gg6YSatkAlXFp+mK4oQAcAWLpdXNP6v9YRg5JG
TZN3nwVaYcMf81OoEsfx+4Nijs7Yohea9emc1Xa3M2xLOQW2/JoNuDM0WuOQqFqTI1P4O6UGEabS
nLgpWYlzv6Voq2B5B2BDyPV1usUMrN3FBoIWKyCSOQpo49AYaXcSXZ2VFBFaB3cbvZnJAnm5TQvz
uavK6aga40WVSHNFG1+vzarUzjRetXMn4IKT8ErlAz6L18yE+xjpUN3mC8Vozu7QvY3H69iGqU4X
ZrT69Nt//et//utt/O/gvYD4QF8nb/71Pzx/K8iZiIKw/fD0Xw8Fpazs+jf//p0//8W/TtEbJavi
e/vT3/Lei/Nr9t58/KXl0/z7ndn6H5/OeW1f//TEzUGqTpfuvZ7u3hukvddPwfdYfvP/94e/vV/f
5WEq3//56a3octbrd+9EZeSf/vjR7ts/P+GluO6o3/fT8v5//HD5Av/8tGvq1/f0L3/wjuD6n5+E
/g/DsG36c7KGyF0XyqffhvfrT7R/wA+AHsgy0NKFrhiffsMA3ob8kfgHNkxdpUQoTP3Tb03RLS+r
9j+0peJnwyuxNN2Uxaf//dJ/Onj/OZi/5cx1i4gZ8z8/aZ9+K38/xMt3MlW2LGTdVhWb9yO/TOXn
b693UR7wy8r/6Q2bky4D25bIN1r+2uLE+mEv/LHBHzegil9sYfkEP2yh8LVQNgpE/a0zuYisHdmd
TpPbfYG5Fq0/t2vrnnzQ7CHdhid1Kx7SR+tsOj//EBypn35LdvKPn0Fj3pOOJd+ydJBUnKgZO9Mv
vqdi/3UbmsqhUlWbYy1s68/bCPWYpWWGmr12aHxvhr24KXfKNtwEXnDS3doVa/Tnbuwi8/rF1/ub
g/inTS8f7YddHEX5NIKtxJkew2YrvjXZw8/3n8Lp9nEHair8QlvjNDGU5fz9cQt4jc0gkTlO0z7e
MYJ5/q22U7xpQ7jyqvRgk7jx+hfb/JsT50/bXL71D99KmFlSg3SZ14C0VqMTuNK6Xb1pq8/l2nT8
X2xNLKfAhwuB3otiKbKpm4YQy6f5YWs9iSJjKoEFcbD6rr90brU68S/dqWvVjZ2vVBRW9rrczu6w
STxuxWsksqvXPWza9ffuYLm0ilZPP98Ff7vXDV3VDFNwdcrLaf3DZ4J3bfqxZU/rGeEriaeUIFP8
LXc/38rff/P/bOXDiaslUZIPIU3LtLaIYPYqGYQ7R1rb/Xw76jKW/HUXW4al4voVzBj//HVqO8QY
Qyb5mmKg+2R5L9oaoeoKuswKheq6X91So91RFN/fX351Nv39rvzfbdOZ+PO2wUnrg22yK1XabvLB
CA529vrz76f8/Psp8oeLxAq6XJ4Nvh8UOm8Z58SWqavTu+R3r6ftL7a2fOL/995U5OXT/HByNC0R
NFXHCWt50eodwrFHWvSq2Za/GFz+9rAhYbPIPECbZNofBs+4qbvU6Nh1nfvS70JnV3iVx1TW1bgA
SNVcRQ7Z8WvkOmtmbatfXJh/N7YJTVNN+rO2qRgfThqZkvIgFLYeCgLDX2fpF2f/chf/8360FSFM
WzdsxdJ1++NF5k+A3axwQmzDvanftd9kZtQoCF+kJ/pZ2lHyrBX5LuvcK35xCNW/fDdb0WW2yqpf
1qmUfDiEFbMzUmCZUaLgW83OlxgkPqnUb9l53pi8pK7H1eq2d/1000HMfxmc2V3/6sb1y0/xceSD
llulgk/RO4OL1Pa79DagVds0Ty/yGuHk6u5O7NFevvpvxgvlV09fh+7PT2b1Lyfzhz3xYayHl1RZ
oK3pe7vlbrGH5252HlwEyQwQu2D11jnwyXrJ7Y6Aw1bffrH5v1y5y+YFtzZN1yxL1j9sfs6tRlYK
MkGokXn1rj2i4ffa0P1ir24i115Tnd/Hd+EdyZHfSVDdpL84yf96jX34AB/OcrXGcxtIGMNpzO76
ne+Ft76nbLqn8MHYlxtE3evGaY6cBbRukRe0a9qiv/gQf53BfPgQHy50VKqUbGL2ApHAXrkzX5QN
x+HL5BrrB8zwTu32zQY1JDrSX278L+MznnzNEBbTWgN1mfHhVqeabZ9bqhjXNRQmco6bb/aQwadB
W/qLq86UP97wTJkbvcmXZVQRlv1xW3EQEjs/tjWwdhBpYNnK8IG0MlKTuyxbTaVc3CvNVJDULMxH
o+nN2KV6T1+3MxURbnDuRu0eWVmowyVbUpV1y8g+o16eDc+0Gy7hmpTEVWkCyVfGJ5ILY6xNc0L8
eR7kc+0GHZXeFUK0WlmPA00mPoMlbQrVxLkSjRXFd9r65TYI5wRrr1z1Gq6pAsx/gH5j6RAmKzoh
+SnCV/M4TIm9Uc1GPRiYprmXDjM5bCIYhi9+F3LS4uGDWeHH99Rp6QVOYw0pUw6tkr7rojUDgpyi
hFDVGRdSQ/InxRx4d3dt1BtfpxJDnJNJ9DRwWjfiOzkqC7XCClLlq7woEtd232R0x5qmuLP6vut3
WR0H81Y2SzxsHUhOEjD8KelXihoW0sZGQJki20wseh2VLCtbs2uocRF03RNsK4vGKSinotQTKRoq
pfhSCwkCbEtNLYcrsgUqL1yCIhAAFUUPaijOEbKWyjaXYDioOJGA6hrN62iqnYPGJQJqUNC9Bb5r
0+jt7Xbk3RTY5W2TE47jW03yzS59NInGUCXPcM79d5rUFFNEkEkO3uQ6X+iWHMYxiWF5q5AUUfTA
4b/viy5xxaA9JiLq0cZl9g6bp3/EWwMZOpay597v9E2Y+JbLkjN7qKlo40vWCwR3PXi5IkqDYx6T
KJ9Eo9mvVcuIN12r7uswrtaxWmB3G7nkygnxvNFdAoU2S22G2roYW8IO9PyGSCvjFPk+Hn1Cf9cy
OBE+IgE0WlnT5LFB0abd8LmZfYHwJzmlYfbZ0PQJ+D3ZAXkwiHVUYzqVuyUNbYQ3FzW1oyHqvGkm
2VsS5LqYzNd45p1Qi8iEIAu7lVatKmHo67OphOvfhDlh5r1NIYQVrrHS+2m4q3yqcXZgG09SQxJr
JOr6kfhbgKqVLalOjEtzl9oWjG/Fqh97X28Qp+W90wLhXdGRLSjH68A9CXN1mok8NmnU5V2R40yK
tNygMKrqwCvLbJ8NkECNSRAXnCLh6P2CCzZqLMgiJD7kxZC6ZVwhy7T8yq1nnfZqq7LHtKrYCY2U
4QSm6cUkM3Q9ZhKQ9GYEVOnXhLDUsHNb0nNw29tgqWmWXZJUoUmdq7NTylQkBzA2jI7wIbs+UvZ+
Z6EdwjO9yuCeUeYh8lQdm4CgG0lBt78opFeNlPf3Iy3eyyz7oECMkuO+IORTytrgTpTes0tIAPrM
MYGJGqY3TacFPWl5Mq4BDOa8B+hahOil7HWtniNzy3N900SKfPDlpH5sRaGv5Sxo3y0uPWQAAbav
lR5VxrFvyAMn7AbUFRz+7VgRnFXGI7ZMStovDSbNO3Qpy6kthWewpUtX1iAzvG6NZmMsRvsk1jl9
NcCKUK6paa1h44znOUgRAaYB4dJjmsOqMyPtW05GD8iwkmlcLzfE2PRLSTWq594JlVbfZAVEfNUg
47D0awi/fmiIx2gm1VUY2JrNRhvotgVMQyTjDKyk39VB6z/LNX7agkIfQI/hfZT3wcIMJkbewPmQ
WcPa1N9l+7WYCdbTDilmqRaJrGgJaKM8WuZ3yHDQ7W6I3qO0aj2xjB6P7bTN+hvfJLDGP3fDbkJo
jsOAbv5DwNWSktQXvykj0m8k45KnawqS0ccwO4NUln2o4UAYbybx2jXxRQTqzWxEClZ6K15D55zD
77ORuVWEpnTBX5TWEQTRSpr0dT9FW9mYjn587DUTxQZ+McbDqTpxkuUQuRrjO4x8ZEgxbrCnPqq/
yyrQ0PQ42/e1v4uxrLROKm+Uwksmr/FX9MWIb8JxrcmnmQgnIuv9rcJtBSzxXA1Oq8eXQa89hTPN
pA+IiUWL1yxj4AOYKWrsSWovdrtR0fwGD3olZfDbY4VTfAicvIp3AYOAM0Be9atsE3X549Tmm4zO
3Eq2tEs4QF1GVHCwxupzD3CJCkWEZRNLZT+ey0y6IL7CggOXMrYhX73OCLVS45BCDctllNfJzgJn
2ZnbevDq9GJWGek374P1HmqvkmWtZ25JFv2MiAherXyvRvMm6Rq+Z7di/MIQIxB+JcOmsvCHQdXb
GK2crgv7OwPq2oemJ9N9tcRdX4C5KE9at8+m79SKbgE+kAN6A3x5qyusdcRbDuR4bS8NtkUOpFEh
pqcGWvDQEQbSJ68sxlbgGJamBhCh+ypJvFlDa0ED7E5rvIGGoOLqqjfDOWBgY21t2V8tvM+Jecnk
5zb9kohtX+KDhMeS569j+xaj1Z+sczjYd4jI4Uw0Hh0cbgRiT04imI46O+j4ZLlhWIe5RGCnvNYl
wGJxlsy3hHaNHL7IQYYA+2vbP1XGNwCr20UKIpihhJEnyhw/KFQIuYP/ekf+68pGDxPCG2lLlIyT
k/e9q2pv8GSxNHtTGbt+sfH7sxJ8NuQ7ibmEZb0DCuKwzIitltJ7fT9wHQHyC7VtRdSbwEExnKkU
n8Ku+MzED0fTlxCODg0oPLzVs93ZlP4hCjAtQ6l5ayI5GdrgnBntzu8PhXEBVdmkpWZRd89KMjs6
bdUp8clIgJ2YFzUEvWIZjlHeWSDqhxeruZejx4D6G1a2FpP+kmpDtN+aLIi1P3TnKD6mxUswPw1k
I8XvZfaW/V/qzmM3dqbtrlfEHySLcdpsdm6plaUzIRSOGIqpmMmr/xfPBxuwAQ8MeOKJ8AbohBZZ
9YS9125I+QCnY843n0E60kXyK3FbYtSq8EG29wN53RnQMiu7b/LxaQFP38UVsoTmRQ79rlHJ1e+a
CjyHc8pHfP0t6LLOtp6gru/IYcZansOrWUnN/p0fGS/WtLCaWbyXxNFvZT2+29ZAnp19N449kArP
J2LLgpFAFUtQfZ4x41cVsdSd+66TknerWqzdXp0BiopCFzvv5HhvnUJlbRBohrgEX/gWRdsuj+vA
Ehbli+qM0JPykCnvPu60N7JYANbCjhXdQkKYgRrKqy6a7xBw1JbTA2brDnFStkZ96ijsXt0mq8cT
ylZUgaghqH3nmVCtSMeN4xucwgVxQBzrfUL6szajBOVfU6K06y6oTdPkKsAg5cwmAWutGe1TH69D
Zoj66FO4pi/s3m0TWVP0Fhk94k3dwE6dGU5WEPKjr7b1Mf6Kam9Bxx0tFNBGmk/ebWgB3K1MTEJt
mtntj5ocis8M6OGEkT9KXQ5dO0NXY1XIv0NDQfM7ZKZywVD4BAfdN/hZ3xR6kedIrNvgIY6K5zl1
4jyQGniTrS6WgTwMQ2mPCz604iDzrklfnSFq9AhEGYYMjOouetVgdGg+tlBG0OEq0+qeU7O397UB
rBURM6Cn//Rs/6+XMf8/rVksZgPso/4Pa5bL367LP0sa/P8sbf5tZtZv+c+ixfT+y6SrY6riuJ7l
OMwy/7NnMfX/otFb+xHXQABqsjX5H3sW2/svndZS911G9/o6BvifuxZ73dt4ns1I2LIck+b0/2bX
Ipia/a/DJkwsrCBdm1EaWdD8Uf63FhuwQzevDfB2sBYMmH2NogUWHx7bKdQwXZ91QNqk63D0c9Yt
/sOMqD/hYcq9vQFMOOqOTX+M5vqxQ0UQNXZol1LtUNhrgTMMqPxbTtKWuD8ChjewW5B+Lb0TGj1e
rz4nMYkEAgdW6XOB45bkMOO1cMx7K2bGbMh3XnyTul/EO4kIEZnDZdbCBOQNfGO9Pc+9eMvTRSfW
G8lxTcimRh062xByy/KWQH6ac9HRBIirK7UnY3LecnNhwtsw0jGlbVyxL18G2ZZby4/ODkgUtFJX
ZIsbD3iBgQGN2A/x7joItQljROmgk2jCWLoVaB0q/6tMq8+l+Fwy8RNb9DdY9QTlhkVqcqcNyJNr
XNKks5mJWB0nEidK/oDOByJUuSXV729hfEy5QGbuLwBA6eDninqqzaPPOKkR6H0lJSwSLbobzRwx
GQ4KnHQIEcHWvrlusqOM2GixuZWrDc0S+7KhNAdFjw8gEIt2rayKNg883FiIS2tMBWBAm+4DMxMp
zJBa9r7zoil3CqHcMGhEn1i0zp54ohi3/FfLoSlhX4NiR9UJhJswcl8vXlXZvWbk1Ot/U7e6rR8y
GtCt489fnY+0KJlPfVTvSmM6D6UZSjI+Da5lTThfA+pw9JOHbDy7AxSVVEMHHXPNI60Dc4lamnyM
dDoMQgSdZQKRFw+E5my0hD020/qggoej8dRZmyXyDlFKRSEgTYNsJUOh70DllyDZjeGiZodEmsV+
lG9++aIMSTQFv092y4kNjAnEjlN7O5j8QrmjATAujz7jlqSc9pX1HmcWB/q4YhtmJ8gQHWlp+Zm7
DEITe9pms//s5I15rpFCF6brAXob6k3VGGdaiZdhSE/IoBGOgULa9G33rfseTiq4is2n1PWjnIYf
GIJVfO6Ix631bFspLzuRlQ36qNTQdq3l4ZLd23r/G2kks0hS5ysI4qZTgcpukWHjDger5D1EnZ1v
LOxLQRIvcgtAkZWFLt8TYPxkx1h/WhvpsDbgYIlRhw/Qr/YMHvUgtfEoFoAkybQvzy34ACxpAy41
urZtVZxwQjAWGbYD+LgeebT9p2R7EH2l7Yh/Ns+OQ+Kmd7pdXArdEEeyVAfso8P8UCq/OeplV4dt
TzpSBPH8aJTYsCbzSrul84Fjem2Nvrlz8xSrXQGsKe6spx6yq9t3Zz8ZHjqN7rRpgiEFfUr5bTz6
Yb7GC6BOyOFrGIQ5VmcyCs4T4As7kc99LzbJkHwP1WOiXzumFSjkCU+TZ2kRPegGuheRQEn6rTG9
xExe+Cbss/QA3a/Cja2jSHOyCfc+I8bhxYb2bKO1QvhxAV0TNKN51/GzZx1JXjQ5d+8jOeizeTJc
Uo7mPbCgJ9xC2zzCtG9/Rnqz63O2dfK7LKujB7ezZl6qm1UYWdHW8woIs6tpJofYFFE2XJ0aZ1GV
7j0FlAi1+4RnvS+eIAXsQYHtB7fZ5sz+WpNGBddlzRPwR1QH3FU85mobDc/dcq4lZBsemEy/i2L9
tkAse2gjtccQfbIhfFjGi4ayyXQ2ZPOy/98N0NMiQ9u7CZMVQzun6I0qcU8yUqAJUmLaD7IteNfm
B35MVHxyuwaPp7Ho9sRLLwYYp/qBhvdW6TT0RpDglqYooVaNC5IvkhIM0/RcOXpg4xmbpNw12ARI
BiYQCWwkzkU4iZiofet1zvKdXnqI8phMrg58+H0x0a8AdRQpE85vaw0nzQdx1bYB6Ncjft8wm8hM
Lt+rBmBN84ZPwyPBL+N/oKLVsl1DEOmc5ncAKsLJS/fjHL/GY3rDNHzMV8b8KaX/98LOjcMls/cF
CueCOrIEswh5NcCGGAyEjXEv4ndSG3r/MJ1IOyfxtauOeXeSkQxrJFuqeBu99KmjJ3LMfLuY8UfR
fxaE+SaFeXScIt5466BzqGkJL7H/rkgzG9JhVxRuqBt/4uRXzWA259+2y77Vmh9OxzymZGW4z03J
cTglDAtNZMbGZiK0cjANgOk8bMRQcZ60kFWlSzPCaWIVv4tYuAHsvVbOKjCQr5ktTU/Wbz09OypA
j9kIGD/ZxrPDYwV8aGbnY/q/GRi0f//NJ0yEcRmjNnVzBmNn3TULcgxcTrBS5qgOVGRWJLEzSVBC
mcBwUSGNFL1a8jqgi2/85jA3BNcyWT10cwfuRj7ZebTXCklfAT7W+RMZH5FxP2HGN8FZdSDJuIOX
pdkwKQq8/gu3LMSTYAFgBhprg/NrPTvIIaG/zQk3Uh0wHhcU5tMAN8mX9qUxHwtn3Bb5q5O98waF
TttuJL4gvcZOfzQiuAAYZXpjxYbUe7sEEwIDifINLMsrPMsLAM5wxM42jeV+9qLLYH+4sKYKnY8W
E4+OCdALSwS4cVPep7LloafjZEqpFfBijFweZrc4NZM41czaYlzFkTwsLLL7js2J093rM67aeYI6
hzr0x+d0TRRXlv235MirUjxKcPYmbGSimd+LjsR3E3LUSufgnTYw+sFujYspZPq+Jfr7wPW+R7e7
nxnR5yB0qwqUjG4HWCyPhTlcjYgfG/DOr0jsBzV82J2/LReC4YhTYfbhP1aTcVFkCVcFFyNTA8Xt
CcVh0xXwOK2ZPOenrEy2FXhspzAfr+D/iYmxnKc28j+TeXx2yuxr7HnAEzCW7rQuR00MFuRpjmzS
Aqt8yj0e1ALoJUcn8VTkOf2hjqGQjNY+e2qZ9oqhv5EyNYQVln05Wn2ALJOQsDg+uYohWvmzZNNP
7lvxzh7sFxVbt8hX6OM2ZOgwJFtSksAjG9nrdOlLwvFKY3iM0yUw2n0CGZ9E6UvuNmmY1967VmOT
9TznAKFrG0/xNh01Hor0qV8Vo3EyY6omIMDv12oO3pGPyyRT91SPh7icH109uVi5/4RvmSBVhtA+
Kow0O2PoYuxyp/RzJ8zfWHg/XQmvEINV38wn7Ng/8Ec2TEeCGldrh4lcH4gBqydvk3rv1jhS4mwW
79QtdzYqRwdL2Do53rfZt50JTF1rTDCufU+9OfKnh3EslBN0iDvNlqmCByyf3czCxKwnVWLd0GBo
wyUYDNj6e0K+kwIU+xeOn82cPORzTbBAfcY3f6lBHPVafe9bFGrsTwZCUBhLwi7XCUYr7I/I/638
6lLnzWGUadjpd7beHQt08VnCs+EaHInNWVte08Q8j/ynxeHIqusDhzRvQbsp1oGOXDYYVa6jgBPM
X8ADzWLWe/K1tqp6Mn1xqLTp1aU+jNyIsLMtKDc8HOtaKoMb7gT9qwLJMPg/EEX3GSsNZvKHRTFq
1f+oDIeHjxpHezY9AI8qP0bGvKuYoOb8GAsPL8QwcBPn2GQJTeGZS+3PqrSekupICntCxIizpfYG
0pBvQRadC/cJ147rPS9gCWeiGnw4jAloThsaxDBqQZNWz+RrnvjGXc5sCL7samtodqNLoA8WWabx
4DBqcGNoEuJvXtOTVoLCg9jbj/pBo4xPBFPNnvoBnkhp1PZRFaBt9J6kDFP+lXhqM296LARpjjjd
gSYil9dXyOo8bUWmISjVQLL1rSsf+nQedkBOCdtmGLkBfGydnFx7H2rrA1Uq2xQDfOosnjKn3rKf
6WGCTDyKaNzabBMBG1++O9jHxXIfg4Gp8VGNDixDQsB8plZJ527T6FX0lKLU1lXy40BNr+jiKHL8
SXFiIz3ns+PoBMX/YFtVEI9mkGjEQ790LvHsNVYURciFTI66d7R4eCW3F7tYxoPxZ9cxaI4s7iRj
45MUrB7ldOoGQUayBanBDaU1XzHIZuRsmeUZTv6do26KgSDZWBRdTKSW6pEQcgKIIng/lC7wacAK
SL2/8rSHqJID2nVm1wz5MrD9QGEwrK8MJEsMYT9FL3jmduyVWCe4AQZU8K+EjC/lvdtCTh2QzKXd
tbh63T2XJRcL91C0DsqJtWJu6qzF72Fcuk88FgjP+2M6T4+xjUuh/o0zpPDRaaDaqLjUOg6LofzN
PxfeTYRIwZI9T1F8EHaC1b0gNrrYNlAA2zpC8buVGi2nORxyozsYBG4SQ3xu44o8Vy0ghSsolpML
Gz03X1MnPUj3zaBZyqOvYpUgy+GAnuBF13lUx4WclN8sl7u0yu8SEsnc8tHwPlt2EJ6qcDx/NyWg
K/+zNM6En+xXYDt1/27ZSfGMWuGWMZLtsyNae/rNWz+81tRgtn2R7IFZ3IWR/T6sWbuESfYwtJaO
TzUqgh5Sj49rtnCCNcB06p4HyuZ/dAKOihWCRDDFCNQ+r82dAbVpwAGTY+PQ87dFSS5lEp5zrtTp
YwUAEmg+8/Mhb4bYXXdvRT7wXyeoMIfhK8KUOOxrosQa71qA7RyY9Wc5eZ4l2cslTHYo+/O1lnHg
GM/23DKVvPbllyMb7vMfYTu7lbEg2kO6NHuXLL25HAmzBFcAA6ExsTGAx5LVYzr259wJ7ao/LbYP
hR1Z6dLteTECZ/l0KeEhKgeQXfcOBZZbFgfy0agk66Dr6Hra9uLgpYQEms8Xr3y0U+0gBWtnZu+W
f2saF9ySIB2OolrL74ib/Oj1gmwMyZXsbXLKDiTnG2cy70zSNiU/w77qj0vf70T+alq/oOGuc0FW
sgT1k4htalUUW+ll6EcQAH3VhR3YGdNv8AIzn20IxBOD9gU9ELZ7vZ8iTsmR3M/ItkgC0EDjp4X3
NMOPNBPgP2p4c23OAsUnCCUDrPxCPk49PjQupGqTWEKm59r93A87XVffhfuSEkhO+ITPhrV4kHF0
9tDaHDqd4Ph569j23qB7mXqIkOK3Yd9KYbpr3f4BkfqtoeD0M28H/2OvNfNhnBCZttU9GNCuJF6Y
OXjN4Wd57T5O6e9Gn6tFOyiHTNXCfZi5fZrR2neS+ps9J/OyzfzddseFuYugu2q7bQGXFvxX0FfG
t4ezrpD5ScwUh6BPYz6hjT99jJytZuxtK3oE3z4b2N+X5VvkXrjYGNOgJ0bic+LZ0Pnc6vKMsxuz
87Sty2nTQDnU2cJzJgDZP5qJ9xe++n601Nb2mV5lw86oV+tnH9RtcU7iNR8I0lEtQ3yfqCKWE4iV
uwhy3EBSxLAQyVq+6/BPM7bvdQvWysp2sUsgH+kxrGqPiWhCK4LFYT/nEH5cHwbe+OFbf+f8Z8aN
jBTi0No2ZGtkrWTi2uysSpg1bHbZ9gcuWn6XaVAMSd6ovGuq9Z+I8ljEiHQzzF04Pua6ew/9yxzD
CjdNOn6OdK+N8egZrjpBTzrIOsOyCr1/HP2cuIhhAa4VAt3/xSUQs2BWzrbUkVvZRn+aLUM/X4lQ
yH6HDsenfnx21Evm/uizCquRsrMx+VQ0J4IATuOaoH44Jr5BNoaGUkvIS+KpvwL8KWsKAc/JpdWe
umlXiTlM2XmbPX2/sxBfKd2bMzeBokaHqvMnrYB4Zx43A5RUXu+J26HRwUSxY8RWkrenSTHNUvXO
GY/1cEeFEepTTVE877VePy2kI2HI+E1YguuNRSjpqWr0bbzutBiGjgSbK5ZxAt+d9URo4sFwfjJp
7xsbQBdUKdLfGcyE3oAaQm1WMI7vP+Rt+ujwHkwWl3yN7ji2BoAf1V1fEoxKG2U7OkG8NasVSlq0
C39mFW/JgdXXrZZbnbps+aFd30xLudVH/7mJgIMhZTK3Tn/R1FvNtR9pv9g/L0X0jvltR4v976bU
Vfamtdk+Bdo86VDESsENTAVhf5nENG/yGWcOIUQZFaNLlahXQdouu976nYars+7jDMIrUmHsqe3v
pmYdyNKiuct7RPc8UOYboLLgDR1phzZV+2jmeHjwWPIL8TTcuhoCSpVMn75UL7E2oCJJ+b08zX1p
ZPMqsvazkeNf1XQbdBwbnbxeJtiCXZld/MGRNKKNi/G0RXFQWPVON4g6SA+AySl1GGVoBTltxWm0
53PZkxZP4cEYNqjt5q2s/atFdj3fftYz+TrSMurmwZz8g+Nf5qy7uDMj6u5KqMZ+NkwK2nSrmoro
vPTBip4KOz3b1MBJ9yZDiB2U08oFp1Xk12Z8tchyaH9U094NzXMRcXfS0wJFD0htC+RkPRXjFXAO
mbuYEVNFLseKHHaAiM+R3QR+nRzMeEgOniFfWuxUeP1voPTPJqgpK8fUW9pfeLzOJF5ufVU9D1P+
UzPx0czqqfS7DWansL2q7Lsf473B9MxPXNb0jJGYAJTHBBLlMLh7nwwtPogtOpSzxdrN5G5sidk1
iPtoHUEvW+Pde7Dka6tXm5xcBlO9Vol7iEr1PFUj78Z3Yf9pzequzj/4ONCU7Ofy1UacRHJLlVkM
Hj6x4YczlvA+I/82wa2n66GZDNeYpAUyIo90yWxJn8DikA9qgTvx2JwqZ5Ob/g4B0J0XuZycfzIH
d6q+8ZrvjKFHtuQc4d2eJdlfu4CxkJ/maDqMCGyc1t+1jXexDYg0/IhM/xFFMWnw44tYsynJ681J
LKA4kTbZE06Yu+u+FqJa9ieWrws9R2L/8W0OP894wDlK5sNfMGVUF2v4J9KkmI2Ilzz5tf6TjukR
nGeDYayZwtKwm610vGAmBKBZ3VIGPqxevib5BB8W9YCb3FrEl5s8JkjFjXjtQamd2pK7F4udtstz
reFy4aMy2tzYlZKkazDNdGnimnnaHW7u5wReMgFKhH8bBaGOCF16rbxWQ9szzPPcC6GgNRYw/83I
uortMydDWuLQTl+7fhk5X8qbJXcTEGoGGfPnmuuyNOWJS3N+AGBOLG+WvrmdgZ4AOlVukEBU5K7g
Npv2wlwTfxNWux2/gaf+lZOKsRDCu8q4aSRSQHYht/mIefKUN0B8mxRjd79+d6izsi4d7popHvbs
rfaxN5+syt0UenwqmDgRRr5tXUED6r4xbW0bsM4FuXWkX6DsAN+SvWObPoIfBABa5owrmuUNZUcw
rciuf1+YpkZkK+mXLCKFVsB3B4JjN408xGLYsvkF7ifIhAb4FS1XM+oPckh2SnyP3PisaRIwXBhM
kszeCd289536GeZU2pxqsIbohL0vB4hNWU/thj4kAKDzmw28+fJcFxhQU+1bdjNKDWofJrgmI9EY
a++mSCCvo3d6mZA8eWgTsFpSAs5muYlrMobBkntde+jJEdHDVqEPKkk/ZjdPvGcngOtMpwZq7NRk
58ThCKqnoI3GCx/8ZZYqTNP3ko2bn6GVrlQgEjNEHxMqhs8rXlIhuYBCtRkAKjX9bsoTiHwaicQm
hAFyuHghGPGAiE2zo+YRh2GqrVXTLAsJ5mOG+AQQO96b9vDAVvonWnWPdc/9BVaUdNOIKEodSFpk
6Tn6mfG+05rlEBkwnA15Lciaep7Xt3gi4Ipxv72t7Wtuec2zHFtGSZKpsDGweJM+RXC8HIHeMKOe
fEZcTsSbAXL6oBXkOsWIp8zCOVQzA8PF5Q+QJjqOpwt0pym0ZT/tbZLAshkoVtzvYJp9C4Pl2MSG
6Y6EdRUR80ds3zztbCPB2plvC0VWZ7VEH1MLWUE13ObKpXdvLILS+UJIJSt+RdOn592jnur+2VmK
F0u+xDVyTN09qmoBVRDbDyKxwHn7W9ImrjChBoSjw2+HJQ5pBulQRi62be/aV09Zm3rsx0On8fNR
KyzJsXMuSn9oTkvrm2toNqIdFhu4iIn0m8mr8krwiUt0klVN1oRbkLYDvekku347EKNwVWYS78uI
W8Dlswgsi49Q8rRPbv0C11gdCXe4SBFHF1OYvL2utdcmZe/5o732XW+GemaHsBLFBrbfhXThbMMD
zWud09X2qCs9CvDRWVCVygbENFHDm5F8dgRjQ4F6TGZnoF/H3J3ynS9+vWoyQ9j8ZO3WDlPHqfp0
2W5mRUngzDK6O0+M93bR/eOepccuyr59nweyb/kgCGvj1+Wxh9NsvRc+Fn5EFAlpqkiFRovyamTK
YHCHONRKkmqzGvrltlRadUwYnuNDdkN31F9zSJbbxjD1LUpXwqwtnmsiKw+Vm/CTA0IIsAbRy5jX
R2d9S5twdJBl1Vlpb3LhVkycfX/f9elVA+yXEZ18voklSu6yYtln67oLg+0X2ESxixSIWvOTH4X/
KmGhsJQmVTIuS8DdP3ms+U+IwkYS5e2+aHZllL8PwryCc6Rzq1+9gbQSSFFQ0Y0+aHuC9UyLP5DM
SGjE/LcHNS5uacM5a2WWPEiPzWUPP3IvrwmtZ8EQw8/c17QggEvrzmjIp40jVklnm7/2iFFJldDG
oPWSNGxlcyY8aDlYkbGVZfJTrezsufMDzuVpAyb2BpnvE+UochtQpBRkDOYUT6Fa3VRYj+/zksWZ
n5g3vyC4yp4QB0wAogfR41vr7SublujW+SbnfgaeVvQUAAlCbgaFMA1at7xFcVvvfOKgU9fDm4ng
ucZIHCrSZQ/IfN+F22lMpCkpHROYSNa/EaizM/uB0r1NeOsW50l69i1PVhZAueym2MR3XY4tAjSW
7w08ik2dIH60e5c5mO477H3m38hYdhZP/nH1h+sgmA5JL34tVuRUouMtxqZNTFbN2Vl1tDOMI/59
IWlN5wNXzHCt22hMQHzXWWeflt9a3P4C3E/EEwAAVKZJdGoa0jnMI71DchDJROsenXrubaYTnYlw
gvy+xZ1gSFXiYdSYVUU549tJddfB2UJP9ELPgwbQFuUt80i8STOXLCy2r0bkBhyHtLE9tjaN8LEM
QiwSJGTDneWGGLW1UB+bMOfvI4nQOotCO1WobQ/kMP9tlwlckSrVI2Q75o9KOy16zLOWRNpOd9Dq
wiV9FQ2KZbeUpwb54qJ6yJzsWqXn0pTZ1bh1Osa1NbkSMyLp0rK5b9OCbK0splDpc0CcUCxwqe8r
bXnB5XIvqsjnPiHSvND089Ccc03CH1AyDsdpDpl4FaehV4esqT7IEQQv4cVfbJaoORYehqIIQdYQ
uyDiz6JW0S7y1C1KSMTU+zUAD1R4ENsV5RKNtCmYoeeSgEWHHZVApLOdFgwL3CGg/Nq2IT7IIzC+
54OuvdVGMNobmdvFVsQgN7p6Cy6wOZKW/jYxatpI06sOPTdZEfXR/RpObDKGgEfrPoFxe4ytgtFc
PR7joggWV5Dg6EskGSNaYr8SOpsQ1K/kCdMtYuQIGlbpByLZ+ZzTO092Rz2Z1TlNsbk4jbe+u8J4
hpUJqWaEjRMPaqdZ7pOmlX8hNvWPlWvPLJckHwn53nwurr8rPK18MtPIeLRpYALVsR4Yzd45qMrc
+ysioVb+kU9Q289o4nPumbvEa1+0zOtIay3mkYaCNEUfHNHEaYtcp7BP7kLEQlsm6OxK13/IiNhR
0PE2jByM5wZVFH2gvFemDmAWKsA7QnBCIKYP0yejpRAodYa6+o6GKP5YsuKPVv1AZEyu86Lm51zl
XSB7foIytV+7oXGfxcyZHQ0Jwpr1X2tAbPSfK7LFSp8ArHDCFLBZ27Stoc7aGiMx1nN1m6DkZYLX
zLW3y3SnfE4VlirwWpuYRIyTIyV/dTkiwdaVutUTNChp+zZcLUOB/SD7dgV6VaaVXpMpBQlURIC+
tWRE218qZi8MNHwtMU7/vrjrP6VOocE5urPtyj3pTcmM2BgYC0bA64g8/SrMKhGbkcyuoWUFMHv9
HUlRWQCT6MSlkt7czDxMzJ1PcbEmebLZCtEU2+csiQGCZFuSgEeXzFcvVldj/VK0M6a9TE8PK5mE
VmrW7hwE9c/4aHeJ5c/Po4W8xnY+BWjK5wi1O+Wh5oZpTR5NUSK9rAzSUwynMk4oErKNNdtkW9rN
ci4rdRsMzb2zWZsQvxrlpnmqG8YCc0PrmC65fDAgaqmu/NF81ZD2mp3qmFbTNcnCcrTskkIpQjKT
H5p+GO4suru9UPJjYbwWgeK7FUaLXGvFjC319FvUSb2Nc5N7Oi3L1yWuUDfHo8trYVvHOPH6EFSa
GGCtcpRboVlPzXOprI9RVDRuJXiOjmvk1XZwnztZZxwdICe6XlSPxFdnZwgDf4XnlI/eCidjKRvk
IwFaUKibQ2ZP7rPHvbQTvT2E5KcwfIzG/AgAcls3JjlfoD0R3Wf9Lk8bcXCYwu6qum5D4TjGSYn8
d7Gy5Jz1h1S3yvvWVEj/h+WaTvO8c3xLnSjXHopxNHdTy+1T6zWrtmpI7rz1izOIPwsAnjBhLdU2
WnS/1Eq7N9YvcsI9IQ3rJaM1CCDlT7c20aebSfoDdSG8deGPt3//3XMBmNSDvexKEKth3ULvbWyX
mZcuLSNIpU8S+gALCNXamZ/F9OA4w/RgQ0sGf2S9Li2wdKFziaAQ7q4WMJdrbZhooooi3ROmHcS+
Nh/MFdY015V/0VG6swLAsGN6diuCrBcYQSi0d1hbxJ2PEYYZMZF7Tqmzt+9mE1Bb5DMfKw5lnbk3
MWt/XRam3Fq5CabZd5DpEaUshurPzAhaEUzCUne+JNCuLoYq6QeYerJkK+DqkXoUOnrb3xkp/2PI
4zc2DO2OJFvto6ObzZb2rrYoZccRES+TFzb36ANUFKOax/R6mtosfu4bGxER3geb6vWqy9LfoDxg
qLaipTWBKgeh8BEzenRy+jpCfCfeu6lv7yuPOVdcSIcKqRwvCGvbTY1XK4F027oBj8xyp0RPpiBO
irTNRnhbKbD7uEvvRR9tZe222wRc6WeyVOD7zehtiXX0OBLNIe/vF0wUyrSxupeoe19dyO8ONxBI
Tr9hpWu7txkIzM2PGFTHmcaAD+oK+wO9eI4FnHRSmOAftuDcreVs+773XGbWAVw7qjf9arcdVRkC
sQBzIb1vn1NM4IBhoDch19Y85aFFG6DPZY7JTLhTt3kY1VGLBjRNicFyiAHQSWC0eG/WpgxXVj8h
pFyKdL65kikGv+S4n1YCcpFO+7Zt41OqN8a+EajvIyGuGhs6XB4NA24/K16QSTcPlOTPcarV5w7d
Gk4cRURrCbVqQkO2iXrG1nMU3acjJWnOzGRSZRo6ggCQsZyepBk9xF6T7e3eY89rSes9Tc19BrmZ
zK7GwCiUM+oxo4aF6PDjqtx9j/3x2kbOvedMJOZAb0cZkMoDoXqwkSTB17kiwjwOHXOZr95gbeWk
Dztwr3+b3Hos7C7bqSV30CMOWzyHbEgn+zb6y1tR07o6MRiqcYi8rdAKYhwn9jYdCgpceRWn9Di/
69OYvvCNm6bS7+s0te4tw30zo+qzjPQPzJVo3vs0yOJIZxwvLjOZvxsYojKs8vGu1Gv/xcFzk/ij
9WcejPXK4dKcSqblcdH7D47uhkC23G1POObGamv+/kZ9NMlqox5JdoOHUdMehg+z6pdTE5Fy0eT2
c+IObaABHGJV5lwz/owa8a5QrEobQ0/M4tW4oOSnkFI6WrJ2dOiLGF4UnAZ6D4GuG2k/6tKCudLo
6NpMHauInRN4vSq/ZJLQK/TWuGsFxDULPyRkwYoEBtQhscZ+xU629O5NUEtRbCdZj3tTd45zAeTP
G8hEkJ48yujN9zv7IYk/kdK+tivUte49aKTV8OT3QDRW9mYT66hbdEGBem6IUTplEo1OP00JkQBP
VVwRYzkiPFjxlkiQSPLGBESOdoFCt09FOIlA4hzeCOpxtHibpmFUHvtMCWV38UCWbrzozaU9DXRX
it1smvG5ZR8f5joT7mIYxIVYX5vRYTlSoTUiMCNmvrZSZ1ERn1eTXayX0dFDYgasTTwmqjWYZtKs
92U+hkA3yjD2rFUKIhoOFlYGML4wKVTXCbkA+6MCqKn+3+ydyXLjyJZtvwhpDsDRTdmBnUhKISlC
MYEpOvR971//Fhh5MzKjXt2yMqtRWU1oIsFOJAgcP2fvtUcUZVEv0Lyg4ayI5oJSz+4Ma/6az2Fy
7d1LBz3Ul7SGVxP8WAryyluVnioOMfPKO9PekvMF54C7nZRzYk6xs3jD51h/n0sT+GSlvfcC8103
O1gKRweijJrdXRbFX6asE7i/yArxJp/gamSdxdkZvYH1nU3nQoSVXxJPesA6dzSHR8he5E4TabvR
60M5Ve/KRgXqEpi1yGbSWv8Os9RCd0QPM0nQQHZxZ3DHq0iz6kRcAIEbcFqBaQwl8SLe0uHrkq2W
Tc3Rm5qzGLxrXorvHYRu0GEM8jsaltPsXTKJls+KODEij7M2TcyIKaL3YdPIWXWyp1sUuS8JAdo4
VZFbDbRE0q4rGP/iJXJjnQ9Nn7UPtJ5wjc2EMRcEcqsY30Yq0vZE/6xDB0w3F/I9Hgyd8pvOCIRV
JmtK11YYd5M9ASTApF11aVtVM+0hQlx4OmC0IiEDybR3td2+NNP8o+776exFcjpry4VnaDsiTYJ9
HSqWIpT3uyqZw20koZi6ur2PSZDaEB78PJjlmXKZnKuZ9cyYV5w+e5JZlG6oB5ix0su3sQyS3SRS
csvo+s0gmq/N2NEnSFrpl63XbRPTMdclTbqkMB5CvToFYdDuJ0k2QQ2XY1NJDGuZ5jwqixwwrRyt
nU5MIIP86dK3cXgYHUzNzLjkVs+E69PIOOTpqB+cSqwnmptH8zkUShDI08Ow7d8MiJ8oQknwq75z
IC/wzrUoeazpPXEZrQPi/mbZL5GHIZnZproq95B0n3D6EdubuvkmbilImljfZnOHLHOIU+SRXkJ1
BxwkXbK5BbIKp/DoiHMKr6v2wuF8hfR3OoCY36U29YkKvrpZCWVOx/ak6+la5bpYC6Nuaeuz3q6C
6NWUH0FqrAxjYJLWY83qsBtIWnixjXy8r/GPoYBQ6cSaFdoWWkEKe0uyshq15JCYOk7UZFHhNwEB
tsraTSV6wxjaUKDV+WmUbY2OSE+3skgC+psscMjNorHbZliXjVIiFUguHLvGTZwz7g60swfV9qjn
9gejmKBHQLVnhucSHRDhzTCr/Ez63gfGn8F2lom2skKWfyaZ2mTcPle2gPpd8I+4aLBs6kiN9PU1
KcDJrfvayx39dOOBcM9HmrZr13EmX9PUdKjt8tWlpeSPxIOD5zSZR6HLMLrlJE3hDpJ9WpcBDnjy
WqZzYeQvQyefjCTurnIcTuYUPnDs/2y06kssVHwIqOuAAp/bxZ2gtzRz02XGnZaazg9mzae6S4BE
72TxjcOstq2JvSKujwhcFvVnkInU2xQsyJ4Zuhmmop20wTPQIN8mzZNT9qLFSXAn8z2T0LdtGx31
gUgJV4rh17jFtwZ5n/KajZkjZZExp3d9GBdktd9XNhFnWfiExY6Tl06YYdm28DmoFAOWOit9Lpng
x6UfEl6poumHM7wVvc7KOMm7By/8HpYB7UVYgLAyBW5HI91hbF70NqRHetSfyyJz5itD1+8wQpg9
q96QXhHlWUwlHb00fcDatuLnujyMQ6Qgc+rsDSnzMTP4Hhu5tbHHHWd3HWVOsqtGMrSEAmjcBe23
MYxQbBgY6BypiTXyXuKichIdet+FGH4cdNVs9FhLNoTJQ5l2mDVGzJ1gMamZog8qKzXVKbHQP3Ry
S0AYjeXkuY5x43lOSNQJa+dNa/PlT7ODJROA1G5sh2e95g2GzhwBOq8+NwRoMR7qMM5705PLzAwg
fpPiaemJT1fh9wGnQ0ZD5CiFvjVsuSSDVM1Du5g72eFpake7vLeuwiZ8ehRog2zWg+vIRn/hdi9B
gCqV4gsr7IAXuS7oM42cNtxvg+kQMi4hRc7D1yrV2m1SI7xg0sHaO/b0M+DecTXp8SIq/VjnvXs/
CLhFIlgBLOtZmsVRsq3cqNyJYzmiqYnV/EzoFIAUAmBWiC/GVQ6wO0/RxbdYD2sOxViBafbl9bw1
dfUxGGy+Y7oErN/eCKSp/C783tohIG2CCjhzuyOWaUDs8fCl0+1qmfKI/fxkwNrf9HZJUElHu9fN
mC5aLMCJaKBnPSwRzcTEZm1JSRiJz8LIu61bmqSpBI91V1sUYmFPI4Kv2xsCjblen18CtzuPUdru
Xat+F0aLrajSvDVRe/zy5/IZCJiG4t/kAxpa/eIg1pPWV3QIr7GXNW8l6WEyx+fuBNrBMz94Sdne
JgiszzTuvowcqM4hroFpxD+thXKfhfnRSMkdm+Ix/RBhuCWDINs4fWT7UzvB/5wY/A6ow7PUeAbz
PD92FjVQ8eI26fxsB0wdPGa3a4yhT07clOei7ze0U8ovsijWDlFPia72Vsi33y4TdLcbkT6yFFwr
aTEY5nfJV0LbzssxQ5i2Jugc2eQSNNlrirvzpNua5UuSB9ZGo1Be6nwkd8fg/7Rp8n8fwdLAbvif
WytZ+397J9P6n9TL5TF/QiwBTwppLZbjxcRoW2z5aa40JeZK3RGuwCwpf275BbHE8iioU0hq/tN3
+QtkCfvKJbHWoldj6ML775grdcPh9f9B8nIExyMdkybWBA9Mym8YRPzKUUH2R0elUdmwhPOJjDy0
9y1yli+Iboh/Dd7LYADXD9j5lFnW+FiKBJHFcgcZNZ9I7UieyzIrDsBnJ0prz/7UTBjsUqP6Is3O
WoOPUg8egp1LaSMNuT/SanPiPvv5YzaMOQVfO+yp6yuyofXHn09tjfqKll5/k0zBTy2jy02Bwtma
ZHdRRtxe54gZZDbG+Xu7yBORKzqPjQnrHp5JsmkxALzPYjihx9NfwqkZKIQCZ3t/wGQ/uTBh3iy7
T+j552BJZJF+qof45+PAjiZbySzniCc1fi694Klfno+x0LhORtU/iGxAqR2wth21yYZrkRrGQzEk
ni/1+GuQh6SM3Tf8/DNqjYeOzK713JKF4qW586+H3B+3XEAsJkcFXeS83Pnn8y2335+g7Wh6JRmi
t+Wmn4//db/RDsGgDC7muL+e7v7X/bH3vzqXCHVLcAqwyir1TSaL+yZumaHUzsvEXnBl6fZatSbX
8rS7uE76ft+mS28ZhZU/7ttCWaArBmePJIQHijRQ5wyPx8+rrTUscGJOpfetlrKAERgT3xKd0HVi
efqRkafrZyPpTa5elK8lwcpY7rJuV5iifB3sCX1TiD3lvjUao3ldJF50tJc7R4h8VsUkivN9a5AH
74GcxOX+UAylp1CW1eN9GysP2DQI+vKR2m/yaD1MABN2eWBNl0kqHf1YLKijG7GL6AyD80/ULgiR
sU6UuLs81C0gw2pka+BcAg3B9WSX3oVRe78LJL3rKXfbHafH6Er7rNlxl+QawJ1CmVBkV6yC1W6i
k3Od6ObttKyormUONz9I5uYaDCzAJll016mh85ePXn+dWCCwNRivESQEBiIBhGXSJXg1TVwnZK3b
3A5N+njoW2nuW7wahdLUSfuaj8LFsZcCio4GZ6t1DnoAY0FQI5i9BaiEtlOoxbdJkTSch0Z6m/TQ
ZKvMb5ChdIYWY3XjSEAYpWQwRXNXbfNa47RYYzTk1QagKQbobN0ab3mIfDmQhbpNixUmp4a/lXna
83y9yauF3XYqkXvlAcFLk6yc29SRC6a1nXcreVu8mqvdgoQ2Iie+6HEK9IL/rUsep1jlvNqUPUaM
iXm+rnyMrGjezAYNWm1suqujR8OhdbPP92uUF931/tfg1NFhjNW3325X/Oz2KTB1lv88/NcDRi0v
9iYkhNWv2+536bCr+DZZH79vwLfZ+4GJLOz+CPnXa5fCjfxBT9Cc/HXb/amsZDJ2VccSmn9Mt36+
hXlIEEFLI1/f7/PrItCKcCcHjWyu5a3+ukDxoG8drdf/tuH+SiCC6WhUwIR+3fm+wctEtC0S8ll+
20AONoE6TDV+36CnrCfqyMD2+M/PKUjR+DMmishg/McHWNsgN/QhIqj1nxty18ViOZNZ/tuGQuJP
kAbN/t8+QDOwMVF1Rr377QN0WiwdnA713zcMzINWITot/7dHpBGSzbYg/6/paaPreXw0dd154aCC
XMiZP+a6CvY9S0WSalqd7AAw8wLpacvKAsIOZ8FYLgGbzSjOhJ4j9cDGGFBlvjUePmrl2F9tmvPM
scMNP3BJP6YkM8VO7b3oSuWHOKmec+l9tZ0ADgwBVp7U8RabyDnbxsn8phYD3YmofnHC4dGcZfml
cenwIKxrbmNCmiFDuI95WBjn0iJnQguLx/tF4+I97ktre79mm/SBCE9MNwaN4WuaoOgf6mxE4hFm
V3rCKEl1VQLKd4hTWG67X9zv3LURXlCrt89prOrHNrvJWjS3pgwb8ozicJWGrne9b7tfOIsJLG9i
Wvt1+vNi9tR4wWfl6Hq9VXVJfJcCwa5r6EzqKX00sDc9iiSIr7ViT//rpl5jFhdGBy2K+9v95qjh
7rWe+Sy36Z8t97zfyZxYO1Ztd/p1E7GLKNCQ5B3uT3+/25gMBD5VxKP/uq22yIDR+8jc/nqFzhjt
bT0wGfv1fAZLJz/Uk+znG/z5fHUOaV4POC4s/8L9NjxuM1E01od0iAnK1rVBe7C9YdcUdFL7xtyY
LuOwuArnl7bHllHPO0a4GXPfnLgXxLt+heqEkexuHtCyeDWNM9ky34pI5X21kJptIdMTLzZo6Hgz
o9i0wlIbopY+t3NYvKZkvtGXm81jv1zl/Nng4ycedppU/tq6zUea+yFHUwofbzlVknm275omfLpf
y6cPIqmiFzw/n5WRB+eQPoksRlhycmj3I530a9wjNbKj+VXKVgJ1oH0wMr94japm3GeRRkpdqD6K
Jh6voOrklvlAwurHUK8oOOe1F0Ss5Ugefc2ByCGzr+MzchMMx1J/1caS1otn4hzp85dseLcaLEBM
i5NbONkfVIAuWDLfXkd9YJyqHiNk6rXmKz5/1NFwY7aNrr0AtWPiECa0+IaWfT2ZYhrItu2bRKut
dbdKmUWH46utsOToQ9s+3K8aWo6wTKSPbTW9j9S2lzE5Q65WL4Oty6cKUt79/85yNV9UV36b87p5
7vHOpvnsHilOUEwv/+eoV7qP5RrQQVGp16DlfTmi8Xy3bMrTLANW6MuFMQ3VSTieeNXT/FPITO3q
kSr0auJQy3Sjee4mqGZFM4y7pncJUNSMRa4yXeJ++n7/v91pqI9eMmDPWzbWRXu1u4jaNCujnT4I
+VpnFQbqNuoP96tugPdGpCZirCoKAfLl17qOfZFWwdPI1OzZWtxxJuKqRknKmVn/ijTDZtKYu+jH
8AqkDbJsqCGvfHNIu7Rp3nV54LxGHb+hAYrYFPXaOcYM92Fo1AMd/EdZW9pTONUPjmgdfpUVVJIx
Fjg1IwJDAvuEhsY8iPzawe+8dB6raFOMH0gzpAmUyIfQsfOr9ZgkYffgYlawW2dnN4yUbc04GEOK
N5kzT0x/24cHRyBuuWFtbR84flunrJhsTC38db8o5WQd3KTdhoKVcMyQ9O65Er08gl+b/CYSX7Fy
zBs86QaxK3VwQn4Znlz8klbeRLwM7uzROgcBUwF0Q77tqmEb0be7jV0AEBAIzdp0nf6ykAzIr/js
tc4DkYeC479V7vSsGJ7QblyZRX/qmfI9F1OZHZoo/VB5aDzrKII7qUU3WSlFeYnKx5vjU6PUszRi
MjVHfE12Acg2SfR1Y5B3Xggv25gd8xckxo9NSqr0UHsr+ImuH2nG53BcDP2OmBFHGG9jWJl+OQ/g
VFV3YbxG0BiEVQ6Eh7p6isV6pgsBe8Q7FZhrQiL2CHpGZlsrhN9BvRFueJm1Uu2S1v1RoYbtkm7y
66aG3wFYQma2sQ1Amc0vaSSlT0sVnFpef1GYuYuUTqFTfCBr+r0rYBM2gftjNDHK2o6BH3VL/ZJt
Q+l9HgP9mzU/dI58dC1ZA8Fz3kcmI1OKSVMrbLmpLfe9QTFqzGDAwhrQiVlDZmzqk96ixadluwY5
xdgyF6iK0WfiB7caZlANbcK2Wdlz+2rmoCZ0Sl09JCfFwsUkx6SAEJOwA9QeXDLas0NjI9nApIjv
tl+788mu4RwwvIhXUyZjxndRvcasyjmW3bAUaHA8wzwYzQwRIsHCe67mdqsJpz5ZfDM5UWKlh+YR
O1nykA3qGwL4pC4+VDWhbliP620Eqy8djFtl5Ne4xYxs4HNAVm+eqkYdq5QGT8DimQyVpUem77ok
/gaFq1inY/1Sq2kTA7xYofnkAwJ7nfExQRJUzlrWlW9q1s54NklgW8UzkmS3bi6KvFMw8UTY79I2
2Y9jSrhqevDIMMc1bjxxpN1nMz3msLfpfVvEpBJsuxp79Y6Ml7ysZdLUYm7sZXy5ACx8szJLp64U
Nq5D3c9irM66+Oj2zAAM6TwRKv3BQpSXy/oGy+XjFCXG1pPlRfaQT7HRrzOrMtAjg3HorGOaMSQe
gI2ETlHyWwyZvVnTbtZVu0v49/CAEqcbkwTV27RXq0vZIHcoScpeKQ617MUYJXFx2tsp21eCnqv0
UnH4EMJjfJifHUzNvpaTo5k5OpPNRqLdLIoFGvXRCJPPulcwaomzqxz6aG3xHtfFlNl+WIXaekyX
NLWCAG2O5M4qYokHEGCtA/t4QgS6mWFi+7a0UBVX3yMInch+icHsCHo+lQSAr9qpOKJhR6s/y0dG
+H7qafVBQZ1Yz0rpr/U4bay4Cc/0vTM/1ikXplr/XCNgwWNDQ9wcK6J30W6vpYWIOSp182JpHGoT
pce7FqXUXhDBHLqTeekU/dh5vChmwYc6HV7CQut3LDQ8DlaJb8P/+GzpWrIN+R/MihrSmcFEr42C
xdlcUhHY3gsrG3ZFjqyPNPUnVyRgVLd5q5vHVBTxKW/ftG5StHmqmmQXXI9l2xxHd6ZNZA0cjkzj
VDpPoACrh9ljpBO55HTZ9Q/iP7KLDEs05KKoD4hXMLPSFQg63CtK874yfjFguyDSSFuF0pbMLjq7
p2yQzAnqS42DBDeuiWa8RRm9h9oa/QBIV1ULuIJA7Zc+67AyZFlxFHLPQdl8iJrzqBM6BauGb94t
hpMqMM/KGUFQTWqYY72p7BiJq5Cj/p6PBp7vRZNiCfnAc4kCTx4z/7WOZGwnDD4qDOzjTgbsgNG8
CETNdnoww/k6Zzstx5QXKNfat472oCdesNMGvJqxUh1h6Q1xdTHMK1sCMiwMGxn7U5ep8lya34h6
JxIAkf/GG9kbrbB2j8PYnbthKB4YwJ3SzC2Oacw82XKNlyHzbpbwwmci3JE0RM5pSDQTB39hP1gV
AEVmoWJPP2Vvj51EP5LOGwS38Tm0fsSpGD/1adf4KHJAQrS0+vOvWm6Jfdz2DY2FBhMI2ie/D9Gu
85uv/SEf3nETqafE8C9z1dk7yxyxX7slUZzBuCXB3kTPlyb7CTnM1kvDzzWeukMxUdxkGVIw4r34
xstrTQisb1VAPgecV0WRNYegJRZYzfqhhHfJb7TqySM0PzOOEFdQRN7Ra6er7Ybi6tD+suGXaF+S
IImeHBcqVjR17YPXWO5p0qSOwEEZr7o0XkYnLR5sFGWMDgzL5/f6vcYtGqgYFz5NsoegxzMtAiLp
MiPUiA0MsCJVMvfRijswiezZn2GT3pSMbsgkWr8iURJDd0hSxGREu55PLRH9Gvvz4GOv0K5uH3Mh
cKEtdTffrNqYPTDV0s3CbZV7iuZkQA1AAuAOiu0TdI5LF3bRzSu+V2mDeCHNF+THkO06QcmvT+8B
nqpzOTuYF2SAgcjTPxEOdmqBb2/qZrI3ms1hORYBRG1t3Fh6dhOumpYGIKtVYjhXVi3eR+9gVB5O
OABSwdKmo/fzTuOBkZ6GKb8KyKLrcerDxWCx5TUi3YRY8N1Bf+5vWeEwBArA+M4Libix7HEFXcIJ
WXiTYkUfl+cynW9Jj+6dDwUqgnpHSrwbWvvF1LtXqGTBwdIIWFQmIWRRVz0gg+DgsPxFBfPnX4E5
aGtRwIv7uYHGDPKn5T73i9TKypOHITT6teFvfxqzJAW6Rg358yGL1PTXg++vNxmThorE/vTrNf9/
7yNBIti0qqUB+4/39+u+cAMB0deKZJLlZSrbzP71Tv96WUPQ6MSh8tu7YbVm/wyA+L+RzH8VKmb+
25EMlqb3uPsH63J5wM95jHT/kKbuWC5nZ5uZh0lqxc95jLT/sCyHLBMJA5MIZgnR8l/zGPEHwTtL
jBN2Gsck6Ogv2CXsTMuQtsAOhZxLWNL578xjLPu3SAfT9ixeSBBvImBnmsub+HtATV4VdVjjDKT+
68W+xox/1Od2RzQrp8UpGI8j8iZQDbY+HrHAOqwPUHlxbMuNU+uGvqDG2hek0R7DYB6OxCMNx19X
617xi0d9iIdp5NASLUahbLn3z+tBDv06ovupUQwdC1UD7WPw3WNBkITvfUoH28EdvR1MqnVn9vSn
Ai+GViCtAcCPqMCQz16N7DxVlrYtsUZIu6Bsdb0IqUIOXZpz1FalAeSVOin3cYMFUO+z71ahp8cc
mO56eBZ54OFfN2s/jGg4a+7zbKJ/QfXxzSa5fpdXDPytsEX6SQb7o4VKQdDEaEIve7y/MdIyX6fQ
EW8I6pTViONQoHqxKyiBQVsjySio8ShkyVBujMJvQZGNoehuUwUdGXQIzTIOikbYImGAcx/OUD4A
a1ILiAC8CRG6U6oRfiH9MS0fUFSEr7kqhktayw1S5w2i+OFsdQqtIuB9JhCGc4N8vKygAz8vp0OP
pGTVLoVi1LBux4uW+VkfyHNXm5vcQm5mF+OtbYdmLRjQr40EyWzkKTS80SEhifPJ6PQT8bPJclRj
0dCP88WALblx0mzaOKGZPqqzHcLxz7UyRslRfyhhYrYNnAEFYyYz9znzrJXXzupIBxxgTzw8kOVR
e4yh54mI5LxC+Ng/zfnXPoQC5eo14KoajY2RhgmrVTqkrmowVHdvhQBklLE0hYtC58VJsW80NJM7
uqQbZmC7BMlqgxNq6gQx0SXOQGxart2jsbWyjTFRY4dB9hIlUA5c1+E8CVhtiOsloVqt6pqliJOk
WBJJ1J0d4xPBl+4uoADtB6khKeha9Jmzu7FV+4YQ329HdFSl6tTOjKXNDpa/plWar0YLRenP/4Tq
iIWDq4H9bPutwJJIUjJryspcdTWPRvlFjGqY7VEdbQ05MEKY6PvVJqh4CkZU5PpVCyO/yxtyci3r
40zTiZG+Cfuzbk5mTFSCQpe1HYm4hunmAegrW07PU0AxOENAoWKLdh4s+6KRdDlKFhBDaQFMQ3dy
zCz5oPOj9rVkuCEtYwhUoggxZ33y2bs0GiLMLSZw7/QGaE0hNTnHynkeImnfrI52c5SWLuvC+lp0
XvkYNFRISdYNfo18ZaWSRju6sxI+BJTvgw3Pos31o0yNAY4EZrlUEiuNGfZ+gfFmK51WXSADOn5c
9SMtE3s/oP77MEJQZbyNgtkpjFPmFK/0oj2/Z2kfNnF1nYxNVB2sxP7KirXb2EloHuxBG9iN6ORq
njbh9XXBJSAT2aPbYQinRMo+6SKS6TOxpcbFH5h9jfVZbBJ7EfePM8j7rnkOHLpn/PL69eCCa7vv
B10ShruQFo23OJi7wexpA9PPtoz3YahA8+hj5iuH4s2g8zPltTwPLvgx2QEwd2zejlHjkhSZuAVM
dR4q13mqDIj6DvqYNUYV3P98rByoAs2A39OyFKWugvUrMbeie/OVZiGAG7fskfOq6+pHBi4DQ0yz
X/czGMJQODFoLdPZQV2BKAD3rB2k64/lCF4uQ/TtwLDbxZb3fS7rD7TqpsfQS7bAmM1LGNfdkXrk
hxmr8ZEBwPTYZEV84KRG0PRyG0vabyUy6CO7ieeHDGTXWeIOj2OS9YfKLt4cUbdHoUWLs53ZgZPZ
gp+Yao99kWr1Hl3g0SjC2nc0pz0WTdcdR1w3f79YVhdx0Dw5DM93qP9xbaLB2naVXt34V3bAzzDD
Z9UlC4bqopSBVyGLAR6Rl7BtEL9vDDAVePKt8+DQIUwRDNPJ6eUWZBZ7oRWtx0lDNCpd602CpAFb
y1GVnvW+HTN5tFpwXbP7tZZd9tiPac78wq3XgZhyFhiOftLr5EO7bKyJ6QKXkSJLhRbbGr31uUkP
g+Ea7zSVmi2/FGJ/YSAT+J4+BB7DnEQNknW4oT0CGQmfUhdcVBh48MgN9zRkhfUx6dsHpfrkW28a
75ZTJS/pNC0ptTomjFrFa6exxaOCdbGqRE/8Dp69qjOzC77BJSBaJacBe8OWnZ1dp7P3s9fqx7Ik
qGSEmSMmeyEUbiGPdJ/ovV8iukUYWuSHtBzs9cBI8aq1hjyUreh80r3tc2V0L6UqAfdKkX4HvmBi
Yvg2DSyxba2sn8xwAkccQs1AAO2snY5Xt0wdG4Pl+OXUWJxrHOOAT0nbFZZRXEXonLoOd4utNekz
D6y2Zm09NvykPJrj54TlVbcKpWrOdgqvNnfwXNyvzoKjB5CXnvSnvD2zS41A7JY/7xe6J/qDmDw/
ELJbU1FVG3Cd2Iyov9pzMFLKFzIntjvqunOijA4h1vC9JPF6d78pz8Iecbppww6zTqEyYU7QUO3P
A++vW0FhmIl2P0sQ9pzS6mFXuS7pZ9DMMFfdL3EJJYg9pkcvQ46md84Eo8uMz6I4oPULPjdZcPFw
0hhFmb5plWOvwVd1p6gm5D5eKFQme9gaF3XykAy4ow3HWU2JZr8GBYexKJ6DjZPnkAoGCC6uZgwP
DCJuFd983lThodZUekkJq8enJX1XnAUf4LmzWpQdcTavu6EPTqIdmw1EHIyp9iS2TjZOW1WVNxFI
TqiFrp/yCe2n3V2CcXQeJ49Eesyv/LxvsT7o2yizHGQHodrGxaTdqFY0lJm6ffyb0ulW3jON/55S
+zuYnWIV1BWFsUm56tjS+K1YJSzHNlXG26zIJqJFR+Kwlj92yhw5b5VnGKvhLsaFyZGw3mC0G/ZV
CNFHZNq8y6GHc1D4WmqIxY2w2+dZFG7hlYEscaYjrzru5VB9iqL2szYTbZLCIzmPI3hGon6OiUPd
I23toeqIL+/aGsh21G+9UYOPsWB9hbcWZXOj5gk3I7N3fK2fVN5hkfJYXf77D0K3/mPZbrsCQD7i
R8fx/kMQKnInC5ZX3G8gX3fngUrPN6EJbyYmxjAoOJtaMRbzVHNXAJSK/Ui470YaxIUENb/nPNMu
qFXghE5mfMVJxDlm1MFFCO0tsput4RDTpDUJWNoM9WGcQheWfe8nsfl5BFGzDzV+CKlevt8rGMuk
IsJ6ke60yY3WTmLDy5GFh+0t+UEh5lww+LwK0WfnXokflm2S0+jGgKAMAu1NAKyDbh1DM7sadVq+
xWO7B9j93LfglFyQHBe9jjCQkL4lY2KnymiGcid63yZo7FS5NMzqJU8GuW18a733Lpy2QdTZXySD
bLhI1T5IW3b1FBV5ifgzL/tFgl+624rPqEB0DhS18GHqAi4DMe66uDNNotBq7CJ7c65w3bU0z2f0
q5ph4UcId/Rouy1Z6Csxi2iNMct3TWoJL6VTV0QBFkgb47dmfrGk2aKxh/rc5C2wMFBBUw1CunSQ
bpUyu7JysdeRhwm7A0QYY02RrEiOifFC1iKIhXIi0UXVH+o5sXw0ccHWLgf4Ho3X7mbc9xxO6hut
hHnTpEssGp8tvUwkCYwSNh0jgzWOdAbshtF8KBwEu1r1pcLl1uSF59MT+YQFkl68tHmblnzOtORF
BrznMdO+aPKSeLij4dQ/RYtwIXRoiiYheBwcDJfCSqOH3KDcCeI3Z3bkcwG1vydQ6RRmbwjokBEY
GxwdDVNDqt4UPE06f881GkwyaFLY1vnDv/9pLPrGv+sLOUa4DpHbyB91iajxvuD9W+Jqhh/fHMao
38wdFO4m4KMSAIR0E8qhjJ6NPIUBELoKgiy7A1UCTmg/dhWrhbJxT9agXjXRrVTryCcL9OUOYdFT
lS3hRJ6HLOVgLZ3odDoEPbHDqtpyAi9RNIfP2WyctOWMghMRWJHRzsdldm6U+Zs3We9ZRxXoDS6p
nSNEJoJPbANC32wQetIB1MomEsoqCmLdQg1Ze2Rg1+KbziFglRgw1Mh3QNyIUowMTk4zsFx619yZ
qYnG3DCuSQjw6/5Z/l+/57/s9yBK/c8luOf4y3vxW+y8ySP+FODaf9BHIYTbJLmSaSwNmn8JcK0/
MNERVWLohJQI9Lm/Gj7yD5JtPQLmPdfGgrS0Yf4U4JrmH0uXRwoPqwz6XQJB/5W78ucps/3t+t9P
obr++0kUcg6yYBP5mitgu9FI+mfHpwkKp48d/Ar8LIjtdqoG5Ixlf9VZcXzvILidmtyLAcpmwcYy
2/xMX39f2OqJPne5KbRqBvGXEP/WK9idtlO4p7ANH0sNQT5raBJDihSYuxaSSZYLtYF2x0K/bJqd
zeSI0RKnFmMkr45GRrrFKaK201wAQypj7yXr9W9lzHoLQAlMfKFdwzpICeyoFlVOh+UpM+SxjNS0
HTwB9U015sFsOwnSo3lWWHXW0+B0QEBQjHpR6R27LMDwDr5jheNCW4UzgSgk07wBO9jXhcSumDM7
XSmn+FEiQer+H3XnsSM5smbpd+k9L6jFojfudC1Diw2RkYLaSKMykk8/H6PQg7oXM3cwQG9646iI
yMoMd6fTzM5/zncwsTD6CX5quXSoS6RBjsyBse7LDhN9lCBFmMKiyDklrrcKJuZu0qi/hKjfNbCg
j42IgR47THdcIy4PFP55IYrxU0Ze+JXAeoppAFfENJdeWEP46FYRR/uTrOTZKMCnMSV71UVRXocU
wcnFZ2XI/tQo8WmL6QILHWkI78EqqwiiIfTr+7zudrYJ5rLS1QAPuIdw7xvvmZZzApLjqz9Nr1My
vqQOFAd3RmYwHJeVIbbgRKfzo53CT5QKJpDAatOI4lyUJvxT/blOQATMjtr7giOkC2mWATw8rXqh
kSHsv8w20cNIgKnRtTRiOsBkQXJ4Wec6fJVcRZ9tMJ3S2v7ldjmQ2MZ/rErS7AQBu/PUcVaZJob4
A+FZUTkffhEVe58sAjY+8t+qBCHvjP5vR8LNyVWnWKA0rlunQptnMYy1hpqU4tJnntpMXTSvkqaB
WFYepYg/UYkeudgaDtGDTZBhOqa29gLz3NkoyT4RUWQlrHzaNIH50wa4vK5l9aOvQcSxJYAlxuZE
cRKBgA9OC58wpKM8ooSOdDaogWBjzKTvWUkPXpOInRNROmPNTYVI11qPTeL4LLENREdYJbi9LKDn
9p/eZH3Qs2I8KcWJwxrT/lZPZg2+cGALXhrNQ8sRiKEHJsea+bxt65ss8G5GaoU0WFmrcgSg7VnZ
bzfwHiTpRtivJnlq2KZsyeGnLGccK4gPcYPtmtno21jGP8SkcY0r5nKY80ZoterdMgkwF0tGPDG0
6aEambaksTjSEEvJS64s/BPuc4uvUMbue0X4ilk5qXWMshPTmwznkHvlmn8KKhjzOuPHFcNdcj0d
3QPBELSnxOgXRYIPJ8aRaoNbiMghs216Tv041O0Zfh09E3o04p0s3OAwwjpHtYRsnhlTsqIjyEao
Q4mDgwAegXDtpvW8bmfG7nQaUwD1kaUeIqCQtVLyCLANGWSpQiBQ94ZVkpicT/bW0AFURNpFh2Rv
YjtdM6fnc+zRFBGNxmdD2jDsGaqjoJARkkTNoeBsLUu2J09H8Wo0qA5Cb5/NYMlBWaTZYgMGfaxp
2h5jV0TsvegO2A5uWU0JCtFyXlTPFpuJUOajo3LwqhPlfzRPAVJR3bD3NUCWspW72eKMsO6daSFe
+5zXWrG1fDqJR+ZaqaGueEi4yQYAkMCMraWdv2Mc/5MkCuC9PrwnZfWH4OofWyRfuGxv4GGImVXz
R0pXYVlm4exFGwpuNxVpPGVFR2o+GE3Ka1uWAEL1CgJ1Q0eFmw/sVytMjMr5aGya1LXkRyAoVbZK
lKMislejP6IVmf2L4zGnjbDOGPTtrTCAafAp3efGT3/JyvjMTW1fgT0NPWbbBFUBQ5QUfmzpic33
bNu+Bs+td4FvEtcatU3WQp9TrqoP8ySyg80bsDI8yoOVYIrfzsZ9AFi4Ur75mE0gaYY5Gs7l5D6C
5625bsyEoxxbtNx8j0bgKqWf03Mbwcpx0WxKYzr6nPRWKYAWFJ2nWR8+DaNIQviZJNlTU8GqgmWv
z9k2V6g22Cs/VA2dtp+Ga4PhIJtMrIlF/2jxWR/q/Ckey3eRts95Wc6hSnMMPDgLYKbJ/owHFORa
1QFkIPYa0iBW7QzRPnUuBUz0hNG9Sl/PKvJqezUE5aNHwt6KdPCZk4L7hTGid/PHuLCpHhqmlTda
Eq5gla9bKZ7JotmnqPfmnTS6J0/yv9WZDcJHaz/qyv+gwjZdsZuPwd7Yz4kNV56QKeZIvDxb25x+
JLGgblHaV6MYnnCnYC+R9Qv7dTKVmmDWOo6LC5VQXi/1V21Y+mRVhSDdel8mhCIpSZm5lKMytkC5
9kpiLb5OiUlDKYI/LrMFqWH8s8FcT5B2BNgXoA/5HifIep4wopbVL5ZI7kt1CO4f3qwNamDo3Fsb
RPeWcPZAwHjQu1dfHyhj1H9bPSWvVAaRm4zFgU7JnQ3TiTIwOoRzs3mYYmPaJ+gPNr5/OJ3qAXDB
DvlrL1X/VY3WZ9SNz+zGnjpt+orAbaw49G4zyzsEjrtrXAdZzFKe/iaoQaW7ug7uKZMOzs1IAwUG
hJ6qb6p1N5i5thkHhrZvd2mWAd6ynzpvIPkTAdRqaQ6iABOmeKGJTTWPz26cPnCUe2kbd18SioVp
cra04o5tZu/ZLYemuKScc8wfnVx/KJr+FltefXXi7FegJBRr4WL1BL+8oUwSP0o7QS8ZdUA7CPC9
K1yOnTNrgZNffJAbq8buX9zaOhPi2lIGGcbCOff+DOGx2XNr2IOypuozx39miS8I/EfdY/xlA6Fo
uquFv6zi6meKGep9jvTeHUVCb2lrH+2OFCH4Gq3RQr0RZ6ACF7DmYZ+mIY5VgPyzK/ezgjlTtfjX
pRWhXrKc4Zpz4GkUvb6NkuAa4VWNnIWzp99M1s7SASPSBe/k5bE6ttTI5MNy/SXuUzIAf8/TB+WW
rxb5UBj/YdbOu6YNLtqc7Aj04oVu1l4JEbYMVulAMYwGdQKPk2FKeiPGca9P7lNvDGuVGVvUf5je
OGeoinFze9MZxT7JCecPizhib9McodI0GOVrdRVaFrXZ8wLii9qHwHaOPXmgMGrovqmXnZajdmk1
7EalP6EQc6K3omfHRMz2g7sGB5xmlIC5PRx9lO4/c4kLs3RPVeTSKo/nR8P/ahsoMLzeuDlAcPNk
6mcnIbzdFP5HYXfEAxLHWUmXPR1puR0jIc7d89Eh/Y7MS8mFqn96tuqp88rkHncJ3sfx91y097yT
dPNyr67bvlw3DlaULrtE2AE6V+76nApp7kDClDd/nE/cd+jFHGZyai03c+IxbHgqPJg0PUVw2x3/
dSqbYzI6jxxrQ4ykl0JGX3YV0GoxuX8mCSfeV+rZKiAhlwS7SJpzC+fFprSm0RiFVPELt9iNPpq7
bjaOuoD0iYdr65ogc53ijhUZomfZ79tE/lStFYP91G6d5ZE1t5LzTPjHdPNDysaGakH2cglbxNT3
bgT7L42bHSu2DaCOo3wMS5xHknRExe9iyxfYm0y/IBKL9i0CqptZ1GC0AgNOng5zKMtkoyaYynn/
7oJLAJ/zfUd0hfMaGHIncu/sy/Qx1t9IAhCE1dmugwyqOaoBtEmeuF651+bbFihqR3p5uWfow6+p
nsBai0OdQv3uQPIY0YNXsRyMjwy5d5Ek56z+uKW4NKRvE5Wue5A3vg/hG6QBuQxYUI8Di12fMnrS
P13sMGU5ofw8VEA0isj57XJvViNkTiiDs3iqgvgURPjSlrorn0OKXBmJAIgHOAHdIou+3MTHYW0f
yvZ5wuJZ5wgQhNGG3lrPQ3FOXePZnMDVUMBhI06wjmEfjk8p1V4W4O6i9zaio/iJ3SHB0zDBRWnz
21V2gIZmbfMZYIVFI3Jbv2HgCgNUs5ZjncbGOp6ZHhA+aBTgJKl2koq9Fiy3nyz54yiM2Oz5YKYi
utht7D+lx4C2Bu4d/UokOE1nuJCcobq94XhXzGFS0bWSME6gK4w7LOzha0kR9dx7tP3RjVMJIuCq
4uIVO2SRh2D4U7nNl+SWmc2WhSCc3hNNSaAE0LEdrXjnHdlM7MDxxm7L4S1A4nHpVdYtKqioK5+n
OGy4THQzfjJ9cAuFtg+i4EH176P5okhx5qpcDTwlwzc/K+IJqnAOZQeMza+gBk9LdWB88K3kq2lN
AEr6h+OpfQ7mfrYpSpmq97SysPvShVnrewJA+yCzGElT3lmDTZIMoWy4WR4QewDj5KbmzF/HpeHR
3At0vKdwsQpYSIZpxxunU8cjngCB7VItf2DyCJVd1s5q4pAEf1Z/bHjadIeuW1tsIcbueiFZ2uh7
KqpjBTh5zP0HgUlUBPqdY981g7CJHr7TwQ0ozleTC2AtgcqfJ9bexUY/jYa+EpE3rv0yWIoZeSfq
DpzT+M5ef+/MjJtY0Z3dgn+2WVCnvD8JIxY0nBhfXdqA2+j2hU+xqT4w92THFZd4yIcaCGZZ6Grv
QG05CD1Pbk5GLWFnQIBvypRVifiOp9HHROr4q7RiXrrIKTbVoN2QlW9DTaqYe2c700fDnb1NTyPw
0zhVj3gnMdFqc7qrYv/TNgLEaEqmDb2Gj9tre1NnoyHJsLD/IOYSDBc7tkllWhI/TEmtUgtONjkN
rUYwt0fDzckW1KuWlp0g8XdCzhtJOZBnkXc1Pnu/BkMmD65tnUTiha7Z7+24ZXvnMKeX3DjSdGoP
rQbxc6Y4PkyXDpOqwtzOgLKhn0dJ/eJlDRqKyp4bEnVJkjyPaQQOvJeX3h986i7Y2jhqa8wvqAm/
UIJYrH4WwLLtJv1TU7I5tvJYtvpJBuMWB9IBRVnAAkw+BmaehHtWvq12mSx3dVLsA83+CurY3zml
/IFT6GEGcZAl6XXQzMuIoVym7W9dJHs+/RTBLS5kmmvAuaY+wGsn3yngTkxSoA41cq3H4rc5FbzH
S/lAXcIjJ8lz72UX7JVvX7s2w0Bju9bOE+gy0+RgHO0gzfg7yQkA7Pa+NVoO9eI5072PtCCEPc4G
ZGwLpj89XO2p7uL2xziz7k25QAgZ2W50dmmuRdknG8qluz2zCmBLKcSilK6W1DdJ0agI6T9YDBeq
gwoPqegm4y56M/MamInmXg1AMjc3wo3RpwBf50ovtsJDQQEH2q5oKc22FbHIlWFU3AfmBFhk5gwU
tEL62fbUCa9kOyJHA41ZaY1gn2yQWvDbqqbdIwNcZpLF9QWAE613QP9LxhSZb2p/qeP/3Yru/6Qm
ahdD3f9dq72VP/6ZlLD88b+EWif4h2/BNQgMjLI6p01Mdn858xzzH7quM0jQfcZ+gQvz4L+ceab7
j2X4iFjrOrq1iLj/W6g1EH49KwBqwODBA5fw/yXU2jp/0z8NMjz2ELbHr2byy/i2s/z8b4MMjKHB
aKauE5rQ6SANFUDFIkDinOGOfePB5iSYHtaGtPethBvetekLNmWGeykFCr0msZpr9q8G6elHT4et
yot96Vj5I3Xx45Y9xrXLzPKkpTQCmHSa0drFfptjyEPWkjP6EJqrf1U2SazalQc7M9JDzK4EI0Lz
EEHLWelpYG9N/AFr7AqHin8x1CU7St3s3+pAUqTV9pcZL49TO3yKDWwImMvORm6C+EnUBVNyyOs/
bzQ02VUp/PQHofh12ZnHxcJyrWwUiqIJoAhzQr70LXNU3arjsE64qQy4dQhRpagtiYKWUjx7HIDo
vsy1dTkCaGqCWVvXs3WjKTi4SU2RDDf3bZz9pMGagVfDaQg65cuUFH04iuJu9dlXaya/iHsinEY/
7WlMQ6ejVqB2qQa0/PGQiPre6czq4o7MhJ+iSCyAL1Rf0lTULC5dczG+MUwZEfUHiEYdjZj9uNap
k8PZaNnhUPdvBRF8VypsFTbRnpheoVkgPY0tXB2Bl9vLPyZcGOeudsKAHfWh7X7VFALsIheCNNHT
P33NwZoiz2itK/8YGEO85ebZh/1c0tH5Hjkc7bPmPKXiBMPwKDKD/jaf9rrGp65YeJDF4EuzTkHr
9SNwaMRvi/U0MvccATzOMuUcUw0bDQD4DHiDUrVenuLM/DQhS28jLoIdfo2dPRkxxEWXYh7XCnOb
tJdDmHBNzOoZ0XrtdrGBonKcBNiFQQYXUgRDaefcHTGRa4o67Dzf5KP7EOs255AqhcHb5oCDk4ZX
eWD2rFf4/PL+V4PaRGSCHFEXhwGMHlwAbA6i1vJX85g8MiwddmYANWk26g+dz/CNz9C+S4Ph3Jbp
KdAt+wGtkX1I6UHGyQO2Mixa7RAdqekL9kSuT+Zo2DcibEgtGQWZZlmsoXGGfsp+SDbWHasFTLoh
+AIWGZ8ty/iZAg9Y9RFtVwPmq21jBfI86C4KtU35N4AS+l6LZB/EdOgUQAEcpOrEzclxVZekqrcW
9by2ZW9rnWCwpVNbB6BoP1XzjKqf/KygmK8siP9TLYAho56HqI5XkRuvdlGlx6G3D5bylxmilr07
UURHRAWpT9uSKysWJOMHEEMU4coxt7B+orXjcL31BuzNsYvoMPYdnYIbvIFZBNSDqvS75OS9hlFY
KZp3jSC2XjrvzLHYprtvsF5Aqw+574f0jHK4I4nXMCrBO0tNOmWI+hTSYTiaD/iGiyMQNCAEpB93
mGhqLkFSTSP/2ibXg4NXafZpLiGE6PyqNP9pZ9Fx0oks17hC7KIhbMvv+YKr7taRDLNAMGGhDQwc
G7UZcirZ9iU+tJgt8Jqm64ZzVDcwju+L8fcI3aTgrnUhQHZKRz84zzlpk7FI7I2v9Oe4Qojui9cS
TzLyziBCLW0eU8V3m6H5o9XxH1OOp6bR2p3b0sKQWM49sBR5xX7eqSAgbdEHr6NpgxlW1zyyJoIm
2JSzmhpDxcFBeJRmZKLGpTPlDsU77W6Ek8GkKtoYbmAdg7lASQezvPN6YLQgmbD8WlQMxPSXuZPM
d3H+sohwh8LPADLbJk0NnnNLKtTJrhfWY06vNdw2+Gk4lOvPwRpirrSEqrWpYwPa6Sj5VNfg4UVc
sUDbbzJFMUev1+dMGRsJp/ok8A6mBiTa3u+utavcbeLO+D2UX16GWgkaa0fKzJH/l8SfBatw68ma
C4T0FD5h62r7tXWnws+ojJiNmv+p6TR818C7N42DBOOU6VMUV8PFe+3Js55bx3xyEkYVOAfApmeu
GVYjO59sxPXcdhtRpNg+OK/szYomKoQ1/5RL77fU0EIJmniwLdMfbnL728bg/+AuMlnv/2nB9U3H
dHzDRFzGcW/67BT+vuBmtlvYQoudULVxSoEnzh4nt+fjGLvyRtMLFmodSc2P3R5pxetOY/tHTqPi
7dIo7MyKPRbnbF1wm1/99WVjUnFXPBbgy585bdZQbENAnSWpuSH5f5ijrMX89Jdn6vDrP//Ds03X
xsIP3AlKgE0MZnl6f9svxE5Szrb0krAe+QyBoCNZZRdMkog6VWbw4Ffd78lJDvTIvrN/oOTeWi6P
fKxXsviil+GjVjevoHyUeRuik4guJUYJTCwrgcsOAX4mzMioqjKp/3Cs5IOE+Illf93Fw8bPwLEt
tVdJt/v374v9L16n5YkZhsEeyLAsWjuWsfnfnxg7NbDZZgX/jhYAUotfVr2YGYUWqiphBITdFHUc
mLPDR8cqdBKuprlx7LTcGtb02JtUXRUeQEjGoqGDr2ovivFC6gEJ2tK6lZZItkJzshcM+vaV4pw9
VgxnE+gnHb3vRQRZ2azIkxLjSFY5XXqF5rh0lsVv3A4KjRKDbNT/pI3hbfrRdlBe+Gt7zst9hoHE
MY3nfKLDrXDR3Sxv8+9fH0P/13feMvAH2Cb+AG6nBEn0f36Bgi5utKmIx5Dxd3qHnO+8jtnZiH8M
gGJp4XZPjdeh61U6w8lNFjl4R7JF2XCr6RfB73RlZN5Pv2twP7aVeS912tJiA33J97jd1ZzM2Slz
r0dvevNa81fGfONGCaMX+lPPnW2ge9vPj5HfB59O70cbzfStA01GyTOq1atP4uwHPGdMQ2yub1rq
UvtrFSnbgwIYMr1VtzQqy7AbJ9Lz6g+VLgjNWjUws2jgsosaAmQqORsmvtxWzZQfdApJssGbz76X
YmanTApSUH+bvG46k2Tb6K5CKckSZ2vPBcByjdrXgb6sNqMOMC+d5sqEBNOsWIZj5MsY7QPrX8zV
QIP8cyHidqMPqjk4desf+hKH1IRadiyMIthoizVeJDblxB33ZtNVG6BKdJ2V6YJvauir1hrnYo8p
7Mupje+u42s8jZxryTPNPYZ19G74Sm9BF/1qMwE2X1C3QxdIffKWsc3BiUzt6MVHIUt8v0L9/vfX
jGm6/3rRmAQbXM9HiMYsFQTevx4v7JLMzDzaa9/RqPCKcByAriYUDnSGfhv6n2x2Vfu/vm7sn27T
g3ovIItokayiFfHKap8kmID7UhvvYyOnu+iXcbrS6+ZcRRp2DHmqxy69s1S4z2QAuG+mw3jC3xvq
xpS+tT6j2Cb5ZL02iAzTX1pJc/rEqmgypjvWNWfzllDHzRqN6pYcmjp9y2B3HOYGb8tCF+uueZWj
s8bNi4zb7lqYQMTnEtpXNgTW3UKK21K0MX3HqFdCePqZyAk2xJzoKiaFx6ovjVMXe/69JZxz4p1B
qAXosfr+Hm/TgpDXWQaP46g/8/nH1e7n9ZaMQn2ga9QlpUwXDPUgYHMjSoTirO5Pcq7PrmLu0mpR
fO5Kb1jP+DDWSEItjPepp+IEkhlycWyy0ujW2bGGe6NX/Z4JXX92qaGiEfwaJzRj6XXKTV3U8Q0c
ewisHi+7Q8BwiBsQDklEggJUF/uBORQSEAwe4/Zkyoyp05QdYe/m2PDcF80x0/03NpaNWjg5VX78
/ipozG7lB/MS0+dtAgqdttBO7JgICfGT6JFMwwyoTwxbEauc5dnM9p7k6EFfwgxWNVPsL5gPduBD
GoSV14r1Y+V21U+S/vN5jOdxb0D9CekHeZQmm6LCqELpxu56yvCqR7wmCOrOHsGI5nOOHesotcyw
mImve9mADcnuxXOlYd+Jgj54CCp2NEs6yS7q9lbaMLxBjUIpEs6JHR8uSU17LvU8PlS+BFhSxA6u
oJUypuh5ENoTt/nyZEx5ibBagGObNBqp64qTTt4Oq8y33LPB0GylTPVaZgTSqROH1z/shwaYBR21
YVUb4y33qx91N6hfbUtN8xgBd3fIvV7okubXlsGZcEnAamzkD4MSp0TTSLBbLkl4f+HJ9tpnzzby
UWZmzqc+csIxKjDQT3BtilZO6yoTx7p35oM0iZAolZzMvuZaZF6a+80TyGJCwq7VPOdz8llrTAs4
4CWHKfCrpZbdPHWj5K9KIX980+xYOZo9stPEKbETr0GagwrThwjze3TBULzQWxNMNDMc3j2Vxx8N
r8zlr+8F9BUlUQIzRVBquo+HwD6G+lBPJwIB0ympdLzrnb717VOT194jnT40qpjWmyVMQtMTDbFQ
eug1N7wqD2Xj6nsXVv8okvHCvnG8fP8XrY/6zi7yD8JEHUQ6lkt7NIsL+037OvYCw+tCIG/1diZv
Lx7gghCpEPa1KHN/2wyCEc3QvZPPws7GhLyqq+o1t4Auj0Z7++tP+l1+oAsW3kD+SY5I/+HmEBqy
ptaPWTqVT6lQnyLNs89E18Ab67sAc+9DOZbtg3K64KIH0y6Oi5gqrMUK1evVtVke5GgEZxHT/F54
Z/60unZl0DwZFCMxjR3b0PWKeq8ZBS9wgQ+/pAmzX/VdR17IZSc9o+/nbmRsgRGN+X5JqG+RMPG5
xVl+zTJyGzaYkEPJwnGOgFtvIQvHjx0uqXVhesFbxFoCHaj+9DoZzvFw95Ope8Rmnd69uvtjuZP5
bpTI1qJlq6rm2HrP8/ogPY+OjzSYr2kw4mBa/piIgnhj2FyloGpweE2mc0hFYF+Ksd6A8lXYaQN1
Z7um7g3mc0bPqTp8/yA37e7QSv1d6imG1kDwU5P7CYsj/LSOoMjVraeJKbeFzh27PqwMw+Luv3xz
WH7cTGi9qT/pGzZf9snROsq3l+NWS5XpKXPTaUfE596XHOQYmvCh47PLXJSHiYk0k0Rz/K///P7u
99eNUQMGCbyf1eLtn6rC2Xe9rW4mhS8rLWXcwz3mlNM9VY/jcABFoIWaZUOSCYZTTwqEV2zlMEIM
wWx1DCgCOq0kRQaxGRN9b2hGmDqg8WV5aszIuUwVsxyABLW+MpvOOMyV270ADjvqlujD1NTxcGA5
uZWd0V7b4vT9BTir8eT0KYBySfdP6wTrmgMf5zTOYlSGbPpm9C4uwPILjT9/lJ1yTuZd2JmqLHce
eawPYf8Ya0rgjbj7zK0pvgTKjy9i8sW+JZmTBb51SpYHLOLdwfdJNijbfTVEHlN0ZJ1ckrOyU/F+
XIL/tRb9bNNI7Gy3lDtF89OJ0qZ12tfnwMm2ZkFFG6Exm6FTHW9RTW9RY8rPIGLh7r2ofKKs2FnB
B2eTCBZqOQiTZa9iZoUutsSGSYqsVPUUpbagPl3/jfLgnb6/AlGpDkY1udjlM3FOhevZe2j7ner7
a7M8WKg2W90oKPFZvvz+gdMkN5e03C5Trbf/fgha7pMmLJRLvymQAl985RnPbfDk0zXykBILxirP
ba8ePXwp5re5utv7igKiIK2+uqTYwOADVR30VLZ5LIWyuPe9GF64KGEUpkVzdRMwI01WJizr373P
efZkeH5yrEiS4YjTkF+RKvYygGs7F/qj1wiGzkM3nb4fhj5Lt03Mr1zISxy49gtBPx83S4SVdeIw
YbX6cFISoqO1UFSguNR3N/LVIRCC2qGJQWgke7WN3OHTzO12aRCcuH15a1ePHnJsLBfJyrJlmL2g
oVwHo/thRB9/9TWaIWOn+fQcsq0BJxjyIyc1NMUZNbLNe7bXAEUJlPSUa5ESR341+x85jHA0Uelo
11hnxIHR6a1vMR6B50MAoq5U6M1FJh5Ly0DffaZ0uU5nnA/dWJu3qTV+I08M74ry6BnT/JlCAhlO
c33yWehZJ/vkyZrp1aWOD1mPzeeDYSa8DkH2MKceO+SiRsVyXBAg57SqPN52rV0N1hz/MKmD5DNd
02Og1EXleU8lit1fiQOiS+B4a5OR+JinmWenBPpEFZ6Hi1I3H2qWgYPgMztWA/vDMSlw6jrmkalb
CWASuSixwYtoATA0kRjqoEzGcW3fB0fDkYeoqq92a0Z3kTXRvUo1eRbBeLF7IlJtFP+ERHYY/Lb7
qopyUbxr78WEdxpWU9RsWVLxI3Y5Pmn01KveqHbXOcrfDgnHEoiyGm6yRP2Y+secsx4lvYDCWnvb
KMWaH22DZMjwZpFDcrshuurEs3eBp9lrYZNJnl3gIh3XwR4OibFPRFPfHV+BBjJz8akHpDMDOEB5
HDg3MnyvFAGpd/vbymk0zn22YM/l8XBIHQxAbDqtfVvr7QnbzHDocGse7QU/FA2Ve9DdMj6BLmJc
61ruSVFaid8RayZpXcq6CzCWbIMFUUYO0rkYX2xw8IdEb8C5pJ74ken3tnZxHstmODrOWD4Orptv
JTSCkGQMMfqpQYEQDp8vgv7uUZ8ygj2Yy/fYeZ+WWQYHM/HDnBpqEkH7ccCn7YtqykeyX2xF63Zf
GpZDTic1PtiB4nuri6ckKJKzGfEWsc4DzRypFCDycbCqZE/xp3nNB2M39XJ4aqVW0K6tJKgw3n6D
i+tPN+OhVdWfGR/veyWMB16iT2jN3afGBwF/Y2O/cSBM1wiX0ITm89Ca1gsG8H22MMXiOv0wjGXy
m4jhdcRctCbJyBFn7py9U1jBpsrKaJ969k+L6NGaXokGV2X82tL2eSuYam+oPdLCmdVsBnn1HumI
6HpVv5Rx/aVHunjPMnp6hElFrdVM8ZnyJOTheejDtuROq4l2AhzLwRSN+J19jP/sElBiSLWrM1W8
tdK4c7SnX4j2qu+HeFbz0VYjZoLZP38/THWxKmoWrHh0FJEi+jaEZ4Sm08AJJuTuwyje+b5gRZup
HneDE9H/Z2rhzQfXAM+gRYDfWmYhYaIwOeIMJWgvKUARTTSvfSa3JxSAfetP3SkzVXura1SDYt73
kzsTyJm8a69lIsxGm2IF0c0nqtuce5NkTI4QR/dBq5MgjeNn3g8mI9TAgTgcps9RNresUt1OxUqQ
fgO+TB2qeaJtMTvTJHZKm4gcYe6Ks6qN7BiLzNzXpV9vAOsTMMLdfzOsFCNYH7kfjen3awCaTOzx
ru2YxdCtY0X1l2bNmznY6l3iPlpYsl+ohkjHj8YjllWpATt0HyxeZu+3LbP0SGQxv5ljOx86+zAC
cSSvLoInG/vIxnNo54tNA/ehMQQvMxjVAqDsM8jgo2ngAHBSVgwtgNdVD8j5+MiaVSfKapc4pf/q
1ilHrdmiylmJaacSk4PPzH6dFrsitH21MiI9xlxijNt8gEqKb3/F5MtfKTVSCJLWb6MIAMeSMAfX
SBlhZRrdvRN1Q5A7qE80D2SEMgGQ44HHZBZn956ipfvsU9taEk0vqnqXJXWw9ewYp9AwguoeInOl
uzNODXNEPaASqJPu/C4UT91JRfEaZzhM1EQPusv1kUQptlDRTcAtNTzWKIW40Hrj56A/amKwjkOt
J2Hl28GxXB6yhaxlYfHStbI/KZzwK80DyAHweQgLfGeog6oE/UdegOgMnmk/ImQn08k7lyVlMG3d
PgxO/VBZWXaX0t87dH9fq7y9ZVYBGiDGsQuYNbvGRptdmQGo44inlMwXKTRDZ9SpQGvgQaKy0ZwZ
ZpDWG5/lVLY3MzIuNWAGaCcMrrIhIUnBZ+AQZwoWgAlD0szoxdCbp9aYgicMPzxf+B6LNeUzCYR/
pArCO2YadqO4ou54OW+MO59KH7yBydGRgyfZ5M5w+wr6QWtLDwtZWq8UDMPWRhzeFfNj/L/YO5Pm
xrHsCv8X79GBeVh4YYKzSIqUKCnFDUI5EHiY5+nX+wOyq5SdbXeFI7xyuBYZxQkCQeDhvXvP+Q56
nqdMZHa/cEqTAIy4cA1nKDdp6+9EK1W7Mmu9hz6hyxhx11qVadSdfEKXKaN1smuaRntqder0eZFq
O3MsiyNhfy9wOfvnJAuH5yS33nqCb4+VlMcrW4PbQKmiP5u7rsqVczP9M//f2GtQnmJN/PJCIhXB
umhNGoLT+4xBVs6Z31eHHiynFXMelbYfbTvPKS8oSMMTVuJ13g3lpdFoQes6zdnWwOBhWGr3JCH8
2+UohjYNp9oriVyXyuqLb2WO2U9u7OHZ6rhf1B3LbC+iHReFcAWlEG90H6G489IMdaUvfem78V3B
W/xDRZeG0jYFjhujbMNuU4zWtxRzD7csmMepjnwGuYHJMtUJXoYk/UajvPyOqHff5Tm8KN0JVvRL
+gPz0dQZzpFKLJJJMuo7gIJk2XZx+ID+PXstw3hV5LnxRA2Bar/un3rfEG+pZiN4UXAJxUKTTzVK
PteppLWjFcFHlauoCUCcbyJLfxw6TTAzNGgd5nX9zVC8VS+L6h0wTE1qTYFmCrsa0mjiiKKwsBel
xiUFHD9+0Xu68BHUREo2efLSw3YelEgsU73WNyLO01dRUU7xjWLYFWmYvbJURctZV+ODb8jlbsyV
zM3yWlqNkG2XlEg7EAzBcwS+jtBx5qkBtvgnEhz0JyQEeqSx7JA2Zu3gS8CsMHraNy2gBYkDiCbe
UKAG1LZQGy595XnL3Ki2Wta4EU1emv46Cep+t05bDPuQNBCGStqtzu4Ueo/NSG3QAYwPSRejP4PK
KIPRQAaQuDBRvgaSs2t2RV29aR5hYki3v+k6Xt5OJ7ErL18xOj23UbLrzbEDFgsX3Tb89yToY1dT
a3WhK0iZiwPSgkfTxzLNWutbGj37I7nUxDMTncf6oI+UFh9BQ0BVn6J9Uiqa89SfLNrFtrOLG/9F
qYd3vP3IzEsiRVVmwgMCfcVXHwHMfUmr10Q2WRZEsM8CiViG6R2pCA9E8T0i4YCcipwOZ2mzGHrC
KBEPp25toFUjjxNIEuiINCGBZ6B9lIj6h+7AQIh11zFNGUVfp9MiYjAONXC2KKVYBEXGsDUAp5Ar
n4gpg9KyzSVEpMcKtRrNw8qjSqWvioGcSS1XzzbHJ/a6azWhiExf+WHgOTA8e62DTcVLaCZLvxYH
Q1jRgiapSr3gC7n3FCp7wqni+tkqFdbZbygT6KHb8ismlJNJocrGh7jCPeRj2YXto7BKqwklXHd9
ckcHuA0p6CzhK+QlQ+FohR0WOyIm1eKIyPprnlzM6FUvabIjf+4JilA4Lh0yjQ7cbDT2TzWU42VU
x7d6TE4UFfsVPmhykiuwH6N1rCwb41WCXKussnKT+zT/cqMUbpD43tIR6c3gCg77WzeQUV84xQsy
RepGoYRDuWevW1oSgB4Gc2XjmCDczHjVsjO6imRlEt6+VNL6EM9ZJAKLntMKl9xre0nE6Zh7nCOd
NqxC/6KkSb1OgOMhaf5hJGi6K3Q6NQw9btaS5UJFqgIL9hZ1716p64VKDuCC0/YI4Thdqly/9On5
6QKfxFx0kamZ3ylRP6h2RAsGMRw8dgS6so5yeIxcBqYjgvNVlATY6LoCsID3FbwWc8pSi6jdejel
Gp9NRU+JJo1OhuidBZoLpnaAh3yjv8GqXmVZhR1OHvUFQqgvwkgfHE2sZQP7Re7RDU8sEsb1Efgr
LBqMqxelQt6TNvFbTfzVIq04efMeMuCE1BECc4xJnJfsgwGL33vZeMRyGECwQE2YFZQBDAEiVx1e
M+AaZikhslcalYiT0oXHuR/FqFDUNhLm3kyZvEZrVqXSv1I8EOs0eehb31/VukNg+ymoqAdlsIyp
fWEWtAp1KcU+CglmPy6KRtfSJX8b5M0upIVEKoAPNTg69VKBZ9Hed53Wg/BhGHRUDF5GA1e08FMc
4JK5CiTKEa1fXK1u/F505avN+rj2EXDUHk0YKBTZwk3y6pqptb/1K0JzDUmGG2BaU6yo9aI50k1v
WMGiufDXXentK66oVFCpQh3A7a9eVnAqXMbGdinLGS7DyN8MJUZ+u1F2CVNE7GZUaqBjJIsA06sN
iSC2UXbmHd0CqdwKuf6ml9mUEEnwXW+Vb9IkV7Usq6R547AO8MZmKwFpsKR0XYFfjrsd5TmO9BTK
lmgQt9TBhs0WnIQWvIlGuzfW3goasbR65zimDLwWFBV66JA1EgK6AGcxXbacjQzuegWlkR/NQgHT
A33PRgaJMuoWNbVTSWuKRTx00A+4ruMaWXijaPeoQm0slK/C7lV2lLC2N03HdYPRR1mZwfBltMZn
iBLWqZ/+0es2PER+wPLLFEzKaS63k1IqFJBg/YYWE6kp6BGQrFE1f8buhaozR7WeFxw+A/F9ARig
ZocOsoYynEC1BfdjmhsZiy47yF3SF71llnkUaaJ0U1pcVjpEBJeYlW0/GMMqD/mRdD8TDyoYMDTU
21zUq9zOw1UmoSRV6/qWgWjfhCryYXynSMLjvdFyZ2wpIrml318Us9+FA/FfjdoxUhj+pbCD16Sy
HGy9/YdfUpq3p9tR35pPEMoz1Lmsrpr2OVTbe1HE6Jyli4Y3CItYIfBqcx6bLJRotHVGeog601t1
XjViAotxfCcmOgBXIDWHaEe2WqYWh4pp2Cj6aJ0VHTWchDT2kXbJCn4Et9nQXoboMVxlWmKgHgfb
TOkqtu9qn4PhaZuj0U05yHq0t1AXk2LKDS4wyDbcytF7ifUQ4gI5rXVMkyBKnirOK1RbKRoSA79B
H+48S443ha+S0PiEWJ/ruxu7g9m0PqeXQcULxbzq+8ZmiOVNTAF6OzogtkmMoPVQg/5p8n0fEANg
lsNWK8HDN/g+RCa4zHHTMmlDj5Mx6Pc2vWRtHLmZsT6vJbkHv6V+h0trLJsiJg576Nc0t8jMsGWx
ZvFU7e1qZWErbTG6ok5U+41wok2fc5dzJt0yVfRVUyfvUjM6i0JSwUO3EaYuWIQugR+4FymBMrJ2
BtcuVFg9QSGnDNyqKKiqycl49c2Ie2rXy7uEvLYiSZVVZdJVU43gQFuRPsvUEzPCY2YxcZDRHvlp
DHNxlH7E03jjExjIsSJSUHT2Qsvii9dxB8KNMazI23BpGTx4mnCOttZdo0yJtrISYPyN4rcRkOW2
DmF0WXdJplpGl6umrLMKteKxycJL10JTBzwHENdiCkK+VqriqBNqttW8+odlIJqXK+yPIsrueLra
VYFeej3q43etRUuF8PurZXg/fDtRFo1WvA4tARl9qFGajO6Ks2ojzOJdisQvb38UZgQp0M/d1gmH
BczJB7sezm0PsjgzbTcb/EfNA38NHA9nmy59tRggYAz4V6PoKKTBUXczenYLq+akM4Q4DVgyiLNQ
3qVI6eEIlqc8kDmNa9GdJkrsIFYsOgq3Y63iqgHcmT7tn7CoEutX90SY+B7onaiW3k3uyqQ/Zu0j
IrLyrLcTJNGiFJqqjv/IvQ3JKxlZyI+s7Op3+qGwO+99rJiQENeb7BRdUr7oxBgaG2AA/q0DlLbB
xj2lrvLQ1xyEO6Z464co3Ec0+pZ6Nark1QLs6e3sSRVK/Fz4snTo1LH8uU+aGjFlJXflsRuk+EHL
sSl6AEzQpDorZi8aPkYiMpnBlIc0FI8xFYSTKJOjSGz0+QQIrxDVix3K/ejdbte1nH3IVJ8vfVza
m7rEYe90VXhrEB05eoOTP83u9tRvg2u86aj1HedHhtz+fGoUskETil7c/FT1x7vmR/Pz9OV/fvDz
KSqDGzqh5i/bmt4lUzQ6zu9SW4/Q5Q4FbtApm0gOnePAgpiTEwvMSBwkso1ybUhlwowzKi8xgDe9
l+QHx6lW2SCP9B+NlhJW1FFBxjSq3HrIDCdZkbILkbX8g5I4ymL7l6eqgDzY3gJGMYw4hv/8To2h
gsO2rJ+7Nj8/PWVZnXUsPBm83rST3fSOX44N70hj2kLz95mfN2ldzk99bvrPD05EhHVqy2AtdnOo
fBiYa8YScZo/b02H22cpwhybBvD8lTt0vLJVM/tluxH2hKMTeEDs9T8e/tw3he7o/Oq8D/O2ZRkl
6XRMf76DWi+dLx7+/Pz06vzw88tM78C38ccH/BCj5fTwc5MeLQHP05yjmDh8ZZOUGzRF9QWnykqS
mvo0P5KJIMdJiAZloMXdNcTJcn04pZDPSX4lg6O8ID5J1kweJ5MyD6PpHyoxOeAHA/3Q9DCG94MN
tWR2bQSeSy5LBbp/zPt1NVlG5/fkeAUvpPwq9FcIXZo/8nODsjDWAyzMn++bX2hUh1WPHDO7/fNv
ck34myqRu5/PzS+wMILSOhLONT+c/xEYUkjarhASTbs1/1142ag1bCyN81vmF7Iu6UHekeHz+VxU
5NSvafS588fmF4bINjasYOhbTfsy/2OPgbcpeuRu5VDg5mSWJ7Zei8l2/ty8fRDwyTa1SR/+/Fwn
ZeU2bnBAfz4H973dep6u/vzs/IJWp/J2DCt5MW9qfs5Qwegz7A0/Pzu/YOcWDTOrxeM+Hd75fUVI
58ei3/LL3yBRL9l107L48+92ilfsco2gic+/EY54sFMVKNT8vvkFZWzlHVwepJ3z7xqht9gxoaaD
8Ofx0IgT3qkJLvHP56huhXu0znS+52NUA61AqOrdPzctq3G9p1vy4/NTXGDDPu2cb59PwcAgdabL
vn7uJ+YEe9+M2u3zKa3Pg4cxqN8/N593RBhlpvf2ua2URstDQ1ng86lygDRC6gpmsD9OF8pC5GHo
3vPn5gmitR7MRH/63PwYWMjbPfnnYZ9/ADUKsH471flz835RVYekzB4/t5Vi4QbXmJ00RhGXSTGr
dFwcXPtXtHPSFRrQXnKmG1w+SFc5Iz46gnaLJIgXs6ht3TqNq938qsdUa4XqTgHhwas5xoFNGTvt
cn5Vh5a0535FqPP06lg70Qne+tv8IujF8ElhCdAotdPSIKVck7TV8/xWtWjOEIHTx/mt9GfwbVW9
/DC/CF8IqWCm9dv51UBQpaL75//ch1RLe7rQQnLnV0uPFTI1CzrD0z4IkaWPTiqf50cOqW3PVIoX
P/chYtUlN1L0BIVPuhrJ8Db5nk/zdrq8w6gXeuokMJSuZYBXOHdA3MyvtrHPIWidcjW/SsZriWMP
Q/j8kHrZcBhzNKrzQ4316blLzJ9bslV9vNqYPefDQPt9O9qJ9HP/Ui+812oaHec/gnMwdQPYVLt5
M4U6BCuHFd9mfuj5xJ2ZEm3d+aFMaMeeyRFNh2l/+d3GY+dJH/Mjgua6SyWI1pu+6PyUlR9qRAfM
9EYNT7sklg0t2xtiqEdThRvcJyxfe1JG3TZVWc2WKuTFJNhpamkecAxiFeEi2dOhVyiQVz5pV6Z5
1f1QWYYG8Ms+a8zr/H9SnSmQ3Hg4v2/+xPyw7rPqUalpjCqBeS1kubvChJofzBuznPiQWab9OL8b
71KLvtBoHsZ50yPxbrWCIXH+QE/HkWqkijZv2piSm8O+nCzh88NRKNZJUvyneUuSJCM1QCw+bcdo
65+q9f9tR9//vZhkB67af+/7e/ioP8p/QPJP7/+78U+B0Ibo1XJMUo3/NP3Jf7MMoo5l4GwKQciq
/avpD48g5FHFsAGnwQn+0/Sn6n/TbahEaGkx6+GXVf9HdLYp/PgXDb9mkW3rKPynW3BT9N89f2pe
hI3pcK55jZouRAqPFcV56XxEMqlcfe3vqYN/0c+UliEVwdKE5T5VlRFLKRLO6txXp/LCKu7T1xni
aKfN+Zfj+F/ZJCYbxD/so8GxcVCUqbppmtrvwmGAM6FN6TFbDnHJIgnhQZism9TE7E2wfCetIwks
/UQlFD2OdWVh5v0uD1/VTHf1kNQbgCa9MFyzjN5YGq3w/W17XbrZTngUVlID3Q7+Yp+Vf/ZSygj7
TewRmsFBVn7zRkSjjsk20jFyMSKRyIPnnTyfE1hGg2gSe4f67iQs31kkQNvctqfKkCz/9XHj9Pnt
sKHPn04snQKvav3uYmCN1/YCKcCyoLzPXesaKva1apt4oQYeXrkePxEZmot//VcR//9ua2GNbCia
JuMRwOWqydOO/eILGdOexN6aIAHDJmbQzutDNDr+rQZI7Y44Ss4o5P2t4pBXNqRV5IKFBVLktcpy
MIf0jQvivVVD4wcS+wxmSmqQFmeOqCGQ1fvqXiTxbgT1McbdA7TAY2YbByg5J2moNyHcAwSsT4nI
ztKQbXJDnMwpjU8Yt1zOd5nprNGN7ODdre2+XKsDlb58TVLwloCmnWli/RrWY2+7GnQ50nsDi/Ku
s8D0tu5zaVtTwLGrZqca2WqkGK3HwGez7KAQR4Yka2MW4daTUOX12kHXG2TjcFUjeRsMxnK4A79b
p6b/mKvDSen3GXqZcWBxk0erAXOUlwYbpSnoN6qu9OxXwVPvpMT16Q+k42Lf5FYo4jVBzxcxerQk
HhF3bQOYUpXdpQtCLSCJZNdRGXcoPVcaizxLTq8jkZy5RimJrMxFL9CL4viCn/Usl/2zqAm+zc2d
VXu3RoEFEKduQzQzS5qVrCsbO7HBGvcPiWztmk55zqkY1hSuce2chsI++YmBiy2/5vYIqmn4SpDP
NlMT3B4V6uABvB5gUepa/l7KAtuVsDkhV3Hx8RxBYdM5imnjjnjoIncM+12ByV1ARbB8zO7Ge1yR
KVB6J+IbsGM0K+J4Njiinwx5dJ0YHTtE3NobtqIziLANMIghXlBB9nRrhCSipQypbRQxvCRKu9Ib
8VYU2qYP2pegyI9gqkCpWmfqL/VSp7pI4Qw60lRjIRHpJdZp2qhW/c0nXMwuy1uQNWQ+OpTd+9Yi
ymq8dNSIl0IgMq4zUe5NCQtD7NXPPpN5w95UuXSyVW9dKQb4Dn9hpckaMO7ajEvW/abyglUXgBN5
qmyL9uO3RqYwV/mPOqixKIZ7b6O8no5yJydv1li5UUoMq0h0EInUCU2OlW4eJePGmm8FH4Ayto7w
kg1H713iLDV/PMekpSyAzzrAYtCNFOWPuMJvllEhr17tcHgwUDeZdbc1a+pl0SaY0AtM9FFe0gtp
VpqwtznO85Wp89u1DXjnBlAnGojs4JnEMTjWB30C3LjYOmmaoE+hkrGemol2Mx58EhtNp9k3lbe2
lX5HuPxFqjBoU/33UZ50GDobhRAGscUQuhMUlRUpOlfEp2nF2o7GrV0BkaHPVhf9vpCtLSrORaAG
q0YbuoUxiMU41ZmSfmdCZDdIg9ZYb003hbHrd9XApRc3lBZoW/fD3qvJkAq6h4KusRxie0TYZIOt
JqsbDTVuDlaeB7WjoSapWx1pUk16R1DrDEwIHysS1gJnXZBZmYwoQIrm0sTDjrYWM3J5O/2+CZW3
1M92QrwpAWX6IkfJB+dxtE4h0vWybvemTr7vkL35MdDf3rQeUY7h0WORbL7W9nc9M5eVYNexJ9kG
7SDqBdNvBNBnHQkQSZmELQkFmZYnp2rTNuO6NkkOCfuL1/c7SY8PtbQZLGulZMzmu2aVWyPlR43B
g8CHfhlGWH+5bOvhtctp+9Y7tdG3nYPtQg2f0HreY8FP2Wj6987OLkpNZTUK2yXqxWGtJZx9vmG/
eTorjVq7yOQLkM9Fdbbzox+jTKqMiXHL94tuWY1Y9VJoGchavYVgqQuwnD+VyofR7vcB7D0MTFsr
N4AKokVHHOo2jlm5uSF9UJ1+hqF0zjlmGG87rJE+XUVkVyejT+8WVMUVapKjlD/ak1lIHda9HqK1
Cx4HiDuL0k8K9EPps2Kus17fRH78rEgwNEkBCRPaOlq1TnWfNmZMqSvcIxmW6dNHb0JWX/Ja3clW
tWrRUflh+lpJsbSQ6pjwbKrTQYazo7rgbn2IKAMsCK9dplrzJZAjBn5/izPxVlhL0TAe4D7ZSIgz
l3YeCVST1b4b7XrF2p+GsyA9WBY6eQWBdiudhIbclY53Rp8UnqqcJHu5HZCGhgoQHY5eHVcgw6b+
gBnk6MRxISLZdudLT9LkNyku+RFtUu8kEELT6jkmcSdRrq0l7l4S33Bl4hzMkHYhgy6zV6vKb2he
16JLn9Mk+lJY2EFaA74I9TKu9qk1ZLIpPyL7zA/Ud7o1xSIzFTi0mNwG37QX0zYMxLaLWspuUGZv
oCnJoPgY/GAfE5KxUBO+AzyfinU31BNM1I+SU12slCE3QBUvycnZ1J2rnYV3WPHUN8mOgSNwLL2a
fAYc+QM9tyK4W0Xxo6rjXTzxpjxJ3Bu1BhsFYr4ejWiZwR0A7/JeZtEDpeVsqXYCsZbWkGabpzfg
KT3dHrBf2QmhTBxn9yhddVmVu9ORSjWomJMZxe9rjq3FaR0n5F2EKYwbR4dDZsR3LTQNdz4sqJWx
s2veqqV/ImVgeTICGVqhbnLsDZD7/JU/sjBUDL6lQHLKFOMRvRxkQSG9gkdE7JJ4b1w9X4veqcA5
MkE1aMcKJqmKBJe3aoYnsw2/WbU+ugPaO/Au0Vo18H5G6be0jQHGDuJuBmyqlvjRDYvBWbFpNrUG
R7DkrPSy8Wjj9kHrwe9pKj0uy5Zg2FKNcTOihR+4BBaNv0bmNzVy0zNaEIZUmrEKQHZfYaSnmHOD
+CYtWOa7QrW/K0I6wNCvFk3JRsNG3Kfjl+UsEMDTv2Dke6+S2uAaQf0prA2Mpm0FYhLPyHdH6JGb
eMkt9ZJjaTtQKK3kHFhAm6BYGr26RWOPGBTtY6Wb3/W8PedVuEPQ5GJXucpwyxfMS9aW2YlN7/ik
7d2LXosXcpHcksR5Flw7vibLWC6TmzNwROweLG4vXUpTv+fN1LnCAUjD/EVTvS0XHkDIEVAq6nNK
Q0yCyBwc0lOJhM5NQBPrrQeki8HOLMtdG1sbPUHeYXF6DU1A+BELimXckgCFGLmVzHGhhdzrg0Tv
FthWvhoEHeDP1yGEoC6AfsrJGKmr0bZPsQ9Dg5IhuhVDoGZuHwxNEN9tEk+LOrvQ2YNchXKl509W
130o+gvWw/t8feJRu47qsJDR6uEYb2k6Up3Bm7VNWh7BuWI6Mx0G0fDPfDaDqHd7P30KxpTYTw6M
iiMWlLQGnK9+lvXsTArOnZxvOkHtwsq6hx5G7KJxvOlUWmgBhrYEIuVmWkbU3XfLdNJlURbM6krj
ubUufUjItIIUbK9aACkULq7wIQF447JM2XJVMqIowqTMRH4r5Y6NCeBDK/yVLFGEw/zOGZr2V8W4
6SG3LzPGAq6WwOballgjP4tWZcZ57dcxxCxbe3IqPWNQouhHTtEdUs2yq3XAgroD1TQ5e7T+XC0P
IbAN6R6dRZY16kqV6QOZLRwYm5ucWcb3yrZRx9uM4Jwb43T5eBXa1C7/cNCTuCYT9MIZWqb3HFit
Q8yfVjZgJ/+stPHLkPNXKCNPqZHOWaDTY+JqSYsmVh44Qs/K0IqN16YQv2TUpSOH2ZkGYhhYsC0K
TO/21Won3Wk4RTALeWVOl3FnaPthACDXQeHSFKPlNIZ6o8BmVGDHejpqMWDmNzkltxOgQQweNT17
dnL3We0t7JB1CvFfeNRVE9mCE4PrQeHDyS88JvvyKbYQtDvworIA9bpWcT9R8xAHAZl5ssTOWmfq
SDJGFzCYgfSNGvGxbZGRSHvdVDHFez9wiQIwD+6+grvbZAHUA7cGRdNyiisgSobiArIEDbAyIK3N
O4ykKvMK5xFzEwqewbyqoXnumWVFZnKWFW4h6P05ZeHxccRvkiQAgye3ureuWZ8AfCD0alo9oNX9
aHO8OdOtqSy5Xcm6DvS0OXUOWbV8/8HmRlNDPpUS7isaHsbwq6qx6uayiXOedjCsRFTs5XgyCZhX
OeBGpQ8wz01QWUpEeR/lMZzdO8TzGBxyC0QW2c/IMIP3gAk+kkHqe/wPK4JVEot7VTrXyZYuk6Le
BP5RzYytzO2KtUBxoI7JAM2pQsLpjQufVkTM0VVj44pzYFUV4nU+P+KKbQ8M69SRtrka3HqJGoFi
hvfp4mT6disK73G6WEGWUJApX3K/OuWhfVUJBcoN1vTTpzVHPDe4jMzwNv1KNZVGwkxuROlBM6EP
UipH4XwlA3CtBD8PMGL5W1zZ12l0iAbtGvkTYCe70QtTUSVL20JGVNR/FRkouyZj9I9yjn4GJCUM
OFwBeRHTwamG6tFJgst8hA2iARZKm+xSucAajJgniT5UBrilKoub8HwwKCg6vfhlHm7nz1i5A28P
2P90ruMcOWDHPEccX+TrP68fnd/QZmwoG+mK+N1wlTY7x3J2pvRTLdJpAKs4n6LsVvbs5/S7wEwj
JVyiLEBzIDC/BhY3K9a6t6JJbxJ87UVa3DDOMHh7+2ayb9ZN/sgXo9KFCNxLpQeUX0eR5kfVaz6S
5JnZE1pLgukWXhkeOKgsqxF/MPx8OJpvoh9Ehqh7yyB03pCvvQXoaeZvMH+V2MFeW2xTI9xb0cQn
5MwjarUCCad/D09JwWlBgM2iGL9AEPkqRm4U0/AxjxSSn94ag8qRpu9HUsnJm5fj4VYwv9SV+ks2
aufSH3ZOBjJfY94jmH7NF0RnMNZMV2aWJl8rOKRYwClGRSQ5sg+aqqDPaQ8xS/a0POAu2ZajhtJv
HSQOejd8YXrG99IhsyKnz1qFXABU2BD+YokcZnKkOqt+GM0UK1QiBYtqzI+d0O5KkTxD71s5pCel
w3jVCDOvG/MyOspKoWhRV4dRcLWVGRPJvDiHjn/n/nBWmBYpg4rfLV/ZSNGmWzSy6JtvxIdprqiS
bagblbYwjWRFiWCe4bZiuI9EnhnJw3T9zxMjMd01RcD+Fa9Z618TuSYwwXkjr4U0nbyiWc4EuyLD
JzcxjwYOuetdOW5TrWUMYG4TMFYmJaPPdOsjjeiWSOHdwDJvRMWl5jQyEv9OGcXtzPggh9Hdl9pH
sZsG+1DVUeag3+Dyq+hMLMJy+jksroGBuvAiPjVNs89U9cNjarf0W5YmZfUN9Td5UkqyCyAeR1X/
JYFkXyjFR2cwcsWNq3vco9e2M37YY3WJcWUFKskyeH1RIKttdZvG1Iyff2R3tFI+ewZnyjRmyIV3
lWTpR84hnq6N6aqNkhLfacWne+o6nAFeX0Fm6Z/s8s3jdCuT5IBj9zpdLqnT4LUSl2lwIfUYgz9T
lHnLIkzP06hXlvGtFdzkIhz2J4hjX1QrvUXg8KN820s0123pdT6/HU+KXR8tMPTcNZFSaGdzUBqO
tDJ8BuTpFxyb9DBPRrN0+BZjzpxmKNPxDzhNMizypOXc+lxxuC0Pj8aEV80ALw55+dWYKL+KxBiE
m9n8QQf5lpDXNV/voC7B1ViZi/6+Yykf3KZfi9zUJc5xsihlDHp9Ve2gb8SuglvDhCiPsg+jfjbQ
zczO0/Hoq+iOE/fErQlWjLciHemlC4J7Lse3ZqqV4Fh6RtF0mau8Y8cIZnbmg5+1L9MBmk+Q6W7S
+28eaTxLemDYofrie9txK21sjkFfczmRz0ptnnu+A7EZwb/HDSVDbdjC3UMSQpweoVAL2cmfA0W5
YG+JyNkao/X0GqkWwQfrbVIBPdtNsbds47RfSYY/NfuJCC+ygKNqy2DKY4gOZhIAdLP7B7CsAKYC
cwfDIl1IjflaojpeNhH7kcN/CCr20ehwroHM2hBd1kosmoDmOUx2QQdL3AuQQY744bkL1kEaEXJO
JKWEfcCq7Ar5p+Rq090ejXDNGAoHZxq1a3weG8TmqH5yR2wB5iAmC+KPPJJY6xpgw82ipobYc2dS
G5jkYMH2YSNfCqMGJ63SKS2LAEMBxbn3sDCLfV2H6SIsmtrtu65cqE0kHgoDj4TC/bKn4/8yFMWL
4ffltyBERkRFzEv7L3IJ2auugOlUTgJwqT2rgOAvRRbHa5v5wTGhDIzuPwkesDFgxOjSH01jaEdE
xOYmSKvvoO30Yzc91Zv4TWP/OD+DwexB7qA6QBWTqKWl1CL+ogpPg+i34j8zBHuiSlmqZcnmb4Qe
TwJTUwn8UlNlNiZ1Pc+MpW56axmKDIKqnJGeezvekHBd4uW09PcmKDZSpx4NeEXz3vx/y/AvYp1U
mZ/lv28ZPn8034X0H+XHV/HjH5ih8+f+3jo0/kbPCzKobkAKk8ll+qN9qNEIdAxa71iKgO1MMU1/
MEM19W+KofGjOwrdF16nA1NlTR38+7/BDJUdS8bxQ0C4ooEN/Z+0D7XfTjPV0mhvAaGySJDScbv9
3uqJmyjSCa13Vce4mQQLPcyEmkGpx50y6ubWqvAXdQb1zzYQARlPGUziSq1P4EJGumDSd7+bMk1q
zGa5oT4Mo7SxAlGdB18X5xLo/jg6+oesjtMg5wO0E3VwwNjmOh1S/SIdII/SYTkS/iofWXx8jYxe
X0e90q8oVGcrwpgekeV2f9Hgm5Mff2lKzt/coL/n6IosQ3WdaEe/NLmycoyzIsXUone5tBiIPXDR
r+bnwfLzNTmY/tpJY2UH2AMnX4hvMYTFbykkCARiajyRkFPJ8Y5KcLgJRr90q64tD1pF6wlWyHAW
rNuob5cPv5xh/0UzdfpBftttC2IXZ5hCM1XVf0POxczrx0j4mVvow1Grc2WfCsxEJGsttcgDkqAz
owQXIv6iLchp+tvf1elF0sc1iCOzTPW38ajGJghrBtUtiVn6uvOwmUQ21GhLa45hh2LXWP3rL/pb
Kh+/j25pBgw3XQNRJ//+ByMFRYsFLcotcgqerbRUi0ugoOPKdS/9i4Oq/PO3M0BagYyzqW6b1u8d
T6O3Q0I9bBTaJAvt5WTIwMcPF09B36xHmXlWU6fFnpTJL5jDVkD9IGy2JnGw6pcmVORHJmCQmzSy
C/JpzZHk4i/O13/+3S1L1xg+FNUyTIB9/3i6QkHzzNqDj1rnebhDV2+iv4JXD4MbLB85mplfnGhM
h3/BOJxGod9+eGQFKrP/qSdMYtBvf7iFOeM4BdcJxFBV798cEm+utdYkVwuUbqA1+lmx3/1c0p8d
BaaMZRPhMTbc3/UsfioGlDgsoKP1/LBp5fgJ4MPV/0/Ozmu3ca3ptk9EgDncKmdbzu4booObOWc+
/RmL6n/bLX9oA+fGsCSKSSRXraqaY1bzf18u/+MntBkmeWiCX2bYFNTmj/ezQ/OGT+wCqmGM8NYm
S3zgznhzSgvBioO7AiJY+QxTQDITFIdaem4kGR1YpUR7hRa7VZK5yl39lhvZQxXW9hcDuvrpPEJY
1BUVzCItI+Ki/nv/Il3paRQhM+tpzV7tiKLVOAembvnqEqh+NMu4u9bgO2IULvJbFjDRcfGCSaUh
XJnUK066+INQFwfhAriE5RBXKWnTbxN0w8yDopgGafJOhuQv2y5ZFXCWfpJzJ/2fRNZKj4gQJyhv
lfZftCpM7RB/PZa4RBxaPLhIDNliNPn76DCSzR1zQEnQitJff99JXvUrAr/g5dXSi+StFynVW4Na
oPSjb4GRPKUFvDdgyId/XwfaVfOCCtbSMGWdC1V3aDW5fm6oeZCDs7ZJsveMG46zG2sZIXcnP/DY
9Odag9upkUkHUzLwb3bIGFXxDdRA8zCGEqYzOq4vABuZxVrrgT6eF1zkFgN67JOO35Nujt1WHTA8
IDwc6cMM29vexQuh8nDM0onhE63YoGzsoYwg3FbNhOYHBbAYLNYvTvp0KFcn3WD4UkAnqeD47KtL
fqhkVDySkA5ZdAriwq5uyfFvXNMb93rlSvdS1b3VDrjvLB9WwEX0WUddBKPdsTzYsHznmKVY21JN
bnQ4DarinqBYbweC3jt6mr7aX0E6//tRApiToZZEhAg4iF/+vkgCV0tGBg0SsP14zpw83ClRe4fw
Ha++IHdPbRsB+kisEJev+sHJI3dPQUZZqyloY3l86QFAvGZN66zweu6ZeijfSy3w7xXXKFZMjlZB
4FubatByJkYmUG8yOlhB6PkRPQhNn4TPN5ZX3uRWaEFoqq19Ffa5MN3wnzPoKPO45RfsLfxB6sge
92GXVksbfNuqpLd35Rdp9+Dp+A15ug2tD4TKnAQVVEz0bltQYOM8RRewUhA4rn3VfGqzFm5g1f5M
kKLOXD83zvQ0/sqxPrz3IQov0wjvdQ793sYgL5O7ey+1za2sBV9cKcqnMA/0PIGk4YiHOMPH1ehd
pUYGMZl5n50KP5cRKYf8DQwwhfe2/dHGzJMgQCR7jwnpnKiIoGjQbuTcptwavMWJZNxlkqZt/32v
Xj81aAQyFJmntqIi8+cqvnpqDJXZyL2u+HOyJeDVMjbeaDLzHeyr51Rhy7WqUL7LBgM7quFIvb1M
uvENtyHqbE3749+7czXEir0hniLkQPLLibreG7pnazhFWYBQUrFXQ2rNOGXkjMpVOMrbIZJ+Nq2Z
fwHhVcSp/3ATE/ozv2NUQL0MT5wI5O+bwrCDGKYFKmxIbt7ZHVsEE7QOLVVB0dak9nsGAWLjM3VH
GI9jj1jg38etXIE9L7sgdkDFhsem0/HvXQC+w5XqAmgOviskvqMhlx86q9BmogX40OfpUjF9OnQs
78FS6VhqoaZ9EV5eXaDsgqbbtJspugFbCK+Ev3ehMqyyC4ccGpTU/XI1npxO1vwClNp/ESdcDcNi
QwadiDoPToOASr+6E/whAOtWhh4wpxDHj+gJ3dCcWoYyK6EeFrJDWFP9pKh3+vdJ/h8HaJqKKRtM
6EkC0/X5V3jSyXRc8iyTZlAfQ1i2HCH+mHjEiP++2NT/OMbJFZifVITRU2/jh6lNTE49rDTTn+ea
BxSySPpbozPCbeA9y0n7oveFeiwq4ckOUXdGZGmfIDTr+Ne5w7dGFfAwP/7hqzkqCUXrzwiNgaED
gCmP9N75C931rA0UNhSWWescJD1Zo5GBPIflqCCHRetKx2JLl1eeTbINKOZiACYwR+1RpwWGFGWn
7YLCwyUoiZa5Jm2s2pAhqFDu7yqtX7i+FpH8h6yXedo2qnMVUGXf7KOkucVDdJj3RdScC41HsaqO
LpVBaVy6XhG/VKZO74VvtCtU6D9tIqkTYtzxBDpk/OIXvZozcCXpAjRtcM/qMlP8qysprVtUtRXu
A8HoAKGp+rNVYvHV2k+J3YRLvIa/as38fA3pXLEEuDq/KY2/V9dQMMY+0EuCGKVoH62me2yT5lHm
/39fP58vH+FGIqI5RTEV+/rAUCvreeqjI66VkHmOoj94ZjHMUpvWw9pd6h4F2yo70XCTffEU+PQE
5pRir2JYNN1anNnrA2xky4ZUitOPhPWXIzUzn07Jk23AGQscVd51jTmDU7/89wF/HofIA6g0wTE+
OsDcr7c7DiZOdKrCEQ8qTY0WbXsmZcZNJOXJ3qx7c5ZaaELQR4ab1C8ymjwctIl9Hq8JN5Vl71e3
X+zS/zgVjIkMQjZacg776pncppHkUtfyKCakuBNjBQsnv9zJEnSy0bTvhjCgbiMX8dGnD4uChNGC
8CwQgWS0jQUu4H1vdPdBZ52HsvZ3UTKMM5yL2s2/d1QVQebf4xdtwrqKy6OtkZi6vloSte9sOPse
TStmtG8SoFGe3fVvEiZrA0AZqKT6Iq8xNvQjGbq1kfQbHn9Y0IXuz6Xv4/1M/hKkgtvsLbBQ8wF2
0SEYLWZpEpXqEc4BAX3DoqZzjOXG+yIK+Xwfc5pp9lZkmKAcylUUnSRgWR1ki/RWDo/Iu7ZBRWG0
Br7J1+i20r94bny+i006ypkn6cweSONdXeRKCF4Th2dJsEKmu9jmTv7/uYvRF9AcIHIFtkzg/feA
U+f0hptQIuYUf2nH8prnAe4mbRFleqy8ZQNkYeHJdoQwJom+GoE+XRMw8XWds8rxfQ708am2PU0h
rcYosxMPKtB+u68P8fMvxzWnkx9XyIRZzID+PkQk8kGFNa2EmN/TdnW5kRwyEpl7S2U13Yd+/evf
1/rnX46UPPMtkZklmravTikOFEEZ1oi5aQOjrwr/lbkuGhu/PjIR7vx9U/EARgxJR4VOH8v1lmor
GYIstN0ZeQo6+5C/T+GgZA03+Djrq38f1//Ymi2yiaaDgISc29WzJumyYnCrHstpA1BvA2SlIsXm
9wVO2HbVfnFxfHLNUIHIcxZVzLA0nmyTe8OH8IQpItp0HzxMiJtE3NMmkFA7nZs5wrcy1ctzKXSx
btqEkArQu/VB/CM25ZNZueWhUjOyBlZ6g+8og62V/6TUdpDrZJMBKjlS+l/08ZCs1LQy77Kaeum/
z9XnwZE9JpfvkARF3XMtynAHrECtAba1WsfFks4nxKHBCAyu68et7GMtIHs92HtNu4tN68tQXft8
YdgmLVcE6wqo0uuHh1aMg+K7PKzasHHX1iD/nII2RAkd8K1unUsoDeRSvZcjedzqfskdr0c/8qbW
6KqAOfTvs/HpyiEnrCiWTj5LVj8n3aIkdIbOdCQYD82JkxEsJPJcMGH3FmzRL2axn4ZEJicAaegK
UrlGDf3qMpVGyKE6W5vV5XhLMqFmyHnK0Vlq0T2e5wZd2fZXJ/y6TKCRWKE3AWM3R4RExAZ/P2Oa
PKQpsAQVOFSG/pp1OXzJJAwPTjZ0S+TXPhxuMjA2cOmfakVPWAi2x7edF0qc+QGeC8TT9GEwqYWo
o3dGN+w0brDKe988JnCKKQbnX9UIPk/o2GnqSjyCp0v1epLTN1plm16BAsbPMcDRu3PvAL6CoCPP
HezJFmafW6s8xImjBoPUa/eRQhfMv6+NT09LdsLBtQPpEkPBpzBSDkFcZp1GSO8m/jF0+zMtbgVY
Wjv8Iga5rmKJH4mNaY7ORYgn13Vg7DKnz0JhMTE2frNtMNAlm+qZkBiowYyJIS16Hjp3ddS9tT5i
/IQEzi60Wn/vVPWxqtuGNA/GSOpY96h+adD2ZT+9zRV17/FD3fJoodEuoRGZJj9h5jV8U6S8QYIx
ZIs0zW/MSJVPfu7Ku5IUle6n6GdriH+0HDorCr2QKkOaF/99gpVPoReXJRULmxkB5QtDmA5+THlD
Dy9zPejEtVnrK2L5ispDu+iZ+8KOU7Z9nigYlAJHdWH6LJng+rcp9ktpFUdndQhucxgJ/94ndYqV
/xq62CkxbXCo3vCIv75hAPN1qeTzgGxKpAlpbs9d2/xmN3AkS7umazUdT6S/gUwFNHaQklUO+YoY
trlVG+Osa3SPeY28CRq69XCOyu543r4EyMxoeZRWbeg+t2aZ0B6RdfearEDDCLX0hkyaOotN5we2
OepZMO2g88xA1LSbpIK2JeEHmyNnegk6T/3BVdttEnrWCEzv9cJp7npJ+l5T/8eZ3cXgRAMumBPs
5x6ec6VR0DlLvHQqerok7ZYKB4NzvghaJ78Z6IpOCwUtOP4WeTs4O2l0MRlwcfWxk0xbB3BwhipP
Hy0JD3TsX0qHPtuO+pboXXp1tTY+yVGgbkLI17lfHxPfkm571IckPpGupzmZZZVbSHWLmVDsHbS8
DXe1LYNdzstfaHC6/eiY486hp32f5P5ar7BFlQz5qe2kl0ZRgnNbFMF57L3fVnxow2yE/ek0q4i2
nRkqyOgmq+gBxSG4XwHHRU6thfZWNvLnLmn0XdJnKcMItFm7DbG3c6thYaK0PyhK8+iDmnuQGOU3
Eoj8RTVEw6NfWTklVfVcp/Vb0dNejGIOy8UcOI2u4VXdqLq38w3J2IVOZNF9pCCZJ1txq2oZ7etp
9gvX8GybFXArZBJQpyrPDlpR7VWrhPxmGhgLYEdy4CGcL7VYPcItwcAjfTHLEQpeaGlHO09u7dRC
utWG1srVXPeAwfRpVDTpSMphFXkq8gulkNf14NnH0I4ewjIbNk1kvzV1aG514SockcToqfDNmjTs
DqFnovzQjJuu0fFhs5rimzcsLjx2ubwVjptzlIzaOo8Nc1P5zIXktvW3qta3i4zMF7lhV4Mqov0E
jEU7vJ9xpcJu3ucFvcSwzNsbDe2Q6wXggGtn3LejRs9PYys3mhW+ag4wKIuGxX0ZD4tWkr293UTF
U1qiiGPcCYsAZg0OTggimxLXIJ05n+J6M3pgo5sorr4ZSZrdOJH52zT87FxX+N+l9U0lynl5Kv+2
EgFlot1RN/dW07q46ynV0Vf6eyuD7Vw1mbWlQ2vTytZwP9pStYT9OWea5h7h+kar2C+/SWCxd0kO
mdorjlqwp9jQ0mqNvQRcX1oiY0CTIxTujWYo0a3sdACJO+mrPN+nyMSxqTKQWaZkygzhegisCFz7
sLGcmUuDvKcQrxd+oSwRBwUzduOrIehzCoHtiXmBUHXLFOfF/nwIat1uzGVTJaitNHJ8TiOT5cL3
oEV2sHEi2VrSFIC0jMH/1Nc9wrKI69EInloD4UYqpd///Rz+NDVid4hRaRDReRgTM/29OzZWQDQQ
MPhGBpgHOgKzvVzFmCzSq1dgQ7O1Ivnl35u8Ds942JJwVHAvJIXjqNcFzqzs4tJyDWmW5+D6dJc2
fnhw2o7QQ1+7EMtzFQ5u0D/+e7PXPzSbJSqkbE/VkbaI6w6W0JaC0ajZLLaQDH82D3wRj9tkze/S
9u7fG/uUrWdrjqw6FJiJNih3XsWgbhyoTeXLSD7SJts7tNEfAgUnT7lJhgV8JKR9fa2sM7SSS1Uj
NSkpYfDFuH/924p90Eyy9aIZg4TZVcJCL6PGHbTkz7CPI7y/1BpAgL4i0aJPJNBGaG6/OPDrGsG0
US5u0yRaIUV3dUEFGLhlOA9w4BLJVTeknzQLu6WdtbiTDurcNzCi9zSN5KuX0Jme79Iqi++/2Ivr
mFLsBaVdLl0STp/nxf2QeblhNxy6OYbLwSrR0zIzoeOmpGxeRuvEkcpTl7UJhmx2ugqHLjgK6tSM
Ef++S7tmNTYIGsF0m19MDK9rbGyH5w3FC5GPUEgIX2UH0BG79pDRejzN2cvcbm4x9FoWZfOQ2TYu
QHji6kryq0qU7DFAaFGBNaae5NOL+Sxh5UmDu9Sd/33Grqer007RESGQEyq1lavrVZJKJQQg6tLq
bvtHt6HPYDTk4TEqtBBKIdLuoO8XhJg3ndNoX8wOr+NTsXFicrIzusiuXecVInzN8NloENN0lJ6z
hNmZlzn6FydeN6derY8xJz+xTMMc55/pBs1RV3dEVWLL5GcjG0o1Hj1hvsss5860ECtEW1eW37SI
htIYFdzR0dI3vNaHWeypr+THftLX+t2pMIhpdYhmw7gArvCiGe24qeiML/GiOAo9fOq22qmUdqU/
/vbiLBU5+GLlFBbJVuaeiHM7eZX7WTdTvdTaekLg4BlZt7UM+dGR1Dem0ISvru8sIkfJNmmPrYIH
uG3UMUhCbQbamI5mm5t+GY/FSWH6duRnnbWZ9wsPwGpTJW+hKicout1yTgnzpxLV4VoZlUUtZJl+
mh7duvstpXm7Qwf64gZus9GbfC+bw2stjx4mHEDQaBrxbAHJNT3U7iruiOQjD2Yy7rO42rX0Qe1r
HyevjMYin35mnqvmqTFKUAIvuay/lUP+YhiZsy1DYD6aFEg455QnnpZLPMjyZW5j7WzEd2ZHQknW
Qtj5gbsZFXuDtVu8ahtSMnBSkWrQObfJe3tZcw2ddDxt5dDa1i3+JfRi1bPILO57WQeRBFF643Qq
rXqScg7y4SFtnFWNhYSC9dsyi3RtPSACMwvvriq1X+aInVnhVCe1yh/70FnqweBsBNgSIYKORwEe
Flj2yiGUOQUv8gqWyGyUe4RjrQXMGf3CzBxBtjWIGkYbD21aIJOE2l3caVvj6HdPvhFDuWUmS9ef
if0RsPudmcsLC9KusJsOUG5EmE7hEoWpszazinLTy+TzfN8mcFSQ4tcVQK2caNf1y2DdBjQeaPoA
zEH4bdXuGv0GEjEVZ/ERWRCqpDhc103yvU7CF5GJX6Wpt44DOPqVagFI6DT8GHrJORS+95uJBQ3T
afbatkMwj7Q2W2pe8epk7rOup8maTtX54KHxH0rTPzV4Xhfdq+rq1aHyx0WpIIcbK34iwzxb9ndE
H+2GQEKY+8ygvuczRXZ/0z2+qrnvFmPBBVngIbVowT+h5mBSgS/mUk2Bc8YWwA05a2ZG28Kvi8t+
E6Qp0IqxmwNoMuZ5ehOFQbW2aJJY1IHyLIcUeDKrPQIvj1d+Gu/oOMNxS0NXMyibMfMBk2g9wAkj
p8Vc63eq0eRok4v7wcR8jUTBzLFmEDwy2BUcKLfhQ8xEsSOfCafzXoraM2rGG7MjiM+4bYMa4boL
Q3mp6UcQO0sOJuAkLzBBcbbOAJWNyVwdGYtxJBNUN/najHKUW3SL4DGOvN9/pDuHulzQS/Mfeqfi
XJi66VwNUhQUtXSKQiQrtiG9qVb0KJXheKtzJ9tl5N8NaX9r5dWbm5rdPTzobx3PsZiZ64uXdqsW
oaakDs7aCFV2fiyX4L4BjLY1hZKiy8FACgKDFUdraFdJ3tAl4GsLJa/fQrwfaVXy+0Xkqjj4+a9t
gWjdzDCGpoQK3qZZV6UJJH+E0BsbfnJb+SC8ANi/qb6Mbkdzy7M1NC/FkP/0kcSh9IraWdkqyRHE
SBJhDtsawFGQDxWIIKMNnpu0zqQFAkJLruc019jYfTfyDqNVk/rhfGhKY9thmTILOaPodtuZ3qEr
tfFU2LZtiB9EJr3ABDfnfa6528gf4erURK+h/xQafrhQK6TcrUn5pM3ulRoQSmMm1JJSUGFtDKwe
H9SZMQjEEZOZlezuIUlaq9Jihpk1CJLK/qGqmrWnht2crAiS2kZmHG5XRSs/t7hHLKq+MQ6jGRmH
Oq47HhROuxsS5IoWPkydl5/QD2xUmvd/MJwf/Mp2nwweW5jH2s9GIm1cQjPZtfFzVztozYNp7aKh
eMD1Cyf7Pm0XQak1M5mU9ms0AtAGpELXUlx0B4HWzyvF2bf+iCwOaezWI2EP9tkt+ZFrSci3CKux
GlsXPo1URjUUO038KfS8gOoCdryXAZ8UupXflTmzcC3wHqY/XgmgePAsY99Hzqms3CggXFJ/Q+x1
b1zVIeXge/vpVUJPwM1IYoumyTKCHIftGU/Z7phg6qGLV7oBeKPypVFalaq1tzXN3gRB1XPH5d5z
EvPE1OUm3thW6D87adbOGvDFR9xdvOcsHVdj6uX3I/WMe48mTDVpf1VVmm+0Wu0Oivgz/deZVYdd
qINNjmf28NpTPVu9f+L5Xn+YlpneuywYI6lbU2N4+vDe+zLTulEqs8a6Lk9DVvebq9VMC1+9l424
sYyQslPDWWTIfrYEGTXWofxxUryFkDAq+Wyc/r5/NP2XWultM4b5BmWLz1yvS/A6TeoSpnKK/FBu
VQdDi0zVD9Ofy+e21v5OmtpdTe91/32qxB2VcU8u1kjJt5Gcpz99mcdYFBj1GahetGO0SFeKkjrP
aLW3oaKnP6XQ65Hm0nSX0Ouz6xihV7bnqM9aMezg6KU/XR94XV26+tnCGGbbuWGzMs24e8ZzZT+t
w26BDZtD5Z4HJ9e3WvXNtkeUnJ3SGbsY5vfcHTVo7EiQXqyKexuCwlMxMLroNd5q0/s+Hq1IrGRv
M73UCijhqaefzbI3zwXk8eltukOCzRgkTNaTMX2R6prOa5zFi6K/C0e7OFZ+cdcVmn8vU+24j/qA
AmDoBFsfNivsnmA44tp7W8pJlM1dFwOtIYydzbRwaOTGMWobWtv46rQSekSjeRm3GvFJexa0iUf1
txX22ZsHpIBOmDK9h2CL54+Eu7IiukXzxvQWpYlx5tgmG1vx8rch8R5J8CTPZo83qBfhCN2j+jy0
iaLjIdh7T0bg/5hW6w/Qhzxj+G4UyThv8DS7DXoVpkeo2uvM0qO7wKowlwCg/stUd9PqwwJHMCsZ
jXujrSDYqG2N5tBWToz/ZKD7WH7VnQpUDbvNI/Zc0SXzjIeXy1jelsfSkYc9UR8uKUFWP9KsczlC
x+7meFPkP0anreagP5VblzBlo0RSuomikgumKCA25k71gJcqsIayn4U5saKLG+Ej6IiOvgwgqX4o
p4+uJSmLtK7k9fSp1CNNCoPAQ2vFwgm6gbWuuSSjxUsr1eUtXTwYY4rv4raq7/uSn9qRzeSx0xjt
3WB4nT6skc/cekqym75JoqW9Z0hAuMt6pj+l/TgMvXs/LT02zaa1MP2b1qRr6lNiStgviM0UbUhk
46LpmL6HTRmOO6PkXg4gsJRqUYWDv7nsRNHoS7/XytW0cBxU5dpjKvfnAEo73jaxo8ynhc2QLJ7s
avR5it3SoqA/AuP/lZmpTn8uvhBWjFPWzK89kGCOmlz+UEFJDvRgFqDcSvQl78sYkY+Xx7T45V3I
0GGZV/vpK+9rmJYg5EwOdqiygcvHUiatsDH8/mGFl3+nL35Ya5HQdCdRpwHyw67ovcNWP61OfNT2
5hIIr76dPn0/junlhy8Hmldu0pTfT3zr/dP3HZ0+mP68H0saowSEy46DjDiWaeHLzrwv/f5Jp4yn
Bkz2pqoxgwjVYosJtna08kI7doVpDbPWpgEF3WCwlnKsknehRntaXR4rp+rLdU3Ig1YOtFZlFd0A
vv7/vi27uEBWVZIuP3wyfdyo2topSmV3WUVhaeZWVfKDNVQCRyE2PS0nV9wGFZqKedhhCTV7X/e0
jDR6r05ZMhwMwIfWbRw3B5UOnstLCQuR5VgY7byVixPNfT1mclV5zkVdnID6hgZugvQJITySYXDH
AkjQRB4Wi4WedsZS3T+0FMIg9xfmnQ0bY395iaHkQyE5eJaLL0yrhMP+mOpNv7+s0pXVJ8snzz5t
dPrjpf5L3cvJn3VoXfuKDta/LHHZrcj85immvbtsxQnLH16Ta7vLKsvE++Vm5fDnZdE3b8Rf9Z+F
KVNixxvhOv1+mE6u+Tj6UOP4s1NxS5mUHPP2fa9QrcK5IPsLIkwgpzGUSmcI6eTttEvTgmQFMhgI
Qbe97JgiYfvkWUn55zvks2A6NHbyYb2SQfG+YEJyeW86UVhyMfMh/715XzduXaQQRlvfXNbdaoKa
kbbyhjIvFcYGoiNzA+ZNl/3DQQ/ultKhEpr2N9SoKOLnl1zWefkF64Jiqd0Gf9bJDBrMH43x6/fj
1piL4swXmuvLdkyjjOY4JSnr931rLEwHdK3ugYuJq6CLifiTCIf2Yto2gr9yHhhl/mG9vRc1mKNU
8fqyf5gyd/NB8vw18z4w3+IPhVHGqyFymMSL9cLLU+Z2nRt/Xld+ryN+bhVCQnEOKvAktPF2cM+n
7TZYcc4zTI9X7/vqyS7UdDopV3/2zdaE07wgsYlNIt01+lq+bWq7guajNetaX6YA2jW/hjaXl815
LI36pDDLn161Q12uB3zu52iE3aMKGN40ESbPHQF/1/9+yZz/4tUdCZb+YFANFV7dlHFh5k8vxRKX
73f/9+nlZdQa9tEQJHvx1cnre3rL45eY7L+n96e3At6SbWy5cwc7D1Nuy7NDqvbItHQtBRavxJ80
sYKThh35tC53V3ZQM2sNAxJmG/axNtTLenupr86hoOmL9U5bmb4/vYUN8oet//fF6TvTUq0wARBL
vb+ViNX/98XL+x3O4hll2AXYsLUiPAnsoMzPldHaJ6UOF+9vOaUrn/rwu2MFVBm67kxNpztnnjRi
XISVi5Epez9OH6fDViBLnvC7QsEPAaHrbCxWSrlmvZx5cYRwhpjujUm6nfbWHmzzWOPYML2ajlUR
FgwZXgx/fhVh0iCW+PBSdqUPp6oVlhAqb11+1U58Qbyc1uZ65W9XuEi0YCywKAm/UbRWV2Bq7bUi
XCewaf9Op6cm3Chc4UsRCoeKUHhVQPg+JsK9IsPGohZ+FraOs8UoPC5c4XaRCN8LHQOMXjhhYO/Q
ITNCHGgI745ehSRGHC8dULHE9yAX73zhq2EIh41YeG2ADAh3ufDf8AEkasKRQxXeHL1w6ZheSsba
qOaqcPFIhJ+HXOHsUQqPD1rEDrQsZA+d8P8IhRMI5DjvJhTuIIbwCcmEY4hv4R2CxfGffWqEs0gg
PEZS4TZCYuJO8/EfCcKeBFEPuKAF1Plk4zKwkKGE37ZeglVXHYXbJknGxSDnPfa8WtTQt8W/02vm
lH/+09T4uTZr+FP/vTX9F5SFmLeLb0xf0yoD1Y0PZOCyLqrV8OHfvzNtIIqj4kCD2Pv7l9VMr9+/
Mb0sClheei8zoZg29f6daXuXreipk67DWP32/uXrpd/XrUo5yc423r0f4vS1wgk5+PdDSaCxzW0P
y9UPp+Vq89PSUmNVW6h4m/fv/jl4cdzvuzR9XJQWHFfJXn/YwfdFLt+DNhotdb23Lmdo2uZl8WkV
H/ZhHOx91+0+vPPfb3e903mvg8kqdBdk0Ofd+rCNNIcBaw/9r0+H899vOS2dBqW5zaKnsg3gdw7Z
q1KqRIFyUd8mYZJs2mEYtmYRQxfWGyJUU7ee8lT6UTdD+5sDzMxKf/MDHAHgqKmPQYYVL3NU+ZgG
VbHLXTK8va3XdF0pqLTUrPs2QoIH1tSB3QvXAPz071onbjtHr+90m2YdJAbh3tFz/YDVrb5sinJ8
SHviaq/R6l81pb5WbNz3/Scb59wXhzT2IpSG5gZEiA1yhlwOaYD2ZvpgWoRJz+OfPRYqT736hZ0z
GgvDhasVYOk4BJ5+mDbcRYGzMvquuZt2a9rB2vRJ/LLNcAgBn2LXLlHwnOt1jX2JOESKI8VuOmxz
hIjYRq32mFCUmFl0Hr0p7kIegva3OG/wrq2nIZW1RQBI44T+ZNz2nRtvMl2pb6eTXzlR9pr13u3l
LOnhwgRM9FPCJ2GWqFZ7X2p1sQqK1NlXnunsLQoVq9ZKu/umRCxdFmPwE4bhYtpj8btSM6DqwLiI
tCMudiXSucufARu+GG6itiWRGW7loVzKZpqeABh6W/zgyLZqTT6naat/suUqXzQtruDwUW6SEux/
VPKMTaORQdR1UbdaZT2XXAOtK3OkWsmiXQSE0XDue8Upv8dZOC4xmoSPRXAU6ZAHlS4o6CBlFE1b
HcD30FUrq7WknckDe8eA9Y3Gedp3JNs/tQosszCFolWU4LOGNn0dreI1CJn613DWrQ67MJoW420U
awlFX7UCwxF1d4Ge72ST/qExBFweWlDYDDUDxAV+ZOVWsoZ43tWOxZjpR+HbxZgYYIoZypukiRRM
1/Rdr2iPfst6uA+ie/qbBL22WCPJHu/SQjCQkcsdd1nkPqj9SAeiFmBqlzIdbeLyScZJm5MDANAZ
zI0doHG32zpgQIkeWy/0HkvYLl4y5Pd5X/+UWsCyLnTPY+rLFQOtluM0jrVEOWT3tT0UNwiFhpWn
Sc1ad9Yl+mmPmhDZ11ezjdPntC+UBQqi7lSEWHAZKmQJdkxat1Vt3mK1hvUTHmrfbASoSuMWD5lA
pyid1e408YdkkrIooavoAryiCeDKYB7Ix2rH6R36wH6lFnCWVrwlw2tRBLhFFwiXVMBcHM7rsSTy
WWkC9RK3t7VAvzQCAqMIHIwlwDAUpYLQejUFMGaEHDMIhIwKS0bKi5wbPA2PTd6Hx2KAI6sEyI9i
e0SGYAXRs6wSBnQuaVw1PyRNKR0MQ+pwtsx74oEHOyUbp8OQeI7Qgy/zqALKQjh0B5MsQJsBQB2V
fJHI0gLJnbHJwsx5LqPgnHeSfPZTNOg67bOGmw040oXhti/GI2ViOhrUIJwVdScNM5NE6DGm4b1O
pXCnynjMkjq2oYMrIaQy2oayyPpRKR7ZiEIF0T2q9OJbqr4xK4jLnpEoNzwlpEVTuMrCamX/lvYp
02kxcJQRTp076IYWeM3aMt0fWOjMi6hAEWbgF2ibtXZr970OVhrHPs9X03MbhBtV938VQxqdUic0
F6Pw6gxkPVp7KciM6RTluUc1UfWyVSJOVi0ReJStG+/jlrp8lvP0JZ+/inFhv0MLOS9A1L6iEpdm
ZkGxDGpSskSCy2/Y0FaSR8nZS5z8dWz1YuZHQUkGTcdvpizgo+rZLsR4cdDKA3nvZU9Pxyqkq38L
587YedEIKToHX+uW9S2iPXur4uQxM2p8lpM8fiaeGhfdoO+Y1lp32As/R0x6v7lhac/JgecH7a/3
yYS+xHXmbuVcs+VF2ra33lCmu1TOkMwVWbWQaylZdTYRYQVrYSFbWP1EoZHugKvSLe6Vt2ZjHiRP
6w+q7A0HyJ3avhkeVW7fG6cgoYq5s7Ur0iy4Qce+LFVtIXndUjGS5LXosbgcszxdaeJlnY/n/8fY
eS05jmTZ9ovcDFq8kqCWwVAZ8QKLzKyG1sIBfP0sIGYqu8vmjt0XGEkIasD9nL3X7idKlFM+FntV
b5p90vXpfnIC/0lQpi4mUMPDWL8si3R8sSaGhASi2qcyivVX9BKcdhOqbFXGZzJsh74qPODd/b6l
l+phWC0u0zR4HSPDoy1L/UyzyelWU+GAQAEVrUsy9SyfhNBAf8PwwgUnB0GGwIF6W2l36zojqJGY
YuOud0hwVSvfRHoxnLRak6dyEPLUhMlHUFg/SjpAnUXCTknP7qEppPSQMi35Od8zfKQkQ5fhsbIy
a5WACnvQt2E0YOGU7afafuRa+ayRC3uTPaWfUXwkNAawVOhOUNKDE+2jiOF/WnG5NbCtbxm0T7vG
DaZtUirKtSfQ6Cr16aeOwHBtGJN9c5taeHVe0arO8x9LwDvnffqb79X82YFyLD1FLfmoMk37vis0
FfIsAObZd5+XLuc+s77XoYOmkabLXU+UWzueyhwa/hiGL3Sly6dMnyBmq/6DK8fzwkeW4KYfwn9R
7Li9hak2XCFqUyeubrxW4yA4bZ3Uuo22ZgpIC2oVPS3XBO+aBkdKs9c0zGFjlfzgy7o6l4SRo2C9
xLRqUT6a/csQRy99V83GzfpjNN/H2DQ+8QCqG4w27dH0ywYJtc5JqHSyI9JOfdPSXQJJ2g3bmLP8
hpwe+7QshjjHDBa9RaG2zixZ36YK+gZoNu3uNzeGdNmucQodcSsaLaSLpBu18kNX2x4irwgOy10G
H0Y2dh5YE3GfdHXbmW3+YyyYoumBmRyqHe9xIkvCdzaUps1VbhHdWAS5dsFdo15IQSecwqTpYmRq
eVJbffQcGp1fKR3vrurtje34wSYeUI6JqjSPQ6pFnuk2Efg63yLqkszuVqXMmPt1zbfqW16LBulo
uq2+ilLl0E7FuG2APFwaSLUPcwBMbeuadnMiTtZqJ9dBNJafeYm2JqnpVVLqfeHDxAsbZtkBV36y
y1thnH3aa1jOQcN3sa4ezKaB+EUKx0EPoi8E3f6LbZU7eA7iRIE9vDr0T+n4knVZu7l4iktyYSey
I70xAbQ0yIEekF0X10K/tqNpnBb5atB1p9pteO/OfHqzw/yVYvs1IP3z5JckYUgtQSqfJxk9OLlV
9GTcdY6WfVoFZjU3X4ssD7ZTCBbYKCRK0LbdSvDXRhgCV6ivil2GXwN/akZ1wb6R4XQmv2Tf2ANQ
gwTQk9aYyrVMT6Jt2n1uM8q3MwCDpWKua7sCFAIofZ0bWr5FRFAdk7BI9rHZPkSD9byo1P7qp2rx
ElErpXZlD7fMMgixK4RCFgca5aJIkn3khMAwtKE/CQ1i6QjF8Czo2FelcQUZu1XaCTF/ABkkjiGD
NLFJ/mPFpZLLYMkJy2npkAmfvKkB+QIx9NiIOXduq/oTwSY0vK6ctlQwtS8js3+mUXILEn98js0v
qQ35w/YZKThh3WxUcngfMUC7LZE8KnkfLRoYcuMtKdJjA4ZEOgn5DSQ1bAbfkqeYUvC2cKMvp+yL
S0b0NWE5wGP1Kfek6MWxFDBhJ9B2OXnohkkzarTWHWoTwMl2c2vqsvaaLrS9sBtA1A8yphyg97s+
QNtiOT5M8d5Vfjs9FW4rtyAsU7UxZvSJAvBqk7bCvY/uIW6m4ZmoCmD8E9phWY76OoDO69UYMW5h
H30VjW4c+hZOhuH2Ehyp7az7utZ3BWKlYgzNs4/wbhXURnepCoi/WTRMJ6LPdE7NIwkCod7e/QQc
YBIGxcpuRgZX89kpjYW+bivdt9YMQl1vDOlZTapVP0O/vwqZB5RV0lm9SutMVZgeCF+7jQwCn/3U
3Eglc16sQd9Sa+g8TdLAHhmpHGCIJRs1ntyP0c2fcg2vui2s8YJmo1oZc/x8rDrBHcfmrexV7WZM
irOOuahiOZj+snJqOLY9wsT2+TqaKd2026Coh8vg4/fSC3/aZeUd7+ox19J9j8T4R6vRYZ5QcW5r
YSQnvmiN9KPiMCrDz9gt2jvBpvICpejKN89oHLjaJw2gJ9Ss41dodKi8y0uiBPEFc63x1GkkUk+R
g9arTrWTqD90Tr0f2rpwLVCuABTXlQRiX9pa8kktjhdfV1cM2/5Gc9986ZY/yUXBqWh34za1RhIz
sKygTuY6nfSkR2GqhkKf9jSoOhWIlRHpR00gTzEp6l2QPH72nVu9MRrBHx25wV20IbMMdWo35oBq
ocqd7FQdkVzrr26k1tQsaHCo+DTsxHggg2sdL2HuBvRXPwx9mOobgCQWAgQD/ZzRHbHFdsdBhswB
5ls5uCuGJMp8aLhXXpFX/XGaVwtY3sc/dxMaPTuu/FuXLO+jzxjl3xZ/HiMXpMAf0tleErfyKOm4
zqFEqqQPYSFcaeutNfiSCUim7HXLt47wPoQX54O4jzKYNlFq2rdY7aG4Wncj9AVZEMpeSPzVk9Ve
cwT+QaGqJxURlaeUwIxxBFKgGJRNF0+dpzayZgbboUeJ0nEdBiObQZ07u8q5qjVjlxrhscbjds35
LxKkA8G8ae4oB/tL2jNHc7Ks28XksEC0mQ29sbDedNvGjUQQdpJPMaF8qNfitgD0UCGIyiDtnYIK
rK+ez+VLE5196l9De/Q/1fwgej06a609rPx0GjckAj+Z+RDvK8fpztjhCFJfbi6LOKr6rUlvbG6e
wqme29Nld8bnxkijTIPuvNxPEZekpW7tKxydrNB9sLZ6/1cd1dwtjIzrtKSGRF5agzcubs/NvFju
LgsU9qUnFKNdq4O701yFBCYrgy88L4JGcitsZLvKAsJiJqWckNfNYyqAdWs7QXKTWGPXfj/oZxV2
0ZYkVyyJ4LKT8aAnqB/1EoTbKpaDebEzuTW7yb8TRLQuTebYbaXoJ4AO+mm51aZ+vi1iUg/nx107
M/778fnuP7f9+zGNIRDZJfP9xFVOvtOVez8nYPT7sT+H56L6fxymDnnxsSrL1ffO/79Pvxx/ObTb
4v+KRHL4f77Uf7yW3JyHIMvWRmW5XhqM6urPNsuKf3t3y/3/7djfL6EmoVHTYQ/8n2/z357TScEI
Son9vhzzG+FI+k9DxHKlGmn1ZBYB87HMGgkfGtNP1Rc0CWv9Z1siP4d6GF9Raknm7FBpl1218Dda
dfGZ5Dk5YKghT0wvlbtMqFMtG4Ste0qC1n3rDBtmiRYae+G4yYvvlp/LBoxTyXsXU/pMZnPDpyin
7dBW4p1S+37ZQqUuAP07NG8T+TqMfRGXT5md/LQLz/IdrGYRjtEcAPI5iQv/WqL2/H51AeET6TSF
H9SJ4q2jyvDohzJ/5DY59Muxq6wlI6JIXo3MSPaqFeg7MyudVzUijHT+bJwGVEsY1cNT6/rD0Rgz
nQu+ZX9MDDyXz0brhmktcAFfk6KpLqFghLjsGicvnHxKop/yZNNWfXfqYkqA5OSY308OEpioVEr2
zK+YxlEa3U+0s5+jPPq5HEFXqr+yaGyfVSpRB5IO9e3EaP/dTvi5zd9LVgfo4Gxb3Gbw0CmXFdJn
5phfPnOjeYNgRKGZito/m0mtX+G5td8fDUAED2p8/VGFXMCmRiU5lL/UE1ITxrvzrp0bPosyb15x
6gX7kLSDXWu20+tQ+0/LsSloUqqOSvNJi4vmKIbC3iTDNH74fugtW8A650Mie/YaGOjCYYBlHld6
0tKi8UfvauCoA/HDR0izdYta3Ydcvl7HNrmiFXS/7BljxnNo17SvQ6QqFekdaeh+CVs76pHVv+UO
8rfGKsqdHJL4B/r+zbJBVeIZJsTXPkcWn01YZDq6sdH5SkxyinQjfjE76hSuM6DWkZP6abW3ZT0y
7XATKG18aohPfxA7QFd82XFGMGOAdJ70kB+5Qgq6t6zQytdU67pPm9CWren08pAOdfUypOHrst5F
Zop7vbVueTSJc6tSKYNG5X51PRSzwLffieRpdnWmhYh2hfrmu+KwbOBYwwDFrXAu+FDsqxJVyHHn
z4Uv5pb6U/dKRc7ck86iM25uso+MMeeypxu0ndcNfXQ2q8E5O454LjPnmpd19pzlgkD5KYdERBj6
YbmL29Q/tVr5e7n3vbCYlsXV1J++90rC6Bi4EB4VrTeLdZz7T7nP6KqcjxmJpt4nUdyuu1r/76dw
BBIqUTLYm7egRo/wX9Nbbzn68pjhP7qijh7LPgbZOpuOlJbNsoGNA+api379eclmvk9ThMG1Wg0n
Thfte1Fzfhjy9FkiKHhgCaI+n7XvZTtGpziner/czWLYMSpA791y1y8YjaYFH2pN8/u9yx9O0mZv
wg6tW2OJj+XIfYdSlm4ynO/5iIhbSq9pc3lY9kla9TUTVXdvTNBATKfns1f7jrm5vOR1LlHwsROG
jWxnVkaw5ZTRvqeqTlAN8RWn5RiVae6CuCieK3/sHx0V6GUnCwfBKcgM0PXzTgQOTptJVVR+HrzY
oGesXbXo9Ja1tXFjIFK+SYI1b5U/fS4bDR0VdBCjirfcDWHnem0Rjt+v3bfy1xav+t2s2/oVduVq
2UqzipwLNTON6CuS2kTf+38W+FmVy9Q104VA5XLjZryPZe2y4s92y60x5//eSZ1cr78PkKoDMo7l
fjciXU7jZE4v/vvB75uVoB5Xptrhz44zh4HyV3RNYD6dg/mAyeh2lDfnl9T0RXTKunGTZCrumj+7
hVmT7dUy+fjzyr+PRC3U3OCbYzj3j13MzgAoHI/t92FwS6orh6Q1j4ggrwpoJWTzFDUnp9BXi+aD
0jBEr6n0DC1TzpY7hhdKOBaDb8O/1lyR+Anka2a/yie0pYCdan+vDt34bhSxR93Ufh204KgXJfEj
ZQvRvUumVW0G7W1Z+LJub9Ig6bLuUOX/Y0WSaOpWNCZJ8P+5R+Hglol5TetlBYX39rYcymgId52q
gpLgvMfy2HJLBc9KoqbBMP0/V4R0XjYQh+AG/ecKN47xacRECP5jRTUibwsdv/P+HH7ZJK+VDvOp
TWtxflvLY8uCQPvUM5G5bP6xIu5L0grLtv7nClFX6hrrgbr5c5TlFlU7zj1w9bb/WKEMGDwq36n+
uUJt0f2odcXc8T8/RAy3EDxVlc9+XvHnQ/RTfDptabXfK5a1ywsfFZsZXT3Lhf7zUAjQKJc06I/+
bLzcamYDtj7p0z9XyHqOjIrCwz92SFBN0I3pvh+PcmxSgRkiiOME8ISWN924YkifZIQxO7Xa+En6
S7KUGj65MQGtLhO4e15o5cZvWvcuW0EXjKkMyZdOTbxbZt7dPmg3LlNLIoSSbpM6lXqXYdRvXCMn
IZN5wUaqprwH1ER5trC/y4p/X1qJ5i61cWI7p7oHua7wbLK8o4RVOZ6R3SWpbhucYMldTnR7ZSAi
ni0xWVvAStBKixgC27+JgGIhIXLuDbe7s5GtYd1oc7jzs5m3nHIR7y3Q8YWTq+CiA7kF5LtBz/HH
W9BglnBjX2KxG+JtitHuJmuuyPyL2pvbG0TCxmN9yzNaBH4KTULKptjKOM9vadCWW5nmKc+mYDcT
Q3zLG7veptUY3nC7NlvXGMU1rapuK63CvbJJv6VsbF9lOsktOfDmVcb2sHUDtCpBFk+sDbVr0NbK
llxHytvGRFa8bw74Jh1tK91Ucos+vC7diNoMNRvq6W9gEpABhQMd37wgAC9Xrv5kfy3rbETS59Th
lD3Om4KlITpQOMN6Wat2brynvGd4y66AzZqt7Oxsu6wdHNf1BLWxHX529Rim9bSGgmzM1dP+pAyu
9cpcGQNUk8GNn+/SKKpWiVSm77tMVWdLm5te3K6yX/Mq/Rf5suZl2Tapoi9mpc11WRfb7VtbxuFt
WaeL8jGFpbJXiyjZtamdb8sSRT4aKIszedhASbRcc1z58M9WhLFH21Sl6fXvG+h57SWF3p9Q5fzP
5pEIuQlx6+AI57ocZ1kEIzljzApocQ4VEcHLdt9P9r3EdPCLroCzWzYn6pjn4rKLm0pUGV9H2V0i
QBbrTEbZF2FAjxIQ50sRhcOxTJV4k8yPV8QGO4kV/2hmIRRvCl+dm9kfavcICcn60lTD3kiwNgcB
CP3VCsAqzvtZ+hTjWmpybAi+9aRAEcatxg5jmRm4fvX6luJIuE4AY5K+Tz1pKO7JtGV3J6laxRqm
lT+DeHoqHat4Leyk35st8jElD8d3N2QsvGzQq/W6HKfxWuC1vOCmMddDnZc/8xFKXN7T75H6AKva
pToOd/9FKsWPZc+iJnSsLDv5FOQpVIGk4nzipP5XQ9TifOgSWoYnU1fS+eGCV9YReuWwLS/0varL
ciuhrH/WEWn958Pfd/9+LKyY01l5gvNufiwQGseYb0V/32qaCb1O4VKO4PFUrTNSC/9eu2xn8l6o
Qovdn8e/n+fvV9NUWrfVR+ohkRQc4Hv18jKWxbyhX/tYs/A//dvKvw+wPKZCc/GE3ovvd/XP11JM
+niyAKJ8b/xocuU2knj9pMyLVJ1or1vZOc+Tv2jSRtvKNGhsVS11opQ4aR29QOCkQI+YlXhAITfU
tSgIKm3w0DvRguodmeWJMHgsj5Ug0rwYvCP9OeUVVMogmYb5WMTU4DK4+m+TOcSd5qK276bEJPNy
8p81szqQHWbsMvQUCIyiXqz8RHolJkoPjhTuAD/ZDlH+y81c56hM4XDNI00/FAQv1ygClFQ9oyuh
HFRa6PvMqJA4ZAmCKwjp9VpmK589Q6Kkhss56YXcd1F1kgJuf5j041NA0kwwacMdvxfgZtN6BJGq
0fUi8Zo8C4RtFd3FtMuIBa7aTZZUKqdTkAYxQR07X3TxTverYkOcXbLpopJ0GUUMz7IX4xWU5kV0
FNTbcZQPVX+K0uxj6IzwJly3fOtasjXHPHos96JwJ/4VjrVxb9RxeJqcMb2r1V8xdMJLnYYvcjQF
YV1ETOctoaBJ4KofQT8cs2GWnVlBfdAEGlOjChrPDtCYK7y9DUWAVag4w31ZtFQ4rrhar+FgFh92
Yb4hIliVjNG1uDFvDaNJlLa2cyQ9UG7ogI37yS+NH6o1bQFovlUDCkeq4JHPKNJPSMGFX3JIKmlt
uNYeQ7qIJywlRYFpp3c2JXaUlRSlvypUoLDUJI194nBpCBkLMGmvJ1AR+MnSCs9cq3+EUIM8w6SA
WlZzCxu5BH43ujylAzzKxBL6C438RVej+NXuXlzDSq5xaLfHIac6VGTJlWvrzklEeC1dM34oonwt
iPQ8V9GtGp5Du49+4CIGtNocBxNjQFvMaWUWeO+5kqjKCdyzNKqz4mzzIC4J7ooVcgdvtAuDSxry
vlr6d28Js6mTMxUQX10XbynxSx6zRbEzh6zy8qRBFUz9c193fon/H99a14322uhQ0DZck30ZKeem
0SV5zt3wTnbXFlLE2jWC4C8jS/9S3UkFSi6stRt7AALTczbaxNHRJD/0FUGEFTKxTUflY7PApzLq
DRh1HvXchM6o3mckXD5VbbuJ/KJ/zI+kHX89xew+YoryF0HpahWNndiaifkpS1U5p2Vp4OVaiRB5
SZmV4DYDRux2aXKUUDicBcnmVnE13nSay0o0Fj+dQFqrHsrAsXSaN1ckxbVpERE1hY8DmdwxT2qU
bnTBHHrog4dq29nRDu1mZ1hBeKav5Rz8vO120D1Xzdz9rqXD2cOq46MgavnkI15aE7FtrxhldPs6
1LJ9EFUD2B/KHiNm3C8lrd4mZ+hxsbs6gJlcXjVyvlVOcJqY9olM7Q87EtcmivtopUz+Pu7Vo02f
84Xff7HOgRnRqA3SfaR38pwreboP5luYl1J6vzI9iCA7ioD+yBrtsjwLWd5MJWkPftFJAGe6vR9q
JvNp01T43WNJdFtN3GzX5eveiOIb3RnQGEgiEEHxjMbEOFFJ5HQs/MBdM+kH4Up7yscmsGsRwDFC
0BLqP8m4biAPvIZMDY2uKU/67PaLoPuTq0ghyXZS52jALFlVfdbs48H5VfQ5mdEJ/xGlrtbtzC3K
2w8ZVge1qADmtZ95gk5yNN3+9j1O7m4dF+N7ULWqlxFd4rk1wYFJ6zaHQCnJ2mvI4Yoa+ejLc1lY
8QdCQHWvmYxwTXQRnzi9Zj+hxVzRdiizadqDGBprjSCi3THCflfpDjyq0P6RNVjqGau0zPszZTMm
9ghuvjBf/BTFudoo76oyipM0cNBrGXELuhRvVs2PtE+Meo3W8l2MpflmR9qHaSP+VNxZSyJ0z0TX
s+v10HyuZvG+78YX28agRSv12gnjOshMO7uW2ERj39ADHrXLiO7bCrVPIFjJNuv87uBL2a75GLK9
IhMov2Ue7m1ViXAo9Pq5Tk0WWfwAtxZeagCLz1lzGuymf1Hr4gDjXl/T+cGYPBm3ZeFm1dlpNfc0
WFG8xcIN1X6KqrtgAuHZ+OMOts380yn+JYr4d9eTXZv72k9Qcf6TReB8ejJEaz4vi6jN3sm7OGtk
eeCDRAXWElr5WanZS6t00WaINPsAIrjd6GEU7NQFH585Tzm3DvpY5UdH6eOHoSIBD3VH/4h65RdT
AednLZPr4Og+sn39X0FoZFuQpIY3B+U8BpH9Viy06s2sZkll/rupw3GXyfqFmq2C2iq8KFiyDwyM
0+Mw1yS5MKsH8Iy46Nzm1ahDc2uW/DfCBD2Qrpjam2/pF7gX4qewIfW1QRehJELduQrKREUCo0Z3
kBQtOX8oxZrJq5xGw89JhIM21tmvBiUIgDP3RxkP5mZ2uTo1HcdBaPQBpEnG6fC77tT2YHdxdcAT
vddDN3k3tBK7BqCLDcLPbTsrMfrQjTdohaBBdNpRS+r0cjStptlotEgRYnEpVZLgWudJfOa0cVAT
1UGC69ur5a8kA+O1GSVWvtnBQRURlhuzg7IRt6wLnaOVxJ0XjH71nJjxPq197cmJh8YLTQa2DJXv
ES7I49hYDS0+9EEIWZNLrwzrjvkGlpergJH+o9DnlM80Tx59FAGda4ONTblt3+HC8lxTrofEeU4n
s7i6mrtZOKQONeAXNZdI2xL/HiJ97bo62nRpeoyoT5MPG3yY6jait/QjqSv7GOhQuKaCKqnfK+RY
Z5lJqJ+pP6piSHdBNTRHpw3kHuR3u8qpOa60KMre1L71j6pCoqyMS+xQufwFE4hJv/uvTu0pLKbV
ruFlbsxOBge4DjTtnMZ5L+urHiXFJdT0Db07iQ6vyglRdKettLVn6EPBCX9+vHMCoAFJpFJlNMb6
PpAJ4o09AmQn6qjX9qW1T2OSNSnwpJ4uhLsnFAdaN/I4hFq2hx46vzeZc2yjjip304d7oQlAIk2c
knnLDC9UlBcHqeNmxiw+993RtN2j4ejBU2t15ZuuEU7hUMjgZDQKYX1khv0gwzpPwk8bdeG6hkux
HcZylvRqeIDJxIrLGkmZkyPoaaT0sDInFzf/qsO8eo31viacGS7bsgiNRv1tin1Ckjcfj6kzYhX5
dpr/vFzoBi82kMAs/+Xlbl/UxgbM3Am1cvrRWLVHe8l8Dkv7OLnwhVpRRqtCRCmlQTwkohuy955q
bS9r86/GjrwUJ5In+qZkAK0Agxxt3OHy32+g9UFqNOzIJWjwVbFIJdnAOUV9DGvONF+VzcNyK4cf
agaUH2I7fNZnzSudW+GhoERBU6kvlpQnJi/uLTGiBz+zbtP6LlYnKJCT1uGjjX2Cxh0EGp3IYo8a
brN3u6I6kODzGyF09LANGnCGppl8LW30YPbrXMmnRF+UebY7s0WiNt22qlDwi1G8sDO+a71FFlfS
d49Qo/lOU+1DkZ2/+nhDnmJ7Fw2fa1snqheE+ILLWjnGUd39Gk/1aMiD38E/nHpdPSWAMXZB7T8b
s8BXQkg+od5f91pXnEd/WuWFZT6TQzrcDHM8lCOZaEGDIIKIWu0CDKomgkjYB5oqbeT6X3GgBRud
qy6wv1q9mzR1V3bQyZ+NH99SwgN3Jb/gdQrC6tZWLxYG/20ZlM22UwwE8dLMvTFSXsIlfYPZiuOB
Up0pjZZ/wskjPBnYygf9MApabvGmd1W6k4m4tNqUbHJ8SR9xWmyYuY6/gkpqqykg4FvzQwg0gxnv
iBseVkNoJ2/knQ5Hu2aYknHh1TSomS0n2Uza5g9NUtDrOJ+faa5pl2HoUfmgwJ6Qh7z17QgCsMSk
lJHE46mZ3h0SC+kbsHGb7xjeUNi3r10jvxhUyxtgN9ujDuDsaGhttFYkD1Ax7nPih1Qzgjz7RQ1Q
vy4L+LHdGag5QjUuBsCRyl2DvQaxUCr2k9IiDQsMXN6oVDaACyU6ax4zdflJ2LWgqOdDBEvtN9Eb
Yht3bbKnwVn5DZraeeELGzRur5ib0B26547wjBolwZWC5zzIUi+2jN9bo6aMMartxi4Nwv1Cn2yi
wtBPDEfMla071clN4+AgbIfZzGDOacG9Sf/ardroR1zUjNKqgRxmXRu3sea2oDsisn+c4LIspMh/
NCT0bLSoruE/luN7IOZThVFeDHdIbmbi61utDeyL03IxY/AznY2yLTYddCCUgM7gydwPX5lV/iha
Ld/4WW6uZV2Vbw1hh57LRXdVttrH1PjRzTem6GZ1wbCXY/0VzVrpPA6bc6mX7iqQqG6CIp5/fsh4
skbI/ZhPeNOG4kq2Y7wXMSKToIdnWYWq5VWSf+/YPOnmczdib9HcynziSp96QxcZe8w0ZJ1QBDX6
/E4LaHyyGnJQHAtZWWLZd7A0Xtq14pGr6kY0aXGJOYWrSnhgdIlUjovOxnAG7WQK2C74T9aLVFkp
U3EwIj5Ux2TMGFva8DQn9YxmAKGqRg4aqn54ahUdmpGecbW3p+Tc1fmh7fhDTQg4t8mMtPKDYUvc
JGY3fUTxLr90EoSf66wn21iXeIK5hH1gaQjRUX2gyfoVJDgRVQO3R4537JJDVfWEyf+tUBECmOVQ
bwpXf+UDHVZZVRC11H+hYvGhvEX2bbZWkXnbvFaDPvFCCXTMbJOWNeFEV3fE/IZZwL1ORNRz/Z7x
q21J2lQCu4k+8XhHgHAo5uivTstQgc+qaBpk6ybENlMagfqTeRVXsKL7wBzyO2hRS1dJzZDWYA6R
xfWjUhT/QGnvOuRSQoMBVCvwRKwMhg2nDMNfpDaoBoLhQo6J/4DyvR3dQfyWpy4c78R812/AreGi
EVet90H1IkLp3/VieqZ9EW96asPXeNwNRdiBH43kU6Zk5oeYxpLkSjS/iZLX27yvuzOIY8sbYhrl
7gtRFu5NIdl4lZL9/MTVh3R0NYCUlq/GjrOO1PqK8HnbPjaMrjj3pOND7+mxKiID9exrSBvtyXyp
SgYl5HZzkhejvhpic/BQk+m7TumKu+1rv4ZUjj9iLTo4SdqjNIvHHxERilAqQzCSFjOORZ05GSjD
wWlC7qGp2VfRX1HYJj8SEftbXKEK0EO3WBdm3cCK6zHwUTDCBZWbDy4awR3f0M7ImXAMavcR+j32
rP4DoTkzpEL8NIAUeK7vF1tTw+8SmZ+EVNoH1VHMVacaynNNsQbwzDBD5uoaiGFF3H2B+4nYkXYH
SfV3bdTRuy6pUXfde9HN1LMYMX/chN27ow7OLidjG/aeSNYonK19KxwyQnBt7Dqe85GHT5wGaDu7
zU5Ri+nWVMZLw0CFDO7xkzLMSRa2Z/tFdRImdSQ1oiooB+V9gXrXISyFSSfufLCKk4gKy0tVEZyG
SVNWhgjibUP3/yaTFpxsX82nVefXjOi3y9L9q3Hs1ZT+SqshnCHM4XPWc2p26xEjR6CctO7Ztgug
tmMPmXs+zTKxpqBUdR+yVNp7oEf/mjTLy4a30KY+mNlh+5SaWPy7Cfdt24ImUtNuV5GZunHohG1K
P6H+52TOIxuz0qt7FE5Fl+RbwBL0akSFY2Lqb6Ybq3trTAam3u6r1VX0EjpzlyiDdiyn6R3vLDZt
ADKnQK/eBFeFdeagpCicUdzixjGOjaNOa/jRXpJY1HZEb66LxnhLogzxRkxutSHfHDA6P0WrXfra
uQdltYxHo+NgqPvOHoLTsvgvys5zN24t7dK30ji/h/0xbpKD7zQwZLGycrDlP4Rsy8xxM1/9PKzT
M7blxvEMYAiyQonFsMP7rvUsw26RL7n1ubRa89rQk7dpbFqQ46SBI92jR1ObJ+K/69vLB41qraEr
9bUdIlmyI2cLNS+8ahW12YUxJgVRm8ptiNJnR+OnB/G30bu4f+m63HdbkEjKs63O4sFNluyxTI5G
trx2UWwwdxvUopvktmjiKsBWIm8ze/wY9Uay7ZS+9xE3LTestU5N29qbAufTgjjodo6N6XYMP09W
32NjYRrSDHRF7IRBElec5bGpt5d6S1K2dPvWvp+SMnTinEl8LQJu0Iq0uIr7UMKuSpdTIsRNAVID
20lBRznvD5fVMbfHVdYZ3ak0OjiM+KXYRFWUsmXyRUxC7KsVyjdjLDL6+nNBBXnTdo3GqKTUfgbd
pl2SnYIXgiWctWtIZsaoM1rn0qAcKeyi3NqpGM/muK0tVhmtqgPJmdMgb/PQp1Zr37txhm6CdhJS
dupX6kyAck7EIYFXBVuiUj0pabkfBd4qy7gCIaQBprPTE8w09nOT86IqvONsEtsFUf6WzXV21imE
jzoPIYaFMIh4x3c9LVA/2S5G6/DMd9bj2IoPk+5OQZ0zkxQLNv2obxil+5dIcCQ5m4CD6EBusaLe
4qYM94PVXuMTLx/yGVSfPuAdKav5M4tznBluc5UlDTcsoZL0eOSDrGLzlRYEmBgECtBfkjfcFyFW
GTWGA7ZqhvrQfYQGhkuMZUij6sXnpGtvYLTW32JkxnobRndosNNNkdWB3irda0k52Wcrlt7K0CbO
q3Fu9eZhcSdMItI27xubhg4+v0axwn2l5a9OgUdMQVJ3Hz30K9ZbhnF/bmBLHhDwmlss+UjelIrF
Y2+CX0HoRhTF81ji35qHftXgqaXnZiDAZZt9zWPjc2IkxjlOQNHbknnbbsNm74h42TiuzLauRrOD
1T9oIINqj1k+DauAyHakdmDJBd8+1I/lODdfSN79asBgeintxvawn1Z+HobtLm1lchUuGd48LBGD
GdtBAQ0F5lXvrQ1l31SFS9t0dM9WLJGOIL+XruKrcatjQmynLdAtnfRQY0K+CMyO6BHrNh6UdpdQ
1fHYAXSmhZ/AcQZE3U1LQHGXtBRUAF3rvcL1Yh/g9JE8tlSNvL6BUeSFJ1kl7rGSXXS6fLDghezo
2cVX9VDS9+xm9zQntXvS1s9kv6CJa7Vyy3Cue/X0YQETcBzQ6DFpGtFjXqFZVguiNdHRT/eQr/F5
mC3rmax39k6VzSd4xeZG1wrWzQp6GDM183PnTF8iiXsmdE1cszTkl44bJEd5T/PH7WRABtqCP0jA
90nMGxQzMYaNLMDCcerdCe1+od3KyU0PYkaxjhgtvs4sJae6Y5/0xp1pM4pq4xiTvSVZvQpaFgK+
0jJo6npvHE1Wr43CU19K2AWRbRp0KOUnvS9OqTSiBytFwNbbuRLMXUzLP9TmLSJwC6I2PlNWsKA9
CWqkoqMlQVr2vuWwAmSU6e4z9lKHeAifkH9zZ9aljZdQ/bqMNpFitFUtFQbIorago4qGZkVaTTve
0pvR2ud67JhqI+1NdkAC07yc9qr06UBx3yS6BnYHx5Vqv2RRqZxgXh2GCEPF1PBY0zgagqGI1mdx
3Y7GXLweoKDTmlsh4zdT7aCYVTNqBFxCvwl++BXDTXamQa/d1IVlQ7v8GTg+qzNcCauEzLyORaMs
KFzHJhBsF/TC3P1FFv6vL9P/jN6q27/YvvJf/83/v5BN2xID0b37778eq4J//73+zv/9mZ9/419X
yZe2ktW37m9/avdWXb8Wb/L9D/30yvz1fx/d5rV7/ek/4FiTbr7r39r5/k32eXc5Ct7H+pP/r9/8
x9vlVR7n+u3PP75UfdmtrxYlVfnHv791+PrnH/qKNv6vH1//399c38Cffzy/tW8IcKPu7R//q339
nMgv8ds/giJpX7u3X17m7VV2f/5hiX8aNjEttk0mL5duDe0dubn4jvZPyzA02GSmIwxgcnynrNou
5jDEP1XY5xiRgUqT9CXATktm0PVb+j9XOPoabYaQwF2zWP7P4f50Wb9f5n+UfXFbJYDh/vzjF6g2
gVsOhXP6qI5p0R/hGH7E6gtduKT1KjzHKQSv0myu0oawa8W17gwTIfGCX2sb9603DcWHzIwLTxsd
eR91UUaabzdsY725oyQR7X84r/8+0J8O7D0PfT0w07IEbxHmPITtnw+s0N3CwndTbSwD45xIrAGF
NsVWLV9oFWr3iuVQDTNOMODis2Fl99Ryzd/E1r+He1+OgXPiWroJcV99dwwNIp1c4AHcgEuiDIAB
h+Idy4hhN7bJ50WJtYNWwKaWepkd/v79/6c/vYa7WaZhmJhuV1D7D3EHfUvQ5oipclM2Be2WHisy
LcF5N9PtHZYZWBhk1qru72za+b95279kLdgE71lkVFoab1vY5jvSeot2V2Krq9EG+EM6Ny9EDKD5
s6KtoBe01TC44XsfobBxiF5NNYhqFRk/SKA2tvxdaOUlTvVH+vh6OIIEX56I9YF4fxnsxTCycR7q
zahCue5j89qq0/mAa1u7SspqlzsdLngDwvNAe6SDWuC5krJMja/w//eqoJJQDcNSNWpnqvpuEB7C
LBsty5KbXGo2PkPV9uoC8f8Sm9sSY/Rh6VbzudE/6SIsfsNhfz8DcBqoiwudQCJdcwz7XVIWxPVh
th2deg6KtO2MSn8UEiF7pJL1U5AP9vfv9X0KAn8O2r5tWzyFGokM7+7AMNIdEkti3MHU/ShXVXIL
3fNLr6vPICrOtFWb30U1r6fv3YUWa/ob8RaObaj6+lD8cNPHw2inxTRg5jJmVBHEM/gtnSVvDSAK
pYPh0aBJI4wMIaF+rozGrxA27gpF0fywznxdoeX692dB/w9nnW4cKnhnrZYa6rtnIa9io14YZDau
bWGC6BV5GhudD0Vq4spLnX1KMR/hE4NUk90JZyJQl069ZhCIVazrf5cR85Yg+xoKjot1NVfU0zSb
rBcVWggyJQEnZw2xH+7T3FrI2ABqFIhe9jilo9/cQ8Z6k/x0ioWqqarhWBbpDo57+f4Pp7hFCiSa
pms3tdtP/mhTpo1FdjR6LNqlhey51aZXMkeND3G8fIL+oJRFsuudHBpcRzOIGjPKNf05t0CYJ1rx
6jQJmUZrQdbs7ZuGbLkrZZHukdRK2xtGC8mMaj27bhbv9Zx80qjqEZ4rUeIPmIIDUgXwOISjFbRZ
Ffz9tbsEHb57s9y4JKWoLpObcN89Mf08a6Y541RtFkRsdVSifIyLCjiyQhdHt8pP0/rZgubIKrLl
9Lm1kvYIOuy5WGsmE4yXQJKMeZxLRjyUAI+GbhSnrDy20UfCOkDRLfF9kw3RXrU14njiHM6F/qjM
6pp3kNTbvMA+ip0z3IjR3FHGjfB9xCFlntn1Y3wm8NfH3p8tkQYxxpUttFqo04ubPmnt/HVJYM5m
VfWxV5PrIl9+F+2wplO8O0EsKYUhDBxClvo+KdKq8aUUOLQ2C4xN/PD2HFzeDfU7/LxmAuFzLYY5
7hT95rkyfhleQEQbZFFZpmpq68efn3Uz7yLTFm23ISGg2sKEfbMW9Qb1RXGqQ+VqLIc4IOVU7DIy
46gA0FQsyGPYxFI4ZIvDzuvofO0QPk2boRYmVlB7OVlxrQG4m5brKGYc0fWi3ZCLsS9EE2+bpHuD
sSOuZ218ElYIJJ3E9zUVZAjKqgb11mQm/htSudnynmqH2SR1pmJbOiBMO70xf3OD/jqzCdZ2mmPx
RBoWE9u79BDBvEdIG94D9qDDVdo/aDYau8RszG0mQ3SULqIdkodTQsR6uS0TOvmSPN0tk2C2+fun
Rfv1ihgsA10T/Z1r2jyVP18RqoVj2uDv3KTAgnekT98jlm5u820pPxTrCm+hArMGMQ5eXSlvlIKz
gxVHnwY6WB7lUz8fc9pZVgLHzqZS+/eH98s4LGhDaixIWKlyv1rr0f8wcM22iQUsRwlGK/cg0OMT
ecFNmsVkvQ0ujv2//3POrwMlJ8LSiNc1XcNk6fHz3wtJdJqykEHYnY2bOlEOLlXJu6hX+ruSNDk/
RsnsIxigy+AkGGbLsg8Gg5b4qKE0MFwZWHGf7QfHfk6Q48DvozxmaM0VHTngylgF9fqqKSl/VH1L
N9MydqzrPpZUPrYySgm4G5G7LKGlHOcl9YXljOsUFF2NMArKOu6vLRPNB7cQ0v/pQKpe9mxU5rkF
B+4X3RTeoAu7x82OnE2DAjcuMQDXpVqeiqkePUui8U5xhjORJWcaGckLVXRmQbxhWhEdJsMFTs9s
sTPn6Lphm+41CYF9clHrFxtxtYvD+lab0HANdfkA0SSYKALsQK20QaeVVhDqT7aYxg3N//6BaZ/k
phSwtDCz3C/bkL6EnTt+a0bFITas3aVzzdQVUA+tT4ttzGjOk+k3l1X/dcQzTZ40U5is4VjU6D9f
VtOBW5IQmb2ZY0REq/K6RnDUdaYKLwtkLA3w9uBY8quiUc9EDqk9yeKzgaQK10Y2enNDobDvmghs
WBNE6G4OeREJH521RU5Tkx3aWS32afyVDr5yls6ogGztVZoMJI3oNNgAy/fyNwOJvh72zwO5aZqU
drlXNRZO7wfyQqDDG+MOSW+bKVtRj8VmmHQU64qdY17Xo63qUNJ1a4n9ijYYUhnIFrR65KLo2yHW
uquMNC7C9WJqZ/bsbsOsKm87y4y/EACSIvr3ym41fkyDu/v7R03/D4+aSU2DtGKWmkwJ765JjuNX
sIUcN1GT3mgNiCNHwAimKzmR/TiRpeLpuXFwqL09RTBPcjt7q6iO3rR2cbCLTuVuzgZfMdeS50g9
NCFudK2zkh/5ye3x2MaZ8bnR49L/+yPXaDH/cuIZvddkduYw9gP6uo39YVgqmtB0hpDZCOliemgT
KkDSSdVbR2/yTYpC9nmaACYJx1z2kzWrvjVHxNTFZhIo1LfkeE2L0/CEIklOtCY/Mo0XMaXtXnPS
a6dThVePBGJXNTpR0YwmWYXhA028lr268jmt0M6ZIaXjekazXDE1jhPWoG6+jdZHG9+Ll6gZeSQT
DsRkfouEAqpI0u8htafJvjlTurpjyfyk02KODd43K3wzc/fz0kYK2Az9a1I46TYcjSGY3eabM8rM
H+KI5V5IBIperfo9fG2rocQNvckuEF8OTURDKb8zFnkTN9MQVGUmNq17MHikSMreKqRl7alnfXCK
nGwF4WR7FVhjAZLkyu7VExYWP+2nGbTD7HAay7teWRxvNtVxE6tr2ZzIA9Z03yKlyYKCquGmGjmL
Y34VyvgxX4ZkG/bpWfbQGUXdaQF53/4kLPVQYTzw8hcYSOV1Hz02TbNc02POaGfdDO5CsIKO9EC0
DD1dRsSMAh8umGsXE50k7q9wqhe6oA0qulb3c5F4IqNlXLnTLp3zjIzOwXfmQExSHsvKTrb6TMiB
acxb3QDdR7gPh9paX2N0dD4xBkdbM4tNp61S/WZI/DFadWqQRhhF4C1qWumnqtyVyzKjxOoDaBT1
EYXMfrFS1s04c6yIBETRrwoummidGavENosgwSBDWLI7nketKPz8kRnE3IaOne8WgAVSdWu/XD2I
IwGYblHd8zrXzoIyQUruOi17sfeJVX4ldIXULDWVEIiyozuIntyhkV4VKelppHwjDHBjSWwFOj7r
jMKVz28AN2bZqIZAb8y1w183Y+ypyUSgETb2Wm/WJJYuSGcAdwREAaMT2C+L7RTKhWWECIPJKs9w
T9qNyMQuN/xZH5PAHtoStcU9mUQiyPThmzLjAmgGckJynO6Lc+/EoCCJzNNZty+vRZuGe5Fnz6WV
3BWmPgfw6PrNVC8HAmDuWlUxiRRKcLXoxbFypT+wHiPebIh3fTh8GmcXbYhTp0GVdIG6VMDeVMhY
mE+rtI183AIzRjaxN+YUJqViZL6Q1c6MUxylhBVvMgEXfMIC2ZY2EsMphljD8CS7KTujm/XIMQ6Q
DPO7VV1zM1mrQ1Z/gFaX+lmd8n1epJybeN/S1ASBPy57N1N45DVlJ402Q4fc2dft+sGI9Id5UD/a
UagF9qj3N4VHrNO8aWZNR1Kvfc5l6auD+FYjvPD7Gi1CMTPmmj1MrCkjrpfpra0WVjCTClfCTo5o
y3ytb0p8GPDvJBtGJEfSl3rl+oPtdN4a3+RMJJrGLEwHG8GF8Q2v1wcFP0XGEFMTJ+hPeVF4rJTo
4o5MrfodgMltCy09LmW/LyY4NIamt5u2hbblDvWHHof6ljto8UTYfMHpnbMH4MkDNgWg4JDEqOUE
j0mDLoKhlPMHYOuwUOSGPu8q6ObxEAxkVHaSqyS6TciSwquSKPPkYiCmD4+6ZEo0V1Yj27SV//U0
1srg5bVV8wiWuh8VWrTXh/5xW8VILxEv9zCdC2Pr9N0ZYs6zUupf7UI+4jinFZ84QVM1jYfah7wh
HTYszbHKn/Ba+ZNznIkI5E6+1gtCZDMLMWNS416jg78fGsi5tuJSHKCgUEqKaiZ5ynWDLc0FrOe1
t3UcEyQ2RDxMzal1azyO7fCs9GRe5ApL0dzlFBh9r/lIuuGUtj6JMOCQUl5wZKQeIu0ZQ6U3qpmE
oU8uXt7ESBVn+2asq5dOxdWrZNsZiATbo8KbAcfSTy88oIbsjq3yg1XViq/X7l06WtfpZALzNsoN
vvPFJyA19WKmiAbhC+KsF+kMLKoq2Xo6iMrYmj4lNFiyzMWal0wuDsbsmkGv3OkSffcSfmqlk20E
QDZUh19am6wHYnawopGonevdVZMtma90Ko9q8bikeQiKgbcKBOFUifqbZSjST6IP0QJlypg1LAuJ
KDfdol2FQ80gHk+dN+WAuNQFmSrWXlSLLKdzeBUZeoYBcUYSpm96H36they2tI6M2Z0DY6FnWA8c
L31AdDMwaO3BmyYL47Lbn+2SHI8WqFZgL7eis59lmKObYuUZtGjY8epTvIGPtMaFk5Qx593TGFEM
yKZPdGo9Jyk/RQV1AZQtwOqiDl+FrMg/KQYWxbZjMd7YV6RLnqwG78K4hCML7Oo67fJPUs2MTbpM
9/0oBk9ao7nJRs0fpEBV2vJcW9lzVdwZnfG5Dqsrh7gqkIZQXmac6TYMn6QckVLl+2kqvvV9As5L
cwnMwudmkBHtqU61BI0N1gFasHDU57lJGBY/iJazm3UP05Rg8i9KFKXFR0mtgPvfzjxFJqSRCIBd
Wm76RCZuTR0OGK02J10KbzL6R3sZN3qt39YzxTyID+iKEWy1KyBMcXKQBrxw6OaZT4kPZfgx66b9
xI2jjeTNpcamJpSiUBbTm0pd9Us0b77hvuXs6yc7Zo9lYA7Q4QwowJw8q208faxLf5pcy8eXw/PU
MHaaXFQyv28Yi89FmXjon4ANFpiDQiskfdt61t3w42xbN1OjPq8/kemTBGik2n7sqgi7E/YEdGgx
705l60GLRkVF2EA1zr2vdWLY0LPFrwhyIFrno3Z8GHv3ixUhrNP7FOsy85/2YMtJZ9bUcp/sixdS
1F1wKRZx6HN5QND7YC7d8wSJw86RtI/l8gW010jkev8hPLq9csgs8/OUYFwdCtzpMtN2AkvNZKFR
gXY4+05B3Ln5jZvkEzSC1otTGFFZNG7nlc+Ut/R6TbAAjbXKCsNwA2XyzsQ9FvLwReYID00lTJMp
8Yut5L6SFZLpg3nHlYQLSfashd5ejTh996MrrnUjdU6XD53jPElTK3aX/8m4JsXSjKjc1ESogwVX
jzJCvqNldoSkNjtS/1mODM6Wiji7ibYNPQBvFlgOu0U+0p1RzmVCsHU0Uwru1qVgNQSRrqEGQR+H
bHev95Z1mAgw8W0zZeCzxaPKefJ7p518YkXELKabBoa5NZ6x7rHMiT6yGvqm4bI7iKIpMDCgxE2k
PmDkswnIiGYHO5SONLWZclAErkv2J3BPJ+Y5ZR8bpAaStao1lmtLGXZsusCGDSx+4tIqthl7qkRh
pKp6ozjGth0AoW63hT4qWzu+iZTk1XUyG5SJgTKssd+6qHVOaPuKIxoea5+uMo+FBSBeHx9Ya0aY
oNA3cPXMIyoTm3wH+yHs8+HsPE+RM1yJInmQFsKiZkEbGGk5qobW+UQoSrSzu72ZasYt7BrzOtTy
jdPUiW8TY79tC1r3I4/UgkM1LQROSoJ5rtyWzXcjUCQOTnedatW4q8yRYEQnPxmzHkSDWp+zsT+Y
GX8toz3q6VFUHqpOnbw+LxyyINwcghl1UYyiMZCbgxKzjMqUkYIqQp/bEqiqGXNzt6gttpE9LjsF
Lh4aiLuIRr2cRvvcu8v0qMsehZo9b8umz3dVVKnnUcLfNiO+rqpVvC3JHyRIVXQnPUqxVdMLb4tc
3nUFAeCu/lh37uSVfTc+tnL164/jq8hjKD7KpqxM57PZrubqRN1FYeZ8mDsLnwSiD3sBS1rMcYha
dF/Gy3Ace8choKkFQxHHflKE1UkDphNQx0DygGrxTLKFO+hHUCdmgM6MBHZ2Ub5kSCLFwWClXob+
ULafNF1RN1SSn/SKjU42jC+RBv1MwEtHVvmSanrhAZDEhI8Y1ivGOPRhG27jtKuDrM91DC6JGeDc
OTikPnpTnzL1jTWyhuEllPnJSZmKuozZT11Kii1R4uVq8y2zdE/WuQwUHuYgpZ3IEnY8xFhJdqM6
R88q+4RMGzek/BSTooE2hpAc1fM1hN9xvyhqfiAlPEi7irJpVEgHDLIrfNnQPDCKzLqjB9szh+AZ
R0gEL1MsnluL/hDpOts43bJ9VbtWqn7YU2FFtjvXXZBPbnduIXQfxoYdfxhHR/TOOQ1XZhANNszG
RgLqF/NiHLnl78xRaPimIV8Di5LIYgcYsqHbf7WIH9Vx3HAzQJGy44GRkXHqPmVFvBXxhOGgjKwT
sMEaB8ai0k1K4ltRG8hL+lDc2x1JkNjScJoYY3kSag0qr7c9R2uJkSJ5LBjLtNg2DdtATLQZby3R
Hpuq3NXo16hjyzrAHzvel0U9o5pUj3VTFVsWbu4ng63HUiyvuRvdtbrSwAfN+31SZ92LBCiDDHX4
UFU3siq6I8xzm/WS1oGPboICKAnZTdGNRZfcV4VQzkTvEoE3sBwCo3U1DxVuKJyDFIFMIkdOA/Bz
X22r9A54rg111EYVnyRPWAbX4TI7K6KlTjupld+CcWgay9jImujgbMJ8JPhbW2Suxh6vgSK/UrRo
SS1LjqocBHI/AQCqWZWOLNLO8+CYQSIsEmlAfDl9mQfNsMBwy9BdLgoTLf5F+0wrDGOe0RUeuG3r
dlkkEnZ2SklYspFN0hMtDtuvs1ahycTVNEs8OW12z/mL79IY3JatL/021xfzqp/Ur6lN2wU7p4qm
202Q0qbJE0rU11q4EeUQdT6yGtx33RwieZ2+sGSuwb4RmTHaWuUG6JQPmlXYQGzN7CqdE3yKhawC
bchUr8sH62gabR/MlYCDUzTSQ3e57S1ldSZnxRdEOFeEKRa70gjtXYn+eRvFDAE4AApfV1NWFk5t
BG6f4XQGU3yDs4UleS0PtrUCYEV8Rr/PSqEtjSclJqxSj62NQiqjN664MZGw9MalcAvSP1urDin6
WWAJER3QjT5p5k2+9CYLGgGuvUtS+NnVtb5y0Qo9dLBDkReTNe2xcc0+6Ouc3mi8bo+tibjQshDU
XG1j5zCbBgiHe/Rc431nst2R2GPOc1R8QZFyn1p4sskSHPXsDNsIK8Wcfq4qyjz9KN2HWtjjweKU
M8iMpvMaznpxWxLcuc2KLN/P6BWyHsx5NjvGHitLswXd2hCmwxRo4qFnfHTcQNb6tBeldl81jv2U
JUa9M4aQvcRc3+SNJY49smWCQl6rCB9BNed0yQbH2kJxc30NM0nUDtpewRB7ifm6ZbWl+mx7oHlG
ODzMUkUkwTLlnEX6hCyN/TrDBUsR7M43jTl0jKQR02ll3cV2UntjsbSbQs+6fTxUjef0RuhbZm0d
OkbAU6PoOMLjxtqozDA7YWuf2Ze3XOlYbJ1ugijd00oyi3XdH/pFIbGP5f2j1G0kydFgfZypIW5d
d3lKhN6dbK1DT5vDzUTzOp3RGzMVGzyplHn3TcUtIoGR3aAPZn3KOn1rdA1t08rIX7pm+doiRfM0
hXFJN9zxdu7xIyZLH53GNH0krjNaZvXebnoYEhY639nqiZko+zFwbce9dfXuPmxzpi9YcStmJwZR
NjJeTyjmBlaAWCpvl+nT1OlPegZ9Ndbqz6ndZ1f24ik1++hQWXDfuqDJJ8IIG/ICtlaiUCgu0qL3
JnU4wDVrbmzoMp7RQzfIQqLKtFHZQXbLzs0qwL18VpkzVgrERlG4FFfkORK9bDhMD44Zsv1cTYst
Be3UjpLTgEffWJ+BzhoJ0fjQOJnvJvjxYscqD4tsjH00pSoGFiqelkqkpeGWt+VMRduqW94jNzkz
eXLok6W+cqtxW00fKOWf234ebxYZYyVI9JZITXz6AkM/djxG82TwWK4tRKKDE1R9w9KouWmQMg3H
ZZOYRZRBI82ne4mufiaf2MHUGFRW/LmOxuycUMswFDf1XXCQL4OiHyP40F+zfIbBOtEYKePD4IQs
sFsHtI3CztHpHiuW3QB/40DA3NzosyM3ADSIo8sS6YGD124BId6RzJ6cFy2V3MLIOUOkpzXnv7Ti
XTQJ96aBEuOldV0drDmlHKKbE6X0npTjgaWxOTI21XbT3sNC9oaVD2AOeGe5+EK6KWJhd/bGNk2f
FAQWYjG+OqYjA9pDLfxcs7hzlpitJs2WTeI6YosIr3meJ3DhEehfNSZxtTbvTea8xxhNR98PeuCu
ISlqpmlY/PHm1zp23wWXZT8aeyTY8RnTvfCUcjZuh4QG6KAghTVTZVuPukIrmC2MbfIWie1mzwbB
c4ehx7gvhyci0eIz5rMnwV75CeQ8SyhtGQ8Ch5XC17adDoWyReZNy+Mrm+rcU1qy2FrL3Eoz/FAa
4lxk5kT1bSRW9dLiG9ToVGaauZoDd13CqqJKJlwPi0sMmgRm0BmPlWpRRUA+fIRTSBFPs2MgOR2Q
OjaL3Dzx1s6k+aFlFziEeADynqzFsVtuSHBfbsxoIAF1sk6SXE0nn4ZbNLvdVvQJO+txyE/DZBJw
Fjc3auKWx6o3yWuSTrdXJFrYzNjFOfJeLUcGm8BJ3qZGo2+0tVmLs0MjHx12PaUasa1VPAhIp7rD
kMTPbmllRE24KndHEvtELCk387Qq4sveuGNl+2zq8qxn1ICKEKQUkqbbPmJjy8tHPDZxDm9eVw7t
ggBJwfp7VSqbrnuY4+m1mwtlpzqddTAbcqVHS2BBaqT0hmI04c7Xzs7SlNcR9TZuWWu8VYax26WQ
Wk9VLm/1Hs9HPenqDU34I7vU6GbRxy84LPITq0e8bW5U3unUmYbmNknER5GEZLm3JjX8Ut2N8PwP
BOy8DCNrhNysgRebtGsN07X2ABbmDYbV7qYhl8gzK3zlPYsGKr0Fapwoild5NWCWdDjSk178pijA
xqCRhiSSY65N4KcshMKrmXfZ4cbpCvZT1CSoUIJyjWj0ajoViaU/6qcBquiBeleKy9HQ7ucJp1VC
ecRlWDKqr2NHegub1h4jrHajCCM8LW38KtndAW9xgMuNQxsM/YhSCGUC7Xe1ve0c8VpZU7UHytXv
LBaNwdBmz+M6USgLhWVWoICorYfQvupJejsOFn3sWCxXlw9r/QcTtdUcS8e8ixrVJQSHhChCFw7T
JTSqAfZzvHwY1kwpd02Xwk9NKDqBU3LNylJZi9A6Sb50rY2Xfs2nEmtSVRsJ9xSv6VXISBuWbPbw
ENLrprtBypXFaWjXdLCSAKzWJQlLXQPJgBB2t+Oak4WBaDnEE465aU3RsoVpP1cEay0zCVukLYs1
cStfs7d6OiFPFv7zwJollMo1o6ta07oITejuwgUGaE0p5lNCqNfliCUxX2zazFd9DSQz1wywYU0D
Y7LCJLImhM1rVpi+poaBX8SGb5Ik1tK8u/y6QcgYe4r4o7MGkrHoHm5w4dj7fE0lS9Z8sss3Lj8S
xfEzNBoi1IgzU3DNfKXKLb1uzTqbKVoFjkn+2eUPGw6pPCaP+/3lsC4HaBGddjlL8xqmppOqZhfk
q41r0trlLRZr+trlbcdrItuyZrNFa0pbKUB2tFlwOeL1vLnrCZxNst2sNeUNRdR8yFOS38SaAXc5
+SBCqpf1upbZM1t5QX2d7Lm/PqxpcgwwwI/Y8k/naf1gz9PXomYxHbfrPuDyg5dvfP+Vy2fOmmNX
rYl2l/9eXuCv17r89PcX/OvbzBZrUt73V7p89sPfuPyYYU62J9bsvb9e6vLFZD3My2d//Xi1ZvfV
hPh9f7HvP/L+7aS2sw97Wx7+41Gtb/iv36COiXtizRv8fuT1JY7w+2tfXiJbcws1Agzfff2HA/zh
qAlENNZkxPeH9cNPG5Oq4cojY/Gv37tcnndv+fs7XTVLa3Zjcrls37/+7mjsNf+RuBAZfH87P5zs
778nBYmSKHw+fP/S5bP317NbEyr/R2qK3CyViCXyPAAmR8953dCGY/APCrtKHs3xvhhgd0v64/us
pSryv9k7r+24lS3L/lDjDnjzmt4zk0yRlF4wZCh4DwTM1/cM8NSVDk/V1ajn7peU0oFI2Ii915qr
JSaalhJPw0nBFD70u775WTQOA2QK5otaza2Txcx7kWlq9ZA2YjoEIUXWQnjhuzzkL2PB9V0x8cHn
8OHp/5O2BxtJxv/sekAhh+nh+9ffHQ7yG+8GB8XW/qWbCINg1iAI8hwb6da7w0G+JcW8vITAz9Jx
Ovzb4qBZ+BjIiwahYGiaYzt86y+LA2/pKjdk3kK1iQzL/d9YHBCS/E2jYVmehoiL6giLQ13ifZSO
Qe5WfQo+1QqC8Goo1GOZ4gdSEdF72dlj5Bb0MThNAiba8RgE49FQ+q0aasDEHEKdlJd8r2vjNlCT
nxp6aC3+qgz1YTKsnS0DaYNmjTJoRXWO0jUfY2FIxFEbesvKfA2Bk5AfB1m+pTpo7oAacCNQjxSW
t1yNj3o/ci+rlgIFAWqMg62pV9skoLVxLvJfuc4oBLrg1debdR1j3jJvA96qIhQr1XMupuPIIJIt
ArQjsjOy67SrhaQ37ynL2s0a7eUuD74Lj1VysOFa9boBWi+3Q1Q069a4Ri6FlAwojwqigcEDySqK
NmyhqW6hIS/ltxoaY3KLyLUpaGh7dCfltw1r2HKv3NDd2xoalYhu0WXdRr5ETwtSUksEJJ8J3X7r
adNxGumB08D29G8l9i83ZIOTV41pdJVZ6c8uHxk8rJj8nQS3cl1rN26GLZufp0KT6mn6yD3AOOwQ
4+9XWF3kibm4++zFMe+3dLPn9WMAucuBg9ps7UIfj1PHb7ETnJftuprufYnEQ2lXTFK2ajx8JyFq
NzkNwxW6BPxMDPwLuCXLaarXbiZWXtJuwDktx4qDhANE/twa9Fvs/LSyfCE3NeCVjcswawiHbabp
u9qkCMehoaHblFsgRdYyb0FmT4EXHyZ/61NashVjV3pMzFNiGnMVxj0XNvasXNFwZAvx8+UelJtA
d94PX5+emY0yUe4IuYMa1bmUJhu4YvJaqdehTg/yEJY7zTHYjIFEYmDo90ho6bfyx6rsavmxeTGY
s/uoWcuvD2R0Fjk0CQ7oXjTU/KOFqzyLEKzFyCbkY3KnUBFdBfZ3Ab3CQuEuf2+rdCuyLdBoUKhz
zIvcZP3oXGqF399wvpEMFaU1fQUVZMBFLeJDJZJzwfw5C0itTL7lvZAm0mXoKFC6v8pVGzhhNHyX
cuvIw23+5dm4TfzhaOoJzBhK981EeiSEwGrEaogMEXlbCNWlQfed9O2mruq1pYlVr+zy1oa3S5uc
wE1LNKsv8rMF6ER5mMh9Ww/fuoo2dDefNe1IBiM3fHmkZGi6mFwvkrJbSVOEa0QH7IxrJ7XOpPst
w7S9Wo2kBSfMGqx5f8iNDG+Aik2NHAe6MPvSi+q1WVJ1rP3FvIYulGWRrT2vuxsO6MZoeGz1fkvj
4Misb+n7cMiQ6rSdOK5pdK50hQgwNksUMbNhb8qVwq6/bMhxqwltqlgpuR/k3nOsQ6rXXKFOaeqs
bDYcnTBSxKKD3DDyB/vMibMQtiA/U8vq9ajbF7mRcy05AIJZF+5wDAHgiwhgIuE3/MG6n45yDeOQ
eUmdfu0g2ymesUM1+EyteOP0nIZ6dID9wwnwWKTRV6Uyd2mT/kRedSvRXIkBaZq4T0hQM3a64LSW
36RetlawNcl/O7aZZr20BGuFsXmpOPgUazwqiC7lWSW3hDxAMrXZyKXPu4UzDabMKgPyVTbqMe2t
HaP8VUoVCa/51uFiAzfgeCjLdmsy8Icko3FKxS4rrecgOsfV5CZfce0fs+CSWfbSbKJDZsTngDMR
PvTaxDmvkWJiBt/kkTqVyJE5r+G3Uuh8GmnCR5QN8/R7mUbLYOiXOaeoyWGhcIEb0vGYsV3hBtPM
ZqLCAayyziWJzEl61DivTK7bqRMfXJctwQVF3izQbK4rjuEuMMB4jQAHuWk0GajM+BDKCzjG2mpK
DvVAWYbYd4LD1+UtrXyUK9aOqNitogxHl5PbC7ODXJlJHpf88MqQot0a5uVNcLTIj9nV9FyG3IH4
V/4BvbB2E17hzHoYzWwrGITSjn6kyccE1LzIpdRldqhGCuSc6Dg8ll2QnOXPVq3pGArztUrFvUiz
s5Yb25a5qfweeLuF79uvQhm+ayxebg4zCH8C7F7HwtiFVPrKbcKOC0hNwP3/Wmn9MVGzs9xCibcr
3XFn18ar5VTzttQGe9eaCNj4mTpFJcUnZ4/Z/RAeGAjvVDc5ACvfyCNNPpe7o9SGu9nAqIvpiBa7
aRjuTT1eSaA65sPwXDBGgCpwpiVMRf3g2vFZbuG05QwY2rvJFUX+erDQNGdlUna7yrtxK1cAbdPG
KQFmEHqvc063fv84b9zM2nkIB6DAQWg4y+MWQcKB0jRhe5xMybQM3c9aMm3k3VheIRhWkZjDYLpD
EedNV+izZ1frHnUGFPOI7v+PfP9k+LVR7P7PQ9/DW/b2d4Ow/Pxfzl4T/65tqPjxXIvhqsa4833c
a+r/Qoutqg49OYBjmFx+DXu9f6mqjtsX2TvSGdtmRPxfw16+ReIWI2gGrDZzfu1/M+zVpIHmd0k4
VjV8q0DZDKpL6j8MtHi/RiO3Ec7Yo4I4p6D05xBay9VAi84BarwwxlgqvQCmP1pLWhD6H1Tp2kfP
hlwFW9dVOcrXLEOVwu/vXx+jPJBW5P/jgyZ8XwW3iRC6KfYK81NHi9BJHg0NygINpwVt0fYQpXlH
vFF5QUAcrQy/LbZ6nivr2Hf3nioYfWnOHwwlH5XbH1dOmhF/WzmoqCiTY+EsvBw+0dQE6cFzAJUW
XpSvwLejvnWs7jZ5/R+sT/+w1yLQtzXDMnRNNzXQsR9sjoHuD4Hpxd6CYjI1RIkKsyORbO2I/qPZ
9vDeAyTfw3iZaSGR+2NUrOgl58ZGzX3y/6Bi16Wx5+9Him4bOvMtXI54bMwP68Mw1A0zSqX0fKqK
zB8ArEFApnSO89hU9HY952hOQXBMUCWeKxpqzOyZTlXqT4vW3ktaxYsGmvUSJhviBHYy3oJuO+lm
iAAQXU/tOMY+c5SEMMcYeoFjGFczNU+/nZp/Td7/o2dcblhXxVTP5vUM+6OdCvOUK1JCrRf8zXvv
5jHx4JGgQF1l6LBRo3ha0y/QyXX7mEAEkljRedp/MtX9w9U1rwb2Nqa1zGMtS54Wvx1Z2MIDQdXV
Q2/WHsmhNK46Xq4YlS40d+siZQbOAB8TvQnMETIpgJYs80D7o6ProyuEFZHIAS5DIANM9u7fVyS1
aZvZGSSTtrSfGtie58mPBXp6ulyKl/hnEWunLh1fJoS7C5idIxO+oFnodMmf/vO+0f95OZI+Ygq2
Hjct5ugfNgooe7XpNejECVHpUzXh3XWtGN7JUD3kDjIZrxcveVQb2M0UsjYQWW3yWntLjF5ZNhM0
lH7QxsVYBxkzORJOKgK5Fg4V828TwCs//sNZYf3zrDBtmmE483QuFfAW/r7xutKG7IyWbdEiN1ig
YFGPpmE99JiBF2bVD6eqEq+l0ZZHDEflUVy9Fr3SVCl7yyuVWzDQ1emiIbuW9LC2lt4SmpsBmhOm
eLRCvXmg18b5XMgeMSU2snUcNIa0i5wpda9SpsYUWA6CEmJHPbc8DxP2ibLusDp6lXMc2vY0wlk+
MfqcFn6fUSRsRb5Rp/6tUyCdNJkGszcA727STAilAge626Gy9Cv4mGhHf51hYf82DX7OmMoFkplE
ClpURrMKqsFlOFTpH7bqbET627VGkzcDh4MRnzd3uo+HQaq5kUsU+8KjF+lpiQFfsdQ3SHoRYvam
QLvF3HwU9IwDXSBHyPoTZWqHekDgnnI9/JR7+oE+q7UhiM9euI2qrMJMixe6L4bbOF4qmrbbKJ6c
fVgGmJLVY06A8U+6dL4mmHuibdmEo/LcevXnTigWF4r4CFLpJVPCASAokU2inQ66lTX7ib5h9MOq
3eKTNdQkuygB9KKQvG+8Mqcybp7/81miyZvOh82jAcI1sbbTypiRIH+/dDCzyhCz0fezSAJuG2Dv
bIou10roma5xH+vpu9cQTo9jj43YhulaM8z2aFbOjU6rg+jaNvb/ea3+YXLCU6bjU7UMzWbwbEsa
ye9rVRKOW+OpgDwBbfrBER7020lqS3KfbFFNXw9ZlGym8nNCZvfXWrSEzRMSTLZlcLbr4rPrjPlB
aBzQVnJR3NFdMpQflhX/XUZOL9aqAs9Oofl9QsCJHkZVjz00WLdEoq734nNgjR3EQlilnh+Bjcsd
fZUFA2mnNC49UU+3qq8/waKwgsiG2Vz/gYghB3m/7xfAO4jTbNU22QSq+Q8iRgxUjnhFg5uioeNc
1FOMjiA6Y/ISm15lyteqP4TSecdUSbcN0cG7vu9fItrAIUHO02gfjbjHao6Mg/MxNoIdHt/hWox6
ePYTzVpBiTkDkQyYSDC/dCIoWZrR6htLKy8IoB78nBxb4gFW8/dGM/+iZaZ7iBv1i51H1zaONEqJ
2lumT9q27/RwDzOYYY3aPFudp640wltOXkC7tfEm/1BjmgOg3ByZ+MFXCKZl0plAMCvIZlMcPFaZ
KQ4phwJJxeNwpdHTLZqq7I4ZKeNVTOh4GeBSEFbqbqAKvv7nA077sLmh4hiAZ7hdQIPQMO5/cASq
TV5X3UDIiRdnP2KowgcfIdbSiFyoX5Fv77LIMx/Q+evbfsTT2PbwZrPkj7yP/+Z85BbAtUr6jnVu
ph8GiRGHY9RbZHYKFKMDQdOeD8ZS6v+RvpHkSUDOnp57uuyqUkdkmezs0Pg5WaN1t4xa3aMh/sMV
9ONoTR6K4IR0rMnY5zXP/HBTjyCDmYpWtNTvQhSOhf414way9IkpvYoOI1LameoW7oEDIdKlY9xG
KMwbhju1RlB95HmXmujFrWYR8MKEmAkCusZlW+oYkpwSSl9PQGSdNc62GvxbnE0Bofe3pgjwcP3n
/QzBSl7v/37Bg2XFJIWTS2cLz/eL38ZKvpUKUhQyezF6dn6jyYAzpiFIONKnw2B4zhLIHSjBFG/q
SA7yFltCuYVNbq3GxsiQ1fYcgI54tcLaOBOKZG8MmNjOyanxBpDn7jwyfdiIVCkeWgUDt2m2yinq
yxXw8bNO+/ySTuUui0W5KUPlZodiWNRed3MiK0YBmJSPkYXxcHQ7usgFUh2lINwzVnZj5eXQC6Us
O02hGEA9jvzyB4nMxdJ1Qik5LqyV68biFAcCzbnFPd5CZmCHvf069eYjbdn4J3L1Mvw6Nqb73W6i
iOtLjUPTUs5dFeb3kZK/1SErSZTkbHIZOXCYgRyMSSrN1KI+e26Gc8ixiPdR9Pff20ExNY29qepw
uWUJJcrGEVZTQV5EbTTn2nnVaxFsggrgaeKnpJfVYl95pUy89CBJmViYUMcvG0ULH6qKUk7ZggG1
jCY+9sZDVaZvXUgGizll3IY09ZlL44Km5GOLivU1BNSWmtElGND9F3aS7ptyfC77gjZHUCT7KtGe
fNzxnr4yoTOcQxMtsYfigkISyJwEFvMhxoY5NnF+t6EWEz13J/Q7vgIrrXck/YKB6TT75DQY2iM6
4QvDwyBPpmSwMBrrB/x7wnm4rqAtdzHADObRL1YGSIIlqpTwGmsKZZwMX7wNerJl3X27Z9tpabIq
hl0h8u9UPZttbedrM+1RGsSV1B7m0S31xggendou4lBsSWalLm+UxTP5X6iCoHwfVM/YI+3Krtwt
AcsOar8vRN0Qs0NuY9R34SZSe5VYjOCtjWtl57UDh74eCAJkyu4xbtBladSSt0Wo0+4Fnz4UZn2J
GfmY0Xl+gL6LM8v1fhReTANk9ArM/w2Gzza91poZvAEVODuciaSeNPmDYum73tEbCdZ/JitnYaSR
/5zkWnQKmXkjyCbmGb3S51TJPkFLi++Z0nocPnvPAFnC3KI79Kqfn5yoxbppWPkxydzPbmbI7zrh
N2T7q749QQwTyIuxsCbC/K4PYXF0FBMr99isp7KMTpVejCslSCQbfm/ErbmP1QSFeq+jqrcxNM+A
BZerkO+jdK5sEE7epJoHf1LuYxz2R+BpOLfUWl1NNbkOaIJvCjPOY1gPB0ut7U3TWto9UG3rqAaK
S+w7YFBRVuSNZ2LTt5DYzULrDoJJwz7O+3sbwNoOiOfY2iYqcq4SVDp7lG22N0WbcdCAvlQhekGV
SqLbB5C7MZ56lhFDV2XNjAQswpTUPQjDSj/Udv/YOBVGJEX1VnqAg9tEcxvV7njw9NFaANNGBtW5
1qH0fugUbveke00LR9WSSzTJPxS6Gw+9+FHvup5Y5ChdtJP7pTcjZcfUwCHUDbmnMxBfgT/BPED+
M/BepHjD4EUtMbiYqwpaCRYO3L1VH93GqNMfw+o2RfZL3BK0yhESPWHwL/ZIGOsK3oNt1eWdiJ32
GEf5mY7AJzUsp++OVX22Ay/4RFmy1/ziisx30bTK8MgQvcUgnFEgzQPj7JUVD0xh1XBKMI8F6WYk
sfFMjolyTis3PIAtvQJHdLdd5zbLllTuTZ2EI75foWNJ4UE1CixgMb45LSQDiPyEFClqi22smyZn
B6ED9UnZXUqNeUIdcY2MTDV8SpziguON6ZVjLqcidE+ZiA+JSXCsZbyVVtwccFcAK26m7HPUoxpp
DfebrpjoD5ukPMWY3FCJ6ziI6urIea7uk7jp971+i5wuPFV4+jbCGbzHMQkDaeehnpGLb1rfob16
cutK/IQAZaYKUGts9NvK5aZEHmxzsOvwmsat92SHnX20UI6ib/9Wd4VxC0gimDg1hrz01pQlWi52
hNx5KSM8/S0TiAMLA1lolgXjo6jqb5AL4lOvctPrAvVrlGkmbkMcR7rhG1Ag6eO0DEROk6Vl6zKn
7h4PnbckfOJatkl0ccw62Qc16mLb7PJjpFvA5GjlLfCKFGffHJudHtg/CEaYjsSCY2wIESUhmXVW
na2mj7oXrbnPpgt8feDXSzc+j75/7kUynDWMo0iLlEXOIbfwU6XdoKhcM/WzSO8S+iLjdNzjP/qS
qmHxpDbUIkXkDmuLgAVMgra7mPKwO1oK2lEvdjdNqV0hvE5Ihzj9chKMQB4030c3+DKlwsBMh0zy
juRNWRXuU0mgzWqQ15FeaBs3KJ7cIbGA5ik7t8PMN0Vf7Sqa9nqu4ATL3ZtL7MYazr76lEwPHUSk
3VAW8QYCAbEGiBw2ZPMli6JP43to1DSok1WnWs7e4khfKEjuN0OYNFi5yFPpJAeYdj9J3QK0FDcX
ro2DhmXLwK3Q6FHz6Ma0ENNNbRv5j9SKv2QxwXkcBI+N0cUrVXdf4iaCBGtq37lkvQWVGWGBqRL6
CNMLPEh/4+SRu/GValENuMKVLvXvraLeM/+ptmLnqbMj79TSBl9EAwJEu0FBHwkCr6tklP3oYlWY
6qovJx2jNvRlTgRGjn04Lkh39xH0DjkXZUv6QBtvK7QC8a0odlaLI5kjbkAJUOr3mphWxTJPXZDd
o5rZuyBsaF2YjLq5xwxrlXg72plt9ZB4WrsqFZjDBVp4NDpx9YLW6Eutt7RxJ6e8WGrg0qOzmfAJ
gCtBQVBuNPYAb0JSqI0J5fzktc6yF/khgL+7Mw0E6qpRbbnilJu20EwYwG8c4ta2icZwZzpxvdHD
BjFroqyr0Bhfa7Ip6f3k1blGiZHaev2YoXIkcyG7meRsbBON08ezB3rtcXCPkwL0yaQ3yLAUbTG1
WbwLbIcYDBS1xNLdJUy4HVMCUpKdSWbIQyFA4OQJ4TWZPUDfoBr4Oa58b9G31a5l7Labr09Kz/Ck
8XtZaiQtUTKdHucHB1B9D5cf63diLzWCBvRFYlrh0gGgu9ZyJz07RWauNMV8hqr0FuhNGC2njst2
bfywBT7YOPWGp0LpBwLWw21Iw/gaE9GVTJHLoKpx4S33UFSqhcNM0tHPfZLtGz9wtrWsi2hWTwKh
Dvl7Mo2DOuCVBejkrqq0OatSTO4m3q3osOWjqKlpY3XTozd0Pleasl615RCfLaPLFlOR0q6iinUg
itddaW1+VISePdgJbXsVeyr5CCEIi77B+GtYeD+66FM9KvGyKOESGEOQLvVWd2/jgVaEsfedwMNu
5DDRd78EQSme4OQ761AvQvhIBBx47IXWF4/dFBivGhQHrBTo8KdcLMNWV56q1C0WYzbqe+jEnxTF
9EmfwUjHdWhRarV0FznW1iTFMlamYZ/qlnrWaBVu7c78gZvCORvyoacpsC1V5zWJd74RABe3gqPp
pfphmBjgLDSGJ+vGovlO8ssiFTW0O7WslAe1CcONEqkIE2IyxctQPCT/fshaesyaV5TUKw9aWIO7
+fWQ+t02LqBrVaqoFkOr+psRDug5b7XmHILAMNgttmJ/SrXOBR7dJEeir76MTapf5X9w9HirvESs
6Rl5eFdyv9zj62COiFSdEaNhc7Mp6YEP2I1yB3NQxNG6qurEPME6akLVuNljqRKumLjrobK8G1Wl
Z5M7KLbHJAdg0cOUgCOFcSyklIaoKluroLgkQoZbdRLZXyqflESDuafWxa+iHfVThe9v70faFoZ/
uCgqIM5F9IO85vDZX6H9wTu3SKqxO4nUpjpau9GnIJawArO5dAZ5iEJN28dqhEblRo9sfHdBfoO7
5SAqr2aLtLsLk8v8bCDZYuUIUGU+LYJdVDChaO1wZVcYH1FLGZVASEM32PgKtLEkpi2It4pfVetB
R9beNdk+aVPrqZl0rjZuVBEm7NK0dxicqAGbx9KCJ5sQsVM75D9hLA6HqBnHm9pla6ejr9215XQD
CE80hlkOlAu9de5NWOYYrwtIFAGx8q54aNMgeyDFnXl552LAtLGRRaP1UA/4lQDT21elVyjg5tmh
dTzYlxzBnW11ZwVT1rn0RmTldXdI0iKCwdLmuwlC+amuNGTQyNdrUWvngfwFo98og6Fugo67qNMO
DKk8bLOUMuOjlyf+1mqt5wymLdzNdo2wqWEWE6MMYryB5olavIB1T0Eg+lp2anGpTXOt5m11lTAp
kkWtBwbKxa030Rp43neGeuonJlSrGLieDLGIUUa48ULVKDIM42St7IkQWqe2vJWpFPkORUS6BHJL
zBpgjJMmMKjWOCIOdcTwL3MYubWTyADBpO7axyWDUVIUG0Ovq6d8svCIdFbxTWFwr2udszGKwjgW
kb9mVmB81zkssAn7wctYvIGEIWTQcYKTj338ylANS5UXhwdKpvVKmDnpoCjMCEy0p6dU15SH0Cy3
Y/ZTFa64VkZv3/SiHfdtBBQC+ZkNbj/FmGKqDwMBhDsXTcuiIkvshmt73E8u+jgohN1GtLUrf3b/
lOAHdwRLrmSoHgyNyzzhCSk9H5So3A228UVzgnZvhFnDjZO5n1kZG8drrRtoGEjHWvzqKtKVXFDv
mQhD3Zt1zaCuJTbI9TNOEbtBSVSVLbcR0oSrKMse66rwr8rwppKvfR/lg9cictS8p/kJmVmPKs3V
C6n39r2hCLrQS3s8zE+dVvcI5x3j7fy000Z5f/Gb1bwwW7W6Y1w0IDLkYkvHdh8wJJxoAtn3+Qs1
O4y24PsTvfUvZBvR95jXBD01UycE7u+r0RXaiot0t52fzv+zglhDY8HC3j8nv0GwVnGYUr2neFDb
Jy5I4d6u9VOfk02IoxEUjDDL5UjjZonN8YGak/NltBIsfzXmiM5zMaJildVS5W6Uo3LHrrRJwor4
HPnS4Ctfy0RM5/kZdZRwqZVpfpifQkHAphmYNfo+PospFJiITvje/DRyNZurh5EvLbncDiT0mZPp
5/ym6mbKNRqT3fze/BK2G6oe031+MmT2gXZJdX3/dElNdnTG8X09nZC2iO6o9X5+NxMeQR7kzmNo
4w9VHjf9JkTRNr9bxqQmcCe1F/O7DSk/F4RfL/OP1ToSwFKrXQmt5XpkxjG1j6p+mr/p5+qV/IL8
YX5mM/9h5ILrcV6O38rOECEMu/ndhI7lJopaZT2/2xcGb+gmnke5ZfRmUI849bv3dWASlD8YVff+
46xMNE8hMtD5m++fB0PUVyQszS8R7v2itmQoz++FqsJPcWztML/ZpGglK5ERZS3/klOrGtoqkk3m
d/EfA+YnPP19PVJTTCetwBcxv4u7sL5SI3/fm5Db1LvD1EvXq0tsF8a6kAnzvx6UjLmtrzPdnJz2
9OH1+elgxOVuIr0tlNPg+fMfPtYoZN2574H0NuauD5/xlfxUddiq59fnpfxaAJQV7eA3+vbXS66c
af962oxBvnaZmi9FJZf+awHz8mqgDPQLkUXOX/ntM6kR12fc//Prv9YJpINLvCaOoe1kuoR7/3uD
/PqM7bXVXp2oT6pNQdrKcIGxkJ2UvLeYT3ZtdgKQxEMaY3iZ3wqDhPcj21zGtKGXvz4z/29+mD8y
f/jX0/l/wPKR8FoUMuVC5pc+/jl7/kuGEZv7uoM6+WEVfi36t1WM7cqAXZOSuDKv93/3p3+t+7xI
cwy/EsmpSP7Tf/28X8ueP/LrTwsEMMfJu86v/PrUb2vw26/oq5TZVcZE4bdF//a+5g7dOkhi+EdN
gR/JBL6m2tmnpmSMGYFoO4akNUL1NDU4YiAa5ncLRkurEJTLdn6KyQLMRgqXYv5wMjFDqeSg3Kvz
/JOdGPjlirBYzh82eis+VVmAWlW+q7eauMD2eJ6/GvdjfFOidje/Nxap/yTEp/l788MwMYhLClxf
ciV7lNo42LTr+5Im8RnTdXyZl4SsVZBzHpvH90UZ3LcMIgL/+gEN7DIdt+AWFVX2yTAcZV2nHShC
+ZRbsLrNOlt7/wGVNoq94nNNm98VkScl35TrM1GdB7tv7n6BmAXY5XgLBwNiDP7JXd7Y6tUYavhR
I+OIgbm5Qt3yzRqVt7R0mk99rzGW1+uR1KO0PquV8FcUNewXvzRu80fNpj7EvTF9tqk9AOkZNbL7
8vYA7dPbCD+znkQwIGCPh+It6rBuWtkPWymcBc775NFjIL9FxlrsM6tPrp4ZkmrVVeNXbbRX8/I1
4X8tgzR4JpHWBIdVBqegid2TDc1lbXZ19hIpxJHIxVOM3OWTV3zxeiqyIa3YB+BWASG5MClrxc+e
wNX0i3mx/vdYjtXQr95ICzN2SWYlyMizpEBH3DwwSjHPICGCpyj1sEe5PgifqYuL5ZRb1yIxqfuU
SvAkIKnuE2pBYEX4MB2F8Mn188dcG6tzRizAY62eHYmBgD+Zv+aKolKiQHqAeid7rUDpjiZDqVpT
jZtTeLf5ZUwPwU7zQPjNT/uA1m9V9+ElcHXlkzBM6v18Wzc65wD10qbJkFuMhXvDR8/5ZSL2a+8A
NLp53OWw/5o58v7y6Nhp/zL4cbdxvdzddzU2CiVk8JKrZf7drCjRBp7+Mrg2qAI7Cw5pMEy3gIC+
92XoJHTqWu69qKWVb7jJoNSNrPYG8Wuk8ccySKvbNwFJYKToktLdWARHkA/r43tvfjoweYInYpMm
xlfgDzLVKuhcKU6xK5z8asVle/z1wI0FnI0oqIDNLypMZ/76L5XDYl8wgtanLCUurUUxpvcnX3jY
Noayko92059CaRObCgBaXVtf5s/MD0y2idmSD/PHdLT7xMWpxnM2xdN2/tb8xvuifj2fvxLjzd+E
No7e3//er0W2TV7ujEz8CNWJpr4zPql5UD6VOeZ/piYvwlWjs58TmOc5cfhiqR3HbOpB+q7K4CWO
mmEFst7dNbpzTLTRmSQsYloW6lTecJHSbWn7cyWfDX2c7NU8L5nPq7azoEEQHBXdu2Z+5z+gEflp
aThOt17hXCKDJkFQ6ckikhWC+YHcMbwXonxs2xnt7kWb2iyrw+gQeLqowx4kqNuLbdaaGNAdqo0j
xeJFH07WMrRpmMUV4bxp2HjHWqQLbsX9SemlH3QCQ6iltvo5rnHD9EOO4CplJJyO1b0cbecQ6Zh5
NU6qpY7mzsyUnQ6AFc8egOdY+M8IcE6Z29rfejveFVl+CSO/+UaZYyfoZcLAafslvmdEiwNz1FUV
jy+qLTZj0Kn7UuWungJdaptuq9fDvewaopuEsi7V2Nlo/tEUQbSxR7OFrAC5TRd4OHMYcEthI7Vv
ZdSs+gRtSqGZBmM8wYy6SsLnHGb1MQ2nhsoH9WkxcOKRifvaC+aLXmYEe65gCO+Yn8tC1mLog37B
HMXaOzkR0+AobZTyh2Qo3YXrqO2yyysVnzSwNlfQu1fM6g6bRt3liVpsLXRx8G3Ois/ioi4MdkSI
fnfH7jUwffh8TJrWXPjeWgaSaNPD7OpMA9L42la2eqzizoe6Hyhcr9RCTv0/p74+rgyc6aukSp29
XrZvdchkvOzEfigOwkmTbTZg6p4qesMWYNQlyt96GdUtin9P3dB7BIGptz/6kMwbUcevAbjbUGhf
uqjrn4yhfBsLcW10M3gM1JR0PnO8+hMsD0t5MzzMX9noXTJ+5w6LNCmCvV6tPoFEBWjgMs2g9vfJ
AB2WoqNc2G72qfOzrTEQg9ZQzw7ZomDiD54Ebjpw8IYyeoUov9ZNLN2Kvw5bgzp5r26AAcLuKpKH
GLhhFI9PJrsdltBKMYs7FQLS8waDtB+wRvjRuVSo29isnjQLR9mQ9QfVktYoY0iWeYYf3k/VHZWa
S9/FFgUYDAEzminqzlrckhWpM7MIKBKSCVFvNfdCjdtamhPQL+qdK72JBy7lFeqS4v+yd2bNqTtZ
tv8qHfddFZqHxysJMDPGA8YvCrCxJDQPaODT31/iU9VV/4jb3fXeB6MDkpBy2JnK3Ln2WphZVIfY
G5TbcoDggggc6h0i3B04KwgdMgDXmEHoJ/crIRHWj66wWFknrl0CUb7T5J506TPV9ecRwVce+Cxe
X6FZartmVVrtUa0hLOIpgfQ6EVPkU9PRcrWL4KCG1THB0qCbVWOPCJLjvWxyGELNS6creM//sWH9
8A2WunQCsS2E2aoFOvP60dyy0x3939lYGrj6VHi8c+OWwTPjzFiJNyfg7yDNvwHCi+lxkrLAmdag
aq0RnxpGDKnx9ILlr+onHPoqzKBp4aZaMgNfB32wbkpMGWW/zLtwUfe4q0KweEQIwHAa9u/KdpD0
eZAaEsPpaDIiY60zjeVysVdKMIWAWlGImVIyahZevxw9Ba8iqG1mERfmaXLo6XE5UTIU4UfnKQ3t
iZow5IvrTZez2JrJMsxZ4X6w7XOe6Bqc2xRVaZurOrcJYuxfDUl5hgYo9+bXmKAXHHOvDKBf2oiF
K+Ne2tNENuaFGs8aR5c3BaisexTBFA980b3dmAbcKsiltMJ6khXB+mzh+x3bAC3h54qnLeE+VTkJ
dHWS9PXG6K1glqdE6JtG4cybsfyoZP3iZB+dUc+Qwduk+shESquAgUXBEbts4NBpFkZGWJLG+Ii2
MY0htHOrIAQXiv8JfByybFW4aur+iLrKUq0hUC4t/SPIy26Rye1P2qXrAQeGGymyH6XZdaZK5let
YZTgbbKJDQ82ZGJPtyL8NmNOg7F1jZzxZsgqe6IHkupWKmavamPJuGxWD9ZVxIoRV1Lbtt9Y0B6h
pnPJh/GNltgjYS3Drx/m1ryF3AbXKW03hkzcN6AumNE4qmkYXHMYzPofKOWsW6ptVJWPcrhu0vv8
Ghb3p9vd+uhkOjYZVctybDZDl5wArX9loXqM0+voQtN6yfLxCqt2Ek1u9nBRYSuo4lMoSfv4nsNX
YvqMHqEMUNoBAu7Yi9vMmd1YEzek4TqnQycsBjaE9EpgZg5tqmtld21109RvVBr6pWoXzVtdMywz
r+b5Hsq2C+8KVGtox0MUjWQ8WmzL4KxpS5ByKnRbY8LKZqOyXFyhiKpF11eJlY4AHsFNMGQbpVBN
/NZinfBmjDwUfgjM1NINCNF4qRalJ921kPFnb7h5B4LbzNSNnUQsTBpNwBNDDdZazGoODHlDVd7X
ZQabn3G/QkjF0Pbea6uQYcTGSlQIglRzXbZVwZp0MEzs21AhT2p1k1uEBpqc2B+1ziJj4eg/Nnro
CN1qkxgG46Ud6fTJbbEdCbjNAV9DCFY0cy1MCT0qNGNpZC8VA9LDRIONai5XhQ95av2cOMNnVACP
N/SYKKSrDGzVGoErNNJLCVW5lKeGV+m4DO+qdeidnhXftt0USdq+dLe8IKB33Ha62u4QemYukjJM
V5BMvLdyCmNv6qwKAdfrWSTZsECpR0X6TjivMzGd5FgjieBGqmJ4166IZ1WmwEsrGfSYV23V9OkF
EiFtSm8sog3vXsMH34pjawZg6fMWtilTRPQZVLktfL27IlJdD/Dcxra+QGGxYLn+RkirPZcdZllt
WKjerY31ua51Hmu/8TJu0ApLmMbpQZT7ukU0pMQDZNE4Hav8Sr8zbSBseR9d4LYtfDmsGNvm8vYW
A1SuodhC/Tt80yL1R+2vr4ZKZJah93DO6+XWgm5pe28b3BfxUL8Ust1NWZmY1EUXLGWCMAihUwgs
psjnUnobJ3ZLZDJd0UyXpWomZfmXfNAYAm0K4jEIhGgV0BCQWIb4u+dRzFq1WsXjuoaHCJR2Ocly
W52xdB+hAQXeAohyuq51Pw3HqaU64xa224CF8yaY2Wn2Y3X2Ft9ueUgQopneGyfz7nYOQmm0EoBM
SGlrdzpRHVlw+0ZfAp916d2tDJZw4vOGAdqjFljAkqDPY5lciNwdCBf7auTh/qWjmOOo3VTqcuVo
t8liTJRVb1fKa+9U/TrpgExry4f+c11LroRa87LQOzj/NDT8aNEONJXqXuriZA96J4LfMwmmoTHk
W2KU0CulRpYVuJv85lsta+ma/Vrc4FSWsvvirlvf967PV+G1DIGIiSFFc/1Kb5296Yv7Tlf0ydVW
FZf+oCKiGAqStg1WtcWiQ9ONPfTiWnhIdMaVJXAPTrszOLlDoRYHmjy7GcPtqdZrRLIHB8fkV11n
yVLp4J631A7vQSBnM6Ua4YiE4nZ+z+Orb0hhxfpyWszGvmepZZTn8Siteh2JhdBa601T7gs4xxMC
F3nKCrZDCCWvdmHuonJkTMoKxjwJlc7NUnRwGiWB6d2JHe5DSLNiGdpi1MMnKIw32nXIXhMx/dCz
eNsDnCY+MB4YkkPXZ3WW5cETCVkVC0JLVvUBrkHa7d0AvEzr/trtOhVvtlaJ8MrmpWbk8skCpenb
RofCrk2AbBdF87Yunp1bP24IiqJTAsP3FClXLwuu5rYb2q1NhPkLwiNeUnXlWlOkdykrtAXxjAPL
WoAX4zsEeHnfbotIdvPQgSBMda4E1efxKlD6fv5QN7bQnltAXf8EfSCB8QmRkoNNuKvUsvqelTQZ
4HRf1SDHT2F3E4752oaq/4qOhRksevu+CDrTeGo04+tewerXOnKzB0ZIvA2UWXrPOlJjQtKeSC8t
fJ4TwzHWgJyQpR1BJNwfdL/y/Stk2M3KKIsvyI1D1RU3t5esdKIXYtiTXL+9PDamCYV9MoWF5jq5
wtC4SFs6XlNSV0pTbrpChw9QmwWAtyDv6SHIUqNdC4YbqYlkC/IIOiILHPlN16vdYwOXKjPJXgOA
wBHvNoqJtXZTTcJ/Ez+7KfU0HVF/HUsEGXro+icAuSkvTXu+wloduSOcht7gFZlloAEBkTMAsjgZ
Zt0g1ctWbMYk0wg+tcNJnRnBc2VuBzWJ/VZPJEDMyu0NDoNcsI5HEwPMIjKc4Zsu64PLfE5+q61i
316zyRjflXfI9JdVfSU837xHsyZT1bfH1xBIIOMQSINNSQ+PjIQ81AnfmHQY61aToN29pp4sMTML
UlZe8qQrXiUpzaYdhFn4Kt4hMgi/Yz+5Zv0U2vEAAePmg1gMr2ud5qmTi+XgREwja2XXQm63hVD0
arCUHuMe3fQjBP2K1ReQZWnvndR+Nfc+nrUsGsX4OBdGfG57FDX6AShOj6hnNuImbcEDWKBmmFya
1noYTAg2brbka2qnoco1Dk8NbBfIfrHkQ3DNTJZ48DdWrM7ugFrcMHTACtxGazM024AYTfH4LKYY
yPmKBvXToA/SDPVt4qgRMgKrGyhz5074010Plo7BCAmHyot5tS2v627qHDnUbJXXgJ2cMFafmjSB
2pbJ9s6JpWJaKbnkWQMjmLaswSoN0nxI4CyP0wReTO1Wzuo0dZaQVf53qG+CP/8FKA3s20Tc0VIt
mcAZXTH/gkTPw0rLW/AQ3gPkmOTtO0St6TTVnXCtZroOcrZJJ49s2WO6HLV7sQSuo2xU/QMmL9hz
hjaYOvdbuVQdxNNYF1w/NjEsotY9XiusNkKBNbgBNKLb1q4pZoGnRLXbeQKHa87uHdgwBr3WWoEz
wB8j3ArKzWn3HRFDzZ0OF46IcwcSl+d2CMxr1GZ5X5pukRvyM2ilaV8ap14Khw9mMQPaJYi1XLeE
guSAFJB5hkJw7HdhDT+IrH06dzWYOzfGhnGM7kYaqjevxLjdkVBolxruUCYH/ZSK9qxfG+RrUfHz
A6IvQE3eHVbYFURLAm3dVHWzzX7uKML3+kcRQh/maLd4ZmjJAXeD9YuF79s0Jy6+Lja3anitR/06
7zodBZcUh5+VtsMuLBlzhIn8WRSdfipYc1fgCNQgaWzUD6Q6QB3fXbmtoXm39fLYlJI71Hq8x4FQ
Q4YhlLFrvJYSLPTIK8TgwQGqA/CaI4ONHKTMiOBmXNtP07/ZCWSJRfONb9n27pmQnuWx1LZ97o0j
sGtHJlLeMe+TvnVUMIztuTQQf8hh1b0JMatUh+5YU7yiR7RLBU7vImRXM85KjWkSEsgSEf4B8uCz
y+jLRShAqrFiTPNAtkZV/StL0hCP1LZLfISGX/O+y3XnTAZLX0eRhBX3zphUNkrqg54FBDZq7wzy
LjiV6kWp5qPQgzAnZSV/wTWY+XqTyNMi7QHSABNlcJd+0IiHfVygeyZnr6Nl9B9NXc/poq5CSTEQ
rdZTQ9IkkVBk7XP4ExyciXXLVLPoNlaWVC9h50TIG+hGs0tvePLrpJ49UpyB218hauzV2JJwSQTP
MkJ6q1gyXhwpATeqGYUXdVU2gxv6+zFurtIW5QgJbEb3NnC16SNQImLYrCG77hnGfeBKyrGQB2iu
RTSAoOiMG7CgYbViAYXRroy7so4OddqNn90VewmGcV4Ppr64yWr8oVaSgHGtpKi+7Zo4UNaRKsF/
oL8Cp4perAGm1UIHrNhLBAz2dTplkgCdAxo4xJtEuaW90R9/ycvrvecGPc93TQRtJHVTHkdW2ZY5
rJibARh+nGt7W9JyIq6MCE8OSuux4kAkyQQzCe7BUk2lU+Age/KI6vhfKoHX/1o7XJFNIn5FrNL/
n0/g/55v/7G+Nad/ptL6z9/94RUw/iYTsQsLr06kLLRVdPV/FMM5IhNPB92ATFixKR4Sf1cMN/6G
SDaavQQHEUpjaMTo/eEVUDlkGBBgQUPwb0iFEzD81xheFG6J0tEMXbcc+A2svzyDGNsgSIJahg8f
jvv++bpt3G3svg7u6/nz/Bm7lbs9b9mwv3E/gay6Z33SuGfFfUVHxj3H4jj7VU8c48zK/fyUPcv9
KFzUiNw1zmv+a32cDO7H6D1/lH7hfhbiM4NkdoqzMvfDcd/fSYH4lrgf3+/v4M49xz2ft9vzK7cJ
3dx/rbx4kvqq9/npiHtxGWiuXHGdjz+/Ndyl4X4Y4hqsdvPinE/uLO4xeohtud+9+225a3Gs4PKv
OinnWuIbac7cJb2CSJA4XxRK//gq0vbePyfuUnO/Ez5/v/MFPQp3+S22vev4z+/fN3eciftavEVZ
ABX9UygfJAL1XC4oXu/vIsHvxMTMgLBwHQLtP+uvq7fsvXeRd4S33HeysuSOnMlD2k1G8X/v1dPH
GeKszL3yy5v7LnGe5hYT1pWRbpCMVdWvVHzzcOCiFPeGx47dwQUGZnRZTG1WlbP7kftyl54SZLGF
shZVBziPUcH0Pv34uHnLpHYbKg+I9tWNkzVSXZXl5hII30VteNq3ugE+GJ9h1E8O7VFfD1s44rdw
GmgsV2qeBpfk+3UuL4LnFklPkOObapMfA9M10UyCf1qbjERVTRtzA6GRxWO0AVHwojjPwbjIq4Ua
zgMCH+504CAVXdjtR3yLCyiFZ433ed46vxb5+foauhferzOtmN/KaY9IEsuewkSx5X/83d3X3z1Y
FAfPWxQPOGEvjOsVW7+GkL3Pgln4rBW1N69cUSTn0B3c2R7tF/dyd/dsaRtX/2GL7rlyxa33l0so
DrGJ8A8/wysODs9Nno0lMSjOoZu3vFRagjBvC5PBvlQPe/j+/nl+f/5eCuvjWq+YYoQ9TiGrgI6f
qkgmpo+DkGmmey7EzchE6E4JpXZf+Xje8u2RCYAD4pjIMYfYTNKIASKE2YA+XOMpnYrMixbEcWGY
wkxpHIO7v3DgTLNGQNmjXZ8j72x6Z449WsTjrDPtfHumnfNN/HhLYmg94t7i7p+cTEEedpTMa+Od
SRc/4FrbyhO3FT/nj/+mhcdW/GpOBD55mWgH6ir7bLzX87miPa9VD7nHxykDF6ZUKPBHE/29G1d9
5PmV2ucDV6cH4obbM/8e37kfX163kJOxvu61oEuX1t2XULU7IMUrCo728NsuuchIvdDRiDttRd93
zqcY3SFbKKWvsgbvsYakvKoT6OgmZF/ccHteo0ZUHrfdnIHP5DYxZ8GztDU+6hVn3N3to+xo4uK6
XFj8iZtQz6LDE92M+AQjyOMl9vzuJzlnOiNhA4/Ct8jc6yzwX0XBDiRa2KEwAkpPvP7YA6n+LZOC
kiOBoszpeOgluUo/+eD+5+2v9WKseKr4oTAXkd27G/nCgi+X/dw+mjsb/U3WdCZ691TLLAo/DZwg
im3PWVjLvjub+JyYJkZu/ImIGDGRJdivZTPrZ9lTxtNhej6LxwUmS16EIT3sRuTy80zpkTi252lE
Py6MifZ72R0P+/0jNY1HJT4seXt+fJpe/d+af/wu8sgpP8eUqOezyKwwFozt41OcRkv9tYrXhw2I
+5Pa38oWDyrA86RD1MCneIqsP0WlihekdY/X98uzaJ6OSL7jbh+ppnPAyBr3t5mTOO5JxYrsVa4y
FRkUOd1eNqV7Oq52F/oXepdHAT9SK7rWM2c80rq/HHL3eDysvi67wBfXVLi8uJEwC363x95JqsgH
vctmc9oc96+ievzZ5YsMdi51eOmokYvkDdjEIFJ2EfXOLc8UM3ZUiTyw+C5S9ml6oqC48iXhB6+P
9hm7u8lx9TXb7UTNctndfjfDiebt97/2IYpfHKTWRSboBi/7L9EdipP3+4ftNR4GKsw1dGeH4+4y
23Hs4mE5yVrad8vuCVr0CefuLl3mmt/lUhhTx+t6/mpdjI4b7LjD5Wt3OMxIw68tPjK5w9g4k4OD
O0eEzyfjexbT3P3D/EWi/v56pVuggiIPQxD7RA09/hc1d54CM3VfL4WH2VCuVJ7i8gOOiZJXqJfH
UEbk8fEjYUiibYg2InbwqJmexQdxS9rRbjfb0WBE7ewuX5lodHf3MqNwL7vdYbPxru7iLXJfSnex
iNyf3n3m7+fl5XTaRBzhkOG9LU4nwqtcQpF9xTuW7uaoeBvbZevdvc2k9yfHu7dLRb3S+Mj6RVR5
51JHlscmdTm4OvJv8/Z2giHR/RH3fHlbHY7cZbE55u7h7bhZ5e6ET6vd6kDqXOY77uzr8HXYZd7+
cOKeGOPhuMHM8sni6p5U9+10etscN6e358h9W2B+tXvlg+xuDofVkesdjoeUK5p82B0wILH7cPha
EfnlNf4gUk2qyFPucnVCLnltjqfjaaG6m9NRXEIknIRynR0Js916cjRJ1+q422EBu6/LgcsKe7ys
mKC7wXTFmYfdSuzdwc8p8nTzD7PDgVSQkqPNvnG6oVlxZa6/OqwOO/K1OoqiWq0Gj0RxY3LL0d80
9T7JI6fsMN3V5nic8N+OFNBARZEdj6z0upTC5vg1I6bJ2x2PbxtOP6Bp6h4omdLtJgeyIXL0diTH
FFfN6ZTokYN0B3zenKh4/lNFq+fcFSkQVfc44ZHaCclnp8iDzQEuZovbP9JKkkTxsu+35PnARR4J
FJehhBK6TDrx0P26EF1KMc2+9hL7RNcimqNor+IzzYg2vuPaFMVBVAjWiZFe9oe3lxPt97hZlO6M
k/enBTenpFeYjKhbUZr7negsKNjDgV7AIzVHzpjNJqdF4J4oLHY8ciM+i7IQf+Tx8Xly69xj4B5R
D8dIWCj1hOnblJD4LN5i7+ij2OIHj72ngNaBo55diidOFMkO3YzTmnnvW9y0dCc9HA37uPPyjYp4
34+SusWr9sNNxeV/3791La4hXnduBJ6R64ie5Ut8EB0oHeqjT72wh3RQ7aU4uA/nqftmuyd4jby3
0+jTZqlU0XB/0027RVKHL4wyPHmqeLQocVQ06t+dk5J79v7wrt88CGgKZ1aWu96e69FJ/+gjv7/N
FHWhfvTQBnFvMoBT7Gd4tibWpF7ac5E+QidILrHhnjP5El+vfuFZ024eLIb5+s7syp45PHLFfKN4
5OdA8dUutgjtLW8GPne38qbZDEs7fAkzEwdEkf79c+DSDGlkX0RBuF/knS6HP6iI5/Z84I7iEjBJ
/Y4gPZGsL84Vhghpz58tV4fXcirMMOV50ZLmhFMDf7/LlztE6vgazna2j8+Ey+GaJCPYbkyvJK7T
+Dml1U3wy1Pv0MhMmbdQshN1qro/6aynmyNAizKNfaij6JeoDdRKScCXSF3jGpND7dIRqq7sUga9
jxiG+yZqDWj8oyygLXDfsNjSYyYHxpqSoI8Q/ZS4InVLk0qpbvIiSokukVBMXqJEvg6Rm3vYV+ry
+DqLnZuvwvuaoO86e8EbjZGIsqAcE+pf3PKERTxK1mQ/BWZyUJS5+L8kZZwmPh5Pb7UXeESzzWx+
BwLRe0z3UHQTqRLF8GuXvynmUrnI1sM0E8oi4nV9JPeoi71vb78V/MdayYW4gChjkQ6RNDr0E92j
MkF8lwScmLqQlpPGRry4htiI12+C/zSq35STo9/TxJZnljiVJSqalsjh1xcLFqRYlD8cNL5oDaJN
8GyRKdmXnEyhYu8SMeNDA+SFfsqe0BcF+CM2I1/AUPjSsemgs3XBRVI0GLTturoGx5vXZT6MrNaC
2MAE6uxju9dOFX7DV+dSP0fLdrZoPR43LT9jfXdSeuLGooIhl6IKiZblHXOTcoEqGvtA4nC09H4N
i3SIBKG1x2ls3/JL/lau5QMubfbGvkRixXGRdKKqXVT/mE3jCcD5IebTTK180RzPGEnlAejHVBD6
8UVDFg0i83qQ226EnoT+haBt/Jxvm3U1g552dp1ep2J4pfDLuRjQiOFK7nMlYhD5mvt45x87f2cK
GsgAohLAZb/XrzpOxknpXz3ZY+grHDOi96Bz26MI4wrvDV4K+rdv2TtLXE6M3UgYbzFpEK4cmviT
PLnjaHFc5jdcSLyItiPJMhmD39cfeBMfyZ56BZu2C2FC8uS8Xt/yNdE0vj3VJqpf+O2jOHNPVK+o
cmHLRN65P2ha+s4TLoz8yfju6+VDweWpL4jc8pElvXeTxJhVqNwEHkRwtw4+MQL1/VpdNua6S5ZQ
eyg3H32lwpzJ5Laa6oyqSP2TuYRt96l97mYpNlOD5PWaneGpvuFBaMB2mJx0ONHdaAMIcMaTZAbp
9pTFwVnsmT6srV4y1zwWojxoI6Z3+qLeb3xkuiYw/7rxXPeRNmdlEBjhDEf/lN9O0PWcj9NiLp4A
ysTwYNJw1QM2Mg2nll/7sDx5dOs+eqa+5QMN89IZOSA9CWcEk3QWeI4fTMT5jviVsLLZ+BRNYowz
n8Xs75/GJ/ZP42k5iybphD4hZWCJNqwXTEDu+bDiTBvmoh9AB9BdcWv/NtEXrBTvEGTx02k14+0l
k3nhIV7GGPn1dc6bT/M52y3z36mo9TVTts+Pj86nhsXMlKp+uMbYjMJr8ZHO9dnHuBBwa2wen5nm
fiyXzHfXwnW2fF9+fPD7j+UHbqkPvvI9c7+Xpf/x/rn+8BP3ZfnxuWb25xmHdKs8CWv+nTEycxkw
X3S/Pm4TkR/ooBbqesS3JhqXNAU5ObNrD5cIFBOs7e6apfRqb6y544tXY2Q4q2YD7OztVhf+sdT7
BrhlgF+kWwQdgw5oT1H/UHLi9Syawg9tnT9cg88/39/fz9/PTzhmxM4//15efkbRXwrjXbyJMaMY
12cubkGcjWTuQzhU+P5MMteyJy6Bi5DDS/9deBHFzE6UKCUrypQpmcRGOJgqd/3HP8nZuPK+SZjI
KgBKWotGmwENtw5fQInORbptZt5vSjdJdTd9Gw+ivypnATMWf3wq1/05v0jSUxR640E9q+ehXw+6
20hwRtE0hku1vU5UMgEMeJpNIaXZyolXf2ZTsvMiZg+8RYdJNvmU8AxmYsAnvr0LZ5VoyRqnfguf
Aq4akTMKjqIgf++4Kv8+lf5OvZ/fRv/zuORbMX07bXanw0xMgSIK+uf5+/8Iv/u/tUqxjr/qoil+
2sfPvopyRCM+ah9O8v/8BpkEf389RdzoH+egIfLnxv6pPf3Ll4kQhBqfb5d63F8awNl/d8GLM/+n
B//j8rjKf7MAAbfWf7HykJ5PeXz5FzJjfvC75KAqf5NNlhtYJ7BYXnBkjvwuOSjO31RTY1VBMy2Y
OnRYMP+sOEByjKyHqdi2Y+q2/iA5/rPioDl/YxdICc2B5xZqZPXfWXhQ/8LEqcIAp8hQJWuyqlia
Yv+FfnBMb0NPRHHoaej2woN0AZO1Skd7DXTkSU2Evmi2k6CfNWjPSRuwFJ/EF2htV8jHnVu9Qa91
XF3N8BlN8RyeocAGu26unPi918wP+LtU0N5G5REh/flPZbz7JTL7F0paxxJcdf/EcAbkQLYRzNRN
FdZfWdcEA9o/MZzdE+TH6wC4Qx5lRz3UVqVzD10iD/Xr+NTn2hpxrcDvAdWAZ2TwUsej4ktp6EvB
RRpTiMu7BDe8kfvDneDhW/hsQWyby/0lKJ2nYLS8awJ4RRbiwoAySpfqUrykSd5t8KQEkAeAXUDP
1O3Vr2Qb0eP8jTiDxLVsBOO0Tv6KJLOaNZVFh00g8Ciba9TJzrpiFYCoEwaCiV65fQd+CfnBzwix
aU9yRiYKEoyG95ca9pe+0hQf2aXWc9Jkbw6oqToJa5NlkCPajKR9W5mDF427m22VbhUNYGKv1+9K
UcEI94M6KSFAv2d2JXBNDEaUAnaoInTHso9XYDI+5WKVjXU0bcOc1XEBni0TfNZ6ZxJwRdnABnuH
VKFYQ0QQTZIS8ZGA8GVPOqsJCmuAJxsKVfITxIeA7d+gjgyBaKfFBlwPgLC8WEPJs4dPyS/lCBqi
Tm1ca8SbqCaya5WgEADAZqhoEjqYpPVLr8fRk2QoqxDJzkWnBukksaGGlW/KrICBK20UPEyoM8cF
nIVNS/9NdDaA9hubeR7mxMCgL+leh2pqqscyKNBY70H8NhJYyjvwdph1HOO+b6uQgRV01S60Csug
GnAtJHXuimMlqHcd/GJtNsxSpTuKSs0yCIlbBWucGM3z9QYHnQwFfdOcZcCH5F+fNY05bWNV9krk
5uAWtd9l/fbdCjl6J9TQRVZmYXKriKfmYVkQJNz1hyBFWFaaq4gJ+kWQak+qkwUe5FIE5kNct0QD
w22tc661oVA6ZRGhKNCLtLMPCRTUoKnPQAGYkd/HhakjkdifJNn6VmrN6+PgK9f6E8SE+x6l6tzC
nb42MmFbtXTWQwfNp+YQ3sY3FPnapGfufI8Po5ZMEYt+t6TOctshwCZbGWAjsiKwNaRXdDOMoluZ
TclDtK+JIbtmyyKQZnaobIl62muDQkAQqYTiZncjQujaV+9QoDBhFoE7AGw3Q9vBjFF+BlrTeZqp
/5TEtcXqGHtjrb1G94PpCF5MkNeuFlmpK+dLUJEno0bhV2cGDm61U9LC09v0SS0J0jKdVYICuzO+
d03wE/UM0EvYDx6Xyevn0WKF7GpM+lL6rG79p1QGrdsVNRNPVunj0AadbTbvg50tu/L6XCqbvJUs
Tx3lFyNl8GrWuz7cSn1Oh5cZq6wuvgDboCFkAXQiEtJOdE8bZJVYH2SyBwWdk1TgrLVeprACQr0h
uOzzfQFpQloExeSGWnCkds9aBjRGi9uPsWhatzRNZiUD8QnQ8MkWOoiAkJjIdQbTlr7xLBWminv/
ZifYgQnxpGaOP2bUQGKhOfPIVk9tXTKVSrCQvgQ24syqnDWsXLCFA8MelWVfNc8ww2ECBVLXGTQX
Xb621bQH6tyDKx8ZDN2wTDUB9lMOhFEVwVrP1UU3Ir4aQg3pFg5roDfg0lZwkMZ2ebMY0YIgdlNB
Kxbd9B9AKn0Rvo16kQNIuz5DajhzSnqVdhx39a1edHF2biQ0ZLvo1UCP2IuDmgYNEV8tHapcPd4T
jeTphM6gW4hALTroZaQvshZQVdQz8swCaxmZJlzpEZ2Qeb0+GUp3KDWrmo/SvLnbuCtHvYINK5rl
tXmyk/AjARsO9x+YvtLJWTghIEGlYqWMpWM4qeHAsLzbfTyVmrwhwhQFnvKpH5mrJ+HUbJ0vSgeL
14hLU0e3ajLmKhmqcBFg1iCKFiglpk/yoCdLyQpQ/dC0ctJp5rcd1/4dee4ZvEI43UEyI+Gi3v2U
QLu0qSDClPZXDTQ74hnIXMfQSEk8s6yb9SmhwNRljYb2jvKsaRBCtDloRUiZQVKJ9VsldAtpARaK
UMxdYLSTOEtG3yg9olQXnV48I2dHFFpw8yPC2FyKGvx3R2C7nZgxzM533e9VdQqZw47gu5/crE7g
hDq3BXvv84x0r3f5kIbOq3Pr6oWSQa6USCystuO31RN+phWZziNTX0nX1FjQLk9WYenzMg6Zrjcm
dDaxOiUMC88gIHqM7up4cakwFZZQTtzE3YSq+tZ6uhNoyWG3eiuBnT4ZQ9v42RAXvgrlC5RdmM41
voPdRSz41jP41YCLK5X6ohsdQXXNdLQjJpMt7D9tTfcYRdZTkviQHEgTyFn6xJqWRchoJO8+w257
1aeGodb4MEoNXa+ClbGuKJDLbEFASiPKVvbZCXNAYNcINT+n8SOmwtdretRHWkBUqQ2q6qWr3/Pv
oIL2oqpexyCGvci2kE5Vn5M83mrQNytpA4asv0iQsMLQeSM8jZ/lcoWCjWGxBOjMWjN8quDN0Xpc
h0H5JgVzLb/9REMMXfetPZaF9XVTe+i9ik+rCb+h4se9r8yJFDjfNZ3o85qWey/qY49Jer0BwNRY
AL2C38fa6vK47q0awp8OoSdEPeswTQmzYvCiWpNWt2AOIrDJDc2CmHVZ+9HGIfMARie9toAr/hTh
1fDSgrQqg/qhX218cANcgWFjrJOg0DwFKFVDPCK085Cww+DyVLWELhYVWAdQ7PuaMR3kNnoz0XtE
WNpaMBamXq0hk17eFSLmMmOSjVnuF478fKvgi2ghu7tXMb0KjOMFLCmWPcJ/CN2PkUhPKDZOzVB9
i5TiRdMGRNF06GCIUX8e4XG6acCf784qa409YfrfnVZ/91X4HIAlzkVgTK1ne2nUPmLdeoNLyc/b
fg8YMvSuciy7FbG0/4+9M1luXcmy7BfhGXrAJzUgCDYiKYnqpQlMupLQd47GAXx9LkREWkZGZZVl
DsusBteePV1dkSIA9+Pn7L22WaFLK2MvaNbvx8A96UQUxYMnNqa5AG4eFUDToYf/tJBlrYYnz05/
fcPatSs3EHSP2uZl8STfvLzkWUqQh+cOcLcMUTyreX7pQZXOehfgJmPgWZN2JOEgF6OyMG810JE+
ucvx+wj92dWM37KCSzODB2scbWeqHpTMUH+D0Wg3vZPChUVIMnhDFZjd/N207a00ABtV82MLSDyY
vQ7Gr4y2WZly5lawPnuVPnctaDlHIcepC+LSHCQq5rNHKu3GiSjsC4Ll4mR6Lmr5SYETgssfwpVf
iRuSBrEwmy1WVLCx068cMLeCXzqqGCVopc3jxpYqJce8RcEp6XxNsoSn1MXBEkls5mD4wCeWG+yg
9DQ784+wsnCpBzg7YqHlajePuVG+TZRDAQo/g4qeNqWTbQdCY06pMWXBYmpgGDTSu9sW9Tf8ZSk8
7EiTT3OiXW2bTui0OE7qfPCCSXAdK9Hf6RJUamrpYeX7O7xm+aHLPEyPpbaDUIcyv3ceJxFdhNsS
mN6/ZzpBnsSQv7IKv2ml/grCYNr0eRP6S+5u0oxGhnvvFEV34sM6JsVb2WW/qW19T0MSxHUEO29Z
NBZp/2BYkF+mRiuDfHBupb/c5nBngwZyJ/7HY5yKS2OESYdTIBOPVp1+ECS+IUHhqzIRScZ++217
JLoZcw1OztYPRcnYZSDbMLDDMY2Ql0fqN2rmuznyniQ7MjT4Sm0pe7cudWfoat0eOJa1JaKiCxAt
j03M62iPbpO1B+WLqz5RU1HF4oFP2tCNxE+Ou5WVLmwrDh1grun15FmxgdGzKlpOBnb9TSZ6fTOa
zSXDGYHD6xVuQL8pB6TTNtGJGceNsWy/COojXX09Reb5eJN659JzJ1xk6UdMAgUGg/E1dgTeB6Pc
g72fQkxWP1rV3s+O9qsm7zXq7tyiJgqsNECo9+vyPiDswRo2NM5TTPJFYrY082IvJ3h8IY8YHmpj
5J94K0h6sL/wdx3tnHy3uS8Z9mavThExHxj6G6ev8G3346M5Gn+MafjUbcVl6h85TtxmfffY21Ub
FPOfPne/x4bidPIJElxc+941IWX2fku/VxdbrWuOWT7gTs72rSVZV1krCfP+LaJ3O+/p+Zbma0Q6
nonUd2qnKxxpAjxOTe+cSgurw7i458p48qMl8MbhJ69gCqbrD0G8v4s977uJwr4ZTxZpxDmiGgKP
XiPL6gkN8L8yu7EOXT7U0F7N+8X9qCtvCpYGu4ZT+ZR2JI+pYnnsuupgaGhOOo+BT0evWooR1557
qeryU5ips2nb4k1LvBNGlEur1E5VGrQUj1iw2aje1YJlTtl/MmuZA3NM74yyP8JMIYkRLH+lYZrh
0ufcpDYh3psoM9obz24u5JM82zgukyL5iuflksjmsL6ZYmpfwdXfNjn97+lJh/G5kVb1pgrcT3MK
12DGU9f57XOV+xS3LpJrwHDfMV1EHNar7Ny48zP5LRICdqThvaQ8elpaXIba+1QJEWV9a4T0WojS
iauDsD3/pqh/69jXDpIo6OMwAnW0X2xg6IHvVjeWtUBBzPGU8GmWBFiorr9QA79qhSpDsCBVpOvb
LLrNWC2PUQv3zC9XLpln7fVO0QXwCF3uh+8xYmXN8qbcJu19L/wlMMj8bbI/kxqxiHLEdrgPdlI4
EfVEtiPvEXNNIi+ughUXO5+wfR8Sw9LIXgtZaRiPWIRPmRY8QgKm+MVWMbnXviTWlT6Hv21KmomK
TYVsKmqaFlmppSK19eTXyHc547TJTPdhAhMD/9R5H4xl2WBLwBpdTtygRoT1HzsdDh+TSm7cLriX
7oye/q3rF2g4Wv05T5erA09kg8GF3WiBVBKT0zdEe75YbUprpOIUoAzssnx3a/ZV6INpmn8IQJJd
FoVmUTxizm4OFN7dxalaZ9cP2XRH7M8YaF0FSTstXyWnr1PqrkfJZkzPUzuTEsrD48GVf8+jjOkU
7ZPTnLEJ1i618pK9+2I/ywJ2Z/NW2y2Jft2nzP13LeWkh13wxtQxylsrf7yP0wcZvbV9+U40Fb+L
ahOA/oB1AC+SlJdvErf+LNJ6ny34XEZdnGOHxySbfKamevbjluOVI/k9QJNtu3BgjHG1V4nHMJyP
rymsI6DEZ0eOJ1ox2PSFGoLeGCsujP44FpVLgVTcjj1C+w6nDdCk7JmDUL9ygsNEj19TyYfZRTZE
zOQZg1m00dKaJxeeIw/1PtOr5zaagrRFlFmp1MF3q981VspwyW0u6eTwffGukTDnk+pa2sNhbsQL
/JAD3s9L5tsbUb76JG/2UXqSVnke2+x7WWjrL8X04ydSHTOtPpBZ82HF0c2gVfIGtka2m5M7mEcV
HDUCM/0W9b8iLCPnFLOZHG/e2WuOpZ84R6Jcet6aNoJORaRlg6WYypkxoGl89LYCfRQLQPrmj8Uq
SCfoWEjcnsJrIxhJQJle+e6XNJ/fmmU6+M7yQfADBYVJKkpKtGxGCTRB4AhSe8VUjQeCZhcQFxxh
Vmz8xoCSEuoTB63YbiE1inWmhdlvPtnOAG4AFyFMEvIWI+3HLvxlD5viWJq81UiTkvbHwJDWadha
tY46UHtunZFrX876xq+dVxAMcMH17k7U5VvCRDerUoJqSy9EAeH54g+0EfpwRhrji+oUyAWLOiZ+
nHqzXT+CW8CyVwnggE1yCJYMhS2xX9sobuytlN5FGN7GkooL0HMUdvhlZcF7GyJ1nDEOll4V03BN
3QDvR00PKHODhuBSn/Ja7+8i1d05KQkTY8REbkw3SWF9xRCEaTjFR929QiYkX1Ov061sansT6clr
Tz9OKO5T18hUsHBaCRbPfchn+rutnQe6iupTB+Q30CMN0Gf8Vs4+FbdhwuIstGPZg+PlGX5baq4T
xYhElgFJnAiMNoWp0jBgddMrgFcMzvHOHrU7mff3WTFAXs9ZULzS4qadrJci5nQvScfZxFF9Hjzn
GBONk7vqZSRly2jJ2Mj6u3yY3rol/uxNlpJCPLleBcZSvbTp9JYPCks+Fw/swI9u2rvGNp+VGZ8S
P/0RZOwC3ttWdASpFCG6DVP+OLXyYnGEGTp1mID/rR7Po4bFc6qdByliWl7265DdzZ2RoAgewt7X
mQrripCJfi+89Cos6NMZ3T96XKGYzLPAZlXb/qHpgDCmqaSTwci0dU3j+LfX1rwJxUEryRfxaLxY
JRt7bdxrDdsMPP12Sw7ifqy959yeP4aF6FJ1IHzpiVYsEyyhVaQ2VLdexZ7ktNtmtBgqSnmT6Ife
Im1Z8KtQh3lr/295zK1y28j5yUn1W1EghjHI/4JW9ZSpd12+ztryNC/Jj8gMhwZqHQN7Aaw6pWdf
GGsWdXmoLI3bmP5G7lY2HDG6pyaZosC5q2R5ssl82cxOTxZPZfI8RF4Sag1dSS/Hw+0Np5nJQTCl
OIkzxiEbvZveirzfUxW225z43a3zm0GdsqPWDPG709DV7lvN4bGR+jM1SrUfSueY6IQZzqNLSVAU
29TmUU5aWWxh9OJkZrJtmiC4neyJCBm6ARF/n0EUxh6eUjusT+Pk0M4DkF0P8qwNX8p3H5uF641D
EDG/I5ED5JCB4Q/TwyHKQvQxEVciAobZ0mDG1b+Do3vn1EqFYqGhT77wq+5O+VZNtNpmM7stQC+d
fQ8k/2DHYRX591JzsX1l7u3EJN+8WR8zU38xI/vYQa0HIM7tvzJrEo3zlxZfWlomOowNP/UuxIyf
zQKDn5sCWrhLOfp27tXNCBeKBUp8fwAEbSfmbomPpZ3pt6AUnoc4UbTo6x8a4jeRztVbOy7RfjTm
7bpClPWAkxx1Ol1I2QGJZsXQ4ZwCmtMITuOlyTq6mJZFQZlm1xLkxqZtLIQyi/do9reRy9Plx+Kq
0UTg+QXAoKrloTPmI5vzyWrLKoAiwGJWVVtYRjaUmAlUGj67jJpUK77Ad9NJmok9UCzFXtacCO2+
RMXzOLC8u5LeL3AJ6FCbtvQvckiujG42g2Rw0XJP550+BDYvlzm34O6v7mJlQbJQpZoWV6ef7xq6
o6aGnCFypjdYXkxGPZAWRb0bzfFt9gAnqvqup7+hEuLeukbALbUonn3kbEvp4kGla5T+DHZ3TghF
Hij8eah6WFaKW2WaktPCU1Pj5TNMAOlVfEobkEF2fCritWx398LGet2I4pAsy3shYfTkChh7Wjkf
kHfXHzyk3HobVx/e9Gqiha0OrcZ3zNltlat+H0/lLk60p8xIrpVsdoaRkvOsXlzQNoSVjzpbDEe8
NGLwENMUzvaiWvkbnO9bFgteMK7ax3J8qhb7S03qYBUkcc7ESJvOV6Q7X0ahf4xpg86qu4sBlars
zRvfXc25n8buYOveBzMtZEkri4csAeA6XnJNiq20RWiAARU+FVBE5LLn8qLrnRSzvOH7/IkkCzjZ
MvQHqpeBJ4I9hQXJSNZLXsQgEcROmeoNPPmP7il8wXxLlSfXjvQpY4qvhaZeLLM7M0Q5GrjFNbUp
Ixj6bGEEmmTLR09S19/f3YzwA5M3nJyYYmwHaHAOtJmJlkgcnDy7MXdsYB78lVal73RRfzVycDaO
zr3rlr4bjv7E2dtJSTs7GLGbkHbHdU4r96Z2GLFUbL3ZupJyytQ3pWE9Y3WWdMv3SUNamOKcPznl
H5IVLmPFBfUoV6accVnxXEehNNvr7K97bUYV4M4F53cn2deZ/icSKH2gRcGtyUgxrjWyoJc3N3VD
NVhFULEVsMhVPXPY+wqw+QY8iCGSn1LYfpA45k5zxyHw15tyxOAGEjp+9E2T5Av+Z8wtZFL9RdTE
vnTzj4iWj5LEoM242LSQDTw+qcUex+u0zsPi4vPpEULZHXzYMfnpAW+QmMUgxzpaUfvSczt2QbTk
X+xbF8uVt+uVGZXHDydwMpse2B4d690jH5RQUzCxybnEyJOLIYSZdk40dWAmG47cv2Q7b8Zq/pPP
C6nRJKE3y5Ooupfajy7N4H6RV7M2Gt2HflKgeSv3S/b220jDg5v2MUuTSxfJO2157/s6NC37QWb9
qyvjg2Kx1Bx18CKuFuCIwzDML+S8/OlH++IM9PM9N76krpUftYx2Bwel+yoiiSwa1LkCTciTUe0G
vb1xGz5Ubyqod9heA9KsWs8iUgBWR2EVZ91YP3NzJO2+qsJ1+7TNrD/QcbsmTveVu7NBfxXwijG9
SN15iO0+LLmj7Ui/gM6iF6+OtCnG4/rRuHF3hqzArr6MLzrXaGM35X02xg8FXLYAW+2THJvAIKWi
SqO1HaE/AQEKCTH8cL10N2rmnuiMEAhUsZk8Prt1Fcry9J0uPJF1wCaNBAN+MrsXYMWI6uflaTL8
C0eHn3SwjkI6DwwTg6TMri5rJfNt3qqwmMDIZ8sXD4uHDC6BsuUX6gUsDU1Rrr0Z7yqNfoDOSGFd
BObCPArnqXacrYiwZo/mscuaOeh1ouY0x9z6ZX8nK/W2LhSZQ9GXWfNT5cZPUXswuuTashE2/fCb
8pO7aCnDIbMf1t+sWPSPZXK+IPPvZZ/v3LK74zfhuMIzR07SATrMwjm8v3MYpm/nePmQjnmeHEbs
5ULAV+W0uwyqvnagMHhwGBwkzqdG29+Z0qvTZVcOw0+4MW9mn/5PrF5odhHH+9X1E5Le0X6wYuer
lyW5VwYHOn25ROP4Ys60j1O4/ltVQ1mgNG1bbtqmB4Izf1iEnq+fMDkgtII8jY0qyDmA5xNPPPU2
U3kQi1FUR9ucAMelro9tXF7G2Ef159T9TpKLF2aQS1KKzrEUb0kbt7fFdKP6Id8SYxJv9WyAB2ES
jsK8nsxlt4Mjx67hxNiIFMGvOyqqO6/6/47k/5YgiMjr/4sgqPqupfxPTmS+/+96IOMvz9d5UoS+
BvVQNGM0/oce6C/UPKSJ03laRUG++Z8FQY4PWo+/8izXMvlx/xAEoRWyLUdff5DB1w0kPv8ug/qH
iAYFFYKq+Kf+r0Q19r8YkXlETXRKaI5cgabGtP/FiGyKSuttmQM70c4sevWlihamZrZlE5zm0QGG
LYSQBoDAQjbDppNFfXS6G7QC6ZU4sT28x/4AtCFkFHiDLKq+XcdjmfRBMjX0RARe+dm2oYvEJ3/F
melq2Ik441jFvKNsmGxaJSN0Vok0ZKw5AhJaLmk2qYD+LhletmCkPI1/Sl1+WKP8Estt1jpAUeZr
1JAs4jFRDwvBiMJPD1IxHtXt/EA1HsFeDooK6kjtTPpV05tvaaQfmm3uK9feza0ADSD/tLU6q2yv
e9lVJ3FyB3rgOg59vOWEdjKgzXMKrnnwMkotY7hdVPYTiQIwJKPvOub40lArk3fmXvLWDkvT0wKp
KTzUZs98haiDPR+72ro9UwBCFMPIn/ZzWn3lmq/tbW0sD5M/PxTVt07CD/orzis1e59QrD+Gq51g
NO6pjotG129jatRdacz0Vx24Yvr3BJgvWOx4K6d4IIa+nIOEZBlKyBMBdidDtw7SmzigcWIMaSSE
fQThh1QSBkIyDlPPekn9J9k50bbh41rDXfZIdYI21esHAinujWcjlb9Rrr1WirjkNhuYzc3TEHSp
8ztEcj9lFGFSaCrIhikNWhOGWk5ZJ2qzOGTLYECQdDZN2UC4Gv3q72my/yPp4X8tKvxnTeH/+u+p
E/c/9e1n+dP9P6BPtBD2/Z/Xo81QxJ/yXxSK6z/5h0TR/8vV6VL4YAwMliDv31ck0/zL8gwD7SL5
9Y5FLup/SBTtv0zDcwn0cWB+6JRW/7EiGX+ZNusIGQu25dukSPxPVqR/VSjaptB1y7MdRs+m7a1c
hn/W+LEUDJUJrjBAj/Dh6+IhTwEI+uQG/NMn8l+sfBa/0b/ICcl8hUNpWSBNOND+b1nM7ezMzaCU
CuaOppu2qwb1Haca+7lAh1I3f9Jy+h1mtO6FXv3Q7tyUeTYCK3WKbU/ChCazS5LS7kMy4AVGabxy
CtknjD6PbXrsBYkIPJYB0iOgoXekry5bQFBFMP9tGu4+uF0rOIaIO6ao1CPe2msz3roUTRcdM5Ix
CROPsjZoR5kEuTeBipbW61RfFw72G1n7f5a0DZeJuq6kO2Tp15mZUqMZt0U390fX8hve8fBNxuum
HQlkI38DUZSfPnWu9ccaJyMQFtmuVY1dvdHcQ0xvtzMLi2WZRr4Zuc+FZ+KqGXw9KFwoeGY8H1tL
vVXtuE99WpUqck5565RQH6dj37iHesjfG935zSPnrhMRLh5Ib60TvVV+AXa7ZqUn5WtBMaXBpyHg
lVHBecjmh7prPq24vFHaqfNL5o2lwB7hpnckOj6n3qkxvW8FkGxRX6YQMA50ilJhMBatE3QrSHP+
9i8mOV8KZbyU65sCpVltAasDitzVRPptypRxZiLxWevyjjbg0Y2tT+UtNgf+Y6nRy9at4qMphLZh
OXdM2ncFB3bQyj/C7tYWsX7fU4+BRkSf5U5vqqzjfZwu78DmjC09hj9yLF86fwa+DQx8lKnHjK3V
kQhY+4tbkqNDX2wKW4UoFWHNVgOjRqueSVTGVHhiO+RcdEbOiOJd1LAKtehVZiN7JB0xWIF9UJZk
Rq3voXJyDD7zsyb6N1mi+inotG3KUqiduYJqsxv6fkRMR2hpgPb8Gr12XLrSpY8HJTIjpFYyMbOQ
cW8Grf+SEtd6iTDGqq11dCR5TRmahuLLFjHGxTxrYcU0qFYMdIkR3otueW6zDNqbRt5Av9xyfsUX
E8U38EhbYNPg39LOkttWEERrLAB8DLEO925MlxSlTObfIJq7zb1d0mpI+F+zU5zOnecG+PqW+LuU
ULfqzFWcgpxeIo35u3nuWojX1bRlLo/AckqPXkF/IcFB3bmPmqzo+cTPHRfHhLOp6eYJemuAxm7v
JMYMAxrmpj/ov0D3bo22+3W87nGilEcoWqARa2IO5cgZ2oZOajI1YYzQy+aLpu3zBuz60Xb773ri
wc4r/4Z2JkhuKHTcEvsGmmYQVT2ph3TKIQq99G0H+0vLr+3Q3nV0JjjH9t8mYfQVU6ypLVLg/sOG
DgApdA6N1sVAJTFpzraL6WL0TbHX4o47mV58Av028yuaiA9OP+4s5QcVJSewNQ6js1Sfcu4aaGTN
fNRmJw2V1zxbmf5r+Mh5RF4edBBLkJ4TBAxR9AP+i6mYYtgca6E+p49Dn15ivJIKwhLZBq1HeiwS
b6BWyui+/NF4rjPkmpmSSE+qK2vetR6bo2XrJ0v8KU06/iDL002dRIfGte6U4+6NhfAK9SEG1ClW
t1yVKu7HYT/INaHAvqBJBokicEJpU7qZ02gCy4rOQNboPRpnH8dIbAljJJGJ0tPF9YIg849LABEa
FtDfTgxvW3n9zsyKndvO3KXZgLQlrYKmpBQsDCIAKXCZjlUDwrepOfWaoGYUwyGqyBJ0ES9w2osI
6ruUtYs3ZJJYLYVJEFh0IfYypNcZZNEHSKmbtHA4m6+Mq+vA9NoeEKDb43OV4K/j5KeMGc1BHOrj
cIpIyu6NsPP8o1ymkLiyLfp4iMTDfV5Hn6nXoGegBjXtbaNH706rI/gDtaO7O12fvtp+Rd2XzgHh
y0nPxEH44rVNVsThwVfcKj5DAAt5n1n6Wtg7+trAEuB/vGlroIqg1l9nE7wZu6VFw9rP0pucyJo+
KZ8NLxuJ+HIRwybI3ZHb3oAZ/KqoWhEN7hOhHayhwpiXicsscceRgLLpoxsSsYhdo5UcX5wi3bsR
0EseytyiGSqxtHCcNfWanbOfqI8L/Q/SnG1PPmSQdC3djO9u7eSqVvv2FxbCuXTvGHIxgLzV9Oww
K4BvneUELNS3tZ62TIDlt8n8NsnFR9l/Eip2SiipfbqZ+XQ3VCVXqloKhA6ffd8dLC0eg3lqbt2o
+h4UMwFN3Hd1806q1UtL2G6r5Js5Lq9x0xzZhzgTvY+9sA5/20gakp8C2ZivxOj2PpYxD+3nkL6a
6YQ+qlPfajG3I0hV1zOfpeWHBm/dW2BOZ5c01x4WEMZVY3wZxnAtkudJWjepGO4Y8kMzozck5E2f
8AeZg14W98xGL51ZQY8kDDcDGVTZxTd+gC3y9EvuRg9yuTXb4razBWcDNwRt/JLI5b4dtnUzBV3j
7FIPrfgvAew3jpv1G5WKdwP9ChHAmUdHGzDtxqv7N3OBhjNJMjadkI7LKUm7/aJPG+k04M9TiO/x
Z+s5n6Q3ctn10LOmPRr7w5xku871d7ITT5XZXpYcGrzDAHfwxz1hTJ/dEJ8zv//wExaSCZZmtbzV
lfmhTdUPivDzCiNk9wmKXj44UmdtTee3Uq4t1SbfMawI7Sx/Tjr3qee4II0HUgPvNZreym6uPgHN
VvwUK/HlZwjvDFwYSA0xbOjbsoXiXi0nW3O4yJVxZbvcF529i23vbEbNHxJmYWjX4stoxflb2OU1
Adm5sTkNZdku1Wghm/rFNQljpARk38xCR84fkT9/J1Fy1skZIMeHRE7CziLfvpoUQeNM1mqczxiv
5vVoTMCd7z3TKdY3KRm7mzg7Jk15KKrxEBfJru6e6gYpeK7bW30y4c83SG2M+E3E9qetNddFjlB1
UQYsmrYttOo5LuP3SGcZnER1KoxmN+XVDV2lUxp3F89P7jpsmIPuvsrkWsYfY+VtJJdvnKNH4TGC
6HxEJ+7B0Zu3ZoY0HU/vKh/OqYxwrbrWmw1T2lvLEcu8rVP/QI4MItCl27usMblYqz45nGSeE+z7
HLfquVN+6BpWsbFIS87b9IPbfAWR669GiS/AK034PJ0iqHTLHhYUjX+xTe/dWHA0mOqQGcbJ1pEI
2stLLVGEmdIKgUZuaw/nzDA8TMMMaNxAyJbeOMIOdKD9NsGnpYWSgJRzgWwW2WCmPcWmf4kjuc2W
mF2FoA727gfTi0McAjYRGqY90YDudsq3GIZ1N+vjWbmoEEqTcnwG7j/eeSY2WEM/iLYOZeE+lw0D
sDiC3D+9e3q8xyjwJ0rwMcjavrcV8koGAOsfDCJvvljLkfkyQx83XGevx9m205xr0s2XZskvLSut
nN7mZm/yYZrOclPl4s0AqT6a1r2ymp1OyNyUohKdczC5KrSnMaAt9GR4pINoDN/9bJt19bnKtGOs
e8yD1VU7LYjGF+PPMtMyMcLJwyBszrd1XIfkYxcmq4f1XpTsZV599VE52Em6E4u19T9svaMpMt9K
NMn1Ur8MuASKaLxRlkW2L7jbDvuu5ZCTyb8usnNhknQYy1tTlcfUJPvaPDu9flO7abgwzZUM25QX
WnpOoAPOIuwGwknCQczkLGRku4njoF+6XO1T3Ql1GZ1tekfW1N+s/zVBrZPesm0WhezU3GHc2aUs
iGOtX1BQrRjOlRp99hFArG8Oljcff7+vIAQPBJlrXXmzfh0Vycw4ZSKtp0yNe/QYSFjGl/UqYK4J
tDzZC9QMDfEvBYM72rMHz/42y+Spa6ydP45bWq5BbU57SXOVrvZOWfMhsr3bKHE3CQ3hSWPKyyTZ
jKkimgcZKyby+b59SbsYdX1/cVvvpdC0e27JXUtlEruAW5tmzwCZYHoJcJpmPrNHf0q/WZ4OYlvA
jEcUvnUTNDP8lK7oPmYV/3JLmY29L9qBfAeCMy3vkKTAWH2SS5DrF3GLvkw0X56Y6UCR+iDp4VPu
yfYT67KpdvNCelz04KOVwvkSUuaFJkp3laiT0mWguYKuULU1ubu6CiW9jVW7T2/N/MboZ26kMrRG
/MnUm+trLh42qvUaCxWHY+eyRHIAI4Rp02F7SVNxJSthT5B3SD7kLlfLvmN6OHPbWHSdKyDoLVUo
mu8aD0Lb9AdtITcalnQBG1tKtAR1dOyjb2+if2glp6pFhsBhgs/QIjLHv+/595FV7/IZIRn45nlS
u4Hw6ogdflhPwbV/G83FS+JNJxCihySZz/QJSMAtUOo1x4HEr0Kfzj31FmfDCxmXpO2kL3qMM0Nr
jvg07gbTvYCU3xq2vauK9Gi4MlzbkIM1nTTLDKZl3BYYfZPe2UuCcRwt2bMznHVE3l27a1pzl/SC
arO71IKdTTMZybRbjQc/wadicOeUGkW8pR2d9MVeUP5Nb1Bld0b/Xnk8Fxu2660ZeSFWh9PgVAeb
nDDd0+4dm1Lb4LaHedwn6rzezx5pGTrvEEFH2NXxAYHwHpJ+uEhCh9Esyng3x2htslWl7qD3mS9i
8hEzScJmEzaVXUz+OBLhSx7bO7/xHnzmQC4LZo9+ypTeXnfULhm8OwZPgllGmxK7pYlrtYZBFSkU
3gajEXZC4k+vflocCTUnuWC+wSeyrzoHXaN1pGG0W7OwI8ZJriS/Zk636AgDAbN25PRjj1O46Elo
cm+t65nBEVcxlO8iY2cQNx7Jr6yBsGF0N7nnhesHQbcGVHB/QLi3LYW/q0SFa1IvXpvauMzLhzuW
N1WSHJJVGMqPSrz5MLEHz8iE1g/RyvV9o/IgwWjhWs1DgbYo0ffrWtjayN6M/mbGxmM6jOTt9EIn
5Wo1C0ILvBEDrr+8f456UW1V6T1PXhF2sX9rdtpDz7iNWBerJkO37rJz71Mo0lsfkYEzCZpSHoh5
FTjKUyHtj6YSD1HjvlQ0chA11D9SzFHgpMYZa8C3rSQq5vapthlGFaWJ6nJeK9oIdHGXieOMceVv
f+cZMxoUzU4hEOtBPj3xdME0XPAOjewIrcpJoSq1DhGZ/+oYWB59Zb3E2i+EZ+x7K0i5NPRVH1El
wVRWCial9lCp5aXQ6fubE2e+TjzQoPld3L1mVOd0dSrWPpRcg8BOxHoKW3tqoMLjncq9I5aXql7i
oDZobrdpFyJ8e80gmpLRo52snBieUtC1a/uBKBrUYptpHO+k5ofKZiJG/mp1cNW414X1seQAnYcO
g5DUHw0c5ra2vvgScZCcMThYhflj9BzP59RakE5gx9B4NIO2Y2nTSYhKWJk647eZy5+FPl3QCK3c
Trg1sEEwltP6T0niGC2h1ODfphVRFpMXQcqIR0ATivB5u8Kl6o7GLQLefe2awLBX14O1nMsCF4jB
QhbVc3HnlP1pvaaeSehG82/kncdy5MiWpt+l97jmUA5gMZsIhGIEVST1BkYySYeGQ4un7w/Vm7Y7
Y23W61lcYZWVFAgAfs4v7fwntvj83dG7mjL/qVKDZ3ABM8pl8WsPxr6J+U2WhguVV/GpGabfuu7v
ByoawAcgwnXMX+d9gbhiCJ57hHHMgMiQuLywJRQ218mbVy/Rtjb4UcfOfnHiiB+e/W0k03se0M7y
0zjZTx9M97UduJQElavXtgxVnB4q0X12AReSTg7ym4roSaGHRw2zC1SPFMTuuBvN5K7I7oQt9HnK
YF+N6rOM2qt2OzjvVH13cmn2jSiuZXoP0Y7qtxdIc7jardEdhci+KdjstjJNqNSiDnKSHld+5Gdp
Zj85YJo5SA9lS4rQ0Ur9cGJD0BO7nscvB0qIG1ogre1fEgAzLpSj9jQ+ggL1mj6EMaZgbcZ2DXU8
8Kmbcm1u0bPaElUKkNHovIWUUL+jcpDh8T7fenX5OBjPc2bQedRlL43hluSE31Y8QYfKhtxYhhJx
SDRZW2XKNzouiH4qgvq89AZ61M/ZTkg5ivgNdIEFIvL02eipIuyaLz9Zvm2EtVRl1odRKXtHn3MT
Y37MitsOqwI012yuE8ZTJR8c9IwIDMiKzm3z3EiJKJxU7DlChm3Pye9MALjdeY9GwYxD49MJNpBn
wV02ETqig/BJKB8rrN0Ja/Og3OciGviVJ+C3WqU7oOEvjBIffrv3Tf7VJaYw3l8vqShpJIoXGsBz
RvuOS9YxJ4WJt4+TLtl5XTMDnXjUzkcUsw/r/tuYil6SuA8NCGXvSlo9d63orN3S89dHVdJlMs7H
ErH9ZkFCsrULKwCWr9+kpb0b876cTEJ1pnEOl7zkgdOYDbSdcqbSwREOJYNUDa5WoEP956NtIyQu
rvBOOPfcsK71j6HLH1Lh73WFVdfUXIYuVe+J3Zsnu8ELMIgsOrd1s5cLYlw5AVWqlJCSJv0W2ckr
mHMm1BaoL7pDYel2z8P0g12Ol77vvGUuhvwCF9/6Zp7I2TSamLCYNr/Nu5b4L/9myBsydIvUu7H6
6Vq56WdRmvVhoYshVD703URl1GYSJlZ4C/JPPsax8+G6gK6Nn51tnmPlJKxKeU0pGd+l73gjVLP8
SPE8ZLW+o4oe7RoDFgm9M5rc8hY//kXHNmND3bS76DdK9YQA0BzCtkr/uAFru+4CAsiD4T4vZHms
vztzybZ9bZ6LnFEi4YulLq++EbqhXI+SoPGGcHYwrHAOfeiRT1eYvIgsxc1FExy3R4VV0OiAHBeK
0oBYKZQbZHkofLDMvOuPw5B/q4Y3FGafwzBMZ8omb4wFn4TVN2EXFz+90D+RM3Il+h4l5LLLcdAt
M95EK/bp7KjEtke/dKy6hvy/FRWU0R9gDg6yjq1o6rMDhXVkoBTuHQ40++B2Ns7VlMYWv7tWK20y
A8eMc71dMjSiq+R54wXrndpWN2kf3EUDswMt2j+x7zmhIcSxD0g6zmy1ylHAw7p04PCXxyGwiQxa
Xx7STy5z7f6YNZepNmW/xbd4cIYBZb7PG4/Hx1nE3ZRj11PjvVf5V5cS+00ieOyk5L8Ke3rk81il
6J5k2lUv7PbMHSWffTSnJn0KSt9Z5WkO5vjQdxbpW/XwmoDtn5oWlA7vigfHLAoX32bmIc2ymNVm
dC3NhBsgm75W2mvRwKUyFcGxcck1CKakDEuHamMPIt2w2VUU5zw1hs1ewEq1Seq8B8P41M7x22j7
0b5VM8MrutKkip8CRU7TEA8EXHmCAcc1WtCM9jOL9ITM58l0+PLeKBlAcGdhvf3uLA7vSJY/rW4S
3vX2AQ8+74eqA5GYvdelgP+hCTNFccfIUgF/eQ66YCjtVyoh9miJT/3IS3q9TZxpvnct6bC2cSNb
Nh9/11Glp3R8R4n6k5w9sq+FQaM8CRYduTK7YWqJTbDuJ1jMY5EW18X4cisaw0xnCkIy1acb16Xw
a0yKapf36PzFOKiwQ+PqLHl6xJ9pmKq54BB+dbrMOTSL+WbYmB7jSJL4vSgY7qF/y32sFLKp5J1q
2q/Iot+EUiLz2BveY6eVuHCJxIXerlfCRv6MI+hqhqD4sBRYAmnOLXbJHCMXVYB6adxS3zecZsCR
nVu0QKkjk7BewxXcBNtXMBbBroWYC5MVFtWmdddbSf9oDoUO0QJs7JJR04pNEJGAKjlDYclqih4Z
BGSJMWd/8xjRJyU6t1Wfv4llsB/K4om2zgzECV9kmRBdZLMtVdIjfUp8U7/TX+yg47ZzZmb4uCVS
Oc7Cye9CmMpiX48R+VYYd3K/7UJYV9ISG3CgrkwfyeSgbKd1Qrx1C6NyP4VOPz4FhhyPzGOfuM5v
nQSSwLVcSJ+a7DA2s5ep4vCMOyomTdFdqRPxadMywZKnkjU2YYOvImxwAxdQqvERSTgevgWjWue5
377N3rEsCTuDPDYDaFNUeSYHEm1A0+BsswK5cU3YWGZMwx4rnjyKUT1YrnMva+dtygxU6EGM6I1M
ibGs9HZkWGoWMYBf4YJIPLqm8L0MDsSZ7KobXgNtulx0bn0oy472eW/uR8pwTkOGKFKzio35czeA
jc26OxW5HbOSz93B7j7TxTQvNooYi1rdfZQMd8uUwhZF+BlFycqZT/AhTWm/NME+BoH08uQ4ZNo5
Ti0HhuUaZ+MlBu7ZqudqQrB5VUtphj0zx2biBCWKAqgimrPtoKr1Sdgpa3pnDprH+sPIk4dZDwxy
OlY7czKItuieXeqqT/Hw7FeTucPb+mq3zbBle+QtlC1vwWTKvd07h6gdE3bXqUNgKULDzT9NC2Yo
jhB/ON5n5CIA6gPke0ncvWFGsXYx0BwV3BmveB//c464rqm5Idqo2Iu6J4+B0t8gw3HsjXjZxobw
FUtl1a5wlgNbz8plM5Qu4Khjw9GZGBkGTBwxM9EwAxA4JbsCYzjvICzsUJ+T1YdJF+poILittGzk
5IgGI0vEe2FMb9GivZBaD/xzfXprNPJaVXYLf12/i1ja54LvBi3A3WtoFe19FrMla4LbtL0MXbVc
AE5xSHRsFz2VsGb/N0MYui10Goc+tyA3U3NsZfzpcmWlk2XHKkA567vFJw4U/1A30y1HT3zUxYkc
DiZWSd48rw8Es8Wwm4QiXTRt8WAlFj3C1AcZPvCkV8H/zVa8maXZHaU3vWk3BRlWPDs4geAJMO7N
mmlAA6OKtN7lDdoiPLmLmXPE4v8g/OdLDfmy96uV51LGCesLCXeSaUkOZ0szo7WiO+dW+wjzUp2m
4pd62XfY6Wz9MMTWKq0/ujfVHg6RJb2rvubgthlhbCYSqHZ1nT6Y6dBf1Clr/fgmieZLmzC6TriV
0WQkWFEFwXmG+9r52gxTTA1NL/a2k+NC6dPsIikzG6g5ywgkZLfbeem0MWc8/sw9dKkzK1jU9FDQ
fm1qJwWoY0qIi+4Rg+RXuRA0YsxYelPKEiqVTaG32OMNDc8wvZJQVRu83Rv5FxTNa7DTpALpIKK+
MF9ek/lPhIwhrKsCz3rtOdtxSA7woVejLqddYOUUHyINS0A1HE84u3mebBIMBRxlRBano248NyOA
xsm7Pb84+dJsNlaMsSTX3rmXw87j5NvxqmcKaonJIYjnHz9nhNHhNlrSq/Ls+8Aj1aZvaTsm4OHk
1t5THAM6j9mUb+mIuSSa0vrE4Vnw11I4HLxrN3C9RXlxI6a8wenutoRQfRNGJXapnOJtUL1wjMqd
5R8mQUtqq2q8benr3JnBKTFG76UW46tFRxUtmaakSDFr92rE4Fp080IoUvE+9LRj4/Q5d35WhwHv
RIKteF0OVQ10oygzm5zboMa4qBg+Jp9MDSsWOyloVSwt98TOfEc4F2W0xtCGOm+QrNNITomvtxxR
QJDIg8+j8L1hW/iYfTrpP9UlFby01EKVx5jTZIHLQVW0lRkJVEQzndu035pmjX/Xg0OEULiY8T4N
ivbikHsVmhqsv9FJTsLVTtmFCEevvAvAMHYlGCuel2erRYKcdKwYouH/1XHzbNiZQhXIkjqNZBoi
zN8GfmyEuuerZTVHFnrH25gu4H0QYff1C3kzUSQJ0g+jAZ7U7vOU3Jbc5YDvhIv6SIldYzQKzbBV
HCwTeHZuXRTsASc66r2d39TQSo61xp3Eu4aUFmYcdSMjzgqe8xXnikJcov26PRMXUjqUzlF6WZQU
EQHQhdH0AK0273A3n0ovOUZGdyLOChHigO/Z7wKgio6Rb8r0u2tOD7mrnkAjERS1OdGPkRXvPCyi
8YhSqFnw0zHC3Y5u+Rgo8q0yT6QXC79c1NYLtKSd4SfYdut0jBmB1OQu9jd5HBCpWfnwqZ0kHGHW
H5lB9BMoxhdpS2FZ0izpG9bfiujLGekB+xcTO0tX0LL0UDOaWZULTDG74QS8mjjjrRtUz0FrX0ZT
DXcu5bCjU9m4gDEzoMhX695bRfAWYhEecRcEQi3TdSAry5JeBHIEnersJ5dQRkUCgsizo5uWFynb
J4Zme+9+eA2GamvB+oQrvRTZa56jLcotfXHMisgjifioXGSodf9Dizldj+n0OSA1GhyTWmDKnFRh
UAiRIQGyeSkG8F+hCJJkV87XZhj0zm7d79g2H1KCW5jM3fzN89pp7xLQEnomDg12mfep1sT36AbG
1evIdaR0imfjaiOh2hQO5asSZ2OAaiuspxgKfyACm2H9kGMtAv6d/1gBw46JcXw7OHgtzII64UQb
4B78HWLm7rXCAROoDA0VU3tRecRTsmhv5wV4gUrIB68542I4FcIN7lXPmJUNAbZYR2DVSb+dvvXI
yrLuSQt66gkDw7kgpo2Te+ixQNY2iT+AJPvuuXQ0kUXBWZQ2kXYG+vQe2cDW8f27Ka3vh5SID6Hc
E93vf6u0ro9NCasTD5SFLXbyXVvYzzRTjcfV5PUJwlRZyIhozOZKBM1BB4AmBt8j9uLo5GDDIpOg
gYCKIkT+wZta0GxZ3vCY4jK+EXn3o3yd74LYabGpzCfQk7t+aa+K8ICwHk6th7J1MedX0ee7xiQx
CclNH0o5nqU7b2xRMCn6+YNDRBNFY8yPSHk3hYzprdX0L9L5HCDsOMmcR6xowspy+HFj83kZ4wO4
A03CpDixH1c/LSbtU+fH8sacZzDzXWAP9W5oyP2alf2YF5j5XOBoRkD7GFXY7LqW4WlZKP1LunQn
m/J3tOgM9evvdkrfhg7KYFW28PYiW6Da+7lEDDCrhubQ4hjTLrlvyhedNLCX/XjSpXNaArixsZpv
DbHzXWh6B6kUM/NYwAfk+Pxqw9xKo/ARXfuneRGwE4GH5Xm6jHLmVQ+1we6fZwA4hF/Zs3HVNfY0
epH5+P19Ps3lHqWFBUgcASXG9seE9T50tHrJ18SaznIvY5H9ePjnw3yOXLyu6tkmBG+b+aneB778
Y9U/KC/LG16ex3asjzodr62OeWvGUbkDFSUT1kkxMyMZYikMc97PGxORGRLlfK8zfB9NFjy7jnyw
TfJWRcOBnAVYQ+mo51oXA14Q8dz5mAk9caOIvNy5sKFU3fdpzOpMqfw2X+KT6Fz6qykpPtrmcnZh
x2wJq9RIdFg+E59XlQ7QiyKCZFntbRKfWpP725HYDCBUD3cX/ZM6CB2f4wimbdg36r0w4nfBGJjH
2rlIx5TrtZYIyrt9an2CD1Lw6gmbiMfGJKkgeNOjpTmDZly/fvM+lFz8CIGcJdF5S1cQlR28Z+yn
B5n0SRgFU7bxyTcoOfHo5UV0ldjuL4Tpg3Qhq9D6GYRGTyleJkCQXY3OHDPLrZGZQEAm32qh5XHj
tTRrd/iCFpCLFcOYmP04xxM/Oy4VqhMayjYJaDl+8Hwnet/dOn35YENO1dL6GyhuqbZ34Xv0I/gv
vkb6zPZ2zeJhvFOB16IxxAhYBtOTRAPIunpvAsXZyn9JVXJPg/iP5EC0qvfJQBkklP5jSCKZaLBv
Gbn9c0XARdAwhDJ5gACoai+85cobaTjlVnVwsZPZfJGIpDosAbtGzJwG7F6Ld+cFNG+zhqACZZ8V
fbVaEe3jUGcrZWecrbWmunR4/o05WHjN9cneHCiH5Z90c3ozi/pOBNG0Rz81bEYfbj0O/vlu8+B9
F42cCPFZ5RXMkar7dskZQQWBi4ixoIusW4fszI0gtpHAQ45BiyPRDnTProWYT0FeFvgOY1l67MR1
sPUIKZu5U3fCqAnPKc23Us57o56vQ5lwYBuaeFAiOdKWjyVpJxuVIPIOKIYD9jrUplVibCNGQ3z1
3Ss7kSYQ4EmlBaI4lZHPodn6tQKenYKdCsxPAmWB3dLhPBMasGlU3W6trLnmnUA6QSoKGXs22l30
Ywkh32DqPtmXCaIEMwgXg2ZU34i+YN1t4tAWc69bsc98Rgv8dIXh4qy1vCsYxYW9A6gTX1Q2lq+8
ro5owX4ZNGvGQnnXxj6UVbebqK3ciBgOuNzVrVGGPvE1G3+52AoRVTA67Hg6MnleyI+e4rD3MVu6
iaLUVKHko7eTFzyqQ26tc0f25MZOarnLI95k3pwfBuLoWRJAHQmcwo1M+rjgpYB2aTMHoE2AHEcx
5M8Mmn+ywPuIWwRUXlq/dRJhqBzqGyi0cOliQglLjvCI+WqoGZvt/pT5MBX5QARR76AgUi3hR2Ya
hXKJTmYxPYvO+E4hXTBOtFzjPj+qLEK+7fJb1qyC3Vw+gg51odBrUi2aZ/W3keAvunOMHYkj760L
6jMvPLosi4dJjzELv//Q5qa386p6xn1rvLjoLQs3GyBNWxeGYL6vpP1CkzSj2ONcAIsWkeCDHiu5
ZZve9Z392y3BW58G4Szw40Y+OGFXUsVrm8Shjqj7xGJbbKLecRjxDUrdXyyNCb6IsJORavHXmREk
otV5It/lbBGr29o5AqiCmjc7QIWeAZ5IsF7QB4N0Vj6V1TjjYHH0svmTzLNnBEZYAcl8a+rb0vf6
EAfim5WhtJsUenfpf8YGs1G0mKeIrDQbgA/39W2WT39d89bIX2URfBgxcjun36Cr+zvncJ6ARK/o
mGIU6ejnUm6hbVe8egNwI3sTRUJkUm7r4Gtc6v1c2H4YDAG5BPQlb9NfjcR0J3T0Po+QDjG67D69
Wk0FH2TSrz769blGpqoWIqZgke98BCCF2eJRsqtDZJiU+wXUu0n/wkpIsndtvmZj9aYH8TYKv0YL
9eVq99HHUawlM8a8/kPNZrs03YtyEfHAr5M8i+qMfFQC9HS99ReAYR5jTluR2SjQm78+NepBnT1G
yFJjTZFwtf4MIo3Pc0nK4xQh60rbvZNAagvgesUI4IPcdTW6jcYcGEqh1BF/qK0peg49dsKiKl9h
m55iolDclDhR4IojayoTZRxfhcEYjiEBAQtVZKTqIKfP7jzDuu2d8hQ56tsmUm5Wf2WPM6GPsydi
z8hlh/sqEvvLm9cIAaFeRlGSX+PMd8k0vZaKO6B1wXjmwDo51hCHrWkT/P4gV4FNNvBL1VQk88q0
/khRhe1gksAj8d/byWtj1G/eQmTOiQPxq7B6Z4u9kxqS2g0J6Xq3xnjeUj68Bsz6REEGlC00CcZL
91yPJCb2iYdTor3MM0NDnN+YZUBZ+TIfc1ecIn7NOPFYCIjNdViETd29N3L+1pX+xLvmBSj8E7Gc
2rl/KHGtWvX4WfbMj22L8Z1UhVCcow7NKPwrSpYh+ugUbGHdnsk+QoXOB+zTUcv7IfMTZvsUFZWU
+st8dxmKdaOuVW69KcXElwm2+bF2T4M3P3VC3vpuboW4XQEXc9NB5XUhWemU5NW1WLLzyFYSiCcH
lSHc15r1yFYdHaSpvw2nvTqIOSYA8nh8BJl9rQbIPkkuP4uPOdf3WPQujW89y3K8j7v0C4CoNj0k
Od6f2uzuSnM41EDrKmuvS0pgStsOwWbsQcfMmAl0+JXRcFLehLIgKnnxN9YfEnxJeSjuUZQwRJby
Ddr0Dg3mo5eMlzYw7pKRPpLWT1mkXQRMSEVlLT+HvkdZq+BZA04lkxB+N7q1XGISfXvzzx+meBNg
t1gdjoxHL4hYFT0CvOnTERNAq/Jd0qnjktOVbDgfTSIvQ/KLN/puMG3qOlJu6dld3o0sPfTOSvJy
YEJP39Vuh2w8PSVYhTftCI/ZTp/aJvPwn195JIZrYdvv24R0mzXXJzeeCyrMq+HXcOZbobp9UYpD
R6RjxDC39Any/wrrQqLzP8WytxbvM2Et4ZNWoOaJs10ZgrzSJrMGN6O5Rm/ZNzWt9YSDFF9kou2t
OiZGRyN6nLrgaJN9y3wIUKXYZhgZ+LL2B4JaZMu8N3yLO3ZdyeaOQxBdAnhItEYVWL9QWeAAIr2p
OI02uuQmQiryEQEeboB/Pn2XoNbY7/6KLj5HiXnnTy9eLthaNHz6PDinsnevJCsSE1o0WF5WCDKY
quuQH8i7LGL/w03Vzmt6ELN4IcXJQSftLDdtUrzOsfzbOiZcwwJH7QEqLzE5O1POSalJZPknRckG
/aoI5dbG9AUz4m9aVJUjUAHbCHsHKdVPeSJPq/9xmPV9EJhPs6W/EkyqWyjQjejUb+Sk94XvvHfw
QBscW23ZYxHBuMNLyL2Ne/Vgqz8tgYxRkzTbrmw4KHvS1OqxvLej7G1Oaw3ASZuDaQykFGSwg1Z9
Laz60in8ikCK3LJ1iliSwAXDY2Fg2KVrR+a/ERlbVgFeVLu3Fgl4m3Yh/5Lf776f4ilsW1ID8j79
dRLiTZKXsc7+Env2hu37Tx8s39By+1FoUBs5scV2fzWnSamLfVAKNuYF6TnqrV1lY2Cyjob55gHj
+uZy0EVz8jt5coLhxlxiJJui2EpSmuystg5GU70GRXOrpgC4UpJUXCXshF6NpMhiciU5KfV7pMB4
6jbexJNkCw8xYnYYZEOv/MrXlz7Me/Iaxd4zu9KjzZfN1/SLyoufSoT5UReuHBEBhDce0T9DbL90
ajmay/OIJhr5/a3vF9eiYab0CfjqhukFPwv+KQMTVTV5j6NxH/vLLeFLF/wicrt+FeVudbGcfXf6
IIweQ1gLYIxKlOTObldXHpHYIiaqkS0OxSyBs7pFqZe7AA0Oc1mZ5Gc0tCb4iRH4fwMY29MUaO4d
KPKEKDIt6frqZsiLPnduPZuorEq12X50nDtM1mzfzrA3q+6JDE/N47Y8B5b7GfvuTgZ84vB53N9y
pMJdlnfO4HnYwSJGyzU5ukI8ZPMzuxX9NoBA29Jr//ZtBvEa98e4nV78Zn3nINckFDZ/HuOKOMpu
fVJxuUgjo7x82tk0nhddvLcD4ECzodQzSj3uwTL96zvlU1KnYQc73NRBsGXp4FK2MXPj8tK270Ga
nsuqfwKFetW2RiNWVR9OkTLyzenOyMhz0awb6t4WyQ+wTWq13603fZald2GIurS2A6qMOruos4s9
RHdZnRmbRkbP7uRQoNOTG+NzvgdrbA4D5ybzl3uA6TXbEfxvyP8wDreUE6C4Zzsn3GOJeELf8j4a
OPoBVbTxMFbxu+dGZmjXxlPfc0WmqGi2k7vmogd7W8YIQ4LxpgAf6prxMHE4obF4rBVnVzfNXOCF
HuK0nZ6dzrnkCFD2ntW+xBKRgAufxFWmWmdkHTXn1gK9Tk5yGf6uP96k1fPcTz+mttcOhP4uWQe3
vmf0QFfU2DHBnlmr9039gQqpOjsWh1DTYW8RgucXYB51+2Kc/OJUeZDHiAeivTSpzlrrA9TqUjLy
4a4QaMecfIhuBODcidweICO7PKvcq3fR5IOnyOlZ+WjffRs7AJCtvxd9ah7c7LmcSE6d+gJdh8Qa
Emd3g+0Q8WZvY+HzfBNzF7Z0PBsTaTZ0b0mfWBEih8HSr+1QfREB4/HcgBYM7FUQn2G9bmmB424S
HtaN8Z5RrBICwkZbJ24+jSZ7aID7U9k/oqZ1o3TaI5AIduIGvVF8mtqB7T4m4UVkXGG7XgiJDAgO
NgmTJaTdp38CJdaO8aF2pmI3jtHXNGBYAz2i0csi49fsxLLz4BD9GqYAADrgseFn10yPQo/nlIsb
DL4JyhJdggyDKem6OPV9cdERjVJRaZR7/I4rHsZRodMrCqb7zELN1mKE2vRilOEyusPWdLxHO2Ul
tuV0sYILIkASc8voPFjMh2Ke5j00KCABMAnmAYQwXv7rlj04rk1aZea+yYpfiCXc39aevY9NAgKK
srhI/mhCrcOg0/3Gtne//mcx14TFAKpBVaI8kFINKia25aoZaaxL7pFx3dX+lXPllp2EDdWHmmtR
I1qT/MhNhkPHJ36RepK92RFr3dFcUKp1sKH/QdrtjR0sh9SC6LfmPWot1MTUbmxrLU9NOt/B/tyM
rXhz2NII9qS8G+gm+ztr2OZex0XYFQoFEZs3u1KYwaVPhTltRotPwZ3seCc5DLJRf1MOcoot9eVH
zl9VWDesVN8SyDzX6VMxpGTzxwhklPump3NlwKlX5nLpaYhJY8qhovxx/bbotL+qjtWN/BVMZqij
2nE3Fnw+BHwd3NrftuZhXHpiz9MyC6vZ+VYlSJXOv6qEPABUzE7DqGbl4q1Tznmdmhvr11jiZy+p
v4mJuKoU3he96PozNob1k+jMgCp71ADYxy599hx4VhCmY+IO0HdDjrcX/RVhqTjkku7eAF3Hl7Am
pxKw6yjQEPGcgsAqPT/Faftt1f2B6Lowr8j4TE1cg3WM8bTuOhhD60Iw4QPlL5vWrL54hLdxnp+C
UdxCn94rT1Gdrv9YxTplNejl+2m5nUCUKmeb6uExKljDYm6HET8Ix+sQ2laD9cqv78jy+x2JnuhN
evqQ3JeQDhvTy/eLWQ4IqOYPDBZfMJG7rjdfmI7Ik3T+BAACTQd8oDlaCxP3VP+2/m9jNXc83ce2
AjdcIpTavaJcZOH+W2aclXb7Nmqi5VC8bBbT+KNgW5F8e4eqdeg0xwq4FU7CbeQXIazVtfSKCTV+
ExZAwqa6W3+HprklOOs1q5q31kMXRJkQKWrDi+PzKnITiCOdfDN5YrbNHbxyDW1lQTFuGDt6QFj3
yobyVRfyalUcfox2RMYTZKNIae1UfC8K/yZl/qg47tfMiKPnp8jnBG/ShojFakFtul7noJ9Io+tx
Y5N+f4li62rP5iXxrScUO882llXDbO76urnPp4lFIiLZiN9okPQZjjHF8Mt3by2HyH1OS03ljPHV
pvIPqv9TVRi3w/Do9PNp8ClAnL9r0dx3hvO2Zu1t3Np5qGL/6FuoNQH6N+3sI2OixmjbE/UcUOLh
OnjMI5nx81HdwysT7GP4SFsCant1m0v0eKjzNzNYzWwiemntLqwlO5HqOUz8St4mQu97Wx7s6NPz
cBVU84VIppO/3tOxUb5OTXEMunhHROeDaeIGT9uTuwQ3Q9DfjqwTZN59SOJJ4VtOustR7sH7eNMd
vLqJDy5rQTJjs3ka4ZQ6wPsurh4UfQhoczhh11U9sWOC+yXD9oKvMmZuKoiGMSd0KdUAZo5I4Z4g
+vu2tjxmfHEh5414AvbMMEqsB90R1b2kr0NbH4iTwyeZiIdkRIQEs8XeTh+NzwAQoIfn2E5rJgb9
xhvtRDoTganw3On7iHrH4aMearIOUxd/2aOPPBKx0JMV7SqSHPWAZNvzpxpdMRFygrQYr5QvaV19
agb2POEeGa2c978dkAUTUBoP3bn3UTjiAP/FdfUlSnjnummKcP5KEJVsVTJ8C1RGOQb0IAfCiqoD
JT2kngcUhyRW/VoAW/Yumay5h5adULd8b/RY4+HZwbtczpiXidgeYEsAabMFZbTJRUFW/VQWbn3W
NPeVJd4qbAulxVyd5DHRmgL3um3/pCzoEe/pHeD3sg3QfJFahsckCx3DcbekEIrNqGnYION6E9vY
C0ZcEaVdPi5Dtr5ONJKWBYjE5GSoGmObqpvCRpJk9znck2wO2b1vFOomqXjTEKqB0BHm07O/oiwG
qLeNo+hIwEzXJSC2YX+TzNmzdD1XgXn8j/91Y9z/j7EtFmkm/0Nsy0+u/i20Zf0L/xXaIv+FPRVO
U/7TKbcWu/1XipT1L/SOpiRfyiLSxTVt0lxK7Nbx//kP1/yXK+iZIwTAtwUDKF+sZWbij5zgX6S4
reFSwrIcKQLnf5PZsrbG/bdeNiGY/gPXCVwLdND2rH/LkBJOOuW82F2QKtw7RezdZcyJY5M/Yei6
CVKHTiW32baTe/pv1+f/FeKypsH8X99Zmr7lUL1Fjsu/fWeox2ok1Jo5dyS+31myp9RIn9yYJMnl
l1afU150FyLFw7RyXqLRfhXD/AlacT8pJsngprgBYoo4boabwB4fPHu8P7cPPi9rv0We6Rydejyp
/qBsWrFW5f/G8MsHBCjv//MvQoLMv19E0wr+k73z2JEcSbf0q1zcPRvUYnE3LugqhIeOyA0RIoOa
NBpppJFPPx+rZ4CZuxhg9rMpoLqyMyPdSbNfnPMdND8waTjv+ao9vsf/HXyjsHL5ZpLwJro4/nBJ
xY2GUar85a0Y2Z24KvoakbRt+2AEDlczmvQb49C3zkeqh68JPZGrJc3/2pVuA2DKx3XSUYwrazzQ
v+OATs9LBFsYXXLAGNRhKyDQEeExI7ZwK5LgM03Yp/XIiFynuuSO/zdFLELvseKNWZJ4kmAcwjzy
ONSIIplUedBspj9jlMFP55QJ08+pwTRLQRFgO7FvjGB8SZpf5x0tCrPh79UOmmcSvafywOvaYEYI
nLCRyyh6EwmBvQ42oxH9zibkrYFdHujrK2QG3BlugUlElvduoe5V/6WHVU5ecQnmfUXiW82GhSkm
Qw4WuLK9c0T0mytYPNWSHprUWMU/0Vs0yo9OecXZCPPr9Og6TI17omgSgYFsQXIAX3bawhO/DZSz
HVymclDrL3RHNloRC6VLPVX3RU96REi3RYoEoaisA3nsk+MydHx/RRmdczlNd2idz05AnldHbANW
Fa49tG+oTEl8dkv3oBa8hrhyl52x7pttefJKoL5+l9+oPjWOsGvVXWqXNWd+Mh9cBHzYt0WcCg1f
vyjnfYndqAHGH1fsq4xMlOxkSEVri+p9BoGwEy7YGByM9qbrlmeRf3ndANeE4VjUsf4DP72GF9rX
MkMW3Qeo1LlyJKMqREDYK9LszpbOAXj925QL6NnRair1zSeQQgxE5BieFrFf5jh29FTcEKqSbFlE
4IbPIvIqAsiMI5ddoYVBjSTgytaKGRor5jnyYkDHDJ6sDhyi2BIn1E/Lc6NXdUZYPqD1v6nS9KuE
5D+nxp/Eg6A8umLvFT1aIY/QVe9XoFfaeUZOP8XGBJf5gyv7s0fhZOBrNo3SuXMc2PZRs/ADDNVV
aX1SHmQD18nuerHekPnJS5KdWjRx8n73JGqm/5ntAVQP5l+4lPuAO52SzXU3wT3O3HfN+IGO7gSs
AfQbC7o0QdY/BkBasefvLH2ZIVdsGsGkV+ulPBa9zO7TzidMgvFuMLfpfrAUS0vXPifzcjMarBbz
JrfwWQHacGYQAokZD40erxobByqp0LPOoVQfSCz6fdprvZmL7A200bJBuvnp9a7L9p7wyLpG+RTB
mArM93SQu6xpyEeZ+pPbjvbq7r/tUIDuJ6d9b63gXgfw4LUXIjWNeKbqKsPwrr3vpsR653epvTOD
5qMynZ3rXxaqfdYsVEyt9cSsET3HYE4wabob/Blyi6TOOnJDUQwyE2t6SSh3PeKHrqo4oUnAWyef
Wh/JTNl2e0wcK5XEjZ1Whci21/mjgfBxfTtQk0n2sIh52naKg0s7+pDxsGJYEQ+sKSmGFWusvg2I
uaJN9efmKauTc9Akv0tasttyrZ9KILjEwcdMmE6ZdZBMEQyta2TqNu0PZHKTsjdpx4sXbD+MS5qe
rg3Xl82pGCViR0mf4ATLn1L6OcMBlJQAY8aON10TCtrApLU0agdr37x30HzzZCxotmnkLXTbZugO
JxSM1Np6XbA6zzMhhBh7xA5m+hcLR2IGUWu+WYJn7KeFyCwMtJKyHpJDUQ966/bqHg7Ql+MkHwna
pgczxQmWkta0034it+7ZRfbqDA2hSYUZkI70gGriywgX+9Ff16sFr3WRvOQuX3BNubwxjMEmHcKP
LV+8ACcnS2Rs7g3Y0RiJYDj5+sHEgLmr3+3AXXZhBJkqtVtkH3xUQkx8K20wIB7PrI1aynd6++Ii
SaOEE/tQzu2bF7Tg+6E/AqQ+ze1FDiOjjQy944sleLhwp05W9Mpelu92bj91Lrg52BAjA2eLzZ9z
o1zBLr8O6ScCAsCs8EWoGp+Gl1aY6P1PwBKvjCVBhK11vaU7K0684iCWbt6WjjhLdFFxZ+rHBpF4
VaEV1iXVhxzY/LXJcawEiz5CU0Vr3MgL88oktrJOghYyX5AF/LLnvsffeFpSZvtBwjADgsgjouJT
tSQfyiCxEwebdyjzcKeaBcd6SFpRHr0XnBroR5enZkQeUIvWOURJvyDHWrdVNmCc3lnwPtiXcEna
c5eIIqasYweqPrAtfygzJC86QxFn1O5JDQipCR/qYFH5OMZskAuMs+sWW3Ddapai2QPL9PCwrLYm
FBl7c2E7Ek5nWd+S42NuWdGsSSH5m0Z8wUnQMTeYEmK5aJbKtb2qq0cTODgvVB3bIYOJzHC+8gq+
UJteJD5Orq3RCJ+5KrHruNu8Gk+QutH9s86y6oJFlHDFtp5xwzRTcEila2z60LkWfINuF/oPbj8w
/lZuuBl6Qqkqxomx5SIPnHsCvuqejqh1CBnueYRaxBx7p716emSLb1nEOvjduCk6GAf0a0MGMcGf
dYiIKnjvdfDUEAG4q+vmMtI8R+Mr9Rp/F0EaIs4n3wOXZU9VRK4cyYLhCA80TU9dqx/aATVTWbcv
mc9BMszfJRrmUyW577nbGB1gpM81+y05lRiCsxPRKe9WGXxaxU07msNtl/Z/UtNihsq5UgbZ3dL2
xMgjXt2Iwv5OmVGd+czZ6Wo+D0cld3Zd3Bj9ROgrnMHMtcA5NMOvQadlkFPG/W+UKWNULotwQvA7
tig4+yIbYAIfbPuA0OOuC5V8yrX9QmjHgqN7LVzskhQv9GLIQF19aKrg3vcENW423xYOhqxwVbOj
/EzC9Nl2IuhoMBumTLwiQSeHTZJ1nA2vwar9WhLvawqCi4Fx0m68+3oMIIEN31agE6wn845kAWub
AZ1j39T88XQUgEdi5z5NEbKSxVpjJsUj2LStD44BAR9w+sL4DBVM0pIl+QZcRYrKsHeRrRZAeHhU
y0fPY0aC5vAw2vnd+sPYYXJgcQIOy3wd2QJhbX6TQzgfWQV1V4lLGAVZSPe9qjIDZunxhPdVziK9
BNyQh97nHjOdp5xx3oVUISg7Wf/SO6Y+A7I4RngRD9WclUczCU/rSkALFScTotND4chol4WcLIJZ
Xjyq8l1Ppf+E1zdfaRqeZ0yx0NJ7ci1k7rku7FtOkqciTDmQLXa9UFZO3mD4McX2W1+ZKpbLwL1g
dc+Zi/5aCV1AAWyB4EHlu9jRTxsy2wJHRlTulJGR5rsKE4By9pKfZrOmUEoqDBoRpgRwKeDhhvjJ
A4tVlUYwuXMG+8fOp/plTn770e8PTUtEdKVQIlGhkmOcAq3x1HkB4mEMfrNzJeY3Q/crq1/snql4
rWeu6xNpMTxqnp4ZoJfscrzlWbmO8Rb4PphYt393XZKmZBFhr/SVPPKRJcAdfbkLqPWyIqGV8nAw
AvIRukZOboDqiJqPRizhxtRvAzSxu3wZMPHxpyVR+hWphTFY0n0XXhGRMrJILMZJ+uHU4m/ZjcO1
KjFlA0hE2Wgzw5PLe0ewVruw9vQEwd3jyoEMU8wp/mDf1a2p0Y+51cVaDUfk45BY0vbHJmE4NGfW
xVRWSN3XYhI0u08T9AsdngpPFdahrXamJ0sHt8JuZ3ThEoOJIrgLXwfQR1RVCAr5AEEwcjUF8IlY
AuQEqRSJb+N+cJ4W1bPXVBOcQ/tPG9pxjipg05FMxywFz1ROC37sDGxJupqivZtUq2qFfaOyv2cE
KCQtpCRaleG743I6oclV1PMsucG20eSt2SAkz757iYdEGyeZ7aAAyEzU4a5BUffPP/zZJbXNw9ye
TMrfTqZ/Hcn6IXkRlz1xW24/t7e+/nCHft4HKcuJPD9GZvtSzZj9a38IL54PAsQrl8M4W+8mjUNc
JlARCTR8liv9RLreGgoTHQzoaEKxJph7xoqz5afnNGUcZ/HnkLLMNVdwF0wmZVJYYO5katwRaJq8
EDHjP86tfOnXkIXR+EbxZ58C4yZtquUyLf63UXHtpEaLB2bEmcwseeGUR48xtiP69fnHiEB5sg2l
pltyRp+TjM7pErzjxGpiMS3I8yb5pkV+X9MCgPHHQ7CCT5VXA7oCecHLI5olhOMy8RUqAD1G2R5E
lyDDkYjdp5WSkETXVjIYs3LFPW+Li6uYjhEuYh56c/lQSfb7D6CiBfROH4egbaFUaGUf7atR3whm
7ayaIhIE+snbdnVF3I/uDHLgxV2BynU3D8kI4QYKa2csROdhnTkYpi1OmeLVT4PGuXipuJR5Y7yb
OusOAU7KeHQceSJgdNmOiMSRsDANBJYPNsJXwwU8c0bGqvS3nU2QTd0wt6bBFHfKEoeU09jnK1U+
7qDOjFjmQh3aj3QmcpgopWYL5mPa3nnj+NZHztXmncSVkF0RmBXxhFSqNNcxujPTwA7yjoX7Myvd
dhukX1Z6cUMC45CE70c3erPm/Bu/GdY5LBzLHLyqYhCn7rsTHRc2IR0nrkFe4TUSLRmuRtRmRwbD
F3pi8AplSmXeQa9HIoQEx9+j9Gevx7nZjP5BOSSW2jkIn+G75Iu3VUbFNz47bh/cU+Llvq0uajZQ
fhBSFVUIZ8vZufohA+0I5eDodVi9Q8t+wrA7mW1Pf43ICeOh5y13g5m9e8OwlmyQWLv2OA3AY2pV
3bhd8OPYFgFINZWH15Wkc1nevHcFetNxOekRhq+RjeZdyfIXMpFZxW2OfdqHoWd5ZXrxEFxvrQH2
WIP8YWgjgeSTVY1bV/j5EdS5DRVDngsAd436qA8gbOJxDJsnkgmPfpddSz09jRkAMcWdncngLALf
vG1TIJp1vXMcNC+Q0RAaWe8hydNEryLFocFzjyNa3YWHAaVwXbC0hskbNMbtwm6sNYr8ThSAS/Ms
iI4WLJ4lMHz0QbuBg/QInvRvmtHhuRm9jSR/1ehoVcOmyAkhcPmEhDyqgFKSAloeQygXkErvy05z
PZTo+zLrNiGatWptVGY2wke7+PUS49liOM6gkHcO1oHBq9qPN/nJ7DMTHSBQoRwpxxlP4p2Ej3Bf
D97RXEo2rKgad8oa0xcCztANdLAo7KzFeZtK/6CTwX4chXXEdocWEDNTNwn3sXD88eTVeIQZi1P6
V+q5zUd8VBqTFrSWblLXEFrIiQ+LTXzd40UeFvR86y9q6ekBuZJNnTgWpPVR1Hd90wPDtI27FiJD
ak2sN8ZaxQI9EiSZ6Fpi7NwlRRnuBbrLQEbRBaDVzuwbXq0a517vlgc3la8q1/X13/9I3NdBoDIU
uB7Y96N2JUgsL51LM03hPWp6LhC7GuNqtA5tZKJRdNzslIzd36l0n4kaQGoYef0hCbvHAoHHxuxI
hc1C/cwim3HSvLc9lMVdlN9Svjj70EC96vDyezUUx7ntJcFnw81cqJslYvM7Yq5fevvDn4ZbLyvB
2vtkWC44Ra2SuOe13mkvDETsTSHQvBvBjjgRuXqhkRqBli276yD931ZlCEp6/CzoR3fNAMxxca6K
cNAD+9jHvrkUApAEgIMfcjM9PBnQ6cDRYtWnTSS5kQVNvUt6JO7Y4XfSpYhJ1kriM1hDuNc3HH39
0ZuhKc/9mgU4gFSdEaDQsC5xarlmHPYQZdKcT6ieQE8ZlnNguz9sU18E5H0au4U5ITQ95siwry55
u+6s8J9TRefoyscA/PEAnMltWJQBy4xIId3WY3muK9pXV2C065P5QzCc32a1HDZwgvjB5y/+C/Kx
qa/2QQcHa9YWcZC8InmtvoyZMkE1E2yl+tnO8SfoBlFisCaHo7i22NcjrzEszwPas69m/cmcnxeP
2kTIrIwjWz56Y/ftWt46U3X3uW5QCsw4jCh9pS3Gi9QEBxuGDRFz6vZ5t8Wa0RwdSecWGBBhcxSL
pcMmEqXuTyM+UbuCQvKRUNVNiG4uKIiTW2i+mHlcK/KKGHCacQIolMM5HVBKd1Pf7i+WhqwMkBxd
mr/XitfY5eGRlmnEeLn0xrHMT6kAwlVItDI3ecS/xpTLzElp8NC/CHUfOQlyezbR+DnyK56+W6+A
2iCm2TvYRbDrAXf4Xu28hjr6DaPxC3GM4X8UDtZCBsh/Jm3hawCtsM1mTkNoL0U9YrFsNGvz9UOW
NRKeXuDsFaN6aBnAESTkngXyKwaqYXiLh+YoNHnjkWAi2QQY8/FREPazyoeqQhCx15ymHqkoLuJo
4/s4Tlb6qmMWLQ+XfUE0SO1gNTQxqEVoKERUE36G9bB3u+4m9H1qemWcdfsyZ1l9DhY+aObwuy7U
u9TvN3yTxmM4kK8KEGLrw9BdxXvFoR8JzVtcdZM5azA9QhLRdaciH/W2rRCEsyLZYvSaFnhcQ/EK
orFHjrHicvLpUOubxcMPtlLk8jR/UACdxqAdN/Sd58gPx4svDoPWX9PkjMCc5tux7ekdy3o+Oq4F
ZsH9s7p8qszjAEvLRxaZ1FEh3rPcgatYTcANKn5eAcmLpiR9xhORG+Ir05wKETGvQQqpBiU0IG/w
Am6+QNbji1x8xHVoI9wyeykDwJZmGdx1VV9tKSQhIN+0zbDPoh5JTNYcZO+/iRqPittTUjpdcqiq
GyfO89aMfSa9wH3K26kkOSqBvIze6L3CR3HyAXtUNUGIoHwuvppxFnPo4GYMhuoJfpl77pfywSXr
9qGt9Z0hyd4evG+rU8R1NlcoUmcDfF+fRXGe1pSwLtDMcrkV2UywXPNjD958CL0Mh9VSQN7wK9qf
QOMpoP93hE0DlQEKW1pOEBs/G7aqjEVtBKGOKeKAGaDmo5r6Hstkor4VcdgYbTkFoiiOaH640d2c
C3G8Tgu608BhOVwaU7fO63aR5tlqC8ZDpS7WsWvqH/yOTcBYBTXf1dAyToKcDVjlQmbflpXIzh7C
u8ZxvnPcjIQMTz2jGJQxni+OoifoOQhWa7HvW9ugZk9NUho2OptikJQUC8A3iBEwcgQBC5xstb9l
1BuPiQKb7kLIpAWUIZOBKscL2/Crea2BaY3tAnQW/R5Y81MB+VxAk2IgWH/lU97FXHRvUdsaNC8S
yGSGx3jEKkcIm3fohMW9Bv6XK+8LdycZc5hxlru6C4+Y5JsbM+djNTKFSmwpthE3k3TfTBbYjAIw
5hSN+yv95WDkZX7g2WfYlHI1hAWbpxGfpLXQoNYre94qMP25CIo7pukBhjg4cfNTEMx7tVr20j5/
nBes/yz4OBoRZe9Ntz0GjAMwROPT4FneRsE43tZp/9Z44kwRydfXVlt2txZRkkdpBMu2nAC9eZ7P
iAQJKhQf0mWkup+FvEPaQ468u3zg2v91+uiVeMsdItZibwU0BzaRwEtKrFbqjW8AP15h1YHprbzD
hE+0pzVrhuFtLlkkzojYt2JhW5PqZ0ZIR18FJ4slB9EOrtzW+K7KaoVAZLgvvPaFkHpjUzg/YWb1
BAtk06H0zCuhkJxovZpix3y1CMI9a2PZR6tnteCh9tBODhltMg6WLQNO45wa8o+16ofAlmFTrO09
FQ81pjuqeAhm6zbcAq7kzkNDm2ORcdu7pR7eF0GoozKxZizkuDWN+ZHkjrhR/A92wNcw03OLBGtZ
Zw9XCCfZJp+AWpC+9oVcs9lZgYNPkxHxbBPdEMxnp5hOS0F6UBiAqgSSj6w4B83Qdsaf2Te3Gb8R
fAs8OkPF7ZHdTwV1uSgD/4Dk5ssPpvGiXZBErqOYh6SK8iJ7wWWZ7XGxOlb+K4UV3buNewT0QAmv
0zujHFm3tGAj6tI9WgGxHAWnossgvDaQQJrEkqtQ36cDe5GElNJLOMN/yOHsbp2JDzpnboeQr9xx
pzIf4r1lvRWg2UJe1YX2eQbLeBmY83C9VAxj95koXke93JFl6q/W2XcyliJyv5CKjh7rxbQosPAY
1Z6RNZWPae/h1z8Xs3gspL1s86B9xIP4mI/U+rZp7KJieba1JPWtbNhPjP5XgpHZYC7CD9ESAYCy
xuFDh8gy/TZ+cMUCwbvYaD4oOvsppQGBsjQcyijcU4vkh6lED212C5I9Z5+QiI1Xwh9OC2YzBfEY
gLqxndi/wfCAC46bbRdFgdrnft3t3bC2zjPVRZHywmSkAu6kdL7srnuZiIegEFr1biSK8P/zzwsk
JR0l52UunCOLhWtmELqUNvR2hWYInFbTrlejfUROdxqH/AIbllSECkdXmsJq6m5EjSXXCRjHTc4+
h3ZzkFJcLFwWOxOQdCmH4Jjk1RMDrTJY9sSo7uoSdVBr2Jrs2+ISYO6xelIewT5co6l5iUqcFEbi
aEIMZixcYYz5OqPAPtZ6fmSVB0AhVA9jyyJuyF+80P8yIZ9vfG31FNsFg1BUh6IiqoOk03AnbpMa
qU7noLM2DJQNo4LHSH76I8/xF8lwv0rdRS1/gyKDANjimGtJDN/NNHSbpmsvokMGP9tVS2i6CW3b
kz9BJevNgKgB3yBfbNg+4v8yw+FqqxGpWTO9mYsWOzl6KJpwO+lbWSOIHwh0HDuiowx4Wariww8y
+dPa9nNloMmumL2Us//ezRxoWINW2Hp9QGIIzqGiZkDMZ8B1L16rZcxOzZpcqWV7Kpd0BcrWVgx5
/8xonkkJdzv6LvyhaYEdJwUrhdPeOQUa3iN8qiAOC0JvLOM+eo9LTHnbKlGQMnM2p0HJe09HBX0q
6snt6fvXsFZ/zYIfCA51gFhd/5HG/FQzgNrOkUreYIgxuiF5rzPCR+JlctJ73bOvWbbSK+KXk1YZ
S8eP8Ps07w9LCmt7GC12abN+NdvJwYANJVVn4DtEF3vSeBn7UdAieCMM4ECeolQ8ErlJhoH12a23
9j9qkv+fisWG9O9//ed3q1BVzI9/07xt0Ec1A+r1089//eeqivq/yKvantTe5j9U8/Mfx79y+Ys2
KG8+//tv8G+5lRX9y7cRNYWhCwmI3D4S+P4tuLK8f6GaclA7uWZg0cMg5PmfgivX+5cdYOIMTM+x
bdv3yM/6X4IrdFp+6DukOQcRAVeR9f8iuLIt97+HV1mA6EL0W8iGTN91Pfv/lAsF9lxp2yf72JkM
48Gsf5NciYc87V6QMDekm3TvKbOfuFt5z6KqzjNJV48jp+etmRAekdbcUX3PSEKz+1StXWNdFvQm
Ne29Mr8RhkKknx15E80+G1AoP13kIcOPVv1jRF8e1al5/8/0k6yNbDa9x0mz5skdR58zW96zxcGZ
HravgV9+S6A+G/RN27G9Bz/uPVVSfnViBDI2l86prK55X45PYK7Z5mbC3gGvjI00Q148IGDyWk0I
Tt04rPTEVRO+d0FRjjg0xAsrmLlvZxpuXZjjkw9pLfaKnJOTQp/rUp06bM5nOct1N6Egc0dxM5fN
BV3HfF9H+V9d5tTvuvVuwKCCwLXqVZng9feDmojG6hpAJfVOsnH99ITzty3Tt0VM41tWE2pP3qmb
l79yFLflUsEVdqkMw4Vjsk5RE+Wg8jBDQU5LB8p0RCmqZ/hGhF9Zy5r5/jUPC0p3tMu1efKMdGAh
0RRHMI8oCMgiKJlywthRh5CgBIhUwNJwgc4AsrFdSmJIaSn8fdHnLy5/9MYIo+c66hHbAzfc+daD
3yJsqs3oVMBuOwbWMpxgSW2MMSp3dlv+tHky7c2gJNqWrIdwmqd9gI8lnsJjnwFpL9Nc74x1lAGf
MAF2OD+UQZEh1iJZkRAd1kNQc4iuqgVXTsgMbmItX4d9f7bT6WIjIkORlmzq/hsBHqEMzYzZg2YB
a0gOH9nAp+DXIDD5Gle2aw8FxNcjjUiBQEl05UthPVrdON1YWAgDwLkYchjzdJP5bGg/u6SpiPYY
hcWucXFTjSOAUC6gfdqWx14L+951tNoNIEE0KZiMgRCMCIFIxMZZR4rvkMSOAzXS0cAZDJHPLHS8
/pRFOLOKqt22FOTMYAMkDQWjnzEiyqTLuuU+czsoPMNvoyEmNAZ6ibbtGQUo8HukcTQ3BbqwG/wR
FXx8+nVLleHVwoDOi63OPmlDBLlx3waYFiCRfLJsytBQJ/MlY+dEpSKuyJSmu3hIgAP7GYvUqO8Z
sCjmB4qNwtaADxnzGfWXsCYkJNIsMRw2m+jz2lR9ZnMFWbJkeheMEAFpxJZkJTcxkTZEjRqG1Tv/
Ut7XAbNOU5Yn4SDe0t30XA2TEQ+T/ZaJ0CTDCEAUK1ZE1QukeUd7L2EN+6yCfnWYMClhiYnK1aX4
FqXzpzuCwzPKhTHciOkFmjKT0Ls5DU5zV/6likHRDWzlnNZ6N3bdl5fI9KKna4Np6MoYkL26sxde
3/J3U8GmkKS25UbxANa0+LSm5rwYvo6duhMnklIZnzon0Qvx6qrAp4FZyWyV12JuT69zqs19YmwG
bFF4Dlsbg0xgPIRV84GhCNZWsvx49fJIymj9ZTXVX79gNjbm3aOlwe53fvPqZU17NlKAHFmCjqpq
kh2qDeJ/m/pPCPKIngNT3JPI/F06K4EzJAGUh3+0lH25L2mHsIc3QJrZL23+wSlrmhLO7oYOLbhB
0WQCs4C2NBuDs60A9lL5DGeIBXutqf39JE33ndM/+H1W7nNp/e0d55VlFv4gr2zPYFnPtEztqXp3
8MxDHcPwQzPFSllhFlS/WrHmkiZ7GkILOBMK3PILzH0GesvP1K2J8zt+NxoDZGvMsl/h8LfQRzQ0
r5Agq3K4oUi+hZE9HOdwvC1WPO1sAB1AA/aSdfmDTImFj5LiPmzUUQ3z75zQNHv5zkyW5kiTeaxl
eSxl+OPqPN+lyfBuT/oYWv5TEVmPuPKWyTJXn88O19FyOysMyZnk6ZD5I2FInZjcow3/CLIdwjTZ
euHWy+Sz6awODx1aSAVB8DJLtHfWNB0zi1kayhNmYe2Zu21rI7pSMno3G1SnjJtwKiD5nBFfzB0c
ZAeOZxhkH8kcwSqw6VMYVbC02hRAqkh+gaiS4d+fOo52lHloN5JDY1Kgw467KzDRbmvl4MvIH8sF
uIjZOTgPpjI+8YKKuFryM4Bi9g6SCHgX/4ekf4I7zj7skGoOY+vNVej3GzksW4OaEGfJJ+pbYFwg
4GBkGKSH1d+9RBjKnhiCc52lsYrooEyRlVuB/GQFQLCzRrUylZbckcqCKCfrrqNgBlVJJtx6+som
jVNdW6tVQF0FhcUFUel1csftiON1Z/T5ckqL5W8GdEeb5Y+DpHPHCJajimDaEQP6pvb0mzCcuO+W
J5j/hG6EIAQGpAw6/7IrwJ0hsALRNP2uHHCxLB2Oj4TJsK7yvW8kd27mjqv3FTWskG+GG5w0kL1z
9RHm7o+PKuF2QY7GhmgXclbv7LL/KNoIdXPgTdtF/xO8LR5Gk0gxq+ABHzushrMrTxpgD2mLCH3r
jHZV+MFh8JChDSWTqbztz0D3qZDGc9LzeBFIeJjqfF+Fx8qq67Nts13052/bk+/4tHPGBhiBusT4
a7rZNdHODbSz8qkPoZHa9pksvfpk8bbuAN32N9O+kJhuI+2P2yQxXhbBAJ9MjVeayFj2ksatVsW+
rQo2Vc1wLIkAjselJ3PFnIKNDdhiZ7bJTVE4K0ibn6ntGvTW3SufBCKYiuSHyf0mopSNtFO9El4n
jsROgx2tPbSLc1vuKs/5qyN6nsWkCVcNoRjm9GmZIQxsn/JpGH6rDhQ3O8snaXZn7KwEkzow/mwU
rdbcvE8JAChTEOGM2CT3s9dwzSFpM3N56ppVO6Le6x7qamYh0lQJ2COLZxp+IPmNC1rZnR4Foteh
fEkyXQJfRYgfslatevk7CKQ7fUOAHjXWtmfZw14JAE2PAx3MOZN2sQ2HeT4YHgKealiHOSYfa8ih
NNTeCgSwD/nYxdJz3oZCDedJOZeRqMAzYkJwr7ZzoqxCKzEBvV23lWbf/jERu86Y0uLOkn9XPWTs
m38nJKAsZpBMy9KxzzDzaOycFvUB+3ZuQEJJmuFPtf7qaFHf0UyaOjo+d6k/EgoyTVBBl5jE7MkC
76KGF2A1CMAb1E0BQxXwIMBxtGAhxTzoy3PLryDL7Luu7v44S3h0In07JtNPOSJqaEqTRr5BdDTp
Z8lrRxLrV+d5j5hWC8AP/nOY6SpWlrVssxWFYRIgmYztDwpR5nIWB6Dsuxe3q+UZjBClnhMDMfKG
99L1CDwoihOupzfPKZ6Sm94kngyZ9z35bb+YbsODQXBthmSTEe1D6Js7IO8m+pjkzpeJPKBMx7bP
gidJbzMDlI4Mi7M/VmuYTr51gXU00+jeKu1eRq+4IlnaN2Tdh352izKUTcdcf0VpEO7HNZSnKX4V
5OleRYxq0fH4DEMpkCpmW7hL2aFFtXeVTK8cCu5sCmfETOlnZIYqhrH80JQ+MgEj9kHIak5RRuVE
e0nEul1h/ennDcCFjnE6UUFZ+pBG1TqewfU2PHg9wx0yKquRUKxu+ZqG8r4zjZOZ+3d5g2Z3svSy
83B3JT3jT4eRd7REXwsBAdnonVNZIzj4B6xQZq8lfCCjW27ZhGQsNIw8dm3sAXA4cqAx8QzpNKWs
bLlbGKCpkaGeD7C0NucpnovlBXnxLdh7/v4JK5yGNBlBbMSUllsq9XWBLi5h8pny42VTvymo7d1l
BEiT8x/znPjF/LmJhiCeouRURMH6oCXMxZc/YMHsXdd84n/40l3+HLgMIRjvADIlNMvoM77M2vzD
Kfkwt2A3PIPpxwoeHxLfO5lDCH+hz89m8qcpyEOC9IdEdGQjacnoy5uZDHFwU78nOw9pBVUixA4E
+bfJ9D/YO7PlxpEty/5KfUAjDY7JAbOyeiAJkqLmOaQXGCWFMM8zvr6XI+69lZnVlVn90k/9kGkx
KCSSANyPn7P32iXEKxhXgG3JqbAIkeCL4U9NV9lYjIcZ1j+aYgwQSmCRxA86+7yfBOIkZcbRkpav
ljnxzqaTO7qM3hsGTLzxkpDg+ZwJen402h+tIb0UqUbfqFL8OMM4zg28ZkH3rkKqvxkzwqKSmQ00
NOVlVDpM9PtnUIVUXkV7xAUNSnuUUPSfmrm7qeKWfDqHBOIkuQ0ndtFEug/T0B5yk15eXN0UkjUK
jns55o8m+6Y75wHtG/garBM340yPrCmLxkedwVnCsW+IS80RVNoqT4qlzRySjDbt8pKm7V00dx8m
eBDCR+RTuUT1ZWh4zyS2ksQe9vWuDhgOVRpvXGVzQXk4tAGRB9bUT3tlik3qG9AzdJBHlzEzy+HN
LJkcu+MrvvnlsWTkvRKu5+mGWAKoudPcgAJDB0Kcx6bWcAO1pn0oFyoYs6UHKyzSWQDQRsexgTgt
MXPsCM4F6uV5PwsjtF7QaRenfEnYea6bRZtUK3SkszZFhOup4rWJgAAhGSIh5j4WMC+csjku4XiI
KkFGnuQ571xx2RVBtsMf0myM2f5mwBP13U0Hgg6QGKQAthko+QAeBes+r2yXyODaLUSKZ6u7zlXa
CTjHi1mP82Oli243Kz6dCWGjeSbPjCIvdbG0I7Sb9Em7YlhA1CATYfIuMRAl2DKWmhl5Tz2q9Dpp
coTW/BZIzDsilsdpIVMZf90XAycQdLq3SzS21qIBQmATVoTxFV2KmL5EHL2OLqeTPmGvLaQDKF9n
dIeh+MNs2IB66mNYUta7MXv5PqJtwxm6uGtsJtg5SjKfNLcfJPmgaeK4lfUXSYXd1nUdpJyU/vtm
ZqSS568MaBlENYSGseQDVT8S0wTIkVGhJYrvIOzYqy13bw8zpVru5ykz9zQCKZtr83eJzKx2IBJk
5UiGAqRiswobgEHJu0xMtc9VZwELjhi2+ejNxKJBemHhbYcdI7ELUTPUrmqycrVFIBUxomvY3D4D
7jnhxoxK+V5YstmWVls+jSD0N1AWUh90M/zwrIx9ibSdLar9CiMb4DvQfX3kKMSr7jd1ioUoLdWv
LDhebjFf9pxX2GL7TUyo26KU55oNcEF6jwMLl5GCb0EVz0iouZbsPdDCgm+9Me9Fzum5ntCu9PIo
a5TbaKl6jn3k1Q3ZU5Ey+avBiHDCJqFmolPRKUUGc1qG7VZwMy3VV0/kyTKMFh4u9HZO3F7xKaCX
0sgjV7yDKWaflU/O2KMfJAXIH/TPoOVsVfJvChwC8AXST/hl0YFDMRVyw2gsyU/uoL0ybcaWRkSC
FCyyrZedKnt6GfLg2ssSFPGGwhRr5mvf3A+pQckk5mjXFhN3OEi9fkbUx/L9g9cMiC2GHpMUc7jp
uuDKJevxYplBGqdDcuTe35cA06E3AVRepo+pd0dErNSnZLRfNlFzHDAAOaQyoldO0eRIJPNADdkj
0SXVnRHeDsOn49CHKAbut3AZ9nKWBu4jVdhF7zIgJ6B1IWlHlbM3dMKSuunbQme+jyieED5EBwSe
T4BOqiPGv9RYLhatO0QjBsHORP0sbfvUMYb0W0F6eF7fV40OO82WtLVcGEcQIbbBiPemD1LrlNna
aTEFGlpabwMfMtsal1Eg2fGYDO8rQIoXoQMwBJ2SrSr2aneFATJUOQkIyzOIAwKFQcKOenCWyPbd
jDSTBPNjMstlX07Ft7tg9DYmP83a9CH0Bt+yP2utHg9dwiHAwXm46VA37WSy+OkQPLlmY3D4j99M
SHk5sOi9UznxRZIz2p0YkscLOoiuroKtKcmzC6iN+RzIvk18XFB4Zq5oJHm0WpRdi0bphldEuBzF
Y2jAyJi82G+M7IzUHQN/1VzoGsdQXK3oTiPQmWXmnWfBvWRkL2K2bbqLyCZGXmUivFeOYBTf+UWX
qalFb7IB0qoyIr3Z6YBtdqmWXaX4FGRQGxt90F6EkTAwEtahaJH2mvPV6EVftXCGm6L/2Y8tRZWT
PBIOljPOJ/CQR92PR8yEWcnl6FgukYo/Js5tlqYZfCwdLhOyY7vYeyMAkigaz0QN4XnkDGHG7jPm
DsLAFpw/kUVuycg7LvLq3BLMJOzh0R1aBvzeCTUImWSsy9tcp9loF9pXMTSB32cPi+da/lLBWda8
4CZHZ7vX5Kq2uHPrptsTXvQWh/IrRlUdL5nGCQTVD3S/DSl3GByH3OFE0d7S+eX0NEKfKKiyyLNX
6HPHpFsDa6zv3W3OBZrzAi6QPn477CEehygnzI9m4hxmSVPRIv0a24FqGfLDwqirjjIv9hp3yM41
GTJ2OZjpgo2XDdjdUuE/ZXP4w+XuwVc7v3e1+cp9yweSIwOoQFWm1kTzbRanIkC22Xvtj56iTtJd
gi2R41ktzlPBzVhWrAK68Ua4xMjaNuFNopozg5cUfREhc69IRCiGHziBwjGB/InzZCcLK8fLBruh
8LJbnCK0zHU2XEXFrTqkGTEFkDuT4js6NiAakvDYM/tzOxw4PkC/MnpOewuhB6Kxf5Rh8Yqcnh2C
gtIlBgGYivlGdgjQbV1j4DzMb02t3XhufVsa9Q63J2Ar94YjDtMvdZ96HRrXENDKoFOGVe2pLb1v
U+M47nai92XeX4xWjFgA0V6iyXk3R2a4S8bsqifIwx8N+3NMsJFp+uzbc8hx360JKtDtzzh90g1d
CTMoGCa0UJXBEQWMEOkl1CFhOJ7W/yXQfvjpg7FLLfrQcfwTTMiMqCD9Cpo2QFr4SmYIcpeBEm6i
+wPkhTpsjEjZQNC0MVgfoewyRUY0g3Jyh2UvwHULoypaOAB7CEi6cl9a0Frzerz0YgkHnLV+lxfG
Dzmbj10HN4qNjxwVnr+y9+A1uK8kuWWH0cG8MZoF1YO8tEvzM+2MCYkNaCLss5c1+zms+u4pluNj
MNPwyUF97Qhn0a2BM5xu5n7NeBXK9DfxIXd0I3kPA7Utckj2LWqJwp0+p0bSgna9XZjgR0Co+1Hr
vL2gt9NdYN96qV3vzCYBy9J6d9GQPMaon4jOHbOtnd6RrnCPMfnAXAl4Lyi1reNxM8ITR6hY5GW/
84CaVARcBQWTTX1oAfsaOGjdPZICdDCNhrzKoGfcQctyC8Bt5Mng/3M1fUdrvo5xOXcNKkfkjiiY
HLCiFDHy2DnevVHCZeYG5/kR2ovn8ZQvrGaL5GJVIKO2QscMFzZX1VIQMbhQwucLlD/ZvizJ9BBq
1VeceIQETlQiLXOrCoEtbpL40SmiRyQoJ4DKj4nkcxttbQC2eJCD9bMv+4OX8mTDSec7AvZtjPlG
Q061sZrhC/e83+F7I9ylOUfmq0ZIhzp4nh0nJ8O5fCXXkj2sHc6IdI2NZqA+cKlc4SVPiL9pB/6s
UFoalUZEIGcdJKZI9FII6aEXH9wUSlaKHRRrIRHnKf7tsXhLKt6tjPRv1TqwaJhukvvQVko6xghb
zeU8GtgHjExnPU8wC3TpQ0BkT22nby21U5EwxbDNnMA/KmTGKBLLP0tO0blfU15Wd/PI5Q2D5DNY
MLBzZGNFn36W5UTnsurOQcaADx8glR3+6tzq907Lh9ZO+NhC07oRdfdkBw86Vcxm7rhTOzojGxfP
+RAP37kyMSE7Yojo2FckI/ebSrIREgzstw5/F87YZkV0Ssv4vVb6VNQrG7ZhTh11zjoNwNfzSMit
3Ww312GxK28zD7FWFLGqUlDuBoxiqCbcDzdbjpZDmxLIIGpouomI/Wlvo1pfbPjzAJWJcwuZBOlp
Wu7n5VLTudDUyg9OFtxRjJukG2VXS/OuWPTbSaaXzohpM4bVuO06A9XD1FyKyt7bi/mlM1GmCxiA
X5mC0+iKbm9ryOTG2EIjLO91i13OaIlkahb74KDcobDI5527lI+anpzDKLx1TQfi38w+KRKE0o0M
r2OxFVbxXPZc4NbOv0kBY9Wo+FvgNjxk2bUdcjH6ios2D+Nx1oafnaceipENVU+AkXXJuXPuuLQq
9UdkPhA4rBdmdKST+coo/O7X82Pm0Y6zR41ec9PUxVeGwZKxE4lRrTSfp4k9agBFTlN8n0RKjd5S
FrXpfeJ9N9BN0tk2d0CZ7sw6/pjxQWq9fCRe5q3Me9en3nIQOPcX1Ba9aki4kkFyCx+eJ23a2R51
D5xEFKMAuepQHZK1c5mEt+jmm20cA8MJtOzGS7CHs3P1lFfGDelEty3iYJjmAzwIWJHchSxg6mIx
CUWYVr3plfZjFkSEDsUAVVe51lAyU2ijGwbcvF205iSy8jKqQw/FprqvXbyheqRdw4S+0hfvLfZY
rbGfooxq4tMkzZsR0d2QZQQScTl8F/VzNGhsPh5hLAWbPxFal3Wi03uyHxdsMr6KvZgyrruY9Pex
JNQGHLKK0eJuEPV0wbBgx8PzVo+MsRp3wA/GAW6sIuhXvLdIg61lCAibNsDRSFBsyicCHS67liep
7DpXpX6d9QmKho5xeR9kfM5Y8NEql49RC/c/YcWqajajQgSnXg/PXcafcA9ni/nBoZnDfArUCq4i
NZRD54pfxI79aZBZukmgj9Mm5sMpyKTKxqcBhc/6uDK1NjaDLDA+tPmjxwjVgapSOvZ9FyGeTmUa
7dFhHhnQa/tFx+My0DmnA4VpysPL1TICG0cNDzzPC2kAe23EDRLMPPSIdg4L0nIO43La4W0gDy7j
vBOV6YX3BiWevoMZvdbL4peczrbNSN504GX3Ve9C3borC1b5MAgJT53urcj5IkX0Me7qO9cgpLJG
9k+bATpji6gRPaqPbzTcWpIjcqqFZ8cE+F7G4pM0GW274KBK0DtKXUWjD92FJP+CYoOw4NC1XhyM
mxvbCVPwzBVyuLZP6OsMnwDLtjpzh33hzq/k2O00tPE1MzR2SU5TiXlIxviexOlLS457owF5Wlg6
QtHkSSIbiuEDGAVGOQhoy5Dcoj5/6OK0QQ+GYC3Y5XNw13rU2AberInqdmfHt8ZASz63ostl8K7j
xruSQ3C7VO4lhHuSxCbg/BUuXOOtAjAZR9hh0sK4ZA/zm9z6mYGG21R6B+7yLSOtMJoj3EazeCMR
AReQ9+LWVHULvR+9RYBnzDzFxBvtZfHgkgx1AMJ6FAhuyZgAs2BzZi6MigNjFi+4EfGDzpsO68He
ywe8y615k9JibJhL7Sw7eVxQkiMlpSXRL/JdENXaVbfCaBbOC8xDtY7FSER9fTKECWQsw9WZdG+D
/jJyvsdQXaG752G0FudsVsOx8LSZDzS7m0bDOUV4ZlCzTDydVGqJgblPaCSUCeNOoERGEkyYBkWq
k1Lty+WkAYzZ9hGEDskjM2KdPDboyGhYEnqsEKCWmzwyt/7RhDPhskhKjg4iYXQEV5pWXrU5Qrak
nUOGQPk26tn11ZqLjY7FN3aeKrQLZUS0RIftfRd65Bw3hN3HKWfHtv6YPIoVAJDdTnqBnwcKBwiC
mXB2jCiTGTCodGbcVM+6a5m+V+ocyF0w653Y1+08bmP7mJmseHVk4hBsxLgZFv0WLeuFNqjxZjQ9
JGF1qhaaZvVskXahvxd9pKhsgMmLWtlfqTmtUju3S8/KCjgEyQR/T9gQ6TDTBbnFr0lCB9/U8L1M
mEA3afzGvfIcZ8DKYiMjT4bzg+Wh2LVqSLOzhaRv7KnVccNjJnawxU8+GECxT/Nq2UmAkCbgmxlM
jR8XLk+AVgO/STOO+BmmxuE7HlW5GzC5ghBHggAypiJpij0mS1qB1XKcJYuhSUS4M2rIvyUo25gd
BBcqCp7pBRmw2EV6zIpNru//F9+tCru/Ed+Jv1bfnc7Fv12f559/EOyt/+aX4E6Tv3kGk3Qkd46H
ng2Y2T8Vd5r3my4dRDGep0yZuhD/yTiT4jcBvgxuLnI83aSp+i/JndR/cxlc8jA7piDxxPu/YpyZ
8o+Ku/XbWy7TXQhdYM4owv6ouCsm0EnZ4GJvsesvTcl9lhitJ1P4azwT4673GJiAItw2NX7ulKDC
gmC1bTaPryaajsKwrptioqqa6Ci1+TudnkPW1/vaFLd1ylwwDhffZVJsDws1SoHfLLIeACu3mxav
11YRb5b5Js+yG/Q436mX3QVh8e7UhwzG5RikN7Ujn4yQR1rrToGNJs1Ibug8E/UzPwpHMk2q+tOA
cTnwZjg/Si4W0njuMbhwbFggqY+0Gu2m+1HiKDuIznsKzenB1bCDGsh4mri8QqhwWPCyW+TS2wAn
KS3tQqfm7x8weEEmBKqDxyR70BLjESfmdQ6C6oCEgEYmMKSLIR9QVgNlAiLkZBiTGEWAJdyITNoo
E3G2lkMVsRARB+fGZXWdVYQTEuLn0aDubIgoElymMb/mEl7x5LBIu9MPWVkU2gHmL2ty9rzV666l
7VxUvGpQkh9R+NPIxM5xwu+hGV/hwZAQXRYPI5v9ZPfgotBnaYZDJZhH+cEu8pdCjPalh1+EROvp
Yhmt5ip3Z/0Qm9OzPRGLiTBzvnKah4oS5ug2nIjrRviEpzLEw1tAqEuqMwCRwE4IxsJ/VlyOGMOO
dpc/w1iokJMtP8C8fxmOBgPdNO6cLCXWFDrFznLBRnXacuw8BGUBE9jB+jL4JHb1lL8bDROjrH/U
IK/HDSKusuN/dkDLYbpsuxnzrJfc2EZ5FbEBACl5WlJlbwSMTH5J7CfTa8b5YhfV0ZVHhNS2drUU
lk3/EMfxZzUjymeIJyroI86rNZD4Bh71s6nKK29h4rFQIoe9tUmpAwDz5OHXiNTORBBppAZn+8hO
aM4iP5IW7nckSkx//MFgoiNmC29nQ3G/qInJMAGZa5NxN8eh0kPTIwGwvnFg4u4yCalGxjRcSvvo
OgsJg9qu0WcVq/xpDgaODl2/M0VApBE4+mm2NrgS8i0czhIfrrhxvGFANjW8YGoFKVYasT/31jUN
MX3PlAZEMDSUTUwls0tnHGMRFstA6O3mqkPghNbHeZzaathpwHbgtdN6liCAllYn8AGX0JGT8N7B
RobrQV5k1kTSJ932WfdeLDsgdgMVwqLjqkJp9cKx8ypevKfE4NauE4+gx6C+bx2+pio+e324pW5+
N4A/QoJrGBcR+nWAq+5Xmfihmfl7ojrMeUcehCCllLMyBfA5EPz71EsNGmSlv+gu8LAUeAQ8tIeQ
cT2FF4dS/ptiqDP9ok6zTA+zvkuIabcerIHiozLJP84zA/L3/WAtDGWbeby0Eji3+sS0WUeuyozo
0gQh7tsif4fJ/S0xwMiwu7Wpqsgb+fQW3lce8Bjbo/uoEdQO8AB/KbkLMAdrrsiiW3cFbaaN3Zo8
epjENsx1Gk6mMGWWaQvmKvcDKKqbYIjOdWvj6ruKQ2AKSeCdBySuG8AHCDus6mkckHaVCxEkmtTv
OiTNHNT051obAFDbrGwzLkme44eqDh2aO9rPAvlYFM7PIhCXikkukLalJEEz+w3OXjjFft7yeRUT
hB0SkEMsxfOA4QRvC/E9MvfLko6OlZP/zPkZMAVSoF2aGRz2TtjSSpjJgbtJlTmBHeKU56DugMqN
xrM1c5LAruj5jVn8nIpz2iB0mzsCuyL1rOnZu1fywBpF/lRGxQ8tnxEQVeZzH1dvhGO4m/+31Yny
IHyWFWZBetvtf/z7PzwJu3N3/sNvsEIjyr/vfyqdfttn3X/8O/8y/Fmqr/yf/uU/pP1/U3hI/a9U
/37bZefi6/cqf/UPfhUdhvsbC56LyN92DZvaw/xnzWGI31x6NQTJeQBXbWSk/1L521gDHM+k5MBS
5hpUJP8qOWz5my1UpWKjzue78Vf/fN93v7ClfGS/Pod//P7fij6/K2Mc79gX+BlIJGbmVMrNIEG2
GialqYs1EDyMIf+EBF2iJQF/EwowjvN0lw+Nd8C2/CPRdbW4KsiKBVm6nTgP1O7PloABq3FfkfCb
HJuBZBSDfTtrUO5RppR+lnPaRF6ZbDTc/CRPIh1zu70Fwv8O3vNF3McIYpfsKqAhsTN6NB6DMs//
7tP/P7wpaSpnwh/flQmVFkSSMKn1hKuYrp/nB/Ii+QzE/xpR6IxTr5KTJ/0Fgzo9DQ/IkRUJdefr
w9bWoEB4gXeyOJzFKKZudfG22DI5kIymIXH5dkpxWL+01nQHEVSMnYAu4ZACTB0YRflGNSKeQsm4
R3t/PcuJ/h/hW+5ECGVOA2QPLplVnanURk109tIAlALlvtu6mX1KwZb5RUjnbP22GABMxlkdZorJ
wB1NegtRQJzca6azsmToY4Oa8zOEXNQSI/sXtiTQgexQuXcwzEEjEmDUj7pRPQVEM+6LUDWoguwj
jhXTjtS/barjcUYc42yMunkkaB49E568ZdsW8sGr0H/Xk/0zFmgoI4M9eP3Zum7tiPwrtnzcvNZ5
UWnv4aGxkBQwjmRMiUJtg1ztZzqkbxHd4UND1vicab2fFWozMaaBNfAKgjcS4yp/hXd9BMLY7qgU
cV2ETPAiltfCJvO5QWKN+CIDd+ExuEnz7yHx5aw9Lc3LcMYIQMenJdaxMUjWFd2LC2Fqmy7YpNaP
bW5xkkhtF6s7MLQZ8hi48XdVg2E+KjuCHDTVsUvmcePVJu6JYHjUF+0dDRmx5IX8uV4GaD3JpmoL
7xAFIUEf8A3c1Lsn0Yq2awRBB+JQ9esHJgG96IAQ+hYjLDu09lAUw0cwwJzPY5wx60eYhE14scDp
0FDAnZwItx8e8qM9CoLz2HQKb/jMnKWjo8eftsYr+POerkeuX9o1H55rJhfhsnyareaXRB1vphKm
7jwuNKzqnnb+CMCEzA0O+CrPppjy57g2mh1C2eYi0XN7Zwnzc71+aDQ+HP6bbR4EDAKuSKFFqK8T
OY+hoYAN9QhEzwi9A4lp1QVNwedcMmfXhtKDBJxuWSe8U9qnBATVn7ETPsUuwmzKTnLvDfXM843w
J3U+aLKMjWufVdq8h7fyYkwuY2skHX40YO2XTO4vkTcRXFY+ATg4rfdyne3HpLjxBpRI4cjPjOg3
7TKTS7g+vnGCNmt9MDvnGAoD00pAjeJVtcnDhiLOrF1u2YKf7oUoEszgSibu13pLdKV7MQrwt+u/
x23uHj5KJmxsuwD89I4PpcKXDBiC5nPPz4nYJhmfnVvLk37jsG+u92rbxv7i9nf/+TXr3ZuYJXwW
JPlIhXjg14vvxgTQaIaebpyLVP19pWXLvjKT+zzDcdjD09gxU75jFsv1az2btgVO5oakhZMjWKli
EBWbhayR9dKvL3z9VVbRru0aQqGd2LteFyOcgOZmjnmV649e39n6Zc04F1tUBsz9aA5NY7TsdUPE
93FdbOSsB6eyth+WnrkFqT6IE8huTkx0Wn1VEq2pvnz91jL1gC8xBOHnek/0mMsURZTTARRJ8D9k
Yf6lhc1Tr3q8NIgfnXhuLvC38alVUCcmB8bj+ludpRk5KPHWgNOGg7QO66uONP0mtK3FD3EjUFh5
By9DdpO27kcgkleIXp0/ls9hB/9pfaYdQch0OBaHPjLRNWhlKf0w+ygybV9oPZm5BdVU3DjIfGog
jdFi85THB5zZPUkMJXPgkHZ+TB84d/BCeUNo7dmYNo7p+DoN7cN6tUu9g9yZUbxxN2Y2IFMoS2SM
AuQjameYnP6QqiUDFDqyHveuVkuH6Q3nlIGYikrzglcn4Mpa6mkmtuHZXOanGFnrlnK7fcXl0lyE
4cwcOJ0PZYzKYfGkuMqrK/B5QTRXtykd413SXhbqSTTUE+aKVlytL0807QVj5+8YHFRkwpPqad/x
rIwvTvycoBhhRUiocb1uv37K9UyeHIGn8L/CuvYZFmyj1NkOLCcYTCdFCkOk5ur7oW+ZlwU8Getm
Tog6Q/+lfi001z3IsmM2hnI0zXg87VyJ5rQYQYp681p1ADM7Iprkqa2yERERquH1EZ1jgjB7L/GU
Jph1iFUrQf4yqT8GlUnaWHlqubvClo21iNkmLLU1tkopUNTTXaVjeY0t+hxqn5ykdA+tsdxRW6Oe
7J2bouFOq3pWU6eYjYdijK8ta7lr1VbVmIwZDUM7rk/GunER4jiRt+BHARub+rmotjiYqU3VJbsT
OuLsBTSdQdXsDJ7afeCI64U2pe+E6AhDpHCCkxIOo+mGlGzVdsbdoYwJrNrL/mzrBJy0EVtbkOYf
iwEbwPba6UZ4BCwHbHDbfgBVg4yUYXf+CEA3PiZNTO47IC4MMFx2vNzhFugDxD69Ne4i+5oHsubR
6FoifuBNtU500Vey4JGhD6Ae/wqe84VWIAsr6zI4JZ7Z+ZnlPK2VWTkP+tGAd7Z+qWw9erR1/iBc
S5zGNNzptXzVq3o5rXdXVhMEm+Deq19nM2Dq1xPiq7nTMbfJ4JtAtyS2s2kGkBGN+F6XJ40+LKoY
+rp0KQRLEiJVqkW8X0xhlPe9Qkg4MU1AhcO4WUu7e5yNmCkMrpG6BtrTmBa1r5vQqxaAkCFhFZna
TgdTouBu3yPBjiISeyRqWtIH66g6EOAj5irzp15tgsCqoe24bQLAGUpL5IkrKKOXIgdXNqUVeipS
5AgVeEgn53X9IJgkjfuSnvK696H9IT1PcXeHOyjbLKsZH3Bg9dHjWM9sYKrCKAIDmWoT7UnGTTee
S8p2F+r2PoymHxUiDtHXx1S3p516U9zqJAbA/dmMzWJx+WDyodHy45ygJ8ttGDQiI9jKlrvBoOhT
/4YlviOGhSpc/S7E/rHpwxkVCANjVYU5Uj7FqgJNSZRVg+mKxFpu/dzssecIO9mohXogZ2MKXX8t
EdaHcP1VFOmQwj0j+vVmRkUVAmZ7ROfNUutAAOy5ldyESN6yZiqujWZPh5GAoSrR72TZEP28MQv3
ad0FsXN5h5jxbdg+xs41IQ3eQarSEEIOhJa4volS+gtFI6nA3fk5N5m9BKkRQZTix6z756jWGk+V
52V50rPlbbClSe8Hx1VX1oeWjhgbkareU5S1cFeZ5BqP7TgDrsXp6/bIWLi/QKj6YT1CBrAedHNY
jnHrEJs+i6PKTqyLsbmwBM2zPI6/cQRvJ3CZ67NvJGgFzQQm2MLavN4VvXpxkC6/R5CU9JD43bqU
2EX/WpvNQ7uwm0+gZrnJp7va+pqjyfz1HpiHnDsz3rcOS9u6WgVp3aFjpaQQquRCKQ/UlEW9+gwt
AssZ9bBTrpUIO3FvEdm7bhLrot/o2WU1IKlKetbEde3SbB4JNN1Qbjuok6pCGuWCxSka2Qqtzq9K
DkB1DV6+tzBuuE+tqirAWSS/Tvz//Snyz+ctTluGNBxLmoLONalmfzxvDTWrptPQV15rqPVGrif3
MUSMsZs06xWXaIVyRQ8OSx7kviuSne5QHCRxdIG+B4aQFb2RLMtapdvfS228QvGBpgH4E10VyVx6
c4tcp/mb122q7I7fnxNN3TFUQokwLNOwTZdT++/PiVHhWV06itBve+uyIpHNZ+aVRjBs1YXfa95y
Somu34bm5VrPV1F/n9Y8fW0HfArr0YJ0JvMOo6DQsHWcQZp2bUjF5LPH/MhJaEOuE7EVCPZHbaiB
fLJ4mFAm0LBa2zQWjzy6AzSSr4H9Bo5w/7aWxQtk2b8+FBtqdvCn92rqDDdM1zYMx1jd/r87E3uc
VewmwlqhzzxmUU6FroWc6RBKUt1Xo3eYIqVhUa+XM8Kvo62NR2cTWtrdWu+kegdZCv70pmgr0ydD
gdzJprnQqCObYSqP65XXRQf1GAlnh3ImLJxLJ0ff+9fvxvzjpETqXDluOmFL4AiOBfzvj1fOgfri
LUuMXKrYdbH93Vtox4VBPkbYou0ZwzvR4P/WW0kfrxzii3XhqGgI9g606nLObmN9fM41zGrrU7Y+
25nmgTDy6j1ysjd0HjtXz2fKvRB2VIT1o0XyZKtOtIAMXaoKtZvNEhEv+z4fKuMTNOHWYYg+//rt
ij+H0JiCdB2Tkli3hCuF9aeGRgGEYJwkWESwBNCfIg0PuvVkEbeH1J/dYl2nHOhP2ej0+CajcTcZ
Rv83jRUGNn++iXgdDB0E4mvddTn8//Fj94hWbbKFWrYRiXfI02uDEcJOH6MfpDOg0WLVX0/iIfl+
ambKgLdnWOMhWoCTTnMFTs+IClTJb9cm0vrVyyQuTMN90VynOFoRk68aSo+dvuc6gqpsHzviOUih
o43b2hgxVrDXaDNrtIoSwQ774PQGsB4+i/Aavh0KWcIi/JmZO9O8GwBkC9VCeDnkoiLC7hjjM7gB
f3UXx01x2dGliWciznvOI5M22pvFju2TCObnXhDN2RSexDCi8S9YpNfbZC1ik5rneWTJrkl2ZdxE
c8gbP5gKk3xgzy9Tbj674RsOEaSF6nA+lIjMwS48TFoR4ohBnKheGFXaS9dD4zFJ2ZnYRH49crI4
ZC11x6jaY6gHttCWOHCtx3+CL1mksENk8fxQjxQYkkIgSflU1ru8h4azx4Fi4a2WdL5YSXHg2zuz
1vdCx5toN1cx3piC49uot/WBPyjppyTBfu0SMBWo/R6b0/rdGFPaB3llTBxJ1n2nikMVf/SWFdb9
+sCv5QS0w4+5FGe1z1B1/9TAAKq33aT4hdYOlhed6IOj8Z4oe7SAGZsmf50ASlX5hNExrK5K3fI2
6x6pnlXYgi2lMGXEur3ptdJHwBcK5hBPlLzoe/bW9aclzlViNYjzmyOpiiX6jZtIdQrWZs76shmF
YKAFJTSWnEPb2rpZX18PWNie1QCUUkl1nFrXK/5un1H735/WXlsiFWFW7EjHtlQX9ndr7+iOaQIR
OPZHC9ESZHdGPrcmgI4WusIlOpTOb+LKLxOk53MycbrleGCARWZJoZpdz1/q9a0rKd6KPRccpWxM
0CkpBxsgX/hWZn6r6vqlDiCIHlmhmws3w1+UADH/9QHSByapfWgfDXQJo2t8/80y9V/ep+AdCtsy
XcOTLBBq1f79+0SkQgMrdXbrLeHOxEFEA/Utodvc4DrpRAYZHHviPSeYW176OGrhvBnmovRFpr38
9asx5X9dNdno6HHbkqE/O8WfVqsx1qUXipSYWkd89Rh2DzEms3RTqSMwSELU0At9SjHNpMzXEZSV
ap73dRE6vh04d6yD2ckMxM0SktRCEE14bN25o2ydLgILN3iEKHYztNdr1ROk8XubcIItdO+KLhOH
H3Xj0jgi9gJagjrd4CN3t/VCqXdIZrbdqnKh/vWocVXttx7WNAXikEF/b3nNP/ouybjOxwzgaegw
FwQ663ded2+X5qibX+oN0QCh6sqHCdngfDuE57Z7Ti3aOLE37OGXMRZUHSx13CaTSYNP+I0d6IEV
7fJXqwpwPuepj7UMJ+QzoXfL0bsJoLRMaEFDxFYuwn+2w9d1u2tg7XMGpCPpCXfek8dKYfS/CTuv
HcuNLIt+UQBk0L/m9Sa9rxdCZZLee379rIhszIzUQPeLIKmqsu6liYhzzt5rk8FDIHp41qu7sU7t
wfav+gLpHiEZAE9hRTkxY2TM8sjapcgW0WkvgNEZdtUW0ezC2M0Yn5CUq8K5ZitZQz4Jmme0SbwG
0ZROt6JtgH5j0bbpSzRd96b7KHo/KUf7bk1pBEwFbdk55BVREKEoc6+97XxaTkxQF7DkQ5dGpzwO
5L5G97RPHfinWYVZV+XRRH38CudysrmTuoKdKxMuiv2zZMxzxZdnXtsieWgjlOkloHd3yZ4mftj3
ireS/DxjhbxhHW1P0iWr3Rxwy4zbqXXO6E/jrfQpB0L1naJ6OafWxGSgjcVLQaWOT+olkhRw6m5R
L4/HjDuNUJ2jpZf380MHcu6wiJNIlvgKiGWTjyRHjB0kBptyfhOyru+MB2fh6IX1kCLFQuaZomqr
2TbVES5XA8Iqxi8ni1blWbhv+igIhCziGU1/69U/8xaVRtR8b3yQZfrdH/z4RMRZMHsHdJEkv6WU
ckbzCB/jxUuQE1oFNsh5xekC1fIpWhbvbDrI7gGSozQwOAs47WkKEo5PgnbLiMa4M+Fr60PmRLrR
HqzkSX9ZNBboqpiDe0swnx1/9K/2b10jIpYUY4d/RjVq1eLIRJEcOdZWixFBWsZP32Mn1T7KjbU5
sdDYrctTtFTUiCn/t1gRoKDBHdhK9Mbu4qyG6eChz2PTdFTXh1Vl3IgOMiT+JP42ghfAX3ob3RbN
5uTUo788DVXzHMSEWbLtspW16bBbVTu5twXwDqwiegnHCW2cyF3QBqDzFLfnFAzkfjSzP0WzCpB0
k3kNV4mpM1suNSI93etDHnAsPTu6ddtiUy3estfNH7PNmErPTagbZgYF2tYzU4YWLCxRtRDyGmDu
GmhMJRc60IjmJ5j0XgfipFAtDf0Ol2GzFRWRv3oz/B7CRGxHcdq/I7CPsQ3RebIXi0xqA3DrXjcY
UuodKtR6D53yldbTKVddwCoNHuuKqBkysrJ9VwefehsYclaIImGC0gd4SuuBgJY+xU0GuFEUbXd0
WzSOUyD4cc6DrPoM60j7PXCw24kTGJ4dhlTBuVQbpeCQuREi5uXnyJ352BKCGKxUjbbrjFiEsxhh
L8gEXTTV3n2Q9g+2gyFPTQkM9fwOnNAjvzUoQfEZQ+jRX31Sq0TSgK0mE/hgGlF1qkIknOrpmqzW
vHTDQ/dzDB/8tP2ZqOrJn5L3OeuP+qnVhZ1+YyJ4E+BwLVhkcrb3E4FlaL3Mq+7j2HXyYdnpepCN
83NAhXr4z3seZI1/HjVg25u4QRASoXKjU/33LZjAliCXZextiWczryUSq8JPcOVzwuorRQ5RDRRb
bTkSpDOnsQjch75PZUwbrfIIr7Dz2LiGO5ayiikZacns5zzMmLj4DSzS5I7cYmZ9GyX0Xa+7a+ib
XdXK3Qo7g4VRX3Xn1wfOcl591sfApDBTzCQXJLVqouCEybI+2Kj+Ea1vlYUhuTGqkvFGplEl1p7U
V5Bl7oonOh+2TH1jqvOfvtywX3kS/PxgztjmdfVTWnScAJhXWQNyJPNOciI02JbvRjab5CqwDOBo
Y+tc0Xib1e1sTs9F0b0G+Af1AdEqaes2rLXf53XdQpnp1m6dKeUk7aPesq2Ni18Sm2R89OriNFgj
2K9cHCQNAXxdAKyYLqktSl0NexIfUYLrRs9A//eXLiYjE2oaNthAycwT3FvfI50BZoiXiNP3gRqJ
39Zv0XakB0PVsnSnpm3lWP3Tf3lm/q2W5pHx1PrgglM2A1/Fhv6/UxtZNhY07MjbWgaDZn34lnny
jEVQj930s5P744/RWH6JgfN5SCLbxPehscHbkYT0SluIHf/5Y0lVwv/t0GxaJhhWVBNEzLoctv7+
sfw4wCmMqAq/AlMNEOgfa/bDFO07/Np1b6myRl82/azpS1wHzAT086VfaYA3f+QM37vv/DesU39f
8MYA82jgp+//5WP/+wtIPK3PC+hI3B6u/EdPKSw9op6n0YLU5nFcUc+07BwO+G59CdroOHsDJ1A9
3XKGp6VXDQr1dkp12JK9/SSHet3FXviiy8x6HS8B9LL9d0uV9jBmUObmqrRWI3MIqfc1vp0QD70e
1DKf/W/dFvPfnxBbPRqutJhm2Lbzj25LH4hyAIrvfY+wgW0ROW+6DyIp170zJaDC7RYJv2rLd7C0
p5ndojfh2ITo3/S8SCzytWPF3v7nq22pq/n3h8RGmytNHg/fpov3D/2KB8gQ8+EEFy2sXm3mautC
wRz4ekJew9ZZ57ueyX86KiqROrCmKYOYTOkluDPrRHeirHBZ8zCeCubJh/xLHcD0WqQbQ3qKWXvd
4xSn1m5R3Xi9l+gRgOkY7CV4/ztEKNf//N2oVf6tnqJmpJqiC68aXe4/C5goh/YW0elHX5C7t2Ha
MuKrplO9IgULzOVLTpwMPUZSMCWQ26WHPvFguIF7zjKYMmXxPM2vrle9+j3JIBB7+6dWtkeD8Dcy
Sg37ov8RETyBnmDL6a7bV2n8o6jM8N5skGe2y5WgAsOor3NeOmcDg+vg3XmugE/oBr+w5e4HUMxP
2HN7uAWHwCUx1r5dmEntuVTpplx4y0ApoDyGtQdX+AlbjstnhjiCrkRBswUpkyIia5gaYzXHAaFv
xmF8YrDDXOSlcm6ZxzM9hbVwBJKwzRfTfDGy28CEDdGJFgWrN90HtuqQG31wJVR9F8ZheMXKBqhd
QJYwGvEbI/ij7ZbRIWySS2vwJlYelq5wxItGTpXwm/S0iOwW/lME8qWa+VTOsuFIb2ybYc+cbmvD
m0LlSj195tx+yAxxbkV+bCV5wtMb0t1DT/c0CZ4Suz0npA8uKExNsd5nXXbbK9IH7EX3JuM4k0Tl
byua9749fIEH2UFh2RYBreY4xoQN1XKTGl++EC9p5N/H2JYnHk1rtPd0YSJyr7aWx+CS4MC05wlM
UM+iVezy/rEUqIFr7DDxrPwW5KyH4lou1n2X5MekCQ6wV7FJVhGgwDQ9LvlyLsSvngzjomS40eU/
/AZdOUDKbeI7Hwzf97FXviOcCPB0v1pZDWMVJxCslOeuAIJgmhyv3+e+B+flxzszkru6dg5wPG7b
i/waHOsODTWH+/ohnmfMwyYv4pGPemOYt2ABG84Fpfu7ScdbuGSg+TZ7E5hRndk3t0t6C9Bkor2B
3tu6C7HvIgvGDblX1zGP3pBpYiuvTiUHhtXHiWaOX95UM2++ep5NVgLxFk2BVlkebWLGlCDytNo4
2WyTqzn+5G9sq4DHt3zN2kNxERWK7ynasuv77R1JTld/se6Wnss4jHsmfHijxZFLjP8OXVXod8y2
kpPpLndrzzzNzItdgBb2pvGC26gprkR7XRhcMUd3Lx1Wbqj8jNPsn04DN3Pw/iKKdhdWv0eQCLmd
kZ4x4nsJHlbiiudIMmJ1pmdIVFTdtY14YjzVEoqHG8IqKYDiz/eu7I94qd5C5jxEFFz4WJ9LNjw5
fNs8hHqVPeR4+srGeVuc+EN0NtWsf6wmH3eQlIeoGi+IUmne4n6HoFpvstDepURjZp19xLXL7+rv
GmYbs7+e42Lamy4WIH+QB4OcO7LgjphZP/KwoQwOpzMz4Z1UtlsnoyHbjJg/Q3MztMk2kA2pbHtE
QMSlz1jsgsdIGqfCfxBiuZ+mkGSPD1RiG9upnrLK2swy+zRscU0JXoRKR2rDjesFnASJjBbdQ73W
96EoPx0LOHyLgH9mYmYX5Xl2qwPZVvcyZ/5aodMXI5KSxyQM70q4NzXJsU1DapZxjX3rHsfn41rF
77MbPgQlUHgDj3iAfZkhvu3DSSXrTRp0k8M9GByEjTHcVjYT0dq7qH9YJAS2x6BNfmS1+TNIHJAW
Rv801cFlDq4ipgqXEAar58rc5xYJC+O7Ff8x49dLWVY3CQBQaSK6yO0tIQrEmZbRFmfdX3z0OYyO
pD/v49fBJuAcxJ33VdmQquhX5NFx7WvINRVCA9h+tG7qK93B7UqcnX/bkyYUyGcDpHl1Fy5Psv1l
1A9GOyNFuosEr3y/ECk87+sYrRRhQOGSK+TuBgoi62e0mWgWBdT3HFXCodoFa0qgR/s8UMCXA2Sz
2buJjAAh5AHUwCUMLrI9dxicwzxB+oNBuCbUBtKUX0cqi+x+7s4tL3SNfNszW5hT5FOMP/vIefLW
/tLZ0X4bA30YwovPHfI9azeBwY9Bm0f242r9msVwnMf2yXFn4HKgmPlwk11fhJ2fIzVcQ5snzPFK
1hQ57F8N8vc5ua5NsDUBm8G42QZJu/e9T7ut9z4GY+LbCJggWJF8h8G/QzG+HR2sp5yzV+kd8hJ9
BKLstispGh/i8JYi9tiY4HvR2afLwQBkE/r1w2AXJ0wp+474X7BvYy2vc9meLDomlmtz4uAatNl5
ng8NwNkqFvi0vRzMHcUHzTF2cRsV/kz8sUSrXuWHhjk1pott6sMLiXta7h1U2JGi3REnrzSepPOe
0r0VjEanEb4cBPjwq2ougVpJQrZQsEAeDnsCIuTZlIxM7PImVEk9qOL7nqmk4/4aLPfU+dWFidON
0b6Z+P3o3N7k2b050VJDa0mUSby898kOB+7OwmyeJMbJm78cqudYkkuwUqKZ/nsScBh1wl1bdS8D
H9GM8N/1hYG4g8qs6p5shu64kmlAQW4LwWia5WtErHVroK4MMDNz6c74kc6TmHdoCHnH6DnkG9to
j6KBAu1btUIS3lfZsLey5mC2ycYAymn7gNTEcTDHz34N5Y30YCWX9XQJjfzesOQvl36fYdXHdrHZ
nPMtphKXScumCC6QJral5aXnwX4Ab/pr7oA1FxVOPbP0gNPC1wlmVPQ4p+3qt23EI/kT0Ckl32fw
3qegevWy4WzO7kbI7BkY/2kCy0KGZ/og34oUpoR4Wvt5i//wDpeQva2T9tk2owewLxnNDvt3ZabM
wPAXlg4P89pl19HwjlaVPg3T7UDEeWy9ju7veiwvUtljFAmI7L8RZERvc66BPGXW5658H8qIJ4HG
TwnPq9h3VOpLVv1lYXYMF/ez9d1tWpArGfriKLPsMRrvxzW9kAJNeyk7Mq5+iG2bCS9JgshICit4
MPmj/qfnObuM9SwwSKO7oKi7TSyAR1z6LGweIgOVNz3UZiXWxe+vleQEgjL6Z9P7P5sQ+vRaJRe3
G89jtNChjf2LzDnpcGpa6fI4u6WNzCcG8BszzI1PAndtJKEc28ZyGB5Tok3YgyZIIZwfk2XTSoO1
JTV/9vnM4AS+Z2rDbw+T2EI0uC1a1/gLZSACrSE8z0EeniOPf0sX3D5kqrXXqfdH1o6pvNQuoyiC
sZZTVpoJop+oOUoRiufWh5VAUOZ8rhuoOqA1hoOV+/VW/6qbi+kefOh5LBaQJMSc09HKS/Yi/mjo
BOF2LWdEtOo/46oyLrW1wJbSvzld/rhJBf4Oyc8e2kT24nqKjeDP+TloIonCgLw7TsbYecEC3GTu
pV2i8m2BqXPm5aUnMRXFmzENPT4wOAZTmBPg6PRiM48OHMK6d3b6t7RmN+zwVZBkpX7ATDOIBWL1
jtO8Fm9eyoLWCcOEVc+vWmpmVE2U1/pXgxTlNnkm1K3SVfkT4XtQyV02NQyUbDgBOQkiNDmmYwrR
qIGQES4/O4NPXxLONxtkPicnq3vO3YJkQAhZpim25YJ0b/CWI43nKWIGuuB2tsdkZ075r/Rqms1j
nCIZT90aWEWes2WN+6lzzhVG/dJvt/ZoPQNxsG72s80sibb4R4rqjNZ48j51v+k9EWdcPsc+7Ot0
YCXFAImS9mtJJ/LqOZOQOb4eYAP9wZSjjDnwYZpNVtPcnPxx3xi4xfPac26WXYK1ukXvhUar5cPm
xxi34j4HI4VdL9r6iuG8mPeduxBHNu/JBKOfH0evgdXtB9ntQDIcEw+YdAccGBLnmSiCcJinA4h0
6uA0QlURHfp1OC+y+BETcTesLiQe8xoTIUWYM3xaRa01OOpJerXErDImj1G9mo+BP23atLz1MMWl
8XmUkII8N/r0Yg/VcYvm34ZBWk49pCR/vVuy9JM15wzI5dEqwIPQNIyVcBf5FmtUSVcSCG2PDiqx
WW2rKn5w0MsbExzjsaONVru3jEGQ7DErGyYfaQHRlGcjfndJ3tqMNLVR0s04y5j6gAq5zv69dKuL
J5qHKuh5LCqM+IYFegIFZCtRy9YebtR13jfMqLaKOSkbOEZVCZbQ/1NyPAialJrz1MX5U1r4twZg
KZE5bxlui2ZC2ltN+0m6V+i822VyiLuKbzyjf7abh9j7XfNDo9r+w3jqZibaLoG8SMH7WpYkz6dO
uC8ycZgjGhJT3uw8kRylhOnXMwzOlgKWQrXCYUfZYDR/ZAuXoPVS7J2c7SZgt/HCfmvZvNARYSub
NKbnzYZGYO8dCSAMFMICC5dVf1RshDu0uA+CPPMg3YV+vkOTAanJ5WQTEolwM7cUJt3TukRXSyBJ
nZv41XOqzQKsyk4H4hbS1DzUb1YubEJfARuU1V0y4IQly6rIZHArXNaIBh3hLePmh6F5tNw1PTkL
bIIe98eVIkMPBlzprvQBsHTW0r2YEAMwnwr/0BNsdDBLdw+jPz55Ev2OLHOwAtWrpJLcol19qnpR
Laeg93qWoungy5ionIq4RKVfXVWfU7jre5gQqAu/YYTSY9m7ljjHWyK2z+BZlVGtDQlnlcYdklh3
E69dCHiEOrswRXQxcmvjcKIiLF1JIwrLaW6noSBXzc/5J3aLaVOIWpwttFfbmNr1plvC5xUx+yEy
6+YIjxjCWhNemtG7mLRgqdmYnyFPtg5kc1oXyAvs20ODF1FCJY5NmCa0f6vj6NvkVVfee+FU6UMw
opSIjP7Bt4I/GTHeg0XUfTZwPicPw7qKgm2RoLfHyeQcNIzWeNTC5TEfrUNbRhd9TQe5T6EW1AWE
4sG2JUKYdUEeDf3MQJpxU/crfE5vfawIraoh6nyL1nUf0++Go8D3vaFsqPAsCBIy/cdyCUGC4uut
A5SPZAD9WaPymbOJQ4YKl7JGnL1b6LRUSGdc/FbWUgGV8qdXbUfRjVA9AfWCrZEIBsE9h0vbY+yi
frefuXd5Hgo8kRSIFr2E7z9BPiHNndnauTaIDlQvxTbNgs9phOu6rt1pVBq2cXC63a9COxoyy9yu
VTF+t+aNhD4C+Ulo5cc1PCd5wWuYjZcxsABFoCs1iLBAZQyUouNv8lHna09H1yJ2ZarY4wCGFkoT
046DY5s0b4UnTlEgiEoQ7bQXhf+qVRG6aV/EHSut9GFLqplWQIfphtPOISjR3jmxPLJWM79T35fc
rD+y1KEs9re4WQ/4XDH/8XC3YvnBsA7N//sv11NePe/8v0ah/uZV4W38mImpbo7rnyxXg9Dtctzp
z5VCUnkxopmUBocHT2n+yRFVy8l3bxqlWoH+BOMNGqtDIttH9iea6t8TW30PAO9Qh/ioXH0l8xZK
34GxpGGBm8GYY1VImKAji9vamKtVaGhJfl/+3ocGVqiiexyVMEaPCivLOE5x3O4TcnSHKCG//lev
ZDUmQp1vdwhmUbWEZSa5xGpKpoYytYl6ROJwy+zM3iHEfxT2pMJI1SeR0acsuoOe4Ho41ZiwQPCF
hdcGJS/hnJ09JMNbBn8QffDPhoWvpbCiJS2EQQkwvF6kGZE8HGo9DihT96FHmt1gvq3dekmDBnKL
+uoAs9AVY7MCPdO9a5vLuj65brreqhmP/oq6VyuhevN7jINen/QkIJqbZzoRgI4Yok8FGsuU1V9f
scgKWtIMm50W8Oohn+62R3gfrBF/r1boas+TljgtQQtDraOICYydtlnpGbRAvI8tgfagxzR9I0zK
tDoQW39y3oSgRa+VxPpya09BSMRRVKwnV9gu+TWE2BZ+sNcTLZgy3FLEplvXiRFy5XK56UZB7TcU
13mAF22q+ZQedmjh2LcvR6xfbpiUNLzEyxh0326Isk1B4gja3pBLlNQxrW1s303Ae9vYJ7VFbWv4
MBsVSVcR0YEEh0ZPh5J/jnMPci9XfqqUtsrnSan8ciKRfdro+bS2fYZqLArK8TQa7J+1T1CM/qm9
Y706CeGa+p7QiR43ariuVUrUxBvLqpZ72vnw9hmS6ZHYTLFEwtsXUgSGJAOp1CbtaSLV+QzkTno8
gEjbCZeJInH4lsO5st7EUbMd37sE/KgW4OmxlWuQKFUWhwlu6VocWj/KjklbSB4YntuWGuOg78M8
MJJvkxe9OLiBOtYN9KlbwVNnlMeFjLmupya2E3p6srvX/p52ZDSoVGn1DHJvrfp93kQXWAH45XD0
bKQVHPXtyenRsRKh6/3ehC0Jwt+fgu/XH7M4knOv21sR7VOFy4wIcGGeAg3N6erHtmYtkl0kn6D9
ssqwTH+P6vVMK5vxVMZEfCD/CObu97DCeVfqhyoIXozBefETbx91BUdhJXDJvBFcUTZj9lkQXyvj
Cix1oqaVYpVBCWM7pGFqeF8u6OeNIhshHf2/pU07+QQ7Meyxdpdi7KfHmnTYKdHa9Sy2epG3W9D6
eed1B/3Atw37/hrf658eJlhInTEjCDh1UWWOdJBlOv6OKvtzilyxybPgVg9T0nR5au0Jh39X/TQt
AieL+tOkaRUH7UcVow5PSAZqCVC9hJn1DHQoPhp2AycrqrfCqMk6QfnybSBoipiCtyNTAYG+fsEM
TlAnyZFTP0MgTscbdZwZ83TYt5z9hkjeeqXFtEHaP4aI+CdibBkO1BO5Ltpf1mMWgjfgwRhU2lNl
QNLLhH7MU7C+BjixG8MHDKF0OjED2+3g1camzwly9DMP6FJDtiIag96KOcSpTcmd720XXpYySY65
i9UJafMN6Bh/7zd1vdFLXlYWNtIWF1sbjzACPpLSwLVYsR3vGRhk22VsrtraocS7B6aIn7U6yGc+
rlRloppH82vyXpuxpcXQOr9s0Xs8CcOP1k/2pevKvc0bfWOrmEt4anx4Hwikubjlxg5ktXViFxmR
Fe0x29J2rOAAT9nsHHxSYb+93vr11y+hITANZvJe6zPEckABegyiqvo2uBQQIG7qyDGYXqzbXqmj
0oRHvLV5LGdl8Qutv4qB0Hb4yN9GB8tMsm1U7KHQ4yodA9ruvG5cz596QKeHwHq50Euevi8Sl8fO
aglHU/e/yKLfAlDQ9+FXizcs0kpK+Vm6kzjpU2Pfo5SRuMGQdnh3+ovosazaDF1Hnmr02ciWkz8u
OElSwJIbYw1fByXDamh9A9msbruuudHKoTSMsRiVtPAwOOnlX29IBsyyOgrO+iWJJQzUFh8VVxun
um+GN0HJzKZSQ2wtbM1c/HnikYnKU1Il74Mwwr2NJkwfETIQqrsuFgeRMGpWGv7vRcpCaw0AGnyW
4GX3qpoHvuBQEyGwRG/AoqofTi2DyElyhleZ9+ehPeojpZb9TWX0kTjDl95m9KqT9sGjgdz5e/dB
4dEzwcpWxAs5Wi2lw/HNX2ka0eaCW74G7j4l6F47exIr+ShZRfWupu+g1v+6efyzjGg56r3XmOHC
xu4dp/Sn/9uM+9AnTjsZD2lLt9Vrp6M271hKi+JmP/AoktiJ0X4dAlrxyqutrKpOYl8XSiaqfPRR
Xbmme7uyb9Ua6XURBvt2RshB5MC3iBIx8E0ZpeeM9kPo5p8jprtDwXvcmEt51Ncqrcdln83hSb/o
Iz001k1Ugrj2QJ3EgL+ESmPRCmktj2pn6vY5GsJ/GZWrcdhMy/CqtTdaxJRXdN/c1rk3Yyc8Z8pW
PyVDcDBS/IOQSfdmPXlHAAVb3xKXKZVPC85+vbQ5Ssmi3YV6d8kdaNnyPlOOba2d8WtuNGLC316a
xqTuFUh1sNrEBUENcb6Zuep7vTuv7UCnGJhUgqu791hr7EIGmETZ99HFdpz/xUm/YYjB4AP+Gmo0
/1GYvFkiPZljSnctJ+ertGwyjZXVU4tsPBPLX2wFrFNq03VzJpaGNz2kXQxqjR1DidXXkdMOXJ6n
jlB2u9qCbaJFo/Ti1gzZJy3Cg8DEsUmW8L5RU/v/PS74KCCUsnWGd5KM+SvfNDw7tntynPmlI8ae
4wAf0w2794WqWw7KZsT5r5ACAVx0sGUjDwQ1CzxSvyzo8Y8eXCumeKySkY8wt/SjO8AJOzI4cySp
Sc9D8FtLLbTMWl8QSIdXmjX0mbKPdRqmoxyRBdSq1EAOeE3slMdP6f+0Z08/aBrzoBUoAZioTeFF
60005+FnRGbK0q4HQBvMttrhjxaKDbHyz5LRh2y6jA+NZTy4Ht3T1AFzKVv3umTeLclR/gEg36GD
m5QRX4G4wd12ylagvrLV1zh1yFPRD2XfsxJGjffigMw4eGG/0dfbDoa3sXOPek9TL4nWPelTUhm9
2GvFGgZPGbjBD/1k6KpHXwR90O5V1abftKVynvzQdbWQXu9tdPXoTP9Lzi+d+Mutqw/9K+FCF57o
bgYbjXlkhyIiW8nCWtXpXH21ExiULaSzGYF7brz+2TDJADB9R8v+29JAX9IOX6LiGLo4SkMWDodp
AsUF16jbMwjgFUZ1qI5J3yuYcmj7xCxUQ674u/LaDEu513KvsWUsLtXFKrhY3wf7afbpHPTA3tPl
QdcBAbTyzdSUBB+pN1Cv4alHulfTfx/7umS4FfBL0T9jyYRrcqXAu7ppcQdgja+lpCa2TN9Ch5EU
mDD89YpQqF3+k+k+4jv4qAjCow/wbfRg3PjRQFgOHYcS0qi2enXoh/anvnOymJ7y2TxaZuPxnvJm
aU2Zsl8Fa2Wjnrb+6HOVXnb0OSLt3YDY0/6ONLcFhtG3OUSL+9alA6cByFQbSrU63cENjNao/HZg
aBlnPyoDrtFcdF2rH3i9gZGi9OBH9S50jLckmOrN+qaf+mlVNvlolps5t78XhAm9XtiXu9dmFvKm
Vc9PVlPu0oE9ZFZxCEcLj0aKnCbpjPcp9L/0roElTdwUJnMMUG47XblrpWtoFA9hUP4gnBP9Zt8H
D4xBIrw3WglqFBFxB+tt4vZPPPJkooivVnnBDYpHfR+XzEWAjSdxXC6cVMRGF/kqlUOfK/S1S6Y9
eO5HT+kZh0FgVyxpYZnlTj8YammqzTY8ywxRQbx8rNHCWoLH9DhY8WOpqi2ZkwiQ5tlFf9VJ+C/E
gb65cUcCa830TP9dVZob58EhN75VntG548foOz32xlcrAkpnetZ66df/uwlAflYpNLPq6KhlUAgB
Onu0P0R6ERPxa7rAcuYc8zOwr9Ug9dqm4TiQSMqjTBvHZuFUS4W+WepfUlULkBYBBqjYJBMzr9aO
not5JZtMLc+GRH7NrOPbtqsXlmGBTmUH2RcNyVvUPOXJcM2zvnD6KLkMECxCo2b4ISHcM63S3zYS
hC2UqKTRBrP2kn5HqlfDxK6wzWsmUyTsDmlZEVu2g2bCZ70Mq3nZi/F5pHyii1umu94ZxR7I2Es0
1s0l9M0nXyXTfX86KkrqlqGDrqsHMRw19TquHVH686VOHXFMpEDxyUi48ePuI6x3RbDQDC/tgQrH
/hOt2WeTh+ZTQtrNHIzfVZTjVo/zmp5z30WbqshAEyolyjyMj1kLnNEziJohQGfvIpxiLB9am2YA
EOetRb+P4cnH/efaE8YWumvNlLvfEuu0EXPEYMOvnzSHgFJhujg5zVV9s1yBXMbsaip1Hjlt1RpS
atIx8O8z27vV+y3ORcp+rerGDj7ZORRw66Wxk9e4k1+x4Vz0Mq5rZm9JUN0mSAv08lF5EtRhvF7y
lMok8/kWWHIjpomCiCH6PCKrHx2bG5KTTLnJa/ZJ1+acSzU0N8zY2Xlh/ONTJEyKPcba9SpQ3avf
4tJ0doWZHOKRnxwNtHwK5pr6POb549kPaO07aDhmzuVHaHQovMfuKe29Z9pUXBrqVZW3ft8ryRch
P8fAGnE5M6AqmrI7pbTGVvbirgyLrZUrUHGGn6q0VncLz3wTWgoSB9D3YEK42ntAnrYuFCYHXcHN
kA/5vi04gU2MTC1/rBGb0+STHuRH6XUPed2EewbHf4nZ9vadpNNfesQcsAsUU/ozDMNpixn703Pa
o1PK4jyigRka0ECZyMr90F5wtFwouVju/DTcMiklvw3HooizQ5yRgV0UGwMm700c9dEhtXi9hOuA
R7SHYdssmzUdJgQBUPRDPAFLMzSXBqmYW2Zn2dIDzoeRmTUuikFkEc1dfIqWH138JYX0AbLjyVcA
wXRt/0zTEiIAgF8ydckljiDKLR0Eo0HsHDL01mRmiGVV4iR5EklXwArTg/aQcE1AMFPNZPV1BCZM
9VU/dEVQbwZZ+7s02g2T0d+GCt3rAKz2a+cRkXpB4U93aS57uekpMKAzskzG850fz/HRPDVtU2yX
VRAwy1M9xtYz70PUffVJ+StueUtGc7Yv1mQ/9HPzQZqdsRsnEA76HzUdmKqrWYWlgH0aTw90mGhY
D9bXuqAxBNK7tcTcnELP2Bedic4Opao7eIRDxdzarsCLx5Up8RBPUDsiOZxmBK1FXKfst86Da/vP
nVN7eIcXIIvMx/txem+64lo6NIck4OltJ8VH7UXQuoD+7lqMTbHnDz/8oAH6B8e79UrkTSRKRCu2
QjmQkNykQ37sAkkwLGMppm60HCx0J1MVvxKEzmdCGUKLWZLLTfCEZcUIfAlV7hu4Nx75Df4M5B0Q
IFafIfuL8JBHRuKoARcE9SVwdLwvv7GtbfMA+EGbtZfWjxOA4WLCAgAT3e/yt2YeRuqFdCae5hIX
I/3CIWDc7ESbvD+ktz2BMIeUOntnpXZ2jFv155rEUjOSQ5qOIF09UqY6UyAADzD3zFP+SbHhHNah
fVPYy3UC0tJWHzYjnT06vT2yOxpdwbMV/fYQUxAzS35C6s8Xb+qCt0H+FTTWb2cOrH0cJT8TY5a3
CQ4duYbx3RtK4/US4q7q8B6A46K1ZXnVtvepvTGVIjKgcCHvdURtdIpn6rfVk8Gh9OLngSkAQB3M
uh6Z0Q30XzI2rAB4yvI2mASV9IqjC5zpZNcpqBgsklNrjsRAmOOtCRoCuusO8OINcTT4JQK7vMKC
/Zjp4VzKETth36lM9gCxaEeYRZDDXrfJpDl71nQ/rJO3TzhFIQih5Jiqv4qaYGfZ0MYzMgbLcfWV
eaRvluTS0BtLL3MDTHtMlgz1Jg4todY2qk34HX4Jug2tlqoKqoJMDt5f3FOZca0s30LO6ezoYshd
5wxv4dw4h84FrYQrdQfNiVgvekR27DWnyatfacUdLBvprevgcilC6eJQjKMD2V7dbUqPXnTWcna9
4n+YO4/lypE0S79L7VED4YADi5rFBa6mCOoIbmAMMgithTvw9PMhs2e6uxZjNrtZVFllVgheEnD/
xTnfGdGEsbk3mXZcer/Gd85TyOGGxqK4Dhk4Xlwh9qGCYX5xXb4RbZC0yHIrzGVbZyQ78beb9j8w
jz/+Vnf/DTH8/C8YyP9Khfyfxz/N3Uf1Z/gLDvl/ftVf4MP//KdnaC9N9X/9JbfZJ+VX8z3++6/6
/xFCiSr/f/xvtuPGuPwPduX2jfjXP56Hz/TPJ/On/0a/3gjTf3MoLf+fvmeaGCoCW/im8HB5qD/D
CA/R/iddFFYLnB9QrP3NnVwzaEv/9Q/X+qdJmogv4UZ4fiA2eOXQUGX+6x/C/6cr7MAKLJff5rpC
/r9wKGE3/DtaAA2//5ffA++wA43j3zwGa6P50kgKCrt0bnYS4Zo1bjzjgXX52KI/HvL24FUoLggx
eWiGt4rZAaEH87pvHVKZQRMwOmkKVpm+OCdUkeRcxq+EWRRn2oJ9m1ZPo4H/m2yvADfvYw5ml36l
/lk8osD6dKfGQtDFvK0qriYAJTkmkl6PZV3h29dkrNk4U07Nje/uPJRpdOb2c98vuImKOKT4cwj1
o1A1PwgjyUNnC2EAkJWlQBsnC6QLlLWZOWft7yYnu5/71H3c6qiE1HEkKj5GPCJvwkXD/4J87bct
zF6o39DVsguh4pBgiwJMG2pvIJTXsmASLSE7Hr1hwhFOuMNOtcOdbEcNGeBaCZtwhGlkm116AC24
6wm0Af8RszFsgxS1H1pmkvacn0nhR4krL0DJv+0OdcrUlm+x1Xx5AdP4dUi/h6H6SYNsH8kk9UI7
P0FoItzJru4lPppd5wa3bDJwWfjzPh4JKkMQVJoSIqhLukDnyH2wQBjprPV3XhpvDht1dksDWAZ9
GQjaCmx8TqDcfvale4rFoahJUlZIIy3GzUuC7WFAkkvKmIpoM1Ew11HWWOdY5ZcscBAb1tPLUCSn
rtHvwj0vgffBm+BSUgCS6PvyWumAeimHL7T0aj8Sas3odoHc5P/yBddCUzCbHRPnIVbjQfXVe+EQ
5tg8lIX1lGWkLpeFraO4rH+zz8p2Xm095mqbLzEf0Yxfd33AXQradCBDUEe1x6nrFaAlBMJ2HCbD
fZWzXRrnrIpkxofWwYNLNNhuLvH1rg6RocEds4aXfkBQjNgoDKwCkSzR0yPJwdt3eL5u8XUgv5JI
VVBZVQeaBSI0cVZ03mXDUymMP42XU5pcELC8JTbrBPbDSCPXdy9bLyYdZRgH8207Jr/Z3t2shl+f
J7WcUTkvIWJlgmZ08qstJ7CSYkUP1PLdLmZ9J7KOfllvkqA7hvnjUZKUrtqWW9GZWd8M36uT3MWu
OCn/UJhJDNADwrrMTotGEMq7+7NdaRbyUsfc2kRZE4q1mAaK7T7bDIKmuatWPzTJ17w0XrK3HAZO
tYUhMN72hgY07aHLTh3/wUVN4j0BEzh4gpup83bdBFrAM9H3LNZmgLZfWXfdzIl7M2FYr7QvD+R2
I8tge9ssnAysMfQBdi1N+ULc5FrIN0NOKCxHjwiT/pqo9rbz2zDpAETJAp0CviYjRBwDwA1fBLlr
zIYcnIHItyUx0ATnsDMxThrt+97AcMuc9LB+lW6KGHiAvZ7xOPVFcZskOXwKwqkQs3iHNlut21iM
D0uMegFVVy+tA7UxA5Q2uAEmWu8zio3QuPF0BYJE3yRma93m+XQZ4MlioygunqOr/V+JUlZT7bi3
n2IlnFOWPY+ceWDUPBZjVvFLrfFeJBPbfu2O4TL5T3MQTEdTbvrRrTA1nLo9KrtuL3k/XTI1zCfX
BYI3rwHy7xphdZxf2UKLcJUUeKTOXkicxt7WI2iO5XJfVWu268olDMzqMAtmrBAEkFmpU6yxcQrn
o85gQE1NAh9+vectxisc+2dHY2aRhkN1B/4GXwf+fLhoCPfQpoGRmV7XgIFW6T7XkgQQWfmfs8n0
1QjGp9hcqW3n04gdMdl+KCQnziRboi10lhcdq0dmHxuRs7FukGaufPBRX8Rdj1szFtaP1g3uHEd/
Olk+7GZbmfvUyjf9BilG83O/kGRuzclMEzgezNEtru5s3+m0b47Cmb6qqmIkiagLIRLy1ElTolXY
tDfZnMdyl3NqntWLR85mjmaJbTZszc7BqcIxmIdCVkHEpImpIe87IhJOncjw5XSfN95dvHo382RN
pz6dH+wUYVSNF9vuxU2Rk3Ql3fTeXIyfKA8EA39OXhJVkM7Y5dcE1/C8rh0Lfms+BDmObxyziHFt
bj12N7Zox3PX4EiCRID3TRGDKPjvQ0tk1W5UnnEKVv9PPiGFpNhfI7siA2b9xXNR72qqwnsyeU9J
6vgnY2jviZvo0Q3TZ85WsIV47XOPiWdeYBuQ99pFzRUPFNFtH79knIlT4cfHXOXdeeRE05N10YZb
7tMsPkml3rPBPrgGiy41MNRMzRQSYtYiO4e9LzWt8Nhgl6m3fJqib5B3ZNgJCJHF/rt+m4P6QC9T
0r5bwGiTx16Je8OvxMENSPkdU3/fdvKjolyHZsFPETTZ1XKmm6KZi9MUkKaYrEdjvuale9fJMj9m
eLoCJz0THPCeG980KD9KAXhAMx7bD4315HnjuQaLSnqVe5kIfkI05b82RkOuE3G0Mw65k+Wlj7JV
TAMqnnU84TX7v0g0dhkpQaymW+Qbvx8JHt6vJ9m6z02feoh7+w0vFYtTrznHB/xMRbX0J0H0tjNa
6+EvkVAfj4IcswZJn0J/Q4d6LdZR3ccur0KOIT/3C/cjk3Lv5XiOFs9gcZsfy7GePuzRuJRrAVip
8J/ZPuk9XRDTFA95qWjrmnFAtxz8eYs8WEnhqBCZVrqyT8rha9CwemFYqDwKunc6InKMMsxpNWUJ
l7QqWZtm54bk3ZsJq7PV5GM4iS2We8W0UzfxXWxy+8ymkSLC5IBHeDpoZZ3XtP6AMNkQ2447hdXw
7ZwRtZO0U31wMn2Sq5pvFguLcp1nnK4KQXba9rcTJNpDG6NkdWf/o3XwvFkF+FYSzCdiLxyX1x9m
2OJ315VXwEyC4JyJ5bIStHEeUPAyEePKdrF5NB56CDaXYZv2GVUcmpSM6yEibIKAqGHchBIMdf3U
If0gNR/ZrX4LnZR3beC8+4jIj4wpi4Pu0WJwqcLcHG/A3YhDwGAEIjah8X26GLfswo/D2uVvxFVs
mGrBznfd9NCrizyW+nCOveUeoDF7gMq6TWSAgEbsi7UogRkzPfJLPbOZlicrzXH0jMxGi4BtRx6I
4O+/ogIyLJtNP6o9dRKjJR6btduvoktPXqxQ4suSokPilBRIHqrlJc+2iZZ5Kau6h9mjykfRE/uQ
1Om0SeqDUDMdPAUK5lrhZJBzFYObSgUHb12fvCXGSdOVxak1eFuNKr62zUor6HfJpei+vKYLQnQE
ycWtl5vGbdxjnatzY63zxXT8ATh6cycmdUOTUt8OsE9/GAmvfj3Jm9Vhdt9x/+dxDod4IpRZFZ0+
WS1wDsTFH3QX622grNsurS/FKupTg5Z7BGOyF455Nuf20YwL/+obSCPQkV1B1jdRNMTddHUzKz1w
3zL5Kofu3shIRSwY1zZsqK6eh+kKye2GZtT9wRT4Ck3Tdg8F4ag58R4LWRdR3JcffKHYUnoWDNVQ
X5i6/ymt3N8T9Lu9UstwzQmJ21mOh8vRzYxjbE2fg8oAC1lkpMylf6rBDQOL6Sy2RoTCjK15sRvc
Qo1Z93vib+/zfszvsDpjh3SjSUkwhc0fkyXiWm3mFEbZ9UjWOPs3DQdvB0wv1At1VpMbr+2AVXxY
tzZC+7DqSCfRiGB2jdNfXW85ayh6xBWzIVDme5MxtYRdNR8csr50pd3Iq9ByjIk+ij5wwsTgGJ49
qqU5DRMiybDOZntyVxEbZCRxLZwe1nJywRkd4i3YmPkppQPlQ+8dspWNXtUwaV+M5oKzA19/D1OP
9C57yAhwNIb7fKWPaZALst63/kxIlQEp/qEeLQ8lny+dia9mQnPpiLaJUMSeZtLbCCjJSOOO1W0/
xvQI5StCCPQtQf07szCydv1Ek2QTd9cYUwzYz8H3yFQjFD2SdfiryweqOTLkkOAgVo1rK5o4neAk
RollI/BrTR0tCS9eXoPIYH5IeRr7v0vRg9lxl4e4lfdtoqdwMtRr3FsdgRzLSzC0Yk8Wpx8ZumKs
6vs5vArvLBYD7yGxZgarfewU0gpgxCTR3I8cBG3/xBRxoS9zjMALh3bK960C45Gt6z3bz+6Iv5Zz
WhU3EmNiLNP5aSXfzukg16U9SZ/eqD9lh1xvtFv6oVqwxkIE7VtXc2E1TpD51kReJ5yaDTQIAKbf
wrCZaVIl9xZJmC5JsEjFd8kwWwxxKapZILy3NnArX2wGMLwaRRxfAek/IaQp7oxybOgTv8WLoEaM
VNuAA1YGvmAi3k0nuY2LfIm0OeytY0UgLXm0+cuUsvwHsQ9Esaf2HOC5bV+BZt8PPKjB5QwPMHSQ
FuuSXdTAD2C/mb6mbgu51t7H5vVOZt9A28F4VSnxJ/6Vz69Ks2oeFJ9hKlCIuei965yJaxMv3Vms
GKg7+SuY0fBaFcZPFb+2ZvG7dKmb1q31T/9kJf87USRHOfPDOnKzywSOf6rq+0Q0Aca44WJyszou
BqIkc0Lbqx4WQqJ2WcuL1cSHfuw+XEO892VxcLv4mOlm74zdATEk7qrUX8JlXj6Hxfk2Jgh3Kb9v
0XiXDBP3qIeQljYVcI7kFaoKDK6JwRf1mzFLGQ4jOa7pZL/6uExWyBIhOpeHOS9IoEnU/dzkzjmo
aUMzc44xGbVRKzsjaiQcf0I3z76WR8drfnQFEG1c0aQmxc5na7U540A2CB7UpFwW6sDiRiBIrMAP
UkyFIAWlX0JJJ61vH8T5vTbFschKnCJdfZpTBhK4xJ8TfLptQYxxFTDiNX71stCcRsXX7DLMrrrs
NvW3LsIebuKC+ArDPzmueTeMBCtOkqjtbWcE9+OIl/roDsmHFB1kO1H81GuAJVDoXx0RwazN5qux
kvrekks522QBNjaL0J57ryqblzG1vpKAct5JLKTwKcwjspr5eG7zjIQu3kkW8zsSflgjKzKkbTrO
cmk73r95jHSPs8ioUMgaBIkKu04ObskMJWuwtk/9sIZrbb/pXty7eWruke79WNiDzaQ11ykJpz6p
1XwZM6xJr6eCZW5rgWfzSvvkO5iOV+toupOHEXcq945wo7KBbSnHH9oPyLId8WbnHLBjnu9T2moW
c/O2nwU84FWvDZK24+yyWvJk942TsR8YQBVVbmIMe6pr2+HFRLDEjhi/voRASGV9lAyajCTo0P3O
X9rCfDJQswJXTt+LIsmPnV2f48GXJ28qoT0dRLwquI0OYZA1VcDaQjDHggHApv5lW+W9dAfcp4nY
G8zt2N/xf3vLrnJqsQ8yZTGf9pxLQ5hKHcfudZxJghHYUBeToHQvKRuU4BkJtGJbhsV1uW+mi288
tIAlMWDjF93COjsSgfli1lI/6cL73ZsTcWh5A5jONogoHlDTJJFwyutcJ19OBq62zhhzkPFZMKVh
DPdts1U+ID8cdlIF9T4YuCxbv7/OQ/MKoREctFyujJIelc/wps6XHWs9hYuJbUcVsFKtWAscW0xZ
ZBG7+79+hT00WKfR79oJ1AzTpAv3vHAi8xsidbxPVY9W2MKeZmteoDb2XvyJCcvMnU+1PbQXiv5b
fJTLGRDlIwL46aWcNr85mer7ClPYBErm2bH2q03OtjN0CmPZdM2CnvvXpNucIMNvLoh7byRqjY39
ey9ccjT6V1kUn8Vqk8WKvR5beYmUcipRq5VOS0ppfUdFwQnikWhbM0Mba+CskFfpVcR7WrjFXtX5
nS9Y37gxK7q1wd9p2L/jlfe/lCoilhBxivVr6N6LjszxJC+jftCRB4Ilcjmgo7p012NVJT/iaZF3
rq6ONVoe2VgO1Ub3nJTMiLwu+YGp1aAoyCs+5byDLoccFsV9OdTwMO3xSGc9elXxCncfgBoYwcZi
GOOnqb5JxYq6m90GKOBk761zdlx8RG0aksfMv9+3wxKNRRKfPOtu8LnHfDKTd5ndOgekgG8ctEQ7
u8ktKvofxDilVzXBvdBbkPOy6m+dGdcFPdq5KvShBN26t2fOtiGGScjwZtet6GZWhPMJz8UPvUg2
p82wW3UWk9jVPnkTG92MJoeFJ8DI1fwsOvhg8IPSg+yQTMbYsPH/EMrnMZ8RVFoEmtODDESZrJ13
7Mq2wl1zRtxtILXAyGelTK/7Tc9YAtk0Wkzfo7tEzjKQ/sga9whCLRrtpcdzX75NFpJxLLW5CRrG
1m+O36QR8dtmmE8OvZtormOB27GjqvNcB1KB641wSmis5vxHk2sOVv5g/mYuCEyvB8m4S0zjcjO7
/ptYcSBOmVqPBZCX3eQx1uQe9dI0x03XqNATw1te9NVtbeNudHMS7/v6JtBecaXbfWgFfNtxrd/r
Dpgh6LVXNY9/WCWPVsMtU6a3sRzrOyOIbxX6NrcsbpjBw8ZgQ7/jtv9ocG9F1kQhllcHdqXVvuyG
t6mYvwehGbCPxV3O1OcwBv2724wZI21K3IpAJeT0Q4gzl8kfPA2K8yL0RhVEK6nYMDz43HFbh5B4
2X4yUAg9Mlv6kZ9WvuhvhbD+h12YZ86tC5cE8lWhcCSj5w2QNqUG8R3KYrwlK3j2DVtliCsHJBh9
NGdbPNza/mC+/WRNmmusRZNTuIYdSgAi8BQ1k7Oyucilml/oRk6JQy5oZhMprmSONjcLiQt5nFjk
A5zIv3lEEIsP/YqdGpOUx7wmpWFhBZLtfBM9ouGYUEwKLxy53k6wWRn+MCKL2rrM6DG7Jpp0moVZ
YP2o42xhlsU/6VS8m2QMp377UExEGvvZZIRDYXytXv2jklyWicXkw4dSlajqoO321p/pVCSRim5d
P+M/xu1r5+V+ca9NN8R35cYZaMoyqp+gSjFgB5C2XY7OnL3a3iEoGP6Z1Wig2ka1U5ABSMIPELBU
ZSSC2ijBGTHszCYFXLCUt8n8ITu/iOpMH1Kb9enC1sGUjoFZFm1M9VCgqQuNTn/YE2UbZmu0j5N5
0k56IH7C2GlNQlfGe1klXnkh4X0XZK1LwjLpZdvjQcdStfdjACdyrKtbE8/8bT4tFqyIpkcOu4Sx
ESCbZT7Y9DNVSk4gTmCz/0wmEjiNBlDvWlgHKxtvW8eZjwjU7zMrfnY5o8La4NEVyaeTIv9gAljA
iY7tozTKZ+w+GzqOksHU+eMYlxwrqm5DNBodMkcjOBkeztTK9xGJjOKSZiZqniHh1WegNNbY6Lq0
QUqSQtcZczvs3A0ds57rGTJnPqz22aGx96zlvR1mUsGzHMtMoRi2qxvqgQn7NjPYqVnInrHiR77D
PTYgW4ZGLm+5Aax9YzWPqkMaQBf2nthZffBzEqELHY2xQc6jCwpB4Rj17rnwqBF77wrtz0d1EVhH
Tm508375huJ2byun2o929lkKhQOogAZjrs49oTMwkP2RJ3RmqG4xey2x1jCLGcjDPK4EHzCXgOxZ
Fk04Onp9sEuHbLPxRHiHHDd0awenrwjUu+0lb1gkcJP0b1aAHYWVGPv0gd9ttw8LMaQgb9latehd
FgkSJKMO9RD9D9Ty+J3lLiN1M0LWFYTtiMl9CPKwsSkEutFZQ5vgbdBBwaNry1NZsjaxDH7zinua
GDFOW593oNB0KxjVLXQPOT4dny6thmAVgSF9TH+bImEqs2Yzc/Bki7EJ+p2JrMDkxu2sa65quZ/R
FO0U/Bq/rvD65Wl7Ynt5aNb6RaAfYHw2H1q7fLPgWF3Pc+n2u6LgZqomkqrXXh78G6s1sTcxXVoH
lpRwCB9Hw0CJX8d7YmKXaFUw5GeoY7gQFq657IiVgR+V7bxW4z02XYjTLaDh5W1uypjZmoloxJaP
WM/hsPG9DdkDRHGVBz9Gpvlm9RyMrLBMVU5XKxHVIe4WJwQe926iVYsReF0yi9UT0W785W2PhMvs
X3w9PluL7YVd1zAXa8H6mzGmasO1jxwksCeUc7fOTAXpxFNN8qoZOoxnIhg/9Eg0G8ypYGT0b62L
OqKuzj4l2qWlQtfYZE0EnwfFs6i86iPPxGfndTVjd163VHrvfmsNOPYBT44cmTMpn7u+ZT81erUT
Kdw59Eikzs5GMO1zFkkU7u2TTDWBSon6wXz+RuInsixqSRfbfxPHzEFTNz32ICrJxXuHBHNbNL9X
wqO6mVjxXr6l1XhnIp852qJ4X1Pnm09OSoy2n5Ka3i925seFpeZpToLvstdXO2ZkVcufDvvLOO5R
AU03gcOEr5jUY73kN4a1cNNOoVuiQSs8RKtxKtFAKhrhALlSMjhvJmot4fZt2GzX1Ta3rbeI91p2
YIWEBhfemfiwU/sutRZMLZPFqp30v6M1mHJn4YjKDFR2WZHQb/Xp3lAZov/gkDe1ffV6C1e7FfkV
aqPat4g7cuCoeYa+FS27inYgxlWZ8dsAkZQsW+ctw50gWpPKY83vS/SFO2NJkzv+gF2r2/FKrsAP
TENQH4B7OnCPmKOJN/wuuPcIHguLDvQgFojPcR0uainjaNDTdzkaPQMAipJAFi+m7OxzHT/VmUG6
mPuncoPmIuzsDblNBWnZQn+uLNx4C3stxcVHmdZzBRldfO+MRRF1iK+IjxE/Zzhie88amN1yaMzB
FwKxs6p5XsvF/exRBm/5bT8hzIgorzcKeOpLGoMc9IdjPiRmN2GHIIGpiNGVEy8/7lav+8ibmOFB
+bxdcAzFyUbKYAMeORSibjfJ8VctsE/LiZFnbkPuStWT02fLscDf0Up5w0gOhUObXThgPoeaJKK0
R+Hu+cz/KyyiHtB1u4a4bQgKdEu99qXhMXDy7tu0fkB0+CY8Su/W7tRRNHkeToN9KZOYSkgYtz57
lB5vhjnCR+ixjXvI6vw0ZkAXM/3qV/dJa6uCSYF4uCkomiy8x/ZA3vXEbKEI7LeiLL8hMF/bdXrN
qgbCW0ryDihaPu1yO1BkQXHd9ynSAtukxtC4ExkZfJl1YTLBP+fL9FlLZt/dl0ucUuj2dJpeb99Z
XXXNjbY5ZWv12crxZgyQRS4yMcmTIHFgXuiiMiRcPOVDs59G88CxN51nI76vff81paxyJ+NnHwfr
vkSlErrD+FlX2U/HxWADo4KBRHMyEQfvzLNHrimeyQn1F211OOo2cmR2LwkB2DFSvfR4Ahu/gU1c
GBdrWA5jW4Gd8qUE2BPsAlVGelZpFDdQWaDJmhXBWEPHoCbqUsPiD8TFZjFemrJzMq5WqIVNblEt
vxHapZGzWvwIq/JHq0WkqhbvQil59FhjsGWGwpRH5PnxBoJu4c8tzzr1P+XkXbTLdk4F0PoKOv29
Y7KLn+AkXC2UvAU9FPIyohoX17zKODkvCSo4ck7gNymJ75HqAsj/dfRoCTyDrbll5F9KGi6ecmzE
XTn+1Dw7B1vwfRZB1aKFaaH2metH0RKSVad1yQqZds/zDIkQd2Cd2G8Vpw/SvYe8hquI0xVcPlrP
oaBxJ510PdnuZ+u6MuRkLfYVE6m95ybiaEzF2+CYJIFkaQ32CyhXPXPvcPjsbXrpg6hBTmd1HmVl
DF2EFLYtlO7oG6RdOq1l09JQwpa/+y2zjqQs5plsg5ke2ywd3JbcSvQ9xDKGgpOJz++QFO4VT7X2
Uc4plMsMGrjWazgvth//gs4m27dlZAwUjBRhmu++tYyAwRLncTUt8HK4Bne1CUAw2Y7nhAt8T+JW
1Ob+U9HVItLoCVgSUpNBpYxir3MZi96Pg5zCeDChkhGChyEW9V5BaH2NLijKV8QtFnwfVjM8lDAy
dwB0fNRO+HqRoiY7IeMnj5Vl28g6Yhz4Vhk1oyDNhKF/VALdf5Gmm2Nu/JZtd197o2SytU6MFNdT
3ldIZGWe4OU61nayhqgqlrCy6rPFnvriGdadpe3XrFfwAar4sBjzJz/ZowgMoqf77fuWRP08fcQl
kwlQCdjk50IIYG+g/ob8vbOsu3qZ7ZDUJRPVq0ZZyHVZqUvDBm1E6rMPJvGT1Q5ODh/rzmQ9qfiZ
SVsRLsGXZZ9RwKcGXnPHeOIHfSqM9hUc2Nc6y709bYAeukm7Y+3eAbTdIf9C7Z6/pS6PnoA2zCzD
pjgCMaG1czNgG8KnzPixWX1ALzgtOwd4nDkVP2rXuQVcT/3ZSB4/78scWGw2QY3ebo5vuwLh+9ZO
TR09iniBRocMXaJw4iWkT98rlTG8M9M6slFMgfEi8bNxBHI068vgbESOUb81a7mvBRuGVaPaqXz2
sS5NcLp+zckYuVWFQM7iS+9X8ybvRlbozssYk1Q0GHA1/eFPxymMKl7ScmZdEyaT8QAt6ztfvWNZ
SP9Sx6SizSOZ4Biuwc+4qAO8vA1H1jXG0NxJk9GmraTzrCBOjB5kxti+qbqqYu43fKCkJybDT0Jv
FtW1RQiqKy8/lLMk3Ks9pOTHGHwy/MMmnDdh2ZEAzx0Kl5FqoKlsG2f5O4d0lwZDEq1aEoKYX9O5
bA+S3RWW8+C9sJKv3JGvClGVFTRvLlKexPtCh15Fs41uzjYueVti/2vaF1SunwhF9BW+WbAPHPFp
OOIJuSBuFMh92VpD+nTlWWSC4meLYuah4zjhjHHtV1cA6xtbiHNpag/hymZNWE71VAT6i3kqTlvh
3JYukltu0q+lEcZ+ZRSNUmdGyj3rS55UqO+T6bc2mIozar7ttx8Qh1+62RnKoz9pm3DRsjzaDaIw
bPkUTxxCvd/5exOH/QnkzkG18+NEUDGScQbZeCqipq760J+94KIhb9srU3zEj5RPSA1Zbx2HTZZh
2ttxj1UmHXi/m3J1d1YynP3GMHatWp8dkjmSXp3hU6EElB6m8XzeTkJGipYYv9Qvd0C9saR4Hw0r
lseJp2qH54Awa+qMu0WDpUqwyMAjaqud5TYcUWWLK4ozX3HdWqZFyZgvOL7J2mEBP74EKtVUNIXa
+cWgUWe6YVzVRlRmeUqgeIFgHkc/Jr5HOxfmLvUSC1HPZBP6JqEc88Sx0LrHs3QtW3Zpgc1fVamE
pFyasBjT0m69Lbv5p7ZZl9SowXaIOODRTiT6zR1cr77iVGyhhxD19ukKhIRFvd5X5Spo2NW48VpN
Ikd/mTMCEHMdjojKs0OLicec6jwcKTgY2gZRBUTxxjP5htj8uRGdNfYROAAuToEDUSuZl55ar/2E
T0pnMoJhzD2UU6PkeA0Gccfq8pA2xDKZDcqRKgZukFYomKTubot8fZF9c+5yj+/O8DTP+V1OJeBp
ld2gQomqYPLOWUL54rg0TKJPvxDmvFXShj0FBqCJgRWYdkkYF5KMykQy6QcxKRUYSuvAOmN3ISoa
YGC0ZQXxPl509mal0Ce6mmmATCa4VNBtm7mKGlcN9Ejyms39S6ywePfpqZAM4yq4SSn31UED+CfG
AwKVwd6fJxtTUxMA2e2C3+WibjPNlLBDqM7o/sWd043nGWcgr5qf5DSwlkzcM9lpe7tmYCxkBlZO
aSIn3ebMFsezNt4CP6CHEfpF5zy3y1tMvhgCCLQDzFktXTFZHjuyIyAC1Wl6o7JfsS/bc7swjUBS
lhvBI+mpCbZlHBI8dznF3jlpGJ2aaMwEeSSHbDTW/TxBUs/ibI98sNqntqyx799mSfpjo6NgALBB
n22FgxbTNY/ZnnQt/bTUxR4VbQKXMasvvtUR10J4nzPhWEKHsW/FpjWZMJBCJ0alS4UVo97F3IjS
kK1ukaAIZgm83ZTjpTMmnwlZgmm1lrSR0D+A1v0BXvlIy0BNPwxnAAg7bGSP5Yr4DgHS5oaqQWbV
51E1D1XwwiBvw5iZLGC4PozYte+ZFFLM6aYLUez96e30s1coZ5FF7DzFhLkYJ1wbDoP1If9KDDbO
0mU9hN5hp/jXzDvVxGrIfl8sRcsg3oRZfJelBse0cdmmqQ9TGwlDEVjJBT3s0+qQxsxaPXdxLGCV
QuuMk50hLg1ZYwKyq0R1AhlKn1Dha1QgzJtK8blyAwyGwQqz945e5vC4QRUwFZCYxXPZf6v10o6e
DK0M2Ue/lkh/M1icbX22i2C+MZeSuKBnZZLJ4chpfaT4XR8DaE5pD2KTnUmO/G35y+jl71LmHgnk
i4Ptqls9OXHo5SV/gLGF1sISDJnWAiwdaC+naT5nfvu76mPeEqR8CoYLOmuoLaNGzt2jmUyMBobP
1By1Ae87+xlMw420Wp9uPX1TLdrUoSp/WV5/Zcf4Wgq0JXWx/JYQy0Zor8k63vZcbw6q2AVILLHc
5zieKJam91KyaYxj7EqFDEBTaXqTzAtexjx5mGv8IdXA9GUqva+Jkh/8TMoe23/v1IzysGpZ6THA
3AyALdayC57paBLGY5HlB4DjN6KQcBEsICkwfpMKZFY1qluOSk0DdUbCjR6bHQ0H6pCeUDNGQZ5V
+9ygG8xylwHB2vw23CpcBgTNnfCfpZs8riIjsVoDGeSW/6n/F3Vn0hs51l7pv2J4zwJ5SV6SC28i
gox51JjaEFKmkvM889f7YX5ldH8G2oDRi25vhCpUpTIUCt77Duc8hxTdU644Hmn07R4aw3IRLSuP
Gsmt+asdlMn1cQFtwmRQt6Ei3pyKH4toOGx4Ps1y1NxEJzAShtMAAJuuORVIp7rmp+iGs0RvhCgP
4UEirIOIGoIPVZi7CeUqfUG+0TVG4kF6HtKUkURngaezaYeqIXhT4GxjbOKjHho/xoaHVrFULigp
NwnEmUM7F7/9WPd3PmFgq7hUdHdm17nWpZYeY5MEoX7qNmXLkYVObMvY6MATfxcVS+Mq49yp2K6F
pcKU0TahqccWp7QA3WHo+LkfOd2tkVrftuHjrrYliLeGL9VI2qasw7d2gFDmq9dO1QkJE+23kUYf
fjRagCeMgy96eGjoREJpIJmly2F8z9TKaA7Ofsii+Rgg292AqZP+eHNCPo1JzsRucvAAqBb8WQye
eOtQUDJpTci1lEh0ydO9B1grsRtkGY6/yN5OFls1c173JagNmaEZgPoISdJXz6aPMKxjnMGqJQ1Y
wtfh1knG8C39kxe0QOuaP8tUeNRmREuL/zsBbGw9ZQM3dFkmj4nUNvIByFIqgtDDkMAMqj9EZoeY
C7W+bWBINMpllupOIwBS1Xi0Tb2fdJS+ti6wLvgqfEUlq3aTEn4wPdlktXIKCucQx/gktVijtsAQ
wA422Jv9UKyxoIX9eWzazyCKHgqm7H2GKnpedidFWI9Ydy2suyEVK/NqZhlTsqc2eyqLrN0F9RPG
aCKrQGOExiKAZkM/JfSqwUjWopB0LCOMn6KMLlLxQ3ICwp+E9bD62gK+yzaMm9wURzGOttit7JAh
Y/qpqgZDop5WCsgtYZFyo+XYDXTRiIsYpecD9jigIyOHgQ10gUE+m61H0yXbUThQFyEXWW08b+w+
+R051PK5xinlLBIfIZ6reSbhLNjWwbpVXn0N5YMvfCCBBVZzP2LrknIpTRW/ErbV9bZICVYKI/Zq
qrhm2h8oKUGTouyoMAi5RjtPnppV8Smt0CL2QFrnwJ0hNG7K0mJ6nohz4jCQi+ZXoQP7zhhd2MgF
Ndm5DWU3/FTrZEFJv6SF8U51xhlFEXigWhruYYJIvvTHHWvHfgW8Md3SM7uIpH81ZarhbE2OwUwR
HkYvKCZxflomjS/QNRUJKY0SueicjIcQlEAvYNCXZDJs+Lz8VgMOBrvSHzFqFLrjX+HA1aPnSGTg
lNL8F+VPsLhcaaA/NrMvT+GsdYRCMLGeuBn8Luo2s7Lo17Qe0SexxK3+S8n1fU3A35BgNRFtvi0g
PkcCiIjVKz/amFq5m/eOwoquWcYkeJV2jchnMPYpTO54DF0Zahty05pTOyquEGiQwH2M60LdSi0x
WLBEBM1Spget+T6kEemOzu+xaMyzQOOq1mg5Esgu25Jku/C1y8JDxb0bjAt5Spm/pAUXV4a/ymW8
nnUp0/a11vukMlXNK/4OpqSFh53/o7Tt7PDHfvbfsun93zjw/snv9z/Jp0fSy39l1Hsi6wDx8jfG
vLyN4Oz/woK3/JF/+PQUU//LIZsCt52lcRssxrq/jXqKaf+lSqlToQvHNOinCPf626kn/1I1ndkR
glOVuZpm8A3/duppf9m6prGb18kgFbpJuPB/uAj/yWwZfBd///u/5F12o4Zqm3/7V4EK4Z8yd8gq
szRnSTjCES5ZgJn/KXMngpdg5o20V1VQ1Oteo/W3TbZ2AO00jjDMPSROEMGi3VDP7nHipGDQ5wsg
DP3YS5CcYqLY5InaZkGQs2BYVUNsHTIFjbRdBmhxJ5zbRIsZddCfaiO6jSCGtqnju7aaUn1pVcvE
CGlDmNGMctLbuO/yxFE9rBfbVtfydaHDK+zi6Bo72YyHObpHCrwy38pfq9SkO3Xs3xTshUdjerPE
7LjI6s9jaQRcra4+xMpGEX66w4jFiHYtLXt66hZ/jR49s9eDZ+UQ0JQp5U7o3GAYw0i0GDMvFg0G
7oanFp1ptoqctNzF+vju0D11VUe7ZASvQVL5z7Xv/yy779YRhLjguQdAzHJ4ynFpq3L61jVK1Ln6
CLRrpoc0LA15C6pWKefZNC+pbOEXCvsJUm8EMsX/hDWuURAQhWHg4UZd5TM+wxFo0zoQDmrsxSSO
OUjKAvkAG3x2yxzK0tNHc0Rxs2mr9GkAXnuRAWmSFiNkpGhI+/kTbPpQp40vVYuoUih6v89ozYKO
n0aFf4EOAViyHfnbYqSULy7d+Dn7yG/svn3zHfpdPY+9toYEM5OfPVoqWCps2CtzeMuo6lYWt+lO
UyT40nYfySbdOC2x3jHkUiZD+Xs3+Fe6oJ96ZtPwiyDbKx09II9IAeTm004pWrKCX6HBYAbz2ReT
U95tUT0PuBOJTWII1RfqzZirg1VyxTAV3jEmVF2toXzvmgS6McEMgroOBZ0uNhmc3XKZFEqR8yIm
Y/LSAuXoVOle9GoiaibKqw2pua0FJIGopvSHhGhPqrXKkJcuftLUkO29zdBTxNq6xB5yEL5BhRDy
zRpQTrtCbb8KUZ5wP5m78KQYU3kcfY1Pciu2bSwxtoMySlsSC0qBojlD/2E3JK+JrDh2TMRZksgj
7wnybfGMphwlZ8HCKvTR6wbJo3Y+oop8haDyHeShE9036P4o5pGLpEjdyGwZZ5qs6JBdnuOy1dgX
QY8iKoLSt2RdiVbMEawV6qKHBGRZazlbId45NiHgouKVCQHSxSnSu6aOXYdv+tmy7FkNVlNtGrdA
+XWtKfKM3Lw3OWMdLGO84jYzUHJYdGtq5q+Ij/QhqTv3kF8So+13lLVMFAJUqJVkaJj49zYef6Tm
G4YcJL2vfko8gdHFCavWnC3IsLaMiBWBCt5H5YWWen/VaJ6YMiFEmJiGmAUQeIwr/XUoMKhx0eKb
41BR83U4VMz/MxZdQ6VneN07f8X06iLCfCGAGy+S+p8ZtvSyGGGt2uinXG/609xkOy2abzlYyWuQ
hi9k73zV6IvS0fwUecaQVus3lZ5b3lTY+4IW6d20Kneosh8WW4FNQUT6GlcNEkHQcBskJwlsi2ob
TZpxMYpkO4UqZIrZKm/0mfEancgtaEfnjHbCZ1lr/gTs0e1CK36JCwpGB1RDXDxQJy46LRMjiCm+
8ERrAJ2SbdDzHFNUAUCS4WvZB/Sqon8anJLlNno8D+cKOiGUazJvUNLidNZtzgYmbGrcHHujfutC
Y+frJmpXm7Wm9UuGdY4NeILsMeD7SXodHbXvPMXsNBGI38bwbDTZvJaDj0VhnFCyltKtrIGP2vDO
ogpHN7o7xWhvjhhvhcpgACLuvKmV+CX9yHI7OvgpS/DEOZSye0qLh9YK8LxmQaxj7HyDmDvWoeg2
MhmXwAV/JVIg7Ziezk6KKiAPJi8v5sZVIPCvrL47jgOc6GFkJqvF0LpNPixjTSRvqyyNtICMVIq+
YWKBxhvXj6uZ0wWiGkHEA1ETSXpHavotIzJAHa32dP1J9mgR0aB+VBBd1HKZaSfjMcJMkA3ltBNZ
tMjVq2PHkqgOLPK1Jkb9AcunQVqulWPF61hwbipL+Wa++zsofZZJd3syBc5V3McaCnsu0u9aVeRh
tuWbYdTsvsTy2wTQzkj9R8j5s6oQiPlKxA6EY5sldnO2cKKuewOXEUs78K9WeZgmop6qe6MyV+3o
t45TY/+A+MlJkD6Gzp/PQrHNo6oZd6xcFKHOcDI0sOtoMr7MUtmBAf9AAlkfZwdIbK5IdTNPzotS
16/dWVFxXMx1cJWdttWWmPe0Wz6/+iUEorLgq9+bAp4UbmoEQEY9uYOtX5yw2majyMCUDvHa1HxG
4iRLUFoYW7MMv02ogXrLNJSHGa3P+JRE/rnI1E+93uUt61dYAg+1mx59Y18zq9urQvlg5P3CMP9b
ybgFgWXMwnigyvakT3IGHQtJK4C3ZP/g5+1wwGvsHh2LwiB8ngPlLpjn9/6UY7fbTTmxIsqE7FGQ
FRaheChTty1sLhGzOFFqbHVV+ZUnPd2EPuxBf50TrphTPyTHIjpXHWkEmf1WZuh5CEi59UTUsAmP
XuuOAX2bkuRS+4teZSg9UQcvamMtk2xOoXGQSEm5mub5PAvzKamnQ9Odrcj5kUmF9Do2+Gj4YyLF
GkTKASMahRnlohc4DWqqumleFmTyhrR2mmojLVX432ayaOLxFIXtwZ+zK1ESDl5c5dqY8FVrYzPp
gLsTqPhu6d+1ovR3QTkxRp2c96IdIlzz6o0p8G8dGft6MvuHmRnPbGu8Lh9fhmU+b9ov1G8AnAaE
lhLeSYA5l4cJfsJdYz2qkLg32e3XkPiE58RkzPiOhkQEs/IqhTXA9qU7ojW+cW/uHLSRnFT6RYjw
EQ4OchRZnLXe8Zpu/mn47BmyEs0vMFrNE+2X6jf8ZoxpOxRJ7Q3mCBKxjdgpAqwVmd5SDlY3Ijpf
C6N+n+LuCh17QO8P7WGKwbAVeQQwipXo4IfnWOnKQ90WntEyjghBqKUkyeCFAV9e3DGaNruSSp3f
77QB9wwZLwdrMAVNdWypyvJ0mFZzjWiebHqmw5lCGdwA2Jq+E0ao2yDWl1Bp29pUI/ViCBJ+qyTO
A5ijv+5V4a/roFoU94ak/rTcCAirMiNpR6XLIBSBghDtW9Pn427hC4esOJNWw4zYkyvYsJ3qGwxM
DoPTZEIMP4zquVe1m1SHV/Z9Oj5jyVGvplh3w+B5Dit91+ETK6vMwkxK95ywgG6KnpVVTPTnMOmr
DkvnSxmJrZ316Vmbgl2Q9r9tvVKvmEbz/dgozEUNDLe9tcdbEK/VgdJO77Vtl/FuDdRWk6Lc60bb
t0AL8GUwCQ9m5t49o2K96jaQSMyd1ojvqTbdQRENzQFS1UGCxjCIlcFJeG0NbFJAai1LMbw+KrVD
4oZWse7JqkJP1tVerNvPaou7KGOBWmQhJaOaf5QYOykIMEtFFO55niNdCeShRV+HuyIxD73tYAhe
hLp1d1Jq0pbmhkWDYBpOHASfIOMb19RGS0IGgEv80JhNNwbxjG/v8Qy1qZmNpyoPXhZodweEdg+k
VpIQvKj+NcG3NF/s6rUvNOueRp8aPCCcdJw0asKUUG3R5Yc1E3cftWYYgzeZDITWjOeOYuFcR+j1
7XowXeCGcCqTZpMa8+9Mop7tVYT1g8ElHqW4A3IRut2DkWZ3/GqQRqhtkV2bAa1aMXI9k0a4HksS
pCL8lCtLT7+7OkDgq/iHPiJzrZy1Td4hGQiD9ySZw1XNB3oTBicjQFziJ5g4LIUEkMLCPJA6Dvsz
NGNj68ChMJE7JCEgzXz0X8lJ4ameNDAQwaxuaiJ5sdJazaGoedwzBbUd0m7LS8IO4jfH/KRlLvAu
EthjQ/NGjQdKMevMHfQzd22+M9TmRQFutOJqbD2hx/am4oglHdw+IJ+ECJK9W0wKE6PHmVKEZ+a0
JwPK/r6HuwIt/kXLzReVOqodOZ7iGpRJ37yQKfaYS/vNV+XN7jFptEETeYCSylUrfPNcg4kGdd+g
YMCIWI7jdOSv9bIoS4/zkI6oGYEkYSIN2B9Mg5ui6RqKjjg0tm1RkR3xczGBUbpvx+mBipORseIe
yA5Y2vnjDPa04keRFyDEJHipeWT3nxF7ljFmW9GD6/yULPIyoiZLnAcld3Xc1D+ruf2hK63uEfDU
eVWrdMSrBYLkTt4pvEJkBjTJHmldjAyZKV5kbVEdNyuV2FyXX3u6YbF9khDEmsZ4AjTSbSeSSdfz
OPgucXFOVYbkpc4hADBZuywvuUIcwZea5KQha6Vr+EitS6Dea0uP6vsAT5g+961CHrdiABlqtYID
F0Fl5Yz7rJAfAsmgBsOTtqo1ScQbiVCcCD3Bn/pwRMvekzmkbfZPOj5PZIT64lToqz2VciijN3ad
n0PScHK1aYd6T8UQ0+KvU+i6DcVTmKSOgSN3joTjm0VrjWjGjY6k8X1SCzfC9RVlQj/ToufeRK2L
Ysl4MiowKkurDty5cCWWDBjEjFD/fCFEJ9uB80xIGgi52nO0SEizRItaVn4E/ruhtMYTGi4MGRlH
x1QmK12BhGGRxEMaSvhDI0eT1lbBis/zrVgnR0Q3YFkKEfNLvTmTU2uETbaeiT8zO6tZNIR7HRnv
WWQNKpUeg31nKYRIGoLgSkb2jCFLt9Qi/V5U7I6MdBw2VfKlZHTAog4T/AxDfBV5rK5F4QeeP6AF
HUwDtUndXrposs9x1hW3Bi2yJsG1xDNnzyIwbmYOtNif/aMqNbI3VOvWFYZ56seOL4jJT1jv+Phq
cmkyZLZH6HR2pgBXYJ9WIfMDjX/kPQE+ybK188N9DQj4ZPDJPP35pz9fEuirXpvH30E56geoEPqh
mgKYKQ1odXPJDBLItbaTLPzanSHfMEqNnMOfL+1Q//1PWh1eavbcRzPQ8kdvyV3V5Cpvn8xWo1qk
x4LNpvsnF7vOM90VGSLMzJpZHpQI7wI7vpJhNt8I8rgQ5McqJOfTh4WctwEQD2uUlgqATB5VfTeC
wXqkiKzR1ifqdqBu2wQ9yKdUbUrIy3oA2GYIroQZw14sjKM/Rntps7aVIxTDHL3Hugnz7j1/0wMl
2U2DAuI5lOXtz5fUQq0s9WzaskMknjRZFNEpWN1p9oFDDxMW4ogmr+CoZ9Rmxxd9GJKLaeeEMwsW
mxCW25Uu++IU1FlxKh0YirqFa9PptCMdDuLRRWYZGS1yCkWLIHebTNMARLJYmzJfc4eoJDl6oA3P
0jbbW2GkIOgYgmc7Ca1VLOzjmEtgLHXwltmtdrJVDrXRYKpBXlB2RP6ChoPHegVahI2j0BpPzRcj
TW8Ro1noKKyc/MHT23tNUwnAKuUPlILpTWrA/XlZRRNUR8KiOyzED4cac91B/2NfXHBMcj88ol74
9z+8/kCbkI8c2V+0V5/Mo6ud4uLzLf9INxpc8v5X3Zg43ts6eg9bv9jCichQH+kmj6oT7qLQN1mz
1uZTvzBxohxaYOUPOBc6vd3AFkHhO9flZkRGcJemkV1UwFHQCahpyL48Fr3jdhpSmiQxrO0AHdWI
YuNmXibyMY5K3aPkT1izD0PcPfK6R/ufdlvHQN3A3tG6+yQuCigyKWcP1U+aXc2uR3ljl6j6orrg
edPPIC5HQBtldyoHpFSiGOm4TMtBGoQki3L/NOfxXsYwR9FDj2erkcW6iq3OnQd9umil9aBsVfcR
nhToUnwZ/T4EcFHkN4kXjl3j9FYno3BhpndHhg3EGuqsgf1YOzekkpTUINzhrGys9svSp9aLRGi+
jhzd6z7gxKPpTM51/qQldXfPuVGQdtCBYljqzqhdt5hb+Ow8857+HlMAM5Qky7R0rDzAY66QseIB
g8Fpq6lsW+LPcal07SpLsOywmwCIlrufWpRChlCqY6/UnNi1gAfESrGPULC1g8AA3rasmSSbzVlP
oZXo1FVMHqdnLvgfBNYodCPL5ZASJOJohUsn7aOc7cO7SSPft3n/gpLyq5yqazf5LLQI8XH117aL
5GYcOxY2OB0uGcWbDYujIXG5crpd3fXW2croZKF+QafNb3rUeaqV4mq27eLQNYzt0EByMvOmz20/
b3UNjLeM/V/L2wii0p48ZG/PHK23EIsi+qwTrfeehf1ExPhAcl5BNeFX1UukTKDxIG7tddvnpA0i
d0wRbaTz8F0VGcNCAQNFS9AFGzbcL9MaJVEnoOAd3T/4flrdbYCo4EFQB6V31qaYRhLYD+QpFjtU
pTY6UtVePOL1pvIToCVz2KzbJV/KKiyaEQttpl4UoF95n2OUc6RzENlIoQTcTcL/wUcmy8bw1PhX
NavmXh3MD9nMCENS/0wA3KeSLS2hoU9QHvgWAaGv0wQ5pOItRERHsqaIsaeSIc+7/mIhIX3T+KzC
Alv4f4Q37YfSRQAKT7lcLPDkDbgWbCqVDf4mKLoQ2QEDSqWEXxmgetiVtnYDB/wmNf8tlg2ynivr
bxQaC/LTGljd2Qu+Lg6xQyp2fxh13iIVy9me4phrB4VM0PGOWnwA1w6YCgkZ+wAptmB1UXzOGunX
0tcTcsNE8FFBf9XjcB/0pkDOF3zja1JCZ6H3L8R/lHWXeZFzlPYcedxOJWHihr4v2/xQIxk5Wi2C
kjkG7JmTuWuq471BroAV7j5NFD65GntQsikV/F7dgTbRtk23tXQ7fbewCApQ57VgG52Vce/KEX73
PA3AJCoroyfjjBrEookFtrsk6/WW82YlUQ+XqvnNQwwYrgc6AgrY5+mFQBhMDzsGUBoZyHJaR6cb
EPmDcxvVJAuFNZMs7cT9v6CMKaUKtErKYlaLDLIiOgXtXUdf19QyJnCq8STFEInI1sbvCTvQsCHE
Dhr4KS4sDDQQT5E8cQ8ee1YprgiUwc1tZPQ5a2+vF141cEjjVU1/+Kw+EAlc4jpiVa/3sYenmPl2
Z63HZuG7qbNY4+fTTj5u7BNrnS889DsnNtvPXGeknSUgRCKQYXTOZNxkjTwylawOWH/IMUmtapeK
c2eK+DGIgT4ond8K2xi2NQoVtDHJG86Jgr+wKJ/msK4PvUGEiOMr+kbtyOHO8Da6QUVoTlupaMCy
odvOenOwjUnflph/V+lrhPZiDe2EYxWFexKOW+y+wNEAg6SSvXOkNwOeGG1T2iYlZtOPmy5jahYD
5ZjCJHr30/A6ZLzESkdwpQNzbXpmUqVCeCO085ByBDuIMf9ooha1OteCZ/Dc3uCQ1OwQd1D9vSWV
4IJa4OI7oXFoQTbMxF2s8poVnCwzez0NPsEbSUzcIid9alpv+NNyV9WjyQ2SbuJ4CV7RwcrrGDKL
ysrsMsop2dXsskacvqNlgHAj0vDAO6pqb0KHbJlGk0fe5LANC4b7vpUc0b+R9jiZT5PZzacw9vng
DpmxxS/EqJTH06nwHUZT7FUxRrvOsCd8rLHEJ7T588vOFMGCY2n4WGlHdxSHr3nu/GK/3m6bzEhQ
LETbqqcqXXyw01QwPTLmgzST6bmPjxRvWd7aK7MNcteonnIyBw9mxu+zZauFK0ds/Dl8iSaDUi+u
9LWBCWxvordyCa64c02GbxKt/SI8ekyYPt1ar6SrOiDHlxygnDPNICrGJZmm3tScHhttjPeGrCyM
rpW1DYNVCtTArMTvljaPRzrYDopObWC230qhPQDcM6robn0CntB0pu9YbU5DOSvw72nn29HsURFt
BRIrDE5QjnBhXqo0RbOb0qlb2a+w+kCE2qryq0hKkDPiveEqoj3UzrSp1gq0Npf+Z98Gv9TMZh4B
YCLovCA3jzNxjobDmIBOQKMAynZDFH3MEKLqhPKRTztJf0hfuRBuSzCNITmTianvA/8YERWMevcF
Y8EHnGugzCnki0CaXvQ5aRWxV1iDoMeAuU7LcOcv8CkTL3VNMHS+qFsEnMSAxIi2lAHca0RQ4UJm
5wQJyvIzcrKnCYXWtiwhtXRYLfOUPPupJ0vV7K6JrbxqvEMbw3S+EDwTvxwPr4Y92uRZIUFreCuS
Yn5JRH6QE37Lajiz20qJRsOv1UfmL/M3a5VDPBC1BM0Il13kGWHxHofY1ma7Yc836JDC9I2loJKZ
W/UjbqZHdItaELN1PtPOa4znjHavh+1liutvuEpkh+AVz0N0kb2GuK07zSOxZKnSfiV+jd+APjIQ
L7NCukCNAG7ZBBoqkeuDYFDMb7NmedR4ufS3WpD/9Okl42E6FBPbBNr9TaHAmeK2wPg5K5vEH74m
fzjogfGZ2vG9GzLad028S98etwwj7FVMPbySJeOuGvY9G7B93ANDjNQIm5qJRbRvqUkxPu3jJmWk
GdcbzP4bwKV85sn5ZdLD6o20s12wwB/T3GYMET2PSfOiJ9m3GpL1OwMEDUhonab6ecAGDHe9fYTO
/N6Fjsc8+z6AO1eN333Ip29quOIdBm2DYn1xwp3jMOAZSoxnu3+1dMRapLQ760RBz9xmtsWFFW2m
HN4Kv9sHTc8rffxN+iBgEvOs1uN7Nsz7rOzOwvmSFZPEvvkI9OiCs+KhDmh0bIfkLc7s7yJNfjYp
qzmsatuRGdRp7JlksEzezxF/UzEcUT2TfGSySxOAx4ZeOesvqMj2KauoQqaU0GVXbEIGJFHeQGYb
fR1pXP5zgK1VYtkcgM8NSfQS1OO3jd4Y7SVbIrAqZqiX553lv6qoTQmbrl8qyzmQDiKkdSVY4BzW
m6VU2RIXBSCe0uJSJh4iWiTJ2Et425hOB2rwy24bIgv1gcknDEi09A7BA5s6jc01xvUCSyVY4go2
BHowihzWOMxYuS4rSJxYnoAMdqybAI5u+SxyVQAf4hBbz/10RiN9FfNJOtWRUqQ/oKGYcC9ul49Y
bASEK49VeTA1BwSY+WhGjBA2IIhNXZKxobV4iCjmVuXE93SK4nuQ5s4uTeSXclgEfYt2PzOwNXHb
g80vt13CqrQedtGC9szzZhcFfCDrb1/P+fHy7Gdu6zV+Gf0fF7KYqk3uO++EasAAiopv/vMPTWPq
F+sXw7BfHAloKQ0pydPuJMvStQdx18ltLodDazbPTtEtIza0/bOGY6Std3hApv0sml2b3tSMEi+q
unsjq32AIhQpWf3cGilw9WDFMn8/JAPc6YwnK8H21KTPiVSfmq53W8KQ1/oiIobzNSjFXRTWKeaD
H5U2LP0BKzPdbC3O5O3YWme6YNRDHkj1xoqeOqHaFVHwXMZM0mHpCjv/iKxGBZM6P0Ra4hGfdSAW
6qZwtEdsX+uyPhmcViIrvcTCoZhU7T60l0bX6V38cQejUkmQrI91ZaKz7y9W1i/b/0ZsqmPe4BZn
RlftTH4SdPYteYDbDJIRWhOJoDNyVloPxU8O9r7N6GDHyTZc20Q3Hutm6ZUa+ZpmUK79CRocu8Yb
eQMBpCm0EEWMsFwGEGHLrH3MvdyBoCXupdVBcUyMyHKAzMyBXkbkmapuMedqkdeOPbO1vjzWwVNc
G3dYfyhYhm6DEumVZQkHUEnhwuukhOkcbGbZT13IS2KOv4lK2Br6qL3P8uaHOO5KMX32Jt8+KRtP
dHLCxBvHO21mw5VkJZKdxvSyjgW8M0RfclmQyd4L2POzsgMvQZ4c4ZNgGjR01735ppgR98CYg4Ho
MINxPuhl+2Tq8gegmnY7V86ZRMkD4kq3BfUmELRMBXQzXQLMB9ScVy+5SSoRc/Nxl7XIrtNEveUA
q9FSpL9nSyxzFi1nqUp5bvMoYFN8h7JbUROOq0SCNBqh7lh8cHOlIr/NmQy3aqjRnJDxuBHMXxm5
Qn2qZUfDab3eRCgeydkjImUDSgKhLI+8p2ck9Zn99KmKWt05pfEOmArLm6EcOAGOEISxcmmoTWHF
/sqNViX2g5Vqq8mbMV7DMAf300bEY0D5JQBHP+htH+A0MH+20SvFZbtJzZE6PkXxmVW9vS6Nkovo
aGiB7ZL+/mhVAshSGAS9RuEXGsEVJRMIzpFdRTFIdaeJ4cUqlsksr7TnB+TyiOKdg9cD4FUdn2pN
R1Mb1usSB/qq1MJrLdDSO9N8RepBdTzC6moMg9gsrXwUhnpJnIAnQmjPQpGl+/9QBPl/Cj34/zCr
wFH/KwnkNvqqP9P2s/7fNZDLH/kPCeRfug5CgbWoakEbooX9XxLIv3QUkJojTanzqbdUEgn+lkDq
8i/NBOWgEnahq6q1aCr/lkAu/0llNqOqGuF2zqKO/G9IIB2d71T+I5diUWua0tINyuPlBTL5E1L9
T1kF/sxQ0CyL35hsw/28L5+zh/ZONJFDMA6+hY10fyWH7ACo7KQh+1sV22Gb7Kyjc5y+GaL/Yr5w
ay75c7pXrumv+Je2MXcpK1jX+jm8tqgfPhtXXef7aU3huRPrch/soKgd532PcplwhBVo50O6qe7V
QX6GN+N3tCvO5okMFXApMG8B079yMZ2ag+I1rnPlwfPyTbhO98mruCMQcFlY7nWveIi1cNPb5Fb3
GoBDt7GfMxfQDvx5L78W9+FlGNf8l+Y+n+zteOpeAUc/lKv+UxyMdegN2/Ykt4yhvWoL2H2HM+pg
eYgrfsONOvAqL/rR2vmv2UNxVs5Pm8i+FSqzkGhEts2rP6NjyreNfagODBUcIOlXxzN36kswXqtD
6dy+unN0AGN+CC7hbTo41+mVt/DEz/BbuHSxezqTg1yrrnnMr9bKWsGGf/KfxR628zpcN+tnSho3
c8uTetBP4YYsEy+82M/+IfcSF0/Apl2xOv1GhVZ3bvhu7oqD5jkezdWuO/v3OqZgOvof1i7ZGnA1
N+M9TFcIGVGtwQGGBYOcboNVJ+f/D8/0FcFXqh1JMyO7a8/IaJ1741HndY0n5sHZ2v7RPk24UwzI
iivzfT5lu+heHqst8TXxnit3A3yfnwtGG29LvA/3lpftGHcdxSF/bj6US3a2b/wNb45HaCzAcjzP
K+JmvGQbbeXGeuhsQVaYuhBhvCVHVG9b+/cECXXVvzmPYDW+6cf2qb7aQGjD7dzTXewcXihJvjv1
Enmaq26ovNaa133ah+nw79SdaXPbyHaG/1AwBTT2ryS4kyZFWZLFLyhZtrHvO359ntbcVGyNI1dS
lUqlrmeuR6TIRqNx+vRZnrfNl56LVPlBOyv3rE/4BGF+jrKtvdYWxYnf92jvWwRr6wCGX13b3JFN
6pXPUIAX1V1/iehOITXxiUnLqPf1xm3YEYfwtM+jvw6hEGagmJYoS62p2QWz99WE6VJtQjCJy+B0
yZYLah2v9C0tII9t02/rFsHHhfWIjFgQnwaHaboVKzNcOCt/CRpoBYKfABejqG7ZaT6QaDpzdAro
NeAjvsUsI3U57kZ7YWhni8R6kh+hxUmEyFqzvnTUS7ntD0XYtMz8SP2DibiASa8c0KhTu7i8Nmti
TQDztpVneH7jtZBnHvq76d58yFCZZNvJDvwMijTHIfhPzWvnkcV4SFeOtiQ8siIFSt2cxSkjOJgI
dJsQB5SQPsWL9qI038YRT3EVpTS1kvmlfze6qF+kolW30eMdJBJyUOqzo92TXFuo2sF9CZ4LSCcy
e3ZW4Is73ZrTarxSF3S7Ded08kDV+aQ1HmLZzaFxZoUiSkvI9wBczqKcb5GhrvAmYtUDT0Oxn70y
r5EB1e3grpwjnc4HywsN4o+XHPT6V5z1yNpyBksjGCAHEtjNM1DPBYn6a7UkqExwODzoFPDMK0h7
TGgL6AHFbe1pQrA8KYALEn1YImiX+q9+lK71tX7fzdsMfh4OdL8Xq+TR4j3PxsEWp/yhynbZU/cU
zXD5g4VDLQmSaYtho55qSpBvNpKmYCkek3BtWY8txyL1CeZBsR2YIbp5oxVlxfhzHDhpTkNg01om
yIS8lLY33RPAdbbD/XBvP3JPljmL41N7BbDblJAcF/W+vUu8e3uncX6C6LQsnPU0fAudY+DeBQoO
XPOk3qmojawlgUtZcyrdkHPY6ninD8rFuTbbb64HuThTPcIO5UkxXuyTqlD994WMQwI7GLzicNKC
K3jzc0fNOX7cze4eOrpUIkJEJEpojkI4/jVeTpucu7dA89NLl9zTKwDvlQWHzD4BREFT9TOf8wUg
xR19MHhN645Kb08J9/WqKzkBn6yv2YKP9eJVT7Aj3PHY0V+yzK0nHXKfvqnQI9cqhDIouls4J2Jx
HuaB1WFTrvlIRCl7do0FgECRnaIvav5FO9ftTQtQzGFBH5sfejvSAPdq1g/uGcWEbp+5R0PdeNWK
0CZ5Lq8flw/9ajW8crSwYuJQSxgv1cJ4CqAbnLSUSGYJ8g07sypPuInYxiV9raONXUp44a5btzHE
y54ymyhSLxh8cqev0JpmJ3+kvX9tJdmT4oXDKacI8d6nfpYDJ27ehpxrvO92g1cuq6/O1fkEMSXy
WqANqP4txFf+1Z7S/XT0z+Yy86qvxKd2fBU3tVxaK056oIRrLGW5szDOUDJ33Vcpsn3ovuoX6OoH
E9IxHBdrkVyKI6o+1ZfBvGhbEBAeba0LWCoAFm0IjQNBy4W6JRXi01H9pmG3Za1CDaUxyx62JhoP
yaYqEUinWM/rim1rPsmI/jeIsFR9U3KhUCZCP6AHlxIUxZ72H1IQMOROFMJSkd1tI+/F2dKErxVr
KgMGa++3F7XY0x8/tt43Gp5A9v6vuLz/n5xZ3Lv/Wnhr032ndeH79Isvy2/8y5cVOKUIZLmO7hiq
a4iffFnxl0Wfj41TalAGhFP5n8JbhvuXjRPr2qptGZr11unzH8Jb7l86Wl30CGkafUO8/N/xZQWC
YD+7soZt0GykIXqnCZxuzUQWrHx9uUZ5QPOP9m8IztC7T+cmygMBjaAk+8RrGdFj7V6AqdFNWC19
6zEZjp1+oeiARMdFmF97coEVDA+KlSmhojz0MufbmuOq5UNiVR+j6bXF6P80r79pPWI6PhqqxYHh
56EGjdKGSZmOZGNvTX1s5ltvyniDsVC6o0Zl/8dfJ8zffiGdWK6F9JkLGfjXL0wnnxqslKdHzgtF
J1vDhhvD31PagmZxzBGr3fb1NuIRNvLXuqRuGk2S/uiGxyZ9okh0ql4zyoGoG54bDbtxzGIIF4o3
0bD7OERPAxupK44wQ0FQIocrHgWxVuZeqcLVOD5OCnqf4ZMdHbPhNeEdmvk61K9WcEd3iudHMw0a
Gmf8I0oQi7mvSHyhAlo+Uvs9Z8cqfYro0JId3gw0HV/H7C4GZUtL0Dx74X3VrimOmq3XfqyW3HfR
PTomAF3xmluXYXykHV5+9sxeXQHCQExn3fqvjC4ZXwP/wkAo5VnSggAGe6MoJ+YghRHYHfXkOIP5
1GH29SE2vH8l44FGBQ4RuJOIYxPDIH9B3+Wj5TwKSt5ThVpNipmjVyU4dvxMp3n9aKuf/B9m+1hY
F2U+8mIKfNChSiNGVLYj8mAdfCL3cfTq4A3wQ0AChKdWanZM82rJuqSAcjENj4RHFkFwzGVtlk0D
p8WyDo5tdaxJPsmaPk15VKhizsg0UjCdoi/sfNXamOglvA56M1Pqo/IDzmA8vQ7lUT4bch57Ezz8
lm+0VQiKNSS1J/kbhv/oh1uFmdHViXSY0Gi4X9ngAKFnuYCxHyft4kNAKo+oFhQ2/hNleVyNVLHW
8Pati5wxnXGU0OSGgSY3QC/EB5doMKBBApaUfyr10XHZmGiEaF/N8E4+gXL85Hly9xDxRCvuRWWY
fGGlPdJjCtSLsG98x9eb5MDl+jP119q4yMe/5C3FHfe+7l7lV1ObtEyMx4gVL8fFu4aAj6y4Z/Sp
R0dGzzWwMlk4Lecr6xUjESF5AxtloG6YHyf+IR/uKlrgsRZ8eNx8prSVeeFZ4K7xEzHwH4c80heG
JZZ/eITftSq+WTcHhUvJnhGW0LDLP5sMXYlI6Da4I5rsv4Z4Mj0I9+iLm8IWa7QMgYRgiLWLj5SQ
gIPJaYehRSi7VaxfxHW39Ch53IlYZ1XkR9+5JenNQGXh44FKK/tTQOFtnK4JncDVCCe4+rtxhiKD
xNRj2norgoN548+IQiGmjeZCzJ1BtcjH32hpv7P8JFEMwt46qijOO3PatlU0DKwmum72GogrH8K2
itphO2z8EmBMnG2pU1yQQaOkIGcXQDnBgCPsXFvziqgWCJO3mWggSPoETqcO55Hur6692c2mjg2v
mK7yt/ivqDkAI7bbjBpZ3k1dlkuZqdtfFRh4bYsIEqgUJLEXOuoT8rMr6vgnzkV2J13YbIleEzUn
eMXNLSLI3A/5sknvZ5zQVBwLOBZ2eRvIHLMpjN5oK8twMskEXFscUwor+TXekPo3YadyWAqESUqz
lw4JXrbYhemrywzcW4hjOwVE/3tSW07GmfBFXpKcj0C/tnB09Fz25d3zPbZ2RezFjBgNwm9y0KZ5
NFkaMYA8rYJ7yEuTeutLOuDa4wwp0Q85cqvsWeOVOyxnF1a3vN9MZcxlOUyQ2qXU4B2HtpX7HC+E
JA3U7iZ/IIfF/GtcdlYdTfvKy7XChZNSVq9RfePecXPkhDnlraATS46HQvi1HDauyNqvg11fcyfD
b4626jiuTipH9YkLY1xaYu9IoaMThAc+Xfm0fn671blx5S5a8JGYDQsALpR9PjlJKLBjUhgek1rJ
mtdm41qnuIBTSSrp7ydOCmaaLGAyxSsb3dsI6YIgYRYK+u8knpqrCgeT3pKMJNULdbEoIAFEnG5y
3nXyGrUNsHIjewzl2BnM2wLlxJWq2lJCA+R/Z4BZGvod5YDkz+V/jzT7USe8yWEcj85nwk6m8uIW
SCXOrz7NHeEm/zaoEtr6Iu9aTbMic1+FQv5fp6hrOX/ySrjf8nvkEhw40HryL/LdUMLAl3FdrFO5
BBrwOWEMsgX1ogaxD1P+jUnkrkVJvCBJS3xgqc3JQr6gUWta3OTcSPclYU9RedriXEOBmGbE8cpN
GK0bHV7s0lceLLk4MmrGW4aUaLrnA6xJZOeE3My39Sc/vrH19RUZcWQ5mJOe91CGG5xG1oj84DcT
x019MpqbHHDfyJvTLeg2XLKgEPTwsHCzkdFmTS5ap2GXRxNjJEfIYFtmuE84uac3wVj5iRx24F5z
IQjrcXfQdJS3g1oylcuk8lMaL7nSUp5h+SkjKOjCJHgW+Cs0q+STlTcsq2Zj9sQ0MbzyXSV6U3It
drTvyFkFluHJJ0qunBroDINFBEaao5rGTa4a8izyE+ZiSln97KZ6FVCirq55LBQHOjU3DKMiryoH
MVw4usezrmIpuC+KQdWTc2YkCdWLEg7TXeUA5GeCttvKzzOoPqAdJeLOmzBua8ffdvifqINx5NLQ
XCE0yLTlPHw9Z0DezuTwZMiLSOWDMlCDysRpqHjzFMhr6Viq8mXKbSE/YSaim0aqnZjDQG+O/CRp
lOSiVjTs4ES+opVq6m/2yifOCPzGIqPGZMrRMnxpyGr15IgfqpK+vSD3NZaRrhrS7MzZPaMKkV3v
qnxZ10e53UkLxeJqlGsBB1reANaRnEpF3FxK19iDOt5iUhIjnx0QSyNGw+nrlRym3KVyW10mPHNy
dpGUWTk2eS3mXt4aLJHABAeUS3Gp8n7xVLjsC/Ib5E6L2CpLSN7z2sUyMS+Mq0F9wBbViq69pPPk
xCfHwQZVxH2UFDGNPcSsNqwCLq40DHhVzcZxX2LlEuk13esg4RmU/MVu2KQ8I/Lb44haDdsgs/TZ
VCiooDoHO8yFyLmWG5hBu+9smnRI6KgTgQJhQ0QC2GNqU4dzNrMt9wu5xuT+IfAMeUlaRXKLhu/l
CqvUntdWACNrPgXNl4osMfyrtVzHcu3KKeIWyNFMfJE0gi4GUM585DesUbQ3sInMc8GuW2UprCzm
PNE9ZmYjt0++8O12MFHSdLJLQOl5M3ty6/p70+hwV+WmbI7cFPaZN/vKz+RWCd7Sk7u63I3CmhLN
jdyvMWb8qiIrwk0mXZNbpw9lMeSZ4FHG+E3NUdpAldmXH80LwXjj36xLmwdCPhTy52iayY+deMoD
nSEC3aN7i+AbLK4hWT6yfEy+qDjKtcTuJb9ZugnUXEOMxKSwRcsLkXYtQbnOwI7JPZwvk3eHGyaY
bmk4PvaIfnfcc4BbCOGopmrob0fln47CI21PgwsRGYEaOh6pFpdbgnREuEaV3bEh2sTzLKdTumly
TbHZyr8yf1wx6Uech/vZOMrtSz7Pb8/2lMrNmefr7+3UpVKs4X7JX9f7+SYfXGk7quDFNQ8ZCnA8
pg6FriYXi1mTq1Cae/BT4HpZ9MTp5U6bYjNq7OKQ30wc2fEqZ0X+EL6FXEVBy1JlkiQw7eOJep/+
kt6qY1kakva2pspE2K9etQhFbqgBsFwaB9fy+tngWDty023jaNPXzx0YKetmzkeML/ug3EWlHbLY
suX6l39X8fbebBMTjLV1EV7MYtoY2ELkAymNnnQxmFcbPAWL5uOL0KzfnO65Cse2bMu0Xcd4d7qn
VlXveosSRbmwuNsMNdKec2dDrbv027jrYbeRM4rDIa9SkSbHRpWYFeHz9KpEaNn9demFld8U+9oF
OCi8Ec9Q7nd2jROC/ZYODWcHvkZMHTVtN/mEmI3+Zlzm4D5vwrXeN6hA3uTbBwv9JdwMarrl4pP/
SIsp/T++SMB6tikFlzsTHoTcaeUrcodkfUmTOjAK6WdgGklfvm2Jcp95s8EYzzT5TB3fCCWDT6A8
htOnQgUujAp+p2vUde5j36yr9EXfrpq3SWcSb4ZVx99wbzgg1Cu5COV2I/dGuYe+zdTfD6d0U4QN
CVOR7UdvDo5ufaJJRRp3uWHKhSs3yRbUmPQo5D4iNwC5bxCSArr/raZ6q6KAXLvKYwObBKDGhfTX
W65PPoNS7E3+QxV3DJjF4pzcg4jhUCE/GfsidxVfPUoLj6WRZpuEsxyPJg8B8PPsi3xO9KvcA6X9
Ldl+eBlnp4iNRaYfpRXn1xuwJqp6ZVeS12gy+/xQie7lTizv5eAkNMhhK9g5+XoMp7z90lbyKx8v
298tWlXQtGuZwtB1FwLQzwfaBA3T3kcnT5ocbBF/5A4ndwy+VXq+H3+d+M0B2lF1yzQcg3Q7J+lf
v8+owsBBYfHt++Q6C4i/sOJZavIWcKyRPiRaI+zJqCo2e32i2w/bzdQ7xRlHCpdGHvWYZe7kxPb/
g7n7eJC/mxNgxFQEELrBKr0bY+h3sJN9yt14TqWf3gZr6fxID4Lbz7y8fd3/Ddjq/1EY/M3O/9dx
8ENdvLTR9/znOPjbr/wdCNfcv6iUgCXmYuBNU7W5i8P3piXIrP9lOA6LGv4zUQjDIjjyr5IOw/rL
1OlWITpO8YZuaiz3/wiDi790B7PtqtCugGWZ+n8nDC4/6KcAjA3kyuWBIgRPPN02LfEuGNIH9jj3
9ggdgX5LertSFFqKElkV2uTiHCy+W6Ijk1fokYxQQJaoFpX72e+TLXyBL25JshDEarmlLPGuCF3t
D4+99usaZ3wmD7sQ5AMQ90WC7F2YPp+RykUpBrXbDlGCojWQ8QpPmhrPa3O2d0WX2jvb1Wa0Q8ev
89y1K0fS6ookOlLFT8LUJtAbFsmNzqwNclZU5gX9+ePn8J+TyCDZUQ0GaPE8uu/AYGjSJUGvdgj/
TasaStJmbuhhjtXgFdYDefkYhZlEk3tgm6Muk4ZfUxDell7tYFujsZchOQqpC37pHwam/hpfe5s+
Q8NAmJDRsGXmOxPhQ02b1ZwacoNSuLWCvMFyDskKIgA1EhFW3XxXGMpD0wUPoZm6kAZh86FId6Zb
17h2oxLsKteg+q9Jvo3DXDwFif+JzOUXmN+JZ7bA+4EcN54tWVBqR4ozjDL0ROn+3Y8RfBHEAcJF
aWj1tnA4miBMWWypXguXUWOqd6P3fR4DhAOiZuZ8j5LQqOfBrkHIfKnadnOy1H6DsK7tzbqeEpqX
0ucZJYqVPZ46W7nwoFjojCXO1uzoWfcVdODRbCXuYVO8W8/w+KeMKmMnOvgcCcAJmNug75CtVwId
lUoO6rQAWRszQHawoyfzPBFJVtJ5HZcjjKWAEg4UX9tV0nRbv8vyg64gwuSUxT6zTVCndOZ9Knnr
vtMLpKtFuq0Q5d0hUDestYoyvZZNPFV0cbSQSrH9GmFOF7W2yCBXqoBM2fZZvado9lFLaZFTnJRa
Ttj1XLWodznl+ctgcPeBmbic8px4L5zya0fP2Ukzpu8EeX2g9vO4DgxAjVPVroJUyx9DGC2JbGW2
O1QH/rCo5Jr5z5jt32tKUIymmrrqEFyWj+xPx4UaFntIUWVA5fFS5D3Ogdkam86w9+VEg4JP8ziT
kAqvL8CQAC34Vgy0M4CK0b58PJS3Xfj9UPAJ8AjIGPJH1qv9NBTHEXYGml1ZhDOi5pjhBfpHG8zA
uhg07ZDaVH/ko77uhrlds/AfAVcjGQIu1NMspE9peCY6FA2Gp0/l+Gkqnp3eDvZZ2lhrrbN/KIMI
VnQtrMKphKlRxIBF0XAYBjBEdmWu1KkCBjGEvWfG+j35AkGevT58fJXvuINvE26qLtFxyT8kl/pu
wjGQNbX8pB5cmjROXZdVB+U6WLPuOaEE+uvLFjGa9pDYNo38VboJBWjavAMO1lIa8IfRSGP2bs7h
5miC/YrAPYvg1zm3i2E06H5V6Kb9Sqb2G5A+/a7T0zN2HGEPNHs3gH1wRFN68oCUNMh44cHOuMZp
+dBURbhHbYe0PvAEjMcfhocB+834qPfVNUwyls95v2MUYefIdr+FPtCeVOsbvdOdheXMoKHgIc/I
78Tl/GzpXbjlxBMstFL3vZm65tWA1XiOSTV28OjPhjIi462o+7ZLo+1Mo/GZtb1smq7eDlnqL8di
II0nnNeuVpp96cSnEXwSHOcGTZaGztam7wBk2ItAOVTGWDx/K+lZWMJqO8ypGTyOo3Nn8nJSFOkX
xw7vIqGki3pAdzoI0x+Tk0wkF5DqFOV0soA713N7LMMUaBDZzrpG2qkFLmxHnGs6d0SdYqTrEZZJ
FXdihVDtc9G2lDHR970Zk8hhfx+DbTn2X7UxcjfpfM9XJTTQVIjOTiaFYRGBmbQmjBtPZbg31Ln3
ROBQ691aR+Bp4kTZ/7SLS+uCxuBrrOXBnvUGzQJTD+QHllNhjtR26NGWouPm4HTVZ7us68++259o
x9iWNUqCeWhvhQWSIZK17BE0XcRtn3wO7gB/Q1goQT2zmC+QPHoe5gp6S2mqso5aiuYYl1IZTK/N
hHhIcDs8W6clxqL3puz6ZlUb9rQ0dECNfgEuKIuot/OB0qOQla/DavCf0wEZEQQLC7ezt66LHLUG
Pjp3qfa3y3Y3jcOuVe6V0uzPbT1/TZn1daq656jisJiLaOvP5avTDcqDZUtVCg0jF5RPgzw+E7Mb
t7OGNh3L6x4r+NDm2tlRWw2RcQNEVsv3ChoU3JarCnprU9psxFmjNlsxl/kGRpg2r2oQ3OgE0CdK
V7m1Yxf03Dl+MUokG2s6XL2hywDcmZXN/qITNQ2/EVhsHsaCqBRuAJEcJziMalUvtawaL/BE/b1L
X62cNKcynwytfwrMJln3fKKo7e+prza7oGzpySdafEIKjHo0yNFOMhcbUc5MaYU5IeFIWn0IaB+B
nzYn0OsTugOWmoZgsKoO3/XM3YUJCQRFj2gEQaNFR38HhyDc81we2okeaKzTopfl+aM9/AgoHQOr
yZdkZIOtIPquV4CafZv6TAVhJJrGlGAfQM0vIBwtqF9L4x3N0z3CwyPyZb1jekibTh4ZRvqjJaMZ
qAB9H4pd7+yKg3g5U5M4B3V9H3LBTK127evK3eRBaG05yJtLBznQzET6o6qRkW4Ad4xk5oCbX6Go
IKJpO7tE6cZLL0MEbpy2O6GQvfWtqP9uGp/odjzn2di+/MHS/sb3tbCg1M5QomFBt/3V0vY1Lfs8
+8piaFRKlscYL1hqRxIheK5zWphreQjXfVSUgj5Hdt5GYNbEY8qz5pIhJOdVDu27CHMu9VCoS1W/
+TEllH8Y5m/8AdNhf0JHjBQuA/11mD6w9XwSrUJ/I3Sm3h+WQebKNqfoAq9Pf7CY/tq2Pidx63u0
+pKVoTkXsFgZ/SFAJ36tT3/bKTnHAB8lRGf90zUxnbqOENSkoyrr3MUsg+2BgEFgAbZdhV5u6Scq
ksTZyVwEk/ypR6XvQRj1/CULxGf07XG56pZmOLSnCct2z06Gl5BGRr+tTBCPQzntPp69N2/p3XZq
cZIThOPkjmq/m73aUTWigb2C51J3u6gjITTP9GvUHVyzTC8azzBgHE6qtYZl+dIq5SGr8EWM3N2o
9OL7kuavgObcZqp9fjuQWazFVa5bSPH2BlLNWbQWPA6e3Si1x3Q8JBZR/97JTy2K8kdcx//JfaA7
gGsyiSs7byHIn/wyyFzmHBloJEG3pOJwBG2OVsMp9tMZjoHdQAHgnGGLmCoMK2xW0HS9vNK+lxLm
l+JzUYNMxHtoUOOJdCRq7eol6JE6rXwN6JMxhkfD6r5+fCveiiLe3wpiKfRJQKeX//t1IVtmWDdj
BXbWKNF7A9Emtu7UnozqWAl78sDhYu3MBDWAgMZRLdR3PPn5onKC9PLxUOzfODEceVWVsIGJy6e9
O1GOaa5MdkpBrOhSdQN60iGCtOl72vx6ZMlWPVAhCg6ikq5KMh1qPpQXJHHMLeddfW2H1AC4aXuv
Ns6rbD/6HLkjKo/Ugueiju/RArk2ZnkstQF4cYSNMKE6iTZudi0agnHkz2SyRrpIXXK+QwXSMWsn
sjjutujoxqodI93mrNnSHdqXMQyoigZc+Ql8g9gNzvwjTQJtPRk56ZQUuYRg3KGpVX+yUnuVu+2l
AbYBR5nS1JGu230HDrUou3ofzLxzMGCogQYT67BNj6iBkdBOCyA75etQYdPRxTPvmvEIJ6hbFtDg
HuzA3aX6+Lkm+HIc3VBZ0rr4Ugr0Hz6+LfqvpSNv9sVxaLbRDY77GkmTX1cIsMpCB6KskLiQvW7A
7DtQbYhzkt+yK9rpMNjHoDTaVW2jUhflww9jLlaF29DZRidzFpBKnDuzANYjVihUuuw76PmZGb2u
7LG+8Wx347kTEydOa4ZCAHiEuq+WlZ/hF7S5CX28nMp1Lw5zCVBsoL68T8r81CW0AuqUJf3hkuUm
8+6hILLIH40QlcOK/PWS/RodCjqipSKVA1OZzuCFCGjODJq7moPZOQToAXYb3aHeVe0VikHUdYVW
ckrwbAu2JbpkUSwYhUbzsMBT7G9BEvf3wB+21JYhqFLon+i4DECikRnhuF7s45EA6tTH2qofC7rW
4AiuBjMPd6hk0j6Qq08K8N7nanhsAlGdPr5i858HHEO3HNWxsZAax613BwjXLpUkLigQmxV6jtpE
b7Z1Vl/niD6avowudUZ3bdnTLE743JlzSMK4IjtDmdLHADEy+B/PlRa6l1DJ1EOkCMsbEtEvhkgP
D24YfYaThXx9P/v7obHQvppNWHA9zo0NI2GTdOqwMVPylW7pszRCigYyX71MuAMnFE9WYpjtTRPp
qFlYwOIF1ADIkIG2gHm+dLLuoWiEv5/cdVlH94GuWEDhkdar/QGmh8hXbdYegDJqKFxT1Tarzk6p
06OrpuYR+WkqRHJ3m0gluNru1T+dZeV29utyMmSwWmL+2am1t8n/aWdwwjBJq4h6PM4WkRdpeIpB
SXIjMC0K0zg7KhCLVrip6OHo9FAqTlJzxc29PrH0P77Tmjyq/mMwgptMJMPmvCjX/k+DAZGiirri
Tk9FEN2hTLK2bbFMUXBZDiiSrLVmoPFS0L/DWbtE2STEXdykyvfMDbo/RDrfFSRL28LMsOgcLIxK
zPddhgPZip6KHRDFg3ROpwaKIXqT6jqVdiAPG8QrGncRpiBlCzFaaKcYi7LP26Vp5fO9qsmjlILg
i6HQdzBy9jfDEA5ZjBqSOlb+vqxI5U5W85I3PnJ9scWxJY4QvuJ0+PG8it88QTI2TVCGOm8pcfjr
vLroVXdFp1LiG1JPnW/bFipNYOWQYl3qL4eyekZyi/KsbIv+iUP2m5ZwGbei/LOJ/DWln+22Vwjm
upJEEuimsq/C0EdudroL9EY89pghpc3FWtFyzptKDWWLjnc92P7hUv4RHzcNGSHXHN2lKfOfKV9j
1JKeahmOxTSTTyqS44kTm4dUT57Z+5PIDc7gah/dcgAECkENeYD+82AhoxXhRFI4qBwMP3zM6xqc
twZCtw7jTV1aBghMOkBI2phrvHx3nSJUpbv5cEYGjJMWitV/MOVvhY2/LHcK3lUiIgTvUMUgfvrr
bcmSjh7moouWk1rfj8I+Ky7CjxRQGwLIZDLaiILXmbpTiHakSr7ORRdtHOSZXDO+dpNafXLZr3ww
RQAiTlrsEF2LeDwjqHWLphmLXT7rD7bW6hSYDTzOyqhsgkyY56DvZUy0eMJbbOgJ5F8Kx56lTln4
corRGCSiuael3tQLDqlBuc+gZpBeR9ZYzYqb01jq3mTbABYDrbyHS5wnzFcwWec6C2DJK4A5EGgL
TqECXy3ksEKJjfq1BxC5bRWEEBG/QB2ZUe6lIMTbWy391qROw64yQkby57s6mWiAUnMdgVPXusxB
QjLZGY9ZoNtbhB+P7NirVkzBITMLDerc7KycFqvLNqXS8ZONawfRXZAgYlchvkxlTer8Iaav/2NF
chcFjbhvZksmb369i2UKoamtrWiJrbq0eu1sAxnEHNrgqAQ153eOPkc4CZsuj8DEhbCMcg1l6UgH
Q2So9R3573ukdWoqMVRlreFAcsJNtp2fZJ98NrIgIno4RzpxEwCoVjE8D7nxeXZ9wB5dHXps8feV
G0H7GfKzpdNUrzf1Smkq2gpnqISqoO4oBLT58aOo/cMn5sIdCC2ySgUf7P3WYTUT9HuHC9cVwHmK
yIvNXFLqiUyHvo1UomZzSFqIVARUtcFtqEbz8z+YNvpXmN5fHyJTFyrZPNpTBN75OzMtkPUdrABm
e1Mn7kqDkU7czc9QelUfZpN+O9851jA27LFWn0DfPdYCx64dx++WqT0WbgrG3A5fR1Famyh8mpP8
Wg31coggn5rmjOLvLOisKGJ9EZE6wPUqvAphc1SYusdIFC/W3CwTKlU8e6AL1+DEhKQEcmTlvM3T
DOE6BMHWSuMeaoM0ve8TkYxlUXre/xgCKlFhG6foe5Sb3NBwwAGcreKu+aRQVt9YIA7SIdLWyHdW
IOp2uq+vx44m1dmwS8+sOEGYLgUKGgwjWirzdUyoHBiI9pBGz1NADZGhEDFJYocWPfSwnBCHHm09
6hEQqRAWLQHk6BZoqL7Im1hwaoAXbQXoQ+K+FoF6qydjWc02+QKsAE7iNSAqS1yI1rUZYTiJ1mLP
QNlQ72kbNrd1Q3NxhzCG00tBcXDMmmPoq1I8oCaDerevo1hP2giNKIewWMrTAAcbYjYQaXoCSDO9
VI0RrxrYg5RBD186k+NIGbY6jra7ggX0WbNgf6g67EwZUm8oyUqaKVhTw6HBxiiPQRUd7Sa6ZhoK
wk1AyqZT5y8I5t7b0rIAakC2hzbMsW2mrYMf3Dn4xuFc06Iy7+1EyVYWXAfMBglWkX0thXoRBJ8T
0TkeQoFQwg0bHDyHpraReggiv8Q1NDAidFtztl4oUpNI1vI80GmxqOkEVKvnCK4FKEWUwfSy2gfd
QK+yjDYLUc+roCvPol/1s30rm6b31J7iNnhU982okcgT1tdq1D4heQy6VQlB5NPYBy6LI9G0Yd8q
ka0bkfgjNoU0O5J6ZjWt2F7oHsGPuxZ1SuNyFtabzm7tlGJEehxF65yL+MGsoWNmHYcZxYlWWZvM
gAIYm+MW81UnXXl1DIgCUxrHe6P12ikMP6M7bW9LdGuXpaL6h0pwP8dyRjkg7wuy0f64t30UYtso
oRKodw+usJVPoPPPlTEUMA3d7BSA/T/18V1cCnvPolfRoQSuq2h6PRG2ZXm2Yzut8og8Whom0VIx
hdiZmgjQamDZJ0b5JdaQNR8KJBY7UxYi3btsUmg+WdzV/nOAVM7WKA0w1D4VjGPYnpUYPHGYx+65
jEz3HPb2fQEZcOdPFiXgY6kDQLdekF5rzq4BBAw4UU7kxsgPUWB81rUhPIsw+9FPmbNzUiM6Bm1+
bgmwmXEPOG0Sn5IuLDexQqynNcN8o2l9twIZB0CGcjsFlRbg6cHGtPx5C6WEyiJdP02piqpHYFVr
RxuslaP33/BLoXLlYtwXJS6w033vsx6UXWd0tWegebVG0ecFhHi7pcaBhmYxSlENYENa5XRe1bnt
SovgwJJYvjYO9M0RYLJAFIpKZ5sKy0zchs7UT4ETPND7gAp3RC8mIpM8yaFR7xB7bstxR72CXAo4
FW0/tbL8mFPRyPaN7OsNVRbc2EaaA4ErDHsquuQ1yQs/0rWjBUzP7CyvJyeysbLsR9Pp0S5KEThy
aP6M9dr4FGqipHZ3/qw6YX3IpwK5JwA7z3Gxtssccdl+upS+ZW+SmMI4HWjbIRraiXLMaryDbEmG
ABg1aopdHacndoeHufGbS1PNV5imSywitOsCZUVkryuka1AX7xyfbmGAv/gV1FAgOeLZanBft1Qa
FzK6p990BdQPQn0XhPFKFOotbtgAsQ+RY3znHiKvPYG+KLNyL8pkPJUlPktCTGCsin5lNw45rKp4
aiutuQvK4DDVLN/cCiHoj6PkIlKL3o15sotAKS0qfrhwkTD15oJtRe2NfyfsPJYkt7Eo+kWIoAPN
Nm2lK9/lNowy3fQGoOfXz2FrMyop1BtNTEjRnZkEgYf37r0n3c8TnbbeNett6KUx5rl268kkXxuj
HVw1NfAOpNLkJrvpMwnT9lYojxWNrSJJ644WHqn7pQXLVAwMyErlF49q6brWbfOH6ucfNwtyUSwb
5CUii8BHdvH34mdo/Ym5LYlIUWk1m4a2OZeFfNhNvjavHBXeESGs/nRNtP5RckkHZYzlez4iGZv4
77//rW4tUtIs0Xck4yKkywmDJXD5yWlIIPfS4tZC0wpyxxNklEOdSEi3nUw4bW08Ah41ywTj4BfR
ZqAV1ZtlTfsqjUx6O421No0CiJcLDiGDjvpYem2P5K7KaK9R/05md/uTWJiVzMPmhahAC2U+FmcH
gd6hzwx5b7kcSUFqR6QcapAPI28ovJt9jEaA3oXl/pBkfsIEvQF46T6Egjs1FsUeaW5AIm9X++dS
za99Js46bOsL6d9vfl/pBy82H6YIMNUQqAcvJIidzqA2nPLancf+PGoQlN7McGh0gG9PFnMbNBz+
3JzLmGlOF0NNb3LjVXhDsOr75Gx52tgpKZleioMtGjJIDKPYE5/yEKf1bRBQBbnCMNYDW9Aa6PLK
S5mGRiXB4D6pzxQ5iLyhae1mL5t3jZiSJdwLZQtiCKk4AYNl2Oyo2b9OGouiNkKB7Iy0lq25K94E
HfC8dPxD2FbpoU2+EAoFm7ythhtuJTv0M0hUlfPmegQFThkxwVBN2MtjbWyF46vbEv7Dtoy03PRx
3e6XNtTUSeO1ATaN+Fj96IxWnhK0SIUXpuemUD98sjVXo+Rm9N+1sP/PRiTtE49oH3oGqHjdb105
r/Bd6DcLJ94cZwgAXbIRupMnz0ltQC6ElgdMKjmv71pgPnFt5Y/YTv0j4PaJSei08ZVvPDozCzgP
7WRnRMbB8Zhikob2NbA5IsNN6oNlI+SkFuqgIOOPC6a3hMtRbBrWfZQZzAsrElFHw9mDQyFkxCgw
X6JSWZcBQhAFIGMHMuJXBKH+DmMYCQSd3yL1vtJeHB6ckZVhFPbe6Qd/nfdAYbJRQWWwjl7riEvO
FO4mIkZ75U4d55VRfri2Rl9i4qoM+/q29WO5tmKvPyctO43ohbgKx/aIsOq5qwJ9kW4dbU2PSxus
nMd5dux71S2/19we4Q6I11EB3JXJoPd6oJCfs9o5WiTFbdPEy16m+JUU9q3O+wk5Ls5lL3RxDrQa
B3IY5KdRznehX5Dvy9Xwvx/wv245XHNoQ2KSNw3v2zWDdk9aNhawX7ueMH7YTDmjKAnYYFBREZjO
wm68V4XOffBioPW5uJma2l6HVUhiTS7VlUlw7U5P1SHvmcuRuidvGTjMK3Lqht2QcHfw8qbe2DSB
djI9ZcNPayRzUXRG94dL079IMhz05jSR8axJx7e+9YN0IcYePDNt8yZfwETpJXHb5zKtXlonDGib
pPPyFOQ6VDphSM7LNjfdsILz/TYREHMnG3JqPcKhg6xoTlbgVTc6yO98YR2a5en0ObB5IfN34HPB
bgIsQY+iHvZLNLYAH70mTv21b+0Pix4UkWcT+SxLrGnnvYio7A+lz94yUnJDMyzvuVms20L6+yxs
iNcpZvkYR3qnSotUSOLbrxClnJnFF3duQHlER++gJ2/cVk0+bP97HXyzHCxdQUm3ZtGy8ONJzr2/
Hz3kdXtT79N+l0gXEzXAlJf+IXAJXG8DAlsWGg4s8lgxNXSyjSiL/KaM5/uuqxDAkJpeZdljO8n8
Oo8cQqqZ/B1UlpCP53Df6WfOkU6+mTFhp37rPKFqCEnjk1zhiEiKnc5Z62Air9YK1QWcZ88p+Ye9
7Jsf96+vyNyT/cwhYcz9vdf9Xxc2iVFmQDXlKzLuhBvQgHiRr5GYs03WZ490Qo4iSq19L+QllMld
S/zw8Oh04xtBqCAbzGD6Q9fvXxrDuEkQmzLp8dCQfdcQxX3cDzahwGQfxU966p/iGg2RHkgfzRKB
pYvckmhAZ10GC1BcxAglgj4imb7mgw3uHyqQf/Z8llVgLrpf1AC0h78VIH0oZJRkOfNUEykIH3ih
TZW4+1FVZC9lSFqOCJWx5dt06xk0B8xMwnWgQRHxVKorqNyfecN0hrjtPTw02icJZja0EHfadA9z
FjCe4ojHdZViISsYN2mfbrGwkZSQalUmxqYvG3Pnjsw9LO7UsS82qSzvWkvf/V4cwzQ8/Pfa/xft
L98aCT5dH4kW//e0//8WBjKgMqly0EI69N4MDzXK5A4346zprS4Sk2mWFydMCapRHPd6rn8GNpqz
3++3IA8U0T7Hlg66btu7MxiarexodP73p7SWkvNvDSE6UZbnGRZdIfa37/24Ris3CnpGtbnsfzC5
29N8JG7OmmkM5XQxPAjiScJknmVa0txaddPIXTF9Mhf1KSOYvah6pmQpgXNDxpW3HNJx23l3JMR7
e8x3dD4C8cKB9heoGn70vxON/2WVE7JCl9Cxl50ZieHf9xacTHNQu6zyaaGle8kM/yaJg30zUfq7
mu5eEcuLPxfOwrXY80o4W9d2UTBXRzvW9h9W+b/IqPk8cMEW0a7HQ//en05obRqSArULtAfZNuCW
OjhgDkxrMwO6O4sYKTLZyI85LEvqEYssWIRcv8cbvxWywYy8zcsxhzIz+e/n/C/qAI+PZxmLCpPY
aXdpT/7fajSFM8DmxC8bDKF5jg0uUWTmr9GfvobME/dMCcJNXyhNLRhUh26HD/fHZMjH//4cvyXb
f19vns+NCucA35v/+db/dScjpZXNYWp36jWcg3xeNfEAfkXPV6IIyr3VmCgmJCj0pI/Tneuk5SpW
TC+GmYiMxDDtbSPb+8FcpFIMPfZ1SBLvDN9RZrSrZiGDfRYsjVXkYnvDfPIoeLy5PI0cqfgDcaPb
SoLokEaxpXfzLIRAlCFHe69z+1z7UXUyGo9Yj6KZd3MRBIeycB6Ipr6blsrdHMDUAD/ZEM9AaHTY
oW0o60c/xH5ZV+Bx0xDrVxBKl8bnQktrbHHsw9na/fcv+S+6Wn7JgJ3FW1wY/nchM3L1MIkLelju
gsTzn0KP/ocMN7pBZoA8odo4GK0Tuzwag+Gs06G6hQ/Ski8bh6fQyf6U8/Nb0PXt0TIW/R1xZLDU
7e8vQJW4/gCGAwhXzxgkg9/VjMiYOizbGpWOZy12swjsszCWwzybqqs+x9SdLmTugnHNGyPU+zpx
vwAWDAfubtGdPZtbLZzslOqckETuZYhhyXMZyyJck7urrzJB8gl7adZlR7OdLHr+dIM8u23Qqt+X
cvDvppguq5OKMxAWezsJDy6AoMll59W7ExAV4jR1cweEy1nbVk//IiZ3xGAK8IcZ1m9P099/Ip6V
RVAIOOpF4vtt9afJaBInT0L0VEpQi7MTnloT8JAhTQK5C9JWdhzEyzWkeJgnFy3c4HCGjd0hVy1T
injELyDdVePV91HZBPtKJzmWPk30YNmsA+vd73MYDMEAvnDyfzGgNg/Qvj/s0reOqFsJvEuptuJl
PqKzDsfnmF76zEsvgTLpuDbLfTwZkcrm5PfRL4y1015GrzlhlgD+lvXFKUyK4tQbML4Ibk83iS4s
jJb8jSmT7ps2nZ9mxrJ72Kb5JvanL6gN+87qbpvGdneRNsnQnOoFNh9uXLN113Hbvmbtts7R17Su
BRMaQeUJUOBTLctNjX2XewYJTqTijEcYDfWdl9Qby4+eZks6R8XoFFkptgGGENvAzZJdGhOAnVNd
2umD1TrrkInuicEt+nJfXdVeqo9W9kK6MsMGzq5KVzvABcb5r38E9h8e+79ch3wDl5SL74l9z/nu
Y6mcOg1qayBWKbon5BgkSPllV+Im6cnpktjwhnwQJ6JGsPa3lChJeU6qKTkynVv5UBZk0k0nLBfr
FqxO14wPyYifrwOqBUB9b0cTCebL2N0vkm5x1DfYoLI/VArmcp5+W7uU85bJkUs9g3/r7ydIakor
U5K0V4xS1Z7eS3/QOSb00SovyZUxE2Ua+vfdJLZhm47XSCnL3WBRyMlLlDjjmY8ZbDKUEutxrl7x
8hTnMvU//7ArLpexb5/SNV0kp9w6AvwG3865uGE3bDqWSzlCjnDF+COaUNGrzpfbtIgG4p/QTYYz
7JocPcS+5E0a61Cs2xLp3H9/mOUX+f5Zls4b9jQZSAxWf//FXOXkUwBDmLJbkLtGWiRd2v/+K8x/
irrYSozlSF10Kbbz3Uap/Dyrss6LGcYYHchPhHNXVBrjWSUVAUqKSEhGqc7JrmS0SToATEuTxOj7
lUpyEOZmmP8KehWeMzsKzzrj0lVY+RHZZl6v4rK2rlpwyQFFHIZvXtVztO8pc87uNH7VCVquNuoU
O22NgcmGarErh+mT9ZmccJ0gABqUIjtTYfPMh+BkMLohnLPu90aLzgysPfWSMXdP09SQwGDaR6t/
aMKsO09jm+y8shlWw2C/DQ7lO8Fe5BEkcDGD/N2FKkR0Fx8ANF68DrPdkLPYnBxIrTulG6gpT2NS
zn81nmccXUqFREsyipvU8GErw2TieGsjR4U0giJgZLgGbiMheaQIt5Iy3R6L+EiZFJ3s+DGmV/6a
YzbY5IH11HisrjgEsJvI1jqQOXMvczqVhY4ubcmFJo3bbB9MVnGbB/Od0s4FRTNJZnq6QFEAV9xm
+a6CXxmCXsUngR2iz/xLXw5i40+kjukMVV7VZ+zfSRXfk0OPdq8+9Mmpr4Pkui9QHIk+fBAjoUjO
mN70eAUgUzbi4mXcHpQBgRH4hnlKkob2AuFAyTpqQm8n8zY481K4VwQeXJDNmSdvmM0TtHRGE7k6
xqI2TpbyrZVjR8OGhpo82hRNR80GHPmO2I8WlACaucWfXt9/7jLLyUiGosmzRj/qLwPs/6tTx34s
h86LiKJ2nXcbtOSNM/cv2vPsA1esemV+tm4CcizN7H3IeHmde6U451PDnBnk7TFIF/OdgTotTwWw
8okMIuZpI6rXLN/OVXNGWAk9Fs36kQXTrIeWIFrHLz8bAmpNWgd+2wuKBRc5Sa29PXr5a/ILm2sY
sid3fgmATuLQXCN/eTPbgpjn3CtgxVjXCcy+K2vU10MYoFMIyKtlvlda0jxbdnshgbdLnfBoyCo6
xsVPJEPkGrsAfVeDAdg+rqV5E6qD58fh0Rmy7hRnbKEcyyUxhcK6SaEY3YxB6iAthaNFejTIqOra
9HR1PVv1B9if65EuIeaBUR0gdd7l9vxuNOMEc40stDTn1ZbMUHJTElvgzCv4Icmunrj8hQEz3uiQ
SgrnckR+kmEcaDPQEnzDsKfDbDVL205lhAEimd9kwdxfJSbD+KG6ZClw2VlT8cm6WwfRVNDFogWO
KcHYzhqsUFXXvzMw+uuh9u5Nv8LRaI/lrqDyoUk4bGQdUNRpNzwMSDBjZcpTzeXxVCDcxa50yge3
QDqNfCZWUfmHJo7tm0sP4m97tWcvOzRtEztY+pbf9mpPRe2UpUuetYLVkOoDMI+Nrsznxir6XdeQ
5zZPn3GDLcE3aoQCbpRtk4S7ilN4T3glAdo2kHf8oDvYQwTOblA7e44/ECdB2k3MT6Bn/HYieq9C
YBdMumJOUtQLjZjhGSElhVS2CazKWKetujWz8IEy9KsMCS4Pox91iRN17m45yPaC5mEz9COw94aU
rXnepjYwq4Q/EVA7duFDm6sV/SE6HgFLH3UdUoom34uJpxCNWkCornZ1bra7cRBfTcNowJ3ZNIhh
pBQBpWSUyApTBDZO01zlHvnMXdzrVe3KO+pbhFNIAZriYfAI6o1iPny7oFsGQN7F8FiFwU9raiww
Q0Tj4PCA8uHKT2+KV1PLyBS3MNU/YfWZjeqmmO0Pu950rMpVb/DzIDFQCqUx4j+5Shq82nX1MBb9
FhpqsTK9MEbgQTpiLoz3ukU80jVgz0XcnvzHBHvFrpTYRLo5u+fOM2GgsXuw2TGVZIgDXPt4vulx
xbbz2hT1pjHVeJD8jq1pk0FXNSnNV+Ntyme5j9S8MpSotko+aBYHcobp5JcayFoARqwnAiNgclMi
89ymslpQunLfTd618tIjWa2kq2uwdUYaveEFOpuxuAhfcUjV/DhozoMV07gT+r9jNyAk7AEq46BN
1zbG5KFkJjFz5G/MWrywA71OBQoFZxEntCMqZZf/l00eRWHqbVLXvUE4e506VbcNU9REcHiu04SY
yoxgpXUl4pvYEu+I/U5hSTBLzB/DXa5ZyYUEImDXBx42176J540oVmACD8WSnFMXnb/to/w1Yvo/
1xkAmuRDxNYt8hPIsBiesuCX02R3LJLXwOfbhuZOB5T+aZERCe7ZP8IGgURRkCEvIvU1NEG/atju
Fr4QxKqKbxtgisufF41KCmua6yFI1bKqrXXn3vpt+m6m4qIGvioaDYsrfv/TTfurbOQmA8gSzUx+
sVNwv0zQSGO16QcmUfZr0BU/sFP+QKXXeNHFSvm33aT8dWC76SaOo5vITN+DuXpIwmLaeD3DlYbH
bjcsB3559Hre3Zg4/C2ULOsREtIuG8FyjtSLpvTxZc72l1VL5AX61LUWkNgEvZQ3WMSBVukpbpRD
BtNbPJfnuUWZ4OXhbWbL+8gsuPz4p8xQFdOrBe7UyGwn6F2uZucqSr1qZVr0xlUBxl26YoZzPV95
g/yY0R9Sv3aM9jxmdQHIn/pmZk9chmIkXwU0DcvwFe3hkuQGTEWVLaarAs12lbyNJj3XKXn8/bry
BOOtYvLvLdl3oSvPYcybVPrLq5z0v4KwW5Gqzy/e+ljxPIf6ILy3VPvIy3PNIowY39dos5xuJyIj
WiUOD0Pk+iZS7XuN5WsDLAsDOiYKk2oN6/7nPKCUwnRY31at/yXtkgAvN/a2EYGurl3A4koNsrzZ
iLTMXoWCjtMX9y5uJ5q6wbvgpQz4PpJKbR1jK19ld3LqYC7D3/Rj41dWi5LtNn8tYv7aMZl3cdZi
7MpAQkYBKUdZug3L7M42kpmDB3k5LjPAvPPPppsjGAfI0As0u9VhzBy+TDi+Ww2/omFVz55bkJmv
30dGdKvEfjZF8941PmjBwKJg7L+imh2rsabrkt0qr3D8oEqkrVZ1e793fsp6P0rRg7sr2DCj7MGo
zaNXxg9BHj0oH7QE1NmYSzX3txQOIXXYl0FEVOE1T+WM3skXtLZnalr8gGfLSM6q5NsaHr86OOiZ
DDf+elM8qdom/dOj91374s6qPajVbLfFRE4PdGIon67hz/xRKOmUieAnZYnTPF11+EIcjEI8UrhD
aVYuwLwd5icTcBTBQAy91tj2WrBPm6qAO+IU7PA7LxgZP4O3W3sdjzckV9jJojs3uxXVQCaHKBle
z/lD3YjbWRb9qlah2gh5IzqZbbQROyRzlB9xOpHljjtuM2lvW/njZ53pK1ydOJl74Ohzx2IzU3Ur
fP1L+yxZwy62poM8cIiOpVOkG4GUYp16w0OYtY+aDR9CaY2EuWZE29JmpzdEErIHBQ28h0tG/SxF
vk/857oLgpWX44mJO0EMJkw2f7IfytJ6IUeCOEZsymhDhlPtoCbrqt0UoGxzY9aMht6MMCgkbdcG
oNjjPfDHYGv3u9qK1EoOfL3Yi6B1owHPeh5WpKIEmtGz0A39Oiv7gm+OATVhMw3n9WD0pA9YjY/1
KBqOv//B32U1ub2dZ0qUxcllBZg5yQdfJPCPVNKfrk8WvkvBvI7MaTviSV5RpX/2NXGN5A8RBw3p
HB/dhBICfROBCyvcFoegNbutIwykjVXwizbYcTDCx9hnMbWI+qRgL8gNHiqszWuTkOhhJsNeNlhG
4xsvNF61IRz2SZB5opevNOHonGZ0XD0ox46un5k/vJgTsQOYrMGeQMrmXYKG1r1XZZyuR3Slq2CC
tszRtUYHQZVD2ykzXGafAQ1dNKc30lKsZ7CJpFZtSk3DpG1nJldOeg+Kpg+TZ6SjYEmf/AIJ5shi
NKN44A+xXkPebn9q9Cbz63eHfpKoNO5BzM590LxUwGZX6D+PuTOiFJ9JbQQzv65bnOSdsp9borsC
UsM2xRS9DDp6BITor50yXhSZ4cYgxYlzbuRx0UIaTKO+0m5ckG8V0ZlDaDV7qCO5S9AMK67CciJZ
Qq/Lbv7lZjoETzivrJpLozuSx+imSEddEjtmC0pfNhho4kj5aJLuRtTKJQYSVwnlEO4t3u4UjTtv
BSe1HXzpWr0awdjuwvC28fHR53PM5VlGN2lXUc0Ro0ae6n3R63DLVeIrN5i8YzYGEYoQlUPm5BEo
uqfge8g6GxO6fp8Hzsk8r16Es4BhGyLgrMT/UbeER/D6YfEf3v0hJvdLSugXzJkHpBlZRiize9Ml
0UPTMoWtpoIMwwHMs8Osk1nozmqp4So3fWhRgKyL7meNPvW6D+IvazoXDe9faDp7w2I3Ywk8u6Fi
b5PYpQVLOGPib8aG3oSeuUcRi7kqz/3VVGAbYZ0mZvAcBWLVyUXxOvEMuc4+0XK9lHnw3gVoMYoC
YvYsqHuCWh/aAOm/svL3AUG4QAu47ouUqgojBPMQoncnDgkrzWEg8dm4okNYp0WZWTQeYLigIMPl
SBt6VohVRkImk8LkmErSQzdrtNxpem82+atnc4b6k3gsC7A/qgTESVW5kpEXMbOchn1Uf0Wgk5Ex
Zvdmb43bYP50lPplVwkZwIS1Z5OLO1+Wklc5ypBH2eBOGGfMZYPQbhzZ20mynOpN4BCgPLQx9Uvt
RYdxsPWupIGz8xJ2NDb0FY0UmsWV81ZgS4kZFh0tX4ORTnSyRuS3LsoIhtAU0AEw7zJVo1VlVLJ1
pTw29NRRHOY26eb9vncwW0gmKom6sumoW0a8jzLbWpFLVu+a8ZdpLFSl2t3pJfqdS2O7LYa3uu5y
JDHcKMXU74oewRHG7BRVyKeKYjSvtUIO7g8zBi4sS2NWbpTryHWLD1vF+oqBcH+qLOs4dP5wmcYP
NATRzikR6WI538FMSK8EyJEg9JCkZ9Gl55a6siZJI0lhe3cd/RLOYEkw91YEBE/wA+34L49baN0x
NH4OXG5zYZ6i0I6iazM1nuiqHV2z8NiRZxo5EFOQYL5MaXE09MI/Z9ElOchwK8k+C4JHMf9yNeCX
XnXG5xACQ5zs0tlZlXwsx+SrTWNavXNwdkRPc7c514hDF70r0XpuuR/m+oub0E2dLTGoBYF0iEgp
EXX7wn+IJDvL0J3nj2EeGauGIIi1q1gRFYEQEApexiIU3N/lnRvF0crWAtKDV1/aqEE9xqMGRbvK
vOBBdMD6RpMNQrmnOCbgqRsa6pEJFZhFJ7ErlkBkpElB1DKSm9ixuEMvulBE+0bzRShJyHURUmRJ
x5DdLM6YVKN+LnnZHwvH0+uo8t7GFPMtAYJRgchWWvElZKRDyLWzkWXBGdG7B79A0jfLCBIsrWyh
humqJsQTR+97D1MOFUDxpo2Mimi5wsXjuMdcYKwjgv8Kaf5KY7qZeZYoulxst/10oKm1C03mhVWv
fjVtTOiikW0w410ZrDczN3dz4PNDFsVzOQzgbUW7IzyTU27hEiTq0CoSmELooF5Qv+Q6trgCEq2P
6/w2IvZsxwtS7HrHeWsL6HF6oHCZTfOj82hReVMIVjJtF/btXDE+xydhjl8GZFaKEFIUOywIvVpi
NtiMUAiaTDyin200teux96+KebZ57OmrytIrcNeoz7uHSen7UQJNxcmy7uSkGPZgMxiMUZzTCORV
xhQk0iSwxLH+wWXSTQb86yYDeXcsrgwLZ4xKuE9X7cUrzWyTeOFFA+KsO87frGmXC9kGsT2kozFL
d1EH7FiszEn+0t6sV3GdEt482KdMTsgtTF/u+3rcTz18jQTHoZz1XWbyOfqQBpNglWYhJnmlIT4p
4rr26SWfU1iWZlAeCytynuog+NmxtFaup2E8a5vvBav0imeXMAXGgVXO2CW0Lfc1dkbUB8j/DY4D
NSLZTOwcA6Z/LWozuDhOvyId2qBz/EwSDE/bTr1raQqeyu92RVVddyOput24GyfO0tgIin1M8pBI
8ZBNpth2dLE3tkXSbSXEj8hSpBRZwSNxbeM6lNNHmjW3UTM/WX2a71u0r9h1sHTCJYV8ZnnXHuUX
LW6GdP0088LJ8NIVAM4LHxG59oIlFvohAP1KWb52l385j6u81Pgb3HsxUN0m6Q0Dw2pdJY15UlN7
HTyaNjcja8AmSyP8anBUs1Oq+xFVTOowdQHqnoGDkvNcadqcMS+tqgmHiokgubKKdhN3kLqcpMAA
Pz8UeCw3kzm9Zzn7noE7jEEOgCZVfKS5SDYx7ndh0o0UvQ32foSqnib3quZP7hccx5jtU7uDAB+g
n7XTX50TdxtX6RxpWwtxtSpWnVNfBsVF3JmEXlEgRYsb3px85LdR9DnHwUQ5LIuVrqMJI917j/Hk
mInwreH2eQgZ2ziCXXas1GLm6+44MN/CpSWRySrhsgEFg/17T9vysS39j7p8nxuK5TKY34Y6vKOy
X3JVo6NGGEB08yNzzr2bVMPKnnvEA7nL8UWp5dMnDt9LW50cmQ3QTRZ4d9dQ53R7p0zoSHruWgv7
wqXqR2lMA+dLRUpJzG9G6WMlSJW5XGKRiL0AfJvFjdS2Tl4ikl0kmcV4qXlpWvOOxtmTG6HSZJng
oY+9IxskyUsR3UASODHWfxEXClB8BOxS4qGfE/e6NsTBqYubOjQ/CjKBWvDuQcXow2nvHCOn/Mq3
dcz1qlWkzjbAZLtVHw9vFVGGa/7/RK9AL3OurY+c0MycW1vMd/Q8u11RRe+E0Ux7qwwPZSluRtJU
axPReQFLAidrdR6qRNOGWRMWspTZm7nkUYNE9yPP30Iz+RiS2t00aXTRHiYDxkuc07ft6JyKoXcu
TOYuM7cLdOTZoQ6y7BgJH/dxdClHwHPdvJE61HvbCK/LQMybxkd2bYd3RlxZK+qhnM+5T7tl12lu
tFH2V5ySjHExMiK5TA++M0EpjF5YXznmrtnkFk/G8lE1wHjNcckLIeu0k/mXH6ivRCasXpM9H8cP
wpqSHJcG/LjvE0Nv+h8qH1b9+Ig9I+dUNWj89pqqvey+0ny4eAW+nUK90amywFBnH2HWf9C/hrtY
Mpxx8cahyc4osEuSzUfu/lJTPtahoaAAWCSE89PPxSuqNq4gYufP3ScXz2FnOf0bPiZNflFUn6rR
rk455SZCOeuY1XLGk7jk+xm/9PJfG233U3VuumuUzSPVCEuMmpR16luOk7cuV95Fdjgia1t7RDOU
wD8KbJ89iIkloNH2yNsSbaswpmN3S6v0SSIo84pi3rg2766gaCuRKu8JymFOrn1kl8+4TpOtDJ1k
m7ebcVwoO7V6twxNrvXsWzvlYoBdDDKBIi1N2LyUxNlqS6VrKzmbij7Y6HY/WiujIUYQJo5vzyDK
6ZqbVowVQQ/cMINo48pm2NpJma3DLh+3edIPq3q07vrOE6e0yiHojRxndijtqyKa4Bml3VWm6Rin
cUBCbcxsFbV/zQ4+co0K2os15RyrMbWusMado8SSGTzT/zUe6IMrsYQW6Ca5t9J647jeD0dEayNe
x4Pfb11UVIxErWqT1B7a0qHdR3TBBNqps2ybc4L2ei7YDFCUENqUYjxb5WN6N5VIg41IILhh1KSL
tyAcFR9CcKYCk8s98eoRJokKOv2gysYOPOix4E5vtJth5E0zpXntOeo6N8p2nxooFCrQY6uZqJA0
p0/BxRBPcONc+NLQPSPhHS1LfY1umu9aUZA5QsIC+JSaVkpc0eioO3dHGvGHzGdnTawv5Svhv8Y9
R8V5nhg+olxXvnvXOcldEuNC95EolYgl6PNtsJKXdDqYrbb1fNRmAAMhmO4Dpz54BD5v7HEqtsqk
UzaRvLWdsoTLXSiuPfLuzTS6mTon3wlDql2s8RAbZZW+OaVM17WX/8gWMVCbNS9iHYqiWNkCHveS
AbSRwS7x5QWV/kGO3mfnhjswZ6Q7z+kHvoz7sXW67dKe4hDRZ5tMCKrnexNsiR6jk8XJkbRO9bPt
B8Y42yzv30g0K7Z6YmLHqNE+s0OCO9fjuiMvRrxZUUUA+NwwP0FqT/faWVTl+srP0lNjcyHqBtfZ
xu22sRQm0kSSBgjsp6DVWcUOs5IW4ZxXuEd3jm9yfIoz1QgTkGLY+L5eMNrLj0yHTFbjdS7Nn/bU
vQYJlZrKHXctjAl3d/WUsHiuLZ0817n7xgHhbhgg3hQ2R4VueMXcuef3oa/rS6dbI3yk89UE+Dow
2cdK4EGf3ack7y9ITIiQ651yq9UlaeJ9qDC7Vhl7gUvjpBO3qox+5N5n6BgEcIfAQYkzWnmFgxNH
UkGQfEO/GCKACoOzMdz4aTizmZZin6YGeGHy3UqNqEt74q7um2rdN/wN/hR/VpO+7m0l9r7BAKNs
8K0g3UpJ7SqZhXXFL2ETFWCI9D0y6HCXRIfyGtzmbgm4uHGGbTsYz5kT/4+x89qRHMnS9KsM6p69
1DQCXX3h7qTL8NDyhojIjCSNWhnV08/H7J7FVM9isEBdZFZEhnAnaef8cg7dQnxhmCdGvWbTXyTf
ZSI5dcuA9Q1j++SamnlGqcPJlHVB59n4Xeb3ZpYMexmnbMM5PvhZs6vGtVpGB7ytPPDa/By1/qPT
D5denGp7YATme5satvfBrhgJbWKHjCIQCKla5T0vccw1YWMPzJ4bt3+sslU4EjkEcRkkXI2jFDw5
kdHB4EGF+vZHjLQqqEYv5D49tY7SXtCekxtHvg++1rbpyek0YAZIsKC5Uz+MM+pVXanm6NQYzuqB
fVnmOK0cvO9Bz8i5qewUvJoUic6mNjex6KmoTe15ZmiP/dIhQrPKg7GkfkSvOdeypQ7sCbiEpzeW
u6GIAUcakFxOtWF0x4BspL3BQ0aJLUxoi/OMMMRJj3eGCxfmrHlhVp+e5taNkeURFzGp7uzjlI66
GFnvSHFFwq3QJmN0BBe/tRPjRrfMN1mq+pxoWKVrAuy1trnLO3sIK83LYWVSPUzHhaPNK8JRrykK
ct3jYNykMU9lI57J3OPERLd7o/nLa9HOoPbjh6P56UXOzl6f/ThsbNicdNS/WmDBgzEJqis0zDYq
UScecZ9xnMl9Jx2izUeqpOAqomqVuE/Th7CHO9XMn1EpG4JRCThGAbZxCzu6Yp8AjaK/o+rTcFD+
66RzAFjWh+o0bQPRqp9h6Q9uEVMwTeaP1ywH0qT909yLH73Mn0xxU/D/XdZVWQGfJB6blFkf5aDv
kYMekUM3AWKLc9+jbMv6vQHnRNYcGDOoUQgZmwR2pD+AsWNr9rH5HOyFybOcxNl15+SGaIgnf2wu
feFp+9GSDqd0CYIsv53eqHAdYHZOXY+RdblmUfw+tS1VWQZpzh63LGEwFAVb4leTUECn2/x0kHfg
ZibHiUAne0ADqe/bxL2P3CTMJ20MAbpgGFzdQjiUsoDPt6wHBBcCXe+6WcvCjgKyIO/U3iAglUAZ
fwnxeeNgc9SLj8/nwcu1iz/Nx67VnSuw6EEZYDTkA7yaIp+ZCN1Nb3E+dzPTMxqtk9QmpHt1/lxX
GfbV3Hjul8Y4D6CzWtWxdy/VTzuz6MarCUNcfYTZ9LHo1pdfKMZG0gFJNH1P8mk4ECKCSYYsMFel
DpxX/ZnNpHAxaNVweseC4EYotIOJAXStjYHHKMenTGgXLW0Dn7ap0oc0Fj0tZjbYA/HMXNM+YxCC
fkwUTXLh/uKRk0LiT8LMQjIInnHn4V1yP9BIAEIM2eOUsKrkXCy8MNh3GJqM6luYxQupnQQIyMo6
9pm64/CEVE5g05tIXF1VE7hFNoPGDKWlYqsU7di1UMeK9JNtbgGpmhn0qZu4O2fKA1n9Emg8aDFx
YtZY9cNNs+YSVTbRJj2vnZmulA475/I8Zb19SOPAEhDcdo4R1LI0DCAi7G0QBkyTDwqRDVkPNBnX
/QduxDs0MKTC6CQzlPMEFcaa3Cbip06ivOF95B6IL+a4EB/yT+gx2FxSz4zWevN1bLXAj78Sp7n4
+HUOzEAgjyYGR8cUJDXkR2+ynKBeM3entVycJOPtYNe0rs9gAdCtHMRNSMLeM049P+QAuUniIg+J
huXcy9w7Bq7zZHLn9sLEL8oDBIYCHhDHveKLgNuS5MJslXH8SLHUUPPxAeqMQNnETp/I+iL/p79F
OgkK9Du+0L0vy5WShqkM4mKZg7wZn1MGBmmT6rrI8q22kXIblZq2tQny1foHnSGaAk/MdfYEGIVp
MsiN2j7mpEh40P5bEPwd+pVQDNZPmWomV5tJx2f0KOH8sKE226Vaj7pk2glN1nRWzrgFLO1Bdv7B
ECfJ0U/oX7bJEjhHNr+DKJx3hxuaENEEfpz2JLAlxN5resfWEh+9BYUSNYSUWvkNcNY7/5oU8Fb7
1S10bdABf/DpIK6422fD2XtDrODPKf9KIqITbPZQ8kACa2KsnlukICrnf5fuM3fdXulTvYUAw800
ZaFlvXVJ96QrgOgUvejGrqCNitx7j5oOR3zyq6ya6Z1IjCNZXk99M9unKDY/+y4+9RkkTV5Nn41F
GruXHafmZgGuWQVDKam2gEIwVWlcfuTpRCqMUVnbpLOP1vxQaN0rArWfFX/f5sW+g506uCmZhrZl
QEXhmuPJBiI4k6DBuz4cprp+zxECHC1Z08HNCLd+DRo9s30ca3vXHC6eQZG7a38ZNnVfwH5d61Cr
slTxLur5/CTNfjY2zkOq2zlbu8fWPxv8qW9J1qpwdOikO/jduTP0fbrIO2dK9J1GG9Um8SgMGjwL
D/piqY1l5PetFu8UKOfWsZxy6y1sLYmwkBQN3U8OsS+UY/RipSuGB9vg0MNCdzddJj1564Fjanvp
tH04jq+TO5NUbLCZqSXft/2XNXJfG3V3lnQRo0Cy4wDM/hEKH0G82Ont0F0KQFGZ4hfU7YQEA/8o
/eVpLvQfUbk6MAyxld6oP/iFduZRxbwn05du0d5S0f3AHFnuu+qGnNvXQfj3mQIu0pH0EvZhbRey
DbaJxSthrzdc0RIQIVQGww7UBRHR7gkI63a69QP+ibZRO1pZEdZkPP3p1s0L0BV4TtIL0x38wJEt
lpWnXV3MEeWF44wvKUnKgOgR7qPRJpm6PWZ6DhYOs+l2eqBQL27coc72urVtTJAQmxYTwtqstzRZ
zij6x02lZRCYrrj3RuZofAxgliPsoU/nmYu+Cd4vCfg6cNwWb3FtTwqfAdEYBbVCizb/QO7ROxl6
tyirQ7Ij/VSog91RHZPP6HszASAVTxhD1cyuy/OFLrZg8GaTxzXQo1wxQjjuE85IQkicCjdzOzen
uciecmNwoCRKeLnIvY/pf3eUAkATVsdIQ66TcC9Yp1HMjvXWGifewGT54RZViNoZSAAF0M4yemfX
+AufZRFRoYNyjjYGdNkNe94IPexSHzVYn78T+y24vojB70ljpWqSW6bJoWY7jlMdTW3f5cRpCrJD
PXRurNBM0ebElZM9j1Dh4FjGB/uR1kvOK5cbcFT5yUdaFEwtvJEs9ZdCRk3I6b+ZJ57VTQsVQ7xr
QcxTdqtH1gvP331vkIScrV2Plp+hx1q8HQrAmsuT5/nooIU1dcDevBQPg1XN+wjFCJtpNwP6uggL
VJVCJALSIYZ3HlTisecuXFq1uDKa9fAFuR92/nQzuY2/CsBuitF/xsZFrKBsdgvVza710nQDyidJ
wdBM9ywOw8k7d/UoTs34VuAO2nJdcSeDjlAt6N4QuKUHsafT96wZ6zcDHO/erZx+uppopyp3KOHF
xESAdYkkCUHhYFCWix9i240L6H0Hc+22fHL9Crka79sWZmOGHc+bF8OvqpBBDgPeUoIbtsipWjc7
oEflojfRU5YuZ0mvAUDZKOFaglf2pGlc/YkKCZYsYzcRSYkkm1gUs88pYbNAihMO+wiLZwFOGLlI
flyHLSnqBXcT722sym9Li19HS3wXESuR0UNPNWn11CGW2aH4fXfhFyYdQEUKLXRT683OKzfIZioF
CYqAgdejbSXQjxXktgYSHpwzy4rxyVebXAhjm+S8frFdESaaENCSYXcInXJAleiWrMnTGK2lDChf
kN9qjTxIk3swEjxmhjljqqlu80RRMThlDlhC/ZCbFXgPd21C/CD6DGjVdoiufdm8eTGKjTgzIQ1q
FGysgSmCDy7NI8zbvGkQyIYmrOTGsBo7IJucn9rxZFCP1qEdQRJNeN8IQphGQa5FIUfue5+2qpqu
mSRxvse0OwxWBrPedXidllegFhoZy08vB1Abh3I9ZSXvcp3VQZF54dAaxDeR/rSkrnWaeDxWFtQN
qckkWUnL2RENBV003pqsXxvds4Ab2Ph5dDP5O15ztNBnsKSprYwUwOVqAk84ec9c5gx6gPMbF6EV
at6y3jh9dVfI7NInznxuNeKlihiNg4Umq6y0HWlvDV1XMGPoXTRyWhTgrlOhRjGXPYAb0jPZ58fS
qNZ5FiV2v0cxn2z9Fm0cm0cI+Z9e0EbTQn9GzBAdcPw/uso3SRhBIDOSYF0OxCwNnWxvOeUpDy9I
h0agQtJjzirtkNmUMVSHpaWi0IyBoNwx2+F0Yxm3mlcN7SqvP+hFZXY/yb75IK1goGdlJjkPbZ1D
ElGpeAhMaymnjhDckls3rm6SKTUo2kWo0JsdChPEBIGhzNs5uhkj0t5lMmAY0lMNRUNLaCaaDpQK
3QHnRLcrCQrKEWEVGnZRQ7HDAle9mRQcB3nJlJavQIqAk0oF1WFG0+5iQnXIkQJo7Q0T1gOpWoD1
noOT+jKYiWEnuqk9OZp+33ZZe2P7lBYktKHFJpw/0vQ3k2z6ShBuZoiuO+KE5152PhZvBLbVQabd
enpqJEuHZ/Kbpd50Zw+T2k1InagvoFpUWBQZGw+miZxBcpDu3S4bOBMYw0l4JYlzokueR89rIVgM
Z6N/9Md417f+15oSrrJAHxEcTro1hihY8Rwv9W6I8lCXIBVJSUEiD5eTpvkDM7KiHLL1ma4MUNZp
4OuRW8FOwbTwNE7+Jef5byrtaYF7dNQII0HoRkZWp6iGg+7jGiMOPGf9YCdBh+vCYtNIjAINpftz
1mWvPfEKW0wW+i4rYyRBorxqZFTHjg+jAQ7NoJvsNS8i4EccjVj9dOYamdUK+Dr5Kj0yqp9usdzH
0UT+bNYEY4U5ebEXfzvhXfg93kQ+AS80GPTbtGyeuBwXcmuAciq6fTiuXEQV7ZfXze8iuu1d9q62
wL1ULrdlG/sggfC6VU6pRB0T25U84e8w9nkDDZCzWSSJAaAitZ54Wl5WAtFZLPlbjo8jn/t5X1ZE
0+S+DtItpyTMPMUME0FEF1GjIXMrzppWv8cJwn2XtRWwnAmQgxRqKud3AK4px2etkwebCTRYJuQO
UW73p9pNok0Lja0NLYoE3yp38oie0iZJLn6cO5AgbXn23DzddchqGxxznOhm6PS1Q6EErU+VYfVB
PnGuuBkB1IiA7jsPOUehOeTQFJJJt9jnA0W0DRbTg9VW3DtW8Y3QmtyUTP4Ah3sSCPQVYr0bT6tv
m8l7Y837RU8HSh6Iv62pFkyGU60HMlMBACj2AK15LhLjqU8Qfiqbdom8cO6FTKFZ0+4GtZjcGkR+
sewA+ZoT4JMDWGta3d5HJr62cCjaTcdhn7rqQUILHWjC+aS6+KdHPX1SOucmG7/KPO12JhQ1CwL2
HNK6doijP/nh29OEDn3Dao8iwnTIzjV+tbVKLrksPtwI+NFD2YZubFrudD8P2jPYh7itc3mXDCBn
QlLVoIvsLZpREg9FQcmX9mlFdMT0PmdZmq90bVbeJanjPLlJecUk8UuaoDMOltDPQXAEOkSCl4if
g1EbT4tW+/vYQYnUt/LayOJ5WvTmqBhuR1f7mXRGscWvT9SVnYIIyPpjJB3tDBoN/KqLW+I+nHNJ
lg4pbu7Bto/UHAxoHqEqB3MYznFX7vUlIXocuJe8RgJoiNLFFvwgHXqRueFTqi0RhQjyTcI6dW+J
O8Bsv3qgB0opbi3V344IkHY4kZ57TA0w/iis9LWcBa1EwFMrDYn6fPr9BUxHXcHm/R3hOPM5afkx
IAdDjwLAI1biOlh6WnUSXGeBxnC7iIjmSUIIqrxDKEeB5M50YGcLqSFv6kF5SzVgZ+JHqxpO226y
r1nWmfd+ZB6HQmV7ExIynMw5Cxf3lcRJcugNjVw8T1tV/mg5BChbhErLpdZBTgV77IoBUdA4O5UX
oNbYDV0JmlJTEhezI5VC746FxZO0aEuXliBgIs96jWfTCbAkoaFjZ4NFbAO0/il+iWXZ1TLa/06n
r7Ui3Xp8KcZozvaJhCZaDjN710rmZjpgkwN4M4hY9ugUuh3kpAxv58FCztBXF6oTLr01aU/Vp4Yo
OEAFFJ1+x7JnzTVLcnGYk/ExAUXZm4vnhW5L5IqUunlEJXqT6pHOGLaQOdD0lHBGCGlI3Keu83cn
Z9MyyXcTQsZyYvKi8CrWcbJlHuakFI1YLfWjudZ5EaqK8qrnIReVCdr/yfepQ2h2Mofzw7+wWaVj
GwdvzzEyJj3wVM+ZSCIPMkhC/2uT4T9ZaJqNInqYO9sowqZqSTdKh0ulawqWBTCv7lyYhFo7OKPL
E6Ial8A20/Ip8TV6qu/afuTe7vwPmRn0p6Txi1+2Fo5g432YBz0UTf2iaLG64lIG/RHeXQY8j1zx
ZpTz9IjZG/CUvLOYEeOFwtzH3yVYjSN+Ed9Qbk1Y3hhE/qJME1MjcTHDJHgmxLytRoyhpm8BlNL4
Z8b+e10qxgJTcbn0be0G0Yg0fzYiTnPG2TeKlI650V7niS4RBKaM0As7R2bY0IdJm37IvLgptXUi
XxpxFjFyEd+qD7lluK9jl2yB7KJvO5vetJRN0rXubQtZiY6NejO3hnnrm+V3sTbcgJoi/58KdW2x
J8jVhg3i7xy8wnnoJaWDDQi+wWRw8lbpI2eYcYueyUG1kfhB3S8XuoqKF34y/QrWtzdNksMXId5a
KFom9Q18H7wWMpwzTdTJdsisl1J59nbKzJibjDeRYae/eh3eBfOOqrzursCWujNV1AVJIfrALfpo
A2JYncs4DhGp1iCDowmfbz+5oz1s6avokImpi2aNmCRGLSxFAuqnRBpY1QMOheGFCZIUaq/FbeCW
l9GEmG4QhNs1oJB6JuDEvtUHuq8l22I82W+NgjmtSa7f1IXn71i/i5elc7aeE1UPEglcl9T6vjFl
vm/SQXtJCnPnU6C2pGgIIh3OET8MLB8AjnbAUy8el4ytXvXrDOQRGok6xj4biBRmNsEfRIIWGy8p
YI06/dr7hbxNKvQmQ8XhMI5VfCiIXbvLFRGcEbRMEC/aAxm8w42Gf28fTzLf+eUl8xCBR5yxl4zc
KwSjbB9j5AxBFZco3DWz2JlW8+At5uvSZVejbPJwmBrCxNa71Mf+fGek6ODGXzkgduwr4xwb34Lk
+nOHmm9R6B690TJ2uYMDj0dXe5TkEQBNvlt+ZZ1cSw/yoRdvBars2oDR1MuiCaPC/q7LqbnzehIV
R8/Wgmkko9cenOlBpUzSw3n0wU3rXE/vAGFwimcbo43SE2jUdHBoF4x0N31ACHIx/J4e6hg4gizQ
p9myzxmbzH5qYUzJhtuasWa84PRSh5yAA9slnRGR9EH/naNCKaUNrYKmo1iCaJ4/GwTsN/jjq4M+
SCdIUoj8odXfpY3lf0UTHWfI7rPKMzdmQjm31y85qwUB0yKLs6NJ/hVzEHHLLGAkA6dyuPFZxWrN
1/ZQQCynNsRVpw/nQaAs7dl8DFM7jNwLBxORfNu5O1E76Z4qNTOwViU7t16IuQEhXSzqy+8U/NZJ
VShcMi1bkox3mRFZzFR1ciEf6Uge7Hs5vIzDLO/iYrgqg6grtDDoVBmfiU4YXrkZspbcjAJmZpRr
FOB6caWyQ3hVRcZjpiUhsTentG/qM3ffwW1Ve+xsuAEn8rW7CQaQcr05vvUVT5DSnt6tbLilxuLE
XkRVWE+5kdY7gpvoBp1Ud6iAJM8A8B9plnIVyMJGmrBaz7KPNtIs6G6uJ3wr4L9+9eXpxjNhdNyu
Rf7Wzp1zouIKCM69cY1mvEE1MhHQuaJvPYpwHi3WnZaV77rJST5T+HNZOLMPzizjfdoPV9C/7FKK
uQqlb55mu/EuZYUA3ANbVIlsz9pIOQDyzWpLFgh1oK58zNJ8PjYj4bHxVJa3+pe7EIgLhjfT4w1D
BCQFzabh4KjNIXlsWxhmS473tq1lJ48cplPhwHJZHXijXVIAnloYp9KoAUgcBiYMdRkWZAzJNMY3
ilSHva9wvDJ8bwiyUVSAlenoh0kEbO/rH01WwGg02XSXRuJYYrN/KTNslDgA1mMPV81Qp8+FRXLv
75q/LofvsdbwZMq5cDrNQ38D5JBsi6S+JHABGxfAY1Ni5cy6kQGhcsvDYi31OS3Ej4mhaUd9C6YW
P/V3o0+xI5UZ9Q6pPWViLmsc7SA/+gFXI0kwQaer7HNMXwjBjrBdSWNLJchXZxFOq5LIDmZAWHQn
CdO5ld5TlIpNkd2OW4kAkrjrX3Cdb9REBjNX/J3jd9NVrRlodVKhxGNY99hr1TKnkL9iQoEC+ipm
IHpacYdT8azySvuuNHmSbfrL903FQKIhMi368V2bucyi/JQJslJU99o1+USzKJQH2THfOrYKWBKP
sWMu4p2Gb4+7glF4npGmV4+epjn30p3ASExeIThSvEgDt7j4MHsKa4yMiF9boAb3W5A5mT459jTc
2vwGbjPc8u49xS1AkdErZI8WUaCGc215qm8IkflCCbebMWR+2BzYXex+wXIbz9rcfSWctXjDXhPs
C6/TlD0NhHCfHARouAsUPLon3iDrd3OBpoh+qOVtXP801warRxSpU5xHlKC5i47Vj3+EpJXHqcbQ
pmPk+Kmx3wwL7t1yFNk17oYvmS8MxrPmBwq482xXdNCQabLTPGl+IMI55lp1mvJxfiMRLQDAXYCC
0ozMhseEuvIQj113rHzo26o+xFFdXHQTVN7wiCWTMTUW9eDcVACX9wv020UnWsYFqFEAiXEJY7gC
jS4nriL2qiWaHYE4c+Ay/ci1zEG0CXeq1Stc6PinWpPJsRiwrMgTxRKckh2ZcwvD3SYxKNUye/XG
Mp6girVI/5ub+ki45FtU5tkJX0+1b7quClG8Xdjy+a3X/HKTErSN59Xg75A0WvkinTqmIpeHDPwA
TrCkf03jxbgYtPRIJpsqrwo2SZt1v26yYKH/VQeaUJo4ps3ony1qgDCVUEeZxA9V57hPClkTYi1C
6c1yJkDAX87cq5+F5nqnFMk0+egaL2F1U0TDYx9FpMRG3LG9Gqnzs8uPxShFgD+2jWbSMBDczm2h
nTSaZ1Gbeh6vQldf83lvM7DcFwZvh2eTY5lSvFQCyxxkCcAap/rNtEA68FZ6Oytr0bYZzhcVF0hU
ZtA4qgI3ulFhJ5cC066XPWkNmDm7J/rA+s2nzXSfcFjrkgRbjQDWsBCQXDh00QsmpzKzfnBdwOcC
+6emPe/6rgycLPG2nXoVNu5SgptAGfhJNrS50KCokl+CQUJvI+fqDj9NQia2qZEVB4LeiQeS1Bz7
HRJkSyB7maonRVTfvnDnZ9Y1LXQwbe1GGJQtjUn4fCmKCudxFbx0zTpMGRcVJ4Rdo3cnzwV1uH21
ZvLnl8r8oKcE+4vp33G8AMOIVu3jnsttMiYPeXzWnL3u3cNxdxXmDDBbzCeJHHGdgtNt42hIGpiT
iIkMdV2XqEsIFPSS+X2NRBfzqrboJzgygNTCRtZRxG5guUV+6jns9HYh3Gukx+j3kZ57EKJKJw6l
jw6L/ntlYixEKfAiRi6i2CtTLjIIF90FKUsMLtcReGQ/F93XKIiXAN88CaN6siLakfWBRFvweJB0
PX51BesUeW7Fk2BCAclb81262YwOsrC6s6o780GvUG+oHodzgt6BlZpnVAWLIufOvsxOClSKQWBi
W9hNKTk4hAP8fttapcOckAbeVNwm3LoZmzFVT26qcUsjnzpX6RhaFFQ9zDqvnT4RAy0RRuF921qp
Krctb/y2FfryqMkZP2ESAkMNiAavkz7bl7RGH4E0Nbmiu4Oq0CkzHJdECxJD3NKcusrovPa5cayN
l0XPSdteeQ75NuLtTrLkJ2wx29rVELQ6kQtYPBQIKohq2mB591mbfOtc55S5IV9NJ9RTVloFc+9o
uwgh195ZOvfS5dlxoN1SawbrvqULd1vPp9lNvR8DajCn/YAdnH8WuKvXpArimBh1mZ36/TBE5Ick
SXExMm0Im/ZVNkV/E9HAeBgbKkk4TIHzLFRYVda6D9UavzybPbFSGMlmTIwPXoYhlFJMeSHDwjfe
hr4v7/Q6yQ75ZLSrHPNOUa72OHokEi4TmqUGlPKmlWdhLQE5v2i/1znGdE/0+RlfYoR80viGaP20
+359fKS60VybdOxePcRR5FnOzt2QcKFoPfG5ZveQyRhqmUCybZQU8Z0WFyctzd/KMS+/ZGSe2pww
HH2K740S0KR2KAQB/ojWReV/Tyn6nzWRyNkNT6dK0WRnNn43Yf+3VBe0pdLzMHBuYfIAf+D749Jn
WEoCAsyqE6totqcTjQcBAoca+0ZUYUpo5/HQG+4hoS45GPzXedGZItFd1qbYt4qcyVjOBtybffWI
ht6Ma0sb59euZ/K+1Igwgr7rOGmbYvznb/R//hI/2f3j7/z9R1XP4CVJ/29//cdTVfDf39d/838/
56//4h/77+r6WXx3/+sn3cgfbdVVv/p//6y/fGW++79+ut1n//mXvwRlL/v5Xn238wM29bz//VMQ
o7l+5v/vB//j+/dXeZrr7z//+FGpsl+/Wiyr8o9/fej4888/yFX/b2/9+vX/9cH11/zzj+cy/mz/
5z/4/uz6P/8wzb8JFFOeTgymS/KjR0Dg+L1+xHD/RlMs1WEEFdtEpNl8pKzaPvnzD1v8zSHdiqBD
06O3horWP/6jq9TvDzl/8+i6M3RLkICl6574479+8bt/Rrv88x37f+eJWgj5/poBg9fRJzyPbin+
ZDrWvzeVxymtZXZJKmY+ZFjOa6tGMuC82a55U9TNbTnaADp4lpWYuTHR2AdUGIS5VGetyqZQgo/s
0oiIjFVGyQMPEkURutUIcadXEXGgq+xSv1LEvE8n5JQlBq7ZUVBXDdlDC/3rKNKiAc1qE0CW4CKa
HYSdbk/Bdb+y+nwCOpUXw86KXed55Y7SS4jGmmjYHvrUz2k+SFcBabNKSftiRgmDm/gYLzhEK8c4
TLQUbhDkkIHJbrFzsPWLLDpOA/Y25Ko1utUS/SqTWhMkKFrlKm2NmDc2wyp3LVbhK9GWSGBXMazU
hkc5PUdoZPVVLDtY/rMeQ6lQ00d+DX3GDcTmBO6feAkKFF+e7Bw+i3lX22cZeli9JHxIxvJDjt4F
qdZ4ptpkyyRNlp5xciOg6V4bDxML+qlqiuQwqfFdUHVF8tVlFFZQ2T5nJNZTNsuCZzD7ZL6MB5Fk
33k/Plkj+otqVlCyOHMTF3MsIhwkv9/Co5py5uUAZfukvYfoHcf/hc7oymXI+ljNR9/2yeg39T2R
iWQDxDHajElhZXL098X9kVtpFERFsseaUILGEmtBzvFuLs96xAzWGsTQFsQ1bfPkhCYnqBsoaH/2
kIi4KAn0Tt1DH4SWT7654ZAFXzUtQHzvHSfhHSUBHIDw7aoiIKRNkVe3FGASscVQMCXevaXybDPO
w6vllhFaUp+KOgdxpACxAnNgQKbJA9V7Re6NQ53RDP3RWr9sMre2Rps897n5ZkTvarUua/mP1OqR
sugsUbUQwRyZNPORu6gVJ7/fm049ha7CKjL4mNSNIt+kPTJLAIUXXxsJ0/Tv+jp7ShusZfPE2lco
cuYm6yOneBpnhWdsSp0mRBc+AqkQPpG+NQOVpxdfQcYWSUKOkjkTAEXIVD+9ylIQaz74V+Sx3+gG
st1yO0Cmh/DxtGtblH6BmSMJc60d9uRnNGn5pV0XW1wy2Z2pvtKphSOB8Fqh+Z2NGpoWXuosPMve
E6x5k9nvpo6OyMA7VOsVhTiTFlCJiq7aGccg6zs2P7cNl9h4pXmWXpuJStRZ9B4SR4xPc98cJKRT
PY1fQuR3piAA00hL6Brf2RZmCdbdkCSq/fQjtq60owl0WeEGRd1e6UxFWBi41Cdv0UIzgXdvJn1X
DRKx06rhMMy5PDDDbo2CosSuJzIU9q0gzEh855l2aPoo381+Q7ySn6E3cpYRk4lRh3Psw0/67her
xmOU1iJ0dT2Fm0QULnCpjp2otwPYAFkRyXDSfbBE68Uu6VfpSZzgSWwGwAVoVgr9vp+AZ5I0KBem
Dx97OiJgTKpOJ4huF8mLTfY7CpbyM9fy9zEWACOeQlEweZ8ZNe+KMpZ6xixTKZq+W8++jWiGQXBQ
hH6mNTjeCK9xJChOnfAqr5c3zN2KiTUhxv4GTxWQMu4ca0aigHJhIZUvNNK9l5B0M6ztrOXImFk2
1IerYX2aERDXUPJe0gLK1YncaqAGzJbth0WswNaiexaSnV4OkzoN9mPG2BHsBuaIhVFznzWrP2fK
xIaLBFdGBsJYlD3rQCR0+TaXGGgXyQzqFGIfmfHCuwnCFaExcT1Rn/u1WkTP6XkfMg8j6F3vRfMl
G54z6aqwAVtDy/W1ZMwq6DvR4FVY1BR7fundOTpBAYl29A0kvKKxj8kw4ybqcl4nTNB7h7I3hHV0
RNoyeVY2CHWBx52gNXLt7hWIw9aZAPctaK5tNYA6Y2yLFc8ARRsPGnBUV7N53+TadUp9YrEkOV6t
Jp9JQNzHJUohITHGLKX2auTlvuQmjVlhhfk2mBfLUAjAPQ1rJuYR4UHs9cex9A5a79L55kCdewWJ
FWklvpGeMYk5P5XW3UjAJsJqu+uiTpqJJNpynGaLZg8F93Cte3jvIoJC1khpxbEISGSIs+8ZJqzZ
ZO8WV96TESYJaNlyu7wJV1G8FXNXzwgCKpPnguXEkMmO+YbbBzsEPD7xRXjlRw9+txL3U18dm3lw
A2WV1a4goyCf3EdsUhhdRHwymunMOflmk0K/6dTPKSr03Sjec/pMA4HvqTYh4CEf2i2dlqfW4rrB
2Ixfa0owF5D4t83+k7nzWo6bSbPtq8wLoCPhEsBteV+soucNghQleO/x9Gcl+0zPPz0xPXEizsV0
R+gXKYkqFYHEZ/ZeO33zQ/3RjVEh9gOUzCbHstIRUMpxkq5wQN8NFIYkkC1NdQunApJNwjvGccAV
O2Yvrmy/AxvJjefAxgmdX5Nex1hNAKx3JAYHmE4WXRNstAFyr4t2c+hGDmue6ekYUC4w4l2Umr2r
ymEnLFyhzDuRwnQNcfF8wYm0GF0g9SvRm2GzUWJmDK9xyuFo+2BwaVmy4BCVyc3gWwmcp2fSmj/3
EVNEYk9B4rAfr1vf3GmpYwN4KjaGjnOycnsGdF24DgrpI70xcK1HuzzjKUuOGu42HflI4ZHWHuQz
C9fB37hhe3LN6FGbzd+eExNXhQjKr89BXb9ZbskQw1AaSq+9A8++GwJZnV1fB+oE7oJ0Q/4wWAAN
nbOXAwRv/WVqnaVtYbEQZGPAB9HBdH3UkmlsgEwBJ2z4hRj26gSUTHSdJrvenuyhCScMeNM4Qy9h
YXAcSgQoY16/cxwsh55oNyn2TVcBq/XbemHU7b0JqmlhIRM2ghIBY78HlsxNYzovzDktcBJyW4Ss
pEzA/quwRuYky3rZNfd+CHr8LLqPyXbcF0YKKKWDiloWTDxt7QFrJud/rR9oq8uF4VkHdDfxmrQA
OqTojvAE4mlzrnJKDM/0HUSf61TZCx12QnnBgexISJJt6j9Wc8fXNZX5pQP5ik0j8bV97hYGK5D6
ikTx1VOb6LkGFOUOtwlFOFzSFfWwWJVtfULWeJ+UhaUNDSJg7V8FYKIKgzEx2HACfPdcuVGx8LIP
I42vwE1GRVMnurOAQ5d7iMv6cVPYDQeirW0BXTEJk0w4GBswcy4gMd2JrqlQPfclyQEtRGTWfppK
9tIyDeC0sWfOvG7n6Q3ACWOTydAwafJOAAQZrdE/OYANmMkoxvGU4rMznOUQs2iq9wXiIqoloOcS
6xlifBTh+hNIHRcdfLEz2ZFfZ+3D4qRaukHw4nbZHrDOTMEBXh7rxxIU3EntwM0ObVg/fQOX4/pt
7h7oJ5LsVrj6fxOozT6FM8QDF2Nrm7H332Hn1+up1A5Ms8slRIuQstdhl6iXj/4Qrcr4M8+KadFg
Q1+psgbYzyUP0WwzU4sZn7ONSQFItPBSbKao4dD+YUa1lor0oyWodsrxaLfyixKMqjVsDsGgB2uj
0Hk32aoMhnca/Sd0PcqDn3zOZrwZhbFrnOlVwBtlCqdfOCQJ5axrZLipw/DHzpETeKn5ewoJ3/Qi
h2Edg7Uoy0iOsVl6yEenRHeDAN5f5YW7i5iak9DNAMyZ4l0stVPb1HTnongz0cY0Zp6wz+C+D4r4
l0dU3ZSGH5BTzSWFlIJr5WqPjKOka56Yyr2nqCNgeqcb+h2IhKaztgEMbmdzUJqSN9GjBuhZ7Iiy
Hwhoc34luXpmlqhVIY31jf4JX+MxbAvy9dz5O36HWR6xmvG3wuFsrLAkcX9FONayji2CaM7m6B8b
UnyA4GQw+QMHkXgCxKGNVo1v/x4JjAQRX5v7ZuCxyEhZSmr+1MbTnXI0aMUvNxDfNs0nO8YSwbFP
eg2eNzn5yCcjGzt7lF6AIEabYsh3hWB1MGTsTHT5Jd1S8DYyarS0bptYZDDiLecpVCTDuqeWNaaw
wlqdggVOO56RbIcmBC4rZImM3CA3sKCRWhYxpAlPhecMO2z5GAVG3qZO6dq6JjuG4xGsk7k1muEY
QOrgbQWFbsXlYTCe4sIGgq37gMWavtimuQOixJ0/7amguq6oF6GMLhkrrarBfTWpfKHFPgyavc5K
BpeGvOmj/SfL6kcNiW9q4IID104/wD1qI5hc1HF6bfguLBjzOIshhYOc9MOmdIdvX7NKRAD+GdVL
vBoa3ryucvY+XKdVwXST4DM0yRHh6TnS3mr0uWra0+T6kAhtvEEu4r/EiEAX0VyGEUmYRfrYp5wF
ZgGZhKDOR5gVD2GVPSeDByt6HvauItSX4jTOnoWEg6lun0AzzUjc8sqTkQXH2LLPcak9NU5+Lebo
w+DvWfjL0gfOoIeZtslKf5clGBKajnvDjlg+9KRo2d9ZBNANIOB3oyzXrjM/uqYJzNXBosQpKIdf
NL6c00nxNLvwl8j9+6oH52t0R7kwEgcFfYgdsICnLdMV1kwHIxnzgM4PGBEaIUDy+GhXzWmwWTJ7
Lvd9ZOXx3sHowA6saKBOdd1qClrlgzd2MxTpfMbf6PHvw4Qp+01sBJA2DJzebNXX5Ea7qBhtnnrm
yS07ZwOlR6ybMQKO2j+0QX2p69JexpG01+j+OGcyTBfs2HzNZWdjC2PF9OamK7i012ARHLJt3vPg
0cIyZYE7c1nl+pV9TrskIfCjM5Cgs55Vbm1omw1hVlge3o3c+wpeTXMwqdvDiC1f9WZ1VDiNHG56
jfjbqb2Vl039fiQSggofpaYF6G+JeQEhA/MRVrAgIhMbYFHOFZHH/c2YLejO4R13xUKANIt4Vs8G
EI/4jQv+LKLgxTLHnQtMDd/ALu2PQKi3YZKe64IgKW6P8G74KZm+tOQ5mm9WF2NtbXnfoWL5d3O6
eu6iMkEg02I041rASZOpt6tHe3feW4kLN1OqUB9/D4HxodL69dz1t0Ff+Y18NMb5XIXuObC7P7Jb
k4h1R6nKvB6M8ELq0X4e2N0XB1cw0JFFuS9xMK2kbM7ITZ8yRvHeGK5YzYLLLcI3MRZfvgEZoUgE
IEqGBJrKMSDAc+lq3lfVueZW94k6Gq9DTjuMPk6ka2FUmMdVXER79Ebjo60y5AMeg0VzPKaBw8hf
/vGobcnBXldjdxzd7JaTqqGV6aEf+n3C4xDO6mr22ocaQdDk30tHQ2WDZTBtflMFXmwnPwIKeZA+
s6c6yV7AAp+j4eyZ/d4wWTP3SHeFdkOhwKrt4njOiTOOrW1p8+wT89V22Pm0lf/LIg1nnCnsyvqY
xMG+4sG/Ssdmw/7RAlOBxvJeiepoBxXwJ1TbWeG86lZ4w/z6VFP/zvGwKy06TKtQfk1XIzmEHjnD
5j6DccyDY0qRkNTHUN86BsxBv3C36PsID7QojwzNhcvE8682JL4NTSDBDTLsBQIogQXMC4GZXNs6
h3qD8rjjZ5TU8VEnbHJXjMk9O3Pk1ziZppM13M0ZxopDA+4U7cGTzjMZmsqlWdAY8Nhi3xT5CyS3
AahW7UtE2vdg8DyVwBqXLUfeLL+7xjwFxXgKURjA6OlXdZedBmC+lQhM7NzBe0nYmO0bHyNvfpE7
9LsGvIR02oSpszGq9rfTu/s5zY+kzG5i/tYq9L96L/szCwY4DhnEQuMlE4dMSKe5sO+AoqAOGFDm
i/ZYwlrmbdFfZHIUE+jYUXfPstF4r6igVr70tySYrHstuqWJ8wtgGNokbU/jtvElIrq+sN5xiezt
DkM86FqJpBWeQ5YmWBw0c21CvpjC+UF3dVhHEVJAgNhx8xooMFgohh3sSHqfHr6bZZ4T7fecvrnh
PTHlujecVww9+NvzfqXNxU9aNzS/KOIIEu6jUTKZZAkUegjoMIat8Wy9jDI4TfIh68nADin50ccl
BwDO4wyoq3WRivmk75oFWPyapjDOM/TZ7jLUceqYdFkC75KLKxMj/s1ItBeEIzYeq6l8cDOWP01h
GruWgVJkiT8objiLK/u1Tj1nnaFyLRjB06MwCKp9pjDu+NbRDeMAoCuHKLIQSHnWwdRky9CjjbLz
Ehc1+TDBTP1Jn7hJYrLGWfG8NLqXwL7l+q3kFpTCnZC6VY/2DdrpbO/nUd8bFAdoHRxCItSjwKwU
N4s3mH5umUavsrJ3IyXBqmiGO8TnTaEzLmqKqf9I/M9CgikgtfDWmJFYuBWuhp7+hC05ODFebIuy
lXmkZxb45qAUxP0n7k40LKxiOUAVqqsjpKFnPFB7TLwD/k3maDw3mXfJO5pP3/7DCOUoMjx0bdP+
qhGB1wE06sCimiwL9F4e4sY1zzFn1dXduEIxhXF7ykMywif+pi5A6dMwVidufrb59pMMwksrinyZ
5+W3ntQfMaPbHU+OdVdPnGAc8Q+p1hCJgcc9NpsHSeSPl5hPJRti+OfMuDMPZVwVO68g2oaz4ElX
2XRDUWBfm6LOj/R6FoxqxjkgV6KLRGbIAz1a9hhiz7ZbYLhMeClBZhCcU7Me59txycbkYqewmbUU
6aGACAsGciKFQMmCbGi4iEWmq17ZJBeL8TtiJhfMyInrhidxbSuPJzNU1uuMkpqSWLzO3EYIyeK5
OjQU2w8lcdssXgWAoeiryHp/iYK1WBmx951V9gbcL1JdHNc1Z4Ymaepc5kRD6tcXDWoTpTJiLoO6
tomb70noT03DyUVy6KHI3WTFGhu8G+L5hR7BISdFibkkDUYa8wyxSRRepJI31a47CcqHAywnMIao
8govh+mBFfH1dZyvcZ+dqdD+xL1qoZNZgsFjkOf7w4yLHBtpVJLaZcJ7RzLh8j2irU0YUGwr5BaL
MhkogaIa6y1DkyFRJjwxMXw0zBSnxQzfx6XINfvnIgmtm8YFXs6wvqbggm2kVP/2ka2z0JYMVpe5
ZDCkMZWBrsAzoiKbRGu1FOMJidcu/u6QHeQmDeRnYMOP9vxpk5blp4H81RT8XfNkIi2KrN+dBJ5X
zsHMYR6y+MC2hANpXttl9FTMeborOhwWbd+nCwMXezExamhQkJgNV2SXguFNgl9VHBKEKNuNV9HI
Etcxr6IYCqw7fknoqgwf8EzkHU6ByDKXXg8XsnIZfUCP7daVFVzJANoKtGUbbi8uzokZGfpEd5lo
E/KOprFpRqZvLw8cqje5J/1QpxGnK0zYyjJavoQsABh4KGZUEqIUByKP32qVh923LuU5qcIr/LVq
M3T5XvL0PeH0ODQl1i0tbUEdId6BPF1f4H9wRzHiW3fSPVVmeEIff018Cj+EJ5fMVpQsGAxYOpZD
w03N6GfLG2Tos7UwdlmR+BtJQ4gkkTdg1AJ/01bpg1kNl6JEkl8nLCg44elkNRjboTgxVQE4XrKs
7w4G+eETucCq1vZ2pX7zryJyuwe2Zt0i5RuoyI5PsGbMVVrabEtm61TYya8Ar8Fu8LYEvE8L6d0i
fKELU0TvWkL1EnULUPHR0qlq1AwOm+toPvhtVS2jXnarFgPvoZIi2SXgbq76LIFM6eggKLXxFUt9
3zjRrfWsAXU+Y30SOyC4fER+fim0YToV+hEOtnsJVHS0x63fTuxSGCxAX5/cle31TICM4qJJGxVK
ASXfUKWqC18v8iNyRNhqkjRNDQHSbdt1ubd0ItrjOjAw7YE4XPSwhdr0Eb8Bm7BpOhDFtCiZqpII
dsZvXS1Ny16jfUnOqDZ2QDPlceLeqwbaaDQQ7tZh+I//qbvaWi3U7OyhCZMTZtaBP7Zxg9Ws+9iv
c2UqqCe4qk0F+1Gbw2XVc592oXazTe7VPjdMClxt03t1srR7lqlhYn92pAOgv+7B2/ufAem+uP6r
cZeJmuwujBg+WF+8xLwkMyOKZVpo5mSt+vkVxjHZE0FtMLF18EWZLAq4iBcVKcxZCQjIcYxqNRoA
A7tWtQa/k1aOeGVTBSNzPoUEczx5HUJ9opzToSCJtGJCiurq2w3H5zJSJzlFIL4Ibxnz/B1rLL6j
V+/qmFIcC9U7JwppfORp4gfx+oWOXMdpSva8SaWD6cY/ajnduYdIpWNYHdFnBeOhLdGwk9PzlsA0
284z2OzZQfWbTQLUWX3FChzsYDl9J2akbVs6sDqLf1cA/A4+CsUKTsM8ERppWiw/5gmcNIryS0wQ
0ZLlarklvec5cEoGgL0Jyh3X1TRZ90m2PY/jzKMNNzborGnOYhABRuF+JHpDcwdvbYkbToBkSMiL
9HFcD3TbVX2Gj65yy7H04stHH5WT4IyjGeEpKwg0ZnFAcmios/4OevRThs5bObjrkllX0JdvOgpJ
2kHmviZNZNeK5hDX7a+8ZWqCWdpjcNM8Rz5pG40eqDiEkfiAHi98SKHFxpg9ZS9BVgdsKABGr6e8
JWHe7eyFGdIKcM1CaLC4Fkq6m4DBvF3fTPRPhKC/e0PavtRa9+SGAS29n20isNBc/Ja2MnO1rebu
3fmdf+CqaxlJYvQhsppABU6DrmQlIYg86yWVF4AE8qekpm/YSbM7EPSqSUoW5Y+wWNMOstDlWZSI
5mFuLCsUMot0Cg6Euz26QSPBCLkkPzOZde0+J8olWAPThJk9STSCgfPeSHc5uMVTn/pXW6crGtxn
gCiA1qZnz+quU57cnRA0db3JDPjqvAVr0cMdkA4HvwbnYEH01AXQvlfKe+B8Ta4NbI30J8zt0R1b
SYdJFiEAmTq1Pjzg5olqKr1Qy+z15ICvLsBGuE73q2jIKoyK58R1X4gAUE7NDBJ4fyRj5ain7b3P
kD8W8cbzwl3V5GfDAKESZb9K2f8pmvp70qt3xtMLUiceDab2i0BjpmXJuVpVjFzB/KTnwGQ0WNrW
qi0JI4kHlI2VodO40WVQEwDuqzjNdVZoIeSIpVZHYmumqJf9/JaI4GWcy13oJsehhoSIOhqNsn6P
K6D4TaZYI5P3m3CCgzHRg4JIDC2f3gwTxravLoxVHztjEvgzqMGBHRo8nYGuYC2b130LcSFlM72s
spLGER9+5GBTIW5jv/SSvGAmM2CWB8K0D00EBQb27zVGgnHRRGH01FTgUli7HMys99amw/I8YzJ1
1XOWvYVWAtwYp/bYhC6pDCQ7+Y2KhYIzv7PKnnmXA1wPddIbGnx5clLrScC12mU8+lDjldqmnSLv
EggJapbeB73MRSINz9p2OIBHcLdtNz0ByLIvHBBbgk/wZgaYoGzP91HWqw2c241rYJDNPoZoYUKh
ZlBLKe6Y2XSKo3omDxNscTCAPXDEM5DmTJ+2chpfnYk6qXFwOTLPvbMlmjdihoLpz9ZOssugKG02
XkZxMYf1duz6Yxph1S0ccU9C+vjBGe5OhEI/BwrKVYmXNSZ3Au6E3HTdtvFZBDK+Z081MG6ZPOhj
jArLjt4BNf8i6ky0YLX2GTuSLa0ZvhsURw75u0zauXswhdNPKmuGssTWROn0IxWqmeVIEbgzMXMj
nBwRuqwNq3nF0oA602K8FyUBgpI6TTaB272R2p4xRwSG3Eb5A34EJkj5YyeifQUkcKkLP92OCpgI
YxT+zYgJiJuCNThPEmyj5NFK4jLYnfZ1it3GCJ6CoH31dAOfw0Dque/2tyKaA4ZF4xNLGcYwLBDc
PNmAHEGpkxb2TqbRaahEvnNzOZHNNrpMtctt3wTZSxH81uQ4HzpYA101V1sdOseaL42MoBx6Wmj8
my6BRT3zgWU1WERNiXTmuBGwUdyu2rmgVcYaUCJP7D0+NGyZnbMCr7YM3dbe1Fq5h2hS7XyPkrXu
zHuZlhsSudvTYFlKbhwiW0DAxTgdVRHoHn8dJGz26rG6+jHEmaqZ5ovZFaQOwyY+tjNP07jTs30g
9a2JfpM+Lji5wfAdD+zTtFmgVN12wBuURIggKZ1g96JmOFtkw3gci/JJYEHAeTPah9SPl55UXK+J
hLMSayc8ZQ2RDPHB6bxPAF3ty/zF9sdnktmeTfzFygTJc9L07kS28PA20LIOuM4nv+2WtrS0c0ft
gFuYxsQhkDygSt4lMrowxu63Y5jDe53pneOAXVJZh+XGnn3M+BQTmREfDT0Lzplw7J3FlvUU9858
CkggZ6giNDaPyXzooWj+xGKWmIvW0u8YSzVszB2ILQsxZO4aptBb1jF/jON2RpL2AKaPA7Bp6rVp
Ts9DzQLCr9pHw/wta2LZ4i4swIoE8a6BpLrI4SellvaSaA5r5Jq54ggMKoGTtua+6vBkBKCJqZK1
ORInsGU+nvnFwLx253G17fRXzXFfsDfEO6a9Grc/E+rOiPaEQbkIoXRGGEx9JnbPoMqMTc3tT+Ev
tyWxPEBMcN7pg/1gB/kG9b8Gsxe3K4Ng34ePMxkd0PrsygER89t44ZpvO0tRMZ6ubApYwkOXWYR/
lObr6GD2ZZqaXoT0F1XfOutZyH3bKWNB7FFZQDbgm4xYTxQPTiVO/pB/jnqzNicJWMrZT5a2m1wH
Q5N7MqkIEV81nzPee8Ym5meg82Suem2tV+5hhNJHSNm4iLX41bFfgVAwpbJPOEAJny2tRYAxbxMH
VKCekp0YNkxvkM9f0O+3Q54GW5F1z8hxtZI5uFkEDy72lLU+cL/qzU1gwwDWN0Vg0e0mbVZEElk6
yLJpMKoNGezxIeDhTO4m7Fem4fAYiucmLhftbETQPcyOqR8BOSlbfFFo3pbt1K7vxn3qvMWcDFUU
8BjhLeSqWRWzAAYeh9neo4OaNbR/RmRnSyDHLKfdiQ1y+OZlPLwM7KULux3dVYIDesWqcQvgdusj
cVuGkQbnuyBLsWbOhbUNRpXy9ervVP0lzkTzj4DNsyUq/hqODHjyiTz2WKumtc3chVFcrsdE98lk
JVtji2Jn2vg5V6iIGOtBTGWcBFNhJEcGCi4jvBk8QBdPrE+TGEtMchqmySbQZ7ooQTCtF0VMfEV4
Q/ROIa6mQIJDbuohwXd26FuiM/3mgTURxWJpE30Vt1stYZUOP2I1jdpXygID6Q8voJtOE8wa6ja3
Wll6/qclm6vPgTfEFkI4hBMAD4NTmHrtpmvxlIsKiFiKesXieAjlq47R/SUUzEiTgptCjBblhHGQ
NWA1K6YQzUERh+6lqdPonLLpXfViPiNXB4PUYBmoiB2B5x+5yd60UkAFnQdQq4D0WFvOK24thrCm
fpY5sBI7DO1d0oaHJGJhLHPoH21ZZluOnwcRFNhuqP1mxN/UOu0xk4Zx8GqgPAVjVMrTpkLwVEeb
DnF9JliNuH1+zMriwJ9KCrpz3QSwA9/xFlJRLGU/HlzPe8lU3UpuJZ1k0n96HlVTl7CbQ8W3MLLw
1W1Z5IsaVMsAkAI5RI8hfFT8hCt42n4/oBw0OfWOFfMSCo8SEH9M07H0xyQ9kDTw6abAOEmgojYt
yACw4Y3BlIl2TgsvmSpmJTJLbEJXXnysLgjiGLcYVs0TXQZP1MVA88yGJTEY/KFqZ5IZw2NlhN+i
dCI0hMU2Ml5Swg70EKwLiy1AZXV1xyt+TTlRN+ymDyZjqWXiac3aEQe/k8qv4PXQO1yqKtZuKy6t
7xajPawfXeU3vtXgetYUi5i3XEqlqHH0lWVS6GlEgcUzEjKPLaxXG8WaAHQWPWjMt6lvgpyir0av
cSmZFCJoYJZbooSPMiYEuQhuMnPibV6TKxS10bNe+cFr5OZ3QS4b/6hl1w8jQHCz2HrQIhkw8m2n
E1/bI0eTG+b+cZZsPRvzB1UzvCc1hqoQuDguOnBSZmgPq4mKcNkX3GVFohEm4/XrzCOMEXzWyTc4
V0xUcPSUR0qVdpH1RodPXPF6yv7Y+NjAkaSV03QGHNlvPDYWNhBoqnIG3DA6tuPgrZuJUHWaA5F0
7QpjLXMxnTV14Yf22iqkSuvwuY1nnhRDaV8yp0tXuQn6Upgpq4wxu1BIl6u0xXubxm+6Eho3SKak
3e3ALZ41tNoLVrBXLytHcGAUjaVyACTxaK/w139iq5+W+HHXmQ7BKKtdVk0cf5Az7pbT90hnzMdk
RjFmkYjHQLGXsO8IHQ/BEWWctH4pj1gf38lTKVejP3xgtMMmliAyhbrGbD7CylDdrOAiAlYb+ejd
eklpm8K92kYgnqwa7FXjeDFe9XZb+i95mFUnJ2JCYvbpNenI+SQ9FDw+iOPEeihb96tIFKxBRxhg
2O4KvDwFSYIcKs60Lav5ZAvIFHVZZTB/MNejUTzVzNhRMeWMSLmWFmmncrym4KmbfBpjfG5IYQBW
SL0G76I/WN3IzgH8wdHKuvgeyPJWmqiHgygB4xrjc2+18lKI1mC7wFgigr9oOxQSkTJRe7AZJxiN
Opk6bbyfyunN1rvPRqEcRyIVGKF9NgryiKfjif/uM4V/zMM/nsJBku7+bhYAIs3G5VL1Gsygefc0
o3rUkTwoqGQrcFNNcCZneJMt3Ekg8aRLtKW2DBSUEicmtr+Yq4/vUI/gDlaLjSMx3LgQLUPIlrVC
XNIR/DFMoJcZBY+RkmwPYYh8Ep5+7sekMJl+ASRo/G6hZ44Ko2nB06R8JSwsRUDHvNtWyM0QE69w
DyEkzgkiZ6rQnMqZAq8QAFs/sIuC3xkqkCeGThUVh1AQLBv6i2+tzzYW7E9oX9xZqq1XWNAaPqip
QKEgaKoFM5WMnsDbFdBEhcKKAm7VDoCs30KFHNWQ+Nhh96ylmOqxo6VoIwCUplktbymbSA2cF2uZ
9jo7aycEasoOHiMonFOSsQCeKvSpVBDUTOFQGwVGzVpoHKDxEWUqbOpgAOUbIan6EFWjjqF0oCCr
PrRVK2/JjoC/KuGwdlLjIITMOg/oQJl+GMha8mWh8K1SgVwVrLRGJmMqxGunYK+uwr4G8F8LOLCu
AsJi8XjTNAgdFgU1OavfUOs3iQNEttGdjxm0SQmtR1CHZQo3O8CdJUiXyW9YP2SyJ97CvrYKUevA
qm0UtDaDXhsrhQjGoGWdYrVjvNkWqbXrsucW7q0O/9ZTIFxPIXFtBcdtpu5XoHC5cHTnbWX9Tkds
mfB00TVQjih5M7YsFk7VQIWJHRs6rAMejFBWjicbQm8k/Ysvy2lnzCP1ARRfS+F8XfhXsDDLFzXx
aYZ0leGpSyAADyG6Vx8mMBTNkt2b+eHzFQeowcMPPliBhL28mRa5zlMyyZEZKNywhXfWxk4D4RLN
ZfYDJYZO7EMpBttzDujqhwJFvq5AxhNE45QOSFh7rtwSaRzI41LWn1PBzmce272psMisG/sdNqwP
rPNcuKPBossk1WL86NEIxAVwZRvKclzV334BdrnjrWP9ox/Jqn5GbOBs3TJ9DhWs2YbajAYg2jQK
5Kz5ktUlaGcLxnOrYM891Oe6Bv/swoGW8KBR3EV314YQrVDRiYJGA2soMbJ321oBpTHoJZtEQaYT
hZvu4E637OZMTZqoGBlRJwpO7XG3V6G8EZwrtgSdV7vaqODEKaj1bKFcLBXouuCGLhT6Go2p2AUT
Kz2vAD3axO+OoV+gGbF4gJxtKYS2Vka/CQBf9AquTf4fDHt426yiSBN2wzMaUWaNpXXund2ga09Z
waoaYjeQmXBtdhAeYgqYMsBU09C2jgzZWBEe64YIgqJgJgQJPIAI3qICnWDzL6cS6XY77fzsMhb5
0whJvASfeZBcLAWftxVsnHWjarfFsVUgcsP8GPAzrbrOe9XEHG/wA/EwY+9kR9qF7wCSdDjQVOcV
S5Lp07H6BzIlPzyFQAfVwS/b5FLY8hRAVdyGmfMJButgKYC6GEGpVwqqHg3iq4TRRCMNcD2EvG4p
BHvrfxghoSQw014jBWkPoLUXCtuOa44wvfPMJGzwuXFdM6Tbg/ROWpTY5Ar+nrAG2vh19VDAhf+x
lv3/9uD9t/a6/+Tb+++cev8bPXi6+FcevH2Tfubf/8m0p/7A7x8Pnqabf7M8h/2iYCEvHf7/7yY8
zbD+hgTUIBfco7LHcGf+w4Un5d9sS/BLCHJMaWLh/IcLT/IFhW4KvHmOAK6uy/8XF57BK/tLDrtt
EcwkpNA9S9g26ifT5tf/4hSNrTT0yNmo12FZurfQcs/eZCUnt2ZkQqGz9uzuXpbJdyoT5+hPbX6p
Z0NsWmqKAUIGehgEZy3FxskWpB+MSUWybk3qTYawZcbOt/nLe/t/bYT/lnfZQxHlbYNVUQXD/91d
qPyQvGAAOJJ3wPZ0wuMd45+C4z2ZSEnxlWAZMoeDXfboomR0DC3xAh2yXLjGMun7YOWQprxCyyg3
jicvSYDp3I9ta+dAVf/XL0l9n/7pJRmWwCCHVNzEH+7gpvzre8gk3EsGyEVrrcf0Es54K3R3X7n6
1Z7zKwbo/l3rnT3NAH1H0D9rstYvLBhfusbdjrH7MIMjMI3unR7jyPJxWvdDSX50mB6bTIKTmggx
7mvz83943cZ/ed34OU3HMiT/Mzwdq+dfXzcblaSbyQheOSM1oKzzazdxtEKUq96tIVsPMn2ytL5l
gsLzOLCG9KZbNPZ6AbkHFB0yYHqxPu2eLOWa74w/vfROktFGPmgzm4HmbYqG6fivX7bl/tc33NCl
w5XL3eFK3vt/vmi7yiuzFPt8y+WLIsYmaeYfPwS51e5xoOz/41OTE1knoX6QBtgPLO38lF2DvwoZ
vVHK/PsX0EZs/C7uWJ4AFZtqrx2PmZJalCpA7ednP5/7+bAtYyKJwgKNoPotP79AX4WUar5Wmhk9
lEVdo9k/aPgqHzz1w8+nTSaN66AvvsZevLe+mG+AOTB/DSAgHCu7NRob2tTsW3vngaIykZAfQaqw
OuRiv7EBwbgyky2e6/gtXKKuw0p/YwZEKJwx6hcrykC8jD6keq9/06PZOCUug6BhZECS530PkfUf
Hws9bm70ZH+qNtN3tqN1lyZi4ZrPhNU0QcnCfGxZcYnEOYzMpU9YduuF1WK3CtyignTA5wK62TKq
5GHSw/7kS9Gffn6G5RjSHBafgxpTeyJnD5S7lncYW8kaztPHFTd4cxxjAnyCvsUzqKYoifrBKBgk
rusgRcf189m+zvONlbqvCASwV2XgB3Sy/YpFPMbR8ecHW9MshlEak+kmNI4sefW//NDb4NSC6dpU
dXNNWsCYqKpfTbbsa438pw9hPEWhrr3BRRx2RAkVm59Pkyu/at2+ep2EKXax+ZugSbHqwCe+zFjw
N9heAHMJmb9oFU0gtCLyTtSHGAp8NEM9/GMb+oBfmycgacRvG161TSKteQw4389lE7PPq9vHn09l
jCMULKg7/nzIuCXeD46SwKIypsoc776Rj/cBPR0TReqAv38uy+xrMFirn49C9dvI6CQhefan1c8f
YB4mMbsyKET384yMALCSYJM4VrN1zsbh7x+1RF4czMl/hTOBoiYJZoLSYNUcS4qTVR0yl2RBs1CQ
9AeRedaZ2miVqF2Xb2lYxjq8ST8fBqLlzFW/oGl88bAmfdxTw7c4SIFJTxX61/n/EHUey3Ej7RJ9
ooqAKbgt26C9ISlxpA1CI40K3gMF4OnvQf+Lu+mYmJgYUU2gTH6ZJ2s8Ies/Ki1CwDLqQC0ibC0z
saiusTT5uWoilMtQetp4KWJIsH5EkeDLaUEHD17LqxfH4jSmMqIAqIlPefKzZ55z5qi72ghNdQfZ
0oVybrhIq9xRmwifD2N3GnODxLx0PUolWK3svGgAysKX20QNznvhrPle1T1NZD9TV1C+AoEJMiFy
Pgc6OtWSi2mdls51Mr9rM/E4FUr3ptrRoF61+t37fRqOaal2WqXqm0Od1saJifvmbu+fxaFMI3ku
HGjwiSucjYtx9jynFtf+1z+aMzBqj8wbE7GOOPyYv8NcY3JZV7eiwnfTUUobNmYc7UsPkDqmEboc
tTfDT4Rn6pjfhNNhje/mHyvjfHRzwmvAfC+RQ3yoXcGY2H+4KttpiswrM64nNhWB3NbfeuV75zoa
70UpvQsuBTIMsnvABxMHw17L1+m9/2DIbd2b0sNyL8sbPkc82n2SwKjz9XWtRa+9CPVAMbzSvvk+
WXFYdYRQwQskR0j24zWu5SVzgnfgY9V33FAla8B4U2AzHikrKsDLU7Y8OsuJthoIYqqzDNMEeYGF
YsMIE/5bbkI5gSi3tdaQSV/3xESsQ5zUCRfeeNzN1njx6djcJrqgksakQDU3i9825rGKQdGJfoqL
LRi1rgTHFqrHriAttUZxqFNgZvKoIkrHe2kfyUHHO8OBm2qQ5TsGIJeCojEfja5/BBQaHSwuMuhl
/XiMh0QflFoDbiOckbMDvIXm9QQxPLGgbNHVCj6Tu4ks5KexfvASbHhUc0yfLIRmMERfUSzpfFyc
z5YVqcm5rdJwgbk8nb8bc/bVAJxi2hKQkI7XxwNH3ykbsUZ0WNjrseiufoaxtYRdvRPS+rfhgkGx
DdpHlKN+0qP3rxR6uLmu/eDVSD5fH6WyDlFfbLDcXQQzyTq5WjWCjseA+Nos2tZvnSW/mnlaPlPf
PfnrVd7s9Ec+TVfYJukunmZnw5GxOUeLM8FDT6yDmMW7WNrQLOX8dHVIusG8RGVg0MY8HGL2d7DM
SKzbLh7VtRqI2WfDNUgb8xZZ2EIrOdEgkLr5zgN5xtV3pBoq6sTV1MZBMAlaFM9eRHfCtaJlM0lb
/TvCetvaRnYxy+hH69pyb+B7g5IU1l2xPCo9t88xmN6afoxOsTt6oDIXQunLvLZdDgZ2bPoodTrR
hU1wdImcs6WCDutbRc9DZ8S3bv2Y4ctg+k6WvZDzfa48l5VyujHgE/jnNZEQW3bbKkAKyLycG6jb
YYaTcfw50yIQwWIX0+A9g2CJ5605RWIXraxDmmnQM/OtWP9OIyYpplFVBEGrnS8gJ35DTqV7CefD
7Ja0GnQCKmM0SvwLbr2x7IfNnH1by9o5Vhmqnmi7eFUC/p2seuEkY89nkNhNnVw4t7bnyv8wKMK7
kqX5pTvChlbaMPe11ixVP3SHohyw4RQ5TbTe8IChRUDQztKdoFV+a9uTH5rJQAHl8j2aBsXeXnvh
Ampqh2RnvkccJhjl/MliM7lCXd4mcp6JKXFiPnsmjv8VOTSY/dMxewo8M1EyLpvxBi7+3wS95RFN
lzW+PSTzP7HnjcRNMW7k6YAze4+jE1e1Z5PNFOY8nzON4L9McbWndAauKEvw4pbzW9Eky474vbfF
CY6RvOl/B4kqKEv8kvGyMn2CrWm71EwDwnLr34ZFw0YMIAxAcq/OZtVe4tLizaIQYhdQcQK8vDyY
DitTYWsL83olLz0vBGDElYaZhEFTEWOWsXXppfN99nNxFk35rZGdt3Ze4xuAqKDgHJamWjYCpO8u
otYFxh5m/lm89XHHUoH6s3H7LtjDqSeUG7cnnY9q7035Z2bPPnhAOh1W2ZmmEru7BlP0VzU0LU+d
N5yH2Pwq3cTbOzOI7ppzRS3NG5eTktQaIXzl4/CMHQIxuQd8HvMNDo2hJP4vSodZrmcJYAf4QBqz
6XZR868GUy3G+ieGcucM/ikgLS0lc1aSlpGF+c5PvfIziIipxRPantnRTeAtfwGuZudWyOxcV5Qb
J9kYbDlj2muNwcaxPfeoYk+H2Kvfm9c7S28GFSXDsR9htfQ1LjRzfQlGVVroeQ/HrOuzwAqNMaT5
7bZLyVadRKTXyasw42wMal3L9RCJAYbxp3cq0rTc1GN8Xq+1pGQCzo9Yi7zq6sOJOi16zDYBi+I2
myL/0grvmE3Yjl7Hin49WyRy7+e5w6S7Gco9rRnJKbaSJ6dw/zZxrX6rG+Hf1bLzojL7hRPiX6It
TeDca43c5gWkFuo5LU91PHQ72SiiEgYQs9Gcu4OdDJ8zjSJssNElD8b2UBF9PneunW0aURD0WNdK
0yW22FSslb5eGNH7FGlULU03vkA9/v8PM8X0UU6p2EyzcXQwAO4NM8Jo3teayRDECobNNqU9vEBZ
YC8HgtpgLnATcBzWv7pZuxcGn592YCUH2+iq4+TNj0mUgjaFXeDhICrnCpeIZbmh1nj0U+iN0UrP
0Sr+6VcTdBWvrW5TgbyNc4wYsWfbD0QxfLf+ofFqP6zX9VcPU7exkfMTLEvzFUZge0myq1NzGTPg
xe+TbK0YSci95fZdcFCUs6c+sSFvG1OSLxPJ747gRAjfrSTqhqt/lN0/dSAw45AQ5jQ3INDW/FW4
nLqkk8EC6+2ILeCjUhF8NpPwkhzOvsWDn0CuCgfR/qjbPglZM8x8IE+DOe9Yp+nXazsqYKdcoa1A
8p4a+2Tbzt2AJ37VDeO6pUvdsKX2hjs+FSZUwIFEdYGOfUnL7ikBfb1j0vWeUSdTSsrcZd+MY3LL
u6DYUUJ0xc7VUXpRnhaiQaei+GFpempiW/6iyvMcJEN/UmkGeytQiKD0iG+yRXV34ZH9m1cXOvmP
c8xOwa/eJmIfawrl54lHprcHfXBAp23NWKq9QT3Me2PW/8yW8qHnvOMonzh9yvIyZg39lznz4rjT
1d2ZL57+z5Xd8tNJgxMJR9znjsHgJkv2fUe6s+mFvLklA3akm/iRgCvfLnXRfXVu/xvDRPXb87Pp
rLDLX7oInmvlQDu08PGy2Kf0lbBnUCmDZYmcyxJQ/g6S5vg6I3h98yUcS4Y2fL9LBA6icidScQa5
ey+ZwwwjJ2pF3YH5IdO/S9aLoJgYRzu++9f3uxq7dYTFDEYPL4xugfk4zcFbOkq4LOz4kU8WgNbe
2BffRTLgLlYsuE0dXXy+kAc2UVxf1SjgDEDi93Gh8Stxw95z/aOs+g/uvAn6Tf5JBgDDaVuwIDMg
Hri776AB5Rc/ysnNwbEZMkLxJL69a4c1dwtokjhN18TM2YhrL+A5z2rN0AE7x6TfrnAODLbfhSPJ
e3juQ0HAJ8xIE+gYDdw5kf5xqpTmLrdGpCFbWWdS5b9UZpafymlvaiKxDQZ9unSGP21lLsIlk/Yj
D3h7LFw/eyC0+3F022PZ59V5sMieVg1Ftm4B4HX0nPyQ9CeWJfO9cwLO1Lm/12QK3iy29qcm1sHU
SFfHaqSgMSbOn3S65QkkT1JVrreTRUdBYN1mF5hEr0dfWQXZr56Wl9KOs23WtfG9tRPz1BDMO05D
4BzM7FtXOOZuqPK/Qyur4+td7HO6Z2PpYA1vu1OQMtVYV8Aqwy2SVIwaXWuBZmQuzR7KUYF3E9es
AvWxCK8797462ML2rgsWZ0qI1vWwtSgbnP2flTWeUvw016gz7Kst4tMoSnULSt0zNR1OtUW7dTcY
0X2NpzQKV6uI3cfY18apqf+UU+k/oxyLgTv8beOVO6LAgLUTVvCmVTUB/skJbVGRjpiHtzYiYgf0
czpSp4VJQ6MC4RLJds16HhQMXOYx88+vDzOG55lFpJlswtrv0IzTrdkkUESlkpRE03BhTFl/zm0y
sGmGG+0l5LR8uTBQT1aWf+YlyTU8GxSTOXPRbmU75VcjBYGPO+TKY/GR5Ko7uMrMPnS0KgmFbsnE
jhFfrVFt4eB3Gzo6lt1ka55HK/Wu2cgfrqzkXHqluKpuYlznQB3YutB4AXoJZttUY30fmw9hQh/p
sW2dF2mR+qrqftNhgQ1nrT4AdeRYBJdrbin1LDoCvGaLa7JoyAuY/W9LOMa/5tKHpZOVzyKzn9Xk
RQeM9jQLLVH90TAtrHtFa6WoioMPUvWTQPWaFSjOrwNBRNqEXYBVJYcwhU/sinUxZ4mdiRWkMUHj
wgxOmervr81KIoudmmB+WKNrfYtsuDQYieZgqn/YTXFKZhtubY64nI79ue3n/FLV7tdcd3SZ5LTB
t56zhRgfHWIQ3mHtBXqHc1Hu62h4J5ZfbEvPABvhZ1RDLc0n/PLmKNaMf2+T8Yzh1J0er7dlWUuI
o2iqjkY2HroaG4oRJ95ORz6Mi3Wp9Lzqv65ybnVecGHJ5CdFL8WnQ/dWHzRHDMLUzr/eTHK8DdOn
a/SZEX9wy2K6Zg7dY4Z0+5B6BOtJGUFoClZijtPJqfYr+0lJ1gZPKxGy3Lj3DiYDZaGaZRWFr+Q+
i9KkdxHPgppoBeDizyJC1/UOfBkH8bn8NSB1sf/L6qBqIT9yUWuwl90e7N7DSC6isdKrC976zSrH
Mgxiz8LoRZzKzpCgg7EyzvO3voESOxJsokHDtuL5TCIKPHiMVjJk5Ov6SnAz8bq7CtxyR/lBEr+V
jNfegoDhtB8l5j+ZU2zTCZ4kqNbbaLT5mWzGcKkTEx5N4F2rugnBE3unfuljONG4a820vSbA6s8G
vH8kiwmzaWU9vPb7a++nP32/JNgKLepRyyaI9m0u/uOgzEUyerQaLYWmgw4psV7LfEGaGaJrOapz
WLKK3rhxN+U+m328DncYjonUOQo39MjaFXjb3p36W+/RsVW0dM8qrxPQ/Znc+7qYCC+W856UGX/J
3AOllDAAfmoipTRKRsnNAWCdWdnvrB2ChzsHtEYME9FD2lo83HiQXcRbtazSW9b6IXHbM9r6Ohav
T4Uhso0U0XSwTON3Ydc/Kuyjl6Bt+1OKi9Gv8FHw8ql9raf50ysZRzhlDumZ+oC06U5+rZ0znR8I
V0sxfgakjnAKjRdtGzyb7G6Jk9vbJSd+1JSyfcbEwq4Zs9nBL7gCVPEeBW+8tav3K1qRHvlIhzQ/
bsQo3hkucLQswKVVE3Jjne+vDyAj890Ovvi+6FUHxg9ZMZ4v1npBft2SwXChvQ7+SDePGnnpRh40
HS1HcMUKopVrnG1RWEe3JKHZQX0ufWWHIs4+JJR4MhwEmGD0UmdeLXAIcLfTnSLmeutKeIlU6c2U
mvjynqUmEcF8sXCxQf6mju+Rrrv8UMBtbkuHQwqJRY559q1oR/Om5Kgxt+hTDQPvyNruH5XJ+SDx
FFCw1+HOd795lq12ctAZUfBOPQxg3XD+9VWgfMa52bwHwApIxCbv1VR876qR/OC6bs3xfKutpT00
PO0r/Vyd7Tj/jrkyCVHl1GXgnA9hhyDx1g1kKDr76/8PTbR8lTh9nN89xwgOsbP+gr78YY+3vBys
50B/636KPG+jTHM4qhXGOzkuxmwzQqiTQXkCn4iSOexeFxZbaVyfanxgKvXwyf4uHfPBvVo+INO2
+5iZ02bqLV4Mnkv8myou0j9+3n+JOnrSsdtdlrlJWac9BwFBGhfwvKQlOoB2YpWAXY+a32kmqi2t
1r0U0ukAkOGJdjz0EtkZ77nb/l3A957E0pSICAfSbcaQfhs4kKJ8KQRSUJmuHycfwGdw1gZabDvX
cU7IqnQ2+9WpN7yINg7pA6zq8nNqtDdyLKSPqp45RTJGoWsT/60xfYVKF8RrxKw3MyOYUzzR7emN
TslOv0FvZ2wvKwJnFpTcCLnB1P7T6FsDA5TqjyWb3WD0H7ZXc/tQf8uoexfcYvb8X8xp08dFjEpi
7gnfLyE8Ufus9omxTb2UjhR3sHZGjgiS5F179SBnD3X9VcMa4Of0D67bXmi2GPeLn5m3xGhIBbjy
DrHR+N4ujnN2NBpjUELg0EWwow42DaGi6LfchvKQR84JI/zPJSqBUYnlGJefFGN1l0AP+OsieRmE
RTILB++2o+2GO7TxLAiF3xZRcLCcooPltZSVEY19U2bMQ5SQNM3Lx+usMcwtDg03Wh7esOCIWBFa
WE22luGn73q861hmKFyy/O8dymbBTVPQVDmsczBaHBI/+TUP8RiWrvjuLbZ7rB3AAjHU4ygr5Vsr
3CGcuFiFbu7/2ybFoxZ0EdmNcSwHrl0DaQmsmWbD4drFpMZsDf1/Acfuu91Z2xXQB66I+D4laMg6
6w8Ls+0ES/UmZaoeJrIG6YMzPhxJSC3jaQZAYtRIazkkCOJSy91eJgJ0Atq4W/VoJCMuerJa8a0f
qjthyr0yW/k0laaSt6MZjLKRrqP1RNN5GDc+j5m1sF02ZRLauqEfFr4ljmNs5V0KwhIIJa1N88Tu
y4J0GPyKyt2xORJoAsat++8AP5f3xpu2as597Fi/Bmv4nLBFvZXtPBwnILl7K0/aQ1xkREjxdie0
3zL+Sf6h4IeYA5gGwgRMgmw5DTudoX6ZYqaVNcq4/an8rDMnXDwP1LjFbYvDlRP+11akRSheNUH0
Rcs+BlKBE7cESrEeCUmb009F2GKjXGaHmhv6Wcn2XcrZP5qGZfA1Z79c1+921Uh/BNohiMHSNUF8
5FSzFh7aZxq8Z6BbNlJHZGodLIo5TSwbnQfyMvWUVsarqu9aa923D6AjJWW+9ZcpvQfZ6pp3VL6f
ljIKUya46Zj6Tz81zzUp0KJvvzkLVZ14WLMQWG11TsxS71ofLyCeze7WN8wQFaQbKqN1yhO7ILo1
QHWypcCU3BjcJUHTPKbqfyfKqbqZS+qvJN6WmqvkCBJ5wadoms+6aemmnrdI+3TkcO6/FEPL4De5
dNx6Fzp7WNE8yFyz+hKJAhunAPOlHuppkh1JFxJVsYKD4Y4/tMkFLSujZ8+x+EO+rOG+/2lN34m9
1ZeCPDFBEroDypwUbdRV2yEYui1a0HQK6m+DoB+i5YHYu65Owgx/xz3t5IdInf/wCTunJRqOcaVs
3jRFOKVWyNTK5KSj+wDeQDARYeQclENxCXMOoeBOSn1M3M48khf4UyudXRQ5WDJ56SmNm/+Myf5v
rOKnVSf5yjt477kkhq2iIKtSsGIHR99U0Nr0KLWQ++f6DP1WhEMtH8USGiYFvHX+vUHC4qaSaKxV
dNrxherTZGTGUdxkT5MpeYjTOPYEfoRW76ULfd5psn3rmoS0y6Q/JH5EzjravlQHc2AGJ13BKu3o
c5W0xrGFN9qNklyZLgEZqCkP8XJgdmlbIJGtPFpiDbE1DYyn1vaQ/o2DxRBsxs4KST0q8p/tpIe9
7YBztnsQAl6u611DFPTZDrTpKXwGb8hh/fuAKdhOe1zstjld8Bgz8ADw5jnGL0EQIwHI/6xRg986
pPsdVcMkE5mjn8zcwEZmJCA3fEzcdGPMD7F4EQ7uZTzU5VrS3MTmpm0LCyrVaNt7KauflYeDXY3i
GXkKmXyOoxu3EmqsaU/bIYZk1x6DOhjX7pxiZd24BM5WnWprK9mHSzS1B8aZyBYGCt843ksmiSeS
9bQgsqsLeP9M/wauXBZ2Y+agDZeUzHsm/knLwbvjJyK5TDIR2F4ndq7j4TSoCeNJuJIYTH+MZVpc
mwSPhlGw3bMKXQw9J3fLKu+eXVvvOgv+EmIdNs2cMBvOcsWazqgtq63xbAVBwgmuqlBBSMcp5Y3X
yu3/mbo4uMhWfAWTbIjPsQxCDWgPIupOZVVPt7QlLIYP8Yg7778e/ivjQAg+ft7J4+ssEvvcOf53
86DtESG+M07pNwMLJaKb+cNttdgMVjTxzQSXlo4iytdiXMOoUGFjgGRF+/9ycpOD51KTuR6d5rQU
oBugRnIQaU0i6wiBxVxkeJ0xNAqtP/hDANYNs9h5nWWcFkaqb66o5lPXZXvb49pfxJzsFbmD1w2w
VSne/qyOw7ok/8eiSbVvTlACTnLhZyvAEQaSNOGpRJMYt1inoXj6xJpbpVu2gA/Tl/WP2K3acEHT
2vppZYc58dwdQl73npDxIDZzUXn9kSQpgUurTt+J63inxG/EYYE6R7l3Gj8zRrmSovFnSV3L687U
pjNVIkqzO1sWxm49OrdkNr6DbSy/LTTNyHnFSaIrA9Afn61XUBLt4AjOuGE+XqeWfHL2ekrcc0aS
eBNYmUEVih4IsMNtyu3simjXPXFWBHAavGPh2NFHVgzhnD1TJb8IHOpb1q+Q3yjv7hQl3uu+EDtr
tOJbXLFUpi6MrDgOXEotvPoSTXbLSIdAg0WyYBgra68S+cyBXu/wWZCoMsksKy5toT0om19EfNHV
FNxjyiGY7CgdMj2V9yT7MSpnhgYw/GulkD4Wq+9OheVWP6jZEeXw7hhj+8x6aB91fcpyusDp57aw
P+QRVyTvHwdJ7rFx6tY5k+Qqdh4zOUY1Vf8Imt1Q1J/9+uf4sWODqAnYc6NF4NVKh6uUYiYB4ue4
1Mr8jrneYs9hnD4P/nIKpjQ95F6LlBGxzCCRt17yUVoj4sAEGITePkgF4+qeH6rintNi99bVnIzw
saU7Ko2cQ9s15l35CHJR3eKcHOefCJMXUX259liAH1QPSfkvdtt95IOKFmn8UxMt+9n1bBe2+ceq
ErFXIrauJmvnlX4LwJEjd4t4FleNtv8WxEOFYuE734NmNHGPAw1nSgtKLM6+jYLLJlW5U8gXQ7Bn
teQM/Jp2ZIMNXLwGAkPWAQTu8cP0bj/di4nqPgD8rIolvhGXuJhDViTAj7xnlwcZXkcxbvU0PS8t
qjm33cIAAV639byF03hpG2u40RwEGD2S1ymIkYqX9LBIkb6LHmAO2GF3n9VGeok7yPVdov+ORqbf
Bzs4JHFeHrPBwivuBb993FQfKl6KrYqnnSRAAOMz+BQLIwfleMvJk6RLbGPWv8OXIEdcKdkiwVto
LhiphFsBpRkTYNTreKkzKIghRo7qaEKlNU0AV7U7H+WIipM12L8h1RR7Cw2QmlSDkl/RATMe/Jbl
u6mOzGj1sShHCL1eVfLzZOBQ1rl+P9IV/FlDCjgZ3vBnjmbzowSmTJ3q+M6gL7gLYAMbkRK40IUr
zpmtpgsQrZuLAxsnQAFDCtrV2c8t3CmAGJ1dvngdie9a02djoAfYzZOW4reobcXdY//jRG3H22hy
2x8l2YdzkhvHGi7zg2300UTMKelZgbK8HvpYXAg6DQXmJCZEtznvoGSs0wH9HKY2ONnuAHPTq8w3
Y6zRl0wu9cDlrTD3kZscW9RvecADIkyvDHHhtvQWjig+A/hdQuXu7TXS6fpSEO9jiNvTBV1EeUMy
JMA2NSxgjy3/D3m88QZ3fFt4BRtr6VLl/NLCMez9nVaxd1k/MDJmh1RX19fDtfzPuURwKBCWfWmA
am3MmFG0XHfhpkrWHYu26oZ62KNrFdXN1uO3aQrEXi6ze+rQESE6Myqgt+k6UujKKBvR8Ni3PUFg
yeyRjFL8QWlXcQsGFApvwco5EYE6+V5Nx24OCInqm/biSZmfqw7x1+tGhhxQwho4WAnulQ0DQ3GF
JRmENOWQHJv0+JF1HWYYTillGjA6MpFnLRgnL9nSKflXrV0caGgFJLXKH0KT2OUZUZzUc+c2r+xs
t4KAErBD3vJXcg53YcNI8ZLUEuGJOMsOaiB3AS6ynTCgLFkDLKFcu1duIcc+TYxzJ81/bRDT9pRz
U4yq8ljEHS4P3QUbf5CnQNASSWNgfpgCn5C/6OCeddNRlom9rxc8ipMBArQpY/er9dTH4sDPJ4g6
h3licFadvX0VOPBEBX0I5Ir2QW/9UQgb+k3BOnrpyYTRcrzQhrHXvic2nr3G87Q93wjWwCpPFL0h
afPwu0keETK6Q89iuskHHZy6orsQ2YFf6VSfNZPfXDV0nr4l6zi94GYzbFLYSM96MUfSBek5ZzE5
67VCyjcaj65gZ7l2M+iqocieVDecwWtiiKALU6f205z8L41z4ys2Y3VysW8w7of02PigTSDrtHuZ
TgV6GHE6ujPKfdGX71ZpQDCrYggsxZA/GF309HROMpQ8/WesCvwUlN9Jr+Pc0g1pqKuGyEoWQBIN
mp7vSv0zuFyUvN5Jd1NR7W23DilxOpWomVeHxryQYX91NL1ZvjUuNpb6S0xlypkgrm5p8wHdI3vX
3nRYEEr3GNMkBSS52lssR6HJQJ3fArBrHRx6UCqHoGHA6/SWXnFzAf2bFGUHDoTGYT1gu5GuKXVL
LCrGdKiFGf9PMmdCBogz4Hs2+cP38YThrBRtE1ou8/dF3kbbfAy0cV5Axbe7oikzPEkuNG/+JvHE
ntBA7Fj3DAXNZzstI0QILz/L1VVnWeMQCsKE+znmdwhSMbi5WfsdlzegvvX6aQ+ExQzJC9Ti/Pjf
jxQg8kOu0czKCNNXgIg7OteVh8d6ZAtjYN7tygMiTbJBHIZ87avqbKQ4HF5HQMdBN4LGjD6zdJvK
NCnDQYO1obpuGeu42FcW97isT1uaY4RI62ffLtPO/ed1BewIkV/cMdMXM3IzyDeMEj1Vf03R9CDC
HD/mbjWAM7DkBOd89CVnD4X8aaU5njyNqDwJ0COUjt8ScxesSjFhtLMDl+fNTcBzNR6UQlsM5nPg
Cpky4YMUmVXbUlYzO2zZbPzV/NByTAjthO1nBkFvZmTsaqP52/I4kSYaGJ3XytrnVLDyaM8XaTsY
TtLsUSNl38eYiHbFWZCc3R/OFNTUrR/MNfydI/iCNg3Yt3AufXHFLtVcWlrhbcBTfe58cPDaO90c
PHRlhpbZjLsMugQpdWwSwPyTc1cq8aiUMW8c3HmhIUpczOtINeV5PitDTdu5xgMFEiF9dz18GWk+
8m7Uq90Pz6Kbxc8J4LwbIcSZeY6BjX32J7IyNr55U3h19Ggq64/TcVbvfVtsGqTWN7+LmhucWr4g
Of76X1ubQSYfK2F0hh8BEYLZUyiSy5KV5aN0oi8R29aVky+dEn7zO8Kru1dWFUNtG9BFWP43jlHj
V2qaEVGa7rDFsfGWZ6t2zLXB4es/5YUHP2RBJFtUe+Y/L0NQzr8Xg7nbtH40Vs5RrhrwWRJxbZ0B
c40RHB2zgCxMHdsbfU7RYYiN6WFVeJv9TGdv0xOATXRGaAIuLCwBO8+TB6aCxm1IeBtfmpOVoToL
swz2aWP/nUT9B0KEsfOxXOziwXQvQDxhCUVNvTpee0hx1UdneeYa1pv+QEqOyZ5GaGdzz9yh8D35
lhhSb7l/qPOyfiSr10s09bvJFRMD/mKgaCXqq0AnILx/w59HOD4hP7D4w7zvkV2Pfq6Xp0fnYFCm
bCPS/5rlHDPYqrr9PxBbnGsd/TFL5V5ly+JgrR+DLasF+3v8marRP/QqWjuxM8gzkDnurw+ReRix
DeOuYL1Qau1SoqRKfXgZFxOk0TcpdXDEOdLu7dFA/ljX0aQ1EZUaBin56ON3dtbk2usb9CHgWUmL
Abuc8QfK6mn7KGR1/BE7HM0TscNmK2+OO8SHfoDpmiA2mEJN313Ui03Q2/FZtgMgN9MOQntu+wMd
AoSca411YpKnYfGKUBkM28G0oe341TemZ1M4mw5FAERICLFbP3M4lknrR4fJrYsDDFqQo2PjfQ3z
F0a7f4nKOThyLPkMbMavRjt4O4Nalmve41yewWbDZuSSzDb/rbNxaJSMZHZMoN1wlFZoYezC0ufI
Z6ERIGQ5hVDSi3C0JAjYqZxPS4P2bdYFwZGgYTRPIfrbyOr4yBwOn6T6vM2kyX1P6OcHwJLrQkRB
OIkA5JJgAYntuPo6ms5zUPlHvijz2AvYAyzFVZhimMPYEs9vVa/Nu6HJclJM9W3xnLvrFDYzqn46
CmKSb23bYggbobgs0qYJ5Kcr7eqYouMBRvnklGmGeHmycKB4Er8WXoZhaemo4mrAO2sub55lRLeh
0dh02jg5O7P8QVeD+IakG+/njGBsZDjnGObDhcx/vqNOHhbglOrfteN7F5DqerPOZXa1N/6nk+Gn
bpxgy5gL1KuTTVdOElswOIgcg7N73bubQEDynefplHfOLwL8YA5gjPxYyoV2srTBZeVEDysow9bJ
f3kUAr2ZbiWOOrHuTDvn93wJ6P8qq0M3sA9HMtEfvXL+LsKzPyRGJJwE8m+RfSP12F9g9Ee7ynI/
eqZE6biqS6lv3YNrnrvUn3CFo5iW5TmP3YhMz38+7MbEMHY8QAEEJC65lF/79KG7E34fF0hMa9jH
GZ17x1r5BkfV/fQX0QBCtCRe8j4/kaT5P8rObLluJMuyv9JW70hzzIBZZT3ceb4cJVIvMEnBwDw6
5q/v5WBUVSiyK7PrIWBkSKQueQH34+fsvXa/o9UDuFlrbKTo0w+GB8TbMMhfjSOKDd0fvYORIHFU
2mSrzg49lYOR1gAiI28vHY3WezMWx8TzwFuMY7zvAqaHzcg8gz183DHxVHEvwXSU4fwwQoG5O8iX
CFWhP8fZZ9wSkqs/aQjZiBvqI44bBuLd965W6k2fQKfW17THuOxezNxWMW+YZ6OwcMnZ3QMPrNah
XUyvkV033KrzfJqjigarFzzi63pN51TfmEYJJVTLnKchp8PCmellpJo4R/BFcjkFWz8KxA2iMdmQ
SoKToaO6YfW3XpkU2uciphJN2unGf5x5vOE1GMCG9LnWHxfh+tQ2Z3um8s6nNt76nNihHKjDaO/I
4eK89FaZXyIO7Ze+ZXgYjgl5IDFODHPsayB2fal47uKmk9A5Msq+dBGSHIi6t9jz5z1EA29DcxPJ
gZc5hIgYpEktN6qc8Y4wnT3BdyKgIaTlLgbY4XmI16Fk3n3+PHt5LBlpDDWNCWawSVKN93TUrbs/
IEPg3yDj2rUcYoDJpW4G75LrqdxrU+PAzQW6SVAsp3M7nR6Wk3CMLZ6eyivvUHnOW+PQWHAKEB6D
pu/YhfsZh8ScquZs2vl3x9QO+RSiiShwSWQJDfcMe/eqSTkr+Z5+XS5I9tydU8EVcYNSJ/GlHeMz
ojNkNuNwqjkczZZ/GPqovqMviEjM8L/VVqw9FWn4Ag1oOGm9lOC7WQuGFi1aJIxXdOTt2nDq74I+
yTYxPO2FUlAcfXIhMHSBLcssL9/m7Qjh0S6PhSl/gF9OnyyQx2u/KwRJ8C4x6txzp0ZdihCKTw9R
6Eha45oiPHz+3H7z+yJAzjzuhc8mqc7gSgu7/tnAIbt1sy6luU9hHcIOX0mJIHiwwQMvExsxhzez
EcGp8HDCoyY/xi2YGaGFzRb1k31qSZ46TV3aHYxwC6RybylNWotCbDlWDmW6j2Mk6aHpkY6sPiIS
vjgUA5lMXWUglBlr+ilFV30NqObxwLc1/VPq2rk/+o3fXHwn/jIJzdtrI91HVF/turLppTR1115b
dTG5yc6q7VaF7ccEsHpnTh2igv+6hI4pzinMzJ0bEza59BmalKS1zw+Xz5FKDPjI48cJ4v/GQrTw
EOthc08xs1ReMd2cttpwirMP+SC/OeJHn+rx98FprLNRlWLl1vQ1TKfm5B8MX6uwRibUVUzSmSeX
0GA+T2xpXyvwED9WNbKasvogq2lQRRu965yconVPfWsym/VAAfRNh4XVt/OUxRqRhmZz1mfVcjfu
UJHnkEX9NfQJORtqwE/sFQz8IJrc4i57zXRZPGQJ8XIdI4k/PC+UCcHXyX9Bj+LUTnCw+2kfGT3Q
A3XBiSOxBA72tsib5FCo/qxPeXKclBg1tjxzhxjvN12jOQGVfUvYLIfgSL5XCW3ziNHmysREIYrq
EpO9vLz/S3tMgO469+SS+GA4XikuNsRej2+4n6C7NC8uKTJAViPwgpCA7qaFmG3YIBWHE5QH4mGQ
lf7QJ/oG1M68ht0Byd0ak5sZeslt+UiDy7xyBtM7et0VZlP9GEHMulpA+dMp5NGlU+PyXqOT1exT
ZxLGufZKdlzNZz6Dx/ICZ0DH68nFDgf2H0Ewu8YyU1l2ehpd3T7ykLLJEoqncWC6cSTXeIBtmk+Z
v2cGTU6fGTVXcu1fQw58UzJiNe1pg2sIQqDgpD9aN7wy3dv1YSkfOhzM59jsfnY+z1VsVAznA/3e
z4Av4l73d9x/0W2JkDZG95JV4VPfafExo2fxPGQh3TMNdNmYAG6vDTTvUnliZYawrxKEKptqFTVh
yYUNgdidhyIwUtWrNTv5Kde8WxWQTZHm9Hc/tWuiwEkF7y1cs01UP1yGF15OnHyFY24dqz6e6Uc/
GvK99nGOWj/ti6c8ER2yefmE6Sc6glWuV6VtoiUY9zIt7ceYKdnRSxgDVJnmH9DdjgdMxD6YYUX3
QXCzmRoS6vSAdy+xiwsyb+jJhvEce8kjBD6PwBUs18tN1AaJOI1ZTgx8kXJ80JoA8AtpJ4u5afai
4QF1MY/Eyg6bhhmnJp9auEOnIRcVaSud3EFSAlmjjid671EsWOgNaDLa16zSAJ2Z3BRUG1fCTtlf
RkoEqq7DIuaxaZhAlstDdK8OUhynn69DHn5M2GM4cnv5A/Nnbfu5qdk+Ax6ZwX5P6a0+hxWxMHMD
u9rszJXweKKRmMW6az9gDCZFF8dXRozIswT12014JxynNy+tiY63x2/bmq8pTpQ98fLexfJ6D3so
+SGNdmYGol9EzQqP5+vgupzK++SiT8aAE1OzdhrjXfwmEzx+J72nTEMPHJh+VBkUbd0fJqzmytIV
65gwLY8S1bKHF9D3TP3PHBgIVqnorCz2rsrzDkEIId6lYUfO71DuR8yNfBnn35oWMOMhpanpn7FV
oaSOx+vcKGQ9NJSEqew5QZRw7q0qZO0npDMX0JuIxjLac8e5DzulfgoxIzKUr+WXMCOeSEodmwlK
AqtuJ4BXAWIMtKMD6MGqvXrVTCa5ujQV6mY7JTeLplYPcY6w4LKUVboFb7ex7NI9LRdDfZQC3mcj
Ycq0ssv41QVcfqo6y8dPS6SoHbaHKJo+ShqZMBhipqo+1POFvYCHcVozB3uLc9t9cK3MAZOLZjPT
I1qgZfhiSaM8cezliILgjXwcdauqXrMHVaiYDdLIaSpt2kgVfiFsn8yzZgJydLFDCK1d24TsIXM2
9rUdEx+mu692PeSYYsUzTWlAXy5KHu4cEokmygntKPNmZGJICG+tOrh+6OqPBFl45OwO86GNPX1l
TToYp5io4LqSzMMl6YEGJz6lG/GD4rVNYMba4Swe6SdeQqM9LO5LvKEQZxiyw3lX8b4BZniUfdq3
jBwkwEczVgBWNUDtNS6iByIR56ivHto5Oswym86RKkod0pspjNd5aSVHzS5ehS3bI63J+oBbnbhb
UgBN/JtPdtQ8aUA/14vWtGha54j4YXhqTFJPzPmsY1JBhwjUFJXg7nMtin6Wlt0+YE/4KecqOtOU
C9fC6v19EGE5z2L5HlTao8F89Esq3O9sPO6NE+ddIi5eF5U49rErnugPAKyZcbx0ePcGRE0sEi0Z
BxRw13jG18z+MR9zMngobmgq0lH/OTbGLtLkMaqltkcBZAF/99JDSbyfy7qmY7cypgZn6yhW/b4X
gJezuMWep+RkS9+tTcxy79mQlqzZfivaJEeO0LFeYHLf0hjBYIqG9RAOJTu6jR1xqf6Xdw1GULNJ
fWnt22SaniYYen0E29FwtIzGRf+SjSUWzy59QIqMNa4cCaQwCvMQsOTBbgvmd3ILLpGja1/4VZS7
5d4hFEnMXkDLF06pxxBgbIrf0exWu9Z00ZfWNPNmp7/MsXYgnHs+09n7GQPnPVQ2TPo8lcFtUnif
bkBuIjIZHykm9/zS3RWKxHYXytx77NB4K+b+QAuawzYA9NEso+cucnBLo51J/ZJRUt80T+VQ/pYE
aLzbEalVbmwcvehfnCkdULTRhLN1p0M+wZnR6hx71YK5fJjUCvypCkJo/jMrTESapcEUXbj0uCP3
d72DmN6aY0MG8DDsIoy8mFyqdwYLxVEP8nJrGWm0K0Dc7icMv2toudNJDOkPTctIuYwiEMyaPzx0
2Fc9i2OQhZqdMC5Lu5jQDtdW0bHqDip6IoCFIbsS2ViT6xvfRBvlpPS/8gwTau2xudc96bSkx9Tk
x+QNLDID7BixP1l7cSeebG3EcJQyyNqH/aAdpBIHNlWiUUQU0UlUDKUUEpkWzktqh8aNqchbig6X
eId4T52LeFAxFxb6whyyQaBBvIWz3j1wdl4tG3hDzMRaaLnASF3h/3RwxWKTuJp6Cr8bkclmBJ1B
SMuhychGN4onjM/2NnZldKrVitt5wznJvRHLCGp4f4yT6/TgBQ0jCC1Ozr6TxIcxHs5e1WOeTetm
Cx4Qn7Tk9EhUm1gbRNvdGKEpiFXaqLYYVWlL3I1ICENbZnDLxRBwJEx3UPPRj3qorCd/8s0n0qde
LWIUqslhlN/2TwYxl0JnQyB+JT18mppsmfIsadaLbQsPwj4dMGCM7Ug0SIu119Be8iCWLxNz6bkc
dkNuxYzOifk1KdsuqY7kuxJTuI8neCQyE1+EJ+394PZYz+iKE6vi01srtWeviuVp6Z4KQyvAkY/l
OtY/QFNvGYoNbxpi340J+7Fq1MiERWIb4m+kOdMKY5/q4iZczHq6pCLh5HiF62wjO+of+0zDOITi
Q+yDQHwv+scBw9G9cKAIDznI5lXPYJPtYpt0KG+7fLBOdl2SfFwyciN8AOgzzLH8ulxKx//jI93m
YcXSf8naVuCv5z2UmY6qhM90uyXmIUd8k1hde6YnRW84Ef2zJtP41jXlOxYRtrXfjJakG2nxFQkl
kxkZuOCcybggBN4B4reePY+yvctsVCzSxTw5ePKp0iQ4Z+D4tQyvBbsTSYTI0zmgrAwZtE82467N
aEEh4RHGQ6kWGBM34wR0a+m7ilkYdxVnMjV0CdoUMGLZO+XXnD11LnEHYUSk3HcclLg5cv7Lclmw
3ctHdMkwEvEgWarPu9TGMTP0tZG6aKY5kB/Rh7zaVTmegin7bZnU2Eb7W27m1m6Zz/ZqSBsbDrKh
hPkZjcHHCBjP0RwabK/qKDFnkhA+kl/3XQ06tpk4onpu9qNy6reU1OeTpdgd8QSNu+QpPCj7/t3Q
WBSsCDHO4F+Xn3tRgi0Xr3F1dile29ySaYr4T+UrbTPVrLJbDLl2RYNCBNFOjAMI3aQ5BBbdYrNs
rfNgY4AgzhdBOWvi6Pa3chrMXQm4ZP25bLq8HJAhobzLgRFjCKymnfid+637ILvsZ8SAZpvpNkIi
kPOlXwENoRF8y4jj20h8stR9avKaW0+LJhM94n+uyD34tEUabhtGdcC0xSAqdy5d6LqHSlTfZz/b
SIIvH4XhXXzO27ukFcmR2Pp3y5dib6dIwvCRsWHSXiBDptkxvGVk08VPrvcyj7r+jsWdETZ8AqJw
wOpZ4c9AJhGgWlCUoTTq54a6bhsy2AXwkKBi0zRJIc0s6vPHl1a3R3SEoqJtf+aMBioqWTOYh2eo
SogQdFLAcPNDLfWqZveHeEAN80V/xHj1ulgXCfsFF+5N3c5pCwtrOrXl5Pj1rgpLSt9+Oi5+W2AU
h2nwA0ykLL7gKc9Opj1OajxEim6HyhH1LpFsdC2JZ9uB9kgZEIDuVxIoFpCg5KyVpKqEJ2ohLhDg
GOK8jLuXKa2artsphzOXKbW69GRIczI/xbgCkLgEj5gt+4vpZ1eUe3ix0G+uamtIdzNh6RtzyAnQ
68i00TPnZS7JROe2wbeizNAYl/RDjkZMHZlHCqwmUQrqIbpW9Y/lb4A9rM/oSleIR8pjQ7J6Nnos
57yko8lg6dT7Jcog2dMLt9w78YS35aEuoTWtptQ2D8msM14es3lftN9szUxPaUtkQN2PZPd1vQYi
whvugTn+ceFmKbZDOyEVBP7gihqsSeZPK4vyZAunxb8sbvI0hbGJiIjP2QDXZWxxZqyq4CvGvvc+
r+svwkBcRkdib6OsxAllObdOAWUGdem858BowKUpy3SLREGdNSO0/+5WxwN1XlQhpvgCMGydlcg4
aUq8apX9hRfkHYgMoB3LNzgvH7kuuhejTAkxUWPV5eIu7nLSsEzhFSevzZR2SyE6BuIG6iQ29rTr
nNNyEZGJwMScngDX0fBWQ1A4dd+HTtL10CicV7puDbsiwUCnLJPkVa/J1WlJqTYipAtMwPspeGnR
NV4mv05OLqb0z8/oau6SyqKNAdLj1e7JkdRL1K2uLIwdAe9oFKUwr2Kw3aPl6CdDo10wOP5vjj/j
bEi74pBY5jcGyubXQCN5M5UAsRA3fiwj0bpob7Unp2NLVMDWLbICgTaj0tR5xMSGgYkWkNMxFcgA
GW9s07vbfkuu0Dwh+xmsdoekOyNf2ic1pkjeowpYHo40xs9BCLfVym4j796lC45Wgz0tJqx6o9XM
KmzWjD2oV4jzpFls3CTQGTAQxyhjJ9wQePOcdMhLjSj74SrVdSBK5q2scNIKdin36opZzEssGNgs
q0FZt9zeoiWLNdUU58yCLYuy+mn5U76fflvGpd3kQUCzyK3V4n7GKod4lyVl4zLP2/aVR3+P4e91
iPR8Z+sYU0J7Hh57s3yxEfxUiVVdU5NAXU+SQcgmatxLwPDeD7zdWDxd+w0f2l2MKCTT3p++dQee
SOweJsoGwxyPfcoD40UkD4nxnqEDvjop4LBKiAzqTuOcFgUVwg/qbdWqByLh0sGhfHCyCIeWDRPc
VluVJ/aWjeVkdDv+nFyM2J+wyE3BoXEgdobWyLxN9AJOSiauns5kU2IpKIDeT50bbsPAectozADg
xVWNfVFJ3B3iugc9u9uoQ06h9J5ah5ZG4AP4tEzRHRaJqhynby75WCdvIAW1TeGIa0QeWjKfjumQ
6/i7GmK7bZrDne19q5kGD60tv0w5h4eAGfShCioU4ERx0SYNj65BXN1Cr0KCFu+qlPcgHwJMqm6e
K6tndyE/gN+HR/RsN6Y93BHGtlmPZsAPy4HnB/kUMzf4a6b+U9hWc6ap1O0yjQGoVlYf9GT9jSt4
6BIyL/ZAn77RPzJXrmTXRHAykNhrXIFDrIdk4nhdYoiSM8V9ABKoHufN6FpfpP+Vjl2LmFkemqF0
kUSO7nlSl+VTM6XuGy26xB4+rqMPQQPOUKI/gknQH5uGWDwXOV2i2YJOQ+g/+7RYqOLsSzfYdzeK
/cfUaP3HkpOeH3BM8n2iZaJZMx9zr0KPDIB2F8+esQ1LDtiSUz56K4N0EHUX2aTX4nSBjJsh/ccI
lEOQnmheTjO8pr1bmNm+6yn6xWzCg1Cmt6ngHSryuTiMOlmC6UguSKxc3yjzvo4TA60azcFKTOPZ
7Xy46023m9Ta0OSzh9cE7aXB6Xcl8gBrDhGel+CSQExGUujWIfk9tN4WuRxs21U+p/lp0ctXroWA
EeFPbDkxM+OJX1onLot8fAwpMiPHR+ofZbvlKImoWOULS3perfWEYzfbpDHALaZayUWMzQUjzMap
YICLMnkRwjbPuGvWokKAjMQRaQVEvcBnrqHD+y+U2VCTU77zK8beHUlnU+Lq2zbwm8dApTwC/G3j
9onp6xqXqf8EKWgb15iXoofFXl9JMe3QP76To5JgEeBC11YtyqpszAcI9018DztLPGkGPgPTauBt
CZjx3Nd0GgLGhgS3HiuUXuzhg3EuaECtF+V26GASdifduH1WNPTK3qKOfB9KF5wPyb4NXe/N0NLt
mLJug9+5ZsEHIwamQMGMbVFEL6QmrVzyKc4Gcg7aMB5cphHallvjHmIFOHepOdzRsaQ0VsuAiZCb
XXo/Gu9amRwbm5HnIhXl9/sUzlG4J+Ty1uqesapznNdL8e3D+D24BUR4ztzZNdImAMONfrL60OVo
WBiPFvPwajBrGCeDwbhewxHECGVnu6Z1ILA4P7POaVtC6DI7OVag4LFLRs7LmN6ducTXZ+TyVWii
PY4MQtGgzvLVQyV8slErrhzfbl71qvjmCnY9s7KbRf6+NolwPNNl3ZqpjC7kCKxMhPrIwGWzCX3E
DhZG883o07i07aHe4vrVSTKQxQHcGhhUxEV0XhgX+pDxQiEuLQGlpsR7lSufl1UJJJkpcTu1Hj/4
TRjts8xn3DW2NopTOPZ+DvGqikzmr06345jGjFHmh96v7HNOfYYMwnDQfkTVzahrXLSEbz9MZnEk
GNFUGmRtT41AlxX7J+ijdaJnObRJS6wzsuVq0WpwBIwSlw/hQh03wsPIw/A4OmBI4UcSTqP4jhgY
0RIaNXaAMj4kknmLdNV6mAbR2qXdOjGJQGLsfGfKhNkkR99cH0pXP2PZKI6+Dkpc94hVdVBob0a1
ViwXXl9ItiXBNLmK8qBXeZmYj5rKJlAwiuGgt5VqVc69ROW2kpKM/WjgNm+tgKxQDbsew9owx4bQ
Vs7KwQh8juzYPw3+15JB8W25RFK8Q1DAJMqDfDaHmBASEKHpZDvXXtEWjITzbx1zaiUflmpqovso
cja2rCiVrECfmgf68bcyb+qbVL1fLwIs6/mA4fEL11C4EPzR9O9vwbfZ9spHS9jdkc1+BSDmmxF4
+s4zUDeYTjpeEs5vF91PwN9FJUAnM9HvZvU45halNMTaLzSINmUm3yCD0VbHAxyujK5Ai1Ir/lEQ
vyIOIWZk7ogJCM2PcKo6SqC8xPrCBRBimlBoLdXecjE1MR4aoqgcB6mSwhPUy1DcSXhia5nTtyzy
x3HI7rPdlBedjx6X/xW7wU/DUPIDI/xCTEO7X7TdNfCyc6hR6vZ5ePzv0QW3xKnyUWBlU/IVVATw
OVr3t1gm+6V4FgqkMfoIOE1wPZ6BKhBJ0QbVo8t7r49PvrluORf96N3sEESV/k7C1W9BW/1epMWt
q4hnkCNCPESs01sGDgRnITWLNlyR/GWbrHOpAidUMlqtkhXDvCTaY4zfcpkylm1BmFP8b6gakrs+
gi43G/MpIxPkCROUT8arFtDKUSEGPr1ASZ9LFI7CEDHDKVSn1K7n5mjUIt23Myh2IaLuMMRYGLhB
/Gcs3MOjaU/r6vOz3H9OLTzUZo4rWzTq07QykQbz1C5fMBe+dxum6rr8YaQz+clF/T3J6gAkIOpZ
n5S0ad+WnkKGjYpsRLJJVGbGfU7b72Ol9z1iBwZHf3wYeFDOfDqSy/9MginfG3H1HqSBd0pKLARu
VPgnmBBEDvqp2Os4iPZ1Tik4oRYaXI7NnsCONjBVWznmHAMwiMwDvX5rGNKbhkb11kq3MThtUk1o
bgNtKBGCBu9//nEg9De7i/WDNXs144Qoy25FzFmqFAjolu+w/L8wdkgBTRU+L/eIYWFTq9eaDjQD
59aIErYuQUqhy7wsny+XJKvuZmR1h1RUP6YFSBcbpOZhw0edZj11lHO0omD7LXf9oE7Gnbo0nvcG
sSJENtdmB5T11+VEYlc+x5Jg/uPyeUrJ9PaTo/2/grn/Twz2X0DtL1Ayyvzff+Gy/8e///JX/kfi
+y9fJP9j+SbhR7n53n7/5ZNtQa0xPXYfsGw+aOu0yz/wx9/8//3D//OxfBf8YB9//7efpLm36ruF
cVn8ymb3/oSbVq/kj6+7fc/5umP7PYs//vErPmnuuvc3Wzie73meoBbxPEjgw4ds//5vzt8cncGj
75jkQ1k+5e9/sdwt92/Ctw3hGjrCY9tywGzLsmujv/+baf8NCYMvfEc4Prgw3/rfsNx1fpI/cchd
bEQmjVdbWBb1H3nYQOP/zPMu7byeMbRhNivJ/k7td454ARTfgdzdcEYxXnDXueYL8U5u4YKvzRGa
ZI6zdzvrqyeQiHbDc2PNbBzhhyQZe/2nX+X/i93+lxdo0Os2LKYUMFIMx3Ksv7DbicBTOfEmG5XT
E0hoGQnlFQelROg0+z3C3UsDBO8Ke/m2D+QpKpOfssi657jm0FUitmIJIkmWoBnrRNs1WMMVM45l
JX//56/U/hXpjnzSF6S2oqbQTZf3zlE/yZ+w+Bngu65lZf2c1pSh+w6ic8Q9CiUuajoMo2HzSFA0
uCtQAV/nALkl5TbDocHLiGUujYMO6YQUPevI21I82ll2sIaZEL+umr5hsDwYrIESCo/r2MgGTJTz
lYkEvFPQkiSX8b71px81h6coo60ALIySCn94seE02909+SYsh0qyTtqdK9Kri3f+TJaWtqvNMI82
ecNsw9UYnRS4jgW5dic5ur/jSOsePvXiBamoHAtpNmoJzcY6m3fL+aDtku5fIPLV7f/nW1P9Pn0P
UZR6cgzIL39552fNqPR2YFmsKu0+dFjh2Xagp5fauEs91I1x4B+TOji2Exs0HcOXKSqSQ6Lr2TpI
nOmRXfztn7/H+j++xzpJaKbpOZYw1aPz63tcUxXjtZpoudXW+DA02ngp5vlLNc7tbWiBZBVAEzIy
xfu0+n2uU5Cyys+Yl+Jr2eli9c9fjvEPDwerhu5hdRPCMXVh/QVqD85Fdn1OztbYCor5NoquOXSB
3aAT1Sba8r0drfkBHA7txHhwkJ5ZebuPxwI+T4Dq3fB6ykiINCcUY8cSSp83DP6blZTYAbvyZ1BZ
zrnF27T2wpy4nDkxVjrDx2OHJnOr5xORcgpyUuCM+VehDX/92XTDZf1zdUO9/T4/5a+/ahyfNAdM
VyXVF6+aUhiXZk2XprcAKrRTN/MjQO2PYkwORFH2z+id4d0byOfi7M3Owvyy9LdqS38zoLMcI3AK
q9xB2fIv3gX1Sv47XoI1GuI8d4NhsjBbrun/JcuhmPS4wJhENrltfiV5kePIqJtXXe/fZYHeaCWY
I+0ZB5qETqabMfSDJ2dog1PSde/M0ud1Ia2BpGbj66f00c7SeZt6irmWm6eOqeSNouPJU9AFXAKn
Bkf8HXnxF38U8kYWDZ05Ogn4CNCq//MfzrHUq//lp+PGsh3XsFTwh9qxfn0fYtLSxtRsmSw0qX/k
4L4fWrN5yHDfn9s4wII7uS9BbhTPEn0JIOIgBPVZfYgpNx7Vn40Vtgo4rNq5dPGOoG/UtgPpM1vZ
tPWDoHfaQQl8Tkvno8OheoFN7m4iHQQI/KMTrUhG8nbjbX2tfAt8xhOak3wbgkG+9B7YYEiRQSbG
V1/ojGMuzQgBJHcn/2B1gEAB/cFvxx14YoBdPNOPuTEocw8yMJi2G2Se9zYj2EjU78uQPXVw3+Tp
VcuDEqAEQKLaSvUjvWXzJbevNHPN12yQsFjN6FrmuK+WB7wJUMQVM+msUh/SQyWH/uQ5A8tyRfnn
G1F1pJK3nzkwv2Cz8HcZ8jcaaL75VYh626duvKrqsn1iyZjvSVAdR90xDlWZ+JtFLV4RG3dzDYxK
Kefbse/Fbp4kiQqcaA+JPRqQU6LwikIVyVoDl17wjx8Ny8QBFN87ti28k154rYwnX2/NaydYDeKK
MGmIsJCfzcA6eojut51jgT/ryXn2YmrjXt18uChKgGED0RGpfGkNl2qdyIbLFOYOejVLq05toxkH
C6Q1NulgOFeT8UYoVHBe+AJ+AXKwVmomw278+3Kp59HfagG7+YhtcpP442asCvFBRXIqbIw6IazF
tnzMfeGRlMk4uk5rIIsBusq+9oovRtPdZReCzjdYAQzbMK8RY2cetnaTttDae7N+7zx0gYCSwkuJ
vC4hjvUMomLm/eajcpJo37rysU3e5eDnL9IYOhDUaoHBfRSt/dhtHkG+1Qe7lBAHbCKUERi/hV40
QsdrZhTEdIglmMU1IYDGqY198+j2xrBzWwDtGiPZRpnnvGrNMTTbKxzmc1Za+d3XGHoG5tGY6/7d
stiyTb9lJCdkfWZyhIU1nn5Upen8lhMUnaXadXkQPNsLnyTpcSR9nSUJ0RiUvG2L9mgjlirAcmP3
rgH/YGIwAD3v9dckhGxnjCFhcA5qbRudeRQGDxDK8eepoNhTWgaMMzg2rTySEEiKo6OsgHpO4RkX
VzDKKKwiPRqNB2VGjcmp1FjVVAGzfGmNmPVR8wIT3GLkHGuyvvGVV19iH6FfV5GnU9aBsy/F/BZG
CqeM5G8/MuVGZxGHWGxs+lJ+aPPX3HdEDPbZoUILQb/k6jJFZrobm8S5hAHmMVTbz8u/TWCEc8mN
vuYeBsCrZXJYxSW97g795w6JyIeuYBSpB/QRVQYwSa+gOaY+QuSFMG7B9ipjOEInh05L+4EFe9ig
ICy38UAEWkk3llYgKbDLdmkaBvSC2bWee86vuT7MHNqd9Iocdlo3xlztLIfIUIxrrCjKe9s30QmQ
bv6S9mb+PNL8tEI6uGlvg9Dltxd23bMvu90i7ccPQefXEe4DEtRkNdtB9KUIgL5z4h23ptH9RJ2I
XKdv5B5Rt5pjzueusJvLbBB23eGhX4cEPx8Da5LbSgcrq0WPi5yrLPIfIRTdr7R23+swPlqymR46
meD10bBI9RFRuRK/T13iBPDgm/uByG5zCQAhCRCFxQhinsKWwgvUzUFqKPfMfMQ22PrdIfhJaJ1z
rOLKvSvhblDV4pwl2rekhwvDXLfY9DQL7ikZOrtBmDjyR2/nhkP0CVkZRhv3eagP78tHMo+GL/ak
cmiOmXDxmdJrvGGRU6BGBW70CulggZP6NnILxBMzDEE39Cu0zelrRWTxE0/fu2tPE7C2Fs8WCnno
R4Q3W3S0DoIowVWloKULTcyFALdpYvBL0NTzXc8RcWW4bEzm+CO2LagQikoZoYG1kBoeF7A/XW9w
5uRyrtplg0/DE40U7cS5AE1WYddbDb8CWR+jfzXhNaykEojh1sFwVg1HEae/1/lcMVafWsJL9Pgm
UC9uYIs+pVr/RVAYHcNkMEhWRtAlvTF8smroQUNnNl8CN/3BlORaYbtdl3ZFALVZVGRIIPIKoPU9
6xoeuHEE5AEKxSHfYWeflia6nzNJjCxz+hZr97EbbkHZPTQy5yE3ZLR3LQGrAPjYuSR5w8p61sFI
0+VlOW4g8+lIzRNr2qrDg8ysrZ7o8mYIkqYBA3jIJbyD33Tpe5prN8asB5BzBTIn0PaVZt4WQknE
jqq42+WuyzDqWPaZkX6wxe1abfygx5KtDL/4g/K1o5vjxs/9aZeceCC6hxif0gO65nbnCZhmuHz3
Dr3YTU1QyglNE1MRD6WC25pPFYeETRbqjBeScth3wEu6tjpE7qjmaulluUBLw3HQBtaKRk4EZS8f
D6ZfqZTlKiU9pjxjCEuumSBdAmGHv81tgIqnIonkpVIXW7jgFt0Rm5cSC9mhj80fNBTZyVoTbWTQ
m695UnmH3Azun9Y4v9b3qYVUq+/88BUG1ewP4Y3R0Irb0L8PiezvvEB3J9tqfgbpe2+0/tCX4Uov
Df/HQPG0/r+EnVlz20iaRX8RIrAvrwR3ipRIUYv9gpBlG/u+Zv76OYBqprvdE1UvilJVR1umgMxv
ufdcd/6ImJgbZGzJ9CFiAvbQEFAZGpEE35ojVcXwGJtq9GyNWDpl7QFdTpAi5qNC+KKbn0eLsM+U
G/3u1gGYnyYDD6ZVyvqLWhvZCchs/bDsp9EENA9NaH2i68hZdyisMXrzuR3LEOapaK5SCV9QfrQ+
IcnareqccZPigNrndpECou9NUK5Oo2FTnKjyLHZgRlqe9Pn/1nYszU/6rtuxL1WOoE7Qj+TwAdop
ZgXAKetPUdCf0sQt33iht8BK8lsQq3cQAfljE1TaqjTa+bRJwmseGzwHifGCQxjMdXWbJju9StV5
Rp2Sr5duAI2MBUkppFgfqxHTBn8EVYxc9xVZJD3ZRq+5pu8SRNXxI5Z3+ZOFINEWzpHahoI3FNLP
We98ybuMIrwtxN/BhHvFgoTyp7YvbuIVj4Ec7mRbodBOonBveV77pBtEomdbhRkLMMmW+84S+aYK
oFKTmAyyQ0yEYgQjmRImqst52SbbQOH9Y8ufmPLdTeqfwCGKrc46OFoN5RwYNHt7CGZeD2S+bJqU
V1ebyZ4ym1rmhzGcj/7dmDwQ2EVxb+fbqCWituwwhHvi1qgRNubYnSm1xENbZqAf+pBf19/3EX+E
BtIk2XRIqklugetYLOvmYLl/m46QwcfMWMPprsXxERWvvstZDt3o8ojLVabvRjuBhVDcY11HyXpw
23SzQJaWL2HmbDrLDK9t3/xYPvAo1g2A2mSv6kDEk0z+Q6f/Xz2d7bBmUx1+bJ1T+89hjj7Waha4
eH3rKYOyMe+RdXDg+zZ32jP+pIs52MMlRYS8KdnoPf39p/X/zBlcjQ+KCaCHfQ+H239+WkXdUPVP
ar9q6+rVdBlUM4ufJf7hj1KqYFoIiS3yXry4wYc5KsA86FG3hdE5CNmRMP79j/NnC8gcRjNVx9UN
V9eZxf0xifFEYLNmnn0OXg6uOxq0DTwrjFCpmj+ZGkF1U2ge/v7PXJIE/6Pv9IjOZfpneYZmO67z
R1ft4gPy2BJ3q5TcbX+sYhRMXjggVe0blK5qszcj0OlO6YbQnr324rBWdHcRGgEisbyHwdHkvndR
LDOBYdA/U0EW4WqQxO7u739Y4z8jMXm6PduZZzEeVmhN1f/8YcMgN4cumTk2BMz5Ax7iVUIJN5XD
ibCS4SSj9FbrAYyfLoS8g5oKALDxNhd6D2lB8pXDhmC11NHcGiS2jpjc9Bzwu9cBEXQxMvhmO4rj
WA0/x7jNn/O2nQ0IQYxAXLUQh3vUCY1CGSeVLWAW85/GcX+OvjSPUBKbRxHKCI/k8sj+2wssPYFa
mJNy1TAKeiD676Fkl3cJR/hP5AY/l1r22Ws6TV0Rp+usSWbuHV6/fMYMqI5R/kOm4xyQ+p+DCX4g
1SYm0mRUrmvuH6PrUZmgzqSklS9VvpyoXnyhMOlyvbEkEKDokEWyf1Wctt6gd/R8Sw2Sf/op/pxS
zh8LMai4m/ljQEPMH9u/fSxRH9LgmY5csUfFc69Ae1+p5JjjcXKvX4rN5cJOJOFjCqP2dWA09dGC
lB+5dv0TDUrGQR4X//BIMsT/4/PRVRx1rGpd9Ed8SMYfL1AYlYXdBjN+PMHqXs7y3nnM4vnsQau1
NQX4gvEa7ELAx986lwgjzxme2z7vD4WXFTABVjmUErZXVXLs9Cw7KlFL5IBn9WgeFey3WXGFU6id
gar5RN30DX4yHQy36r1GRXZMe5gVodLKJzsof8UtmtR6cp9bEGmPXR7mj8sI3P4+zGqupEQH+WXL
thRzX7sdholYsy9JlCb75c1Yek1guC2dOK+HDKMfX/O1r7YAJ1GMZkNprk7nfePRu2UdY9lSC0ba
7ZNbIIBT49i8p7b3uAxbGtllV919V2eHP8WuLFiXVkql3SGgkffQwTJb+rRJs340EyR1w8Lnhmj/
qaxke1ig1YE7ZIA8t+j5zYs+fyl1Bgt/teNDZByoWy0EVUm6qYDMrj3AnomPdB9jQmwHq8p2pk+z
+N3SmP4aB1JxVHafzAPy+FSGafc4uBwntqce0FnONlcrf+NDN2lB41TtbstfRcW5OLiBfrR1zgvN
gl0ZozVcx4ZVndzOq27GEPzOgrYjvynAqo3KfzV6an1TM5Ux/2DZ3LdOhKdIwwA/JcDClOoXJl+f
HE9CG0Ru+oDOyw16h/yM4/lG6rz4MIkoWlGde2/4ZzI/bPLpPnpNSzRZ0V1FvjYmxgIG4/sNkSzi
PcSLuMI8n25VabPknJ8h3EFUr3NbornFXeRMfwxZ76NUZWDG66TT+1A09c0GhF/51juj45fO+GAg
+T6brXsysgghb3jrZ1m002XTA/b1jh2P1zx0HVFknEiTb5AjjmO/uCOvze8sgr4eG0dRt1pTGC/z
HPyhtpEXIl/DxhB539MypijVPr1Kq74onlM5Ev6Yg2Nv4gnRI7+8g4n7r5iNqqoNntBsEjIR2+Ya
M+9qvAGFsrDMGR33QCCDsfWW3IOSO9036+azVl2M9gUG9v/7riOxYyUT8OIKGdBPrRiM1YgU+9Vt
e14MHL6x0HA+z3+IquigoMay40EVQDMJCBmz8pdNfImfBnF4sibjtgwvRvr+YzRTFEBUgFOTvbJt
1MzcAnX9wCxXYPZMlF1gkIyXRuqIcUy6K9lb8hFvULj+Ostk6cYbRzXeUL+SPulGAKNxpeYUf6sm
GjNeQMzcvJ+an1nS2gxFMLxZM6EvNZunIClmIaH+k6An9znKGB5UnRni7cOhOMM58iHg9vK0n3Vi
3Zl9mJeFcK+W8RsuE2Ld4E8ITai3QBnaw6D1bK20JtzEBMSDLcrOUCUmohVSb+t4oG32mh3dXaNr
T07RCTJRaXRPcWD7ZZDK46Kuk6bz7a8noXb6i7Q0Ym0iKok4RqWoA9tbTMiYfxvkVA8lDPMD8iuM
kPhpF1OtIEPO19DkbmFeh7tEh5vVqySlRmEL49tGGiXN8bqYj5YvbVOXZ4jFPEleph9UO4+fAVvk
Oa7pCdEdPXryVyQW6lxGg21l7Yo+/I0AYzqzQtQPmosEN9H8cB5OuJL1y3IL2h3HxEi+nj0ow1ZV
kOYsP30u1XtSk3uyfFe4lxRfazJfUcFwSMDr7EzdmV5dPThW0tTXy1GLh6HdsPEKDzhFjePgjNlW
2oyfXfuSGRMGSkXVto1FxM4yIcjR9HU99Mqv0zoS+sosjPop6nJ71bf6bvnDW9dVIMFB8a0NQz6A
udvJMjktfoA6AnBvJebRNnEHN16X7CtRb2yFBaSampJjC2B2YTTQZuLG77q83oGGU9eesAVAE7FR
QzO9mO3A6x5aH5bs9JekC/KLkM6HdJzoBNQFldeilZojfgwN6ahOxg0KUfSb2SyisAAabJKpJ8wZ
jvchMpti31kpyWOMicgNDauHKLXadVf0Yp/BlF03qhJtlRaIMM91citKh05sIX8vzco80IpRFD8l
nSF3VNjVt8rhTJNNb6+8aSpOLmrC1Jp4ExYXcUdbwYrEeFY14xhQ5+5qB4erqRkn0UM+LUzGVUin
iCeAZ6WUSICVIf1QGfFvprZQdlmVvlpjoG9cAttIkknwOId2ti7Yqp7YOjwuNUk0Jto+1mt9344t
mQhSPpijme5M7thtWKFXN/oKRlU9fhoMLK5lqHWbxmbWYGaZ4QduoF51pqDkSoG39bIk+xKcG9BO
10CbfRKTsk9AKCiOcHjul+FOa5AJ/OUlqPp3nVDwlQOXdo3bdHgb1Pewni7Qllsco/kPN8XnnE13
MQx35F7dh5LIS1/8LCq6IKyEzUZZDgmjZgFuxkX7rROCYmTGSjROu7MKO4V6q7ILlJONq9jw3u3e
uIl9go3nppPp58Mk1+Ve1Pbj8lP1/L1PWpKuojCD+I067IFaEjibTs5NMKqfmKpdHA2jd8K3sy5b
nYFUP/QkharhyRnIcAxgNrR2Ez6LDuY+d4D8ViThPYxWWo0+zRTGsGPtMviuR56Y44J59oZ9b8Xx
DyI09irvyvVLFoRMod5m8z2mZ0O3y2soBUTDB6kVv6lGexAqvViBZu+kmKGzH+mo/JRgk1WemMMR
MTh243r8kByFzJbhmemFpRJry2KqFYIpv9Zel52WWURwe+Ijbpdhr8JDEStMRLbfNSXlhIc7LR3N
39kw070l9zwb121eBaG20ifpj9lYwlQCLNraSU5Smhr2B14HdM1zBd5EmDRKGoUtVZZNWoJi+0sr
FqpkUUY9+12KVdIfp+iRxIHmscAIxm94R1hg+RaXMxWZF3PVhuCrDfy1NyBJb1OWDt+gXUe4rZzo
rjsI6oxyerFURoRm7UXPZRXU1xqhu/I71NSMW5qClH2xAxjVADOnluNe60CRLlOjJHt1bGxRg3Cq
b1nVAuUrtOLYta5jbPK8ZNAooqciSNmDNSWoWs67wwApcV9opzHTJ4Z5bAdz2KMrByMhYVwcJkj5
7nrvdcwqszcs/dmxt8bpHMXhuQG5f9etmcAx1t9yZvDLClIzRLi2pU1uk4bpLfSG8fAVBpw6obED
wkuouZrOGK1wS5VG+nLjpLtkrmqqnidL7euHv+9vTXBF/91N0EmYLArpdRz3z/mNbuZpY2IfXH3h
YcnYm+YulQIrhXAOgpox39D0SK3nVFVbI9XFFcaBk0ycEDta/Q+FvcCr7OW0Gh2Me6jkzcsYTSqu
oXc1MRX8tnn40anFJjKxp2vyYRqaoV4Xlbty0H9vQ5F34D4QfbMdQMzq2t16+ZZEu7/+Az2yRiXe
vfa1DGlAtPxgR4H+YJJ1ve283Hx0ckrRuNNTFi95jcw8u1eT4+5HggfuY+0lezXyFdVwYExyP2jz
FybbYjM5pEp4Nks6ep76IkpveNJzkDKjSboYWZHfY6f/hU50lnpQoZqZUV8NQYY3+p6tVLry/K8v
5D2ishJqvYMD190MT47brgd8dSCDzCkOZi+cT2/UEn/Co2ekXXoI6IZ9xMrmSw3Q2UkzgeN6xpPO
XZ2luB6mBkkOMolTAOsmODmkeSyDq4K/URxyfkt8T3OgsOtXuLruCCnBFQXiCTaEwQXCQ+iNKqz/
gUEi5OGPxTC/fFGMqD3HwMpG0itXasb47l8fD4u8D7ce4frPJ4BFul9NeX7IRfJl9LHcxD6QneZc
bcTsRgTKsqvaO0EZ05OZ+Mqn1eABcPSgvJaDNZ10+KvYNEAglehV9ss0k8Ucy47pnGP1PVWd8Qup
sHwSUfKZjlxRPYCbRwzO0ddmjJXAhWXnPJcgyCIvQX1A8Vlacjmp9iVK+iu4duLVvCpf85Y1uOma
5ug0054o0SEzle/t4Jhgp1LgHGLEhVN3dydxvNfCit+tya0Oasl+nK0uo2QPAoqewO63kxpK/OSc
o9Hhuck9UvYYbR2UPJb7xIPbtvy6sp9LDtky28xTwJBqBFqx1RLAL4ylz8BFibPqRbiNStV89pJK
Z6jgpRe3V3fLspCOem2bSuQHvZixAar+AoELR39C4AbblB/T1KUEzkLEgbQZYN6Tu9JU2g2M0fTK
AkIKRtzKoIu3qgGglJT1RsO3SB8+Bwzn1ufAEbmyvL9qY+Gp/VdDFY0mXELLVOn0M4e4j/nPiLNB
OXIgng3P/uXZ2QyfiSFKpYevdXo6yvG5cu13GU+IuSLtN8Ro9cFGbX9Q1Hyv4Akk5Vh11F03eSMU
LFVB6M0/seebHS1x4DPaDv1Qzd3TQC7zljM7vXiNu+81AhF1RbYnmHFii7nKeqaaJU4lFVRkBExd
RTwZb1bXvGRdLLjeNGtnKaD9SYV6U6fg3UmVZy/K5fcGjwxZQzGIulQ7xjEddAMdqWbbdAcQwjKF
KuMRWyEGWGGtoaaSPJBav1Q2/EMhiKFARO4rUE1+aTbopSo466UdP01T692VZg3wfK2SSYk0maDD
7Qik9lgxsmNvnUQkeaju3krISxPSOywZtC2KPaxtobVBIIwH0/C0o+1BtEhnPufoBlCzbIEVlgEi
dgNMYqA3bJYfubttE9Aa6AWZkGW1s8r6wUBDtV+EKMR5UDMWSrg3zdY+lgSU7iwzHngNeYczjMPF
jyy3NvwexHuaA/0psNAm6awObUaQIZSUKN9je7NsFHqn1vYyZ5cWVPPL9r+sO8YSYJ9RJ8NZ+Kim
prvZakFMV2HdmhSMUpv2zqoHm0anKfV++3XZtjOkrJubpJZ37Lz8U6zr59o0ta+Kgvhu/VIapEBP
qi/T0Nt0QG+eeumET9kk2azoMEiXb2MU2ax7C2CDadkjDREMicfubs7PiQq0eRXmEHjQjxLcBGF1
T9FaPwHgDfxUFYeocbp7aVg/RN0DVwKie1XbblNbRAarnVHQBZBa0BRIZUtsF0jpCbIHbWF50545
Djjqvke12aTvxIiQVR+OMWsf8HhVm2uv3bgxzLh606N6q6e9u2nI7cTZGBMNwO75HiAJqKrkZbnc
ly8uqRFh7Zz5IaLz4LTDPQpzUK9xztZM995oaLKDWAo42zA7snERf5hhvBM98r6UrCxc/tHrpEX1
piOLixkUJEWLsdraMUfCoQzNAKGvcBrqAylrnlf4saWh11Cm9oqfqsS/ys55ESSF5bPeKtXZJFVw
NCB2EiKXHCPiqjrAl8eMym0lzIgwQi8Mb5p4awLdRP4xhmvdRZdkJ+EDGjKxKVQ327hTSso7tKm9
m8rskSDltdYOxpGOw1yTtcWr7lbwk6TFfhRyFRHUcHkcRXM2ZViTfc7uk8wDoVyGMCtWDkR0P8Hk
dmFu1j2YcDVB17Dhdjv5Qf2+agav/dYQGUVX6/6eSivdhJZanRLUPgGqC/unphsW1x6sBdXoyjs6
P6T+5yXoiksYZxu9GfT8NHk3LX0LqOs5h11zWgZMU7hIgQXoEhi3696M8qd6HECx04AqU0+os53X
38jj4S2rbyDrc9wICR7ptLOOQ1p8hYz0uTA2cUI0QoIHTyia+5JWWbIpUgUCdN7+ICMFyQtgHYCE
jIpW4+zXM1P1N+TS+thBf/Rm7wq3UvfoorupZ1+LovevScFH08Vt6WP60R8BdIBqwQFW+uqUi/WY
EYs2qbiJW4TL26/+fGZy0VS3axN8zHqwgM8LPXoeljd4pJ5ZoYnD3R7OoN88leflnxAZzTSRDktT
1J1sOra3KSdJr4/E1mkDkqmD3DtH0g66Q2fh6p4cw3hCyrQjzHQ4z9uXiycxq88AGeGl7/pcaFOU
yYNTRG/ABHGS6jaxGYDAtNhMrvFcDDtKl1I+Wy/DSIwX0erJbfnSEgBomKr2tHzX1bbJmd++12rk
rEutiTajSDoacxZFvhgtbfv1fZGU8rHV++/lSB7f6LVvXAYBTk+18+CbIZCnb35EskX4xPxPdR0o
66mIRnbLTbSD/06on2VYz6NLWTDmnjw1syZQZMCxi1F5L4ci9HNAswGBNIAB7YlgiBgCxPy31cOi
xEUXfd31vEfsYCbIeY5rr6sK6Oi/tqXLjWyLEF4HNxQ73qU8qAOUXdMkblrW5k86ebRsxJ5GIzBm
41pwdYLAedLq575w4n04Qf4U8+nSaCyrIOnkx4xra6+GBDB0PCRHPeixdc8fajGSUqFVtkCzChGs
DH51cHVWCW/zJBRxcwBLXiBDb7/0gp1lryTGqufWxlxOSaquCQt391qBE9KAvbING6DOjtdZ10ln
HOtMnkkHpHmHdKjCLXqVVV4GwPWIz9pLNDoXM6+2bZZ4m1GtZyqmkp6NDtitJ5N3NjLttZuIhLRs
KlLVKaxnoy+PagC+o5JDRW8uvidzXO/yJSoATXY9ky9pRMyTQpsMHtItPHiNo6nKFYNI8zy8aVpZ
vWpusK67Atdom+3sOSNjnBtCS8QJt4/0HmvTcx8BIWOiAOoDNIbU71nOZM3XbMrolTKvI17Q67XT
8kWvymZv6OJoZ1Ic++nyBbMIJX7sOiCY6Guu1OuMTOIX5Lxgy101WdkECWCknWkeDf9tRaN/MR1F
7L/cw7OPeOjAM0S/p9bpMWZiFrdrxUX9Yf3oEd+eGs0yAf+T0qfn6nXQMmhENz0WgCPJPa610Tot
X9pE/7BGF3JdqOfiWJJZuTxxywNo5ChLdKEkh8h2OUlKHiY23BEZD5a5T3ru0Eqx6lvuxvreGWpr
Y8CxXfDAUovFZfknt1IBqJU207CpXi2HwfJFI4Nlw96kXGvO8JG4UX0e+2G8DG3/zetk9kwipU95
090caM917aSPGXgfp0qDowjjn19SU9zcRBtJa3pC8pNv0onMF/jz7E9bB6+3XjHUaKCnN4UO5mwg
lzlpw+GOfIE8TZ3UNbX4wGhgvs+lld9jAvANNlXrMWH+o7skYYom4AQvpnejU911Zlfy0VHycRcZ
+Yhqk/8Yi8Dyh4jGLGgcGl5ZDSAoNNUvXYJhl29RfZ1CEs8Z/zCJLLJ+uvGrhFDI3liGqcKURaZr
o2bbHw5mf6qz7q2IMnEfYHjvxwj/tgNC/BWjxkOnZiPx7QX1h19jtgMnTqAJGtvolz0mL4BGnO8e
tGU2bgY8rDgk34R79ET0xoSdFEnNX98iE1m+TfvI2RvgxmuDeteMe+eb1xABmzuxdpky0E9yHH4E
nR1vcnq9baKnxVPV5NHW603DX751DeM5Nq3qXKto36Dg1iRLJ9F9SEKeqgH8T5cWSCoJjSA3A+2Q
ThoP411Ji8lwpyJ6fpeyxRqSviXjSpi3CfzZjQX8uyKm4mH5V60MrfWAfHUV9zmpjvPfpcHgfMqK
+q9vS9eqkaYrG+EV5IfFFm2w2SHRkgpidImIK1KnDbhUprZNTm+GVK7ULRcn/kS4aNfZVy5Xf/ku
xsx/ZwDugZjoHfLuIkI0Hk2mSY9hEX96KBNQlPCAtkQtHEepX6SQJ6fV7Z9Jbm/sLv5FXsFws132
wzkhEyecukcx8+dqNcGkLvf5JH6JtCEDbCnyyJe2fY+yg3OxI29C5VxYDu5Qcv0UHDYrwVhrtVyZ
cW1ZDxQ1xdciM5MD5K4EmdJ8XPexeK+zutqUBKjuGemJd6jSO2FVzQXm4N2acpAcNOA+7brybeZT
rcB2Do9QaRoaeeJj2oSWtWQhtI/rCAiT4MYAGha/hyFID6Gke22EfkRB5z1omJNgjKbthw3qu86B
kPdtj603ctns6I2/FDIM+porlXfxmA98rm1BbqeLj3c5a/Fy0LVaWbfpgfXOEMt/fTFYamBg/bD6
TuECZ6TH+7uTmpq/NFkPGcNzGn+yYuVqO/yfEni8XeTWIeUYN9s2nkP5JPOpdWQ7xER2rX03xzlL
W9s0PFoRSZ/E/piy+g1R964mdvusp+0TcQgoSYcqusa1OeyrvAYThIHtqY6nW8OGeQOyb86c4oXI
5i9t2NdnkwVOb4S7rjaGs7Rt48mOcnNGO0dI1MHOiSg/mNyx7xAAak+S2r5o72P8b2kgynM/0gqt
gLGTE2i0n93khgjrImIeSo3hBHk10yEI3+JZLGh3dfowRa4LmgC6pbAz7SEXrHlqI3ifaJNXTVxk
T1Y8lgRgd48LbcWOMzIVWgT5lV2vcaxdI5zIOwd47smqIeMto6ZMDOFacCgnfs08E1hocCo0BC2U
UMZhUeA5aCRAyuPFkUUlDo4nt3jAwLNak/fr3LUCtOPQ1Fs7cZwHVX2EkkAoGjF5ea8Nd2pv9RY1
ZMWHLtEk88EsnIBw9wLwDxldPv4l9WEpVqHkO/uAyGSGj7DA9Dgny45ei8+LzWsJHV/riD5PvX5t
5yI9fU0q1NZNr+N8+kzcR4eS/PK5UcTh2eybkfmzSPJTmDsPpinqM617cNVDrSDgaFwVSPOYWiix
v+zkDQefYlB117wkxYSPs/nIkvhQ9uy84z6p/MIcXkRa9VdDIlpfUiFsyBRMA82nLJ32YNbTczJ4
xpOht1trkNMFPfN7MfMMlUk61zoonGtBEALpe+3eLpBoefO/H2wGDyyQDsv/avlXiUiBpYbs3Lm2
elTZE90v+OVb5z2Ggcem3WRiHWY1MWpc+YizQ5Io8S4s9VNsl5dKSwpsDtAb9HldPqrUW6UAMP3V
tM/j92UZY4revMzH4orik2PKkdVagnR6c3Trm0xKFjJa2lyssI+wZjTlOUfCuZHo7QkJZtraJ9gt
AqbfvGY+AQH2NsBN1c4mP2Cs7IALnrhBBYLDchGaEqOP9Tik6zyjKl1cA9HQRXtCdr8HrdEchLBj
v4uM4FAz7/KDjMGL1ZEJbNrx55KxExQKuOK4eOrQqR6nph7PzYhilCnwlk/2o8iQ9iRtBrNvBnF2
VfW4sLUUtbFXo2aWyDsphhHRiYuK+pvbKA+PlD14Qez+Snf0O0rZowToWHe6Xn2SqkDkIfwm2KDO
yqm06IdZCPZr3I3s3l8Lak+/CBysMCmOwiLj/dCshuskZsTL5M6TqyXdkKl2YDN4+Sh7cuMKBHN+
PoRHYATMzK0fgy3ADaXazRxjJnsR+53OZvcnIljd+TYQwbD3vIjxDxyaAss8IBxk8kUokzXJUe/o
QVMPZhO4ON9DYioNNcFskTZbJvhPRD1TU3drm1O7aomWLUdnn9Pd+4NVWRupSNIcPGxGJjdFMHri
eRBjRP2HW8LSqwJTfkXydtDx/00WMqEj+D1iJlJRRiA6acdb0Bk0afEH7CzyogPr2tgEyeqpY68E
Ic/cduz/y0j/RkmKcEZyoEfNiawHvADuzT10OcT5rlPe2Wegc3D1fYwX8hAGKdsbELB66nVrldbd
9pQ5sBs8ugJTuKamnMaBHa7RHQO9KDdjnBzbjJzVqch+ahX1lUxfGpXhsMEAeIPwZmJ99RmNNQpg
Xd9bkzU/lHWwSSuiI20CUvvRXdfwUJ8YN/m67F5Ytb4T/fE9nvxcScByG0WLz1JjfDh8tsEvwpGv
Qdx/hsYIPb0raprJeM2Tk8OferTVoNwGmVIyAfaKQydnq0WgeFsa6F+kFsMhS9a1iPbkxhyZkxSX
PHZXWfbejVOw7WIGJGAQwZ9MKYSNEJexVMTvVDGrE4glSFoEBulJShvTqNPJVm4yIe9m0LA1FYSY
cc669apRIBC1MzSmi9OQKI3+5upOfyY21t2gGyr9qWHJMok85qrPg1MLTGbHrmIEARK/zHP2BztP
SSwQ362QMZBr2KdCiVi+uCg9Ko857+CpkBHihiH/SGS2znOWxYCra48Z4cApo466t8OMrBmpThbD
bXJz+KVGdB1is9lN6mdpup9kshG9aVArDVEZb2D4MnAEj0Sqy9ZRm3wVODiJjYlQAcVm/dvyE9wa
KONrpVE+EpXc9xz0cR44H6Wdm2vmbbrvAjtTewqusRU/vRYwNsYzUhHQM2DRY14VtUkHmBQZvBOm
uzCGSx0J1zkSMSMt79R0HqoS6aQH0tlesqzoSDmiioXCW6ClqDx8NIUeeEjd4l2Yjw+K1OCeZuIX
JAxicpk3YiPxQ91iuKlIbBQBsX89l7FtmeO5OITKRIybUkRbHhsiqq2hfwrgubjRLJzPsTQOOPac
KKxW7BG9tZqwOg4V1DNMv54x9WQPXlLsOqWHDMNOSdfxWfWSpMzYK1Rfo5RZd9gASL317RT8G+l5
oivQ2os2PdSFxdGJtEKrlWdBmvhIinlct8c25Hiqaqta4W6/dfyFEfRyMuh1E66YR+4Vs39US68/
GvkBPQpDdJy7CT76tgMxblnV1v1ZamHObG7iDFLzeiNrPrHRNsVWYzIlVeunBRWJKBeUDYJxJieV
wYjRHiA/wZXbKHB90sB5pgKsV5FafZa2jWx1RMyi282T1r9CAIn8KEVw0inZBdHgd1cdZzdR/NTn
WoK1IeDXqbBJ0bInic7QM1ckE2Tsk8QKU9JPgH5ya7q3oorSlSmjfA/ObD313KwsStq+PvVggDLb
8UUR1Yd8IkrQyunIB1PF1pBYKybGzwqmN4SRyatokUQOoZkdGruOtw0rjk3fOG+YA5xHi9+5RMAy
zjxNfuPFzq6S39U0ZBvHjhEP19OWqswDvoZbOKkJzkFVgosWok2icn7DuD4ZvfNgp8ZzFJSMqjSm
FCgn1mz0e+I9Wvi1fWyskW8YWMh/MPQ5y6wst05E6oAe9uFJpcTgYqj2iouBwAqoQYuo3RVEBNnS
u8Gslwd1PIpYbc54nOsVw89Hzix4ffyCdF1qK1WOP3V8J/Rsbbo2J/1XxlKazB2UmaVSnHULYR9D
aXhEEYCTsIxzshkne9PVP0hcLufehykeOa4rSHjuynRFvQJjk/ljxMKG1jRnL1LkqJhHCOBMuUq2
QbB3McpWDmGV+sDiPwiHYeVpxEzUZgNoNxihLLp1yKyPaWxIttfaqbpL1vESBGbBUVpu3XUv2R7Y
Sk4sdkpTL8ZW22aEolVhsm/cwlkPgcU+GuJ/XA7rIEe8hILG9fM4ts/4/Orwt9KiDQgEZXvIgbSu
R8I1jYp9eBS42zyTG7P2iIpM3lUSnmWjaztuQOjC6NSe46b7hkORkHP73bLCV1TL1aPn5kAmeHCo
l9daBPnCnhANRt9UFr8rdoE/DPJa/DakfDXhnkahbV2T4WPgsFo3ZfORaxk5W1EIbo9hTRUPn8VI
5oIwJu7Yfl57aPIeE17pJ168sdziloteocUbBybW8QrCEqELyFynuNEh8LSvzgxCMyB4TMGjzEyx
tjN2yoT/wk8v0Bczgofm3HXFJjH/h6jzWm4babfoE6EKqRFuCYKZysHSDUqSbeTUABrh6c8CPaf+
G9c4aCyTRPcX9l77t6UoMKiRo20C/d2wUrZcOZcsF0mxsQYULUOs/RHSw9QaGXeoEyuioO8kbfAB
vxZkpfiNfzZMNX3aNRmtCwlteFh5s2jhxkpWvEWpuWVs58NZ+3B4RNGDQVjGMcqBxMqEmgOv6yQA
h6iBt5Y1Ar5pAe4qKYO25X6bOyYh8dQfS4AYQZ9l30iyUPsSpThF/hdyHlR70Dgz35cQybtLqThQ
uyJGufIlUoo4zyFCu2p/PFe+88l/ZrtfhGSAYyqPEgw5o24/SAJqzZQ6DZTlBoUghtq5/xypsPZk
IufMJblGkUVZaozQN6YPjkeIQNQ0hA3HZRXC3LQ2ZPnxVkalcYcgHUlQ+9IsMUMhrQonSzwY+Ugg
kVm8VPBTQaTyOszeFxKnMOm8raX3v5M+4VNNF6PJkpPYf8YZ7AZI7LTT1ID4zquU4NPCpBLPAW6j
30LPNDhB0oHO9zpou1pGuS9IxgA+u2yzksA5rWJJSQCW+Soh8YOGP3qz+1tB79bHSYURyX+aHMbQ
JC9yM3qDeRiZLGK+7C+43KOZIR8kzvd+4CK353Lcej78vGxEw9Rq70K9mXbdgbfXHxGtkzfBY4+m
etdAA9wmNTUEhs83mBLwrFLQfarF8gqbhD41UeNuypNfBhdumtWneabWgldZUb2HZp49NaroN4XQ
WdXjzWsijU+kJpmq6kVzp83HtDOQ1tUF7vqIc5HaL0kJuh1M8jGd3rssMFgOKSvT9UGwuc3L1OYz
3vmPdryanQtzz5b4c50JFRFZfK63IWJkOykzZmq8sHAVGdSBkVocUjRtdESCmDe2V1nGPs1OARGx
yH4KHQ1mbWgGFk1vN466s2XfZW4yJ3m0rSm+DOYdK4l0t1SM/HqwlbNRdic6Jp+6S2F8b9yvCOwt
wwwOUwERfavpfLOVfJQw1YrKaWHl/SRNqKltqwoDXjTpaMnUb7GUHHql3ptWZnvG4JRexcxDg68c
yUEDS0U+z75Z7FKMMKnk+rb9pNpo1vph8cibGteKuvC7MzWwBp+X55ZbPYtp63mnSDzVWzgCUbO1
s/5lrhRAMBdwl6VrOyTGa3ipT2NMa75M017gI8OsYe1YtpEl1O/Fkv7uIbkfWsPd260yyJYGIIoa
kgon151D2/dHTLfDds44CurFAfVikKbhUyFlZ4Lms8iNeOyhDHEH33XI2ZleCOKFTWtHhmS97Un+
YpPA4DNPt6VgECX1IRiqnEBp3ExL1P/WE/9JJ6+CSFoTJ7Acj1bU/oKlwCDMwirgmq4R+DNJqnjg
3aw7eZortgZQv4xhRI7OCom+7J97wWFqVRZ8Qav/LPxKe5rYoaWgQxz3uyo7/0N3ETH1KfGqg+jp
XYgWjkop9nYRu4EpJOgHB4SOy0wtZf0SR5HDkiCSdEEGmFqc3ZupmsZNVwGQy7Wz02fRKbdSnyRW
5FqCqXjfg95wltCKnH6TTkYMkjhKwgINnjlXTJiRKNml2o+8xRaMrLCSJM85AxRGrH+noU6LjSch
EQOteahdZCbt6JxSH2w+UsNyW+PEU9N7nNhEDJeJCktO1gTiSlg205cPRn3TZr7cp/4fCq1kX07u
AyP/DTlwrE0gym+ytAQX4hkPHYfy3mOTznBYCxuhTrzc1yR3x0AM0aM3oUAsJGBam8SepA8X1Cdg
U8cE+tSCQKjd4juBnDBYvxuP2cXsoX1n5RVMSJgYrmXMEwkox2rjwQaUqORMHM+LFA5Vh6d4V455
rr/JgjgHyDybrMpXeCAIBtWgc9yQnUm0pM+AIzXyILXRmo8YoLd9Lj+tBD8RC1GimwyPTOuqRSOM
eoPxvenxPKKgjdvuvcLruqNRQWGTMfCDRRB2ZBVp4KUPdjSQRUqjOnjkRuE+DbE+Tl+J2PYGExyJ
kLUoWXDURzuC7gUD+Y53cDmouUWn4L8KKr+jJAVqdKNvtxuODXbEkI2xCEa00Ktmk5VPUSPcLDSB
GoqfeswTzj1bQXQZv5Vl2Vsm4ARzD3tzrMy9BOQMdCcO6mWi2cc8A8pgZvR7hd5/bkmJDHWiWh/a
+UKAgR90dkK32ecxRxoMhlivrEvfVVVoyeZP3VePNWYgzgeWJ271gbYv2zfp8lFztvCaAdvMnFXM
zNtmdtwZccxHlqwfYS7blHaOq5Az0NZnRp/E9LqCfh9Wa4g9b2cROjwgD772akp2K4IrSEvjTJ4i
R/oZ/aF3ABE+Y1fxFliJSRF0k2SO/ZWbBlErPaNZDoieqYlzR5DPGPRNNZ5j8OSZPkJx9/xLks5v
1iLmUGqPhpZ8zq716FaE20DsyndkB8gA5LjYpNbKS7RNpNYcaqaH5qu1f3JTjI+N5rwi77PO2qKe
dfkrtfGc4zzdsPBE4iEVK3Qt2nnUYds2TbhiB3+DSAu0tQ4pFnGm4EiwWdjPd9OglXei0pmIzu1p
MDI3QKSThL5tMSPL3iVi35DKFwDsRNfWIgvZSZtCED/6AQjbXTElI75kul8XpPE43QgLqdgbJm/l
ULAGJTFOK/XuAU0cgq+yrjfCzE9RotzQL7uFnfb0Kav62ec734wpSieFFFoKITbJryIt5zA+1EHX
pSZ7gf5FB7Bwh7X6wLYyRd6XvKYNEgxh9yQFGjrsGTSjrW2FA1DLFkwR4V5TgO7qqWYaHbbj94Ik
NkxKHJplVZ27FljmMCz3ZsYT7QtqYVs+sf7B/eZ1G4HoeKOkl/KRGl9T2Tihq019OBl46iDubHWj
5GJxyS+Yc1QP2EK3TM3RipMxXfRfWZO7F4Mo5SqSuyWajh2K/gBpehsyC7hbEsCzjYhPzmCitKq6
re405AHbKQKvZd6MWfvRDN2bLYvdXJg8HWU27LxO3rtxrVEezEfO1GbfpcOvSCXGodbybxa58YkZ
s7WxYmSWarSRzZlauEDAfB5c54TMFsaYryebxT2ncHVAKZ4GW/2IIvszFBZPjD/QMEwEARRY99Pu
xa9qERYInkO/0P8Uo/nEmLfa0s1N9FIuGu/s21HlsCvbuA/2JIm2zDnaadsDHwMgvATtyCRjsTN1
EkP+WhPfgOKwbrfwmVHRSC0iUnzgEUBWpafFvnHSHpbzfJhXziyFkzj0lf+QJWCe17GV46ppZ8ZC
4O3oRYAZhFFChnLBHt19Iizi56kJbTI1r3o5HCxPWKRSMguPFKMmGlDWPfqQbWXj1vtomiWbRwY9
bUOKh1rqo9mbv5DVDcx/Wj00rJ9UkUNlpc+zm7MtyqY35H2/GzvhawSaJZs5SdrjuXfMJ1hR18Y1
sJsvpRHM/YL8c/bnu1li27mzOt7YASVLkBS8RyI1mVLDkt5Y4/e0dHc9m7VNPuJGgIKcbypEtdjN
gFRBFtg4xXzoWe5upNE/RsgjKJ+9rYBBGjAUbvADnHW3+jJlcXGbwkbEa1wHJf52SZGjesjvnaH1
GWpuqoRpXBVBXofQw7iOTRyAis+pvLQdKkR6SiXpb5OOwZdL05HkbcU0KNoxeuv38cJGE3j+RbjF
dVQvTZViIR01YlYi9muiFOjYa2K/ZJZcRYngwxgKCgqeT3AKeBXDxsssDg4EZIPU/syW+aYSzdzR
f+PywqHoNSx4DewIG4u/HXnNlR4yQkjMZ4SP9WcSkc1S8OSXKM3rY2Yy3GtbbThlzTqY3bAXYjZE
msVFN+avQW/00+BVXwxjdNgVTIsrY5aPSXWHpO5V+Lp1qGX2aVo1eJxh+lbwiAPmvzwF3fA2VJpz
8bK9xWOYgdAJq2nwmB4vZ7/rTXQnyTuTRuKYC+gwUQruQTKe3+P5/5vM7cPCGrY1pvwc6agRhtxt
eB+1s6u36l0r5EFv7CgYNVWFjp3yuOC/45B8QmelBdoQf436aB/MKsahyP0aVFBE2O7pDLQJ72oL
/TEXKtp1OaB/fy4+U0AjJmAMNdO5KAvLTwRAMHP5LLaV8ZANVRF2bTWEs9VdtT65H7T6x0aUTx9H
FekJNILl/HuMdIyFJVfozErrPXH77L7dVCxjYlOa+0hga22mjBxxLLHbQaid7EgCkkodSwvtWG8T
IuiWQORH6x1y5wy1hbCmllI5p8ul0WFIMozvUus+SEXKN9ZiqRXtH4ixKJ9jcqNzZUzXyjg1Haih
RWAEUSZaPsf63S2Q4PCbPnoRqiFJYBiZClAzLDPfCvz5wA2oThFbODgKifaSFUEPEObflZWe57xQ
B2GmFHyZZnDGrdPuXKUPXkrgmosiqWc7fo6kuOvdQedVGxT9vMyZ+bSrnV/GNL/GECx19JVkkQrg
cWGPi7T0RFbn01hn2q60XfhDDSaazFiezDp9kKW+5QOfPebe+Ny7zOGG+W1WQ/OM73RXz8MHTob6
gqb0zcFBRVjBdaqiaynJ86zRFjlt9Mx6g8bP/Eon5u+5oN5WX22XMJ+KjOoy/FKGTjOPi7RIUrqB
PtbDzpunjZt2OQkCLVpORZgmFByuV7pdzuv5TxuB/Tcz6zKgzhaT/DT8mdk5aRzbMoNlp4zodyXT
7jxmvFL+ApAml2wNUr0qyE+N8n8/8BJvelY+xLMD6R/K+Kf2srXmS35beND3ZKuvMHcf3rLn4l+i
Rq6IaUGxTjvHKnMU8rA0He98Xu5zi54fKSBQ2G9pod2TgkveQAhKOq9j6lVQ1eZnNvyZGAKQT6Ub
126YuUzdRGwQG39PlvqbljQ81ozotPo9xx3CgJHBZ2E7vzKfhjs32s1o0T6owvqsEssD0Uce4Rps
LKqYqSJz2GamCsyzfb1Gf+BTNHmaQAci2QjT0U4OJmILHEtZiKx1CLzFeSHqBhW0RzseE5mtCG7a
xIpgt2HqmAOP+oEsVNblmHB1VAGbZWSEyEM62txz6Gm0LZZ406MvRpTtHXLkQiSO2mEnrT892wbf
sL4nWsvNonfhLcRkYEbKukJR4y/xUTU6oy7EQLRcVhIwqWJKP3FhSAtu/SRekLu/WVb8Zmscaln7
Dh8U+5OpbmDr10hbuPBJ8gmtwURv7xk0981wcvXsT59Examsqy86uzdvcVMCDAkzQsvx1Pleu5cM
slOdYBBrIqTdsBkMqa/ZVtgmONFFMb2OMxol808i+t+85saWNBx6pDRuPxu0zOYURTRbhBjglNv7
UyYeC5tMu2TZpQOwkKXZs1ICXNJ5ccg3+ilclheW8N99jiuZru02Ei1TI0YSDU7fnHDuDJwD60rB
6eSR6duH1zBkFiZ98dDOoZr44Ok0YTrTwEQQpeg61EgclQWgs7y1r5agLCB5tYDqU/Q7etzPaO5B
5fWfaRVPkN2Z4i0C7lo00V9T3sEWjDNvx/6XmwYOEqSPEMRLve1EzdWhIpaJmn3Js5GXtjXTbdol
W9tjSKJmOis/sZ8XXxUnz5jeBy9JwzivT8zTim1bIuJoFdNz19l10excCRXjsWRFphBrhYZhoJTr
9ro+NldgZGzHhu2SoKZ2CxRkbbcQQ2lw1oikeE0VkxOIUSfEFhtHL9i9TRWUJIEhKyJUlSaedBGH
d4WwdjLWuo2viInIF/B02DKOmuRT39VcSFrKkMC3HAZhLHIDdyRP0GJUQE20Jlwk1xyfT2ipb9Py
7VVBV+J4MvJtXDOEd5qZTshInlrH3LPZjXaqxbnQUzKmemnQ1ZNRUZPpmps5m3/x3iQjPEF03paF
sBnL5JG9B76JZXWiOs+VtOHre8URtBeWyAC4IfkSsfgzoIn3x4+I7sLX3fJolM6zmdQ+UgyDoSrF
Rxdhz2ZZ0Hy3tPhz+qvX5Ri23izZ4vJBjDlOdEVxqjzkHNo4B5A+wzKxuQCgJJCrgb4/wlIfCebz
rkddOtRM1seFwA30NzPNF8UnDBX+Ok4DNmlqk7OXCyA7MRboSfvNPTq2brYemYygtHNiGufhvUQ+
WYsof5J1cRhFP4REUVP5NN5xYgBAI+9TqsED40jL90Px2Sx8KrPI/IiFVZ78dTa4jlEcOePsGNsa
cZdnsSHFftWQl9IrkjRRRm2QoFpbz803NLvt1gWFtuV1P3qVlmKzVGmQLOS6dcIM2IRvBgk8taeV
CuqSSRtzwGTKC2LgiPqda/5PrstrgIFEcN6JJw2vry+5Y73prnJipEE6g/IeZUuaLThJ++mnjAry
usuhCeyabX5nvyO8QLPpDvmV4Q2kDavmISvbmuReOrieOflIvsbWF9VPhgNdbz1ydscZwhaa1oF8
8MBbt0YoBKorOvJta80tfzqvmNrh5aeRjvlN8Tj46fu46pNt73ExtRoT3B511KMf29GjU1hssgui
knLv0k1aUOuiPjtCW5lo7d/CH5cAdzIPlLuU5xKATBlXjIR97SuG9UqGnMMKClswrkhGzypdziKO
nnQTOqEBs22aW436302ZBkUrLdKggGgi4K8+RYTunthr1huU45vFz4fjCM1FJMzQZOwhZl4qonDK
7wleQBhBe6cR0jsAw+mm1CLmmlhOSqTu+5kaWFAnw5uQeC3B+fSK6MMhathduHyKhHxBgHM2nNjZ
LgukNJiP7qGGksbnxjvNQ7eCWuaNn9WPTZs4W62i1I5789MxsZBnT96gaTtKHLHjlNtIBQR4sPTt
NDXLbpXAebP3yn1MKhClgLRaizWdL88LJ4JFdkpgxGI6pinRVfP8h1aOnBqHTy3dCbmJE3l18xkb
rxO2ag5tSQ+ilOjCkju4xxV1mgk98rumJdy6erFa52pZ3nIn12DB2B/zgBnkscwSkOjaXAYUJtB9
mHvEvfU0JC2kjEbkO5QBfSDcc2sn8waFYehUln3Cu8ijMOVR6I3TwVbjtz6UCDGbukbD5NwzcqTe
ZGawLSdjG7LPXi6kCq1BGBa5jby4EqJK72TWYXktKv1zxBH0HK0WkSn/TvyivIf9difzH2JEHhhV
qEvjMEICco9Jaiqw2DDUQXxzqmGH7Vrh2szMk18Z2Bs2hh8jVFAktsQLY2FivmE6f1moCQYeyb0t
pmjv9FYMrcZ41TL/mmfl1bCiBgWnrm3RNT/GGH/SLJVnu2RWWujGmxr1wJtBrVS9+jOkHVFSxUhM
FunPS/cBdwZFioWeWsnPKmfT03FGLw4f4bSgSfchWMc8S4d2VTU6i4VggWH10NWh2c4vnac79BLU
JXlFHxA1RZBgYjBLgRpHdYwSMXDFsajBLS4vUZzAJ4YqCYI36XWIvw0TSQ/Ljh0znkGxtxsxwnMD
pbTPMQ6C4o9d+W6AkutTq+t+Gy3GTkCNoiGOX3DOoiwvCpsbH7e4rkJcXhJI/igcsYuRp3oJiwbD
XUNAUwwDBJWweNsVaxLlzKKjT8ZHo9bwB+oWwpHYd09W/SRBxLj9Pne17Antxad/i8BbWhvvor6t
FMp03TJWJXB2yaioPMfaWdPfImf+aw7PeixZCPNxnlpJU6Vb8WPu6Mwf7gstm/eM4i46wpeN4WvN
NkUQuyu7p8arZqZ/aUrktXPCyhztME1sosGoDrUhdnhSnIO9xCELGntrlToDAGsOxXp3O0OpLp5O
tz85WlhnEMpd+PzoCUdoMnOplaGpkQGaTO6aXUwWFzvWRX2DeVwNsn0d+jO+FgrOPS64MYZHP6en
tOjB1LBB9tRS7NwTRJ7u3Ar9zWDMCNwzRuJDNajwjl1wsr2RuVdz9ZnEwOHnlwbzZqnqx6lX11Ga
yNkpHxqGUEiAk2sZJf42pmuH38AYY7rvK5ix2moiYaDfbuyJxDRNGZ9qCYz0eWT4HvPFTL6Z6ddE
9nXwQo2OKquYNHUXM3M8TXrzZMUloekjM09FYtRU9w+G0dOeWg0hxsr9oJxuUZ9c2hzPBlFA8BGg
NF9bpK0bOas7rRnEKbZtnNlOf23wvu3c7MHUHgyRALzUmbNZnXewqJ02S6PFNIyejsUNHrKYmpn/
h+fvbpyLWiebx5RJ/IDJV2yQZKDy8yFQrMY+SEG8HajikCbB15n4wFnTAq04gdRWi7i/v+G4qlxx
dxXsPpng+S2efUDQztnVLI1BjEYDBADRal3n4FllvKmEq/Y0T6gsCQq7K1n2M3R5uelCjYqjC5KQ
vYcAjy4l8c8JSvogRiHOAp+R3u2PUR3mZ1TA3ubm715nVytyus9GPoZLh6MuRfqMVu0VeRIMXgi3
HeYphoJg9HkVqczSLMRURfwurdlLLb21clHfE4ghW/P2OnXuI/dW94gG22TIlnBflgZ5aOsLYYmR
keuCFBDpK6hMBOs5smZnmK556hF62BhHieL1tauw2S2NvZkE1Io6wmYZJ9ANEqS8rwBU6AcW/Ump
6sknp+ne1FRw+5sNQUi0lJ26RHXmcXPk2DJVUr0o/ws1M4XnVHf7G3WAujndAjwRYcKXEF0HyYvA
Qa31rXdZxxKto4nlOiPl5PaOOSlxz4QSPIhpnC83SSqsEju4kfZGJBCEeFjxDq9jCSypZ/CNzvce
mIR9j51drkGTBVahmRTb1kBPSXKYGZit+PmHXyvt3n5xKJnXUS6VDtU8zmIwHgxLB9AqvotXrEVS
Bq13ddHcfqgWhjxJb+2NQT4s7FKeJ3/fTSydx6zSDoDHjzohJE81S+CAoAp2mBq2YKdyr7evHwok
Ar7lvokJz2KMDsnSiDmjxlGM2MMbOcadYRqN9QSuHmDR7V+rxBLBNKn5a8wJ8+GsslfMnJDCkhyR
6Y3qpiuMmKA48ONyUVOTFmKbMf46UE/9qWpqCJgeXGW1mvexRq5F7InsQnT5y9g1IyZWv8NhhxEn
dzH58fBYXGAdpjnZvnBGftidrh/FhIgKGYj/0hFZt9rsBvjht2yUkmiXMB/iiAIJGj1DmmbTkFCA
eDq/Gno3bW3MD2e7diH0zlMUpD3n44geTlO1+D0VFk435rsDKKu55FYqMApvDaP6sxJAzs1qwcOA
AzdimTM0osl0ha2+T7omvUOliPo0IZLAWYr8abS93ZwZcI4W99m4mSi7sr2v+FknUeXWUQXRx1wC
Vxfye4iYEaNWSB4rY7KQWfHWZQ7rlintl19TRsVXjg9VoprXGToVL9IUX/PqF2Ph8TqumQGFWUXI
YIeHaXQ/dMumgxmmpgyGtAaBJzqjvDTRPD9kLWW2XGJMN+V8xu7ePUqbYvFGTyL8kKSsqEZZW5Tx
zq4QW3H0OOdy+a3x6+GMWxKDLp8uJBzPLiSALfnT9ZtZ19soUvWDaeY1aP2SC6lXLmSZbLW441NF
Y8ca2268g6bFSGbXTbcpegvH6Dg/EEfAOgNf/Q0PkyrkVE6SXY0iU0ZQJhlwAW7f9IxcTV5MNguE
MZbaVvb6F9Om8jQn1kT4SvNarYx5d04hYhaWfSejduHuch80UXEOWEZxnjsZRBXDm3lOkD92mY0x
bDQYmRJTK8oPOUz0j9kAlwYW0IgycZOCHdsVBSxqfHCn3CXZoiYXdWcbMLFjOyHrLPazk6goiXsO
4AeLffHqgb69qEgTwqbJ1uBmF8knvoabLVEmMA4s5s1BzQN48OZRHVDilrTJq1LQJsasY1aVrDDV
GFKWYbn342rWhc6e7CILt/PoamaoFwmN9vqWREmHYT1nKs+fwxvC4vZO0xJ/V630UKwgxuQ01wqn
+G6QEZvkeTzVtjA2N1wxhZ2/qcaxetIy6e6qDl3e/7461vVvcAfuvRxYe9A8F4fCSr6Qmh9zbO/p
VMu9zRQynGoDIj489Dt+YZf77flG7G7XxI0qZWBTVsdUF2910u9ueC5po7C/EemmskQZ0S/ruZE8
TxWpsj4UnNuBiKES9EVV7JyuQDrQ0P6QzEGTXHvMrDB4jlP8D6VWl2FbKv1yu2zr1P4RQ6IgeWTj
pV9/GHQ8UADJDTIp71mNXLik1/P9/38ovQ/XrPX7ZqyfRmYJ1Ev8lu1EP80IUuj2s8UiXLwdx2E3
HG7BglbkSdzWPXKEhg+BmG3rSau6sO2l+qx6alzEhNY1rsv0goaB31AMNASiNeqet9645QrPv4R5
dlTiHyt3iIIlLrNf5BOyqnU0OgvpGAwl1pSaQv2oyLM+Ure9KP3X1EbpH4g26DgMRtT/qEFdLeCp
RX9iPcFs4eAAIODnTdPAqCNF+WDGq9wWV007xTsjRwVgIzW8hUX3CAQ2BpN1y2mHFe9ovorZeMvL
0rrK9O2/kFq/gKTW/XJlRppw6/r3UxPxTVTxAzRF8WSCsRhzO4Swy6U/ttUVUdkjWH5ta1sx/7iV
3kke6+eIBeSEATI6VCD9whs6QcXjw7Sa3LJsbo63yPFq9p9mOPR3M6mnr4QFMmVzM5j2Gnnk1uqH
E9zo/dRSqi8c3L3QsrOH2vxaT3nD7A1X/9LBr9YUuNEmMlDUuiTH9IWc9mM25o9EPBP7bTPRnbnp
jtksnv6x0bIRAkAcr3iVYo9EBCB5xIggbdV9KrHKawZ6g9W+s1T6+d+F33rKR9nOsgqjn9bzrUwW
kbz42/+9Ofilappi3usgBzJRVC6ubdCQXTW8ZgwdUblN2nlKcKyg/e0usQ1LMs2vt/NEi6sJGp1r
41gBQahRhWxKHpTDjVG/zP5yZE5B4zCwYnTzNv0GZ/DocmIRGD9T4ffSO+p63pLZ6EJHwXZOmLOc
rm3x91bhlNxrtK9wn8yxd3d5YeTnf/d7nbvzQ+01b8oWPvNbTqPExhiI4KMNiSR9aggguvPMzH7K
2L0uTkMai27PlKWxybBmODq+ZFvTWxFehtll9jhHRz6UMhj8qAhSDCZblscnHUXVfR/V7MVXGxC7
JO/x37eAqFBD76Oag+XGzfuMOHAV24F16ZrmpGVrrAwq15OT2G+RFhV7I2XviDYAJh5coQal/cEn
p/PAFcvgCZgRr+X6RaTNPBCes+ZM1I+OhhGtzCOEJRz/+IjRUsnyx4ZG0HdD/RJL/YoE0GEG5PAz
CvhAwxn/Uo30VlpmY3NrukvmVO09rjd6Bh4HzpL5Fx5vOGzrv8nFVTUojWYNu/uOaYFxaWpnO5q6
vNy4MYNo/kP6/EOSWWa2pmbGZVCMqJjZ8LO+EYRCE3GJ8Mr+6VgJ8FiFN8hvzkbI6i37UcUN2IJS
HJH53GVF0gQ3jIyhMvshVgmqV5R+aN3/AhTh6eA/RpHscU2DqZDi/vatGAzZm73Ct8axGmlhMmDM
ZZyE+owg6o8hYXdbdt09Lhzx7I+vkA72S5ElX3FRqyC3DeaTqePvcp19Cvya/Q2TOqi03BEE/VAP
hO65a/KCgT+yxYANDDVb7fL/tSzYZxQG0Jq9uTu5xxvA+Hbqi4RauY3do4ESCS9lCoqnhXkMLhDA
Y0c5eevbGmWaAWIJhONrp4aYKg67Iq33a3YG5of0rw7Sr0b/v5tKSlo0ftYBFzLK9jV2QUWjfcxG
hR/KdZAftv0UKtKOt+rGHTCy4jjmUBTRnKVhZ/sZfQklsrN6jSENsNBop+9OR9RS5WZAbhRpQFUE
5eTff2o4Q5i/SNK7W/FmeeTi+FkqDigcxJvyEvauZvVZdW5+qUBYcRoN9WaoHGtrrAhMgWHpHKXt
z2TjfbrRJmeJjkUnFnlj1p77PHckz0v5l1xGLKlmwQ+NyZoQRG3A6HFkiaPQ0mL023mlnR21KHoR
EIfuJWfPLfYXOSp/VDF3qUfd/xfExetDiY4YJMXonbnC3s1UiMi1qHTGCCXRrSVoPFc/krqiLT0S
03EynqrIZpKat99NO2us4eFyCHCaG8mVczsrb6cmp2dTDSYr4TMYtTqgEQSAP1IIejWDg39hxEZy
RtQbb/sGULZwYSWNmuXDujIPuhH/VYyNd8Vcsly9hRuNF4Qo5cFHzrOffeeSNn36UvYXKvrmV2+X
1D/SSV8Agrj/zh2bD8D6lf1q9UiXuNt5tW8HPLbuTnpddWq0isfJsZ5tcChtTzSYm8gfXJkXQ2dX
nmLkvh8j7y+mM5NBnEMocbQ8dI56X1J72EFhZDQQ2dFLTcynSpz9gpAlQBk93Ne9diBX2AYAziaU
3RFOzyKFex3TkJVJhFR7ACW3FvBaTyLL7VCJdY/bQvRbHt3lLjYXFomcZKPLp1sl875qKapmB9Oz
SJj4VpVzVAhkLrY/fcZk/p1dsXhnzsgcAgw7r4Iz9rnhPIuI0H7pTJpUr7DfOLay32kxPNpl6aEN
iU9s1uZtw1T/MDeGvPP42G5yyepsqgd3e7vt1yU3Y7b5cvue5/658qbmwZAts2mDuuAW9GKBmj8u
vX68XWZitU9LW+cxJrjNJKlmjWG5/ercxh8E5ijwjv7IC+J6YRrLp9oYTd5lzz+JYny0C/PQrsle
bWM+dqOGCcBRp9TEC+4tF5AlQ4j6tHyZo3kBFEEFVdD+iRUuAuGICPTbRxji4pMBnfXEA4Muahmo
0S2iZ4Su5OP/fiMvInEgVI6xZJs8ROtIYS6iv8jFxA7D9Q/jVWsnx1oURLvApBQ4dQO39LwTLeWX
Qm7DapyzS7Ny0rqaCLXfWlUklXdyUrALZBM/WlX2jB+uhzcTe6tZjOOkc5JtNcAKoN6fGSArGVR6
cUymjlg9oo2vg4+8qPXy5qGPWcmaXBp9MDWdtcX9+QttJYhpLNuBsNq/CwKEY4E2kHsr9ujkku0t
Eab0Nba/xHUdlwxrJPdjvBfQ+K9NpShz2GZgSYCU3kQJcrlpp9fTfNBaUu5WVtt9Isv7f0hiYfu7
IcnJmQMEuzbQuWQ0COcHJdMatQptJ1ndCjTWoK7YqmTESLXtq5PPGUM4JiKakZ14Yf6PujPZbt3Y
su2v5LjthBMI1I2bDYJgJaqiSB5JHQwVPKjLQP31OWE7c9jO+r3XebehcY/lY4lAILBj77XmgkbR
4WX99R9NQXcxodN4Zq4RUWZzQpZu/F73xTbLsx8dI84HRZrvqUVfsErY9wvtBW3gcDF7AHFltxBF
f91IaFk/5C1dYbU0rXOaqPdxBNe/LUwo4PmQ7/+RElaEw4gE09JenOAUjcycHizzc3Zo1ngpkrsa
F9lW1A0vn6c0eHCdi6ZcbHFt9Ks0zihUVo2wVjbOe0NHVE3NI3RlzX5LkI53KLQdIcE6iJV22xY7
p113ssaz/j7JZ9k9L43ef1RFVNi0mkwqC+OxNHG5K9lBI8OBPm94HUOTvse8rqm4RnyMMWkPiLfr
n1CG4jneI6zZ0ex+V91FMNuQASAnYJu1s4p02hwDOVO1Lq/EbTIHjTAPIk5/kq3xgm7Tx53FmycR
L8Sef1bC8osSrtBcVoqXhuaTrNqjACRCD5/fwkh2GV7RsOxB49lmvmJy+YVC6UI8I3d3iYRyCnOv
2wm2fGGg102HU9SRY67yyk+C5oVDJewjpsa4o1u3PEscF+DIUvwjLU2XyVewaiN3HoIUV3tEVBOk
VM1hslnrTLBmchGMXPNDDVE7yk1FVwlac7h9BKnsiua/yVIVf83uEKqpa6rGcNTQLE37a2xt0dSV
245JTVe7XA+0ux6m5UvqPKWScr82porhFV9sreKLZf/+x1//WdgS/qm6yGAadPD3dG8PekiUvKcU
GYkOuor1yDT159++VFS35cCx52//8E//Fuj99FvwC3HffwwJ/8sf/3l7K5fEbflfBov/32SP//GH
//P/Vwnlyx3ncvIBfk9A/1NC+eHWyNv0p0jz5S/8FlCuiF9U1MY6OSZLsLhh2wSJDLcloZxvCbY+
4l5sSxWC0ScxSQWxiOSQG+4vwiJ0xXZ1tPiOqwIMXgKuf/uWZrFhwztwtF8zyv9XEeVLTslv62H/
/fe/mbCIiR8ifMh2NZra/y4H2raaGjKSTcGJdjGbr+FOqR4TdOlBg/7Fui2wyE7spfECtS8vykNW
aBtLPelqSJP594X425X7fR3+A2+mJyJXWsnP/0swEb8PacvmEoNkCs1WbXOJjvpD4osImwK+FSqm
0JpfGvUYUkNOhetFtIgrMdDH+zJ5jcHmwLRw1NzFrZLuAnV4atriCjT6Pp0/Ywh8q8py9sy4VjZ6
szgxOTrHz7VpPegK9CnXWuBVn1NY0OKnjisBt4/uc9QTL9Rc037agUOR3U8NbX09136tE4VedDjH
K2wJTF1xvhBjR2lV9p86OR5RRy9ipYKyyOLID+V1YbuDd0HTucpRemkGXvVAoevMHFXLmcZxuZ29
6DqPvFCvHbYyiVdmiSmW/WvAqVkgrIAc6i2fIeJvTmq3zjAkWfSJEbZkJYopkvzgHHpxys/COGTo
3/iJvcrkbNyQKD3hquq6daK1GPHYCOEmOZriCz6Ua5JXPX6H46opC0+w/VIwGsO6XwwBSFBhIOB8
gyrEWTgnq/XR4QRiN5on6ffTGzLBHHGryEFBz2oSBqTiz0briV+TPzVQBSKmLKn7jfHCQ9CISnxl
QqgmjHK5fmH52CLYcpDNkZmT86P0OduhHoHkkK075p4Jbmhn0nyTK+6k13jWcTltRNJ5ivNeOXJV
UIG05ZXPHKRPwwIgzr3WRgIQ3oxxP07XDJmCxkdXBnTaIxwM1BKmJJ1ymWejxooRhDVcPQI+mSUd
44HxnsygEICSUyo/3Gq4pXuQUtX7ZH5XTob6TodXrMJt7ZiS4DzkuDjEyAwJhKlA7aui9XKmT4s+
VZuhYoEvdkEfhRi7Zeg7hrIDYfa8fNyZ9TIHoY9KETGXwOvXrqIeh4Hync3HUr4P8dHtT2n9vBy+
yP8jUgNXNhlXce0H9WMFFsTiyFcU3z2KA20Sa1shPdApVu7wqCsPonynxwbFhQclSNezvCLQQ+O5
6gtWogbaKbxp3HYL4iC0wIFlwn0BRehZOreTJEIlNlco9L2M2jHRIVXyvQFf6vLvLfchxviMNoyO
9kkWjwpPpBWcWBIB7C96O6tRIInQNV8JIx8Yp6/TpFuWiU0nTx1ZcGbog5T1C+KQAye9K8ftXM/k
GDA8QqE0LmCOXMHPJHlBnpZPqCW3iLuMt5EJQQAISsEHGW4rNdsZVKfC9GAjbowSDzHPLB4LDFLZ
GnOjJwGpTW1IaCiPQnJrWMS53CoDrDo+ZdzftJIa/hsLAirQ0ItZfNjSl0tZcybKMRP3cO0KFWOy
wpWYA7+0q4c2ZTTCzC8xsmNtOld2NB8e3QUIy5eGjBanPHzd8aKXBoh/474NjW3NtDEQAiFDvqaR
qrmEXlQAKxCD8Psu31W1yq948Bv7baiQBbM8KxNZkbilpESnCMpDMOLVCIYDJ3991Wj8VR1Q4fKb
UB7qZx/7iKNpvrHU6OOzbbxo3K4yWKKJ+aWGm2hbVIGEJ+QkvmWsKe5SJBmA1tskYZgzNThYLBhN
GqYCCjMaUPx+nZU+RyGNxFrzln2xz1W2tuUtEa/o5NLlMHhWWItIlEE0oY++pQ232aDCf0/SjwgA
Z1Ui2yicT1SBB7O3HsjJ+bVgCyqHY807gs4Rl1FJjCWMgWXtLg8qz4Gqu56qtgxwibTk7YTaY2Vw
OoSnuzY1NjArBSDVrRVIDiqsQY2nGoEyz2JWQyYku3W81uO14SGK2UtFfpt4AG0aS/yyxtB5EjT7
so+jAcb+yw6GFKYeOVIFfqYQQ0gXxyHkObHYAQtADAavRQKzxTSvlKb1lPqx7sKNW4vNMGLkySME
9AC3N06hb2Qcbpps/GokPQ9biA3q1cNAWj0na/nqWsq6Q1a4CJZGpvuLLolwBwwGGPr4XeP8xqkT
mgQrmJuic2Fy+1TCMe3EqUm4PMPjoj/GyrfGmkHkqb/sQSn3eGghxIXWXgzZbgFZZRLMDaGgywuo
iBDucudS9jALTyh7IiYRl1le6YJKi5s95rGdquj+qOB+bdy3ilQWtTWOXc6M1UiXpR3+N7lqS9z9
X6sR1XGws9nQ+oy/JjN2XdSaLr35VVnctOwxRsHkENPIWzHI3NWynv9Qqf0H9cZ/9PM0IvcopGxD
162/ZC+m40KFH5HGRQk5z9+D+jj310l8j/kd+N3/gyr7/1kB/Z+V6//0xzKbGn/58+9V65/+wB4Q
t9Nzd2um0012WfvH+vZ/+s3f6+DzVN3+/revsiuIbz7dwrgs/lQOG4QH/uf18zFuP7rbv/8bvxXQ
wvrF0U0T4zoRS6aNIOtf62eh/uJiTLAcSzN5aKzl3PV7+WxavxgG0DjXIFnTEpTcvxfPpv6L46Jy
U1WN2E1LF87/pnjW+d+fFuxSL6OcNlXTMA3HsYCW/LlcZZdtRRvJHleFZXjpleTiDwtM5SpANU69
jT5lJOLHXqll+jEFi7gQtY4YqU91FMGlNJsDDb8+C88LrjbWscYr81FBBj0iZ/dt6+bYDI70ZNNU
FT2i8alEQMyQ5urANAhaqNXGkt9uf82Fsy9L+4Hucx4NAKkYPXXAD0eSghKodWxuEjW+Nhh+Vhsn
c37qirvOHU+zaI5stedocHbkyKSofKtDX03HkLFMDRxn1UL/qfW3qRi2HFuAQWX6az22F5E8K0iR
SGz9qAf5gCCHsFhosIEEDS7XJfVHaMc1JvTHflHCj65HfLXXut82jijAvIzzSj6+GmAkPPWle2qx
NkCz26fUZQs5kk7/gwtSoOXd4fTldSYTokc6YyMbgvRBT6DGsxc2yb6bCsQQsU/0OBgDZweIz7es
gQIBbHkGHRyOVREekOw8F2362M8BbHFrk8TDp96r50jyunDBKl21vEag3iFPDXJUzUG3KSv96MD0
cabqeXIB3sdV/tQk4GwBMK1E1j5E2TYPk3WXI3820mydEUVXpsgBkc+zfN8Eo+9y8S72EpJevK96
DUZ9TMMU7F1huDAhjLOdvdFufKm6xAN/sMqoQ+fW7NYlaSaJA7xANRiOZCbocrGB0PLMMQVgAI5n
6IAgfwhCKVEzI1v+Lk3bJxXjovMpZjVZQ14nvfOlS34Exny0nGRf9w6qFMShKLfjpju3iwmXxAu7
k59lZABcs4uHNMIk4Sqq787uOnCyuxFIRx/VT02U7XUsNxOSVHv+EZvBA3oTziSrVHMf7abyhcMQ
JTR8E6Ei0+GDir19GoZ1ji4p0T/wMm5rQHRp94Fy4D0ZmeVgqD+gN9wpJM2vYsKL6p43dQhnoDQP
EVMPBP5QXzzkAHeoMR9sTT2WKlYxwwzWvbGBt+rnknbKjEoFTXSLRdF8SSjjShGcSbtZ06ohRGRc
M5Mn16DeGmPMiWV6mepjRDA0OnlEk4xsCzH77Yz9pwrvrPKzIwaBaQiiVRvYp5I8RvrFlc7FyKYD
c/DlKJKfItFdpKY8DTEx4bsGpi4MMGvvxoXP+PAhTrO7rnbgBDcfkVnvCTF7sqNyI6cvrB7fZmzT
n11CJ5XgATLtK2l1BRMi1zlTbm+GutlHsQnzU9D8mUxRkMDWXNAwk/IY6HsXhr4zXcoWW4fdH3XZ
kufEnVVNQIyTPGit/ShNiHdp4ZNz5IvGxVDdmK9lXu+cIdwrdrgTGvLWNn4X1VU69KOshGCm9kpH
N/Iqd9wm1bhV1Ks1gy52H1NoiMr8hCfyFiFcofN2Xwp13SUU/Pglh2TnZNHJ1QTFPpJrRQ8/1W5+
a7XQi6zwFsG1IHexRIiNb7+J+3szsC6tVQMwqA8aQC8OKq5GQAhGj6n7pjv+DMBsV7vBV0HXGKhS
45eGWvoGCmJXbz4QunLEJSDcKKuvOtlXtnUHtCXlDMjgK2l306LA7DswmeSyxq28y3Ss9UzcYClN
3U7kEW9vHHZldudCPPUzJ3xpg+JQ1996kO5FKu9Vg6pKPZiN9kOm6bNby5M9IIEt7P5k0IU303Jj
jKU/Z3QySxXGT/WSJii4uuwE14GBOWaVwV2XTXRK9XEpwneCsl9t3V2j+0A7Pgyl3CQ2mBSGJLaI
n3WGKXo/Uf1OVzuIjnqZrS0KMAA6JFVD2Y1pxcbXVsd0YVnYfrVG/y4cHoMUp/SakBbm/3iUNoz4
VuH4UWgLYr48dPVnEX67veqFqEYkD8LELPvcpsC4CKnEjOaRMLsROp0RgrpUE1MSu5IQ0fNQu80q
B5S7StS7lDk/dnrsgBkpi8KcQNm/qjRji+S9Z2dDSOJFAlYHrdkGS1Bed9tuTDChMzOcJQZNc2uZ
Fbx99U0k03KoNl9tWznWbeDbsjmMrXjBAt5tgYqs4pkGtAVK0dQfJAFsuO4Kx+sHsbWDBMUYSxli
Gqe0yPKqERUlJ+dJdvcix1cVlT9ypv2cJCF4A6oSsAzIDzAqr560bUSVySiJCt046Rz6wjx+CDO2
6BlrE6EjK3ts3nSn/KlU2S2081fEtLeAI8qQ4nhs0/pFhci8UqLsXWuqQ5NxHfVTEGc19F7y1psJ
3VeaIVZvP0jU+HQxFa7tsN8ZsZ1gv2S06MT7BYpMn+0NiZInyuJObdHukhw6EJEGTPQy2IzSoXcI
Uz/B5boPKvmz44DuqPmzDM5pjE8yivBq10E1+mo1/iSn8j6eqA3q6KuTxHRmzTaPps98eKtaVIAY
hY0QgKccgUJHPiHCHHDrZAnyRWZRXIdkLZiO9JazZhs6lMnjbE+eFTew2qXyYdj09OUuyuYlyJIx
S/oSahiWZvlVmET2hCROlI5y7EvUhcgAhTF4dgzNp6yag2lDRAibnY3R3jP66AOwk8+Q+FRPlZ8R
pxtb4sNutaMwmJ+K9AFTNndEQdYEy4JR+B3pr0dGkmuJ4KAtiw2bqbmhIQuqVfvULS3gUGveKQEe
Q9PMkUGXDIpa2/aK0NpZ2DdCPYxgLBqCoKkMybD5EsfRzqHTSeTTGd/fY6Pqu17kj4HdDOsUHlDI
nAV8FuRIpb0zAueHQwyu7zyjY5lvoeIcILQzUxuFvbUmcQ+l7s7KG9YvULgqztBhKrJbpWp2XjZy
e3gRnQEj0ySHPqFTmEQ3J5RkMmRrwnj3xnAqg+Aaj2KtBv2DVmc+Ym5smkZJxGkpSFFjrJK7x0Tk
b1BxLnWgn/W0e4/cFAF8ASd22SahkF8soFITS5pVTz1LHdF7tUAMqcVe4V4Gw6aTKL0xW1Ix9m5+
s5xqG6N4NtqbVgvfMO6L6YNwtNU0Q0SfMnux9W9zleQOxodGhVAzCnZMmPg0RXIdTbhdjvmUVfOe
M3TmXuopvRDvhWhWkIhQA00MWOUklrKYcmyRLRcDxnttiYcuTy4GjdMZhZwi2ueKF4nEcsNB8B5N
xCEmdOBFabddDWbHck+1IY5KRupzOIWHckAuWj6hmX4zMPf4bhBuLEopm6GkqkdvEjsuDk/MKxL3
YVL5ziK6MxzFb4eNCx+FjaZk0oWuowbjahU9c2hlY5KrQmzrNtMJxTGrdx4Nu0kvtm5+5nLE8IKO
Q5ldxrLzWVtaUIFVizX2uV9/Ld6imQrSVDk48XhxKyacrTWeaN8dopTGoo64KOiNxCeRdo2ravBn
fep8TBn48lEd9PGmyBnHg3/YqWrtwX5mk8O5nVkPOTd8L8Yq9fJ5a88opAo1RKmrA8mQevDDCGaY
k7SDMaF42HXPGWzZxoEBHpQnZr8sglLfBll0X4BpBV3vdwXuznA9KpS4qFoqhmz0zYWM/S6j6h6T
LxCdn4z/DimZhHSJlcOQAc4ZJ8NLnP47QXYYdeOCfn0hrxH1ja7GC9LMk4wnC1MsY0pPrwCjdgot
N8i2viYm3Oq8fGEABk/aLrKdS4mFbZ0jSnPS7lbbqreQ6sfpng4tj70RecK9G4LweTK7FRYXOo4/
a143CCfodLm+RJFGN8rem+w5K2sQXyYEdWaSTeGVAh1bPW61CFDCSCeGIXX7anfFaWqTAwFdp5ia
VzTR2XaSo0kIczQnm9n+6umS2MFFIegEC1bgjVLZp4I+HS80untAIzCUBAdDdcbXdqYydYAxMYbI
BfCgdLC2UwAppLU2AOlfA6KzVxyzFNiAOOPbyMePiEy7R0FaUZRqJi+Betfmhe41fXtQqjaH5Nl+
GItIw5kORUzMPBCznN66PQ5g8pwNfoxtYDDFHt2NcF81MP29+zXO0TEdobmCyTSc9kr+DUMBUpsi
siJUf0bRAvcsW0WpsiYu8hJh7ZrhzE1YI2kiswxnIt2tuYQmFR/zoH/tovIF4/9Gc9K39DmMSizq
Qfpc9ZiZEy05o/SFlb3o0bmEZ7ux76LQsMgfYS3DDGy7Q90UFCgBsR2m9kl02S5qIcWNo4ke8yog
vyTkxfjCtU40aijzI8/ikCsQLhiqwgiFJHPUt619kLvYnmOwT5csFPvWjfZG+tI6UPso8c7dApwe
8YQsrj89fXRoQPd5tc0S7AxMK1iuUiW+HSsajiDzmFrhc5bPe6mJe2u09urSEGeztn3eZa3Fj6Qa
nm3twWiuEAk09zaZPACrtPw59MlBr6GLLHZDEa0xM3mNcaz7+5JhmmAnFECMbAne2PzRLFlalLNd
nrOJR2tTt5HQUfwizZ6sYWNOhQfQpcbGbX1mtnqwwb1FHfYaaOsK2AWDmORqySLK+o3dA1HDWwZE
o4oQtJioozQs5un0EOrtCcXyS8An6AbEeWm6dsSdzaKaKS3M9sohGkAHSrj4Wzfh8tgVokTzORqj
o2X2GYdoDU99aN5RGGB9rynAtJjtmGA3jp+F0m35bvod22O7g0uxjtLPIX3RC/LV2155RldCnO28
r0w1pdaHEVpAJxyKbxtMHobdu5yM4FHX3/PKfRzG/GC3xTk3q7tmxpVrlvWbJu0jCiVU0tpdP6LX
nvSZ1YBEYzWjDeIW4o2E07qJ5v6I5Xbd98EWztCTSNEcwCB6hD/zqHZlsLbn7yqbjlZtn+kTMeZQ
4/dYJnsZD2hnYHSI8dRBV7rL+/YzdFCemHkGuTEKeRkQUMxnWasAWoCzbzBywo/B1qBoVLat8UVE
+Zqcin1mNOfGQttuznjLmtzPp/oH7rw3K8aq2RprwuQ4pqZ3jqLvYpAqc09z3J23KJd3ZWa8WNq4
b5+m3J2ZMrSPSaffaRlF7YiLv2/BIYGEHVmvQ8UP1c21aPQ3qRc7MfcEy6jxOq/qU523lBLNfRax
CcVj+1wW4IbGsr0jz/DOHLBotIbnBtNTyzhj1Q/Kk70Y5xWKQeSN6esQiXM4VZQ8CklU+MzQhyj3
JsETK2AIB/oDGMdlcHF7Y1uNA0YlApOovLyoPRALzabroDBpcuz2eMGfemisu7iygGKCcIgmBrVd
+qj3m3zMmIEWFacEOIdJdgCFqVGi3cky+RQDmkZqDZxeyDjdHVEjIS8+Qic6U4GmgvSTwHh1i9Cc
WnrWH+y52/UxAOnCvcE22BhzVm3SPN0iYb6E5beVZQ9M7VeOrHYR0jqQqe+aRNAWo8dM5NaijS4j
ms8ljJZk+sYNscYES/7vsSEomznhALbdbVqgEtY1mR3WMd2wCOhIZxitV+jaZ7LkCEHV80KghmoP
/zSidzeaX3Jsm/XI+YxBRHdGm8xRFA6tzg6hGtp9qiofBLhUFCNtg2DlWURiZep+1BpAVWJIw9cK
tmqSsBkZry3yGyYCkqFVwBSKeQEJOsMxIc2M8t+3Ij5k9loF75X6o0x7eH9x8TKmYhGmrUsX0fiS
5hgZzLZQuaBPo3jCLn5w9AjwB2Is/ovIsozu0vQFJJZenkKTA2Btdn5r1jh2xNGU9XM/ymZHUNwB
+TUkfY4Tqlbu0ei8wlt9bIIfChUOh3HlkkaDC6xNHrMg+DnuazoWSof4zSbMhknLfNJF9OWo3Q3o
FLVPYoS+leDsj9m30NF7ip3Q+YHVOlUTaW7R/DNtQhp9AHOqJ/blXTs94QtbKzUSK0ehy8pxmu7q
zPg2ZWjT2PVTFwPEENMH/VusAjwQrEiqWfuCXv4zA++lI8jK40O6YLYXFKHy2HbRuuuj+9R0zkaS
PeSpvXIS9RuXNiQXqppjBtmnTxyYUmqPcQnlapDAOQvrdseM0gdCdYDQzhsOTtZsTo9N84NbfK/Q
fcjQBcSYTqe0vKOmc0pAFwko8AgGF/NMYVH1g/jpyIEzTYL/Fnpr8TTP907aU0bU6ymitoy/Uvb/
JGowzjCdxWNPuDMpz1mXGIgTXujW2CsEpxSVqt8P1UPuQoCqTiOEhJZptDvzKkxjHVwRTYqY8VBf
FcccXZaaP+ZYUkRm3EQxHtyR2tdKU9ilaXqPWNoX03jQJc3eKmRfx4/j5QDay1G/LRqzaViPzquT
BlsydEloFHubH5kSYzTYtcfJ4wUM7CBbwMA2hYv0ZdjuUqiNrAc/snD2Zo8tckYbvpVScbrMk30p
9Z1KrVgrXuWYa6U69t0FfgQh2gQKJC7lit9jYJM+iU57l7QRJl7zjhoMLHlEyV+hq97FMbbcOYDv
hAZbwtHoId2DHO066Wm00RTyb+XibCA+uMOHOYKzLIT0B0PZjGG3BeECJQGr+rSWSyVC40qvXrSy
2/bG4vZHtYCVufCb4VrTkeCNBuTe4pBVeNNImInKDDu6ZOWWBbkzA+UuVC1PQ6khVblpyDWb1KdR
fe74sXnwikwdLITqUbavFVPl3oHZcz8DFARJ0XCwcx6r/i5wnvCubSZcR6r5CYx2n4Fx92ZCemrY
r6MUlyiTIGbre6rzuSr8CnumSq5Q4mKV6QMMfwSjpOk2szCvMqB03NHXuuBR039KTE5KfAZYsgsL
2+eIsS4c6YXRBSXUywIhU2ALdM1p0OXGAoxDR/6QRy6qwNcacaJdceRrNxN97PiYlJ/G/KC0FxI/
72l17eLsKSbtr55V4AzzuWXm2/KOGhh8AnM3DXbmdCcAn+hq9lY4JCWO73kzwRoN0zvqH9svIF/0
yFTLgp7OXJxRm59sW3+CnPoQpPoxGIJ10Cijr2tITyxVF4cwsR80oeNAruWbZsUPRk2YxNixHVVT
CouNV35YMXJmsnMfFPihaV3XtLoaijEdwAFegMAPu7A6kKSDtZQBULWAaqPgilD1o4+GJQXJRVTF
5BeAGGt0OewF+ddgxZx9LIrvBScZhNOuzxPKK3eyII+tWwMioGGBOHDGbcPYY+HIkImwTioVo/h8
KsqAIMjA8GG1gHB0AXrPyXuZzNs8yDfks25QGK6KWW7G/k1p752h2VROusVV6aeMSnSS5tofZWRt
5urgQgJ36fSg2YzpFDge7898qNjI76325LzH5itlxD7iJNTLcVPGFXyWJqGnwIBLCbcz+HdBZynJ
nlUc/K5Wry33h9aA0anQY1aI1JmSLcQjdQDebeGaYF8pQtReJG46hQ/eRjNB8KcOJPYEosUslk6i
HYGW0RG+NEp9H8eyPSa9Eh1MRb86ljz1w8Aho9HOM0JZSe/wMJspgQkaQS19yPxKSzPqSJa4pkma
ec2MEMi1OTpairnN0B7cQRK82qMF15oeyQqimLZpepz/1FcE1tdQQQMYw57bDtW6tQTtgLBCMwdK
buckT+aCYJrH8rNEbeXETXmUiUnrj7AeO4Di7zbpdC4vnUlwQT/GsG5TcR5E8dmPFMqTHO2d02EF
6CdufVwPT1O8lM4pG1Ye5sCo0a2q40AqmL4bRWkcFR7riRzzc5CU8inQUSUrezO3zVulx/cQHZs3
e8iukWF+OVA1egmRvtJDrhgqMTLNz3o3J09Nxd3WBJfENeuPMUolDPWWUJIufwh6cr/GhP0tEy2d
25bKQgmeXTCj/BXMvnGkvucSm2OPZdJzaOUf0J8j+mju3YzYRFzM4Lwssi70koJ4Pk34BnedxnFc
j/tPlPR7KukBqAjCBIRfzbELGS2DxTJ19y2AB0o3Yib/QvzoEGxT68t104MtaStyl3MYWSRIMjBt
OOQ6mJrqloyBWg5ng5BgL9270oYICxGri8jC7LKdWyTqoUag1xDDuc8BXE9afADRNqwwFGhHGR7S
+7TuOwTJRLnP/Zch3MhrJKStuf0m0PROqglR8cR/hG3OFLKlXk+jS2yp5tou6JGOKhW9ZvGuFoP+
SLZPtBkmk6e4eYncqrlHgIBlSNX8cU5jwObhtrfdb1UnWaOs8nSdprAKVKs/5UZh0qZEcgQd4T2y
pwhxOS/bUfZn3Mb2ZpqWN7Y1jCvDRnZHAg4qsbhmGSZnvCEEJtY6Ku0EiYeh3TXkfHN9JrYTEpDK
bqSsbUvNFzEW4UGbiU4nKPqQcLvbfC/nmNADg15hLSCLjIvfrgvktzbzUoAU7vpJk2xGC3OqTfCl
yEn40INb0PMLwvKQR2Kdc46zsiJOT3ZBsyVH+BIz92QXe55Za2sn4HhMytPanoppw1TK9ZIMoyoZ
k7w/aFxuCqjeTjOptOUZdgThrU/y9r7siJpy+rdpjsaf0XyMMXSJqQTxZI39qoJYHCZT7Ldajupy
aIaNlYUnEU39nkCsSpVEH9Eto+rmFDNhv6pplyCZ+16kbG6jdGvJOvZnymbSx/Jd1SZ3hdk6vtEu
enyDUoWtl5PgR4iTwBtES7ljVPWB3IrjaE3VzuJCerFtA/o2vpSZA3I+uxsJ+nSycV2bJbjuqKMy
1w30RalDF4XidmriPX3xT7fO3xsrOIZue5dLXT7iDD014HnNsR+PZaQg/0xItIJBDZN9oXsyJKaO
R5s6AT9K3SzbTkOO66AZ96mqjlsXTVxkYsNF/n4vxg1oWcLxnpreAeeWzjjli3VckAJXWyBCOyc4
z+gSsFMpW9jAnKxIW/XxhL3YepXz6uSFMKmZs+mqdqMXo7OtmFiPSazR2zrGdBg9I2fB92P0gKVf
f5qAavu0JXGe8n+JarDdXYy/yh/oK8EPiPK7upqwNw7G4mvYNA3agSGxYT/pnEVK0hkgk9DIIhaG
gWXLOSrl7dnN6AP0uXygjLc8MRoDb7EXm8+hi175iWCEqfAP/MnRlWhhNqxa7oHXqZ6tgXlfNgFC
lsu9GnxlFvd57rqN5Ragrgj0tLr6oR9VQqi0ag8RCeBhApDLRm3Wq25CkwXDEJh0DrlNrPl1k/kk
9ywGoYr8K+VHoe4rLu0j4XoJoxECxfXv1AEdKxr1o04GBjBBXG504wZ2laMCxIvK6N6sDGeSOqtH
4zzBfD04lcqQp9D2TmDsI0M6QH5n4N+wFFadtJQdidcEHUvHS/rK3OiZYj+H02w/t0H/c3JzQG4u
gU+iFhw4tApWaCGw7uxS3UZ6IN3WJ+fA2MqBzF2o+9NjQEg6Nzc9kbuN08nN/TZ9VTUx33ddLR7G
vOqAKyKSRVaMHE0vj/gRz3UIBgpO166dCd5kEhT6TgJWFmjNwPx8QssJC7fpuvFYLV/IgRqPPSzQ
ypKXYNQtcGpKjPNSaJtpNNcq6+JErskDICVEzVqOCUcdlZVpxyXSuDlDAogZWCPfpAKMlZf08TI1
lXdqzEDGKowMAsHEYCJE0KaheXDJV145TB99CU+R8r42two8Vw52BIFFzqWjVqWDgMy2imwuCGUG
tH5z7XZ0k6O4Y7gi7IdJY34ZIG0eDRN1Qz/enNF+jJzqmIwlgyxoAzAAzQD1a14enRGtrO0QOi9j
pwQI+djBkt2nCZincGT4oyfCZDCk3UoRT4gj3ntkJHelkn+M8d5poe/RAmOe2T+TlnSoAF7sZzWs
tiQI4fkf3B436LFeAuM5wW2LdtpPWatSZsfU05OzCcd/Ie88liPnuuz6ROiAx8VEg4RJb5hkkixO
EDRFeO/x9Fr4ukN/d0uhCI01qSjDIjMTwL3nnrP32hby8NkKN4NstqQcS59LqcFpUj7NsiGUPDV8
bpYjgkXhmfp8MTNy1pNMWamvxZ7gJzQpJscivevXXmeQAuW+9DSGrrMRXomgoYVlodMgaLJylKhH
CtrVlkcYt05IPPVvAWfvbEcvaUQeUFAwqY6EzvkbXQkGsWwkAZxYKo7DylaLtDuhFUyyijVGkrRc
22avIjOLRXBxxjmn8y0A26cj87HcyDRydWlxiYTFJUb5e0xBK/oyKF0SAN5kku0gO55GNGPeUIHX
qupkY9Eok5NllTQ7SiVULzOIEY+7sNsjUVwjTBMLM5vtj+T57Gb1eZim6JamVCesj80Bxy2EHI4W
pMjUa4djAiQ7D6J/zjTzlALu3BlV96pMH9EasC6Pb3YkQ2psgYeZTX/JM/zYdjRuM8SdHJ1JJlGN
yJVCyVh5Ew5M8ZMBC33L+2al7XVa/wDS1xlj4mawJrcd5ORjZEODsgEeOMYwoYmSABn2XUbeGOQo
Aq4Y6NYEXKFQNl3wJRECrw2yFH1rCY7lDGEfRGick4WniLSOFjqP+iIVNEDyMVsOStj9afIAStdA
7QJIkju5q/Y6SLC8ysAFkafmzgSCoZyxnxR8YWsFhnexHDtYI7H+UaP7alQhHmPdX1joU3a3BZfE
qJy0Bn3JUNX06JPx1ernP0pQfmqK9VbGsX4tmvnar4JUAfupi8d3A423P/WMobWKzzox6UdNUDAY
msPjKaoUIIi9vFWTcSsa+huW6N3aiNje2yLxpUi9Z7LBItsNvhg1F+EaUyMTJ0R0V2ILl+Mq2uPm
FlG5UQ2on2FPWnof8gt0VhKTMGrN5I22aPOdmkOTW+pxcxgS5X2gZb83AoX/E3xPhVnxWSP/69+y
SPnFdAoSENhdmUHIM/P7MhNMU8Y0laYZ4kvCls9EHZUvytzeko9ZBjeLzZ1QWY4+1jtNboRCQ46K
UCvL86hQzBggds2GwOSQWKcaklvPeYZ2mwIKKUUGEPOqK1RiTkpT5RhJwLdnptJokArzSLEfQT17
Non6vJh6OwMBOc415ysRkj4lTaX6FM38wrLAmS/9tIu2PtbEiTxMLbnYSsAqDHMEoZMaXEeFVm4j
jflnatJTLiIpcwEB6aif02DHa7S2ZRGQ9mmsZs2ZdDGgZUTD9mQxEA+LryGzolNICfzvv/vX33FA
mo4TAhQ+sJPFSJsL2e4AhELRFh3HMSBR83FS2CtkA5jrQExUFKqjP2gwfU2icPYKShypRV8lw/Yx
W6JV5bhRdkzs82nSvV5XmpNtzJ9Fs2r4YyPZo5CRmSKcOzmBE8ggmnCTd7I8UgphqE1aDQKzJeQ2
DYEkoQ6rXMQKGqXsw54wIi3U13jm9aEf9yr+DGNRcWSm5LoFQ0tcYak8lmSu6VxbH+sZH+w2Ekgz
hJcQtiEvbAEOEQ5nIATU2v0wn+sgJI5PWw4kZSgHLC1nPeqmg6zUJzsST4022Rcyu+s15rUkzSmu
DiD6PRtPxlNlDqc2Lph7yky1cQpiGVYnbqRgmU6aKl9DRk2SUM5DqknnoSMK0aC0YCK2/Qdo0gz1
fsiZji9lgT9bIcQlvGKQoY0FX4uiSoR+lQ/7pSGZlpQtr6L1uqlQrmxCQi+YzenJthY5ww7NgCk1
98Mh0WFzZIQbCYM3G1rIrbWFrroUB8KT1Lkg8CftfCmVOBoalr6Ll2JXi+wjlaioI3gbO3XeiWY8
LTExMxNEOuYs1qkCgDKVQbLNpL2GwbmmZfap9j+qnUn0beWRPgwkNTkKntKlNHxKe1JPR4B3RTQa
jMWrVwnkLEJJJLkl/JRtShGxGYa6fgroTVBuvgaTNe6bqHmdNIv/MlQMnFpAD4XRf4iWaiCMLoXc
7uS6tV7zTC7O/Zq1afc0p4swvhfTU12Ehi+SUDqRwYK6s0TNCWlGtw0Whf4zn3XuZNpeOR01mtlZ
6odgBUnkXM6GKvkmgFQHgNuToUBZaDNkCNKQgdMJqneCcP6awP1KhXOxajM8TTTOlY32reE53NRj
/KZg3NE16UtqzdeRnl/dBEBlUunblrTbYuPej4wQOX9pPOvUOzJwX3DGE9Mtpml0ZRy7HhXGmdJv
3XUQiXIS0tKW2MUOUlrATd4RjjfUiFvVGQObaWqexJLrkPgLLeDApLN2LD33SbZjd4XIUk4xZDuk
r1EYfoY6hmgYXa7e5NhQUuiW1Csvdlad8MSSQoYcedOXLJitRCVcEa0VIkSJF/IP5/cKB/yC5Gpo
tT1VdxJqjatPhe7pNO/b4h8ECRblsmg/DULWgr613bxAgFigysRpPNZe2azjHU4rBchT1+AyNDqE
HD7Go1Trkz9I8l4rlBF1hvWURNMdlfaIU3zCPEdufHOFwMHdzIWBNmRhoRkBeNWCvbcuAidRuYMy
+drQ526T/jbrhKY2S0nyqZq/c0b+brWJbWga30JYBYDly58oGS0mlxw9IujfcQ8h9HmahJusRIAE
1yE5jgD6Gq1FbrTheDX7kd4gFsMJQ+sSallHRaiCEIlMRcaQXx3SQJBkrXOOHtRBwbHYCz8yzVdB
ALKrwzYQZId687Dojj6yKtJZOjUqzi527uuYj+LZ7uZD2gJOlmAWFYlytTKbxlUOm29k7AfymleV
6qcwnG6A0Zhr4di3zHQPifYPlwmLc43UqYpMb44NweMz7uqseC60NdQ0tlsPGTjamgbYadOMEo1L
FBXTOmUrBpOVYu2S0awSjVU4UR0Jp7Txq0YEMBed5dqRVW+STt2qI66fSoVBlBksw5FUHowegW69
GhLxoaECm2AK9IC9ew7frhbfitgY6Ygqry13IDEd8abVwZsGJU42GR1xn2Z/G9IyNkFrLBBwUhw0
8nRoki+ZYCEvjNKPgdfPcAJapR6Vji3FV4jFXSm9CBt2d0t/eyChUGQEFqgqMQR1+mXPTbWrgpK+
n6jOJQ8mGnXVkQuot9Ehipn8Z/WIBHpNbgmIFScXVN8UDPs3asEhCHHPCMuhs7bVGN5t/TIjTb1b
IIbB0WUn3twI0KuJPAtS4Dmdw9d0pGNLMewoIkl92i7cCHNQX5BGIahLiHqUrdu4MNZpoVV6JYFJ
KHFxelXVtCcphlOiVRvYigZPXVK47jASJiHZuBYtbsECbR5ZsycaK3Eq2VuJVdtaGrEFr4XYkzdz
bSUE2PNbOiXVVioM4xibOVy6jvZvN+L4jeV6r+nqfCN0C9gDGBAmwimb1Y9Bq6kVremQSLRjoNgV
FiAujaW9fnSAfpMFAtSfSqKcZrwWzBIxnWTdPCvwqXrWUvAjDr3g2qroR4O+mj+b4FPhVS/YtYje
FJz/Jfs3yBBWTZ5lD7dELJS3hzQ33Q4418j10KzfoLkLDX58+XcKabfk/dYO/pZM9VZgBNGL+8km
wLttyWBOVr720WwtbAvpIVfA9CCkq6N2/9SX7P+Z5be8ceJ5vIjAo8FHXmCizM7ml66ERWGec0vz
bBT+5DNedXQf8R8V5JbB6RKVkReE6odFRhWUPYdkYEZo1aMN0XQk0kUY8s2c1NfQZOzQabDCCuNb
mekmdumXpDWHUAzvJiqChW58MkQ/BfhjEdyGrryGPZOoSd4viHnztHw2bfqrRvN3aIhRe02zb7k8
xUxCbP21GY5DZTGq0F4rCyz4yHQ9gwanpJpvR8zBK9zaqE/gH2cJsmcUyRgWW/FW9iE5GoGPBmJP
zPsJbg5pXeFmqjEBIrOBUtJj3Rx6LLrvFkKYljRj+tluo0m+Lf6OcX0Ls55DF0ZDGa5F3B7oAxBi
hsUyYuQpbQlmOK8mCp1ZRjxhpAvZJ1QbawOqI+jK6BIuLeXolDwV7XthfS1y56k9muSGhv8SE2sT
0TJUzOA5bWgAdzJyNhHu6Ube2qw66PrgRyRUUvQDqWRIadAxXIM1CP3r5448bxybcmJ+dKI7svao
hzGXLkWEPyQQFBG9lK/iL3A/qK3ahZhioTwFENDRbUhIJ0zxo2UqH5zucuAjdPckM4juGGUugb9o
2rVTlS+zZsmYbW1LyeKa2nCsGnlTJflngPBb6t4NSqiKyk2NzqZenqeK4DOiRF5FDiKJ0QLPNNmu
Rs8fTf2D+CR0Y+1Qo6ZyIGWi5ZeL91DKPsdivmnQx8e1LOGorLbZl9QnBwEhPGntXa7wYA1oXmPz
aaBCDZt5p7bRhG0cAVKs74gaEwxKWXGYBR6RD/UU68u4QTSE7QNJgBtAHJFD+6mrKxMMASrsThud
xhj3bcAuLcLDhGi/m8srXVo/QwVm5POtDSKAJvNDWL1LwwNDAUEIU9OcI73mRqPcU+mDxchIGqbT
6hTuq5Ukoktvkt3+wkeVMqBfWkr3E7Hkqm5p6p1d656JAksFp5b0YLkNCd0qM45U37Uta0yPPRSC
y7FswDcPBRxazrdYE6TykZsH+rfHTpDq3MMPhFZeI8Vns+luMRVwPlivpAFWGxtLNpl6p67R39P5
O4HkCgB9b6iMFzXXDpQXCKVHGWwWOIQ/6QSwqLfOEms9Z9B3zYhg1AURAdUYF5E7OnlWuvE84NWU
juA+fVNkvjKDhyU8Kk3Mg65RRQ7dcJHZHSG175Kq/AQFTJengqY1E7Ai2vj9P/n4/g/uSmW1T/7L
zrm646BLwHgwDaEBsvjv9soyS9S5KogVZSo17bLkEUY4buoAsVYp3dM0/tPpXHxav3YgcK31Z62y
iAWwuePlOXb/eTn/4XD8j9fz37Am/+2P/+P/T//l/5Vf8pyV42f6N/6vls3/RTBR1X8zTMPELckA
fDVaYnH8d4CJgjUToIn+D+BEs4XO5f8Xv4TBuaL/bwZM3fo3C18DqBxD1Rg+WP9vBkz9H4Plf77F
VN3UZFOxdcMQQqF8+q8GTPK1rWVoqgEGOO6eBmoJ1PF6OyWJeakU+YUQQU6LqToe6go2dp6pK1Dd
DcnFidLOvmgK1WZGNgfhYWm+MzP9BZqGeRr74b2Za5Z2c5kcAnXEDg02TO+w7S6thqRlInWIR5lQ
noKI80yY5VXl+9NMV2xvyQ35IBZtKxPW+6KkRA5imKHpqMO6qqZY7LV6KdljhnLvW/Ui9oyiTlnG
K2jm8WiACSGejVTzoib6iVxxYpkn0L+ZSU+nU2d5l6fjsyVflrwG968DIagG5FVssKJHbjHbf7uc
fS+t69TplHtGZ3AzNTMbgEhJUK12mUxNGBQA05JXju58kwxYt0o+TFOHMsVNtwFDJ2jmKTN9P87J
RtoBKtENt+yoYgk8yM5xVVPzM9Abkbj9w9fe0Jt/NvCLzmn3J0z6H8S1v6FWfvfk4taQwAM72jGY
JLipPNPzviN8PWbRdAT49LAG8t4zIV5RnT2q1kK0039rHbrmec1FzzrDmxu6nlXK1GC+oRYnx4eF
khPcexDH9yarCOAL0aCEsBE7cSesHB3GhSAsvnCK2ZKZcxLNQOq5orJazv4qj5uK9C70/qrq86Mv
Qn+sXjuJpiUktesgSkSchAuG1p9kBpJn1Nj9S7RSlkFAYE+gNFMH6QPIn4l0A3ReTOaCZoFNjFet
aqX/NUoFAZMkHZQhek6jjHngPGG1n7D7CVNSIDAyNu5NhPNp321zTi4uuTsQVILVg1qY2wazLT2F
4DAypgMMUBPyEpNMRnc33YBnzhmThy5piy/GMnevetP9WYgxt4zmKQ6V5yysGGFLVJVN5ljsAptM
JdN2FgQsBG3u6QTFYSbIj2nBpCUMmQmSuKu4sz7BLVPAqMRrs6Kq2gfHWka1Rhf7EHu/A05uh7Cm
b5BFnLY4+LkYUN5hxrrzKPCAdhwo0ZLCG6g4a3H8Mjm12XWEuKSByQ3em6AFhPpBVcLjYF+tlTNY
M84uaYY7hPRLPcuoIWRa0qKAsAL8+UMklnADaWYnlgmZLTrbN0vGv7Fq3oNG8ZQGAXyIbWxTpukj
nxmbxDkRgZMIyUVFJUD6FJ2mEBSpkdMfyEEPLiP+sCD7G1nmE4d/AGNt9CPKMtyNSXMtsCRvZmv1
vTBMor+ChivV39uKTpA0cl1rxgEM4LkhIgCC7GKTn+i9Qq+IUbLcI6SNGdkYZsjsHE8i4RjVn5qM
TCeb613GoBE7Z78eCPCOZCSxoKzZAK58MCL/gYwuo/Fqe1K06JVx1W58IdckDT7xhmOHCujxz6r5
F6NbRwPik6kWkr+qQ8w2ZVdZbZqNJpEUXKrWLgsbYr10PQWjQf4BKmSjoTzN36epZwDcc35uMhyR
qtTulHSediGxd7yPLxrVPe7OfDwwDvtUOE16Fuh7VKfRdiESAe8O76fHxz1nMABjiTp6aFd3RaXR
a9cG1jKV+TQYnQohgM4EiFqdnmRxU5aBwYA0XLUFb9CsdWJrWhmAnqjhVNWZx5bSS6dkOluW6U0a
LSW7OdcmkKSZRVSf54MaEx2Tz8VzEnqdlfSsAioffwxhtuu5ZWugk1uzCzdjy60U60QntCJaNaUc
mcoBbWZhd/R0OA+nC4aR2XZjJaFhr2C2qDH70oMATi0KcSkUln2iIaIAg/T4IY+tATqPnm9n0xmy
0qdcidU95ggYWhH4uUoTd+IgomvdinRXCXs4zDCo3EDriTmT5UNZpPjt+WE1MFmKbHziGYM3Of6T
1O2wsewndFUzf7mjG2bvyET61hb9lMPrcGM10hHqtfjXW+7pEuiMnBfDDaUOwgeyUXeMDeWNFq3j
uuEgieatbVZgjXKaYOW4LTYflzw7YHoxUohsvhhlcctEEfhhnxBguiC2LMo08LWdpiz6xkbFwP4a
cqlcTSgjuRKgq3EjNU16oaWmIepUr3ObnEgPPE2LrHuNDuXfLJfmUqEXS9hVXVERnDJINd7auj6N
osQPDRkmzfFWy+Kc6OMPE7Y8iZkspMD2Fb77JqwE224YXUXJNBQTL1LTfDV+Yu6RC2trTMpPOc+G
JxMi6aCU5zS5mERCWxELfwSape1pTsvxNU6C3iOqp8YxhJUn0tFW9nKPkBPWrkGYCLvb9BXx/pvA
WtwpHAGWhoNPqr3sjUb83XGCUVs02M1K4pyJB1FUmfyDFt8VZGP0dgVIogqVJE5y0juxiMfRyk2g
3dWZFWe+WP9bRBYu4U5n5oRKo7Kaz2XJFtI4420amp9hp5i+tephulUr2EmZU1UDvbZVoMbIe5ub
Rek2nC6GcpAcowlXs1XAUoIg0WxFfWzGNx1RxdMiHiy1zLdrflY22FibdZ5V3TQiDx19Rx+gAEXM
7Qu5mv4X4rNtVLAcUN27ahbkHvlOoM1zHKw2sh1XylPmdJRmLimtyGe75VedszOqKTZa1ROphe+3
YxFKlAiDMi1WvelNLzVbwL0NnsyqIgQHdDR4gViqcJfD8UwRKwsFt3JY4nzMO3EQMhF5k6y8NEn7
w5EckWnej5sVJkwHvLkQOf1Cox6wWBNqdPDD0jHXzqvhK4n900+idIsch6HSxF9dJn+QQUKIaFq1
t3ipD1HANLrtKdHa6ruPmSdZTWltim78KpCdONJc08ThyW/k6UeuDRvxmjKDyDa4dbuh2eghPtgl
YrqdVfJWz3LhZFPKAwSGt0H1L2Uq0pK0pLsuSuH2fTWeSWmKYSpptKfDi1TpGOBUZMZuUzYF1ijj
WhlIfxduEymfR8Cl1ltGr5DhP7PijOk63QLjZdYQpSj9LSqST7RqofuK4CPho50RTJreEKsJnqDu
w7Kbn2FAMR9YdIGGkCUCxRQjKobueYyrIlanzWh3ka8WEqFcCg/1YsuWa4wt4n41ALam9SyAIbOf
2kSFEY3gCiDbsQccCZX6BdqNYUi60El6TCGkOGkdHsXtwvShbtnSZse2IS2kMXuUZn+qJTGeqq2V
nmk91VmXOBH7jW1sEtTGiL7JRdVoGqzQV91c59vtV8vj98EKRPRP9BrY9xmBgKJ9TOKN5Eo+2itl
biJzhow+6v4Fi0Q0f1f52TCuZXb7SvSvJPsU0ftIcg7R8BrLRpwwS3cKdqQOw6SBpkCvPwfKnLLB
P6h+VyENrcgh127Mfmp1Pyo4hyBXOFruK0S+DKm+CQV9YFDqy2nqOagjgC2SnG9AuGmIuruxbksk
tpKG+TmsHY2kSIwpRKXtgYmcGfheWjHvrNHYR+mwHe13CTlpg0rT9GS+R0rrV446nmxG+fhiM3Ba
XY+R5NgSbDzMZIAMwjfU2u9qXK3JZ0ekIrWJS9qQF5tYL0Jg5MqHNsBd31rhV9KzcCkfErQru32y
jcxR8f6V5RcW8pocxFq51gi2K2r76dajbRrqKydwB9a9qwez31X44vNHMZBMmDcb3AoOSYiL/Dbo
VKAkzZlSdOdK+Uxp3SJMz30GGzbtHH+BbKBeRuI4k36fpOzM6/YA6ip/WIR2r3AGYb2TQrLB+c7z
iqT9F3kD5bp6jxECambj2UW0g4KjU95khLrwzY65NOxKA5dmq+6LbtnDuPXhUdE5W3BWcmFkQGHB
vDGlWwxoVpuf6ztpD91N/yXWrMbJBvDuuwI5r6b4bLbENYU9BgInizzMmUvoouk1Z/DvfmV5XYJO
wF36PYoyLFKsTI/A9pA3U/VpyknG2mNv+JWt60RvKvgA9x7fwaFQqmT9tsWuDHeQqBQGHVXpJCfx
VLyDH4BlM0q4k68hCmtA2jGFXLEtFy+VdwMmoMaN5Au6d6EyRUXd6if70TymxrApkz0xXQSvCCKD
JGuP7WRTvhIg3YbngeqTaqVDw1fpgCFTR57uZXQd57NG1y22XsrkkI8QFnBBFweah43ihgUfvmNI
ZwoCIIndRHsem91b/snN0iC6fBjVC0srketR5gfgW9Kd1uyqyMW4wv4OW+SQAeWjVAw7TrLEwWKc
IcKak55bLL5YrnJ2WMJt0rqhum3YpiEC1T9hzHzwL9RKZnZJ53HJKtWNJNz2nCXIttnH0BjcLsfY
7Ki1Q2DIEnmNCbUIVIs3CdI1mRSc6k/1IJqN9JzdhitpAoydyE02QPVtQHYwnCPjjkUinJ1AHM3Q
MYxd3TCM9ok1t1W6rg6uBXDCrLw2thXhMqoKtonKp+XqT7Syxxri2+zokzfZuCZ2Lawc/P3JzkQX
vOwKalwkVbhSZuwmBwM17YDeP0Neuw2Ug2yxVHF+gW+Y199j+ZP8qa7lGrjtorscmAxu9AfNSzBM
PCMoyXb4VQ3dI288m1l0ThYGSftZXlGGyy4kKDVVD9xWdfuVKttxxNj9U7Fjs3aIpzh71gLS2otf
nFzNvL6qpX2nabrJ1QN3XdqddHlygmWXZs+qss1UhB2b7gZKGjdq/8HgNa05G/ncfzyiUffOfYa2
Fs/N5AcTmi9Xz49BccvJ5511X+LVFMdx2dPlZZoYIy2FoDQ95xcGxWCo5/R5YUJK53xEA3DsDQ6E
23TGD+nlxZahrX01vmMUFuYGnwUzOgocutDQCt1OwoIGo9+DiGLiNNXu5FAy367yPyEuFXxXyNLZ
+z8D6OoKIapeuUpF7tJ3iiIz/5M2G4o/PL9N7Wq3bLqEryGa7m/bPjBsgIoYWq5F052pZ+SsHo4C
UYiDq3iSDvgfbDJj+0+ecw3CxgQj8aAxlAVbCbKi38zx3qwcpBeYaNMFyAYSpOuQ+jF6Qijt311+
R8gJJkmNro1ymge3Lm4NUV5YewF0UPe80zqJf1k7yleiIsLGlylcURgDJgHRNLq8QMCzUusyE+lZ
Xrj68T5sT2Zx6WJ3/pwZeTIkYKYhcDmwuE/tE95d1BRp6Me2jE/Kp8iwDSSqTnnhrXFt0QNKBl57
tzaBFVKXnMz+NJbbsjqaU4x9fJtID83e0lSjcB2QvsWebHuz8RRbfkSzPEMvcst52yHj9IMtqNH8
HEn0Jq2Olbohz3qDVu8eAloSrjT7xbBdGMtRHi0+sxee/lB6rnjFc3CZiXUcCLrEDJ1xDHUt1Kos
FsXWVA+pdljs7dy82mLP425CGVfOYtilW0xhdkkOGRLA4yjdFdbqKL5z/9SJCTf9liVUpdMzkylV
fRGWi+cCoZDYt68dn6XqaulJV7cy+0G0bQsvw68IsqI/sUPwkNKHSGXEprihDjp9+j+yeUk/anJj
ZyZgDHtchIYjskUAKNiSXEl+zmtseluwr8EMtSHk/ICQ0eOCIG5Dt7qwpLKWbUYOa4Fr7LT2yJ+y
Zyu6YroyC5/OWssegzGYiG2wYyuYdDykFFfYN0oXn/eKZ9Z3PBozQB7DhQ7FmtGbTsfqjuzgQ/01
KZ7A33ZuOZzz7hpdbcVpaGpR8jok6PBIUUlUsss5weBka/m5/dPNbpY8Y+GxSw9+Ee2kFBoRju23
1KLCZQSM3VLbkXeEMno+o6IgkkRevBgEASGK0nXqPKqiVtmzc8+tr4CyMryE/MrW5+PNJ1cRG59d
N0I9cWtkUgK2ubYdkUbrJer0zZxhcU7VvZgchWndBYilnSK68nIv4U3bkCiZFbzVCwlOV5KxEYgt
0iEKj4n+O7R4Zg95tpsNH1RUqzwVEUm/T1ToFLtuFX7H8FYrR5pScOpXLnSAIDd4Zu9p2Zc7j0Yw
Z3B6NxESAtfqDrK8k0uUcjuJ7Q91bHAeh88VgZ3tkdkwJW/fEqJFFv7dH/AUimv6FshPbtfzEHr9
si/2tuaV5WU9VpoIeMwdik7qgGE68rYl6Swre6k/NDPL51ZLHnCHSJ1POSV98yhWaKZLgLu5byYX
KfK1ypveTHHUa0d54bOYGjRpjpU8mF2TRq5K6xtSOi8cvmDBaDxd+DFJAYSFisbK3oTaS5nuA/pb
jc+SqwYeOza79zg8CLSOw7OeU24icvF5SxBk0fNT0JT8iMZtdJ4AL0IJHrCQkqnl0ECBTrhsOxLp
cUGB07fOyCFaGjn6gxzdL1p+JH6rk5N9s+fKNvA86nrETQAINwr9L2Bfp+yFLgyrE88NGy1PCBWC
onxrpu0U4yWcz5V6p4rdkAYvhSeD39GL6DOIITsF10n/Zob7r0Zw2HSGazROAIvYu+hyR+k1K8k2
uZriVJFv8CGHz1gk2gRP0kOvfKV9jvjh6XXRHqpxCWk3sHjROcVbdBDmkXYM5dq3Up+xY5n2hfKK
2oQEcjZoc8TA68bDFe+R+BuyEtd/VVZUZd+fK1//oDzBvaIM0BiwMh8CgsCPjXFKlqPW7ULtXHB4
VPe6dCHgtKGpWR1L/RDpusepsqKlFZ4gexNQhqAuUZ7JE6axWZce94gxv0E81rrDLHm56U9QXzPO
Y5zanMVADeBgqGAKreGD/qeEanAZsuDlzH1RVdGBQ2HoRflH1HkFX8Z+skbcu+yc8Sd6LegYeBAU
5dWwSaB10TdzH5MD2uBcWA38fbHN0x1hRfGrTlaizuGCVRou1zuVLV/Fi8nv7NDN4Ciym2kbDvE0
OmyJZtZ6vSuYD/wPxAEX9VWnB3sasGC73G7NN0XnpMy/ddyTn5zrXwXPDFozSkebtllGT3xpZXA9
DdAwCCP6VYZ3QsMJKEb2ggmVe1y09/hzRqSJ+K++B/v+Di0uBgT5Gr3zzRBJk0o5bMxPBtRUgnIK
hnkzP+RXGs8HhPn06NgTk+BaXwBoIpTAtOdMdD8NmHNu5s6PnHELS+2FkpFDRrkl1nHdQCasPuVR
ahgMWBMnwbvCGrIoqD9S2w+R+1gAUMoe3mEJN1IvAVqihojbvYaTofP6LqbWamDgSMLjE4uA8vT2
E+YkFz4beT1tdi6yiuX+pibtPswZMXNAJNyIvnC7QjRMCG36g/oLgJaCRQbN/MY8w/6s3rXxOVj2
aEK4eLbu3afJV36y98LeIMtUzys44XVWDkvqUzwVAgOVAwKNcxwrRi55FPgcwyHbD+9JfE/+BAKI
HPYXcAukW6x3pkQeWU8KvAOuxNR9Y4VBQvrpeRbRdpbqHm0aamnNZq0BhOC2NYBSksLO9vMi1pck
gCqr7lzdxhABikriCBqhZHi2hreSfiMS2p2l/vapvVX1GCM9trP+QXyZ/6pp3/ZEFg5qjfAC2wpp
gbJDIbqJlCPIsFG/ivm+xNsIr+LS/mkYT8jnhDuKWKLgKtFIQd8gIkcvfgWszIruVd1JB9SfTsGZ
jcDlTW8wy0CNtXflqd/0qApaaTjVorkQdEN+FiQUK0QC6NTC66c/cEYo5krHmpWv3r4QsPdSL8OR
MIdNgD5VujbZqabQQPlGoQpp+0keoieCFp0RQsdzfCHUyelECpBveZkCkHAkyBrL0Y6RDJUDXNPk
FNbJVWnEZjB68qmbu5Y5dZ8Qi8vsKkfVB92M1kZO65KDv094KLlqXJ/pLnephSjJtS2r22MSGVs4
mwg9Eq+mojRIuKU4ICxRm5CDyWr/GygtIPHp3tnAcLI6uMd5DhCZTphhSACS/nRZUFDk2AhSQopt
yu7GZL7AtANmdwDhKSmKftNlgwG4D327yRw2lPJztRCqVetUNMTdoX9K1GqLzf5XrTTLt7GnmD+o
PlGvqGC+hphjEwl0VjzB3YfF3PQkxuFOTaJHN6NMInmayKP5I9TZ1FNCGBOIXMRK88iFrDg1IHFG
M6yFVLFqta/pX9LmX8sfM4czj2yS/LK4UnfAIwiutofFZ+zk0eAzjotJq1KbUzTBc8WMJ/47GCmL
ppE8sAsYMBwj9hI1duGPPxNffwul3yapH1aCvlE7FlV/7vp3Q8tvfY+hqlw0R6UzKQ+1uu3JpVXA
UVx0VSaek+eM8HSJRDzwHfqSaBx5mLZ2hX2ocpPmYqAwXjZ7hNcBx8/YYpmvwUrK6YrGHfCZrrFT
Q2d71oD4OgmIkcltamGoHrWYIMGk32MOuM/kk2BI1v9GCExXe0oboY4FOMZAV9AeadNHRn4s4WgQ
b+sRTIeR7pba+ptGlYYYCOlRn4XMS0esejiBh//J3nk0R26kW/QXQQGTQAJbli+yWSSbtjcImmbC
m4RJAL/+HWhCE6MX8czsZ6OFJDbJaiDzM/ee6yBSylEabuoC98RShE9ZwwSVjDboRJRIQlLBOpEm
pxwNjBJbW0cPkuhYlggzvXV5GqF/U3Ul2GQ6hO8sj+gT55lOi3DZvBzPg5u9OBJI+mzZ5VVWNgbl
FmsDt4R8Ca7q0V+dud7gC7ZL+nYBUO75n2WPqgnmm7fZ6Ty7IbUrAtBOtRyhQWFGZ6Deeb+c3P9d
VCDaNWN3ljbNL8LZuEIQ4rPbrXm93OHYNuO9J4CfDrFgmMvS1VohLGu95rkfpLsfy0wAipj/xN4G
aJ+xHZLNvtrKSHiohiw+j8yqww6BVZI/I9J+SsHsmlBgt5klBqZpIT2D6JDtjAqzrSOmfXX3HBJe
talrbgyGpU1fJuc26LjPLR5nEz6bkG4h0rxm7eC/mTA5xZ79YadUEwCXWzgFp7w3tEHEgCwsePZV
YS3bBFTJlQycJ3UXAE+8qqacWgMXVewysU2AFmGPsq9D3yoBaCzNPu6nRz8neNgt569CF0RK9/k5
C6W7zx05b0FgfhEUWu3l1BJp2SX7cZybva4LaoKBGUEVWv6Gpf1TbHRIvRjTyTivMvTDrc0CZu/I
3dxPN+XQu3idi2pvzHTjr7+7nPSvpQT/qTPu4rqj+eCay8cS15D/cwInqyIu+xq3kGuydDv07dZN
pHsLDu0byi6yurzgZmarHJgKCZ2cWCvwYRF8yYWBOIEDJUCSjmu//NVZT24NVKLNvqFanhz0xeC6
23IDhAEmzkgHpgqIQmN26GYFT4IyWWcXUbrYjaHrO6zOd6KrecYwwAOgbPaFGe/CYr5MI0OmXDLo
5eJOCxkevXsnLZ7JEb0URZTgdGFEE8/8SKOGSBFlp0BhZ+6d+QM5/cHggeI3s2/9UTFKmfNb2U3f
QnJzYOXG2949+Et2rSX4N9zs7b6yytcgZVDASj+eg2foNiJFJZFPlPoNOelXycqsyLEMe7yFV8FY
lNvEZVosJWSE4S4uEJkmyToHkilwSyqkcp7BRlt3Vlu+xtmEv2tJIETWVNbRD1IlYuqxTuP55REK
NMwMU6Q3VZgz38E+Dhh1gMdBnmPZUFgk+gqpG/7uvNmTlUrt4yevYEA5tR081najn5a5PvR2eGVP
+U/LmwmCTBnskpvN2+6HnKrFQv4wd6AbmAs+N8axpnoGld2c1Vw9d3XNWJAxzSAg6SZcboJYGTMz
OIIYfRsGLDQ8h4APUTN597Od3WINdPXcb6Ht/LQi61dP8erSdceUBHh7z3kbQozIxTPpTRfjOW9J
P7z7sjxnWD/8iXqoXHOP/Y0XiuxmjSMx3ov2mQBr0smsFqReOIXZYeW6AozcNlP1C68Zpj+aBZN1
d7piQpW3BLM0zVOS+1/voV2BkZ3ZUjlvVQIjJMphLmVN/jLltPy437ZrOvGVoFArgLshAqbZDkjw
QJbuH0E9z160dVoIlqigUrsqbkzav3KFLPCZ649yjJ6U21rnAbVkTxCvXaMmBnzBK2OzbRa+Clm+
JycsQCFkOhC10Vjd1F4qd9H8a3BlvfM9hri+r4+DKUF7hLhcF2vr1U5+moLoo+oLaH6cZESF72pD
SGZsek7ukR46+8ke8t7M6lPmCq9IwXyvdRnsmpXp28vgqvKWzzIZcVfUelsmxXByiLkjuRiP1xgz
DRIYlEC+3ZKzrkndueRcGKu9lC3hwh0whz5Gr+ZzMuSe1wif3JY5VqnGW1l2w6Hi9RHkuJ8kBg6d
6vbOqfq7xSWYz+Wb+p5rHRQEJCQRkKnY9qluJjSldo4pfVKpQ5qPBaLoIKfjGCcQh8skJJEOtQvv
1yzgzcc2nXzwK64s4PveodfNi1LLbyQVLgsWFhboqkKU/3Obt5sWy/5mWVNTHJQ/Rc/Woy1+op5h
RJIjaMLG/l5OQmAYNYz15r32awgJPe0GS/ebwpZfxgdz1/CbtJtRsg60seHievTR0kogLn3iZcfS
j4lbDqfHSLGW6hv3wyTE3cO8fG8RF+26mkF1N5tduAAh7TpmuV0Zs0LndJviNNg11TyyPqmeYRF6
R9fXj6Id1X6y6lvQNNyT7add5eOOa95s0Ay+CC2ukyxgVeJkEEWdfrgucfa1XGlHv9LWlTEVKAUk
g2u9xt4GIGhGUPdmxSe2Vvw0hNckX37HqnhY2ulG6hDRCViQDc5UYmy7a0eC5M8X8tMdDOKbMZEH
waS5YPHi+epXUX2VAQLZqTyp9inp6uRkte20c4sGZaD1LHNmljauCq5arm1Uucif3SA8EFXgb0DB
ZQOjPzWRGgyzCUtdhpvVoCupWM6hk1aH4kMMQbk1aXVUaWqBy+m2ru29h/S9ruWk4D54d7181Ump
0LBCMXtlKoKyk9fIaQGUTeqrWTGggfJsFoiCxF+GfZZFU3NDEpzaLjnVktdHd3E43MlIOexCXsVc
ODsWo3SWIn4Jm+C27W3mFRl5E9FTWDFu1X3/4d9Hw0Ank3bPS+Jj4p0voZyZkbqgLiaXnTkpwNly
9HyfJ3Lq30Cu81PEkIEy1n9d64xH6be7uWHe5OknQG83hIa95am8mCC5QZr01Vr9zsBaLqrrvmIa
2womJcofn/uhBhKJiWVS7asXUk0uudtviuC18Uf0PCxNwYvD3KRDnxLcEP7I1W1lCnoVxgslsLDL
pA02ko+r49XLNMFFvYA2Xw1Q8JFIUwlnvO8wxZrkzSyvDkCEXRcj9mry56S6rt0SMoLNgk/67P97
u6Po9U6tv17xtV3gPASbi55y04Ny2YxUrnnVYc9WOIesZXlc9AQ2NcLh3NA8Z7icgZ/s/NQdWNI2
6K2BgxOvgZcynw/24P0c5vFQLtizOmCWfPDtz3nqnppSnhOXlq0XLItKt9uTxOHhewA2be+E1bwA
DNi4SKt4IEj5cdSM+98OTg3GZt9muaLb8Lpti5hFCyGYNcOghkjLjTE0E1EK2WzyDp5Tbccsy24h
iHJXJXpXWqxhfG8+j9agb0KDyV9KK94uIkC6j0Cm52bYdnr67FsZH5ABV+ydIrY0JJpf+yvODW0T
gRLQrYmmr86xxMpeuSQ16OJ9GZto62Gly634ZAejv7edimF6qTXaPD5rHIfWQSS+vp4nq9svOr7B
uNtewOTQVnjAUEI/Ga5hPaia/mzKru2phV4i5XXeVw+iXk6+1TU7Mbcb2zLVMTDF2of/6Bzwd/x4
7wgPmw0a1umYDJA6PGP1my6oSepD4FmZXN7g/GICnOd3YsiqH4YpXRiVt3lqd+eoShFkBYaZSu0f
oMDdWC3pxu3Aqi0MPonRUUB+tTlmc3jtOHQhiR9lR5+QEwYVC8AzYIaTouBOONI3jQecs5y64+i1
0UZNAtPkwKDNJRbkIYnotbIktc9I0obiSTXDVomJDKfUJ/4uCEeAdVlyBLfJhdmIB8gM5ojsGN/F
6GGjrqwfnpqjfRgxliAamh+h40AJbf9oe+g6axfZVLbkBXJid1dH8hJ7bPhZhB9kbuZLsz7fLceS
rnETcl63u26kVLTjjGbL9Q5/fotqivSecF13Q/Po7QnTtoj4ZvxKxmm2wjS7rpoORef8Mg1M9qZr
v/t4ekCg6XOucS1lfjnunQY+Igl4EAlIXd7ALU95Kzms3GDFxPCVbHRQk9l6N9odAItyOucz4PFK
6hNnZXsdDNFWDYDiKmCQ20Y2lDqFzI/BGL4TOw/Nb8rifQpYqTWq29QkqG8WR/bczGa8ke54VEFF
f2KVTARh1KLMdhnK9PXJG/P3sGR8mzt4S22SCGyyT6yVSlbX8a3yF1aROZQjt85QYYDwF8CtsKQn
J9KpilO99mPjKsGde8gWcfvLWoGIM5AV9Ikz9YgbYzo3WHMNXMbVOrlNO1iLflNVO2sOEfDCHdtW
E2u0IBXy0Wd8UMoIIr7o37sB34iJD8FgBe+BxziicsW7hxyh1GjGcKObS4jR57pR+LAVc77RycX1
WHQo1kB77WvGS0U5s0WOKEolI96RP+FYdKB+zRLy71LvcZ7s8WdaTUd0+lStmPJ5ddpviTVId/Lb
RZF+FP3RLqE3e1n/EVjRC+nk7K3cEFCq8B7H1vs0yGhzA11J2PLanxSwEiWQVadnPkT0BW0dXrWh
edQV7GsEWJcBkYCtyPiSvXnV7VztXEnIXCkkXC8Y3jm1Clqj+qrTpIfH+XzlTKzzhLd8ByHOdrzw
OfNGCqd6qL+TmBZx5tDbq+4kUutFdAKyOUpCQCvhbun5eVsMyJvYRf8/RsOx14RE4Jn3qP03XlCf
o4CaWOcMxDC+gRUT5wZn5qEwqj2mlO5JIIFZ8gPHy2IumUCfJKX+7BL+G4wj5hzZRIGfVAlWGwyY
rmNXW4K89zJnp20zAlGde44sJs3KrNbIWF7TIOurxbuWIp33UVnCLI3YkGQTFq3YwSXsdvDE5MKW
1017VuhIhXsIiQtb6yCqx0uoJlYoLFa14NGKiOOrqpjH0S9eurg4kg6Z2QPgEIxw28JiQ0CSwd1i
oTyDVvoSMKug1AqOIdY7J+HmDtiLxX0XH9Pg3bfXD61uoISp+MYuh99BahcnmJctFj8rnmlW4u4S
mXi+EHwEFD+28U5J5qZzkVq7gOEhwhUCYmrqNIb9IeKXOB9uirbdtwOwlwjFJIDh9thazUmFvb8X
luTpQ3qWE5i3BpyfekZ7kvXgEg7t0V8TD1q7WHZBGbokZ4Ywr2hPdkjN9r4i2yc1ggkGWIRdT2Ar
a8PiKg6m5Vyp30Onymcus4NDuMWVrIJVe2hXR58+1S1q/1gk7CMlmNcqC3hmpbkfnemxShd1H4Xj
PX80KmHHVSzwuhfuffU4MCWPJU0GYZ+Rig/4BSBNrAk0xcRuNEwmkkF5Dq5tm8jmpuOQ6O30pOcR
9m69x4ZQ3cmGcMscgaclh9cIwyvLdUUgjWCL18bWSGZs92IS5uU5IkfauEZsl6zXu8wwL4g1NB3Z
IIHDOEBtiHmYZQLRA4CPHCQkIzEHqYRMgk3tPRl4TO2xia8KTwCqhpy7EP3p2N6udSkmwzpCSeAc
CDgIkItwS8SEcpa+5sFIMYmP0jxkkNuvKmk/NC2Nep9O11bTAWpHUFcVU0dUB2Qr7ELHLvYJZp3J
jqnLBy1jwfgR8ao/Ty+ydOYDqwP7yRrtYOVapCgS9XIIPFgzC1sAGKXYPaw1JrJculMRslVIIkwv
6L/jfyR3/8cQ9vh/BfKRiPe/BfL9/kz631XX/07/WywfX/f7fQ2vjv4IPNchS8+3A+l4MLv/coVF
f+AJCzFkCVeKyHa9f3GFyT8wAvjCFlEQcstLzFp/pVrLP5gUMPoLEErDSxTy3wnmiwgF/Jvx0Amc
wLZD9Ml8H/K/1ti+f0mRHmwTBbZuOXZWAyjWmu56kN5esLON6up+ZExDr94P+7nxup1ATlX6JfEO
Pvr5XtAcdlMNY5XMzwWXA8rPOUItZJiK2Y1kiN0gg/CYF2VOi4hyJuiphqWWL0wre/WRFtUxGsZd
WCq6CCi3yuNALQP/EgUsP3NADFnP3QYq2AqFf1TR4iFRCc5VWb5MPoVRNub4MBYKIqqeq8U3P6yW
LQfQQXkENlwVyCvgmq24IDe/z9DFYyh38PyKELXNGD6osv4GHMdmfUGhOHZ3oqKImUrAId1isY4i
HOI0jNZHWzBIlz3iGVeemgysZiD9gG0H7WnI5NXLzQF0gbjMLfO+JKchdOrpLjpbVs0IxF6hPI5B
beAxrqwthg3RQJMUrx2vxULoqrGOvoVnvJqmHzPkm0JNzuY/xs4/4zn/z/eYt+5/eY+H6Xf5MWj1
d2cnX/OPdzj4w3dDwXviYsPkvfT+GU3v/yE94Quy6SPXk+v7+E9np2//QRBnBFWU58AlpJU/7q93
mFcfz4DkVIgEvL7w3/J2+j5/0t9fYl5cXl0OmlDaeEbtv7/Ec+Mnyhu4dNwOhPGUo/9ze+7REvbC
1LbXqZvXxwxQOuBRptROjYgvepkaUx4z6pNd2TC9EslI9BZLviUW1T73ok8r1i8JXEFk3MztuxjJ
5NAVLYuz+JZNBRILcK51jfzAWjgBIrfA+9Tdm7zfQqzD0ucgt/Q98Nnx9KZZY7aN/aUaBv06WfVs
2C6IoGhZa4Z++l3ZhD8NUILzvt45yepP9BBBiPDDIRQ9dR33BJD6vsHoHySm3frK6B1Ag6du3YiR
YLGxrArGd0wDDMBVF/Gd/BPPW2TboXYvdIhvkUxv0yI6McU7kANxxAD0AyjZ2Vqi6tLHwQ6H5gg3
ZCRuOlZvQ5fTqpRM2GhWKo9ZL4y5K5J56l0K92uDNTsaOAOiGrmmhRqrUpTFY+nimamAjMfYQKYG
L0FTyy9nIuk7VIg/SB1CXNuLD0VxRkdpR0eCuj4GQsMIq8s9AKuG2axfP6gc5bz3XaREa9r6MZrt
j8QT5qB7Q4xOfu9NZOrQI5rWKfdDtCKjZUrBmNQeCy0UJlAmv4oBMfWQmJqibwqwH63K9PmJyd9N
kd22uWL8WInXAl0RiQioeYj8JlYr24rkW0r7A5sjfBjrQpDXTZ62j+TeLHugJo/dFDzbJSiNZonR
XiLk2ClVIFPgFzVgfvZm6G9yZ/nScXWhBT9qWpGUQRpZlbvAk3yAmH/ZBobvmBHjr2iAGNQ1CXeG
fGRC88Xgxt5wRbV7xw5fUqHfWafz8cjmDoI4YRoNbEDf4pkv3cX8qDSSLup+8RDCeMHu2Qso8ijb
I9QA4Jc6psXgY9IG16uRT5VN9mBIeU+ti3SOm26v6c/wB5FR79oZllS9Cp1GUlOkswuI7ZR85rbF
UvSV27LaL/3yDC/WOiYuZCYYrXstToosJXhB53QG5d/5zcMwOcgeJqRcPWObil3SsIwHNxpXSaQ5
LLV2rtSIME6Lp3bCGeI3+tmbwSONI4y+7LNq5nvpmmMatU9eNtPjINEuSOba2IP/HAz1ow3sbwNa
+NyaCBBh/lAk47OLdyQ08B0s/WiaGyJIdiL/xLDibMZRqD2cs9RBuOjGZBEIN/gxVt1LOGJlK9vn
yO3JZkXrkFrzMY3RSYgYbmLijC9cUtj3oFcKt/3ZOS1Lwm780a+6hoTWBfwdQVfdR9WsSYC02A19
ir/+2FlYINTHcmcPKLCi9g2H4WHymHAntwXqupio1auswLTHSHA3tBn1edj/UhCS+Hi2i5++5y4j
xw5LeRNvqLZxd6uwPA89Wi2lCEAnCPNDj0R/hQA/plzsLFU9+arDYRivXvb2MA/Ze50zEC0m/7Mq
IDbDBbXp1CnjZxmsO5HoInL9qt3K3ZFd+cOvR/eaWeOpX1KH7D0IIv38qgxqfzWhcRRrTyhgWk/F
ewbRkwCE5IWgrAmDdtbtIj285bV9Xoe0BeKkrBzvlKAXs9oR6wLyk5H084EYSYCby80s3HOygH70
IrJaUgsDrjDiB91KcnEsnR+BLbJX4PkjmoZ4UcTO9IiItyef97hgJYLRDqixWUABJVP5av1IeR1Y
q8HyRcGzBbH/3RuAjJER0H2D9mcPvQ/vCpAXj8arUWcVW+hiJT6RaYL/nd1NerA2OP3UFe5491aX
PULXGkF6d650fT8EDpI9/j5qU7O/br7ZVkMHqUD6LAzoYsqodAx/dbb/liv1wb1zE8v0HhINTh+z
PHaIuvgwZ66aLm4CSJliny9C7jxaauI2mqNl57hkNGbchfHGVd1JeirsKX6LMCPLq+xmY2lqVMiP
I9j9gVDPNrB/VlGA04cAFShV9gt5n/Sl6ranUvRKVDPw1zZOJ7tTSGzdGNl3QQaVCUDpcJXY8UOf
cCA7y/ucTY+OM7i0coQR42LCyZgVr+CwMF0myLByWjhOoHgfxuMhAIG1jpxtBjHNvvbhR8fkGQIE
y8tNmNbDLYcypV6b3oicvDvL0acY12kzt2iHF2QhFpbpQ/6nF5ro57ah1GwQFbuS9bQ7VedEG3Pr
lTI8ex61eGmHR7wtSEbDWjOJRX/WoYHGgFxc0C/gxqE62eLIu/YdEkVGmwbYy35oezAkF7TnYUWL
uU1SQZiH3Hwfh+ldGpnsnCTNmx0FL1nCorytOnVoVXFym+ibq+CWtTaVfv0Yl2ijUjIYYZKTmOoI
4rbc6F1V3SVIkZp6CMOe6yK+HqzhjjirryUL7/vcJUJlOKQpA2lnyF5VCwzQVZgx0mF5kpgW6bxP
BhNJsdLSVchNKgkX8RvvM+2EAwKv2imrx/LuDw+LHZTIMJZrlBTowqdLBFoTOqTa6a76rgv0kmGh
YTFhw0fkkvoHV8afmbQwJOfjKkl7B5gOkR7QyzFLvn2lXnGEb7MxeFaWh/7EG+ExIAqM+hvCugnB
i5CT1VH3FsUDLlabTL4sMA/F4N78p2T/f5XsPj3v/1yyI/D9eh/+Vq+vX/CPet2j9KZ+gLfih2s9
7P+zXneDPwInpPAOgKv4jh/wNX+RWMI/6MIdigHXd0QgQtrxv+p1/w+x9uGRJ0JnbZKdf6fndvhZ
ov9WsfurGMC1WY7yjWwvXP/7v7Tdi5lUE7QCZRkLUqDMnkXFTtWJubREctzg7/OyFreAxtwUDWDs
PHjCU4OpBNUZzWYfuTixCVeTugUPNY0e6iPcbm5KSGYwO/suJgyd3whvEiOpyCZLITHsPDHU/wgS
FQPd7rbE1kF7nHtMDq6801QynPps5jA5Z03U/9Cv6CEDxCLrKpw0uFiUkt3fFdjiCoMS+79unE5W
3LVn25fI7Alq0Ap/CplTL9ZPNIM4KHLJFF3YQE1YD2yAkjKCaxQgDAAv/D2dot6ajlPennqO5GBc
BsRJ/W/hI/ezsHbETvVVF86qAWuOVVT8YMG7xmqatwaPmEIeGyz9Y9BH94HTP6fk7zlOQixcFsO+
jW+bZX7l8xw3vaUJzmrTp4yhKTp5IlHH+WoCz7izRIjUoNkD44d5j8prW2jsi/ka12lbFOSs5u+K
QV3ckNRKD1YFHTubZ2QxdVa9dkn9FmZNiyZ43CSStaK7dGgk7fF1bEjZqwymfwU02ouCfRJjCvGn
FvsSsUf14J4r+VuEO7UkCWFT6O+G6eiE+rlEQHaF4OiKhaWACGH0llHg49C0xRH2E3uuFo9JyeBg
qvSXE8c/J6v69ki3XgctH23Yv8/d/DUjCKH6P8nYJqklnqCZ2JS7uhvzbcK8H0E6XAUzI/CiW0T/
gTgL7ihWZBZAE8a/Hqx0Rju3RaNth3joPfJbxxqdzzKRxGHDUG59CIOa7WfugIUtSrUccF8tjNVB
igY/iGyDWdWt5hB7LA+5O52GbPFOydzj8HTIcZ3YQhxrpfi5gEdCAEVwaCSYIjtw3SMQiO7KzRaC
7BskI1F47PvS3ZqalXEYyrugNXg4l/xt9JbljHYMMkCtDzBh6Uz5tTb9QsCJFb7M8/JR+Syse6ei
0qygEsN/djfCbWZGVODqfbL/dtrn2u19MW0yCcyvsPsnfaPQVzdlhVw8GNGXZ/2LWabPzDbWpSyZ
T5WC0M1pcVnKLoV+EPHwS9BdLRPGc9aWNatjno8IhV41Mz9zK7lPJ4A10aBfy758XSXxrU19gaiS
EfBUvoAXf1m0jrb23OptZSfn8r4FN34WSJ1Q6OvloZlrCmDyR4SZKyo1O7v1Rve+ts1OxuUD/fez
y9o8G1Nvt7hrvnYv630ekzuYTBh/gtq7cZrxRrf1t2uGnyg68u2SogLzAgh7eWBuZIL71ATUGujn
9mnqny0/rE4s71PaopNlRHoLuG1P/fmYZGQ3FjFJJDlQQ0JSERWSVFZVHFGhLMDzF9Hwj3/0PfAH
OYc0wgK99oA5w63qp75KngfIoDGqcWf2voeyeXJU+ruI8/KQjX6LopSNWhaFtDawKnObIIFSw2KA
A/Srr9XZ6D+55sRbQQAZHGaZMkeU3JpDzDN/pSf4GGKiuQm8y9IEP6PQpJt5wNSbVeUuWHwKqmqF
nyNI6ohBQFRyqSP1bvndtrOnm8UhKyYp7PehHTeggppd+5V1YJ4MNc5WZav13zW3KViDrvGf40F/
yGB+HmDu8G3yswx7dQb6dRJ4imNOD693PnDTeTWjg95NpnOTFJdmTvYN8J1NzRSJ+Mv4WHI1bcKw
xPHJZnkT46otCjQwTUGsFUyTkTDW/EaGEKcntuhTNViMPcQ5ioYL4JX3MY1hhV75zkoDSRMWkPSf
vV8+Jm76y0Nt0tf9tyEphBMsP0E+cQyTjSoVwzbxlmsgOT9cpXDMhjhgUEcO6xIDNSNMBuT8XiBI
avhcsggLSpX0pJBAqnCEzXKUrbnoR4LJgQFY26mwkU+mpLfNfXwoh+gtRHywkTn5kBnhjLsZUcKV
GNUd8NR503kkoqB1Zw+uqAlVOrKoEoyydJC9dqCb44W21Csx3gBfYfgFcgRMwyOIwSia6lOsNF8a
Zhfih9kaLhhcR/xKqUe+QWyhMXb78ntK3cfYw8o0KfBW2JC9+EPYeDP06BI7w5nZlwXesggpe9Oy
t5E46crh3nJV9mgNxQ3JqjBHRIe0ScYL1FCCwsbEQnDv+vuukc/NWHabrscewpr33oFhwfTYgrpp
YX+s67vhtzINs/XCoB4ZPIfMAon2P0UANLv9mzUyjx/bHMOE/8l2v2Xs1qGtgWUgM1w7KbIUGOiP
TQNFgTgf4JOSCAzPe50d/37o0PulprnvB/0UoHOs12qBnNR2Ks9WOmWbULTrCI2dZ5PYJ7ppNgCG
VzAknqpPohe4kExZ7gy/MO/meCNm+7PN9THglz+yDkyJ2KsZQOkPNcDPT64ZyaHT994DhaImL+0X
lrRvTU/ewhg9BCVo3DIiWOUrA7h8Skf/I0QA72VMs8IElhvBKs2Oy1fo5M4HK3sp4YE7qrwgoN6w
Pr+qDBP3P7EubYNlrCExgd3agHsqJIrHTZARwXhLEnmfuMvFJ9cbUL88Ts3jrJE2oD2PN8zLViU9
CJeoZ2fqTbRsaGnQGoRevBmhgLValDdezc7dK80ji23/jDRyD1QVOEZyClKwLsobd8mC0t1a7qyx
uc0EUoHl1tepc2UMKItgnCfmJpiwUYLuPUPSfJK7G0XU864BJBfUXX3q5uEYJvq+79cbViUvdQuJ
JWK34bCRVjGQpR6IpuDqWQMCjfLMcSyS9Cpwl3sVkEKeO56zy1wf3rZXroQtgkh9fevMjsN4L9mY
jl0kwMFHSzuPohtB1cCDrsJmP/X2B0mkX3ppAcWOd25QfxHYc1aI27YtjoYo1RdraR7oZZHW9Muw
WexD3hK8lRdBf1J5c1fx15HFTAV6YiOLpN244+AefWldZyO6Kz7a7ljF02aswl1LJCh0IihCnhNQ
3mrR89pwCiOn4kIvty5MpEU+od9kBBYm35Gul/2CKQPTrHpr4nFb2tlvOGzUhKGVcbYPD2pG+UBy
BFwXtujYmxwBzrRu78LUguwQmvgoshTEiLefw47BApYyE/n7IG55Wn0qQctkjxe/wzM1OeIGDhpD
THXh0iP2mkDVK6lmcQB6h0TczdDzJ0B37Rnxhoa00/cYq7RlYBxIFId1S4SveavSiJ+uqZ88Ur+x
FKy1FWNwa6yJu8isr7pCjdfJp4EcmkzXPGXtR9Q/K5dm3svy+MrrJD5nsR1acgUyUT8hrrOutJHf
QWWTlpEk+0mCCFlD3/0K412S1wyreUrY1rFtvgxPQ9owX6nfOvTQBQWPPzU/TZUSYuS+kTlaESdm
fi8MFYJeXhWD3eDlTr98OSUkK0c9hS4vSJsReKyy+bXBQHLK6k8SIopr7RBvbfP8ks/Z3RQlVomG
IgYjxdnU8zU5DtEaTgUDViV7MTLq7ezKYYkPv1c328wmeX5yWK838cvgYmdqUhSL6JkeC8vDNl2Z
8YDHN1zvpIBIiZH+YMkHZxtNhmFZNRwyFTC+gLM74pTy5uGdZAoCSB5tAScNASgSuAl7XuxDWRJz
vDEhakHsDdchEJQpB3LFfhZFt03AjZbIhYHhIS016a4d4k9kXuX1TAoU3xVptZmSV5FmP+dBbLOW
Q2FGK7DXbsZfYl5zu6PbtJYuJ8oze4q74Ia5I/sX2/5E5Gx0VW+mDtsDPPKXjC6N81ZAejLtqQw0
emfCcHMrv8jIO/kZW4gkmJ6J+3QItNmobPyhYbtd9SHtE5rFPWk24QkP10M/UbYwpaW8TNNxqyAN
gkFvtqU7f6Zi5XAG9p79QI4ilc/bxPydtaWAMRfJk91V8MzM/Jh4BalhqbkxXpTj/gt2MJerO79J
ADwO03nxmfA1hK1I2U5UzsHZtRrmiyhnVwkHcoeRUmlIibMa8+8huhPR/DHzvNdLgQSEaOROMpdU
Rf1su8yqJfGKW0w5oKSZEuouQ+pQNI8ZW+gt/iOcjaFGgTyQwdGubntx8Tzy3ftqgqLp/aw6Lod8
UVj0suY0YeYxavhhqaHfLQxqlc7JJB4S1ljQ/1KA4bWm2hmX6H20X7N8ZjGiGSPOZQqDoiFck1XZ
xvLp9FyUuCNeMRMw1gmL9XEoqdmNwTiICsnP+uNSdjYHOvUv8VXr/+Fo89uGHNGYgy/ahyWcn/+L
pPPabRzLougXEWAOr6IoKudg+YWwyzZzzvz6WewBBpjpnq7qskTee8Lea3tM0kRL/hjn32ZSCiQv
rIc0RZmWoOd9XNG4zNtyqFb4SD3V8tEiG6zcxRjowfjbWnydVoEtmNHAIi1yIpox0Nh1EO/webRu
CgbHl8Gjc7cS2MPTxqo7PllCVixNHRF+MeoahjhOQQW8U88GQslp3DHM/etM6VpWoGJ6vtBFD8Ui
wO5ZwHqkqUBnyN4eM/iE2CdHQJ40WGebvHuMGqt51awODYgse8yAkwSEAvXBiH+x2aomHtCpWtXx
qC5lKraFFUygXToMtyA6bSX1v8QRUbOFwiXNcwkXPubnOZtI9VRCsQb10TIIHNlFMe2AXNCwS5rB
hlz85V6P/kDO/ZoaCuEG3e+QwrSIg3ujGxcm3+uxbzcG2lMr8X4G+W6M9TGusq8MxX/MbpYzF0lC
jLBiEZnb0cgLlyJNpuzkhI6E6JQOC4IXWNlp8StRGXbDOVuVGIWo00Z/UzbRLwMJDpf86THcgbtA
t4PNPmKoDRjyTTOK+L9PrjmCyVgVKgy/rjxVvHZBp67qJHXZnzwGU/odA7ZwQR/lgHQbeCH5v9iQ
ly3ADi+FKKTOrqSu+gABl4G6SO+CKKTLxLBcb8KYxiD8XjTTA2EaiLPiPe9n01D01kUs9huz093c
xOGKl2gZVwnMfCoGU8Be3TbnMsp6XDTtT5qGwmKkTA54AlD1LYDg8cCpfBl9Pg/FCSWqNLJcM4Ci
S58zqgTUj0OJs24IUkQUjco/6iXbwbuXHOR4BeMAfRoj8Nj7p5oK+Y+Tj7ZtFm8Y/iq6I69LV1yO
Ajlk2VKPqo/Gp5CU2IDGsnRBN/vODdxVU+E2ok8we4S6CauIiCocB2Y08zvR2Nj64D2VplHIp6Ac
x1F3TlFX2X1HqkQS7IQUMR3WoRTvebzUZCcyRCKUFAWDFC2TXECtUnY07CwIxujPm4JblHdOGJN7
JYtQ7ch5IfkC54KUXXEg0bdOm5b3U/DaEyTVA93xYvIPgfDyyCFBj7vNIAKkmI95cQ+MwvZWj8jR
qxGnaGJzDzqYpVN4CKoAN6hVntTZVkZ+nBO2rPFM81QJCZprMWPSUyPJRROeOiaBq/gIJ9lI10bp
XZTaH91OIIDWRwY51Dtm8zoCFl5pav7flt1SJlFn5JJP2sxM9DIV6v97gzx92aNd4B9THnEPpYXI
v7pP02VV35jUQABM+Bx7bxgoEXGosqAg0wPSug/0YVSPrSZx8lXJOU7Vj8hiizz2lepEfJhgk3+C
GtcXfmRWYdFNn2Ki1QNWrpIvrgqNXnocgVRpIE9EkcCIXGT3qmNbqKfs2UQKMEB1ZHZCE4+DEK6Q
kbbLsrCcDsQyANQOC7o/2wUN7UyhDxmmI801As4Qd7qM8FE/gDL9G7qxdPClHbAG/eHIQyeN/yUe
dQIQK+svk/6Bzf2yFPGr0Kd/UhGBsm3iO0kQa3+C3WGIeCpzlNNxC67RGv19gRoW863iGDlbwhLJ
sRCOjxFxMnl020EWz02KqYoC0S/YD/epRbD57HqP68KtPf1fSIwU7CJcURMa/zzv5WXF2c4bhHXe
v7a9ipgo/YhMMXIlzobQ2/kRPPzSeAZaSAJHiZaYnbTreezxNJPeN9WMy2wYwvLLY9lUF3W22uC1
GqvRc5oR6UYlE/dIk/aXyiQqT/QocTTWNmDKyfFj/yJqurXRc4HQEWvbxNIPtPm7lDAz9ZP+IxzK
k5aT3tjF0lPnpifh02PQGHd/MSRAIj4evdje0CcHq5HJ5oop3geDpwwf1NRtjBRu8jxVsFIL1bZs
nLJcubMtm/MkWRUNJSStgUeR/p0fKck+QhWMDgPpeJGX3spoKYHFSkF9Zck8Qg2SA4kyq+X8TQe0
/NWI1CqGogtmQFp1gECMPI9tkomofCv2MarU7KdRkd1aYSKYyvmXOuiYilRaltrqFa4cxoaxPnC3
IgfXTGSeSpavdU+8tgWesIaXlVVwuwn5WFkWSSttrogHwoYJpWmvpcHtj+8ibqKDyfJgG2vyBfwg
ggKWkNj8cnjNdQ4dKgUbovhn/HfDRpSZnjFIxznIRY5/p9wQr3jqfMYqUYkMOqXdNOnE4FeCT016
sAaxd0LT/k4LpkRjnoduIk3Xfma0Da14qfjhHUKFID0a/kfpiaYTMYV0NkqannPm4hs0PsDPFNBr
CPToiZDATi2k4FZXsp00cJh6LEfdyVCSDcO3eCEJ/CNMhl2r5mWIhf6t62l80gN9P2Ok92o1TnZR
goVLVDyChHMzFRlUV6i5E9IywD6r0gm0ItPjLEyIrC04ZDQBZpjhF5Xr40UEpR7P/tED3I92JwQn
zJLG/M2Ydt9I+0qAvwa54MyWrd8iFKF3GoUDhv5NRM4zwUAI1nmf5CUOoLqhOUjL8ki+0TE3Mef2
FheLZAmnVgruxZh0yxorTZAmVwHttcCtJeGuXdY+DNY4EPEF8nkkBZbsOo1BCVsJvqGahasw9hvC
Mp2wCEpXGmDp9e18PUjpJVQ0yR2tnvI3/yASpBSju5Vhqu5aaWB7I9D5YI9iSoV9hX9zXHJBjD0O
jSzHbNfW/zh7bc8KLFx1TJr7qriGUn7tNHkndtMHxxHQiEx87s0yJsA51sK1KlFMBUHKmkc0s5U8
jx5A8BPXNXE7iuq/ThWzTVupf/jmx7XelrtJihJnENh41rMsLDaGcT/iJ+y87NYFET2eCUYqT9FF
Dt4MZ1OsrZQG4MG02mH/bVNElSr7oVwAS6qSmTYGiDl9UXYKH2hNjHVfrnjOM0wRdQ4bxO8oNQWh
+2oDk8WB/y5HRjgFLAeGOGSL62pLRqPhtsD/9cLydyk+774gotdSfAlgl5Lavq6fq9zbo85SqWCg
7CLV3A3yxcrANAwK7j6uTGaFjMPjsAm3sbApZDhXOm7EthHlVTlZv0oYAXRphQgmoYHgnrmtQLL5
qmqIqgUkmApwY/HKzEWIinQqtGglSM7RzPHYKy1F22huMjKcab4HdxrUc9FySCvWuFVChLB0jQ5O
e5oSScHM0FCHiqliYFFcJRWGePwBJBhLFWTNgatPgV/dludocmNjNJa1wkmvYawhjzR1xUgTlqEK
6HFS6Q8bFXiUaLDvl9pBWYu+iV+gVGibQP3gMs7kkzTKbKf5lsDD0hQMBqChLDvw/LO8ydpfUcId
n+C8W1EbsNwOjEXLOitcIV7nhZVgkshyoUBDTg9xOhN2LTJKUdvacgpGyE/AlTJxbn0Tfcn8fZNq
hsCnrZ+jzpCsDcWzmMNyxAC6YpNKpThXjxY9eDGnrZTJctCL32ZS/g08315csiLxvlJZfZBScB0j
4gRwhOYplzqDZ9ifk76dJO2jbGTkG4zQDJpJ4MYfpGo96wwDDl5TRPs5aUXjVNwCXPkASiYQeSQA
B//y6oZsQmtOpvg9mfsId3N8UokMLQvmMObbkm8EaSKyO/vyXY+3iu/G3b7H0sak1Ni1AMxg4ZdH
IB7dttcJ67omdKxw5bSbIl2J3zRYDej+pZddfi1vQcdWSdKupnkbIRFa7SvIHxIfM350aQY6TKpN
soHNpoROFirFwO6rZFL6bZXXXD9MraPkl8wYF2wXGIi8zQA9HMK4+Cn2+sHzapupkqN4j8nbYDlG
cMSkwTtm4bVmCNrfxuyYlJ8d5Xg6/stU4GITIKN7pt7Mcd+qD2/689SnZnyEFUyzYG1Nn3rPMk+/
CvgEp13b2fEAbHavNzsPDFIVNm5g7vEjld4OIJCX7qzqo1KvIsmcOjCViajfOHVGuMJRvREberEX
AsyVpfwW8SOCTgjprmHeU5xFfSdja86fhvQ7Y+IByWBDOY71X9s8cvEyqVe/+IvUZ6bpHCCEZ0rH
JvsM/O8GnKlIAQFLGkJkBh2Le0/nv3mk/beWfoveXZa/PUZAnvqQpavi5SuZYWVULvmhOxi9MVst
KQZZqNkhh1SYQu00ecw00FMZY3iJD5YtgUW4Gg0uFjZGdBjIi0+ptpD2PFJozUbMW0Y5Pug/mfDI
yRnKN7JpLbCs4rwk9gRgn9pcy2Y/4jCGOxYfiH4NedzUPXkYpmBn27jH5bjtlFfTH3RO7ThD6h1s
TALRw/UQrhXijtQjvzLWtoZxmsxTx4SIQUBnY8a2IGaGZbn2u2JZoEYUGKz0/SfWWPbaPZA2C+cH
/UXJMlv41DjdRYb/FgRDMs1tlfE1vR9KGp1sJYgkREpLDJAmIolrZk4GvYccrUl0JoWaKYj+hVqC
ipRHunwPcFhDOV9IlFKBkTiNgJSWYbslGGBnqDkxzaHtBJhjz8wxc2zccsb/mm40nQOMAgz/5+XZ
apI+GvkjoNg4ibDm4nNSffpi4A7Gvsw3DfSrEJIwOkbFidpTFO268FjCXJLuiX9NNV5S6EgEb3aI
KoFM5vtguGjDne9ZK1lq39YaCbCR/CFW+TJnKhFEaIfkq28tSoKaK4//Y+vFp+ziYzzrYT9M6Tev
iBTt0vImFeRi3AbxL03+JPknZp1nRJ/VyJSNYUOi/IlsJsHUjcpl7L+GsuCK5TPhQkfkBNmV7UH4
4OKUAKOO3ybYmoBtTkxIboK8Qtc/x/6MZhkNImi5JQefPP4N1NJiEixV+hX5yv2GjfJfxg4b0+OC
02xpoVwOlcBFuUL/Q2wKrPZYehjL1LyH8hdIXYePkT3xko9CxD9tbAl9RGn4hDpO3REsmpFHvv9F
T+LAgjI7gIKDt4Wsb3tAHzEazk95wZc0v5c1Z07DX4PxsQMJhhnmNbJvsWSwefshrsaoHkb5p5kf
pvjK60NSPgs8sdI9yo7+8FK9r4rPImBCPVivoifhi7ldi3irXoY+pVSOqje78LgzrLNb6Vt416Cv
SDKkypoWxcNg52RE8whUXMiisZbp1zPIYxOongrJX09fq3fRYuh4ir/65osdvMNsa0FJoF5HA0U1
0+4iIMoaLnub/TNTVgWVKwoIOCvLvJfKDrvuIpheJumUJJnCTreRCS4otmDPzhvDr7D5S9iJJFAd
5PKb2L6GKbCGSng+e0xMs6IBz26w3ADxXTleGxijdC9e3dsKf9aMw32MenablLmRijnQJBZ1hjAi
lw5/S/QgrJdzxekwmPO6oSLLCxEaK8sNrma/SddaDQKTtwlN6UIAYpTghSPgDKJKzYNPHCzLoLYt
II+xch5TCj6oVhCJCONjzG7n1EJ6th4DRApjsxw88HXkfwqd4LQwKeIo3YTA7RqjW84JIL1dQjO1
iDIQxccojzMMhkcfNSX7fhXmWSfM7Nxi1SivOAdqqPKeM21gWeToamXr3KpeXjmBxyjeZKIL8Y/5
xDLO3+hKHiqZLmaHppv8I6F0In7Dip5HELkgBKO4pA0A3hT4llX2RNSAItZiNwx6lE5vHw5pYIxk
g46LnCFEEj/xx7QTAdWfsYn+Gv2xjpXP15C+3HrqLt0TsHWPuD95eof9iNenZweYtj9WuDOMvRid
eu1T4T3Oux+yT2w6NSx/kTNRMY1qsxqn96juIH+QLrghgmXNNG/Jw+/HBIMWLerEWd/3xv2Bt5Mf
mItW5AAtkBKD72dW8g0FRscBLDJoTdGvWz4yJwnBKOLVuUZIogRlbs0/oy/DAsQnDKYCD39vYqZl
QtPNWnwcsrpxrPlEBgs65GibyQc54gAm/vt4m9F3MBKvm9ZA78NolsI4B31qAa0U5MOcIVvdYqrX
iFLK+kFpbCL6NzHx5qzG5c5gH4o+KObRQnxq8UhprAM75acocKAad0/8FtWvOt1jt6Bw83kkvL8U
eZPC0ewxRm65HRjPUYZCKeQBD+liktk0msk2u2j28WDo8QWYkHxjSV3lXnsRY0TU4XQRuCpYkTDU
SUBZlA44sbmc3SOouvX+cIyTedv3IfcIVrlxaEYYEj+1cCvWwoGAYZtIEDvBBj/7IojFhpavLsnM
3frEoubo/VtdO7dWxE+SQlXLY+6g+Z2TV40Bn6BgACajftP0JXZP2BntNkcAIfpAUElsjQvdhpiw
zrvwIBjwetrgWBXiVky9tdexXZU+avl7wiPaMHWT1cK1hnDngQiKw3yb9zxF40CeJAopxjUgBHFd
lFt8A8j3r36PNh+qryGt9LBwhzTfBGTidmrsjkxo/dnUK6sHM7Uu5hwbU/U/fTvuBPKLem5s8sxW
E3o6sTEx8dzo1I/mbGRH45WbBpR08oOHyTW6+Bp3xUEOhH3uh2fY3CpW/h6N0EatvatuSa6h1Uec
D0dHLqRDz5wuxebQ1OOq7bDFsP7TJsMOPURWYuaoWBzUbNxLkbkahnmkRhgO14yeojMI80fh9ddG
TKjaM6JQUukRiO1HKRtsS9MDaa7gF/2dUaLbVhvXDJj3msqrlMS3GFvHqlZvogbQL9PcPPkMk/Rb
m9aWUR/LYlNbAOECYSdF+U4OGLxTmCYioWR+Oj1l1Tonmfg3xGxFaAIOqiCdBdaiiVSvk21TlZ+V
EP2VGpFDvX9P9KVeVNdSN35rqNepj1cmig6+N24kCYlIqZdficUUmeMDq/gdlZqOZHE+23vzXaYZ
3duXxMg3RV4pKXzPmxL/VF5+i7NxvVOB9B4HMHR591tFO6/eeROZF6sUjZXFwNLcZgmqictobeqA
uIRb2LIdcUlwi+R7TikBFCa+heq/kPA3zOOLrN532kfF65LCdAp8RgfAFWHrMfYxi091kbIugOB4
rMMnRErohtjVwVf0DNQEmy0cU5WBYoG/qPA5mQdpu5BcSX4zn1mmEK+84Nplv8UCQRsL99TrbRmA
0INqZTiL3TYTT5FyYbdq64Gbpqdwxb5Bt+exRPBXDJei55bC3+iIsCDrT95qDuIDPpwlxgX5EHFp
Sw1DbuVohWfdYTLl+vWRV8mdqJrUnkU5glI0n3DQUTTB2e4oFUx0SwpaDMV/1PJaNe4JB3BKcGqr
PORqKzEgjYGnuH2LG93mP6Gy1zUU4MMncYUbcUU7kv8p8YsoqEYg+XSN7GCKNkH55K5czMQ0/WSW
h2oBiKSyCxt4Y7ntF7CgtAOniwn9fanYaPQrlHXSv4TRCWLYzi3BkDZkmTuRky+HnrR0lGrLELLQ
N5cXIKVjwwAPjkBSHBSknVJ3K6wtvmzEt/hl4BAFhh3ZjGsMp2uWwo/MzNtaZjUE/PFb6S6AJxep
8RlzXISXeWTQ8lQg4h/mGLOd7m0s6QTgixvjTMVv6vdq2KbBe5BvavcsJ/rAeyq8Q/1Jf1RNTiOu
R+tRUM5n0qGCWLwwaWfWbPZxiFz5k68C7ZzGZAg6RNEOq9Ymr8LMj416LQoouXhR6vEk2s0SqACN
yDicysLtxF3fPfllsbIZtVNmnk1xqdUrbTy15kZcIgblRaBOh+3mQBORV4nLg5NtwmA/sKUkuknJ
/qXTr6DdSjK67ceICOs38J61dA3CP4r13nKV4BI3UMmveHkIPVV/enjd1oM6HOPVW5eOuu4Kw53D
WDQvxlLguf8pluQZGMdo06xglRvlwefPYjN0S278nnZjgSP7hU+0kPK3zmB8WDVLFsUhsR/sc3Ku
7Lb416sfY/NbCa4BrEg9asNWiHYTWEAbYq3yaNND2+5E75LZjxSjj9L2TlN/FhrV1aYIt037r6NQ
M5priKUiQwtndrdIPcjlOra++PyJYUAJfRmkzfxVuPGqR7gc3YPRTQjN4swwnYRs75W2oC5lL+9B
VlLzV7fSlmZ2nihYjQXnEUCL0liClwFB4y0q/ZeEAOQ2PsVia72kFoBZd6npcmVyEickSQI9pKuL
YJbKvWaxUF6zx1kY5DR6TkqdCKdvHlJAe4VgG+IjCmlskQ50L692U6YSKJcXxiUmiD4RT1Ky1mb3
ReDqKVmI/M9BzjAq87JXT68+DMErq7/mJy0bIKGFOI8Y2OsQnSObv0tRUpSfcrULlQ2zsYW2+EFV
PmdQZup5mr8xCEOn2ceTjRerP9X+OZDbhSE4jux9+dWBloi+Kef/XtblpqiPQXNsUVj2+1zcjda1
KYYZm4jVj41wDkZmMwp/BlqMSmDaHv70wi8RYW5ivEcqzFY5N/m/+Qd8n0X5WZXobJFYDvW1yM5l
uTHYtruS5poWS8tdVd3r8lxRNn2gxu5ANJebWngGSw7cpdwd6Bf5iY8dp27cXuolyAnpnXsHufpA
coPebwEJdkHlwlF0DACNtG5PvNiC8Zby9OtDxPSAz8uGikynfyW6ijnbKqEtLr1NIBz5FILx67/9
NDs9GTvLlynvFbbxUXLzlT+yhrprW7koQpOPnFkrM6tmF1orEZa754Qro6GQDs+etg3npQw9NVXy
DFu18xF6913qLgHni8691yJgo+Cm2Mv1bVg6ExGBaK4jdcd8GpCZgaI01zdN+y1DAmu3ln9pp924
+BJLB2kDzcnWrHcpi7cx/ehi13M4WpGbr2oWVMs8JUiF+rD+q51iWQUgtFFsCBpr15qlp3yckO2O
e0E76tpGT2l5tiVdZK/+0CuJwRUWB5/l1fTdgjRXleXhzkh2krfPtacSM+BaDxk4/qOG7U7aimg+
OqcHNLCLchfNv9SdMKUyB3rF1by+3mbDweKDz4WdWO8E+uYo+udP/zJsPYL6mpXjNCi2v5TpxV+c
zvhsvTWEpVmOyg8wLFWX8s7W9vhHETSvNOSok0kETc0NjrEOO4E9f5rKgwLdh/JZnBS2u93wGMGw
WO6Xzkycqs21NoULqmjkPNfdnwffXeFvsCNZxdXKMbY6Rv+QOc39Hkm12xVn4KGGtPV993jmpwYS
b0fNCi4bGXpGwe4bHg/v3axicMPKNR0yYVAsC+vOX9ewAKdnqW2s6pgyUrYW1DmL4MKAr6TtXWj5
JwsatsW4b5dSdu/zLS9uwypI27bxYQhdwCndP4RUCywQq8lcDItvc6mydD1RRtfkgGvGaWjBeTFG
3wjWM7YIoj1HXDk+uMxVvcfCthBXqDo81kFLhnX0VtFcTLRnydhbHMQosPgkciDwCcPa02AwBclL
YKavJjm33VGh4DFeukKFhK+vWanlu2koZ5m1uwhO/j8NqakSze7Zagxh6aimHAvh3MoKGX2aG+JI
Mx2OxeRuUFGtyVfAzVHTPa8LzVZZliKiWlUozs4Sp0G80xtyoR0adpoY5NzHZLgYxQPmDvsMnsv0
GyA6MuV1Ln9J2NpNpnCtthXDO3x1Dvh+XIq85MqmMp8oGAdOjGzfhGfeTNT1qdLTsz/lqxbsPBG7
JHcbr0da2nOp0RpvYdqBBCXF0dhr0bHgjzZGnM47AFlLcJs8kjHhwry+JntbBJ92TFBBqJ2m4W4E
WyHZBMmreVLHOJXl8EiDsd9ncB3ZDIsrtbmxmGYKSKrjSD3D9EJEUKfj32V+viVLLOZ0wqSQHgVe
GI0XhEW8QukriLtAvqXUO3IGwnWNj4SiFzQOD2OcrtCbdPnOHI69tQVHzBCAeAYm5HbIJ2tAyu2I
PPSHH2PYWjDnMtKqSGDHk8xOBeIGf6nPOj1MQiWlEkJkUAKLUqWdTQ75Cwm6pe9rsvJYiSprhd/E
W+uFKw4YesWlzH5H9HaA1UzkEmS+tXbZEC9xAqaHOZbOmhardDwMrb+K92+QXw1gfzM0t2gBWUdd
0+HUrMAypxW+K5RVcrpDPlLxMyTvFNwWJKySJZcT4C7+4SrXNbfuV1m5UuG2hUs9I6uv+zL7l0i5
qsyDMjYnqnrllbF73zVh64dsV+K1IR6Gv4HTPPiqh5swHYzoNS5BGKa3uYibPv36YgasYFbkry4i
Zyy3cnqQpXER9Cc9++C41NTt/MLr3ltsGX/on/ML1Tb4D4jrw3Jdm5iOWeTrvCwew67uZQX7RNiI
41XVPrt4riFL8TiK50zeav5BN0+Yp5RxDZ8SQqgtegfahEVdsMwnfDF++Ta4FsZZvsvE0+Q2y6ZT
BGMvkA+IDSnTE4fAgsqlGlwmjLk5RpRNpLxyWkaNJU4bnubeymD8TpMQ+Q2V76sfD2ZxG/iyh+5g
DnvQnUq0a9U1E6oW/Um6anizIAeODUAlCWUbP5tFA+39jVCneMJCby2XG+1SCedYPBbJev4AVW+F
0cIn8qTr3lZ30Ta8jXK2NTpe8xZOV/s7j04FDNrTvxZkQDK8WTDZenuk7VHlRyFckSvgUeKpXIJR
5meT1/PloCjXAeigtov1D1W+y9RpXfZuqo+y/4yEzdRyYJIwHJ3q/siBS42r0KIQ18ZmfrTb8ez5
MA5vFm660c4WHR3RuaOLl/Y0g7W3HVAnGsFLZGG6ZILLoD07TVvTdDv8p/WGGbSdK7gpyBADa8sB
NIanPvmvQpZb+PVbP0HtzyfQ/kXUe2t2qTK7bI2q4in5mybZibozCUeStRatcPdXgcPxolOTtsIH
DS+98mizZUVPIWxN65jg6ysvhfKjsgMASLwYJUZ8CJ9l66bmRxkOctTvvOK7UM/xREX9QuKc9Y6U
OFrGWG8Tmt+VyKP7HKJt+U9fgGyoNqJBg7erNUolXAmi8ssosRcHyr12ESFRsPLfVPvN/aM1YYG2
adZwAnGVW/6vEfzo6nrAd9Ztk4JB/iWsLmW8f8xb0oPfrCvlouGoiRMyFBkRj/uwO1rBD0oA8Vvl
hpiklQXxcF5BckmoNZ3EsjXfk6JRSe5ZJdYJMouTDriLknRKXqq/k4Xvuubq4sjMr5QPpVUwR0Hg
kO/l6qaIH1xRmU45OqzV2k1m5zRPl3Cdbxk0A3W6AfFvsjx4dCouHDThIqNsYTgK4r4vv2fvXcRk
EFIpk/qrOigbNfktrXPc/6vSq25SJuBChh/mMlzmKP9SUlTUDlFcND7LzmbTixEJ0iiMOYU/ZLz1
6iVZWTZ+Jg4NmRSh4IDBy8lnDMBt8Dey5gr6Gcwg+xM2OjxIIlNUvF1sJB7EORLqqEdo3nZMq5r2
kBYvmHo4fTgERUQBNnM0lcQH+T0tEZMohH1pl9BB22ndveQ7Lh9t82k2q1ZfRf5OUf767A+tUsdy
kTpWU37mhi1NtqB2ifsClHno063qHavxFtffWvlRt89eevCFKD4xLG5Q7SVlGwJFMaBf0NyzO1BF
3OobpXxmLaal8RE2F1ogP2ds0ouOlj7TYjMV+97YevIXUD9MPahG98RcoMf91zo8x9EDWAS3BWeG
cpHJMSglYcHSmNwe8oPqX7nb4/Vk4f/XE7Eh7lqd6hQeIJwWp+x/wsp0lJZQxP6H7sqewIvGix9B
fw4rVO7yc2AK4q9117I2cnhRUZ3k/g2jqe3TnhANI/ILiB6BrhCop443lvuEtVj8NTCJnf8YfB1S
4CSA8zTje8rfvnDupYsm7cuRM4syHzvuomNmLE1uikPGm0U3yTlQVhLxcsq3bpI0uySpKP2Odd6H
14S3vSHDMciv8O7duVlTZE7WoLUJOnfTxZ9Ephrniscrdmy7p8nTkUMu8fqn6aH2yB4Q9NRkT1OA
DI5r+TLqJ9p8iuQ5ocGZn6SSbWAZ3lP1YK2j4mAwXKQMRnChIzJlKUOSZVAeqGBybxcPP7yX2XAX
GNDRX2vGeVSWwp85reJ3Grpjsa61DVROQFpLaC6lfGzM5fSXgj7IIXkeeBMkeVsRaeidOAM4FUYM
GhIdK90XwNqFUv6T+51h3trgahaHXl9XhZtwJRrqR8WolXzBuZUTUnpZ7cNkk9XnJ2/Y8ZtB7fb1
9UgvV1KC+n8tc2l4FtAbkZUZBwY25WoydiNNf3EkfCWRNoV/QfCMTBa8R/omR1lXcAItDNsn2+ci
GEs03MLIbJ+Vl1NV+/9+cwxfA/TFezQegvRfScYXH63mh2iqySJF6TbkD613Y1bAQXa1uGA0QOFz
lc+WvKVYN9x+XDfUNhWHzIKpByx6qOl24HHO8jEJWzV1Q/MIxiTpwHt+yiFylpcqO2Xn1tbjixy6
8sSJEjikd5kXukiy4dZ9/DGxlMs4K43ku1+DZ2OLmROslDIV3MR3PVnNnzn7oNC8YmaxAxHOGWbN
cZ35N737bfizcm/AfKNLWPwEOpdogff9BXJtQWYPPtGHGG9a1jLwSz5bwCENkpkPWfymZO/URd6u
uUOLeMNmDs/2Zn6aBXlXbbun8MlpriXrRjopNUWm4qKe5kh2mxwd4H4eaxoy4sWVWW+m5BZIb2oF
aVzLJFvl+6w9o1tidfvobFrF6rvV/plkv6XsSuYFBurFQXAa5TL/i0X2B9H05psR8pth7dkXj6xA
lcsgntCY84kwcplP2WaFYhnZ1aeBoKdpPrkGB4NY0o0/rYgXsb8AeWDfQGdAqbrsWNcto5F4vRnm
cVXVU1Q8GCjnBsrS4YzZMBRO48g8zh3TfeEip/IIjLzMI6Qy/mBYpyuHgoQJ6S1lb++QMzmoLklg
rCSUkfX0GbGPlaq7Gb8E62Q05Fgdqm4n4uSgQu7R+ISDnWr+/KokwSEqfkYVdE/+VBiVJPV3iZWT
NHOwVHt90dk6N9YntxRKxRdfu07CID1ecgRQtBrL19w5D8zbqA0CZo1oyWacIExUk2N1W3HppcNn
DWCfUYIAMSf78kAdFRhzWvpgY0taKG/cuhsuXNf8ZvPNWa10pzMeNDv4fwlz7Oh8yFLzxdN8PGrN
OsgvBQRC0vIM6xEToOudG4nk17WOzbqDkL4qkEjGv2MMn6vdz1MXLYAbxDLAO6Thu24XLM1Eah3h
q+Jvx+XbTD8RJ7OO3OXlKQ2+dRRWw/9YOq/dxpEoDT8RAeZwK1GicrQl2zeEI3POfPr5qjHALnYx
mOm2JbLqnD/GxxyAxgpeCFhHbPEtydtCIqAbFA0ehUlFbo6yeovczxHKEn/dsqmeDdknS8slZ53K
U3EnmPM2AxuaOypZOdC1X994i/yn2b065rZSN2361QZMR7ux/Jq7D0lC/MtFHv7DsqmODuUPw7+H
GM4FOpAoT7HKa/o9qHZ1cAdqXubxnv1wZQuZ6icSMOJTGwZK5gqZi4fbNhsocxzv4PKUqBCXNlWe
T6+3QfZXyXMTcfSfiJvf4kMl0Zcas5qUFJzVPZOuD+5BwDMjw5/gFLqRcdB5lacnSZL0jB5qxDYc
c9XXEBLnUr5une7Sljs1RG2Tvki8roh2l9gfO8lra9SZv4ktGF11YVCpHJMq4fsUlwQ8nvzxUnAc
DHCltZquKUeIMDo/ejT4NHq/Kqwc4nmb9A+1vGfNqch/HL9YEjqLbPkuy+8Gfj7fuPKgjYh+1IAf
OL+1ySW5x/OVQjoHqJnysanAveMSgU+Lgys0bgFoPn99qcKGAJMgW+fcG79RM0OrAm8iXCxjT1de
KcYVFQZIGZ4ouxgLzlZ4i2SchFs8EKs0v4buV+pjECHDFsCj54hPV7V8slA8ERm10rUAN6+zNHT6
ykmwtZc4GMbwAjDElms6+5R9u6bjqh4wFBLMMR0VjbOG32vcB8W7eBMLuq8dIDx2zQbINJmeZCYv
m+Ck+1uxcoslgWuCB5E7HyCHGDaUkJiNiFB+d6rtLK1jn6B1fgEVVNSEbh6EKHx6jZ1NP92RKi+0
8jxPHBpIfGlNOmSZl8crmolK+5CJkQBtQtmdie1cFOqXlnwD21sUsObHjG4TjI6y2rvibugpvxnD
7aTcRvAGeyWS+J65sk7Ng/xBUN1SbW5Id1cOQ22JIyfjRWdCs8yNOW1L87Wv4Y/4+JPsqrUPzcQk
uU7Lk63+iU/C0l604TUP3urPyCTwbeCKlo6shJxUkrKF91GfibQHnHz8jRE2r+vkFwtpoJXRYvEI
fgJtU+N5TdK3OT/wudFVtuxUGIDFgMCSdum3Sl+H05rJgsA8yfSU4UTjHb5HVHwW4bsMxfBxFBDV
mHxb+j52E5WUqBlI1bYxoycYhfToyteroOFrWB/g4mfEl7n8FjhXv75DMrgmymXiwUgtONpHp1k1
3aG1frLobXypqgtGfHvaGAsMivzXCojGVd+Pr/SZiT+lZ4ZiT2FSclQmMkpQ6o+svY/Ti88IF49o
Dhhec3Znr9oMHOzie0dcKLC9wqI3t/uyLKyZ7dUyHrK916O/YvmVDyy+E/DCiEv5WMlUm+LXO4Ys
8jXdtwqLdMq6YwVn3/TsfT8VPD+Pev6UtPfO/EOV7/c71f/SSlwhC9A/46nON7N/CD7H99+AhzUT
5g1Jyqq4UzUQj25b/ZR4jJC4c4PWOiIB+9jStxBxVOmCzKPzpHa5m+n1q6J1xwDv7/34iuJOcD5W
QifrblqZHno3mUgV/WXMXqvoT4MaRvvv8ISISKwZFiSpec1ZvmtyuNvcuCExW9bKocO2rVwJryuj
VbqmgzF9KQitEOVAJrCZPFODlX/k5bs4XM32k5CvxXBV6XP1CYCUMQ93DaXpHBlOTsc1SLS8aGN0
swQ1R0igE4ljYSm5lv/Trrkjkj8LC+vcOq5N511L7vh4DtWfylqoHbTP0ekhDj7nkGmKo2sipb7P
eVH9d4X8BIOcbIcgLgfAUptwer8G/pWRYbbhMXBMYcdtae26TgTSSuVfHb44w5GfG4oPYBk88T6u
a3dMop1wvPSYRDNejo6klmCXtPsENV1iUzvL9YpzfqBT3PpWkfcUJkdXeWosSr18j9B5CUpSc1sE
nliuYT6pycPHaGnPDiYiEnoVUHdEF/wPpJhFM6QKbCpriE3mG/kYPmxWb4gYu5S0j5zAoJ2iXHXW
Tt3/kKqveuaaPAzusI67AxFgLvd3tOZCMf7tMuBf1AewYZyS/iIE2n5L7VO5rcxHr8zgttRajs/U
f049O/yfI71JtH5WFJUgu9jQ0Z3MHiPzBuNrg3hp2hpet5aQnyPGwL7BK/D85NA1flEBwpmLbimA
LWGjmnB/9VwVSJL0+qmT7o56z5jexF6IM9Gpz2LvrOqv5i/hBDGAtGa0QnVx1ggzJagHQqK4KdU+
rX8N/wQWVZAKlJ91cXWLu9YeuNwat7Ju0G9KdbMR8a5EkfpdAFWWnYJJfqvEByoBxRJjhSxdlC1h
50O01GpI/vpvX/60nX2oKZjcvnLzxCfDDhNx1uIAdoX8B9Qvngk7ex1RpIXcBiLRQN0RckLJvKs+
s2ita+eyO/oBfyLSVL94Rnjo874gBoBxXOYWC5kAyVSLC6yz00E3d5q6t2sgdQ9RnI5eFqc7SKJG
N2T0qg2sduY3DBWxEb+v6FGtN6f/jIyfoUL2Z/x0zFikwSwnn/sL5t5YSuzI3kQwvztLnp5Ct65A
KBmuiA3qkbAb8uL4aLvKLcHYLDgdvyenv7pjZ2otOubX0PQKVj30Z918MsMb36k9Q8kxGsUOxQTt
MZ20RfWec2KNMR1Lfb+upl8TRUwKylp1l5qtv0N6p9gQselnnZ397AKY2TPkhaRRtEihhhH9GvmC
9XwRXFj80kp/WvU5B9uYC5EERo57EJqEcWOi1BiUNVa4pWm6znn4gopX1RiXgQJIum/kU/HCHJQg
KpHvTQ+xUm4G6V0JYZDZH3ISPMRFFRccjO8kUHclxoGcGpt+WsWc1GnFBEIlLU2mJNeEwQZcnSyu
UKHDEocBCjXt2ocNZzvtqGyPs9DC2mgqIZzj9sAf5EW+l9vukH6kHCQLH2+aRozXcjI2zcvISquv
AbgdY98yfEcXC7/ebBwdBr4KrzgVdBLdTgvamOl3ZkHmZ8EVs0R/ymCniywTNgx/OinFRTzvKTkd
WfVS8eVTJbXgriQsgGfJ48sP7uJeFnoTuCt12oovv/OfDSloEc3cWUiDJbr6HGTH2asyK3vI12gB
6jDtcFWbzrs8H7TyVkkvBXEztFHn7xwKNJCp0YOsT3KLGT1ot3OAMMuQBk+L/8uI6xfYad/JRmDZ
QwAKmClcLzhotfKCHc810r2YusLOWJIkCcIAjcXbOZMpJkTYQy2sSfziBUE31FOTaevi9jNy+qMD
c0WvF/C4tCn12cuTxtObDEJWkHoIWuGAcrJ8NIz1FHy26qLmKhBbltlRC37AmAQwVkrm3gdDdZiZ
xpUjU/u5Bf6GBYEzg4aUFJTRN3VteWqwL40XWq3y5WdVez7DTgsCih9rkQPWk8VMGxrpcOKxAVGU
rO2HjRtILX5M5VrNRyKbdKqi4j51hSg1VfmOUEFXdrdMPWA7miCRhukE11SQxlv+ChzRdXap9d0M
puvI3H7mN6sDaiWLF7e3723yF3AtQB0YlyC9tDqYKxpVvEyh9VFh0dcwpDjTl5BFDR0VMVv253Uh
7Sj2XvJMlsF5zjbRdB+d+4QsMeyh0tgHLglHAHZVhHl/89LhRNhPyqOuSaOuv4t3rXo1SqQhIGnm
yJCPPJCmoS0Fqm4OLCbbZEIkvOVx7o6XOoQd8vc9mFkPQpxbFsKUDqzskvofBrDjQKMorZCqtUsN
RKmixcjBWJz/+qmMfWqj+HdxmIof1P2UmxpCR17KCu0qjgNkiDIKdVUGx81ZyputF6Qafaog8lJx
/sIETSHiUl3mpDe5zdKOL1Py0JXzBMss7CSh/deSjSCFFy6cORw3AUWuEs7W+qPx15qIuro3KDwi
AnDk4R4JPwF0v41GAmRraSCJFwBYHdWLdqmuSzrlAR0m40gN56pWn7zEm8o5deZbjThjInM2DlCP
84pMtI3U8cQbF63QGqBI+JNMZvivMP+EgGj0DdOD5EMpcbik8rYZ9w0/hLLsmIk/KwHZWXstYOmq
lwOrxMC8APykm9dq+OZNllMXW7VKOP4/au21s64G3e8y0Sykyi5rnWF0ToGBBxc3ISE+GLvg6qwM
3uHYWMS5oFZBo0tQgEuBSL9Co1W7AJ2tNzjPOmZJoCHc4bZraHLjk0w+GCKjmfrjS2EcgwwyiqdD
Y6IhvtS1yuY7QJBt8w0mcUlE4Y+/CtZRvvU/DaGl3Ldgy3ycMTI/ZC+yJYGXvEvoi62A39B3N9gT
lp2UUV3GyIcfRStgtslMT2EIhhVrUFYsACmRJr5xBpK0/iCKRQUwv5BNN7vjmtJ7nZccSn92c4G5
7ZOJ/Z4VWSHDOmY6pEYNjutod4+WX5WsVE6jVFFYoZ0VRbgrBQCwqSRRfOPG5SGf0Zp8UzGJnlyq
T5TfLSRuTrquDcwOZVEvvn/r5gIxy5/1nuIA6YvH5BwTnGnJPUR4ZaPeMLudOK3VeM11tNCVpYSp
BIe686cRNUTUJcN6MOVrx/8p5FeBDin1xGRVr51CXXU6NwE/nRwuKamjBAIBxMHqAQGvA5V7cbOe
VJBowiF/c+s961fNOvC0/CKOgjA8kudI1xTL2LqfdiohFuFVjVw5PAmIDY+F0MegjNwotEC59irK
PHDHkH80uf20r6y3BgjYjAmuSXcOGm07fzg5igS+fCRN/o2CFzSFTJhH1b6axbZIb2qdLzvlllgW
xDX6E0Tzg0blHQ1rLELhWffIJyYcqT3wK7GprDr1mHEENsyTavqnpZ8+sRo/FVea+B4YwpeY2ejV
VhQ+zIzgFVdhRC/O4txoi7tTHcQHWyae9c7zJq6AtLtm8rVVT2U9uJY9b8Oy2FozrVqzQ3RIzbtX
rGk5At6nJXHl54QAVDpDE4pAITrVf6bVSBEsHMJ+nn9rVGSWsW2Ct0B7qRE8Jy3969m7rH0gOvv3
0YEroXh1ZDJLpy17m1Z8VphTSLCQQKYjcpRjsKXRek7tNcJkVGQvlrnMPV698rXrfyUEQpPGuNSu
i/IxrLpVAviGl4TsLOjSc1nKi9G86eAaJR19ABnVMw7+8o5zHx0JZ3Q2PnJe9pQsTOqGl+OM1F3Z
1Pmqsl+LZqfE17D/03DFF0FLpgTJPUrrtpuYVYOqKspEIw+EdqFOJumLJHbDQ2rtgRj1dTrj6chh
ywov7w49adXsEdyPkk2KngtdAyTerAj/UBbdX9WsTXlDopnNMtctw/i1yn/M8CVI3yacCjP4UT+8
xCOxPtOV8cH5VeQPeTrV6BTKV/KBUAtubMJd//TAi946+/qDpUe7B9aVpB7MHqdmuhXJlWBKvRvd
DjY0Ql/eN/K6MsEUFj8G052JIyV/cAEo0g64j8NiDRmHLXdvuxVBY7zErJvJvCNQo5A/HPvsUy/b
nDWId2zLmF3YzmSEWHffxxmveka8VeutBuWPSh6haqJvLX71DhusM74ZKo4EKDDxeFEiu9PJNjPt
gH8XxYXYeGnfRimOFNJAM0GF9CQjpibP6gwGN/gvNSx0+a5LR4FZObTfIb+IiwsutkU5n+mlQIop
5EKSug5CMmFIDb2KE8zyP2TTRdW+SITdA5EGa4bFcGXiSa85AtP4p6bXl6ub1jiCwXughwQX8Dtc
rPNbLl9nk2ycVcnENKNkODlIH8x9AL9W6T/VfLHyR475saKepeGl7zkBc6YeLN4ApMzkS5sQVVK0
jipuJhvdBV8LUdLIZNhO1AwoaY9yslZ3Fu4omIXux27eIf0djO8Lpjzg/6bsl582Z86RoKpFWx2m
LzBbS2f4rZ811gRdo3t7RK8CP1hl7gSZJpZIs/kL+Y3nBg5IojZx3pJBhQUObQyXazdesIWmN63D
0YG6E20gabcMnOQxWBDCxnsNfSsOwb7CXIYY29xxzwTx1lEfs0sRVUVvKlJpmP2p+q7KbzXbhNrd
5icpgW/xN/r1sdeOWAO53XhXkIIi/FHpJmOpzzZt8z1jo+whb8kC1L4d3Mhm/TFQZRFtjGJju3Rx
62xBixzR7jrZ5iPCogmg599pNoKKjEWzkjDrRTuouGREbdkxDCkvlU2HxCVYqSPQyFquPxUCXtLm
H5FqFDvTlZYdTMFKd0uSiGpwav7YFTlk4AcJ6i0S8zDrULzqIL1hyMGdDK46MpNsDWRVWbGTsQQn
x6a5JMpuGA6EAZOX9EoyztGPriPHakXPPAuLzYDu4CJklC8U5K4dhjBIdAW8+zA363F4xca/SGHz
wxYvLjTEOkKcT0sd9fbrjL/3l3K+dRi8i0WILSjON5pnrHRp7ceHRlprhOTabNPElaxDADwgIwhR
uYN55NiCLSvsVRG+P1TgZ/YTtr02elTlM0vfwA1zwuVZdpUVF5+J3xdURqn5VSq4JpPZhaS9HkJU
6JcHhou0/n4lcl+lQ057GdjDPvvhM9P+HCLdppV6ngKCujZS99tA4sXGB7/JinAp9wAtfreDG+CL
G1pvqr0hyZ1M0pX8BMUwpE0d/pF1sxxUKvLuId9HFXlySI7yX9z/yIjpwYAy7V6Zl47Bm0+E/oHt
eKMgnEMN0Gg9ypuCVsX6Smwc6ZovE+CHmBUd9Ug+7zJp7ohGuBtNfFfk5sqvhnYB/KN7c0KTSy4v
4clyiIIo/PykNxd/i/nN9goyFY6rFLgsOgV/LRTtLI18KRjJ0DSk01vWrXvnEcaPMPxrzbs03HL/
MMmMhmdi/NeVsS/VQ5dhv2T8IgOpBno32Tg7OB0JfkdflcohwprKvUYp6eSVycXUz6p8GxpSgy5l
+Kc5B8CtotqJoOOvqvKI7cJYt2GMdeFo1XhrZ5zcJf21t3ZucJUbSz89Tf2NdBHbfpbWQSPlD8IT
WgmL5fwozReHWleEnMaLAchllHtj+JwA7iv1QgG7+MWZx4b8KqR8JPiW+qnWABVuCsfzGP6oUKn0
b6TOirrNgq4QbYkznG7wtHvY+YvUfvYrmu6ATJN+QkmJSYxNW+c5jQhsTWZi4fTjTNMu2bnrqeXZ
Dhbd4DnJEY7axYuIDmkkXdsVE2PCYgbcMpSAFOcx3aCR4ik3ootA42fCARj+tPCkdhO2q3oVYZPX
96p6diIcATuNiBgQzvZGfCwg7z0GnZjVFz4HV4KPZsL/ndtzGv2oxDz10p/TbxBKC010DmBjDz9+
BsJsfFAmTWSVq4+kzXBR+MaH078rR0NfOKhmHOIFjzJprUhapI8kF2/JcuatZtp0geWQMrhhsRLU
fYenCwlVLP2lTAdgs0vL+SnoCK+XnU4687GUJTG7oChVOTBELN56Cj8LaFaU7fSSkMKXvGr2GxBJ
pDyj92laD9I6KF5j0tDj74H4H0fb4E5cYZIjgfQXlUazLjcFUjHjDewKXVjjMJuGxxxujHGHXLOm
PiJE5YUZCd+gn/RfOoV84v8jU2OomMi2sfPul5/x/BPPv7x/rtPsA6BPtdsA9S4V7uR1iQ2MEQAf
qQhtTzcC8+QVSj9k40jp6JKtGL4uIaTXq7R0GTJdB0JMqlCgBmqRmVs1falqjswC3XN6jrptYRwq
AliokZq1Kz+ecrSQyKM5iJyrDKOuDLTYwPyWEDQgEWa1V2EmuNAoogDBe+gwVUb86dhfQ8/YjHmm
WJGJm9lkEizm/ogUszfe85arWn6QFrWIlY0WheLuUlRvqI+ECCBV3Oce8nl9W21iD5q9PVpafWmU
Vx4XmP1Y2wkRv+GcLkp5KeWznH5AIiE+lziyrWQ/AN/X0h9FvMtJwhrJxaKgM67sF0vaku2JIxqz
8X7QbJTRPQLjb93YDcl1LGhddXUN4TNGq7H4TI8pc7O/bIl1SG/iCJjiZ+8fG5Oyy63hYIZ0dWVF
gA2YOL9bXl+qF1v/AeBIOHo6niLULShKl0a6Y1UQDjQPitt551/3IlICe3S8RXqsVI0MnG2C36Dg
MQIQIKdbSsEqZ9J6jcyztiz6xRrRcfanFxf1z+eodfZIJSfqWqC4NIU9ybkm0W+T7rVoFRQeDEtQ
PDIE/vPIgV4xHYP4Ik2lXyAA0ba+feiGvMbWjLNXN84k+YRe7M146Fukb4jTEZm4UAyxCsmt9uuA
ytBAvuUMfdqI0mxYEwipgMHxiQbs9jepfyCs4CZ8QRvpatqHQyspdYkAcY3xNUR8wRlosbQWE8aU
HCCc3O5HRhooYIzp2+Jr6nzs2rCXjLMJHznYvosnPVkzA3mt/tsCAwjMk+sDB3oDIU6YKCwmCvRQ
3dj+a91/OvlPAi5vgI+u0mnmHEDr3G4pmV8E5XYa/jqdfHRUAGS8JFfiuUImCgaLHjXDjDoYV49O
KL7cgkUGtTeo24h4S/uaqF+KfTEzfMXE6ds1CLBPU1UEeq2cAvnp1H+dveg202YYD4TrJLI3zMfe
7WEvbrL4apnpegINaG6lVpzjxkA/PLsA+yHNpfSW/0U/kGqCutH988ywmN4nbBkBsIK9pls7bZ/C
5xJkKPwD8IEjZd89yNAsIYQ7DS6UUbPtrX1a7av4Fgdv/QBHQPsyEWN81n5waAfEKSF9zktsLisG
f6aPmBhGTqphX5v/bCE+BxMEGPD9PYdtRjbFNcBnjnbk6GyHDUK9NF5JfHr+JeFZp557eLIE2sVK
MgngABUEcykmNo10a5m0A7M2b0AtNIVYcq5CqXuArC/NatOuKiyNe3i+HmNywjpE1DD1t4ug5gSj
wTK8Iozv2n0KO0pLETdCKO/H6SIkjjF3XNhKNNH/QcOH7Y7cexIvwFWLfKsicO5IcGHXjRwsNkRi
5kjRUdPU1l62Ns24ppRZ6JMJVWvnbWN7ZkClULaMpCNXSpo91egGAI8snu0St2LGvLOIqrvdIiAk
Y7nR+O43LNjp+JZF51K6deF7n55i3o1mPoBwNJthI1o1uXeK1EXp1VdHdYmmPfdy7ddmlSnaz3aA
j6z3KXlETPHNxuzVldkcrY5frlr70p6zG4qcZzP1HHn9RujxQgKU55kEZ1+EwTYkdF9ZDcNjAO4a
euQawVlkWWjmyTGJhdsl5OURpDn5mWup7ykcosEJOJI9UHBRl4tnO32ozZu+djyEUkK0QjY/QCca
KyDyWNlPxq6v0S+a2crgr8dOC68MNnqt2bLnKsB8uQmGHfCHJZ3wGgNy8ciRVBE3RIkjp2oP9QMP
FkGHdYuamBrDU9MRicXB5c0P7iIx/Jig0wUiRbkOIQV+GbxwKRfPeMt/VbvhT5kb1AjCuCIgw1Lj
IP1p3cwQJscfYWIi8j87Tv0l6p5p/01mIOaBAAiR9wxdZSP7C6n9iNvXcdb4xI9+u2OOr6/kZQ9c
dlT71YwNJeR/svgLNdR4HIue6gWgtyM7WJA9A84bBjck7qRUvMYu3APSyP6Sm/hWpU1EozcIGDtR
fGdoJOc0xr9oP1r2dPrD2YCH/qJZFwyBouQl9HTjt013KdiKwkYh9uoMCxRkGlEj/gSBi6wl9x+h
wgkx70LOOLxF7UeFDVfzRgzy3L38GiHwZLaZ+tWo8suxcBVE1F/CcjWPq0Cw3AvewBXFZ5FgP/Q7
9R5C49Gn31XFUB6eeMwHhWm2HxdjMy4dyt3Qx8gEyP7IxobdaarZ1Aa3czaMCWPzinOS45kXABEZ
+XVuJC3DEp6crxEbZdlVXmof+BPRDikEUgJk2Z92e3RouC4t3520CxuODIOI54pZQ4CCQXhweAjE
aEiqo1vXXBLEj0TAuH1xI0eQBJJT1t3Hjzb1+PX1+MbQoDZb3ueqeJdYLvv6q6IHnguX4kpeknHB
YJCFe54vsVur3SkxLcAiPi7/N/qi20RIsKSJ66O8jnpMy0lIq/eu6S728IdFQUKkEU9emHivgeUJ
P+XcfKjkCBFE2jHf2+i9GZoa86/X8kVqEXnALiRcAAy7VJbV+U21OYCIEG6idyHg+jSjbEmuduac
w2RnZ+8jU3dTxmgb8AKmT4E65JDFfBJGjBk1cLWKSLyBlu7oW+Zx4OKq7oDHOPnT6Em9zmJwEu4x
rArcNRFuK+W95vZqctaQ4KobhDmRVBVgLhcjp6DAkEDq5S7GFqz2wCq3uHpV1VepOij2fkZzqaku
Y1WWfuRM3DNPf2bcSkigIn+HbzbNjewwOMtuyu3EIIrIoPyA4Te23UbpNoWzBxbLkUiBpfY/WgV0
YFAkBDc2KyApYswOy1NUsgIoOmbgGmssa3n3MN2OlkWbZ6ai/psSkMVsvmf2Zzl+5BBnC7iIBvx4
cq3cQhMCS6zxnXB6ZkfTxIs0HMUpz5EnzMIF19A00WG4Y4YhJoleH3UdU8Wt7ThzGv0X06bwzIyq
7tbXaPztkEnyuhJ5FJV3zuil1lh42Rzmqhs2DYx/2fwn3hJUpIn9a9gD1z+XFQ+3TeoPeumaiX3A
Zb5Mhn1Y75kTphaZUg94B54lwl4nkau38l2J2Q1gPFWuYktPdM47wq0i0PgAEUE5JatAxCKj5sD/
seQfC4REfKn9gx+RidH/4laGp5na3WeD99AbEZ0Aq/gdAMomNvcyD8TElYakQsPlpDmQf/WVNzm6
GIjAlS3z8oBxEHUU8fLmoYjgfG5izolBdF6E0FN/jmTnNfnG1nc6+ysqfkSdBOzFLnIWwwM8qhB5
MqyMgdcVF8LkW2U9R9+Rg7OPg6Y6oUORsR4h1M4Lb7b30JpDT3+dGHWF8C2UNmIpY/YCQcCMyGq8
pzMwmc5A/7BcuQdV0Mmu0rnvzVtBIImGnFxdhs6bVGOcIJZBRuVojIghx5DngroAmcf/ElsvHQlz
0U+ofPk26enreN0QVA/b7wpEQ41O3fgmBaC0zCDImgd48XeOUiFL5knFGimOOMlaPUw6Blr+kQit
ix4xFREmqFto3E3zrD9l3AGKts8IkYpJAyrLW8izGR9xclcSNpZtW++dyiRMqltlk2frbhVfzGgP
nkh28mJYW0vgJX4u2Nf7mN9jfms1lJc0cg1W5uqxCC7dRsHJBDBbfjI8Gsg3rHVnvcSE6AATmCCQ
5DswfpCK065V8yZlf7PB5p2tSHkhlGKhcXSPhQflKeILon/e5Bnv6mGYts6sIXoiZuTawbixXIBi
r/puF4v6BZMz+mJLF9l88yH+nTOkAIUpzrgbOM4meQlF32YnU4aTn/ecb4GB2E0WZsaYzfsfF2HR
Gvvp0KsVDODcxNCUnt+cdG5WljaRaugq5UmKgSmUbJXpBBUB5WFhRhnCo/FaO9ImHSgKmg8xIu6I
C45ot3DBnhyEt7bBGk2Tgaoe9OLMqkWsHRepiob3LKMOyrcEE4hHTIfbh6osew5Yo1vW1ioGp6EZ
VorxEUIC7HSPmuF4a3xPhr8uSeeIwUJi4tVSiInsJgugl/N3qO8yEB/F5fONmK9AYoZJfnjc5fIc
OOfEf23Cr6JvKGZbn/QerwAAlXHJQVmSkjIEfpZu5n/H7wazm7o3UKM2dAA07KwVCnC2e+x9lXYw
+NJw05YeXqLJQ7bdjV/iYG2pdQircy7h+qCzImdELJCu0e5ywHNrkipQVj+J9qiwHz/M4VlZ6LYJ
3dDmdx/KzMh/NAtuWp3dk9oqC2v6EItqaRnrWr068g58w/KSLXxHu9TXJbXxzKXGuB3HdxHblibs
iEjK7TU7AKInXrjHkD98PJaZyeqm8Ndq6TokKUFi1lU34bDKCfM2g2XF7Ja3H6plESzGr+hz+K4H
2cUVODIFsduPZoashGDvdpezmFD5wR/K3f3K4wa/JOK8tOHdUN4I5+GtoxqVvU9I0bobyPWCJY8D
wiDFi1+lYcJowVctXgWbkJrx4x8imt1jiTKur4wI8OloWjttekdlWtlbnP6GdQ+ybDEFwH5iJ8w+
g+hbE8hu8AiRQHaNgycf+js7Z921KxcNfQIFCRbij8bnguVAb16SCfUYs+DUEtYSoV55c/S7xeJk
Wi9C5+tkZ11+H8g/ogyzIrmUmGFlrfVHaugkxYM3iszvlDNtinT45VeCdNGyZFutZ/SunuYPhnqd
tP4moiGI3XoIqMVGH02B2VJgSSAoEuOaIr/xHoqZDAAD3Qf3E8Fg1I6VmFDp2VzS6kFS3Uep/pEu
4teHpqGE09/M+WcG4WRoPf8NMAbQIZJ2ympuYGQMi53wkW57egMLunc+VKQGkfFtxh9+dZ0mVLyM
Vx1zsuz1DnAKnWz4b54R+2I1kDS8gPjsXKJDYW9mjgQ9PFUmX335nIrPkta3GB2i2pZnpX8Mgh/Z
iNNRgd8JB+Sw1h8wCq2MqEGiRfOV4Ov3iYv103Y1qRQT4EbqOVn3/YCen1nr9LT81NUQevBvcaMg
hr0q5b6WlyVYjBVspB+/YoKhl8x3gWNGr6i3uUT7dPCdxw4zMSIpBP3dpnEdgNGjoMEcchLa8lLo
v8pIoxqdYnrvhezo/gzrWL0ktqde9P7a6ucilxbfBWFU3Vb4mFSyvZ0noN2iKc685ZZ6NeueyDww
lLtZ7kYJ3ZfbNrus+6yIa8uygu+J8HB0k5TKFcJMvpKFJHZvdK8YPoSHefeEWxcefh1P87hAAgiV
HOgfMBPE7TrCfLWDdNX5/svxu0IR7EvfSr4RADDgf5jcp7XmBUxYL9R4Cfo6Dn+j4ZI6+94bYvyd
ZoXBhk1o0Vsr8KEm2YycsrHJqO9FylV1Lnp+YuXRkLcgYCZiAdWHzuMb2T6XNkgXUkcE81BBZFTb
ZARy6PqziANj4o7OKsFetGcm6DzwRSGjST76BfEjX0B6fuVW0xo/D5lAF81kca1/c+2taMF35W49
SdEqwuGHoI2ICIYzBg6+9w7nWS2iw8u7xNYhy3tNVXDsU6nrPOSWdP+99AUKT4hM1NyC4pt2Sv4q
PsKlhSuNzE9QtfYES8Sf+SizHwRwSAxoXZLIkjoHKBl4mJh9mzsruCCg/fYi+NMA4GSMDk76Xc4v
/+N9IbZrUSUce4QVSsmXqW0D+qNKLgXlnVE53k6eNZ1ATEVF++yFptekl1x3lppxIFuum8G4GK28
kO1Uadq10w+umZJloV6wtwF6ZwBiQhskmKM+4zO/oLUvJJ+5Ef1VtLMF9MvN3A0N396LZB+k9ETa
BaynMDvjvdb3lXJXEZ/OQIV12a5iBEEqT0iwikkP4tllBet4B/4xhMNa1EfZbklwlYQYtcSd2VZi
QVqyRDMDQRvEQnoufROWiyCeDQg2OEOmZ9lM+8kpvRLAn5IRkkB0Dneh4wPPURNSS1g5OI+FAauB
w2ICRk2hcQHG12xxZYTQaL+JvkmJ4QrvEws5J+p0kqD4fMVcCdZC7ZorVS7j6qoo9gKXpqUSeCn1
v9SKF/53nJ+k48IKkaSR8oNU2ZtSvSrsdQ0FArOwhHFxp0RtwbjmuAcPKn+wfWpJrNaKjwJzZnmA
0R2LX6PByOnBmjT+vPazj0TGy8jSB0tn8UZrs8jOpCzMxFpMGFQ/EniImlQhDKstuHlNFlbkKyoX
zz8BJmhm+GQJ5yznlCCRa7Tkpaozi9G0k8DpBM5nWfzH3JksN45lafpVwnzdyMI8tFXkggM4jyIp
ShsYRUmY5xlP3x88IqsiorrDqnZtlpnmnnKRIHhx7zn/+YenTxFZbip9Fy8w8EpWxOPZjYER32Kc
xQHFEN/MSJm5M01Bj3lPwgqFKijZozJHExaxshqqHap3dMLM17Id9lloQPR0noxWz1gibAUdqo1d
55gYrCP0HqJ29lAA4XYKodSaNp1Fo3vOcc1gYAqUVhorfKgQ5c/LflO/oBs1acMi44ht+8SpN6BL
GiIkk71mGUDbEr7Ktlx6WTglZwxcB0Y5Gg2kDumZjaWWL75+TyJzJfMFBgzKWZzAhYs626oiMIG2
UFkBBuwn2bz5SFUsBs9n9u7QjyeKwX6yvA7Trjl7HlbMHyZu2kkpz4j0mucyux1xB6LOBnPvyyW4
k28Sii0jrkcpnj5F8yC2pIND856F5r2gGK5r1piyxX3OzsHuKA/thLDWOc+lbdW3IHshkgInvGqa
4eg5BMxh8LpZZsmutQT4o6CcmHPlbI3YOa8s8Tr8ZHGNJ4pqHRgV9Q40IjbVcTIOsdQYnVPljYsi
lrx2oulOPhapZoEaF+k0ShBxVwRLRTRYYJ8hLaCA60xx0Lt7meAsd2euLQQQstXvRCHaBgASeMp3
7222lx9etsRuA/t2jgF6kRRrPLsUPICwLUKeidNs3qAJfPjDkZFhz+C8ZGu0fKZ15anPDmZ4bc3P
oHm24rAkHIBiLYugeRlnzWUfkLBl2ov1gi47dijMiQ9RUQRAWfntgGn4/hxOR2HGgsBhICgVrHI5
+QJp7pgeyqJTbVPtOUeY4JECZE1Nz+BBbr5i7F285CP13wRM4IoHECnOcRrxxRlowsmYfPbmHkc1
T/rWyHC1XgJxmPndu4b3ebUTrG+t3sn6WkYT4Nws5UURvlmoQ3IOQkg/KxPV7UGW5wgJFfTh8sxo
3ZUSUQTAQiRMd4bhiJ8cFOPNlXjCYRGJ/VqYB3YeLGgkxwN17Oq4cvhgc8F5GSBulA2aLPj62jhu
r+6iYI8iCVlYM9uXQWqkEPPeg3BC7JtJHSP0eyxvRQOiD5Yam6xr2X4ZC0FQImmCKe8KOp0/Td9k
RpK1RzToxGRiUmDI8C6SX98uFKwhY/9TUhCiS2e9qBmYoYLqLx1TomHRLfMF5IxsyULUVy1zfT+4
jsBZTzHqM/Y0aK/FARqtiktZZWdQg7HyrSLADp/iUq9A3q94PE99ad+KgFCAjFaHw8GLwUmQslQi
tHOckpBpKMspt8B6rFW/ZI8eeyAlsVFGj8aaJUgJ1Wu25kxo/CUgfTi8liVmkrtEOUXxS42XgL9F
fSPktsZyZ5wztxZ05WNrhJk9lUSZvcR0zIT7IJx7qEkIV2+Z0W5LLEpmQDNMKKCrd/hv0tSVwRVz
ly797kBFDPqMUalSyaB98cwkP0fi+dPg+imrchP3y4I8Nmx/KpO9m7mJU33E5bPRz97UXXbDp+eR
oYL6IJxb2iOGRVtcfvrcbeAH1uMBRNlpLpyI2mMDiYHgB4DIL49ezSTrst6XNFWmugyzu9edpSHl
yVvnLL6g2UruffB25l21VuLgbXW5mFs9kVivJR6344CaSTIb7WiXKJawKfW9YEGsHZ3cuMntaPw0
EjiZaZEgRRmJM6f7iEkvK2Lqm1qnOufbIUIvYEDh2UxrNeI0wbJDSgus9nAVQP2PFqbpjw0s/pSJ
WFYsQYw02VaZ78R1QWZ2SrAiyGe5vOILWs/5yrL8qCHQwi3d2Nbwz2XuaEwTLzYXEVsEH4ZfX+3g
u04b2lHnOHYvuCOP9GazWYzTloJQyEJjHXL+F1IGTNROQkj4JUxdi5lsKPBgYvcEHDjY3Cq8CNRy
pRJRmH4WKrYZAsQrjq+BJaEYPJeeSkq6sHyCcAMzz7GA/M0mRzU+Rh5dRQAHfBJw6LB6CSmWXE2Z
0OVjsTotFQTCLiIifEHqDgIGbQhhCVXzpsAY6k4KhuEuwR5tdyuw789QBK+UW4rxWPCiyeBw/VHO
ThI9eEapEL4PWAbC8aXuhMNd3AZydqhzwKkV9nQrWKrFvKuO6jiIGAtE8+3Imyk4Km4ahrjym8VD
hmJOWo6Dg5ADDPtHU7sRCMm8ecM8j75ql5vEzc9y/EJH5MJR6Wpp6pT+Eqkbhg8iyRYXN3v7ufmI
PWzPrctKskaHB9pnvinsBSPVlgNAUAwW25VzLlDk24m4gXVbi6ekXvWG7VR4Sy5zh5eb4QcAyqRE
a8cIF1q2z+hFOkWE/WwDvw74ZSXbhvvpoQVEHkLTLc3EZ4SrIB5eOHzvRsqGNBrUexpcPudiRXuj
263F1sZ4d7R7gZwJQ8PLyIl8dalgnFPRE7O6jKGi5MvhCj5DflI3A31nP6KRC7xDzaNXhh9G+/SD
WYNwqwR2uBTeTtTPZfaW5PClFqPJYWtTrdXMnvKyxYoPS7J8kZo2flV5BuncdpwdYEgbviuj1tpn
0oz4VhHZ5L617jy02G0IDPU+FIYfEsLQVWisxpm2jQVq1M1KuaBkALz2dn15MRFr4KVO4qnDMsGY
IcJFYu2yENVdyTE4x6fTewAORQwCiOBAMgRNn01PZZw7Wtxka0QyfnUppX2v3gzcKtD2wQ4NnYXL
A9sA5a3SbD1068S/qX201NX3VL6yOmUJeRVMzrGDHaAK5ZztBqoUXGq6YYntLXYlB2ZPnKZjyzWg
hWmnpIZMevmjkNB12XV2skht9uWXTnrIcE1Knm2/ng26P7XMt55CMCQ0aek468rbKeqb5J6wfxWd
dabuIn0dRDvdv1nGBQJbjUfF2yCtICN73ksIji8ZR5cnQFmzrDPrxQNWcQFFtSezor7YCdVWo3TG
T0J0VoiZ84EMrV6yExfqkdoDicK6FO4m0akd6kQboEvF86gg7Ham0hBF0GVU5dYJx2FYCepdhgwT
gVyJAiht9Nalt4xuK91gmhbWY33ReO6c8fO0uHbQhcX2kxsq1KRIbBLoSCLm9QVZEKaPE1h68cRv
8rqxcCz1deMtnXyeqlOcqtfYQkaw+1IYnLp4dDC5rVYj8cvRD367HyCaaIskffTSvDcvqUolPuOQ
ZcJlVmtT2oovGGHK5ZviX+T0OmDFxYBFWPjqPMJ7GL7snDeg2K1dTMrfwKGGiAC/2lmkfNcxSHIP
Pd9qPhyPJ2E+RAR0vJnYEugzMbZbHVEC15k3aPuwcgDhCtqzVxw7tFMwNRuYNLSRmA3r/bYjtLrA
cgRgVagR0iO4Co7YG7h1h5Z2bhl3KaLk2nkhii00EikeGibSRfehyt8B19oiwBOND6AWInLs8ZnP
DDz8jhEMJcDGuamsYvFKUGRfHTF+LrUdMNagH8lQBIFFS4XX/U/itvcdtTzMA2awj7T/jGj49Jio
DPEMfRYuTb1LnGo6K4U7RkmoRJL0LOJzEt9q43NgFQhU8PFIYWyv8BN8n0pHWhOUHMq3kVJnYq16
5S3J4cRjmaEcMwGG9JiwZM0ci/WZ0x7GsUWsxNNA/hpzQgLp1nsXuNSKCz0XF4BdIx2KCFhkp1Zr
oaLSHrG69DNG3EKhrxtLNodxpFX7GHZeLTxRudXScI+riVW2BAUxoGH/9jwOAwto19w61YYcGr4t
tV6MTb182XsxHgG4/fOKobLlycESxcGr8TD6XGGJVY2ThiiflABkUalNK46VQNuD8HSYHkntWxxo
k2g0xnC/Of7w+ekCskniG9af7uCT0bDXo1Mk3tUBk6/uEqwFPly7TkmwZYhdENK+pbzy8mMPllXR
5Kb6p0Vx1br7nwsH6K/aSC5APo88cZeXCCp653wlfKwWC/txwF0JNwb3OZxpM4faQkcOztrIk05q
ABowr3iJ7aLb5QlpUjZdHNtVTWn1E+arZzW4R4wZHka4mO1sQqYbzOqdbMXQg2zUITsWLXx+TkK4
12H0jvYrjiBjL8jccdTxy8rdrYoHhI/2e9zvXEZJ3D1ZP0jSUqZjQyeN6KTA04CNYyeLXyMQjDFc
EdwVc8/eVmIiisev9S4jpSzTuycAv2PS3j0jFaEhxm/esgCutjZqcze5Muk+jiaNce/UDp4x1eir
9U1MtYb8uVy3MvvdqLjcs0yGcMV0iY0NExEqGtJyAXN6rDTJs4GkiMfwDUEbZp8Sjk4mW44FWp2s
JXHDDU+7G/lpUIE87vo9gAtPdb9T28fQbaSCuMY5BaApAsQR98Cor2h57fY7b3EzXQDyODnsRQZk
65CCodtomGpvhw6eAuUz0CZAiQXJcGmsPB655iWNvjTppWvm+J5YXyCvRvqVp4fQP3f6pq8XVbWF
ad/CGSzhgAm7Tr1YwKAExJUXlccCTW7wLYkAgCmwU3kbkhfnqbUz02fSvjW9I4hJkywjapoa0MQn
KSh9EmPLmDqij2IOpKpQEvGVZrDR4GMFsxHbgXgVEDoYebYcw8lcB6SXSKeqBy6yh2SB6KAWoODg
HAhlSrkmkMPLlyY8+sFbD3WkDAEchmZSaPtKgBR0SaA9YOiXMqB8GbNegHmE6pz3m9GsnaKnI6Bo
zdTPMGZmwVT84LtnR7xV+UepnH35U/DxSodon21Cui+bt/SCo4Ber2jmQ7N01WVu8NiGuMXvnATb
lmuUw5hEpglm3ax4IPEMYwKOZTH2tX157yjoC0xZ6gXqDOTx7rQaL0RvvHWBjYUpnhtsctiMetCZ
vZPhiLzSyerm++kmFZoJe0z2rZxumRDsCETECBIQBvGuvHVIeRB3vg93lJgSY2nIl0B4tdj+sZod
6YYrCVSv7Hho2kVPmEb5rQaZXTAv0fslc44Y1WGLOdBSdi5dOq9FMncWYStg1rMz/K8BPlyT2V3P
Mphm2ZT6Dy1RFq3YfXXrw2EyGVzNyCaoRc/XxNbbFWexj4sAPozQbSGDEb3h+48ctxuE+22+8+uF
qtMtbhGj6vG5K2NUWiNVz048O6M7N6iT+2sVP1uZg9jQ6JpGayhm/VRbARHkoK/pzmhedBTsZfEh
KHOzG3makF0KPC/05qjLMGmCfa6ytEz0ngijthLmACGOy2gfkVZjPcVD58CFb6DUqyt8NGkfVHId
GgiSSEGwdRmnjvFBEAIyGLcdE5IarbDfXCsuf9DQcc7wrWquQUgQKlBgiUXfYCwaHLTzRdOtMeNy
Azs0zrVF5UN9IaEsQQXY4CHmQcZE1KLtsO+NjYWC80PTbAXlktUfsYZh6LUt10If0Z3fGRgGqGM4
n6I9RNhK2Wnwa4wzMQQMSFr2TpzHY5+lRk2yIchF7Z9FtjVBmAtu1qLtNsqwy7pDLzyFMdX7IzJt
8Hsy6AdxqQYPuDqGiLEJMm48XA9Wv0jZHxNEBgoCbuuWly/9xk/uLaAFGLUI+s6C0qtvPCF1jDWL
OQco/A0Qowgn+f6VNwX5wAjXF2kd228zvSMnrUHAvA/HYqGvIwwyVJhedqbzSvhoUFgGe/IzDaYd
QXswulOXX9P2lvDElBnORv2HYODCiP4+8p9xNsex1uA789ZOtRRkoBnjaepnDVgRHjktA/QZ4mUz
GtmZ7J2H+qFh3CJJFxIPKmOTDhtLWatJOYUnK5azKeQhomREyPcj5IvBvGYeMK5hNSRQLgh6qSBJ
7DOMel3guowGT1dvrfgyJE/i9sYqp1WWAofTaCsYIMthfl0wFuUjMX5P3EsfXnXjY3xkwWKD11FH
TfzjNKdfYVgE1q4V50LbSPKJ4K9h3CPQyBip7ftvNVSrmBO+pvuPPHBR/22sQlEd0PzicebWMC6+
HdpsXC6kfeO+xv1XpAez1gdk6UxC9w4aD3E67zDUimJMwI+ZhkWxWbz0/Zlk15gAj/CDbwA/bYIc
WuY0HY0VqjhYIXiGwtzUFxFG2/wWDzZ0fca1+DRkJmG6q5ZYYwrS0P2woOJRjUJ3Z7nSEPGlFDL+
MIYD7PnCTSfUjeqZKUfMZ6o15s7aGCnxKJ0TzrxxyW63Cq1rjtMWLjLyZ5HcMsYUBnRa8ULfmGEC
yWQ9XbHAM/WVq4/8DSnoPKd5d8BHukJ46L7FRIA5uCgzxb5YLsp3VAInBbU55rfjFCV4lu0Xt7Fu
j4a58eOraC0ARak2Tf8cy0dulSnsAEg9F2OPXWLhar1DjinYaX7KwXqddlMLB1C9HvTJLOZJ49hC
ecbit6a3SvdsxQRjgwNDFi7KcdyC2HlcOC6yQPYA5ZNtkA7bJSbVn5Uapqn5pJazTRM/BiBJJEnu
cmixV9j62k0CTqkZMLSY86CJMzjBcE3beyGWAndBX8duChhCA4Opr8KkgcHQnE+ER6tQXdtmMyyG
YM1bR911rL74gHhQjF4njPRyjPZXsnosCEtuvqR+6wi3zDj01rbMtnpzYoiAKWrYH335SwsrnsBT
UZ6D8iyLtyw5Ru0sBKdKoDTOeEbcjoyIb8m56fGl5bjzFsKwxGS+yF7TsKHtYqzlYt6LiKRiBqhc
zfTcm8cMxD+ITzIYJDxe9cPD+2lAQw0sj8/+ezOswgHS0pLuB91OKr4E+X7M5NVImhvA1aiqYDPj
sizBXm7wG13WxlWDx8tdZjuN4rXYHWVpT8CPG1xVZ1hYWWbLYUCY7qGFuq6AoAVUCrwH/8bDUazN
QR9ljiJ/nWqPKDamTmvu5bKjM1xLmGMrKy1/V7Cwt1RhZdQg88YpZ/adIZbj9KPzgutCVC87CVPe
9rsRzhh3qd6hh2aCzHeeFy9ZG82EymTwXa+AWfXmE/M+yFdhY9dg4xXmX4sQwyWhqKAwfXbZZ6bg
C2FXyiZCQdf3SLG+VYgAifsFK19wkN6/N9lbXYED89GBZA8U7hpTLZhy4cLy7iL+fDLoMMXkfEjs
IthWOG6ZPNrYjBo6jfXJpSvtpwwoOnyS1ZUo0VyEoLHOCU9NJdwjAyiLbWR8qBpRKfAYo+2QrVp9
nwNFi/I9xD4E7z0cO5V5pH0kJVMs0EXIUBYet5Tz4VsX3SQDF3W0bipVfk/2HWMTKQCShUYvnb32
rZWXVkcvdA0fqQlJq2LX8TCLKp9aTdEiPAZExyqcEmM0BGo35BJDZjILyDu2zyVrBed8AfHnWeK7
GiAe2rIBZRmsPziXbDLlsHfzU4pJkqDREgnvcfgO04xGJQOxgLIHCmORPMBsDoEdrIQ8mIvMj8Q8
Yutat6R6tctKsft6nbWPfMRuKrh49RmTQ8VqAJm3nH0OwHVE/VYrDwcYbAC3mVYtA3jaKC+89Wgy
nI0ZL4t6SboKhyKHKueXl0DQUGB4yCxD6VXrKRTDc43jDOcWo2VX3I8ixQSqCLNaHjIZiJ1IdHs0
6ObcHPdXF87+yLOPtZVHMgUFhLKmRz63+m1URYhLvMLwuWEeyidzu5PerbP8NaUwERpIPt3HSK0J
SpswRdB/jgYHXnsLiK9DEG+8Uej7Kow2GcIzcL4N4KwU/tEube4DIikBNLVmO3K6F1W+GcZLKoJm
cO8kEBk2QJJHc4hyjJTUPVnFo02Aw9saVgU5BxLy6JJEKEB0LwVy4VZB/BoPrwyr90O8dLWMVvSt
Uk/UVLCmS87eYbBVdnsP9wrgH88iKPQxFAdfX7OYRrK55KLi1jl2ST0zBTLHoZ8W5IuzaJVqNNLI
gdy+W/e98IFuIejH4MqWbREAQKbTFc5a0N+7bk3jZqoHoT21/WeRPyz/y6EHyXWyC4x1kiHveEn5
OfkhjYXBs8g3B3F1PMV0AioWlb9xq70oPYDBRkyM6OmJtErHnzvKzFJdYs5CSG6vQiFB+6HX9DDp
EACLmIkwsQruP375t3/++789u//tfqXHNOrdNCn/+e/8/ZlmPRfvVX/56z93/rNIy/S7+vlr//HP
/vxL/7xgN5DGf/tP/p8vNF7Of7wub//75c0e1eNPf5knlV/1p/qr6M9fZR1VP6+BDzL+y//uD3/5
+vkqlz77+vXHM62Tanw110+TH7//aPX56w9JM3/eqd9u1Pj6v/9w/4j5vV2aPJ7pf/mFr0dZ/frD
+IeqWIZlGaamS6ooKcaPX9qv338iWqJlaYZpaoYqS9aPX5K0qLxff6jKPwxNMvktCVKxKZvSj1/K
tP7Xj2TVUCzRUA3REBXpx78++J++wf/8Rn9JaqLpsQMof/1hjW+f/fZNj5/MkEVT1hRV1mRFtkRV
lkV+/nyc/cTln0v/y/BEjfzhHhBZPpXUTLN6c9JmgP22B024We6I1q5hKLkv5hRq4Zwx0MJfEK7b
20OAB1c/2dzcRp7Cclooi2rOgIO1X0zWzDfhPdrtHTvFNaj4unWXmr4W6xl1Zrm/4bw4iZfx0pib
toQ7aabAFASnuTHLiKn0MDidQAmnBNo1sNfBAbiqHjfxZoZWBsyHmIN3DYeNU80lnGjR5pAHFiQ1
QdDzZyBYG++ktFMAz3rjEzYzuWEZtRX38iliHCiuMV6y5TWlCwqRbKa9QbmDiTZHMfCqLos1iQQf
Puae9fLG7PZltP8a3wHvE+MAY0XZ4vcDb4lz7Ny8yTtIZBOMEcq5hFMn1kK39el2sya7zfgXmOVb
QhHm74RM4h5RbIst7j5rhBZcOyZuk7t9ubiTDxCZLaYh8/gMFjYJbzmKfwOnW2OyERdsqXwXPg5L
UBhvns09Y4zHy737kwv3akK/Am2GROGZ8bSgYem41k0+ijdlFp6rGU4L23gCnIcRh3+V5OTs67AY
AgqAmpwvAycQ5ZQ/h4W4ypbVRg1gtU9SxZZ4E35vi1b3COtrUS7ZAQ8Dd9RvX1AO4RHGJyOYkvAm
+Hdb/HtWpNBgb9XBg7660Qa1ormWX4hZXvjW/FWX59KpETblXH/rlpeLsJRQ0C1wDCYKwl8Hq2Bm
zlCSr7xVtxi1yfObmtkQ9V4jW1qGa/oTW9/RXVQQERDyrW0VozcDggHshHCGozrYrjX+T0exyLS+
WzJk0/gfhOGv18iZl92KX8MiLIezulJf2itdNRLRgCHcDOlaBydstA5kTrn0EJWgo6yQR7aLXJwZ
21LE3uiVxkuL9tYJmAaGL7rxnbeVd8oLaMWipoE7Ekv+kQ7iDH8rtvcJXvP8QVyHe28mHDi1poGw
a9s5U4lwm3J+aPZ4iphT/kwhgdiL3JV2i24U5ZKG6I4seUYAc1naKeWq1hEF4o4CkMBQSmJ6r9nZ
pX6Axmrb6lDyGumq7dd1jZ56ydG69o7c2C3eaPW3c+IlZx/kP0+Oxy1UTHolphOojgJSjSYVYPUd
RnJ2GQUo8M+Zn37r79CUNmOwkgNvGAfvubIObYEVVZBxJsy1Z8lvmzNpwbjXQDBEoK3tngggq/Ab
arEImXR3llmuTfxX6cgUXnubwTN1XsRnYE8qZlbNol6qWGBMCdUlQeDJByNKycbq2j5iKm5Npm64
4Yzk7qhQEGfMSQ7OVSDBZXxkiZbrX70Qkdik/OC64PMxF7hrbBTGtLk7p+DobrpP3ZznX8IHA1vM
jOmkSsVmfTC4cV9x9Jb7C3WItOx3CY6kdj/vsVyZVKthdshsbfNB1PeO58TfBJ/U4GsqGv2RIKoI
vxzyxOdiOzXfoo9YmDBiZ+a7sx6w5mAZBkf5rBx966oEq4ZIByz1prSZO/nN3GZU7JiutvXkKa4k
qPEHYieMhXlH7LaLEYdC+fyQjyvlDDlF2nvfyt48NlPSM1+U9Z68xGUKYZLpzNkIVyMl56YWfCD0
nuWEmCEYEcH88SCFt5hCQpi8eMv0SLCgMn2do0mb7PvZXCOaYf6UZwzBp+WnvOVPmKer9+TxhlQb
uyC+nd6uIP1Sbj4QMjHlp0qC243bwxL13rzd7mVbmu6JTbyV3kwlUoWPALwH0SXd8qjOzUMKWgqb
g98F/J3qMwMlDf/GWkRoNfeUyTMuiP+8YoYIY4gKEZmeslKhzO30N/js9Mvfmjbhj9H3G2Ku8Sr2
1a2He7CJFsTq3Yw5iXtoopn7lFuMT+waP5YJNqLNdyCv4VdTQNHpTJE8TXI4dXymeMUft9YCmayi
cTAx5MEX7hBBTJlU0qJmVjrjd3AURX1hC9FsIPSe5Snu1KcrMvnSbGXuHrXFm0A6aEtZxkQAYgX9
LCN6YwFjdfZQHlcYueuX6fJbWDGCkjfkRNrXPaIiBgAOnd9Dm4Yr4LG1sZP2IQDm0ecW1dB6yAdd
jP+FiXTC0QpT/vt4+QCy8sS9JA/ih0s6+C0XZd4hR+9xGpmMVgV0DWDO7z3wxmejzohjhGjgqwdn
frJm2kj8jxg/HRAKYVjJ//NGbOIM9EEBRzPtDGFPg5ebVOGygAmMJUz+59Xkf6NOXHylY5VV/rWY
/P+xTNSVvy0TH1H1+FOVOP7736pESf2HZuimYqkUdTJmBuq/qkR+IpmKqlkUgZYsKSYF3O9VoqL/
g+pNES1DpnYTFes/q0RF+4cp6rJmSZomGwosoP9Jlago2l+qRFm0iDnTVQZPhiZCNPtzlSi2bsxg
A2DJSwEc82aKk1imQ4nQ27k25HsVUVlnPgNTXmUhBHDvNfKe8hgUhEVOZs1FPBvEGnKvj4Ugwu0W
kDIX82kh3qI03Aymt0rxw1fXnQMnjbpjYkqnQSYro35k7QZ6aVI/jPhbrNbOMRGOWo+cbx1dXPSN
DqFVXBn8TMzIYmNriecgPgzOoU8ZEo+DJjtQZOxXkBluEA7rPZUIoyBTh2p27dBrw30fpRy4TFiU
FjDE+0YAZVKmhY9KFd8t3cc1Bja6zMiZMaUSoOabRjEaRU5rvHEyhj4d7GAzR5wVhLO2w92D2+MJ
YF1snz2jjr5BQR+W6yQmnF3gI4yKb3dZaAom6rHtCygo4rsZfkxzkUOX+6zDvE8dOKG0oiEiBAhN
06LHjyfD9+znxAMGTDBzZImQUw5fQo99nmuxfTGjYKZx3Z3T2q2M72PqreIIsSCIUOOHCwkT2pj8
BTf35goIfekgg8AkQAUOd4ZVgol54yrTDEFg7SEWwl43dJHDNPk09J91vnVpnutqAc1QRyIi4bbX
YiehkKIjAD5j2dwjD0KMolhchEtsJQyV8ToF7UZ8AyKwUxu8auE0yzEvYx6B0aN5rfubjPJx7/rv
qYjc4WHAf1YxAPYlAm4MGULirci6mSxM2go7Zfmm4UKbSjeuKVFQIKcKDMPbeJW+RuSnkGNVi5OU
+xRUok1Bzp20s3MJxyp+b4DriiU5ykBpEXdoyIJ3VlXBlBJbyZmvYgPKQg0V/BWtYwFhQO2oySqM
wfiicuYmDXRBmm1CTDRdxJjLRUf7bHJOXY/xDdKpXPiIUZNAKsPzbCoEwLK+yrcHej3gm86kjcuK
+FrKGiF6iJOETndB5nlnQZO2GLkHEBaMdpbFSzWFulq8p+WtrJ4SxrGjxW0BMFawvFpXwfSDhEfe
RhS7GZrRSSLiYprCffbOerkQUnEmNG8dm3kdCHZWmhNZfEOkIo3QwcDiYeWieEINDyuiZNW6TN1R
rVQgL65+ywJ5KnIECHwTNRL2JIhmYvbEDjyHDTn6y4YmHhO3EMtRgzjqgjUQUQcZhNdiMQx4vGiU
bpYDk5qZMoVpMqsaPiTQUI9EQQY+Cn0Y0xqVqdTN0rzjrEavzloZ/+7DCEuUZ8bF6kNPKoS4zRmb
dKTXRgQfySWPGGL7vOPnLSShca0YR53JSS2AF+PBQmKj64NW7bzg+YdN/PeW+o8ttMHW/KcO+ufe
qImyLCuGqIrGuHf+oYNWDFO2vAoPEcwmy7SYDQcrY/wSKaiIWXIOx6p2i8fgSUr5NDc3VSTzqAl4
WzOHQUs+dHbPN96IEiX7IpglJptJZjdEKdSMJLKKvFgoFhrtOUT7hYlLLogcLXtVjMufbG4o91ZC
r9M/x4es634+A2V6EuEpMSS1oFP2wKUq/MLYe0Y8QKZ4U8cSAodpvvkclwW5vjl9iY81Fj7iUw3e
Ytvh3TCFyvHCb4tnkZ9KOiMheDom5DLutd9j2QwajI629M5x1aMyXPz93ZX+ryfPH+6u/ue7Wxt9
HMICGIPiriFcsRChsIJai2fUCHDFpwav8m9FRYC67wWOHhVabbHVyNr9+yvhyPyv37OqyPpPsEbl
wP3zlSSNIJhtGfI9I3jHjEzaKqz2Hsd7VNyjnZGd08GC4Jt7ElcdqJvlscS0ltFroCFiQUuy0FEj
1YtS3AjJLIISl53CFDrwpMifmbbJhRWcAsGHdrUIIVeI+jITISXUh7//KH/FfFixliiLrNfx0wAv
/fmTKIFiiqKJSDdW7cL6qKsIiAemrUFMYjH9+/cCxPrr08F7KbqhyKqsStZfvr9CiizPGx09WxWP
YZDLWcTIol5oTGo/Sve3ovJPCOUfH0ZLGV/vj3iWLFEIiTq1kqirmiSPT+sfnsbWFDtBdjxgZ/ab
IZBXhsNjhf9DmEFRxOIwlYgY6Z6ykN8RNFqcGa1goYC6tS0YjuvOU+Q9DBf2UoOzRjhK/r2NLNW7
cZdHfMLoPry5AenWQvbhoh+Pl5bvXQMlWCQ85K1ffWrkoTjehcTu1YAcUiplvOqLqUvFPl5FFAXH
0myRlORLNXkanTZTersw2SzIxkToJD7ywZ3nNcIrBI7MVThcxzJCMBghBrA0CGgtN/yH43UHtWXe
9tByUaTB2+yoCFSwbkNirAyiUNSuzXxYac4O5oel8BarEiG1wrLimceJMhiIPo2WbKFTVsokcLpZ
bGDZTiGDQm08eX0uezweZIOzDKSvdUZrfWEyflq3vcihP3FuInPuFE1vqAKbc56w5Y1Vg8jvCOPD
USAe1KBHsNEXTrEmBwV8CZ564OkYA782UNR1pnBVC13MW8gcfipsiqpGCyl8LnBNKvNjhYMLFJMg
oO8zmnnGIeFS92B1XCDw7UvmotitNuFoM/2lhkchY9Q2IiQVJQyKNCl8Hz/XeKDE6euAlZORk8A4
yU0qSIxbayw3O+nN1IE3uOacM6+HTzUWbE3u09TWPV6vnjFXQwyxzHXoUgCnvFiAmlMTpsZESODx
c0zWiEBzgqYUP37V8gI35HaXInWBJCAq/sorTSi/AmpinBXAUBNQ1/pdaRAupKMgQqIo8eapS7EI
8Z34eBLYVexeOgmeud/baRthJtZgCoVAzsASqV4MZJEYLpI+mA8cmqrMq8NZM3V/kaICjtccl76+
+3kuz83RtTh8lB7TMQpYR79JiKey9KvmUzhUmzouEmW6HI9rpUV/RnmUhSFS9YJMBPAiTiQtfjJ7
FIfoNkA9k/CR7smQcBidZaecUPOaQkhG0qMG7iVMFErFTWMGs8AlIzVzL5EkT8NxQQi3Hg5EUp4b
qdtmoTdrtGZXudQG2Kk05bM1P2SqawkyVKltDXPbA6P5lLXmhwJmkkjQuDBO5B1wOdBY+CkX1zVr
K7bTEktcA9og1Sz0ktQlQdHlKDP45XI97gNNizkQlpWCKi/qoFrqBC0qCKApRahuLLje41PpA6cN
JEJkHHn/h73zWI5cybbsv/Qc1+AQDmDSA4aOYASDWkxgSWbSoYVD4+t7gSXeqzYrs1fDNutBsXgz
SWYQ4XAcP2fvtZk6swJuqnJv2Dyawc7AEeBxWOGH7yKLA4F1iIIrhPPVsl949Ecpi0rysJanVecK
IgywxwV7PdT7PNcru1U/9a1muUxLVT0+5e3ncojwavvnjKHrYeNZXyly4OVVFAkTsJ6oEWOTJmpj
5/dd87UUUYNzQPLm8884VOFREK1JMriJvGgTGfgw548UnM5SFEsJcQtwWJsjNnqSIzkyJCpG1VfR
vFZptbcGGCt0sNBFJwE8hlYcJMDAJqEa4PfpcVcC52mCTS+AasDyiQR9N9JxdBPua/fRRxofdy95
fdkmjI+Xv11OFk2EozMD94K4FnV7JmFc8n6N9Kl+DhashuXoEPAUDVhojqSA9SnmGgO1FTB6Kktp
3JTxb5htG/EWILNqgV+P4M3ZpL3P5ZrbVc0h60sX7PvUmUTGwG2iyE71fjlRdSK78zzOc9iRTYiQ
Tu2i5gRfkO46VA61QgXYcWIRHaqh5i7Visj0ZRF8hN1HGcPfXEaa3PX6A4jXqqdFnET5nrcVstpL
lxCb9h0XqDkZS7oyIz1yWle8BhOTYxauXSa5Lcs30jO0oH1FSV+BflkleA6X/42olQz4k6N9RgSW
ldExm7uVPcarGgFFhXYKP/AmtAbKHndlofAVLTQUjNzK3DfiviaWNmJW+xR0pyz6dGbAs7sw/MDc
H+PkVk8tFfHyXg9FvJOPGdKuzvn+x4stAU8E7YMg5xmxQQ34JvaMrV8uqlSeJdauzhJALxC8xmnn
1Lir+uEGxYe24dLhgKhdCK7LQ9dEsv5tprdKAG6XGoXcuc9wgEAz1htFB8/yXgsstSJhKk/Pu5E0
VT97Lm387HdP7KwKXXdnpVsaHzsCUOI/ESMIn+6vehoc4H3NyWDfDCsEgXjY7Kcx+WWwPfMECLl9
OKy2t6kAGlYSzenOZPrcFtlTDUqrZThD0N0+BGAjjqQRtOUdk1V+i6UIWt6yuaOL2Jb0Z71s7YAp
6WMC1X2chqvJ5FKQQTn8CtwMkCt0cGvrQrtKgUunCrVqh6LLEEf81YGnD4LYIQv5gKFqUuPh5M4W
CDmqPmFi6e+2bc0ABql5gNxHd9Fm6XfUdB9Tl9+gVtuIrN8UiYUIeiwFrCj67E7BjcT2J4CLB6Du
RPZRUfi3ePCb6DjQ3EXdkBB70yG45oHgQXwUC/Wad6Rap+JVhYgtyPXWywIyEMBB0ffgVbBJFvlp
NBo2GORvmEMULliI7+H86lpPhYU/jN+f+8Dp3z3reQJnkAGJgMAkEUHHcJic/saaklXaE2UG6E3i
Wg6sAvU7+Hm0ExZSftclJmGyKA9IB0ibzRw493aBSWmkL8MmmSMyyV81wL4RL4El1SY0eDp0rC5k
4APcXw8cZkTd6MCM8dBOSMrJZXaFZWH5hzVH0TpyV1HeHHJSxW0sejCvu/G7owdiohFARRxRvKDo
iRX7YZN+L2L9cm/bTwaK5a6D2WM8DRrPm/VtWwA2GfLbC1Vrgoxs4YJ3v5eFYrE3ifB7HJ5QO67y
nCkffAqv2Zl1sirl92yTPcwlqdjn9IhEhs8lOt896Wao67+lSaBNQ+UdfxTMV53AgV43rMSEaV18
FBNYYsWa0KBjKY5yzG4JrQZH8GX28mLmtYmITDOHW5Cc4xyvbKRFLjzLIgQ6ArRdo4uyrGoD6fzn
6zPaNQbXKMGZhO9TenTlEQqqKV+3yKfSimUXoQ7NOm4AYgATkCMpSfE9LzQlwIKgppjdzmB3iAaX
Y9fHhPYISwJJwfxk9LcZwckLFHN0yFVkew9wAHMkHBFp5pzdly8LcC/EPmZMVF1m0W+haxAuxm1m
UoQ5CBq1enAaAill8THNbPS4YnS7devvyR0wVtEao3mQ5CShOBZbwKJNs25JY8kyxOSc9m1/3FKj
jEALjSbdZPTVZtvYF82wGXApGS40uRSgMY4zARkkSl56NW3jZDunON61Osyx+REPIbv6sEmmBJsC
LU8XXTz1WEOuHnATn8dZr+g40d+LnZcmTyC7UonSNmyQvprUeW15r9CmhY7YDRVYDS/aLoVn2vAo
Hsft0vYp0nib8zS3katmBkMUYKwzJqxB/NIutzzDi8SsiHi0l0f2zeAT/jA8AR5nOSAbdAe4wksP
cmyPyJURvNABoUqLoaMVLaCEaF2TtJEmUPDFeqhPNmt6Gr6S5Xl6IKuKAKLfDY5ajzSBgFFkSt+n
kSZavpd5xomcRxiegLak883v2ftqFFMhuoRLkUV61L4lNjxoMvQt+jIwk5zbeqFbvNjEB3QRVtwi
fvg5S/5HApT/wcjg30pL/ruy5H//PzRYsDx6DSh1/r3+pP1T/FH6XzQoP9/0t+mCZf5l+wKxiaDm
JwqVfsDfJCjC/8txLemaCEkE8g/mEf+lQHEdUyJcsfmmZZTwv/6pQBF/MQUwHcQptrAdT8r/ZLYg
PIt/5V+O7Mw3bCcQXuDwSmhJLC2E/3ZkD9t+yGKRpasuTR6NprytRh71RQ/D8LUfl3JBnoXh7SUH
lcLp9n6EezGDikDX3PI58cnqTNwIRh3LvKtcNtKkNoHuOKQam8WzWeGUl9AdFSQH5bP5p92znxru
JiZziqUcv/oR3AOHIYIqk+e2mxB1tjzXbbghs1EzIJydx0701Ee1IEaVhzdPyOFUkjBSg9bPZU2a
MXSLKE/e2hytc9eb68EFTo8grG/yP8HCzRxC9JxY7W/TxT8MgXgXSxjVaumVLsAOPz96IywAN8Da
Fvvle9G8j3H6kGRMS6ym5kEYh0dfUUXWqf8eht0vR9MH6PWbRDTdZPskzt9VND2VFtq4cehJOwwT
tfbzpH+PFDbJqZ7Wqu4x40sOfhjXo1PGGVW1MErNOsSnVXTjnYjQdNd525zb0AMyURWPk6jCTdU8
RXH6Yejiuabd3Kb6XQVK0mRF1eMMXEzpGLu5fnKmmEOwG0hO4sSVNIm4dyZqhpFaZWyp5PumSe4y
9AAmE96wC2rIkiEHlXwEc7A8o7rSnkFFYEVtg2rbBeGDoE/KTv5iy09PJpynnMxGTsCRvUQrFGA7
W80crNcifjD4KgFxPx4xoHZpCcplNj0gFCVeReqhkbSNfArxAHhQYDnruc058lH5KSfdFj4EnyBn
j47dgjaeJBAlzL6i+RUYFV7h+hqnFJ7+IEh0S8ffhKadGvbCmyRzd410u621FNt9I4KDXd4lWsLZ
dP7MBnC8OQ9fx6al3B23TQ4x34pS3OjzWyCLo3IQrk7Za55AMx1QrnNgBQ3sfLsCV7eflsV+toCA
tBblftZuOy/45Ul4uRQjhQpfxiaFYSfb35Ww74K2WYx548ohBqqXOdT1Cm2pmbZI5vHYxUzJe4y0
69ou3rDYx2CnnsoUjIsMLulYv+oFG0lvK5rmczCGv+zMvkz1/Cyd6hwkoj7aScn50DH3idOdusLA
QzxZ4CztU+VozK/qzs6wboVSfPUwEUYC1A0aHrh3Z3xBA/ihRp11S+RDnb35FgEzeZn/cuS5JqWJ
Et9p16rxKBLw4i0vps9mEEMJVgwqw4nB0U1ReOAu5IcZWVedcjVjp7L3bQW8nvW/aTvrNWk5YzXZ
pgqGk0i3wxT+HkWwjR3k12lMGVmU4x/fMREMP8811sy6FgR7eqeo7Ejn5Wg531tk0ATcO2Nuvdok
NeEnfdeW8a2WHxLT5hijbNc3w3Pi1YfS5JiXDAiZUrzxhZRXIcuW0p6F3aTydzp9NU7BgKptHo28
v/hTD6yAX8Oaf4meSzUhgm0Lmmlde3QynNnxKxevBbDR1ghzy6w/iNH7DMyEBOziV17ImSwxi2aO
olKseqg/HPKswXuqonAlBlZ1GrDGo1wc3azkt2vueqzasjyZQXnOu9uACYIJyMQ1yXME9Nl6sKSA
P3glc9KhpKOITCNQFye9lISZV8S9ZJmzqZXaOjNlvEdWqK029EM2Lggw3j5sGzCqGAq24LnSYK0s
gOrV1QJn0CTqOR7sTRX3tw0mcPzcK8sYD31YHHp0Q9ZL6IfbHNw0tzWmTgjGs7tevlOQk+VDvvBA
9bsamsxEVw9bsBT3CflCTo+Y3rgTmGfsd8eZ9pREO6/DkBCsnUKuk+ptNIvjFJnXOjZ2BbD2jrOY
O8ARVWg2CjLe4uBYhv6+N8nh7Q+OP+7DZDoOWMmTXtIwKFBKsL9xXmnTaLNckyVfRdHC9BDnVWN7
6QaOpV240kLvlh/nBYhDugIjPoCu2aabmCznVI0nhPiPebqpkYD0BDkG/XeYnKjXaGkyTkbtNakH
bvN14pKuY5WHiQEC6s5D5kw3JZuZh9/GLVgD5l4nw0Yj1vOZ6s4RJxOuVuijcashSvH/vYFopxwu
htq0zVtfm5gv4Kkp9Wymzir3h41BP2CU4SO9mJ0icsNPXoeF4ko7bLmuScNfM91ZrvMUMJ/sXKb4
7tp3IInqcGVGemNFd+Xo7cMeP0tZ3YE1JnJYWKfabLFkVV9RSXvXS0vAruoSFeKEbHanE4zCxu95
3A0yPNcufe7JyM4qfaM7Q1SEPtfsRBYPSN9FDl+WHaf9DBLU8Gxn7cfy3zot3zI5XQ0TNZi0X6vS
eORdWbkaa1Gbn9sxvzojsfQIpNoGCA5k/YA5pxXclj6z5i56mmWEhAaifzU9e0VwqSysE7Zik8mu
ujePOUzLKCqu49g/Tz7tTDbRjEZH2bY7SCYgfPi6uX82POsqoLwoDx2RLM+zog+aks9CW0ATPmKK
8GyNn1qyxFpz58fNRztln0HYrpfBhIKxgLrVSt6KwrhH8Op5/UMnxckgq2+yxwebn2H04aPNTLZJ
jQtdnUlt5q7ZiRE4sjCPCRSSivGhLRzqmfsi0JsE/VTX4DVPIcVW5r6eaXEqICcZsOX86PgEpzTd
Q28j8yu5pbW9MZ1s5/vmrqji+6QKjnPSP8zKYRNVL4EqaAgOmwADQShMWuHlKccgMi0i9mhb8tab
c/HHfPer9CFL/EtReQfabb8cZ3jIWsjM7S8jjV4tR0L5TXFTxOY1N9/oDbYEYddGQWIJQ3Z3XZ5V
NR15VD/k3vg6+eCkuGekgMsKtTFk2WFmOkWmuNJ02s96Pi0NJPuxpUHQSHH2Peszq8fvYcTyn8y3
VTW/eDp6TYPsmDvdB5buK8a0QBnAhYtzXDLHsF3cHHFzGzBcFyzuiHms1wAQYqTt1CC9++aSzOZb
OZxiUkPbXTufQ3pEiCNWEqpijk+Zbm3NRWkn42GqprM256NT+7ts6Wm5BnnDeUkOYnHuPJa1F6s7
MmReoPVj/ujH75SY0zr79O1+q8XKF6cxmlYmo2uaC4+Nkdwrc36r5vCA4wgULHkJhpft6fvobFp1
2v50QDmnifXURga/E/dc2AdUxgmjaB6Os9M9xLSpk9q3QSQb80o5NmhdqgF70UowYfqsq+eB3qgo
i6OUA5GvQLxpJLiUHZ61icP0TUXBXjXVHZqhTVM1t0344OS/7KEh7cHqnoWOH+IuBSUg94mHdhj8
hhMhPmzEaU5tGDX6YghGICAjhpLkgPaRxxgAIExntX/xSRCf6NA07iMPwOesMZ5L2T87IzdF0bK7
fDeR8TgIsZ6yJQsLxU/iPbOBPGZYU3pvpFuNeMYKH5PZf4yC6dXykytJC5AhZ5wplGxJfh0H9o7Z
WaWTumQD3SCy1PWmqr44rJiHuMYXGFNCum3FYLRGPDQhm2merGWenuch8LiEtBmQ95kEU57699qZ
mEt13m2eEHXW3Q/dPi2j39FUF2SlEc5oy4q0phSaTMhjuKndbcs4fUzG6dTahKI33lkPwIl4kW4m
z6GpsXG792bIV5Uls7IaOiEosofR1RNFB+pV7kBQg6QGJYvAKDZQd+hiYbzNRBfUFh5Aah1jjI/S
I0ZVeZB2kT16EXNE1YDCM7QPjAmhdgI7fuzp7wZSg0OLtLfVU4hFtb6lsB5uiyEFvFARTWBXNswf
lpLG3tNXxW0YureijPt1OfTOanbvKlW/d656aPLJvnGTlngawCsTKkyOoMA9FFkWinaqa2Z7xx2e
G1mc84pbpC3yS1H6+A5m0MtuhLIVAn9FowZLCrNEA8JtC08isuPLOOcVHaAs3zpCnwqBSp6D16b3
eCC3BmebKCYoZBakGMkaaz41uslcz2zB/gmS+tqIHlSVSsStJuq05qtx3Z3dO7s5TBCVptysUd+9
61kC0Lc0NkDe5sT0J3pdPimBJnaeIaOsCLLz2PngOn56jjYwkwkNRRHtTSy5o9f79KvQyyEqV9kn
EE1rM0+m2PZdxc2Ia69+SUL7W/TRHzM00TTQ6LH8oGPjYwqTu0RNeEwbS2POtkYA9yBtyXBOtEY8
5rNLJfM8I9quFmjHN6IlhjBRPd8NAS1FfpORiS1s+aoaoy2DD3y5CPYcb2gOySjHvR5JSeNQEu+H
Og+3lpgWjCSiHD/knJvXjtw2sLZtmz1Uj5WFYTzbV9rNoebl1DOAaAiFJ1it7APak0l8qm3rKevB
NNr8rmtd1huz7ofbWDzIqk6fywbpXCrHfu/OjbMpE6G3bj6lMGBtQn9rhpxT2KEaLkCTs2vTWA0+
jYqliDrxT9gw1/Cb5ug3MkeJZ2NGjAmqkQsvzigGrPqUA9AqE9aQmu5Lj6GLshHFZyoe1yaqMXAM
TGWtcGsONARjbhvhpdlthdOPjNX0t1qyGBhwoD+c20M6+bhekTbVFk0wV9wHOfIq12c+qIKA85Lg
oJeq57mnm2DT/csHVINWgIwwZoZ947fEUQRmuwNS2dKgC+wrQBcc8Ea8b12nOYT6kFozpyo2IAIl
0lGhXMyZZvuyaHYodIqcDKRumTA3Q/Gr68ujN6fDjcfjlPcelXLdV2fqym+C4kWIrLH34/5Vd96L
rOw/fZ9EvxzahH4YHKJQE8g6ds1dEnJARQfHeGAk/GJI42mX4U5jTwVON6UFRx/ULB1wicQ/6gnG
ttYQkH4+q3y/OwiB7L0huVvOZrZtQ5ghE/P0thtoayZleNsbdAOCxJjg7xVX245wG5cjvp6lr0Jj
u39xCwKJo8pikSixjZq0f0yyq8yRkLKOMfrY5WeV5e6jF1xcM1zVAZlhUqZfRumXLwp7rbL0XcTa
PPYj1lXFeOIhLjWWvVyZd2kww6AN7Jp8Wzd5oKM1A77CNjHZcLIj5ENTZ36pOSfeMqH4KC3MSGVB
rFqUBKdpjmj2O852LiP7LEU6PHDiOk46h1hlga8JivptDJx8n6j62YjhafnWn9mbjXt+NHQ59ox9
Ow7kxYScbCQ0QC4rFNPXwaowyHvRF+gpYsRc8WK34/intmYQk/OLxCEw0cuXkq5zH4CDcfFyF7ih
TdvCxhT4VALgEsvmQ/JwKGODKh1fSvYRVfkfap0bM80/mjx7qRwgQEXKFHzelVbbrNJA3A9Q+1tt
gj3Pzmnfwx3RjPi1u/dow3uVx+z46EsmhEETPDXGFKzqHKmoh5ICdfzEKIUZm1W6+1LzA8xk57ZH
xYkBQ/lUQIwzvkLPOMayegiS5o+YF3idU/Jvg1qpcoaaqD+R3eo2ucHbjcnGniEINJScRBbk060b
cNfMbCkM031UwsFeftQDjpMy/jaC8sMf7ddmPsfM9DIs0AQR6kq/8eBgMOYelOMdap09ZuO+n0KU
72jZBM0kkdN3MGDCrzpLPYXzCBe5uI1wI6ukw/pVDkQAZQAhWhRKGQOYXkznfMw/84Wf4c6buAyW
XWUnsXydaUaR8BweTdd8rRu8+cm39u2L4zHMH8TRKLrfnZOcTZjLnoF1AG3FA7sJiNXsQyWkYIUN
FBJFTyQgyHPIbGSylU1mYPi0/L8dWkhr1UOW3Ttl/CltyjfqnrMOUxR/tUCExD2ODldeQi+7bdyG
amk340xHdJxz9nRNep3VZ1XxVV4BPzXGMKefB7O4bTsP6mDxGBhoIATB2W1w9t27fOCuCRIXQ55W
36HPqTlJvsrBwZpR1DfOPL+4U8udHbN6yuwjIzzUyiFioHrhgLOYjHX0ac3uIWYaRFJN+qHGYV36
1kXMvIqy8IjACif0tvkhN+GJBSYsHBo7c+GjTOCaFHlWrXTRM4NDTWFaFbCmmITeHmmnGolTsecl
U6qud3qRxJiCqtjJMM4Hh96MH6PYe556Bh6aoErNmzHEmNQTUH7YvZbf1AuKaxprrLr6bcg0AI7g
t5jke86bv4irj53ncGKn0Wn5T6M2jj2Xqqu5O/xSbr2S1l7Zf4rIgLvg7BPwcMjKZ4s1F1jIRoyN
HOhINXl+S4vgKyj5laYq+mRcvsms6dvjKxCbkGDmSqhEqN2R8iyf+/PICZx8vLtpVNt6OhZa3pt+
zsaDADBqF7eR6+6dvOAk5/+CbjqcZx99kIlYqqJS7JKHISLUK0g3jWRI1dn3oSsvbaGPaecDF8BA
vjikR15rAZgkMTwUT+l96tt70cpNkD/Z3M++P6MFKFc+L7TAaUMaEkkZRXFtXV51SL/jpqr6vZGp
p8RltxzAU6IyKXGMJ/GIqVlEDKo0LGf6wQGRD03BSs3YJe3BW5vpa9vmj6GT0e4e72ZdvymTVUYE
xmNZ2oggcVqH7dLr94PHTnFxQkE+Qmt6Txql082YeUvzXe6h6xk+wpRx5PVVozykkjMYmETDHz9B
A6AZYwZYVXxPXJEs0OPSkd62mrnsLqPhyd8aTnFrQ4dpQ41eU3CtJN63OMWDxlFqivCduaN70VUL
VTr9lkaPysYuXkYzu6OftmOe5lvHQaTflsewDk1xzYVH//Jtt3jxbRmszRAvpuYlTx37jOHuaxP0
pgj+EKvACKAugIlEn81nXppMNgwOjAEwh/hTjf4ltrON084vwiI6ARmjtt7NxNuWPBzawDgqI8BX
XnzEyrq3fbggdOpql3U6yfSzadhd7ag/n8qWTWCI7WOG76sSkFmL5Q11pwfaDRjbs9u+l5cuLB61
5dzzPHwMlH/oum6b+dG6mNnTzPKXDyRVs6bHmTFL0tZvodkRNdyln99kX9rtzKHAAQqRWvc5izkz
DYa/BddeNda970hgS1UHGaN79/yX+lUUwSEvOXIM+VAyPAcn36bx76wbkYcZjPyJfgjVSU/VWzIP
L472LmPGSDXknD76MK4Su7zanCRJ9HnxaCjUcYCPq/hoaYSOC9whh+MzJrqilnM3up0f56Z4dDoI
2aXHQ4RbvAACXxpffcvqncbs1q5xQo3gdbz43Cak+fbGiNIi/qTLm+O9ufHs4aWPvmSn0aM0bMb2
IJ/CfDiFojn0sFRonEVgAuoaJwjPNVf0twYEQedSDuVjH8lt3TCvj+Xul2IAG2VgwWhF+On8UpYI
FKA3L0u2tNTnhFsgCXhcjm6/8qcBe4R3qWx5qJT/FGtntzy+47A9O7G7Hwrrnj2eesBnx4Qnlgfd
2lXlVeQ0bk1+VKyK6xTZu4ncNjnkEbZJ9nm4eK+Uw9yTGFaGDupYbf8uTAwKec3qrQG3FB54s/na
g5WiOekDNgUAW7QEEmIOGFkBRe3uXYMX6qLmpxiN401KH/HGob9DJ4sDFhDMDqiMQrfe9ymIPfkk
E7Cm3Rx6FE8RBj2kYGpmmO4A9tov4jK3DJtr3+9jtIertKqwXc+Fue5Se90EdHV67k04d4y9B6sg
YlGkf/7/fPl/xDfwmAj/+/nypdTDH/XnX5EIy7f8bbpsi79MrGvSD4TwnGVc/I/xsvOXZ7mLUj7g
tCcsU1j/nC97AltbwEzaxzjhSDPgm/5OOHC9vwAm+J7n/IN+8J/Ml/n3/mW8LAOXf8X1GMoid3ek
83+Pl/1IsnwDghWSuBk3tmF757g2zI03opqKpFufld52/oDsScJmlgVe8TxtwovU/rqJGVRUlhVe
ep8aNh/shCLD7whDKFtKjGbw18bYuoe+QovbxxwgrCD84/WO3eHwLsxHzH70+RjMP6oy9nbVxG40
m+WdaZXBNXc40cvCug7RiLgj4gmlvY+xdogwj0nQmSJVo3GlrUsgNPOU5fTmtJ57VDbGU9FL61mo
6MSMLLxaurB//stpguBqzYcxAn7oGlVzkpV8SPrl9Ll8EJX3Oyn6cpuwh9IOmcz3KRirdzsarl3g
++ex7OWuM6R9GO1kXv/8+j9X5OdD5PdA5Ojp+V3NbMBM54+OkAe3r05CAjj8ucJiucxGKdVx0P5p
sOs3jtDNvawyvSvzzAXu1LSPc/pBjww3eGg+/HzIXeqhMMndXV/W4iFssMx3Or7LgukeXIZ1Gn00
yovWO4CL57u7KivDa1M4n11VJds+aemVlDabSm7CVyjcp9B1ebb5WfVoOwzwdZCp08+fiSaDARBF
5Potf9spNsi4oAVmlMlLQel3mUkPAlhRIZjp/KwHSFGLYGUI410pTZjiMOl7BqotM1S+eS0i0W27
vMJBD+fLSjWqv5QKSs7VkcV1IUdxvCIk7+7sMriYTMafvGKZTxXNYehCXFFzbZBINI1Xu82RopmJ
nO9qj/p9sAlw76jJ9sFc3g0/YmPidvWyHKIh7e8KWg7XOKe5U02MGynNmPhFdnTFmvD3D2kojnU9
xwt7mQonScd9OubNfc2xnO6KRZeO9ROFMApd1y/3P4sLY+YvbQAqSPLgAbwTGty2vNXYUp+bDqq1
CtCUVZ3dnYxRkdAtTbVtSj+/GuKFL2/uW88vVuWgKiRliTxJLv2p/+dnP3/Wer1BFoJ4/dtfNvZx
1CR2mBZEG2UNzd2UtN2BjE/en1k4D5n7Ra1dPJmhzo5ln3xlUUDmVYD6KeeureSnH4I26jW99UiW
jb0emqQ/ukpTVTcDzsjAzrcTjxTey67fMlst12qgp1OFabnTjoweJwZJ0A+G+qWce+/889YlvnpM
EsTfURrK3xBEFiisCN3fXtUSMIAuYWCuf459Tq5uv+Bp3bLjZ2p2Ag7yv6pKIc200uLaFfAoPXMA
QAt+0iLHo4u74qnJzA3aFo6CGWOyLp7evLDut7nvzWvd9f2FlutwCdV0pIvn0Jx3+aPlzx0Ha3rR
ESHXygHQxVzQGx95uruNdaW7kB88Zeg1kSYo5VMP4FpdTQdTk01RGkNxsJMBG1VTMWoo3EbfTz2m
kV7kuPtpiz5VQYaazBivXasDpJuquY8sig3mU/d9GOh72+tRqYYB8Zv0BI6pWI5wNpS7n88KHwC4
VXArN3VkyV0r237FKW/Cgzkb1k5rneJ5IemWHRHMPKhT9ewruv3ll5064qSC7u8frMqajx3pLvOy
tn5ea5zcCmsalj1A34fQBQndaLapTJmrkPm0fFKGRB5E+cAtleiWQ2IRdpuxbInUbTs4mG55b89D
eF8w0N+JYsARVPqA6QPGcG2F0Jjv0bEJkJEcr5Of1fVWGT2E0XQk6DePJ3ZNbd2mBky02TNvFVJc
8BxOsvcT98GYZhNvRs+UyKd54pg52JJgWE4u6V2Yw0pMGx3d/deHyCWAVBqV3v78WZ+CmcvLW3u0
sSrLcCQsyp7eMkULlLciudOilo+WZM5be9VlkiS9dbIbz8X7YJvzqs/i9DgpF5KvZiBspSLEe/yZ
xO9qYGhX1nP38rfP5OLoS/Mnx0VYOtUJpDzdNoe2mEnzmhV6+OVD5827ykK6kjXFoQpndZa2TVbO
PBBaVWWGffCydry6c2bvB4H1yEWjM9ll9BhEs97NNo65oi+qQzv7oD8D3pVMeunVk9D4rSh3Lk6Z
HZ05VlsOzNZdyoaLKp58GlNW98nQOw8IHc2JMhflANxMXa2ycA55yAUheic+K6cQe7brzMgeB9Sq
OdFJlzy29wH706nx8QQ1njtdyi6ikTQ64I379LHkaLz1XA98RSx4jmODFeykaPznCrm6OwXec213
6rbD7YnzSaLk7KpgW2pdHXRD9A0zh2FbjDWVwLL6c3t4bL3BSc+moexjWwjmhdq5H21+nK90fIgT
3R8d2k+1E/h3VpFBYPy5jkFnkJcUTSg5q97Z5J0vrpUoyQ8f/Iioz+peob24dWv37IXqyVmW78+H
nDU7qaa/tZY/6nu4xpatGCYyto+SYXhohQ8D2e1GfoyVeGdreVAPmJWw/47MhuRITIWDCi1oqTBy
IS5FV346NZ0MsPeVvMndiajUNKPHn1ssRVzInkSH7wO2zB2T9IY4FgSf+BWg7YaMFzfjXF8q99Yw
1I6d1D+5c2s9V139TXNa1MbemRaoGcd+tNql09KWF49DulAnWrukn9WzxUCijv8PYee1HLfRtesr
QhUaaKAbp+TkxKh4grJkCTlnXP1+gHFt2/r+kk9QQ9KmOBh091rveoOOcgwk8+JKtoODUY5Xg1uG
/SYrPTDdDAKFGBGQBBnmqsM3Y8a0fb3govWe1rE8wh/CIt7KipsUM5+wNJ1Ll3wlXj74ErUDTkdx
RhCZQHgZe0n+Ykf1Z0O07aubLb7eM/qQgoH15h/V9PNdnPhP0aL8t8bV9TyhbcuxhXKhVFprAf1P
AqRjiTxxe9bqXGOrrPJWndaL8/9frV/C/cecri2Y1PijfPZ7f1juJ36VAWS5SEyIWqBqvftm+k7F
l+IeAFVqhopwDGMjhfURlcfZzJ8agadC1er8tl5qANXBarE1WI6B0M9xtMpSEle1p7f3bxaWXR76
qvd2YyOX2SBFgsRSffQXroOQH/LglBGLSPCt9SFMhX2bK/XJ9hlQ/P5eiVWc+rfAk3LedOkbTAdu
Ko2F+lVQqjrbzvyCuUHm9V/dOYXnAUiLwtkum/6pXo6Bsa7jpxlBhkraDBpFkO10yFif6XJ+HCmq
zKXUcSeI+LqquvNa6qxfzunYYGEIMaJcqrsGPvUOehayEOk8r/capt5Nwm7DDcz1NxEm5UB1xWeK
W3maGf50y9MfCqpFCf7wrBtm90POLGX9v7UZEb+HnuajzcokmgnavY8tKR00RM7WjI+6L+nxs/rd
1YAPk9WYh7aXfC5ZFqbbtaZiOHeKI7iMQWQzaJJm+GZ2irETbmFdZYdvkc6QYifEYQrp24QZz9n3
2uj2fl92n1L7j3Kus6tGf3MpTDI13PhbNIXFDWUZgpVF/ugsS6Tz5ldsD/ESyORlKB3zTWbGBSQb
7212/fVidAFEwOWxmXawrLoPA4/MfYtJ84IwW1moa+tN6jo7jjxTaa6dhsTA4P7oLdyAgAJozGNM
RZZ+RqpRHbXImWh641NdwC73fARNZjH/zGdjEeYUxJ4tn3PcofjqqR444MO3oMqvOo0Ued1dfs1F
Me/T7tWi0zzM5UKRagxkV7GXbZDyG89VEZq7eKgs8o2UdeyCxYPEYB/8jwdW/JvevDywbBim6WL/
Z+PF8qtu3JxZlEAXzqY0cufaVWFBAlXYnOPMLT4RmXEKJbl4WpZf7h906Kbmzrfm8epEutrIpQRa
L3MTWrAYMUSrzWk6eFP9satVfEkziiDp5vIDKpqp/TFGi4Snb4DuLStodrGIwiu0OpdCJkWjMmtP
nb3e0A/9mNKtlIn2z8JP9b6patiB38u0EUzw6P9UWL+IcPaeG2uoOIUDbJ/qvjquXxac88eAyd1D
EFDpFlntH+/HVxTE3ml9QHxzmlkpWfVFZbNxKdOqONBj1od7Xdzjl7BWFUXRE8pHGbbxUIhsOjXo
rVhWacS8X2OzqpNy8e5PGFivn33htdbB6WoGduspxMQg3q2Vx4QBVddK89IsFwOLuk3Zp+Z+ZFdK
mLB+BN4nHzkp1b6I6vBj4YpbwM6WLjMyHq6EwYU+9YV9EcaMELXsyO+U9AubYHIxA4mdW8hfFdg0
8l4YJGijvKcgaaJtufRuzbpayzYPzgIOBQ0oeUQZE0gEMFVURtvQF9WtqwvszaNsC+HTOXIQvf3+
sbP+rYPnqbOFBJWxUcIjgrd+1fgripkwqZRz/6MGNTusMdqTiSePJU9n8WOOXlmf8Itl9nGk7Qjj
cu/A53lxY3u4OPhM2PZROBCZpGM7bxPeqW6VDE8xSq1T687fplSbFyTFrC1KSyyrwZx//zYWd6N/
aANcD2DEs01ba+05HufNL6YLCPDyWpRWuLNkV+wbzywgV8oQ77sKIxA0tRuYask5mrIUR9gM7TCp
YVWPUV3p2jsPy9RT3bR6Y3Uzo8gURZ1nGyDwSfkqxsp7j3312S1N/7r+LA+JVUgYhmPFAYmm/drE
uItNFcFvo8IzrmwtDFeXzqxTxiHw7XlbzDU1kWjy52EE24f/yE7oo86LDeLBGfWZ2zGptHsqYFO8
dTA4oPyGeNoTTdSLDtwgBD++JRNAKkQ8Ay9udrbJ5DxOgvhF52Z3vj9So1RU2ORlWicMqJfY5di6
KpXIoyeM7NHBQMIXUX/M43jYD75JHe+ehrn8E+asd7Z1cQlMWIxOdCOvrQ3C6GAV5pli39w5NCtf
2GKZezDDsqwP2dtaiBlG2D9PDhBHbON5O9bOmxAhURvMdDcwKn/+x6eNYdW/Pm2wOo1QBbGKK4Dt
JKDgPwsht8w8+AEl4eZmG72VmQ+TuQnzp26OjXOsxDcjnYyd5cO2HzomOTM+zTKaosPYq8+13ZZn
NanibJUt4kB7tA5VA59T4ZtLT9w8e5xTvZ6QeS2HtBO0GK7pJ7fS2VNZ2QBTyJrOhR8yOOcpYX5v
ZNfEQuYeDlF9CarkOZzQSyIryL63fEBD4RtfCzv8LusgOJheUp0LPfpbpKM/A+VjUEVQ+myLCEb9
YL1bqY+zgCa/o0Uk7/oJg+qs28q+DY+z4w6QQ5nRFb38Yxjyr/kwtU8qK4OFbzYAhUSu85hPXXzu
y8J9hPxT0XMzcJKUgOfC9L5hVgGjKE4Mkl0py4bKD24l5ue39ZU1RbhHOiYmF2Vf3KzKf55kX5/m
3iNuG3fnFWshdfI/dqLFK/fXDxVpkTQtBUjMOfir20hDUx/PKGqZKSjwzQU8nWRKsC2M7kGVJoTl
Cof+ucVJUEAEqMKmPztG67wlxcRGLaLnwQ6dtzxF7azSHvSgJZMmTuslYbAzPoY9NpWtvdBZQ218
BMv9ovVE8bD8sAlOqNHij7HEstMIZ/8QGuiCk9BWeIYlxW0JoA/Nz2n2Yy1JOsS/26LpzK2wIOJ4
nrvsOCTPhTk8XnIxJ+jRRnkeCpswF0UHKr1RfXYycda4ntfSVk+0mlE/61thZw7kvNb+mvfVPhrj
7keh5vdybor975eO+D92Ss/zWDwursBauwvW/s+1A2O0hTWFb9B9n4iDrtqF5ne7NAtYypPcis5F
NmWjkV12mGCsrJ0SIz6ami2/nEotj3atzB0Evw7hA2XGemDoivo0QRyxMSPoJOvSqXTFjrjuR5Ux
cKSpTrOTYAXqGT7tWey9OKHVPNnLBYd47Kfg5xVeeTMba7qW5O/48ErrjjS2KAP0HqNqtx7X68EN
I9a8rK9KvyGSWHlcAGHS2UVQaklscteniPRtCF1YiNx3XFMX9S23/tCTT2zuUI7bSTX9e9LNAZij
HIEEvXmH37m1uU8BVKuuxRxJQmOjDRnid9g1MPyEwDLVPTPAgJAOkxw90LwYydbtK1rWHCkAZTMm
HyDRLg5txGAAmKY5Lh8Who1JkFyn5aztZqw/lsKucJPx+V7xOLOFs+8CpECI5LnC2s1oRuKMTL1X
ppnDlsyt6aEbTMxFC7zK1nZ6vRmRk10FuE0GvevFNyCAR4n8VIlszyjMv7aCHKwYE5Gq3EoaJKIn
GmOPR9ZiTjCws5eN+HEv1t0v5Ca4Vz1kPCMDOtqhc8EL6zip97ZTKv/c1tHjCmfWukc1gdxzfXs1
jgxHhEY/06muaAF+opyr4Dpb5iGRmNEoHa4mcOWXcGoa0PlZHHBumMjisC9IfqnHjBIKpHCw/wkm
rBA8Hiw00OzH62X9b0a7Fhd2BtS/s+aEVED/pxL0AC/dXds5xH439a0AtYdUlT8zbiSlboCIkWWY
ggWxuq3QIPN/89HNI72LjtUBJIh7gFF/tAO8+2Py8hazHihpyCey4x1orow/wmoEJl7GIeBR48ZO
6fS8rDC2I0AG6q9WbzGFIRwiKi6OwDdEzA3s6Ok/+txlaPavXVMpbAA05twSYhXjs198k3RWa8dj
3rDtS9thZNxNp6waw7defqBLURujyt1TE/vk7bXdwtguwkcgH/UJMTnBPMVjWlbiHC8XnE0wiJ1f
M2s29lAs7Q82o4XHOEM9wiMbJ5M6O43o/J1yYXwFJBjRcpi6Z07Qhz3pg35s7zs0Z6+YjCMYr1X0
V+3SBRaKkQWfNUplIe4KdPI4miIF3oZIWaaTdbCc1v7QjO6TnaPFKUtG6A1MvNsUzSOEaL/aFS0Z
PZkXs9DWn/gZlIvAo9STEayHHtxL5wz+DvVM6rAwmh+ZksF17WvWV3bRgh2m2OZXuvv2+531f+aH
nmOBNrjCZWdx+LN/2ViNyVHKXnNG1nmQrufqqiCBsYU15zD5w2lzeVsvEQ0pbR1vyAugwtBmneao
jk6k+0FBTY3xSYsBvzKBzACBIrz92fM3PMvRjoESk25HWpe0zdIbAiq89yZqWX+8YqrXPLXgPlcc
IY7LdoGxo2t+8GpA0VgMCvVZobeRRl3g0+wDVCF1mO3u5hfTrRRQTXKg98e8nb60IXxhuyGuwvSD
eBsG4VIIwakrgudOk9n9+5v3i7YXaAvwygLWMpm/aincBfr6h7bXBJqajM5hl6tCHMkXFKZu6pyh
PmhV4Wma8SFQu2lUE+QxOKB+VlMkmJ3YO1DG95k7H03RQ3cY84a3aJ/HZPJP0YT1LukHi/kNEG7v
90/ecmuzwrZuv38Lwvm1lVqWom3z91PF8B7MpWr9x3uwI5jWpiX9bTLgkOUVfXjzeye86eWi7OAp
z10c/Zbvh3Yc3VKwoEcVMFoCoUwIfU+Rb80iOduOT0rlArWIIPsZFll4CBaiXGjmFWaGnBj15OH4
5ZKeE+cpicXpHJjbKREv/oivh5tN+usKsTfya04tzJ6e98wyMrGwW8Ka9JyYMPaMDJkWs1PNSX6z
A4n3Kf4NZgIiEva1/kj2dDPm5adOYP0QOIP3gLfreQWoZsaX2pnUzQ2dbQPNZZMYNvznGY6htRxl
ysCJu9Cfe4zFaJfJ5wmjsjhJOpeQJ9pru14c0D1uZtjZZv9n72BO5gE12l3a39Y64o4PZe2XfC69
TeZOFISl4/5Yf1gOybBbUfz1Eo95dhz9iqQaiMmXHkPZree27kVESY/9A7hPnmTpQ2KMYLoWIG2Y
YkDOXBdWVga/LvKLLam65mPO07nzmxmrIsa1gHw+vb0amPi1TeJtRes3p0DI+TFssoopj0VVYScx
jScSZdQGcAFKdDBz0nlPWZui8aBmBmnxnsIJckrV10SBxsWwFQUWLQ1e4CvMLWK/3t1PXU9jqFyK
eB9Wk/+WL+LzZqE+1UP6rF1G5Zw65ZeU0+lyB9c8jK9oA6A0xhE2sIEhPt8hIujFejOP07jNNOYy
k1LDKa6gSpoqmL6iNd3dR9LNpF4NMaRHaYzyxQ1xFkMnb3xPi/GxrhEHTfVU8OcIh42sHnZOYP95
H3UDvc7b3y8k7AV/PdO0C8+aA80yNXkYv0K3XZ/64CvttAv9fjOKkUBQG3maX8zhMQ/tz8wi3KOf
zgwVUnj8RoQqpzT+Yjb4JE4Q1JEdnRJKb8u0Aq94FloNweMP66ef4TJlSflzLgSiqyL6OvOI4piV
nJ3Ci4+myp23QDBWCXslLwTq+rc4I942UYNDsh5fGk1V4sxCGpXOPfMiWwJS788q2vDxMK01UlmQ
bIh7jrcDNolBkNKUFDOmWx2lyvE+ZWwQk+9nj1zzosPEI2uIrvMDwoqcssXeT5DATU6IPKNM2LZV
G577YKT80okLLYDkA8YWjImPXRM1z8JueJzNfu82cbUrl9GfHIZv2CW0z6ZXI2ebIXIsU2VzdJKD
65g4hGT9OzaIEJ+92T62idsR2mqHm9jMu1tYRIxb0RCgMFio791+xdkQ3YfbpBJyt662PoFh8Xfp
aebOnb9gJC67zAITmn0ZoGxj/ICDPSkdpcwPcKabF2smp4vud1tmxPzky0lNCxde11dtZZS7NlQT
hciAUHHFjltiYFfst05ryM6WycB6zC6GEskbHAU4uLP86QUCH4eBmO2u6ootPLJPVqmNm1XX1rMq
GJdZ4PShl7tXP/qjmcPyPQf/7dSIlVaCHwZq9K9+GWNmkyN3X1GhPgDaWKA4lu/scBsH6DULeBOV
sAPun73bjzA/BpIQ+9FTD+uPTQ8Lnfvf7rhxeemIgBIGUa+QoZifxvA78+aC+RmWNDlecffas0ls
fahkzq0j6qmmLbwAbMwYvXLQrXdHDAQBMqQgl8CUDKJgLH4o1GR1jzIuSpwX2/w4zO7wom3sc8Tc
xX/GbJ4APaQ4413UQhLfckhgsKCIH6WrV6d7UwPSoC+ghfGPQBInUOLe5F6DzGPulgUlVccyHhsx
6/J1Ji7e8vxbQtabvpp67Nj4shBtf0wH/EmVv4+C7krAvPWBks4gr/HYuI1zbhcyQBpNErFlco3b
fn/vEZ2oPjooXuUUsmpju38WKeLJuO8Qj7bpX5fKrdGGzGTm1Zyl/o6nGOlLDJmkamKJ5qk5+I5B
g9TY4YvJUBOwJyLmdIzPTjjgluyOr/dtT47W01zI9JQQlHTLQgK9fr+VyV8xDYxFGV0LWGWeo2m4
f6nOWxlUjsnBvp1a/9Xo8/RaUe+i4uZV1HQ/UhEsqgy+tf7Q8WqbWQMBnAoPovPflwZO8zHBFCsY
WoDn3PeZJANXdqF/E8sMeb04GZQeE3Sxo8Y6uXlmXO3FmrwReHQLp7gSS7ZrcBqGFJXXBOHlHuSn
wXCOumOmOrUCUMQPnG3VpM3Wlu4RTob5kk7U3y4TkZekzKEnI6N4zTuGJINqyf4K3R5nb6ipv793
zq8gn2Nxy5ZKWmmOTliA/y6n/MBurLwK+q3RkK1idq73YONB9T0oxbZTUfXFECHCYtM0TtLF58KL
k35LTE3wyDaM85mq0ifii9Ine3mVJDLdUqfgdbB8uX5PlMESPQsVAY2B3KxLS5ejydSoPmf2z8So
5wfdhMmVULppE4+R2IwhFmZsMfiT5niz+vDet3fcFR0oVkmzlW56z4t3dTGmu/sQPGuwvBxsOAAZ
63UbGYijmZM728wIDl0tisdwwnUwWnbnqiyy7Tr8+v3t/N/2xCZVSjFecqgRTHutXv9RnepejB48
exdrvvZ71o3+m4QAePTpWpCEVsZb0NoIbNVmHEy3fsTBdVx8ZLCZ4bed5ORrLO5NHOiKpnlRGBdQ
JyC5HC11rIsse62LiPBWp3A3ToTywMcK9uBHqn6R5WLrsZRmaWqCDkGJ42FsPonGxRCCE1FXuIV5
kNQek3GE52Lk+uSUeX5Atx8+6lTOJx0H7nEAnFrOdLnOHsYKYYxB+HLgrGCGhylAFvt4GbZEwfHY
P//+BlrW/0EQdbWleL8uXQr43L8fSCSnuaGK3KApkd9XcMzVbbxx5zDfBaVJ7yHgHFKmxs+xSJ5W
ntwkaFbvW2vR5kjsFwSDh08f+FfuSMf6rSSCdJ55dsqiNO0Ps/eUg+G9rxNn8AQOTuXtclU5L30b
ta+wKDBsXXd8NmsMLJcbbaeRs40955MoxHi1vY6tJc7OeVpFh4ibBk28gKLQRpBhRh1eiiWnIANz
vSLGeGgzmFskDpMporG97EICLidjfm18z3s0Jw9/Isv+kGY16Sf3Cr+EpJUk5O+ZXmB/QPoRETpN
Dtg4Y08o28sc+FAzZ/cWOzbibo05jkEU1Ahh+/6nF049kAwmyXRcODjrUz9SXD0G488gDr2P80iS
yX11GXCPHoO+q0/T4ODSboS40+MlsOz7qDzrjfIgDzLH/3g/b6e0IZ2L8+GMxsM/q7hVu8YprYOk
btjGUUzae2S+YLrxbOHz9qlOy5tipCyB2KOAdFCQtymFaAOz9TUaI2wV6vCwNgz3riEbDvch5vK7
1l9hREZONlldHZI6hwdc/omrtrdl+qNuRm+b7j4eR7E35Vzug16ZVxOY/qF1BU4RKt1qEIONXk8u
itCH0THRoiUKLrGAuLAcouDT7iYX2alNZugBd8KMF5wra8Aavu7JzMBl4MmY+uIsoo/rHIYSzN4O
KwSLRQ9C2OWM9heuWUqIFXNMpkRL1ZV2CdTOLnO2bV0VV1dWuMDO09Dgcz1EmyDO9iufUczDNxP1
ZtX23ecQc5UHx5ys5xIK7C6J/HKfUM/2eFMG79kQDUD4xtwzptYVghNQXhVd/ETPt3qR2SAdmwi8
B5uTLsrg1Ks+OkTFpgtEmNfxeIyM4eW+jgZko1E8MF4ByN36o1I7pF4+Vg7gGk5pz6d7y7M+RJz1
0b5DfW8/mNXwJ/CVRjnsgCSr3v5kB4gI5iUOHvJAVJZURsqFaWAY7nCAaFTvrHweDjYUoi0UrvYO
fwkC8B6KRDmPtkr37eTk4aaZ6k99iWhQLCvAnsRHfOj1bUWyHL5KkLXwtzpAvznH5uPfB7op8WwI
lq7q97uU/Yv9PANdprhiIQhJU7vK+fXYbKD3jLoNNarwZu8uBA1HsDwcEylrUNTj1ZA4QksiIPtJ
MymX/Uu1nGRhhWkw+Svmo9MG0bZv/JZ0VlLAE/V57ogfKjqZU6gV8w5u3XRtPEpqBu99WJXPZZTf
LDd2wfiQIIukYnAU5T+qKk6OScUQ0un6v2gLa91iTrgQoUI3iToWVPE0ZLsymeDl1M5rJLEOuH+a
djwu1qk8Nwzzhlsr/H03eYxpZZXtfceXJ7ppOuryUCYFZvpj+b1tXHm67xm4EWPH0UIgtcO5PyTO
fLHT7ADZBdPVtod7E9NxLazjp7yV2YtEXPkXSXtRHn0uy6x8mBZmsGwMimvQGPcRpIpSLnB/Nmjh
v5twYQ0cFFVNcHVU2B/KWKQ7gnbCTZZiWmvEffOSRJl1yEcKhSxwLyP5n2au/YtR5te4jqM3lY8Y
UDI5WiCfCQLhNhxijDMXHHw9HXIze0H0Pm8Q3h+6wjivwHOZZ4jvpcbnGw7SyjDvvYzCV0zEwEuw
0T4dJhYpzpkGJWbQkLARtGV4DTwT9ktG5hT+bNsCtfRjwXrcCdE4W5W1A9tBRPAI9/pQLMD+SCjR
Y4UAc2My9n1eL3aAFRcD+dvf3wqtGPfO3k4ObRva9/9Mx2O/k1VMkB21ySZt+h8BY46rriRy7hHr
gcTs55vEoYKpQLiTZcnYvM3PdWH77w76/4PhLAahWNIZ0Ry9iWgibrhLO1Ix7pVS6EzzEftoOlHo
Uu9AoIQQXleSx0qTRywo/iIPBhYGtoYZMOvEsWFtREDV+01NYM52TCGceCMWtlaD6QIsdeyrajR3
fsynD0Cyt4yE+BbkZRttDwg+Jh8jhSFhB4/U81imLgq+PD5UA4eAX0Q/VDaOV3NCPTEv8968tU/+
sgHjKNjvGpXBMh3VT+w7NOPFxYV0oaX6hdscehlfotSNzrP8Gi7zeH+ysuepnf7Q/qQ3Q0ga83q8
rRd7qhMCe61n4Qwv5sDO2bXY6pIlgzVAlKJ2QPeGt1vGQJHlFHwz4vEDFNvoG0TRBwh00xethquR
GwIcckZ6vfxr67+7XiyTNwv2u7/3ukOfG0fo+UcbU/ZbiT3CbU5cefPTEjimH6ovbho2GzOokPj1
RnBSViCfCgxmH5IPVes2V2iMMUQMa87PtmWwnarxs7K6H5j6DY8rlEaFeipW7NLJDQ9leD5hLFid
AmssGYP5WN7RGGw81yAjx0o/LO+o9xXIsBf8YQZJ9K2O+6sRlsOJO/ttCLW7K4OBmZC3yNVQkO9X
OoY5W8BgKUvJGcSO8V98zTJ7xgk6xIZ5tMLTfXbX2qmLzz4ohZ1pWIQrIpE7bbNbmdsKntCp7QQf
nMQ8yMVdKUgyzJDL7H10M+KCRifcTTgpboVZT6eGHvxQRAWhCPjvIspDZHMQQ7lVuNXBrmiZd4eD
TQYdHONHEmMZcthBWT2Ap0zn0vkWsWAgJ5U7M7AqTDWI2q3R1l3s2d/lZT58jL1+3JqMc3LiCP7m
8K6vVO8dYynjE4y0zwL64lbGtr7Elvs6ZvX01udo9Y2MVhqeYH7+/Rn1P60IZEyhkZcrRUes7HWm
9Y9WhEkE1g8iZoTsDLg+LVqPuyRqnIlfb0pMS+4aj3hyNrEkgfEO9k0GJnRTdaZZ888W4RRYSj2Y
GXKf9TsNMZrnIDmaTMneTBkGmzwjQ0R6AAUwC1d6YWJ0i63ZVMRgbmh3wnaaHu4jLI0h83GS46HB
U4UPeBgwsitXfxSrRMxKOIsnQ5waaA0+DTX2EKGL3e9d/xSi388E4Z++7L75nGu5gDA82jPoeF4N
/3HK/zpp8DjcqbFNB5agBVT3C9vJqnjvmYtX0CzsbDP7cJRx0mY+nmEHnXnff/95/Q+Vdv3n8Nxh
3fGpWfYvnbg7o6MsrBA9/VrKdGmBo1gJrz4hr923JT4y01M+Ge678qIXdgLkn3Gd7mHMGTuYV5UP
IakhlTzuAcGSIvuhPVQPawOtGv0+D4t31lKEWEF3dDRaK/So4/O8aCZoUpptWuE9/vt3pX+dnEIi
ok4ypYWIkEwm+cu8Lsld2UpRto/39gwIATvJykguzMZwKF9qm0rWE5EdLUR4ypxn2WAwkwfDtp3T
/JQBlUduwPE+72ljPXCxpcl1pBqwvcBZLdUpRQHjs8eo0tGTxaTt6oCKPcxISkJc9T8CThOblUi4
hsur2KIPC/Mm2a0jXKwqtqOJYfIQ+c+DJsSLLtPbW6j82rSM9k6PvKJPhXdAy8WAvvOjXROX22BC
QZC0lvnkZi99pMzXJuwOJD65tyHjBDYsWEL+a5TY5bVZ9OWBR/I8wv9dSFBEOyD1x7UdElEL9XiB
6pjdTY/4k4OdLb0Un+RlThE06qK69kZX4+1kfIN1M1LroY5bRWbGkHVn4gBRMbSA53EOM2DBDmtI
zrBY3eKJFHYlCB2oAn1jmqP/YzKOqNRa1sE/OeAeO4zLdNyhmVdASL9QiqxscoekCwAW1qakhwJ4
QYAGsYtUaEFY+INlzdGn0I0PGaRsyE6Lh3cwFrc+9YjqedQO/LIswYMLSgE4UwVLOxxc47C2KJg6
4ZSz0mIhu34ROjiA0Be3rPW+lU4ev0iJRUozN+X72IFy+hinHhsn/mGOfnvAiTTaDV3xPUcd++Tn
yXe7EOEN7uxBG2H84tT9DY/x8JvKZAjzIjlZSfeu6gS4TQbRW7tpnKWvmfvwxSo6dPGhVX6aExEg
lAEAduqFyUsBCgHNyIjabQJ1Lpz0TLtMkmHlhiSSdPAj+j8SZTofkEgOz7Sl750KXkRflB9KuWRS
hXl7Sn3FWFMtNnyZcyfPO5p9mWcl31I/fbg3aSNTfV2DhFAGADG1r0iNJLYhEXBCqx/xEi4v0NX0
q0yDTwlBMG+uq5+DqgMpi4pst/6WAgPz7RIklNa+2NaYJbxnjjDOqOGxe0CaiOmvnzELKaavhpxJ
eFSMUF2/bsi3DfUptyzGYV6H4n0CO9p0hfdkjgXYeNbS8bap8zYqgxToHqVsvlTBATfuWdeB2JZG
WO11gqjB7pW16bzAebdsnzDiCFcZ39VvWOs2P/HrpSwVU62+Cd4Z8Qc05n4fVYdcWw24lbEErS3n
ODYhz4DnsKDS/NnDZ+hTLgH+GIUQhWhBhCrKsMRADY3qgcyyQxS3YlthWYVaQJlPI7PmBwG1vloa
1zLKxoszg76P8ns18+A/hBJtzNJHsW/3lwKP38PcdqT4NCejGNCHleomcpU9prbZnFY4af2Sm3xO
jTTdrxKH9VtD6xP+akQnT1XVWx4176tmV4F4bsomB0NpyCGKhZqQ4k/iICy2spXrVMdo+sNU//CW
g3k9i9dLpr0/EPGdB6tvDiuuleAo8FAo6rJcJFcVtbxrtdDBigal2Kq2KKXY5kx+Nukya/v7khjh
O8d2s1iWEoW+jmWBMEjcwOLkL6l1TSjlfZSQx7rYhXKYtjJtcC+RCPhyxnHbsh3iVzV55zgZyk+R
Qco4sgT9FM7yyQgD+xYvwkeN5QRx94O/C5po8ZWFeGgQFBPlyn6SRQH9fNDB1Wnrfi9lGdNROQR5
oxB+uDeusVV/nDvtvay8Lk+P6WOBGdAlSTFtYg2hty7cpxVSGzP72Wt9wk0xFpeVF74RBxqT0lBY
ZA1Eb35LvSHGAf2TyzB50Xi4Zh08rSR8WMWwGVQxHUQVGxdswXGxEw5epnkTH6LcpaockvGlwaLk
CWEP4spZvhkU+x/dqntaJR9VZkM1m2YcGhZFnpa+e3MU8Go7V2ib4oB4rK4sPmZLMkiaVF/iqiM0
qDIaVMhoQ0Mm+3+BkWkyhfsI+dQlHudtuoxVAIP/NJLYfiONx2YaE2KKNx1n7XTfHdv4kwpffQY4
IzapVMaZ4j674Bht7NPRyh/R7SSvSVkF58lr39fT5+/iLwUsXrxeU0iUXfIivgDH1H+BraHhUfbR
N7iC5d/OAKrrq4RBp6Ngw/ZRPe3oONozNmqjv3OSqj17wdDfsK3CpyNHxkCn9bW2YwFcAiuwCwha
ctrB+Ojzw6FR3ilf0jRTUQnmYjZZk371hm0tTNy40fYxTZLztAhQp5QYuKh3W4azRnRudfYFx8IO
f5bEfhjsFjmM1X63a49CJ/IJdFlxABT3aEivIDgDYVYdDNMwgD7FYDIom10e5LhRSZ5JkFHjwUYm
vJF1EvzJGKQ6tJme6Y1TxOnLQd3FAU6SEp9yE3HIbkXveQS6bWLSRQzLGZ+wdCRe5Vu7zr4Oi92y
ydjwWrtt94SnL5JNhe383Kh3s4x+jhPuy97YkUO0qOdyfEN35LsggfUr+5OPS/PDgnBdfFKsEtOB
ZdzEuzYwPogupRasHcP83jPdOSdYhODA4yDTGi29zxKchxoREB4i0Msrp95GNVIMHds/ZEJim5uz
cQWFCX6xiCjcsQoO69zk/7F1XstxI12zfSJEwJvb9p6uaaQbBCkDbwoomMLT/wvQTGjOF+cGapgm
xTaFqr0zVyZRD2ed3+D6xOF6zEOuuZWnJ436s2k56VMBYKpG6Hn+UxESSv1AU4Pmcv45A2/RmdUj
FUIIIjc9mpJNEPpHtzXdn/7Yv4+EvC3ipwk9xlOCjJUhge5Ex0z8pOVDdIqG4v1PBwefJ0sKetWL
hCdH9MJLZNqAmJKs+DERCqCHgVwx2375UzfUqgtAroeynYYrcmB5a8zgubfyy/LrE1rFmiCv8888
lYrgbRl8MktF19G218sQM8TG7xLZCnp/liorfX7bkdUZa0oQb+B47Hsa/Ha0CQTTPNHWErR3knn3
2q8VKOJkrJh1am05D61lvE1D+2EYMDBTFt4JeM6xb2UE695LV/pn34/WxVRf9Mocd/gZfhRpzUzf
nG4G6/RDSJ3Iq2MI5DBvjbTxtjbivE3tz/K8Zt1DRF/TAGdF3P7uMrSYk9Z8G3KxyoKUTGdXp/Lk
S0UU7/RrAkJHrMKeevGw0qROgmtDcnTZItDQ6TTkWYz3aSwvImC23RoeRJkiJGtpQC2nLIoeJu5C
RKSwogZhxJtR494S9RXOHApGiXPFkruvuyFFmG+iPINxBLQ/ivbCcInZgR2cIiKVCforx9aOoeut
LTt8m3oxrLADByvtZ0Pczyrrg3g3JgBr0PrlRfVQDsUvrYP41HxGbvRYJmhAu/EAjO6k1Tb442eh
iU+XJq1eD79qyKQpTG/Di86BtwdCcOwwKwbhcO7c+G77yiGXRn5NWYTRbmKiZcr8XpTTOizhV6mh
JtBHUN01ik3RWli0KTLkAWcELR9eb3ePX/6iRYj8QsUH1IlHJBSQaCnhV6PH7WC4jQatCa+BJdLk
NsCin6Qq6fjriFwwZwO6D7TUMysQoz21ZT1XO+UlLIkqfWW3zgkfRrTxRnqGvm1hobBj6k6l/hIX
66Kzo60pETXZVvVzbAmWCYqed9bpIdhNTwZiydqNL8movmmlwEwe7VMXmphEeR7zoZkyOTH6do8x
BkVt1N/GvnoY8bvDgDgGhEvnEhS2qgRFue6SZOpuyewY6cbJzbxvyiIEksnHTKFdN2oYSBXj29un
wS86D2vGqojmB/em1MK61kC0Xsn8u60DlYozsg7rltRlxD2rkGyuqVs3MRUCIexDP5TvI3+m0oKL
p4ufE/yLoCCS0hlsnW5l/CaMSuxsOztMM/TdUi1xmqXH2wJ7Qs+7YS29GgKKeqL3+J5aJCWnUJyc
uPhskPZtlISyHSA3Jc2qQHXcP1kN8U4qxNdgHlpZHfWq3AyROwfluavGAmeJMPCH5ZMbW8+hdYWd
XepHy65fvDnlsuN2MsXBHRZrszqODiZo34ZWnYhrITPkKnnebPimnAk8LPfStGMarwRAINH+9PHI
SXsQ4JvDji4uwwAeXIbbIfjddwDdJKlY9KuA3pk/MWK+590pcJ4JuoBW6zCNrmFgEPyFRhEJFyIE
DQEkwbXtDNypr0NPhGhvNSMlMgAxpl5nWyNp6kMbSfBomtpXmv69N2Gw1wE1j9yfwfjUSeubsDK+
SvUbPt+nrkx/mAYpf73Rkt+uzplGX5ZBIV5XcTWuBHOWsetf65akC8d0v9JUh7+hExFAlyp1rVOl
rwfSdrMpvFnpHFxd1AXl4PrBszvefzX4ayxepPbKZ7h+3zD3gcdNnWtoRHOeOM5aOMRe2N3aHMqC
n6lkpxNIXLos8odwPIee2Zywg+iQTRO1NYYJmHI/vNJcA80sk19JrCG3csGihUekn0fpuVCw0HKh
7azf3FRBJnDA1ERg7Xgf3K2HMqFWl2HUyfNyhLnV2/QS1+I8fxaaYu178a1Q29LK9nUDvdIU2Zcn
UrpXxc6gXbQ2+jDf5lX6mOUqPnRufbeyBFf++GLw586ULpdMRQ3UA31CIPr8wURiWQ5kbZH+duLg
IxoLvOA4sZAIboKCXFkyCNaFS72/wvBX2sFviathHTWTgSJUBPsgrV/4d9oTdBPP4qv7BNUld0DH
IV4ipoUSO/qOS+HkBKCqnaCgssmZsTCLQPkaFtNxzsILVf7MIrw6+ZXRrUIrRC3ng9aN8hcScfeA
+uKT5FrdgX1uQN1H0k4QbswDldIWt5S4OY6/ra0eNoNFnUvE9Ws1VduqKAcsCQr4tfPDtDNz6yQ4
YbEPaCfjh2gox0rHS4+h4XjrjmX8ygqhn9qC4AVoqUAqA6bjLKAOVUj4inbS8exCpkwK0Gg9K4Kh
4AOcWFciH95dhR+PGWh56N2k23eCGDAs+vGpuWdOfofTXb66mrqnMSOLcKtkPTIhsqTT77nxH0l/
+dEGg7rmavgF+EVsJKSXdQJze91T9rGRpvNRKd3t4LgbhYD4BB2F1qfspzXCdvDNqbMPWaqs0xTT
uB+zWPBcBKS86uQKmzD08A2ecfeE3HMg1ZpBpvj9NV4K/pgCc9sGWh6CsQDvEJ2lrZbGD7Ytfhsh
8Facl7ROgTn6vFWzcc9bVWFvnyiJU4ElcmlMNA8eA8kjKbE9rNqhYOoSE0CfIzPpam89hfYB6S1N
rzqp8Bbre6Sq+TmBUhcYWXsoXLp7Iag9n8SAK00bsA76V6yjdM+rak2p6LfjRD+mQFuDyb8PQr84
WoE2AAu1jF9V7q39cnwuWvOO74zBj5w5PyG2NjaLZ7eLcmrVeFcG2zqyOiPnYsjNT5MytG+mGmR5
BmE6pifTD8tTawJNcV08gVPpfE+ULLYx9rKdmUVP7WhH7xhvqYXgYQxctH1uJb4X/Gd2oWN9AQTZ
Nvz3ke7aNb5lEGOmaslAvvid+oolHelsfOlCO9z19VhvSnLkgmL8YNlYXWCK88rjX6Wtf2NW4W1U
AeIFyQ3+fENbI2rsNlZWsxIuPwbAqs9936enxrBTSiIxSUD8NTdz3mQ0T4jp5FvB6Bhcg9qPT72I
UR2zNyl326fJcOzi1DvofGwjlt+bgoklZhrDPIRDT5OY1zTwGIBY72wRypZHLUny84CUv6Cx4Hvt
tSSOYzsw1ANUIw2rRuFK/tNXP5vaCT/YGwONe8K2Cli/7nfp5F+SlJ5Ar/GlxN4O2ZApqh9TmkEj
NoZsZQczbkyT38nUDlZjph9UNBwGYuY2o90d7KAEjeOwFjIKJ9kJvW2vTdzenbnvqPAKwn7UzJ01
705TvQW7BZO2dl5Z+hlXW8asy6zUfe2kEteGyCxIGJxtHGKKnKhDfU9I2msGLIDVnmWdIt8d167f
OJ9EDZyisBdvGjjzA8rLZB9hNv9oGm0tR9f5bNTsoKXnfgkmPX4amfcQCcmJ0ol+l3mhnu0s908J
GPPtcnzqHqkHjtiPAdy7dNFXIh5/+ZBIzkOoSWpkrr12cmAIuWvKswUTgBtiGBCM6FY+XW0meY1b
v5bd1D66on0rIqt/l0ldHrMATX881f277ZM+23F3IWiKs0UrXppB8x6lkPa9bWk4zIcnuDwX0+Oe
tTwJig7BpSZze4VcEzTTED/1U9HcUp3kacgwT6HPoeX4RCqrSSDA3yOJJR582WWXwAwzKgM+UYJt
XQDiig2Cgq1oelo2rsx/o4od0Tq2/xwyTfHgTfF0+XPBfDwha8mfcg/XBU9cLtVQpCWyOmsVEQe1
2X0Db2St4SNUB3PK5dHVvYb/PmhNpeKC1b2xRqhYfpkuNjM3b5Nr7/vlg0pnXQSD11fpRZfcLro3
XdJyzXsJQpQctzcDB+hygTZ22XqOHjCtTLsWQtepyOP/7Hu9fYx7EjY0M/K+V4GzR9vS7VVV6KwC
0C50w+Rcp3bS36nH01Yt3oXRYpFobYC7pBu/e+3Y7SnyBNvInbHztYHR2QnRgk6y3rGKkawfaVg4
QOLRW2TyHrSu9Rjp+b4L9eHKJxxhmqXOcRDo3xkNLep9jXvCl2TczcC8LsfNigrDlI75uRyM4h7M
IUruQI6Th/G5CNtiPdbJ9G1Km3tbRWSh5sEuxYhERN2k+JJH2Wekentl176868SobKXZWLfcH3ow
ij2uBmb5Q4xUzNKo26SMkZQxCnkttELbIbwLbr6TR7u0Swd03IjT88YHi0/B9WKXNZ/rYhI/29Rd
Taal/TaldxO6qS5SnyNSByotMg8bajfDQL1WBi9O43YbQ2ByqW3b2HsBwp+k0ShL6l19FDQBj0Pl
eJc8JuOtMvzkydFGmNtuYz6McdDdIDvAcrW98gPssL+teuXsK1lXH50hXhyz/d503aH2OuM+6Qbh
0kJlJ7udX1NZgpVsvGK3nE0Kf2cbnaA8gYMnDvpu4/dx8MItnhgYP6nfHB0Z9wTq69AqlF8hqou9
21E170S9U9jL31ndCU9+Na3w5iHUOifMJR/xpWArmE94lvVQVYbzynrNIQZuejTp+u174u9e+6x5
5LzxlWkDmVwiaZ4aitQnCjrjtmwc+b00EGfMV1AM89aZY1jXQXNtSFHTtMvewkgWT0q5LSAkxNQ2
hS40Biz9AM1kZhSBn4dYiPgYWvoENaE1tMc2kyFiyerNHl3rQe5UWjQxa8p0zrto7uZQBOpGPEgO
kxla/eT72r5wGKqiLrlYBRkK/eCTnDbvhnoMh22QVnLRVJLuy2z6WE6UlnNUyoIiiabvos0bWzra
edlIPnTtqvT9eW5Z9BtNyfhQMnYTh6ddSkj3fzYak5oLHhPyynojy04WNsPlEvX/Xrcc62RxRspd
vDXIGsFxQT72ws8WAzLsXSxJprKpdif6ui2rGZ+viyPkE/MnGObnvtTFlz9VPzXfaW7KS8UmC0kV
hxTOTIIyB5/a/jLsWfDJy/I4IfCG+9h8uE7zCJ95RBCtKC19vRy0LAJNpjE/9KlHX3DQXZTMNaLm
5WGDt/0S298dgXQh7uhaVp549PJBPPoSsmhpNr/FfGgKHFwedWY9K9+Mz8sVy7WoXrI9FmiI65Gv
1duKhFhQOfGtTwnU44Nkbir8DrsOA+yp5o56G6u23NRGE3+nFXwwmaz8sir3narp8EZZhd4HJINL
rqO5tnuTDiG0wA8tmB6WS10N+lCdy4+p43PuJk5zRZHnbSxrZDXpUC0sML9/lPzojBvSD1jPRBgY
QQBhUMCxlABd2jGN7jUhWizvuARM1yX3EvoyEIC29AUxDRa9/qDqZo64rg8oPsK3PnDPeuvZrz3d
2WOWAHWXqVd+1hffseRn7sTJLkRTf2wHqrl9XF7d+fhYkslrTT6qWM1qHp1WBy2I+oi2Ca8K5Em1
9mw5brNmFFvVVrzA86ajEJzlgfWAKd96ToQ3HqLPUE96hJt8aMpWq+7Upqu7JEREC5yXZWdsccgT
1PDdrw1xVLkbk6JE1ErbV/iel4fLBpdoQpiisXJGl95MZOTXZSP98J9Hyy7i8L1dBtkpr11zmKUF
3Ncs+hgpptbVYJeEnJEbRBiYgLBRZuU6DyqLOYbmkV3Vmt/42lSkbfjWgzavdVLNfqKrQA6RPqpT
R/HkpJMdxUdR5o+e2LJQ5QsiaaciPsrbY9S2xuOyGdIQVZoxphtgaybytjyJL6WgbtYjE7Od4HMq
HP20bOicUvGZN5ZD9g+hNZwBLjruUDW+/L1kebRctzwDn/m/Fy/7/3N62V02M3N+W5PNserFVD2y
fAYLLJNd1YbVYziMKQEQGewEEU3RHsxo9bicIewQdJLTXZa95fjyfJyVijjaJAaaxo9LodM+uh1F
qzxpXpdDf5+Qp9gghERRuRzTrPGlqGFycBfkBdebx6mi8FzEBLMhNzrCMIjwAvavRULxvx/7n13m
iQ+7s5HN17veCoLXWiJAq5n54CNTt0jo1qarSZqPXOtn07dwkHyFRSorieFxCKMU9tdA0jgje2ie
czLIXsahtdAfzjLl2VKQ2z239NZZdSxlAkmQghCmeGH10VEuG2l5zLvJFJL7kVS7upkRBnMqjAvK
Iw5pggLHMTYZ8bBm02kXVYc/h8g8m2GV/ghoghKGgF8Nvmt1aHOEFkBYmgPa9vQZ7BPNFNbPr+D5
vyU1lcqxCT9sNGZ7SQbuPqmmgpxc8gGKLP+UGI22aNDAhec667bCjF9Dwg91utKfnolhEOUTiz0E
qY9aOQn+m9NnWLXGS9aaz7JRzFclwmiZfTdS4X5PQqMCJ0qiGLGGBKQprb87Y1zsdEuorUih+E7C
CU8NYIuZ2qBvmpybZ6/jlifE8Ce+uPq87GU6IGOHsjtyyfZ5ORT17QQvVzyQkUSoSztWT4Nyyyew
tcbOR4tEVBAwjjIojoDj4l1iZfpZVvHcDJwfUmeDO2wL4BuB/7NTZfSj8+qPhh73PWfNRFyC5+1h
RuSvECxelwt8fc6UGKrqRfE9OUIEifaqhtfrF8F1HM3oR9pAhqds5D9FJhq/vlH4IGIgd3gID8vP
cDPBx9vZ+S3lgiZ33EfVmhZLdOQPGtG1T3Ff5+s2T7NXT2CMwWV4XjaxaeHilPm3chydGvcIi5mG
Gh8S1VyrkeQAPPAEZezSRPvbJuqV+1r2EuTtZ5QH9dooFfxN855q3TB/P0u+/gq2XjwP+xm3pXYU
2quKhzl8KEp+dnBiiFYF7eMjLYgR3BfoY1+HCt1pQIksswKDehTrRiv4YU4Ft6kWYF5ru2foBCFT
hgJP0iS/xW4MTs4CGZcEVvstM7TThAj7Lv06v1buxGd3Ps6K9CVAjYDdu34oSgTIy2YE3rNKchXs
MFzO6exat3ITqR6WDUIZ1HFpQkjDAFoN7OIzqZ/Bs6hwQPQl0OT8ey+c4GnwLPOkF97vzJSYtuYN
DfJhhwIu3fw9BqbzlCXxnfRYOkDkiGxqd+yOIep8cL4s8EyUCl5WAuKn06+ZI4pQSVCcVWt3ChP7
RrfHbWTZYs2qVB2cpvtoWh1zew6heNXlzAOsIrv2klU/yQjcMlrKqaq9LY+M+REGAdIO/dHYRKP2
HHlyvAUyHW8hLYvbsptg+aBcAQEPjtUK2dvw4NATeGgL8OJuBaZZ9X3O+8Hucgxq228jcElooKTl
lGQc+5Sfn7yxda7IpE6tI8KnwmrcI51Vm6SiEAG15nfXCuIsdJImOLeeWR8j4iyJgc0M7Nbc8zVv
SC9619HDmhyDUnWMYr1mnaqZqcVMb0pJHayczWDLH0EWFbdGjb/yNE1eKY6xBiol2sBJfBnIhdcd
s6GmM2516Lww0/b56dUUUut37LUlojklFWnxBh9pudZD297kY3c1e2IMgQESCVkP/900YvreY4UT
hoHoTrOFtzU7CASgZptxlVuOuP55qKbQv4CUrjudE8h2X1AFO2f+8+e20Hi3emd81rOhOGMg/A01
qyzWWCMR3PQk25WxXVHGgwUtKfBJuIhbLLwuCF42mlWjju2YKJBJMm2WE8sxyUKUV3k+vVwoIx1P
6bIfWgTgkfTQPiHCGQ91VJpXE94qfUhr5HM/mtflmAvO6J9H87Ehb4NVW9gWCXkaKbfLhX+vqVjL
6Q0hp39/wJ+fMj+3LdvxZBQ0Y/4+dTm7bDLVGdugt8L//PK/Z5efR+N2WIVj0u2W3/g/v2O52ByC
dRMiM132lst0dKBEMUogFWWl/vwtaLIG8rlY4jmiDXZ2K+wrqnlGjyR+cCJtOBW0S6bipg3W2QsR
WxFClR4MgkC25dgNGBVseWxMivm0seKVObnZaYxa/JptRWQ8WNdpms2QFWNNqHnd1cuaNxZVXlxR
35xmtK54KuCBdYH23pPkps/R5GTo1Gm4a2ZeuJf4wBKIhZxCQlgQvhKoYzpFsufLoFhEO2pbhL96
IHQPOiaIp2Vjw3CQohMXVzg0d+KNMqP+mQYcCTdm8Nb4evcceFgMrECCKRp+OGP6XQNIcIDtYDzO
OPzaxvJmFJZ79jp7AMjYFaARLox1yUfX1f7JLOx046tMbO1gSo4QtzY4EZBSjM6pbatmy2hnrQ2z
zR80m6ZYDaSikr3H7+ufmkYQYdtguGdC4t6KspujvtZdZ9hv+dTzPjXSePfS1xRVvs7fHVSZPNVW
Nh1Z2CO/VBhpDUqktq42coqqHeqtNSkR4cauifn2Wr6/NqLyAoxbYan+2VUosUVOnSQzfe3uIbgE
OWoTbyXq6DUyKvuErsZlrczZuqnSWynKj2Tea7ImfMqDaLuc6xIfeR7+feoIY5XjcJ5+mZYFx2nZ
NZctGWqCTCc2/9nHKMRgPx/syZkkt/vfXddLPbDd85nQHouN1XUBgXIyfq4mJ36usV1RbGkfi3kv
h3t7YXn759xyVdxsJh/AfIje7c8mCk2SdDt4y3+PLY+mKSUhtBn+czzoQIh4y0YL8YpVZkML4t+f
lBBzyMzMgZcOwZsubCSeoh7lSTIQDA0ysTqX71behtvlk9cLkTzB8X7IivEBjVL4Gbfvk2X3P9yM
8vlkec7GGWluk/xQbamB0MK0iPqLrPo5oSp6VGP6y/K6J5oK7lOIQfcpHSNU6m6+C5lkraJWqSda
e4q6ZRfvgUplJDmqfevX5UXL+E56QTinMPT+Y6ES/1rX+Fm6pjiLqnyYQIxcvKSpLkY6tgjyzGrj
VZXMN8tBXen/nHbzNGEGGcfOsZXkq89P+btZfgxE2DQrk7sOgy6tJ9wb3PH2AACSvV/H0zcEB6xH
PWoZbqGfiZ/10XlwPE1p+mph0T5YdoICEaznJSWNB37pa4GZZY+anXsYED5pEjscCbq/5qDImKhz
sB89jQkSDSf8HDGWoY60XAJ2lEElm3BG9T5SjEPdPFg0oUr13qf7OW3lzfQqD+C8F4P35ioH4see
VBeoJPNuAsFpbWT9QDxJ+GVkZrsLQq1900aKjxKcgizHa/s1Wvr4gaA+OjtDRqizZ7gf0rWiNeIq
fAGWbr/aTrOBsSMPVEzqPeLc4BAG6biqpG/F9LL89jBUHgqTjPx5LVUWMyyDBsS8KUS0BbxA6Eej
/XPIHwzj0pSXwClqfTVM4DfFNLxIVB/HDuse0q8gKOn941Jb56ytEWhwzd9NLrJmm824qtoRxskL
dZ0g6WWrw+JhfJ8PLwvOZeOQCr4lf4NGukXWjIPldW9lnfmOw6NGggrwyTbT5p0O13IYqz5zhry4
Ljb3xNXcHaZH9FSz6x2JZvaweN0duqW0IdrH/zleFjZ0rf9enqE4oVzanMo0n87ocqfz8ihQMWEK
XY7WSRXnsP73+JBa43naaXWifVGOXE28H7/scvqKIz5cosje3D6rN3FNAHSapiE3jvRg+l363ubD
R9rCrvPrSV4ZByX2NF745ZHuViN15ZGSwoJ+GCVi9yiiMWdpJ2kmuCs6m7E/FsU1Ghj4beZH1PhA
UIjEpxMbEX9px1WMbpl3Lo31/GwUOmr55eGUuuRPURfFF62YelDarIyDNgUZlCxG8r7uz1jAuw1D
/bHVakhHrpvj5x74ErHaIW7gM0xgYOdBex+HOWLQt+nuUxY/kQG/Y0JnHJM4Gi+9Xo+X5dGyGefd
P8eqoVgHIdABpxkpClUyDS6s7f/ZWLkMLjk8JVqp+U70AnZzXl5mzpcbeo8xsdyPEBDCY0VweTrv
LcfLQkxHAzZpmHJrVYn3hKP8qntTsO26DMy7qMIDM1+PWjmdAT1rhlNGXAr3iZWF5/WxrLvfC+Vn
tHmRrWYKiB5Qd6EK/5ymzTemgjYILNb6nzi2smPqmB+w8fKL40i4Tqbi4xT0xwJ1vdA1/djkyT6r
zFeDEvqpMlz/VNvhO5lj9cPgW8Y2aX16z4NbwTDraMAHEgYh/C8DKTvRfVRnbZqVTVOi80jgIWpR
mB9jUomM6CVu9PFYaFT6UlMdPLKvyW3apLGRrJ3O/Br69GVI/XwfYc+eWu1otZBR7Fq/8LnAGG7e
Cp97W3EDLTxLevgo9nqDJMfzjR250tvEwNI3WSTrGJqxSbXxphUpPJgwMNfKNQ0ke18V80Dor0+y
xCheEhSR9sNukEAmuD9szIwJQukfVda0m7G6D7U2Xie3rZjpRL+yppJHcmLaldN2ROJGGLwg06w6
sh5WqV9+Bo3YKFT4iu9TGnnFKo7dux6N3raLhn2HW2eTz27GYiCzd+CurWFZW0dMiFVG7XmgieKP
/lvukL+mF8UjnGcJRrMlYTxJk03L7AgOH666cA4eSQHZBH7KLTEk1lYoSnzGYDOs8QJU+rQJkvLa
phbJi9UbLr9hZ+IvLUqKr2lB3IJbw5zKalrvDYTgxI3WwsifK3TKGzb8jQ5xPWOv7SMVuVvipZy3
Mnv19bkGjor7ClymexqjDjSKvc0sQaY9xtNbZXz4rSzfa7qOzNQKEqfnXamsZ4k2/hr/DBKCgNEm
rbrYPmJseBkDAm0GMptF0L2nLcnQtD3XRYEosvD0kX6xfnWCMjrWuHAsYODuRMFgJPMS60IkD1Hs
ueh3mbrWPlgZmukB4YCrkCwjGgsoXHNKM6qE1xF4sH2LLlk3BuK4fLDhqJdIXT3Df86T7qKnVP/7
pthIwbLex8reyfbViiqxFtmYbECSwPyPHbSstCIgq9trhZ+vSNr8JGL7pxdlZIPl+Lp6AVgSrfIe
HpCZdb8ogR9HkKPRqF/LKvyt06RZVbT/Cc0Zt61BVSfkngSuJdsmiryUJs+MNWJp7EQI3+0VzSa3
HqhZDKi+6woZvm6ruxytBlxCvbLddu0ymV3x0hClAfeaSfDw1sSBthnD9IA7S7ulFpU3h5TuNS4P
Ba4Pwl7nc0NONEiXdq+lyIujp8YPtJ2FfHC13JE6qz9YUtIO8/12i6yheub/kQQvlSKauha92vQJ
6yHPRxOWtgczmpoH5ZLLi692pM1wNIg7PmCJeaFMRu/X3lUxUpjers5Kowup1QBTU1t+75jfWWN6
cyfXOZOJ/jEg2ruU5RwGNqBLqVEEhs54AF3TAeDW5gjw+s7y9xY6Cifg0HWXTidqNSSLoa1KVuCp
Ly5YV8gOTYOjP3afo5bBZCNQ17EROaYJK30MznjKw67c5brX7x3b+CpprlyDgT9osvR4l9l9fmdm
m+jIuAJswKlYxYQ/nr3JuE0Mxg8JbcAwXwUd1VSp5dVTnjblA13ANejnbUkj4iGv8OYYzaRdYVWt
ylqCnR87Z+NLZniNJCYaUMIn7UJ5dcTY7mwNtkgWq1fpUtWxCvLaxheLj8Us2FSXpKimy5jGoND+
7i+P+inTNiSkaX9ODBr6ZWmlYs2swtiQd4TzemqPhpXs2waCBdoPYCItkVcIb28hQ8XFDwSD0kTm
cedikQrsvUEJ51ggFkB3izU5g0ml0Q41I+Ou0CnXnZ+sGOOLXNgUH0gQKXLvGGY67Xnu9VvFzQjm
gvjyChqro5XvqiSYGzQuYiWMC6238/shgAtU7xZHQdn4P0QLuN8ldmsV1tnaRd64yetQYwwIQ6DD
ChHGMNfHMkHXqoEpF8pq25RpCeS3aR4DM7c2YUg+qwbYFL98/lghckJO0ba3yZgemqRxyCCG5Fhq
mn0xfTzTWkSZt4mPbcIYqLtB8o3hfQ+4AhuPwVedvLte5/tBnwphekenDB333o7lAaNrfc17GNFa
pmPUQpbVFnyTBUCPh9Azmocwba+Kqw7ZrO0o8gT8oN9vasb9iTo40vQ23094s0iwCxgiIwZflJG5
DX7AQK7tds5Hi3YQbU1X7YIemU9HB+FPrWac+n7bCNYIQpfiQgycuJh6+APTFDoJK2KtFtv3GATJ
nlYSClDupvT1XAYTxpAM+bbGPGhCBCSLkzYaJCowfvbo0Qut/AEzSwff4YJcjNCBUidH6NtdMyCg
pyr4XtNq3FGh4CXLTXS2LJdOnVb/DMPCY00SSLpbQXCbnPJXZwxXRWH/iWo9Ik7ETasOmNSmCMf8
u5TOMyyblPwHn7fGaqxnBrVmXZIoe4iJOniyWLdFgfuYOPWTHTcwcENTg0WHjKc2curteuKcVIvH
fd5zm0E8yDHxkIzwLWiiDImN1qILjz3USwJwuOdB3JQRy6E83gtTPXRVbl2XTdP01lVratLFjaDY
Yh3654RLq42ewHyhsutd6DHLXS7++9zlERG05TG1psf/71Nj7JUI18tq03WOdcXPhDr27y/2evMm
XNBsy5P/8yv59ptEJrmbVkS/krIctkwYtlHXTZ/4NTNYP0P/IQPYdy3kUaoVvb8ezcF+xuCYbI3Y
Lh7N3pS7btKpr0Sgg8kxmWVZ7SuS+PGsg7HJOYrP531IPH/GHlDTUeSbl/T68Enc0AMx+TDi5iHm
ayAJqjkJuwA9m+fFt6KEtemgQTybIqWA1Xs0DCA8xtOL0nOqM3JwTqLWz7jggod60M07TVodoSzp
3MtuDX52gwMy3i+7wtWKA2IDoDZdMh70WfAZYR69uE3xi/78cKcKbz47xb6Kn1Xm53fMqfm9drPf
fqv1/0fUeW23qnTd9olojQKKcCuhHCw5LvuGZnt5k3Pm6U8Hf/9ZN9qWvZeDBFWz5hyjj/PyqVpX
m00s1GRrSf9eAghPzZr04ab7D1rjobWkWCeln6yK5i8ZGozUitlXEGZiQ32oukrb3Oqyt46kwax1
7MJ3heiCJG+xo2VsYGZZp7foQoBD5tpOOOwgT9j3wCdUqcwUttwMi1SAPx8n8hdUAweLbdHt8o7i
rKt2c5CiX2ofvahyzuncNn1jXJOi2SYWqRLkc9UrPy12+ONF2h7s2vy0sQuuTMt/tTxqSuK9kDN6
jKfRSpYFsJXUku+5462Dyt7rWtA+JH7Tv0gfwbLFEBN9f7BLrGk/tTGRLHmvuWWBeaDqKf09it43
UCM3AwjPRWjI0PNLZqSPTIoe0rbaDVPJubnbR23pRjiU8hiejwjezNr7EIIKSOTKIc+dNUGqV4IL
RGShYR5jWOR4Q8BzbnH13iKi0pj33knQeCmd/Fb5jxPN05p8xfVEYmdrhfmKq/vB9pO7ph1bbmfQ
p/9BITvw9n21FMhppVer3GEtqcm5s+p9Rgco6XXMDTdsu1u1UI5JBW5kehTZhJm6OFiei2cYnO6A
+2xkOB57KKWC7o5yhHqAVn3DmzhpZ+URxSuKPbwncQpko+7JlR45GqiXkETqVW4XexAMnyW4L79T
n/K+AAxpYbqwO3NXRtmWRIzrUHe3ko6kk0wffoMV+zvtC04L8l3qj2TY7s0QdFuZm9xygoOVWBsD
OiKr2Sq9SQxO53yr0wW5+qFMtBekxm9tCCAac8s2TxHPtcm7L42b6IYj4+1XgwVzPpwg8jmH4Ty3
K8l4zjYlvjpbqW/k3pnkRRbOI7AncFrnQrHupuXcLE050EtZyQoTZi2hWTqHrhhz+sgDUzizecDn
YQ/FPRvtT6cfnmCU3aiJ8OZ5lPLllgyPW8/Sb6g7+tJ4I60J50Jy7MPipafm8ipvA93M+FEG88hN
fuwUb9M77YMaMaUK8pWK84lBdZj+ySmcEVc9dbDQVrhFWHcEW02vHuyYVkCtyI/SYLRgdDBhOFMN
RO9M87hylj4DUiLrTn21MkbGzdwMnF8vukD1KuG2WuWq8RfDMzDqzyyF+1FmiN5MVh8Gyxsl44Aw
NCjyKXP7Bix6Etafo+ocUhFuJBUg7n4XLv7orwcTtRaVTcSaSOr2scBqm3Ju9xOxYymF7UYAsDZu
JBDs3hNkvMW4T3zvaH/0RNwzBFDM6XFy0q/aGF4HXx5Qwa1jUg6G0bhgWNwUjMD9ltEXKCTeTNeR
7Q757jYcYT3mBnOfyoUmtE9HHMy9SkLDcFdJr0/7gJaJjo27fWYTIWHdIxXggwnttK5VTq2hRgRC
PO3tLvrCArghle9q1XzVKiSCFRqvWJ5Yzic3D8xN1SYP3OZgCFm4EsZpIZjBLLokani3uFws03GH
1n6ofOdPNxSrNuT4muW3fauupF4RN9yd29I4CKHscy06W/aF09NBAsdcWzFaoLH5zMxUPwntb6F8
SJSC+0KwNlakR2kaoc7iu9HEV2nHnJ3wVk7JFoXoo5R1ubJGTJddd3LM5J1pBSJL3Ue4H1wGU32m
zt5CtdiBGo04IaP4D5XhfWrxdmlojWga/0FV5HPDZl/I0Q+FyU1bVmgvLWbjOoJobzvOQkNMoCtL
vloaSg2fPOc+nJ5bO/9CGSbwqEAF5q1v3qFBgbjyT7mTn+Q3NiJIg/1VsDHh/EqTACcF9+WgNCiP
znk2MFJQXKPJwdzH/Z+xnNCE5juddBt8NDdJ9jFX6yw5iXbaEJ6Qs2xtgkZ9f5v209X0jBArWcwb
ERyzRp7VEjeC5bNJgD0I2xWDjGdgTJw8mVb29ncwBTNO7To5dF6H/zIqJYC766Z6Q1bRnjLf/9E8
bxsPM0dY+ASMDFcJkwWyezaYaCO43hpaG13ZYhAoLwbHV1sRGPnTzXQtOlThJioJ5MHweLhVJA0K
GROryUHwJLr+kyMLQhPRgOTwcrcJopuRK8debw8DURvzbqPG3h+hNK6dYo2x1NfRwHFk0bkzE6jO
7C07k2mtr8XY4JTqT1fDabaekWvd1UE4ALIf4k5+6SCUZAcsoeGKLYIY30f1nifePTIpIRBxbPQa
VIyD6H/S0DEZaf0BaP9aoIjD159sNDzSCrtd4QwrGgcHQKrZpH8a5AKbfYWdsrYeweGtxYDyjlSj
P1oykHHL9g6Hg8aVIW+D0b8jBqBbSOss0OrH0RB/ZHbmEGyvsHT7uE/SvQ6OctXRFAkZdpNSdjVM
eUMYscmz/oRwDft6s54cOr1aTmMQlv5XtIOtsKuobKmrig/Fjv/cDQfHkVQExy7kh1anGm5tsHHZ
dvIZzxywKrhiT32tsuy/yQtvNoDrFYcMKgHdfDEqbM5ZS5JZbVQrC55DFl5Dlalhxzmxyp1NBQpx
T/4B1McIgB+hchxTPJe0tquWzSgVGdNrjH+yoH5RLSC/ekCnhoIKJ81VDfUQJ8W0M031Uy38TZZo
G9SG6xC7jKQY95lWePHKVDTXp/5s3iXZThKFot7TSImRRkNYGLtyI6C1dX23xpCgg9D34gKck7qp
h2BXh/W2jRi2YoyKLR9mZLxFOmwk25hvG/GNJmXa6BXJXHWyaTUSIKtohvS6qUFLfFzXAWp+wTCc
TNWasXssLSYe1a6uU1TgDVKWbEe3Op6IOTDYYOvCRf0H+024WHh3ulHDpWr2raVv6i7lnSLPS9uh
dd2K3NsF1lfG2SlEA20iix7y/qBl6rnRp20QvvCzz3HNLw1nTFXGzTj4d1bG45jzd+cElPTmzhP6
rqHpYtHQqvtxO9iIbUNrW0T51ufsWzQ7Q2M7q21Xz8dNnA8HsjP2Cc7djjZGGol7y08XurEN0Afg
ZCP+Gfd6pexriXynfs7o5Y5sHx7adJrCBz/uGPPT3GkIFGMHz3VrAz1tZwzhnlnCRs0NBKPhxi+u
HVMQr48OjUqW6CQO3txowDvg497gmLclEBEZRY/eQkUDzhvIuNHnO5D1LtLwkJn9NtTCQ2HLU28W
SMS6nbAa14jGrRKa6wyWSJCRQcIFPtKIqugaWOWDw30wlIT/WOoGe9N2RHshOSuPtIDr2qIpTKhp
YW6GatiDz9hWGoKK3N7lmrFXPHsTpetCTnPQ2sYwTSAIT7oVXcO03kyAUnLNRGVs7ZUWSm2k8V+M
yRAIMyRStKcxNE8bQ+UAlhAc44fU6jOHsUfvoT7ZpJLPX88txX1UwtwlKQlrziFRMDwno1soySX2
rAMHOLhLUHzl9Oy37mzlFvpJbfT9bMKdVVOdO/8+VhDtGSqCxRvdoDV2cZEfDKAmcYMwf5J73zFc
DujHzkrIQA+J1FhnurZvgMvnXc6JoT75RnqOO+OUF+F+BqST3fOdc7YSXLyBOu5aKXdmMrjUjOO0
gSGwtWp7EyuqG/rBtaZXC93hoETq3oZmXyqHtLNcVX7H8ejGRbmVijySek/Xzz5w/7q9uq+V6jin
S8W8OvZAWWevYv3vMGtaknabUXXmvenGGHU1mb/VeX3G3eyXHwOJDBnvm66KDfmS5JULHFOKC+uB
99SpdrNhgx75JIEvwbRTcNUiflgecFHulTxh0NWhm51p0VGTBoeFJUfqkL9jxvXB3MOAN1GoG0gx
FvjUOc+UGeqlQZK3ZJinxIvvGbZfKjk+9nX3ztAIh81M5FzidX5zk4T8DadslCk4JzhF6jQu/vT9
vmrp8ieo/Zd0gYZJzWmS6DzaIrEI4CA1JMBRhT8go7UqSoWz7gh7GYvaKvQqcaz0bLoO2UlLP9Ht
/S8Msxu9+CiT6Qtz4fhBs155sAMnd4UKBEHxZ78JPYBDGigcdJr+KweKEfnDipHtNZhTsaL5YSHK
4TXB+koyxTt5PCXrvaOeVQADZziUb2Vf6C+StjZCZdsVmh+RPvZ/2V1LesDy1EDKOBeKMDzBiS9M
wESMz8CBK8ZWiZptzYbkLHoEvzlUWVHFZ7qv05aC8W/KgOPsD2bMNeSE6J5Y1jA0pGcjDNQjiR0O
20VLRyYNdhSbw1ZhlXIXLI2OG37PArXRS2O4ZRkpxSAdKMDzMFuz+pA3JKAXLEx/C04JrX1zRLMG
amgdkrA8/7GKDRCfBv+6thL3l+pTB2qMVtWLdxzBHwqF8w1uhHaHGdFgqWCI79Gy//1eiQbSP3XK
NUd8jAfN4FE78IDjGB12xzCepToBZGM0a9LOFEK1/u8h69sRS3EyxG9JzyGexPrFnB0/+SkMmbHd
N35bngy9S+bNrmZY7Wi0ILzWXidKQLEyRxn0jVU/ZCq7/u8vNHaU4kFz9MT4E6SFvEYYLzsba9Pc
swkOjTH+RrcugV7/on4b+I4MgusBHoQlaDx0U3FSk+qgOVX78PvCDJX9I60XG5A2xD0lopLhwbhz
qu8uWuLvoZF4p+VhGEvvlFnh5xCSvNCImX4Uzl/VrirNvKs0EZ8sD43BMsHs5bg8K2cBU5GZVwPP
6X6BBS7kmAJd586r/c8m0Urdvf+SL4JRvJeOlbNfw0IWk6owDIsNzk78pGr5of9+pd/ndqvOeNfB
3y5fWX4nYq7vQ49AaoCKgjp8pOrwi9oGrNaMpMGGP51tVfux1+dJqYpanoglFJKOqmzMGdW74MPK
MnmshqA7LM9M3/gOyrLH0dcMGAb10q1mJlZnGC8VL84eUKtz7szyb6qN2W55tjxI0ZSVu3yIpZys
+bxat/aINSAq9DcyHc+TN2g7W/rd3dDufTVoV0cyagVG1J1R6XOg0IoSp6VPKglt/OXz/O4H1cMq
ONC2FmM0PgRdhQQVffvy+i6vNNcmp1gNISLuBmy8plZtR88xDfzuBgqi+aE3fGYUTSRReiGDwTXs
NW5Qavoqgt58Wh7KHquChrrUTSMi/ITQWQO8kl54Os3kdQAvMK/IePf5Hx/z2H+Os+BZaYItUFdt
39EL3yG/xX9ZzEyfefGpYsRXVkcfjuAAblRlIP+C741Cpzt4Tsfgxxn2tBjClyplDTbQPv2GpIMP
rrDu0B5qeXFuTEWjrQH5a1XNf3zooaW3Scie3+kJRu3VI3D4imF7V+SCwIQJ0UDR+QruBkJRdY/0
I7slqmFuA2tDZFyY3ugXQx3+zg58+mb9c9BgRDUp1fdtD0eg0iway8VyVb4Q265tGRDRwodnN9Z6
vyuU1msOOjvF7KOyj3nw6gWGjfA9ehRad2zFNB5DPeWyL7MU/Tzhy14XP4Qc2KEuYvjV54e+9Dlm
R6U2rWSQpy45iFhO58rGUTNYBTmu72Hih+gxDNqFT9zQsz33qcG0HzFRrQcnbQZi29kaWU4w7ITT
cniD5Y6kzjr9ErJMLSEQsmo5c1QZfTW1957r1mww8Y4DYuIQ9tuM7WzHztw3YfrmIFBWZx6erjGG
hY+bvOqBTRrPqjKn8IJNurxkXOSXGtsVIelIU+pczS/0XAA401BdpU5xLgNweUDW1d2sozsXLdTy
RqO1guTUCrhVDb1q6BFpQ7DBb+Bgr4B5z6GGjqRZKvZ8xi+/a7fV0T9YCwPIjhH825XxXzmCTyHP
MHqIGh/0VDXBMm8H/vSUl22nZkZ2KurCeWnt4mwKQoYtjki+rnY7zdIJcEcA6fYOsChHWrFbdQnp
8YNp71QhmnU24FWNmk79wrtx4+WK6L2hDFbiWwjhcAbWO0Z991XZHpFsdUiJDPRy89OMLfqi0SKz
qIDU4jb2c3Y6vzG0yGCsAsRo8A+0kpT5VI+e2G5Q29WNkjNzqq2d7eZabh3aGElbOO/4uqLT8KY2
QxFt43VPGv8YQ+XpQV2cqoy5OsejubPFVZLYn7aV/4y1U++W96NNknzfwcuitRkFBxCL7T6qeQs0
5C21hzJ5eRcDUTGEmZtTY/Ql+oY6fv52fgQMUS+C7sLVSAgHCZZHTcXtgeAhOf++WcIKsyOptsVh
8vrt0MdHn+jyg1yyC0lx7jYjUIiVOcyz66lE7ozJ97R8VDsNY0EGjprW9Su1VhSVMPG0POagm5d0
zeWhmMd0fhq+Ge18ZTshWM6uecqRmOHcz2iAlrZ5D1NPX8m0bfYAvGGotRLGXzYeLJUp4lKuGImD
G5ORRkIxuF4g/6ITBiPVcWclVoS2jIAMUZoxhkkglYVl/kS4FLG0gdMizSWda4Te9Oyj0ftgwsZH
rxBv41BFD2qhbolJJLnH1x1JD3e0OCJ1+wV4ZeeW+CB3ZnXVda0kJM4iT6Ghk1SV8bFtIQobFhll
WHpRMNoa7J/ACx8bg7qSGQX6baxzU7wnBgrxa3pbHpaQzVmyMF+jjhZ+J0KgJdC7dof1c7yWCclX
yyL8u6CqsQNgKUEvsqynA7A+ReuR1fXV+Hs999JJCbp28Hxr/f8il4AT/igNjimlVvWLMz8gQMzO
Vqd0t54Ytd2yNPxy2AoTYRlqE/02piF/DlH0bqnlxm35XJqO2iGGuVrYwF3ntY/Aww6W0fyhUsju
Isy9WlfxVVRSX08hlqU0ScxHx7CAFEBMPxJSYD56HuIA1rhbwISNoPEy2Ysk1a4+1in8tEAf/bEl
mtz/U3JzPHWAJFInrrZJgtRfMu/ZtBFwjpguqzsh49uJMX6HtN8elmjVmLn0flhno/OFJsx/UrM+
JHs9R37o4Qa1AdS0KbHGK18JtAugQPM09mhMZkqD1dOiRDwQbmWkOJflcw6QwcsQJfo+D+TzUr4F
hClyGKewBlSwj1hGSJcar8vbVoUJWnSTtiDH+rw6pnHtXU1dt67Y9WbcaWBrf0Bik/o+lzA+iB7V
i8hfo0X1oFJWbo2oQpxtdH2wkeRrYwFnQNFltMr/98mKDo+2C7sYAMiycsn5M5Ui2YIwdtyXdKMm
YkgpA6RZjASRriQ5mOGl8p7TLAaPQAXLfF6WoOWhDU1nPZQMwMIRzPUaYsKhMTXrWBEc9BDXFc04
i0aKlVZIR/BsPlfyG0dPs+mmWZ0xR/ZB9FMvXRyvZUiNDTE2XukTcdRyNkYdlh+zfIX45hQ547HV
sGWtSuh4bLSldxQho7ehIB7QUdQnlUDtkxZGxs1qxE8QMkLY/0ZzcMS4oSHGoT9cFj4bpQ04Rtur
d7LRHnsxeDtjRFC/AOLhNLUA3msTDnwKWF/nPHGgL3Rfio9QYqXqZDdtglIefXxxH3GuEOdt9dk9
peGxnUYCtdTJk9R2OlOJeflq+r7aEoxh4PkrW2RL8HmmESGP7fija8ZJ6aYUQLSeyuS1HXAOk1Rk
3TSJ1kwbnIx9sjWBncBjsT0XJm0AswVK+YwybBgtHLCJPiAEDq/L8mAUwffy5gUVrd8mMPwthahz
U+I/VZwz+DQphpukOTGVfwVmwwnCL29SU4ybpv0XToBU5kSUkZa8TDo26OUXzrREnEqAISAC6cOZ
fUaXq3tdKHtWJE6j1id4uMLqlKnesz6/2sB916Csr2boi5s5FV8+p82zqTqkOAQod7k4IObM+9ry
kDeQvps6Cn/j8uJQv5Mg1+6WgDuYPlstFzcrwkn7+/4MFQJpMmGIzoL2JEUA63UmJgchQDytQTua
WSDlO3YRqvLkNW9xDPXlNJFU2b1Wphc9C7Xnf1eHtdZjI8ji3MVNotz94DuYf1XyfdNjEBUnHBDq
1ZgSxRWB8C6oLMFCgmOGay2fBivHWSX8S97VEeMOab/6cX9HwTI9BpF0U98JP1k02lx9Wg7BJJTa
dHnmOJACjSJqo/HDVEVCYy7MTnWrrgfdiF3L6JNX3yAfNH+luhXvOgYqTCpMyhSyFMxY0su3q/Ng
Vi+q7uTXCfDiHkfYm16mb3rouO1MjFQQYK6iaJInz2emXs/15LLR2qVg99TrezivbcsChxuj2jR0
E9YCDenFzwh0HvqBprdC9lZKKQzSM91WnHtrwV1gxUSCoyE/suXJHqNI9zGhQ9hrQkQP4F1R+pFF
vjzL2io46lhvExgEVztqaJVJ6zY4jcUW52Hhzz31Kw0M3B99eq6pe5+a5y4ZAL+nZXazimgdN5Bq
tKeh9XPQf2V+6TqW4OUf1qkF13VeFlMzAOig8VaUwaRevdJCQGh3aPQgP7i+prwrage1xP8TqII3
XODLScHx7APk/wez8MSBPIOMv5YAuOVBZEzlsjHxCUzKLFT7XvyUZlI+op4xH+s8Bes0gI3I5v0L
RevRswmjhbHznZdh+GI7sU2IDwHS87NI9HNVR4nGJshsL5Cv4DnnYbl8X55ldqFDA7VrQsv4ohQk
i5QFvTbHyHC/IDrySxxM/1ZaFSM8RmUI4RNB3k41fbWgvRL9Jwnax7xFdUR0izHzr6k7YOgwTDl3
E/Qajq5YwzBz74sRsDF9Ovr4VM3BiI1siRacGAc5DcSOsNeQFraRy7C43foyUB4d7tal3mn86sMZ
Hf2xBoyxcZixbZaniZbVcE+Z8gF0cnahk74RUnYr03K8cF/I52FyvqIxri5tXASbEfL0zqxs3jyc
FKcRtfDeaCKySTtfP8pufEZSkjK15mSE93XGCIUMwP3kXIdDvTH9DLvM1OW7qnuphqQ4gy84wZOp
dvHcDhrlN0sCe0+C4yn1leQaoq/oBqW7VmDepUzFnt2boZ+k+S7D4NmLZHqPE/2P7AsPJa/lH1TF
Gt/sgLmTzdTZ08ZqLed2pGc02pkeGbhVpduT96CtJm9EDSdH/hE4fq3ZMJNBpx/s+r5LSNOsf/iF
7TsGynRXBnG+CSWS12UB9y1N/WJCa8GlNqFD0xVGCqyC7k60tDywONNkHNP4PGET2ulRg1q5LuYc
ai3favTf9qmm5PSn6xq1CKpZgMDhkcWwBBSRhkdKoYGWwUMkyR+PHGypLYodswr1N/TGuFHnQrGz
Q/OhqtEBM3b5yYtun9RNd5viFKBxyzyFY5W1rpSkPGh9xGQn0a9tEJz0iRp7uS6ECZZ4ybIEcrup
JqIoBO1shM7Box/8RGak7XLVy3YaLx7+PfA0ZsGQNNXkf3U+5qdiyqr95KnypGXjq0FKyD0DE7MV
0HnA7xinwe86ajeqHl9je/DASbYeEV6MTe56YcXooaDbhbrxSWFRnbOpqs/LR4oZdQwaVG1tBVw2
UYKx0Zlt5Yhu8UOrD/zbSXDqIyW3WAfFRIhOczaUNyh7G3sqtMtSCJtWhwWPvrM2H9r0+ThqD3EE
CZh+kGpl00utUZ79Lh2G5EX1oc8xO/HfbLoI5B1ozNJS9WdpWJp1uW/x99JPLpk3No390FPhNCTc
JJ7JW1JLZdcPcCGqforcIgQENERK3tGPre0jFp6WlK83oK36ET7XTW+Amy/g736GhKdCq1C1D/aa
OtFZ2UiIrj0g9U2nph6JZzVomrwlO7kJ2nXPuabe9lpPEO/c2tFzK98SVRWhpOyjk9JmEcdtJot0
RlEKs+wOMRGR3CM/BBt9LyR4vQYylqoUkoS0GY73mtukb/qqFe0qbGghqO+N6pDQ6I1DcEJo8r+H
cO5R0SX/yrIYUiW0t1uGXwUvQhfDjqQ+CFN62BkDI1eWqGyX2phDDP2GAhQ+LPp93ONidEQNE21O
iQqb5DEMTNDBIPaX/XZIq79I9bsHfRBopGvD27U+hHdZtWirK9gFUUswUUrkcev2Sh6wsOb2Wsv0
6iEBDTKH8ySx7ZwRoLLPaUUU1Rs7R7lAQHpNBcOCXdV5t/fb4dwo8swIgbJb7x790nquEI3Dx7PP
Hf7LwOV4LJFzmnuj/I4NC0imk+MJZdUUyOEH1CspZ1nVlHAIOm0A6XEPiKUjUqm7U/u9LT0DE9/t
3ui7JxsxUM+7e9MLu3+MiQCaLEd9pYifwy16zqxOC4J0fsAoS5ykMLHc2vrOSCLxLOlOHY25fKuy
fG8aTr4pJ8wbQgufNGr2Q9ngQsWm1PzeA1w9rO2qbq6X76jHhjjZo/bz2y7QhvxPEnbU0UM2APad
MoCKyGy0xuxfszK4FQx2j1oew4JkPrDxIpVJRhHiLZzyU2Iln501Ay7LdJ5ktt4hlDXQLK16jJom
vPkV5qf5CFoQa71v6DCslL6CTWtjBy4VhSmqyUHcU/zwSL9B3EWj8rmiuhCjox5hza2XQq/L7eZg
Qvmvhko+4e1FsRnqq4FgpK1W1V9ORn5Ahf2i7ggVjwBXMEAt+kut27SHSFrdQ+tk3EBoJ7MR7wOI
5VdA5SMEIxLHz984bP4kbLWrcZr04xgO+tWP9JvRhPUxFpG9KQ1OBjDeEOfOc5KpbM+0ivWX0lMI
eUzuKI7bFUG9yi2Z6NdUCkJcUWDlyYoRLGI7KFeTsHrblC+NsKcO60f2JFItdgOrC/+QrUeSJSit
o93g9B1BgAZWka9/m0lBihZc2jSrtErxSNdyIDYnkX9wHObZQdfOLg5cGVMvvhmups9CUfJL60t7
55dZf5AZIpF4SuDPBNkNKA5SkRDXdCNwTRvsqx6qPVvkH1qWho+/PxMh3kbNHTio8H1PAayJB+rv
+GVGJWp5dlkqZREn4CKHLHYJYAwHxAuKipVzOd3kWdVsFF21md7Qy7RC8rUMjmXu8rRujYe4jf+a
KaBO21LMSzPVzR0p5X/OoXSVriHrFyb/q9akmMQgFGFvMN4AS4NCmD8ABU3gxHRuYl25iFx3JuQR
jIWawIQ8x4nR/7LmM/lyO/hpmcBfmBtzep5hs4gd64W8vw/ssOZf9C9QoqT9bI213CKbHK+/p8mI
fnYFBhumpNWvfgNtWzC4b1OmBusJZMVjmpA35lOdSa//s1ydIoiZMmXEmy9rdtzUFaXtWPw+hTtK
n7IAj02+PAx7DDu8Os965G2MFpN6bPdvfM+IrPqKfj/r5TEIo0+yKZo1YRfExs1nczVunQcK/2Yl
HZnv4G1O9dUwQs7UpCM4WXCpOJM+lHpIB80c/kaFJk9IQ4On2CEUjK2c5ozyGLZB9Q07jHjmvvoe
+aCPwmpdhwBOsoIESei+jD1NAobNia7FMK102egvDG7Ry5kqn1OaAXBT74qWcxmSrKVdIRtOfhO+
+7XdT+IkDPoTy0e8hKS2hNkXKXGI7AwUIf9mxn2cFViwIACppRzcUaZY/iuiiAJ/QfsFt1EqOaMW
kPIk0zHVjnHIzi24pfsWDahyVrUxDdheSHcvYEPANK3NvQLm9TQ2agbmXtJ8JqZSyRXjqQWju6mw
oyJyVUoaXv2jP98ghSTiuEVUvo/GAoulUMEixJZ+Mrwh3Y/YBSCpM5s1Ob4vt2ZRVNmsVSFbWpXd
GWYUPDK24P5cQAYXpnmqdQ3rmipO/66uZVAy1RRxhR2CisxJykRhw2UOa3yNDyx0w2IO6Ayj4ac3
WXmW0zO1or3ibFXu2lhkWxWLjxs4TwC19O/wGcGS/GtjlgpJMZBaZO7sWBpPJnyPk1Y0cKPnEzEU
4pxoSXB6yYSZG7sGUtVlBgeO6SCi4gfrZ/WsqmLNLMm+L8/YbiagDcDxlqdTTVsPgJW6QQRHlqZO
8wcYUX3HOiL30qQt/ZtODHnVhAjT6gCpyFP//3vb8hEzduwAy4I4qJC/5s7UcnKiomzOLZlwy6d+
HxBRrZu2I4/BVKzTvwczLlDI1+UbZXXAH8yz5Yut+imn96VwUTMfPLqjkAM6GN5xOaHijw5PFUrQ
5agKEg+PLHW6q0FhPmdeWm7jLs6eyNClGc+FYBx0EXbrZeT17yGMazcJAP9LlXoNCu+qVbXwT1GC
PKhVTOmkURkPQ61J/AvhN14/safWBhWl6zuvsUlxVzAYcjKZ32ugzQFsj0DbBKb6EINzfFN7uz4A
UHSRa4/opm1oV81Q3aJgaB668PbvM8unpx6rVD6wMdLZ71w9ZI5WCY4cTEQQNevS2Jt9q26NwjH2
DtosN5YNiAgLQYCOj8eF8wPlMY8gyrW9SB/EnVlqze9CuV3NH1VWmT6YT3FmWBey7bHx5aQFYjxG
8YLymCaZcQkU4DaRaU4fuUl97MvaO+qKJ6AnoxdYFBLkzcRsCUla0r+xmnIvOHnvlzRnHNLZdkj9
yOVSQ8QS+c1uSmz6Iq1P3RB4YJXmy7rKA8M1A1Pf0iWUT7XBNVMa/pfzstwqBlEkYssi7qNT74Kr
kqX53ZbFOpcQ0Zcds7GZ8OYWeDliRvBl9tFF6Z3mLpS8fE1mgAd9sKGmE2BIXT4Vkm4ekB4gX6Yq
GcTnQ8H4sLPPWpzawBjJ5Pn3NCygxxIXINawlwjVWW7xhqyaw6I6KPmrjzCkrqDMqnMdDcUZkf/U
R7ucNDQUmQkGdaXnTQ+CRNBPbeuH5eBmOUP3aeUqpXzjXAe9xRk+LzbtvPi0JmrYri4Yn3kmyNXS
xKsqc4sRpowe8XBBECWVbHlmlh44T/+0LFX18i3mh4QWIF42OJPLF4hxA4LA9PFnIEJ2TW+hcZs8
i/i2wGzdDFMkq3ZHpIDtYXiXGfYxu3m1tXaOycO2VeX6I0xgGkHRhB688uLNUAOJNaf2HEuaPonF
dG6ia0VpwcBSdBzz67qNrjmzS9ydeINhA1F2AZoIiMNNOfIFNRRsdJ//2uBJOL3nzXtp8AouiXrq
WHygUhpOSSSbi9d6tOFipGQ0B8jWqlQKibF59QNaSX53XWIkVU1FCBFCKue0B/dfiocwVKPHEqWI
k473NhqTPeFPjL9DDVUbx65LbtWESfpmuXH8WnswtO6NDFscL2lXXNo0fjItfUID+BjNgxz6iOVD
9oA42uFPpgeAwvv0q5may6Qc7vV5st4bDTGXbMh8CmTEayv18tPC8V4Fmkl3VtVehgh5vK7VOM2L
/GVuJ+aWPzwzHuzWYy2+UIigF1kWqgGJEKmzPbFN3LvBpfx/XJ3XkttItkW/CBHw5pXelldVSS8I
WXggEx74+ruQ0IxuzAuDZKu7S0Uicczea3ev1FewGmf7nPbh72wKk7XDDAnTAWKHKj/i5qIUX1GK
+hjCjn2f2x7wW8Y6QZt8TGRsQ0sX+YLfEjltzzLiR7Ff/xZc7M1IXAXRsfwxbrftoazZnoPgHO/r
gV8aXvY8prM4mxUDmTCv8rO9MAzUzFpgst4WZZZs1Xvm8leeZtaeg+H4BzXB1woMZTFB4WgnDAb6
HLF16+rHtO7WMDrVeFLrF9imhLYPdMRxA3r/FyNiKAGOBWKHB9pdmsWPvNIg5HcMu0J0oir7b57J
L5QFKdj20jXNTWxe1bM872a2VaW+k2xXbj1ji8RqT63h8kkZTmKceqTRZS4eVdq4mrHwJ3228Cmh
VNBAQ3blZvZQVOJVfe9MwOybKBq6Tb5Ef9FYnrgSBjosXoVxR7SHAIKqRCBR6FfHLJnfda+uHnSr
wd1TCYGYPMvBkWUsNAzWFikY2E2o9Cwedkz1TFj4hUMrOJIc4uIuFfbJL3Wqxt55qKQ3v6BJ2Atz
ukM2TrZwUsRHjb//ENoFYvmwAJzglROBfMg11EPiGgZ0u9na/Xsvxons2dNObSmIJPU4YvUZnrwR
6ukVjnGxa2aNCUdYpwSxJSn2b/6BehmEDEmoiZSCL4BczDmAh6N3Ljg6YQ8tDz6rpPWZeulaxVcQ
CsHx3/thTKpzOmv5cWoxseNYDo9Udxdq8fBiA5S6wn2mCyCd4G70udhOTvZNb/z2QV1ZyyuHwLyr
Z3Xr1mlalFiuCDjxNQC22hhncOHn6I4dKjpBg3xrpyUUPYwRLM+4U5IeXb7LouzGmkZe1bHdEDGz
NUAR4oVZzsDeHL5wSYlTxBIV6SX/x+OAzf6ghIeN5Eo/gnqRe1na9fNoXJowsbfqPxVmbJ+jJkOA
6EWP3kjECJ9nMuXdO6YAcfVL/6S6D89/tdNeEL/nvEIdtq6Ol0dPbtvFNyTP9kYIu4cmFKb41wgs
ExbCg6buYNRk2a8+BaEM4MaBAQvjeVmDJBEWFeAdw7ljrH4VBv7XGLb5ZnLksMbZq0z7sgqMS884
vfDHF3WMAKJ5SdE8J/A6CcBeYlEjK4PckFTRwdN1srtrPyFCyETNKuheWqZq7VuSBclNFa3RBEYh
DYytihrVAnwwgu/FhCL1Lqz+GMXCB+N8j8w6eFO5UHam/+mWgK+WpJRzWPeIte2yPaWunR0dM/Ff
Wm+ws/tsU8qOoxB309YEmAvD+zaK6APq86P6Emtt8IhkKNuMwz2Ms+nTL0vznM6YQIfI07/yU72j
3/lVJz4O9yBCoMh3499DnroD/gubaLWYQXKXTJ9Tkv9WH6UrK+aqud2c9CR0HzVHz2H+Sf8C+tvZ
MjiYruxgcCPuQFBUz2VVLxwiAy/l0BGFRl1DZIf8QUZ8+b0f3pgOGj8wydM8Z27GjCidH5wiBkJL
O/ZAtkp4UteWbmEd8BuSsNRLZ6ncIYs9T6EJRIZElI1tDPHjWJDAuelJkbnm3LKlVnvHGJb4BkIW
d8xc/FqeNCAmnjhNko3XZfLUjOQGkC0048Ajeq9KknOjR9pv/6dP9G3aDNrv5T0H5c3GtZ3kFS3z
KeMe8WwD0uTQF0usASkNYc0FqD7KziKmgdTmP1R4JbiW3xGYoA3J4DGz8W2ejJQkoA125Gz/HL3C
+RqWJfc4EAGQM/rjGh/WOMWjdA3cyy2/aV907I/87JDIDB6MhaPKiJ/neeCbCc4YQ5Q23M1wkSBF
AyxBNjUXdHwJUI+RgU0Ro6TXKueSDl53EYHEvQRYJjD5IaWTXuJSyvfQbBEp4CVlF5LdG667R0eE
IWtx6zfnQndKKg+L17IGzE2DSHemGtyU0zOdlP+AmU7fOVpWvvS4GLtFb6BurmquISAY7Q3wQ3z8
Wn2e7eFZI/OnW7sZiE4yT/VvoWlpj41mPWpExO9Nv2YnR2eWV1P/XRRTaTIPacvvQ+EsmT+6U71w
PphrFe4BjbgZrkOGXPgrEul7hDPlElvMCCnB2mdkiOVy8c/fyUgqN4XN6i1Jwj8xJubXcFx2FC63
ZCXjoa9QAukZH9xd10YseA3ZZxNqP0be1kflB9N+cGHVzYuOmnoZDwh3H9uptiRLuG8hU++ntV2y
+3R68tkzR0igJnsDn9Q9zhGrWT+2rD2ZYCU84BDBUQVjsTWwy0aCFZJmmMFjN2/TgNZKcoZtBr+f
Pvo2EkdIq3jj29HcqtsQiap/b0j/blIeMjI9bu6aZESrdfFwMDTYYRvTj4LreoTDGEpWYTA8YXxz
Exj9TEb3iYjjwxCRLKPGFQDEvLtPerV6pbZmiEG/BZlwjqvK2C2qc6ABATZisCxsALOjmyQxmgX7
Vz917aUg4XQTAMYTrGPIG7ET0qgrihqG1t0T3CGspizKHtavMwiD5DhnKJvK1Hfe6wGtnafH00k1
PQWn/qbqsGmXpGhUpNG+48DItnGSWc+ZRk4OElwSgsjFMpaKQ7bA3FzU3hOZt3SkUJx2pUyNbeo3
3Zm2wd0Evg4xuwywdEbPa5vAj0S+HhP/J/Qt0VP8XZ2saZ2JCwMVBIgoTJ6GOQ53+UI264vZuyBf
4+DTUAq4PX60Wim6ZAHceS5xzukBI3vPdZoXfKT+Y0jihoVmql9iQlmDzqTbCnYEPoARGEqp9YUU
hKeYbhd+hEeySTEwWaw80HFIvJg4qY8Do7N9rAgpWaXgvez3ml61h3pu9Jd0+euy1y5q9MnsQTPv
Zsqd9HGeYs+4Oq3MbjoELICt4ckxrJ/tHEsseSPebiYA/U2P6dFe/Dh7EolREzYRY4olKccSFRH0
U5ffw6TV6cEz8S0hMSP3S7JI4+Gb+msuRv5HEnQOWSun7frZsg6xxYzMOu4ZBS/jq3ai9/YFaRVh
4n8GrV18pnp58mzyomTY6bv1N7Sqv+0gBz/maxgV7Q6Zn8YsarSpOqko6q1aJpnLRkk9+5+XQctP
TmDpNwCRoH58J8W/bFrlXu3w8pj8JM9mWvVPIa0tIblkTZ6jfpD3kbaRPD9TAu/wNb4GfKZaEjuP
pkus81LwuxlxZH0wYXUpQ7EvgG7snCXV1FseRNp9NFJiD7cIt8avUF5Y0mwZI+ITwMexlmj/c0Me
BaCKfdfq9cEz8u7Yl4lzXn8j611ibKgllt8jtcJz59T5FS/6XdPG7C2akhdg19PHMIifBdvgIO5f
q2UlIYdwcecSNmNjwVPyILDq3lM441+GVENa8CIZiuwwwkiaf1UCj3/uD7bY2VESx1amXb1Wi/Pi
0BosF+GQ9aQkxTryE/g9mHCGIO+2YnZstMYvqgFOA3nyHNgZsCceMzD3j3brBNuSCAPWEPLZDNP0
Rv4esciJqIijAdjQ2FhUVNlnWCTWArwHGGVWscWGGUOy8OsfZiYrMKgdmzk7aHbVnM0UY53H10vz
UVbU52HOi2Pv4ODyfDDEuYnMeFlAmS4CU9eiek0rS8P1BkQHNDHhYJX9AiW5fZg6ZgMNtVtJRFya
FRiF9QzI7nL+r6N6Efl7R++p3wjtu01OQ2aE+K6JsHgJbd25DQubfGCf+3d2ltQsgToxg0CRCRG4
nF1bpdG2i9A7ci5Z53HkY5u90nnF1hHsitwaDlvNH8lwHp3iZ0o2dg26tK0a/cHCUQ5SLmJiptWy
3am5JOyCfchdiWU1ou+NGkz2891HHZDdmTKimpIBOv0hp31flJ8s4rZMyvdlz/3XkOKlkpZ5l27+
lVgb8ZU9GooeF/Vf06AfzXKKV89vX2h/9W/BfEfrvsi2AN+q+6ibds0Lh1yWDz+rEN9uVHbioxgb
rmqjDE5ZaYTX9eRCsPiZZPOTq1F6Me4AK2Vq17aDKQ38AGXaWBxHCk33Yg1kh6AjVDaevseMM05m
se0zTvBDY7FhtyvdJDIVzwCL2z+e1t0Dp52eSRwl1G+Kv8TDZFzQt2f3Ult8H0YNanMZscvetekv
xq92OeI/DyrGcAW65c0M0Rx9mgMy282a/YAlausuF7XmjtNxZrqCaZqXWVPcACPjQgdPcxsxzG9t
dpUsltlGuqA2n/QQggCR3fw3s7J86paFwKdXz8Siej6MG0lQZjcnP9lRAhD571ugmq4DfE1UbnVB
Pkg4ML+SRKaSu3Ve+48YklDaswXOPfO+7hTSGQ0Cm7bSZrQu+gBBHAvgBgJJCWYP45/Qav/WxMmf
gAP+bQ7JVKvBEVeo3d+qLL9QMkQXdfWnw0IN6YkUMGrvrUFbfFkvEEQ9KO1pu8AAXuYq997UQAQm
BcFsyesQc1YaJLsQadcwPXd0GPhjMhzn1k6eNE8PH9et9WinzklZJGZqPiCGtk0Qj85estSjg6vV
6Toe8JcZwf8MCmhDntd5ZWx5/hkZwqM9D+GzeuDPe0dJCBSY4QF7mtqr9XzvN8rSx7WTbArAN5eg
+KMWyU3P7bnGHi57vi9D2V6AwLNdGod6T4o6rWlivMZ6lZ38NC3hjhJLW7bTWZUbNp4EOLsoMcOU
mJwy4BwoabNzqijwckO93pLVSF898E2T5EdTFKpywyHljIuSTds62R614amPoHZhSXaGxYigo1LH
oT/ule1u29P6sX7pfhAO/a6T+DzbWX/Lx6Ihf3Q4QlbcrNIft+RO3OPRnwQhmFAM3tnS4XVa1oZ4
1SyAZBWbnWWfGM1eu2l0PF+4wD7L2O3vg0R2q1WkDtuNRgkCWBvgwDiNyMaTeK8vn5l6aDJqTWbp
kHGW73uoWckTcNqYSRhbKwBRrJ1CK93kS+dp9Jq4aeGZI8q7YAT1LuqZegiM8e9LI9Bgki//VL0n
KgJ9PdEEu7KOcyzvMKwv66zK60H72npJSpbatAUW5u4STzPxnO4lFfF1FjZ+j4F9Z9oi2LEmzzg2
hp9CzkZhte6AnCJHWu8ZUHZS/Sfew7VJ0PJcPpR5e1NnW+7tEMORnGKSjFq2lH99CH0wydAtr0/b
lKaihTWz62Pt5HSAhP49QKehQdexplhFL7m9ePgT6URGy/8Gj5/jIDIS5sFOd27anGjf0DF2cHXG
6lh6Z8d8C8x++sHpmEYpdwImcrRcBilxgZ4dKq9N7x7JJDuK1+mHNezcZvwecWs9KUXFv7XW7CEN
SQLk/mELuFkPuK7RavUfDZEaM7q1l4ay87WOCwJm0+C01p8uOUOY5nvyxBdNrFU1r1XEPT1bPHkF
AIa1wSDoCNfBIqINIk/byw7uxmB2z7U54I/T6WiCCkVsyLBwM/dWehTA7NVKtrf5RLqM1K65ShnN
MrPez6YZXRMb85Z6Ni4vJ8appziwTup9vP8hcZ3c/Mkot4wjSqmBIQj0F1GZzU2V8FXBDNstm91a
26bVLAnVwRjPv+HhwQv+YwlexttGcdaKfi/8IkPKyTxNibpLm4VDOmPv49OhdofOCoYEjXNaud/W
qyMPsJOSk6AuLnWZpbZFhnOesCrhV36iSGe4zSRnW2aDdaNCvheJW7MlHZnEkePn3N3000DCgXkb
7XAED9YHEP2vBzNBQeah05+Tqf6NuWE6KJMtVgfADkvx0FtVulX7d5E4wWNCngfLbDPb6sJ5hTCf
4KhFa6piS1poOzdy5h+YcXURwBuw24hTtZNO27zPeuRBJjngmPboQZgWkSMHrknN7Fw//4HdSpxt
9iBH4p3i7dpCNR7BhVY4bsZ8mD45kz8Cn41mrs1kweWk2Oh94e5mL+ZvbSzqqPU+gH76VZWa6raD
N5Sim4LEtUjeVRtGtW8MJ6cnXKMeWKvDQndro34WifmOkTw7N7M0z8OIYS2KmvJRjWQQikmq9+lu
gZP7ZtmorLTSj197toiHtHZ6EAiLtqMYMbp6Tf9WBIDhA5susG/kU+QQVcln09xDPyYhJ5MwlDKv
2qMIaraO1ldEmAPmJBAWgR6WE6h6nT9Onyn5nMsns+F4rp8xvBGc2cSEexr9ucn76Vtkxj+DNChu
VpmtY+N/k2Gn7RmquaEkihXPFg33DPv7DWHYSY59fIdhheyfDe62HkvxAcQTcCWun+PoQerFEYWq
S7fxgcBn8puZNPUs5X5f+edIk+Ips0f42CWe/KBuZ9Q++K3+tr8MAg6abvTH2UEDR/XBZtCvN2WR
tm9lYe6M1BAXfB7FU5XTnq813FTMfIisNksrkEd3ssUubLLvFYG3cAC14sl2LT61pKVQ9DXyhRuq
cQ+0wIsDT4KChFGFupDstJK70SqJScMA8dYWDQHpLGbAeDDCiOTwS1rgINQsUOjup0zpglAIzOUB
3eBWg15wawxkvJHZ9QfHRemhXlatYSOGSjdtQmmvlrJzXnnPSx696sPR+WCWNI0HdZ+fMzjOLE3R
LdC5GwRF5ItOto2LccepC3EM6QjhEf2hlR0kB+mQSN1E6c1e9HyF3XQnY2altzOinRLVDdLp8AtU
1q2ZRoQB9jQ+JaYgCqj8pgVadZLLqQNj0LsrIXC8HEdaBwMRf+d39X5wgzdUw7hFN+hiGVhc//QC
+bb0nYtVoExSv1CSxBo8yvXJRo7zt8KeolczAo0d5/g5ZTxp9ylpESK1pIXePW/04DI1dA7w9veC
ZLWb2p+rdbqspnbr0WuA2fQRqvlAp5Ey9mdT2BgQndwB02WA5Fp+dLUeVCdp5jUfeum9uXHS3PSi
i1luVBjNg7E9VK47vlSTLsgVi8TX0bH+PlvfG+34EJumA2h3nq4lRZWXBjjMEIywUfrGRR/tgF56
12FEPBPp0eda2I1V2SzZb+Mu5lZxIwuh3ycx+4dmWUv4ZLQcUw677Qj5k2nbom2rgsLaqomF30cz
RU0cocILP8iJyr/0aPI9u/A/sdkAYHHAIA91Y90dUv82hiyi10UODU1OfIfnEz+yJtHfI3zDaCFN
JI6jfPOzFI+6AArDgPHaBqzpAGVvwopwr2ARGPRxHV74/I4aQ/q7xhACMEYLokUgWvzvg0j8vy8j
9DkHJA/mTmeuTIgakUi9BwNP3VCMLhz3DAzLbYD9bC8zSFn4zWfv5EVoJZVhxgfEySHggdut3Rf8
snWhv6q9RRphukc9susMyLBLtuK9qTpP3zHjXsLIbYxeVhe/zmYUbFZTfGOioRwnhmupBaC28F8R
/g5MXRMKqiLA1jjUXneHWj56qXXUclLX8rJfVgEw/I4Sj9B2WoRmgwyCldtR1fUrhnvC1oSkyV6Y
A/Qe2UsxIjZC4hDMA1hORlvqoVnMw5PpYhdY3LjMayVu3Dbar6MhatgLWHMK4TF1cKxYyGzVS99p
ptO7laDUVHJ1JGkbaYPqWHsJLx7qo0/byqc0VFfZld8C6d7VLbjvgx+Ix51zS1uEtTM78HtFVzjG
A2oDYo5UYaTqIfXMK7ivD6Pfb6ym3bTmV5/J/reAUdZ+0jrn3OkFeS4JaEESV+oDFw2zngAI24zP
EcEuxJNp+FA3XPVF9mKv2JMhk2wyQiTZaZr2d+HTlKbz82CZV7qN4k1Ms3dzvOKnW7fxnZ14vJe+
AzPSansA0PmW1VFESGTPoVQtKJuQMNoahZTDInm5zkvR/NA0n5HV8qr2JYr4PO0OHShP7Pwhjcvi
Hucs21fCOSvlA/uS5N1iWLWNNLjdjY+ukg7iOpMQs06Gcl5htzVh+Z1WWAgTQJfsDtJ8/JoklmXs
mrm+/9B2v9WMUD1UTnRPSVxDUyiKc6Un4pr2cw0io/+uisbAtZqrGJyfIRfhdi1BOX9ZUuNM2RLI
7D4w/t+TjLj4SKMKbAUXmHr278HELk4yEtYmrZyspxZ62JZMQP+QLMLgxmBhjwN3ZNj1n7LSmVvz
izXTBY9/hrCcnjW4MafE10ldasoPve9hh9If3ywHAMxcGNW1TbwvQ92bl7wguj006W6Q/n7FdESX
qRu/4piJeNKwprAIIjt7RMe/RES7aS50TuzbpHDIhBEcEIZNlM18IMu2JdIZwSrXjuuBWGNboL/0
U1U9+YG9Va8KJk230DDFSZ07bskY3JYAlfAlP/ALP85SmGc1hBqt2rgpWoB62V3W74aBxk3ZRSUB
C7t2YgI1TlzK+z7o8l3kOxhHk1iSwayJr4Q72LuAO+O5L4gkjgLMO+t9BjX8+79en4ifSm4SW/7q
kZodawtDWmFGv+XibFUPcTrqF7WAxGqPNAmCZlprX8a8jw+dCQy2dcb9YDT+s44omKmIyP8Klytd
22iBG3wVdsKoJxHh18HTz0bVgMNrklsNLf5LN35ft3c6IoRqdts/DfBxPWBsrQmh3cngQa5sTO5j
k7yrQg7SeHzyyGTayMENcOxnp9pGsCoZXcGwgOVWFFs1ueP0ZEC1hGrTowcDZ3MHhO6lLCJQCil3
saLL9/qAhnIhmDhLl6FIKvMIN3C2wR60GVrDyM6QJKirTfp72wi+Jtkg4PQOxn4c6/E4oD27R2ER
3ImaZlMJ7smTpsRwU0fXHCEITTl6lMgshrNya3BoknFiMXiwKEGCofisB2F98aQ4a5HpfiSed4tC
y/mFnflWNh25TKa366O03o3FB9TpnY2P7K4vP1PsgVhxMp+l0/Iy0/tF87RTS8mgbZHyYa+8+drc
wp3IpzPzd0e61ZfaYsPXDN2TSSIZvjHXX4cybYbqKDGYqiFbhaLzn/20mo6rJRUz4X0c62diuQQo
cQOMgBaI49pDuCbftIR09ZM0TQv122LLpuXZKJMr8RYmySv8ZosYYfzfxQRjC/xzWfnU20G9jx2y
NtevfFXNR5SjcHwWSVriWOWDW7OXngJiFpfxL/dg/roVpqWhfoQgCEqHOLiHXBftyVsUxcU1sjz4
youw2M007qAJRplwUYc4ZMuTWjIx0c4H39wDI6XkrE30t71kfzNbEFjjAMgdCUuypx2GbjACKLbN
2r0ZdXsxGD+dlFz5n3o5kzpzGd9OuElaacTvOvR3669GGwZE1l5Kpnw8dNdAtMZhLYPcCUwKW6n8
VDlLQNI4lbjoglZ7pZRptv9vl0tyNml8DFnQFUdXczTsR/UgnQnFtwGzXb3s8XYVritukyKRUOWR
p5F6H+EssDu3iEdPpf0kdNM+/htIqGcCi9zGmNCUqUmv2hnodEBy5P+n5Jgjvc1+rfg0V0+3//5c
nsG6CL3irL4rccaP3hhEwNRgdJoQ2bdtZdmb1Nxdm1BjNtzkod0xHNeZxH2oZ1nb13gKCTAaFkP4
pBsoHT3LelIPVg+qNS/D0PlMjDzaabmbsz0UH6iBQd3YRhrf+qSNb0Nm/8lBYhm7Ltfrq46vYRtQ
bz2TYWm9qbWHL9HncJRcpZ9Xh8opzWvaLhENzOMYlZgfThy3X7IsoWUZE/Mta8a3btEgMobq91k0
0MYQQh9vfQ0YX9VE8urLOPC3ReZDIPcR3hoieln84A+s/4q3tHwpG9DrpRn2n4OFUnSCvLU+U+8x
qe03w/Le+kzPdoMBvhi2a0p67G3doiJqJWqTCRlNdBrShpg9wfdJeK97x96QW0aGuRZ1t2b03xpI
P+fWjA1I4/9x2qpnDkGtlJWoBU3Sl6K4618bwlGfnESur1yrlFs6pWlC5sK9DvFHBp5UTQ7rBtv4
ZCLBUS2QbLluWKGEO/U9taeKsnP5M7fKGEstR6auPQSpBIfZohBCOP5bb73yvUFVTY/UTWxDp99G
KeFuLRbyLoTJ0c5U9rLH+AjPI2UUNIudyOaPOUDPjkBOvOgx8og4JabUY9rB1hWlNFvh6FCPqNs8
K2J/thwRXmN9a9XXg7s+uLgZUvEmaaMGJwJVW00KgdWwEFQSwDRCsKTu441ll5cSdD9k3rkqThjv
sNJyC7YB5Jwtu3C9FYuC5Qs2imV+toMj2J0vdG5IlPzBiXKGI+lk+qN1WX8tUcemgAp4OhQSNqHR
SvMwR7b0N6ljOw+1+IkfKGET0yRPYnnWBARLuMXGiQzzoFY4E5CYzaKDu1lGaO3aFMHFH1n3yB8d
SXzq0tiidySMRkmljBnWder1x7wgP7ZJQPL/o8rV2ujht8BpSN4mW4/o3C85w/WUZtcS2SqD446f
qpl/sHdlolTH42dGNEI8puf1BFjJDCYOcopaqGcGNu9D0gHAZMv3hVvYtKtEqz30o+EcM8/fc5tc
eFsoZdVDkeIXaeC4n+36s6no+Oxl2OVHLvnBqkWkzqEziQUh3NX0beHw1UQSbvPJL3bmfzcNcRZX
2zmLvaOQJsZY6diQu+XI5qb7ElvGVy31xid3cH9xhm34x+MrbSHLuZhQmIbolkiLxlc9mu0L4RQv
grnFtff6Z7WMlUuelHqWySO7AZxR2M17X0fkF2tXtatOJifepqQVrdMMclhPVTo48FCAMQ1lQ8Ex
zPDUMwk1jJ3xos4yra69q1cB2YJooxcVE6ZPazsEZQkbzKN8XTq+svUJr4imA3vZp2HyxNfEjlyy
kwhOcmzOSaV5joweJhIxc1mRkV6ili2+FwQ30/JvwGCqb65uk80TgZ6WtglunfnmOVrgmK5ef5gu
NuqVsphq39TkrmGmD9ZK26pC25yc9KnqmDcM3UPZxc0vYTYPOgu2T8NHoOunW7WpFHomTpKtHvdZ
5sFjaoy7MPFqyHWJvTFK6y6tiNGMbacCEK3ZPFqFfxp9h5YvSn+tyhMwXDAH0uayyu0D+bMjffNh
rM+JpsW3f6w1sDjDjUsoOAbz+Eqd2xDNR6h65VQslxoDn50ZRRSnkGomwyNvnLf+vZ+ZtykJ5IFh
0bh3TCJuNcbmOx8J5S/R6tmZDe9wMtL8o4pm9yUhaWhvdjmyB+qHkMuN0rYxQ/8rM1e4u33if8XH
i/yrpjyd0tcmG+aj0QLXNVluA5nxz9WM4sBI9SvLfFDz3di+qElwCgeM/dM2Yb9zn31QAolH8au5
fAgipzb0jAUe743vZQz5ZpFedIbo2efCAcXgEOE+a+fXng/5KTbcPaEN82sc8pZYREDRjPkcMFDN
7bZObhHn+el/ng0jKQKDWEhjbayzbsRT1WFGv6YxYcW5y6Ct0XvvtpTojXS7P2x7j4wSSYHDaniw
Rw9PJSi/D91EeiPxQPwcAv9gpYn2zSvTCSIO3+ZgYp7cVTRVUweYxTVc+zJgZdqgdJKPnaM7WzlU
pK+rtfKs2xgRF6VOazABisPMOamRQTx6bwL13rY36+48O+5w9wDJDa3/wyqZ63Hd2VEQ7jKY2de4
hkMrNBx4MkRhrxfvJC18NoP34PfjT9U/dBX51kU5LXJCil5EFguDu2a5yuX3kE/wyP97bHUuXy7S
KuTWN0jGaNNQvDZ132xTDf26hlxdLf7wRxTnwfvhYKslssS0L5FkCuyZpQP807XAzYCiUMvLgrs8
C5crBvIXn4JrlaRAyXLQbLf9UYthTolA6LtoGORXm5qFpcQX3c/rqzoy0SilxKr5/T7+HnjouNUQ
PwOhshcxYlh8RuxKbO1OGHyYbSeGA4c+beXOQsD/YthWi269Mr6UU4dUHOkx/DgRmaSHp6P9aNcM
rcveyTbZkGM6YP6MQYMhVp2/8pVwzniDm6dpR8JMALwBnHWO2599aXAEFr5yG6MIrgJX6mc9ZRYm
7QRrErdVZHb9+2DN1pPfWdA0qgz7Dv/OWvWSMkdKIX819bLzZX9BcnbV7CTECO9+VcenGltYS0qS
lMcZyDcGPGidoaRPsGxTHFoiBze27Z6zSRBEYQTMAP/rL3I8usOOYZLalxWG8WsMKufQhf6DUhAn
1fSJ0cN7jhO8uQtcoZ9a+o94Wvfz7tggsinaL10WLfPtZEGcwmbpa+NvEZr08I2jYvyobup7AUj9
UfheufOwZb+ZWv0SR/3vLHUWiCS1GMVQC+ah+MkouBu/zcUAEvhPMYSH1u08zvLqoY5JCGLCswma
DBxDZ0hI8Muh2gXu62BWz46qwyAsEKMUL6c+7JekDB/YziZ4CiyMMomXHXNbO/mvs5dpgNnH5tco
BywtrcHOtsqsDGSU9sXpu7ckN8Oz33bAwJwUZraqM+yMnppeI7zSkW1RBRt39WB0TcgUOCc8NIvm
X4L/3t3OveEcd9GvqZscEuxov61oKn6CPnfqgriDhA2KgSMDGGmEANkvylNtmb8RM3UP/95XLzH3
fim1DJjIIp1SD3Y2v0+Vra1vhW5rbUVLPlU0lDmJ1mV+sKOWKfmgOckRGACqfyaesVcBcafgUCu2
+Dux95ci8ZllqcqPqt652ZnDoBQyY1R9WiSAHZd52+A6LShze+HK8WwAB3Gm+MRsjfmMQAw0MnXb
42pNIFOU3Q+zyPjaVEZ0Mqfpc+171U27sq1qF0XTR2V68gcZj6roMYRNfMQ8wUBfmvomBq7hNgC9
yA4xD3z92tWk/695S1MvPDRNeZfzKK5u6V0xqJ/7DgikoTEkghfAFq3XiF4cOOax3DHjqGVe7QIR
v6Dur+/6Mni30WwZGYOT3o8sjhmTfIDS/dVm41fuHdhlAti66qLTnWS+G+S6QGFGA6f8sNCyMjR5
fPSL9j0A3JQFfxrWb8tWp30JIJ+gSI9Plp9qS8hM+qbJ5EmP6xFbW4N0QNemW09q50ZVHH2P9hZU
HBOqjqoXf1hxZt1WbZl2G4fSNPSdGzB+ApeTbvVJc46pV0w3pFg7F27CAwqSdzpNxLLREpRJ84tw
ClvHCVKb3OouZXHXOF9tOQzLMU+khKczPlcORn0w24dKx8TeGqSHc7C9IhBnLSYKppQLVsHH+ryh
vf9ELYoRv3+cyH4ijgyMLDg8f0+Azvha9cG6WMOocE4J6DzjPU92UO3cRdFSQRdBKTvbGobriY2I
E0QPPaPDsyVr7q2DZ5zwlUenVe7L0OrUTeTqqVtUMtMFGkBZTzksXZipWf7SlfOz1ZkY/XJMfWlp
PppMx6+sivGlOCSKZYb7o0nMBAcddy61iBtC3by2dn4danu/KpoGwQSnT5zxoTRqdxe6qGMF8Ryq
wEtqfyvdsX0P8/xixsI7BoOYdqpAp//cDhYWdL5fv3xjvJelNf9i7Fv9aCLrT8vi7aq2GEg6rIsY
3WqjEQ22aZLhZ9AtjBtTPEvG9XclOAzBNiOnaMen1CDJXS0AxhIwkYFgcmdbsFXjtjqFfAOV+cXH
+HGBTQC9w3IH8NypdYiWZ6XONawk4zka220XeMFpdPLkuXSZZC1NE8ruN8VKqllflE6ZX8HLORs9
S2yCnZz8nNS2OOXCI/anJkp1HdBQZmwrwyYAp9KLgzr3/4+wM1luHGmz7KuU/euGNeahrKsX4DyI
lCgpFIoNLKbEPM94+j7uiOow+xfdi6SJzMwIiQId7ve799w5wbFNhseEEBCqLEiJvVVbsqdujHEg
zIFlUl79zEEkIp+tDmeZx8LliM8shiJvus4BjnH0Y0jUBdf72B7mYGDxd/T+N2vC3alKzGJRUexy
BRLn30UA6ym2l2UJtiVhnp1LM8YxNiDFE0mYv81ob6ZF5ghvhr5LuVqfCq+pfGtA8uY6TU7qYHR+
gLntqBMvYqYkMLgj5vKazTN784hTBYAhaZ8r7bC9rEbYGc9831E+hnhkPlqOIJwQu2/LzJqwUQOs
5w2E/wNXK2caJUL4wLlzzUQBYERv3NWuMyYYE11d4pkRwKqyHdrtCRM9l0Yb/Zi7wfWJknVnr1ye
1mR6mH8DdEGelk6jP9bsJtXveUMX4eTMZz2lBM6QhillnOpXJTF03HhN/7yidaV2oWEqb8gyH4wh
7xH1teyVOPdLWWh0LzX6a292bIZEdGIEspwIng3nFZVPbsnPIp+KB/lVD6ZqFyt47KJCS1+UwnB9
foLkV9790Ns6unDzwFAhcOxzFqRXp+kb4hvC0UU9zhcLv/AuNtRwfXuNItys727tBdMtDG71wHgi
KasRcDhGFW2YcCuWyXsRqeAyIN5o4YCnRIwjJHESzyGbz5AuIhHYbyLGz3E1OasXkllweR6K7qv8
XWpaLcqgMT76Dp//Y8jdmcyDoBu6iz1uEwzfXG4kobkvbtbXTPyIDVaUuw1EQwLisxMya7Afqip6
GzMj9+cg+U1HXvw29Crqs4pxf1eH0bf1+EeFb7DjzzqaZaqRP2JGPIQjiR55ulLsK9EWEJsjtTzO
wCd9k6j1oepo22stPbggwxRvQFepVg+IIBZxco16Osx0orsMU+r5Qg3DHT/VwhQKHPafVHVPRetS
ecYZuYKMsYm873bpHx9xqqWHVsw2Q5JqW4v6r42Uy1bNDDoXABDGyDoZwl4Jc79rko6iQR6UJA+u
mPiOtvCayZeWZPkFFEHDmpXe5e2MaWvyLJ9lkGTXsRsun3Gda1ZhyOBZVGDIoEddMg0tsrnkY0B0
0OpRU5M2UB9ynKTa4W8jUuJjE5T2LctDncAXP2huD6+eg9lcH764qeHdpDeWJcG7Z8P4UVWkbQn5
ev7qZ0M9sq6tcg2CalkN1X8keW/pLyVuCTTKJfvZVdqB0Vf2pExBfx0G6zHRrvLbhJITdMMbn3Bs
EvXwCbmoOCwjhK4oLQ5KM3FT4Lfr66OevsyVPdOlZR/l7VU+jHGCo6Yi9ZmW3+dOa3y5jcBwhOtS
+qkTrjJpSlUz4vD07brjpunw3km7A79D5qds/fwo1qCICZFTPshfoqahAVaqVtMXR556iDWAM5Kj
kPV44iRQVz7ok0ccPSk/RzOFuSqsNQ4miltEAMrBNLtV1JyoUxLD/VfieD8VqEMysAuljp4TeRR3
1KTeotHF6XxeJ21IxNTFYLMuIQKtRpCoy8gOA5rnVCXQ2wJLLh8c6q2gmCMHDlX3TyhIP0mUKDS0
zfPeE6Sfcul+RsbWKq2WZAfmfQug8c7hXghyzY12bo0ilHfgPGAm8o02nnONLbrnuqrgKB+m8Y+l
Xd7rQ5i22feyb38yhKi+L0F1673f0lsydnF2MfNYgAY97Zo4IecZxSNEvBp8qrnYGmRULqGSW0/K
u7QoyAdpaaHwFHOrQ/VdCV53m8yh+4JYT9SYnm8iYdzbcUW/UlW5cKeY+biX3qWcspiWa/VKt4r5
pc7Cn6Md3o3Y7a4qMvYpXqZf0m4uz2sRdWm+jpfhJE0jrVHahGr6YdvAqpf+JQwLwSEBquTHTpj8
CCmaxdIrIDZwxuoMa4TVb1ObJktDWa5jkhrP4aAuBHHynzgVrUsZ5k8y1bHkDykgp4z11OCDxXU+
tOJcpzncFSsjL1YdUwtoqkktNHGpD3h4ZrAPiJTqVICiYu1tIf1s5W7fSCv1UB6Q8+dXXXfAocXO
o8+HY1954UOrteA89lEODamMd4Y3N1xcVIDkI6e4cB6/Y/YHM6PU36c0vCRjDVpBTOzL2dKog2SH
LzdNBWqtj4u+wzxFXdTqK9Mr9yHnMqZJ8AZCEMNZq/I13N7XsF8ysuDCkdOSrChS07xWKCUHN6lJ
qshBSqh2F70b0HjBZNARlcXHYqztDZKRRl3ZZJ2nhT4ywg7ABnKWrXrGeI+DThQBzcnLwpCNpHfr
nFpRtFF7hNt9+WUoimbywUTJyakn8tU8+cGNBa2H2qImoFWIpUH5Ypo9R/cRbVE+jV3eYYcqRVvs
xdkx4B2/yh8Qo9OvLJiT3YDba43emYIutyqidFcP29Gi5spR53sQmOInipKAMmSgY3JvkWnAqeca
bx8UMpfGklBpQUDqkbHHw5vu5H60oyo1AF3ke8jrR3k5lhNiy/q3LE6j7Vz6coVCnShp8KItWKBt
2/6Z0yHxEilLK6Ib3pamPW83tOnC+27g96ur+5yVRGXM5Rhj/jq2nlqC9aPwKtRxnHkDKUL54OKL
Xb/6+5oj/m06EsqoIElt//4L8FVHehov3TSXZAXsxyi9A3HGPkA8lesxUEwyPZnN4kh0/ga0r3TJ
k7PUN67xfTAK5aHBjfILTWXYaOXPkKVAgObsVRTbYq86kT8uaVq9FomKESOu3xdxfsWspAr8KEZ9
8VTjsNC4SYOaW88oypTuQA/dhD1tCvpS/WQ7Pu7DvE2/4JRLgSKmQAdKXWGwBVJ83o9He27qX6nw
uGj4aHz8m3tIcdbXQoefKKeUTp83+yXDpFLNJo5adhbHqOuW94w07c+h65BSAo9oK0GnJNLaxzLE
DJVBo591nPGbSGes7tGBQCDLxhHJ5uqpns5SKQROrV/L3P4i5cygbX+VgeOINiqmZ9UQPJcut7Kh
4WRhTo1zyuecEiP0u8gN1WuwWNMzZMj63MZp5isGFHqkmJc05+0Ff3PSOt1nqDZ8WirI7GBuBpyz
AO7kCsKG0bgGeIVeeniKftN3LgdpxqByaepKRlVZGj3+zniqkVvOqKTTPrTT6cmKcPwMeroamkSD
yl2FQmp2U49t2ZsOS++8167SH9bYHxn3pwED7300q0tWNcGrfACv88B6HN3kMwWWALhJQEidlyiv
NbiVP65OO0l6X+sc56Ui+q5kXvWZk7H581kswYa21HXV3KbCEe8jl45CX5K47zQMIBMXFJcGMG+b
ke37NtUgGztKrfPe2Us/+F/cQtNhxFzNY2AVviXgvd50ioBbU53/rEo5La9//QzyK5SAuvSulkXN
ippArg/7uHltNRh7zYwpp6n1+jXxiCJXnvKmuqb7yGFJCj9cXdPhaBKiWWVhDJ/tfmB3uqWATBBl
O+2wxMlxaXXvW6iAReS4XfiV3owAP0Wis4njZd/UeBKoKyRerdYOQW5VO+ZF0XNiCgoG2kV08Hpv
urkIlLi/Y/ZZIiu2FKJqix6szBy7xY/5LPpG02aHIsJwm7M3xiAk4kZIdyNei2j2QUNXd6ws7CmB
G0vg8eQwBe5bEl84TctiM/80q2Z+ZMH0oLjmdTWy9bQBV/X4AOBARdrIiJpG5oeN0PWidGhXqzaf
mh0t04HVXdSw+KIrLsqK5RSbfMTv5uShuYs4L77ARg4hkSmUsLpdTocWf981cprv1twUB/lM9VQU
nDxDgZXPB4oTtz20zA0a3XyV/9okVm4JW/x8dRbHOsTMNpM8P1axeRyWExWR4KU1T3f3S9CkW7lt
7ltlGxXWHrQ3XC19DrcReNlT6lH1NBt3Z2DswYk3qy89mTd5OpbT7r8P8rUROgJo7uYhXy/FpKCt
FuWst5y7sp4RS+0O6a41mQT4UW8T6/egna7P82T8ObXpP0FBW9u6I+K7fLOdXj9Hpd2ci7qOrjR7
cJ7pK5OEuBFvW6P/wnKnv1p2+q0hf+bnxOau0pBvGDjrk/8mDloRKpa9ALAVkVjdcn+V+kJDN0OM
bRQYEHbZJL6tm9Oh4ipdAvug2jnAb1LZZyMw2ltGOGQLlCiinknt6VgMre2CrfUS9xnFuyldqKvw
ESoNB3Y9tX1u5T97b/ic6yzdWUbgAaztbiFVXq/OEruHUaVjgBLgc6hp9gdFHqfEzI2nERzL3yCL
qsCVnvLHKLo8FkZ6/FPdGDmSQ5F7iiAhyuoSmLJE0NNTQJHqGnYM6SsKKaObYmNjZhUlXa7zwS1T
WZmCf/05mI+5TfRLjo1BfGqcnrYVM4Tvajv1L2hwbH9MZdE3Eli0/jcdSEPCZNVurEFiM1AwPgwn
ImcROvvONYx7Vl+hPvgw3BM2xzSrdf5gVP11/VKFSelrp9DlxLU6AHQ7D/i9ikmvShpczluDQXHO
yDEgYhEQHUPx9p6LkiNLUjxoesc2je31qS06U2DZkvgmqrtz8uQz6/BGHgxIPEcJjcTQiqYue1ys
2nh1lVm5TtAaHvAffjQy+CBazYkznJxp2KwmVHoSFup9MeExZsD9RKFbtU9UzkOMVtmldFO0kSEz
3QjJDMkvk0rZ9pR73eYB9Dh4cyCm0lwcfFsFq6ahSgTmzz2YBgA6Zlg+sLaVNzTDk3y2iJeSkKst
DMpLaQ2/I+7BnYnkJ052lVNlfq1NOt+OzbSyogslHyILyhZ5DUpN5EPgEh2nxsra/X0NTTqlnYJs
yOBa5bbHIHZs0Qh26zmsDpkqjhZWzVoDPVWm32Sib6wze9M64LsLjEJPRb6QaMBS/F5g/kjs6HnS
7utdFJ/IIdXT6bZMPVP3Os9uaQJwnrfprM2duy+WJT9buP1OBo3PMkeLLYJ+RgDz0E7E2jwnSnyg
IJtJqem5d8/AgBl5IRemyLMWGfwRzwrMs7lYLNNqiwgg/K5RqCxbK6UAjivjlxnQRSKvIqw/l6xv
7V0ZTPTQisywVooObjvrSTun2H6Bo551jQOa2Xgtna2puhN4VKQxDV+S+KpczGuSV9ouq6BmoE3r
z5h/wRICa/RnZrOfcZE/5850kJ+rMp51nMjCXacGnBSweXC7hAuTKOObYefqSxyiPXEpL1r6jUJK
ZxvNNhh645c0VGPi2vc1IbzKCA34aIKwMJnjc+IQOZFAbs8jqJso16wl+bx+Rvll9L7c6QfUUF/s
mS7sesppzkaLHaw4/pFMHS7QdE8vxT0EAnJY7flNRqisGG+T23hPDPLLG6DaG+DP8llB8N79/UoZ
Owz0JgSr1dbi6cxpvb6mBLwy1MNk0y0qTV21jo93XaCyTHTQ25F1dXsHzqVn2OeZU9OzhS+NiYz1
SLyye0YS7p4DaFanjLXOd9jsSUeHA7zriN/G2RVlN62bPQRNMMKLF1PzolLRa1m/wMdxxxn74Lk3
yjclqS0O9Pl8LNXlK2CDel9j1KJBtwh3bsCSomhAKCR+L2hzjHEe5JQqL/ZhRiKezr6btyQf4Rgr
LwSb80NUqfPN0KANEyH44RB79TE4c7GS1CAvyXI2EGGeo2e1Tn9xo8KoYM3WG8j1cYP4m8HQVqy3
0Te+22XxLofylup2B9bK4NDVLSslfPFjzhRpvyo82NCZ3WTeEd7m9KnF5mtrV1VKryr+lDpGGMT/
nhYLfUrapOygHE4XoNVwfZb2noffEGOag5woePoreTHoaDrnDinvOjTGdObAVK0ZjKeG/Qo9rnw8
Lzp2gPrP0SZ0wn8KN8/vJUE/e9QoOCTgRWbaHOM1JOLyEfWacJ/3nvXUgUZ4qUxokzCAv6zLSRzS
cCJiFPKiHmtMAwyt6mPtUlCIY9Xgf4/GC7Ul+SYVHQYjxyu6lOdHZSjMSsQEUmMyfu54DymT4TTO
ECI7eHabkofxuks81tgbBgcpfYHRxAWQHEZoj/hAqVWORKE9B6tIoQ+6b57DWPl0heOmYDC2d5aw
OqZJzsl6XIaLPILVPyowZBtPrMSsO9arkmJb0RrTo/ekpst50ZlX2n2z0TMCM2259IR9MzLHbje2
T4yaWyhFBdKBcZJP5MucBrV9PQD5c4TuIUf2mqZgvyUmLF+KjfplWgg4TbRHnLoASoRtXYoC9qRd
4ZwdhQPw74MOqMxn9JYfTFPYeaBWnKRkl4MF27f1aGxCSiV8rGH0lwVVcGdb1l+jLt8zFtfoJtWt
rRXQGKoKASwV/RMdOFWMq6AEhoWSUxqx9qvb2NQwQc3uN9WOx+N6t6a3h3BucLciFdIh5+St/Nup
ycFrID9VUiJSLFxvEmNQ6BT71N2swQIt38q+HkPeXxqbZS70TzCiScKNZi8m2/0QiKtHxShnDBJa
g6Ha/42lMcFAkIDRCbNbb0XJMisvLqQtQRbG2Eht0rxhlc5ezMl9oFYob2JvyZbUrwTDhjrRCj2V
n10Zpuouv6oXjEfmeOhSrVmzPTLg00HugK1df12xr2zKEzb91fxVT/GUIXnsQQxqzyGEC5//c/4Z
EcRcdXp+KfUUvVZLr+xpwvSJhi+KweeXmc5rGA5sp6cr4YfppQu1gGj1wjVfitJs6pDkW+a5dN5J
GAczaTod4aLA+RzCwySyoA6ZlhOrAtulOch9wZs4q2zeh6xVbutuY0JenMhZDB1Fn9KMJx80+PR7
eFikYVrVPveKBgpgtqPPuqkwA9TeH5N53kbNPc/UeQtaztkhFZ/wDMPo64EfAAfIOLooFJ6Ilxwv
7pk3iGGcMhnDc5nz4cCBG59ADkEfQWavIpqT0bGepPIeWcAP1ssrVuxZgIqL7TKpNi2sUAyQqsAs
eEjbT7Q6G0r7YJPfnG17+GfVwjTF9PbZFVqN6oM8hfMa9Mlvq2h0v+tc80YK0rwZQUVt20Qtogw5
Omb2I9W6BN/nGHD0H39okIEfBRUpoU8UZ8Yii35c1HQxaPEC46bEcK/15JFkis1Qhj+BYEZo8K8M
7w9/Khi4vQCB2kj1lmJUdmNYaw+SCTfbtoc8V5RosazY4INjjGZDcZCzcvZbQC3lJ0Zh37T+Camo
expqhjYuGWXOLrr7rCngF6V7R/JvYTy+R0K9V+lBWdkpeYM1cHIpWWuG+a02HEFITF1a4eQ5QXh0
58XAFSWn+jOy/S1Z2L6NEIDL0r3L+YndYDmN7QQjhJipxM7wKDh8XbTO1Q+1Z+o+L8fbhO16uk/o
+N3knvZm1Fbw1Bl9/ka5IuBxb3wM8NJImzDDlzauhWMWrUHLc5t0bC7bfDoG6pzcwtR8yOVQd0lV
oJKAuxF7nF5R6Sylb3cbcEB/ojWw5zP3wt7P2UeVrV0yEjoXVALCKvLdI6N01EWNksehgQVCg4Ja
6RdXqSsfy2Ajqu2Y9Jfj96mlEJ6Py7OUiFvAwKQyAdDUyi6drJKoQVOfY21gX009AwVJA6hAtzUe
U5iNWL+GJyci6RuYOqHqMSfAsrpMvXK6UxWghJrzrAcYJ3pK3c9xUkILH7Kb6sDvaXRjYQY9lVtF
+UfB+EUNnPVjXTE6KEnit57uu74Kr5w3j3NohqfRYhAmWzRoFR9WB1cqXCq8w+ZavxwoP3tm++9N
4zxhe+5fQndR32vvS4COdFp//1R9B4dV1h3G7CjXXQ1Q54Vq5GjbOI69lWuvLPgeqvEihSCb3Ko/
jJ+lnkV7L7bb86KGcEjA9W0URP8H5CNQKHnhbOVTb6KdnZF5zXuZALAWv0t5bIRLMh9yNkVP2aYi
P/uJXzg+VXhwdlZg5K/qsoDR8XQKPCx3KwcNBIFPOKiJG1cF3CbI8BtbJLObxZxOknGmLSogn7R5
6ycbqsbEEC92m4+l1oynmV0QVtCbhQ/kAEl58uVT+aCYwPcSzBB6Ns8nB9zVIardeQ+GF4RGPed+
WWnJL5vjYDh346dK+xFTjHsxUyM9iY3qIB4cO5nOejV8xGIDuxRRcB3Ib1j/NzAl81OmEzOrxNQY
V0X2wvDiu5T7tKUT4HbvikhoHwt1dI4xY8J9UdL73cwkS2JneThGxX0GLIlMGNmVc481zriLxzFY
auuqOVHdKe97XYrGac9wP7uauwSUDz/8RGf1bN+O1Fj0r8D6w1n5kU/gymrI2Xs9xpBPKWho2uat
RM/YtyjWwslcbeJGuZbo47/6vnydIg/IWBVD/zepuMl1OFQxmYM4KKpbF4VIWoZrXz1dDx4QMB80
R+U/taX8iLfrLJ/SGBKZ5aeHdf4F555x02N79ivR+7ao1rABk/MtCed6K6f0rkJ8vjPCR9dy4WXa
8p1QYbWdIpei1inTt+stWdfiYCcnk+lAQ0Uf4+sSc0pvNqY79Fi/oYlnU4tEHf3g+amTT8Ppw4hQ
iWexPmUAkInA9sohNJOR8FhzktHflJyvX+feclOWakcH8mdekhKlLejbgvM57uKH2g93gDU6Nj82
HjZjW1FCFT7lLdNGGrfbvSxWGIyUVvIwBzbl0UnDrES7RH1SHR2zvAx2qJ/MmhysoH7VGZAnWln0
szUvvm2bxj9p0rxIjyycELiWheOdCscG5ZXp6p1gNj1zxEhT1tqjrHopGoDnXVSoe+zFmm9QiOpr
0jtAc3t1KJ2QTsSq5nY/L7umHez9GBtbuU+uTQRqkOUW7iWUMnC47x60Dd9W8prpTs/OJMSCBbAK
rlhozXTlpUj/Fq9bqJh2ozUvYwtJp7USCDrgs7d0XXUng516kqZ4Q3LE4NJCaveU/MUzFFq7DJfR
rxrR0ujQdacLb/U0DNS+i6dzEKQUgLHZQXpomlOTlOXWim0M8u5bE2eoiBqePNHcqvQuvokqiBiY
ONEPm0KPKgAG3Hco5jItbFEltCnJ/oskqGEG5YMeULzzIYBLjRK2j4zN9FEN0I8wgoUfdsROUjA6
wxbuaDHTmTXZYErhxibH1LTI80CMVDZD2WvcpzgzV3F3Eld/maRMfWZDu2VKQ1ldSDA+CUdvD0m5
289K9WvUzFsw0HwET4MoUAD50tccumEKh1BCPkxsvXoobc1r03budp01rsBFElYZdu6pOIOwmfem
Uz2U0Yz5jpYE7TnqNulM34fNN7w1CYbshnpa+BTiGvEold2utxtHK6p3twmuhcW8yM4WqBQC2ErY
PPLNJVU+o7zcJ4vpvAEXmk7BhAmuN7kGNFenZjcRMmTy2vSOcSK/dWiFv9c1A1CWpRFta5XzAQIO
/VCYep4isrvnMMy/StzQVPBfNE5BF6qwhdSzhRowsZCxDF3VBoLIwKZjpSFnTpfuC8+bnnGkYd8b
3wPLFLO2vr4TOcm/peAv5Ig2MpN5L0mGKgMxYGbY8m2vQorXY9IlWtVvPJs/X3BxiLr5C10oXgGd
TM6n27oZznlmigPM1JzLoUr2Rb2g7Zc5Fl580jZ2r2fk7OzKKeu7JC7hGzV9O27YixbGSJ3k+CNK
8sOyJO5TAyjmMpRcQrM69g+zhnkEDTA4tjF9lUMWQogUnzIrCo1NZ8WVr5b2B7lA+xdbuZOiLN+Z
1OO2oKD81NSGuysEQFpJ063VLE+VpVIW5E76KcKkvKmd/PdgDvo75hPiKg0T0SGkRs5uMjaPwqCe
FyzxBPK/rU7GoecgRXfEve2mp3XoiUe03wWTt23zIDoX8dxvMFPs5eqZZ/oPZ4lu5dhabzDVikMH
sHkrnyb9CNYW/JDfucxfvMTl/RBYEjnyJL8ZAjc3OcxZcXLQJwaIZROawGCi7oKgSDsQja4voZFf
ilHBSiKexVVX8gPTUgm6ztBVUS8oMC5uMN7s0sH45VmvsxGqLzKWliqcduNkyX8qWL8HgB40vz/J
Slpwu8sTs3Ni5Xw03Kxv3+VX7WQuz9HC2mU6c+8rRadsYvtnYizhwbbnipYsMbOfCxre5UaWmbqs
rupA+ByBt1H+htt+p6ctbcqmjpDSOuMuTDvn6GnJ8opB9mFE43Qb9YyMSm6eHYbjT5XqamyMxCxv
InF/XGuamW/Epc/ViuON1rytPkGUD7hUDhE6zphElEmJCxf7ZIXERgGsYhFEEHOWoqUYLhz69IKX
gKS3bl0d1buHBFuew2SpmbAZMLst6CLyKk3outhxln+v6RM4ZxkeYXqI2ydHNd74TDI26cYfNPxp
jyrC649d1qYuGQwAfMeY38HUqOo7iIN+J70L8EvCvdEV4zYuK/cpYP8MAWlILg79WknLIFzeFyol
OFsL0NdwJETtUDi2KTLj2YCH/rV3Lmo0wp0ApnIO4vpHLiiJI25Lazgzlxug8N1cZ+Sca+g6V/ei
bB1k2v1qWWyalhvjkJzSFjK2+CJUS8Ym8/jMPs5kB23SoNg7t3SCt93V3q0kVbhVoonNdsWI70LS
jgEDBwK/ldQixa2RLJdpW2Z09sgUEvSxDvCNewVIKmqPySpJj2DdMGOQ+p+i5fnZtNXIdxR1edfa
jFJI5Unt7649lOcaleNWzljvgWRsEr0Y3+VXOM6wyEwAiVJNi69jM72sPhklUfNrkUcEbFQ3uStK
cQg7Y2B9LdK7mPOoiyD5zI5d7zNCQJtByXFVVtvGKsafbhlR/BEIFno78YFzp5dkIbwUGKG9QaZL
D3E9B6/AAXbrqDLAcT4MT2mt9Z8spcqBMU4G+9e9scri6h6L6gh5g7FlGJ7kFrZVEYoC7vWHePYu
YH91JoaMqYwCYZCNo8K2tiEhMFL2LnOoE3BT9i/6ygyDiv066J3wP2vPesoGXvTBqRAz8al4Q8ex
HcBf1dNk2jvxK8JhujNLQlV9V71S4238o6B98U9BhVrGgFlJzWeFlnFfd83qs4qcbOfCLj5JkZ+b
DyQTCwKO07EVNa36xaZieJvLyQxLwMSRN3wO7PDLJOhgUJKbTQMedgQrc2ptOoiUWtf8CguVRJjN
okLMMO0W74C+becm2FZDgb29dx7rjqUELKfQE5JiRX5y3c8+4Y8cmjmGU4kqufSAGbihxn6cc7py
SA6+zuwj2dIt31GGLDJFNHoI0fUaeE7st0o+n2sR+Rd7grPazt+tyiY9R7uFlAbGzmnvWcuBZ2hN
qPNiJ+wmZXGDUbyFCIYWbcX6RXGWCkMmbuyEBkY+i8trZ5vNvWAktqUId9nVAwpaWX1aFt6lXNfM
bdx12bPVvhHUBOtRtzNpMIYSnt68K4zdDg1NOKk7YAEfiqszq8E5ogXN10234coAMi4DG4WbtevT
ZHkkdJo8r+iKIvR2fZBgLGq1XS/g92JZiIaSTezsfsaz22Kq1catMuQhfu/mgjKhPGVF3z1KByed
PYRX8ifqYVjmX0gqakZkQEyF1tCE2PClXZGfp9QI7mPTnF1jw6wpT30Mnm3f6d/ruP7SCwJWPYyX
1tKc1zqocCvbx3GuGMaLMX2mZYeAROGmNYb6mrpNdWFi6u6pN1B3HTQe7AlTew36sdsMIo6qwYUG
17XV5iL50Gzti8f46Wc/eVg4wAcWmXWNhYoTigd3prFRKfRtGeGhrdzWvDcRf+uSht+gEtmHdbUj
bN8d6hFyATJEJiiMyYMNQN636jHHn0CmHHHXyWPj3QxQP3CMXwdB33MqhEZ55TnGx+IUL4Gb1ZDP
hY5B2BJFPa8gGIiEWNio1jl2lFuqvSNjOM8SNDGqRFTanP3QpDTtATURO50ck6s51Ouh2NDRkh5S
4UlJfjskxffTQCR4/SvsmEqtaSmQUEWj8FCY/TENmq8SMDYgCENjLaZdNRo1Js0BKJldYX0TjLo6
jlS4SsYRf2DzosCm3SlVO+MBArq78qrKDJt6nV2I1vfHsAFI4pnNB3Z0LHUE70Fu9igN9chNyzTT
Y2t5X8I+/y1jZ5pu0MzglhYClIfEH2IijfRHHVCt7Cg41JlU9UBF8cG5Fm0aQZUWT5nmfuiK/UO6
K5vc3de4/2rMcKeaSQhSs+Xd5TqBW7bb4lDLmawUyMd4RlhLizfDpIk6qRlOi8Pjgjlj5Spmdlih
t8GL6hTSF/hHZBR2HEXlXI6hqOm677D6aP6j7X7FHeE6YeRAhDU3JqaQ4ggqHjQl2th8Fr8EpuNn
T2GrOd8dhTtonzbYAMm0+zqJVMPPQhYuVYcHW0fG/LXptI+F765QCKJpe1I0y9MqRTuWGz64RPI/
jHPm5a7A5Jg/VOymHGZEIFVvnU1IxeGT3tRMco3+qsbaoSbp02FN1GPGXK23idgtTvNXzZoM/1//
8T//9//6Of1n+LuE3jeHZfEfRQ/ILy669r/+Zbr/+o9qffn067/+hU3b9SgKw6xKMZTqqJrOv//5
/REXIf+19j/ihQqIesw77n0UWIRRNr3UYfgupXvXgqa97KMkWg5VpaUfqklKg/6TF7vIHo2csen5
xRwYLoLAJyOsx5fcqLNNrTeff2ly3kBLnmc0dNBzhWax+Ya8y6WHwVvmJRE647PBLctQm/QPpJSa
XVgRKFxQ7+LpqVbSVxmxISI/lF3y0fXhzumq5cNrgqc6owSiauCvBmIPUoniubGiRkgx8Vr9f94x
59/eMUtTHZcqUZuJume43r+9Y6ZO111jTsHWzrVuywi13LOIJ3tN7DmVAgeYfCpP545e3/qMnwlT
2FWZRjxnU/09cOHf+vK1CZy44E0a5F2WNL7SbkIktKUQXppbh5CJfNcsGLKVDEOWeGrT2rbJulrZ
hvaPushwRQSo7aWzE7jYb/20XPK0Me5zHRGOajrc/oDwqrS7Gg6Q1KYdvQ3DS5XGz5kQq+LkOlBh
aGCxGyESOOg8AVf07v/9thmW/e/vm27plmF7KrNfm9DCv71vZReVuFvZEK5bQMSVb+uAgm+WTZfO
YMCoIKyZzE/9JPHUizqM19rCgU8qNt2ao9Kfe7uI7zrwcrWjSh4v/C4QTc2Gq1Yf09Tl/oib4rwo
vXDYT0/yQSvJkCkabACcf75LVN+XsdEuj8925dofCWrUrqTJTYtw6KxB+qk0XtaPaKgo8Ye1LAbm
ejQPx63LT/L2uRqEnwbqIt9mXMDm1pT6HHY9CAnI4Co3nqF2vWtap+82JWeHv1JnTF5zx6cEZGa0
6dzwYhCUNrY2zNyhsC4St5gnUXkJ4CApkYM+Tqy/3vXpQo+WYTg3+bAYE2p7JfIqqWK7ZCjB802d
y72yXzihfJf6mrRHZU74rvTBXcnyloaBPnpLkxa4MyhVuR1fNM1hh53vaIg5ZhzuItHzbrj4bCl2
ubmVY/uBWmDuoEPq3aYthc6mIPGLETP1xptmfg1993NVLxlVNRt5Ap2Tavk/lJ3ZbtxKtm1/5aLe
WZddBEng1nnIvlemLMuyXwi52ez7nl9/B5mus225YJ8DbBBKyVt2ZjIjVqw155intjeOlW0nn4A7
eEsMQc5Gc2sNyiZzQaK+SJ3J0+5e8/ThE7VhdxGd+RXuh7IbEa1tHIVPV6+S39BUvfIZwscqCZTk
gmqgXzWyeTXM0r5h4RgfpGURG8vQY9fc89EyiIcK2vet6iqbPrPed50hn+81pxbrwzviCr+rRf1G
2yu60Bbsf/q+JuVx7WGZWfmyf5jLw7lBKdj2ChwZCGD19K6mKXVUbkrP2N2Lgwc8htna1M14ywfr
GsDHOHP8dNmsO06Qsw6+cAi9U9CznMrc+aqHffIUe1m29rjBFllSjxf+kS9xocX4Lbv4OP8FbtCS
q5HYGfKHPjrmCErtQiWwI4cqFJseFo58ch+bLh/kyjjaQfgM4HLK/nQ+zBXl/Ig34SUPMvPojEil
LWWEIUtIBri/Kj9gQWoISQ84lZpO8BFNxycLS5ABBZ5GKI3wQe/9DRNC5blLiYkevOK5SuiN5lZM
a3KszGPq0k83MRzUU5MrSPm2pMTY9lng7gu2IqSASIBYPl7gkCJZToG3CL0+aQ2iAPOalCRDkPOk
bb4rp83+azaLeppm/Ih9tv1MPHJDQs3nCuDnujaL9jgyXWDKPuWb5iUj0n7CPZGrMonQGfTOD20T
oHJLHvC2DJLD3KyPev+DpY0NwMOczAMVzczdiGP31mlueKuRjZq9gr3iD352GciZaNMpBTsnZ23i
NSnNv7+av2eF0DbuEygjaeG4BTkcQelWG4yBzeP9JwJb/m72oiSjr+/uQznEr+GjHbUpNlcAvYzd
J3rsXP7N5NiqHrFzzJ9WetXHiKzxqiuSL3rp3mpKhtIVxHhhlBJIB4DWTx7BxPKR0U9flQV6JyVS
IeWquoA+MlbbebzhFpNL3DAUpGRAY2AtMR+20uh8fyFqIR7zXoxrixzvhWZMDV1YBQvjk+fiBibS
+WCI3MK833TFcm6MR4Firwh3Urdzyy4kC2rVd766JRGivt4bqiUajoWj6ebOTfptmbXu8Z4gyaj7
i80tKZI2Wc9qj7nVz1Qg/d7ahh/Noom149g1KSmXCrVB0pwrFzIGal3tYkWDx4pItFdBYznpNHUP
PzXmcxLZEPoGbsgi8ECBBJ59mNd6o8NoOhWW0s6Zp5kgFOYefdb1L3PN8fud0FR/3QgNkxKCpUJY
tB7Nn0uuqIeKHLTw2WJXYudsneImPKNbOJM0FIL3vg8HsIAFNtn5WB8w4Rr0LjymY1mdzHNHZkCH
SO1zNbovlgiLjYj9ej89som1XQKCIC8I7QYW6zrWlh76mAXtZjbZidSoN1m4ypvcXYd9QxdGD4gC
dvt3/jQKGIeYRhwbMhzbF6W160OHng9Kl3RPnuOVB8vObn94PX4pQUFyCEsVwqSnrGryzesR2sCY
pA3FlwOPIw8VHIhZGT2Lpeev5ks68EdCpRkWOvzSuWj+e4834AQtLE4h69kY2xHms3KU9MGZckhH
TPKEVfmEVUbexg0imrtCGof7NmCM9ePcWIQYs0oq0zo7Gss4+YfHmq7pInXghPgjTR53AO3byuiZ
vUgc7byDmmFHN60Pio+1jzdNYE4gVRdTfMYOcGsk/n9Jx3t+NEgCjn//0lniza3kmFSi3NVCpSZF
HfGmpoJUbHP8w9CYxBp4vryimzG275HF4QOBxURlgm1M74OtOmnLwhI2WWuR7kDlYUySMd/GXKRI
d2GN2rJTtPBhZNB6dkuTSVFUHxJOUIf5q/li4uXYtk2YILdAG+C5I0636ZJL5/tXgeQQr0aj9uSF
wJr9fRhb+UnUIMK91gGR2yfFVUuaZi8tnzK9ZbiIPNHGLQVLrbKRiszHylr1zyBo6YuwgG1q3alQ
U/rPYlKFzSsDtp7GGR+9lo0LxCuA4LT3DgmopdEayeB0glfUIUO2tcuy+N4QQFw6CYHHkJkcVFnd
wl+pMlhZxlXorAc9A5ELtwnP0oBVqBluYKWcQ+BG+eL379yv5y6hGRoAM50zkxS/nCL82iWAywxq
4n/CdBlMR8B0lDGq6aludZRKbKl8vxDI2ywHjmiH2lbE3taZJqSwOMIyyxEw2UjuUcYdPMJ3YSc3
hmW9F/TxWA8dvEdEzb/vAXofo8iGuMMJgrTn4BzYDZmtoznHxH3C6svEgOWfqAr0u3VCdoSSaxIi
KOzXKDeJHh765q7J0VPQGbpmi11qdfG1icuvvUH7TO+QABfukxo09UkfFArX6WEQh/r296+cfHv+
4tRFNo3JUVU3iNm1tZ+XTzqsgqP72AIKmhBgft4A4UWrvBhKs32cL0qvKYsSM9hufggDbLym+nM3
7ueUDnTjwbuJRkgHpz4T2pAu0spe1JXqX+ZL55TmFplesjINpThlPcpZO7EcEjhNeb5fhNMuyGNJ
wamyBd83cYxb452rQScpWZZR0Wy0qnbWlW52wEP9eBEF8BGyIgwWyMXKT5FanIGgHtPMrC64PfMP
Gre3OibPcrySmdhdm3R6fhP5fCw6Gqtakx3TnBDvfmqD6OgcKCV1ztZBn1wrzycfYyyBp016cMy7
G5/51mmIqgpvedSTYVLttDrb//5NsaYX/cc2AgIKmgeqRa4TfQ1TfbOGR6JnCNUp4eaOILHiSH2g
rkUz1QMMqVovO/x9cZGI6Jn7mmudexItY1ONA1JZ0vpZJVpovZgY/RjEkylCNssAP0plzo0qSlWU
6tjRXVq4la0iZqDQV1AB7vKJNaxLO+S2jAl+mQxOnasFh6EskTL5zpkFqd+NtnKZlWaz+qzQ4Lzj
ltrrvsm0O8cUvHITBcxZEFl7PbeXtMl3puplDy0hGhySq3ELCyj/UuvliHpP+kfud/1QxitnehA2
toMcLifTKinPHunIp1mQ12GNJyGdlC6rs0JG1tbpfrTE5GduVBUhpaXrX/SBrIKBqpheumsaCC2S
6PKH92naEH58n1CMq/xnIqc3eLv0N+/TSO7MWCWGuwR+bB5mCwaRhwNnWBKAbKTbK8kpfllOKAU7
Xul8GK9xiyfV7v1yBdnWvdC2JVjCz2ucaDzMNMJ4k5g0g/8UqeWUVBdFXihszD39zJn0Ohtie1P/
C79BdVTitMSLnZpLUjkgPiiaQ0gOLTl8nAO5vcr+e0GdbbWpo94pxrHsyxHMoXwvkP9PA3bIWooT
L0wPm9os9pkvkfd6Pzs4HIFEFi8JQuCemqmWXREwQe6LHV0UxFGRup17KUr2xY/QSpVCKTYoDjUo
lpNBwSZFY6lFar2cDcfN1Inh8F8c54fzV0N1/f27RcH75u0S2JkEfTmhWqapSTmVTj905xQfmk3a
kryQVOVwmJubMWSxvS/1a9Pk3wqUkY+Vmye7xGBu7RctzHnG2seK7vLetlrAtTgmiKuW58DA0uuL
qoXAjzzuMk6Xo6oF1v1LMxmhksxrqgjFM3nV7lYXUxqB1Rof/LTf6WiS1MTriHPziqvL9JGVjDl7
ot/GAUVlFFKEFFNsmd7RJjYSgsIbSvStIcCbzX0R2RTIOyDQYIXQ8dOPfcFYMWM04ZKKixEPHJLM
vmSlYe451WsPPZW/407hO5O0y1XARAR9StZFmItbIJq/IumjdYrwNB0Gg1WyC4jMAqh1jVnYb113
tOHIwuWNH2d5fYWd7RJlGYVsQWlM7/OCPINAq1kGMDTuBlMA3PNMi+8GgHzwz36RK7DfML3PU+RA
RSOihRJf6ZRoUnkt2zbzg4+GfelajSA3UaMFmFbg+WJrdrUGt/qI8UffAL9rDqDw410f1tjFwxKU
BufUT0DNcrqC+JXUxg/eMTmfVQx+K7eiAwKSOBRu0EMQs8ROtvHH4oH+Qf/Spus+wBWb6UH6zGze
e3Sj92W7rlgs3cqKH4BEiXcVrNI/FDHi7aovNJ2MCkdTmfFIiyXl59vTVFB9FpWISIUJDr0SMWyw
+IgyDkH5wlyxKp30iAPs86ja/XHwDP8sKv8FOIBz0SeUZFg8zK/ofOmMbmm2iX2yIRls7Z6u+pwL
PV/83PJpaRrhBpc/Pd4ZmTv4yTEfcwBQ9GSTY+bq0RYypA4ZcDKcSENv4fPDWh4s/TB3R3O/c1a+
5TaUjJq3LjMTGTa6iiVRmGnQqeu/T9yNnrQnn4++OunsWcgC9AuDBY6VOd3vP+jylzre0A1pQCRy
LGnQnZ6OjD98zrFnFCKyOhsP/D7kY0tU2td7PFpBAAGiPHB5UorqEbJsu+4TarI+UHb3XcQU5crF
en41ZD+N9Idrq4v8YNqVQ0cdc9HgNu8SLYWsLdLsoe6GvRN1aLFUE+fP5LFMovqha2J378+jiBb5
s8zIkuiaEaD/JLG9L6P5oDJRhl8xX/SaSHWMRxoZNOFH+mWo9Ys0O2mm+aEN8Z0btB3wsPcWAyku
VZnZW2xr4Fk1GO16DXOwwLukpaRUuaSjL9HKjJd47MdLgMNC4g3m1S4eS5sUo3sWT9zozZl4F+OC
pczd4C4p/7c3tWMYuqk7LLc2bU9a1j+/F1GBR8o1oQ309CTWczleC2RclUrkip8/0CRIN1Vq5A+d
gEIQhuX7Lpy8HeEEAsg650segz0wJiKMPW81qS4m5iZu3sBrD/MYNxdlv4oMk3SS1oYjYQJpU9Gt
vwSWuhOpMq5DmvjbKhbwJ2DensbpouVYfTzkSCvNoO+U1MNynqmNfRxDVDDfzetBBnhxKFpnKaZZ
7v0emY3Kg4zbpacaNB9NbHtx906LfP6Y2k5zw87+wyupaQ4v1ZtqQ5sGTI5j6Y6lzSOBH27rwszJ
s2tClzS1oTvOVB+NM9eRTLxlEubPreLCBTSNg0XncXUvHcNOBYvtYYWewScgjgKcbI7CvK67lfPM
KXTwMZnYX0XwyZgZlTbgrBNgq4Vs3Me87eNdQrZCvZBViOoCKcVcm6Sx2S/xy0QbNtVq18MfW9gz
z3rQYtBu0lV3+uArjMTFsA1bx7jOly4nN9X19KWow2o1145GSWxPEtPYjI3xSfZW8jA7pquuf4KJ
mWxso/yOAiR8tF+URUlW7jQuVT0gXXRyko0VEb5uySZaVU0Pvcbpsq1jBC64ZPfprqhSovapROhO
qeVFu1mzYLYxAuJZyJ92iCIZIRuMPjn+Ni2wzDnoBKGz+P6RLWX9FWA9CCQG5Pegu3h6GGnGg8XI
fu/HsnpPh3k121crzav3gtnKXSeYoWGRqaroUADs4ZBH8RXis7pn1kiI47QgtViTVvPmp1nNuPeR
GSytTMuvuQZf1m/FGd3Y8zyMbtzM2Mz35L25SIfe2LdmdnBmgkrlpupWc/3PgRV/aMYBs/cEhAyN
D79fbH+9K6WlWQ7BBCZ1lYN38OcPuEMKmhABmeJz009YXQcDQ80ubY5wZAA39Fx3Il4wCE4eRtDQ
60L1E7yF1XAiaMnihBzAjamRRZiqXuzwTZAAVBXaGSYsxDxj9/t/r/7L5sC/17YQi5uqI23r7b+3
hNjIVIv4gSTN9VNQ9/KBFk3X68plftB3iXwohzrfl2nyzSaue61WtiCRe2KDOCgAm8TYIp2K9vgX
3MN8sVUjBsjm38mSIkiY8LSDXCtBKlEkBmCEVVf7w+xUf1swODwVR0e1p1lCWubbfpXjGrmleLJa
xpFxs/wG2es0RDda/VVEHqi1/OC6U4s/d3NuUbV772kT3ndKyWzsPZVT8nn0CvKPGqLhwsjR9mHt
yEtlD/KiSO0cFICJf//6z/3YH1cxoUtNd1jiVdNgcPm2XxvHUzSKa3c0wadFp5wcmTWf3UXTOAjM
bfnZwq1xpKmCebvBvVB2OO0d0sRjKl0+EnQfVWF2O2cIgmNnDN9Ebq9Z1cmpzQRODTb8tROFPmGL
no2DNwe/OzDci2VYP8muw78JI0iINfzb9mgFyd0KyNHH3MgwxXD/d6IuTBF1Z2qBOOBwbRY2XvEt
kdCmXNR9DttwSLYpfc9TrAvrT+u9+OW4okvaTSp1jGYKQ7PffLIkcemSrYXS827GU/hrk+bVi4G2
4soyH+YLmmzxQGvnBRAQTg71o99qGTF7kSVRlAfvCNPAiVNNPXA7qW+hQ46DruJnTv30Y2ibw0aY
lo/OzFpnVd7cfK0mEbPAm5kCh6ertptdRqFryg1BMWg20prgDLMDbd8CQpiW4rKBOCyV7FbFVb50
Dau66bFjb/3IMbHUjNoZnIV/0RUCuWRlEfKNKXO2Z8F3WzYoRR7nLNImLQ9zyQUiWqzapDMP86Xy
hXnAjvXJFcWwT6q8XyrovGlR1sbWoN6c5aXOiEKOrTFdsZ186dSyu+hdmV/LPCwWnvx6b1AHPfN+
o20eS8vcZRB0N14f24eMqWYRVsSOI3zDjn6Cmqmtxhws1EUEdrSci7R5FudF6pEKGdfYwFl7qANu
gkkm3vkus37OtHMC13yJCBW9/7UZhqTTjMK735tB1X2o6wgilCqbDVVq9N7G5Ga7HNpdJSBGKUUM
ItU0OtpOSColcXsrpiD5/r6XlDFy7Pkl9AABBDV4RnolBiGlSC17RYeFiHbkXUEi606Wstjlvh3t
UgOVF13qASQdcF5XJ9S+axigJbnL2cthELYKKqKPlW7rB0b+w8gsrdxllGv6hecqllSO42aWSKkJ
Zt8mfHQc4sNLQC9sQHq9VTzCdNIuIsLPsl98oW/s0pPImOifzpOt+SE1zdffry/ybZXE+mIIwUbE
2mjy2ZmEEz9USUMxDO3QOqwvKna0xqKDKq0UPD+dM5KfMPCVXrpufTLm5oe+lVOcGoTXICKeFBM5
Uv2KvJ1Tr+KEGZHCA+tr8LaWBr5mCzqUHXkNjFk8syLPiC5Q8yXDhIR+SKru+kmI2nGOvqgJ+0GT
I8lKgj10uqWYjC817idARON7JyrlOZqCaKoSXQ2lGaFvvQCJPVj9i1EX/U5x16nKL55v7xYNz0qx
iS30LAIFnHw8z0LDzpLHQgzNsUUTuVfL5HmeyXQ0cADpGe/1sZdTH8g+Rb1if9AOQYs+QafEqV2g
nFk5ITZQB34skPYuaiX3SVAcrzUq2T8taepU7f+8+DtUr5YxKX0wyLxd0uohK2I8pgPSiKjmhImI
/O/hlFoF41oTyhRsMJnJHIOwVzSFKSzRqWk050d5SYTCmhv3JF2G476sQI2VAYGRYIGtkySxN/IR
0pepCBnipYBrGwbwqKTihMzgudxUHDFuoZ3SlEcTu4oSQI0zpy8irm09l1+EQtpHXR0hd7vVh8im
rArFaVYhxUP9Dkn1BcUF+LmUQ4BfNCZ5jkzJmw6z+wh02xIjNky0j5WGpbUpGm9jzsEanBrgQ/RT
xo/gdoryfJvHirHnPWcfpp8NOjlONrDH6X3zrOllTsBCRjNzD0C1CCtIwodcs2PW0uL2d3uu7GnB
xO6HQsJbnc+POLczsCwnO8nIQR59+Z6dgfOCpZPg7iXU6Lr2BM3ABQCs9spJqS2FDwuJzihGDX1t
udi2Glk8Ki6KgKaOo6dA1GBLrMF+lXG0T9QaYWu9U63RfGLqUjCnCPtHbEr9av4qJfD3959v+239
RgOPukEajk2jRFJF/Pz5tlg3ykRJtPVdH1NRoyzIaMiIKL1Blgufg8igghz1cE08QHlj0sPA14ng
/dh+t+3xA92z/MZExctATcGnn+8BDCqX82svYpYtxj7tEow0KIu88ld5WUTHLDScz7paoli0tHaD
y0xZOUbS7BIlzJdDlyQnwIJTV1Bj1EGwBh3Y6kH26jbtZHvSMuzhQTP8gFOYwQrK2CE8aXJrrwAf
298JFq3/IjJM4ffdg/v3i0xQjU67LWyw6kEp7ZX0/ehhMOv1bNAIS0C8swzS1mk0JFHTvWsbPGRl
feTpB0ctrmnohOXaDqCLEDvo3qwBRyttw5r3tGrOlkOg+CS4QmCXc8ckgLnKeo8bMnlAVFVeq3HY
jCR5roAhIqmEWbxU4rG+kTJvb+saOMbv3239l9WcYTZ3nI2OwrCZ7b15tx1PumNtStCNA25CjpWR
mYtmTX/7XTuQtEGbJTrfW5ha4zzYdfhXorjG6Z5iTX9+5ebwrRFhlouhCC/piBJMbZvAWnCQrc+1
SuaDXcq1FeB6M/LXRPOVF5AkZ01ndoGHkEhP4ZhrkqQ//f65zaO1HxdDzvI8K9IsWQzJVHnbjvZI
v4VyM+XFjEIc0cC2O7fV9B1aii9VMzyh83DOsw4yecYcg68ca85ttPQdDWj16ke6CeBRPTBU859N
dfT2pmLj5HayaquWsls3QP2XtQX9gzW5e/T8rnssrHwRuK19nR+hcU/2rVqua8N/Bk5gkFaQmef5
K0yLbIwRw83Ot4tTh5ep7hXgX6G+QaUM9FYDqRn5jPH7DiSSXIQwDlaz87oNyuToANiPcj97TNEV
Z3mvXzmZvwo76NYdXaOzQQbi3tOyVVsCtsYhU4A16fazMKyvkaXlrXacmUOsN5LzZf2KzKp6tOpP
LeyJVT9CnPAy8wu+0fToqD1IILJlxr0dETgFUvGhydXnu87MiGve/4BwPfr90P2Kq8pW9Pz7d9R4
q0Wh2aVpmqoiIhCM1t82Hr3WGKftxlzyGmUrXzRi10u685Ig4ZgZ3bWF6dJCG94SfVht3dbCRTnJ
3h2z27i1U99mcVpYt+rnqHG9A1jf7KwWcXrS3Iy89UQ3L1GVXAxEV0yDjZMcSEU3Wg5tSrqZFf22
U5/o9tr7oidU4w9P8O3i6zBip6vKiYClVzPftqhjpRg0H2fhysEUMjEraP+Ar9fNYTeLf9R4/Kq3
kblPanEQqWvunEAZtw3Mb6CSfbuwTDe9BCL8fK9iqTXjhZ3DkWVq4a86Qgnx8jlOdL6vZD0p6l3C
WC+uADTOAmZkWK9Raz87HvTSwR+nIBB23vmCXaO8uoSODqs/PPFf3lmeuCUdXDVoFtl69J93HZY8
lKIt5tZQlt/mpypC/V2S2eOpiIkvKIVabzlnd0dRPpnWutaieCONPtlkks57G6njEc3HlHlEr0r3
+/iWeEW3DjtvQ3ZGd2oCf5f6uH2Ry8iDBU6ISU5kPbdBfzNdLMu5t9WBefgrA7LlH1QAxnSU/Gkp
MgHeGaYp6CKo0rDeLLNNYvY5Oe20Q0PDpLHtsFr6f6lQXjZ5TkhcEIXeMaNnCO0ochdO6rYPRg+u
gIgL7OttWS+aSVOP2hZWspPZu/nhxPv06V6sRd25R8PSz74ZbOa5Y0K77FLG5QIC63f1D9S57GkM
42AjjPg0pkQ3IrFuyW8eNnpZ1Fc/lME6l1X9CBQRJU7rF/cK9f/+pOCvZkX/lywfiLDx6zcP/+sp
S/jv/03/z3//mZ//j/86B1/KrMr+qn/7p7bfsstr8q16+4d++s387d//davX+vWnB2uS3Ovh1nwr
h8dvVRPX/3YiTH/yf/rD//Nt/i1PQ/7tX//4Arq3nn6bF2TpP77/aHIuaA6V+n87Habf//2H0xP4
1z8Iv8MB8Br/8r98e63qf/1Dkf/Eei3ZxQgcM23VnA5l3bf5R4b2Tx2qF/eXYBBgqehPUn6bj3lC
/yd9DQDxIOaZfNs6N2WVNdOPDPWfqqE6tImkYHhA2vI//v3cr/fb9v6m/WdXhvazxkVIFmWUQbau
c4+z06pv5kFdlsajqYbIcmHP7JsckU25mJR4D5VeyzUnkCfbr5S11VQXJ8nym5s1lJBJhP4rf8Ii
5hw0me2lXfWbXFp/WlzMn1dV/n0mJyGVdiSHVv6Vb1dVFIhBSiSihPIuJyBmWG4qFUcYZoVGNxcp
yqQNQaa7tkzI4Qmy8FZ6GhZ2Jbjlea0fsEfvZRJk7wu9X5Yaen5ZNJKkouYpsjk+qTZua5HuMcH6
ZIolD3OOtHTK1wKzJDwrcDAJMavrFujIBtu5CXmpQAdVBK/qoBE5w/EYFHyIVVp6q9JHDpgZ2qsn
C/DX2JavLRv6BcIF1p7u0Qi65A/rr/nzwXF6iRBv0APj7WP3YY7/8/pbyCGzhJ4NBA1pAE/BCx3n
Syxr+4jUsNmLjuO2rEoNbIkbfyCPQa6F3rHVDmW/zPLAPkZhCBNa64/+oCl0yGKPhIKWvYxyOO+V
l0rEwzGa62KleRibLn7KpDaDU7cVsIYF1Zp7JneDiEzcjXQlfci4Qb2ydR99eml/AJmT0M8yrGMY
d9aHkQP1yPSZWbotVx7KTTgWRv44CEX+YWu2pyX67yWcV4j5KwJGdVrF/8P0uB3DSFJ/daSxd59N
xwdANWnfXHMI9h7BiD4wt3aaKvqd+9EciHvF9DuJFb/4gV0gBnL92/ytsQUY5ODS3M7fmy+Eq3Yr
vMTeyh3ULefV4NmtGn/XhpG5AooWPitVJjeKE6wjszEZPIv+cb5Y7bDPlba9dEk/PDZZKw+FPoaL
+YeEAA6P4FubZc2nbIs8FFVmdU28Ub1C6VNWtdNRB04P54tVhtYGEYd3bItBubhkwCxdXplXQqeu
0WD773Uzb2nJViu6Gjo7kR18tIfoo+Z2xU1F7HVl1LfjhL9BeqaE6x7sJopOQFkJJrpkTLP3cRaH
0MkNfQ9UXe61ONaQ/47JcTSmqAtWBCD+zaNM8eWivPaeSUY9NMLLbk1YeM/Uu+tcS8Vj98fWljXd
5D+9xaYNQhnREa1+oRtiWud+aG3R2aoSz2cTrgZM8ZD3ohhv072Qjw330tbgVBoRHlu3oCmYj8R4
0yYlORq0ytFsED07BmceDP55D0NOazDjuVFPE6aUD1Rx0VnWVQw/Xv8Uh72+nb9VB3Qanbb315no
1ZveONGKkLp8M5LYeOunSyJof2t0XLEUIs4SZhvdHJB1eujJv4a4uoq0zW8lnskO9OExp0d2vwgt
//5Quvk6xTM/zVnMy2zaVkMMQl1d7iI/zxhT29lZcWt1CTTQ2XAmxcoKJ1bEwtrAFkWmbght16t5
T4Cov2/toOJow6P5W4Hv9SfEjeFhcmfjEWqOSgp4ss6L9Gi7SwFjdzlEHmJmy8X2nFV/WubfnGWn
T6hucS+h7JhqaEu+WcMUyNYxK3S/LGxFRbKnxxfft668LMPCwZK9BR5QrzIs9+87oxaLyi7iJ7qL
uB2AI7oC3lU5aU8mcnMKbO6xGONsaQbDhf5geMqB/F2qiJ4l4ZhtWzyjL0gXUSazc6r7Ni4t0NMz
jiY3cWf9UA9833N/dD6+GVbMyw+LtMSIhobUICbx53vTBtEVqDjdluB9sWOW1s1LzOgpG8hwG6sX
j9zMjzDdyW0I4ZVn1uF+MdDsqLZ3iXQRH3oTX3ObhpMacPSXbGs3Ybf2ab7oEVoWA1DODlPLY4DT
q0Cyq39qB6feOqFlnpK2TA+DBZuz7Ks1FXuxl5WhvfjjQ944+qmREigB5Qj4y9rdeVbzTCBc+8IJ
9nMCmOFrlIFpMnZEuqdnT4StvyzytR9W6sFXMPJo5SGKHZPzjjriMjeKf1+sQv5hv9O0X2oCaemo
QCf1p42b9G2ntFc0fSgzuGJdD+4QUTJ6CGhBXecDixEu2iVlaOu9b3DsToWAW83F1p4q3VBvYWt5
l8Yudg2/+fj3BUngKu9dWldkLUw5r5QMUbfNUH5+EAWCQjtBzjJN2EhREwdiL1r6SB5DGJ8Nn8az
yMKrTeTXI20SlLKGq6xLEh/PsEFOsyy/jDgMpcLumbGYHxyN5VtxOgzTxI2fgAwPkrEUJVS/mNPh
qkkZKXT4AE2FwKMQ9rqYaFSaNnh7eyxvROUBrGxMYItEbG94pYBpKrmzyvrkmWPUUdEqeQ07v8at
1hyCQhPH+ULmmjjGiv9J9I6zzcn4Q5psKOdqNKKFQYgiGYHXYTCDG035CXGtngVjaptB2c6Bt3DF
f61foXMg+KmN6NIT94OpPBUPid+369BhVKaqrUpaI+Y5s1TaveuRCUEUUvxaazFGbjBvOcP/U9Yi
V8b2Hq+qOM0+dUH/0mAlfaRfkZ59R8Xq45rppzyunxI9606VP4S3+ZLBN1CDQsc4MKb9wiXetRsM
ce5C5YsN6/fL7z/Exi81BKN8y2FxIoBatxDT//whtsZYJ20Wbz/qVCYR+WPSAmwoc8yCzO8wUDV6
eoydsF/WOjAdP2laispo3w5VfjT6mGz4Ov2rFEmvEr/n1LsosD64U65rV/pfo8ABUK+Yt3S4ZZGH
MyGtok0Fiu+RfJFuVwNzCgB6gEXikhQ+PZFAr5aaL9v3OX6qsgvGD79/ytz9b08H9LNRiXHqNYXQ
OQS/GbMWTt01jEEj4JhsBEP2NF9iw1/Ax9MfO93Uzl5PnnQsME3UvlyW+GtAoFJvijYKnkWnpifF
dToy+/rg2U45wHetBdxm+il5O+0+pqGCw4wmW+/6uCkQ24xYmwdkHe/t0PcWVgWGovAe59aCYmBV
ZazXH+aHVZHAp/B9hwJOFX/1pmGe+4xaDKw5w01bwWNZmeQXD9sU9tsyrYql1vbdPh+L57Atn4oQ
168WFF/DCcvg+cWnLLrsKz+Asd/lONkI5IgchqsR3LnJQFh/HAznpaKiXTbfasX+i7SHxYjkEf6C
rBYcyD/1BsUWbu0lnBrIVWM3wisfXosuAEtvZFtLkvTEWA1diDS3Tobehw4retS4pCjpoH7uae1+
csD3QDoKLhoUzDpBoFK2H2ne7iIrerULY+swKl5ookVtXER4GUNSJg0DM3rb2ZeSifZWuMrrmBa3
oBvl5PcIzkrihBPoaOErQAzyLHqniXzTkL+39YT7DH/xpVSepCzoIVsm4QciWJRp/akuk2jVyu4D
Sh5OV028DIs6XUC5fggxqS4bZKYLM+nfh6bSLDvm4VW3RQL+TjoAFZT3sOJ9EC0Yfob8Fll1vu69
Fq9Qbi6oVDGY69k6C7p0QVphAgsdNHapIdXX0w+FgWdZV4NxacR6hcChGHaxSVqkSpzwEuGgTZcP
8HIZbGFM0kJRnMUIym+NXIYgNGaUbUNoupF7X9RyoSiW/bUg7QaSVrjRA9/cEAbj7tGyOma1MWOl
JyGKlngsGnWtZf+fvfNIjp1Js+yKkAY4lGOK0IoMajGB8Qk6HFqr9dROemN94v3V1vlnW2d1zXtC
Mz4ZjADgn7j33Ht6Hp5OLJj9RL4UYtrkcEV6x01Wsi/cQ9YMfPIgoawmG9eNK11CAU1jL1A/D4Pe
wWyGA6NAd7lsEnqUY1gUE/rplQU4eNdPwIkj/5ZbAmrNqNITPxkzMjKzCXGKdFj3BGHWxFdks3lv
VtZ3bFTmCS+T3rLiaFbGUjwiKnqGDdQPAzMjCUZGVGtxCwOaCBgRFRywIKtuBomrxK+A3B8XJsiL
LEwYZrmzsO4EicQLlJhN67jEzvb8Ogeiv/V46u1dAUxrSrKNQ7O7Jz2LHGWyBtAAB538yssAytQe
ydWFoZ5cdx3jvmlqmmckTN8ZrojRdeL7ibHB3FBgjA4fZ+0BAoszG7lZbFyt5al2C5hD3i6JO3Zv
PEJatiyRCpz9vCTbvq9DR1iXagquvUiISOrFrgP11y8wIKYkfQU5/2U44PJLiIHA8ubY3A8e/Pdn
TWBSCMUgCPvSv+8mfT9ZKMy6tz6ouA2r4GOBFhXkeB+XdFhXt4PK/sSx+DP2P/7k+WhgMytVW8dh
+p1CJ/zIeeEo4iI4R4P/kB+V3ZgIXtCDj2ZEgmDNzTy75aNIgy8PP8i+GetgzRwDaiND+VAZUq2h
gwxbHxokkUXTN3m+aHemYn6Bx7ZvSdGFt8JBaN/2heVooipuFAG6dvqrSmMy6AvIfwtAonCMkKeM
c/0QlMg7vHbYayf50Y74t1g4nuw53gLXB7EyD7QAKlvCLCg+bT0TNVhlr0vlXfMjUW7EU26acdrn
NXdaIdlxWkwswgEf/b4GJ6vT3xKkfWbX22Hpik1U5ObO9R5nGZHJ47Ipn2dv3oPSHRDHNPUojqTU
PJUPebqAtXYWLMF59Nk75YHN1IJ+1RNbir9XSg/jEoyWQRSqu/cG7I2c+zrQAUpYIiXIeH2P/Eae
GcHc8YF/Jxmvq600OFZkM+u5XpWd0T+MbGA6z61DIkV21VzABPaw9BALz4cQ9Hu3xyEy+Lu+dqFW
Zzs2DDXAB/6Z3I/elel1h2Sut8g9oOHGZrUmMsAMdd29tFHi7VPBEkYJ4nHt6nev8W4+6tn7TmJS
grQu7I1qSAGxaovzJMovTbUsLDDmt5ttnm0ykWiMwAnX8UawnQ13rgXEBN9kZ2/bMfpl2SjqpM7e
8zQC/U0CeqaX/FrYAJ6KF8NAnCy8WyDiXdP2D7rb1qN9Q61rtnj6ye+c8+gO2ypJCNIWmK4J3fjd
tY3e5tOENsKb1H3kTzgZW+c3BiEEW6gDVoF86pG87KWIQF5XmX4sWIJlrtvtejGd6o5lYJAw1maz
365IR+aq3IrM4o2zrUdIh8OmnCiIpnll1tbNhfBsOQACE7Bn4Euzh2TG9qSTtQMi8VK1ZFpnqVUQ
BbkvckAiDICwbxsk4+hfQi41IlEeiOOi84NT44frI2+VT6W5CYCMbrkVIEH9ZIk3EbKV+Tv0Ej/i
Sjb3XaQ2CVf5M4fta0364Y03CPxPGxd3xAxXmdHDgCD4zimYwvdJ+ruK4wF4cr4irrBd+Y6LwFrT
gJnz9CJpuba5Xf60e4UUJCle7FE8RPZTgipj5ZXtq2sTZ0h2z7py2wUStgHzeY42sUEaVh8Uq7GO
GqjyxMa7yCldpydoN8g5eEsPoWRlnFqjeifbPKAiCX6YZJUjvpzDKCWleyzbn4MmupQ2OGxgtYf5
NPgbpZluVDrPQxlDHyj4UIhoJfJ4wPc+AgLck89tgEUc8vnSM9khDQEpoNdBNOmdMT64k3Ux3egR
hedzas47i2ssQv+0qUeymFLV3BNrLFcoMn8ki3dtEsNHSJhFm9wDDOIWkBzaejkF+VeWgytSCWaW
ciKMO5XLX1+suedo4vCrcj9DLdHAckRwESR9fq6rJ6aQxUmlA0hJEizBKZlwCyb57Zsc6wFcEseV
W5+YN0i5vrlFrdhDO/K6FYcWaug1kjJUd8Lrd9GXGJBnuQMdfXGLQuzt4T3J5nc/IyAMA2W619H0
0nfjZ+Qkt4kaq1yyZdZ2ayhyj12gYElabzVLFvYMIbhhwgCsbtVM8r2FYoUG/Nj4mXdigkT98Esz
JAttt1v2Q0G4WeAkgqqiMo8NBAn89A8kiABvCgDod7eDj2Ql4esOLJSxyXnJoIJG1urJ8oNRkLd2
SMLZNjN59HUa6Q24u2KVplG0xpNnUQ+kb/Y7uFd/77QW3jgfy5jnjBvPEO3aM0DmAdG/ViT+BkNz
rNo+D0FdpCu3jD/U3N7VTKWaeBm3Q5VfzEyv50Z9xtBSWV7fJz4sRBg49sgfmEfqmNn1WRHHMEu7
MG37X1p5e6N1mA6Xz2ACn9NumkgTsF+AN5IPMOKa7+Vm9Ixv0S1EkzkRBAVBXBAmh9Cvhk1KtiAT
+HOxdKydOwKqtTqKIFn21tT9jCZ5jqm7MMz075Mp0Qkux65neKDoaLJ20GE8Lwc3G16WZV0FmQyT
rl5Vjt1tsxpXPjowxh68JFYkxOUhyamMDTocZqtNMqLs7sLEyRboC4I0EDQS2xQsVO/jXa27pdh4
3ySoHHhC4bT6z5zsWzC2yuv92Lv+YW4FOAdoSzX2qDCCR7WifKoSu98wAc/YGQDNeBZTM+7TYjA2
y9QHYWMbyaoogMhYAcwWguBWoGP1KsgWgEewcWuLvwpNMdnO0r2nfaVKLSiOZijlE9fgoABkyMHf
GrjbNiBC39AinEfCZhIdXfNci03SkwnjtoHeGQEYhyVf7lNDgFZHnto3e3eI78uCz02Swi6NBNS4
yaigT4YjST9q0xLYwa3hruocPrNj1J+jxE2Jobbg2s7Vqia2dDWVhwSaVYgpf0Fl57DuNOOfcWU/
Ah8swrFDVO1UJZ5agweOrqe1yClohbK8o5kW24VkiO2S0CZkc/PLjiEtWry6MD11HpilKLHvFss3
V0mqsbJMtbgsHtUAhGyCyQh8J35K08zVtG/rghdJGV+C8+c+Dh0rr1ckyVgY9yFnugV4+qW9n6Qa
D6WpN1GCyaSZPepCV5/qGWKjBQsYieKldv1NG7SoLJuYQPLW55lf09vEIO49s5I7y3Q+5rkn2zU4
B7n3QKRXxGgGcUVZwSjIe23cVL3duSc4aB7alyrONsZMLGKqalImWK74ju7XbWp+WsaYHY2GEBup
68+2EIgrTAJv8xtbgDih+2j+IFHjPqkNZGE3ioNxc5TAU89ME6+YENtFLVAIJ33KEo4iLMKbsYvv
GlVDucGxsZ6kJ1cq9xfiky62bn5pNs5T7gVb047Vhux0mBxJvGLpol9zc09df5+6trqqbnpxeKhU
UwG1DtRFKH2maNHDNBnr1Iwfc71yk9l+HHSF1d6LnV3upTOedzpgH+vII6ahwxAwh03bs2WJL6GG
g+XmHqffQLBmkexNB+UQz5d9Y2kyhaKuW/W1XuOBBR3oG9xA7kNjxB9U4OtKOp8RS58VwT4vyHb2
6dC6a6N27ofpTc6098t71PsYelMipiuvx2Di3OYJc4C6UJzT1LB2GJFe+ry6gvRefmVqXBee0aPX
FNe442UUGFKqCpT0HHn72byYoo95U435QEyXyw834aEXi27WbQGJYOiinZcHdDgw5jnmXtvK+eIO
I9oxoJvNzGbGypS363iJv+ApUZqPq8UOI71k1KUp7LUerm4WUWoGHFAWjABAtc2qj99TbKXVyD9g
9PTfHWRwCmHuA0Q4K+UuvxJVvSsbBA4yhzNhYgCoMShEnmUhhcI/d6P1GeZ4kFH2nLIzA5l3clKY
/VK00FZdIdeRWt7m0n6enplZlWvBgXw0vPSg0TitFoNENWPRfEDDyOlqfgDQvmO7G61kxONqgb+o
KEnJnHJVlO+6cfhJNkZxKNvmoIBY6LTo7sRV9ib5ObbVblm6Lczoex6SrExBZLMh6wZii8qYgBDC
GVfmQGOp3GuN7VdKpXjB04p0hjlsEk9ueu2s64EWq1SSx4RdFKEAwKKHxsN36BOtLZ6g7eWsXND7
j1gYekY9iMESbMWZS07iOEZP0XJHAC/jgVnXSFmxqaVNvWYjmtynzfhrGJeWHXJ6DCYZY2XiTAka
60RtTRJc/91KyMsTgKdGagDGzTcuZKTrgEKHyPxA9X0yiCtn5sGjSHUmia8WvCZF2nFYuQFUC28z
jPGJ65WJgJEZa6EvSUTNn2n7y56LL+IyWIINuJF97rPAXg0Lu2gWcWQ5T8RoNc7Vmxxj5bh8SF5f
EjqTbbvSW9a5XAS4UkWwgZWgB8tefLsjpC6GC5qCw6R4GTyqh3wMoQns50qTsQpELjTMllPrSh3M
gsPx3TWGjSLsRLF1ROze/iD/3UB0h5Fuut7ajiL/aOBh+7lPbBAxfhEaay0VtZma/I3nvUC2MZD3
M6E2S9vn9xxeal9uq6B4yqMGMVc/5GvNv7MQabnxRouKlPq1GcnzpK+9XSfGWUeWhxabqWKN9uBs
1LvAqBwa7BTvtWpPFduYFf7yKSwoBjYjW2bfcLexnq6q0Een76f1YEJzSxkRVKxJV3C2vidq6cF7
N7zslELvidC5dWl9b8vsfUwLsj4Ndb1hWbduY/3ORHBNFhyd6dw/mS1aGTStbRjl2WdrTNsgH7l0
GNXxWaefcXzfjUgRQXTRPdXjLphxbozma+qoabOooQIcb5+nW56uqSlGrUUTRGUFtHhY7twl+sH2
psF9GsfnOo7WgeU+9dmirxgIzQL7TPVY6fZiCAwNk+ou2Q+ipQi2DbjZ3MOQkU+OlhuPYZPILTmF
OAufy8Z6hn0CFGKbA23MmWnwTfEFc/CAM25fOSAu9Jhy+pXtsarbNByIjVtSZ9ri36QvoZv98106
sV5sfeNS9N5O2CQ3tgMn0mgF1bGwxGvRKBueNTl0yMs3pdKvVWMrOrfkWfk2uHMEJjQnONPNuOk2
AK7tsmbk3c1bbxC/p04bOFHhWSD/nYHf7gwXiQleVIyAobCndeHeWJxy3mRp5oSxoLT2OvijkBd2
Y/mlR8ZCvK4aQacFqTMP6EjrdeJ6XxghCSuxexIqMgWGS4kHNbZU4Mw22IkRPVewucbVxuIfCL/X
vJUT0wIrmNUur3DJ5/jg48L83eYBh4BDnKVYBGLSodiOi0nqydi/FHPEgHfw7tFO7wKi8Fwa871S
2659aExzPgFfCTYdwQwovBldDN7HDu3ee2qqHx72z9A2wNf4k8/lHgMLi8SDGXffBIVQecPIQ9u4
SbL8Cl12PAZjCjdrHMh6Vt65b9tfqfVd+6CHteIhYotX6YMElBn0FdDRGXFPIZf3vHFuhoyq1pum
73I4bUTi3mhSTpj06mhOszy4wAbMwfbDdBIRj5/mM5vmeH1GRs4M3ylD7n+iQayCd769oWCdlyKv
CbqC1rWH0iPviEgi5dPy6ITg14bpsWa7KMurwyLENviQXOPJ0hMlpM4u1Ujv1STMB3oY8gHEey29
J5I5z7nLajaSwSsHKU+pOH31xyQ7GHbFINCkxr7RKP2pvgfhgaNqYprE8AApZzY4G7OcToge6dNT
B7vercSxxgWHSPuFn9c8jbdmENvlziNiTDFxCX3WC2C8L9PSZdvFkc6miVp3WzRVD+vfZoXMdAIF
45pXzDTASu+MJCpXaYOiOmDvsPd1/bMErHlQLbp3amJlPdlAw7XXWIcmS7ZtnZEmlmVgZaZ0b3F4
haUYZp5oy29TwsNDtLBnEFBt0tFpDgn25TA38NMU0/Sl8fglDMpXCzNgz1b3mRD7fu54TjrpWybi
VU8sxZOJGH2clgSukBuFsVl/QEmcDt2T3Tj1hUw55mUrzyGgR443Z0Iw36EuvIK+I37UVL9rUjf4
MFKzZ0eTUOSg2PrNEiPkPjn33F4cF+C5RSbbXRBw7ucaakvzxbOM/xjRCNrq45zL+xnWTYJ3TlOR
TJILyI14co4dN2DWIB1qrJ51S1DuFzLcyGAmqHHQZFhKG9Wt+2HcPnN89z5ES0BnbfOD48AIPeAA
2IaMVdvKc1P2wY5l4XdnLL8rZoBrWq8vy6JGJlDLZFF+nRFTHNtbtlJArVS4qgvpXjvuYYk2R8tL
NrrLNuuGd79bMGEllyUYxS5eDktC45WQeCeCV0bXjDhKBOZEIoR4BL8mn25ZB4piNSsFxnxXH0m4
xM6WMgYIVLtTgtNYxqSvJ6wYgC1CIoL4WUamfy+6di0sl9GdsalYWDxFQX+tyHOrI9KiM+uBuJns
6utD41MKYa/UoY/jChVVyHjtd9oi35cZoyzeyN0g24cuWWSYBp2gcTZecoPQ4jZyqtDu6282EKSs
x9laucjHR7nkIYCj7zwFBwXOBCtpH/ZNpcLWo1xmtYkopAZpODLSUhNxi9R8bxT80YaAV4DJbnbx
K/1TpjNEqjRifnNrVox23vJTdLw7aPA623oewZk8W0m5g1JNAJA5sV6S9OjKcEp0VeZ89fv5WHiF
euT46A5s67kGnDjYREBVV6gRyf+icLmTxIttVLGMq6QqaWOIK0DN1JEQiLi1VuVZ4+G7M+QY71Ky
MyvjtRirb5VwAlml2515cPdh2UTzbqZy2/pO8NuNk5OoZUMsME74HtHHZFXxtUIlzpyyomxnqL5R
9vDDGIFbeXMBkkkzriMo8q7ILXdlVV33M4FUWdZEkNoYxRW70W0HxeHSuMwENBChdSPN8TLWff4Y
+MW6vmFlqnKXd3X7yKJwMwAOZwYGYTPyExiIgl8vrHuv6fShUx75VG46Ysjwmj0WHEDvyVePKvwK
4SF51DYWX5zT77I19OOfL8kgs23s0LTb+IBjT2fEFM3VI/0BsgcnGo5DGbGR1qSPuGVBXpmOp11k
VfPDKCusVxmthPUxoGo4xmWkiWepkgdsiNghu6jf335zzMhCgXrFNmYYIL7VCWvTyjGuzLrGjdun
3hpQZIf7sW23fpC2uBr50rQO92A83pl4hB6Dco5O/PDveZdbOLhM+6hzIZ8i/6eq6JlZkldhx3F2
xsvmrGHv1AATNuAoenYPUXER/nQxFzE85dnLLKv6kZ56fIpNkN5ztQADvn1rLm4ZCkfn2znwf5U9
N/7KXGejLJ7B3qIxT8vvNCjMs6zb5lkWwkfHmBN/c/tN1dU8tdXyPNvJo1nHwRvEm46BdJ3vg2Ww
n92RfeqgzS3JiBS6iT3tWtubQkM7BYhwPkJ6EZ7Kqi2efNEbK3s2nLvc4XJJMTu+l8Q9fgudqhBh
Y36J3YHFzmJ4YJfVdBfEWm3iNr4uKmlZoPtf9uB4nw0brhUw9n2TOvKhcFhyTIP3K6Kjvh06DjfN
15TFnyoxh5fG1hbaAP8hkYa1tsquRtvXj+u+aYvdbX56jt06OTo3IVdei3NFSDYCWdF/N4149smT
fZTGSWjmF4MaP6o535LHQ1yFzaTcMcYjSUnPBCCB7DZctEM9t/XU3PkJa+WOpeuKVzzvxg6nddm8
EP5bP6V0SpZ16fU8vJX4MZDZEa7oZhwH+UiyNKRNqxbqREzPFsyDAi5QsAJzn2Virwy/pEG2ye/y
DP8xuGV2uUbUsjAb401KBOfFyIaDynjreVMiYNB595q71qr2F5drS+nN4LGWckpjY5Gr++ZSbh1N
t5Qr7X5XiaNWFbkWj4S2Pc+jIY52I1OGbgQbdHYVnxmvPIyJJr3WnMRK6gn/jSWtdZMg12RNTrB2
nZVIsCD6ugnYXBfM41gb7gOOxeKeAfR2qrvgidikxyKt/NPgBEcXfO9WMkTCEYDIQ/Tq3NsktuVz
99jMfxYpgrWHLOuzveTuERvkpondDHVhDjrFkaccY/+mEMOwtTWZAYLoBpTKyyfP32jvp75x6HUy
UCt7O2UE+SNZ0SWRLuwwS+/dbkdiWysk0lU3OdwJ+g4F4XtCuXBH7kzBq8rlbqHn37VtfU07BCqq
ib/H1gItdftSTN7er3NjPyNf3UTyd8tp1S24wJfa/5EyRnCzqmIvQAhpNwnnrDmLAqNv7tJAQrgM
1HH2tLtpAm8fcOBtCALqd9LjQq0MH25T5B1spcYV3TTyF++aGsV04KwjlJcusYpRwczKAGDcMQdd
pqQCJqOr1TIAkPMNP11ZnqYXqG86z4hYv4L7+KBzH9JQbf/MC3tdzUNIfpD5lkGeO7MfRASRTOmT
SzayZSfy9OdLqdFJG+qtGfLiwc+V81gIZaxl/64QsmxN1ihHLUjZEGX7aZa+WOEy/eUI6gipZu9B
ovYlcvw22FkY1LZ+d8af/pcFKxrSNSgu8y4IGMXUlRH9FVDkmei6fBdfj4ldPKTZar5E0P0K7q1l
rB5TTmVnzKi4Slsz9vRAc85+hoYFa2M85/42AQt38IrmCedjoYr9nC7zvSCd4yUajV9GjVbdSOY7
PdFUyDQ9VFrEZ/gSKyXc5GISyFUBVHmdu8I917KVd4mxcIvO1WWJ9YvdseEbU2U9pJ3HKm6x0tCw
JYjaSVm7Iq+CSwF4iSdezyy6txmAoOtEGVE9IIVZHuAaOo+DnE5NaYiDuDUo2ITiyx/ano8ykcSv
jScGd5PaKjpXhSiY4YkxdGOTQDaeUPBp5vlhmZxDvFQki03tuC3brDsniUvdmY2k4PHrk1006CBC
pyVmKCtZJAYtmBwxdUNYaZ9HFF7OTUtCQWjRVL4QxMpsPXHG81w4/mlqCA8aqoEFResYezlHy2vm
mDt4Cvpr1bnWSOTBvKy1qgV5iH7Cqsjgpuzn9EAMUHH68yWLEoYNBYSCdkScHfQo/2XyQ0YvvZX7
MHR81uU8z51NVtvRY6EjaFYpgyYrSLdk5wTPrdcGz2X9Idiy3TuLhCDHI75Y+mxLHLaDIBYt4yzJ
f0lsdUc3T29Y1/qh3S/s81VmWw/MxYwLHJNt31s2fO7IZqXfvC5suXex5DMnypPYIH1D0NZFfpZm
vo+R98B8zZ9zZRXkvC3tOsp6RIiOU95HaV/du31S3Ssr34v2OSa89NSmEdpuU72NnTvfcZM+DJhB
viWNaN2qdVG0E72l65Ig8b/qnHJ0D2zR/5wJgazEp9n3x4KV+tqLcnftUWAdK6kQv5s9yN/cDRvP
oItrZPXij+awWYygX092DrdRZEQEJuj9HLMyr5xDsCG7YnoOJoqUxk+qrWdgEeuYNnJfpeuurieS
uvpol2c+1npnbrf8BXXSMXkoUPH8Z2+Idoga8GtxZ7yqZWt6rXe0S+93FpCOO2HStGLgYXRy1XqE
v0SPQr5z1hPC3fhezpItGy7QC71BPgUsG4vSc5/sgHlUo/RXFmdMAVXRnOsI0Utv3juVpfZzY0JK
89R5pEBaNe+Nr91t5ffWc1SQ105LwQx20cGRpeeqwzUR6sFnckc2AiSmKNgoxegIVUVz9rOcWV2U
JKsF98mWWT6bBgtFXFAn7EVkVPurbKnEfTDFRbh0sb13coWhtprqsB6MFL9rza6/6e7+fCeimjSt
wJS7tiiSIzj9L8cdeuRnwBLEGMONiZeS4OnOXjFfrR7roKoeneEX2lA42NQNlyymvcG6e1ai4gtr
ptViVQpFiRquAqHRVaayO8HsuCqnfzT9xroLomx8HpPnPzD3P98U9lMVGOI+U+LZpT6+VKTwrUSy
BB+zXx1oYgZGduSNtm4dPbTunD/8ewUkOx5Unf9sK/Bd23cEMGN0WwKr1s2D/c+2gjQe2iFCQKQR
vqCeac0HL/GI57L1REZvhX38ppTXVqFgKap8XcwTN1E8H8BUy7Udmf2WI6UM07pwmaouI2M0NCux
/UoCY8ZQwvJXc0NAQktS1o2XGTFebOwTA+mbYGOLJ8SXOEFgQlzoT8prNQHZyOvh8ueLMbEMK25u
1j/fmsmPSrOoJwl4OEVKrtuhbfflIL0Topz40OhYnwLfgalQJDUI60934Ljqaw+podkX8dZJuvcc
LxeYr/z6J4wibrm2wcdMsNUkdTAXWba1bSabtsjQK3vFSzZ0+BRjF7VMOSBsjbzXqW/ISCIjh/E1
aUqUHFDPkK7SNA8oEann+XecD9sP9oZf3VZw5gkJnwUQOwF1RvLOWzENZD6nWXFXjQvAgaEEbZPe
AmKZEK8JtfS3f648W1+l3xmXWk3vIpqSV1YyiPunTB07+21CWPP454t0KMawXYhteSrjLLsro47A
sDhed75RPlVd/V9xiv4P0bDvobp2fN8TeIMhM9woVf98+RTaL83hNh+ZfLaJDaHTtSaT5cdABtJH
73XuakCGs+5N/kySdOMxD3i4CbLyNhUeDD6wBHrbRHwge8BLLCvw20rrK5kRxcqOB4Y7kNLvDdv5
UfbZRGuCcCImDi2srPcAS+EarPGCfBF+WpZW28gqGU3XbMgty8Ymn8vDv79lnL+Dt1w+bykxAVto
NazABT/w9x/ZrOXYVXXXQBotB6aoXnnD7WFILcUmslxnW0yIHFtBe21Fwjz7hbs220jfd5zN99pE
+FaaTXfU6OGqwGvfJl0ax7LG1KqoLz56dVt5DHd5nyKInyGay5K/p2LvLm6+BjP6XIgOv7NEwx6y
bpGRltO9TeH4FhMWcozq/E2m5tHKWWXgj4pOVo6Ck61VcmIm8EZHlD/9+7fk75wG3hFpCuHLALIi
tnCSnP7+jqhKiDgZuJYNe0hDBkm/vdz41hZ1PmFTDOgt1AEDSIGQu0z/V1yZ27/+tycY/7st+SCQ
d9vkZvzL5+EUQTuSpXuzIztfmaE/J48U2jwJ1vWSxKDPjKNgpZqBTSZpGPL99OVkkqi8Dn73f/+N
YEAhTA+bOHfFvxjFeQwaSaluzmhR/JrahspeH9Ihdlm09Sfi0NF6O0sPeUr8f+/y/5N3Wdz8vP93
7/Jjn/+P/yj077/5nf/8nb/MyyL4B65k4PcWUWSYcH38AX95l4X5D5x/eCpxRNiuSa7b//YuS37L
5bK/2SUcy7z5Uf/Tu+zY//DwTkgJh5hQEtt3/1veZZbXf7cCQRUHkocz2HM81+E1/qs9OG5Z7ESD
KYhJhLHeQvXY43675zHgHuo6P+eptQkUsssoYJzvwiCQtXeJljRjbDPUO6kATmpcWa1Ma1q2GEMN
La/LClMkTJBHY0aS79bttgHyxjibKMya/XqdR/6rBhxwKKY3VI0sleQoNzkUd8dBCSFebd+K0QO5
JhvCn7PAHwE79RZemh2DDH3rQsfISr/deKYnwzpt/bC34gsy44wdMRz0bA6exRgcGA40gJfQio5o
OHKRPeZ+7RAzVq4ZlJnricLPoDRfD/k4bDpvYBji+0wPgKEO9I2pzUC4abttkZYEdpb6GJlximxO
PM2xjX4w9p0N0yxk1+2+mlqyS5sOhXdrPiq4+DgwEAx59bLqmTmwQ34KJusta/UYkj5+GyVL4L/p
YK3sBi+M8pGO9wsT/cVmnWWyq7UTFwcwf2BJYS0FMvuhxql7qIwS7HSQrGM/ebQKzOfluKAqs4hR
wsFt21g6Yq/ZCCLuLwt8vWAV+W2KqbhGBKQtc3sLL6Z3W/etfKswNW9zGAjsByXGV3SjcTSfzT+8
k2PMfOw8l9nV0tLeDDMLJq+4AzT/w9JcPNgkSWtpnSf4JCazfp918Tx8dOLbLW8MdLt/SEsKKg3L
Q7Mt6FB1NJ3F9ntkubZMLSnx88Ie6AfEJ7WC8bpsguA3cXPsdEbYvqX/MVWw8H2R2axeCZ9vaqRu
yNDCuTLf6wk/kCZztpidCh8tKU6dkMB4JvugPHDFo6liZFbIayZ4WKY3IJG0A7UtcxwaTrzX6XJJ
kNLtZFN9KUfSLLLx3Xccpmmbfs23cGxmA1TLQDJkxOzE7H+JPnXXidOREAr30Edzd7YtLAggP6VD
uZYXEVbSyVnjNEJHx0AY8Wb3MUYRbecgH8ec9MoIL77IIGy3nfkOOijeDnog1gi75xoQHcSnbq0m
QT6w6SNScUZSzlzggRn7orkCSu54NUw1NPQDXD67DSDwzMV6qAQdYGztep/dwDgXhI52CEOBg0BH
hKu71H2zstuIAE8UaDO5jig/CIj2yQGlR4+PySjEZu6Hd9H3eOx6cpDH+gd5NcjiTQl01c2+hsJk
2DB1m9sZiW3DgQVuedsgXd5l31qrxsfnAF3lzWxtniP+S0qMFo1/91LxzsZGrjZThTQ3yvR1GuvP
qHo3rOljNBG1kOVQQABZWXOExLgg7kWzTPUyba0f/idL57HcNrpE4SdCFXLYIjKKSZQobVCSLCHn
jKe/H6fuwjW2xzZJ8A/dp08oZwUbwdccUNLJHw1z0/0ENW0gAgXpZZ5souLSWP7SlspbmFMIrWWH
YJuFvQCDedCfXtqiF31mR/ZYCdKhNb+6VO+DIoHPhzPJtoORYKMBuHe1tSfOz0Wstm4zWB6CpIR+
BQRTw0Y90HHofbVb5ZlgCYTQSYrHVmr+p1QFhsP/q6xqh5nd6/Q0v8t1JlBaoxIQqp7WKTovnMyb
VJhhnkO8Z9LOmQfQ4bTNk+FjSD4dJUD4CO2KYZGhQG/uDO0nWk2+6LJqHC2aLtMowPUIY79OnkIL
RBAOZk8xNCLL9GdlvErZOm4gfDM7yMW3hHEK9mMWwUIJJXueLbgvNV+1msybSVpeiwwvmqmn94hj
mBqTlOy1NEwvtFXwAuHOZWbHHGMYmPiGiS8sQuFPJupPDHvcGmAAfHvBIYIlpRrwsBvxB1aYuisU
6F1FYrlqiA862upsUxTYJ4/KuRzyR66QZTasAPJm/E9vawPjQ9T7YYTHnUUiB5GPkieTGgKWivHz
SCZ4LyfDpXsaR5J7R14mmbTmVFieCqvyUi0KhhcTJnwqQmfOxKLy0hEWV4fjRQRHkqA4A9vLovCW
ggeYWkUSVARzQtYQbzHqwjSsxUNXR0TkCcYFOB75pjwLgdB031pb6S/klM1OPQ6PlWmEE4U69F5k
aQjdJEwWMzUw4qd3XNQexuEV/D1laLu6Zi9GbjaokPkS3lOvIWuRpnjZqSMlo64vkmMKVnfMmN+T
P1w3riaVwxmd3axyAaNjuceNUrw2pWB4glAHcAHISkrb2s9wj6TMlwHQWNV9wdWjRJl5wLnqVTSV
6iit4HVtaNmEihgvStO+Z8pC7paGpA/XkpuhxeMGx6ia++tdLNNol0vYAhlz/KKbyZPWdpHap5yB
rmijLjPDXj19JmqDhKCDPcsRDDlTOSajrpJ7oH5MSQTmu9Q7xAFWEHmVXihet2bdXWHMKGZz8gL1
2s3FF3ro+ktVkHXnEz6VsuSD5ituV5OlOTdr4SgIPTcIuOWmMX1VGYu7uhYHEd3eiO4W7f6Qq9sS
Esxu1n/CeE5QMY3NZumz1hfaud9OrWhAR07ja88+3xDG43X9sGwB5TW/NZryKspx5VSyPn8aaBGH
OfLgIIxfkTGrjtYk2VEewtxWpCeJqTNbN23j4VG12gU4UttXoip51CUvYxml72XsIe0ZvBJxy0FV
lfQYK0sDifPdymGqmtmOKVrz6JYB4tEaYqIKKtYrSnxuCNSqdbAgmMWF3fUayPjzl10BaysXIIB2
lVhh1d9UR1gwkNqqFIOruoD4g2+zZ+ocWtYYWftpgqnDrf9hPWcA2HRMh/9+plaKJ2oKX5+IShB5
KM/KJJgvKMsoO8bG93+poFmP+yi0Bi97Dv4SGa+TUohFHzgNyXbaYLnVcVNgjONbIICjLcCX9trG
hNIa43pLTI69CiyNkAAkP48T9Qj6JyayhiAK9o5QFB/UleEFFXLXJbjH191p7Xp1CwdmyYToBc/x
aqPRYAKuFEyR12ijA1Izv7dIjWNSa48CdCdcsp4zEciLlHnbZrUCmUStPUaP700bc4UaQarCPyHJ
FGRXYqlWt34u3WKRfYIU7wWnlp0oeuw2siw6MnxulWDHOmXwT4rSA+uMUxip+dN94qPRH5Kpn+UG
/TxzfQW0MHxKD9SONjTT9FciLRgKYQqHVl0HLD9Z2udMOJXZNF4plXgJLC6zcltZ3QzqIsmp7BlI
U5zmBqVZLWfkPMLwiTIPhAVW1CgxZybB2FAQtAhKxePuEcSUZkPYC0SiXJN+RXjTftqsG6uQe5/c
IAxrEmw4jNep/IqhMkxmdByQD6ADHA9jk+0WM99RyB3CyHBqXGcKpv35QEIQVvlN0200znbooxtE
skErPIZY33REwuJyGMyZwPxUcwoUog7aJQrN/mgI/ci3RsTHnPLJ9PHMVoTvk6OxW1YcrouqtIKB
YniNf/QGiAn9lMZgpK2eOvjclZhGTUzzizjF9vSbEFQoQggKrTMcf2Q1mOoi89BnQuswu08mDEl2
hRBtJGFwZdT9z4NTLWXPnkoeTg/H0LKcPqlcVcfulk8ogfNm+DhzHrnQg+0aYmDXGiTTZrY+kGlX
rKD7KfBcYqn46/Zks4/djzb/4D5oazMCXqr2lUpDtCLsske7S846cp4Ud0HqsTZlBZKuiaLLrpFh
FQgan0pYrCKPOVpK0o3tuiYOqSRjV74UFv1GiNmPNwHcS3oPTRI9c1fdiRULKWyzjVjdlxLRfk/q
X2+HaApHDQ9xXP6jhUkZY5dDpKVMmioShXiSKNFUUvpERGYp050G9hyGnm5oWG/6nH5mqXLBA03w
MG6B14I+UB/WAPNa4hTxICUmiNAkzdrxJSKCbm1RpQYUfxpeoiVxTWVkNsj/ekVkIzxKeXEzYpo1
eYBZJXFGK7aOJkRoEydisDlUDP7ZmMva2kY0ujO1zboQDi8F8VAFuobXzCzHHhEoDh79MhzMfaym
4UaRsSx9VtzwK3jM2bzDJH0vWKQdwwdlfSDt1VJ0msB0Ivw3SNnWApfXpLZqsuVg9JonxO/tYN1k
db0YMKpsyNIOCLg9NOYxQbQenzSDuWejF5HL+bqF2nFfIWzb6rLyzDr5FtMowiYk4FpbrsD/31YI
VBxmZksjGvIxTaxyExSYmO5BZJ9hlcJOYtRQX8Rp+SR9jNGxml9IRrzCCoE1Fjdv+kLBNVAdw58u
xihB1CaiqewQiQjRSY/M0TOy4ZSLTC0RTy2D/JVq7dGY10daORH3CSw+JfaGRn6QWmE+8B15nghE
KS/Q16UFypgg5591Iz5koWCmC/dY4CP2GbtSJaKxN5EhV8nwfOVTgaSJpIKJFA/qdxV9UQIDwWsq
nDDK4o9mj8XGNkznXg7yUPkJ20YPqjL613Z6oD+XGXQJnC0sri/kxK7VZzGmsOE9SiyUbnr93Rdd
v53j4i9ukNJj+IUUqJHozEQvBVnGVlTTHSPMOUz06iD3BRXaUr7NnaDsrJrkFanexL0mXJbMYoIs
MMhPGW+Cm/MedTlucWXX5A0SY7YiJ7w8nvGORJBQly7IbuY1RVa6ObCrxwTBn5mqsMMJBDFnIG7d
sCkhQT/07KpHrWv0M4OEUL1kSXYpDI6Zxqj8sjRMPyxlGo4c8gkzFUrEF5zETKfMe8QSTeWGT8/8
CWyu0ArBT9Opd2BDo9GK58VFf0hXrGEq0zS7uSpPMZuyTx9mUzslsjaU09gpRYzXW/ZWprxbBYgL
wWpmyBA+RtG2lWEqzVC+E3aD9BX3L0OyNyfoAN7K/7fq20xPPlnMp+PEqdVTFt2q+jobu1YvUUTR
uia/XfM1L/+i+YKCph3Oy7zLFjKpts29mi+heZAsnyA7W9dvXUKxGX22659soBzvBzTBBhKWyKUS
tC1hH9Gt1HrrIKN3K67LZPpIkS+1J6H/ypfT2OU2A0K7ql7TYaEL3sDI5yPG2VUrPiudi3AgjuPF
l6PHuL7Hw7aH1J8/hOQVeIKev2RN9Y4AKboJrwtnNsZNvDLkY9Ggkf+NnyROutCI/VRWr1H2XoS3
AV52C5FGmbqvyHqk5lGrNmbyloV/ofATYWQwye8T2I2BfHfm9mGrYN+7baegWT1l8XPIr938DTfM
LnneVfOuzTthutSpV6MWVz2r32km47uHWr7nxvU4R3t4l+TPYmSghMPToAHSPb4Q09uzTIlhy2MN
BIV2Exsbg+mhZmYIzl/watciUoGg4U7XHGFQlD4SkotGfNGRQtv95IuSn6vHTuAM5U7fpPDC0tck
e8Orxx4m1fZF3LCEKebvfBVR/nQ/cqzpbxQP7UxMirWd9avUdHAmwIzCr0bZDYrP9T43wajtiAKD
fIGio4bxXAeRBK2fEa1m2cJwfupvwF8gKO6G5TMavtqu4fKC4SxdTOsla94WhX1sMpYx91FyBPI2
h0PX/0vkU0+aVMoAtkDIh1kqilCOmHI/IjtSZzqJ2vTX6avXsK2wviFg2zLqwEnHZ/rRpPcZUOm5
mT9i6dqZkr1IuEQkiZ0sF03dlFRG4CLOkr9p2UceHcL8O0zOBTVShcNC3Xwbs1eWAR7NKGpX+YGM
1h71l6Um+2OPP7nNdLruvsUCba2nZi/4F0jhJcwWZgjMxVWmeg5EaU5H4CJFOEedtq0z3SYpZJZ3
grYXyZPCWJUvWEavvcfgKcwCzk8db63UVo4h522BrTlgpfHQs8+UslcNquhXA+YRhT8B94hCPw/K
vi59LAIt9Z+k/kuZ1tPPwjENUgYHK9psn8ywcNoZ4z+SJeV62EaDecFxwm3bG7bJqDZzR4uh1L9P
wrWe/nQz3IUT7Pnh1EU3WvMmSxDjJjaNq0mhEqrCVkWjpDefRPnI/YkpvwJnV4CSVhQUgNqXSDCc
nHIK4ZE/E7JpBWbKoGOELwBKmegcjGfomI424HBXSYE63vkzRXSSnlmlO1jq3OwW6v2hehuSLVd2
OAFFcpNpCRQsPqPVoLylsBrFlyl6tYo7bDVeQ7ReDAPVz6dRa7AEIbsCIRAvLjc3KQ2S4lJRss/m
2aiunQK1RrUHym3INFZD6kQ2bpr6HRtNNllU0cAzL36Vw7dO+IvnX6vfC7IrdOieQABITjqH8bug
kDFy/a8NHFw9/+us80KdmZy18dLWh9kikelkCW/iQq3+2xgXST33w3ZZCGAgDRH5HUq0C0HEQKT3
vDmW3U4At94b+j1bTlmO+NebCk9S4HZvWgXNRUQ5r+/q9RFll1V+CYuXKd2BoE7lXqb/q4sOTSlH
2EGcPvSIa26DInQqvka5xqW6seHjy6U74Yad+zxlDsAEVjQvbcLknKEhKGZsl8SOhUer5e9u4ZYM
5V7IYPVeW1lAI+XpZEXVydfQnAt9D1+EFudSFQHK9P5oxQesZaz6iAYwa176AXnKRRyukNpMKeAT
6QtihsM4nYXko2fEkf6kTUsJc1GV81Jf3jWwoYhzWPLn0Cnlrzr6GMYLB81SnHLzZUwfRbJfl2uj
vnf1Qai2U49FoEPObxrf9elQcYmNQFPFrxFdF+vGGVMUu0I+SvG+Dy9q/VVpaL6wAnwer5FFkYeK
Bdhpv663WohuJU+7a/5htPE8kEkOrGgJxXdz+IblZkf1r75uczZ1AilzuRHMRUUaai8FQjEd7aoL
tpFhlVHBsAzAKJy1Z06xXVKcXb5LCatal3dvtbfIQ+6nZuiJ3zAJ9XlSOlPh4VTMpo1swyv0FA7D
7xS9D9EJwmshbdGegeYPNF4BsKVRuzR+PEbSm9E9oSHE42jkQ6XYSVa+yukQiBHa56BOsDs9SMrV
Qt6vCJ8JzFWKZiEF+Z7fh2yHclVvfpr5vnaveRKU2alL6XqyJ7hkT5qGHRPHzaRs6uUf9GOx/FGj
16R47+PBxm4NM+zZDZsX9ggwfBVtoIwuiLfmEw5suN1kSJiPXMrK5LN+XGDeKcKLISJjYK9lB6WF
FHeX6PFL62vor5CfYBdmMZaxV+4vnkyvwqq48a2suLQRi6nGO3OEEEYqMkSqn0mi5gG3s5bvvp7t
ivuZe3Np7uZ8edK7qcb5SHwFa+Ut4y3H30FAwa4ei2hHFEyIjHj6LrhyWL/Vg7svhQm5YkUT0o1t
FuFdU36lCHHcbi7QF3sGajrJN/o/jY5V6l/67HUm4jktH+u+7W6D9Ya5doWqpZ6Qsi3wv09suqjY
KOYmFLfV8jWam1w+aEx9TX9Yvxmkz8JPbp4M66jqe15UaAOL/EFS1JcfhJM8WZxEwhJl7ymqucYw
1BP4R29IW0HUqNjxaWS9KsB+rT+Dhixwp6UdHGWO09z6XrM70SDpc3MbQakHcHiQ+oB38BujTxo2
NdWUQHjges3KG/WGIn5P8y6HX8uCEANT5s3GxMsXvdskd+IiIxc/fUrJDb+Ua0QnM60/bWQE7G+i
FGSrZ07KLIXVQGENLXsZj62KhuUmFLqjA8m2ue5JCwEBJdOluMXJ8GChEkVQzZ/j+zKwFjTGc4fQ
gpAAedxm6CdmTyTYg1QLJb0Z4YHWPEuDlcJ5cnLjk+C9xuBtyYSJFD+jcJ8Q3En1pYhR2/kWuqkJ
CymtuE6zR6CGCsojBZN4bOaCpvN9mb5GvhZsdNN6w+2XjuehZjY0i75BILvuwbmfpnsxu3r3I+ab
vt9iTqVHDkMQ4DSYkhPWqyLXTvKrGYhfkFPrAcNBVrESvubVppoc+ttcDJKWOoQLEU/8uftbYyKe
oO8uaFpafOkAUT0t9mLNU7rHmN45irMS+VbotOFxIJ2KZL+JSFoYOqgQ3SraDuG8GajfANEGqPv0
swhAA9LJw/Vomi/MFo1u07LExWtXoOsaccIi2zN4As5ozwP+rbI5Wj2jRf3RoBPGCB2zK/1k5Ij5
tsgRSU8vGhq55i6Ux2E+ztlHaxh2rG7EEa0iaTG0FSnxffcUfwi3XfbiziTDZrvkHPS3Wvsukne9
vVbVWcS/A69W0VNItSLdgxDqKliMvaFdVyoFImVGKGe+Ue1g07jm+DoIm057Yfxgk0dlr4BVKQGk
2TntbpWMO/2dzgyW/H4UUPq6yhCo7APsp6OrYnx1eJwUEIx8/D89udiWvVsOWwjvMF3sfLJshY5+
Wk/z/F7kN3n40hR8Fj57poIZBgwDzls1c7lzqx+6jhw1V/5T1luqv4kV0yoR+Cb9I4dCBcBTX/Xm
PCfXPL+H9YvZH6o2tTW7gVaPwAIHloPZX5P1NKq/aeI22L81u2X0dOmmSv/S9JYMR3MLISMNoP65
ZuVYdkN74S7xsT+EOpLaj1pAF3AIxWOO0cIatNN5nf4gvDJv4qROM9sSHZCvufBm6i4oVsmXh7wT
Q8kgf5NqBwFkn/j1/EbrJmMTg/C1AWNMQKYF/tnIJo04fpv5z6S8r1ri0DQ5qvhAIM+fcAF7GA9u
9RRC8EtivVS0Z4m0ixjHWu99erBaN4HRqZ3MabQZjqBkfFj1drIec3GAlIojc55fClViK/8YnJCJ
8NZXD0VYqVs/GyVgneNy2JanJn1EwqFf6VOyP8U6QjSdF38cdmAVYePMaPn0U/RE5yPowMi1Y3TI
Gp8LVYNCP7XJZz+fAnk4hODC6+dg8Iw4PUvrrohnk+hAlky9fdZfnRLAQqZVAddfT1hj8W+O7tg3
eEk7w9NzjvmEr/d+Nx8p3bXbwixEwnBuxBmIRgp6v9V4rQriOrwPwlsi1fYMU6rCyGgJf2H7Auq9
8sCL6VWO2Ib7Gmm6s9pqA6mOzrj+nTEs0zMOMeksy5Avj5X6SjxohHGwCr90n+3C+VV7+hiKuOuQ
YvfyzJWIdCK83iw9g8+2y/ubGf0VDHhIG4Eh+rEAHqfTOdNeBnT4RafhiYlNW45rVAp+VMFvj+08
P2XljnF7tAfaxRABa5+PPg6dTy25L7TGMokkTlN5Qr9vzAOmZfbTn0nh7kBxy/EOcIGAeH1w/oNg
B9+VwzRq8Tqnyp7LhCvbQWsQq/9CHbeRPHUmebc2R4HjKDrHFTHlezXarAtMxFehZNA6cs38DkLu
sO4AC06xS3s9eoknIGJ1n6HB1MS5x/m7ON8dgOjoM/RP32tjo4Q7/VnRdoih7kVXsRAZe/IjbGB7
vVGPVNW11o5isu+Fhw0uztD9+ASuCei+GmiawaLRK/yjUYWRfSkmSnBSJrgE5qr18qk8WGRyifq5
Mg/conhurvjGdC+leLcwXfAsp2CkKmZnyL7AMegJfckXPbH5icCYGGw4cH7tbPwah4YpNGA8EGc/
v5fhUZtvWv2hId0eQI/ovtJzMXxE4+IVwr8ugbKGlNxYDgzynkunTdzJ2OckmOby+dkBIbWLEQ4l
1uPpSFThc5T1Pp5UVrNT0g+RINfJk6dvLfxOTBEQuHSJn7Dh2wejzuwjvRrlp9y8jO43rlut5tEh
z48mRLEfGPphmQmHussAKx3+LFvzLgoH3PBwCqWEphKt1e1qvq6SV1VfrRaIFTpgAjpPuOvYnYTV
3CaJ0COAXCN55AW00NqxrvCVmeJNr+/k8VL3f2n3pxg4AVjAEQUaRWbVLe1GuV/j9wq94fRv4avo
uIFFDGgiL2u/OnlbM1mYeRQbSXoz148VAIwqwpU0EOPiQzC2GENF+XvNOqhkbDFkFx6r9l8BzXgQ
KMwqd5rweOJiqrrgf1F52O/D+0YXubyyO3DA7AmRWRV2PVvkOYn6l4NHW+FOql/71WfzxBQxxjnX
KyeJb4vxLljbyv7GX6rA1s141ZI31NiZviO7iPMtV97iDpXLZ93S7e81fWM29Dwb0/xArePEg9ty
fkpkm07AdPLNFGi+xYuIYNrarPL3kmfAW8Sng96QqMA5ShEZnnCJQ9e34cgquUeTorPLfuIoOjPZ
lbkDMMfB6kW+G+ongcIbHqk47+p6p1FxjC4GqWyqBB1waW4Qk+j5O+Daor1K66Gtd9ilaYnu9Qwv
xuZZc2EcCCLJfpV+wE5mv8OgE0bU4E0VUb7PxGf2u68zxKes5KTXXpX2OIXg/TXvVnY5IBTBb/7E
dNfiFM9YvgmM/HsUfhfcvtT5GqHeM5gJKKlIbO09xWlBXT41LpX6RYmCtt5QvgIFpQ1Gg23QdkDQ
DOogMtM5NPIplAND++2UD7G4le0xT+/VgjUO96OrTz9t9t2HuZfEJ/pHna3QOprsYsYe2+I9bTaU
pYK16ZZLGV6mYkOOPdkLke7H6ZeFaryOA2nyTyYBBjmseXLnGDTBGX48973F0JGj6kij3f3pupst
jqV7UbgfsE4imJ10vRF7jCjIZWQJDHSYXMtpEbTDThoDcDkRDDJEx4ELtL+SKDBsw+pi6vdK3EcB
FgLCtWHU3n0qqeHGueoTwmULNp+LNWjtKmPfxEctEjeFMdqR8lHmd9HLgJDVvbq8PqlS/3lLPQ9x
HCPJC2nNnTgdAZwYEe1LzpGsfGdhdyh2avq83tqM+T1eb1b2iR2c3uw75fT3JpofKVeL8sRE+7M6
e3O7aWmUiwZoHugrs3v1rVkUX8hDRwhBJdfP3PjWjAxB2EW3zn0DyDjeptBL6WS3rM7OOszzW/y0
OS2QAhItFP0OkMAmfOYUyMoDL8JGRRXFlPtk8DgT+xxrFNULR2F/k6lTWvM6r7fVX121+UHZ5hiZ
jzOMP1nuZFMhoTEyYuQ8BqT/jiucsYosmbbAJGxW/uHZE0nbog7IGWp0H1YiCpicKixsQrLKBHAY
3ZttMF6GCokHu58euUuhsFCsZejenc42+N49opiaiyH/w2DCmfETcQbwAFhE42v+3NyMFnqSXgVE
RDjpYjMjnevlFone5H034gYfXAB5kP2hhQZH7y/7ChEG6WZS8LFzsIAszwN9v/gtTG9jccyfIICe
Q4Z7lQh4iFmnDrNiV41NLhyNWxpPxLhwtPkzmeEb1owd0nfLIYhCPj0/TkYHgq0OrI5Cf5Hw9AVB
dEVj30nH7nmhY7wjI+q0cJfsPNjeh6rYdV9je6yHB49KH8Hx1Z2MgYJlXvP6gWksMzH8+dgdTtL3
voJTM659xfJQ4z2kLYE2iJcfRdpqW5+wpP23CrehPZka6dBesvxGsQm480/1sf4YroX1XQhfRtvy
5+k1HL6xZYtnY79Xt/qIQR9P1AK/ptv2tHA7eZIthMDWI8iX+ifNt4x4aeBby9xSYy3yhcfQ5J6F
gpU2fdxoTyxf+hJYEmVOdm59UxjEZB7S8uBp67FV/JQOhAgJxEypU3XIubd8ZUZyjZqXTj6K0YMh
wJRsQFv7p20LHij7iN5gbPdq6RdObzd0q5twS8VIw87FKHKbYE8+p+FT7ewoKnSq5TZH31HIoJrg
SEJEVKylk/4eo7KyEjwC8sHpgKQblCGQzwiLz4qnoTLmYIDMSUSgHmW6Pt4bDwsB0iSCakPoeh1M
0F6Cybooy6tqGbbWIluQriLgRY7tJ8E9yhRgJga6V8sv0GJBQIiGgd71AWUdZ66A+15xTNIbSI6z
ecMzM1NSO1J68E0oHEztYQ2L02Hp/arW53h5f54+Y3aXq70aTJ5YBInxwJfJnjMTj72MFUAuWfs6
+6DhzaV2VdCqAAsQ7H+DxA8xy93poYAnBneI8aGjIDAIPKIs1zCOokaFrbadDPp0Ox0dxtrtyZK9
st5mGRj7tZpfVeEPv9AwfFOWg6Lv9AGq5N/SH6XqR08+FWkBOABGec/zP3Sw5FT8lsgdzkAOAHCW
dqSnpMaIZjCqj6T8xngZFt0vNFA7dhLowAHjDN555eELn14sEBaSSbx6iFFNq5ie/4EcUesL6mkS
4dzZ2Fusu9Vl4p4cBw/L2/osMp+Tgl7EYmGDjZYzgOuUmEw6EUPQmVa5DH+i7lec7414WpTLXAge
5owgvR2tZcVk66zp3xk/K7Q9AIczTYeW+WZHwwu7xQUeBbpzLGxYNsVHJRyX5V3N/RyPvxaX7LT+
a7F9GiN/KB9tedXmx9qewt43oSEo0j8ZspPQbICESw72tN926mvT8TmriwhNMGbsg4PuXjDagJPR
xXpjcYjnrQECDmp15kZ24S7a88mkRN7GQY27yyCSP8g8ZrQo6ctjUm2GcD9XR9xtOZDhTkS4KNU3
k/QLPw4i1Npu4k//rN/ZwxoCoRR+JwoK8G54EFkQwpaaArE8j8qPiJPfSsZMUp7lwuMUHb5MrrAR
6L+V8cppsU7qZLcDIFuFb2l49MaVirelGYk9InRoQkE0roLgxpIvmW86Xb0yUkppgcIX2NeHTA8U
R2SujauaywbBRKvpHmH9itFzddYpVIgdkCosoKcnYJw57dTh3/ibaMco2UKMZ0WQTorSAs6vXRhn
CxYzK3W8cdTOXFmSdTLZtOGG0QxI+zktrwMiRtNyctXD9ELi5fNbzRS+YxinfjACgnqDaznnGKbW
RuUpnFXJthYw5atslOm22B9LZasTbeBaKI99AR2lKZR0EWXIWULZMAspa+02u52NvD6FcxbE26Lc
gqcEHXLJbo9irVd+1Pb7yTQTYS0NA7eRBBg6D3yRvW1y7ETvOrqp5xuXQE+mJ/bLzC/G4LF+1s/F
4Bqt4vT0uhFXjQCvMH06M7XtrilXT8ZIpIteC+mzyyQfpBEexkYyvnOskqdrVh9qNVCrzxptlTq/
DKoXJofGOk4TnKDrEzARC2vbF7TWyD/l5t4Wj6J8Ajh+2/ojzVLxPhj/BuOnHr9F2R3lIyxHB1lT
55rc2C5PERTHJWUNz8YgdU3SjnFcgbyhswRYtsmPGr8Vw+X6PqYXFUVCFkhu4lHqIFf19GyXkw9V
oL+bKKV7MFjz1iuEERgbmp4CB+4XE3iv5LYjfsNWlMRBN0jL+ZMx5YWdxYGLiR1pq7aGPJiroC34
TeTTYD2q6cCLDiC2MjaCjsD5OzjJ8xsyUJ0SXXBq6t5bGKdIzLlr6VYmYOs7jVl7u8E1JSpemHcA
Vo80C7yoY1EvMaxDUM0IR8BT4JFcDZIMJuCPzhMd+N82MeTMmLPkYlBchOPkyggYEqo9kcDW3pe5
CuFBTIdCRWWbn3EIG9cgNtAxseVeQl9hCHKQPxpqxBjuowGPPv9++vVwvKcu10EgWR8gBQzOX8P8
R5yTw4zmfymvQn8G+XKSCG+lhdE3xS3XpHmZFyIBkHQM9uJI0j+9f0sDTt/+hWRnCgPOZxWH+cyv
c3Bc7buJUA07VFvhdyPs1/4kWW9lQc8kc2iI+xDPxK6+NaEKrvJ0kHFi0AfRr9sghxiSThQkuFqg
Hq17pHTKIzd+jQ40UDz3dOFohYvJBTEuvgGc7fQTjxDIF7bB1mhLV5o2COo6CNvWqgUVxPqWzKCC
czXmTbX80MHRl4WPpqpc9g7evlX4p0YK7PvNZB2H5TkV42ApBtyNYRmbAdYQ+ISiq1wDVW9g4ygO
idHF4YnzxL//v2DkNzhB6VYP8un234XKsLEkM+anZp1V849SY34v7cxyX1vbiEU8/MXqZ2Qz6jjR
oj9TdgLedHMs7JMFTaqNviTjDhUSzhrOIRFfcLWJmpIHtDrFgIszfbwsfGrpzrAcPg8d2HjDv8pN
ci6A5IrnQLaeSGJg8Pwo8l9wbFeArsGcnLE+ps/qSRkv0lmkjgD9gp+Ifa8fERH99E7lqUbVH13s
zKDheaEQ9IuLvSdBaWA3IPsuUssmV8IQde7XLXZUEFwxdYbXjIYt+jUx03NwvAPjXPYzfTerqWLh
UnSNRuEW9ufy36wOZk3GrBZTu+0KUibkvSdgxZujBeq/DcbgsRN5lrl7UjRziFmzwczNn90IpBWH
0PFN6utTQo53ZWFaVX1N9TvsFluJ8TKD5co1qLmDt9CJiUyHNjHXjF6DmqKygZzuCgbtL2jkinNk
9BjkS7J8NtU/GfnKMH/q4muLTAlE33D19oWqLSyvCXPSEVLAE3z7H0nnseM4kkXRLyJAb7aivDep
NNoQUhp67/n1faIamEWjZ6YqUyIj3rvWJN0xY7OTs6cvUVWD8jjcm3iI079O+RpRHKe+5yI0A7T+
q3kEUjd02/Lhs8IAZ6nyJ+mPC2PaoWBFnqjxCSPgB7QjUseVCajuwWSS7sP4GcsPlXjoOt30hIIf
++Ld1JCp1WTdFj9YlCpnZQQw+4ce9QnfddkuoTx8KsfTr8I+hit9bllvw9reePpNyj7VcDs1JpLe
mkg9KDwDidR14FxmFcrxwADDuyHvfXvBRCoQYTVErsqdY/jvakcmbfDdpU8LAoLCormUpLMkf+OT
4kQWiBspv9Y2HA+q8UYIpFackvEm/mhHetggDBlyoMGmmZyDTwquThHNKYxmNkdSNUvMK1uCjuVZ
pMPuUEeayqcOvQ5FGvt/Q/j1gqmlhG+JNI9lI6UJyZA3DRIQA4QoabdOTePbHIlwpXkLjSMKhUHe
PCoPgA7qKA9utE1P6powWkfgHSN08BAvMxAsglZwYt2t7J1dYJZGC4Inh3VM4dUKUTu8FCMxSa9u
iSUFSTOy1ZW8zTY9dLyzFb9KYNGjQBRC8GxRNT5qGGqivdxE+2lRiFnBY2ITH7uJIfJj+oQ8rOMP
he8XoxEC7SRgwdlJEvmb+RKDwISMPEzyU04HQVUfu+E1sk5T6cN+pPGTLrgMgwM1BMhAYaIyOEuo
hZFEyY7M5R3/r2747pCciEUoKSSQXPBl8yyubqM7PpDH6TDkcf+Kq3c/P9fyieVbj38CUoTl6D2Y
ruz6SvA1VDTMcWMCX5D9BSdJYcsMG9Cs8WpYOCKm0NqvqeOArduyw8FlS8Ey5hKvORK4W8uO5Nb+
26i6ufhZAFjRrynAlu1JzPXEtuDQEZxQ6x9yxLxUc5JtcvXVSw2lqXAyd3cYtmraY/ZDASutX8CV
BhMBb2Kv0yXTUwkjChZgXgIZzdnCpjfHRvC6kuqjUnCiX3Sb1Ay69rLmac87goVm/Iwr3kQF8Dkw
7nDxMh2iBYNmeqQNqBwpOw+/vGGbUVmkHZrx5DEr1p+yfJalU8byl5Ebm2zbOQpm59S5LVT6RW3X
3qS5eblpgHhgc2dRtar5LeE/BNa0IFcFljTFbYS7iWxoS/1T01tF8tZXKV1RRhHbCNN7jZuU4/JN
o44G+TKUA3AHlaVleaTGh9Jmps9sjuReJVVck5lDJsqLbuJ81NOV2O0CYoLmWHbCXRGdLX2ejCsr
J2qvZJKvdlK5KdOVGq/xrDAIlcTvEPaXobbgvVMG4J8PyySy7WYhWY1j1fXCd83+akNtZgFJnn17
kcyhEX0XgkjMUOjOhvgRo1KZD8sy3CTixfpUwiOpBYtymrc4y9xw2WlLx977yksKfhr1FlqsN0TA
PSSMcoQNgyjYyIg8MF/UDD7QXvkVIODhiPCJMX8QgdYCYcwNZ5mv2gI+a1lnJ2rQiHIB4xYcBnYJ
8ZShxQLzWCQFb8kmBykpdlKyr7qVlS5jGOS4+mEL5ImPHB738BuXWBAsW+ekGIjg6KxhNMmvtrGi
LIFiMuAPmTF7jnXW0cm9WY9OsOz1jx6Cidyw6C0a9s1wzc11au5BjuCZiNXiiZqcDWYcKkampale
Iv79RGiq2YZuGK9jnY092jf1up3cYTku+FnQ29cLvm0+T3szOBvpVQBlD9ume2eKR3EzIwRMDMIx
xnqds8MZEzBgBvhRdU07JecZnIfzAT5WWsJKYyvhKxiwpNniqc9YgDpGlybCAur6pNsYO4cDxMA1
9cRXhhF326ao6SRgDbsnpRl94nJQQLenPzJC4f5D51rxelU0iTqMYBEtF+GRHzFaduto+K0vNNww
pOsu2zaxdJEj9BzxsCDifbRGIERe5nI7wa6wjUExobO6TTQYgolaQPpKemBiwGq4CjOLpwERKwRX
z3q5gIuJ9or08MrXaH6Nhcmq0y4sT501NWAbIpr3mImvCP4l3SNPYIucQIcwYc5kZTfy+I7GsNZL
fdZ1P5aMtWnP4Yr1hhe3W5ubzliVzCczczWSJ39zRjaA7GiGmxH2VflKmM+grTU2D4pVUYU/EukU
qBrX4DJI95jGNPUeswxNV637ISVzZRDZKZDiZDcARPRoMLUQaXvJdl8DMfP9I7IL4kelgbo5h5FW
L5/OjhC/1tB9EDxF+SIKpkG4zWZ5+E2eGDgreRdzZ2FGu5ohAopO7BXFxPzDQJKQANTBZ5NyXm/T
/OxUn2LgKn444prwK7JYsm12v4xXXsDww5xTGFpj6AkhKlhHYMr9CGFZiRGCV4/1DjWRXD9q8aVY
q1cYr7iHUHQtDGODhKfB5zZsa49UWobZyjtHEqTFjERzLDwv3ftFIIGL0oLGPKIEFxe4gKzdlwVL
IpfR7B+CVu8r81URx1qqX1oMOb6B7uq7K49Bm6zGR9be6vQoI03t82uE9ipBw19zcEJMkQoC3uN6
8yDYqy6dPdFVEEfUgpGoBMp8zmkdIQqFvQv11UslEzNxVVMocSgRLdtyVcdcjoxmYbFE/iIjhHA8
Dd0SSLc45mqqtKHVQDmF/3nOy6wYa8f+CeVtkF285jHCtovsV/Ge0MzNyFiVpIkl3zTLQP4iN76R
3Lsc+R6XoBXjDP2ARn1SsTDCc+Zil53mxDVTLaSmMGviOJ1AgJpaCEPY2MfmEcJ4kEczbQXhnXvv
BQ+ENKKeKuBV+d15bVDRLQZQHziEoN0SHFrmfFVzak506zyg7jH4mfq3Fv2I884LW5Od7a1L7RoW
b6BU2IAsiQMswYp6zoY3laMvaO62/nyOQNWBq+vv2LFdX/trlz2oLL2g2tGffZcsqTVFx2NfuzBI
uTGvL0kgtMiyAvqnQ47e/fbRICUxBz5QxOcOv05Cfn7hfUPjT925Sg8U5CX1X5b9tB6xVwVy+/Zl
O6SVrnTmN6XW3eaZcQZvNN6KjxDJPebQXwUSqiA/1rJBV3gdeLykT86ckgz2dk3zBiVKZfMb9ds+
P7JUantmBe7WH40iK+Ksxe1Hf/RpkG+C/Q/XcunDMoAa9hcITNkpXdKlaIVIF32FyNDYxpwkOv/9
goeKd0iINQCZCGdat+an4T9TiEGSv/kdARRw/0KhEOLzKIlNFaGaibaQui1nnm4eqdMD4z4JbQPh
IFxe745CxvyCVbyDyONWmTpMSfz9vBHLdEUlkroMWSbASkNKDUJhqABk1MBz1gyngD5KtTMcZA7e
w1b+pox9bIWGYzb5B1RoIC6p+93oq2HdrHsa4aZ9jNe6T45dIAaQLEQV+VmXm1haxRxJ5hyjOGt/
eRO5qelFsC5SBsBpI9mC9/lAFVAWxxKPYNk9AdyokqnDDwC1PmLf1JeIqXib7QLuq1+JQz4is1nI
7jUiADWA8myTjXMpO2fTpiFdm+9Q/U0aj381QpOYsyY7h/KO2O6Z+SV6RLtmx9RGTWuuzIOKLkQa
Kisk/H5is6pe+NCGaF8uuE3HtUBtvPad7lok64IwWSJWCGj4DrAzQSb42AVROHEL+dbeIcmXhSH8
iJHo9jdzhNubswbUHcuTh24Rwk44/Y5cyhMyLql6I0N4ZBXz2Mvm3biukNKoF01ZmS2yKaYPpi4x
+6Eu7xeSv4cOFac+etcqpZ4ADKi7FtPOive1zHLHcDgeu+KAfmUOrCzD7gI3ScmLhAlcWx+iBMJe
4sgyjQIJ4A3tMMC/ik0oaT/NP5U4rmTT2CsZvnEigXHOvafgGs/WERJwC48zXXuuRhTnYnL74kDq
dU3lOY8YVx/mJsP6Ey4JifJlfn62jRoePAvR5wRQdvY5UV+BfeGRHNQNmQ0rG2pMJ+ODJgdQjA9r
QWRHTyImvl7I0fgizlMurg6xQv8XFBuVY4pFr5tLPEny7KBADtdwM4X2IzlPu3qndI/dj4LoLls3
SugazVNECAEfB2y8Rv7bLgn68DjvBxfoA5W+B4yILaDzbI53G6vaN/7LFewi68m44F5r90IX16Yr
DXlDF1aHmoIzZBHKjIogkvgfArJvozeTv9XrUI9fOfpFuVuzyMGne7BPjAqCgZCvAf0gqdotYwqp
6HbiJ5gsFwQuO8oOik3wNSPbGMaJ+h+8QUh7bKGu+4Fj5Ay2jI3Jn5gBGcpDgVKAS9a6O4i5ghW5
RFWyi8Jf37moyjh7kk5BgLGzNqedVx+8b/aL9tuXdyTd5StS7Q3AvImzDjs9iYXAqFRm0rxa0Huy
qRjymBj7WJ6LqAVMe4Dc/2A/sBR2rabdssLNCCQQy2qNktQp3ur8d3yv1HNeLnvIS54FZWGSBz4d
DLT+9WeFalN9t1x2vOQKilF56I6e6WHMn9k8WBoahH48x5o5xBcDAbn37RBf2EOGwonh8uDU/rWl
DaOyytcUJQhVJJvtGEJUYq1nPot3EfJ2BmbmAvvfWGXIZ8Rqp4onTCKvCXlvx1Nxt7XqbDeH8Ryv
UHXqm3qVr4BRuPaxuhyYGTwFa3zgQvB0Zcf39k4OAmESD343mcxC0vXtpQFemBNhwbIdPIP21SiP
f+i0c28QrZEuMvPQzGEW4eEuw3OwdFy1d/bkWnB+XUze6Uw5ivLGOaPGUJxKBK/MTAwJRnIaPGDJ
CqVj8sZdFAMNpZTFBiDAhOfMKi0RgLeEzU1IunpUJ4pxSB+hwyqP7wIAA+lMNyfekBNxaa6IEMTA
wf69ZhlY2vWOULB5OOEm+HEKui++xmjLrkyNYa+sS+koACX+yanInGPkbPZQynkL9KfTEMLUdGC6
way8J5O3yb7ybJevZUQOq+BXDaF+OXOetrbuPBQ30XfYHqXsDsZRGsvxOYafBmNq+ZUP954NWDDV
QtcZ9k+kGhw3GuI0wPzyQ9E9l/BfkdHXla4+t52ff7s/iHxMDtiCyBQTCouHD4U6QxXYd72Ylh0c
CjZyiIr7yMsvXWL5IhWHMV4z4JkI1MgA/5KMh5oOUOvjLLA98nJ/IuMhpfnN6QnGhiJcSouuEhxz
L/2JyTANf+TmVP8y7EKp0QrKt3bvAKKk/kbq+2wyrmiGdYJUzK0XHjX1JHe7MP0i3gQ1zbDSg6Nq
0sIAqeKxu4Vn2APugaQh4OPUa1+CPKkzzgjGbtOak6rBYJRuMCm7dnyg7PEPlXTz5S8NtPrIMvQD
4bCzEmrH5/WrEA1RCgXPC7zLiicEdpP9rOU3thmLpFp51YM4oQks5uRk+DiGtO59DH5URWjC8dd8
lPrRyTZi+BmyixCBITfquu0YXEzUyY30dMZdUsqzJr2HBhFGmNPu3fQuMd7r9TjXwWpKa193H7W0
NaOrkxyTyQAa5c3rr8CLOASghNe6tBRHACOjA2tTlavhlcdYuLb1ACRBzcuf1J+H+kND3aefyvjs
T9x866JbRjljyT4ZF3BDqYOcoBvdDEFcC4W00KihAsCo92GP3MZb+s1pkplw95Z9bc1bGPyF0XsP
ldAi7wK+5BGpDFgwVlyd/x3cMknkmCwXvEL84n750zULGHsOjGeNQLFNOZ3L8yQRAkhdycXUzpJM
H5jmWojjheI2qW8m03kQHAUnJ5YhJ77XKBpj7eIr5NWvrXFZLrhIYMlvMcQKG3VT4Dowz4l2a0aG
iPgVdj9xi7r8DAuA1om1bcD8ZlQK7PCfKa27eqcgegbnLV013jj5l1jT5frqWbefz8E05t4CuMJ4
VCFwc/uLlm1EZ3HBxjio+5TrPZKe8fDMj7D8IlGR2aswvwWFZIHhTNBeVoY8oApRp40zYVtsCTsI
nZ0mpBZUE0G/ra2KJsrPqvhoMVnm946vRlPu5yKgnY3CNTB2lVm7/WsNSzznCulSwcpi7xTb06pm
lmn2QEzVkloOxNpoWjmcfJ+n2144/i/BE0vo7QpdNMpkDIWYW5o/MlpnOgNI49zZnQhrl5QXrhmr
BdJWEFoIo3zxEO23hCTPSiy2o3qUwotTwtxzFgiwuUcQvm3qcxEfatL+822wZDrlAhhWYBtmvBix
zxVcLQIjoQQUr4MgyNFtCmRF4wtRYvz8KJOInPQAC4RMw+Xzqm8yqblT9ZTNRVvPYaP1c5mhLL8n
EbNNgss9BQTf+sPbmHPkYdQR1E9bMtCBDapzMWJAFaJIpjRPzGx6vpaCNfiRUT3samCU+FFYbq1X
Z8L8Wt9aA0k904oNGF4EFeVTo2jgCJuCI7eXA8YcoKQBeQs1VDHr0nyN1ksDLFDjwlWlU8c7YxTv
wK5cjshpS5fZt7yL5bqDGxmyh99rcHN0ufM/ME2+RlFpru9hdutZN5wbnUF9JhrX9KVebpSIHikM
EmGIWaH+Y0NAijJTynRukRQ68YMYbMI1ZRjVh613pLfsphe/v4AdHC4Udm057HkOOEIr1oqZcVKd
MxEmbfuTy/eu+sykbdGsA5IrgDGR98GPmiQzLJ3WnGnM30N2MP036ANXgeZpORqqgpcKEkeuwN4R
Z1S4FCX5ffTOZvbrV4w78d6Qtm2JdQVJDd5CQoxZRlwBX/g3n3uCHHK/7lYjl0U0J4BluJBhLnZg
coeJTuE3hBj2+J2T9mcANoqVedc/JKZLGGdF2yDY9rVlkLj2ClM4yLp3+qewmM4hYylBMzb4NGIk
WfuqwXe8N6hUsqxRV5vQTlYeuDZHdJQ1C+Lc3YqIsB5xumUDnJBvNtnGNplQe1foT1SFY/mza9ol
O+WcTJyK37gmAu7fGOBQoEOxHsSxb94imWB4vva4h8XMUJqfPO0ajCc/fRiOG03bWJIYljmcXMhq
ZKRusKhIwpthjlC3FNCNguSYm3I/+/2uSFnva1JIZOrHXLDFlp4xHAvxpRmvIGM5iGpgXVrtFs5+
O6Z/XNTIhsCNluU62AwEkBf30tvFzhGlJh89eTgYf+OhE0CDkHJPHj0HyacVvIX6d6O+Tcj2dBew
IGzWZrJUvxM2uzlClhS7y9wkAIQadsjoAmVof7W0vdatSN9FJ06ZGzFelbZH7Y9GHvtOY0GXcd1q
4SphaQoBXmsktVhOIIwyv1mpyoRpEM0rx/i2LN75KgKHW5vzpRooz0IWOwLnDO8lCiC+aOiHBUQT
AwyrIJB/D9CntFeHW7SvTv0cwUkwjy3IvnkPjYc3i10KcmDtr7ruty/uIeuHbbpF+hZZyMONC+Jk
vL/ziI3XF+cTU3Ulz/ScXXnBmk3aBCAWSBsiQwb3Hl5Wewz6Zwxx1DXaoi/f7PHDJNhRDklk+U0D
GlyWSA/mWv4zNiXCPJ5WirglRmw5Bh6YfRC2Uqr5sgmqtXi+bFbRsMg3tj1teNbmrXpUKShvLxD+
DFob+wtlhTjQvJJP9tazNqnTqSDkIxDcTFDgJi4+4+4kzlcP5R9xju6vhJ5CT56e8htHnEkByo/6
wKcHyouKb0/LiwEjRI0cIqjGHbQCKrhDbd8tEsuadcpVI8zXH65WvtHsC8aECquDr5O1eM0GeD9I
EOuGBJd0MY7+aEtkEpFsn2PD1YWHe544JD0K/N9Z/PvkMm3NO07VIpIi3na7OuIDhH3m6gPmgC8Q
uKDOrVse1NW0tMaztJRxdC1S60tN/mDnzeiDOAEfub6sX2wa5fO9lKCgov6LJg8GQI/ro0iVxViX
y2BkRkBOWch3z/sJxmzZ4SFEXKlLP7rzF+Z3n0gEbn4+Vy1aEvw2G7UtTVQ8TpyZ/S1mQ8VMPCnv
YmrUwkfiMrLU5x+0ZXnFChK68XClS4yoBMrJhyPgRYtApPnJpxXqHPFFNCVOPV0lRId0GPrYUoDD
b8nDkM1D4aDn6g4jzus4w7FPdFOGajnBND3tcs7AgJMFrrVaEP0iZrAsXvcnThhMTRQCfFEvgN5r
9gxQrnGJzgtubxLAAPvtucMJX9rOvJNSToDE3QzC2l3R/QUW738pqHbjgVTAHOMDG436pntb3nLp
ydMWMJw7w08C7uIAeAUAuXZRf3sTsHZNvBBvfUDOkrCNEKpVsYcgGf2iDwUNwHoojhNIQNdYM7//
QMEtuVxGUI/CsAJl3K8FcdCEr8YSDlM7fa99kU/kAGVgjeFVrychm4c6RBiHHXJletmqsy56Rroh
/jQCq78JekNtIwhL8zLEn4MgSzhrBXxb4Y9J9iPfYj48edZ5dQE7zB1MjQmrV3GFJ4G4XLUS7uKZ
vXwLTK/547LiIQoXdTQy2qsuBSxujHlzHMA6mFDV+tMcj9PK39Tqh7QIV5NxEEBGmay8Fbcu/J4Q
CSlk+rQoMqhpI88DYQtXl23fQvFDcNdnRMGBmXpLr3qoEiyLhuaSxJ0K49a59dG52H9xQ0CD9kfv
+RC/W9GZL21OoJ/HZYHww57dK+/YuR73wFM3XsD2FHPj4tp5cyTLdFWQJjVXlGkR9vw4fH/kH+Lv
W4tDI0BaCpHFsNFov/wTnju8YPCemrW1w91gAFX2oGLqY9TOqUTkMYUovVmverVEGrerA+Q5Z2DD
OXuxq9gcpQHqxHlM+W+y0QqU8zwcnZ1RnIYxu7zrz878Fs5qM/zIMPvxychw+ok4KXg932nRRpqA
SIjVDIyDFFd+Ugegt7506InyfCdOgsoiCWmRIHWxx5fa80nE2OKtR1YRo12jWNJftAU4xjnSj1K6
L+Q/K3/TRJwRdKf/GZc/Q+WTKcOzG+zq9Fyz17N8klBSbo34LUtx/65GGgBXFQB1KLOO8jmmaNFj
XmGgHN73e1kcyvLSGt82f/BxorENBUGiCNCrYhdpEC4wAc8ct9UYsrgd+SuEa4oiNifBErzLNt7K
T25TcCXIJ0Ko3Oy87pJoAlwlTzaYyCeAPSwJeEDW42+mrdViCOIGqAONtV2FPornPfxYCScQHWmL
J1mEMu06WVhWyUE5rmxZWou8LwNFvslxwa9AY8Pc6B32CmZ7Uq4GOP6GYV5muMrdb1ug5NxtIQli
4v2BBRvR2iLoKpNZC4XIjedS/oK8DqKl/bK8nOxARHsJxdW8I5OTLZDVVtTej6HCLvJOKpxRfXrK
V6tt8+oMUa8XVxwzlvMVJxZ/v7QcIxaPLphpsuvAfTZLn+3SyzrMZ6NrQzB5/QduQoBjELkHmyxp
ViCMTIwn/MMlNmd+Zh9zcwgNrKpvhin903gbE5DckU4uN4eki9Vu5uy1lvIxNhbWILPciU3Im7AK
bQsaSuCMaZk/mEjb4HhqdV1E+1jeGNKSpF/5fTLW5PWaNtsv0lCeSX16WEhBk3W2wc2h7gkeFMsR
JuORqBTEnU2wtLpm44RXvUY01sCkr6kG4WkKfVyzcN2LXvwsMkc+w53dgYCiiqeqA3PvvLO/WPeE
9SDnWxbzMC1ws0H6kop1nAaMzW+1dCN+qn+3vSMOzT4kInN0ewe9txPNHBOtv1ostKSdo91dWCBB
QPyewfiF5WFO67pePluJ7qk34PAsP3doOXyAcgOpoAITC2RAoffBsxCWH/vkqdpMnMR/1mA22DWF
qspisK3GX2ZTvkb2XYhd81lkLFzaQTL4JWqu9i4EYilx+109vo/kEUQoZUBiu2Vr7ZPuryhvKmoP
8rF4tsj6pEngzOVNSBPqdYIdGbVgYc15juRDonliPqHy4dvHG8ScRnjJWvUKN+XbJ4JCt+kpzHGM
Pgf8grNXn1FNCiBS/lT8SWN3t8ab+Doq870PDwU8TLxyqpWuYjPbZuM+BvTVhP4UrtGUbWpMWMQI
+406LsT8oyI5SeKOwhiJHDALl9oHeRPiOCWjHs7ZIceF6Gxw5He6NOz82HownT6eeHKtS8xyxYZM
00J5hRpjhbOT5GfVfbca6CMdKjrVISLSqYAwKCwkpCgi/eDbJk+MaxJpyi0R1zE1t+XVUw9lRud0
g8R7+PfA+1y1PXtFtiAkEK2dYf4CtPrFFSBD56ZPFppzJAUW2ZbIejRm8vdoP9kkKX04pR6A37c5
fkbq05CbuVF9aDAHBOQAS477zglJKgAIQrwqYE+/+BPfaSh9kD3pDtg8CB7CRL3heOaLaKg2A/7E
UZGyzBtrPVxSK+Yln7b0WTh/pr7jVMilDw9dhVXIszH74JORRAc7S1zSnfPoaBZ88w0bTUwmySpe
RMuIIAYoGQ3tPMqc0KcuaGMZr7x56swuRXCdJAAH4nDmAFzg4hKiRJplk+mqsGloI+BmhPYxom5v
z39iYKAIPWLHxGBrH2pEJSojjTYnUcoKwGHmlr1W6g0NnjW4jDUd805jiYlRyv+EKcpxFB3MDwlN
ngjOEipW/C3JPxmgYyR1CEYit5H5V8xrancTMiYOeJpivf6gNW+W8RfCOATNBZLF84kFQ0pon8N+
H3gXv75jRQPwXtCeSXOsxN/LZud9kXknFCkgixATXAVx/vS6Q2AetPZcAQSlPzGZpuO6rhgrG3uu
1aJo59eeE1nq/SDQdBPWzSgsUOYQ8hMJSAC5s3FCLyk23q5WsVFh7suQZjYIns8q0Vml9NBqbVZZ
n9SjTlO1oQUWSeW0yGz0IckbEd4YAuZA5mmJfx0lHxsFmvDMuNaBiuGg3icVWDX59gUROQEvQzxR
cVr/FuGfY7yp1Zvs3Z2/cTnSPL1liKQmFZuugP8cb8esXuEg49iYXTsiYV8AHOU2orKmdQz4gYOI
waDSewGxJuLDjJ9OnZvaFpdExC490809RLXkfQr1utW9a9NVNT6En2/ixFKbb6xZYmFnH47ShxS8
gvG9H7Fq7WgM7ng5eChV1MG1TZUHR3WG9d65hTXOpMMwXKwxctO+d++wdeFfjUa0fk/CS1aF5GY8
9ZSwp1nBiH0jLhwxCKa+NfHW3h9qRtJJiVc0Ic3Gt6y5ydUDYIE5bDlpgGGrHol9Ln+GXM7j3dg1
9qXkitZQ7Ynq+LXOxSydmqsqfwT1jx1TN7pAo7vv+1XYCeTQX5hzqboFzoU/RSbaotRniE1mKgIA
fI0G7VwFaiOcJV4PbV5xNW0UdduTWI5Gl1Qs7BrcZ67CXf0kYzs4yv2ROj4WeZ6TpkIgsbT7zxrP
JheVuJdBC5BoLeVsnyTk7nKeEfDp/6jWAHiOMY93YzAvBAn6s7OOAFbaaR8kBVUeZq8XratycSwK
3h2Adenbaj4n5w562sC12Gxgw3SswFg8kP/3JL30AIl9ha1juo/lRhrXnfqWYmaLqplBYQGFwCS8
XpmZ5vUXOi8CNwnzylfOQqg8JuU6YqoEZlcbx1XUbu5A9mcGtPDBVneYm/X4u1BfFstEifSRvzUj
ewybv0qETbQgglCO9mm9QcnUFbtIOhKOPasw0yrrPEGrzmlpUMeAGFB871rouJq+NMKNl33VrTMb
HX9tgWIJwW/j8VVJCz44MXblRA4IrzliBulDYFa4HWY21IPuHcUn4atfqbXLJwImYf3HQx5W87r/
qk3yNxm9LIfSmD1f7xic8T6gVa5QqkVovRt4CVsiwi5eaMgtpOIoxYt2eLdQt5DRTqPX1x3qOruM
88JV4k1ZnDKVZeskfoEo/KC9BS0YRK9yhxIjPBhmgyMDYYs1fA/rEPiIZR5p7Bk42Y1Jaiylc41n
A3U8VczKVCwCG35hRu8hDXwJbM4ZDE7zubMdHpD0SV+lo9eunH6l+jUlM9YgPcrXv7P6qBW3SX8E
SNhUNHHtnYEKLYj0Sdxb2M8ZhMJmqfOCl4dmTv8yvageRQka0ZoUnpESpuL0Ad5Sfgvt2uDrjxYZ
aLKHESlO3hQA3LrY2u0Z5upO1O7MMF61fMjwEzf08HFe+Z9j+a6idRTyJ5WHMdNQ2BpI14GqO7h1
tAko4zhMS6TeUbGx8pOBJjxcUUzB0ADJTCwg7E2wi1KquG+pDFbrPh07IpyIk3ykcR4VVu09nOgg
8eYC26K1mxN3EJRbXb8J4YocforP1ukxH1VvTfh0UvyBQHYVsTNzEl252R9j8VKsbUvwTfKq1PUw
bsLwPvYfaf0pZb9R88oMbiH4hrHaWNxOkYfc4YSaCvfRrik/cvBp+hj+bYuKSmI3PcLkFjMfc7fn
5ZnkQ7/6sfG0Zs3bBJbE8j7qGQTOy1dOebkz9BF09kF5Voe2SW5fcr4DcOACz8KvyvQOHVKRYCuD
x0eUcmL+iOPf0l5MISbSpUU4oroOxPZ/rvOT1N9tY5HbBA7klyRd2zOWleIU63+tbLo2VsJvE3nf
3VoYC/L8BPnrBT/9cEHsOYmP1Np2zluJsYXGB9CVJ89ZWSJJtlZeyN7Ix1BvBThkoJOgsYMlSwuW
6ClG8bSjGig/IpTlY3Kss61ZCMa7Gz/Ei4j1YwTHxMCskEbFBkJVYWC9Ih4ISXkvYVo7/YdvZpKP
LYoa30a1p+KRWCqluMF2an7Q0lU0nWTtvZAobJ94Fh8BcgzYpaVCOKKxSPeG8ZlnX8l0sLQDhsIq
/kw5wgr7guqG7NUVE4OurkwLgdG5a9bDcC4slAvOMi7uVCBkKCFYy2syt/+3YkGQcNinyVbg/w3H
k24sReNLTPvIom0eNh1mxEUJGSRK0tZcIpbqKS4h0kk64T0YsTozMdGTptyqnuChr7risRM6UcFF
cnwtJoN1hTWijhoaSX8G80U72DwGfFvQot2eh5yKlN1groWTL3pouI9x+xKl662EODkODkO3krqV
00E0kqKBsrjwzw0SKKafb+sz3vnaTjj6aVMVf3FTb2x57avrXp9l1UqTX9RjOM05JAkb1Q4Bu0vZ
poHknsOrICyfVehfgMojdf3LrN9gUhKHNDye1f3m/o3cfSC3UIbB4W4I85ttIUiFraiX9btVbyIg
Np8y16tlnHBqJK+cCBIZRBwAqvT/IZuO/b/uABxSPpFxi07zfVRXhsqQws6wbKtHivyWWO7hCFHb
qVsaCGA4Ngh0kTLAO7kFo+mdxh9XL9eaxiCyG9pfRjiEpCC7/LBhdk0iZL89gMU9yrlouKtMP1yC
NZGRcQzTb66HIH2zSP6R/mWuxP0ethVNVQTeq6wmcrTefPlQ8BCbkMPWgEvzawTNsMi4VqoL4qlU
XmeyiFOV4r2zZIlprINFRGPU2azik6v7f1V3FOIAEiGQa/M5/bueTgIDi7Ivi+4F4WmaCOc1sL2l
X0YPEoXlGsvndEiba1a8eQYBV99NJQKsjgUidRPUrtbJ3nnZxVlDWi1tLfqDgiOgZhpvcNgEIeli
p0bfMyulNYcQxiRcvMVKfsoUBCHfcETiA+E/1EKAAL6RBpAMP4W3s5nEKWSoQJFkrp0G0mcg1wN2
mskuQ6VyqEISiQQmwuuPVhEfLZ/ncjJPA/FCKE8Lc5N3eysg6O3uMBWQMlAwxTkqVwFkv0Zv3xpz
j9pvAfgL9Hst2JgOcCbWmWTQVyEVgXGOOzKZT/UHUWJe+hIPdEmjR6IBbC1IS7STc1uTEhdkQPwr
kTboAKeJLNZqxCRS7/0SGOKsmdTovXjp3QCzElw3B2SDOFRTHlWLKWDVtn8+JmuGJXqLGxTLKB1w
3Qo2NfNvGp9O4JwHZTMu9aXzH0nntdy4lUXRL0IVcngVMwnmKL2gKLWEnDO+ftb1VE1P2Z6xrSaB
e0/Ye20fu3yOdqhZ+Nbj90fm/09nmPT/dKHVqGxC0P957MBQSc47lHO9vOudLfTpiCSnFFG186+3
/sTPYMK08Ep/VtfnOmfMuPAoEW/lHM1j/iP6zhZoWHeLmFVK6huOsly4+NNhEakjrByHV05bjfp5
kO4TMGdLe4zJ1vfPaBRtea9pwknNSMTfhSLlYqUT5py7g3Jv2kfiPGsH8ek1lw++tynCvcXwcFaB
kNugYPto8n8x1/dUX0p9oWu/VvaXaeAZyOxZNs1XVN6d5Ft1bvJHsPDbM4kNs3GpzeL8U2arIHSO
JroGa8iotnJMq8+23WvAa8KdJVJsl7jrvOzeMRtQKsK4eYwIomTTLc1866QZGDE2fQBUc45oeQ74
hVMWK8vkL1pmUsz8g2arUxNozcr4YeUKswaNITQgYRg3F7wI1g8jIKa5qHLICzD3ln2r00vS/4Tj
KVf/9aG6aepLU2mslMEBEcKjW++kd6fsULOpTbj1JlYEhXKTryb6h3Tz39XJZsy/CvJVaj4N9IbD
GpA0j/QByJlWXe3c7WgfKqdYArwBksUYWfQpavujY9gYn4L90vSrujs2yVkGBJa7MiNQhln23MD6
EfnM9DgrvUzAlw2KL17KdMV9HXWHbnSnGr1tAuGYV4q5mQwG68ARYFKDIawIL4Hxx6EAM8XS10TY
eP4vpwGCut8JkcbAUJdCxcMOqf921MwT08OexWOsfkIbMFhD1jWVXb+L4207bTAXzMK/pEZE9Ow8
Vlo/Q71RWNbhg+8XBfI8/ZnwD9ZPY/gtpTuVw6IHMThcOyYopUw1C2pBR3brZP8k71QYy3pCjsTy
yxVeVxXTTrnpJO5rizP78J+MSroxPZplJezNZZvsVH9jSw/VICdmhVVjE+P6MlBztLxAyRnIn9ai
mBdQ2vMUHnNGwDQJguGBz1Q4AXoZWJ9LjlbmhiNQ0RXyyAXEiax79ljd62xnKS6ouKrYW8W5/YBJ
iBYBPExxU+sLW/8Cy7mF3nwepUvuUHRSTX8gv3XkfpFbAnKoHVlUQ7t7tVSMeXmr69dIPV9frOri
cIlq6hp2YMqQLkajIwZVpXQx1Dv5QFZ7CINqlg6fnc6BNf2w5hfQ7ga1DPJ8u6txwm2ht5sbxt99
90nCwgyXQsaoj8EE7kBaQq08O1dvxF+wJtgdrtzZ8v5sfT+hjy56xH2cWHIwfATFUSU5WUOcQN21
1qOd056cwYWtObJ4h9/ONDPunrHPeVcfbBp5lYyJLjyaTOuLrEE+9NS0jZRvU/0gHNhTtVIX6QLb
s9As+AcJrUMkRAX0F/EyzVbQ0YVvRhueFmPWGATFDElMztQZ1nG/m8w1wfJmdlLKfYRUSzqZdHAF
YvOHYXwp4yWVNpmzM+B31QxIlXopBSU0KBvABpo/LIHNgZJwlplfCqeA5X2KfRm4XtSpVvYK+yOQ
jg8t3U/lNsZUkqDdofVe9NrZfv/3AY5XLLUL8v8iby871757Q3rhipG8PdLqTEHeh5Q5W4mWSY+v
ws8c8eLIWDlr76k47xCpSw0WmVeCk7FfWgYevZ0f/BPEuQoyQL7N8EA62suv5RV6bmdbNyijYJ87
1qxYtOkxqC9FLdxC5rbFyjGqT937qe1fZDPzBkGghdxbnCp6c2QNYke0tXNqZOhVYGy1gWk6jmUF
ICIpTB6K4+2gsSi/NLwwppvaj+I5JNBTLRxD9BcyiD2+7QCWTkAeSYuAxeOxHHRoGRhOMv7Ucu1h
Gwz/ertkOo2Dhp4VixlLlQomp7BQp2QbHyai4REL1cuYp8pbof3BlcS/W6NCYLsRqldf2ek03LZx
Mgm3Eno+hDLQcfl58wCsAcFOM8KRFXObMnDIGI+1zM2KnnwycITm0k83OW432xXHaO0slCXrmVcz
PqN2Y9MeDTdYkYkE0t5graSxBphGjsc99UvK/A2tf1KBrD+zaJhxvsiWW5D2MEd53FmfnmjUIUCx
flo40JBluLI77aKGjwx/kIXtji1jeILaN4aHol3W9gMNDbJ7Xkcsrc54UcIbdGmHuakaeIdCfYuw
Fk6gllIFlkDLsBT4UzqcpfYgxw/0qvOAOTOYqXiHrDQ0T/UsWGIZNzCYE+Lurf1mzqQuWDZrWz8E
tN1r3V5E8ZGaPQW50SI2llHCiFuig67p4KHjitBb4Ik4XBFHG3aARBjs4ydLMy0E6UA1Zj+RoXNH
tclJN55JzqtkIQeOj0lyQ0gB01cFAeoBJbDcQCwuYtbwUKkokoEJ/6cXCnil40PbLJlY0eWlCWaC
pe89Bg0o72Fs12CgYhRNfbW29nq+t+Z3+kP7Y1qQsk49YWGWIT5n1cXMgrdANTSK9XzbBTcbybvk
zHuPVKUvRIbRjIFkeBa9PJoylcGseqgMRuWPBumDv2ZpVwyuqPJxokq8bbzxPJxTt5XGHZhaHkYN
ph78NMNaP76ICoTrKPeIs09Jt8oFYQsqkXNP0qVw/xWXnjxnf8Ot8f3LJzE5NyZDvDogs+Ha/gfs
Q64L1JZFpIV8Jif8HZjycIK3gJXVN+xZhsU/B2wvk/hscjMaWkOUwQd19Aet5BJuHs0zz2TnEDu3
7uIzK5OnBh+c5hkRI7wI33jmvCHB9BNHBOsJnwOUT9xw3jwf9mOwTSq6ZzGShaTUHYm9z7qVNgBG
gh1CVA3oebz1uKuVdsVvGyJNnz7HaG8nOyToHpgDe20jdDIvOEdmdcPGzfXRyEMET7VtCIDYIKTy
wCKDebysHqKaSS87EYLnKd4gKfMbYEKcoPLvKe7HeYMcRownkaj08WpKXxnAO6feheNWGJCVciHM
zKq9K+pzqJHYDMsfcScIGx7X6l7jzyXhnCJdJr6ypF3YOhZ9GuqBkc6K1T5HldqdyeIoxkveRrPJ
ZxcpwBQsIySD8wLR/P+l0QolEd/eAGEUkHqxkB64lLtqNd0gRfqoTLPhWungSvx92HwPzqoTjln2
j/53li6V4mimW8JhsEjiN0WifpuKuRi8eOlcosZX93Hy7FlqAipQlZVCbibNHr2iAYpKiPlH5dYa
L+HFir5yVN/2dBbdnBUepHk0U7q9j8zKJxTk4ZebSVnb3n14ZAxdpaPkXatyZzmubKyiCJszcMxm
RHBxSYSaO2AGEz0fgAXY/A/aT+icTBbNsfUZrYIVpMMp/FdKHG25ORukvwSmX74uW3COCIPrAvee
c8nknd6THUgXB273II8bR57LQCFGofVT9m3zvedjaKhL6+oE9jAfzyVZPoN+jJK9jMRWPyF+Scrm
g0mAuH4jbcPLW5Zf5NPwVccsDHxCqAReLOBp7RfCV5nX75TYQZWin1MTHFqOwIBpb0lh6OerhgZW
6CelY43QQ7qK32ALSSCVV6P99IkyDbFeqikSFqiI8RoBeluhbRzXRryU1IfOKIAQFDF4KV0LKRmN
kIXPMdiQJ/fR0ASiPOtC7rLuqQcQ4b1jlK80OK6DgwUC256C3A3AIPPELuGGso/mHFIe2eFxPLM5
RBlMCnCBmCRxn6fYKcNxxWqMq5QJzqoN1+QGa9UZe/NAR29X33D4hBLevk6iVulYkxoXoWMenB/R
YvebEn5H/aW3/SLDrvnNW+Kdu3bXpXtFuwvbMBNbP96Zw1bVwT/PyV2Zml+9fLXmt4/aIUdsq9QQ
mBl9GOVy1BeG+RpZpoK+C9SVaNtC4yLcS3o5l/x95RxYb69qlMesdcAUiDpZsc+98mJ4b6EN8KHx
sQTmCC0fubHss9+yv1MQJVcq3aiBeyp0vWH41yiX0Hukv1N0/CaJuF+i28ym37yjrRFy1l1EeEO2
ifi8ZOKoGLtp7bZIZ7WDC0xmWb0FTAURkklEbp8mLm3WgERtdg+6Y2Z2ZnqENRID0ESzI2dHMkqW
CQ/pUF9kbw/dT2i6YKxRR/O3hYhXlkxgyeLgUeOrEKWcpvKK7QUdijF0gVnGQNHOSvmZSZ+Nc8PB
bDB4UK9Z8FkDbTVv6AxacQOHOMvRR291m5SHuxxvWjEaMFHTNuek3GZIZ8AW61TV43deI0J15uyX
/N+evBULlCN6HiENBxFH0WPxPxEzOkQcOeyooWixH4en5YcHUW/I8TcLf9gfqFb7DUP+BRkPIzOt
1k21VcmEWaXo/KmDrV4glUXblazZ/jjGHrjkR1NuhV+R7bWYaNPim+cKBIcSAS3WHlq1aVrBTTaS
ZZfyA5Ex8lfNbeiz6ibx36bAj/h7inX+A7HdaMmP3BSAOXu2svdMEVhNFgHWrVGB6t4sX2WHxjKO
+9hniBzl+UylIzdhCPeOAHCh4lrGG1oFD9UiDX14krWD2vC6ZVA+XRsIBKOLwNgLw3Rcf4nHPF7w
t5f9guYHNrKas8QAucj8uDqCcRfDTS28EFBAF9toJwcIbk4VoCFwgGQlNguR9qs2l7Sn0WGFjWgp
2MwLN8wOhnXEuEhU7N1nK0c9M+tKWi4Jz69FswL9ugofknZoPLSJPWv1Lz1ZZT7LqRAjFIHXIBok
HSkSEznFHU12Lgy9yuxfBwdJdRnJaeE9MC55vDbVbSld6xxtxdZA6QI50t7aKUIfbcFcGbciZ0Yd
7Yrud6T+TaND0qEEz2hHrXcVc0iXm4GYINLKRIelKe8qzcDIfCZcfRYhWh0LU2hbejhiL/EelVm+
VYVdJ3HYG/RgrF16nJHRrjJBShUVH+I87/1bZdiHWor+2qr8IrmEu8rP9LkhKadpEq4jasU0k/80
3TkF6fRIZQBUlQKkgXm+GqEfC6Rdw0VcFRving+KtR71/LufvnrSJG2+XG0gl8uXDiYs+Sk3n3UK
Hi3oVjbznKD0dzmM+yhN9xWVZCi3rFSVO3rxWYuLH0xMf7FRkoJdRVqI/y2Lyd3AZFlCv/Amtw9U
LlNsIKW+dlimtB0PXBVzaI5LWusl+v+ZGmr7fTC0h05uD5ajrPzCvvRqKrNwaTl/FwXaQC2Q0M1g
CO3iSzBMK0nRwY06Kzmm3JSGo8ouEkmGnTuQiaxl15jLgT5LsDZ7zppKbv7ZesSqwTpbjtjt0Esk
5J8jfHPQjY1pvrFC/KJA/pCZB0ydzOJSqpBiR1h05gB8cVhEOTQZa1zlEzoXsmc9G+kVaEnPr1bF
xAaYVVSjfnMYS12/VlIyB7Vx28vSPgkyt+hCgsOmdYJMsEX4oPjcm2wRxrQne83hpUL6o6bLttBW
LT1nCeA11OmN8/g0pfa9c7B6dKZxKqZ+H0TFyvAB+6JHthJlPpQiNqegoZvQGiYIH6W9GW71lCeC
CivF90YL5qSvBPfJ4A8HH1MQtE3XgCEgx+WisWCKwn0Ua4w8Us61A4aNjDLiiZcxr1EYlG7Po0Fh
AkBPJdOyXEW5hfEMLBFoe7jFy84GpMX6YlJIrhcioIosGoWbUsHzbXeuor8l+XsCqFKIs+efYgGw
sYggqOFp1Sw9mZh6VBQ6F2BMpcTSFqTjp/dPlCUJshWDvf5wigKm5ayWItSGgUGbhDIwtlmUG6z9
oDayt9CZG+vRwUleBX3V6NA5E7QxHKQG/QPBkJMJnQa0VoPR2WCgarImHid0Yg3M5zSeRy0dzgDe
lbV6keozlWwKG1zYyJ2tUm44bwftUkk6mIKUsEegIP49Oh1W4Xx6FPtt0S6CWPkwMFxxAvsyvTGd
ZjgtvWk3Jp/lVC/5QRfEbC4SA3ndRKHb/dMbZkqMSaKjbbleuMtwfTBMpVKeI03SanbrnB8WfoVB
dKPBLTDWlkIGGJtLYuupCL+66ULRncaPAo9vSwZZaCGyYzaBDC2U+rkfpKuadAebTyTB65GQAfDh
MSjzZDvCY2chRBg3OgA3P13UaDt1BiFSKt+ZKLYci+LjnQTXhigECQa+hbra0vnY0M6LHy6koU1y
zgft2ZFh1Av5Jf/AwqRUiehDhaQlIW2QxRiJJqOP5B27x0hN1cLbG7Ffc113+dzvpYUaorf1hmWG
BG/CK2Bl6yJg/VgzXqOpRJhdIFEIR6oS0EAqevZMAZiKiTIFAtWJSo1HqUKuhV4AggCah47PXM/W
GlCvwotdvVIWaTXSbdDAMRhclOa1KtiDhb854GOTGYbKEy7oXkaTzifWubmIgHToo2s+QA538IXV
eAkbOmM6EcVi7IbMNCc5w0HqUKBdt6DYWRCMA+pl9FfNn56+bazEgk5Rq8yDWVaKipX9vZI8qw7k
rLaD4XWDXF/TCQMEokTMfqSQSTEjcqXnEmOiXdSUhhY6sGGsFz64vebdpDsLANrAvKtmNydza+f8
rBogEk221n0nf9hRg7IimmHGwtWU86Y0FSrar075DnxYoikf87m3STGllawX6oAtZCIcoFd3SfVq
TFxhrBH65rv3nt1wcIJ74hwL7ZGr+zp8KeUn0Aq7ukvJnodfo71UBqoUg4aFMT/ShEKlHqzBDNB/
NLQEA3+eD8u21rkykFAM3tbpPNZT//QeDHD/2yJaExNUMRORo0fCPVNYPED4Kc8ZX0oan4aSjb76
zmxmD4lyLyLwrjBHsFrMI0gKXobZICeUANlGDkV8kH8E1YJlpmHuFYhSowXseOQWvWcFor6Q7+57
6k+W+ZWihk4mbyHMH44eoiv5NiCq/AXqrW0VyBbM3AKGsRCTGlyOYfgOa6b2REIRbZD99S3iSRO1
g/JZYzQoAIcov0r8ZzOVKr4yZKARzdxNTr9xKXAFkA55luKjUsH0+gxRVQsTnnoJI7DrmPeUKp/H
KmC29GMz4Qgt351+N4cbn0SPF4SVMWi5WCKQK5xlxnaQz35xSwnSBX4U7YiAVUxyhHgD2XqTeJRv
RsZDcrBK2czGJyU+dhC1Plr1JSu0/9IyYCGY8B0Bv7Do4zQcamW9MtCzjdosDb2ZzSagoQoNSvjR
MiEiUgFHDAOpzGeBo7JhW2DYL/4SQj+sT+Y75ZQZcqoWe6Xx0P8nxU7Q+mEy17ixWztYar65y+h3
DauYB4ziPEi2cVKzV4IYOXx5nUADJh8Ne2CVoQJNIYJhQhFZaPPLH0ki8PL1kJfruJqL/BAaEYuN
O7KKI6MqKSZM5aATw0abka7Je4MaDWL5w0rpH/o9OTcjEsp+mW/xOU7pEjazqNjVO3+nlC/K8WRG
rh9eJPB6aNrbnYx7EVePnm9yB27fPan+TeBeJbCfLWMKQ7mJhzwtvipsKT4/cu4M/JJI1oUgwj6c
CNmQqVNClxul0zpCHYSuQqV7SmRQ+iEKdf2uReVc6066ly815SLpd4l0SU39VrybmX4r/ier8snM
/jt66gAnuEnZjhSqQPfUDO/C+MyqQ2v58I8MgjZoD381TpD8HGZEvf2pwUEnkVS8lln6K1t31fqu
h53qHQvgM9YuQwijaEwXf5OqWI7qI45dKdqUfL61v9BCe2lqaCKUv47ht/eEdQYUtvJ2fJah7TJN
YG3HMqbZyY5LFA+++9reVdgt02sprtnwrdP3jdpNKT7TFJHtH79nZ3Rz/cobMk6vnGs2G396hHxp
+QXoN4mvKAwnuJjyQbdrArpJS1Y31nCvqQNS0g9rTd/bLFKY+TcKJ+KnzPUT4WyvnJPcMqPae+XF
bH+ycl0ONgZf+pYQEx+h8dnEtc9mqizuamDxxtyz/DmO4KD6q9FcRIWgyGhxlzn2TeWUxencDFxV
uXTGtWGGksAtvnQm6WZbe6n6h6i7qBTv4y4q6eUOJKTz95b2pgdtMZ0C5iOeetXsz6pQZgZ3ahIf
MbSxT3RkdoHHitOruo7BT5q+lXTNTrPVLyn6bpp1YzqqzQYHnqbuZNJClGjnySOm2lXZPkMZsaOb
xCc731reJWDwBtWu93YVq8ruUJRLvQa+sG2Ni9YispTvk3nr0S8o2QEKekXLaCsMb+pjjmGHD95T
nk22rYt9onyG00EerjoHQRveeWQUjgH8z6XzqzqGq0yI2bgxxW9Hoxets++Ota4V3xiagGEP/T+p
ezCWV8Z9GLE4/SjAIlCS+ZprsqzDvMgSxcdwyOyyz2+FciNeCAHs0YywIOE7nE4SWEixtLiZ9qZh
GKS7CV7faFk4rCsMl9322L5SNvI9jh86W6F3pW6MV55x5A+q+CQ7N5NRrG0wosw40ZEmJCejulvm
IahgDp2DcpcGqPg3w4Qkcg1czw5OAfJFIiMc7RgZ9tyTqcJXXHKsxS1UvwO0/L4/m8k3YIeEbzRv
0eWR5TIU1Fqcnt2VIOwi+03ga5b/Yq6/dB/44aJFsWAH1lzxHp6+7io0KMsSy5Lzlqrv0X9P0dO0
8aZKrpOe6A7mKyqQALZxxVmaa/8K7hobD9aAmqbO0fL00SJku5X7b2MgH5pSjzQctJ15chgDcurp
QGPWD4HyjoNH3j1N816MLGAWVbbADOSNu6Zz1eRLZzufHf3gYvDPIGWbgYLa7vXuJnOvRD8cjrUx
V308CbOQtRQYveZY6HsGLDWTYgyEyEwRJLxTFJS2d3FYoNXeJVKon+BuqFfV+yfzBeR3nogyvegt
X+hfwawMESNfvYZIF8xtu9URlvs8tSd72PneW6+3hcJ8LP8a/Z9GXhk94+9i3w+HiLiYbhNFR3jG
NPB2vyajDnM1B3z8K96m9lS3e1911epFjy1D9IyipwR/kzJK13669hHJqxLVJGsNZ5fkbIg3ofrg
WU2Kn7raIMsbbDJH048cCRLBEjhJSDVmePIIMdsoYO2Uc4lzMuUs7mBDgrOF1D4z4Tyn0MMYhc4p
Cwvbn0W2zazqV7xgYnhQNMwK95Gxy5QVR1urPwoyANAvGulfxRo/JGOSDnCGEgW0Dj9ZoWwJQ/al
jWwy7UKRymli99u6+8QH0UzMuLae4jI8dHBVR/5LZcZNBfxR91iF+TUN+ryN0hkdNZmqG7slcFT7
1UWgAjVNj7Yvhl8r20Jlz4lqWWc7uxgMFoptEN1Em8YP21XfdKk+PHebMawojDoUo1ZFXoaH+srN
kl8NR1LH+DfEWGiEt3580d7llD/RKUrPBLVl3rIshekh9dlqu3Z81ZPfVmG9L38O+k9h/JT5X4mg
P5spPamC26D/Z8bDDIOr6A9b6Z/IPEzpw7rqqqtPuGA1VYjEMD+4YFhljP6lyQg38ZKSJZVsPHub
NhuvBmW2Ugj0sYBXrYaJbPhLE19tm2H3K3AOyaMidwGqogzjDokdlXz2lzjXFqVv8cMtym++9y85
HBxANYIxC8n4VDAVCVkmuvy4prkEakAIpckbR2H3wUsTlE/egUQ7Shiz8sfIXC9Zq8Z6zAhHvYW+
a8GEpkapthV/UJKlu7jrWGPrPdcx9UcFbhwRLtnokMn4dkocCWxo2Ed9sMGDvqGSEhSu+IPIukUM
iDgnRgvlysYgXxJ1WlMA+5A22oiLgoMx8QvWKDUXAq/MiBQ+tF5rvRgX+hihB3G+unR6Oqb6KOSK
IRPLSnV6214nWIdnm0tAReHcptlh5FdyaB4xU7fQ0vedhm20t8EGRdta03hlc8QcP15lUEGMGyOG
EecM6Sa1y505UBsUueuhok9ttsQ2MD0J0TdSgAFUZZ5UJ9PyTm7Rpm5rWMKNtQjkzEC/Y54iS0c5
R74VvxT6vQhSQBOq6jqJ11pa74Zec3spxkP3MdnechqLpcSQ0rEiEIaoKAMIIcFr8GhRLMyAaAtw
tK4Mo1mlHSEUVUF8taHMi+4CgWw9WcFB8fxzbbfnZoDA4Yy03G6TXn2g0t27caZDR3HUBIAEYnnR
Upq2xbAtwy8ZxUA6UtfCd2rVVRYm+5RI9jJDm2IgHCbUzeyOHme9QrMud1cMAoV1HP1hnTLaawIg
IkitRpY6GgygqHnL+VnId0NcMDGpcVmsfpQsESX1FlcjHLDxGUcZzp3JbdFwKAOmycZ1pnuY+PMp
IxopJ5GHPK9YH2dy0aBKHjd1/N3hCmNkE5MpgdVvzVe5zBOMKp6wxuU/PjBk2tEC+0r8ZzAMIRMU
qpWKvM5fxfyL0pyQWhrdEYg6RuK5riLsAlwvdePSIb/MJPLLoDU0KMYKhI6WimsZWUVN3kxXAuW3
FmQzcx7xRTOLVakbvQH0hFdO7HAJIGr67ipL2P/ahHOnNvsLJrcuvUjVtMpDkspa39WUcWvX7RV/
4pQPLvJMV05GXijlmGXNmQZ4pZNSh7MG1yikiIGcevgJeXSRyfYrbemZjP1Van4HO1z3lnEHr2vY
40X1k11X+GudHK0GY2+TaG6pVzepjH6lhLgrU8h769517tZQvMuemF6z/47q7FooPDvUpdj8e7s9
9dJw6BXlkJnTIYiRGHNKNgExe2zCHFPYhLXxp4bv1JJsJDT48gLhQ0YKUlIm77oqOERYWwxEMlDQ
2FcHMthAi45krnMuCjSx0mBJDmvZysJXU7I62gM6ezMhWChS+kXSK+b+eR/GtzGQ/xJNA/wVd4fa
+RuU/trZ+jnXDUi03dzUp3VP8ndm9HNHHo44zFBFyNDGNB0hHuVFxw+ddgY7BVTQORJQI4znHs90
b0rgZ61PFA84edK35rnAZdhuGUICo0PGrB2imxR4JdJTDcsroTYwoTU39ctr62A+S3X1lY9xt1OP
UPe5Tcv85fdThY36Z5DGf0NPMAoCxU0Jds7lynSYyjuMD5O2/ahKUW4g0klywtnK2A5dz5vuVpiS
3TCGZwIQETZJ+kdOqm/Q4IjrOUGzkoBdjX2rgi2HSJoVHJqrXq0jqpfZVLCq0Y1qW0QvjZAqB2E9
4AHyWsK1rQZrffK2ml1tqhFyL7QVJJ9NEe1UWto2QfWF/iS1Wbfb6XYKDNKNemh9+tqETuHI+460
KU/DfQeDpGA9grqKT2hl1+Em76P5VOC0b6qzPGIcjwLAJ/4MZ8nG0nrX9GHly9LcC8zPEChX4qWz
sOc9I/tW7utVZbZEZuIQrju6sMgNadjGMN+C1bkoBLjz8C8mC0uyriBDvZV6ux5brE+tvFWi59Dx
cCuVcpna4VMOanI+aLWj4Cgryk+JSDfb2Z6HshCIcDksyqTdCCkAY/mWD425I9lrAOSH+G36LNd1
9h1RdfKLatuF089EQgLv+MnRzc3QclcKBJvJDa0X86zrsCvhjUcNo6TTvpb4vo3J1QN5Z/jqrrWg
e4TQ9SkQLLb7evTVQ7tKYCylyFSCkRrbhPTTu20RHcoo3PYgJwcFyS1oBKyDXjHuB4aNgdGstbFd
Sj60JiNfRRAC0sY50NXgz9r4UnkQf9oBSu2KiBThnhVHeDBa79iwk6+GaZHYEkO+YVNHNRqhZjux
ArSZepag8ImMXwJVIopUMWcNqP3EV05qBVjnGOTbJFh62oH4ZP470DfwH7r2pOa00cxZmgNZoBXY
ozD8KQb0eeDOR+dfrT0r0Uam71xaWd6rkO+WccZbowS3IVQYAgO08NyK+XdVfoeMo/y4Y8jOYMv8
bCpznjA8GE8B51gAa7JUpJkFqcMJFDirLDAhZWEDlhUcFM4J/2zrbHsOdj/8arWTgNcbHjMUeavj
8uqyh5hs+s7FoV/QQGsM9alrxA+kMxktSV6tK/Bn1tvnsG2YnbNhp8EOWnIOYZlo4bnBPUZV1Izo
2/ekZ+HJpw5yA4In/JLxfgmCOF7W0hf/ErIXgoed3QoungK/rUXMbjNzuCT12kFM7qbj2SoXrbye
aGepfBsStvXqEStrvo462UreUfHflf6nasjLb5b+LvWrqdG7Qu+VUe5qVzX8x/Oe+hCvv1Kwlr71
hOmG72iq0Yy5y1CQ5PY5UMIyCOcg+tuBaRmzeXOJbBwTjMyKOI4PAyovI4A+zqAgw8AgWaSxtAW5
f7zgjvRhtnAJ8aM0UDgaC9o61uyeVN0peUUmE6Q/fiOMgByJcexWvXegI1WuMXsvJbec2bHdYQgJ
8cX1IJtr4Y9+1YSNqhRIXNalmLUxFTambw0QZsFEjcgenRgfyf6yYsRo7ItSH4mTV82+o2DgWI7n
QW4uEoJ4KtZzppSQUe0svNOgsZCLnXU4tpjx0ITz4aIrJXGBt4h9ztBkK8NLllEjnLPV0mR+bXf0
C+MG6QeJaCyIyeaIcfBq3gvUMqkPIGEzIMX+FmzywITdizS0SM3MNwnQwPbuXHr7N0i5FGW2YZB3
dEbJhj+wdLrz8UfLEHFbS3xWvlaSs6TevShlR/FOo19ZfSktDcXJGzZk6zrLiKPCNg+R/VUYwIH8
H3082ekR3wkrRAr5qYBKHH4LtJuKpa3dD+0pYwczsr76r9+mk7PTTz/86JVHBuxvolvq4CAk5SPz
cX2/KKNS+58vP00Vnsg95qhWrm3HFqbB02+mtEhIzfuHabkWX0Pg1TtT+pc0xAk/gvg80TYTlDFp
d94O294F0jmcbj5sagYoifqOWTr408vPsb/CqWarz0kzi0xjxoXKzJzNs/QiDAox+jVIcTdJUEJe
A0tZG2Efr6PzbnN5OcUKHq5bhU6mSn4H0lk6hUM3/DNSg8Ufq+9Rwsg5k3SCqpiRFskNHXyD4sUw
v6KEH23ygWiSZ8VQtv2NLQj3SDtYZ2J3QUw/D5tkzg5vmZvOZWySlXiU2qBcCAZZoyx8ag0xeqvt
Ym34aBgHCF9KRx4sJNQY9SnCWHUxqcGCqRJmmQAbD/Y/NVs4hbpxJFIH0fMOJleq0s5Hw9sGTJu8
Xt8NcbEw2acWEkAzclBNh5Gk3i8jruAeIq4eDSSB8NdqYcPfKqW87/3+PLCNSwxeFszPKQmeQxBv
6JlJLyLLqbNZWV/9iPNy0g+hXqwV5BuSh2qeEsNSgqUtp0t+ajLHs2VeUSv35SqLzMVkJwhflM8i
hHVSDgSHQ76zV2NvHPwKr1YesAERAghWMv7dh2phxwj1GPv2qD8oD+aFHy2a8moEMamMpNoFaG7C
ZTCx5cOu7Bko7BD4JjTQsiz9j7Hzao4cSa/oX5nod6yQSCSMQrMPXZZk0Xu+IGjhbSbsr9fBaCXF
ShEKRaybbXazuljI/My950IbzPcOf4Vs4gmX0UVbXadBdcICDXKktfbeEj7xW0fonoSK4jn1NouN
KsCBC+JAxGpz2NfEXEEKUS5UOEAIJUCmxUEPPHEAI48sWBjVI6s2LDhNsYNbtNFwwdQ6ejbttqbE
oTZLzGkiASarxiuTLrsSlUeVQb6L2f4PYjuaeTeO0bnFBAhtrgAu1fH9ptE/piA8VdEfgtkH6smK
XdrXPbO0JSp34aYjv8SN3J0VzLs5JF+dLtsDUkmDs1PNeJxHbC8oMkyY7gfQkTZS19R3EC8tuHAu
PQ/lOrvvGtRbbIJDyySIkcUcPGYiOy/b4Ehf0tv11u+JfrP8F63Drc1gkjqdfxNUwcckO06LPk8C
8j83i3XyaOg8yqqc5ePMDCQE/GNTS8YEp3+PTIJcFCfjalH+sfJnu2HqlE/bEV9s7rMfwqgYptjh
ho8WJk1zDZk2YAcnvU29rqjzHmEx+10i2pL8xW8JKH5LWe7POEX9/trtnz22RHV0pr27XH261ttA
z5/bVDPitsvvM7y7mPMvlMj38jaJL+M6Z0u4DLwmfdUo6yHNujPmM/UuJ4m60unl2ho2zbIN8etM
hKTUdxKgzLAvsusBpEKRvjrTQyc+/OJSDt+qOk7ps23tM/kQkOBZHXL7pus+y+BsHbvP9Xhm08lJ
65SNWxDmkXiKIAa3t6rPdyXJKqL9zNmZpQbBXfDei9NqOorBpaMAtYOPakQRfhey0VCoDCN3lZzE
G9PXu9AndP01kWozMsrL2c2N6tNevZkYmPZu2Z+nFr65lILyKbQftSU2/BfAe1gR6uCGaJawJajb
tsKDWF54guwF1HG0gR70SUoST+AQtDXhRSSFd0QYswVbv01ZYp7wZ9aTIQ3GOvE+pin6czmQs34v
w5s5g7FPcWmAfeNAZAOBFMv2yq+e3biQ+sxwhFq5YjWf7gu2kQNeI+tKCzR+ozmPO1JYMtgGccwA
F+4+rMgaMkbnmG2Hf8+dWId5jxX3oQ579u/6IKrlMIVyN0422tRp3zT63pJvEce0z+AVTHkajhsZ
Zqi/9CFs5X7woq2M0r0w7nbIg/3QtGiy3+RMWwIXJwyvdPoYOcnvJbwpah+pvg/lc9p3eA/sIOJQ
lfgeik/TY3jLefms8iZNHQha3R0J8yGWuriuc/eG0bA9F7zha6mB3YOMvTEkOAUVcYuMlE0uuElY
9WST0FhX6FzKZD6UEUP7+LVC7pQhq4jdZwetMCqrlvSzpa2PswnBo6jdlMNnQm2RLuQ7zhOB7Yjv
Mbs2LdlmJGqQ01s6iLYqDOtsrmrW8CHH42AzmTaoUH4mKtCR1KP1PMngVk/sfvG/rWv2bpi5hZ8M
G6IqYM2ilp2eo83UaGL/MFLy4gxmi56MyYKtc4qixblwCh5lymtrkzj8H1x1tKKHPH1qMtRvGDko
74x1MQzghL4aNmS1g/Gm/HEMpbd4Xfqe8KR4i9JsHag2+6Hzf7t04MtEdJ2VHht/2XFnkQt0MnC7
PZJGm7g/dWNwEWgsFk5/SAnOmEvQoW4jWG6whylOQ56QBNUPXALLNci5V6QgJVNnNTvntaguHV9f
p7xwOuIuo9fzlb4pXPd9LtvLBijYIq5dARvG59H47bT4ItaLXhXWfum5ZjSjkm66Ksb+0PTkKhXi
Kg6T+3YQT6vzSKaIHJ0svQgKHgq7wRZCRL1ztT4BInOOw2x/kd99GdUxOLPg2NkzD5qB8eWBWUuv
PAH1rm7Px8W7WdzLKEw+lry+jxhMlZZ+Zl7H5LmGxG9ASkT9F8jGxOj7onZRUACc47taYv5cB4O9
6a/yEL5StvICuquY+OriMeyBbIXolovHMsx2PraoPJue+lqDOaFaGV8KoC3acs+KmR05iihkVZgL
83lfx/raSRpE6oW+4AE6DcJDZ+JypiFJVuJVIMRYbQZW92r77K7UCOl2uRBNfsYgFQUWovWwu0k9
ek3FDTZ33WVHI5pmZNl5xcvgdogzYvmlg3av4vjZjdVTJMa7iF1caD8QAHBX8CbNFqitkHna7/Tg
eJwrAc0jAa+fI5oG4zIlK7wLNeMDy/KD3fGq6+5KifVzQNlZiYc6RAwj5sfQIs5lcmibmrR49pfs
ELhUxp77M8b1mV20ezGm+26M7qbaf+Lb3udufCVRRMUtYsER7aZVwKorKfY9b7wOQ2x6PaU8G6/b
LtWcOqh+YwyHXQN5ESl3Ij8TTXJYR26Qb52aItgHzS0M/21AHkTOw5ax59StPvlQsejU161Zcxej
Hp/Zosm+xUt8J5fpZsmwimHnszpU5CveNCFMHgERw/isAHbCinLghhNOelkPywtSOOrz+ZJPPtrE
Fxu7c8F4k7XlbiZFvlc0c4t/nyOgsJ0MnGt+iY96HwBU9Kr7Mi4POMuteH4xiBSyxN2jcWXRS658
1D0sjPH7mOhLxznNeXipDJO4nilxfREtBIaPMEyhK3pgRb0J4Y/kWGzlx0IzJzBnRaP909nFTozq
mA3yYs7lYxHbe9Wrs6Zh60lGK6B/lAf7Mo0fhDFX6CB+4trdysScGbjx/rgf+LgNRKjDaC9Mctai
FEnQZmWki+VOsV+U+UhMsB/9OyR+26Etrjpqm7Q+zWHFgoiFB1NZmOVnPlauWcWMQ8ubeiCboI0e
56mythQk16N3EqEgMj4F/CNo2phe2V5PyUyWNLpoOZVXQaZvp/pIjCwcySmyrsoKSKhEkPIRBNNR
8vwuJU5D4BspW+OAaNycy75akLgs4tSO2OJ6GyGvusCH/ax6/2f68Qk2dQLmUe4lm1EB/YIJ38YN
rrvRu5tX+6ZR3+t0zcmjC4f9Qpu0N+3in+zIvqrtGSvmfDATIC6PZOx6uFnFAy1d1WgtMKGrm6CC
rleBpHIDay89fRSNvolHoAyYs0VYmD3NyG8NMEDEEZBCHyqj3BvQBGIeLsAJ9/6yHdzgue6wgkbs
b+pcb5hJoHxbdsFVVSG7DqhXY8wJ+FZyF12Uae5DlGppidoAbaF8UUO3n8g84LZi3Zd5mzzozwd2
0DDsxZyDrQkJPcfFkYdsxPvorm/pIrJ+3LblfJpYCZH4/t4acuL0RVCVRxXqk5yGs0JCZ2ZmOajs
1CVIM3vC3IPLdsKjdxIJ+qSK/dWoCMhpzowF1ZdLx0pR/XjM8Y2zIU+9xNdXcwmSedCwLjC9uYqe
CgSL2fzZN+W+mcMNKDk5mWO51Psc7dScukRdBbAFJJgJZzN03t62h30Dfr1W/OBLdl2RPtgu4pd6
2pYQ+MvpQDN5pkndNcz4PWK+NR05PsxTSzCVTVfWYlio81cfdKLGAATGNHhrAyjuL1ZW00mhjRAo
kuNky494nxYe079yG63GSRR/rTbgFl4nshmiLdHzIX49A6V2BjO+Vt0Ng02So0YaUcVUQa3EBVx1
KXMSuUrWEGG376ZDlYV8K6WplaSzVimOjQa248IYjM18isFW0ByV5FcvCQ7qIds/+xKujs2FbUKY
Ny3WQeSriCSpGYhM+Ry6U8WiO0je5uxDLy/DOiIqwRh6GH3g+fHXfK+sfltT5HJ14dKr2TfW+0Bi
6/QubNZQaRcwn2HgbivU2Q9Omhwtcet4JPV1qYGmTYGYSEHKTu+Q+1yuYYNENNT9gg8hpAMTLqyv
xmqGs0rj6AtTZECqB2Ltwdqf6he/C5KtK6nXk+dy8T5kZl4LkDBbYadbf8Hwa5yW75/Fb9LJKL0q
cZ12ZPz4QY6iNIB/Mlq8WsBHTo6YQ7vOrdcCOSsDhjU1oLmWv0KdK8pAH0F2ZeeQaMrmSrTmRkOC
jNsU0W5f+XtjTlbEFea4U7DxS1SeFoGqw7JuVQo+ZIkLL2VJg2ZfET8iC+EcU3AnYdtwqglE30GO
DjNzq4x9MWXnpERy9Lh8SEOlmITwG8U5cYtIqyZv9Blt51vtR/pUYy50fJfkTqzMlu9+tKMPqnUi
yDEqHoRPZoWV959A+7ZD4e1z4ewCB7MyA6ZNQINQpcgGvC9vWOEgaXriSVopyB5A2yY6Ogk8Lupf
rM1k0gchYtj0zfjVdd5YD7mrAO3E9Pz1KRnNKVPtsRgbqmgPIYFe5lOAfysphjPeWLHPSmoed7oJ
jH+fVRGEDicaQNFl92GS3Pqi3OUlXv3Fk7TqxmZdgjgAzz+gSYSAo4WcQQSExU0repTggdSDHxKn
/lmMp9kRODZaE1yWOTgsA8reJnBjdBhbOypBFbj+R1VlrEx9AAXxxB1iI+pVWXDe9axVk+bemdSP
9G5J5ADOaCmif+KbxYY7nnnPAzG2jgfdn1ee3RunhMc0vU8lkQlskutD5UJGkwkfkrh9kFmDDUVN
B7fg4ZJ6vLD8QR7C6iI1WXlR9tEh8Bkjlz49VlzY43Eq41PbgF5J0wjZ+Dbg3txMMZzPzAaKXxUE
gi1FsRdzAugjlYDfo2FnOnyKAZPqjZzd/tDxFLVr4pHqPuLez3dxsqwa9PKYq5VeA/1xcpZlOy94
NL1V5UQul+jTcW8qa9oFzfQ1tuWncYjk8ISmRWeK7zCmt7PHjtTvs2IJCOQq5HcElrL1WFb3ETtb
qctzu0Uk5jM/bIP2UuQtS/UeGm6aA+jKfQMtDCdFwEJgI58oob9iU+NgyRfkDeK9GpFoj802q5i9
dbH61E0z7jqQkLbiberha42QSsRC5mJJPIUuCwfuTY52NGT/7mWvuJMfFr93MKqX9E8EodkLa+5Z
RK8KIUC9xJ9diaI1lyTVZYi3w7J8aYbMO8o0OlU1izQPeFY7A17sfO8YsWLZDhUNnXTdexvCHLu+
gyBbtPEB6zNGW46Nsb9RbizFQ7sgHJpj8ItTukjq4eUqGJnp6GHEXSuohYgUKtN3VcBoHaOHwYGZ
m7DeFDUiy0HEuykh1MPiuXeN95E5w0XWkURQLYooRYwTTvszRtHPLJgHTNQFaYN4rs1pS1EOVHEK
K9m/0rRaW99Gjh/abxHTnmlC0pM5ztadVzW1g3E5leF5K8GdC8t/DeHmDRBptHufBzQTUkXfnDUl
FxaDCn2n8JqIYf4SsrVAmxAvCDXL8UFFcIEVkb2wESmoScLHUfNkVNNb5mEzzhZyYYXrX9bNQ854
yssGgeSbH4frM/6zDjVV8e/A9zayjgHx20QLWx0ha8KqolOMTU1ClAtWFttSl6x8ivFlCNudAmYV
lRYNG9rpPnaobGqD93Zo0FTolmrhLszrC98FdK2J4c7yFJTNgHo2qn20SON+qlwWmnMGeGKRpymA
buE0ybVyX1MJDiCKQI5Gq647IDYCQkIGilq4vBstBAzfn+6MbE7SdextuxBmynZL+1BsHFbAAU1/
UbTPrGmvy6AGChxZZw5I7bB3L2recU5OZk66iO4HPjwwP6GyWhIHh9LtdvG3U0QF71nsz6r00rHc
hUiV2/avd6J1s53TyfO8Z26kO8LSeoPIQ1k3LbK6grKL+Smehb7E3jXR2/iB6tGD3rXMGArEM1jY
eoJeFN7DscX7vlZCuVFPoUbcGQ5nIm7wnSJ/72KmXqIzd4XA7KMdipWyW2AygetBdCXc+tVNYrZo
U4ypLk9pozqoX4QOzYs5k6mW28riZG9x1ak5IhGb0YtVIb0Zg7dMI1Kc7IpVvXJbNCCXw0IgiBOE
jOUtiHNIkOMBF6INrXt9Hwmh33qowLTX3Wn0PnCW2Cy5Yf1SRR1bMMmALrnpfPub5cB90HUELIZ7
on0R74djiR4UF53ncbr7AuVg5MfHlE1Orckhy0uiHdKuP+e5xKyYYEjTK1FncqBgwAWcswp18xAG
WxQAj4VtTsIosEVEgnBWn7uIf2nWXioeU7Zj+SZJyfpotN3tbJuYYZN+qYHUgtlp6fnA8bJ9azcd
8+LWUkeeODZlEx/1aAJDPrD3L7KYtQOGJqe2dnXu8+uuQMOH7q2diTMKu09ktUxWNRzHHFJuUudP
g8OU1vLwGCr6Jz+OkPQyGxp4fJjR3LlFVWwHzK8U4PVmHDEWhVkfs40Q92BEaz+1N6oLCwKKmStW
ZNOiWERJnTGob52GeEsRApBYhh0ewzkq7a3pv1QVUQS6w4vilGo1HJuePY/q3PsKkf8gK0Dl8+Dt
ZlPDQghu48lfA8YXaAMD2+oCyUai7ZdMUhm5YswRQqPM61HUUncvO6cyLxjncjeD+uDFt7LRLgcZ
8qU88S+8nu1vxGqsX/Juw4cUU/ZwldmMtB2l8G07CsxWcU4MA2ZDFlqDpS8nR31FC/uHQX1bs7bZ
t05M/wvGZK6njk1xVo4Q5I3+bCwEKku4MvbpVHr7BfHrwh5QhcXB8oJnCgaocSmfRLckLNdKH0U+
hwz3kDPNTXiVdreF3a4ZIIChkh7f0DhMDw3sATdn042LnNghJ1s2d4vJCzyfETZCFxmtSpNHFcj4
6ElmlukQeodMFyy1BjwQYeueRVypJwtqXFFmr7JSN3NnE3fdfiWaK9PKHf4M85HWjeKTtkAdSR+b
SsynrrqJ64ifhs2cpp9gq/kBRCla1iGuMVc5MRGZ2CTslIXIUqXMA0FhTnVMrC9cATG3HAfEZgYL
A7ZcX4yO+6ijEhCPi7c3rexqrRX53LCBz3rd4F+c8KTP9ZufrSGMJXsGBw8FxF3G6XZ8J53mmb3L
7FHOWRkcnqFTDBSj2yKQEa4B8eBEzDvbfLpKhoBYmUi6u2HML/POMLYK0msnn/BiUXfFKXuHotPA
M/qeIBjm0439RhZFuqk9p+G5nHBVjd0X5kXUsQtWIzuSu9xPzHlUeLeNMe/1kDNpQ7130Mgaht6j
K5u8G99HQjzWNbYo2pCwCMQh6qngbKZtDYe6W5Pha7J4nW1YhK+aYL1GAd9NYfqk+uTLl2be291p
ybEI9RTKvz0WzHQ4gKaM4olkGFD2NJOdubSW5nqyfNytMg+2TkYgWwRdRNMhZlHJjGjE1CQ1E4Y8
RIM7n3vSkNgjQuYtgX2d2xTwMoa3WtFAdwXqSMyBUVqx2ov7I2k421xakFwEfW/vEKs8ZpsGmfZG
TPJjkj1rUowG4UKbaWVy1+jhHFz7u5OEGK07VlB5BWfN5kLBOuRK2k+zSuE6sgfcuLGBB3oPkYu+
O02C34EOsAQ2S7l1rF3lzy9D8mG15Wtlta8mY1gQhThZ6lS/BEmMuc3w44+1+yjUQ1ZB94b2Slyg
z3k0mp3InZ+F0pXHmBshs7pNQtqpmWAY5kaGSGnKQ5HWx1JrSIe4DLB+1hYeODsU+5ksaSyPv3UC
fSO6bMYObitszvXXx5oyEZkhoR2ncQ3GMy6T8hxh3ha0dBRC89WNdZatSotk1SYnEW4dtdbXC1Pl
ZjW491q/Ebn+6aNhspfgQgzFduxVh16NYoTxyrYfiLAMairkeRT3U8yCnBR3ZgefrgoEcC1eXRl+
eOVELOFMKGWSIgFiIAkXg2jbdC15mSOyZCJ3wBfXOpBvKCk/mqW99+x+nzFf2hTjrSWHVR2pQQPW
z9UEwiBhr6XjBdlAsfaBEwZpKcjrNjBTUnPoATegLtEjuMkyw0nijfswhuUxpxax4T0LWB/UUu+c
SHIbQVS2Ga1fMtBCOwnrYp0ZaGsCqYl75mSNjxOlKneVxdvrZ/ia88A9CotbZBydifTZ+Bj0AYJr
W+KTCoL90uCMQ/T1MpXVR1Izb1o6liRIJp+DWmM5cw/WlBH2GYSsPJg5plV0/OvrTBrviHm+q0v7
QcbOAxuMTwzqF72isnYkbWFZ/dUlHZOk4m1mFzms+e4OjEo7+4l771q39xmDAgA1fMjmZXhpreW7
kqhibCyKUf44jfQ+bmcea4mju6Is0wu7oPzWaV3SAYu3mmTHoK234QIToGJC0JcKTUmoDgaibMmf
/ttbv7O0oEPZ3CYz2xDCMRaGRStpJc+3jbDob53xEFjEDEiJBS8L0RzYNqcVv4t51YdO3M8SNWua
Ji9JGUKuvVcjPk7XK7xtqJDd1SnuyQaZIRcXy1+WnRwFXR/E2zbRbx72sirBP9xKZJmJN3yOjfWo
wyw51M99lE1kr53wArx7yUKLqYG0tKwNkpoRVJyMMBXD/JsUD2dVzTgpvQ8z9Cd61mOOABKJU+5S
/m36HmsnAI0LdxjiHYBXsEC+S0C8XZPce8JO+D2Y5DZ17XOT95i7KWBqBa3A6bWLExnRUD6F8a70
uFqSnfFIvfQxIzRReGxDGpdmDMqdUlzc/vqRMuoB3+61E416Ww78zMLAPMoBAdnif9qWcthuQRzn
rFLzm4nxkirsepvY8C25fQpQUOWVzGku516UF+1oXsrwsYzd87yqNgU6tdnLuO2mgjEgpvCaHWhR
1fNuaenEi6n56Tv/RcTHLpI3vKKLPMagOHkI2yAUM79O9/U8UXr0jGjGXHxL0kgjw35vCevzNJzX
KSQ4NGvwj9JHHJWPUNMXisFextPWjyiS5UCxncQR+6hp28I1dX3vpRtdaKrSrbfcSBPrfYc9JlcX
ez3OXD3MG8lLYj4cxzui6B+UzRCTXedjDM2HKJSZPceq5FPFiwkYjnRTPbKf7sJNOaR84s1sbVt6
9qUREfKF8cuxOOu6mGZoWuaj14B87Hw+bX1D5+96rDj75EIV1B5TGrS/Y7to+NuvFZjYN4n1ZIfU
gVXS0MoIeTRqXCkdqDoi4mlYzWQbJss4l0X9s3SIOcpS0Mwr/eDlyIkQDBzrSV6GHOo4Jnln2oh3
zpMFVr9ytxDfAkJ0hNDZBAzOCzA+JRPRtk2DQwMDc2pwThVqP0FzkIl9U7kIxZvIgpc0EVbZGzgp
DSzZxmb3YtS8mzrSYqkFRVrt/KSJEBa+FfpxUZT9eS5xzDlADySWVdygPGuKHWpVAtXXUDSqrkaw
wDPduPW5mAh5NjHaI0v7Z7TW27jk41i4zELGDF5REjMxGg3bIkZxeCJW5FscIGCs5vEpcHz/vKHZ
9zPm04zIswWlq4eVXvdVdqkH685wjh3yqX2XLes24fPnKq+vLybW+TqT/LzsmopVzPexX9dn4eRf
tH29Cqyvq9r2z1MWmBtVi4s54axqkrg7Uh8erY5M6LhiyGtHFq0CKVBFDJ1Wza6/XzTHlyym19BG
2+r5bfI7rIOAAT42NIS/O5XxeKQOtOO6h90x8slk5WVfwzvItlOF4awLibCox6+lodQzUXvTW5ia
ctaadUDWY03cTJWjx0t7o8/dXt0G81DfV4jRWOL3rLCu6HUg69vgkKMEl4c5cOLPO7siVGxpXplt
UWbJgJkNJfq8YPO0C/yMXPhEF3a/UdzwE23uGUMF9LPBq4rElZr5XYkSNMqdv6kRKWywzxwZSeJo
3Q8JoRmT3fbIShgWLc2EjkuRapnToE9JcnSUB6BP2K86kRbKgv58ibrvatUuZGd+RqdZFaB+/XQF
dY5USfJ3VDtUM3MElaAZdhFPpczPco9/DhxY4jA5uh16fs4vskTb3H0WKDV7i8fMTtXMvrb/YZ6z
oOEC+8hRWyGKDsuTIVs3GMW+bOqjKeXXUi/EApac8KG1i3P/zi5JcXGnFdWY2J+jAZRUj/JyFMh9
RfUdxc24mSb4yBLToQPoUYmUxc+MGDahI25FXZB12xwaFSCNzTVLzyq9KMCAgFHGUdP4/oNSdXvI
3WkLpyQ+aipkBCPhT86TtlviV5l11TEe8vUl0ybTat02sWQ1OrrZoTaSfHACHpB2Wc5WJyU5tdIq
j9JD7Naaqdg0ANgCxsYk+1Iqz8EnxqpqEFBzguKTTxWIsGXg7K+WzRy7wOcVJriYbk+MI4p7XfLQ
aw6XTqPg58kmCmjA7zHRMFtqQmlLswLDGo1bVILuyJmm/A46ahhZzQQCJLnG9t3so9y82T29UTok
T0sydMeUWC7F7ET7DGnTqLks8dElLTLZeEFWMM/zuBlbEnNy66GYmN4EupVH7h72gaLaxUSHd2W2
XKauwDUfL+fwXna4KchFrcLPLHiaWgjUno12o4nzmzgdHso5gGJVO6xfUPNWPufSUq3yzKJ8b0R3
OaRsZETJx6Z1MnAo1W1SoGl3wtVKn8hH42WHSc5PfeV9loJ+KcpRZLoTO3tYTD1hNWPGB5MdSLmA
rVMscxMkA6iffuwIUnopSWDxkXSE4bRa7fp0m7GoO8ThK0em2QhaL6w0DKf6Kt+EQfeqJu5vqTjq
tfBeEmOLi9ZHj+doFPOp885dtZ9cAJ7KhSGQJw1aKiRzhZW8tjGVVz7sZaDrbR1uR4V80qONrTsK
bcJxA26ycCT+JoG+FQNXtDr2BUkAvH29W3DE7F3W+CShXqRFPx8XurANX32mKkSYJecJbA/1gwyx
GACxjBVK8MmgX54fWy/qDxnP6u+gb89yFTELDOl+cUveVL73KArP7NSSs3NM3F0Sw43pLcJXfYTr
Jl6yXQifY0oi8I+ey3Yv7u/yAhUqFoypnqFi+l+TZASrw3rfKUwbcxw9TIkiaangonH75LtxtGJe
aZ2PcUQMfYZBhljDpIu4rWeGH/lE9KZDZQ2tnlau6xk7hndOSVsamYJ3P0HpM3hze2inUxT6Ize6
DQLfDQhiK4Nd365bvK6IDvPC4Gyu8FQEedkeI3s31PPlHOLpqyv3zHP68QzQyfVgP5mlIgV9qBDi
11wgmLEYAfj1HlSQaniiOoI6NeFUIA8+JwC2bdH+sGDMdjK2jmp0YACHzFbph9wjvQPObIbFaapu
fQ15ocEEgL8ePeV8nbitd46Kcjhb5u47Q/UBy7SwtvNIb5eIRyawHQpLw4lALTwYRZahvY3mlMQL
L9k1o0G/Tg6xtPyIrylultoM+xRltw+4yYS8n4jHiLQYq51MxHOZNNWOraPleyFBfvpuImJNQ5gh
FYNkbB8V6lKY75Sq51z4w61FSse2K8KXPIo+Yt1lJ2nIioj9JDpLrQYCCkK5wiUQDT8dKr6aEz5x
mH16It4vRc1oaKBB18Un2gXwpI4DvsGd2qMXhF/56J1lPI6cS/p6JKumtwtwnhY6elYc/rYPL0qX
7+EE6iIJoJqoOZVsGH2gR5YN/m3prF1S5g/B7ACrn0FS18lnNyDrq/IB7BhPe2GrEIj4dOZ1F4k7
xjfTgjt7oZpFiFdwT5ETFOfsm2OcMGVdXbujXW6nhMFlhB/gvJsM/kFuMIdJFla+GWgC6rURRsLB
H4B6m8Y9+sFQbhUKrsKF/+A4EdChiiE1swnPh9LqNR2mUhaiOKLyV09QRLi9M249X097WdYv3We6
hIdY4mHRuHSHodmV890SpukuQFi+dXg3gxymQpySFxdX6XZpkC9xIb/z3L8THJZTVU/fs+uS32Th
D1rYL4fCak6JRZFqQYTIWQDlznJVdf7WfHaFknvl6Qc3q04L/s6lZ7WOnYn9IMli7ofAJroLdA6V
25ru5uUy0PSLdbsAvysQM03orQUAxjoW8j6kq3cTQh1Upk55T4OZuuOlsSDiylWSPStk1LSVhoxn
asUeSRsjTN/ZrNwQy/kq18k2Rj0wO8VHhhscsQM4Oi7+VXmMUjRBmxkapjBVhvxKe9I70mkkIe6u
ULfLOaf8MfNZqTIfZSKmqlvtyMt2kZSfI0qMtYcpUGBikaOVr1tn2SawVF0x3eC9enWVX3MGJnjL
VQP5rkMzOMJ2D3ljaj2clZGYeaZvih7J+2JhoDGRCzc1QqZugJmuMjE76yJggdO+zT2DgDQ5R+MK
zjmqGaiLANfA2IF7R8EdxoT1uEje+4j3rRR5hVO+gxmaCdCLkARzxfGAYo4wmrTW+6zj+BgXzWQi
KDkuIvaf+Oz2skM/1bZMPE1CIQqbFuEnbXQzjeQHohLzRRcf5sY85i2EJuyew7bs+F+jdh479iaJ
1tVu8KsrC2Dctst2LRK1LbLqFLEF11EalvpkJ3vyh+PTAF2ak6tD0dhDSesY7VjpoYk5fUKvHI9Z
Yq7dweeYqjyUk17wEMUlInbDaKRvwbbM3XTKHX85ejbLXZzI1u9ff/zL3//tXz6nf42/65u6YNFY
6b//G//8iZmwS2Nkh//8j39/qEv+9dfv+a+v+R9fcpl+drWuf8z/+VWH7/rqvfzW//OL1lfzX38y
3/0fr277bt7/6R923CRmvu2/wVd9674wf70K/h7rV/5/f/GP77/+lIe5+f7z1+faXax/WpzW1a9/
/NLZ15+/HOH89Ub9x/u0/vn/+MX1L/DnL4SZ43eVfv/v3/P9rs2fv4T3N48um/GUDJRth77/64/x
+69fkX+TgbS9MAwdG2WD/PUHF55J/vzlen8LfHCCtidcW0jP5xXouv/rl9Tf0Dx4ge0SRCpDV8lf
//lX/6cf4X//SP+oekRuaWU0L0b54a8/mv/4Wa9/uX9n7zyWM0fSLPtC42VwSMeWv5bUEYzYwEJC
azjgwNP3Aausu7oXbTP72dAyLTKYFICL+917bmDZjo0TwFV8cV4YqJCvovn14yWt4vW//z8hhhEi
v+uhJpB4EgBWZJaM9tkcd3sGQSin88g0tFjL/2h5mXtIN102dI8dZhEkcOYYJZpVmmMuSKv+lfeU
rpWQpPKApS/Jru4g96rrJbIVclIX6EOQVD86ulARGYtTyGPIqSvEFZ4KppOj3qVaiGPRJVSvlAgi
fVULVNxtFUMo6QXUCp1486VK6Ukf6qcyYroZaIk04jDmqRKDcSmz3Mu0sKfQHE8HT6k3bt/QRekF
7amqkmNeoU6oSnE/rDh/WGAafYh/7IDeNpUjO9acc0NmVFhFqXvGSYIAoklntGofNCR3XA7sYPK5
MPjFypmqfoQed/3AknT/Gfp83GLHgO6YJt6fqenLnfFYzlcT/Gy5OHxHCBsOvMN+MpQGT86RXGi6
axlcI0dSguL4qK9djjhdJZirhuyU2L3CTU3MWtJ0wauOTB8QK6raj36M7mij6BEU2Gx0TzKy0e0t
DLsXsY52DLeQtZW+a2rngbgwjp1V2ltkdgwDeAIRivowcOeccmTjAjfKQ874bm83PmxlXy9QAnA/
GZCZ67TtYXF9BqRrHqXEbL6rY3LGk+/x9x0fCt/SU3NLKs833keLahhKzmUtDAI5dt8GK8VJ0rRv
bPSI4TkSFBPGP7aIv4qh+lNNyIlVNNBPQj+RXREHnGocU17ev3V1uJ8ytXB55dtEVORH0SZso43c
KrMSxmpaS3oPBjv6Wy/YhpBdHbI80YQUJzDyrJ6Wrifx1cLrGgbmF80w1vA8vkhPEK6gM44gDl/y
3OF15Sy3wsF8iNIp+/skOSDV3EVPSUfOTXF4I1hB9XcFu73w2Ham/ht0nVCuYqLhBJmlvrWTuIsC
yc9vHnoisNrmRYk+BuTJM5zI4LIUKygiowKmdfFGYGOuyn5jUtoQQnZn5vWAUyiIkGO4HjFuxdDT
OZJwdAobnLc2ycYxCQ4V6M+XSs/TvtQ1iR+ma1mPIwnU1l7wm6nng8n8l9KOU94DyLjw9qBqJtRU
DBIjQeugOxbV/F1LUPnJ3Bx4/L+IMn/U1sRguHRjKII+k0gCbOsclbZJ+8sQA68yeE6B/JXnaJ0n
ZabElCt20nO+oxrwaKnyPeWSqxZ+t0Ptaa4UBHew8hxtuY6FMtrQCGEd7IqVRA5ArrHrbdAU1Y6M
2Dc1xlxfF2Ptk37EPYuZdWlKh7JAhgQD9kO4ZFx6bGNvM79uqMVr1nj1r27GcmmHFvdGi6s4qnUB
V9XCabiVASWbLo69KQ6fFZ+WspSRF4XjLg7o9mxyTc4jWwz6qDin6cKtejXKYRy2d6a2gWNi2ovU
PR4xM/StBNxn8zy63epEZ4Z5jPGQRKRNvBb5s4gPFeHziUUeGHl3LEobB7nHO6hnzXCkpToh4631
xopvu6NsFOmMIw0R29lXz40AFgcLkNVNWhcr8T+IWKFUVWi35JJSEpYHHVG0kIekFjWPd8+su15O
ca8C3md+MHlQchiZC2pb/JA4JlKmNYBuNIF9st3VtZch5xTl6rg3eAJmgnb5CjjyalCWqvxtrBIV
COTsoSUspUrGE7DWuDAopoaxMw1MK2bEK57uPlA+hCeWmS4Sz0Gcfh3qm0d0D+hG/2tYxEedZl/G
gIQovpwL8zHrJa6kwvFBdqS0fmXh8lbHIfV/PJ5NmlEqi82WJsrriIF+olw9V+PrQrvmLpUJnfN0
MFMdDGFN/dSjT4LHH/aTD0Mvjr763TzsCyS3BsFlF0HvGTA299538KYBahIIP1yHIkt/OmP/O1bM
gpzIgpYrMJV3WC2AL8fcERiQLkikOsBUHAczbzKONnSPxNqmS/rUSQv2waqXI2FQcBioCbooDazU
f+b96wDtosFJs4+z/HfIOs39CmWm63Dmpow3LXc6+NWvijzAAw6JqxARqxgssILMSLkq6By6YC24
FVS25psu4vFofHS8nGvSULDnTRpFMSW28NBZUYPL7OA6k4tpmLgKn8OeX5iXnkJZQ92zBns/DaK5
l8zSGcACnXGo0kx8ggylzgg/zOnF0waEWyifOOgeAgcJbZEx4kiXl9BiYtiNgBQz4/KtEAHY9lHI
aMSu3/LSwTlCY+1CKFM0VX7ISwH9HW2VTY0Ile3BJLekt2ESdMN7+dNKCV8l20zq/FyQ+uXNLB5V
yjyqTsr22kZfOCQchgAcYj0R0c8sMHt4NA/LmsXLFvHMW7oSi+9a9s9EGdKNmFa79XBtZAnMfVy+
48FsGIlkFLb7F0Cb4KySDtW6vrT56B89Q+y/IPeOQO+8YrsYt8YXLwo9lwpDdWcED5dyiyVlpWnZ
bv2jyAw0vogZ6+KD7I3KxmCgjuGQgVatmvg+F9PRl05HC+H8mhTZR8llxk3QveEJASQhnxr4Dh1K
aqEpqAjugQUkptFJz0vno2HmNVD5brZ5HpkDSm5+Wyu/DDNX6HkKd72M/UO65lZmvJ8Rg1DtInW1
83yrGkwgq05QNOOFznD6O2wqY22qlqw5uPSLHi6rK0iZaL5qwKdFoHdu5uaHrGCtbxXRqsBZuEP3
Na5Brvm87Cj3pT99G5wEmdaHWj8VaB9lDIPJp5HVsBw/TE2AB9svAcAF3op/qjfsS7usUdnR15qM
PC9znxKhGWOOY3UKl00qqCXD8yceMujfJA4r8JocM3EENx56NsXZgMO9Xu4mjOmFZVbrTAOFC3FD
Ow2VLk2R4bKFVY8nbG/8pdgot6SKKa8ZeuCWj9f5dAZk91tUM1xY4i0mHlD5edH62FrNaiAfnPNM
YmezMEkQ0i1OM5iPvTDY7MzCtdVb1vTDdYzAVaRBP28igHeTHpCRCo/VT4XfvZzYnrHh/UrHIBy6
Hfdfmg4WrHvQdmN3b3rmYBnNIR3OTZbDwCEVSMzXHiRVGX7+p3FUgp+Ze2Zkt9scX89WreXf63Xo
oXGw+qzUltAGGxdE7rNTETMNbaLljWt7Gzd2H+zuOLgKA8fkNpzeceJTD10NwcschS9eEMPQWQwd
N/jKhbbFNsdq8uBaRDQlfRYz83C5CB4jb23EyZBn1DHoc3HMZtIn/cTw20uJgXkNMDdbLUf+psbX
VPEl+Oad4q3l1GV0MNIMxbiIGGKXcDRPGxTVoTXUjMjtknP6zVKiIVZc/aqHTGEGiUgspEKyxBNA
G3Iyp+B9aQhO4ZH6g/jLpQatmXaLBcjVHM9XpCS57QJ8DB1ncWuhGgv3FwgACE7ZVMVXbcdMxHHV
bjP8YrZOq2PJf+lgBngAfgcRlc/SxZIuwwnPlT8hkSRweZkvUi/D3bsGQ8apssdrv8xOu5WjTTJU
6qvtj+G2QrQrYrovJiSGwcIgLevXNCSkhga75zgOEjhgOS+qKNyuw4AJUXsH4s7LOAd6S/JhQ6eE
8Z5/Ydm+l9Z8G5rlJQ2G9ubB0WB4AiULe71E/Nh382NMdrsQU/rSb1sy+FKTX5A8C1Dr6mBIjgux
MGAF2UpBoFMlzMmQ11qdVEyWw+5C696t87vw7ixuf8JkPGzbkSFLyYwrUt3X1l9ASzRrt9VbLwSO
mRQNWHekGLKaJp/O+PhnWu/pkA8c8cJVoZxHqHVTBfx7wrG0xNMPAgVXqnVJhC9zzD0IkocTP2vN
BigEiha90HXLLzYMFzhRtulI6WP9WbI3V1tf9CqUMXR5iTNyUfhEkgIjnfQ4JlYaaSvUGQx2VZ1X
HvPCveywxP13HWIgnYhFs7zSwKu9Y5nwUsv6Igz21D6i6UYaiPne18Kkuwlv1GUWJck+pj59mZQE
eGLWPax/xG3ro25cjjIxSlRdU/84d2FCAonKJBa5chO44WEuokvkcEi01cvS+1QXp9kOvy4zorS8
FRzBIcElCOQB75PD7bdt+NxJx0HBhO9aL7cQoIM9sryVuASgYMTxNq6K8TaBnjtaQ3tXvU+mqmVP
mCsGtAZM6aZeVmGuXZNZjvkdJVkCbBFD9BytNk91tPkNXwuPChv+7sgycsx73OGsOvbZFlDjwril
TAevqOj0vOtHfP6hwZ+6ZjQEY4UrZiuO9xnD7clk1bFLFp5ZQ+jDCQnerwGmXEwnkZNJdxIKMzPv
GeCkjir7DZB015JAHfFoHiFiPY25h06qW/u4JolVPlYvyVjJsxTgDmvxe66q8FziSNGzkTAmjN4m
CxOSzqiQ+uTxW9QyDxiUoLlhWTU+q5p2tEKdsWl3Z2bGYBbpTo7aWu6EZV2zIsR4SpkRT256RE1D
CLPgaht485vaEM5PbWzHMU1hSdtTQ03ivkHEhZYYMBh4mC37RzLl+Qk6TMl2ue5/1U1aFG6ZgGFm
NG+zEJAvizo5YXugFlGaixdU7SFRBQKGKahlcQFwRIRCyzl5cHqcwGPAJdcOF/InwnrL0S3RQIdT
bOf6KR9By3pWAvQw5DYaHGYPc4I3YygtWulemnDe1RgwT5yuMYLSQmCvK3A//okWKQ+CDlFSpWTc
edcLG85UkEf4n7jHSv3iEaU4TvP4LqYlP1UTE6bZgyRgYP2q4CwSy96SDMoPKRwdQiPYvBGEj4KZ
9QPKFRe7kgjW2M+/F91QGN0xLnc42LmrubY00Y+ohFohqDjEmvGjBfDCSvrCReihm+rgwuYWBm10
8i0SFD452bEg75CznuikTneFQ1tkKQjU47Eg+PtLpy4Nj07yLEdgFp7zYjl0yUDHXyY7PHgNy0/r
cBWMdM30GzTTtJSHOe3A64UwhWUT6P0SM7XvcmYExJL9i4ymXZlz+ENaynpNnXAWv2cDO4xl07hm
5jC80Gm3cokzrk+KGLxAJtv1jgHAGnUv3pptx+PJ1Wu16ruVx4GzZCDQdZogfsbV3eOM0VnQqON4
9Vsj3jOj2lpqbC5OMf011UBuzeTeRSTcsZhREcGcTLTPi4/SVQ9tnVf3tmvPjAGPHvkALPm7ZlZ/
CtwKZP0oxYrmAlO05pfqWeCVRPeocFOf+Zq37cz5RNgTvskBlEVonrvoTzSMv1TJnbojHKplCOPU
UDFRsVK7H9iu3idM+SQcpqdogoRD1Q0wFxaXMo+IlliU2rbyGEYFIWkJ8oJbcDYIRlxMcbZE6969
cDxOVfG74wbI1p6t5xHY485wnqaxxzSs77ZAj1nIWrPfkMfwqGmClLaNSp0eRJgTKNHWqbYg6ATS
3veD+OipoNkFJx4gWk+azeQl3UVzBUc3/FElNtH0kmjKiCtc5gFPgg8od448KPKNdyDj96MUxZOx
KA12kgKHaJyS/+VEdlVOeUgiTmhlk+5cG+4H5XekHpgCPoRTyNncNdQOYOSbxQLm2Gu8HfL5xPYx
BQwoKOrCdsiVcmvoHeYO/RT7YbsXraZHyJu3ORAuEP6z+/g1V9HXJdYZs4eRAZI1GKaf6wvOmiXm
aDyWRExDftHXbvAf6S5Jz5Tu3vNcvnBd9ficP20sjw+liE6ZiU8E28+5NF9B63sNZAiGnRzkf3CO
YpwW02RSuPUFXsaNA84Tgz8OtbrHrGtdRGp9aXznqCtOgT5MDjhu0X5Ytc60+h5Ii7WJYW1erVYN
9dG0RHVad2Y96KKjiXkEk5EuTj0Fj4mwfKwRKLBk4QBP4RUMTXaujPlimewW1OrOEIjUZfPFDZan
VrCBRBlxW9EbbBMcfCx2ooe0ZdxfBgQTLNu8LNjcCVw9x+70OAflEbBNQj7GW04LktGJn8ZnPruX
xbXMREYzZPyR05Sn8nOADZUlbv1sHRF52KAA96AfdQz9QELxvSOnVms4yuXk70wvfud8qDm726Xz
V9lMzBwsxsQfey+9u238aq/Yf5gTcLMk6FXgNSlWynjE6loXtEyNKfzaC5HMnQ7M8uRrQtFeVOG3
w69esWBdvdL9y6Xf2xfwipD7YQWFfndmJvnDcomU4hokBMaMFXcIhzd3/ikD/+L7NsdT7zfc+x8U
B7ED+vol5BU6JDHl3crKcIc4IFOYdG9c20SngEEPtm36IiFQQGcbbpZbotFUAanYBWh8ggGrrJ23
qRreEwLK2yTXO2Uai4mnjXW5I1FX1+Tdmqn+25ngQwlAPqzutzCuTt2cvtV5+mvC6LTJx+bPYq99
JfEsjvnYllzay4Mk2PBWCI+Ttwfxo1XPXg4pKCchuIUYCdyV5xtTIC9lYtv4+YgKdUP2w/e5owG0
nAXO+DlIX8cWG+d8ZsqIq2dkXOUwtBzcgpLyINZng6d06yqEt8XJjln4jqoab4O1y66IWtz2HddL
j7AJRINDJJpvsy4v/InYDNE0bbNAo4ClJtmjC2Ehrlds0DzMh6bNXhrBkG1aFnvnEJXGVan5S3x2
g7+rMR0anBTy0NTZmxz5gbn6KloHhBIFRRsKhx2PW1lD8QvR+KdKWd/qQv/UA4qY02Bu7NfLsEVg
fhz6N25A+PeNa20+ZS5KC0n1ueEm9pAkw7CB8BQvu7SWz2Pf/S6Y/eI+JEIU+vw0jDP9zotzkMC/
Jm+fHPKC+ukgW3adKJ98u6zvCvpPznxp26f+sMn6/Gsj/feeXyvIQ7jrEzYAJgqUFYD3XkJu7bBH
wIPC+esr50A9IGHHYSs1sdyk2I2GhKEOhjfAIkYcxYRDvB0C9BpkTu54A4z2cHxGaD/Ha+mCKjEQ
Zz4tia5utkHrciuYJjADTHxZzkupvyVx/MuD9tL642sUeESWavm1NMhJwUJ9R2kY3Hs9wkUCcO8g
bd7rRDhQQtaIDerYpDD/jBwN08DwPfNOEMCdHzgOvEUWuojwseQ2tfedeCribt+fKlUQVFzzNA1R
HLuAtBNn3Dx0eR5b3dF45aD58n52TK54jrvVSQwdGET0Tku7e5i5H2yZXfFs1Pg2PCIepXK8Q+7z
g0B5h4w0O7uscz8s7YKbEmRNYJXzvcQ/kLCZ/tT90Z/nDkAyGkJrZZ+LK2qhYBX367ulsVQA6dj1
do9xrIWsHxu+My+ub8Zd+OWkA+1gD6VGwI+9zj8JHHPZbNH8RoFvLG3Wnf53ONb5FT03QIBtvypO
L/9/5vt/N/O1rf915kvYYfn5p4v/x9R3/Vv/nPo61j88J1CkrlTo2Rgm/mvqa/3DdV0ngPINUEd5
nvefY1+1/pGlPJ/uaC90Av7kX1PfwP0H/+qwIUjr8w/+H2a+Sv63iS+fnPgCKxTzaJcRs+PyRf/7
xNeKSDYzLCDlvjaOlVQGfX7gjr3g4EWm3c0qAUkmj7JHzHO3HJK9e1lO9WMOqenE4YcARO26h8LR
/R2q/Ve75MaJMfimI/WBwkm0Bg39Ns4z5/JCU/+hZ+t54VS9GTFyp04bUZKEkBWPibMn0lujtk6A
AQJWbq5lT94kwAIvJJhKpVbgSdqJUyu+B+uaJys0TKYkezTk8DmiEUDoLNnJMg72I2Gctyr3zkyG
q0ANx9odbrHGfpqWozwnce5suCPTVkP68oneqWB1J7JEJ4TkIjcjhAK8EIaLfUpq/NN1GeDJsD3i
mknu4F/u//UBZ85WVDo5ySiEmRzRNaFtKEtdttZ+OWBe2Z7jfRsM3QURpLsEY477I3OibWir+OXf
nr9/Dfb/fZDP0P5//FbxHvHouLbL7iOl//nn/zbHV6xlqNeDtUsRdR96I+uTCjAcayXfDeVrLoqJ
rz4WGPYHL8TMa0KrPkRm5ftgtDJjQk3yMt16xfXtJSMo81x7xmJ3FwynhpHKjUReotaN0bh8xt6V
Sc6jAyB4po3cHT3zAjRHcHxjauBT0bcdEFNTS5kndrrSccaf0dDsgbLNKNvuWTUJ0wkPH01WolEh
9zRczTlv7gfL+YIxkZtV1PvRqeEaKaoVIxFmVxl09b0MiCrlAtF7qrTzHPWPmdbuU74mFWAkPI2m
sndhOVMW3a/EPMIDT7Cj3pXfuY9o74ekCZLHJcy7YzVTLLCpbfd72xeP+OSnq9EsxPHo2K9g/6SM
mkOlanjU7lwe7N7jmt05FiAbl2/Tj71+P6F5XlqrNHt/eh+SQJ+jgVL6huSU4RSCbW0InsGokIv1
veoVqtHPpsC3TC+X3PhzPWB8DpyzXoCSgPUF/UOEWgw0aci62cOzWakDHJtnzIlnp0raDdlND1CL
Q1hm/UHTklU99avSBGERCKdU/EadKPJvozEEnUkW1GDXiFIhaDjNh1MSqkpM/s0h+LNNI+4rkzVT
9OZNyf221rKCxCjnet8C4uYk20+HZf25m4wBX4xnnD2zZY4izSns43I7eL06J0yRgDDYZQhcL9CX
hvBhMff3QLP5+XHC2DR4KwKY0a2wh+uMB90K8/YC7Au3pTf+6DSd8cZFmEd7bLadGW+AQ1EROOeP
yro09vh3KYU6aIvNmgv0uI8kQAAvTLlLr78da1B/lrxwaBL1j7JJsF+2zbclJMg+DVX9bFVqx+KX
7UBZ1vdpGLEUCswKePfwiuYd9RT1+FZ00S3NE83ZMFyutP4o2BsUl5GLj1ttjvbkMMDX6fwR1C5w
0yx6bhGZt5+f1LYk/C6bHC6maH2y1vQTXymX1KABhJtGQLPlB/GkL37O5yJz47wHNoPAKCLb2qqL
axXRzQAPR6GOOI7R//75gQQzuCCJkc8sEXdtgmvf0yjYhEN+D5amf2sQSveRSPTqbYEw0xXyMHIt
vhNgpSwtCjomAd2u4in4xnWbxobwwll3ePFKkx18lab3xKekJoZ7b0/TH3/FP01Bp3ENuIBZYW3w
VlCYmRvGepXyva907b3SIz45mKc7AaJn6SML36br6E2aZZCyRVJcFJwcqiT0OzfYXd2UV8F9+4oR
Gr9avTorI0rZwyq0rj7+thVyArrnNLoAeyxH9C/dmmq2mTiUC7H8qC/qW9CMnJMir98shhhlQlvQ
3VqfUFq8zsTst5Pr+I9d65aU+UwvS4Fckdv6lW9JHu0UwTF1seLVDSlHJyr6x6oJIC4E6ZqLunii
8265okg4WP+pPY7xONHOwQx6NJP/aoc86DhM6ptFkrYTf0USsFHVPYqHa/ix87OmssK3I2YOS/Y0
1ot9VuVAM45aLt36IQIaSJVJ8SNppXfBHk7zuM7jfd4jLOq2b/efPxDDcE+XDlZjZxr3//uOgf+d
M8i/Wb98zGO+57ihxVnE87iU+v/9IOBg3onnhXoMFzi6FE5wYwrTYOTAN+kFXYkbWrxndAE9I2Nm
z5kffWWrpKGPZkxKVT0LDbuZb8mpt9fa9mIlHUVscpDn/rYVanSDWffueeBUx0V9hnnMLYLiydiT
i1RdYdWolLh1yUwjbGMvD47GLzP5g943fd6ftUc5TubCsGNYiX6tSNGknU1NoDSHyG0oy7DtW9QU
PJWkiTcNFrzNrLsPhaFkYHz6fErKArtFzBvROWnyyvuUH0S2gOByu7PI6djJa6nOpghOdiTsx2xI
rKuwCEiSq9B7DglE6tuq2zq/RJNXt5lhzoWHHws2peGugmfh4NXfDiVz5nhgvObHfv+STnA2PYhi
fcR656RPbDvvnePJE+GIbyHQ3w+yVgGB4wxWTuwAkG1xjLGpgEUOxuLNnh/7PMkeo3VWhB3ahaTs
Z0+xiDC+w1kfkuQme8PNTblUvYV4TwA9gg9S0LZ5drObV05fxNBmlzZy4Joy2yB2Rlqrj/x3KHQD
0gdTIKiYEQPb+CdfA1EbSJMXEUOdtJPsUonKUHGHxtdFFHDXRAbxOVIEUDnvqSaPJhDIHsY5T/bF
emgbfafcF2vtoZ/O89YL9RdSvicdtB6FsURdbBvqqZRufzRRXaBjilOlp4xcGa83gHJqOTu4nX2l
1JbRGeTHs2UNzlusJnlIuKvSp+kzgh2n32M0JvdCjI9lxfWPUaf75JYlbWdzJi5pOVvnOHZuS0gH
Z0w1ybsv8udWCXaTNv0ZOc7J5NaDD7nphv9PvcggjdAH9IzqEpDSqsQJUFh0SLL8zRF5fgsH5i7z
jM8E6S+3p/lE/QctSGlkn2Y/53ig5IUxoryQizjwvLVERSxqK2Kb5tSBcLEgFvUYM0zYupL3R5UL
FV4h41bHXfKbt35Y2lM2rFb1zLIOg5c4b4M+kGEQjMcCc041k3EYiXB+Obo/zk2Tn1lrmKwUr10d
mde+gYAeuQIGXTfgdu4xbBZEfDdNKbz7bBwS155vnmzM0g9LMptzjMl9L2ZMi3URnsBnshiUFaJa
MaXUdxTeq7U0Lwk68pnhyj3E7YMND4UkSzE/Y+fosZyE8WOZrtjuIHwI3KaG99QpFAS4cXBWAyr/
ysCt7z6iw7iMX/3ZnpjYgVUoKqLALievp3Yc9mnr7YMuezKeQQkBPdddp2AIbhTqhbeZy8BD48My
9K2RJNUY6Z1Ai3qoaDe8rDa/Q+1V6j7LRe2EC8XIxy3qVCq7p3bF9p5W4TGCP7WZ3NbeerK1dzBp
+y3l2ZCqMt1+K5lEHZqx7G95z9yzq2p/2zhWfuW8l19LVhCrjS5Oxf+g99EGqlin13jJU5r8gNM0
wI53TCqSq+XJfgZHTjuVL1V5IeZf0tM2RFtkTcVTxx0GtzguAxIEvfLfDabAM8a8+LkY2xOZGbGt
AWswagZDiTM8fArEeRngDTROF/xEhvgq6sC5QDaiaKBr+DrrZbnVKB1ALvpn6LU3wADLQx+j66Bj
4gYMWZkGpjWtBk4llqR/FGX3ZQhDsJKTQh23Osz1DDkeKntlW7RW/x7RodiPzV+7yepjF2KwKs0M
3FEQzIpCMkk6yv+CVkYsncoCpnH5XEc6gZARHfDH9ZcYL8AqOfpttsqURRriBcJKPHPivoY8B3AR
5l/Z0FMl0Xz3XT+gkmydM6rMwZQLixFyK6E3n/5sYMB3tbZGfb5XU/XFrlN5tRNeYXtWPn5Qxklc
Vli3iv5nklrB3jidvGpWnuuYrYF+vCzWOsxvVeyfrTiZ9nnWf4/t5tnMWlBwpVDSB7NaCFK9a3sK
QT8/UJJk2EieoogOi4EL+kFiQtstEng8BUVfZEzILTW2cwO2R0SkjqyfrCEktN3kcQh/1oFejz/W
rh3kwSvGEmynZ8L954M1oJG63hmcrjrPU4E39/OH1WBVxU5pXULOV5e59G9Z5EbnEljXpR29R2Sz
4FqH4ytwwvDS90acSJqNYTGfSfbb5279MEYOcDJvRWrOVUPvTkpvDJj9SNMUyfzdPZdd2zNgdBV5
5BAqlFwAICBTR8xaXAZQDxmEvhP6RnitBBxKdGCCEt1oP+pS7ka/++Mk5XDMzAw/LKZRgAfPJ0iC
VXaHgxsrTZuE2xGM0YXr59YnuXVbehfn7wwMny1tl9eLuabrh06S+aMj6F61gEXLLGAakU3f04mN
oeFiQeVQ+BGCcwutw5SI5KIZa4xcvLgooEzapOP2ZuYd7S351AmsfcWUyFutgheBqXlXEGR9YgTr
7nODWaGgMs1nCbfn9KqwsO7t0CUTJ0gf4TpwqLRYPxD74p6XTI+VSS/j1BIKqdS5gZjATAg0F90O
TKAe8tg+FXMxQP7Ny6OVDWi4g99zTlB0rTSZsq+fH6YqVHvXb59EZ2+w7BlQaWVDXLMmbViYVaS3
6HNmXT8U3RziQkuLexOAKajCWZyHFIgxutMxRrS0RuwC1ijLx2pGAx9J0PfLOnFPGgbzHbGxavb7
m62/+MPU30Apv839YI5JQ8hbKZfuOjgZpFKGHVE8Yl2Ji2sXC8nYL2xIdXATtIs1fYIhwnHxRS4t
+cymZxI95cOurSdzG9wZN63ElP9fp/CI9FZV18vGWmpAecIpX6umv3aC+sRhqO51kPXHoentl9iw
xSZt9l7W02PX5eLSdtj0Pm8cdGWAQWCnXsZZXdq5uS8UMB/V+IsaSX1PDqpO/W9t8q0A/LOzSfrv
xpjprj/fvaq4B01AVXhStTcHyj5sDGYzbGeODstXOh1iKZlcl7pCFOcOxpiEY9A8/8htRZqcLGmV
zQmPbM5jYPu7mgTFakJ88tXsPFkHcunmBoXP3Jh8AvHqqMcC1Ha13BZTOkeHYydl+oxikpcj4ywH
VkMzjdUr2NP2aKGvbWo4PVYczzRiDf2F+Ih7dIP86AKQuFlZUd6sefiZU5BMYn+EfWYvhERFY12c
rnJ3bYctKq09CsFgwOB8y8CTh3b3VeUDRZXrAtfBlT8RkAIs46mrVwtcjgmbVWyKbc8pkGqwOjgP
AfwXbFMQG7gWPsis0/cia0uCBWOx87PAvWJFD4BA1fM/F87PT15XzGHA52FKszkJqgHXYgik4JzO
0mLY0bXQwi2PhigMLnESPwrbvyINrUXYnHZzajZvQ9jkN47lv51eT/vBHkbOniAmHqiJO4O90cew
/dl3LXc9jTBecaLb/vPT44zhDl768slijo885ZTbhoI7qhSZcNaQATWyUr1cIyvoL6uDyO+S8SSA
djY0DdyqlmZfyhBAL2BPWj+4DVtWrJabqWvakjGA7TnpAZkW+XAtG1pBusrvD26Tvoz+JC4upvVt
ylT/n0uaTVAYf1uOwdjnW3RYBPbJbCX3njy8JuXzWghGGMPcUWieyR8jxRysqt5454423kVUcXtg
eW0kXWVOhP36wc9t6y6IqFF/ij0DqfP7ILPlwDcSw1wnQOZDjt10tcPSsn74/KcxHGnVrQN4d2TY
94VGIclkmtyqILZ3uucPPOXnjwK+00mRtkDuSW8OM/JXNZr0MQg4QvS8rPV/UHUey47j0Jb9IkaQ
oJ9eeVH2ujQTRlp6b8Gv7wXm61fdE4SUVZFGVwRwztl77dS9NZmcb6WT3PWvOVk6X/tF14No9Cda
HO9Rw8ffj5H+pG7SEWlKfysT54s0q/gtrEVCRrSNJg2Beq1jwVV4qWvXkiCCkuiWciu7611b3rmW
Bl07n1vkytfS7tqniTJh28f4uaWrP3wvNQ5g/H4OcTn+EVSoZ89pfiUNiUte7h+0Ln4v+9l4REb4
0LC0IodAMNSEun+1au6LVLDnvOQ3b3Nc4W0ugLZw32p0TZzLZhanyP7JbJYKqoJ6vjFzntKiamhy
jeaXPJuhNHIqYRach42trhsGcPrrogEsr/FLUBYQ/YUS5DBVS/scWyN7FBNyjpzgtkFL5JFvorHN
vUK74/UZ2qy/MjCgw1XBbMv9Sd97Csbb8FfBXpNhuXFcW984QwN8esmyOGhiNQbiM90OQ8PxXOvI
Cs0FiYHArXKIrPGvNZnuBUENbBsj1TaWHKybUIvDfH6fcTIxViWGQouqMxceCjJRy6CugOenqUNr
jwWGJaJyN/6LPqzZlA3tIoK6UnBNBHZXPDEx7i+isLm7LflwSwCvkFlW6tqZ2Ai0YUsY5OLLIE3O
KZnQ4JyqzxzKLWNZFqWrQSyCFYij77BMFpQztYRh9nBjZV/uhooRqj5cwEJ1J7xQFrqG0LzyTBzR
ddy0qdf3iYEkK14s1cJE6zFpLqGhCfSI1IhcxDREdroxRaSnj8C/IMTJLZ4ppAO2rmGq6b/OvV8c
Ql8UF3XhfzEGLJh+CEywWsBFwGw2XtxRY2oddz05OaZsdkY7pXd98oCpGvp56LBhwyInrc+V3mvX
uqe2XuqgXNL5HC4iGGr3tZ9l9KRpNtL5yTGnIPX45pk/1E87ywqPmJfhu8MztYW+2EJ1yEZCJASG
9jqknDDMa2naf8ToiA9ZtuZVLA+v6WZ7Y8AEqCOqd0eP+1ve4Iaime/ta4hrGw5urqCpbLdJmhP9
rn5SsSO+qsvfEcVEtY9rZj6iFvk1HGlzI0pjKJ/bBEtrizgRUvmOBq6i1tbjN7s1L24fLqdham5W
4gt1y4shCcpvLuPb7wP5L3bi7UHAWJhCmiyo6i9h3hTXxoKy2WlXa0aPFw/zl1oY5rlUC4xIYy8s
8a4tVhho0vPAbAM6oUQuzxRE1yTWxptOB/lqmK9zS4VEMdVcEq8iZBjvQaCrLFOgKsGSOURemeO4
c0LbZjw6vsQtx4pZW8ktLG+ZZmePELvXttAcHL/qbd/17i3xv1CMjZcwqqZL3hskLtN1fRmr8lD3
Q0bqbBw95z1arGsMHP+3lsDl3NBsOZDHhcMepuJ7n3jTqwCbYbN9ubkFzzKR/gW7IV3bGN9gpPfO
LVGLxkWg8RcivFoS3ys+wrVamkdMkvrcttR6dbWnoRvvRJWOl6T1n37qTRgYoynwtOpEIFB8B4e4
mfhqI7xxco5SlijKikszQ69vp5jYPfWPwkzn7MOGqDPf/2HALT4II5YXOwQ33811s2+HynwKa2rx
Z8xAL4viLP24JV2OQEB2weXDjqa7G+VvPQ3ehymybo/JjFy4OPWPo2h+WX2U3hu3ck9LqoOViKKH
3UYk2jo98ldNB99ssi3RdhmuVclP0i5R0y3EIoQlrIEY2FBDpEcWx0wf2glCxGCJPU03FIJxj+ds
mJRi9YzVe/5t5smPzCkISKiJiYwsKMOOY36aGD8KoZ+4s8yvdlLT5DP4LnNi3fUEiYfL1f/FnBOf
KQP3u9QAkE6884+l8MSHPpbhxgDFw1hSgFikRHOTorl2dQbLgS7Di2Y2/lGXXUaCzt0zVK6pzP2t
sK0/LkK6i+7He7ukzHXrKP7K7PIt0xgdOkZNBrOf7dKmxX5QEaCU2v2+rcYwgDwFEM/ji9bZqfFo
1JK78oxW+EvVu8mJL3H1tlhAtHiCif8pUxM1aPPA3W0H61IOlFZOIpxtbC3tBfceEYl0FnfIxBts
KIypwDg1wTpY+bdMykdf/Dvs1mOvdAR1IUw1OHZBWbfZZS7xiCzQkaZQ+6l1lbmfCJTeiAIWBnOj
5DJb2cT2Prvk6DjFfR7z8j41aXSx/PkQGeUHh7n74+QwSrvg8pKHKHaIbB60r+jBuPOb/rL3oAw1
qDQ+DQidzPWyp3TaMPD9/O+o2+PFGlB7YMw0+YqDHfHzgK4uegaPvN5D1bpvMKNgLpr1cLEtdMeW
oGLVJq27JUm79R0IpOiyBugojHow7kZfCYqMzwvE7VcrxAojF3JMbdibd9tzu60t4ICMdFM2XlEv
V6mZR89q/Ou65KO1TxI3BpCRtlcI+v2rpaNJNP0YI0rNPqHB+rkVA58QhAwuZ3UGKkvz+U6gaUP9
y1i8Hw88Nd7TL9DZxf1gHkrXiq6dur65Yf43rSqBtgPb1fqBolks7jQ7h4CBzblJuWy2lcPtHgop
Nj2G+dBvmIsJoCbexuPr89J1+rKLSkprg9I36NgjSVCGGKK+dxDG+hYUOzuTSIlSdWw03K3Xf7Fl
oe9hvU0BqV1TAAsbMLMx71Rog95aQezqbI1qK1lf+WqTzJKBIDj4bi+6amqOU+ufvQHbwGLH024E
2XiRzsw4TTaMv9Rb4bQ/Ig9j7Fr16mhUUPmMtGlCYm23CML8S2RQlijS/b9XcUKYWeNkQZJuJcMZ
dU+HfRJd+ei+9zDGA3xY+WnQkKXOFgG9WaMdme9CpIACRaIHbaSLIMdv4yWdf40T84/e0Qql/+O/
aUZ1jxAmfiegIwg7jop5dojrU/C2PhwSwgT9/FpqfdBK8zXWXMgeMBh6esBcxBTrX9KbSjK92Rh2
/Wa0YX7KS/89zW2HioqbBwc47KEyj14dJoPQFWnxZUGd5f1bayUObUfYaxHz4jfkaCDECe/BGvRz
Enuvk/T5CandimxG/8CjtVtHuiU4q12FcRnEUEVfvvLdkzKB5mo2tZRQ0XKPlis92eRqixN3Pj3g
H6QH66vYMXkFJA9WR7k3ltAOFrUkauTUjundiIlSTurZPOMLNs9hTIzI/Fp5JKcgFiUDcYno9QhN
MvU1hdEcrNkFqWe01iONae8vPi0VA7wSDW2uFnPsasfB4k7o4wUHW5n4T+7I8tj44IboAgB2h6Sc
gxQ6rO9ceq6dkkT7dd+fsJqUR19I9JXlckE3nkLAswoGcSy+W8dHC54lp3V3LdXSo49z/JpepnTr
nW5L+x1MpNinVkd6SuKl17q19Qvt7jc7ttk1Rj6puc+gvR0dfF9fq8xnRlPkn5HtZLdcJQzEkHdD
i3frL3Ehf0dHYZNvKELIhrB7LwW4LKLZk73rdO05TsLwYll1etQj6xVzVs3wuo5ksC72ACUmHQwf
QzYlFTGbycPRBqyZR3zf9cVKM9Ko1as+bu91vCSYNar44uVufFlf5UucH6Qjfs6ag8fCMt6ZRc+3
dfOhD93B40JHXoncv2rt5HMcW5f1nUEvYuOCqiI3me2eUAwHmW/L6VFFCjnEbDrQU2GRtaVeWhns
l0bt91K1z/L1Jq8Wp/bDABHf1bLCzwl63J50U6DuUztxchsfoluiwGgLnwyMsT3o1A3bAj7CZkgQ
D7tDX1zyBt8u8NrCOQnJ5MLpvaBUi73YM32A9GdaaGp4lViBGVpmMPm48abGPMVax1/QbUm0yHsi
CtI+onOpLu5a7oNlrxlsrGPSdQnlol8y+VO2NO3WfWNdALoPp2xo32DccNcr5XOeu/zToJciR4Vr
79u972bOpFROJGciQS2z6rB+BL7n1DuT6TbZIobnvEDGHnYyJi5PM5ST0nFcsLtTd0eG6l6yKCI8
JdEjkl3GyP/XPVxbiOyYbjeKgAOeAAT2SXBVHpeEcE63rlHXwbpw22MPV8C7eMz+Vh1Gnf+WDgEk
qWbja6MzBUOoP4GyZTE97X3wTAVznIwnCIJRWuMz7ybi/hgjk6Dt1z/LcD4mTWJsu7wGS8Qz+e7a
cpPTB3z1IGl6WoFxypnK7YBzfRdqPdmvOAbPIHDcs+tr5h6V5ledP/HmWXP6b2nn4jAY2ne9jb9b
GqykHl4jA9D5A43utBMiZfYvclCtwnPQT4CD72tpPRuXgseJR+05cpxFDmKOZbD1bzYK5Y3bRfEF
PeVOTx1pYIhCno4kxD5TmuKbaN1iVw+1fZJKk7AuKMOqi8aIDAz/iR1SZ2qNaKLPW3WhMUAoTrLY
JTpykW4I63cZWkAiE+uZ9O6eobdxRlkrsCTxal2mBtqSRnFC6Hwys9NERpfeWsFsEGNCT6o3M+9F
xrc4nqZX3dOBpXhMcWu3F4dqYtrhN27yzA0rOcxVixS8l//T/C3DiDTjwivQO+jlSYKQ/+9waVDY
HfMJztzHelGK8tJ5NFn1sKO2DoYB1846IrIKMJGNc9AMUxwiTAwMmbAXcEi1gRUPhL3P4W10X1w5
GiikvFa/JWXq37NWIyMID7AyJ4u9Wzgl9iUGTJVdFUf4y0yjx0a7G9wsgO7Gb0UCnt6LS4ZiJaYA
uATdfklJBkDY+jsZfhKyjBM1Z+BP8HSBTJzcN7PiCa6a7AvuLXSEo0we62i4rkPidn6YUVi+Fc5C
f91+c70cCq+uurti8H7bzeLdsqIg1olS6gl+EieD7j+HblrOqQ0Z3+m4NYF2HR3XC1poh2j+JXas
lGv59t+Uz0nfDGfszvSMKQTCFg6HvkCISgaYDq2ZnnscOJ4krs0LVQXBg/riuvRsE6UhWVVOWeYw
Qe/rerfe19bF9Onhc1uiA754Wy8WknxTI6RbK8O3pNCzZBtOcbFx4ljfVTJyT6Pof46pVzysUY2t
fS05a0w8ba3BwjwYzQn2eP5si/Cn0/W0OBBNo5HxOf2pJ+tGNZ2YZP9Ix4YuV+nc4c4OODDpQ2RD
5Fw948t/3xw+eHnWgQASUTClxVe6DtxI5yDWF2528Hu+DIVPg97hi5EzzzugnHmFMYdE3AwLDkJH
7Mrf6+TQCtF50/Phw466IigBdoEHq7rTDOty2wsJnN+BAmP1XXd1CQ3ifgqpAHIlQ7u2m971uto0
i2PxrPNRzMZsv3Wy+ilJHjt6jNwOcUbK63r+C0OGR4Ohy7bQq2/tNI87GCyMlmOXFIUcdyYW3Pk+
x/MNfV/2NKzh15xkw5neUvbEVkh7CqrGLiOgnt/ee53Nvvzwa8RKAmFPJvUF7+AU3X1yGrHXJnkw
o2frSGPNuJDiXMKahXNZ/2vAktnWTRlZDONFdCr98c80iC9m4kXBoBr5NnDIoCD10qchddbpwJ/X
V0h38g3EMX/ji1OoREzrEnEPClKyWI3Iz5+djkHCYt71hVbHblmyKbC41m9bjfSNyO6noBrcMRhd
6jdrxL6baKK+LgQ0XQ21uEO5j72yPDVZNGNpE1OAdvbTHyfH2Yzs9btQnbTr4rQtVBqNW9kOBXBI
gkbb4mDR+11i1Q2hr9Zrb4XyXMTlAOtcafYa5L/nkGbjJc2m/dgvzs0xh/itGwjE0a0MN2WrA1zV
0FcaOcp2gAk8dCrPYyiSPNlODhUEzlDKmQzjTEPT+aPN4zFY2Pow79FaQcSAu4Qr9PqtrXOsE750
ll2Z8b1YBsS8m8gjJJsWwzkyspNth+Epn6hqegAy/9Sg3OO7bZcxb0G8RYJUvRBZSPXQhsK/+A3P
CB0YYvcKkwlwTrg3Hs5WiTQc3E5YfdsGQb2s3AOFGvsLCYmkY2zzhqDaqDe7z/JzZHcoE0M+OwOE
E0Vd8k8etoQdZAQJ7WQQ1GFJ33u7PBzlA8mTsY+UHVe01dGs5cBtMqYv5przrh0ZJcUuXJOoYBau
t4K8Xx8nHclwuMvqRjcvvSDZQYY1FR3hLGdRUyjtvLBazoTZW/++aOnC5LgLSZZIBVusUJekZkpI
4m3i18G1CWKw3eENLWT9OiwPrZLOWSohTxrRuO0iz7tiyM3uJqKovMDl5s/1t7TytEtjLOchbOu3
UkC4naExb3I8Hq+h4Z58ASKjb6346mSWfmhlzf0SqcpN8i3cGukvf7D8h2UJ5zByRTjpC5fvfuF4
SQ10LP2Q2od88IbX1oaaBEwVfnrVs48l/StgdpxnWn5EpAoLXi/7t3rsUBGZgpz2pTWQNtHuFa0O
d9pO9+iMBqWqJMZmHZ4XDZMKO9Tehsj27nkVs80JTs91BOniWt9wNpn/dIH+8D7JyfgaWrQvBLuj
p5B5uFi+MKvrH5jLMni9OPeBUSucySYf2+h3yJm4aR1dfxDzOe1qVD6Ya8VH1AJgAPL1nJpxeGUe
ebATIBS9Pr3Hi3cAwWwch5GMUk0PnUc7EB1sz9zD6tJadosqUjLGBhbF8L9/CSV4c7PV04Yq8mnH
Y3/1NdckWDQtd0MvMF2BQ/1ji/437ZGXdTzSJa736BBfDJix62hCm0KC8r9XXYfFfma2c5hy87c5
VCUnUWjc14XAFQLxSqxljR7/XmRlvCe16bzW8Hv5SeO0Xjr7zRFWz+dQex+Jw01NJzeq7bFwIzDv
vhgNAXqoUD/6ik2IbMObZtaB1lQdMrfBfc17OtPNPAPYGrwtBZX4IBM8JQW9+y4dHSZzFdcfukpd
DfPl5+Rrj0r3fs8F2Kr179iaA7+JUZF5KhBGL3xnI34wrzRGj6ZP3xElqNhRYkBJn9LyOmbt3VIS
zkFHE9pEkNQ1ZjJLMYntKlRDulQydpAt4grxMZYCRxjEiptr98dZogZMlZQ3NIY3ZKKk0c4o2it6
DFSwZc59+miSXrXr8lF+h/V6cAlkRBfN+V+3BXodDe26j6TKmRH7yKL/YtZ2eTL8eNw2ZurQUoci
QT2sYSwTQGHzzNk1ue1CjZjcp9DB7o5ps9c91HqNV17zSUyvPTO0s0cQ5MbE0cxj8yjVH0boLAWW
u2e76IEMp2hTozhGpzI3z1rUv0ea0xjB4zfT1XJFm2C6Icwi8Etwah6StFNDJ/Y0OMU3A2XvxsZm
ukci5T0RkGOe67UfdWI557CgfPCnsnzXCsK+O3Nin7Lic8mNZ+NouCWS0bHOztT5n/QIPnMrC+9p
i94eFqm2S7vxixsyN5ZGSe41JcgmdZHuJrqD/UPG8ftsNMlTxbBLuL/30jeOc84Hj2OttQ71hB0z
c/Vo5wpS0aG0Mv2uPIEcaq0J+FYiaB9yuhKxMX2NS5wOCK6Hh910zISapT7C1CJ7r9cO615pO2gz
PC0+WRlqAN3A493Edv6dTHlI3FlKNmzkckAjln6FjfKkVVK/dWBe/xs9Q6FGHpGnUGAQHv57DCth
OwddIrFDRDdtiP78IpGujYoY7F1KCRREEwk5mZL4cExa5ynL0z1P6ikZpm67PspVrd3BCLmnWAnd
4nj4oh6eIxFoCZd9+bfs9fDetFp4ZyyVb8YhN/frr9UMCBFuiKuoPedeW4ROoy5gnJBDnmL2xKW2
Kj4YAC2bycndb2nz6TVPOTw4lJYfsTmA6UtAH9Rz9mpI7TvYZwetVSE+0SJvcT/l53wENhSl2p1Y
xOwo0kledLWMcYddNzHf+MOk/iJJ991mBbVflGLHp7XGjq42NCdz3cPA2Qsc3rUftg8wSFlo1sVW
PpqGgICDRfyagpAzoGZh0qnhz8s+fY75agZCl6pPZi5qTUmPyHrJ0Yj7atH9+eyjezqb9Nn3kdAJ
keHOeatiM3svoqrYk5a6YEbnC4HXE2q+btiPUc+/MTjSz3iA7Me6pNK6lrk+HJ2WsLaROEePFoTf
58mXwYRxKLMhIUGsFochEXHgu7LcpgvYsZJtgOuxMvcMBP52WdKe1qZOWroFWK3BPeY53j3Hn5tT
7PUXSylJe0bwTSg7nO5cJckGYSiWNeXR4rfAYCoChJYiWF9pk95TtNNNS4uD3eotMQCQDi7rwqkZ
beYcucxatq6Ij/WVOdMfj7yeSrzzaOiOXFquM6jKK+08fYnQUSlyEC2Ww9qnWkYmwbSB36Tfi1OH
k+IyyOTUu8K5x3A7zIZrFzfqq5KCY8c0f+V+D59WLVlq/s8r4mvmoGxc+qLmuHM1Zo8b1L7WgGIq
z8R+qCH89jxoj94wkbAt3ptPtonomR6NKDme7pjKQ7vQY0Y8stWayL7wH9P7Om2i2WVxv9K/WY5k
kFNp59GZlwtxN/+zrG/16lc3yS6osR0Rm0CKNamL8olLnfhdq/nttHIKxtmdAmOI56M71scmB5qv
dRRQEi9m8bK+r403JAbdufb0mAF5NKbMdQlzgp/bvSA2SS7OXBZq4MER4i4vUTJX2b6MfAMUW+8G
o1pQOblBalKCFsvUgphstLMJhNNPM3EPUXzC87GdreMouhCOzkPuExexTsbgXpg3IMy96clbUnQC
gcbdqaW8wUSdm9L6XFICYvmM+yOBQZ8YDe2jI1z7qVl0eXy2KSfZ9nWffS1cPTwUHbiyFkKq5Ub1
l9Jn8tvXnnUpLTwqyQS2AqAqDMuO4fA6h1jnPJ3VPqk/zYMzNIwcYmiLMZOgc4fmpkd+EBLirDLt
koaxpprkQ5xqL2v3PwlLSCZzgjmvTFGM/N+lhZ4VQFBIMEroFDVq1DDZqGtDwU2ZN+INTYgWgO5A
GOeU1VfstuGhXFUIvYjgrtYRhNNyJo2UYFgcK/p5XSpEgecBxCBKaaaKfbnLo4khjKVf1mUGLnSB
CoNiFPiVMFsFnitvlqEQkU7qIc3kbV5b1ks/IQz1zR6WjxXZeL74uvpjA0cppU/8v23R9RWWEeQR
pICRUPj/PboDqs0NM1pU1GqGsaqO1iWV2d+ojizE1nn26jMhOwqAlN0y+dTq3vBjylEK0FR+Q3/1
GWm0hxPyyokOc1416LfHelQ/36aXtH91qiQB+2i9AP53H4zT5UjVbpzWoyjHWL+FhY1rvLV+hjHU
g1VYIDTnJ5zh60gm9HkowWS1fgkRU1kkPBU2td5LIf+yBbRxfbKntt4mBvDsvrDjw6yn8TmafPOY
ha6JPKon5cbprX0EGuSqeyRoJLOtb61WLCdaIk96Sv1NG5x0jwgh2oSDdG+OjX9c83DiHVB2Db9z
esc1popXMtBhSoFnfyn4AB/dPPgXGf6tLMiJSG/iD1IXZp4ROvycwOuBk9SYkdB7RNvYNT8WfRA/
1xdZosM1DUsuWSkfGrPWCY6IIhlqAhpcHYXbeZpm+yWfL7ScnZkZneW/rLdKi5GkbgI2BHhEOlIp
I7w7bnucHXlmWpztYK7jXfXYp3NPkjGjFCFe1MZbSYTBYfEK7xXM5o42bHWUrky2TlZHML9U6W4a
OjRy1fIvwwWiFaovFEbDdEmVbGBd8ELSzZ4liVL+0yidEVj6xA+p53qLb1XpcnyK35wTSqt5hjI0
dNioqCnVH5MDUWBalGpXo9SmdxPgoSTDT7m+VmuV1WOUrGkF9/iON55Nji40LNMNnmkKMGh9cNZn
pmyZXTstaU9uVUeBrZb11dREURDlTQ57HQ28P7XRRi/c5Lg0vo5/K62vRurixjNjea6qX6uAcWZz
ToEO0BmU3zMaBaBZuLL4FrlSSez4aEBY5oicPavO/G01l92+8saK8lUCGzFC7x38x8f11Ph2+rou
4MzRGpNdnYftuBUVM2d62ktzNhfr2Col97oQXtkHmevf6pBKY5N1VhlMuj7e5P8uQKmDKRq2Wh//
Ql8BI7Xi73MPO5IUPTDDbEGtfbeqQjv7I92LjE7qJaONdMKcc4wJ6NykKDHQGtGlWhdBKhQYHtTJ
OfHcL7qe0gKM9fkBuN2/wv/5Tf/aOXZ2Ez7x4WlPvNXHZ9PUqDPxw1ynwTavWWQVpwIN2mntRyeX
EK7PVTQkoIEIQ/SeFIQ+A3J6cZaOqLy0wfgWWuJgTvOsZPT0v9fmhRpYZI0nj5HelHsbowizrRgQ
V2e+5FyZ0ALQ/E4Mtr+hgcNUEYq4czEA/2s/YDSgiuHfDczUO6+LTo9y/s1FTX9rl4YU9ay1brIe
82MFB9CbPPfCr+vXtqc/ppUfDd/xUzg0F4YJ8SVVD8C6hOptQiWkWEsjEmIStKZKm45TueTkdJhq
G7B/mZH9qC2fEoWo0/daq26NOdWvrqvyQpEvIN8FX2LGjrFr6cppjnTPFdXQS7p2/TQr5liOzWOt
mz+mRrOfHsLza+anl/Vdxt8s0I3ob2m0znbIie8Udm9+NFnBW9c3D66JXYb5Q6Hm+au4ss9IZo5h
eyPL5EOU88+5vkn+iLpVtaD3xrjHOLkDewVE/70lKzrQAEl3lt4eZoZD76UensvUcu/ru6bplFem
xTznuLv1Z9mjTHv0y0i325AHs8SlMBNf4G7aNErO+ImRUKm7K0kG8sQWeoyRjx/Ctvq5ZB28jBm/
696rUQ2bU6yihZycrRn9UKh+TUrh7dcbxnrnIKmFUSF68yi158DjnDnmrs9uI9mGl1Zz4X2MxHDM
BMXwH2irT3ZDCZS4O3w9zE/oZJASb4VPqgCMrbK/z8ZExlxleti7xuS3F2HgVM9BMSZHO18JIrUJ
zAX/CTVD8qJeySFGj29E9ptmV6/EFYXfTNQXfNT9i4Er87EutGV9rEjRx+Alx3Zt7ms+8SCehVHU
am8EoxZl81eriIRa1WW99r0QPXBXMileujYs3kxffC1dJFTziDHAarFc45Gfdou3MBmsNejvkAJN
8ENNdKZ9Fl8XxE27uPqzpIMTkMIQvU4VGF8ArO2PrnKfY5592nFuHTPwoq+kAkUUSeqYVFIgmPzt
fqq55eZ8Z23q/ie1tH00tOTe22V5jFOQkXZtyq+6U2wr8y/+CefbiPdx7+SjcUzN4mx1xvLE1vzL
ivryRCWzBKB1soeuXHhFAUCpQrz8WH/N9bIAYqp1rEqfsUdsk4Y3d2j/tUjfDpmsyLRrQ6IOwvZS
Je4ffSETR7UJgfGGTJXAmvak8JIm3jhXwbzlSsIVkVq9mPdu09UXau/6siwS1aQ/kroSMy2oFNIQ
N2Z3Lby3rMF7MSi1cEI6Zl1Lk9t1VO7skDDp/8xzDUhMmIscrTu+v81paeQ1tDL5iEvBNWTka4nk
NTs3rvBQUy/aUZCQ/P8M3b3Ys+CZjyQUGh2+9wS+rdpqDSfMLtjzLojOQcl0fbtbfz0bNthq9OuQ
mcqIWmjA1rgfcD0ON0UiSdhBsRUgy86xtQuiuNXPzyjwH9o20zQ1lCwzg5NhkH/Q80JpV4IIqFdM
EUrgBXRf+63m0MjISMTZVgwVMgc5N14oY9fR3H5ZB0zZP4k2+4lONu7Gd4ElraXhWiQW+vTKDNvY
a5P/YPxYHaARw/o0JhAz/xAGnoKer6OBRA0U4k5RKLRCWevD7ABQJ8Uj1qnkFM09Au9A6UohtF+S
Mj8WDgdvo+z3uglb2JItaXLq7TC2zWEayOmM017irUskztCcES6MjDKl7dozbYuR2PH3EA2TpbiB
4VPELbY+b/QulD/OBdK5K+h/q2X1OlQ9U55FpM+o4H+kD0yzzUyQvuSYzjH39u+G1oxXmSzG3u2B
3EEDaVyQ8ll+KOv+sxjovPgamp92wWEwTrrNhZXtqYT3BnCY3XWrpcI64aw5QX4C4dz5H1GXFLTu
Sa9zXCf/yJDMM/ypUK3S5dohdEi3o5fJwEoGGbhxPxGvCq9EKm1MrFQyuUqCIDzgm5+FOixDarww
JIiYyCWVU3+Y0DnMs1G+JWNdvqEZJ9+uyLmr9UK8ycwct16qJ7tuaP5ow2i9jnqqH2FGptTJqfUK
NS97CpJ6DZGciA88VwDaSEUbfmOOcpKDwdHS1LieGuCgl1T6fwyDr4StVCTrUjhPqODx2dMF6mVs
QcZ2csFi9+qOlg+DdhZFebfXDjqZIRGsZ2DJrdQ/29R/oGzJTxVfqKdr+X9adMx7XRFaPB6yU0nM
WRZpTJsKzsR/bXawffwrMI8m3U2sRwpCAQRZ0KZT+LNbYsy5CmnapR2h40Nwom+q5fln0YUIVXr5
LNjzHhFoyznvPgePqa05eQhO1WLl1nhucM3Vglt1aAiMUChqH4lPM9QRzQ82LhB0XfihWbiIyScp
71SuLK449WMugymUH2iWx4OfKgZ2qA0B121ix1NcHatXZ1RiwiJMfznx8FZRfQRj6V6IyiXszqxv
tbpbImxi466JA0Jh+6uQCUOyvmkDA9c0bjfrKwNvdI3jvDVL/GZTZ4RB3HDmuV1XwUpD/ljFDsJz
LE8nAU/j2uLR6ZuBdAYPC6gQo78DqYGcvwDKA8BjKINhqsBC9/JvWAE43FlJERIkyC0OiVAKGMIy
Do7lCvJMY5veSoomzeqKbeEg9Wl1XA21WsqmpoKiCQ3hozPRxynTAzZiYJQoj1/62LbOhBMw6jX0
EcEx9DpsP/aZVrd9ps4yd0UNSxOWKEWTm9rI/rw/yHnFOUfQcF5fGRTIJ7lSb2bndezMds+wU9/2
bQY1V090ui0o7uGOPTGN/zFaLKwNAPVT5YTLJu7h4NSoAuzOfAgQISrku9qvEp91YTbabOxUJ1iq
lZs0l8uFhOtRIPjTPNLOAUFjAxTXfl8sbn8x7Z+rjZoba3YFatechWY9qHTQsaL04/vcRbfQSal3
zCE/UukdU6t3n+Ek7RNd5JZbxn6sG3Pf1c6HP+AQIyi1cVBO6QT+/h++zms5ciRKsl8EMwQ09jG1
zqQu1gusRBe01vH1ewLsmdqZHZuXMJLd7CaZCSDiuvtx3JWUjret/ZPCsGo/0r80rHR3ftPzHl1b
+TAJlFXnr4+ALZq1edGVgDurxfcTImZYQteQPyqHipSJfifBz8FPyjYZB88KJnC0i/Fn4BopuZ1o
g/fOnOAgOiQnsCjiieFeunUc+w8qK6RdJd751pjea88+elX4qLWxv+XqYa5HJPCsRucKzf0tKhy3
v95r927D5PxrlG5WzXRkQJqDOZr2blZab7DEKtrFK/pjtb785rru+Eyn0fjcJvYplnBdQudcG258
H0ZpkX1Bh8w5Xl3+LpEDwTJuQOkHbm6d/y4ZjqlVHWLHoe4nvy7LQGj/EsGGvMPFUgXNIcnAxHyy
PN4SGjm8dsKW1qhZ5MAw/IQH6jFFGMRh3mnPOAeZggRodaRQrt0y7VEznlYtWpv91jC1H/EfFc+N
A35xcCl1CUlhnU225iju1nzs8YgvP3wVpD1iMksiZ7mDLv5PJH3CSQi153KK7FWgInGC+MalxszA
0IJE/nM3pBjz27zgXU9UzSdUtR3rtkGqdtunvjMvaWenqujZP3xtvXVaSC9dra95ZsnzQgWJIuSo
OYtOyF48vdUj3C5I/pSGw8USd9qxzE36gtFKFUEbOgGZ7ZMUvcuNo7UPpRHL+0IFENbwTABHG5P2
mpjWuzNLcfq7dK0nTrlqKABbfNWw/+N5EOMbuLJwmwzDO+n6GQeP/g0r7ojh3csuMViAWyMoSclg
QiIFkYoNrAYtzwt2A+Lf58xhUfd790TeMtvw9mM+q4iBKZ7eN/E9UBHmZXH62TsS6V5PUSwpjQMT
tseWv9Izi+nbMNTvdV1cIpx3uywuUdmtPt46mNpfRs6obFKS+RszyBUI/3yTdTjh7dZPvZWWVPFt
BK7HJHQfxcA1U2g7d93MMMyoj9AOaZ9oApfbqdD2FKWQWtIq7STyycN+GPY5DGB0mcU1KEofLS2d
i+hK5V8eey1OQfYBdNg9mzgMd1VIYEkX3sM2/ZENZ0kAkbc3DSlQzzc+6i9hHDu6eWpZPhLla9uG
hAl8/8r9k0PDbHePkp/jwGYRtk4Br6I3BkxrzFiXz4rUMK5oSKSaIu3kLDlltZDGx8XExn5dp8Hv
kUTYq4qFvUI8ckKcQ1oUmSeTNqXXoZspJujt9yxuHtBIubKL8jY7cUj0y6ZrSBfV3dgvQ+cw7ptb
WTxqtcNlEnVEAUkPdB8x1SpGoo8lmuZitXQXWE/KeMJClmlUbWSMqvxEuJtqu6SC3OZg8ExpU6IZ
G8+gSh8vy5TWL+kA1caAy70FF9njrQRGDDmRfiUzk7QcA0f68FuctF4steu/QpkTNRF3KpoGmH43
T200gsgx84nop/9Walb5rFt5daPWmngZcU9f15llhUF4GFreh02Ixx/gZX3qFEQmMCxGIoU9H/Kk
+OEkQf7Dao7zWKX70aCgggNfzAPJ9Q+NY5FlZmSP+YpX+tBY8y2bNfvQ9+atTFuXeiayq2QsuGU7
eZ0dJoMKrxb0nL9Cqfw5KG43ewcsZWqyk/QGuCh0Mi54HF8hZjDsBljYZ83tjplgr6u0s1qA55ud
7uHV1a+vIy1KDDWmwngshujBigvwRH1+7ZrJWM0MqlaJZtNjnYbF3VNLqevmtc1/yw7/aVHmePUq
ou8gl/KnxgWND4pASQp5pPp0CvI7nEPnG0rgdJuaNmRbQq4Y8wLPIThcADxdkuxeOzF9mNOPYgqp
o07jaF6zBbM2VS5NXB/xWaoTX8JdRku96Tim9b/TbzsU1nn2fwt1DjDV4qng8+TXigFShdtOGytw
Y9wJLv/hbhg/Kw0b8l+Tw+Jv+BqUtg6+666c24kgUFBfNagvpFDlK9QvroHOts6aev4sC2JVx8iD
8+3WizvGxIzmL8AA80usybec1rm9WcGxKG0Em7vR2YMyKLUvvTTiM7dpgKyG0CCnV6+Ajf61cy7R
BjkQQAQsiJXLEmH8KmOmk8nwA0rBtCoLXmDF8b7lypXZSTazQ+Jg180lW6suEj/7rvj+Rzrykiug
0rIkOUky1z+HAU/Jv0vTgth1OBulWNcWa0g0cpDyIrIZOTbaS2MV4B48X7wwGMB1wzs6dyAaTQ4e
GeIiYgKaPxTPvVLhloX3aXZpm+TGNsV52Eog1SInfUzUX1IbxR3T8ncZrMhbMTcBHUyty1Muq4+L
ODxZ2rvJPhGmmLj37NZvA0Z2b3E5u0nB0Dosf3/lBwiYi2PI6d1SSLBGs9KzQ9tTCasge3dCdh+R
CqWWtE5cnMTBzuo6O6bT7HbxVm9ApTI9isvxY6Si9Oucy+vT73nTPWID1K8/lxNB9+mtBsGys8Yh
OyeKSYJPJSa7RIOKScgTfHZGhfvkeAdAcf/mZkYmCkdAVJAfSQ9aCsQTNvFIAJVtPyExxsRZE75w
mj7OHr1pvjkRNB+G+ZrX2u8wTYqTcKBaVOy8nJDOVW6/1Qkw4GANZI1BSflRfiu1Ae0QNzp7I0FT
brrvXAENLmP2jAUN4+REXHXwW1iN0N96FNQX2546aIfh1YrrLUG55Jpq+XjnBxjvkoD2rtPIfyxf
m/DBfNn5GATh9f9PfsXiRcdBU69ClbPk3d+sljNbykT7xtGgvTWqU442Xlq42Yim5fApWruHxYNa
WpN9P4+4AKZB3FMBeygiHnkLmrTa63lcX3vp3EvLT1956jPTpJFplSZs86Vf5bfebCgFTNpwpyVQ
G1Zxn3db9gDduqmN+mXI5W9Lp/aAaRJWOyVOelN8I7moP1Hs02+LXFCZDPCYEexI/ZU/aRdRERBd
bI1mlbCx9catV5m8ZvGQnkWY7YwYT6btuugL+LfZl+SQf0b/YzQm+L4cS1d/j39gi4ju0De2G3yC
c5QvETbAS8apA+iQrxJhEFJ2dUlPkNS74UZi3dxwj/LAk08QF5ezUD0QWsu9JNymCnBo5dmuoWT7
bDIXXPdGXm9Dlddblqzym4ujB79gT5n7uouTm52pwCodcFKGgC1tIEU+wf+nZckS+5gM/XTe5Ckw
MW5Vw9Wl6wmHMyZoVMczZ0nvXLI12yYG2Uvq2+JzPbb4/9RHy+IpCpU0RypqlJneVIvP++SQpqmL
Ma2gfj2oeObamNCPX18cTOjtSrtctkFxmE3nQY2rlKpOsR4ZMUhMXx8h+ERbjZefVmN+APVNy3cu
i/Rba+UlbibfvQIpe/k19LangMAOLgsijgRWuPJwHhyWJ1fmZfXKGAOCoemU8KKY564IxtuyWNWg
H3EQPMd+0cCuDi3ktzG8LIs+MfweQJ4XSqnDLxKeKQQMz5ZaGq/pT6lxCJVo7IetfvJckEUrF+vI
hvkR+bchlOeps100bWopTFRWfpBhxjWBV9OpvAQsQ8ONjTsf6SPATARoGMQdk9rd+PMUnV21gCYj
ud9qrQt3MX41O+iVRt9ixrbVhzh5hBKUjbWDv42iAs7lWLANiGUIzxTTv8QOxRwgs/Aw/Oc/XD5y
O2pdvrax0WQc+K4Oiw5BzonQxtlv03vaNd2eiQdjrnGysjMTTXdljUG+MVWMzVbLWKawuWpG0laF
W6KrpitvSHkc4JbcUpOkS95E4HDCGsyrGcF2qAnCOszP3pAd3LWDpegFIL+xkQ3av3T9fvsl++eB
dhacLpURIDKtH9iRmp1BtJnfn0X0MfG+IUx3ThH9SkYxBYSQsUMnYO4IENQlyh3mKQdKMqGoHDOV
nNKPcYg5JasMccGG2E6AA3RLtjgJo/PXQ32Ko8eswuLLkhGouUQqMV7DO9uXc/wk99j7iIxpVS/P
1AVIaFXhk6tV8X5JM7qKLLV8tCQctdFJD4SWDghFzskDYfy1WESWiUwFeAH4VU1T/3fBmwBMV4pX
FTL8er4tD7nlcafJZk203jkJN4amkjTtqeRqXT6LFVJBhqrjjQ1gqiYri5OnkIRSHJxFdlWPh8Wd
rduOuro0588EcOMwaIa9E5RVQjwsxgcogIEpeUdNlH/HKFavKUpPt5ZIostg98xobHhZJ4geq/9m
iKhnk7cIwtbmr05al0BD/cj5PgA9PPr2/BEtU4mGueOOtLG1N+Ahb2sHPPTomubDjBPrAQk4QkKh
fXR2oUejAB47rAnM3IXcVbzklko7lZNZfi2DijzhBajOvGG5g7KX3cA3ni/L0jRSHqauuXHfSphp
dTwCS/eclzGaCdOZzfLpWPfaVufkvfIAp1/NYyp4SJR93uD2rrPypOEEU+DPamUlVXfGHcqVAmjp
ZCQgtUKAS9jLWeHa/mQ/r5k2TphxTBlqsggVeipFpKaVbfjcxq2CpI3X0IsnOFhztZMzBsfar9Nd
ghT8OlgUE6RtlJ8Gm4E/JnpzNaurM+OYAlBeXa3cq/uNJ9m2/J3xLx/pDYYyOZMp+swzBynMTKcz
D7fpPCrXkmMX4kg4mviFTm271t4TYAfYLHJi/oQRn1oCInsQKhNKWq3YUeCFGjiCpGWIn/H3Oiyf
ha75NIWViWybWNdeacxRZbZnCIWbJYZWWvO/qbSkKO7cbTs80ub3MHwO4wows8888JDWGBdcuGWb
huKc/dAOpI+9E95757lOmAdmWfmLR3a9qavke0oRSrcpazQw0+Pmykauf65LTBnzC8yA4ZrF5vRS
DgktnoyMDnrP7FQT2NuI8tcPIdwOpUW20KuC/JozP12EjkXykGpo4icEJUi9GHFQgpvENzO770WP
AGJJsaH/BQvruBpzMZZ7cIXWEfjTsVQzfamO9uoQcyK6o1Mxxh00p42VAicCM+qpSyMFnRZzXO8W
D09nRfPFa7ahy4lLGnW7C1uju7UdPCjYg9qu6GdxwQcTHeaPvpu6rcuh9+6rRTCpI7RN+WjrBg+e
l8lH0dTTofSg6lRxtIt8W97HQBVv9IhvkIOjOxMalgoUWaW65G2/vZfK+N3Aw+bhBiLC5RF18xF2
NzJv3ypbE/y3eztYyWxal1BAM6ciRA/BeFtVlrzEVmefhfExpmjBQr0NFpfB4jeY2v5PFMf1keIX
gWNXAgbs4DnDhHSuKXXMK1fsBmK3KCHdK62vxbMfxYA+I51sRtud2kTAj2cvCLDPi1GzqAtZtJWv
hQpNRF5kMlQAuIfqTrfQ6pZtVc6pn9MwabxoAbarpTPN/jB5zNKlAw+EDh129BYbdD6rRese6Q/H
TyMCDlocsMXdpu4p05O3cmisT7z07mrktHjD19odugGvSZzRpVeWpvO7jz+Bo79KoXLo+KAfroDE
lpbYfWYVl+btphGywfQc1QSnk9n4hfdTp0ckLOHTSf3uN1YJCbFt18ukCdtf/DVzyuywWtGD6e3C
qdknkZWdpPRjHDEONyeLPCvYZ4WIW8xcrk5xdd7KV1398ssfpFIMvwKg0In+ulZSB722UmhtpSFU
4bbizoErrc89PcOp292/Nm4ALJIdXBSm03R7IaTiNycFCZp0Wax+5sAdTgWCVl0fbGzMO6SHJ/Ab
05EUAjC+MKuO2Am/R+jmdwa59Zadm34QFmOtJpXsEyGcUH+D8r5edL6wrHHa1N5eUNQYx7jXh8Bv
nuw5cjdDrk80B+mX0BH9R8B2ZCHZZWoCt3yUqzFc7YK4rNBEOa0OhwVSYURUMo3BCCRJ7Y64OHZ1
PGbn5eCyHGGQPu1jY6RP2egyiYw06ntMTzNXkcaAONU5cjJtKlbAA8S66pBR5rjDGDQNlEZHNrUm
nmAg3YZPOWyFh+uw8WfO6rKjjOxTJKV9YpDrKmsaTDMZkGmGtWLm9vzKve3sgUBZc172XubISp60
lrqdmM9CxgdkH12Xkkzy0wsYaVli9zMOY5S9dPiAA+wdoFyPKKC8GW9OfixLNchPrc+aDqjjItyH
nPCpY2izVegkgG8bKgVVSVUMmI5+J+fTzqjYTFzB71Gk4xdNDOXKuyg1yWywirWexMzG9PgwsV93
rEG7Lwslbv7Kb+pkR3rT3YymxVvcguYHdxFr/WhAxUBzuy4flWkN82+017omeJpIl54mW1FOeyr5
GKa3ZKLh8e17Gxpti8yld3l113X/0SUlIU+E5a/nZlMVBGRDKXeO5Rlb3SWC5TNZe7yPY4BHpxyr
07SAJyuz+VSSx02OQtyGjsbNalzZ0MnWrhpAksNuua9iXl3wTMviTf1IlS+Cr9ZHvyuqknZfz/vI
yU//Oz/b8f4HerZtWMQ/bENwZLD+Kz07MfH7jrPwt3PBgTguwuxOSv81D+TcE2vG2rcgyRexlFYN
/Cf4Szi0eCe20/bWN+rfOSyck69nHU+76NnADHKbBMzM0XJ4Dzs45n1u4de2NW5z79m4wYrqRItu
DSCL1p9RrJck4twQR0QdQTRyIUJjxCzPy6IBYd+4ZROtl/IL2eYC1jI3VHEbi2C4LiUdqEMtezga
LhYWQcu2BTFq1jZFCbrALPVvrZITJdigkwt7cj9JXP9Z4z5069g5mn6C6kzScoo15H9ukcZY/zA4
9TJRc5xLTf72xEtFOWhpbXjRs22hD/lxuSCEePnfXxX7/2Oa4+1yTU73lrAtl9fnv74q0hsszQAS
vTUrzOqZO2xx/Hdo7SwUi9m7MEARBcjw79cEZFAunTE4Lf+K30b9XX1XlgGqy9OQ8uhWs1+zroVn
OkzZblCfdtxmDsmgia9/arqjdwlz6pZ0FfGyZk2/wrZ/jk30183iLA6DBKcNfiXo6OqLS5HJ8kUs
8//5RaJpK8MGzWgGDRccZ21M2VX7tOjyf7+23Fw7dYddvmY2Q0PyHOl++Zf//nvL15Z/eflapDvV
V0HQr+n/hP+U/0PviMEF+d+uA9u3fWEKppO+0D3DUNfJ/1M8Yhlxz/7QDPcawN59aoM0WhavZlMd
2Vq4XR7kyTRhmAGYFXlkgk2iOks8Sw8+4nYEZKCyO2YIX8Ez6PoIjAb8VYzhLm7TDW4h+RBYhmAK
A7Hs6Sru3Ky+OjOB4iKPfkl1BTS4FI6jN/07mWGf+o+UbBr+8sNG5hSrxmFA2HKsnBoAS44t82Nh
Zb+YRc/Phh63a4+04YXXO4JmMDz7YdABqbS054h0CDTJ5cwcagD/a6M8LXuEQgmbZpwDb4l0yEVN
iqEalpSBfE+HdbXYVcxvZW5xDGt74J+9TWXXwkiDceFv9JmB0hh00y0vT4xggNXMCFwYZTw6HeaP
OIyye9O7EEPBbW7ZJVCLWJY1yC2EzhS49sL6o02Z+DlZqZWurla2tMUxpmRu2YoBt3G33kjtsxkb
8iTUEpKCh45mc4egPqQ4eGPZ7xsfHoSTS+eUOLBSwtTpN8RSK5hu20HqLvFb0ndCc6y78ER6G9jM
0GY93Bk6qKKszDjwPx3ukrjh0dPFH0lCc0/mTcOyHM93g2frkn+IIchArdKnfV4zn2KcOO4rAlkI
rXEFDg+vWWVzcfg5nNtagcTcItao6s1pX1VE4l5m0PJ63T+CP95jxQvPXUePvBpqmsptHqdi74Fw
2U91MO1kMTRX4TdbQ4j5Vrt1vi+in4VWUyJS2u0d/EiyChgl3NvoSsvO2kza/h8ohr/MoopXMfTS
o2nH/R00EZIvfs/WEpBoTVE/Aicgr2R+zJWe7D01NwSixQiyErW/HlLjR1mWHVQXlPKqhmxbpdRU
9A3So2mV+qmsOvs5LKkzRCcOoCpq14jXC094Xd5Bk91tqNBHx2y1S4+j65L4Y8YBn+1uNGFkT/KR
yo8xAu89Ygqfu5YpLAZ7dJCAI8qoF3I/igY4WcoMvg1j5C27P3ZhN770kXIkBO47+v+udunNZhAj
AbxzAfgcIJaKBs235g17JLHRFTKiaYN+31flb5kzQ/T+A9OT/vl6dIM0BCcdzRRHFFODkS1GkkIO
8RxKR9DAp8M8tadG8aqWZbFNkEL/9KXl7JwpSy616XNFG84qUBE48y54bR4jt3WKjd6bOviDXPpw
GkeiN1RMIxz+DNEUvzo+aVut8Cgo70Jz7/Grr7jv5xCys89U+VtyDEF7Kfz6F6MdekLZ6l0phLWx
LOThFlNiSQcJNGjszfTb1ZV1czi47+iQ0vDqIRW3Zn1ZnpzL4jrDdCzRM0BhBae/Sw1eJKI9+rBM
vjI3HfYCU7ChfAdUlBAZSxg4a86nItn1HNu7zKjvABcm2uqbeS8YmK4DLPdrHPnRblBD3qCHs+xG
KuBqtxTNGHkMh94i6XKKxt9jWhrP1vBaDhiOAYsZVxGJF4vSHupb65p3D8oiKMhs44+0n2CWuLll
MDwPAnoNVrwrTzGWknzamFPkKERiUYCh/eka+n3+LnUk3krdnHfOIAjG/eeC7dsE/+cVxJmCytxK
z/tMdILdB9+iONYzAH6Qr6KiJW1o6NRRWSUiJyb0yctwLsNvfU+itt8ZuMlOy0JvrIZ+wDlgqsgZ
x8pjE3tuxAlTR9RtCRs33FY4w8I2U58OkvIri7jlhlQ+tdrWNJFALWcMdZR4zrV5ICtRX8q29GkF
b5tD7wQUeAO8n5Pch3eRnLkrMW9Wng9EZ/OsuH4FNNtjC/+DQ4g5nHr1Ue1hHCK/ftAxS3ALholN
Xv1GI/dHbvn9flBAI0tl9XtUSM5jxufY++9WDmqpihjP4kTMLwljxz2YDv21j6snM5m39qz9hBxM
//v8Gvphvw+psEJAj8+2PZtHg/t3oxxamkK4U+g88j4/+4KagSSqLKYRMtgI0mrggqYu5kFHZyxN
ETHzUBnvGlUwI1xB/wNeEod4XgZuuWrmi8s9AkZoe/0LCct0C0+KKPYy2lfB+NrEFimVlsf6oGvN
0WsMcaEjBCNhSp6H/vVvmQh+zShZWOPpG9IKM8GeziRIy7yrl+bzOqBsGXa51Z3LEh6fzg18W2it
t+rgZko5ApznxksRWAOqtHDvXZN0FK72KOHOIYup8Y5gEO9i1JoHRGS88TiuNqAMR2S5zCM2GNtP
vUWG1LHE2apB03eCmG9YfGIKm9M1tSLvi1LcWGOyW4Rju68/qggfjEyL5tLxx9owbPxXgjG6mJsw
wmFV3q2xF59hKb7XBTR8BvKXjm7Uo5/KPWnfDcT+6LicHKeqg4MdcsHqof8IJHNACFJQ3RrSJJ3I
ieGM3ESom1ov95tlGdLuPTD9KtiU5euSp9Ncx92VpfiFE8s9Onm7J/I73+siNy9xZrE/FSlsuJFo
gReT0J+DCeLfSPdFDXxtTXB22riM29cIYs6JPVW8sTUn24+tMYPksLOzBcHdp9PvPsYWuHaUs12o
aEejUCNhnaBB14IZSwwz+aIXVqpCKkyyo62MihJNn6JmHtELX5l514QM6n3EBdbtJT+VuUa/IkBl
scfqvL3kdrIewrqBplxmxwDxxg7b/DHPhM90A0jZKLOfdUceb2FP+UyK6wkHnjlH9sMb3d8tBbtF
bczffd28JQSTwdYM9METTLWH9AFXOzgUQwhKNZM7RjTVoWQCvk4gZz+VeSRPaVfc80lOR2kY4XlS
S8S509BlcVmyxnrtPTu+I/aCQsQjebfNX25mO9S/IEITz3WJDzQpWO1Jte31lGew9w9WrmZwjapG
wBJiwa4cve+Ok06XQM1VaqNAbRcblzip34krM6zmJnHNb8oMv/xiZs4B0R2Y5ytw+97yAYFUfZoA
N8Sj3BfsK81k1AiBws1YjoReBvEqTcrVommYevy7YQq6CztU874mLdjYCS1/tv009GyNbCDTO9yt
0VrTiOV5sgwvnj7vc3D8H5rp4qGOy/StjYrfMCopBaLkoyncgLBMW2zJnzHzV+aYyiExiV3qI2c+
uvJ66q3teTwaSPwECEi8s213N85k6k9zILQNY+R93EaK0kWf1cojmJC7Xf6kZUCC8nDCSVSmh4VT
hQkBNqJhrAgjxljLR/1m6Z8EDxACjNLGIXdLQCoo826Ll4WowwTpVSKvaIMJjh2xdF0FAg2PMfgh
ZY6xs+F+UrIXD4yl0D/ofU7pAOd24XloyVkV/tKw7awbdubskPDOpA4EcavWichQ+5Elnv0ei+A5
yoNjqyTXuJCyQWk1r34Rpgc/LL7hqTV3CYWQ+8qULxBB4N4nkb2ekG+ymrl0q+A9hWPuZp/DyoLp
00tPV5geCfkgTyG78L6xwCWTl7d3lZrbI9oBcS+0HyZ8G8yO80F3UvuSO83Dzm3joKt54oi3+uQS
urMMMUyrSftmcsXu/Mb+uTQa6h1Owhjmpab6RFLVIYCjNeTU0SYrXQwZRKvmSTJdunR02+P3o8ls
qid7P8z63rcn75qUJghY5g5b/NpLa10Lx2Q0UlBolBttMupl+qH4A/4shQ37FLlD/K2t+xOCWbzV
Ums49K02rYtcwhqZHJ1HWhEDeDc2pdsLjsz4Ce223waVEPucKmfuYO7VKut/EBg4smA4WOcNyY98
sP4khWld6iHlmG4ML+SUGUQxbd7WY2W+efixZk6HFyv39W1i9r/iSQvXAuwaTys4mUbJ1JCc2K4t
9fIa2jwwDQ3cShz6B5qcMzY3IUb3CTipD4wJA1y8zpGqzsU8Jhsz64uLCTceMySAhGUhgLfpI2Fx
ESBwZinlQYp1BJuHmM/QtyuCeBL0TXk3HUxGgU0ZIZravkOveIYFvxvMpt/VmFa2mtfW277if+RL
Ma9zOD1o0/lwqRT/NjFxautBeKQ+KQZl8UZiF1QXE2P+ZyRPJSwukQzy0OiFfmIoKk/0ZWXDDxMr
4WF0QJHV5ZS8YOUa/kG7o5SCXqID8Q36ilQs3/antwGb60s+4uMnt5YX9rfIeiUX+ADBsVn8DdT8
EdkxE3wXqHBDUf2wcUDgRo7lVWMUurEGD9R4MMiz4fb4vEPzNQa1cqV7aAaWkw6HLnd6ROAg2zLA
xGRCQCF3hhd7ZhZVAlED8tz/bEC6rL0GWMMYR9lLUpOM0udiWK9R1ZJrr5a0pSwvSdoWN7wernh4
aYfMH8AQTbX9M5EWPxdD+svQGv1+GSu7A8htRwMHaqnoRKcaO6LEjHeBJ3Fy6qXcptKyb4NC4ruT
Q60GXVc7zg+bpnLaS2tzx1Vvk0WXomktOeMMuJvuZz0YEe8n+KG2ChIRwCAwEZIm7NQSkjnbm7r9
E0mb+fxE9FYONMmHc5y6q5kCQhwkBoJBGqY8pRjep0jdGw8vPdTOHNElsYuT3tJWZed1/WK58S+D
7rtDPgzmxe6Ht1SjPYifseObfB8V2vk5lr7xFIfFrslw8+ogZ58Ckgd01j5s2092o4lYq9uUSXCH
Ll9NGXqbuDKeNYWtSjoa0NrOuhJCEecuSlzV27bvIygeuZJu2Lu/8wf2d60SZhEWko3s5LT+isS6
Khcb4aSbsrrb9HzDhTlHc6FsyiLhtylFze3ROGgOG2HNy9vLgKFQpUGXheqReVdHIVYi5ShcltCk
Xis017yFtaFDQZLG+Ag7AsbL3oOnVYj0h8tL1jkcZZaK0T9PT7opPP8E5R2DdlxW19rDwDG4sb9l
rERvTpwawTFXDQHqnEEWnm2xYzU/JqdTxENNUKELAOGkq6PJ8lHmP/gFq4dW5ASdiRKEWjquCzYG
CLaE73I29CtyKeauN9DoKYpjHOnFeNyK7EmHkn/gcAd7oKHTDezA71oNWZedhqb4u7WUZ8uK6lOf
62fawOd71vuA+X3jVbqEspQcvAjDwqL1K6lMOAzKNT7EZMw103vVPcykNVaazeDQ+eOmiX4EkI3T
lGyydFSg2k0/U7f6HpVTeinNJv6wvPj0Dwbs7lZ5NYeFBty1Z7HRMrV4J/MA6oLdfizPlEKDLszO
ynu2EAal156hWaYneArVM5Yml3wrhY7FeWjS7uq578RL7GPUyCbncpweNEzT05CRcuIBF5yEMRTr
URDy+os8Ncq0w9/nPCLL5nBoy/HLzJAmeMo01Q22bDqhSSKrLcd5KwlWvRKzg8SajlAd78sBrSur
z1RGwCKbqd9TmnTt2Fjkyoelq9OnR/vvDHZygcnZPSzJuSUrkIphYMMavi0s5ibFDDjAfaaei5aX
seWEwFiq2DY09e5En3qPsqTB0aHHc4NFIdvgbGJU5hPsj3kgBKpq0hZOD9CZI8Ye+mS7lWqeCL3M
59drp6PvvVF9iR6TMd5fNgPgGXGTNNW1x+BDesArITM3+sbwQ1y52PgJrrWFHW8rrMC0AvL2j01H
WT/A3A2m1VwDjXFaV438sbvp4YFs3Eb8YLxa3+Nx+lmLbuZQSDyeNM2PrqVhh7dwQqse39s6hn6b
PAJ+oZdq26hrydZBQq606ZsT58cqmtxj/IehTXC24XVCx4STCUXrV+JTouN5DLb6UecXAlaCxUJe
XX/4VZv9MVKul0I4K6L9FfgbM9uF1h+oB81lKotC29a5Fj11evqzGbmJjjyRVtIV4c0m2FMDj0o9
Jz5bMuHeZg6g/+d7YaIDk/URAHuKmWutAb2h29FTW6gMHkLwLs3SoxNo9IaAjK0rOnu7fCg3ncOf
raaXsSlks+fkP2yklpz62aaAMp5+8qMYO86mW9+a6EAZo/aqN6VHYXO+p0G0BNfVEXLWO3op4s5a
RUdHXa+W7rd7eizYYi3DWKaDpxTYF9ajlu7Hc1IzpYjTGe60DjAjae8eODR2R312mdjzXPSGsUQc
5DFHYb53jCAHjhaqIqft4VyUFke6wxLjsDgOH9k8y3VtQ7AjWjFsvS8vIjLVFbbym92G89U0xm+B
HzGlqaWx9VS7bdn3L5rRZQdD9vGxDoPzcgiilfm3X47aUTS6vkHzoLWc4u5sTrXPCAsYSHn+UhbO
SJ3/nIwwlMUt87K2I51VeJXEmtp6e5q5HnUwBPs6xS8Km+ytNZiNkOb8M3ta+2GX/QcTVYYhti13
Uo0WA1PeS0wjRyNlL2AqeC9BK3nyS0FeOUK7RxL19zHegduyFLyCEroHrRH5Okpq8z61ugEuByRV
pqMoj2L+B8ZNctKy2rxxLl+TDCqvYGzEtpy41HLMA6uwGgdG32wp9FrfzYpcO2pkYnxU4XUTKW+5
A4fRVvak1AivnqZPBwDd5SWLLHM7zhb+VIWCanAB7D3df0/NbrxqsjjEBjsrCmAoo2+GHL6CSJ/z
3OKgGEZU1uhknP8vZ+e1I7eyZdtfaex3nmaQQQf06Yf0rjLLy7wQJUfvPb++R1C6W9rqc/e5uIAQ
SDKrUlJmMhix1pxjpjhodlRabXbSj04DrEwzJzIgxtp6OpDw9xj4mCV5+4ljyqhwT+CT8bwQf2kL
ZZWP0QrxKDfOo9MN1yV3mE73Ee+/QCzX63s2CvQeDD7opM+esfzRyccmGce5vXbCUjmSUUBUojwS
bfwM5S3Y1jvKaSHSPaXay6++l6E/y7PyPrWLO5c8GiUpIn7UcOA76cLc+InBDq+Ih4fAzV5cDPG7
fOaDHZW0s267t0V5hg5q7+s0ZlToDtB0koQ0eMWUPNqTgXJy7cVQEZSwf+sa3rPeh3IfQanAJIJo
H9ktjiQf81wB7pwgcYSbpwUi3C4lUuKx9vrEDsRCzzOBWUWCVqwdT0q5DjQHtagNYAI1MnesAfXM
MqCIqQ8JyJOf5ZjlkW7XRDD5aNxrh9jEgSbWIa1nkg7jx9TTrfcT35yY7eWmH37o0QBqE3Od0chD
UipPsevSeCDsRycs4+RJ69jhslgPBctYr4XJtQxVTBxp2SM+XnQNhpeSNxM49Ez1mDV6rSX4gOph
l46npZJhzWI8YFRvV/ijR3A+PZtcO8dlQJdm4YoihiYCoon3U04Lion1boyy5kZV0tpLKe5xAsIH
dt1raY7e1XEjjU/0g+6CN7YoISHHl/LO0oxPWoJRJc8yH9yUJp+IF1vnAJ43yC7wGlQKUKk2tona
4vaj/2z2+mStZeqWu0kfgqtHzMAuzyFMd8ETYmMWVpb2kFhIa7JgflUkwb0ZJPxHlFAwjl+wHECr
8LTk0rD+33mTn19cfwDGIPuHJAZT2WdcGrNHeDyfYrVLs+JjqfwtIDX90/Jo7M/6Ik9QLRLoXyNz
O7Yh2JPHhhXJjfDUFEzmXJ1JsOmfKMrzLue06ZACDeS8klg9+hFa8w5vX5PCAjBbY7gMXHunMna2
FgLYXnr6vnMMvyb30nfozOnv6ynMzu2fw4zHk2s4LXFhJXijvltGzRwJhDZpHgU785WUKfOe8FX7
sY7TVYO2cTaL+uo2fnVdHrXCWnUF7mgP/mKFCEuGK8QQ1s63ZQm5Y0ycbe1RAJdgrdjJ+82eqBmf
i4oGyp+Wxhn7OBGu2b0HBvhgEGA2GhI6C/T07liYZE+6wkZINFGbi8Ih2Y/R8Dxg/zstQzOQ+JHI
8TUHVLILlLtgGUKbum2VpuhT1DlPge9jlqZhHFPXVhPHMnsIpf71rOzq5tSU0VRY6J9kEO+kD3Ef
lzobARZ460UavYikJ/hM7Ggx5eIXt1B89C7qH/mkQRXkHdY7SohdlmwStuPE2/hxdFh8mpUq3CNJ
I+fXTIoNzN4fhty2Td09S9QrC07J3x5W2V2Ytm91OjSYjioLxG7uXScPPVxnDadWNy2+0FiJUKuE
a74Iw3rBTAayEDt7gBOyHHZ8A+tm7k956RLAumx9+jUue+uUiIvsk+wUlb4p0cfQa20jlB2GWvb9
HMSYwCSaUvAx9KhG9Z73iztS4DYcLMPZa9KZOj50Ku/SYxVppYfBa8NHiSWEJt7ssr1r3yQZC/ux
IfET4KCzob0CgU8Z4ylRZde6+8BHvRVEP9/ivK0eaZ5/y5tE7mvuIycaBtsiaLEhjfxvUxJsNrGX
5uBdWpewFDY5G5wa08lrQOV11QDRP9JoIiwhPbWIcJan+LaScNyMVDS33L36kwibdL/YSEIc7Sy2
k+PIiogqAx3jItKJeOi907g0ztJY4xIUDRFObnQp1GB35daG5Hi0lHA3UOimThBzy/Ievw61Zj2W
6LpMiEShslD6Abq8gvjDEm1LA+3/jir1Wo+74fzdIZaZggp4wn1VxXiwyefvbrrjqKMY7nLXw1Io
axLhxvneGSLzHBn6rXEjdwO+lBg5HYhyrTRaM0yMDWJZd72wkhZECDnbdFJSNEmhkVkugTtOeQZA
qR1HY+izg2rjLDvSTk0PbG65b4e8DPW+4bQMcWYPJ3seHiswT780wVg4emssYah41PpCU4q/2KQy
J4rw/ZDVLdkWhrVGBTJj5dXktfeycecj996WFiAzWId0U/jm7YISM1KjcNlILWgiqyE1nH4jsYVw
2Zd7R60J5xzCvG1Sq1uV5vCK6dbfQdA82SIN7l01wKkDvhHM+iGfKeGl+F83pOi4tzixmzW9bdyZ
o+ncOmi+pkO5AHx6uI1alA+L3dkFMUvXc7E/B86wT+zp0TZyeYmz2drxLwpXzoh5M9OMx4Ad2dlL
BgZndOgJv1uiPhYnqgWQmqTPyttaCFkP7B1WoRPEF8KnzH0amk8TfPl+NakPeFCDPyKugcWQbUlm
oGJMx2xx5QhVZakHY6BdBO4dkcApmWPt6KdgjhUTt6fxcGsq36Oj7uS73ORapPuRPyL2Cw95NuRr
P7Tf9Ub9AM2+JqPgYtAvOy/OchLc4Wd0pFq6hf8+0lyxmyuEkE6AKx2rou8C+ASVZ6le6jIIyb81
L1zaKzP6UUPZJReASmQiIfl+S6kNMkTKCtcfM6jbbqegIjy4j/C6DbMv9r4Y7hfe2s8YaelOX1LV
XaFg1gF8A6ttBVwGy4BghvlrHHDmdtwptrQWcM6kRKEnDppzPBUkIWumiXHB9M4D3cyzScoUPezt
krr8U+wYuDElNn+O1v4ivGeNZW/8gjpuyAXCDdyewRzI9D0QIToyFpIh9kBKZ9lCz/aRVSV+/dHn
3rArlf8MkNBAUaY4jI1J5BuzBtUxF8cjQSFal9pbw0BG6VRlexdguyGdg4Rcu5dEU7hMNZBpqAI6
LtGMVJVfSIx0dlkJdWMtO4T4LbyinGTFNPycImMBvRHZ16GIjO9ytrBC05Y0mJarwQwOQhkdNG0f
mdFj6sz9bZAWBanBeDHYUl56my9G4RvBja/tS+tX7+tAikfbMnKIOboNehivfIs2Yu0Gkbm35vzL
NPFt7UnaRYldoSWeKuXlqoO90JgbFuN02umk8OlcpctCJAqD8RKELsbpwZCb2euwdtOa3s4lbqQZ
XBkSXafEIN6PkJD0nPKQLOr54DvRrpSI+5fBVnOUVeevokPhkDWh+k9m/NgcNVu6cN6lAWBz9KPw
uBzxIT3EEtyY6UPcjgxFkqNS0s5YHtqUiz7VuvJeaJ1/c4l8QqWIpJpyeUn04poF1EhZF0uKEVMX
UMVbcKjZgSTNh4U00xoTmdp6sXVAV1yrDqFsUMbAxaGM1z2Ae2iKITAWOhezWk9IVBNnpzLPAfX/
w4LAMVVFdxTj+e9VhdL6Xxo307ClaUKK0OFpCvuvGjckYPxz6yrdl5gBB3oBB4cIonVH1kI3lc19
KvUveVA/s87uyXkO+H/MgJI2oZuSWF1VZ9RP06kpCH7veirKVQ/wLNUTLmzcFGEi18NIvZ0djL9j
h8lbKtmW+SF2Fb7qthiP5sC6y+ESXdlomDGjgyJHkLTRXBjM1G7wpwd9ekriQ6HsIomn03cNbZK9
ydc9jQ57AOWzAWPRbD16PqAamZb/zdvk/fY22RAPqGBbHgAzV3i/iy/jVgdVbbE100kgWsEC3fRK
prcMmdX/eLQcssycyOU7Ma2SRai6FctgF0bLlNQ/xK2qVzdhebN6KQ8Udpjd9QivEz0BbhCl6vbl
KTxuWfJ1RHRC3558hhhRTZVBOW/A/AQ5wrFMG2rIUtysaWR2d5OOSM0jkWO77BAbZQC5xEKLP7Ss
mXrt1DTxmV6V9QznGfctZW6+vh4FPBYo7VL61hx//ffvnKH/rqK0dVPolnrzDJvZ/Hc1sWR/aVhx
1u8lelQkhtPVVkPJZvE620wZ2Ar03fJE4TgfvIbloq05zWkZWpG03x8th/LPJ1J3pr5BjXojsHp/
zxVHVYqlgnSW5ZT8M2/85+HyCLGZtRmLrFkvh8swqxdp4oNOa/xkkZdir6NgjM7LkEr6J0BeuaUq
T/yoAM0/h5/nxK0xsI8uT4k4xRggkJ6YevPIVaHdIFk4G6GoL8thBIPSQQydnjITRONybhm8NnOP
oyg/Qt9Z2TH18rTR+NbTpROXrkENQ90K5wNpBdVW86KAtsLFb4AiWDXmIRPn4xIxvJxacoaXoa4h
gTuJePfb+RBa9/c4YkMQcgjJEz3Hn+eWX11+Y45r1pFUkLcLkjhEOX6SXooIr0NbPyoJ9nJuefbn
IXYsbNvL8feHvz2/HC5DNkM6Xh59f51qKI6pnq7ZB8Z3LhmgqrpRzxsdP8CaBiONMjVMBgWozfIw
MJQ6KKV33qvf+fkzhuKT/zzElXnsLcqqQa3SahQfoaPFdQHsRU/X1wGEqkOH6a5h6ZuiPvSx0qbF
PF6oxYwXgQx+Dc8OIJ469/OJn4exeiK0jB5mpJGeYs0Nr0ZaX40i56Zbh7ccURD39pTFrWjZl1qy
V10CvfqeTRqo5Z4WzQfiM6PjrNjc3zNL1aPlkM1DDrjQJXXP/sIkX91PFMzQMbJ7zD2oAYiHG9Sm
Uwz+RA1Tm7IV8dtwB6jyDFJeHgIAGOelyWV5LNoVoVCGG/9gXyvUhFs/iM1NSv7hfaZyGkiJhDCj
ZNzLOWph/e3v5wv79xuSLTwy2S3HEg5LeMsx/npDEvCbhJWxeRNpfZ8Bbvqm3WbAgk8scIPvGgGs
zT47fi56pRhYBticgCMz7OZkHxn+hlC5H8+UfYUhiozEeEcvnJpWYucHNrQoEyZd3A9NKe5B8s83
3XhaDgz8+XdDEW6FKm4vQ6M6WIEqVf9fDwecw6vI5AKvkufRtdOvoYkoEGe+EuDRZQ1bz74S0PVj
KEOUvi0swOUUzPMf501kbVR96elkpX2zFbFvsZZRHjIwf1B0C9hTWOcUKktWWGg+ZrUv9qqUh6xd
xn9z5zP/xechJQIl15GmyxLht89jkm1Md8ay9hGLzWvmusZDMGAcTOCopGhuHpZTIXCgc27V736e
igtfHKIR5WSifqnRHcATrPy5u9Om7JVCYela+nzjjuPcnIw8S0ayqnmiyuTYbWK416tGslz85Snu
0M2OKIZxb2VDvK3ANdG7B065ClUWnFd727//RkplrCjwSJMg8+WffyhBFH8cwxCmZ5ueK357B7yE
G5fu1nKfA+us0y96D0dqGSqZJioycfpxvJx0kpCwCLRZK5fdxY4eQIgoTk9fEDk6e3Tp8OOWw6jQ
juDQiQVjPa37NNtVMmERRLQys2V0lxP2OGDWDnZqR4iouia5cHnil59ZTv7yvJ95PvC73N22Zh7t
KxRre5m1w4c0SzC+hOZLKg3r7Nz/m7dKvRW/vVXwyoQU6Pd0Qy7Ool8cE741JcLrbWvPHTI+svNL
n0BJkBCtp1+CsBYFCG3emM7CwhrnNRKJnPYkfBXW/AAAuMU5GgteB84rfpo31oEs6nJatF5qYvy1
S2KUx2AzjoQjcG1YV1cN5hRbLCriqzGy32xGhPytVSgRlHpWPISRO//yk+oVPBK1LZbstzyNX8Iw
to9hNqQEKHNqGQSyhdXfvzuuWkv/+u44htCpNxiOp5MqS7zqX6e2skWn3Ac+OvA2j7c/b8zLzXbi
eB1qFNz53IKZvHLu58vPhGGY0W3oP+ixhezcwfAbTB8Jj0PtEs/9M6G0kGWjuLkshxbCsI0My2y/
HJaidoFhoOJdDkU5zVf1QpgU++flVBu8LS+GX+Rfv1gaD7++GAi5Hy9GLNh8pav6sLzOSEawatf6
7dGghxu5UfMcAcvfDx67ibHqm2dd7xAHVuJdUtkDYonpWlh2/bT8aNe4ySqpK1K51Y8GMUbiyQiQ
xKoXyrBsIepTemn1rOwh31aDsf/+QrnhHWzDy++Xn3VL1LlhOorjcjiPE7nxeudvlkOh9SAc8D99
fyVTc4wnOuDLczo95/3ff+re79MHM4fjCFPqjomVTjd/+9TVX+eMY1ARx5TDRXYRnCxDrMTTjRZ9
aNkaUKNCc4xYM0HcSzr8Y4kM9lo02Cb4MsFXstvipQ99ttZ1/N4lXOyE+dVe59p88OAC2wZgd8TL
5I0vIoblUW83dHVJqDBi1HiJnz6hl+hvywDzZ7jRzpTrXKQQ8NUTLDv7W62Gtik/R061iXClHisV
f1XztboOlTx5lP9AUHOqNIqIxbeM9446R0xSfhdpHkQTZ7gkOh1lqQSiPw8rZIObLi7LdaXsv9/9
ehqW4OVQqEd686Gdqz3vWMwetCpfp95CHi2actOW8xOBLcWlLyp5RXfEbqL163dsCGvEU9QE05HI
r0r27xAV7xWK/QPFHnfX0R7aNzVpZn2ObNFRaceeGtw8pEjlVkCOo4GcxAgNzyoySJ2fvbylYABW
50S6z48hjxC4L1+O//yLy6z57//i+HNRTqD6kRL89fC/76LPNar8b+1/qV/788f+v37qucj48/sL
/eV1+et//PM2b+3bXw62OV386aH7Wk+PX5subZd/A3Y59ZP/r0/+x9flVZ6n8us///hcdHmrXi2I
ivyPH0+pu6oh2Sb+56+v/+PJ61vG770k9VuUf/1fv/H1rWn/+YfU/8E2EokGJTa1HTdYswxf1TOG
8Q/028J2XVdy1ZnqXs6mrw3/+Ydl/MN0LNPRdcOyTenYXIdNgTKY15P/MF2Ly5RXNG0aSuKP//Mv
+2EU/P6Z/Wvj4F9nebzsvAoKCFQhtvRMUygf5y/3wKqvaSc3JCkFKMp8zfhcFfU9Ve1tbRqff3lT
fvzV/wGw+L6I8rb55x+sQMy/bq8dzImucFDNCrVKYcv1my0UWRJNKivqN3YeNQ/EF2yN1nAfHOqB
D24YNIfci2ln6hPBD006O3vX0l4XYUtO62WHCKZdLS3E2vxCujF5II6HXS5swntfDamJmIMb13Gg
97Aq57a+M1PtZtBKvdEY4s4EthZdt8he4Rb7fRvvdCb81UBM0oWYrh+DRzKGYTusZErdeC1z1IGu
Hh/zgXCWuBAu0WzAv1FbeJvG8t/aWPtQh3Z8L+r2mzMDNZyHOtnbtggOUxBhYBv0F8zUBVDJcF6L
TkdJlDj4hK0kPMVdPO6knZ5Rb4rnkHo4kcelB9N1mA+VM49K99YexskieayoxCMkDP3Rafd9yT2o
ln1zXMxgSZreBQ5rjZlV6apO4uFAFTN50KW8F0mEJIGPZ0M7O9uymTPuG0qka+Sv5gaJx3ia3XQ6
CTWEFCtPLS09DSuMdlyKjBJtzNEYbGiK8zgQglViH8J+DEHVmXVj7xja09I5IJvbg26Sv4xdH6GI
t8iylMURzXC6F4PxnI+J/gRv3NpoT54wtJeGMsgTDTGtBYWYvZC+ipB9xPpp+wCKY/a9B3Ts3cBt
sRdYVvOZHC4nmFuMrvozSrDqqG+rzgsuYnR0mtW6uYYGGq6dBBsr1qxDX4TzfWkgV7MknQWMiM1z
XFzaEqWr5oM17FAexkMNSqrSu9emyT/EHlKRpHMVrForV5B2DkM/DI/NQLjnEPf2ga5u2CgbOBli
a8mFdtQd/X1hJRLqrZ7vJ8JAr1UJuUAFn00j/cZCrX/KKrTvhUzYJRCxXmW3JvDw1+AOu5Fjg/rN
Gkh3r1P9HNhI+7wCwRk5HscmlcP9MtDpPHVYOy4/T0W96qj1uVypcLuVMPLppYwDbWU5JfrvwNtQ
ny0O1Bo+0++7mCTAX7k3H9y2PWZWIsC0WzSo8Ks1EUEGiYvlMEXWbQNgvVmtiA9p33HpJTGlC9N0
rp0FmK6f3Y+4Se+ssiS5sdK+xhWAKPDQFmZ39u6ayrLtk9zacIlFIPuldYFDehfPvncAYGmf2+45
mJPoMqgqgeyAE4BAeQld/0nDTPcawfnyJaJViaqLoLwiTDfGNJmgqcsaApoljoMh4Cu43vQQka7x
gLNkWzgDFIaxNe7ILyNMmHpOp6qbeYFrQgu0DutzP5763r+3h2o8+XmEYMupd+48ZqvJjI/WmD7l
yExpH9sfpogoBBwye8vFriNmuAChhUB1Qj5NKu839DQHCTF0lXVJex94VJPDTH/MaINvgnETjiJB
jmW5yLFWIiradRP7Ps5341yHzacKSuq2SIYnXdgTcMtA25MMuCuS6QVP8fhBaORswePFkFpZ8z1L
iufMMaudYZgW6Zra+EQHC59vE79PXKBNnraZqwDbkzCRYv85LOfi2qIWG7bsyTWpH3O9nba6nhWP
ozc+aKZK0IoQvbFmjwE3RV/5/z4suvq+t6INQTY7OsczJYMC+z0Y7V2pvO5lCtItN6PjmIinGObt
M8QwNnFFszeTBviRwlLVUr8YBJ03JSaRkMkR8Qo+XOp7zWUw/OYiZ5TLpb5fijt5ptl4ABlMtHQ4
n8YtyrJ4a9DVecmY9MZOvuv7MD6MnvU+KNz4nPDTW713nbfcJe6uIn5o7cKrItSqrI7lUD26ckQP
26lY0danwlGn06NlkYdZVv0WkTycT2eonoSMb7SsoyvpVtQM6u4yTA7Jmc34JrHG7vPeQAdeYWlA
2NoptVR9SbP2tcOuvo1pZmGcq/pz65A6XdlIh6IGrmsYGyEUnPZoho33IQlKbnyz3LHnLg5Fk79z
LdEdBklVaOgxv/klTYiWhSlpJ2j59eTBF3YICRihUhBZz1PYDZgcHOPec6wQIaLRIMNiTg9tzkHC
Ik7VtHZZZJBeY31OWWm/ssJEiz1SuxfOPLwCQi0OBijfTZqGxdZLUnEMde0Nx0/6HAV1e5BcNEiC
9O7FsIrnFCXeZ1fhUrHFF0+FVaMEIq2IMBjlqCLMG2dw9lxPLqKOSMrPYwsF2h/Hb9FYsbkzqWXp
4+d6GD9yX4PkAGuVIvssDpnIoyc9QERX9O7K81P31aW7tS7KVHvCkZZAF/G0Kx4C7qakdJzKphFn
QDjhWmbGB6CHybseN8Vq5Jq79qOI31Uj8T8WuDeZW93Zd0OCWVpSP9t0Kt4GcjK7THwEljBh0awu
IcSPXYEG8iUbc20XDVA+l0O9sImTiO14HU/uttPS5GEZUOsn20F3UOy5KfRAA/1P0nXVXaaGWSbw
+rB5U9wOxL7EXjUREGqNa6M0iduRdbEpaq+8s5neMqRNH4WRFkwLgb22xfTZsWLnTsBXMCYJrT6z
7pZHEdSLO/yvOhNMYqr0mqmTRC6VSKQLozwOtq2CuRqw4pgv6UWCCwDKpN174Pl1Jwf2kGXrZhQm
EeR6+IR4QtwhO7wnJuc6VoSu4okh8dur3zlZmHyBsHUimNt+zcJglTTa+wHc3dZXkk2JcAVjeqIf
aDo0BL+768lqzOMo23TrJ32EQC63di4+tROtMvLImTmho/VEj6HI9oSJHMUqaQeNTXkrLGQvsGc2
QUPez8S7bYwjnu12Q9JIC8mgOVqU88KVRXaDXdnhQY7hvOeVZsD8jXhCddjsykboZ7Ou2gs9aJRY
wP72PgyETaVNOG+bxPpaHM0Sd2UdZLduif1SgxMnr71JtytSEYTfYzk7w71rR8wOdPAin9tjLcr6
ZNt99S7FGZtD8aE2NXxEvvI+gg3H99BKSFwIi7OmxJQQbuN7CmP1FolTzi0rsXdd3JEP4VTpg9kW
Hb0H+/NylMnkYY5H/zLOFbwIilUfjWi8b9AgTuSovMKtqzfFlFXX2EsQHVWi2IDBOsEv7Z7Qq8CQ
6nPjU6rnWz8rxbdODhdfOuk+bDtrD+fNpTyXVc+ayINt4YVEc8AAgDHtuCfP1fDRt2RUFkOQPlQG
9AfeIvNTUw7XOI5dlm1VtJ41aV/ngIAIpC0I9wn1+dmxoSNAp9gUV32AR9MMZvjaQpc42ZayLE7J
8Chc5N4IXTcFpbKbNHONlVsGNZ/414upY1HSmpI+W5i97xr7bmJF+0hxdXgk8CJHGay19DzIrOI7
+mw3pnOa0XGtYjssnpr60wL8SUGA7MeUb5nJO3xTb+yNfM5y7ZokGC0Vu4WoNdekR5PPvp8dJG1y
di7EjrKVBqe5HdR9aoj1O8IIaGgpXdMyTFTgWBXYMwCv5JAN7UkLveEGd2N+qAOVPFgh+pVW8ion
vqR9BjW+EN3Om22NyztgSpus+q7kfrX187y/070wJDrXKBBwBB+F5XprI6zh41dUCL1s2kyFJ2+0
n6F9deWJDzOCkbenRsuC3q1tBCYmAbei/dS75nQbAwpJs+U9Ge1jjgP7VDfS2Y91cqZwOX3jRwBI
1tEnARwdsqrhPKZ9qO8w4k8EHPQAjkTWbHQ7r7k8mv7kRWI6+UFGNwth0DYL8BI0lhVQo6qyd6XR
EPKb+fUuTjMwj2H7TfYChwfCbJ/+IfZyfJslfo5brgY4CjcDqPzp56nQSylpGfAVlDQ4X8h/dQ39
Bb0JgVw2y1OG0kD0rZm+tomwiJ8znSmnoLf1PrfJIk9jKrRdhhNU3CeUXN+baj3Uhnw6HQSc0DDv
yGODZk18Zt0W2MZyAyFsQRRLQSd+29ahhfY72FGzSze5lOKprND2lVM1fH0fNfMnss3Sh7zyQ/qd
cbVxCRV+XxZFuQ67GTQH+pm9XeKkb6TOOb1JHgM+sl1UVsRbkKm+lmPVvAIfXdOYST8U04zWDtHI
Ia8PUEymmwvY98a9hrA8UBiHoQD2MU7g3wd1AYRj0z/W5TMLWlIVao8JsXH0awLsY23Kcth3TTlv
AuOZwrJLBugAo2Wg5eLrRAatkqqKEd50QI9ylgL6mDxPiDZWzZTRKTZKgQ3c7kAK+t65TLpPvTM9
92rr7DORYd5DYmboX7M03GNrGj7JItVpSpFcmvDt2OVWGJGaQ3JbmKdiU1bG/DCkVrnVItndgsSX
+qFz9WjXY3W/OQYpCcVE35AAa9AGcd1d4wkZOfqfYVs3AiaNP25Ztj0sLJsMRDqEUOdi+sSnmpF8
Xw6JsYomruRFkwXVUNunXnjyKB6eO0Oca2d6QumA4HzG/IEmFEKWoe4XOrEzRBE+UhaQeERM1ZIC
0zKDK9JmIMpOP23Tps2vUUfoU1Fb3CLg/a7IcHTuu8g6da3rnmObuOkSFqilEgpmkuCY3L5ws+I1
3e40B7icjE6BemfBuipXGWMRGVwuXbNcVCgug+goIpOlDsK/PRDC9FoHXn+iY1u9SIgK7G7jB8SM
5qYs04lEtElbISydXqohUYqofD4KJ0u3ssXMZkuszMVobOz5bbDrmcwV67Vx5FNe2+OGPTrOmrQ7
x7MgZpqktrUPu2DlF6mz7gLtfW8RcJDC0UPWa7DxA/ja0hRaFd9Gs37nVgB0qI3LVUEuZ9zh5cyL
4IvWdQ9sYWQS1EwGxVXD+9xAI5F3bULtEUt5sR7QBeLXjfzNMFTwEOJuZ9XiLirJwpRjKbalId8J
VG4mJaA9huR0XdtGt3GYqQ+UUl5Kf3TOqbwZtk6AQvpqtOAEtFIY9LNJpCCbeW23zosNoHSVlw3B
H6148N3hQlI8vtkkS1dkdsBiEjefuWpVCHCSNtPGcLGEJ1dkorNOC6cP3dUEo1FU6V3mWNvMpRGX
TF+NPPJp3cCKDHHKB3rrHqcugKpaBaQ7yrdIwq2odBmux1bSmk31k2mGhHYayXWk2XMMigQ1TbQG
5EtQcKbXK3iBTtH3G4ATJTBnaD4D7Zx4sFGItjE3+mRjEnxwmOpPDUnygzfTGBRTtZnsjG5hqr8v
5/QpmjMDGwJsKHOkNuKUwASba6sM8PDdbvaomudzdzEDNKB1WDYUAEw4qTlZKymerVXK6m6dcadZ
ldQ8Vrr6LIieKpuy3rWJgd5dK20IvWqQXlQS01l7R6veOjOmBSMhiYhU22zbOOVlJMJt0pEgpL3z
NpT2o+sZH7SODxPfxA7kygVbFO4zvT6h7Zu2reXfR6PxavTeEUwGboi8p7qvd0QIReNK0qfdlVpF
2pKrZOJwKYptJ9svdRu9YVPFbybqlzgabu7oPHtJ9zQI4kilVz2NGt5+PGKD8WZbMPtzJ1qzvmfC
n63jOGrRWmJIXkN5O8aklB3MFk/aMB5oCA2rGqPfyknc9w7lFETz31pSN1hbg3IenwDd0sIajuU4
PA5V9XFGUZvH8UM4kfLE4u5St/KClYnpQTsnbalS3i9gyMhM9rUnLMDIv503qxy+GLPxChdoBTDy
69gGX3O+MYijcAYJovo8Izx0frAd2KCgAgWnFYP+h7oFwELMclvXxbNdMGOFLsI9w9fjs140IxYH
8yVEvHnycM5sESEgCMXTClm3URUOhMBpV650mO0YdW9pGUESZFbQJ1yfWqZDK7W7fj20xVMyfXJy
gSUzxR3PvYgLeAqr/SgVNgF+wmANWzsmNrcefZS1DXqWNG8QMVaf6NL4a6ic3wotVB39E1Erz9Qo
9JWuYbYL0XuvB4g2K+5FSCNpHE/mmydSJFAoPIEzAvDJg2/DaNPVycJ2zVJ/jodgg2JMrMOECk2d
fsDUxcwShu9cPX1w4h5TgJ5IxdQRm8B76EPvLfE9CGCNU69NHE0Tud46oRLrYqYfH0fu+3m2n+ao
A+RVxJt8kh8HPP49ITodBkpKWuKtBLYBiVE+a7o0LsboGNDgiT6tnGkTNha0csAegHYJYFGuTlPW
9wmle76akbmViXzCfYKrJKL/BbqFYAtl0ay9NoJ+Ij/00ngvc3Kp5jjig0L5GeeQdxEjW7jEm0Na
Gt0dMwJaonRn1rRHE2xY6C4PaQ42BcXp2qlNKvR19+iLBgLbFK16rSBcwX6xBgAYhW19Tczya23e
pwkX4DgScRWcoTp8KR0no5SguStnIi0Hb4+ZtWJldFX3oDdTgK7E1rf4Gpg00Ewmo8Os36twNEkx
Loo6/BJir1MNBI+qYQQ2m2Gn4TfFiVAxIWTTAWvAQzoSupqGXb4hzHBDFbkgCc3fTKMKRtcr45z1
+GwNKEt0g/WVKoTC0IJmSXuCdJYYnQ54FML0VjqRdl5/VzTO/ARnCo0ugeyjVpUfPUnsivAtkiqh
dPJJRCtHF6iw8X9Q2R3coz2wIHXyvUZ8+KokzWAtbRauuPc+diYQC7ZNtgXlA2sWqk7Z7l2AdxtP
kTa1AaTXQKGNlGv8k5mPujXSU7ZNOEmTPgTEMcHtSf6HpPNYjhvJougXIQIukcAWrhxN0YvcIChD
eCS8+/o51bNR9GiixVYVkPnMvefW72BzvDjp3SctEwLzy2bHe7YM8WZU+lETNzn6/AeHv3nnbp24
Yucmv9I58RIdc2+x/IFI7IuXw1YZFInnN3mSS9F2VvbymZD7GQz8rYNUtGus6sLFgo5mgORporoG
Fp76jMlNVEYEQwBHCokZ5PI2USUb8uDT8kHf3Lh15RBMunqc+7guqjNkR6qGOZ5mMuQNq/8Zzfm1
HLWHVHKzUOX/y6rln1uOY8Dl4gTsLMDR1eeW+CFITT2274EhAMVwbEDIOWIbiqXDW92vdXmwB23z
d/O7T8bkjrTrzdP/eaP947j2E2EqP2aOtV5zpPA7a7zrZWvckXDOvGjfkrBYtT1y194ht8G8OH2t
KMimJzbNp04gj1sQeT7UDL4CV1+hEotbmAGhCJJidTFrKCs7TL1sogVrGCivjmYQPMJfM4Ny4vZt
e4BJ5II6R+4OItdEP1ofJmIJmLMbaF448Yw0lVEKfcTxNsKjcu9A9Mzgz6XFatVExT+RTsVTVrRx
WzWRXdjfQET7MFPZd0I97Ff5cLSHyTuPHsLiluFwVhCoRd6ndhgLc0GHuTzNckBd3JtBzfTr6IyM
sifavTYoSpPTfC3cmAWvoomSrzyKYKrcANwEmTu7xpFTCvy8fX3koU6ORjY+Nkk58lJPCu/mwpIa
8rEe//830zo1oeYXnOpwHT3KD4BHMXmaQzjs9UoylDUczETzHjubTMZbvh36DfY5yOVhqQ93gGH8
xO3rs1F4MiAwjkvAXD7mdDGunYW0w8WR3Qn7o60LMgZMxpapMfUfGo3MI9yyY+YMEy//Ypztfdzu
vU0/rVOq7qlh04uZERJQDP1j5ZptUJvDbzY1sF+aMSZaoYzcJPtdVERWr8WGhDJ/H7fmsoF6c1e9
/wSJ90dVtYS/z5fO+AtJmenFTYn7ZstOuFUZeAxt9uQkOJB0410QCnKHwmTAm/Jj6B+lmUc9g9nQ
IeTFnbcU+Z3zXZfbYQfFdxpHYCgq06ewR2c8deZDzizJn3KSTgSI0JuBD/moSNm3MOFkCqUf9NvP
GjbPCzWgGRZyara8Iz7IyBWwU2ncGIFVJjF6JZevI+tTStVyQaRISKmAdYlvMVKTqfxmLEL6VhSd
pkkWZW4+WnV6n5lm/g+dhU9BteGMIQ/OYsbrJ4JkTyi5XDbWWmFRWYbXAWYYxFqgGLie88KrL6JZ
j2Kzl4PW6NVhpPUKnEkuESXx/Zhk0LFl1tyRLWj5kEopybAXFhlNW5W06mLXg0t/686kSJEPTGdE
wwr2/eziiO1qEriNbmXN5oHLIeoM12QTORJjh/CmsBGzxLlVykeb0PaEFJkoJ+gbufDb1GKOJ4WT
czQB/zhnFmsdQ74MrD++JVwS6oXJOsNGeu/NKosRiX2bQIUPeO0wVYydcegt+dce9pGAJ75K0Qj9
0cClZ4p6eCElfXixNlaFG+FDp//+pzKsFAbJ8impmtpRiltpT/22uk/0cLHctO+cZSbiP/tXyTBo
TRjZEseLP9EvW8d8cB1WQzh6rNm6d29ZJIa+IKzdZR/S/gkdXx7WZgF5u7JCeN9LoJk6jLZ6JPTZ
iLAiNC/K3Pb7RbIeY3TMgqJ/qJOS4MJuOTm91+NLQaYLFcm8g28vJ6L0oCa4TF5RrY+Rna7ZezMD
2pxd7a7KySVzcQ06fI++RA1IuJ72K6tIBGX/i9fAahtEWE5gOSxoVA+tkSDEmq5v3EO7ARPsdfIl
s9Y2NC2jOLu2zuE3spkkbQu/GF0VbCC4tfmDbYPh0OfO5gAE6MjM1b3onb7ygaLrVSzXD9gJf03C
mZ73XqdmWFgYpmV+0FYUoJAb98e5XNoHlyqcpd5T0zZkg00L3aMHstrVIeD0zYqacIEaz3WeXdd1
za5GOvzyZiUjs4UCzTosMqx1/pTZds1pjDmGe3k2NDPQeBFiXRK+Av93Wt7HqXVveDW4rdUXziPl
iy6RD6IrtVOt69G2cH0U48OosZDWeQ+cP4VKnWgC3fqaDf3gT8R8ouMryIGQJdtv/X1QDowfA8Dr
eANqot5nwXUW61AFGzg4jDg4Aqx7uROr21ikMgIGv+wLZBFtAmVmZVxWcIhfvBSDZu3ghtoV6Mqy
YlHjfpksxT1pnAd2KDU/KtB1Zl1tqsGrMPo9zvF1dzfX0GSYy4k3mVN1Yxhr52D5VfLY5wDve0xz
/pqWp1GgEmpcrY0T9VYiusTVzK5mZd/7rHvi1OD9gMeu7nNdR9G1Nlu0jjOxNZMZZbsA+uOUxcNA
NFpsAy2mIiWBZlcPu7fFpSF/zymAHJd0o3DT4nVnbe0u008KFhEpx5xggEFkPK5e/WC52Kx6y84P
UPKMEMoV6nTmDMuOlZSnlYhiTPUOHXywqmy92+XNajAMXwozCXFw/S0oVyG/23r8TQbR5AK7no4c
zLmt4PKifOq0PgUVhTPV3B1fuEeP+EH4lL+3RJ6dbf7SGoJEdM19IGFHPU62HkEHkoCCDH/ctCW+
xRT5o594jfvYAvk6SIt2uS6/vZZHtEP1EU3w3wkMYYoqaIb623dsuhvxGYV3qZsJDWtCEuYgmzGC
B8q68yHtlRftlc2z5czWOR8Rd2/SHWICWT+4+Qp/HriUyGGBDUhnOJfaX1FkfVBiLA8dbNtyc94k
JExLzuZjwyHuuF56yBA6Bwi+jljhSHu5TRJnL1sfR0bdbKKCHDJJPGJGTQaiOnVVfuzVo2LwHS4O
iwUsNOcBr09YZ96JtCnzJ/XMuCZNJ59tGI36FmOgDL3Vtq5wa+O6jPSdP9MXbY2UBLWETsLUi3Jm
6jDSyJeOEqtHI+/jrSxjowGvSR3ZhqpMr0vNs5OsbfUKw3R4snb2OjJhdsIqyd/zzX1wRKIHRdvX
Yabf+B5IRf4qBk17xVG1sbi7Q9SgQldsAPAmq7prydGK5qYwoiJjnU9wyaFmHHniUPyTtOmvzNTp
Gbi0wtJ0VNgam83GjSWd04lvA4umsZjE9eCxjKXYhghBUxbWhqQYI37P8zq+dPrDysz/uouNcgeg
OeKIN6ZKO8B81gGrsK+2dKj7zObWnzpG/N8vqjYNuDf9fNnyhfyUqsBWhjsjZsN3bzW2Ecsu++fw
6jD4yZqj9MZo1WuXSnT9rJDPmy6QAsV8FKuMsV0LtcSCdiBZ1olkGAwUC5dwMfHoucNtSpaTziOS
6bcEWxprzpoH09A7lJ2IjdJMzUFHBBKIheKQt974JJZqIcyMEo34Qd3j4PUd5FVXrda+utQaz1aL
/MFp1vPwh2QzeUkp7qKsRr1iJbl7VF5zB3uoZw9olRQDZBj890uTQn5R2/TVSY91FQ2uz2J8glzO
2IFZxqnjX9ztaqQ7Qn+0Efd35Qr5r9wtT7lXTRrtxYwUeGLn068jYd+VthzYpGiPmCWtyJ0kash7
vj2UuHIS3MStfVVW8zPL9tWua/ELduC2iP7Jwf6HNSTRmQkaXbRis4n0IjUg1jjlHY0VNZizY+Xi
M7Bww7JLWT/bsY2sQTWxpU3XInU1dEIp+R64gfed2ciCUfe/oFLCIJ34z4Fpzk8uy0sHU+UiEvBi
DGxfvRFWEK7XjmyO1nwxvnKBRFwp/W0DA/5uNcaBW2l5NvfxS+9ldeeB0vFvIZulyryw2MkSwxMO
n3lvvwpg4rvjQNi9/cLSpidWeS5BOBWEvVJyRf22O3gbmIXhPTlo0+xE9X5o2q5mIK1/9QyQwqYe
iwDcEQfsrR1oSoV8Au9OWbHatW/fojZn50yBT6t0awytdH9L+QaADTjGnaN6DYIR3mYKsDQoOtDj
VAnQRdklwInQJYUOtvolMV7EzBp15k0PlxsW7b/QrP/+aWJ/Gtee9tuWrXMLzsjVDnUrmW9Rfxys
CQGFwYD/d5+olGsKIxP6siDFfsvG7DZlgxAlq5jeJ393t6SNAC0RcAJZnAJFiGc8aHclYXlnzd3/
WdIxY5iLh7I20zu9Y2tsa/kbAt0s1guDVGA3ch2mpIkprD+24waTNjxbfNIICb3HjHfqUIwf3jqZ
YV5stCgp/WRhMGGd0A7QuhUICErco/pSPGpcACTeag+jvs3+fJkXZf3aRH4C2ExRABHuwGLZeW3S
dEPI4wHq3sDxEHEUFLLpgmZFzm33DXKLvggk6ResiVjeyfLOUDOIDwJzsTCnYNmAKiiXJNZq7V/T
ZNX9qfOOGFVYW48gUpFj3YH5XS+2Tr40ZG6uLXcju9AM2VoSwDWtdaAPmordSZ2crIBfqGBlTc12
Mubsc1NOfSRPVL/3UuN9poyOWwngT1vEzc3PM4lSKtBvQWy2+VETefdCYHJZJ11AXtY3flf+oauH
47rIf1XdWpRtDoMql0ykRTs2anknSrk6zzk/eqlVB1OkArEnh1PxWBX78iRmved7zJke5iQmVBdZ
Ddxjdiv9hLSxkKWmdup56/zFUX8cND4809RifJgiFPqoePowpsvZvp//eDTWLKPOSJaayGoZzIwu
f90Jl3foMQhDIoY9FQMvGZ6l1x7Q4XIAFC2kzuws2hFvz7lxocruDjEBJkZ8LBFIuM6inNYD7v9y
7JoHBrM+5+FjgfcJOPpWHMlyQ5vdPDUTFgndlipyC/BSZrYyarA8xfh3hnFNcOJD3pXXdKvSWOo5
36vHV2e21UG0+03hmKS3AUbMbvqb6+pcNyzBiWLqfYfAun2bi8NaZz+i5W4SFPzZoEPmteU/0qXK
R/3N4Zj3t45LtskYn4zs131hIIcs1HErDulMXHjiMi1ab8J7PN0RSKfxaABEzHP3zu67+8bG07yk
Z9ci+G5og7Ts+8tgY5/c0SfuN5ADJzTdSFOOZM8b+isf0aHZOdLSLN3v5rW+sxtkX45Rf6tbFjnj
7wWLjHExdc7oXl9SlmrLzzok82nM9/6h0AA9zf16r2cDIK/ZZiiQQDdVggq/Yq8O9toumUBiRK6W
NULx5sVj4xdzVUUTmulAKwtEumIOYQCTs5pmz+2uRExI2bUZbRIN2PuZJOUGvWG3XBgz34pRBqDb
M/xZKVdSncyxw96+mgF6TtnbxDJ1Tlk6Fiv7GSfD89ZW8tlNFH2fu7xXA3MmljPDc6s4gYXFIoqM
sHt3rD7zXbcj03WjdmtKMuj4ZIepAD6YXnXzo8R2d8q1noof8VztLc81xDe/UDINN0vHOpRJ3GYl
EA3VjHxttzn0CKHOUH1UzVoboUCcP1Zj/SaGRDFSWwjW5gvSeJ/8vuAHop3DWUyIjXeL97AZ0Aou
slW5x7TQr4nUV1DWdQEr1uqDcRlepqJ4d/Sat80a50Nrp74nUrikCTuY2Zvf02T+JShkQ5rfgQFr
idC5xFjWTF48bw8GKlSqQiJEZ20noYNd3Sp/lmEkftlYurBxVsi7nQODaHbeSUH/0JYFhD9LtJbr
IUyIrRc2vPGWjQQhdC7gcfVRWG9pBxe4KDu62hXhVuEcqtpOH8pa3mZyKeOcLlpam52YWOhb7R6F
I0Ddp0qzYpr1PMIPQrj8SHGdaltMjQXEUUs3nzV+wSAVndV/v/CiivtMuf+sdazjSiz9uZcn4ZtD
Xz6MOFSVxMBFSWSg87Hf5aDGqKkErLcyPSRp94hgzDqjJhlPpcmy7ebLVMX4ljhF8dCOPaTN9qHN
3KOrz2ZEAOt9VSCLoSeEfMWhNnx6jRO1Q5cddhOdj7eNkVO248GD5hhQw3JycAnlJrNRdc418ZN3
OLCHGz/MVMPfyYVJ3ZkzAzW2uGlRctwVSMMGQnVQ9U41ojjIAJy22woPq9tgfmGbDKquhNhXEGvL
jrk01A5wqQLfZDJLzoqdCjat73HGf8wJayTSWRimZTl0V+EGOWXHoJ4cTzuVsh84mMyv3bPnSG7L
fTc2tEMAoUB/5PO9ZLmVTwYQHlJ7646iTeNkiOc0fRH4ZOK+2DUEVcuhh0rCkM1MQAobvmh+GZVp
P7qWelaFekjYHKfF9HclHwZbB5LzioyUniS4Uk9+7wbfCqrUr41L1qdk+CcImVBubT3SbcTkZNdR
4XXNreM4kGZz1XHZ4/Bs2D/LmwwEyMBNYBJByNRgWDYBLf5wlAN+7hFiGNnvrEganlXJnR7lAAWQ
Ty++UZvWJXvRBuDheREnjaaFpyqpsyNvA3FxK2VHUbvbFTTWeRqWnJu1HiI2SuCjt1yjz8XUXo5k
tU1yVPx56mUVKVi/gjV7qz8xF84Pw0iAFD0Eepkd5mEH+AZKEBkM+RJigyiObWketpZ+jE3cSoGn
4UyVVQYjWpmM6iU1uUjPs2VV0TwyLkg5V3qHuJfm5uurSkBrvKzEP2wOM0zU1ARgnJZEZ/Fmd+rM
Bu55d/UnAt+5FPaVVdyYcZwjKIgmci5y5pRvaFYeRYHOH8uIjtm4/jQpKIPZwG3Xi7g0Dcz7IqKM
aEO9ZpopMgfXhbbVTAmGS6nPesQFclnT1DuZhU5RkGjPNkrxM+35EC0CwvFk5Y8Z0Vehu0J86jOc
o2aLDEa/rRdTVXwYxtiFtmQZMN7+68b65Hr8X5WdEUgETG80rZ2TKv3Gk42ZwtDZwQLKROWj/tZs
4oNBDhRjLhCMjgYkL7UlgE+m37nouYLdmAw+/tTjcKEP7KUnHmrMi8WCW5890qlWTJCa9YZaYI3l
Od0tKfI2r/VmI64Uhg2mLhjWvwaEWezNQIs2WfZLJuXVcY2XWUNFaiZfugOnJDFmI1y6zHptmz2g
Mlri/dbj1zlhTEiE/mh6ZhzGhf2v2cPAsu746NprTlWOPq0w7suc/hm1ie6t/TmtlPUi90Y/WjyH
nLRTuFfpiFybFJB623851kK1xISqGDgGG+qngblLgKQ1pMSVIbf0AZYPqalkZrHv2oK9vZrABxHM
M6ccoSGb5qfTARq0tb6OtIYMWSEUs96l+h6dEfKl1/zRqJL1JCOoJYdDCx6dkQhlseRtCrGwXPMM
7ZtXDr/WjSInHdP+zfH46Md+zbhnDDT4EgLESkq9bjTqBcCxhu5wDM2u9PCmy/Qq8z7asekfhsGG
M43EoJZ1G62MGVfDbYPEhF+bNAkdT/MFoXjBA+8y6rbt4piazVsvF1hGHosCzARnRPMIIsfTrrVJ
ZOrFs+P+bgfTCO2cjWj11W8bwmpnoXDkdxGhZC5dO9fOKNdTsch3HgmXkX8GjbVDezAhpzpq3oZO
UA3YPHPzZzcV5PuEoYpJfRur7oYU7ZAhGmkb64jA4211fzVVz7q5OjhbwhCW0XpROcNBLi3LevB6
Q3M1AgyrL3gOYOxPWR7X5JGEmoBCUti/dmflK0Jg7q/2KxE1aeBs4s7kJMGgwYZ/b05mVyDwXgFx
wPpFJMKCOuB2yAkj268F0BMv1yl8etTq/3GZEIsfprl+N1L5RjmaEjhEdV5u9k/aMCOvzPnmhgl3
ayOrZle8poX5vbMIj3dvZ6vTloc5q0BkNOLe2lsRY39rwiTv35hQa/40t12wuqV1lG7xsnqlCPME
HhOlUQYBby8esqy/WLr1JMTQPE7act139aXgoPl5xTimXs/LCACNIDRyqRKJ9pEB6mG8GIN4yXAu
nTH7mIcEOg8SOlY8XjbC0ARu7iu4RpExUlFvRYpNtY1nB/MOcyJ1Zv73ZFAmG96A3HhiVV5xoHNH
o+XcixuPFHvVwHDyDrHSCRabezSzRbtgCywCIawhRMAkLoxInEsFGti2yen1RBkBU4EJpkDVj/A9
CXV+A+m3vLYul1NKEAIziQuJcDp+LvvjFjrD4F88EApKjWl4kK/+NRPNzyaiXACErCXA1HW2Hl1/
0Z2XIpc2c71+OXS98WowRo3nkdaqYeXp9tbTqpHhh4YIECz+22CxmuH2ij3Z42rcgQgMxEw8wtBv
CHacXF0FoA6YeE9NZoU2+pagLTB0GOpM2UeBAx2wtmwvzicdPw08q4d+rCNpMmsiGNe6634JA6FA
fkN8YL/6s5S6GTsTtFyU1Flsa9rv3uAP6RUzAjDxe4QHH4QQc4+GJaxmEj+mC3zaanuHrshpzIgk
cI3+iLNsemqxD9EOgThIE8bSCZeHNgvubydRfEKYhHrXgbO1cQdDv/DzJoehmk1+ZadvW58ySXPT
v/V4Goo/ps4GxC2a72aqiH9Z6O42qh47cX+VmfjETI9VyoXsk03vq1Yy3dtoUSAzBJ6HKxcQrhe0
km3GAlShHofDmPH61cg+7kZ4v4XbpWHWcVxOHdFBamEz4mRXWBKstY3itwl65S6pofQz/nxIpuX3
uq0Vt4uMgF//cXIhDwaCV38fvSxUDuTxnQQF6R7oou7JPLsKdNaqTZlXeIk4A4xRHC4wt3K+j05F
WgHjmBhFnxp8DkxrJG5ZUIL13blqyKlwpfntFWskLdw71Ea1Zr0u20JvwhDMr+udQml9tfQdF0uT
eDze7mWym2dUhB+EuRAT4+gGWK11DL+3tWderXuviP3RefewzelwouvYAbJl0esjA0CA01qELE5I
sLs70dUEIGYjGN7+OrP5vIkBr6gnH/UVt6E5jT/6WkUEX7m1coltoyFBdrD8JPO7aZp6tOwX1U1f
WoZUd7Lz8wL+gfqSt0MAxDaK5Di36sNhZkEmCZ8dumL8gXoDxhNLCvty51+p6ON3Li+D3XyxnVl4
tRF+ozM0r4olFWtetoiHppMRhc5dyzMfY317l9sWr9VybiD3bny4qFusYz/jHzcXtDaD8s6pZUTr
DhGjWtuIfNMhKnI+1ZS/s3Mrm5vfOBOurSjenKL/C5mrC1cTHd+SRyuCzTY52Gt+YN9mHkkZO202
64T2qZTzX3MCe1+zizLTL6Sxj922oeAiZgDR+tihwEV+U/fiPeMUsLyCfY4xfMiZCUfF0sVxSWJF
+MDaBpsiXhsAxKaVIMtkqrt17i04aSRLY5Uv5FgQGMLmJawVmqFlp1mcjLNW/x6tHkCi0H7T3TIo
H8mGJXz3gvCAIddtg2K5M5Do55LNbTgk41W62svtG9mzXV52a34ZfyZQmzGNOuOLDU0uKeG01URB
FZSPYsiNQylK8Ns7+I6coqtZ+J6S5kkScsanjImo3Fm8JSsafvD190o8s5Jco09nn5G2d4qYkMrz
2/kPA3ZmDptQx3o7AARJYjwHD4vbmqwN80uyMVURpRn1eH+4yjB1ePOMxncOU2Mjn5qAkZBt1I/l
DKdx2nOfkfUdA22UKJLVCbvDe2IJeMnF/byk72qn4PcYYqzLRy2AyVapHUk7Azg4o2cw2Bl0K9tw
y35w2eSkYjyMg3ZqBi5kq8jWqCMWK2jL7IfGj4kIGhrftaCpbX3xrTf1yzQa9hv7lNZPTpYGWQ3f
5BU8noorr+u5bXIyNMf2cysuPoU/X+hq7ijmSgJQc/nodkjLMpbGliB+wfPEX0v21GbrLRdrB/zI
OoEtNGLu0MAHD6ohf1FKkj5tr1wIPKO0mL9bi4nU5BEO3plEyVCU9LiHJ45qu3XtMMt2zHaFbfCg
ZsDKHSTA1gRg0FbzdCjm7B4NYHNExBzXDuTJXGJ8Sl+aZHePDovZGNImkxke4G1GcdAhEptu8TX1
tv6l/VuOXsEMtiTYa3couTqLxgNwNWeYtbxbpIYFeW9sx07jlQfIEuRTaj2qOv9sJncjnSyrTjwn
Bs1h0weqVkxx63sLcihLrcn1Ux0ozrQZYWd77qNurS+j4D8X1e0XPtiTVBQAsztFLMWSe1NvUz9P
OYbNmmFf4SAgWaeExQQTfh/lUIexMz+wPX1jyvppWZp3VvT0eo0YLkU0YQ4y90dzID2H561j4Iwp
MbNDaZnvQ5Iw9tdsdJzN9AOXIj/3I6DKHavKkVrIzS9K18RhaJa/eZeYyBe8U1aPiHv0MZKlzaPa
v24cyiTUTYiBUdaXpWeGohbUNtI9Me+1AyLl0nOyPa2s5O6aPP1097n296XNr1gq6a/UqcCicyVS
oUA2M1a+7qREWKWxR1bHCR3mF8O4wKtspg8lQVuVSbzAUPIRkUfjd6l+wkbG3xtyq8to4qXXuQEa
/H2osZ8Z8qBsK8c9Th3tjTrUzzKGo9o6o8TUtU9HoJF2XcIU1vyeeLnizlTOq+mgYnAY0fJ2DBdH
TzHn1dZN/hPsqE/uq33/a9WhkMbNedQ491X1Yfbrt7ZV1leWupKxhWQV3BhG6EyaCjSCcXxMgVhn
h/vFYKzlyOGg0/3ffDVD3G0yXsj7QrAz9FHPzthfi/KN6IUJVY188FiRPcx6et4s5O/AcF8Aq71n
3mgetKXuzgC8oeXefFp0RhhU10+3+ur4JH51CdyZTPY4uHvys7sWNlP1WKZOHecVXT/FZQ54eLUf
7T7Kl84M4Pl6h6V2MnhDBDJW4wRET2vzqJHGSYA/CS2D6mUkKrgW5EruKBwIbNCYtAOk1dZOC92J
UaGdp4r0B4oqqqWzCeA8WtPxNPJmPiNnwLsDaH2dJhi3gimDIyaf8ACL/hFz38xEoHOWPi7X7ZjO
9ASGh8HQHH5b5LzqJfDhEqaMn+19yjUFOQZgWVy4xTsKjtuHB6BW6GZ66ID2BmVWLneoUJ9rjGGX
sTCO9o5G08q8p/Fm5aO4kT69n36qbeO33UKzZ5xP3tLNTmznxr1i5achNifmndxLACxY9Q9jW4p7
8ohel4nhW14uV5iB3QNc3GAvYeRSa/whbZggazKZIz5CG/MDgmJzTcURLKHLyD+FbNH95RrCjlpJ
1rJZ3gU5nJBgEZ7DEgT5utsSWdmwPFgJZ7BcPlATe0TvbZTKhiUjafD7XqLxWKO2X6t9ufQEHrgO
g6aS1z7RvQKCg0nKR8K87rZPw7DwYVjOP9t1UsoNyOsdLvNJFlY0oIFlYkmpsT+krTDph9nsmM1w
NHbCmdrJSONx736stP+ySKFmXrN/53qxhcnt6fEko3RzTj8ZsmhnR3O0UNloVl2c7aHtMl7uXc4u
GNwPSc/8T6gmmlpp309ftWcPZ+bNeKDTtuOhnOUBS1kWDDb9cN4n6rRinoocVuJNKmnC+RcODDie
KgDMkVjts1Teh4f1M89rZJRZd9lqObPkWtgUbY8eixWm/2Q0eCO50HpBI1y7nzNUpzvbPTR6ucW3
QU5P/N7Re0YllhDxq8031WETpUgPH3IMEEXJj3ZXRtvlDVyP3Ttsi+yYVR671NTx4nqF2KX02U87
fT6TEYgL1zMmH7xBNJq7ABo0kF6OpXexxBhp5EwzR1EkMGCoBaOBVkzoUSu2M5U1z8RUU1ys2qW3
aM69PolKVPehdYueJWmDFhVo8Lyw99FTx77uqXlMuq9yrewn8GPPFRLoEA068V5lmJXipUqyL31k
6Ds47clOFyq01ji7uv0HdNBfD1L7vnquL36jDHCZIlr7wR3LIEU0eUqa7WWz3dv5fto24k2nziIR
Dm3aygRtKYh0LBgCHHcLgY7yJsKFBTkSt6BonFChuRKM2e3yOrWdw7yacJ6m+vlP+WmvZnPPRP0v
T4AMrK4a+eOyjUYTTSLY5G/pKLJ0euYeqJcJesnZEthETGs8dTY9LjZ9uuUiud8BCzQeOkXqjvXe
KvUD8tc3W43gp6Fy+46+/tW8hRWUZuRBWulva8+7NENk91VZhGnKVrg8M4tbUSXDYHHb/lSbu4yc
SvtVCds+U+lioO64iXRScYLWXARL944ouUr7C+NWw/NjTWiuJZoyEgARas+zD5mKL8Jg4Ok0LFqn
Yznrx76aEWva01+4N/C5c/m+I3ERc7YGnWY9I8xlpsrGjuRGfgfKyptpiOOQjp2vWApFw8zUvsfq
H+JNWQlIoLa3M9SgDJto/V7x9+mcdIUTGUpbPhyZPXr/SX8z1umCVguzURFbZfk+lMUrwjzkOYog
Vpd9OqmGWE7WipjFKjPAt9yScpX7h2oaQe3e0uDVAy8SMGGa4+paaHlxcfPfDSO+sEGVGXZpY96j
4GdDW5wSs/tToJt5ZPgxMfCkaZdIBiajXH1p1uqBh5haC/R9wSSHz6LrA4PFLaLgHJxK0n/0iviU
fBHBZhgJOhM0cmaX2rTgg4p1ZBtkl3yz/9OD3W6wo+wrw5+JwV2WonJbXf2bLRZMy5ueqJ707dim
9n2vMHi0Y9RWKAABQc8HuVI5uzWu5OaN+YN9l7ZQbhetmoKybh+xosNA7IY3DOvWwdG6NBJ798rx
YvsTDWjYyE/XZKWa0SwcDfsRvVTygLRnVyukfpOKy8O7au8u6WEkKIUpj1JgrTdiSn6axlBQM9H4
Ic+FnHzO+4q4G7VGxIvuYcKinREwKH4bflo3WBcDW6GPpQngtbIvk9ZELEST4wAoZNq8iKIP+rJQ
W4icBrG2lbw3bJGPi2wCwmcIHNXlzrtQlvFUtneLog/AiF9ggz7ge2fswaaeARJUgLJSkaPBw3cT
Ci7vfxydx3Lr1hZEvwhVyGFKRGZSVJ6gFK6Qc8bXe8EDV9n1fP0kEjhnh+7VMPBRvhyiFsdBlBT/
5inFpLsQl6Im5XnV8k9yEArfiuvpILNAWrbA6S15euhXhI+3mmCcs2gYiDFlM1DDiJwvDcsXsaa3
UYrX/VzVH6yMFsa7f3OMGhkCIxIQfOMz3Yk9dpW/JElL9pUNCF07isMdLvt0s3AWAKcGkWakYUlO
JSbpZOwQOqMYXMHprjoz4Cpist00+y5cGbpLSU8e16C6lPEE5akzaKANXk6TwEi8pkN/1adVOqJ0
LURgut3AWpsdU0IYBur/JovMQ1sp47UB48ejPewXEtbtnFLoNrTTnsxn7biAC9kp5WtmSvqRgsKJ
81IP/o9oJNF7cZMBEWa6MeNLwChs7Cqu+PEONUI4lJ0iEEeM1EGvwspRtsyWdk0bnj1mO2G72DL6
3f1KJpctA8L25hEmTsxI9Mgk9LbgYgnmhWAHkse7oKtNRhaxNQfdwgRta8/ckdWR3Q9igSyPJPuw
Gv4owdcjdlTxiMvkO5PSzGtXpES7fEsSNxlEOWLbCkf2TWywLVATEHE+9b4m+2W2fpJw0WjMtNpe
+tX0Fb2SHDrXEi3PClgrxWMoqaF27RLj8IWZPduPmKoJgNHPilQ3/ijhsxCZBrt1MehohNX5igkT
/2wcRj+NQQQQ515v5s9zUShPidoGqZxEb0sZyaeswjP1/z+GrWT6llVXbBz4XzVaTSqqjMQpjh1k
1kJ1jutRA06tjkdy+Q6EWVaHITbPghCjeKjoC4oqjA5VqDjjBsRfSfoVYuUP/kXi9dpeIcndq8Pq
fUY4Rvpa90WqT+IwGOTyHfVluS6E4vUMUA5yS9tCiFvvSbXf9L34YrDptItVOYTEtzHHKfH12ySc
VGBxtc6BGc5gciFKqaaAwvhGvlpukIgJVTZyh4S4t3jQnXGMxDuJ2uVVHGK4opJwnJv8Odu4tb2K
A2owOKvh0BK3IJwxeRl0SMd1zPtX02CZz6pNZwVSTQiP4K0W54Z01q1dAnC6tPKho8de5tKi+Uxs
kxxLBgxldJHBFUbpZ9+03VWsiLXtU/0la94S82OB8lqYzxFziZXZiFFSIVQY8GgUVf0etcVpNMwz
KMNAlUg7qD6AmAfiuCLXKY7UI36EJLcxn6cwRPKQ4LezIHXipOqoBw2+TfLPWjal8uQXpCeQ1Iam
cNNYWzuMUS81IoB1Nh09RhMiH3rOXlGyniVWfN0ANYDounnLHlSw8swt7m92BPOb1C27oettyMSv
YX+EQGnI0V4giUJsk4OUX4BbOz0LV6PBFlmwsZh75diNOAqQCjCAOpV42Ko1cgp+IznVbbN5s5iA
NQA4EJofGkTcM+E701VJ0TvVlyn5NnvVbWQhaMieCVl/CiCtpOVDMBkzEfQ6Un3P2oKdr/KYHweT
uDIobD9ijTdxiWtizJ4LXWZBzF5ioIVCPCfCURngXZRtd6oJmaX1wJbxJTT6E9+9o/WGO6pvIkhI
sentnIARoHo3FvZA7PoXSUD1rEb8zlfhNUrlxxC9aFrpw8VyCX8Phe8a6l6A9aBM3uTlPQLvY0QT
81HaCIF+oWHXT0+lkPLQsCasYG/3fwVWTVTOYBDspZ1QVc0OcYOog0kOmr8N85E3wBow5oRON8Lv
soQXQ0K9lZ0BHeQpVvz0kyRwXOb1LurRNqymTXsfoalCe2w1w06oam9lHJKbtBfDge/Y7kf41yRN
pKQJg6Sx2UC8AQ7cjci3BfLregUlQXljm4Nj+4K81svwxlMBzeIHPjeorpTKVHqW9aixT9TFUWKU
Bl+CfRKj9xjdB0n3+uQ2CkmQzqAh+lYrpiAsZHs3qa6FWpzn9ZO0a1SINsnTPixXW+RjXHVPKOp9
apBvxCzMCCmVMaYyADsjsPRXgAwrEvS1ye20+wkZtVhcw2P5yEkg6ZEFFqj91NA3svYTBYeLq8yL
5/Cllkd/BOXVTzshpOFUdQ9o2Sp9qayea+ah2fovqfSjLBEHpp3Z6AtEwQ2s/eQRc2kb897zsyzT
Y2ADZEakWdXbyM7OTOKaQ9lVyvAUw0IjmAhZWbXPdNWr40OdHHGZBbpC/TW/ozoPIqp/4BnUOsq+
QrIx6t9R88ikr15b/b54Itpxl1nPcv+v05JfhWe2TH80jExifQD2ptGi6f1XLR6FKUdP1AYDH5X+
oPl1QGHY+Zn8uX0FYAZi107COMKGkd3CvuWBI3++bMAinBKepUw3WN6n/oSxLUpdAY+pbN2HbvjI
CfibGRKwzg6WaSFV8bXPf1B873D4iiyEk/oqFue6J8oGe0Ess9VPLtkGRBh50bXPrnwu0KzAOobU
dc3bV/BhAaqPi6gdRCSqYXkzq9qX8oVVy7kRDrwgdpadsEDYozzbxbNKuM26tO6YVHaYS3an782c
NLCg3AajMxzh4X1bg0fZSWBDiXpT1M5d6LNJRvJ6yObsYKCELyzuu44xGD9bjFm6wWKZjEhMv5Ch
Jkl/npAgFJM3stIeV9GWhBPqP7/cQgEGxLPM+po3krHs3C+QOZT4KiW+j8BE9plyLAoYjQcZ23oX
pHDJm+VnWwf240fTD689DiRrWhyJuagxOPgeAwGNMOJNB0Onx3LT6eOV9Jc3vMiN2u8UZubzQEKy
PLrzQCdVgvVo/yVsIyyGspF1IYBxZ1ZACKfMEbUjWRm7GqYeKWxY0M5TaxD5ru06dhZMHhgZYwbV
3XzCzInwObsALzkYw7UNeeny+Gw0e6IKe9y08nKFy4NXYdhJVJBj6rbQkLT20OcME4kcrnrZrqzE
Gwo2whHteOcNQDRxVXLAe92oMrYAe5G55T8qIFtnGyDG4o7rnRUP33fn5SIxBKSd7gCQDkinihCi
BMARJIvN1D+VcXVPwP5xU9tTgpJAQX6VXUkY41PvDpS5toUjJlJaRpU0JSxWlzze3+clveNm9kWa
GyQICPVbiGfXGmErYhJHQ68UWUzqMEKH+geBMjbm113Eth5S0q6K7wX8+mkMXRWZaYo0W6a+wjDB
vqG32+SfND9v6IkUrBXLNTYgXglMr2up/gyXJ21myVQjKc2lHzHk/6d8a6TUK8mbUjtcI+TItA07
UHzraTjTTtyB+ux0BaIp51YZ32EY0JQ4axR6Odn0iEBIv9g0MMwvFmb2FeBvFmOqBDdFAIv1u3kT
MIafK6XbE1Pq9Zm0N5GPTNKbiEuGoKgxeghGagttjRNfP1vmo0h63Nqd/7SZw/Xl1pbcDYrwAkmC
rRSXiLlDEjZx1a6bLusQF5qbqvG53bZam8xqmIIZrQ+SvQnoXpWgAimKAAjJjhG93wLsAkBOomvx
iPLhQI9sp/K5wHZAS8xXfFVuGmEA2+o+BdPgscmgBdfuI8f4zEu9dAeWtkPR4YnKHUGuUKmM1K00
aGRPxSTEsoV+E4V3xFoGVuih9Jtln5fsxwDHsv9nAvYc9Zeh+Qm7H2V6S1rmdy/GLD4Qq3lxxO6F
tr2PQ2eoMMPHy7e6WPwzIRN/2oiYnNe0GlusVNNzS/S8iMSxYvYhPuX8jipvatwxTz/Ka/WQtFs5
HaaOibNWHDvlimZuo1G5RXhr6/RulsDawyO4cXetVKeM61MWGj6l/aFMgloT3xP9N9FVu7dD8252
Fx1BUmlYqNdmWJ+TbcoNUam8NaxYCLXkx6XYH5pA6RlQk2imQIirXuT+iKoyiMwcUT0jMxib5o9a
nqVy2BvQV/Q896ShhKkUUwekO1AGrXrpaiyoSQoRtncjXrfMCG8yx31cGBeIYR+xDJ0js7CvfA85
c+iNarogujkXDJyxopNx4mXZcu9UmRQjYjfmQzvvQybDtYK2Krx0aoZQ+09YFZvd0jFv3+Xunwra
J2K+OcYC4o33XC69WZnutwI/FVBYQ84YhG9+XxzC1UVLkZdjEl24xrsn0OOONBp7RYtcw2QgggSA
U92cYn/RfFGG8J+8Ny11E/IDBmz9tVOZa8wI5ua3KOOcQg+2bSehh5xpNl2J9DW0/oXbpJgRW6/q
W4l7rNpXqeryPP1sMHspUvb0P564/NGKH8uhustNQg9i9V45baYSizdEPWa8nFr4Z4ovCZOnJlUO
7fo+6c+5+juFiBQFYDtw78C9VTBUjfVeluZ9ssrdbApuFAq/atQci5XdqvCCRp3YUiYThfIrCAi7
tILZDyLgiYEa4IQXEmlqCzuwyjYCCxZ9DnfkQkoUYboiblw9kU5NLJx1FZ/4fIwN9ZO8ZhAh7Kxn
znVdPFWVjNNw2kGFoR6mxKfuwvSXxe3VTKPjvGTvqKmoTiF2qtT8qvGsPi1IFpeFege0H/IRIX3l
rXBkszlV6KEUvb2vccTwM0fWzSQhlBzLoP9uuke4ZoyFqgcoXGShCuoCxHoyiRpTfDLV9dDorY8j
U9NOrRbvq3nZY/vpFSwQq8C7f6JR8ZdKCgSIhem1jXMvDxoxIwJeO8ExdaOCgjA0o+8kFa8GkwJW
VHvgo36rvvfWxYq7HSSznUG3X1FiWLXAHcgKZzQ1j+RHf+Df1LLA6hHxWU3Qs6Aks8mJo2073QG4
E37WTShFZDLu9o22XIdOrsS+tgSr1rm1zFR4KyyEjn179aqTcp9WzIAkL0SHwcOikBI3KpA4vwVc
0LUqP+dl+QB16oo0f4WKw5LHXYRqpI+gy+TDrO7FykLvyc+SZklgLIGpwUQSBpdEB2B9z+k4PodA
gbZ+U4T+2tmVqDMuh3JC3sDANHkDgQ578mSuDPIpAidnKq+joXiauu56hNV9/p5uP2p/A2fGWjmG
3tcAe6sjWxteFBF7RWvQ5erXdXjaFCHS+KUbylHbdovR56LQfQ6zUxt3bcWrveBVQ+f8XhYpZ/li
m0zwEh0RCO1Sd66x2oapflASClJyvftLDuYx02/jAqmW1b4lvNWwMrDXeBw/a3W0hMqXzfatYxGl
4uTrgDVhNSjrYs/I3SWpKZChB6ecw4twXoXxMc3lU5KF9Bmg0NfSU8Hlxk0XVMbkDQQnmEyxk/Cz
xUZiFATOyajnDb5r4Bu/LRRgCDnOBNa7a5LD3IGOmvw1aT0J+4+ZfACsPEXM97p1P0ysFdVb1z21
7X3Dv0AYFtSboVxWGiRUCzkU9pkyOdbddN4yxnACsehvROGqVzDWTbcM6YABMmUbsFVmEYUKW0zX
V0tFfzMgycrBGouodEW1AkmEgC41zIAT2p2pJijjSippQp7sZSPFsctL+N1kaV8s0i7mHag5GxgG
ebIcOVP6WkmaHymI8eOXkHg+QYIwcqdTt1s/1d9GyTej8mz0QFlx7ZunjFLFqu9YWKfhi3s03bwF
OB7xdkboUBtOOT7PHrVONPxra41CibVgrGPw/BWFGWMXCFB6dYlB9DC7UeaV7U+B3nkk60zKarer
78hv96ay7VBRtU0gEXZAi3c51ASEWVN6oGN0LQayQ3VN+hpYGwr4xdHIbUi00o7a9iaJAetKqPQH
bC3HhpusSwqPEgconc0W5p2CH72ypKA18yCU7vXwlGy+V3G6IDEAGmEeqLwSLYROgSW7LpxO/dAZ
DovCRcKxMEcVJaF1Y7PLSliqkGYdFUE8joZMkUeduj5F0kGBOCWyySGSzWFM6PXxjcWbums7twNr
LMeCY/CboV5j0Vx6bRhM0IAjwJVL/0SbIDc6YK/9Iuu7RFzsts6e5egGJCJr2bZcKjARof6JdwOZ
IKSLvH4bZhQgT0MVHXU2UKx67LI5dibWQ1z1eeY1CV6It1DpadYNgsk6r9gKGRWQb0TUMvOZvvgC
Efs5q0edji4vw0DG+WM0ajBFkL0ZfdaV8bXS6o1lGVjsYY0KihhzlupQ4ZyqmaXB3un1mwVVject
tmKMNbwoS8ndfTHEv1qIAqEAFLpHA1MWktdZlEmcuab+FHWPrMCJTQh1bHjsINPiny4AQ/nJ4s/K
2k9tdQWm4oQM/NuVAdXElGe4jhKHvlubX5Ek7oEL7QqgnnmH18KpIicTBltqt3WbaTOcArm0z9pT
3wdGcpIoJ0ewglU1o3gFBsc+E8pKrAcxSwJWU542ts7aSSDmR78ZTDCu1leeLM+r3HsDnrs6C4dz
Vo4nVaAG07X2VAHxtCd1BKI0iA+l/dXGMfUgAxxCGW6UMs2Na4nS6I015A1r0roLqAXiWyBvZNuY
RTskQCUITLBeMk0dwM+yLoamx3AmzKK9Vk/B2PMF6wtJ2LMZg1Xs8EsMSio69WbJKow4O8GzYrpP
aHKHTjFWMn+O1EdWN8m+wRKdIMBwl7QgKT0z1aCL5cfcdtMV3WXpoucii5SBo5KqEScqGk6EPBM6
jh1haaLbFcUvXIWRs7z4SpqKyZDCiEVhg0aa1SVErnCNmvRiKuklGmfS3AYmdMVoMo9U0OhMTg0D
NBgQrO5X1k1qoZiOZS1vOb/gmbHda7fpCYrWKTIhOWQsYljib70gjurGan6GChlPgutajZb4DAHr
tZwwL/ZmMxyFlKExbNe9qneesdL2GXlivqRMKf1BJYNGrzpH1+kZrF5xsZVf50SfA3AyeNbHsQwS
nhytszA3WG/sG57GEqiPKIkvjPNfCZxACkUaBGStoUIk2hfPkk47ztddrSZmhhntW2n033UzMX0L
azj5xgtdAjnkJCjWjEDdJBnJ9+7CmTS0c6yKoy/3yXDd3AyEEeLCgKwOF4EcoLB/yuYR2HMFPHgQ
OROLSf2TEKVfgMYreggbn7M/BBbRG+tyYZEvpSvo2Gn+h/57OKBfjO0yVAZ/njFoSbmk3Blxf4dx
e+91o/7JQThD2Nprg1Tsx5zaZkxj9kla7C7c4dVvBVA3mCwaW6IEbyYwr0lSZOK2P1oNYJG/NPxU
7cSUu9rWNTo5fTrI+F3nLEn8TzIEFlMrdlo5XmsXIoU1Cf+kENdDyW8KKhc5gFwcLMavFYRE9Zpq
UJNXoaR7TSH4tEPKkFYubT2JUucrViheJpX23BgBvJJwsurVrcjQ3K5gLX6qrLMCaRT+IfWmP2Vb
Q4ps+F5PKXcS3BmA6/q7qC1ckBi5OBruuhZx6CgJ4xjEZJMsTna9st3osu5fHFtb4TNyrcyLW4uy
4LDiYf+zJF5mCnyHZBNjMwIluT5MtGzbc9GMlhqsKoC6QrJIM9LDl0mAxaVF+cGMdUJFBVDVjCUk
LXlFE24cVDy9Q8JyeW2SH0N+lwjzoxbmEhLas7Tos6+subxbkFGN6DnBUgPFbLO9WjGCJoqagTxg
LkXTn1VrKi6LZJzzujuQo83phx+3qiXmhlDIdyMpR9RZKkLdPhu8tJZW/Pjcm3OsS4wcMlJ5S4x/
KBGmPv4CB86BNU/VSe7fRwjioTJ950oTmAk3XyNH3OzCEe0pocjtfmWoaHWGN6zKWWgaXwEmomj5
YRlWNMIQ1nQksMpViRuGpvci6xysd4cqeSG5+yDJg5sheo3G3GsNBX7Fd6srkCYlRE2pKyHbgh1g
yHAN5H8awNlWrknCw1ZK65ZeSvgydlyBKOSCDrAdudTrnsrAN40ejG5wSS9ezb1GVCL6e67t6gXj
iIeAHBQuATOsxQWxfNKSpyqxvumPCzAluljhx/qe1R/SH5iifpbb9IIHy0onfDV+hk57rbEvfBnm
VWqRrloHEh5YShS7qBze9DjzIUnh62kcY3yL1iWQO5DJ4Q/TtOcsrIImMY6tRHCIu7SNjZHIS7qQ
j5bNFkzQLMN/pSvHJBZ9q8u8kZAA3brpfe/L8kuz/mXy14zecwJLVdNEhsyPQwbWUrPYGJ4v0kdR
Uz1cBMt0FelVxTQzg3vfPqaSOUttvnYiRdlwbn0NE6Tii8NXxtwFGiNjcPatGbEM2Uh0VnpbGTIo
MZ0FyMG0dWMOvxXzv6j8gYZAjs7tNCPlor9IaPySFt1x1h0k9TmLAeEgp5r4uLHd4fCznkbGNlnG
dhCR+FDOO2ibByXdyeanUfhlutc1N7fsJLwr7etskrrqDfGG3f4tzXVfQxIjy4ZmJT3lTKsEGrek
cCOqhhJ6o5nMt1w6rcMVJIsd1aVdT429KEDqh7usardJeTEt4uCe/5/6GgGsDGYxrJhbis1NT2EO
um2FTyM+FS1TUHQgJl3mc1asThKFtqE/zOoiFw2iiPWg9lBvsvJcgrtfiKkDHANx4DEEJSPGLCb0
DZxorCCcLuV9g7iD1iwPJ2xo7OB4DcT0TKNNywMYnveSIQoaMvKGYkKhQ8OuY2G/WqhvkIGpisHT
jvxc2APzuC7VGmCPYfNUOJlKa0KJX/yk6hvRIvSCYM56+CeePllIJFxepkHr7DH7TNEp5cobbnlf
ocXoECnvWkFk9aNAWQcyynxx7P2K7cW64OvUGLNSBhQ0N9JpJpGdItuN1NOwMNEwpac1Mz1rGv7V
NPElYqYcZ8BhgNk7Mk+CwmnP7JozBJLzsSs+YCysE4ok84DkAlPdptBDBk8aM4rG0q4qBHXQP62B
4ben5jg66y9gNdvoaHiShmuF2nPqgZMQ7zKh8Eprx2RxV+RnVE+mhr8g5h2JHLUK1vAWJ6Q9pDzI
LZmKE7sin8wVKL4MeS6VeU90MiJwYREpsOPTSiKfGtqYz5LA1GV9XNgPPFXNm1E/ycgsgVDagvLR
gvdqFexPCMzMEBH1XiB+EfA9m9/XlE0doCpi5hm7l78pB+jcQZBOeKMQu4pfAhVePvRclJ8Ceqc+
5+JEvjmPOPNZZlgo2SvpoktfTf5Z8IqIoY/MyJbliugTyW6AfJDAIkz87Och/2gkzbOoX+YKpAhD
oVRG1dUAncmpuMwfMcLrwkxCzGKX9S0hsS00Yl4nDSMMtIg23UIspEdminw5FV1Ie2zi7rpuaXiF
de5T49LTL61idFKLB9w/j3uGuTMIowS/XC2ib30Z5fFXapobsOC4yw6JMT+3ueSnsJ3oLnZtH76P
aWlr2UxSZ/w7yvGbkW5pM8x3+BAni5IqVtATLcbwN4MjTgoSi8CShEdjBsQbGg23mCLt9LlzyA66
hxhsxfU2doo7lOonZPN7v1ExqejiixGZniG5LM6fzAEHXWjZZScjUsFtl+505vNjM58WK6XWmcr/
V0VjK+BH4ho0a2pTfAR5/zIgbgT08pYhzJHkr1Gqvke4yHmfX8qCDpE7tYiGjTHPfik5xMqnLL3p
dXTTv6T+3mI+C7vfXDiGSvytduKhkxMsx+bHJMyevG5HZfaRzoT98MlwgH90A8MmalqDp3mz+bIO
GYHKh0WL+C27lbi42d8y9G9paMbYxCZUHaIkcYYIwY7FML2uLR5hfR9Zqj8A+7TEet+0bGTUbVHy
IUo5CuPlbcqz56GrnoTJCETeulL56qBRaPJAx2Ie1/lLGkD1KFCjqmmfwN0mb97RzZWKZSfuqt/p
1Olweu3cJd96CAuEt/VOMkx2y2RVx6Cs66cWe57couAf4mthxfyJfl/HoKKao7B55/Deyun8jCbv
YNWD3ZyeJ6KnW5occRRuurTil1PsWnT5CASD2LBrwcKQnRaGi2NVa8/hwo5o+aYwlOiPnR7kkMlQ
Hb4cK3B1pTRnw2q2l1YYiUpKKFj7Hc8Q3Ll4IzPWKIf4S+U819HDS9z2Iu6WSP2HiqDESo8CT1qv
sWUroRs1ZyU9iN1Hbpl3MfGt5QkJOPVsIh3XVoenKwUpMP7qFKMliDlm1+rnxvvmLfELuUMOSuLj
oBu+UPz1pRRsL8WYvMX1Q8OxUwK1igqF4/6KUBW+hba4gI00KIrnori2jccCBBmbIQVGBvnZwTyu
N3id4EQO3J0k6fUiVhsHNi9WIoOLRPE4GkGiss7CzUpugQKA5p6+cnjjWBeArGOF0ZhdooDkFrMN
0adyLVELk1XwYDGsn3gEWm0nvMq/VuMBN3AJghAHW6bOyx4WItBdckJwwkZa3iOHaP9SRX7JZQ3Q
FkN/Ge6IhRHeBEsySOyV61tK9LbObWe0gPLagiVlZ9z7QrV/cjaBsSnuZYlvBtOti29dbPZmXNuk
B+zzCjPVMDEE5a4f8n2RIaeE9KpJkSMxKrFY/HCjMCiY6oB4v7xPnAQ/esDnIZ1pFdCEzi8Z6nkH
NWne2mG4K27KX/m1oMe/VqgxAYwIh2S/7Lvn+QXD6Zo5JqVw7TQfTAUs5Myj/RG9V8+8bpvi+Gbt
mxvo3R2WlgWT4hNyYjzZav4coVuYuMn5Hq85nIGxQEI0LqS+5cxO8CyxTaSWXFiczdJ3ElaMzo3x
Txgd5XNieds4q20dEAoMz+pJ4haSsTwTdGZb/2g4LAjtSEyZfLAcAULyW9yQ1GGeo/ErhTfY56x2
pcVVm7P+qDDCmD5fW58d5pqbdde6NRZRnOWoA9bzjBx4Adq+K/+Wd6gE6JTxXVCGrtjhS9dSPorN
uRIw90U7HO1w45amifiNZ5ciaEetwHPPjzauBPPwA/Kj4DkfVq9hRZgfyKjrc34mVIcY77ywdoTq
gacGeQAezik65aJrSeS70myMBzUiGfdYxEduv3rZUxRHPXPjQKiPqITQwQzwjQ4VtDq+QMjwXJvv
ldefMUnI4a4zfjH5Gv/Ig0MxW0EZmwI2J4xR2O9BwmvWi8Q6PTo3xndrMjmdj/oAj8hp4OHsUbtK
2mVRXtgqR/mz2D2U2tOal5a7i2Y0etSflRpo5mnQrlm1j7Jr1/AjzGjWYeYM17Dj9ji/aBFvwpuY
eoUW9KgCAGNQtYX8ovpj4O8q+UmYzwW0eh0ZsPQT5p7wV/eeLALjc7toFz9xEiGQZsyGgY9iMLFR
rKNiY9uS/UgoFYEAme4LyoJOfaEZ6JlMG2cKPxQnncaB5WtQlX22B2ZxVtHj40GG1rTa+G9UxmBI
NSU/zAhEpEP1stzDvd3IJ40tZ/IihW6aBWg61d5vck/u9lBtpuaZg4LHO8QQwXNGUhCLCyZm0TeY
7DBGwcNjT5qKVyrP5mD36d6Q/OUxFfayHqc3mZF8jDLlognupJLYNCLEdqzPjLMWrwEeNOWZR6Ss
j3y7Xc8fPoej31ZwLFl2cdIGen1eeV2i8KyhoPaLds9DjAqNcfg9f4tRJ6T7tt1+JYUExLeVqDvT
1vxG41SNvzTxrM9Hozp2XSAKB5NI1PzAqS6ZdupQ+yybtnGbS5SksSwPfiExpo27rORmFUD2Vb+J
flbDlioui/q+Go5Z485y9AXTiy8TD5Tty+ovVw6KfACzE0IxXa9N76ogS/74KPgOuScb18zsWXMU
/QK3ha+n388XtL81iqTYVy0qM3Cwsc8MsZSvk3ybL7YI1oB4e8ZsPCelL61u3f4yyTYgyPX7NgIM
6aagMDiFUlYB7ojRG6XcmZKThWyIrb+0Fb4vNgfdG4EfKWUoCBTEehXbSLseHx3ljPVLOah2rN1Y
aTvAcq1mJ1INZTijds0V42F0zeFjj2fsWyy8eQLCn/FzJf8jg4Jlk5hFMH2NSk+GlMbiAoEurjh7
YxypsDyZqxxGhOqEqUkeqLeWdggxg1YS4YUN+5o98FXJ3ZE/FyK2pKDftTrzFAf1jf4m/CXcKOse
VAQFvNuPAFn8nBuxevDW8KuTSzP6zPVLuKE53+BrrXjp54bxe1cgyVkH5HoiVQqx6RT9/A30y3RH
HCxfM+BBPl1yblq8sGysUCo895O+7xnhcdiR8qU1qJse80xfKNJ2MxUCoC/fN0HJKDwZBEKgH8LH
AlvAN8ZAbs8NoiPMRyIK5pdS9lm5JcPB5AzmBcnhFBC7SXKl00rnhVFaIl56Dhl1eagsMzV3ZiSv
YroJ0spvO44PB/BBdpucD4WucJdFx4gP672YPQ5iOdwXkZMjMZxvYM7YpjTkpQ/3la0MW6v2wDzR
amzmA8SXWrKv6/C1oRzEvN0ngmZ5DxdkuLNjrG5T4BBjMLGbTptna3WJxS6Jc6pE6Kyc2B7euTy+
x7QQAHGQ2DgyiqnRTz5my16s85RQ4QVIOUNSOlUHpUov2kqN+9OJjAAkTw1+hACLzJOHXfTMfK35
kYiue+Edo4DjkwWh2JicpI7SnpT42vHgMNgunqyvcrGHGokMbrkrmVLZdh7YesuIn3S7ALWakAYx
snjr0oNcxhBY2yDFmuiLKEedoDP5UIsBv1oVu5nqVrAI2OX/mySHn2+BAceq5jNCJvkQ2ot607CP
gUNhUUnMpMbd7rRfWcJqYk8LhZgVF4/6TvQM9RJ3JrigXn0vqx+xccb2iaiZkX+ldaffjswb6hOX
14nXgq+t2/PwEEWSf8WXFfkZmwiy/rrttIVrIk7HjK96vUGLWFSGUKQQ7oaTkD10fs3BZrHCOq5q
91l4YJGh00Pw6IfmVbUOQOWZ2/ZuYQQc1BrBBcIbA/u5QHnrpWzw612PX3bHrm6+cBrMDF0GbN1P
wAVZgmLtOslIBvqDBllKCN8WI0CIpy5ep/xbSStIsHRfxz98edADfqrWMXt/sb5MY9+BZlchPLRB
1xCMND2U8hj3J8ZYqcjkEoQS0rIgQ1DQGg8mb8oLx8V05WYu8H0kQXVVXivtpzC+lzaYcAR3NSNu
/qMD6C/kH0BcIKKa+wpFl4H23mth47SBHh4a0x9ZcFOro9RYz9gxWXpOXAtFbqvIx7Fv7GTGGS7v
EFcs9rIOGgN2JnTh645eoOJdQQGjbVWivB7xY3GkoU9tgK9wRGJ9pT6W7eydknq41hfjvmEg9/q7
cuiJVUonO18RRsJoeBIMHngXEhgdFHWJAcDrFpnUH+j/nFz8j6PzWI7c2ILoFyEC3mzbe8tmN2eD
oIW3hYL7eh1oMXp6ipHIYcPcypt58syAKlv0HyLhM7TivPxlKImcb6IVvHW485VsQddZ4m2T8jwK
0LccGFaOTecUWJVlxw7R/yR6O5d0cpypumB7zusrQWinY3zFe5uJHnNj492T+AEDKpzrL0hwdocq
uAfvUfO+047EFQIEk3ZRpwsr39WYF/LuYNKlgZGDOrWuOZbhWetvSozvt+S5To0IqVGHGUk/xHhS
3kZs8CPM3sBZcZkxVxUcIYEwF/2eaA81ttwXPO646coTl5/TcbLcgA4DUINPDO7VOqiPoUpH5cST
4KJzHlxZu6LPWQVAk5rGVy6rMF8z0DIBRBcb9f9lerN2lxxojuTBwV+RWxhluMl1g1Xao+t2dGmw
kNnahAVJbjtLY1ofoi/PDTI8ARQm+nZ5+hxgigL10ZJlwUIg+vbkArwArUjBT3/i7VBdxuw+dDBn
1YtSUpeArQYOLYdbVsyqMovoZKr9fht66jYoo50c5SaATtuXlCpzOMUbiMUW30i1tFmr2o16m9o8
BuuXl3YXd1gVKIWRL1rCmcoc6sLfIhcPVndWOmx46dZEdkElMbTNfFK0wXRylIyO0FYmUBrCloIk
Sgcechh2wp7eXa65Qq1mo6lgq34TJfUYFolgL1+oDqXdCh5tTgiyvcD4XFSXoToPveScccyLLwpp
eLzjswuvNU/2Iv9n1OMyHz5T4tt4PfN/gifvQP9UTMuDorm4XzDIaP8s0YCzLlduwc+51ZYq9oJu
ayGKlaASEhnz0afMGbDXiB8lDo8VbpbqNPL0N9tX4zSQicytoD7KqthlddqxTwfiLBg3rGtALWA8
ojQZpB5r6+KmUIO4EJwezTl1Zp2kwHA8pCg+rHjrFiVbAYgerKSJA25hVudIssv64YfcJDzLx0ek
f+c1rRMB5dbVpwnBRZTJPGs7tC9ofMxxfHYC7TO4CPVp6ESxvh55ejEtYAUsGL+FeUSx99t/bWnN
Gg9p79IDm0qrl2r8oxsLv/ttDN8xfawoRLyluI4hTtqbvn2mZoXcGVjAQKaacJPjTsiEKhvKxwa6
FKxitLayokHKcqlQMLub1Hp7zcKt1kj8uKbHvE+Wvg3lKjA5GOgxT2fNzTeBx8ZF6UXG7qvL6Tfr
mQNdnomNxMrSk2ZXvYWS9DxmiPVhuqKpnl3LsqrY3NUItOwe/0TObqhp9Y2T8VSyRzBXzB643BKF
7RScD6OCFFCxoqzmgVYzxvkushjudwq5RyXmdeUrHMYHlqMUaM8Tax3aabJTIKKy+i8Pvc2lFxwi
V75HUF0Cz/JxgVhXfyCvYPl3Gi4CjMAK23kbzlqFu9v2XPxVuvMU/zN4bgOWJOXXN41jYScb3+Uz
CNSOkCNHiEg8C6wUhcxYyboaLC3tYuYNQUNj6ffIW43dLrOofFg8lahPIse8lYX5Qeqt5TTUrizD
26ZDfSql+V0rwZUm2KVn+2utQTCIRk4/U8BqHIxwCQiFqMd70ZBG94tmr7rBW6Yl8dy8MWibFRTc
UaGHVzgIY4PqXaSX/dnC+WrpNI1zY9UO6Z4w9larmt/GtwiTc4woWX3luTPvhpB4gs5RU9+JNP4o
1cBg9TKVChYHvzVw2ZQuRb79QdcgCdQ/Pc9MqyxGnEIJ1End+6ky5SsuEe4LWrzwb5Dv8ZoCXFeA
28W1Kfsrmp1Pdy37hamm7dY7w8EisbtIj3mf3FS/i1mAx3swG2Q+BUNDQ8OAXiL4gUw3V62jrKQC
PEyzTBu9FcGGImi88dMs1PN0Tg1ZA5EiH16Fk8d7XSf1PoGcljO7krVnDUled4HFUcV/PlBnZtJy
1bY9kCB+jpr+pprhNS2cZ9JDEZTkCEA+7GWW3QxV7id3MENy5Wo0qMcBEfd676msIypt0wfhD550
WOUAApEIIazVVN6QrDmwATzRTULYmocLWFHakV2j3Ybd0UJkq6ihsnx++oVjc/VneyW3T7onf+2a
+99RXr1/q4Zpzm0uegxWPEDqh3M+WvGOlvpd6mLd7iV/vnRpIYPmsf3X19a+gfOrON1VQHGeuT1P
lbzdazRuJNiJEz48yeo2R9odx3PJcijWjLWonS+AgkRYKKyB1IXDqUiI0yDrJ376JR3/mfDUnYUY
uPgWV1Bc3wDnH7VR4b6x8y1EAPaHxc4QwcrSom3p0dISgqRFGAxulsTGKv+QPI++2R/l4N7JkRpN
cwWcTteFAuLN52ypc8bnMtosDQ50jB4bl+2mCvzWQGY20gXHj9E7Q7O9uxrydW2u64ZX7KSORfQb
lOiMzU2Wu6pgq+lkxzq01km7r4d2k2TibBgkKS3vEWn+sYpfxoSCnNb+Bm5jwl9ZE20i4602iGE3
KBQZx7UWoSw+JNgmXWhxA8OYTSH5VHIb4z+TND7SFVUwzlzbLENzTHEIvfr4K+n+jXELb/yQG99w
N+FEjTPByhfK06ZrKEoa0bXYEJLTwpGas07PemtZMoBEAtMok3hLXEove8qJXPIl/jwmkFZNtgRe
KWb1WeIdE/xctEhZlH1IZontTsqaERAaNZn4tGL08VHYc6nGc1/J5+qw02hzi36c4KMWxJ44KfMw
WylYzaAOspURgEywV2vFXPKYDZJi2Xev2v1nuP9An1E1vnTDe5l8UHqA1NNxzsKR2WYHISKMhuZC
yOBQRzxgmnSbgtcOmrM+1VqawIl8sY4za5WDICskWqVKk1ltQ4yFDECzg9Z6rIJpaaO4lVK0lQ7F
2gTaww3QlHBQhm+YXDPrIWRzKoxgFVn/8hw3svCQfv/AYNK5E67hGi6pOsHDaSx1v+RWw8gOGqsH
ECSGQ9m/VNc7ainL5XROcvgQj/4uMcad3rfUokja3nJOdezk9J3Z+Z8acGlWEIeiGdmd5tSFDfg2
VBBzSs+eEpB56FOnrB1Yp6xjamQDsoSdZBHfdchIYA2lYb1MZjGCBDSymH19V3kCsxtedMFAggLs
QO4sOUQitIBAmQeemOvMuwX5wHmcoq5a6qLi36byq8yGU+ubYHKci86ivWmIZnfIIJ3grCGxofty
y1PzgglpEyThusxzNhKcZEFNXUzEzcjlv462POT9JapOFoC5mRep60AS//DVU02ZNs/oiz7SQ2kp
+4r1h5W5vxWWIGV0bwwgPsF9VXeAfIFdO5KIpqiv2GA4Tkv/T7G7J2VEe23U73Y47oigHhycltSd
QHWnpUUBAO9olxwGqV5AFnb7TaB+ifDoV8Gq85VTvvZa3sLFBmLpVe+zk5cZ62Ssz6ONpM3OxtO8
2xDV8E/hfbf2ISTs3/dAeiB5PnKCKwHWnAibskHTDWC1rQNNO+fQ23uE/YuDMSagX/KT7Go8yHdv
hCrRdF9E/VAxNH62RBtIFCZNuDU6F135R6Lq2t2K/fBJD5utkpsLyy/+1AbbcBS8DU26Yio9c8Zr
OIk0Cj59dDrbUR+GrYF3MTd8TQQp9U8V7mmIhnlTGUDU1I0FoMQCtRYL/Vl35UtKcbK6ak8fJiXB
rz7Bw6zrB2iXFKp3vCLlm2051FmBzApxVmP/qsf2xaKI0XxtOzcRGpuoV2ifSI4jG2jIPmDonHvG
crJq/VuNLmtluJYc0sde+Srbj6YdjmNS3fN2fKl6dJS0MZG/h7WZfMv+0tBwGvTvCse4uEJFIssP
jjk76iNXUHyP+eH2AVN6Fi2csLzBM2ONE7Tsj8QB7hUQXfrkm2SZAiET2pX7dYUb6ihJO6TchlZo
fLu9j+RYwouJvtRGzKpIrIIguja6Ry8tTY+W3Z1TzOuskTkMdcTe6BN+6FQx4BQ89Up6b0bvPVeD
u4UMriHUQfvZZprzp0oypE7CVJUDEUZCgs5dElFWIQZ590wabzpoJVjCUDSakyhY9Md0IbKXL1Ib
SH50bLEVZ778diIueTiuC1Y8DucJvuokCgEasPpbPxmZxzu05VtXO+9eHT1rt1qVgfFTC5w5cVG8
QiwDlJOv+ro+Qrikn9j2TpZXXwZLn0fs4NUSb5Uz7qtpieDwDvfrD0wQqupsLEv7CBv3zCGMJ7p7
qIvi4JiTz6IOCOE1Z9dcNUSSs9T2ZpYkX4OZZBuyvqDMKyFd0BTiHbrsOy+vdUpgw+wfMKCeJbV0
hUwfyqHv6pNbJQ9Rapus6LhKcZPV2neZzsOw3ySFiRmkEffSv/m+/GFAwtHYLs3p46ZFnfB0j7et
uONs+hrMI6bES1dUO0tLXjo/JDCtGAnX1XRig0618Ud/nwxcbIP6Az52owQR/v5TR+tIBdgpadmh
xdFen1oiLJyyZatxLAjvVaqdCqnNk06uu7o/haL5HWR+NlNlldvV/1ZKrGPoo0GD9pz2Bm1KC9vn
+F87nxBcLsakLXiUUVv9h+aIc67lR3PAvAnHbxhwrhcfVM2ddZAOqzEhO+VmB+aKQDee9lhSe+Wi
WSrt2i2mqcPfF4E8wEeCA5HOG+9Au+KqQNnsFB5AEBmCVNvUOF9q9qlllEwxIu68Kd6U/MtiuED6
X0HcDwoPPKwf2a6Esu+YIkT5BDcPNPI9SVFqSMUFWDEEhgFuWS39onyBsm4IEOuGt+DEWs7AkHMA
nHWlWNXEa1Tk1AwXg4jYULnvFcqUQpxuMFqiNjBMYJbY6SKY8C0NlEbxRzEso8Kn26PBMoQNfgse
DOZBgxPCAm1ZQtAk7oguoQBxSYaefjFsZGq46UAshZT39QTMydZsSpiRuoYfocCi+4wSLAt8c27w
AVWQftlhncUlTUbBRrY/ZT0sOtTyEhBZgz+r9aidr9gGsm0yPHc+DikEfZohzUty9mOmxq7eg/XY
diLgTObDdquImLBudnL8beZyxBxT4aDTMDw49MElhbNViqskipW0j744K1B56higrfLPQdWr8cda
wsIZRZZ0KgnpiWwPzTrm9TKQ/G1MzOCslbGY+QYYYhgCxCbbXsWeSin81FsK4cqNyJpxQFTzd1M4
c4XlWKU3C7oq2Ab2ODndpR0E5zhuN0qFhNY1O8bepX+SeD0THivTHeDDQhZwUsHYb3mNLEY7+zGC
BzoV1rwl03k/sP9G143Lq9Pey7Lf0Q+yauoNzzjOVfwQWlTGyaJIsUBNxD+m17YUyMN6s7QrTGVw
IyL2Gg4sT+13IJ07UnLFI9G0rtglDM9mX2KtS3Y4BMhqxlz+p5PvRrWNdPsQmO0OX7f+QbJtZRY/
05fpJrmUWEmNgT879zCBdDCIPgIuBdyzEB0qx5YD77D+5pU468QBf+MsI9Zcfw0YntQA8dj6ljmD
XpuyAbn6GRfIM/HuuDXG8gj6AMJjv53Qrnqya+1voVwaueZ3GvED8r/XPs18o7e/xEUq7Yt8bBJ9
SGJwSXymL1cXgL5uwJl4Jq6Kkp463nCZiI6UlR1DQhXEOeutF7CKrOQpcfsHACdsLOUR8Rh1MXC0
PX3JuHawKNxURWzAmjPDforiR2BOynYOupgln648j+74/9idpp/c46bMXgMWWs28VVELcN3D8uWQ
Slg6cm6PZ5tb0sPnaWM/QIFkmO4wUOTRsFCx7NfDU7B/YlZgWfQoJpp3+gc6naXQowQShbGWVlm0
cc6qWJYhKEAyZbjR0EKtagMwBflVw5RtnODfJXDS9MkRJb2FxEpGuhNT5aZNccqW7x4Bu8h6Kbj2
iT2zfodYw6ukxpOUjIeQhMlIkl9CcBNErkWogcbgoiETANeF32otgtBdTQ8UalaXBj6PSu3WLuYS
9FUJacBQz6HvoY6y9eOBFtZkyjtnwzGcLqKa8+jBx6TYdv6uBc0uUbALIn4jNAUJ3MfCEaqEA+MW
TnP9wMnHVO2tqBAQkLsFIDy37+cqSpPEgzcWbH0CqJYV6StsnoO+SWHC2LhzTL5eToFWwb6jq5Kd
CwvNlQAviMMGKKOgsuZFSBiHULKvvFfYQnuW1Fcb5ms0cIAkRcvzERkMUFuyGlWWophyNQwUHu/q
EJkQuy12zlUYAlOIkAUJRVDtVcAzGMBktaRS7BhfbgJYrmQ9EDzMhPyvDwVdRCht3iYSqAbJRggq
ozoqTiIcBJ32MbjpkTfGkkPjOidY4pv5St8joLEm4zCyKlnGjMG4APROjXAJH9c8KfTWwqwwyN0M
A7Q+QDVdmGzTxFiX/BESi90Y5iVeWldaQI+0dFVsIfwQOlnaLSZPaVTGe2hNK8ub/tlE8ISjVRrr
jtiU15n7KbFL+/Wu0QgjBlRZFBm9IR0UFJXuLOyxWIphYlJTy64NniShluUIclrb5HhcpdYu6Dlf
mHgb8EdsKE8ha13N+E3WoC6bsIIxqiw4Tq7Bh94gg6zCBn8Rb/qwi7awsqdVb+y8C/mbJuwM2qsz
WYF5hpr2P4HGzJ1fpG+CSFedTfjnOfofpv5hYWbk36M/CSazq+RKUX+rhNOX8zYgGwEGXOXfNYwc
brKGNgMr/2irKyjD/5NHuGNsQJeqyTmcWZQacuz5xGTgO5N/UXJ2sa8YsQ6fdCP+KZyxwvEtUK7q
iNmXNzCGpf1AYChIrrn7njQXS/kJfCCmWGAsh36yd5nx+4CPKOzKG3Z7I2lT/ZqJ9yi6duFLr3+p
DE/rD6d5lcb7iGBrsHatFaqUoicoSFf9KDiTt3iqelYqGfbvTl4sedSidc885UVfAx5t4I2mQ4Zj
rfbnwL+AHSdAPovwQ9u4DfUZoPfujrHKSC+qvI/6K41/bRNqeAY7D0bpVXLy69/CkHbZFU3Fg/bQ
KJPtYJM4WE9LyA8aG9vW/eXQZmabICuIwjVzL+YKwhgbtb9NsOMptzFpxKOOjbfwK9ayH4tpPyMB
3LA0cuF9OO1b1EKRGaqVMegYAADgpdnap5djYN8wYCzIRl55RMNCUDBOQnjEKI/epafXxVIA+ngQ
pbmUgsLGRJwwgnXzh+rXcyKEK9VjZZuwSUTp4CQt+Rg8JEY9uZrj1+QQBhgOxoH7SrdmdfTeDq9W
ALSDyZJxmnOIcOYtSnf6lrkcZM8jWpj2IDDnKnuvWNnVsur+IvsfgnIrWNRO852DeuNi7MU0AzIb
KybuckyHoyzxncp5VjB9tBbWV2sxha3j5DSCLur0JYBId1wlKno7w0lGCRGvDJ9K1e4IVJNv5pAH
b335xStXsZ80uHGp/0sDIBA3LfoZjbuKI95sfy0DMrx55+M0xrdMXNvirxwgip9dd5u6C4H84j/6
NlglFmFiXr1iwx8kHa6yPgRTfWrogZkB1I9WobwKVmhCfYvD92IZxHe3+cwwxwAo6ghvNl0CEorp
Yuc4Jh/UsbQ3pfZusbhvimvOTJIygnryWTAPhMa8UAa8K18uS2wbKzYFRjPbunI7duJC1Sc+CpA4
8T0BRjKq70XBqI2DifRP0OHm9i5F96/T2GNne68+W8V1xNHmBvA/0MJFxsips8UloQA2JCgmKyN3
ySWxWVVXGG3sDwtzeOG19NJik7S+qKSfA4touHfTFD0yfHPFJ98QwXDbf+XK2ss+K1xotfHsvZ8I
FEXBSiSMvlGkFk18MZtTPZ0ei4OUF+lcA3PrGacwvvDXJFwFxS4xz3jzewUDjgIoHFuhySmdwDUX
D554Z4pFmSWLPabGGKtn3G8JAqHxjUuhDltT+mdXchRtuk2M19TpSE0WymkK+Y1i2zvZY/q/ikz2
Y1ix48Y9yUmUs/qmC2ueusMRCAOQdLonwltXcpOORF4hLWnxcNAjd6fHeDNMe9cnh6Cndm74Z+va
ugIJQTHWSnYctTSDmlGN5kTtAOIZ+J9KOYEGBgxMC0B1SwOhmJhr15dsijntFC72zPgCNf8EKPw7
wAPqhyjdTnOLIu3KrufTTOt1P0WyyMPKxl7xhi1TuY3QNlUEJ1cCe/OKfXQStQl5KTo7HS0cocAx
2n/otXbDqk8Kon+qgU5nybCC/7tpk0dk6KwpIQoVMQJnvja6+EZV527olJ0xlYsG/T5hrMrddplM
gPa6OAzpdFjjcTP1xfTuR8FLzY4I3cnh4MiKXiXiGl38EmbwRrvptaW/uiNmJmx8Yrq/puNzkyFf
pfq3gpGto40XLsKkr2mjtXH8jrSVvcsBZvlxth4Ta+sz4tgwJwFk4Ed3doDvldDdxnWzNVAtHT3c
BD4tLmAHQ0Y+naqRAlEbRI7RkLBUTFZP3biJXf9u2STxjOyh670y063WIfq8DRoWpHnXPcaKzWTA
1p8WsWtr8CX1XH/YEw82LBHufK4AjEfsO9nhTmYuHo79spsPncQqUmOzpbKJuUz7KWnitPTpjFK9
RAclS78WRtPup17XzEdVSYPqbijmwZbNWosqtnAKZBTjxDe5jXHKFKwM560Kg30sjmZWfgq13Yxg
06fEZTYtjCa+VmdxHB68LwlRb6BKahYIqooN+5Iw6zp0PPASGM+1wWDhw2vkCA5UfwEy/UC88dpp
HWyqvzZpT4nBmrEP1b8WSh0jbwk2U1Wyf2PORWq6nwqjm/Jjg/MY6Y+qAH30Ok3EU5SIgGPXf7nV
PnnPXOXNwpzn416r6/JMlukzIzZSZLR303/FKpC1AEkJS2jfvQepy275pquIxQJahN+fak07mXzv
cH1OndNdhK1eQvaEbQxdpLzrcvyqZHgh8PFZvpxoYBZl3Z9PLgmQnrbfvEHdP/Q8x4wMuigna/Y9
e9MdbgLKvmM9Ojfa+M1vAi2sdJWnUN2LWaU3i3MgToGlbad7yyNiaa+tEZ2+aK+jbZzhSh5sIz4M
LP8EHFgh6QpVdxUqfx6NB78e10Wb3aDy2JThZhScq0qAWKP19ygOX77L2lRKQvY6mnEOrj3jKOfk
+pI0yrLs66VB7YXnrA0Y0ykmmjR2jw1e3kgJ1j1tulQOAxn3qZ6ASN0VrEVJGfBgB7FxURuqQOml
l7x46NQCFt7MSvVPS1Ye+iYJ7dH4zn3ATznKlGRhUGjNJg4YhJ03CW6kTr6idtiOuHRiEyxnZC+N
ollNZ8MQ6Is7PmxUVottLl/IGrSDGpYXI9eebjLOx/hht8ouZrvuQrYaAsz4xmyRqFfD+YyBhIEB
pzcgIuXEPhRMJwiKjZ15Z0xMzr30TJLNCOAUfhM8WlgRVBETdQHAkJ0dO2Pax80kzAdXcIF3/3x7
2AHbxQepLcNGbkaBi9DUUA8/zfHc4x+llAh7dgjjVHjd1fKjK5zQE1iVDRWXKmakdvTxsGKAbiLq
IEMiGZlcuQpjFINE377i1MMaQudfnBKgAeppMGnFoNkxPOcZIhM8FBvSYr3hra1vcsigITd96eqX
mF+GbV98y72kDe590Ft6omBgZ4H8sp3gGjDiwp7cAa37F9Nz15TRNmPDIKW50ZXyMEAT0Cf0q5Jv
U4PjmTOMWz9yDkX102DlFaVFXCPdCc8ji0CUXLWPbm8crFd4sYPypPMLJNuVtgTo7cbVDUlKlPpn
hau5APfXp9b7OGjPSFX+BX16CcS4BCHnvIohOVkiWacSByStXJaNQEewPNOCXW7VTw6SZgizaBth
9+LQ30IEc970YslpiH/K3wBSAVBG1wwpIQxL+WV0tqP76fNAyoO12dxoAC70I9mTr4KGweoguo1W
76IIYBqX48Hs3sach/YGhGmUTFORzyMFNIF/C6pnHH+HgNQsfjXZpMZH2MdwuAyHcFdwRPDMi55t
a6yuHF+zZSFuoKJGav3Mb0n8sXzTjL+hjGZRfYnjz7q/I732Ly0/j9kHK5Ce4d68Nc4G7Y0zX9m+
HG+daVupbRV3pzTbAlRP5c0d/6gO/zrym6xXnfxDIDe4zbuhP2UN5pABj5xIo/yAaeJx9kPgCtvr
T0LlQTd9uwOVO+ZvWn03JeazDx3QU6H/uOZN47LFgT5Fy1bY1ivsGtl1jIFZvdXygynbjN5o6yZd
xnBFutBRf7EgsC5tRbocJ8kC52BCFrFLGSvLd/7wbXSARMfbDE/SzlT2Tn6zHfKXx4bGvPySVERr
Cd3UnJYKzyfm9EdWYjnWWxjyJwrl5gaU8ERw5/ILNzZjLxS85mVBi1Tys64cYGyI8UuKfd1+ON0u
YPATPCIQ/hRW2N0+9Xf9cAKdUWHkYhOZHBuisGRS9b9e8qMa73r6BDU9YiWMDk5zLJqT5gVEY6OZ
4f5GrrtLSTMx//ogeHzTYrM6sVzndBiynqe9B1t6BRO1D2+QXqaPl8u70LdhgJ8UdGSCF6vMoN8f
mO9Ugqvmt+Wy735q9ZbvrPP2st6XgKcd0CTvQf7TuJ8jZOK2e6poeU1O5djLVA61ZDdwwRId/3K2
gKXZ9Een22TeSqGHns5suQ2NW+CeGOhTItyWA+zh2yn+aRz7wFmY4iuBMKxd/Opkjktim2VIswlP
8LeiRPJufi33z5BvZXaj0yksHgj2mv+T6veGKZr1IveAi/Lq+LdUYamkf2bWMeDYXPvg/Iavwjz2
zRltOLVgtsxhkNYWocwHN80Yk9540+RR6FDuCfVO7LtbN2Bx3/njv9A6ZO4e41XeoKrSm3O2kW3d
J6eXQPuMiTTX3HE9AnueYtA5e6Cv0LmQec6m/BzYzWd9snQJFTQgiVibzLQ+mZvZ73Tenp4TfPNA
NhEphotXHAee9VDdoxY8/lcmviJIMdPL7aTw+PPfPVzENAfhlomWbXZM+1Vo//T909N/Y/3Pdu6S
y6tHctdd+muIZ5d0bkYckb/aDnBXubBrTF7lU/cPCrQZexHhwybxrkyOaKKM4cU1QbdsGv/cNltZ
n9Jx74hro51c+2TXjyy9OOIZY8jyLGPmED3RvDeRXAC+K9bZT9b8TcqDUSOZkf/5AdgB9+VCHYmg
D2tI6TCcAP8cQ/u3Snd0tKtYSNVLolwG/Q3IM0cEttU9ybgHH71K4AT+gcZHopfvlf5mBseamLWW
rghtDQJf0NHuMB69h8GfZ9wRUGyCg5Ieo/xLR20yCVSaaG4qO0pUJbi5v0Jc+oD4QfGeIZTyEnC9
++CdyvifGI8G3BrtmVb/phuMjKk6Zd804KnaH4piR8BisN8SxO4gn8n0Hhg7Uz9W1WpsT2zaekLm
+j0iNOD6N6/YZcnFGzD2LGr5pAoEPDjGuL3GotPU9w5Du7bV/DOLDx+9VpIy6E/tBC4gRNlIzN/9
WIJDgdaT+oW9SJTApsbZeqfR/hW4uJQxMlyGkVjd4L9CDgSBHuG5pNpo6l3mmErptHBumWI/8jz8
UpLqe0iTpWTY0Qbx6zBpLrz2lZD+m5U6GobLclHQ+ztSIMeSXr30NuNxL8V7m3X47gMV4kgAZtx1
3AUlIvRoZ5ReeTZd2mXsLDNKOqsmO2p6CYpKA9SuBZhgAWrziVRKwgKhjBeQ703cuhN6Tel+k6rE
RASv2zFCa1mYAkO6T4yCLcsflA+2YWE6oQ7ojSeBZOPN742N5iD5SLNAxjXJYMRmzFEutpQFN1+2
tptiy6Dv71MUZPzqa0VWF9uQi7gzFv8vPKnbwAVYV6w+w9WYYcB1mjBE4bC50Eb4eKRZIYuPclW3
6i6lRgVp176obsk6qgQ6Mw6crcp+3VjucILjaqoQ+60YwbgZcOenCv51vOP8MKyFL0N9RUXzoi+i
ZtVIHoh6xAGqHL3fTGv0VQLVrNBZ4sbK1h20CByLWMgogwKh2kQmzXDgHr71rbHP1JCCxlSgVyvK
wWSIYlmaMQ1ySqcvkxcDmwyHcxj9atXZD721m7v0lAiaLF1E3baqJrJP8CGJeDfD8Fko5FnqiY1r
5XnPtFHs3QSvZBHwCJk+byj9W5dyboxLvC+6iqZx78dBLFdzAHIWaLkKAC4/92jbxUCXFMF327G/
njsc2foG8rLTD7wfoFfQaKLMBo0QDFv7fVSZw6apzb/adXMqn37MLJ0oHaUyl60abkeqz1dpV+L6
rpHYaWwDXBvV+gqlM1ffTQ1s54gPQVr6PtSKW9XV5U3jAmetDC6WdFdnld8WbBuqfMSeLYnYtQWv
eJNDZ1sksA0U0L04WedhQyqistO3HFeQqF8jgaDQsLQ13Yg8NTVjEeIvnQ+iqNbUGi2H3KHUq4tX
LCNdDCeT6je91+mIRod3cnUlbO2v1FEYpFORR0QW4Cu7glzwQFBZb5W7pXhnMCw5gUV613IvP7lZ
VdGQ2a798tmMmCodF+RolJn5VtLHNbSucoxgCviq3u3iiNEnJAEM2f8gDLJiqRNjJA951aZyr9XD
MZm8D2rr4zct67WpcIL3SlreMyRvsi/sZiDSUwVVhfrSFzE8nJ5Qdh9xx5qoO0WFZ8KogdzxH2Y+
CO3DkLnxWcrxwxVpvhrdaK0qprFoABSSizfSrZd79jqUFFNlbkC7C17O2VDwW2zRMxONBqhlYHDm
wMyuZ9llE1EduSx9lVy0E7z6jBwUMCMHV02sXlsxYqUfbz2q3TotWSZbUvkwE//M4OXv+6IDwtKQ
HskihTVGo6HwgTnrnPPgACAYC9Bauuc4zFXOzqETixkkuMBhw5gvij1XtTpXogQ6fzJlq23zSr8M
2YAkPbaZzS4jJkYQtjctjxepyYrJsmN9FdWE0BOs5LpJaKX0TQKzKrUuBcenxp+VfdcsOg0eBn7c
Re0hd3XmKOdGb2M21ovP2ujSWV5QKmEqNekZXP6Q84M5jS2YjVq6OHKkMJeKXOymCLwqO+csVTZx
xTHJaj0oLmyNkhhHvS1rsGqVv9KR67BK8zGYac46gY2yLG12ZGHbzwVlHNQgRsu6tUhReOdeYpEX
7gAmH2sVIO122w45Ptp4fEUhHV0KmPQVyso9zuwHV9qake0P5Rng6mgij7bd+39cnUdz20oaRX9R
VzUaqbEVM6ksKtgblCzLyLkRf/0caBZTNRs+WX5OJID+wr3nAt+3sSBUDwCvPty0Y32seyoB628I
Ycat8GWQwXNCW/WUhXzGaTp33EDxKVdiZEoU/WsUBq5uZis5IUEAPdVvHDpf2ZunvMBCnBYj9Ljg
KShguokQCxZzCx7uCBRzMqV3feO/pSa+DW1xYe4mfJ7SQVV/DKNzBSn03GOi67JwOypLAc5vyBXl
zfV68HmdDL5y2L4Hp0/Plc3iSzCbQC0UPXQFp4ilHhM1nGdWn4AtXlOe2RsPE1Dk2bvKsBHQc3Sr
xphh0oy2hRB53rIWeyOrtNxkVyj+pJF4y5e25ScpFZ+F9TUyRkpnj+h6yA6kDLc71U7/1vt0HOaG
HzRQmPVd5yX2KbEhCvSEuNRk0W207z76Eae6nw+ER+fw4T3gti0kSBwfrCN4nNzYDuLgLrXloV3K
txU6D2EZrbeU0y4TRHNEg9oGybqeQm+2xEzG3YVNKRKNFxfadDC5lLuu+pvAfUbgAyV9ZeelhfOR
L23+aJBiTs79uOTnIJu/4qpXxLUw3xvCdZuaB+QuFJG7h5rKoxezUDb7JBGdqd6p5LgUeVaFHNKv
NlFntbNmUnHH79ugwV9Hr1g338XAnDaKa28/dhc2uKi4O81GHumj14RPs/KLI0J2nxOSbMtiN3e+
4WHI2nvIG/h95aPXSLaQJJcGCUyp1OseElS9sLnujOMCnpfmGhrYSDG0L+S2/W3ACsbYWEFWDifo
53Bk+9h9DFhPWLQz67xDwPRg6Lh8f6HP5f6yOWRGysKgPYYDnTtJdPa2LMCbLshd5/QfDRln5yVc
2H6GNu+mUPZL4sv41hp3Bl+78nEl+YZMsdrBm8ZSEpJkh1+ueXQm3kdljH3jTuGbWKzNYPMw7WOC
AHsPkXVV4flzZ86pGQ+1z30c2s4vLZenSjiK3tjczqr6aMj/SKcBzUiMG1c86aCP9sDmecvY6s7s
wXXvf0VWsK/Az57qVOboQa9DmJ9dg5VpjAvNzcOZgGqXTyds4YahdxGFR1mKeStK8adCvGHtrzEO
EE2Hfoq7qxQvRQm8wOnav023QnaG9rGYvXFrUTamwkNmBNWsIusrK9xDrtuR4Q302QnDfu5/JL4C
dYQdBrnsNVhS3LqMGULmrNsuSK9JocnZSuqPDt34tvtBi7S4ia2trIqvGRtXNKag02O2MKO2vnsR
XGWQHVRFzal8igPHO6Q8dwG6xJ9dnz47kssyCNB39+7WqD7FPPUSilFvGv81SIGDkvPyPftNdJoN
GDnW4yufOcQXlTEaddmC8CaJ9MHLgjUFD9D85BMOwB4kdV08GENOMGugAnJY7Nty6D4H09/n6Suz
3e84Go6JGE6kvx1dVDVavlgNhpnJjCyP3Qbfcf/tpv+CzGbw1bNSqvBoZ+vUICAVtPfzj8LzXpFQ
cGXwWaQ2Tse8qrhVU/ziGfBZVZCfNQDbGvDwgGWQ516wrM2kDdt73mNKANDMqmiI53NE+dv1NOSN
4tOwdXs3uahV0si8usTBE0HA6AZj3dFQ5EGUGS18J6wD2EGehjWFOIemMtdQCn1hM00Ovvz1l5Uj
TcCS0dqPzraaPRcXDZZYjcJsW+TZgxsyuUwLafOTRmwKV90tzoBmRxLy52SojGoO8jSlyWfdS+oN
ubrO/A12CotEZCeE29BxIiMJnaYlxSWyDlT74JVsm+T5gN2oDWGr6XBySHIUlYOlXs9vjtM85/WB
Y38n2/Hbz+FqR/dmAcQyeOgwzdAfVele3IWk8CYz25//o1p/m6VKH8N0fvPHiq7JNBzeNt75AsnB
FILbBzHO1kZ+jEvwGSnO2Yap+A1z2iUoOSoajLnz2J2Qv3DBusNdDrjYIr1G1+gc0hAbtRDqpSux
0dhzSf312Au0d1HXdxtL1q9xTWmX1IrE0ry+Nh2YIAt3Tt0TPuiJlHQehQNKZNAzfGI/iwJTWWXS
q0fbig7nTzHTbsf/Atcf960N8DCmm+zIdloNWLBqSu/s+c0EJarUe3LAT53op7NTx1jXB1Tdrccs
M0CGkYy3ELqxGNTjVS5cCovxwMEuI9J0BwiJh3uvmgegu3LZ03wuNBXjV8h4PopRLTU8CmKB3A/m
cInzq4+eQ2/QTFDTfaeLFC17xmY6GRDBAtTwvVeTybdgwnFTktHU+cXDuAbbhHn/3vGM4p+N5qVX
fJDO/I5omgqHvSgAgMdRyi8nWhXsnXebyfg1jZkNTlGDcLrCzA/phx3vKPY23efNPCDGCaMXJxPv
IsQhnkQOgjiLLXHj+F9uRDWFCAMpkgGsOYWwTxhSbLo8Sg8aA6Yw7iWC/sgAAnVlq4PgZs5WR44q
j7JbYKfVV1KWN9JePquOZpTMGmY63lmX/UFPI9DCrLe2PZRoFOooTTXKG/SNJSSATGCLg/59tSpi
ONlFGM6iD2tFpBEvhkBZkZwQ+k9SpHyUWYA9Por3KSRg1F5+sBuq+VJ3fXku6oaHMM+KqbsFUQlf
QSX4see4uOBDIQC2PTlcxHPKBKLNwLOSTtVjonDj47DkfyebijjysB/M5TnJx++S2MpN0CjSpLOH
rM5fLNXa28x+Q2v1yyT11bwWD1QlK60G9v4cI2vySZxiWLkffaTVdkCAIB3eM2Ksf9kUR/j721fT
MLjNna3qfGDTabYyoDkFmCnDt/tTuuWNav39nLqvNfqtJRV//Rb5tNtXh1KhtFgkJ35N5ECR8ISu
x19WxbSV8HewEa0Yj53xiCnpEWTJmcrCIXldCzIvCqrpAT4to27Bes0Oml2k7r0SGuxoObdON5nN
OW3jK+06+NMoiS+R7ez9OlVwg7ERRDZbkWSPURBiFulhTDKq5nFwLJw0o6t38Ndm3h7SYeziLeiZ
lmvIEqIhyLLXEWKXYQuB9UN6Vb8P16DEFofhklNz2P1rb8e3HPIyQqow+CwbndYxCGlBE+XzKlRz
Gc30pSbWAa7wJLtjMiBzCyDXt0WojlYew7EyJD6FYIZXcRxeUow95tR5CFwFFBND1zJWCU4d1zwv
onuokfUJm9ADKjeGW8XfVA/MfJvboY++RyP/FGQtWcbDEgD/JM2Xq6WtK/BYWoYyxlJkofly2/tm
AHXmJRjjcxxV3QRbULgL0bFqeepzqmoiSllGxcHR5jqhVBYnQVC2nGAJZ9RzZZP86aP4nW6Of0Ni
6DA4R42sTo2DOkZYBCTHGWffuNJcqn1kkXIyR/xZI4o2FhBc9Iz8hJ5ectPcp2J5XIV4XTTxd6AZ
SPssPiXioanJzCtL95xG/bUNuN8b3Re3JGVvKm2zxfZ9BDPTJG/KGtltniVUGgGQSLdE1NBYE/9M
MqaazD9yMr4HZN0Z4Twta7yrVvELDkOsAxzrjd16PBJKPGyKVARfmY7KnhuLspZkshzBx4sq4gRN
f/yYrFoDrEbZbI0bf/2TArxt6UCaX6jF6Zu0MphIhRl2Y/DcGJ4RpnEIcZDvfsQR5NqfpBLhem4u
TpReiqn/wyMGx1qGKYPZwRE35BFB3VcYDrdV5Ecbvxse+SziXrwHBIG7GIdZkkJixD4J6KZYB4eU
8FE60SVFOcqM7iGq1X5eYzWK+nUeyifTYTBJpI111foIY0nrpfnLmKzeN8109QkzYq7N02XmYqmr
7jeGz2ZLBuYXystra2D3ziUWh0QRbbYoqpxUM9nOR38nhjramu+6qh5toU+uLxDvVMS+QOt70mht
VndAt5Ghg3qOTIwx9+k2x/bdSdRyNgqbcDmCZADrChVCJoyhxyfj50e3bjAWNlTkfbF6Yics2YQ6
uCiut8IO/wQOA6Jgip6FfZwTdUVJ8Y/gC72bR3j1fkdOoIMOOybb5MZlcCIiWtwwmKAz1a89nv3r
Mn35OmJnJxkNZ2twyMRmdjDxR+okGJvqYmHAzKjbWBP5zcSJAT3JmMoM0SNnFdiLwofOIZFvNbWa
N2Uf/IpnQyWWwLzNpd5HO5ukYMSDlBI1MSr2DAx1BIXFRJjUjRS6gJN+Dbbn3Chj/RmHtEVOthoF
Gb03nvtmRdETU607QoMvReJwXvOMYci8NWCUJptjye2bf+2gNkyff3duQUAET3iLjXfewupae0jU
2ig9PmlCGHY757EkrA8DTnLj6eE018iEuo71iOXxDKZCXWeIGwAPkCY12MkQxc9GihDyIElQBLfh
LaCbyfP0IRbOeG7zlX0zbBZ3/iPS8sNlTqQd96Q1csEF7+uAGp2hqfWmkv5PJv03L4k38AMnNE/c
gLoB6pOgqSbfYVjfYgU4A370pyQ2F2/xdIvcaMtM9TNH5tAheDJYHJWTETvbBJTSVC5LH5XbUPMY
lrX3MorlwSVEgAYaJLW3nnX2gUJugGmSOPsSTU7nEofQEjsACv8cmvS3ovFHymoRMDWynQo8pXea
sLChQOJahFlBylnyPans1e+8fzrkHqRr70oM/WX12vcaqznVtxoAz/QGLkSTB2RprC+kmcCvKNed
KN4/tvuQRi0PA4erDladF7ugtq/4YfEkoAsrF5gHeLdSRZBTMtrnlE96P3ngJGMsijpdWYUkK84J
5jfjwtNcNTKkuf2bFpxmiB+CBTa7DJG11YGs9uSaroNnrXZK/puK/s0Li+eSZHk1qCdQxOm9PRJ7
Inz4rtUMEjVrl2c7Dpn3ROv0Hf5sfF5mjijAssG2KcJ3ZyrewxQh6RwyAlxBe0WUQcmM24+GQKfc
B/6B25nHrwg6fBVUmGmK5GOZ0k+A73bY/16WvEXnzz6GZNiVQgaqxibs+WHgpiRj5D1dP7dAh2S6
QEa0z0VXmleb/YxbQQUfTIWItSb5p2GOtHPabN4GNfuT0qHmqV2Y7m1ftetf8M88e+8doR64viI2
PzgtiLluD5kPUtteFjbE2S+3YSjoa/9xqGo0FiJS29g6Dj3kziKoovum090NVbg6VjZ6rSzFTV8i
S0Y/ifCaXLLkOBAwxkfJ9RnajX3qSkaUMwpr2JvsJ71ZA7p0sNAjf4WDRCLxTKkqyhuZwajKp9lG
2noeEPwytES7nGJVZHDKW9tuBw0qvBpUcBPWpmVjlnGiJ/umYrscDAEEO8VO2C745bYDpYI0kknC
9GiIyEUbL609BskpznvoUfPfGsFnWc1/1JrNNQrQfov3wr3yd5g9iZI3V9ucNWlBeOAxredrpXBf
9hMKtSCHOVc6PhOQmgnksdH8Dk5Vxjs0Qkv7PWp5dgGuWhHLE8sH6p0CrRGlns8+JCVfZWYfFuYj
9Ip8lzssEEpBgPzCBdrG1S8YBR9VNYCp6pkT8K7UIqaA7aPVS/eoiShgwoY1qmhBubQK9/PCvmFT
EOobufoYDDZASg2wsHef7S739o7PclQAfc85QzdWjr9O3o+tbe1rTQSPR4Xpte0bIn6CaMxVZDgZ
muXICPlX7nvgwvCb+VMND85iJWqVf8NwPNtuKSgq2YgPS3/f0SKMGa2jERO5fj4IqBymCqQMzCDJ
lpC5ZpOKHgOlUetmeSCZ+8npvfcmYgZmCcB24eyRAWw153aYTr0HChi+a7md/hVR4m8Q9YcUdBam
LVaM4lXUi7nryMTGKjodOlscGcw9itl0m5YZIrZ78gGJLNs4Ami3jemcO9HaKX989gMbSleIHtif
rb2dLOZsF0gnK1Zbe72KNsoet8jiMLdw05adnibJHOSwj/BrBWDaeQevCRNUN5A02gYV+ZZeI5lw
T2Lbsj6+WIbRToUqoWnO3UxiZj4Na3vL3Vmg+0jSkfrBLQirHiFhBERNFU3FFAJqlm2xRJn8+1za
mOQdMsCjWF6Lktu0pojMfT1gkc2e2ip0njwz3bgR+aNehlKaWShhOT6KX4K7SCSlm2G/V8JL8nxv
VxdZubXbMNuNOZ6FEZCLsNXw6OI4n5PHcXbV0VWkLLoMGZklefJoEVNMrRug2jSueEqt+qihoI1Y
1c/xXL5ZphhOuVfdeiHgGVu4JPVYNlEVk9wRoEHYyMxaK2rEJ5O8f10BtVB79R8RB2CkmvBVA51h
IsCbnbVk4RouhWSaYZYqH1J78rd3wLvE0vsafEn4NbrOesRIg8Rg9kOA9X0y79x0OY40woQ1qXFT
YkBIAomCGt6ovRp9cjC3iL6xfPCo3iJpFgTk5Y76oCP/XafLBKYTffrSsOUpRqJlP7uJc0J9OIjg
iNtixkaDqKflI3OB1sXu55TeTjPHpB2PD3B8WQ9ED33nwHANJA6yIQJsNbDXXD7cufGJhWreCGD2
NqjynisnfxoFWTIytn53Xv1EbhVTCt4wjmzmsexoQyYOkIeABQfZuuQO17dnqf8k7vwcd0jXjVM+
z5Pz4s7LwPgLFs3oWa+9m58o4NlbDzgqG5TF/LFpeEdnDmEf3QgBKbi6lqemD17a4V2Qael5yy3J
JOqG0R1MCwBnvWa6a/xlOBYsW2OXCM/Ww35SQ4xU1nxm0hSxpSc3mOki3ShZPL1HkkjEVGw11E0K
CMUyIRmuD8MCT0/dGLZtdjhwYhK5TVZuP82HCkBainyb3Gc+EIAwLQaJfDx13JQLSEar+BWzPArz
7yhoT2Wf3jc8irt/WcD57ffMOgZ2U604q6E3DN5yuFJttc1Ylh+o2jrKJBQbldjJzH1KkuJ3WETv
bAHhfgzsdgO0TuE+oqEf9MK+jCkZ8rCIP8K7C4nQq4LHQCien1jqbLXz0Gm21KlTebtUr1ONF1LC
nG6r1270HFTKcFQDoklsoqNDTWwJa3JjV79zvDsVNZBrRvSK010Kc79ArmShPIqYw2QAWkvFfzU4
4rS5cYvPNnnM+4EBHWZWDDA9NTs5rdsEyw+ZesxtvyxjH4msj7nBkQEtPUToJLY2an0wNZrZJQog
fv+lmrcMW24kKP51FmhDPu9o6kZa05bOOkqcDSZWe5cwKi6CANQAC+E6OZbE2sLkZVTu9bSVjK3Y
QbH7homKktAZIUVSFzp/SIjZDKwCJQ00ZqdtU1kbB61LkW3chi1RvcRfxmUMXAaHaVn6mzlnlEdO
w7ChpnkcU2xfGYnlVICwJmNCZBEr5KJxyW9yAZCJ1XN/aIOAQ9s7NuKjxiTbDT4Wj2RfE0qWA7bL
ehr0OrtfE9kDhLKTpHnS+bnHJ8ez7ZaGxfAZR3cR8oOh/JT+1WU6mq+ZqbogmCjhnEMnLXGMWN9R
KeEd6+Zdm96mfKmCvWdX2EXheYaDRX8dopIJomy35qqu4X4erl8JuGUWiHThAacMMIEGFHT2+TDj
milvmT3jrG5utfsbAVrhao9UWLSREY+2lCASu8MPH2REU+PmXR/Z+ByAPiCTnLsPqza/VMhjMXP9
B2XsjyoNoOZbdEbATWql5Ca2Ga3mdcKuW+SvvWPvPVFuTWlejKSHsWewgE64KucPrgI1iY2wIR83
2NZp5b4qwtBU28W/nAqTqNeDRGCZK567AtnOlA/L7eKiFB48r0e15JhzQYYouBd4PKR900IGHMOD
LT6jtB+u9gBophvpcaZ3DhvZz6/ekkZPPy8ow+fLQCUX+uI1z6f4XvojNhqk/Q+RBmc5FNMtW5Lm
sljQmPwyLG+rkV3XrIfske1xcNP5kTxo0brEDkDhWHzcyzp9c+p2fBZG29vBnv1TNAwkeU7ufeLW
GjVSXRPwwKfAMCY/1zXaH26UM+6f+XfgK81Ha49nP+qr1/X7hFWMNmJcL1z9wnH2N5wXecu2fzj5
xHzaqa4+nC5+Fp3tPFWmwOLG//3z7SXzPJJOGr1Lhp7tl6kbGs80PhYugvKO8cHrikrpyoJ8SLv3
z5HkDrG9JfvwnIq8pca/d1ox79l3V+/xUj7blq8f2XY1ryM8z59vM7Fhzl/j+ik7v9nYKta/fub6
6RSWx7HCoDv5FOjdhEAeU3gAX3Wtx+bS3dFXw7MahNrXqJteqgq+eGf7hit/F0+x81dNNcNabfRz
EiAyKScmbKZLogffAFQfe7u9kcHY3poFuU9LWNxrMmbuRuPEePENigOvs36PnZPeM24jpMCZvW/F
jM48ysCVTzprg4e0ax9dBSKNP/m9TYBdy1CbW4Nfq81HGrWonT+Sevmq3bh5ZPo3PDfF/BBw4jo+
6+klOnRwQSB3zfbtIjSsMat/zsm/2mrhftQNgt+ixBq31G120DZ6HRv1Ao2Q6C7QZW4SEBTHGVH5
iyAr0YdHFlt1deqUmbh24B5VmakPqRe9rAuOo+/Ewd0c979823SXBmsrPKbpDKQtdiN+xihx3/Mk
zxgu3s1Zboi3nM5zlytUUQkOoUL8zpeRH3mcGbDBUM9E+UMbwJdre6JYeuAJD1kBqLyj/iVZAeD3
z0vhIxFaskIf6H3vPMklL0M1Xrx0WPbRokHjcwU9To76ioC1fU5I/oAEOvd2SnAhU1SWdH5o3yd4
rCbuVuZR3bDzwjrnOlHObVXXyEA8udeSoMK8bX5NIZkBaoKKvsAAnTmr4gowb5tMhAFIBb9kXPaA
MOAZW+Mfzzo4JdXhzZL4+4UV9046njmMAx/n5Afg09JDPI+YoRLz6SQ9t7/O5kvswUCGj5JuFqhu
8sar2+5kw3nz12V7zAhriar7wEKnTqkNDEdACWjZle8tZ03sVpSqzIyOdRAjEuqHxEfJhs51lBYC
mUW1O+ryZzOW0d3kgcXWOSVw0c5nTg3v7GcA2GLfzL9Q+eGXqxPI350KQIwtn9Ko9lrWmJA6A/DX
0zkjR6k2I7Pq23nmHK9G01xsuJG6CBfKQkmrogQCsQpsBefZqZkUDddsXXw4a3ijHgK+HrRCYOdl
8JZIbjKVr89AJMp3hmNUAZn51YOhR6DLPBqop2jj57mH/dT1frWL2VuyEpZmk0oLcjky33oqrBdl
IxyMuB6+pCofcjfdihm5tOOK8S6FtsIaFrF2N4uJcVaDiIYmZ89vm54bZ2/XnndLe48JVyh/1/Bx
nHInORk9dh/Khr0hMVm4PCFgCLn5nV4BNd5qbYddUPr009FgqE/cpDkyVEFmYsv04M2pPjaTw7Z2
kG19P8fgkywgZ+A+Wja7Py+4KSBCLSXKu9/saxD2s5t+wALFkZrPEMZMjmRrfekMG3WxoCxH+aLP
9gzQmhC/uypH0pn0w4WdGX1knbYEOw7yzpHJU1+PzjH1++wO1qe5iZu22v/80BFZdnezOBChbG6S
mwXg5KrTZGBhmA6WviK2UHRXLITNo3ax/Vk6xz/G1froO9YjUd34l3zTXsz6IpscEpRUx6Qp3LPW
VnhCgpL+hRSAlavN52eF5uAwdvZfI92vrC2aSxB4BiNJIEnZKTNqku4UU8lugRGZKyHv40HVxrDk
g9LtVF5056FUuOk8YT0EyoY3lROG0gfpfF9MCsyF3neTq7/LENFopmaxawMoqJEJSa5a7GWv3lAz
JQzBvxRt5Cg67+Kporofe/rZYLKptUdcXAA33FsDGzNpaXZ6C51cNpXMp4KOEGJPvgbjKg30oEhX
NNrn1kv6XRJXmHcEcsRSIAYUwPn6NrhUbuS81eQ5DSVXYBnO0GFSfBpLyHQrVsCr+hFnbNUia4o6
+dSHq2aEsFsp9pVXMGFyUwttHOlQsZVdDE6oS9YE+74Mx/WxdlNK32Nj7WSXSAzZRQ45v29B26OQ
+7xNLjE7S2FVRy6nPwYWzP2kmK56XQFiP+Pg005F+HzQn7JK9y9BbdWPoadpBGPq+Cw60wTEFy9n
0VQdorqT9zVt2UtRl/xSwqtQLc43evTVxahwumhBkpyB6PXzwgqBVBWmtZpx/G3ELLYGknGGxgng
mpQv60NNJnwyvXVxnXR4WaFHfWz3KLzs8GjSS89D9q5mVsJ+cChfdEOaSZmMjzxwLwvmyTvLaRRu
OyY55HLlgeddllCAk1pf+PegU4nLeUu8tM0hlNLK8ZBR28Rm+VY10r4t1heTpK8zvqRDL+Owhy/N
935+Nh0LgF1p+ESXV64O1ysDN6D90ADuf15+vv/zlVHL77mn+v6/7//80JZrCJHqCdgO2pDFb9Ok
JD1S2hfZrO87CLS4W9NjpazdNIwDrGGeAFVJQ0PyrsKColBQhNw+WtePixdh6V/C+H4qBXL0JbPy
nc7XBIVOxvcW3MH7n694A4KL1XXgf3h4pJRgl9YO5Jm9sMs8PUHV17KP2g+OgGIXD/dCMjJzu/Xu
+YE7rS+slZe9jvBIJEPZ3+XMY5uIsqftWwiqZRo8LFkfPJQuiuk08HlGqubq4GI7RsN761njWbTZ
eGZuLkE+5e6vQWqqwD4IYXqk/p2fhx+exfs81tKAm4ifUI1RCq+f4M9XZv3hz1etYpTDtgZUIf/O
erVDVn10kqpeQFXzkmcZvuEFv16C/iJys4bfx8iHnxeQoXhsO+cyS3myo7A+Yhx1gfxH5gxpsM5d
+7ZdX9KmbQ9Ssdpy3fJfkDrTqXPrFGSO+uektbn876XG5XrUqUWKc6sHuTJOkdpBHyD4hMcabQxr
5L4LvgLZkWPBgYJN9N+UROrNZ0DGIbDuFwPSagPMrnGNfyPudI8kJ8AjZDXiNVmwXSYxoONibF9W
hU1PIzuJsL8Ms3Tvfl5YryQ7Z2mgqixR8QdesUdYQs8WW0E4LAnS5VzaoiqZMZPNTDuQSVSLZ/7l
9FxthyHI02G591FNnFHB6FuWt2dd0P+qtnqo2+E+xUzAPc3TNJvwPc3jzJDGfUBlDI9NoK5w8jh8
mVFxbpRhOmDn1ONSuPl6++hrFpSsgkhBhNzx2TBffY48UESF04Ek6jnSgG2IipCQBVfrPfMSQr2k
C/FU2B/LMOtLm+cBCng6NRyW4M9Cj9Q1P6rfU2nX3DfUOS0EwwIJwp61/dlo+PYTlnBBk7W1Smi/
PgivLRFBtIq2tk7yXgYVeb1OJq9jhsJjYNAUzr8b1DAbfB3JvQci45K08plf+J4Oej6pGZJ+yCIH
Rcou9wvITx1jqRZS6y6Embkru1t2o4R2xww9apiVReIBUvQljovYemZSsrVq/28aNPQ0Q2A/Thm5
TWHW5YRuRC5hfDbTltgOntKKqIdiammrpH3H7JMMoPWigOxTsgGNMJEOfGShpb6clIHSyA43Habw
aE+Nuitz/ZImL8l3uDhiF5Rm2oNpSt4kf41duUjSuclL29UmDXhyuOiYwnPl/pWBXlPzVtNbGV+j
TH0Mbsl2O1fXSkOfiolGPU9rbLCnqrPpMRcVSj74CV2bU5IjQlUXH9KMlqFYMODOrNQUEpbd0DUA
PTQZkWngtHc6QJDdJVpCzupphovhKhUuetmSlwhAssQCxjgkdjzrPixydd8oRHlLGO7T9ZGkGNoF
KMIRtWIMwkMEe0mVv/PYjnGKBXo7eP10hxaloiZFT7rER9wBcjfGoj5NIIBEYq+BCWb+yIXcC9FY
L1E4rHSoikYFR/I9wsInkJjFsbJ6yDB9lFzHwUeJ0STHMdSMu4fc7EfLT15t65f0BvVStlX6Cgb4
0kAdvqkNKdcIOudrPDtI0aPx32JD7Ue1ps5s4pDYBOD7+eSp8vqwPwR9PG/tHLZZEFTMLpLYvi50
0wCbWAvVo1TXIkYlWjaMqt2K/br4N9Z3Tqy6B5MLvHP5+jChOjskiUyf9VgxuIxljk0ESgwK9+kc
J/10QIaVMg0IojcVwn4A8hztu9F/mFhvPEO7+BVaYvhScm1q6dfddVywhOo96HrGodSBOyNydz+g
wQEbT0xqUIsK1/5AusswfRMgOvz3bP05QmuBnW4c8d7m2qseujLrSEgIxe7nh8Wc1w/FuwUScBcR
jUflZzG1FI9kS5SgHNzooyRtSC8hXtDeO3RO0Z1qjY0b7xUBBVQgNBgwDFWk03u5vqAJmfdWS6uH
hRHorgOdo2X7+JwWwn2u/CeNzI3Z94Qjw2nYlKhGHYOChEIIkYhQUEMiKOuqJ9kub/koxivPrW85
gQEZ3Dg6ltKOXnxxsxA2zZ3vlN9B/erb+LpGx9jnbBIUfmvROa0cyuBmEfC7IEqLx7CKUElOuCf9
2HovqpCNbmke/QZ2VFVKcRQVypTWluiBCzSclqmtwxDOT+nc+7daf8QR0mU1k/3jdxkZp95EhAoN
MXNBcnzs+U+Tjp/oEP2XZSj2AazXveU74T7v4uydR/qFLEP3z9QSJuK7gClmtiXoWBqEX0gD3yvP
L3BRE1AcjeX8HInuhHS83Ca0kIeWnMFr3KLkisax2+No5um8dFitxon+LLn51BL4owOD+Z4RL7vW
xCeEM05wJFmDPBrPxViXEP0KFRQdAvY8DflUdCP2YpANG7+X8weYomS229syjTsQcwgumzRFw5LA
tAWKqwCYqOBLdsY56Xbqdn6um52IwJGswPq7oMD/UyS/yRo7BA4wBGxA9OiwxRMnvUM4Sy71pKat
W71VSPbghhDh0HQdBCFtjztfDMEx8ug6lhm/1uRlLfc5tCWHLxjGOR9/u7EpvhCA1oyJEkb9QfUo
uQZOgV5tha33LGvkCugzu2MsYnU3FVD3/8PYmS23jWVr+lUy8rpRB8MegBOn6kIkRVKkRFGTLd8g
PGKeZzxYv0C/WH+gs6vKcoXdNSBIS+kkMey91r/+QQWhOMEZsddSCogqbfxM62tgFieqW6Pgabdr
SeBRU4THwYs/5xkD/bHEDhfkFxuhhoZUu+kjJ7i406KpNn/+8V//+J//+jz+d/C1uKdJRIXQ/ON/
eP+Zc19HQdi+efuPpyLjf5d/5p+/8+M/8Y/b6HNdNMW39pe/tf1a3H3MvjZvf2n5NP/8m/m3//Xp
1h/bjz+82eSAH9O5+1pPD1+bLm0vn4Lvsfzm/+8P//h6+VuepvLr3//8TEJBu/xtQVTkf/71o/2X
v/9pC/tyor6fp+Xv/+uHyxf4+58vX+uvUR4F7dfmj8P/+d+84v3n8Ke/4evHpv37n9bfWLAx/Pds
ZHfKZmb65x/D1+Unhvs35ZgU1pbStqMc27X+/CMvCEn5+5/K/JsrXK1NS1jcz1LxiZqiW34kvL8h
aNHKA9OkGEK3++f/OxU/XNJ/XeI/8i67RxPYNnwc/ecf5fcrv3xVWOrSVkJL1+KzuZCTTH7++eMD
0Nry2//LxK1EkaBK9kxXfMOxt2d8056Fk2xs5kqy1UcbY1gs7S+HEfhsV9Yyu8vtdiAYLxxAigu5
eAh/cvy52/7bmf3r4/77x7Ol+unzKdd1OG1aW7bjOJyIf/98SQK2lPsQ4MIShTMkj3yVOUzlgSPR
x8ODQrOBi8jy9nIobKQNVW68rwao8lFUG/e1Be5SlXillhWGqnadO8+2gLvgtWVJyNhcrmMzmT/A
ID1T7m8zoycwyjOzJ7rCEvt4L9+3C/gux8/B0Jj7AsrlTazoF8LMYRLdooMDH0I4W8lhS00dfSJy
G+AhbwosEcUnun18fMlj6MFA7YCFJ7MxlWFAGe4DAfrXsKW/2B4xpcsqnCIIU1s94Xo1dmpktFgm
E9S95FDMA6LThFmeBKU/VREOyi7pKUmsok9xCekkr7RzYJcsV14AHUwE0WPmpmvDEv0hUjndMAbQ
L5k3RgSdDXpdksZw7VSwf9hbgcGW9Zwxt4Qn5pDT8P271YyGtRw8pJFp98GpxHiv1HvsooMb0dXT
tuwW4VePNe/Ye9deFRmfFnmLrOruK8XaN1O03bNrYa80D+0+1A6TKde6DzRUoCAhAi6snOwpM4Pk
adp4YNarcIIGJx2D3ZW+dT+rOmP7CR6KKh+4CMFD6LXTzgoxSlKtekrdnoGtgJyc445ztIsyvy6G
3CXOCZmXF4TbDgTpvs2MERsuxcilKk6Zs3BUysh6cow6vWEUa1C08DZRQXYiisI72b2yn/F09E+q
Nr6/60wDiw4TZ9ApuImncrG9KwjoDMbO2BJBpS1Kd+jT4SGxc5JNkzXF0PwcN9gzC5FX62I4MLCe
75I5aE6XQz4TG4Or8O3YBEx60M05N2VblLus0+Ot6gjIm9KBqnRuie4ok6UDTeEfWfpJjENzLsSE
x1nMYEAyHS3m0SWpMW1OU0P5UUSG3BtB+bW1XObgbYo7nk4yRECYnn+xymxPK+wiQkyIX/LTdTN5
Giq4IPhJJKfy5rLxTiaW31ye+cYYnJ1BMFBWkXXLiyHXvIBEYfRYv/ZQ7rlkQEkHgjyeOhfSQa2v
AIWGSp1zEU+fJ14Y8TC/Gpj5iZ5tEboDzZRgKYmE7HGEgeoRRGORAEguO14S6XMJHq+SisFqq88q
i9PbUua3MCbae5uQBWyei9Bi/EYMaWA/yHFuDpdrB8P/i4qeZzPzj+ZyMXP+IPYStuauuXPLUh+c
XN1SOZjHbjl4OTZaZGKItWNlRC3jNrWNcqwaC9jD+J3W6ce4L3mS6+rJHOND7AZ4QRim+Ty2tKdQ
wuOPoMH3QZqFn36zGP68Fmpv2TIcSzqOZmj541roJzCuJo3evbUg+07xUByDEFKCQTQ7ZOVEMzj1
bVs+Bz3xsQ4ep275rowYUFlnjA+9UyU894QPKcPyjCjBOCbvaDLm9POkiT5omXO6qV/hG5nsffq5
TVUMI0hMdvXrL4Kd1k+ruotaRbD7uZSaKDp//CZzpJhIm9jPz7WHIzCyztExpp0TWZi34ha7rcgw
OtYLxukw/EVvUBGIitnoLW2jdxeE9Byh6uPnALjnSsBn2ISNf584U3BbZw4xV21rYUxKKvLQpvE+
bj13V/eFy+wBN9MhyhE8La+sGH9HAljQ+Xtb2ir7OWRLXmdJYF3reFoZS++fo0eqbTN6JLsKZhWh
GcStr3Rt1efLwTSUd0AE4YHSZNEtYigP8sr0OYMw/57+f2Wa8WseRtarVTbu2ilLg4wmFb8fo48A
zxrGdzycevA6jDRy76UrOmOFAGSRIOQmLQViIreeu5ehRJqVRVl1NDUWIbGb3aNez/aNQEgiLORD
Ntioku/SoZnXpju5t9B7FE2EzcqsCuRlElYUzLJwaKGCFn5IFp6vd32AquSqdlvECn4IiCGGFmYz
k8Bbsl2R9vu7Gd7JYsuXYSKZbOvSFnsjYtrTZiQOeVOHu4+Dw7GKem/V60xhstBNNxLE/8rUxGDk
Rso4KuwJ/TpUiH4+EfTQrWJtIGxDnbpBt+dscjgo9xBqHar3gV2gDLB9Fv28Dlw32BVx3JxQpZEJ
b43cw8xZ7sMu0zc6d/V1UOflndlYvMqXUC4MkDOPuCPTb4AqStba9GQaSf2C/p0eJzIeHD3Hq0EA
2MDMFqiAHOsJ0MTFDyQAeHQr66lMcTa2jcWrApjU8DXEQolsGFJ0u55jd/3rJ0NQ8r0px6h0HAjk
wuIRd9+WY12ljNJpRh7xstmGPo6tDKbc41z39b6LiNSbB1EfRYmLZ43Lomnaxhpqfk/rh2sdRi/4
k/dm8h47hFclcaLDB/VVRYl4FzMDjGFRP+ObN55UI664aBDHbdwG5fjBzltCWrwmp6OBMtUnzGRK
pa6NBsOORHWfOounx53abE/pcbbtYD4Gjp1jSaJe/VKdZO+Gu5x4jZtfnxLnp7WCAtiBYGBL7Xou
p+bHtWI0VQV4FcBsTclrt+FgYJN8PQF9HEkWcrYQc2BrWIRKYOu+TofUOZgTsH9Xzep6wgzgaEIv
vHZMrBgZaeN74VpYQKbOnhGJdzaGBNM+OeRIzIdtFZIUx+ZWHdPUhBlESPM4wmeLEsQmCIgVoAOZ
agnt+NHO2aZl6x8CD78kHSx5d1ZC9lkJ7Q8yjnv89ZmguH97dyjTsQQrpy2EUpb75lT0vScHFUM1
YoM0nBbHg7l/qrKQfI1K99fw1+UdtJRXNyHNsc0abnjX6SAHTfcjankYLJS+ea+93eWta1fTIXKM
ce0FoBEuVeP+QgsY6+DWDkjjHVvLgAAODweyS4EnE2/9sryG8vmiJimOjHPhUc2lt/Z9Qe+AbJwO
Gd0vevo6vK7S1b+ah8AMP2ZAydrW/rWuRIczbyYegsRgEi9b51lQCWY16dVAU8BN09fOUnjUMCWu
trWDDeSsphVuCCEjZsYfZuuLO9fYXmqdtja+OJ0/7S4rMrlpwfU4eIBGvf+1KhHHbSxG2HtDYfN9
OeTGiAMhxSDRwh1j6nwguzcsCsKwcLkPH7MsEN8AXbAQanC/LBXjt24D6pC+jmKsMImHOz+HI6AR
cNO+64kr7fsox/SFYW7ueNlDBj2ncpH1zHCLFvCtdKHltSCG65Gq/yGOOwIuDQD/wAqjQ1/pJdCJ
mrdh9EIcS4AZo2frJXAoFC/pRGmV6hGGfQr9UWQY+Zczs6BIO/dxE/RPk276p84A9ZlIxDL7bhc0
cbpLFQGBujX7be0T/nsZzthRaG49rIm+z2os3GaT0rROZoH7ZEt2k+UM1dFT2DNrEuzG9lthxOYG
yRcMxiy0WJcun1FnNZfY7cv7wh3iq6mT5usUhtk6GODqm5mF4V6BX5zwglsKDf/4fblV1MmYQ10O
cVl+xh22g4PlwXsds55ZFU5AZuW2N1buk6DEpnjfd/57XApeTKjGL2YQnrIyDl5lYtz1sj8abXmq
q7Z4iiSXgNAK2JdN89mQcngfBdXZDFL12OXNByvUxOSEJEO3l5vr8r5v3BNrcXtlX76fK0cDAx5u
QqsUD1nZLrxvIEI9NevLBCz65xiMvZB8mbm2rhrP0GQoA+N5CeHeUzdsDNUU7+QIgxG+6XQreyDV
dCQOtqwjGysH19wZqVe+Gsz920WfCnmzfieDnYPX5td41jc2RgreVJonw9DodxkEXnUk6oyXPavj
Pt5jaW5DbzHQuI045+GPIu7ghgwblS6FLPZG3E4FeVNmgOmHaNsEL0LsPsyi3FfSPmWJSK5x2jXv
v18ZEmXqK0cwSI0DmPtpCXkUZY63Miy0G4ZdlfehbZi7OYpeQMMfjIKOJXDN4SVvKsI0KabUjUWf
eqj9XJ+jhMcpn/xpfXmrKpc0taSrMHIhKt22ICMh2zFu2iSxjvhheBuVW5DIo4nlViYjEeHIhZTx
bL36PV40ZJQuwYerX6+sP2+7ylxgFmpRIBVMON7UowG2Mfw/JJWgX9JqWT2hw7t3s2fqdU2pFUvH
3Cur8E5+BNvTpsPdWA6qSU3vsiF/gQamEsWD8OsrYWf6i6TsvLLq7K4Ys+q24W/WSjYPvgNHcfSr
8nUBWqPG7M6YW+0urUpUwUtrSTDBPUp9SGUU7iFcomPW6UAMLizX9EYtNWc8RktCNdNdnAv1beNN
+nbyiTT5zUn5qd3gpFjU7nDnlNZaiR833iapWt+uqRoblDgrq9XNYV4O0eyJm8m/n5Y1bPTDfm95
BWxLO09WjRfae0tJAheb8aaKW/FY4xrfpWl0FqonD9p0ni8/5xzuBoKZqbrcrUp60G12Yy2be/QR
wW2UYdCEr7uh+i2pK0jmGl1DIFsnLaPFxnfC+9o0/dtyJnq+hZEcB3H2OfLVvYzN7AWHpRBer3OH
pVd5UKOVHewSD3XmiMn+1+fJ+Q+7sqY2AaOlSLHlW4jKMmF8oQgtVmRpmJ+m0CaJp8PBjuY9ekjN
Hq+QgNrdw48lm5AGjFFHQz+kZKwTaecRDYlYJCsOzsIcixTjmkE67r5ipF5XdXNipPJtdGO1S1lo
NkNMzBYbcXAtctyjU6NTd6KiNusEj2rgZiHxyFeDkzXPsKMdBCDwCrJwg1s8ZLiw6x/TZHTZvgDo
zbL+TWtnA2f+WMAqU7tgmabgrgGhfHPT9LlECagBRWSvnOuiHQkabSc20dTiAnNwhFzPHQFVvVt+
MV0fpMBxp0NqefpcuylJDi4OInD2pBuojYd/3BVaXmedKbnIGvEiHEp/P6isOfYGqr1fX0xL/gSI
KtPzrKUCB2G1tX6zFFipLbgGS8dXmwiSRqKqLodqaP569a8/k9gVrPrSkQKqOd1NK0fUyJ28q3NR
nxsrENd1P2UEkDGIC5E8by68IlgbeJvFBP5ao3x0nC9KVfXD5U3vktYn8DTYXd6qSdU3qIgRKgwW
Iy0noAYAHDgEUT3u/Ca1Ti6UunVtly4peso6luF4p90mOJLtRD6H8FGmSPe1d+dodykSEJL6WzRU
6ToEXnsYE5bkG4JOCFrW3UtqDEwmxiuzCVGUkjn23DiJft9pNUOhjaazY8D2HlrP3KD4ja6z0qMd
GRnPBrZz00/W+3mGBLhkk+56gziBdjzhKT2hx8V6zfDEx0vlE/i5cY72l6LIqXBtsRwDW+7BbR7E
kH0i82E6KAIRsjqCIreQIS8H2BklFjr2eK5G0zxmA3GlBevzpnG67Mmyg7th1CRqRUStdEkhuTY1
NmAmFCs2WkgUcTuhHzdStW4J7TYQVX4Hmlw8mnGAr9bmbCbmNgvZ8pkwAkECuT1DsYj2gdktmaFA
SP04R/saIgdOTgs8CFt0C38SO1kM/g1hGueCu2HlR1XzvlLTBwdkdWd36TJ0DqPpJrPi+vZyGEgL
Jf0Rr++mKpDTTCGZ1PAdSJ3pKM3nVHx2CjKQMaWO+xUhsB0J8yi8EUPC4e5DxV2U7ak8x30m0Y6t
hS7HY4aOiibOPFD369sI+iMkWGzsoH4kOy9tePi1A4sAutEV4qnmgRn7xodwe8oKOOy/fqAc+dOC
oJZZhZRCa6z33i4IM3dlR45NtmpmKQ9lyVRVIChGqB0+Sjhcj9I716O7EYYukg16yvxgJ1VxR8me
3Mxj05wuK7tYlhMwQoZfaL3WfQWBjTFefseufpg76xnlkfvQV+olWQglZWG6uG82xTE1zS1c9vSh
MDFea6PNlApKJiiyV6ll4Q9XzNHB6uV0+PUXt5eF4ofJilLactgUmO5I5P/L9vpvkxXoCtCOhhxf
n7hFddDkFsfvK1zw1Rvy/IlwhuFUzN3BLAjKQVTBI+DTmy6sdmw8cuJ/iw+9G4/3VW7aD10gEfzg
0+VFdrm97P1h5OnbTtnffv3Zxc+LoGfx2blowpX8581nZ7wNJ6KBvjyM88dJtOhXkqHaQGVqAbvQ
tJkELkcQZxIEGec8B7lqwyHfCbwKMf9vCH00dbRLerO9Xrw6b6emerrcANB+JDfxgFI4kObN5ZWd
i2kbEjPo7y+g8zj1Ezz29AGDuejs1MmLMWhs4ptQvXODjAa7vg8br3yZsK5CKcx5NaAbmvMyMu9h
Pe8iUrLtZs5O+fh+Yr6FntFuDhdiurm8sttkuP71OXOWc/Lj9eb2RmhuS8umentbQ/ZiiNRk4+QG
fBAkN1HozzeOMN9hBNvsTBXjs4GVx/nyKvAQusaZ7eONO218PcgXYpGTO5TQAPP98M21hlfoOf7i
Ww2vqmxttMJUnmmbyseFnSKaRj0pp8amYerba4MkeAhMpLjPXfylaiQOoA4xonaoKCe8rr63VFbf
lkV+PThxh7+N7yS/wyd+3vs9y/Xgrrva9pS03t41QamxR+oTen8YawWWHjHKp5DpDpHKRYfmN3cw
8emkc2uPMQGznpduPcwpCZmLveMUEXGxAHV9qDH1LiiEwiHptiiRCJmsScr45wERQ3wwJv/l19dQ
/YQ1adN0FqBJgIR73tv7PnbBMDIxpCuZ9lQideS+x5wsOo+WfHUt64MzEBI/OE6OXVZfPMQlQUjF
2N7XfVygWSRgu8D+cOeIfKPaPDu6jUnsgsZN2ieG4oHhklqrCRN934PYAe0ba45l6kDkFpx3y/9k
uJl17DRRIamYDrH04sex8j9KUiZGC9A6HJ3mqPNw27hOtoZyAVXNVs3D5JlPDXZfKiItz2v0q3JN
ufK7pj7h08f8UpQPo81SGGW4yX1fhRqamyAx5WPr5D7ZTVWJMHB5mDDV+nzhm1wOOiW/aESVs2ks
29hdnuKJUNzXaMzf43g2bHH3Cw8Mkq3VlLqgcsn4u4fL+qnG5sK4jsmNBWppmvJNVRaNYQLtq8xW
MvNxWphd8QwnDs/z4XNfQ39kyF4/uwTO6mH8MJhhdJ1GVrAude+884nrM/xwXZQywJ+OCniKK2cn
NSWADf3l1/eQ/AnC1VipKwv0jmGN1G+fAl8RN5OD5a+skKdu4BJfYLdgtsqby1vhesV2IKOY/M7I
OqI6/yIbQcpzX04QtTm0UNZwndfPjvTojcsIrVdS4ZMm2Q6xa1jio4gALJo6vh/6yAUQIIRD58Yt
obl6O8/Jt8s717A8KOdTy84JHwyDW+8O31frPATWnnQ4bFgh3pjoc2U8iJMqio51C1u5ZCDJth7h
uibW0K/q5TSWBVhzmuaEni5vByWeI6nMW5NInD0GaN/ZJz+QT34Y/f+0ni7n0aWdov80hf12PbUb
CmvbwBH8+4adziIAySjX3IBkDBd2tsNhG//Z2oeZNYzlQ6x9igt4Tlsjb55gzxmrOneHW+1VuyYT
xv6CQsXyIC4P94w1o2Nr8RAPJNj+tY0EAPx5QdgLjgfO7td3hv0fvpFEFWBaTL3479tvlBtFmEEU
Slff6/ihNQ51nuLwHTLZZwq7SnLEfyvqIGL8ZuIH52H6wKVepdk5jFIcYfHZgAwwE2U0mvIV2cnB
NVFCSN2Fm0sxGkpIxunjX8sXjYjw53fNLF5/81V+Km60hdOeWJB5x8TX+g0SHdaz50c2CDGswVcx
gkCnfe8eAkXijSkzvfKSgMS5fNv3g72uEkxxAg8+v1Hi0QyNXO+H8WB3kXzBd6te66nQJ6YI3ZrM
EOijQ3p0Ai/n21nxb55PWyyf7YeNWlsWHZ5jC/Zp+dMYlcniEIAlkHebuR2jK5EcL/iDeuFWSt/h
rXvoxmpntFm4zUbvo5FG4o4QOLUe/AYvEd+rz4OOH4FnIb/H7jk10vQeuBHNayPR63iRuu6hMz2U
ucCvIZU0A2QR35NjMpJhJRTct7g5TxqpVeLkyFd2TpUhZsUPj5QWz1r3bR/twUQQQS6djdO1wyJf
u16QjanJjljQEp81mye7rtStzUTvdrT7AMJiS1JAPDe3GpLcVFAsSjT4B9+KYLN0/doHXY2dYDyi
fcZ7LyYOb8jD8TavsuOAJ8Fdlqvk3AU+Wi9DPrXLYbEPIdAIjk/9CTvw5tyodMKMLSxISgZmyWI+
2QUMkqFo0OXZ6TqdIlAJM3xw5iHd4hE54cJ9wCC0fxyXg0xDEyIPoMk86HmH4oU6fznkWCGuw1HA
0/UxcFrwjylzSIA2fFI1nbA/QUvY1l/6QBlHXeTRCsILOCNOL+SgJbcUrfamHPLiKRsW5U0HFwU3
vk08EB0yt9XR8HsUdyDK3w8Y6sCwnDCJx/16jfVWfV+WQ7PVIkIb4SM2nOapPGEOjROsX3okb887
UYn0FMXBS+vl3RG8Vg70N3kSv5+SAh0JXtMYzaJZQ9W6roIwfzXHKd0REBtcS6/LX6taPETufIJD
Ga0N4eHsV7tfLwPdYsLuvO6ZsVh1tZu7iWaaTEDF6BP7du9xXrZe17fVS5eScWiWE0Kl6wuzpc0n
hfJr4F/OyH13wRnDSsgdxuTnNOnCA2v+euyrZFNSk+zIPJfvjL59MeGYXI2VrjaXagSoa1q7fkIp
4BlBurlw1wMRK2jvGLx5TrG3ovzGXDZ7D2FwXqm7SyP5Vzd5NcT9aQhc8SA91d+1pcBwLxrfp3Gb
HtsGv/NYERSSuniMx24Nvt9Vu3xUWJKgBv+ABIHby52dfZBExHLVQbsnjPxT0jfFqchCOC1VDhec
AdXucoN0OWmNaXGFOWp+TYZy+Eji8nB2JNN/bzhj+Fcmm1YUn8bcp9V2pvjJ6IA3emV86CsnfOyc
orrFaeBBcjY2TeNq9P5ulK+l2dfMDoLqht3v2+Wdqy3wfHOUzBxTBEqg+IfZa4CtwkDcULcbj4sV
XuR503vkAr/Bp+SCn/24eC0wI52GZv7nCfEGX8s9G7zQwv8XFtlw1RlE0fV4oKIAR50cRgzJE2lD
C+EVjNpyXVcdFsKKKbvRzt4roZvXwJLOvRGl9VWFVyqSM/ivl360k5yKwrQOaFD3C1h+xC87uO2p
0hkc05Iv/bZdEYhr2Vg2CmuywWDm8koaU4gHVhnf9E796kBNX9tzDRbWeupuRlyNIb8R7Gn8H3sc
Ut6HGUN2UzZ7DUH2Bb+wroymD6K2kq1U9993x9IkLeVfCqXLq3TRKhlh8JuTav9cslFfSEnPy6Zs
6bcILhNmcEeTfFdrBj9dX0Y/pm/Kg68XHFeJT5U2vWO4sNTy2njnyEnvGsOfyEqqR+dGYp/C1P1Q
mMpluDM6t6KDeDFNfXF/ATbzavErLwP79Jt9+Oe9THuee2FIspWZl6b030CG0oCv55QoDpPcJtWg
Mws0o1unypkCLSy7rik3JSGqi6TKXnhCAFCLCfSCs+ZN2+8aT776unH2fh4iifGaIN+bqXFNVQg+
mf2W+vMz4fRSzVlwWxFiK2G+uYHr1jHMuKEIKnotnj2byoCJiX2+vLID5oBZNN+1VW2+i/zBxEAo
wgQnKZs7DPUAUOIkOjRwJO6q5TA5LdSWVturhxhl0As8gOwBZuZuqpO7uKIQsVzXWzwnpvvKTBm1
2SV2AqlaLSSR3KrloWvNxSonyZeogfz68mdza2EA5bgIBchxuIrClpQMnOL5CMjMSGDAbmeZgpF6
VI2D/7VV1V1Yli4qAhOV/zg/oNe/MUTYvps8RJeF5+Y3Zdf3d0GU9neMC5h0ZCxwy7vLn/fawbcf
MdKqTPG2Na3Evbk8lLofmAdWtbWPAKlgfUTVu76uV0PsNZuurNBjLoSGUorq2ogLqJ6BxGwuxZuF
tPgYI+alpYuCB4fB81Ugfej3UEoWg6Xh2IzqNBKOTSIIgn+ljfI1XRQvXhbfMwmTjw0JB+t2zKPt
peVDcrNU1IlhyU0f4DSBPceyLnCyhxvXhCfw/QmSCg7WBesOMg9inqLbuZ7sxtyZfaxW8VLY6jx9
39H18ZViALkM8wI+Zt6fJBHQCWPsBzMqwoc0nn7HKHn7uCtadQd8wqTL14I96EdkLodCMWbDCDKX
diejH6pXZn/Els6Rf6ftl9IKxpvaavQO9jGLYSDv7bIX1z42QFii2PpZB/7LFDfuXtmYJZPlJe7M
2lYH4d8Morn+XomnQfKwvEuxFQ/7vHydEWteVOdJgpRJyI6QRGzIN0zWot/M7hjTvdkn+I6OvaCP
cLqF0u6CdPzbwgA/jHz2iFzRsSjVmqYEQzDJnidbXPmTPvvE00mi4IXQZnT5Bn+tmznJ8/tiNt1l
PIR7Rm2HKD8kqVGxDoL4yhz6EOaTGV91fuW8Az+GQWE+lBiKb3PL1Q+Yo9B7ERq1gLtZNQLuNvnS
ZIp666Gh/84pDtMq2tZF72O6L/zDLOSwE62FRWCZrjpr8I+1VZpP3hJhLyY0HKNtb0Q1DIB78kDo
IMAJNOJLNzdmHs2/sNod4rvs3oqJm3IYZkRXJU+RjZ/ObdbZoIRpUr1KAW3PLQsMvfriIwyIHJoC
v1Y5RDDjjPwpHYfoDj58fScbMtGa7oQj3/CQQBHfgGeib6uK+dR2FHb4U7nG/JiJONkPVZg/ATi7
2zzF536mQB1p7R9lB3PNwel5R6j8k+6i6hR6zHIQmGdnXyB+RH6FSx3WatU1m3WEn7dOrqNQxu/L
OdjHRe1+TC3TvsYJm2Tt9WgV/te+MBjM1PkHEoKeffF8gcwoKpkZkG5/ufeiTocM94S3Qt0KZrI8
11lXPdQeF9pN4elM2Jj8pmF337a3yy2nYGrRXOn/QOoMisntCg3lZ/DSp04Wr5Xvj/uGQKoTutoc
fZcTcQaDaw9607d8HG9MvHEOXoW2yyYVd4VeozkVfZDfwEd0r1EzNU8yC0jN9PazZZXvitpTKxYb
62wss5Y0dNWxoi5d91p/VCPBbzYJsVtscZgOJ2igw0bqJz8sJM5ZFRJc8P9dIaxsV1n1wR+ZS31n
ppQDYF/uEcXJQo/JNpomMNNHi1DO0e3ky2hRWde29S2tmAyl5IW8zEwG91AzSY9ZWFH4Ct/ONhRJ
ciWGA5HLhC3XHu5JqTV/zMzFRG5InmsZwed0CVfhak31HjdT55bNTe8ZY5TEHLn+OTYS/9zVDAtN
TAcwj8HWCoHBcxFzg3j1WN1elmIOzQ1DZQ5WQYZd1vdPaWyE9+M9plvyUC9pRGlIru60vI19Mf1m
8P3ThIMLTiuARBs8Qzk/IV1ePQSBFGaCY2Hd3lZ21GyDxow3ydiKc9c1X1oyyzYO1ieXHhL/d2Pv
EK6DyXdR+FsTNBUKapftA4dPqBL7A/LQZBuIucawJv+I47m+pxpGs+f7+W+kJeAVb0dTyhVKLIi1
J0GYcCh7s0ZatBxGJ2CYecEHoiyyVRVO8blZDq7wpv1gjgSP2Fl8doizONdTlJARaZ0uv3H5o7If
mbzDecGRhCD50YnzVT7GuMIvDT+9grP3Bv358m6y/OMEVoqm0y8B6chGrsRjN++DdnLunfr9sFx+
nlHjPHmFeyNPsj6Vc852C9p9Ab/fwODAm9GqZpu7FqZbP0UMiHRO3qVtbCMD3w/dTcxOkhDD3YiC
Jk7GeeeMeJ+6raFfoJZ9iQddf8Muoo18g4xer1vpUcvrJk3UC6bGwB7A9vxOs7NV7mxl4ap12t3X
AzSPEjd8wEUHi2vPuc+ainktY+Z9XuEsa/ZtxZ3HyOICkQRwc4UdM/OyOv8KcvvyRM8k5qAfWVOA
VDQkvXuOI2cdJZoqm97swA+h3/lYQnCVCOBMoz26GeddklRPuR1/i7roPoAc8Dkn0jBnuPkdvg4m
QhyJEnpwzMLZ4qe0MZA6Xl+oVr6qVzrMOyLIsBNzByzP8E3BBstT3lbIpiL8o58+lXGHb5mS7ymt
5DrvzVWH8+KTXZPZJmhWNlkixR4uarJhmU3WmFThW6G8V0k2FRaR7ckYyKSr2/qI0BVUw91m3Io4
ERCgOE+z9Ria+qvZLxFWYoVAKXrAE4vkXg8vzZFx5i4kE2vfljLZV4ZE30RqlNdFCIzV7L0b9DLa
74EN+l5Ckmvj7BSHLLHmuJS/jQTbKsbypsdz8pZkaTzYDd0922WDJSoZIKtWhWeGj+N+aDJc43mG
n5G1E5KU4aTYLW9dilp7sdGxrRgC1oiTaatwbbgcHLPDShwDD3OpGBrGfGDC+Bxe3k7Ln/l2XFC6
284SJLhGLVGfYKxiwN2n49o3YI725UB/GZ3NiBaLeJT6LvDa+s6doub7q9z0ajD0pEeozk/1cqjx
8yeTj221MtVt4gvxPi76/0vYmfVUjnRZ9BdZ8jy83nlmhsx8sSBJPNsRnsO/vpdNdVcrW+rvoaxr
oFAC1xFxztl77XHT61Z2i5RlHLRAJee+dapdoxf2Q6K5ACVNjK41pFryHIXzOhnBva8xUSmpqMiU
6sIr0LKkyppXL+0ugdWJD9frI4CBILD7LnUvTB/AEUGO/cApsjI8+pcRmQ6bAArGGbkBSlYq3NdS
sHyP9WeoF1vyf6LnSIuzx8ZmXxqG+lxEqCiUCJIbNq5Hzu57t879XRhawcqovGmLbvHS9rX3XEuc
zS7RLI8GNE1yT6r0MNaoapbbMKBVYWCZX3E6l4cOS72IpsfOz4yn5ZLW+SsmInFd7gLMUTtDc51N
IuVTF5IJpUfFuE50Q26BNwy3NNZoC84XJRmWTMLsCGW2vUOcNNOe/p587kd5StBLlGL2/g6W6C7f
LzuTmtzjZOlRAB0rqR1Tyz8r1psXvXb0o+xrkwdhoHtSjXi4hX62555JW0z6GQ4/MYfgyLiGaYCw
evIwJ0zhrhKNdosZBe0qWdBUzBL/ulxoMI+phHvv5+9BYWxkl8ovRpr3eimjn0DEsE6g2g2T8aCh
o94UYjBuE8qjWzeN081dFYOeEnsAiaGfz222hMtam4DnGNF5gPaR5LZCPdmzAdAdKE9FZ4tzRWQW
OWD0j2oi0RAhAPCioFcvVlk3LDAdQg7UJS9TNznb1Nb7nSW8Lzl577ZseKPM8WZlyzFjGskFtXkk
zZgnNNPiF0VpahnavUG2msGxDzVb+pP8qyDFjgVL/K4bvO40Zn6+JrhrW2kTcZMBAx8T+Lpd9TRb
BMEtRgVUMZLQMnSBi8aj+WNR0kOKlSfA2I91dqRl9sp25m2aziIlwR225eh4rHT1oc/1J5F0v/Ug
PaSt3xwCC0KeVYlk1/gEfQE96GidvU9QHWXtwW603ZVpEOwWTMdCle/WlAwUoBG+NLKKIIahBAc4
YU17fJPvjiLVLabHesR0h7F0Cu09KdwW0EwI6ASl+zkkBk3S/B/76g+dQooWkZVrXBhvQWoyJWni
OyJE3/UcuYyWReee4+IqHziTYe3khfY41vmLFXn5PkRLVvK9zonS7hFl8/aX1WdL9MNJpwhYlZnV
bHHPR7vWghpuywArGVPOwKIyCa4WDLWNn1nJFk9dtqo0sl0AAaKAesQjyRbZhJy20dtsSZ4y1qKy
xC1njV/1AShJV7df9ID6N9CdaTegsdyYzTYzGE5FlURu3ubIjsbzaPfvhcSP43rOm6ukicTWfkjj
9g/P4IfTHzr7brCQy5KgjuAc9ipW0pWu1cZqCM012wWWCCRqhFLmxLva2XbMcCwJrWw3lh+e4na6
kByYXqsSs6BS3uscauKU9KZrNsRNQ5JRBzN6hciM6IhzmjMx7i1H7Nqy2RpxfhY1iqhGQEC3Qe+v
QUU6cxe/dcMnL5n8Yz+xP6o/bjOesxpOiuMn+zauv4yIfiwTikuYAaMGY8kGYvvkRqIbnQKcsDEs
wb61Xoe2AD1vdw/84tnaDNJ5iFXAszKcsXauAknUrWGSpQDkztt4/EU3El9MMrbdGqoCxdVAMzDr
019tE21lUAECCEKx1mJ0umF6VuXLYMJTgy7VnjvHTNeVPfGzuZDqjHomCgbFOgqDX0H75XsuZJBc
fyz9lGyz1H1vO4hEuhWbkDiP1tzcTA6uC8SGWVaC0cZvUQZY1R/YqGJL+BtBXAlvB/whLD8++fRl
TVIXAghOELr2Z0zFcxWV7+Wob0SXfdWBBVM1vKe+OPCElYc8gp6C2u6IouyHFfX2OnXNncPBgPUC
H2lFIdm6FvLux3SSwcoWHV/eDsQf9QgH6DxNPIvAeNUeqdU+ncO8VFuTJMckddcy9CS+AL9C7WnI
ohqrJ/P5h+8rTBIeK2bpqOEpg60XF512AJi34U/qbiDQlSiAac4U/s7q27s+zL6IpgaLUre018bk
6CosqQ1HB2gNmBkU9scqNw+cgHiXdYroALPkHycRdyvr6ntxvrH16UROLI6ZBppybVn3Ph2ueSjE
frt1x1Lfth5oC3QiBKN7J1lEdyaFAWBI0e+AYe0Lplu7wiXofWoIDVdA1UdqKDgx+smW4tdECHDh
mpAhJMu9+ZQFNPA7uzvkk/gh9Pmkh6CCM69+jhDDs2jWFHsEymVuMG5Bur2YIIEDtiq4YGjm8uEk
QfOeekHLR7UkBtBA7MJiF2NXRQS2R0QBttfjbN1Vt4jJFi5sQgoizrue/pVqO/SEJNPz26wm2z1Y
Xb4ZR0QeeaXe/JRAMhkMO7sS0QH0SL0Nsx+NjTQmm1ivw+Zsl8Yw86CdbTYQTAB0zj30FmLrur41
ooGZYYEgYqBUnwdlnmKdOQQYPhyWiKRGWCEIcvCVyUj2Gzt2gcQK+RV6ErwZJdK6VP7nKIf+akj3
KNOYhKaZflMAPrTKryxKLyUlW+KmJAnXcOeFv+kISops/3VoQMoA/xzWWSzJMJzaFnxI/gR63N0Y
GB23hGK8V45FlzoZ5NoGZj0XvpuiQRYoCMhkLdIlxD4ObWbzmhjovJxe24yDIqdGZdE+H0FbpnH1
0EnGeKa/j2C9cg5L/kwAMVZjTchJWkD4hnx2F8Tiq61SAKoNCSUdHrAUlHFgvpYdWJo2JIqvrDhT
AOLYZUPImlJYcjdqgLFqiILBEJw4u437tIo+EpVfsXE+xKG6z3z7njPEs9fO/sTBeXFYA7uWQDa3
iYhJQSTfDRFyk+DdmHJi2qwfhCBvDS069H74Jhp+xiHxXrSKybjFxsNwPeCR7KeV4bhEH/suRMb4
M5Ht1iFr7WjiIWhlA6onCE+l6zzF0UzVGz3aZJHJMssymBQn/qSPbmU94abQL3GYXhLs3xlG0Apr
pVET5MyCppr2AV3RPh2+mkScXLtTpLStnUfit6tVQXD4YGIXdCXRxRWh9qOXvOmW3KsoxSst9kUf
k2japFdItOcBF6vR7jmqmW46qzKKYS1zhSM9RuxcGL9iWAarcNwmOgnBbR+RYGIRL1QMDXxuYljW
icScoid/OF86WzTFdyYHYXIxQBnaX8Qh8KvsGnnP+MncKNrbNSEOh4jIGHOmfWfdeHDtmAkLjCbW
497axZSCfFrJfEcbRh1YsPZyit8kUqG11ngBXj6H+MwM9A49twM2OySZhbdnu+bExc5jMhbbiI10
zde6yX96Y0AcDii9darDeEibn4XPgcPpWrEB381fy1pH1sAscyBMtJkskmViNmryN6zQOogxgOif
KnM+8P/0bAJ2kHZvPV/RGygMRAVGyAgTn5xoonXIoFB0RQjGpwGfR4DyijTkr77NHsnPVZM5rXtm
xlvWaIu5I8JMQmzVbszdG6dR6xLZ0YXScyNL5j1JQh6dT77dMFB4uCxpXeng1Cd0xLUIL5AGwt8x
MSmAUFAvv5e4Y521xr45o4z/mqroF49svG2cGkZODRoNmMTKTmdht+XtERx7O/sQJlAta5MVPysV
aUawFJM/lnNuEnjLrl+fgo4jaxRO1p7WObMK9BL0AePTYMk3B1kwka/8zzGpb2hgApyCijaKz56j
V79j5ocrjzJs5fVPCSOjFWrVs6n3f+q+gwMWkdvEILgP020kXXttS+dHQNraxtPHN2CP1gpea3IU
JNDmdaE/ORi3e9/AzEpuwFojXjixCLSMQYhxcu6tLTSGtZ1Ro0eDgFPmacbGS1Hf8r9YAQ3obqsP
E3Qyo6ID0Nc78EreLsUGE9G12w0eKUrKFceymeOqtep3iJkvaniPGuQjgOGFfucWBhB1x6Wq5dwD
K+mr0wzGLpO2h0xirGz/uRVldMcSTDar+2vGN1h4srdKR18gQSY/tXqt45HrXcIYua3mSyhZwsoj
Ia3xQ+G45vPotpg+Bvc/DBu9/zM3CTzdND3sDL5tYH36a26i1UyCQxSqPNGzP7EX/jqzTE4VMIRP
iwAk7+vskfQS1GnxVjRtesnSErKwb/LTYWCoEzc5LaIszSPFOTBuJk26HWtg9ZQ3Le42DUhIOAYE
jMROc6otfnBztrEstwTU/DOKGIJLmGfGOdHGZ1FpwS2e8DJWgZFAJps9ih2MdqJMPYNnY0Vc8QTM
haAay4+eyOqFg6GLDMofWgG61g/VROqLluvpUROte5+x+fhdIfYxrq4VgVXNww0iiQ7pHQyHqu2f
AKl5Q2FdFPu6i+3j2KbOzIMyD8LRfiJEGG9dJ37G0nHoUA8/PNFXV/wa/1y8Ul2T1nL/g8LM+Luj
6TEIYjqNgdz1TQBBf3U0VdTWdCN0eyXwyojQwoEVEITBZHQ1tI6/B5qBgtOqbxq5RpuBidCsxEVn
PwEdnXot5wjmHhDH/AdpsPG3NBjdJlpFnlcC3JGT/63fzNAGBKBIaURlSXfoEK6VdMreHK9G7aKr
6hSNIe4+t+hONsPGb/1a2oTYiGBuk3Dviv8w9Df+lrDxT/LxKVGF4U6ALfTXu5kJluvFuO9o8KId
YdBk38gHJQgyxEXuTcOzPjS/dcM7ZXl9PzL7uFp6Yq2nnFiz/3+Kb5v638Jjz8aJZAe4um3D9Wzz
r3FdH4ZxpEbJJqIxltTr8dbzdxi6ate26IO7eupPdRTdol5vzsy27XNkkFgU5LH94OdQX3QWM5Ie
iOhN9HCbdEFzlSUihXn6YhZuczRt45fTDqiYlBdvncpp7r5HMzauPUQPWRmRSpzgLSIH2nrxJs5K
y22uGa++NxSzMSXasSrgEp5m+1ko/B1RdG//2DWQgDgu8nVrRs/IXuK5KSsUOkj8Vz7sR7CLWJD1
POataZB13XjoL+evpY4YOIwRftkMvdjWYHS3dhGsI6ZYH0HXw6TBzraf8qDYVY5WblOnmxXJhdoK
accbSVYr0+0ZwoRpyoctD3hWny9Fl1mIJzHhOvKBGKEHk5T6eN2G/F6/B9WR6T+5bLuzMR77cErf
k2h7AUp1sdgmZtackakaZ+Xn8UFvkqs3TPRxcRo7k9WitTOg/7rdo4165aZUZTxz9EHhqYoz6BB/
g00B8LLu6zsnZC5YhMwrw8FRW00HNB9SClCTgu+ZjBKV3Vg7TwlusjaviToiSKOL6hejwm5NMRVc
0iw1DkKviSaxWiaKjnb1wfLe1XRxd9+L8uRbMZmJmgeQPdj4xNOf69i29j2nlNJr/+R1ah9D0/Dv
wZUlJ3TjvOfYbNcZqNl+Bc5dW9nW0FynCNpTG5WXxhflxSKm/vtVTAJBfJksGEurKSyQiKGPuoSu
mK5jhdg/sRLmFp1z5PHBEBsZ5eNuuaLfrR6DDBrRkOInact0OHjxWOxF0P5SWCHv7F5pmy527NMC
EyVIVuKAto422Fx3Gq8ot5xDT9gOK1rgUNQlJsYPhu9aKOqdH5T+0VI+duTGzveaGkiGTZxom5o+
1nfdN1/qdopo2Mtij5o9m0fCQ9o9AhmZHpnsEqAjwUYkaLK/H7r5lWarByX16rB8yNBadFTe8DoG
6Y9JkFIugh5kUaVX17aW1TVoMcHizUAQlDAPcaReoqwPUUpouL4g9k6YIpXT3sv5MhT+6Rv2FYYJ
PfshG66jX7QPee68JvLJyVTE0VPSFw3Ij8Y0aqnbpLxx4xZMxTIRnLGMG1CxuCgNfnblygyQia1j
YubS2ejnikHdL3e6w+kvnHUWMTCp2VjCGCi8La/YOdxjFepPfuMiBA+D54x542YkkeMA0/KnuZhT
6ydF7vS59wpvq+uFdtEzaZ2HkggNPOjhVbMae216lfGB701lmx4ecFVZ2X0BL+WxsYhCs0d7uvOb
jpyZHFtdeGXa0Jzxxgdi1bY99KgiL/kVFglRCtlezh4203fB0RSKFlxFvbuxZcsENU2jfjcZBAMF
kzPeO2avA1Jjv8OBGN2F/S+PmNhT4iCzpaHAiW+5x2VVrQbVfS5uVNLJUP9YmXOtKzKdc7t3buyv
8CByKkDXIzq7sfV77JYKEm5E90PbfYsmHBl6wGXy9lE51Hl1/lBa9sv359At/ooWNWsxThu3BhCc
c9Sml5UQaEpaxPL/1aNdPIzqPp/hCB5V5i5xHVqa8y0xJPEVPVy+qQmO3ZJ60V5zup924xnPfe3k
T7L8o5yChWkec7TjZx0mioSJqtl1TaP9DkuKYNUHdwK1+w1DqdyFIwSrdJ6ukVOhLpaw/xh+R8ub
R568TgQv9G0GVT9UHvhVzeedqx7//ahGospVsBTLD9oH9sotoUSkjXEsFw/oAiu2Y7EXuP0OVjUG
a+TUPwP+8j9wO608FOu/mKnHoJ+eMocAHViC46OuxmSbGC2ZyTqBiDUJXmxmPSaIpq22ZkmYQGkP
a5D+CCWmbvRxnvdDuHPDoPt+7sIR8IolRnqP8xNY9TA2aLQGq2/pUUtVcGI4A9PdQ6okyZUYwqrk
xIyQyR7I+3Z8jVZ5WYxXCEJjtTccfpGj6n6V+CzXQRnMVDAu3v+8CmzLZpXpwb1FpXlN8yDaM2ot
CYKwLHTXbY3idUwysjDEUxia0WHU0vuC55uIXi6ZiaXPJH05rclGD9jJn0WgAZlDQg+fjxEMABU3
Za7IfOALT+t67H3/XmnuF4jk/hJG1XBhINxtkSMRuTrfLp9owvbZx6ZDVhf96lVPNsDFhxdDqIR2
Rf9Zr+OCIw5Bk4iyKA/jvYa4OFfIticRdy8NDOO1MKzm7nv/w5ink6D57w8lM8I0+hLQo4so4Dqy
6KjV8tLsXimotvmUWhc9d6LXpAo+faKhj9/ioRYT28qH5BB1wviYX+iZRVRy6FSb0sfWELndS1t3
6Gscse80RVsAveJAQ4JULrqga20gYzEvowlSVYHXSRfVB+ZNNJi6Tu8tTWtxV33V9mc8IOlqk944
pDUPTz8F1OOc8LeAH659GUzPZNXY9JBSke1smU9X3PvmVm/NaNt0EriBXtO2mA9ecZeOm5EoHmTm
2SHpwvxtzpnaZMrxz4Xd+Wie1Etoyk2nyfLk8pQjGP33pQroiEnd+/FtfFg8EENhO6cIRQMrddN0
B2dZzRo9iGll+sE20px6r5BdrBZN06IKbzRL3dniXaaF8cq8ZjoSskI+57mBx3vvGJBTQDal29yx
qUuMyhxYunV72pRttEJwz9w6v82NRjfeNTateWM+Hy0omAxH2K5Hab3NXdWRMowMkjA+TAuaqOMn
IA/kEMdWcHGXozgHeeNc4Cp3RQBzuyG2QETDKZ+RKPEwmqyJktMkZtdvvMu/oJfW+xn6b6rPfDR1
Pv1OnaV8uSXHnE5FZmMmmHJDI+ityfcuAaw7BFXeJs2d8hQZ2Z/FBP5vQE5leuNZT/LXrDeNi+FR
exIHv1sOc42yskeXuyYY75SCHOe5Pb7xpguPomGEtNwmtTc+BMbUHwQuKiPPix/S0L+SEQfH99uD
vhXVuZOT5FLnDEgN/wah4YkxiRee5ZyrMnFQN5LaOdWChljva9cw0VLkkZX6BYGbDTcwON4O/m7h
hFR5A1uwiLPv28Ee6kNi2jQupkg8qar/CMbafzPAeRWc407LJZtfqaR/6+rYuoLjSu+DMPojY0v9
iNhAeRd35t4RQv3wEizuemIiKOCr4Ld8VOY1TqvkKo1s+20T77EqkLonabeEbFyUzfYxwIS601HL
vkSqfYknWse4jdAQuJG8S+VwrLDeMXEqsleEPGub2IqHFuTEYSLEeC+qOHkOoX+xGLiXGhPlLTKC
GFF9/CBzwolqVW8RyxlX4bYGcRGOfl1uiSjIV0Mu3xEzlndl0pVQTQWnZYu29XK7fEJrHuRCcSLk
7KAGUtStSBW/ibxvjML8mMbxT43Ze4HsIZF99SmdQHuP8sYBzVoxIE2hSc4iRiBvckvAkQUvoaoP
gkSxVatcHfRXQ9JDq6atzAYL4QOsNO1WlW654xTHXLKeCdQeTu6pMk88qN/1E6eChjwnZaxDLatu
qMvsfeiZnPKbqj9GQ4XoNoqGa9WJdl9F+nDlXNXuY230dpkx/p54yq4ci6d11pr1exXEdwZP1Euf
5AYTDZP2aE5lADvzORZasSlA1WI4mXFZhVtsulLndj6cLZ912mY6uDWJqR067C2+0X4+2YPWdELj
VUvcz5Kh+s0Ia/OVUdnGLurxqa7Gjhx5mkozDebszxUOmjvwnk12Wu6Wj3tjZknYQHwJUKP/fumj
34g2y1e1+nvkEiTiqtbfIPRXq4Bs5/Ny8eZXVYq9aL28THTn7++/fA8ZNH+0YYDENpsNFtuByLRw
M1Z2yS4I7kAS5gEU+B/1qKK92bi+e1d4mX9vgP1aBvftxFRAa6Otn3j1QzhfnGIs15Req6Ko5GMa
pzThm/gjrByo8Z21VWAVdvoMuIkK8c9lueXoOKzbCkA4UfTWrTbzB4pN7Wi7Wr1OW6GdYZdEW8eQ
/Z7d2XrBAxRRwVaQw4PiyrGsIiTGHdYpUDBiFsh1j9PO2dL5IrTWttSvjKwenh314hTigCWQaDU2
Ydr9hcBHFLqffotwx2vbNwfwEGnJ8jDavr6m3HWeHL14yXQZnOltPzBYjC8LfYSnYM+Ujve+Yahb
nUbTDfi0utlFy9RCBvfzf2Xu3ruZNZ6qKNReO6N5JQpIu/OBalzrqHgPEU8x3nY/bTv9qrMsfslQ
Dexa6Ronq98Fnje+eP29bSfirYSAd4v75Jlf7VZHyfpHNJQLM0dk8s071yE9MhTYQDxHdmswGw0A
viF4drp82BZ5hmJiVgpaRpAfiMPVwUaOtNGpiGMpKJgieq6ZKEBhzoPNwRQ/4PSn+3Y2yOUNMdJe
FvvbRTM/QaI4q4GhBgM57HPFCJ++VCDhCsb3yegUv9uBAgJI0EurOb9FXL/FeUZRhBuQQnKI6EAV
8imCr/jIhoCeVw4kKvp+8gsQ6UKYWD6MSQm6BLB9LXT6F3KRfgzjoN3RWrZfvskiBn2mI+Mt++hX
yWMJrOku0PaLuwLZ+8bIw+beQxt2oucI+jTCnUyPNHx046B6RY7cs9fa1FRJGf/ksQhX2uRVrOdt
sHIrphr1MGYwLggq1lAFvRMjd/AHqb/qLa0Ck+PHOhLiK3I0/a4inpzka16B3It2E+a2O4ptPiZ0
qvAM0iMUKVZW8AXvjRaAvM29TwYzaN4CadKjztpDWmlXw6riOysd0cd4PYWAatZ90HHAxNp1yjq+
mV9EGnNmGR0cZ45ZayGwEbD+mEdWvLdNeCidY6T7jPyWlbNEVRibrrfTS5vn+d6uBInjNYhbI+5p
NeS7dGxPswX8NStI9WjHqT+zPMevpkenO7FALS6fFa3+MVROeYmY5/jzcZ1hnH6JRkMwF2C2lwXU
R0E8tvuMb01XITG2i95QIzM4VMmTwq20Sd2qOKJ8n0EiJUaOfWyJfu8PxFohrgi3Sqh0r3ynO5QQ
RF5GunUGJd8H5E3sG6Uq7nRdXUfkmDu0ftOxqgb3FAkObcSl7EoiVogSsMVVeKO9JXdLfwqD2F/R
Of6RZmT6+PP7IZ/fD9r8fsCbgGuShNsRTkvg21SCMwXZzDztvsXJqZKWiECtGSFv8/+4QXH493S3
HPFKU5z7Bc3cZAj8ZDriaRmipFybXZZg4jDTc9L39qMZaiiqq+zZ8w1INElQ7wF5U2vnZWVCRHKq
gxzb97oJ6ucg6PKDzZq2p8o/xEzH7rqg4DxklOJPzJ8sBeavZf3KLEgtt0VT7saKdGBXS/PPwtn4
BdraxC7eG3RXmyAIissETuiWgRNcO0FWvP2zYev+FemjdueqkuJezrkUSeY+lZMVPkWB8VywXV+7
SOuvVWUTn+BfII6Mb1pZFxfXBb0mw1p/xay3aY3udSFpE89Dbi+RX8oqjCcVt49d4/jPXtpfksLL
yaE2WAEa4zGW3YMzuxnyYmyJulVbibH3ufe6tR/01bmnvkU9W6OSrVotPCelmZ8jG7Wy5qTEr7px
u04yHSvwHLepa8Ghqof9wExH0iqizwVjtnWI5y7TUuyWW2uhzfaDvfmoXDFeAzOLoPNbLmrJioRt
uK+8V6dgC4pEXkfZdhvWVgBJs66fv8mw1+oOUGxJJ8yBQ79b7Gx9lv324MI6KUTNVFk8meBbV1i9
sJcyC14gmkVufRZ+39M8I8tVGG1/nJL6eexuqUBnh3uI9DTW7WjU5YmbePkosfZRJtwXGgIpbBYi
q6PAjq8QssUr+afPWs664You2WYEFK0s1ThvRgAJxCbrYxP5I6rxdLrIvtA3nZkZm9zOyDZH9eAw
PexB1k+m9YZVAO916Wm71K0Zjff8tMaAXDY1k0/kT4gbiQpEu/q4XHgKdJy1drULO9U/Bjf0ayH+
EHe7bAm9K8qHptbB3NvaJrHZydXoZwoIFt99kM3vWgG6IoirPZiGN+IA6I8NFK13PcFK2VtwPTgZ
MmXjrLRcmCESE6M6d7vc4rg+jQ1kq84a8D4vxufRjO6JLdp1+PWfDOcfY0ZDBhglA23MSk/rGyOG
vLSG61SjtiREONgsBu3ELZxTuyDcnaHPrtCR5ErjhH6UgZM+Es2Sn77/WehXbB7xCkKUXyfreFbT
E8uHoq0W4BIW0jMVW0Zrc36yC1Vklwa+sz6gzpqgSnA0HRizzdGQy8slETI3IOaEA8utJILoECWF
+e0XYqntNkIJ3z4+GPT1CDGfavopZq1t29kqj8+zuwJ+OXYzfX+5BKmhbR3+8et/P9aC0LrmglQe
nRYqzXWGAD2Iz42TzNnLhap3DvvqhgW95WCTynMxmvWGTvmHIDr9skQd9HYjTkwdSH6YR3ul0Q2Y
yWO5r3ykN3O1ZKXEgOFmlxvLissLudmUBHOlP1o19DQ7/mIOEnKqCGFmT0b4bDea2a0zRSbE4o+a
TGKe8KBWBOwhdG6NKTsA/Q9XbhzWO6sjP0Z4HSECtahPKEVY11VfPoghJUsrNRXc8Kj/oKreTpnp
/sA81ezaeQxWxg6b4Zz+OvBG/F+XxuzvCyLPLlOj/85bO/yjp7+HZHxs2KFOXZ1tBIvyOTE4wQDs
XE143tjJsUbtSExjfx6r5ABTJX5oku6bIOQjX39qGxxgJKNPkAaQ9WSajrjDRb9DM3W5QMB90JsZ
apOrl6zhn/zd3nQzO7lfDpmd88PJvfy+der2bmAUzO4Xnf35rO8RXAuEaL7/56WA2ZtBDSbQs7o2
kyLmixitVUbG4ikhY3GVYMXEsBYBBcWHQ3cRctJdKZu9UdXuqWmo+pYSVyodndegZReGXU9xrQIe
7Auu4+YOwAZjoKm3vxg/oIwru/gydjK5ZHX44Zc1FWnXqG3tGfYqO5B+YP6Rgf/kafr00tpiX+nd
n+XP13A8evTRSrpzx3V+Xz8EglU23lgjKWgroblnL2jaDwNm9qqJ0vwNxqXJG8XLTgOpEJvUY/Qy
Tx0yYg3usbie+8akOEAHt8ZjAA3Jb3s0hT4O7IK6qvGr89L7JYmBQYzGT5uju780JRN3J4vinxPm
sXUhLfscwrR9agPqSzdqHnQRxpeij94Mfo5XjusMdfGnLXf6tB7HqnjNQ72DGgiX089/x36QfoY5
CGuVaW+JlU5bG9EASldH3mqI8W6TPC9w6UHaH4k3Kujq6JyySjjnScLR9I02vJWh329t5fSPZS5I
tw6n/jXV6WgScsY0I7fyLSo9efY8ECXzOXDZz2rnRbbG8GLo+m+tCOZTQ0Ix21+xz5LUoT6ZpY8s
7ZLsNBnRiZdDScJXua+JpbvYecsczAvmKAukX+t+GlAKzx9cPh0Zjn+paH2s7KnF//w/yTXLqwqF
jud3wBWlo+WfSDoLTWinwWTDpqKYr5jA6LnMH3WH2N9NTfeamaG8lraO8WpkU3FrYliX2+UTSjfl
SPislNdGOsGp8vPt8tl/v4QQNPdQj9rLANnxXgFEPWolItESFdT98jHfIu6aP+Me1A8hMDo4hlSP
xN4TU3cZZrH98qpofzL9aQmdCBgUVL7fXZoce6CmCHi3EYkg3UKTGTGMf8khnx+bmDa8GLVP5iuo
9xLhwS7IyH503PisBWZx+feCCbJG0u59Lg3HqNBngDFEdTmcVWWZ58FzrbWj3C57M2Oruxs4NmxI
4w13y2riVE12gZL8JfWxO/ZN0qzziDdJHKefi2GubFLrmGRgyG0dKKnC/7pf9qGuc7LLkJvobLsr
1qh861pd/ESP7FgCZ7/UMwQkVu2IY8wcEESyKgSIhJq3Nh79Q2+eWptAPIdF/eeo2ffVWE78EG+s
KafIQ/2vqFeekoCFelD01kfyBqPKaQ9ZFZpHr+uPg2N665rK4dRkcCjjgBGFrtp8bTVt/dOPcigZ
uruZ3JnSpU3iwe+AwczuARyj+KoGKNvemF4HI6jf0b7wLEgjuqbsvfeOxu88H6zwaBEHtF3ELxPV
z8pymWD80/ulht92FnM+tFsenaNxQg0lm3MaYAPswgHGfAPiVljDnaGQzgcetNFl71wa4Obg47ax
qt9arwVn4frnLmXARgfVOTNd/sgbgiWXO0EgEGYRW979F2Pntdw4tmXbX+mod5wGsAFsIKKrH+id
KFJeekEolSp47/H1dwDM7jJ9o+89cYJFkEqJBthmrTnH1IJPNyj7yxA5zhLX3kGdeuDlQAIsJi/a
hg1NAQ3K4A8l4y0WXfZNdfuPBlbHM2NjuClMjI6U/5s7xVgX3pQXjxr9lhwxWhR5UQOw+pnm0aH2
6Qf7X/lwTzLdXs7s90rNgAACZBRxd+6mSsYMt+sQZDWiku+emTarFvfHqVTYfGiD0S/NLHju+67Z
3prdTdwGx0wcmqS0XuoBagVCHoeEJ/0IAMPcoyilB0517MjIRnU9AUZd6XDsp7/mZkzQQ0IBO5qg
evNjofnFPNnDpkj8c4UuZdkNLQxUsthgFhXrkl+78ULTfJqqzXukP5BKpsNgcKM7M2TNJ6rNUCN6
wAWbI7yddItUPI2HToddMz1ry9g7ioo1Cr137TEDxOLUTvDmYKDbhz3qNloQ+iHAPLsy4c5FloyI
lu6SrVEk+Z7mpHUlyWckNRobuuUZOyBZ2jJuO3tNMrUSrYXd3netYq67Rrwqk8famW7me60tQkTP
enSiifeCdGO8VtKKLoUpPGzRrveupH66TmPz5FI4uks1F9wySN93B8fyslMVIp1bJ3hWSYLAlqkd
ZpnDzXOtSn3YMa0Jlm7hcGl95UK3R3nRy+G9TyL3uXRD2hFes9AtXHaOxcUT5+mvjV7g4Gb8c0E9
1xyVNOi3+GGeK3ugZQWUqNunVn8FL2SXarCg3dtBFPRYUEzNv/leaxUfjU3jai7XjVLzzpZ67C2F
/GfI23RWFuHojwuWBeYpj/o93o5y1UyxXT6wB19q6bXWVG1fT71n6sPgtcf0ubFwvSAT+OgK4rBK
Vxu3M1YjlDWUVW2EAJOmmP97FeejEfYaiKQgm6JkLo1WjlwEjJeeUmSIKL2xOAWperQLF02lCbV1
V4YO43JeRicy7I5ZXus7q03cQ8VGvMDRhN2K5xIkS6e8qM65W4qG/ZA7MiKoKKQQtRzsihCC2m7I
f1dQMjJxPhG4DoJ/hsMGthiX8tYrk2AzMpl4a8Vu30JfY0S0fyhD/IDXCNK5MPdEROEkrYheSEhZ
FWBDNsgj+oWZD8NZLWrkCGGUh6h8PWMvCiLBBkR+rZL4ByeNDhphFMOiVDR9H6n+r92ptMdueztV
bvEBJC8E1BbY7gxxX23EKLxVHeZyadAbok2qc4U2NM7xq2xmGaCHffVhOhLkKVxu76uhfnG1PPVa
9SQYmD4c5nmfRBG+38772s7yCLfSVX/lT115QV3v5IpSrgywTEvXZX1CIz84YfoGtjb1Tdz8ScmG
9DVyqgqRQ5AwPeSCpFtP2btN+BR3nNZm1W28WhPHualue5RhPJgL+zyPntK4/BhAIN1rcUgJJFez
i0K7kK1jVe0wJiRHK7cQtZfiqqS6/0Z6PVt7dgtjTFNx8hHMMiy3dIJlXteYXvziR65TPjXYCZL5
Gj0Sip3tHdZUW5G4qKIojm5nXrEaE0c3QxDqXT419PMRVBivY4Xzrnnrgu7h9vQIbyxWbGxguVQW
YpTVHnjYLeqvlsoLcn136yN4NqDCWJVu/cRghVJn7zluvC20idM02QQhnRfEFFXjWpG189L1pJIQ
qmXXOoJ5rbpk6smYBDxiCrUkQUFZ3yjRyBKc237c6kx/W/BJrEactisi2b2dlkYvsR8oZ8o9Jnnx
o7tWDPTIXUubqQun/gFS/lZHhmUjdjpTx3hR4yq55LZysdNuOFDUQSzS5cW7DiJ9Md/4WSPXt+wH
jJgDZbGb6AFNFpE4rH0W/qQPHQpT28/M/s6hQ+TSmyTdxqV+UdqZdmcoW2aA7FxZ+t6kALifwVn0
fkvTy7bEcBs4zdTD3H0wVSBStFcjDx7A3NZok7bH+mwP2whhxjqoi2JVYgbB/oEiSAT+uvNcomZo
qN9KMQUSor1fynON+OfNlUMM1add3S4iuG9haPj4D3Px6mdUZHPFJszE1IdH2PRboxzJoyEEHVQs
rQgVQ0GQeQCbOoqXSmK+dkoS/vRjlCgtcXAyp084M/hd5KabmnMe1XddHXFtV8fKzM2VV7CKMCur
Ps03vqp+6LREWJJj4mdwjep9IJDeBS5S7qy7k4CbGAATwvhm+aQaWgPq2ZKhT2ODUkzYInPIN3Tf
Yq62xCDsWIU+VFrX+dJyK4OZMe3uK3clTahysnGnndl0Qn7bTdj99FKYw6amdJDg7BEbBcCr2znm
qUq4SAQWAWZPsWymkoSnJ/GuilF8FwzXixoh8nEUudgFJVCdrh9R9bIn25uqrK6Kj3plPtRyDHRz
9I9PbPcpqKF4QFJaVGVnvaAN2FOMpwpcDKuZ0FCxD1krtAev1K90PNd8NnnJe4qSZstHU5XOvdQS
muizKjG22oemcJy/HPIFKDfwTpdkMUUi1rpdTKhZ1lrhcSyLP+YzNEN6RVejozSWhmRYlF5HEokN
WSK7FqVNT78TtbsPB3UdT1qdGbBAzavZJcEDEwD5eIzDdKwFhT4bB6qtk/Xh9L5zgQL9RVFm23no
WqTjy2OYNz90y4W+Ma2aOo/5K46hM5OWl53CNvYeaK5ulEL8rE08LKEh/ku4FkXGqQloaKalTqs5
BkzIq4avHxQCL1UYQM8wkoSMwVILF20bP+UpBVkiscx9b6XtJnG15rXtkzUtx+jJr9L4EbAC6CvU
Dz5lvpt0KiSW+3i7MpJJ9910cBeETSyOP83UvxaoGfWGIlbEXnRkaGoTcbzUQMt5eR9Sq48fO7f2
fyjepP9uxWRasttDIEyM0aP+IksWZ6njkCYpRQ+OleXunzeznGE+TDvjWZki7jSvwPc8IV6I0fKe
GsDW26BomfGNxtr4OtOsDEEQzDyFUc8WVUXS2gxWwILmrEubEYOoJgLW4lQ/DyWmajKB32oqDLuw
yYJNq0PenYYkx0/MZRqE/tonjgsfRJmDjAfrgO4zL1YEtI1sDaamMmPFMY/cbFtBQXyPiqfSzbJN
lvUxzZbgUZOZ8i1AHFTstBdaaiCsQGhFLX8qUimuCBU6kCEiAgOnhdJ6NjZUwVUzyRB8GO92rjFt
5PjzPcizOxJq060eG8pz2zrXsDY0tBNpxgbfd/DBVB6UW5kaW7YR98QpIftuDXinROmMa9Nvs61j
+cZT4b7nVat+w3/82fOlnxWkw6xcq2KZAv56nu8RR1tSzUBwvTd1kru9qYXSWIxBpTFc48RqH2XN
EGHG0YVTVUEQycjo9dZbmTv6bqZa+XpyReQw7G86sgKVBVe8dwTcQTB3oQ8fY4TEVO0VB8dGI8+N
lZpUAZc6/EDmA1/dQ9hQVlEWvvttQ9Spaxdvtiztk8TkVFoD/lwrB03JemQzF50MOcpdp4LLtjwu
SAN25wYBe34hOwS9NfsGiZt+6edaDKcMlZZHzpHXhvV61mwpEAk38z1PyHjT0TxdesX40VpNT652
HGxdP4KpEPq0RNvy0c3Rmw0VyCKqIfJAOpS+HWIBdjulUQFwU7tmSahdIx2ICIOdcGt9W2FyXVbM
FvvAIaB2HoCCXn42pQXJkf7+Q+IYd3LMvlRC9e5DIoMQ/EZcLimi78iQ7q5ujMd6DJVj7LcJDm9+
oRo72Rv+ia/MoN1NVsTSj6T/EGCT2tKgP+qoCnek6xTs8IKLHpstcbDxz5lM2VrGJ0g5c9ezjUUE
SB6hwroYpkmUfEWtvcN3E725xLhvcEBmh5zY30Vlmh7dHwoDtTl+NqoboLkDgBf1PcTmwjcWOinn
t4F8sAn0ScPyAv/orjVa/TlWonBVCUXuaZ4nBDUkxrIHNEG+ZJPTCkcAshqFY+6sphweqUBvoghV
lQ725tSZcX0JiPFeqkSorFGmiGclIDs48d8w+5Am2+XneW/PAM8mqntU0u9uUhMl2vTSZEKdtpGU
lIWyBav46MVV9BTHKhfmZKG5DX1Woz/PJfEiDkkzclFUzCVxEnOXuPa3mlo0+yao7RcrGtYoxIcP
8sgF3P5Y2SuN+FJwuNEBVo2L5dnlSid38Mgiyn8y+CAIfryonh69JnHwkidh/z7WZQilIRwfDTuu
1i1x8W7bHGRrGkDJxYeJMoUidO2fGTH9c+NqNRtYK9umagbDFTMfKu6kffIjBA5gbd76BtGXymS3
Up3xzDzxUPQFpQS8zNfEs1EHS9luG2EGjzHkAHYOdzoBJcvBIerCS5X3WVZ/qxMMea5iOWyRBjdJ
srGH/kxBMdmgACe7trGxE4QVsS1jXyx7p5YXC6TxMh6g1xQJJssE9f+dUErjGpfjz/m7yP778Y5W
HZa4gA6ARwDznFaBHvEYhB2kPq07Ccv9NGqIjLFri7Oq4ytStapgV4aIMbVaKnycHStWnehaSeBo
Ke+iVwHcLOgVBmh030KilpdhgkvKsHAo9CCG14avvyq+RgsnKC3/BFHD7oc3k6ivts26XVvX4TbX
dSIE0J2dGypBYZ6ciz6o150Bx3iYJguRUCpFl02mS6Dr+77VP/0YtLhecHmiDEzfoBGPYOZfNbM2
AO4SctqZdfriOSMGXspXOHfS7EFDvryIYr0/tBmoMkHS/Sl0k2voVuVlqIriJJukWikIcVdKEdvr
yOnNg2DjvewDFwo0xfNtKQ25zp0KfYNlvWqFXZ4ollSnXs/jDd15coud79m5Iib7SgJkbcHp4x4x
rrqY/LYk/MXrzBTDpQjFCxrY/KrG5JnpuvNlCmIPXQ/d4VwH+bMs0urKJleV02jm1Cd7sY21QqMe
ScFIacERYlee+hgxSnXp5a8OLsaQQlel2uKZXSuUQNtgtwavZ5lkybibS/JeiOg2hEfpsR0IptVi
nJXGfnD7bmlnVr/JxpZhdKpsEtHQLHU7w7UTxBfFl/47QCKji4i+Uapfd6J0rWqR9xIqdXPv4wLE
E9iw+0P0RpDyQqOAdA2H+t2xp/KWg2TTc0P7dFuVo3adQjpktggKQwCMMruNRRtj0/tZ/FixSnWE
d86nHHeyEfJTOY6sVKdDjfym3Uh3eyX3YI6KFFrrlNDQuzqCSEKEmy20//KJPj7Nz8TIvoXyMDDZ
L29+nNtYZASMc6Fw1VMbJ8kqBwP9JNzsSUa0GpCWfEjbZ1EXUaUpCkQTbZQ/zh8NErg1grw9Y2d1
banJnYQRv9C9E8+jmKzabcMJpwSTjqZutgxWaJ7JJXmq+HbWUrHsDSEF+HtB3Z8CAtgNx08vs2WC
LYm7i0bswJEI0BaHaYvgKDUfldrcx1Xb35N3aD6S8SLpP6uIpCugKjXmhUuWGmhsqA6r9PP3QxIM
F5b1clW3poNVqYY5w3y3ldKm02/h5y+7ZrjeWmcuvtyVl5X9XR1T/EL1UG5Ze1gb1t3DejZZgIv5
ddjUY/M8XuaANy1GOReO9B/8KfMl9NJocpbjFUrQQeBho65B3vzJtowEDiW2Ki/32EfyxDKZdb1I
m4qlHQQsRqdKL2IrsQgw2h1DgSGeNOkbZLqiHHjuZveTqne8b5ccT1eXqHFiGmCVJ+HUG+GHsP07
sx3ETybdO3JfVobMxGn2SroFWaTlaJ9FiecwTQegCTD3Bknznhhd+0FR2b7lJqNj4+2T267aQ3lk
C8vkD2YHo/PDq4r/BoG92q7TxED4RPPp5XYvRL40D++aXkaL3MsQT8al9RCx4L8xm+fXERNzsKLG
NbYB312hdeaR3lq5r73iKcvUdYdWlZAra1wx2gU/87HFZVy03UESrU3R02HAaLM3HXrrOqlp7M5V
alaQq9vn09gGIVLTzKOFHrIhZpNDr7mbUiuqlxEh6N4u+4pluKkvgw4oWqgXa8v03O+y0B9yVT55
+VA8GU78k5ip6BNL1M+uL4ASaN27YiUHZjfjNRxIr6XVSE++98OlL8MV5IX42gqfIvbgYNKpe3Wb
ZpYJ/YkAugkQ7kZ9fN+iBsRtC59CY87akC3yRzelITt+aeycyoHdEyYXvR8R8rPDvlXNVC9tONkD
A2qF27567MaRRz7cDK92c8mFHS98a4xf2E7zyaVped+AU9zp4cRYAeemsPB+LBy3PHiEiy+KScI3
P+a13zIj46gy5YtaxMaGTt+Lh+UMR14hXh2dBHlVV8KTNodlFVGCDDSAXRIg21uZU1MIaumwu40t
xFqHdzNm32b/vcW9f/Qyu19Mk/VX1727jcfCbhiJH1iyQxlBH+RoXxK9pVKrRfpjL6neR3EnyRSk
CB8ACIPOjsdAnSD37GwQLk6fJaixexutyrHNK3+tZp3+0YZy0TRxtmU3jNJ+IuhLC35M74p2J+Zp
AjuZyDzxMCSZuhRuG+298hEfvXh2PXhFET3qFRYkuS29kF19MEQnw+a9aqlsrkbZ0UMy8rsxTpWV
m3e4lzQ7Hg63uy7N4jXlOmimwAvLoPyJGg18UZFua2CreM7p1U5jpqoPDbaRs2xy9VzQyt92BHic
bh9gJxH1yxDhZYZO+OYMMovqVFrCWOfTzYxj7+DXqGLnUInZ/0OAH+lqur7pHEd/OCdKhGzegfX/
Zy+ppuNBOBidnMkqlTR9/dCzSEXsT+OuqR4SEbJzyu1mEZMEdLy9MtCvC3eSIM2+m8ofweX6aruy
5+J1rELuIb9v1/mxXHjgtk+GEXu7iF7m7d68EcLtUrEizqurb/vaUWdxCf0bzO88tjkpEi3fH6ay
ZX6YgwlcFTyV50HRCrUEtUXRUsq1oHWNvusBox6TBTsm84eLkM9hNn1u8+4NnB589dST67nMN487
ratXq6KXP0YTq0hrNuaDyOJ4aUcZc50hzkGoqkvVooOUCUwLGjKhChcGiNcxfxCJAIynTWgKd1C8
ZeqInypssUPiRfUqTKpgG4uyon4YVaeYkGD22cBQA11zl/xy5VxhDWZtzS6f4sJRyazke7qTkk3x
PUT1kTkpnR/5+1MKhLr5Z+YfpvxF25fc80yz+EDG1Lp4fkxFk674GhlnxfCA5V1kSn/C24I0iyLU
O6cUtl8gbPeOHcp7amI5PQ2pvJOOx2LsTwP8fE9OpvhQru3s3lZIdgspM96bE6wWpX51ElBzn1ED
+sSHtv4dXin3WKfZh8t++TjfhIFOZBh6IOJPjX3r55i3CtfY44ShFlmzci+RLDxHEoRUbTHWK6SM
3c2HII/e3B6e5rq0WL4Rspu+G6GLPgv55KAq7j6eZCM4NJvFEAJ2M7pOnHIdsUdYGt02bkDhOJPi
v0ral7hJnIeyC8pVolb2TrbNazjm/SHS7JByiao+QOojb46iud6v5xRXKrDxgRMygtlWklhgor+g
ULtuanIW5mqylCHYCTzjnI9AEaFiC9LABCdwviT0i2a83hoJ9Wj3YxAtCXpolsWyoLixbcv8DweH
3MegdFi2SSa+2UwbS/No9lJQQ60mV8Cbind0V3+4Ma+li7sHtYTB7HeYPLBhwmjHPlYEyXM/HSgt
D88/4HVmeLv354+qedPfiyrtV9itilfMxKsZ8+3UurWOyz6GGRSXlO+6ladRx8Up0EFgISeTrANq
4BbcjyRtGaH/x3Fj5OvHKtH15ya6VxqnWUlRi0spB5gF/viVDSrjRa6oFxll1UGByLQB7gTRj8bw
rle7eNFUU4Rj2RBRpVGWbvK7WPXHKU/XW2cNi1xgpOGrWshiQfDQcBcUSfjqB2QnC1pBtl4XaGOz
Q+F40WtOeCXAMwAy80+5Rfqjce10m3eQmgyHSFBtmkDmm9r1nnLOnKMXtb8eykX9QFiee4ydkV2m
b3hXnBjRaf75SOJ6uHnDap/TkTzA5pEsYCA0Nfkj+oi4P+rOlmW2CHXgySc2XUnWPdHKmB5jQfjR
lTEok7IHOIi1l/44ZbuIog8tTnSHXVF2y9bCdQQJqX3MKjQ8ullxqfTlZpZ+zDd1aCcXW+AYDJNo
2KTN563j2Pmtvxjy2v4JicqgkvxdhOi8+Ki6pwIN7qJT9WCn9OhLnOlG6QR5r6ZHOQbnVJSyZMgH
7T5IhNzr1CSJAUTL0TWt/IhGktNAo7yUet9T0G21dYIb+6AWcP+Rrk0aORlKdH+WdSRYmqpR3TnL
+RDrHhEcyaCDUXLKTRbG47GPKQqiPs5oYljVu5I3I19DuGINfM3ssLs4YUqXO6ASA4KKJHFGolJP
MWWSsDUvLytD99ehT1yOUevdab7nz4cWU4PeJleq5+aDRo6I4cXb2nmoClWwieGmFfl4tIqDTbNn
WYiMvY2Y0ltxTF8j/K7b0vc6pF+Z9j60F3207I/QHOm8WNcaoNGdpLuPgQbjz6IrI38zP6j4pb8d
FES9UV6Qgo7ovCjDcaE6cbrRRdwvurrKDokxYEmOHXb7xl2Qt9oK/T5dHUNMYKHJKdb1tIqqhY4I
7D1SbLnLyLxfBrkVkVfUGOO6xcpfGAyZdZJYDxlh4hu/LMShct3hztJL3IKhGF+gi33qhqJ8Vwbf
kaTwCzn9S6cKOmQp1mIc969OBnCiS5z7vrF6vJtTM9tzYH/0cl9j111oU4xqL7Vhn08ohLA26bbS
SRnKnN0ybf6zQlIQNV74/Lokd1V0YXUYJJBNSkXD0mrr+BBUErJ6F68jChWPwqjSrZeDC2e39kML
IvwIDQW2OhnEYcyN6nKrDOW6tWjHEVQEJB3sb4Sy1dMhAZjOSsaZ2NYe6ey63hZH1/D59EDL7rCQ
kv1QEcNYZZq/igNq1a5lpBdQrAHcG2hORtSWn0Fq7s0Ov19DB2ubpXm6HTqv36PNsi7qUAXLVrOK
nyFYxjJFWebEzgn2E1zDPsj2ePfsrZoO5lGrHyaD/Gc5qO5qRDNw7FXEVIM+7iuJNEuNaM+RBRc0
OWYL2dePuufdi1T078xSQ2mja542zQgLywNeQrz0tufcF0LnjU/3aml8JS34+tE6TUbAF7j0R7/x
7SugB/OZEpWX4VjCSVZSk3P1ZdwRZZk2bbrxNCu4izR92OtwOeCRDsNWa9psMbei0UeJU4eQ5gam
JzRq0/Vedt+T1xP4D3MYMH0yVt9uu1LMoMB00HpP842KYBbn5eN8IHHC4eHRjI1XTN3FBH6czFpt
40X6sDBmQzOlb1oKqEjXf3Xb6uzXGjbVRIeId6sMxGuZa9lOoa/NTMyhoAi/jExHPYaFe4L1L1HW
Ip1lboQNVOw9ZaAsY/yYJ2X4v+qpUId0MShDcxMYNu1kKcSuvLAmT+xshR2Gwj2mDAHqFP0B1vUl
Khzjvm/HYtfKOl4rnnSXc/deiaR5lCGKlPkj0y0STozKXzlGT7bC6E0u9eJUDvdzXDL+HXGX9cVx
PmJjBKB1xjHd1rVSlAZhcvyrgaxxDH1RtpmN61aLKJfQvvdE0T/mrqQ/aUdjBfMF1FaMkrkwtk3a
UI2dZuUYW6EVJ48l5LJqVIl7BMO8cRPn3AyGcxraMNwNtl3tU00pVoXe0qqmilQUuffaWoQIBQaY
QjIJ7QcieNez4ykQ3qZp6/yuioOLMvZyFyoqqCq3qlfGjG3yNYtJwMr+uB3CeJka7kRCpJlzBvSI
vLURyDL9xtzeljSZ1j7OhW44ifaSUJT2VugmeJg3MgZU2anqdKJMznSCtkDNrzk+GfbFvEnKhETJ
pqcQhddJgQpG/Xa6a1P/PbnTDZ11eyvi6qV1XDoXMsQ57BgelDWkRJXWse9Mo/tar9hrxKV3pMyG
H0uMygo6wzK2iR3sp21GEhOSlg2JoJpETduGtnxfmmGxG2ql2VYyg4QbpZegNtJFLgdjh3Ho2bKn
xrRS+2QYwNbVECKXmNHSgPbs0MS5sRA1RAnUAVOHuhndFSSjvKTrlVT2600MNgR+vPaL3lp4nbef
ewBajaoQ5xYCIm3MtHWqxMgJO+Nu2gIomZp/Bbby4Fm1+6m5L2xk7pD1hD9Nvf7EHxw+xzLwtjSW
gtVtSnNGIOJtxTKrYqP6xUV18XFpvvB7D/XYZcu2kOVzPHRwGtTS+jZwTEr8dCP9zVXKXIiHqx7K
43zTQpu/3SPO8ZES47jN2CeYdzYw6pOTmRTOnWBKTZkcIHnXvjScILt5u2tGubGJfPCufCx/4DnQ
LkbWhHi/bHkcLPEa6p55MnSQA8aoF+iNul/AfYITiMxkCXr7WFA5UM7XMud+vkHo424xC3aLpHd/
PTY/McgY0yzCjGXjdx+MPOjXZZEeo7T3zvNmN5MoWDUTk20XrObeUa9H5jWIMRxP4vAi7l4qXzPQ
UTuUFR1LHOd7amM+DXBYyjXpFfYxygK5xFerveqx/12DkPxm97rEUbJKzbHHvYg1KTRRNKLc7wC6
TlZnNzCj5fw3RQMysorBAPHX101L+yRNA4m2AGrxrbTTDCST+HHykU2uWPYC2GvSSj8WSQ/bwk8A
jYzJEX8R0cLzXUYyOl/qAZ6tuGthxVCLqU6zPKyw04F9kdGvSWsFhCkjC4SiP0zMXIm5q+rXPVsZ
AyZcB9V5uql0/1jh5T/SYPSJV6rrdIMNiPpgIxS+qZjEZiyPQyI3HVDJs/Sb+gCHmrp60Z6H6SF/
Aph7jJqrehRELpaARJTyVATtcKqmm7aJpxuzWhQkda17cyiZ7WgwpIb5aWhKtshUZlsvgN+oEpdz
zKqRSUfhopozuQMVwS/buoueGO2RFhy93qmgE0SNu1RLtFkR5YxHmDmLYBpFMIR5J2QSnx5BJZv5
6M/HFa0n80CTCyQ6uOFye9puDQKQbh7Z6H1pOijUzb964r+jvJRfLXf8kEdwlJtMZQmkw0utJ8mD
Ir3rLAwq3bYiRpiVDNqEhPiS8k1FekTZ+KsHVLK0qZKf1XQEasPVLloj0xdI/PJ173jIcKZvrQ4H
Z0EECaGGWWLeQ5mmaTq1RHVUksuqJet+puYpYWTSRFuC9yUNJ+3YURYk6flSDCg2tNcMjdAit3JM
vvi/4IwXAKA15AVew4bDGqnGFPTrjp3DNtDR0lWfiOxO6+zqIdRobHL+7ynbTsBpjfY/9dHnzGGs
c4MclVnDgAfxRTmnsr2jjeC+9Ox9icd0eyT7wWbWiNtD+eDFFFlmgaHVpfsUbHzu9G8wGN0VZNqf
nq0Uh2gC7gBdp6Q3pMCrbHIJHU1J7ixFOeU0KB4L6X8WmmbfjjQVQYaNNZ0iGU9GftDfIe16mY/m
mxaJnDmSqDsfyUQDGJwCwTYDuFpx3F/zvvhDo3QdhgRcUAYhJYxCowrOPm2lc+crCMIKVvwfrIeX
+RQPkSgdN8TKIEdQtEXhokVfktJOYmpK3dKIXBq/BGQY2kiGrzSbjQ7tTB+3rMpizmvTOBbyvROY
YVbhxM2vzc6iLjnx10L6DwxYdPaSFEWXal7H0Vb3huG8Yi2NsceRAsDSs7ur7eQN3bp9wH+VbAT9
1kXft97WmrLi7SIpL2Pdl5emVf9fSXfyf6ANDVt3AFFIw1DJP/xnoFXQazqFDE4WvRhIqfLzfQWn
7K5Et3mJ5XMw9VRGugBHvY2XYRq9BXDHj/ZgW3dp4opFojm7bgpYmQf9HNz3DrOeIKKTxxolBlNf
njOXLHXPpGI638uMnv4KOtibI6snJvLm0EJENILqQ97b9DLBRIVB0eiUcKsrLZYw5NmQNbpVbhgL
VN35jzZL6EwPPf3eNGuo4SNECqebYQrmk3YkDwCy/qIndi2qOGZIwC6WHFpZdhgydyN/amA+UK7N
WSFOvrTao41F1U1ckhpwVSXR9YfGBWZ3tGYjYdzwRVHvWgt48ek6RwNWQY94160ihz3sDk+oI1Z1
l4h15efqtoYUM9MN//1vSc7Vf/4Hx19ZPpR0M+t/HP7nU5bw//+Y/s1//8zf/8V/3gVfZVZlf9T/
609tv7PzZ/Jd/fOH/vab+eu/Xt3qs/7828Ea8XQ9XHEeDw/fVRPX86vwvrPpJ/9/n/y37/m3PA35
9++/fWUNVEh+G+7b9LdfT+1//v7bFB7/73/99b+em17/778dmx+f//zp78+q/v03RRr/YqNiw8sU
01XQfc+P2sa/HNMwoTUAL3AcfYpIxwRf+7//pot/6ZLLA/uLlKYtbZ6qMhRGv/+mOf+ycftISAyI
n1T+89t/vSQY7IOXpbevik/g1/HfMrn/wcw0+Qvs9yiIaho57ML+B1+07Lt+yIQMtobMAyzObD5i
l/zOKADMikqZVaA34D/WHESduE2HVLdIAfVIVQkL7ewjSXrBjgnAL7G6r15XlgjA2M75BhQksSuO
Dp3EI5Dk7nYS/u0c/Osrn7Ocbm9w/i545fzPBIpq6IZpCvUfr9zHB1+JDk5X0ppElSbathucdpXU
+SmA5bRiM95upQahEhl1sWhJsr4Y4bn0Rpwc0j0MvPF9D1BjaSfyPXLuhQ+p1m7iL7QlPBN5+FUB
35OfMb4YkONLK3rL9JhOPmbz9fw8ZZF2Pdjdo+mh0+86kMF/OYX+b9/PPwbJ6V3y5qwJIkqklTVj
WP+S+lfEWYo7CvpLMb2oYtDzUy405AVjGSLygkbc5M26DGk7WSpAjYRYeQRYaDyHYFy4WjpSsSmy
vRT5g4R5tx5TkCXd9OZUKMOqUKoH5vHpEvNKcvgYmuKcM+F/fxuclP+W/+PLsjm/VIvz3FbFdD7/
NbwQXYeVjIRUblo5yUVVnNh6ypyqerD7PLtVdtS6gWLUOMRVnXLtiIibviysekW7D+u03BAJla/b
zDjNKzT0vsCiMw/iPiNeaEf+wrQBDhYJ471pu8GC5E31NDhWvqz19jUvBqBHCvr2DEm6XTAhhAb0
by+CTYAxCcdUmb0NtV6fAesPEQ/a5Ew4enepAzthJR4nG0eB33yLpKIq96F0GY1HYYd3djo+i9pY
wGPP34V/GP4PYee1IzeybdsvIkAGGTSvmcn0lVleJb0QsvTeBfn1Z5B17sXeOkD3S0ONrlalYZi1
1pxjTg2/jKlSkw/FLne5A8bwgCjtp4/RPqO/rVEekDwaIw2p+ui1bLG72Qr9IKarxeKu2b97K/tu
dEZ0y6gXNi6hH2hiGpOhXIIkq+24/AiE/KBW7Vi3bqKy9X8JnRR/hdFKi2OZIA8DYZsrmUv8tcbi
Ig/nMQUfwDLhGq2HJ9kFLgnrgdxHUU1rbYU5aocufqUjSyidZh/isQp9Q6c6JpziuD5qMm39mJEp
AVt8UQVUwKr0/mWpABT46yGTKCeZn+v0ItjVaB/990OGujXMe404tnUvm9kdDit3kKQPX2AAzTZV
XWvHQvT1wazHH6skb8JKnerFMZVSLTIB5o8jjmYGhu+T0Vt+BJ/N14GGbwhgw+ihfZuSZNhGZkz/
1Ji667owsSB9nfHq7Vw87H4ZwFyxzJhAag9vp0OwQ8OED1J5Mh8I7ipPYlLvaTqzosduz12L8ORY
6RcWTuRXXDR8wNOYTIhCI+51iA+cDTXFJgb2gBBjwEY9UoJ+09V6fKBgIaFe915G6cI8aLdmE1pn
Wc61n3stYjDb+IpOeUCjZpVbOUU9zELt3SwduRsr2V3bOdvBpRBb2rpED2FgwN8BkScc3e4cISsm
cC9/wHj5ljC3WJef3VhnOxHysobrtspmXJjXyYELK7EvDc2NTPDUp0ab+8RkfkwW4/L1xLD7CnPK
Ynwyove8GMtT3khxQcBibqumiw+uSrxzqwHK/Fxpwou7TR7i6MnqINvKSLPOuWye6SF1D1JFMy0i
ok17ev/bsUhMfwlGPI4zoHm7orEp9aLw3dgoOJmwh9UDLQxKvCky1SOdZ2A67hPiRgbt+fRLx6wp
a8d5akz1k87bLUQVcx9jPnkjq6Zz02cfsTwKBzZw3ndL7mgmNqam6UwEXGycqjR2ZVQSwzVZX914
eHbanubqRABPkpKIgJQK5oyrtcf1lMHV9tkj1OTHCDuDTlRyDfPiwHIMLq493dzUms510Pfb9aMm
KKs9FBC1T4zf39aNq7SG9qJ1wZ0iFgxTVMUfRMo9h6JyfKuB9d8lib237ZExM3SXPQ21I+9luOJi
5BZdls1jY2U/vKZkXheTJ5+Q8LbHw/0BmpHYhsJByl6VOKoUCA+Baim15ptJ+CHNKo3nb9kbchPb
hGNTPlSjkeyCumvzrdPF2b9sSebfJwmLnFuKZXKV0mkR639BvqfIRVrZD8nBnIDUEIVoHXREGtvc
mF6dKZiA/+0c0hZPlktiC/MXgCBRvTV7Sk2XhxJJK2cfffH4YCgAsYRgsgqj4RzGjo0D23b8zGsA
2TDelcgRdkL2zjkmLtTf9AMKPZX0dyAElLZp8dJN1q5hFnCw2D6PszO9BjpoXJ5qJcB1/fMpKv6K
AJa8d0s3bJc2kiVMtuX/3uBsK3GAZQbxwdGKKw39AuSTwXgr2OicE+eOKco5QihiIj/IncA4DMxG
XSeFS6yAdtWO6TzRaPc2ekwzqHfBcNRNymrLCW7sQwgKq59ydsSXRun5NZ+k/Begvfw/35+xUNpt
TwhLJ+jc+uv7M5EUklhcEI0dlOBDiSX2sZgKCxEEJv1vQLoec+HMJytG/9/0sB7L9FbW3b2kZfWc
ifSnRXN+2zdWyS2zyVHA92+psWBoDNjE6xZiVrZBLOZwSi1sj1GC0Nx1PhridNGopX8Myq3N1Pcf
TZLrF29MflDeMmdonVvNqGQ5al2iXy+KaPOL50E5W++vyAe/hb3axY0AoFW0EzQal9SHXuEb1mvc
NGFFEOOEFUGGETIWkKrtFO17jR1An6qHxO2DZ2t4j9D8/fOTIf8KcpCSEw9ErWUay0XeEn8d1BN3
iNBJVXSgvqDRkMQGvBSlbQDhF4ekn/wuD8bHVjOmxx4H0kqC8DTlA/+qn9UeMlxzaQzswEam02io
lf5gTfSy515LLziocHZQipJWxs3muW+8nTIN611WQANaVAyLGL3KrZ/DMoCusyUDDL10Z8RAl0pl
HNZLZ4jM5xQZ8Lk8Ti13BgjgpaNvCHS5a/1soApqe+WTpIOUJ17CMDEfdSNxT6oTya6JHOED6vnz
zx+esTxy/3k5lQY4VbYTAz2aB41uuQX9xx3bHhVKh1CQUMFl/EKM8TctFRFzA/SlscHNrDMgEiw3
HTRmNZZbrWWYB5vPW5yyIzDdExJ6dGS1uvzzS1sjC/77pbHLeTqNENLNXUv/60rjCGNwEDGa+1Fz
Y1+V8ppFTKW6wfyt5T3m4TEmlcipT1Q8yicapgYpvrHduHys0fkvTmeSJi8YiMgprOa3klPqrLxX
DLb1kxGE5PrA1NNnBrLzKH2JumrfK0BhpU6ngSx3Epb7wW9Gs0DSr99UpBhFrMR5DYUo+vYtGgbp
//Pbtv/vJsE70ymBPXsJUfi7KjV6s+qcojD2Q129VF3WHTBCIc4RJmVnjzJSTSdECru871FDFGgO
AtMnYNt4U5umSZjiASo6uGbtEBLLjNZJjQ3PUf4T8eE1cMzv9FTGRx1SOBfBlFb/DOwGWZhJQ3uw
GvtBdeUx1C3mjgPAPje035Hi5v66u9CIZZSbmyegq92rN5FxFYUXXc8xRLUDmozMfSry4Vy02kQ8
FPGNA0yNkxXIRy8tSr+vrGGP1Yb+uifFIey4tpHJByBEG+uncLqaUhGqpGuYKigBzAHtn+vqDt2j
7juRNQUcBm+jphqcOcwLZ6qqbUtT9V8SPtYEj/969mg9sCY8PJHEw5A4/9/LIlW1ZiKAwrDUiXhP
p+COCF0VgXkKwhFrZxWKowNsqUA2upFBXl1ocS8yYYJDveFa7PsEhmZmm7s519zDiMD8AuvsXqT9
q1UEaEEGBJlpxbVDNi2RgiPUzK3RWq9ejcqsihwGpU3AhUUSKzfBw9uCV6BkqxN6pNZo+1OpXqIB
SJtju/iiuEGWFsGNmFD0TW1/kB3PVSBq76TRXFb+uuhH4K0klO4BERHstyR/lIMeX5SgXZhK818C
te3/U5LwGRIBYpOxY1HZGsuD/h9bi6G1gC+lUJgxeu8wW3WxQ+Z+CnXzJZlN6Zf6nDHOt9+DpBNb
pyzpWwSkz5TDLui0S5HjKkWE7B1ETZykEl21n1wcBzaOi02rty8puY2nvIevo9LKgL7l1EyP2+Jc
tT1ovZi8vKmAjOmQ3Li1YjmDbGM65xGju6mXSEAQY/NujkPmHVHpZ3kSPFd9cNTC6Wm24MiXDuhX
gxkTTfR7UvQ/R6wbdubBMws5BkHRYLoLeck4UPhhig7NQ+Q3LFqfsf/awwvmyvX/Xtp6VzR1RiEW
rSZO/Ni34Sf5QT1//ec9xORR/Xtfd7glE2xkmcI2UH7/ddUYxdyBaMDYKkEFkp/MdHWhehwigxg7
fHMxZQEqqx4zjRtxbMKpsnaeORDKKwjM8Ujk2DK81E/l4gvVaEOdV/tNozdw+YM+OiXoX7arxEU5
uEgymROPG3ju1UpOfWBHzFOq52xMvrVxh0kZtTEjUkUAUtDEh16RchX3Vrtpg5lOwOTtYOlEBxGn
fEGTzvGn8DLPPOXU08tYN+hq7jVh8WNV0ZbNxZK5hocLJ3yo8hhQmAlhpbQcsGfIbmq9SbdNwaCY
Bst81o3yYdXswt16SBJk7ZmJeFCvnNyf7GY8RUTxMbGam0Njip8eUbePn+8NK5TP8eT6yrLJPm2y
Bg9AoKGxNAUOIsj2FDiPKDY3+TwQvNi28d3S8eMWzawwmKvkuH6iTWvdV1x+XCUazs2LaYFxSCLq
v0JDhFNP4zViv1mWJZnjzE/WBepgF11rdUuH8r98vGOoN8fUscIHHfPEtstoBA3RUB3VXH9d36OT
4AZQK1VsDo4iMBc+OBUQSYvNPdAD57D+RcNUvo6m294GzTZPJEnsKE2hiXlp43MCIWsaTMLtg1gH
lYinyq3UNSCv4KjTNbkQ+PtNr6R2UHOyW09FK5vnSwMgRJu6+qh1WeBHulwy0ybv80sJTTM5OzHV
SNtJ4xXrYn52OpBPegtZk8t6e4GztcPvCiEh0Qmwi6pkFwKJ3pIoRBd2ef9lYANnG37Aq/PHwjWe
u9gi1MQo/IGVvJHWzarm+g+zlUSKm2hH96pcJBhRNFw8hHpb8vDoalCqcZVYkr/QPMQHW9y7snIP
GiNGp2iRPrr2dR6YcUC5JkiLpNl94RI+kMr5/PnqY+O8es+1gs7Yukw66XmEtXMhDDzvu2mRY9zD
+d4Z6P7Wb6agRmvpV56d2sx3XMoxmtRMvuVE12RtaMzIwak3yVHwEgLNTcc9IbHE6lEopsHaMfaq
L3yNN954es85GzQUUo+FoFEDIMTY0OFgdS1faNuyeaUiL9j0U0KyDaKHEDO/9F0A1dGy1Q7kZ+Gb
VR7srX5MLlpfJBcdZ5tvxKiQ+jpz/iDYT7bsUg+WRtJOK2cHQD7O7szkKq9L7TQhhN961pJiN+jS
ZzT8Ara1vtoceOvX5aZNS8/C+YqdEpuIyjD6jO1O71zjppf9XTcXy/wUvEzpMVue+/Vp7KkzEC2R
u2bXEVDPtsvPua445SZxREAcPXQeAYLLz1dIuHZrdEcZdsDDBWahwbwZPe0ugziEbd0wX1XwkPUo
ai/rqjZ0IsXoxrDFL9ubOaOAYsLZXE1w3FNmGWJTuNDx8nSw/fVHmGTeOwTHT2n7w9IfUGebUFRh
ZmJESq9xn/6ugXSvynsjc7RjmTsJWXjTMTJt89UTNuh7CnCZlZbfWimFX9f/CiVj8pU20/WApbIi
+CIDstlLYmwp2E2CKqMUVwelxSGXNBVq4Ie43ycgo0mM+wgKhr0YSVAVfP0c1GlFXh69gHgHicX/
U3Oh2dWFTIKBsXybH3qbjrM6BqIjwB7Jy7nKuPB7lKx7fAAF1QtAfO7/FUgK+x1ITruNaqt8ClPv
O7rKt3AciUifCbnI3cx6xEKKLqjbxfpYnT3EorBO42+ZPswPsqrxACQb0nynbwTFoJoY6ZEMw3A0
Ms5gkiXqXWdCVi9DFR6RcvL8WtzogPeWvm1WHwYgxafBhOU+e4DGOWYzhuT178GU5R5uk9rRloCd
Lt0np6cFnDmue8lj6V5lY++U1YNqmef7enVl3mqetNx9I5iMO9SkJbtS02tislvxZEzltDVZ2uHg
RSBfo2l4CpV8Lu3HAFvRrUQe+78IjsbW04sbVS9kVRqvDoL7TWTF5tPaPhAu9vvM1p4bV2V7xVzD
X+1rZoKou22yIt/2Cxm2mGwshrGHy3ihOPVJZrwY8V25iLSYwCNxbgT8BJJ3VKN9/3xRuhV6PrRG
cTOD+SxCu/Yj2e1ayoVD45bOcVLkGHtdTfMUTeZ23QCiFSGJuriJh1fdJZjZjkgOXZqNuYzuKYD0
EyliqIpCgUOZAcL6v9m6k6HzhC4Sh0ehP7haNyFvJfd3mO3prffSL0aoH1daFgKHe0zvj1iYVN+N
uluDJeuQmWmhb3dDcLPmkUNMjObe5OLOK3SAedcOWeOgQvy2UuZDVvufb3LdBKWp/iQu9OeBqOnn
YiTPedbfqsRs4TXOuzCkteMQeX1wSup8QwrzVGhTeRhKnWCbrFOP3J2JHaryo6VmhUgEr7VFT2r9
q2I7+qHGVtujhSGLoHN2UJk0LCfkwH5+iUbrAUbsj04T18e4CLe0rPElE6yBYOZXm9POViWkU/D+
vG4ROdCXyd5GtiP9ts/HoyuG/gRKoyT46RDi2IPXirTkwh0CtPKIccJm1/bybqs6cnfQlVY7QgDw
p4zWcFQ0tvy5njo/WRr3SQ5uFp3kG/fS7uZUxTcbMSmccNoNVWNRdbTQJBQE3Tnp0R2lFFyBbpMD
YB7zFt/rlOQv6xurjOGjjxDaNE4/Ee/LtQo79VuvueXeNKt6YzPY2PQK4m3UEnC8frJV57nEj87o
LlrQ16XgnULk/hKPXBbq2vlVCPM9t/KvemHG6FD4MrJSoNlXCVKDgVy8Hofjs0q3XfeS68J4HRUQ
QScjMSZByQ8da+ZCgC5rQQa6nHqJPWsnowwcmMqQuAzLmuCA8CqcOf6IJlLt2QH/xBE3Sja9Boio
Fj1yi3YeW+5ueWKpQ+mMI1F6bAK0Pe2TyLwPwL+XqRqjc1gQ3IWencMoGn60RfGzTB18KIP2ngz7
pGN0Ya2mN5cMpEgHODMzLLoq7Pih3la7uTPKLzQ8UH2pD3bF/ks4tnj5oXDfSRXAa9n09sFOYDXk
YXLCrTc9ePJ7XzvYteqhf461dIvyu/I7KHrwC5FWTm5pnU342odBZpo/DvhL2+EV4nN3aNL2o7RI
krfwO12zBpdcFrP9ito1OAfmYWs3GW1qwU7U4UnepOWs9pqk6FGakzwk+fyOVucjFUl4JW8ZJgol
i71QalgYyI3dMv9eJupe0BRlWJTOV+T2FJjd4nuyvwkRwkoNSKrubPVYBu+lzQIAbQHlAX33oasi
ng1PEdpa0jQpW+5FkffLDrLpEkcMNRVtz2NIwGycDOBs5yiGHW6RDUYgHhrypC4fjVEdmGcnD+Q2
wR3zEKN7o/ns9V7xwq2Ue3UkHrwyLZ67RhJb1jfXttK/fm718dQfCR/BTQpz7OZhnSirMuaSGP9u
LN3diagnQypVpFxpRnQwke3XsBs2/WznP01M9r0de5jUmK0wYTiJqsu3YRQ513C0zlhGATFaoX1Y
/y0M089NgjDz0Ejq7yEl1uTcLTu3Tng4fQCH6hwokfgB8KGtE4tm41WzOJaEbDNGGLc0x0l2CLBy
2jxF20LHVjw2NTgXknUGYo2KgHw4THhfwzr3IGzIX675bfWY4f83aHqkinI5CW/0DAhCr1mzypPl
aWYPp/FQAHgm7o5V6JW7dLBGBLMaVzZ2yB3cD2IS076gQYCQNpvvI2vpggAK6VAuULL2d1p58liO
tNNqNMCbLpWYeMbRPY6y/bHuklOS3vnv1VlXPPep8zGybz3U1NnbTANQM+v0hrOQUFyX2cAu7olu
rYf2VK+IohyLSt6RS+o6pdh1aRRdHZcEh6UXtP7EQIvgNCzfiQuf/LQS3zMK1G2Pa/oyg1PKG8AX
qclFJtGZxDoRDhQpiD9wojE9Jkuc4OKb2sSRSN+kTQIUMPI/zPfpqxZoNwhuldYB+sB3vCwkYC+t
kfVZctxM287SLOk3IikiQWLDpZ7Nzu4uWe0Ze4IFMEe43t4j7BtP2OyHcJ2+zG79JVSTwx6JXRDy
/ZdQ8t1o09Q+BBoOFMXv2FQufjSP+VVl6A2ujupWjpG6qC57R8vobChcrINrRz4gf3n2tOS9dYkP
FUkcbIcJoC7zF/YfOTiHT/8S8TcDDrMiOwEvRLk4uKCTtfGdZuqhKsCpk/5xH70gftGSioek+prX
KnrRVTZCBgQ4PFoR4ueyZHhrIeKIfq1XpSw/65b6zhsO9pgw3ptExbcQD4pVl5h18M9sQoRzx7m0
H0LRc5rP5p2+HG5T50NlNNFN61kT6Xu3fJNmPEOvIGuGy/U3evlMJLj8rFs7wjNzG0nbPLKGrh7j
jF0be+apJiNdNZLAFfO43ke6GAUASsXf8aTACy3PUQBJ/pag3OEqaz9I1L2vU+4ar9iI2AB6N7+b
tJVW+1dAHsUnPy1B/Le1bOBr5aB+z10uT40tAiQOyY8xLN7W44vrc30JNfupJnD3AoEHQOZ8X1+H
lohrODVqb34SCQkIOumI6ubgWk6KPOwaiNZyo3On+m22qWOJUhbnwaq+qGq57CN7OjVpd8g8bvdr
Hbk20ivEpYgnxtS3J8P0w2Dk+rl0NTJFFOA60x910prWbEgL5LqsypO0tC3BSyEsPUNcPuumuspO
U1r/MuEX0HbkA1Vp25+Tmdx0pjWEOVUWbCA+YHeGTWbHM0l6mo/R09iZLTkSVAPlLYvT/Vq9aUIH
kjSN9lXCaN9nc+3uxtpzQNTAYJ2JKxJJLQgVnnfDJLIvYMp56oNMvCaZZd4zz3hz5YyshZ6SrT+S
Z2qeS+BaFw0JC9sLkXmOc3Can3NTBV+KAYHiRJPV4h5DSjJ7KDAXHmt5aES16IN5ybXIv6cFlRtq
gK/gWn6QTrTwWaEC9TdDONOGTCnjVXTanykeGAoj8oABBffPsGfrhqgK4E8YHNoqnIijIRHdBm7b
HoRFj4vYyYSTfH5eb5FMnRd/2mXqORMFuT2bYWzJvZp1i2Xf/RmNmOwXLUE00+k2VxZT3+WKDBLi
6Cigg24Tc417VGa+WUcocYP9YhoyokmL25qGUqW0MF3IGLSpJLtL2snNMF0pSukpaMUp11r7VS0f
quum38gime/0k0+EHodHz0RqUPeYl8MhBl6WlSWkqvYj90yk8cv2ye/lct4+OyZG5Can1KE5sFD0
fYYiOweU6SPq7LMpjf46TemDK1sAGLXzkjkWa8grz0qO+EHw3p5w607buIGu4aSoyJqkMFmQlXeo
qqUP7lXFq6bsX2QJ4OQN23M9vZoZgwZI4c4+L7dzg7mJhjrm2+LQg9pgr1fmse8MFKdQ4+KcA7ES
i6BIRr9Mxrj3ymNH/9/aR5AnSDJleRAjuIyBvbdihrIxwwn9RMmR74VddjdavdlUlLPtwqIB8PJL
CzuQp3qzz8aRlqSrMw6M7HI/lfNHP8I+t7ow3FauZOXBsPQzSH7ErfPhlSxYHzk+3QfNzvd1RtKR
BieYCk7RMCqmWT7DytyZnAGy8VDSCXVzKVWHsRqOmkxo41nJvsAS1Nm9OI0dJZq5KA3tYrmXzpo6
pB0NpiSKMTkuc/NuKMNHF3ifLfAnApMvRJeBvIPhXCR25zNXJiNYtBmiivn7iOkkdIYnpxXNIW04
2oJg0FH8Je7ODtzvpuLeHLMBPtWYv4GhVz87Ekj2nO/dG2Tmx4B43Z1KXguzMh4Kb/heRqjqexFe
kxy2EnPBx7UcE/o4biNNfi3y2TvkunlL7P49QtCzZK8UB/pnZBlwwuLWoa40F4FI5lZPozTdk3Ia
Bs6a+ViEHTS8FnTKkpXjDQFBEcY5SvHujt3XwYB8z+7woiLndzGTMduXNRlZkKI5KmhitYam34YF
AodqZ/0Ys263NlQt0mg2qxKpIAHgeVyctbZzAcXTva0KLM0m+bSyC6IfZpFQHMPlRYLPd2B4zpM0
rIzlSV67A7/0rbIEFzm77z41J+tvTD2TXtDyDXGngU/ax5eo2dfmIC9ezLR7qh8Lq1JbDQVpkAFH
Z3+hF5GfKlI0MUK15yqa35o6IHEm9I7F7Dk7BeDaNUXlmz2+BUYZ1dPnvPVLaAtyZ1s8mnNFeWRE
PfkQdfjslln/TGYsrHXWK0+mR2iH+uba7t1JwR7RUpF7Lry0U/plotOVT6XYG8xgNjKtn+KFtUB6
4Aig+GIawMGqqDQOXate/3+AlxUkEiQPVpD1m3S8StHEcodNVGG9t6U4lTquX1WIp7agV27Xptx/
SpVqqqm9ZpYJVT1beguGdIsPibKbGoc5BTCBBBiFSKZ3QLDzO8qoL4bJa7P5/UYo3utyfGJveGqm
Ce1OIuGWr3qvrJMPFBxwYkQQ+I7onsZQkHprRQfHBFmMmeiAx5mUts6Ad8zcuvSWZZDniua4TK4x
Jjna8r1v6Y65k/nvoDO0u6T03JBxURwdTNVwF0OuekAzj6uBx+Pl+6Df6IThtrpibdsAlvH25Ps6
G0xo6NxKgBGzsO92kNCiywmYL5zM3ETe9MxfbVyscZFFLI9Usyy/ZFmIuBHCHXEvDc9M/jZXubw1
eQBo0BgfWa/facFWXzkK6WjNFIWgPi6FLnDT0WjZjTODE/QBj13ThWcj1C4lLeujqMgSHJra5nZm
Rxu985Kj1XHNkcKq/c4zk71VjOTcamO6b2L3yV3a+u6iSpZjh6+qzcqH9R9YN8oHeMwvkMLExiFQ
Zac5MyzmPLz2bmBdfutx5Z0iMgD2DmigS+YMQbYZDKInIsmfUBbRxWbnbT+6GCIffgxvr4pfwN3a
u9G/SSJKbnmdH7N4H8bVLjHK6HkKYxzrODdyazcsb9F2PKK8kMKdx9J6bijAgOqDd2rk2NAfFOl9
yPtfVRdRTpuE7kaph11jQW6kWZzviTYkdgVR7yauDXmRVvXG7GTBSlOOmSHVvcvOsuNcZM6YmuPW
4YN5gGWmwF2t0XFZe3SQggsbhhVMulseHhU5gaiK9P3EnIueeamd4h46rW0YpZ9rcrmvZog7uB0Y
0HF86XXRM5zB3PqRJuWMoQ9K6eLA63MQLEu77xS4Iy2jKgK6OO1HB1ws8ZoCp/wSzdhkEsQkeTIj
42C/8F54P7AdpNO+GglYYY/G8GampnqVIrDOXaH/puGw1+wh/lg4N1vCTqNtKToSyD28xhz8ybHx
uA7GeSfhU6AzlBQ1KIV5PfMo3oyqkzuG7z8JftRPaQnPyw2kuc8gZPpaOiY75UbyIf8V0xrcKDtj
CYwY4XIFbxAHV30A7oAmEEkL7QlMPU7L9bUekviw7iVAzMg29txfUTe8KqDWuyHter9Aju4z/sm2
qJd3AVOKw3rmpKSgnEKzYTYxvkYw/S9jlsT+jBtyfVjsJEJnKPHjrd9yTmYYRGfnbI7WrzLF4NjX
y7bXljdCQOK7FlNYOQaF/6IDCw0n3ImwZPYdadw0g8rZsGLizzyLHFeshVCV6AHJonZNX8bOeO71
4knBoj5RI9zzuNUf7KRqdwaWlXVt09AfdnXYh3uIgljHCw+JgGO/WbV+1sIMDteyz0CQvqc4HjEa
En23Hmqt5TS+aMpnu2TkWedQbpOBypQ/nNvYPVHwtk9hqwHh8QD2kk2LqELVR3so/jQDpijNxOeV
lV+rBnFG2GuMyI3Q5TRynH0RNy3Ors6mjve4hmI150eC+iDzDrBFwpm4uAQbzIZNOeDUS5xfI3oP
iEWo/vJcVswO5+LGxARZVRW3j3NehvsKwTmPjZ3sQdhnFI440umrunuopR+tNXUHSIb9NhyBkHpT
+qeq3egQgVDZmFNHKVInD+ujMccz9DlSx5yAN7iKZBvYVFowG+e1jgKm0LAInN1n2HTs/DJEzoxB
huFu7a4mM+4wdEE/nbqSl8gyHmnGk7/Wm7tpmehgQCFLk12YOBsaZx1ZzIalws36u/oaDGRhMyCN
YiJO5MjO7ASV4kxzf7bY38/cF7SBTX6ZstQyeNVmMZ5paEU8MD2ELaoruk1VRcmrR/sishFSqw4f
dfMNrYLas005l0kA8pIoi+quPBXMtnYi1hy6ylKQw9zV96Bv74lkwjkYXn2pWtKJrJyx69jVjPXm
mgsFD//oIAvMwvpnH9rpke8m2vZLOKbFGjPM7t0IWMKWeQWsimC9QtvrCoyzFgqHPQ2vYZ/Gg8lk
eCpPq4TQbqzya2/1x8hq60tj1fc6q+0r+GQyX0os6tZs4/9sjBeNp3k7Ge1LW5nTS23zNMXKd9hT
vAE6ELmEv7BRzxsEmsPektqxUexKbM4Q9uT7eglbH1lhzvDgKK4rYqbzgsTBKCn8xkWkaXOmrRtF
6Pb5vljMlEb5UYR8MgU8mDDFd0kHqz15s/NaoUkH9zZ/qbl63iSCll2ZBH8cBiw+O5rhK3z7o7C3
rUq+I7Qy9k7rebsB6bFe2jrelhmTat8zFbA1sZ/ZyNFL+YXI4k1jReXZzAv218UuIvr8JbQEsyVZ
TM8VGsHtsHDNOVfQBWrQfvuWHB8tSr5HeWvsadsT1jtF4gBhQOzQVP70mqi6D2reAABwTqv22ZgF
ylv4PG6ejOf1WWTnHM5wszarWtmLw2tesb/Gnvs7todh15QoHJFWJaXXkXQaXucqsnkUP8rZ0W/y
WwNZ+mIMYovPgIKUxOmHMbHr4yo7GcMW9lYeJ3QyiNHpydu9xRYe4bFyTwMop9O6Rso4Js9GG3YG
faHd+r2RCI22o6guTGTLTU6kr+cF8gfDmWmEvw1U5psbzdUmMWm4WF7+SFhxcgjQVLDYYrUVGIBv
ZEYDPibzOTDNh2T5R6vcbTVmcFUjPbw1zgVZ20eI1/A5BvAMWpPsimHetulLE4uXVQGRuRFWHpRv
sCCZxep0OO103PTIZ/fkG8GsQ+MQdPb00Mgvaz0wuq9ZlC+2EiqEtWagSbCIpYhxdFtf1R6+aqJj
ZHIJYO8AGTP8hAHA0hruDBIMx1dRD9ZbE9bYolmLbhdGx15hSQFAgdtYU+XJDVL+B45/m7OSY9BS
eeW7of7GZaQ+BlYYXLtFO13n05cGaj0OWIFnISXoZ+q+eVVMuh72rDlq013f98M+kyDTuPqOOwFW
9q4ZnCapbT+mgdXc4N/HaBuz/eoUb40/htMWD7UoiEqxK424XxoO4HGubaL5UZdWz4Xu9hfDDp+i
zrwK9lNIb329BUdWkpCXRRuloXUNQjgFefNWJ2N7mhlu4M4vv6QkC0KDxs78R6FoelwPOglhhKM5
fRZx+JR2cf4g1PiOY6/ahiZcSPfnlAjnyV2c3e0eRiwYMNMxdsH8UuhNtg+F5Pq1aLqgJl6jeRwQ
NtpHeOh7KAjIWsKBJBsGydqk1W+FDGDCI9MYA9hYy7Sexg1PW9xfOtNDqQq0L+ae+ctqfjZuy3DD
rd6bKINYgX2coHHQI6hzzin7ymal4dSU5Nsa9VM+58zZltzDmq71qTAXadMIb8IRerahCvr4tKXm
WmfuRNYPW3MZVVUqb86amB6MLH6pVknK3Ma7af4f9s5sOW5ky7JfhGtwDA7gpR8CgRjICAZniXqB
iaKEeZ7x9b0AZpVJVJZk9dxtaVfXlEoqBgDux8/Ze22xYQCYuNVMPIqhGB1Sc87FUdecYc98Teyw
ZnxbvCB1n10eOaKUhH3OurnZzbPFcNyg8HD6iSP2wji2mMW5DJEaDwTesn3r3/3cavcmcCKMyVfY
q2bXt3zjGx0fkTxwmCj4cYsOdwODSScQ4ii7AtPN0NOM4vh/TsbgGCsmTaoks1yh6NZ5QBW6GSkj
KCzYwyullG5eIfpYg4xt9mdvojbekpQdupAn6AHZy/MBzfRkbmLZQPlQN1l+MGu9OuW2aX7qIgD7
Zm+qJDkjp11i1z4ZPd9+hdDvbepleE93KWUMtKWj7p8dFr3tlJsGtLicgkvjLItjMSDzYyERLVQ6
zZzhn6kcYOOSI21ucMCsWEFNv79XHKCVxtCJF62a3ypnYJlH/iJMBf1Y0wmATAZhn4XdvGHfGbcA
aoubclLwz6aQgEYQ0wavvvGdAuGlRgTK+vP1xCAjzOMF9HSOgh7thpp+61REHGUfiBezauCupw8Z
wqRT2qnXGAmIqOymjkDZ8D6tOPoEw6qx01Bb5uYOQgHug6UTClmM6S9Drf4ZqYm8U53EAksx++/k
/hBg6iCn8LjeB2HCoT2v7PRYOgkiddsEs6KHZ1VttHNrdOLSwLiHcOQTVUfQQ+8fF6100CUK5r5q
djugp8dh0r1oyB/EgIUDb+13PomyLyEB7VtgV6l0cpCD7XSSUd55WoF8ANuYKzIWvLWfC67GuHb0
b9pQj3BGk+ql6oYfPeeuWz2mfm5SU9vJljYKNStKy07Ig4ZA2DVyiGp+VdB4QmN49ivjgKbulYCN
2oWiEZzyWaG9k1SghOnRvMfAkxsE9wAEj5cDr1d7kVwjof082Kr5NEBlnHvDm6zcuki6hhMT+fs+
0UEEwMI3sRxcRdhFDkWYSXxkICBSBXJNoIuLDnj4shK6oiA9sF/px4CBWt7dWumpq4HD1HXfbEhh
aVxuhXpbkz9ydCI0KfCrtkFYtrt6eIRMMd+0PfnQec8ApS6KBVUw3FkRg8uJsWw2Didg68mm14Pk
UolpKxfgS0LP6F2LV9FQOQr6Y2WKQmpbx9Bb5XJAgCyd3jComrTsdu3LOBOj3/dhwMyox1uJY/7T
OjsYOEq4al9O1z3SgvebPLRHZmNlZbi6o30Ts9XRq9bVZ7zEcjuFjuE2tnxaX6uuYbabfpDs1HHk
lNhlxUy2EV2bd2VclEtlZy3lOc8BMKFJn71MFvoh7dPLNAx0byZO7pth5v412PErBSFM1FvphZBG
cosoA8CtGcHXMoiXV5oKmjD4+IPeSh5y09yLtDuCHHJOyrBMO0wQhogL6ICaUXSj+ll3q/sOaz9L
uY5s81HJxKFx6InmBE/QnECGv/RqB7tjSQ2gvOuMBgg0YRBnTRAFmoEl1NcoEkiDsM3xoHR2d6gV
+WSJJbIZeQHeDf24Vp5S8Q8rwsCsOApmPZnNqKZ8EAptcxOUC5tKZ00GUsBBYvEB5FnufMJPlw3Z
oyOt28Kq9U1AVeCNNV6ktplUBHlC89aSbq1PBBv7lsIQCUjX2ii752avLr/QDn6rRgLQokQ8qAWm
X2XEFaybFrNWUz/rHRnZiNKPKh1VlxGuc7Fsn8d0UVJa5IgRbRKOZvZNtPFT2U1o7vyWyMw2IrlN
50n2ne+O0ekkBQ7XKW2FxwxUYSpYwLUh3hBUON3GWGZQGXTGzUjjIKKbU8Yl3259XS0OkHkEZ2Xb
L3HefLOTMTm1ZfslW/yMyBPajaaPpNvOc9ZchUvnJUYUZqDRLUoB0XrqGRX0LyWuWi/UtfYozTna
hFUaXuV9/G2d2fSiGG/0zg8oD/T80BQ2kgIixQrjThkcJL8I5zb5Ihvv7PJNYXk4yZCxhNZEX2az
FHci0L/Z/fc5UsNXJ2yu4qVaalsOQSv7mHCM/bwcCgM4idy6ccqAJXAz0sn7KXaOeTG8MZiejgOB
M5vBVJWrtCMxsBT0TBKimPAU0hlbGxRllsqTHOSPlck+MClG8BOBd1pa4FOvFN6AY+1ULypMBFC5
V+Q+S0N4GBPK1FWFuEo3OwjnKfpJPJQBsGxlhX+aBRAPNrHFH1C0lbvGNBVDs+ttIcgTAHWmYfgq
ogChko1QiND6dpd04ZL5m8UQvVFcjBIdT5B0zW7dxrhEd2m8L/SEA2lop3fzcJUtMuI6pOjqq+4z
S6iGEdVkPLnKKDHpJhtyrZtdp7X9NTLclgptkcwGdZFsMqTH13QqCkRZ1rRdb8Ro6ZaCVOB1yEuD
5JgxNImzyI00md8FwVmoTrlt+lBQUTC2wC6ZWYv2d1KSQ+cn5hahk/2uIwcXdrCc7yvVJS5qmlLL
9LErUfwgvGqOgRada23sdygPjS+6waElnQ5KHPgH0uLf1tQcep327dQb1SZpIUv2AOLORglClLi5
5sGqjO9Bq74acMButFDVnhiovzrqFN/YwYsG3ulu6kTnza19IQC3xaM/KA9W+G19/IybusfZm0rt
VbWW9AlVZXi3XDZcUSqg9PGJ0Kj8QFNR36RkUNyWVvWgVa3jogr/YY5jgjOjeRgUSRkS3qt5xuFg
Ea83JIq5yLj0mz4/rU+mhghymQXbV7ZIr9fFh3i5jVyCOKoozt5/zkLHZcyWvctJ3Llbp+SEY6Jv
8y1sZOiINz3D0G1vdegr1jc6ywsjCMTyykstmuiQIXaANktSoaN2NAaVDg37ssIg2O9PftD1D3HD
GSd2YDKHypc8GZ99rxm14b5WovlmFYKvVYeREjT27pbqIipsgkk14wAvT7/KfaNEgogF26BZfVWN
MUrv5XNPAwQgSBDdDmPJJmgxQOZjt3WWqX43aS9K7O+UojtqBbkOlfStW3DBtA0m5SU3u2xTyIAH
gE7SmaPQDFM6JtE5McR1Mdilq+mUEzVDLzgzGospjefLPMafibBKbxgfik2i9uNJw7VddOX1uq2O
jvKqjlO9X6nonTGh8lg2qmakYoxS2pxt1RjXudnfJxS6N+vHEEM3Q42kHbhWTgHQtvuqt9WNj47e
y+UGMlEH2c0CJjmr6d6SIEVju7d2PiG7xL008rZHO7mUA9kMSVOdh21jM8AdsuG60LQUm7LVgAjv
yAfGrBJNylvUJNnnwScVr402kdGWD1EFTX8elR5tn4Z6QneUmyR2OhddwrFvhYXCRDxpyVQAsC09
1ZqCywqKla82Q6fbxBgYhtToMob5AeEUqlcV16TpaGfhxD+W/w0rfbw1zfuVAu0MEC2MwYx5AswI
Q0RbgU+hCUIa0HmUD0GjxbdzQktaVidWsgTPcVbsu5kElWJIrnKmswRg6U91f4xJWthXQwqfj8g7
5sLKxo99cW4KsIZjWZsYSWb/GNBoIUjrjC6+hfzOYbBMYGOlESy1uE1P+XvXAxvQ/NnK0FiV/t3s
28pjVoX8kU4YD7pHLs4PU9O7Izz9bbloMwPUd0TSnuEa9Gcej5JuxQTQCjStS3ha6DZ6lz3aanUa
SjStEvEj2Q+RekNK6nPT+RioRfLoOFN8TtJYEgDFWYZpQnljKN39QPaZ5zCJ26NFkRudyd/OkvFd
gkvhsQyfqJb96wa64z9ODcfZrccWhHvNFi1u9Ag2oXHf70URYoQ0Y/Ixen7CRRVFj7wuLDdOErh1
qnJUWQDei8MOW8FOafCxQyqknoU8cKyLjJMoswlFjhPUiIziacnZzEGnvL/CgPB/X8RIKFRHMTdC
oKdZl0urZS9e7/mhXuipLFkuA5pg78R6skea4JFI8CUmbfReZBBBwKSc1tLI9m37nGpDSoobesZo
wMQ1gGA/54QN7yOHrISox93CaecJfhahcu2kMLDMbHLTDo7pNnJx0SSRfpt0k9yUcWCeQTRvUbF1
Bwrcdtun1acptcHuM+RaC7B1IdNf4BPqGyeboiurprJZDvAkxMeHHKUPsh/1Jl+E6ABOlK2KuOOk
+i+xzOwdmRyVpxJCvlsPcThLVEKS9PkusovPJmozKZv2uoK3OSuIXWIvbaQkddE/icxsH6gfzjRV
Nt0SHaAqNF4iBGgM+RyVAR2w96A+6yPYavpRKQpi2snBqFwSRSgerZQECstVm4mva6matcVVrCyQ
WzBjXqfexD1NI72FqDsJrVjGhJ+z1MLCEja9i8SOBzGf9FuzeM7Zjre2FjL3MPNHYyR3QZgl/OqM
vFaMIM1RieM34Rvda9nUrmK3940w7XsUSjQvLeL3cCZ8N4YsvR2YLkWVuqU8afayXBJgG5xhkTIi
qx+anAAKXNBzN59DndirXqu6bYhj9j2qRKbdtiZBGmnfY9JqyZ1Urhis3axJZwqCko3hz+F1204c
ejJq0ZxphR9HwWWslGZD6sqPaSjlSW39AXBb8QLhFJAprQEVEZRlpeNVHbfFlj7+y5BVi090OoV+
Ur2jCf6Bbv0DKvrAAPvw2//z/yISTDNxfP7PTLDnr1yor3nTfn1rf2aDrT/2DgcT2n8Y0RnkAqm2
gUd0cSm+A8KWPzFMS2M2aUoLC+l/48EM8R9nMeUuDDCmq7qGNfcfPNj6RzRg+O9tYUHKsP83eDDj
VwAQJmywFRoEMl2AHMPw8MFC2ZaKFkAWFySb09/t7rCZ+e1X36828FianFyFvTU+qAQaOIfLLivv
neiiUWL4oUa8C3FXWbnTA7lRHNr89WNePevlszk9hcOTOt+E1e3CtYn3QNHJwiEeAxH4nSy+2RbR
jSfLvzfFw/r9//8b9S/sOtgGf7pRb7/mX7Nf8HXrD/wXv876j+A+JGGWbUYV5sKB+i+Inf4f1QRS
JoTgVtXkwsj7B2Ln/EcauJ9h1GnGgvxYzM//3KX8fY6l2Y5jIJE1VWkb/6u7dHGi/+xUl46wiLbh
F7giulyd7D+5rHOTMCWDRE3PkAyvCOmmy22SJa8ZJQEP1nAYAvnDUBoAxTOhGw0MpG2FXDDQGyR4
nX1xLAdw3SC/950eX9dEb6SMIndMefDm6MaVYpYvUkevJyxydRLF13aNDLt9TCnFGbpP2ASLT9Xc
0uUu6bd1cFSZoeCFhtUwInwzXplWj16kIDtZR1C4u5TtbGvHNKUjGvYDSgUkKhs/DLVNpCNzxfKh
bPBIPSpFPvyFFyLUjygZvjIbISgtHwssIV/aB2N6quDT9B1ktjot38wp76cIe3/emi9ghXlWzR3+
5xslivFJZnKHGdIPq8JlutnsG2X0sTAN84FDD3IfYrmo6w3VNXNq1la4o17R15ph6xHeAuzrKuuQ
OE5E92xC275FQY1sTf8eqOKR6neklyueRaF915DbcE/tE3mLQra47rCJxajoipppfAZPlq14KDfJ
FMSuP8YxHqL2Gz6iB4Fmi9wMpCl0WAnLGWT3hRlsh3OVmhgU1baylc8ok2/mLISIwnIVZ71BG9tW
UZrI746YX2G0xfvIdraqfaIX+0UrEdcXYweWSw4AqFG2MtX5RBJXvI2CINvoTvypJenDG8hAd7CS
WNmq87uKlFeSzcg0KvOt1dIkh+B9Thp716nKo1pJnA1YzYe+uqfURLydhiY2okeTvRoXEMXgOLXf
0QrHWMgL6xg0+BQyU5LaHn5NBELL/1oX/0ec4gpH+/UZ0nQaD1I1rIXR9/GGMGs1QzKXcEMUhN4o
jFu3mNHv7HCRhqLidKc0+SRDTkFWCRTnjvBuaGOUcFtBdConAzrSNdkEBNKX27FISrewtY0/duF2
aCOEGxjYTPSPFOi3RoJ4z+df/LRk/VOD/IyE1BbKza+fQbI+yWW/lCik1A/EihxrIc9+IzxbQWkw
Nej9Oewfarv66hT6vW+PZIIF5rZNZ8LdhuCO88xuTCv6VwYkwenOLFsu5RQrOANCwmTNq36E3FXk
3/2h/zTkze7P71j8/o5ZuNisbdrsjib0D0QnoLdt0o92y4Ap2flS/aLE848G2tbG5ISdqfmrVJBN
5YKcZrXwqgI4oRPW0V++uY+USYm00zQcmHws4OpvmIq+JGy7razWswdV0vS3P2dVfY/47W8vtAIv
fr1EvBK1jC1NE6zgRxBkztwIvDk63rgolxa2zUi+LXD11l9CMzoTZjZh7piLva1VN1Fh8G4E7Vtg
4scJvNUWtN42seOSkyOSQ6XmFPeXS/L7yghulR0DgiBfh65+QFX63EDoRoicYNxGa+olLDAxEkNY
epgq0KQkqmuTmYhKuuaBnX+Ebc7hYH7O9em7Ev0FACR+LcC4kbkyy8WBd8b39tuVaRRkLn5ft56c
Ig+7EYyC4usI3ATfBlud9A9sSOSJ06Uu2N//u1T9l8fp912VlYBSktLPWFAwH56mSEFcTXhE6yX6
TDJSWxQut/CMflCji4jH1pt985hJ/fzn1xUfYVbgpuExsUNp8DsE+/mve1M3Gk2TW07t2VqDCava
9131DFvmYoly54fFJfQCOVz1TXrRZfP4l1dfdr5f71BeXcKkxhThUPh+oEExoRiSqjFrT8TFpRu6
xxJ6QtUE3uTYt5Twb2E03/tO/iwU7TxopwzhQhyWz1UszlaJXLuo/vKWtI8gE74QZO0wOCmoqOjN
D1eiMWbb4natcVCp9zaqzqbRPR1wiDrWXyy1/aIHCJja7AT+4CKV7qzQcum0O2eeD8tdDKWpi/EB
9eWjHp2LSTs6acsPdK9TM9znRnpJlfF1LuodsRdIs3Hs2NVflrrfl5hfP8OHxwocYNjT+6s9y3Sw
PDq3jtG+cqUPf7l8C1Hnw+XTNAtilqaznrIZ/HrzSNztI5R0ksuD+tkupns7xSjutkZ7GET+bFbO
FdXGm9Fn8YbplqpPOFU2Rgv5RPSv6eygklD/dkf/65tiP6LmktBorOWO/6lAjWKimws8xZ7hgNwY
ydhV9PNUpGCWWxyw432cdIc0zD9jJLw1ejRbYfc49fxZWe8rqMtjfqv05ec/f1f/cqeTk0zNrAqh
Me9e/vynd6WSqbU442sPZMM9ibqfO53eYl9c6rH5C9Hr355pikxoPCxpRA5/3OhiI3XUyuxqD7hN
tRF181gSR76hP4/GDFHxZogs2Bf9yJgc8aeBC3sb2VSdf/7I/7KeYm6yODELqMoGjLFfP7NTCyHH
uKk93SGLbdox2g9GBpdnxZ7uZVi/toZ11Yf6259f9zeS7vIIc4K2hGXyoob1YVWpFIb0/lTXXjCZ
bxb+9UypcLCGKuKX6rNSZBfIBZfB5zS8BSO5NQjkZVUWDE1wHUtszth/CRQamZo0Ef3Hpn5GDdD/
7fv5t6VGtznj6Qa4OVv/8Jh2gw8PAv265wcOrvP+NRDlZ7RO5C8Au2gYTTMiekPYwGA+qDf+oD7V
qhJsJaCDuW2+TaO2JaZlrzvWLQ7516ivlb+9x+UafXzEjXU7pF/PBv2haEqcoKi0MCcx2y+ecnRU
unpPx+88ifaxFOUzDiHEPkrxpc6mLcnrW2RVf1lm9H9bzgxmYhyLJThO9cP1ZPXIOvSEPNFq8a0e
/HIzlFPCzTtzsZq7AUbl1tarCNx0c92a+c6fs0ugBVekUaL1n/u7PA2IvFB75mUxkknkTamBq2lU
xA87B9Tbx3cUQtKdOH7jivUviEXIQ0v2s1ruNbezyphWNKqsOoDng7Rg1ObC601f3/753v198XKI
YYWnzMFaXdDKvz4yqp1b4QwpzisH40kKczwyb6HhY+9XLOaMqeJvNdhyBX+9wuy8cjnTWwbPzNqW
+mllagYN8xEGAa8tJOmVpeZBLvsaYBJQcO4s2ULBRkNrkmnmiMEAmRHNXMSglYKY/5/e5v94NDJ/
v9asW7whVVpApREj/foFxIxcmPQbqpeGPbgr30XteJM0HPiiT/kU3AD35aSmbcZ+kCiN+w0IyZvk
Bk0FMXMNpZMKADlw7rLRvpj997BMjE0RD0hkU/OTDKjmYVGcElXfjXGAGal+TSuT+KZcp8WPHY1s
qCQLiXPDJhm1n8NuvO0d+zpPcG1bsDnH/h5NJpmBcKpcCOxPYXApG76ipB6SzThAOMfl9hwORJOW
LdjSpAbeliy0cgwI9THO4ue0Cm7/fNusNNqfL6KlsgdTxFG1LufKj5veHGuaXoQVUgfCVAH7oL8Y
1eegkyB5jWCHhzPFsmYj9k2Ct0xW5oGJwB0J14t90PnfbkDv7wZmrqXSqLLXhshPt1SYtXGvljVe
9Qq1G52uryXu8E1UtGhjI3w2Aqf0XKL0FYB1tvPQjYzE2u9//lKWSu3jd2IIUGkqaMflGPTrrZQa
kcgiNZs9BnfpFvXyq2Vk+2Cs9o5ePBeGawJB+MvzK/7lRUHDatKimCVKYIXz//TRR4AfNpO4ySNy
/smqe26Sut3oI12OzH7222EvRXSYpPVNyaZ7rhkPERIa+1EfHQAoqTm5Tqk8WoFOziVU7z9/JdrH
h50rsxy1lhYzATTsO79+J2Zst3Frgy/NsuliJz4WouA+HR+s2t+XCS0FcDpkHip17NaFvk0c282m
FkS+sa9VsIVdf4knMwGl8UoK0Vf8qZ+g9AAAEhgXYqM51eXfuI4fd0neMidYln0LioBBD/7XtzzS
x2jygDSFBn0eeMN06y8oWHsmpdOxP9nRJWlGAEeh85cq+rc6gle2TXU9qBOdo1sfFuNkUroWAcfo
tSa6tXoGzDNo2efyDe353ZRhaBvR0h3kLL62TrW3q3GXtdErxs3PCGy2irTRGZp+vqHlwfnavglF
QDtsOvz5ov52zl/fp0awCRs1dfh6T/50z3WVEZoDnTLP0TmHNP1Fm9VdPER3aDJVt9CvlUi9ItkC
lVNTUoDScR1RxJfdFgsnrBE4LjwdFVkBaNf//N4047eHUCxNbP5hY1tOtr9ePTrSdZGP8eBNTfJj
nFRxAw/M3raG+jwCPrsaOqyOgZ/spCAvT9cG5mx48larDctUfCgtFuUc0U+NyZx8FE9kAC6VMC3v
DLqfMUHzMFrLi4+fP4MM87cvV//9iaaIhPnBUkTa5G93QYfIvsfk1HuN1zVEZvqNqXAkz0lYW8zV
mp78SEOejdSv4709Teo2muuzqCvx6Kf+rteS1JuJVyGWoqwPagCHBnvbdYE3zsCdSmZVPxzwCt2h
S/SaupwxV2bdVhWXfFEK9nr5loejc6za9JNMJms/ZxnML+a0Hhm4FAoVU8hR7EcjHU9GisoVBKji
1kQ2q8VoYcCjbw4ye3Hi8jXGKdxTtYKNoIYOnvuh85yI5BIrcNR9RCjVJqYV4PpG4ewhOODsGKJT
lYOERgzXujYRrc7oH2iuXqUzBjdZm/eqCXXNWoQgpZG8qK0gH5qEA1IBTaV4nh1Y4Gaav5kmikXU
VDiqdpYWv4KnjkGD7EpjxqlR3FkWQ2Ryb/RYF6eWWZw7xym98M6V3UDctQ7cCobZbTmilmvMQmFE
oG3TSQzblS47kqeN9tS5cXwFj1hrzFuTSBC6fo6XMcN1Meu5ig7MytHHmIpWfdXV8X40MkBcKVuS
aYzXnaMpwIrCq0yzb8qee1UmmkrWb1FfzFbdQBQ0N1pAlxXz4OgZSyyMTGTvFUZb7bSGiLEqyNBH
4COrMjPb0fwo3E4WEfTt6Ws38/X7k1Fcr3dP2029m/akh/VRDcU3XFNtzb3TmMPOCvLu85+fx9/O
hpbKjcyhg86G4Vi/bQDKVE2x2TmDhxTj0QyMp7G2XpE3fTHV0R2l8dbUwChidctRIpiUb395+Y/H
CV5eWhigbF5ak47x4cgzV7FtEDPWewqCa8KnUZkR0Vsd8Edm1m0WM92sQ7O4TnukgFNbil2JlRuy
s3X58ztZ+zi/Vge8kyXlRwh1GaZ9WNxBqCDak2mPdXaCTTd5alAe/R4/01ppNwEgJ3OuGRfl8Z1E
VYJWKNdthP4T/32ScVsp+AHq5B4TMVI5bq9uwIpctGCqysUHWkNIwx6AyWGMiMEpBDePoxCSaZYK
CS2J6foq0c9yGQWtf7E9tjda9xIao7Zfn9UhI+dm1sExiDpcmGtel+AhGELThfYqd/oQ3ua93t3I
bh8EEaT+gPzWQR33pJey8tup9BTZHedR1e8clKdisK+ronK80ikrYA48v0YDo+PP3+2/bEgGC7tG
6MDS1ZTyw6JPETM59TD0ni8q3zPqdptboAhkwe2PnTnW7B9OHCaEJLZuPGg/VLoYntFJ+7RKLnWM
8rYxHpUBNnc+dMNfGr06Df/ftiWqH5tKjHfpoGn+cPVDrIvkxNMQwomj7/1mEPtVO0cVlh9mTNpI
thE0gvDQ64MD5womvRz2PTkYTyawmgg/2AXS7YgomkUAN9Z5nHVrE4tkr3VV444qeZ8B2RYcoCkR
qAEhIDiPQ6uQ6KnXBE0Gdr0Z6TkdyGjYSacrdyrVBMozQz9MWfI1mud+T/Mx2swd/sjl/0U2HbVG
r3EvTKHb9rFXtsLBsoC0ysfm73KmeZ3mK045E97rG0jnCT6mNt3lCiO0eK4PWYflYd2C+w4ZZxAj
844nm9SXmUWnuw0TdV8WRYXHirIuC9MJ7y1KYj+ZuWkSZWtBsr2R0P7CUA9vIdwAGFvzfmxDa90o
H96hPUIZ8Z4UljeDldqGBfXR4KREp+OfrBLjEFj6u9YMiyZj3RSNOB8nq7GZg4arzgWocLccr7UW
85SPRsxFiPscSqoxBISd6zeZ5pZl316bkfY2A3iVqTjlmf2Ge0iHGgk+s8r5vFpM0+RbVTsZ1vU0
f3DQ0o0JMuYpFjeNY57HMjIuZldGXpAVT6s6P+P8adWgUPBRwY9kizs2Zg0FJUhT+Itx6zY5RCuM
BtkRki5GV3he68vFNefN3FHfQrNW9mGrij2yz5c5fAFrNt0pmvktb0izsDDFbrsWAlvBZcYBBaKN
3aU5MBzjzB00jmcsh6SC9IibwIg/iah6pVGXP6W9BNrc3IZYEL8kZXILv5Fi4JiRjMmdoDbneFp4
ORGs36wgYcmYUSFNb+VUNm9DEHAXkbwW8FDZs/bNQsJHulRwPdvGcJtpwFcNZbhocuasuxBMbCsi
+8MI8ruW0wjpea7El/Qsrk09S08MFOptUzvzEmbzFWyRigNCN7+mmtVvBituPT0pLTygoXYSFVy/
uEVn2OBgskLIWzK+mtPJC5iRurHGteTQxB2IVGw2neeBoSwkROUYLgxwQG+WG0a+85xtVkCUTOV9
XGCzSPzCi506P/IX6oDW5eBlbTvuM2srdKPDlW9Gj9mAK5GY+HuUrHeFObUv+Vzxes6NTaLXLbvy
cE8zm/qidONO6o+EuBp3oMfOYQChR9Uz/6RouX7tayjS/MofH2tY0QSfgnEILXn2u2yEDMTaagdm
ye0je7fN0mGb2zXAeKFm18kiI5P7ZEqUF3i2t32UcKFkUzIGEAQUd9OLmBHF1Z0yH0LUHhdJ1LbR
zfJqiUynLApPVaHdD05kvPCMawOAuMpPsmMI6HTL8S2EJNOTUV5OB1PL8+uxwSBBSeLrBF8CGd9l
eb9zgO/fVdO4E8vJjasU3inQd0crVG5wpO9JJHqIML1vifhrFrjjZwb32n2H/DA2jEeYwP1x8LNL
jwvRUwbtiBm/PnCcPYUAmA6hKk7GAOyk4WNsZTE5y/mpPppK9v470WSfmngSV3pD5wVhP0G/g5tb
tFdgMAJR8dkfeUDcZJ7Q/AGlKFiN75EEHO2M87Kwh2t8rWLjM6Y/qhorFMhE+ImlayHWRyZNiVU2
eDWLcLxVCus2z6piL6e0PrQ6V6Ccppt0IuC8DRr0BsVhLcUmDr5DTCloG4D7ajoHG93oYc2BjDQ0
MCFhWB8CPfxSKyEtlhbfPZbnoIkBYPqwJtp5rLchcMSLpWdP5N0d4LMrHu6R4tCGQ7WLVIwmXffV
mSbt1KpTx1YcoVVuypO5/GJE/qkHa3lY3SykUu7ecfS9nR1EHsgzB1B5JpbWPL9RaJiqNhMU1o43
vuSXgJHAlZ+o56aF7xPkQhwrFowHmQj9NIHkrP0svDUcBBSgwe+DkpxeKBHdbv1tp7bBZqpQkI0W
WPs8CcqXuhjdSGmOQ+N0N9STmSuhLewM9rcdzmkLK9B1O5zbgAItpqzczyUlRjsYKr3SkW0lCeHF
8ZcMPnIhwOT0ETvF3MZ+Bc4w3OgpzVWyvm9JRBo2Rd9IGmrlXWUFz7YZRPt314GiACqZUetQ+ZT4
cGJrF85oR7BHNNteq1XC+CAWk1QycsKcZYHc025d9BX+eYxJq+AsZJNvg8C2x63Qdy8rCMWIu1Ol
0dYoxwRcYxyoG9vcq1oN1CT2Z9IgUoo6Jmh19WK2JXx20EqFeMJRX7uIllI4IJT5k+k8sEMZW+Ji
72M9Hj169wltrXw8woSB1dRVb7YUx/WAovX9HcAvjjS1018ykT4V5n49nqRx9dSRK4L9nt5G2dKV
RGzbSr5B7OFi06jyLq0mYlao1qKmIT2qDDgGK0hbprChVheQGRNZ1UASjW3kJ8UJUy+oRwWzKj3V
fTNT0HQNgSdFcnL6iGjH6r61IAgMpg/mQbwBALkWdc5KAFABl494iEwj2/Qz2brpgFNnaEdGRrEt
0eBEQwsutU8OU8/pCpiesazQWO4ssXeirgeGn6DWDfXOs5PhpIbDD61pNOD6hmtU5nXpS3PT1Fa4
jxl461oD7Xk+lJF8wzbCxlxm8F+dWtlBogq3ZGgZ7tzM/g7nT+Ja7cbX0vJcZjnIx+mrlS5KexDJ
rgFxqU9yy4MgQG6LIfw9BgLILDndjtLvAX7bhr9tBHlYo0CzXyMNUjKHx1SNTiNsZLWOjE3fI7Sv
jfpT6gfXoUCGliHPEWhVDJV+jsj8hhYAVlelOSkxQCji5vJdCf7KqUsY8nCukhqUcp1YXmx8Mu2s
uaxnSXtB7lEUZf+Xr/NobhxZs+gvQgS82RIk6OS9tEFIJSnhTWbC/vp3qDebiYmYXVVHdXdRBDI/
c++5ElUbqPAkdL+H+iL59KMjGMgfG0cvk+h6TKg/WGANn7ilsrMNaoINtMWhqXGDeGo5B156sdtB
BswodlRdbqsGtRNCs2Ff5jZc5cUpSO5ZgRsEsRcFxUMW2q8S4emmB5McE2UBMdgoAR6a4k0oZd3h
xbIBCvnzTlrzeVI4o8tSBjdT+t6WGGlhuFvI7J/9xmnOj8Ay/KceYDw4esrRbgFApld56zrlNqq1
sXPtL4W/BMnagfKD61vh5TLyZrxPWdMmRWVeD4HRPi4YbjLD97Zt6fJ5yno5tIv7o+y8PtqlHGNj
LbEcTAPwzhHh+1+3FYCsALFoR/Eso5lf5di6LsV23ZcQIGes/kXKzqi5rxpeK/Nl8oyO8I2p3XWU
g1BUUmMftZe0LY21Je+v/t5EICnDBoUeKJ/zQhpkBhQq9hyk4MZEjHSnL9IQvFyt+1rgI2bAkZ3+
ZhGBvsBt6klv5TQ8zGJ9xD1RJo1V3fbY/zj57cS2rRh04XoVCEwcQyiN45z5C1E9BP0hPiHHutpr
0KtMWlnKdmGJmUZHb36a1sxBVHH1Z9OzKxCTpvSzK9ZvbDiH6XZuO/ol/Metk/l39jJwczfZspmm
Zdkz+4uu/4yrvexuvTB3zlZg/Pwp+7MavZnM0Ql07pCopSBxASvjwWFjDAsrPxQIGtLyVpipA0kv
C7dRschD4713AYDRsvRkMsHUwFMRvUO2shEKufVd6H/0LojZ1qyc/RqJ01AOZ7sH3ejP2cKh177M
AOavVgOIrSdWdIjhYG6CcTnhyqp3WTClG2pCRgE9NtkolO8NBCziJ1q6DljWCn7mbWtUB2B9QJBL
/wp9aHgdqfx97jPYzHbq74vAe8jYcB2NkU0HrSTXgMGgWDIk33AiLpAQiG+jWOPiKoeHvyegd5tD
uugX39Bflhg/mhz4nnOZ9VWu/+jkD8PIEdFqqMhtAJNwEuGyYcFoXzn+Hb2fZKRaZUlUfwnk2PeL
Gzo4buad1aUrCtXyxcmL9gzYBCdG9Ji5hY3/Zbgl3jhNVmUfrTkFi9G2W6cdIWxfpldRJ2C19/Z3
uV7gl7nVHwPPObzAR/LwOug0Joa5PU+alwPyLjDki104bMB+OWudbod+v0pDHBe/IbG4l+Kcr8O7
0YLHGRvGGVgBX4XB+swfUwiAahVJkOV1XBWjvDjn9h0MBkU5h27DQyJU4M/iZ5kJZz60ZnMKlnEC
ohTkB7HVmSNP3VAP5yhjHGcSwMW6g3PSgGI3azNJcVG8VfG6wELBhW1CAZtIj/Ssl6oOzlkRRvfL
VB/7IrMgYTV5vPTZnks7uC4Y1dw3srleDdqGqe85qRUy+dK3HQCByDzIxtlOODg3YKsOvFXmvTCF
dwqN9G3pCoAnmfOCmJUqci3ksW8ZfY9JEEBiNTrxLzXoj2wJDQl1qmD1Ou/6EUASmq3PtC7Lvfam
T9fsQwgWqkyCEM+/6TGQNAo4qwsBMqF3M3q6uFK55IW2midA9uensAhl0sFQg8swbmQtruFHPGnw
osnadB+jlOaEzxgmbHgpmaP8kcHPVzHqLI54pmtlf/jOrem21dGqrX5TD1XBtKn856MOPs0dj16T
z89Vu+iNL6bgXk3ZkWdwTlRK4hTOz+Bhfmaqap+ajHo18C1QE/4vu0RCZycbn68mLK0UYNw5aAPb
Xa8DDzivoXUyOJ+q4FsqnOVuHGw3JqDnJo30A6gCKs4Cp0vY/fQs/WJXvA2wCOEXqIdQYngbfBFA
MtV3q9/tp64YTxas+M3KpAMvqXwTnat2WjnRrlQvjd1le5GyI3TXe86GE1cDLk5hA/sxSWYpqhF2
KRGB8/oIphe0V3CJj4aaA3l/hG5hgSPUqJ7CXi17xx4OVoqUWbP8j+fMPgaGSc/t599drT9d/G17
m7VJbFn6kc5VbRyLdIvKE1y25kfYwOhfB+8mImdmU2URqtpx/Kgsqijft06WWSK0rlEVyNY4hIN7
P0aef8ojCqGha29myOu42b7qAojVWFpJ8Z4vrbdBlETN70NNSSt9P+bcMgQbA7/tSUcp4Is71lel
gbDouj4UzA8onIt3n/xnGrTaiSPL4gqFMND1fBqu0XBTLXeMXaekcRlERm6IBVFHL0sPmNOuwiGW
PVA1Z4WiR3BDws6MINbOGI4QgCH2iRlGHSwhCBhvzYItrh0dYmkJvLXDgah5ZDSD/66H+S1sh+YO
AFvXQjMTw7APBvmpYE1gpmRtiZgzOpajeIZFkXRGXcZUmes2nK3T2hH7BlwSbgukc7bmaruawYdg
4Llp7Z45iyctku7le5AS3Y2tzNj4aVmdczkfy0K9a3z6QuAXdjqsXpM0EUXOdoDBkVd9NsDZjRVn
oBw2jgy7ndECGij8K0mWUjy61OPS8eN22hU5A5zRPXDnNolkIJn4HeaZMH9wRgsXukCNX3jBKc2W
p2r9QSue3+MUA0WYb3k/SR8UVKxpykUdIgxCc4sljyp9O+G926SpN6AvB2dRFdG20foav2C3TyHu
x0awPKyD3OeZ+0A7/NH465VH+yd1dtPP5sG8aAV8+haz3XdELXkyvKbPvyVO4qpy8md7JB6YDilv
OsT9jpqSdmY3YWNNnPpxegE8RAoxa1sktLxFvWbgnAsguPLd0IB64L1++JVjH6xob7UT+56yIsfL
41TAzUb64jcJCeds5STsqQk39DkvsqROwIoY24gxGEBOjG+Zb6RLeQF79tjxdASUEbGBMojRGB3/
hzhoyF1nD/fBfVu7b1XJs6RSEgpC4jLgCfHtE/cV9Rm5JLOfEjYKPyjXFKpszDbw22XMgQ1+PpdX
beaYWOB9JBhtCWWo3pIZYrzq2e/3/vS09Kt1kD1Vg9GnepdzxR/rGS3Qn6m4ZLXD1bVeQTjIdjVj
9kNv2TdGVwrSK6PYXkiMVAOoN4WLG+DJKYAwatYBPlaWzdZekQSFP3dI47aSDFDXk5e2Zly60t4T
BbSdAhItXcPYuqTGbKVlfIPe+nGthljK1bwEpQXfXTMDV4Q9sowLkXfP5BS8VWRZxRUEyp0lLzFh
1odK7+aVdKweUk9Qmjtn1iouWv+D0cwKrLp81ql7cCPNrLgmBkT1Dr9Yqm3otMveJsjKldwKgC7r
JxsiRaCis+Up+1779CBEspxJ/zG/jsXMPycCq+yZyGaqOPhskzeLMQGpoLoJyu6lIhOEfMn2ehgI
/oVZmx9aYisTp4Qs3aJUq9rpZU1BQrLxfmXGFd1mXfUz+8CqYNjOJw3sEFR6KIlbJGcCHESAHrQQ
RJnU5S2ssoQ2EfAKbNDnsVymneynH48a5xwE5pJkbsOE0icFMWcJwormtSg7eL7dwBjeyH9Tn7Sx
brkOGsM5lUH7a4zIKNZ9NdJpaRc2jFFhV2f6OW106p0Z1gHt96zdX8IKbeo9Dt1y85feEzWYjHt/
vPHw40DYthbza3CgqauMCiogOes8Tt9M5tuzaGObvAJLcQOPdm3Eo555kgfy0QZANT3bP68jNE4H
6ARkEO5YUa6bujX2odtpGArT+99G24iYQUXZugKFA0jqg5LpmLrvmVthRyrTG+I3MfCMhZmY/gRj
AsZhlL2mNtP7DAcxkGcF9YwXcJNJ7z5aYPw1BhhRvhALKzLgNIIpqvFrNrpj3XDyjb2i8WUQ4Wf0
yC1i3Y0TsoPIHqIg8VlGk1xCKFw31du8NCFoeHGfCbZO6KDZ5vb840nFE5OoHSI4vtqPsBOSEEsb
NzObiK7uSLLMxLMl+bG6dKntwjUleWCYApXEfs6JHB4LqY0tkn6wwLl1l7Xut2BmbSPndryMKNHA
RaEVxIHj5+AO+TSi7Ls4XBiPpN4nHoWaxnx6t6MD76AkH35BjNLMIZVztS9KcVvjoakyZNqGCexL
67DYZH737KIYOjkm2s16KJ+4Le5kYeas00qWDo6x48Qmytc06SS1YJ03+/tRmleK9laTGBAK/dso
XMSdxKUu8hYP84h4hpw81gJmQiBau8MaWrNg9w+UHAGzgXCDxE1xtbopDh0ib9EDYZRbLoNdRskw
oOmo9Ichtbkl044vpB0MLq7gy3JUsBO4k9Omxss8ThusHWe3VT2QPgoec8Co4kgn21Udc5VcY/ve
95iVEVYXbamSRkH45I47qBVfXjbYO1XZlzVOjViRv4AtMOwzsdmP2fzm5wq8Ql091MEMsAY6TaI4
RizkbEcVZM8+4rm9YbvVeWiflOzba2RUgf6EImpctXl5dqdxPNnuXeUlY3EUUqtnSZSYHvLsBHsc
ZnYk70fZoMMcaTSqkC13wLdDf9sdV0fyjmmmf8CiGez2u8E2kst+eDs61nmujA8rN70DUs9PSAA1
mwJW6072COzFPDreEGtHLEc5SMIn4QcOBHbozrkKyWDYiin8rqd8obNMM0C8rfeJTbg8kEiZQdt4
68uJ/MyFwQ7JyhRNbWqzG7U2vYV7Xa7iJa2727JJ/WSm4LUEdA4DfnpExBRbaSBe/noHDQoiQltV
28huxcGDuD47bDZwF5ANO+pjPhEDJNqo2MIGB+g3iu9qklSmHHGwejxm54CVGn2TtXVL7POAsNYJ
r1brbWCgnpSVzxFiDcGVTbCDCjX00l9z4tpAA/lYt7xL4NJdMCeOfe0pZDS9K75d/t6FbM++aRxs
brB9OfYQhPLaQX7NfwcSKQGnrfPURQOrE5CaFAAZcCg3S2SQVkmuPuBbn4Xnx3U+cUljrxxE9Wjp
CUv7PJOEFpDOwFMRoskAdlbFhmaa1fnFM8ydxK3xElFfxmv9DZkvpBhFF3Ul4PAcVk3URwZOzgi+
3br9nU0sYJqOt+7W7TC3KvaYUm8CIJecw1uIeE3iZO1DWxV06hB4hyH90pLXaSzTaSvUwkyaDdIx
ugeizJYmb8dr286JgBcmqygLbb3Z0CQYVcNYWKX1vpwpvZlAEAjWNYiR2PcxOcwn4niG5jj79AF4
BLhoLb7YBmvdtgMCSYRLxLoxCKZjgYjxkHVTE5NPCGgpvSfzh9QaMzpqI6BczbLb1oR0aufaYZbM
aCoKW3LsLoRXBfz/pA2r2zRtTvnY3liGSU0mOvMiJxnAdtjiDl8WNGsnPAMI23VkbZyRqlx7qbUb
jeW16vkLyBlbrVfg7WpkQC5fiJq5HwyA+zPo5XqIm7QlGQadYxdlxmlGHbDJgnTY1UX5Bw06mKtt
Ptn2+EKHr8Tg3ZOhm6S1xQPYMo5PyafdRdmSYhtI9SHSg7uD9OTGBMrIpPAoETm/rPiC9dmwhSNt
ME8x4GaNSbHgFttU5FxFee4SKoeUBU/GuaNaDqc5u6kuGHfXcpPWGtrnZWIYJ1VD7GPLWZNXj+zj
i6twgXWLPTJzzQsKWbz/nRaV7dM/pSGBS0N+gIPUnUT9rlQgH0XtXRlWdKwk0S05HApykdoWxSsM
tXGRyyYjPGAKMpvdpWA5ziqIUVa+qwVSCBW0iWnVn4D8FN0LXkU+8mfUhdUpV8PBKyb3dpDZzmha
jLXRJTt49Xki/3QawGNFvPLoNH1VoVMKNIDY4n40P0c36RbPYYooWLgG88Em2XYPPfEVPNRLFgHy
o3T7/MsAoAc6dvDtYgbOvD5mft2MDQhaWcCUtKS+zB6TysqDuwWYP98oYUjeQMdtc0eb5XtX5Jfv
vceIa8O5svFQ7/y1hR2wGCaBHhXU2f+O0NZ6B0fQvUWQprnxyYDhYqqOhv/RcQXeOkLQZHu9R2ZM
3lz0uxt6nOW7WurfEsQc7GLzVs9deO2FFq9VWbHYidLtXz+QgeWDSJ2dzcb9DF1BsO6gYquh8PlL
NJrECNZGBSzTqaN8RvzxbWlPPSFN65uaufMB3Rqzsm5whxF7AhNLLzwcVkaMF7foPl34cGaftZtC
uldEmnN+F+Fzw1RuLwfKrlQx/nNShwxE7jvCVXTAETXF+AgoQ+em2IC0H3ZVKZLcGciUgJGbD1xL
ol23gMT9RieWDPdsJ5pboyt4epvuZgB0SePtA/Ivf5oenVY45a9pLh+CbHxctDlDZ57eK5Xflc14
2QkaqPQkw+N0KF77rnzVrndemtDezkS85+OMhRvslr+UWZKJ3tqRjZTUBJauefmEL6nf4rz9nTvf
2ExDcyKR4lm4/UfvKYqq/NVkCsgFim+9FixcfT6uEvOjRU4excbF2yLcz7Fz39w+uJ5750tXFQEf
6NOLAY5KoVh3FKTdM3QB8UeSByc53M/KeewCoLOwpf9xTyMLAYGHBtLcN55kd1pRGprBOY2CB4Dg
vzLICTsCTVV62RXi55thZDFbIRbR9CQ7o5O3QAqpVreQrPMD9260zTx1LJsB1iATM+JljlNtPXQC
QOPEjUoc7Ldm7d2MyCztoI7iqkRGcKGJr+m8cXy6pw5x+UZc8rddOzv0ctg5AcRlyiaiPdydnoNf
oileTcmfHZ054491w6kKCeJreL5NvqvJh/CYgmddVX0Lt3PauF71FXbqKrIxGxDcawLYP6mJS4kB
FFuvCjZT95APxHivwAT2vnxzhsq/1g1dqAYwN5cIo/2IODKzi6BoUZvNlDYOuzjYdQAKsMUTEl2N
twaSnA25gW7sgzQm0HsvKkBKHdj2TBe3yo4eyOghSpzlRO3wXdbF0KDKHkmaWQ9ODsfDclGmdF1x
6+J/2v65501jBSjbO3rLooOdBet+Rl+3s/ecASKEcYAiwXPMc26wL6ow4vUOL6lHfeOiA1+X/BAB
rLGsbdiTqF41qEAsgKOU3lOB9deRqHkyYATW2J+6Eau/0TK4Eoy4Ldb5cW1QjJhTPW8Di+3o9XSh
ENSgHl3JKe4o9j8dIyli+pg4dSU59EP1Okjq1MhmxsT/jwYYdvKQ7oaBN9VMUUOJRb0RBbhTfkDq
A3llZE+RX201qbkVIZ9yDf1kMFn8WrzqVDEWKbL8rdk0QAsGikIM6OI8MUsicQGqFts4UoyyKbrK
adjBY9FDM9shtXWIZ/Iw4myVmmkoQa3TaDC2mfSROPUHabmIuxox8gYY5jbIBbI+JqU346SXXdVY
V3714jkWJ51A0gClURoPPVYNJJ0L8+NeJ+CefiLHgb71MOsmYKVRvRmYcsmOwrLhCH0jfGotoYWT
LFclbVdiyPa9sWYS65xHw48rQOelGHYqX4kwjzDldmeLrXpXmT8Ey9C4k5+5QetwQa+PD/nq/wTg
7GbRHEYrkBs/VP98O4sneezoxJlScaTOHifHiqjIrXqmR34BDcKPXWhItNaoXaZnjFmPXtbfNJjP
NsJEZqYXSIg+oXrj0pzWprV3Xinv8qFFy1NPTIkvk5p1hXELrSNkKm65H8QwxEhou0LfyKG7Ia5N
bf2aFimlDbOAtJlOBqO/u25SGpaRrypc2mC7thkBXetwnBlGFr1Fa+2xygkaDrPwrR1QZrVeuXcr
2i6bkQd5hSpnjdHeFpmvNktDbEdVTidCTK6L1ZkBsjmfpRrFcShwPDgI8jsM8j5LMKtoIDibZDl2
3sIyUB0MQJlwNnjUq2b8Vt1zWLPfgmSSE9hiuigGFjeGxUx8zJotR4ioOkQiF/1lwwCgKi0DQB6V
3jLSM3P9IIPv1A6uwg36yPJgAMngJfZojYf80abK26kaKACpCFXs5k1S2hTp+AcDRqzLxgJNvEg+
gyw4PdmgxtRiH5Uaqw0HDhf1JN/qfvz8qx861rWEqN72JqrtqMLk08KO4eWtgr2jffvgdXQ+pRWs
R1uzg8uDZfoOubuXsQTFdiklnP7HNyznjWQeIuN1Nj5h7lu3VbCsdx2WQEdRnsiZUGkV9Jiq2v69
6QMCPBDuJrLUN17m3Xkk/jWKtiVFJRWjTUG14FH2k6uGCNj9F/r6A/X9F229JPNgjN2FeNdpoRsO
oPtxjl/ptPiqWrEmPpwCAjh3gWBv0w3oqtkLHzhLHsxpPoS+etJlQbFq8WMdifda9U4ovt6ALfQ0
dbe6dD+avjjoeT1HQ38g9Ock0sADmeTdBW576NCFXzp4lUSDSfXZMRrLP3M7/Jc5XDARUioTONlG
BZ0XI+3dp8LU50VOiocPUWNXQ4DvGa2kPt0CnFTw+a9kb/AbePSlOgneXMQ4LIqLj7GM7qe+eeln
4iBIMbH8J3nZ/gtXPTgR0ihwMiUiSqjPGXpxPPxprFqI2ayWB5CiTPPRbdT+/aTktRw87goSBsMu
/XJFuQuCfDvWnJwDBVm3cIpwr8Etl8+FSa+49uYNiZn+YWYBilQfPQ6r35OhKtQ79vBcuxdK/fKm
xiEBlF/wc9yERvfduiZtnv9pMCyclijxxjC/4GlYrHb2dVqnw4bFlInvmnq+m4/IojOdfs6kv+RE
mi/do9WbiPD1R6asZ3iyL9A0r5uVre3iXK2FKg9hJA61whpA40JHr24ITSGhARZ5ETrFtqrMq860
9o2j0AnO9m9fTWrnTE5I0mZtpZjwIlwVTAE1SJvDqG2WTUGe1ie/gX39319S6jf/83vGfi0sDvh4
9lKDLUVZsrFbC5qOhfisJtO+o+Cy6idTQIEo/faHBD5yLcJIbyFev9rZ6GzdJg22mXOpTKdvJNn9
+zhn6CVyg+YsO0RINx7ojDdU7/TpVj3eNgwE2Y8ZEFbZtZD4E7ukpmGDk/XJGEGqjBT2scz8+uxE
/TbotI5XQSi9sIYolmb75cDqiDTnWrQMRqwYd4f9ek/4wGUGSdRE5aJUDOhkQssD5Tmqce9dXEB5
VuTswj2bbVp1X7uCBbyDDsbKEI1YLi3T3z/jX3Q8iOR1p8erYt01UKw2ODfgIo4zXxcw5j0qX72J
yuY2rXwwZYgoqD2Nli+KqXkelAgwNXf/WPPbGSmmjRH8EvRCINHKhh5ms41owtL1npWxHJy7Wfwu
s2LYqW1r1yxld13tW9fZrOS6gwcq/wU1ylGPD0BK3FVKhAB08TXf2kP2ip65jAfS7LeioIHxAnNH
W1xuU7/GPYqgPC5ofEwQVURRU0OgH4ExND/11sxDl+d7oBDECIHwnlS0kAFm3Tndj43KFBPJGnUK
s5J/zgeiTatoSdB/9Sc3QTfzlKFtu9L1gLAmG83ERgi96ohJiVyRIsuvTPp7kIfZuVHihEvuvRRU
Kx1iNOyQ5hbwW/FFRh3ybXV0WpeSx8NVbdvzj+NZ6a2MHLFxOhy6wASf2Fk/E6Vu7NCkYMSb0wcG
FrRZQ/svK+VvMS9fwQj5Sg/l3uTtjOtIrlsVDhhS0VSPCnO50pm+xwjIIs92f8bCZxTrncuWt8/1
ukQ0S3jTrG++StddGBGCXuIbmGdvW3rs5/LV25Sr3eOVyX/pxYFFLirdWeCceQMJ+nInlreYTSek
sJi2qjcyvXgow248GMSDXLcdtxoChtM02Xf9GEUHlU0EN/lIMCN2NlsJnjUZXeubJzAkrv5irmB0
vnfZTDDZOtnrgsQzyhA6pqymDNFyoYzAGwLPIMcPpAiZgUynzBW7NnYjBBDitLDt2Wc4zTRjmnEu
4OIOFbDl0YqJkrVOpnX0wnncZewl9iRvMLjRc71Huct8QlzXre9vDend5J5lH7I8/Fls4iM4hfIt
oQzPLn/5wrL+UQpM/OC3xIV6t150nRNjT5CkzYy6OQM8r7de1vLkUVqdCb1n7wwOiiqoumc+49G8
WZV9XAr3qWNB101j81hgeLyfCQlPJ2pVqnI/KVTxa3dNefSGnMDKLF1OfcbPVb+gCFy2XYG2v/aq
34rpqLeYa2KCvvI2RHQvidt2u04u/9Kg+7JBl4JmzZADWCH6LFS/jYdqPFSoIqtooCruZ74BzIXd
6H0qBCN57i1bNM3ENxNsyJxiufbzQWxGVLqbOsw/HdF8VF36YFu41iKD6NwylcWjjDgdZ21/WgEF
/dK7iOXchTjSIPtBs23v6jW7t0wgVwNl76DUYVwjzbZRaxb5LLJyIbPENWTiYepBnzJe0X9sA0hK
zSwOLL+ve+00cW1xeK9uFAe6/1o8PpZReomFjmx3kdo7/kM3ye82nSrGyRSzORM3yfpjHs+COhSK
La7+luXy5IUv5VjrnZRmiE57uBocVNdNzsBRU3jmMzds0fVbx9TN3pw/WYUzlYa+vF8shkGF/2/i
p2yR/rlMnrVnBaLZIWBDLwcyEsoVrswFJ1ymTyhny10bgGeNjPkh8xLckHQ6hM6CBNsWSyb3gc03
Qupawegd28ykfO4Z145zDfwZJT2OIvSxncsfXbJsOhEPs+wzYlBixiE4/qbK2c6ByVAKLex66Ydy
z16TuX9FCYF6z0kUBgqT6DVPdP8Cs0eG4Z61PxW7wVoj/MzymiBeXhoMJNMcGBxz03XFaHvbrhVG
15BPEIln9nybosgKsk/l9Sz6Y9tcBmZ18BMqnrOL1lJzoTNRLTWq0/5mbO1yk/cFY3IhP9MhO2Gi
q3Zuxf+H4S/1JogGOLjRfqZo6kBqJ+YKzrjSxu0yIB4Qrdj1dYVox1N3fE4ci965LqkBTeh0lOMD
s6LZZQrBAnRHJs23CSGUv/C49c3817e6o8ePNaB0xliz6s2kJpYybvSpma8xI8ecwLyqn3AhELfH
rscvf4bQ77ZNTXJkRV7Fxu3vltJjW12LajdN861Kl39d6xnHPmot7nKEKIVnuoksRhWPWbiBBc+g
m3WbSJdno6r665BsnIRxb3WWU8DdK6bT5M13RXvJOBPyali/MwGZ1yQiiztfUd945dVULqgI6pU0
ytQysdbTAlpN7F428KkIwBY0E08+09JjVHPuLbTljHrXvdfz361JCaH4kb/eGJz1PFonlMi7RQrz
0XAGbCoEXoVmSFCMF80P0s8JLa3N6H64ZJCJ1RGnZmlVokAC/gnV8jSdHvu2GU8IIGpOjbxrxPXE
Cbp6bJ4XiX88BUzn5mpMkBe/F3jwEydFN71U3+TchHHJhBaJB3kW3qDvbQKOIom6R0sGHraJtN8a
7ZtRhPer4WGscJEAp813Pj6yqgFcCFpHM7jbZCsqr2GOrE1IMamW6stR87FiDWJcKXd+t4NHdGiv
TPXGbVZbr4Z7mZr7CiWY6/HNYFu4aCT/dNvuMqK3nM9WCCyOyaIEV8cSD7ELjEa8C4vtlkejvbiH
erWRXLkKg5RfOPdTc5ELEzs2Dgxd6F9iJcgJapWHVIb3vih/FXFYnmTtnKUoKbJZ/BtYboIwf68t
cVqpWNPpOwrM2+lk+fV16UvspP14P0ftVZ9T6ORG/pUX8wOWrzNuyRc/NF6J+f4ErSRICe/d8VzW
XmII60ka8mfb9RiLJrKLWm7LWJ1BLBL+UfdM/2b1NdMqueWvCFe1YYMkvgyL4RjhYFOFUk4ZT0P0
nmf9V2Dpf4uQ/8zZPLlWFrvOzLNBunndwQwYW87r0d57NjatP1ZGjTSO2Ckas5wv0m+NZ9JTN00I
oNp292NlnsdsIR02Lf+5dorYdfiBc7EjEew2sFl6ieokpvXJdvUbEFRWOuyPWrj+oe0Sa1pNxAxE
ES3dki1bz7sLve+cYVBQd8+mTZA6tgTSOgJ+MOYXOBHOhk6+zbn34DJ60Gu4AopW4Taz8AApxoE3
EUN12p3cr/eZUxD7VvfFPuCxZ040E3Y7jw9rBaPu8tM3Ri4WwTeNK6WIm0tSb5Ni/wXtAwlDb23J
uBjHW05QAtcRNcuBWkJI6nOBKpFA6+UFZsRNX+Ty4PiI+/xLKFyPaXhPDOntag7u2ZPTQwk09mZW
zWm00T/kgXEcpf1dyzFLvKljl+a0FOrTbG96jyWWh1aJ/JOtM/O0hqH/wMWDP6kJH/ulqQ9ZxbAq
0wqKMAFtuexQK1/iYS7mDaO4QDNb71E1oX/EwMXsTzbzphzXYGvUIPn0rB9d4cSHwg1zBky6Y4L9
YBEnyz6IcIXZiH4ssv32LKZTbFlIL/DK7eapEdxXDFkuq45i5COGLCBbS1kHgnlwnjfY23PTzPbP
Vp6FB31R8jdzzh9egmprI/NLolC4OyPKv2zmdbEq0oLDpCrITGaE4rbov+eUxUdo5w9Ll42Hpl0Z
Q5p8rJGYuojZ1ZbUyWDbY5L/O2qmLlwPPt/lZvBo9MlfXc7UizaVXW4nJ89mKVFIFSTBYOBcMSbF
sxAmPamaeUk/tPT/yrFKwqL+TA2QI1pQSZjzauxID3Ji4iN1PLg5EUyE3DgTkVaujBbe8pK5TCm4
ILOo2PUE9ez05DxVLO024ZC3tKMgTztjZmeFzc0OBmcfGM0uwmPI6ayeU4cZXs42dGfN7nkVSGf+
fzOv+38JDheEGPIWP/DNCwTqfxMcJsP5D2XnseQ4tmXZXyl7czyDvoBZvR6QAEFQOOl0HRNYSGit
8fW1wMxOEdmW2TVIppPhTrpDXHHO3mtj5JHVGop6MlCeVw/aWD5lTM+bUYSfggGwiyFOgWI95XlB
brkZf59yHVtqg4uRCuFLkqUPlE1263+BxGiSLW+V1JjnhpjoLhzYtcXBjZKT30TUzRG8u0Mrr3XK
+EvfkHmL/EvCfcI2rjND06X+cefr63o8cP9f0VAYG9BJL4SNlYeWDvcmJU2PnIds5J0IdlRRrP39
YbnDuf7sHzeggkPdoeOA1Ur56bDoqLSDUVu1bGSS7TMClNDNV+x/Sq9F9pBX8o/FGEPHQA1gL/kD
RW/Wv3mX74ireqvMkiujpNRfguk105URElUkA/lRFj82Qv00SiWsYkR31DBhfCG9AOgHXgtdt1aI
knK8+SOt9K+6IaPoSTL2Z9+slXtQYLOUyrY4BhWA3KH5B3P3z4SqFekDQRUlgq3zZys/Ofg1uajD
BfuC2+vmg7KU9Hyt8HOfrVEwKJg2dcvv8PfHGkf+X+zadBI1ENarX9+0zJXR8QfCiTAWiXQcWihh
f8ub6vsgY5qc6xdG9XGb4z2AtLAhYPvWBGpBYVg9ZhmLlqnI1d2UYzKgKEAs0LDRVYuhkUACibwQ
2cgPg0xagyw7ZaN+l2qzdUSRnCE44WzQm4Ad5HBitUi2S6Zd4ix0s0AMu05o062MFq9bGILlGg1h
mH4J08ozyF51WR0TrzG/45n6UHO6iSSX8mlCLbgS2FHLXZdT0G1q0L943YNGwUA0KZNjdMFrkFWn
ybLzU1i/ADUTm9rSnuAJYqayd9Cslo0xRD25P9WNXpO9SdNTWmiPtSWOPZyybfOGPqZ1AxtN0zxR
9GAJEnFBfEvo4eJGwXaN24oVaRc60SR9ohqQqBUNypLaiBlc6lw72gnIEMopg4v56yJG6WGVWoFq
TX3Szg3kJKY4PQSLsF/N5kxLocdX04a7tkz2eaywgymLD8nAlV30snWU9Lcpa9lfU7y0rYlwkowD
r88wXebuMwLS9qVpTn9/zfyFsSwMGK5UL2yFNinuxJ8uGZIAgUCOdck0gYx+KvRzWKZv1tiWdPii
bmOpmMFiMTiqTqBNHaZkHjPIFxjx5sRJTA1RRzDtkwa1Tt7iL8ra7kOk2tchzt1lnHTfpIO8jSQS
SeZlcklWL/+Bo/UX8gzQHJVIAkBSKv0l66c/gSB1uYqpcrvGuk2RUTLWen0cK5ZHGLSfDNJKCTcp
/fuR+19R+8/x14ba2Y/uv9cf+1pWcxOHUfd//vtPz7zv5cPn/Hv7t9/0/06q+NPbEm7x62/nfO4+
/+kJoZgA5h777818+07A9S+/Qvi9XL/z//cf/+v7/V2e5+r7f/71FZV6t74bar3ijzkRiglr7jdm
7/r+v/7c+jf+51/n71Ocln/5gV+p/Zb5b8EcYJoW6ElMV+uw+Cu1HwLZvzVhMFcAZ7MMQ2dERSrb
Rf/5l6b+WygmV6oAkkY1f51727Jf/0nR/23AreAKlmVF01Uh/jfU/jtm6Q+zlSy0daJimDAVXVVl
MgD+NIDSCFfigl7YucwrsONrAJ1MLEzeT90tbfEnNeIaCX066yKef3kwf/tK0xa0wF3IHAySYk4J
f1nirxj2SMJDBHtZMk0GqUOcnNzBBhj14CXMsJN0OAI2mPiQpykUPzs1Jv85b7onyyiADegU6Sph
b/JsQPO8flpQNfhXIZNulz59yNJW/46sy8eiVH0ScUvBvj7KImoooc3o8HvB+iG0l/ZiDjIJXxNi
lXh9CrXv9odzff3lSP1X0efXMi66lsMv/wRKljmDnCBSD3Si5pnzfwITxiPRxWlXDacYnUbvzOQh
XwqpoVoVTSxS1TY/1wGVDqShNfzwLr8G5Nk95DkCiQF7sjM1cZQeTDMkpNj6pgbRl0iOimswqzl8
3nw4pLpFezdSTpUZUwyVJ9bk69NYpw9WiaQ4zjq7dHYw5BEGtfYmr7kKncBU1pT0kuMLXbPqo1CL
2K8XFNh5Dkg7MXLFUzsipEWqKo/DII37rGP2K6OoPnZ1Up1oKhFE3Hb7XjWk05LH83WOtOkqA4YC
tqZC0AM7mczUHiQtTR/Dbp48Ky2HQ6RVxVnj58l6tY9hr8pnSZ+gsdF0ut2/iisN6vHs0QKwtl1t
qq9dhixZVUP7KyIqV9iZoLjNmNqoBAQGEr7yikCIi5Dz3ZJIOLHbudxRCzsmqcif7w+E7/qNRlRu
qVPV7gbRejEH/9guSUdgXzx/GkKSh+sXibSn7zo1sLKZ4nWH3bDbHJUfS9ZerVnqPmcdrbuaosjr
QF0TANL0T/EPf731VmaYYbFswsP71wuH0d3olJHamrZUxLo3OSrMvkbIOphoPQi02mF5YoMZqHZ8
lMoVSjVJ7SqP6g+2yWzb58PwTBVRuQ6J6t2fMevVDmlztDrwccGmHiwTMoj6ociC3C8s5qiRsiHH
V5TH9XFwyewjcKOifCFRD3/uloscwyZsxkp70Uziz4g9RcynD+pLUlvwHWpDYcXtjmq5GaL4oCi1
jR4c3uExNqqvI/hDQVofb5GjrnVMvcAANC/yKbBy5aSI17+//cTPd59Nv9PAHWtpFHdVxfxp/Eq1
DAmPZlS/3n1YlI1bobC8roNAR5csV2c1ykunQ4p4jogDmbxOC5Yd4Cj51kuTvY1jJfcEAsfb/TXx
ZWrj7tZljGHJUlzkGhUVNOmzaJTm0VDHEqSuxq1KhOZne4CxoQ6m+oLMiUZdUtZOUazwjLwznhtd
fo+1OWMQsGM30iX7ilvdikWDzZmHpoiXrdItvFlhreHAMZ7+NP+6LOuuRklugxbLxOyVupuNQ3KV
U4v1WY3tZZqWxsffQQtNhBUNrswgTjpW9yl6nBEU72tDB6JHZflF0lFDLUYIl1zo+5RM83MmlTPZ
Wh3RH4wz9jrO3L8qSSxFGTf75Vj9A3xb/+k8KTLJNbLFzIUPzeTxp1GSFZ6iS5OqHAPsPDTG5w+d
fdsPIRK6x236LRnxJFtWbjxJ+HrQo3dik+p2tePsV2+ZUrHLD+L5mCVW+YZgx6dipg7GcBnb0HyC
E6E4XVuKnaETIjgriHxrpIY5W+KHztKfDEUjpBswrKUFH3VYWpsgrucHzaymA64GYisVyAZG8GAq
43K5P0QWtV9bVvZiELyU9ub+76/dO1PzD3MvHFAarAaBPtAPxfrFn+de7MPBlPFZxzj7VvRafDZD
eXUAgaerrdLcNvjBdqMWGU9jOcQuRVgc1QSqINMmm4HRQ3sxEIxGTZtfuQPnDRIz+qKLqr2Za4Gs
+NaxqkZMkpU0mwwMfTTayrPVj7q/sFB8yUx6evZgtLgv8/pacs1tcxzTX2f7g51c9sUwYTRJbRyS
ngjJJJZtKvslNw2N0vlL3oPbBXbxqapMlWbIOByASNiPkgSKgKi+6YuaLy+aJJx/OHA/weLWAweV
GJ0ce06W8Hc+5x92fcWCEqlIZrBAOF8vNOYZDNsJN3+YdcqXOcOH22rSaoyeoifASwgDYwzQiia1
t1nVKKLqZejVU9OhyNDfRhrV8Kub+oEcvwr/1mi/5DFOegsy/3YxzJGBRIMGA59qYwFR3KSWthDc
OCPQBAeEnTCKXKM36P9OcurWYUdKQ9FNJ5u2WTA1CfgyTsrQI4mkrPFizsQHoObQ3EWfEa9jd/ny
94foZ54rh8g2wCVzqzGz6MbP4yIWn2Joi7E+whpNd1VnjTcSUE5lmUhvpB2WftdlqqOOFF3qiVaN
XTK1pEsffI0Pmi6n35qJrlHQyPHVJGyccR4PMMF6L6baelazGiIbPS0PM6uRhYAfjEl//xf8XEdB
vKSvI7plk6NmrOvdP98ddUDJKtTV6VCMo7KfUP4+IlyOPGxcq4jH3iLBHBxlMQ0s4tJ4bnutcqIQ
l70lSzNOn0ZgVMRu3ZdJ9yxRb3dKybCcZUTYmQIQxTygfVNV8ykBoPJZGmmaq3kkv9PHowdGOAPK
Vo3yWcCF1CT6OwHm845Pyv2JPfEjMgGvV8VJsUPtpcgZlddn9zTKwEIC9/eH4+dtq2LoCDapWXMu
caTwvz8fDskkx5beTn1AeUVKG3MHzGvdyUfJuFUREExrBgdjRhS0Smu0NsqaBLwszQ9VKNZmhLaw
zeKp8Qii7m5Z0bPGb1OGUAmsoVW9EW9tfsuXmYCKPvpKpJZlbXppfhkyvfiHM/szBXD9U+CJc3rZ
wsLhMH+iAEryzFnS8LMF/ag8VvHnUdaWj6loLtrKHGymxngK40k6wkoiOKNGhp6GFHMqSsSExlpq
xRabpKM2F2dzDgzh9AVLub8/4Gv6wjop/XGAZtMGBZJCgUoKiazc/5A/jDNwWakWSxXyGGwJoHGd
xLBfwIuzaLyqs0J4x7kvn6y42tUxWl+kXLCAscE3G1iWpEyah2ieDrUS7zo82WFXnRMR7jWQ28nS
PTVa5QLVGVv1yI+eELY8RFMPHhJrRdt/wuT6comU9nOq1xc1DPxI7c7JiOtfYcjoTmqzUu435seI
5Qtl6UNGu5Tchl1SWO8dxcUO5cqSwzIfAi+iMtAFp6JWzkp9MRgvG/oEaYchm4Zt3FFBHsZDJF60
FHaRXjmLMjwvKpbZJudgc2vMFdpGNDmLiQpDE5dsKLxU09y0weuQfreTj8T6yOcXbXVhbHrtmAW+
Ue1XUgL80CdB/5y06k1uOnL+ELQzC5lLdi35Y2kJx/JzY/wY8TpGrESjwAsZRqP2sZEuk/4q4Uy2
vcb+IktPCAbAoxy14ZB0wG2iPfMkYd2ZvscDnVQwND0LsmYwDRvAtTvNwuWwjct5n0ycrIhdw0Tl
b5Hehjr1ZewociojeuUT2mOkjntijh9NufaqOHONNa7KLJ8HQzsrc+5VOuJs3Q9TsY/xCYwJYBnG
dPRriSeL9rFdQ04W+max7iNyetZp1QxADBccoFVGdbvFQTIcYfOgQfoUStI1UoudABwdaOdMgbOY
9I9wkFBp6G4raFhTPX1Ck14N097Aoo3vekuvOGfJpD70sQYzKN4EaOMrBUdb+W6X1ZZWJkbbUPnE
+I1olca6ionY3ij0p6vw2javqUoTFHNqp4cbAbHMisd3nKOutVyyJNrrfXCKrkEYvtLGPYURSJMx
HX+gZj3YtvklDgc/tPSNFNpuBk8LdEcfSNjHoCLIMCqagFmvP8JChd16DF7b8M0CmUWK16S/GNVl
Qjib7NQXDCCa/jmXSBjRqEvP3/oZfZkpoNAh2E+IuaexU2J5g/Ox9E8o5xCrWpiSXY0NrP4MEyCd
XoiQq8JPrXkdumfUdtbrGGJW7HZG/hhL0Y5o3Q4Rr+FG9kGymy2eelU9UkBFFOJoAQJ2u/NUcawz
ogJtH4xUTxgvBzNjHR98mB9leNC1a6Z8MF8Qe12izURq6SHB7oqa7HZC4NqGhQG4dt2Y198lyDun
EyQJS7GvIX8ouT9ixLFVavPmuTMYDcVjUq5X00TXXqVY9arxVcbjK/p0a31Xtc6bUnmfGvMuUWET
r3uNAGpaZ2NtiPdpZxz4P39i7wxF4UY9VUl7PxO2W+jkRLGqaBe+K3ZVXPIy3Toj631WA1sKFbj+
dK9jpTTKE149pBU0j9LksazrQ1EPnq4Y28QssJKvcQWUTuzelzKgl4PtSCGCnQZyWiKjRTpD4vXb
pHqwCuVqBrST6b1GzXBqO/UwhODgOv0pnEpvznVv3ZWOOXN3JuP3Tt1QKii7h1uEl5tlPGH46hHP
TrVrEWMvXWBqYd0IUa2UB3AtgFgX0npqP2nJ3QA+hMxzEyIH4a5YTpH9aW2bZfOrmn6NAWGZgEKK
hnCyCKyohptax/PQhWd6cU4U1FDalNSZ80G4FTcdhlKLg90kr7lA+NEqQUCGe+7FSqk62ji3Z50Y
QBLvaXCjsNoxzGSjoblqnbO0jMxHQDXoF1MUPHmYenY+pLuluiB0xN+csV4ZETP79aD0KzX4C3Lt
7BrTOX+y4YBA80lOSYSUoRr0wFdsKXZkK8eY3Oi3KiVPug1keHGL8ElpK1H2RfJeLJT8KcEQSK73
l1rYPgkenjLI9Xu+oubbgM5xU9qpXzV0rjVp+KDWAjVcutiy3O90IiC3sQWFlHxIdbCb947FoG8r
se00WdO+y+ZgwPwT+VnOC/UV8snm/m14hMRhBmnDsoGfCqdcxgraUkboJGpZYA9PxYxyM+pI6WvU
Uw5oYiuS8VWbzPyxnGqc2Gpm++gxhnedZSN6GvNlspblXI44WrJUHt9HG1nZpPalT9EKWgpNg5YO
whwh6Vr6YdppMVcFOv1fH7RksGjlJOf76yVUWaTRYYhUHGSS8HCKsx5qJ0+eK18fyCJNQjwpMW2e
rfHbOzUYdGpV5Yi16adAnhGISgHCbIsqB9Yx2TXD9DMdjl8/8/6D94f7a78/vf9av782m5aXh9zg
HeLZbBPFMuXSHNlwKIEzQUhqFYfQWFfROfKgzVjC1EQbirg7NwtC0dd/in97iAow2GSw8GLRrQvw
siURc8ITs+qfC0pkmeSpsfZgSgW+XXmXkZ9XZgEAcs1PGiJ9l22OAGwwMXeY5kZBS9wpE9xGovU6
koOCjgDtyR2qxDUb7n2cJ3SqmFhbJwEP1aszEgYNmeDo0+31JfWjh2yUKOdRCK+XlIccwiFSRRrU
Xj+rXhB9gui8CTodj3e2UxV5Z9T6DsLOc1lruLs4BYWyWZqKgdO+0Z89lC2WYzq0GsC90VYdeW5A
/qeHUl+LkI3Hwdy3NWuB1luHq1IXbi3TjFfw3+AjSuL0rDZ0UPVjZkWnGT/doCVumZgMgthmOp0m
OTqOgaYpBeYiWc74t/eSZTpUWNwyMj2d+zebkYjig1oKAlT11MuTlQKte1VluzMSwtQPq9US2R3x
kuMIqJ1qILw8Sc7LIvnlGoATSU4Um9dKTy7mpF9mE0yPPW1Z+15muz8MXX3IpeKsy9oTmPDPdX5V
GqiCPfNUsLyGYvliZC9kw3iszk8CWutg8XuoyiWSunMZV9cYfHcITqiGCycIEuDk9XBfJAa+IVf3
yDROqJVdUrY2DSi8WYidOj8PUPVzo3UohrtGPu7yTnXnQUVFE7hEYANOloAqp/vGWg7c+xd6P1s7
St/xwz6VkEuVAhkIPqkQEr3NjExJfYTc8T2VwZ5yz6aT7mGw9eJA3qW9dhIYwKMsRAS5jazuQPXM
j7PqIBjQjBTonlWzmLR2EsoV4OVcqRsicT1iatxckt3ORghEl1ZmOaTVrqp+gD1GLrfs2Lg6et84
JTIhWZPdHnRBX65k+gPhRI6hSs6MEtiSfbvsDyqmXDMYPJHLuHe1g1EyNr+jiLvWyLEGznAIXUfi
Xsi0aSePyZPCLzjK3EJdu0tIxpx6T51iXNvpUczWSZEydKbU4iuGBqX0qKbgDORXmFDZWK8yKwwY
uq7dFy7ZSsz1CjX32DE7AiLW1ao17hSrPZradCxNCapqvYW1sG/662JVuwJIUGczPrD+NqB0qFnq
xkQQBctqGl65lOx72c7aobQLBi7rpGGn7oEPc8UycvRS30RhHwaI1sODjUVTUmmwTjVrTflWq/ER
ZsMJPaFj0sNUY9srWdyzQvX1T2kdkFtSEU00Az9FiGIoL+yMfDPvjhjRd72FwBIUzTKSHDJNO1N9
pEd4GCvCUNTBqftP5KVv2CA7M11lOxAPxEk8saN4l8vuUpXRS14CXKouZlB4g06wXlG+lBFugnre
AzI7hwO/MgIxMT6VdbzvtcIxs9zLJclraAeF8bxXdeQvi7KbO4rVHcMqMU1NgGRIbIcFAFT4KBHj
pCOlgzjl15HsAWM4GI2KEx7dx5weLC28lR143e5NWvRTMj60GBjWhoa+iB2+b9ZOBgsf66D0oKiH
mUWPubVlfc9k783JfKK28lzri1cs1WEoX82p8IdkuYXL9DUzG9/u42Nu11fO0CByGsYgLAvNx0Xt
a/RIOJvHqBGPaAICb0wBn6Shp0KMVjiPUDLPsWo6OUCGQUlc2aZyUXxZ1/mqWu0padKa7r0glfbw
YhSZWAHG39CWdpLFCFORoYC5HoisR6izkU+7oSrcxmr9jCEwEajJcxf91efaBp+4ZCtMwEchuTMz
7v+S88jYPGcYbncoiDfZ6n8hj2UCm1N/pi/wUTf6oezncx8gRw8K5pIDRIot04s75aCosBrBlq0G
lFBkpS0YQ6XsXeMCyYstfnwMV8muEfOhHLVLMV+INfs+jk96kVzZrW70trjNESJqC+iCBp32Wuvp
qZplvwFltsQGoPkvcmPuZ1SbNi2GUstdCggubnWvLlNXtlpHws1stzdThMA6+kNejT6NVHzT/c3A
hwZmOdHZFOxjldK6Tml8F9ATCJqRNfGu0Yd9FYRemHMB0wGA1POpCXZJDDSlGLeZWbHdVnawCZ0G
ssEgRVtTxt8Fw0qDxy+C7lzbOIoxRNLPwYUz4VSTZYAo2mmyEURS3ae++zYM0Us6aYAeWazgSt+v
xPzkYWbhoVNvMIG+1XnyzHrwUa/1GwqPi5nBvLZvNHWhPENwAn4WHKyR+XCndp/kEF9/dQJzbhPz
AkIrvVjNi/0lGB8TtqGK4TXJc6Aey8yz5PYsx+YuNeMTcIwXSeTk51bbQkCTzZYjA7Ify9ZB7/L3
TBHfBhF+6BMTq5wcItT2WVae1vlvqvvDWmuAMLit7G6PNd9rIv1MTv2tACU/tU9A9Y6SW4SFW63B
LKgihgEbcGbs2yfi4P0SvCuwT09fOt8Ys5sAPWDWo9+jLJSs6NlsP5RkcaRhxo9Y+jK2glzpwJGk
ZDRiAzCGg1F1fo5KJWBvGbXbOYgv8CZeZ3V4oHi8Q4Xp1KrlNcFymPLHsB32+fRRavYJmdIe9g9M
9HCPw2AXCbi2UHLq1T+gvWb47pjbjRTB4LHI1qULkMQwLF8W3bxMY3KsiEue7B57A5xSjJtDEJ8T
xXpI+ehmmR4UNjlxHgPZ2bOYBHvM9JlRISnUPWWah7gIb/QYkbcNN7R8V3hMuL6ivbgtIIKK9Aw6
E7mnBvWpCsDho6rGzaWvwu7A9qo6P5sQn8ZUepak4BxJyr5aur2Fr9cgYmoMgmdJsV5VW7vSxLjB
R7vEdfqgr2Y5PElDXLiJ1D3muX3OMdkuWncoK7wsSri3yHXPJOVarfvlBjansVwztdvXYn4IleJl
DpbHFIQwhKNM6q4CWwpN7lNmsIbLNF8f2QXV3GAUqjBN9rbpowm89eN8jq3yZKmGvzQnazAPk2TB
nVP2clC/wAZ+tYKvGUkHYUs1IGwviukM0+jliKyzIty3YjrWXAUjkAQdTKEypMz78xtZEfs0g/6c
F+AujLcmmh9zOXiB53xr1zyNdaSMyflkzwgY8oOR8tVmVYfW3YFq55hUyu2g/TCX4BqGva905Z6t
PiK8Q1qXj3KnHK3oR1aMn2NkDkvVX9ui9OKBdUVUnck4c6t6L4+FQyLUPrSjp57+Xl3q5NiiIqv0
g1KLG0IQ3qV57URJnIvu0mzGau13urkfa5hRSfhogZlP5+yhkexDGyuPTYLudTII6p5P9KM2mVzc
wiL6VETiYLLUXy9xOQk/Zebgr+YRZRS3vtaPk+ZLQ3cwl+lo2kRoZNnVEuaxZVM4TS8yU2Nf1LuC
d6BK+BV+/KGqqUWgBsYmhbzeUbi97FoBbxvsYhWPQaL6NHSy/rVShQ++4zYa7b4PxJEKcksSFFMA
q/R6ZJgh8a2UNMcWH42l7bq5OtGkRdelHvs5ozrflVhKN0MWvQFpfddT7UmEwoOiDFxsvlTiObOM
o+gJSbZUHyfUiR7GeUBKKuvBIbAlILzeLLfQRHB/WbKD5xPEID5EE37g5ImvE7ztedTcDmPxkCRu
ky6XPpSvCbdxyF26aAgAtHOIAz9DnF2VlZeZrU9D5qmHYREWxs6wgnMqEXlZEE9rvpWmOFTR5Nkd
W/w3RV+OwVR7Mit4FRBMJi8HSa0ewE0/QhrYsMfbJgn1OjM52vP0oIEjsxMvllm0LlQ/4uVIu+kV
syvOQWCqdch9xRJQUlnndL7ZEaBhK4f0VOC1FIa5p4ZTZFuNKTTGsTQG7tzV3DWRz95XEspVQDFZ
ndm11Z+VtrjkKZdwGx5n1A6lpn0biu5ISNctpUzRpgKrAgkipFu0tkwogfaSZQrj9Ph9mAQDLOw5
M9v3qWtMr5ms+0DUL7SEzj1eikEjZZUsg72d42fJy0dpsV6EEDd6XldllHY4nG5QasZB2+fZwzTh
/+rSgwQsBckqgQzKfpi7tZJ50ovRRai6wbnpj61+MI3pOOTLTbGTC3vxhyyMTno/+XLzeYqj0xDo
H2TrPRs96SSdujf1eT8OASJHfa8N/aGkLDvE/XGcjUOCbaMftlbOIMYfUGn0PXoUSknLSNUd/cqu
jkLPj0Kt6HdYjpBqDyg101pxIgdtL8k0Xqd3APGPk1V8LIX0jpPtSh6FS2119mieu5S7pon1Fga4
Hz0JqNV8ERTdNNlwaxYTNcNePLMG0skOUU32bv2DbarQP6gr1NK+RZpfat+l/Eer1zCe5EvGyq3l
0kNkugPlalDqkISHU8qbghafWr8XVuAGMgAaFsGKpB7Tx1ovP4Pl8y2p5Cq0Ed+gWI1fuQePDFBX
tW/3canc4pHNT2o9kBbC5vEBHRP1SGmnBIYroJSE4bRXJ2pIBVORyRJjwdhrK3tDIeU+uIg0Pwdd
e0pHFivzspoz0KZSQCm0fgfdw8S5EPGbGbrThxdp0KiK/lZauVdDbANS2Ob+4v35vU5yf3p/uJdu
fn/at1XmKPgIoDmgAPpTuaf+rfBzfw/yesj3G/ZCpmo8qhGlgDaiCiHmXGGhSSegbGPyGdaHClfw
RgKA4STSmtmwvnb/qsjpAP/yjXGKx2eKQ4uSOpDabUpkzqEOJcw2vVKwYwEMwCK8PmDDqA91Tz1J
bhumZgXrqIza5KBMkKfuD1UCB33zy3NqBuvC6v/+e0APGtXdtL+/pNtxdUCiy3f//i33F//4Pr+/
xdJO/aZps9a5H4N78ed+mIAEaaB0SSP4pRAlujd4yPFOljRcrOtDUmrBRmeG3IrV6B4muN+LETP7
/asMCRuHbq43VPrf+vUAdeuhun/Vr4dCGghDywKWmmuF7X7K7h81F0Pt0pn7lungAjdNNlFBGdTS
ocjAsb2/QaGuR/SX91rf2jISrKbU56OQrBrQL5BRddtv1k9cDCTY92+9f3V/rSZahPoSORo+Qcvt
+ha/f8f9q/trCeqA+ZePuf8sjljB1i19alMOfzdyegJ9PdZdUzU7aUaPNkjY0JIZM27rVXO96+dq
J6gbBWrnjR2gVlRx44+OfVI+1+j6MRb3BvsDxdPb2iXLz02UyetJTJS7aZtO83M921+k6gyZTcEh
Fl4aOHUjgLJ8+IGU6YrQml0ZED1q4vJaV8DjM//oAjqAy+LLfXsE7LMLY4g9ggpQesDl5BDJBCXE
ONIC85dcPEKJvdCd9TQ/phEatwonpriWi3qs5OholMV5NflGWFAlbUtm4tCyqJ5NP+ptqLXlHsvi
IcSeDfaJNOL0AUx8Fe4ziavSXidF2emFegyS6SEV9TPllB8GqRsBtMEVuYIX9ylW00Nfcd76CmKW
sW+8LIkd4se2aTyTyIAZi+ORxaVHI/7YwNzFPutDi9urrX3QpY9gMB+1iBXs8G09DEtguiZ5FVyR
yKqp0S3AgDrVSWVrh/rMI6qJhfH3Vm68KDlSX8NihEmQnMu+PxkDq0Y5djIJk5iRORo8JpnFydzm
bLsImsDTVrH0SFEZVijzuwVGYO1+U6QaghR7gHLBx5s60WI5Y8hKbra8WhHc92TKdKmLAAhIt7ax
SIupKGV2AjoTwCyreQ7YXUGj3pUsYSI+AkCQP1vmJdHozVc3TUzPxA3v9TR+7vSBUn3mzAt720h5
TOr4tO4cO9IQGgbvftC3aVuQ4SR3txA9v1IGrpjWBSStk4WWlt455jDudfBmnZ0xYxApQimtaldx
CSE6rIAIktrIWOMXwjzkcCXREAJFLmnEnzfABlmVgbRs9qb01oLuKTQqZn24TaNnxbop7FGGwoaW
b0N1Gpz8nPhUkTdyrm4yS93OM97ZYh9LN31cQwg7J86/xca7mf3QOm2rWizcCTwCe9Gmxc6E+DLI
6p7wli3Rjk6MkCsgjUTBgxLA9pRJ5oy18libo4NIxhH1Iwk9iHfhbtE+NZeQfTP5dSXeZIEiE+6g
xV8m96lTQt8k3doXk+nWOTvElHwigwya4IEuYSSoZKbdFe7dRwxar+XDkmAg15hEwdT4vJCwg3LQ
DcERJGDTRQBpCMtfzJQSUtLrl8815SZYEQLyMcCejdZZyEWBICTP1BAk3P2pTefSpAEd2htp1Cki
ZNSZGyfERtjr9MUBRTUjSTmYM5S+2+YT9sJhPohIfGHzhtZK8uqwehWxcHsrPBirO7JSETBmKzQZ
Ggq7doRuUj+tWlCqx922Jtk0CQEueMm3/6HrPJYbB7Zl+0WIAAoomCm9N/KtCULdUsN7FNzX3wX2
uffEG7wJQ2SzZclCVe7MlWMcMi44i4DiXuIjZQj/MTu74IZiiL0pxHvePBNTnikrTlGQAF4VXKL7
bQ6gZYKxyzwOghpvH5eNTc8PEZ+wHO5cLdiGHjolzkOanhctJyTV/TH5pCSA1yEKqFnWB3I5hzCG
fO1mS6dtqAlk893J1agQrvxphd8ziddOXFF+I3YDzYRZVa9kz6sNm0Qy4TllQtH0wBcJtqLLwaWp
UAh+dPUbvimxKaZK/NpUus+sQ0Cq3hiJs0t9laKEtkG5i2I6fxK1m6J2X5fsQxxF3PLvWANxNXSU
MwB0OX/TlB72Wpuu05jtCuLlvgUHh4nyYIQnj07uBq3YkmyjWI9j9KI0/av88mmYuyKqdhdynlB+
c+gaNtwmrAYMKMiYYZYeyty7BM7HzJIrQO7Zfrnz/TeZ0UOC4l4y1IM7AoUaZaIDBN8z89SsjYtn
pXDyreVoRH3AjXtQPwiZeLQJJ222J0C2rlJvywn7EIzF1i3/ZD12btNbKApcDJhdmCgVgewe4SQ7
tlJ/CXWJ7q0fqsrdWIxS1RAcjKZlr3v1Y3k3HKYRVfnc2MmILNUce3K9o8uw+JihXtEfQsVCtSYh
WUbRG/nzDfmYdQkuYl48fS/ZUeyx7Eos19XNGuplmZFXjzJG9yPIlBSKUE+KcmTNLZYu37s9sUnJ
tLUtXTDj0HM5WRoIgo5qthkLbxqavAZcaJkDfyTmpL2+HOFf5M5VcQ6lrg+yfHynsuUY2SGygb7q
aN6tYnPtTR4SqMUxoNzNRQYeKXxnLEC+YopuUGNEgIJp3LVIbkMl9kPr/w2bfTg+m2U3AaWaB1Dy
MHd+SLNdZ0C/LH7TEUWJLk79TJwpaNmT8qayZvwoVfQKmO1mWsVHUISfkGsOsZPv88T9YDy7nInr
C53Tx3witpMAtc7E1m4sEn4wS1yKkFkal3S7lccOs1Np3KZB2xu5OkfZs/C6cxyNz6HX/RKR/J5q
TkGFfK3B+ssyQkCd5CkU+lOj2QQJyBUT3ao53c098OnFUjEbGzZM3cAJT1vKkb72wjgHdIX4hrzW
fvCr0LQX1+DakquXJqcqKHIAECn6Vgj8y03mjCsIEwhUAWB3EgwYELAWPk8b6YtbP0THCtgCAtC6
yOmeoeTUr4Y1R86Vj2Be1Fwu45Cs7olWolVuaau6QNw1vOMY64f51yAgoOnoFT3/zB8/EjFjZwzR
9d2dzH3n7APFDiEIsTyUNFJysejis2dZZ5bD+W0PjMBiebihgy1NRirBMO405Vwlg8ggSnBnaftE
tIeqQDSxobn5r7Wg+cRzjnlpwJIhvBu7lzj0jzWM8Lme0VP+tpo+B987jEW8jwStFy7iYsDVzqTk
Dzl8Bj8lscdO8hRrn70JugrzfNqGcIPYXXDqUTPY1fpD3GXRwYyFjqHc57G4OcZbxg49T7GorXUL
J1L9YRsvxnTL8CWCzyCAB70CgQXwKqWT3d/JulU7LbyRbc84f83UFKuLee6L2W8bsfMEr/t77ryZ
Gpam/fgGBYQLZv0iIL/Lvf4DAuZafEQ0qIC5w9OrL73f1pf3zpqSLYFdpJfyAsB9Tz3cC54ANhkV
fzYG7c+KpZIyIXejmH0sQrXs/3bdAj4mjHa+F2wgcc31rm9vidNNDNoS0sSuG1wKDaQerm/jRSX9
cwSyGoBBzhpTtE9IxdVBDuRyDZsqYWAENpMc7HZ8IbGwxzBYRKOjSBMQdzCqMKcIMVXQC7ibRvG4
q6k4J6ign6gTcb6bQn+WWTBcNKer/lShYuflmw7QvAHcmWUUgIxtt+PN0K57WWrHqgfLQ4M5FHsh
2pWlSTapeeRs4oStbVJD8F6gLfubhE6T5TAHW/KBgfocT5eOpa27PK1o4k1yVj0tfvMmcUp1NLd+
op/C7Sg091jTXpNxnOhiK4wTrbqcNfUMxskczQn/70Yb7Z2APraP/REbtg1rLZLQhxKcbufHY0me
NTtfTfXWsKfqpIUkKKh0Gj9FUu6bKeOFNBgvRVEn94evRnjGy+OhxChXY5v7vI0YVOt2VSxrUoEX
YNcrroTaUaBdXh43VphE6FJYhQBSlkFxIog2Xuo4mC5EecfL5FAkYVbW5+MhpsIcYbMIBMtoXicN
AXf+yzz+WpwnObsmvPmDadxUc05EZ2+6IucU7GgVHJ5p8MSayTwtcpm5PP7n46aMvyJDmHc/kQ0d
dLq3MSq3PvkOFIzHR1KrT/aQXio7MQ6Pz4wJBZXBUPXa1ssfLdbls2orpoFF2NIsaxZnK2KbPefT
NJkM57AjeCL443aq8A+WNznHHpf9RiuL+F7qmr8E8VO/O2YZ0GbPDq7zMp5duymJGJ30KnSQbPpK
wi/LHrVflU4Rn5571g5Utf+K2+GYDlSQZVn5pJu1f64tmg5SMZjvWcaAvI9+cLNQUTATLEBHUEJQ
n1HkbQulyrvDepM7jg/NM4esEBjOlP3pXf/JEpJNnGtoq8bqDlqdmae4Q7OvSH7cEpN3ltYw4SES
bpHWyPfQuqyb7wDllG1zSdF+FuwKk1VmWeNHaPbo1n3VnxwVxu9a+unViTgDGQUQE6Q0oSgaigOw
0+ugcOIjmTnDUPa3qiRwiNjH+jn1Gb+T2sr31HyE59a+jxNAmUDXbnoL7k/Auz0aThxfgCU1q6EZ
IuAEOu6ZaKb2W+Zfk74DizHM9wOozk8L9CPW6EYqymzlULmyDaT2l0EKoOrK/C765FzoWGFrhaiV
7Zw2BO6Z1+F5quhGz1IG/kRrslWskqtWe3IbtVF/lHblrNIGGEBZgsLoNIb8Ilk/XiYVLIghTp8t
RXlaMngQLUF+nhEYgnNCrfgmekLzL9Yexu1TjRp/SsIaUFEVftpWDcfeqSHceH2PGQ0Rjb5fvrwL
sr+FVnWzST23fme+9n06Ps8T78akYGOw6Hik9hltsrD+hobYIiU5X3Zb+Yt8BPU/oR2sHq/sYBfH
LvbqRpivaOR91j8FVCBlUyqeC3TiIfLlW00C6xJ4XrDwnV6+hWSC90PXMYm2aIWaiOJzsc4Zc1v0
+2TK6F6C3JdXUaBuemH/0jIBWtAKUC6reOpe2GHe8BhRXTVq3QvR2H5pFk6AIJBAPIoG/xgAAqFR
a1HG+dkJwv5rMODN6ZmqXs2cKRqgDy5AacdV0bK4xgS8ghs6iiYVA87iFdkovb/ZDQYzWVLNQ+g+
xlyQBC+Wjnc4GTr72+K0gPId/q5rLlNZk/tsDROX6V0fIeQa6UELchDntKKvp0Zvnumpw72MQaN1
JKHCQjZXcgryTByU1IdqrkWQtFeV+XTPpMW0t+x8WHs43tBaAUkswRPjlpmzmWocMWDgMFZWzuwk
1bKbbQQukzvg5bFIaLGab/QADn9jt+NydDGGmfRMPv5OsRcXz5RWcg533AXgWBpnHaL/yYS72a2y
8EzMimSdH5d3kMGYhFR6ih9f2REdVbD0nn9mM91D9JRgOBXzCkh458QcQSH1AybdaSRK6TXFpYGq
ShQ9N19aeIw+VI/T48bSwWtomNI3WeTRdDxn8Ma4je/9JN6LgUJNUJnNuptnobpieBcNBN9Ew47i
kYAlKZrQLcWxmtX8o+ql9U4DTrEqI8e4yqDpd25K9+G8AojWJwg4SfMSdmFxROzBu6CsSzxNA+Qa
JMxHsghWzMShI9u4c7jo8dDjpnONXZrp+smRfnLILfWnqWgkxNZNI1gQHXLKKji1+kcTHz/tGWPl
H6leAstoQpejSLdrKeMbihUTFnYlAmCzDkfyENo+IKwJ5jQvqfY9jQJcSln8Dfr2V6fsr39B2kxQ
OVxbdvjsavZwNqW82aai9Xi+YSEPlqT4tF2L3ZDSLxuIdprcdN3Ccxq7DARs2TwhVm2zMbEuZhri
JIyNeFOIsQAfj7WDXeBkAbYBhLDwR9vbeRbVBFKywHl2z9DskTU0IACsKjcH4TPfGL2JDCQJVs1V
04+HBmWQGOrZh7PjWzvpWH9Ki9YLWo8zKGqjfeLrgqx1pMcQ1jd2+Ei1uPs06lIBKhfVtg+K8ROX
UIV5VFm6tuYlJnJKqcZ1SDvANsZRI+shPetM989Bn6fnx93HR0xPNJyWUH/nZzweUkRNVgkbgjlB
YJzAc+on1Vr/udFMOKBD6OQbzZpr9pxm9r8ORjUemiRe0XGUn8r5xtAadys1F2gJ92ySEf8ef3z0
n8fE1vWS7JAaMddJmOSYYtxVZsrqjEMJtkIpu4rRNPcBg5JuSX2MYeAx2oqe6wRm6b8bz2NpBzOI
gvS/Dz2e4cyPzziNx+NmnTf7vggw5ft591ySbk8i2d8f9wR5qlVRwPCA/Rg9ufbvLBPVlTK37WgW
OJjmG65+FtAxzfj3WDI/w+cZHbnplRt4xS4t2XKUImN/16fOr0gg6OBeyG92l9vXykvLBcRL51eg
gEtmXfZj11RNq1CvTjRR4MkbwvQaOPUJY46zqyE/Y9wPjacmMfSnft5Qu2XbHWirMZ5g4OVzlDtI
GE0GyGcY4zgmTeiftqzSk5n05xCux81qDHePXZJMPPUol2AQ0I8n/w4U0b8rN+72kNUUI3ceC10w
I6U30m7PNjYxKm5qkzexPn6TJVaQbIaAPp7cLoczkNY3kgTWpgIUz/4eTQTb+woGhtssLeutG4bm
pZ/agLlUCwvPTagOQRs5OlDQb1LvoGf4lgJSNt3rQG9fvcnKdtYfkch6Z3epuNajkyN819a7Hrsf
Dtegg9vU4IrbMt+MirMojiTz1aNH93/vAm0vhuxCJ+ICMFB3Yd3Kb57hraURmP8SoXqU/8QGavZE
cwB+FdrRUmZ1CzcZNZYboQDCKpZ4DtK4qeEXDo0QC47TSCdsdt4Cq+e8pItw2+HDYweb+fuR18Xs
12nOTiqKDZJZg5LJhiE18+kVwgxEEgiCtHz8aQFjczi0/kbSvCZWP/zCPz0BOJ3YpPaKKbOiEJMm
p/zsWx5fUsVPSWYX74WJDOmmuX+M5rvgs7Y5NIsDZox6IadWvIrplpczDa2zH3dCS7yZTgpiK/Nx
OOZZsavw77xFY3xOZyXIL5RziCI9fsL62CwGkxM5o2u8D+4zI2gnN8d/nwxA71gaLqzFqtqEA7U5
Iqf9QqvqdNdHtk+8g5rwUdeTHWHw8pLiTodk5EVPU45wGqoJfbrwtLNbls9a54qbqcn+tYS++PjZ
ksI9t2IUe6XYz1IXVb63Va5tp55GAM1u+HGTT6y2YpOMyK6OrrNxt/NEXI3pjAcrWlYe8xxHZAVc
aDe/PD4KgokRjofFMW47AvRC4f4Udb6Lud7tvNYbjvjpBJ5BVR2rMherKsCSrHsJCIT5sdorS2pG
OwJHoEqLJqiO/71xiRT8u2tUiqQNxRfrx7+WCh4ohwxrQ4UFNPAyNkxacsjI5L1PDr+AHeaGbn98
XAKCQusPVVOfivkaoVdtSdHJaFz7Ich20pfyWBmQK/0C5bOxCJE682NGSXMN0+3kxfGfH7nxNq+N
5UCn3MWn7vCYaJBtm3InpJ1vIUK678qZmDk34W8XSFql+ys02WJLtbv5Woouo7KRZz5eOiljYBA2
WKttHdlyspBOiu4/N7ab+kdZZ2uLqYHWLp0Gj19TBvQZmEFZEXlRyPWy9XJ0eYS1N69otfilFHq2
l5OVk36K4ktH6U5OeuY+GXFzr3QrurT/z0OTV++dkldEZxeXR6FSrCX+3XQmoK5DAAh/Lll63PCL
fxF0pzOYsFIKHzk8JfONE1bdXk9wm2j5aN6kP+nHytPPaW7252jEB1i7l55B7JnDwfDv4THBM64U
XsMYfWe0C7rCKTcYtuRsudbDNNUI8kgylX3e7ya97dYESqpnJndPrstgyXCRdop5faw9FOwe9Op5
aJyfNKzge0ktWyVFlN00c45fOH6EOBj9TPhUdpYjojvwB1JVRlR8ld6LnhBAGrzk2vRe9uJrlE4S
UaCxkrX7Lmano9Fb56bMd//wBKUDH73RTEgiWeodse4VTLoSs1wMkkFQOHtl9TmwyuGwPvoz+1TN
EPFG2N8Nk0qi7vlvENXUQRLGs/2pAoQlog+Hcjs3r6YX1uMeE5n+t8mT+IP/lywNLZDWzk5DKL6h
+cRnsHe6nUmuSDZWQ7/Jf0L8gjP1ORmPtm3eO4p7GOZxj81PBsLM/nrQTjK8KzeTVM02auijC2c8
weMxygO6Y15DEQx+6XWQPYWh6p5jFfYrWHru5nF38nIXm1B45zTggd54L6uAQnGt6jD0m8GvJLXu
VuuoJzt0q2sszXyROm57JG9B7WwFKMaKkfEfv8jHzTjC9/YsSryTBgH6cQT0AV4QQtNcpiBzEeC/
rbJnIjUJ2pTf5eDvgyEEQvbYQ6MggT8JC7IFiT/dHh/FVanfhjDisSr4CO3C3jmcrg5UThqbIkyt
s1tHP9jJX5q0Gz+rBMTX1NJBKv2MYwoAACpc8+7iuDqUr6kfP7kIRMzPK/pui/LJbg2cPVHM6VRv
To97gzTwuqnAWZpdb1A+4AHIMLv8JgzgnUMGybaaaNJ0wcIt8VJxIZd+cBJJW5+kWy+zXjg3aYXu
baidrTWWzfnx0OMG0AZe8RJMjO/n8gS39RV1mQhSOCankJ6OQ9D17m6Iq/7suHW2CXW9RySnyM1K
svhN5d4sTfgz91Jd66Jp7lbGoCDPDHrHaRpb1UETXgor8wFelfKeepCTm8rXXk0LRdXwevGZIw3F
o+389IIiowFYjAHg8UnGeMPLDGxpN3tXiv6z74SxoI9OvdopO0O/6biwubInpkApH8ffQ6zKfDu0
HWAw3uLbgnDgv4+m+bFw/tdgkNb5//u8Ava8Nhk74ibmu1FPTyhu+X2sGbYFJQyjILEiDvjlRPIc
RH1QGtNzkan/fBT+32OPf/3v84qZQVvYJDcfT5nmT/Dvo7GLnyyKZGkF+9s4HRdvXegdtF5Udmqo
kyeaz1kqIspmFOVbUUXh1IN4wtRAnhgfPvdGyTgcz9JKpWy0C7I+u8eSU5oYSpXvmji67PKZTNhU
1PXZk0igsGPM18ddZ77bZkK8Yndgy5qA1et8chMhJ5gPTfFTxjDXDz1XzI9APtfKlftqDuppbCKo
Ue4KauKHQFcr36iwtz1QQ4+bATW7RtorIi09UAfx96ElEhGunKTB64gumdjjHAOS6RqQwOafpJcK
ZoBm3p5rEDyfIFaomOTbfc6GZqIVLzPPWqYUpJPewcrmqgv9tSR+Va+/lJWi6qJw/a8aa67vh8+M
bIrXdi6wLSPpP9dGzb6zYFiq3EQeG6oBNgbr4nM4QCi2ZNu9idF+S69aRjudRoP6YYLVBB2Vuz0t
fYuubsG1ksN8FlKe0a/DzUBx5q4dY/owjW7clkld/TKEDyzTGF/70c5P0P557WRe+SurQw+KuJoY
CHnGam5yWYOAsU+DM0ybyaAH0Wo7+zQhloI21Mko6EG5MVswNnK+qSBiLdoiISJQNs45LTW1Uako
wainZXMNkoGpoCz2lbJZ2FipsaOXesGun8TGP0GzduxFIBCVzS7FyzGL0kD4Y75fjev6rFjLMeC0
6iXMwEOarHqDicJ/lD0LrNEwk5Ij6bHiznJfP5k+TM4RZzXVzo1YFX1bHYGZVEd+DM9dPj6sC4t2
9kYTFcl3EZFjQEHmRNSc8Oy85r3St4+HHjf/VZaFGSp6M1sqkdhvV4vITPRj3DvEwf0WwPC36cXq
iHjUVRSB8cjjCY8bnMU0LkxUjWVTZp1MBmwMGE26UVjxoGClmaYWdjZHpbP5Q891zdPjfh9wrshw
c1O5Kmn6oN2CXT/v0j4VZ1Y5d4FIL+G9m9Ec+rAg0Dj1c9K8+SGw82UQG/mNe/9ELBlWj3vJkDX3
0c3aTV9E1kobO4QXEGT/lHjwABkkcTfZNPOxSIWo8I9/BVQPwGn+1393BTMGLw26rTeDiMhbUd7Z
ltds/uyPhxoNZGkal9fHvQd9Y35WLAactfV0L6wkvoQGU7E+UOGvxK/SFaNXixODpz7o+tKrrrkN
ifidBkLiDtY7xtaazmi8TfbsffPVKEb9zaqg4zKqMXgHzf+K8L1wCBQQCKWbKdeiD3+yOZNp7gtc
uuKqI+nQtzU/bvOfcPQhXAfrf78kjRrm9eP+4xt2R8PB2o+OUOnE+eNA+98nPu43erSGZaexddXt
0+OGVtj/fPTfx2ozXOkghTYTpjdsBRb+HvoFa9cg3tR80tG1MYJxOcy91CyzvF1GJIaC+ZXu0KkV
24ifHjUABnpyrkcLksBvXjJt3cigkF6BEM2n/VCz/Q4swORtj0Wj4bBsUGaV0DaQoP9uGu0P+0um
n8A5U78+Fla8yZppiympWU+1cVNw3CEZE4PyhsZd2m5Fhal5T0uo7zLMT6YK5MywfAfUhvXM382C
OhYbjnh4nDzNvHLpJ3HK7p1F2EjLL6JVzUkXgqFSJV5VDJ1MKxVDxAKhBPuu5/sMr8M7XXSUr+kd
EyoiNDom3MKjqjVPvkjKPDFI3gh/KhhClqQB41n/wPmO53bw+lMmyEVmbv4kPawuVCCcJZ5C/lzM
Z6Ki5bwVdzvfRocJUekz91WHT8W7zX0Os+EUxqgWfu/FVIyGp4ilZkG9zS+/qPdRa7zOa8lW971V
1hbv9gCsqEvyu+TlJ01rmSW/mzygV0b9nv+ksWmyiywIh+u4ipgABosPWtLVoqccDY6nc4l7jeyH
EqcRnO+qIQCbENnzYv9t6oyXNPeuzNiIjSQDG0Q7/C2q7oP1DMq7NtzJRhfbzKSEjvl1ZYkfM7S/
teKjCMaRYjZFRrGCUUtJJcEr5L3vvlDflZaeypqDpQdLfuG27YavtLED5BQt2TcdZTddGmwSlKdF
zVZ7IaQwKZ0AP4K9MZlpGLQMiaa2D8DCl3Pk2WcentbTVk96DM91s8ns9KmYzGc/ty9oZgDG0a6q
iuBXO0QvVS3eI28I1oY1HjoHG3U7v7idzL4J6juqIM02Jsy9uFcbqkavbjxcPc+8pjRTL+K+Wrpo
tSPpAsw6ZC3cNyZwLmjXpvN+SktKjDgkzUl9GY7uLEOT8SnhBRWYv12NLGSQbyqTWiGWDBsfXuku
hF+PbALbXTUUVySjLxniqsRdyWUOZnkwpN+BoFm7aoMb+pjCdUPPUtx9lNJ9F56GwibTI6Nkmifd
eG/Qwa6xstJ2TddnwpFtmP1ope8tSqVoWUELoNZ1F7nlNqhsyt8DLpSTbhwL/VqVabWmqGTrDRkc
kcEj3hIBhcdov+hkcWe/cYp8dL66bQkrJHDzm1qeyUQGjJxBiFPFaiza2bvSCSTN8tYa6YsnI2NN
rykXIoLisrDcYzD1kIxs0p0zD7o3+KvlAl+VDdZO8lov6Bawh+CnlBs6ntoVV48ShQxaesNMBGjV
gfdyyeLBoaWpnnQ3qjZlUrC/90jret2yzwht44wh9p7GoA8c6qyi9MS3xvIzTwATDJllG2DRr8MD
WfV7XDt/0qiJVtHknY2Bz5wjqeXTt4eHDYcFieQQGkKDoL5ReIUXNq1wCUfKkSSjIMI8GLtREjYb
KrqCR6zuVXb1S6jxhdO8a2H94zJwnTEPPX7GvCvy5WRoP5qtfeSYUIoAT5RdH0bEMlUf1GAfC5nT
Temmq6KFXIzxyF7UufVLJqyGqRh/B65vEkzUKTnOsJUaIUdzxzJxI+oaP9zEBdeb+fP8yAWYAZpQ
uq0Zaxgx7JZFdWyeq7R9Z/P0Q/DwyQn9b3a+W7fQueITjLcG0XIIqr2V/Zt81FPSxq8aaa66+4t8
yRlLkwZWE4IlcbgyC6w2QsOxFFBnv0xiZspmMY87mk9Vq2TTl/xRdPq568jgBwwnUorJbytrvkYP
Qgihaqk0jEpG+UkYl9dCB+OeHN4eauW2qL+lkxlUPUZ3n/bultXXsXF0JqE7bgT9sabVtidGV1/K
metOqJ+qxnQzJlgNu/ylm5LvoGyZXtvNu5mYFLd55g9gCLnMCeQOI2lJr94F02Scu2x4DjsKG3Oo
ML2585KGck/fNtexE8MIAi2gO9SjxERPAbppy9SnCD7yw6OXYAOEX2HaAAlz+aMN4ztOdvRSg2e4
0NuqJnQpoPSpR1L7SbFZDRind/g5tH5a+whPibVKL17h/lImVBWGfVe2nAfTkbgMITYsEP5eDJ/P
WXgGNM3UX+qgCdxYfBsGpqyQsLuY5fIqHl79AtdSHzAfz2NSHAEOT3BerSeA9JsG3omuZq87OX+k
TYsCsNpXqvHWbt26i9Si6s9VL8peNnMN8mCWr1U+BkSj4q3h0ANqux4w9iGi1NCj3p2iAHojl5bv
7Rwlvt0Gv67LAkREeViO8JoWXL/fNLe91ob7N8h8yorzDLKTNDuILaZBSLS7dWn/t0cody2WTcjZ
H2w13nj1qI0w6/uI38+YAJh7pfoRqJjL0uhJ2yXl0qVLaZmlOPmYNh0w1J/7yL/keC/TGqepURw0
u2u3SU1fVNr/iFRraHzIuPxrm5D9RpoTvvJNQFDsB659sI4GIEVVlXMoaz4tpvKLRBlvoPWyZcEb
YzG06rfeUEJL+c2p7uNroAgMO25ZY90De7lRHsRAvFr1xcgncq05on9qPzlaqC658vP1iAK7AOtG
FpnILASoAT+8iwlYgu5i34NbB9sHCJEAaCytQxdhE1SPk2FCtlMvHYaIPWatfrL4Hrz8XDYZSfAa
mSCMMJfJyXvn5QlE09wJIZxlC1JtFUf6e6IiKstpXmglNRqRqY/k88IJezWYiFaEizx3w0XrQATn
1+S+oNaseinCi5NWf8KZOZxrHt63ZrrEDwLxfMMwZ9piyGgXcVI3F2hKLnveiz7kf/pmqF8CeQFN
pVPpF+7aFtEizrQ/gK6ygKqcqJogChVczKPK5Iyrexyj2jDm5JBsjKn8zqG030Rr1GQaCqw1EAWa
Il8xkI+YIfPL6yIsseC37JAi84HGJau2GVKuo7bvL3NB7tq0Rxbc0jtiOgKDwaKapOwDGy8+NL55
yxzWY7dMdwlG78jMNk0p060tqdeOcB/jKmyfatwtBLAKqkMwJSyGIv2dsnILCT4pt/udtBx9q9fT
7yasftyRAIjgVLwoPWNmJJH+TELqleOwrTDvpbycgWo1oTMeAy7OYdt/cZwj+O1DiGsb+Wq5rb0u
Bdx7hb7eB9pLRTMzajit51J9p1gcFqF+rtMQ6Jpsfg2N9k05EuILzWCWC1HMiaNrt488uri6gUJ6
8KQ1wYThPY4oLfQ8MdJXGN3axvwLTS11ul+JN6uCzbTxkkjgE6y5yvfYlbvIRm9ngbAg4Tie2OWc
bPwxszeNy0Y91TdZGT0HlbZ1A0gUxTDUENAoDNHJDnZdPh1GzOC4ihKuFDr9sxVTELorwonXOsA6
fmKc7Uuvm5ghTu4f0F7uetLaAhodJtpS9911M4SfWtTP7uvV4E8LR+u7SxZPl7GkaFbTMCCw2Sgt
YW/Kks8NpfjL5f91E7U9qVPchpLUcl7dp0J86+zQ2sn5kqXxbVv6tSSLRCR6Uw7sguXIsbrWTljm
ZsU4wJSRWyEg6gODnF2IfLEq4gxzT5B364zisZ3nu29OP2l0rqc3s2VrOtnldzgicAuvhk2CzhFu
XFcdPAU2ycj8L5lp06LX/o7R5K/1pr1Cpi7m4AI7Uj8ullXndK8WMdQ+Ht9zZBNIwUB8VfVVhmG3
8ruzFcp8QymlifeDekqMyXJADE8C3Do6L25TMDkQCP1UdqHRiXLcaLQeWE3NQIG31kKbh5x2wX5e
ArgLi7tXtsNRT7KTEQZcgt3uHV7CZgxoWjETwFa1TF1wCPg58+Gt93K6R5NqQkYwMEPatG3ZVvwe
yuoEL9Gk1qyWQKyqgfQEQV+Dr1007Hilubd72ujYU7HqeEuqmPyl4ri4rFL3LVrnLXoEyYgAn8dR
hnzJUjGSUFZKkM2BENwZaKROTc5DNhTdCIvrHFwjMrr2REYzAl6RNCQqOsrOcCgXkkWWJZI8ACSo
lubGUCMn3tG0VcGfnlM82GmdEchHlUenQjfp2TG7TRlTgYnsf6AOEVkvauLD7IYMigmdiOV67Qav
TBNhpyakSt2i3A2hXISBRaF6gJAOioGDRZKv9SqmYm8E16urauOXlgnmR7/GU3SeHOHsciejdKnX
N7Ui0I2WiR2x4yTcse139KrcC/Jsi1Yi1uFNOPVY1VG5z3ZfYJOnFrTOvGg1sq7duVbj0IU94pvs
VYMG8ZC5b7/oKkLBDpr13h15JVNw3Oy9EGYbzlBqI2+dDpGQ0y4VEjaHPV566s6Kgz2lObi1wHAr
2F1RbAvHAg6x8j8BAA5C/jZQiJZ6O9S3aQJAa9uA0+1C/OKAAq08Jc9bVP4Gl5C2UKrmuN/mX41O
h8SYsPFXGcqhae1FKj2CaLCkGo8JFL1st0GW31YPQIpGpP/h6jyWG1eyIPpFiIApuC29N/LSBqGW
uuG9K+Dr5wCaef1iNgiSIiWKBMrcm3lSDSTul5TOjoLmK7EsjVCg6bRQqJrLRpKYpug4nAAxKNP6
LOubZKXCZdQc61MwgG06X5D9lSw1syIpVLEuRqGUBwMhb6/zKohKFu+oY2AFLhTb6i5Ez8s621pE
rU3UXSK2WopxoNf8N59GzqpJHWqzavoKA/nJ7sTFbNkMwaGhzmtuLaqNZMXCzE3cHOeYqr0micQb
YSLAcyOSufNpVQS9ihQAtMRknvYOwngFKTpT+gu9xccydMg+msbKakS9XBsoq/0/5EKdPYiuQeMa
bFDEFNRecP0axKmxL2tjSHvhWJ8VI/3jyAiDcMoil5rDG0r0K6osQnxiwyZveQ7n5kKjN4UxySdv
W9t5KidM3onfcDf2Q0ULoRgaehVcwl0Hs6WDiZRz2a+bytAXpkoenCppulF4nlJSAZSZyd3ETVFL
EwGh7XwnBHhI377WhQDl5uxz38VrVaAwlDZ2qfGaCeeBhPMTXjUiYzI0R3YAV8p5YbQXFp2pqG5p
RxqclZpwzx7SDC++tIQROz3x4WIMT7QQ9/FA7ExfCyRh+pfj2V+hDcUyUI6hTVJe45TI6LOL2+Gu
oTDDxYRgHRsHYHlBFJ7n/bLRpAGkA6Tca7+L6c/5uLqJf0neYxWyo1ozhLa071k7aJ8O0eFUAv6Y
WudyPvX7yGJf2jXgHNnGfyZh89hXw7ZGEUdTlUU6e42tqK2XOtVYQ7SCawI8oItj2TFaZacLK6cG
gUfQsT8Km3BfIrP2ti1BtqdYkl0RInyRb2lAlckmd0m3GwDRWaGfnYRULrVOPJbRf3wl3Q2akT7M
h4h+wtZHcbic79bstPDqEGI9Dm65Z3G5TR1QQkGMqQ4siL/xU1IRR97joRxAz0TmgOaVkRTz/MTZ
kfAFkuAQpPG1VNNm33TBNQ9SdwfF7qmYxKWx8oXWna0ScwQ1cjoSXrRLRvJ+m0a6bAKNHk2Bm65U
rOkg4saVa6ivhV0QuzMw4Yaqf1IHzHuKijHdhfrVDWa8rjU8Wb5Li18jHBKfsrqA5NvuO9N+t4oT
SJo3kY3eyinShaSqtKeT8pSE6ZekINU18hG4dLELVL1ipd8H5HqGjy5V2DVxR3Cfii2UEuYyyWKE
AvN7KtLHxCiPZq3jiYcnTdIyVRM7vSp2c3H68a2znS3ZdRfhAoCJKryThoOZMM6QybD+ZZwq38Ik
vwHiWonkRUPjeB6xvhuKQfg4CktmHhdJVnVIamCyIb2LRIIGs21ILk5n1yRUY1fo8Bq1trGsoDOO
TsYKu00PyA8ujpKxGVb9tceXX9aYVbxsAk1Rq9NtWDnJq0UTPfIwfgS6vJZ5/lHo8SeRvkcFedSm
HiWUet4Jglm/8Lf0yshGGoWxUnvCMX3Szwy7y5ZN7ryWOuZG3QDzmyMKhb1ILS59TJHqH21pg9Hg
9IZ7YJdHuxqbzfRPtTYhjDoFM09L76keeTTso18VaQqI1JMKMmkfvskM1I2msZYFvyjw6htY3UJ2
MuQv0NzpT46KnTZqBKMlCQhI6ZIaZZKZhXTAgw/f0NcMAYcoTSdQXR6sfAUmYktqoapjEmkKklfZ
qOM7VIHAdwUFR1d0Hx025LioUY5p1mfr+Z9sjh/Duj3HeXup+2yZGxVOQzKCF6PWvTpB8tFC+F+Q
QPzNbt3f66b/2Pn1PhLD10jGzKrs9YvPZMpQ2unk3G1swik6x38ywEOqmfKUmswmyuR+7I2HKL5C
yA8WlccWOXbbk5EDVg6uOFiPdWiuQy+j3W/8QnEP2YLa2bqjBRfHlIY0/ZOzHgyo2x3qMtkjd5JL
YyguQ7j17dbfUC0vVqGDo7Nu9O8yDDawFQ+0IaiMJsQgEfjalYa2hkj2e4goSKgVOwKfL7pNyZUT
qVVjdBNH5OKPLjmn+FKomYju3pfVLzSUB+Sk6qLLcnenU/fLvPqsqTjJJy+rg0wfxTbDcNm7L7QG
Nn5ff9UFK/WwKk+cP9Tk/ZNS0VetG+09GMlExKO3cDhTq/ai6d2eeHMcfBGfdqX1iIUxoKp9CJyX
mblrzF9qMbyVjtz1RoJsvXpNh0MC6JNq8oAm2z97jCxWYD2apv7SqIBc2/rFt7zP4nsYjEfpWSuW
UyfhgX/kGuHqNeC/2t1pDMLbEIlkA/jnqXRSiNU11oFyeIO6CkUMXycUBWq6foM6Rzu1fFilWJe/
vcC/g3a7tTnjQTZtDwVNC4cpR1bMTh4EBzpgq6BAqTjZZnxTPOUk05+UxhnX5nSCRBglZam9RWy4
V3ar3YG+2IshrECalwofhPECcfxDvFeVtQllgDqW5dtCz7t3swSpFuMI1Y6Nx/zjUr6deHFsUrGz
Z377FPbaq4xf2+Ab6sXd1Amtu0WV2Na+hOboymfwyPtspC6MjYjUM6yXxcCuk/EAAWzEplBpXkyV
WSwIh18BmrKNSf90rQ39aRzgkhI6rW+puyEMZHVUic/CqAgYIZxtxJ3K9S2PbWy+FLgjUXCe2XN2
i7bKLp5S/0HUtImG+NPShwsEyQ/nVgfurjHkVaXgXzoKV63P3ntwFLg5pKSj1f7shvCbaqYJ17D4
Ht2UcwbfGk6TnW8MH5KBdjvyGevsieX4TY/YZh9BITIzyl1nTPvvmvZtnEJZzLzkFITfMeFFK0WB
9Cy8imaOAE1kUczMKPDqGfEnw+Api4Ks57HaUIrntGmyhZkYLEATO1x7uctHZ/T5Zsh68Ezll1aw
Ug0YZ4LB3ZGZ/CtQOpxLZripfXaBaXYpqZijnPyShXPQMkSvVAZgW4OmzPl2KSFBkBzYLWMsC5+p
LVxqewsnN3Z7hPsOVLV60Kk0URdwHWonKhI5fHvtmxnBFASaWNUkaEu4jpQgtgLWx7pL4AK2w97r
WoMZA6u2W9M7bJVXNQ2+ScQlutFw3+xcsJ6vATzmmHv9LnSXeAOX0JUKKo07o2mvWofRnXqZzRbM
T7bauix1zJsVduPyy5+kphl1PPxeqLtzRuQg0zF2RAfhyLdEBwxAbUBMjJm+YBT0id9jLA0oSuLB
S7EPDCErPdbPZREYa0iMDOcs5RrdPfDFYlE411MeVtVuzSCkMGscMjNbhYqjcBbMY0t0ZEqQyxzN
8sK2FGNhuw+gnd/aLvIAStAI6c27q5Jb73vdg9rm2aZN3WdP9M/IRvGTZD1SouBo6OY11OgIqOjl
WLo0i9gUJ3JbzprtrXCJ4mwfWbp7KGu2afhQKuqTYRQBenv33e9YpEB3OI9Reg6pIC7s0LzXsf7o
tIu6rglvx7O/IZME3x2xBXngCrCQ4wdRUkvYqpyszRdV7XeMDvc+oNKopXjdBsX6cvNvJGdvGQU4
tsI85ikbUY/TihXYiZqTjlNhZHQDE6ouH5ebPlc52pEoca8GNmklJQW8rt5UN60XOUukZWdWbMuT
fmeYFP5dNdpSO0BQapIra+rAPmOaKUg1NVaEyxCJ0irStQeAuO5ShzDfN9neisBouCQvZZn6CdEK
zrM9KcUZoqyEgqmnjfeQTJ0lS10IMg7IQrP6TScCLkds/GnDABcWqJcAnlNT0RMuFGKpLSwIrK+A
Agw28kg0YxEqKG+dDs0jFxQEksD4JYL6XWcveCxBfmQjYhtH2eA7Y+BCR6eQcdsLzKw0nrAbKI82
+R7oPDZGfczD5i2P6DD70ls2sflqlu25kj6TEE61RSDTs9mLS6shUvaKEjCKzS7NK+tnVR4iS37Q
+dp2Ne04SuYJDkJ3CP8kIqSwFRT9sorSCw2pky/7px6KCQuDia5EWDeE38+KIobS4PslgXdJyAZ9
6AzvuIiOdLLCRcVS2Gkyeg+F91wKm7AXUKNaRXe1Egog/a74UI38QHHtYagihpHyHRQ63PHOv00k
2hEPHq2+YRVJeBs48Fz94KX1bxKNn+LRPHt9xP/sLFXTh1Wa0v/wAqqvWcGes8QTEwA5tAy5iPJ4
30rzkxaaU7nnUCuTpRWXJeCLrlzagf9LJ4+WzQ1zr4INOOi2COb6pZ261wg809bp+182FXTLj26+
lMXebm/0UsblOLW0TMyGlAz6tS77Z8+EJ2vl03IrqY/VmqLWbxtKIbtssqhIoVxY9GcYeEaalYAr
9ZLTxypf/SAiR8oU956SC4b3T92RK9dtl4nTyctoZs1C1eWX5WvjwrXYLHtW9sKy7CVmGWO57Ahc
7L+Iv60eByWKaM/OzqljbUoEZKgpEGUE9kjlJftFSfySGM/YZvylQ5d+wR7vTyeqk56m26bNwc/q
jb0KSqSdMQqFMWqvppJv8yg8WRE+1mzg627iM/Wn74I5aEFZH2/EazZ2zr5NIS6qaoqUxCcTj/Jz
RSlqmavKrogofNYOA0dAC9wF6tFDzaLmZR27BElC334wJYeolKuFznQ69kh/alE9UW83d6ZZI+GL
25P37Y29c08pZ1rNE3trC7vhA6E7E3QRBkzKHJg99lGfYgzE3tzpdNQyjRo2uL2R67APYTEZ4FpA
E7i+DWwlhuPf1a9CQVeUYOinNJuEJy6rFqPcSnDSOHV3ttNywxSkb9iQraYSkqhpG+V+dxwDtJyO
Ialyq+5DHaj7yGyTXeW2z7peclXprAfYg/5Gj//kjAgQrNaHPRIxSzQ+CpqEmHW7oQDTvYKsZjlg
cZkGkN/xlRHNgV4E1NOeBNYt203EVXJdscBkIRu8kv9kLVSLxa9A89nADVxkYdyxu7IAoQbRe+cG
GRKCzJ868B9Oi7uGKrzhNjeLL31Mild2vgT2jN2hj5zf/qCSTU4IRgp5Z5Hk+ePgnrR6sAg4Qcjs
uMmuw0sQDnyM0nbCj6hT5IJRql3GJcvKps82lNlyj1wNuROhAOnSUqvwL11rnxirGDjjjtAQ5agN
yUtUxBRGildWZu0+Ufs3tUc9hqPcjo9VQdHP9FoKe7h1PUCGVdLC1wazFobhxoYkudB6gl0LyZoj
dCjBjRn7n0VTKnvTdbf62JvrxJ+wrG1xb730VGUqkVRUseDJsCNG6tA1Mf8IgZs0a+uRapz9O3dS
QoQzK1oHbXtvnJpfxjYLbU+iGe2qGNEJmxT3twSBPYIKhiYTKsgkkB2lav4wIltcdiJ9UjsSy32D
Oig4lXL8LUoQp1Hy3KTxVxvq743DxeYkynNQU5YdG/khfPPD1QG3Rr0F7WBAOVbn/cIwk92XqBRA
20q1SgodMjnxculAvZPqO9trVvRsyVxtrDcq21P28e9UiXax2r9QJlrYBdeNnzyFY/UxfKpVT5FN
ITh3q+a2Rs+93rPMt0mconoI4gqZt4NBsUTMBm+CFvPa9jHsgQjZ9CBA8uGOhuhV8/WvfGifxpFq
ZWYmL5UbPTV1jWvWWbBnSGV06JmmB9W+jGXyriaIkEwtAbInQZEXxTNGAZoAYus0qdiapK2MdNpa
K7S35tAfRWisNSwwW6CXJ8VQvnwrk2QnENRFF5Jxosc3OVU+sZOioO7ZL6/aCtC7A1C/90DHeg0k
JI3FP2ReBCNJuqL1eWvCYl2V1mdm2HvdLf+USX5xalsu6pR2k7vX2FQvizKCPxdbULRosxZE95S+
3OPLvLG4hvdNQo6qFleWM/CgGuoyqJYp3jEr96R2iRpMnpsadHnHU5gCOo3Kixy4ljCYUWUNYS34
by6y4kWkUXN3wfSzcibMCjT1tmNGo50NtqzBa+8Z4qtQ4u/YEt8DSLuwwd1jUWpuXnuJ58GO9Huj
UKOZggJqdNwLEjfoy2vjKpUIuq1mWCWdZSybOn1lZQLHCpkhRc0W2HhCFmk2vWFSnGyJ73x0nyFw
sGYJRjhAqYmbg4+gznFp2c6pEgHMkm0otHJZSsIKfKyK5LlqjL1ENJdx9Gk4NXk1oYB0VfUrPWvX
VZeRXzZidVDAXAOOwaxIV4al/kprhpveEkTvGP3HGOdPIbkivzDnBbskCKjakEbKkEsIJyDbMWMc
tMENCZWvJNP6M7Yhf9kn7ilP5KuhGpdWtd7zRF3Znv6H0O4GC2trL2t/2aKHWWlW5356YKKndZMG
4YjgdbcMnjFpYapnfkiCL1WPe3b1b0jDv3WD4gJinM80GV5lzxqyDpg2HM0nvqAAlgccLE3YdVcC
USDiBpC7L32pPVhCUdmXB9Aa2XV5fg6qS5Mqg1WpLeHTcBlQ8lrmnmksCcB8UQfYc4LWvN7gIUBN
7NEVaiqGkSYun7sKI4vGPFfS+ejUz6wa9v7o1mvLGK+yoW2oBgS2IuXIIa5lm5oosZUVIc0PkXLD
7XoZg6TYqKVsV6prtxu83V9Jx4ykCPqeCjutEMDoqAEuDbon5FMrteEXepF6F/wDMH+McO+4lI51
VjNi55WDirVifCskXCtfp27OEuQbrBPDA/sOqRmIibpVi2RkOXYoFFT/s0wo9qul82vU2MwCubt3
Javc1jx3Ev5W3owdpSf6QDhBxMdIKdnLQjgtFuX2MNZZTzSvVqpXzJM0womIwmwkYgUMcbox61qu
aouNUVwDzqOoZ6qRIOOHbfwwkBqr9xNAhdr0sgI3vCz09qtVbO9SiY+8popu6XbCsmT8zWjSnOld
bWoJTJ3ybqj8afkh33OLz9SnCd35mrEQgc3GsthoGQIFB9jJMHUP3FpTT0PISjRx7kHmDjtDZOyG
h75Ym00Culzrt9jSqk2pWDGPO+muYX5eO1780ek+YSCpR40VMKeA4fSQx1sQ2zLUx4XnAVp0wlva
1N9NqeYYtsFOD/bw4kqI6VJQY4sEEDkfi2+rB5Nep2h2tGgBRYBzVlmExaivl6ifxip4TQ303kan
BoSFqCc27xIrYkQ1MmH0H+KI5qN7UpRIW7id+97YQMySTv5pnIFiLCeVgi9BLahVQh9dwm0BCt4Y
O1mKkj2BCDcaQn/ObW2aaPE5RODzsirOKRG0J3ZbWpDniJ8m2YSPr6Ro2pMFJUqnUb8uyOPZVH15
iGrxngD2oBBfnYVI9gSBPisRrRrd2JBoORU4wcqZukZMvRZdiwaAtk4xxEc9tx2hZSzwbTEg+Rs5
NWHQmdJhqhp8qfarsFhhqz3bRsfSd9TE1fug0kJFaLk348a763hfELNDJrMyAO1uaa4yDR2hHCiv
YdkjE40xM+KDycciOOG5pvsNrGIRxEyVnEKj5vHPqJm5SHs6YTZVB71wQTUl8inT1O9cV72t5hCf
AQxtYL7ks2tzFpEjGV6gj4iIVSLa2TXB9wFR2ItaYfV21Dkl4zDK1qIeykMlIJ/Oh/muVVTFlIv3
4FBHhjdt0PQ2p4idn5s4typU6jkyng4DATY7VKlVN3AcfQe/pmeyea+bHHlifUIgp2wiX8fNOj00
H5COs2UT5tFqkf2LKS7n7yGYgnCiOR2HgOEdttdlO6FDcUADBp1vTYjQv3fzCXRlKFS1XHTuh4Ir
NP65qU600WE6eKlH9xvjJbtU0KjzQQn/d2u+60zgVHIyGyB2eyVnvilS4IEsnrk5HwiDIN9D5Dcx
sWvjKZsnYnJbULQktHbqpc6Hxsuqn1up43baen4Qk12NkHd6UqLpJW9o+Eini64KrB4WufzvQYiQ
TXV/MtJAweijf7kJgEObd8g2Q1vaFMVYILhAIz1FrXgTVsdXlUjSpuiMiDSn2lojevR6mliVBZJK
70eCA6ZPZv6H51ssdfgQmuiqKiZYAyyho58AhTvE2LYPKFo3limP6fTtduK5qhGNBT5KvMFa2kZe
wPCPDbAAvqBNQzgidPxjr/CpqyHJF3+/mfnbmg/19L15DZEOiI+I8PmYz4NwEO661cRHVKPDz47K
b+FTi5B8SJb2OCBlXaV5SX+OvbihfVMQ/U12nYLXHKNrw28ZlZaQeMfB11VO1Ofo/z4XQfuM2Njd
/Fn9/Jj+NpOW6bIILBtJL36C9FaqCT9uvtnHOqDbMu1rohOtr5/HOnQ6Pz9u55t+aeWH+dCnE/u5
tBAWzDTh0G6cmItsOmGn09TUR5uIt/hVr9l4/pxM/39ezSeXF6feBoLdiTnSK9/mU7LpNJC3OcQX
TUYRgqtg7yNw2M4fqTMTeOcPW/5zafxcH//czeoUqSoiDIuvNQUVcJhv5f5I2a6iz4gwgpJoWVeH
n4Pq/vfW/InRTaDdW9HBD8pmPCQsnA6DjNExTYfYVBokgixJMnQx7LiBEnZlGd6b6UBboV06EHI2
wvbYNw6CKMIyY54E1xTc3SHiy9XLiEY2Zd2wpDQi5GhjpXStGz0k89SHw6FJDWPZukGDmgncSzUf
qO8HtKMvf5+voVODaxLV+/nl8w/0wCEeIqNMML9q/kExhM0uGolU1kLNOJqGe/NU372Vtk6blsJw
mvEQSWioamygr4addtf5GSTJuzdhtB/IwKcIpf+9Mm1hhfsFo/WgJ6uCsvPdVBz/bpW9uqYk1Pw8
1mvSvytORsxLmetovbk7H4jDlUcD/sz8qvn1WI/q68Ak0f7zrJ+n4jHKirS9BGl4c9TcOkZlK24k
W2JMwBbNPjkSt2B6bMAHvU5peq9GkQSwcViJMxBW7/NT/j7PCo8QIJXr/Iv6kc0xJ8C4RvOBflfe
wsLUf/7I/ARcOIKUxJENHD5JRkH+nGoWzlZJfMJTEUyiCwjQxKu5R609tNaJSl7VIjFj8yaU9lCO
nnEaptcyvps3hQyAZYoZdzs/Nh+Yfk2WOBQC/j6mDVFymtaDQ1h6e1nKP9Qiw3thx8OtKNaSutfd
gbhpIb+7gLPVb5Y1PEaxmh2bJjBu80PtQFfQJiVqpSD1mB+afxihXN9bOpuB+bH54BpDzZf970eU
kj2fz5ZK6MTj/H1q1tfQnQpJD396yvyDyCSLqrHE69+/Pj8O02gRVzYhJv+8K5fFFyVp+vLzM4bp
zadNU21aSwEPVNjlDepy5pjetZgOlQOvVpA8140YgBy/N29abps3lRF5mVtDifSQx8A/mTcY53Ii
ldIJmx6bDy6kiOMUfg064u/pFSlmcrGES8Pt2FOYWsRla6+VEUhp2ZEOiVz+WVpRdJSo5+kKIx5o
bfrDkpUobO/+1pSPIhgfq4b1+mjLFaa/z7qJlVs5HbJKBptA94KpdO7d5h+oOXnLOiH3CxMdLY4G
mcRnKbv9/JSfxyrvWLLnv/3cixTtTs7FsdeFviUPPNgVCkEb2I3HC7KAxZgTPzN1usK8P/mV+cmM
9VLXRGx5bLMiGaK8r2mnxxcTLcZCKlq4cuueHPNqPYbaU9Tp7iIv6cVKzXkudG9XA0ytPd4wo8bC
rKyFZaMkqd1zjz9pwOnWSP+7cGE1hoUdrurcWpRk7NSp527CpPn2+nYfaRjGytCrFq0eVws3T75k
TMgort5Ml7+tMlEBge/9zKDqZXXEh3vFp3A1Y2f4IdEfiLe5os8M1eZhZLFe8GvOqRx/+Qp5pFz7
xwENR4lJl5vzwWoclfVdbyvL+aaY7s8/MZMctBDk5ya+jrVk2Jif4CaR99/nzvcLLdGAmvKq6p9b
XjYOhzH9Jp+EuLH5h//33J+fzK9wopp09FTdl4oCdf3vs3/+aAuFGjXN9Lv5b16SovE28+v+9cvn
n/68sRFwg91ExBVPb4nCprGoBl2sBsf739uen/2vX/vzwshoilVVhHifplf+fb/a3//950/+/Y/d
IKqw7Lpffx/61z/2/5+UqQ7OTpAWhlab7+DvayR0sCXmO0Cag3wsTTPagnI3CyHveVF0D0oo3Z0/
ePaCNIKJsSuQrMJzi/ZGpHUPQu2Le0c1ZrozPxLZldwWTtARzImRkl713k46dAk1I8h56NrhWOT9
zRi2LWEdL9JSqgtiegKBI2k/iKSjCDH5ZI/mWA10geLBpBkaUjU12IYPlYv0iOevFDF2D/MtP0O/
S/c5OqJvr6iyu+1GNZT6wWKHR3kL8AwbDY1tV2Z1jy4q0ineu0o0bFgFUcaa07vLESnpdn7VfFDS
bBXXYu+UEFIt4u9OuqA749rmwYy7+GRyLS9KzSEJxjSpb2fowQJBoFDnynFfAp2Y75GeMNJAQGuS
1RjVfOAD1xBG9yYbMkzO0y2F5Pp9T7/Io7fnuLSX2oeEsK5H8J4akU8TrlBtMeVhwWDqHD4Kr38P
Uv55J2ODr6rIRQuz9o5IQogC1Cv7Jc3sLe5V0upCSbhTb5xpufpL6Dr2u2PQJ6YPnF5EbCl3JXPf
ejoL72XhXFI9efEcb/gQETIg2huPLtuCY2LqBZXGwr2gf8ColCsvlHTtezkO5ZUX41NJKOKwH6DM
Zo5vup9iA/JK49VmBBoUET64SkYidtZOUFsNtIMz+a0VmrHnPCHqjgCZkvJJEwOvbI/mfA4kIa17
TkOKiVjeryar0l1BWQ+oT7CZ3yVEnOWo60TjtONOkQp1fEpeqGVrLB2Z6j0VoAqmJl1/9gkmPViD
6i9Fqn3HZjbcqPnKn0MZU5kjMn3by/oPNKzKQK8u7Z2tUoLJCM32xqEFXI77wlaGbalK+vi2HYHv
rRv8CQiBFPT2LtFSl78HZbpb9fUtzZNlO2HMGoAluFFCWgvT3apRBWeUK29AMCkqFM9J6os/uJ2e
YVLUbzRB4bdnRbPxQhIRcmsLpcGul4F0MJETRnvSse8vmoE2LcE92O41dmJHzzK8Y9O13s+tWPyK
sl45BfFQGKsSGRsRR1rxYE4UOmTez5WnuPeSHguXEJI+pbUge5ZSw+YQsbb0PMeEWoOgtouc9KCn
Xn+mAFHjpfM2aAaaPUqh4pUPDO41QYq6YN4sYgFzDfl3ryTlvTaKL2eIg1eoinKFLDq6th5CO7Og
DWYU8itE40AkAYCVwNI3oi9KiucAV/uASqJe0x8QGmaYsKYOMsSte+0N9lnxyLJNne7Oj4E9ObhF
SVTGxCMJmTdE3bz3LoD7hAXeJmZFxZgSBFTNKoKSMKH1BA/d/nVIqqvvFM5RuNQmUykg2k7DSBly
hWWjekusqDh3pf9AhADBkCptruNgABU3SIO9EoxsH2gSh5sOqtOLEub3OESMDO3RAzXUvmlCs15b
UWSrotSNa9WYhA/4MWwHHRBt4bWnKpLsgmkBbYh1JjbaCMxHJ8j9M44dPDfDPnODd8NLJktPMtDM
KYWcH2tV46w1MCY2rDmdu68gNjYxIEu8DSfXoG4lTEc/+A6x4MmEuAm83/RdnEsjWKKASApYCdl2
A3+MYr1QGvPRM6tq7SDF37C3s09FEH6h9c4PmPBAsygBFzRoxE9HesgxKX3cjQrFLZt6/0PtATrk
nkGh0kqPQcGsqFrqJwm+OL+UoLl34rEYHU5bkcSITey6Z3fHt4ZlBNOvZu0jI26mQZF1bdM9a7E3
sPB3vgbSNYg01VrENVy9Vk6iPFNWvJ+v6KHTqx3ms24hJ66mnsIrSOHR5vTqV0M4LeDUrro7E28g
TzvKpJ2HHmm6i/PDvLAruLqJZ59DxS+eGaaZYzoWsbav7gFB8z4z87EebfFoeOUfgooyEWuneuIa
mCasbK3osnM53bWnu4EayiUGC2KJciu8gEnC1BXG6ZeZbeNmqH4NExo1QG9Xapb7jvr7MpNrIVUv
FSCxjwofPiUqlSGtzfI/6Fcm8R9C/EVoRtQQsKydPLcNN0FXa4/uGBvEBfvt0qsl4WMTLbCQRkih
3s05Tbkbojk8qmSxgTHn8la0paZWS8c0J2KkaodbT5XfhmNhvKxq+rzCmlJgmbUhciREyvciPlvv
TGlltVZ5C0vNrvILkAm5sUMEx/DrZd89hg1Il0J1gYFzL6hpfyo+/uee0yis4sef8T0Cxr6HseYD
8rSa99IszraIodDH9H+zrOO/5sxfcj2itZ1H4HQ+uj3REz2V0Z/RENMGau3EuI8D/Q+DULV1jdXx
7hv2qcSi+kJOGdaqFEfufBdnj7JAXQkVK+LKnYfBUgDpTFx9H4W5cyFRN90FQ5DirehOeNHUd3AZ
Ln9FWNcxMekFGLUZo6YczacMzwM966ncO7kfLP2/txR/kEvMfyBYJ4SUAzNpV1m0J6KhoEk/P0ha
1WuoBtuYdL3erNuNpgaseqXUloGPxTrI7GxdG236lCEThg5sffcOuUCaX2hrFBXNrUCvhBJFf57v
qaVLD3mjSE197tMqPVkmFcl8wrg0Cj6eXsf93CMFvI7WsETzNbw1FUpNRNLFPhRq8BipNgGsQ7SJ
pLoVXY0MfJ5RFbasXU59Yn5M1AVgwX6o7l0cuJtqIBNEAVPYl+mX1llPueiTgyCaYpOpGGnKyoJg
aVnGbT5AjiFKhGITqikeCyRGBoes5nlRpgrD3ulaUC2HqMUpr5GLF3QJkRkYs9dyesu9lSMxTFhI
4W/UboaP6Z5zxvq2BlCUnf/VxM9JC5gg15zgV2sQgaqNYf6gj9I8QHzBGzjPmB59BxLd3OoOvdTd
zP/ZfFdTYYg2tguiFFGpyh7y0QiMV1Pg7slgL28VILV3W3MoOKFXXoZcKk9kATdNbz2Gldk98Ue/
9abyTr1C1HIYh0730MchmSi+U58LFxdaVij2k6sT9dCEWXklzBZNr90+ZJnbX3V25c+aqB86c5DX
+QtuvP4h18bqWCblDWRteGv9mKVOZydfXkBlVGTau24F+NvcMDv6Ks+oFAC0hI2DfGppJCiMZmTj
de3RNxLtV2Ozdw8Up0PSYWVvXgFHXjp5vFOqOnurmfVtwcogdlP1bifagzC89I1JxN2mZbIxLFRh
IRJHAu3qdS4YZsOsOI5mvumV/9B1HsuNI9G2/SJEJDwwFb2VRPmaIEpVapiE98DXv5Vg39txB2/C
ICh1tUSBmSfP2XvtgODFov/TO+iC2h7OVZ4PpKRVoXUV2B/pyeBDjKvmNon8l+/T4EPMAA0yKOQV
hvE7rQ/9FXBl9Ap6SVMXDt6rR4hG8IHTE2rD9qWv8u4RjU+CDuFpqOv0p0qfA0xHPwb/DOW24b1B
MV071qAsS3H5EcaCcJHMZ+KkLhuqAPARLTOvChus3Vagwipfnh13JvYwxed5X3Ziy3eY3cDKL3Xy
ucuEs8hyuTws/HzyLzFferUD6hMsdFuP7kUrfe84UyWGiNVhWajXyAZld2GjvfS1gVdJSg1qUk1+
JB70tTdBwn3QtBe4LO4j/leuzG56Sy03Pbm0Fp46nB9HXZ+/aWXipSlr+NRqq1v2O4aBGSTBEgcK
G19ZJ83JrMI3IfLunA1Koau2JuP/Xv73VS26UOP804/JeGtmrz7oMxOeEk0d3XToestt6I6CQX+i
E+4bx+7Z0WaSzGLjapSMrYplS2+ikq3SmYqNadEDy+opeQ8S0qFhfiStiyRUNBF9OCQQvZ0UV3Mu
DerXzqAmpe/9IAuwTnd0nSiQ3Nee6OkcsE7pDNo+ZT/1a5S24mCqyz6092R3z7dcPhIv5D7mNqcQ
zofTZzbIJ7a+ktnsaL9YhvkxIkbDwRf+oNCvEISCJWviukCSDPWkXqhlrYRD0TAr7Ce3/IqFhG9i
9h+2bXjHLGJono15tRndtqf4LbQL7fMdkIf62UkIvG/ybUiC2zWuXAhUztxQU3AwRI+Kbt0C/KkX
oX5xBRN1LQ+T14hlikAebwtiVKzGhjAvxiFcN0kpVg6Ur2ct475b3tiiixDJkjqxcrDIrsOiHi+u
RnQJHaZvhAPoid1fWhL8/O8TTRu/K7uyQB/zL026+MjFWJyW9atBfYXtNxUXKa0Qxz2eKYI1WtgE
5fALnTKr8E2CdVyjxAbg5dWs60n9WpfylYM6Eb7qpcGlVVbZJl4T9cWxKTt4NNhIl68mnvebJIV0
W4bIVKUiIGYCscWg++55hknyRprXZnndVos8JGv/fhmG9oegbUDnuSNDEsHp8l3ebBWbAlAmbc22
2taxTaxzb32GQFb/ZjPHfl1twCR31bmNXANz9z52MvtP0ck/SabLLybW9A6HOlqnyWQdxqRGPxL6
uNC7/poavBVMhrYWufO42gCo+2Pnf/fklSaW+yK9yPvTD/4m09wcKRxo5MBIuh9fA4KRtPYnSQ4l
gWEIWmlrUBAP4a51tAQrYzecFfwJWhSD6xRtAuigirgPeDcg0wAt8uCugciGnCOD8nX4MGKTxpvr
NY++1qGFry2PjmPRXIoS3EakVx4JtK6xVUS5FBRlJHX91XeGLzLk9ctEIsjrBPFgxZk92Au33M7c
29B8cVs5I7enbEbnXUiNY7iVvAQSg1E2S/T2tsXx1jaJX1q+hRzyKyPOEE1jYxzTaoxecBtTgjrT
83IFdgT/ikc3syerZnnJqvzoxRr/CdU3eVLMT81sIIj+n+MpvwLoVl0H/qtOqzPy521poyhOZUku
lelQZBWB85sGKlMJxfgTrudstNrB4agupwo9kAcLVWa5/Irc4rUjByJ8CIHTUOD94xfhJ/6Q8xz4
4zmThXwblw5LajQ19Vbn4OEH6nv/YKW9dxkrAuVYhYPPpvuO4k7/oBTk4M2f2JdV/N122mOf5e1b
YJhiX5Xd69A7OOqqHM3inIrHPIvEqh3NtWxT+wVCgM1fhB8nFKPGKSYzVjP5d094pyD+c9uBY9l6
YYsjDMzCb6f6k1QcAgCC6duSLQ+HuozfrWhYaa1+mancUQkSa4Pw37x4JrMJgnTJL0KWAGstUkgF
MkxmIs/iPswRLYcwtEQY7/sMUTicUJconXK8BAWZV21X+tt01NxrqXn0cgzjrawdbAAWa73mKs1T
VndPuJ8QHLoh41+c/cwDUDrJythR945PGrX60+j3cj/mpPaI0rQ2QehRbNhdz/au7XG+KZLf3Ldi
P879n9JxOEiHswEyevk/kSe3sYKQVIu4DaK9ye0GLgqv/BhEBEebefEJ/6ToTYTSTbvNWAq4Re3i
qreDycS4fRF62R6ggNlbr0icI50hC3Fc0zz3QjEubGUDnV/wtTYbKGQaDBq7ud0fAL5jqjXAAQ1W
VW+LZG3FxE70bdzelocxLQmQlO28i/L0O5RZfQtlCnXJLH/ARN2fqFdCCbF0NuIAOX0xbTkkFnuB
k/SjGPaF53P+8uBzhCXDCb3m2cg9VVTtY1O7xWMvsxYKVyC+B36PPVmphKol4XkBzxKgAV3MMWYI
B118BR1yIa8vUkl7NKQ03iqQ3rX+GCMvc/pAu967p20p0jUcF7QQPTQyzq3RsEUttyMSSoGtzYa+
4ljg0RjCw/1Pgfd52sQh7JFWUrp4mX7mvk0PA9UI1EOq37B7olcwPTdZXtzUb4bzIhyE80c9KbzJ
/RPKgX4apMKx618dR6j+Y2vtzNL13yNzOogm/9vPifmk6222a3xIQGmTeas7LVML2X/cvHysGpQM
C7TTLH2oYZl9iv4grhyvKAFR+iu/+P32yUV6qWJNI1WgvHaRLlcp0NcTFGD/FIe4DJc0mjIA59il
fnSCHI+OI0d/I4ceIIhekKU51pKQzWCansRPWlERMK4in7YS+n65DaYJmAICo2iDyIa+B52R5UGH
e4OWG2eXmcMTZr6zDc1R3kxVuwdhjU+4ZW8zbIMAqWkdKmimkdXeLoaqtE0JPbmA6kOajbbbT6uI
/y9vzYgohSnIcyTt4Kcd/sGYFf3NNWRYZYMM654hkqDbrXEEZ+tOJsWe1KPnUeer//1wZkbznoDX
+zIAOVCI1RDTc5JN35xATHKut+P429NPpoYyr5ZwQFsR3/Dg6jdm5GvfHrKr542vXdb3r5EZ96+S
6CH4yy+Bb9bHouA0RAhFSgVqGs1rLdj5dAeDShx1aCTVx4hxuc5EDHiT1ShhuHXsi5EowAqjQddk
LBUCeW/odeJ6/8XMzox2uBtd1F7+uKuQuexSH8FfIjFtFKnj7SxVutMNqUgAz6xLS4APcrvCkRcx
7GsXKirIP3tvpLb20Y2Ypji6HKZK0Y+7FBDM//miLPzf5iy864KRrSk/LhWK4QVwmQ50UVEknd2+
rVcFWC+QSClazkmk5BGExtPyl05AsLZCRgzdamM6RUU1HPWEw+kYDz/LJyc3mTElSX5oQs+/VFbi
QaDxJIKs7rPNCm1P5BZe80B76kADfKUsSrhqI/8JD5axszTzqeyieW2qY34liPr0A8bAhiJoVzRd
F6g8RSzklWXpgmRKooHrHxuNjrE/2nih8m6uDrTH86ZTTAY6Fv2gcCK8EsrnKHO5YzGWrzXXmk5j
GOI8lLjOacjPvz06VQ/djGpd81KMx62hnay2nDeeb1RPQC35E+K3iLHkACQuCp310JM//z2Rmygw
mDTK8jMJZLgprRnjuC/+jnk8bRJkAgf69xVLXNbtaRE1t+X0nqhQpdloIBB19NEgWiLXArL+kGLQ
+DbCeOubg/UP99jRd9Ji5wDJ29h+Nl3wXYUPjZ56vym2ibzBd3SKvNLaU1EUTKN9RozseLqFLtNv
u919/QEFSLBBZnfvLsmeiZDzr8AhEsEaJV3VYAwY2gv8+JZt0gT0iYvIDQxOpv/S1pgnBtVIoP/a
oaacDqVqjpCQsa4rMBCyngFPGtzHbpw9L4t9FYfPRaPbV0K7lCW4zv4k448QovldoiNfw4Ve9WMw
QSykkhp07t+SeBgQSc16+WwBJGtvQ0pKqu7GHcIbdHgKdMxxw1inQzKTd6gRHEkQumXHdBMmETFc
h4/l2vp2WSlctZYN84zBHfntPSxmHsd/BOvisyXGP1UK+xso4LAKomkH5p96RyvSj85/7zNv3sPL
gPxpBOOxMLC1tflkXAAe4D7UhrfMmfUPxEb62vLC6gphs4NmVV06NEv4RsDn4VivauBXYbAaB2fG
3la8OiDi/6n1b/p19haeabEZQeBeaKqvbZW6NJZTdjF7NKYDqUXLQzO5/onOL5m+9gpEQfzY2Nmf
+7scVcZlqQcaE/3q0AKIoAP0l7pcWxXdqFjkvX6enJT0vJDAEbjox9hgD1I1Zs/c/dIgixcCgExZ
auKpJ0/hKHvr5Ew93euijIcXOPg2StWsvmTYSx+I0JmeXAEKMCNwu3BT968XmYizyhEyehZAsAjL
l4CUQ9xRICUntFQoumDy6nW/wn0dErkD6cbAVrMbc0yu85ASbJjjEPYwzHdTK45tNMLoBdWE1W5k
xaza3bKqJiGkMMOeL37c6OBxXMTfoQlnx5v9l5lwFTTpw4vm+PFuuYtqqxuP0h2QQzIBvt731YKV
8jJKhhCApfzrrJV/fepyiuUBXGTe0L7P7KNLgNaLLIyXJfvHLvA6pr58rv30OTEZ1kRu4z/d/8E6
pjsSxvVWJ5p0HTt0z2humBvbqWnKtgkDnPJXEocnL9S7Q+5a4YXOlYlKl2IFk9iDdJLmsfOc8aHt
AkxC5AG5j54/zzRL38uuIpFgLhx3DcKDOZoqpryB9YsKhlRAJwNKEkSlThfXxRZcVR9RXxBgE8fT
GtSJ+OKs+iexmKUWKaQorH43L2h8Dm2QiNMuPo66PSD2wmtXVHGHd41nidn/+yz632czYpNRFNbb
//97B1D0eMdwadUsSONcQAtQ4QZMkTSswfSbl1ADWskwEb2XJjd3Y5cZB7z8xdawhPyKCRHDx9t/
552BuL63tEvlmeSPNCDY6MuYgS5/tak8JCMnU3Tjz7mZhp+Oi543wh94IQ8v2NIovAQY1w+I55id
Zt18tVvo47JJ2lcrKpQQBJzVpBF1SgNhmyut1FL3Lw+AFxmX0B2FxvInqAr+silJP3YC+8HSQA6j
W+Fw2+B3mSxBqpfS4UQiHTb0VOuNVME+VJv6uZrL4eBUplftosSugDvDac/UGTPr4EO19YzrPivh
wcY0WCaDJhFzYOMh4iwJJBXXkA6y9phmOY4urCjv/YT6GetKuFsuYUAhZOLvHnN6JUQrgBjtMjYW
5hR/y5Dy19P+3mMLMEHVe7cwBtr+eAgnjEone/CCUxmooT8a9YVvJjyzuCzPloeAJinh5mSGRZUV
bwwTKJ45W+JoYIldfsXlYcreGZsVn4k+n1y1b5kImnM4xt8WGKkpBOSwzY3BWoveZAcN0oMguAxv
fWicevWwvN5k/6bI5ZHpbIkonmm4MrjlDho5fHBbLQFtS/kelN3n2BD8bMPRsKWVPuHessEZd7jX
ZIgDwYAbETFFKwIffU7hFPucZvF5rNCRSw2rAZgtchfURrMsFmPkv99/UrMm5omcQA9iA+Lcrk5O
k52xX450wevUgNDFA+46/dSUpdikYPSB7kr7WcOCx3xde49CwkGBd0MgV5d4KYM142x7MwbGiIEr
NrHFzSjT9vepD5D8Q4yuHMBKAwvIXWZWBFfFxCVnAJNaWJ8F3YH/FBwWWwI/6K9FiGCAz8ZQAjQr
GsvsebQkMoqJspPs7ES62avm2dE6mlIU6i0Jb7FvNeu88Z61IR3//N8nIaXTrEXB2SLTgoEvxsul
OWUYuA+UovvqOkwCQpGd+tpRCn4dlpktcJZoy1y9i5p4Z4b19FnjLTjdF8nKSO+3lStM9F+J4P7I
g2i833X5PIyrtsaeNWbpaazK7C3njeLEa7lEF3jPRHio/gXTareqkn1YYpmIIovDB1GhDzEezG3u
jeXj0qPUili/6gVDO9kcLDQdm0VYQpG3MWtPew84Qh8SwO4r0HkFpCqdNjv9wOAAXolzVJU768R1
P/SZmn6Z4pgU409x48B684dxY6tLGYmjaAr7mM5ms/H+5C40YVOVT66vGbeEOLwqNw+zxstTpNcv
jAv3Y1KaH36TT8eIziLqqT+ElgQno1EBfWQd8RS/ITjmmK4GSZJ0kNKCTIkOtd+i9KiUWYKPN7H0
HkiiXHjh1snj9hKU9Kkb+kmhqpNAH3YHrWKUyCEESImh0KpGhOsfpNaR6V9xFTH+DSa8A+3c2CAG
V5u29Bhp0OfeRhsY0WI6pVV2zz8zY5ZBjXlOOefmo4EniXpLrSNq7nw/l0dl5uLeSPLXsJPjtu0E
R6DKzIjYycM16nr+Rm3DWH8SZrQfHf9sVw31COFhpUpKsbm3Liwap7xJCgjNZhzgP4ZfY4LvgkjR
T1tCb4235bKOXGOTgjEI6qoMVoA9zjlz+T3KwmqXN4240B389xk3+b/P8stoQqP0NclcV6A6wSrx
ZdkavkX1kPsVhKlUSbTiKj8Ta1I+ppV8FUIqNFs74X6PgmEzqB0TWy7YOEE67v0dqvimlaujjwC6
oq0tP4rO+RBanEaKuObnTOTFUkXest2nEb33ssTe2wFIkZbeveAALpRyK+FjcbN1b0ePTap35/4W
5ZF1tvrh1Jfp55RM2mPqac27tA/LuAf1WHc1TnPQ/NW7OMA2gJCICX6hr/CqrkmyhPChFQLGRBb/
9jL54vRbt9Sjb7vm8I94PDsNozSfcSTv0I8zjaJoF6Z1LcH2cvyIZ5PmlpSvmsF0zc5a/G+d2xc7
VzetA3naAd7M2Fm16qRQdbm3b4IMz+VS8THuv0ChqHatbVBc9In21pXtCrsl3d25ZuDkO7zT7IvO
GFlHlBHIxUY6K7DJhgo3qhTfimwVhZvQNcR30uVfi4qjNQfzhWgFz9Yu98Ng4Q805INcO/vYYn2c
sg2kI7+PzJvvO+2eWjzZc67LafwwAOo1gi2Dblzr+WqZWpPsmD0tz3IIeZ6+aWeHeluyr5Q1R2za
f/Y1jMs3HPX2uyEs8EWZhT7LpysO0qBjGd/2ZE29hZ7+g071EJrsBWn9BFGUHp6Zc3ctp9rOi9tj
mCbNpqXqOGCMqbAbyt0iFdHpuq7oY++oL9KbTuTAKnbS6SuZ5a11Q3rByURNIbsNo3f/gIpB7kYD
I27iM+P0B3UeoMmzXT4ny8dmufQ8muuTlW/tMdce8W1Gj90QIUWBWgSllHakOtrVauTtFUG6u8/H
6wmzYGg9Bnll7JfW++CO1hYTk9wsl15UuccWCAfx5uwN3fSX/CYispVuzk8SFN1hbD0mgdE8C+F/
lSlC3azWfrMDnIaaoaZ6Ms3e9ETIglzNwgrUDJxwE3XoXx7kGiTuPkGH/R3W3puTT/r7WDvGhvw+
5yTNcri0+WxgPYWMbpaMqjTd9deaocWXwB7yMzCnWyZwh0u60K8ayYA0NXKyg4PyMDaR6q6jgqjR
/BA2UaPxGmhkSumSbJb0zbNh9Ag1DJqV4LvowPKv7EAEZ8e2tZ6XTVgWKHUas9U5oGLHzIuiB6LP
B7rRmhPa7PTRYsQGfdv214bKDY+Jc7mixIRfP1fRhk9mfrCiGomX4GMr4Fs/6g15ZGIU7ceU09E0
xLnqNe9gW4VLCqKSnaL/oCkkOlKlrOjkmVV0XfbJOUMahVnloxmhsi4fKLuC8Nhgb3gPXZOUIayu
0QxMUy4fT/VBrVU75b4A0v6Pb7bR6TuOk+Nq+Rt4o+GvcyXpm4ECbogGzBEZOcYbInb7TEH+qLek
NY/eaF4GmxIZ24J4Z6Tpc4f5FuJsdTlz9g11hFf8WjFBzm23JlNupnPo0qVWp3aDZX9Xmx1Ob9Vn
ay3zYxJWdEiVxk+v6+zomV2zlgZLZuVq8yNprOljIrj/lg/P8gWg2jBBJwiSBsOTS6tBi5gtn5YP
N0M/JO5bq7FhZBl8Ea/mh3VDi26/0mAQEHfSO4iGkddh3HeR0ZnKYlEiVuwwWF46ymKGY9nBJ5f0
wdPrirhtBgbI/qYnu4NBM7spyRYGGDukBnxVqWSCmYcpZ0RedF+hLwVk8EF7al1baTgQr47au64V
t+U9yAvHfukAzCdBUh0mJ4AOjsf1EAjLP4cuyto20ZtbV9IeiempfjaJ/UF4gtJpdS6YcIdmsjVV
3gVZj1NXoEjUolqPmAsoU9MnzIHmvo8ncy/0OrqOUbEZkk482BElkkn83k71A6EpleGHafrNmm07
Poikt9ZkyCSbmhzrqxbiG/O94XCvWOFZYhJL5d+pM1vs4DhuTX2IHv978Esm2pPW/f3vJUxW2yru
q7OXgk5dSrViYIwpUiioIeXMOvfifhcvXl71LFyeTTmTlCTBy8btMRQ1SImugZw3dM8lHWkM01b/
qtNO93XDvTVeIw9x79VrzcHHO3jIpwkAv7g2dGF1RQYZAR49ZruuvgDOm383NqZsF9TcMZc12fO5
9mETj3sJsBat7MEt+U1HY42cAssCTsvT0FEQ4V3XX63B9yAL1MSYad5Dyel3NRLk+HCvX1wa/9C0
/rnrrKZBjzdS/58Y2MEYvUNvNntTTZdyCv89cOsCnj2Xus3ksKLtw0GqnDg18TD977PZmln5O7FP
Wh+Fkat/UgGSzUNUCNhWM0l2CRLozyl1sFmI6Luhu4JCz1ubrd996I7+3sLH+0GMtRrTiRxTPUev
7TEbM/FHX+jRlB8ezceZ5teb49JYt22/wh6h7e4injY0nsM63GfcrZe0Ze1R6rpKPQST6ZCL0u+W
pUvahlgbAUE5SVQj36gxjHi+ag+EeJ4Z7qH9QufI7MW69uoqJuDyKTVAPpC/xShHXS5fCBP/gbzf
YRNJYseWH8NjVL1dLnXVRVZED7qkyWNWK0iGOg1BrkovWWv8Wq5s1lcO0OiXctrXWy2c+8f/nmmJ
6quTjbsumwRCYOkGeKbmz4J+4C3so4+pbZMVn7sKKR7P6D2zjatnsXpNG8Z/vxr3/Gr5UN6/d3l9
+Y7le/MYSrUc3Z+G1sXe9ma50f3U+jATix5iCmV2KJynRdmQDDbiz+l9MMHS60R/b5fCqSKvdiuY
RqTSm1VGFKBc1eAM/Omx0wh8dN24OCzf2jZdRdO8k3ymCCwMjD46xVMpT64B/iLVOA1NHADe+rbQ
1hle4SsQD/a9DK5MJJpvO26aj9FkAVZ6/alXQeGlJQ+EhcakAs8vfgvwMuuj9Cmqp/7sVTlxPsLN
3utCP2rojm3RVrfSSpp3RlRu6mtvaWyGLx7tkOXVsAfF603dm6Mb9Xs6yPmM5KV/mMgCf5uta0gL
YlvMSp3t9O5N91hBiZPzvmE+vDVJnL4Br9F2UJ203XI5tsnb8g2tryRVtuuSycN/vvxDQzXMiOwV
jK33vkcPv1no1eHW9yLkgroenLWxRJZC3srv2PefxjluX/OoaI5ji4yyBF76G20BAJcw+vSxIO5d
DbclmX7Vux3RjUrQLLXDlwnd/kBsKWNhdanJ9pUolfaWt2N37ciUhHjJ61HQTNAaquw80V990zOa
ZEh3abyGl0pNf7vZ0A5HXLdUxCVTLwO1xqHL425fAyQ7W062SwuD9wYl3npZHseOerDWSEy0kBdx
tmtvU2oDGdKF/NsTEWKI9of3VpEA+vbViUfShqKiXY2JAFXV0t9IOz/Y+keEn4xVurBuXwASinOe
Uardr7UQz0MAR7zsxjetKmnlU/0/iWhyOWlo9TmXgXbgl7X3JAE4l2mmGKvG8LTUFmlRJ08hjZfl
CgcZ7q+2d1V+KboRivTBwKvgFFN9a9xa33Pne7thZgUrOTfuKMfcXeP13sGwrPw6FjCv0kHT33Nz
/NNB5PgnIdKFw/vPhKblAQZJlA7R22D1iOwrNh+Dv/OpdkeiMvKUROaCvWi2OvHjf43Cmje9rLQz
VQC1bCfq547l+JyTnrWuTbP+nen6YSAC5D3GgLanjwojGsoFktSQwz23hU5asBIIxZ6NLMco2UTb
NPpiOE8yFo9nESeMymxyxBoMIIgZk1d8jCqUyor+wmWFtx43pJGYb6FNw9OusJSANx0frJYJX8xc
o0Uv1sGJOTHZb2CPcEkrYFwHiNwOJHW1aDcItu0C+G6Yesa9o2ot3abHVTnIdpayY3mtmt49H6JD
VNjpVhdechtGMR8svKdEDzNEXl6rq+pXGafo/HL88D2DlGgDfUNn6MU1nFElaVOa/S4vPxdXUWe0
0cEbtL0W6Xif6kzJwQyVmEMR0wFyK1ZtmZ6qypmuBBFpTKf86gi2B8Ndl72XvYCEnlTm1oUk/2UC
DSqacnwsEl+JlinOZOVZu0URDAduA7YmeHMclb3gMt0NAdcXTf6cuVJ7diqjOyMtudUKirM8dFaN
dzwNriPYqXduoEvOcPg79ziyxmFaYrO13FNka6BIcj87a9lE5MtQ+A8GwiiVRSpuZpQUuCxh51VS
vzFE1m9SojpC1IsHz69+yZelQqV+JrP6kt7mMpy3RibNj9yExBhIT5CQ1ba7doyYfWDVnHaEQ0Y6
MpzSO5NRjAIoy4lOTmKlGNyTjliduZWYh7S11hwRa79RgyBXnMrpKltqvnD03L2Fl+IpkQbow5Ct
dSiM9EhWfXENS/Mz6uPgoTel+778B+gP3XdOYsEDIzjvwSxH6zFSFKEwyf6Y9LBWbm+2j55s6bE2
0baeQ+cMpFlsmJtlK8f33zo3GS9EO/evrfZSQ6t8S6j8jkWc9+c0tJ7N0qtP/Dg4YGAk9esaVcU6
W6K7mYyuqEaH58r4nZkBvKsx1I5L/WMB62htlMmxwYYkyT9bu2lkwd/wdsZgog11RbPTw+AW11Tn
hkdSYlIgGJp7lcVtDiAoUTiu9TGuvroSkELQG9ljqnbSUOqXMkNm8VzFqdKfpP2AmwttpT2Uv2Xs
mGe7Ie+DIMZo3w8O1M3CfZPU0vuiIZVseRbTA8HN4Fa7HlfbLsL18gtBS9ENK3+2Iuib4t8vdRqr
RY3AjypxWd8A5klIX2b31BdhdNQM3QAXNslXiHCRPNr5LTPm6THV0hxVxQi2eRa/XPTEFwuJ5H72
7RvBmdneQz/8gIxGfyuc6iesZPdjG0yo7Mb8nnPGlwSzl88SPuPepRppiNTa8Zkun0WB4lqQvv3X
mNdFYTp/Rw1ZmxFOHgJb9OgSwlYBj3kjwJf+rn+ARJW/iRQMt8Y8DAejU+jlPsiPsQkX0y2z/Hdn
QVFWA4EisbaoMX8xZJ5umdUTtQaOhjAYf/qMUEkWzaC9GjZiSmea39HXNuek0RHeqxZCWVM7s1V1
Fx9SGmleNmdBF82li21wGw/gjFdEzrx5+rCnzyauwvC9SzmBbMCAFH9XKerVQjy3Rme+5FUXb7D7
WftOjaaMvr1aLF43y0MJnmXOM9tmtML6WByX03uq0avETCYtCt7exE8k7UFiC6GRqdxZGRIMXACw
sHLCpoHjzu9aOIRkDNbiPQ9RFmrFb95ztMLOTDqJiQq81/FYl76d3HRbdbWMZ2dOWVbNOjimI42C
KqaQzD1arKmxoi+uuIVO+sk5LjzJoHz3RWqfEQZQD6s5Yd4QtJwgpiBFJHyr6LJd6oAka6APa0u4
56Uj4EM8o9lYX8uxbm/lzLLmzMawplqnph99Vl+6D+Aj7IlmTjmLfZ4FSF1H3VdbaXB/v2o+6hpi
wJsfOuWzXpovheaL52SQN8doWH0JjdjGXYyTIXV/xJiFT7WX27cgCC74IL/CTFXFFSYujh9fsqIt
IKVtPnXM+R8qAzFJhrQIJx/HzjImrQQirw9bVx1K4Ujgys61U5M+d0NtPradh/aIv+obkjow955l
fXepS7uyzn8tnUKwlc961JC9QcrTY1AH5q6Ps+iUpciuhyltdl0wRU+WAXB/7EkmqoCobY1kzF6p
K2hMhnggl0taavyoJtQYB5DfcpIzTL73v0uhLq26yaDsWP6um1sN0HxAVCwmv81yM8V0iWmv+uCw
Wv1wf9N1g3pvLiZttxh1mhnfWkjk4+LdqdlLyrCAQq9SvUqV4+L2guhoze5wlqgXBa54RgklGZLq
0tCc5JHW8KU2y+DfThEUT7LVjeNyFLPKQZ4bEtxKwhKetCp5443V3km/MY59QC5eZeMrCjsSJ720
/6bbhU1kFvVLWzbi2s7p2aIKLVe9QSZZ44j8SBu4fgmppY5GDR1SkCxvoJy+VvQJXIhTcQZrXU77
+zUZYQhjiKpalTaxPkmHHN0A5mFt6xzeDpAS8xiwyVq4r5BylOlGKzTrxSg97RoSouUDFV0OgPcH
qXEUdLMvR3PVYIuD4XJ+9Iox2GY+Tsd5hKNA6FK6jbGFxV0La6zzfRfFFc096RIoa8ax98VgcO/G
MRR+pSI0XD7Vfu9ifOw3Uc4UnxWUzoFLFGiTNs4hSkW9XpaQsKDLkEZxeWrUiqL3gvU3yW9IPOn1
BhWapsTp9p7VBOulWT+6DNUGkqgPve+OT25r/i2iadU5jf3BxNbbJyi4t/dOCDtHVEXeKWjmHMUC
mmIygKz9InmPs9eJW3oNkcV+ryzSQnLH1w/LZcMkBoyf6uwYsfNeR/amFt2ptMf4qFOmXwwWxRER
6qas2Q/iliAqK2ap8LjBUdJqVoE9o87T49L/8ifUK9BCT8uVrrphHnzjdYBLFZiidVzKn+UBqO2x
L8v6ulwRHNceZ05FYOjTlt2TUinRzYJGrRCPRRaMZMLX1aFqdO1Q1+aLJdTAU8n3hrzh0+UFHzJo
MoQCFYAqNZupEg3iM/PhZwfK2pHJBL4zdbk8IM+yiAMEGGdNBAb7BnO+5aOUNtMlIf/7ev+YDT7/
Z8fJ719cvqNjoO8yG7kuV6HkcDF1JCrEMzNZYeRY68aI2I2BQ1HNbLLbILE7BSNjCqP69+Zb7sAC
mxPz2DlHgfE/3QuycDGSENwhBSY3O8v9VdR64S0lW+TslsAnEejelpfCvun+H2Pn1Ru7kmXpv3Jx
nofVZJBBM+iqB5Lp5b30QsjSe89fPx/z3OrqWzNoDHAgSClzpEwyYsfea31rx3iKl379ivMnDKVQ
UTgt5e782PkN6ogbA+MslNsqA/4pOmefA8ObasEEEziZv+DN1IlSy4MrMsGKE5ffUcE4xZHNJj5k
IG1mZMDzCGgcoxxwt8dCxYpyHqANs3F57nWvCjMxJ81JwhPGMVi/S0cAt10tJKivMj9ukuA4TFH/
XLB/9DV5CXFh352F/3kxnoKG4QG30vDgNJIyUte7DUzFe2sAOEzNiyQQOk0JbQblNXjmYx6Yy742
GyTztLGhVa5vkqH/870WaNoBID/GyWDXBGJELs5OfDZLO0R2HBc5PsVtXu9t0kXcuhyny9/T09Us
f35P1PmdGjKlkhSEvx+KM0JmFw5rm86oxdX6W0HFDW6KM4lIdsGNWg2bTjjx1fnx8xtF0WJOoFSw
lRYABIkZQaha7NDcF09RWioHBpXqh1JOw47wdGSGyZS9nt8jriL//d7vxwQrL40aVy2a9lbGdLlb
ir0tzq34BSvyoda1Zs+IR0XrOOyUuehfl9gJVin0fFGIZrjULbv3U6NVfZnWKBeC5U0vcFicF/Qh
QQMDu5szXXYbV0g4R+uYa4F9HHupX/brm/N7mHjyS7Pa/f5gSoxL8EAEEcVI3MTZPRsblUMYBy7L
czevmdM3qxnLS2mX3Q4297AhDZDxzKJJn8ZfxbxeV59m07HcoOzkKZls5SKvGo3WAiESc9Y/Lcmo
H/S4ZYVYm0pRIenv6KjsSxr9AarE/WAy3YraKMBF8NEMNo18LDT4aULnYMTXLMzVs0Tw7jA9+W3T
NzPzdlmy8G5s+i1xeNpppFSrt2JmV2jVd04CRIU4HJBS6AGu1lmIh9c3Bgfo0/lDYKZcZZMF82Kd
105F+hYmRrp1nBrVusAeCnaW0OL1h6tMC0/90I+HgQnPvx7SHUIZzwdhtTYx2K1lHzJz/TDGdATP
hd/5sTG1yUgFXIEYh7wxDEN9WOqHPK6SqyEjMpXOkQrYzzSOgcQsP5Gm7f4e0J0/ZuGiU6vyUhVR
JPeaoy8X0goTmrnMNKyMPSefx/ZolNl4JSFlN5s26FIvlKgP6268gQGWXSJ0vrHnTL80BsP7bwUu
U8Zku9w0E0lrUezAUFlnUOcG7/m9wtZnbBKobsT6Zia52peqs2q/qlX9k9chh5ggtu7x0IpH21rd
idK5l4WqPy7Vnx+V60jJUIfpwiy/mFxBXrCs8EoLlwIwER9SpVzns2bdqesRLi/lCTdAcK+XdXhM
C4SFRbACI+vE3qFLaby0GcUmyBYsJINYA9DUWG61TMFIYZYahV6OJ83ozT8/tqlbtrKSg6f1qX1j
5xz4ciXo/Yme5s35MXif40GllUIs2PpYGU7U9MAj1aREs86WyVN6Zyw1lmZDDfep4vz53jgq3zYD
ij3ToNanJei8RgyjtYIAAwqH4TpMqlM1GuX7nFs2+2W83Mf2Ah9m7oetglSWPsSgXiN4RSpQC9Sr
BrznzDFv0jxFjYnWmxAlM5GEBtWosvtki3wQvs1QkYaEvOTkrG/OH57fLHELHX8JboDajhdOFwxw
pXmP1EzITZU+nYICuyoPR+o0XiiBhajkzM5QCMFIW4K01RpNfxm0ZKL815su1ZXLGDDaRce0iTBJ
aJEr/q6oJsDzyJkBfmv+75XXjMqLhV7b74ILaxB7rIpN7FxydeTn7udVUEh9r3koyMzjWUJTaxQE
Gqc5g2C/25Z8uvPD6VBwWuOU4fTz+1xzLlGsUrutuL680rYxEcpJvT1/wlxJeUbdWYd/PTaZy41h
hz2dSoLcEBgJr5ys5lqHTOfGiRYcUUC0XloSqUi+nP4cBUyY03x8YDPqbsycNNv14YY0ZFw+OMIR
Vm91dtNnCLwHASLgo5M0jGbdDm+ooSzkPoXlo/5JP9oW9RBbaJSggJrgwtgrXMTmdLury94+Nua6
zNtrg5L013tFr1lNzdl+N7qQSF1cYSbDSjsnGikaJ4bb0mD0nBIcPtUcAUMDF7hepzeatQ6C9EIB
w0Nl3+KA/SrTh6jrxDcDRjSeedSgDq7MjdnRhIacU13UHNE2JHyNj0w3Vw+hI76X4RV4SvglNBvb
StW+BDmn7oxJJjandLnVCS3eRAbH2Ynpyo67yLkIFlPsO0iMR6az0xE4i7InTHRCpGzWuyQg6IGj
mM3wY8purYHTXdTO626m3TK9BvAZteprowum2mn37SRkZ4LIiVwDUDx6OvGdZ/UTcQD2qxoHdMSY
BD/Edif8InCiG7pnqCQoXi8sCHpHDNdibw2XRakEJyVBEjjPlXFxfo8yXL8ICQ3and/712PxXx8L
U2keaWaSgzsVh4EO1l4m5nQ1TxZxNouWP0ZMuBEDBOkn8HUGJRMUyAW4TJhO2geH3skVylRe17p5
neDH89GUDdd6wkBct3CzcNM4R/rl4R68iE2GNJD4OXKi6xrD8SxxxNttNx1pdQEYtqhTR8QtXP8q
biGcRl3lhHdqzaULnSH/Pffj1DMqsXL764//+Md/fk7/O/wub8ps5pT5R9HnN/Touvbvvwz91x/V
74cPX3//JWEOO7YqNWlqjjA00El8/vP9Lob+/Pdf2v8i+AvIN9K9k01DHQkbU6FpqO/OboQA5yst
7fouk1jfSCy6yhyb2A+gKDap8H7W4wZtTNpGTTItt7WKZltbu0xGaGHS65rilojN7MJi3/AXvDka
swqI7DUVdUg38J8qqfN7fTPaHsntFjZSmd8wQNAbVbmKHUxz6LYftdYJUMxERCmlEUBVDpzIZjOF
opykAFlXDJi6/vF/fnrkvz09EsymFLZtGdIQ5MQYxl+fHgk/ujEHbGqG1UFNULLpFsApyQ6ksL/p
pnHJs2r8CEF8Ui/aT9Mmh8SRYfUgR85udkU2V1SPnZ8PBR/GVvEwNBGgJpm3n8xM/H6qMz/qw+rS
ZD5P1ldPEyhTretSWVZWede+tzXO1rasqT8MvGI07EZPX8+/AI2697IUWwwKwTeqzZspThIm52G7
oMuDQm6DF/jtsE9QNyJl/+eH8Pv104SC6fdnpdXibT0buvNyBNO/vjRnFdsQk2iAENE9P6//8Zfr
rj1fh5+kwzToibt/+/AflzFhcW350/3n+m3/9WV//aZ/7L7Lq/f8u/0fv+ihzPn371/ylx/L//7n
b+e/d+9/+YAs4Libb/vvZr77bvus++f9s37l/+8n//g+/5SHufr++y+s20W3/rQwLotff35qvd/o
P/y3C3D9+X9+cv0b//7r/rv5iL//7+/4hvbIN+t/U1VLdRxNMtbXdGH/+mP8Xj+j2X+zNVtbP2NZ
mkHD7NcfBWj9iBve/JuGVoIsCIOsdIGT/NcfbdmfPyX+JnRTYBAyHdhUlmn++udf/ufK8fsl+3+v
JDrCu7+sJRZbBiMkYWuacBCEsab89Wbpu75YqgAXNLqD3hAdJRq3g02B3dhEoDHvOPVWhfoI35Vf
dUe9SRib46djiLn4okTLqizQlnJR4JAgoLiomq+QUFZPjfGzZFjv3MFB6Iw2giw589meiWJdkrDY
m7Z2nY4t4uD4zkwVsXEAAZu7WgyENVT7oqMXLRw8hHUDZxvP9j3SdDoARbb2SwF6duRutx0ZRgZo
nyh9WyY6q9oSVh6Mcg7ZwbdkGg2rqcc6lu9R/o6+rU0le5R9mSc4j+RCcHs2XQUTvjQ0yl8jJBav
rgZS8NTmzskt4nK45TwIqD5KAlTmQ/qQFeqyMUND8lBV+QUBthOSu4MNsdo0ybm1JckORWwBPtJx
90BCwfpgqQaRFxZc/rQIQI0GerQiI5ERhP1GiZgSauinF2cXt4qDWUFbNfPfZVVfN4pl4VmIW8LF
G4TqRfQWQE3axKgFvAUar99XmUb6MUGMgAcu2lXDFJq0FUdygTZwGr+blK6n5vR4dQcaGMXRbMej
UyXPzgRgTLtqw+QEbv8r5QvdOkvfA4Xdc0zNt6wmiqqkuGCPz45LrRQk5YmffAigOeTdZuoQZo1G
cGU3I9R6XqDcbCoPrfbbqNyPkllbb7SwwKo1adgM9mYFObHvSE9whnqb6+UHmbPgOS6ikGAqsl5I
t3dajR+e0PtpDFCWARaIodzAjHvHol13eEx7ohl1sKOuGROiNgWXDGR3dtZvQzlfVsNPoKn7bIie
+sHIXJ6tlS7nGi0Sp6FoPQIl8k2rLO8qP4FNXrhVgGopGO5nMV5VOVL39fvQjO4WubwmCWCXUYNd
PxTa1Rj/tLF5oSrGm9IpX9gh9pTPGy7l2qOcL725oXLLFP3pkEqCmlJWWq/KEd/WLSplnQQuxb7s
8B67gW+GDk9fT7/CIlpFKZen2XAkCA/aKckYuB2YSkrTC7MIbyFJX4ELemGf4vVlnBbnwIlH4z5q
mt41dJXU8WA41MXwA3H/MDHmsivgruc/2cj7u0ZFvaFxENG6K1O37hvNOnTipwvzDzOdr4tMPhKI
dlEN7bWuvJvmvBvDcV6r5WczGm/n6ShRJYWr912rPpsw2IVFt181PkYVb6eI2Hqi0vL8NBeUI3V8
6IcL1GEGbvuaP7ZoBOoU87KJtQcaggesYaBeQxMKYSZe6ia846X2xKtlVh8iqbg1bBgseqd86nZM
/HZRYbtym/bUh+S3qEPwZhuEDytdyxjppBB74XdYmsu+jKBVjO9lqx+6uaf+1w56kw+uugJnm3dl
0D6lMbyOHVdsgC6nYklypHlTleLgKMseVIVOLXQ0Qy5GXe0voly5bUZ46VbKSUJNnxJUzI1J+zpi
gklTPYdZLqbXnNS7KcQJmQliL+wp/dibS2FypXYvcZI9O3aALDYVrjlVPnnb90z1ES72UN5ihFTu
eNugL8dAMEQchMWhkbT/ci5DYI3Tc2PMV4MK+6tXwyfAx2AuYv0DH9Y2axPV7aL0gaFKxww8+Voi
WiHJJ03Vg2JQ8tBrtXCG8xTYN3Hd+BBN+MIouqMVy89p5d6hn+v2LPykmD0QTfkcwzx0p2m8RtPW
+p3W8vSbHNilZb/py4CeCMWPS2cvbLUdBsJ2a0EYjA3aaSI+jSp/VCaziQGMfhnU6a1jaoe2R5DY
lOh+BgND1QxWrkRcweQlwNRCb6hVlVPIcWOja8OTZmcf5N40vjaGMQfg1chl3U72R7g+CGjtpXXq
l4CD4DxRXEn+e9AbHKw6eWEp1a5ffwc7nhiBctt2tUP2unY72CQ8M03dsKJihZ+yuxq6ojmYPvlB
b1qSzizHLsfZAGsllq8p121/NAgfaT/nRYfoWI+TO4zMeuXyPFQSY4sCu1VPlchrk/p5Xgg0nloQ
eM1ALJR4rA3lrVmeHeWS2IKvIDQvjVTfQMhEa6AdrBqRjFOY73EObzTATAE476W0rd4ngPYyRwLa
9ei4y/jRTuf30ZjxwkbGbczCLCZazI1ps+iUBChOuvMcpTnuHjjjvh74sg1PlWU/yBmOd5kUX2kU
OfQGUa+u2Vbjam80OnOfgoNHvgCMJqD56aLMYcYHAWdRRwFK3YFx7bwMnf6TI/dokciRnQ6iYcmz
0i1v6x6tEkzVJzhj113QwixChgI7urgNErx0JtFTpgNfGyTRzYx8BX4huMY10aaTtBbjMH6tO0PZ
tKbd+WX4ZSsHkmjhsQnsOSDN0I0Mm0SYhQ+hLXd1QuIyyTk+7TmdaCwQIp8erSU4rJHTUTtAWzKI
GMwH5N0ZGSWuAZaaSx6pOtqMgpdF7ZCcNSNi96E+9maCryypX2JULl7mWG9Cq2mfZY9TEDPwnwhH
GwSNouYIDKPyAGtAfCf5lRClGENatssDdkEjrs1NX6NcMkL7pGpjs5v0ZaOEcUFTFwPwgKLJ1QYR
+X22s6uA1Yed0zNCjSCP5aIVFqDnVil8Y5NKPHDzWspXY7fpIs5Zwrwa0KC46SR+rHbaqxZNuxJ0
R+jAxM2YFiO/LRRp+CL+hGsH87FVt1MCUi4kVIBxXvChKowd+dGOL6kMrKIk2jUO6FwG4L3TROdP
rLUNnhNfT9F/hTU1x9zjTUqGE4j7yYsc7R34wqYO531UIebukHOAXF53zOBBYazpGk33rEzYa+cy
xh6dTI5b69lOUQuiINe8Vz1PcVWUa6B0XzKQRZ2EHvouCdWtouov1EPEPdaRBpIpg1I2UPM1eKxp
0DGhIzIXvaLLjteTqAYHRsBwIA8Yvs5aa046XfRMxfhnuE4GVKcMu88iLBZPIsjRlMnHm/fJgPCb
bf8wIaLqNZLN0yWbt/HQXtVLfuQqdiMz3BsTCCe0U+w5zHNdAQ2ByW+jnJIm24haRdC9AvbVnOlc
xyJms3E3g3NVkYTZqvNHJHnxs5GyAwbHNB4qCKcUBAg1Ag1ZYAXagzO3DAlHDUn0oYY8IY9v/XoB
IJNmzIGXPvCHrHntAvRS0U8axtdLEzxNYf4ZRvLaSiq3dKYHuV5cSpa1Hn2KN0u7mQaLpJ+pilnG
AJU65qEqsA3Ok/xKYmdTdtUNMRlE0mnFhvGV4q07YZHwsgAtzPa5bh7mVAWQwvCDJMGMVT43AHhl
Gq8ZQbSR9hTF2c6p5CNXfupqshEe4onb2s4e8FHS94jj0q215rLL8ncGLZ1bWnhbbFwWAy5/r5hZ
syJoIHSrbzhAcfnVZJ+k9lM9mZ+NjBwK+GYzsJseE6w/YD6Wyyge3yuV37kZuyunrfV9PnX0/FPl
YaqXu4XMKtpUs4apjFC5QuY/SVBddtYqNJA4zohVUqOh2ScUhlo/MyNKuzeLOCryuFrfKJAbOAx5
vKybJlfJ2XbBB4wkeQraJbNmuIE6suYaGi260NoSIxlgcgkEQAwE+PDqDBeprduONIZny3Y8DZZT
lC6Tm5lZtWun8jPBOIbU8mA2XzMaNF/FcOB2xKSYs0bIFG6P7VgXxb4diD1Co6fDZyPjruiYNqij
kezKUF/82aluGb9gH+zTwhdJU+zn8DWpMohhekjrQWHhaMcl3Ldi9jsK7Z0WBw8BdTz4o5ak5yI+
STh/l7W0JbrCipqwzKCUNcd4ZnJoakgJdIo9Nhp/nmKuphB+g6kV3xPj+mrUL6cOqpMSqZ84nGpP
y7uWxdm64wyqbEiMRN+kbPtc/yqqErG8tsY7QLZDzkfnhrNiiqpo0QGSCNn/aLGktFEYpCMH9cw6
NZ7N0RtbmlM4j5qNI8TkUyrRubX09EB2FQNCOfOxUq5/IPYVrWenpwGY6DxxRTkGHpF4iWN6Q159
d7I9pvOg7HScXUEsDC/TlR1BMgvn1UXd6OG4mxuLWU5R9JjRy2BD8hiDaxTM+B1IpPKqBJyME6h4
GjkdamifSku+quZob2RR3DNPfKuakUWP3hzEt+R+brWHRU1gurezTZ4TZZ31oo56zEbWzBu7b3cD
XtijaBFDNOlGJAsawWhsveQuHYlHKTv91jTgklhqMXohYMRxdPRDU8wIIcHNSaVkUKqzNEzdV+sY
G3h2ll93DXQFoZJwFwu/oumBGR6QpbmaxqYM9RRgRT+gSX9hWaRucUmbALamVwhXg2fOhrXNQwBZ
wXr60ALFjQrWdopvm2lOv6ex1ewZ8iRUmdopyclALEt41aNtXDd9eQ/v/ARGDVytmO9nFX59l+jc
3BqGa5OxMvkXmGGBAjDsq9/7sDd33aDc0YZILi2SfVP4+SdNJhd15HDUC34cYVnHch6fAIKAk8PJ
6argh0lp6skLd8JyZ4zN4uYGPzfKycTBTU5bvLUOPUB4wQD0UBvl0eTq8qqiKdm3/TJnF3QkEs0x
DrnvWZhMEWdelurYwaRU3bx9jJw3G1nhWkQUm6XjoMScUM4bWqaKC6KDhQzmZz0xh64DhRvTgD9K
zuPNPKR3QSa31PiGX+MMrGOC5HJ9DeDICCu3K9vDvXdJ5g6iHKLPUTxmdOgNasoQFTEDewag+iWk
k72VsroAjnkocg1yMAI1z9bKn7lH+UN4By6IhgzwuACaLsnrUwnRKNmWPc1Bbl1HqIsEoDtJHKNK
3TLHNrEZGctzX59G24QHjYmBxd0h5NZqiAji8MOZFnlsyJIUWPNXsVjcC0rLMWxWfADorWurDTT8
Cfd0a1cDA8fyJbc4WdqamDfkotJIGB4zZQ37zTMqT2LprShB0sXvZWG7cqXQTylHao8Ot/C2pW6U
PsdYxZWW+YJvaod03RcRpGUHk57HbokckGdGXchmgknjGlZFarEyWPuYlkHizCQkOiXKGIpOYypu
p1T7HntUGdU8kVERb9MALSeTD4yFoS7YhZpTy9RIhPuhsV7yqfpRa24PkGTzphKdb8QEWtFN2i5m
onm5Y75mBfnLszzm9ZPpDC9Q0vJTg1+CXk95lVRTtocvx8VXCdRWCqPuLHqnLCsL0EqpoMGQVsFn
IsWuyki7NnRqbBiCftgjiVOth3NTohtVBCZxsalNDjGIjPcYge6nXgc0VmxyjHR2niByXVDq4ogy
PCRCWP80u/VYD7dmJY5Ll9yKpvwms9pSyz1LrYEEHTyORK+46YP0RBYYWZCN59CKdrPRpj1gdXvR
tVjRZuHpCAp84tkiJ/2OolHh2KFw1FXR2rerq51ETVcn1Ve1YR4nREI+d/B12ZUc6Ord56xpkbdw
/zNzHrZN1L61vR36sLZNF8CnQhMGy+Wq1ESESCi7L9EO8P8hBJ1u2Xu55bXguRfMaRvtU50zjCYK
RFNVRZofbQy43CjcNJDYgkRIjXu66RFHNeXejFi+lpaDi1aBtFX4LqxybAUJa1VfFq+9I3cAZ3CP
FA0hnUvw5tSlD2n7zi6zN71G557edovxTJFueWPYfI1J86hl6OdLET+2K/AOtBNNzu84714sakI3
1ROOMPV91GNOV5OfDgXKCFddrv9zHBWfYo72RQHmWCdQnZEDccXpeNI7+WmEgkpJfVhm/a6Pw02M
i5WNOMDToHpVaSIqRQBPV8jYES98b+vJs9oQ2HD+ujkvPhpDe1FZ38nttfFNASNxerjcSR9ivaaI
EQpW1cwmry7hwFUqpChkGZMpPQGDkhkH2p1uh4ENz1laejA3O0ZCXA4kq21aw6+iXlzYNFMC3V9i
lvkgZGO1xm2RMN3vRjLWMRsNZf1Ux92uXLp6s2i65sdc8NSGADzC5TVmaoogR26s8rkO2jX3FmlX
PjKQSRG6qP22Xur7JAs/0Ke8VVK/xpftVm1PXks5kpTJeqdw2nMZOpc7WYq1wTqfGMSoheDuGkLh
KjL9jDlazKF9v4zaPchOyxsGzruKHfuBSldu6hFhioF8VnWxT7Al7UB8Dm37VqNacJuFGL8o4AS/
QnrwyxKSO0eUcTI8CrxI/tx/tCatQ9wkyKnqiuaAftHQYQlbPXdJhQX3yLNbj82hysOrttypdCfJ
z/Np82/JIIbqpqgfQdCgiOkfqq7aR2qxs2vLcfuJTBatl7tySFqa8AtGaroqMjB+Rl4HyV7vjB3P
tUhGmohEXhuPeYdW1aFd6lVx+4IomP2ixFaNMui1sZNXa35fuvGll5ueMaOPzK904ziieU0HeozM
h1JNVH+wteOEhJWru6NfhtkFPcgWIbDDuQrFkB45P1mZv9ftcAxpVwT4mN0h4sWYCfMWk/5Rk7Tu
YQ1O2Iogri26T1U1eVpKInbY74Ox5nDaEVKJ/fs2K6YXI4xh1rIU9LZ6XWnYwizghn4JpUOmzhG8
B8c0OH0uh/zXDpqwHXDG1hPda3Vq5RnhKRzU6rprukvobLpPMnqKXWdDHg9QTkiNkIelqxD64KXx
BfLmeYui/Gt24qe+5ZcdOuhMaNzT9QgfHWSpgmisAI1oRK/0g74L8MLvAAl6U4ldAG99SI6EcYOb
IISzEdNrpHFRYVFy6657V9A9ZRaMUY20AAholKCZVrgIxr6SiaZRZYrK6xrcV4Bq34zSfLTKvvfz
pt1wi7DECyam4KGoOez4Oms6KjwAhCRXb1YHLc6m6UoP5oDsY+0BtTalXhnckj0hvSXoGX2nCFAW
5ifts6mGd0zqOaXWmurxnHMHaGhXEP+WIOMpl8jZAAWVcVrYqaAotgYe8BlVgN1Cd6+KK9UKay/A
9bPlgvKnBWYdGKtnMyanHUVa4QepUvsxYe2KZA9uLeO6Wo0INYb5DWl7z2vCUBYY75nT0FRiwQLH
lrx2Wvoe6rO2mRblsQMH7FV6Rzisben87iM1XJRs+ql4LXEFTC2yRtOUYgMF3aWuTg+snE+0K/Ab
9cell5GHLKzy0qhwK0vFn6J1ya4vY6pTGd8XlfExZwBVZD1U2xKJGP0dhUVpKRCANZK5re7sO1N+
67CROLtlkSdyzop2ZHlCzHAPsGK41UDp3NYTXZCo9GeLk0yBmMot5ZRvh7B+UhskySm5gF4Q1MvJ
VL7iOtwVAsrI2NEFgM3i6/Zo+jDpbzqn+4iZrNUMtaKM/uEcFRZ9hbLxqt7MAXfNz3NqNltkIm4k
xxEwQMEohYjezOEkKbXqKAD/+mn9Gsf9ZTqOxi4IctIfGJOY9HZ8+qzkw6DkCpT3Jr2JtxjtFqY2
KWQCCHRYOHy4IYKBkjExn4kFNPQl3uqXrU0LzFmCr2WxrmplGQ5R+tzVDLgJZaXT7XC00gElIN66
KOjSc7xUY3QUoeVac73RTF1zJeY41g/tLWcsOPd0JQssjV6/Ar5hzQfK+DiOJoYndZ2x5fj/YwgF
hdlxcE8mtAC7NNbzI+vKNAPkM6zNJPpuo+uQbmWdfAYrgBsxIjMCtYkedQk9MW/0nynoPrQAjXlA
5q9eQgCIQlZ81WafiUypeuRY4NFE+Iqj9ZmoDiJyFeN2JGuIviuXt2wYQqHMoy7hcGWuucQOevMq
QatUoa0Vkh4h0P7Jq7N4CyHi1taZZAUzIfX1muaMFmeD3KqYKMRbjQOEnUiY88GxiLXQDxuMjc1U
HIVClDdC+M3QfDrVTEJLlfhKZZH1ntCNTYS6sw0SvEuJorE0O1dY+RVL84+oSJRSg7e5oEBvBb3W
pWck3lDioGxgk9K8MGzflwo53pT3D2kdfSP12E9p8epYMC4pmCOMvnRXJhvLCinZF2l/O/fja4Wf
aT83GFCmZdjHYZiA6Ne0o+m8Yyz27MgYTsloARuP31JspxxbUp4os1N2MqPIsp34GFvchZqVQ+RW
iG7hoLgpjSH1W/uo6d0FbIn7KDvh0XIblWerGDuBHyCtMXiDP01z3SWclJbd/IrGe2bZTME7FQ77
rRAnIxiRrUTfjhNrHFxayuqKm64xGeLI3P5IDOYe7ag+syPiFTNXzU2h3iB2Jbx7MfaLkrwH7Gpb
rFo/CNcjF5w5DZ3WNmnZIdbs9RrN0dxcWXP02aPYoJzgf0FSemuZJXbPNGTHFPO+r/Hdc0pe2NKv
8chcVEXMJGKVeAi6D7THxZ2DGNidakkkV6q6EaoSxXloeucmG8D+Yvi6EIy5wBbuhvBSUedi0zPL
3UTZcDkt5hMUKQ04Jvtm66ibJbR65CZIxgOdK0tS2NZtG2x6HBieMDt6gAs+G2G/IYR+rvshvsIF
8ERu1N5EOODZ8aoTm/vXVGrfRskeQu3FTsz+Rm7cEX3q6M9sv5zI6iNJVte9lZtH9sYd6CPF7XN1
tSkh41TpsKt57GXF2u4kf1jHMeikycnO2mYfoP/Hp4MdJrQXboQ6+8pt+w1ceFXQOhQhQ+xFv9B1
nihJrCNWlOGtrDftsMrtjfJby7FzYUtW6eASvGNZ5siVNDREwdtu188gd4Lprg+jj1KPGcQvztax
jM8IRW9ky0vD2QZ6O/hC0ahO43XC6LVp+5I0BvcShm69oJPV1kPyFjYZJb8q6+3UA2MhZuPaTHVf
QMu9mtIYWJwK2XvteQliyjemVsa+bRBmEyP2qjVob9i0jqVRbU2NiFXVMvy84/a1F7GtsXcJI70t
g8K6TQ7zjLWuVOWFXOY7y0Q+yXk1W9ZjmPiQLPiQGOhxhQjgSDLgJN0q1C2jmWTbvuu+ENVz98AL
PM6ZeSkJgCDlfLAJF58usMUirlXM+hgNYbcb8JROwXIVqr3DeXDofAf+Tu5OVrAcjTb8sIsJ05ml
vI527UeREvlStrUPaecNwBoaad2LJzDggGKZ0wxkwMXzOFMvsqEnC+PPrr0Ii8K+YGV0Bzl2O44O
B6QQpW/xYuFVE8MGfkhYhbzc5qOWVL7TtPFdpYAXHjs3K+9zp4/8sWK02EzjFgUa08swtGmYXw7h
NNFNiLRqE2YK7RRpFF6Cmcofk36fEVBFyx09ejGpNsdQurF9bymnchLkoQ3oz/tsYoaHCpg/i7zv
DnlbNFHQj0Ad3UJcxtUIahV1PWtnuvAc948c8yEOthe67BMaV6zmS0U6m1PzGnKHMcPyyCwR+Czz
zO/14h0Bc7vNO98knmSz9Cb0IP0ps81DZjT9yVJGMFKJgIzBdmajavOxQR/SMnkqRGtCoOBYhL0q
xd9rjT5mybfKtLFe8Vxn3SoQIaOXjkxtXaZd/GYKUAGVurp+G6JicDEDhkNarVLokE62g2F+aCIU
2os9JscwQZMtBZqczCT/qSEVEoDBEln/h7nz2I4b2bLoF+EteDNN7y0zk9QEixQpeG8Cga/vDb02
q82kV096UKoqURQzE0BE3HvP2Wfbpy2Dj8wWS9eU3mLs8MLoloQVSKqLkxrzgXJmjUqPcwANMYjp
elv163DEhcr7/ZMwMRu7AsseqjImv9lD8xqgEBUsSq8lAVLP6hSVBhdBGxD/6NXgY2Hq3sucmI9Q
He8OHH2il5KnVwmWSbU8YVe9sO69I5Nih3QZCNqipJlW7SrNupcNl8IYqz+ODifJyie+nPhsc7nJ
ITbNpYcYJCjkj8XfufAptReaMg16HZUYYSN9Zh1zysbWfusVLXe7Us9mXT0Tzr8LI3U2Socyrxnc
gx5xO+JgdaDB8Y4a2m+rzK03dY0OvAJXsiQX2KWJynbWO08kqThjfeVRoLCc95qizcQCtUBzGJI6
XUDlT7d+u0MXanAC8eN75gC8t5VzlXo/rswkvjP0zYZVv0ep+O3bytyK/HRXqps+o2zx1XUa0mxt
BrHz7fYaFs2u1CmbBk3Lt+RArTNHkvviEtwra4bAVVVtYzDXy0Fh53QUTKuyzK/9gDiT06DgOfHc
mZY0H2QV2HAF9HghWUfatDxy7Pq2npovWrJ2nK1b1q/WZrZjsdfPosQ7ySkTwDMtTlNOgYPL/9Rt
l4UCjkAH7maRD9FX2XrfiZv9iSyFwgOKOzbUVWoNr24yeRg8VUTuMpJmuVkImBcB8y8lGn/8Bh95
x7K96M2eCaB5KXDXgRMTFzEw/uxai1ZrOn6F1KluQaNlDJpLJWL2oUQDJtQyspYuBPWi8XloyX7W
XX4rGfJglXLumsGOiA69kcGRxQ5aa32wsGt3X9OC8HPtM6tbMky6opypL5RcclauiYyASFbzEU3T
SnKwwIkwBwvjcAd6qFxtRpGsxspgNhyltJxw3iKf3URNmlBs2qdMZePR89Zfe+qKCEViPUEz0gfV
PjkaMXwfJW2JzaBLhq+S2b7jhB81K2BFLcrYNu4Z2zrkw+IGV3110dbeO0FlMFR1ogliGpoNGhiQ
zk7Sb2CpUQEEWDI7ppaH0UB5jov4rSosd65OsV86DqJZia1hY/m3DlFdUA+LAXgUWrBuPOpwJtBO
IxrtQP2YSHjsu1OoG1GL90LkbHi6953WyYZtekMACAI9/Cqww+9drv1ROSW6fnzuDYa/QRVd07p4
EPJMbEFNVR8l3VH0WrthYTqq8YFdkmAjY7DmrmrS8C8jAC0lB1dQjszymfGf4qD7ljH6OenxJ0rP
HxZZbGAcURpsqr/7itGJlvTDLOokeHpDr3bKU7XI0nGKdhcTJcOgNpOrlgIxrrUfpwmB5OnV1S5J
mdN0H9Z2Pyzjod1lYmrlYnmYZ77hLHxy0pcUPAcD4+hMejmfH9WxV/kVqqLJCxkogCnHLFk6JmXF
pEoKZVcecWItEmO4mwwq4+C3rce/SlUSiJvmPrzHZusHNKL6bnLmJ1SJA9Fzeh9VNysGqpqnPzje
sy8zG29O3qnfwK6JNM4/Gvboa8pZkpMzyDQPY0aAor9tggtzBGh0VB3cug4FaFOWzzYytqbqPvWM
2xey47BSRb6rAxl/Vkp6HXIKdhs0GeVqU6yqAUMBHTtm+uOlTS+5pwKCqYD7FWxIqWvtGEOwv8nw
JxqsbUQU42mSl/nGLz8ZQUONlFMwIz7dcnjljpaQEyXcWcJqum7sRF0ULaBqG9oohA171ow8v1Hp
qltW5JfVl8rKi7s3LSlGfIxxsvV5Age/IWWLCX3c0l6rZU3jZfRB39BZc6DIgmzT6R2mC3p53SeR
uquKWe8U5aB2FbCQsNnDhWt55rKUxK9O2flNU005r3JeMqfdzova6E/IqYlatQsSgfEjjxEdO0VP
PhunZ/My/e/IN/50evWcVjLyL6QE46gZkY5MJf1CAtChrhd4I6aGNsSTPGQSKGdB1hhLpAhAyHin
Xnp0BS1sqVafDswGTMOu3LgUC1LHN1CNtonWqftoSD5i34vzk94TaGJZa1oSv3NdXUJdYSTnYmti
XkAbNZiR8o0ujjwjz66moL2/6AdmukzxOlQ7wM3KZaY5OeP7mg+CPGgxslwFRnRqen02Kn59qIpG
MuciswFpgBnGm2i03VVWuEiU8uyUlpW7JkfyaFjiYarpBh0iNznZiKrHiU7IkD56/TDZBKDHSAOd
TnArgupDWudcYFhTC9R2nDcPXZkfKs5gY2ls9JIGMID6cUFmGsoV1HmHDt5WJVmyw9pZuTYBZgKP
3TwCpuJiF/fhBKPt7aKFHdKGTWTVQT9xEJkxs1KwUA+et6rAYe7caNxgT2BQEE0TgUkfCP3G0/DG
p5VFBVETJZ8r9Q0WzCqA787So+ksyc61C9pNqjhHU6hbtFtLtcFQZ/hbdhe5J+QUfQeSJR+xUJRA
MbRLl+La4fgmkZvERfjdQ3zqrilg2YyWo6KiBRoS95pwmauAzkhMu6NituETwjQrg7chWUuOAChQ
Ov4WRboz2zVBmwTkWZu/47KFXS4SRlcyQHHCIEd0DxxyF08fvqcX6dvZynaSS1pqL8P079IN3mBe
TRvutgzHK9wSfETeozfdgy2DbaGyN+ThW2r+8WS3McfwZkbyMWjhE1b5I2us+6DMHHN44es/pdHw
SHP7gLmJdsN2GJOLr7mn2KtPMjH2I7E+NH+3JOksI4d6orY3YZdc1GlL0XmhotEWRvZZ+7caNpNL
Z0GpIUIH3ib0k3cFVKhGB0/ajH2zmWWLM9X/rk/pq5UP30m+9CyEBFAz71AMg0kLz19UUbJONjBp
drfCwNrDNNPr2TNDgr3xTilHjtlvBjz2tqbznJI7Gm58J+W9ct7VkT/SANpS+b/XSgyXu7uPbEvT
gsBAsoIXbPSrMv2KU/8Xe8ofO2HTFWb3tKPgjECEoYOTIxwq9iYd7CTgYTV4Qip13BEVcWykcisT
gMmVWFZya2EQBDIAfwYOi3fkFGfXX8LaEzbwrpTdyayCZV+GS6Ll0amN62Fo56GLyC9qDjrLcVjQ
ke2N/OgGyoGKLTG1S2p2v2Iv3dl1+CrK8UkyyKEfcBlXwx/H0b/w7BwnYjmexDtH63rc4xrE4Mh3
BsXeq/25VZg/1qTUVECEujGd6eElXOWmFHLHezMXdtUym8yPTdLCaFqk6nsfqZeqAZukmfaHT7J2
WLafSXsyTHFDMPOZUe8lMarjMrmNH+OY/+RFee4gipKiktaC8G5+tqYu3SDGP029EeTLwgueMkCO
EPcEXHu7rIyujkuWo5muq0k5E6yc1i+R3Ta3QovW0KertjuOpXOwiUO0PLkJdLH1B2OOcGuOSmHp
N1eHQ1Q7OBwxa3Qm4w6/2xzqwzqaxtKfauEBsuLJ7hdVioGh1MNPSTMAwD/YMauj9aaRhJcCqW/p
pI93y3CXSaptKtnfY02/NJXyUGzabkw++PqLwOqXSxGmcBmHoX948uLJ6lRI46XxQE4PIFq1Mwai
pa3DhfX7m+7IV44JZ7D/+XUPsZS/69rsMOjVh3XuzABvVX7JZXzrY/FskujUJwURPN2damQudAQ4
rnOoteaOHu8W5uMjbf2rZFzRmCeFbIAB4W+udg8lUV9Av4n+OaqBelHBftMlYExjH9IhusmQFy/7
EzquU8QkC4brqq+VO7FIt7D2TmrqfkzLiNvbDDMwtvLqh26eltEjEuFtWkk8F1KzMYcK79rvorwE
dfIUVrYLoIy582ZoH82f0UNkIvHgkhg61/E6y+LSaP0Rbb3bXKz8QRFzFFGxqOk6JfZABIOk5UBk
XSQPasnkNIkvQxffKkXu/or64uhJ1s4l1LpT1bkfNT0zt2y2mskzxQgyvADjHleAsBduJ7H+8nb4
o8y23pgAPYy+f1RIQ1JhHXGP3KomuzC4udkEUtkoxoI+eJb1u4jESbNZGdvoxQT50vXOKU2jZ+yZ
R7P6TrvuFMKP7R15yQ3l7xtrmvBmKOZDK5j/Kqfp9XjT59nTp+RURrJvk+Y7qIPPThCQUNxTPzwY
8Wco610rvROg/qcRB6esYY3mR1m8g9i2l0V5Gsf46NvGywJN2IbKfboA09+fGc1R6de2AZaCBRkd
2kMYw6uKosPARue38bshg+dgozVm1/sV2faHZYn7dEdpPUGEzm98gheKZoyB5tmUwQ3UIpaWjFNg
f6P4p/hAdcTNF6mkNdKndvzhChvtprr8rM4+TV9LTX9T1Z91l6Ndjp4yGl9pMV6nNwXF5EL51ujV
2pDjlZHjW9x1dxS6H383HdX50HXBEZbBcPhEGkpuuPNRReHNqpeAPy6yK77ymvAB3Ydcpq9Dt19q
dK7p/kmwHqpS/QrHDm3ytxH3IGZSTu7h2/QSsiTduO2h1/yP6YniszppRC32vXhLuzUwnJOuyX1Z
XRujv4vaxP4JEFjr78wGbtY4sflIy0A/9fe2UfvHdPcG1rDNyRwZ6eC6prL3yvaOpud9HPtbrKgv
JDUfhcXp1ckuQGw/kGush9hacWeyQSRwwv2HXmSXjAd02ieFma0nf0LCE1nG4uq3/Rv+wZtFbixL
smkET1Oxdq6KvYhvY/D5d3vNk+CtU9uTqLOjVpjzLArWQ5V8mUbyq365Y331V37sP+rsj/T7Mwfd
uzkoV2CWp0jw063uwfDwNIn7GGw1pUSenUNb6e+qHr+T9HZRTPtQAyv1+odSDzfK3YJBG6Gw0zFk
ell/L6OHGrTBkmSgLENZy8/nC57//Ps6bX2n9G/BqH6HVXCjgcA579f0Luw2f2cFvuIf99zgxBD/
ThDYGyiHdz1UXxk3RT3YqL27Bxk8GEbGvUAyA/iqaR6mo5/hmJ6qacCYSO8+uOo+C1cI3DduzXeA
KJgZNqqRfKXyZad4mEH4mDYvYuGosoidyL+gJ/3WsmDRUz/ZVFQMj4KnkVmrjhU0MJTbBOpu0JoV
zoxPi/Nts86K8eh49spQVKLVuqXlBZs4jwCbJuCqod5Y3SFxlDeEFdvMKfaMPw6WNq48JZ1HYcap
MrlOO3vtZeTWNr/DDh985KyFHTw1BdGUokF1t8hfKsmdIp5wVrbFReTvIta+u1ThnKSzLJZvg5l/
WfXwzAwQtaI/Z5i6Fe9m++FatY3ZhFqOdVbbxD2UhrsmdmDmMbTQgpsloSHlxsK3nY1Tpe8dYOGx
AkjpCrIfCGXtOC9jZOdg75UbVwXwS8urGzcu4iJ0LGsApoc+4xuQOjk5AUaWPl9I5JWRL1kbzHnu
dYcxzYlKn1pf9sGJtWNQtAcZb2unW6PPPqsM8gZo5xc2iehEA3WT+t0Bsw/htCBdaFS36j6C6kPW
OALVb0KwMQr2uJVfPPXRuSIzl/PwRF9y7eBgBtW+DXqE0GJZA/RTdbkl6Gup0paUNrWffAZBdBBF
hom/PU3yP9/Vmc37b/BW+Ewz1FJ4F4mxrH6YoXK8tBYi4AiD1lNVAc9FKpwDwDIoPAuyNKbPeTpR
IktUPdIz42xXTJklvcdyIHdWn5wCzhyu9RV7zc3uolsXyytmAySvJTkSrGkMwnvSLPLk4iJCxB/G
MGdE1RnySgJGCegk5qaNkKj/HXAX6TErUtc/ira/GwqySMBspddMgmZikYz4GqQsN/y45D2T4Jgi
Tga1Eq3LQR77MN+MJgqxs/MRBQ7q6XJf0doabO/HbPKdRW/CtrS1pIFWYEjyvG/nMB1cgzhgAA3K
keWsV3/ixoUJjhzIWcfeUbeQ5tjhth0IwmRIiU6DVoI/93gSJ76aMr1Kfr/qslmcZlCiKiahw6Lv
r12WzFtngPWew8zk9uLFBPhEEv2RuxLVkItQk+krtb6T0RkLxIq/dW6D4NJXECi3kYxoYbs7gxRd
0mKOPc1bv3G3mKQGOW+kvtQdc0WU4EJL6Mz44D1qPV005xJ4mEsQV+1LQHz53seS75DOVg7uLgC2
Pzd1DDr9tshgYXXFbhTZ1qjCdSOrhWbJjQjTbasVS1Ou4O/OUJguk4rcTRvZYbM0x3hV6/hyDJxK
+Vyo3y41uMUD1POW/Jad+9tA4opSgPsUqatnLF15c83j9AnwX9N5eboKWWDS/K8XrRwXjPRurjM8
laRZO5569Dx/SU6d6gHaIogWawkN0ejWi3CjGPmaqv8jD6dSLbxmifkR+7cYKVNfmDun01/D2Ydw
hrL/A2wmPrWvEjpa564cdW/x6IO9O9bN8IaWDOhIdulRF5S1ygjwlVbpNo6b9XQXpKpyZL2JsQj9
FjatGktHl2NKgkQbhtSUPNNk1J6sI3Ix3d8eR07YXLtpw2vRYAbSXwaDs60TGvZCWQkf6CV3YVjf
3KRkohNnx0Bj5xP6WW2ik+Mm87gafvsq7MFU7iamW9HMTcNhxJxRoVvQte2DRrk6ZQTj8MBze658
cWdgAnFAYQlUj1YpEKmaczS4RFHifMKxMx1Nq4AGxwglkHOoBeiIL7Ojg9V3t07Htob9JXNYTbNg
JXFgSIKz2oZCgf8nwHTt11zGXKz6FtBZvCnJSKMimcWkNC5hUNPlAPpmj2t01Mu6HFa+9DbsQEuS
o5f4pCaXEO7hZdqkCxi2i+m3Rz5s4B9rHs0Ts/SexWCSnNvya9JUSISM+ILX00Y4RMlV9tlFNuZh
KEgxJHlWod8XXukI7KR5ht29KQok/I17ykwH2Ft5jmLjrLv1WgXlGIf3kgmuEawAh+KgW7Y0rAh2
Ev55lFSDVrmWyriGlflRGsG1ZNuL6m0SWgcEnnTQSFoP3G1ONGTNl5rySBLw3IZpTK4ZZSiey75e
4Jxa9AhDjbheNEq99od+aWT2wWYwLjKT7pZY6kqydcmhyobwEPMReALPtNzYBFli23uWMReOA16E
RH6q5qhYFrHn3Bnpv6Ix2XUAlfWv6aZyK29XIYjWra07ZEcZRmsTOUos7Z+YjGGV4dwA+SMvN9pg
rP5Wh2Z7DyhlktR4r0p130bhWtE+fD/cmiJflhZ9PP0guVVyikT4vyzxn5mlHJuOCVCdHlPisCoo
RMbF0nEgm9bGUFhhwATxjdlGtJjWWHYcP5vUTFsn89ZZ5W6nj6n9E59SZak4fHj6zMNr+Pcj52c1
5rjwGcrRW1x0QH7p/E4vUioIiGNvTcdhxr3yq+P3DIDyA5ZKGtQrv9axRHEI4N9x5C91MZBX/ZEa
kM8LdzsowVU3jXOjmis37K+R0sGQU450yEjzs5kgkCRjmuxxD3Cz824CcYZETKNjJZpm3nYqrYRy
NS3MfddvwmhDDclnAtFoWqtVLrqnkv08MggC7ZT0yy5EQ1v+/TRk3CHZzFfCDg9WyR3cA6Jx7G0b
iI3rolCKupXZq/u0dU4JrMNE7x8lY7hkzLeO3m0TSmVM+mzX+j70TRTD3tqH+OaTB4UnfCVz65Qy
GkereGiiHj7Z+N3WNX8uoyMTvaY7GUzS5LE5j2V6FCXoaY+zlomQFuVKU4eHseemy/Uls2tipxmT
BSXM8HddMKrqm3WulYss/HKo6yAPpHCMY3efl0T4VPWaTtJiutCVg3QjyjbSynfpdeRMkqRvQakx
VDTPKlxYBFA7p3bXZdGfcifdwRrYEPOz9qfMct9dwAbYV1V9Rtp99lNSRYtLFOXbmICbLBjuZULR
U4IfiLxtbaZb9LKHTIkWscFPQmQz4utMkVaoXIYBTao+uhuZMzLlyO2Oh1YWEMgxfjcpqi1Q1N+p
HhtrFEZFXFZIVVRsUZc6hlef9v7D0BV0+6XRrIAruuHSmPhNTkYl4KOp/9/zQ/5n6Md/Qon83xAj
/w/5IRq+Zqgf/074+W8EkVNRf2efyc93kf8XkMi/fut/oEQMVzM8wzR0W3M0qCD/RIno6j9M27Qd
D/O/qjn4r/8DJaL/w2BkDmXEMw2UcQZf+jeUiPoP11YnfJBj2qpnONb/BiWiQdj5bygRz9Rs1VYN
CDy8vv+KEkFp2KOowcXmDcveDjj6idZGno7ccDop1hea8jyw8QWA394qa2JB3XWCInbWxainOPiQ
zcsG3062iqIjTSP8ZeknpQfigSO6d6hIhaLsnMA/0QpcOQAi5DBAxTRxxWr2uztWh3ROsC0y2IzB
Mwo5Dj8+ugly2pKQVWH08KJxviuSGDleshKqPS47hwZ96oEBUYt22yvhJ4raNxHryVL1iTeEls17
0UuxUMbs2Q50pSy1ZWwR49zMkvbho5ozZDzNMBIgF8yIS8NyZrSC0ZcM3psjNQaI+Bmq8qha+p/S
c65lGA+7bDhEBTY6WukMJtuZiRkWY1KFfpbu1CyUDJCVjgY4SwTFqokT0PkgLU8iX/DyGYYrpOJ3
CCA0ywf/IxIuwrpCTJ6XER/ITJR0l0Xooef6jcQP/b49HCNiIW1YEdWQtliKkMcqFRuZzqjAaeda
3ZwThYIJJ0kOLGUW1O7FsErs42jnnZZ+RjseYS1cAImOyygiXBfGFZYBStE4p5VkGN0v2+k/VcHB
zxcj5gNIJAkiTW1ID75Z0SairOsBqyu/tNZ7ErNAdcQvUfSqy/qLUOuDGord4IJiV4pwwVT0bukL
aY1HjHcBE4ngDLmVQYxy0MNwnsXpH7O09sIIIX47ATsOPRxD9d6sSvdmow0RrH9GDv1ga8KKKAPu
bNAAnjrJYSdBHldTNZtLRkc4NM2nkudX0abXVoA8syRDHdQojk0qA6qehcYBeubVCF3bumhmmCoe
SMLvtsNyTVNg1tJPGMQlCrlEfqkeOnWckJbtna70XEmmcrPD09OivAozGw+4e8ePuUG8kXTUfGPC
iK/FDSpQlmXE2uwz1ZhENP09B++WRdqv3Ejsedns2D0s9PEh6hDvro00UnKfYXmUIQgNSlQTvXgZ
QnuhUVswOTwKw15PiN8EsWj3lymYHzAaw2b7aKZ858QOPpWQLM1JNxLr7leea48MwBrgVBsYXf8G
OIGRuSo4J8ERCRCB1QTF4wavCS2kPZrn5yb0Kvzb5m9laPmI+pyGPRQXYVhz/PWXAn10GojH369a
rQLzgeOl3njp3CDZY+Ebxrobsp0iEGd3ufpN22YWkp8bRohETbg1JXqwUk+/hNN8qG7/B5HTV8Tj
z+gW0VTC+FI4NREUu9xmXGgmxAxi9kA9MpytydS2ix0fR0aIOrddOZaeziAUgLbr0IAaCU8bxKCV
tNKX9OQS0M2BGPSlbomr6TRHywhJ6gj3oVB3pZl9WpMl7lmMDvewnhwGWL5jEFCau1szxXrSiIXm
a1BdOjEzSIvITNyyeY9JVJfssW5AVlIRQADt9IUvjFeflPj4+OGuyRkNP1A2Tk932apLH/N/amKn
q1MFcX3QnPVhwhV4Hq63YOHG2RZB79qjSYQSGXFlR9x75VnNDEzvo7TCGt0zQgdfIVeur2+xE9qz
WkVglLa7Ig2Z0HfExgVuv1F4d7DGFERip6bj5DvGaTfRTyjwyoeLKtWP0j/6gE0JQoicNc2wzGwd
YiOTszCpkPZiYnZGcxfb8R+zUnDBaRXDYtpxbYZmG2csRhFypmuHNO5G/nB65lRr1Dc513Ry3nvc
ieNoAdss4nOut/Vch9O/kPmwtJsc/lSprpMxced0yF95Wf4aEZnAi2qaxSisdWKguxoCnw7AB4JW
Xmb1AXbpB3WEN6vv8AngnDaM1hu8EmaDH68tzkiITgQ3YL53i30fTMSAIf5BmYTqFXBqxB7AyJIH
TIvUZxxrewRz9MoQoRO064G75CiNnkhfDvYG5bcOV8VFNleoX9L85ccEKAtVxvNWiRH+9QoSLERr
fauykxBihzOg7RqMtQKWSa4MJ8y9rPy5+kPa3QMWwt0Z+2/pRltdTso9wWSfHQ8zFu9Fc1hbXL15
ZqOtrSxaeSg0Him/TJ2TYq6AZJ+P0c0rG2xD6rDOvZp/xM4kBwtCF/e7D+/Qz4g37DD8csneXMvX
aJjGH1p1VdkB5qUXYfp03mPSQmZFBsPfB2gEcwNpk1HeUcxSCGrqrrG0M5sfnQ+PKbpnfDVdiuV7
YJoEm+pB0qsyM3v/lFfJwXC5YxrbWqL1OtQ+jahW/VSC6ncX7ijufpzqjMLnfUycS0dYl3CRm5tm
9UuzWq6Klb2cTrxZerJv7I/WGp91mX1o3kQdA8vI4+fOK/gMiVK+lT6BG0gWGCkjaXH0GhclkM9R
rw8T86XSSJqpsWAGLRuo6Evw7vnDYRTJWs8nEjUDEutu0zeMjgun+baHCtcASa+WQUhyz5o55wmw
aFbT85r6F3Z+6hE5zoBTgg/0GLOmio113f2kennEJo5gvWjfbLNf+RqincEkBJZUaLgQpIf0qXns
JMmuFbqWRdwgEq60fTpmzPOy1t5STHxjxJihnyiidG+hXsgsXSAVN3RQFAjuVfLE55bKsL0u6GNr
dbtktTuD7UFUhz2Uj2/41drqHnUh9sk3PGZcLSVEGGAce+UcjN41QEI505D8z7p+eHqZ/pMTlD73
3OwWkP3OcrcemEI1ZOE11tMotDcbbLLAeKMEoFzIVHDCN7oTEZJAbe0pzRUe1CN+kREGDbHEbCPs
2kYCm1DKOzt3AJ3VukhQEhfLkRq3RGYZ3ML4dxyUkwAudBKlAMFzpx6DpniZtOnWToI7V4dwMfjK
XjTdrvHNbZXVW08b1642udHf/x7KsnnVNyEO/BFxfU60WZmt0pg01pQzusEUVC2tmU0ulJ8Pvxs3
vVdq+c705dtlaEcFh0L0T9tY1RwIOwPSsj63I3FpxBpYs9o6GllD6CNnWBJD/sQxVzxwsTACqJsP
VUxv3u99hIaahTy5OjjMLKqOEMAM1Ttdop5VFkkXp7z3WuS0KRU0/zmCZqWOatYG9rLgTgDwRajW
MS3Rl7R5h5S8X3STZz13zQ/Qn2etDf6w881ienDzUS+/fE97E7I8T8fELLK3wrLfhoK1Z7CYHbS4
YG30FzMW6a+Y2K8ZtcIsyRgn8P6WMh0eYIJxF6I2BTc/mrMWHscY2t9tlL16E615y8ZchOMPMxqW
r5i07ND9RXy2SOkHFTel5ohbTgA0nwA19IfWbezNLaP1fO6m6BN9QHQOG7uW7wjsTdcMHjfNRKxT
QNcNE8MutKHZoVZFDwngrhCQ7sjHxqzP2Rc+oE4OBoYu3En+hxKjrCWViIUsxLZsNsVZN741R9Tz
eCLrpSD2HOZasd4TQmq3y47TnAO0i/6V4dASwlMN5o1pSQO1r9yIfFRhDVr7JM20WUU6zEzFNSsn
4l8NH9BBP7GohIQGmDLiDkTyhrCdMCeQgf3EDiwDVnZvKG+TIgwpHeZr5hvfyoCLUAM+aAMhzCca
YQGW0PvLJ3QgFUYgC21OIsCB40cQEhcJ1FCf6IZGib3K0z6ykTstmWKbh46NlBPKPPHImigDbz5m
5t0mNAyzNgRF0u+UWVxu6omtCCRyTRDCRFw09KsaFj350OO5Z14Jxp+TBRzLVx+wltck1IcDOkys
++CNkCxDAyq+baepiTnKFrXRTccYeuYjGA3kYOkap3i30ZIdwQHFIjNYhy2p7HojrnDBqPtgOp52
NT4vYzyiLeUARLfBnNoOytSAWKuGaFbm1Jbg4EXCII2KwrrEIDdwdFTIhNdD7eprkBzfTZcbM0yX
mDnpehSZhG3cXRMebJlCGnBHRlxWKNZdY31YxsiKVPPMtjj6SrPCX9eFKjYH/aGP7ARKRxhCdpMY
AZJ2UlomQOTMznwfcVzSx7lGiONmEZ03E6ltmNa/WhwnC24rDh3NHezfnVAoguyKCIYh1wVFPU1f
FlQ2S/qxBjJ4AqPnidJ1y7FmbKKpjMECm9fr4o5BNeyJeZeUJJr5UoEoJodlZNismzHqNa9lQ/CI
ppcRcifFPhgdfr0u05gyqihzWTUTzTyKNH/6XboanG5vQbXgsamXKejPZZRW24TUr3mvAO8qDeUB
NXqitnMpiScCWqmGxJWqBgIut7OXXq/iIaK1sZaY3JjJ/YxVn9L2ikbMOxCfu14QUovXPRN4mXzn
GIoYY4A1lFu/J6p2gk5UKjx/ta3NFTS3rVH03hnB6T5v43jfht7azIpwHSVau4xMexlxozFiFMth
nLBwbQ0hII8euf1eYoBbjDI7h7kZLE0SLM+Qh++5QiorKi3TJjiGI/w6y6lSygkXmWS9tkCFeh1i
it9mkuFV8hI7Gsmni6FOHhpBtpiDQOphzYvXbk6pEmhNfPr7yxjrsA60GIlZyxDIn2yQrSSVCnEI
fWXxbjBxxQKippjBXlVAsI4Va9RBiphjfGFry7y4WHXaMM7STD+aKSTNrDj2Ok9U6ZxaP90ygUmh
UR50o02fjSG+uLQ1Fo2hXDHCgGwqq6PbVn+91PFK9e1V0FsbkfoMVkZvZFwj5TUgIBIL1zE3EE3X
Vlx9+9UVTlqJSq86gbn2Dk5r/eA+HPGyRSjuHkkQvxFCInh6fWPelxpDb+Wnqpq3uJ4OPgkqMa2r
xKKLeOiEQTmlqrhYGAZ2Laml6JDnnZ7jOQ9e/0Leme02kmVZ9lcC9W4OM7s2Al0FtDhTpEiKoiTX
i8Hlkts8z/b1vS7dw6fMisysAhrV6IdgiDOdtOGec9bem+xjcoyxL4BMbO8H4pHCzrxEifYsrPy+
URk8uTgRdaV/qsv0TWQheKN9n0I5NfhgDlF9aj23O6VGu9QFWZgEo5zJKrrkHHppha1jlZpW5NR9
ZbgyC11Z+Q5i3Ab4V6eT6zvjqWpoL9uoHRfsUfNauCwSuyKZBR3UUmB9dMiYWCipMhDHjj9aGVZs
IpE6ixJrnTksk6oWPbVaJcvIywWGKuY+RE/BRANvPHXQn4eA47cvyow1XvTJiXuxzU76iGzbUcUX
xczreYZjDWWsHbAOX6Qm5SWpDInk/DJEc92yA6oW6ri3dfMQUgiWutiy5TG75kBo5h8Nu+Asn4zV
snf817ghPrZCraC7n/FJfdFt0KDR+Dwq5Uetw5jFyNovvrIBorsgoKCeEZ+w6kB/TAucWEAXo3ws
/Fl9FPJo6FrZph77915L6jXFCVzDIe848jv4saUK84Qof6CPvxNT9tZR4pA7Xs/camBFqoYfSeld
IP+ZdxHZiPB90yKjMcBqAFc4ZrlZl+eIWpDwIdjFNTOyqDK9pdIezAy5X+6zGO1jeykHwYqyQL5j
BoG9rqsYJN2LaPIQrqFI9ZLWnIdEPeP2RZIMHNWscuxbLCanuV1iqamhLfEaN0NAMtbzPCJ0xvPs
i4n15VLv8WNw3vBoNxi5CKy4aMOMxFWi9WKZZBsBEsog1Jcpoqw8pDVp5bax8UzrkxcluLqoxg56
hSkf3/+saMa3LlamW5Rw+DR1wGu++xBO6tMAKFpnlkCpkHQ3qVV+8q3qy6TbR/TuS82bGFzEHLNr
I8QUsvVoeXkMRtKWYIvGHsFIqKRGtM7AdhBsc8VsFtzUBPbnPOdQRr3n0chEgkLLKeyL+0rK2UyN
wTrQuZd1D1Zrv2g1TgM5KRDoQ1uWf6qxiatzXJfFfQxhj73JNJ8aMWxjl+PPaFbmCocp5GzWmz25
BbKj6pEM+0UlpmQZOxYOSjnSSSQ9NwjcT4kzmku70z97I/Z/iKUewmB46ZAWLrVGSGMcsusHe3hO
/Khd/N8dEvwP7P8DJPxV9//86fXTr3bjPPxrx1+xxAddM1AF6gbiG02VLfWvLf/rXaajWbZugY6b
tooL/jf7cM3+YJmqwAFfs6E7hGV/7/nLu3hBU9Uc6nDTsNx/pedv8EI/BxGYjoXWXtU1VRfYutH9
5/6fggga6i8jxT15DuIiqv51cvQjPNq9Z9RbJaPX3z3DHiAOZUHIImet3DRldrIbKvhAWSWNfkAb
fCeUfkX9x8Dx1cieKt+E9VI56VT36B9YP1IjiinaKpq/S0a8Npx4HRbh1lc50nhxtYxZO0R4AyiM
XsdmY0XqIRDxWh2qV9ez7tSAYVyyCWNzbQhOUlYx3lQG2Ma/vuX+c7OrpzAOi/e38NP/A+b3DI4M
SwZM/Ofjq1sCAbr85034+5O+Da60DyQ2soEwtcLQnlnTn1sxgyvV0OjDC5Ot2DXMHxuxwaZvOapt
O2zKhsZs6/tGbHx9Pe7jDGWw7Rn/ykas2Yb5y2YsPfBtSxeaazq8JAfq3wZXTVc4RmoQVSVS553d
yd3h0HLXjmpxafVTF03l25T2tIHcPcf1aiuIADn5jBhWtKg5GzNOrhNnOTQq6zRcyZBW1/vKKUgN
H0SxDLOwXtXV9JpSOz7axi5S43TOLGxT2ne9XBFmJHpdV4gsFTu5ZtTrMl9ictzeLC1GFJpvsLYk
84Si4YmBVrKLetff2BNpUwYmSg2Wsrhd8HCyebEcrTCdokkB66JHd9cLfI6oOLR4hZJiXA5CYfHb
TOmFlVGjdLvRPRIXS76gQkOJ1JGTOqkoecoIF2kIet42aFeGQ9RetJ5QJN4qmnc2tCA4aI7LdKDN
D03SuPMo/6h3MXm4zPTcgRPh5Ko8SUXyaNsLFrgNWZAdREPlrVJZBcSUA7qsC3QKhElWCoWsGRxZ
PSD/QEhCPYEvvM+npcZI+sVEydHI2sOXVQhYyzQbZWUiKFEGShU5U105snrxZB0zUdDUeYUZXsck
bBbrtAHsBm99zQ8fe1kLJbIqiiiP0mudJCsmi9JppIRi9IaJTPFYt9YeKJ5qzcYrI6w0lrvwz7qz
Y0lmb6Khx1mRzcfEDX3UXEyOYInxO5T0OMtvmhzhMFNJWLvpswKhl6z8RlkDRrIadCgLJ1kfhrJS
9GTN6OHQbXSkGiCepOamsCwoMEV91mW9WcQdlafWvBg0f2HSFhYWSTcpRepIsSooWjNZvUayjh0o
aJP03qO89eqOOtc2gG4zZGeyBq4phj1ZFWv4zsxZln8UftGvRGGq2P2U04ym8Wj3J6hlPFJkj2Xt
5glzvGnOLItqERgBKIGw1lUGpGACK9RACyPwQgjEUAIzZEANMXBDBORQAzsoyT4HfahAIFxQiAAk
QqGxVoNI0P9YU+VvS9AJB4RiAqXQQCpy0ApWdPMkeaASWaUn+h5bsk7XpZMvVH+aGyA5yQRF1+TL
LiFCS5l7OtGL9YPXvVYQfr7RrHQIqNZ6DtTyVnJgAvZrRI4i7GmNHchOBC0zT/x0tHzfV8E9bKUs
vw7qFK2wulyNbvxkDtlCLveTSH+TXBhuSTt6aNswYkfuxyWZewyeISqAV3wgFjKq6HhgfAHc0iU9
bFWxSQBPVI+eGqSsiWrFj/XbAbGsambzAlfnqXI2uYhW6DiAaKJdw7/J0lnvqbwfsE0XvAyU3DkI
TsbPYIHkjKA5DogO1irSe5GZ7LoH4JE3pQA9LWAPEOFMYzqh1cVa59uqWjGzqseROAVO8kvedE2/
fhYyQC21fodn+knenlKvgC+fyCTAvVhZOvrHlhh5Adakt9DOTLvl/9O6WCZFvo0AcHSLVw/CTxqO
yZTiq5AyIuc2ev+6TZZt5+JAhQWjrs5LXJnZm1YM9pg80iHvFrDDyoE5TonFn2eiQevJGAjHjWDO
In/pfPCXPdDSUn4dkTdhpG2vXVEsiDY+WtsiKdZumO1jlR9jDKizP9Ua2x7ssXwz/OETFXPAIcdf
KtpE8YtZhPyyGiFj5rP8lBaY/IQzK0PgpTOWqMvEginEIms2xMK9m9BmE9SZC30mzE05CVTD7jaA
TROvHZwaw9utDbcWw68RoTUPR39RTviP55CuxBprOnNofKEqjDaFDTOL60ca7WhRL9ompYk1LAbK
EBt6zoCiU6DpGqg6A7rOnkowAGyGMdrV8MG6+mrzNelFjmfFHiXDYkpDDn0uCt2JAVtAGIi1QzGY
cFcjwpMVNh/lpiy/c6TZ87442gZVu3tj9thKZssoW5bS8yU4a/CDAo4wgieM4Qoz+MIKzrCANwzg
DicUJVCIEzSivx0hE0cIxQlScZLEIuSiCcGoQDJOEI1+IN2iXnM4xx7esVVWaBbvfMdbqdCQEE4L
H5qUSk32SxfMi2eNxeEPnBYlEY5saxH1S4GmrhnGVasre/4D9Vx0GIJxVvPcPU0gdPqQeMhECn1h
ORO8FYCrP5EMIObyQCyvt0SomJytaUgv2BA2uQTZ2R/9yVhmebLnhLoc9Z07DTPbpLNLsXrlxPC5
sSBMsYvb4zXNwjU8VhCotGoOpDF4cKk6fGoNp4oeZO7CrZq00AvAUmhWC6pVgW5FyPcZLmGmQb2a
0K8BFKyAhmUuBKoMH1v7jC/YG6Bma+hZuVEF0LQtVG0AXZtA2XrQti7UrcP3ZULhdtC4BGfPCNtc
dYLjdOxsjSkpsNZ8xSAjkiQ4dAPtQkLfMOjZJMVTCfXbQ/+6UMAeNDCj2wcVOtiiWYPconMwD0MA
E78qcMQFPLECVzzdOTDGPaxxDHMce/cE931UIJFziOQGMtk3slUPqZxBLNdTGN6ArS451m1xkrTc
BTF1+8kB4B+6RzV37gN1nPfkC2Xw0BNc9AgfjdVOBS2NCou/bAjqGpLagag2IKtx8QPw71m2W/TW
XejrQX1LMIwpkcgIDrdkhaojFIrEklkDtQGGhWiN4Wb1YpF3/CSJusY6bx6BmGNGsvGVYgvjc6im
ftNb9L3wX9RkvK6jzFKMp/28uBVU0nEwcebpF80BB665wk5dRIw/za6eM0xZxpiBxzRrdPwoQPZG
h16ttrdLDkQJmK4ZrarW2dSaWIZrdKOzEeZdHpl9BeaU/knLPymHjU/0C18KLjmwSw0UMwR9C0nf
QdT33UnA11dw9swgbixU5gPEQIQ3kA5tHADzG67LhIkACG4n6hKjQ3+Tenioj3twCkfambMVaPV7
i/SkhvwniW8htxxn57lvBdoA+SvYaAXYNWcm2oERDYH8MNgp3yLInjsfx5YB+blHcwDUvq/RIERo
ETIpSoC6eK5eA5QKOKIyB0e6UKJhMCHd7cK+6fPm3KTNRQ+Uk5EFO7v7bKKA0DkYBCgiQpQRak+y
H2Wk/y637xT1BAzLYUJN4ZlH7NlWPRqLDq2F3Yb3MdqLCA1GUK0sFBkeygyBQqNAqRGi2NBQbqBs
NNFxELO4KtB1lOg7ALSYXzGdTsptmttr3y0PlsCxC3ZXMd/TKJ0z8dcE53jmjxgqXpCggksm2MY1
dzncf65Fu2x8nFCeaChQQpQoeB5vahYlxKgwSOpoXnIORrnSoGAxUbJU4TI6RMgezCcNnUuJ3qXp
3xTULxGLwFa9LViLaLDHuPnsAsQ0bc26hqbwLJHwsERla10cxNisRj7yWO2Uctrnibmr8L3FWpY4
i0bGaM7GetiWxjCnDUzLjQPEhI6nR8+jAAMg5F+5NCMrqfdhB5owv0IFpDDMoqvHgRmL+xtchbYq
iqEO5ZBTJii5URKhKLIYBfYojDwafUBeJboj7Dh3MTokBT0SJoDkDgXA5O59lhwaVEtk9b5bqJhG
1EwjqiZLZ12GyGlA7TQgEEP7ZEgRFHYpe0WqonTjoEuZFGzdY4FuKkQ/5aGjqtFTCXRVaR+dyine
0J6Yud24VHOm1Fl2a2RExE7ugxLyJbDCVziWCoh1osFWo868O5W9caRf3bBXXFap6L3YIBvUXw0q
sAA1WIcqzEAdpqESs6VcrEc3hgJg3qIjM9CTWcjKmNTqqMxM1GZOftGgraxsiYoHB1IkaS7atBqN
WhYsRw6hCXdXV49MtGzyRJiibfOwj+X7Q+9GquilQv9WD+jgoBYEurgYfdyITq7o67OHbo6sywoV
nY2aTqCq68yXEI0dJpP3AZo7v38IUOBZKAZjqchDmadLhR5KvYbJZiile0SjnOUdA5o+qo8ChV8c
IN8d8CYfL5l7iHpph5Qc1Sh9FsF4LtNi36AW7CkY0A5GaAj5ti5RT7Cj1N8itiUU9TzaAzjOlzFX
LuPKRo1YPgmUifj2vrZw3wWGlUOF9BAFY46SUZ655OeU/woXpaOJ4lF+rB4FpIUQkspCabqHEn2k
VC6b6CXB3VfyaVLoLJ8Wo6tsYMBMdJYjessW3WWF/jJx46PPRuR11keiNgDdmntWzM8FyRlEsd1m
uFhVeJvmJWLysr2r6uaCVf4lRNzbGhMrVgj3Eky8xwchRhoutFd1bM6ud9SD4ZYIrbsgW9l5+zAg
OdWd8m4okiMZuZh5IHeMiGTrn1LPO+ssIyqvYSX9uaECjLv8ZWTFGTT2jWk+JxbxbohJssE522aH
a2Ly6sIauskCY8FTWZkfKZ3PWa1cQLt0dLFyozCwbYgc56P8GRVovWkYThVKWwS1oxEiRrD5cMNJ
fgTTVi6dnuyL6lOMWpeUt3OHepe9+YJFEtLB4RSi7g1AM+V9Lqpf/PoYinX3OJYdbVTBAnVwUOgH
rF3uyyo6NvXnQrf2fZNBNPbnwLI+pmiMJ2mRqaM6RkX43KNCLlAj4wj0pBj9ZUClzC97b+eYk5b7
qx61VVgIOucEfa7eak+KHex9Za/opkx0mMsP3qbKOSq9vRb6j/IflQTlttJA4P1d79ynY3SsUnSn
Tbrtw/bMCLbQtNsidc/X10fLPuAnqusX9Psn+SNjV8/coD/ixnkcpvqutz8rkdjLt/ImE7xGO06h
/1QMyoUpyp1GXhKqcBt1uI1KPEYtXqEaZ15+n/bmvkJNXmVfN5vS8c6NVd9JsS1Zd/cK/4KhXqLx
uPOJlJOfR7XLTYaBC2XVR/lQP5iOiqlcVIWsLbJjCSq7L9LgqOpQo3W/G+OlhSI+kdL4Go088b1z
Hc28lV3c+kjp4DjNfnQP8h9G8MzMP8qlqRgP6ue4qC6cJPpk6RfJtg9oZniHuHlGShKwl3n9nE4P
sIhyGgIf4goOp7mH3gbsMFeJT3mn8RlRvhN/c7IT96zjERAEfC48A2yOW8SKPcXskUpk7bCp3E54
DEx4DQgLq4Zo4cVSzNteehwJPI6glYFjKeNt/AoYEV16VgYlPgY0qXdsm5sGfwO58cktSi39u8ps
HiOU7nKPag3v6O61LP/oiZjV4JYGbY+HgquywyTJUQdilZ9+HKOlp1a0dLSDvD+YnLOfak+Dkd+Z
OP0U/E6YUaq1OXea/inDxcHVSQLyk7s4cC80xI9j00Cp4SOjMqaTRk6iepCK6ErBMEE0C3eAQ5OO
CQjLXkYVVgG/RBt/UaNMSYVxz5M+Po0qenDPn6WpeqsYzX3zpUrcE5Zkz83C17xjY+ARFzQYwsWv
OH689I26kmcHMbxqmrfPeAmd1gtOShnuqjc19apP8LZElyZHPSplc5GfKUAsT/rHSnZmHLu8WKjk
5b9RbtkoUFj0jlu5r5qYDjexvs1qlDVBf6lHTpkRiFqunDPHust0d+fUWNiWt/U3QwQxxMd6QFba
pHujEvOGppQWym1Ae5LfbmD3yNHT5yKXor7qxegxCerj63WaNtMNK2EMHcunsKr2WjKtg/h5orHD
SS/nFO7t4Qt15a2OSnT+rO8yCmzC5Z0YrYu0c3FH0gNZ/iSaDlHu4gKKqwiN03Ux2GtBUzGoFh6O
JnKBOjRo8jpCaDiiZuA21z0AUZRh0PKMMRkbg52qP+YxmzXrQbnRTH6wSql5wVBnsek+GA7ran28
Nb2nii5E097ZjfKCZSB+XQia+L9UWmUJmGCqXBVWHZPEwB7X0LaLLNv2eInFME7kNW0wBl80er4J
zR6jWaSGHDpxA4GQPhZWNHcxR+2+QFDui2xC3YSoFjuWpq5uQ+NA3F0MPJSRVMF5S4pE0xBFm8bH
JhepYQmcD82dBZCsQFbzq9ATwU8+Doh2gaEolBXy63XYWUvcvG/diGWvQ8eo27SqfpBCI/ly7H7z
xjfmRh9iipBXLD1XRaishkAFHMOZrHgWGR0Ia94N1dwhk8qg7WQVHwPjYcA3ke9Vfs9leUJbf5tW
4Uqr/IVAGkkbb2bSbpTfVqPysyTTloEsEspq52nukrMUaKRU1np9v8lx+JegfFI3uxKKwrHdB/lM
jlN+Oax5/6LmK8VrLCox55ZxR8h6I8qpUSjkRIarXscqGLeYOEFHKPp1NuI0QY4h30lvuSu1J/WB
ubNleovazrZxjWF21y/j2MM1qkAjv1MTDqbKdjCVL15WYoaRvCchFnQxtqwK+bszte6elG7Qdnka
viRSHRHgeRx3cGgeTalWrbHDLV/1CEg1MtrbpDVuQhUrn5xOfDgMi1Yv9qELwsu2SCM/vk2xKZbM
Dqyca6d4ZmrUd3GxiIz8wfTcd20KyoWokRHQ8Zslpnkyi6hcR5F7bgv/XGPu4GKn4tWmIKOtXpl+
3C48vPsiUoDmpRkT1SLMB6/uD2TOf2lDL5wDGThDNGPsT5CpQZk75iQWtniCT0X/lustf6j6KxkP
AKfhy+haZ7+O1rlG0KG7x89jk2gNzKhlzDqhwR1DqPQRQe+J0t5kirOOJ2ppJfNiXjWYBYZ4I3Hy
i0+J4A9g7kl9ax6DiKAQe6KRBxAHJQXy7aXqkz21z2UXY1Bq1guz+ehYZbpHgsPiwjwTBY8fvJYq
yyqyb3zS7NdYCNNXFRj0VTQNM7c5EDXBF9sSWlEQSSRSjtEGPMoACFK6uKCNjXWba7ia4tqHX4Hi
zAONb6MRqnMbmdFcRMmMUDGsOz0eFOfxszll57AGW1f0EisVQUcjGD4bGJxjhgnlqJf4d3kVcQd+
Dw6AyH1JFkhJHVjOmHOiy1ZGoGkED7PUIXC1rQm1sIYvfe+vK1dHRkhDYZI5PPhegHvF6aKyGpIb
20vs9CvDgxK1KENvtIvV5/Ch6Ng58WI8JXAUc037wS16e6boLolMlQucm2OnwE89y8ezbuE+lZfl
nVaPb43dZvBmZIuZIUszHFSBMpI3tkrrJhm9Zcn5C+fpZmYl0xcSPy4KRPQNKLyGDXcA934jHGXb
di1x5ylU40D7D1PtPUYH+9AkQ8PxSuu/MCn9/1EIqKsMFv/zOer5Uwi3dAzxb3//o83e/tiHZfue
5L9Gi8vX+EYHmNYH1TEM4UBAf9Xw/TlXVbjLUC3kfcLUTEtn4PlntLj9QTO4y7XQ57EDmD9Fi1sf
bBPnapuxq2XxGP1fGavq1q9TVVPougt1LBWGqqYRdqf/CgcYCm5TIUKXVZRnxULP+ztmV0+8Lxtl
urPDhvmkwJa3kvqUnB2gCNp9OobRjPgFpgGVSh7OUO7Vop4otZNbSxsfJkWOG4umo2XNg1oJpmUO
c88wxeBRv5tA+JC9JC9pomIk4Hd75ClwzsToDRmZJ6qLy8gQvbWRvuld4xH4CHrbAGekVEJ6FN4Y
VX5wA/zXtMKlyTyetXEe+cQG1VFQMDrwX5sCp49AJaN7ektUdn3LcADqhf3Ku7+nsUs/e0ruSEfK
8CNH32XqClEHIc7qbrvQDO3EV4PFWvYSD4zf9LcqsNGn2FjueqCL7MnYlomKJq3zeWDml2RTTtI4
h8RBjTFSJLUOj9Z4Xw1MhVkVwgzZzTHUC1yQ33LHXKrtRMBsRciuWT6TyvHi0gRKiGbXvG3TkmLd
0+YcO3up4bC4SJv4NbCSN8/2T6bnv2OR6i96nGbpb81QdGFaPOB8jQud2HTmu4PYJenwkc4j/+Iq
h6EQx2ly4kXn5C/9aFFxkRLqK1/qJnxjuvdQCsxUwJa2TpPMJ5V/cmYhjOsxfBqR4LdgIMQRGQqz
kJJDGbYtioGrztA7eNaTgVto2NkxPfIGTPtZUlMPMonEZYRPhrK0S9INR7hXxv74mW1Z4ga40VoD
3oPBa08LcHJQ2JegjmpcJHPSTMjbJsEbMgRWbiHVOuSReERjJEfFnZ6wanHBWNksbAho0lzMtj11
dTSfSnURM9nHtJF/vdcz+U/r/q7DWpozU/qOwI8NhtbWJu/MeYMfzVLJcMGkDp9X/r4ksmTRM2Xn
c8QBIzIQ5R4NmpYwWBZ5+Np4AQFXATWHoyQFVc6pYHi8GALUtFWNKpxj/k2NL7HcKlGKvpu4klaq
g1MtQ9ItW+JFNNlbkyDQixyluvOsbmNEomFOiCIEwxzd6raJN+4bzEjnMNys6AI888YprW4y/CGT
NEJEaK3GqebxGR+1DaujKbhL5yyEmkybp2XLUpnqxxv5jrNS1IudHyvhrBqTewT3p9oy0hv1NmM6
lPjxq64nmDIYqyCq7nLQ1s5FXhUlxTlobRwf3JMb+MdKLTD8R8Sb9ArynEnZFgNHBb/Ijs27iNyN
xnZgaNkLSRd4R5j4NOnYBWREudCaTKLqaKsYG5dx/ziM9pLT98tPR+Jjnox+nv1BFtIx5xhc//u/
SQLk662bt3//N45lrH1U1dBBVHQNpuo3QsTK1NzwW9snYZ6Nws7N1RhZazOMBRtrsvvrN9MkNvU3
7yaYrxo67wqw8OuRs2s1TVECz1/hot7cqO7RNNwHwddqlNZdG36e+m5fq/EhsvNTGNfP/+Dt5YH5
b97etVULvszE0eK3AzdJgwJZqe6v8jjGn812Zn6z87ByXmFiwiHh+lukEKJwKE6GaGqyl3/9EX7j
yq5fN7AumBrnDZVR8K9fgCFQ6Zam5q/irtsberqD492UlOCjkSyIQ/0HX7gjX++3fzE9Is5+mq7a
Jv/mX98vE2pddRz/VogGgS/tdFXFh4ZOzU3VN2h/mUiawbRBauTOKMcf7Vo7ZYRglXqwbZ0XRl0r
s8lu88e2JA7aMaktb8uoe3RyZ9nq8VoU5Z2iGLjBEcJYJs3cHouFNnGoy1pxIgqXhnxvb0ojeq01
yLbiJZ/8VzDiAfIGyR0U3gIJ3cuQKM4NHrs7snKrWTiiViQSrHVRVTuIO4Og/1QK9yH1qSDrKkRP
zk+4CFsH5S2jz1T3joTH2GX1HNXAJQy361XRaieCDecVZieGhpcu6U00iApywcbpUS+dB9/RH+PR
eeBI4zbmw1iGxIlVzp1uMrYi7GtTewRrcwpLCJzLObSrhkhm1y1C4pr+e378+mPU//G/fraC+O3q
f/xzdN1/Z2X5P5EeNf6SHn18r97hx/zm/Y9z8+lT8579QRzpH/87fa/C+FeuVL7Qn1yp9YH9m0Wj
a7iSfmPp9hUrRSX6gSkBTncIAV3kHSwPv60cbe0Du52NJbpOkCfP+GYjoTkfXKGbGtCfjieFrdv/
yrJRaHJf+7EvAhvy6iqMltBtGiCOLl0mfmJKE40wY62PzfdSQMWRa3gZ8BOkoYZsiwwuHVvFUp+n
U4VflLxXdTAwuN7LLFR8vTdJ4m/3/r3n/njw33uu5n4KfTwH/K4ob68XTpKUCPm+X3eHEUscefHb
bZGPjunbA5V6ZxFjuvaNqdr9uEgK9+eroZESaBKvgUjEE43clEE93kugJuKpHKG0GKnbIDWl8cRa
4C3Omv7gwwdC3i1yu4qWpD2NQCwoyhta2Z1PnJYbsZy5gaIzSGObvNtxLL3b618WJvu3nLvhZn9c
jz1NbDs6A/Go+gvD9uhYVXiVYrowabdDAlqw1AxHu71eD6z2oOSe+lrEIQOQyMh20RTku0ReBN5A
ka4SbPPbHder1wsrrPIdwAOBstc/mZIjmMNBkBdKhoGVM3qzhe+PHZDihCc1B2Y63J6DhSp/MQUZ
6KuQUFFoq7wW9aOrlgqGpnm8ihWEBEPR5XedvPCUmAub+t4sMkTnTe+3KL1TK50XpQ/d0jR3mt8Q
n1MoxpnAH2nV72GLN1TmOfCLfu8X9aUkMmuuBqrZ3ccAAtsBazXLrO9bNWnu+Xd06yxkmXy97Xoh
9xU0LxF0pnycNen+/V896fpCidmt8cPON/0gaGhRyo+3vRP/fHG9jQXh8NMd19s6o7h8+80dcYfn
8trQ+gRb0DA4e55irmrDgldE5n0e6hFL4r4esHYgzKeMG3GraXq7LeweXEwrAVOGyFrQOc/vSU4W
TOvwhI7JqLjpB7e7LbISv399SMjCqKPH61/J97/qXsG+V9774y+bMpFiJbAWWkJ2FKb1JrWTRxPp
er3POnPlp5htdtrYzjt6YziU9cHZJsIMFK4r1yQhOPdF3VU3HXK6t2CAxCiD9KXxRo0OhhLuzUb3
dr6IDUKFaHlgdIiwu/AwuxSsMW7Y6HOsv/X8LhiDnBlNld+N8qK0exP77qpYXu+oHPLU2G+4Rwka
88Ypi892O+xLL3nBtQ6ArnBLBf+x5CXLuk5qwFmokijywu7JP+j71SozqlM9bTQxUZTSMKXQxeH7
NqLD7M+bOCfbrp+qrzd+vT+qtVeL9cYaGVO4yAMFiVVHPvTKVD4rTTrsY9sTdymyZyeyk+kRmBDB
Hj4pnMUdv8HS02RoQpWKS/VkDl8vMkKqBjf8+Raf0X+OtGiFo8B4HAg1GQx9XCW2H5JfleOsNlbp
55A21hC1w5NZV3d2hvGUPI5cLzjqeVj3cBy5Xk2vB5Mf1/kBDySHhFTvoBJNp0GLVdRunG6mZ99T
d1atW29BOJ2NyQyfUkfa/JpetMsnZsah6357aJdNuwh14NNfrysRqv52diG8QDdc0yK1z+KEpf62
0rO1lAAgK3DeUemgCSDLjG6fGxZbpbDyLWMUrl///P367w/96frf/Pn7c+tximfkYRsL2fC4tEzx
S3McDmkYRhditL20TmdeDuuVyJ/5eqFZk8ExLI13WdJ8vT3V80DgvMlDHPmMQak8Ehh53I+nfX/G
j9tNNMMCPvSfeo8yq/Zlht0OUTsofbq8P4V6RXvfCiKIs6b45NMc9wcm+KmrhBvD8dKlD+v+qcNb
zydcI83rZRMC11qYTzwqSrpJ8anoJ8Rd/pQdFasx71M6PT6A9fNomsF6ohu10Oymfc4I9LiBvQ8O
qVnTSvVtbaZVOCO41Ri8dF49zrDyGHYYgYznNC6ZXXN77QygyCn2/2VoZk8T3e7r7a0bITtrIh2m
Og5wGjr042A/e2OmrEnBNrBs5WYfJXoT4Xzuu05z2xgT+VK9H74IHHD+wdbn/FpZobaxbcERT7bs
WOGwKf66tpki4dQYaIVvkRYLUmE5daEFmF4MdSIvbdRZMxSeuG8nh1N5Pr6oiWvN8FGod1NNTDRd
FXBGQ8fMMSfWKaEQqoQa78g8/PbX9TbFgZnIJn/92+3Xxw6tNWCFI5/74+7IKtHtVHzjf+flrrep
dbSiP3cilRCL0rbtd2qTmruYuOEF3sn+c2NFGEuwc5vwWiXtxafrQ/XA+PbQbtJ/eiiYt/1GdNSR
GA/tyfLGfKEVmmyLMLoKZAdoovh3GM2xS9J8NyKIFv5SE2IZpXT721+/3vv748gPWQ40/L8+98e9
uVNrW72CeiNuUt0p4/TzhVtom0hY1ea32388NpauTterlpnvmiH11mE8jvCTf+flrrdhjXjQ+2RY
X596feHr7b8/LXXVewWRwnzI46U3JeMDJ08U+Y5WPVsjlmBh4/SvftHsp9gnVxFrQ6BgBZ+xNCwI
aXGrey3EwwUPCuL4huiA6bZ++X5tcn1xCcPyondpdICTE9f7rtd0zlQ/HvlPPW+S7/D9VX68n887
XK99v+/H+8n7flz7/snMLCFqoggh0bQw2DsFIONgkjSY2oa/v952/evHRXy9w09gc6Vnwo87fntw
MHje+q/3ZPvXBoVB7SSE4VCfoGjCWs/+bUceglDRg0oQ+xupmFNXzsmxo4hgDa+bXfdolgSfsSdw
Tix9Qnp/f97ucHv9/fZuorjPS32US4jPgx26Pz3+ervw7c+J9yms3HssAJB9snNrkG9/brVf/5K3
qRMJSFFoGTduUKs8UG7U17uvF9et7frX9YGcHVH9C4NXvN749cUdzQOonQJ1ruQsissECXHWudlt
KRfFaS7UVaCKcH69quKUdGq06P9Qdl5NjSPf339FqlJqhVvjgG1sgxkGmBvVMkE5Z736/0dtfniG
3We3nhuVTveRJoCk7nO+4RLlc4aBRzzl9TTfh+LbhGSB441in5RNfer1HivsME6/lwLsumcN31KW
yTix/y/DEj88sas7x9raIMoWjWaxyLrGhfEfqwHxZ1VP/hTnza4OHxKOJTqJf76OITzkNu8g54fi
J5qA/Kqh+Cx3kYDkE0DmX2QQx7e9KJQvRWjlj+H4V5fae6+O/INlVawKP8LCU/kLR713mXWh8z+4
Pn6afG/EVOp3hpn4t3Wh6ndiPqNZ934mx66zOVSLzTVPnmFacdYyHO56GxCxberDuilnqb7Jfz/I
ibx1oeN8jMmUiY8sEnxMFCIZ0KmZr9PmQXkbmS0T3RgqwL8/KTPX9PftPE+KzeYQjhmlU4ca26da
pi863Jpg0P+AG4WHcRhqd+3HwaoRIljIuGlMVofAd9A9rHfXoTLjB5OEHZZbocAEBYMmrA0SlNGD
+mCOrXnE6PZ9PIwoD7r4f918mpBXDWhcNCjFrJoWPO82nwDiHdW8i5ahnr6UQ6htkZ+sTzWubSdj
PpvHc9Maby+5Mc3ck9nG+87s9CfE9tx72w73VV8YTwYFsvt5rqSceZ2r58g0+y95noyrXFfKbd0X
0V6eRf34fpZ8nF1nr2d+b0OU0+tq8+8/G5jAf/vhOLaDcqhAUIlykPmpzhpgUphEo1r9iJsM8sbK
Ltx1FYzKIXHK+wLyCW6jRJchZM7AU2aw1n0IkCjDy/hjPorDcdejuzdimnkw0kB0MGvy324jJ+S9
Qgs9wibHIdYrICJG+aS8Cj0750WlAbi788cGVG3lG/eDnpXfeg/tsaTJ1Ec1mIZVBnb9UBZqtMX8
tdw6VmAcYj6aK40m/SOSM9gj1YGPdGh2DmIbvcjqzvT8+OwYAIRMBZUCFL7S76aqbkrE617CLvVW
k2IjQJRY3r3MSCqrPyZRhNGz/HWdfz0Hs1XvbPk725cj2ugYIazbj5lrIogLgEF+l91kvVE/uKho
JuUQPJqlGzzqPUp/oetgMziPfWQ0yEzBrPPO5bx/xJY5W+se4I56DuVYmNgpkAfWfrbccfofMSR9
tpxzohxDwJ1+lYa6hpy43iuVG9dMR6S0VpqdiW552TjZsfUH9sPzma2n+bEQmdhrEG4+jcsMOTlf
KVOvF4n5ymq+8uO2MkOOyzQdg0F5Wzn06fI/b1u7+X98s52//bILnUasmEnrFq9849PbvrFCNRrj
zPsejxnsSdvKEVEt2aGrbNOR8E33MiwRvVuIKoJrNrEnXMjpT4mRE9j2zSVdJg3zPWTmNV3eUoby
lk4hTolupOswasZjiPibvkAGpj0Wezky9cZ4jOWwXUTe2u9nYzs+6pgLz1fIeaq2YMKwK9tMWjge
L9Pvd9GoIi2qCh2U3F8VldM2VEza6k6LcoSK5Kk81Eri7UEay0Dtzerut+RrGlr4FUxKx90rySos
Cm4nhy6nXhvyAbJRHvfqJD8gyDiuEXMraJp2+UGOyYOgskCjds5xcJMv1LHaWkETvI9dEwO3eb+D
HHMLaJX/8bozP23+bRV9crST5/0/byhDtoF+Ky377hQJhDSVt7iOVw21C7p3FdbYWk5PU34jrt8S
aHTDERGz+eMSZkh4LeQ3ZUwNDLSn6T1fjskrcZccjt133iTzXeev1OVef97/8odCF/1l8yONh7R+
SOdDZ8OIMsv7y5phXjiwBb+O+E4a3xfRndnq9MV5yuMmEY+ugsUtsrsmXFNXPGaTFe2tEuEiOTto
g3icLzDhUVwuoOLKBaDi8drJNnJto7hxu+SZyW9l6NPexRRUQxV+LqZj5/c+Kyvv11lZeZez6pz8
6VotVrOnPAUHOBXDL2/U0/tABXQvD4rf/ZiKWNvKSE62TtJtI736lWo1OF5VR9rc1eFcLFI4g+vI
wMtnXjlGSC/eYEgjTuWoYr5dCzw4as//VtvIn3kBKpETPqx+CQJ9wOeZj0vw2JVG8Djbzrp+o5zk
0BAOOQvZAmNyEfGNa1EedZsWOogSYrSt5e6pBBx4suezQvhQ4q0p2V4nhhiSWoltoUy7jsubtE2G
2Mx8vZygVoh+haqw2Ag9c9p3VUl1I2Y1FxX5varAGYBS8TLS1lnbmhg3VlGMLx6Meqt14HcEwX+8
CG16OH8syaiKqWCATIFUuMYW5lMNrO099DXKaXgbKir96AYOSgaGZRAH1mkPOfoCaMA35i+jC9z9
FKndI2Xb+ja2URWSoTx0sHrw5j7LQAfKBMPX9tYyDLRMHCA0PcgIO9zusQu9X3FStnu9U4ojtdX3
qtUIEzHve2Uva1iXWlXiuME66HBZvuYZsooFTHYWtF0qyU4uwlKXlTKwDrjE80or/zPEczlFdqdY
0/ZCmxE3elncl4dCqgJXxVFGHj+CVWLY1urSDYgq65qfa2D0OxaoOxM9BziqnIH2A9kCG6uf6zRy
3Bxjc+c2IF4ap/g8bvQqy6EIGcdeU33vv1ZyYu6KsWQEtjADFEz0Ci2UNQyAXY5pmNQ3mf/t1eaU
et2MtZW/IfSEeannVdsmbY/4myJdPmTBgFFTNRzkGaJU9daq6iP7uVpgUEDyHKYIIUC/NM6JmtgH
N4dgX7husGuUPj3Y0WRh+pIOj3xZXHh0YfqXnQ77GJYUCyzw63YX6z9sQPqLTBVHnZrggSJ+RoXL
GekrsSIpJ5VON3xYPBDRI3XtadOm2HkEHeion3oWNtiuBunNNH96rgcrwDbTmQ/XMQBIC1UbfLgf
roZnuec357yztkgb3ab6YDyDgM+XY2EKeJ+K8dxYzp0H4+3cJmN/BtwLFj6Lvxb2yQayesdfJb6T
Z/LggD2tF1HXoH2CIrgcq9yODpEOYPyybabx9CUpam9z3WjLvfk1lBtrue/+yJVDMsNSipUnumZb
Fz4etB+HqUPTLk1SLJQa/dZAjgHQz8fsJbYDGlaWN21xSTVPk4VUW5aWB1jS5kkONXx19mozHGTE
O+Z9vMvVcD1Gan9zHZMp9HC+ae1Yb5AGbaq3yMCtpW8GawtSnO1XMfqvqZEBobLCcZ+PafasVdFl
PPc8LCeCCDdKKlKvRl5Ti7I092SmmfWgmc2TNY+jvUK3EpF6hCKwPM/1MZj6hVcO+PR1Q289ZmCg
ntA6kIUnExjEHMj6kRk4wUeQzGl+91uajzt05Aarf18tGOqf+MX5keLdaOuW7eisHCxrfuR+e6QG
A60ON5uMtzTgeUFnxbmTB8XBDKock2ZxHTODBkCwTiH8kpMliXrHkyc+rpK5n0KZL9QxA3nFP8ku
m8dAmZAn71wKo/NhFOqNabISuQ5ZYa2CKtdh4eq5eUkLDAsmkTprHc9jRh9rS1G65Rq4I9S/oU63
2lC6X0pLURELKejozmExmdVt3DgB2w5CcG30A/OiWcgQ1Ih2QlvsICNY0PkXH5bknCkPMCxuvSiy
73Ex+x4hlbZPLYrOrTlgGT1vRcZ5A/JpTJ3HsE3+Pe86pgg615de26frWsOBv9HrMe7W/msbp/HX
ukMhQNMDPimj7x1QUcXTRMTqqzr5W1VrrR9/psY2Xx9sML2DKLtuCXi/3zhAL+m8dMHRmQ+lSjlX
RTghCJPgaIkyVTHCYkLGvTMc2ewhXIvlmLqQY24ngmOlxM0NFEqo2NfrSkW3N4kDDqAMguRkTM23
CZevr9h+ov6dUhyTYVX0JvLFYANlCLEmXBkOqheXZHxEMSDtqr0MfaV8QdK0PVl+pX3FkuvGMcRP
xOVoJgpDPI44RxwKS3uRXzE5RG9uz/42PNm5a4PUM8/mmNPnlBsyLQV/W2jUkq47teu2TM7qJXWj
T/s1BZ+M7aBB7ncnj7dP044RTnomFpIqbA7MselG1ntjPvhpATlgPpuQVOVt5y6vQ/JMpskMGcqD
2tg1Fm5avaHrjsGT3zob3bORgsnD8MXKEYQMwcEe4t73vrojhKUufFE94e0nWME3MtTdFNMDS023
MswBaCHri2laFb16tfVXrI320ocduXODPH1qgmRfJd34TY6H87huqv84blNT34WKgZjv3A4dLCQn
ZSh7orIbKieubdPrWDs1t8WkbpVaNTCODhCs0fGqkOH14M6z7ykCb8jSDDcy9Kl9QFuYp6tSjw5T
uPWK0jhELlwrcJZ4j00G5q9sw3Ff6ctXCgeIrASWt++oTD4VrcfDHpYwy8CjRXrSrOtJLV5L3TyA
6Wphx8EIkZdPc9qny9NWWcpxlkrmSiB/E5bIJVzhD0YOcAzrAWMnx1gJaKd60vg5AIYYM/xFYOV7
a6f145M9E5M9G7PXeZkQ0GxcDqFSwfKngSXHhKXRwbCf3Db/Iy0TL3HPzgf+OAhSczxjspLkEAwz
ZRnrRrjGXTZ4VN3SmyfLGfsASfj0718IsJCfFl3omYELBRmqoV8m2FX++YWwUyUru6wrvhWz40LK
+muvdmFWIQeucbycW54Q+84u1Bs9gF8j5NQlQU5dDpUoNlGPXDPNT6Q8ACNfCtHFHDr8bq7klsvL
rQLphjpZyQ2Z1eXvs1GX5g/odq4lfkHiGeRZW7dPFZIJ2+v4FQqBUPplUuZLTMQ1DeGup2iqz7me
LaYsDp/iaFjZXTq96BqQ6yBMFUpc1fji9tOAk8oQHGO3v6SBCO0O6aDoaKzTqWB1oa49gZvXtQtx
XQl96mhckz8tpz6F1zvzncInbP6DrjfVhw6F2cg5uRDqZF8yDfsHTYn7Z7MSkAaipLlzldi9U/wR
8h6i4S+1UR3DmgJ/KwvEmQ8J2ONbutAKdKBMwdq319UdX+3xxahFeluPyEHLUKbpQJnuCq3LFjnK
mZS1B4j7H7/L/pg+dcWg7i6/zIZVDLdGyh5XpshDMycHVv7U9rm6u45fc+U9Lw8NurOX+yHZHiIA
FFQ3bFLjM5VoDV6ycFeFK6KzPOiQ2xAEH/cy8nrNuUdjXgbymsBGy9xoXDgY8zX/dJ8hi9X/WGKJ
GTX4x65FB0zoUpUBZDTDnT/vWuIBk2IvyItvTaCnO+pywSExXf8wwGG9idl8LEUtMvS25sF/mpYT
TSFe69os9nKj2bin1vK7swziqqqXOuDYjQyVodUOiG+dL5vcOFZ/lrmNWEjlCITbRHjjDQN028ht
/aVRFvmyr0brtoza55CtzypHBHzZTPieC7PXII1MxrOTmdFOjqEchqrCqNCL88qNjPBZRDHZm8A2
9R1292Oe1+Yi81zzwQkwnpp3xqlO5UGNrQD1f/baXt4GD7SqcZbw+0eZgQ8cDZwsybcyLGHw7Pq5
0CNDzUhMoO9hv0nMKbsrkABpWC0drWKkalg21Bm1ABU+v1Wam8Bp4X7KqVpRv7koH96OLhp6vu8H
t/mI3Lo/DNo5sOsOskainf147JbDfBbNY2i06QdFLtvtWHP5Roa00pPgXgQ6bZP5UM/9JTnOpu9e
RlOoruhju3vHwsdjUjp05niK6tyf1l2hpFBMe3/fNpG1DTLvoUmG+iAha40+O1O7lUezkle6PCip
9xDHdn2Q0TVDQt7kVR/3kBmhj4yNwRO/uL4X5ctO1+rg0Hg/Pg3LEP1btAq6y9z1lSnfj3LOa39c
X5byrDQPHSx+6zh/rAonwtuEXt2OfSNgmEj0B1XLAcs4yUC9D8umQRXR1xbv7EXalPlfZdqgCWF6
v6zmrctGCxSEhnIRCMIfuEF9m0kzrz4GTTcZDY9dobOh1jEsOIx6ZB8iu7Eh7NX5FmbfA47OBkJh
85icyJxHK2AN2KnKvAGfiTRZB8D/WpobMpQO3e7Ab8GD4wcmbmHvJ4j8Xkai/53MU41mn5Sgi/eW
mjgHRJFajDwqSoutUCq2Igy6GgjOJVbM6Jn3dvgQRkJg3YSydtA2OADVpvCXihq7a7k44O1TPUQj
nmDOpgTEdnd9/9n8b6xZ76U3l1dfV5+bwEEeTANm2Ydx8oX8F80z27c2tNIF2uzxGc5EvbOx0FmV
FT0kG9sUmZG3uJ3gHBkf0hYNfcszi5u4tPWt4uR8dB1XIC+RWftqPsjweqhKJD+NJNheh1orRi9x
xBfjq1bV7YaC94riW3DU6UbeD3Sy7x0kFNhSTfams00F4xwHs9OgtNQbOW3OieEQROw8fBqcJWr0
IaLVRgd1Hte8aYf7OujYuNHWrVbxy2OaOGQLz34ubfF9mET2s4CIYrvA+BaTP94qZTW8wcmBFtfW
3nKkKL5wurx6zOEbubpuPSS1Uz7mURuu1DbGb2aeNMLGPnmKu5aTcsjXEMJsKEhuZaioSb8XvmCD
38dNQZ0meUoiIzlMZYF4oQCPC7dPTVdhSjskSGiuqKZFD0WeykF5iOfpy5kK0wqrKJov1xwZ8rq1
MBwelF3sBbqNKEwV7oIwehnyYRbESN0T4mcUajGagFFVjCs50cf5cOtVuF2we7FvYi/kteIM44uu
0zkb7Oei0709wm0IW1PiKVMzmr5OGVzBVujRWR58VEm80rtXKDqfG5ENe22svl3njcp0Vn0x6Niu
cI2u1n85+RCxULD7cdgkI+JneIz/1YjUWrqWnt+FvWofNW3s0e4AX/kPGYWvauu+MF8Mtmdnn/on
qkD6k4wi7Huv0TzHSoOW85yZI412jea50bLinylF3H2St9F9C2bu8ryVCUX/gUroZbkugcdZ3e0R
a17zkKbHsdGUrwKpiKqaui+eUndnVcu2SZIrX81MDHelkUCinrMi6MmbqAyKlZxNZqnDoC5AFxdA
COSt9RzpDq3BNGxe+stD13f5Bveg979BhC/KpvGRuqtjx7gbJv3cpvaU8JMJEwwkafVqkADP8kC/
FPmdXKwarz4JCVypajpkQYi0gDsv/i6DySjyTQcDbOnhd7icLIW9mR5n94XRZUBhlf4UBVs5ch2+
pgaaSKFSko/ZyzCnqja60l0BN+I2zFWsvQIIlKBLk5814DItx5clxShAs5rmSSQ4bfRaO90NBTI1
toLbyw2LRBzeZpCPkYQ715q6J9W3q12Hk8F13ByM6JBP+RvsRuPMx+dGTaDyyEoLXkk3OG8VZxlF
nv2idR6SOXMpRqcIimNXme9k2Pmo8NKISzYyDA1cMaLQ1pfybtZYjTtbx79dODhidloeUdJ06RV7
lbhTTTorFbxhiPJN8Dbr3HRa7D+ZBh+wQk+NtYrM/2GcO1zspjd1pYQ/7MTAGitO2kdv8pUNpsLj
LSik7pxM0HJlShRTbQEF8g12Hz+RLgC8pqfdf9TAP6k4A+OxDFu1bZTNoTAL4zNHzwDX6WtukXwL
EdmwurK91wylPseNHu+KGq8dUEtI4MxjBQQuXvpJu5GhnJhQbPx01aBot2PuNsqjsLoF+qHO4OLH
ZeLY8r8TsBXpg6H6+opqFJAA22jqvTx4qSjXuVD/mhSl3me+PeD2Zev1Xp0PMkWGZtZwnTy9Xvzb
NfI+w1i9/sfuVYI78t9aBrrNdwj2DzhokKl/+/+qK7UO+tToUWzO0nXq47pgzOsJyKT2QZ4VQcJn
PVSbcxXa0VaOIeFsH/pSMEEfAMldBdtIOdjGoXNIdcO+izubLVDusxm1tNOnM9SA9MvY8HH2/5/X
69W6Ef60kX1KASB4EZgU1uS2WIa+GcV72ZiUYWzio3kN5ew1+Xptk3cOWi9/JF9Dv674gxLFu1EH
zb5z8jw/OSOiFTOSQx6o1xs3qYvoIgXY4BGzqexk2caNqavlW4Wn1QKMcvMAT0O/LWI2kYFjxuwL
DAOye2f9gOCNX1/1A18gNCWSIdoVGq9kq6iLhYNp4Ys/8spXggGR6znMBvuLktvZQ6bTjAOdd8Tw
KX0Jk7y+DZQWqoEMIzRoLUydD33UjV+N7GeUTtkLdkHZ3sA3ml9o7gXTIFzmjlrv5OxoKjdukFUA
RlVcqua/gbyZmob+Wv4NLiHk1NzpsofWzcpz3Ylj6gdiJUQUbluAdctqsAUtjcK7D6MZIxuX4RsP
x2vo5MajoUbG1gq1YF2LqPrm2G9KYwdvny70ECb6999/mLSfNp+UqCw4n6gj6Kpu/k31fTJ4ayqu
lX61BtYiX03NMdd1EFnYsiRLFDG8PSYMuI525QP2Z+ZGRnKczpqNyck8K2PYNFTegYHd9r2Zbkcr
Yo8XmFj52igqoY041VujE8O5LK3iHnH0G79KxrMcyvIBexglQy5qzpATpo68YNUCGJyHbMg5d3Uw
PclIHgYPq3KMgNR1B+QX8wN4S/ZU25u89abVEAGVZJEZ3KCxlNzBUjafhxBUArKjTyDp/G0Z2RH+
OJ1oZjgU2qWm7SzlQ3x55OWjHDY5IkvV3kdcaCH4LG0id6pPJk2vy6GITYwcEpH8NhHMKfIKe75C
JmeF9aZhQH9TYKJZIJuC+686a1U3H2eVnJExjV7HgURrfx8KF8D3nKgM6rFRrftPdQAZXsfCETcw
JIjlSM7n6LeSQaOjy1lTp8NJNgt2MECUr37kfTN5959k1DanxMydJ0iy6YNqByfaTspXvUUJEGY4
/HbRKl8hKYUbi1Jr3YNOPUPAyc68q6OHmh9IEKviEU9o8VgG6GC5yPrs5VhauJu8SceNFxXdXvEU
lOXzsdu7ie5gKPoRy7NrDroFrM7mA9u+Y0CRWe80FGHlJi6geLELvALRWJAVEjghz8ygLRdD7oI0
Hws2ez6l5GueyGGA1Uo0sTzQzJOGxAsCM6ygjDmUB7XxBXLPxcOM6N2NlQiRy+xi7wBDevEpLSqb
Ed+wmR2nTp65j+sqOMlDhsfW0RnvZUA1kLIzleWveatP2wyFKLSV5lw7nJtP6PsuZejyy7R3mgiL
ajU6D7W9SPI+uZdRYcXwwKlDykge0oQW1wS/iuUF+fJgFgFr+cLBl7sLDlk1/qi9zniKrcKRURFG
xlOkTL9F9NwuUZ0iJIh61G9zHaSoJaXXdOkX1rQTQaRCz+as6YfpcibH4GEaC7VPAOi3yMvawil2
mGF6tNvsNsOFT55r8LE3WAdl6D13+tYpx3E7pG1yp+OGuSmV0Tu2fTqtFPqe5zwtQgSQguYpEyj9
ej19i6ELf6LtEH0XSKrVKE7AAAgjnPlCNh31zO2O/RT9waS9S0vFebOC+pdnNc5L5ubuwiy09Cmf
tUw8BzLSv79Q/8bcdQwQVWweeanyMmX6E5o0trwg68vafsIfTkUxYmbjFm2JwUKU7GT5elBgqhaq
muzkp1fOpmH9Pqtqs0zhPHu9Vs5iKrdt9bx4+KfrrxcEOghjUVUovWUlchBZE2S4IvxBH7BaIPds
hjt9cSliOZHb35k67Hj2y5gkz76Rvmuhd8emvZ0tmhQdTbSweJ6ccNqh0jJ3ZAmpFKorxzdGXpKE
lo94sVc25WFqtPxZiPymHMtk04rGXflNYN3C/Sk3otOtp3YSKG6yERwbfK0cAM+PUS/Ebe0jJOw3
kf2kdMY5hCp164vARDiw3Kl1nr3iWa0uQ5a5B9PI9D3OOwhp5lb3FVsrRAlg33ykpjVyNzLV7jzt
kuq4w3PeF8oSxqR9MB1oyUstgTsV5e2+cQPWdO3oOwedFuzBaHrnTU+ns8VD+aYa5U87GBCrLWZP
t9SbnmGtQYm0rO5psCFhpK7ePiYRusNlS5FCRdV15ZSBiUK60q0BBgdHr8KzeWjN5s7qTRsfgsHd
uY6d7gwlH7Z236t7pyzz29GCDOiGeJ23A1JkSMoqK8sZp3tUX3xagD2q0xE2FFHoNF/qChniTM/6
r7y4DNTaBu0lnK1K66JXvtnT9MK/pPrOAgB599L+OdtYmW2OFC5Nm9uy55/TmcgWj/lYPmRF+TZE
hvaK4wpecr5WoioHEVJLEBGax9OhsTcV2Lb14Nvqa4BZUZA4wZe+PSFDGW8nd4xuMbmeYErV4Q1N
rfi7iW18UMbtz7F0/EVrtcUTTrb+WheKsccQyT84vkhXCbqYz3Fvfe3dqf2JTTzGDcJcW3mk347s
aW5yI27Pae4Za6NVu70NmpUX4mzwUAXFY52ioJZgVfcmymmtFVWzj/EFvrHjwtnT+LcvBxlabMlZ
g4hgKSc0W+sxa5xz1DTiVCZdTt35cqOZsn0c/nYbmeyETX+Dj3Cy1RUM4oZeRXRGDfVda2U65nZO
+gXAIz7bipn9NILXfgqm7xkfZhSCM/VBL6fsVolM59ZUfP1eCRwevdIu32ofh9T5msxxfrW6mj8V
KfLuLb96KMzCzFa0zAbCi29J7lUqn0VEv3kbPoZy9TEfjHmVIsdRvH4E+fk+dB2nK/koo97TIUUk
YX25x/9zTN5E/glDl7ykBjABK3TEEgqE/6XtyvrYpM69rkTBFzlkiWZX00w+qfOQ41bIi4NB3sjJ
SDgpcDKaATJ09ZF6nLUxbRUV+hrXB+h1RyOZmpOF1+FjE4R7P4kpY2lY3ZQaitjdXNWCOh0tOt2t
T6VhtOh3+r+ltSNIy9R9NmKULAvKdKnbg+JF0qPCtQTsmjzIMI2x1BsEFiSUj4x7T8v9+yjcQc2l
XimHlF58w8ipeR+bLB50YADlSs6yyij2//49oc7w5wIdVzPHAeVJa5WHU9PUTwCc0sjSKY8y/Yn+
J82YNe9aFPsnZ2NRd3so5w/55LobaJvv0Tx3jeY5mdnMn/Xhj8y/Xycz6/meH3/Cx3VhjAVHX6Hn
iX0z7RTMdGivuHdq3YGZdKzxKEfkYQQstcHOHSmCPydqK2EXIAvFjpOqS7dCkjkWMBnmlhsPOCK2
lXcrI3kwMeTb8KLAqggX2xgEotPedK4zbgKMjyfLduAAtu7JHkNvFxrRQ5hF7kkOyTPk1DGG9id0
vD4mqG5V+Jf64zFycXVNJ/3en1etY4qzjBUrJbCTTDwGWqTuWT/EiGjpbxV13i+h5vycGj14qjQk
NsfM03aaF4sj+nR4RCV+jTR7j1/TgPCB0YizXaTFY1xkmzi18mcrw9xdtNQGZTiAV+StJZp1NWTF
8zjh36xoOysv2qOSZOmSmpQO/j63eMx7kR99VH+1GshorShblhLNqkshwaJUNf0FSbBfjHGH+K4I
nae20M8GzdbvaUcLZcihhAANsm4Tg076P2RQ3cyXjafpG4g82noqGpoaOvqt7IGLVVqo6Ve+ZT8g
ing/dexvmra+T2AWm7ceytlsnQpB9SYR932Sa7uISskK0oV4UQtlHQwi/a4pyXsGf3t1N5POVrZF
+6ouTGSj05gl+Az5paSOK2TFXllHVvsFzGmoOP3+ApHzgta/C8fhblB9BKZruiiNgsLaoo4Eyh29
/svXzCNlZvTR4PYuOqCwz06BZymL0vjL2IXa0uMfc58gVrrOgI4fRIALxdAAZRnDLtgj8JTf5igW
HSg34oVaIQnATwxRBoOG8uinVr1mDT4djHKEG6HnxtZXlfElHvgGFINLzdyrDgP8g9noc3xB5HJa
GsFA2vziGko8VT7S1LgUCzRLxxdlRK42b8R7WhxD8Y7dX3za42eT/0JEFKpXZMmTVWI5wV0TldUx
0ZCW9SHovWkoj+AD+D1UcbOfmtgFGeXqu7rBdqGw9PI5ztNjasXW9zRJfmZKX32xy7L4r6Xv7FP3
eyObV5WrGaauUU5ThQndjfnfsILNEGt20ubjkypS91yhK2i0vHiRy9iJzoUxkMTlaxpGiP4qTYvV
dmk8DLqGtAbj8YR43thjWlo5N0YxxFu5EZFhWIvfQzlr5c2+DIsHd3IQftLCfh1UQ3FOqri6Gah2
vBrp9BBKXK7rbAthl79qq/jLGBPnWYHiibuJlm5p/vxqmhoJa7WmedMW47fAzs41ikGP1TweAMbH
OMsYv3V3Jda4p16l9C539Hk8qet+yv0bud+XdQEaXMMh1AuxtRIbuy3McnB9EzhZ2QkaeUAhc3qV
Tla9F9PtHoO5xuvu7CjzWSCpQ38nY8/P+zt/ENjaeQM2OH9OyBSrsLhEJiJPjYShMzw1pnUvkYQS
ewjLPbmbhxRIAw9BYSdITCDEB/lSPTh2U65sdd4MqWqBBEg44GUPc1X3xS/bKVH3dpQXBAXETRxV
CMZDVuf9r1GL+7g89MCMycv5n7tcbgnf/FVh8jEZo39C1by/tRHePyHEjp21b2UvFZpca8wIER+u
6uwlsK3X1jP7+7CcwkcX2qwcHt3MuUU8AYmf+SJUj+2FqVfenRmozXOY35qGl764eWHt6RJj3z2H
gzI+wr85RbMgUFZ5Rxuv2S9+3yT7XjM6jKkY9zP/BKiu/GI04zJzJ22hJsXabFDXN1jJ3wEe//1w
HVPtpl+ZOZKSMuU6IUOQov0KzpK9zPp6xOciTR7cMnNXLDdUPpRht8GWpbzzS3zaY5aFOwxxKTzy
gKJU3rZohKTaWvU7KBMRmoxjGg3nJHG9m8LJ6qe4yb3FoGntixpglphGo/GX7s094CL/WRX1eow9
D51FsXEEWNSFMXqLNvZDf6HmNGEQx/ze+uGj0U1Z9KsDTLGVHbOhpi/gtfGDOnfTcifcebzfHuQc
HZ3LnDGT4j/mZBfu79e5cRUsu372o561hFwzxMEvd4NbicCEG2vs8iKAnDVzpBtUjtdmj5I7Up5O
3yJz729Zxvu/YCpuAy8PX6mF4EOnDPExcRNjpyJts04j3X50KrrYyJe2P/EI5Om3f1RaqS4mPVPO
jjblm4bFwG7wkUvyS9abpZ6Mr3np70M3aQ5IBhobm0regsKn/wvIaZqZGFgXzWtOc/nZxn1+WTrt
dDLsYrydDL34P9rOazlyHGu3T8QIenOb3kopU6VS3zDK0nsDkk9/FpHqSo1muqcn/jg3DALYAKlU
JglsfGZv+J25SZQ0PKKUEm3SsNGORq1FZ7Wt0jWgrwTbjfQzOgDdT1Aumy4xw69jgm5HaY/hBWIE
T5oqD3dB3RsPTog+eDXq1jdH/MGUGbpBmhviHEmagj2U4jjvT4qZryAbQAS9nZkawpitVeAUNFr2
pRfta116w5feHceNk2MZYs6IklYzV2qneM9jKqoTvKZoqbZm9KUrYuBqfD12suhN9blrAvGIbUf7
IIrkSZ+jvMJId1k7IkozF0nekflUwu+5JTBAifk3JCVkpBtIaopGPCiziFz+b7DV2PUrBcmpe1nl
5E60q9Nwy16BcUyTAcJF4Hhbs2x4MqgpSuda1z0jWGov1LoXf7RB+YA+JpmdEvufBCPHRR6Xx9Ho
UZ6dNIj9QWR+Uqe768RASb7zoP7st6bxUrbatOuyHOurueh5fbdUFH5p11b+LJEH9t3fz9Ptf3v3
2YZBghi1Pwep339jeGtigiJtV8qz8HKshHzDwJBz6u9VkSWHRtT+Brpk8eyj28hjLHN+lOACg5Yf
8S12hNe4H5M7pgWER2X+XFZhuigLLKt/h2cqilRy6BSC6+EaOw9tzWySxkdH9krUzjGOXKRpemzJ
+P7E1PEwdEXyR9v05jJq4/yCOK6+K1h37AIsnS4BrNGlrRTBH/iNkGy1rp164SRkQcFpYHO30Ocn
QWll0bMTIKM+787j1BY9J8iBS5qCbPtdGpPpY9vcD5SL819kZYDMfZx9wDgx0DBQgdOpSKt8IP+Q
vvFN4ITOs8HW7irpxqR8SS1/AcQs2QIUa46uKuBmytO6YzuynQ/XltwcvaWsFGnDTuQ0oveZWSBJ
7ekscS4SDiPPPmBiPhSFsEbUI1rb3EGRQhuo63sm4L375Gg6k063746aUjmnNsGcoUFa4xNSJcFi
XgX9zMoTYgzWD9kpUyI6OXG3wSXzrVOTBPwsQ9f45KCOG1jpva6X4Y9OiLWrN/xKqgAz1BEwDOy+
r05rT188rUWtF+bHozom0GKTyD63sans4B+q+0RNwrMFXGBjTkI5eKH5OfRJqKWAbE6k6Lwj+NB4
o2STeM7hxPGuFONPH3hza/IFAY8H3qOPP4nEs7Bcqt86kQiPrp1Ytla/O40SKVAj1YWvU3TtFM9X
mpdN1yv5uiKeVd9miwQA0LY3PcwnAHZGn6c2+Kqh1noSRhIfphJfe5llbDAEXTfDEOzMOQdZGWqx
sKrRu+YgkZfCZTaaPpUpXo8q+E1F0ewvZf+rmXHubdcOm5p8ys61Ymeuroy4uGCk9yVzMh95NLi6
TaO/IGPo38kqeZBFL0s3JN7j04d6s9H1ZZfhoZuPj0lnjMdwFkBkBwQy8Xx2O8i6JOjLXZKfeEK5
Pes29SlPZsBx6lsnbc4gOzZ4Wt3FXlHvbf2TbB07Ffsz7ymoh2avZ4nxkkzehk06+0kdnPChDsVT
OpPACrPxdlqW2Ctl0mdTQPSAirLOd4L8+0r+ajV3zHfeiPi3LMrWzC73vjZurbL9Zc1LswGg/oY0
Dp5yc1GJtXMF/hNDtB/G6Cinxhuds5zghtomctTqfJ3z6q7d4v3Z6/2K5DTTmQR1N6HiTcXsDnQ1
UzJWmcEKuYLwVMZh9mRN8fv6iVXfkFvZ0xxvdZn3auqYoIPwz1o4tgkuh6a8oygr90z9cX0wenVn
Txb/gCycFlnbuuc2CYtPShus5TpzzLtyn5EfXopE757GISy3pWvEG7lR6CcZVsKJ6Z0wrzVeclxN
VG38DPrs+QqCAetlrCZDUTfMjZ1D5nfK2e1blpdxW32xWjy55lxnH5cHO8utV5EMWDAwL7uv/Mjf
e0rTbKPAMx/TPMUGFqzKj1bfYHTzK/dV6zUvHkkGF5AI/zxRlI8175ty0Avx4n1MXrXOqwq5T245
gH2Z94gc0q3z1ylv2DLSIy3YyNYemmRVjN9cZ5GPrNV9/p1LqATtXRo5s8lXEaG91jivXVavm7TV
vmPirC48LZkeUiZJAAFtF5tL4X3K2v5ZRtRZxII1Sj+1ZYovoJtHey3tqsduTr7JCAfhidLqx3PJ
M23Vznoj9XwQKmQaNcy0lauFI+t6O6bSsXGI6pz4UzZEd4aeVriT8fIpKNGhvMjv7dx2K7VG8K70
u5/v80X8+7e/pzr//v6f4Tbs/Ghs1P27FpJhKY0SqAPa/N6hVjTR7aMMTBJut/2qL2L7KIkR8izo
fBZAJhynVdz4uHO2vb/pcmR/IKfAwyc3ccTCEFnkUH1OnMRb2zyqtqPZxhvbR4VZgoklyDieNW7a
An2iCsJahKjR0ebJ+tkxvc+5m+j3sqQGw8LI4+ckImuj2bl/4Lldr4LcsV5hXP9wAMo9lF6j3CVT
P+CUI/S7cXb5yJLhIWz7BvJf9wPLWO+1JrMGdqEfX2Kji5ZRnWJMF4i7IoaFHrlucYffi7+LNdHs
a1anGWvI9dhV/dOgq9Mpjbo/tEnvn8Yq17Hm7oON7bGrUPKu++HZzcLgs9slWqzsKr/9NtbowGVm
VvJ5BMZKaF79VePXnuul82KOpr+FDpxv7arsHkK7PCPrrr+mmbGS+0pqiy7RKIrw4sTVAyrz8X4Y
Ivvo53BR5IHXJwjFokJubeYJzbyq/pfQed+yQxNV3pew8BHaNNT66Dpje8+WGK/SLhrXhjVUmzrx
TYxTu2Ap/MrduAJEwQLWNqpNXeI84hFwbwCD+6oBmFkUZYFJrlOWs3fBplDdl9DK+2+ui450Jepm
HU8dHtu1qi15AogXz8Y4vjbD/nsAHb4OKhEuOuO5z03vl9UrDyyKdy2781hCwVgYE33Ztlq7EFno
bhOz9Y7FMBsa4WviT0W+xqzxOKVNv1BBV79MeTdsenBxm8LvWIHn7b1egt9rAB1+6xJxcdls/cmW
Ezkbx1sGfuhukAtqZ319oNyw/Qj4kxaYj1MPbSE9DUEYP8hDVanaUUmA8M1ViaKg05251rq0Cu0s
nBH+gSi/DG55qey8fAZ4+6zVXnqPiJL6qVC0z0WgOXd6XDbn0aovEAGA9GdxzBLuZ6x2+UmNgkcP
Xvc+cDJ8s+uoME8KCWhvPYV29ipsssZlp9YbWVRG+94tWR7aei/uOkzoFoGS56+mEkerWu3Co+51
Z2CaLvjn7E1ZLPQ4q9BsSsow2GajeKuX9BpcltBskiGyjNrYH4pT5KveHz+xM5LfV2n8iT3Q5m4c
Yn5Jk9AOQjT4/ro8qYGGo64e9T9474oH3HOM84Dpl5WaYbREUIuEngnyfG5UR1889IPjHMop+cYe
IxEChYS9F6FLdi1HKOIuRliTCx8T9XVJZvkz05huDfSe19pcxOLVW6qe1u1z9Jk3kVeOS9E2CvIv
tpEfr6eO2bFMYsblLsVcmwS8oFxspkNxV4rQw11tvFS4T967Wbtl9bk2PeNHITRmeHH7TZhWf5la
vBn0wq03dfQ61ezvxqx0xi5ufgnzSbgO3mwY0Z0qf4I7XKXQKnA1WnQxj3Qk/PydKqIMFxSe6ZnS
lZd8PnNM7ZLx0D/KKtnYF022FcLAmWiOANyU3Sla/S1hS7hoHOu5TtR+LxobNfa56ETBROYt+YpB
k/2MtrB4zLpimc6lsoCxGQV9h7fIoJyw51CYh+dvZ2li9Ns+tL/eqm5ht1gPRjFbG1z9d0/Hbo6g
eH9VfukehgqzdbfzPSihQ7aLTC04iyjC2q7GzoutRBzlS6O6n9zaWXu4Ch6FwOqQN/OuyIrsiB5x
i9uD6e26qHBPBkqpG31Up3scj4u1D+7jsZsSpKdNoT6X6UNdW6AO3Cl7QNc63vVmXe/jACepEQ8l
8l5p/ar7+Vmt+KUnKdgCLW/+iOvOWILUyy4G2647gFTqri+7BINpLCw0sqh7zWY0YSnzK0NUS9cx
tK82Cwtdre2fbplhFYNreENW8CIMZY24SPkLh8G7kGfha9Bzh5iGFBcrj7pdPbZ3Lj+lbaLjCDUg
pX9RHZfcgh3qL6rVfNPtLP6V22dQmggs8GO+2Ow9vzqhgYVArzWPyL10mypti5M71JjBsSfoB0pz
gWHULTEDTL5VBU4sRZ3+VEOWWV7OnMR2zXwDvbA4TpNhnXVwJKvQE9oXU4xnciCo/CP0ziN706h2
9TXCV3UtXLU6kKZ0HvNG/IRbwYOSXXtWxI39kDVdfDSiACW/rB/vMm9evljWt1grA2gZ7bjTwrbb
2gFTJCSLHroxD757wOQWWp6Nj2NmChDmtbqp8757IT3BBgkR0Txxdqsie9BFU4ADaHYqRo57Z/Ls
vTbFxYn/JSZdamvfe2blrSIxy1UNsYcrazSe8hI4/hB5/rNlms3FqYdDAjNVGGJhVGz3BkObniME
+LbsILdrCe4K+CxXtoiqvYR+dQibgxRxW0StgH41nbvo0DR9VtU+f1T9gpRpax2tuk+XhtnjIdhp
wXpytfwVIsZPdl2GS+VB7SiM8Ec0P3OtxFuUvVIuI5087OhhQN9H/bgd+iR/DHThka/smu+2h2Vf
1Gk/FbYsKjVyPlWqOa01LXl1x7pcFbnhXbL5AMFeLPSYLyoePbqCk3OjrabaKdehX3sXGeh5trl1
Y9Nb3OpQdoPfYvFgmUeRYak12Bf3OvZ1sNTWtgGohl5ML6OCwaFblPlZCUgAwg9k/twb6cmLvT+c
xPDOkcH6OmyeJsOIlvqkI1jrwXKv/YPjudq5hKCynNDXBnqCKL6XNvo+79PxvpwPEc5+Wb5hcRzt
SlYKK9Pu9BfkTr8a9TD8Yn9uAqnMRIXVdq3ggN60XrEW5L55XKbBdFBSHtSmYj0MPEdwv1PiVVrZ
mKthXL7zE3zp+Mrze9XSL2BmcCFyGyZcajmeJh/0SGZYzia2jQE9oKTYuOronIqq63qUlLonq3Cy
nay7HbQGX9NrSOPq5NUc4F/MRlAkbJoXtxHNInfM6HOPqPuqzyzjknghS1SwEOC5t7ExQRGAkAC+
ByFIfA7FYoras6gNloBkqJ4y9pkWkLKHvazTMsNe9FMLqVhxL7EROT/Zi8IFYdn6gfsYGMySI139
qirKeAB5Oh1MBYDRwkc7ORrn1ESlCCaCyRelidJXoYYA1oEDzcBllwR4eACV3iOAZtjLZHDrtQ2G
3gqxlEuDLDqp5ZDvowmjIrdUlVXlTDpbe57/ODriMbCDM9zoAOfHWCHBknRbX6uLB/JpUJKVKl8o
Wgtt3GbWBKW2/mQXY3weyGuQCmnrT0lZuHdeYj7z/bGfp9kfCTr4nwxxZ1aLuVHBKlZxqwpz6bUk
iMuGuGr8u7b8Lgt2GKrrwhHJynHq6ZIgjbUwtHaAmWBMl2sdah9bPXXBXswhsoHVAhopChow1JQi
TpaqlTMBngXUBs+pTl2Xvp2lRpmskY20kPkSTcs+LDHXU55EfK9Std8gmY9uooXkpKJC7c40DA/l
ga+Bt+9gWhloi5yt2uYFkMUPbaXgDFrwWGQG6zxoE65lPp/M3qot50HWtW5x0JNm2hWxqyMwBbOr
S2124QfU4NQcTZVqvGPXybio42gtDT8MHkLuGt/4McXpHfNIPZhgo41zCuEeBOuqt1ST1zTITa/U
4eLE5msPqe8c9j9Go2CjtRvLjeeSuC2jxDk0fsNcbD7TEuRzrpWyLA+tc8cu77jpuwjbKltli6KE
CSmU9NVPwuQPzARmRRSl/czzXlu2eOg+gUWJ1mZc+/e2ypcCTxMWV2zAdzXgfTy2j7IoD8LTQdVa
HtkBeG006YNjH/DEVESqX4zmMTIbiI2qjfSKzweMJALKyapXp3vf1gX8DQ2bqnIiH2AmFk5gk2I8
yEMVQglkttVttEB9q6vbrmPDRq/2Q1qb1zihaXds6NmnpLC8TYnHJ/bvmnloIzItHhrWz1poN4+i
EQsVEdxnE8taL1GVh3mi7neN9mKAWD2RIPCvRavMMuzERLzJ9DLGhKvHAaNE/n+LBFPKXmzx3fXj
AucAIQ781iJWzObwYKGksRy9dNpanu8ek1r5HMZF8ihgSJpd3TwH41jjk+NCemo1PK+V+tkzhLXs
0ajmCUsRFxZ/q/WkZvzWv7MKQFVQt/y7PLZ/aNMUvwRZXO8jNWRHyAuSFxu2zNoUTbSTrTAi0O4M
zRL0Cq3YTKBymyhP+BWqj7w/gLFQPTg9vMWwsBc2C82jo0wABnvL2FlGk65QEbFhTCUNgk2gx+CB
258yUgn4V7jqirw+raOqbcuC17uSOBYplhD9TmCia9kXd8xgW2ol9qiybwfojLc9eb45mBlesykm
kPGyNenJ/ZnjVF2LwLR4YY2DupHBuUjZ3xxM5AznodQgydd1R2Ls2ncY/JXDhvZWBht9q6/q0PWv
randdOhbZNXu2jcSbLz1bAnJPyGZQmXJDmuyxYxnZzlef98jfb/Joqk8uckR9En0rDTLXlPFs6I5
/XNWD59hUXnnwsyHXdVD3lSMQdx3LRJ0Ue/BHVJwqZJ1rfa1mtBTu1b1iBXcmWw2+2qJzm3Mihmg
eXhwhSvuZXxeRymaJ3m0dfNhmTm5YIoXOSvg0+kxCCB+w3r7npOc+lqWoY5brGHdZz5e99HgHtp2
yi6dlXzq1CR4gY+sH/C1QPHaG4KXOmnbDbn2cSNbAQ80S/YIvYNsLcz6KWuK/hJErvG5+9pUWbDT
w0JdlcKqUQyx61UDb3XbxGxy4mmBDJJX4g6yji3nz9N0PjW1rNKX7wLenZqZVm6SkfRBYD36kDA/
2/x5bMgC4x284LPBt+3BT4uDLCmWMO/jYHyUpXjKkUDNxXdZqvmjoW9HFdutVfh5qtEOcgf26OSo
cTsZGx9kyiq2FeN+9NW3g6nsHUUE97dqJvwlpnvBJxl0q0/NTluHIzvFHxqKIMbJzoctcAuWIeQj
WOugYyZ+X87vWTBataZ9gg+/iUQ7vrqT7a+mFlDzqOXqWdVJd4GdXrlovcB/r8NlNLugyAO+Sm9n
qWG5/Lxz3uEO/ieyVft9lhaZtx56CCUfGmSwbBWdErxrheyD/YotGrIS5F6vozY4z6bNBHCvg1RM
gmWc8gNyYW+HmKnCIZ0P8uzWcIu7NXyI+wcht+EnAPHJQo5/6yeLt5jblf5ByIehbn3/8i7/8mq3
O7iFfBi+CWZg3ofmD1e6DXO7mQ/D3EL+t8/jL4f5+yvJbvIutX6sNl0YPd7+BFl/K/7lJf4y5Nbw
4YP434e6/Rkfhrp9YP/T1T7cwf/U9+8/l78c6u/vFHmHmtmhUSwRCGFqh40gpvDz4W/K75rYiqJX
nrpvva7lzkyK6yjX8rXDu27/8QqyUg71vtdf39HtqrcYlX3naX1reT/S//X6LGZYegszZnZ+u+J1
1Ot1btd9X/t/ve71iu//Enn1Fg6EVYl+c7vq7a4+1N2KH2/0L7vIhne3fhtCtqTzv/xDnWz4B3X/
IOR/HwpMfbcacfhZmPHY3HVD6KxrEPFLWQz7WTLAzBuQO7SC0bKWauX6K8VtCn2bNpj6NbXHjHJu
loHDiKX7AvDKCZJ6fdALPJtWsjno16aZemcwvzDoZFU/eemx8pgFlnqpb/XRcFYmm0r4xVdLthmA
Xs52bVczN+nrJi3d4Owh6SlPrWFKlOXN6E133jreqm5WcD429agcN+lXP2qUvYnk8zLPsmTLnhT5
KDUrHkFl7swqb+8QW8ofFbIvJ8trL7JNRlX8cjeeXQ8raOH5owzTE6zEQpItBxmi+ypTpJypKaPK
gLQswHCZMWDB+SKy4R9eXXf7i2PpPknU/3Blb0R5Sfe/BblBBi53xXkCiTUubLQ/zrKM2WS4HFLv
rfnWYP4OsU2FkGIgpBBv3WRfeZBx3u9RLEyYN4UJeVcrYbQYdcwugDyVB7KEiJTeyu+CEtc9g74c
t+/6gDz9M/xdLeKKqbscDFUg04eGP9Zv9l2vRc6dPEvxruj7vMOg+1/qmRBFK+anfIf+tSEd2vDU
JwFqDX+OISPkoWR5iwqU3W9vdfIsTJ1+Bw3y54d6OUjZuMe6nOyDbJRVTio2mTqKfaUJC8wk+4QY
OVl8RM4yt2vvWi8bZb08ux2A19lHWZykAJ48ddlM8ev4ra/s1piRv4qMusXzLBs2QAD6ZRRPurdA
X6+5LCqNJAmmRgrfWiDUpO3sYRN7RXsRgdpeaq10Dk7vPsuqWz3yW89W1rqsNQiVhww48sY2g345
zj1l3fUacqRbpbyO6wTj9TqyQS2nL1lRN1tJ05VniEI9vPF1P1B3EeHzysW17XouObuSvYssLGiH
duWhyxmyh3tQW8NI0TWvsuagVIrNua+o9b+ct5pRq0sZ7rd1PxxbTbcXQdNneNAbb9zpROk8l+wG
7OjbwSgbxDrJ5suqdyEfmdeyPYhd6NjvQg3FF7K7JGIjX7CI0PnHOI2ctWlAlG5S1z6GMygCh0j1
j6xAHWh20rhFhLamIRoscGjffwD9JBng842sdGa3UPivFgmQVfEbG4Sm0TG3A3aO5gwgv5THiF1U
hCuRxZMHBNkzfOXa/iqaV0o96TmuZTfsGgfUQqxRPWmQjiubh1mhYBO1dbwKkXoPlyAFc+AgWbwS
vlc/lGKsH2SdNtd1kLqxHCJHu5Fl2fxhnEGN75vOD/a93YhTD/f55Al2iBeyHKNCf3T1u6Irhnx1
bSD5BB5gcLpvIeY2bNzrPfrLQbm6jdDl8dtYH+rCeTxfv/tQbauRslX04aH77RL67r3y5iJa+xNW
8XCFbq8TefY3b6TrS0b4kboMAD0tYfihj6uwY5ql0YuAF7bNZ7M5eUh/n43SVO5Wls29SK49PtTL
Iivofgvy/0sjOndakPiENeVBYs7MSDnfDrnfvBXNoF10wEROslHWX/v2sHGWwVRP61s3sur+qi8r
bXlVuzUhHEKDEogBmkYUAQLWqrXiNK/G2GXBoc0dccrjnIVp1FT7eEqrfWKkrvooLHIH6uDmSxlT
z4GJZCSMHsjojl038pB3ssoN9WLJZFQgD9Joarb0dBu94sGZdrzmtHvIrPq9PMvwAdWnqDvf6nWs
206ZbqFdRKinAqpdaENpbR1uG4oflbcDaT3+ElDfq0hBxPraHJkeUpW/ryajm/mSQ6GwJcPVbjcQ
1nlz6rEtl1Hv6vO0Ah2DL56Y9P2URtWWPLX65HUZQpWKb//QsfMIu0x8c9tcLGtI/Rf/d2xkONOH
WOF8qblMWqGnHGhsAXQN4mip15BOyoOdgV6TuDZXdkRGEqTDW10BsaoYKhx25h7XznIcEc5JvSp0
F83cUqNjpq3kiPYQ7mTIxy7z2FBrI1Tf6SFbC6tapbrjDPY9mPV87TYIDfOvs3/YITwRLam+hnaM
rofVpPdVneD9i5nhxoLn8ixjpVzLv8aq/WSxTQP0QdFrZeFovJIkZ6DB9QAyTEJxhhGrBrpqslWy
DWSr4wJ0kK2yb9GxD6l6hunVS59xlib75It6djkgX08GvgI/dSvK1mp2opKtWYGrTG0CaGo0VH69
bmH6aXOPUAkMnvns1nCrC+dWEBza1o5hK8g4eRCoMV8b4G78mNjhm4RgE/XWQV7iw0jyEiNqJyhC
M7AMvl07nW8K9FVzroA1GY5Zru0ROF5kD/ErPCjsYNTXgA+AzcIIqWHRaa+VpQGyKsensRDw85Qk
ZSc80F6dXHXY/FT9c5BOKgaIfGHn7nLUvM3r/UC+95+N6g862hiKgr8Pk8e9JVxrq/k9zGzwWQv0
w/pTpEfBS1hO+6Ai29+68fRcVMVymIXR4M8Vd3qHbVQwR0FaZO5s4zEjW71Er/hTGFK2yiFh5YmT
bI1M9d2Q+ZizUcwYblv8YEshZYfBK0DQO92jiuD4vnNDe4PZlf1ZmaI7+R6+RaQAP/dl5FibsLEQ
XTZRpxKLerKqrZwnT3FkHE0nX36YK0OqZAY+qapxtOK31rc62RI19buWceD1s7hO1dnw2RlF85TM
9o1GmqKiYzaHVhWKuPtdZFM0OMvDlDt7yNHl2Vbws2OgYtdobvQoDx4AjzIBiydLaFvo58psj0Zv
YgCTjdmwzTrR85Clw8Tv/9HJ0nY5+29tC6ToMIlp1UPZds5Zhoy6L+5sd9reOuj2lOx4gsKqlx2g
MlvLFvn0a8z1ulNyXxZFeB3EQN7xPhzZ+JR34QDDx7bdtxYyVh5ATacrsE1iY87DT4pbLgdcEZ6U
dKXGaLsWXSOexqDWl5HA+FbWDSBuT6Cifniz3qusqgoTqaBMPTtzlQCdvklqm1nkXCxZ9D0a1hfZ
JsPNGB6pl0HZaVXfPIyZ/4p2iDh6QSCOoz+AQpen8sDjXVHwtfgd8DGq+t0iY2TRL9qgWsgyUmfR
Wrem/jrmLSYr4tFf3nrLca16fLuP6xCyXGbOsyrqYPshxG5U3qiB9ym0apxUOs88uL0SgR2cVE7l
4VaW7TJSNjtIZb1FyrJ9i7w2yVA2JMalFqAzIoPkGPLsdkm8CRRj+R+vJiNZo4aoDoJMVPVmuHcQ
GFzFg5asZbH3Qup6Y7jv3clZCDQoNh8afJH+CNlv2X+sL4ZDWGbasc7r1MZOhUEG90kfS3EX6EEL
OClzNh4rywdE7euFX09iL4vykHTuo2r28UmWqjjWHjprWOUYCN0Xc8kzg+ABYuatS4UKx7nrrJ0/
NlO09LoWlQEv+6pB/46WaLxM/ER0xP5k9/nCgxmKTRNl4JSqegm8RzzUjho+QQQAV+k/yYMR2y0I
Iss/pHOd2wBUnSYFc5e5yG59d58H+qEyvbcOeg+EwcJoUFZBRcvWztQjGzvHg73NT33h/LrFQw0E
3mXjbjcHVH01LoM+HHeyOLVlBxjNjpayqLip8ZiXn7MkfbsaqkgV6Uvb2Rtpm4C6KQySNu7sW4aW
aMxfFgcrJNZxLJvrosICRHwrm3sDohzi/AT4c4CMkkV5MCI7BkdTBKsPDbci3i3mJrRsMIKfDc3F
J2c0AqxSXDabBnTsLYCPq1Y004ZdeKTr3Sh8UCN3EY9l9m+tsq+JJY+MTQ03eJL9Ifd/7C8jQsRp
rxG3K/y+vmy8jQEoGC1fQOgeUv8bK0TDK6mx0FvYkHfOrtKuYWYECAlY4nvdxsEhnjHWCxnd2ZGz
HENjuMhDi2rqufQbZO3b8ZLbkDyy2M+28p6QmMaSwapP15LLNlqjWMMikR/H71Z5d9l/aE1Jib3r
2819xfzR5Wpi7dirDmA4pVBvkrI+ABdEWwoA7OMQLtNo3vCfawo19g72kP+STdeg2u/WaeVG61uf
QBTpYuyDt3FkA2LG/x/HuV17+O/30/WTujQsFMqq1DJORaNv+1i39q1vMN9K+944jRXDMPVKjVNq
G/FhgAKMLaRxklVCtl5jZHgFKWettR5ckrmLjJRjy6Iy4B6xqgIEn9qkGteyUjZfryjDB0hIa8hX
9SJyo+TtKV2O4HwWpWmMOzwx1rjfReaSpIZ5iKrMArrNM78NeOVhMUHZk8932U4uZ3TXZdW2u7d5
jT9Ee7J8yh0/kODe7VJ3MxStgdbxn3Xq3ID/HcycWr/W5yjvYJY8h+Bg/qXXrXIv+8sq2UHj67Pi
m4IsytxfNog+c0+2PiqbOBvgc4jyBFaiOk2aVZ7+U1E2yJARVWu7nqDW/vdYOVIaBV8dG0W02n4q
FUNZyjMT0Mr1LJ/rylTB/O9369/H4QergAommemm6w/aWLKoA+NV8gjA7DyPk1XyUId98M6GOwVa
kPoGsm1ZcNacAPIZ+8ummYFxHkwDAHP8ZMzVftYlh5G19FIWrQrqPRpJCgDmqXjRNZLwZIEQHJ2D
mdFfx5iY01xiJ3wKICu9cEj42ZrMY3C4sDP83rZF6Tw2vo1z2a2I7vy+DxA02SqNd20NECt7iG3T
OiERPlwmZFKs0eiOiKCNF9/k0EQKKthVpK+cvuThNcR2cprctw6ylzy4RnrtKkuy/2Al8doBSrMq
3Sol19mN20KLjIcSotW6K8mTmZaFpd5c5ytmuywLu7mGyIaRARYos7H1po8/u8DSDqSGjQdETQ9q
HKpnrWvdaFm8jHDFHtq5aexa5azZw641HC/CSDsbD4mi/7pGmpC1QKebxVJe83YzaYDWdwwspgTD
fpT1aeu1ywqLj+11qNvNyGZ5g7GTXm/kNlzxonmJs89jPUAwgYWdMa8n3Ujpd0D94W0pLOkXt0pt
nMDdyvWiDAfzTSSi9deY2xC3hlvdbRjcfuLFxO8Ur/vhMym0FwiVynNbjNa26Mxy12Z1+qxMaJYB
fPz+rwFDhOFFHZCWkVJAowpPxkDIS4oBqqFtrOwqe18056IMlq0y+FaUrR/6Fjbw9BaM9VJ0lnHO
EvBAg+9+Ad+q+YdAQy4dEg8qX3WpjKRpYvNMbtc4y+hmaFdJbYhj0f5KC8s8hEg8HWGS8q+qFHwq
YYYWNSJi1OJjPhxJCcnWcQ6RZ/JQN5Ckri0fy3bUGge7/46lmQ0veo6Tw8kySaQOKnR1iMcAufYg
6TNo0ByMSQuV3VCRsJ94jyx7q8rdX2lqZkfQwCWpzyjLjg2IqOX/Y+29mhvXmWjRX8QqEsyvkqgc
LMcZv7AmbYI5gAn89Weh6W15PLO/e0/VeWERjQYoyxQJdK9eK3VDY0mDhJf5Qdx1qIoDClazTtBq
RtX6IFEBqBTSVROsUfLi87CDCLn/1mvrfXOdIA1wQgHeC3ad5ZcuT6aFUcbhS9cBjmT0pXwJ69he
+K0oXkIXsoNlGflQURDaQrNRs9uZqGhC2sDfG1Cnneu0rSQJ56ZBVA+gofnQvPVSXd3/37FZFsVL
d8CWvFXVn2YHeIzZxAbWCr57chTbCdJnQLFL5AwPQ1QHZBsBuZxWc7cakvelETRqBgsFXYFvsCbw
Gq3agj7FC1KU7X5lafIsUGJw1fuaXYa8zhZkL/LeWuU6YOS+AvWi/BlLM+NLONUt9CkBqQNcK/2K
6jaxEJEfnoEFnO4rrb2SPWJ5vc5Cy0ZgDBeJRbvuLMCJWvBsvsSvJk/Gn8MUQa4Aj7VrX7XTFuon
9Va38uge20Fg6J3C+Rm/shb8J+QJejN5dRLQwrytrME3iconaDquQGGRoQbqXX6ejCg1yAIp3ewE
NJ57KWpNW2qRjbfZ+1lUIFRKtvj97NY7nyVjeeoKkGPFkXPlWL3ucC+aZzqgiN0620kI1UYoBy4+
dVBTJuG1qnJvR743D/C8IxJmA3PaZ9E9yP2KB6PJkiDUAfsvBQrHEq2qlnbvZj/aMVlOlhxfI6iL
BVOTfvQQKkXyPz2IJypL4mUec6iJRhoKPgpQbW7AbpPjV6Tp/BKqDYfgvruydXCCzSLKnDYnrtqG
UH8Yob5Bi+2DD87QbuWrDur1Mw8/mqw5Sa1qUBSi9jQfhqm5kQMeD6I5tUpql/UI+Jq1X91LABN3
g6ex9ThV2jMiWLOHiaKfRS5BPOQkKIkqkB82FLc6VMC/IfVsHMCs296DR1GewX2+NQt87KVeynJt
SzasyJcOpp59A4WdcaBW3cUTair7LfjcxR02l8t+apCWDCHmRkK5rUAcrjQRHZlEK59cVqyoBBr0
qNgOQ05lRVXOHnONhec4+gkFisuMG732EIdSBmDdLx1UyoAWlw7c0fW9ZqsDsOY5niI4BbbWYigp
6L7neDYiU6B6yF3VtP/XaRFBBLJBOSzqXms5XmP1vAbZl40cTmZjW4/CheLXFLbF+ibpOQF3C3W/
GlqB0t2S/bPqJ7kUiTkeMsmtxQQWjhU5UsdtKjqLUrFJ3qf65JZ6F803chFvQLnCklWb26u2dYo7
u8qw0bTSZNOwNlsJFmOnqWconO906Ixazfehyv016/UJUgTQpybtarK1fj8tR20UV+r4T5uuxqLC
D6WpNx8akjViWHZyNFaUeLwRRM9pyw95TA71onU4DE+UtZy7Z+7oP8/n9KZlQpJu5pzuys5Z92X3
5MUrkF8ubDZmp0H2PQ9SDaWebvFHM1VVxsWACF3Wtxtqvbu2WG5eGnV4t9OM1CI7ebz7k91SAknv
/nRJcvVfnRoETJViraZDWYVOIPpmWtxsdKb4M0+s9EFjSz62B15C1Ou/jWu9AUVB5DmkNaS0htQN
yjr96HObsQXx2gbZqJ9QPnD2dW2f5++DmmC9Qlk0voDbX4Qs2+xGJq9wkQV4Hzo3qeeTDRHfb2HU
1AuDDXogWjzZiF2gEuZPAOr7SwRoMTCsxoI4CERU50fLAk8oedEgN+rBvqCozP8c1Ir09JYqMWID
St9WgXK3KpXQkII88yKtnPFE7QjyOOteIpVINk35fHRE1XWAp5U7j6ZuxIQNZBYRfwP22gTxUPLL
QuZtpxXSvKPD1Pbuyh1EFNxsDcrrkELUo0Ve6Ba2xZBqH5RwGB0QrQbfaoOYdzGGYHBUwmHcSU2I
Ub+Swwdz1xtr0NnmS7Ld5kBMDrgn4brzHNThFIZ/YhGWmupS3fv1gALK1tNkDZ87sOb4gdRrv7tN
Xvv4GVRWh5vPZ1swKIESRom2gtSwuZqsRJ21a11EAYFXiEM2V+VAJnKgQ+J+NJGrGgiwsj0P/H2u
2/S/zyXL9osfJ8beY3zhOvabikxilFC8N8LuTdemLUGKxCbf2nV61t73fe7f9TlXMSpoyQwR9FVD
Hd5zG4Er5OIL483bRTnOXYmtzGfv2/VohK7mJ5u0Rv9uxPzU6irjJc75y5jG7nUcsNyrU5PvqEml
O/7kHlCFJk5Uw5MnfnRNjAM1yImDmR61jNZjrOp+yA7vcJP2QE01NorBlh2k81aGwC+HRpAPKpDf
LnWbSl3KRRAXstv4MEZb8mvYoM5PzaGj8uo44DK5rzJbelisI0UcnwGnf8fz/txMmTyQiQ4VWJ02
EMVmIHOEGyKP4JJP4KfbnTykmlvv69FKXCgJQ3Z7S1uJlF5xdEoHcDiGq9YwjAVtU8hG2xI6u9lu
Iz7ZaAILWb+F7pVdwFEACsgQ+MI+kIahWNTdNXoGJQZFJ4Zy1zfCsFI2gW0zUGT2EBdca6ifXDcq
QTqlVb5GmUG6rlU29dYrI/ZjNICgQUovXqJOyQ0+weSpSb0VUo5z7w0mT3B6ZGn5PPZTxzyV6k0n
3MnQNkR0C1VE0DR6niowdYUGGP293rCfw469hmBdulBn17IFSPLYY503/r1kfENmnkOIzxxQhzuy
2HkeS13sCr1KV9RrR0ILIj9BHk1dIIT28XyBecrR/XQBJBM/XCD2hLcGlSlQryhzaY82T5doIuxC
zdwGoE8abJml/R4Ent6xC2W8EnYcf69RyDEx8J9CCM5aD6x0QGpRpk+j1lzJAQBKF2QXkXm5jYQ8
IP9eG9gE+6H1JZtyew1xF9xWNljrszEHP0yM265XYJfbgWwFhFdAb1tsbnY/boZ1DaAk4lwQB/s0
lJoagSnVWNTpQi/qfWJ5n8S4mewuaqpFp/Qp6OCUHQJVdNokgGC16nDrJpucIr6aBgSCqOPzFPM8
VYNEMaLQK5M1zvF2GLpe7PsK0KV3ewQ00tEcQbS3+vcUJYf9JD74lG08btLW/95HY3kGVzI7Ndqa
GqCGhsyzg+X4bK/zDdnJQmetGjOkgp2wtrmZIwhKgtMOSdbfJv0w383+26QRBLH6QsSeu2SonFJ7
CtqA2KHnbMYxfZ23KJQ4UYdP+w8UCn+B6BfwtKoT+DK2jpMR0eLffV01W83j13kHRL3zfqavhxUA
Tt4hMfMaIZ2ieRAZCvh0bUIxSl674BGu3UfpoDIdhDX/QMLOezLw/EQMzwiPU9I0B2YCCAn9IvMB
3/mw4Fqr/9TaC+l8qTF2zd7GhIYWHkUUQ5o7LWVgDHIp8xK7YkS0X1s8nxc9SFwujehB56FH2H3x
fHoVLrgfwBcpl5kAl6M7yHKFjEpyAfR43Dme1DbMFeXVM/waOx/UYZk+6JYVeZiMh7uxF+zLp0FG
22hgW7XKa9uA98CTzN1Zgy9zqE5gAYn6oMZdp3ZhPqfNeM6kl/1IzRSVlFi93YNfs0GNKTy4ppvP
zdCfKX72N4/3Of7TA0Vs3rJAFfDK69In8FLkdwR06AId2a1nW4oGBWD8kQAVJded/QiOrRnmkFcm
oJ5Qw1ibI9irOvDtbiqz6JdlaUFtWyEhkiKeJ6Xx7YomlUBL0qSEoUBhpztP2hmyCxKIlgBajGWK
7g53kV4XR2gbYAcCcbK5SSL1xBtrwITYCRhW1HKH7MrUJHpxpCne5yETBD2XbqIZ+JpB3+8A9IjC
K5B8RMfJYelFKCG9jvPiR8eBmGp9/1VOerjKsNGaPexW7xccIB0fSLu1IxIUUL3HU0EHIC5llRno
gIycpPjpzWiDBxsylxq2LjQaSZt6wcD5oF7IkbMqxwnhNZnnl7wClyjpmnd1MgJQ9WdH42jYS6iO
CBG1eUTa+7iLVUeUVNaRmeAhPo0IVeWl0MXDW3xnMN18PSJBTXp3q7CX+rc2fYFSaP4DkT59Gfty
OhvANx1RwA6KsDeHoo+DJtOA59MSbyPbbm3rrXtwZGi7K4RL0nUBIkWgjKAxT92xxtxDjL8H9EPQ
q8xQerfLGIrY6S8DzDowgf5/6UYwfdzs4MYJrCzlL3/xd5SdxX4JZKMAF1kJeo8sbfArVTFJaute
1CyQNrYhaIfYhV8Z48Jy8haSsbX5IpB5aVoEIREcOPOmqxbEsgmeFVBaaeA7pKblWP97UG1YAOcV
8oQgVQn6W3XQwFMJeCH0M9rpX5vqSCBTBkWYAbAn3Qkk2I0rw6uPiZDyytWhGO1AVCXY3VWLDgD8
W7HAolNZ/LzTLx1yxdQCpSP4OIDsgyRydLiZkrHJD0OvfyUTHZzOL3eeztp5pIgbvisa+xckeroD
uD8hY9SNaQ9x0LJbggjdRo5pqBBvV0bqIU86m92pbUX5ryLTdeBl0vGILZMR1FM/LAhraQyovsG6
HD3UJh86owNY0sBbkB5vZtD3AsBZdd3bgEZAYrue9EvKXEgZaa3v4pmsMXxzXRMGso68VZKa8lH0
HHFU278yHVguPlZgD3UM7UCd06DrKKiE0Dr1eqB/2kK0OlxSr4dXzcmR7jdUFstHG1zQD5ADKJum
6ZZlo13qAdxi5FnaqM6uZaHvaB7W4Kcj7EEG1MtEN+wN1LuCDROfCDiO5C5h1Z6mJQ8gIUHYp9X3
1IoLEFFiy1kfaTbErDqQ2NcSNFoO9EYt6OHZRo9t2MTZU4hiViQ8YtBEQYl0O+BG3pmg0T2hKhuP
5iaqHmuQYyz0AcpsJb60EAGfCHJBYqVHybjtogKACxVTxXbaWMYxr8GKh2bOSm4ugGZIT3gpga+l
slBso1nuKmkTY5mF+W+O3IUIQFjna72ooQKsUnCaSsGFKjWXIQbk92N7JhN1OgIENrpvDWvyoA6n
A5ETjSfbbRLD7oDRzbsz2XWhDZCkgWYW6vWNY9PVxbbi4TWcNAvUX0RpFeUMRFYGOFKnMPmR410O
chXVw4WPU2jBpGsH2sELMoK7Ge50OruCurIIug5pKchTr3z/hZetvNxCAFKzUBYQxtqWAgfUEQtr
hBC2aFZ4wJp31JExgZx3abyAICPbu2VZ4MHns42Vd/65aqFrkNsxBBXCaVrqjZu8tINXLtwpD7/V
Xn0eBgTkF+P0WmHDh2+1bFFB0te/Uit/toe0eO00/GtRvyyfsB/IV7zIxLXrSwQELNs4eXyctjJy
u32t+wNUedkfVy5H6+OVbXVljVfnSpaIs5TZK5L2H6/cd+lzUuX6Mims/jLFxRokZmDjnixtY5VS
+2YOuM/9LmUgw268ABT//hE1//0eeXRjYw6JfpeC0Gzpirr6YovuRYG2Mf4fUBsh0zml3zRD01+i
3k1XDD/6uygLtQ3qt5N9nCbiNLbJFNj+VD66PARhNLeM7xDSePsYBj6GFkbR985EEPDTx5CT/8fH
iC2v/O1jNFjYnEysk5fdiN9zPUC+AkmI/BFUsOXVbPFYUS3L13EAlq9wZXEmE1ZbYuULs9tQk4bz
CVglarbmOA9HXbcrlmooCgNQYw5SZHey4lVvchsC8UZ+xVYLwITWfoCegP3QRyoIAxGkA9maKFKo
X8V1BZLjByCM8qsTvg2HJBjyibGNaILV6ceutd4OQp2lgL87Wg90qWo5cT8htpKZCJyqHpDzQLXH
0Hc6WCpXpOtgGYguIAUyHcEGC009/QeZoS4KqRjlRTo15FVMUh6rWr9i3RIu46oCH6YcrObYKwYV
OrC277E+Bhl0DPrH3a0D0gjw1t+95dgEZRtuIdfZLU3Ez3aUvMtScF+BYcIDGSpw1tQLzmt/R4m/
nE2Q4/VAL+uEYTADB6aB80UYDt6mjI3GXJH4u6GM0FTwNiTsTmLxdEa9DCxui1b11i2wM93QQnUd
JGGXiZuPjFhqVUs6+iNR2FKfat36lKf+7vn7OAgMz56V2ZgoJAMsLBxsGaQtOJRoCTivBsk4xhV0
QtRikVLldJi9rdZElS9S87eDLzUZyAqr34E728TSTIAUYvkKYNeqyvz0RcZNhVI/2ImbNo19MFnU
2Wz3pGIY80L5quw3f4NZv7B8G/AMQ+xlVIztdGhThmqRoYsRboPt1hspv9xtJ4AdaLdYZDk/RwZe
XG07oNJCuuMX3w+j1WjmbE/ZHbe8myYpXj55DW6icov7DDv4q4Z/Wmc6SFx4sWutvIIjwamEWQdT
jNda4l9KaY2eYc9G6bXR1NxrZunmA1h2Ag3vG2im2N1Ry7BfI6UalhlYzjGOIiKlYwPZlwLQdC4O
1Ntm9l6CtuI+irhFc5C5h7TokeeYg6Y0EQcDHinNFzkvUyhYdfyhknUN+h0AlWoz5g8liPtB1uIt
pxHss8va7KFpGIbuuract94U22oaSqa/jVce1OmiwC6woUmD2oHGbSv1p4iZwNwtrfqIP0XMnOW6
zZsj9U4qM069yI7DmYNi9tZLvyZqcpd9HPs3Z/qt4amWHodDEbvjsnB87VGL5B9ncmRvtuH97JOf
lkDLfRTNuBFFah746IF0R920wEHcy2qUD3bfmoeqkxlUDXFzNqD7NrF7+WCnmzn8139IwAU69eXg
6EHluAgQgcTkMAnODpK1zgqS8OaCbLeOvzURS2D1gsbdus1iclYth0L2pw5DzZ/hjbtqPRMSX5rB
L3TIy+wR9asuEI//mugMvG7+EpzyWVCSXiYZq0SANsXxQIH2u3fMAXbPnO83symj+HaF3C3fruDa
wG4p1jh/ySKeBTTi5uxo+UM05DtNA8smqpeSRZ2PybqFyie05Dy2aye9Pusq06vx3D/oHSAGKtOL
N624F4g5QWahhm6r8qCOXFg7AzVk8yCUF3crAXEzaUzhGXKk7ULL/OprWyEdabOcH/Kwr16gRzbb
GwmVIggSWUGdNvXXCmtVwyjLe7MIwVaUSyCNlb1Xw1EBFd2G15BcfYic7hkiF+UK2nvpw6Aj3EJn
ZBuUTSobnf2/8dNKhBcKHVzT48iNpW9OoNtXTzR7M/Wy/WIxLg9SB2aZrGmWG8txwBOl4ib0K4Ju
Agm2DxEeDQR560YkxoaELibXPNtGqd+n+ZjexYL9JDN5ebGnbwrLkl+Ul+67GzMHHqbUrAesNYuD
YeMhgHy8/UC2kvPViCLHq2mb9kMCoeaVC9T1hjxogCUR7lQCsA9kUwN6B+ytcxzAY1EMEF8agLWb
vwAu3ezCvmEBV6EvF3a7tT/aS2yLXpX/3+zDlEF9tg4XfOTdOS0Gb52yvgzKgudPoDE0t9Cl9Jc8
bPOngTcoWnYjd6H5aCZTiKBEBXpMcjZM8Pn0+XCmzrRKpvsUJGQRlk4DdLZWeVSyR9YN8XVw22Hb
p46nIwzntPsKL8tsMRhRuLPMjWEL0f+kDq0E3dUhZ2O7n90h2we9GYhQAT1Vg4VlqsazFZfdS7ty
Rmt40TXRQnBqzBbUjKpOMUxqkIFVvVAlrSCugFIWauYjFMwie3hAZtq/ep1zIjO+XTAURQC5V2mD
KT2ooOUQgtlSr2vI19CS7TrNsL+7vW4RHcnkIkaEBFoAH17D9La9vXzDMVBFvR8cqI+TAgs6J8i8
zO9qGsgQg45BhnS0wO6OPaQxrHuVZcu7sb2Pp3Dddjy6kKnTPegd8+Yn9ZHpNuhm+31QO071weiG
n+T/fzso7oAWA9sDPlonPMRJ3fHiJxGgHpUYzPq7bKKDlmC1+VCEbflYpOE/hlp11W4TLzwsJk+g
EzTnpvN7k3pvzohYidOtOaSoODOyqF752i60VGXxaHrTHVoR1Rn3f22ZblEshsyp7wEJYUs75+zq
MUOuISvdHEEE1+8HAbEc3/XEBfFlc6UBMPE01RDSkGXdfPdqvhMG8LaLEnBu8BNAKDQ3v0N5h39x
mMuWKdJt85S9pmgf3eJtymECYKkb7LcpUVJ+jHDvxq0Yvmgl60HNiDOJGrwFdA6GL4XANelsULa/
+pXmBJpYH4Sly7HN+Zq0wUKEVU6OC4qLGsTJATWbroFQOBQ5SSmMNMOqnLmndztJizkIYOBlnCZY
C568ArLBC5xYId4/C0h1zCcfu/6Hjw7Az76fYnMddWa34pMb7mLfl19cyFl3Q1k9C6NMThkYohcj
dD2+kFscp9oOHMHQ2bTcRcV6f5ukLNxwFCuuUJhsBfFQ4X9dZVO3MssMuh/Ulq3VgVbEsoIRokLQ
BXWmwNTdDbBMP0NbRjvirQfoqr3Q2bv9ZiL7ZBuzP1Hck8lWgJERdrxVox3ZyUSd/5/2T/PjHv/w
eX6fnz6nT4iO97kHZq99VLWtDc2xcEP+e+hBZCtZd+mKFLzv9eAhdVEk3xvTDdMA2HbEf5oOJCNq
wOxjTgmEXhIXqjAJntJ/TnWzvE83D09A6euMORTClRqCVdrqLhLV0je8bE020k7owHx6HjJ9YfYM
vNh4lZpWZOyQGtVn3NjgZdbCFl53csEy/xTX5tsLOKne3GYYmXLz27I7gTXEeUr/dZva8Y/Zfnej
4WUY4V/s4O43J2yMocB0aSsbmvRm7V5jEVtXoD0H1A/jRi/1Y9aC2YI8hWW2W8cxPXAlMmxKlH8z
xaA65A24bslHarazaATQdAw5ltlHXQHsy/aHK+ir2T0bwukI2og78qZpRx/PLXNODuli3I8uUCtW
qOXbDDqYz3qFlETohtGJmqD62zR5Gz9oUKR7yKW5kqrGNc1MhqonUS6oOU2GuQUZsz73ZiMHEGYs
ii310pQcghsnaqopZQZOPpqyAL1O1kXtyY5C0KJoPoIVfMkobqIOoskBE4cc3JFiKV1UTdDEi6M1
NY2UDwemQ7Oor3nxGCFv9GBlcyiFHJoalM+34ULU+tJ3u8BoTagURol/HWuUqjGlFloNPWgn3BZA
464H+8OfHoPXHpoRr/pPHkBOISyuUh5/mcPF/n01xib04bFmyVkAJA5CKo5p4Tgp2v0+0dZEpD/b
5n6Q6oNkv27AAmsXmrGxawtZCQZWU+TB6qNLTaRM5iYhbAhTwwd7Nt0wNe+DCK1DXu8mapHr+0CG
coQjj1BKnbDy0mXpAfKD7gOgwe6Dy9gzyriaE0hiXUiW116A+PYYUGfrav5JImTVqk4yFUV2Lt2M
gZUWo9PYTgKU1DdrGu7pwsBOtPk+j1aDIKWxAbw/viOT7vVYVIH4eUOfYOy97sChB7ygXpqDIQdX
6Ky/kmmoNFQQDW66pY8Ade16bzNHBwDk308E0h+ofmn3ZGn1HKpP0/cwifsdBeAECHI3U91VcwBv
iM32jBftlTrpJkM2FqLvCb/SDcbTFmUfvw8XeVWtuMNA31yk3i7GewDYXW/X+nX+aLOkeMyxTjLH
dLxEtYl73GbW0mZcbKkTCOlpa4IoYUkD3ofjeZWDxFW6geeUydk0Hwg0wfASWgHSO4F9B3z3aY2k
cjOM8XfQ4H5zOuj7gGjE3+UcaoxulhmvGEj9NFBWmreyE4BmipWmJ2xnKwi+odVyi7S4oaAX4oq8
sL0IqyZbe2AtGCCD9KVLYxNspxkyGJlSklJSLsoOZC37YP/dHznDE/Mb3u1QujwCwpoCqaAif59i
gJUbV0szRkLj1vEhWNhQJNAdwKpZxHiG930JLo0hvELFK7w6BrIsWB77mx4ytldwBCDm76D0a/D8
I3mwMDHuxu7bJG07WWY+dxR9+K/QHZxkaSt24EZNSb40B01p1w00+9QV6p4heNtBvTvsUfSmdnZ4
LjmQ8YvaHTUbpq84WGGfYuw8sGz5041eFb0NBW0/b//qVqvZCMj87qb2MfNsZKeLap0lbhel2boe
jMp9OgA4AWGyTTul6QG6YNkhNzRrI4FCuPChBIy9NLyHLkToumZ2+ZXF/GvMh+pXnUDvLnVHvjBH
QKAbXv7q/Pqr1HjxNa+LBNI4qfsgGX7MlcazCwQq3q5SG+PHqzhWnATIgzWgP36tTf2NNQZK08MB
mC3iiPlghjbkTCvzNxsNUhQcXmRAYsP3ggyxtweIxJR7GykbCPPY1gPZIvGlHaz+fjDwOvBtyA43
E7iwbv6QvgKkUehYpTZGc50PL307QbS0tO5sOTp7Uy1WHWA31kYqE6SxJ3FBsn0E2vV34yweT0ZT
eSaBtR+F5/0sU/2og+XkduI6xmzx/z35zadMfPkct/UrrZFptUwLZdlDbF6E+o7sg+9duOkB+5BN
X7sIsgO38C6FgZXdYhA7t5xoTZUHcniuIihVQCrCWMXIM0JyLpnOZij0JTnY/nPa1taSFyhWb0SU
LcWkR+sptq2zBsTtfDB8xo++sII+DxHeog5yGSC3tCzwI1uTrUf930q34wjCdJ249APoQlo7Hddl
IfD91aWGAKSQeywa5Rew57qQqLS1faeajK1rf3RfKtDSHGwP6n1caUcb+eQuOwEK/8nVCjBhVb8q
aWqv6sRLq7cTA/y4qYAgiG0gu1gYmfFce2274p2wLoMBbYG0ifM9EgZgdAgnP6gYVBESIyyWWQXy
nUjJ0xXqrPOA9gaQB23dQNIvGXUj+G8fcqRDkoDthCvv22R0xvNvRdH62G6ZR9py9iWf7pg2HUmG
LE2YvFN9tMOkvobhblGb0/e+/zUOfChguR+t1wayDAsQH/EHbobeWnrA2AygMTyxxI+DrhbGc6l1
3/JyhJp5DB48rOp+gO7ZXIxqkMb+HQTw7XhCQU8CZk1Nf57GcR4EWdV5UFMioAW4iRb26SGubW2Z
TUOyRMwpPUThCJJ26mnDRL6dUteU6gig2Pm0N0ck0ApVVllqKASPDQivQwssPvohGDS0XDT3mpVU
y7IS/FXmw8W1Ueu16IdvvfDaXyiZ+od7tvfsZiZ4mL3RuqSunkL3SfA9vtnqlEqTBcLy3AeWiJc4
jDaTyh/RYSilD2wNR904tTMT6eLUHvcGZaA++Lx3c4/LPbVaHYrzrfSnDUGCyhE65X2DiN6MEFLw
IVCy/N0mHDBQkCg1OZPf+D6WUEc0H/n953x2gzW6l7ZH8G+gPEV3tdUtwtJb+iNY0oG5UUGawgIo
sLQdUJUpdLQ60KAQ2k7BzTYl/tnQXmtsu/ex51fYJevaiO8wWs3NccidixzyBJW7sY9wAYiTYnWg
DjDZhQvTLvjmgzdWy6tGZv3p5my7itg7rR4+uEHIPQ5GO2/ABf4Cghj/JMrKNhct4gE73wxfKsbC
sxTYt6wAv187JhjIZhfUXE2LJA41PF1kvgKeCKIGt+fTyLIKZNYBPZhasluys85F1uarQTlTT5gh
A7fQBQCCiZidPz38aPacmQbIFlGWrtgOHUWPGLECdZl0qhPx4a2LjIORWED1AZuhhpAG3gc/3hsl
X5GjHRsoDzIr19wxa5ht8wymrLYNZNosvsirHHIThmHdxelUb+24zXaFacvLBCFIaMQl9dcRco+u
Fmm/vKHeOiVzX1s3H5c0KHeSejtkBphH/E5eTEw5D8p150RPBKtot4gROfOgELi2Oz+RAYNC3yJX
lQqOqlSgQzXWSwSt/JNpDQZwNWprD64NDvorlB6AkPHND7smMJeIqgbeHCGfxftgvYyHDfTRIG+M
dM4FmOHxkqdDfWIOFOoFyx2I74ACRY8buS99/UotR5noDLwl2bZzVHmCGkqTUEehRelarwC/c8Om
eJvFz7J2xTpEUmPDC+OgsLDRHFMGQsLbpZBbwqcBgmZLs40y2YZJIs4CpAqB5w1xQL+oUv2s9Lh4
gJIbO1KrCf32VNQdeP/QRwe/1ofAAeIiSEr/zYbK1WtYat78W0RVbXGqJvNC/vRTBHm8CCI+1MFt
oiEUdyZki080D4LDoN+QboIgEyhVKsV/ZaTxP2JI3Du7h3i3CMFaT3bh2O7SaAx2aKJifGIJ37TS
M75mgwEl66KRG3JLkULPDGzsm6ln+/+admJatXAG0HDRtHk4FHuTYIGN1plbVA2GQW5P7ZpYyKiZ
ILb+oclVkyjL9KYOg1tvOCAooRf/RHgtPPXQFNqLFH8lNS2OaHnpeChEUL2JrTgieQVcomrqCbCH
QtH0UxMpg/iUVm06NyM56Keo0n7NMyHjcU6i4hu1ImHb577Vn91pmp7aQrQXDTpi1McNk981mX+m
vhHIxbtGmuAMwBXBqFFfscDahiBYeYq1SQOmSK6pL++Zce+AMJDGdXbXPMg2XlJfNUXxo5P/U+HO
2wwJsO5dWPQPQ16koOXK+oOjyJ0AGza3CbMqaOmAL2p2QTVNbdr2lVpJkTFgAGNjTc3eAIa7SP0z
tWhQgQX6AgGC/kBNmtL1uqubJo9S0Z5kfZPeaypqW1Tc2mCB0UPuhle7EbX7Z3JBUoafoUGxuw1o
c6FvUAgABIWahA5dHot5kiiv+50J6PICDBM+UtmVs0hqH2jmyrK0BdNsDpEt4a+sbgrvqqwM71At
mW1jyBstdPKpGcrsiqo7Uy8dyFnuCz9y7mantMHDpcE9MM+b+mBK0u002t4G3a5VqMsYCShs/bSw
Vyi4AobEj3R2sPHlvK8F8iEGWpvaH97+YyyzoHMRBK9afZN0Wb91UC30EHH7J0+m/Eeh+8gcuOVT
Drq0vzmkjfvky7KaHfDi7beVxKZLzZBhs3TvgkdmETvQtC+MqDq5mWa+MLGewjx+qeqxPo9xBJy2
MnfFwDcpgONrJKPMl9ugtyZW6wkiWdNUHuY348h8/EZiXqK8D/JIHw5dCMAb7yVUftHRqHcrnUHm
3T1jwxObo78ii88Y1jlpWW7CrIAanm35kHXNRGALljyJHEvBuI3anyViVRqzrH8E0liVK5Ovdoug
RgZ8NnbaHbaHWH7vjapBsZ0aHkLsZh4+eXrzhJRHHyQZVvuNwkI4Ch8hGguvS7c7U8vVwaYwtalY
GtIAvkP1dt7w1htFKJev7RKIKTX0/7D2ZT2W6kqXf+XqPjdqJhto9dcPe55z51xZL6iysorZjMbA
r+9FkCfJqlP3O2qppRLC4bDZuWsDdkSstT7Ge24nNroHBtMIFNaIBQAI344YldQCrQpukHvk7V1w
RWEv0Dqm/lWqB+r3we22Mi1vONLAdBzYELhl6B7KNOoPzgirKBtXXNh4Rs2A+7hP/fZkDNDaBgsH
+BnLXJ3IjTwGLci3jQRZ7B7FR3LpsqxExrPXJmyAn8b5IjJ0dTVat7ig9kVDNStSp1wVOX6fxShO
+tcIK0i8WxACgsM8tb87tVsf6eUkq8i7QAZt24R40y8rM2g3YNKrVvNSbxzAVdocyaRA07fRXQtF
0giP1jHvvvppsQfxjvbDYMYJwqXDSw1mgaUDvP8NeLO0HZN6uwO8FFWb4yCHAbcY6+V+6ML8ZvBt
sUh6EZ7TEZWaRCiPVpAEmlofdlYzUa8ylR2EBS7FmWQGZaHQ9dGkA3ZVXRyoI8XPa52nNnL8pg8l
V6n35xIMac/yZ6EM+RyYXQCOXLCieaVnPdfg/9rEhuo25ATW1vcxJi/tZ+O7HaQ7VYroVpZWeG9m
FgrjUx30VVUc3ad1Xp3wxHmhziEMizMoqs+i4+nJ6pN0BWVcCCyOTU/iDbigUzr4WoxH2NjTdwl6
HAh3jkI9fE3Glr2iJC69tXunvKSoH100rad/CatOW+WlKfbUTJCxgDqmekyMcQuGOttFCGaYL35c
dqit0N29E7rxEahTvsRyaCGTun4asiA861rvgUAXZQAQkm1WWu4Gh3xsjm716KYHZXhGvBKaaEGF
ZBiqsFagsgkP1PxwM8bZUCwGbjQqKhiqVyA7wLBV5N88jpj6GDGP9Uqh0kq6l84T+QmIOL768EBK
AhCAWKklHz38BpTy5AFNovxbUL7PQR4aFOfARQSOZDyQ9LsGybT1UAID0uWlcQcovXGX1t6mQpTy
hjyyKLZQceB1C0SnwLPrxHxY4GnT78nZtoDJrvsKNVcYSiOqcU6EI6u1nashWxZc23QtezGhqbVP
QMe0aEZmGDb4xZGaEKmxHpms35tB10ebCFDlVVfWfFcICIbRXp3jr97VuYpWtJGnXmrSbn12thvl
HxHUiReU1WrsBlTBsWg3UeVqKFLO5KG2Lfeoo2pryo4lPii5OmRYaQDZKXVW9V207VEDNM00D/h9
TkSKoEq4SkIse8wUhW5h1iZXL8EbrRuc29IXMKGG4NiZ7tfZ1MYckgh2ppZBk8p46YRZvYq1JtlM
7SIYRs7yyNpPbcPHy7fMxYWmyDOeXPtOYn84Dka93TR/CogtSOq6Qxods0AlJ6x23g+DG6PY5/d2
mBftMauOZKcRje9ZoFHViWrGujhjsfnQ+hAMdoCltHzNXJCNjR3478+XAkVR65kGhM4QRkcaFZV2
YZTdD6xnD12NMpk+upG1xh7IYmnDHvQR8lqPptbSy0VcSOdIHgIZiVVVQwmt0iqOFRWgknUJDika
GkJK9gAwlregJiCxxuUfruRYpbxGKHGpkIX3ZMqAlB7K7NiMh6iz0JZ9mKFmaMiOdEbduS07kBNb
HXgbP8YE5E795FkMBfh8fj+lfq1qyzWktKKtnQbJinTD99mIDivwO1mZla7OEgX4Z5amySrVTevY
8fxH7SfyZCj5fghiW57Ixl3w6zE7PVLnMHpIsDUgjvbhQj0dEHSgdAavWqbdzmmqoXXCo96XL/UH
stxGmoFMlKaig9aAonL0oha50sAhbKaBU0brr7nm6X+di+wfV5znMv+6Is1sCmEdgcXG4xMPozIB
8pYqeN2PJrY75mPc4LEy92I58blJvUiIh6lZnW2mqXNn1v4er7ZDY8ao2CHbdOqiQGUfG8aBbHQQ
vACeeTwAZgCS0uewwQ4CvF210z9qKL93Y+25aMr8VVjus4sfwiuooKcT1JNOJ7906X7nPEEq4zB2
i3HkP0zx/90HEmBAeYG/e80kY6ey4/aCiB6yMA03FXRqJ3YIy4GyS1Ho7NLgT34y3YdoMK3nPw3y
XbOa2CH+PqiLC+s5sOzopATAlzLTuisdmshJoZW5nC0DAnFXHo0L8iQcRV/1kc1SFMbWiLBH5cro
Pw1N5VLzy9yfpmwNcHXo3RiUGK8wxvSupR8a28QHESzZbGQoF1XjCFCDimLdAlO/9506feq1YStK
E0Wto123Em+2qyB/tztgbNuXqK97Yjn2kB/22f9Xe14Cv0bZqynxNWavQHkJTeZ+SpaVoK09Sa96
mPNnaWuW25a53XLOnymkMBGFjdzNnBSTdvCSBnZ3JNNkD5e5D0QZ5dwGzU9OoVU8zJeWeOBsyzLs
l/M0ld9+npo6eiOdpqaJdFA5XyU3l4MBhGDNBwQGU5SkXNKC86VW1RlwAJ1/mXrwhOr3wLU8ZqON
/CrTh4IiKki2NMM0lib4mEWB3QeApnHSjwOWp9NMs2mes4ySLd43zpE6UQd2F7NUnlrA+Fdd5mDF
PS5kppUHXnxFbyM1O5pc8Ezv8rQHVdfYpOUKEwFybcpPjmTjLggOUBR+Q52T2zgvRyp8M9uE+XOe
Vuvdz9PSIE9DMCtWdYJ9FJZBNG0LRmvqpEPzMa1fY6vQF1hVdY3G9kWDlR2tZ9wAdRDUpPUMNbnb
KgCRkJqYm9QLLBvul+TkBtj1tEAQb/1u+OY12BIFjt6eQCiONR61ndFIZ3SIfAGJ2KTa0lAfLOt4
bYxDqD3P4Ocg+Lfa6u43+zTzp4v0qRctHFeoDUIc7b5zgnvTbvWvDoRYPZ9F3zMZt8uqi90LBH+b
E2g8ACfsc++bUZ7JgUGVeJk74JQvu6I4C+iIrKiDby1oTL1C2blc8VJFZy8Msks4oPYAqa3oOzcf
2sIYvlkApa+gYyvGZbO/RYoYsYcawp145/ZfM92uF1FiBVchuH2hDmwBgK0YOzRA7KaOQgP/sm8C
R9GVB8cIQa3IxhKorlZ3ZFMNQ5Vd3/Z3JSKDGyvQ1I2fhuaNUem39biojZFKopZqtHCjgTEfisAQ
eQwcxzwgqrInUMsMdKEm1J3ZAeTnUyf5k50OPVJLBxbx3e/2cVqwQ2uH3Gh2n/xHO10gGbTwCEDO
1PnbcKB3kT/W1fTxZrwNuaEkUhyHIt3O05qoqT/HrlqWWt2dOUdCp0NN/k3r43UNoFl0Vyceyn5z
KDZ0lSeWhm0Uz05dAcanqvSr66IKQCnx3UtAniS4/CltsUqSzIF+6B2SQTF2KWm9LDzL/4nUGcq4
0+S1i96A0SsfbSn7dYhH46nURX40kF3dDK6NRSXIBxZB5jbfLTNYakOa/QQH95Nkvf3saR2C+4i8
X7im6/vcBnTfwZ7sNhZuu1SNbnzt7XavuJH+1J3hIHuv/IqiTQh0gf3QkfUiVO1wr5si3vp2mRxK
p05ubDcMVobXqq+opN/2RZL+0Pvwi0zj/qlVXY/dpyFOniHtE+7sfO20Tv7sSIQDR1erGfaR44bH
sorYsghiCQpsVh8j1xjum9q4B08H+wqNZqg5+XZzgn5YcQeatley449BVKYt1VmAtu62qkMUUkfu
SvMArgMBZnDRMhGdSyPEZt+y2teKrXkcie8oroFM1uhg1rzfAkMZrmMzEVeAX8Q19wHwQsChQLye
ZVcD2mvuosjwiYf0hkzAcGnITCvPChedlu8CrYk3aiz6wH+1dmu6abRA2FgdrPG9N3X4QAsMfn6l
Vsj9/JyZ4XkelOZ46/dhBBLPj4kEEsYr3EzxRqMSESyo3ycmHyc06kXmVt+J7G0Y+TiLRPbHJlsI
NlK+TcRv05F86PCpXXTBcKxR6yoN9wAJmwXjYPHIU+sy1SwMkMZAcCDeUI1DIMz6DIDGE3WSiYfG
2bTad/8aFe5IkwXsqFUuWxIdhZ1XX/LINu5MBM1Of7C3pfhsj83mC0vrd/8SBUBLYq/A7+aL58fm
XRcATTVFsoTf1u/8rkiCnBwOblCqSSCoWgb+haZqwD3h21d8MfljC0mmXQMI96bpLePLgAdvIJ3w
Fa8w0KfUiXbqJRtuoFLtgigDgORxJHK6+WM3jqxzBIYCXkwjyYH5AIHRSAsVFTcyhui489dIuqbu
oESRRrLQ1b/UKD4iB6z0gL0I1llQ2XeoEI83+M/wTiqJwDcM8eqdVVsF8gKhBbVwqUOP2gK9qmUm
3yFdtOkLZwiASQzX4Ogyvsc2kIWomI2f2KCrlWcq8yZXgbZth7Y58LLpT8izQ3zcycu7Eo95wPNa
8YJlxIOfoLh3Ed4NsgJjWOEUo6qI/VJrulj+6bMN0vrbZwsK/dNnizQNIrsj9ougW2FXZ8vaCpvD
BM4am6iabw4E+6pN7Q44knpfqCRRC0RWQSFH4Tq3csq1FYExYDJypG3XbhdqC6SxBXatjbPpIGa2
DDsf3zoZ6zzCOzpgp2FU8erGg5C6s6kDiJ07Rbe1OkccNJSEnBWX3ZnO6CDjHAxlPueruaMs/deo
1v1FVjndxooDa+86RXjn9iOkrQfVLypPToB4Fs/k0duWifym9Qj0j1pCjz04dHiUWHNa/1OMfzol
pwFOlAJw4ohtVBdi2w82uh7BXea4wKD46bocy4prq24WRoPKwBZlQQ+coUTaToYv5ObroDllRYEI
XIu9RhQ1zaUZ3doAWL5x+J/cOtz5W4FSRMhYOfKxyrItoNzI6+HO25gsHLbZ2FRpsYyhG/KciFI/
JCaH7Lg26C866370sedekWjubsCmDcT66G8ZHl/W0kHmapw2k2JL/n3svE+bI268GzIg20GtDYbd
jYuasSWyi9GetrbULPQ43k8b37EXiI3oUxOxzGgflzoy0SXQpS4VrgYRaxeG0bK1Jzz9xKjaFS+J
lm8Az7i+XxHqNMegQZwmHczmBJAJ6CUyEFWfINDpm5ugAKg8dzq1oX46aE70LeaFue2EKYFhwSES
QXvO6zIHlD9lYJBxebcgY5TX7z4Wl3JZ1DWyv6M3dUgn6MB/CaWFpEDyFlrr8iyVj2JC6EstmxwS
jSpBNT9S9zjFyqvZgPGtWbgITXYLMlZjD525qJTZ56VzM9sLwwT1x9QrrZVRoNCww8qA4TV+rOlG
wy0UnpvExj1Hp6F7X1hpDIUzxM3pgBxVqhDS/avdgF9IgNefLJ9GUntIIgOa5Uuaax4DISGE4seD
mTnW2u5Snl5AD9ZsdHCBXwrDt866fDTGci86kJnOhlBZSx73Yh1hpeJgD+K7pyHIluSSkK33RAX9
ntBezzNUkf6I3UkImj5XioUGVbKDNx7oLEhYI8CkwGHEfs5bk7UZKhvlu6MXc2wondf9jnzIZLP8
r9E05dwmH2rmecbs5dzDDSdfGRyCkpVCwkiJ6P0QIxpZAS+Pdtq5JQiHgh+TLaUecmeVk2/aTPtJ
EchPQcokiqDyE4I8vUE1+wl7x8/RzN+CmzTYZcGjFmlPqIK2zqYGfkBlhT2U4vv4XPapAPeS1G4B
QjOXZROaiPGkwQKMkeKtC5I1ihQFaj8iCNcwP/wh4/I1D3jzpeqRt9d4qN9hweOCe7LW8f+YJ3u8
tFqw4FRA8zvJmuPlivuBCXwXsepP06lmSe1gVFhTiaQEkmjsoQNXqMzqQYvXYTfYRCZAe6DDeEHh
5S3EOqt7dyi8E8CC1ZLsmgT5Yl6F5U3iW8PVYx3WL+OAEFwByBjl7GgDX/zg5pDTVbp4DPKhWnRg
5DvRoVdadtLHw2yjplSyXrLU3OQDCsKVqM81D/JHD1Wwd7XrL3WzClHXsqq4SB9Z1+SPiLyivLGQ
d+QY5OkFVVLuDbWquHrrRNlPk0CvDrSqaYj7cJwzHze0eBCpPTXTgQ0r1ALZW2o2boH0IALcG2r2
kV9jN1a5K2u8KLhCoz2yG9aSepGJ1w5lDnoL6nV5G52bBitU6tU7s7pByOCWOrF0jRYF6/VdpmnW
ALblpAIgozo0WBwglJQl/hm/Lf9MZ5oqvoAvW+1MI2fDwiz9FgH4HkzwRoaNYQZl5vGMDgFUAQ5+
hMPc/JPfPIxGkAsNm5v/71PNl/xtqt8+wXyN3/yow6mV3LfGvR9CZFmDSki+oNP5AOIPtsqtoltA
KCE9zh1OBEr6Ms/+GkLtudsdZ5ybdPb7BdIGGUnDAcvhfz9NWH58MLoKfZLJOF+VjLwq7XzBbeN2
kBH2buOHmIdQc3KhUxpSFPEzlDfLvWZF+bWBNCRDKugkRsZOOhQ9QxWI5hfL3rTebYrO4mSjQdTo
3I93AGqjZb2pZAKsxMdYGpHHqJbrHPM82wcd2O0hxZOIrjp39KDXUVwlF+GGWJnLsOXrpIi85XTF
j4kRpQJwGxzeiq6dSoFdcmnEq2kqGhzKl9RR4c00VSqNYh1GWjm5eJp3sUBCtAXDhDxwqcvDdOak
7fvZH2zk0rm2k+LGxjg6iI+z2cbHaeZZqWO2lWAJXcY27njQu3l3ReuAmyoEkzo1fZZ4d9KEhLZK
zJtw9Cghr7YLG9YuqbO0Xe8uR7wlK5V+ngYpCaVAgHgQ+UKJqJC1uHEt6wKalPKtGNhF43rxZkvn
Ejo4EbC4flyfnCgFN5On+3un6h6pIJ3K0IOxFh2RgMk+m8iD7Fk53ABlvtB7bAhSFl9BoGffxlHs
XPBAWlOLDtoANufUat7aPkiQ6WtQkVd4Zb10uQ8WAycLjlVqj/v5kr80H2dJbLzb6KxNbf4Shn26
0PPMeZl6g61uePeJlMktYyy5Be81P9XNcCQTxCGS2waF+Dc+nmVQzeuCJbm17W0IMqYredGhqepd
YuXqTK0uipPbSuTPuSPApDHOTKauBmcF18xgP9va3KqWbqwnW3KhjlRmAF3kAPGQjeYMS8iJBo2d
rOarBo60tkkHBup5vsBKzb1jdKjXMlx84Dgf3KPNm1saRn8S6iJKKJUWn2Y3StDwxtNHmP+EBDtK
Bfavy2wSfnXtPCc8zZ9MOn60MECTCEwqvjDyrXnlLzSNO5/+qtL0UUZqgq6KXOjgDeAAqY3amP4q
mtRpPYjuZZlczpfVG+HutBJ16/Nf2latdtBd9WX+4hAgBe+/TPfzp+sE827y4IXmmv4Pva4Yo679
zdQcCvsAhg01gmnU3jEhkqDlWfctrpsHM82ShxiSjQdH11GhO9qhZ2dpeXMZsA5H8adbbxpQGe3d
rLAfJYjuyEnnprFsuF6dI4tpK43l2UJCgO++7Ywn1fTirMYWL7xhg1oRMCeXnnFf8a66uiC9atzE
uCdTa4DaK8iC6Ei2rg2KXRbl+nIawMzgvjM2vpQGmDhRood1dRvvaXJw4iYHREWMBTVpgIcfi8aN
7pZM7YBQYtq11ZYmB9okO8WW+EGd9HG1yDgihRvcTFdvLIVqs4ivaTLXSdRFt4sL+dPBi+NveeIY
J2p1WB5ufcdsQSeCP2jQuuAWlSor6iRTDonMhV353YGayVBYOydCsI5c6CMoIOP04Z4MmgONF68c
9B19ANB66IdAdthKYk+lomc9strbwXbktRjUm6887wuk3fs1FAH7XdChGUptBdIt1GjGnncqqgwK
fEBQfwFPoQ1K3Kw5Fm2E0jXzdjK3UOCTZQm+EMRolu87blCo7aY6vbk2P0Hq49iKYvGpUM+Ka4iJ
G9adho9dBP4z5a8DXbzKWuYPBZJsO1lD4gdRWu9hdKDUNtaAr3b9VUOQ8zVmKIBMlP0zsdKbJu3N
Fxk3PfRATXHLrajduqXZHfySJ4hTJDpYA+3uIemhjCsg0Pl9HA6NUvtnhOFOhmAwfqL+xrdS/DRS
HZCEEUceuRqYLYwE4LM07J6gUQEuZ9hnNzWiz1PPQRoRAbXJjQN7T25AR7zP1o9u82xR/N0nogNI
Hveg+Qa8Q1tk/VvmhKgu9cxnyA6XKEo0sl3dNclT2donpzDCV+B50mWB8uiLdEz9nBs9UmtWH71+
jFQpxChoZM4DlG1blr7S4hgJokCkT3QmAp5MZ+oPtj/5Bbqh47lZpJ/ybBq3+iOYwXafsnpTjo31
9xob+J7Sa1OvgyzZmmklYCYfOTpyplnSst6RvYvThRiQ2L0UbVFsOegHns2smPiseOoa68Ryqz2q
kCDOm+YTnxXW0rDHDQi0TU97Gv1dxMmAUkOZAutz8CibhTLXY+38MuQeeLDLMPkPbbWM5cKPpH/0
EsiOoFQmyS/ZwJBwMdSKOpAnzC8RNAStVTx0K9RQ+cfZze9ZuOmD1Fl2NtCcCoUaR5m17UOoTLEG
S1m3mZoDiNhsXuEjmU77IJUxgMA1PVEnHZQDwjCAum6pRbN1ifE+m22o99kCSws2rRQNIl6umSyI
MwvyQyflGtWFWrWe1rvYy6olNemAIC+IOYP6YpceCjZHjxoEYkt7lBIh2x/mmDzGAb/O8aerWCW0
X4sW3JNhbxf3WmIciZvBhzrpLgHWat2NNwU0+qIxFq1uSoh239tqOOoQf13j4egcwzoIl4072Kc6
ya0nHXTpE22dFPkBLJTFKkDV3Bdy89PSPhl6sHXNvAWonr/SHVPXEK4oEbO4bXS9OTZB6670IIle
ZXbOS8v72iagXR2aITroWSrux4HUXyU5NHRMlAtZUcL3SYp5eG3ytwABnzBs1CuypWrZ2l54TVzD
gJjrAJZRKx8gopy8+zIoskjIMYqVgeRpC4ZecH/Y+qqjMwtbVSWki3ABzqbe8cwKv7Gmg4q7C5jQ
eAAppgy2NQp6t6yxkZSVeBI1WEaA398Zth6eM7elg9T6yJc2/WeETb+qOYKu9H+Zhm18C2W5UYPr
yjydfU3BtQsxRfXVHDp9KZNYQUsvULuGt9pOR6bzRgESvkRebngpu+5EHNqeAHtnlKuveplCDhL4
C03F2YMA9B7QbZwFVQHZUDySH7RYvtvmXjoTul6vlajADGTjQQmIRnagj+zzND3xsvo2feLxT+EF
yL7IIwvlDooF8aOXFac817yHGIRPBzxRxrtQ9V9He6rjbWGGoX3gDqhSfrUPSGQscqMud3j8dWcs
+LvzwLiCPrSdbxOziBal3kGEgHqcMBoWTcnCba566Jpp0EFwvTGoNTZnm5Ok/Q61bdVtOx5qEOsj
ewEbNaljtuW1U29K32yXVOVG9W7YA986Nvf3VN822zUnHrY6aocXKdG0zspWnlXdIrdWr4XE0yPQ
DPNGJExbR+NZwPv3M7L9qReFpaDPQa3kNsav5+AidbCpB6d4rCrxZiHK+BaV9QaBOPXVyPxkhfqp
/iJdF5E9I683InX40hSDtvDdzDi5xIhAgWJqM0TksM4JDmSigzNGkekMaQpouRYDhGhRvLqJHQm0
8gi4oyIusoEAAPo3Fj8jkJNfvPHxK6T5Yg6NvotthkdyoXXJ3tY1vCXKBBrobR3YENMx4jcfd4Vr
cvat8MJ4ZTCWXbxEd4/hkNfrTgoJrDfw4lDzfLPr7Geft82DG0bN1vfzbB9kDEpp42TkMVhQXI9q
9g2h/XjlO4NYObrb70AhSDXqdPCEKNe+w8w1NRXAe3f83cG22JZnGcrF++Z+ED6g/UmU7ZHTAMAQ
Cg+3UAZ5t5XOWfPjvQj5+k+aFb6FV+3YOYypeEeE+goli0q7R3QN34KKgmJF2P8Eqasdcr0mXmFQ
eQKRYnUbIhgz2ahJHahub3bWUnNAgNDarfkIGHh7sM1i5KZ2ET6sIA0xNzkIFPG9WufYClAh7XJv
mYwM45BqfeJ1Fdw7rElPbZ/4S2L05n/ZZW6lp9wa5ZkQgV+DyzeFKGGxwG1rvIJvQ6Lm30yvjuQ9
uF7wH5GyqL3X3QqEQ+Ojtg/ffdsQjMaWKcO70AB5tfSRyMLecPhq61Dm6WT/DLmYdzsVYoAjc7KT
/yBifx1oAzAGTZPsbBWFGyQ5kNdzBzwXkSsHuw1AIUma7owka76QR9hE9jaGON8Ci61sOVHPN5re
bf/YJuJ55MuAkmGutzM5qOFCXkP9jL5SWX1uUi8i/mpP338Zqb/1/jZ2dm7HqUpXk9shGA6qR9IV
UujlsUMEYCMqw7oXKAmDzLEY3nL/puiU/8Mayp8Wc91HmRrYWQadf0IVeDWNkVmhrUUPpBLdb3pv
V9tYC3PEnsY1kBwXPGo8pN5gLXX924yZnnHVBcgk9lkJcR8byGvFsxoCxb18R2LPftBkwNq8zR5t
vdbxO1UVuGkya5MyFBdHSVmcAYIXa5Q9lU+VY3wnaKPGv+OxlbzNY/RoCFeaz14kx38modZQYVxu
5qZXd+UG8sjhJnWC4MR6QK9Y90zV73neQpou9PuLa7vqZEpsZKLSN77VyeRgdfd6ZyyQLShRIYJb
IscKE2FhuziRDE02NtnYpF6rBbaTerFXNB+p909jEx4ic5EJEKhq4oJlAtaVEKA1y849llLHUnO0
q4qDMKBvXkrp5tZPmTjuHfRoV2C4DbLbMBgBDDI6gamb2d8FMMQr0GrYN1oB1b9ec5LHIM2rNZSk
hjMgX+mBFwnfDkVuXa24YMuW8fClNcVdlub2TwD7Ud/oybew/Gu4E0qUb7SJCSJ/vCvAj+AhFONl
J9a0PqoHuie6/clu2oJvnaKa1Ie83syuwHYfhYAw0ixIlBVhs2UyBBnuAEGiucMobAh+aFcw2ICJ
qkDVPoIri5JF6kjNps/fmwQ9xNvhc2//a5N6Yx3wsP84Nh9Qo1OKbAVq2xOrHbH3xgUWqhGhyOaW
WXimNh1GFz8fxD5OnOhkYPFJfAaxVD98lodXrjr7Th+SC5EhWEJZW5SNxhvy6rPhB1B6wRVr28mL
zGZvwatL4TWuXD/mAn/F5CXqgm+kW1trRChRINxV+nNkgRsO97V/K8IafNx4+J+BkUEOym9DBF2U
dR5QKg5xxNq6a/K6WeaG6L7EnvWt9Zzkh1k2GD7moVhaYqukJ2/cg9BqFzAdgmwB7umgBjeK6pEm
aY3o7Bvat1Tz7WlB2SZGdsrj8Bst02iD4ALlunCtNjnQYs2z8RsEGL5YE5sX8XrJzk/PWoVXxcj8
Rfamk4B2jHZbucvZleyQ6UzxYvDKBQh7hy1AM9mzA3lxYbjha+YDBu2Ai+0Sp6G6uABQo9SgCV9j
SAMwHdwbphP5219HJkY0XEVmPQusbM6gYBJnrHrFGTuQeMc67cm1ouhoxdEmMLPyPk3j9soTBwUt
CsqgHWIuy8rX9R31ai1rTkHgfp169Z6/1QB/HLE4wq6F2xokLxEhI186gLhuw5TQbqgVlR5f/ftf
//P//O/v3f8KfuRXlJEGufiXkNk1j0RT/9e/uf7vfxWTef/2X/+2PddyGbPBYcE8sI9w7qL/+7c7
JMHhbfyPsAHfGNSIzHu7zuv7xlxBgCB7i4UfAJsWlAjdevbO8kZWBSDp75qkBwxXSucNqXOkz8X3
VltN+9hAhckRiJVtQissxVi7Q6kZSy98CLOtS7xykEu1F2FfRttJZTCJml/awBFfQhTCzMuMOGHx
CtmYDAIhYCaiQ5D4n23kXGbpSsdv/AB5YlTPjgcmsu5sjYcubqpNjoceGJn+6k0r+QVk+tmOtTpW
7CzjFeqR3HZyobHkTBNATUFf/PdfvW3+/avn3Ob4ZTGGHDS3f/3qQY+Xa6p2+H2jon6HJHCAqilj
WGe2Vr5UCZIm43JCDcBBl65dXcmDA/MEqLaOMrE/e1XC1w5Z6H6aR+kjzYbVSYgVawfG6vAljSpz
FVuJOjuQxDyWBXgyeuSmngaQPuPr5W+jK/inUeM9uuo+lEaCtD/RbWZU/Y0MY+tg2yaeuYA0OP/w
u/Ss378cW0fUF9+OjdIQzjj79ctRblK6KJ0X99MinRcMuPzcfkKGIr+Fomx7C6j+Iz0Oo1poG3rk
UXP0QrmWuO0LaBWbofcNMWC55iwTYE3DgykUNcQaGGu+mLI6O+MaES/FOxHr+TPTCkgGFQqufW4f
a+caanl1RaH9Bgl7dp+PbPoluG1Bd5D4R7KBMizZNgX4H6mXBlRRt2EjLz+iZlCtrSIbuD0rWyI4
Fe8HR4C13xeAPHY+ODMslVTL2geKMGzuoV3P7n/ztY1rzc29C+WO35b2pDBnSuYdxk6SnxvaAOgk
haAHlr/6ybCjH5XysodmPCBSWFQsBgEYGlnE20UL6OEh8wrxYEqj2mjGkK+pl0YrlU6jc5D33kzx
Rrsw9bVpN8kncvm2ccanstFsqKM09fAffhG298svgum6a+Afg2K2AxiyY42306cnFZ4sZg8qmeCe
4RUF+Ti9uygD9MqEM4zKJ8OrzW+0CLO1tjsFzO8uWuhhiaZVkIKMkzOpyk4qsSQeO8nD0mnlFUWx
aEa1twhFgNDeKWOIyyTlkQZRBzX/o22aLNATf1vXLqpsestNd44ajKNuu8aRzuwuscqFiHpUWyFR
pO9sN97P3X/zmQx2Jbf/8Oz59bE/fpkggOK2zl3PBBGdx3/9MpOw0o000/07p6t7pGIzb2EAv3A1
I81D0XdmrNvUEy+5zta01iWPqgqB0lO2AsMtiGf/L2PnteS2sa3hJ0JVIwO3JBiH5GSNRjcoybaQ
c8bTnw/NsTmWXd5HFyh0BMQhge61/kAasXTgHvflviHPsDxn6+Xp+ukAyejcd3i50UFW4/FB0EkN
CacFc76uExV5V01kj6qbRCsZbJENIlM+GsjOREQJkHVXjC5fx2WJlo3vpo8WOJf//lRc+x9fMd2w
hWmrGpK7wtB/+VRYURlB3qbWk8Au96wvhhlImyRA2BaXW6mJGlhx7I3lY2TNqfdJernA0EDKJcs6
9PMgxjpIyUtpZd+ewMGNVus1daygxZ01awkFLEzkObBCDu7MBTEYBzu7K+23W6/GAp1mC6wbhyU0
VPoxohiREuxlsVvqBgeGUjjp/6iT/col1HTtvPSTdVPjsNQ2lPd6kfde2cFsPPMYxldEC2KUuqzq
IFuiCo8tv8aGS7Z+6u0aTYNBruGewk5bvgLTN75O5TbWmnmfmwBVlnpRjBbPCIKKqKaw40ew3wGM
bzqrvnHHZ20hkJQQkUndslNaSkvbMOGglLaE5bAIC4MceedB9Q+Ye5eXro2QmZ9b/87J7K9p3rVP
sqrg1eWl5DC2sigb1BQKlVC///d3RDP/8dNx8dtwVcwFXNNgF760f3oOTa7gdTfp1VMYqkvUOX+L
mzr6kQ+ADv3REg9kfiLgeQCA0dcLf5QoYpDf999L0kpbfFNRybCt6OXvI926F2xgppObKREcV7RY
rCGuiUkhVyuLTjRvwrKbn/vQRlUkyLfR4ohXFkpxRiYWqOlSZIfR7h17UblZilmN+GjlmONeFiEa
fUwpi1ghbyKgZhtH51suGUGRrzWbaLbaT9Rr2OKsjOr6ShwiUDUfUgOq25V6bWYISeAEpl6p17jN
Ffe+bn6iXpfB2Gy6Ieuul5DXmSDmgPvWEvtd0+zu0dLc4D7p4b+OkHje9U7DKVyI7ARCwX5Rg+rg
h6X6jqpIu+WZ6u9ktzhG/7wk1zW0Dninnh2ErLeM9vttWj2YiQAvw+W0ZVcEhOLLU9MZM7hRrBun
qg9f0Fw3wOcQravt5jA1ZASgFdhr1C+i31k+5atsrvzXpJ81z1fG9D4HG7rvil47yJnMlgzgbaZB
ZMGTW46Qk/HJ6v1xrWEaR3AabrKzHGS9WbfTpjH1bq1a80edbJD9RkbpQujXOZxoh4lVc+8ERFBy
o8u+IQB/lM6QbdzemePsvgNitNaxPYXwJ7BPtdta3Y8RAXtV03XuwMm+OVFzbPz8FTJDci94HD5O
bIzwvMDg2iz6F/JcAXZ2QfFSZHODTUDZ72TRqtLu0PQAx2URE2b9oWnENu704pEIu+oVIrWftKpI
70Vl79RptJ9k1Rj5redr/rzVlzrNqBqcO67d/SHNL1qZH2SwFtMg1A1T6yADRqHMkC117WiDje4F
hHAWSw7Sbe9Krj5GtUlQr2gOul9XP3st+a7HswPntfHXbNONh0rVm52RNgp4oBm5Blic2zLqiqd/
mydNDmNWVjsCFv2m6rHEy6PyqVzYKMAgcUleiCi5UmDa2KQ5Pynq5MHEOED2tWaeUk5UkZMfp69O
UXjzVEyvcQJBw6kslVwLO3ZWtwYEjYIX6SJuaKalB7FoPA51W5OBG/ohOTdxUa0bVbiP6JOGO90p
IxxniumUaETngSTaz5ZGosAqQucHnKpNmgXGz6Bz7/qWjIwcDhzAfTSCMNoBaJq3//0k1H99W7Jq
MIQueDFYqqryTPn7g5AwVNVqo9JjGK8SYh180kuSMoDc1IMbduoeqTAiIrKuxzsqbPuXubUqDG9Q
ybfsUn2M+5z1wFBlvxV8KwGXGW+3HmD4AxLVfrS3F4kVqbPSIbLK/qd3N1JUpVsMbOUZFo4Y466D
psmu6wgd9PG6M6bk0oWt9iAbBBmQh//+GNRf16XLx2AK1g3LP8uSO+xP7wN7HMF5O6K7fGDabXdh
kvKTFzgfI+JFGEDXZvQybz/6NNA9Y9SrXx8GckSZAvKXv/6wRM+OTFm8/u9bNtRf1jm26qiOw1/O
4eFh/GPnCdNUxWgwii/XBf3s2zVK6EH0jZhwugTlUdtJdpXri92f1fIdX6tAqf5ZHaDbeK0Wehd9
w2rj1ruJW9szoypHo2kjw5yZ7UavmomWS5FuprBBOJiUh5cnavikBNXHGUYIhjd00DzyQDW8aTm7
9cuxyPsf23G5f7hFQkze6WyDDTYWuuUagvLfv87DNI9RPZvJfvKheplrHVOWfsZq22ahSQDJfhrm
AUPdhXAydMkDoLf6y62Hrxgz+SFtXA2Bj2ujBpUhGkesnEIEplPeObBAi/DZFFl1HJZWWZSHgETw
ZI3BKTQEXlV/jc8HM4EnrKo/xHD3398BbYku/P2/y4/XsVEJMTTbhpP19/8uVItsIpMV7K8cLr1c
XyMyxPbdsxbkJC7RUKmXQzIHDTrg1PdTDqcNgepVYqHiGHQ9wnzCJmwdaPpuQss5ZL8AdfdT+dYu
OWFO/T++zfyR9CUa8Ok/YwqN/4nr6hoRHsNxfo1iCVx9CzsKm13aJcaxwy58DVIIBNtgBl+jzEUC
D+C5Y9cwJY0xWsl6EED2Fi1GEtBRHn51RZFidmRaF5Wcw2tGXlR2ywszvwtCwi6yWJjIUjfxIBB1
jFgtj215JGP2A7BV/DMrLywaeSPlgU5GynfeF6nhNZHB7snw03abiao6tWlvH0kiD7u2NuYHuNmB
x6Nce1vm6Vs/+jnPH/NoCkqPFsnEsryoQcgLBAXJ/gLQ/uwESXHU+HWrS3ioQ4Eq6M6z8lqju3GR
vWS1LE5dNe9hP3+X9bJKNsrD1Fe+p7LsX1+vICubZcpGHftVl+fBTtZ9uphjt7tuipu7T3VZn2en
VlSeOVT4Tcoh8lIm5K+dltbZ5zrZRzHrYvFA6wlY/POusaJmT+gId8dKqzoEAhXEFOYYLo4q/Ewn
zT3Yfpp5ikuNcH2i+sjkdUp/J8uFUwTrNlAjVrfTJvUbC1e1OZnWCCjzRrHa7NnuQvs8G/69ZYSU
lqou9dVV0woTrxAzI38TGHeKkf289RhM8RMRbJtHu5GwXmQkiTj70NrYLMs53GUihNMRLejMs+xh
pFWyJzZOAHpplHV6YmwIXYUP1ytl7rTNpmn2rnNErHjjOb63613UJCjFLeO0xsk3qqvam+sMhV89
6vhb3ia11TnyIHqWOzmrMZf+JUqDo2MKs1hDB8SRovSnfSqu12kD3zhh3fImu8t5RtL6qxYhzaMs
+qFjLKwdcJ3LLchDFaCnkVraSY4KnEDZ1yV/E3lXsk7XoCOQ677I/pERIc7hq6EnP5tp9L/pRROd
HLTheMb0Wy00jCeEHo0nfUYKCz8Jd9NaZpivRyVZ4diSPcouYAx0KGy4kUaaVmy02Gh3bo+acJN+
T4c03Y6zER0MRSu/pLPPAsROv4OAbDyrLbQ7XEfHJ6Xvf6iVn3wHF8VSIm/VixO4yT2rU2slG3Jr
/NlXtvIY+UVymps29eQFiIzfOQucseinC1J9yNiP/CnkRVL/pShdHfXVMd2l5eDuGkMpv2K9vZ5E
7W+1tIFa6pLGUdq7Ia7IPXQEA9c8XeKDmtgCjjUfGZFHsSrHSFRrn4eYrwb5o2xVraj3LHb+O1kM
FRc8E8ar16lqvsMVMZqL43biGUOMaOtrBPJkscprcQ+lcX/t247ws7EKKLZ+o/8mZ7NLW9lhsmuu
2YWrz5oyGk+ZfifbrjU5TIgMxNv1Vh2lzY/sWbBaWe5cT9lfISICbajhpUk89uOel5hoTLJuJ++j
K4Rx0o38454Hy7kHTpxf73n5OmzRNig28qqpCYJ9tm0y6csFloO8b+LNw/W+/uue5aCxUf5xz0FS
I9hP3u2+zcftoCTmrqvdQ0luDg5aVwLsUHqWFvJ0Srsa2Co5kTKyzb0rWxylgK2Yp9i6XXu2kDpi
0wlwbVtwIcscA4jqrR85b4keYiQt6wTyouFJnl5ry14TK6B2fq4kXhjxAtCT57ip4HPUqLyxBEmf
4V2mz1WGI+XgPsoOgAb0jYBKtZHFUiTaE4NlRzkEBzDHG8Ih38q6xiFZ3EVrrFCnQ9Gn649hzNuE
LbicrkJ3W+vTZxGY7f2kWrtbj6yaOv6bXbGXc3Vz6575RPJ+XZXlnewnh9bBiB2bGJuDrMtHMZwm
I36fq7k7OHqVekR2453RjuZRJHl2Dsaalfro+Xl5cJICeyuRZ6s0LKc/wnmb5nbzc0rn39hBa1+c
guRCXPs5mHCE7+bGYGOptcHj6KMjk/da9k1THXLFDAIwy06n1b7Hpo4QfztnT/LK41SYxzgerQPS
gLvSsZAX0mb7ro3DP/RBq0iTKohbWo55jnhrbI0yUGHTYZk9JZW7Fj6YB6XZVAbCHCkoi+9OIC5I
aC/pT6I2zsiHHAMUCCOt+F3pgt8qnF2/WqNI1sYw+c8N+pQeNgwC2sf8cW1Y/OXxl+tGXeA8woeA
NheGwxdQwhCcVRAFf7seFt3w+Yqm3LpTiYI56ufbGg0Qz0+x0Ml7lQX31KvfIeat/F5r3t0Gqn2I
atxeEMv44hrWscqWWWtXXTszRkf62Kv3eZSQy5EjiUX6YTU9+65aHm3MpDdyQJbvZi12vkEtSTHI
GZoDMH3nZXatB9k+WzExXbUaLmFJeB52I37ny5UyN0Doy7Bf+Nm1h1GEybbSav+bX2+vA3Wn32jd
XBxVQYQLk7+v1xsBNbtScj64hA3BWSN/sy6WCQEuHYuoy7/MTjjtNajg26ztuveknFayg6LDz8O7
L7tDfKl6ch3Mp+SlGhPydsOq4SEAA3GyUMD0ZINiNluXp+Zb5+jGzkGqdBcmo/JWGPzll2sicVd5
c+ikpHBB/OCRXF0/rgJj9RV4l+DJUnCo8RcTYTmijkH8EEh6b2cr2I1zWe9xIZm+zAU+K8sHnWTo
KiCAmZ2tWXGB4MXaauaV9Eqy6rWacPCIwBPsiyDBNuya+Cb7baKdQDzLInW5CMHIBjWwn5URc87l
bVorsflULgcnZW1X6bGyka/PyO1pcH4LrbG5vlDLLJp3Bbo/azlI9upB704sJ8+yZI2di+vGwGu4
KLQdy1z1CINqZYOKeU0NRXlMgvJO9fvgbbQLPhzIntdYZF2rwJxENm5kq5UFqaeQujvI4CNI0p9p
6YiLLC0zaqAoXvNlRuTpEFYnfmlWXPdPsnga4jcJKeQE9tQ5dWbP6rSvRm0/2N29tjTAdYNE9qlZ
Gcs9D33rMJcxHnbgspyTb2p/nk6hhcvOPP4eqN8GI0Dsu+szgmCunqxDO2zXDu/IXaULI1ljx7jT
eke/NPBNnuZahGc9E/cfnXOFhN/YZd61rBEvhKFZtTjdLJM1OT6kIn5MIzd9IjVOwD90/+islDat
c7KN1jZ8zeSFGqP4rStbdQMSXWzAO+socVnxWxoo1iZT3AJjG4rVgCS7HyblSRZHXduDQWMVVfjm
cz6Xm2LKk7cgrMlkLKZeLKSTN9wSnF0t/I/WOB0TD8Wm6SBbe2F/N4qwvpdDlWAz6wLGQlqVDwRf
XuV1styojvKmsmV+KOP/flOyNSP6KG9KQeGTxUJS7fxpFieJ8rziPZdiTgJ85bOTuYoFyC5XGYFP
yNBA8QmwL51sKSZwm+jaSc4ZLZ3MLJu9qg02bOnXwJLiZ3Ag86sO2j1pYQfLkhgKlmioscuSo+oH
fRbJtZSW00kPiuFBtvmte49el3MvS1ogniukJa8lUJVv3WirF9mWB9kPNTSjq2q4wGGe3IgxnK+X
EHW64rfhn6Q2OAKr9Sp3JwAhy835XYFmgZo6d7I15z2/UjODPI1sxf+d31QK0rYLxKtlu+k6E+fW
qpMDqbHiZbbseJcoQvVkMUhFe3Zq/6strIhvMT6lwYTamGwULZcq9MY95o1SvIxJX2zzmBC9bB18
PTs1E0+069gWnRQnfZFdsxypcgL1LNyXi4bd0G9wfEjJvjORiwLDEfR/Wg/NJdWxFkiTTPXIrzcX
s8LnF1AOp3EIxmLCsWF7raxCl6aqUR/irDcOhB4mLOGWOQRAkEzPvtZDeBhnMOqII+bPqjtklyoK
L0JRlQKw6MyGTdWxE1pazahp7/wJxJmfVcWzrMPo6puZaQCxlqrIHTCNXzZCk5xgUmEtaEXD05fx
owp0yg8xd5RFOUIrt2HSiydZo4as9SYzTbayLZyS4YEwyLW77DGMGF53JZEkWXQIeyLc3z/N9vgN
qZz2JKtbBVgjX9D+KItBUxkwjaALyKI8DLX2ordpepZXcmfoFRFvLyhL3Kg8CNPDe8Pji5I+DMYo
Nrro+g1Pmmqbt4XtyYF9oSpPwx/X/21TubM3QTYHlscsc6xr90ka77Rwyp9ldzMnMauJWfu4fScw
2AOZb26C39Qavih8/GCNsxPK3rauPyT2gsxWnOOtSp4lo70FyTeeZelaheEGacNx3EGo/RiOzr8O
dHzq1ygdHMJytDepAc9hAgX70MdOdj34jbMYLvhHtyuQmcka5O7GMf/op7vdsO1sjP3csIy8IQnU
M/ns9gwSMPOSMQ1/8w8yzHxrF0b/n+1yPK/mjM1fWmzJctleRYrormvh5kt39FtRiujcilCHkJ9Z
OkNTpDPL79dbqxzbAMv0aleMB4cM1n2jqz9lSthyQiTa6trayZQwq7bzhBHBU8sqVPbyY/t1GtAr
DrLB3V49lDT1te+i9tE13Oox1dMvEglTxoGztcvS3Xa8OknJriYLWiUk42J309lKlTo7hWxbkiQK
S1BAf3aRGlvJGFYeUjjjZhqKZFrZbv6A7mF8kACpa52ESVlj23hXczc8vwGIlCMK6JZw+NAQUg5n
A8huDnEG3T/9VbZiMYbBMb4OaTIE2zEgTlcqA2qaqlaIc5i4G5Xs2IO+HCbULx6CrPwxaXVylCVZ
73Tax1BZJw/CUkZvYtN2b+poHUeIU99NdtO/mEnXbNoqbLbDUjQU1T5YcRCtZWthxO59VRtH2Sir
yr73XF2oj7KEXw7yvFNW3OHB/nk2oW6joLYeccpun5Tk3Gn58Kgu9udDRgrd9Vuxkm2yzgoUbKyi
gYDQ0l/Wucm5rTvt1MfZ5TbQmkaxksVfBuq5SVqcQfDBBsIU88eV5IA4y/19oTlOeslZJyC6oBLC
Cuy9ouTaXe4P1j/OWOFvVdsH/dUSPSKSRpRiYSEADxiq3jzJUjcq5h3GGN9lSR6A/E/rGKfznZ4N
CHX3TvDUE09dBstp/KhVll935PVNgur2MmMbmuZpGJTwyQoBSaU5HpDzF03+l2JkrT0jtBwkUPn4
5CGu67tU15WzLE0DPNpxUL/IUm0P/akunHmXkjk7RUGIo+RySP46MyO327VJ9S57pGr10UMWpzRd
m0YZY0totEjQQgKasaxduahlX4Yqde/F0pAtDYUBmBVBWGj6xeDeQzb+GAHb9edcatB1zPTQLxAF
XZ2NRwP1y1lrnrIFpmDzaN83JWEU2UHWDYsYkAIW9jqoKRTj0Xa3uX22zHFtJVoEWDo3LvIwuCM2
bHjobnsMldjQ0xA6C9B5WloM+IujTkhN9pOtgAtfelzZ9lJZK3ctLFEs504Ka7kqGvsr2SDLS6vi
B7+B+YR/H+IllLuD9nw7C5Qp9MqlTgloNRL3c+ut31iYJ8xufoTDUL0TnCUdwp//Qt5Ve6rIRsr6
Gg96wmZNuRdjVL2HbJOysbS+9B0LHiQ42XIv9bfhOS41dzXQ7IdWQ7FmxsfpjY0EAujLWb3UyTNZ
J1tlv6Gvw19bHXf4GFvUfr12h1DbKbMOSa4NEUlCif8IAGUjq2718qyw2uDcOUazc81kfjFS/6xg
0vH7cgJkcpAnmMJfa+waJ9+rFbnPX6KLu/Co1OpD6rOHiORfTp427oxZjzMNBEj4m1rLQTbosxYe
3T9HOPxPL1cqkI1xCxgPffa0Ymx3g1OpL/wpld2QBrkni2kD0tgkbLOSxWZM2KaxUgjqSOvWuqJt
hyGOwQ4x1AXhuKr45d0pra6+yInruCKwuhRDi4ndnFi7T4QXneDJeUBgbFOG2nhxF3JQMmIRKszA
62E9kcr2W0N/QzEMScMkK9eqmxpvipUTrVXyCp5bpb/VZfM+mXr6EBD/fPmXQYo6CS8vNOucY6ut
KHHCWskLAlCX/GK8SJ4Ms8cby9pbumVuM0XLdxMYb+LjvHxlUW8MdlbLy1cWW/xU13MWVo/TlBpH
LXWVNTJQ01eBaNK678zsRMilfwOTlht4JsheYWko0M3c8avrINqL4FN20ntF9pKD/62XrsAFyVUr
JBqS9G+GcpYzlG33cVlZ/OWy9GrSodhWyqB65A+zy+0Q6+jBleJ8q8lU3uMrMFnrujbLk2zAXSS/
QH7vTgJh3695xm+Z98wrLmHWPpsqc5uQ+fza142XLpil2MbEIChb5xSjBHs/9lieX8FMjPTrOHlN
q/ZjpOpn15GyQ/rXyErL9OtIiXbCYvJxKtp9hFfF9ybfjQhW/axxolxVZW+9mqh0bIp+iM51pSR3
tTJqW9e0imciLeS27N74rZu7lRyVFNN7F87RW0sw3gNVFl5Cg9SqahK/gwSbPMWNH66DLK1+RIOD
ygOZs8TnjaqUzdc5cis0W5rwHrnI/uDUxTuL/syrRoNYFMZL6D1NzjcWnGBqu+jnYnSSwHp7zzPV
XvuFGT2ora/tHSex9oWukiQCf49N7zC+G1aBjQ3vVlXx3zteCJ1quhe/UouXHgrBusQjZK+6RfEi
SFVB93TndWmE5cswDeK+xS2R313xInuYo7MP5il9kFVW7Tbr2HHCg+w/B725qzI19WQrQfz2gjza
o7yUrHLC0cNqp3uUpTbUXfhG+JjIuaOoVrYWnspIw3IzVqAXgGDLb7LvWGT1JYtMGN+RomOmE2Uv
hK4ufZoX3/QIjLSBpM+xdhywtTOkjkYtvk3+hJpnZ/ClwMvjayl+yO6KCjZpdFjYyyK6DHbRDu+F
3lV7nPWarazGx9RrjTiDS5Fph0ILq42ctFfMY8GP8cXKWyh5unEAQ5Y8JYWBb48BuLuxe/ypit7n
VVjxriaa/FS2oIzCqYfklQ/J2grqbo+Kl0KCdCn/Pwdfp1qu9q8TqAEuoHFboL6yKDa0MPvRs3iN
VcTIOrU0V7I+V8fZK4NBv3ar8/FTt9ZJP3ezWCwdBOvk8xRJS3CSiL9HSeuuGlvFL6GdjTeB826O
HvQXIdzw3rKqcDUvD1HWB/3OhZuxkUWrMsnDEyg4yaKvv/aB1X4J9dq4jFmQkMZkst4yIRN3SBzG
/coi5/8bbHZPaDnBCYBNd7Hqut8MHTc5rBPFE2It/XZMWuXOd6vuDnK3s9WjUnmMJwTfQjje38y+
u2hy/JwgAzVE9e9ljkXFaLcDCq14D5e+m1/scuoOyFhP+9hv2vtsUlAVxorkCwmiP7K4D38GYm9q
OvdRqdqrkzojbjT89pSFZBbHlbqDGdAd23DGrbXPzU2E9ueLWB4U7N7HH4rVoGVNTAy/yH6f6MLf
T0odeG2j6a951Dr7siIIIYsTkLJ9oiTxtYjJqb7X3Ca5FoeAX2mG9Zknith4TcVItlzPc96vFFsz
HilaxbWzTbp6X2GkeG216qDd20SErmPDwmadl4ZYDS5jS4vsSTOp2D8udwW9J8M2TumvrZkJkbRz
BCqUS6vrltE+UJXp2pq6vrILelVcW+c09nek2CFjLDPXNokQLMH1a6up4vRsagiOy6nCSOg70aKj
Kou829Td3DXIFixj83GYd5rpY5qyXFfttXGHfRtUrak5NE7Z7v0pf8V7aBxXsCybszzw5/04i/V7
u5nH0689ZLcQyuuKRF66k8WmxGQ4D01Mkxb7yMzQnLM7t+CMSv+el69uI45iRdsqQPxUVsp+8hAU
8Q87AlkqS7LRUtCf7LJhGy/jb13jlFhUGpMLu9XJs1YTL1qOpelt7gZn1jsnNI9N5PPGk938GM5t
hVaOJydWMx4+qwj2eAbL+u52Mb/AfqRSioeEDfmn60PhaBA5yuON7Hu7mK0lB9NpytOtvguU7Ih2
9Rd55dvcUa45awJj6nUO+9m3Vaiii92KPCgRTiuhi0v2tLDK/qxO09BsV7KsYZXx16lJKg39FiQH
dCXzBACL0/VUdm3LVFmFLX58suU/pmvTaKf5AamF5ZLTMo8VdOyKZNmYFAeJEVfbqLHD2gwdXHdQ
3UMV8C2XRctMbPZNYXEWpht8qfFwk/Xq6OiHqhYsYwFffVUbqGBWA9wZlLPxmhENkPVJ5o6HORwh
B8rJseUhRwKukBgIC1qVVIA8lG3snurlIItta1Zb4UMUl3VDVZGkJsdfroQmDCJTsX2O7dY+J2nj
da4+3/ESNoiNLQ2Wb/cbAl+8V5KcdbbsKFvUCNvGpXe4jL3VyzPXVz+GyeJ1bB2YR6NAc/VHlTa7
adKUE5CG1DGyszxMRoRg1XKQZ7IuImHkgYOu1780IDUOAXEZKzvHSr+bRFkcf6mXPeRQ0uT+tma5
fL3iv11MjlVr9wcBxCUyR+g3HfxpKxZ7xGk5gOv6OJTSQDGFVnKwArGpZfHWZ9ADsRauMuy0xo5X
pmpGGErXwcEus3Q3hEH6JfKTR0kpmRs/5mvRfu7hAkb/7x6+UrXeNLfIw7ooiLpdS/CqDfKTJuyN
oeO1e6uy0xhxhFv5NqLWkm6vF9UZekx2kvXXzvYkbK/PcLQzu659QGseZouBY8dI7MQl3Vfbe2yp
ilU1me3DtbLMmx2AvkXIlbpiOTR1Gm3YYwtPTnNtUG38YxLUtGex2Dgt3k6jMol1mvrd+lYXO6Ft
X8uF9G66NakqcqorOVJWfmqX5aZBC+OX6f6147jcgWyRBzmjpTofdbcivzpe7LKPk1c4wmwTCGie
S8ZlXJXBVJ5H3BjJ7BSVuKvgpgg9pChbOr/ROi9oa7iV/JW3stKqrcUUZNJjL6nRPtWH5qmKBM8S
LbIPjpsQLhnq5FFzvso2WQPiNN7bRB7XtzrLxMcjymHTqYlZP4VgBZ6KJ9ldHlLdZdkuHPt6DVln
hCJGNCRs9lrhDHs1E2Bgsiw9E4xLzw2xj32ICkTlF+rAd9fhKFtkH7CcLXjsHh3npbdsgDupbote
RzIsS7VjYSZ98+JnGP6aFVZ4rhM8Z2Y0vqsZmPXazFry0BWmdGkAQCJvpuNUQapn4Rg8IKSJQaMC
AzNh67waMmP6HaL9GhLKEKzSbgBrpLtglgwEBdKoe1F8kni9XiPdYSO9LdIkPijLugvuUrHRx2l8
KRvA5JGFsr7qJIfrTBidElzxEXzs+PmlWX7x5wwR1ba8002NPK49pSXZoT/L8kwemqgp9kajI/YU
BGfrrwOhNbjvI4+1LHK0nXCad9l4q/+l7zxW4YJt+9c5bkPDxOmPePJt5Ny3enl2q5tLJzpFyGYv
d/DLlW518maSGellBxfCv7o6uRHtKitHaCswmzPCsBjV24G+HZ2s2dTxDH4/e3RtiJxK0TovZa49
lNgv3QsSqS9Np86r2W7Tu37I3JfZ7xqPuIvNZ0Cr0QzWVmf5v9GWort46c4KEBw5U9zXKr4x4XfZ
aCIV9OTzc2HNfaoTs8SGLeCnjvc6R3+RsyUDBZZBluUpMunDEUTrwvsY3dfMx+c7HYeLLEHlfM5y
MdxfS6FBYMsZH64ly95ncyEeZclNiJBY6Abkuv0G/hza8NDO9/KgAYTd5L4ugChQl1fGR0MNohLL
FcfZtMLsLBj+SwuiKquAJ9T+NkOFTsB9HIS7PI0wo/9rZsjx7ibXQV+6mHBCd8qMDdpj1kML6ObB
KOx4Pxk2zLK+BFqyHHSiIucM63nNZzfCqpS6Tg92ej2PLE8pyb5xZGir2oqgq2Pv89BhmhQr40lE
0+BlRLZ+oMJTqdaPGqU9TySZdtKV0r5MPWk12VDBNse3U7z3gwmHc27/gJDl7KamLY4ZZg2IAN5O
Y+DZR9K6zbyOA604tqqFd9eo+AcsHYg5Q6i0zLp8CXtg4Lzh6wPBvfIlY4Gzq7HC9mRrBrnwXA/Z
F4LRabvuhnnldFHzVC5JVVRm5pVp4+LYBy6mADCksBXpcnFsVH++HpJ8+Fz8ocxWhtCvEtwRFYKX
spz5cxF+KsqGX+rSpV/p5FjQyiHq3G54tpj7GjjQGIZkPKYs3NihqGHFRvGjatYwYaqm+tH01os7
Cv0l6UZjn9iGv03L3n9ToBGMQGl+VDOSo3k/tZdYZPp5JNu5ruoxvx+jUDS7IICJloPyQg9j8A9q
k+AV2Wj+g7Yc2DVVl2EhssWE+zdgYFmkNwOuMTTKbryi/yB8HR/lHPIQWhEg8GALLRVcWmjMeJsj
ZWjo0ze9LFHaJJGOK1QX76IeRLjfm+ElRsfhUlQhmq+NbxGJoHhrCJdiZrRAn3RMmG4NimVWZwXg
pl3lKOfmjf1VD3y0lsPavrMgFr8N3Q9rqfbxgDp0S3CQLEG1AsEc7FW4rv9H2Xnsts6k3fqKCDCH
KSkq2pJt2d7e34TYkcWc49Wfh+XudqPxT86EUBUpWZbECutdAQesSSEd1VYeEA+b4RQXFH62E7JP
nrU0trmYtXMNdNgmwIPQV4rVuXk9DHHXMZOf6pK/dE2jvNZQu47daur7vCmVj9JSAnnBQsL2bmgy
80E+Myqh6sjoFWJGXgpNpb77ryiI3sqZ7TLjltqWfgORnPZxoZAg8p8++ahNRRNscMZ+8ZYRDSE7
o3GZXX6YPFcerDbXr171KhtGxQDhF5D+TnPl/HbaZchC1t15aKLg2309q9meHxv16HdL5BzkCflW
IrgPRPjEmMxvqdgOUnxl6MT7Qub7bay12KegD+DcrsvBaTonlJe5ESUC2/SYd7ez/9/PssakeRsI
X1IMfXzCnGh8Qo2A1YdBTjKVpIev/iEpKRSvq8t2kMvkiSxX1Qcg1pN8kuzn/8X0oZ82iMsxblS7
Qdgn1/6mWuqHNNVJvQO+A84fJe6w79fc+t3pFHs3evDrjFj0p47EqCPMLONm1d2/ns0n+gF7+K8R
D394ufjx0+dPOgA6mzWNsEhxSiICPb+sAeWJfpxvZZ6pOz3XIAN37uOi4aomHanSUT/EauI+ypbs
37rkVd4qosNn4VcvKwh/pi3u9aJHz0rxAkkYyct2WIlk2qXNnOxlE7roFqPcLIcmXTG2dIeHTuuX
m7UWGFlSdQ+QVK0neTJx5mVPCnMZyrPk3c6XoiSHR55tCxy9Fnhc8qTsQmkB1dZcbrJlRWAMUfcQ
sb0p9d2WN51vcRojhNJdDiE9kM2vvOrPoBvZnrdrukbpA5lprTrujDZaW+6ui22nrhBkypJ3vSuo
ethMzG/L1pJdqq6/YxObP8rrO36yB2LimXW2K1xoRM+jMAHweTEPMQUmGzDFdGJ09ORKPBZLwJnR
p86fF9Vm9Wgmj9Sl1B1vaHrG1k5nYeszbj7P7VhDrtSzYCkW8vaUkZSA4SPuLe8pO9sMNs8O2u58
Wai25oVzMEHX967j2Xuzyj/qtFYg6dtKIChPHinHnjACTp69iMFdQ6P4jwvQbfY4NGu6aeBxYc5X
+UixoBs1NQaOus3XmipTQXx7vZkeewH4E7M0UCzIGVPypEakHXeRuXMrHRQ325jkR2d+XrxtReRh
7Rvz97HAWKqzobdr8KYnqLyxzzhz/88+NLZfFRZ7L7VqxKfYLb57Y/xDpLF3iBLNO2aRArbFdphZ
MuFXtL5ZyZIf7I3N4HbzKW1r/lf8c9yEmGLT8hfspJ5qlIh7ge1BFsE+b7TXwdD+8TTd9VUYYTtz
iEA7FcdvDQpE6gLxZ4qHYJy4e0AJSjKnemK78AxRnzxPxf6cOqGvrwIBEIWIENKzg/C0nrsdlY5w
mgbmZTVPLzO0RV9U/eMAHB+D2P/OrBKL2cbow7jSmn3dK4U/mRBM9XwM8JWE6JR81+xh/dE3w4H8
wlO3WjejbtWL18FtZXIaQy9pS19Llr/R8KMtcV9m7/sHK2w+i+47LoOH1Cu/jQVkEr0ekOJWLzps
NX9qCZfXlW9xmQVW2zCtND3xY8L8kZcf+H7tDT6Z0iM0b3a6PyrLhJ1lvqMGaM5QjtmdEPbim+kI
ZKAoU6CvZQ7ByvpHT/QVwjdrSi+pRMAF3xGThnXJBLsUhE01dXZNbJjVa0zdzsrIKJir4QBb9Icy
leXrEP1tsNA9IEJ7U0BHWSes13oGQCqSzXBqzpk8VmenavoVPib/ydrgygS8AEVy+pOncXvVFoMw
tPx1GEftzXDOIwzKQInEq4YuZFfhbLCbGQNAPM0T8eJXc53PlVBJ4sqK69ST+aQhkQnXjC+DQu94
SOCTnpP45DV96OiEJ0ZVS0SOOT0PWtKy+OybQ2JjOjiOwxPUj53ZLhMsZPOsVa7iq0lSwLQb7s5a
UbBcqnU3RGV7Ful0age4uVgtUZqFvq4M6nGa0JhVZgnxFV4XtvVU+xOHCJWaMlE/kBY3ksqQRPbV
daA5k5ojhsY+9EOCd2aiBjYMSIH1wnFd0TGYRAD5WlRqZ7blbjANCkv3qD2BYftm0y+wONRz6gn0
4U2T6GGzNN15yDBOv8mHDbq33P+vc6uu0lFW9njo1OFU1QBdsCN5lnwVTZ7+fIGYjKA00v1iXqcD
Yo8StbPZ+kS9z/horN1ZeIm+twb1pup1c4ZIvnKHJS5xKeyPd90CyWTQlz/MVTYymdV77sTmJs/K
wGf2i8+2jrlCGQdR7ZBBlbu/X8hz+p66bOAWp0n8Uv+p285dRIOvU9M7xWhVQycdf9UdX4/w1qfa
tDHwrfFupgJflZtJ9ujd2jxL8A8meNUWr2WyNmE+QERuhz+Fg2cJRF0H29S6DlclcW9jG52K1VXu
EQa/0ZJcNGN4K62+2uNc8r0vcyV0oo4vD2NH3H/GR9UWIyV8CtVaV927ZPwnbs0eJ8PEPmQ2BZV6
GvbR2JYB7ze7FMV88BI+kKLGs0UvrPGxqfiwtFy8FhN1fb1h6xKJQ5YW+xVA+WiL7qEoKqx9supt
qtVAbNkw5FQSE0VmGhXNbN9X0UNb4yqRcTOq2vhUR9pHojtANV17UdlvBMM6jiHKReus6IoAs8/M
Uy4wuWj75q/Qqsonk9pQ27+49KT+bKZEk3c5ganxc18a2hGH3jYerB0OyJXT3dVcvDemmvieMbP1
dYtr4tjxvjUm/IVjuKmtV5x0jUVC5mYffeut/pC5S+B0D3Wf+6692L7wSgLfi9rdV5R7rgOUxTbu
+mtpDaC52JFgpoYOqxcqnpTd8Aamn/pitD6MKkaRBeR0E6p3nHI8T9zuXCnLH8/B/8ryvltTQfyn
MZ1KKk9+IigXMznPwWJB56t0zw2AoecjO6+c6hpuNnnRXNKpZwx2Z3NPeIbuD1vSp5Fr7wi6Z7ir
7YO5uN4urUeyMzLEqWJKL/IwCiu9UB295EVrIx22C2i8493NEFiALPmFrfhD3/5NDevdmpZfrd5T
A0vMB8jYlxoVorOAI5q22+zwQfjWETYaOmX+iq24dZ2Z7v2+zdtjHXfFU7HAw1OS4VkMq28ORR4W
LOp2OsIsTLFSEr60CS5tYQeDRrJyowsDQyA3O7aFGz8QSxPh9mMkl9UrrFPESu0skkw7p5OBQjMp
10uVZtOxxAT5AWq4cdCEWB7HpIhZzCJrhR7T7MeJYERqTVpYp5nzVPRxEsbtYzMg6zGFTTGVAEi8
M1gSlw05hwnmv8HGggz6TKVubkKJt4SwXm3DIy5wFc1b1x1HxSZvoEzdt56ifdA61oDbfoLH8AAN
yFiIZMIiX/22NuyctGasPpSGmqiX9fOptkxrh+S183uGy4/ZQumToGv5QFbcQ06G+wBPldS/QRgf
TGAkKyLV+pjtYSDDV6hka1rkZ4CLfMQYovgM69MHeDobtqwZPzQvGv0CltSHZ2GFZK1u+xFXDBH4
GDYfSMhmTLWxeIsV40zgoH7Ff9IDkHCinWymYtWvpYKKaE4+1j6rA3RJJpzuuN835swka5rnxGZP
HMXmeO0xcb12/K+X2W33EM7YKzMB7WqvQGqZO9Yja20QJe9JWVvltc/4yCYzGG3eJRZDGVbe84RH
MqYwQ2xsKChuPlCjoP3GJOjZs6kFNpTxvaoqHcEp3Q93zCkx4w2Cxr+6U9NZ9iN+IjuYQnZAGpbh
j5qR3xprcvxFZEaYAQH7hjUe9CrzyCRPp/1aX8esWY5Dl0bXlf9FSe0HOItveRKJJ4DUwceTiimr
VdQbVug4+pXrk20uTNhVuwQACbDrcO6mMMVOVh3TIUDM0O+NLQR1KNMARXx2s6ehOnkrSatYO5LB
Uq//VENFzki1HhpS+cKl9t4hB++GdkoRvnD/RyuM36VxBf+KDTeEwOF+ha3t2GGUJbEf5QCtXYsP
juDhPk2RDIkIjy9typ9sJbvq29Ad5wBXdjG0uwHvUAUfNiZugfABQAAv1sgKBq9wfLWoKEQyPfRp
ZL9MtQeobhX7bjBqf6oANSovdncZAXB+R2U57JLa3i1uO54x6rAfU6Gl/OhWeAsdcJlmMqCWLKFv
TpU+lEYDSdd4WLCmC0drSS9oO5oDC3+Ld3bDN605ajhmCKWLLj23KuZQ9S/TWQeC2IR1HLGiSZIU
CHlxtLDvo+pQxSIPzPSts7XmKV5m3QdR+4fRmwrzJJZzafnjMtZ+0sXKza674Trbs+KXlOsfOzGJ
AM9m/nHVOydEb5QVME/Wt0+g3ZAbBog/VYsDZWkRoO1oGs70eF76mNK6qpZdkTfu+UnM176j2kiM
oneOI5fE1MJ9xMj9MMZK7o+uejMBdELDXhZf65Vz71VvQtjOQ9krf9qZL2q2NOPRrJsy7Jbsd2fA
32kxFSc556ka2vQhH6fZV9LF8WdSBnrmfVwhmFZUuzgT5B2FS0R6kBhRSg9RROga1h3CUf6Yszld
zAj61lwnQTLMVtAJfidDrRdnRYxIQA2A0WWuTu4ykgziVs0DnmNXtWVLZUAVMYhE1IncgCzLikwU
9qWdPRJdZhZPWjt2B0S2YTIrSNYasR4LK++gVtavfVc9KyqENwy2u4PTdd81keuB0Womd1jOzeeZ
t3WYUcmt8cmNSS3aMNFhTLIQO2hW8LG27FR2H7WXiDMaJZXq1fpP1xlw5VgW7Lgp0FCQsx6s80z6
0OB9z6PS9HtnBOvApmnO8Ybu7Bul0vk6QzLEs6jb52787mBWE86eTpqpyMN1jm02wyMf0DiKvR1H
aiic/J1AoHnXAJmFWK6qYZ7AJqyUGKMVvX4oZ/ywuogpqrBNw3ewhNsr6egEfZH2gYiSAxhcfs6w
3rVV3b6wxn8g7LLHxjx9MjRNOdTcSH60POUQOKYiFc8d+9nYotBsuNRNBLqSvunYsaqtzkqfnV1t
xPOhqG1tl0Kw8YWLnWx6i8VssbzpxqCAIbmznOw58cTFttw27LHIpW5dqPsROd5xdVQPxS8mJ4zh
SGnGrNgPGL+vg11h55WSxYCf+j5a1LBz3NZHrpzvI89iJIlEHOLy9F3Ddydshm66awWwUIH6ptF1
or48j8xSA+OvJkrnHeGPd74qF4zF/QH8me+FQtLFYuycHI5MDCgHW99pSTRpMbTTowKazyzeE/AZ
dK6BAjcQUnvfBiNLin1j4WDe4AQBO7zqX5ocCZdBIdCj5t/OMOjz2Vx8lZW0ORANxvjzE5uF6SLS
/FmJmjUYVS16FJ3x3Tapw69jfU6HTJzKheHaVKBzVVQzaufisMtEenohe3enkUIXNI2GI1IVIZ2L
4Cll3bnXS0hec46nY9z4EQarB1VhzzI2Vvt5sFZYEGZVEI1kW8+Rl617NJqEYWQIUodVYac+FylE
AK85EXk5nOdJjGf56OsQ2+ZwLlKoU2hqmKkd4Hb47YelzN0DX259NnK1PtvgXft+ra4LZr9nLJHW
c1qwafPQJQXy1dyeYsCQz4eGAiM2NBfQC9cH6r8KzWvPWVO+t24BgFKaU3tck4Itsoeq2c0XbImH
5TwZA17mTkcWrq0VhW9ZuLPopXkalS0Qrz7My1qemUVKNkFzFFpD9W4nsAL6Ma54faCWjpzdwqwC
JakS9lJudJYHlq+sQ5PsagG77yNFbc/r0OKXNVmHluHw3KoZ3MWEZanftNVrmvW/ur4cPj8r+Uh+
TMlq4X2+RKuL88sgDtGWRin3GfKRuzW3aD6+711blzNvmoM9R9PZjt8QNdUMdKGG1T+7C6qynpO+
G2VcakGnNtmp71cK7utOm7JnTfFS0uz5xyi+WdhQ4gTBCr7roihgkNreQHMbq+6aKQwXWOgGSbZE
hZ+oUXRY8+Y4dQ3GCiWpiGlymnp0iQqLNWiws3GW7wAzD+rCzvpG2a4mr8Jw10A+7LSkZvsbGX7S
Q6LEKgT592tVemytJhO8hkCqM0QH/SzQmAe1g46t+emu+U9wF5dPNsJDbtQtl90xbTKwiEFNxEl+
V7U+V+d2O8imPJiYefAz377K/+t0RBD9f109OV63XyYBuFgetHoKCFv+zuZkCDoTV7jQVkwMRsrs
ODaFR1GHC+Ka/O/KTTFLX/zWa+FnCqeBcsdhhPG3X34LMiWoAM6a0j9E+ZCccqXAzv02EBO4H5Lx
uYzqh4xx4IxLNglpdfEDO7kYoLxDpjWQMbvqtw5veOBwxQ2drFV8iNGUE+J0fYmaomTsXou9NsXP
DlWxqLiTu/7Wqq5xGDeYQLWs4jzH2ES2rX5ZNKJtDggRnPvQcg97owtfsqhePSmDJH6gjBFSjtNJ
qeyMW8ddrmLBkM1ylI5VEzijh3lDM+bnSBX4cvcKyyrEWBc+mhNeMIrlr1SdfWWGpOUaup95sXnH
8ais6+zsVetvvmzyaSCtnsypJFtTT/tdQolMn3rvOonVOAAq16jGgpQtxM5qu+qmFogaR7ZRgcjr
1B/yuLpZKRVnjKww7S8PCO3XHVUYj6swfDZmnG3JuNHdNfuA9d9eojI1AyKRy12nrM1DhnGGoVXK
e80wu3fm1j3l5BI9k51JTdpa+19zJg7O2pM935t3xxHVgVugPEbg6O9VGeGYkCo/hsisA+xpRxij
Ir8qKvuezhvDOk/Ej7hO3kCSAhK4ze9jLJ4xRHX+FAI8jXlBLxX7lkcsX8o4bfxWJbbN7OyfIPMu
WABjlKP2wxGw5IXSIBqXoUFoBVqyq+IuO+k4zu+cwlyPuJiuh5XSwQ6WprFblb4LWT7uqnpKD2qz
4R0eiFQJ0tqLwb5C9CeuUIwvJXoSI62S75FS2yjBKSbo96xWq028koSqYa8v3aR+7zvto5z6Bndy
BJNU+6nDkNWSuqmHD9BU7vBczp5FmhWIW7OFQSrslyK/NEU9XawNvVug+k5G2xy9sVXeiL4OhWcA
qaLY20VDHs5xGr/BFPwpCJp6NFtdeTVUSyE+Q51CdyhgNlpVss/b2f3egl+3ngu3vouWC8BnvMtN
7JRGKshHHPl3Lk7uPzpvMgInc7QbOwDj1NZJd+jQnt0Ts0f1TiX8T4t9sOWlv1sCiVlPa8azV+X1
lj1iHj1jFM9GEwFtKKL8ldd/sBVIqJEmtb+2tneHbRzt48RBMNysZGyt2XoDYvi96P1pXUR/n7re
fR4wtkhK+MwETbcHnMAZjmT9O+fNnmXNO6OWlvtf7c/T8krZKdvyIC//evZX3//5EvK0vUZynMes
TDnFIJ+oP7ZQ48+H1UTcsWzLR3K+GROVi2T7vx5+nf+6XPbJw//0ydeRfYvWlztDrWefvV2O91tZ
1kyq20PVYQkDnPrvXmM0WRBs53MFym5IHtu/2p9P/TyKhTKgYin7OBPNWR7qbZqdzArzMdk2u+Xf
bdyrWUWO6UO16PGLpancDm5hBJCI4hfZVxc2o3tqTgfZJw8q2nQ1maKHz67Czp5ihrGvJ/UkN55M
3Pw/++SJsltb6jub1/H24p99qdL5mjaqp68+dpwBZvbGrTJzLUzcOj5YNVbjldJYV7U21WtUeAlT
39z/aF3tvYCIfNdVZT6vkShCmwCi52pZ2T7Fi4/FW/U9gXFxSAmAPFIYQbWMOpGQvZ2me+NubHOw
lKh8tKuxezDT/OAyx15I8mSJtGb5CeXYIWPLfymxbD1g7vJWtrlzRX6ohgrbLoaV2H6c+jllha8+
ZnN/xgyluJDeK4jUgcgNi2oNDU+zCT0p8I+r1h/CwXaSD9q7A+g/ln2rfsdvrdyJyS5DddWeKDcP
bDEHbBqrbA463A0PZltR6VExZNJ0hHIsvXfZOKpvjTNBGO2zTU0BkpSTD0UEVWx8pPVvoxs6dsoQ
GofYel8ns94VaOde8gSTgnqufoLlLxfZ1cb6cPXy4iRb8oBQON53SL938nrZ1w/6m2eN7YNsjUm1
UmGaH/t+8eCp9WJXFdn0UoqoRAabTKEST9OL7EsqFruQo66y5ZHKeUma4g82NP+6YJ2xqgaVhIOy
vYY8FPrfZLLEs3wZr16Tk0p0of91wTgQ92AqbX6SfQ337UOvRFevo4a/VDv8EuMnbS1UQjyzZe+4
8QZPMGzLvthKnouSCqrssqoR1m1e/ZLjuuxKpnUJ1FrTD7KZLl31soCKf75CSQS2DlFJcl4lyRU6
6FNap84x7RhfsWz5N+n285JuZX2uRd+++v/3OiD+Ejqkoe/l631dOGrJfaYax86mmAIcnKpHLAPN
kzFv/jlNMvuyTx7GSq0e++0Qpwp0Tn1ZN88npDn/OfF1sZatzrHW1aevLvloyaPq8avPTYs/qtey
+mkTz3fbLn2sdErGgrDez0dffbbSQyJovbO8QqHC9HlZGTf5UdEhw/Q6ruNpbRKGohb9WwwQFEas
GfayqYmqIA1hQHftWN2biKKN5LNhhdvFySSKYyoEpOqtOYmhJjEYnglWTey9hP1meDn8tsoEYd6a
JkX1o97B3O+nwX6by3Y6CoUVmzybz1127Nt62cUmWvmxt51z1LIosTPQOVXRBCZpuf3qjCVbME+8
y5ZVaNl9qxPIVuJG9qthWrgk9cWz7KqGmNVEUa8PsgljygzIcPze4POw0+fGe7WSUcESLFFCy/Pc
V42l0VEtWdTJZoXVC/5rLHLkxQbDxRMKhos8GcHoeP2m87Meg2kxuK/q+kndXjTrWe72nlc+yAuJ
JWZNtwwkIxFc6Mu+iZknFB0uVB77ey+pR0Q0THmznNjk3OTqTgTcuZVx+hG5SGDY+np08m4vnDGH
+xknhxK3kNd4eq7rtth7CsHQ+bT5Xk72HZDAovirDWEFK+tNyUbQqVz9NsQZs/tSFm+WNi+s8xnl
CI3JWYsbzmVNkDvjI5q/jcpMscWL3rGDJoJjxvzZG8yDbDX11L46xonRMQltsiwdWEFnR9c95FsZ
VtRlJN66GSQrbyhJIaPRj1oZO4GgJrChfE4wwnQJk9wc9sBYGzbmspwv7stglIGpF/HR03eYj7pP
9pYHIw96fjRM5WaU7bdBV4jicZvlxpvGhqOawatz9i6KgSwypXgcxHaN1FDHQxDXrOpHX45PUdSo
ryQZSsaN35pedC/AtbKGtbqqNHw+iwa7aDvIR2JbY9iV+RiXcf7Zpc1RclaM8SXt8l+17RrHjhiL
q7Dwh1tY4l6Kpvhg7d39ck1xHedC+0PMxj7zOovN0q1bVp8FeUkNu++hS1iZ72Gu/C3e+NeibP2Y
bIw3M+1OCUTeX1qBMZzylBNj8qLb1QVn3nJfaeC0pZKWoTulNUXv5BuLvuYwuggZRO8J/Omz/skc
qxYgwE5+teKHGq/2weu0jZ1furtFBSMsU1ERnO0C2qowY+1Vf17TqXydhnRTF+biLJt5g98opIkH
lPf2UzQs1KGGqUGrYcxPSWtu+rK028MKTo9dg0eIpZRH4p4Iccjt9gjo14bmJitnZ268sPTnz6/U
IClQ7CBBhalCoZ+iVu6nep8A3ti+qT+TOvgSr4xABkPtPo70irTvEtaXotVvutPjWVuUzxa7tbdx
dbXnvtP38hzWp95lIEPbn+3fA4Pzmykc717U2PMTkfE2WsZCijYhzNu5GSM4sGZSTbeWit/iSzOC
3G+tkWLxS0kSr2zhB1y/dF62F1FtvfVVQ9huWRzkucGz1Gcnao+frdpsnvtpPZlqpmJroR+zJl+v
xXbo1emypr0OXEOrHrpxP7qKjZeRbl9nXXPY8y6FD6KDZ4DsNLYzqcUcsyzFpdBb+6pOGmejpV9D
M0lGDGu3tjwlDxQwiXkar7Lx+VJF01kUVStg1GISx2ksgCU7QWCaa7UCwRDOYbJZbX+AIoDNszfa
M1UL6EQ0517n6tVV19MgltfPpjyjtfV4TqzsWuTjh1ml1akA8bqOY/OvAw6YTkiuXBP8z4lJ9eZH
nbfydW1vOJrhd7PW+BDIsRbZXiXpAYNmPcUwwIzim5G5816MiCm1XI1v3EmIBOxxXR62DCPZJ69z
iQa6yabbmE8o7kAZtud/9a9Nh31Rayv4MsYtS7lI24klEihOOZRpX0IwRmI55TVF5K0vMRk9MQKK
oXPY/WthlW911IirbHneEm3UShLJt5NTnyoHZbJTNtLl8Krapf5ok/sBY6SH9MIVDbRUNsd32RAt
NSb86tcH2dR6qByI8fKDbNZLmZ6iyYM5vD0TG8/itk7J5x+WXba1BEmbxy+yZRUTEOuEJ4psJmS/
h7a5AdHb04Vt1We0GLYvm7nuWE8tElzZku+vj/Vjbhftk3zvxcbzmq1UIU9ze98bsWjRtTqUzZpw
eX6aJWk38r3ZBTZIKUZQW0u+WhKNT3kNxEthmdKapZVqoDRde7YpFgAkLw1jtVl1R9WmMhQT/vnm
zNXip3Hs/IBAfGl5RCYd91NnrX/BLd4XkNDv9YBchKK8uJPzzVTP0tAno7O+wuDIj3VlR+feWMUl
ipTkSB2yPFaYeN70In3PsWf73S/Oi7mQ1+649e+yqGwil7P5rNWEGrsp7Buwn+T3iUJ8B4LPxkCL
3fSaz2UKEyeOL5RID+m8vtprafjYcULfqHP7sV+HavWLRuPnzZ065sVNHhTbzm+goVhkRz8cHB6D
MUOB7k4N9bS4GSFcQT1HQ6fisTmgYvH6+QJZfj21XfOT2EzlZGnF8moNDT+7+UkjD/6d3LVf5eoG
FOhx7q6jvbDFn2YosluSJvjW5o6yR6avvtdWqrFo7feaq9tvwj5QEsu/Ges67Q0lSUNXyS+x4v1i
ua6ezTb5YybVz2EWJuWdxjlqMEapsrkEZ2E0NrdpjgMT4gdPGNk/E0WifLFcqEgNxUqHGztrZm+n
C8pLDUSAl6o6gMinlPwIPe/LlPAX3ImpEmjfmjX2jpZH5RPiex42AntM04GsNMGF77oxerD+cVF9
X6dSezHU7owQvfGpQsV7tQIRs7C7BHiZwXtV1uatY9zm+R+dxBPjuept97gUA/aHMwTlNgBnVI6a
Ql0NTVOzRzuvYw8SGedfUD3Uaw4CtsNfyd6VdrnlyK4npkcsNu34e1O47X3VmbTp0m8OhXvI3Y4A
MeWgmLN4mL3011ISujhPeOcStfh3RQZT97pHGmDcBdYo+meKt9rBaixxjq0SVD6p3V1cqsY7zM+f
k5XWf01cMKkF/UmGoUH8LQDrqxpziKkffBWTuhPJfdOLWmnJUwNLRbbkobF6bY9wHnBsu0IeolqH
6TJ7lwixygs2Khq0v/QINyJMyWK4jZqp3hdKq6GnU+uWTQsjxWuR4gW/nRxhF94nAzH2bI8PsstA
fXBwErvZdW6m3b3R6GF5QiDaWrJLMywM3/o8O8snbLPPyWBmZu2SHCst2tw+6+G+RFBazaR+li0y
qeIwdyMidLaTMzsb6tX9WbY8XRvuiZLDEHCwpJd9Ohkhp9ErbVQ0PEEeWJTsuTWIF92eELvKEmZN
psJG4ApW1enToFN92E4q22GeAP4URAMneQVQ93SOKlygvl4ydvMz5qvZ53sukqkKEm+5Lylwx2Jp
+r2LiEYrW3HOC8FMV/XpX7u38ZVm7fTiCPsln37XZOK+gmkGi2HNRJOUxms9179EhtGEPAdEqwaY
U3pHGKPmq62RZ6iM3hTKa0tDj88NMTWBPDupVHqIX7cOkfnEfF9DhmmX4uwJVhBI0ZIXecAcpQqb
LKrC7D99+pIUftx4mHfbevKyxDMsr8jD+9s85CIx7m41GPdsVRj04bScZDNVvOGkrdBD5CXaZBt3
JrDFKZLP68uOMvKMS+vR3p7exO0eunuEITratkYZnBd5yNKO0a6b5pMTp85Ljzf6dU4VZOY6BLTK
jFFHk0hzkBeDCIpnvOTY00R9GcD67UI+oDmE2Pyv12uHv1WhRCHKfohRxKa8oKXTibjrhs+m7OvN
dtdqzGeyRYhpdVgbCHafTT3iWWtxiCBu3GTXbKyU84ZUJdajie+yb1mjs1ZyY8hW2yvjsbfaiiv4
o/Iw2suthhzy+NmFCpJEq8nzDadMnhyX27zHO8tedNOntkul2JjiF3nwVHFQK2O9ytYcud01ad1D
pedJFqzdhgK3jePLs1XCLJ9bOtBZl6X7rz7Dy/78P8bOY7luXG3XV8Qq5jBdOUtLybInLLttM+fM
q/8fgu5NbZ3uU3uCAkCQSyJBEPjwBkeW+ei1eXVXAlhlvyy8RftKfhIJ/QgFj5bd6qXO1bvXMpD7
C4o+8lPrueGlVMz3pUHEOgXljaraL3U2dmV1P1+0ajsEK5ARWhu9OVzUIHyseye58Q1Mbmyhn1pI
ECdRwijTlFci68T+k1Lr9fFDnTjNqLIfZe16GyUvEkA+qXUXiV0SJbQgBMBQpy6XJUC67MWU3SaC
o/pchm7+7EY54TUnDPaiLglSYpUhEHM/zfL1ULjyir7vHkVjXcOjNUOlWNOB/+Qydlgxw+zWa4Ly
uRzzp5pA4RW91/I5ixC51X3JXcvQQfF66M5Wo7fcAA76wKc2bKSClFLM8lkeyvChCu2jOCiq8BlT
CN5XzlEZuvw26P3ZLP2W59lpr5Xe5SenLxtQQYOXXEsv36b5VpK7fFNVVrlRDG8EeORWO13SrGsb
QdEIWzea7Me2+Lh9qTQ3gw/fXty8vRqth2K7z54UvIQfbhPuDB/Bg8hgpZMxA3BypTj0gflztFMQ
bOVRbj2YE5IPpltu1U3NHGRdMftIHfyF1GQ1ghJe94EEkdTlay52+8DHwK7XwaDLUncCMfGqlFaw
9/ggEOCWgaQDUm5b9SyPaM3ViqSxuQA7yZb2ca++se5isAG9sMk1+ZY08REzaulSNDn02Lazj0kL
AU7TXsOqC1n+2ayTQXsmrW8/j4mhnAZ2tIl31AQTtWyVpEMNZ2ol9zjpok7M9u2AG4CTt9GqHvlG
shi+yu1d8SvncRLhGyAxmEOhw3v0tItehfJOwhhllQVv4zi+sCO0CWol32VmbZ/bBDcYAgFkl2To
UIA3teKMaNkXEBY9LnR1u8stHx9XVXVvbfqTy/gn5Fa0FbrP3drSNXZuM0m5JMxVE6OX71rMlbsi
Gc8GgrOeD0gkkbBcjFQ4eUN0qJSuPJWNW26xj+w2lWV5l9gux41cq1+8Hv8AEFPN1huhaMhjfjeA
f9wLVX+VwqA4JKg1XpBJBFfCN2UbV1Z9ybOMKInawd8a3bVXDO0FIMGhKRFkrMtonZb53kl655hq
Q7GJmTewtNL9lYab1rpsm4NRTIhAr1G2emdGOwDCP5Bq+j6ZiR50dsnX3K12DRyuWaPORgSPfmNW
EnC9qK7PCik6CcC10JJgxd5ofO01E7aN/KOI1AFenV6eO4AGR2kKeGjVXcyolWlazRSFbtSwDxL7
CLOkEZIRQVfLr2ryvTWlWxzD80UcZR2Hd9DLv0dbK07sv8l8CaMSzTX5NGSF8qTD8NDp9mz3mmUX
gb+xirWW+sGlSQvv5PXMMBKF93fw8eWJmxy5vW7qvXlCyMpq0aSwgleMeplgRsRQzaIs9745/LB1
2b70dlSvCQXWPqHQGeyAtxp7S6Z19FofRwgPMo2SYlqWlVOk5AtEgHTdhcHPKslxyQ70A9/yNgKx
grxVueOG/i5jLGJ6wvDsPmDKURfGI4ERdRWCLtu4YfXs2BUcM7vC/U3WsqNfMg6Gkr4eu7Za5w0x
gTJ9RNNUvrRBoFzqKbF0DCstSJhxuvJVz93qDUg9X1FZoUhWw9hrVFsviuw1oKxdkHk/JXYeUGII
UBQilPFXa3T5W42sOR/tQ5NiY2fZcJpUjz0QuYee6jA9vnoVQJ7xzoqkXrPvWeT6DVvzZIUbwGsc
yj4/bxkThHozQC5+6B0C7KXaDOwKe08Iq/D5rAsQSq7cgMPXw0sP8nKFbRazChaFTSTD4dFrgtdj
7O1MZ1KfLdqfnu0mCJRpwBttNQbEoKcAD929P2LVqEKYXzUKVKb6VwdpMAD2u60c4HylaRF1tlZ6
WstrhKazrZw1IJQbCQMWRZaQj0QvxvNcNhZy+3kohqfeN6sLocZkPTYDomhJ/QB7+YlIc7Uy0JM/
OoMKClR1jaNl2ifJbZ2TFLn2yZhwOkXYfK9s55IHDLN6JTGMxUVxGFFYwkL1WwcQdV80zTe8DzQ4
waa3lfJouHZ4FV0sgsfZRCD2YvU5tuwz+IeBWXbvcge7bz2rdqIbHvClMNyqWuOuqgwSRRIWBCpq
T2fXLTcOhV1kKyMy6z3Q9QxQnGMAuuFjsIPMfLJSNqXUDM0tpGOfc6OxifJkyiYKw30+1Pq+LQvn
PXZe4DI1cu3+NZrlBs4731JngshIfwVau06NxDupvYc/YiFXG1bqzqEFeLY3wIGCO2FLSnJZvDUQ
7i0jI+gh6xvmjFenN7rHuEOjyKKEmEy0rXXvJU0k87wkRZdZc9Fk5n80Syhi2HzdDJe5o9MZ4Bjt
BKBn4Tg713Odte+gvqYw9K1ZMq9U2eNVdHXtPJYh26bMPn7GqbpNvWg4ySPyTQhF3ZXQ+2VMDlFQ
dS7oFovOyOqMD/GUTOI5etorF1kv63vX1sOtDqeRm5KTe/W9DJjqFmW8zz1L9texxWMEE3aUatYf
TRsz8zCCtyhW0TnUs0dD681dnwasv6fEta+j08BDq5VwWzX32Kqik8/y4BS7VrDRMggAsLGDs2Hq
d9XTYG84PT0Ku8cOxBXxvXDbSeV9xKCSwB6Ls2YSOFOSg8CAmdOONFRhYIm6MXldgcD8TyI17Be1
aJtmDnYZmo+klpuD1OgTpybMgl+Dhez5tBEgjepWdbF1xXALjgRmoA4ca68FjTV43cCK0+VcQiMX
BKWPdNTsXOnDo+yPPdQO19z0qNKsh6mITMGwbnUelh7bAM0sP4ZX0iA9OSqgixw9O4PIOHQDjBTg
SrdGb+5Sjf9TqofRRsVEc1wLzJw/EfgN8GdbqxtSOAWjfetjRWEq2CQPDltzp7Aq3kbgRq94bYA2
zL77XRC/yikuMU79085cOreIElhTqKAcVVY6MR3KcmzlKpKBTxgAK0fauKI1GuDYq+UilQB7uiAF
hjLVT+IyuFa+BKWXHpMwZ8juG2uDYTfwELYUAMFl4zpDMS2wMpP3wlzrDHnXToHSWwIUwH+t20UV
v4fkiHsNCbAeotF/85GCQ3x0N2Att7GsHoL7hDcCoL2JFJ4u+r+xtI7b8jfrmvpcd8m+7Es+k6AC
IwtLazmCJFTD4yzLo+V/zdJc+4KEPIqc/ZMaecYh7qSnkSDARG+V94U+GQ+E3+RGO4RO77Nbv3HC
0Tn6gXEL2UpbxyqySrWcIvyngRg3z7auDhclDl96mVWqX3jIKPpQhieTpsJF1yaq+D2gQG+zAoSX
lM3OZMMbLFduzsIR8fC76SzlGdiujTS2NLAQ0BmnlQlXn8Zttcli03mEBWA9yMPLCILvUQOMYKZe
tSvC6EvOxAD5ygBoZc5mqiiOsZow58sTAJqStI8a22f+pMXAX4xN6jXausiz9gA7Intp9LI69LBF
1qKoRlYF3rg08AuVqivTZf6fujE3au79HExp2GdhPJ4R/nhsR8Deum1GDx5SLg9epZTsDCOFabVW
vDVKs9jn0MA1D3aGFCExl/DnTUwNu0Mq2PLZZMy8lTX2yZZV9INGnINRfJMkD40PWOx7ar5gWlYf
kwkzk0+4Oh+ExVG3HoIJN1pqg3wEGOFPSFKRDGrwJkmauw3/UyXqRfNkeu3KU+5xX50aOt0qyWJS
AfSsVJDTSll4G3c34Ah5MPyXsAIp4D73lRfvPOi8Zq3BLer6Z4TKUTfE827W1RAYIYEbSnQWDHZo
oeQ9CW6IA40bQ5Lsfwx25Z3AZRnjlskqf4nIijfaKOCSHUQ2GokgwcLi3+vKDLSvXasoCOXSfpgg
hcxlk1PWArf2Krwe3FUkKVMcgVoPLNaWXZWvlpRuItnDIfen3nagmKcbV01XFLkFn2gqkTxuBVRR
VPZjMiQH0TKwau4Msojen/Pr6SKileLLw8q0kngj/soIrWk2YBE+m1z99l4l74XCiOWsIbl3RzCc
fzXT8+v1wDqkqFGLPWCRROL+i2zIEpktLYzvRDFJir2fSyr+M9PflIL79PDOOIifFH8Gzst+UHSI
k7TF1snzn+K8uPfgmE+PcX7ColLgpVKXXRdjIo0udX2uNnukVvBkAvQxY39Fb4B2yw51P8T9VlbL
7wIPLJIOGHVTwq8jnorkSFJ0JmZEhRUzxtvVVmx6zzgvX/a+tTAXt07l80RNJER3dVQ9i2dvRvZD
R9xnN5Yaw7rRBejtMXVneys7xRbLv9pHs215aGCHVSDUlbcRj0s8DZHL8fiMViIreoHhqy77ys3K
ydr0hK+jA/pMZKcEIgJ9Q9oXeL0ztnTRCBABmDNWwxiBfsiKsy0cKUAi21p6mrNj3IKGMoOD+L2+
qohRV5uwjr6MvXoSd26+S1BLV5kRDxtxr8VdieqM9X+tIL4yYQDEMxFniJyom7uDKItEi3EMqRof
iCaij13zJB783DXFrVl6gzhSEvlcFWDYN+JWiD9SbUvuT+1l6poIOrNco/hRT7YhyF3O91dPrXYE
eKXtEmYD9LpnpUhrmLb+Lh0hOtfq8KROQ4f4bCehae1HbwQJjB3fSobOiRJuhZ6QEaXZ//PDH/4G
kcX2CrK76qtzy/npoSaDQ2mrqRsxBIjve4Pc+MEEkNU/xXB555s7wyk+vDUfQBWf76DGNl4WwJoc
q53mp8q4DW3/m9Qk8na5wwyCJ9WyoXQvg4vcPiaYWO7E39K6xUNsjvIOjcZ2XFeJf6k7VQLmMY1D
02stzhS5f61zmnxEOMCPNqIntGG8YwrD0mXqCGqPtJMOx3rpPlMDsxhpoKvrDgm2g+jBfWN0hyE1
WJYU29TqMD6yJ3Dlv/6umcVH1wcr7KQacIUJkLL0vTG82uoEYNQys5zkbRjepmFZ9CRRXOoyoj/T
iGSoo7V1raIDsxI/Wp7EGCnai2R5Wz900Tkrjo+F0x2cSl+LnjCfgq3AXnqrKzYIxFjIgr3ao9B9
XN7wpS+LOlH0pl4ot+2uAqS3961gJ47porOLFsv5n7ugKIunJnLzOaI8Zz8dF8VPdXO3zQvT/DP0
YCvHBn+sHz24cqsYeEwWA3JrTRDO04dDdSCaeioL1UHd4UPBPj3zAvHEO1PFGNR6SMf6bjE3YH14
UYlYjHKGx3Z0TwGldGVzNias6tjn97Szm52uj0wlKlXeyF5G7KZFYGbFBu9O8A6GdLKL1Meu3HhB
/mBhXrw8ePGroji/TktZVC7d5NMpWRfXhxb7QdEZRVJOw7XIqRH0JT2E8yTuvrhIBp5xALNCt2td
aPVr8ZbAaqdWZD/Udrb2nhqIKIl1y4Br8BZS3VdTcCl8blgTSvGRODjUkHDCN/SR+hq0wN2RMdmK
eywS8djDaXqCUC5r5CH+kQ7qyQm1ZCeP/TnScwTKnOYgBhmFUbuGs5ujnrvxM2/+Amj1T0j5yVFc
UDx5kWOkryc2jBl0P8fOecQszp4xy25kPrt4nu1S0SOWwUBWZOvIecvfp9a9smkHiPfLXcwTi5E0
mj4ziZ0YG9eALiRIJfAC3sEla8zEHeRHRRP21qCcaOii9IqxnXXMxGQLvG6xH2zrOADMYT93Dz0S
jeLAXCc4hs2zq3kVFShexp6bqsyDMFzqW6lF2k5cX/xdrhn0x1p9GLW03sm6dhdPdXm0Ipc2zV+h
NgSrPstQ+odC/meBtgwckvj2i/I8sWN5muNIw/IBjP9WScwUdn6ddlcE2fUD0LTiJFg7XdAUJ/rC
79xPkvn5iiexjDHLg+ED/SuGnqkPTrkxIEgji2FpOJxkvAQ2I/gGhcBtzi0TT0Z0a08m9mgAD3Yz
fEP+M5iLBsuIvjzJuUNP4/1yE5ajIiea/P8vxVyth710XYZ68ceI4jwXX8oiN1eOAbYfTGgRZhAT
XakxDzIei6KJ+Nl5yiWyOGzyqs1Z9rX/wOrnD6X4Oz/MMuZz89ReAwu4sCGIPQYfejF/ZXOE0LV4
TcYMOZi1N+jf0Fohnuy30SGrfF/eiuZz1p2+oAFgkMaL53mc6KliRrckS90wJmw5KChFKsDEpkmY
+HeWZEZJivKHuez81+djDxPn2mfourXkK+DpO5NdqnGNXm/GJtQPW/whenlSbVU+immZmNSJnEjm
S0/TQlFkIwjNaw8CyNJYNFmKIrcky2Nc6pbf+HRukL42CHUwhjFmioGzAQiQHkRZvHnc8Yhl/HR8
/uPHXMlWgdTJH6aR4hHOPW/87kG0P4ruGqCkC2h6egZ+0yC5IXrKP2fF2fNQBSinOth5vPlMBfFg
iixLuE+cEEHwEEeXA8saUBwQydJOFDv3r04p0+P81089eSZ7LO/MPJ+ZO7OoddS0Yf/kP++dyM2t
RPZzWZw0X/VDq88/8PksSWFjozZflBGpWTGuLLMHce4/1S1NxNF5ni2ySyKex1IUOXHev171w3JG
tBYNP/3UP9V9uuqnX/KmAR+jubLxYfRNrzgezuxVFOO8VhUvvEgIpUDOhEbE4n0Ksy3JUjcmeIJC
v6NNUWtk50ZiuBUXX5p+OCKyru6BEGILfu7R4mUR78nysiwv1b/WLaeJ9060+6e6//VS7phO5P4s
BO3Xb2wc2pjWTnNh8eFaknklu5Q/xCr+qfmnunk9MV12/gVxnU9t5l/oIueiSN1vuXH8tRgaxBpU
5JZvtBhDlqLILROypfGnuk9F0c5tEQxo/1JKJBGizITIx8vJ3jvTW9GF56yoFeWRUDbL6qRIdqqT
PS/DO2AqaONLWRonGrkoi5GfuZBHRMlIDHsOHbmeUY9rMTwQ/UeStUIZ+A9dbR40TJkYghhdsnyE
hIn42+afhtulK1hi0b+0WbrBUvepu4iiONp7VUzIwobp1cmjvmksNR7XYv0bATAgXBT1L17dBbv5
jRc3ZUnmYXUpi9v1r0VxYHl1RdEjkPJn+BblT1cQdWMSgZ1QIl6jZbCfJ9bzcfF8ljMrvEpYvCVH
g8CINkVIPqwcl2biXJGIicFSFLlP7cQgutR9+MfFkU+ndE4hbUftCirwsYRKgWuAaEGkXFNAckwf
rhxHvPpZDF1uEiXJQdyZPGrT5DDK1qpKLOMgXvblic7v/odg5oepwtJU5MTjDbKWiN7caA5ypRai
J1oYIJOiopXdjU7OdgxqLspwE6/oHKcUPaAf1bB6Fy/yn6hWKXtbrLPZOqnYHEzT5BghEQxLHNKa
SMqK3crVUnYNT0L/zDdW+aQ7bI0GBmQMyEvkw1AVb6+r7llwtg02AAIZ7RpxV8VzKROoTGqRveQh
PBPBJ1enBzzWiO7Uczzz0+0XN/XDI5qXrvNdF2sWkZ1f84DNydHRh624y+Jnl0T8AUtR3NhPdfOq
Thz5TOZcWorDy7+k+r66NrHWW2FjiFWcl7pvTRb2ew0hwK0KY5Yi1DMESLMjPpMcNVT2zjQLmZ7p
qOMA81SjCO+m0nsOlGSvTNeQozK55l5Zr0SrsUn6gzTm+kZuE0B6XZetqoBXXSROYutr0wHgqYAp
usSRvZMD30i3SAZhuMzKfktUEtTwYB0r1ase4GSx14xoLMTzxMK9KJQvsdu/TIj2Jw8Z2Cf4N+UG
1bgeVQ6Koi5B8CiJ2J4oe1QgQrOIn0LHQllQb65DiBaCBWxhp7K3v3cMd3yMi+ov+I6HVlfytz7V
cdWK3W9pzpS8xAf+5HoySPGkemmd0fjuEK1nZ9f12HBQatRxum7lVWX5pRzB9LIkz19VOTbXKOoA
rwqQ7ZKzyRZAJ5Q8pkaBfpMsbwokglGGysFxY8RY3PrpCKEkzAQ6HAX8SNlXmZnfxiEqbiInkiTL
LHTP0hRhYYLwRhZ6m7xAfsgduq86m2f7Wp6k/BK50LAjQYljMwWAV7bLyi3MQlSvZQifmouRqIyC
4aZOMjBBTt2xHq4y+wRSg+01h2B7jerX0A7BYzclEF2CR1eOviGrKR1FVZ5g0o3uIqpcGcJnmsFu
jeU9VqhhP8rshD7GkqKsh773WEFwIDQdoFWxyb1MsRTFQ3Y1dF1zU6LGeRinpEyA7Zn0LdjVtFgO
+GoSr5XcwhWtY3dGHzCb63sVXRj31xAF420ugeZA+deizy3nF4HhPKAyE6wLv16he6ptLcXQN8NQ
pWi8AabPNEU/mRZQZ2CtykY11aheYQWPDAYO4Lnj55cCqt2lmpKlSP/cRxkx1A5pIxNuWq6e0lGP
tbWia8pJJNng/V2ZtYW0HhxY7o4fE2xG1OCldQGM2mbffo269F1jKx1cOHR/3i0dPjPIRNAKWYFK
TDv+Yrvzi59G6tehikArIIjz4vUJsGt0sB5Ghb1kY4iMc2Gn7Ultw/oQx2F24xEoUP5r+anqJTpX
EutXWWtfSlSDrnYQPXRmUUF9lcqnsGXjyELscSuK4gBboa/Ir6fbsl+1GHeshql5qMSY8oVguabz
2MGmypKg3TJmbD6cbKTfrHjUz+JSZaUrN8vxD5DDcOpMkEXb8cEpNstfUHvRb98fo/m6pTbWD1VT
b1MZWZu1i8Vy6yXPGBWOBO2zirWyqZ8hWlRPcM/bG6HjoyhhtFs/YVoHGSrpEWuaWog6S8s/nxTZ
L7KNHheugQC1of0QsZiyEgy6C/pp7aXsCCvnMWon4oCFksURGcwINBu3QtWleo/YprIWRXF7klie
PlUWmLDp/ph9D9ClmCZ64d7sf8//Thyl7t7MSjhn0/1DdRpEXjI4+NPTZ/pORzlFZEVSeCMM96Us
eltfIyH5oVIcFkcayB2b7gHgDAg8r1uB68JSIS8YlNTyvSw9/9CanYfGu198y/OdOB52frmLVVSb
ilGyCFhLNm7hxAOPlRd4l2ZKugjdE1tz9x8OtG2Mncyb55rhFgpDeM77BA/DKRE5UaezysaywURR
LVSCCr/Bf2koTplbL2c3PeaA/8spsd2Br5CV/efL1E2GyO29v+Uy0cD1p79OtBY/MmS5Wl3ieuJR
sO2oGzUMWBQpr8GUpAhMXEVxcF0UCwO3g7wuhwTXp8O5jHL5amkkcjjonfnwNewjc3JoE1Xx88LB
E2OQpJP1ZgDFR1lKHP10qiiKH65RHT1YCIHPp4pf+3BGourbJgeg8fnA9FcNeQjZ8T5m5nuMPSnI
pdGOz/VQxGe7DwCcKChvNgn7jDK7Fdso85VnOfe7i62WP1JfkZ87M5OfVb+8NQywN/amYbogOsjX
r9XQ/7LKWj2bQEve7IRLsZmTX2PUDN6CQvoCH9l7EAf13Lu6WWg+imMghbcxhLqndGrZl29Rp+gv
ihtkr0p0FE345iTPclVBv7z5ZTxcWk+Jr/2UIO6ndis9Ksma1bhizAaNNxVFG4imbOS49i856nAv
tYldwlyK3xKnREdb0eq1KGpt1R00XFM3uW6giL8yjaZ9wsYK6SKjV7cBhMq3qsUWQYavt5/4lW9A
wfKNmbj6occy8zE3+xcgNM1XI/8+2pX9xZDs+pTkAdJJptp8rUaAFLJlpI+I6KCl67e/PcusvwLZ
UjdjiIu4WbkvCuAzNGzrDrwnudCvtyPWsPCF/66CFvnn4Kc61bBAxSbjJe+ccotfW47CnJW9JJJh
nqq4GdDcbrMXFcb0E9bvK3FQAsb2AgLjC0xe+SqqTLdif8Hu8r0o9qhJHBVniNaiWIa2/jiySydK
4opNJ19ltN5UGNFnbxjBJWSGr51LtGKgRZcuKmxmeiXoHjYbsHjIeiItuy3czjqJI23tOltd6Qz6
HW4no8vIg2BM8NbKRbuG4xOcRNEKZBOYQtCeRdHEiAgfSNW9iOIoDd9tvvk3URra5JHxOn3UQvA9
bu8d/KCT7nFSy9fAhUbsu9hVdWnxCNBni+xEe8+d+jUKa/kMWKG7q2rNqxKiKl9E9kU0EPXoIu5y
qUxuokokOipHgQmBoWxUDFcz3GMT07uL5iF0tMdUv1dVtrMbu8CwsNwiY56fzcHKzkEDWW4SC87P
kkxSNYWNzKw8bEKnRXTcDKoHX7GwAh+MFxTC4q+yUThbdDPzgyjC0QFSr2Zvud4jSam1YAmmZko7
uCs0/UDVpD3uynINULyIv4KiTvbQ8a2dyt7HV9PQzqktGc+6n1jXPDIAWEzN6kH+NYCWPPJpU65M
6xTciMjZUzIqsbsmgleB3/27bmkicoZU/ypaVdn/0/lqDQCmMcOHsh+rWy8VwKUzG+k7UF06X6Jf
qey+6n1nvlVWjz5QqmaXxNdMlI2LGERcN35pC/sumvZafCkDzXkvq1Te2GVoXOPcwYClLFFLQRf2
FTrSXxLiV9swW9vAhi5yzktl9+H3RgEgZmh29eDojXeSTCvaB7EvP6OqUq7E5a3xXc6d6q+GfSNg
RHqIDuOgHYjZ5qju5sbdMdEc53W3ELZU0lWUlBnKuGhUXXLG1IuZ+5vWVcNTiTj5nwNzG3E4X2rh
kQB+RsZ/I4+eHG7EcR/c40VcLbRsKs0COmFh6ce5KA6rjhL1O17tYG7pKerd0CNjL5sd3O3lEoal
n03g5SfLN6RtrGQqtlSddTDA+x7xuqkuiqZbOzNKhscBH5dNW8vVK2+jDPTHtr4xd76jzSP9rpwX
u4uYkvaZsbs/m3Wm/wUnEbFInXGe3sdLm0QWJBVv3JZFUd5CtS4PulZ0p8CuDdx93RxbgsZCHwuw
KgMfzEw1RxbLbd2vode/RoEu/ZJAWs4/lKQKUnGZ8XOIu+++JFnvilklqB0r47Nvog3OFMV7gEJt
75NJVFyW3PjcxqGxJxwQP9hQgcA4VwbxMwYy0x39rwzA3yAfSj9VDx9k0EnMsJmER56t/0pQRlab
9sXDmqOqn9oGzDI6xdWLU7MmbNpCeQC30QDPwWEJ3pW1IbjmugdV1fCg6q1J0kCOcYtTmuQscpZV
sgWIBMK1iZB1wb/mSbE65yWNnXdlCKWr3joO9wD53tKPy5MoNhrKc6kVNkc1bBGmUpiXHZscqFtW
2c6rByF9VXS+fG2L3H0NyvGranjqTZTGCQFuqcaDaOoo1jlQDPdRlPzW29dxHj/pmeq+uiN7iZlR
PeeaZb26+95NrK8hn8p93cv13qo771um7suuNL/lILKwzCnKQ+d12Ts2d+vWCOwn1pEXTB6yW+lK
iOd7kDea1ldWc910IMjYccZZd2Ky9HvEjgZeIoTXtED7JewODcTUfMtrXpcGlVZqm8JsjF2HpeCt
mRI6xrCp8EbeiKI4wIZtdqtG3LawrD4DduKXvaYA3YDh6IrYXXbTpsREivdsS9o1tYrxiSjAe5MH
w7chmIAeNXwOdKCQ3IvV93Dshm99GRjrfqoPpvr/bm8jubS0d22X6wBPW1eejeDb39df6v/t+v/d
XvyuWnQwtx19q6dGuO5YsN/zbijvqqWre3OqQy6jvIsDKYvfuU40QSiyuudT3adz+XIiZyU5+1Dl
mygSY2JbOkUl7+gZyZ86GftoJ9V3SzNxsA8dZ1WW8A28/EFKagPCJJyvXik7b2vxrm9adGw2Sa9k
DyLpdZ5X1r6pK6UqtqofyRevgIjHICUKKLTLl3pKRNHUJEj3czkpNi3LNbQe/z4q6peiOEPUoW13
TgMAbUvVfKWlHDPojb39kHO7vrfYf6BI5nyN4DPRqfL06LhwSdXeehrM1vmuIUBHtNDpHgzbxnA0
Qm8li+WA3VfYxBCPj1Uu7TTVGb+gyNDtG64qBE/foGUdxW/4CXC+tqiNK07Yzs1tFDa6pmtjXvGg
ctdewY0YuA5o2k6t6v6klj6a3ZPhjnDUmc11DD+DnMviSxwQSYtW99YGZAUTvbWOeqzniOvU7j2x
IumOQHSzUQ8ONmLROKLpoqEdgwi5pa+YgsCLCftyLxVJu2fxhyy+9rvQ629IjHRfghAn+Kip24eg
apWDHNbJ0e1j/eZ7Kp4YUj6+xX78G9Bh8puTfezgT5Kuo46F9e8dP5m91jferciq6p5NiSYzPfQz
5BKnBpo6UZEqIBtGnd+UGF48ksnytnOy5ibai2YYPG0xjRwwQEOcJpo82YHM4yXbRncPsQ581ar4
EdEhDCIMjNG0Ru53+KCVN8Nron0BteYaJZAqtF4fL5YNshh2vHm2ki44ZkgZnx09MI6EPbKTM4zd
KSn6/ijJQX5OtAxjH7cNLlHlIvHUWfYlyge8XkuCJEETubuwrmUcGORyZztZD9EV0WUEoNpH9ify
bRxazd1F7QndYLCDjDiggYq2fR4brH4wd+5fAgN55EZftY1PUMrL5NeKPei138vaW2/baHmje/oF
75l2VQRDf3XxoUKCOo03xeAHKGGhH8e3CcKHG48/osreuviRvbN7XaFrE0xc+zF4Bkv6OzDl8YcU
aT8I/EIvNzwC5Z6t7pKaj7Pb6ft2uoId4t8BDizH4qFnQWUOiHQCMfmRgUtUG/27A9aAJWDSndFG
7R9LjNQnNf4R0bXy6hhDgxQybwAro/yQVApCMoj39bcQtRYm5f0h1aXgxZUc62YpsGmFEbyvt1Du
DLc7tHE3vOsmaydF8V7sjDdFGdIM2QC5fw8AAG69vGsP4iw1jI6l1imn1FK6DbHE7AQjKGSpOiGD
DQdDDrdezVX6gCCiaCJyHyrN6Yio/Hxkad4nQp+QH1iuI+qKwoaHxgbeOsEx8GbkNVaOtdS8NRhY
nnpXTpCv4JYk6G0Tt+xgekxFFO2c7VBn+FxORVUfIC3pRnYURTculRXsxHCFyQMkOdNiUTAlaurj
95TrQ37unajAwYKcSJY2IifqcBqndaUCUepS0Fj/w3kjglE5BPX/urYofvhpCx+BIzOh1Ye65RTx
+32Qj6ckfq8G339hzHVXWWgZR9WFW9Gm2rPsWO5e63xpPaY8ZsvJwkezyA6iJE7SNee5bhLnahjS
Aemi8eY0FZTCOq2/tL1VrLTO8r7XnvQCocj5qSvKLrUZDtABX3tKqgY0QJS3ScLfBDMeUAcJfxRB
GfLZqer3ye5+HRlNfiXOfZYRcb9CFCiuqVL4O+RMx1Wky8V1OSCOMsH6007HkierrbXcvAGRwbl5
uoI4RTRciq3ZWyurK9mz/M+PfLq01EfwhVT3Lf4/ts6ju1Eu2ra/iDEIh9QFlCxZtsvZHYbLriJn
OIRf/yb4vltf43Y0lGzJmLDP3mvNhUYVYOb6If9+wfYwH9Ujw6/0JnBGxb4MU0QAEdGhJL4oMsZC
otv3ApLjfW6tZ1+tQmEgYufnOZy+RCrlztGmVXBrqwSXpCqo/5+H63MkdY+3yXqzPYcEU9uRi8YU
ZH313wvb+7bnmlYt9mIkFWB72FtGuUvAwgRDOtPeb9rfCcYFt1Lbdy2asb/Jen6xaxbt7dyFj+VS
ygCpmHzQhxQapj0Vd44BVCUF4nY7m3I8VqhqITgmaPaJrTqZuQsTZD2Lj7aaXMtcbfYFa917FdYu
HQO617nZKjTWq+KZbxf79Lyd18yCgGIuQnyQKfoWdrn1VZvhjUojM4KEg68pazNK6eeq7i3wfTQZ
GGgMf6fZvYRlWX0ZXfqpCLrUnC0R0KMaMk1JGpYAtWCC9CyWYnwO27GDac4CYnt1suP6HBdYAbdX
SyI8L6FcOm97Nc3jgsxLmHLbq3Nv5ddWER/Z+puYeJR3eds8bq+lwqHnBGiJmjy5q3tVuaYkCXE/
Mpfkbru33ahF9L7oanP699R2jzTUOEjJ8fn5qX+vqnZhH1IGUd72nN3F4CadDt8pcFD/3/v+fY46
FredqKybcNF575KSSoUT6XHK3JoRUcjwRMu1s+sM2lnFR4VnPdEO+QIqZnthu5kcqEG+sr6nVZS5
2f/7GS1Uvuqlhmz3v7/mP28x7RQP2fbL//02SUyHL+25Dn5+7/ZymKd8xH/euViK4hOHJQLDcjGC
rb9eGVssgjhY//OD2ws/H7l9wbhQw70rxMvPc8b2Df59+Oxm7IKhPainLu6D//Nv+vfu//m92ncR
wW34+Q7rVtju/efLrl/u5zttr/x86FAXdylgV6ziB7N31HO1vm17Qyha2jzb3e2V7WbeNv92VzgD
6Ibxt8tE6FYZxj3VBnFqU3fbZUnjtwRYRAlWs6grP82qm2HooWmU6smKw+Vgu8MfZLlzkANWVJMv
qWdERwqLPAoXPpg7Dqc477/bInT31ExnB4Rp0uhJoFnzirJ1vyyFiOx08JSWEzmgWQEO33HpMXak
Wzlt9sI684gJ71l00vUkhx1cj/mpDRvExcOzFk38Mmx+ELGzq1S7i53iv2xQPdHQ2eV0tyqhf8bV
eFGYes4VkYgzCIZ6HfhVCkOHDL/vER8xy1Q3OyeK9tD2mXKvpix5a/KM7pvwLKhFiJdbnxoniU0q
z25/ntMIcfGWaixO/34qopMXFC3IJXJTlfvtBTxon/2C46rpJVbO5bFrHrtcjPcjhVBvt7DQS5bk
44JkBHhZyheJnpWakBUScog9aAYbskM/eRNWU+GiNzTzq9QmEsDWmzkPH9oRH39Rne1oNFH9c1PR
LfbxmE17vYI1tj1XQmA4LKSs0TD9/88NC4UESFP90JCiVzlmeFesN+Ao3Npu7nsLXFPew8WZqGHu
l/UmyY366Mz27G0POYMY9yk0CgxD3c9T/57vLPGamL1xsz3lKI0Ol2xaiAvtqt323HZj6KHOmAhm
4/aW/7wAMc+Yu58P3p429Yr57lyVp+2Dt+fCePQstzeCfm6ZWK9fcnsxydTybFoACNenTNrqV9tW
gjGK04eq3lUYgu97TUsemJn/nZImPI2acQuIPL9MhFXdbzfOAusfrJW5//dcPsuSEDfI/JmqpAqW
xtAg83q4yczMvKfZb/787JBYu6UKST+K+44ULYdFW5iTMbSYtXP4eUxCUrNvq1z46Hx5Pa5N/bwW
z2nn3C0u1YFcGmZFzSDuXTdT7szkHK0PjCT9n5vJbN8HupY3s8jXZSF+H9L/EGb8e9+UQTnKF069
2y+y1coiuyK5J/BuuNbVHPzsUUudRGiNew8qcndXtUX0IGiSPehp9ViH0XTe3rbdUJLpHrFA9XF7
uL1Xg7IemA3K8e2ntudwVORYErJb1nCT76qRe5+XhnsPl3u5MYzhIwpbKCHr87pdSJKkUi9MHZz/
29sgYJ6Y3Me32zuo/O7VRDPOycL+V81Jf1Qi17rHLGrfkyDW7LTYIctgWuz77QWtB+6p1gxntofb
CwBTxLXJKRhJ3lAgx8Y9o2TD8GXC+TeT5uXfe2N6p4SZdfYh15t078woJsBZxg81boiAeJZsZ9iQ
0Xy7b8K94RqQw+G3PIB6Th5E3+ENNTL6BxP9UMfICRVas0y2G2qXhbQs0jz1ZaLaqCPi8BTCQsKV
1BcCHv6fe+tD+HqvZU+WH9kaLvq7NVolJBz6ZrtHXHPB/PqmX11Cwyph3O5tN+MmlFxvWNQinNye
BF07HFydifeUAnyp5qf4R3i16rxVyu72TdUX2iw9q9jV+PDvhhoZq8P2uNhcD1IUr2I1Hg2rk6Zd
vwLZRDiPrM1/ZDaA3aBB0hSAu3uz3ehNPy0EHLUrf+N/7+q5+5VkOgyMrgT7uL0s5YJDdLubgp0B
+Z+ljDkA5zO0g7L3s8WcmQiSDM5I6liMELet+PMysJfz2pU5wD4h7gCHGfYFsVNmQ8FiN/yZB/Ed
QovIq+YwEf8VmNpjRK7jTTXIN5vNek6IA9v3mviIZ+HuplVVm/FrKvfMGafYbX/vv6293dv+A8yw
4p2I2FYKKWlnddCDNovEsSeo7cYyqvpksUjImrT1FHU4jMJ6zvmrTXPCoY+pQ+U/zC6gtdTkDkD6
RTGDtMXEvJrSylVxba//rO1eAbRh14AF4bortZsOskXUWAy6jBoSX5ZPl/9sGCzKbDfL7UAo2pqv
KEVIv5+GWxObX6KIlZ1hXqqxnW662Bp/bgyRTDehvm65Yv4oNL25wfLb3LhlA3R8u1s6rtR2290t
enW7t91kdtigdnKhYaza+WqNY6mNBoMORcf/uWPVrl2ekgIQwOoRXf/M7Wb7g/89HAoDsoxGbma4
epiWVaO4bY5q85xud/uFhldZ2HPw7z+z7af/Hm73XG0k3goDLyfvCk4gN8Yq+/t3Yw4iPgzCPGer
9n7bD7abZH04MuLYL0l32Z6qQ5Nwh8ihGtliDeSWaGApkv+vrKpfuda1pI8aJR6w1TX2c9ce9PGU
AfnCJM82XfkQjSDGYLvZHqYJFGItUf62lJTjmWDI3ls6W5KKoqTT2XaqwCCmq6+m2YsKonVj8qkD
1WlYxehqeKD38+3m05NWr2Bd6hFyYysC57DSz4zOd3oh8Y1mt0XVxB6MMgalSx1fLLQwt1E4+Mzb
O2+ci2uhcYko3cYMXCirZ7XpfU4ZNSN0Oot1M5zADaxL20V9wH2vH5eRBCHLIZPWfu3bvtwLhjCo
2AdJFksX7ZOeIEpReoosmI8gEwy44HLSSO+Erln+rM3KLlR6YmGkvof9D55ueTZEfirrmv4dkURJ
J96bsSGzcM734JeSnYnRr+qHSxy1qsfFEWdyXFVBhyEjHi6AX9GTpIx0FZXRa5TSVMFL5QNlS/Zj
s2ZE9wYqXFoUDKf9pdZH8o2dLqhBVHQOvUY5/e1sNowjXaJS+PlFupdozlI/IWArLFMVrikRpYlG
u1qqgG+NFDo+oZmN/JuGOLJVlFT+tJjOIYR1o9T9sddjNgIcukRYbGkR4xXvRoEuZnxxnbV1SRAk
9Vj3bXPpXs8tmgY7xrZOZXYwlBkjsILefxiVAxXF4jN//KB4jnfOjH+/VqwMNhEyHWeh9hR4cxzw
aMg3+cOj0p2PmfMwgUA6MvFUL4hpSc9wSGBQS/7RNS5dPPNDBDDYiRyVrK1BwJzC9RQrf/uQbJl2
ul33ID21+ts8Xv6YvOiXHRfKhkW2YofXSh++mgI6ks4h6mujJKxpHpk3xjaJOWoqAhqilyrrSMC1
8Inh4A5y2gmGwBS+ZGruW/2KFIG17E16/xpyvQigvHrkMpMPWjDCcfgsq3ETmBCL9FHlzBC9zNuh
UfZF1IUPM8T1pXF+1zmpepEafc5S2fcOC8FRk8FaAErLiM9o5famG38rcFi9aiKbWJuWN7ehYUED
UlP+2EQkwjUykpOh0clzU/UB4oLjG3MehLF8mjVnTxAu8pEYKZYiVKatrJCU7CtrtGG/NNMQzHFe
7xXnJVbK0jPTIty1eUl/RpZ701KqyxLzC8eezmCiaXfRlPagKefToH6y8o99d7blbmgfu4yo1pa8
Lvr5O8ut37VegmcBkOQYhB738gVFrgHsKI19UjwLj2pQ8xf4q55LYKrXz1PhpXZ8NIWiehJkl5WK
F0BijUAkCeYrpz5q1KBMSV9xIIaq2nDUjMjktfk1cuVnGDUtUKfqO13eFj0DvpbHX4hzi6DTn4lQ
fJboJZm6QEsdzy7I1HW20U+DE9Brm+bBpmWGCNgK9b+0b0CYWO/paF6riaF97l6EztsKbbw1VKp/
zunpTpI63NfdJVwGAmTL+UA8r0W6bBkf598kZ9OvfsrK4UMbCJRX+/lepFT+w7LieisagUSjM+gT
nKFLIJMDmmHAhhH7hN9WA0Cw9FOykby2JhRYMZRTPVFkxUJr/P7AtleD3KbhT6TA2aj3bWGGD2Qb
9jtGO6k/NfazNRWBUQ6cCBQwtHn+RsZ9HmguA++u7ROv64pX9KKYHHvW0FOWkJeEetNqCRJec2JR
Rk+7TslfgPk/gE5zvO5VWhDomiTDdz+enET/rpTsu0j0r64xCAtsIfOrrKHocB/KcZj3TsGwINHQ
sjs5OqJ4jt40uqBTAexvnKtHNW2uzdqoKud1EPvH6GyiF0a+cIxUtpPCg3vX7ibFWu3O9Z2MUy+p
LLolq1C3iaZTpXFRKNAIWcD7YL1w1rQiP9VObZHc2QgxvDqvrkVW/S0M+9Q01meXsPCaxH3s5EUg
1PyIUIV+UNiT1zKG+Oqd8aYnzSwCVR00KNB3g5FC5BllFlgKafS60s+eYpZTEBrKlwPZKA4lQvTE
2AlCpfTetg7z1D4R88YYuhAHugAHc6GTGZfP5aTuBaneeye20A+jWUlMdjOlenPVKr2RfhQ7K0Ps
lzRiaOP5y7z0eQB/5ilul69qsl71an6Qlq8XVrO3oul2Ac2ZWZDnOvInNcu6rcBYO1UHZ7DSmaiJ
7pSFITJt6zAmSuAkZN2/z0n94Ub5k1UPl8lC06iOL3GfHzs0ONnEPpH23R4kG2gaeYkBByJoA4zW
5maQ1azAlTYwWo5PqPJmfmy6aqSJO8OMgw8NNIDsisj8mPvpg2zqwrNz5blzANn0if7eFdnXCE7P
aKZ3/GV/kO2iizUOi0xOgyieZmzkfq5Wv+oBeHkCh0lmKKrZHo+CELFDxRgAzZ9B76hbDgwggal1
p2gYHsg0IkPQoT8+9vafTnSgKbjCkrFN1HspQP4CUPYUMRJ5qZZgm/KL3pcPGWgeT1tGcydc9zBZ
7um96AD0QRs6VZPZw9vPEMvPyCNicjRJYz8TilFd8Q0j4bPBpusckXVIZ4eucG9+qUV/ydTxbeBL
sfR7TRBhQPrMX9xWOXPme0RcVnvDYLPpo6tGMn1l6oc+HY9TFe67YzeW+47NwkmClT+zw8ljtpdQ
/4+ggO36mtClOvbkqakdwWKTe8kqWJ+DkTFPKfdjwtE7OuGfPCdCOUOfVk7tqzX0F93t7wcn98lz
eKj76MMsWDdiISO6YczfbTz18Ekr6TOaIeVBEP25sG8wEQAbX1I2tNpIRTPtHENFYDwcBOuMk8tq
uSquRI+21AGJSq+Kw2V4tXqaykvuTB4cnrs8nTqvsSECqgLBkVFET5WV/6n7qfWKPh+Dxh1IjMR0
2MbqSaruL9ugiJxjyNllJM9GR5VdD+HH0HPcLYO+t4B52528NejeQU7JAhB3lpIzDW1CUKJop0Du
vsIgROgU0UIz6B220mAj22xGIk8WTuhaEQy67WL4dxxPpmMRFI9dASNKZoq61w2YDV2b/CIAvg9h
23OBo5J8cL/VaRguGiAyVmPm0Qn7J0XMYDfd4UP0kMZnJUH3Mny0nbuPJEjRLiGj2M3cIKdF0DLg
yBHGB6WqcPBQhDUi9ZuIjsCgqgUd6+xYLNI5ETL5aifAe7iCD7L+1npq43nk8Kzg66TJRSgVCXMj
DMWU3aVJfmmcfgLcSaiayO9ZkuYSJdVfQkZjT2gDYyXjOewcgkrK3xrkOmdpcUloJIKFiUM+Z3k7
RM3ZoliM+vIqXYaG5IuAurrFQPRCrf3iMLTwzWjNitCnr9lkBZA5cro6Lpcaaw4yZ1gTBrmaWwRI
pR0c1eY10xuOjtG32kW9M2UxUYznmSccajArR7cRJX8l/ez+bFYrIcuc4L1N47NZjTtNNycKK0Iz
Ehu2gzXcK+NUnxIluzciCnIyaUvdLA8GnammWUYK2lgeMGkbnVUENISerTj6Dd8KdmqGZi/WGo4A
dhrlL02/z6TKTqFlTCQD90wrr0UNxgzEvfBy1LbHxYzaoIOI6Y6pny7mbTu4aFOHP6ZyQ9TyJSGY
taQJDfAR7V1W77Ay3qdSiL1aNu9AFm6GcoH4XK2I5o9GEFw9uRpm/Sp+roVNJYQGyqFJ4DVqRN1Z
JWAmkaCXzgHRkkk0pD36qYW5x5pxhZif6QACUo4zme2WvhfG/KSr1qVJOQJjtnAmCJVgKvnHtEMZ
5D3E4WIXa9YhsaaPZbpBOfOco0j1yAVpdoXGdiJK/IoTA9nIwnrdwqvUz2sL3nxVIPOt2jYfesib
3p0VbW8ReOS5pvIoKrGXAG7Xk1TlwUHFCjUjoD6sdDnSPzJObIpxBh34LmPjt24p8z7UJbBkLKQQ
DVme5jl4OypC02XvrxS8AxQmxCbG+Feo8fskhpGUGX8Nqy89a6Ldb0JN4rxJC9EEL6irD4mj6lDl
7CAj5dRTXPYS29Q/abj8IUO5PsuMqbXO4H4mqijTtV8A+4oAqQwGSkML1Kwy1x/YJfSIA11nsO9k
B2HCpdWm6Whr0qEOSGsf1FwHPaV/S7UGHHV/VhL2tqoVXpfXz2leYkeybgBjBktF/Tz2Lqm+NCk8
K48PI4njUDuXq4WEvRbfs+Z+1cWSBgjZanbT4cEux3e7G78giR6XefYtXfuopsSEljyC6MV8EU6t
CZ9kLH3mIGotHmVmPwydgy0jLW6lMzBAaVQG2e57avYk2hfGU9j/GoQKqhuGKAliJO6odhhMcXmb
m+IiNItDN+rJc2KO0ar2Xc2qQ1blGMSJek/gyLMuScV0h3IfxfOvODQlWkD7gYEKAS5pCLN5eXPc
X46lIBLRVxZf0U9+36cU2BSY4OuiINWrYIZiS8y5J9uBeUN8UOrytsyfwea5DDvDI/uk39axsZtS
jZWY1HirnpQ7RbcM37npIoCdNP3QLpAN7g5oTkp7Nzbqm5LnjFoG/RBOMPemkDC8HAxaYw9+JPuv
uEF6bxon6ouuzCkwRtszqSpZfY13anaikjahDuekVCWur1XS4mPIQ8hdxQ/R5paNofmOk37PdvwW
M6ec56HwFQkbMHX1+WTPr5VI8l2oH3LBQLrEh4oHNdpZ5MBUYnjLymjtULPyD1P+a67V+lwQmJW0
Gp1W8uqUQ4qJdLay52ni6m2S6r2vR0oOafWMCTvGwzEh0a7twlD+rkMyMrK4vvZRvDcIEtm783Su
M/13rmDYjVPI7ytvqOm/UCQ9MxCv9goaFa/hiN+5is3a0OVQGsfuWs57FwrwPNNuR8/VBGEWQWer
sAU2OBFyplpph/cvD+mFJMl3FeYX1VaAmqc1yUKhyegp6Y4xgA0P0ZLttZX+PRpgp/JnzbLLQ1Rp
H7amHO1lon/iouYx6u+qAnUKr/sb3swnFfW4b/T4uoAchuybZT5psFAIlrs2JsL1fuJqyqGI4bD8
RBKD9Fv+Jd/yGrpELCecozSCzgtpv7jadJ5bYCRw5siSN9o72YrPkn8WSJSHJHP1g7JGLsf1fMlN
Fep7Ug77JGGdplL71/X4wjGKDARR/Xo6tHZtNB/4OabgQwT4Nj4RK/ScaboSkIB1eMFIGnpjE6Ie
+nan18YxXultP9nFQLWJMNVcUJwRXY114pxnLstUTlGhQcHLsYnIll5v0yKveVct/aPR0FIVaCZo
2P6q2HheORoPSp7RMhTGm2RuqUWjDEj/WXkqbnSJTfEULdZRyynQRUQoH2cnKgBIe6xhHR12azMY
CI0hCdOwunfj6KH+w4k3ZPIz4qycYvmQC1ZqVoufJh2JRRHqW9wS1DDrFXlQ4xMA0nyPhus+teWF
sQJGPyW/ijzqAxaBl3Elt87Go/YZlc6nPXQvncqOmZkvZF886lYZiIicQiKAoYATJDvfdC1HC7Yu
FOLHzlDfht78rdiSvjJKt84guy5VacakXP/tJTFwTMhTM1yzBg44JwBkcCu8WXsP18Wro0SXBVIh
SO1LplsLjbvuq26mfWMrLzmRxJ4dG6M/VhTeqomaIWRvoYoZysrFKi5UzxT5TRX2v0uBhSIeFqCU
yJ/a4dHOxdkorM7XlYGaqkR+rwKonlJFCcSazzu42g4rOFH0afUVF/ERcMVNm8R7NTO/Y6elT9Uy
BSRJlSjF5KDP9TWzCBRtm/xUSyJTB7XeoQr/zLQOuahOQreZ7NKMwXPao38LS8DB5o6vcB7iOzsp
EQmPl1LR4DtZWuxhegxH41fYY6EIw79LqTzpRAlNVhU/KdkHzMTSXHRfiVTUWKN+nWGPBUavfdlD
f9Ld5LEamazjAPzuw3Vjx/nHrMnXrMRXTdoC9KuKvzkZr3M23lYp8rww+qSE+CRYNfbsSu7Nev4Y
6tWXp3IhVwoXReBSwR7XUdtRm6+dyunAFC8OjJnWrJroBMDrdBPiD9ckkSLrykuRE6dUmb8KZxRM
0JX3JRovagNC2i1vdU7hwnYOfVU5fjECuSv7XTImb0neCv9vY9ZfppH/DusaraVePRTQGnu74ORi
taQtmT14vPNSjruQ/HhUTni1tfqMz+hRVyTidJy/uCyO8wiWMCYbNE1VmnpDKdkb0ZwvwghUZqow
uCK8IOXoq36/TClJiUm2XyL7jIPy0xLNR74sdxLOF2M165Yj5NXKoLUpQ+CWFRpMJzroberb44Dg
WCEtKl2umJduoNYuh8Y0diZ4A64/GnmUue/oHF1yUeWRTAco+sjAJ2cAss4fVRvur8mmeWPTT/EM
Kjr24vLWyF8GkQUEqN63cf8WS0bg6y64zERMISxR95HFjoJ/4rrk4YGO+Fto91c6t3choHxWCfjQ
8kbbkUJ0zkXx2Mf6ezFZgoVeTFmLn8pxoTyJngtjmTxuUoFIpSlD87g+shp7JFT7re7TL1a/T7hA
+xPYfDKVlzDA9/Jm1pe2Dt8pD9BjxJQoIY36i8Igp9UIWxlmM9s5hX5EZURbL50NSoYmIh9SuVR2
rVxZa75OBb3dZbD35GWXQWVaI2v6yd0XCyiaReTZsWxvy0phQMAv2DmZ8sW615vxQogkdI7TouCb
LEBWEpIVTU50I5ORRSPkBGb7il+nJrHFs3mYu0K7UXImWA1OBCYRNgs1J1axZ2iHeXabE/a4xGtn
MpgmzSh+KXMHNN7OusP28Oc5MPQpx2WXh4GNhQMQf61zreoJG7eLiiyDNf1penNEAoybAAvLnma/
cedTZWNJx+T0YdFH1gT6U9sYlCN/z37RKFQHEdLpA2LP0uZlydvuIKnQ25FrmGxpQCb9I/nCn0Of
r84urj6LMp6EJt2DHf61yez051z7REfGtaZD7paqIiLnOH9XBoCqlUFpb43an7B0OGiosIsw/G2k
YvBpETkB2ADhGkCc1ZK/yeK05DQ3ybiWbLFyjm00fKH9Fbv6l+yQb8+chMMhPEFiBpBOx6p39Vc3
A/pt7utZuW3Wj0vWCYxhIZ8aId+7zgv8PLCHJckSS+nLOb0sqvWrqO/qVEgvzcfHMmL6nDvOqa0F
LU37LtNxk9vOdzuZQPyj5n4284d0HR24SkHbcGrPQo1Gv2sNjgiXFHhcZTfkY5RBEzUTM/w+oLge
OayNUykFgTomq7ejEcUC2ATKDtWCSKDZNUzUzLAhNEbtLjXruzaVb1OxBi1OqTyERvF3TJbutoe0
EdHeVk1WykbkcoGdDeYDhrFzY/Utme1bN/qrdwYz2ZY8NIcFZ504JafH9LEYX0IjgS7ksEaLIyPy
sFh7Uw/LYaom33FT1s62OXrMVA9pomqvmcvZGnYsq1taLFNBPpSWnMVA98WS4soa+8lSi9eucPKd
0ooEoUX0BmMEC7ujH3AzqT5CD06Dq+jQJnaIziFNqsFf2547qWNW1/kf6+u0dVEIhjSz7ECQKT+l
nw1mYXvVsT4XnPzFSKsylAxXQKhgcWfiPvYTaziF3CWnzB0/sywNR5N80nKAgKoB8kVWNbIqGlZm
/Z2lDeyXcjzmM31mLTfdky5OfdEP3hwxmOoWmk+2nX0ONPm42lSKVyJ66PIqPkWpXAto/d3E4uLR
rYzAnUztvVoUDFZ083e1jp7Cj4YOi69lCrVrf+noWSKTbW8irIEDxchDaLFXlhXNzkHFdyKvEn+d
j0al3rmlCSV9ZuxhrYk1Q0PHL1mGkXkZOwxkhOzQxlAqKO+8qc2Gh4bM9KAj3mgF8p/py99GZuPn
A32bCaKGNtLWpJaqT6lsIH5wRYgbEfrNkKi3/ajuC2pKb7ZxTicLieVCvXNrYRyEOjR7CJGnpUlt
z8rKXawT2LJEXByiSHTnkX575iBwT7PpxSoRmar9M1Mz/v/lgvSHjmyYdOlNXtFWZ90Kpza1iF6R
e1gMUCSaMrn0NvPTpqVpXxuTgikWHmTuFrulN7gYj90biJ5daa71Z4U1bpEnM+NMmifVS2ktxtHW
K9TMoppvRLfOhFrkNMRvoOGzs5a6NidPHO/GTsTsFsooMGB3NAI50FhmWeZLkbeFb2tl6INcKdFy
4nqtU5/IthIA1HpI3uUTH5HNHMJG3pq+EGLNU2gupkhfe4ttG2q9dUyTDAEThz02n5fW4i9uTD4S
PxGdmMjitMZIxnLkq+maCIuz4gLqczpH1YNKC4U9qvRC/iu7OOvAfXctyz0+W6vnPUEjkqkzVZbN
rGdnOXXlp5E8ChbuxAsXRKwOojwwLDZgxOxdeVvFhLfglf1ULdH/KvRwJ9P51RhxXUpbPnchXk9k
QO2hJIiGU3R/NyULb1L+ClKCaOtEv2vDGgLbGW4iZqg0Dl0dMEo00za36m/4zWyiOb2X6qAQPu3g
gJEOsRslxoSmRk+r06HTCRsZSNgs2ZPNENwaBxKu//pWzD2nm6nUT4BKqoWywmSfE7X2PUXmp6r/
ldPyDXqGcAtA4WZzv3SWChknpA8dfgLf4qeFbu3VHAcFI0PoNR0mE/oeyiivIzNmixSfNJa7Llbe
3VY4u0FrCVxLsuqWyZ+9yxeHdDzBTIexl69qVDqsczD3UrGyrj0A9hE+TIws4LJ9So1wvrFCldkG
Sx9RIsmxo2raK7Dg0SE/9kqu7lvnHsYFhaE6v8hJOy6dSld4ap97yUTEGntfj8rOn0ZXo1DMF759
dBt3/XtuMSIz/uoyuXdY7bMI5qoo5YTUiOXAMDGAjl2Fmv3Y4hu/i8gjUSrCrAl3CsZO+W4r+W5E
5Hrl4W02oK0Uw/fo0NCvU1rwqCufepoC5L25cH9Li+aH8SxDlocp9IYdBp1PZXWvxfZ8nmyiC4o0
fVBEDT3fnNnllrryKqQogSZZ89krE7+ryz+qMf7upUrFYo1HjXPPYYVuj1X+G+0G6ZXQT5n3sjLW
7fYXf1HKXhWntF/M/BCDwEVsGGRKeixUAp3b0LhvOje9qTr2baMJIjayN9cu8kCG4Frjmru4H8dr
7ewM1LOBMwnSNobPea7uuMKmVMGGJ2rsc21VogOp93O6GnZ71h2EtiGQX+rvFJMVS4X0UVfd0I8b
Wq9xZSbco3GSR9VwV1o4c5Uveu3jhxIdmb6qoJ3EVXaM2Zap/LLtlc0iWBq1HcI6yX9FU5dD5C7d
XbLemHTfCpS0N9tTVt4QZUTnoc4s/tpujaAJp2OB/BFNrs65lGB1R3Gh+LdyDuqG83BYa0/pkKTs
B+prB14i0HTd9iPj6FiWGYjFfY2SWOByo6dddcW4a0MWMsWIDyL12qlqTs3UPUm7Xg56aiQ72ebX
CckYs2Omc0abNwcOHoKNnSGDIzwxq2USRwnHORaXPpgKusM7o+2Gq6ydX3nJBi2X3Ctqrb32bl+T
4b13uOg7NUyWnvEG1LG7Npxp8tNm7OPp9zhoUMRtxvLpoL0YFsrCuvuoG0guOLoohYqd29p3BROx
oF5E51O07kKsg5IRK8ycNWhj/JO2cxBasie+8Ob/MXZey5EjWZp+lbK6XvRAi7XpvggdDMGgTuYN
jEkyoYVDA0+/H5xZyazsnrE1o8HgAh6CCIf7Ob9IqnbYIPwNctE/e1NwCmz2KmzLNolehsteSYjH
aP2Vhv8Ai5zhnSkX8SjHvWhGdSPahDCMHTymI/lPk+dSgIJ0pYzfB/yDY9/QzpFldKsmz4KNkuKM
IDT3u2OB0cyax6Hp/IWJDPLSGdWlU4/Mz8b0Zg7urjKwyY6/OzY36JSlr2KAW6s6DWs/BROjfAwO
vVE+VAlgioabS6/v4XEcvAqET+CHaz+qUPFo9YXjma8z44SFOOoktacbS193jjrI65T8y7oL7L0H
5OcKouKDNtuMB6VCtr3gC3DMtzqFbAmPqCD4uhl8F1GbOL33bPLUuoNHEVogV3YxXncG2QPL9J/D
CwgUZpWl30/rVge631WnsU3SLbCM/dj519iFQH0hFpFoA1AdhzGDcXzKcuu9moaTabbXrFKRLQ4P
iU8P7k4FQFC9ScyWu3tenZFHubbj0GQ5W2dEToydsJq9NuCDng13yjhppxYskA4OeFNEu6xiidt4
xrueGO0it+snpWgm4lwJDwO+Nx1mpgD0VLnhoSGXRsztRTeb5qhhFhuH7rhRmsZb1VOx9MyQuyW6
SVFmWAbM9UW1RVZpD2aSR3mi6vD7y6+pjZ2YPxg4TivvgdW+JGbyranCibtf3/aC/4sZYV6I3/rG
nuqvgUEQMo5nOn1MBs3A40kv3GBpIlFGhIGMrcXX3FXdBuATM+xV3MQP/P9vnW9VWXmrgHgBYVqC
/rWnLpSebZUVvA/1cFvrznuZNk/uWN+RhfCXeqygk+9gnOWhKCV8tgOmNqN3yKMquAbbJpBsLA/c
RZtNgi2/StbZ8Y0DQmnfNL93lyIHJzZns/IGej47tXSF7c6+G2zEH65GY9w6/ILyoNhmTNy+rXwx
2ug74mY5kWcxbAsVWBv097B6z536CZ8potF5cS3Mjebz5GROR13Z22Vmh/px/k1PXLDpw7p1IyB1
qlniywDvtJztZ5QRgJ2vvTn6OwlNdx1O3mkAkrbKNaQRgF5HQgXT64VXgzVpizgKT2Wh4FppZEcb
tlqSi2zbjJa6BjZnsbrol21ub7V+CFAbKwUWLOJWZ2AU1vj5J+ZVxaY0gNGJu2MI8doTDTP8dizj
97AQs+hUszdyhc+NK6dpE8VhecsmbPZAG/tHbQq9A5GN5VDjPe5akbYenPw+LKuL0WIEgUw1byNa
9RlYV5doOXxv62QnbIUE6fJlNKoYVxnJEU29G+DfiP4NJRmrgSTGgLkTyKmtaJRy3ZfXzaRqhzzr
Nn2uBCuRsCgr612Ra6xbiQlHecR/b8jXbjidoowJyA9FvlbL5ipwMW4PVGwXQBxpnlKvvVSBrtx9
SYdqXXU1S4AmuCgai/4+L94CEnoixozSC5RopYz6i92Ia1NtdpmXjutGY72bNolNPMiALJSiyOL3
lyYwvpXmITCYNfEJdEiHfffAOBSmBc29897xSHkh+GUK95EMynbABg5Oy8FgUxoGLCOGQL+GsHId
9up11LegPbR9GaTZRiM8YGf2ZdC9GcrDcrQUGCmOYF3LSn+qh+gehCXLUXSorKaDqJHb53wy7nwj
vjWZUzau026Tatp6pXbl8ySHLLpsCxJkWFOu45hoJI6dcVQtdDEYK2CUlNyAxU4JLqbOiJrD5Y6K
cDt22sZpGlYlBBs9PAsWpZIezaF68+PuLanJVcTTQhO3qWhbfjRQ/vziix7ab9FgvbddgV6/vjLU
tNwifk++bERYQbBrt8NvhGRJ2Jd5RfBMuTaK6T60nMfYGXaqbuxFyFJVafQj8jvQPUwwOi0PRKt2
28Xxu2Yqa6GWPDCQhug8c2MJnrBq/63KkQ1MvpmGiQ9bsieoe2M7ROLSpniafG9VjZO5DRvtwcOH
VQjvOWxnRHwUHpUeIAVAO1wgsuFoZfieFjoB7sx9UFFxa/3iGsGjDuRVdyc6YjFNABm2cOwTxDEM
7fzyNoPIsPCm8Zi33iqaLFyU6ELG5Gigk0Ka1d1YbnVrWNlLVeNVpqgOWvsA0tTu3jMJLxsetALL
vesbjQWbtWLKJQONRgIwXPMhwaATugnyYpZRveRqu1JAqQpcQ4dIv7Y1B89QdANjYu5t6e/mRx55
gacpT6yFGeZw06H6+MK6EUZ9tqrBXZJrZNuNad1CEcYlbe16nYPp6V2Qj0Nz0FuywQHplEp5RckB
q0diq4u+QkESXKru8K/tyZenqca+1NkTgmdujLSS59q0bbX2MVMJgaGKNDPStwrE7tqzWZSwUOxh
q8xpQPSkImQn1GAkOMDq16+/ClfbtJV5bB0HPZQSZ8iEORtBC6cgoNk2p740m5NWRO2JAMREWq9X
dsBH+kWtlMM+q83yNjaV5JZt9XwuK4oa/iM6RTw2bR8tSD8MtGVlqfX2RzMdlaFbY2sormUVcADy
EJb5/DlI3Acx87g7rK2pLm+Jw4hb4GJ3pYp4h6wysHc9C0/dfXSYe6UYmG54t+HqcyAC6bD0e13Z
y36ArYebQWBfP48qD3BLdiGEStLWvDNZV9t1swRhZyHj8lddGrlLDVGfa9kD7a4RtEtMQNtK+mtz
6H4c2NvduGbeX/1Wb7I2QEqnJ6H1V39N2KhYmEfypPr5szrFWu0cgDCSg8r6tBixngqtC3uRTakL
/xLj6XkvfIBTRdk3V7Joe0Uye8BN62iI23uvCtKDLogl5kHf8uRo3Bs8EJYp9JtmmTvDqVeZfOWl
Y+XVywCw3l4W49SLtxAbzNXHwIHfH/EqJGg2v2yVojqXaB9d5Uu5XvlE1sU8yVfqIywbJ98NCEjQ
vW9FtmM7rSxlMYJ5euo9/SETCu9DVa8NodV3chyNKwllVOIoB7JyQH0i9/yNbG1iazmC6YVVkxY3
8mClotokFT8tpLLCcNnaBVoXfVYvZTOI5uKGF4x2FR7MzOJznyyaQlBXJLU+x0nqcWA/kG8JUuib
pjGia0Ls4aboh/RCCn5GDpTlDRJ1zqoIou42QVJzVaOqcDdWwl76sG/uWXtVy6C308eG6Bu/O6t/
Cif07JzUcr7kg5UvUqUtvppV+Y6pLHTJKn9yuzh7Hcoc2mBsvOUTQPbULb43AyuKjJwKGY5i2akl
E8ekXvyBFc2iOhKtApKboUJj2jHwA6yJWe509J6KbUgu5J1ExMFoJvGWVs6NA8L/W9THz24eVi8q
ewJWb7X3rJO7XSRxOm6iMsAaxdPEDWby6GqmDlPQbLgs64KkhFI5KSx+OiFuZIMWaA6ThF+uZVE2
VBHBoThIFZY7DPXRrwyGtQ3EbCWLzTxA4ejuuhtcFPV+vgZezwXwafJoVi+KcDlVjrpRDA0V4rmP
HN8jJ7gdhNV9vFXZkNd+u81rclqyixx/UFRw/l1Ivr8Q4NlgpO+mLsEukhToNW5B2a4VVowlaBme
+Jkp60YZ4jtEDKJlpVnN1yxVzrpV9gE54pvJ9cPvIrNeAHh7T72tu1ggN9BmeyclquKJg5IXxsHR
e3fD5rXj95/p5MWN7kvvd1+sAimX0FrDHuAfNCXTTe6U9vNg68UyCPrp1tOiYuPZGXI7Wd1dge53
t7g2+9fYmtYrQyTqI4jCGMGk8CLU5DafdP1slBlCC4bdk5ogF9gmoThz45AoCorknLB12hpoLZyS
xEy3rUAlJc1JcGVJP54Sy2i2Rg6qIDdJ/remlp20dtS3KNsEJ83T7S0/FOeYJBABCiZcfmVXOaCT
bQm1f2dYcXjDaoQlnebYr0F6ha6E/dawD1/UTTDeyq6RNSlEZf7qOnT1b10NaM63Kh7f266xmH3b
5A70VHzE+2zb+2iborZMOEPWEfDcdqLsw3WPXeiqrFSyfn5/k+k1zsqxP631aOpv5AF7WWdpICex
kUVt7qd1MHEDo7S2JVMbxt0xsWxUfYK9Honh47owJqjs6n51RRL8bcLND6EqIv1g/S9N6SF7A0+J
3aC7K3BRAWPZQwaGl3BjoCq8ArQzrGVdX7j+Dat7MPoobpITop+sc3pj1Y/IM8lSH/rZGYmynSzJ
geCnebsY9zzgzIwhD5Zp+Rg38xv6rAPPWZHKtfV9+7Mf+Y+VjrTdtawqPTdH0q3aFRUW6kOaNitV
70FXEEBpNkps8r/DDjJcw0aEj6lMCbEsvb52eCwABJgriU0my49yLSoE+IjjfvSURYTzCTXNh88h
ZENhBc21TUodzWkXGZi+vtb8Ud3JwH2upLwJbsz/oTKwbHWnaIT45YWyozzIBniopIPni6epBD6e
ePY+mDegIqyMc0f85zrIBLAWVAO/EjWsSfJYxUUvEaqwJvg4RUvC0XDy91wvvJsogHjjCeLpsj5z
vDvkPtQ7b17uCgEtRglb+ufFoShRhbJG3Kb9MRdrWd+G7Ij6tnwii+MgTjRgrxqTuswsLGe1sFcO
tcPdtJCnzYhzaT50SJlbykFWVXFCqyx/nMraz/bOg7iWZsr33+pl8bc6S3e1fSaSde8SQ8X3ajyE
+vjjoKr1TdTyWScTvHgWOtYXLYZ8oJZJ+ZWk3ZtllvaL4uSPjaY1e9M2zK2rxeHaywxUP9CAfzQL
jfQZDI9cd5lPAw1dpiqNnnC8xNSYCRNUhrKujfHgorLlj7GxAhXO/JcP51GI7H0sEfVsa/1LYNUq
CNLCZcfeK1f9007XOmRFVVL3C7U3gp2f5WytG6hdrp69lJ72jD+5cotgdnHIdWQGI2cCkDC0G5GV
6VOnkkQblVTbKFC4vtr+kgGydfvUVUF5pYkq3agQxPZFG2SP7jjuCUbmL1pvFLCefP+QhV1865vB
d/lyk+7yHxRDce0UWXf2A7IMw3zB/D5AUJLTisEG5nZgbpGT/BYjSXqSByMf2pMwW+C1lovEgcIu
XQCQPBl6ZA4L2Qcu53wKTBsOnHn4Ufw5hOyeleVTlqXF7nPo1AAWbCpds24F1IBhmPbotnhnWcoT
CGhOh+y9LMYVKBbgqfverc8OCcFmXxMBAR2mRstCKNXT2JFXjXNTPDsTeetoSOuXIs2egHn0r1g0
n1rWo+91Z0PJygMc7ItpUbjQBBYKG/k5HO0F8FuyAYSMG5gz3T6DJ97AU57F5QpHoDCna+Uiwlp6
K4ufDUmqZPggg7PsCHdfR49Kh424gSD10bVD4W3qEohvP9j1PjTaK1mSB9nFmvvJopjZRWYfEC9r
nJtoUJV97sLrymCps0vvEFHQIV+torlZ9qkUX12mKTHRyrLow2P1lS29cvVxia6ly0oPrOuPzvyf
zhrOElZlOTcQhhjk52t8XN/7WcWdxWvUQAoOQ9n0m2UDDvs2SLL81p+3HJFagdX5WefWbbNKCIEB
3UESDuaKfqlU1z0KPa6OcFme2BNb9yq0KvTG7EtZO0jKxuDJHW7Eo2y0ULVfgQMpd2oJTrDpjHKb
O+Bd08YIHiK/cNZlhziCHg/wqKB3Yp7TQXUbMvt+SkHZeEWgvG/Ir/nveceS1Kga6z5jrDUA2eQ4
WEa4KuMUAhFIgTuimeuBsS6GZVh3U+UTOHV0dpiQ7NibI+pumE28kK2OQaZzbBz/SHoegdEoSs9l
bVdnB8QaKfQq+iac7KrKY+uxMkoHTkWAHMiURU+lQgBh7uD8/UpyqTVBdTf8Bl7k40qbGWtZjrV+
IbdExN0R6X2fwlBCwDO6iX0f3SitKUiRpM62H239EPOMAA6TtWS04+LI/NZsx0x1zibfz9pJEuOm
SLG/i1TFuR9mySL0eBdCmO62bv1pXGSzB0PrjNqJVGdK4BLVrbkqB8F/KufDR7+mMgu8LZQfV8iW
ZhxxSO5NHwtCyO3kuNcgEttb22jDu9JGsyJC6G0ti/JAB9Ox21tW9jMLCOGhzw6yjg6aSTiQCEi/
973WxJm2Cw52nlanPuyzdZKlzaMexa/yX60Z3yOrD99i7lWC6SNGF/M1LlJFB3O+JnWIKVSxWT9O
xpw+6P13M/+4JvdSbaG72Y9rhA0uJUnzA5Qq76A1o3cg5Ul+q9dJSIg4DzYJz4YKN2yactn0+ymL
YGOltNEmHUTWYlJgwuPDVXdR8+lRecZHfQwQYVhYqssxnys+D00aYQAM6vV+gki7bgcc1+toMI5F
rifryIqVJ0jy1z134ZsVdRez7o0neAs5afH637r6WXstl65mOFxKL/rR9bdRzUnFY70QCWHEF73K
jQfVr8r7oPulEHUvWmfrHy2a90vL79eUXtlv68oHhDKJDmfxWh14xsL4JyGqmmt5mmgIAkTzofRi
FCbdaxXdrkOVzPs1eZqjQavgqfr3WllGGb66mgxC1t6oXOVWcIAyYm5TUsVXZOWVK1kP8Z3gqazU
ssFFF3nuTdLPyxeyV2trrbWTHWpZK0/lQbgWuTKnjRclyhk/+suWUQu+tl4VHkbm+UvAT2OXDgTm
tEzkFz/X8os8YxX62JBMvfqsH/xA27kGiXt56d/7gjb90bdBu3eBxkGL7LAbnOTBQuiT+ygz147I
0C5pWrjf8vSzTz2S7vi9j2y2VQuxlg5jmQiYYXCvIP5+yPNGJT49n+oKiC95Jg91wLMLeFK4+Kzr
dHcUp89yYk/JJs7QMZMXQ3FEqem3cQhXkqSpa5vpyiVH9ssYLJycZT4OKviaEq4Wcn2dF10QMsgv
gRrmF5GODhxx31h5o5792rBrOgT8PmtLw3BWZFqNlbxQHpBWzi/1rpp7yoq6Bx9ms+TYwtPIcJp5
mkg3njBDEAtZhMpUbGsDpSVZ1E0oowpczaMsRna04gGp35eerl+SzLyX1X2Edmtj4iEXj/n4VGuk
etlCOHvZqljqNU6a0w1G2eZdnU8fQ3up2R76uC3RU+IiMh7jGl0h9qPz29JS1AQLSzHOPb5KT7qP
M8m/v1tzfrcsw8INmaTh6fPdyiET3m1WI9AsYOlvpRJ6xuNi0xQBuOhZLP1DHX3WU/8sijqEieYB
oZGtsmEaUmZ2WU7V/DnV0nwnS2MmDkyVUHxSbe3FrHWhBUbRBW23YVUTz14PtTMCZQqzpY9Qwblg
KYR1km+RfqiQz5K9Py50jBDstHBnX4/oYil1dAFvFrC16G8S/C+OCMgfWmVwn1Sdlx+9AdaR511E
lzzUc3XuwbOpEtLpTZu4T0NjxEsC8dFRtjZ2jCfGmDwGGujpxsRiZ+gV96mCNLbJq3jYyKt0vScc
2cbx2VNS73GKj/IlXaVTjyi9kgGcX8qPYxK5Va5sZXFMxucJ31k0rOryvg78tXxJryE3pk04X7dd
qj+asMaSyD01qUHGQ1UhF2NkdcIp2zn1wiL3Emu2Dy7UvBvH1ERu6GfzoIBh+LxkmqaRSRSJfYtH
q2HBOgm7uyBsuzuMlggdpoBD/YAikjcYyPTjy2cPrfUf+thIT7I/rif11uggWspiNQ84Z3HnseQ1
fZVZSzRFvK1nWNumHavrIYdvzwIAqH2l8GtVEclsDTt4C2/asCve8HDKwAkGs9eACdt2alyI/n38
YNn1N89Q8rfE14G/2OKLoVti3aBMeCQaaZ/KSRN4IHnO11gRK9lVuOT59F51b6cUb7hRjXiSWFV/
O5Vet5CvZ0NSTDtbvPglUEVFDCzGlMQ61JAq10Vku08AB06yaxPrz52rwkHUbY03RURHfobC78XS
YR/112dI2EN9fIYiY00lP0MFa+ghysU34LvdxheJuUnVZNoBDshWOsIeD7LYVUm+0kNVfzCb+kfr
5AXGL0U10cWOpFG2ge1MnsRQ4kcVn/SVOqrVGTB8vxdaUu+QTUZHVInSlYNu3pdx7J6AQJvf3fpQ
p8r03gimCUTIYwjlXD15fnWuiWcWLYILvZG/9JkIt+hlZcjfpX15JDKHZdR89luxReQZm2GzWbIP
oLcQ/Qg7Ahtov8nsc6oZa39QoiNpI3eZEnddy3rh6mCBIDrnR8Mq1kXTYxkRtFxheBHGL97gfgzQ
7w3HxFVLm+31HEc9miZY0Lkk4gAUT1GNH41dFWrrqupQJJgbZBfZ6nV6cSCBgIp+TIIKJbBNWgXW
ySS+ebLngyyGaW8fJswlZUnWyx5aRv6IpI+DMnUeQ32fr+0LPI5CK9uEuN4spQA7TNeHEqH/uygA
MFlr4CykELoz1Q+25yZ3pNPDj/oydZatptdfUduAbd69oTbOMwz4y01Qmv4uQDpo64Zpfpf0JDka
Re3ejF5dIgDdvqioNq2QcdTOSKfigNam0WYQSv1YqdpDUCU9kjoYZY2592TFeKjEmpMc21L0eIAY
I6r9Y3BhjwEZOw9uoJX3R0Nv7BtrPpg6uEWruBnjyJ4VxdoTEMwD/D+wlpWZVHt9Ylnx2b+t62ij
NmzZZJ28rAtB4Y9Rm21lUTaoUfWObL119dnNAUnl1EV2DXnTvkmFX1+7nbL87ICyDEuzeHz9HKY2
HLFtJkh98iLZ0LbRsErS0IdywUCyTmvyAbPrKNvLYlf49iaPStAQKt44XmA9uWzpDr0HCEAW63EM
1yjVqDtZdJLioSHddYFM5d/BUN/UTWs9lWMAgc271YbYPJG6QII/UL8Dw1K3cVWypZF18hBFeX2E
cwVtmb7qVBgbf6rKfdPlz2CBoZ57vr7SVDe+7cfcupj6t5bYAsQZ7Cr2yJhBeZ0bi6pIblUzUlcq
2aG1rPto8MtnY9S1gywhpWhdvPyb7C5rIktT9yxafx0nTgsVVESjrCun6yCSNvVzAIfqYww2F8C1
xfQM+cVdVh6Z6ZjUvzZPQBF6r3efJd//KMm5akDl4rOt+1vp53VykvvZU15Hzqm/03ty1fME+LPn
x+vNbbPgzn+4zhsC0I9Bvw/6MTnBbExOVuLfttnY7ZBjSU6f9fLso04MJMx6kA10/6zOK2b6hSzX
U/eaBgDz8Wc4+ZlVnOSZPNRiRFNFT1sMxP5q8DU1Gn4pm060K9Qgu4p7fCg/hvkcoauVca3Fs3bf
PL48yLFYFHSLP//4r3/99+vwf4P34lKkY1Dkf8BWvBToadX//NPW/vyj/Kjev/3zTwd0o2d7pqsb
qgqJ1NJs2l9fbqM8oLf2f3K1Cf14KL1XNdYt++vgD/AV5q1Xt6pEoz5Y4LofRghonMvNGnExb7jW
7QSmONCLZ39eMofzMjqbF9TQzO49Qn9XiVxr53rX8YABXiu7yIObCXeZV+B9xUKJeo+FCiYB6SaI
E/NcTZbxccgm7WwytV6RG+a7Ri3JPIPKL7eKFrSLz36ygZwbBppFhGRyGREUtfKdyN3+ZOXZcJJn
xs+zuQfKKTnLOHCnIVuTk69r+yZqi5syAkrrm+MvJS9X91bojZv//Zu3vN+/ecc0bNt0PctwHd1w
3b9/85E1guMLIuetwsb1ZOtZce5bNT3jbjGfw96uyW/MNWJtjTiTAdsYkA6ZDz+q48pDNlDU/kkh
ubnKTNVC8Gaob7zIqZBQoG7wbQs4qdqFsPr+Kpdt9SrSqsV9JnwUwPWvI7Lhj6r+mCZN+2BAmrpN
wHLLWrdt4pPmQzGUxVQjqTIYCuL58zUW3IN1kNYV5P3WegRrkS4nJ08PsjUvkl/GH8pfxlcMdd+3
FURLX8P11PcbxDrq7kT0+X//oj3j375oW1O5zx3T1aB8mebfv+jWzV0WrEH+TkSkRy+G709+w0Hm
8aVaSFlA7EMtT37Hn819gSxqnedXH/3CuoUpjI7oVWhO1ZGwDnzYhBsus8cW08y5snNn/LA89X1z
PnX0H71Ky37vBOsuEZTeHs0qY925zfTSNIuxJh4+YRCzUTO93beZ6d5bvnaR7Rm7HCLmegmT07fP
FfLGy7pzpxe/Tu4HYsz3zAG/DZgCP7hVPQOg4XJI0S2drOHSOU54bPvyJEuIBI6XH/XdBZ9nFPi6
MvcXnYHyIzAXY+Wbn124tDHzj0t1xaxWE+uTXRGD8giRDkHCPhpuVV/cj4OmYfDWEUtym/mzBMoX
x1mPraU+q6j/7wAL2R9Fe4zOORzWO8PFJCgqrAzDVK7+T6POl1cGWgjy1vivv01/tZwOX4tyrKIg
bH4r/usUvVZFDQLgv+fLfnb7+0X/ui8y/v7XLv/jQH8bl5f/8fZWL83L3wrrvIma8aZ9r8bb97pN
m7/m8bnn/2/jH+9ylPuxfP/nn69FS16U0RBqyf/80STnff2X39A8/I+280vGZev0j7uXtHt5K6rf
L3p/qZt//on31T9sT3U0z+bn5KF3x+TVv8smT/0HsiqGYYEdMywPQtmff+Ton4U8Tsx/mKal0qDx
M+TIw6aGqjM3Gf/QLN3QMHZ1NRO0/p9/ffgfD7GPf9t/fqhpuj7/pj8fa5ZlmZiAWZrJoKrluu5v
v3nHnGCYo0C0iTv/HsrQtyIEm18/ubDQigxxy9GqkAJ02KQP/r7zEW+BNjtLpkC+m8DDx2m2zFEv
9USGktgA/y5JvW0NWDIF9cgGHchpF5dYYIbBJrftfOtU4bgI+4RtIsLhPKDidulFLV6pjrKOIx0V
yGQRaQWQfJ75SWq9WZpTgwFzMIRDZr40vHvF9Z9z+w38fIzSWs1Tr3Pu549gFNprrqFjE+XLLIiW
XZFcuZqgQ8lBSxwStwiqTLnxvWzPRMJaLYTiTBuM2Ac8z/YRuNhF4QMIAoawAUuDzbHTLpy2j1cp
bD32iGgJpbi3BDkjxaW2Qu5zhaLFvTt0OHYY2bRpKt5jTzbETl7mtzU0JXFRzdrjU32fdsJDfgSI
bTgCxXXv9SL5FmsTGo9qCRUyKN/aKfyq+pO3nNAfWWkB0jVAhRZG0K/jEN1RM0pwW8mXs+Xrovbg
DirViKxE9hVuAFQIJ/yWlQ2f2oivSZHeZ3z5pDTEsrCmVz8fjiWJEhCMLsB/s7oXZfBk94BCq7SL
iH3HX5XI/C5rEFl8VYpn4joIHCIpILhXsqC7DSb9asRmccs0vK+UuodTl56RzAY1GZ5nyjXpfnjk
TSz2ZtU0GJmjrtP7wMkhaGZelu5M77aw8vPgGN0ibDVyXoG6qBNnLViALcrKfxt95TjrBEOE9i9O
8coNPC0qIn3u1H4hhrvXcW0Elt5DMwD3XcXPwq2GJfAo8kte/82BXtIjhr7o3ZBIaOZj0ks8nWjV
bYClxnLT6Gl1dvnugKQ3+2jcEfJStprBBlnRB0TdUB8Fv3MAmBgsrTJC/UVA9BiTKjuPoOwXvmJe
qumgz16WSHdUS4Tdb3swwj36AABl6ytvRHJBrctv6Xzfw840wEOa7qYo4MU7CSqMsXMA/gV0yfTR
DIcfBvoeIY1ZyBEDOX5jPLc0CwHVuPyuIo5DZhR2rOWYSF3U4yogQ5xqrA0As+urGPOIRdl1JoZu
2KyMOSReAHRY9CKXP2kXSx0uzRjitqbZGkwa71hVrr0Ma9C/4CERb3FvrFqgjcBPFDf4J9ezid4R
9BjU5CaGSqREAJoVqJo7XQ3fdM2ELm5O+6aOn4fQ9RcGhGQMV/k6kmyvmf4tov6vmZNuiGtxCyMD
g9En//GMhD0/IH3C9TJM9ZWKF/UeSloAxuDk+M/k12/Aa4V3tgZ2qC7hUeNHTNQkE9XSGyxlW0PF
5O5HV8r3oqtuQgYaEM8+igrzCvBdeKqsCHCKby6qPJ3Zn8N9zkw0lOoXbSLT7boQsPwue+ujvtso
eJsf2r5ehYEXPPQN+8k2NFksOsGus7oF0P9+aVj5rDjYAVMXGTeZlWw8VP3ZGBfPDVjgVRvAc7HT
/ioT3A2JvUSzDZ1ZvHnvchUZutyxDizTUdHo7myIuSu1659w6/7qGNuyja8jIw3Qu2bSbcgtwUEr
nvPkBCX5K5zrZ28MAMqjchsNzaqZRngXWb/qB6jAIQrcyELdI7xMnsBfed5mCsHrjA+GqFFHMbtv
UYCkGSrC9tqNA20DP2DO5OxNF8NG3x3Aswg0Qk2Q2BgDDDsDILPponFiYEK+UELD4jpv1xq6veoV
TPVcH+qFOQiAZR2YPNDJpp69qV2DWKQm7hvUH0Elk7OvO+PK9POHuEM+S3ObG5dwsoocVOd4ABuN
rNu3wXtnRxBB0405puuO3U2tIxmc6eZ3pSbqqGUKiXcSeEk67cvaKKjh1d0KCWGoMiYwEjvE8dWO
/HqViOi5zq2vdUN+tbQGZIhKlDmbAlkwL41AYKNaaofAF4lbtrsSLURkEjClj0b4RegIMkmEyDzo
PKE2ynuRDVv1Be7/UtETBGEhDQ6li55B6EVMC7DDEVG1Vm3KPRosIliwDimdqx6ug1bM/fS2W0LB
v4RW1KxqOKsLtwzgYaOgFhtXvYA3glHKd6erG0RNkKS28MVdhm5XbsF2JoBVR3O8EyJ/tftdr88b
wqbcKW5uX7lhTgo98lcp1h1nErcpcZCiPk8u4sfI4V1bFUpcLE/aOez7/5g7r+XIkWuLfhEUMAn3
Wt6xiqZINvsFwSLZ8DaBhPn6u8ArKWZailEo7st96RiF2OwyicyT5+y99imkeF0lVXgE1FNsnH7Z
pFClTJ9srP6zMh9bopa4xpHK50UJ7YB0fCql/4OpPgzMXEHHxo2WdrH5OI3IX7FVl0tndMpHDG0b
vYK70AU5p2F7HmnsQh0IAVRrm4GJ0DIOk5ntSx8ms+Ve2Tm4RthuHu5+DjQUp/WTiHGWxzoQJsuF
hoYt66cPzmTX6M0vdDXl3uFQt/MB4uE05bwYf82QitmsNyTbdBZ3ZsUm8Oq3Jpm9ZksV6E827jqt
NYoDGr6d1NjkqOPxH3FQOk58ujZOfJZlSrJpcqfH8O6cPHprXa9eT2a5tXvDOHQR/JxKQ7Angcw7
n5XeouqaiwQpVtowgW+o+nhdBij8/YkpfnzFd52g78cbElK+4xciQIdcD84iSBTSEGsVoOQ36osu
wXfBvYnux8K7MII90/KlcmGOTJfXesrE2LDL2aeWB3k1dOF+tLsTFx+5oj37E3rCtFS41ZPY3/nk
50wmyWKMUk9BVBBoYC4rVy1CsSSKdZA9kTyQSKszMV+PplNXHMcOGitUYqWZ0ww1wlWz6XKpwW7C
9hIA+OyZ8ocO9BoRgX82/B9Tg9ioemxkzSEM2Cwzx7simEnLPeK1oPD9Z7pHzBY5ir1BrlyiIFul
jrU5EtCEzLFhuuLa0TLCVbavgh4zZRhFG1czSXjEKY3TUGgInnPIDfmb2TL1zGjYrqJKB97RBMVu
7Op0O9hyPYyM9NvS/VXo+DYikF69rO97LMsIul25ilN4SDhMcb5rDlOjxN0xcvHgGx5zuHZuW971
SdTvDbcmAJzgxc77TBK+prBjV7HPQzVew0LALrPtY6z0Xzq0kyU7E0aqJEDJG9lzruW5S6Y9D9oj
toxfkCNftbx8mwYMw4n9OPSMsRJVuJgEzc/JNnZwwLk4NpQcdvPlxcFx6Bq56bDbo7EQq97OgftT
xqrOKBdtmpSwmcZHU4l8pRnaIuZw6uP85nsI8TMr7rfI7ddpWx9LN37ts7Cm4vDZ1DGxwgjnXsz7
n+2JAvyxZv3EDfTR6NfGVzvYNJ8GimKs7DjUtd6JFrrx5NL6ZEx4TUDrKhNDhxfzHUQZnpjQyHe9
eIau0i4xRoF1zaHvJA3IgkTrFl3csCAaaz0qf1O10x0k/S8/fVGIGQd3VTlc9DWSYI0Ua7ov+IXB
TF+MSEMO8zJcM09QC01mZ9i7Lzn4tImfRvnlvXaXqovfIPxAUMyw7gzJDScUlCx35zNjCseLi6J5
H/20kf5onrp0uYuNt/T2iZc+Y5XZZ8AXMw2fLcN0sSswieBE/eXC8GtwgpUVpVUpIe/JOsoPeabf
uZ2jzgOUzEXIUX0wWmD4iaFOBkoaau/6RPsyPYDPegc3nN/xZa46J3tQed9codvhiMLAtbCd6od/
X7hNgG/NnRfOMPIrtK1q5AuCaedusADmBg497zR6kwDMMWwp8n59Mz3gTj06UfegAAZoBjDtge94
GWMVWVQxGo3UuwaCWwBYHh8Ai3/1JVUVzxi6OXXXB3RysnHX+fkxH7nP8aDBL0CdgmEBFyTBQH2c
gBAfP4BdUp+zxdgRtywvHKjZQ/1mhBFfW87DkDkRpUbvrVIXlgm0bshPOM9yZFbLXLOwhWiw0DyH
yONBX+Zt7q95aJ5LC92WKNuzIKuCPb5c5AlUBTEXfyx4uWI4zznYgx7qkXSpCuNX7Bz0LIpWZpfe
ygAOvOGoC50ln4OWDvGceSdE41NcdVjaoNXMF66E6Q/1BqWT3nrX1CcRwajR7Os1oiFRfHlnhD1o
aQWDvfp9QF06/2w+8HPfn4SqCWAyik2sxbcpaN76sj9WUXwL8dssnIoj3A0emSn//e+oDNX+/LO5
Y4PoHLEcObWzqMJ0OOsaFmDf0A91b39UxWNWuNNDYwQHO7UsFDbL1qPROKFKRs7EkEO4pr4mFf5m
x6CAipEwzEhJIkl6MR67ltiK+UoQ1GH72PHrlQ6CiXzsdJV52n02EHOdERCOMvSuyVNzKWVKnkg4
PZM/7z30uTjlPl8CSCm+Fu1daLm6zFEj35OASkGIb6ulnmYj8LZ2XSssw1qL4hX/MddR7YP7AnrC
Mbt93zcRM++n+VLlm7/++bk7o/fSR126nPO2xlbX965gzaiuaaFQFUDNfHRn2NqreiRvZKxPVVGk
3EO3XdQh1rUPsR5N+6QrH4di2Y8eojJKh6L1TzZiMbq87j4pcq47QQCIAiXvoXHNfdPxnJBr4W7w
CjgrW8UzC9Maz2UPDiLyHQC9ThjuQjhRxkCjMQl/OKMeHFwHOxdBcaoE2eQk02GgU8dU39v7MR9O
OD4ENjdkyLPcvizh7LMmoZtuDusoS26xHHh6o8eMlgX0x2sYlnelKT/75NNoe2ddza0TZZoXu3d/
woazFlzeIGW6p4jMi5F21JJzWy0rnaUjHV5C0JMvUDvAD6dwk8xd4zKGAcpHnYc86vPn7AGlYWaq
mqXku8B+PqSnMBX8pLsuvehCiXa1yFlCL6BdM24ftF3OJIAmC9EzF25CXpPhOfyReGczgVTcvhTd
O76naOFH3b0d5DD7tMTirAqudjef3PMOkRj8L9P0F7pnb/jMGFbStGCaeYbA3ATkQcyPkI7yb9nJ
7OZKZ2/Odqm4TvZxwdbUMTdZhiNvgxLIykHuzu9r/qw9fjaPnA9N4Rdsan+bDnRPPIzVMxPsA/Tl
vgsIgcKH+KonnVz1Qpwxz6slavJ9XuyzMXnNKFzmxTmvS9Qo3JzC9j4BWBbC+OZz08CjhGmyqcuY
5JOAS4bJLZAAYsAcis7S/KuCsL3Tcp4xXU9vOgXO/76cYHK4hsy7Eu0d9K3rfC6S2GFpWGAWH0k7
yVqFpIQM38HlFpYIukPVvCE001IDtZkjO12qji27y7Pb6AInDtEheJi3ogIbZ0mU1U4L2Qur8Udu
YCGZPxvNYqszxQ+Yw2SMZuy531+HmF9zEV9Re7/X3qx/5YuopXM1evhzaQjy0PDRrWbWQrn41Vz3
x3fLLMn5dd+f7zh3zKZe0LgS6QbqE6yp4THBgYKe4yBSsS6SV79O362pecjQaKPiMqcdiPFwVfrk
P9k9gRK9AG0FPwNcfQrRVdekWgPROLkDi9gZmmkjfe2aj6y1eYP83riHcAbTqQ/HpRnUDNhGFUZk
nqv5CBiwY3PI25vvHyVtnhPMk/eUozthSnePMXpcaUGfHoTkYlSCtMWFncJREUW4YzuXnMv0JefH
ZIiCjV3OtKKIlpkAz4/VmK12UdhKrprBv+qBeq8q+ZxWnEN/aAD/mzmhRYP4t4YqlArhuoaj63ML
d/7//zAndBpXVmEg7I0mWDVjsuu7/OjOYodgbfv0/QrIsSw4MbjnCNH84rtpmFXBdX5lWgHWOw1/
zJvA/N0KP/v02gPwi6EgSymx97PfIe5YlRWTa/ZEv9IVDBAmIaE4J5b5CKrtr9/Sn+dvc4uYd2QD
ebZ807Fd/7f5m9Ac329t3YbW4pzzPqd+pzNmx7fWNSACdz9wefMSTHf/1/+u+e/+YdPWXZ/NRTdc
a55X/eGjNIsiHrkE8VE29Wam5maefZ7bwG2iraGvnAXb8ryLVBMZ0fOR3yENzaf4ZsOHaSv/zaJ8
GPWjE8uXiNlTZ+ZfYi5uOp7mKIx3eBxnNv2eUcFtrhnGmkOmdM5//UaseTb85ya7ZbiGmKfGHl17
47c3At5P16MxhpJh8uDNr3x+xvt0eJAa2pDkVqnmwprf1zGPrwtUGGdRfGPwQ2OP0mNGgBPJgZgo
urlDs0lKQOTaNWUH7ix6v/MmNxofk82ZWZZQbEb+gvWPQggPG1sSv09a3tNYTLRkiUXju4x4NL/f
6X81J/q/TID+NFjafpXzmEX+Pkz6fzgmMjwe83/KCf5lTnSOP96b97B7/+OU6Pvv/GNMZP6N5e3a
rm74OhMZh0fh72OieYLEeIX8B/YTjzkRj98/xkT233TTJu5HMBXHaGUyQfrHmEj/m6u7tuXbBN0Z
oM7s/2ZOZM6b1p8WsO14vu5YtFp8unuu++cn0c100xcolWnwOFtRNSuFBmoI3GWt4X2Ox2OQUyXH
qyinZEnre8MYTr1HnweTyZrgzreYqDc12dCAzWPG0H60gN3lXX4NaLL94aP9Nzvwv+waDNR0W/C4
CTj6tj4LOf6wa5RkJ9i0QppN75b7Om/pWRObhXhZhBeEnVsx3XPf+A+zc2PeBP/8CfHd4aJC06z7
vsfn/ad/NWUbIjnExv3jd3P+NmH0BIpap1CNpBk6B7ROa7RpdKFWVXowu7s0s568vWOlTJ3jdasD
IjUcjER//WEY+r97XSwo3SFig+3nt9fFDdNuGCo3G8cINiOEXAbNZwLRaJKsB0WHK1Z7zab48sTd
X//T34vi94/E9Fxwk6xE/vxt17OrskkKb2xgR1JYV+1eD+yFo+JL5xHxNQagP4MuXyMVWMNnyiD9
gEiPRbK1h5yCtI++vHGw1xrGL5BjD0jdL0nfIxQbnyx9eiu/Jrt7Vo68S/wBBmh8n6PCBCJlXi2d
8muEeTgHRzjER8p4XYCacUxWcJIs9bxb23G31f1nzA5wHMFNdpC7gwoysPtMivGW0mnpEQ1VOGBi
xHS0dHdLPbOF0LmSpf3MX3+svGUw1UfJmGBpl4wpZUXsnEGSmNfvwGGh7yALp4C9MDrNBTHOIy/u
RUDvdcxgb7cjwm9n/AilOXDrrTedj5vFU3QMqmhu+/z86y+ECuT3xeA4DiNjl1XquiyJ+dH5w6OR
mDpuMyKJNsrB1rjPIiaLj4062iGBg1vyhoguQLCdzVRj6EEL+Qy2YHxxUu44a6s9CH0ZznkGzBQM
YMHplfZxSZP8vfEX42sMM6uk1l9q5YL8eI5XI1gnJXf4lS8u/iElpz5/yKkdpm0GwEIAEJhD0cMa
YE2Rrc2K/OEfTJjjGBAhbLdq4YwXYxaOLLUZoQ8ZOb7LTDqjFz3/kN2qVZzy87/Y9BsAzNLcZMUe
MDLhdxzkwsWldPDbzViczGQ96phat9yKNMrEfAvuiBSGIdlFJXk9+yHZUw9r+kPDgDnC33yB/Tbp
W39YB83alwiM2fhWwIGpYsHHm961ig+ZtTWbg14R9YFLJmNwSUDWoVJYD5bSA4nerVGwDbyfKtyN
4pjM1O5Hw90G8cMAXUvSm9jW8YVFF1dnM8OF89hMP5gfDNFTGO8nPiW8+zFd5ZYO/1SdhhLqOMmR
SifyKT4Y/YPub1J1HmkSKRL0uNYs5SdSmM79T1uJ8S+nwLx88FJwFM1iOH3+//+wfAZk6GaZAY7R
ycf0X90ex3K49PD2MXOIodc7jLAJqlmk4x29feYcJti36Y6b1iOS3stkpltVaysiqtfTwLRacDVs
nx0oj9rwVGjw1WtzY9B2mndECfizf3UMoqmdrxqrLtK8nd/d13nIzBpKDrrLUVq7krmVxoiPEn9t
sV6H7IvsDvyACUyoL7duFzmCzYmIBRCAftRvR9p8KuMCDhdLbrR0rcxt3qAkus/I0RQ7jWbFrOJt
b/g5dP1sFg9D/qS59/4cF78zM9gGmyrEccC8fUX2ElERiy674ExduMMq0sGkGstypL1SmJvewjrg
31s+WVb3HmNDe5dnD1P9rLdPYnwVKfhATPAQwl0bZfxHWw9LkoZWvVutmTUeiPZZtvq6ju1dpEmm
QT8GiMvIq/7D12v9ixLEcajtTVdHTeFSOPx2xseMe4Az5fmm1qZ3kMvN2q3ArMeFZSyCguY3Kons
IGKN9ZfrTC2aWTTHItbzeG2MIznC8Fzb4c7v/BsD3nrBTP5XYJvdDj3ZwZbBR6awaJpls7QacIaO
+9HHyltjrki2bSSZJ1o70ZPgjkA53HaFcdM8iB4Q7f9DQU6R9Pt5TU1l0bLgduNZFsf2b2s5YWsW
cexDc2xJhPIlk4ZOo4/YaIBApOgn+v+f9AMovBVuG3cAgqSCboNPomHXrg5qSHKCaNj6K5srGsEa
ZS1uWoRXU/YnP3BvAzLzpZtPtCvrtkMeMYNf0n0Uuvfko7kLiqRFVmiEezndwrembRWXBv0J/Dup
B5fvrQiFuwW13K7T4kzA8pyziIs5S2D5Z/muTiDK1/KEHyCj1CpU3pAKru2UX+4YoF0nGcUrD0eH
qmDgDNxCYAPScOOJSltJgCrChqVesmfrMHNAYuWniL4bXsgG5ARNHldd9TxdJ3MQR5Uy2Y8YWxf4
l/CIWPQhZjgzFCAmY/Vz7DXHcsLV7DosTYA0kCksXzs3Yke0R3UrzRGWlay8VZ4Bo/aNNHqaB/ym
ppsHr8pJZMTic/we0HqxYV/HeOA1dVoB34QOK/MIc9Zu47RcleSrnjzw8KaIzfsgs817OATPTuik
u9qPqlNWKLV2c7ovnaiYkycZMgESV5fBTElLNJuP1e73ra45BzYhAIfCe0ggmd/33fjSGdapmPqG
MRttoMwh8DGrQ39dWfoltGpAPjwdD24jX63ZnD5Y3bntyYes6rJ9xNoO7TZq/W2N16NIk/QSmfpz
aGXGLRilfeIbgt4YdvRadiWAzn0wX+CjuTv4/V9DZzLfiXtoZYmkLmnjrwKqEiEzgX5jEjTuswD7
ajMRTWOmhiD0md5sVjA+T7pkmVZxs4lCB7Cz2denOjBePL6MDb0zDowyeh+90bobmS5vsi4a1xBQ
ZrQi9g/YAdBt8ufGd72DaIjislByb4vG/wxqRaOhKaHipRtZJf7WYKzqpMZB5HRe8kgGB1BKFHHb
JjUbnnHLRC8aHehcwjMdM05f+zZlQgDGTnZWGz0LndDiyKDQK8bi0VapWrmYg7BYNj4gJWu2sYR7
u0DrhOmERFS/fKBJ4kNz9M8WkGbXJ2MmZBS+SHq0EJyH/laL8fPNpaSKcFVnFB5FABt9CB7EIBaG
yTlAe/2VEc++0O1sxez/pQ+Z83oaUOHGBsWutcfIM059xvkZoA6BldEuo7FuVoF90UhLWCK+7WeK
o7/pyog8rOQLVHS/rALATITKbJLqq+7yepHA71iYabOLjbhemZnxCyGQsSXV/NTlc1mRDdNalpaB
LKcn+720m0M2mPdm1sacUXSNDNMi11zCuWsg+3D6p+FlcNGDRVXJaWbaVPJ6fmv4no5+RPBYlipJ
n0nLn8py2yMoPPuK7SdtwM5rAueYE4+fg0hSTAzMhNkWDqXSj2k5GQwPSWQi0PkhKLWXnKHQwiLK
mrajWKqEw7MIVLkNAvVIDx8jeA5glrLHKTcj4bhhM03bIEf7HXYcGXkf7SLLTACPyXYTj3DgIlhb
i6ZJsdnRY2y6NNnBuYBqGtavnq0FB88SR/ZrY42GkodK5qsizDg2rWtCRkgV1K8q1amMw7uk/BIp
XCOCWd6aXOq7shekySy7EOiuRpgQEXjWC9NMElHVEG15SseNnXbJtm8f0zh1tlMxWjxZ9FrxvQzI
eWjchkFarzOMJcteMiy1IdoQw1StII/aU1sdapKnQDtkK4acANtbEpqygMSgniWQp6CICNpooJeg
dKgIceBOsUpqmgIZwY6MPJgNzZT/nvVcW+CJBQEwSP2bBrJYy/ylI3DHlscpIEfGhDAHyHkAse8j
NosaMUdNyE8v4YAN26uvaGbOWRfs41SjidOQahEip9PeRtWmuFEo0Rv4NzqPVxzDvkdvxm+gM901
pHzOFETO8eciekYKheGtH7y16/avbNsR2BhwjTHKVJr/zsZU7bgjd5ymelNv0zxCJJdG23DonilJ
wKgNmVpqIoY62FYlrVYiJeypg+9T0+UX5bjrC/doWQUAbjdbTBOcW4hPDz5MXY08G9gdbMlASvdQ
GNjWTJd+rTCfhq7/Qa65jTVIW1e9DPYa7W2dZ4Hdv9hLqwL7UUjJPMu4koew0ZkJsjY/bfxEK8m0
DXx9QKoXa6IXzds4+XhKa3F2h0ctij4mvdgS4O4tIofkG6VxheyRSK34yHZNSxxBojKwAA2hXkXM
WISYErXKATAtZE4YuRkcM+ptvdGB0kI4WVcMbTcuh4YPQmqVMc4g9bkgJxGIw8I0mDahEKQ/79Vo
I5sVoEQJFCSlMZenNhTi5xzj1F7lgrgUD7IG0ZCMKttgHynl3KGhCqRu3YmQhGfim+yVO8hu0YdW
t3U4f7l4iiR0kMaBmuwyhFiR5pExLIKfjaLFAP/P30GOpEb70oFMPyUal4eMj3UBleOQcl+8ZMxC
Lo7jw0HI4mPiofrFvLkfMg/AaDMZhxyuAinCqDMIbwFD7H36o5gnUBPW10+HGuSkWWV3+v4v6uxk
irR7CUCWdd667PprK/OxkDhVcoC+dfAVGU1qdMY11qxHQoSaY1Hq1yg19X1WNu75+4+UcvUcMvTa
GIZk1JcBn2efmJdKm9+18x/f//X9B4jX60CvdWtNL7WQKlsV5fiL8ZpBAEejO+u2ycxj34TTyq89
5m1pyoxVL5oFddBOrwJvZgjFp4Lhrz+IM3IfcyWK0Vt5pRssZWXqIFSYE0ZjkR+YTrHdqik4TFi8
1madp3tfiLUzs/arxvU3doSQLEfu2C8Sjty7aP4Dh+7WTMPyFOUEQak6VMDc6jlmojqWuuJG6hPI
FIZJc+GNXoIElYYKW3+pNajNpLCnnTsyelZ5QsBY16yZ//lPoI61O7eKjgnj5AHL1nvnwyRCXuDC
roVDl/QGEYQ8nrHXZ9cilUT4+rV688LqwbAAehJKcF+SNIaFLzt64ayt1Ov+px6q5iGMmGgZVW/c
qThtz+xGCLSYQAD3Th5Kah6GY+i/nQoApdW5N/DS6V1VMz4dNLZqJJLoqpPwkIMXoCdmfw4Y23cA
WqeLC21w0ZqkqZoyRimbuvUxtQJyz8OUainj/LZJB5cBl0yNdOEl5vxkZRM8dZ4IMOJGN51cDJ6w
A5ldg8Q956MgbSQyh+PQpsjNjeYhtf2TV7uUX712y/V82nVj6N3llXTvUlcvdkli/ezGN3vykF6l
JYukqo58SOKRCGb7sTAYhibzESm77pLaaKa7dmSNB9MmtutulY+Veupq6yrhmDpZBpe6pWPSBSHJ
qxwFMdAuEkb8c2E1jyPU/X1BS4yyn2F2IiW6BRG/kPQyIMXy05Wv6I6NpLENHbfeQWdvCeAElLX+
YuiWsxPovtI63E9NvNPGC2qXkbAkY9uy3lH0kYUtS8Qp7nPoj/6qHvQ5kvuE4/4VlH+z7rqFpvf3
fmv5Oz0Yzz2yr7UVHHsRe6vJszZRlu8b09oUAlSYNvQbuFVA6nqCOCg/CaJGu8zDvnTC6E6GuqSP
ON+SUCxMyehu+hbJTODkX6kXl+uCYIzpQaJ+9GmhNInIqEQ9IvgmqKSJ3IxueQLW9YZNqlwgmFiV
5UQSk2u9TkqS7WCi951gwS6DN89XD0GFSLXICpKTc+Sk5WicB1SVPenVKDAhS0vFEC0Q7S+wZ7bE
BCwURJ3Wu1nN+OaCAhtTCIge0+TAjB98nRunEbpfqgcoXJvEUBNQYiroMmPWrIpo3EmLH7EMotNa
SXZopNYoMw9tpn5UfbmQ3DDJOulfKoOQgiJq70M+q6YaGY6b3Y0CtVEcinr7RskH9QnUNPFjh0FS
zjC8LpD4eHx4pml+FF37EoKWKYrqEBXWbbYIQ1kGIBK6i9GpH/g26XkN6NhiBOmcQ1wqNhiyzTWB
hMOKPLonICQPXV8/TShPCWsIvmLZpIsK//nCEvE6Ver0/U+7xP2g6Ny6Gsl/kxYDai7mV5SAiSeY
4o1K+WQogR3ArH5NX5EFqEpPfC6xtX3oqfIn8I/kqxutTmOZFUyO/YODFm2RZ8/hNPxIRvHqhEm+
8NqSjiZ7o+etYpt6KtG+4GRw3cjfqX/PwvCe+yI/J4m59IPg2bSJe67Gpemlq7Qfyp3VT1fLCH7E
XvbRTsz4AsTHFgG8QYuCIwNcjSv8g9kamfX2renF02BXK4gQTAOr5gWRNoJfA86oHT31cPFRgvc3
oRc4uAt1kEG+1yj8gcx+ouh8CAw4yV68s2BiEE06oUcVHyBqcTqnU7ZzIvkaxySl9mZSrNyCGGBT
8CADbq5Dm9gVGn5FeNOxz/boD+GF35A7HSRYSmL81B6N0DJ/GtL0wejLNdxH9KZa8VD6MZHJOrH3
OpxuhNTmbqqnG6kN4JuNJ98v7whHb7HwM6kH+eXb3hGICya6fM+oHDLhYwaDH52gfavG8eJ5lGqA
GPV0NLg9OR9lrj3Y5UsN4HiJY/pCFrDLgkk2btOTxwMu1mzRbTrxRXPEvR1GV7tlzUyTgKvkmoei
gwUXWmeiRDD8iOdO8hiSoYxbSI+O5KDHa700nwpObwIbBdHZ6tpE8YNB7BbaZzjwjns2mo6/ZGYv
lVNtTIeyGUwKzW8MGNJwjlUrVpaR0hbMKG8i4bzUmfMhPCJvS7PtVl16idEGrqasPukmMQG53r9b
rbNqxxA5N6zqSZ8Wi2AO44lHeqxx/oOuekHO6s2QlJaex7YxShJ99XrcpA6DAs7TLbVtt7Ttke+x
G3gbwl+kCDOWldUf/JxsyxHahp8SAJ/NYHa/RAaTzEE8j70Byg4H2Enl0Ws4qBfK+V+tYSOCUz3v
vw3Xfd/vgbY9D4x8FmRCbWD4ovDpo1U2pveuNYddiWKjR87ZyfDR5DI9IZ5DHNck766ufRlkZyDb
pIlBULBD7K6BHTjdBglBNn3RrWFpUEdHqHXNKD9hUkcESxIXYRCgyssVQr5wyYV9ifYkY61hJgo7
89xPTc2EhGB6Mx23bIlIaU36NAGzGUSFixI2fCpbFwnvS14EzRYe3+37Qw+sGmhadQ/UIFt0aXgn
R9tgmLLn5pwtbawywMgcf4PhFhhXJZZ6OJAmFI5n3Zx0xFbWg2eQ5M7rSbam6Qlu/QxLcKYs7dg+
FHqYssuSB1XUzQXKxiKHnDlK8Z6zNRWetqgQlDspzQ7N/eH040/X7z41HbSsr/8sRPzTVmdW/SGf
dCK03WTZDz/jQsdPrx7SIr4Idzw5ynu3yfvEEoY2l+GOocZtmBJgHjRYCqY5SxmC/jllYO9Z9Udn
ZexbZM+UiTykbvBaTLtGOnehYEHTquWyCspqij5bcnMreDhLza9euiD+SiRtso6aUaYShiB41hnr
6xXlDx7ThQUoRU28x6gvgOo3BFskh6oRPx2p/bLa6h6EGuYzFUcMOaYWibSFyLv+AsKbmNFBm/yf
0uPrB8VAWMXAI2FVeHVCf7ipoUVJTovCtECgwMH1ibcT1aKW5p1V0zObBzBhbtL+w/+B2nLTNPlr
vS3pFpgkMeNCwqfH1SSs5GfiZs9Yjw5x3OCYmcFL4YkAhid3qFhpIwph+veEmWunSru6GapxIbgR
c//aOXrhrYkYfHcUx1kaT9ybkFDXAAPT4icJjkDBTTJ6RGzd+iqq+dzpcvqh3Nhu/TMmPKQZzOoi
av04QJmD71uRYYM1nnYyjm0miQNOFPHSwP1bpTRgTbREWkIh3acVPRmbbSFmUuMl1v3Y649jzgVR
xNe2D05DEYXrtCK7O/Qbi6sXcis/ATAvtyWk1xo7O6oTKq+mVkdjjOb+3rCZ3UBsAN4u8G5izInS
sjpBsPq0d7rpV+8Vl8zp3yqt2hVOHC9J01Arx6WuoY1IYYLubwxBzRpyehKmC4LIhmhZM23wXBvC
+njzKxwPZrmPCM9bIL+hI6iRXVopeaezHKIAkeQ4fDrcbDl5wsfAYZqJCm9VC5zjg3kRXHlWhmCe
4TavaeaMKyMen82OEYWHCEkEwY48GG3lmcY15Mhfaln/LjvTWftzvtlook61m+OgAb5Vgdwp4Uab
mmwhEl0fhU6SDfuJ0tJ4gb+PXkqhEUpbILfrCh/m/7muD9IE/9EJ/4ihBFldGbwEIa1Nndm45/bX
NOCqa8seX7tr/QxZAUtgMT3PtPCZK4SHKq7UvS3blsf9wEMQLpWa+eF1/1J28hWDDX7MgNwQcwAL
2RPV5RASuJioQNakju7Spr+oSr+3WrICvaTBmfNaERO6cPTotbS9O4/7NzMK9YTH6nX+wgJFs3BO
PfFjjZS7DfRQUq+SdUOvIg+LxxiNJt+TSyuxSjcCl0dYk1dmGN4SL8C731e/RuWpLfaKlQpUe8gt
Knh/YtGyGt+C8APay10vG3tVa0CNzXbbDrJc16EZLRnYMvLY0MPqVyIOH5GLk0OrufKgSqo2YRCF
UqXa0p20I+E0WFisaD2V9MbkUO8HN/2lgoFM6sbKV7AGukX+OSlBcuU2Lz16OTqN68EMD1oaXZOy
vOn1Lk7yJ+iNi8ZJP92AbIIwqYDxR5wjBKZh/0iXsdNtUl+Wiz5jQiXElyZHzAB5HWDRwFk2JAlC
SW/pUgtojhc/5A6ZIXg9MJD5T3VAceNX4zPmyzot9x71SNPXtP9dHEyGz7LXmX4zQ141AI5kfBxk
+KsI+vWYyndQoackIFkyKT5za7w3IWaiLsF50smWe3N3aRoijFMHtKYrr13W/ZrmTOwhuXYVGc8K
dy8fZ7gsXfpgo3PKOusZPxiTNjciAKOhlNPu3dwyDhYeW02+jf/D3nktuY1t2fZX+geg2PDAY5Mg
CbpkJplUmhdEGiW89/j6O6DjpFRdqU/36wlFVFRJpYQH1l5rzjFrE+YOUSOBzler1UMqeObBva5s
k76jpS2pr1LaHDEtoRO1XyQWIA6p5vRXqEnsboel8iNiMQam82Bga/BalmVDZoDddeRlPE7JqpoK
kq6UJ+Kv1ON3B18SbhOCTEgJ8u9EBc1Ez/kw9N2gLzOjOeN5PcQyIjbVeO9kAgeE/KzPRuNKKu4D
m2FzkgZkI0syi+cBH0EqjFd/qIBD6S94nPpN49F4F6H6SDFxjWy54n2oQxVTCGEKaKLn2FQmPMyM
UFvsGK01beqxuo3b8UL6L70kIxyWcZxiv602TRN9tFUBUyvrKscOjW0NF+R7DCyOB4JmfR79kU6+
pKBflno+fmRUEFRAtKPnVCksYSNAglpq753m35X1StMB/3tShsCUqnBhA9OhzVss1HEK8UFgMxYm
OdNEhmmF4oTd1O+iuCJjszZpLnMTLzCjLzp4cItMFT0j0u7Sx96TQYG4JLb+PNbVezvwBda15mFI
Nih5nqcwbbjxPSI7TP9YWZ5Bux/vlko/uc8IjFIrottl1uhrOlMMRTFar4Cv7tBjyRt2tr0lhNTm
Vkrzo6XirFYi/063eraSsnTp5VUf8kNFrd/qAMBuyF24GpXMJ6FjBqjwvsS386x70aWKvEf45OGi
zQmJ59XFFzYhpEdXtXnqc6gzdh0Tc7GZMLciLj1O4DSWRm54TqYBcgdk4q94YUtYUpn/k+EMQ52L
3AeYLpMXoyqe/IkQRtPsbsiFuuEVe83s/m4I6O7E6GTC+KqGBAUqBM7besiiQozklBfFbSD7D3Do
l20WQ6Pwp8dSDDxLkvzeNvR7MJRw3uQ43PfWZtKLHWXWqoQmv49r2K1wJtaMcRZWXLa7yCt2Bvrw
rakEmOiEcimSwF6meXYbSiV0wbGAiTvc4Z8/ECa0LOLWZCzMB8io+aD7FTlNtYatS5bBY/VmeIz0
CFtVEr3JolrTrbBAR/EZUBhthcrgiEDc1Zh0lxUwtZyUaa/xid61qflLUuoUgLKHzHxKwyBcMw/f
jzFiisZ+qVUMpIwy150dv2Yjw650TplHW9HYM/qN2t6cZdkZAO+FHLFim8bIR15NfrORvDYZ0aSN
pwqH5VO6YgwHizrclQX1RD48GqJXKTbMR3sTikxdpogxW5F96ETVbqseU5+qhO9xGF2N1h/XI9RB
7lMfkHoeke8m0XvpEEzQqOWmNCSs4zotJHviGYPHsILLE2/oW7xruv1hqatMZwwyTowsgOr1uFQm
f2VZ7ijLR2qoZMvXMV4NRCrhzOFzOyVYV1BFQFVJy9NopqxyApGesaVsiJNALEsMXNXJ516RHjHu
TctWCe7spndGQ9lNvgzEPwLdMQggxTqOM79Ub6uiqnZDLp3zYHwhHGAf60m/l6duXrD4SzPg3i+I
N123kW8dQpWW0VQ0ytwUFAiyqtJpQ89nxEOoVRVeTOy+tDvUcYHAWmOxmPY9jlIwmFtfeokqDImm
ZBvo/yqqdW8uFuvnHAvzalKHe91uxFLRc/VIatvB7Abo5KYlL7AckHRSU4emso2hfXgRHZzwqOlO
HTELqDDHHYmbyYCmnWzF1SRrL3UZffgJ3wQ88YsqbJXXKRoeGV/FaRHdtgMDwFBLvls5gV8W0ZOc
Gd1WIIFJG+VlRCJhdYw047yXXS+jHRlWtzBv44OWqHciwjjQUFP1onu1zPAGIz5RTSLNqUi9F0Jx
J6T2AxsbvX3lQ+gLXkHzZG4oOqwHowIvjsaEXirOCL9zWX3DRH5tehIVQ9M85l54X0vWCtbBwc40
p5brxxxDdVS9T6Z5n+WpgSCxucbRcMmHnJwML2aRZpgXXA+vVqQ8qmrpmgFCDiQTxM4qyEHB+zeE
QI072UTrp6DjYwZ0Pxl0fr1hQEA+XYMZmTGebUELcrLC1ZDVQDG6jUJ0VCAiifnlB86hc+NjtdWk
iMnliOsK+Uww5ohrRleDIOuWqXknBmOldSKh81RjFCX+waShrsrjFmgINq6MWLhBj4rFZOFV6+W4
gf+J6LCfkh2Cdm2PLI/QvpoWc6c03b4ARv73fw2rduIxyk9FZCQUdDHtrTpungpx7FLv3e+C8FRY
Xb3JouqjINWRy2xvFGxAC3lEgGY2ZKlxpFOQH6IMgOZU1du+LuTbETDRAg0gveM8vFUQS9ilOpDr
2Rhbr/X7jWc1yqop0w9WtcNNi78nj4vORa8iOzBrgyVO/fow8g21CBK5b/jIsZD291bmfQVsKoPC
8uOlaoX+rkmZ6WuxdLL9vD+AnHqx/D5zIaAUa7sWh75iLtnp8VdNjZTzNUyndG+HhE6bOUmpUdN8
q/syfWvl5DoNhbFvCW5Y8IOhK/j450ujjJ6AhIyz5TnENmdZ6OBi+75GsjJmWfUY0oaA/S4cPdHT
s4W4fVKyxjFafVrZyJoJP3Y7Eewa2+JS5t8jNPRsm3ZR5JbalpEzBUev884LPyIDuZ+VnG3DkfQR
2JTYe0QAYLsRLrnbWzkQC7VBVdE3o7YuoAOvtJGnwNAr2W1T/QHa6ODmNm8Fq5AJY7ZK+RacPCVo
uSbRQbtOdRO69nDfDyXJQXyWt2bCwL8uqltcgxh8evVdT6kSlBT3G0MJsVJnrJ8KscXtQKNS1ifJ
1y4dEJmkzX0eFbo7+MDdEYRecuzSm6xUrd1IkZChaLsyEqSyzpVHS4/EDS/oozWRbmPpe/r5yOm8
nJU8hNMsGSnAGPqsdM2c5Y3lM4PW8zhxObKp5tViPkAT0fZyy2iwzgrOmjHdFB75ykpIM0sr4O/T
7D9EU+wUndbvubno9TJcxPYHp3uO1eybDuVq99UKU2UbV+R5egbGdpQ+QwceNcvuaZxF6Kczk8+j
vYpSMaxVUQUb04qVQ+rrTowscpQ76Vkr6FpbAKZPONkSXaaKmSfb8mQXrwjoGMsTFF7Hx25Se3KY
Cf7xSVZ5aCSS+roak2vCgNeZatU+11JzB/uhe2pLX13Jku3D/QAuLUC6jl14JonGeu1KwrxbuUGR
1Y/oQ4b+psSnxvwgcpRASlzAC9o9kH4dqZ1+TgorW5WmXF6ztq3cgGmCo/pIhTSu+t4KyzsiReAI
jErLWjIUh4TsnkIl+VRVh+qkQd2YXYYfptFpX8FiVnHkb8xSpcs1YzjMnmcxkvAp6W37bFKj0kY1
7sHrJVcphOiCt1k+SWUYLyWpvQjVrk4l7UaJcvuUdxr1Vp7eoP6Yl3sjOA9Dj2CsZsqqJgDdnUze
EDQ7YCO2tcEN3viHIfoaDHr6FrfGmvSf93FQ4ucwnE6w//sFyOjpLsyQkQ6QnM8q93CtI3+Y+Jqc
zaH98CQDgApwFUD3QIryHEqFnFRu2002DyahKmH9aATDI8mw0L8jXkiBl9ANI3SZHmQm9lL6XU4L
N2Z2Wck1xzbmPKs4XegyDYF6mNCq9XQ2lmWVhdtiaJ1OUvWTUSbJumbXcMyPvFgsKmdqYPLGizd4
7d7uo2+sFfEakws4d3JDH63oYL1JGqoj0VJedsQWLKy2IkJDqPvRE9ESSYdHZBNfjBQp3g13FHow
Dsru1O62FdGwEHsiy6QbpAP1EvkP1IOGZIbMhx7jIVXXLW9DMiny7RL1VMa0EEOXJJAAZe+2Zr02
adfdF0YfAMmHrNsb8kJ0Ql4TUVevPARxpk4nGkxddCVqKltJKV0IuSEHJwFsdBnzPt1P7RNOudAW
PfGZdkLIMT4qpaizA5kaYA6oDCWZdomik7dRY9Wj3mOHglB+6j30Ayi1NlwueznK4xOhmbRgWv9d
FS25a9ZJsqcUprjeMOq0H5RkcvV8OoAiw+0dqcUNLTMXjAFQBTp16z5RaTMmZCcGqtNhCT9raRud
Ry9HECuz2vr+e/jxPXzzyTepMPKdZofFDr3Dg0zO28awSoKKbek6yWZ801fxO5Bob8ruO9OvL6yX
LLkngqW1sDl138yRERUOEsfrtRvJwBChjf5BN7xu0ynjt6wO9Q06jWIpmZl9V/aTfTcZokQERau8
ibNxY00eWaGxZN9Z4DIWdua1u1IvvbvERndhkqOScIvVWdPR1EAQtoTqAXAoXnvwntH8yt5DU3sY
OT3PP37/T/9GTowHvzKa2zG0i6MyFA81AURtYqmPRiRNDkHsBp4NVXu0k5xYhuxYR353p2spojes
y8uOtFo1V93Ki0KHsaG/stPKeqg75taVR0axALbk5GkGKyVTkrsEkHqLxCgYK3CQZXwsuwhYsiQp
yyDG0K2Mw3QrrPucFtFiKElHYUH0plpjse3lQjsIWTHWxC1l/AZYpEXGy2pOI32RACEtlJ0/hiwx
RHpoZWLjEzn7sH30NHKk7WCxzSAUn4pdSymZC1Jv5Gmnzc8eGQ3r1ka5ZXOxVPWuL/sz4GKFipDG
TRqkX3N4UUugtndabEogLU2Dtu1Mppw7LbSzy7bEZ0Eo9UKJJjcIFSrsUmZ4mIzycjTtTSvKr3l0
oo16J0fsyVSDiCTUqh9otFhDTEeU1PilaH1XD/fBZOKt9aNmGfYIarS6vQVzeixMrJ4x0qH+5KXT
CSPIfZCoGOWF/1Z61yStqSWGS2iYLyV4+k0h59nCOIvRfyGQmhEsZoFyLB+Q7Lq9pN8lIoJy4qW0
2vKvfVNBSmV31dh6NC3MmQla/N6I3hqdprckDWttxJlrYjVO1PxQmuaVjGame1J/l6jfxug0si+k
v9O4kveegsde1kmbYqT3Qmr7cSTYDZmgkpEbVL/zQXv3tAwd22BvfeYgCZrEbKB/Rf9BWQxWfJFq
+zxJlhthgFqUIXSlyueDKSxSbsoQqWbAQIjMbJUOOesItxx4R9GTcIqgA0oi3etaglTMhNEVl9hU
SvWj7cQr1KdyIbibGtgzEg3xpjbpqFMqRxFAIy4icDelcpgKN3TbySvsOrg3yVe9UY4ExURLQ6BE
DtO/SdL/4yb8A3QSx9r/30v431X7+rOPEFPh32CThv3FMnRsb6qhwI3Ea/pPF6EpvmDf03EY4olV
Zi/fv1yEyhcDJbyFfc2EtmXpSOH/4SJUvmhYf1EZabJgZonB8N+gTX425mEBw6OIARYvGj9K/eQ+
8npgroSMmU5d+2eiCNB+GtdaFG5CFqQZvHs6IZeK/fDD2fkLO+BnW8OnrWqzJ+oH0wpyktokec90
AtN05Ygw5m73f9vCJ8MhYte6iozcdCIAEXq57+gs/n4Ls0nvRyfd92PArqAZmECFLT456UYgXKJu
5rKbXITRHlfDUG0sjCW/38xnm/LnzXxigfIya7pWZTNEwCyq4Sovv+Y40n6/kdlG8uux6LM1E5eJ
YszGjB+uh20Nhp2gCXWK1oUkhG5jTPsFcuboD/5D1fzrTdnMX1gWmRgzf94UTr+BYVfCWiGKNgki
TkVoqPHmlD+WQxnJZ8g5I69mJLeusQmCA+oIvk+kN8l/E3HJOm+guYRicR3QfGvwv/bKo+R5DhD6
tTY1983g70vz0CDqGy9yOGyk4ZsJYq4j0QBmqJ3T3EF/ZMbjKkuJ4pXKA172mYmwDaZknSEZl90h
IQW80B3P/hgrZkvokiTS+tq2v9Ws/KUvpgv9MnSnHn1d3YGQsBbzKCBh3vzYY3n0DiX57bERkMPS
oZHFB1Y8Ivxb9nwmzDFA1EpZjjwgNNVlY98O6Z1mfXRpCvFfW6j1Eez1oe8sGlEqwLR6kYNwSVFt
FN5yQKw19PEmbmgl9dkumxBIl9aisnJHUyWX9c6yai8quoUwiXaRAfSyfs8zRDfURvjYAWX1DFMi
3eSIQIjAMouqN4UM2erYGqAon/14PzFzkjqUF5LkKHjXqab5oaiq554cSh79gupyYwsIRSo5OiHy
BK3ROU3M2jUZKapJDXxp7AAyxOMseFXLjC/SHviOXgyoNYGYZC2C3+WoFe5gPmu4CfTrED0KjWjW
mmin0O19eitju0+9BMnSiaUgsJVqK8v+AbsMufGADmokwW+Fq8LyjlGKhdKbERHmMVHYRvlSosFB
6CTYLRBT5ehUScYq+bGTTaoL85Zm5I2eVC/9cGf4yRLczsY01SvKTQb8pL/1EUIWRWV5ZuzIe3BU
BNUSfShpkNf0ZhZweoQaMcmHqsoO8Z7ZG319AHftpMq3Sr7WTKtTfzfQUwkhniA68sOVKt1X9MDG
qsV+tCwQfWnZQWKxXqQ5bc1VngiqUvWbGgyE0TOqVNv9zIDJLGXdwh9sS4xn+kYOSlemWapm+pq8
2HWVjXtlmEURME/BVLFSBFvGjLpuznKl7BvR3hfoKFMK+uqrkiJbMrqL8Nt9yFoZjdatUcDcxEYb
t/WJAMcNd+dOavIlCg+YfuVOs1A51Z1rzTbSbo7D1BZaCgK9eUDP6mTxO7aDDc0hX37Vo+EkPI0n
9hjD3dDC9Tw4tK1DontL+r9gZ+hjEEns5kiMqhxvJvGVh2BG7IEZ8ttga3LDyy2xekytCosrAwgL
kb8KSVKFbink8KZK4Hu20gGcDqp5T1ul3FyMyBnuzzlm/c6osiU8S8pLMcWrMssZjM4+C3OvoeyH
u7I0cUvIAK4qwEGSabN2Hu8G6cMM2q0cMw8dLG/vGf5XEDBccSlSjpANn5WhbQ55LK3p268Y0z+z
5D6EbedYKVqg5JJHe/hqRWA4FnErMUHQPNfd3tCVUxpqHGKw0VTYtYzXwAw7XZmsSFBhHTLH7IBN
r9tl39H94AEnyBXZLw9tekc8EuD7dWFPZJdraB6TnTpc5suQRTd6/Np2Nn6jCZJRszcb/2wPAvur
TFQfc6813pyFYDwdhceOxLDff0X+8quu/uvV/umbSwSb6gs1ZVyLNkFBeHT4/vP/U3r+ofSk9vtN
6QkGBYjFf7XZ+38tXqrX9v2nQpS/+49CVP5CHQqy31JNWbeUuWD5O87CUL6omqkQ6KCqRGkwWflX
IWp+MTU4LxSneHyIdaY0+EchanwBfEF/mPjRuXKkfP13CtHPd49lmAIigQ7znDpZ/gyWaaPASg2P
FzS6tw3T5MO4Sw7ZwTwVB/skneKb4Da9SW9yfpU3qPsP/n7YhnvTTV2SuHf6nsDdJf7mY3Iqj+Ux
OOVH6YY3z7HZh8dqX+21beF6a365/nbYhdv0gJH3ENyUh/oQ3WAAO2Q3RAQtvcV4IIt4228Td9gw
H3WznbZnOnFU9vGpOBbH8JQd/ZN30+6jY3AE/7NXt/l+3PxwHf8HRTInRIYAS6mPocoE2vBzpZQM
Uhv4OTPTqZ9o4tIOyv5UXP7FOf9pE5/qPlkdCGce2QQKtkWvW8Bt8z+UlvLnOnk+jO8HYVJfykL5
tA2PpTTTQ5L/9BDzE8FmTbpTZGjGgY7wsT+WeviSxhR1NrhUpb9tbBgCYbrVm7fAzrjZ//ls/E/O
qQWp02LJpfAIcEd/qj7z0VPqjJQrx+8NJF7xVp/0/e838cvxsglDtk1dlwHA6N9ZVD/U0lLrGX3l
KaDDGbRNTQZxfVYOW+vfb0b+5dohAyODxVR4cFlXfoabIAYM29RWeyePMoZ45Ymm2gPSVjeR42/V
qOEIb5Yd8s0u1XfAXm+MyLtUtbgiPHz6w778QoWaXwMqFT05rJpt0Wv9+V71SotMpZiHV53M98yo
L1ZTXnQAL9o0N7RvfJQ9Cz/UbuJYfzdsIndtdLI5WkcS3kC/2F8TM7x6I+KrTN3pnoqcEzHXLGDy
q2IRjfwjywi3DfzXsscnHRgpzJporTJmROlmDYyuAOEWcUBbnIZtxIDVQ65s+vZXSMg1paCFJpQY
vEYentmdRS6mxyHk58plfRmNfsujeFOS8QlrvdLQrURDfmTJTD/Ho7IwibITpJnlCtpiSOAfnsXU
B1v+M47d1wbS4sIM2N8InHHCxL0U/ZbZpmb4T8zuL4FZXcKMFk3pxSc/wtxUdovBxp7SKu9w8FD0
58quDPZ+miVLRQL0MTQQ3aunKTdrOH2xiq4E0QCmB51RgsJLfOUx2bQ0nMZQq1jldpgbapMEuRGl
WWnVi6zVYCmizIgwuIIRZSs4mUMwv9M5oiLD4zr3cvm70oBCzQJxjvCrsGgtmdAQAdnRH4878Ubd
6OQJQZyeod2V8kpYtM3iEt1Qx3O2MFgslR01i1plm7rXLlnQXuw0vOYdxjSz0vZaat2kU4slY2r/
8Jr89XlTZCRc3HeqovLx+HTrKUNgEsebD84glU/6GLMsTNaxWfzhHv8Ft2TxvP24nU+dksqPM9+q
5+0wKLHT6CXF/YUa/jZvQ5fG6rbGbV+3gdsG0wFjyxInv0NH2onRZQ36k54jZy7OuafDtC5YAsYv
Nlp7VQ+3v38aP3cMvu+oyQsOQJXOt/TTCckTFpEISIhaFeFm8pl8TOI6gHbyyRT8/ab+6h0Etg1m
KkA4xfrOWPvhXTeIwCpYfPaOAuASQdA+6ZU/bUL+q+PRbc2kZFEMEBifGi355EdhLen99w8I+PtT
Y1fnEDySaO3LIJp9JzdHn970UCAVnQ+472Fc9ri94vKMRGltEp+EKhB6oXwdvAqtOpLeunvWzXbd
JN5l3nsP6bMx1MzhpfNEYgcaLZ1wJU4wErmCmVWnORZqUta9U77U2mnVNUCLQ5thtpbcK1l5ote/
F9N0SOVib+b1yejidVPlu6mVryYieaV/GDT2yI52qcmIh5FNoaNtHwOXJIQXLyng64IErciRGFFU
IrL20nqf85AiJtsKFOVSm6wFS2IeTGxVCiLszpmyFrf4xVKDpZIhqpz/XzWNXwoV1sHICsd8wB5F
/8DaDDGBCEWA4khyBjN888LJUcwUVg2L7Qa9uCGKZQhCNfdpnoQkRkSb+YwLFRpQIV+nJtwKv8f+
XGJtVqQNcwvSRs92L4A+GfFClpAIVUic+QDdVrFxOzAFZMngTnaz9/XAbQz7mNrhRveKcwy2MCQs
1ZPRn2SgApSmPpW+z+A/dIY4RalwMsN10Q0MLMunScJkpFXaqi0VBtKoQrKR6Ueop880EJxUAqoh
zbehOIQj3l27fE5GYk5ZPgmdSaaVPU2jT1AiygjOTF2eBgoqQw5dXpFv891bp8VpIh1C6g+GyrWM
7SVvHICXBbaJ/qE2Ad3WKAZ9Wi6K/NbX03Hmjs9tgTD6mmK9KgbpomDqQfnYPngDzQ4L12hpHYe2
3idDcU5Esi764IxQShLg/DPpaMv+No5nbzLXvUjWbUgzqvLv+U6/zO800Vq3fYml7w62FRyXU902
e6nAxtFET1ZVn6yc88H017nKcD+yqdpzItc2AvISAkyniwP5nUuhNnucB24KjluVizPux00XJRgh
8/sm7h2D/pfofLyS/LQ8S3YE193EKpcKJEqnqDujg2vuoWnSwvahrBh2vTRjsFV4pS/kSsJCoUdO
1/p7CVaC75m3Rq5e4cgcMq6kVDyPDZ7QWLtGvrJoI/M9jjN0EaxPsRYyHAr48sjkKhBffy916qoJ
aCSN2GbyJOeCAhml48HJ0V0GglCgSmKQaNshT3+QMa0vyI9dJGAjOsRInX+Z37GiNp8Vq/tmdRUh
t833t3PMF79K80vsdXeiGJRF2kBpsph9W/Zl6sdNF/fr+epLMaF+XrJLZdTNsRl/Cwve+7j8mM7g
uugIiNiWfXc7dYcAj5LgZlwYLTCetFoFfb2v5GjXWOmbP+TvZv2oackL2IqzBKUPBrB8HcuLDa0o
bDxvwYByiPVbUPluy31YsK++qB6qpn3IGY41HSsRnmp9jJiUMd7ug/xJtTP4DG7jWw6ZwAc10G6n
od4XLaKic9I25NwUT7mGPVtLiBqRx+JMas8GlVqpXZvibIXaMQvUcWniEltGVOV22DwYFK6QDOgc
IYTzMDqgRw0XiZ0+aXG2nv8PsxIHL4mB7DOfVNpbr4k2898w+vEQyMYtVqYdVJLdyM7Y4URHJFmP
VrnXOacKNifk4K4UkzilGq8y3oAooSSVKmRiyZvdkVVavRZ56uI3/P5lxS22s0LkHaZ37LLmQfLN
pWEXTo2nsTM2XqB8bST5gGiY7mxi3867SDjMvU8VAHdmo0WwA7TyZCrRty6v93EMVFvmKaujzdjz
cz3v2HNyFy2vdRXnyvyEop076DwPBXg7m5sn8f9eMv+nl/GHXsa8PPzngu0XJud/I9EOk+SnDsb8
N/7RwlC+2AprHpuR1TwZk6nB/tHCUL+A6FSZolEJguxUf2hhWF90mFJAEmTBv/Bn/2phWAS30dkA
TUBb5DvH899oYcxoz5/GKBZTPINVkGUx0RP0Rn5eBYliElqgldgMgU9MMrpxUywnL97YyllAXHsh
5mGjlNhAeDxL7YLCZbb7A5+NVzM6WEtzZErPmE7dPsTehGm8WrLCRFuanrrQXP5wbv9iMfx5FMOa
zCI+lSQhXRUGLYafd5es5bI0FU9zBiYX1hOp78Qp3eSkeU3+vzth+tu2ZtolGk6NltKnbeU2Y5nW
govOUxUR/pHjPx0kWFArXfyhAJ4r8R+nWfO2bEul1wBFjLJ0vkw/VqWN3au1GaLRHAm6J8g69S+x
vaULQe/2IYPwGLJ0+/25/KVIhcPKHFfMG2aLnxsLrAwx3UakGEzDu8pncgZ9Z9chuP39Zn69ZGzE
gExiG/O6//MdFpA0D31c0pxIO9ilg18VR8bR7A6p+OMVmy//z6dx3hYrKt0QsmBK/fNpRJ+epCUU
KkYerMC1Ax+oKH+20T71SkGi040aXxte4LF2r/SHlBmN2WPsa5Z19YrBjayKRa5h8X9t+ntSI7R0
Yg7D6vKV7LiF0Efyv/bpdIuPfBEqSPcsOJuyY8yJaM7wUnqvpb9L0g9YWIuxAyZPQpJO5eDfzRjQ
NvQhl32YpuY0aGMahXCMIVoHiM6xkWfpXuqujBHMa4N6Nw32eRdgMLhXCozNlU+0z5v8rYeDKWVr
01C2XUuydZS5ev0aIv/8/UX7DlX9fCaxspvavDzlws03zw83ZNnGvanXsubIkXJpSs8lBWsuFRcq
QfSa5Lsq40t7eIELcdK63s1JJmLt/ofdUH69R+fGl2DgD+aYK/v5GcSXFJNyojl6fi9oiTC+2lR5
sJaBYAuWplaQv8FG2ceoZ1uskEGVP3o1C0dZ+9BqmimRNXxtO/7EktZyGZzTYXzu7fR2YgBiRv5a
WO0uRPeJJ/5/cwZ/2HXe7j+ewQKdV1MT1O0EOSUMkYG5VzGfk8jP8XE00EI9+uZZjtttRi2GFd9t
Guf3+/DrW+Xnszc/Lj9cRLWUrFLL2YVqKFa2ga2zekGfs9AE3cSw3RaMSeso+7ff0WxVZSavC5OW
zvfF8Q9bhVk0iapm7Umjhdw2De1Sih9YwjKMkwCOTXr6/WH++g1jgwgBLPKGedHY82n4YYOj8AUd
2ZLDjP3lMH5liY8I9E/yjL96j/1rK5b4dCsGvTbn2VTcih0RQ9+08C33TrM/L/rD4fzVhphqsC3i
WZlsfDocWn/G2CccTmRdU7l1+oDFFRmbnvxaJd769+ful3aIoZt8R4WgFJkTXD9trLFTEHVdTlRU
9dZHYjGFX3+/gb81bz6/Sn7YxHea8A+Xp+zTtEYnpjkxNEGMVUuNZYfcBGuvlZiGR8s6DTbkNq0t
GHFRMK5ZhDsV6QzEwS4UjEqkL/h9RdPYI+vMIPx1cAtV2yVyu1NrVGzReOkFFiczPNB6xpnK2ixx
WrJCrKjYtvJGa5N7s+EVn+fPU0A3MY7uk/hjIGgcylmUEpvZLoPAXLd+ivki3vg0DOmHOUVNlBXW
igL20KR+y72LVvjrQLGW/YSH5gX2G1k9c5CcddRMomrqfN0a9U3qyazMvRV931WAY6xQYtLC6jvF
wkDtwb9o4IFqzz7ZfhE2O2HHLioT9B8pWsh2oYBZi3HsQPBYFzXIZMSDrHddqc/2CZDnIWmJcrAY
5rPb5eCCU9tNaUtWZX0XJfWpQdJT6YNTynd2mroYHB1f79YK3GID0HogvuZipxUklqjfUpqhYZ4T
d2a5ggaqPpbgcDn0gAtVskBpTGKlurM0Det0fPbAIOQwrjOaRdE0HEyZYNAq2YYiQrmPPp2OTJCK
dVps/KDYFwIGtG9tuI+XA6tMskZWVm+dJtt0K6NC4WxsQkbcKM22kd6dFYm4FQnlCAFTrbI6IpA5
lZbtSmrpGBVgaWKVQI6xuCWyA1NB27IOHKprNtEiUSCNnOXwPu5OZnAac7Fi+EzOSjKgXkcqDV2p
v7EtDo8yxCR96k1UCERIMtCxdmSK73TjcR7jz9mBIrh25pNnuF19k2uXRm/hfeBusN9nlEMsMXoj
KRBKYQfqzxyeixSHUUfCLGoTS76UlDpFpDvoOundacZSl04JrbsyIfP4dt4ugNNlXfZbPU2OhQTw
zarvVHnA1oVQADOO3rewNKtvo+e7itEeQtPNBE9Bq2wCKf5ocuMM/OpW755DsEClLe5bbPskS2ah
i7ZvUTUISFgrW1AgDwrE0GyytyVheW1K0nA4rrPMcGuIdxZpVh4ZrgZiGlUN12Uv9qoc7mkcuwkn
wA70HR6yJ8145VIdQixpyJhmkedaDuBl9MTdYURBF1QnCQ7z8QAj6Ez7azMOw2s0kF+ZtzeWaJZR
bu2ICXR1rXpM4jlwE18JSPBBw0yYVjsATbvaIo0rb1xsWmRP+I2bWWLNnAMde32qA/QG471hebc6
tvDpcaJ3l5fjUvceQPQu86DhFFu7HMbJhFlcmPXaKoeNjtZEBSMZ7vL2/f+xd2bLbSPZFv2irEBi
xitJEBw0S5ZlvSDkso15nvH1d8H3dodF6opR/dwPXdHV1WWQBJCZ55y9144TcWmvX9b+syWOzYfy
zlAtRz9ZRRUaA3TOOra8Kn/IaW3UpbIJSLR0lt9WdChoS7edyqfKfvh8ef3ogMSM8l9XPj0g9RiH
JJHO+mZCHFVAyQyMhwByIUHNF7b1j3bZP690cp6xIKvBt+RKeLog8IWbKu7XtRn+JxvSH1/o5MwC
kE43qhBxTVC9+SOTrQv70Uc/GLfD1DmjAIQ6ne2KAH8TwQ5s44zpFUjtbucfAKteuC0fbeJYM+gT
s7FSq56cFsauxIRtLhFxhOuaolxRE2xT3hOpt68dYXIx0aSWOW7AH20wRW2a0VpVHPwnYrYAGoC9
l2inzZ2Vd5uJwWMr/u6rbGfP9XZwXEHmZwbNR0laFEnwX2MFbiAkY5Kb0zzcRigHOwOMJ/Z97LFQ
e1f5EpaJRMzGoyRynL/6zehPzCCfggj4O2V9NB57cK7W0G5HgodqzqqyvhLl14ZqKsDDHKt4Nbad
TeXTjAxIuyvHvAl8xv02sOlSgZcLpLRXtlWZ/K849r/Np0vNJxoy/3/zaVHPvP0omvd5MP9uPhkO
HaZF6UtohoKERmFd+r/mE/+IaoquA3U/imDV5D35VxyM9henz0VVQyIMiP5lNfuXfkb7a/l7GygY
MzR2kX8k5OZPPVk3qREc/gOcBsksp8+Tet0UZhnOirGk5zmbNHjrC5tYaHPX1dqVQkM9XQa9BS5k
ukxwkVluiAROFE814u+FJL1tzOTfeWmxx1vqjrb4BnSJhuNo283sx0nB+Ympx8iDPeNKxGx0WxrP
QWb+FFwQ4DPnFAySYRv+TAzlxQSzCvwPp+VyyFHe9CT4YsP3Eu3o+SBt51QAL4Bm0qBkq7RrEeSE
Z6dQ67MNniuvg+Y26eN66jrXCdoN0F5S94JtYnx18J6BI9pWzUhsCOER8ImGkCRpdIU9Uj4r3cCO
vZtB3OhGsR2S9JiZqgtSyZ0TJAVYGS0YvW1qbSHIkXsGFaQMqr1UHvrxgcRV0gCt7mpK6QY3iRtx
qpRq8k00R9JUjwY2QEtfCOaJZ5R8WNvc6tLaljBysIzhwGUaU8mNgIQUaKQrMM8BO/3I37NOWNuW
qO8U3R9R6DN6BAJYvyZ170mHjkeRcjuU2yax3JoU2PS21OTPye5e9Ey5T1AtAC/fDmFyX/WvxdAz
8LB2lkNAeZK4Jv84Bpa8qrKGbn0HlRTPawT7mzOurq3LXK4KBi+rgdhI61fcRHsTrIQW21ekrD40
RXCIFnVptm4ca2sXyl0Ax1CtdXhwOJYthYK7eFy+qa3/LYDuZYkCoYr8OBG6kjGrDolDYvGz6uwG
+cHGbyeCdMoFopxYXpWka+zS32I4OW2Fh53v3OXm18Yft06d7TsxP2h649r13jSJgelHWN4c55Xx
jXz4q5yipZZ7tYfaD3ruWHHKAo4YH3KCuTA4H6seX6WdeYQPwiKa0BHZiDXotVgZ/pzGlTw7jO1v
AZg8iyHdLOdqZVrLHmFxPG5HsOqm8mxUdxXS1sw2HrFGHiB7u4b5aPCglYKs1C+E1LIwE/bYZTd6
a3hIiBdf0nU6+6/ViPTaftBJLkG/i3w2BeU07MaMbkSQUsM4m04yFrbNlbXQLHg8l2tAbtrYqcMA
s3ULssemQqKmEFQWhLrW++Xaavi9BDNeK5vE53Gv1AMuyE3ctaS66oeFFVkTuFLkyXrIR3RiTyXm
/Zgv7QfpCokouaIaOHssW9O9ERbXxD3eJ/ClI9lv9Djb6Za59QMfIQ33aW4ODMiuadQfLYiz5BpH
97W6YJki/xWABCIUx5vaX0paPBaOchUg3i8tDLGdeqjDctuyVWrElAJvrEntCOEV5thuebcol2jc
uz4JMgkTazkjyBMvGKKvGaFvkKDVwWGywns9HxHf9jtScY7SGiFV+8eEoiRrw3XigGQq03Um+92c
2juzA/OnlK998AN22n1kpbu26NwyIfsFQqHukGQQCcA3M7ml6XEqxfi/B9b/7qYXdtNFIfPZbhq+
ZW/vNtPlX/i/SY6Fv4lxi4Tqg31mcTH9ezO1lb90W0fR5mimohn8s39vpqr1FwoQsrzoS5lg1/69
larKX8iOFf7/dPwN6gbtn0hR5el5U8HVwwjBUsBK/d5N3/fA9NLsYdGBflO1/jWu0M+Fed8BWpfN
TZI1MxxjwDNLFyDsiKmqgi7bmHYh9vqMYWOgSQgSW66CljEQJQ4Mv6wTFyqIM1nM8iGRyVrYaJap
1unEoSU0pp6MofBqA6FfaitL2m6FFQUH8A2qhmNb0eMZlJyGQMuOl6vmSFsndcGrEukVlChd2+KB
ZEYF0q5U93/c7Q+GS2dNbz6fwSDM4j5pTN8WB9ufjcQiziauKMHAgaRZ8xMRXRVnrho72jeRqLlb
h2mzJtrcQE6GObWOsT+0qj7fRF1dkVHbXVASfXBXzSWTj14gIB7UzO8/UM6yMJF+m3shFD+6WdN3
0sTvfIV5nK1Wh9CHyfD5b3BaHvETmDD5aaXSDWQstPQL/2jWTUGUibHwM29GYe2RL5qm/sqm7lbt
Qrvwe394LU6SdB0NSRrU6bfzq7KqczPj3JQuwNvmxnfQKJvANgDyXsqdWl7dd0U6rwaF39LkxDxo
Wqc/5qBWs2zVPPNsIvZW0JnEdY7MTCkzBil9r+xKGrtO3CHHUwhLyqUIjiqJyzMc+3VZ8peoCVp0
TVZ3nOc5hYkIaopO0CIAUJ0VReUOUlWOI15MF0xocqmu/+ww/P7w6FXRrDM9xUX5/r6MKB46w6Q9
GRj2XdMKznwp8BCg8atZZdNozfJ6EiH9ruiLgcprgxsscz9/Npb78e4zaAoiZ4lGTxoMRE9Vevyo
hS3ygWcjnMoNxL3VOGV3YULkvdXvxx7ccGs06j99IperItWTEuQws9iTl1LXAXi1gpR5J8fHhNJI
I7aLY04K1Emm8EU//5JnDyWVEqxYyXug2lROJy9A3upBLO0AuhsJ9Sul+IJ3yVo1vleBeP/8UmdB
aCgdLQajTCsXFwEbxPubqhm2kycc173OnHw3Ksclgew4x9WdEIAGZEBlLdufBkGvWdu8gu1H8+a3
l0wwZ7rs5XPw/uHd1TRScE5vrBa1bWPraQLiUWNKFruoC10zexsiYmiC8HkyMdeCwE8IkqUG+KFV
w52Y9VvVj14+/0nOf302VzjXPGPIss9m7nmn1s0Q8OvDyo1IYQY1VgktuyMY3DqoafDz88tRyZ48
0RS+iDSZ5mjc7FMDB9BjvbMs+riVcQx9dFCZO2jHSIdYGsFXjp2nIqkurHrnbxHXdFjVySN22P5P
bro+1LUjZxRIcURmWwQbkjOlBZ466YJvpMp81zLt+z//mhYtgOVL8ljrJ890N4GOrBfmzmDlzyMu
SedXlWS3rZU+SIUs+BBPXzCLC/fybPNaEl55edHYWtgWTrcSBi3oyGgce+R2Abmj80V+YTASmEeA
qVN9+cffEQExN5GjlGlqZ2qNEiAJcPMId2fp1iLl4Q2STRBr+7y3SF6KEMNh30tnzvifX/n3HXu/
Li7xpPghlu/KKnXS65NzHMaTYUHuwfoM2WdmFH7U1dq8Qv3ZDjma/GISx1F+h0uXkhgqYY3Ur1qU
QIsxRXXTJEenIRSOfDf1ZSLhdezvMDjaZJLoY9XcWNPkExpT0vjITeAODVTVIVBv49S8EobvI+3M
7K0oNc+pJvO1nchzLvydTDL7arYxln7+hc/emiXfj+BGJB30NnmO3y9bRj+D5Z/C2gtstAko/MRq
GNJbpY2FN5b5Ve2MWD3T6o4/48Klz56p95c+PUGWaiOyUJChiShP1XDJxmJd0YVdwz/3LxxXz9Yi
roUih5UR6YGjnRpEomZoSjwSFakq9gE+zLqeJl7a/kCC5uc/6KL0er8OcSlzyUdf1iJTnl5KRNOE
kXOouL/KC2qmF71I/OUQtM70bJv51qFLykfB0BEdOE4VQehBhMY6ngR5Q3P+PcvVTdG8sD0zDmHm
oIsEtEYa2htjan9US4wGC+tO0ojWMXmGcsByafRvMguI1QmLRQcQsp8a8/3nX+38zL98teW8xViE
Hea03x6TMpm1bVF5wRTDBSM2YFWOjkc67cPYVo+kpMfAtqHg96V/izY8hdp08Mkb206xfNN8oPu6
TcJZkPJaff7ZlmXv3XvLR7N11ijV0jETLlXbu7NuE84iTUTpoe6hZx1noJkM9Z+eJ7jIUhaaNt1W
lYjI9xfpbHTxs68RxeSX0JFxOps5g7+U0EV9vOT4OK9gUD+wChkaPiv+ctpQ7WtjapSo5Go2XlwT
34ADWsA0mUX3PiGUuW0FxPTmKbDX8Xs2gErClsDpVgX0cunQ+sE6gfaR4QcCRiSGp9uOoZXDxLS7
8hrLwBi8TFbNdsLvKOdb0MuvuYo9gCybvXS6x89v7e+f9eTeIrmkwqa8ZpU6nb9kRilJZVRLT1l2
nr42vcYkb9xPrXrThvaWUJPr1jagzPrim858FTU6qPJI/xZoZNjMVRVuDD+i7xdL5qh991zgU2sS
FfRgrpWHJEj13TA5e42wJ5JULrw2v2/Uu8/PkYTGAQUp3wGzynKK+KMOs+auoZxcWL0TwHRAp/fD
oD0phZKRBMIRPxAQVZOUESyps1Vp429AjKaXcwKIIVqSOcuvtMrcKsPK13Qkw6bwDggJoHDdKU6/
kjTpVpgp96ZIb/klyjUpbX1aPFlGe5OznRgy34EfvtZz/s+TSV+PmBGjNtp9IuW6Vxn7OCNiBCCK
JJ3yX1fOkn7W6/c8bjiJymFldOKr3fGJQv+XRmzxQNOBtNBdJ5Qv88zguKuyyaXJfF12irYVHQi8
zPAvvIHnqysbM72RZaax5NKeatmy2hia1tALTy+lV6igsmqtZzrPaso7cUUWR7pxErIJjd7mVwWd
m1kTa/FA1FgSzy9x20WuEztfoPjfQCsk+qA3b61OxIu8LwWVHKyKwWaw7h+a7rlHD1gv1rKxG1+i
UrGAjSdP2WDIVZTWyvbCk346e+bwSrlCTatybnbOiggyUvIytazcGx2GzBYegiEBo9pBjIwZArTw
GduCVFO/Ng5ZKhG1R2SRYTiUBiN4kGcP+kDiDcBD1DYKNMwiUq2VpWJvHbT6wp56tn8vH5ZFkK6G
o0vz9PCr+b1C5IiReyRb6Gst02+KGTJtlu71SrvyQ7+7sMafF87LFa3fp1+DFp16cjgDghOj+Wtz
b/Jf0qGEsV3E6xlrIkAvG9qf2NDZUdY+AROxjSjE8cv/4Dsj6eXQDxgHV9hJ6W6Eqh/Wkk8gCsCT
Zc0NCQZxFyvh37mVGqzJhGV9/lCc7wN8a8fU+IvmOAhvT771qDRYfvFDemHFw9AlTDUmER9Vk2dY
vsxFuC9bBmTLqKiW1oFHJyEWIX8uSn934aOop7ssVSW1Jes/vTXCvk9Oixj79S7sptwLcsZqgoiU
UNVJYUSZ4v+abLE3i/YtxxDchnKnp7d6699d+AhnG9HyEdgXGWZyPle15an8YzEtorRjvxxyj3DV
lQ41kJArbUV2hr9Su/qYRu1jZ4/HAc83bIs+2DivvjG9JBO3qrJmgu8CkjQd55cTclzSclDxKYzZ
zz/lB6/G0tjRqV8kUpvTW9Y70m/nhAwK1e8XCgjYuZAOT2hoN8stEoV5Ib367Hy7TH7/uODJcwkA
f5zBsGNrKe9RXOxIO91lMA/1afY+/2ofX4lZswEVXaFV/v73T/W4Go2QK3WEqKaA/6byEWrgr/RC
DXjeUFm+Eu0p6j94Y7RP3l8IQ3dtkby9LC/Dj752jiZscvcBeBD00UgBKS3ukODLTW3bb3NFpEBh
XvoMH6zH9E0X/TmV4HIj33+GwIrmXJci8xIf7Zkehp4CXl4E6s3EE7fq1KPTG5HnN66opx+f/9Da
RxenjuC8BYFNo4v1/uI9sIAkL2kYt/1XP4C3RNBauWYIf+dkxY+sRldijz86aR4S/GlA+JSXMrq1
VZTSpobmbTE48Ku0zlfFYZjdzQtxd7gfErGZA0EKoPUFMVe5ruX8YoLxV0MH3CuqRjMPvzKi7P4h
mYDNjU78okK3oaudtaPbIpQ0iR1+TLTK6MZCSoi6fnRKMV14/T58doDesTktlALl9P2b7ZLn1CfI
rpcsmVlyPaZYLsyB0J6sh36qNv560J0vXePU0ILmFxsF/JTiuv/8Hp534/jOjCBoYrAIUDWdrN2c
CWOrbltavQns6RBWx+CSn4ecwYKTr9i2v2mqpljCI1wCZBTm3z9jQP9XtaERUkKowoUNbHk9T86i
NI44OgFT4Zk6rU7DzjDKQkZkeKsZmQNT85YQPHnha5+f2G3WPmmx+Jk0cc6AbrWC+06YYeZVAhZ/
qzSsyZiNjAQCPMF5tW1N8ALaI9OhVVbB1598G+n+/MMgCAyE2fwySRV5UwG1flADFJwiS5m7+7ue
+tlR2+5gOTXnXrr9VXbhFPbBDqPLZQLHGkelp5yscLEh9ZrA4NQrBNyn0kJ9UCYJiNfpeQLIC3Zb
qP11DNf+wuFWfvDG046XPC+UsPoZxkIM05S2Ari8KKj7CzibpUXwSUHqYxX5d0prvWRYMueHOU8u
ubHkWS9zuWc8rciqGeudaeJ9wwqjgBGZR+F8M+ZiK6R6W/ggIeg8YH74MfYvyO1WQ2fjHw8fGYyo
m9GZk/XohNrO1Mj/mfGUOP29NuPJvfAmffjb/PHxTnY4P9RQoUKZ9Vrjwazn69+PrUgB41XDfak6
7oS2WSUI/FLJ8dH5i6Mmu9Bi41sGw+/X4TowOsoiK2W/ax81x7/z9dZaycIIDyT+Mp1Zi8jWt0af
AdVK5ZYUhm09D3sR15eOn2ciK8WWGowiGjA0+JUz4gHxMVJJhjL1GpIhSZUmTbhHZjH2b/20ZLnN
m24YicyDuE/OjoS8YpApJXxXFMVd3t3m45tdWX/LLsN4/RDWwxP8jR+sPtSbQ+wGPq8ndZPsUI/j
ECKk1QrWtgnoXu2bN6HDZwa/jawhvFdoyq6KLPwy9L8+v9fq+fGJb0mbidsNmlSeSnDnqQPfbWFc
JPwjWaVgU1Yi5NVLa2jS6p1fWyhVoLD0SfpNmY1X7oK2aqR90DJOeblqfbFUIVaVNnsphz9QbtVq
VAIW1JqXmeFh7ib8y/pN26gliE63Egj5AfJf6Jp/sPzzKi1OTA3V3tKhev/omFw97QoTB2aMpLqY
EIvNDh8hSNSnEaNjWZYHv+9vO5m7BXxvwh5W8zg+xbbODq468aXV3zx/jZg8I/PiWMXiDI7r/Sey
DT91hh5Fv95eLU/9vohqZGE1UGz49aW0jn5lEH7Oe3RAapOHNZ2RWlulg2G4eQ8h0CjI0glwMPhF
R6pa/FXaYYaLWx+8iOJsq4RttQkhicN/sx9kPREIbxrpzo+U8CkLrmNiTloG/scpPmi1bhAARGBW
GSl3IkKH7HT7zLfh8PjDTWZZ39LWMTaYt5/CmPDZzlZeF7rIVgut+7juAsgIY7PWe8tn4OX8TcQa
pMxI6DRNFP+WDAuxHkZ1csu2qYi7t+x9r7u6ri6dM0FIlwgbdwI8Q6GQUHxS7GfKDZ9m4+svs3YT
qg6Z8JPzvQiGX7IIfpBdFWJANNClz6OznQ37jUWJ6Wn2IFtLeg55n9sCo+QG80a1xnYHn7xqWjcG
poMsbUnewq7GWSNeQH0ku4Zt+9z02V06BOW2CrsebghwdwaI31mPicFua38/2OThBHVk3FtOa9zP
QDlFsmVj8KrBd95M8teb607pAIGE+SEadUBDg7+fEWncjNo4uK2Cp2K4Hu3+G6E2mC+Gtt9aWet7
Po51GYd3UHkS+shj4OWM3gF6t0S89j99X3ztU830co19eDYJIk4DyDOEPJnhhBJRPJDAlLi6OoPX
sYcHC6fcinSXvaLW9Q1B3lsapNr1gJGvrMiirbBr8L4iSjPVI+7+EeNCInnKZsAgcmJkZ1m/MqWT
W8siP3Oykae3fr2Pw1kjhW9AUl1XT6ZQqjX8IKIe+2/DlPkEbMIjTAyGr1l/HYUZ+ZvRvB4lIVi6
LG8w33uzU6DcMipkmyR8ueZu8ukYa3r+GAURE7VmClwcSd8QdHEAq16buEi8Qrfifaxch+UhK94a
q0aJFutYO+z6yjLAgvBANMBRK5aQWEhU+71hb5wACLtArLuLt+z2/Q7ME3nq5JXntZ3dFUR0Rb1a
uZli3YI997JuEGz0Os9d/zyndCaVCE5BdK0nJqJzOsGu6IQ3GAg5eHpviBARLqlZnojaXanqP1oH
Gd88P5IEs0uq9qdZYFSB2fk1COV3GUo47VEwQbGia6KiMI1yp362eikPQw7hkxc9IxU2NHb8lpte
XWIhOt1LEit7Yno0YkJgqdSS8WXSLFgNjFfXsZ7R93HwYLW5CtKuhflj6mQnkdRHTzqzDu1M4lCd
2u74jK5v2GJd9jrUSDyL5iuJjwmc2PGKzFwiDwbiYrS+X8KyLYKF4tepT4JtSeFzFTBy4Kb1AaQb
y5ThvosgQw1W6rtJmXFyzNPXtJ03ygLAzZ0KpEcYOxuT7J19XEHPKszAOkQOQuBuvhOkKc6GDySl
sm0PDqa19mOg/1pbvuUyHLY+/UeX/GF1rbQEPBbGsSFJb5VHMKsiXKIEVvuvftgxGCR07XZIwiPz
b+BgxDRXpqsxuPN8f6wPM6EAxM2vsIoX4MR6Lwo7FoBa1rvR0WFaKQhgG5m3NwN9JcISMUHZlno7
FintWiK2mvRLmOKcS9Nwiac19JueZiRZBxP5tzZJrEXSu8XE6lpnWuBmedODik+LfaU7PCPJ8BjC
NnUFSqFVQGxj2frtJmkI7gIUNN8MnSTatHMct8tUEtoTKK/EAQ5REnlJYEPxnYHMo+1Cjt259B8w
FETEK5JWsUJ2aV339U9BLh5s08IpSTQknmTjzxGp2FP9Immnr4ImuCaC1sHizL83Vr1bVn/75Tbt
dB/16Azxu3MTM6B914AIbUv6lbPDESRw1NCNv9t+lWy03hrcJqn8bVpnD3qJpY0dhFR6HIiAY54d
jpuwhH7VkFQZfo+GF0ZOsS6NVvs2lKhYOFF1N5FJECKMBgw1hFQciU0x3U5q1dckkLepPWY/ikK5
hwGyikpySGJSyfOKRU3r222lyMFLkJqt85gEPpWXs279GOg2UcAFLfhYL4bXFDeWBYtYJGLmtxNY
xsEI9aYsVkWP8DO2LDr5xO10XXx0tLx5tdMZ5XOzHZksP4iaU71eRU8j2YHXjKjrrUPPb1PULFZN
rfeekVbJGsWY2Oi+HmzTvHLNePb3Yyri57mzVw0l5bXSwam2rZ6syKhYogWg9k66GrvZyDolNf+p
IWnEIPDbS+0J5LLoUfum8zZTJ2vz+VnufGZoq2gYTfwzxKFBSDs5cDh2HWtVQMKiMWKf17t8IHJU
I0eOfKrVqA3zVRKZNypl1kazWpM+dcrrC8aWGBlSVy2xMZxBXXOWJge5lualz3deEDPIA5nIbGbp
8Zx2WfA6GnZV0l2J6JATU39QeyrzxGoeBPvlLEfMNB0dCmcYXoRBVp86u9SxP7sGBDRmuYsntLMC
HcUMONNFWIn+83TAkVcmKoPOiL1cmG9EholrQ4m7Te6LfhdU5b7kJdrORW66ZiHver35GlrZzqqS
9qaOCRmMHODGcRHDOBqfCVgad6pN6HIKMUtVGmUd2G2yVVoOzLoB5KulcWYnxF3qnZ9vbHQlVs5r
q2eGF4/6dyODJOdMzMekM2zaIXsEfnUY1IKjzcDEz8ltIpEaF3CmHNcyLQiZKOrp0IbOj1it6uc5
qS4VQR+cqhHZsukwfVgm+orx/gyrRj3+JFmQEz6GqC4Gy14nRfmz1sBM5RqUvxkh1jpuOIyGcj/p
1V5DiL7RchSekcl7GFI1XahPjfPymbY0QiA+FJgRSvj3H4rKeLCaSUaesAFsE2DtZlAzD5HScprG
6u4Jnx6PE/kHO9Btd+hDn2E9nuPIn9Dvh4j4SQbxcBr/GiNxU3dm6bWAWpjVGSzNjfFKZpyyC4du
a6StuZZ6qJGDljlPZttiChj7vd1NzU1vsp7qdfds4Ts1CUIRE3ulFRjOXS0TlXT38WccLx4cZyQl
b5yfO7NXr+q+bDg/NPGj1ZS/WuOmm9PxdTIwQRdVdZeM0ll1lo2mXu2WfYSoOkIh8Z6iGmGS6jH1
jB/Ulr+pwtKTKuXp5wvJ2XvKzA/FII3gpSY8U3xW/JNBMwZ83b3D0dNBCUO2hXnhNn50FfYxBIPM
l9gV1Pd30eZYZfRGBvxTBi91FnMkNYN/rLnhq6ga0m6WRti0pz04Tpkc0mPMJQxKGUo69FTAHCBS
lbdB0pIt7JCYM8Y3qRieP/8RzwrrZXAKaFlqpHcAMDp5SO0RTYqfCgxDRXUFMHUk+FDXt4UdOF6r
KG45M4r+/JLLH/mu4bhckmXMRIa9DLJOflGKj3DCd070ppMeBx28/dBEa2vQ4RpCGvz8Yh/0ahA8
01Vd5Ew0gBHiv5sOJUZSIhv2iXLuYgZCdufsUrV78AdzJkoL/BwQ419laN+1sw6EKzT1VT2Nwqsd
5cEvUYZ+/nk+6Neg3kAjqJm4VJlcn3x7rcE8XJPK7cVmVDwkTl8sRNmMaWkKWqkJQAukGjnOg77T
p7K9wXNMMVo393hMlN3QWxh/onKi4QJar6x7/cnSo8TN4quq8pWV3kDJmIUA84S9fJc7sf1IMcZZ
1OmO3F8yGQCkPPlWE91nhbIejam+UpfKZUyS785QV1d1GOlbDa7DhY31XKKN4Io+A3Bgnji4WKfP
munHNHGM0MvU4ntliMHLZ2zsmOkJ0SjFOmlalXpfUjVmzdHUw/K5D+Z7qhyDDGzrirMXZytbRBwQ
SACNFZoNqg50LpAPoRLmd70v79Pajp8+v2cfDA8WE4eBCYTeDS/padNGT4yskR0S2YqSJzfCe2RP
FCr0aGwtxWfUd2u/HF/i2jo0Ds3QzP5CUXth9rRsYu/eG8owQ+MRZuwERupUT9wmhiqsIUs8nw6c
bJx41TjJ3p7tC9f5PTA9vRBqSxqKdBR1iFzvXxl9DtB/NBw4uORNYFS2h2T+xS7kF6CnL7ORkuQu
BXoCjpelXYBcwDfvonchLWEcNgmUUZNmiaUtgjbDoO1WjdtcWq5i9U9icfhJg+Zih2AHgS7QZSVY
SUfc6UTYdxxNiWhkymHI4qH6fcZGyKbxCzNAiDdl2u8qGRJhPzl3n9/mj35fC7sqaxOKMdbE9187
I4tl5g7GtLuhj8rR+UKv8zAt3c3PL/SBagFRGu8/K8AiET4VvbPItE4M1MILyql9LEYUwoXLSO7W
CPZW14GO1AryGVFURdWSrhIU9YU1+HyiwRQTjJYi6eujhl+agn/MzAU00EiqyJSdon4z5uqKVs93
QsDuytlf46LnCBg7zBuQ91z47mcbDk8x/UYWYzQDbAEn63FWAcG25wRE46BTxtOCrSAPrzHQOy4e
PNcg2LimGHdzX/Gkxjlb5RPF2SMRgq9h47xJgaAgiALPtC7uw7b20XaPG2E5aS9eodOduIgMtc18
zdymphrS2px7jLzt/VQl9q6Je/OGgm9YzhuzNd/OWYtNdqZpY5fBV4UPtUaU+3c9O/SdzMmhNEzn
Y4puZRUqNBtoTE8lnbCkujLm8rssBT0LBXZZ0mrGplDznKZX+RXP0XWqV/4d0pXi4GPl8ktJq6yi
G0jTdUPF79zYOJWzOug3xLjgqBo4Dm0UNQMrm7fsc9SL60HmP3x+3K2vC0JASBhdp2lPN8bHgZsq
mK99Xdtq4KBh0uDtV1v9Pu9SbV3YiOTMrHJVUT32WqAe56hT4PrSoUjabh+Zmby2R8JGyq64MlJr
uNOWvxQ+O1Reqpu4oZKwii7dRCVMEkKLa3Xgg0eCrq/Iy1WZBrdTAotHsHyRk14/WWX9xvsyQaYP
ocE0jeoZ1cR4Xf8R+Jp8pJrHSNw7Yhfv8ka9bWRxVapG56UhKTdF7RjXU+9slXEy1io/3u04lmjf
ExmuEFVax6w1bfCyIFwDoie35sJWGGbNd8Oiw49ss5lYc1+AX+7JIydjR6+zK3sE9xpb8UgNU17R
5zLxO6PMbcvIi8vB3PlDoWzt8F7tGFkKrdWhxWqEAdfDnapBbEnKI8KJaYPntzoUTfRNqEQbAR7y
XQlDftMS5kINd6WM1p1oIIUhPYgPUUC1NlX04fGeC3fUWnxzdODcPlWeFCN4mebWco0sv6Vr/HdB
wqzVj1cyqcz1nLGZomAJKs1yHb1yrqPAQo9O3H2MtY1DZIXnNZFPRl4Fa0542s4BPDrH/IFtTlJw
RS3uGbnphbOZ7GhnXZkEP21FwxktLHl6KHZIGdevx7k2SbDM77pOn66rlMejwU9sRzRmOujSzGV8
tEmO3A69RnZllA5bzddpxxj5auhRp4m0ffEDWezLwSF9qJB7n3z1VaV6aWJW1A1acJy6L53VpBso
qf0GJL9yVfv284QS8hhNub9RI+R5dcVmmFVj+JhPA0DLKP+uhMmdbEb/KXmqiw25U6Y/GN5cDfna
JtlQrRqSsdFmHiuydVd2mN9HSHTWaZ5D/wc3x6eLUh128TyuoxDWtxWE4D7yyOsLfHNFmhGbOtRX
kUMbMqKNcKCag5UTExYAd4n/xb8WcmCxsNflkGcodVPHo41vrApSCzZlT1ZRVhbd9YJzSrX+SzT6
gJ9z+2fXqdYD0w9PdMpxrMaB5OEnqYryCMd7/ftFslsGXrgp5WpSnXZbaLPwilhDC9aVJEHW1hNQ
cBPfsaCXY07KRouKkc5bIdZp3KYb0+hMMInmJs6AGjlpeEy40I2uk+LUa9R1nSRMVxUF8B66RAXu
7MKcxcYykvQ6ypoDJ23lWZjWqzVjTyuoSDfauORu1TS5nSyUX0LTK23kE/lEKrzwyYkuMp2VPOLy
Gj4Nt61aza3a4K5UetNlpv+QTsGwtwVqdn6xlygaFXfK8G9PcsC3HsYbCA1XkH56rPtIIfFAhKDY
3dyQ+6jhWOFHgSQhOtmpnSVWtaTNLtJ1pKQPicFMJ/bzY95j/v8fws6rN24l7da/iABzuG12s6Oy
LMm+IWTLZg7FVFX89efpfW7G8gd7gMEAGzMjtZqsesNaz8qjtGV9tRI/TvZx7BAhXsJCJCu8A79A
PJhZACD2yKUHzxmADGOaV1kzYzvXP+kCmgI50aR6V6CtBte96VpYZEhK6Sm4wzrf3vfSKEinWt8C
qMWxaNdlFy1ihhXpP3otjMygIZG40ZzZtsBlvvWM3mTFpqrdInWd2OyT8ceS77bYAZipQrtvxdBu
LdYymy5okKut+Mf9qNqKwntG7hLGyh2fmGyuSDiuseWuEY/poRnn7DiIot1f3y8U0NzsUxmIjat4
ggrPODrKcsl/cPYsKljeVupeI2UdfbGcoYEpPg/D3dm9F6LLH3RXEen0BjXSPq6q2XeESYN3j0g9
7whkdfGzxEE2J2ZiaeYrwZhB9+j1R9ozmqaJKbe1IvXiqaXZfYkMT+yQeaPA6RnPp0+dOxjvnr8Z
XXBxYl1YQfbDDil88WJa+GdSTGOZdJMmIHmUumZbF+ayyxk18o+B76Re9qQiQ8e4U4DnzOJjlTYB
W66sdqUoL4vkuSlUjTrY0O/cTOZLneq4riAFsfbTsdRusFsL1Z7DnLzmYq3zTT0M/IxCXBwLclnO
95SEq/XFr8evIwHZA6nv9ipISzPwIYlp703MP0BJNJdxzS9L7z0wJeLmIW6ezRVJb6VvclZl3xvb
bBNbyYw0LtHE+fytcx1xGFiNbVaTEfo6vYXNgnyWT1RZ4pjPPJU58SIb3XAR9SH5dnopK1LspwPg
oQ9beKxJGx5pP1DXHLykqqLERtqeFAPCvNSoYmHYI9FbbK9cIpPBh4Rb83r2h5o/oMYXB1YfHMSY
CjNZa+vRkDgD06qFHJGapA/CYSelei/qZ5+LPNE5BVKNRyJu9Q6hgHfojXCNQWg/uVX95K6Y7Qrr
KlJHFrwpYMpxv3Pgdk2tNuuv+qfMs+JWBP6b9qvv2q76H1wrL1HbNV9w6Gxaty72soxey4KIZX+l
viEqmTZXW83DwHNMcW3ygPdcG0xQt/48DBA302Hb6B/dddrfteNbpob0wc3b+ZZ1Orr0MMksjjRS
CU+D0cP16iDdAw4hrMHpBtxVoOM5GfdhtHrbpmL3yRxqiaO8me/dcphIJ5pB9zKAveRiuFQZhBiE
idsacc7eX5wmDpeRVJN1nu6GJojOpeqTwfDGY16AfJx6gYfnjWfaI5RYabpY/0m6rKjzztH3cniI
pu8WAI8TWay3ZC7dlU3vvz8oqfNvbXE/9CS7Rz5BQaYuPxYvehMDqR+WXI6DSXqwmgGMy/LCEv84
WTib11aOe96HCgpAKjdusK5M1X1jz6D93jeld5my/jUMTwOd2ZZndto0KakvauHvPcrKOY9ivoya
XNGo45BklfpYppceSt19my4X20djn7Ve+Q1JzEwgQihRwjfspMlGFCUCAot9KpEV02yiOsxPnGP2
wRMo8Lyrb2RYqnsnkGcgBoo9xpQsraq25AooZ9kVdRiddVHVR32F8OV5u+MgmLYOQvyWQcBjOUQn
kDfqNrcoOFvRHzhD7Q1rQaQvz/PsZE/zAPrwep7X15euxxveVCRF9gD+VsqpcA4e7VA8B7x2wxCQ
zYMLbWMrJw4cYx+5K/JmUpJ3rQnQZiiDLZvMYhshqQ8h0mysuNJNcWM45VenoRjlccb2CZ7GZrxB
+PYmJGgHwA8337RK7hI/BDnCeWHJ2iYQm13rGFaXmsdrU+Jl2CjfeqnkoIjmazm0o+seuQ2A9JTt
21pxxHdZJInPyVknKQcHQJoeVDH2t6O9DIdq7L67Tf3Mdf+0tq0EnMolNJCTDemy/qLH/pD5fJUI
FzhGK+eJ/9QxgIlN68/Wpi5c9lX09ttSSBnPjnMa9eu15C5bqrxOps8p/pVdoKwes437s+ujF1f2
e2mhN8+Z8NyTCb/1KlIVejstCQ4A+B/3om73VtOcJ3u8off73gY8a5MDMrFGPrx1HWCP1doUccjO
8sotYuzg8Kdxu6+NzH+q1Qvghy46qcjPJGYKjprtUZY5z1FNlMXMo1pLfbIlNSo1x5lx5xH/zXJE
ZFKH4HaI+Q6ghtZE4pBCs76SSUkV70MpLOfszeqe5JghIq8D4+A4GImctFySNaszArMse9u0DAJQ
FVNtEac4TNbEThUZTJ3fQueDflvrNlkGuIQgnoLTmvvP1eyJfbf6/SWT+roo/eq3Y07uVV6cltmh
Deoobb1R/Mp8/16ns7ebcOaTG1MBZhx/8stlez1KfsqcmXQk03Jcyytk+Po9F3LC3wOfsrqWdFnD
/3omnT29iiiH4uINZDUW3njvpChOFjRx/+jkr/q638ZEGN88DMeM85iMMYr/fYbgLyUdXO75iTCK
p6h23vzBaxO3hJiUyiWZouxNBEYEdipucmIzibba/f1XQH30x+/gMcJgME8OIPOqzya0sbGzDtqu
mdBeU9S4Of7nldhg6Tlyh9VrOUy26DaLC4fCuo6NpPbEW8rjJcydSW7PWdV1GWd545yc1X5p7NrZ
pk6eHcoZUcSQf0OBeYNpAOJQrR/ynkjR0qjyZC5vxdCFj2YKuiRFmWtYpfOApeyndUVoi2vAjZ8V
m4Jd/RBK+5cWLcSwpnzxG/VitjOhH7YjH8nw6I6B12d7avqjOdXzozcaP2onGo/lMr71aVo9Ovb8
tc0u5TIsr3baOfRH67pzSGZPXLOuEmGTG0NqS31AfBl9KSa80c9ZLsD3eTVXlJqgXgEFXCdSXVLX
uxnCfDlXEjhsF/YHhHPRVpZEhMg6U3FaMZTJlOlCo0iRFKWoO1RbXfJRBLd2OH5kHi5raLtcbqbq
t4uU+ty5m1qtxqVuy5VZ8/MYuOLcOAZdKjN0GVX86f3ylzPy/BeGvrXtttraI1XA1Psv9di9ssK6
HemVH6pVH9eofDDddbyf2/wYOTlHRzg/2bmtk0nSz9jGdGt5hPJhv8wAgQIhq4M0S0bE7ZulhyM+
MhrfetztFAesuX1GJH5/xMjo7No1SIyqGgnIUbcyzXZDs7QE3ZoK1FUT8yhDL+6Nt5kWIVbSTPer
6z9HpUuFN4zkn0nnyKj5K1psFDKLdneyIzfWbiXLfrNXSKEOjlune7wxU+wJAoXLObpYNJCuMgtc
A75+8O3GOKKa29VfCt7UZ08HVmx/74aseFWm7olaUz/mzImZVjGDWPHNLoXXEVJov8L+qS8WDrak
rVpx9mmQNt5KKTdwMZBdPrbn1fL1EfUHfKrrmVrYHi1TJh/06t+BzBJvfspxKjXaCncc6Q6uZDSD
BF/dLHjdeJ6cqV12xri0t556sOTN0C5yv4R+k0SToQ8luXCxHw4okjsnu7TavoAosOD5Wm8Ca+CL
Naj+VDYsGIO2rf7hbvlTGI2PBsACwxN8tyx2rsPc/xlgZi6mBkRRa1KGZkpmTYkmr3v3gGV2GuUv
tryBMJXEWq27sqNP+/vB8+cKi+MOTAsGeQa5bAV+/+mhSelT1N6adBDmz7KZPioz8BDYESLRp/of
+4f/TrHfT1q8ZWjP8dq6HGafN2a9OZajX9tOUhOLd3LQPSf9NTI7bW8Ho0OEJSOSt5xHHzHF2dLp
6xSZRsy6H5i01/e7dTDzXSULAoiapdz0VrAlDozxj2HihsoWQs0BG+69mYt00sWd41XyVIfWflX5
svNdt9wxByFwu0Bwo4oMIL+msIlWwGjBzu9pKuuoR5Cn5kfW0cd6HbieDeExSPDfMU72+/KK3uPv
U/CUya9//zbIsvzjGvA5/lGVwKMPIoTyv38fNT7kjHWXmXgqNc+hCuK2I51E4X69XbZWge8JeWIU
F47x3rqTgELV4PeYMdYilCEYOwXErkMVo2qCY2yPd6L5mWYFOKgmJGFtLhCoDU0yOzQWffo4VRkt
n7Y/mGX/gj6hNz7Tt20xAAem5XzGEKieIcoPSRg2+Xb2vBtbee7XEctL3PYL//fQVnWvmTDVIMFZ
+Xwbu3J+HW+CAqVQHnndMTVbtR2N4DyI9SVj+XGvXAivoLf0xmmM9KJNFiLShanuVSGZTUEvXm2J
hw1Bbo0j0FYHRTz2aXDfV2Sp6O4q6831UjacyLlvsmX0KZdbaz8u3b1UUXWLBoyZhxDFaSrzra7I
wWojDpd5sWbyT5tH3WfDtq/cbF9LCI5WLYb9AtVx4w3VegIiCCaalHlbhuJ+7SYLmuH4zauX/qFp
myfXV/OtCtnDCpZo+yvLbw1yJrj22RNclrIO8NsWq0P4PMUqPdfFtjMCMdFEcFvFqOPerMaVx0i6
085RIejneVsYXpbYuT+c3MI7F4zh90iS+S7n6gQ5w7sve+tkOKo7LuhTyiBtTw4aMAy9HmP5UN0H
IAs2DSu3o57Jviqxdm0n5HOo0yDHd45rbCnw0GryxZVhNR79PAh31badgvLA4N3YRlP3npYR6eWt
KU9TzWMAKgqZeZ2/LAzEz7kxpSeNKpWmUDzxKOsX+hwa/cb50aKOPCPBZWLsmCdvre6XzLvLpj48
cFM1G+lZAEdtIwmXWsd+1wUx7oKt9knNWMmwoozupqm8BFA5ETSpJCXzhKiZZblGrHkHRWYKIJGk
oxy9bf1igeN0rkwkDaIwkT4rhFaAn5LQar2bzqiesrpznkpnsaAmZE+SESwJg9HG9vMH2Wkdl43z
UVwdvkFniVifNSAcVLxMEg0WJE3L0u4fL/ifpSauLcISsPvj9USI8fv77Y5ZXkx9xhax15dxmfpd
7bXtmfV17mJwi4Jdrjv2VnX2YlZoAYM0bf7hVUPy8cchgwk7ZC36n5TgD1xb6ZW+kzYNalCC3zB7
Q5QvIrWfr76t0CbLj0eT2L2hi1H2M01Ymd7zTLWOYoxBVWK11I9iD38577xfzAw8gKXyAD5C3Ygy
ttV6AsN0rgbyEFHOwmxNx34zhWrEf2cDhw29DYB/ZLiKPfjqd2LXmYG6dRhwE/l5yfhXbPvM01L6
8VgM91nh35WZZR4XxqlDJUkBCrE2lKIn3s596CKPaWT9KDz0BKxYg13phHeKNcTRNZybZSWv3s7E
jVt7zyrQp3HoHjn9mWBLJjrt9EvZ2XpyjB4RP65M9OyPSGfzw4pBZmMP8icD0USLnEECNiC9klng
z+OwkUjANxgQy9iyxFO62A9R1tqX2g1fMYcNW2uY9RFhyIVa9y6PIjdRWQ7EusO4jt4ttwy9ZS86
xMDg3kIlmVG0jQfhfmHSj58Bgqz9JC3g33lmxtqWOPmX6b00RX7CMdokufFPUcs1BOz3boiH0+b2
CfCcszv0P7mRmBjAaTexfo7m8FTn/IC0GgCaBc9WWDx0tt5f2S6rJhOO0CF8agtbMhYhin2QDnEu
T4Hxj4X2H7vM6/vC9BNKE5cCCKPf3xr04jMzraXYT5N8n8mka1Au/P3N/OPi/fQjPm1ze0bbaS4k
fXS0DwMLd9i1Pbj6f5nX/isv6I+q69MP+3QKINDXRdDOVyVy/4AY8h5d5h5lJOwl4+ffP9f/9aOC
wA+RZBHU8kdfqVCF515PLKjw1xswVydkRC8s4zaTKZ7+/qP+rO74WFeIjI+QDV/QZ6oLuRMFiSLX
j6WyXeaVOOeKX6M3uknWddV9hrTaDKHy1ygithR6Y+ssFxRD08gcAmnQYWlUyTAu+rU434MFoEeO
sBX/PQ+VqMgEwo2zmW4nwVJucXFfzv1XBC3txnB5Us30NrxygJ3cTHxJ+VO44qZwyltX16hf+z7Y
uFfU7bQqUq3YZKD26OKSsOldlFs971pexHCpln+U2P+BE34relnOA/pCFYceg0S8T+OFoR4Ao0yY
MKLG3JU2dOEBZHAQHAzkNZxkDGlHg4zFxonuiLlMY3MsCEz0yTdWeMSYMr/PC1LTLgzOeLMfnQYG
P2NfxPrMfQibxQ/X2IjlR+z3Kkv8ckpKKyC23MzxWYQE0TrmWxlwcAzlk1KsS00QDxvHhmt01QHp
rn4aA4PauX8KFsrbUrI7TmE+/P0B+b/kIh4+TOs/ygSPyqf3+Aouzbus4WGckdp304IqrB++Mhsf
tjm3xXZejILguu6u1AxMO3dasFst/6R7/ImhBVCJytak30K+hXr79wNFdF4FQZY8HzCNO/aExOk0
pZW0QNIphb55a8YTk+b5Dtbmd22W8swttY0GZd0InuJFWx79wX3jEMpAQMrBCiDPlH30TPCPPGPi
BbPpZvLASb83/UncWSa2bP4LV8qc1juCnavYyN0zKwsnnrxLME7zvhG3qoToOi3rrqdhRLWB070T
E2PAgWY8varKxiHJ2KMfJwNG+mrPoLeiy+wzF9fwEIc3tIpkpoR8ALuy9NasZ58tkTw7VUgUYtBk
Z2vW8xEXnqJQcvaNRjOZiTTfoRh8a2e6if6qYswqN26K9GqAuW4FTeSxeK0WPnE8gbPcynr4VjXr
98xpTg6DiliWIt2wKAtj7NHfXTKotpPF5rxg/puk8t1ymfC50hRsffA+rzO5euwUvo2O65ILTHfy
bbaYfdFCFDsligum8SUZpvpYF/NTxhWNwEpykXckHXVDrKMVmnfJP46GwI1rL3vI1Q/TgQU/t5oO
ylwLlF3zLh3mDzvKHmhgHoJMvU1V8NP/ihT3a7VK1isB5GEZnOEMsWOoE7aVhOnWjLVa4mkxG7Lx
qP2vbgF/tQEogBMK9T458tY2Vf5INQrDjEg+br/GPjU96dhECO97YaA7Y9IfZyDk4xDD48pKRg0L
x1X2Y/LNxDZOoavIpG+jk3stCooIHE87d98j7bz+J9YvXPVRrF5JqVGzEymPvDMdnRMBNDL7MIrx
KMfwEUIxtJLpoCYGg9NqfIA+KvaD00S7nxU1FqkdothYVyVcVQ4nbdt476rxqSC3fmtV0w17xnVT
d3JNMrd8BVuQQHlDRECVkHR4/zZ+y9rIUTWAM73wgKJxyr2BFpDVzMa5WhrgFaXrWBwso9r1YRoc
2RPu155ujeeKoXOEdWU0oJfU9ZuoU5iHXnArKnLFjZBNnnQlwZ61+TIRYBvmI4z7Uqxbz+cfU5ee
YMQ5YNnwIjVIQbzroMgHEcUa5By4xOeoYJyBw4X4nxSI85ncz8jjMW6y4EasjLcneAR9WD7pSTxV
w/ReYeo4Kr959FxDnWYRDEnZGxdVP8xLn38YVnEbwFnYyNAvH2XXnQftjudxJOZhpX3bzaz4buYI
R7Ka1qt/g2mmctlGjA0DR+EihfPN22ZsnJ3qIk3IUIARI63IVljfLL/4TsyUMY8P6Pe+C6J+wFPM
MZ4RtU35MgERH2Q5fvAXL3ZDwWdPnSHYWx0tTNkzGId1vFkZCe61R1Szz6m1U37/pefZwuEgkFB5
i3/IDPk+zIIYPwM+BE6oaIN+Omm91IobefJdMzj26jFI0WNE1rPhtTChMCQ6RVmR886wwULLMTj0
t11mPyGxJMfMkZgjjCFAm+WfQsDxU633Iu94M1LxYfvmAy1ZflP4K5OVyjkstAxOP934Q7HrqpaB
+hAum9kY5q3P6nyDktz6/5rINsCErRpyyICZMfPmel7xVtkzo1EVgrruw68U51TBJhLnqTc218UC
OgKrigHq3IaLfzbrwiYBA3dXyHca4xKicLa6A61obFcfniBHOZxO0/jGOu5ErbqQXGHb4BlRLTPk
b6K0ilNPUD90oPyslfSgEpuq5aw+ZqvlvhBPRrasB6/FjN5UJK4Vg71zZVe+tWMntgEteGR+s5aW
/C1Ojy0kJ7qp8qMClntdXO1q/AgW/5sJZC9/04es1OwUCEvLwnE92NHXwCHOPST3U7TUP+k4EQwO
gNXWFguUcr5TcJUdR76JcmpZ0vFVmG13sAqJJC6cDuRBzCeLPI25MT1Ox/t2rMJtMRMS4HUCR6wO
9kqRld1UeGnChYQfOAiFRcCoPrsNW4fgai90zOqlZzVWIdqa9dDgk6+OjjT9zSJBxdhzO+7tyZs3
Zv9ckmwfRRJziMrjNGcxDtALgbdZxjU6u9KlFRPe0TKQhaQfUeHctN30k5C4ibkMymNXRfdhm8fB
fLXr+zX71oG9WUn8XuNVjLncCaMXASP4hAFOklJgzsDfO2iXi3umj0VbzjmwCUq2q5MBokutVIHh
qdddH8OUs7AJmrYc4mlKbxd7xBtfI0sTJRl2uAw3Xo1ny2udJ/bCKLmDNeSNbIk0dcHIUECTV5Tp
k2i6ku1ssMTID4lMT3deZOD1XucHJ++sBB0lKobGfp2zmTYaX26juenXnguqmNdkEd3tWo0mcrk5
NoLpnqSuw2inc3w9kggtJh8+/WBo/o0W+MGHOXMa6+9z7n3r8HdtXcO7ZVN0EaXJ749AjdjTMA7X
W6HrXSDKPkElM2yKQJEV5wdfHHsMuAzd+TxEDBHnOtzOZv80VBONPvmy6CdDRPtwnLKOt8ozxPsM
ttk35wffty/sSgj3s4pTNfrmFqszkhyZPUCw3c45CkozMzDj0Z2RAmX7sQr9nn4feBgxMNm2Npzo
3jTc104GsPBZNfWjwIhnBMAcrbs1qNpd7WsevlJc/DnNYgRJAH6B/BE9zzh+NPu3tMOZHTTRvSbz
WUNP2LReh5kWfENm3BuSegB5IWI/BrrM2dwv41WqRWJwsDVW3KTuKS3z+RA4ZPpV071cwXg2fjDs
WwuWYjBRPWiU35tKEi29HvHTU4vjtQrLLMXJXozYhFv4e3lxg1LqG8nwfpwbpIOiZEW2Dv0lc7KD
9ClbVbmg/lmRgKdtZMZo/uicu5ul8UtcKOj61pYzuLOnOkEm2MR+DquBg8RKpja391ANh6LZmFXA
mAJJbGXOXawr+dPN2X0wEv5VdpRy8Ka3ubZd7rL1Y2waqCQ8d7yGMALM7BIYt3NQP5EIzWIrbOLU
xNhKml8dz9eRayXzdWu1zHxN076DtextDYpAZiby3vQ7BuPMIfn9lX1jU/QanK7EPHvnFNc9RyGT
cxCty02zuiSn1NktVU+3Ldq+jx1n5g5En7Q06wRxEW0cSgNsKAayq75PPATISajnfOuEb0FOeApT
3XzfEZHXoEFIwqHQsciZkRreGiF8coE3uTPnDe0dlMaTgY5nxMGe4C3Y57CaN4vXfQ37q1k/lNS+
GeeqL9EjMEBGRYJyNsmu6j9Bz4Tl2W1Q0/ZuUvcFEUwoytjQFQwHx0drZVGeFtVHa01UniF5caud
I8tOWfybtZudJ4/oRDVvndw2iDPymePkaC/HaTF30DcBdJTMt0gZr5NVAJeMqLOxxbqkdobGsocZ
RG3HM0SIkK0PWd3Kc23RYVU2iovWuCnU2B7mYrX+0XDZf2yV6fuZnJAc5CONR9vze5/D/2PbUXKn
iV2VH6lF5hA7X9YjbhTPE1gm/B5bra1uxx/lSGtuo8sWKN0gU2yb63XSVyJeIl3SGNvLQWv6mT5A
XTQX42PeYpSov5EoMpFTGf4L4//H0CdiJ3UNHSGPK0K88Ol3H+15HN0xJz/IC7xYqRL5TzB+/L0l
/dPKg/0EY/RVOY1fzf+8ACN/10Z4WKvE7+XFHdIfvgXjj6Uc7B9hjU+2uG3W9snKUg/1WHm3+lO2
t2rHSSq3rTdpL7NEI/TMMz9eljS/sda4n1r1nA6eFSNipRtI0/e//9Z/DKuuvzTUVwthL1/ufwPe
/9kZuioVchoMmQyWflCGQTQq7HRYJJRfqDY3ndH8a2T1h8+CH4mcFxj8VSsRfKZD5ksFCahUMjEo
g7h6vrlNAYt19p+KOjHbNyJsiVBFdvmvRzj4/GEtAt5cH0s4a0Psb/9hX/7nw/oot01HAp9QvHLo
8RnlGObWacIuGa5IjZWJ0mxruvIFeUDe5O9iHtej8KM3NGIoVBcFOtnL5U2JRC/Rzoib3zfac7/W
L+OqnOsVJr/oukOcPbA2Imy9wtPvFsexjIadGrMzIJv0HrMHZm30V4ZlvvFwxJk1tui2ofNOnH6M
1InKgvAAPNJSO1cotc2BhXBS2+WGwqj7WjM1xZ12NFpL3/XSth/1FwqUYDtmQNpgwwybNa38nWaL
nXi+Zljlrh57rNxL0jSwN4ZJPng4m5R0GG823ag8FgYuCKA0tJ/T5jsVRHmosyxMuOOXmJe/Oxu0
lzCF7I92Nl+Fdg51UBKMkPXBgfMdBZDvPE4g3y/mYAcX14l2BWyfxBocQJKkyUxdmd32EGaPLAIP
bZVjBPaEPPUuPv20XW8zwMZHJdYU3shHb7nrBomBta1m2cVmaa0HJfFkW/M9QvfuscW6RPAbmT4d
CjGD/RZlc7qJ/OqLu2DebdPZ2ZTe8oClsD+aZnOIqkHvIlRVXh/eR5gV2NNeE2xJ+bpaWkSlH2e2
f7emJx+UDVUwi1bCznrztpZq2UQpSHEXZBvqrdXZ+KL76uXNSgjl9NUOm3Yb9aaX1KP/MplEu6FO
3Q3huaGlsLJ1ByyYhOJmtE9BDo2Dy7lfHjMrPWboCXflyLEUYN/d2PnyaCFvPvYIRJPK599j08e4
i3k/bFQb7uqjh27tnOpyVodWmkkhivWQWiGcfB0cEcZz4A7OvhgajGme0R2C1I8deEO3ZqV3Vk7U
mB/M3ZEDC/m7ifC/57Ia4Tx77LHjxc473g5tfGmW/OhiTTiFktBBn87TyG4CpgMACnw2NPllrJgf
5jpKj04tf5Veap/Dci7ukUVEaPRQflYNnpr1i1Hi5q5G1LH2CrMmG/KXnL3gg2HfLJVP5hH7rp1R
COPVfhJMP85piUST0DwWves9/eOylb4ldmmAppHFy1tZCwOnLGhvV+ojtW0ipZ8e/ScEnnBfVLHs
AebEjIzdC1QHsW/REXN108lY6ocKJ/bNmVXcOASEklSHNT+gnSwXMvhE4wskLnLY2YXL0532SCxJ
ezHz9GuOntaW0XI3RymNXA2pKAwoSiH0jPHg1UTvoqpOujUHh9KMYHZF9sg7jBC5W8hrr6ub6wK5
LZz8DC3pPpr97r6o4rlDDzXDeDhMhMhFc5sikVYwAIto3g5lyUWxskxGWrs+NIOf7iZSNbYQqUib
g8XL7+ReMMsXNxayr9LLj8WVuZ5a7FRxBrpMcf5B7vrP/ve/82jkHmwgr8k4ESGZYOV/LwqGel1U
JAORlPN8gHbb7EBlbDIiMJ7mktxlbyCjIcx/pEgjghUhdS5Z7IGC3JvGrihG40mbHnFdls9MsJZd
AjQALEr1nSEk/PLeg8OjaEOCjFnEui7rKaVCTBxEr1wj04uYGZ/BPz0UxFHtJmPymXC8Mf64dcvA
RNc+vIts+vb3K/Mzw+D6oUncwLuJYZmS9tOHLpyKQZ83i6R91jOXRd4o3hzIluDJoXAV0uhjBm3D
9u8/1nI+b3z5wZjwGHtbYN9Q+H1epzVkv9dOLwAdLW9yaDjEWWNw3Og3K1TkH6UIc5Xf7hcYVWK0
xb6+Ik2JoGTxtIaPUZo+ZdxcaGmxmJojKYRRUzySGpKyI53EwclwYBDDjrxcmCFTkTFx/G8RngdS
pAtmEKa+uLMzMTkgXXGQ0t21rU2r72XRps3rgBRtVMW+ZAVeGQHdiQ84o5iC/NI7X/BFEbkJgoLF
xM/KsS8RjqAX9gOnYPHfMQ0vt50fqYsn3f00cH7MuGzrGXZtxpYrMYwgiEcVPfaN79wES/M4p6Y6
IAXbj8j8uEI7lLltWp2Kft2bg2AqgeXkOKZMnrlJKo44uTNUDmEnjb6Xpg6R4jBQQTU+bUxyxKOI
FXHrUP4XdnNvD+nr4neP2gMw3gub8DOsmANfwKO7dDYuFBvlhEMRwXN5SUNEbGV+asH9FcC9jrNn
zElHpjwS1VMHUChgaxStg9jaVQ3nDI82lnKFuH6vse/EntujJFe93LOpMneWnl+R0fpxGk3otlx5
5zTM2iP0kEyhZg8VbvhLo9jeVAXDEqPTN4zOH1TFx2P+M9xgqWE6Z+Y2V93NlXBzrPDZbxfD/QLi
1gSkR80p2b6mbXj815PKa//pWAA4gqoZRKcJieKTk1YA2S3nkGOhLju9qeZBA0x0w21mGsfCrUra
q5L0dUaVnrD5zqZYZvl6KrPyJdLm4e+/jXd9H//4baj/QepSmsPV/f2QyoU3RK63iARtp9gshbnp
V/tnlFofQVmcjJZBmy9YATq9lXNG+hnbtPAuW+Ap9nJ8X67fbIaLy3gj1/NHpdOnqZeMqnLvkfES
MR1DTtRHet82/atCTbA1LQPtLzdAXYqfYb6+TblNExt052pSVJEOh1ngXvNAqzez6N6rvHVi89UX
uRvrEvAhW7s3L1jSu7KnhRZG3DYzlOrp2NjTB7FDH/lYPodrPhI6kJ0qi7f273+zz6tejhjb/J8/
2aelVrOkExJUjjh1bYrR/I/y/zF3Zs1xY1e2/iuOeocb89DR5YdEJnJgJmeKkl4QpERhns7B/Ovv
B5XdLSbV5HXcl+uwK6IsisjEcLDP3mt9i3ZCdI3f6cv7R/rN/IxhJuRHKnMYzm8mvYmwszhnnhsw
X3lqm+qrjja9Mr1sVcM33zNM/zwO38rMdtY8Jpi/6BkT5ijQuXg54omk3bg5ER9Ei1xkMXaX9z/f
262jCpiSGTQgd6JczkHe4TTSpVhGIF5jXA0CR91oYBp4/yDG2y2RivSexiGgHobr51qeBQbWOTXV
MKp/npWuqu9aeiIwN+p7gPdPkQZ8Tu88oDUFzg5lUnzkfe2mr6Z05xW46CCYGVdoxUt/JP9jQ0Dn
V7cfrB0EmJy521BDnOxIVs7z8sZxBYly3riP4hpLnayQZVt5CvXOE6uuHSxQKxriXd427Z3Xo9Kl
n/TJGnwdzsEl8jEaD6H6pHt5d+nE1QeiovPXK8MSE7O5oTLLgSvxUxrwyyZtdnJk0K5EoVF78SrL
ElZZwAo/zcmpgi+7jT5LDafo+9fgN4dlU8jmEBIJXJvz3bsca6d3S8zVc14lK7PuWNgXe/Sg1/E2
7h2Sl6roykg+hOm87awQcGiaVFDLHWYxoni9Po0ODrA2bOItrR4SLgX4j7LNx6PRT3A+zPRiChtn
U8fwITDShzL9xCSn8yMDoThFou4LN8HVHU6Hn0Y4e1qclRLD2mzcFAY0PtXBnSvYztJb+Qia8Pa0
aQ4JA0ToUQwZ2Mlef3gHNuSkJkkYIANFfwfDzdSEd5J4yFYJkrzVci8jLC2271+uN6Xnki9rMnRH
fsZJY0v/+sBK5hlhlbQhDKI5Ccxufgrr1kX6Ak2gIOh6IWzJjUxFfwlz4672mvqKeDHKSO8U2mOz
kxB5tl6n3CnhHO2cOFsPdMu3DtERWOloUmadlu4mI7xTGHpc4i6Pjv0Ei6H+htiK/UwnEBjYmJhc
h/oh76CA0P5meIxkbBioRiOxTXXjozbGeRNj+eLw0vnacM/gRiwr1i/Px9ixqSVLxAvyot3javlM
T2PatG57tJT0ZW7L7iPVCb/w1/cnB3QXMwndN97nWFteH7D1mi6JOtMN4lilR94m5Tpxxef3r+dy
uc4Owm/Hk8tX49k/f+ojoSUMCZdMtz68W14B1Lrdasq6f3s9RylN9Wx4roUw+hzyAc6wyTRkg0E4
WirmzrnEGtF98GV+Jny8/jbUP3TVCAFBeP2mFcgGlVxllABBzuYrILdzhUjIuZwywISDQ2/ey+jY
O2rEpGTBG3nZLQKT9FQ2nkmsEWkNCICIRiPmvTDYzRUJXf4sKr4x1xm3aF/EJ2/0cAomcBYTsMk7
tY136mh6h8Kjm2RpmGCm6kpk3ke6U8N50wle8kRopUHDgYL+huHGoLAJa1U3gzTt8M028Z1dj/Ga
4PHuUmRfvEJae26nL5PsDzQUY6qY4inMp93k9Dc0SRmPkHeJY1mceGTzXRTTFsDHG9Js5DvRqfSZ
/oOsrZzF+KY+sY0z/MRZq3Vp7saMLHjVBqza5O68aUf6PFqtGrfCCxcMSH6HWJO+YoXmy4p4YGlZ
3KaplSFRMYmEHwa4RCXNfHeuurWTAzFFSZbvGZDVKxefz57U5Rnwa//Sd7V1SNKpXJsxsKw+8qov
fY26hJEm82QdpV1mnDIUO1s4sfq6E+mntoIVwnvye4dMulAxyo2aPW+butoLM6o2ZWEInMINI3bH
n2JzOiQJy1CumDhE6p2pe7dDalSXusguaS1GO9q+3cZyZpTFJvMwJ6s3zWwXhCM6tV/3WnhIpPxm
RweoguX90GgXisdkyooYfuOI4sTh3rwrEizm9C3QuCrKrd71RyesCTJs260pPCswvebZdXkHoeip
FgTVxMAp7q+dJvmK7vzzPGcOwJMi3nhCGhuj1FIfCyiDtjGnnMfTdmEB8sO4yWSPIXmzxDF+7Uf1
O7oBZbGOU0GzIFD+P6ZCiFNqlp87q0V54FXKDgMx1lE3OnW0TYNIzWN29LxyWbUrGpdLZpvstg5D
nUvVib80YlZRNls5zUoZIYKbsWgPNOWqmD1di7xPR/sP4EAyAgrviwxMQFqCd4gKW9kzUnOvhqa8
RNlxwbg3BOY3b6jL+osoTIPWLa2NXrlFUKVa9CSci9h1VxpB2Dd2XTzbBUu+Uo/9ydKH7ph1BhzD
HlexbksKddmHMCmVwp+jSttlRV89EEp1HXYdEtzWFitAcOo6qUzXh2EMsR3bsuNUqPtLxpa98OT9
MGdPBve/4U3F7QySkK+6HeiuHMxKYZvfJQ9dgrPCtpwNAdD9jo9ubjoQvFsnxJYSzrwHHS+s/DCq
rxvsLQeG/W3vRFdOTY9UG818PTjhfOix4XKz34mq6X1K4MCu2uqysFEhyUfIhvFjD4Ht0A/VHp0Q
qr7SKXdMTgoABOkVI7LiMRLuBj0HDIEykbjglfjG6OiEaN6jptbpLjRrenrmXMETAW3XYwctLf2T
B3UVl1ADHOtTn0SbziKfyhOILASy71xqMphta6tlw+S3QgdfMJcQWI0viB00XL6WsUM1lm5we8yY
Fhw3cKLoq4Q7fOjUOBhVgyIKEiQoIbcioc2BIp8acB2VvAqYQkXrrsFfmErcD2CjbZ+nwNgWQ3Ji
+sJT4ODzSkpV39hjiKO35jelc1rc19l82bti2ilzOEAfQE0lw/xYVwAwjEK3dkPtun4awWLTjX5R
4mrkBNisX2Y3NEFPSOjCzNU2KdYQiZnFrzzYbaCJxyKZrmWpcwpq0W0asB+NZuRHrxo8stqMRRQI
r0AHJwc2WX2xoTpQ/88TejBWIzEn5g71zH04dDdVTtxBDAB75blh4Bl1jetCAUgBKGFH9pax1hv1
oaAzt8N2sZ5aEg2qqf1syFCjM29jZxgAV+P5WUc6s2cr9/rrrjml+s2c9PS8kUewEUE5kZlxwJoz
7Rh4YvixEudqGnC2GT2mQW4/8xCXDsRnJKdpXmHHKQAkefG2juN0L0oWZHxQpVZMB5BqVwoOm1PV
NsalajbHxtx7GJOO4UTDBHUNcvkJ2V9llF9GPbBV+dXo1Wxj2ZA7Xbst7pz4x5g30wqfJWoixl48
XRn7xLF6AmW004Wj+jVtiVVccldHafPwfg1jvy3NIHgZGkUM5TCx62fF8EiXVZvc2MZyBfBomibp
R3b91UtRArOFus8ZzB40lz5VjP1/VUpMQoquTLdURRtIAmDm804HG6FlW+inbWIeVKX60oLBXtn9
fakiZcAXm6ytFBob1fi0I8NnheN0zen3Loxx5ExprPzjaBjHnpmyphvFxdxo/arXhhbLM2z/vHPx
hGvRtFUGjE9ehtDHKaNobSbjVi5S0kpnm2eQa5uV5t5oxr3dRLqvNaQDzQr3/YAezkxgQKPOgJPh
Jg9isL62UNU3RtfKnTDwd4qZPhaIuy5I7PFpVKTA7rmLqNLvmyEGCRA6Sx5Fi1lwCMPg/WvhnTdL
2UayjwbgyQyIPJDzVHPQBVQTKhEBBp4/5l7RBcRZZefCAd7kKokYtUevs5/izZTZB9OI6Oig1ujr
e8a22d5RB6xCqJpovLv2zmBgSHDAi1mG4V42an+QxYQDXeR7vG03BAagetOTYWWEDzg8VORdbORH
bTyULTYVU4lvm3ZA5Rkr/jI/YplJN/hUvyojbbjYFE/SDjn6HDrruFCeOhbEY6Ogdyv4iZVhz7Ct
EsFkbwRYS5843+EM6nd2TQGL0q/b9+nnNhL5BR5eZ530IwbuPj4aeqWcePav+g7RHi/di8hxle1s
eeC7igFggs4UydZpS6HA+Zag2fSrwvkOCOYSfG/PfEyjX6bbxWZWu30dLjOnrvkGKwGaZtZ/rngd
bdkCbvNJfyxmj3QXZ+oPs4N03+Z20hKl2aX5ZZbc4zUxjjx1KEDF+EFZ/7aBQoOGljzfXHWWzcrr
PUrlmCVAKlx/Zb/VxYiweK7LtSNavInh1l76bSrhn+XT+3eZbr29zehCLb0yKjNuN/es1amWPVST
Qh+Z9tTY81oDxUcZ8pZjdKmT+IMyA72s04XNxmgQr5YYxlxU6oFJNMMauh3zAhN+gg3uoRlFewuY
/qqzGF6IihB4EwuJ1qCPJKJyp3l9v+tTZ8Dbi9K/rVkXR2RbK12O20qJaZ5WTJGFSmSVznjShUMF
9cg6dENb7WfaGyvLAGkMDH2XjVlOl6NEodOWl7ZdBXtDsVW/XGqlqiXfbMrGYg+vrNo4Yn7A2djv
zbzCz5bxvhZPkxh34dR9Hml5An3Ij46m15dpiLI7TRVnn3YVnXCdAY2SU2q6tqzwp/BakXZF50mk
ycZizulp803feO0CisN3q1BqQe02AlkwW3foyqBWVZx7wOlHwWTMx8JdBxm+xZyO1xVxBjtVNw4s
xoMPyJdkAHog+9JpbyrLk6iyymLjoXH0mdezBqcK6mLDuMqrGNqLWoIucbGIl6gNC6JCwwMTWab2
9DR2Ka2MhjzxQ4NKGRGnejIGQjWm2tpGKHrBIJgIEM10T4YicJZYPPWy/x4beU5H3jwpoWh34a1b
tiwBelzz6B9jNSquDdwyl33W+0PSxkcL4NJai1n0RcMXdjvoSlpELq/Buu5NmLSjkrFyTsQ15m1t
BFNvP6cZk8E0Go7Dsnh4SaWvbRYEaaLHaRaNvh3DipKfxTKYtUfH3OJy0eYy8duUf+g0q1fswtHA
x1/j0KWVMfVBmlzjwoovPfKU1/bstRv8ou0dycWHsgBTiin0oi3hZY1dFp+86okLYYJjGK1dWo57
MSNM0msKQa6jeRyMmbjuCYxX7XSb2R4+2d46DA3zoNdUh7p9ZzLgDbTO6/3anJLjMkfJ0jHg1iHo
u7eTvWoqwch7Z60odQYOKLwedAbgiteAHAhTldQAANxJp3/KOl3sJ+Ju6NQbez23T3GY5cRPm5+q
UKNhiEDJbxMSOBw32cIFpNpxmbg3Tphj3KeYmDCv+TDhCAtgs4l1lRsgRC6Cy0G7rjxOi5yRY1tO
ss8nNKZyqp67Tst9b/AYm5XszWl61UDTyTC26cNRGBZF/GNQ1WvPHT9H1vw4Dc5+6Cayi4v5Oz1G
eUIaeye8p0lPTq0Wlw+W0d05qV4czBxRbCGEfhiQX2r4ZTGvH0cqX6kYIH0HH0kT3kOs5e+vZ28L
GCYkzG2QS3m0luyl2/dLbylXrVHVJREkca/T8S/wdJY2OPPGiIHG58CQwDd90Hj9TfMb1wzkU5ue
CI28804e3bNOlTyjQZGijyzCkG0dAhrULUgprGiXZ0gTuwY3Y9amL0rJzimZ11ChECICw+kfm2he
sn3Bg1UYboiVWAkcR76Ny5gpjbK1enR3KVtSr3gQCNjHtFp3JmHWYf+i6pm1isLozkXUndV60EnJ
7r9LrJU6Ks+DxLi6GLiN/AHFXfRBa+0359u0PaIG+fYO/Oc353tWYdfU3PZ6sUZl0YCWmx6JdenX
UC5KvXt8//r+BhFB05AhmIm3js7puQJKK2MVX3wxBgMJHyu3dREdTV/CajYCOqCALKdFONED4F4S
PpipfXCDvX1Pe4ShIiU0dRcC2jmUoPFExqPZjiRt1N3e7NWQJBsCsUN7PcrkVo/ZkieIJFh6p5v3
v/tyLl/35Di04xnmcrahjS9v8l/u7UZtmN9W3RioaZGs7NjXFuEQX//R0wcVFxNiqfojhcRSd5wf
lC4Z0MzluH9BGn45aBRpwqI5wKDd4r1KUydHWtxoH1Q/b7MeMPx6jsV/8NuC/1i6q78cxtRF1Kkm
95FDt3aNobLZdwIDVGuqJQFEmrePcCXjEWhXIL/s00JkiooqUMdCv+qnATCR/VG86G/Ot4rQz3Gw
lxFCfJ7njo45E1htRhxhsCcahSZZVPqNp9A5O0WDg+dQHY/vX+Pf7MDQ9RECzSgNCtMbkjLT2zAU
nhiYjrc66rWaWD7m/NEF/RBEblb2oCDXcwle2EhPXbUtGuXYQR0nPHYk4GK2jBMe+R05ZRzv4mlO
0f1Q9a/q0FxLL/qiSiB1yi4O7W0rW4bunNO6aP1iBlwMWBjC2V1hF0+Z4vl2VPjVWD41uaMi7Qyv
IR/NuHr4SdCxD1ZDjSagFSBKfhrnKZCZg8oA0T9bOmTNNUxLwuFhbZTRlZ6G1y27um1ZZC79KZMI
jUFDqEkgvW5jqZiytgXCRtRRTTEc8AqjIymrddPdQW9QgyiZeeUbykzk4TMy5/iDIeZv1jJSBTBW
e8s8CJvw63swG7nX2CEOQVrI3ezlp3D0kkBDZ9ubabkWY//Bxf45uH/9cPEUI0Z22OIjSj4PpRna
Gk8L4KCAmyvlhp+nk7T6ZO20uUY12LYXMcN6eNQOU7xmOmh07gAxWBeuKK2LufM+8cwcCFrYTTkC
EloWsNlD5HYzRdNFEuuB3ityL/myO+yR+3Gp2Dy6eOsevjWj+tS+rCUb6vdv4rdrJLeuwRsBbSw5
KdZyon95mFvQ4+pcN3YQt2bJBGt+xhWGS9dFchPX2UrtvWarq+ggh2hSP3gbv72KLFQLPwiN0+K/
PnsjGfZgwqwi5mrKGYjlw7bL1P2QNOZaG+vj0sL9YO367QGJWfQY+gAtO58uhQ1OrSnngF3ulIFS
JvUlDjQAf5CEbGY4h48is397QIcuK6sT/KDzdSkr8Vi3A7MZAo32roEjtehN6DGRftX0jUkhgeHr
/Sv65rX7U0/h2o5qke2xbBdfX1KydyjYyrIJ4sj5hi3Mb0OHPelSa/a2S0lOcYqlTNl0Pb66gX7M
+x/g/JZajo/KYkEe8Kbgq78+vsQN6s1J1AQgPNFWI0te1JtPhWLcKDYNsR6mXhtG9zaJOO8feflm
vz6jHBkY7eLh55TrSHBeH5kw8AaBnqgCkAhI3KW6p0/tY9GtPnhqtN98R5PJoWowrgRJ4p6932lG
C1KxmiooiuaqEdODXqVfKgvJiJrYtNaN1m/qpttiNVRWsOvaRQQezhXyCO8SHfa6mUiGyjH4XZTS
unZMw100ZdMHD5j+mzPCTccdj+behY589oTVaD0Q13Cv24681olsM8EQr71U7NxyEXuaqjgCWlhp
4JJhvJC+mcPfswokvyQ9fxkVd9qTCrZR0ZfzVZ4hvs2AcbMB+QszYUO/ERGge5lG454hvGlqm/cv
6ZszTZdD5X/Y79ksMBY4u5tFmddR67FnZMKubVo7/x6Vi8Ctsg9jlBRr4ipg8sSFeT2T+XLtpjGl
95JDG29166nI0FdERWPvdCfWr4BVagzmQWWO/Yf3xPmzvnzSJR/XQ6ZJb+g8WIFQ2Ubl5dMzh4Ui
JK1qpU6WGWg0Of3Fn5MN12MmGLJ0j6B69siG7S2+e+DnqO9xptLALEpbW5HCN9rh4f3zeF4b/vXh
KPuxXTCNPn8oUZhgh0SjDNKCESMqYjzoY//4/kHegBJ+Xij2V0sUMtEN5xeL1II0Y6aOFnFRarpj
930KY3AYRXgts/iltZRtDd4sQq04mAthqhk/qPnfrH7LR9AsZG28Tphbn6+4WoJ/izWxC8B9wLXp
sBR4Ll7IOqR9b8qcmse5Tlrga6WLEnsMaVJ8cBaWZebXZWj5CHQHEYwAPlpm8q+XobSwo1oMcxc4
k3FjTpLc4GqZHQzRhZCQWGekU2zy5mSdT6mzkqK3tlbx6BjTR5i8Nzahnx/F0wx0ATZv2fMtmDoQ
Y6vXogvKBDYiI1jiHzNI9NRoxXZslWfdI+hEkjmraqBw48QQR+atQDujm9S0k41WVy/Is7ZlTN5o
lWMEXGwOHWmNW9E0G0z7PbJd58Pc9d+dQ4OdDMY9yKbIn8/OYciIqrFS7iRyPvcx9THRsv2miaH5
lnN1ajTaeIOHGLqLL1J/6CzjpETca+9fy988NlxJeq0WO2dPP18/4ZMqyAPMNoCotEMiwHBJ+WB4
8PtDQBXRbM4TwqbX37RzkAaUKj6hNO+fMzNctdK8ev9bnO+OuAu4FQH0qeyQdOs8U2VQnMbSpCsC
yyxObpLKlT7qxzIs9mKUm97uj1Y8fvAuXj722UOA7o+6B2kdq8H5uzhznIhXD1VAl+FTrarvKcAl
I6Ex5wBbf//7/eYU8m5AqYxr0ANUttxMvxSxtVCyES+WDNKx/KE0NJCd4t8NTeMtj3KUm2CpaGx0
r6+PYQ1KnBQIbQObjGra9GlQ4H9dITeO1mo3eaf3v9LbS8bheJtorm5bCIjO7opYyyXTfYVU1sx9
wi51kQjIyYoB452wUjyOpCZrRD6+f1T2728um2axh8ZUCPqHJtnykvvlVDZq6hX4PuqAWGc8lmE6
HYfSbNYjMaSanQOtnYdjEdHLHBw4Br3nbgxguLRlEQiy2493uPTV7Zzh2yEg4lARwrDqO4c4k2a4
pfeDvDnJswsR6ZfEijALTyJtI+EW7vByB6OpK/caffxyVh3GuKW3VsNWvRJePu/7SHxPeyGuOif0
BVsXxi1edZkSRQQ59ZTQI95aQxf5BSqSmyrSYK0oD0oW2jfzWBFboIS3I6rBNc22YV3Z2JaiCLJQ
V8UM7uo7BnRT0GktwljYdmOXuntFFSBTIn1tRkp4Ezpxd2gnwkAs9T6P9E3FFVwrg4EOQoTxsQPq
6xWmenKrRDt5HdbCOR7t59lSvhutDsySDZ0fuvlWxOQJytDBgt4oRtC3HCfR4s9wbNlcD+5VVqik
c3mi3kXSJZlNjaNAm8hCiUDSRdEw+gqfbyUGFS5FiwZHz5Vmnc/x4ti1GG4v4OtFdS8twgR0OMlF
PxxST9G22AlKUu/W3tKIcxfvL4qMS/zZ9DOeetNc29SsWVHixBZcGzvm7VBIeEIG6Pocw1JQA4En
bBS+m5hXsUQbsARrolxA4zFWHRk8KD3WNBrg3hJO6lO6kXwkm/ZQDikOXocTkDaElejxp9HEnDYb
HiCArI93Qg+y0qk4eQSY6257w14mEMQnBWHFlEIhh2HFthslsc15m4Z+vjMYucqFP4RpY9i1qren
n5HtJqi9g+aWl1rdKFedYhK4Yuuf6Zlz2lzyKYyyx/pM1srUbeM4y33tk5bgfRw7eP/KYpPHWLxx
9KK6zN3wMotAX0krN47oYgq13KLYxXGX6mvHZGqjtm5FsCm/nE7wNcLJdhd5JpweJsYnApTEznD7
XSOt+3lulVuDqCP6QNkjSQ2aDytJX2tWeVPFlhHUiO7L3oiu1TxoiDvxyWpUrx3eu/YAlcGj9b8p
hxCLJ8p58JFp4/M0DyvR6s0eeUx3TZjC18wDWG3GxR4rlMZYYkmVjVpaFzpuzQ5H5zDrF05ivry/
hJzvOFgnkeaytf759n4zCi9jejZlb9WBa9fhZu4sbaU2/bPbcWe+f6TfLFWQJJbmG0lh1N5nKzLP
k6gylyNFefOjcw2FhjIWObush9UXFbFXp3ygFn/T+ly+HG1P3gGmaWlvwjozJ+ybFItOYLR5Dllj
YNC+PCeS1p+3uO5JwBZkU/gwPQH50HojSQUn9QRSAGvHvtQ/MoK/fc0CPXLZiZLnhh7EOXv1kSvq
NeShFoHmEl/hTeFzLS87QDFiqj6gGf7mULg0KJvZ2qDyOn+jD2FRGnGI0Yp1/bMzAYbqjZ0JU4Jn
/PP7l1b/6dp5XT6wWeU1aqEGVhF+ntV/tWPXkndAEsglNCup6oc0msg8sIpoISwxYtPEqoyceqfa
wzq2WjUYygFNHFQDEdrPplHScYZzQ0p0DnG8/lqNtrZDVIyMcJiQa/aNuPDM7Ks15O0BXM+wzpdW
XqYuwsLEDfKGmW5slzNR9MtUNKFrp/aNsuaF9bXGiuoaEslXjBIOFb/Ex9P+AMT/fZpIPM9stKZK
fE0mlE+6AkqiiM9EL2ytEYO0FkbzRc8YCwxxPa+HgZlqpjALKRU1KFtzpQrrOaurKCD/4xrRXL4i
0QLFnPoFncP3iX0Fa7M2BIUqDwooZWKawpvaqVLcPKvcttugHVN9lRFtsRdN/NKl9hWIUAPmU+0d
Z8PaNbhZhj4OoC3ZcD1gNbtZYQdqA4YnirugiVNzE9cAPbw4E/4SoZZ3Mtu37gCMN693YEDq05CU
1r6JnCMQGTBHtEU2Vu9CP+NuhMD+Sc8i1Op2DvkyLlR2OoWzLuLchrM6fGlqWw8kk9cLIJ32vhA4
YVn7H52xQeWZAZNzo80S9PJQgyplR19/n7RI35VxmPt2St+iQA5fqbfpEKU7YOfaqqvhJ3pZlR6o
UOhN0/Iif67cKZr5rWXtPZoN1PsvWtso9+ggj4rW65eWXZNaovan0rB5hBpDuYy76d6NINeEjq2v
Y2c96Va0Ngo4wNYtmTByn1TGdwbo3UVtIznTCIbfGWNxm0doQVM5ukddTISAaC5Pi36v12TrRoIW
vOE4zRZIzoEQNrSWMTEr/ZSaAHMr4gqe4Wa1gVPUNy31z4Uuh71UcEg3bphQ1WRM6qorF5vvmiJi
wtzXmEGmw4Kl8y1ukikomGcOWbQuwZjvjVK5RUq6CI2PdMzj42CSsCZnauPMoVvDGwtOIds+TqCN
WHjm0dC6AisFCU3G7G0rcgY3alfeJy1sO2IUKYiMrvHh7PMU9hpFQNL8YEVEk5AjQKV1G0QwztZx
Uu7ZTXVbKfTdrEUNDGQY5YqC0wqUFu/xFJ2XIqgzuDSnZph/hJ326FVNcVkJlW0WJgDCwWD9WPlL
VjTzJsFQCW7P2JVUTqVeWEeeT2XVWi0qj2ZswODQrjZdxdt2k/JNTs1DjuviCnkCc6iImL/3l6i/
+jmvlihAjHhkaXMAwsfDY7wulUMDDw9hG1nQsq/2M4snuUEKSh6l7VdTchGTcLYbhdpBz40Qq5sS
Kxma81Kt+Edh3crYgi6VxXu1kgW0FTLDWcyUQGtiWF9uspqEZpxsawVr4StPOGdZKkEyu98QVaBI
l2JnKhqWUtc5AlCoVykkjX1tZKmvcMoo/RCW6oV3Gqe+uXCq5LPTuj+YEP+w02ZDWYly2yASCUf4
qVLNJZynxcsrCARKJ0nSb/wJjKFzETWstUMdFae62Peo6bYjwqCLeQRuXPTfLfoC+9mY7xW311eF
W6IbkqgYIu+H2kpfMfLqYgyraifH5KZIHW1lTLPcecY+NpT4suq+0G34ZMla3gyOQs6k0p8SmTo+
+BPkYKNKToUSBcXYkcgBRGnUMu9yHCEw4YXQ1yBEpo2pSJSWeVJeJd7z6H0uDfE1pSpzvHre25F+
a6lxe6mmOpnehg0VvsjdG53EMSaxql8B2LsKKbxnvdia7MXXZudc5mGcXZWTNwEJZ5tcpUJSeyGY
qhV3O9nR04CQqIJuwbLWruveJR+vg/Nvy7wNUOthVfYseSQKzdt4fewCSu1hP6nZ0hTvD1PZzaeI
6LFtqavbyRHNoVDdcKusZeU0e7OI9Q8yG6w3+2TcKFAZwDbYjoVi9PyOLeLSmh0BTGRuJLizpsfS
CGNp6PlqRiGezRaea0PGhm/WqUWlbmMfwOMRFspng+drSyRsbmZw/EsJtwjMS1ASyQIAyfM2gvdZ
i4iDlmt3yGE9Y57r0D6P1S0xsnB3ZHlwBjRrGtS0AwgJ7zJd4j7K5B4N6ufYGyN04cmqys2ruUe3
O9uu9OeuSNbSgNzZT2PnD5nJiEgpyc3DER07prYCvtuty2q8CmVs4+acyciqj63JJsHJEHijZmd1
mNgX/lwB/uPb+J/RS3X916Mu//Ff/Pu3qp5EEsXt2b/+Y/tSXT4VL/K/lr/13z/1+u/8474q+O+7
P3JKvolKVj/a85969Xs5+j8/3fqpfXr1L5uyTdrppnsR0+2L7PL252fgeyw/+X/7h397+flb7qf6
5c8/vtF2apffFiVV+cc//2j//c8/KOCXUfh//HqEf/7xci7+/OMuKdu/nZ6eRPvyu7/48iTbP/9Q
bOPvdPUpXCklmZ7/8bfh5V//v2YyOqJThc6ADgV1f1mJNv7zD839Ox12jb7S0ltm4k5VKKvuX39E
o5CBk4FhaBnv/fGvz/fqSv7Plf1b2RXXFR9V/vkHf+WsD+ICg2aCxLAXMjSGybOxA8le+Amn3sBJ
/ZzA4BLwOMYwW3223AeYXytdY4uB2NidNlLYKxrRwZTaq2Ww39m8ZNlk1/21zkR4KlZh/lKwO5hB
QVbpRWFZcN9+0Bnx0WHBk1thWeRWXviEJnmWvLB5uOBQrwVSSw0ZkUMsGQpgrO4MDC0EeqgF1WaX
8NuxjIDnU1+mce91w6paIcPPb7Loinq2XIJNYbdNxCTqFNA9wGbAi3ppr+I6RdcJAqYedxLxQAPS
ZpF5ToDxEF4rqL6ymNGz+pLgyY7btdqTn6WQFMfyXdB+ccXjoD7m8YtulyQCQpLFuN7q7Ph678IL
o4d+upVIEr3ZnxJ0IaKzr8RoPSe99knm5E5KPCOrb9os+x3hCf02NXmcNQ/HQghbM9TGC2+k3BpQ
rRIS8YVRnPSrHg42F38F4ewG7dGFqaKVqF+a4sHuri2CFTLatNbU4e4gk6bJDjPzlBQMmqF96gN7
Dje8+ej8PAO49U1L+JTeYBvvvXTZEICqB3QZPUr7dtCpBPk/HbwPC4SfH52LwVdpMIMv9MsZvShL
3YR0Lklf6j7fNAVNqHAntDlo2pfJChH2TRs6QyU69BRvxTjul20ZevlEcnOQCog0QkiAwLy6zAw9
tv1Y5o+gghST+A9FIQYLVbdC7kPxUtLFARnOpDo7TC0PEt2jKt7rM+2LXsOZL/wC5iL1tw52usCX
oAwCmy5JmPq4aVo65/kNo8y12rY0mk6ya3azGvvE1AVe9TDNzwlnoqnXubjuxmaVjNdkPvmCpBMz
H3ZCPqrJwWSruyAyvVL6y5ob05gi5mXLhyOHUgZtKA76MF904wvabD8Vpr/Zlx3v6d6PaPpGxm1Z
PYIpYMJ/dHm/DIN8TMqXNvqrB/Fvrcz/L4vuq7X8f1vi/39cmRlD/+/L8uVT/yTl06ulnL/wz+XY
sf7OYoyYHSodo3tg5/+9Ii9/pDuAxxlr0nBhtf51RTY1EnApLDCiGD/36f+zIjPUWGA9Di3sZYX/
NxZk5o9nC7LFfmFhsNOYdg0+yFm3hwWVGcaghZvlxpbtc23vqvrSQ+ddw9YkG+2qoGXXK4duIhiI
Zej/UHdmu3EjW7p+lX4BFjgPt0zmLKVSKStt64aQZIvzPATJp+8v0qewXa7aVdhoHKD7ooCyLWVy
iFixhn+QhC4Mf3GUHIHkq7ACxjc6AF52hwyqQcCthO+p8CrKR5AtYDe/9eIU447Bb6phSTcR+3Xn
VUkfzQbZ6eg+614c8zDOgZuhRHxAPLlFk+yjLu7hLfYmXcqHPLqv1a2h9fBlturg6+7VoaEr/64/
LaHl07/wq+nooq1VPUT2TkxHRfsirB2y2H7ZPtvmA4RWooZbPI79g6qhaOKuMlAbTvviLu+Rewjp
idiGX4pdZwOSvzfa51Y/immtRi+iuIcvV03fjfKtQy9B243qF6N+XuxzY0IEDjr74FjnRt+hYOyj
U1wSERKaAE8LfZPaw2Xh7T9Pkv5tcvOHffZvf+p/4UYju/ibjbZ6nYtXMtCy+57/IQGSv/b7dvN+
A6nJaIxsRiY5zr8SIFf7zSTr4UQDfgHCRKUR93sCxG/R5HPYC7Q+QWyxE3/fbt5vNytIl48FGodl
w3+y33TnT90+Rmm2hNfRV0S18Vc0gxBjuqgTeH1PkotnEU7oaYnMHxAcC+27pl++GWbd7hq1ZZiN
jxfqzaqP9jUa4qOPNcHroM6Qu6bQLzW8dKJ+PiJAfiVcbD0PWZu4fM0b5tFOph5RS0d8GiYodhmN
b1gjlbxePw4ausfGtJsx7coNsTLi9qCmzqkZ629m/dRniL/z1/osu2Ccojn03pXyILGBR8Nq7vMc
4GEmB/BYMHLpTCvgZrEf5+Xa4HY45/MxS6bLUmFTDmwKeVwBXr9FcVaDze5r+XytEfGjaddfdFdQ
Q9cN3M7lWJZAu7UxGEuUufML2I7M7+shoxgZ77xCWYne6+mP8rloOZDhDEcomtfEjl+x/EUWT3nw
HDR4ixltuV5f9bjiCiU/YPeHwsx0GZw2w7l9OYYdkWrKXw2kuOBUdRti7Ul+e5cPeAAsR2G1d3P4
PKcvHUjnuFyOkUwKnOGiG/WdpV0LWNBuBUJJhGgILlfV+zr33nG0p6vSzfSYklelMXejNl4qnou1
qFc4Ili9CzdgTLJpRmKUnr0i/LJBEWxnmzVgwDh5bRl/Onq5kw+mn80dAPldWtES5/lklXWKDHGp
dGhfTgltIkZ9a8SvvHxNGUTfllIj9ff5dKBIR12fjgNM88bdyz/aqOJHk32KM4y0FuvUIFpIklQZ
viW+JfFyso3k1VGMXcQdyl9YWBYT51/pnQbTPjHguJbKcInV4dKW7NZFXOyuQ+k2JUuy4TOidJtk
8UqpvJcsyV/HIUX+IFdfdCvZDx0HQtvV2wxiua976cdco1weWSfs2dZZN3OszAjrdxtsao5m5p6U
FCZOuXxlpLuWEtSAcL7GCB1aav46R9PV4cHL18iA6GS7H5aNpLWKbLdfDvmnOb6U4fTjNpT56Gj3
qj3dy5cza+YpjdWjipPAjNC7/Lqptk/WkH7oFUsjRH9xGpEWl0I9dX1XaKCAFTd9LQu2zFAfhYmV
jUhec+5RLaCkdmI7Gb3kJfDn8eIo9gnIzjVHNkuMnIjTci9frnxJyjzz0CfWhfG2kIfKby7T80AO
4c/20YlqBf+v8oSB32bw7J26GKfbPqQdH/qmOtF95LaU/HVCQpue3jJulTS9auMeR5cPN0GQsqpW
kavCaWRRdY35Dx2PGyPuDz06SHRESnC7HpME7Vf5vFjkVpUnsVSomC5Zlb1G3fAcM65BKuXDy9Qr
RfUVuO+1UXCn86pdrFi7ucg/QqTq7TZ7VQSw28x9ixhVgx7lWWUfhTfqq65jQ6Z0e/OYpenl8xcr
hKI6LsJPhPegJvpBzdGBQ1v3Q345DPN967UHGrcfbadeQSdecZdHREJcnLb4MGQn2Cv2lQyWMkZM
Kyd0beRltLsef8BgnjDXWqhb+phv1ob+m1Khci2DjiVDV9XYTy58ldTukThejjJ4tbnyvR3T2G/x
eZllayV5LbOeMJUkH3LfCmt5aPQr7hyUiASoXsHcYGDPasCTuwjly0xcisTYyc6rbZm7n87F/1d3
/1xnu7Lj9Ov7gUwJskLV4cL9yiVw4iSqOimRLY+HHhjfynPHS2irj67d7pEzy3xBoKrwD8y958o1
9u7sMNYdqVNZufJAEcr8lg/mOpXB30oM4eMPi0db+6VJwtecilqnVjWni+XMky/6ZJNPE4RRFkMK
NtBWPsn3b49QdeFUvCNJsa73GPIWtMD5HKfinHL4nz4rPiyl3aDAtspn7bt8R6gdXlM+CIezzaJm
n6tywlLOusp4WaOsYHuo+nps87j4yADA+Lc9b0YWDp3jvdI/L8P4dPuB0EIblYksVmr4RyuOl1Mm
4hvbZ2L741MwD+4pxRVURek643bLTlfr5MPNk4+Q/27vtVL1bVQiUuIMQdOMl/9fydz/pPr6X5jv
yXX57wuroCoQnMheEZ14j7//1+V7PbzlSfZzoSU/4Pe+l/sbLSrAgbpHYvVz4ufolGAg4sntmLCq
9Gp/Tvzgq5ELktypEg7H5/2e+Dm/yWk0quP8EloA1n9WaNnOr5UWNAdU4TTATrAd0N2RmeFPECDF
6OikwK1YOwBxEH3Krl4SHmKzH++w32tWid7RZMKN3e9s08RoYJLyF2p2yKxKXZvZBNc2HyD3duYF
D6+20qXUhK96tJXncLE3Or0reOfVY1OUm25M0s1UGOesrsPgJvE+d9mH5c04AWlSRToc6OZOePlY
WOfavaFsq7EfdkNuPQ4T4VYhYKEu0kZYs5vwWNSeAVsu7jtD3LkMPNeoYKsrdP8gg3uxcxQz9CM8
w2D7AlOFRo2S6bDw2cmI7USkLe166EdiSdq0Oy2K31QvHKXcKvegqnxfqIQ4k0LTaEB72Dq9MtBD
5aFXF1K01v0KMKpeg8L9bE/KAFIDZWpbmiLXFhEANRZ8PTgq0pmxblSXIrh9ajOOcIPl8W1PshrF
uRED5ZzJbv3caeZbrIyyJ9N+9novwfT6wepKZRV3zrnwYvQ21V2mQjhyou4FyV6EHLUXbETx6kGg
dC1f4qKpRD0tfEBl+qDnBJhSIACPEwJVpFMHbr181WaEV1xXR5IZwwinU9pAF+p9bdPl6VX9s1hs
JBwSpE3MAZNPG4JRpluY/fZAHfIMqWtTiVLsNUmNmkUkwbKc2oRJj5cU0LLRGAgq8FVGbip3nb1E
27BK9xDUNQx3ZZXhmMl2GC5Wg8BuoUQHr3bOnBH0vZzMYZgzryLvs7AzTkMC54KC6Ve9HBB+0erD
XLjaJyDUVfMJ6SZ9XXRAhWxvODLxaHe4U/G0ej4KzyismbORoQxApJVD7bFdShcJclHdd+ijVEZV
+2TL00EDJZkR7g07FbRNLWN/y4pRM3QBB1FIiJYTC/CahHdDyHJnVkeGkG0zX4sYvmOED2ZoTQM7
Zf7S5jVa1ml1HDr4rp1TuYFpin7b4lKkTtFdItApzUazC4oW428MZx7KCACD5ZVrKMQ4hHa9hw90
hiYrzT+8bWJ303Z8TQZ7FfCd8ZUBFn3L0m5XtsJKvT2gSUNLHYLLdsLciUfMjbt69qFn7rBDUdWH
mVPei7xGcyW8q0wrvcPZhsyVd0prlJ8ecPmRNgGzajU89+vtiXV6fRw8K3y4PckhQXmm7DXFnzxM
6WKMTFZpKouxzdJ1GqtT+VbaerkatWneAvxYi6ZXVmjJtDt0y+H70D4OBm3xgAL2l0mnW+iVyUc2
5OYe8aqHZqm/K82MuoXVVsc4kVAwfDUx02FmKjdlRKwCBVy9V3nFQhrbDUb0xh6B+nfVrft97e2L
bomDSqWrO7tRfkcveW10SDtaS5sEySQ8eu6oGiVTg6ZxutaYMfiglnB2H3RvnS+NCyAPxF4odBrK
ixKvJzwBcWIcHsnUmEHG2ohqkdnt3SbMAzdB/yaMbcBmpBtYNKngrypxdzWdOtlqSv6kRpWzvj1N
sAvNOkZoBdXaDlxN62BPwPrAi+FTEaMY1LRdJU2oVpEOWhIawS4C/Tj37qGXK9l2a4KHml2USCj4
tHVB77C3VVnDlSqiA5NcqMhVjA7DUjec+ZsQc+i+1eAxU6QaI7n8LR6UMXwOmw1E/5rtgV7Rvp/d
b4qH+Uq3dC+C+wqUtIZOQhOD+b3TIMCxUGWRwGTl5Aa1O59zNXtQ0giXpxAovp6nX2/LoW7LC8Pe
5miMSMxih42WOJ6bmeAtymvF+PdjWdrvt8tdMu25rxg9JwiIXCAwOP6kM36gxZxSZDEEaRFlwk/T
2JPITVOEpZWMCPgus7dzChWa7AdThknCfrxWuqL3bRNzOUX5UEaa8LFnJ8cieWB+cRpjNldZoqvR
trjA3Ja11qNObdrzxVMGY397b02C6n3ZI4ORwimdUbXxYnK+yr4MSxLvY7u4V+X3G1V8l1i9QHcF
tApn/t2Sc5Xu6FxvT6JEZZPSHSySBQAfqfxgsUG4yotwMpzlo7HNcLByoLwMdDg1U182ykSTDmHm
zS12KALHSwUaS1p4Ee5d9a7LlZzYC7xbiFpyrPNjVXjSjpMZQAfKFWs0HTbMNB+iSV9WjgPGtDaq
cd16mNyEMzxdgPYPja28orHurW9rS0HUE+F4PB06TfMTJdLQrgR0j7kfMEqF7kttriIl7X7seLdo
kq1dEQ9wOoIrhGHjPgUsN2GtHSZmt6aKUGBcI1qQT/LXw3nbuxo2jurcBikSZNuiMHFqgh7SmiYY
LgCnZrU0OwtBorjgV6IENoXhcrm1WrQ7RmtoMnUZCoUyaSBMBGoMudYQIGIHU3+YG8XZ9LSx1sAr
2wDVJgP/q2H0w7HL2SneS56P5dorpylAWPTY160beGrXbxbLBBVE1dFDDlyhD4FzStE0W6TNQNWw
i3oTmg9+QKWnFFv0x6FQLpq5ixwJzumaB6+D7puW4bGUxwG13EvIjEdf+FUsOz4EFg8+4KsdCwST
d6wL9lO3xxxB3fRqLYXCnRLfI7IPi0AYpVoYmCgSDnjdaLDu904YfVuaBhN6fZ4CHWi3j5Z3uIWT
XBXqY5Q1AxJq07ImjpYbXCLXtcgWPCfD96nIa4xpmgJxGApDhU7UsEjEd9/SHDbOi1WkQdVEXyJ2
5zqqmH3WyOFsByupj7hXbgyvI38RWE1Ubnl1G/N7AjADe0Qyg6h2WGjW50gg3yFM+gpIEO3qOcy3
SMu22GkDWPEx2HLv0rBsN47VbvvZhpcgj7hRngPZfKgRxfa8OT63jjEELrIxBkgwRrEmg0+B+RUk
Tt8mglxsIm+olI8FXhQ7yjlnX7h3JZjv51QH1xE32XtnjDb5xHLNwJA9YgH0VFJOZdhGr2JLt7ch
IzpQ96QGUmnQdOOUcSR/NLpoVzTtfpiK5nj7GySQsVtODABxVbFPI91bqUqDy2RhXE07tfe3dmId
18S1cET1Xul8tU8v5Ujl6sSbpZ0Y6070Lge8Bw0ME8DAK6tKZijmkDJ0G79Hc81zqDnYpoj9EwEN
mhDkDfTJwB+cuJG20HN9U6CohlQRMBYildfSN+0M+8TYXaC3wItoZOamxt+VkWEfoxUbjcLSDbpR
7bYizd+iilPNqud4BUnygBT5s7uYfENy6XRgK2kth8HK9LVue+Z8EY3NZEaALU/G99tfAdn3FlNf
6XWPrznXACQquUtayb+M523b8hua3IwRXdROhovRS2u8Ll/isqiOwhP7yDBfgPAfW10Zd+j4P3oh
B9LtUM83uYdwXiXHrhO9Ur8ZaNuV9eD8eDeZggGSrmdfbJnEuWXKvZrnyMICYAk71CwVpBHhHqy9
DLWUtCmLzYwwCxxSChDHYOxqC/Oo0D52C7yaaMcjWmYhXnm7t87A8bfUaBLG5DRFc1dFC3BKe6+N
8tsi5Ytd1OOm1M8TJ79vKP2wjnsL8Benja9oWXh1MGG5pD0tSi9C5EjYYtVqXHMUosouvMFdqW6m
gQ1TJBy7/mbR/dnR6CHXhdUYRoxgNXDO/tI4xaHWgfpnhrqfUwS1hr7pqcVk2tLYaDvmeZ8EaoZ0
5wxUE6v3y4w2awI8vR/lDh9lUGMrJkfSTdGeDDU1t54lPgm0rlZ1Q1oFyt2P1P5r1rdfbDLh49Lb
TzOGDBs8LbfKQDmkmoLhcEbPKUHBc6dichDSTll5OdcRIqGtTqNEZeJ+mseklI4xXVCRoajAOnxN
dYMNnZD5fEuPKexl0RU1KoBSmaKT0cBkCm6Lxk3BM2JtjtnjUgSDvPhC0JEP43bnyGIqUvQzTaNp
B1T/LpfMDRMKB3qP9toASb9qa8IThrprQep/VGv4CFq/AN5lWaNl3wAu2Gc5SZKBGiQmjKqg29vt
Co+NN9tYsbSM1CgfqqNdIaTonw1H7xhUTN9wQyax1Z3e13pi5IQz+SE05xdWI4iAPvMORp326yKx
3LthAbbgoKi4EXWN3kyv4PLX1KZf5kwDY4q6UzE3J0OPcBG3E+8OE572MVuwKpvQoIFxg/+owAmX
ULIaIEHd9c30paxAOzjFsjYm8r6wROgD7gRNwSx07hCHfq06tdq4ZS5WzImeekXy6KpOkJUgomlM
bDwX2a3VlDyYDmdFbZfc9KQdQE4rK0QG2h9ns2HNOOrWTeRHmPqVdm0Hreg+RS7blnnLSzfZ0xYC
E94FHjMTp6fLZZE0qlTdfj4X7QaMaLLV62m/oCRNbU4yMOr945yX9H0LMPLmHL3dQo1op/vc7Xss
n9h2faFoPAILdZ2qpT4bHTRFw9dGA0QJ3VCgtoHQFHZB6yJezrdoCeyaVa4M7V052nu34D2CnL8f
Sd45EkaJw6PbmvVKYC4L5Yk+WkGrq+iUG4w78LWDZ6KSwqri65z2LUNW8IN6JfAvTqsqgBlAhTfi
6Fq4cX+kBpCitOmHhdTFIQOtUaKTvqvQbF+bI1ODxNGuKq6Hvpou2SX2tPM4K+SyLp+a16QtA5I4
IdB0WEATIWn4GDUg9XYDpNer1kXLOr0t1jqtXfQ0FAIlUjXTAFP8Vmje9hbWmAvePrhYWkT/HeJ8
/m29A5PvL+4eB3AKV5nFzqpyXykO0PJ4fosTmSh61gE2C9JWGmZBzlxuGhelltvZMWLzs8OFm20Z
rRpv/r4gmxakOkhaN83v+97Fw8mzG7+tUxLWGQdRE7Owwso/yoG6bFnMYuPiJ+GESLQuuXdnQIkK
9HFfasqXEP1tAJQuDU+5N+MMFV56FRsU6dBSNoY1QzR1mzZPoZJ8GMhn7sweX4sFa5GYGU5otevG
E+gs69Mq7SJjW7SS+4QBWThF6HjSTqjc9gxSENdDeXC1o4sx5WB+1Lk4pY1FUzmUwoS1/jx6pOdZ
q3X+TNNnWy8DgB4O4tSGyAN+fCfTZQRSWYJk9WPsVPRcYGZhg0uwpTobwRugXJlxvCyct077SPuc
91SanzqTJkqK5jYIUaRfaqVTIH89JI7o1sYhKyryd3ka36LbgMQUrEIHAynKD4chgI7p4sqyyF+s
hRPRdSrr1e4K2cNGdfEWJTFv8HWQ4MdSsb4tVDRlyevBNQdTXZVjXp7hiF4AokaEQZBO87zgYxlG
FAZaB2wXV/dVGcKmJ6KChX9AsrPFPJm8x3NS7y7vwmDwkFe7/ZXTnRRDc/yFrHSTadlDJ5sPLew2
n9kTBQJ9EXoRo73KDG1FB31vYJ+xOPXbsJBVDh3BL+vBM2M6jTXwIF5vj6Tq6PJl85MWstOjyjMD
80uMO+pWDWLNtoO4Np8iCJmBXA74JL0LQhK/PkA1JBJ7ebw1XErCW6QAK/eqz5uZg/R867NwDBDb
6CgiXkqqN5afRd2i2GL364HgRMdjns5Tl1bQNapVY9mvia0jpSr6PFB64+221yjJoMVVPtvqwxNK
iL0bJXxtvHte87HM3TOLdGM2EZ2SSX0fSgdZ/hEloBqzlBysuj+246up40+T44A7RdnXiXZAwuk0
FNXHEKvIchYZln0KprEgry0wzuh0rE2czaFRLoGSNVnA/MJbWQ1olDKjyCvLFn0L8SXbJIh4ITYL
nR3bo+cYElw3feq98orifLFy+voD0Z5tFBN/OHow1zsok/Y4FSNKjg69kYJuZyk1GtGD3KFCIedZ
fX2Kle6ZkupebwblZKcwPNTemqhFaGPmHarDXB6Kvzqme3BVEYjIwJigG4oWubaAc2kKLJXYR0ue
tAGh5msPlpeti5xezdxc05Rgblz6WvSDFFfZqwkTzcpQk5Nbt2tRpDvNwvYPYc1vOiKI1jJ96mIG
WcAEL3T8aPemz86iXEG845TrbDDIuQ9DlFaLJbxzxfDazsWTrUa7NNmZIzdvgBVfGRllDp2JQmMn
zFYSeE7VrXK9Eetm9J7SGQtXjGjQYsMqqDcZQOu5KwuYBHP5T33cG8cmVN9FDtQTsh4LNsDueVnB
FXf8eqghPD+rxnNj9IfYaB8tgPWrEJWXIeno9Lrf0yL2VsT0ryYgUCdvv4T6oAcZjnqVRR8RIyW+
4zGFRCgS9IRRiIIKQ8atjCgMR3QMSPPaBqDfrL23vXHXKua8TtT0BRsTG/fWBgaFBwXDSnaRlh+M
WDmVEfdlQq8po5QdZh/0OEE1dhCjLxrnjUJ2HXvEfmv+5GBTGLrlJZrzgRFuvx/75WSSPPhWZpO1
DLpv09RJ4c+K5DA441dQ09ulsR/ZnVetqZ+h6Asm6OJ6omKR7NHvGF8+FrFbrcemnHxoSveNDQ4K
Tim75HkqSdScgX9pJti1GEuPsfi+MKhdzW1DdyOJV0v4uW3gj5NdI6xVWvSdEvuDDtlRj40vWuIy
UU4dSCYsyqGtHjy30gF31Y+kmY9RIp5tpHBqDCUo0w9kw/caz0zUO61cIzJwMZoh9j3Cuq3Qg4AP
duq9jt4VflqMlJHOd0i6PQMla9M86850Trvu2xDp26TKP9UgEVpVPISVpZEHsRrKEVfNom/Wcw7a
d7bOaFLA+SotECowRUTIUhzRpClJDgHnmksw5QOOQ0aHP5hqPthW7yCxC7N5TPsVYsnBEjXevseC
bEVnzG8LoW/duLiGWvNmiA4ZeT3fmmlO4kJx0WH7x7xK3K08zocHALTzvuyXd863cVOH9SdLxawk
PZmTgga07qTbrDB6ngW88qykgEynoI+jZZ+P7XInkniTdgPQtSZzfaut9wopl98m5gTRDiJaa32B
QCytFHqV8QzFgAn7YmVyGKxETcrioS4V2e6riVtbAlPncdbzB4p9fLwtgxTRre8UOhW+GHoNYRbQ
MNPo4U1YoowCuof+MTJ20Ys6adZda+gS81NiRqz26/Kk50MRtCbfN5kZOVg9nryoO0+GC0cXlJw9
4+gWltZnmo4bomYahIOzrXUXiLExMqYv8LsIEV7zn/Ilp2kV1yj7G7F5RQLr6A7hU42TwroeU4gx
aZwETR2j771kd0ukbJkLPEa8reeaAhPtTWtfTo2zid0iPqp6+ZKkEeVq7pXHfuIFdQqiq67yBWHj
DIEYQbMlyZ5a1u7gtpfbH7TJAciHO+Ham4cnLdMZUChcQJzkyud2hKuhRna67l3IblpYh59dKd+8
9EzIh52xoHFdQKvjpLTP1ZgGRTGb287rSevMJH9Iu+QryvLPjtPWQRR6n80ag4cI/ljYtabff88M
N+YMDDs+Jn6IpwLlGob/BGl35SnOxOkDhGow3mPqXxaA6UZ3XeN+CQ03AlqSH70ZGw1aLtoa3/qJ
yLqqPKDS2BxsGsOSsl5npZBK+UiCbsWcu6tF619zLUZdYwTSQhY6mswJBFYA6Pq7cAYnagbbXToM
FxgKzWDab+MoMtNAUUvQaLIxr+BittUTOh6w1HJ/tq5VzJBF3LqPYE26OF4DiNimsbWsb1Ob2wSL
DeJBoF4udVYyMxmyrSYHYzPVeQ8L7kcCjrEyHS3XXiNo7+0iOUOaPWSFhLEabYR7LUHnWpPfLVC5
D4y90Abrrp5P7cgadVtIn/GclqtCRVFvRTMdndzUXg06vZFJ7bRNHat7abwGAcbch1rBwnaHL8lG
dZDYX7TqdbGpI0ZrwbPFK2lwhtmmcF/QphekvqN2qmQbFH5qJhWf3yHHheuf5tl/gdMw/jwTBlOI
nBiARcjdP9CCP82EvaZsRJRQQd7a9NAayStL5fuCbuoaXahN0TqfSi+zfzQkCguESi5qQWeLJXlL
HtuICcStOQjHYKg7c+0YAkg+ts9qMpX7HnxJGqKoq+FboZmCeW+T039B87zzXqpmplpQFQ7HIXpW
YzoKf3+HfxK+sDVLR4QW+LOGo8Cf2M3dDOBETEazvnWlm3bY95CoAhh4TCTE90HOU0xF9lC6RxcK
PSry0nCW6iECUoiHQXYpRuup0/Ndb9LKVwAZ/f0lWr/St2zWu0dfFwMsNKaxZPrjYL4YmUHNtl6t
b+ORuDb0bdWeVUhnB71EYlmexBF1+SoExLIZbSTHkpapTDoY3vVWC1QED/rysE+jxPUdtFHPqVbw
ZBP1o2J+dXI/qXSldqlbn7PwG6U6b0BpXmzVPlizjQ42yXSpN9G6yEBKq5OArGIgyi5yfIcda341
J2gZhQjjQMtS6+jYNPYta++NTvWwJO+3KRp+UpQzjeti7bSowdEShHjTmM4gC1CSzzm7b5MXHvPK
jLP0B4tfwkb+xe75haj1yx//R5SsP6CW/w+xA6Rrwb8HsWzb7+Xrt9efQSvyF34HrWi/wUxGmBrJ
ZpB0nsva/J2vpf3mqszdbqsSXKPxE19L/80CyGKhiAZCRUKJ/4Va0X7zwL6AMUGdClIiskf/ET3g
FxwZgGjDRNcZMz3P4mp+way4ws3yUmvTQE3xTmjbYCEbtCh3OFi02Nwh4b0qIA7Y3ieH4dJPD+ov
oqP2K4pNfjsyVWg5muhDoLD8x42pVSjzL1aZBjbzLfm1olaZR9CuNJjoZpSGVrepcnplI8ocSDwJ
XYVq/QNq/4dl/Qcw3V88AxtiBLK8yBKivfTHq5hLzcIddkqZuXVryjC/kCUPqpq1lSK8wnlaav8Q
km74yZ/xe/LOHea8tulAyvuT5HBda/guoIkR5JLDgH544qoSELEGfyB7+CtMaKQS47qM3kOhrhqc
VtKKxBSr6wGfaZPXUiYHJTtAsdpBjzXGV6tfoBcBheBBucsYQHTeZE8G0kIls9cC7LN8hBLO/A+v
0ZEB9Ne78XiLBl1RsrVfMe9YJfTV5PUkicZykk9spETQ4kPXv9s4a8u3GxndWtfmbU4TKtO6dd97
EmtDp/atRchFYoJRj/dnaaIND22mrayDxfMYH2aM990C1BQ3rVXlvc6rMefi4DTTlmbwopPeQEaW
3ytvVP7XwW+TH7koQH09FZ1D0OA6+JKmXdvTuYOWrBmtb7ZvAlLuPBa3nxY5Dy6hny4ueU0vTB3Q
MZivbv4eDU0D+oHbUHoU0GGHcU3yad5A+LN9SgHeGNa0NRME9HiF8t/lBUHz8eX7642zBU0Qze/d
DYTOLWai35hFerCtIRid8lVe6zJM25ZrVMZzh3lqcsNf/dgWSaUwq/B8g/c34Q0gQS9tOlxGtgTL
ADy0L8HfWv+mOtx43QdyHSSUwkCEDurQbeRelj8tn7N8EClLfWz7AIqcTW5RlUAfDZ5lxBc7LR5i
y6oZyCn6DmAaX+o0a/nRNopWMR07fjQ352OSMXkBEzU365K3oEb89Nyi7ynXMh/O/3tMIWPvbJDu
4YIQGt0GCmjQsjx1zAE6ZdrKfQ+yBcx8di8vUa4MeflDqO8iV1B7Q2/A6uy2LuRzJ3FbDzKv5Rm3
SCpj9rvFWttvJ5iSVHspfu61udNpctOSCQbL2i3ch1py+9zn7aGZarDUJ41B9N/vB10GjD9tBw/h
TeTisTL+Vfxu4NTPUcliO7D01Bg3BkKb3Myd7fnRjCgej1WhZzPz2HkwzG59c2qlfYKvM0prluxg
mm8y2HUS4sUN/f0VavpfXqEBEQZaMJagv4T9OXNDJu+EH9UDEBwNvBBEv3gBGsfArJ1nNMxa9LRv
S4X3VOM5+/eX8CddaCKgSSCzNRSueFa/curruaxRDOIhyUuQEULGto5WcHFpwzergyNgnOXrnZM3
uRt/Pxaq5VxDqZUIcJ4PiR91xK7KLey3rnIZOQmHFlIbPUmSugLmtfn7Czc5e399u6btoGXtke8C
K/312dV23ypIxgTqnN/b0aPNpTS4C8qwpNtYeoVtgM4O9OuNTb9AElFk5NBYiTQyZLCTwcFiry5s
Y0lHuS1cOB3yCUTxzlDEVlI05J5dOAr0ysJoDwqCRapqYDbOPtYENgDGV5rsR5ylT1Nt7NqsW8vQ
GYEOgus2tRkC7ueSIPb3D+BPGb98cz8/AEkB/6mmiR04gprHqd04ID2IWnJ5t4QDebTIN5npgOEJ
gug8bScCuiSjCLmiCrAzPC0isCTIZGXxD+J/f7WuYYzD5TYgPDqmKSuBny5toTq23Qg/KPnEZTiv
Obq7cFnVbC35ohLKYyyO1vIyIoPT0/knaP5fnIVcAtKNHs0QdK/k1vvpEqJYmAo+mQjLsRbk18rN
LmM+2p+HomONK+bONJZ/kNiCYP/ndSkzOCauTA71PzHvk9BL8toF46rk+cEjyMYm7frpzNNOKblm
A8zVnB+meNqidH9sKlj4nAAVQdvufixKGXwsjqNmnrZOlh5Ys1jcHEShnYt5rS8KCn+MOElZZiQw
apN1Wlg7zrZiedNZtbXHIpZJC0ewl81bj5NPPoa25RRiUYQNny0fB4sS1yRUEGGDmW/RNN0V3ieT
PW9kIsgI3Kae3csTTgZzHbXthnfYqY2P8NQBmBeC68U9qjjw7knVojUMW1legZTljM/0M8iZo4Ty
q9ZylM8btACoGNKIMD3IW5Ch1cF1leyq5l6xD91qnChyz866sZPZr+SMgeA4mj2/Sgqacly3xO8R
rT7Hou8fvTt1v1KNp5at68xIKwtBjwG4E7te5i26kt/n5bSVeUCtXIYGdeUOBSl+HBLLMdPJBXgQ
8rZlxJc8MbNSzzLVUQAwj0G6Hcxo45pfI3R8KhW3QlbrMIsVNmblm8yLbe5BMm/wqVrNLHeFJKHC
s37IwBzmtM2JgDK74vnfTkqiYalrK4uDuaidk7xPmYbInZJzYMt7tDyyGjIredU6IE+nCfr/Zu/M
duRGsi37RSxwMOPw6k6fp5gVoRciFFJwnmd+2P2B/rFeFlWJzlT1vYl6bTRQqFSmpHB3Oml27Jy9
106m3dfW5aw7gkR1VFkh84tFArNiBcP6oh43Lsgf35Yqc1RlJJz6q1Kq2NazjvuMe4ux7Nq7qS9A
3RnqzcaUg+oHqXfSsoAxzfZVrYfgbV+ikZ8JnClpK4fho3qBlnVOzKwu2sAwj72e73MhZCFlk9DL
eafKrQrsUzRexfc6MTbqW1NlZ4LwzQUeJfiZX+UJ70btfTY/TK3S6mpN1vgU2yxb3J39BAdBlTNc
EfX+VHEyUXOQ6b5NqPfQc2XI64kNo8ck9+oWUI9FXLYb9c9M50HjowzjtLMWcfW4N2Ndx42HLhA2
zIxlrZczrQi+Q6hNIWWaqv/KBbQsMZ0y58tAqrh8LLXcZzrWRXOkfbjsojE5qlcRWb6pWyQsen6J
meEssbxa/aJKx/PAAMvqDZqvy6lyuOv4p/qQGsob9eHUba82WVV5qidBfcelOT90vFt1A6tCwBzS
LY6trxtTDDvl24yT5Bgh1AbPuVP1rvrgs0EaIphLPg8Ps6qA1S2sLot6Yh3WFm4N9RBL+z7PIHGG
WJbwPRbBsFNlT7VQaLJ9qKItdvrdjAi6REjDhsFd0PGh1YqdThjpLPt1GIcnVQ9UXXS08xlw6YfZ
kkc2cMRhBVDVZM9nMPSGzmmzcZJxN0/JRZ0k1a8HKzk2+oGLu59oA1bUlNMcXdTHzW1nhxbWcWZA
HMmR7K5dKXsWy+QoAtbt4IcIf6gzofq5JKudxJBcFtFvuul7wj2sXtIV5p5uDJ72BqxDu3Gd3B99
9TtZTEWSdFu1BqolSf1YVWYL0notSTwjyw+Vqaqj1ftXxU0NpdKt468/Ro/wtaObGQXVWhIkrP6M
ukSq8K3lhoHy2s44d3DDWYGLRqrd5tzzOJU5yw8UujzxPNHqLKBeSnld1XukzJwo+1TdoH5bPaTq
ldX2qMrsiO1S1epppR4V0iKr6wzAorTZJ3giTH7L4gjDT1FmU/WC6qeo66NOERTj7FV0wd2z7e7V
z1Ubgrqv1WH0q7aEehEJ6r86v6gLslALDjNGZSO5JJ6x0ppnpq47tZTP3HEG/JMYW+dI3cxrqiWK
cfo79WJkc2uDeVPllDo8sOnRJwgI0+RAN9Jy4z+oy6vuSvYrtYaoc4Hg0VbnHOyhuhX5fTed1Pej
luWAq6Qu7mA2yM7muwh7YNocFOFfXXcQ2rsejoG6LXUYHurEqS6sNt/MhbNqCOqmPLv9rkClqpoJ
1gJcj3KtywSl2mM5JRTdilfCleWm+ToB8aWp7199ea2z+2PvyFIORSwI6suZKKNUTfjloU3TI2id
o1rf1KVQf0ZdZPVWsMnt1hedb12dotVeb/QcewaOQCSU8J8IHtro3JZOPPoH5UBWC4g6BaiVTr2C
Oi6hpwVYkx7V9S+6j3omc7Ybd0AI2TL/VVj///bi32ChlE/sv28vbhs81v/rv1plkcNO9f7zF+7j
X3/pNvL3/0+3kU2KZqMj/4WH+mu30WES4ZiAR2g3Uhr/AUew/4FmgKgvqajxjq0Scf/wyMl/uHTF
VCAXf0JCj/pPuo1CHY3+cjAGeWJLh+xP7HGKUPrX2hgE9mDrcdCSM+Q9DV1NtDxK3iKer1NR3HE7
QjPIQSRrui/T5ofWQy9LzVypOq2bKRZtL7FArYLpO+hHpdzC12ZEpOk2eQXElkJAltaX3CVp8oPH
3p4ye/UILVjVomQ8FDJcSEFva2ZFVVe/RAsABsuUt+ErdStvLyTVoziKi/NYZzdRg1hwnJ84kCoK
aIX9adGUV/LQR/JvLNdC/7eTg6GAEZ7t2qYLvuL3E/FiGUOGk7HztZ75l1YyfZwIu5wsHOODx3AC
1ecUiXuOPj/S1tpkFrqgModxAgiPcXEVf0tbFK5jgIRt0UAqyPuywewXQ8zK320zIGeezxpFzXii
gN7Nwp1UnDb1X8L8wK2+uQVCCa8Qt9LID3LsXs0AwKhD8EHl7DotBqU+vhIxCPXJJHjY0jiFOsva
iu1HY7Duo4pvJLawKHSMT6zevSZCe52Q8hNVeI+GMFHTYzbaLF6BsDtX7UCj6CMc50usR7chukkr
BqJIXLmnx7qf62gFMWCsvIAgJc1WQvdOHp1G22sJxWmoQeP2iAlRA9OlosxDZWtPi7uKrPhzEuKa
WvIeizBnPvFWLtjTq7SCRlu+tVmzQ5l2jjznrmu8J61ChOyNb05XntOoffVaoKMICz9bV9zLSe7g
dzIDjx6IVDgnEcTVuH5sh/G+B1VIIjCQaOCOGD5Ih0kd71vs8WbbkClnHbFjOygWlpmQ8HlQDalt
nAzfcr3melQepaqDi9/CVtmgFq3Ur9thZ4Ripu4tTUQJ2vc46vbZzM6uD+FnD8w2ild9CaHDmG30
B7alYift57xLktUC+0zdKFpQnDtD0L3Lt+WcWatSp5wzRig2CZbHGq3pgrbABX3tQ1+36DJbG8OJ
XsqWFmdvL+m6L2AN8obk7CCc0pnexkb88fWafRb8pHw/JxnxG3IUnx34Xs0u14bEahFoPEcY2x5n
0MpBZIX4EJLzlIrC1ycq4IVMcmlWrz1bvx9gLrc7ed+N22FydHKuuUumGquDu/Qzqb3Gi93Dms37
4TBnJUDUBW+XNhFem5ZDjN9mUinL6M+d7wbMxL0skF26lacdoDaGKwD4+7zTjZMum7uoFphj60rH
NcXKMuUaxE13b8KF2KRuYQAZZkJvzk2wxWG5gtW07J0B2FGUpZwPWtyHzTUNeFBCnqZ1URebJi+q
rW3W6dpGS1t2pe7HbXpt7TTedqTfal5yY8Bg+eQ9nvTGxZ+IzivLh9sAw6G0I5/AoLcy6zdpjRUw
ij7ttH7Q2Hk1AJIRdo9V4ZjPDpeohb/mMk2N4hQVoqQkywjDtRacq3bvkYeHnpAPIVYgyE4yVEKC
dqA8n4dL2Jr3Ul6rHOFioyo6O7tleT4d6YpeMLh9i8uGeeIwsVCCmjUgcTL30Zh3RuFnEFrvAm2D
PcFbyAbn+iUGrkHg9eIjg0CAQhNcXp1HvxKZvFjJp4U/f2sPNgWL4Z4Mjq9OEn6Sh4cCVOJaLMR0
E67oV00GfJchM+BvfCGtN2zGKL3KojuVfQKYTzLT71BcWWgumzzeV429RlX6oA6+lj6Gfs3Du+N6
rLOBw05UP89G9JnBKO1NnpcZWzDMUIwVAjaMY5IzXM0c4Nv83U0Rmi65wzzeMdchgMJBP8nAuLfn
BpljjoqmQsJcSUTaUYPXd8HxsauC0zRymRULggdALTbtsbLj2k/6/FCraFLCkWvfajEiSZJWrlGd
aBuWXW/dcvzKMvmzJix2S8YOJ8SmBYfBHWM4iY9COvCDqra2GWFfqWBtdxf7Z7DEFG3LuEXvjhe0
DVCQcL6z558cCw5e7rxNUVyuIi3+EfFmVvZe9rPOQZXlGJbSCqUyd6vyCc3EXgNRZOOIFu4qTveg
VEI2DYvkaWTLLN1G/LhYwa9GivumQe041SBGzwwrxTqaAVto+I6wyNxrGUnHoMJYn4yWMcyymrK4
WmtdywIaE9w7q8NDpqVrxBfo0e2YW77nkjpD90Q7weVmMVkV0TjGXXgTmZWtpR79TV9M/Furm12V
cgjoJSoFqo7fupVdRWKVFNT6afnTtIkkAIExEHRlVvNtzq0nw+r3cdTSXXD2cbbcurzYLXqy1Vi2
2HTqeth3QfGIQK8i6qENog2NFz9JuBLJuMYZS1y2X0/2m9aIQ2waK531KQJQjNMTntJTGVigyX7p
SXGJhf4UsjFJwP5UHfot1/WfItCulmt+/KlIvPtnTfXnmea/N2nVx7Ytz2PKiDDjd82DMfV1Gkd8
bGqZVVIOyPKfVN951ANOd3jUrXmbKCwSkui6wk6LDMcdsDN5PB6u5yv7dtow1CL8/H9+a191zG9V
INg7YSthjCDF8LdvxJ6SJsy6hLc2IeqDf+P241aOr319lzY/3SVbd23hd5K+ubQ2qTfypglxtuKt
k+67uvlRp9PNys1rbvU8adkbWh4MkJBMkunE/0z84gMHdvrk+xoxXrfHtbURFk9epN9Uu6ipy6Op
U9IJcJ1JubPCF9dsd601nxM9u2vi6hAl1nFAuxTgCaY62kJDP4ZJtccWVuszzbZki7LFF5Wg7a0/
1Irp7V5TthgykrtTy7Ph9POOYy4pKg15a8WSPUSOu0PmuXNJjRup4Ap3WqFI88Ws/exxWfzNhf5d
fIRCgMQdetAkwBn0on/TvWRD4LUEyLZ+ndjZzqGF2rQzUEoNYz1i0FNW9/E2t4E0ZGJ4a3W5Selc
4zZK2ZIJVel6kftJ/l3oeJBqNpKClmff+UG+lBujXrYibPHriG9oDxkdRRmxDXLABM2WvBgWsfXD
vUXGAraqjLXGSm5lm17qgPKxGFja0JH/KA0w6kMMHQyp5nry7EObBk96jQaqxL8ZVpRQvYVBHrnu
u9W+gIZ/0yDCrGOJhxy7z0imQln9GvXBYjoyv5IXDjGhozwI5GUcIw1BT0zjoyl736z6s84LZ1mw
xXVUrbPczCCmNVQ7olKT68QvuG2YUFd/sw79+1BQPZAKzMvRyybkTX1Zf5oLJKLD2GOEVPeDPNOl
wkJpHaZm2aHZpLXorjRcmzmMMuuIc+cYRfmuk8IvQuq+qbnmvfCH3N5b8HRr1I2t0f0NU+jfEgO5
XUyGcQwtOQKanGv++g7NbB5QQhitD1HlPs/ZFCqr+ExR/xJ+uDJNvBpMqr7V+rRaUqY+nfkczS7W
BEgNq3SZfmbjvJon8g2HjK3CVEGk6GY4+/5HPYL/lnf4F33R/2MgHQief3r4FZv6L+To/TvQ4T83
Bb7+/B/IROMfrLUWfFKhElj+QigV/xBqTOYZnMoJzlIDs391BUz9H7qScrgARL+QO3/qCoCThlgj
dX4olmZLev9JV+BrK/rzfiAJB5OImUhYtJGQ2L89GTrugkDTI4cpDuuAMZvhTZbmptNSPyaRcP/l
TtfncOssmOfxHIBqCDBq3uWp/VLin2YfHHa2bXFPjtGCf6/CpCtNgIMxMcFZf4NWIbfuMNzceVk2
NYvmGjW9xTjI+qcwM4lH6/CnL+D/tgMTWcUD89cPJh1dR8SF7IsvwPhtUtwQ4KZr+SKxHBCSga00
t8fkNAFqWNUhZfBgPRg6Rq6FjuiUzN5dxxs3BiwGY2G/miUHWjroBFM0IdMJD6s9vAF7hcZ32df4
Rik3jR2NdXTeSLE3CDSgTrvBuRGSroZaEGMMRedQcIavpMleWzr3qeh+5guK/lnk9w7CR7lYBxBC
dF0g95FwhaNWDtVWNxnUiDR8Rti7DXryEiJXcEz43tn2LSorHZGPdatcADaFe7Cy9j3mIM5AhG25
/BUPjLhTa2cGxsaBne1m35nLnJLIOXCSuZbtYxuT0hK2DzKUJJAlP4xSu+H9eJA0VJe5v5pNdu8a
BaOVGtOgc00y7WYXqr9gO4fWzl8Go3rwjH6Fq3jrahhTytI8jNNjUrtPlc3vFeOjR7mcG9FZnKWI
90h+T3FbP7B6gZa7D1SgY27Q13Sq9aQBvRWVvGcOZq779mdFAk0TeG96V700fHfGkk70FsofmHES
pvs5aFtKZnfkMKZk96FR0fJdAsibAe/KLLAwxal5XwbdubSDC0XVZ1t1oGayh0ymZ+hyb6SiZYm8
5AUh4HZ8cGrjHBjOPhmcb+Sh5MBwxdFItSOHhdaHKIK6OkK3b4+dsb3VWHJCyOJeRxmUDul9E41s
gWHwLmJ5AqJNTq4d/XDs6RTXLgMLuvKuzXeUT9PVwVO51hz8slnIsTE2AgDtP1LpHQqS2UJtOkJb
NBPSa/G1fwStfcGrfcGl8SRCQfS6/tjN2VshzXM74fWPDIKF4sZmdhOvgpRUaGrnLdMBR3e2TdxW
KPzKiZjWgJQcOa9hVBB0aB0xp6zrwKLroGNsFYv+0yvbj6TuMaWF86ZymwRsn3GYKL22s41gvSxV
eR3YryUpwn5CSbuuU+ce6k9MOEqPnti0mH4n86bzBiT1VndXODoB68ZswBTMr54W6htgHznYB0KJ
RIC8XtbdodaVBSkh4rbAJq91k9yHVfacZRq6qxDKQ0Of3W87yDKgWzgwl+I46q08DRHq88Gaf+HZ
hpVqJKxOORBUTbMQLs7qT1DornKsFcQodScnKdq919qP1aQ5K2dJq4sQfBmxBcITH5lJKiBfpdyP
BW2wQvT7Kinf3aAcdmPUp8w9GyKoo+Vh6LppFWfT9wnXyq7XOIkJvIhcxurspHnLhweF4y32JsZ6
S8YKH9Dt65jUCeRIOb0jV/YQoSJ0yK2aRgXz0zAWxzYy8Knkxss4V7411gpggeMyTbxdmoX73mjy
XdHrb4sAvpPMIJ/NwE3WRZ/OTLMai/6T5flyrK/e5BCYnDvfEbEXO4yvO53UvqPm/kqDJThVWFC/
1hqr4ZsdxSNZv1g2zKX06c9QV5tPWPmrW+LQ2SsBXEjsPhtcXRqeF9fdVXaA0cgpU/oqGs7BwENe
1QWzvyRV6itb11pWIW50WupgRQbO40Nb1Cu1r+1lKV6ToE62ZrMwOM5+zT17zeDx4nVdJAfdbvJV
24cI3pRBKZpEssHTE20HwpTWlu5N20pZIF2z2jZjbm7dkKykDrxxOUTXSmatX7bttQ4892zwA/Jk
vg+NPAIihXGHWLJTw8Ht1IfVXW4Ol37kW8gFNWBYNQz9vbhc22Sp7dOgYpPb6V1tXcUcfcuhjELM
L17Iuwq2Gke1xGC41bowu/FX59Wc7NMaA1WEI5xEI/ZT7sAy9O2IFgxHGWub5I2gDKWNJpTxY7qX
9G33NLs/nLpkStmzdeZNf27TylxbSblxBZOixglIlRmbu9m0/YL3tw0XhyZWWK17cJtxZ2ykQUO4
xs6iKV+LLtSiEp69kH4aDtXB+oCjS2cQP0xtYseeewa+yiuT58kt7ukwZspH0//SlKumUf4aidEm
wnDjOjhvUiw4KVacquuym5tPCBQmKXYjxB9Tc+9yp8dn32gsgtG476ewf9H7H9VoBd94AOmPCi3Z
DHrFWXKZtW+DEWBQqu1sTcbJo9HgHTKVi2hR5qJUOYva4fD1LzaWo1p5jzxMSFK5kfB77krlT0qU
U8lQliXlXSqViynAzlQrX1OkHE6ATe51LE+e8j41mKBgdcZ+txQEhIW8AfIaH00sU1J5p2JamPmX
neqp+DJXGdisNOW3qpXzSuudXam8WEQ1bzXMWeSZGVhXLGYT+LaCsL0rMXJlqRYgoMDbZRYwIJK7
McG0W8XVfqjthf6EJqEhJN/TyMQlNK07DGOj2sLo/EGwU26yQPnKmrk5h00AEUx5zibMZ9Cg63uL
lrEm3XcXe5pISRMSdF7WlvKuSeVi05WfzWo6BTd8oxilh/LleZNQp1HAYYMrsSG2OOMmLHIIlpez
rMvloEcVn4Edn0hJ33WDbh+YcboTYaHttBvECibsafvUR+A8nNj8MMdhPkB4LG/bGAvKOYXcO4tm
2koMfb0y9imHn4bVz8PyZ424Pjz4Ir1yA+rKF8iww0+VU3DEMugo72CAiVAoNyEmTsdflMOQrE+w
UJgOJ+U+rCQYBdyDuO1xJhZYFKFTnYTyLKbKvVhjY9TUcjFY/c3Iwvc4Tp4GDI8pxkcLMVYuzbu5
ny1/bpeDqTySDWbJSFYFZ6vuamcCshQZm00xRavZyR5oxk7V3sR2KbFfTmN5zPJyhTjxY6zn5xab
potd03VLcxUU9c2ockzlg4ulMx0P5iDp3XmnBNNnodyflfRg/S8ScXL7WijWsS2bw6w8oz3m0SnW
9nM8Hl3lKu1I51hpznMPpS8OXOqdpb6MyonauzB68iZ6kJhUO1lsvpvm/DJX7nhA7vvsYWida/te
C7udWc9vY5geVbikT/vWmUDR2dhtF9qeIxbZMhkOGjbOVa9VDy4mWnt+ipWnVsNcG2rej8xbmBgZ
MNIjDLjwtGiL4sh1Mg2OYXjT9IxIOETbyrsrqvbq5jlG2zT/Xit/b5HKc1+KjzQj4iMu/EWQ+BFN
MYGsmIONyPw2ohK1SO+o4uF+xkRcYSbOMBVryl1cLB0cp+xTE8HbEOYAizrtF3N2X1vw8yqHMsHf
9w2WZcN6zqdnbDoI2oBuaAGIxwiLs21tJ+V4brA+sz5bp3B6irFEW8obTQXQ+gV26TrGN50qB3WD
lRodC3gY5a5esFkXym8dcQhX/muhnNhSebLTeO9g0W6xautB8x6AOCEjjBWTOT5yuG2NuZsp4IuO
2VvD9B1j/u6UC9zGDk5Kz8pV9nDlE58wjHsYxyvlIDeUlzxkcAIEaFOjNlobtaP5hvnTrhiZRPjX
N50h34qm4E6FLCOszt2ZwsxXtYwBfygve6Nc7YHyt0vldK+gGdGwFgNacloF8yLHde4JvPGY5KH9
PQfKNY+JEeozBVCpHPVwGKA6VcMB5zSa+MW6R254rMm6UW58C1u+iz3fkE2+7r3ipce4H5PsgI2/
Vn7+RDn7sy3ptq8ldn9WTbriigDgKhYAwafUB4oPwPvb9uWmM2W6HqaBBjkogRikwKDYAoFGSh8Y
ULDF3C/5W0VcXlmCMYdP9J4rPgEhXsyg6N4MX+yCSf+QimZQgjXQwRtADP80wR2kbkJ3EQpdN3NE
SvIN7oh+3Y3ExNgQonGb9EwVm/ypHcDAsOnQo244EJOBRzLxIdHDV/Bsz+SczeTQT98phg7duBdp
5JtYGJPGoNWeJhP/l2F3b4tHNydlzWnnbVdFV50mKNJJHA9LmlnrOZwZWrTlPoi7b+HwZkt3IQgM
yUqtAMkV+0LvzvZKiiZbuU7KoWS5NZ3HU0RATmu0P5J6lGtmzahbJeWzld3Ten9xlovpNG/8kMcy
z14mVodQ003C+SLJLBXUl0UJ4dRPZEXzjJb6z94bsHEU6tgwrTyjgU0WtisrUtiakl4AAzqyeax1
GdMV9sbz7MjPCqAYJwMYck3hUlEP72MCUT+dhbXSNU9QapBcWJ7Zi5OVBS6wa+tTG6bI6r3HxgrB
91Q14303WtlDbW4mQfxCaXzr8z7f9nyOFTNUVylLGVSRsKSGmh8hUaZnEo2XbSybX0YwZZdwKsgS
1OAbRhYzd548pJnbIYiHU2gk71pHwMLE2TyBLb0JU8Q7JXl1kRbgiOZeR7s5L/u28Z4spVrNQOgy
l162VUbOQMNcCpMgT2IVPhWlm0LcMUl5S7WHJWZy0tJVBdddlRvgStzo6VQgo6ClsLj5uhryeW1m
DJqTcIF8ZehIkWqwGYoWNwf6pa6m6qATMUgin/Qnw4H2NhbMu3CT1tlrL/oKwTRvsYzjwxhF2bry
lm9z6P6wkxJgQ5A8tmFd7fQJvBqs19U8hM7VUo9O27TBNnHnQ8SgiXmYzZFA1PBAvcLcZp0L66oy
ofpqn3YWwcnL0+VSLBM8cQNhB5dUrOSD5fTWrm0ZDTrQarHIkn/dgmTKDEh1njP59fM8sdnV4aMV
WvD7mO1eIya3EbrZnQko62CWDJsYyx8LVMsHzX4LmNGeI7N+GELpR2HDX62JHyvy6WKBU4o1M7pw
AuCxWIeUCCyhIc2QRGSHOZ9SQm2Lel0j3djJInsoqiY9R5xY86x3T5yWa5/+e0ewyZagtZ+sUOm5
3wYR/QFs2H4Yy3fdXd5teD5BnOcny2YO1I2XTDC/FTI4R3NL6MzcbxYoojvdLXajRS4VibKQbGqG
leD0K//LRtvg0EtLd/BzALQ+yQvZicbKaIr0oucetBLbfTU9zT5C0jR8t1/mta2l8wHqbb2eClJ3
Df0COyncl8HkPs1B8DiMPE0pSpJdNbvVNg6YznrWcOwh620AH9A9F0NzHsfukUNmdj+n+orMqgMp
gt+QFJFdypdgNwgjcuTOsuHUaS1zvJ7YMImXprpceJYizmzMNlXrPjcxo3ek7pIpGRyTurrJUCug
w8PvNTMeJ9bOdy+buJ8tu/Bnid4vMQomF47YQoHdf72GBMnjNzClM3KuD4wXkMd0wXI2xFNQFUxO
iVLcRIPYR61wDrHDEmYhQbC2fVpGN84cNlqIDJEJvTPyAdLL0qdXqI+Bb85LvGnpkd/KwrlIN3D2
XGzvBD1kSVEq9SNM1Twhxx2GmI42uv9o2GP9SQ+WvRnOJtpg61IWercNe+Ozy+Bdu1ayoBEgcT55
Bn/7JAYrfhiBYlXWlaQ1pFBcGdCu1mrQUS+LEHAl8ZArwmONE0qGcDNq04gn2QzuM4useLO7G9QR
sKvi+pAGLnej0ej7JU3NdZV2K1aMaY8xfULkWiHZXLx7R3P3eqCld9CkmK/M0wTceLjGfTy/Doa+
t21z9pMR5KU6sD8nUYlnr34o8kB7LmzoTHE235uidZ8SJ9oPI/EDRh6fRSPwVgfBCS3QXTBXD5jC
Ac2l3FVRxFOuR+LMRASvk0Xrllq3OLtDcY4Jf9g1M79i7r4ni2Hyoe1e86AXxARmGzA61q6nv4oh
kzvHKuNNmFXB0WU/CJnBtbmd00bKvR3giR8949BzHBh+lQrL72nIwCZubovlkdjWoJyt48E8S6v1
hZMipRfoWBvOt05U8+aG/BwCfWBR5vCRjPNTSbHgZ5r5wvYNdNqtkeUCm9sg9H3TTGZfozZekhLZ
rxeHYhPOAUIGx81vVkv1gn6Fci5PH+Y4fhqS5L2qQXfFS/3NKNgHzQrNjtOyOnOSexoDmlGdgWVz
pWWfPQrudQipk0FSdRRd973N3ewuKsC6lu7WmgZxrIB5FGZCroUJcinQhOZ7Jkd8bdHGtT1M5i6f
g3bdMr9Dcp6+lSAvlyUunpl3XeLeHk/SO0sm82hy5msxdFBKCKFdxWNFnKFuhWuNZhU9bfsW1Mub
hPG5ZX34HI1KxQMOjU8kN5S9Dgi77Lpfo9k/u+A10etalwQc9f7rbl5CDANoZEfLubRyIji55Iae
nALVNoKGYoYitWj6fRFrxsFiTaa4o0CK89cwghmeTcWLNTTyCNrsAnI2POMWKyuAlPQdTy5rGA0M
OuP1VD4aZtc9lDbCohQ1OeDe8Khr9Q3MQnTqpuW71Jz0mra5D2eQCzNMwbYWdvQYQ98ll5rspaja
DUK4W22RLHC9c9RqWPNSLHvWET+tHfQagZGsEyvPdwvBwIQSi3H1tccarnacBvqaHmQ7cNO4frD2
wUkeWejqrifxzJvYkObms0NwRjO0p/SkDXquqiE49m+YTLD8GQZ83zRg68vOzhhYx9o0rGMXF2vZ
p/ZjQfxZbx87oxCHlCU4MtL4PkFzdzTT4FjnpBCGZdLvMMQyw6dlsxtS17nTiuHXbDTPouROB+fU
bmGGhzf3I+h1geO0acl7Cl61rKnZ8GtULCAu1/qc0uBJStD53nEZOlLOSAnY2rns9jzGd3jGKwaV
DjZt1OjR2B3jmWPnF/zPyFweeARbWeJeOypJ/Gm1eSwHO7yVXkyGbd2cjYXiYoGdvOGikcTI6SBA
xnHSOxBvwyB2WauYKkOiAy7Nr+yj9ckwy+gh5zORHr+dx3A6aTbFoK0FAarFxUP2QjMkctdDVbkn
iIKs77YP4wGwTxyZR2C7q8wJrOs8c7ihWrhHE3hbwG8kXs7fLixnj/7uTQRZe9PtNNxOelWsbaf3
uImDF41epu8kygyM/pkzao/czVM+4dIFEed0zsXKBkhfdlPt53GpT0Hevc5Rw+rZ5UebvoAWLkc3
D++Y7Vp+NxflJRHxNY6eUndqTvpxSc59TccjnNFh596sHXM5bqpmiI6d3RzLTJOPXwTlJo6X7QIm
NBuL8Fz2dkSLoq7eGoNU9iEidkyMkFyGUPseRJImqPzJHTChIj8n7dLsyPwK/Fkr90UZhL4XMQvp
0HcGc4mULYjnlcKKGuwcsRtZ+zzrbrqWyXPpTqdiiUagx2L2bW/ydv982bEpIMGh6qiFguTM0YeI
bffRPFiUo2c6rvPZzVKkNqPYkwTRn7pxWetOcU8daJ8lRMztaJe038enFpcesdFRcdA109tx7SCv
LhyBJ0A+V9uOtrGInJvRIwmRnSioSDvYZ4X4RJ5bb90mbwjBKrp9FevXBjRJ5RrNruf0Ja3UnwBJ
BbYfG5wOvWwX28x1OOAgQmSSw8Ah8GE1OCszxFMGK/zDXawEBk2OjOaLgGhE5DbIJDoOHlLllLxV
jQUva4bPyIwRJE9okZO4ftdMQXvJK7cJJ52tF6eEIY5zs1/Y0Dy12U/0bfcoJ56tzF72cRqu84Qb
GfXrC2PXioa69cSkAa0OvYLNROKWv5iDvfUSRnk5PQXDS+VJOlr1Fkij2c7dt7ICutzq8QWh4WHk
lHp0YGauWpJJONJ9T6vQ8/Wu1E4VYeNZ2No4t0ZnC0BF9aUdZw3UtT9MmvFIinCzK6s4hjkQxpti
Tof9xOMw13T5rAX3RIAgij5DT57JMIW7mP6SmjgUdAXkp2jT/jhpzVEjTdyHrh+uB+gYuAlCjkWg
q3csedGWyuyYF3RCOHcAwsl+zH0RHjS9oj8N2CYOCuuVioUIVi9cnvHqHwm9QmBrpNk5KLzjBPAH
9SeHO2yMkR/n3pssMSAq54xez+5Z57SfG+yPveaAx4qLHeEbtIEQ2An6diA3TX12d51nvGheRyc/
+tSrAbcSWjlOzfM+N03S2sKAxbRwzUvB5/uf58QK8/H7lNhDD0/elmPYOmLz32QXpR3WVmWLTTDX
3s7g6AHcwA/sDHfZ/2bvvJYjR7It+0Uogzv0awSA0NQq+QJjCkJrja+/C+xb1pns6korm6exmZeu
zqokAwE4XJyz99q4LkWNAjGNe1bPhObd2Pemj2v/aCcK36CzEO0BSkoAdDpKNmORmm55U5ygXfaV
maNuUfvXkQ6cjxrrmNjq/UciXmJ3JUa76bkPAtDj486Yqf1avKYnh7GQhdQvMkkIr60U90G+n+Y6
ODmROP79lzc/a95N4nokfQ5wJzoJjRL9wc+qmNamjG8xAsi1CDgTzLhexoq4reiYoTfZRxxxBMJH
8G061xK998FVXRnDDUsgqp3Mt01ln0W1dU4SwkOjbPjq0Dvf1ar21tHkI+eUF6Kw+SnkLETRgFKS
TOtgsfAzYQQKmgYq4cjBl862DH4QyxsdKzs0j1X+faFm8S3Joht5DaxTuyI3EedU6CAaI9DFNQRR
vC3IixPWP2MzEivimTkq6KSBUhGC5B3441Wc918stpPEn6pf+ybtLnVuKLtZ5guKQOCu/ZLcBKGq
X5ndO7MnuxI9hXJeJMvkizgozxpaaTOdlbNByoOx3Pz9M8DH8WkErlndlARBgOryLwQYkbM48RBz
h9Va/9oSa4xQiL22xi43jHr2W9nK8i4PJi62qg6uZYB2LonCr/oqGm3s/H3QhtTtZ7qJ7O7h+NqZ
a9hlelDnY7puB1tgS4AQ8RiOgIZJvDFvCReIH5xpoAVC8L1bVRbVDmEBghpJcdVsvKCqwX5NraZz
Wo9uVpmMktEggaNMv4mQKORQ795o6tz3rRqh6xyPCmEXbjjaowun6ptCn9xThJh9jf2vOtUBDyRT
jhDqsNjxRkQVkt6UdoJZFvZdGBqv+SzH7ZCj1AY+HG2MYEl2mSa/5PDJd41J26wyBMkXmr3paabc
B/TUaW9rpPkMYO8mc3QV/YENwZHdjVcEjknRA7Ud/Z5w66hURbsFSpteKuJkB8Y3YdqzSwdsOcuo
/hompn7Q5uW1ZfyeFKPjxGSB25ZwdlHuLuVOkthEeBInj8QVqAAeQwJ2NGOldScg4MweUBoVD4rK
paw8JUnnbVqO87FLhmNaiP5LrB8iwatspxVfSFtuu1hGxFQWV03UH4JBmP7Ut2xk1cX26nwavTCJ
YQq0Rnn4GLF9FG6nvnvupvTm4xhjR+INcGvmfYzKf6T0+j/RcP0iBvu/CDYl1inwv9vBjm/5G4lp
v0i91p/4U+pl/oHcF9iZhnaLXQpv+v/SpizS00ybsDPTNBFuOT+H49p/MPHi/jJ4/9epgN/3p//L
+gOFBvF9tmo4eDWROP0T2tRn/xe/QzU0x5SGSrK1ZX1iI1jN0sZNS1cuHXJO5gbE1Cs9Kb/UOMM2
H9KBw1x0dwMhrIGOmMJUScCoc/0O5+6VHIjamSv2PT/dwL8Qav3H9MdVoZAF0AXRg++pf5LJKiSm
mJMNrX+cBqbefYICKUdxtFISPvJL9fDNJDg0MeOLk91ObeaHENvgvj/JaXwKUI1zaO7pf4TvMkzf
9IDTEpW2bjtRiiGxtNsUWJC66DeCTcdcFZm/CsxUoRvo71bpHNHGn5Rz6cwXKwst8aEsLp5u16+Z
mR6mrK32uY1ArC/HI5Wcb6mKeKLJwe1lRnWVNCZtpivwrmfNmS4Rp+q0ovXSaidpVddp77yMQrtB
h7FNCtwPnXWe4/RkjZovI+WZQte5r2Bw50ZEqg4hjVYSz17OaV3Xg6coDSZ3LNWSqk29bZfwYbHo
0Vej340hchS0ht6o9XdOiWQYf5WRcKNUMQE+RGpNLeM2C45Bn5HyaG/1McfBXmE5j+5l/6ZyNplj
Ik9MkyQe/CsJFQDEQYW6mdSvFKFdVV/MTWiHLyoJPxQKemICgCnSXqXD8pR2+kGQOG6xOxaJ24VH
qVubgs9ddVFaPWwVDo90uQn6jGwq+rIusUm3sxsu86ORAZ7B9ST8j7+hT9l7XT/NJe4VgKU9GMz2
UtjFQ9B2madgXpojhdbeOraRi71ygD2ATCWXTE2u0MpcJziZ9Sp+MdTxQ24DFOKptGi/OUtFBLJ+
DNX+DlR0Ssdsr5rVQyI3aWR+rwTlXhiY/Uo10sybDq7lRl3Yseo1Ybz9gmhgxvSTW+H3VhZvvc6Z
KLkWjblvu+EEJYSQnUahG9+QTtFAGLfXALZ5pUrlCdK/vFkeo5xyDDyItzZBT22a5E7FzrNYojOd
8tcotY29oxG8aRIBFvMFijA+BKV4rcbibdT0eUuRYNUPwrpQrA5SFVdmmSr6AjzQVA4fi8kptlR+
9mKFnhvWN8uhlPvxu7jZKb4QAx8AXprQGit/VOcvKFmJrhGsoaoDdaTLfzjheC1N58aiuVKxP/eK
rh0ulvOkZUTspADOqSxixAnjH/wfh9ryDwjK9CwbnskoJ8RzKQFNdprzpdcIwUBMZxVse2OiCxc2
48AuK7AiMdmzOrafKLzL1SBHtcHBeFi/KS2wlB28F5u3IgSQgh2R7SAuAUyNh1JKpAxk9m6UCM7k
gK/Ob4LpgYQdeqxBtaszflkfaHTiRtp4K0Cf+JcSIlB4F5GeAskZgxJ70o2eMQrtBRsQdYXtMNCz
6AsiSUhOmhT9SW+6p0pQ+8k4nZJORIJgg0LLqOW2rBiK1axnbjTxH8PypgJRv5tCqyZ7hRru0IHo
1IrOH0rkL5O5wvdLSk7VdTe0+5Jsa6oOHUkkcDiwRdEHHcuk8YMup8KVtNeEViK5anDWZzUnPJ2a
yEdq4GQ2t05hYSotAlxWyXZJ2NEQjZDSv3WuRpU0FKfgx8xxfhq19Jkm/dVQcQqH3MS8/9VaiJ4a
wvVvKOlbusxP+YBfiSxosCIF3bEpkzeRHV86I0EOSYqbNdPvxno6tNalUbv1OLQ+Wu0CbKxHTlm8
raYxJyRddiJvkxfn1Ihy2xRK7tmKeFpGuqlgy3HMTU9Jeh2iJnKpuHfbXDMvSS0oUULFwCAcr6hq
cGxNqvuBoQy+Ylyvgdlh5HwP8WbOOa9UHffEsxAOuWGATPYuSWG5Riv2lESSGB0nxlU8RrnB300N
m5ODA3KaCyJVGoepk0F8XfmpbZS+L0SaRaRgwIbRCDBygqdYx69DOWU7lCw4jUXAbedg1pqpRLMU
WTVR3mtmsbHOtmI5MWfw/BD2mDFN5liMT1Gx11oebUpGCBR6zBG4iTcgDV7KWrIqhHzx2mgfhkXc
KCFBv8lo/BBN9ZaBdqWXDT4oadQLAsKbSudpCn79yjq/ixwe4BQDDtMZzTzO3AvECQIeqktF+jV6
bxpfjGhlqr5RXoF7+k5trdv2NV93UolVXwOh0zVnpknihzSbkUpqYG1kd0093dyGw+hhZuu2BcV9
0HDEE5UU3j9uexVkF07cEX6Q8U7kw502zqcIfkOZD8eSHk/LO/0Riq5J7LVG3l2WrL5ZCKtf1/ly
au/W7HKpBF44hV/XQGg7M3E8qk+4kL4Vsb4tR64sgVvso9NxWkX3hgBPRNU9L2FH4FhacPJYnj5U
lvogjx3lrz5hyHbOuGwiE7ch/V1WqpFs9364Kn+ElXOZHO4oxdzimLQnNaXJN+XLI5BnOnC5dh4D
fReQWYCZhRep4sUssvqbsWBe09I3MdGoMPr8jb1ety3T6UnU4ZuuSj/RzEOTEzYS8QQbqn0ZsdfT
opLhJucHVeMrTDG06LQJieUDppKk3JYqrBAgxFiu2WRxAEdvPNhIwygEjZYFVooLCUwb+RRK2AQJ
MGcmHv/co/MKKT9+DI9FI4E7x1IXrgk+S+GgwjnI4pqcRIOrbku3RAhRtMVxMcfKLawy3DkREWEW
yR1ZyL4iRGqXteqFI8waKk1v0Sa0GWU1PSqyLdfZMqYDs+n5hV3FIPwYEFrJOlop3blLGk8lYWID
u7hjUsP0LHmnofFVvjKg1VUnhaQ53bD9serx2vK5JWnfA20sPmyv1DySTOUl+QiVSYxBgsdQ7j4+
WK0Zsol8E2WZf4xhK8swKWlXeRy8jt3oytoUfmaMvEsxZKKaeqwMoYaXYK3ZpZARhp+11jkca31w
3bUCKbZDhjrb3o9nMCX1YzbPB/DvH0HawbbIfrRVFWNZ/mHx91FHM5YtJziPnbr7SEWp7fwGr8LO
hK8fRyUsd/5PuaBgLhFH0pTVzmmxPoyOPhExN33PFm4Q1LSTqn/KCckkpJ7mV6JUbt1q33NLCbdt
UpneMK3+fRQPH/klekVrT0eppCezdZyn8GqaknY/CKymWvOFDHac2w2F5LwYS4T5reFpIeUl2R9I
PaTSFYMrTqSywxaJBG4U2bbPov20EEiIjV74Yo2pk/2VIvTSNUN2/w3zYMLmJqusbclGmSeb3Ydk
gaMn4/vNznIbOXXEcXVE34MjdhjgS+llSDK8Ztypg/FO5NdroXTdvhkW5hf9jrQbuSO+6TwnmO6l
duckBT2JzqIJhhSQnQtyXDW16DLs4hV99jHmrXEQ/piGJMzyFEM6SOvaIxuyeeg/0tZtm8rHZwCW
vW1XVRHS2TcaZ8CaUL6BVIfk1CczTXxGkJY9o/xcy14qqo4eNHa+itvVyfquf0OB/INJg/l5YpWQ
azARxwmeFhi00mUzW6Y2uTwTSTyNTU+OA0gQ8lZ+vIzjnL8ByzmlRfeu9YJ2lQwOpd4wPYID6KRz
cLLxXbOROqznBWNK3iwdu7+S2g9UHrZ2uia5M6j1jkULiuO3rhwJo+ZZwMiR267z8ykrvVprmEcn
+7mMArprJXlR5t20TrOxxX/RmXy3aY1PZchORUvRaxyYtQED3yTD8sKrexONq8SNvQfrhw1ggJEq
Oq6EaXVbFyjgPvaoTiye2bk+TlWLMHZhBsVWifIzPGlAEp3Fvp0MFBsaL39MKQjlCWFRqGsqGo71
a1Mk2Nl4lYMGVINq5ts85lvTsQXgRqhGNheZr2KHmeLq3nYEYcJ2CElfSS+GBr21NrgzMVP7LJ3J
c8IBTMn4LNcVNOtFhWzwaZrqmYzbmzZ2UCQ1k0vC778Y90sYcH5CWi2zYoZ+QasgKRjYdjl3nmn3
22rJCi+gKk6PE1wipo6q5onjlqUwJhfPBKMRdNHzBzFfVUYMplaKIYo10Eko3tpqWsI5e7YDCTuV
znbSr5faYuV3kuHVAn+/aSombRzySP8zurVGbJ/6ErUP8qZnNNgfG2E7sYOtPXwbaeZu8pHDgmYw
9XaXSENBGjvhO+0EStJOdeOkyIpGeBtQ3cKHKFQeaD6fp4LF2NQhhkmH0aorCFNGWmSoUFw4IJcw
T17CThW+kyl3Zli4qRq/hQMnGk0vfaOnrD3zB5OZgl3NfD9g6zAyDmbtGL/pLHCB0R1ZC+lrVMz+
EKx/zLqa7kIiFBRlNU2oRFKOSK+ClIGgWGxuWrh1rGkrsJY7x0agfUFeqYzrMFr/Z0E5gsD0Qa9Z
Rj7+zdAL4SumtbjW9IIykGWMCPXtBJEtR1AeMEPqfcnJUCM8Xc5JRI4DEFsVyG0jfwzYnuFggU39
AP9Pmth0OVFdGfthlVLkxnTEBB0MFWdppfSX+sXeU0jc5Li+rjuwCij5oGvqbBix1XZ0pN0MB5BL
T8dPM1Qkoke3JumSbdtprfARq5xbanF0soYg1NTv48JyZzMTftPp5Fib9jnKqF/26c00Ily1sP0h
XVoeQif029iqd4bOmhjmw4MRj4yZjJq2aIneohNsMSYFNie69zZek3jAD6DY4FzsanpxRFsTCDRk
XiJnjSM/60pbDA+kc56InR3ZH8vfAWw/l6zXmg2cI9yCjq4aAi7RL32DjLzLypFp4ue09VRRPc/B
6DZUQo9OwtgpQ+W5RaLgRWE3+XNDfOqSvuWYYtCxExO24s/KgQHx/4uWRRd3828QVsIARvrfi5a/
MKwubw2Khbjuf/xSxFx/w/8WMU31D2vNarBVwOiO/Hi4/2bmS8IHNRD4Og5lw+K5/0mx0v+wbcqL
DlpjifxEY8j8WcXU/9BsipcMF0p8YCP/WRXzP0CrtOkYexQLHanxgZ980o7RZQploMKViFZfoUYE
ZGtnq3b5tZwjZh+VsTX/pkq5Xv4vtT6HT6VGaRk6zHyJTfvXEZ9WSS4UxS7ouT/386Ml7wTHYD0F
CZi+RuzJQbyFQJeKx4rZz2y2pfL9kuSoNIlrr72A9UZGxI/qP9r8UXDyju8dstUCiAab2trP7UNv
W9CKHmsIRkSJ29EXU8S/eW9XP/F/fgshBPVnqtSqWC2zP7ngG02dmZkJZy7KyCuql9kBjGIz0arn
FPJdIFS/b8MbG05XNdqesTyhKEGwy/zC2Yk+UU2+cOV8sbCHmHaJC4aAFwyMUscnlB+jtPDRDdfm
V5m8GbRgtHQ61BaoAw2CQUUoJ0QxUAAbI3ubowEj4V36lZRKEiWfS9CJeq57Wj96P412Dj9zWBY/
wzg+Nzk/Hp1tWmv9XDMoz//6peM2M8K8RsjYc06PkfOUDvlH+Btz631kl5oH1lYJDf/vP1V+rg7z
sdxh1V493CrF/08jBtFHHMS9VqA0wj9HScKgSubs9aA8OBONTKBLSn/Mc2uPG8gv6vDg1AI02qrs
VljRVxjI97F/KPp4r58txA45SVHmlbSIkmrfDDBbDoXVv7/qvxrnXDVvN0EttCOMTz2CZhzmhe9V
EN3nh22I2aB0g+ww2ZR7zPeWJahr4eVHt+2EdCDfmIGOd/JZK1/oqoHXfhvglgsTVOxNDGmxnzme
P3YhKWEegqk1Nmlbrq4qhXOEmbtt82BpDzHrgVI1J60JfjPi/4KqwNVK4nFW7B0d/k8r1dBF02Sh
XIbYJInzQqZRd8To6e440+MtjY0TyR3oJJQg5gEs2BnQQ6t8n4pnwYm745hrIOqspm05jb9pIIi/
mMl+ubZPA3MszbFX24WBKR+WaPAdnKULGzOkwETvsaFoLl1quyqEqb9/ymLtTPzcufgYm/++K9Z6
ZT/NAy2XFdHzLnBu5q5ACtUsMXVd5MsbneNMw73R8pGao7YNLNP9zaevY+jvPv1T30RNhibrWj49
rWLPacFL5zeyuFcbjWb0G+qzTcumrokDj0qqhwrqNxcgPzfCPr6+RriLs/ITbOfTNEhdO8rVihuP
CnwzYjhHfUmw2ApCxdnjeHqZuyn4LSL+3CrIXU0hN4GqYme9lgq6upRkzGvB27FWei3Islr8wqYb
zw4WK+hyGNckct3f3La/WIKEqgGBpIloIYH59NCGXnFUxRjQ9Wc0TxLHJ5Jkd1GQRxaA/BJAZ3mO
zttCNWNjXGlfrdTasDE7Kswnv7mW9Q59foSaZkkDEaq+xk/9OoD6waFMO3eFGwPLIubL7cdHeDFW
o27oSWwnHBXJi0IKQLWmzl4HU/S7F/uvpldwGrqwkcUANPp0NzQH9Ws4g0dKeWOD1NwN5ejGQXMV
DdGhWs4Ext1QsLh3jPJSBPlZiY5Lo6DaHF2EADt4435lR99+c1/+amjTQ5MssDaZOh/T0U8vVq0U
KY5XJE65QchKNB6aLjrICjmPZVzMpvYrUZ4k5h6YYmAm6ls9MX+DuvnLl/una5Cf7gyl2baBmMcG
CRlupUcbyV1J0/S5DYv9MPfXQIHw/NanPn1Anfq7We1fqUWfBgc7JMnekb2gzWbw18EREMcQOgMn
y2pyAPqg0SDlPKchh8xbgadpRgINVb4t9Q6lNMcBgEfxEvrhpJ3rudtBfrs4VvYlHoUfNPfxpB/Q
uLt82Fai0i5vKUq6fUiQOZsn0/lBbphnwtIg4MvXADSs/8lImh3IMzSehPQu4lwkw27AjmvPuusw
7QswhfZyN+FAMNLwUAmYlnW+78ElocUmhx32kkrkSj+ke2Fn+8GKofwa7NDsQwHYu7G1o75ENyQH
HkpLp2Uk/fWzVnV2gxauDgnNLoPz1Od7RMb7VFN9+qCupgdeIwNPpfFVtqq/0rs7Nd+3OX4o+x5f
vjdDU7cCENtrd45TYJ5BOBO6q6rdbmixMrPn0jm+O/VdbHKkHBSvs+QJTTeFjBRR6Y8BoAE/cRQi
3yfUCHRxEHYIhBJPmqG5672KorPontX0e2Vm+3xMbrE0bXV+vbKYh5C2lEoJI8XOJBX6ciN7Q/k6
dRomkXgjFp6LfAWrDbGKzG/lbIYbMSZbyc0n0N2jV7Vtw+d5ujTR61pQzFPknnO+t+RjHzZb6Llu
kLzWgpQfHU+XqngoXCnOk+YMPXrsug0ujm2r5XSEWbZThP9T4bVqfgoXUJbRSFjlcDCNZIfs1F2Z
sfOcfwnGi6OykcjdabCoyjzP4wGl0lVa6m43FluHOTqgxGVWNRVG6QOm8iTtmjHIt816LcztvQnj
mrtKrZ3ED4C4lHYmYDYcyeMh3w4prjM+rsi/p+DIgIY8rXSJSJYXSpx05toHIS1OuWiX0aZeqtI4
BypdYdGS+ExAlFodA3YiS8aZfubemS8T8Nh+MfEoN1vtm3HXZ5YXRS+ij/nSdwESUJ3qQ6ARqqKi
2gfkniHkMkS4D8RwzHuBySVGck2xFp2qbV+JpkBHzPAWJ2uw9mVCpUojjxn4v2BgA0irS2pHN6b5
YMvaCys4LWTEgraEhMJmrt+0KUTSlTbf4QQ5YaRxqTpTy/5YDC003uV8U0AcHKuWG/dQ1/l2Yqg0
7LHX4paw8oMtoz3migoPktIvkALgWJp3zfhigHqsnTXWEiI9HbS04cxAAAIOZS/C+z05FCzl6HVF
5WnsErso8QyAKx0ksgRLYQ3OZtCWjVW81PNtvABj6DfRXHnAd7eNIT0leqMQQ6UI7QSUA8t+bO3B
t9G1Z9gOlnLc4FlsNPKaoIDRnpWe3tjbjgZxg+WtwCvZZJRhaZXH47a02IaDC0znGyPz1icZMliC
7FjxFsYVfFIswjXPR7YFrcWRblYBKrL0VFTCqnPOq4k7b7lOr3tppPnBGPpi0Tgw6cgFwk2tAFz7
3tCZWPiBTEZbYX+vKHRqy3e2yzN3NbCJONVeGQ9uJh47XKRU21Hm63hQwo2G9XTCB9BHJDKF12pH
NYx7Hey6IfVkMvhFx16gKt0++AYews3YX0ZC25FWtndw2Q9cGLq5Y04DCQYjleNyNyFvM9rSr4fe
d4bES2xy2wfLjU3u33QcEW0EI19Vm1yjF66KS1mb39UUbzmAlICm+8CMpnQrCyrdGwSlqu1Rs7Vd
uEiiQ3So+qULuokBpuIuI6GG+aPFENnRYM+adou/juo0jRA671E1nGwyvKnMbg24Lk07eGmebmgZ
UTW/RCVII4c4ih4sQnw19CvJ86ENIVs2d7H+ZAT3lmy2IirxN2A/sAEcTLBnA20nlN7LQJ6SO/24
gAIYta+OQX6P4wNsoW9snctk19BabuKbaVH8FUOcTvmWLvXaNNyMUbnreWvsprzE1ugV08jvqg4V
WqQQ3fMs6KZIKH3FQad8BxOltlEltmTSckNNfH36SCl+7k/EyewNkCv6ErvzmBNezGRVZ7sOE3iS
qfsM13ClEkUPkkrlm0TQnQLGSG9v6+kxDJ7Rp4Kw59t7NQjRFpuwuTzOIXwBLcepTEMANU+f0CuF
S1PLB3ouQ5wTtgLYX0+9Iq68lhT7Gh5/nxl+2eIG6MkLSG+1KmRBwuQX7kCguIUinvOWrLG03wVK
sIcOsZdl5oIR3cWhfWgSeZRBsEfQv/aXk0H6lTzXTEWU6dFPdgSnqfcVicUtgxgv/L0SmXCbbqrB
dLUswIHJGp2JU6QGh1g7GY1FKDf6/XRVZAaY3rRj0+gXlMsElmS7deZaauvQzqq/LsMUn47ZoOHV
fG6zxdNY0NZVmQ7xSRSEfHDTU1T7wNiPRSlOA2WWIjDcHnhoI9I9qIzjaDU7RXBRObUdVTvmS7PT
4m4HIdHjrXNzyYWzsxDsCNZ/F4KRXlcMlStf58jS1tyUca+vEfEYuzk/tJwtP368Dw+qqp1bPiqR
wl8XogLTjdmrPqHvqFtpo1tALJklMuIkYEBx+oYete6W2ET1deOSk4A/ta6fc4gf47pKVcv9YCt7
3WB5ksp+3d2MQ+jXyrmztUuRiXP92lWgJXKB2Z4ZXmt2U9d4XV1sUTICVVB9G0dONUrXHFgCbcWz
nQsFGn9lrSMm8BPDuc4657ofrOu+UxAz0ZuPX1X8autGK0TIP7qRah6kFOccclzZgz+ouOl6ejsn
nK5HUljT6NYctdP651hoNFkwzurOA1IBzIgHo872yWwcI9AUvVRPYaSwcdQuVsPK3FRHBCNJr5Bu
FxDNOr2mI308Rb/Kw+iAZfN6mr6HlX5bF5bXhnu7ZZxE2klLYHoN3e6j7MM1rZskYePxpc0RZPMz
uvODnBTeynuFJs/CxiMtn3Qq9aZikBub365ZMaZRuEK0O1t0O5NxGy3yhJPaK0fjasCOWdrlQ2hk
57lD6hLYD1AE9uwqfVnrx3VIAKcjBpA0lDnYTyQnJ7yus47+x7AQlfNEHBJj9OE+bMQzRYxoI2hn
bkA8sC0kxp7qRM3+VA2Ch7pM8cLWd1QsgDb32oWBFycsw2WAXIkF2KTCFYI76lruef0sE+YCTKu4
sX/E7HxF0kNxWHaCUulBw8qLlA11A7apHfWzSzcmCkCKEVuDYbJ3eglM4ArUuE6Ea9yZg7gUIR/u
60t5jNXgXavYgyrqM6fBQ0yLGlU5FvPg2k6yH5y/T72pfuuEc5bh5CeUEdNmumrj6VWY7V2bTvcZ
OzNin0saQPqLUqYoHK+TRfXiWf1WKMvrGDV3Ogx7EMObkelArpWyfDyX1XzfFdgrNPblLBnbELUd
/kt8Lu2sn6kEftOCgqgz037qmvLEaneuLG2ryul15sNxOg6vtSruA+4l4D537t9hytwg/7vSYYTZ
y6tM1OdMmFdDXN2pdf0YZrx4lYYDSx6t5GuCxg773L2mcnax5JFj970IaMm0gIR02qdant5GQfGk
YphprP5Fa5Z7s0FuNBbpl1n9olcjfsNYbzeKYILK9EtJvMr6fpIvtBfDfcdryH2Fm8A81HD6aFTf
NNLbJWW4CoXFnZMUA6qTmBRz66iGwq+b+DVjw+U8JDwdtMpno4wPFcPUCeZoA1Daj8LlGYXPabap
+cJDDzTtlCvqxY7pHanQCQgSw5rOXr7brF+uRI2fG8G1QwYsFsLDwBvbr3s/kfo6JRCDwQJuCcwD
kVFY0kgsH2mGT/lE++vR4kbWxxboqyWGjaM8g7vlvOeL+lWfJnpqoRtpzSlIst2+z/JbfHpfJgKC
iBHCMLsXCBCLgJ3ZvNUJzWqjr3EYeXr3jixtO04KJbMY8BJmiS23iKWGbmmESNWIb8cq3a9TSDDH
2aYtWpZsXn8ahrDYsOhSDObW5q/LZMJiUH14+bv1k8yYPS9nw3WSipZvJZFkKQopobpjFfrdS2+x
2GnaETGVp+ERXafuPB/IEHCzCFtsbtD+44yQGIchpa7GsWI9Qa2L0FpJQl/NMY9DGv+UzCxpxQYP
mHXuCH9dRxtFXpa83/UQy9flMKmXbdm3O1prrlM3O7nol1QED53CpnAMvEHg10qbnQFVSQ6VRyXV
NxQv1iBZqM71VDoHiz1+q3DKYnl2tFtNta5KaVxpAGpMNq22nuzrrt2lZoEjg8yrlvmqyve2pfqF
peyBMl1prXSPwDqOY0+bfWFrbOA9p+ZvazQvuRRRp3tluRrL9/Xguq6gYccZOe92hPeeB85UdsOD
NrzR4o/8cMPplFzK83rEX0pOnRzz4hjh0aT6VaU8yLi5a6bbfiz3kRU8OAtGxZmuTklwlGLfmbVx
XBYDbUm3WzOMN3WRH6QFW9wJaN+HVcwgC85msbfpU0fV43pJBgPKaliYWUF0kX6BQAA3jaovu61J
iu2i8U+O8T3xVhyR8QvzqEuS1YnlKTklLxZ3SffDOvZrrMw8BsBMiLh4tGtBQuXlryyxDRtOkNm/
TpgGo2k90pfYWJN1rmuCPWryj78TxubGAToo7WY3SutgWtpFwRqvjs620Btv3XuEHYVqKgRrcyZk
IUGwQ3O1BSYNERPa9YxWhhd1N+dImemIz/IIQOgaysy5kizd2LN6+rFd8Uh95SAq7dTUoPICdjmG
dqkNapkWr64jr4rQPIxfGWFskbxQEqhuape8YisDhRzgm6tJ7WSloEahZ2VrTYdfZKIqZDnsVWJD
J5y5ys2cZreJMb+uo0gMOQ/POOA7c9crshD0AaXZQeqXkC2792rFFuLeHfUD5BA3auP1NBksmuvk
gZem1121bNZbGHO8W98mgLLbnh14qaC2wcQYUThSVi1jTvGAos+6nGCT3a5vYG7wNtSqv+5aLXrs
64u9vuACIH8TUBTizQsj7Th3ORUg+fE7Pnay1D0AVW6z4Kpa8rMeqcCiqNmU0a6QxSYfjMMs5tf1
3/F6eAoWSgvInGbdJKD028jgFGd4Tt5zLOPK+KT1Ctf70MIvUAOM2GvFhRLSEjhex7fRzeqpMBhb
a0lOIf1xrVqFu4/K5D8y9Py/iW42KD/+9+Y4GJCu/dE0b92v/XB+6M9+uPyDToFQUTxAD/81Q17+
IXWBoFO1dR0eiUGj4c9+uPmHTXKTRQeNGVUQ7/Tvfrj5h2lRNHcMzdJolIt/liFvfq7F24QMwARH
0kJokQW68tdyawvKh15GOrlQ969pMhOHgOcaDbwSkQ/ElA6DCoigw05CJUPniVgYGh44/CMs0URH
V9dr1DBKFTnPRK1EXjU/646zb8b2Oi9HLEKczrPqNNYtzFBWWDwehvy6EPExWO2hTMrLUGjkntZX
A71dJbMPFvMX5gMvtpGIQZJLqATM30mB3LUAMEU7Pc+tccS07S9dTvbZlw4cVGO3JDjAtYFkEwT9
CSj1sV0UTB8i2vcxsEt9nxr1Rp2Mi8zHmyiUHkqUjc0mxg7viiS8r6zwvbIukYKBU87hC0K5hAJN
wt9SlJM0htMcgqYfukNHycEITzOlgdLB4aEfzWq5qqEmwMmfkRBOLecMuRzbujwscq+ODVF5F7No
3f9h70yW21aybv0qFXcOB/oEBncikmIrUlRjU5ogRNtC3wOJ5unvlzrh+G2fv8pxxnUjKqKqbEsE
SSBz595rfQu1kRJEQbiItgaunAxCcpLzkSCfN8qV1UQIH8t9On9TJ6HKlei+enYXeRszdTf0/BC1
w3FsxXOaa19iTkEFtdZYQPHy3Ud/1J4G03/GAINqZkYxIE4xHyc00I2WWnepHL42SXfuVEecnpgY
/IMtkG8PKzfkXdTJOc7SVwetTWC6sNrMi8VRozcyVMbmUqTdSRv9h0ZLznWn3ZIV+WYW+Xkqx2Ph
xTu3RabLssukd+3K+GFsMKJUefyiwaoy6vaziDRkWjXo5ulAw/Hxny9T/42+Q1Pnqf33q9R9/73p
yn89xF/Ln5epj5/6sUw5nzhcq9XE/FhU1Fr0Q7YjPvm2zerEwA474QeB/scyhfkQ+7dNNefivXOV
kqulqI3+7/8xBIoeELdkthBcR0i5+EfmQ8NmGfp5KgTFAIuQy1kX+zACot+mvkUsQ5klLU6PWiDA
5AZisjyV2q7w3NumrrcG1QX4AOCvcNUagLHRdDIcFxSlvWrbkOjcGtB5tUFKvm1jFU1kJ9/dPjjU
/UM+TXszoJRgd6eFdGNW7TbwxK2U/W4q3aWhjytas4yJ5CK0e+7kam03+jIbbvu2OkQ6y2HI1Eas
kNvd24AVcAyty4FGKxjLGThp5hSQoJEy1s2OcnQTeu1tSNSziUtauOW9a6YHd+C8YRBiOUnYkcXN
AIp06kgJjbyj6LHhFSW+Pv/eHoL7NB5O3Xzndp6aER2GKHnSwuxeeu62SKktkE5yiL81BhI+HDqH
ydHMMqLPyJFl7e77ce2f3d45thi6TMIsu3SRsjCnxX0DgzDVMDZk71jZNoMsH8mAA4ghbi2CRjEL
H2Cq4bwGm+k7B2K9qOOHW18bTvbDEI3HHtBWMVibIpQwlgCRxdVf1Qiu3/B7ef/Xt/6zJMdSM8if
bwZm2J6pJFXsqbbBUPvXPWuobKz1RpyvpnhLqAA96+xmdpgG9AA7LXJfqnDp6N1Nyz/xYQZGGB7b
6sHUWziRJGBZ6a1u4Gbin8MB3kBEZXz3zfTOARyCcWoXMTHsrccuYM8YEcSyqCewv+0f5uDqMn99
G+Qz2gh9GIQT3sFO/ouOYh6wGOLBDFcSNglHS4c9OEOhU7yOoXsYEG7MKVa2nx79/+XD+1294CHM
/vlF1WT8pxlz748zMQNZCGajeujty4ggqFZ9Ho8U7//8Un+TqKjX4sWYTqu14G+J7h2MlyLq4pA2
JSByxPbLYNii/Fz2KO5qh2yvTEuAdF5cU7v+59c2/1bXOMpErczPLD9Kbfjr+3SjSi9ngLrkRGg7
SvEo03cpsFAdAI2aFmfZfq4QqoW08mJa85zGHUJsUPk/N62x6v3k1OD2KLX6KTevZd0fovgca80h
98b7/3ythhpp/3YjYOAmWkZ4hirCfpu5u6U0fPIuAIGloC8ZMmD4XieJeZ4d7yka8QhlzSOLUsIE
Yi9a/2JM3te623cAKAnk+8NH979fjsdm4LuILiHH/PrRxYRKoCuCLVJrHF9s0d6UNeFkIDPLqbkw
u+qBJ90GmTgFIcrmLH9vK86BYX5wcGBxXv9rW/+3z7sydP/9E/KhEXoGGwB/rerhn+9aq8AnOdsB
MOOO767+XDn1MctpxeFK+dKZitT9ziD3qXSQXcNnm8GwLlLXIfjPavExYEaAr3QprYTz4pe5uiuT
9LOtgu7ijMMuh+8wx+kJOOFJZUYi8OHMJhdOS77PYGffBwIl1MG3M7JrlDhPRijOHrQQr3KupUXg
dn6oY+fsG/6tH149zT02WFUkBN+WBkhRLTo5n0fGolziR5gjxAgHnB3a8juT+aQTFcfedQ+NyK6F
Fr3nSbX1jfolq6KJ1Eb4J1WD7ceClWZ8c9TuYGpwzdvm4szlYQqs82ylpMHNCEN5r2nsknLofryX
jxTREjdOP9hnW4TPvUsuXHYIE3wU7RQs+77dN4VzjLDJQb+4Sfvs2Nvpu7r0gfg0+ozOuTXC/YiR
wGf5Z7Du9jS+cvNbSypmNRpnZ6LhW7DPRXw9ZX2dR/I2SnEUrbMmOukqy5IcyhqzkpMFL8Ns3uFV
I3yuhbUXBQ5TJvvs1em6Nlzs2xN9TOmJrdfUXzxvXEx6D3gyKxZz6jy5iX/uouiqTd0liMS84pO4
SRJ0pLaCV8YtdwUU1cOEX9GyIDi1PFAT/EX8N/adkYbfSoMd00jf45rziynWds08CIzm0zCLLSmX
5z539mZVn9IJJ4g67KQdszZz3nSye638FKFFeBAdYaS4q7weWiZtViglQ9+tJi1kskHjLYYCuSrR
vw6SFD0aHfBIKhB2b4TDmiukzsfaokKYHfdFD2joiVTf9iN8qY9r9cxxJYkO6DqsDlPHdFrX9UMu
XkLbIVgy4hCRSgv/F12FeqhPOOrtKHw2cafdFHV+dTNxHKV3LKf8AEf31GbvecVtNJkYQ9Bv4+go
z5qItnCLTnnC3wAeQODadAuamVvBHWzyaKQW8ymEOER+YGK8CWtfJUQkC0bmwKpdE4OISzMZH35M
w5z68WgAYiPlZjz4YgBGJcibEvCf0/zjqRiGr5wJvvEbSXzheRHtpfLD6aayyBQeeqqT6YFRAN9g
CfxphOoCNwqQCnoErigQgJY7og+FrZJgTX55oMXvvR+ssoTmGSldito1gt2HKTk+AFK6yMrW/kq2
sNuZX6luRB1ZRqVxtBpt1lRPoP2y/J0r07fOql/KOMxAvGvfmS+GmpGuRMsSqNbaiUpuCAFd2eF7
7jtMmrz+wRDavXrG6iJ792JxpJbeAiy/DlgyeF/Rgm4rN4H4RggIAoTJheQuMzhZzIbJeFXX+BHs
aElnERrFq42PqTGm705indkunmTkH1sP4YxHLYfxC84PXX8+iTox1oUWEJIHsT+596PuQt3HnZxB
XPPHl5J0yuXHv0Z7/QxskSZgwmWxxEXZu4knWhPeg1OQNzR1bvTXpTVBdrWkdUJquw9wghI1BPPH
68VhzvqLWlOCnD+dalxXHUr0NjvOtnWu6+xdb7KDqnlNoNcfPBCZkSihNcNW5CU5pWKrod4poPdg
0jmX4/xG/DzbRsEUW2HrtCend9bSEVvdFUfYVVfNp+cNOlufuWlVSR1ULqA8vjMrF/dEGKRBvkvD
gRYnS72epO++O971javdWNLoVh3+LKQRD7ifaTPyaXjJVG8ED7lR3yfm8FX3e0zInWXy2AJ1Gyil
q3CWi4kWpvpiSkscxuSYqp2mMn2eWEL/fBGfq7LZjXNOHdzQkFDcbW5g3Ynp9RtsJiWCkomxRWnw
hfVufYlLfkGE+ATbFuDz9tFvujsGgItIx6HPrmqx2yRZcQR8f1aD+9Fz2XlUzB2M1ALnFvyvxN94
wB9bn6TOzDfOdUymZWKcZGAfY8mnoCXoZ+oqPxRdfo3tAHpH+D6zp4GZLESy1/v6ogJKb9THlejZ
yjLwQKKDmqQFhNusF33zxNToiQ7yJUt40yF+R9ZY1Hd5+u7QsMECya9u3COezzv9Tf2vWvefql5+
rYq7xDj65JZQjLM2ySj/WtfHvrPP6rMbWWDVO/Wk9pT3zll90XFgcjP0HdzRvRddqn7cd46+N8in
N6T6VNWy4blHywTlH/BgW2mIhrzwj8ZknT+u0HTDqx/yEU2CH9Dj/BoQfUyP+eKY5cHWqoumwdY2
JU+TefCwOMrEAloy1ID4OutbnU+7wFWtkIJdYPLtlcidR9n2n0mA6Tj2sQFOwPt71z81fr3PaIWQ
1Yo7lv0Yg/JFD6NrYRnnMJ+RFhkuYibvqYlrFRUNhT7XnvpkmeNRu1F/YYXlO2HCr/pzUhH04RmP
whZP+VBe5v5NjPFebd2q3AoH/NiMImiyeVu10Sc5eVTM4tS/rzvnSDrLuSK2ohiqh9E19pzMkFa5
j2zp2PwZ/pASMRT2OT3XTcoOyY/XJddcO9ygmT/e1wlWZ0FUCzdqhc16MbdHdVad1K2X2iGrvKJf
lLUBXiu8yV2Nhb1WiG0KwZkLsRj/t7egWjtCZkiBIDYZEeGgUqK7cC2Qtq0kZCANqWVlvpI3iZbM
dpf2oD1+4J9liJE2jHetHV0dDcLHwNaBomOF//8yALi7kVV2VdV5kmjf01nsTfi7Pf/6Y+knz3zK
iQee3RejYHtXZX0uuaEc3SA1KUox9SFP0YYDrUMUNXO0BV59HiP77Fdsk55Q+eQL1RBoRHSVVn8p
B+2chOeM7GI+AaoQ4fIJfCR8exEXZ+X2ccZwWsAdpw9hUHV+7EdaxTqteU9j7D/Fuv7ue8M6g5Q8
xew2NRJLbTTPQXVbMhSnTE1UU/JaqF03qvhaNL6RIGeEkoSv9VprCRblIcGt+I5c7tiFQGoayAND
w2jUkdzr6aTeZpN+nQvxvcVaSWoOdW7JyOWGaJ2NiDIAFoZCeDe0aXVkaYGymTZud5Zm864PAfou
m2ljZW8RnC3qfsK0SM6OykXO/OD7iIe7GLzPIcUZirK1lyXvVUMxYBWsSZOP+ENArXa4j1pww4Fu
nrOUCqHR3Wxl0rWoGQQ3Fu7YPrxmQ3zNMns9AhzlmXsjVqm40U0e5cAhf7ytznOIHIqRfEYZ4qPB
CCYHxaOJVNU5GbFxHws2tioEOBdAK/u4ZY1OZYAyPrQycDhulJPekZyhpuZTAh2kGloMq9hMpU0f
u+bf2pHzEHre3dDAX4E9+U00sCWFivBw8LOj8gBoVGFQaaahoT4I11mjveVtwD0eH+yUE4Xl5Qhu
C+digmsJBRVsFuC6IMzU8aNNkzeXKE6unf7sts3RHC0aOjrDoozhG+w4tMolKqKcprQdYNe0Aufs
YGZYOcANb+Ia/Wo5I5W0VYHjN+TMc7v7Uyk4pXZ8tH4Ixs6gyep7t24Y7M3RtG6SmGQPjSc2Nkik
cjWmj+Vsr+dKRwhCe6RjVfsIbCUm7j5Nmh1Y3YoZGLccklRCJ0BG1EAgLCxBSzCXzSLpVCqOdS4n
8j5qtR1CyQIN4VJyjUG50Jxw1cmEe4V58tIw24+AFIuZHgEuWa4TRVw8aHAYdiiXZqR27qPTOG+4
BjF1G3m7NIKMXB1mpK2sfECuwS5zgVF7umzJZybtoh1r2Bw1kXlmZ6eLpo6Q3EO1XgNKDQljXiQ4
/HDwOi/6aExbXEfkGIJ0OtDYussG/zq1PnFhQ/Dmt+x2xHUw+GzzewlFiZypo0la9cffzJQMhiIM
lKm9ylre6scf0w+NFiZ5C4h6iro7Jcw+uTF55mKZPVNpPqWucbbQ6d1khRMvWPRjNXKW9tkNfOaQ
PWsXAKId6Mhm2Yu+RWdtv42QNG9Cl04eU0PCHmGhhmqPlcF5KtxVEXJgMKGOLMnsGDzw7N3FdL3v
TolcIY96EnndEQVcdlXHt5ri8cat2JHrOdVRHFMVWhxoOwbIpghOlWwuH6c32kFnbuQjf7D8IA0E
Y/DCAeWu1VmcyLF/Hxx4SSxl00yAOACxNC0O6iVyD+VHl1yVHCFtqES68GDP3aWl7pfS2wVGe2kd
LkPtBuqOqa34S6dvhJNcVWmrmeY6y8qdpw6a7XBShwvVrpjykPEQq/nMvTmrZaAvovexTd+lxrtQ
O+AQaiVhTUCehjAAWosrRCuSqxjTz8wjVtmI4C/aVOe8jJZtXX9zI29tRee4zL/GmkYoFNr4pCLR
olp3dGglOTAe6qJoAoUkTebZwVe9857QwCIEIRzan+2bliZcobMkDq99Zd4bbrRKsDKKINmUXb3R
Y3SsjbUtMO7D86Q5N7PptCNUdO4tYsdJe2ilv0ikzkKrUtqZK4e+T3UNSuKmjznmoHY4d5pgP0dH
rqErr4cvaGdRdeiEW/SAmfXsmZ4wi+OksBLLWuX+TaMaFfNNB/ljDi+6L+Rbb7gbx7glIvoLG+uW
gLxHZP0gHOqnMQp2FsAZlt9FnrZcIqQUeOHfIknHramdhTlQqNoT+zMxDn1VfS0qbn2GO+QlaU+e
ZCsxaZbeBDyaiCjumyC6ZpJnIA3BkzRiF5L2ZQwcv3o2PLB+CGvYJ9MmVpw9WOnBuBF1/1j1+ubj
HtQDXqswmsvkpldw+4iDSafJWmoMswrOoCu3jf89nsLPf+is/T42oAeI1diyXB2vuY1S/be+Uc5k
ohhxw1WASfVeBy4qtCfVAKgjuQ26joLcXoflQsTNZojBXcwxmrBk5IyjAfT40+X87XrIlRKY3nXd
w9HMTPjX6xmnou1ppbDtCHlKSmOJuKeLdrHEkh85q00S6ieCAE6+V++wCOxKdPc9jYecR86gzwB/
3L02MXo2tE8mQvvCY30rDVaCeqVxKLMp9RM7Wjut/jC02rqdWejzVnwBBvKgTmpmHx48kFtdDlcd
RfpUH4q+vsW954KZc6EQYRqcWwS7WYKX1EOCOiPr53F79TIiNz3kOt1JVcVqbIlGDfa2/lWLp2M9
NY+6n2x7Qlq6JF2Antlyjw8+guqG1S1YNKW+76dw2TsYZ+sRtaZGywIpRWH2C57B28TMWKBLDoPu
QU+DW9OUiz7tSUkYgFZzPShZrCy+9mHNsor8eYDk63JOcCJYtdo+alWRS+eg9GgKITXfJ/klVVAU
tlI2vBJF3tjuxOjdzxzxUsPZgtbdWgW9H2YJRko0REyrzMI9WNE5cRKbRD6O2lF8lYbzWGcTCSsF
SLikpxESDLeK/NR26anhESXChWwVG8NDB2mdZ3/ehZbzGDr4lEgtdmyeK0Lm1qT3fvf1CnYQcu9m
upPaTZjUR2vMFgbhEJxh8XVnrO6jfSCv8pAmGq4z667XzD8gnP82gXB10zBNXPn4W//O9Cxh6Lpt
7GlLAJXaSmbQzxkRbkX0EjrJl6SiTFPL8h+eAqWh+LXfzcvipkXYYBo8ltZvDWYTXzPcQ+4mQvgg
OweTdcNkLz6aESezj4ZzNlHvOT0EP8hCE5fQjQzGadlxqMHqvlW9yalW9mvKSgmJFCjRZgqUxYs9
xRm6izqQ94n8UvNbDNUN/mhRDDQS1FOgUjsN9zpZ6TVFYKc6nM3oP+WiucjC206xXKZRe1Fh6qnK
T8hFjhvD39YVR3WffLQoZmuy6gsk/bPq1Iye2sZoRIUq9F61Zyx1mlFn0F5tamUgL5KTsNvQIcLd
l87+SbW0MEwd1QlPvUeNKdxMUa0atT0wOLv41tIdo8fC1pEj0G6lvBQU6CIY2VhxP4z1ZUK/Lkpn
zfP1VBblhfb7Rd3bRNae82xVp/HVjOtLR1SH5HcicuL+E08Dwzl73rlmdWnp/WI4JbmZToH68Y81
AyEavDLObkIN0kbAx4j53z+O3OzCBIGQM5GquugjeoWkV1ylqybhLBkG1MUIYhCEdiGmGvs8hexs
mo7uUDCBy/yTb5j5urL0bahTumkdJaxPmtYiTqlwyA9KsHcDK3W7g/TDc1CUO7PjK4yT5jMWsn0q
CWil4X1tmORNktIt1L6rjggZ5BfVugzL6oKJ8aYmbnoo6akWGc4aO0Z16/BGfU8C6rkmfvsloiD5
a5X/R2Kp/04VAs/xv1chPL7FRfevfdx17b/64tu/jipr8Vc9Aj//Q49gfoI1bJueMNgnf0Ihu+Yn
DMMMpUzfVngR9Vc/1Ajik21Af1UzYfLwLOcn0ZT4pPs2Y8gf7BHvn6gR4Bn8bQFDg2VQWTBf5Fj1
+zY+ybA2RyzwDGzN+9DE4DJgX8pfmXhUGm2bnoMM/A1irxZu/YwqtUmeBf/Htx+gb0JPQ3NOtakT
v6D7t8IZqL8h4HVLT7yomhWdEZY2okK9QxVoi1BTyPa1tF0eDugfJj+Gi4fQnVUXSxT2T/ZwRMS+
1OOnMDcI4Xkv34I2W3hVRLMbf2PqrCrxYujXIdUWEODBAuSrMMCboTvLCSmr2SOHrw2MVV+c42A+
ppVLV5nOr4eUIoRzysQWQatB4+2LRFLbPOj5tQEcL1vAtmjQWWPpjD4xHFuGUUhzod4SCL1GLLIy
YUchMOGoChgCBfZUh0s3dTGs0ExqkTyOiCDY38wamTMfW97bO1Pw7g0OvMi6EgphUktuSoSQMcTC
a+O8BlPOcnBoePXwzqARZcpVV116FOzguPruVUanzq0f0jlc2yGpfhhMiz4kgBoqXJYewMquTaKb
DOctGo4tlpnO7hYcszdZ6y5yD7EvFTwIsfUAByqy4IzK5mToM+cJkJcDVKt2IMeo2cYtclRJ477w
Z47JVvgQjC3tAlinJaWzA9ql3dcAWUnKe5i75pQoYHMRFYRchw9K86Y+g1L229rMDk0Q3Imcrntz
agnmCHHWKOm54PBi9s5CyBbDmv+oPtKJgnESh6SyDw/qYue8W0xjT6TJcIsmcRO6/kMr0ld1GZWc
1+qjLyJzPQ0vyWCv3Uhbd9bESJ5PxOcbq/1DZWWbOnkthubUz9bO0Li5rEWiI3jnXU8Jka8WZGpU
q/AEDqmP4stJDxDNySyBxYYyerZOAnuT3SevidOvlA4uBQFmBxS5frdPaYdENCtGb1qLKOC42982
OOnoulPIZUulcetINkLevxY1Y7p5JHY8gbCCqKVAAay9x3IkJ89ci8Rb8is2HsLrhH7N3QA0Yeg4
KTXf4k4udOK6h2DJl7ItCVUpZn2Tz/lTWgMIh3LrUWpOyYuW7ge2BdN77WrnNs+ilTU+g/1aat0r
qsYObQQ3XmjfJZR+vXQeXVNuHYlbONh6rb/vZv9BCzj/65wwzY07t1sKnrsxFtxEgXvD3PfSt+Mh
J+4sKS2u2udywOHwPAWcVMl2UnxeHX9I6bhvjv3FGg2yy0DuleHeLbB/FTPXZSzbFEgbOsfo0uvf
ja5kOkBMt0NKVyfXI0Wy3X+fzXRbOyZFfQRssl8IZyJXAwx2SByux17OKLKxvhAOfTORxTXq0SKJ
QL9635Ph3CU41d7ljO2CRnv81cE0N8KQBZydEA8WUhfHFIQMtgP9S1HdkYV658Eh7q2nMrqbo2U+
KbBwuc49k8ydZ2t4iMwTEpC1b3+vi5VPoW8l6V3XRMsh6tcDW3JbGouE70GudawfaZZuJdBJqdWc
Koqdo4xwLFR1Ay9vBmGTnTGQkPz52kcsSyYp09NVb5ubVs2o9KsLgMNM0m3S9De+xDTJ8V028yUc
ifkYJxZLEnF6bx1N68qYVuY4rgYixCvZ3XIaXulRv6EjsGpYsEcKceJvmW/ON0aWr4UmN6XkVar8
TlrWhrYF407/tlWzfdz6jc0gyEs3sOVWuexWpLZgBL3o/UDTleWuaW/Vj4FvPIT6vJdxDO7viirk
D5oiw1bF8y9iEqV2sRHUs9mhEv6d02+GKCWseOR5SvKNMzgbJhXPdk4HLS/uY/ql2hCtRhO/IF9u
gWDXADHtFfhky3DlYSuIbaZYEyLXxtm4/Dn5hUvoeQfTLm4CeJqCuKzRte9ivQfZ91qZQLq9hykK
P5NqtYzDeZ1JNrPZhdjHwRuwoduzeRkRFmOOeXT1NA05qZGgrncxKDuLWecqElYnVpDBDtcmDu4I
IXs99yfSlcHthg/UkKTgcBWee5fM/a3UQDVEpECSJFSGj6nR79W+UQ0aij5omCi4Pi5QDbQFFkRj
7bHQTQS56xLeCWthz/itY+ErzYR/Gq6Rge1kfqnd8M5jOpCTX9h5Dx6JXGOmHfRMO0M25DgAt86/
Yx8+qMU2QCnSSgN6ckbCZY/UkAWrZdEWLHZtTIRpwkBoWndlT4RR+tmEOGriJhbuztW1M4zAh0Qf
jsYsnuN0XLcDuome0WuUb2SfntlVDwoIKkfW8/G27PCHV9lGN1kf6GXBctmFODZb7BaGLO9JtIeG
Fa2VSWWQYG+5Vnte1Eob7UW73NpYWrCeLJvBBt0tcjZFVt53VXnfsvIZkBTw1x1D1vOPSu//l8R/
YOtRoP65JD70X+O3Xwph9VM/CmH9k0ety12NSt9jFkUp+kOYa3xSyRfAFNHG6opP9j+lsP0JmZSt
7AaOSdmr9FQ/hLkWqSAeqSAmMD3fQPX/T0rhv+NiWGc8moEGFYXlQhj6taE1mJ0rhgTS0Tw4Sz1F
QppcSvmA6RKYEQNSh5BcgzJ11v/QS/u9BAff98sLq07bTzrGAKwG2kL1wv7JplfRsUxozxhOFz99
I/+bXtI0f1tQeSXfxyXBO2Q55T+/vlIyOjHdcV6pVxw7x3vQTHpsVvi5wszZmRRWlmIWaY9VVdyz
1D14LjFsBttYVjA7Kw6V0W01jRp+0CcYANl7AL0Wbx/jFpqmFNpSMDas/Id6wlosGaHbK9KLFkam
rxE+37oNrOG0PzlMVQstO5hjsmuxBoXNvJSD9rmW0aUgz9waY1T3r9LBEBgvYMKtPTP8UhUzDrHk
pRFUaxXpnfjcBrpXYSuPvQlTJzHvGEgcJPgVXzFqgnZfCu1z6vf70aTKwyFqAuhNfHujp5RkwbRs
qK2angV78B/coT1MyCAiyrvEsnd9mZ2VNXnKOMNA2q8tVvy87o9OO5NWFhwSsKxq5cdv+9iy/kaN
v2xCPFMFtBrTuSFA4vp9JchazGqNTXWTeAxJcEnpLY4qz39IMWIqy1dg2BuX1OGqFOcLPoPMBeOh
L3sczwPdiUhxrSCUAUYGghJuInLsk5WWQRTWRvBKtAeqCP2496T2JbUHJa5ckaFs5/lKUqRmOR7b
EQnhXWeQOzIrrwkru2ve5UW2Sc3wZdDTzRrAysqWw+04gK8QjxOzioQylkzPk1+DtCnLg3L82zRC
h9k7SA/ba5CusfzWOOM08hELyAlz4O4TUq279K010/fUil60Yt+l1ba1MVnANQQwcwgF4/w4WieR
dih8a1c42iEOHfKhHKi9a5/5oqCp3uLPQBK5UJ9UCSikZGccKjYCWBs1VTZ7Lkq//QRFPhfOogfr
nerlfWBjtvbGZWSH8JCxhATyFhXTdh0lLpbYkcHrsBrCaO2b+xG1QUFilSSLmrttZC/MMnenS0LA
8/Gol8OtnYhNRvbxXMekPFKwZrkShZz5b+ZV3bZqpyNmd6jNWw1Scevjua0EOcXYhvHZ5NNR/aQd
OAt13yI52pcWm3FOaVNCViiCwyx4sia5ygACROCiel2d7EBc8GQYXXtSt1xSN2+DT3xKjusSDIDJ
uKTu7B2b+mYcH/uAjQ9atOVGZ8efOejw9eTDTTWwA4NqixL0SQN4vcDeeN1TN48XYZAUOcUv0qLL
pzcnsudf1T/tAAwoY/BU8JH6xOPqi6CNnkhDAJzCw6cBG6ex7gjIIUb8QODZZkidncm2K2OH04l4
ZCJ9EO2wCoZpPXOuTPOjWxn31Bie3KsnzyEWW8ECQsDdvsfc0Fko6xLw+UMaNou4HBcjaawuyn9r
zjYl14EYYNOpN29Wa4vRrzJhFcMthTL5ydz0cXgHKv7rx3dL9POtqq7Malw3kb7UsxDqA3zrMdxl
rc3hsNkyLz03WrbRDEmwm7VExoHMMFyPrrNR72ki9UyL21Ond1tgYStsUfAMdAI0BiZD7dYa2m1K
oSKS4jA047rAhV16z4MZ33r1vQdaByReJE/qcJqVLK+AsAI+tzJNdnE4vIj8sQohVNhEH6AXZnlw
FvFw5hS2HIPkJTd5sptAPLet9qUrqS4DSYAqgkmWz6or31pRnGJT3BWNdWf74pvQw11dhQ9VrjxV
3dbOy/tQC76wsQLJ4WaKP3Lpjl7IeWsfUts6dXKw+mxdmzhHXX0Z1i9OwtJBv0RLsz1WTKBMGHxH
/rsJn/TUf3BY8q2B41PuV2QIqMiMCI6oGb1H+kHD7jw38tq4GBmKAP1gbu/qNFq1rOp6QaZte4xY
QtRQoI0Hnklu/wpXYlCfYhj0GWASRyU+hO6mDvyDHrQnxBIfJaDEeM3J+aAK5KibcLMn+Psz6zY1
yJTFUt+PUDC0Q8TKPCsFcs+n44EoMng3svYfu6Qlbyk/ZBl3YNTvjXg+6jFldDpcO0EiN6SPurZv
+TAeZ4FLftAPNWR5bRMOPuav4MZrNABhAMXKgo8ugNLF8iLMO7+zEeNl91U8HDVypdVdGZ+YtZxV
yZtp6Yb2wLEfintRfBcW9NMI4ArY7kYMNy6Ek9ysHqWP6W7mc6iS82RqZ833HlsnOsxe9mA2CTK3
8r5PnDunm65Mm/NmLav2qmnTMR285xLa2k3z3fD7R7fg1uU76bPXurHv6vDo2eZ6jloYJqh7/Opk
TM4djn/G+xyEGE2H/lpm1daTGUwaxBNOdw395FVPNY9vDQFONbKbQfFI2/GYIf5jE9+TQLYJxnk9
CU5bLFMxPnz/3m/LtxiKg4ghfNM+IhL+tuGbnnTs39J7dgRttJic127eN8F3d3a/UQF88514G431
2ihyKgnjpXCWRd9s5wbfcPZGRs9SlNNaORZriyju1tqo2qRGyF424mEQ0GtjtLw5iKgnLIQEDjdL
yBHLGsB8H9I50+xNX0Y7RpBrH0FHYrO6pTOpwRzyZsmwjO59lBElFb9GgIKatiZIqnrrE3QNlZIk
pV71QkkDhvfWPoUJ1hoKKJlj7ozbZfpVfQ8MAU8mIYjyLeD8jtyVYpk28z86fPxXmpdNlZb37xvy
iBCL+Nvbt49u/FN5fQt/tQeqn/6fU4jNWcESlktD4S+r8v+cQnwLFjTyc+CixMFSPv9oyBufaMI7
VM3mRwmtXIo/TiH6Jx3GI+ZjC/4LJFXjn5xC1NT855aHbwquy/dJJ/R0da75tUI3QkTxegx33/UA
hDQqyMppVHTK5yzPX0nZo0HL5sWC3v7hFGL83m1RL60wsAhxDBcf5G8D/caNW6wplr8AmdNE2mMs
UEUYo7Oxx/pRk+Qiq4ijLJ0+Z3Ypb8IBCR9Bpoh5SANjeiy3eY5bMe//4CkSvzsmXXDVSPAwZdoe
HnJgzL9+KGj1RFaT9LygOWZjYp7OYV2Gt74zZRufrgVDCFRRnM/Sivlko4mL05tvM0A/IyLHguFM
R1RWSY5fCjgva+ula6EVShlIdi4Tg0RMi64Og5sN0RqEkP8/8s5ruZFsybK/Mj8Q10ILs7F5gCRA
EgRlMfkSRiaTobWOr+/lqOprSWQ20+689ktlKTICB0f4cd++tl507A/NJoQJtKrpsDF2cRbc1QjJ
WzPdhCNHfl6y33htehOFVDisbtcU31trrFbpbB8dN7gu0rSmToCpgxEdOi/QKe0jWimqgSNDmXcJ
ClOr9bCJqw8GlxJDx2+wit80jzbFGiVS5R6kcDuO6hMmCbd+UpYY/Hnbbu1pEBRVNXnrnUJZzqb5
qAu+wishjM3TjVtVhFvcOugiFH5T/n3WAUIMOZa/pU00Hb0nlAUQYiKocIL9bBCphApOEobqP/nQ
RczcHXfcDS+KBvXNCEnCbSHXZgNGXRZCGhE92Fr6YjTa9xK2V9ZTLJUKcxibqKERefg4cYuQxiH9
s/Q0kprFpRMUzSorLWXRzw5MN7hgKl1BaOdCxFnGZRuTsjPjdB3YaHNj7CgCA3WPyC20DDpeVsKK
aQKMsdCN6m9VWr1Db73xa1CZ82ygDCr54DYijgV2ghCAA0/BELDTL7LWJcOmIRlSu+vEE9kpQGUH
HPoCMXG6KG3vwfEnfmvR0bKA2CgmqQS4fd92TK0wQWbZjkDYjGaLLGVp9yWMb7TtelMnh+CJ+xI5
40D1lo1eknCjRxAUT+lvO5UrlKoqj3FMN0OIaS0tKTy9mPELQTBgDbjsnITyUP9wSXuVfgYvKu6z
qujht0YoFhuRyxUU6EiN7WDg7Lumry+UPrjWqVhduYN/nREAbBP2PGTcYJDZYaKV1foiCQIvBgur
mqz23mqLfRaDnUy0dYD2u7EvS1O/GOzpqakbFNcYW1t8+12d3hgjkDy/AO3vpxEUBQw6Us1cVnWF
m7w5oQNxW2c72H2/yBM0QDi+07VvmusyDHh2mcWXU9QcYn12lraHsWVFDc93ymlfZ6jQx3peBum9
NejbIGNUuKI1yJfTlxTFdzt+H0frahqmuzLgM6d2CrqWFEyeTuXKS7t7L0e4YrlILv3pW2nn87pu
Zg0rnaA5TPKXVncPtqFnF+AYbLlzmwiU3SkGGxiBJkOWlFv2xtHT7+18iD3mpVUmE+tSwf9Gw12v
54f0MHuRCR1UsEoT5OM+AsLUum0KNt80MH6QTEGOYxXLcTZ3gT/n2zSay3Xc0tSmRQoVE+uxQUnb
Rije4tTZlEZw2Xvtqi2h3CoaSPmsgVca2s5z0Cn8Um7aCGgQGfY6djx+Vx7rBKoP7jzvOkaiLaJv
PLtKhpSlm7TplRZ+y+xYXRqJxlSBzUabZ3EfmC0fEv1v7o9PagZ6f1Ce/ZrlUBq8O13Oiz5uL+e5
v86KSWVQeGNMze7JAmxDo9vh/IBIWQ+bJTVIKqw+OB71GPQkjb3saOXERGoHN0ZLtmSXlzhZPdSW
cdAc7Vad0buoxkdl5A+tCbiy6lno1QDBkUREoKQhwmu6BxIkhzPQbAcdC9vSg2JZG33gf3Flbob5
cKjmeKM3Bpq6+IVsMhY/wPTt3L8cmmKhtUCfIsoT4M/Wds7OkaXB0fKiTZ/THmOESIM19LWJXjyX
5vg0lYhlWyndTmwMnBVpFL9HKqoPEIhDXNDuZnHejc63XC0vsW1zF0UbgDfT9yni8Vaa5HFlfWyb
jFgz7NxV01l3cxlcqsoPN+FApIN9Ivv+XTOcvQgE/YQv2bXvrHgmqeCzpRWtcZNF0xVnyzpCpo7q
Zi/lE6h91Nj/yjMmaTRwxAeGfZgy+4DU3nT5uk+d7paaLpyWrhMXGIfB1SYB+Qvz6ejow4bkqLJo
VOeB7BzKV27yiPfpfi/uyyR8cfT4bUrBDTWw9xS+E49ttXIfk/bRd3BtTbrw3fU5CYMxfCsn8MCO
e3XqQqnnHlOuUntJw/wqTzgoHQzDFzi8vgT+3qJWfHoyzuXdpql8lgMkojgMV9FoNBcxsn3HrEGE
1vEL4gPsyovmxgts7JL0Jyuw6HfPeV9nvJvSpV171lLN2Y/nzjiMcAOtwtpzXLVIhuwNhqfH0bIH
eioeOFXCRRTAnXX76HF0ONJ7ynUVeMB1X01kbGn+ikC3uh0stsjneJqBnJ1O+xIYAa1gIDzDjz5k
uPrRf9B1LM90c4WMChKY9+j2HRekdEeo85CUrK3ZossG3F9PWgs/sSl3VzTuJXX8HjN4PukwOsCV
jZnHJVZ80VvV5S+ixRpi9zDFhAiqEZLUCNrLKmkv+up6aglVMNAb4xubUm9OaTuTbNUwjB9+ZnHt
7lD71FBQcJl4T7zi2Bdg5r3qNU5LDXY2O8Dc04BxauGzenoE4kNTtfpqkB8EyrqINaohIkzHRGpP
iH0febe52bsrvXTZClx1q+HeiNAsNNaF632j1laA88RnPe2vZqQVftldEylzsTLIGDRufdV04uNY
HBUtvYpmkKVOHt8XGWiuCFzf0ql1sM4dhTYMYacEgte3IqVhrC8YrKqR851ThOR7v9QUgT0MdLYp
2sIMwvemDT9Ku7vOAOyZuBsnhvJdlypeFtAzOtbuW0EBG7J/YmMeKqHRSZDLLsheGk0PY2BDZeyv
o5lZak/scU6ebQHRh0w/RsRp0he/y4+GpZERJgao8luzvHBy7QbtOhY0NKT4zbYuyoOu5HelzYkz
O2G5DiaS0RGV6alj98jVdVoq02bybobWaPd6g66/i6/mJr8vtEpBDz5TnBvIPSbsQXFvLt0wlL8p
siU6WK9V3mPQDU4HBJgHUrEDnrTQfAxPci85xq2x7of0LkjzR6xJGIoBOUn+ks13sQ99e57JfOTx
sGySq7CjgdktCnPTFEUFD7x5cMt5B/3Q3Q1UxjsXu0d2hn0UY0+SG5twUPZEoE+Jrl8ABdNxaQ7o
R7RaHetnp7+gIx4f1Pk69bxurfm4c2dlc0msOOr8pYyZ3N2IsE1TvNcu8MjvI3Ubm+h+30zpmzVp
t6mu0+xEMJZa/nu2a9K0Qx1i51saH0EV4KqrlQ0nHXuflFSURQc1cDEcaV+kCNiyGs1il0VIAnu/
JaIPB0nlY3Xbm2+wePhmR0KlrHZebKN6+OnS+JsCyfkVSBTNlg6NyqEiYxuqeXbR0P0GmVRXoyvi
o+IVLIJGjm7bYK3V1o0+J+jgyWSyRWlVenRG4iMROSVWu791HDyBuHo+hD6g7K/fTD+Tt/7zZtx9
XATgmnluWOTZdt1aRQfGqf+rLoa/6jl4t53JQ0rSLciArBNCdmykH7qQRq6ke458DFaRVr9O/bDU
i8LbmIPUtNjGS0cfV27XXMwt53hEFNGhcbHMCu2qBCYNzVegmREiDUghNW38Qx3qtx/GVDWoDDrE
EEr7n+9zCpw8S0u5uuhRsJmln71U3Z3Gnr6qO8JX1vzso0+J6Jgys2NOO2JVh3u2DrB99qXqT0uR
NCcVR2UyIrG0mivbAh9fZTofyC2eR5++f6VYlF537FRjF4DS6o2g/MMn0c7wLaevxcRvEIyDQB3M
s08y9FOk9nOsLJ3RQDDtqU8zbKhlb++V1L51FNSg1L0nenGYxoby7etZcSbB/+fpiO/J7ZJ5kFrr
z4VDN2raCgtw3ACV9trkYlYqxuHrR8iM/ykfcXqEYxCy6I6kNs5NxqaunAAa4Oci0O+0Ng+9quyb
nj316+eAhPv1STzCRE5t6Ayne4ZFAsqcsRnGPgBT7sy4wD9p1mMxjd/wwcEXGTwSJUuTMt/C0WVL
103aLqrGxWB1wNTTw601ZT6kAL7poMu3jQPhzKm0Jzv079Op2rKCCGfr8F1JzdtSY6LTt38Ziv6A
J9hEv+FE1F/RiI2kYGk0g4rtdfKRNjedijMo3VZOi0UsKrOb3PapLHKqx5A8CFzszdxxr+FAeqbp
gg64hh5mOJmL3HFRGNfVTvXAQ2D6bdOBDYYgDnEy0D6Ue7rqlhLdyNXfVuMnLb8ms39v++G8BBWC
cA8FMJq67KbpXC4PUqep7qc++QiC8COfYKqn/lVutnS0u7vkx+D2CMRI1NAF90RSG0/J2X9wDNDI
vQGZ2ZkeE+7TUfcc0vxaelxvx8nZuBwSeJpdml11H/hcCxJlbxvGNjOAEolc2gaHHviIQNuCNHMw
0s0AHYne45fGLY/W4O4yjwrsYB9KFDq4FRT39IfQZ8P2YqX4RCdhcqQyuHVNhWyLNuMBFwaHYq7u
PcpLi9AF7du5VK+6FsT1XgqKIoNTIN0MBvDSpKfLISMG5sAISVuIqvDZ62x/ia7PdZ6GOHmQNdDi
6LWw7ekQuQl+kwS7fsaHhOpw7/fcMcMfcZVfzRVfEIoXzGe0xZAgtI8x3VAKFN5mStUs+PCLbB12
GNx6fvUcVN11WCo/8pHeizaYHk0TioHWXetmfNknKR0R9q6N56dyjt5DBVOFFg5u5B5MI3jzCeP7
iN6MlnPBc+t+aRQfXORfsdIw/b+yjolWGd2135Btr0V12zZXARV4aR/Dg+CKUrPLDRi6f0hLodmS
hQg75yHpabWOkYr38RvlaTreKkKDUC5UUQGsK6z2MC9KEijpUehEuJA+wBi7AGBOxj/gALG2yCGG
RW07D7HGj4WgyRd6xo6qWtwgubpmvXQSSlN6XUXvHVcTN3/p1PYlyuqnWiVEMlDXW7ABT7SKonIO
UxC/6SP90KPG/afA1UEtSRqEB6h9jymit0qHq3faPv6jxPj/SqG6zonzRV68q5NGOWXFl68w8xpl
lzc/0vyTREd+xT/JcQcdjisSHFh4GFoR7PxbouPo/zJd0uUw62xInqYc2v8kx3XtX3I0kDt2LNHN
iFfeP8lx/pPmsqMj0QEIRRr+//3fT6yk5uyff2al/QJzwuJSMvCWQ5jGO5zLAUe1jtO+ofxCEJdw
R8TNPaUjWjeq+07SuJOVvCD4fLLNcYeRXhMEl4YVYIqpQ8WHK5SUzu6n0fxNwHiu3JE3slTdNHWT
sgAeh58PYMdVp1Z38Bjw6Oy3W25WrtI/ORPLojKGv5Vnn8bj589vMow/n8XW30+TYAOfL9gI8jY/
6YQqT+nrdtD4/AFEkLijjSggrazm3jZuyPU0JDPascVOEkMnE5PKMDBvo55z0h3GJ3Pg4Gkt85EW
5IdJ8VB7+6u5NvErQUPSN6z8cco+5gZ9bjVtqok8L5pHxfirsSBj2+xNjoonSUZhhbQurLy8/q50
4MctAwXmRE9zasV7HSyn1a8Q8NwEIfuuXBb/fwZdoh7DIWdw8vb8aRj0PiXvU0FIwD+xX8QBiQ9D
jT/q9sYv2j8EeGdByd9DjlGRhd+cZdJgdjbkoc+ePTLl/HzdNphPJBNXGzKWSGUbDKWG8fvXH04q
U+dfsq2qjmWgdyatfz6l6gSUn6XyRDUqr71GuUC1wSV+SjYp27eahTQEBiv62WD3E06Y5jxdRmF6
U2acSEbSX4d6c52pQGGsCGOz4a6qr8Og2IzBeOGm6+YC3Wy1lLXx9YufF2lkqD69OPvDz7NzaDyC
EgFXgL45hO7wlCnROwIM0pI+cRn+vlB49F0xIHOoHJcUq2TKMyFrIFfXhuLvI+F/XC6/fyHZlFyN
llnqeZ9fyK+yQqU3N9j0QfHARoG1UL+IKmVPxvA9p0SeOiSk6ml8Qj2NgfN0hV/AFqHWXd0pf7hZ
nup2P8XRp9ExhPJoM5ksMl2fX4Y4NgK3CZHerspHR1dojQ2vvFy7nqpUXTtm/9cYmXSS0nBGtTmi
ygNvH90aCf32GX/M687x7/z2Cr+ztqvqZZ+lb5Qxn1syW3rLwvchrbfpMOwML7svHEyfoHFzOi81
jwthNT0hJqpQ1JIh7kiQLucUWoJVv4+NfaBV4U0bQJ0r7bOmk+Lys+TFNSjEdO7hFAL7oNnz9q7o
9Bclt590MsmKihCARiD8NvjOCb/jifReQCeEEQ9Ch8r/Km3VIZ0dfnRO/2TX1rYNrWcycmTw2Ldh
J4SrryehjOIvo4xQxtBhURuAxz6PcuV30aymsCqiKXshoU5bOjEZmS9SElKYEWBKqxJ/fv3Y82vg
398umCkutdRNVUrAn+a+03VGE7Mz0GW/iuf6sRNqApVmuvicCxRb+x6XDC4lmBrFf5jmxm/OIId9
EIW+5ZhM9bNn91Qcqpw8O731VnrZJO2qi3HMEKyVVc8V5Znu2kq7dKdZ3YXTPDj4FV/54+vUec3S
h/+P3wIJzTkursqGVvayTqaFYZaHLNZXMVY4xniTjquRCtuijjlD0phUkNJk1dJN1BvED5WYSbbr
br6MgyZZT21drLx+erI00vNdTu7kD8Nt/LpJCgvTIegg8cG+c5anCZt60NGLIcTQCLWrJntQzevO
7E307Bo1DkwESJQ7GmchFx8YNar/1ivbilsOHkvWziRvrdgdXZp1fa8RPxjOW0l9ZNONJZyfJDvW
prWt1PTlBDygZ3wz80/cN+NV7tQXBlF9lTiHbGjHneFSzGzHizb04q0uVrrYWV2ENGh7LTByp9Bx
flf2iqk+KQ10PISMttNdqzO5CjtKbhW12ldD9F47Hm0jvr+oW2DcZGH97x4uquuk5ZJrUMYSRsZK
86JvVkgfF3LDrZU7HymXHm4wlEc8OHp004eX5cAX2kvSeVTxz0HfeEfn7yHl/gb2A/Z/WpoPzTyt
fdMad4RttMbkRQKpa97HqvJK8c9eY2vQe5PPLRaOYTjxo5luXOjK7G7yDui3Rq+KRYCf9UfJrHaZ
j/OKf9QHopLEAoOl79GQ+WWxMegGbHuP++xd2BjJaixTbzOOHAqhh4Azx8tsZL3ILaQuEeJNBgnG
kANOAXobczcPK5rlLAQ8DmSUhQldYmGBv8zYw7sYSZuNjNSw7e9tklxOFuiRJlHfEtsnQ++GtFxk
d1mbvInAzkpMNG301/VuCnrFuP16ZsoZ93n/Icill5KFKGk672z/MVXTTxFw0uBlc8FvAhJudkXu
1yiSN7aI59T/8GOQ7BKv/KdPZtsBfA9in2CFhNDnHUjUKWM80aJmNVTP6vzW6LqrumIeNA7udCZA
RsfcagMnxdcP1s9SYOx9MBbZa0HUWhZdrGeacv4tnWp6w+V5oIioK9jZ9Z3/AfLh4NRkpi0tpMkw
Jeag9m5a1W1HMuB0h7dDsgjmTNVMaR5RKKzLdoafWB0HyJa6Pj99/abmb95UWmlpdDXJ8ZLa+jxG
Pu1oPcsGJlPBxiSA2qak/K7ZZEt4E/hQWBeC2Vg7OKeElCicgPyL3ymH1LIeiNag4LmE9r4KewcH
oJSMv5yxjsasVDN2PTunRusqP/Shum0Nf6mH47WKnqMv+mtikZje1EAAf5Qv56XbJP5K4aM3dMo4
E9nXIfP2SkyLvuRvvCx9+XoAfg1mUfeAPzC4rziEa/rnz98wAyrVt5y1ZZb3WCGin+Sc0MXDELpF
evX1035dC8wLW+5qGhaEVCo+P63EZqfw+tmjB01/YyO7lNb+lCxMrSRraaW3CULGwf/DfPz1aPj8
2LOjQZ3TnIEmMR56FK1TyhILasFHV6MK+fUHtNTfDKiGlIwZRWc3Ud3ZcoePODZ1rXnrIKT9rm6/
KdadNTXIZ6ZN3bm7CB5DF0vYgTgh6uNvHgaZ1jBuoBok61Bji/OrIFpUJJVGhURikGvfojTb0Er7
V0g1gRrOPanPdJn29PqrFqevXTNbUE33OjvyBPJiawTaU9AlEEwM69usND2subEEQuIUyzlW4YbX
841eRSguHFAJdoFdRa3dV55L60CKHGAM8JOA8d6SZkfFG5RIHkLKn4G7cTpjN4ZFuuvanPJ/RV2t
utVTqt+FgmepFzlbp/tIbN26BLOcLzxzG1tNRxDkfVMrT13lFAAWbop9sYSMydGfEpMeTDhyUpZS
LCCbRUjPdW9m7/CZopqkLVfqYRlpsE8sbYlXkhqa2zKgiumaULxyWlTQYYcMZH6jTqKQC5uEwZGy
zdzYqzyqdqk60L6f5vjyIm+QW0lkLuiiQBrKKqxrymmiYZsMjHCD/C8RtZ1Se1VQxlg8TrcdSyTx
1WbhDfFbHybvpr1WWhuatoimomvyWOU21AU1aHZLwBv+XlKpRYxDD2iVcpkFFZFJbYL594a7PvSP
k8+R2ZeUY6klc3Ft0KrBpb+sC+BDKIPtwS85TuMNrlvljCkYReC3JpgG+H0xfrLKZT+lDEwXfSTu
Wo3S5wgeJwMSozOP6X3zlL01Eyb4g3kdtny0WgiPzThd+CntEaOr7r3GOAoFxi2HaxzvXjKP6lzU
3FedDXds1m/Kcu0VtAE/RQ26QxKPRxqs8XvzHkKhSpe2z1fQqAk+YQoGyP2mq4g8HAiPGHRWx9yD
wmdmb82AWNcLMfcx3Bdd0bJFNPJFoI46RmZGumTceu0YwA6mP79Q7oKyPLr82tXgdW8dSnsnSbYt
spplH5K1x0d3Stko1eQlGxHrmCMjYxyS1rMPjQfMURmpJOpmR3HAqy4UBZxArnUdQrPspg05Bb3B
OVR0NUs40cbs+rWFGWCUqzcN3Zd4nFJdCgby4QQindM92pALu5p9PWopcochu4dbUajMymSHouJa
SNEYa5Ju1bKXWDGfUstDJETIJdgRAVsSF19jcM5FS9n3CsoODUpXYBH1jLlhLZs8eQ/s6KOkjXpb
Qu4MBvhWLkDHkCYzKLZsIzGhq93/yLXxexC2KwJv/CKpKY8WSYg6bH9U4IqdBhqi0xBvmJW10yeO
rD60N27p4lfqqkCQaJjOoMCheiJ1EVC7TIfq1W6vw6F6PgkUu5m4WBlG2sMn5U5vZ5AAJgMR+rSc
Wt03i3aHodc1ctAkp6fYv/bj4dpX4vfGeGg0Fy4YOd8iD3jy1Gy6IZ3WWapik1VhR+mu4sB6bxu/
vRBU9AmlO6bE2crA1WHoKCf7w3ucYuRoliqpvGlrOwPWBv1TacJ0CRx6jGe8oGiBZ10smgYipKki
CKnQBWAB86zP7XXnHW1jvj8l0zU0MXYfLG2FVgXzJqYIA7tPpTvcqEkc6nW5CZ3gGE5icwcuun5Q
Lev5VD5ywnYPFmmnWPm90jgPtKRSRSmuDR2Eo+pcgyjH4K9ZKzZfUFCJ2hQwYOwZt3kxR1vEWpcK
9Y9lUSFzMIkhuKpcQ59LOIWGddoj5knjYVWiQ8gUmuTcZDZQStLo49608fDBbadBO6Y/tbr/KpBo
I3XSZfRKxoSXhkKzJkN7NNJpzzheVIn7rdBou1K1RxqzvM0QtMiU2uiejDy8SpaONccHp0QMYVZe
te/EnmHIq5Vaek9lFlz3zvBXhvmR3bIm3JYkYIYTPZE9mzmb7Js5p2sqmMEq8LEFaXSEU16/7oGx
TjOqmM6mNS5xxCG2vrFAqzo1hhVo95HzugvdZaOgveh+9PwLynAUpMf0MBW8wpRejoXzaneUfrQo
vHQVKi0t/XZNuKWdKeBDcIkio/J3dWwyEHlkSvbagIjWnHhp6ygJupplaWqsQsWiM5irTm0E5mJE
sZbcO2mYbDzzO6zXGYqoVFBabQuFCAzAfFFQ7sNVYWVackuKSAmw2F/CEY2el+3LrDyo5agsLNh9
wQCaJ7Cq51HL75sAhZqadt/0ybvvBvPDoyoUpQ3rKaZmiHuZnhQIZDUf6XT0ltfDGwLUZTN3F/04
v9N58G7AsFrYFppkS6l3mPfyyboUi0ubK7f/AD8fLwePrcf2hou4fax6Km6S1/bi+M4L9dcuYdDc
Fr1F2VOyV/OEINug1uiSBZ1wA/Hp9P861vnFW0uifJ3cPw44FnU/w/gczeW+MVuKVnv0zI2AodzN
mKt3aaI+FQmXsDl9bfHB/p7qaLWi0Nna2msy+eMuc5y/SDkjmPjg7j1J7jJazHCyT0F37PJt4r71
Si70KaxQCp+W1QntOND+miR9sxgaiH0Z7scq/rbAznoWJvSJQuGOYNUQJJrnubJ/pBpsUY8gusea
gpw421xWUtYVVYNlMGCpMV+Zef8tCsEcOjLdkQfe557Nb66WU4+INWoPI0ZYrjO+wBJfT0JFFOld
MVAbdoWV5t85U/mHsPwXBA9jS/XAsCl6qxRQzmvsZmEA0s0Lb52h+Vs06Ju5Q+UGE4RK3UoFgL7Q
R5INxA7LEdC/H9RHJzZBkMZUDnvgy6bqPMcA2iiFDk9jHpPbh2o/aOahno1jPOe3vhve6hFoyL4D
lKxM6vrrCWL85nKl8xhgRZh+SFbm8wSJ59ht+yz01pVq78K+uKozNrWMVmH0EccGunRZV8e0RZuV
QZHR66Me2HgNEQNzayIcSuKLMR9efRwEFnObHiUtkwzzTg+DrRQRHDBryw7ipK4W91ZR3cNa3kcZ
wj9DoYWMsPfrTyS1rrPLPNclGg/IHqMFss+TelXowc4jnbueJ29CYqre0/97KCzUpQlZkotO2yZN
+DxT4K/mUUdBh/JZ1cOnSaSCtIqzM2aFsaRtLo4TbUsTBx4dyEi/fs/fvqZr6NSh8K7SXPlifiqH
OAMP8QpeEznksZqZ6TMZPQQMqp69sm05y6lGNiVr5T9/MN+4oVKkIKA5byY3W72OIm92uEQAdfPy
BB+2LH6K+2Rvju5jgBXenEEQBMiW/SHh+puLFyo91XBp1qGyeL5iZitWEEm3zrofKfYLAr7GxWPu
yDmOyGzhU/1hev8CB2CNUtciu4NPAVXOUxbkp1EuwrjCsaBx1mnFfp17/F1Pv3CEiol0X/htNiEf
iqHyafvpUg9zj+x4GvD/qMj9v7P7S2yx/ucq9984tqco//4DLJsA2d6jH/9nW//IX9+j/Mfnarf8
qv9uBaM4rVk4WZogyVSDBNq/q9229i+TtiPgpuQNdQ3i2r+r3ZrxL4Niks4eZ6OLgkvz72q3BuqN
4rn0bsFSOxXCz+rbX9W7dU8O1Z/TieDfoOxruB0iwaIef5ZCibyhUmh2xUUeE5hIa9Ht2mgNs6U6
2VsLCXM2ebseUuOg9yv5E8Gkq+grTzG3kn8ouWZH8MCEC0nNciPiP/lRh1KMgbBe7e0tpHo8M5xd
Xbi70KD0hREvueeTT3xt3cqPzAhVc59+iBTEJGuNKxmpCT26YBO3huIqmloCLmeXjdZtblkHsUTI
9IzQE2LkLFDMC3mLmDIxDvQZ/EkRk8WUM3XQb/KS6ITB+Fw4bXFFMv9K3s+d4zfVcw55Zz5Z1V4E
gh4CAHBb/QpWxptfApmfXbrh6ovJsbeFa2y9EuKSwe91KpzUTePWm8jZMbK38kBF1W8VM7/SScYK
XRWpwTYZboakvIvxpAsHUNFeuA34HfIL8TnZhU6LN0hxlef5skUDM5PhHEnvytvIgPYwg+VnxWRi
dMyDvLwUXkyUNYITK8HNl3x3qShoMf0R2wS2risNbHTRrsTsqAqsXeRYO5usiR3gBMHTa+fm5KIH
jBOQOGEHNpnkUCZA1grKeCblTvSPakH/h9QJmgHZR70UmqgDZT83GWHYp/Lfc6CigXtRGNVlxJmA
7nur90BD4WGrk3Fbl/UzGaxbu+9WZmJtrWxtoGQqGl4IBxMNh0AJgAY+m/zJgXmI4keNaxUeEhXf
nBv3tDb/EGeLeeJ/6viKtPBZK7NtUcLb58NLqrSqIJOiEMCa3YpgpeHgNyT9zYgtk42/A9ZNjfVD
fiBXjK0engyNyTlvJ0IYjRkqhizyUXJwxz38T9NNTh9dftrEg7qqWj6bsRUmqAyJhnFLh+NCNYcf
qs5BhA9aNlm7AOcVh3eNRrwBZGj6YiOtNKcPR0K4ZwgnvngZE/kdMtui0dwK21Reb8YaCMkZKSlh
8pJCcXYGQydrT9ZnD/daZr7QU3MThAK/rla9B4O1KmNZwsBrB2Mb1Ajp8EnkSFlVLmL+DOkc4+vA
dJLVJ35TU+evp5LmARanGJKJ4bJ8NHmFQnHXUk8VVYs9oTxD762w6OdvvTndB+pdpN7J8+R3yt4Q
MsEGPhYNca+TxqKXIcLHdB7gFW/VYryUgeHey7Ju/xCf/BLesouRcGavlBMbzI/+OUDpakNJtQCD
GYXrbKZNF7NRk5rAMkWJ3uTNQzk369rdoRPf/c09bq86hyZNdonaBPzsrHoh6zU4oTA7cffe+nza
hctweaNxcEFLy7f00yFy/Huf/VlvI5nis93303ufXXnKsu8RfPPeelo9y/IUt5BoVF6/fox7Hsyc
xoe4maKNNCQbZ+ODU0bYV2OeIBDG0iN+jZwKxza0nFWwgeTcovUZ6beUqS7fv4xYxgrXYzY9dgFx
GyoxURErGTGoSWLjcCPOOTXsrpLsoUJfmmRAFW+VuOFmQAUKQ+axJzQN1P5eGtQGsn9zl56MkdLM
f5D/XTZYPDl2Mk9by391JX3P8pL8lq4wT3GrqQbrkKAkahOaN+tnHURbMJsbr0dPKF5l/72M5L1h
lp2svGROtt68i4uNrDo/uaLJcRr0e9mLpFvrVFqRk2oIfqi1tbL5lmW708ADy5aji0mRwPfF6kQq
+qWmHCtzi8rwINZMUQ42VAv/MBvOpQXn39LZbCgM559ZLEMr4yPaXNllK+Fa6kheTGv39cyQ8sH5
BOSyTVmfayE6M3mln2JOOr9mrkZOfDrP5bgJsByWXa7Co/DrR5m/fRYKNi4QGHiD2vr8rDoua6Ox
9XglQHk5yP87RqCGuZPjTqaaHG1yfMtWk5CNC6Qx6E6iDTkk5cBEtXeI2QjJjNBplF1hwI0hyE7G
R15cCk4yXjGLVaxm5RiqmKYyjqczAdc6rjqY2hwctVuIEYMcaGJmd9pOC+8BjgY3PpqPOE59TvOv
x+HUR/HLmNOn6jkuYR8kss/jADcuyHNXi1dNs3Ec51XFIifDGEVO8qhXl13wA//grbysEti7gKBB
Mq5fv8XvvgypUYqmkBqaexb3aUZXGW1ngaFmvGSuyckvxxFXlD9M618uNjKvUSXR7iLFW/28KJpQ
ig4RW8QrHcc7ifpop962F6bWrQqKM6fTn4hHVvA0+n+Yds551kCe7qFoFMSbw5CfZQ0SrafRGmrh
ahZSNo4QG9ke0szbyZ+1YS8Hiqyp266NQaEfOrsq6KyU2SZhowi5ZV7KwSLHpJwfEhJ3pnExQlGT
+RqIbJ+tywJfjrz5Snyk5AAxyKjI9jSzq8ygSWQ6yiYvz5gHQji2uNBGVF3iPjKGxjbOi+14fdqy
8FlQYtzJiYrkpJeen1JnWRLkiMmQNKDUGnJ5Knu8Zbiht/6hoaVfniXholEA1FGZwxxuSnycuoPS
m3vx35E5JX4lX8+nX6RwDLPt0sVBPdZ1yeKd7SSJQoOul7GTyEVC1+ItdUGKZQmQsVNxTF5T9vk6
4LTF3oKVK+FDxLt+/Sa/eNn+/SZojF2HySqK4M97WuVHSBjseFXlSMZ0bZu2N7VX7L1wQjx1gVP7
QSIAWXLyQjL5cca7cghGZeOoCbDFyUACJgmKDN5Sgpm4qK5q/ES+ftvfnMw2eyL1cpYGPUlnmyJ+
GnbljbzsxC5AFZXL0oME3yCK12n+hzjA+vW2xxq0qUMgWWTHP5dwJCGMUcdn6ymIgfm2boPS2jdh
efD+i70zaY7jWrL0XynrdQct5mFRi84ZmUgABEBSwCYMpMiY5zl+fX+eejQBCQioV4veVJs9mZ4k
EDHd69f9+PFzimvx0ZPiL3fQtaR3Ll8GFbDLtOSwprbqIvw34B8QR9vEu5oz96rR02tFMdbizyXx
tmRyHUci/GQx5a3yhZiqOam3wjdGijyNOVVJrlJ1XBqts5CjXpIvqU/EHUfWq6/ll2KLapGeeqpx
JWEbAYOF19hMjRsbNzcFZKd5olwkYrepBu4H80hvLCA5EV2d6IiegKqf0d0KJsThK/GWTnXkhCAJ
3h3JvE5o8En2LkxssW0cOTMiNmOGYZdsYcXA2TMRSTKObIrcvwolZS3P02TK+vRdkd1+fwW9zhps
iECc4JysAoueLfcedmnqBlNM/kpBEtR/REDoge/fixHRqRJQgs3pkv8fJZo+Uii1OF3+GSVimLqN
mh/hz//Yd3nw62fNxM+rWQj5Fb/RIfMTgCpoNlwuA8qQwbf9LRRkfnKBW1mGjmFxbgrx47dQkPuJ
KTbDVeXgFul+/tNvoSD3EzAyDiXwtECNDMjk/wY69OrgxpHcdk+/CE4PIslnSYJp9y32u7G/YnLu
sUmLn5J/Jba5jyODakj7YRT6ccxzlEJKuvnV7bOX90Z1dB4bT5d3gWD/4hSdV3Web3mK18FgklpC
HP8axDVzRPd8Crmh8K/fv9xp/O95YibXg/OPfCxvldzsLP8OWxpszmB7Kys1bxtt38Up0+beHuDj
Vldp4Zv5z6rWNoOVIzugXTZ5gy4lmuozSme9cVA1nfPfuyp1Iqbb3qa9sQpm/eCVNcrZ2jEtwov2
20S261JM1Uy61+Y6gvo4onjipCQX0HcxX9lNKJf3KDUHGvrX7i4Fzhh0ugHMq6EX4yXX2ND/wBFm
4SoXvRV8bi7hKu6RLd3FhCX5cT0x946jbsqs3QLxIbae7q2cqcp4p+nBRZy26MZUt452ObTBBbYx
n1sES0QDuyr9nV7Ua79HAxFVPr1rt5WDKlv4R4MepKeoB/mljaMf8BgH4XF/TWH9UdLGEf3qS+Bb
QcPKtqRB8vII11yra/LQ5OTImfUbV31irOLm0oeGYdfa8v3v/tYy88TQh+aj9zoVVvo8KezeonTF
L8nz6i22gmjkH6IEXXXmhd+/2un0ePVsIL7gVawx93xVO3FkWd2geatYdbaz21/w/Euq4y+lv1cM
b8A81t/0+noOjqlv7zJHPbQR+pH+/C1AIQmXFu3S8qYfw2wcJzNb9p73C/LxB5vhvD447QVYz0DQ
4NNwoF9+gdAPCysH21xNhYugfstgLupcVnhlzdnDB2/EOj/CThejAqDDROeDpO3lxUyjNTGq5GKp
nd3YI3rzjbUTdd0MmoiYN1R2vwm8YZ3HkTgYX3Xq1kiaa4NNOU3DNnb7jdoiYpoXN0bIHy9RYx2Q
/W3Ael2oqdYu6aet3+NswV+9aqzM4qeAH2Od7Dzo1LaGxus4Lhk0WEKmgmjOjyHjL4YTuRvt3TTc
km0uRS517uaVnqHNrjFqiXy42w2bCWJKMfRI1SJWFERrrZmQWEXWFjaFUgOZx1hm6NVCTf7o9Ale
mbE3pnHDwONelIHV8akyH3ycLUobQQJl3Jb8skRUHnFj06cJVNLa9RomDEiYknatUmTp7XI4YE52
wrVr3lDqoC3pmDsQpZVRthcJcHLI7K8TBHiEooAcffOUz2P5aKF3GreP0C3oKEIuRS7URzkVBXTE
7EUzNcYHpNM7RrbGTYKxWxytlRk9KWxPigjNB8O/RU9666M1Cs/8ItYBZZDmkMcJ6mjdZtNqKG3U
ILw1Fh+boYpW2bzTtUOnh7umDf4IJqSQ+a1hrGwwUlzqfcgjZydF1IB3FY/KWrNxK0369Wy2h8jB
q3xA2FfDwjYN9Stqh2oX4Up91djDpa/H2yJoq2U1FAccdsnNUMqcJwzRxgHBLm1ScV+1mN/OFLjr
hVMvRzQhtoqL2LGn3qcQI8uKlnFGfxtVk7Tjn3kfKGCtzZGuMRaUc6ZssshayheI+fciwEw7Fp+k
DjwIIbGuO0CjgKNHpqsMOKGNVyKHn8YFSgfNCgWohYZlWbDnnL9umahucQYJKhZNOW1rz0RBqoUE
iXJ2wQK0oz000+81383ucMwQYhmvG0WvdedvxAFElC7LFmHgsFv2SCtPgQFNgi/h/vKCdCeSpmEJ
42bAFhXRl64cmJ1BHxsJ0yo4iIQKWrHr0YTX4sW7hm+XzPbdjCpSFuU3bn2ta5iSls7dgPT/xEdo
WmsxRe2FOMPIk7koaDTKiKCrv3X8YMmemMLpyqGICtVwp0U3BWraIrisOynzZNMKNR0qPmNfR+ZO
89uNyXYK62D7fkB5FdBJVihy6KI6RDASpZfhRHfQVWmUCF5D2R9qmCBiFcPAwNLQ+4W87A8u9ypW
yvWYjhFwlQG+89NqduEBIUvsYtGj/ogbnZmK+gmGmjh5bSIRsOED1rq/ntXqWvR37BGdYcwkG8Z5
xsTa5wpbxbzy7OqpEKA6x3UyZCuOWre20D9WcIroJ30fusmDSdwrsf1x2Y+++itCFNUV7lz0pS3m
o4LId602QBu4NagmQxvIjlcdSgPZTgTAZWP3joFT4kG+R8+aCJBqBmjEb0HFHuKxtRJcTsYD3jFM
o68dkALaNeyGYNsw+5h2xJUyXCbtjauamN1gdh5auzCpFxlT3EQbf+i/w6rc+672Q3XTnQDL/BaU
tbulhmvO+y9flwL5xXF6evkco+KQ57qnkvcZghk2U5imES9fXnSJM7qCXCzjYoXffvEcti3aZqLP
3CrC93DuESI8Bltx3RHZVuL+qgYWijAZAqcCTTaPaoNkK8ZE798o41Kv75SBYtYkU0WsknNcYgiV
OLOaDN3tuj84WBRV87BRy3ifY93IOGwbmcdp9i7zARTASS/xrwFcD/d6hqcubAcDrb04+9yU7bWH
w83odouaJA1K6iFGFlfikoV1tfhDxRXhwXHuWJVrZN5W1Idb+Xdj6cEo3OBdujztCQJ/mtjLrkl2
SDDtGZnbw3tGIYWWl/U9NbFhrKprCuV9Wra7Fqqnn49bBTn1THf52jg41eZeTxQYj7tJwZ0IBfa1
kvUHiWGWj7JgchzbeRua4WebAYgsqS9SfaB1nO4kjHipuStTBvnLcC0GIWKcZHkEBlQabBSoDRCR
DlVqN0xXITJbYYjsvhgQTQsxOkpMEqMaAXBf3xd+sFathn5aeunAGg6Memv0a29AzHwM944e3Ck6
I1yhySHKP7MkJX8Q0Dd2zOXszVsTSUkRox8YcpFfnU8YacqwFTphc47ZleKsZpDELj1aTvw54j24
CQyhJLz1ihEC38CDnvRMRYE4nWYms5JdjC+P/FZtso6whrdmGG9gtiCpMyK9YO9aHfl5w/tWBPVT
mBQ3zLQtFen5HZz+ocg1fLC5BVTiY7XfZIVyGdeIJqX2B2mwJFmvNhJcGwBpm6LyvEdUKKNZZTNo
ja8/Tma/YbxaMo3d+9tAbOVeX4ZGlAFEqMlUA//92X5F+ygeFJvgrCEjr/DiBwvVZKxpFOwEOAtu
rQxJTK4rsvLiNCZxw0Hhelbym2lEiZ2zxGMIpozV1dCZS1G/dpF5s+gMgW1+CUI0R6ZfDhNcMb4w
La4FJcNbpqZsnPDBjL92pv91irCHyRUO9wTpi/RyTIBnUZEPBnOPzj9GojiPcTMdg1wNzSONi5aW
zwhve1Fg0zAC58rPpk6wrQbUSUkM5Egfi+JGq8O1AiNaUaoPPtFJHOr8G4HYO/A3ZRLrnA9F59VG
OhLGXlkVl2Kx4AJNJ3q8R51nqcJZHbJo7Sbdsin5a8RxaNnHzlbSE9NrkTHoMZ4wjvIkDJPSV0se
kblD8x5/nzjazP1VlXUXTjtciVC6Q0gYPGTx8a+wohn5bgOE8KLABckOOJ3iadtoMKkzyMHBiGjd
fJWYVIwqH3IgH1Gx3uEAeH8B2a+KBQI+TDQVXhjRHszr5QLS20Ed8rz0Vn2IYTsNRgwzPJd4Fw8b
R22X4h5R+WJSRFqEz0AqhAsCXWJgckFNIXlb71i7ukcjpv1DAnGikhcE1nGcrN3MiOSkmMsuivEU
5lfgR1BM/B2RGmTg1lOKaUT+M8KQxE/6zclmzoUQZhCsx4EJNTRlemVTmmQ7QbKTVy85HL5kq/aL
CAopZPetlkLjw1DK7NaYKcH2nVeVgn1CnTFainD8Sm1c9GS6TTBRhjcD9HU+LvL/ethemEELEQYf
B3bA+y9Xfyt1Ipwj/MD0lobm9MuXm2LfrVZO4SGwmN+ULSmKCOgTiFvNRiJ25bkdL3leYdWxs93k
szPN23ikZdLFHAf6MXXvBj/AyBXHlA7p/oC1KC/fxaWhC6ylSKDbCDoSfOW537/7tyKYQUTRLEeD
DCA0rOehpZyLEL30GNQgCtZZNazFnWNsvQ9OckG9zjehqGOAjOHM6563zuoqmEcmIIlgI+diau18
ZOzffxLtrZQSlyK45xAC0eo+g6AVr6oT+vXeKquxvGIZ0jSkO2EACVDLJhEKexyK0q1gb6oVQYlg
hkMiGUKwgCtxbIHf37+nt5bG81uS9OZZ4M5LbrbzuaXO72Cc4MYRFDfigaDjnOHO/QcQ0Ks2KRow
Jpgjlm1AozZdi5fXs2zUsls18FZDEd6KY0wSJMseg8wuCdaSGVfIFxnkCioOZXlnAxjEy2wyP4i5
/3AfHqO25LmGoZ7FG+mfosDvuyuPer5nkmdssPMhm4+wDHJmggI5rknZj9tKgn+LN5SLVrl4/+Wf
msLniw6qiGnRlFBJdc/efqHUfRj0GIy3TXvRZ9ku9MerAqTB84YrWQxTLouEv3MCmRqnQdyh5Cwa
rJwCRQd767HpexoDuAARvE0c396/xbcO9ud3aLz8XnVTlq4WcYc+E9Vmco3t67Zo/piQFC86oBzc
OKTYff+iJ3WU8/cCfkPIAiUHTD8LWOFUKY5NWovUGerWWbkQ4MSsDp3UrE5yKV/EJ+r7LcK7FUCA
9YFkzluPzUC0JEy69JjPgk6RBME4xTz2UPl/amAHOvK0LtYi8uJLm+EDID1xgnj/wfXTOMT5k9NM
B57XafvQ2n75vgdL782ZCUtEuwFpcA8Vz8BGjfeSf0xMDIZxcCthoysHIGvEg5nQKQIcbWjYhbuq
RQmROm49F/qNFKpelj2IY5DdsUJgYNQeC43l3hkovZbRKmjD21NK63K6DYcWw4vcTR80JdwrvXV0
J0hT6kVK2HVbCfrdMuIvAc+kSFSoJdukvUD9d51QeYoPkWR9SdhjE74h+14YtbIWfyXxlpI9FoOb
DdgXSZE69jsk8zexSckmyQoVlOBnJsBoy8EspRyU/wtJhQwWP7NPF1N9aVBF+OT/dTtu2pLch0PN
b5UvIypOVWbtT/ih7t9Kri1pp0LSY4q9L9keFYaIWca4gRRRwACXc0/izmBEv72qQ3OZNRmnGWzE
R4k/RbxS6I9OAUUU1489yPDxhnGWfR81F4E9riqSA8HJxF6EkbchhOza8bAa1rRgK+JPqEJIG5q1
VP5MJWzVOMWf5HJqaI6CAcboTJh7Kf/t+3BuUWpIdvbgIs4OfGaD6yvGDiHOtdWR4OnTtqecdWuM
C4Cp2ntEN3nfIygQQFuNESRmtZjYoOEBY9Lp6cd3a3Go1QEu7eTPdFSWhcKo/zxvGyxrxJ22xRWp
A9kjGd9IN38yfqm2sjr52hL+56KGNHYt5X5H38DIzZ2gD0E8IEHbrQMz3vm1sqFnhq0wNfmk0FYa
MMnCaAsP1rZfk8yuDBcPLs6yHCwTSZGNgt60OOKorrtLtI04J+H0wkQK88Rxv6nxtpEaEv3unXym
AACiapmzMfcGa6ObvfuuKx+C+q63u4N4wogv01gYx7gdNv5MCqY9VBmrnuk/Nspi8hDVndBzvkkn
Jj3JUyyOnrAHcOHuUvXo5BFTrCX6Nc3mgy39Vv7iEMiYOEDDB8fulzta843AyGANoWSR7XLX3InP
Vaph1QcrRuygQ5MFSSarGrt2wIapMfb2QBupGfeGTcIdNj9Jev2nSOt/yi4KwYg8vDol4AsUJyXU
+/f8VjKO0Qn3qjqqkD9e3nLjVrA+5JYj/XHG7Gew7quJlQX+KMhgG3QfnDLGW9mXy6iM7UIVcO3z
sNdoReWFAWGvZi6dSevliDc0GNCjCabekLGmrnGUVd6p5l5FihB54J1gsUmsfDVAuxMg/9RIMHrF
udp3LxXSV6l0goIl1CwntV3VTnewEzzBVCQ9s8+pczv4GFLhBdf6Iay8n0H93xm8+B+pLigw2T93
1P9P9rOOkqf84646v+bvrrpwXP5uq7OEfnfVLcQHLZNpHgMSLKM2bMG/u+oo+aCzAFcNGo5lsPt+
d9WdTxjY6+S3HLPoE9r/Vlf91QKmy3zSchC+FHdzdm4r+IMOQa7jtS3lI+LZk/sh541d9yI1OLvE
WU6CVALJ7MAloK4e3SLc4KkccQCj7s7o5PCBLNurGHC6Gj1ClVfj6ed0mVbpE0aCVX9VM4qe59cF
1K4C3zH8SthT95J8PlsCN389yHPW9El0+Pz5oD5oJlKQIuh7Fig9q6grdYbR79LNsxaFmh6kj5Vo
KpX/tK1y3IwN/A85LMwwYYJvumonYD8aJPKypz5f1gC+qmLfvX9nb70KDdkXRuQQqoFM8DIcarGJ
5vQ8+qsiVG7FHj7EiYfxmkMg37pmYi0dP2Arvc6Aef3Prynr7VldZurBBC8Iqiyp1Hq26DSkTw54
WD6txMy0bHGGoDbIqQWkOLToPbz/0G8t6Oc3IMfasxtoXQZ26oqHLtOYhkC4D81k9/4lXhdhPORJ
YA85N3SPztcY7kk9s48tX9yn6FTzRzkeFa6VxFfogF3YmXmUE14OAK/FkRC7HifffnAXrw5o7gKh
fBQhVZ22+PnWrU2r0/FU8lf4xragfsk4rWZag1ODwWnuXeINdKHQECELjC2PBQDXc/paZe6XsGk/
aNAbAgGcbwKHihTdJY0y4Lwi9PzJDYw+81fGcMiR3gf333l4TyX0GQVLrStsOZ1gQcnyJS8BsUiP
MFgnkzT3HhJDbTWu5oAeJWefwOuStEnNEtBRjtmzpJ+XXUlmShd56ueNCZZIgmTRte27afXBq31r
EbGVId1xsLOzzwCPqi5z2wwLf9WaoOZ02ls6AWKHaurdEhHObRkWGJJCcCWXhM1x1Nldk/cQNtYH
GYYEj/P3CrcKFgLTciYQz8vlnPnMwftD7q8cJAzGaRMBC3uc92WBcDS1nYHzZvjB+n6lu3qiOsEF
p0FkMix2Pm1qBK6GEAZMq0S9P7nwUrnMA90YMVaiTZTNxhoGjkbPQ43xJoTLWwUIeMI2lIgm7QVv
wu598i478M+oCzay+aX5Jc3D0cE6iYTG966L+aqmuz0Z9p0Br0Cdxq2QE5QCn7OywghzJhemfc+y
1iuQUgwjrZnaQL2frI8GHgz3rR0F71VlIoCx/1dUyzl03URpHW9l+8kOIf5V6e3nFFzbeNTH/pBi
MNrPNzYysnBhVp0lkC3IO8BXPnWbaOwu0L3aTAwU4AQsZrReFuM2bS6UInoYURtJAaRLxOeG8bpi
YeM+R3Og34hNLsXzqVGE0Mjaqcm4KTnS2iBm27t5jm8nEkXhf8wJbVBwzLQMMLOspDrcjXq/Hg0c
msE2xUza4nvJC1cxE2uA6ybGJAWYHhSUC50EBYV474CBjhXAM210s9gULsKrgDdGqFxRcva4sV2L
Oazqjjv7Ibivw/KAReeGiHShtu3CC2lXUJyOk7EX690k1o+20R2SnnIRnrJHFScMkgIP7NSYtiPO
yXJrNobO3RBsQfIvuylYdvklh/g+bkMcg1atnT5UU3uQRlusNxeDoWyoJ7ZVBLc9jPdMne8VhrZ8
t0Uq6gYKD12xbtMy9CNggQAH0jUcUcNJUR2UDkOFXTBqbRcEpYWn15C3jrC0j9KD7G3oMigmtuTv
RZNuhyy4n+riiQOMkh/1E8WJUIccr/SBBzPdrxnOv3Qrr50muPWvgsK8r8pmk9n4I80h5IR+M8fh
5zpPb4JEdGrQi6K/rtA57YL22oUfJywTe0x2lXPj4tkpFrkCmyEOw5o2dj4jS57+BXxpR8nxNZYT
0uK+UfdC3G+cIF/Ea6j9xjGpmQQlRkq8LOxfIV9XDiH54lV6TSqJTzDI0yO25/dpWO9K1KhOvBCW
CBaBe5HAEoNfpe42mOutyBN2zCPY+DND2IvVexXFIgnEC8+AbkzSoAzDgdY2JTOGs1yu6OdtMGNu
xG9DbWTNxOJK2jqA7gnk7cxBP4uLORZuyCntAbvdRLyJPuBNcRgkkFxAs1G2yi/wD5AWs221FyNG
gWF/1OqOGUDBClF3iaG/eHgN695lnNu7cmyXvUPbgpisROo28a1DPSyFFMWI1hqi8S5IwJ1xc0/p
VdR5thPgacbkvvuVNcBPSvI5jNd6jOEYLIQJKo1wtpIeh/Y7+TcWCEzCJxmbDnVZf+PS0EEM7UtD
x2Vsa7RVFeeQDenGRZhHeAlxBtLm0JLhlkqBF51hLQhQg1W6ejKiQY0KUyw0XjZ6P++aZGlb3Gq2
1wIwW/6UUdDWA+2Q3svMR0wBJSIqf6f0ZEB1aQ3awjJ4/ng5IUjig8qU9MbljbqssYIGjzGlkF/o
IQ/kWtBt3JTj0pjRr54F+tuYNsQthCeSZDjxP8RnXdO7TaEyMqdwc/zVQQKSNRvyYBEd7pijO7Xw
cQYnGsxhrVXJTg2QDoQpNQKpmsG46UP0RxrM4GETMeS0RYJzXwe/IBnvE5rO0r4eRmzPWcwtPCKL
YDRkCI6q+qbDwQTsOg05ZemIC5hmpiQGJutfv3e1bllo8V4IYgFfV3IIgd21OnrACJouNDeJ7Inp
H1BcXggOLQYKbTJtkR3kmaxlbT28nxq8dUQAh7iWrb7V80Sn0GY4R/eAhuprsCcU7MZtZ+kfHMGv
1EX+IiHS+qIpLfakZ2ks7kVpWeHBshJkMIsZEOYJaxtMKS1uJLYxQ7RUe9yzJ7zOIVVoNW7DfrIS
xgST1i6ppxhvz9BHvBHnOChZquV/M/rkMdDuWxTo/LK+9gksbvsNZOnSB6yKSSHff1+vREX+ehAb
RMYFKIE++zKBaY04zAE2PGbn4gd/uBZCX4OoEmp39+QRR5gNK2m6x7CpR/6uwG4I8gfN7r7Pho5+
Jhs/xr4dK1Lqtw+yq1dzQqe7gyh1SqKh8J01MnQrHVIjhWQ9DUQLpcXUFNA1n78LTUQgxhlbKIii
9PwB9FERk060sBqFqPH+m3pzZT27lbMXNfaoPTXg6yvLGK+cKogXIW7McePcv3+dVwMlPDPoGBwO
SMYaK+ys5O/TKlL01vAYhk4fStU82szYFDWwpZavBhfyDfsu7/21A81RKDDCe030/jDV16anbOTY
8Pz6QoEAUnveZVBcFxVcEMgIQ9h9UM6/8kA43a1OB9VBKIiU7Oy12MFUpw6Sk/AQ2dLg9CEcs0bh
gPnCl8MLDlcbS1/I8u/TbOXQL2BK+rMExYx84/13J6/mLBtnQoKOLqeuykDD2atTYscIkf+jEao9
SlOgULuDVDHoicPA/AhZeKN+ZwjLQLKD7jH/5/xqpQlhBx/glR5fZJ2xtkWfmtaf4OmCvivtB41e
tGTeekDCCisEPoflnL3t1K7HrI24ZGmSkXAodmxVt0ZNMlkz6L6M8TkfGFUTnoL8iIAaMrLW6RkG
Ltbeh2khS6bBISbbo8+3n4yB/g/LY9Z31pSS16CE4IWrOPFQiIO+B61Y+CszHJiyULfCcanomg0V
Yp7GcuSPC7uAlGtbB8HRtdFDsL3t/D2oOOYy5W4E1o+rBof3eNm73mWUGEc3tPYttjMRbM+kgTfK
vJOJoXyGn57TW4wUqGvVTy4EWu06OmR0k4g/aspQXbos0IhMmFIQU5uRfD4O120JyM3ZyEz4wnC7
tfQSBL+QA132hGTgnbAbG3o3RLgypVTIg6OCSpmNL2fXXpsTK5QaYIKNqKnz1qWSk53XeRzDTX2t
SL8cLqPtJUtpIkjOy7nXFBjAEepnSKOmshKSLALj+yBMfvXsVQMYx+zGW+W78HgZ3tvSHj7xY6Qh
IV0ZafkIu0nyZ60alr66aWm95j1e9iTxoarcukmwtTRoFcD4CuS91tH3pt4ebH9nlfFBjhth1kHF
iir/lqm9dbCgUjo0XkITgtddeJcNtkd+714acXCRjsexgWs89xvph2kdjG6SixRIqAQRU9GviJr7
yYl3wGkokZ2qk630PySHDvsnJbmzU0hz1CgV5ZJTQBlvPbycUPLGF20wIFnxJfq2ulbxqfamEXPd
TVlSLfALornb5NlBcCbDu7M6IILROA7No2FB5KLwzOBJeRmlRIL2Hp8j7L/HQ7nJ3HtoOEATFvwk
qgo1WuK3eiGUf0zx9pn9A7II/4tJtCzhpOf01hGQr9tp26XpSkPUjqm3hpyKHpqG2GFEvKKX/0NY
9bZvHKUL4QXOF5/q2PcoJPLpSm5TmKpmQhIUs4z4foEHmZ8u1khHwbLHKwszLPve6ArYdpR4zaNM
CFRDdiM4qgvrX4fsp5XGfsh6lFJC6PzWQrCLELn1eUJntwCWAXIprORzDgwjaK/V7iksjzkEKiFQ
yGBAwK/qKuQFI8R5F+aUPJD3m+OmUeAPARbKupWJiIAY3A/9RvacJCCZ11xIf3si2zBVxnYwLfXg
j9ucIDQp1q1rLnRqusglx4CTVCNuYWfgs0hdqmjZOgWvWeFz0SWzKI+kaTwO91N4NavtB02i1+id
jboAE274ZHiIGp1GtJ8hhMy/xh3vh0orUO6kasmY6RHeqnDqZalJvhElwZ3jcMcmtDIYU7XxEXHn
NalGFXktG9CdWTboyS8To0Kt1Fo1Rm/VpKxuah0/MBc+K3TKPjJ1wU/uPK4LUmnD1KMziVbT+TNr
uafkuRK4yD/Ge2X2pkWIawGubeFtNi1SoPJOr54EUcPc87NiMSvCIRMa01Wo/DlQeHZWe43L+u1U
uPdJT+Qy9D06L2NHgAmHjbS8lXH4bmNzMXndRWhn9UJzh8M4V/Sfp0XWfTGK+HHqMXVWbFijsIYG
mskWorvFdGLzcpjLBwA4EHp3R7dRmygI6eC6cHQHG41W0GL0ftH8d6etkL2GARPTIkt2vt8dmNvb
F45xLBIgCaCIxoluqVFuG7ZnVg8Q2mEy5yDthViVtsNCb9RHL6HLndxBIt4VKeR84W1jeDwvuzD4
Frsz9ur2fJVr09XQEqAjyMSlDUEzuVIt707IRmNObJ+zS7O2j2hb3jfWBsXmz9i43bRi/e2SfTO/
+4Mp36WYbEZKwvztXpgzeg6sQcd/1LOVVHAMw6h0+fMBdsKI/m6h7OdgJehGSmUaae5d2xePehYS
scO9Hc87m4AuzEbTbL8rdfhzGm0c6Fxgo+muVby9a4NJEUBk3L4JlFurbZ4yUrnTdEvv3xU2mbhR
dZBhYFEnwbcWknLkASTAEg4bXAfhkfgQZYhO++HrIOQNqIi+m98gkZItLE54gRNwgbgZwL4M7kOA
O+x2bqtW3XAGydBM0dLZ1L27hNsAs/4s0xZyolUqNWJdbaYJs3LQolTx1rILZRRBWvYjfAQW9X4C
9JKeshvpqzF46CwOlhImLSTLBF6snCBO6XwR4SSnhdif5pehNy7bRFuapbI6XYqpkiCrGY6BJwvk
6CAia1XpTs4SDx43oywoPwULu0mTBRT0pSQBk/JZMBDb8b4K5TFNePwGQvfwpxqqF0kcxQshuyvz
bTa43xU2r0zJdIHydeFV+EIMpn1fKCg5FQnM4F/+wPyWN2w9aE9NydoyfbATpH8n5iWMYOmnaGFD
OZASubbuU9e8i9VL5G6vo7q7MtIU1jrYEXqtYbMSWEn4IFLwWXV9XartdxPgIhy6L4zxr/o8+sOO
yHtCzMOxKnyKEnVh6+W2nJivbJ2vFc7PyhjtGt29RRX2AZ1vxNP8h4lJSF6jc2+72Y3JBFBuD5ve
vRJ8SbCBgUXsN+6fIx4VJ/iI41wfAyjTCcc78yRptxSWfDdAvmHEBpL4OseJrLGdbaEZe697hHF9
InBMxXWttN+jMv5sJv7eyFCoJpWWn6JjuJeqHtwTSoGOdYZdH4MfkqZEVf3kQonGteira46kLto+
zG4MNwYWQN9B17fKBG1d8HHETZ7QP97EmWEhmU72iojmiWU/Dx8UcG/EWBfGOv1cCgM4UGd9wBYA
O5twJF/JyF4xMRlHeiSYaINqi8BJ79cimkD/L4oRmTWh1UVcM98wlVWRNxsNRJBWfcz+1RNEioOj
DPSo8G8kKZV9axdMQugflc2vzy4Eczwo83AhaZOcK4VOCLvatjk4qxJi0jxVS6FigT7sBMVBrHcr
Mx2Rljwa6lNoxZdUlZcR9HfhYAlShJPnX2/j3xIB+B/JWJBO2z8zFhZF/hTVP//3f9xFKEWuu6Z9
aqOuOWlG3j19f4KmkLdRO138+Z//S5df9Zu14H6Ce8AEMvAA5AOm+P9mLbifYB849PhoO/7LMvE3
a0H/xJA/rVGH8pj5Zf7Qb9KC/gnXQA3KAsMWFJb/Fmfh1dAy8rRiymgxGe86FMdn7blx1BHhnw0N
oEv/atvtn5PS7/XZPopjXFo3vxgl0BeZlf3QtfR7Po9LpljuMl0MjcQfQ/FMjCgmKoa0XubefNsC
gyC5Fy5nl0Tm2Qu/+WtDvuAHiKTCi43K7ZqQqHgxMHzYNme3S7vDp3ubaSvXIVOpQbsVzXeWXe9F
VGXRMci+eXnrroJhRu2H4GqBgWYG/L5AK5g6BXVWE8zLWsS5yRDRUPebdFmqHY543nxd65VO6mQu
R866NWfIdaUf1RH00/VnHYsWv1pqVruoCrfe5DNswCwu50WiJ09NE6zSUCLodIk9Gk0n41HFoIaS
rflWpReeNn+tlK5fVLSUFszfQIGrKTw8fdUlZsH83U/d0/BdMFAMt3mRYcv4BWsqXQ7GBPXSenS6
dmJyRv/GqMf9PDh4rBXJTVD0jCbpzi6pRag/bkZYUzVkJhT9g7Rd+AiT7xp+JjHaTZpE9dIucSYo
UNPsVam6qyVWO3eZGlbLMuTkRofZhGM5j1m0ipzegIcH51zUEPEYvlE19Yeilzcmtt8ltcdQKbsB
ou6iy2yNGTUzYPoRctr8o0uDnxlGfotsKJJFDdez1umh82EpzkEPvDpStk3i7jv1Ia9iWpH2I+Hw
bpqDz6V1EwSttuwH9T4C1UW/r/mhR2pEmwEb9TmuL8u63zGSsEkr44dqocgezvhlJMHPJEvXbo19
RKhWGSrSWrD0kotJjaNFz5xgP4W3/ex8GQajQ373F2MjBWPKybwZOWPQyMRRKEEs20yvQhylvGZC
xyHse84Fqlj68OkQQK91KnoXblmvHKggfx0K/88isFzoR1FONT2LFtnYf1149dQ+vfgH4A0C1ufu
Zz3d/my6tP2tKSI/+V/9j/8Kex8JrAj+9c/BddnVTz+eipcxlD/xdwy1TwMgGJXDR9Kfecva3ieR
uUVwjSoUIPhZ/PQM5HQBGZE5OAW23wFU+yRDHkIIE2NyJDz/HS0V3TvnFUgIZbTuRN9Hxvw01/Ss
CM5HQCXbd5DODds/0gSrbnu+pQoqlt20jlpMaWKYyMGQLoKcMVVi+iKrtuIbHj84U7StS1woBrwY
pzHYoM1OqSWK80ggdXPDuLBBkTTO9RKx2VXoBk9l59cAzXRrvJR0xSdHnFuGi6dk8pC1G/CeynGT
Deji4auIDP1kY3Lu2jcjCrJqbF+1tvzMmPypN8Oj66wa+sqd+quov9Ei+Doi+Y73W7ypNexmHCMp
1+23vjmkmmJuIkyDdpGJvYjnbSjHvqQ1roRMc42whjssaur5QCsCSNkft9FYl6tYTEe6OXmccfVm
7spbQmsiAGlgeRV+6fT6CQDlLu56pibLkPiLKS5TD826iBkCiRpG8SOvKLeWvc+jtFyrva+vCPdl
8/B/yTuv5biRLV0/ESbgzS1QvljFopFE8gYhkRIy4b3Jpz8f2HvidGvv6Y65nhtGlERKxUKatf71
m0TwSRZZ81I3WhFC92WL536zix1ka0NQ0xZYTJ8BRvvQOFfOPO5NfcCpNFDQL6b0FxHfR23uO8gz
Gr5ik2i2nVdzsKVPSd8TRe6RyjijwzlXifnsmN9b40LE3njEv2fcdVW1WfLUDVsSgTbpOKGvNIiJ
X+O0y/hdKfKvvaXddCnjFqUR5pYJ/auLNS9NNMk3c+szm69DG9Z37pbYbqVqZ00xoWYQYYpOkKjo
Dhd7Ul87jF92vcNDn/P9MCf3tVsdhzj9WCcovl8/1WN8KnA1Cf2FYIt6XXWmf3Jy7q66JPEjdd5A
wO+sDj0BvZa0nN0lqtuUhRLMBUbLM6CiODOnZ/5rPqxmx/nIYLlzDOaLXOWy6V5GAgC2Mi2bsGZ2
hj1G0JvPAb1fSCyYjSSLuIqE41R6yZ0vy1/Yj9AYERpCRkxfac8Qnq7xaCUbs48PZVC+6Xj+GMH3
iQcfTmu8kmMPl4UZGkbs74WRnFf7LTKD5KEtYXkImxlF77HQes896XL4sTpBzxn/vCmQ4LHSv1Zt
dWvAU1IxvNRAfWm5JshiIrmmXigbTXgDBAnRfD4ZVXHg9NgZUv9qNuNl6TzEo25Y9f2D1WHNaGX+
MzFHiAW0Hrdo+9BO2YenAWIJk92FNyG5OyXLCB/dVW2aEixSqksvoVY5cFdkpR6Cla0Cc+w56FWL
DYR8k7HJNWurU5D4x1YzakCNxt8XfaNjvqR9r6SF2JEwTiNgy7RdF/Vpck674m31pZa+eFoktJJS
ovtATYi4YCQLZ/Z+am711hjuEs21+V4JkrNMdZaTfSey8WFkmK4IFCtRpS+Z94KJ3MEHTK3q7G2p
8dovHHcnG1Zz1ah9KxrssP0JqZH7kmrNkzWxfD3ZPMm+sNDobltme9H0bckz45/KvP9Q5dGHrWwx
h94Hv4e/4nnWaBM43Zfmpm+sSDeSk1r8bFOmyc95EaH0YoKDsruyrlCiG/MfY7L/1eX7f9Ip36U1
/Z9v6O378P2jav98Q68/8K8L2nPIaieqj4B1+ue/NDkB/QrWkRCvEVNhfr/yXP/7kv4v/sRfVZCg
8gwmwW3/dUdr9n8xOVubYnJ+aMrRCv5vLmlv7Qv+1OBjwbj60wLXQvVGnG6vK+5Pd3Sc6D325QRN
AuE8ASW6Z34L548vMxBcS97Qf7/+/39dB257MJRd4I4iq695acJB6bLhcYnXiUIVaNdYDIBQMo3P
bl0HRzMQ1dFpR/MuzZd4p6WDd99ZhHKpZOieklYApRBe/Y1LijvQ1ZbvpubdpjarfrVVE3nCbWQY
6D+WvHwtBDha29Y2Oc7AR+P6JTCdnXLHIuzU/CKqxT3oo9levUxUNp6rwz4WXnX+15917XWkvzMI
zYkS1Yt/vfIy/qJAgH3u2UF//OgQewC/ALk6uZvX1l8Etfyiu1x2mz9eff6FWEQF+Ft5Fwwjl/Vb
R+Q7f1pW/6HJ+8zW/suzYkAbIP0DjVnX0+9qX8dsxaCsxdrq+eRvsjj74tkMNAhDZRYVeyOBd6l1
mOxl6+VlvxUjxBm+H0wyWRZGp/1zodsEYWazzdgNaVRWDHQ/OhFbQuuuZlXYW41JMZkb8MYIXTX3
swMZR2Eysq0GhqkNZk27OBj+idn7G9aDiwlKGtTFPkpmqPq/G4UIdzaMuiIIELl6snHbDPpG6bBy
gmrvj/qyoWAVINoq2JVdne/yivkS+0P7tor93ao6J8acPSuj+dn5vdw0zDt2fdaocErQ7PdZXh0m
vQj2vpuQCBqkLxNkj2c2ISNSP7kscJLCspvLfaDLOz8t3pJ2FbC1zpOlFfomqDtj1yXWr3adDPz9
Y/03WjPgB3U6hr1073iVfrqo/GkL2kk5Ot6k4Sw05+7OFgpuIalNrcixA/cm8HeduMZOvHENyv30
Fny+Y9rUzs0a7k0vP9lTvEc3aT/VXVEdZ3PyItE6D35VzE/GMBMOKbkuNP1JC65lMtabxhvhi7cZ
5iGFuUSexg084nI/DNL9BwxxPfz+fMRAAYGyDSgB29XAauN392dIoGrwqfa3M2JE159a3NUMCzpz
dU3LwT9LobaN1dXbXCe62BPlt1Zl8jqNfn+Xq/4tqyDfebH/6NRYMmhBYG/igYpe0xXHU1Lk+DIM
VuiXLh+ELetvGU+tNQX5BLUepY5c8f2huGK7+OFMH77QzZNXN4dBzsWt8CoabjdeR4bWbhD6fJtm
i1ouc9A+Kc3ZNjb+rv7YlVvXTZxul6mGWqZ+JO5pvrfzkSFUpuzpUa3eiaKYbyqV3h3BjgmFdkxB
SKbOM+vx3hItm6+v3+2saY6qGl5EYzhnX0+WTSzvCwUBxZ7q5hW/kJ/YUJ7+fp19cm7+dHysVBzI
OESDApqRaf673Umvgnb0+sXcQiyu9NDqDbTUVZpt+1Q/WfbPKmXcTfL09O4upO/J77PwNsnspK89
uYBsSNyTNEvfJm7SPfiTrm3MoMkYaMBFHMqvZo5FCezh7JzOs/1QDMvFz4k3LI2WxyeRLzpNAbtH
1QfsBmO0mJWFV1RX72yHC6JP/MgY68s899mpzuflyJCG7Ul619Z3GBQPcXV050Lb5EXDvxoE8w0p
MiyN9TD83NwqXodY1nTp7eUbYZzOOZ+0JfTS62wIhuU+6A9xekaEkOBqJbmEk9G2xMiN44GBxEnr
huk8eKFhyYrDXedZt5l+6ij0Elu1d2RaMNFWRMjGi9LvYlCfyLPmb9bizhFeQOSYamaysQwtP/79
s/td8rI+uxULNR3KBEKGfz/6J5nkWlc5xlbz71VWllx6ECYSkeu7EUsB0vkCAdFd9xlC0NTmuYrP
HkDQpvOgjf79mwFN/bcdDQ8HZMHHlBXK3e87usqmuVOx40LPWeYbRbCEhdp20E+aebU6N+hrvV9O
oZGLKmVGLqSp/xBzEYT52GaPywDzM0HicBRI5WuRtg+9jBu+TX9V0m9ht5A6YGhopb0iP9t6UjMQ
yvNjo+XnZsVV5yENMJTyDYZOaR2CLSSYLu2V5Vfnwb92ZR3Dh4/JK5d2u0GuaWxazpsIug6RXQH+
Tnyx3AHy9LpMUGHEa6+Zb0vTT5n4usERl4GGwR6zX/J0+/3U6u1xcvRDUg/tLsEt606M2Xvq+xV7
hFfJ/ODGtocHDs5cgwVnWJqxtQO11LdONj/Biuj3MNA7M77p8CDPriGe8qyS20qbju4yGnrUS/Ra
KYkq3mC4G2UFSR21iw1FvVNYtATaU7Iy/b3GKyOzd7z7Ub0nGnzKzimKe9lZT7Fp91+t0cKBLWfT
LHoxH/LJ6V8UuKJWOgCnVhN/QRnz1ln6Xuub4hgLC2q+Cp5Uw48InIbequVk1SAnvT1398AwczTg
kRI21ljeci94lS78F7gNugRIsVpSYyaWZht/swu5+7yfqmU5SdzbHhZeHuyGeXRDJkFKhjaWzd0D
8yRtxyWrbydmxRBRhvlQYwa65pjsG6eNd0PcWN/IEmTC7ud+cFqcKmPkZQ40lMNLhWEsAUL9hcoL
/KjmWRtgOhBzS/MW9AxmxcTosPDGQ6YSFORGSLnm3xdOAmdd2HNkL7eEFntriEZdVkrPQBojAu02
27ssmwdab0LqElKXkSsUwv1WWHZ5toyi3FZFb4RTH2MtNoz9eVAAsnFcZUetGb0t54k4lwlHo5YG
lGOw2+LOgNu1CYa2vnf95TQbs/NU1ha6Iyw3k9XhN9FTLUo1NOJBSvasEJm+xW7nuUqW8RrXTrLz
bSU3belFpT5Tynbpw5L7+p0pnc/J/nxbquIBs9j2IcZO6JR9nvKdXgynVpWv9nr7pGnMCL5uD5qd
dJFs3fI457185OY9uC3uk+xZcVR1Y2IgFMAnslMi1fUG+a/tHUZ0Oaf8S91P1m4MrPRJlAa4SCnO
1a7RKlIp1uNgIQYeccF4VE7aRCKR1DSp2zyWSb9PfOb5miasL6VJnHM5+ek2riv7jNmfV782QPSl
CZdKG6uVhsjKzoma3ohJ2XipO3rUuDMBKp8Xg2RkAOavhXotWQFx6m91D9vWMj/1kJts+ZTkabMr
lnQmC8kr75HS2VP+tQ4tU7DYOczZHyk+aGoqYnJBZfsAU5rr0eiCC35KGEr2d4WVGTcnMAGCfOyH
3VarLnHXcnVU96Kx0ns9CJpd2RhbtJUEL40BoVYVnlRQ8IkgzgodIQ4WxQOGu7Df+/csE9OdZoq3
Cre3S2eW3zM6+oPnASukuU4Xk8GKaRoTa9b1bJoNBgc+hLsorwhAVA6X6TRmTwQP/1Iac31hpkuU
clLikWCDfnnQnZxxtcCCpYMjkzvvPruTscTJIM30nF84S/d/fyf4QNC/FXmoeH1QXsZvum3+7vFL
vZErUxUWuYVgqFXmZiffT++6ee0aEta3kg4ll10zbeeGuIlRizmOzXLT6dBqS7ngFdtb5b5InfaY
tql8woqbQc5haptgH5fOg06k+UGllb3747Qce8Lgu67bjg1EqwXQhHxPeE489S8O5Noj4oRqU9Om
RoqS/4p9IBOYURKthpjIzyrnzs8zFETmK96/AldbU0awyW6jneZf/ZFoUrkWaJ9fFqlvstE7j5/v
BuEebynQ7yZcnxIjuCRVV5+8BmCrHK6lmdbsOce6erAnk0b4m6JDiZAWJezDZGbmk+afJBSfsKlx
wtxUra6HMpEURP24MTJgTydu9ygEl7Mo6bl8j1TbHsMNo+/5UbdRp1ySkWm7AjnJ994IHgOlyac2
Vc0/FB+/e7BRfIBgmJirfwb0/ZvffoVbR06Qu7PN19LXHzyWYI6m6bMQYSoBFbTaDfUwPaPzK6Os
JbnYcKxuPybM7Vyvak4Scp7Q8+w5SZK31JhOI4LMe2zCsWDrtB/gfgJ5n7inkXDuY7z8MfoGpHdF
G6UGzsQxIOaO6GW+q7GxcRmDJtQJQiCmMu3uO33Qwjle0rNZv+YswLOdpsY2YRwaG/6zqZHPbFpY
wAYmjrC6KV/AI8fN328B4zdiMwNYemOTDGYE4Taz69+7WB8F+gRpgwrZDtqdlgztBYPymObi85PK
aF8x4e3mbTk4iOSMCf5uN/1AQT2fO+M1MzxxLVt3viv65RVnYbDt1D0Z6GMiVY1BpNaywVh2XjGV
D5VKjp/lV6WL5VYuDeEMeQXDs5jP9pgutyA3F5oiCTkXPYHjNN65zReT+FuYhlNcQ+8lNzrB76Pt
GAxjAfJcWXK5H9JuK6GgwHGDGdk1+1gqtWuWLGqLQZxJF/oSg72XC0VcpjfiYHRNtk2IiN9jak2P
4NhlhLStWTl3+rZbBxB2kL93M8SuSpXPVI5EGqbTPnaK+Y/y3Vc7Opf6jGb9h5cMuxly5T6T7nVJ
bcRFcdztVN5xEeiivJXznQFpbqMpK7l4bqioc6/NhDzLyqdi2zMR4O24bejosTpSCyaELBZG2NeJ
8WhV7UuvaG/I/A1LDkuMC/MWIhg6jLRv8i3ChXjXCEO/BIGz4S4ob3pQTX8MMhkvJj+r/4Tl/JXI
87lWWAp4tq0zMkZtKy//T00/fsO2L2fTxFdLzSdV6pGP+/hlChAXtYiAM6uYnruuTXcGkLlmTnRs
mc3fVQV8QpiceT3Fp88jK9H960ho+UY18o573bi2gZWhOCwmNorSD6bbdaGlaw3Kyo48AQQQJ0v4
+T/0Bf5fG31+JwdvQrY4Hg+B/e/WKLIaTc3SkPTGM4fX1tXN9EeGpmqQzXAkBABfIUWin52/ftbm
JkFFaM6mH4afqENbA2BhAFdB2lJvBnzn22Kl5pFpxVOFI7veLv2j7BaJo3hxNoqmvDlJv2uZdDHp
ZoEsM45KmsxspkWu2FnFOOMhzeCrtX/6boVNX748Tnp+wSWSI0PLTQiHwtymdWtcVybV8oKcjvpW
rCJ2K3ZOOCls66HSrp/1+hyI+A/AsdSry2fDuZSG8SwdmAhub/UnwmxfjSxZbrH5VRRatoe/UG7H
oDqXrdDP4qvv9N5drdJ60x0R6ztPLrxmdxrEZgpksO/T3Dt58lvNMbLRe9s9T3WQhU42EgxnB8FB
DsEIuyPw7pUR35lTwXcYBoxeZZd7IsGexeSdjCCxyI7wv/z98QaHBDz6T3f8+nwBH2FdreZbLsSd
9fn/ac0i6EFdrfCwxbUt7AYuq6RsjnV/Kg0NfYFLUjyQdjgxNCEVxqjoYPSTGMwPP9X1sNaR6S9B
V0emjgbYwFbbSBHEtp5zZUKVmPZmHAL3kGiwcJcsczdzsJbp7AY0n5YMBxG3oY4b6I5f1QxdW9/o
Tu5teVY/FVl3YW3UJvzG4n4O6A56ad7BOSrDYXGmi+l1WxVneyMl9tMhq2rnL2qG/N7emvl7XVQn
2U9T1BWrkSJpF0sLlRap0Q9Nr/dp0lYnq5Rf7GI7xTcntYMIIaK+Y44NFlyuI6RDXQER1dL/CfwB
076zJzgwcZj6X3zOFMRxXIGGFK+ZE3f71kRpnxjMhps1DNTj49PrPhSK9T9pVbExWN99XHkh9dtw
G8wU7aEk3a+gzo2moP5uxX7Kke/UYTdq04aTOoH96Jhcv1jzsSHGqIUn2Ojph81a2rgywbPap4DI
TT/0rbTcG1Vbh0YKdzXHSL4S7t4oFSjysroRY5hambkZsnKxkpO0msSYGcU8hLncVzhIR4NljLQ4
ZKeXEmsomC343XVczHL90ir2lAP4oAYKZCeAQ2w53HzU6pU5DDCOsBnN43AwtLfMrb9NGCdHRjV/
WHN+mjpTHWx3ZcdndzScEa0dItLJvKSgOKEqCwaBSXy0luoEQ4AMNw5QdwIfsTU+gsQgrF1aHYqS
dm9yVIRqFvqhr9I+NOcv3BDWl74Z9Z0DGBo2y8T8EO8MMMxuk+B57AeHpUJKi+z2CVdt/w7tApbe
imoR7pZNulcZR+yzFKENuKZhTjU+UEO640B4aJyVfo7NAv/emmpebmnrMZTrYAdoBs/XNnPkJnZ5
jK2GPK5aXIxk1jalfrXsX5M2MVbuix9TbJGUgCBVTn5YJM03m57olCvna95idIhALnSz2buk4gdH
/oIVjYX6BYmOXzC0H03G+Lqtnf3GuxuFxSjGJHSj9nhGwLSnhaFu5ZvxPl5KQPLGuLkdBs0Aqirs
MiX4wMnKrI12C3v3JOvpqdJkf/n80i0ttGUrYMjJth9FEepGPEbZ0DEULab9orRhw/i11uZu90lP
z2OksrKxtgxd4JotK7xGLGwLSF/7StvgzEeSwsI4FzG03/Tzxijkuext81BkssRYK71Y/fjd7yHU
AoKHpNA2oe1MQwj29MOctO+5xr8srQLGB5KpRafUIoa2PIyO+wQlL1acSZMz3dg1MUiAOFt0FrnR
8rRlD1guNnbnbC1LGUx6YmYQtrb3PA0ilBSw6HjeNvhAmJsYLhpFe/Ub9AzzyIGT8Z6RRBDZIWKk
un7QYMWTGBd2T7olbHVZcnXQ0xTScK49+158SvTsufRmhYEm/29HaRVq4NOYDkA6md5KCUTGaW/I
aY5qq2BNrlwIN+eABVndwjfwuUW68Q5vUqztTPRcy+A8SiR0ASG2YZ2xOin6iLhsvSi2VMbp2ohI
8/M5NBeSIBiNnGHKZinwrfYE9vPOjBLsB2/VTaDEgcnctjDnG/Q/L7TYmUe7/tkPJ32IwdhlYmyc
NGt2TRXshTAlJHZUH3qtLobfQQ4YfMzV+QwXDIfp3CiDm+5CzU4bk2mvyJoqnIRPCQXh3YgncAev
7K6YeJv2nH3pqnVegZjl2tcdGq5dZXvjh7dGNqOFPluQax7ceglLh3KXR3zLrbHD6IceXnfkfV7J
/hpb9TOLRUV9XDYbx5mLR9Fu9Eqj9aImgHNI4EWQPgRSmXe1rV2qDhU/QJh+8MltaCkZLeW1G4EJ
PK7l5vhQdhhxNEsUmPZ8N6IoY52517jx5ENVcrwPTBvxbSwOduldcy+dj3jEyTvHpTYXRf+QLMkp
DrTu8vlqyeV876OKMR+ExIzGMdFIeSNMQNmKI/DjchwTjvbazXet5BdSMKEfNFdMDxB+KAe1aMhq
m/bCdjYxx9a2s2OkXSUe9CL4no2Ndu/XRoVpgPN1Lrh5BrCKq21kGEp2MBJN0OJS6rcc++giMOr7
xiaFpdPw6BIjzjh9rR782s63lVWm2x6r5ppw43KGsqNjOeWk5cMUmTm2lokQ9dZqX+CE1hHiPixY
kk5/EGJRl4rYyM9Xqi3GcOyG5mhbsglLRn2bWA0irGM322TKpDTVB+PBmxlkYXNFH76+HLOMpbtA
NjQzC2pLXONGH0DvmuyLEzjwDKFWPtSi1Q7k+BEJEQEjXkqTNQiR8XuZuphs5L5/MwKHW0rkVIk2
xkDYWjZhoR+rttV/JBXWBSvP1Vbd1UrHFmOIRD/oLmIObWjsR/gqY2j0S3W1G4n4ne8PbMKqi/jB
q0dWSsa20jpCgFN7vC/oeXe6TL4YwWzCEnMbALP5uzDm9qOou3Mq2ncnHb2bQStIZIGzS2m7zpjb
QlhJgYvqjGxi0x2Wb5Ycb9Ni6B/YXz8MPjZAbSAIiS24c9xOfZjOIHYvZLfSJ2nVdZY1xa6nGi6E
LFwayX84aUY4Y55wVHhKhDQ/H2lLKDJW0qRjQHvbzJCJt9iE6GHldPNlqWW7SR03dIS66XB4vyZG
n0eZQRFStAHpDfF4oZ6p9lpCeBNzlZ2GNWeU95BIl05Scpc6FpxMYzfmZG0LNyvfDAvZ4STi+pLn
NOpF4CLPbyhaehR9mrA3ZpPXp5pgJ73cOggyP/y8Azgoiua5cnpoXZ40j0x/SSnOeLepS/pCzp0q
CVQN5VBaj3V7UfhVvBuZvkRZ2llh7HU1l2dd8i47l2Ufz09z+zB3vFFQ9+lsVYYNKhU66HS7Jk7e
Bq9/Jw3tw4b2diEosb3TY2/tJ1Vw87vixRrJpeq9hwVY7qs91D+1Uph3MWgaZCPM4FL7Z063soV2
/F717kXG8zEbFToXF3JR0QRbbdBPk0ZLMrflM7H2K+jL3Lnqn2acdkMn+JKa7d3I8emNpMvYeVzv
8trrbktvihMzjKx+S6b2RaT+cJI8tFsNpfJWzcXR6TP/zhhxrlhcvP8bUWY3M+Gui6vxOxnkE0kZ
cgDbbIHEYNPd+mSSN1dtdQDtY5Yl0NbX/2noih6GcRgHyELHqg92eWfww46udqIv/dvE4g2zWSYR
Pema1LPEZ3Dha58PAzH2WIPNCYo+G0meDKwN9xTU5KDTY6YHq6CdbCVY3SnHFDkEbqjL4mh5pNC6
Peird1bzfuGhvXNXXxLjh080yG62jQVxsoHXG9d0rnP2Z+nb3BRfCVYnVaInTskNMDkJxC0LOIrq
NIkcld2b3nStNxht1WEz4AMzqOqhr1fZEkUBOnGl9W7kWy/x3D5p43KXBcOT5PCgS37MBoY5Kl/s
nVWXLwU0iLkc78kAbfFZqyfej1dzEPkRM1Ef6znhn1r7q0CLlNlriUheLbMb8TpWxMtxwUUuadfH
IoBNqeUP+fIxOgDso1/eI0rTSay6eghttoMOmIhBZNS3NYaeWO72TRdQ6pkbEi9/Lfhz4vp+ij3/
W9MXb10K/knny8Z14MYip04qCNyYvqDgUqHed7c8p2QwsxssWD+EXvjueFpUQCvkXDNgE+IixApn
U3h6vZYIpDHTtahk4oVtbcVidkDYyNrlxhJuHnaxe+mn6mT4+c7wKLYIjKaAKXxkVNrZctI3Q3Rf
Z4bvofLLaxmYP+D5vJK0HonFwwSIpqK027t05hLWsiByZHtuXD6XROA5WgVRMM4HTdmX2vAuXQtc
Gizezwq3r3CuGYjp3k+s2dHulsfO8cpNb2jfsEshG2bBik6AsnFOGjSA2hcUdPQ6BbHBDuEmSzrd
XHdAPj5uvI4t4WJwHib+cMus/OjE8a9cGIg/kzu9zB36ypTaRJpRTYwWI95vam53nb1uw65jlsBE
X6nVdiYgLmW/OM1GZPWMYxpqT2Di3VTqN6By7GfS4Dsuu6FX2K/F2ECxTDFrpiuKJ+N9siFIa3ob
wbPc+6X3APvk4BexTgbSa2pnH2klX0r/KZBIrIeJIiwPPBSjVf7mEVzU2dZro+stm9p7X4bxYE0k
B7olynYOg/t8MJ4aqM8c8c6WrKakkpgo6N3XdolD7vfIWNyXwu3jyNTwu2od8yJdBatiAC8vu0u/
pjL0xknr+ITsIN6Tl7BR9vBYYdaFQwWzf1GNHzPzzispnd/KNVSLQy3faRO2wQZOEr1P7oblZ1bU
g5lGDlZMKT0Hg5K3sqF5bDzz0XVbtfIZv8AebnYoRthIrsI/DPgjz5OCW6FV20oaPzuLdMbMSO+c
4stgVPt+MF6HAnVN6v5qJ9iYStcYOoEeassPXBWoH2r2TzAWA/k57vcg29Fx7DGTumI6X248zB9C
T+vCosq/qNZb9cr1gOiRu9AaJygJIwOxIRxNMYVFjR4IEPhi9vr70g/AV1n1xXLwTjCr7OTU5d7L
WZmxhLzeZ1dNsikLZ4mPbvkuuKBgCSRv2SwwVDbOjNT8gxI6W7yHzpRYydvs89FXCsVK/mP1LNeZ
iUz9Dob4Odc9LDDG+l0jMjMrIf8O1b6wYCfHnv4yV+Riatwhc1DezCGgCRiNU1ytW3XeC3Z8bPev
db56SW9GzuSjO6JRqixzb/sVd7VfrhIRBEpogJzaqjk6jK8BBoBEgEMgNxoNzy9rDy2Nll1Okg1f
MsT3ZthUH0HuNLvA1d98/9I0PtgjvwTCGPd9JmvJT8aDbPtpD2DL9MfiZ5gHPyvhnjudNKpkxJxd
d+G224TZYCnDhYZAyVfF3mpaSH4uR2nHjbMPxKsY9R+VD1jeoTDBm/Jlwgs+HiiektSIVyuPHYDq
B5yjDksTLt6ArqqJqXtJyTm0GB5hWiaP4GrIr5sRMxpzuRDzQM882OcpgxHVLkjJTUtudAO2mQR8
GPUxcs0JI3k+1/V8yHJKt4p2gDuewbxPzt3SMiBCWBEW5Xzq2tajDw6SXZv2lBjFcR52FGMu1h8v
TJ+qL5lhaWHX9T/ROZmRdEBjs8wU10wwm0uB77HwUNt4NWkwl0angavVY2s135gXyQhyCoYGHB2H
1GAuo5mKYYfDLzN1X0QChpNgeS9E6a2KVjpuM0huGZy+cekrvOKy/uC0A5Jp13vSekCsSbY73e51
4jjFXkL0j0YDM3CdCidMDW04url+VPnwMIDy3GNIzWPKaLqG+Lh0QczEK/uh496xtPDwl5TEanIV
oQUFyIRkf9DLbj0GUMgG4jmT1gcSeazGHYuhzWTtZZ8u4TLbMRgCHzqAQEpo0g4SBw7n1hMJlWJf
9XEcNRjvhgVDQghX9W7KjJPVGke34xO0xXwUhf6tnzzu5mEOosXH2/oTnG0xlWmxVd9mqd6fY6oZ
rz8kkrs1YWLJXQihXXxfnJz0uGayIq9QHylWERj2mTYibuxeqKtAxKB3122yEaVbRQ1kpjD3cg58
8sVDW5RXkkvkZhjUUStnlAY5mFS99De8Cob9OCdiJ9v255wmOn4w4Belyr1ozFbWWdpGgn4t6hXl
YI1wbp12+WaFF05/YOpCx8Dl7Kf2I4lkd0D5WWTZPtakZbERbcuNwsql8kPWUdmPZT0NB/EjM7v0
Wtmx3NSWNHBf8tvHchmPc4fqLBGG2g7eD3OsrKdCIR4JMnmuTfcnGWaEDbjYLXi8R6s+Z/gv4E5Y
hh02J5uCTnZXIHBh39nKPedNfokFVu2a4e/awbtUZXpyuxlb/IYIzOTWlBwrrj/0NDpoRoQg5tx3
gDJyf2c07ktnsTuban4uz9B3FV0o6CqspWoHK3RjLWCFvcsgQRZ+JJq7vBSXOXBeyEZ7JwrQ3ZgI
irCIZBgq7eAFqOtkZ/Kn5eXfjLR6itfxTy+MNHTB3+Yu9vC1C37NiUfoWQ4zwSP07f+Rd2bJrWNZ
d56Kw++oQEc0rwcgwb4XRfEFoRYAib4lMB7PxBPzB+Wfrqzyb5frzRHOm6nUlUgQOM0+u1l7reCs
2wMWQKIByVIeYpDa7/IOXsI/+aX+IDVaaetMzxuqFBXrbuBs7A23irJDWU+sEWbixaASHGQ/fmLV
yKeYq1drUi6r1PIAOLw2YR45iZTfpMw8NlJ/iGUuH3DcAYYD2ehHJzMHV6ZDUBr28vUeQJBCarKG
mswcfDywLFyrE4hO7XzyScuUCxvuriGP9eyft2dmXrunv3lIxEOTR4Azrn5ndXdfyM92+zRa3VVU
mvXKJPOqZ3BNcrkjXvI3R8s095K2CKtYyFmN7Gl6Vxwj3Dck42P5s6jSdIZhRU/KR3+OeJxzsnoC
48phoFCygwRTA4Uyo53HQ3cKOoDRSi+HLubQd0OiEMfMaVJ8Zkgsy8PNUqVF1NObWJIClIIJdYAB
NsHSxvY/SaJqUY0XO7B7Uv1sP4rzhNUmfJkuIUmOkTYVYNxKt6eeOrWeCFAxp71c95A54CbWRVZ6
/UtLuLMDS97PnoMl0QvGyW0kuTqLsrtH3RlVu2q4z54JdrKf9BOvVQL6PZviAKNI5mQ62esGYqZt
peXuRIZE1FcSxy6CDz0z8TJVA8AHRt+1wiW4jJZAh6Wp3hGFpH+rD4p6ebekix1/Z4P5mHZhVqHW
gyZr0IepV0OSmcn+Mq/1iqw9aPdi0qTus8De+ndIUJ+EC5Jfe3ef34W1ZdDJnimUQOzKTTbak59q
6mBOAzUlVAINrujIvAwmO1yX55MmM1kbBN1AvvsoIVlS3veF3c7l2gohD8FGUAqJJbjXHkCHZ3Ye
c1Qn1sXXaYUFWf+ELk+EIxTMv++B1oSzYSIrnq6nGL3kMfPN0hCU7jgLjFknq3MNKkVRhRVK3oGJ
Mk8pe/xlFyKD+xz6z6GF26qBjgXLPrsD2hOD3HxPgNhzygLoSPKVXCYfpYIko1GwW+3W/kylZzNV
imLZZ5Oe9Gq6MSJSxrUdxWuqCEX+XKXNBYQJ2qxhDZbYPzehstJyjbJHoYxZVaXAUZUpRyXUD/Rg
Al7MSrVFTBodJFy5Gwo6ALUKoGk6FPdp08EJ0of+TA4ioZmaP2+7unapudiAwrtlmTaVq5j4hrmh
Gl7UTY422rs0UVtTK1iGkKJ8SYp5LIxkOtLHPZM0dzMjH2aKpOKGJPLmyTnt+nkawV806lMkBnWe
Dl+rNJWrREezM2mQe6liEIBkVg5+GLdb+dFuCd1MoUrJvBpSSFfNw9M24WUJQiCzGQq7VtQQEkO6
W+uB7zbp5JYABZ1y9hMGq/IGUBecH2oJzFq5NJOmENDuRh6hvocvSqYlAtz3HMwNYpOtk+Kv3nOw
84pMqE0/OGwYkZqjAVeRrtcfcBnpKnz3oGO7+1RWoWRCI11YZxMBLzF54jGpQzSmu83XmNwWjK/B
Dp7JB1FsztoEAqZ1EgJyvcyuKiiaWRVF/mdFWYw6AUhvetGzlP3Ks886/WRCbYYXxAmU+5m+mAzt
Iu4MdR7VVeFIanL0YzlZG9BqxeZDOnQxJ3EHJVVuIg+jnYiFPiVJqZy4KpYmFH9zEDU8dDkq+MHz
2/f6HNJkNAOaao3+1s8zpJVaM4Zq3psNLWBmyib28Tow7y8SUBVa87rWq8tw8tLFNAr28UT1YktB
V4aCl9/rpDZIDXs9rD+h32dE9DS6J3mxhUylniZJSlII9wzkeDTZGjr0nogLpRwfeX+r4/upDJBo
yTUnNbRLq9MV6JfVapjQWo9aylYNusm0V1habK+8qYoPralspxipYsqAd3Ra4d1rDe6isechwYmR
tUyFa7FRyVuauhsNfe2mSkw7aoQ9VcgmKPHrPX4UbwkkN54x+eoasqVhHSivD0VeNsh/wVgzJMdG
uW+GMMp3ISUXUDWSE2XKcLjLSgYRW5y5VRqpm5Z21T9wl5nv/aIz/cFYNsNgk2m2rR0b4OMPUAOR
X0UK+zkG3qGEJaq7l7iiqdCK2teUZbpJybgKaJZf0ug+OZQFFdMozJulpFvxlbM44QGXRRT3jRuY
KUUKcBAL3Xye+lyxPDnpIBIoIBIGQZA4Ta3La2TmSBRwR06WS8ock5UtISK0VinxgZfJoNIGeK85
dJ/2ETDoEuF04q4AQ2PLyTll4egILNlVGKJTmyXnOOtmsVyxUfVhn8sjZ7tvL7VYQje9gyigN7IR
EFHJz2PC0ntkaUGcnQyzFqtP11H0IeX7Z+kbyIUX+oqSG1iycEPmx3SCX/D0+CWhrnron8ByDR32
e/z1rf8o35+PezEtno9T8ay6JUEBlZAcYuJGbcvF5K6RiYj8CZnelMcaUQc9pR6fI/UP0EF4ktIP
NX8+9zVEVQfoDEwkf7SFSRWDElHKx/lmuv79gluerQMNVsG+609aJTWrpEztXFi+6IxhsmtNNZuW
Wv0GZPm9HIEW9fhFUvV0B3sOh5ujKXKwCO12AkRZsleBFRnEvEW8RkSXPLiFoxuQks0b4xmJjkJR
0pBIMAAQVxPpS5MfLzHCjOSbr5FMlrmtY2X3pA93Xtqx7Bl+R5eXTIFRNpsNGU3KpCUAKrvA4bt3
g0XkQ3m9SWhp6gO/dAtFily/6x4oUBXmsTU4ExODXpNA26C1hDYVWIPElNJt12UD2GXrHUaPx1IL
HpQ4n4260TJ/EFak4Otoiba9JySqaIOJHNugyjPcm1cIVoWc1NV2KB5oXY+tC4NPQuK39yjVQSTq
egHroFFMTSVDhRdaElTVnsnZCB+QTsroxgawTwRAerwen3HSJuCBcog8IALyc4eMTHQ27OymDMpY
cZfIHhkPe972yq1r9Gr35Hm3QGLeu9hfKpUVbpXOqo6TmCajOotfrZEEIpWA6CgToPFgEewZwFIA
zjqk0UadKlPDfPjbCXB02vHJxdp5E+0i+oXrNpr7yFG/yTGF6slIZMh2nqNYuin1DhAMUDuIMIGu
aTbnn60k2aqdBBdYgzfTcJLrf+AtH4Y6WdlI3Fem+fwcO+7geaP4ZqIM9Qy1emXSrw7TUXhSa7cm
XkFHfYJKm5ADqsBl1QMasFqva9RT8OyUs9yf9CJDd3joim0QhTvTqGwPxI9GOLBAyNhYgAxY6ROp
25hBjp+m10Sf0j08K130FmtqsoFCIThH/TeSoAafpig7IwbSYujIiEHemTxk6fgsClbXI9Zfe6rj
MLHR4pgUg+k+YsDVSR6f8trAO1brfaZRbh3u/QF4HZVkW6E8ZLFIU92Ni2d4eriU//LDvQHA8du+
0kIbPIO++TOK4V6EZ0ED08rBGcPQXin0wTHkWDMO31CCK1JPO3yp5x3Gdh2I20MHpT50aUYrZGzj
2iuQLBpQ2Jdm247cY8TfWhj6898fpn3kr6XsHVmE5KexExFAjAYJHkkQioyhQhk0OWRqVSzIuZub
bpLCRBpP/RRCu9+7pxwg/QfoPLyrk0UA9QQ9ZVGHdkNvnCwEkAcVp/TZ4lI4wNInU1OmyCCrQbAG
GQ8syM8OOS0eUp3PjKDuj3qhP/dRCtG6mjy01yAlDAcE4rUEFmej6gNI5Cemo0n+NrT7bv/bajQB
5HJMdfSrR5i4nAcuDJQryfL7WxsW26a4b0ITa4yqSQRRaY5OcvuKLbWOfUBPQkNCZpmPBfwn4NPM
V0svNsznlJ56KNZMqC1h4yapOG/MNN8Nst2fGOilChWMa1Og2ZCKfpCoTYKNYq6NIGmB6RtfPvmS
dypsmuDjLAT2kq2vP/q93EXaqorLnTWtW50FpOaQFT5pPFQV4GcxsEhU4uolHXTDe26HkNBJlKLh
baCcdDcr6nAZJU8Qfv/xnbp6TO4IRcQ55R05Mdwul6Pz04RvQG1q+oNaPZyFIyMOfb/d2a/A3NsA
1fa92TUzeJc4FwaLt1lBtLJbuUL1wRBtk1ieqTaxaDRjR5VtAQ9H/KE+SUIoWcfBSLuyUJQRvRi3
/a1UwP73evAzPOmc7Lohe5WfCFGMiOw45WaVx7Ndhz1L/zEkhtDGmS4r6OzK/JlfoUj4fDYy/XoN
sK7OfHwV1nPRR+XN4vhf3e0g2XWlcbN688yR254rmlfdovS/KAYq867V7a1SyIabAT+Ms1o+PAcA
yzlF2I+ovS9a7VKG6vDePdRM6LCJwjo4kOlJpHVrdZ+QGuTzslLOUnkPdj6dOksVNfiqBYCWUWk6
F3Hoo64RLH7/Jsn99feUVn2U2n9x/aQ6gw1xneVqj9AmeSj8yKT6KAfVtLPA8tJCVS4K6tcb35KT
BZDiDLEq8FMuh3UtHncre0WlQobUtth2/lhXIxd/ak2ftFqGl2kmOfgjRerK6fA07Y3R1ZVDAzTn
QmE0theoXbXr89cJtmlZdbn2UnSRe7dQVaTZN1zIEaLfkcr52GbU9up7l86LPF+kvb3+7cH4o7UR
LgqT0oRV0jYS5I7MQX0xQIdMFHLTRtxVS1CDRLRx0jsKKUFTTe0Lh82sqT6DRO/XJcnHndVHOtFh
PnHrOkN+sUD52RqmkNniq4BBSJxfO/z7pQruW4ujav7rRyuFNuqJyDQF3YHF3q2gYZ5rGBqggRZD
EvX7DPj3JptMXGlisEZjaV6Mfez+EMmAEu18ViBDAwhv4uUsHg9oKkmgMqBCVP4OC8ILAAad387B
ptdfHqRFYXduHzOdzftriB+QkCBZPRpbpbRF3kvgu7PI31g6EnpoclI977QtRgBfJknfg9w2vyzg
K2oa3kNBK9AjKf2Xu91t/Br6UiWkuapEgN6ddKGy0GD7RY4bKezfU9lWYhPyUA22KCWZlrBEnWx/
r5NHh2ZGsdZ6p92U7jl5f1h9ISbwJePjRNprUhSEgACDNxo9ri/mxJpZnLv4WfVzL6EVI2gt2sst
mIZapuKfl/0LsoONm1iJ5j7VXr70PUqqzeQS5MmmNhMIYyV6FgrWS09JTqJdvgP2lSej80HVug7J
gVJxCAdpbxdktIekeskM/8O0yWmgR+iRLcpECREpHlj6RZ2NLAXgTC2lcvZo9/mEilVUv8lqJc0Z
GkBahVLNA7qAHamQRElWWAR17naGfOgGqJFJJFID3llayeze8cThJfksJhy4TTVBCkzaplK4ffah
OSP/l0N0GlmCitRlkmW4M8ngpXph0ir/OGnJZ9PU2sKGEy0P6JXJzW87aImyFFJAflEehlBhYALr
oo/FyqRPl48gSkDV31TV9qF1gyVVq66A8bY2WpZUFCzVIbOPuLpNE0TRSAfbn2zqGKJLwJh+IiOh
AmbMNkFk9rJPlyzhv16NMXwCLos8sIQDTH9ICjUq3zya4kWWH0vLBvPcK5aT1cE2RhZ9mT96H9oR
yLwl3aacXuglbULde5KGbp1CjYhZ+YigNim0tUQlu1DGaM3c0XASzc2ExaDlHcRlPnH0RNo82nLd
WWCpaYaCYyZhkSLQejIn0jIZiXxg9gWvoQ0E4gQU9FAAMRt03Qv2XQjOY4jqw2ANPiQvlJLvYbHU
nrUbyHWwrDN/hyQn4FZW8jRozdcyM0CshTtQw18pDu+apGM4xrjptEoLw7Nt7aJLswQMGEFtHSCx
N3yE2zAzvDgqfpB8sqCg21W0SLgNvBWUkacxjd+AdGa0X0BZYeM112k6JwW7bhMFMLjx3Ulwjz4e
UDCPdV3/nouJZioOjv6LGSXg+PT+mmr2OqwnyZSm4vsitKaln89RZ1oqUUsUIHHa+UHuQaGdzif0
e9/t5hVbRYEDC2+RsEOUGVYfMIPkBDgsuwKrJMd3r8+gE/CHVzmQ1/CfjjsxON6LcqEWUJXbqwox
3nWkSecm1t56Chkkbu43XB8NPNDtQY/jlHktixE5kuwesCglFzlTH6iQMt6WmV80DYMCNLLo7U+s
0oeOglQVJVebjFjaUt2qRBd3qyxPEVUAI/tECqlpyDyUfjsnSdR6CKlSTmk9I3ShrWuWz77oXKuc
gwnUSSw7T51PJn0ytcz0R5HrSxT7q4mdt2CcFf9IPXFikgmchPEP1Ki00QbqZ2B3H72yH0zY+DUQ
npR50Biz9HJF1QUAj6XOVbpTQHvIVJvqwVHS+6nNEBvupE9y3h9oZry0MP2KB9ddylI+g7Eq1PBV
KbZAOac2e3rl5rlpziqcjzp8HNiiGznOL5Tt52oJciDN3DYBf5nRWZ7l+ppCIb2ZcfrZWusnbfgP
0wJcDom8iUI0Yq6nQb7LYBWVH5KUa/NpAKuC/Isu2+wLXQPGm/As1cAOkH3rCByA+3cR7gnxvFmv
oNS1QUwUOymmcFxU8AraHQR6hH52Vq/ySr9g5PaZOuJNKZZaeaqKSQncz67bSyiFwA5NlQ4V+9yC
I3YGAx2hxF90WXGGdVikZbrRjNJHSwNofJIMy4nf7APdnxeWJozJIsHlDyi1JjnFmy6+FerjJX3k
DyhaYEGfXOQuvUndAZaFRQ0OnUY4oZ0a2VjHWXCE4OSa5tQKdai4sVHhMcuzUKjG3RRWlqMpLk/O
SAEuyAs+nKKXgY9E9mFI4AMwo2zlI+VU62353kxAd0X3eeUDj9OAVxsojjpV250osXwQkb1AD4CF
i6qVNWnzqVU94Y+WYXebfGWUJKz3R9l86+at9ONuDWFkN2o5UNdedB0F9DprABEk468CFmjzbSQ0
2sqwOFAJfqwH6fl0LCf1pdcwQIlMo5Jp+2Q3q9C8TKQnzWd2u6cs1DbMbJTR9g8ayJ2MFd6JHM7u
cQhg4k65xWLugNx4xH+iJ9sKdmx4ZQ7EUyrfLF8iez6adEnOaBUvwdjch+zbxtUEg5iMJbLC02tU
jJ9ZCMgCmZNODcl0qyTtVQUGfHz4ABgB8mQEq6aaOE+FM7aNZ5DZf0WG/uUbY9zI2dsiX8I5bq3D
xibL+MSVbiElU1pbNFmE6GVxCOTRGVBCSN5IN9KKEeD/w8/dxaMjDVdUZfnfxNQn8x590DLwI1Wd
C5KAtjCZindRJkRYd3s2lhuHUAVQPnHT6nHrQGuUzCF9sLZ9f9FH6n6/Tl9gQwANFjMvkNB/mRGr
Lofl3uwrqnYDe07XSlcfk42WumjuAdmPbMIStieXagyXZa0l9+ROnvqc5OQKvhfR/JgKGJGBul87
USyXhhEgJsWiagt5WuT6WzNI1xJuZpEX9Y7JeGyhVg8remCx0ZNcOdTPgHYL8HePfpoBmbNMGcFk
OFu3nTYpRYOIhhMbe6ok1tRQKtrEx4yeESPKXaWSuqyD18jIylkIWw2WtvYghmiWfsLbItCOLlnO
rREDHSvJ/vilXmys8YtaRgfaS7ZlnfVTuWnomyiN5pMhGx6T2SOciO6ueJVyv7v3ztrdfdtlS+sO
NCQPJ80C8GLmhJo/uHwHNFWkNh0r5EGGR7vYfZDMLOX9PgnJKMHYMtjSPu9Cir60t0r3xsk7ThJw
SyNPKhj+hNp/mfQd2hmUECnMfd4Hu4ZdxbQXMiXhh9ztH3I2uKS2zrDMHJ6U6Qq6tRFPSTFEyGCR
lR8ctVIvCKRBsTd0Lw+imlmSgLRVqM7U+fXe18CAaQ/gGDUw3qVhU/J+LBLDAD2IUJ1bJ+q0kqJU
GAa1qIBEi5OW3d7usjOAVpQ1iGaQPoofA1t8cMI7vsxv49K/RVv2/ydrM6Sf/3vasn8ka/4re5lq
8sY/+UXVvyEtShVYNlFQnmgjMcmfytLa32RZtWECMVEq0/UJLeF/0peZf5uohq7RDCjLMurS/Oo/
+MsU8286+THQ2UBGRwdL+Xfoy35pjf/CaYM6rQFRKd3JaA9Do6T9EyEemhM5/EWK4sp3c6t3hnsP
tEPYEDzAIBj1U5BqqkTrR9u8Nn6C0kFzGkC1x0M2L++kaYMEIn/wemBBokOr2k5jOJERT5WAPFfZ
T2tC1sbXf8UhIbs/52pzbGARQemRnTU4z+a5Ntv01j/rmWXGZ4gZm2HiwA3KcUfb7kP6RoyIflpy
hHF7HBJzZueRS7LK8VuOEDuZPSkaZ0PiVF087alt6BK8M610Sn3UeCyAVnklrJgIOb+7pZZ5jRas
NCm/ktDYyEa9jEha+bpC3ZI0/H14gX35555Vy7QzXgIoCVqYOqDr2D1CoDNkAOJ2KRmVp5sRbCfd
H0xe/9Zm+7/jCHyNHlH+/RW9/5Lwfv5JyvsHDe///Ov/Gxy9JDP+T1tp/h3FUfD9X8R7WYdZnCX/
/b811V931O/7/76jTHgAUUdDbJe9NdKB/bmj2Gyqwd5AkF3VodehKfjvOwrWHxkaLaj6VPib2Id/
31EcYCYEYjLKAPzm3+I9V/R/IvdhS8FEBhMg3LSyoWqjKvxfuzw7LcjDtIZJ9pqJ3eZ2O5+PYr/2
dovjGb1RQbTlVs4gFoHYZeLjuLjtBnEcxCYSi+mbdz7vKPh63np/3COuJc7HpzjuvSX/i8T4129+
9/aN1vA0n9fLbgbOdEqXoUcz+Sz3pEXsRbtwSqZJzCMXhJP7dVpeDuvX9fJ0ucxPJw4McZhf7s7h
1Aj3Ct5F3MaffSXi8nQz8bP5mp8O8/npsjr8CwI+5X9hNP6nsflntkQNpo4eLSPNXUGGI1bX1iXf
x4cjUsLQyMvrdfW1uX65181tt7rhTojF/ni77maB+JgdY7HeOsvtWy0omvL6z+9F7W6O++MiErvr
5nBwrwvvKXbH8/c+FW/bVLyaznFxLsRZeJ+FuF1XifgQR9m5XjSxGkQw/d4bwhD1tBXefg/WVuz3
++/j4mN39CDEdbz1iyyW/HM6jLe4OkwN8Vq4n4Hz87NaXX9ysX2zxDvsNSJwXparUJxOXw+xujC0
h6/tFkUM0YmDNW14xEswE/NDyaR8rQ7/SoLP/Mfm4skfy44sMUyUFgtZ/qfmYn2ATR5zrrqbTNji
drt9udzF4eT8fK3uziURG/5bMa2Q3ZIl9663S+PIzuaG9y4Ccby61yuiKiJfdNOJ+BnXx/wnYYU8
BM/O6rhtYCJhEOauLViy4wQ8hO9cDj+xs9rskOUR50AAuuL/550kzt/0tjh7sV+cj8ej980Kth2P
c0Icj5GzXRri+PkUe8MF7LiA4tdJRebUAjfcoWPv3E7hBJuV02Qhu/ERNVVBWke8vCwPh5/AnX8x
matOMMfrNT/2xfu/WqwcqP/Qr/3nkNqmAdGASeg97vS/9GtD6qfC5MiQqp7MbeO6CR51XKmZgMFH
kIfiu6u5LoTsPF1TXHaLBX2VLGmkt9zbx9nb72blwmbTM2ar1e0hrgWD+GBj73THA9o+zlUhFg/n
+LHbnTlhGR1qAHOG8jYRmJANVuLw0onT4bBjIXOdSHzAg3EIBAub2busti9OL74yJl11riv3dsPw
HAdncNYLrvV9ZH9fVmyhjSaut0BUs0+Ake4Tc0Ls5exIKkw/doZTjA8TuRMWATIsjjz9CMS0BFG4
lxzTscR2jZlSuOHxYY/fTBR/U1lDKduQ0E9MnC84/YUyU2YgxgV1ETHMuikkalO68HnpMVp+wOEs
rhTtBZQzohe5cxdMZsYQKTwQ1/y946d7yZ2vww37eL1cqV/PruMU3Lqp4bG/XKiYnNippj8hd1uI
HZhVpx1vQXyxvd5Kcfo5XGBHZvdl/FlZ04x3aIIPWvXi0AiGKhJfMSHupVqOe/vy8oU6uvN1uarO
7vZ1WJbiqnp07gnCDXdg/0ZuP+8E7OGCzlD3hSSsKKZkzJY3Boq4jmUPJNkh1cLE7kCocFXbtabj
50J/JGa1C5OHg8qw2H/HM23+WO5kR+KB3yB7ZsnsAIozStpsWLfrwZWn0ZZ84yx5D/e04ObnbMve
OU+4FPxWzjcJKQ95NneczMBr59aid0A/cT3L9dfygi5Ql4iLBTo+MAbXWXyMMyF7X4cnT/S9+CDh
jBEExsMsK867d/4oxpc3U4n3npGtc1/LTe683mfn2D176Ured/tcvBmu7axr8Rk503AGYnkGjZ7z
auxq8YopYT6+PaSwxetx3AmYBm7EfXj5FI0q8S0553FAX7nRdv5pO5kz+ziuvYjt77v7b9rYxFEX
68RZjCejV4veXW5bEbLjxrlknc+O6zXGWXLeS/G+/Eycd8QOo0PsflcOAt1uu3p4nw/nmyZFXr4b
19TVd/zpz+rAWgp3ktPOQ3efzv3FePsvqfMFaHfuO0tOFt762cwqFyjizGQmX7+DcZTEURGhd7iz
5/spFQ/GrJl5H51z+TLZhuIpCNZEwdsY2T0ermj4fn44TRFBFnu00LkaYhauF7pHUJKs9MX6Lfmd
/8w57ke7sDsb4m23g3ne2R/BW/HEkjPbYVXLVSt8l5zzMXQ5q4AyiHPmhDPLRRWAnzx4S+LRVei8
kgDhsS1H31oYcijGHVgdHeotmC+W/3XnHff7z9vmDGvc1HDXrXhFKt7hKXHVHWDlLO/OaUZDx6Fx
PFazb6wT2RjhFe4Zu8RQHD1vv11ul+vt9I00kct8IOS57mfSZrQU4bae9rOlv+3EO1Jt7icC7Gtz
E/9YO8N9cH8Zu+S2wSR5ZxZ97X7sdbeeWiIW25d+ZuxoDGHYpgS8YnycXcuj81SsDNrs+JOK3e04
bM2NLoLFe8jzjfe8OuSO81q5puO1v+87ftyoSnj+PJ++8SqfY3hqcsYErF0aImeomzN2luvtLYEJ
DTkuTxDWOQ+O8eWb9zp4r4b4XJNvEW8pE94665+H+Dr9fDUMbCO+QNxOO9f2EHWc+eJ1cLavS1+o
4iUXC4WDcDyytrlYj4fXt4WPEDj70F0ni5JfnLjK3cFeQZCxfLe9O8bwtOUTw9V7PAVu6TTi8nXC
9h/uYnQzfpwf9uo4Eq34fvVO47xyBrohNwZBgmt6loBixYHR3AnG0x+LxUtMzM6Ff3ux4rjoHXqQ
WRh3TN/onJhu5H71zuaMQfXYAVTA3FvuXqsp1nFcAp0D7xhDcl+MKyNfPLb1ol5zlHXcYeCsSVuz
rocpddGpxfrhjFtdsL0aZoQOF4ZzPGfGOees+QpcduJob6+b2GHncGDgEF1UzkxltltdaMtwv+AR
4dSAh5/d8ZhjqvvpFXWBWevCb7eIF/m6W5qnbpnNMyw7XC8cavNDKOamuDKJeHmxc/044gldLgeu
yJ+eD1idcGtw/BpxAl3nnn5qd0XTsNhcgxnzzjiPQ4Wij/t1mU63SzZOJ1Y8jzRb5dd6ljprKCKE
OV1vl4HLCX84vb4sY16/YuEcuIHQsxww8Hze6N+y2cbxHccJC8MCc14wxW/T9fJrFTtMUuotvddQ
rL5oC9jBKb1ymn2zkLxoj8j8jFUHulJQ23Lw8X1MNGtjikXab0myivdxceHfLd/e1lgD3CV2Ij9/
a6dvmvPD0xzwGpbybDRjo3/aL/LfRS6L0uHNy9NdvCfuKRTb00/qBTM4usXLlHOdXfh+F6vVZc6q
45z7yR20HsTb+jMmkmHhHvjYrS+mD176OZo37obLrPfedqvONEed5WwCynkud+KLbbdmZ8CeIaoF
F2ZlT3Gr4+np5WVr8bEsYEIOxrDjd+Od/+6tgxMxRLFjLw6r62r58vXDIe1sTyybQ+q8vTPqLGo2
ocWuecmdH3+qbuwTCxfXK/bm87uDd/COs9j8C/Ip4Jv/mWeoaYpt2HRYWSRh/sEzTDPqFoNmEOOt
rpsrXtptcdzd+HaFa384fK3mXxdW35Uf3Uyxwezi5v16cvzaveDxfWDVF9/H4wK7ezwvCPHWr+J9
NKze8fvIJt8Lb415XR9/vefx5wR+Y9C4IKScnb9HE/y6Xa+P3ut6jBq5DG9wmE6W4un0I+P84MKf
fjBlo2Hjy3z5PoZ2P/hGP4eD7xzm+NKH//r3JNh/QsxFcupfjM0YqPzFa36EUqxVUMG4l+ttc2Bs
zhvu43BZXW+RmF1Phy/u70D0dL3ednzhgMbLJfIbl8CKw3rxcR6HajOO5GF1WvHS1fWw3L4QvHDJ
25lRWNx4/40FsEkwNyuOzt3PYbVhYMfhOjIYNwK/3fnGB1zHmdjcrszCjbeP7jHbEG8cX/h83HO8
rJixFRcj/CVi547Hj2BuvOP1ujufz5yYzAwz8Ucosxg/4im8X+/aW3tH7zx+4v54/lgwLRyGe/5b
f/O5/LtbeOtvrsAvttvt9PW8u513H7fN6ut2Gy8+ftb5SPi5+37jWjz/7/3zebyHyH+9ZhFw2fX0
bTt9n263yxeu47yM25u9cjoQ4PGQh9PLcrp93zrbt+2S716WLIUDU4wJO6wuqzdW0/Z0eCGdcFyP
u//EjxnjOe9hKe1ZRmte88a7T6fr6ufwzsfcxQ9G83Q6ze+CD12+/DB3PxdOE6wDAzbG7tjHy9t4
W7xgu/a8t+mUpcp6xmBs39ZT3ny5HZan1f8g7LyWFUeWNfxERCA8tyqVvEEGe0PAWnjvEU9/vqQn
4uw9MbGnp7vXNMiUSfNnVhrA8/+mNSo3/6PV26g3cZLWpH3b3xjx9KKRwoUycFYg9iCG6oSNxLkQ
JWw11MX8hVCgmV+gWJoOhB7+bEsELTCFgP0WwhASYkP4MZnzMxhhfRQJ5BXkOevGM0cpxAPpFTxa
qO6rVXmcfIW5pISwxCDkywkWDuPBdmZQQTpIf6F/iJUr+SH38FxZOHwKLCYfkRgkPwZQ/IAbZWEn
XD6ZwDqTJPUVLohg0kWkgNxY3yybTNi8VJ6VMPKT+evOcnbYhdESuTXhaq6FiPnlQW8DEUkTxMdo
yaowF24NBhPwpjkvYBYZHWTEV8KT8CpfwYfwrTByYMmFXCOcO2GREnlvhiHLjEdwKYucYEtOIq6K
uChCHwIR+4pl58ncwnCheJv3Mlz7ZCIIYehigh0ri8gseCIjYaF4flTAvWkED2PmFgnXfyUtk+c9
F0ZXzGEf5s/OyxamcO8ExpIBJIlsMrYyT+exDIYb5tEcCzKZ8xoeyfznkyTiSdl3YtzHLUIleHt8
l7/9HLLW4vn5koQwK8/idTybp3pzfFUyYr6A3YsJT4dpHV7HkjAs8eQVSWClsu4e/0i+f4REmOaf
35ATW450EspDFnARHoRExMkidMZm6AzhpQRDaI6HC6Jhd1EzKxO5j0QQQ3PEZDykhggYCOMn82RM
yL4kWmT9LC5NN/QRSj0k41dkcdkQPg+1BpmGvEXzFs3fYTb8GYYdU6P2EQV6OJ6FOA7DccxrskJ2
DfG8gLXHoAHuZnwiVEJnPhfZCHMkc/4wfSaMmOGJQPwM3cSxt8mcREsh8GTBxn6fEcfFd9hZL3YS
xN0QCcgjeaivh8jEMN6Z4JtxLwzNIVeOhbzjEI5EL8qF43imEVmhkJr8BVD3c7TmUGQoa7fHr4dM
YpY9WZyhg0o9ms7Ec5gggg5B6ItrFMHMA3xfpgqF8RcjzZjqgjlkTBFxzs1YASLlRM4xRrkOfkwy
Fm/I+/5yvLEU3Mzb0NEyJl/PxpkHzTCOGFXQC8c6/UUN+zOwUYx9wLCxWLKQobEtPtsSy0es0dhB
6J9NqHAZ9zQD5nmi331fBspr8JaYGTJbtEG6dOPxkEE5eD5DuS1coOAYN7J4PObFQ7aaNWM1eAfe
S1macdxHwZCTaCL/49zH9RyyD3rGJsAasDS7JivClcucAbEdUI9sEjI/T4V5czydM3884+M+LO/7
s1nfX6L2IaB4PPNTF3cKzufUZdmHYZ8N5OX9JdIBC34mqgqDB5ZbAlPiGWlXCncqD0WLIRH7+FnD
mCXgV19nYeEtWEoWAuS3dFE8oQNdJdA3AscP+3zEivG+fMCy8yBXUBHXo4uACcLbPnsG+bkgJHmD
/FqiqpCfMin2JudRCN08tYKROwK2wPW2yDoYjgkvrdEgmOS+RpCmeewjJUXZ5vGYx4EDkZPc7IpC
8tEgAcIaIS7CdeD/0cioH5G2DEdGlo6SNOdNCF9RrXyI55YPi4jXDdBqYO44luv/TYc2/ruU6l9u
TvpZVDlPpExx628HFt3KoUu9QAMdinMSGIViEDAk2p3V+8rREU4hkTNJ7esl/GIodBGaDQ37ldys
3xdoiRYQDheViyxkNog/eET+TAoBV/YkmCShFi365/M/wEwENmJThLC88/vmibyWP38JXWQ9hV5E
fcrY5FJBcohDILb430almnxVgajniH9ZoobRciN0sLtkp9mySRClLoNlhdl2vzRzF2wi+8NVfAxe
kKGO0qVsFxhzqXKfewPRpUhoxPuE/eTlqKoR25cibQGlBfuXs39fNSK2H/hC/mLnltxso09lUeRa
NA98laCFv4sl8pLhyjgHWJKoZP4fqCKwwV1CWTJbngUh8BPqAKxCavALWspdopxlKZgki82hzVf1
grd+BVnwzEAIiWXh0YIXGPBXxYH8v+yAopokIrA4ZvliZzSTqDUvsiBLwX6iEPuQIhqYXYH8BRCD
eRnMgdVD7rgCCb5ohO94iPyOBqmL0pd/Mr8vsX91FxMvsmTOV558nnB2U3CuhS8ImOL8YMqioVkm
4BvWk1gAQDuWjLnzwu/CFs5YABCapCiQTuwZhzGMGRlVDOTxInzDhWBxQLOAZwS5g4TtOd5QA6hk
DXRPHoF+kLmEMQAdDKuxwv5C73h9UHSxMx4iSFGZeGlZbBcBhtjzNeJGlDXwR0Yhg4cc0O9oPZYt
l2O6XujHmIWyOZNoAJDJenKl8AdyVbjJ84Z+8Wfqvo+5wUtEb31VJa7PMdIYIsnlJyIN/TBWoZbR
oq1yoedl3lcMnXuwIQFSnsdNoghzd+x4CT46l6mmaBSMBxYs4f0OshHCQbgKhmA80YjlRniiitkR
IAxg4rsbC9H5X3TF93yCrnFQjvHYT2N0CqKdYcTx2EEUf4kVSkeLjgXbLNATokJcZ+gj7nM0HWIO
94JXADa+M+ijA0ABYiSIHnI+7gLlh4UzXgCGsMIEQIxRCMt+zG6BI/hEEC56jv0bosM0hg63yyEQ
Al+AmfzGXYaFI8pCvtVe4fVQLOEiGw4FNmMBMZkhNwF1ZMOXwS9+3SBFdTEkbhN0JE8ozRhy0IJ2
2HRZNR9rCZ008zl4Gvdww3myo/P5FxnJ3oJVxbhfK1kwsCWGPK5KcK5gevmMacxPigWWzb6Y4k4V
T4BY/eh6nz0SIMEs2AVBTaCimWZzOB8Gi/SGnAv3HE19e+bM8uhl/pviKB1Cb+bX/cN6QKu6D/1B
uXkf5YQqRqD4+JFQ/+yC/GYSrAZIgWdonDzjsfBTJg4kSAPQyJTHcAjzwyBP4FEhCvDPOEdoQn4Q
2Sye+W5/zFLNgAazOM8Foy0xjH5dHvlFVDPUO09i0A6wgYeyfzg1ococV1jOwVUaELuK5yeHUAAP
fTFB++wmsoeXyIaO6tjrY+DJWM38rfjrl8v8iDPrF+IQCbXEn/ELMyzxu4z+RUPWW3/vGvk9te40
qDVItQIDHfnfHg1OXF/VM7E8FsecCLK5B46MxecGF6Mq8REg50QOsEuiQhBeYhfABXwqwlAAIboD
iFwggpHF6ACkE/aNuDdkgohDlpoH4kBCjxILAKGAIIUvkEoOjgfUp0hzsSeRiaAK/jEa2d83YNQh
/9C7IstCgYaEG4Dsce7LM2AkYJ2MGv8PqiGNkTNcmjla4Ap6AanCB3zzOwDWOkg6eT3U64UgLPAi
fgU2FN7EeylMFSNTBEbxkpmGPwHkjghI0BlsI1JAHi0WOcYX2hRQCCmmQooAM3kndk/KbME6otAG
6JIJSErJHUFADILvp4E7cP9lN1vNf4Y7/7+bxFb9p39qvaEq9Y12EtYIm4aVYknzgehqzvMxxdBg
8CarAVgRM0pQAW4y4AGATzYbNhYVzp7PUdRJsgDsyD2QhohXPHostfDm1z7BJ5p9fUqiwLnXYqo8
chSAWdAArMEEwf2X8uLu4qtSIB9oAYJY4CMUN9NBZQvEQcFYRsCnwkNlTkY4oGEbkL8f4+aeAFkA
Nfgavr+i0dxDRRXeZG5TU5r/EUnP3DCJv/jjK43kBAenlMO3GKBM+w8YYAqiwrRsOkiCLQOXs/0i
uIm3cHpQdOGFmh+4pzBvhMq/FCWU/hXnWBaITh6EiAVsI1H5XyFQnMToLFE98htx1sNf9iXXrxcJ
kYyGA3WEOXIZr7DAFvzCPgchAb5LFCFDQ0npWC3HMD+ICT/WL0hO0D97yJmbSC4MWziBxfvzn/jo
cONhwCJUgTBcypPgE8AESonQkjh3YkCVSoMlQxb9kS8R+5YSZB4NAPRLhNdo1PcZCZaF0AxHNEA3
nCsCfwBWeAywiVx84SbILXqIgYhGAAb+QtSsI6wRcxDJLxk5JDCxR8s47xKfgSnz/YVhKJzBHxAg
0Tp4J2UNuFwsgiSxBBQwkq/p8i9hD/V/iHpoVanBZtCrp0p0k8RX/Sd/0DFi82gQQiUxOvhqhFkD
eAXq9gqwMaSKDs0K0CyiZ8IKwjQj3EyQQk1FYNARXhk+hyMgbL6BXnFCgTEy7M04c2AgUIV46HhE
komPGwkZhvJPfDvCBA6fZ9mQ+IVFT5zjvECIC/XnMAYECuyJixFKwXMqfoIwRUjBdSz90ocgY7Ab
CgcrGDMPyuvh3YB2eZdQoRi9UP1YCzRBHoKIMAyZKdQGqBZ/1R++D3x5CbAAYYT6B+rKxqFLxaAM
4yBHDgap+v2i6mDJOgmPg1pHaYydkfvf/UpZBpHbQeAGSyILQliUWYywMVF4QsHL/23Utb9xm3+L
6+Rgotuh2lvLkHOK/97E5vN6JjyYyg0iclApWJHwvMBo/qoAu/GTYVf8+Q9cjnNQxByiSfzJwkJi
GImVw+8/ZsRABKGciGE5LL9m9FeGI5DEpcb//+ZCnDyF6XMff0bgySjhhHcwwnjAVEPqcY0lFh7z
F3kqyjAQueW7X/+oOFGjkoAiuULEbYDnH9gVuwEs8lWsBc8aRUBxzkOZw2gkjr9owphESDMD8Vji
afizactBSmgT3+NO/JqccxGtopmFgoV2NOQjOEgI6Guxyt6wYyiiiDNJz1kUUTGXm0RJosaRpdyO
2Ba2/KIPGPKXmaC2Re0nc9ZarkC8aQA6WCvmPl4K6eGEEvmGFJtD/WJ7YUZgN8jzxWIWV+4fExGT
8YsuARY8E08n08Tzwd2wC5g2wwMqQ5IPvroadfEV5kLkyD6I/PuL54uhxdNx2oiuYiHE4hMJD04H
sbG+oQY8MRsgQYb3pLdiswRRyGUAh6/8Fu3vEGDHvXAn7wR0y63ysrHgO6DB1y+E+wgnkhyCgKUZ
H2yHK0+Lz4crZ19/3o+JlwmvuPg/kNfgCkGHSF2mMMRuEV8cqurrmByz/xoXF6QA1uAiOEcP8djB
wb+MQKDqFiXISuPs4W+ucAWPAjrEHcUoOTyCZRHxPrr8f3Nbo/3PMrNTJ+6Tfo5Gu/03mfmhDgTl
AWE3Aqeci1px2s1hspnWVND1mmYlr4yya9J2yYuxDrGcpBtFqbfj53AXP/Nb9NC3tEGBSJMMDUIZ
VpzSo7rXznH0sahJiZogqMc8+BWCj6pxBf/v1jLs0tkqd2Lbm2jS7KXd8cN929RBZAcf/ZYyCL+i
rixhI11O2Q2Ozm/OzqVlKME9B704KXrnWB9GvPUD3DoRKTbWxz4XZXwkmJpoKiLahhQvCI3iFp38
UpOle1R73dLVYN/fMua9VZFgVk7Mrx4N2/RKP5ytvQnaNqOmmjxtAw763XFq0jBpSNna09JIqKP/
GVMWiSCF/nOxXxBYoIxe/FR3fdTTrGm9hqfgbb0cCV8Y1zg/v7hVsxHVfFrUEo7WsA+EOXz0LqHw
kVo7WA78aZmGyi/B1Sw50XcJJMnekwOREPnJ3qfERDhVwlkeRCgQ/bg4ufuwRWlH/+y35nt1drrj
tkNNE3OrCfLmoTEjoZhrv1Lhlausar55MTE0F5NC4PYLH9SRKIopO1VlFd8BVbA3BCD5/Dy4TbN0
22w6lbXsihkc1WTlNu/mvEGkwCnpIqxoX1FV6d7f2JyeubfJ3b3EtASz69bB36mEEKXX4GO2BmX0
DmnF5Jbx2yOx3D5tCKXY6XZyKvX150UJnoa5Tx8u3TCsE+RhkVVs5SuP4AF3Z3e9jlo20tuQHJHG
hP7Nftfd+tuIwI3ocDFvPPzgUh6TYjadgfE0q1HdvQ9aNhk01isrB4SXRdO3VaWUrEnJpoba9prh
jkiN2sw+aIojF3Unq1v10KiZTyKOCUamvQxdo+4UcSXZUW+7yfXqHc+RpHeX5qNp7lhtFtS+BPvJ
i0Azm0YVSaWoEHjPkqafs/1Z1FUZvPXd2disEmy0Xhyst9NwSTCfEcGQ1qjlmTxt4rWIN+xytl/N
VgGg8/IhxolIRFZ+7dSTTsZmXJZvq+HXPYOS/79UnaBzZXDxWgRhXdlY2tONz/0NZwCnXmP0jlv2
nmzfhE5AecW6O4e8qa7ONG5MIBFr33/2qR9LllRKmZOKVw1WeY1ejF6leEKyW90YVkPS2xW9JNdm
1FF7/0j4zKuia36L/em6Z2Gzc9hQDf86MuwOFASjIOSvNuUISQPSLU6lNsTkpPWEet263TXvdgWe
pGae9Yin1oRyZdadOLngadVh3GSnRyuLQMZvoBQsSyBzPRC6+xCr0rSSS0SWvD3Z6IZ/CJKWt/Op
zEfsjZFTXsqwH8vLoOXf1I4YTGflPwNKTvBeshY10a7Oi9iyKSxeIdyooluKCJzibn08MNzRMgqK
CrvEYxHq+fbIroD3fz7mNHX3iJUX0WsHp+rv9EMRZ0bYZpNYtnk9qNsd1r/rOLANMTm8SN2ck/rY
LcVcPcRd8VYJ9W69o7X1Sh38XhTFwPQ1b5p7ZEBCsCHyCz/ERiUP3jl1jOIyoUZBvB2vNB+VhL5R
bME+DYk7PPTnxDbtzDOIvW3tCeO9mefwQcYdQaw3hwJg1kp31dSXMMCnv7c7W0KjN5Obj/S1k7Z1
Z3o7hkrpQH0zsTGolpydPRos6YN/UOfhoR/dgmCfXKmnR51aVQ6MH8Jfh3WarBysVc2v0UA5WdHI
syCbq0P9fN049dalPU0R92QznojsJJL1490N63mxLgfdmpRoB0LL+LLmlwc9JbJP1yUo5um4UIyL
pGL7NvrmEmFLoBGlKSUgkax5lzZma6Q4JbGJ3rIon/RzmVE5z4JUdoNmcdN0FOx+ekbFbq+sMx0v
zO3Upyrz/e7Ur7pdNLf03rEoQNuoUp1dQY7UUiebjqqt+rhzaC3SHJDaZtbsapVR3J1pjtQx87tN
Mw7rOthKFgFx2YYW/8xa7wZ+x8yf1oCK3e6ZOyBmrCLwVv5SZw/RLhG6hjUCXE/nS+KGhwPRKw/9
7hkKOaxKa2OXmoddvYNdDUYSKYtw6W+JF6zK4/o1p77W1G2io6LTGtWjiF50b6Kk92ZGdjFBfw1y
HW2oIBRtCAalz9mKsFk8rXaxggGOYRmf4ot6OPVh0z0QqEa2uVslspIsJQaDnKxAo0lbJY232vkV
82jd9vrtwbGdRbV/731c0hrt7k69QyqHxoa5qNpZhZn9bnsbtxq98G+PyMp0DbdjRXerNqv2fy6I
gKq+JydF1QtCxKhXl5CGTcDjxamY5+RAYO9osrWrA0p3tlLi9+o2rdIiA1VVVcnGedh1Z5pS0WSr
NvbDRUE6WUNDV4aZjlq+oISpGhVN292Z82BCaf0B2fVqS0x61b+H0+hk14YB1XAII6R+sjasF/HB
0KGVvZV9LEp/5e6yD2Hpb41CUoeYYvlMaup/iq1NuSnCkKdOh/hp2i+pi+cb+uwEVcRRx2+omkOo
bFRTv8uA/SJA+IaaJjacmD5N3rUFHSG+ps5gjiQ018pgizgc52dxIq5gWxhEv57iARiEwOy9NfUJ
i+u4R7O4/27ttoZ7CcOn4r1jEChHUK75s4peeLAnm3jqnHyajRIMGe6tGsG1K7fYwe839fEQHtm+
d/DJ97Ttda9CFkqN3BNOr492j0KKhFQj8cO1ervE+M52THhPmKjBz244Oqk50ix8oRAv5pINhFoI
yNYv9+0EB6zeuzc6Qz+TduItqIITZjs1qZsvf44bwjEsySLYJGfvpoxR8gk3uu575Alzsg5j2lnn
Z22d4ru173mE1L6s0k5qFEcd1K2aJ+GQH/vk381iF29tinvq9ANl92JAkLuoEFncdo69x6CqM+CA
MtxywEaeFGGEdkO9jkQNd2nupAuHOsBmGykW9Tb9fWKonVcj2Jv4+1U4foXUwJltelQRTmlStek5
hq4FHwIMd6phzqiseuN1G+9lHZ3ngE6dzxl1t4ubR2EBKd+iOqW9ndGErnJWh425Xz5+jrM6MbLn
wQFWjwkDH97RJz8VgpZLUCH5sj2a5Mz2pt99abCDTV2KnKoB1AGcUTsy8Gtds7m3LiRSjMuqLc2k
xnUQw8a+7X6upEwXXQI6s+lg25tGEFI4deo4Iy5RxSRelLoBVb9BYGtn2XFO2cFdj6/j1qA2IHuh
T3tPRODZbA+pTGVVDAQ7irij69Yp3fjduxlQHBoBcCIbo2IutgmiaTEdHwdbeOVm7qLa70qvFm9V
Tah7uqqZtQc1JohK3tSIyKWSbdxIjlm15dQJZUSYJjX3E7WCTdLIthDLHkFK04pQ6p4XVZeLZtvB
rnd06NYzABOr58BAjNLWt9D3JVV/Por+ehOGPHlZDcpmV5zH26+3/Hcl2ACfCLK8OuQIbxPo321T
N9enXuK0pNeQ+fGq1AW7mNW6A3qjZSCd3QUavdzZVL+T02A6OQ2v1j00kJM7v4ya8xsVrGlHWVTU
qq4o5QBnT61GMpvGu9F0fox3B0VRzWk3ak7q8TsoG+YzaOpD+Ph5XpTaZrWOQ+ON6Q+Vh4Nsyja/
BySuFwcUAantdrxzus7LfRVotqyLeaEvxcG6zzoPk8WsDK7DZ/Aisntc6x1GF/pXUcZ4S80EZ782
T1F5Uu15a1FqAzumrureRVcauv5D5DBZD23Y+I0kqy0o2EdhKGrY0pugSUM16xN2nINLTfVN1kVx
XWk393OIrwj60YMYeppWVgm0L0DKSSXukmdHjH2+0TtnbZNXtrdWwUZ34zVJBERBV/Rd90MAfjWi
HmDHvPYmU8X6ihFEQ3BW8BFV9TWkUaaoNTc4oHarKbQEukKKttQ2r/Uq6cevq6pLnjghvywVbQLD
fFYFeKxtgmldmqbm7d7qpz7rQg9xDYhPTsQzqI7rThvp2lmbK4oZWlSfJhGBzFjdRj+eKEdjbWgG
bO9nFajydxsbV7PSb4VreTEqJLyopAIK2+hWuI2n+SlE3asHZmavjUDMd0E5YBH1E0lFUhOW42Ux
9QD0DnH2zgomjql+SZN4xCQQJD9kz/wxWKtX1ERr02khPugtx2FP60MWsWfw2lLR/cumhi7Uf+aQ
ksJh/pCqHXXgZGtEkWB7b297MCPq4pxRZiYkE8ZEs4/JdBm37TnlviRlLyg27rsw7ItadMy6MjfI
+wbR/OS9xPua89TXGcU3HdraqLgWkuyR1DAJvC1cR1LD2vq5xnT5Jmmh/DkPal7bqXp0NFy+3NJa
0AiFEKar3scnq5dd6ENmNza6RL+Dtup6+qI7idmpWu3Bw3tGd3XPXlPqo+gK1i2ZNz+V/nV2jQ+e
AfB7W/uO1fbXceOhjvWUZlitT/weVJb7rH3w4YYWJaP8zk9961XSRlLu1fNq7mieRsXctdVcQ7hu
k0j8UWW2cqo9ahc+H7YUjtzmZ4TgfEoNmifVWzzauZ3d7RalWHPaVqc0qVPtXcOLvlHwM3r5DxSE
gb2+T7qq2KXQulojkqCYjhWis4DsFyejvwuZOh/z7j4HbzK8ddbC/umSlJqd0AD30lyATK50v0g7
hjmT04ch7TwRu3uTua0cmhf2atZn+VEtyLa0G7+nyHBJiwopgwT82ZHoEE+BLlW7anWIdeMUr+pK
SV4KVAaV9Lw81ChVoqYAEfOAmtk4x0GX2Ki7GrN26B5abKDX1ij8c8u8ZtTZ35NKR32WO1XAfPpp
jBska0TXrEVe1EU1aEmAKXb1SurhG37157GyqjQE7L0IdqfMS7TTO/cu9sbevCcMtd9Vpic5WT8z
nyLj2cumwQbR/Zyn7i8s137ZeOhjcEYKGLQ00Afg8tuhvUF163TQPG+HDqjmivQjdC8lnSk/D7nT
3fOsujf1eJudnb5NVldafFB+zJxiHFkGeQ373ugOJqQ8B/ILTERXTN0BCj6toCRlg6bRv8/wps8k
ej2cjDpq3k5n53ydX1RvhL2SkV2UkKWJmjaGN1q5mhd/j8Ph+uUmaj1TWsq6xVjdJl9LEi3Mzlbf
4DUgq1TMfyrEyt66s8YHEpA2SL67bpJ4RtFgdvZu+lNQEbRuN8j+qo5oM8FDVgW94T/xcflOaV+8
ermbSRtkT+rFvN3wLqQmDOknD7Hjd9hZZb9ZNWsXkMt2ar+i8xl09vGof3GixJK5mcG74663spFU
Npa8SqO9NcJRgVD8YFsc4gYmHbBwpTfZxgXHe237Wuwi0pgkE4sMxKAZ4YbDywYXP/hgL7KI6C1Q
IcJOn3xUh3mavIm1FGwpqj27oQXaNglK3YhcK1aW/CDcWjcHt0jAgbvcktR+NwosjgH0NIk9IQfU
3lnLKSh0RQVw/v1R4705OwG6tA/tPLyuOrHqsAalkbA5wi3YYJrsmGrd3Cwo/A8LXtQzsFE6nmH+
sHXYJRSAs2kwmYrZAjq0JTNwDVZ+kS4AmkSpTJp0oJQcVIqS8lVWlADRXf+ksFp32qsj4Ayy7gTM
t9TKx/RNgIf2DVC+A0Fy37yhlup3Plj7e4fiTqpOTjlcyn+PTFbFcAHWFFkkF4s0H8C7Vaxc/FlV
cmjOslCUzNSlSkdvEshWJOtsnRtLCe6DpYSoOt5KT6nDZl5SSq0qTHDTcLtgTZKy9MbXJ4dJAcmp
kG/f3HVaOqON3jh09pnXYx9ArSt6rSbrpKybTcz0q9Nxb8iEk/o5RCsH83d9MXMwJZUp8ch1RNav
vIc124Sr3oYtoGuKy2n0EbHTdLAMmimfhnQhNf2Ng3lG3lLd2Su/KyYX57ZbBOFZLajog9bNSADH
ql6FpfVjqA3JyLhBopV6+/eAjuPKqRMk0YioTtlcrANyR0n3q7n0PLQ6dnNgLG921zl4n9TglXeE
TsNsp68eyXGDfWki5pO9wGEKDJ1+plVKidFnK1w3JgbZQxlZ0izNkYU74Wtp+WgVa8cZtQt5J5Bh
1nZXtMRkf6gCRwZnCOhhC2kAqo0hEKk+DMRB5pVboEoLdqc8D/zc7dPnVrV+/IXBYh7ju/oMmore
YtQP6I7pI4FP9MqVFf+BFVhiC3ats4/qyvaDM+D04G2cnz3J8j8rC4m6p5opwFyWjbmxZgAT2Yop
6IIuZNkNKhjZExLnRNiI8wlcORG7RAw9HKZmxvnyz2lB0ixYem8WT2+djIgxjhI24R5grIjlte2Q
NkujeawkkhRdtEnQ8S4+fJw+4odE1WC0mlhSuLaKQxQ1xiN4wCxaPfwd8x4n6jtdlSw0vIaTj1vq
ffJQ9+ABQ5/nRyw4r4Wji0Wyn6RyEwT5NgF2TN/BcfWxLiw+fjR9oGVnInYgSg5SRjv4w49PRhpO
/YedCE5zmnYFiRGurSrJwmc1rujJ1uKmLYJha0cgKpERbEUrPNtTq04p/7QPBvt58rxM5eEPpZcU
tRJJja0hDtbgQb7Y6LP9U1AkS9EOCjxzws90mu3DKvebCYY0pTxdDhsqdoKRjzg96C4cJyKwbsMH
LPdaY8mQts+9b/wHGKwcMeigln0kj+rmwDujDunnXbOQzPA32aE8Ce+fnpww1ijCxfLXyds9OfRf
QIhSiCjY+EeOKsggZhFwC6gI1KYSXC4E27GLuPQgzhqOyWRqhds0bvDkrnjvirP3dNsRdWbw5u3I
om6pSj9ppMhus+phcDBQ3CEsNLhdnXFJY1kGLbKx6dhZjXHeqU1wQ89lRI09YOkd/v0n4nqE8EYF
JtS9sqhTQ3ixU0wLNtCpxyBWzhmoVWfGV2f4BIp8/J1TKwznQaDMU0vC7lNdcAjXijcisIM7N2xY
hGKXAheRWt5tTLtxxrUszXF98vapysHsGswaIMIC5VhId7zX1l2d1aWAUkgxPXl9SutTXuIR3sL8
4696eHFwOEIvwEP+h2xQ3bDqzq1mLmvmI+RLtU7hxhSIFh6d9eIY7mAapjfFAfPiQAmChN8CDFvK
L2AimbM2nuAa8fJUSXMaHMk4lR6ut/SiWdOEmrQ45CJqetru1YrX8MrUTHEhf1zc22t/6+yYfN30
KbYA2mv4D/8w5AxjfIxkFUkst16oQAzyBVXpQNsVqhewEvixdZ207hhEhUudUsW6tjJfAf3C+lt/
pQ75e/FZ7MZlWHmrR9elt94W98pGbVHvvIzmeSQ24uAgrZ69upvt6Bx8COijlLh5dkF+6LYVp0pH
CPFmZZOrqGUHa+c6jFfIGQPQXwpwVV01pJwAJzTs8EEt/BCZzhKFb/cGLY6P7FNpYbionzzsYCGt
LHQN/6HgSnKVSbBMW7pGTCCnSTZoR7VL1MLGa2YN9nBqd63ZPtLGpLS8pyg274auoO2wylDpzltV
rDebSNsOrKmSLHE8HxD/RqHnm05/TD9tTT0kuFHSQ7nfJhOSpGecyMS+HUDWU6pssLbIT9M96bd9
9oKcgpRV/J/dgg6opk8lNY+MTLgk7bp7HPR7FZX43rjEowOQNwU1ct7UISeZ0VicPTayPeqRIwM8
dw95r/9TVSs333ukuarlLOfwzK7DD5zKVB3D9hrq/dO1LqQV39UetIYmwJFhH+M13rO1l59j3Ix1
UjMx2UntJVHPNewBrskdjFzi/+8iTC8nC7vp2MeCxonqyPqu7HPYtTgZuJuHhnuyj+mTwyv91u8Z
jOJCqT8GWaqc+uBCbKqgqgLgn1U6TauELO5AkJO3NW9wAUVTrenwaF7jtd9xKSJKoZanvis6+Glq
uKqaCZt1ODWhWBMKjdRVlvYZVxzwghnuVV98oEenAsHjKFkairMezpJ2uZHsVdx02r3RLN86XW8b
1RygYU/OmfyDVdmaCKgxFmA3p/S8dxhu8op7c592x3mPaSakgs9RtWAXcMWSU8Ji2UHgA4vWpV9u
7BbeRG9xB1cA0w2cQfEbFQI8meBjYOZdGLgMKOZJJFeHpd3YGC3mdCKWALugplgDQddAl3DsZe3d
Z0Qh4N8Kx31bfDgX7R9yzvbUzt5j+W/UBZbHn6Q5cQzwJqv+NVr34XKH3ma6JKUbIMFhibNOyd6+
sKfEduj0yJ6l7hWIR/rUzUyPzjYyTE457jZBSuhKdEbyYB9+sTDNafDUsw7yoxUfPZChW9clrBlx
jPpwKVpX4iIcwZpmK34i064RQohDU8SnSt921f2tUmiAekVgjptHBwDn6oxI/2VHnouqRadd3GbU
4ybnl/Ih0cnjyKLPDK1B6Y44X1BBGVzwHhITWlU5lXZR2jSusdN2uALMcEbHgFfutGcEXWRmsvYa
gNthlbizmnoFL5+uh5yjTUEHNP5wO0hP8RsC5qIKh3VtiqLQ69wMtuGtJGG8qlw55njbDLHkqP7A
5t4tA6zUu5mDS7ClHohUTpCqS006ldonJt2AilfwOGRTcjZ2e+JK48zilddobYnKpHgBbvgnNHEq
CGjFTbmxAlxW3tbtxUeHE7yAftNxiTSmtFC8FfFxNiMgysmtcdQJVR5getLM3bfKpboQlWM5uyHG
YJNf9DSm1VWjbe6ouBr1qf36phhR0+ue7b3feduNinrRLTvBSUuJluBiPSmgIeZRwxxroxty2GrJ
pLaa1mB32P46gUmtJxu1j1rOeqXgbP6GrTnhdff9ksaKnRoIBU/BApP8OCjC+jtFUiKEXi915aSi
PJlnDK/LYGvXLpGRXfdYYacBLqR20qgF4b0V7WaPE65FmktzDDPYcB66p4Mg7wB4b627SNYW5vNO
b1tZC1ypdxhbBnK6oY5kpVt4pDgXPWa4ikmTZ7Mq9mtESxe7zRGvV6X+Q8XneInB4EqNr7GxeOQk
oZXufWftqVTyNSk2ydZvUBTeaQyv4BD/Mdxrykl+5ck1vaeH5JcjPpvtWPtHn/ifNsfxO4QchNG/
O0SRVbHap1BwFeYmh5/QA06OGtTqOtjDl9vEY+mfiruiKBThVhtqxkwjahCA3SlEs9YU83IRC6F/
G659t7LyN8neaQQbe6Wq8xi0Eg0GtARjc5BruHD2/gsoR9PNkLNOr80pJV15rcf8TaDEhcI5VHrS
R+9qQ9kuC2620tWgRbAApVHO+hL8H3dfsiW3jmT5K3V6z3cwEuCiF+VjeEyKQaGQtOFRSCGCAziD
09f3dVV2vhBTdK+M2vTpTS4inwjHYAaD2bV7G7qGQ9EPfXEw8ND8W8jxVhi2wd2Ea6w6oNq0Bb6A
4FKNPvfoCEZxsPkQQdfwxds8UXB+9CiL17sYSeg9HNkT3boP9oPqV6gauqtmmxQ7ZGiyaD29WhDS
oNK9gVYnkBz9Ff73UT9YeJYJXi95ap+OgQwuIDT8XEc7+LQncUMuwhUIOrNLyOntfNTv+4undKfg
D5Eq3JYoRPcgafKusydHVvmluRRX2T29R1oJ3h3qCnc56vLmGua+oj+nGjlSh+JXi7dngngouzlW
x3B51J9q+Dckmff6Of4hru2H6kj9MW1XUJaB0+G7o2c+ElWkMLr4jm4poKnyg750D8ERyYDsHULn
YYu/Qq/8wt/LL/WrwX691vc9yo8Iyb6MV9NXEIm7jxNybJvqevoEQb9NfR/c4bm8aUA0cbzyvDt4
CdQv909wntf3dvMD6AZEqvmVh9vfv1LIBI04A/nTEYMz4VIi+O8PIaqF7gI7g7vvAWVUtslvQZfh
/fAuok33HfGAh4jn+ApZXZab5socb39gC3wEBT9Q1r1sN4/h2rvQ9+HW26Ao716v3NUTHDoCfFy4
WxTVHR4b3ocCFzXk7bHsUAIiZ/q79b92dwOKqkHKpwC6Bxj1SND1hkogog3kcmJwLKNUAxqoboeU
F26PHDEFtOEuemwGHo57fgVxpHV2haAK75MKXiDANQWAy0VwK0Dz4pCpBks87kT5gAT+MY6wOzya
4h1K0wqMeQiEUV2FucGNHjGLAc5ltn7OVuCUCDZ4P4JN7ccFYHKItU9jx6j/r80Fv89xhtQcfQ3V
2wxzBLQCrxQbwb+BFeiWvoR3tcYVfAQZkS0Kl8/upgcK5pjYwbusehBPx/6Q6SLGc4uCYgnuG6l7
lPDw1xQFrGMVBCm3/TGI3QMtC4TeHjhcINzBetQii6ewZq9ImaClV6/uRshnXrvdtPb23iVS7ZCq
3zTwQO2+ebQbhPPY5qPDhGLqFua6y2/6i/A2xI1+/QywF0KVHsAEkKDBYf80W4fIiD2YG1DKQI92
HwDU9gS+GPxjWM/BIiARO7YTO7JCnRMJZx/eYETqBv71iNOyG7l+wuUMEUywRm+KFo8Y+6Iffi3/
v0W3+T/htj0O9P8Y1yanv7j/ThDXfovz9j9uwLUZ529JNv/xD/+m2QzAismVkAqEtjwApPH/0mzy
v6jk3A8CwufEtfovyiSFEBUHSS0B4+3fNJv6L9Digw5TSq45mk31v0Nc+wdqPqUFenFAvuJDGXvm
GShImVVaKQ5JBXQuozY8AH7D3X+xsWLTolcUzLIxKvL/yJ29K7Akzf/+X7+4On+HUUsFzlDCuFD+
Ed/5uwOKS97UPSV8Q1sEWDmCwOk+CtsdRbmDTECU+ODowqu4LfI9BJrWpQFTkr2Y2kPVZqg7ePs6
NwDyPJohgYDUoei+T8k1+Mh3adtvUOMEkwxqEwhmkAosUS0YIaLaIbyexDai9QXkAXdqUFCay5Ew
JxdQvlkR4Z9xQn9YTE0FYVpKASJUdnRRb9ysV0N4chwZ3+gGDwh+o7hYhcPraU/H+J8abyhIiwMu
IGWv2GzPIhoaRmKJxWTQ4e1auQJpZbcva4LyIah3Y0RqEELfmo5+qgb5Ujn/Q1wJJHY5Wdfhgxsf
dBg9aavWkJ0c/FdX/Ez0Uy+jDe/sRmmUhDooWfPnCtXeskM6Mt6xQu4gDLcNeihB1OGVa18m5GWg
9RkqvBDFy9TfQw5w5wJ+GLC6vUMFnImVrfVaO9R6fYr6DXYbdewGVcE4RcU9hlsN2S0hPbSxUJkr
v3cdslUCFa/RrYPyhkH5hYdqPbp+U5JHktUrOiA28FEvH1EmNUDRBP4mrOnepod0kuuWrX0CxCPD
Oz7+mcZAjUWAaCCo4RauFFoHnr2HoNF67CAuzpoD5DggBnCUtcDTpsQLirzS2qzzVuGBkV1OqYVk
QrvSYguBzjUY9jcECUyWQoUawFG7SSn+vcJN4eH/NQj83dME2UhIlu+b4LWp0wuws68zxqH8DsRm
h7docZMZVFArbzt1N2J69QcPzP9AxyTtPTfllWztlt5XptnyBhdnB8kF/NicIjMOsFmLvekMXaUJ
23OXoSSG1VYACCfqvhTtXvuI0YNsB0rqq4K9puBk1y1dhd7LBGXJLkKZWIDbqZtWBrVHrlc0gZqU
zbf++Em/FFO3KartmNQXPInhDrILqcnBinbtD9WNiT9P4E9X9VeFDaaQvc4bqK6gil0jomq8ywoG
zgJkWSCK4OuV1hFQvfk1Hx/4QHcyxXsFsqnC6x9CM151iCkzv10nKFP6vVtZ9x3KQquicdiHrxaq
PimehbF+Tt29pMNaYvgRmmCY4pRnayrqncQobuKXg4+rnTzJIUU1kN3yOv+cF9DYKPxdU41rb6If
OI82A0e9DA8nBeGfIA637TF8TrxtYptDHEK+do/lOAwQ54tRv2qAiAJ9/EpHulln8deOoQypB7DO
B3S4ciGAJKet+48uBLockjOwHgsyo0qdbF2WtB+huATcYRP/LOEcCwiTnB6F/tGFKE00bhkwFagZ
zj6JGI2DAp4K0gtbFj+SZpdYYN5jnHNgLXq4heRzHEE7oe02rXdVx2bdQLZIIIEGKUp/OPODjv5/
dj8A7v/37zkGsG88Z1fF8cBy3A8psNq9huDpTxtctdasQKqwL5Gsidx/+dF/K2T57zGE/38W2FBs
9nJU85919Jojoolffwtqjv/oHxGN5H+hf1dRDQbwwBc4EP+MaBT/S/pS4ERphZP9D85wj9G/VKBB
Dk5AG45wh2F7/0Ea7vn8L34kzlfHUIgRTv8t1vBjkP/3OcJA4hhn4VO/nx/RRxZiaVO2LanZTqoF
RHACrM+QDRNwtW8W5A/RzO/E5H8PMjukQVPTUScMpPwE8iFl+iUPUY8+/e2lCcwMcnR8gqaqUNvW
dVC1cj816bYQr7h2lb89PcTSz59FJ4zxZoqLFFKZJEUmv3JQ/rK12Zz++u8O7J+LI2YRXo6AFe7W
ALTOAKJz/SUtUeXU8e59nz+S5b1xEF6SGC4M1icFMKXyzHebASbT6enr6e//7oj+/vlHh/nm+6rq
q97PoCMasU6tjYrvuaS7Mk7u/KZ4iMQImGLTIS+vvdvTIy5sh5i9V5OOpY0NJaQ1e4obrC/b73HA
vebMgVraj+Pf30yoKETneAd8jG78m4ojDpJW72wNZfTTv/93msK/V+w4rzcDNLGrCi8N8fuhdFz3
A4BktYfSd0rB3M3pZ9k0tyEUR8+cr6XhZhaejZz0A/RftzCIvRX0k+Zq3IzCB3aaN0+Vh5gtShty
ZrgFexQzW6fUFQICWcDdZ40Egsn3TbCL4jgFJWraqFed1kF95hJcGmtu+0JYBX1XiM2Hagc1kJem
K8bDlEIalUFI53B6v5ZO+Mz827qPPOcB4D9E3yK+i/xglRuAE6BzM8QA4tDmIOtzgy0c7rl2g5MM
cmAjdgtijJvER21hCiD0fXomSx+f+QLZda4bNNarIP1tlvav1eT5Z0710rdnfqC2emojqD5CEU0C
91sX6iKoE/fz9C9fMEo+s/lM0jqHKht2OoVQKiUfssQ+5kN4efrzv0d3/zRJPrP5kkZVbiZ8PqhE
tWolbLKe2o2v4puElUDMQMr8zB4snFl+XL831l80TWRTkSLfm0buqgrcq+L95y4vAF9rSLg5PaGl
3ZgZfZMU9Uh8kwBIbsO15A7tU8H4dPrjS1OYmXgzqCFpeospQCMlusgik8rLyXgQdSwz4T+IyBX2
zM4sbfzMxDOWiqhusmQL5bRrxEc32vs4opJ/eiZLX5+ZNq3reAg4vs7b4TItmqe8Fy91Nnw8/fmF
hWKzq90NNfcy3wEXhM87YvydqqOfvfbHtTbQunvfKDOrDluZVaAT0dssIlvN0YyDGxmZ9858LQXZ
vm+QmXlnbd8mzZSqnesA6kxNGz+UeQIu+srai6o7uyMLB5fNDN0EaR8kctTQlW8PYZhnEDC07ZlJ
LJj5PP/TOq68IOvVzhsftSAXOb/geJ6WNFmPg92fXqmlQY4ze2PgVTfYIRVxgOKlf2WGaUdsc1Xk
iYWo6QjYcun6Mxu/NNLMyMk4WskqCMwHOfTL87wWB5Yn2aVjib+dprG6yBoyXZye1tLGzIzeJFqG
tJn0VofNJckaH6LEqNac/viCHc5JdDsXcVl3gb9jvHixsfyq4ujJ6eD59OeXfvvMzLuWOuZbBa1A
yE6PCvU50ry869N0ZuI99L3CiDX+LhojSFYMw53Ip6fT315wH3Rm2HQMsjDwk2CbiwevvPAo5Err
YgOV53P8ATiSf3j8/Up2vDmqMhOJS8tJ7lg6Of8+bhx0ZvMuTwEBPT2FhZUnsyPacDEK7aTajrm6
hUIqwES+f3/62wvHn8xOJKv8lrgBLxtfApEbAbWOXItvPqjwsSred+rJ7Prx7GCKmOL3G1R2nY96
nz73DFg482R2KNN2aKpEZFAP6CBJNxau3we6dbtuzN3+9Ar9eQjySwzrzf4OjZK1LyGCnIbQbW6r
xym0j05V1ft2l86cdYPK4Sha3DwiitFf1nmQf9a9fZ9ToMdZvfn1RWErGnvM3xmufHEpoLh+EblK
BtACVh151yjkmJN5O0pc5Aoyb3hNjjJ4ySoIu6ZpIYBHjYU8lz388z5QOhsjiWqReCjvIIgBmDce
dwMMLM/UmSksGAKdGZlEVSDz/MHf0YYMt3Udqk3SdOjDSlX4UY8DetS5az+ePlMLryFknX5br4iF
ZdZwXG9ZVV/XLVoRajQeQWr9heT0sRrGfZXVl2Pv706PtzS5mQVOcecomzy5s6MNW9RXehHdtGEe
F69ZoVi385rEC54SSAO/12xmfjdnIQ6x6SFR7oBWiu2dFmi4S+k5dMGf/ToJjlN9c7AnX2k/rizM
pulve3/8ohxHE3EHqHJ/bg706Eb+1beTuedleV9TpjCJPBpvTZYDbFMBNF5lxWWfyy8QtX+adHqt
enrpe2g7Or1bSyd95tSAIghpqJnahg10uSqAqNlw1fXjzenP/3nlKJndtmnJCxk4fL6OO4BO+ZDu
s1YBYeR1ze1k0Jl7epyFQ4dK8W87BHVHBLcE46TZXR4Ce0uKB66eC0sfORo9Tw+ysFZkdgzKohOT
9XC31M5e1D1Z607ftW1yzjv/sv9/PQKUHFfxzTkzVUapajBALJseBCjuqubjTsbZB02SdYh0o2Qo
zll5GFHI5BpEELo0LzzpztyeSzM8/v3ND5ARakmRxA1dU0hETeHKGCDksnMqDEunYeZW/b4uypZg
fhppGL/5xAhbpfYpi6Izp/nPA5BgtoApqRzKK7ChxqFlfngqguJaR0Dba+/MCH8+aOSIVni7QmXI
25A3Hqagmm1LzYXIUXz3+wAgYmNRxEvSx9On7bgo/3oYSDBbrIxNbZqjIrz1PVSlDFqThXcmBfzn
bSbB7P6JywoC0jpQWxoCRdsCvS5/VmTavu+Hzy6coJQVw3UCtoWoi64DPwL2MIvPpSuXlmV2vQQN
LasixLIEg0L1TNkvXmnfd0BJMPOGNONTNXSIv4bYXXGPr4UPgHFRPflIWJ45QX++j8kcIJISJFQ7
H2NEvW9WbUDXLpmuB5bcJ12O20WUkJbvrr0m+Pau/filvvPGqPG4LGvdAsRr0+nKZvpg/Oz69KcX
7E3PPGJRhVlUjjhIhLX5rkzCblWVo7gI27R6GCZTnTlSv4KVPxiDmg3kx4x1eJqobRN6dJNmPNlN
gn+FwDxwohnFD2j4l17VIIsaPXCI2KQHBQ3q5jIY6LvcPwp8v5t+RWmm8w6TVdE3ZLQAJYYg2tk8
yrHc+Cd71zPPUoSy7JVUgF6Hz70wQPSE/DGj9eeC5mvWP6S92eV6utHkLuNnKjMLjkDPfEyk2p6P
rVbbHnXLwxhn+QZ+zR5UyqozQyxcakTPnE2X8tjzWRpsGXp4qIiQGQzRxhYCVOGpLzGSU1MEFupw
AOYDutkmS4tNiwQPIeMZi1twGb8wo28MAHiqrmkYbrUhmlZ96B1i670rvgHI4PczwWuRtlGGT0c1
LzftQF+8PhJrwjka5fvaO3P0Fm4dPfNLPkpCQxHhmBvj6m07RBz65mm8D9IhWfu5jz6aJg/OLNfC
YGoWszleFM1UYbCGAD3OhlWCYNePy3URmg1KRWfmtLArvwTT3uxKVPhN444vdQ0jvquNcodoTNn+
tGda+vrMWMco5YZ1x8CzGgDzr/29LwAAOv1xfjy7f3JHM1uty9hUQ4Ilko/e4/Q9/pah0xKoU5An
RA/0GmxJF8HTBL4LvOkAvT92Yg1g5gHVzqcewqd0TdB/cYQMn/49S5M9/v3NUsoUr5/keDymvgdG
uQ0AUBKj3pz++tLLRM0tOGYBfB8+H9N7DiRNLyEbaEBblJHbtPogIUU4PrfnYtCFO0Wx2WQKJrSd
YFK8C57s2KG1vw4/DxRtMKQWxZktXLiF57Cgtk76ts4xCiOVRfxjbwIqDiXHBgbkPqdy06XN8SJB
f9bpZVzapJkNC4H6o504Xlq+336rJzt8IYKm5+DhC8vmz6zWFpNHvEmA6SOO4EBHDzQwEwAhnRo+
Ct6diSUWls2fvbN8xarExC3A3A2/DgugUKdpxYAYTFoAJwGGzJRYcbo7vWQLnsg//v3NuUbY4tK2
qJJt06RoRq/QVzmM3xo3XaggedbGOwdrXdgbf+YtJArQbUUxUMj0JhE9GiqJOvdkWLoB/Zm3YHkU
lFM9wDxHNI4WOzsdRHzVM+jIgmwF9Ywu/0ymAwMiog3ISgHQ+b71m/mFUGlOveO0cscfBsE+mGy4
JT3aWLrioHURn/EQC2GEP3MQGYm7KbcOr28WAc831sk+TrMjw48ut6ensjTEzCv0jla082GvMgPV
CDCuoY0PJnp939dn17gajeqFP6AhVVToJ+rtsI7y9ltPUn3m9x8N5A83xq+ejjdHWVZJM9hjdJcp
cwlUV7obhHgk7fQUjOXntJRXWZDfn57NgiuQM1cQd03aiEKlWzz0Pkxee08YQcO9CB6Ai9BnztbC
hOTME7T9lBhD8Mob0tpuRws0+uQCNN67Olhbz3Q3YQBAu0qy96WXgVn/3RsQ35NTlcOMcmUOXgca
0ZEfQpuccTYLE5p3DrUdSeKGEcQjYbWPkHqrOXgXpgvKvxdpeAXrOb07Cy5Uzpwa8h8Tz44nOW0f
Av0gIeM7fkP1f8Ny9OABoxuk76oWETlbsCQsOyJKjOSnEeCByk+fPWe6dyZbfjFcvznSjtV9YgIE
cJ0AP278WVfoPTrix/vhjNEsRR5y5sDimvjI9cNqaH5jg49xjsReiTAAnGwUjZzRviyvuT5XMl+4
BebQyqDxAIXHlQwseuJfdyZ3N4Z03fvqR+hs+f38Bs7KcHQyQWmtjj9mbcnExtE8+9D5NHrfg1zO
HJlNAlfk2k+20oe4fZg81iOw9VPaoc/ZZOU7bX8Wyvh8MiQ4xhombZ65T++YQedC2khx2ZY0vo8y
9EUKcsZgFrZljrf0qyZ1U6uSbU0s+1aNpV13jRvPvE8XnKWY+bGca79SOcpJ0QBGiwJEtgP5gSLx
QxZWZzzL0gRmFo9cQdLLnmMCbVN8PSZIkBGLTH73LociZrfviNpOxSwcVyXaT04Xd34JJJTw0Yne
gxaxZuF1IYJ1Q4MzAy7cxXPE4FSnQS8F8HVTJm8ZKO1oyNBu4KMH5vSMlhZsdoq7ZCq9aHBAd3m7
KI+v+zo54xKXfvrs5GaatYTnLcCOurlrZD1tEdDell7enHFZCwPM4YC5M0lJOdYmB4+mBXhsX1v2
pTHsXPpwYW347LwiUZN1kcMtmJA4AvxUHAZSXpxe9wVb+NWO9caj+zIum9Ahy+Y0ihtl8a0OQNwi
plvFxLkU60JMPwcGGsNsFlOcVs+O10H4MpaglgiGdQh3kg3ngKZL2bQ5QHCKItrlCOK3QZ3v21Z/
TeLgstL+NRz6xeTCrSunuyTFM4/mG1cMz6dXcGl3jn9/s4JlpXmG9AlAlXnFUJwhu6REz97pjy8t
3czQi2b04y7FO1x34K8b9KEf7SehADDJ6F525/DHS3OY3VOMAprhexXwxyYYDl2u8F4AQPhMcLr0
9ZltByqs0Jx5nIQixSUfMnttW/4+GCXhc/uGtneXBPkROz2BcM8M+zZCGv/0+i/89Dk6ELY25H0A
t+QN6Krz4vpR9/XT6W8v+A02M2uf09DTCssyqLzcCo02u8oOcpf2YfrOnz+7hpRpx6ZrMrhtmn9M
mNmNHggxTv/8Bc8xRwFO+dTkbQa/2vEUpN8Sj9pRmGLX+uClDBK2OT3MggXM8YDoRzU94g28pMWI
MonHrhvHvgldHdoi+eir9n0FMnY8AW/MODd9n9AM2cPGiz80XIJoj+1kcq7FY+kgzQw5ixm3lSrM
VnIPsgRjU62K6hx2ZWkrZubbcWmrPIEL8sMWraWDP0Dow7hxCFeJV/vo7tCtGc7s+9JMZtbsgn6o
ZQF7C5OpeY4r37tprANlx+n9XprLzJwtAkkgZHCsGsX7myqmVza1bjfy/nmoojOHauFBNkcEFtEo
/bzEOyYG7jMx7MLl1efYxZ+ygeyBNN+5Cg/BMT6cntMvjOQfUgFzlKATXqc4CYMtkVeN9NDBXO79
LrkM5GuPhtNefiwI2OnC57iTawJdB5CiV12BvoXXUYD1jYKlo4VoQ9V9znoQelVnDv1SnmqOLkwt
6UvucDc27XRTk/YwKHcRgmY5Bk+WNyFz9KGb6C4UL0nb33rZ+Fxw7+H0qiz4vzkyjYckT82EImVZ
y08sBSOoV19Rf/p8+vMLjmMOTRuLvHTt5Af7oOwPcdTfp1OmdyZop5VLzaXy23OJ5aWJzFwHTG/q
w1IG+7a6IflDh1zluTVaeg7/2rg3bqkyNvRFwEGAnv/MLV01/LtETrS759nPIbmJUTEbq/f1h5A5
bmxElwByIiLYO7QlrKiMbou23r1vO2Zuo7JdBIwgJkKnYhP03caBxMTWXxiooFDWfd8gM+eRJaNv
pavDfZSKi2aqb7Mx2Cj0VOEC2ZjGf98Dcg5xise6dXWDYcayXpvq4A1o3i7vnNifnsbCgZpDm9Bu
BoA6MIL7mrMV8x6qBnJR7u70xxf89xzS5IgXV7oGer8w6biKBFgSctuNZ7Z5KQqfA5oAqxcVHaJ+
33nVPY/LfQd+3emmAeM4M3fGg6JFvgPebgV46Jkxl5br+Pc3NpKbVsXZcUZ+QEDa0yApFYgOfFUa
kIvTi7ZwYcw713MWq67rPGinlRrP6mSDvFSjg60a041ww02A6dEwOzMauAbw0/9wYcxx07yqlYua
sTx4zknywZuaqUkOJiUmFgeFy+tRjmjW/dIHRQ2RN6VYuGsZ9vGuGGQHETdb+f4LgJkaNE6RNxCC
5ObAwdif6iEHC6FXp3zHs1R0K6Qo2jq8LIo+BsPEYEoFTmMdpGLvuWAgYEjIzR1hpV+uWh2V6Dyu
VV1/VKUeUbPvXFnVH0Xhe6BaApsMaFFxlyiUPLKSgCrWtebrGE1WPFDWesU+LFlUXSIzmZtDXRdd
8xAisdx/FI3HoNGC6pi3C8jYx9N6LNFQ/YGKxugvUcISHq071OPHqyzs2goMVwLBYb4dgCtQdzW1
ITjDyoGVayYBGb4v63Tor1GaEJ9J4DkEjyKpvI1UAXgyAlkUEKvixHo7VlORrsugtBD2UJEA6x9r
+pGsZMizttimXSQIeCAQ76jiIjeli71NCmqOMVyreuzElRpk2v7giS/LchXQPi3pquAEuIrVmJip
++HaEpEs2OVdqdRdX7StAwlnWfOg3aE5qMEuDblca20EGDj8fhdzD/m2NWPUtLd14UfZB2v08IXW
BHIjLFAMKmZNeImSpvRvrZJeTVdEEZtP14Yxm+cbEHyM401ktR/cKnQw9+BVFRIovyke+RcbV1dt
0B0y6oEFo885A9dMEqhY30dN4+mrtO1UDwh0BGBNCTrOSVrIj7nEuQH0IqZozS3PoiEMr/00zhp2
FY+ClPqBtAOv00uaYArjlrgyABt+KEWXD/uBHntU0PhZh0G0S1TYyfYq56PJvVUbNWVwEDkdTLdV
Je/4i8gylLihCWdK8BPy3JYasmSDN3ndntVlPdiDnYwKQSssgzoAx0jrCK7GwTWBeFCjFtl45F6R
xXAVD5k3FGCgbzIHVcHeTZ5YmzyLgldSsrSIVmXRhqbcTLpK6SO6GWnOtlmWTXDuYSRKQH/ynOja
bmjXRIhGY5rZZp3HvksBAizjQL4wyojxNtSwHugXniYJ9a4rP22mHvShUaCEdzvqKGundWqStBcM
bP+85VguI1C5QwjER4o2c9sk4M2bTJal9MJvmAeu3igfjPUfHWvbIoXN45AF+zH1OPlsEhF538Lc
kHq4ZMBB1OM2Kq0MQJpe12ma/9AyzcNuK8Pe0hcsE61BRyy17MHgHPQh6LsCEkGgL/STPDJgt+kn
40DE7AED9TwKFVTeOmdJIs1Vh85hDyiAhqYvFRlCJDuSSMZT+jh1TSfu4hoUSaDb8NPkvouSsgHn
/BS47MGjYSN/aDPim6tIchqLFeOJN11mRRAyucHza0R/iIpVAMIVvMa6vgCjYdpH01Uxof7MV11E
ivag0ayX5bu6TixUWwAAVXl7keMgk+hQWc+3t8TBe6Id2AsikOS3JslQ8/em0Q7QJTAedmuDWpWO
xH7M0MwNMRaFZo/b3NRKX2es0fk1a7zJvo5VQoroW6b6vgwvR+CxJwN+FVo27b3OdZfwrfU9Sty2
iJIIoj596BeQGUxkjkqfzse4lRCeqbvxJ5vGVKY7IiZGHtMKgKFmhQA8TNk9jxKjEfD3lSdNCq6g
WNnk0ThFMoidCc58nG4eDegNv3Z5nvqgeiXSlnAiURp0AzQl0rqmt1FPxho0rV5nXbKnTVXFX7B5
TTVsdTEFItsNWZukt4DIaO4BMgIOjOxnpakeq10xZir+WAKJDFakdFLiyEzKZM4/MFBpeXozmGji
cjd1gfEJ2IKw3iJeNZZ74AU1Bal8+9SlsdeLTerFZVetaA/4f4EnDZPNx9G2ZXrlFTg6HQh/kupY
2Cc8hY5PKHkXbtw0BT6UrbwpBgkrLoQaAqVmkmBZKvtjneMKdFppdJT4CWwLCSkj4wCo34AC8Loq
ulw40HVam39tc9aDIZiJVAPj3hSDBVV7lGTpNy/gSQDmzqHu5LhOc9zrKP1Xjg2wxaytsx8qLIPo
JSXAj+EKIEb7r7IZqxJ8Mbk/hcNK+SRS1cpvm3H4KsNq9JBPxGFKfjRF7POfpiO8+KxLAd+3BaEH
L5+NsAZXcB/iAgUcSA1tXa5KL2VAEg8AUGBOg8xq91Q2eHbB8kH1geZs3NigNyWM1u6HDC0Z0aCf
oEIWryQN8yM1lfF7elW1YQpGJ2lDXYO6NmdwI0CUgs7pOQloqp4sLYcSLE5gs0K4l6qapq8mnYbP
MTApim4sMlDqFZe4pB2WMzT2Czi42rpdBzk8AgjK28jmBlxFQeJASa7ivvg4JcroT/mYVORlLEzb
vIg6JBVoM6WJ0MvQJn1QfUP7epKAvEijvTJfkTCsg2HlJR5oxoD5QziBdjPWagd9LuoG/yfFrV7+
AMiNAM6SCJmqdF0EmnWQay2quP9Ay0Rmz95QctlD3Ev3gBOyZKgI4qCKhPbbMFZOQ21UACT/pe9b
XtwPU51U0C5D3zuYNyfkN8Whw2ukBvQjmsrWAylozilYmT2hhkOUWzC8rAqSOfk1RIOG+T5UWVV+
CuR4jMWZ6St0/bMBjpCvRJiI8cvU0bAHPyOvbAphmlrZ6NbquJ4uqhE2gWalMbBwwLHU3meEPY6C
4pYlrrzUNbznJYsBY233iLI4GPjzofN3ZdkE9SrPRfZK0Gj5alqLPmU/YdY8VF6jodZrPFqAO6oi
X72OTqCZi1vvh5Nl1V6GPsiWDkkY0/wKh4VRdGcR+MymbL5Rlg3pHYKNGs0z6AsbVtZL/g9nX9Yc
N65m+Vcm+nl4gzuIiO5+IJnJ3LXLtl4QtsvmTiwkQIK/fk6quuNWaSyr+76wlC4pNwL4trPw/sQT
DYGQlo20OozTgsM+WQWOfXwe5FxbVkrHpnFcc41cFCfbDZP1oCDNntD+5DZeDMUqvvgckrxdW7PH
WjmVA0cvhViwnyi0+nI/wYGVI+aPNPc4voBNiHUEsc4FSyv3XGPHiyhnpHe9XIYgLQM3ghqu7Jbq
SYnY7/foAYaQ65QOa7ZitpzeDNBKcLBVy3q6TFEivcL3gmna1nSdXmZm1zX3VSLk1kVU+uLO2kHN
Och6whY0zsMwmvgPt2p7J4WaT+QehiWBxxuRQwyVFydaoKY9EviHBVUfxbuybEm3VZaP0R65vDcX
QYRl84BQ6EDA3ONttJPeXMUwWqodeCOCLg3LM+TG+kiGQSyZWmwP2Xjuz9cyiLHeZHrFXr+f5zEJ
0wog3YdgFA4SQjtzWwR2FfPtMjTzfOwwhoNjTMUDBkOAGGlbDiVFwVKHC20yx2JD5I0EL2LIOes9
mNqIABpl7TU6blYZ2LrwS7eGMHesA5zzHcJL2ngjvBwqMq3zk4fGbp2DhhiJ1BOAex+g04H/lc61
Z2GMMyzUQSpZ03FHgrJqDlJjKoitGDPv1pSs8w4CBCPoqc/Lwi7OOOkh45KaLl8dX4PlooUhT3xc
QjjCjomZTk69DvJ+dMz8M3AdCK1MqkaOQOdSi2+VdMcfuoJmU+qCbwt3Pk18/9h53LGfId2m6Wfu
uAtceIMJ+X2LHezvI8HrNi97ET3OfSxFBgmVGK6RywwkshXxGCGKU12SB0waK29f1m4C/5QuxKES
q8BVtwSJZZ+6fGTuhjeK6lQslZpulK58ltE1aaIDH3r50gqGjvckITSZQT+Rl7ul85K5sAixEOTt
+/p6o/oEhgmtZ+ilHnz7gIxdOJkW7gCrGS17/WPqE00viHIufOicEO53SF4wxEX8BZa6y2iygGi8
N9MaelDuxpnR/+ELXUU4VXHvKxgXAJ/xwJQw3q10Zxnl/1dAYCxoI8fsugpKdiA4Ns33Unq9aKGH
CSHHTwloAigjm9Uzf+C0U2jD/b5ivk4xflXBvun3GNMYBPDSKfgYpMSB5t98dMS8622ZxsmniVQf
VP+vg55fvdKbpo8c+raSUcwKv9kNcVHbq6icyDqQwEqVEXc6BCU8xTybrlCtZND8FXBhMl+MeBgo
/JYUeq3QPndhGdkVXgX/M/dG9iPqsq+23sXB1w5ym+RCYPYdJR8MpX/ZnIxx8P29ZWF92ROUScDp
CChUmrLogpu11j/sHXS2f38DvFfQz//3xUCZ7NrM+EtfxBgyoIfusaIHK6LS+2TisLmENR27jLbM
qonnV3lCXkL43Vk2BgWxY753dDdoWJ2WU1p7Lwm2DgFyECUgllFBarhRBPPWA/jDqwpZQ1Va74Bm
SeWgMmckeRw9tIC6lfVD7ELsNzrapeDAxyMrhkzOcRnZ0fHNfi7dPWUwQExg9uz/NPEXiEjuA1JD
cjOCYhROoznGKT+Zwhq4csTHqXogFp7G7NSiK1bX38M62LTrLXXhNoiX0iUsTqDxNwbHMIBHkp9F
jrtFwp0OjQ910AkQNXZ04chrm/sa5qrJQ2J+Ql0EYPcA1sp4rRiyqRtP7hZ50UN5THzYmfb8qDrc
+QWlMITxKw39aOQQclVpH433oIhmyXhXSmBgcdb5Td7pb4LIXEWgb4yppLfI6DNs8x2X3/sYbp3V
V1ZGqVAwupDkECVrsUJUGgJCBgZnOspbVH4dpE5wgMZ9utiHAJN4yq4Gn4e2vsHplHr0O20RrQx+
GxadiewfY3vRyUFAOxRRKr8KaECwNY3AxOYBgrLaE8wQAoYyNz6u9kCCeyS+GYM95tA9JP1tVJ19
iDtXmD369ScHrk2/X4a/7JxhEb6Zchowf100TLE7XTcf9QkIhhUfH6KIuRwf3PgECMIHK/6XRw5e
6rrZ/rLecZQlUnk1Kzo/gYM3VF3SNQLVvUFrXjtztsYjJpOy/oj2/OvmPHbxm6Ee5CWpcRSE+aDQ
B9AHCfNoTDYQKwdC8rp2oYzf+I9+RWGSEXwIxYp/dbLiVf2/f0yfqXUeCO82kexhgRM6p5Ur+H4b
FyDwKfxXxid4lbfnt1xLugxAU8RodKVrCNH/gI4vtCUnxetuS+bug273Kw7kV+fU9YP+5b6NDhN2
URYSXdD9CG5dx6imyYcqEiu6N0IgFxs8lJNwRJxLvzlb1YWQeIBuAobQ6ULNOt0gkTRIM9oGY+l+
KxOOxtBOl2xZ1LHrqj70z3RqkAKlCZXwv5xWZ16R7nuoI1IFQcgl3vtLyUHpiay7QMkVSU/sf/Ga
3iqI/q60VeiHUBeT9CFHC7ORxRgP3OO5CSQq3QSwPr6cxjmEnQlrYD7hSgSVkIwuOo/TunBYxegO
XZgPNtY7y4C+WQYtKmrmWVXtOxOtR+TUTowFVwoG06w+/Iia8Tou+9XNedNcTyqJwbXl7R7N3V6R
7bwq+kfPF8SuCuU/3OTEEkmy67kex2d8S24AE3BTg72RaX9O4NezStjSeH4J3WiOPmW5XT304nCQ
gT37QTx9byu+pc6SEX3Y0o+qPZpHtwn6WR7kbtH1zXv16PprYelhAX27QX37+3PtnQj+llDLbMwn
Xofl3m8H2PChAevnZJ7azRrF4pl0jj5ZN/wIev3LoQ1245scR/OG9QwBfdPV/VcvlEX/4bDpnVPz
LffL9RaboD13nYUP0HxOeHwgwKb38yTTVVmazX19B5WK/Pff27t36s3B0mpJea3Hah/TGkbfI8w6
MRifE/hdRALGgDM71ZztiGu3fFo/eNXrav3VKn7z/bmlQ+t2xGaxwotT4wSwVU4sRAnq5EP82Xv3
6E26BXEhtOfQt9k3NDwZzW/IAMdAzYslQkUGLxsuwgc1kzt/Ml+8GbYNwJxcBvy3dO0HIfCdz/mW
+Auo2ISOioL7IinHtBzg3NNaCkntFnaSv7+B733MN1GWLNAlxenabXgwfRuiCfYl4Ufj7nc21Vu+
rYPGICfo0G+iBibBnVudZuOiseVggcwohf4ltVhspzeHmo/UiKMLiM/AVYx6JPLgUjF11QeQ7Hfu
wlueIxpLbBJXUGXvr6kwc0arO6y/ze9vwHvP/uYGhB7U3dCyAKtMkXQJXwZ+S/wPiql3bgB5E4ol
mq1mcWaQq1vzkzGYTJMApss251xkE+13v/8I76yhq5zyXyM+ZoCBchPMdIgab1aFEsD9iMr6Tlgk
15f8SzJRMWl0HYAB4cwSjcYShYNb/8h9PnyQGL13Xr5J+ubQCzWbQOrjNRnv0dJyMo71s/U4h00e
potZZ+h0Ag1r/SC4vfdtvYn0MBjgOKSRilWg9B9l6+tdUkNH/Pf34p3l9JbJJS3Mc1xfgp/dIX0Y
zIECrpvSivxLqBLYcLx5+11Se7PuAUJ0O59vknJ6Rt6cfLCS3nv3b6JJNUwKokPQxcZojMnP0Eqz
GPR4ws7qeeQWSfm/duy9ZY96ZTmMQgOHaDGMLELfdvkYMvLBLX7nY5A38SlJWlbX1yGnLMej0MlO
yRAmo+Fabn5/l98pw95yRRmlYz0u4G4FoXYKEsblJi7jL47Tfl898QIMODmuoYOcGXy4D1bWO+v2
LXMUqsXlGAis2xYE8z2zk9pUfAw/OKree/Y3x+A4856hKsazXx2y3G5fLebw+y/rnVPwLTfU47qe
YaEAmpN3igY3DdxnO29Wv8/m5SNPhPfe/nUl/OWcQkeeBomoy41myfRNLhBmbTGZ+xc/wfVV//Ls
vnajxrqJk5PGGbfEgdkjFC+LHm0XNMHHYAu5lg/u8jtL9y3NUa0jZptVD0h/r6G0bJpnDO8f/br7
/vub8c7zv6U22lDWVSlxfCiM+lMHY4CqWeGB0/d3v3+Bd+7EW1ojD4ESXHXP8hon4BcvwMA59aem
+uD7+TX4MwY77u/3IphmTEQ6l+38GBM7MgKBDXLIwTEYX2ibkXHZanSXGvJCPRgfBt97V+3aVX1S
CRQBwUgPaZeyGa21JTxHdfAlLo+0jf7cRv8rx4j/gRdE8YNfvvY/xn//m6nVf/794fjnY9gn5V+n
r397sIH9wmTv9A9l73+Mupv+89//NFq6/ub/9H/+nx+vz/JoxY//+LfvXOOQx7OVAPX81arqikh/
3woi5V1t3vhAXP/iv30gyD9CwLEoDWL4UYXBNUX5b2cr+g94l5AI6utX8yu4OvzTDAL/C9Nfgols
AKeshFxhcRgVTtV//Jvj+/+AF0QIWSc3iWIKb6z/jbfVfzV6/lnMxKEfgTUMY6vr26QkeUsgwHuo
FgwGr4LCsGzp/PKG2Qj25QC+pGxagK6AKF51A/sRe/JhiPD6K6+X139//amj8nbGFOPw+ohcn+TP
X1s48hpvrv984tc/CKtZXGgPdJ1uj1NQyyctAnJfd3M2Ox48V68XeIhPrshF5/Lblq5fFZB5t83S
dPfAkNyphGE06Mi9ClGVwCmG55VS34ISc6ouVqDGwkEpGtoFEj+Y/w4rzEs/O0ONaAuuxA+MdCGs
QZNLqANvg4BSY3Q/n3TTukXA4SAX2BdYHgFhVLew4dals4fSUncSpXtTD8l04nTemMGHCWTdyK2z
AkTFfI3vzeLlUabNw3GmsJl2hqi5hVYzBnA0uIezx962obdpqOSFkwyYTFcSZqZeXLTJVG5MKWA+
vShAYFxojySLhYem42PaOsfot6sLbSvnXDo+O3M+eJhCHDBRTLLuWoMaPoU7sTzUtbPmQ0idosaI
nYd6U0YrvEoBWd6X0FTHqM49+zWwGc1cuy9Q4pgXwKZkuWx8UNAyNGgSeF4HCsgEAYMoOCZuARy5
dYxoixhKKEQt27UNOITYsEdvJh9DctiKFbgds+NUaYSR+MbaFR7cHblQPnfHnthPsfajfUSF3DSo
zHTLYRXIqjFTSd1nlR8+uSYACGfAm2vnF4yFRWYdwGHkWuXKIUVYRl4qBvU0LmuZNs0ML4PVPQ2h
AjAn+n7Ndgy62wPQIVi29hMQSndOdXUhgVXWlATH2CcDYFnivHjgStsVxSDYZKlFKxnAE8wHZiwD
c/YTXlR+GvotSQdVwvg1aioY9TqA7MDv1T8FOOfRuOd7MkKksq8+TcAa1pZu0Fn5oaYW1uxzeQbb
51gO63dPQmhqIdPPwMP8u6q2AacvkWVV5tltAmy8402bug7g+fS5D4bvsG+Is3VoP0u0GkX/o712
5tUcnSYFrEc9BvDGwucxsFsYL5AdO9Smd4tE0GKpYZbFSAg04fAZy6+DLVNdpx4ByLQBMpEM7bp1
KtWgj2i3hqxiQ3sCd3iFe62b6Ktv/e5kJVRM5CR/OCtzD1P7LVnGZBsHimdlHwU74QGX0MWgkEXe
LRVOvfc8AxeA0gtz2ctnqzE/gCFEuU2EBkD02I8YbbN+uE9arPXJD74M60SLoHyMkgQSQc3S5arU
+8Bp2/PrpSp9WkD181Miw+iqPX2xGrA53oYBCOnNlCsBGS3orNPIbM04Kxhr9ZdhaoBqcBV5JrX/
BT3G+Iezd3vgnvRMEZT7+hQwAP/QjAZXiuFVg74/mEnDaTvQBz/0ijGBS6WHOfbCOlaMC9ayH/wx
Y6tgpXsZB/9iNzftqWMB7CH6I5vHh1kDtBQT+oeKYdlHxAjzTyLh32b5hkXekTaeSgMLvNhk1FH3
1VPi12eMqCnUTxCvRbXs4pqd+ibGQUsAMKrH4aEGTYKX8wXI0U9jWH9fg+orju8NZXzdJAL7UgYm
jVm55mxAE1t1650W0Z3r9tkgbQgjOAglwjUxAfAbDct66J4Jc9z0WE0zjnEXToAsZnvlJJ8bl6oT
hvHbuYthfgnS9CaAXtlhQpZRt2h9+mxMtY4BVUbEStcWAvcsGQtoQ+CeKG/Tr+ulikN96AZpDq8/
MQFfenfpN/1oHjD0h1eq5/RYx+zBrT4BfOtuunC9r0bj54B4FsP1L0tmzYFRXFqLgQ6G4Hm74sG4
RrsSy7pHP+TQXi/Ctvu1C+aiDnwJV9k27uA+q2e3aOJlzU0XVQVMEE3wsLSEnuUU3K8dFEB6KjNF
JZhM65pFer6y3ZPPjqBDNrDwqUy8gwwaL+1YzXO4tAC9OpT7hS5jFvH620jLcftqltSqT0u0mG2w
MrgDE5jGBAuE5RLc5qEpg8xAoWeyBfqdMEj1tmEPizBVWXxO+llhLpAFwX0Qo7cGVCVm6Gv/5LXO
DSjY1bFtKMRcMGv0SgBgjDX3neibrMZ8C/HB2xhAeBQC7ONwHojDdmvk1wUQEi+kAmw9Jipf5vb6
ZY1ejpVwaVt5q0QzZZGkdMu4vCUdgzW7mEjR4dvc8E59Sdx5yoXsLnS1u0iFf1A2fdNuXbBaBkfp
jSl0GcFlMmrNVCQfahbf+Ba9qJAKJA31bTC7Q0r0UBczC6BZBcxyFqyYnyvvM/HXT2JBnhq67hG0
rM0gu89LKV9gfdOn2p1vKwnrdz+CrLFDjyXik3SHz37pUcgpHtDo5YBh+RcwWApjgw10HJN0JThP
r09Ewyb346bZObPvAYU+wVaalzdiBFSbduFnw3mTQsbwaajLl97fVGNvcrcsb9bhXskyyi1FRMZ4
EVEWoAI0+J0K5G6KOaengKtj7nImLWQJ1OqmSk4723kXpKQ7r5vu4rKYPR1twtbAg5xuLHRjMbp1
76weXky4wDywQYwB7v/YOYN8YgKTbn/bAdKQakotkNmsmOEGDeWLyadTFlCi88m3sAssH70Z2B24
7ADQCV8MIFnFBZjBG20ealJnwzw+tX7ys49euvY0WwFv6m4sYvCT0gaDV6hGYEzr9tC7lstFksje
4Wz/Y63M17gFJtHv1Q/d0K3Cjt4sBoy/ydePCWiwmeMGMOgEtho9kbRWy4tJ+ieh4k9kItuAyEyz
5ob5dq9FKVOfhPCVFiPcfcNuA1fJFgUuGuLT1P20sDYEyhv2gQFLO2+GmboEnxCR5KI8eom8vAxj
NwV+56e7Nt/aCUhQs/JTUDWfQ7OsGe+iumijNY2C6AmIqaM3vIQABV/h3GTne/2WA56aCmSoKnRR
/8yQKfFZ8wUwzrTB/D4tgeAF1NbBmhle9ZHPTTQBGzDIDR/d02IoWuchlhr1tgBAqxRnCDA2CPrz
RJ7C6Yr68ZERCNReXl2dwLy8T4J6uzrJKTEe7NScKAfOEZ7P+Gp17INkx2D50Tj+yxJjprY4F6gE
iSODE2RlOpYe0fr7OsFNcavHFcuatzc8OY7Am9/Q0LkDnA2GxSMAvAQ2qmA30awZ+LZ59H0ukLc6
XzlIHZs4tDuoN6yZ8Z0EbHH2ONvwm5fIL3YMLiFiE43cc9wtdwM0WzPJmsPc504DXgecKXasAxLu
ag5KPfxLJW/cwMEJjtgxjRHFHfbPCwRM8+vb7xdpsnnS36ZlKAa3OU80eHFpfUKFApdJERWqdbNl
HX8QDH7S1qL+DTOzmDvwEwRxYFNO60+urNts6aLcn8Xd6lt1aKCHl26Nt1xUiUwNSLldZA3APk53
DBLvFHT6aGLn69geF+/WC/zC+vwZE0ss9QAmbUrfEycGkhJeNIBKwNm2QRTvPkGRJ40qeQR5Ahh9
IMYaSETO7rlcy2YXrOWN8pufi2KIol5RerB8tR4gDCpge8TjQmmJcag6hAzo2uQutFZkHgX3i9dI
kh1Upb1f6NVD9PanAzfNA4GsqF/rLWAetSuXHQkBRw4AvtTwx0nbWTc5XELtBu4LNp07z0D0Ajhe
oulem/hJaP+zwN9kNSTCNZgPaUR0oTkWF4gUSNKOWoDggNQyaWdvGwzuY6MpfGFN4djgAVAXkoE5
mFbAHo5WPQCBNWLuAUm3mDc7tCa+A1tzajsZpKDqsK2Eza/vXYffPnMAnr9zByNy1n1idElScIIe
cYrcDwuQptquSAUcORx6IM13MQD/gGMmGdS0orRDYp93Ayg9pkJPEDSmHQthhgxNwXyM50vtcvin
1ot87Oq13iox9BcOEskxxF9uEBcwOrOkew7dzm59KfZ1uDxbCzPahLE2pYCQ4wLqFybB39GJnzde
fwqWwduvixIHR8T80JH4bvQblaNdvndQUB3ip9CFFGg1CYtd3oiN6PXP2GIsSTwXQ6F+phghO16X
06TD5H9hz7L2kw30me/jYNYZ7/v7xUtQ0gTOCb7wVSpaTHmWceIHc720dejkyzgAbm1gdlp1LM7j
siqRUyiZifgJVtLisFC2Af12yRfWPM685Ws2+jfI85D8dP1ztzqQCPaWXW2vsnEErrkAjg+QPCZl
Fs/Y/Svjh9eLC7znwbT2awCKaG7XL0GMrzoqR0wPGqiFXC9S90UrQMSY3PXHavS31VFL1notx/Fl
ikV3+q7GN0wnncesf0RNBTp0/eRD7qUX7s0adcN+lOMClAbOn1qWJgV08dCLOIPGmcbwz30hCCOn
sfdOc+siH6zkH9iiCkQ8cQmm/gldNiiQ2y1QRQ9YQSC2iSq4RM4AIW0fZ3bdkR/LCPAvEleSAYg+
Z2bkz+Uyd5nmJdvMdSJAQkB25rIZBARiL4bUBZmlBba6vXXcsjlDSfJBu0O/mSa40NbLFd0PFqhr
JnxnUU2QeGzBRhO3kcbBKN1eZnCx7W5f+plHCAfTifUCEkR2RSCDJg36SXzbSjWfQgYTbW7qrMTy
Bgqzr1PbOf0tsAvDrVMGV/S/0+ziHrJV7ngOUbHuAXPeQP/WySSmH5tOQz94cf2lWPuXQZkOhGtK
d7Qm6k5xbs5cjHtWToC3Nx2oVILojE11iL5BDG++qT0z96ZBvQi91G+mkoXu0aXsShncLnb1b5Nk
1dDDBVDNDsCENRFe1rpnPV7B1b2f9zDMgMTipHJZKsC+muQrNFkzUVLvjkLn/g7tYgNfYHxGDi9r
WUcNkGLutB3CCUhZHe2lKA0yfbt1uuiKPYacR0vsjgmkfssYtQVgveYOH6NLvXUl+yGu57SPoeIp
xkcWKjB7ouVr1Ls3E4sfEL7DIhbz585xnC3wN08zqOd3AWpW664l+kArqEaE/MRUAUTemDvFFP9Q
Y3n2le4K0Ag/+9ITOz8CfKhBHgaM8SR2rS9yJJsGK1rpu1D94Xps2XvOtAkAmB+SWhY8XlTGHLpL
uDXnxrvM0bBsegb6wMqSe18v3t0scQh4yQgQGcXSkBLSAOueNAqAbbTpHatRPzXxea5AYbMDXJTn
EdF4rS6yrKsDYkVwmMulPDD0ZpaeZhMD0QZpY5v1KL4AtsUhOop9zz95Ft01ELm+E9WuB0UswHMD
qp9ILBrca/O50s24BeE01x0sBxNSfpainbYlaZ5n6zyCvD1ugQoqd8DR7HhJ6eH10phZHbzupRPt
8i02rpeVxCm6kEcHzKflJdI+ti6cSD61ZEDQV8WE0vpzCRH63u2T3E3QiAEJJMzA4nQe9IqYOD1V
PBm+cXAn0lGs/K4VMbZrVGElSuRRQAHcEGrJ3rQs2dT3sryLfZ3ck2p+jmIbZUBmbNnQ8KMgib6F
4VaMWNf7zxipIqlYdr3Lmw1oddGun9Zvw/U5pxjklV5SePL5IKa47rkD/fO01NgK2hHeNzSHhtYp
v3cs6vLWn0k2wmwWaLy5zCPg3ncOr75p2nonA84RyswRwhsRB2tqXYoOAf8ePjykIBW0R8FPp5k3
NqxwWyRd8tK5Ti4bE9/6qBNvJxXHt0C677p6M6sgOA8yKu97aBZe7DBswZ9o2gyBJdxa7BM0fdEu
ctrqPnGn8l7FQNEZWZ75QkShTaIfgWZaARtNbmevv4GFNzy8Pf9L5cNoaOq/gui0FL7g38DrgkLl
2mN+ajRaI0kHLwdWG7Ht3ICg2m/8zTpJtqRhb8x57SNzFgzQ297OSV5OQ7OZPMYzH1TLs7MqM4PK
Avn/TjRVroPapI1kI6h8PAIVsfEyMJ7mXOM0yVTYeRvGaICBCKnOiZ2avITAVaZMkIspGS4TXe85
bsmOKWc8D5P3XxfdxmbvjWC7hd23YDZhAWDcdH69VDgykenwx8GXd8bU3a4SdDo310sVxxCIlhxS
eb1JHs4xzLR24/VhMCz6jL2qz68PXy/Q87h1vfikTAV/eFCW/vyFP39qeNoD0neZbYwaE/zgTDC+
a5cWTBS/Xm9aDEBv6gXuiESWGl6y03oT9Dq6LOKs2sa9CZIOIKUA7+/1oWWTe9Nf/wjs0UMLdCAG
tclt1S5rjNaAci4k3k1xZ9Fh4T5OGkhGI9lLzIHP7L4G+Q52oe3ib71W15nDozUPe8ibkqb1bwat
vRu0R/LaJ/G+wb45JszRx2EoG/DIyj6P5hYMDw8k4PT1x9GbNFixfEYDKoZY9EimYy0cX6RVG8ij
t3/9F6cLGJSFQp4hek9HCpTx8fWnf14oQW3pwCUk9RxnPHYWK30ZRCEgiXN0h2oQwBmPDngNLaha
btgKYGyBfvV7ZDsBuDNobfXdinIS8Gq+BPzYAZ90nNZSHF8fvl5gGGjT0KMLGEttm8OLwt2YTu3n
0fVvEngVLIu9n0uQQoLVfVp1IB8biuo6vrCG17e1bOmjlgV4FusTJ6p5DIavXSY63T2FZLBbsTTL
RjQS0b8r7w1Svacqrh5CPjiXWFfd09zjjUeo1A/eBHqhtPUhASI0VWDL5EsEDzR69aTuV6rOJJr8
jUN1mDUtOijA7kBJQpzH8GYK0SdD66vKF1WpYq3geN8FxGSrDu0RcqIoDWQJb6SuV1ko2B0Yet3n
8OoqpWs2pE68vjhT6EJ4eHTvq+kmCm79UhdXbtulLln1rHv3XFd1cJrG8NCByPQMdu5aLeqTpKV/
UTQErYaSrNZJcwFHBWizYE8dsOn6ONlSA8C1wdf34Jbw4kLU/uQ59tIP3G7D+OB3FUTeK0NPk9ve
TyLRm2gBL79aCeoPkbYxSOWVKve6chrUDi3djnCJAUITCuCR3a3cP6zhOG4aJXmW9PCkG9ZyOwXY
bHMJ1Eo5xZlSJVriU5PyGqnRNICN1F8hftd9GF1hgLO3HuGGBQilyxzkxYubyu5RJs5XCEueSR0h
oYceTVUpSCJ4wPHj3EylJTiQ1sge5FRloBc9NxHILMuwonpV8U9ZhU9aQzEaJKUFbQECohtBtxtN
odJrzDnBzxFt7oYZfYVh/Int720zJxxy2toxNRQTLdDsBqi51F/nCENSQuDSCc4nFXxLIlRuJBpM
Fs5em7tx7lfrH34clCn0/3ZwPfJ32B93beSrPEyqs2sYLxIfXLCuoyM8GIYlNQt7WFUd4lxVnwK2
XCBCDaa2syEgvhfraG5tQ9zUWuelpQ0SrBJUiQji2GKg25hit7CapTEXHIyCBmB/0bUbGjCwU0vI
mnei83NjZLgZgeLZkDb43uruuTagu7EKVhrNNBaDrXI6iji33BlOpVw/+So6qgSsITGD3+Taq5cX
QeiawNzHZAlbgru5gprYc4gRkAgVYMCdc6v76RHYLVTlmGnv1Oy6aBvXcSYrd+9CHeULfCAKpXSQ
qYlYxIFwPiL3T+NhRXOxH9objTQOpQ87GJhTvazjkWClYSr53Q8GL7UAa3eRu5zg+aS3sIHbJnKJ
NkPVXgxMO1KdwMZolOxMErA32//H1Hntxq1ka/iJCDAWyVuSnVtq5XRDKFgsxmJOTz9f68wB5kaw
JW/vdoeqtf5Ydc2JUkf5svRY1+Qcc0f61rL5YxK9CVOF0cTiWHuxOq1rhsdDkeOWJ0V2WK7MYtLk
vKZ+Nu2cqq6frXZMt2NpulHHgKsmTz3PE+P7UNk2h96onk27VAczYZz7+6ltyoe6seQON5sVFI1Z
Pftqam9gSn//fmfZlX2JV/e2rPEFVX667PG5AIcmUtvJWW5Rli3PtWzlI0Jyki/4XRW3zd4XFdYv
wCr4zPk5LovkmQHt7zdDbDATcsRvaucfaQnnmjkh7JXhkpNsv0niwALx0eatPDZK7aXuebdOVDY0
xGoV4nL8DC8SZIK8fQMnTus8q34uI39toLJI9qquBw0shRaKxSz3HTY6gXQrGhkmw1aOPEDzWK3G
IRfCj1DD5zBfzDErZGOQuGAcJWPJLNIbH0daoPzQrat73iaSlI0ZSb6P8D/zl/Te8YZsU9YIxf5+
C8Nab3ua/kLR5fluKIjCKa5/7u+ns2OvB/IXmfqv3/MxfDt88m/7WF/PXTydUzkp4jr8IruLmzt2
etKxY5FEhpAzIigsjh2K/7u+mN5HI22PVLANd6RGDHcmab2mAUQCIdKFf983VF0ECDqto4fLaOzM
x9Fft9KBYbWztEbzdJZGLS5pX7Tbapz3toS2G7ICoComGE/lwMeFysNBtm8Ez+4cp7Cice65kw15
zaz8MMt6W9vmehx8jk69djRA/TlM1Rg1+a3mc5G6xVHr3XNKGmTQmSRa5NZjVsIh67LczPUah4Zm
Pg3FBIXjOCfts44HItrbsCPF5Dm3kiYClGeJbIacnRjslUgL7P7FgNuwZmr+AJLwL39f2jglrTMx
thODV+j51XjosUbiblHZRRlDZLNhx3W2cML75aXFwrZkNtgRKQDh2Os3sVX3Oxtr7bah6w58Jawn
Kc9NB8MQT956UGUNNtrPj8mUts99fjE6877rq722gEcyQl/ddfmLo7cm/4/qTIR2R0K7eSzNFFcK
hzty3alh2VvPeteZKFhi98bgAAgKKLmunMSpW7IzVsl528/xviVGiy0dO+m1q1ISsWPblxofKc+d
/PXm/InhhV65Gcq7qDdow5M7cjZuVmsPib31jPiFD/1nkvONqYf5bL0SiNfElgYEqTIrWPL5AFz4
jCSBdpMsjtwi/zEGhjLtccqGB0fot15s8r5FkcMbi3UJdIQcgb4ddsyCmegmGO1yM9KkHo6Wn+wy
dW6n0iUosHtivb5NG5Ad13gRE+UIvZhfhEHIgZE5O/5Sch26Cau1X33hi554nuuL6S7ud9l591yS
E8OYl0RJArlPyAllG1DdGs3KWqkTx1ZbG1vzbgGZqQ+Om28UJvZbpixv4/QaErjMlOEwQI1iIg7T
zn7ANP/uazB/SHpBsIS+YZp9s2RHxMbYgjflqCNd4NN6Gdwg1lILszlYAoVmm2HQNOrg9O9y7b5b
nG6bQe8ByjMdSELYm1zPmrCs9GikimQjzeTsr+OXXtptsIh1QYRiL7CGxdZur3SM9UDBx5s24OtZ
M3G09GGLEOK9UPjVGuFBdhviYvdK26i5+FlMuKbJ5wHgowr71nzzC0uG42SkGP+upKZvfjNc50GC
G6KaIAGn7DKmNiyzKwOJtEQuduh63bvXcmbF7wJHcrhkYj/JJQ9yzjQfc55tA4DWnQMYazL7dmUM
nA2i1ToHGdvb2qqv/mxOQoRtXMaBNOY7IKImrNL4fqH9miQAFAbrxdH6MiLDGIPQ9IOV9qoqIeIl
sfOAsZHOqN59BYna5/IwtuB6oz7PN1lpExGTXzTLe6pUt6U8yz8UufytE3tLb/e34dvHNC77QOOO
LZxrvZCecxHV9G+wuBiva29YHFz9N+kM92ncPFaWg1erTw/5Ffyty5yQncIz+Hhr+PxMRwVU/d77
C92pacaybtWFijrTj1mDrbd8tmO8UN86GG+ELuqxXeCHJERTfw3pK+lWbF5zPX7reUvF/GVKT4kA
pxZGeCQTEYED+qtfxhHbi9uiHlKvctTuZUzu0beFim3jU/McxMWanIh65m2hnYkRv7hKd4JYtW9x
xg0PG0VrNn3sPIC19l7YQEuRc1nV/siYiWewULcWUoUZ3BVyinUaBFhUfdg76cPAFA3c5uykXz74
SlQh0NCdgyR47/badm7gab38WYxmy1sJO+Bo/bZWf9vI4p6PYTTaLaNpbpjXmTIq2vkavJgeklq7
zQAgjv64Q/t9L+o1ZyLud3FeAhowdhRWeeOyd5NIgcRJvvtdLiOvSS/VjCkoTvzPuX80q0pG0pde
ZHFZjx3ZCXbNNEpWe0YW0cYzoCGs7hlj3wB22MpN4gr0IfYQmYPzow/T3QTkh77BfKEKMmWDrPaL
7cec9YQ4gZyw+SQ8zcmNXfGm7ToyTmaGttVt96VMPuHxzTA1kH4wkk7Zv6uGhgoHbdtWWhaQjBD6
cbGtK3dTW2y2hGKWMflD3rtqXyTE+cZf/SQc8gnbG+bTovQhbUnZWlqjf87AKPrptBSkX1WxX6EM
Mf8VMkqA29hwO6rvNOpQmmTdJvpgQHiG9lI9lpmbBblTs8mRayQ0+9tOcLLB0HGM3aM+0EKP5I+T
kOmph/sPll5oGw9NhDRAQ41iQOw0t0k0jNbGbWZGDRsnMwKATcd9B4uRUgyntxvXasjRq5dsMzEf
BilIvV4m8UkVVGQUMv9wHBAg9FuiRqMFn/qpOxxNYpifzJwUO2/KpsBuJyuqxNiQVcF001+R8NI5
TYZtkjbEpUHgeH6SnAm7WRnOLm6zm4x9idMAU6qdu8neIsmgcRrjqKmejCfNO0D2jFtTLZ+97ozM
R3um/uK4ipIJS64HzUjas02eCmczG31izu6xXYR7zHhuGt2Ajyt+Yy0fzmoK6ut+L+LqpDd+fKyG
5QDhLneFKsIpK/pj4sgopsp9qyv/wdDX+EgUGowSisecfARDBtWQXaqp0I45t8Dx71d/X7rFiymu
T3W4NWOOrlFXZAd2sI/19QtjpXacHJDzpO+ajaPq5PT3Ax1UN4RX90KpnTOLk6kYrzygCbful9rJ
9v5ZrtmdtPmaVBxbZbCK+6rwM4B8p4/g0a0jqRDZMUaZZTXxEdHVf794K9RS63MEEVwKac+xtKna
vtinXrpCYBlWd1y1oTt6XtvuO9snOBuFjH39Aiz/319pnVUefAKMCUvYlmXTRLizAXevjNF0/fL3
q8zJ1TG2y4Wr0PzKmkIc4TscyKz8C3Pz3tCtJUwoRhpSU56665e/X03dWu5j6CLSWuTJTFR6InVJ
22n1coi1Ljkm9t3aTnUEcnYPaGhuwYjfJLX1TWAnxJEF1SS1bdPkr6NJN1VfgDZmfz+eRs88OciW
0e571d4cxDmjNed/viixaqfUPlk9h93KobT1634+/d8XQ/v/X12/l7ZnwYt0ZA8GVfv7Ex4n24lI
vZyaBO/x71u5cryjHE9/P0ID879/w9/39Aa00+97g/ERaVks1vkytExAo5bFRw7reiPjqmfZ6+G9
/Ha4U2XbRE7RI9VobOR0emd9Wd3Kc5bn9wPUL8gat7pmJb9G171h59Xe5slBEbR24qH2FLKwWiw3
UzMEet1me6K0q8OkJwaSy8nBd6K0h5FhOqwrrXiH8nmxV8GDNGv7PMAhavWbmC0RTbWL2utKmf59
+WNQoeTlEdI/95j7x7bu92WcLyFRa90NKoR1xlRf9Tee5nc3Q7vsBuIPj38/zVrBPlKIwzITFBX8
/Ym4yHXSPToJuzWZFDI1H5oYKPQjQHSQ1Q2RDXLjdT3O4boL1LDqR89s3zwT2YDrl8gl4NBvpKm6
ACiKMV94aBJKFQ05QSm28ljlnasYODX5x2Z3xPOpKBHOtuuseWt7xjO91mj3UEBouV5ce9SZgATD
ikaey9acGv+QTPVL05wmBDsK+QwRUydymFAotVwW0NoarF2UaNauWPvDqowVtH7euGnnbIyOlA3T
vQMPIjmdWC9lRWg2WAXq5DY20n1NPFYyjAySA76prEk+PeBRJ9burSxPQtJ00gD+6EAqzY3JYpo1
2bwrlwojuDO/mTb4YOXFJ1DE3QAaiTY72XuyDye0LVxf7UQ80oDypgbvsItwzsCB48Il466BJ3HW
DV7g7170WmR3lHFpQ3/DTLWEdgLI3sq1DByx2tuRLMCgNDtg5fpjNixz485wBbP9u8bjAZHNczaU
C2qvmLermz30+XrRS+Mkxk2boSZUFtmNTeyfuWMeSJ1I2/gZxOYrRxZZ9xWWvQFESFp5lBnqelKb
v7Yytks2R8ij0rCtShib7l4m06FvCHQTA5rmdr6UhIzy6k00QJJrRsGgkcgQVuOH1DOaNhl8sTHW
4TzrF88dNl7Vs/2ODO52PfYbvcx+bNmmYdc246PbPMVmeZkX62iTXRWpsgMfgo81uA7BLt+v/wAe
gRPiDxsZms1LmfE+npb9WKCCXOPhOBGlRiTebhXWhbcH/3I7fyp9/dLp00NbcfuObgEXZZFwgYyN
ZpLmVc0ks1ynxsLI03B2LMBqstWYXOsWCWfPTo0Cickcmv4kZ3vjFutlKdN3VGuWm5ypuMNi76//
VEOeaVYWyDSNa9KOwm25uv0+BTtrTMc6Ks48vTNW4ujdKB69OxtKjzN5gNRuLnatbgWJJXkll5Bw
yTRQnXfDg9uZk7idh1u7Ndx9nZhfmtc+cafdIGj2K/imajgwelcbSzdvZJP9q4f1uWVGidJ6us2M
ORD66odNfYWu7UNjtPdFCsJXyIakzobC09LbNzXspKAIzmkOttDGbWMkT4n93a11Expui9Qt/le3
+pcy+pkIwOUBOLMKFo+hpVBbOQrryHZdsGIMw8U2mgtx/OciXwGOdO+mJSQpmKawcit2XYo9Ikgn
N1BGyR47lLeWRP7B+Nmw/IhkQbAjZWiOxvMq+0OtvD50DcShgHI2WaXweyguuz7oppEmyyl7AFG8
Y62LYnuZgmsifDi8kxhHxo9X3K2DsZH+6KJdn1gsxUar09txLaaN1gA9AEuxPU/HJEm1H7l+50b5
XgDUImhy39Vq/XjQinOKTGUy1UEHL0syXukkJ16sfs2xvow28sxhhAJIsvS31m+wckB3rK0I0I0S
BCdylP/m+rZItbGW4jk35MXK0UNbBkJ6s86f0OsVG41ky30KCDYkyVPt9Fd1ZZVy6/IRyfR561Wu
j/KLDK/FMC5pl6nIGpsjd3TxNAwQsczgUC/qM8XXtkn39pwmUT4kT301AwJ1sQT9Ru5Iry/opm5/
kpXwNVnqiUm0jZal++odMiac9KKaG46wYm9NLFdJdhqT8WK34pzPBnglpEtRrSP98MZHWraR248v
8ZS9w5UG49gD9y7llqzRGYk5mE83PUx1dunJGgycHw6cbttmwOQYL17bDplspp14dsxg4up0K7+K
+iaDebL5pAzqRbKc0OxmbBoOqDVN7QNk3AcBy2YAV35sO2iJ18kE3CuFTgl63v0ssQhxxqidcKpb
lvqWIxCFSgmCtsyPgDbRoOOQkPUXonJtN9jiVRjeWY9JnPcqFmpaiwAPTp053CeznSHEi8/rmr/H
xr+8IqasXBeXs9nfpZ3FEHHVqrkHUEr200pgomo9Zk3I/wYQetD2pT0fvVqyDGfOnSnGitUquXGz
Cm0SGSEBZpAHz3V+sVO04TzNOIXxX97iK4Demjv0K8MDQtR/3WwaW/y3sNzLAwm2KpDj9Dl2jgmW
SvoxCy1jVc/pmXEBG0C4oOL2TV09+vGcEL/zpluDvu8K997VurtG0ZnXlAzayhRhbqsPTcdsK6sM
cMEqHVRB6XMLbsedrFR4i/jj7Kisi8yao9i4SteiJJudy1iCgcKoLrGJ6N03Tk4qVySra0LigN1f
kSvCDIUbk98bK64/D1F1PegBN2y1Ieh13xCY5aJJqorxVS0FxOfcvC7uX1VIH7B1Vjrju6IdC5aT
x2NZRtCDGLE1k2BZdAspiUASseO+ceTwZ+Jw9tJvGRPK5MKaNFP1NPBOIDOyZ2BeftGxMdErz2SC
HTMe54zm2jdQ0iee/PQlA7dWZZcc9ND04sc8Jn+iytI7ZCfY3BNTiwRVLJzn801eXTKiyjYxaU96
/6tn/eu6qP2iKIksakZIw8dFO5+XediLYTGvVcmvGXyDWWUfjUDoodUvpq3vyxbFUaHGV1FWzzDy
sO3AHYzSqEzEMfH4h7fsu+SrsTvVTpi7886Cmtj149ZW55p8Ea+a5q0Tty353/otMZW7zHPlU03Y
UqI3OAny26S8i01uhULW6sY230SzyONcrhdXH38cyux4fBDHpjtx5aGC11r3MLdNGwqauiOai/AZ
GODVWkdAoLHuGZdmPm1Wv9NurTivgsxLpkjkX34HZsMql8KG7yjovB7P+kUn2i5MhObuiQ7Y6k5x
waexQ3+mkZFEqp2GllsMSbs1OVlzMvQDzWFDzUflEWWxwCivI3Ln+qPyyoPu2mlI+Fx+iBlVA4Us
lPfcYMUwiLtEb/Xz1PC4WkCbxZlQdWdAUJrY9Esdn4b83yDEcKpt+bzWeo/ZmEzCZtR+hXtZlgap
ytriHSM8qUa4hwaQIXGyJDt8CqXXNds+d15LdOONpKmqyMildlss5TWYRy9AlMY8Q/DO9dLr4yn1
SeTTnPpLgxHZkPeKywQ5ZizY8uVMwhgCczssZ9ES5P8BCXhyClhSzTJDK0PzvxSMU+500NBKwurF
tf6gCaqck/ySKYWodLQuvrLaKBlJK66y7/X6XJiEQYaLHPf+a9fEJXM9xUFAgtUK5WhOr6YwoAbM
4dz5fcocVyHZ1dq7RQ0bmfC8Z079Q+AjnxIxPzgYRTsfopSAJJLRCGzfplBMYydfOSa1m0Z6j6MJ
Uu0Uv1XsmmF/1DTfCeYhf2fLeiXtHfDE+0JRftGzDB5W4GB22vKpWe3fpV6zyCeKpzMlMR5ld27T
pWSBbmrU3m5krHJCbJRcRqc+GMiID1yuhOb6tXtTDDMoNekwcWuA3/tVkKTdj9kCYE/9OAL3r48t
1i6x5h6bHON8mjwh6xu5psfzMNz0Vo9YmkBphkL7vDZNvXVdF/fgyqhyBaOIHkUK32/LePh1pcY7
VXIskEocjMSERuasLqpyiVwVvDcQWAQuIsbexf6PhZ1AOqyQPGlYIRf5yMXtAXxg0VFPY7IgtnWr
28RyH4cK7K2v6s/aqx+gV5Ce19M9uDOyft95c9yJjLm6gP1P+qCwiKloing9TeCcKXWBxEp67AEE
h28W9POwij7a5FbsO99IWId4ReppArfsa6DFct4YkyJU1yPH1+9IDZbmsrNL7A8I+6OsxexjqOkz
a3MbYD7TUVYUMSud8WgwqGGo+VjiVeFOBglivO9xoYGMLfjWOjSydfXBCMNSYHIDqBzR+lDW59p3
z37S3LajQhgXFx9Vjdyym42zcg+rmZBHPaUE1M1+UJne8xgL/ZS6THdFlu/dEscxUzS+nnSTp5Z7
iHFxCW4TrRkmwCsnPcNVvEoahsJWNOahdoat1KcT6t7iFv1hmC7jFQ6c0BL484rfbq3DfPDcncka
CMD2ozQi+EyCckcHBfLQIIPEnhimOaTUqJDflEOnAlfT5VG4vKaIMwF2nGc6/UgLiiaR/CM/uAkZ
KJKtannzN/6lttV9Yetqg/P0SW+JepXY5YKSDxULqm6Gnd6REoukzBz6g61nVLUv6WWUzslKlmo7
DfquxDRwU/FZw4fE/zLO9G1nsJesznpMEyv5cuEHqEhoQkd5m9UTU9jZ1h2Jmjk6k/FrVYAgBdHk
odIGTFZD0YVo20DTURg5cRfSaZAAuHoAE6v+BcvbbIsUZmmhdke39F2uyZ+MIxQ76/po+qnPyn3V
RyN55fpcTIxwfsH/PPINlSJBKO/G2TePZMPO0SLTS+pScMlb7yautN++E+vuqjDSZlQufUKICCJz
nkneJ9nUnFdvIIZg5aO4EpxCN1mQ5Rq8hyaJZ9HIGnY16MaOt5Ylmhx2NY3ajku7d+STMxNAm1nX
6Yes3anuvlj0yq2gYoTlAwwPSVqAYhUzJgFlmyZO9n0uPnoYrLMk5D5k8kdS52IWXO1SOzaF/Vvp
9p3brl+1neKgWVQarujibBCpMElKGRJY/4QtMNsQDjA8Lun0MrpNGlpck5wUhc8bBfE+Xjn+wxKS
i8SLbkLt4qws7VUH+rD4p2rinyhy82lGERmo2EwRGvU/Xlkm0ajzmHxjeMBVgD/aTV7iWFREM9rv
RSXtUDjeFNEIsG1jEoLJSMPg1+rvYmqLbbb2964Qe20GT9HycSMWQHtpmB+WyN89QDH0AiSMWt8F
eehkBPW7xTEr9N2BnMx8q+bqM9eplITzsPEtIXWibCLG/fKPn4ut7bNv6Llr7vJ+zQIcPZheYkDk
Omn3pOFrGKV0J3Qy/zQUwrr2Jt9ac/+cyzj5Rg90GJfm17UNZocFnLQR8H5JTtIw6jlcYd1XXXS8
TpPPAoEl5uR5GYYqGpW2va8x/iB6wgGXGpww8GiW6M3IzhZ5YULECJvpQT4/tW5mnYo6xavpFHtv
iNudGOKrLYYL3Z+VfYp78ZROCLIKGqsbSe7CsJK7PWsVbuYNj5eC9KG9z67JvNPk3hLgB1Ngr+U2
rVy4GslWNdYtKioaETYzvnvwFO2km4jxe81XO6f5MgHcCSQVSFu9KC3JiaZO8SRaTW1bhZSy6r1f
0mO7HcVQ76v7zgqH8zhBu5nnAwG/0Jxa06bbAhNHVNmoQDA4vAHG4iH0of0ZtbYDKMnGE4ygk+uR
tE/NQ+gXPNbOSQokiDdpaack0XV7KzbuLdRkJNSOQ5SkXympkqc2BWO0INT6guDVhje3hacIlcCS
BvXaHAsiAALYzzDzZXdEnOkyz/E3ToiLKEtOMQGx+ilcVxFVizF17HGw6mnHnqzLsK+sKOet8pLm
TGbLCk3P1sOSaxZ70Kb9TK8AZlRzor8PS2uCmtKx2Z/6okA6a0mitq/Cqvq7cPs+SpOZJNIVHUlp
4lKyRlD3rDWrnZnhwVyBuYdpfTN758HUC1i4qriNyavLgOoIRkqyCENqd5B+dnJ8Dv5G4ZSzhrkm
hEvf25rN4EkrO6e1Nh+7bDnh8ZdnL2mIRvXMPRUXTsSzCuqqEaA6kcOD+kEt8BzF10J1wokKwhDF
IhOBl9x0CfYDb5zVFpDVO7b1bjGGc2bDWyZ5g2VJAzWMHXGwl4ac/dbBVFVzOlLd8JSs9PmYIyt0
7qq3csK132XVRaFQb/EQ722PwpQhd+/Ym6twGp+81nHvnSY/ag50fTojMZyrt55e9NOUs1HDO16T
6mt9k81EFWSd2OmzdlxHN98SDxDqvYnxRqRnUokxAQ5wnHpqbe11YDvlbRC6K4YWSv3ykBf5u8mW
FzFOaC0SXsPKCYTdwLAky32hG8Mmr8dhI7SYnL2CbHQvJsDG9bSgyMd3fPHb0jhYhjPtmvGBNroR
hwAkY8yMxwSWktdtlA6+YuuLh/huNUw8NE/k+niPsuGDMtL3yln1qBR7tlxLA6lt2uE3Vix+HH8I
jVLii0S+KRJNEEmd90+6w3jkC0UXF+UyXlXfpMqkDbvVP9o1BkOuRhlOhCZc4/Le21rn9TCSD+Oa
NzGTdY0uaTVAhbgiBxcVK32HgGHxwbTBFsfxRcwDw5yH2E9ZO8PpGK07D4/AaAPCyvLQ94Dc7MEs
4w1exJp34jheRXZtdqDaAKI+VVuE7cBrDVhqlRh4UmmSDZLAKL2eLD18HjJm5TCtieqkMn6V3Pa8
FJraiKZ/MBo4h/LqKUeKzw315BPSwkqOngkEutimztYGsQXNc19mq903c77wtqz0jTY6e0bPOdRt
0IiefIQmQVe0YlsJ6955HawKj3fulpFbZXvDQVg/Jl1Ka33B1J5YL1o5Z+cx8v3Y2PvU6p3nqkFP
XbxN9lqfO7dDGdzwMbU5tXWbZiXbfxuFmYR1jqV2ojuEmY5OGtRoKOGa8tAVajfos7qZ6+NSMyGP
nZXs/LZcN1OjTHjtkghotCxpkX4h4svxq6zrYWrEk9OOr15ZvLVlp3FjgD4SbWRHxOdjgyVAyTbr
Y3YF+FKHBgjMKAMp6FN141bDaUa/vfcgbU+G8j6S6VqaDQG9sTmYKxVpMWVAHjzoFalnAqrRQOpx
95IN3qHy97xV2ltQbjI+ur0qzRPuugR5W/MoGFj28C2Us0zKPEHzIIHNMHPXaDuDuuzlYfGyT/JU
GQziq6rWYZr1gStWQkyThXqk6S0pzd9SEVlZFLGx6agZCBYdPKTX3ZFQWT0/2ANNGXDorwOlSvux
BiCmsevsj/WukKLajLnrkCTB0FhmOlkRyqfoiNDlx1lb7so2Pi8YKp7cyfzUpclcZ6M9dEzf2bkj
zrWrbwd3/Kivv1aXgEVgmAP5qe8NWrAOZpitRI24OKWl/61JxBamwbHrVMudvzDiDk77kSHnP6OL
sUf3Mk+6oBTpQMNARBwHAFeZPyHdyR/g5PWd6cq7XKbESpQx0hZ9KRAvc0IzDNxY8yI3rPfxtmZE
j3U6GfoMQQ6uo3gwFVnZQ3YjnelLWAR3uIPSD6PuIBxDYSxNBi5bNTjtDWFHi/aQMyeBlfOumu1u
3dHR8UPoxU/rIzttFu5r+r28o0WcK+EwZ5+ChN3aaGVgdTGzql3f0O1iBGPaZggKMtqz6EFF43f2
7sp5Lc+NxsJUTqO+cz3nM20KJiOTSoqxcbYYg1YQ34TqSZmaB47S2D0sveiITgALmXsxoNqPd+yW
nrteTQZtAWtBckHbmi+iAKGKIViDvhk+Ex0XRVo7W9l/JQ0e9Fl2B2G3TxotuaEp08+k0g7uQC/d
ZKVP62w+lfY/XYijPc7fxWBRHcFAxYwKoN5q6E9yP8XaE7aFdw38HiouifhUruJImjH2YPWVxe5z
p8xDay5PqvHu5/GX1IcWPAMBaako5zC4RoxbYzA41Z24iBZWe95yCnufH9oUFlE+M78NmbrtC6QD
etLCDtSmDYtFvm8puntauTZTB9qOaPgDoNi5Mv+Zlo4Y3v1NziqxrwfG7tFfTrNhPyYpT64gTE5O
sdzqMd6GqbR5Kd712S72wwpN65NyAIgGq9BqhAhXTOA12M9Ehljc8ZwaeQcV7xm/SV/GdJ31ceCa
w0MZPxglVxNC6Q5Jd8eY4ncwhFoSUD51QNkCZ7YADpUJDUf2DKQJItzbTgtEzTU+2BzMFaEqgfUV
k90XpBRjMQvlX9JarEgVHEy8tLSO3MeNiSNRp6mVo0zjWhwniKz+GrSNrFkKK+QzQHCe9pRYVUVV
CiE/aXYfL9qEZJVUltplaXPSCsOUOE6utaKscC6aTVtVIXtSTcdn/tgYGMm5sft6yxOvNj7vbMfb
GqvbbbPK+S5EEXm0znGJkR57NXgXfV1GluNPW7UWc9ClMEKdl9yi/f3t2uTMuMneUq4/OfMtrVzY
kPzMAtLum4eMB7fVZvOY06fFd0AoHb0DF8sJJSoKBmTLfykLTz/qSf1x1WLyCoYq06EX9OXTVgUi
i+raQBQTo1457rvl1xgUveneTMs0xKsrt0Wb5buMnBbKBnERZFNxAMdIwlxjf0BGiWawTX7UPCa4
M1Yi7/sHH+XDUHC+eOVQRpxslKHoaKaNIuGTAoV732Xua85KGGhlhrcqnNHwkKZvyC1jgZfIb5f2
udlTX4s5XIvLbT6aPE1lNxAEsP4zkfChLWo3WsG27LE58aQ8wgoRikD3A+4kB9J/5t+Kn1hK998E
yjvzzE7ZvDAPz//SHvGgwe7nMMBul0mg9KEswOwr+JGkAWS3t7QX0tcbl8suXRMvVB2PV2XrHZqs
o+FQmbf6GClqExb5P9SdyXLjzLpd38Vj4wSQiXbgO2BPiqIkqtcEIakk9EACif7pvVDnxL3HHjjC
EZ54UvGXqKq/RAKJr9l77SRGSyxRsZM3wCogIzF7hbaYjV/MuAYKwuzNK98pPovmrXGKj7GPHyrJ
FHyB+m4ClX51Oakf/shKZQoztR+MSOOnaHesQd/CqGHlXyb2vs0fs54EEfLXh0NpBQdQESsgDh7Y
/75EcCvffeUjzOD5H0n/JwNW/JG43mfqwLoi+am46cP50vjAXbI6OWgl3/I4vG1yzX1egrLJGfRJ
YZBe7Lz0+sWPeI/w+viYjBpE/AEa1+A5HS3nQAJTsnez7nauuz86yj7mSQBfiS1WlOaHy1YTqBUx
UQZnCfW8vQatDpsleQX/wA6BDUxYZAHfCw1GOTeI1Uku8sy3qn9zRtwuEIxumtqq1zral4NlnTIc
thEnBeLZklWjBYM/qrzPrhKP9Tx+xqI4pw23o2MwfJN9tCuGzD6l2SswmlM71W/KwAfT9qgI7QE1
UnxNgQKRWx9vPC+7r1QJXzmc7jM9SLSKIQk/BcENcdseRJ2N6PXJdOdpiAzDQejeUWEG5W9Yh9Vx
rr0XTYnG2bWfZOydPMa5aZJ9t/2yRqCi25pe8d6PJg7fs1BxdjcrfWGz/z6r9kIqUrjJInLYFvGW
F8sWxzzu65pgJqS+CzXE3lkTgRSEuXRSvZd5ulx6jJ9JfOJCLF/RaT/yzzr6urlP2FflfYFADX0z
7B+9IQjkljvpy4RPgcIVDGZGL2m31imP5/ew566UbmovfOYGj4HCf9gneFDGH928zeytIj6NlfST
eKfV9Oa4+dOi1Z0D53b0SQN0k/xrwHeztosnhfTBkmlIymjBQ0b6pEkuZ5obH0ovxcSL3oxl2a8r
ONnyktXnwvfoovJhmJE1QK+qju64E37e38QFU3q0unuTiS3yC/tFx6AetBm8JJ0R3uXjs/IKrmV6
KVFky+LPaDfa39s2lyxn/o7snZTJlr74Rshf1ZS7uO6MtU09selr+dKFHeLOVlK41Kj5xjk5cxPy
JpOcMaBZjKKOTDV2fAFxGk7g1JcMjgbSUG8dWzhkK9tipppof6WQ761zuw73vYcrnuD2JUZrfpzj
8BOPSrZrgvw2UbwCu1PGhNhg7qoY1I2/pqXYU4ML22axPCZDsQta4iUNRR5WUlEGjCZ2D9tFtgO8
LBDpMSc0RU6RR7pN/NpbUFcmLHjLuaB5so6oPvI3xAUe0+maejhWHF0+c3a31vY6WKgOBRPm1QTX
GpOvd864MTcF00w3QJkh3a0unX7jp4PF+Y2UleZoec8YvgavZCy56ym06e26ip18vFapLU61Fo9c
fc8iJ/RrQKXiTo15w90A/8j7tNuOvNqyK7b6jqhlCuYoZ3In3ye4ZWvhH6ssGK6uDi6lIQm4/Wt6
bpNfUcy/7lzMp6rhAR4KcXBE/1hxboXJuAhEKU6m3nV3ubdMFjy0eo4PS4eIwgA+2nr5UUez9XnE
pF+90dm7MZg2huESWiUmvY2q+X5mBrMZgn1E5Qdthk6mq/KTPzTJFi6ObwBkUeFl8BFVV8ytIzRi
zEj9YD1K49muPPRmrmK7KjYuIIqVClFLczXyOLHEpXRQy2S+apkNu0eCovYRWjGJW2BrezYrkKm+
cyzjw5tYX8013Sh+PHNtAaPkI0M8ldY4uNH4yJvYXDBvAY9qlLqrnoHsqqYNhUBjH0c0BNqfShRm
cUFLFSNKEyMe2YnkSkyZGn0yYaBRV4L+EnFE9iqEpQoV7c5AOWuV1A19SjxHAmPjLgFA5MNWMhba
JGwQAuojdOUNeISL0IGPnthGp1Ch8Bi61t+oZRrbIGKqbPE9EaSJPPfsTOi16pBC52/lkt9ZHe1R
Bx8KYgniJIcNqCZHY1uiRT0kiDRxLBjsEzN9EXX81KnYOKYYcDta2p5Sc7SsHWKI+DimCvCKhKki
RxSVjXrjscC5bWwSM71klmQtYAcvqupegq5vNhV8IQzc57yC1RSmyfNI0CW3gX2wqq1d6zs4pGSl
IWuPlXixff/M/KLgCLotJaV+1JsHUrlixGUZV3MQ03ViPGMhtBO9sc0W4TKhchy12tyNAv2ASytS
hPLNDix3o0p5HVMHNI4QZ0N1753TfxMYNG5hlZyzMH6u8swB1jG8VCkjlczhzkTp8Bmn3cOsEW/b
nVr3XP5ZV2TkcLIb5VJ9qShUthgyXow4OxPmSE2WV2/pYqy0xImz6kEYbKQmYd1qV5c7tygedeST
c7xO+2JfNOXegJu4isb+7LPJZgwSf5fGdGeFkz7MWGf63rtWNK5bq/VviM67y6rhS2ND71qSmZXw
tkGm3XWiGP9ygZDi6bZnH+D8BjnwnfEJw4NbRiLyMW3rNis+F6tfNvQPljIfZdUyPpKK5WU6793W
TQ5MES4x+ZybqiNxhQm06xa3YhyOrPH5nsQZz4HILp1uTlIcbKf6JVVwYlrFU8t3xUOORGVpVSww
MIAps6nf+0zlVs3cXsKygQeUvNpmfUyH9mKCf6uNn8obAazYs89HeSCs71mgcKTqq+ifrfHZnYxb
2WDMhKIjFT8RapaYPR2xtyt3qut14kc/+LfsXWTXD5Uh7peFlguVeZWjS6aig0kzoGqYYZ1sC8O8
KXvYmbbdP8xpNa+U9aAClzAqjMxdEzwFNDAgFN2nyafgjXvInYjsHqyqfZ8Kg4WoYoLST2HyXqAc
XpPM4qK4dsWLqg2KySE9pnPAAn7uiAsuyy3us/tEZ3jBZKU/dFayu4jHhXs4n6bevwQMZNFQVOyW
s5Q1q+V/+YlfH7vJCh56U2MTE9m7btqQYXyGHnn5Vqc2N5bADVSILjqbzFZWOLTjrdIWFE7D1Y92
M176jmEOwr5DDyjtxsSU/xgkEUmMk/0W+t2zOTqPk0iurjD1IWoTzIZjpCBGyEPcO/5TjQzqnBRB
h2iiPQ1KdWisoCZNRlZerNY1r16aPPKdw7vXwWwjoEGsC+00mJFV+e5bXymOyFeB5/Tk4lTfDNZS
gpU044nVtDcopfZ5EbtXRpz33SDLdzUZaK7Al+xZ7FXvNCkb1w71pQ6StzoW8QOKa4TegfcsmF7x
RBEUSp6To5ZDYm+3xXsyiWB57qgbrwqyV5MRx7T8X60usQ+iov2Pa3WWjRNcBcsmdod4hq2J4SRJ
6C5jyM+IhbnQnaAccHhWFf78HI8kEMRmdWw8NGE4MONnnj7JwZxKtfnnb+fWOfkmEqq/v82bKrjN
ZPDestw4jV5GYJbXWPez7Z3yzG8wnBrTVXI22H6FNWVJKQXb0W5M/ZqkEgZWjFMn4DZSEVGzQe6k
jyphJ9HU5e2UzL9k5256A0O/seimM4Zsg0W9L8MQum6GMX7Z70mYEvSOzWILSDeA6kZPyz2DqXdn
39ZELhkR0oyKagJsnLUyjfhkG90EMXKpfMP8vaCQAICy1n1TXkvrIOLGv4uadwySZGMqKquMMPQ8
JrlzRiE+MECszA55mvdd2xXOHBcnZD1tETWjcCjQ/w6B9T0itBYBI7RgOjFDehYt+tjOzX9ca/ww
xuwSxj3TZpSeYB7oFKyeLfiwa6GdrmoRE/Em7E+znlDteZJqQT6Iwn2N66rfZ3iTIElhW/Ki5ecw
v1p3PvupcR/1xrdhjMmuFIxZZPdqxvNv5dkvQ4YeyOrr19CsfrNEHbrJfLamrF9nrnyTiETXIyLP
1rBtNmkjgDRk4EHHUEf1TbgCDnJUIvjTGfW0xsg31Hay8ADqVWMTjGwxI6QyjhOXZLkxq7eiro8I
1t50N36XQbijkCbbVwN5991mayFWZgKg17k5lhvSc0+dY7Nq7X3QOClsDWTIXYPS28A82Rr7uS3/
BKYHa9MOd2GA9r9CgiH494bCPzdt8q3YuRlGQ1+NYyqqyiNTQfhtJrt36T7kLGXX2Yw6Wo4JM3OA
OQkjC/SpFogp8ul3QLIffGIy13P4TZA07QVumDx+6Clls7nx1ukwQOyFUxXVdzL+sHwm26bPMmik
wF55g3uoKGyES21sZMWHHdl4FwviZ1Xeb7wCP2klwQx2TOaRQRtH24bPatyqZSS+qCwsqDyD9ta4
Hw7zMBNemxOHHDgRmaXI7xlFHZ12/GSj1REtEJyMg0CtDP+L0WZVbnjjeW+n4Vjo5lwCLkxx7oDf
6O51bq0lBVAX3rMYuQbMawclN2YTsi+oQomXPH6YM0Bys/Fj6p5nB/EUXfUd+S5YPcT8bXYUU0s5
tsjFJ5chUvNALG0H4q66q2Ose3Qrj4EwPvAyE2DqXgZGKQOqm8DnZ7CkuQt09FBN6VNd6DubGQaE
oacktm4TPNar0DKA1Bf20/LJ2hINrnTyp56sc4LUwFWZCNlTtA2wwdfa4aRjQPQ4+uLI/Oy1D9yL
E/gIW8r3HCHUukjMaxLXR7cYsdEHF9spwe+kTzakYVF7j4WO7nztfiJOfwy9B1XzNGKYa+5ARs0o
KfW7708XMFWYRsnlmjseqZCMeRZaN5AX15wJ69Sfyy1IpXklHXMLCugVWoA/8/OIC0ZYFLZiJiaV
jGYaDLQulmse0xLbt1QvpIXvbWMo1uYMEo1PcOVnaYSoyPo0vYRBquschZ9uaXe2A25CIjefTP2Y
Z9VP0XcTGiPJoia/M2PJfSem2yB3V5ETPMuUmO5e4zikrvEp19a+4wY7f+oUiEeu504/UOv/FloA
bLPmaa0NdvTCSS96yG64+oGXmj9OHy+7i/GYeHedh38gYkhgYK+Pi0ku0EWOlnTtecj6ZxFfIi22
toCIhMBpPQJkxJZSCXkfw4ChuU9OqZOyuILPo6MSSYs8FnEveXJWe0u03xmEIJRVzKBSbr66ZBDa
jYcqDrwrCdhvzcij3eUWWgGrmmiIFNsFRAepUe7byj14U4Dtryo/8NdpduLdeZCQaN2eFZgS+oHi
t1m1z0IilGu9eT9mfGbDfONYGH85FFjrhTB2ydwzD8Sz4xqrS0TTIeI0n5YFsDhWZqx4cjNnxo3n
RUtMbwB2zWcMEwcW5JojZHAmmNaU7BzJToPSDAds1j2rXJWHFIiJmZdXa7YgZJVDtE3M/AVz/E2K
qeBLgEUdMkI3I487bDbKn6hp+p3voEGPNJs7mVxwQtYXz2uTa+/5d7rq74gJwLSeWt901eWpR4S9
DQAd0AwAusTpcx+x/B8Td69CLCQqDNYZ+q0eUsPGC4wbxJmQrPzkvBBITqrIxWmavDczYc1oVIzW
TJNlcZdHxZ2O85M5jPm6nJJ1GTjZVWbRGQsNa2+HHRWOrH1sJ2cnqLONkTkhGEW7PiQlPTgMBfXg
oXxI3AIkcInwrGD2xoQH5aTlZZQfyYx+w49C6lhnb0pjjTJwgajIHXZe77YsSLMPqW6qHv8UvJlb
GFmncTSKiymZrc8uljtr/DFDVSJvtbfQM/Az2ohi2Uq39owo1h8/PaenOYm8ngUJsu5azSBEgG/Q
0sC+inPnHpzfjgHx1ygnvc/Qft4SsU7/At4baiF7EWhaKzxMLCTl7PNjhPXeCC+16aCrmDZzhZ/S
41kwUCpvQxu+JH1qexMMLQV1L9h1WI9Oo4J9lXt3mQNohOf/1q4GjvmIk4Oxz9oTCNK8IohWZe1V
l7rP/7ABTHaQq4+GStPbIi9fC8mDr43w7NAJrV3MtJuwLb48TGq654Qu6o3g7cavre5b2OprE43E
RpDPTmYzxV04IlWayDKlfMp/6iTAoDNCUMNtd+txf9+0+ruwMFpbScARS4gXjCHkcV82wgkEcvrX
qPHEdH7+nIqsu6a5OldFnN97RQNcOEjUvi7R/EnDvBsbwzzjzGoY0vgPohm6h9FAAkaAcXUYpz0R
qMO6hfoUFPqPMcCOjrzm1+91cd964xcQ1eTeqD/6Bt69wRZ/Ed/AVOzWwkzzjW0vwQF4rLZkH6Pa
kL9JblLa1l6NKnLJqGYtiwbjhTOs2qGt+R1zmnXX/Bphdix6MY4rnnelt0r7GW9nHP9EXWAwmG3u
xrR5JMPHO3XlArIKqvu54sTP5xlkp4FCT0bM/Qdr68AbWhtGD1iC3XSPDVTWCsr/HF7R5G/HeeSO
CJvXWP0RFsvgRqhr4EH4qfFh4qu4zhlkChJZrQ13xFPB9oSsxnTbMCs0E5zggm2nbl+RNaGNi1FF
BE3oLo/T5zqd38A6I/6yuqXQXHxODmVeNhyldMQ6V9Gz7J3oQesNujXsOsyxNrbhQjNl0dqKANEs
0Zq0YkIeKsLiMbghavDHoTmWbTG8IYXdqmBInnnE55epdV6gWm08Da217KNz0VTZtfZ8dR+iAFNE
VzKyZX/oxWZ2FY7Kj307cVFAybv+/d4IZzHLAjq8Nr/8/bK5vCYjdU11MZ///sHGVQMItmmDG3/i
gel4O6PRQDgmad2rguLQY6pgUIRarUldYuf3HTr6G5rGC5iR9z6NYRLFg70qff87dA0N7AT1B3BP
uQ5rU+2A8356ecEJeklMQr/5i2GLCT2+zgObtwbzocXwNAtEtK9GAmQzJ8t3DnOQzhUn060Qk5G6
bXGYnBqjp0OAODblcLfLnmVPGJgfAOuAMvXty0B4D2y8dNyNlXdX5tcBv7dnBJcscQkQNAMOyGhj
K/OrGL9FdV93ndpUXhTQi9R3vt+5G44oGMoGaT4tKop02TdNDNE95JGgeoPvwn9AWbLNUz97SzTY
g4EN9YhFlTiD/FDy/Arb+BSpyvrkj5vg5ZjCBLK7yUxXILgqjVMENc6Xw0ZDB2IoaVDBMHAm+nrV
DbWJfr/zTr3NUq6NQEkmHiixuXWvoOXL+25MzRdZ/anRC+0LMeB1r7rXPs7UeUzbA7plVCfK3NgN
oSl1VAdbVZnnRjCKYI/BRL3I3voi1TdtYU0PUnqKT5jjXqGz9S1qpWCqYZMINgiup0D7V+vZhMPB
Q+Jrigae6/4fEVCaBhle/aqxPt2ccCTJkzILX9u4zID5NdGzJf1vUepXBSN/22iP97P4lBlGBkno
bO0Wm9DRtMhljwE1Hd7ciT18oMQKsBSYrlnearN4aILHvM+Koy2wS+ZO0TxLZTP758+uo/A0xFh+
apHAnyoQE1f4z1b2KCkrUud5QF4DqQu6J2jPXRdxovmy6s598uYnzq8hZomRDzUU2/YtTJGzB10O
jmGPoTLZI/vgdtCp8zAPvDPLqs+ojBGMniI/WOKprsr7vkxiHlHekwom76ewFhNHkd8XKMuoQox7
wX22w8jyJqv4iehjTklj4IRilbZtJbsmy7VOaLhuEsv9GtGbrciEoV/p0ydYJG+pYkmS4VtfsT2K
trnJw8pS+mYoMaYYgtk1GS8xNwI+hj+iY0vDhcQE5xN52nixevMzQQdytgJx27qU6jNoLg5NoD3O
jPvZGyImr8kbqR01ITkIYhKWucEcLyQwtvk2qKY1qXzZfTPfKcqzjTF7xlamPhmQDe8r4NG1JUog
3F2yq/t6oDaxQtwtQbOh9eqphr2TlaHzKa36w9TTLz5AhORxscs03XoH/qEWNyZJLWcLzxgzhV+b
0SbGF9alfmNfMyBDtColnzZT4ZUTeF/994y0/2j3ErBfr7YtIT2Y9iK1D1G+Eoqrr6rW+tWDEDMO
7lM460e37gMcPOa+ggW/me3LFPX9sXHK+N41EWhHeBLB01fBzmnEHSKpirKSzx98BDs7OB8lrmOX
JnaBznae6/BWypJ64DFkLYVTsv1j2G64Kw0XJyroWYxzN15OhW022QfqomYvVH4Gn0gpa2tOIMvF
Fhr8sdsAr3NedweG46TdSyoFIqr8nS1bh8sc6E+C1H6nnIJYloDtfNr4D3baNFtXtwgbuSxTn7AD
r8GY0PWFC4qJJFBGGpmvzYPwbmsLs3ZFNgq6scdBG/Z2NrML6MGXImH4yz7ev3HHIdlHQ/ySYbdk
4CVoMVMcNfmogAkVOFIxyyD64zBPrS8gnsS5KOXuE4S7LCmxUmd0Cuy5fkRYO5ACXPYcFeI4FEkQ
AW35WWCsGl2mQa00n8AxXHVsP0VYLNHP+Idcea9ONiJFzpkajyNQxgY8Gt+MICh09a358YLnNt+J
MNmRwXBjMbo4CNvGrQIqo47b5zAuj3NDnLjbfwYduEgiJcCOd9F9FGXnmHg9epOV5c/XoU+JZBaw
m8Whrt2bxmpuMdfBLMZyl9ImNZoWs3jzrQ0q3QCFmT61kGnWadL8xiYqzn7pPaL4wQnyTa9HCIQl
Mgu3Bm4CG/Foh/KOlD0Yjs3GWZzUOo1zVAZ63PYNkhF25GCjt7GFfrr2StI6wifP0d+OZdWbySzf
7FzXn9UUHmffJBKsBloL3rHVqOnKdHhyoQ1oteRl3DdF4SCWic6Nqj4niQ0twEkS6huG9m++b15Y
Qh5Di8iGLnDelzRagEn9DYlnVz/0rh1o6cbiygnM5qPp4ifPzT5DO9jxLN4O3fBZpKk8U+NdoWRv
w08ZOC/RtNhDhvEdUBKIlin6lrpa6t7HsAKgNkqIWBDxgk49F6r8CY0Wlws+XMnlkI6ISy0IIwHm
Fnpb+YnGkCFYUW2V6RjQiLnyKiQJbRwcG2XbW6b4dMS13vk+17bqHblEREDR6/Qpc9N7wOU1u6/w
BSNqcmY9ux0Yit2Yk+MfvKzFW0NWUMimdm1GyZFknwe52Nk1F9Gmdoy7gqFYGYzflh6hw72a2kH0
XtdMG3JnC7TX5uO/SHTH60bBviyLEmzn2H+KtCMxmHOBK/SnbubnmpIyjapbC0XuKgJsofH6jmq4
tSbw5GSd08fwcMR00RaPFHDJYaxyXEU0tKkZB9uSdfWaRe7wbOcxolPOHIWLKGo6akJM+JlbZGsh
fSTOBargrkE+bCF8oEqIJItBhAbNqkHDl8wMQTo1HvIcyuHfAdmEVpCznf21tlFbhtF916QzS9UR
xRrRTMQ4Y3RiUcgqkcdfJFGioywUx5mEhW3s87BmivJru/Op8Jv6T75EQrG5qgtHv1aJKo9Zr3F5
9Sy8mwKdckRnYDvRZxE47bsTxuzQRWA8IYKgNo6V2idoN1f9Yi6gzAk3jd2fw0VMQHVE3A+XDoUk
w8Uwi0EQeHh16lY9OvjetxNK0TuYD/d/rxzFkxa+x29QjS95jt0F3gr2DiqI3mQBjp4xvTcpUi5R
j+oG5qYl3AeSAph/Gco7S1FB3YT6nITZU+bEepfXBWtJCh0mUy1jm4ltfeglwOZ8GqF05rZt2uii
8gC0k6UPQ6XItpPrnBtlzWo32jDyht6rnUssTOtkJlcmNh0cp7J6ACIo9pPRJUBqKlDKqL03rteW
x2BmLFt75vsEaffH9IGQt7VFZg3YTHaGcp9G9t7Gmb6EpTH9bPOrzvuHyH6xSs96HaZX7uyb3umh
QjaGdRgi57dMfcAZM8m3JTo3z+fUCv+gLQeaGOwQ8GzM4K4O+qtIS3sjRF8QmPMYLdnR4YzatoCF
2U8SvI4xvqQsklkS4VspwQg5KcWktfZBQVU1Tt144Um2SW0vGRwXrSfCiHSGDtJCGt+MxmqwdwTm
gpYQNhbAgLNMoXxmYMGqPmIUZdbAJQw5RjuyBT/huax15T/HLdb+bqKvsTC2tlmJe8f3JbuJ5qF2
mTqxFH20u+StMkmBovt1Dl0/3+AzR04Xzg9DVr8AprtOPkrodLxtQ7ARzgC1P0jKCQIZ8CIpg7di
53QwHdop/WwqRF2Gfma1zA48QazOVXYoUVbM8dtk1fktUlxcEQK4geG9tOp+7mp5coqJsw7kZodp
dOeluJZxP+c6ak9BmZqnrOfOCZsWB5dn2ruUFStUJ+uos5aLKkLp5aWzf4iCMUKaxJsp+4TlXwxy
JOMZ0TnwNryScJzQ+BBF7W4oPsTa8bDwc5BPEd4ML7rSlw+nylX3mDz7ouiYQsfYiibzqUAanoSc
BvjNL5Xqv53Rfe5Qyq28qi3Wc0asIMvUMcBs05vfE9ZAs7JeyuYbRM9LrmqmHtLeKjf8jKaRgLyE
/2PXNXcNqqUxz17jfD/QrsqouIk8lE0kySFtWUR2qXNBI4WH3u5eMrb8CHaweEsG5ixFm6MGL1nX
0l2burgFSfxRONVN1FWIfuaWSL7EweI64LSxkGk1cXuJx54dcH1WoXOtSSK0TRPtv07g5kUsSqER
wrpFecZ2gpFY28X3/iz2cUNsSJxEGMHOmE5OfeqD2RbxcAya2Tql3GKIw5voJOuS2Gs2Sedc2zSh
aqwfLRhwaG8zQh6cYO9FIRZ/idwFfy82DpQaYZFu8DBjwhtNmtfiJm6mU9ISvsHOx9qLYeJ/w+dh
pcFtYqVUTBl9TjljGvQLkzFxM2zYO5CKo9hkxfTDSQVWNG+Icjee5DDCzavylTtTqUpQrBtvNraT
V00baK41ZqNiXURAoMM0zRmTIa0QHjVGN/N+xLzBrX8fttkZF6h76RvrwBMw3nc6eR2QNI2juknm
BhstCyy36d+rGLlDL31W9AE/TtHc1z0Py2H2z8gBuFmzmbTRIX+cfaKR4v79L6MdafCwTvhpkP+d
KTlx3PbBqhuJ3/Tn6uAW+ReOVdJ0i4iTxyPsDxvNbcCY26+7hjSc0NrpJDLWUmDraOOIHxXKEve4
cQxD3ay9pvv2oxSNoBkgomM9ziA3bLejVMBImCySR1mfHO6VR11BgGPIlN76vCuIOxH18BYrr/pF
0MuszQpfEzd/HQvsbCgH8QnPdA6zhUm24cyJZugZfYksI4roLElgGnijN0OTwbbogCx47nOfdM0B
p2x2bODn7uyoc14D1SOuyMyvyVsGfn443tW+r86ZloxXxGx+ma9uTISqloOzaVEyHqskhtsejC+W
OiNBGV8hgkHCauOWe4jfYmUiD9Sxs93f3zojwwZA3cVZhK59HGDVc2Wi8uqbT7cdjNv/+iU23X/9
ln0054N0x/1/fe2/vs8dC7S5JmM5Bw7gvPr7CnYp41a3fOTt9P73Kw45CcdmSIjcY13vZkjH3Iih
lJHXPoKAcrmoQPMLAgr/7ZeUwMF/++3y6t/vizKx8FgAy6GVgNstQLPWcj/37cJxtJH3QrNZ1002
PdkjHQHw/AEpvYXSVY/MYe3Su+GcDo9Whk0+s5HtjAsvfXhryEBaUNVy5YrkqYny64y1CAyOxcx/
WDoCFb1p2bUsQeTvPCsATmk9neYZFx0Cqek0FUsQoDcsWje/uLV1hgtjYOyo2AYxugGlgjGAGi+m
VSoUrqMmhj1AzIEnL0hKf5QTf+fQ9+iOy63RGPtpEdpNJVoN3x/gpzBmXod9N9/GcbLtqkXsnDzy
0PB2gjyGtgKC3RGVYerudqwUM9GV1zwnKu02uRGxHauDz1AdGubqrOcSQdpA+2Mm4yN3y2NcqKeh
th6LIXg0Z8hECpdWOCRvOE7QeBAkFwvKZwn6Ipm+CsVozlE/RQWQV0HVUtVD4tJlTvwVYeexjg0v
ZkaBUECA0YAOGtSx1NT+sbWskTICWllrvLr2eAuzmDZgGD/b1NoZqXxJ/eAMCVsfOt95smS3suIE
T5tDEh38560bk82aIw6xXUQYAwoYyRaoVe5PnwGhJwIBxeIuNJPgZvmX+Dr/YkKJKqGj+2zSqN3i
MUcp00xAheP8asaLP8iqDwX1FUC/E/YHngz9h4y5PqZUgGtQLhwJzFGKtaB1b0HokUxt+zD81Alm
8ZwYgy0QFqjCb30+P7KlqleFLwDYuIr3QQSbrFPvNZ7riaJwUwf8zb1csnBi7B1G49yZxviAiUJy
ZWJ4MJJRnf/+Qr0r800ZuwfpG8Wxml11rpdffBB1/wyS/38dD36bfDeVrn7b/zUQ/G/I93elJhhg
cfsf/x+FiEvxfwwRb/gQ8/8tRXz5I/9KEZf2PzzfBjwgPc/1HRxb/5ki7sl/BHxF2i4Zsy6sof8M
EXf+IVzb9wLPZMRvecLnJf2vDHEp/+E5pgNYjOkkmnUh/m8yxC2TOHL1bxHiktoWLJO0TUanvimF
zevfn1fE+/p//Dfrv9sEl1IJ9WBI/dGnuGuMg8U/bDc0VfLeWiRbdV78BW292DQweDi66xDQMsbG
vy+EvXuFPOs/qWhRUTYKzlPPhh8DtnzmGC5PSYDFwikh5tmDUZz+vmrhPfznq2y0MWD85zeHHc2G
Yo4KexfsH8QyzNJt/+DHAwI6K2ppNPna3xeUT91QjDbqs46wD7QmFgpVd/7DAI786ZGRyl9E6r/9
p1VEy1cb7Z+KuAwQB2OTWFk25JXS0nG4JYYcpl/609Pvfsxp+5CWLZNQkrM7/I8rPCJXQo/xw5J4
iTMxrR6dGeh0VxsTXB/s6gWq0gNndX5xYW1u/aEIHyezx9MMCeFjsbil472R+O63mcz3UaD/+R9x
yld6XspU4/19qRr+J23ntdw40uX5V5kXQARMwt1K9EakSKkk1Q1C5eC9x9PPD8nqUnV1xze7sTs3
CGTmASiRMJnn/E3OPBRYPpVvoSHBQ1L+ZHhJfSqM7LGpu47HEV1935Pucozi1icjZKwc/RUr+4EG
9evfrvbz7UL5L2DWZxTcG64I61+uH65BVdN1iwS1EH9cP3guOUxVAEvFimrEx4DnjjuM5V5uINGX
e7OimkYxg05HtX8f+aPv47i26rGoK8EWFuWzHjDlb9JiPORm3j4n8zS3S7VqP1Eze8afgrVGq2c7
OdrVJFe0geWdHA0CYw8k/9gX7U51NOXM/F19Hp32gELkQN2/oRWMD+PYxbcxVhpnRAKMk4z0i+Ia
t0gFxk63RErOOE+T/ozIf/ClHQMV9d+4OetQUw9jAck2Zx7ypW6QrdN87S0ohmo12Wm5bRTFOfzn
L940/n7jImejOoJKu65xA+NIpv79xk2sscNn1C4Wht1EWyergqPdBD83aaJV6yozC9bTi4577PsA
GxFSml88QYXMVr5DMqhKrOHgxZsiULm71MQ5KkHdUhgGsHGUbadEZtSqmgOLSH1j251SLdvEfYDY
wxJkvotTjCwW7gAwevL19i6zTGq5heJfYUsEV2B8FSXcBXyQFgFPq8fNLYlBawWwR8YJxeROa3E9
qGr9Prca/+jM/0LQj9m+7JxlVJFJZS7NknXqx89NNl0RJW2vst8L7Nf//J3qumnyqP79eShsZLNc
w3J1rJ8druh5/LfnoW/WWm5EpP9IIHrvHQqTXyBi2feUysSDM2IEnrHaZr1Q9S/NYD70Rpl8ozD6
VvYWWbYiECv4/P5Oa8z6DNaCRPIcYUANAS7/Ncy87h6A9nSyslHd6Qi5rpDu6z7BB75WvpV8w6z5
Cnie9IieZ6vC6vQdjs7DSZnU/l4A6fmqI3kzn7Nx/QTVVmzasjFXtjlAnDZD8ZEUhXvSfR+fS5BF
V0AQ9f2AEs0L+SDIMLkaf5nSDIICtsp3eotxRk9a4i6A/sBiqvgxKOFj22jte29EcFKqKngJQnek
Rpf414BpMgC5uj4NoKPWFkS7g1olAk6TP6s6pOqh7R1vFUDbOjlVigCfw5qHlL5Ypa3WPZGjqLfJ
wKUpm9ghFydtcI62G/RPsgtr7DvFEdXF8PIOs0voACItzb0cbHMU6nKjE6t4hBRcUoYk70nRLA/N
ZQtl7b4ZwQUvM56KKZolD9psAClD1HCWZp5DHG2EtPQrRBpFepBg0ZXqh72GTJgTxc+V6ujPPTPG
Xw0HG6DUiJ5LsHfziGzUiadfY4RU4uAoPIj4805l4SpOpeEQ6yDm7irjwMrsNvR/FZPnun1x0ey4
i9EIuXfDRmwKu9WeEJ3DjNouUko2tvaE/prY4cpEOmceFZ7qnfy03suW3JTZ964yk6uYw7N8eM8S
rznKIXnqqo0RELABypUTKig9dWMnj9WX2AbniDqjRxo3cN4sbXwKvFK7lMKZkDWxyL/3if3mmQhQ
mEFfPuDzaz/yRHmr5/NUNhhdV1XHXer7xqc4hW8190/4dq96Uh5rlRXQSwAalXJ8LhxwWYO/NsyK
nR5wO9MqufMfhkwZ/J8P/2dMTI0PzSxEFX7/mH/G/fNP+SPm//Fw/ltHQ/PCD78B8poNVn3tItBM
WCt5HWz5Jd1z1VE0JRNjfB3iQ6d41rexR+5Ri1X1Fgr44GdoWqKm9Feo37b2b2dVWK+sZWjhFd5Z
hvrxb2f9tz9Ahso/QPEm/e9/AK84c4UTAhYrVaKxnIqwffTMT7qGmWNe1iM2QzSdDufIUK30BWp6
M7xloO5TdvpajoJXUe6mFL9tOWoZ1gXSR32Wgwl2C30afqpBf0McNx5Cs1lbpYqmnlaHu8oLFLBY
sOxtC43GkbT8Frvm+oncY0rhONEWcrSPIv84BOlXt6wrkvIcAB4ah1PlKsPjjkRmoKrNQY5pFqU9
Gxk1NKQ4GWYr9tboyLDKUdfr1PPU12s5mBghyPgENRk3PmjJ2L10SWofbR2gsGzCxKjXOJM7S9ns
e+plLUiOvWyGo4Hsna9dQxVnjskVR0jk3UtBXXAHjhuH3PmUrW/CwcJ9eiNH4bV+1byQ6V/W9Z/4
XK+p4yOWAiHuv2G9xgWp3ipmA143psboMVX+5tmLMOG3DmNrdhxCWFOH7LhjrS9WBjnD59zFyBLT
0299iab9ILRX5lHxMmgboCZeVmJIrqkUOAfnzcQRthvH6htwg+jOt5ToCX5wvfaaqVlRbT0Iswsf
lMYxlm4bT5fJFgNKJipSJmDe4J5r2lekM9ZKX6FbFcTPXSq8H006PZZJJD6nGpzcyrXTZz9TeuQw
jfLcOHmwJqMWA1NkWaHnxbSx5k/pBwpgPgZx4Dmd5FhBntiVRZVs1KpTTxbZooVf8T4lmTI/SEbj
Wx1Zd2iu1TN3atybapy8F5Puoo1s9teqQqzStZCE1LXwNMVZdk7bCsCzciAnmZ1lj9xAeoEHmI3Z
8mNAhlrz+gfRJMd/tlQtePamEuYTJXbZlSvjy+iOGUDRPHjWTdKC1Hb9vWwalnWe0nBrUUB5Asop
DnoXfQtKI30Sc5eo+LVt5SJ73BEJgAwsIykLxtK8bVej0adLJe+1TWkOJDg9K79glRCrDQCGvIFZ
NqibvEMAUTblQI8uMpUp19rIvnb2KK7tXsTH0Xee7JRqcjPkB8wymxOyVPVt45eYgkIiYdI/oHno
w/V31n4onF1bfysg0j5URpasMW2D3D439bj8uel8Jpy6WwXtVtdRR55Mpghq0ZSnuqrGa4WxsI2I
AZCiPtvkbaKzMKvGVxdvHbcx813gTvwgSfFzY4uMLih6EYYB06ec2vPet/z6caR+9NDH4Uq24LQA
ef+rC+0OSju+m//845a+YyQPhcVCb4F46DJW6uEgPyiaPw2WE9OjyGtWukXhVC38bPpkdYq7pZBx
gf4c3za13yJxyLpgEShjj1BTZYJNqRNnMyENdIuZdVLcMMdqbj7MLdrx0GbtxUEbgQxfIFTlUkWm
hRMdigutM4yAaUjON1bkrGUTsDGC16gP200/4Y2AIL5NcRDup0AULRqRE4AQpuzlyJ9t2emDJmWx
HDz0gT3sPLeKsbdW1WXYg0bKG1A7KWaNX/kS7l0QET9GIz1pZCveGn6Ie949+SM02279cTjS2IAs
/Xp8iuwUYf14NL4q0HEskYsf7pT/dvigUrYcGmghNcYIO7Oq3U2KUksbIksLiqHdA8YEzpyrxWaE
FfBgaJGxLOy0ubgkRpAB9KOXwaJoKNyw+hJMwUGpwoT0PzPjMpzrAE24MXJr/GqWPFaKNHt1MgOA
QAAGHwuUbBlERnzqhMCDpoqttZuFn1J10JdFW4yfczVdisaEKd2ConRhzi7dIJ3+rV/GJygqy3gk
m6utPI8vjD/Pczs/Tm/LoKgx7tGcvZ/j3Xpn8WBGEZi5eAhhFzri5wybP0Bd8fSU43W6qDqjPPlC
gb6NceZOFJq6tzEwXxeA5s+RDzclGFv1OVQ80FYIkr5Pvr2P8sCmdG1Y+6Z1872dkWkBrFe8ZGRz
AErrAV8/zagFyZ8IZTwgfFK8CKtdqoPvXlFZSS9t2+0jvL1f/AaMBKpnu1LAdaIMbH6yndFYo35K
rdppzU9mkBqLuqj6jWxSipmoGxfTQTZxsTr4sLCQD0viT6Jayd6269uzajUXgI8m7m2qupfnZ117
KMEKwPkZan4syJhdU3mnMoaRG1Aw/2rlDR6Pqf32EaF2PhT/DH74rwjeKMNTjzpOAWTmzk206Z0S
HK+BabAeQ6qlexYQzE/ngUzNKcGNzeswJM1a9ZmAzY6cLy0ZZRkwIXmx6DCcOaAAHTzKU2p1262s
DF1X+UoQwFDupsLn1fTrXdFqDtSxWn/WtBKDPhmnNApGrjA6N6jSpWcZLOMaTTzLiFvXPPhxzo8B
zA/GXfVX7Ed/OHVXffocZ032BXzGwlZ8GNKjuMKq9V+dnJdpmanjgxYKHKPQvl6nU2E/wq2P7xGL
sdbpkDnqDwiPIfV1PxkeheMdS9T9rzUy9qDUimIrm0YbN1sFH1ZckhVxlX24NJuafk0mSDtZTvU7
84BHjnZqvsk9WGni5x7mOZeWSQi8/j4+1CD0Iw9Po3xuJSMyT01rMptyItjJMkSOyI0z4eNuY5Gy
J9WsHZLKUPEQxPPGE/k2NrBmkF23wbm/ViJ/3cj3mT8/HDouzDLDKQt+OQYG8t000AcYEWpvMxNZ
k+ai+6p9V/SVQ+p/aC55lKaX7lUOyU1d8OtZFH54lNvKZpir7uZgWwdfUBYuA2N8TZEFWoRDy00z
N6nqsyTt1U+siaCMakD9rAr8EmZGCL6ZCA1reZV0O6uDV99O1UqYxacmEt8DMk8Pql3lD+O8kXtO
OYUb067OQWmbqLjW5pMYzWqLyse1G6oUtasWzNOUKsaD2wnnFDNRC8wIJZyyidyT0lPX6EdKtCqq
QCaO2+jlsFKmQonAZaSDO5mbH6vnGplGvVaUo+yiZru5XSAVCeEzYHTjtl6+LY0zPDfJxyZ7y1YP
KM9Vl6a0ecMp0SGedOPFNHMXxTU9IR9aGC8uOIyFXSX2FjqCczXqaJkgWgAEPxvRJxJds8hkW8U3
YOn1JcbyJLPv1aYoV/LqT4B0HJtAWf52k7nFyCIBxsjKVif3dPtzO0O3FqaLSH0Vx+pKD1T9WTZj
u/y9KUc11zfIPwaLsrP6XexNKJjXiKU3ee0uw7kp+xpt4o370ZadcoNSX0/Wcx0oZY5yxqDrxyRS
eZMHITaRZvh1jJMQKq46U1TTIFxNaHjfC9bp+0mbEPwSZoBfnhLnD/YA/4ZaBCj3EYG+ThvJzehZ
dTIpMtynQQpFxgkXBXf6Nz1SIxj2ffNU+kDv0RzNqDHCdfSrut5hE+8jcEMeJy/18XNchxssfY1N
MnoeRgsDU5gFk2WMxQYvPOTzG7HSFecJIDPm2CEq6/VUwipsAKKvW19ZhsO5AWQCpgKhjh4JdjLX
ptIfSffMs/LQAY7RniPSz5fG1494x4yvZQKk0+qQCAMXPb56RfojonkCkzouYsPQlmFeDcchC4aj
P+8VHeBgmFS84eYmGeA+Z7o5Nkx56QyGkc/S0hw2aZpmS54K8UGUDc8PuZsiPgfjLt4V84Dskpsx
8eIDBdf4EKr5ozli1aTf22UK5qFWHgeySp/sCn1OyG+CMrPoTxie9kxBdPUrqrSx1kTfktzN7mGH
JucAPtVOcTAEcAvEPiwvB59CxHwubu5P8LtasJKV8xQMJN9wjLW/JWG2THFL/kzuDg1QqqYPKIZj
oa0XiGIq2rlXWA3hupigJamaV7lRpxBpTRYLsmXhZrZIXJXXlp2Z18Yii0W2Jr0bokugO863xqFQ
DTwFxbIOPVS+bWR3fWspYCUfTKWydmrL16n0yvioqOBvItzQP9ded8wqxzrUQVSCdB0B8IEHP5RM
Pl5Iot7hDNU/l5UYTq6RfHNL13iJxtSB2NtNSxk1TBrcBvut1Spt2YuuR+ENlab7P9uBOWjLYeSe
X9pKqyFESdtssgvZPPOE83G7Zd7RLpT5M3IXeRncRsudbAapuXURA7hWRmI9xlV50q1SvPxxUIBv
KAgw8dtBKTytK8Ir5sdBEZow9wYojKaccmzyMqSP9cxZ5HmrbgfYeHvZFWbkC26jsh1EFQpXkUCU
T9dXLoZsrCHC5iI3ZeRTQgqrcE/+pL7E0VScJrIBchCfRxZlfjcuTXyS19gG929qcJTzx8nQbIDJ
prdudLN766rfum1r8P4l2py709KFOsy8f8M3KB501UWoZ2i0WUHGxC17qqYDnIl7OTraZoC84KF0
B0AhLN9WPlPwN7NUtoaI66fJKZJjExso/EVj+YYRBeIivL0ONuiIZ+pC65jcx1sJhmid+NlzPqDl
FCj4v8t5o+EDXhtsH+X0eXY5mGjRarxG9rKJm8MacbbkChvFu7jQTG5zUMyr96PtnGvmhqQh4aeJ
KRdPWaNvRdhrb7VLaaVC7n2jz80WDoTp99YL8Jpkl4wI5WVBSNhkfUYjaHh0XSAHoQ95UR4O9gXV
YNuKDtntBvK9kImMgvMRMArzqutGgWqMiO7l7TVMpXEVt33ZIcNVk0R2X/vWn+FeRUJYh83GkAw3
E/XUxf1zorViA7QvuGrUhI/g2U6O3sIaHMGDMDfXxSaqEKkYBvJHg5+cPDnaz6M6RKTNOC3lwt+I
e4pKJk8dufD3s8Q+izRbyRSBjBjK7hwbaLfJ1tiDfUDM0eBFhLe6XU8q63X4POB/8EDy5pdTosAB
Ac3+2KYKJcpbX5gfGh85Wdln9dp4bi2B0qi37lGIuwQdapKdVqBNNIBAv0+saKWGMdxWZmZzYrLf
gkVDGoU6GyZUMdRmt1PEVg5PtYhPDcnT2+g0uTB1lBC6JwJQ2cGc3yC/baxpOFrtZ0NE7W0MUOJw
C0h/7SXubwEi+m76xrhz83iWptTHPaSRce+6Rr+KtPBdtj76/2iaRZMo97IzTKyTijrWTvP3omiU
E08vca7nTUlh9a5ixrYFKegraKC5fCOdNSx+tuup3WWsHZPWF2e5kQdzpqlArSlGj+KRsmaEnWka
MFPrcB4mmbgZ/TI/4wwAm1Z32lcQW89yJT2ML82kRd+B9yd36ti0p5Tc5h1FEpzOEEd+K5mCL0oR
BbsembnX2at87gZn2m3DTAon9OWbWuRfGyX3zsAzk7M82kTmBmtezTtHKsaoAl7Js2HlYhlBBEba
oLT3rs6bcEr05inz0ZqNdbv9jr5v2irm1dHFo2Ym0/AIK46iidkWd/YQ4CkoTIR1WiW4DEGQmySI
q/2oK9GmQP29f5+t3Ji1HyaEJw+wpkhQR86T0XVM7Sd9QhGFtOMhdQv8veQunDFnnVQeWrUM/GN0
Ps3UAMweyaEskMp8vl1fIoRB7XRl+vN6s8A+OnF9kdfiqPgDilxY41byUi3V5q0k/0cCqNYufopf
vdrbz+RdEjJ+olwhNOs/qkaHxFqRPSJw4JNlVSv35AjycBZjsgt96hUmMcZRQbeEjAkHZWGJYDZX
+lb2ufOAHjYoeNilczuvHIAoMX+LzMVup7LKod7Ug60C2eQ0clMG1Q+lA/FK1TKy77AiwJCaTPcG
X3Xz5KlKaM/yFXfgZP2HWwzK8PpOaM7jrcmsRpwqyNbLElbzPY9bcTIHfpPAQ8HBa9qov+Ni6ndj
aS7dHkX1GB25o9zDkzmv50ut302ZWJpBGKM2+ivm1v63YRmDgnRwNHLx7NlNvWlEW8L/QmxH3vIt
FufjbVe2SyBYoLb+GpY3/Mf9L0MiTpVCiVnHulLuyesVwNYBvO/rvAF/IHf/bMdG7qHUOUfBeUaU
fTZ01YEshH66TEcy571hOc6dUYXdqp0K0Lbzosg2exbyFeDlyuyrYytjzDkmCNqfMbea4lyZnONG
w6qOQDr03dBMpxRq84jhcmtAewbgEZZk8G+dgqfwkq+1v5fviTyBUNaZ3oNspQZTAYH4wW1QFFxI
VLD3HzdC3g72fdXPiNf5BpIDt7sIgT7kx7GVntdUDixdjFniuajetuEXxoDzw5tmSd9Y/joeeYfb
rmve5lvI46n3VIadnZxYKbayUoLRvKK/ED56RneVU70S3pJeIzAHoltZyaUFIAERKeKtAuJEsoru
CKDv56JdV2ljvqWlZq5dNB4bfeweZJrVcABoWyjWbGR610QU5M6yqMqvkDBOg0Ux25KIAJ3kO5lO
Dqvc33dhvbmteeO/mnLQL02ccQat2dZV9w22Wv/Dv8IZFj9aTXm3ejN7sVi2L1olLU6R4lvMWxQM
2gum4JqDlwL5VPuTk1ZI3UXZNkeeOPV4oMNhJ60AOxhBfBYR6MThZn0ntDRY69mt5OqITlu5Ack+
WWHNa9vY9Sr+M7IZlZ6Dk+e4l7VbWZHN6y/AhvKrHB+b+J2JTXcrz2ZhpbMWQ0BbDqbk7tuMdY3M
cs0OHgFGDe91Z9vQrdP0ECat96Cw3LrlwQIYML4z/Q8R4RxRuYA55DnaIlIe7BQjzl+f8j9HBFOy
LPUheQozD7AP+WJk6DTnVbFQB56M0j3wiKOkblAH7CP3VaPMs6Ee1y2nanBfm3z6kWQuTFdyGo+i
Mp5kFH6UzQrS/AjilINibqKSNMAV4bgayiVzOn+gP2iR6ATmgFfvHFa2B5xenRdUoodtUbHmduE7
ROSxYQGU7r3i2sGjDbDy6g+WtfCHvl/56KddmciGD2HdIMJES0aga/EtVabkgOrReHUVYa87LcSC
Y45AC6i8sviZTyWjvRCobVjZyUY2ywLoAiCY4O72afMxQlgIvtT9g+wKFSdbeXoaLmUTR8/xnGnJ
rSU/w1EFK8AkI1Uw/wUKps9b+f98nDJgSRQ0+spiDf5auKQXxykvXqaWtNSELSd/dgSJdjLDM1US
6CLItRxhLHibmOQ8DuBVv28UDQRvGzUPjubZS1gtKvLfaDInpZY9B5HvgLQXyZuR2F9NR+m+whHc
KejWBneIIIUjLDXYOP5CsQL3+9Qpj84omneE/so7VcDINliDbzGD6nZMet2FzKmrGf5mflc+p8wb
d1ZNulvm1OHk7dq53xR1t+M/cBdyTfQr3hfNczEiOoZByXS1gx53cMegbKhqNf6pdbkAmeae5aiT
1gKQUQasMbama1n36pHr7ioyt0KTrzNf3bhwDzKWxRtm16NeLRQMYeC2VuIxxm7kFqsL07sbWKhu
A2qdV48CyV2qRW+pEONrJz75LNNfCqo5hzBGwV+WrSre1QsVNYzdX1GNV6U4s7kNwpHIsshu8u4Y
UgCOQqo4UuaSDAwEtf+SdUnzGmsI0SOnM10qM3aWAjmoI3X8aKvl6CrZLnVPuFW4DlEqv4Q5yliA
KMWLZWs/JlUtvo2dvwQaSbFBdwBaBML/7uTTF98XLcId3DMmhgkoDLxBZYi38zW3RAXQfnNy7wih
3r3GUzkdmjCCNDf3Z0yD71olbE4ZTvBwcMkbtfOAXrEu1m3sv5AYqZ69BI12igVvReTmq3jIs408
XnNJyLo5Gll+ttF6iIQ1753Xad5L7Np/deBa3fmForzIvWju+/8YJz+td7ELzmGuU+vz683/8kf2
Tr3TVQ9FprkW64A/3SUONNIITl5yzwY753So112KNNJ976NFO0bVWVZkDbPIdqXGjOYWzXybJFVQ
1ms5LDe/jkiLxFq3RjjcNxolXaj05O3nRadcW4bFeAKuJ46yC/0Ye2P8ipB9SareImT8H+eQEdlf
ER/nKKf+M8zvnaxoykonjsbjvWo3MB3nKqfsa1BnTfLGOMqu0Av6Bwc9nY/KaG3kMBtUM0P4UGv3
QvVfPqrOStStC8dNDkZu1idz3shq9NzvV1nKGoVZyZ0cre3m1ifD7N7WtgDpn4Etwl9xwmQ5JczU
UoN8tuz72JiN1fEOL5jtEvux+YitOnQPg0LbfHR9hCUou/lTpME9DFQl2XRFlz/IBK7cc2Dd7Joh
Pf7RP8xhcrBiUMbXwGXcEqucj9BfATL8o//vp5ZHG2FVHHxkR/Km5kuhnPTVGwfE5MqCHNzcNFTz
r2bTd7emnHTlkxodVegZTa2gadeWAEWc6CI3gSisVV9invbRFzmYVqZNgjDAr7j58LDwQCvP+jJm
hFNHf5wm9fhRte9xbjnBdmUl/Ff/R7n9V/9HqV/OD2V/X+vHvnXEro8obnBTPdjzxopL70G0qER5
E1azv7pkf9xlsCKR2l7KAbVIIH2bWoFMgNl9kX1GbFQHw3dXCAh3T1S+SxbVTwHZ5ScQ8V9Y2sZH
OVR3YbHQRkesZTPuonyT2JN3L5sARc0jPO0X2YrGEefLvntIR7yI/Bi3nBR9ywAV0UPfhuYpaWfN
v0ILvhSN9ZgqffA8Wr6D5phhrHTdd17nI4URZ9igD9CtZtS3Zur4yzjmNzEjwvvGBgkx76k4w27i
BAOVOYo5DShI2fcrVh7eK+gXQ3501syT7VWd9uCGMqpCtW6jI+1OoCJMo283U9y6Jzmi+RSSfCy+
5zDcjAjDpfYz9gDmRoxoj9zZepqTuXbrNQ8qZBMRhKA8oGE5RslkNqka8gcFdLHC4+bYeZjZtK1w
1pqFckZie8ZtY0KL3samQorsb/1NOltqAS8UUe1oWDCICuZgAeUKE1UknjtM5pS2OljIU0NPavGV
9mNcovrwe67a/rsfuN/+uQPQN3gfhPLbELoEoIT8eECe93skaxOOPdypCF09aH4XPXd5sxznEkbl
CjRk1MFbJPxRC7+osz0r7b1fWOl33x9vO796/rnzLzEe0l94rbh9lj018EGfnBQGWorso2yFDnk0
FmL1No7t9ClCdHtdqiKb7d1SLlWzf0AtkdSUNuxE0CI6rwwJvN3aO+Rh5W1rJ+s3pV2Kh0oo+Hna
w/jEO1e/M1AceTdD6q6aZpOt7h+jdmx+xIb+0pOIfVVaDJEC128uGKckqwR7NV1VFOAZoF8Stfze
OQ219QolAeQ16nMB8eyQCcW9lwN+iPeEkaKfH3m4rtWsIF0Eot9AVd/JgHhoHRioVrzHuTHi0Ynh
Hn597TLSFRVyAnt+r/5jL3dK7RzgJPOvccF8bDSP/uc4fyhOAl0ZrGLKcIdwDS5xZe9d8OxU72ot
tb/VOH+VcfsdmhV8jKLDczdEQ7GsUmNHFTV+qKaanAkOCK+Rnp1kLFOWfduo4xvkNrSZo8J9UHPE
sZPShpRcd08pVVfufH/2oTC7p7bXzEXS++Fajnq54m9VrEvu5ejQIxlROtM5EVzb90Ef4iMzOZdC
tbqDZmQNvJViNdZD9dKNVbbxIPutJnMAsaN+iRu9eq8Ms1vyz4S7LnerJ0/LLwp63O+qOdT3feXZ
6JWo2kkt4VK784Dvjt9j8sUXfLVQ5leHfnE7ER9k+W1/Bgn4JRrwgAzIzl9yQNYLhPB+7uW9kl/8
GOUguffH6P9pXDSfmVoZZ+4RPc8VCqWeHXTXMcvfO6PpD7IF5MJdK2ZnYtfMIGmY7oq6bu14IfKg
9EydFaFHkM+6CzSjOkqOSpl8kq0MIt52SBDNCQXCTVHy2YXBvTaRcOLZ1aHd+7NbTadpjWZdsoaH
/NEto//WrWMFuYQLhMMnv8F5gixy0PPqqIh4PDtI92CR5FZnVU1ISgMRh3+rY0+qmJFYyCMyJ/7e
dH7M5JjsNRehvkJVi8wdUJPjrU/uVpkz11mxk51HZWscHI4oouzVdCJ3VTh+Tpm6yPe62vuwq+Z2
I+Vb/xxC5EAsyECPd6WjBj9DP4Lknla1/Uormq9JZvTHUFZdKUQg8ppnyaqfy7VyJMOMdORBSvtj
+Ldj5K7cfAyjOmFiY441UpuEnWUu0Anz77pWjc7mLAEqfwsLuAVFZl2DIPy3AZ7G9p2d1j8H9HIm
hs+/nhvyhoVmrT/owUTCwQs0ABMok7QopsO8nloulRZlruiaOpAwx6Lap4DoiodWyVGxyOtNFKYG
blGa9lSN7fCA6tfVn1tZVQ1P8Rrvee1JdgyxhY8pz1fZRdICkYJKtXgXEY01BFYq2ags5Wigx9p2
NBJUoE3TPwrLefdboV6a4WuXG/ljVcbaJe2ijFQcTtlyTG4o9MJFi/t0X8whkQent/C7kxyUXTqe
Y4uyToeVPIkhyoAUYnjAHzbI2uIlsTX9odNYuA/9lL+0pTptSuimCzlakZ9cFFhwbOWo6mdvsait
02CEE2InK4Es7fbn14jUe7+YXF7BdYQ+2TjjZUkrpOc2HNKz6/ifIcRHuxDTIdAov+J82ZaBTu29
wUeJdvJYeRhCLv6mNZeNiCnz1TGcxGgKPxlevfO7vkKKSfEXqjf1h4F8xCPQNlJc8wD6yQiIm65+
7irVPaCsBYFxHiBlewhiFPr5ZottY+ThSu2b+t15ja2WUhAJq5XD42LTwYK4JRxVZ1w0UWS9tyBK
neBLXCAe2ceOsyNNFl1MlX83qqvwi62hE4gUTc/K24Pq3WQg6DIz3RgpUg5fqmRCbi9SENcPtSe5
0XqxICdlPOYzWSOCP3NH2SE7yMHGRTjNTyoLCT1GTRCfaxVByIUcxXDZQYeJpaBsjr5aPNrIIKKk
2uLQPOC0l0/ipGRogvu9E69sHF0wjpo7cVA4GrHVoB1LC2U9cUKAIj1ac9YvAW9Iqadt1o4HjeQj
xGmQW0gtDbfZFIZlE8bp19Jqrnbc6cCXjXpNStTYoOvcXT8iYJJembz+IwL9Cf/OrDMyNukG3g9l
oT6dSeK4eiyBdpHXbKssX2VTjQGZlmsbuy6oeUikVABOftOpvXqHkB3woI82D4XqMR7S+tEoa7Qg
yFvECmYbMmdkIwUShK32krCi2WSFzm8x4zmzcBZOReoGUTOmzXO87MdU+tb/EY8J+Dv6roIHB9qW
T7GD+VM84yIDHhFrfey7ZTXXtxvcRO6jBJQNvgb5i+ZwG6ttwL1sx8++QKdz7jYqfzzy9q+BYmiz
AhD4a4t08tIFSLQMKOUiR0B5zxfiItfYcjAesOL7+6BcosdgEpdeCDkCKZ1uKg5JopkX2+heZILf
iNEMYSFQ3vpJbf7WjwNqtbYb7R3RpeJh1PQCqQQr+lxPrLVnKNHoi/fWabVn0eIm4LMa36toOnG7
5dq9ZXj2k3CD1W2ePJE8V90wXPbz9Bht6g5RAzN9aExtiWzAeOlKJPwgDF60mfGbgo6TrRuRkJaf
Bc5/s3Vey20r2xb9IlQhNNIrAWZSOdh6QVmWjJwbQANffwfofe8+deq+qMQgWSaJ7l5rzTnHU5Yg
dMWCGUPQdRHqL3rze5qA7PRN9A155afF0PR9SfDNj13vkMCDWMYo/XQvnKR8yqGOa1p0laLun1mo
7rzShICVaN3O1xdnf7vZGGx0nRa/cQr2zznK52Ba1Q0ozwWMO608I2HZpf5IUKOov24aqCyiB8fk
qbgWbW4/asXw9/58IomJE0Rx9XVCCf8p/kt7LhhXuKdZkYR2eyktUuZknX6RSp4GxkAQJRpF98BG
RWxXNXdPaGmNTVn2P0en8F/Klnd7ifqf5aLP23oQydlyiuZBtJALyVW193pBhMnfjdYtREPdS4jZ
3y35trNaq5fTLp0HfHjtDjOiCHXlF3WwZqA4wlCPM3FLW9UgHnsk2Es+VFb8ZvrECxiW1j+1Telf
406cb7duXwhZcberSC+83VzmJj39NQHgUCHvHwm/ZdTRO4tujt7HsS5Lk82X2URt5kvDfBfp+GAY
g/O1PrWN939LrTlGnbDTpP3dREt85YVILwMpWphXrrnw4+vt7n+/dK5Gw/E2ERpcrNC200VhhWxj
dyuTSKSYTk1GHlC61kVWMQ5PdsPJfa2obrVVbTeQhdvyeiuc1kwpurH9Cg7nEL1C4hU8MbnhYNtd
0NcBXbx96wJ5PFDFU52m4e1wASeCmDVQOMeld9T7HCV/70/U8s/9IEEUaI8k1CQKWigcxcmxhuRZ
2NNP1GeUrOutEa3/iRQBKs3bW/R/j4r10SjztePt0duTS9IN21kYR/smcEPQhyhr1bVpqqPvpS2v
1apo+/f+282ID85J+7tOJBM0mXTMl1DPkcZEXscGbnjOwUFryhAbNrk5EVXdgMEqK2H9aS9L36g/
HFy+8qL33m4/S72oE9b1ZKA5IKNHtz5Rqm/dVfFvdf0Zdor+MVEHUK708VPSC8o+w8zPyjfHyyzq
BIWw1VzsOmN+AqNqoPX0S0HjTtHIQUEki8SI2/LLi8kaZKfHBjY5emi2Fn+jqiQktco+dkUx0Vca
9G3kS/9ZpTX5j6SYBqje2jsm2G8jAthHN5X1vWynFqQnKwLH8Tr0u0Gc7Nk033v/83b34Ej74Osd
eqwCk6dp9XZ+RXtptp8CV1Hwd/ZoVFq81VODWGGMB/q+h7KyNajg/nncTEUZ+BOCahZlUvDioTze
7KupS06aiRw1vN1sMPtdFH6Dzc3+yqFbf8rYDW8P3r5EenvPDCbB+1+PLxlJR4FtRdQ6SR26TD7M
ozYLNNPSgAnnFTMJfg4P5VF8LHrfudw2RlkV832uGCj83zaZDo66z/Ae/d1ZbX1Ut2f8vRmvjxY8
ettS/5/fUbQVhq6xana3tpynBgVFLCardTXLEPSjmCs5Rpvt5FCQ1Ko8SexZ+2SsAuZl/ZKuoubb
zZI8wKMn66e2MP/z/r/PGPNPgemDFHwWhtsXp7c5kfgCmESOVDy8LRC3peLf50hQAhNH+coLCG2A
lrf+NLkaCdDom8aIqZ2+TaoqP+ZG9HL7izieIQePCy07ptz37x94e/Tvn6p5PwiJ6YORcHBmXWu3
7NYRA6CH0FR3S1LzaZC1qe3fcwkn9w7DxH87a1VBeX/72akRJO6ubSYQMNWx6ctKXQdwa0Fvduhv
ybHpN1OtDWeDbKA6FRoIKsx1BNTH97fv/PU7V+8l+9r/3vf/Pa+I+5hIKP3Xfz339pv89ef/63fe
fvt//aZV3r7t0RG2XV+cqqq2X2vhH25Tfmdu821D2XyiyvmP+20nz7e9liS7wU4GDqLYlG7mI9PJ
3Q7aCrerMY/n4+1e+koPtQAgHNs0Vm/pARylGTA1B63p/hlfLAsanRGS8H8943YQuv3Qv88wyo/S
HUoEZanWD2f4bXDP0vV1/fvq3i4cXYJvtFFT/vOSd+5Y0wuwDzdRiSkydY4X2gpKUZr+FZrgw1dz
/4fVDCZwDXlbGskd8bJ386pl52CkjgajMcKGULq3eBmhjCPAvt00fUiBjeY9zaPfklzaq11upKQ2
zK4beFCMQxAZ8fX25fbA7TvyYVmmWgsdApXVrU6K8ITvko5Uw9t9cn3g9p2wlp1lmNmVlOkJwJ3u
bVFryg1J+wzUGw+MnKzqqySj86S8eN7XyZA9pmt8lFcDxypV/IDsSPyBSx7oqIt++wlW7HgZN/QI
rXOhJtoptJYPEwPfAFoY7ZT1Pqf65F/MCEjhBhcJlGgy+Hat6fH8ziVurpkRga8Prl9mRyabrLas
c9uZ6Mmy9No5nn0cBU03cueTZ0JuE7wA9nuGg+ZStip5/vcZo+UgnBxi1MANqfO3RzPkW2NtbkFp
tIcYydjPtkDWCRWL7apq0QDSo7/dr8wM2hSh53eaGiDNiPwJtHf7s6Cc/fvjzXqTpL///vHb/f/+
eGSsoJr//XGdRO1tsf7rNvjmwMq1ZUfsp3ftept+fSKfLUl4MvGwqD/X+2/f3e6zIcuTeVlP+9sD
0k84vBmF99FB8tubZaKdNY7bZ4y4BZEcEm42MM6/990euH35/+5r/Jae5q0SBc9UThNZ40vvmQec
x/s0lyNZxUMTBax74zmacAG8OtI/zHN77QbCzPH0fUyORAVgdONdS417cvO23dUwNV7rpPvdV5r9
tT61iWFSulFyURF5JIyaffucEfobVMs0hv9xp1Bj/c/jPZAwSnZ/Lg/6kNIQNur3tHKyDQZfeSdE
2rzHxZ2bmtVbZRvkrmrZ++3eBefoUcgIAPP6M6XbxluCCfuDlVjJIYrcImw9CYWsXpZTxj/ww4Zc
1JT1+5iTxKhXK+ZsvZuLk9gSqzjGUfHMzA8J+kRZGuBtOpOHYt3jP2GSP3fl76R1CFGr8w8TdfhW
mfN8rIivO5foDTnoTkoyB+NbQ+bfZmWReLHeahptLEPXLfpLvd6+3Xm7Wczyge0+nDxzzz6ZIouR
hFYm2l4MTrkZBRU24uODZT+SpvhmRyuSs6le2cLk1dOMd5uj6lm4ZGMCsN37GAGNAc9lm0xviT2a
gYAlTBMOExNoCZJ8bbPdZUQwSBwogDDgxxDgDhjgqy7zdJ966WNuEAqp2ylrRcdRo7cf0a7cpyZG
SIL0Nq5H4jAFYIs4v9yTrp+eZTVhJc3ju6IAEaYrJry5fxhqC4mc7QMzGocXPOdoeAoaI3Hsf0A6
vJIJ7yzoIjqJz45QQA5/RZo+lxExBsQZbqPMbjYJIthgrvzyGCVmFXrgxyoxvPjpSNFS4yRQzRZq
h1iWBYM1Qj3fOPjx9Kzq6ELCP769Gryar6xig30JMLqGqMLTnDNslmLNqjFPZsekvbDIInDR7OpT
ciEhNcg1R5H+1+V7BkSHeFTje5wDo4DH7UY5Q/WsA/GXgqjR1akxc/0hb83q1RmtH0gq6oDZ2dGO
sm9Pq5B8mS+Rjd7fm/UmLHPYOWOEgQeVzEbXfhVSh6A2ymK/5IAS43JXctR7VIhKVjSrshExFa2l
neM+C9Eekf+WEGvSS/exp5shTJvMaNm/1FznoZJWcz9X1eNY2Q+6IKRPRBnbj4ZBNd00vd8Ec13O
nBlzuK6K/M4qR4lTRyqE+LiqCZkLmuWRAy+gozz9aemPuISPrc9rppucn50Cl7IucJYuRvlm9sBa
sBCSGULirh+nIINxFvrUfd3cOTwTCPpsffvEVlIOdkSTr8KpZYz8cLarp6gTF2t64ez+J1XavUGW
ql+6L7MCsDNRlLmMkVvVDgTnD8Qz1EeNOFZHb56rZETHFdcfRqm96AZhiuM2iaf0qIRLlU6jBII0
7PiKTVP2yUdm6Okx9ci/MfzqMCWq3REKaBLJiMPasg+ZM++IeyGWIgG9TgZ4f+86SFkWi9RxzYx2
/qAvYVHwD1X6sBUZzK0Ev2FSjAeczncJFzcv6oMUoLym9BAjMN+MS9YEmUGkmWuOV8YGz4ziX2ca
zZvE878s4eEsA6tqGvKP5CPwXiSlBG7nnYxszvdII+odeNgccZiVbml4qKCO1Rdxc3KLvpOIrMhh
onMyG3KWTUGL2u3NZmPp2KjL5Z1GWLmLaObE0mgJ6bnOjsrD0SktuoXc4Qz6ox7bV7ePvjT/hmgD
8qUzPMhi8qItHRd5ZQMDF2EG/ncP0/DBrT2a7D1+PKIXR0uTAG5kxkiy+gLl+FWr9s0xxEs7rVox
BJsbO+IF7C0aLNRUMUUlfxNwd5m078V8GCJvJkRenhqdmYR98STAvbzWD34+XTmrMYkkxOplwhtD
5+zsWXLcR7UDTAO3gBeb5dZI/A3j+iRw3J55ua+ueW39meZkH+m/BseCF7pU/JbB38hx+AaP9BQL
72s0oacnlto0DRidNjM/zaX4riTKQJJxOzTz/Af8kfgrbJboDdzQbntyjCMcqzPaJ4bbj+aAL9FZ
aIM1SxM6JlRPvcQ71c0zQwYc3HbcnkhzvXR+w6VQERIr5t3cdufJzlZHCKlcy/yCf/InVCy56eLm
IUszjM8g4l1X/GLfALpAlet2KzUtBmzS2vjPxgP40x/xbLlAJ7Vn1KtPEp1r/ajJXMc9oa6LA7Mw
rsZLqUU/o7p5NuvJ3dRV9+l01bLzivRXKbf1Ap2+HiXwRlP/FsMPEsfndjj6Hu11jzavKAhrcWjo
4yGMyTq1Wj7LkKyBVsv+2fd1GMcZAtR+KPgP4rQkVoPs/8b+dgpJujaQ3iAuZpJLvIRSoIVyabVP
pSLPrivMbGtAykQCqzZ4f6cwgbnkJs5XinZ7H/10llkPm5JkNzd3Tj6ewMAQkNc8IoDnDh4daDCU
x5xL+46Ph57qcB2HzaSDSkQ7429ya/mwIEQInfDoyfH6sErl1jPyjEinug8itHYmgqNQNR2h42pF
e9fiTXCag6xDfntfEm4j1TaZ809HAz/SkqqwsfPHjo1ibyeEt8ezfu8uXX74neruLxqGvwfK/i2l
7UTScAh5jq0sh+bOBHYMKqd/cI0JnreFnK9ZzoiQqF9TT4VsH3Wg1Bspz/7JpXEO24url1SmfZeQ
PKwjHwjwBYNr4QhLnQCfviTPOsfFPDxMrUGGfBG/j/yuR+wn90Ach3AceAOsajxrIAgAOfuQg0tj
O9PP2kKNIyc2BlrOipcGAgvhKenaJ+KSo30T2+ogUu0Ryx5NQQzXFECrj0eF1PbGfWaUnOym3WL1
Pi4PyyZ02TxPGehPhcVJW/KnHNlC9K1NXALQsbdlKybClsSjzE5tXPgB7tcpiObhjt6Etukd+2VJ
WFcGBJ3AHGDTuGUwQ9ACPWByZsF/K2f90ssUMz0Qc7DJVYd8XFlDtKMNdnEADrH5jK921v9I2lPX
SGtrUotBn5KboqMM5P9oB2r5cIQVVmpgu2EA5sY44ZAm3CU5bAVYKRJjWd0FrVl81WkaA4BfxnDm
pZtBghyIgPuJXfkNi258YN8loQpd35TBKOYYZmmYiEUKjRrNawGYINAW/mEUEXd58muJMs5vi07e
tyR4PY1j1n7m2Q0DwWFK9uwZBEL36R+no1jxGPLZfQkKjn6vGblxKJV+1/m4ERmGih2VCFHHbLJt
akzXenRXOmj2aNacp/TpNbdaBMU9EbZoPBdygq+1Pz9OleXuI1+7xLK1H/rukM2CGEhEoUJWbzSU
16Iw50AxogvsMLhaptyMrt0GIlc+AZiWfwDxfNW1t9RJL+BT1jxrWZ0E3liIjfrLOGr+rteTN4T/
1sFq9oMed/vWST5bRL+bupT5XpD54OWQhiTsZDAcRGztPRIDwlIb+C11cVSHAiHD+injQM75jEhc
KpU7MA1r8Gj7wcjsj1MVB6OtT2h4N8Wig0UczN9V3RwMp/rIPCQ57og+SFisVEa3c9Powcnq76J4
bDgS7/LMwVZnz3da77bbwRgfWxPb0GjGxaZJYCQxN8ZwSl0RKl/foVjAX0wkXuiNaHxGBWagXvrt
XMXzLgK6odnR1SoEGek183w3V88Wev1wmSO4XNq3sOskMCXDgJJOlzM8dzn818L6UwFxPJUfvZa9
5kmsh5QgyEJM9RAJ+TCuBBEwg0fLRHDkTtfZaxzOvPPDnOROKKJ2CWSHMc7gBMoRKVrRVha6qwls
i0LGzIqKGoQNz+MiZopHorlOkmPfvOMhJBTEWqNiJm9X6YfU6AgSdYJJ96nMvSHZTQXreqvks2yB
TdqT9jqt5BNyhgEExTnS4clAMGF+Qo9Xu6ol6zwnbmiZt3kNMiN1+S8tYIgazf7tx4QEJVIxUUj0
hz6HT1osbvOwJHoV2nW+z2ZD3E1Tu88aO99CCB/Cya6BcsblGHjSX0ISPn8WfreddCF+tMI/tvMA
TpiMxLCMakCL3i9NDh9GWnwmRfLacVwAAqgerKRAyZaBrTdIiajhS8WZTWeCLXqczddhZiXCinZn
NW20icmJDlza5PvCKc1NMcEYNXsneyBfkGgH5lHWcO8LB19U2gSJYPydFGYeSkfee4TYt4QS0Aol
+EJMAQVSEtpDlpPGDadATeKttO9KYrAy9dPOo8fM082wwplf0arYWtF7QfLtti3dRyOCqAm5JtrU
Bue9UkVcTcj4MM62JpeR9UgQJeICoiRJoTKrNhyY0XLSLH45lp1tSGoft04my62PIYILBIWMuxB/
UdFpwroah+QySDLR/Wy97JpjPpMQOpmhNebGKeqrq1dUqxFbNrgv0C21HiuyP2cVALnpRzzaUMZb
DWWM/2FETHGxOJGn5dKOTZrjXNDT8bqwyR30qyhrFOrAs99n57jyFnY7XJ4SiHmS9Tu7MW1YFcae
uP4CxN/cnCUgToSFU1xfprj75CwiD0an5h0xh8zKC5/I98wgrlLFoV2QejNYDCGkczeZq3ipy8M2
4UwW5SYb0spy9EeSaJ3nNjd3SQpGmtSYeUfI23KQpZuhGsqfXRdfimXPTAVMDY9zT9ul1+qtMVv6
1uqXg9d07J8LPICx1vENg3R3R/86mu0LJmckoPqnbTpcSjWjH5+cWnK9PiLCcSn4yijUzRi5IKgb
QuL73+MU3ad+X/3ILf0ASKEKM6cvwlW3aGoYmfupO5RFSYZk9t6TTLShQEi2lRA0iVJYEVUG7Rqj
g0vZMNJoDaL013SZoHRviaf196IdAyyVTsAVMXGsg+CsgQZIY+xLXv5a260B6I/rOKY3utXK7by4
fBoc17yDz/hcqRB+tSIIbXHoUDbTBppFFtQ+lrPZPENGE0flpRD8OH8PI/zEGkxNIHM8NlpikDjn
/lpIlthrovGeG2YgTHru9DHWSJMZV96f4+ARuzeW9sM0ht3izN/MXbEXkO0JyIditPfN5FgP320U
/dZwTL1EIn6TLf8bT9WH1FI/nDqqMYzTKQGLQJfXBP+DfJq0nkohiJIubEWtORDv8RLpVkO+0gut
IljbJBc9TyMvC6ZNMyoO7N9aqHlbmvKMTWbWU5O30M37B3Po653wvT/ohTE3utUbikp7DxL6MfXL
ZQvS+r6yrIkJl6qCNC/2mTT1XQNflJFOw+eOySIjp6ahsnN16Gc579BkiWoPe/0BIcB4MWUedNG8
hAZiwLDQ9EMzZS79Xoa3XHJVg5bdExQw2YAaItXMs5nNrJQ2HS4zP8LffUgS2rpCVEEmefH1RIoN
o+wCAUUG8kJzmm1tGi+FH4/bRuh3wjAoGYQ4NKpfAtYTFZb+zEJiDh+tkdy3BHdvDD0hJ9CwfhVl
l12iJOM9dBh/giOnisk4bXu1OJnm9NowlFvfB8oCEsC5tqK7pWCBhKmMKFK6L2x9T7YRe1s3WvOd
flSE+xIi0JknNJD6RuF/hVn1Vkj7t0D1Fng6tNjahi1Vy/SSJnwa4+reNsRDWa7IFqPSGTiIL9br
OVRQDFFzgW8bhIZ/09hFjfhhmJ1+cMb5lyj5S6dFOLuydFhnxBw63bLsstr5wFm/6/K+PJcxB6B+
+uxSLPgz8GTLioc75agn41FXDodAygCzhF5bI/dtRs/f2ORkbLzOep60dUmIe2hoCjCuY1l94ErC
g1KPs3tB/GBmJyuRlgYUctASNkm5LozXwusiKPczY3N96wP5i2p2YDvyx6BdQ0mS8WIPrdo5hckV
R4ByNnyaqVvtk5y8XYKsiZTD0FPFxFNAgNxo8X1tjH5YZeVd2vnEYgt33iQT+z92hAcmJ/6h6prf
YwpJKCWluiJs5KRFpnPRTOoaAxwfuw5c7tKcYcckD7nbfk5egSW7d+JTpLpDnry29mgFqQ8/19NR
ZUj3ZKYwt8HCIncd11hnouroEsHm7fd6xYzAltbItoB8WuR0TPxTlKgnNaw4khGMxmDW2Wb2Xf+I
0udYLTiokY5cYP49seQUS4upa+FFUXN5Kq1pPpgD97dj9pRrU3HuW/WL6MP0VE29gWKivMQqrlgq
fRTmCmJuwyq3sB8EndKZiPQ96F1WP3y16V71oIDETKvScPINFYAbaogCIGE0dlE9w4QMNEiufNrS
MPOrOjQkIlOTybWHg3Xv266LWDJ6H3o6A41PH62n8Ng0hJB4a9lZxDYyxpniN8nKe7Uth5OkfRPm
VZoBmWxLZlEdUoKlhYY4yjdXz90QgVJ/SMrhK9fmDYcQHK9q0vYuZfbWSln93SUZoFOyWS9pagQa
XgVDJcYRe32zFZBOsCpsbcE9fsq6w0KK0amgiZHFYCd64kz52BNU4NhbSl/9DOp4cmFgY2aLGB8f
dNx2vsW1ZVFUE0fknoj4nw+z0lE+Eb8e66m2c7nSJ7nXqH7DNPFJF8/sZ2udiLZoaQCp2jR3neYh
XdCn666f7pw5S8N8Sg7IvtZ+b+Gfu+HLW2ZAftFyrSyb6ETrDcDrLxc4TV1w5BHxAi2spUfatrgb
a3aSxCVfQDdJwxZQraOREXCRen2gR0MRapkf+O0AF8Sk150myU/lWtPJ85bD0tKKKpE49NkEyYeV
DxF24e3aVCj4BQnH/gw9PfuhsSVea7SIzSwuXZ9ZGxCz6IIMzvZ6oUJvZm3O/Oc4i7KzR8alVwOw
x7NON4yLBVm0s0977KJNmuEI5vNS+mpXiu6laax0w6jiDVdWS3iQTqO/u+YY68LO21QKak5G0FXQ
CbayIq0Jb/90pVpgVrUKkyWGQWf+0qeR194a/0yghtokOrP19uHiSeiDMU0BMu02zdxUgV/4Pyvd
5x3R0zrsouY19nxia1wER/XAESyxka2Zw0nvYDFjegI+7r4zymZoMLkhij4HjigmJsKBQjnbbM9F
+dNDau2Pz3apf7e5yGlRQTsYU3Vois6n6ZlvY00LXKf+aTojPhonC1gK0t0k64l4ghpxmYNVXLpU
CKjMNGIsCwpfh1nqarr/ndXFCplfx0K9eZ9gCPYL90MJ/UMTC7SIeXkwx+49VQ4H+db+6WTd64pT
ITQx3/SKTFQMtWRIpdDqMISipyaI10IdaU5ylzK6QSHq3ZOdb+wyXEu0Jk611427WC512DrtqRCs
Smk+nLssYShX80pSj21yv+RSnrb0jS/k4F1NiquSCeI03cFU30U+zWqn716dGNzdsLBGTV7KGoec
P5QWZcTim9cFlRHaShZOROVaMwDT7d2wq0DVLKCodW147nsRB8tklwFYmSdM2F/jyaqhSZOJRsYL
2OiazFS/JOcn8mD7UiEqekkRuwhvKOYJszl2cjppJQu6IxJYt0b9p7KaXW1N2R6CwT1A4d8JvpFj
7JpHp0bjhPAxSCV83sLVvs3x5CV7NHXvulHmh2x60m14clM6VHsRAxFvql0tidGMUn3f2HqYZihA
y7iy0FHb+wLnLMcEXgDHMj6pho0DmBtcltZTU1Qf6dIPBMJHnzSezK3T5gd/SKgJJhB+McP0o6ZV
oaU31xjZ4WKwPrfdtuNtB6cRCS489nurRmGsgS5NjP5HJTqEOvoYLmgTLNV9GSCqKWu7MxpmwE0c
RUYkuwFcuiWwIo8oI4cPlmdBQnKvyCqbA5XoTucNDipkufSItBc5l0yNovky+uXW9Ntdki8/Tcs3
ECd9MEkI3P4ORSBa+Ux7IVl27Re0gY3lOUC1R+Paru5iD/7e4H9XeCeCYe1z6orJSW9QOvkoLf2s
edCHq1iM4qDa9hsk7tyhgZFIjorhZ+QZ7jGRUwBao+JC9yANLvEfhOLjZlEXE9zxvrW6aWuOBOmp
utsr74V8HfjJwvlRmgiiwNWGlOsE6KqvRqeLXC3N0SwZBE9cEZFTJufecl6aiCWvWr57IMtbtB4L
3Vz4bnF5aqRvPJmjB900Atc+5FY4OUFDiuTG7Nntx3lgymlSlgzLVvO3aOn1k+Rc4iFt0BpO3WRO
/RYCbveke7yIYM3mVRGZ80Gq1fofKg4RoxrDHiDkTk59xBxeBxqSdS7mEsEJ/zZg1+lsyhZYC2wE
WgXsi7b2pyivdlfW+8mk+ZVyCF2cIT8tHm4YGEWQXqyGHuOEJDZbSJDCrNMy7gudTNT4SeQ3Y8dn
1xt8MujjOxSlXLYsp3QD62BsgVKLnKOD52qfRkJFSAavBojECRQtr7w6VDTgtjlpqB6WSvS6pBow
RQ3t0aXh0o8Hx6IPUqXPNk0Gyqd5Iyc3D/WOkO6CCTNE2Bm2VcmUqWloPGnZrzKZ/cCcVQdMw+US
T0BE0k0JUR6DesV6RKAeWbHlV1fD84tjl2zYhR6mjgp5Y9QwaRpSZdcS3YjGA7FEwwZH+AsDHhyD
6e9hV4HcTNgT6umsq/Vjy8EsBcHNqjyQwlw9dXH/VSjPDhvw8PEEO6vOnCv7WxK66FlBHeQBeMiL
GVfVNk8b+kr1vRhXTbxkdywmPehpI+hdt2KX7WRDoMMJIuVJkrNfNm1HvP1yEh5R3OueFFDNvJbG
cgWtSzMjs4vtaHmXwXO3kVcccZ4FcObicz+0M3qChmyQFlGga6evtpnOgWFUw87Ok2fAA2fqNZh8
JS9ll86/KKEwxgORTqmuN1k/PlYwyDeVrT82Gpd2pORunADGk68dMUvL3OrE2IQ0o4g/rhqANUi8
c05Dp5a2nNqgZkuDckweEk6Gm7zCwOir4rOIpm+j5LzVmeKlJuwqIwU4zKb5gU2P9zzL0p3nmKCr
Ry0AQHsd3fpNrhAUMiEJGiCAgPXrz2zEd6Yd5ACqmRH3gYTzl071S4PSyU+29ijHbQEE9gx+6Fr4
j7Hwv7tUrWrP/AM2+jVTZuBQcLc6bCY7dSGtaL8IH52CKmeI1/ecCoF4S0M5hLMy3hBL/NTW8BVb
834h3qSMPGAZz3oCAJPq4G39HbY7vI4A4s9IyLyu+EAku4cc9UnKqs166YVIWq+kKBFkpedvjLRP
jFe8IDOjiWaj99tfhl1h9s9qTPd1xOFeiAUjy8RmSnnHR3EItGg1sxjpByInRvq860ocs47xYpnO
S+B0HgUU7bwN1Gho6iAckTpxtdRUomVzmRmUn9ZNQPqwbKyf0JMxKgjSra25xqFdHEutuuPd1ANJ
jwklHWOVaUy+DEvsdYAeHlW6Z/0EmXzp8ux90bnkB7e9n2w1bzhkfRENyyjLwOPsTPWjbGQdeEmj
hT0fTh0IXpDqvr9DVvYxLMYJxx+Rr8U7Ub8sfQOn0QYTj25watSFtkkZCtVDKY5OldxZg2ovkTZS
omcrKzyJDpHNX44tDL55ZNfbecj6wINnieyf9YDpHuXTnRhjFSi7oj9bnkmO8mVl4OVke3AqY2d0
zOOzCenS2KRJaFkWSzoHme0y4a40kM7Ct/lTv1VW+VqatILSHBFZLK4p1YgecaL0DPbnxE4u0idd
2/pURIIGqSnIqU65pOei3TJH2IyRiwZseC/FknM5GQLNEH/8QgpUulo4kGf/4sycALskBqv3E0UX
Uu2GGpSBxvQfOQWScS7h5UgGIWvGMKNOkJduyu4WG9PH7fJMjR+Rq+NMYRjRVckxsVnTx8i4YLhZ
oQB9KPzlkpFwFaC72yzj8lSUL9GoxBMpMSEGBy8gvJ3zt5E8DbZHmj8VYtHTzcmQP0u7PbYdjsq6
HK+wVKf1mI86PnWtTedWR4OSrmuovgy4JsGQkOAE8I3ClQ9iuXQfDqFdaoUmSE9uXeJgGs51kuiL
WtjaNpfWvvLlkXbvA7P/7zFx3pJ4fhZN8erpzZFW+Ler1/dTa2FBc3NyfurWCrtcbHv72XDd/Ow7
/X0HDDDNuq2pUCAvzlWzMQYjaZRMDWl9+PQl1ouX/pzocqhnzEgIEdnOafMpUSHZqAFHBOYk6drd
tinLr6Rr9shX8w+3ntZdpbrPpUtcgANOJrVK0GZ02RIaTT5roTNOuw5/SOiQOhT4OlsPXgxOt3ls
0X9c1ZCYg8tO5NTa6IDdIeGTOzl3ELtpPMvxPpIT745K2iD2m3d6R3QjmRH3vnWCr/amkVAxE6fM
yUhcO8onmBeKM7OnXx2lj4GbJk24JE9EB9O/8mdYwRmlDKNie6TsG6r7Bm1MsSol+tiAumQmAB1b
Stjqz/w/PJ3Xcupas4WfSFXK4RZjY5yzjW9UCIxyznr687XWv8/FLu+FMUhTc3YcPQacJ+5MVSqq
8UuxYR5zYSIFY0rooZ9n2IC9skyvzBnsr2JlN7PT6Rt9oX5jVB+K0j0W4arZ6r16FoV3WEHbjWk7
X30RP7WVvgW4rd90yOxtkZRPBmD9lGKICGCeMchOs3DfwcjTu9S3pzR7BxCDejK3kE7jw1CU9lYb
u/fBUmF6DstNvsTPSUpnN3GpHCptCzgBlZohttH2zYudvTBSrRvVp65RYYC8bPC6pzkHw5C4OODI
bc6jGmI7dR1Ewnxbhm51ZatZfJP7SEPmclCR/qy9JTBM6yMeHtQ5RrHI8vrbsUre4z68iSnsbkq1
Pw9m/TIw/r1BFG0rFHEj+h+ojoFWj4r2alF1zsiEgFSlLiQzrvagmP2L6qIaSGn9w2F6h4/56JKj
HXvLVW1OCUZIO9JRvctqnOiQ6EAYOrXG9dNdDI17u6iee9MHRKNWdzUJJ73H9lrWFYsB4exo3Hh5
eZk6YE1Fs/x2undlpc0HGf+9kvvH0oyu6+jF01MfemsIsDvNYRQIPqyCyZ5kKp49BJwgErya7Czb
Irz6IrEptO/uJryGW8yYbPN20pXjksCZM+U/E8jHYaJRNTa0MXuIx5q65kpcquO1ar9pbXNXdmN1
s/JtzwvAqnHqCZIo9FeORbjsq0zH6miMlvmbG6bVLnRMfP60UGqm2pYZxqOnQ4WtwcODNGpKvYZQ
OG95LlBM61vT7oGt2slxWLqSpgXl5Hxu4GlVlwDo9ydWEQ6hLqtoTpunBZUvFLitYGxRDXSp2kJM
HVhpf6lHDw+hD+/Q2c23DhDJq6rXzI3mBcNUMbmU5u5HGz0OwlXl5vfjVGPkQ8q6fZK9uiO3Dt9v
0I609ka/eZGyZNSXt0lR7dzZ/yri6Fcr0zOptDED1WNYqaW9ru9CKuodrKKQZGRXsNaZjOniTquJ
wsY0ed9WliMJB7P2vZNEn0787PkmkCwzopczM8WWPnVmtTdKIKue/5kwe7HRbMgiTXhee7i40R6E
bylWrwwb3nKImO0tSAyf7YVYrweLZ0bBA6TRe9z6f5iJCx2Ij3gyrk0q+HNd3OrGdZEBs9OcW4ol
UxXDPwONZOGU9xWVVKZaTZTqS+uqaxMYZKHXS7wMqsU8+ZgWnQ5Q8asqWErZbDMPMHHoV/dtXu/s
Ynj0odu1UNIl73lghPbZMbtPD7ACUpY1k8ybtkUXhNL2UtOgMzvaNg3FtPo0ubD1RzpIOloPKDC+
+2hWAIsE8BhJ52eGfgIhgIjx4RiXkZ5tkEAwB7V/FYMffkE6HacgY4qu+4zAqEH5Rc8ata6N+BR3
cA9FrDfQH+JUPNrVYwJ5tkGhNezMO5vKhYe+0cawQdrZfv9COZu+ePdkq9+hl9Eqpn5iLQtajBkk
bmG5BV6BinFSwflCpxsrf6VnGO4CUuapt7ASzLlfzXocQLDHbKNTbltFoWLQZwbpGmF9NeuwI5QX
KBT2fha/pRXmoYtdmA7IL+dh3AIURCmA8bit7eZ3bcngo3s3NnUCvYhJ37Sr6LaCWGjmcrwOBSNI
UXjnDfp125TW/qZXMEGaAnGuD0+Zqlio+5UMQRfLq0U7DURU6twSp+0cbX4wSbqz5cEzzHifesY+
nFuSQC8ytvRWQQ7V3b7NhveCnIlGC4UQl3oJ0E7I30KAoZ23603ny1pImxCE2YAIB+fWKd911Gd3
QxcOqG54xnXal9N1P/bYFCZ0OsPVn42a5rBLNSEfmusuHc0HlJEKHTltLWHbushNQJixgJFudlXD
7EI2+PeVObRPNgA2X08QfotA57bKdkyRT1ca5SFRGw0FDNyH3yCVFs4Jm8FOcnrBA3ArBgkcOCWU
ApZlBlOZfI6ZOAZesVETyswLqprIcYwELZCKg/cpGXZzh4OT06t3uNcrTv9Xl7o0yNMIJQO1uGv7
/joeFzCAnZF99HnMnqFkl/Sqx+SN/wWMmDKG9xkbyJppI7SKfj0Da+kODE1hiZWWiIWBGWoMV7O2
PDclWCL4/Db6iGFJx9faAZuZh8nLWNJwdOlKmegtJ+zgKCRZQNlKwOFUXN2ue3cBDFxpHAVGd9ET
7eoL2qwc/Up59UyV6l9fKtwjnzQmjyAKDWT80gI0YHxRM2yMncZHWNdcJzJ3dFFIsUuUunPozc0O
6hLV2CWOh34MTVzQo9G1CTC0KLZxurTbzPAfq4H0EZfXLGfXVt2fzqC971jwakplbXQAUkw2ZyA0
7jJPu7bnEDBp6W4XmxyNVkljGXDMoLXLjK962zPXuEHS4eLNbr6phuouiyH4Hbv6xqzgpyew1K8U
DTI539wz8sAE90Cq0llG9wrf2DNCcB+QAAWofNk3RKBXTg2SKx8UajAtVlst5qt6jATuUL8qinnf
SSeAbgNlAsiBGOyLbigI/4HegUmsQqMD+d/S9j502/hA6uEZIBRZDQUbw5zO4IJIo+zbwnHpyann
kpau/LRs40Wgbn0LGf6EZglDt+5IG92ej2VmB1OyHOkXUPtQb9SOxrnrvJW1HRRmHCh+ETBsTPo6
vxhT9qNUw8W1vMMQz/cqvtmajWAm2EB++zw338rofNuNfd8q2MpuPut+dUg77ey5KfRMHbbHObSm
cnKa4XeoEEno2htOXFBFwyUrh9+67a7SKX5RdWfflUBB8iyAMjeQnzDfnWN45Wf7K9a1Y1PO58op
grZuPpToQrJl1/1rVMXnscmCVKJBFYTYeDEQK440fpr5Q4ZnAWmNmVvOjZEEyjBeZsC+vklXUuQM
ksBdwrNPwa6USL6Lwk2dplRCu+xqKZUnK/ZP8sfOggKyx9ROCgX/CK80HiCKhmPCSSGQG896nQdI
1gEuMz4YjJW2+hnw4UYd1c92mY5z112Mvn1cZgeYbf4n/1589ScGtTubgXxEoqTfZvnsZ/p5cvpj
0lR/ZkoPTYGX2BjPUIYfYQJ4zCR0K/JAXouhEu2T4inSvBP0GUE9j0JeFYSpJNfuS7Gk3xoQ7WI6
Ek2de0prbqzT5dSZ/nRO8nPpmUUdvRu1UPbyEVoR3qiGfadVZuDM/bGDc6Wo3bskX9b3JrZ30iMH
6GZJtJPe6q327czPcNkf5C2GsRxbeoREJ2+lxZXE0xHpusC2QS5aB630TnHX/cr9cmivEIp8LroQ
5tv8/t/yseCTsZzRXb00CN646VGr6NlV+tmDJrvvF2iZx0vs0FRDD5cDcYx5oLTaLrNiQ5Vg4luX
c59EZ5hfQ4pWDOOG1TOKrAHNEeD69oCEGtqtfAnTrvdR7u3k4cle6LP2ezEO/z1PeeDL4nyVtI1h
kN9kyfTaZvSh2QyyKeQJyJ+qXQ7YZNwvZf9soYK3/j1LpDT9MU2au7rFRwgbBQsgi0DWGVjLIYnM
d43/9bIkoEITPEyZeZI17H12oCOnO983eXVYUjMoUg5zOOaftXaB8vcEzOoAyBKMWLjz2vlWScpD
O2pB03afk/UDLOzd8Rmc7jYGs1e69izPdglZWC6gRTXHC+QbmMOlzT9PF1Wh3omfN5st8V83MDKO
GOJI5yIzCV8NirXoRpHE1RnyafKn8t/oR4Evsllcq+af5GdqjG/FCP48SRE95Srl9sIWnrUIDTs1
Oo/RfCYs3TCa8+krqMiGxroycnFUJB8tCLaWFL0g8Fue7p2AdwUQI11M3TwsynRuzPe5rD/jaMOq
oALXqd+xPl2g5A90ne9X0gDg9W6egE8u0Z0W+9towlqNWTAN2T1kAVtDYS/D3DxoNqxoWhByPuTr
0V4Jwo/RNH6tGHTqUj/60b9DRQHqXne8r0anZRV24bkcu1+5s1bRpHO5U7p/K6K3/SVXtKsZGr4h
4rJytNDTynrsoUReVxttiossFBIy5ZT+ykNcDwoHxuvzdcma1juZPOSxLJj74Yn01mHWE+KfBOJy
l6kRzjhCkRvTzF8B4Z7TJjzLA3bYzCX6MYyHP1djz4hYfK2U6kM0jpd2yYOkZWDF78ubpqSTNc8Y
hzJwZ+XUZ89mXHyIC6gUAxcSH+obsdyGOV50ahKbPMvQHAN37fFVDCYRCOBunPxvsDfzDOcLdrRl
Xole41ZMmNGi3py3R2/Zi4GTK0yS6ikJKQ6zqGKS5Na7KQ2GYo+2x1Hl4doj5zbMiLXjdzODFqQz
sU4h55utXi1ntR/PTnad2/VXOs/kvNyPplmBktnXyPjcN910Yb41oHSMkywSTNjt7OffKovOsBM5
/9xRUIvuzSY6mzhRSk6BCYZKhkakAoVFbMz+KKuvKfVvUZ7VNEaNxTrIBmlm/zTc6RqoY/4Vs3Um
tTv5JEoOrLGUf61+OYuFFPMgPxM1CeT/p+vCeLW18WP1LmLchtY9rP5G1V7qzP+qsD/iFKiPxlr3
y4TSUfaXfA/9lhst9nZ+yEz8AAfdMB3XP5WVkUvzmRACMPqKLQ5KNQvAlLy1zif0zycQhQdUDJ/K
nhReDwN4UjHEzZ1ssaRQz0M+XYp8v5jq0Zt8ZhM43Sm8cn1h3cQ7K0n/vdQkCiFZ8ddWAx9F/0je
J6fZF1s1G81LAlou0uLVR9ga7Sz3V2xZ8mU59Y/s0YrHJ0s71+oXSZT3CEHiOdKhvYWKf4Pa321o
QhHHEoh3c1hIsaNyiw5cz8VxpKBRu6A/ks44rHeOAhlzGTgVNomPJO38HiK4mrPTFh4dc+Bn0pbP
QVtNkJwxWStKvc8OkIXaH49y8xA2XsqQSlicP5XLdE5j7iyrJ+KIfqPrysti+6f1RTm0UC+B77hy
feDH7B55SbYcCcSTqiVcAtCodWlWE54VP1p0U4/9xYDlQdZvqL+rRHvXyZW0wn9FMP5MCx4xYf9U
jTUtzc08zcdYrkGOgnxHShFlSLRtXXU3crH/fa/u/6ku+4Y/VVV1Jx/je5q2SRL1MVqwzTwdt84g
s03umaB5sfnO1UDLh683pTevXU9Czyp4Ee6ldZaL0X0awj2Bn5bVSgceARUPVT8qXvbGcMqmacIv
sRFqLN7MeYkY9ZMgQnZrnYZn1/lU1ebtv9Mqn5JN8EgaPSPTkBmBrpBnIW9Xh/62mJNd6Wlnx2SP
dwexqzrYo8ysryPNfuTTA6tgg/RRAJ3eV1pqZzFcEh0ClNJIfLPB4ULM62jU7ilnfGnRXqyWj6xO
236L2cua5KS4/x9oiamSw2lk6Z1F71sssq//exJdTF6dgNDrL25VcPzgShsV55RDJpT3CUQw8V5s
h5ydXp+fYvABsm1qn6hNS/9s6p0hD+m/l2h6NrXxJOu43rWmf/nVa58lTAfZD7L9Mz6pGNNvX3lV
QjMgxl0dOZVbZrth9lH0g5YtZ9nWqUp4lyu3banfpCoCps49lctTLvY5mqa3op2+hj9kbqDSAWk6
gCmIP+gdbWS1JrM4KEN1b/ooExMiLQy3NEn4YC3VHxXAHyPdS9Aqhw7xNzIHG+uTW+vzzWjndTPh
lNOcVS3+tOuRSjEgzIVvBlETJDpOfbLIKL37K/k2LVpovGrnVlHPFPSLLH9viCJCPHXZOPChG7sh
wfQvIOQwnXa3M7X1Lubz4rngcJpHRzq9WnSX695hEtFWEwj6YBWB7TfbxZwfU6f9FefFZHPg93RE
M3SwOjtA1/WY42y145x4Nx0DE7Jr9KQ+SKoA1g91NO+uITdZv7PX4q/C/kCb6ij75t99WspdDumR
vABbwXkcfial+xzpxekqOC9JFGS1FBYpIZJk+JnRouRFFsqoJO4csicdtLAYf6UQUdBxL0GsCv+n
mPoRG2dY8fOs2gB1zFPHsEoSDOpyhEnxrC8/vQ6CGTqQNRjsY5zrnCCBq+xHAnWdDbC6mP+5F9nN
reEfumInntKooO0llOUTG10SFJyAOIMedRvD7N6YFzhJHCgxm699j231s5ocMQ9z375pWryaCjKs
y4QpafTqBN8Exkp86zKk52mTt3jYBvlBVaF5xcviDZIGMyLnBhnZpxltbDGOBv45TOddBKLTD52D
Q61vw8D9fQMyIw6N6wTwbdL08LbVm5Y0T6rZCGaeHZ63npJVAmkHyXgPeVVRK6eSBJIu/xlM+9FN
rF+vujYI/FDD2CegEMUQeqaF6Lbz54fln5IrJ8/4jNtiq5VwYPnzse4MQsqYEAzTW3WPChybXqEd
3ZZZzH8NcGq6pMvNwqVqWR3EE0Ai7ShXNGYU4dW3sGdH9kilokdBC2lgmp7fLdAvALL4673qV6Fu
xHsQ/LgDpwf4AFOCZkOgsB5jeSPhjnypXK9cI5MJWyO34fcBo5LsII4L1r+XtZ1D/2+gFxpa3+GY
fpTutfxVZqeBwS1QPVvXikmW3eBX+8yznzvXodUbr69HZNPj2NNIQ2mJc9mSqbvZv99lz4YSHhlO
OC+3+Vge1yXB2ctjhzkduh0YCkN2nlI+MPoa+Ch9y5W7rI78NPoBKBElZHQH5W4Z/wnE86z7KcSv
Gn7/LEFeHvlUOnFWo549o4awcQzmjFheOy2g458u8qa2oSQ8OO/iMpsahzY1h4wkiF0ke3ON4vLp
AZJ7UNyYC7HCBilUR4PO75O3dbf7HmIKcgbDojkgkvTPfbTTWY3YodZwDwLwRv5/Bt7aV9GtHPDZ
nG7iGbKVjo9dzaNLOpI7N8Al9/JvOe0jmabrjueC9peh+jdpj34CCS4bNJBgBwGB7yrfSQgm/iAv
3beuDpyU2VBzYqSfu5XbKCz/1AOZ9GfnxnuaFGgNaoMr6C/qDN1Hov9k3X3jsWY82Ki6dczhW86B
nAn5qentr1wBmz7nSIzLlzwV2X/rI1ia8Ri6CimhszPhiZgrWLzl2chOkn0DvvDHQPsXv2/4YsiW
EQZHuufM/Yg3En9me3kwg0eTW8GDSzwAqHzvLy2DAGQsWA/5aTTGdYb4mcTpkkWpFXk9hYdMoW9n
2UGb/AvzU9/f0/277kDXhr1x7+HpRnc8Gm1EVjvSfsBNGOlfVV0jOn+vOspW4iHZL+v+Z22WON0z
yLaTXSfr5FSUsPhP3gNl0CNtiitoXWMmFogu6iSgyfysZJDA1sKtmj2K95SgUOL6MpsQEgHCrfZH
yb3Fw0rhZLgCRX0U+zi3/g5M905MqwTcQ7JHc/MgVrdU6lPqawFza9fqoCJsROBs23c58+/IdhBu
/KuDyAe2LVStII7gKNq0qspQ/r/AKrGXp5ERLAmCFaQgLHZ7WWWw7SEOx0lYEyH9WM39Z9V3d2o7
7KKefB0fKsZADJubmi+iWGMOyZdT/Dh9HZTkb7RfsCntTwguGs8cKgXWayYvnhEjj2HkW44dThk9
g6CmnqagqzsjbdOm40NeoHLvg2TKLLLcCnUPqh7oogokf/iVT3EmBE0ACk84Us31Di6mJDbbT00P
xBYCiT4qWgootHsS62OrzneSPstlMdl08Kkumjor4Yfvo+e9ibEXQ2S109McA9jAmCkqkxyWfyfG
DaKBPzBIb7DFU3/HXI7hRdxj6/lf3vA1RNgp9nMP8GRQtZ+w/OyBEIZJ+pK1GA/+QgJ5M883i+a9
S1C8mqUFt6cAhNUK502STc+3WUzqpDDaEla9r2m6JO8KLBoeLWYJ0wg4go7XGAvAOEm6D/HpeUBO
zJ/RtQcRR1QokeKazhTJeAMNHbNOWiCPdk7bQFPpwwBNLYHJjNafURjXDFLvFXf6okbXN5T43Po3
Ve1rZzH2Yk/+sysQ5b8qGuy6nDixN7Vms57avcoIm+x2fQ6BfbL8nE4Eye88vf6VUFx+8tHyDWBh
bobG3i7g6KUu1anoaOZ48JyqqIsz5WMTz0BhmxI0ZRBnxE+wN3XbZLgGNsfB+1uNBVCfh7iNZF5z
zbRXy6IYRzgyDssU/9b1RraXOOrRcQOCPtr15aN4GChkD4M+nBmWCQpEby3zIE+/St0HhhNpOs5n
GDUZGlzuqT3/tXhoZEt+baM9ZVvLtas7y452veJ2Ny7+syJ1xCLK22KKP+W8WxrtuGTqtzrtxNEu
SEitRk9Tm13OXLqYCsnCJJsVB1fGDuQmJeiLZiepmPgZOWEwjb6PGdrV/zNBciCTSjn7/bV4JXmg
61oMyYIsT/aoz/ZJQjd5Pp6FPS1/pRILRuU0Z2yS9qy1gJey6KxLkBv69R6E5S4fpFLbX5KQqnn0
oggmQeJXCajHXN8puruTsjcdp1M2FQGY2JMW2syl5I904Xb6Mu87fK3HRlec6dwlu9436YQZF/ln
ilP1nep1pornsL2B2b7DebH2DmgDn2vAa0WovshXSFFeCvip+tDP9ZfEycwyB4vlngB/kg51j3Jl
EiMzIBxAwRcNxaGkfE/x8wUgWuDhgmxcEKR+27RW0AcnBTXaX4vHo9ZgvauZudsUx9vfyjcu5XCR
bkMeeVLPl3wBEs0/lX3Ts0+YPXkx0tPY3auDcjLjQ/fXuN6bXKdU+wyt/dJAB/JBsTNdemKjiGFX
5j81HCRU7D+LcjtiG6Ri6BjJt24+xxE3xD+HaF57JYqfH0xjP956in6S98oHewSoNvVQKSN2NUO5
/m1mOjdyZ9KUKElp5BosL977MYqFvL44OF/2MZ2mV8/G780Xl5aK3Mkc2ShTELKy8TIEJDQ5v9H3
ZEX3eZXd6OVwjhZWnjWy1e7JcmfQ6XRp9R+7p3aAUDCPveSxS2XT8aufyn3I2fOVNsOu3N0bs3fd
+oTXhXKSBTfH6aFQvG2K8ZQ/USf0uoACiPeHBYRZKOVKdkyIK5FrUglF4Z5hwtn/WP/dVQd/fpsp
ecCF+F6CCG7Z+9NCyZKoPmdHDYABYJJ6ldflTxIpJ3gA3hmxgrZw2gCNw/0zNAue+CjtJ4b2Nc89
y4Mx0zrwRveUVMcpmj5lJVXHeYBUbSsLLreQeu5HPf2l+b93NotxblUAJgn4XoJ+EIEPel5dy3Ma
efJyp/LJapE/jcAy+5asTwW2nAY0hMndea6KSVVGtZ+LcroqXIoxLmXK3KO0zUb43+J2jCXaTI+4
FqvGpahmu4ee+FZ2ljxBsJu4wu7eVL2DdLOaCdhGEUAcFiwtdYeeAs6gbpuheoDy4qhXWUBJnjBw
rxnGQdJIYMhHPMz7GOdUkDEDEoKuyaaWqscZFDrzwcyAnX0tAiSR/EmNS+qHDCOv5QrAF1t4rxjF
isnRJYn8Lya1ZaZvoP3d+Kf/YlUI2vYMG+3kq2V3mq4aGPAYJcykLJjOmSPes6NDf/ly2s8hIZ9Y
BjB6o3YuixtGDn+lZC6vuyPjxAWRJt01qfzE03gEZ7wp2wEVz0xKFvQ6OHZFdRczvjH01x3BQDmM
R3k7ddGDeds6Kpxm9UHMSBwnTxAt0A6nb9BzcrCM0b1uxhcmhfHyw28yTntDUa7FFA4EbUCv4iNl
W427mbhL6d4sdvRSgcT5L1r3fVLrvH5owbYxFShFfhrglwRh9k2PW6IY8rqe4+UBePqPbLiMALuh
od4M2p3YEnlNGVSskbttHDJOIoyxgq9KG2/lPIkFhnn3rHr6FZJLzylncc4JY0um7aN5V7GhZZfK
xnb84WGOlK3maV9TSoQ8n8XeVZ1ziClHVMR0zo9JW0petWKWE77zsnwdPsVqiNnMuRpI0BW+cDVH
fvvG7NNGtrv82+EtUzh/p8OL7NClLY/jrXyz0rHxZROLXVG14jdLgUUPt8acoUWdrYZe6ijSaWUG
iwEt910ZjcD0tWPrt78NkyRjObzJipiz8ebBxi9HDV+sqm9WMX3Jt8gnJayfGH+3yp98hhgY2/3f
b+SK5B2awRDkfK/79o8c/DFNbnQjv5d7WN8aJY/GDBMku0Jc4WzrZ8ilLFX9lYVa6zWD/jMCDMY2
WLb/iUeoe/x6A7AnSpPdajPCB01tv6Tu1OChZJ92LbhH6zy74VlcMKq856McODkOoaGfw6vaWJjy
TW9BeZyk0wGzQx/+JteF5v9KD3vtegC6fPO9BGRWYM/Wl2w7O3c3Sha9Rvy/WoIOVQhwKejL7+S1
NiL1v6zdkYYZWWX4lGNaWGYQV+5P3d/911N2q+UyV1Ew58VrMkEkVB+0ovqSd0tGutqITr02a+WA
eOzZol7luerODdGJ5vDK8g1+dGo+W5jGi7p+j2zom/Q08ClA0rwG3LkAZcJhjdG2tKLH3pzeBgDU
VRVtStWAfVJ98ONX06OHTvQyWdo5CpXXzAp6Al1xAkXITqqVBPVLpq2LN472RSAGYvxTHIvnfmXE
U0guHOm1xfKJZ62BbK2f9/K+lPB79OFpYFKEgf8HumHbXsrNRCzy+1nT70G9g8Enb5MPlQ9wvPRn
KG9qKR1R/66Jtkg/37yaOvhSfHowIoxwo1IZvjfbMgBJdV353n1IkO5N0ddSuH8qUhqjTWhJoTmt
q2/Nvp1pqNQeRCV1fWCC4RVxIWzdcozIUpHmOzaTfd33yZ38CbBZyoTOISlC6m/dM5aJMMM5TCoF
zf6mhZPAIEeGiZasO/1wUZyRC28lwZcXc7Oi7QGbDVa+spsTk0jkYGRR5vwpD0euwU/L27lFiFbe
lJL+dlP7ZlsonnK/8iaSs4Mzoe1tpO8aXUVZHlmziCEAB0MNv/N3RPWRLKRZkAH03LuudJ/tpAaQ
wmdaZvsB1INJO6oxDQ9niZO3VpOzNiNJPl3k7qcpfnViBp+4QrlSa2HBeoaukwh8PXYX2qyTOrR7
K0cNdij+7K46lYTFrh4+hCpgee5bfLEwbcNw2O3VCp6xTD1KHTmz6H7RehyYOlJD+IgouIiF/3cI
3R8M+mqd5cD2FGgAATD3DR0BokcYfuq5DyZDVfL/4ovkbDsuA/wq4mkMi8T+Ci4ZU+c5z+kqVMR2
fFPojh/Sovc7ag9DfIszuJOeUQj6iigoD+Sk6s0j3Diw3/26xkMl8C+aAnJ8peEgbmO0WEJlRk/I
gVZijcyX57hk1jXsfsWtGR49Bg8Jnah5XEtMa7mVBlcNrg6djzdJqVTWVdqcFS3L5ihZqSQPbTE/
KlqzlfxMSrvSDKVV/2gzKO1mVzXyZAoFjG4sg8rrgCkk0Kp1t1JckfnrNlNepVeTM4zV+vr7vxKx
TF+0zm8FmymNPOkbSuHGtvWXJKR6SS1YWghSGJGfNajFUCPVpMUgv5OLlfRFcj/Nvx6i8VeadTrw
Bmny2uYXAPDPtXspT1f/SeP2T6IT4TJ3DZgakoOgUAzoJ9zSuFqLRhRVpJcjnelCmyE8ae+Wiu+S
mfrGXbtGax8Y4vuktKgHU4Sh1CL9YYwOPY2w+kzDXbFefVUQyBAKyTtkc0lXWcg2iYcgiduuEBlI
tNBZqhi3kLKNmuWBlOs6ndGxfLqdrAFAt/sinyANGVmLFI5KW6MszCOos/xPHs+itvsm7XdSHl/X
Vho+3gCgeyg/1hyP52b6y2c3/sp9SitRA6NRCsFUxGxKRsxkeH9rwc+u86txNl4kh1yTxmVyX6b0
shYZ+rp/l0JDAh2TU3nP8uHyiZL8T1l4YzfdvovphFLAl/ZRlKjvaV7CD9LdmlV0I2UreWKyYp5w
FiJFw5Pd1zbgQ5N9yprVs/KqA7WVx5nk444+6l6nayqd1rHNA6WlWiX8CzHaYhBa98pjmivfy0Bl
z2if1kcOiP21Txgk/S9uFWAX5mHnz8penOXCEbWz5NsZ3+Rwy0sM9geZ6hwky5UwR05vqKDZQhgs
DavUZdNHyy+SyHCcn8UrujllpOW7V9XPiMY99H1QU6rH9fithiJS7xbP/pLQgAlxGoJYq0xq3d+6
Er/FzD5LiNlPy8vUMozZK9fwRN6vXR6JDn0oXdPqN5a7kL5g7UgzhmFy+yBfb2j/PLg59ndgfWD3
6C6AOW9Vt7kN/Y4R2+4iDf5oApUbH6XTIlajtLsfaKPFb+uWtnVm/0GqhLLz5GRJebFSZighOoh2
iGkoQebh0VeHT4Fx+B7CO827PJ0mBvHFeZG/orVLVla+yv+bdbzLi+lWfrdix8ASRA58zlyLwJbk
29A/ABbMeJl/Wp+YHNypfgmj6bvJop1ZuPsSJjdNaBA+5UOlSFkmzqs3QzCCkZFLk9fl4DTDEdzr
u7Gb7Pkk3Xg5XPILweJIVWO59F66QYX6Tc5YqdGj51qQhTjJ99a9fh1VHqMsAIwFICefK2+QnEVA
VZmoXQ3ZP7MJ4HdQw2+58nj2njoYtRZq77L48ow00F/X8t3yIVaZMcPh8yaQN+LkpDg8ViXi1g2j
gB6N7prHVgRSgnLYIWu7A+qYbEFEhTxNKpAte7fy+6eqyraukYAt0c8ZrTkfu5alD5GfHQpSL0bI
bulZwP+rAzFMzszNnT3QxyC8c7p8E72AtLfOkbJsY8thzNBlP7UnqVxFBoNKGzOf9kQDgGmB0Ugy
nruvZs2YCPVDKbOvN9Do7XXdq6gsEyuzoSAvok3iGLs8im6bHr3TYwzWMORAT2I6MaXd+O8nzNev
jKf+a747w7s8Evm9bAv5mcICujjlU2TLI6DoPbd0ER1KhYOo44h02p3gaWRbCdpPzLcQbLa18iz/
32vAW4iamA/6MZ+brr5lqGLFCIq5EdsvJsRbjIcOUI943AbuPMWt3szCOUlXVF6Tnol0R23FeNY4
YEsxwMxcr439qjAeYUy/EZ8rNmDNhhu1PGggA/lb2S9JbP/12XCzuNNegFeyDVwrZbi4v5V9u2TW
K2RnUGxwxxh1DQDiwApVXbiHS+UmGVhUcXressvyfB+l5cE3TzzsT/EDpfgZOUSMK0VbmE63S2Fe
JYW3E8cmKbh8oRwWOQMtg3E9y8b0m6ywdDzkp7zF873rhk6IHG8B7AkCgC6JgAVupAos3ZZ4pFBX
2Fci8lZSiJDdKw0zTQqV8fLTmMZjPL4y201DHa/Ar6QFJLVMs7efmhDmCgmSCVmlcTFoxEjG39Db
b7Fin+QixRQgd8A+sa4WZXi0c1QIJ+VVVlLu0rfdP9tSD6q7PkB5e5n49E0sWHH+9+eq+WbA+iw+
yK5GwJ2PxTDC7FT81VH4Zmfu81xXME1Kk2tcgwYHZpVlRFSMvokcTXE7odWBoiMQqS4gxKD/eUuA
KsiiynXKdh9lO7o7S7E/5cEN83PmKR9Wmm6ZcUJ0pfrG7orNJWdhqHx6pae2oWC5tuJWIyeu0m05
rvPVQN4DXC5YgRsUO6GH2DWOdSeuW2q2rgByyn4CMvsPvAG357aO5gcBiTHvcRR4UjSlx7ZhBhVM
GHuj7xFEqYwrxaaNQsQhwFMTqfqueBfrpDsSaljPUn+QHFMcX8Y0qtcl7735f1yd13LcypJFvwgR
8OYVDbQ39O4FoUOR8K7g8fWzqs/cmYmJG0dXoppUG6AqK3Pvtct/5I4z686rLu79H9lJkcUvMnY/
z+aXe7OGb5m0Si7T8KX4pGvOO6Z31S4khgNe+KvG2tt/L5DyXdAS8bsBe/YtazL57soVkhkXueLR
MWr1vz2EFGT4y6eJdo7P28Y+ZujwSJjPyav0XubRP09SgAVMDeSISl6xLNcYWCNfvqP3dUmOOrq4
96Mluc+mpLLproLKI44k8foke+mypvFcamNnjbdTVJ3kNAHz2PeUUmo3ZfWcGr9yVZP3UedO7539
JN/Y+4cnL8nVSKSIRQ7N1hoX/1DdizP5zP+zuRHP8Wr2BI4gJlCVo7wLZZVyX+AY6MmHNoZ3YPrJ
QO9gWc6LFHnftz9WIKkNVsed1qt/koI7R+l/NS95WjzCWfnY5ElDSt/1Dk+qqEPZ/JKfi74mDFT+
LXcSzz7UlrmVP1L+V3YG8lmaIwAruDjlu9q55sXV6+B+9zn4bEssdpwh5KckX+b9+mKtwikKl+kn
Nrptlk/3b5XfPnHDqq3zuGAqkdeevEFK6SnVSqI1WPC5pZTs2Wucl3vBmLa+/ImyR5hm7gFA1n1k
I+/I+1TcIm4BYC7EYT4a+TmBHvhHjkzbrn5wrAJfoHeYbIUqnzkINZTHTikfo4z597qXo5reNj9H
OvYagfEZ3SpOqVQO0jGj/grRMqdIrH9SF+3UMD9OvNG6IbZDjKgUeeg8VlcF6lwq934YkryV09+I
LZR8Yc5WNSGDMuulBo9m/h3ZXm2WnonFTOapYKe7tbOzqbpHpe7e8zb7K9zo8/6zbK54rCOwOVfs
JZRR7MNu3Vwri9ieanm2wGiqY/OPN6xo+jhrqXpYG9YJE+WfVep/o+S9IQeJQWZPnShfWEySstIr
2zSUs0s5Q5cv/z6Y9IaPbgrlGi3/KKuKl3FU7/KTNRlZI1efD/qPoP8uV+tiLd4KHejfv7t9i10X
wsRJymLuMzIzptPWW8/yB8pyQErwGNU8R5zi5G0nFyB5O8ptF+g6PabyRQ5A5eNqEHKliZaCVqbc
SKSC3OjrUEndozwzyO+TJ0ZUr/u8aUkS5pOXS186TZ8e+QMuikqOoXLy54GFI/gTtkT9I29GWVu5
xbYtxLc9Z9jgYZ3xOcgVY8AjIC9QqeXr872pE6PXwPj678VE1hNSA2tBdM3K7vIfmZF8NWViPPaJ
fR9ZphXsJWclsme+L7OWEJthzK7zkv38Z0vPYvdz5uuaqRGUJZ6MqSTsmvNZsv7KUkM+S6d4jofm
We4uNJb2NOF28vaQDyN27gfhPXuOfKBcO9yCiAFPR5hPF0DWEl1xadnqpAhLrjfN4gbdxPo/NHim
Gdum5H5Tt+hpEYC+RyHNMs1j3Ti5L1/yX5JPRJ+sfY42wLQ9gBPP/y6qFF1x/VkyFp3q9jIj0+2n
91pbfmmNf/J+cwL/kqdCWfZ5KaSXIbv1Hi1Q+TlFSXfrDCihch3WcV1wlasRynsxQMHmlXDGmPOR
88a9KBLpeIBwuJUTRrlSyA+LTLI38MPyyWA+u9dBpqv9tUAODfFThRhDCjZE3V9NQZidx14Yybg8
e36Ql6P87y51khe5vIAdBSZLrAR9SxYXFYh8wF3yWw1SlQSFnoacVPtio3qv8YqNOk1RLq7/tB1E
tBLLkYXyI5d16+gMh6Gft/ep9JcSlx9y3i13I6l5jM+1oX/cn5ZZLH/6JjvZ2M4La0BwyzsE/PSv
r8EVY1YoN3o5p61kB5zecrHkTdhws/gMWqBRwrg/ZwMP1cyV06CRo3NfT0qsOAc9Uh6AHutBH0fA
MWsFSuPYmptGb3+sxKoebA0GfqYeyqaOrsRG4QFQSKxwKjccHDhS4BphuSK9Mes/KrKeR0cU2yoT
InRckpBNT2TBkKvlLp1MkiX0ZddNaNriasoOSiQUoNSDP69V/AhOnittekhQm9GdcUEHb00jbo41
0ngdieyiKtNLYmg/VqMph8Ys4BkiXwvrpDmaZJEd5iiX1GEDuFFXutsZFcqsn1DufYjhqvMCfJhH
xK8QZxFmY3QoS9SI+tQkj9rU+ZkDd53QYYxioEsTC5taVIwmbHCetAIck/XZvpnRbJ60ZkbFNVi3
rFAkPNzbFkb/VEajtTVKRI6qCK2s0YFFZNaGAx+gVt9RKqTv/ZNW6iLQHA9mIL4QPPgE0ip6/VaM
wvDXuP/MCtzTk7Puk2HSOKXiC+HgH8EAunWzcesEHR6bSJ1tLUskCA5FQFjkfFkQp9RaEYxd+7eA
glU0CyQ3lfeaAMYAaJfqYzodEU2PgdEBrymncvJFs4xgQl0m6E52NBaGtbZZV6GtJPZmIaSWQBrW
lR5/qD3Fr4bmBb0BXb4qXiG8gDKrjFtZjIc8XUzfIwcaDrT7pHnGxOPE92AXV6yEGqR5jJaTpm8s
yjd1XP4x3PlMWhWAvMTIQl28Kgy10zw9DU4zb5AcnYH6v2pQCP3BnfhmGP2KZe+nNv1biYR0q6F8
BnpbyM5/FTits8tzV1DG4YOC06SxGiy8vtJ8VWNcnmunQK/G2z6o74A3KONmrw+mVB18YNrbLq3f
Iml+McCBtC05FdwKhgclKnKH4rxG+DAVlfWB5FsZWJLgkKWT3DEn94AqZ2OO2XnFn7uOymONEXtS
6fUUCvL9LD7kBhdNAbsgWTA2auahW/X5CDSWVbrAzq3jQgNG8CcZe+2KbZumzBLHh4E7IPbGYDT/
EKZsb3tMgdLtfqRYC+d/4mE9u+xjfmoOaMMagRBMn/eqsACJ1c3ZdZBtR9aibqOBxbSMMjg61kro
RNUdHa0otkoO+S9iRfYzeJahJO87ETuUYmnQxdXaVwz7Y1mLm1bP5jGP2xDQDbaQtiEUBcC4NupB
MtqTP8fGC1HEIJs5JacRps2EEI4pmwFUMamqGH7SltxPqaNuRxW3RNzEG5EhztTA6q9tZYWkk4GT
6JDWi2kkJ1jsx7Ks96pWVr5VpTN+3ifVNrVdyjPDWULzkWcx9iDudHVZdjOl1qpNOKVq0M3DOGS7
SBsXH/DIP+uvLpYPsLSkRzgmCSnQo2dIGkU/bTFsc6nBZtalWM2Ypm1jcLk4VbabYplwmKNESlX9
bcIOKY2mKrblo1h51Y7ROT7j9lu+mN3GLMjUJaCixS+7RIwV/yhrjbtwea69CunK2ipblYhv47Fu
F9J/EsJeyhksQpthTRTTtXSQ60czhCRPoGVMNWwAMmxAbaoSwKemBdXcWNsJaWXSF0jNDfJoUGtu
K+3TpFF+jKwxHAv4AAuQ0WC14hdtWBdk73q5MdOFUb6zuhvP0k8oROqDG3WYb9NpW48akUUAJ7QJ
WqwxEmXg4kDjcshjMTxngWp5Mlt2zny7nSFuEgthNt7oG27rBY2j0WvOnRo1Op4TKxtKeL+/XoQ9
aiDOqSzejMKK90U+IDZYAC+M8XJMSieYEhGjE3MfG5znhoA8OWQQHZeC7nkzmHzIqbexp4p0zitb
pubbDtPFAh+br4nnxFOvk2zkJ1B3UPKu+IszPC+DqjPTqALo3VPQ2dqb3eIPz9n36QhESeNwgxNE
oVfml9eqkCItcZvK6k2bUA+QBKMU+RSCdHm2ldEFN50AcrbbX9DH0Psb74ucQyPolavDyJwtOH5l
BOlt8qhH9khqNCFAiwd+HXH8Rau+LcXZMldTeutREVx/jsOlpgBMAndjYXHXf+uIZOTBBsXVcUKI
LG23suOnmc6EdywJboAQVCMnocZfTs21QQv0Yjs2C7w775EiEq2ZQW/PbBSApgkuzyvbw6gpWzGY
r3QBBVft3AOFO7bZ/Kxdsq4OC4pKSgEv2wG6/U46nuEEzcKsKGU9wwk9S7sMhcKwiwZemBaPtt3v
XYNwVmd50Itj36XplpeNkU8fPgfbIo6uUr+6qA+zpUEmxmjPnuN/wAM1oajeynjQj01Z6MfBNPJN
a6kM1PL52Awuy80Iscwi010BPDBz04GprekbAE/xCmPrWm5zrFxjb8zrtMNq/FhruClnBQSQDdKQ
zdIA/KpaK5lOINg5rPtTEg8HSn/P1+eWVOp0aI/3nwN4O/cJcobWaHTvZKR8VCZIRhPrczton5oa
r8FaAu5VNbDqGKXUYvioJwYJzM1GIlFhyRU1ZsouZWzdeYLjaWUQdvQy27WynXJxAkaBUYgkNivV
dn3Uv0wwDjdJUTwVQwH0U/6SGHp7hMGDVS9vf1qTchTqws3qcKLo5XnsMvNQt2t39NS2O3Yiv5G0
CCmTA9CQAYQfcmb7I46pWjnOVdYA4RUHC7WCD2KcgbKOUEuHgh8WfssZoYyMxyJfN6bLeWJtW2Pn
2O1ed7DzayqAipKYbMQ7pQjvnQ5hcylECcuVQ32qtlPIp0xnWb6LeZnUW8VQn6d1zELKaXbCeWKq
bwwaI/UKU69t1D3nt6hmvcpB6Xg1taKWszw09RHsdn0ca4s2EsVVsRCckU+z4euJs9F1+I5zRRZg
XeWE0JQnZxognlEiGuvwbRlcbyRQnE1US41gL5xy+MC1w6UTmW+Fi72AtvQ2MchN8pQrAhkku/N2
7aJgWrWX0iVcqiLCrUYZIK+SsXE4djW0SoXV5aHalAwUxhU+qeb3sx6wTlBwJLXf4IxdlnwMc9ws
G9UEqzT+xpIqRn5JssXtejUMIJOA0ctiaDE43O+l15g96NuG/+CrC+TEpCvACHfMaWNz8U3K2E2i
EJ5Sy97i5AaG25+zEexVpZwMo4DbO3dQ9bIcP0x0Fsbyna0rJoah/rApT5zO3SqZIWln7ENJrBuB
06XhQuYEC6B1RgisAZTNvpQCKsqo8SYr3Y9mc2V7hsp7ZH6lGp/Q4HlXYc1m6AjadxLFaC6bSKEw
KYiBagabpADyKcvkWGYEM6pvosDm7i/cdkd9LGGjzPUI1FCnP7q5f1WVf9XcH2UNfN5ONnH13X9b
ZLkDDEc+4N9vuH9vqrX4JpvHyUaap9D3KhLKdT2x5OddIWZA38aeUeXTfvWEs7El2sXQvRdtmi8x
+QPc/7wHM6GcXSU6inNqg3wwN4AGpk3bE5HhDd2mg0ycsDUsVbaEqtpfhiympzUjjWmKfiBTkkZj
1u16OqG6XFk9m5AlinvUOtYUZlP1O6bOY6aX0SlOkh2Bd9Ar3egnX7yH1fvb9zgeo1x1dvG6oDAF
1jD35o1dXPGr6px03kvjopcSKJrStdn3bPZEsSX7PmbyTm++CPUVeEntHNkKOq3ajiNKlWrqLXKj
0o9CzRx/ifWwb9oPN2w9KD5WNnnUlVQ6hW6c4sL97Egh8/Gpdke38jamEjk74b7GdEM2PXNGfyQm
cj8opOokGGzMiRkwCH7iqldnv4z4TSryMbDTvFsk63IidjhICrjbM80iaWwNtNW0zqvC4lUt2rlC
oI/Ccz3Z7W5YvObkaFYbyrV8ibVkQ+yYuikHjRU+UEBebuqWaSFOqGETLUyTYxOUUvHQueRUDOB+
CjL9DK14coRWQKMSP26j3Cb4VbiF9unU0UAGWzxa8VOnvOQdwXSjYgSGlIHpSq2T9LGeaTydLdcL
prYCTt0LWORtSeLy6G7KxnxTddBcZSWutqY+gUUn2atk41/N5oj1571cpte27D+iqYQeWqbHnPxm
lhjk+NGCBsKcxU1vKe1XedqGgmhAzF9/FD1bfKJJqvpXS+fASTIzVEUEA7/YqHadBdo4nTWQ2n5U
00kFBfYwNzbFWkv0Wo4SF0XKplAHsVmy9bVxEt4LVULRcnm4aBIvbG2xs+e0P+p5fHM4/6G0Ujim
NfGyseron1RdDx55UoGnFn6teFejn/uQcdy3MvUJmchg2FfdOihjGmD5QEHeENGJxDJQisHdzGtK
s5DO3DZW9hWV075v3V9CSZoiWolVVShTEdI2XA/Cbj86dfA27qQFmamdvKx+njoXgUgBhlzvLo1B
lOA8jw/dZD561XprYH/5kUP8BkIa+hhhp5lEhHTgKeixIJq2DqgN9kJtGzhMCJHcXVnMN5Kzj+3S
Pwvd+rC9/NyPINDgrbD1t6fKMvgXXe1xhCuqaxnT9/GyFLg6iTBU+vJkq9YFQSCUQ9GKIM7cB7qb
Pll344NhDJ8xvbtNQ9eyjiyKANjNdCz0cFB476MCWWie2tUZqP6oPqYEdukZHzezmy4S31VGJBLQ
Nt3XSroAY9OdVvXLIe83LeqzqIur0F1zO3lx57NL7t/1BYFoauQDNyrkNNs7JM2ShnY/jgFJOTr9
xwR0Uj7yj9vu8ECiDqFef4d50o+1Qr5q59QfpW1vNBf0Y7c8K5XKkJx7PRVECQkCOYY8Zkui8eyv
2fCAbj80a6CbOGIfXMU9ADQtw24aTpqNnHEUJzXH8FMV0QPJuiMv29sqqR3mtLl9zdGUoI7JBXH0
VgtWo3mvrO6xMwRiBGI/qnKpGD80gVpQy7Vc31t+yBYDENESCbWq86tp2XNnimub2b+6+e71FPgc
MR4Alu29ym1DFwc+rOyzqVjedhCERuax9sLqelsXG8AZ3TJZgo1WdkstNHMMWjhPityH6w8ycdy8
N/vIpJXRNyDpo61IuxMllZ1BBAfY0jJuR0RCJGGAHEb4GcWhXrJYtaRM+H0CYGumGLBZEnWTl6T1
T7MFpjIxMQXFZ9EbnCbSZYteFL2eAm1QONrj/fOKspq6i2Fy2ex0eSisvPajVdiL9O5GWtReFGwe
fS8CeECb1AJyppGo5av5SnfLKG5dFX05pKmvTfHW2chT8vqgYfrZcdrpjv/7i0If7P/88f4XjaVu
62y09sM0VdW2z/qBpEdCAjbLpMvGe/Pv11J65KdVFCn9TflbYpgitkHZI0o66Gzz4onj/Re3GncG
EP+9YnuPrZote5NPn6Y2TfDWrNFRHDtnqT8zT73ZavnSmiO6Ptc+ZimwLQ2TyQPm0YT1ZDnmlYtj
rSeiSzETjzDeDNi9E5VhDtPRMwzsuPV7nAINnAhVpALxgEgxyYJlQ+/aGXakiu5XQymAp1JQ1/qX
kvA8wJx+c9nGR2GrodLVJP448DDHpDqABS2O0RNesYozCeUTALh0QxLAQ9b36rNhXlG1kOsw1XBv
p+YzM1SSRpd4R1ZffqizxCVyxQcWPO+WYQbEjxFx6s2Ok20BsM8JF7iOE2FUm26sCtSI+qPq9S9V
Wd9IEcL10MZ7da76zdgq6i7qB0C/ZnpZzawKoSUzcOKO9TN0eKutFQdg6z/UDQdXwD/Rm0EJYtos
ftsP1PfWT6SXXYhnFe5XCltNjR6B4okgmZsbtRnm7VjPAnAvlk9eoCNLo1sWlWmQRfVFZn/IPAHH
rR+aGlYa9FHdiR5dXXnUWHLRPzwMcburZ1vz53J5Y7InCMiKL17PKXOJROXXrvaN4ONLWB+lRk2I
+JcnOJynIcPwzfE/q3Zqb4eKqFAbeNOOeUW5gbmrrPDEW8P6Xi2mYe4S/xqGdSkUco3wn4Ua0nuK
gflZiX8gkL5W7rmb6DPpHi0xu6oO3tydgEYX+9wKwbISDzPwtk0ZPRNlwqpogl5Pq1DVX12rPpUt
FHKrpQvVWKuykz+8tPpr0sFylt1lItG8c+f2z0vLJKODbDjG7vM9Ji1J+5PCmHrTw5Go+6TaNBEC
BplFVPTUFl5nPM9WvfXgTB0MWeu3sRIuUbzNJ/FgZf0x08ots1mFSAiagFDRuPcJ2FTm8dM2mUWm
nfYjEFr79/d3Egr+NZuQI8Pug5FVj3QK56N8buL4aHjqundsV9CGnM6qInbWMH0szGy2Rh8/xoMa
bWaFPukMGNO3miY/WzqU7zTXrpT14khkBpm3eUOqTN+v+wJbctjwk0MBstEfh2ja6ms9n9n4H0kE
qXdDW5whaCdBXwEvclui4NXIeonp0m9UlZOLUrIOKQidqVzARTteRWi7t9L5tYl9QYhuwfsvf2g2
FwERmfpqutclofbPkpKO3CLIH9JIuIsUuMdksJJlNejEBZsDb3mU/anqxQrRMJNqyoywhu7dxqxM
5BHl285bZ3+xRvfisq2ybk/IAOQfWz1vhh0nGzohy+X+iPvXc6fgMN+U5FPyYDWYZbQ2SeEEYgLo
VrnRgm5W0pWDRGtdnOXP2BLvqVe6ebn/AlXR+vd3ZSfTF4nz8u9fI6dywXckrv/vseVKqTi6Hd66
ylaW4P7XIu3b02IUIBPdoUM+x4+fBu/LrN0/pI1yrWSg02diJS+6/N39jwiEu7NNvuP9T/evQ71w
idGmCYG5BpwrNwht9dXNtv/+mVy5c53E1mHRLP2yeHhr1pjz5jLql0GPaQGnTqvRInRJyf7fL4Lj
AWqSl3p4/+L9m1MmJg513JExn026hEQgablynORPjstILAH1v31QqwIRpHzI/Xu5caZtlJAMUQ6m
d8lpjW7UzHQDpx54hZnKAaaWfzNy0R6F6A73vzDWNLr0FsINfRYP9y/dv9/zzG8lqeL9/U/3r7cR
aTDkv2jB/ZuaejK3REcSef8/P9bUpwOghfzarkBbWcaTM4RfshymoT6NMpilNxcwxPxlimgcRHE/
PbGCtwdRDZzB0yIKOCWXZyVa9rnCMke4WbsZJuuFnOddKgpOfSqjgTqrnyCvUHI3oI0t0VQ49VDh
ovvYmhlsCWAbj2onxDaOsE8BFlXAPK9I0NMamPII9TJPun0LfcSPUKNsXK34XIlCncyOXA6aV+Q8
bRqF6f9akBykJ4+ykMwLqpQx9z7tyHlwMxYW5ikiHU60zg8tYUiA77ttPK8eMSNj0Lm40toq4iZJ
z8y7J8l0nt2SjoZH66GiYCfZ4zLIPTknqH7VVQY4nGS4p55UJiNASuKQ7AmSa5vj5NKFcSLn2sTD
1ovSm65Y13wYt1O7wvkp4otuE7ujGM99RGRW3hrOBh3KR0R4FK4QjMldRHPCboF+K1hWST5nxHMo
Y6r6IV5vXZ7zXcKFd9D173oJ00oDopPi2DIHlPq5+z6mxJtqTnMoh2JnzNXeSx6XojgMk1LsXSva
27YabxprwbPCKLi3jKtT9fuh7z+MxL06rTsRxd0dCVJUWaZZBxm2vzqIYYtMnMvCeI9bhzqfj5PD
F9oDnm88PzAGpDTusW5XyAuZOzABvuUzMJ+14ByF0J/ed7kHgl+N9G26+/Bo1i4ejCWTU1DI520a
JN90QAiNebwxZHlVnAZitPMG5KEL4fUgaKk5rHc9a5kVLzDX21tvt+e0+WMUUPFmchmmNHCdftg7
mXIhoUkEZRs/VPqfLCKhhoj5hMB5h417hjIqc3+9DgjUTGPXj3SyNlNteVOm9hVWZkEuDBOidlBG
bKNqgPmeg3BTfTtckYkhB7DlaIN4Tn/c0iJBklKKkDYyBOvxJ1l0XLhsgKLmg8YnyKlBhd9suiGb
9bFOOCF5I304A5dO0GCC54kgSPLApqa0RhE2omHr/zqNpfhxK62clYk6Y90Z7RzUVdoeBtBlLXNQ
MbFtJpZsZns97edlO63DrmKwc7YVOkGj9baYzOhNBUDF2J17JXl0h/SgO9hhcSPNi0T06uob4TU3
vS+CelqgqJQHRl9wDd5rx8jR77W3OC63jEdPIwAS36UvtfUGckDLnllhx5GYwJT3uWyZSZMlmr9o
lXgic002it7cokm3nH7RsXYKx06XiIh8rejQJYG6aK+9sJ4JdN0KYzxGVckoAEhuRi5aK/QzExQv
4J5jrq8gjyfFs1iPJbRb0rMpGBqxd9sW/4tL8oboH5yswZWEjprFdNc109vcRh3Wk/lDS0Xg8iGi
J1i2Tj4yCZ83juuB5DBh/w39VwHzF2JscnVIGgclqVyixrjEYMUdrfy1+vY82WbD2RZKLFTNdMyH
jWbgStdsmuOd2xB9FmG7p0FFEJ2l50zb8/ysmy04ltqxfI3+3qk2Qde3q3N11f5WTvp71I87ULrt
AYAPY4H6C8cMZPFGewGLW+2nlwnJLm4DEKIy/cE0VjjbdvWWU2mrLs37Oauh2bAF18MZW2xB54ba
0xpcmLPFY0cHN7OXg1KwjiRLgodOEubrun1eBVlKjOUwVJE7bHUrG7Tl4Pd/m5hhuVAKjwSAM0ak
Kdy2/daTaX59e83UOMjJ/YO7DWK8Nd0n2/VeMia7THTbG/R8UsBua9td2Q/p30Cr3OWu/dzOUHma
lSyCNv6rJtlDL5g0eBpjQ5f4LHn1qiXtsZJEspRxfdbRAYbY/uqVNkoAp32lLYHekz4KRHD+f8sw
grCBhNZJMS5BqiwfLj4a+ugPBIni3yEg0QfTSEFGdEMWuUHew720nriokEqQtpJlpr9aKqnfsM7p
pNJQ8cz3VOsJoOkS+mfkEE/a+GmJvg0InCSl0EmF8B2NtmdF5xs80/JmknKd4PTq+KcGjV8sZp1k
1DAsWkFAE3XW7sZkzAJLS7ee411qxpK+E7evVIUHx2AUa7xJIdISE05s244bkqTHrFU86Gr95dlc
2IP9gET7rTXav8uKw0xZi30HT8NG8boztKduQCpQfrlZyYXfz9/08S5DHNZO9kWBdxom5zDFWWhb
Ext2ETsbUNjPDsKgtcieLScvMDQzjcuX09SDfWzNDkNkyWKZTzcYSV9FcVGb/GXW/rFFjURkLA+x
1RCkowHgaLeDQ38emeytiM2dDf8h5CcA+zCXbdOkH65W4XqPoRdj2PU43ljxH4ale8tZeAk6oU59
NrwPvTjXWYFIkoxK16lOGgoLO1Y+E09/I53y08q4PBSJPSf63YeM/e7NY4cKgU9jTtTvplM/Bs4t
iK5hmeR+Cb2EnIxzQYJ4qc/Mq5Yz2oojYc6Y+J+rfCSxpR/eaPICkErfTHo0mzLTnzMr+2zRahDR
iUedCbvIikdTqE+1jiMhoWRpOtg6YIlrYpOz9StqGHPyxA4DlOHJ0b+ViDlbyqwnMSmKLPFMOtAS
uuVXI9gxO9DwNVsLMVVUUDt7abaFU5Kg0ou9ag0fgLAZHBnL12T3nKyq4inSRU/nmr4sW9hmRL3B
sZhhusplRSvpoA/XtXXCLD/ltP40jQadBmS9agnvbBeG62RIbftUVzb2PIaQna0NDWftVA2vy6xd
PYVd2hG8s3Y/EPXMb9S8PA6G9jbl9kvRRjj8rBPlSZiv442RUn2N43NKN9BlpBlZz0LxbPY55RbP
2QsV8kWPW1p4gLI3U2M+LNy7ekWXnvgMEkd/CTLtg07FMwVifBLJLVeVjNzaJVDG4n2GfehXtrqd
o+7soBJHZUZdOXEq7gb7Vbe4tcqF8e3qyVjj0nqLK5BkdcFgGpPPF33ogwAAbuSVOBhr/brS7pqb
utlPDVhzUxzNRGWxt96yLMsDTR+vow1ACQ8FhRWqpmaBRZAmfQDp5q1ZOad3yfLRk8OWjPVxZbuY
u5TlMQ7Hqci2tKdPuK87v5g9RQawY4xCzUvPxZ2yAcHVYAScJkF/EY1ZJzdMXRGRZJgNemV/Z9NS
WxYQO0lSOtD/R1nykbkQgleiEaQ1w5il0KB23hy+gz6Gh1UE3ojolhMyaTmE2BaTfYGMxNZHa47r
kMZHflk1/Oqqm3012JQjk0kcd9MSP5n6ejSa+k+u2NxhzJabCgeE7j2WqvtTzrPLuRMxA8Aoatcp
e2Xs8ptQC8gdpyezxOU0r1Bce8ZLCUgk6upD6k4IJFBrC5WLXYl3Zdpv6Rc8kny8+tWK680c800f
Z3/XuWWiuPxM/fugj4HKhYdzYHUOdnfIMutBNfUqgA1bh4zf4KZZEDoiJCubtaeoqXPvlnV0EPhf
EKvt3lCvRIYVQbPI+KqqdELD+pk14yMx7Peotc+Z6E9D1X+NZoNEFpeVNVKZDfVXZvG2GrGFDxDt
iGkQgWNWOY0FKVyyE3I7luXJ1jn1q4X2Cr0/HKvsljg16rEChzdV8LxUz85aIrKQA2Z35vSjjufC
mBQQj5uuNwZWCU53lTNyRC8nPMA/hFu+WZa5j2sSqVxEgXg+HtQuklEYsttrmQfTKpjAFWAYjfKp
67VzuoDtmyLntorl1rZDczZn5VNlpyZn8ppkXGbrWLAXIcfkAvzMOuOitjbxImR9zMP4Ew3em6sk
YSaSQ7RUf1Nj4d4GojuwtWPy9x0Wi1CVWV5K2+8GN6fA9i70JU8LcJeMyAQKlxkGvsrAhxC9JuJW
BkZyjZwL06VvlLfUTkw12780GDeV05/nsnjQlPnV0McvdlbSgveprtOuXfGnIpZwEvSTqlscPXDR
kqIZ0XZSaqvcuPXEjCIGCazqe6crv4SdwyrLaTMybnAU2Pd1Pm/HitA3pX+mUH0s2vXNi9urt0R7
N58BoPTbYkl7FsHxhM4vRFB4VprJQKFHJaXq5Tuuqi8jandRnqt+pq1hbvHy0T/SLBfEpjJLVxuT
vofss4mD5rEs1Kk4QmVC5pA/FZnG641fkRdmNN7IKgPg+qANCUcNLENR0R9sje6gac80HskN8TI3
bDSsHhZtR9t5JhTQJ/ABhmt3UMfir5KBfBa6xz/DUGNaCbkvaecR/flK7BdCMT4R13AwjxX/RdR5
LbeNRGn4iboKQCM0bgkwioqUZFk3KNsjoZFzfPr9oN2qvXF5bI1FkUDjnD/u+63FvEWRRJvQJRH6
NUKJQCDlnfbkzZ6Kk1NHI8nX60PcS8aJliogEdnUSsLLJfki7kbm08hzD/RrtWsUFovF8ivnGx0R
DrCUfVykdZTJRGUzmbYyLEebIBSg3omj9+dNTIRHyjjSN56RiU6xjNjms7FZxzfFgbfQdg+z0bX4
NctWpBuhBD/jgHUJDjnH9YYDoxqIDT3UvjQfqQI7yHS7YnXi7LibGGRh4Rml7h1D3cANuJ3K6UMO
1T+n7OFUXflIlg5H9rpCUdVkn9HTo3oo4c3s3A7v0gWqLLIRRQTlnzAAEUGMxac3fvoUeJGnBsFG
+Rfyj8h+7IcnMIJj7A8H6hteXCIYObYMYEbCKFkYWVPS6cEQ41ODhiakkPM0gc/JQb06usvo7f1V
KHuf+DI/4MOtdkqwZSWAgjbW+V3n1+faGW7JbMu9tfxjGWLfU5TIVMgBmGBKjdwRhaoIR7PlrCwe
OpOsbK0oap5NAqI7VJAt9HmUvjQLtPswP1Zlvp+W8R99asz1zOUsPnS72nh7yItf5uRtBCk9dpZ6
iLMYymiigXAxT6gqsVfXz8IC0FxM9VVqgvQ7rDc7O77EyXpDImMRblMzYJIFVsdvySL+6pmMt1F+
ZTl9jhEKkpluSLo4nF3JMwOoEoxeS3unYlBWkX7Old0fPeIZyDplPqHvpx9RA4nlLhG2dyz7WYO4
rB/rOn41CwqWkjMmJYSp2rTH0Zx98Mw7xG30qjUYcNEMBOiO3j/fGW/0DB06OP0mfhlKURy268Qu
uUayJaLfFIfHsEIaiy76E6/W08qqmOvmySCbbkeA2BcBfCFF8TzHomEXjdXZXtMPqoRoPEQXQUws
Akn0f+NQcZrka4j+j0dzo5vQm/znrrS/Cze7aY683bi8NVscpMwva6fPKx27blWCE3kkjvX1vqei
ZvtLwu5oN9XmabtBHI0PwxrnHNv7N/c+Ybks0U2i7n9X9GCfcV2ea8NxdnY//xZEX2TR1+At7q4f
eaTY07HHw8kajGChNuNPaHakiVWB4ZraDp+kNkvDaWc1ATJ2exLKoiuUP+D44prfnlVDlLy6ZMox
1TkPfe4S8FWcjJU06JIMuzm292PTv+VTGPXyy9qeDbGCqo6S5Wk7O0ex3pqI1xMJ9Jl1w2pLLdyZ
jf/TVdXJXCoU7DO9rVF/IemK5xvb6s4bUeCMzeZKhSuv/haLenTciyES2uYbM0K0wRVuDvUvYoyM
Wq/HZQQmXEZmq6EjyCbO1B+7PsEpv42Z1R1ytnYfe4xVEmNXExtCDTuo2WxRaqqJgc6K7uDl06Wj
xo/jYD52efeq4inElfSPKld8o6+t2jtLZJ4Nr/h2S/jbrPmT+1l67+FJ1VsK6spKf5eU4jZwLHLs
M3YNufqzZEHcEWcfTbcBkXqRJk9CIRyuekrC9djtdXStDYHQGtDyWEcL5GJlIqJIXwl9OqVWpjkR
cWHnI91ReYmC3IzHX2Mh2Gbr4eLGWBv74a8xNX8bny6UJKu+bW+WxN+H5mTWAUTb2UfDETf1sXKL
+lBDTgdp7ownVdo0sSGt8DRVAqgsyS8Y7sptW+nrOzNtTiqf75XrnX0kZb2jSpwV6QP9PwfIP+i1
BSduJZedW+fX3kiv1bo8LHRTcsH0Hx4hnFkpiRuysXRTT2bX9BBKnT4u6SejaLRz6F7YLpQp9b+l
F+Fdtz880wuaJn12yWE3xkpB4pcWbO/e1sXWD9Tw1Eipop1UVBzn/QI4dpaxf7PU9Np7g7UjRjA/
E8yFNs6iNahokay0Mzr+1GE+bm9d+ZwZOY8+TixQXO5Pqk1NNMP5SEkvAwSUuI0OeqSgZEJ/Zxhw
E9VwKRunDByOsImpMJ5R/lKFRxg9a2yYGtXRLabQQ2tjpRPNZoP3kZv+84CTFwv3c73Zmv2YuOyc
W1II/1GAcO0XkaT79GXVLvWLTZSEsd9feD7ii3C8KDAqmgONmA8JmbBNtRfhwkNTkVqp0i/Vfbh5
hJVJzDG9Xt4zsNrBF96tdDGTNuVEBdSSXslHmMPUZSUie3LT+DrpAfr+KBbPOxvVluS+JwWuvyew
el+oFhassZ7mrMI+tNgfFTHMIUPxg5VbqGIY91KH7Aun6v9zBjyac9OpHQXoJIVPzfy4oppHafxf
X/kLEnTCOBz24XXr16TnejpLpzvVFeNUnK/RoUPiOoG/AWh1VjCDx1hWdJ5ag4nMzt+Rs8/a3JtA
/LS3823Ny7ROj1UHvCcZSPpiOHFx/rX713ZoP+w0vyGrQHaGry2ck7F/2LpcHOVGweBwuvywnCOb
FNpHaoHuOnSsh6YYkaBQL6gqGnPN5kiq1TZSKNRab2OyOZJl6HgxIrPi3OGn3CGLeiXUj2zbNsgQ
rbX5r0G1SdhKae47xYdnzf47bKBiL+UTm7Iei0apX5jvqCsWhs3Fy40z1C3R/7R9rEPx6NqChw5+
ux4OoxyzN4nPcj9iGotZwgZs9BrMX+bLeY4T5s8sR99mj89A23ukRz7lX6j3jLGIQ0i+0EN5EEJL
6GBIQNlkVRx1jD9pI4zg1fbIen6RSXpqDN2zgE5RIAYQi9jMAitRTqCH4ZUMExVSCZ7vfbOOr1rl
IZFfL0Ueva3oOAJ6/vyDI+bHQdjGNebZqDftvp8a11w53tXnIOAuW385aWe+Lxl1DhQnHBYskye5
DfGzzf0LEORi7+i8adoVsmJGnAVYkSmOizZf/SnZTwLVExhoGlqOCw2VJrTjKuADzwHi8GfxhSsZ
TydNWxswMPjE543paxpxqoo47k9CVKw/2fw8o+LI65HwI9u8UVHBTz0DxOjSoHy7bGLMKabFMwwL
pWJI23fAASHtixkLavy2WlFo2Jzf4/gJA4WbI8Y/Y6BZliWImWhTOPzO2aXtQ2HETOPrfmg941In
1je6zeHcOT4on2InmxMsFSINMhsDXlz53ORcEGaPt6RayguL1FXlkbdzqFI+oEXcOzUd2ktaqIB8
EzOkVfqYy7w79551XWVXHjL6qR0VHVGiUi2FRSue3D/15NXB2A5nDWy4aw3wndp2vDDtjBw0yQgX
P6qPBm3DBMz3wVJaHzFvNC+ERnHU6TesPIE10g6TpHie2mQiFAi3SOSQcrDJ+gvX/QtadIjW9jfl
OcEqaSRDRAQ8lL2I2BtPpr/l/vLU3m444XsgmLxhurTYpU0ANp9w2DQl3IJx02dpGasdus8DZ/2d
8iB3zGHZlpPmTk3Rra8aahCU/1UYw40urnLve0TL2/F9buKNcwjGbZPTsILy4+8IuXhWMJf2gxOx
YBhFy8pheMDfwLsfreaJNeJOSbqJx8xR5xmdZqA9H/mm4kGV0d4nFYF7UC9IXpEO5EnN/d3LQ94v
7alX2PiaTpykIhSD9M5dTprqrs7MgFQVPuieIYyCt7cOXewi5z/TwonT/AVycHA7UdUsTRg6okBk
3d7ZNR16iNPdYOpBm92ZONSmBdBUdu4dvWT+TVNyzGc8knLnGmBBiUD/kY2baE/yQrDZAdExgPIJ
pocsW3mYcE30tJFmOnWBrgsaym125snCwJhby56Y//i5ND6sSH1XnUUb7+qyXxgIa+fFtu/Jyrou
JooFo59fIjxz2Vw5J2GCKtgL0gzPtaYTAeIfBP6bByw3mATdYrfWV9mjrNTJaoQR/fVoPfQDeQTO
bo0EIfXGF32bjNWQ7Mbs4F9pxpya9ZekIOE4b7IjTtKO4h9zb3l2udMeXP9IOLzwEZzOGNVCtOwh
7uw74qmevQG0U5kzO573Trr9EhhFnjDJ8ZGOwiJT7nHIfY/dbo73zlrOO7Neb6iGdpmE1Iiq6Fnb
K8qyCmk7SfnYggYkuhRhSTb/zgiVQaJ42TXHfEGJxBgamhCEx8hLX5B2hIj3Q9cT+Y7oj1fPmfyg
Kye0i+b6hNyTwt+E7Z82qidZW69yNF9suEPSAL+wKlKXpqezXfd3q5Zw1zxjLgUN9NOg8yfwqt9N
q2D55oI8YpvNgADVbCt27I+4MZFuLeWdbSTv2kwRVLn9JSn1d0OOEIAvvLSrCU8fzK85Wf4z1BCk
PXDvUK70GzLqybEhHLmk63uMKN5VFXaFCEfcxa+mq3Ti6UiI8KtRfNj4BSo7k4GlkSdlPdmKekb2
irouQWul30rRUjJNUByjbq6IM+iorrCid29yfCZuKhVR+S7upxbGjHs//eimqL+LhfhvWsorbvsK
0tw6UZM+hS5RzaETecT9F4wxIIQhODkTwqppdnbwJDMHB8Jb5sCi3zI/Fcbinh0g8o6S8z1WKhko
xE+eb6OirsmmXzWxbussgrliwKcvmkrcckRszP1QzOjdXAMswBmpfpzlC2GUCIPJ0LnQGAPtYkRE
zZTkBXvNedbkM8AMFwafrxwNc49aBS9lNDG+lf5Mw6eLLDo/0htdLSZrkp6udpMNB8vGMdSZBl7b
9SIMszhBnwCM4mEB8azO6wSMU+mIYpES3Ff5JPtEKQbNdrQxe3jF0d2uVZXr92FgIPNtkR1GNYtL
1ps3tyB6fLJPIs7nywxWuXcfjG6qwx5+JlixWia17zFbEjwr6OesFXeyzEPJk8HoxuEeE6l9lBzW
AnV/WoNO9Jj9xycmhZduGRgnEqISNNwE2Bfwbt0xL5mGCAlq4mLNNYYvDP00Sw90BCQj0YWgSd1g
4ydIG/pxV4ET357vbcpcoeXQGswTYG8noY+rf6RTGsial39Ty+7nDygFOmG8r4lEryb5SS28tTsX
LxoTaeDXE58g3LxlAOiSBQV99J3PePJoXB1ZYanAQZS+aypVgdjV/VYcTvNtWo4UAoNumGtyWpOB
fy5embk6nI2d7sTFcL0/LbieSQ7B1S6tc6TL5t5NONmV7vBFAdiFdYoCysIVMtRZtFcOz3kjSk+6
GmrWauNkWMZz5EQoGmLhYD5eGTK6zZ7z80uBhQbKXGHUcNfpCbJqYhvFweNsv/x8yc/vKmuuLhTA
IM7k4t7+zq/d//sqFGDMoGDJ+xL3RDJppragmf38lEakzRvJqkLVoZy0++JVeFS1IeoZYZpcYuky
89LUv5ZitEPdenNYK+NFlRCasiUjmX5U1Nfzv1LY/l21XDn5WCkcgpy7vg8LB0UNQY0gfI3T7LwZ
0xICSERLK9M1Hg6Hn5ROrzqJ7+vOo743b+/crY6hK9cQ2LO5pGn8pFQ+3c0wBVXJQKU8+4SIh2A7
46yx8L2ZRe4D3Hl+6JRUZ/eR/LJxXyrbTQK3w3TpTAqDwDhiBZnf+qWBQTU2yztaJQfr0pmTL5ia
caaRR4D5uQ72La+7+tlTpXv+DdGd8xaLANu9pGbO/BIIPfZEJuPmLZYv7bbT1VLLh1v7+tyKARJ0
ZpBNLBQRqdFsnq4Go9uAVdXZkg2Tp9HwlluJ18oupQFdrwi3MvQY1kMPTgXl2sfrF8j7yBWilkNW
R08ExR5W13kZXMoZSIx8XpORrWqyWxZW8deJpvho2LrHgZTybKBF1h9SE+UQ0J0Ef2YX8g5jzwk+
p4jM8QLfz0RXYXm1UQX4870vbEa0ST+KQf8hs6+8oGUuLj+/U72lIFa9OjmmznTnOraPf2+zG/3v
bw0XkyfbKOru7Ur9+RsTg///fZHVSiRWDikUP5fuz1X784X//5/JFD83BDUcfq7d/7/CfexK+c7x
HhUuuP+9sJvtUl8GGhM2C6FxVIM4/vwZ7rSrGa/fokC9WDBCsA7zSyGp4mUefbMaLlunMhv6wtMu
bJKR4t2spF2iOmXpChtCqmq+kklMBXvIScTz5CayAVSkfKWQLEpgGh1nD+PQ4UPXf2oBKs4PXDJ2
VG1g1VQSjJPYJ7RCV2J2LpOx6MBN5732tjrifP2uazGAYUE8rCty9HwI2vIxHpblIfbxpTmcBKE2
KnJmwfGW8tfSI6jricZJRaqRDD3ISX1yuUoq2jNGs75UL1na//amW27m7EErSX+lpXfUHkO+akmh
XEMntRN7N62s4bTp6ZSCO6Seht7MpaFWEk/cYlyKjbQZWg2773ArZPaFATVerANpQm/+EDU47BCF
zu3BnYuS/uMXU6gvbiWL64pgEnxhd+6An6iJ5EtpegVNQkMVqsk/WXTlEGTOKC+YIl0HEhAFARMX
GMU0Yd0fKWOHbyqYwuACAojyfSyj6PnTgp9FxVyT8mtSpWigWR2mFXKlXEGdVScPk+whF9DbBo3Q
0U6RKrabPXEgANw4tsuhTJLs0V98tjTqnKKyRjOTv+Z9+WfJh+J5yk5gUKRMoDm+c0fjq2iakekQ
b4vnpjgVwRRG/olrV/B/WUuB9KLbq34pQdFNAvBqZR7qAiIDi01yauZSwmga526Yxr1nu/dZ2QHx
RIpJr/TDaoSQs0eDkWEcTxOFFViVEIEtC6RA5bQnj96PqUt4EETZPTf/N+YkFNFR+mte+3XXpL/V
ylELBOv6bEODj/9BVUuONYKH31iyL+Hr5Mxp0xpvgJHs4YIuQI1yNxrV8+BLpGPGQo8VRxRhXl8R
2QyyRTQej+ohiWsjsNujabpvrvo3GN2jlTGmUGOndn1HpveAq9SWyzkvaWpPegI5ALE7YinF0fSw
78ygSK6HT3qgIPRQ3Oah+62MojpyYZL5C9EHN4DkHhEU0pxkuHmJfE/N3gndrv0bZWwPhc+la3iq
fgBppg/8j5Kz3vVG0p9ilzF6ah6qZcr2FkDNydJ/OPq2bHoMTrwBiLpgMWKKpbM7Kgzik0dyoRnE
XoRxYGLskbK/8ih9xDirt+bKkLAAdcrc3A47EzlfC15POltfXbJclZef/1yRRvPah83XBhEjXOtC
Opx1cfPFuoyuTWaZ39JgQ/h+thTLvrbpJRaZc8zNJMdgNKGG6Xh1E7PYxWYkOuHQIXWhf5zHWR/n
pUJIhSIDYy47M183C/uE4QxRW7/yYjJEaonrn3rSW4zvSoI2W1Z6MIsMLh/nc3ocq+R+7j0f4V7C
XBM7HzahG4e2JlHR9wWWPZOfXY2gd4TLjUFVMxJwCmKWJT3i5zvYrUcyPwyNWOb+krlY2Fg2B//U
eqTP1DVq/7wVoY1/lqAKfyvh8bgoxlg8VliVll5NZ22k88HvvORQcjsctQQoqF8dJwZmxrlqZGlM
HV0VlC2GjD5xmP3bSZ3NwvgcivEx6dbpNRfid7Ykn5bfRzwIyTfJrfrRYThhEoQGF7p6aFv33cq8
Fx5qsB8wR2HumcymjJ3sxAzXmB50OCzFK9rFc4qK+C2OEWbEc3IECfxlN3l1ahzOcdfX+NJGz9uV
5C9AFWKqspM+SBt8g7ojwmfCIDct7Pn6e8CLgdKPVTNtNrNfwjxDhhTrUHKf4kghqX35xDUFwWL6
OCjaFrd59UjgyyVt1Gl0XXdrvpKhol43Uxhwl79OMTwQalHfOQ0/ruMNN79K6ONup1dfVywo9lgf
otKVRzyV7F/k5XCUTfLaESQDMESUWex1pCrO5bNGOxx79aORdodiFTVtCfF3UfK8J9T2yAhxk5aD
dsAngUYzQgu/+6Z0zSfjMbll43qZ5TDv0zUFttEWKg6/pYgax5VY1cGtO/LW5+yypAwmsnWIhMTL
BbH6CgmS8ir8PxZJIhxC7XsTp8h0HahoOgTdzmlwOxEqItRg3mWCrTLPxhiParjkaNuI1cGt5KXJ
yZHjb7PDJyPkDOedFyR/2K8qy8ot0vfV74w7s456kv5eSqtdkZWMz8XomLtcGOgKlh7TDoN+nxEe
u7C2OCT88Rg0D23kPmm7AV8nlc5d0y/MfUjXEqwMatzbcnq2avFHpnFo4b9eOv2gCVI2lo4oB5O1
w7aHN6yv7upCNlVIErPxey39j2TqH+K0OzeUpPtle9es/YOXcmMNGCVwCRHegLQdHo79gzi+Z0zc
bWB72bKTTvVtWafB7y6RlT2kDlE8K6RAOMSE1C/VfRH1Vrisoe+OOkw2xSZhPJTCrUcla4bUClGX
M1i3clmfI1Jc0uLPCmFZSrc9yAi9bkSadPqY+dEYgs1dsxhcQdc46RWO3aCyvD2PXKIaBjvM1PJ3
tarHOYnuSm3l+2H0qFsxHoxo6U6FWB7RphJ0puudmMarhxmaKR46jmyMFOFQrFimqNJ0QRZni9iK
BGOi7TvPbJxiMHk7luZDFiOAlM6uzZS/A5Bu/mT3PRV1vO+GlqIl5tTKxri1dLhf0+E5NxRhl/jC
y5Q3UjvTe5njS1J59oab61okYt5Hw/KP+KrfpmVdpxRuU6TmSwxFHdKQ9+E0RLVYRPnMnXHQwumI
6RXGzhyp8Mgy6zATJ8+xBo6RYZeEeyCpwTxllFcFUfFQ9m5BhGF8D/j3njBdJFRnkoc2PBrVXi32
Jv/KA6vN3jTIWwBsci3LzVE5tmFVDe8FoDmOeLnDU/2QdfHex1Eq2/oDOTTUBQf3HoTyMGauPk+m
Cd+cn6wKsgIJ/OBCw0UZ9ODotg/4Gr4YKxsM01MO0wlUXDomnhOywAbJ93YGOcJzpY/I69uIecni
C4OYKb+mDKm0rX9Oi5u94vAdh55c8ziSu5400h8BFFClnTzMKbpF5EvEQXVI6HQ7mQ8LDLAw9WM7
DtiIkCPuVxLaCUM0D2m6eXDaMt7Hc1PgIzD1Hgs9jj2OEuY6E4sulQSgUVmxy2i5Bunvwqoz7LML
uZ4a7IRrxRyH5IXjwzCfpG7lXdIkw6FUFPUY0vQ4yVcDDh8qr9Qm3ucyIZe645GjwGxwt+zjCRWF
QM2eq7OqBhSXTs58bloPPB+RMESoCATAFygMt1NCo9ZcCZQ9yftsoBQVLQ4fpuXd5HF8+rgJra55
rKtHo5yTfWQXaPtSHxUWkLPZnRZf8zOU5lNsoMT0xghCwYPJt5mAfTKn+2FRgTvj/CDykktjrYJh
EV81UNC+ppOvabRHDQXMeMHhEJIC+WF6821I7VO1pWE0HcewFVvfU5F/T3Fb/SVYPNktlXioRDVD
plyWLk0DP/8k04GBHcZg1+NkHYo9tC4IO9pKtqMgcQ3jru7Wej+kYwhZjDDTvvV+LC8DW206RaBI
kR04Re4GOWRYYqKPW4jhQ9e+62aCjozp5+Tw9olnPjoW72y5JGFnedfZkwD0+YQmd2E/I0uAQT5R
FZQvSA/UMttyq719I/IPma/nsQYMxrnBgvWjINT610o2wXF2xdXyrfSc9N+p7bp3SMXNs67Uc1RH
6UH1uGz0VBzUbJ4xzUT71ayzEA0AMb5LFSJHQAggctIf5a3xc/qFq+wgjfiv1NatqWbGOTTZN6cg
CspsBerbnzShxs8grjPkyLKAiOF26KusfZjn9D5hG6qkN1PaZ9PtZ5IMANezrMnVNQWXla9QPKmF
pB/Tea8Wg1C3xBZB1uJ6jRIBVjQ8RPGYHopZIqJvFRLVE25Ptki+YVCMsgn8FoF39NZsgdadEO8U
JhY7EOX3MtqkG6hYcmhCgjfGjdY8lLmPkgRGGhVTy9qXati8LnSZSsOKxz9zacIr3L4VgUCnhRuN
4sSrKWueD1YbnfrM+XaK19kSUAQkKbZglsD7mPLZ+Py4egUQ+fBKMqzibdMi7i/InA8rNmggZABv
dL3PyKYILPa1nZWbMiD98rfsURvStnAw+aC70UVMkQx/CZ4jZ7IL05QspTlqUB2yBBlt/7QWybno
7Fsi6l+m0jZaIY10PQUJoqLPxv5gkV63NvYhZZ1xaX/B4oBwgyW2DxdEJJc05jAvIXKXGnpZlb/L
jDfbJ5fHaK8pGQirV/w2DJp7uxEhFFsbo4f+ZaBkvojk2JJaSgCLT2ZPUZ8d+S0HOP+8gnCqpMt9
ujZYKus5JBLhNBVIPmw3skE+sQdUvvFk40FARVw8Da3S4djLu7ZMX7S7PJMQ9VLh1dw5ovsoEnaC
GaFob1+WxIoPpmHtBkkyV0KokLuVVPT2bZuW0pkW0LjEoReLtN8rHxF1HZmXrjx2jdkEbdHc9dTr
Uj360XFQRJ6Dgz0h/qn19oMmyT6RFWQYkOKQ5L/ageeZsGwm5JFF2iNim+cO9Sp/cv0DcWU+AoXi
k2KH/xp/vEfAhn+7951T1LxzyYfValR3bGiK7TEmCQUZtKAtJtJvdQ58tjkEGeeHG5W599vroYWb
jVeNF3Y7UuvLkkBbJM1Jz+DBNfsZT+ILUWGIWNw9Csv5rRHCnto58oiHAgVkRgYPmE5Z4/vBPN8q
VJXHIZuwu2TVR45ozq6ZDhfGcMyxbnoYGrWVAlBdoosutBe8L+aYPsu6/kQIotr6z+JhfBxJEdH1
tbIRA2cSC1TGbdWjJzej45Lo+mAKx9o1UxKHNUkAvi8vU2I+QbGRDbgCsWOUx1iq2grJP9kRM6NU
3wGiO7MLquyByhXpYTZdqCYss42zftlU6Jx6THSjNx9x0n/ZlnjX2mK6GiNmEmskEsIufunpllkT
zr5WFyhv2r1JZU5Aft6X50ChNkT/I29/n62B3JGp/Vtq+25sin8pnjZENweznfFKNgHVgfTM8Hrb
1Pu1hXHhtrA4XovVIq/MHxG8rmhx2eFg5puwdV7ykTwGv6WALKdmBSCm2TAlWFuiEYMxnfIzsCbP
8whFaQulBmmnD1EGdkYg7DMFS6jo6uh3FnXYwcuFRRrbCXZzoIQUmwPXEtccYpq5/aSbxIRfj39V
gNABIY73JiKzvV4wdaCHgEKbUZguYjoYffOiUtjFkYgduL2k3iHB/89PY9zLbXwlWey7VfFDRqkU
JnQETSuBZQc9QjG0sxM6soMSFNWKQaoIk9L5h0CuOyyOotn4KJoVF7bd1wcjvv5cwvM4vtVyuKaC
Y74ePaA3cOUB8mYqUKptdqeacQsDTTM/dfidlGDbaqbyUvr6rS3Nf4OMEPxWWPYGBMk4KVmVvEaE
0kBNJvBHw8TWz8yJlxIXJ11sMiR35G8S603vaXOq/y08PF/LyDeWGWu4k6LJ6d0SBijbF1WfPegF
2j8uvSpw6WFNGnR8PkdPl+c5HkwcaEaRlEEevYiVTnTWZNS9OL1RSX4Dv3RBYU5Y5wpiPWq0JVQe
I6gDEhGTw3Lmo7Lu1+V+xRRxyuffY2E/rZGMgniK9MEZvDsoXyS4rntbZ7atiVmC5bs6gSPsx551
14Y7RcJGSvH8aU+ITLQgk89pnoWXeXsuJXtPhtIadnk17fq0epjy+WMqNz8XOjIh6z2QaLM3SQQO
tWK7tmr5YLEkDYZXPs5StCT5hNP4PVXuc2Mtr4aU5yTy3hzi7gvbIBNPXTJL3MWYeg5Ob8tdlgUq
8xNGVStoJxJHCQdFljXI+CDH+Z/qFF7Ab2O2XmeZvDKf8+PK+DKs2Z+253BoRP/qj/05HgDbfO/v
qkiRncrqr0MXdKH8lQme97RrrffC5LPtMijkDtvkCbEidmOwrwjkc2xJKDNEFxYDye9MxI11Ni2e
bO7K9OjUs3PohMMnhcXRVc6ffBqNY01AJaID6oK8JwwSV5O45n0ysQ4lCESmIjMJTajueSOd69II
UBz2yKNd4AVEZTpFOPPqhWxWgUXz4ujkP0/K/3JtrEdwGCtMPcJqZvEymC5B3VUjg9hCi+lFuPo8
GtJFFhtn18AhkefDX99CohhVvCKgaODu9Z8143bmAUJKnBMdrHnRGEMxzonZOKUjPm5c1UXIMsTr
8cVjGaUGY92avXRukb0KOi+9ZSI44zxNhnsHmsFNF4zM2Neoqj/VMvTnxCmXJxMlVaT9fJ9r/58b
f46NhDXZOfhsz/mErribiDAzPTtY3enbdw9dWSM9FcUFuRdI2yKLAJQD41m00kbjR6/RqmgAmZ+k
WaQ3WbEfRQ2m9rXI+WiIyAAcMMq9GgmP0Rn9sjU4fo6Bhu34V6xjNClel52d3IZKnHXBWMvCgpjJ
3Ds+MGbcrd8x5o8+XihMC3iGocVxHKbkDtKljVj6VfqHeAZ9NnNACezlGQFFnovdqrLuyAMlo8dt
KPqLmptlcpOXhXVXlTWdFYDLq2oeWpIsI5cxvXsnZJ9HliY31nKYrqGCSPbycIbK32tSREi6yMww
KoClzlJ30OXGqTS6u6gryns/QmmzVIYTlgLIbsqG+kIJaUBCNModyUBLZEnQFPhpvSIHORx/ubN6
9Z2GJCtq3rARJX+NaMK1NJakAHBVqbZArNTJ+DjXaDL9+DLNXkVpSnXMmmYz88lvRICsgZCdJC3H
pCttRvF4+lAFigu6uRHl1w3LqtcRrbtJQMycU6I5zKyUV51K87QGrVOm18wy3hXCup1XFwlPEasP
3TI9jZlXhL0syR7snV/Lj+sorvDhQ3CuNsoc7JZEM7NYgbIb+//h6rx2I0eiZftFBOjNq8o7lbx7
IWRaTDJJJk3Sfv1Z1FzcA5wXYXpa06OuKpI7Y0es8IMIJbGt92NBXEYFDKYTiU8zx4IfDBu8yB5x
8+yJ2DbH5oZsUl0eQCU8VBEsj6QFkAZw7tVyBub6GHGdfTwmmSLUN781OhkurpHwTxyxxck5yDkR
dYNcDTdpLA5dX/lrGNZ4/ur8FMIq3be4fbBpiwJipH1uO1EAeG1TwLnOjq0Os+TYcfZ/KRR8Eoj2
x7JEVZIdnEVS2qhxC7ZgjvPVKLLwxszjd8cYeD+r8D2JyFnoohHk8uMZAcP8EMp212FfXtImOIG2
89HjkVSYnfWTxDD46MnNkLpomQ3b1EhxcMZs+GsbODZ5YDO6Z4VHcD1O3ycq2DKzv1e9c7br+YRT
4r3PHZrUCg8UNU8mXMXcmFqcnZJcOyC1h7mbhl3cHtxM4DTq36cAl4obxsPGY2nlGbxEsq7oO52D
bpMk073n1uFqIASAALyvG03CxOtf8NV/zwDGOTGQxw0MFDyWfgwFqbPVnRMeaaXJWbem5zBpyVXw
uClTS+J1i44sQf1dSZ9YnGTmJgslywIJcahlWj7JsXwD8rOxsGcdMGAcg8YL7vv+aewpbi9kdIfp
Hpi2htkXTe2uTLvyynrw0qrmLY5RRFQri02h56ewIuw1N950gzjEdn0c/YM7MUZgQt6nmG9Wy74Y
a7XXZSE80xHiR4JXj/LfS98SHnCEWlHELE9gF76CSE3H3rWnlW3gS2Z8o+WkFN566kKbZVG9b5tU
nJtsOiW+MR4zH5SkY7Ct8Txzb3eEUSplwD+PcIYlUXYq1NRSNMEnEXuntYrcmnRKiYfBzHdsYR70
ML/x0Rr3VmYdk8Yud47mEFG4mXXRDisJgZP5Rgas9+HQfOsaZ6zpMDiU5YOFaelItC/fY9QELmYv
i8oEzCCSmpPYDC9pj9Q2zS3sDvAZMrBfWritnQtLAS5by4aRyaPGUFf2I2E8WF6cuJ103eewvzx3
cahhxUvRYCDuLBUAoUk8smYNPaUL16lbhQ0r3woXdEDJqTMZgiVN4Z7c4WvISPlLxDu2mu593rR7
UfAnuu0ldOltYn2Z8WHAeNIHWCUCFNi9xhe8wcC+ZfapTlVN6ieK5VvhjnyMHYqCIUGk25RzJTLK
eCwSpPoBcxN35vdQz++V57e7Qoe/BgAnuM+u2mZWcBIFj2v2Z2sYb7CwCzKZ3leVEowJI3CyZS3O
g2vS9IsqAR4DKm7H4gzXaYBu587FdpT8rMC5gtsyh6Y2Zs19gwZNAMFGdu/n5SQhcB/g570XA9T+
SPu0gSr3lDfIv/iwOWl2EI8JQ9HLkRbHOsicE+U/jpeBxtDy28kmcbV9FGhdIPPUzFPrduKm3dJK
vovKiqBdxWuJQ8w/VUO0yGD0/UBhgqAoXaTIaVf5JZ5XyOXcDLHlZS2tNEl6aBMtvjOfSbzzbrs4
cYG4RKc5MXERB+XCu4M6HtMYGNmTuMk0mTZWHSTHmJ9R+2x/+xNprNIE8+DiY+Q0JU8mNp0qqz91
FErazzGeB/g5nW7HtgGRQzvfTrUFqz6jYsj3xLI/pt4UjE81a1pBIqAM98bc38sMInsb2O+T2c2b
OuaeToZ16zEIkk1AtZCj+x6ReaMbIXmpuxqksdU9MLoCO8kW6NJAEVDM9TX0kvFF2k+82z4vQ3Ti
Abty57iGrc5DdSK51tkK4lIKTptA61pHlBhkPr6AIGLq9ltYAB1PAZss86aVzpMSfLi93obG1IPT
mwCs1S7ITbB4X7Ct7ibD/53cwji2gcyg3PAz5fS5cwQU3tmzwg9fpfum7uON8DJ7ZSAgT3xG1p4S
izJUF9u+ar/SyVw7y+E3HzhatJ54qtuIjkUPHxPzyhYDlEYtNSw2odZ6NISzTQn+Ymsy4Cuw367A
dpynsPsyQCsRg/TXQQ9Kp026fTxyd0yxL7Ytq9yoNH47XV0EjPwd3tpropxx3Y0RrMWyuAuBr8FO
pG+Kw3I0TvY6kTV1yLRIsKWpo51FqCxtdMZJVvzMWGm6yRyuMg1XdSbrLXrGVxiHapXanHEbjSLl
5JmD1XArO9LQJLu6o4RZw3CkWUXV/VdAddSpcZ27KfSHFeCoDWESnjIGlx8nhi/aeo+NBUGDtIkJ
FLuDQilyUuKdubOTqdxmtn+CQnZVMcDDIurg0sFNCEO9swfPXhUxqAh4qmDeupZXMcufqtlXG+7D
91oZ18Vu6yc8Jd0BoXD0k3/osIWGtWF5z0PZMIqyzCqHSBw9FFDqsNkmkv+1sEDoCY1gILTv1ncp
yvO+5J4/e+GPhScQjFuwowcKM14EpL2IcQ+zCCbMEQDYDGiISMzhpDxahNn8gsebsfnL6HUSXnrm
7zAQdA4zLqR1ljrBIZuwQLkp2AS/uJjghPekDe662DdPhR0+Y5olxOEOXIcIYG52lMo5E6XkdEzf
X90rzPwJa/woOOuiOg+W66978I8E00ja+lUJ1wAVRwXFxItg3XoRO0xS82PMySSj7rv2+mONkzHK
liNl0pm31ZygPKvhMwU78OJJDjuFDUFaUBwyElFdh7hozUGRTfXacQN/e4lrMeRzsa8acv/IHv4i
RUF6g8bNTXAxVzZ4XgQDOjte87oQWE9opdFNHWMIyHjS7aJo3IxN+DaMctxwnL9PagbJKG4eRq/5
5LgM9ckOmO+r29AAwCNa9RRGAW9oRtpGPFqlwnlomNsIUAJvLtp7SYOB22PhCOgPcC3e4KKrrzNO
7nUr0NixfT6WZsAV6Y6/MHOoIJxpGfZIeWB+X9wXmNiyalvTi+VkrLRaBxqD7i7W3IPsARpmpclT
ZEUX3wqDfS+CfTTMjz0IVFT7kCytaH9anO+IQY21lbCoZTd+ZBxBLlmQIR0z3x06rzqASLpikB42
QxWCL4erUKfc1uaiPSNWDDcimq915WbrZnZ/o1E9xUtwGV2gWCA819b0vpp+XFlT/jp08j3whH8j
zkXMOxIa6W9nT0Rzlg5417g0wngxh/mZKKzcjuMyoCsEeVdgw0jsB3uCAZR61Q+w+5CNUrfRRnPH
VAIddwlutu1w7nzeAOyOr0HNIdfqDy7bIpQTPoyvo+j39iC91ZTjmmfzTCU8P0wfNkwIHgXLdHSY
ibzWgNGNynxA7Wp8drPBcBhzm9pKMe0Ir7NJoQYX9fM0Vh+2Jdod9XPuitrP/iYuCZLUjlOdetSw
mLd3A/D2S0SBs+o0EaZx6Lmx82gXTYQvCNr7xg5bGI8sv1jbfua8kq30Xpt6awoEAjckWqpLAOaq
Ih6gJNHFuak4aPTAuYu7qjd+tZGbm6ky9V654ln7fnfC9IOSG5+MwNsYacQmdPIGYuP1PeFMGjIa
4jg7vbAch+W1YJ4PqBYKE08e5sAlIE+uybIpk8dHQgcoJlFSd4eY58tNlkNftqSHjpQ0W7W0H+UT
CImMbXSS2Bw68qtj9VuuhABLrUkPhmteRT9zE2tktlv03bD1OI18jTnm7pmw9U186wWO3rlIDhyd
rXmvjfYBsz8Pry7GMTDRIANYeBU3AWQ55kbf5sE3tt0pbxOLttr2Zyjmq1dPglPAmxSVukQ2/n8j
v4s8ecuig3JWHku4WZ+sPkRrNm/dmA2CpA9+m9P94qhzS+przuyd5CTTZxUWNqdalQyuRkAm2+n8
YyDahx7Yah0DePC76lmq/jVvnHlrufh8jeql8jGaOfmHMQJzcatXHaBDz2O3hwxpRhDnKhfhTlUR
fjC1nzON34oyb2SOcZSbcLy2+Uw5LahxbQUQSwUC+BIQzWJNeDQVTyEOETLR2IqQL7iXfiLVcTof
R83RnWdgGQJ5DtlnGeeus379qNsAXCyQsKqnLOADz1Z4gyD2HfrkgzBoFyp+MxYkmWynw2T39LIM
9KAQZ8YfF/MXj9zUXZNeOmFtmaxS470Tm2GsX8sJokWR9694dqCSxTt8pXvJtzDRdvCgqCliBYqT
X/oB27S88jdRxxMgzvjM5Zac+bFZBtu+w7epZNu0WG4D7wpVYK3DnVVFZ50CZTNC6/yB71yt7JA2
mqSW5GdmPtnl4oAg2cF9ovlQ2NFTkicrlpA4O+PuTpbRfTja5t4q3+N4pCTeePRZVVU5Kr6U1Zfj
ZCNHZrwDw2hlq671mD/64bMrR2YZf3roWL7IKiLIIsd/dtA9mPiJesskTZ+m1e0w8C5bnHhWQeD9
4kmDg4C6WMoaNoaVXCy/LzdlFtzRzeAhg5hHGSZwBUkLIQY7XKBJ6U+rjBwabMrjVCimyNg9un60
y2eQ5BLbAOu4X5hW720cn9FiOcHgZJk58EDAJDTIwWSOEdh0fKaW69WUrrELzObLduWWTqK1Hz2G
3ahWQVE+D0tI1vNKrjZf7caY3LBsf3Kfi7SnvQwMwGvpPoypOhoMHTf2bH2YaeoeGkdSMWGj53qE
c936hZAwnUw1XWllVK57ysGQOuyb1Dh5Dt4LNJXXOgNFX+uSG9ZXmyCCQ0a/mvKhn7l/pARUbww1
kb/vwSQKzCOpeHcy/eKreq2o5pYlD+6Aye4mG2nnSkOE+P5qpKegGG1GnSnfK/MC5uUqKu99nFoK
Mr2GDKh6UqP3RQ7g07AY6XLizADnAOq3y5uadclTYkUwjbZCcdYAuPCZqzwF3tUQaUyLJ7unNaQl
tpRNlnVN+mQflBjPm4ycirOQUqqSWIZH/EgnyZNQhMgmN0A6B7DH5vrJtihHsyWVERmeitkvn8n9
LS/Pm8kFdxhkgFg2L5GQGl1cxxcVyl/da3vTuXHCpe1t1auRYfAx0o4NHcTx3oZZXTFzhNidytn5
8ZCCaNokKWEV7wnUeUMYP50zHOkz6nHnop+TKd7EVXob+Sw25+AGHHXw9x6CQ7sTnh5O+r0fG4+7
M1o6iiL2I3kXTvlDK01EA2zydi03jkbnyQvasKz5NucevZqEPli99YyMiPjkzOfK63ciRmcMQpaR
OGqsYl7bLGlu6qRX69xCeEz4KKiOQHzgX7y6Z0AYG04r9dWmjDB38UTw2mXusa2rrY+FuytYBrFv
w2SsR1Yf5tcc/wP6w3gU6ZqUwA/wgieH4qBt01QHDIurdHCBhPn7Ys7RAER9SykEMXOruXeEf1hU
h9SHo18yYtZdd8uqjA9ax7Ahin+Bdi+TXvovyu4Qcj51wpVr1pcWV7hKbArAdLAfultr8G+n2dk1
BsMKyIIbSuEwz7Q0ilTqVvnqWlgTSdIYSH4f383S52CDJxaDMqxszzmKRSMM9L4P8OjZFtUj6WJN
Kmve6cCy/00Ca6cdEKyVm7FI3/18vkL+2LQ+VlcrqrhMIF7WnF7YKfk3veZ84bEbsSSzCmAIHo0O
dj39mppY/hqH5AOByRsHXyBRz+EhhyteukDZloswNuarYdJ9hYxixt0RCHGEb2zcdyzq8sS+Mif1
PNMHj8hVdK5jrrN58VekiLxujV8BG5GV2EeO21fYcMD3uscmYmxCjf8ZmkpvZof9ZYuMv5G+3mhz
uoY2xrox45xEBmkVO8lPb9GvMI+rFLZIin/JnvA3sQS9wnFZtTV9Gf3YweG967GFUnticeIAL+Gm
Jqvu+deZjYJ91iTXheoocNLlR+Z69JjbX6KJn+P4xBxFZXAE6pDmIsdEiAOcPhfWqZW8AK54GM2A
Z7KBwzU2necp7g+W+u15P9jZcNcz5uIjt9t9Vy3GaH92t4j0LEeTtMdwLalw6fTFaW3aLXxQW1KM
3/yf2PXT7xixiBiy3jnWLuUUXZXsqe1aUVg9bHqH/6us2hUtIsm+63h3AsURsopPw2KFIoSJQ4GG
d9qkdhYiLYWFF2sJ7pooYXYmwbyF0b3ZM6LVyafoGBLpD6TlwXd+Mfnv/SrB3sb/wIgg8XQOwPal
bgBslAWdIW3BJ3gEhiZST55EWrLsHSgDK3eAzjZg56XrkW4R/onSx5clpVWLk/rr76qjQ5xG7RYU
AStjqVjp4ufbY/c5Gw09OU5oPZNkHLcZwdgppqAor8TdOEbWquxm5nYa8lbxUHwNaFXrpEAvoxZz
bTWLq2sBGBtwJm5aC5+1WVVv5DnMY8guxRwpFesYVTduJ8oL2v/sULbStuqjMgf7wP5FYNECJYAj
fGIf4edU7jb+sRBme9F2q490e+0CTLEXO4ZvULbmEiRZfjeHZLhaPrT7vk3LY2vU5fG/f3pngBbH
ntMHdBr+7d8XfhKNfu/468qowLy98MHmLDb70P5y40WVRv7e0XMLblgZD0ZMNrKnUfsSBFTRzFXD
cgNddaj8iQcAz88l5vswsH5ayVwYb2bbviWGk/wS10EgnxMSnlLe2y04LLN1CAwzRrq5li8lh7J1
FjXdnVnrYpfw10J34hMOSSfmr5t5OwoToTCkFusBjQgy15mNrc0eT2Gl/9+XTMrx9Pfvkv7EGjI8
/v1epsJHhZl993++/e83va4Mj6I5/++fEvJYPxGnJi4+RS0ZPc2ND3tDyXL0xDQPk+z/f7E6H8RM
WO5dJ3dOfR/a/33xl1+2uczxinLeQ5F9LQYqsv7+/d/3JkMSorWH0ZvoKxsXVnc/NSQbDecuMtii
xNV0CGEn7LoS2CK40JG3dAZu1YYc3CAaCs5FPPoLOLkxHQiWzfJ+nr1jWuf+UZv2V+TyyUtxqBwF
B1aMfnA6j6pBIcvJjqwrOos98FMUumCnXyIE9JyVx79/sv5LFETrAFDTHvhUexSW0x4n8gXHv18W
jc73yLNAxor2OCzfUUfcu4OZ/q8saEeeyYJ1hZI8LkZ8K2FMzi5n9Tj591NMpgMLmSCPZLenof2l
+D4+zVov1xAlYA4/SKQutWph34UpmGfYFdCJ2rbe9ARaySN1xnE2hQHStXWM439fln2/tlPzBpp+
fCyG3PjvS520iARFh+mUoBP6HpuZv2+Ry7eYi2Vrpo83cjzI3KQgGYz+7HorYDViV3TTYUZuOXoU
tKvRUadygMLYdWfD/K1MqzmmhcGSzse8ZY3BEZccz16NNz22kubccp89lEa5VcT+j7jcUBNYnqvp
k1xxv53EX9WKxt8yW6xzohtWL4JtCZqBMUY8SbL8Ypkhm+MDOOyUzAm9BzGBHj+2eaX9E3raAIof
7Kff12vXt5x1NUiilAGKqWnNT0hreFS99pM517xQaBW1CO9iFB/cKcIVulJ0SjkiJRW+1bGawKY4
FEZUIIVopEhXcvCwYuNHXruuvyRE6MFt7Y1rguSocuAS1tQgXDTmzagpRW89RDj2+6dA1enJpA55
JfDlWOFKNYqnYw0ldKFPhtj3sJMSIe/yR7p1jXkhcPrjtrI6jgOU8yHlhsOKH5GijX8qjsqDPwC9
rvBvuQ0Va0o/Iy+dmUdAdsOmibGhrgVNlnCm53Gj4uc08t6zIt6rsn6rnVNNPcfoS2hV1G+UHOw4
qhtbOGU3ffZPxBzhIDGWHHZhQ0Qf5VDvdeUdx4pYhVMS8Brd+FwAbU/a1D4XRsb+KIoPVVsCHCJT
2T1xn+tNhK5uuOsc+4dNZbdmkt+xQBZcq2W3giTyHFhw54nS8BOycqgaeicTJs+GxVMdBmurLOnB
1o9REn0C7ZaboE6vaCQJmZb3Ig1j+u3SVWWAudTDLpJFt/SR7VLedWwI3r2H3V2o5Kh0dCsc+mQx
FDItqHXUD/CAFaG6SvvrRuT3taNvw975Fdzi0OtB1pkpyhVUbirdzT12zwqWeKj8cpVExcNU9t5O
q2nbeulD6y+CdBFuUie+ZGNlr+3wyIPitqvbR0NF/Y3dgrgr7HsCDi+27z2GS+Hc0gWARsiASHqw
J7XMYxRfpEFliKDtfE7g+FUQhImJbYbwK+cwCUXFrYpXf2k9xyQdIHGKkljWpHtIkPGvikDIujYL
I6aiPHyrivo1MrJXoFxYEqn2ZWjQlvMI8ZUnXf6d8T6ylnLecIIjtA0M+Da04pvRhn0/uuF9NvCH
lRpjk9PDF4JdbGzk8tQcKwLwjofghheiTYr7Kui/GbqdG/PVkg4Wcuosk8GUO4kWEZtgJqaMR2xP
+Y2bfyt2SFKK32EW0aFQ7VYb8dOsoPIW7qZjBXshXqCgwB3yutwHOnilDo2tQcLhoo0ZUybEwHD4
6bKZoocIeTJWVwsmJK5tcg5pfM/Gp+agQp5dGSzhfTI0BlAlBjjLoSnRO9QJdvumiG9jW1N3i79x
57jsCUKWZxmMsV6ACRgzn52iwVYaJx1LRqPp3+nF4jNgr/zShTGWuptiyK6Y90GYmp+mBiWjI/tb
pNi+Gkx24EJmFpye+xZRgYpEA76VcuGNW6of1+mMjUk/duVzZwLIVMDqKt9ts4OE6x+bToG6LDhr
Ns4D8W0ckDn8aJd5T+ppG4ZEEMO5/8KXfsa8PixloiSigC/mReIBIQTt0uJCrgsPBvHcfnez+c0G
I9kIHaH1sOxjy8yUPXGYY326YiXOP/QsLWzRipVTJG8NDNtupDaxsl3MgsX0PvX+g4tKy+GkOPYZ
jskoLhiAhggj4pjjQ571t1JtfhyC+LbhWB6TVD3EhQbxM0cbyZ/GAmz+KEek62IuBmS/8B7HIUy/
obqSCh3WeVR+2Tw9eRt4QRuLucezeFJI88UPZ9JqgfUi6nZj6uRWR9VTbxn+Vqrz4ETJrmug6GC8
2qR+y9ECY1vT7Wal0Hsr9peI1Gk6slu0Dy6BGTdpH/zp0ez0yc/lD+4+XDcFZk89PLMjOJQZ1IzR
usvrqVmlCyLTLQIaJGdn7/TqM4AC4XvJdnL2iT1cSj0ndxDxAf7ZAeAhpCN4+OSuKKxljBOue3US
VglVuBmT7FiXSx32GO+lFY5bGeEMKAb2swDRaAiDFwrx9TK38Lh0CbLAH2ocNEG7ym0siXM2H4MY
o2GVAtkwiUENIn3BZAq5aYqzIy6Mvdna9628ApBqngkwj49AN8DmhDN3a0gjahACozytoeCDHNMr
t8AjgL9q82LhSOVsBwG7zuv7Mo2Ka1Rx0HR0A02tW1OBQ7f6FIUsP8v+0Ctu6kGV0CBO7prUVnT9
+9J8sOwIVprkdB0p6zz3AmN1DfzGiSrzmjkJbtdQIGeRjFdx9xB/kjc+6ZwyGq/weOnmGE2JN7NI
zFXmPGJxYCuTMwvGOjiXzBLxsuun1QTPflYOK4veBIIczIOWQRozBmIwDh9J6o7npqpATzZsaHjZ
dgW5bXwbuFPwDbD9yp+Aupln8ONsfLNhj84JoMGNaazvzwODPZxem0HMmbYNJXIhP4KrTHSAEtHS
tcvuLhctbs644+Kysk3vT93d378PEhpjKlsj+0XdHZnsdi18TEy5IFKSUBi/jY0rAO30bipDcT8s
XxCjz6KmE91u/PB2GTbKqUzvjYS0JA8wZqnll9XyhSN7w/aZXuKxp1TZniK1/fvdzpLxWtNtzcGQ
7+PyxhoUjy1qpZ+c+iq/j2ZsDh5FtH7KoQkZz0cDm1Iu0Rydm3EbB0nm+xEXqnUoYvtYi/65SwLK
T8gLrVloPHhcE3t7Go3FdxPg5cjW4Vyjk2j6Fri/PMcKBCRJKlibTfLSLH7xbvApKV2zUAhvG6Ww
vqXiGD03kN+ZsNy3qiduHhVLM4gXnq3qXwsdahOTUVqziRiebRtarWs8/f1ioJNlZE+8aipZ7zPT
Gp8bSKYR3pPHv1/lOtkGoxfvhIvpsJHBiIPeFfhYvNssCp2rmKvyuXKNf15dNJe/X81dZNPxVYmd
Y4sH1+3VM1cFd1QTPagRmXq2ncnFedWPu7/fNcdpNZtDsA4MlULjDtUzn5Z+pzBm4n+rqmczDtND
OvnOYrEmAekz/njYPI/SgkAC4bt6LsJx4lPBOmTKAliFuAxfWpnVpz5piYsM4YXtlLxyvAQzLuSt
KRuP6IW1tUPc99LjQTtycrIc7u0jM9C37+NFO3V5qT4A9hyBrbIEKUp59co53kx5hDDgDqdaB9O5
bjoHOkhIE8vcvINsISSZ+qt6oKWgpOJz33uTgU9NPxkqN+4UF6zDd9exEb7kCoyS5HQ1ECDYc8QD
a0hJ/Y2mCouF/PRYONSsxsMr3HLcgmHG3MVnH0/ObiKRwEoKfQ+mDNka57vNh25DBIJj3eJYSFjp
76okcOhSxVgBQhaDbpKzQMDeUrtRfdBJuNU63WBltJGG42STCubWAPDA1PZ3ZcU6v3XCeMONlFbd
WyXKV9uWLtJI+Mgmk0GwdHiaWFAzYBSoHVb5i5zHZk1N4L0IiH2a1C8WS5+kXQ8/ktLmgYVe32Rc
llosgyfkzJLzXRQQG+WZGkM3ZGjhsaV+43m60uvubqjAeAH/h/EWd2QZe8xb8WIQtkijt6N+k45+
NCo+3DXUMDrexLkPbmO3BrzLvsPtR/IXJ6XIEsScyBZ28bfk/uW5XE3RwAJ+csi/Nq1i2eB4YE1d
Y8NdhedIND26HGP0OCweF7hKPfZcTjr2bTEOAURKBEjhqY0Y2CP4wYWE+2dSGbDpIrZ/luc/2KN/
bxkKjKjvfQ0hnDYRG+sM/gZ0BeuQK9FjudDWbnkaUozZ7Ix3sLDxfvC8bzbEyNBFB4ctsXbhYAES
G8kGA2rjvUzdDxHCgayUhY+CWJOVcEou01JQAVE/SobCwoWgwLFtnyumcyNmcxREvcndBh+0w+5r
zq07fACsfKKG9SLp0CENIHOSvbBVxbgm/fu2WUgW5JMb2guRrBDvdRxsgDgBXq3GiBgSMVnPNMCV
YEZLEYXCavrNmWVzJ7w2AEyFwwExiIFZJm7PLrP+rquMj6+hqTFxOUTl0uDzhjUw5YQdAI/Uds1t
P2WiRL3En3SfyFyukYa/xOxHGxvTOBMAxHdV3DHIP8kaDKcTIT1VarjzougGk5XaTLXJATMiF1KC
ouoA5pja+q5j+y1OgmFn5OS9KFdmHTHMq74oxlOZ0j7m8ywSAe25lBg8aAdXO42cat2nGq3Jvavc
7teM4q9WGj+gBsS0uCcFa+vC6i9yMN8yj/lpSgwqeO3broSti6IuYLQh2o9ggdNh2DuNO2yc/Hue
s3yFTrWOwuFXzJsMJv4qF5eBt+PAD4QWVnxWbbqvRPMWiXA4hHzewUrehvyvbnRBmxYW8blJ35s+
fs4i77lrG2uTldUV9/XtGI8/rDKafePbbCnTr5Tb0GGkJTFVuN3iHKc+rxLqqK6vZpo8Q57YzHbH
+jd6A0C6Hb3u1CruNqE9UPvqrHm4uDtuL/C9NwHppD3i8RMNe63JIV86ynjriFUkwEIwqQNlyMfg
JniRGd3sbAXRr3FGpoWV3hLFATM9caTV7h1QNCASzK3mnGEI8LnNFXa/Iu6ARBau8goQXJDNPPVm
NgWIAWvXqSg/KnhAJgwoCls4B9h9HRRMZoV3Fy/cGjkFVzshGuLw3gOFt0+RGKkCiVNM7izHU3j4
60nPHh/c8HUeSH7j079WLhBFG4cBYvrEHAYqawPiBVdaZm65KrBDo5Z9zNbAXOteKXt61fSJJAMO
HjQZQhl47tmxNRsHMsSgKmPlpchWXigw0xoV4GPJKQ1+cTMh0MjsqsgK7EP+q5KSgBCLAhFuosUZ
MjCMnF1uS55winbVAuGfmrlToTFm5IjdWw6ol6kkpVwJP0Mbyl/NpHoTvneVcnpUqYbaG2fP01R4
a6mCN5dnwtTOz1k7L1rMQJFAwK6tSc37wAwe50FxlEkXfzh2xm6mEsaT1amx9QtJRZK3dAiLtKEq
AC877DlVbVwSJciULsl8TAFMkhRalrSC+MkvmxX0b99HMpwpRbfML1ZrZZsocGkJdrx63IfCAMvg
PQVpHK39IYR1DkpiSi3oh0V4yPsE6wOTe2GBzwFjig8c848XsGNkNljRjoQrwjEf4z58YvNwW0QT
DWJ5dEC25cedup1l2M9FL/7lZh1vSJXNLOC1MdzlkXvPGIrWJjViZPnP1vTdOD94PL/SLLkGY4sW
PRckfQyq6pnT0M0/nEb425B8IWZ/i7wg7Cs9l48S0w+3knNcGlfbi09Zrt89SZ+l33MkS4qP0Udp
qlx73QMWZmbstzytsZYlLs46w79QeoK6URGonrP6PCVq3C0Btk11G/i8MvnCuvEn5x8lPUs9zcCP
bdDSDZttBTUGB2cXAUvR3RaGEKu+JThSwOQGcPUepFxpKA2CMDHPwQ5oRtSV33kv/zUWH4fEeiVk
ti6oMIcpwPTiIHnKMBxXzqA+YAcgDY7NY+aKg9vdpVij2PjgFfJhj+iWv43VJk9TARaVFcuTDEl0
5BEZdAvbKmJISNtlIb1T2Mgvbrxr32SBTHX80W4QiTgbHaE3X2Skx32lq8fW7J78vlsRpH/qnQez
mkdKqAjfR1bxTGPMMbG9L0OEp1HzhDBaQqR1Sx+r312amIP+kAdrCLJnrZF+XOfQ8tjes3I99dSI
8wy3d4EPUGjAi9LXN5qhocJQwFWurz2Hpt0A8y8uuTjH1LzOodeuCfbRHig+ZK3PLiVnPCFRSC37
VXf2OSyTBgVpkfndjhuNoAHlV5U8PqKKognleva+KTDbLTmGdkBhhdzGzRMF03KYYWw3X0BrYPjW
7Mxv0yiB3bqXw/AZUVLEOQ9bgZrAe84CzLHxPxydx3arSBRFv4i1igxTZcmWLDlIticsW3oGipwp
vr43Pe3wni1B1Q3n7AO6c8y2mZxYCA/fesOZWyCLMHwQa5g2jeaoLH4E+laNI6wiJeQU2U3GHCj+
crtpfHI0/4Kc6i1B97b2/YjoUodobsK6UukhzuMsLMRfpVv9lhQsfGjx2TfrGy4VIrZGIu88/6dl
ukhyiygvfvXeOoQsjJJdEQN1175XNt2/YYpnQlUHXlfD/A6habGT4Tbmt93lNgwsi4l6kzB0bms4
eFUg95xCQFKCTz+U8bqOOSeUBtnLjgQr9KIE9+ola1GhfzKcr5F4eyYaKV8ZuItiprJojyAWFK9F
slKBhhq06Q5q7o1sFCneQPXDo/JuG5R2Ta//MD2cGpupqfWpyv5uhvUeFcFLbOgbkcTfKfMNr4PQ
Kn1msskANPBHb5H5BD0cJ5eCaoqNe8fZnUsL9KtnXAu7/8kUJ7aWSTqA9kEsLv5XRuJJfYtEcETv
fiV3mjJW6jeGmg+E8LqTPpwRVeFU1b+qQExmFoR01BModROkXDU26coSNmI30kemIFinlbnFnYbO
Viu3rN/X/+9Z0pzJHOeJMKcvcCtPYYvfWFXOD1TWdeT4Vy/s3x3eYrcWKYqmBzgbcIUTQB3JESYK
SfSe/ffCWPMIcGXr5Qx+G7AJxJ4v8POhRbfls98DlbYDuUZdIRh4uwyvsTXwrSOWI9mtlIcybLtD
417sNPZXVa59E5I37Bj1xOP0pKpmAjoCkNoI20uZuL9M119MyxtX01RflF0egzR5sx1g8iIijlBd
hQpWuiucFTmaVzel24Bc7odMYVFMws/B1elU3rdOKNCKoW0E84XzyUSMgqf6Gy8dXvHW/DFDZAia
h0hMYnfvom4pQnqbhCm6YxvXWjbljgCoGIUVgV1OhQ2XWfJaTSjHPIAasQ242C0Zppru8J129V5l
VCde0HxZbQSs3vwXT8YH9ExnbWewPiLrtfHVO97SrS76D+CK3ZF1AjHlSN+6JvooatIVNB3dQ3Wx
K4JdC6aNne+tIuNMWMe1HMadHc+Kz8b3Vx6RcGP2M/rlJ0KmDEyH9oTU4tEyPT+0+IrQvNMrtKlA
MB2wJy8x23ksy2WHKADC33HCnrpoDE4bJ8hQetTZTlpE/IDgY9SQI77tv9wk+u2QMSx7Oy2J20O7
pcJnNyG2RGenOVinrmN47kgX5O1IYmlF+JiKQOkVn4Ad8dbh5FjOf5vjht8+5YmTx1hiILONDeua
zGbIkEZk1ES0Eguzqj/wge17ZUTbWk/QPyYEZcvq3xhi+DeHEi0ekbkAAgmk2Fct8i4+IEypr20S
Uf7CmS556HOv+irTOdtT4klwoP/RG6aHJEn/fHAP+O3dd4PdVAdbHfuevTEg+FME4F4s6ssUhYfK
CHfQqpaEWx01CXWyrms2O7bzLdS0j5P8NZmGcivd6CEmpFts5ihGyuvYRA6KudReWZ3/FFrwMgkp
eXOD4J1CnZJU6CXMAWIX8t2kewHZukm8Qi5ICRlO7Yrs54NdN8+hoKCBeKFvTZPZKvdiTDQACEES
3upUfzHjCmRQ535DAo2evGzgJ/SQLpbDP68q75VTKJD60QoyGgs0UJarvkt41mWzhiH1JcIh2daN
jrgonhAbSg4HaeY0slO+ikqjPoiQ8qSDXiHwEtgNSZ8AMcn2IV+smQf+L52G1ibNsGGaZne0kbBn
AxbflpE69jznPRY/ELsc/he1HroAT0OPps+FilAUbDe6kUSInngpz52sU8p8XuCyRp2+6pKa0V7X
vqFIuvjW+DTku67BHjFkrc9/EnlnitAyYTEFYi+sU3FQjvbpD8JC50fkVxB8GTWQlLEYGX2ZH8z9
5kxykMHS6pq956E0Kg9jU7JAlum4LQKje+7NY6ahs2lHL9pE+N3rSfDhSkp6zzx0Y0PHDX/EdW49
lmf8SiGRsHoW4X2mTybNWaz0TmJPw5WR9j429MS6ySJEn1U+pZ1XPszBfqV3rV4s9JJsDVjqOj4L
OaXJvRP6By3EN6zrKLNbCeEEOr8x9zLhStf+ggzBSVw/sXQrdgXfzFBPL4M7Oqt2fLfiDnkQL4o3
iafBxHIohpOFq/4QjOpZMyYHtJD1hruQqX2noSplEmKH8FBUjhbWdreIIMgfvgoJEViT4hQUCl5b
KG9O5G0L8C7oloEm9TYIElk5q5GKh6lR8nBcs96yei/bCSkFTszIVU910uMUjiHMmJO5GTvmbJbb
vk0+j0cSDVet5tKOzJ59HjntHHd/Bm0ThH/DZ+h+z2YpJYPzYGfEHb1X9WiKWVzZA2NWu+HZNf0X
T/nkB/kZqCNZ3QHgLEdX0L95bOk0A0NtrY69o7sHvU3KvWgBjRRdst75TR2QEjtP4EFOMTKvViJn
lxvYd8bhkHju2mj6K2TqzsJq0g8YTMlLauIfV/fG6Xq62rBeV7W2CZQsnpnn/JidwO/agKcIasIG
h/6JtpUTdiBGdxBvRcVMwOk6taCBJJeIzScNo1qMRJHNRAtYOzhYmcK95y7OTO1S++B5gillOyT9
c08nI3JkES34CKbiV+A91P21BxebF50PjWQpjdCgoMhuss5CsmdIGFLYJ4mG9L8Qqp6nUX8yumRv
JQqZEAon6GI2c1n00x7y4L3WofeXDu/utNZjdpTM22oqruGgPIvM5gTmZlmsc4ZnzzrkodUkcRv1
HG7HegjfcwG/Q1XWnvlNvtXtFhZUZANQCkuk/T7ZlsjqS/QPSxKzUNvOqw+Ec3F3LCws4qr/S5r4
XOFeX/bKRSKTJO+tR+0XJ/vEwlpVuG2xqXBRCgyZawFxirEePjPyyfLqaSIsZWTeYAczDKz50A3z
XkvtidXcKnStS4ngeSM9fADkZ0Xht8t8u0njnz5hkQl04sQ3+hRkSbDPKvbaIcvPAd3HSmo10sYh
XeUha9OaA1BMPGeGyIEx2fWD28IQzgPpd7WWxsbQkIqFwUalvB8hzAGOHgv39HiMECbAcFLAg0hX
Ldon25l+4yEzKftWup++oTuHTdXWG5kYHw7uC2Y6yd2OsPsOFSBV0+Tlc6C6rZ352y7bT35pj1O1
JkFSeBcrML4nP/+whvvUqJ9Gpt2hTIufkYi8UeLjh9sgjfGIqqtbcxN91a73LAb1FZu4AVEtYOgC
3En7Jh4Zq90l0nOottpc63XdLcnYDfjzLn68JqGbg4wrlmUH0F8OzCuxeL3lvbyREoacwtuysvvQ
+GmB0ZNIPFFC8Vsgdtf0UxNpJ6woazoqNFy1J1C/L4pQRTsChKeF5HxwW/2L/e/IEQNcYqI5XyYM
TqPOCJcQxl6lGk1uHQQBXVL9ugka5F51n5oJr9PqbV783t0k7TDnjqAm4YAlPaKudjoEpvUknIOR
6fydvKWUNeOTQEbBuD2AN+/wXuSF9RwM91IjdJYwvLmmZ2NsyX9kUH5FREYvHLStvAwYxbLCYlzZ
T9tqQJrLjIvdb9t+jTbIGQMB+NK0jR81NAQ5Mz6dwm4hPEOtOIdacn2Ouu2e9ZjkP28OjXV4ys04
2jQzoUDkr2OR0TbEUiyr2mOKGz5SX39UmIIW1phxwTY2drS2RtUAbA2FFv6cepa3sOXQyzdPGq9l
5d4KoA3Uegn7x5GnyfDnkXDRsOjKgs/Q4Ezj90rCWlGpD96iPmeM2FH/BdyQPV0SPtdFqDDlGaaz
Hxv1bBVAHK3jKHGZ6cjKFrpIxE61FWdZBqxZJhR1mFf5R9P01LIiFVGE8tFz5saXJL0sxfmKGgPD
AaIaSs2lsJILG71prVHpLFvzNPhazyauxNnYifsu9P187UoI9aWjH/EjklFb9GwwTOeZAMFi65bO
KS54bCH7GPvS6flaxBxXWbH8GVnnlzGjvVJQmGl+GOzQawPE0MVfMzreS4MjfBGZryqlfAqZa0/4
3DZ5TmgvJp5Ws955fJAZG+XDZ2vDgn6irJ6zM2NHnn3KDSSTP8mYbIXE7VARO9OPK07qfjmQKkj3
wSaj5I1iVnfMY3PvKt3YDE7zpofawevFGtTQaoS5YaevLo50REfy15RkOUm7fA0TXDejmxnLHN9K
ObQ8HyX5SESmm9OjI10N9BOqkLSPtr1fbJXKSUGs+j+z5pR0UgksgCfWrjBQSrK5zYrDrBnsfV8P
n1KWN5Bj31ZSfYXuVipstUWjv1lpYuFxbI+JhLYCAOAURRjQGkV/1QTDRkaGvQrfVKqstV0qhHJ6
eNZrsMJB8iWDimqr45Yisocy30deXExA+pAR/44eW/lqMi9lbVCxJi3pEGl6KXyK/waf1grDAHc5
S/yVjewVMx3jOKbxD3vEulux7kWtn66CIH1Ip/wpjW3qGBgPBJeO66ltYJEWlSE7oQtRkCOa4RXB
b81blHaQitDWAy+PaMElqxLRFPECEdyytZmWw6ZmJ/zSNRYIx9KmmKj1U9c6Z5M/E+uCYBTNsCwN
8dMZRUK9qW/hMJB2NnQPtiavY1leQHOAY5ZvOjfVJsBly0QaqKOZGNGBphsJFB6BFKUV9/ayVaiQ
zEHNAD3vUCU5P1Kf49dF/6bTvrcEJgWzhogfHYR3mrDSDDMUi87gQOCsdD7KupdbvSk/pqbcDw2K
Kp8cFGrKrOCxTylDCBPaYk6HEDN2zwZ8chZmzWRM69DDJG0Kk8xJJ+Nd0zvtKdXkQffidDMgmVkm
cC3Wgr9rpQXJx8BkdF/I/Mp4od75+t52GBiwVyfzgUhLM9I+2kYwYrVsZl+69elU1dUKLcF+jhM3
ZT5YdjjOxrxJFkjqvthsnCN6mpoaki2PqOn2yv/1JQZO24WZh9NmaoyS7SpiNKWMji7eA5tVpn/t
PMMpRiZcY8SBIPzs36AbFm414008jwCh16R6pCvPIsu+BlGY44ZdRyMntc4E3zJhViEEnnadI7gq
GvOSKZdxayNHlgTAnQMgfIJ/SfTCrq+daKlHo76wsvCoQpv93chz1mNpSTU/xpyRzQcK4mveiP83
SDT02pzYkC2bDmmxb1RYgZCQ2BxvGVr21OQW8rP6cwR5UJLnqdh1EvjpxH55HqHOrHXPCnjHN+N8
Ojed08Ii6vbcETZRIljUoVEg7PGQTvb1e9mpmytAfUYCX3XLKc+AiDwsI/uK+vd68mDfhdfQH96I
qHnAIZxN1Ka+dEMulErcza69eTaChUA3/sYMW7496MGS/QdkxIbq0g6ZRjoNTMAqzJYcD0wJebHe
SuEikaGUjiLCWCOmQnQCLFMDNk1F8F1XzZ3wyQOwmX2TY4omTbDQ3hoOKpgcoDow3Q/ZDRH3Inb7
rUWpyWxJIBxm3txOv3BZPyThXy2baJ7IPZgo9CIaXEputEK/5AFI9HCK12k43tJQAv6KRLVI71VY
v1mD+rBL/SgJiVlcG7cl8Rqsi6UbL4XbvQ42KGGz37Oa2OVetpua8eBESDaV+/CT+Co696PIODZD
gTzU5EWQD0ZEfNs+C4Mqb2lPaD9gVia9y60BeBKKXggd6f9/QJY6tDVdfmopZchkb0aQoKNKn0WP
RFSzLDR2uYvQjXmzQnocmzBAcVezrOKusCcSlor0YiKuSy1WNqH1Gfa4r5r0tcJCwPJg2bNh6HT5
zGAel5Q7PsdJewpIqqvLaAereK/J5sUPjb3RMtbHxzDJm2TNYMTAOc34CGWB4mAel7CRT0hUA0dS
3SItvgbTeG7czVQN+6Qsz944bAq72EexXMUz4sIMn+sOviNZc/RZWhR/jxNFeY9gEOUJ7t/kGzzH
++CEZ0D52Ex2QaSfEze8yG5LOY5sZWhfTbc7eKH3UfTMvUq8HUbxEXUF2bElTDBeCUdhnHFrYh79
ZKtqUGyTLJd2RexBlHIaNCTNNM4AH7cet2krT31fQzaemFqJb0FVGzH9gQV6cCE6ypHTF3wVb2oh
74X9z0wFSb0MgbK+flgevNnKTDqyfvE5Mz+UeUE5KzHCZZkZ7WY9Lw0orjMJFQ62wrJDMdL2gCvH
9MoT8Jy4GPOC96pMPgR4yCg1zxFhT46efVcdmExg6JhmrH3FcndQ6Wdjf+l5dmdfT7ZboM4q4cTV
eR1nWbcW3IE4gMNImNqZmYCH3Wxtf14aVDzU8rXkKeUVV4vcKD4BW+4slT1nA6dKbKk7Y+P3hCBX
TdUnuI9kwynkDqBKce1ZK1HnGdY+wHtW7q56NzwRCwsFMsfvUUd8Dmo8pVNpbjtEh4vEnvXB+nEw
gPmr8p9L1rAS1puW+K99Z77iCGIqn3aPCje3At8RFhDo4bYsplxcgERd9Tl1vWRoQSjWMnZJTEu2
aaaLNQu7Q+3X/2pL+8MVt6N5Bh2eusD3bO05d+guOr0wF17QnZgi0uIQ0YeAHycMAgWZ9is/GT6b
Obo6DK2/PMHQ7ylEfcMTykQk3zOxwOOP62zIXSpAZ9dkdPswbRaw/JJSwRCPXth+qmXhbXOd1jau
SRJgulFo2Uc1dCsedrJxi3jf+eMhTFzsECNweJ0wSqeYoSWKzW6J84RxQkx9YEd3o9H/SQtnZCeT
K5LOjZH63Nw1VESBM66d6j0r/6NV1G8UEj9ZJtudI9j1w6giUCX5NCe44XmG+LYcP1GpvKTarjZo
l8pkONM8/2ia3tCFK6b77rNkZI5dzVowFQ8XQTpt7cSkLrOA2wGiKCwUy9Tl+znnz4g4d0wVXczU
3+aD+5UO9sXpxFfJgmqFCTnUrFPvNX9JT/BhgTw4t9XdT8x9yUMour+Y+D7Ot/GUf1fvekMLHbLe
s7viPfXHW6usXzeOX6Ut3nJSBinECehwqyvR00+uiSfdh0oXkiPQ29raoVMJrfwgmU67zF+ZFsJ2
zqc/2rtX07OGJVN1XzhbdhjkrG8l4MAeQsVy/q3JmU23XinYkkdPVjKdWOScjKxa09Yd0MDO2K1H
XVMv4FUZiGenE7aRRy+1PDhlACJS1l2mIm5y2rpW9jxyZSn82Hyp61GMd9pEBLCU9XrOwZFCFlsO
k3+ePHgABQAmC8BJMb34jfkudec7DpKEw0g9cOE0i7FGlWbggKC5OTTDBNgdBIxseK7GEhYx4X05
c1lE2W9OJNDm4dwbu204dBeS23tIrsWW0cu7x5c5GfnrwIQetzRxgRb6f9nnK+S8LTIch2LQ9eHE
xLSZ4TCuCMVM1k6X/WLqWVdpv6XDJRDVXXCtrFnC+dwUWfYyFj8oT+PeqTZ+6cl1bPHeO1541Y30
JSk0bEk2ptMJJgkeLdLUp5eQLTGbtnfgi7zE8I2ctL4RKffXEfNKo0QCuT6t3ZYmXqInWzQtddIP
akl4u3FnINmICKEyP8jvmDVW9FROOxdBwcEwictmLDZmh9LWcV+nHFjgqxdTNi1ET0BMTDQP9TB9
BXUSg7ToX64LZ2nX5UXBD1qVNU+0x3ePoHZlcLuvcjCGcFmNtRMV73ETHuXkH/t+TzzZLeu7rVH0
5yEcn8Iq26FVqwnO2kp0amkX/NBflboVLYORIAgv/Na0mE0CDMMK48QiIkJLtWINTWJvaT3Bdhob
UajAmJh51Us0I8TFbWONhAVD6euRHdIk+wFQY4tTSSYdc4Zq26Huq53sWfdcfTlkRBv4NNFYhWGH
M0tsq39OIY9WrR/NhAHjNOhPI+dT55rrpAXfhehP63ZIthHRk1qcJqyZigqqeet8a4mHGAFSbVFG
T3nTAtTUUSM03W2o+TYrmSNyOQJypp2jvl8kxqvl4bzNZXYwmxab3qXnXJvIt10YXvQ3v4Oq6C5R
zzybav46JsNR1hoJ3xY0mvB78K1D4JTvQW4/lcAEVsKYkNsC4q9oS54HFrsrvy3Phaf/NBqSxopV
Wmf1WIKK48TyyBL4aAXgiczil8/Lf4P1yFPzWjpus001950yPK99Z+nS2S/iEfO7rPejxZrdwoSp
NV25aLuMB7QHTaZQ+VPflHzouo1hICczXkWk/8ZY8YXqbzmn2gL8LP/ex5w/J2bhws8XRmZdLao7
rWWRTPu+6Ogr+0K8sZ3exWxvyRb5tEZE3SEJIJNrf8bYnTvuijVBA4QpkJZhMDbHPLbosxaqpv88
jf27PUx4E9JgU2C1s3wJnRyAn8uXYpX/b7lWcXgeMKbG0S+TfHPhK+gjHVUua7s/PGDvoUa+KuxO
ws8hy8feyqogxwnAg6GNjKDssIlBa64t++IJSlFKAch9HeI+INmWJNXVR+KyjI5i4hrXjADDEAAO
5jlvOMMuAiM+c8rffvIvNgYgTqCqQ9VyTuN/yJWSpWi0o3LHU0TikB5vOn1ch9r4Rw1V7ruQabl+
JSTz1tnxXdTOthP+dmxZZWrmCmL2+F6H9pk/R1sHBeDk1AkPIWppoZvkudnkeOiiPQdPjSi/NItJ
VFZg2uvb97JAkqzbxU/d9rvWhPUQdpQfDanmcJgE3oCztOuT4Lrd2Kb3yFsLK7nzTGoAK35Gzpi8
ik3cUkgY2l61Hh5t39i0I9k5jBfc0b9PGQWN88hj2ImzgjPRWSSmefnsRODXBOj9UJRHGGFnTwZX
ATKt9ac3u7PVujPkq1VVQNLdHY0gmYVZ+E1iwyfZ6ASneEsPNV3pWbDxWOSwfdLedTE98KhhXSt3
TKqAyPb9JYvjvagoQhKfUibFudmwzGgArofuM1uHE35Jechk8GGQrroUiiEaXCkE43fRhX+Nj3u/
jXdgoVi7ELpZ4uV5t+F4BRFKBrYkaxq8QwphyHSfqs68iKLrmFsSIOJppEnVJLIVjOZTvTmWZkTx
x3JLgnRddKxIeJK9Ned1BpEQg7fnTIeSHMJJQ+bg6MO4R2GNpShHqSUH86Qp89rZuWJDjk0n0JGr
6md76qnOnVMfkKqBuNod1MNnfrAKSYR05kwx4Y7HEpTcgH9CeNUNr8C1mMpLmdKgEyn6D7zWeRyQ
qraEnKEFyajtMZghy2ZzOtRLv9G2Tec/IztdgmAhNypiH5By7Qt1mOgmUSriSDe7ZlO7w9FovpNw
zrI19UtKqmarC+as07oO3vCXQ67tmFTZCteTSyhCqHnmOjJLfVH7JADL+tzH0bmuTeb1VFRUJncX
z7oxm3oal6hqQBtE+7wTXX+2SaZPdP9qhGvS9t6MOCAHBsrdFF9V6b9j/8aLQuumN+NZC4qL6afb
HlY0sLFYiz+C+Fq76cUqmquVdX8pCRnYzmIdOCI3+T5NQlgdb0Mjz80g15VFLx2RSEGq+hkwYoLN
i3t4fuGwWANEQaRXZsFDz/6VAsRzMTC1HSsW0lmK30H+xn20cTT5mZUkR/QEDmy88svp6t+ynJbt
AKkiqcU1tJ0zr8RM2GHyG1c6ilcXrpp/FsRmrpoyRNNQdJ/gC5gX68atqsJ3M023Qgyb2PAfjZUx
v0jGY8GAx7eClzQzPnsEZ0Cd1qkfb1xAoeizWfTOxsZado9JG1aQXBQJDfiz0PsC/Pd7umervjZ6
/iPy78wjiS506WhrCm1mX7MEZI1h8g/jywZ9GxqrSB+XsjlTq027kE6Z5OqX0QtevTBBmF4S2Cea
r0G396gquGpqij27yZ6HwTykMAPhYfsfpubjT+ddjSs8DyK/F850tdWlBIoQuOMhsCx3PQsnpVn9
xRiOUuXf81T8gtT8xcq9wdXyqdAaYBjkmUTE+GHX1UfFuU7u9vfYBhdLixiXRGwMLQKEnCG6a7oi
0QH4Svfult0v3w/ipnYJLxBzeQCDuS0yJmsI4yKRbXSv56YfaC575Wy51Z/1CSxI/BfWTrmwzfDa
9HvKxm2sNzDVWUrwWc7BD0O+LgzxF9EcGZUE7jNP7sxb2YDlGM06XE62tTODJwJJfl2DpBuCcCMZ
/Hh+cCNW6oAZY8npiMEGVZ8uxCeZmMzqHHFkjsEkRWeW2/7Gor+OTrduOpDF4gUe/osjKKhKKsj6
SNbo50Q6+9xQ0QiwB4vtW59TWo31R0XaQyvi5zTBFqx/GqVamwh8YwiHOmpZ4Tn0v/JsGuoXFdtz
wLitGAD7mM5OgiVtsvaTgLs/y907ymUc4UICaC8uEX4l3oDIfeaU29PB7IVtvsw/XCVOeu1tssLY
9zI9J5Z/yKhyW0pJgwUhiZzJGeuOhlFHrm2LwlnvY8YTmXaF1iSX7yNHBDCVg9FZ/6x4em7c+u72
PuMs/9LNHN2kedcVvbA914NFvqxUgqJn7p8YNzBLJDERKv4Xdgu2Ss0pblZxlNK6FPMeOaVyq2vS
Nx+DBzco0XkuzYzEAvZ2b8Vnge1SJBxJbkBAmIe+Oo6xw4cKCStcx6Z01w5FO35IBvVJ3MP17rec
d6fOoQM2oBAHPYxkT5thqi3aKuYKNdTsWipzYRoGloRhNyh5Jorh0dTYJtoBBHVoP/lQG+JTCsd2
yQYzYCFcnIELYlNuM5hD9p+HAnIQ6KGa5EelkYI6Sonc+zAxq4b9tkn3wZGr+/HDjLj7ORcguo1P
RTB8NI3+JCem6jkaTnxII5bxDjFKFRPbE6k/2/NQxI78OtnJjcRXXjln5shM9OsjmyaGx8FHzeMx
1dEnRGdgVE1wDEMKgFbjKFbA1rxZpT7TG+nIIH3/SlwZT26rPsKGwXjgID3TC/gc2ZuF/7gOo24x
eR4zQdwtd99H6apz41Ow/ev14ugNktNt/n3C9MNveHkTB9G8HrOdVR1mGL6z3RjdMjqaVQn2m8GT
OLRRjYeXZmaJdJxITIOBLAPheHbPxxWy+LGOd06lXRJh/Tnjza/rb9mi4cVFBRXapYmf+pF8HfFT
9lgZypx3PAWIpvCjORak465/Y0fzGTd2ycCMlCVHjEfPSF7Iq+d9c+cwOuwaYf4d0LJgJ9uQdMk0
KS7UlpwB7G7DtfSRVPQjy3wN4bkRjz8Fo83eSJ/C6TR4Ctnx0PUbSuJzWxQsrCus7xYDrZEfLbd8
nleSyhPOMNz8VzFaGYtW94ga/8QKqRHa5+ANFW8UGoHI7k9aAUJuCj+0BNcg2tc/Q2e7XKpvv+I8
kfD6QKj5kMOI8m6inHUnhknDnodcxYo483OTtwAPa1g8VJjMnoMbhsK3YBA6ZZf87nV2Mm7822TK
Xsg2+PUwsuG1uk0e1u6+eSa+6sNNGKyQ+dcuBTpRq3Wu8/s/woFdNDEkfOHiJAnb/NeiDJ/AfDDa
RqA8Vd5Nz0+0RHzUXRFtCH9B8Q3iC7gmeQgTJBgogSShJ89+jP5oQGQqRxK4+obFe1LvzNndHkRG
sW3uxmCxzEqYTuIuXYJCtvmozSd/ynepOa8mjJU7TYg1gUIuCOz6xhSNkXs051m/ftPa6FNxYGeO
t24KQnB8SaeDKTN2GF/jEG+WNjP7dn6xiJsIrSPm6h3ojdvg08GTygWyrgKERQ8/TLjb+HYbQfnE
LsIIeOuK6Saz8qOwqQ662mqWGGlgm/MoZmO+7mFErlhuvjJG2YgYNERGlhrjOnTuyRBvu1K7xVpN
e8hi36n+pK//tTysjCyuue58KjAxoSHmhQRxSb3+YdnNq5LbaIxPdaiWJMN+oLD49qEbGK8Ec91x
iTU00/USfd2HaxZrt6s0zL8t0IwpfQi/xBnUIE9Lm5faDF77XL0K1Z1clbIc9yPOatJ2RmybfuH8
A43+bSIpt2DF6BaUW98r9qQs/FlMeRyBr28WwvvONWHwNGjevS2oA6GQQFnkTqCegPSqvbqFdwKh
cTHMV4kvirPJxo/S0cbp+VNK8p4jSMRiv0gpld/sPPglAneDZMwJw68oxGlm8JGPBIjCIpYny/X5
s8lrQSYAmD82DroNm6COe8Cy/vjBaIgB60Ll4mPC8Jf37p9mq2gVpdPd1M4DvnVeaomhiZnmnBY5
crst3ATDi9LaZdmyAYXDe4RZ/VF2/r0B1bRyxZeXMWvy4fq0s4YXvw6hy8y8dSRbtXWXsXVDWf4c
DyTHufXcYo7hwil4XVSN0oIZOVCPaG8PPutj716r5sHPv81m8pIQndqGZfbnmd5fTpMvWxSuWY+G
wKn6jY1VmgrUvrFtYPS8Rpf+7WlMkFD3EzGsm5fcrr/riad+IMV1toSvdBmsXYxymHlz0lLB11UO
MucAUmE1H+ulzgCW9WvD/9SU9V014rUecI7o/6wiei6S9iUt+4dNA7DKnOaBOGgPH2qFSX4VNNU3
HhLSffqA5+ktxhLM/A47k1kjAoXNSM7uBYs82kyzw2CafErvXWLjJ+CcfLk2JT6Jn8jz3EueGt8A
7FBG9D9x3z0JpBelZ6Bp5WLlFg6RESKMCEy+Sk95P3HTvZVWcFJ6fPEMQT4rCVw1wWyggJaIINCM
9O24TmX3mhvun+W1b6Pr72PLfucv/01Y+aEeY5dP6pSpkTgcmeyk0DJ5I9uASr+DW93nsf1isqSG
RmH9KJl868siCk89lu0Froi3SMUvmQaIS5jBuYvHHSs7dI5LkwUyW9bh4TfNqRLudkBOC5udE5KH
M+ZHVmHwxyhbTT+GPo+zK8JaLF6JSH3K1EKyiDGBZOd9HmKgykgXd+jKqwqUiKxu41Dx5Trml2+9
dTa0VbYvC5PDepnpzqN6yzztJ/AmHjvPAEMWqH1FdAUiqGrC3FSWlJxMb2Oj/Uu76RZP/3F2XkuV
K2navpWOfTzqSaWklDQx3Qcsy8IuPJwoKKDkvdfV/4+q9z8DqwiY3RF90LWhKqVUms+8hl5rO54a
3ezqqM/ut9gAy5yP0Xr2g0IrAcVqWho37j5BrARhsh6paJetlCGvUQLq0bV7P6UlhwId6bqNeHWc
p/hUNnM/xnNZXqgcOxkHH3EA3awiB1xdPbR6eufkcKHmrvEpjo7D0vXEQ9zyi4muQ4bLIuwZCQcT
r9hFEWyKQed4yBy05lLLeZuK89wyf9YVqGlvJkshlcax6p/UE2RIh+5qn1RY3YC5xVUkGKjSK2Hj
qBLj9gYshJ2uCO1RgdWgKiVZfYbwqVhZLtV/qwXOlcT9bKU1dyux0wI7zm2K3pBPB62Zghs/Iz1F
3lGneQ/WOZHOEQy0Wdh+BD0CrQiQL2tpwo/L1x7sMtlXRjasCg/rLXfTlvlOr+UVMRyV4J5X9CXO
C+HeDdMHB/IhXf8e8AXZAvL19lISidXxPPdGtszDK90svFWeylejDS61iAYQ2K01GPuTAIIgZePu
Abf1E1s8NEoDmFlTHrMglQ4c/k01gS0CGc/8VFHPnJpxetQ6+QNtnt0oiJJ60+ipi+qQNc3rCU5o
1lTEGe5+MGkClgOmWKnSX714BmK1CsqV/epIUJkqolYHsfFhsv2buvUe3ZkFBQsH4IAH9FfhTJlr
iDXmLI9Adtc0cWZ/JhghaouIZLUCtHgmUCYn+yXQjgb1ZOcULqJkW5qnUSR6aiER7TOb3iwV9IvG
hpySF+jKWbgEJSJcl1RTFyg7Exl02PTZ9TnTAR1o8jj/OBc4ao6YJETde5qWuY3Vrh0WK0giZ5ON
C2PkdfRRo+zWUHAoB6f8aWrluTNB+nVRR1W9sdei8Az7czB/sMhWttCeemX+7MAv1Sa1tSmd+Wil
pK0PbTcUtHObrAdriWJQim+UrdUkzJM4liZyKUaNFD0dCSi/3oneqaXpT6zngegphOO5gPp6o4li
mfoajs7qfhLI4xfGUyzxJa2CvfCsG6GHt1bTNoh4hi9+JkEyoU6TQqhPHdCuDUVeJ9WuJx9Un4Cd
5/TV7WAl6LCO4doTztvAHV+lYOTHzGPfwZSAb6nTZOA6pA13hZ23hTNqiIr5EZIcFUeJjuqdvhdm
dgyo4VJxIxxRiIGpV+/FYIC1c1AVNOrkrCAoBjQBqrGgHi2VW67tOqLbJcjkexCYq3pgF2gpRaWB
Wk8WVjRNiLUj5MYXdZmT5tT+he+HTBYi51itWHc5t6No4gsA4E+qIpAwKW/PTTeMjt1iPYa2XObU
GC1WMHdD9EMb8peYdh/acdF5dJ70MQtoKrVbkIL9URgPwTNa2jSa8lVlm+2dkCM6ZQ3q2y66/raZ
4VHPMtcgTqP9b26B1tHcr8UuUxgkFA7yCCASqrpMz634vpnInxEet29MHH4o5k2zsG+6B6VKw200
r3VS3VU3YEJpijxZ+Qk1gEBDGEVg/ANPOoyP8HKLT4gtqYCLCo4yJTXPRfrK7EWz6aZKQxK7Y1a9
Zt0otDZ1gzpJNYtteyCMV8kAWLfJ/WQ5a1dCu+o5q2obMZAu2FsipGXo4tmIlD6k/lEoFll77040
rEBFrQvHqI4LkFZNKUHrBcXJkBGcB57trWvpTDdaaqbIP54D5KZfKYmdaoXPV+lwDhVKbCZVbkxF
ySe2IZCkJ4nuiGVcGu1yamB3IytHzWSKtOMmukNPIEacF0F6j9dwm7fA6ql/XTpTq5/GrvbciqZd
WmLeuVnI0DDh/TxAM1e/8rquWBmO8dBpJvV84jjQK9iEwttdlolhHYVBwDWVRLcUW190s0e/z/Du
qkmg006CYj7o+CAsw7q6aPvwCsXR6zBAli8J/afUvfRyHHJliIuUESPMBF9EoXZhkxWBwjOPY+Wz
K/JwWCBtfI3N7ApGwC4dnXs45ohpUI0OQQZWTgwBFNzDSLN9kHm/tgewHeCV8dwjyFsiZ3YKx3Ar
qVP2JRBkqynNpeQNq2mH+m8VvKRSnskhhEYQTPcs+UvgCEd6OVw7HtVpbXbFlXgyko6hSg2ZRQPQ
p2f6DnzqQzDqRMQ1Kr36UC4Q2SyXZUlUEA6UsfqfDg7TEXguU4hsQ9MHkdKImauEoEDjyjetCCVH
WIvDTzeehsLcwdGkghxpeK7QCWoM97FscE+zUW4AT8HmHqX3kHSad533s3yc0YBt0zihwx7ZjRlb
UwchV96qkc5prwjJzCrdJaZBHcbPN63KrwJtfLKI880JOA16RdQg4h95DG5ROIjHBxa4aXlbudpV
j6pBmOkXYpp+wC4buupHWTZInPoT7dWZ8+yll7p0T33EKEj0kydqoxldj5ZCMCoX448yhY3aoh84
I0U677iRR8MkHhMjoq1n9C8gF7eTm2+90DkvjR4FwAB99jzXV/5ILyntcM2Cc/c0WlxQ0D5xDRRI
04UmkNPquJOS6NOnfUmqnAEx05Dsw+acSnPKeddrkNPCrnyefHtCmxAlc5dAJSfXHj1CDlB6HAYZ
RF+i7IchoeyJDvXKRFgcdXzzfPK5rQNz2lDInOWuw5z2QHsaN+lyb4Jmg9+AkFIufLnoVPEGchVD
pYG6cu3EPxBdhI1j38PULLBSzy7H3j/lmxGBIbe2CickPBQU+aNqsB7noi+33TE0oMsh5fkR10ef
YDelDnLgo/nmFu5VXdvnRjZ/79K8ED05iqfXl+N4xkqaMwPXXIiWk0rO1WiZPQRu+2w+RKK5HZ2I
m97hANPd4DEcINl4nvUat/RdlGkvr/FFQkkV9z9iz/RVIlIAG5QcZjCvAuZ5DNpLO4QThaTXiaGD
1eMzU83AlmqR7WudOikV7+l4GuSV6JwVrj3bUi9+OJ0CqqClZ5P+SrWe6EK13jLCg6NHTnucgltn
ctfwue6Srn6xYiIqmNIliu7bJhR3iQ8NDQrLBVYvODDVwKokfm9HDtRYTnJxiqtc4m6H0NlT0acJ
5dXiiCrnbWlP+FvHP6tMXocOzgfYI70mvoMIIhmhh2c3dWUuo2RDrxsoHEZNM0oTcbnkDpEb6BYo
2WL4tUcH4chxo+MayYYWuHwG/Uar5XPTy9Nae3TKFu+GIIXAXEx42ZSbMoPAmxRbI+gfsNHdiYQG
VbSwhPvmOvAt6/oyq7kJuvjK911FsnytpYAMS988Ff6wIcuC1zXA8TbEcD/h9oaYE0Vs3aUmBvqr
7x69cgnq7wYRIhKBYpVG5Q9vTPaxI3eBC8s4kJiCjsbCltgswvy6oZu90jT0yYKya1cy9297tq/l
dPcUi7bj9KTD2neB0hgmZXJDubiRaC9onM0FSrjyvbqpAsL8qUUaQUvvSJtfW62aQIrKGzYFUzWi
elAM3mWcvOlRtu1jYKZU07l3Kh2aRrDOpuzV/2X1JtDbHrORSMTFlMRsyruxT5c2sq2UmxCUnyJE
hDvoHx2hWYt+8ZQIiAgBZ4SO4JiGylxkndW4j3KG/TCn08rqFn5c/zRLWJVlTkFAM8oZUcl9hI0s
jJqGEhc6hKlk83WpcYw2dLTyi+lCZ61YvdWvSSOPcaYGqztBfLUNMCedhgbB0G36AbXYSCDlA4di
k4f4YgF6P5sAOLjR+MNAnBdXATocUewCUkJwfaDEbVX4PXVQPIPUepzJK60OVwtHuVczqDiT5QTl
tn4pA5Q5tbg6GarRPnaNq1hzn3XDvUpq8zkp+2AFctPVzWSN5C1ihgTotRUj/jBSXkNR6TgAcbfE
Z2Kn4vi1QXhcAyoQIiUxy3c9OaZrogMDrxvEru7yyE0WnEH8AXbXXk4ZPObCaC+ioXsekrE+9bry
MvNjJKbLAEhRTscIe0MKiYGwY0gJmgMWYy6aYUQYeFT0TRflFrkuIX8i5G3e6bNShgkzlsve9ZwX
ZWSnLco6ZgINrylAmrkIv1FjWfA3QBK7zp2n09HBBQeDtYVnSSRbRhQmg57TvRvvmw4mbRM7Jz5t
iV3ey3Xi1uGmqyCgxM01GFN73XeUvRGliSh0vNhwKbjIK7l0CTRpRVMvNUVB3kL1DhYoAqMwqZB0
7c5slZrL0T2fSkQEokJcNREVxMk0UVwhi7Ys8iTjIZ9LB1YCvTEx+Q8FtlGTgObctNqFbxTT0ksn
imoeuICRkgmCZk9J36N2W23REulQ5Pa1YwHEy60tAOjZxg3EXZ6Ub6NstiOSCPRvC4WssDQtgENA
NFxY9VIh9IxPfWXPafHoFUvSUF/QT46Q/l3EmX+H58JV0cxUaiiVy8FDLrR6rtLMoPVj/WyhE4i0
5wNPIEPr6iVxk9e+c4Dz28FxqSvnKPYuYb4BIRrhUvV+c+L5j1ZVnSn8h6uC89QiyF0AEnsU9oSa
o04tmNI5YQDnZkQl0kAQAF7khXYKRyl4KLSryB/urIS+ZDe6K1HiToYeqprj++UiHr1s6YG5AN/F
RgR8dZp0A8P76qScfJTy7NOAUHQB0dcGcuqRqlb+RWFZV3YG8oQyxk/cZBYBRWOf89t05xvQ116k
z45Csooujip+RKIGoqqc7mhrlcVFFQO/8z29XVkg14IweWqi7kyTnDllim5ZaoB+BotAea3fD1QR
4OqhBKXH5B4x6nuJ4Z1jJMahwx2LcgoKppZ+Vyv9TW+KiwA6+okwUCIYKv+yg7zrIoIP7MGrEUip
3iKRPBTqkcV+6cwvRP98TbZC5o6wQFpf25R+AdzgBhcKKKxZM9K5hrVVqtuB4v2cnkHfAWsVodSv
TT5yNG5BZuIyiW3lr4uBy0QXJ7GgHAzjFFVSE+83aDsi7ZwFdkXuukNDg9bTjCo4kagUHOUOGnEu
wgsm2HS3rO/yYCiW5X1jjdk2DSoTKWR72/h4i46iuEM3Eu+sHr5AxFfogIis4hGHGWuoTnOK30NP
yV1LKchU4BUQHu6P1eTTidfPaa6PyG1PwPio4PRULYRmrHq/zJZaae7JNG6bEFEMTDbzNRqSuiqJ
5pMb1EYmaO7eJZW6n2kO5iUdTxtMU0fMK6keAFlOKLMo98Ho4bZG1QlP/UwVHz66Re0BwWOagVmD
ga0Nmb3gxExMzYCEoZ7rznpBPekaU8/kcgyBTqP0YTX6rpE48Ni2AT/An2U1KSBp5mU5ciMQ5zWY
ykSPDngXhRnqAvgFvq/U9GV+rqNntxyT4jmw2U1tBXYszzHhHMZ0g7sgQgAF6ZUmjUXj/QzKeKsP
Y76CPk5yBAgQzJVCi5jkR1KvFSCnjyxF9y3osd+j+KuJBhLZCB2P+u1KhPTmBYXrFM1cEgW4lDjN
mYsij2/ClCTQMse3Bn/qRUwXoxdIntQp5nVFEuOJ4GKeamPBjaPSZmz7RQoTkCyrb090GHBEsdxy
sWmsW1y2YO4hFaPm1hqol0c54Lo7E22dGAQjLUuMscFJgjDqe7UxB+Ye/kKQIwNd1loCaNmBtdnu
cWROgZzZgAyAnGdBeyPB29ccuotfulVpWgEpDh+R4HkzRuRlRvhHkvhltFKbhui0aUJo90lqbKop
k7dANmeN3dwV4lRqJABlyNcCWnoFD+FC0jm88VvQUfkMFsXhxFkFnXJ3VgDm2QK9YWMQkE6GuFOa
0dAtxZchDhAa8EbNvVZteDVINAzCjLsObTN6hPX0GAw4J5U0zuekLUYIZ/SXiK+syA46SKV+zQZG
8oSNb6UvldWeuQ10kTjHnzhE8c9B7xeyIro1hAWU3BGsRtgGNiwCtiihlbjYwoCFteFTxjOcHBB/
c4NnBWAAcSuD2YbJp2hLr+M6AfVmuyCeJ8HSAdb74KOqQaWCPKIFHzqVwzFHkIsQ1XRF1rfwm+IF
rzB/zVVprQSr8whdvhKACe3bXRfCXqUt5xgDsHV4phgiUE00TyCEtMvQya49l56xVptXmjZb3Rlo
tCAI9RLo7VmnVeLYa4ioS4UELIIulw1wYakb6H0E3dY3zC3AAZcIrLgTmnXZ2N1p6YABrijv+7V+
XrTx3rLRtx7IfNs8Rmyozd/szr+pcuOaht7KtyN30aX1o94+unDsjYbNUCT1ZY86DtZqgXWUaDSX
oyKtjgjcQsy541dY6lxo5Y9eZBi7KDrz8HMBzannBNNwaC/xW6aZq8zglgC4ZxPa9MfVyipYMlFh
341h/hT3KMOF9GlBw7KQin486Wz7pEfQw4j6XdIZHHEU4lKFPl2DTJelwM1nk7yKZz/4UUMKya+y
PTnCaRW+FV25yaN9hYjJAsO0nWaShI1UC+cSDZG58yNHn5c2OoT6kJKuUtYLtP4EZWdMQceRhp4C
h4oN9o/C6p8MEd9gdxkRsHIp1A1Amq7ToEmQysKE98yadXXRJd3D4HcnqDuCQ1CQh/rmtkuau1oE
jz3yRLA0srUNtVQFuly5GL41aIpoFvKvlA2epTCQpqDAaFWGBUPXudSqbIlgJPetX3dLERSbLOcc
KR3jSiKwrHW4jjS0DJE0kLMKFYW+gWt+pbkdUQugggVN7GyVymojgMvDHKOna+A+qarg3ng1bdL8
EMcuDjakENPZdSiCM5vDsDQUYigmR23o09hgxU0WGKICc7KF9Gn+NXCKR/Jr0KVATSgsVc70gBkz
2q5UXhtDr48dhKdFTL8mtDzEo5zqvBB1g7BSX9y78R3yEce5ak6N1OmXJNiIabrOT9T3rsuOUrLm
09tLZogsMH7agaylle0iMx0Jee8byJ414WYS3MJEQMMKoE+4bSNv2KI7thRpSA+2oMlSpeGdE9i3
au863v0wWriIeEht5vpJqzc7DcDjRWaJDcu2XCpImwvI98jHA99O3eil8NGoqM1tQOtnoTeESpOL
L2Ybi7XMDPieBtW4Qkt2hqice6sHkeOaMxK1hG8Hl07o2jHQi8aa+6gSUdK8Jj+Vjr0OCczhmwKt
DOFhypBmVWVCo9ACfSebYiXrSq0lxnjwlnWskRDLM80rfKP6ZR31SH1LcWLKpF6HJZ4rEo42bMAQ
OE4BEfHE4LrqiiLec/yv5oqiMVjXsd60N209vKEP8kr+33LfJNf+iIKS71dn2FLmIoNNEBjTsitQ
dnA0hy1hKBq1bUCsYCGPOdXVxrJBdvqRsQ87D9UOft000lsjysPHOBzmVaw2DnfvxqnK6iay2lU2
+rtmughszO9CGAerOJAxBlwREXKFe14lYqoQdmVwVlNaJlB+6WE9nSHCZLW05Py8yTaahrp37uc/
Yyk3Hf3Wa6Me7/QaCrYOImRhwSIHbGNjL+AkIeYxay9DSW2MMip9gDx2SpzafWXu/MS+MAbgPHVU
wDAYrVM0oZbdGOscxeQwdLcjXapdkasHP5ZkZFa61qw0XZeyepmoUp/4kNhPfv0/rI646wzaCgjJ
E9szNKVWvJypx0ZIKqnq2KOHIoMWN3PPwX4WRE2b2rvWInajpr91/OB0FIisDaLSlxo1BaDBCF4B
nVWrtnFpOpb2dehTs26l5XL5hRsVrEmGaas4CEJYRXmjkjpd9mk8HVMx3WtCsREcfTUCuBB4xdFt
HaeNaqcTgLwW7s+bP/72n//87/98Gf7Lf8sv82T086z+53/z55e8wNvDD5qDP/7zBsJYnv76O//z
Ox//xj/Pwpcqr/OfzZe/tXnLz5/Tt/rwl+an+Z9/mdH/fLrlc/P84Q+rDNG/cd++VePVG1IMza+n
4D3m3/y//vBvb7/+lRuocv/44yVvaQ7yr/lhnv3x54+OX//xh6l+zdO/pmn+5//82fz8//iDfmXy
dvjrb891848/NKX+bjiIklkuHF8kbnT3j7/1b79+pAv376ZlUjCQpkE3UTBIlldNwF/T7b9bwtSV
aypT18HdO3/8rUaLYv6Zpf4OeB4/YteWylLS+uP/v/iHD/i/H/RvWZte5mHW1P/4QzJ+8a/vPL8Y
fGoUoIRl6o5BYUEZFgMVL89XYebz2/p/tHkxtNUoWDEL8ChLZ6d2EL2XlG2OggXeXCsy3WV+Oiz6
Jf7xR92KHHiNUuARqmRL/dg4fjdzfz7f++exv3mc+XHfPQ7xPcYdg44W3U+dWgPaj0cJh1JUHuMZ
+vVQ1qdD8VGYZJtb0Pw4FJm8B48W2TvKbeNA8Z1WzfTInhqLW08Bw/l6OF18Nh4Dua5hEGqY8uN4
0L9VkvlUqQLSES2ylkkQL9V0HQDOC6zH2Lnx+meY+N8M+9mMKsmous46c4T+cdgo6AzfE8V40qz1
F2dnrZ0dVml7f0dieqz/rCCLrIKddqxW3wz82fu+H9j4ODDu2XamfAZGWODVWKpjupMbrCb3wb9O
pQ+H0vs1o89r9P0almwVW1e2JS3dErZxMFJkBEYlisTZmXisKoUk4HhWDPIYD3uCi20wgSqggQTv
SJo56nI3sMrR6MIJsXO4mJ+s0VuMjr78ZgLmmX33WIatACKCqWajU1907fnLvFvLrWdIna4SpzvA
Tuc4FxfGhowVmO2jqFdY8MHS/mbI+U3fDck0IGBi6NwPFIqFcTgTQ6EwdUB3a+NDAF0ltYvSLddt
P6jpaEzSuzKfLqWRbkTXbNJpNocCYlLLcWc7Wr77+mEO9tefz+Lo0Bh5eWEf7K8Kb5e8bFxsk3tF
fdhKgf3QnbKdu6/HOVjgpmnZlk2ezumqLARx53X4bppDm8iQptywrd3QPnfpNNFR9/vHXHcwWxB2
8yKNIvlmW8mDj/vr7SzHgjeq65Zr2QfnpgaTcgiKqtlEkAJhuv4k769ICIqrMUju+qguKCt2CETp
+ommwT9ItA3NyNVUoaYErRk62LopixNLqAtXRqeFCarY05FZS81vntWeT5b3q0KSHwr6IZz2zJRj
zl/q3QwZypzwipAoSsYxyMjw3DQQ+RD6eFMaJfzYMRmo4/g3tNXoSFvdhZvTH3WG8AxcOvq2AMKd
iXYx3R2QuJXRUPtvjqOq2KIpdFspwYYqr3tXaTu7RNxwGCPz3MXW71gVMZKxWoX2VtkhF+NaZzJG
6c/ri30VWs0ViqMt+RVWMbbRUBdTXCxZct4PyWmlu4+GDiAhIti4CsBahhGZVDxyZAVF/xR06dJF
t6yS03WRE6Y7qf+KhZW/0NAbEiile32I9THEAda+dp8gvJbmTnScSUlJxCC/z/R8TzMMdc584kw2
WkxycHw5Qt91p01Ijjr9NggAvNUVWC9Os+CbQ3LeA799GRfGpmG7YFwPj4jSqT1FqSvdwqs9svyH
rnn6enPoh7tw/vZSzpecI6WNwtTHbx/XyK9miZVuaYtfakaU7aahv8r16DYOqjs6qei1xCmQ6vCs
K7MrmLP3qCeGqyl2XkxJ36IZ9L+4YQ0OQ05pyyAaUr8fUq5OwtRj77bNQi98iG0vh56E09bMLciw
j1N4YkzLuO1B3X89G78dFZyJ7FzHkOxbToqD6CJJLJyf9M7bDKM/w7Zw3qK5PVQR/jFBOyA7Q8Ng
BeylaL/50MRyHz60KSXw2jnKUpKQzTwYuQ/zsqvBjm0Tq8ECSJaUeFSDMOuZ6EXZEs4jjvPN2/42
JnUeDkfXNA0OKNuef/5u26veVpAJvXFb6V4O171PnBIChjuKjd6lI8y7Gk3GvzjDBpcw0Y3DcnMt
0zyINlKI+1Pha2qDGpC/jbCzW/ZdHy4zIwb8V43tSx0k/sXXgx6ucV7SMPmyriWVwwMcTC4nppEm
2SS2aDkuVQk2MEUC3fvmEx5EGfM9w9dzbJv/ccP+uhHeTacsPbtHw0EA7huhA8ULZGmmASA0BkUl
1TFH++a1Pvl+BuEiTV3lSlsdXuZ9nw/RaPFapcBkGxzjIG5ccDSRNqy/nsDf9sX8au9GOryq0zSk
JctIXfJoaEuUZorwvnNQoHK/CYo++VRYt9hsARsuPbnPxzWp26abh8Iet+j9AHkoXbQkakSDC6NL
jr9+qcOzle9lus4ccEth6+yfj0MZoWrHsKgZyoqTrWghkaNk9s3MffKNiAKU7QiL1yH4+jgIytB9
KHOt3w5IzIUZ3bgs2kRGuK168+Tr9/nkIzEGPimCNxNUJj4OlVl1LRJH9lvLpT66oW/TIh4VjZce
rp8NCXGBS5DqZfLNJ9M/mUjLlZYlhFCmpaz5m75b+AEUQ8+Mmn4LDxyRM99oQ2DFcErzdu3FBrXq
0t/3LWYn4DFA3/RDW1z2HX6enDUdx5yZrotwKL75vvNSeX93MgtwhCTNUhIq23QOIjDkOkRcl8W0
tSPw5p6xa/HVDqHLQfVch+6TP7Tb0tXOv/4KnyxgFhMRvS5I7GGNfJyMVobw25wOz4JI5mtRJq5/
lEQjttaW39x+PdZcHDh8RdqVliR6RuNWugehbe27AZU2s99qaYJeDe7SXVTAaEDPsTqWRaYDRknC
MytPrZe0zXiosPJPdOMh7XwQqoVQ/W6qXGCVoPxS2rtNvbSyuFrHHiS8VLjh5V99YmU6riU4Hqks
EPMfrBXR14kCryy3FNbtCnxZ0O+ictxnhn/baf2DxOGoLtxlFtf7sc7wUzW2sCCPHBGvW5KUAN86
Tccbb7qzvdevH+63vYpUvO04QK1sF226w09ndbUN2rMcuSai09LNXmFyg6ZPLwSKt18P9dsqYShS
bdd2yAH1344Fid9ugxPItE065TkLkZXIFBF9afc4oYU//o3BwOByT6CzAgP345KMCtl5Tm+OaCmC
FBHoj6E0ich+nGnfnHafvhY5hJRc8Cb59seRyjKK8haL4m05YqWWjGuXHnrhiW9OnM8+lEMxileR
nOGHy74RXmSMqTbS6hr2GRT0rIXIGbT+1WSn3yyK307V+Uu9G+vglUJ/ymlTOiOtteRGpe6FZRev
QaA/OWF7WkTBN/HRYRUIJujH8Q4+FvgPxORSplCN+gVuH9CH/BrZ8vBmqP0TwMrbYrJP8zTdA8Zu
vokI9cOs9dfoplKmIlqaj/OPHzD1zJRIymWp4Kd6ZNeGuyW7IxIMGnOLqhJYAyj2N93QDgvdjMUm
tQx5PDqxUX73KPNQH47veSII/8EMEaBaxsF1lqRj5BXuNG6bsdUCaP7j+FjbTrVPi+JJt9r+JCCM
XgdWEewDrdW34YiO/+jr4UWsCXCPYG5PXYU50te76bcw79dzzWe71AnYDxOmyShEOWicEkDNxLqs
oM3isjAzj01nREUvnHYKPPwStZJ6+/XQn24vaJ/kKAYVk8NSXUoCYUZDM27juj6bvD2JzH2mhd/M
/Ke7y55rJhSWScIOJr4QXt6avhq3GjwRDARk8zqgYkt/WQMXpgfq7Ou3+i0FnRedK3Tm00XB1D28
E6gujBZN/XEbVTB6Jy1BE2zCkZjWrhnBbwDPBB0OAmClFT/HsL4oR5ems2Yiq9onaJflRnzuU+C0
jxxzHL2/PuuGRFKQWo5jc1gfXLIVugpD2vXTNp7d1E1vrJc4VqB35XK/fj0Vn6x5g5o9OcpciHHV
QXYUgaMHH6mmbRm7EM/GtsUTtohiX1t+PdAnK4l77lcB0nVIAOfA4l3Ihnl8FcVVDOC5RIp2BFc7
5ajPGX0XfBOFfTKSdA3LdXRFbqSMg/OzDGE6jyoSW9Cw6YVe4Ri/cDlY7pMOMaK//FYklfRKdJYt
BY35LH/3VhQVRl9Gmdh6Y3+Kfx5A8dJGmiL/5gj47E54P85BjIeKtzMWRiq2Q+Vhizjq6VlkJ5iy
lbjdBFOZn0jINN8sw08GNdiRZGIClRtgTR9fLjVqfUhoD2xbD9LEUa4MeJpE11eWOyV73RdoT6K8
Nrh//TgwhAMUjrydq/YwjDacegCPC2rZRh0Sq11PQ7S+88C7mFSHXx2/TK+//ozz9B2c/Iak6WTp
dEEoAR28qY8HsDB9rlwr1KuryBmyp6QOflIGKXfThDCtpC1+1EF/+eYk+mxgpQR9Mx2bEAK0j1Ps
o5MlHCDvNJr1PR42FBArfu2lLrzYhxI0XOozZwxy2vjNitLnbXD4zrTryKKoUVOIOzh0m5pwIlae
jvR97g0reuuxvmhqzQYLXKZo42ug7Kplq5nYw3ZtD7RcQpoQi1GLgbfUNXYIy2JIEVD/+mPon6w7
kqi5Q0HxHA7fwaREmApXY0RZQ1a2hgKGmfX1YzGEsEXbUadImoROcaTHEjLgGIdBuyQ4GcZ1mwBa
XzTFJL01nmTdBGdGgesfqkDu26pIfrQRYO4gjzXzm2N0nqyDySQwpIRAAKAT0s/H7LtzYJoKD46N
I7a5naNChMvJosv6NT0i5O5zd//1DH2yaqiHMzOG+FU+PJgg4LlpJ4NC32pRMamlgRZztzYVSp6U
qiMoPqgnjW91lVQ3hJKkXV8P/9nLUkyjF0xiZcjDKlCTgb5Am0Rsa5HjhVLrgEzMqESJxoqR8jBG
W3XfzO8n19Sv4gmtZ4f0RR3cHrh4JZnRc8JpdPBwJCzCwN4h5tjLbzbk72uPa8N1LJ3bl+RFzVP/
7kOOZdsVZl85lNRQBkirfMWv/uzhE9MTSG+C2L/8ejJ/v60+DnjwZkWK6lFhlc7WTxv9NS34Wsjt
wLMNjOGvn3ImZ40hBMU7SfX24N1EXnmF4lz10Gp4AFyGnkfkheTEnh3VZ6Vl9m9e0lRLdL6Ct7/6
muRo9AJp+gAh+G1eMycvyK6g3NfITmbAImXvL9rgu3Xy+2x+HOZgNlu/kVUcMowWJ8eT0VzG0oXS
4t1+/TafLEebYAZ5BHa7+VvAmtceGDhDYWqmwpO6dV6DGUT69Rif7LIPY8wr9d1KrFLwnGXOGDaS
ORStrQweV/hTFJuvx/l0ykgCoY/RjeMq+jgO3IopNgiktoNzTJsB6aB+kQB7/TdG4V9hIFsBzD84
spBs9Z3WauythZWtrxCECCZeqfmmQP3ph2GhOUJZhBDmwfZ1nTIzkxSbwaZLg02vjdHSK7P8m7rn
p1NG448gnbdR8uC0B5sXhgigEssW7a7y3A1R0olfVf/GnNElcYmbJbUUOd/g71YA+hlTSpJhb1O9
psM5AHsOFg6SDdUyleh6f7Pg5r3x8Q5zdDIweiTKoKB7GKGXodcGqUqdbVbL7nyadT3MCTYhxsfW
JgeOu67LFsUnhwZtOzsyfzP+Zwv+/esaH183VmWqN7pnU31TywSoDd49dtcc6dhafL0YP1slFpmr
TkdIIZtwcErA/chNMbDkUad81nwHIIYc428G+f0mIRr430HsgxXfprgAxYVtIw0PMjSvcJwa+kfM
4VDqQTEaeaPTr9/qs1U5d7nA8RA20wH4OH8thRGrHjR7q/QbEQ4YKvw/0s5jOW5k26JfhAi4hJmW
L7KK3kicIEiZhPdImK9/C7qDKxYZrNC7k+6IboWykAASmefsvddDVmWrrwf5/Kr+O8jJCwbQTsYa
m8Rd2kXPpqERluQMv4WEJgP5+DrvnP/xqk7uVVPZI2G9Id9HqQhltbwVaVqPaeoVZ7YYZ6bv9H7F
iiAoCO/eTkXIdfAEt1gZ/OjH1/P36UNOxXeuMfEBOV1tQwW7RNd4yI2oIWcjNpaD7W2MBuV/oKa7
fx/M+c8W0foj+Hn/RCAYxzlOo38n1eNY3hlYEkqcnZjk/5dxsLm/H8cPR8z8LV/dvtQPlVvfVlDM
VEVSfqx2Xw/12V367yXZpwWpzq3ZIhGxvUuiC6ye8Aj2vnTPPAqfPeToEziT6TqnMvN0JTJ9F+40
60Md2yivk/6xpQsPV7X+0aOQq9L8zEr/2VNBiQ4nJYs9B+6TV7cygrFLJr71phlegWNZen59wxr/
DE9k8+8TSP2FjYtv0JwWJ0MBy7LxlGXskPoK9HO098eWDHtt+/UwHz8mCJD+GuZknZAZs5aZDIMZ
ba28N4DlUfeQQxQhVWycnmB2fj3gZw8Gr9Offopv6H8OlX99LIsEhz35jQwYcAAb+x1u961wtHPD
/HnC3n8mWWTp4c6uPfZFpwXrTmsgF9SY13H+TDeaEeL4zaTcu25mrUJVV6TN6QQz2WV/YUkSc1oz
ZJOIaQaCWaaWAG3kxVhqI7Ze4uHMuBsvcrKXH6AdFpuhcIJj4Y8gZ8dheDTzsgS07tjMXZKEP6Qa
SbrhZYdemXSvYw5zNZK2eg7iUm5iWAc/QJEajwVpDCtymuRDJIeZ+2ZbhHLGbO/GSCcR2YzrcZc5
OviHrHCWdmrJy7Gb6h2OmYiUEPB0aegAcsPc8nNy4ng7zan4cS8mCvJeqL4blGU2UKqMW6/FSc1R
DORP38pVhBMcY1gSFZdBVZV3Q2fURBxoGDcyJg9zaM5euTPH9jprEvtYhpFx4w4TgSbtaOWXAmH9
XTe64EUmd8QYmSbpHT3F5neVDNGhLTBdRXN9Hv11fqUHfoVAzKn2Vp3ad9jnJVWMQIBy14q3moCH
rXSlXMkhJgxH839WiVHco28aNpg6uqOk1f82EkdGHglu0LlCuShF0F4Ng0VupzfCvGiDOrw2Glnu
BteNNkpzID9kAl5CNxbbHDLcmioJyNS+HS8bsnI3bThBfTdVdoiECr+lFhu5Bag/Ykgj4bzajkaS
gG529c+0c8L7tmxIdaMmHV32sSJXICXHd0rd4I4EuO5B+Fg4OzFwYLJGtULzof/uRaSRcFJNmIEQ
EZTbQmXTtsAwQKAtDNHepnLmx3l301utsU1cVf3skpG5ofAMxbZ2nuisl+soUwVs5UpuyR4hX55d
C8ZTWxxRGJa3AX/4EZpnT1Jg1G4DBLQ4oJD/mx280EJU/qoQpb8eJl9f25Lg3SIqKxwAVkPhlURL
nYQQXCZum66EF9RkHcHEqBofj/hkpkS2Ol6L+ycpBM8gkad4vfRnXgESaCDbLdqq01bK7u0tzRh9
ST2f8BgbS8WCQ0aAqdMFBdEYYbWtpYmmDq6HvwzjPtn0qUI+pgM6Set6BOVgxyORWQ1u2ijOqPOF
4i5s6uQh9Wavz4jW65Arj4BkNwIn7xhTfdAropA6vZiPebyk0tftpwiI642vkd0fORa7KxWa6PBG
0Y/PVg3PtE5TUlQ7u9tCLQdOblXObTwJgRsx7/aNSSq5ZqUG3mx73DRUpHf0tDQytMlnWpSwINhQ
RdpwFGYfrxwFM6zseo1KYD3sPUN2y1Qz3dep68dvUC7Hq9px8K54SbnVSujZpWqNA3k6+rfYrJ10
Z9mAvbY6s7zlakCSkAyEayuB5J5nT40VBusywxfpDJI7RoPzgUdqwM4ejcdOV/FL4sX95TT3uTrf
wGOdBiAHWwWVfILQEJHdvxQVL55PgVRRBXLI8Kv14UYG8XBtUKE59oSMb/qhEqB2zIqHEnE7hwrY
IQdz8o0nPeg8lyjWwVnjEZt2mcr1rbS1aeMMLli0hqiAW7gN5KOhODJuWVPmeBdhX7Q9QGytISmx
DPVkaTgqv4vbQfvmtFSKTC3Q3qaGiqAXh/jk01phW4f6fjESb/rTzHR5FTRx++B2RCQvulgaW5os
5oVTmPZai6bxqitIgyCsOoVh4LFnr4iM3FLIjdYCd84PPQqCI8WbpziMpo0/xQRbR7l+DEShVlmh
QeSQc1XMq7FD4kbtV63ldbsIZvtiEIaxYU1yl3Lgv/kKBT7hnfGDZYUmpu2i2iZ0/SDS6nIrhMj5
luVEYoc5yQ+ezI6h5WqXVuv1m1FGJRawLLugS43+gsdtSSpV/AyURqybdqzANyTBVZNXLmweN0vv
VT6le2syjZucBHtyAIivNltfXbTOGOyT0iPYEDf+jVN0+EJTfP5YmyKcxjGgSVFo2ovZjkRvjm3z
SuxT+20YI2PjYrY9hEaqbbJs5OCW8zVcJhUQPnPKjD2fjen36GA3MOdY9im3hm9AwuPtWIlgb3BD
1kPqqhcyIpxn4WTWb1vUriDHEoKDbNpiGY1NvfGaHl9pHMgrnyz0Pc7/8LGptIj4Cq/eaBR91l2Z
dkuApt63bEyDiOUpqdbUY4mVG/ClBXXf3kw1cWX5ZNcPFviZZ9r5IMinQT27Q+BstZQYkM726hvC
Plh9EoCaxJ3EGy0nqvpAPGMMEgqj80OjGbOXMo4v5OQ5D9QOzbVVtONaSYTK7tiY26Sx5L4Pu2AX
m7hM+RPdThuH9DqwfLkPIDPnS59vxID6rDN3YwmfxtZ8Im6JnCc4JJKrusFfPVasrRWGrksrJk9r
2VY2WUWkTu8sXgBSJSy1zVsrQkuqW3s5grxNYzNdAjFu51xazOXcqwzsE9oFIbVx45aGu7arnhCu
Wo9WhErzN2S46Um3soGZ1MZdKDsPVnLQXsZmXu8t4LurziOgTqU+SB/Z6tsA79oR2yCRsVVgw09z
CGFiQYXjYeGDBFoI/G8cuvDah6D0q+hL7+jLuLkIY8d68dic4LYt62ivR552NRE9Bm0A/R8fhkoL
HypdFW9tSKCXVbB+tAoeeu8NIDK0IiAFHNZE4NTyUOIy29mGpl4CPr/fMGXaSweqzLHhi0majmHg
n+/HlUWXfz15jc/NFMNTB/jkN+E49TZKPOdel6jEmmio2AbIYGERKkGPd/JwhpOZqFVEMP/zxpVs
FxtdDts2SnAnO2U9syShWbW9SyeSw1hSLsn+fRoD60xl+5MNMjt+GlzYMSjbi5PqryEC6emqs3cY
D3dQhucg/W0xZWc2/vP54WR77NOXcDzahghTTw9okkcvji2GISvgJcn47jRESlV5f91p3m+3Ns9M
3ycHDd9mH46wF92dd6rM8XptqnJy3XaIVZJjC2HIXId1UAmC7MCdw1CCI0JIaD49gZs1IJ/QvDhz
zZ/Uk2hVcaAXqBIt/7T708ZeLNyg5NXNA/nc1R2kkabO/v2QiIxy1o8KG9nlqTsshNvOmuyZhHZg
TA57t7xxItfZibwXpJi2xf9jZucGOk4WgXDuVFo199u6YcpMqmSk9XZIcRp2ZHncYAFFGjMs/fmc
vDC1kDgBqxeJOJRar5+77Pn5f/9AzfJSC+MS/S7E1CfPrQuM1NPYWu4yP9log/lS+M4V0tJjxg7E
ySu8rJSS//WdfD+m+b6gYbOdr4dAt2E6ZVa0TAIp7ZXX6+zOfGO0+v2/Dof8z0LIOjedOMTO5YG/
zq6BEER58eXdRdA1U840mYIp6hq5WrJvj88YMD6+ocRCO4j/kXHjTTttcZFywjlLNMFOmGm0bNP6
uzG4B2lb11aTXSZ2ef+vV4fPgAEp+iO5oWHy/urssY3I9NAZr1bmhaepfFNZWYG3sDTPFKI+uzQO
/3j8XEo3vIzvhzJaCGR82IIdZTZEsGG7sYX+0EgbdF9OzE8CM/fri/tYuaEf6c1CIvyyaPFPVm/L
6vSct1ZDzQ1xLddMQpAxqmx90UX3EJnsM4vAx6WGJc6k7oXWxHHcU42a8uB8IJDSdlPd/yCdHES9
iMUZSeAn0+jrSDCQirKo2X/cW389j66m56Y2cFFtne26kq85H+6D5zuXdgQ1sI2mM/ft06uiPe7g
K0AA9kd1/NeAQ4XFvkkGbWcNvVwlIckrZpHWZ97qTy+Lz59rI9chge6kTFklJmnYKtB2UTkQV94A
fE+1IX6yYttYg3xp9sT3ZHdfPyAfP7v0qxmSMiy2J//U4OOxPRmLnEEDgu/7wLsUGlFEWWiV//4k
/j3QH5nnX3NIzaOTWhTKPexeQrKD4Icfc6IurfqYBsOZJ+SzG2ZQA8NIOWuXTwuWHBdFMbm+tktd
N1nrBtGyKiCE++u5+/htZ+5wNOqCfEpdP1Vy6dYQdY3ikuKpJ93BIbmiG0rtIFNwEMKdMuR60AII
k2T3Sxb2mRn9RBnL+IBYsPHw7bFPi/WGHxMAHdbarlBVSbKJXZYPFnnaJH87fUvM3dCgNNbHnPAu
AfGTlK7K7l8IIuv97ddT8dljRCEaPRbKNlM/FZopin+xhDy+C/GvEt7DEVKZUbJFRHXu4/fZa0It
mu0bbl0dJez7RTQWud7ko9J2uV5VRJ118qCD9T5SUubcQinyUXrkUvz79c16Hxwd/OODkK6uLbMo
4oIHypH9k5O0+pFUwPJu8uvu/t+HsgkYmN2NqJ/8kyWbhJzKsDgx7kozjzdVn3ccUkXNU4xq5+uh
PhGaUgSfK+3s7Gc/5cmS4zc82nVkk0ysEb4JPnfs1o4N98El5aQMNxPpRwNOOKkQYYBJTT1/MeTd
uqrq6wol+5mf88nXavbeIRpiw/xRGtlaLkpCzj87x4XxVaf3lQF2EM55gkcoshuiOKONaf8YOLDK
5LWHOJqVatM2/ronqQSv9pnH+tMJEihwER7gX8On8f5h06qmaFw/DHbEby96+9Y3pqWZpS9CZreB
Rbhd8ssPbvLuR4LTlVj8pbCtV/JdL3RqWGdmZ95Jvt9peliA+b6yJzJmk+L731KBysOpHgQ72092
7uhvYnfaNOGz8v37nChF9t+k8j4S0H+JHffMWveJEP796PMK8Nf6LZsMomLtswl008t8HJdOUEJB
8q+LjHzGVlxFZX7jWNomCuQhH7oz439cYFDfo2QxXQP7mOnNa/Ffw1cN4Tkt9tOdEUqooHpTESle
wsEZg+TMx4OO1oeZ/rOJYUl16KJ8lJU7Zl0NoU+qr0FW5JZ6yeL7ZUN04qAkSVd+HJN4qXuKfL2I
hGXLpgbRhC4KmNJNUEm1SfWtN/xxFdd2i5sHypgKMnRhdj/z4oxsnyV5vmigoR8yQVGXjOaAzGjD
+Ck5Qa1Sj7B53v6Oh9+nQtGa+Bknv4TTXKVIHpIhE3usldG+LUncNhKyoxas/pANyABa2tRkjraQ
5cXAkXDjtYkDWbafbqSbadcW5KHXBoTMIi/VHIA9DoCwHBjtxF5fkpVQ/Wqsgny+uoSJUGiEnAxV
dAh6r/mOsLnlQOfZO1klsx0cf/zOwR+9zsa8pE9UpgfStEfA5vZ4nRIYx3ssYu0trmR4mYoJQl1s
NZRkQv/AbgPWjj9+86jC1NAgx3RDSStZl2DMoIa4pJmawCdrssJERn/GalqyMocmXxl9FK8MIwWS
Xsy8uDbj1TNFngFvltI5hEkYbq3BLxoCw5r0wjFT5zIw3Xqp2sLdT3YEZ2ps1V0W5xklbYDP+QIn
oHsnQjtYgRsGhhQLKHaWFtswdBXYFiAH3SIfw3Zfkjl6AxiNOxcZYM+oNvp7ZUzNFiybDxdhcrRL
TQDu8JNM3RVUTg/GnNje2DQEuhJGQeLHplqKPvcuoSSGK9ONbXIjve92FBOZlPf3Nn25bRY4PeC5
sMXO7+f7weJoTeO+eKDvBjTDzbD2u6ohJTgl7iWVpMAvOMDVL0FAaLc2Emsa854seQTfJpNs56b0
xlU3Tgd22OOCmEBzpRGCAXUhrNYpILc9Wz8cs4y2smwgGKloamgmZIKjZ6JS3lf12ocq5eLI3tSe
q7HTcexbhMv1jvLGdBtM+LiQloa9tZ6GPHBWVG0rImpJ4q94eIJtVKl0bRGBemH1YFN7k3pnX5gG
UeJakV572hyfK3wcYLjbQv1SSjnuU0cPs+1ojfF0Obdp6KJqbvykR5a4jzW3g5njmPdk8qaHHkcI
8ZopmFE7UmpLG7kGupfbD2Q+V9raJN1DWwC/nuiem60gGN7WmitJRH/AlLRim+RQWPGA98RRkXX2
G/Q5MW9pL0NnQX6H4pBh5E9+MvramooDgLKycfSJfVcEwkUZQRB/10YnPxIyW/MER03vnvkcfPhW
zpsDspAoKxF6i5Ln/YJodtNASoLqdsAPhQQb45ZXwCp8Hq8sesZMO62//v58WBQZEMeO7rAHIjDl
VJ5Z6QW2FCZ613I/6UISyVSSIBEigR6wNIgz1/fJcJz/MY3iuaGspJ9s85qsq/TBz9Wut9sf+lAf
kQ4r0GLZwz9fFiUrjlv0E5HKnUrypinGSK0rtaNwvzU6E8+zXFf1cKZaNX+c3328UbRyowiZMdmx
U0d5f7vymGAOHFyKqOJOJ/+vI+9SJ5f1ny8GVRczhjgEQd5pgaEr8N+yt2x3aR1lW2WwZYp7q9oE
E8F3Xw/12fOHh4Vv5B+3kjVv0//6IJe43ghcR0ATC+rCmiHeZKAdUHmvDP2cnvXDlh8jAP5tk8xz
EwWKc7ILK20oo+Bl1I4o7/zNmsgdXeBZBnsuo6QU+zhvQ5K4PK85t0P+ZGQ8ZKQDAVJn1+WfvGXB
6KUdJvZu5/GFXATO+F3yCzdNTwhhQhJ7fi6Z4bPn5O8BzffTSsKFSHoY9UQrNg/KJCqfeL1/vnMe
5W8uCgk55eWT2cxLLTIjnyZPlMiy2til229kE0ePcZtLAaxG6ediRD68zNRFcerg4qAAzVH5ZPeW
61HMidTCuaySp3bmH0S5OPR+cG6T/OGpfD/QaZWhHBKVakK3AOFq5E8HilznsDbWZgkpvLFEfvP1
XH7cKrpo1S1BkYFTFI/pyXsdsitXFbHdmJAC9WyKergXZHrfDhdl+bPN4i1KDmOGsMNL1AuJ/cAK
iPqJIqSyFZYhzIX13Znf9MlD61LbtrACz42b01VAT+PcMFXY7wixt5/iPrO0dYJDWGxdMI0IVx1D
HTQh+ueSjvHjqJLimdRrIHa8VOX3fOoydj9elV72LmoJy8JIVXSelMvajArvzBR+9muRKhkoiYmD
/CBYAjwTcnIxWejbJH5sJTQjkMlqW3VT+V2KyPnOVkk+fT1HHx5IlmPOEvo8MEC902bFYBp9K1Sh
duRSbyJhbvygX5tOd2Y9/vA4zsPwt3NioRDlnFYqaZS4kxNCcy/hjPfkaE8UD0xnYRMg/PUFfbZu
UOFlfcSBwrI8z/Jfy3Eqp8YJq1YRfFC5b3ot/GMUNP+szpuvh5M5H2Z+JpEF70ehrVlEZFoofESO
tZiCGpBJ7KHdUOuvL+fTiftroJN1N6enjoWhVCCTymDLwiSAvg4x0E2RrouBAOqvx/t0+v7abZws
u5AJdYQsCQ+hjOodvUNnHVlAsL8e5UOviOnDpoyZ3OWtoY70fvq0Im6xsWbcJHfQchQU+hSuplwD
atzIKKIVLU2ZbiJrSAjt1onmOjOtHy6TPbqLAhsskjG7s05+QN35Ts5PpA+NGu1QF2ZzgCkZnRnl
w8v1ZxRS/mmLOfNe5P1lkoVLsLpnYcwcW/MSs6t2y55I2+Zdpb19PaMfFg+G4nPJrIICnasj74fi
7DqbpappJ7QRPfRE9PNbX5C04rt18KJ5bkVA9yjbb18P+3Ee5+8ZCTlMJO2V03Ln1A5Ooze9Rd2M
4O4hBQcHbMtafT3KJ/NIBh19MEzghJpYJ3cLP3eThZU27aysmn5pUTZ88/HSfovHXjtT8zg31Pz/
/1o+wjoWWq1CZElOCWQxEtld4nsJqtER7eHXl/Wxbk32z7z7QA1P0ZLrez8Y1g0PW49NcAP6j0sc
UbJeEeE+hGsKnYnOqdie8ZxzFX8zmX5y05VKRjewAuX665/yYZn5s13wSKeatbkIAt7/EkOVhBb3
o7VLW+/oRvUh1rxt36Of7J3br4f6/JH571CnFy0NG+gcO5MmIDMPiaAmp39dXuarmdOvCE3zPlql
nCDUFMGtFnRHDrao/eBfI6W8ExzjMyC6SPi+vqYPDRAG5CMwG5o4PhGa9n76/HTyag244c5oq8u6
o/+OqeTRmAQ50ME68c3NBJ8tS7yzsRyfzCaaYKIwuGA0KeJk5MFKkpIdMipnD2Refyy1chsBWdGH
CymvYgG++KIyhtcsPFjRJSvVBrXrv72e5A/rLD0koQCM53CgnyxziAnMhk6ktW9Ju4eZSXLrvbSN
YBNmqj4z0ycP6p+xsO/y77nRxKS/n2nZ9kWFsNTeV+RdcFMnSHtUx8AwLTsEoW9J5Ub65uu7ezLH
f8aktc8Rjy40ebgna0KRjKRYVamzH8hR2oYl9t0w7P8xc+8/o9DMYQhEBkzp+ytTwaSqpCwJPBW9
tvGTosV3CV3ITMCH5MlwzrV2Wsj+MyBfinlERCPs3t8PqLnmaJOk6eyd2m93WkGXv6gs5661NHNH
8yWF0JE7xxSi/cb1StgosWGt6dPIM8/Pybdr/iGUNUhX1PFqzF2P9z8EQhcni0Rz9pDLSnTxbbE1
jI6yUpwF20xvw2ULR+jMoCcL/X8GpW1oO/RYMIieTLeP/qwvWJX3bsRux4CRhcwXAWMaI+T/5+dn
FjuQ32Gy0JM4/P76bLPX6mGK3f0YGPA7Ovzwr2kzjcGZd+OzO4psQ+fVMGgJkhTyfqARKkjWRcrd
6xVzTUaxW270zkNWFQngD70LwyjLi0NDSXIzNdJZq8bxNrpU7plF/rNbOrvsubF/xAkntzR11IQG
LHL2FPxsqorKoUZbimUcTi89Qs4F+udh9/U0f3ZHaYfO5kh2Crys76/eNlF2JAFj6kOf3Lu9btyU
Iiyfm3TMz2j05r/qryLWn4eHBgxZZbMPiBzY90OBXo4RT2tir4bB/dYXTbeAjqGfCYz7ZK3ziV1l
j0z/BRHJyQsaTpMW6+it9yn4zyVvMiYg1KCrJGBXbLmxOrPOnUZN/LksfJa2wRdslkGc7AIarfar
Lm24az3pr9hL0HpHc9rSwpBZJi6T0va6TTMKF1iRmtlO/GphLoNI9QN88ohvUE7D7tzSePJ5/c/v
mhO6qTBx4jitmkjdyGXXW87e9QJ14ceDusGD06whUk7bMLBe2yKNDiLVm2Wcu83918/VZzd7Pibw
aHksU87JzcYrN3lJ59Foar3yqew1sPBGZn77epR5vTl9pGhlch7iWDJvqN8/UlkAljl2Wf6xMEA2
ytJ0K4sBIHpVJ+PKBIQJkQgxCl2I7syL8/EC53Y+W6Y/5yH9tKU4gWIu0tgVe6jPSq37xEJL5wak
OX99iR+fZ4rYFhmIyI7xYJxWmGsjoWDeaua+dIZfvMFk9ynnYdQQKaMDPVc354n9MKWMR8XB5EhE
xe10X+KD78D6Ak9HCX1a+21+OQKULROqejaatsNAzO1BK1P7WmjZYztKpNQFyWn9DLv1xBjfdhgl
Vlbu2Fs1urdh394bQQcwB8DeptUTkAZe/4YZgpw5X2YLwEMR8OTUvJ4cX62lnunxgiB3sSodAHBe
FF5QNrCoqrdqURG+SeCljq7eCDEHQXtapUVKtrCGSof2d7FOelVvG9O5L5zqAlllt0r7+rIuKpqc
EbD3YnR+UKYYlnlvX/RWXl5Zk2GskIOYC0NzrxOr19nJq5ndAlB8NOpjXbXfY9kMxzj0ftZ6dpn7
lrkZba9dDZ1O2mYsf5lhESyE8iPgAiCLZTi+9Cr0j0MQvExh+KZ7LWBjq0EKodKd36t1GIXDurLt
i2royw3q9MeinoDNBvSvtML21rBT+1WXg+CKJytErKBtle5c6G5hLqZ4LABimWj4PdJh/DEEwNwU
ySrmPqwau5HLqhJAI4L4cTI9bQ++dFwPjvMWQmfcEXZXPti2Tus1yLdwjyR2AWqqdqwvtRBooFdU
yTIWk7tqRfWQG3zs5gloM+1I8PgPVzRXU1PsqRnRB6zBjpoNSHgfQfsUrnkjNkB7wf4EDVDZOtF2
XpS+5q13lUZVcAdZijO2UPtQRukmwYhAhPGu77tvYhyuKqeeFkOa/U4xwq1pjDWLeDAOKQYz7pS3
taMc6moV2evUGW7drn3CM3LlDzA0KC/RyXYwExnB1i1mfFpR7C2/F79t9P1B6766ea3WI0EThS7I
J3edYzFWW2DjG7JRHsMsVQs9B0FcqFCQ7+nRlfecYknkJxoJQ750Cm5pZ9D7Llvi29klqUNSx29R
pxurtOsuxiQ5tG746g2TtUi6+D4CzgSKN+Z80UOjqs0RFCViq8lma6GyxF8kVtqsO3NoNgPm6a5S
kEbRHwMU7UCHzZk3IfdkYfb6Kydda1d5pBNbgWJ2AhqnveERIjzHeUZD/Bz3/lXcuT/ZggINc427
ToyXGnxR9rTTJu9dpsEsF6rhiNfywO0CPVJ3NMMhkBDLpAn7MfOhkDZGAWxYNAslK2iSQ7PDH3DZ
C/XdSZpH2s6EV+n1hU4016WSRnCUZX6HyOKbMepPquqfLaCocNxde53YLMkG5d/V4EIXmV11S3qB
HV6y7ntkqUs1WRDWCYEX47hV2EQkeAQayNW6dLQNbpl25WbQBI0kfxm7/M5MyxEvhfrhFGNCv9ur
ViRZ4dcLzB6mUHnoEmjrFAngaqXVeoidi6jQ4kUY0NnHM0f2QgKPrKyMdAVN65uVuyvpgVxGLX47
ZO6+c7pfadmIRaFl0BTboDwmAsVGWuTZoiuCo2ZHwbqRPQ/KJJ/DQP/J0v1T87SnbnDNve+mj7gP
47nRlG5a03htqjhfpu7sWsM9lBIFmBnyiv8gtr2j3Vi6qgjBYOUI8nTc1mZhPfqp0x8HskRApI37
qvZu6PibV5wnj0lt3btIvAgoUk99BXVq1OLvWVe+BiDuFxnBjotejFtd5FfJKHR8IX67ZmH6XdYi
xrrbddfWRO9bKd6R2No4U+Use2Krt0kZHbBMPzfCw9pQII0oZeAu3XBKoKHBjKw6UOSGGb8IrboU
Qr7lwQTCVfMBwzrtsfHKC91qdmMX0/SW/Z3wyx9phecEFJ25qIv6h3Ti19EKcWgkxg/LRKJVmP5v
PHhXMkBpMFTjOguzJ6m537LcuRCxadKibveqqo9x4ry0tvvQGGOH38u/cWUcAp9U/aMO+3AZZI7D
oYttc5K2L5Ez3BNlvhat9yCcwF3XrD+LPreHY6LipyGxW2ISE3Mjaqc7uKEID2FfDqsmR1zDIj+r
57BAFTZ/HyIUuKbIdbY5J6SjpwoIla5239vm1gk6uegy48GN6ONo5FPwRLe5Jy/8Tt1rUr9qMSj5
Y33Pp+dbZw82Cjl31XjVQoSGWsYabg4HZO2avDSwfnX0ZscpgrCSH1ghHaumlEh5ka1HQg4GMO4I
vbYutFaOT+FqtPwNHln8lBavNpES2aYFKh9NMZEmhgHruLGHVU0Y0xJslbEYY2vZ6OrRpgPZVM01
1qZrB3H+iGBlGYYQvmu+4UpXr3rr3XU+y1Dbl8RGenANaW+vsK4du8J/zHWMZhbWtYWM7YdIL+5J
93/svTJdunr+FLtVBryigJ4XWttw0m8nrIisM/6xQ6HBfeLJUZ5/FWYZKPnpAvvdFaqqvQrjH/5k
XGMu/BlgiwiyaEsqzFs2olXSMPSHInhm6/maNf4FHjNjYSlxF6gcYm52gSO33fY2EczK1m5Q2/1x
bH3HGoAmKSruCr36HUhW9dYxX7EmvJg9C0EZ0GyrAZ6CcVxMNEG3NVqlhU57jsriZeUiI+EDV5R8
aqsZiEaw1b2TYFFtM75IVZ4cEaS82BkWxSAzb7Oq/p5H2kw1c7aq4NsM33aHIesyUM60mjTP3Po0
3RelVV17yn9WpY/VxcauWTn3rZu1C01EatEkzGacFTehG8plUAfUxJS10CvzNkyKTc1nHMR6Df+6
2Bt8b8mjXbEd2g12tPGK4QVL62NVdFs5Cn85KPtCM8wfZtv+yD00r72mXXiZRg3IBEjsBr9MPZCr
0NZK3pUZFmLWeHdTZ6Z9p9cy4TFUhXvhO27GSL230rw+w4aOGsbMxpuQczbdP/GLu+YtatlcjTK5
TXx/yXfpiAQL/m8Fe5qAcbjknYJ9KX97VoGPOnbUMfUDcJjSMZd9Yh9yW5bJomuyZMncaMeyFUwA
sdq30vTkUplDsBzMNroGrxlscj3+FUxDfEhQhBDzlz+x50o3HWTmfacxtSMrY5AqPs2079YcfIjA
APHIaRH9WD+Gl37uRA8oh7+LMo4pzMvxjsi0ZVfm0aZw4l+y7uuFLSHHJIMRb21wvViwapDCnv/a
d9x2Z3AOJd9p/PBOfNA6MS3VAFK41tqLvivqJbnt+rZywHkD7QypHPM49EQfZ66R/hjzoseHG6m9
2Xn6m8ir5FYjr2gTSTRfor8vcxZWaSBl6dj5XuJMv0rVjIaM02INBAfsUx/4bHj8bpe0rQV7xRYr
IzDEtovSp3qU1iICYKdVxfda5fE6MSi70vnzEVNpdEAIMl+6Dst0AxZ4zcZ+WHrkFet6ejcRdBHQ
rMbYS2h4SY7AYpSqWzcU2deT1H+5k/kbu8Yt/FqxVJGp1vGY6RuEn0A/8Y/CM51IZ/P5kZZTLXul
NxddnjlrNBtvcKkPZiLjRRHnXJ2BYC8R/iVlj4l9j/FjnFJ/IatpHyT+RT0YV0ar5wsOhbAMbWef
xG6+DEcLwHhzUTnVc9qJ7/9H2Xn1No50W/QXEWAOr6SyLNtytl8Iu+1mZpFVzL/+LvXT1wFj3AFm
gJnpbloUWXVqn33WxgL14bSEPZvwuq+YF55WjgRgPw/1uhbgDBewJ1mfQljUXqE/p6Tbm3eDVzIS
og0s/zb3xpub7ZhawxzpQr93ZoJjei+7WUZ9J+flS/pTtwIGcNsJOCDlopOmWiZbbDTJQ4c3KLw0
8sJ5yAzyvZsmpDGaMlQ+R4EsN5V2CU+13prEv2nQX1ZTVxk4Oa1rQdbuujE6lkjPfOgb7yVoOlAX
AB7OPAxZZDbBudRIhW4MAhFnk/F1NuB272TBOfcb6i7XFFtNdjsmumm4poeLr/PaK4OqITdXcKMt
hyjkbumukkFAVVysbTIqRp5b7VQv6HlSkfHsKIJ3l376wS2MIzlpWTSOlr+xFf5E9Os2dCei3cuF
afbSkA+z4SZrFFiNLkV1ZhF1w5Gv126pmzpJGKpWeCuyFW51XawRSOhkVPW+WowZLluwn4NO7Is4
Ng5TR2g9Q7k9se3+bo7LJaqKLtnpi2VxqO/zdeeKz6AujJ0F5TusR57KhBPXtvSmBiaHugqYsy9D
Dkp6aOn9qtA6dW0V+GcZX9yUVv9VdHYTDS3frVNm1Mcaj6yZKf4T6eRzpv3wRZ5CFZLbS7CB0yqW
vSTgY48fU718zDxsjALHX1rQ95RKcuf2yj0WbUVLyKFqt2Tf7EkMWivVdO9j5ax0FVOPN/slnYZw
0rszrYF8VQL149dBR0QXvDMLBhCG2XmvPIqmgibEos9tmItgm/cmw9yOcWPMIMTYhJnMYodF4N/J
pXurUriVHmMjGzwPnLhZfndeVZzqsXpzlGnsOgUBIyjpdY7G4D8IpkhDrc3v6SxXAN/dRIWz68tV
MHRfWklQcpdSGprW0dD9d6+nMQHDmgWge0+UYYYtvIZjbQbXTJ8bO3Tha98ujzh1nAgzEGfOPp3Y
3Up9q7TB31Ccn/ueSfuqndimkunNdbMupKZ89vrpOw7an2kOCGD8VIx4MYyN9ZBO7+/ikFPEDB5P
hYUXuq3JG1TuXN8CA8CCKhb3VbSqLW8drJCfaBfZT1MRsB55PDIYXl1dWyIK0alb5+3FwV1iJsTq
C7PCDEcfNyPxdrZ/hsAwNziq80b/BsP3D32Jn1un2X9pjeFv+f2nJ/iCn3eqyDVuYrHtwA2cMruw
vrnK3/IvIzc0/HCp20RE/ckKH4ZscFjEx31eBBxpSb8ogq2hmJ/BTZAC6f5vMesfYqnBAAKtGnjo
zoVR/vunyiZDuKWvzP28EKt9YJjQq88aw+he6GiJ5h/rceDpKePUsEM5TJ52GjLhnU1IS9kRYCCV
rfJm+xu18m+t1MAgSLMB5iU9q189gv9pYNcLbSR90pd93+sWC1WBv9zCQW5kgSLNL53XzaKJLeHu
yVqUcfvN5X9l8/2uYxqGi90Bic/55a37/bYkidcafdLoe9MToAKMrHPclR0kEzmgMvMepl+rm281
wEVUIfuHwVENsqYxIsuVRaa/T62eARZQhTltxtlb2pVepyzFyuMdCL28JpawbyjD5Jhe9LXG77MN
gQA2eZSjNb8LqUtoTkIoSEaT6ipOI9Kt1jEJ7/wmOdlny83kdVqnxYdrVPoU+omevCJ/MDvTzbIS
kdebAHs6oyvBKNlTo4eBWU3vHNbjlybIHT1cwIly8nDzYtk0oyVXzLU3j3OVKHLT/bl48ad8/KIr
W9nsMKqIwwlXtYZWPkkOtBjC7VUe9z0bVAyZUgzm8DlNi2xWAY7tbUM0+1aIabgaHDF27zMV3zM1
dPlsF1OgbQOedA8xiQHdFYms5qGWwp7DxElVHy20J8aTQaQjzKss8A+Cma101RQ55WdqyKRb/ffL
8A9ll3E3DzyCbmMm+xPqxeoiMrcgth1GT+Y95XFufkqZxi6H64A63oIFk+z/+5q/sJp/PmnEpNBR
syDwI4j+/qQ5dgegZ2zs/aLZVRO5WmwdfWMoZsgWwOXXTj7OzYkOSvnRAL7jxs69V+yGplgOpVvC
LprtVl4EhNRfyyQYoJEuqWscchJB3/RyaW8n5Y8AEdrOz6K6mePlVimnuI1jhJb//jT/WCMdepFM
NLHM43X5o8nQ281YLJbq94wVdCuawQyWL8HyTYfnH1ch8RRjNOwDbE9/mq+TWqhGZQroSGqk92Rq
izmykrF3v+lEXvajP74a1h/ef7qrPrSHy8/xP4uQDBabNDfgJpOe+NfS0bqrzCiT+xpVCWJZTBdz
hb0ceKNshsr+xsPzi4D61+XpoWNjN/El/Zm3Rvh82Yx96uwn2y7SG8dV8ZVNioEk01VIJ4TZEvu3
mpsb6RVNcPdJVjlIsN4UalxVcuC4x7fQ15HepB4HAT9lmqvRzeRqJFAyKkkrt+/zDAtZFCQQdZ4t
6VSMJjsaTtLMMu70VrRf4BjyKjKnVJLNzjqTr5KLNWTrIBc96xPmiNVImgOot9Y1bjqjVOo0lr2t
rRqljBMConO9gPCnli8m/9kZsG9xWqvjs9D0jummevFIoyQfBbZTr4ls0y19AiPK0FoSQCzX/+iQ
lHMGB9rZDScGt+tv2rz/eJ4c/uIQynvsen/u7FJYvIJ6PiFyJE1YwbVDj9aKb7baf12F1xubJV4e
aqDL6vPb01TCVPOSad8sEMg49QX4aLK0ASP03y/hr0HlPx4cUtJ+DQwYdMj/zBeoE7m4ldCHfY4g
4l/ZiyHKSAg3za5nP1DJbecBlCJm0oQjlE4FcWGBamHC5QTZ3kPAc+VKSexa11godR8RV872Kotd
/STBd6mX0h4qg56G7J56FYN007vM1si6amtwMrNG4U+ItdX9LMeieusNiPo4uEuj24pg8oNNMSl6
IpDPx+xRTRD8YHX1HL9EOqf2Ny+xYf39FsMUuHSDGcS/5AP/ft8H9DttTLpuj0C5jp1X3DE7tRR3
npOs2bUPKE27Jnc2debh0KAnoHeHgEPlf38p/9hbsA0D67cvHuW/2/o+jfYRPhA06gGdcC7nVao3
9nPD3FLYQlha//f1/rF2Yb6+9Jr55Ji5/nBreLosHGVxPYa7m1OfyOzHnGYWDbp22Dv+mL6SHjdE
bll+x94mquPv6u0ygYPZiP3sV7r477fcIwi30K2U84ZaKjh54hTIiRHExrxL+0Cns9Wdmsbct373
qjnjSRb5rXHp4EgveLKVvDQZqoh/7IRZ79XYrYHenB0/jTTpXwWKma8qvtL09lQRiBP6pfHlu/OP
3tRgLTbRZMw/+1Rm0dQFx3LUBFKWFjFJv+7If5vbGr0VZFcmimtFtH1YJBwI4VCFAzFUnN/p/5TD
g+iHiq6XimSabBjb2g55QGkSNE9GUGwHIjPQwKCXB6R22Jlg4axLY1u2RRkV9XR0nf7erse9ZD2s
3ORp6JqvoAF3SS1lrerSX8USkyKi4Wpo7WcnFuvOLm/yIfssY9O4yxLnJqntZ73Rn6bcOkEZ24JY
YNl3wKZU+rCylL9bqvjWrq2NrnifaoXCbf9k44w3Ssh20y/BurL7N5N0ipDmeBn5jDTQPtBv3Cpb
FyUz4HHGxGRrxkU4VqRKLcVwrlRyxR90iueC+bg5JepvCqumuGQ8vkhFF0rX1kPV/eyq+KzZxhe0
tK1OXCcTi/3Jr+dPUXOnYurfIi2u28C7Cnr/awpaUI5Z9zrSxg05e97GDv4zK/HWVtVv06nrIy0P
9gbIgY45iwVxqZ/0Vc60WJF3G+ZpX7x4WLtOMq3muBq5z40dQnwpwtwyz81Y7ua2e5Bz+1z5w3Vt
kNWh5d6XBL4dsTWi6ufmqwyKlykjiLv3fzo9anlslu/mrEP3VcveqJdt5der2Z/vS/3JVfXaHqyP
JF/WhiaTSIwusn+RfVht/NGk4joBvtAqdZxjmJzaMka0sI4xondoeVKEorFOWZffGDkR65aDMsTU
ZZoMH0M5bsc8vs6L+ixLoUc5XgnB9GnroDbZAx6UMd8Rn15slll3yNbMwabZbajb07Zphila4D6G
TBo3+0AU/roei31nubt6yODEMlUdTNKnPrHXupsczIRTHPXzBvfjWcapF7Fn62G2ZB8BtDXobZw7
BjoXZWzd4nR6XzKKT0x+L2YTp2HmIv40dbNNhxieDmNGctjSboK/6n04igzIy2sgBGDu2KPp0qSP
jeeXtPunI167K7hxabgsMGrtbLwQVBn3Hdhr3Wy7mMvngqpUOmg8rVmdNM9F0zJcfT2k3EbHKLB+
WRIaR0IXhSJGDM6Dnkztg2lOR5E7t77XvQu3ulj9tPumTHjONbnTnGI/LMkY+UlzDPT+vmjVsZ2L
t0o0tzivr9LeeYZ69Jp1BgqZ+2oE6aMOMy20Jgfva2U/+JUlMTFcJmXmNWrVYZwKRAe7/FEL+63r
8je+m5PQiuc88E5LkPNsdM7DMGprR+pdKMfx0A/BJpHJEDZBf8YcfT2r+Tb37bXHsrDChRQRzLVy
815HvlncjZtYj2mMTRvI1XVtueUPq5pvii67I5+ODm3d7D2rOWmz8UOQ6doZ3l2eyFulS1oYVnsg
TeuHPrsnrZ3oDFiAct02O5Nc+qwt+kdWikNWp2vqShFqysODUTLvnQxtsiLLFAmJYabQFGMFOsbg
jnL+WAFUSqLUR4ZNuosCNqWHQl1Ot3360jiNE07SvesxCYyyTsPaNk+1bZ0co/JWdstD6qTza+EP
V3ki7pMaxF3ulE+FPbLGz8rgMGwc+8YQ62YeDrgo8UBMjVinpnVKguWqseTWBqEfZebyMcphN6P1
h/bkPc+6vTGhI0fsp1Fh1aAQ00cWlhsGdiOGn6/alB/F727SCRKbst5iJ2Ba3KjDuGGAy4ndRwIc
Im3QznVifxDejAjvvfEarHlX44vdgo5Vm3qPftfmoaOcYO2Pw6nSAXW68YBZYEF5H7SodUak6USc
paigpZEMmUh1TkW7ow1+1XFYjaw8OyTG9FyTqpeO9Y05DGkkuTuBy8o0WGUW5nZz7jTeetoyYcDd
M+u6vSS1N2c15u+6mdbbaraeurzq1thScLY4waE3qxRN1sZ+4jmfo9ac5ybbuYYiLs4QpCab1Z1p
UFgNWvPh5upeJA2ETaEl+87WTkFm6uArpx+uxDCTivowgLONXGWdYGgyWF/TEeul9hHr5hNnLVCz
PSJzLFjCBfaH2Fz1MZ8na3NIIl11M9ftWyZKe+trE4PFIy2+1PXXEN6eYBc0oal7a8OXURbDl5xK
5Hu0xvUwzzdWMaJH18Gp0bOboKsexCRuZaDKsLSTqxYYnZTOR2DIm1hviqhnogG72bqvYQynhXs1
6m40QDA1VIqtKMivR5UOKz/5lW0Pw2JY/I0TIKQ3CntKh55PR7KooRJWhc45GsjAgsJPV+tmuPxM
vFN30h725GZhJaZ6bN1jn8ZRY9rlAbTBXsZzd+wv0bJdpe+1oLyvc7ugI+ZdpYt4SRobkKqtrYPB
XblVcqO1XkpxEXCxwX5x2f2EXbShObTPbeeCe4NCsE6N2Q5H0qbqJHiz2FtYcOwtHbI7dvAhajSx
r7XlIdXbZxw1DjP41ZXdqCdZV/suTV66hmmjXl4vrY402tje0XYzHhDrUHM752J0156RnlIpToPV
7Bpb3qVJskvmcu2z5c19v8/Mejv31jofuuvRyp41u7t1+HqViR+KFtYVE+JHJjCONmab3FVtaEu0
+L7bJrLZjUHmhVUXb3gpDl2Az6hJrqigDvNCU8QX27Lqolam/ToHFSArNAyWONrK3Ywn0UD0qvat
g1lhYC+hublkoeoy0rikEYmiRacPUoSRxRN7c5kBreUTqEBoB5GesahZUEWm4nmSdnUFgFW7HjR1
22J5WVly+eAh3xk9PZcydn7QQXgzk+qzm8qNa6vtPPQPzJa8l/2liV7ZoTZq+r0dT9l6LoZ7M1aH
xmlXxlg0UY3jDC4skcSVs0sb647QVDPSC+04D3RPRWGdUP+6aKp43vuUFiQ76UHLfrWTnXo9O6Z9
sq32WJTi6PB7Qjbhj3Sqd70viCIZtLUW+y3ONb+8srD2kci3zZRfAJjF3hd3mtoYU/OedVaz6TT9
Nsutm9FItagytZOepzcTnHPOmYq+l30GE7XVqv5BXIJIKpI0YMKiEw7xp2Z2N9pFV026YkF8NBi9
8HeYFI65PX6a9HkyIzi6YLmo6dzrVsorpFhzxTjH+zRdKsvCfovphEWwxuDAV8V2lMuPrq1uZNdd
2bG3KhKKowpbhbBMJ1JW/mUmOqfOTKJC6Vuc+1qouXSkmiLbusZ45fT1aTacnEI9uy6Knq+rt+g+
2VeBKVaj1XyWS3Yz8wyHhe8cmCViFwXzjdfLDjtNHmhCH1O6VYii+Y+J0pPjZifXVl4HYToQsNwt
wWZYuuuhaXmNpbW3ccNcyubXOO1viDzLV9JtGKceHzSxLGvPbs0dkXRbDk+7utbe+757hzbwoAL7
p6zbR2Vie5F5cEQ7uTbBZUVFotMOX6yHMeYA3iTpZoiLHZ2FeoVcuxYDpzOe1tA0cl52+B1ilF/x
6P1YdH3vk3kT+iq59hJjxdn2WggtpUmZt3ulur2Xp2dNazBDePtiKo6dSy0/2+MbTVKI4RTYxMq+
MleylXhBbH/WQk8z59UvRC/lyI9YGQ88As5BuM4q9wK8SLSd5v6rolePnZIVFULYGiSaCF0G4qTl
cEQAkBMNfu1tktZ9JNNhk9jOp6mYtNV9+0Nqot7Qri3WJfwk0cFeFGbP7uHZ2DHlIZkha9gt5X4d
Ka+m++v5P2U/73prfKMXcFPbeBQpbg/YlalJnJtcmCtsmVt9Nod7Ib27X12sgWKynfq3bADbL+XR
Af2/NmLtDmceFOShPcdMMVnx4kVm1z9PhEouFU6uti+ORJBtBt9nmTU5Y3ZZ3ISjXvarakqJave6
k5CEYrftQcr2phzwOM5CHOIZK6LuPIlFUSJh9EORBr2uDMAycsQZQNcmSnxxRY7qqzcUW3rvt/aY
H7OkPTDX067MZXlvk4kSiun5yF8y6uFe2Bu2uH7Vmna8MWC67T2DXiC29SmapwLK8AAWO3eIz6BY
SjC0g/cWe62E0L846apKfBrFfvkBt+7Tqv0+lBSKIVRmlF6h0sgrrGg0fTy47TbHfpbZ6aehixMK
7o30KhjbYyJWnem8BYF4KjL8H21DZWjriRNNl5tzwQsxfbOt8qWO2sLbxFlfrwIBMqbg8KR8kpJz
MX7ZinnoWAnusj99gO6e6WxQQGbmfPRrcY01nQJFmRmxfeVZk9nbnMURSuG+ycpXk1xrO82qqB2y
R+FxEvT79LGbisdKJB8UaPG6n4LjxdrIzBK8/TnHvabdpnK+MifpEFTFumu6pxGLBoJnPIVa5w9b
WXnxU5JouHn7bTEOTmgTblb0akek8rogAP568WMA2LrxGi+FtuJftiZejkum/WbR0+s58zisIlrF
hY/SKa+BDdGPnNyPWEHnmTP7R81+rUvz3qTPHY3K+2wXJ9Sb9pbT440eq70z1F8i1i+RAA3H2OUF
6YxH1Du3vJtewp5qF8ZdzCqE2dA8+ZIQjV5PMFo02tGu21NrFrg1XBuIz6Tz7GtFqPSFdjE1tzvV
h4k+y86ycNf7ncfeQ5ifmrMuYh98Ly+JbpnOKV8l1cltu3o1lcVOpe3Zz/SFmT7tAoVbaEMnL3To
n5Pa2QZBdlXSNSqr0YsqRMtAAcYKtPugHc8qr98SrXjFjL/1l1ZFSos3rjMfOjXg2IZ3lOMuij2c
qkLD+zhpe+siyXjlc6CX2P6cky0dVkVrJ7WpoE1VXMtebkEr8wgVGPdU32/m2bppbfXVpPoZomUb
abF46MDQp8W8LWyjei8LNkrZlvdTMqHbFA5dyeltMvSKvj9JdgN+vcJTSdg6HJ49rOQyl4d5NA74
ZPYL4nrkumAShp6SfmiPYrbv2qFb+8p+RcZ8ygvvwoa6JwTkUCz9YzqJI1wmMxISxJJRuMD18az5
eX1PqLXEvJs9u7p7KuZp7zJHr0C4Q4lwwjitEAg6qp+4gd40yfkAY+xnk/QFsQOw3gYeO2o279FZ
4ifK6n7rBdPZ1zNGy9Wyau3mxR4lX4K5VujU/J47reyvxgwyqz4CpRhuCoWMujQYEpu8+yzt5nDZ
cKzAakOJH9IxJScBqrOwFNrzAqLTTQq8U4XFK+FneXixoUYDpwtWmOwNlsi9JfPnRap64wZT1CfB
7RKwtpCSciGfBQkbKkCnbrqZs/HLwTtMM5NbmGL9t/s1CzbbPlbIsBv6T+TCpzIfSZdeiL/QE3Gr
C3Bkec/wrNS1Fz2I1y2pHiwnBC80S7BNu/rDqfJPy+yul5JRV13Tj0IjIIAUzvsucx9tfFspaM4o
cSAnS+ON/N4wzZgNraHwU1jnZzNI7uPJf3SI9IrMst9SVB0bTC+RIjxkWOoVVRELGoukI7OEifbs
2TBb8ndrzEuZUWxk6h91SzwaefnmEwoRSfbrJYX4VsEiGR33EpYovPUMpIvhqaFbucJZBeDsJw7U
WiA+Aif5WRSY9/K22ZYXQywBFkmUke/Col9BqmDBx1WVo76bd3FQDWElgnpnaHkeMo9R8koH2Hkm
tmLnFTPEfdczGDHr0MpSPH1cv93XiXqhOd1v8kxkbL7dVYDBnDcPfpuF76XNOfVArrhvxxI3Vrr/
NRwwYB3Djr9aPORuf9B3MKiOXaU2tVUd+P0x+5sZcnd2yuzwBS3eHZEI/t4SqFNkpVhrooieOJ69
2vNPqOisZQtLriM+SPWw1x2VRKgzfgAaxXtqSJoxMHxNmoZvLO8e47FaU43cpqnYuH0Xjb5LsiHN
tDolhlwKbGAByS3HcRpORp0dpAjIGrA1cxszaoJyUD0s5bRrRb0rtIQBiSC5qWzsckaCbtCMq6zl
nMqwBvFAdbX2iNJS4rLbjMepmc/jlK8AZp5Yb2TkwdVbymVbuMGTRULHZbzmWsurn5w7PszeeGoN
THwy2fkjdsuegQIAXWQmxQcrGw9VfEnXiPHfjRpFm+2NJ4hyFdqcvO619mORBB8N3VuQJmlE9xoy
Wmq9581s8LRo2LBZWBnycL8KQSvMpUZdtVK9DLJ5ElUxEY4xp2FQO5vO8I9eqcXHlMR2TrIB1ToG
Rbhiw4oLEGlksh5Zo9iZmdz7mkXcEX/7UECX4pRnPPjS0HEEZMkj0ZUX13u9y432ige0D+20fp+r
/EQNfOjd9qr20tfU1FcLT7or/F1fDNcIPU/WaN5YzrDTaYk3SYclQbXoX4u1cmYMdYSEgHOiALgM
TBaRTXReVcXJGvGH1XAa79q2+xl4zU4bgqes8L4SxztnDXYzP9lnTKQ5CXBOw+gel1kTVMn6k4F8
T6DMRwpQ+aLAvtP9+sBjf8v8ByDFNEP8LEUUX3inlJ+cAAxWl2bSn5UZP9GBXhvm8FgPCyZHrz41
8VCs20TeoLnxX7FwYHvBPWzIZxVku8CSa1v3OXvQsBoBgObJdNIau173lnNmYapC5VrM1aBkLnl8
N+QXB5so7mdDVJFqwIDRY+9XRGjlt2QKwQQpUwdFabxVQ417VvvZyuUUmNm1WUxffalfklCfVRrf
CcoqypBNly/XvMHBZSjkxqNODP3a6SK7BxOajViCzUaGQpGE7Fva1rCqT3NWX07cvPTSo4RrjXti
ipDFJUY8nynWyHD622nQ9vaCY3ZhL2iE91hyInMIZBt1Ftm+7VekkLb7YMoREio1RMpldigr2g3r
EBNScblC9T8QTYFobuXXXs9T4/bpfuHsECaNvJmxxGF79yLfre7zZChXVdYd4YdAtHNabUNK0dFz
UTTc3gb2arcPliY2+sAmNXMGD13psWf17Y8C0PLs5j+wEPC/ZvU5JtUdQzQTjMrED71u3stMfiIs
HhoPb0w8NOdGyMfBLMJGRwluFv/hcmTMsXLtlPfrBLHtbCZsbBOBDnFnXMrjoge0kiBQYjfYs1kV
p+UyfjayvvFajJwHys0yljE3hm8uxrkYThX8/9kIEESratt1vCcGfaJ0fBAmqM3ewg4/uHdywmQ7
094F8pgcoN+8Gc4Y9oFz7ph3mGRtk341+WvYSO/wDOUm8fDABu2L9Dz4jPZx0ruavTG4TCpl3npU
zpNU2qcBqrWsl9dOZ3rNToy7XPTLWjjGqsmX7cgYWzQuPegZQ71b/rJPM38vG8Jph/yF5PWfPhsP
Apd3rS/2lZMBTmQi7342mQcK0GGQy9FFu+E9aUmS0dgcg2Jd5ZO9SrL5egicnyJmRJCUlr0Yiw9Z
4EPwHcYENCIwYqfeMGi8XeLlSkcTC9KO1Vj5ipkxmazwo6xoCx6CeXwpjemBfDbYUDmrhTWMD17F
GISo4oe4sx5VL28Mi2rLtjEf9R8Gu38U6zQ3kpo5r9R7XbxlP1jVLs+atbDVwbPik+V23r613Idu
CvqNNukPvRNcxU56n6ckgmn2uqmcU24Gr0u9vDFXeW0H40cloaHqkt6RN3/moh1WybzcliUBX3O+
1Zd6q8X1uc8l1Jv4wWwVt8ye9pW5EJSjm89u6XGuZwUeqss5hIkGa25XVldFhqhRsWUGB8BYWwnS
FJNSoxx/5sz98iupZZbsuXHG20X0N0GqfqDCG3App1NW8AskHlCvz9woTcr7vlPUMu4p9xgtSxRJ
VMG6rPwn2rtbtxT3wUUhb02k0dp3V0teTkx63bdu9dla5sqU7SHtZySJAc2psy6WaTo1KlkZ+Xie
iNUZu5b4JDf7xvXwy6n3uxnBBkCmA28H3e7+Fd8ek2MuBreK9+A4rV2GAvwzzfr7bmI80c2BZw1L
ZlzNJWfJ1FT5regHdG9q4G/Gdv+2X7BmX1DUF+OQS1/695607K3UQWzx99mMA2U9OmlVsNTjrt3+
d+f9H5ZKGzj5xeFBkojp/mkjw6SuWlRbf18TaRZsWEOKc2UWlHnWTHMO07zF/HkHBvU9SEwDAHEZ
GD+o1S6l24WXGGXUlV303z/WPz4/9E3+OELZieP4M0hy9rD0sVR4+9SZ8Gf009I3kZn2U/vN5/+H
o83Gw4omwNg8OQR/Otr6mfOzPqpgr5E7MEYaTj/o6r160ctyGm4FkwjQdqX/bA4B3iN8wgup6aOJ
d9Eq8J+7iBbYX6UwmDHLSLehALafRNo3j4aW4rKcfIvxZScpOBSrpc5YeXSc+atSx+70zW3727dx
+TCQMU1MFJh/L7f1f1w7mkXOXlk0dKUtIvQyF7bRlGTVj5gjF/N86pvX5V/fksVgORcDEABV7PfL
jbJvJ1NPY6b0QSrPqRVT4JgY9r/5WH/ZQyw8ZTwK+OicCzPyD9chCV4zqXVMw0EMKaYElWeyzXWp
NSrHOjYqi1kqPfsc2ELZUIO4+PHfT+PfNmdItwTeEp8IGP8v12NjGV6bBDwjXsGYw1wh83VGnq5x
OP8/Yx0uRnOsvCTO4+TDkvhnrAL+hkToJZeiK1Y/+B2txG3Xmw6IAAQRuMMMInPwlKI5jwtOtlB0
Vfv13x/34g3/YxE0MGRdoBE+n/iX1e9/nqKmw6ng6g5HJ7mU67RzrpjguMZX6DTbxWGA+L8vZ/zr
Mbp4zVx4babFZX9/jAy+NXQYFjutqAKMLka7Ag2JfDxU5sqbUHKFDDbSXYD+2R+AL14SZ6aee5x8
HPiDZn+X9v6v7xumJouhSeyC86clDXZJ72R6ae79qW8uoa31puoJHKoZ9fzmw//jswONAZRgm7y5
f18qIdwSyq21ryxHa1aL0XtooDnX/Wah+9fWxgV8H8M+Cej0P36/y4AQhB8wXLHXTTr+/8fZme3G
jWxR9osIcAgyyNecM5WaLZfsF0K2VZynCM5f34vVQOMqJUhwvxVwqy6VHCJOnLP32htNrC6W4ZKk
3kMmpgzudp5biX1OmgqQs8K5XEBSxzIeh69+1VVy8/ljf79WueCcPWgREHqW4K63f08z1qndovM/
TroN9qPKp28o3AWTZ8u6Rvc1Pnx+vfcPlevBeIJUg0jWuRSo0u0TGcAPeYwUw2sjHqarOa6GDf4M
7wtN4/sPiEv5aD54px0bTPbbn0Z7ZzYMlHNHzgrqbkTdtuvzdn4RLSV5NjNiigy3/Ofz3/fR/WQH
s20WjgX7ebFIwl+wrc7X8uimTbYvlD3eq9Ghr41MfGOJNvpC8fvR9RBggQBhKIx++uKrHaqAFizS
nGNuiYc8spp/nSow/2GaipR3gjz0xfvywU2lMFvIleDOCAy52Gwavko8dr5/9EApPTWJJgrVHjLj
SQcy/jdOQyvbRpaX7j+/rR9dlmsC5/GlS1yJ/fZZupqublfBrGptjLtu09V8LrXY4OuVq27262PU
Efb4+UXfSxLdpSQDveMjpXYvKcl4uEXMmYxnacYbU+piPTJv3E62LVYy1zd5VDMAjdCvEsb5xbU/
/MHCtzDXAQ1/VwIDpreGsjTl0WtZBwI6UOTqevURgSYOsAZdYjmqr37w+2WQ4ZnjOqYEc42zZ/mj
/mfLsejmDDln9kPHVpuu/M7K1uR6yL9ErbK9ch2WdvzB3OF39McwnaFQoB88CCvvETa2c+hsmM98
9Xvku6/DYVEjtMelnbUAay+WAFVYs5kj8DklDYoOwgUUnmEXEMR9ZHTDt2BKbLLLMdLmO0RmaGu8
CbwxHeEwPYpSVOHOtLuB9PE+rH7TQoUDEmsGVIzvc8a0GIivvXYq/8V6FP1snWIAT0uAwYsM5sGl
toT4QB42FiRvyr5ptx1+Bw1miG2rDMNBx8UJceWbJGHQ5OpD7xAyFTV/gPGQhKGzWuAYcI3OIBau
bn6FyBWaleNnk7fGMOEz8iAOVqONack/G7JpDqGeOCpbF0ZlXCeqn1D9EGZ+SB1kbBsPO83NHIJH
RV/KvzRMFg+6HQI0RG66Cb28htTjj3vZZjBEcIhmPzODzAYWyxq/JhkVAfqtyY+zdcQWqbbEEk9q
LYrcjBj4xOJJQT97MHseKKPkYrZJy+6R7GFFo0YCc2U9A9ctrz1jrtrNAPdvXBdNQ+uW0ymiqs8/
30vIqMeEG9p+gJrY9V2y4i7WYocIXvAjIjyW0m03C+RzSVOrvwmV3vc4CdHksDI7hmsjovQj/JFo
Bv7+bzBBnIIxAxDOLnTxN5Re7xi5X4CQGGkgpkM97HQvs01ptvPG05DMVGI325aG4NGYcut7nURf
oTLf7blYAwnlZPXkwPH+KxgNPTAYppHXxeV8Q7Kct3LKLH2UJjP1z3/vuyVzueWm5MdS2riOvPjg
3C6MoQtMBpJ1I936tSe2SSUcWrOY2QoEDld16SbbtDLNPfiUrziA9rL9vCmauf6yalqBw0HSci+2
p4QuFdMiSEmZkEixY0cDtEjUs4qik8HEqN7I2iwfB1thoq/ryqk5QxQBInGnsv4p01bcI9RrImTd
IIZWo0xCSeQV9AeichKqs3CKkCvGA76BTdkN9rMvtfM9C62RNGlKNvOL/faDZ8fLQ0n6H0PRs5f/
/X+W5L4DoGGxphwbCvdrzh7Ts4aSsa9L8y/J0P99LtRLfDJsd8sDfHupmeG/Ld0hPHL/jMPQ1uqq
r10EoZ+/Iu82GR4RyQNSOhythH3ZVOnCBgVdRHOHCix9FknWOQynwzr/4jofHFetJdrM8UCgLQbi
tz+njJO2nKiNjhQs0QFDYUBsTmCcer+bzmKaU5rSqdqmXYAq9fOf+G7bkaa7AC/xUtA5wo769tK0
JOpi8Mrg6PmzfzDEVGyNXFhXszM7a6lh7Hx+vXdfHdcLOLVgCFyOi5d2FXfsdOAOOO8rL4v2fUJ8
m6RduC2IojrhT2pueg9VdOWTTDOISH7BhHxXq0gOECZiHZ4pRKtLJiTt4kCRIhkcAeCMj+BiZ+bz
kR/sC9frv9HbUkdygfXf32S8OfxgiHr2Uui/vcmIUzlhDQEnCdy133oEobcd46tHJ7PrW87M8RfX
e/cl8iv/KwY9EiwoyS6+ROHD+a2ryT/Gw/hYWo76OczCO9ilaRw/f5zvvpDlSh5fCLSpJXP34vXJ
41qR9m3Rdsx8Z5+phnH+bAtiiz6/jvXuE+FCeH2wyQEa8kH6v72FkG6REedmcEQF1GnUrz5GhSJT
lgNemOymSWjyriarxkLgaHM80H5nNGpGSfrToFudwbx00N74Yz3vc+y6E4WWbGhamj22X/4xvTKD
On/9/O9e/qw3izx/NmsHuwuRhfz1F/eHRGWnGDF6HmVtTVfEOSHVEhnaI7fJd59f6sNbRPXI3kl0
yfsNpRG5xaxm9I8MKlAU4DRWrxoN/ItNnvU5gor03E4AzxjP6pmGrGPE97Pd5t8awHfYuuNK31Na
0i6LIuS9qxLlQLOEGAandmiHR+Aq1cPnf/MHt2eJosbJJXiDOKy9fapJkLi9mgpmOFXtboqmKK8U
gtKNFwFW/vxSH7ypkjXWBAbAEYUd6O2lzFCEDYR954jEAWJQWcUPs1V+9YMuE1Zov9PXpGnCCZdH
IS4/vYKDb5KFNClaVQc3nHkJfdNTU8irKHViRuhKVmcQPkironDahLlXn5JR8CdNVdP+ZGfLbqtp
OfaH/Bwk+IGip/75raBJZr9/L2VgWYSxckDl/H+xgSL8I228HJxjhnLwypazMz32HAcI7qxmKn3G
dVDS8gGVi2sE2XogqCHmj0msmD8sASiCJeAX0IriWcq0kGc9Yj7aGoYxbJ05C58qQktixQHGr7lR
HAXmWKK1VgqlfFlN321OJMZq0GazdRl37iQl75+x9JS3rRN/nqDmlUyiRT2hLAYZPFhrb7SGGfSM
ttDsdDJECpRjVV4nShfhlSdUMRwgViUPOlh0MFOPeBlFXntijshpJ0iRiPc0p4CF9qk9sFhI67vD
qQIilpeM3zIsRiBnrGR4hArgkaY3NdavitMD6toiRu05B5OVnzLVRnRJKINmxIl+mj8H0EW/G7Yd
H+tossSe1sOUbVqMaOEVkQvOLa4b50wqH57MyhyDatP4UwpfOaVVsGp0gNaSskr/HpFpQvayQTux
YRS/nU63LeylSHw3uzS8luFcPsXOrK6ZzMMHITKvfjXm1ng08MVoKCj0s254uZk6WlM9bRTwz3VZ
9gv3dHScNf7E6BB6BVRE+soUiSVTvz2HoukXBmQP2lsZ78aiCscjbT3kx5ioyTDRzkTGopWnfYNv
MWy9XaCa5I9I527NXLG8EXalVgpJzHfEM0O3IkeBkSSG/nJNmSt6DujQLmJgeD8Yy1VcglbYwTTZ
Dgu/yXbVEPa/zGbsrrrcIwsJnSNCtNKalbVCqKTcjcdyFGzsePFzaz2L18Qu2vrQp3GbnJOJdiBH
38pEB9KN1UELg/GTG8pnNwg7sbF6Uz2nFg93RbOv+taMSg4rHU8BJH4ZlO026gxlWys9whQ8G1Yf
J+cO9E+CklqYO6uWwe9SluW8wYZueIgNaW88SpdXX5VSv87kiY0LLG1R8vPBHSXBIk+6KdND7GJD
aXwzesjipskPoSXbjTATgqygjuhdNiWMkG1pPTsG0ZobECX6m+mkRUlQWdW2d0am0VzkxCCOVlGq
DU09bR/ypM2RFmWZc2OoPNgkaWvaN+EUThoKqxk5DyVQVUJ8rCbOdpnXco5uq2zXpQtTpxSZnSJo
8oJDT+8NAJVfnm3ov9iG5tz+EWdptK+auLxqPDmclEizO9tc1P08Hnfvd1G205koCiwYrZGd5NCa
v9I6GfV6Jv/moQnb+KZSrZesitwJf7C7E7qXUET8KlMopyvdt8GvLp8Z8cdS7MwGu55B4BZU0KoZ
x5WoUp63U4cchU3OhP/4Y4IMw+qN5s5MZmMjyilg/Jy1r7lIJHO1Wevm0Hm1fYN+Tm3R2+lrIC9C
r60mI+fQn+abEHXwN4S41TWtJSbzidncIOYqty3KkonUnmFisF8adbsN87w/sYz59/HUDTchS821
mQ3TbSQMdTbrJYCqQRzf6rKqn9OYngy5ohMkF3to0DfnpX9rxz0zAQnZhI+68jBl1uRWCivZK+Gp
azQhcUnjIUTyge8fIbswkpNb1xHSw8TxnrxxxCk3zgONnmhod2k5mo9OinQacVyCVhuZu3p251iH
tyVwWeMYihENstXk5b6RLaOBehzjZzpF+ZEQH2MX1b27ngJ7RGE5z0hwAeBtbAAQ26k1u6ceje+8
gv0e4mXNBv9fVJTimGC+s1Zow9qVh1DzTB5Y/T0PZYvp2fQY1jclEKsKIexIG6OlAmx1em1A61J7
N2RR2nT+3N07U5LfErNS7GN45Vcy6bKNSGMk8P0A9jMrsmSXzLOzy1lmzwDCqOhI04CxWUXqzyyz
3zV7VLni08rR2tjphMCdWNVV2zhxvs4L2xnX5B9X98XsyF8a/fNaKu3WkDLtZm1XfXkrfEP7qK3m
/gA7wjrBCUOYEZpxZ247YrVOQUwxhNPORxMeBnG9Ak9XxKs0McNHMwmBAyfDYnPiWhUyyNG1WGod
kd7kOHxXOuTEi8TfcP9pIn49IJZpZ1rGkrgMpW4cJe9gpN3Xru/FPtJaoBnJEtDH4RRgv7TTayb5
zcocujk/tJlLFhsHuG8xrKJdb7ckofpB+s3Uk731GSLjl/JaGmKAfr8vPfADINZuHZGPUG7tcchf
8fJq0i852Rxo34pjOOVedVsakpkCGItxPAp69vEmU6ZCo6n6+SwLwf+HFvzsTZdCETu3g+c92YOU
vyc7M5BDRs2y5qAAdcKCpwcsbTUCzLjtx6a314QRi+eCjvNxVhgeSi8PqnXiJem20sH02IY9ywzD
SXPGLWL3D61JTS6Vk165mWffTkDNkq2ZOsUmjTX/5MTeTwfs7ZYqJLU2tAR0+i1xZ+9HIpOZgnZO
nEFuwSNWK3ZJ6xdRp66JrCQJb+yYzg1qZf3q2HiKVgHxcccqbfyT2clqb6eLfdDV1FimzZK3xGeo
fMMEPuQKdrezEkWILaFMzU8Gkc4dkRea3qVfmD4QWO7XLseEle+TIHaeXD/i+FEZ9bi3lN8fChIg
rjzDc/397GQa1GerevRrpcnaUSDbWvkpai6k0Wxrt14k+5MJ4mxBHeXtP9bYZb9l1oTpeaom40cr
SohtFnHye0nXdpv0GbPlLBUPnq+NQ8Fo7lB1nrul80I0kh2KbezlaEF8+Sdtc3GfmQlaSQIrwzWN
zEWPJKzsOhwyJtOFadpribwix+yZGK+W0p3Y9ZnBMt9qGANmZ00nGKpm8m+VxbJbDayn1g54t3zl
E5nbNZY2vN8pK40we0DsntPMsI509jvkSXjrNAMG1zPhm3EqJvq1Ggzf25UQzdgdQ3cXa3cgVRiB
IdZLLfqfbMhRdiX7tLjWIEzw8Ss09bUr+q02CFV3hrl9YMqCy3doHLBTvduD7uvMcNfZrbWWSZWe
oDcBRNC5YV2nfK3jntc4OWWACa5cz6jL3RCLIdkbHonCXRLnztooB1zMDvBc7D+T/SSrVN7owpDt
o50PS374XPKWWiae07Rti++ZnUA81rTk/P8aa/2d0n32rQ3sdOvBuAtRSjvpadJ+eBzjKn0iXbvB
gdrZmFb4O7TZdj8cCGX5qija5sFBNnOgTk12fGRNdjBUGHon5aBSPjpppa+LIi/PM7vvHtWP3a0D
I+zsrcWN2OvczJ68CniZtsaZEGtTRND5MrU36Muw+lbNFf4+SNUF3VUeedh0t6Y9C7i5eeqyoGdA
uEnSHnDLTv6IHG2sigPSYvPaH0X9FJr+6IF1TfJm3QhIuyaC5N+pTzkr+AtOXmZN7YazET682lQ4
Hd0ClJZTAtQaMwMeqAzAVPPv3zGCi3dNiZdJUeFSCPf4m8fSyvZ1EZAh3gq+Vuis1XCwjTZ+mVXT
/wgizvAMFVx1Bw9f/K7neSrXeGS9jeznHrq6rV4qX+sdCcBAOisrTQi69hu9NSR7iT90+TkKHTSZ
zAS6u64qMYNglW33iMXx2JmI+G7txq6PopO2tbEzmdzlQ2VdCzP2XkIAn+vKEwmrAikQv2LSEkBS
ud4e22bPxzJQzUJuoo4a7K07RDbu+iQ6BmUyrzl/l0erctqTjdUYswKo4J/JLEZ8f1iGtdH5v0GP
uYe2Do2nvggmrApoHgU2vo3pTfocOmO4rbug+DkEALIli89OGnLimBZOOyuU43el+LkrQ2Tm3sGL
e7Z7fGkinJBNcjxwDxkXfAyswUJPnef3Wi6o06Ln+2rtSpzoHak7SzndVuaeWDdlbB0tP273BsSK
/Rg1yA3MEWQ5IfHI1IX3O5wTMAJz2N8E8ayuYgtKr7aDZGOQm7p1Q/IWiJurTl1oqw0Ir+4Xu669
dmXqXBlWOl3nkHpepaSEr2fXP7tUzRtP1v0mc5N446Zqfs5jPDNzqQUVyyyfrHDgz0BdvomNZN4K
Pq1p69o23PYwa4dV2nfRDSzdbu97mmOQH1a/2Pm87FT6qn2Yq5x2Y2u3+OWHwtrReJpOaUue4Zao
QRTBM967u3yixxQzPHhhc6wK9I2i3jGdk2eH9/HMpKo+D7IonpBgzAg+sjJdtUM8Y7QzJ3Wr5zC9
SwcszutyjAT4TTfezqJlSuUr7GKbjIHTPsti4BiZET8OmStIWq+zaWXkihMrkqH20aSS35Z5bz1T
fn9vOmyjYJUoPWaA+T8bt22Iai0bxd49pvuIXuamleB3BnO+94EMH1zEn2ungTiKWX3mv7Mwcq8A
ZpCk4aZ09hARL8i7njceLVG4A4YFhs6vrL1naPcfqJ5sz0HoZWcvczl0qtHuT4IjyC31q/NcBFGw
kHfLTVdofbSASxyH3kDem9W2tauDvMDIi/+oRsC4CZKSuCxyAfNXtNE5B7N5fJYqTR8w6GDLZyb4
XWjXxkdo5wdQes0xLCbad8roxn4tS8eaT/NYGT+bxoi+Z4EFPTqofHoFzQRXdysgET20SITWgzEm
L5pVmAoaNvyRh5bBvYaUzZ5FeFcBDSkfQZAOuT89ArEjKB2j3k8jt4NDQToSK5Ia5QNGIIuTXlIy
V2nkvpZlsSmhaa9c1qvrMHKXPMA2OdUddRTivv42GhkcGY3vLQDUEQ547WyhLHfo9I3+JqT1cZKj
aW6qCYGuT5P9nGtpv0ALMNd4bqOnlpkP2F5nGLYglDOUuGVmrEsNriei0XEIoamkOzvIkz9+2/es
an6SAd/uiM7lp69sCHgYewAlQ3LMb+JORmflQecCFeTk983AS4RIgCBZZs5rthCNwxZAo8MisZmn
mYNwWjk+gsTIPVIHiYcgzC3U7Oawm5mqPfWqIuwrZWuM15Opy3UylwPelsCGZjQySt0iZyluekv2
zJ7mYk2TdLjFmEocEaepitRQnNK2qvie/cHbFJbb3OR+Uz9UQ21tlN345YpHSzRyMyNhMLo5ZBwR
mxyspjE5V6YdXplSzfUG/0rPJh5iFCbs4UzvZNznrPI3FJvhZkgxLfSzO9wUbhMfY4cMg6ibjAEw
wugevNZU5ZWsMDCksJo3Ogmab9PgxQ8lvld4PdOi5heGc9MOVnfXdCzGBQEbW6uI5RW7OuL4ZErT
RyMfFdG8ONYAanq7KAzkLeaVfs/7ps6UILBN5tALo1U6j9M5TEXyZDWBecN6MP+xXcN7oZk+4bIF
B3/oMJQfhsngHkGtYdEsMw0fvGu3hLGIFw76HZNp6R950fuT7/vRDkySuKJD4Z14143fRhqrNZYr
uXO9Ith3juNcO8Lwt3hM8A5ZkFSSxmv/9U3J6bO0c4ytTNGv3eW8nYd+DHmEAtKwjXAdTny9thGb
V4MGreHQXAEZKrHm2ENZvUI8IdXCdOfriCHTqVJCH2Xlqid2Fn0NK2e41TQ4j3YfDhwN+bvqIfW3
rd2l8EnG7nqJI/lZ+yq9Fj4C8Uk5UPJ8I78JNDk8NTPrlac5QqAHiGAYRM6Otk2/66OUj14QNEBM
Sw4BoktuHB2lBP91msG/2XuS7YDcgh4C0bXdJ/PDnGr3G9VSyFh5Bj0I0+YOqWh5tbRKSdtwaIoQ
7eR4R05vxpOR6OyZJX0R84762q5oTCqmaFjO4tp9StNMXHu1u7BCIzH/CQfd/RANZbkV5c6pwuty
NxO7sTNjrO6rrl+c2CrVYbiZ3c6+BqKSnkVeAR8vhtnYdhlnsU0srWgjKuc3GAzjhCcYrYekfPGz
2ViLRPff7HJy8k1JlfkkszR5BVracmwL7OsB+RzWYceKCEopWctMXkZYFemDWTvz3YQ0HztZwdKW
GIa1H9xlSJJlVvCz6PKIMkvjRmt9tP8mneFtOKf2tVJO8aAVZHeW50mtkqIpr4VRFi+EecUMfQKM
2dPU5buYRi3LB5EH67b13IfEzq1/sxbhd2a74XeYSzDIJ22CWvLYtHPqnjav6SqIOGwfZxEDbffa
br5ysgmFi5FgriqtMr2qG3O8SVUdbdxeyN9FNkMecVx5Q8Z0ChaqtR8SGC83OLGZ3Xujd9WAlMCc
SY19Y8NQqtYa6SqpTIF7MtAK8TCaqNoXktTmqxKz4Z4KmkeUsMYk6yrPq30PN/MFP8pwDXzG285G
ovZtXXuvfteyr0lMstsybWAEEBfjr1tvMH61yg52dpxhOE1BjVHJjCb46qx56b2gfgTxzfFYwLiF
E0IdNecuTbahiKeN3/rNrefH/R/L4NigdFAAi08dklQ6dhldK4yjxSxvUr/HrNg5i0XcTqyITEhl
7y1NMvumFLFzApbX3DjuhDLSGztqZc4U8l4I7C+qo5SfM81dFSrqOJz1xiMdbI9/lBEWT4ir6bJo
1+XaU03wHGWDeMYZX9Q7fHuYeEdNA5+GKmamoozic8rHA7qX4/f33ko1AQMsjijYh/qmj2wCK7Ge
7HHazrddHAW3dHWNPRYge2MafnfjjiJ/JXpGvBRDPq5zgYoevBnOckYssEYsl9U19Nx7MKLdOeC9
ZO0O1U4w7HuAFOWStAMCqcZERzA1Y1tSyqi5czZo1+o08DGd3supjX7C1+Yj89K5h5wEbPe6DAbj
d5RO/ZVfJVW59fqohHM6pKeoaKNzDFWRLgn4AZKuHIWh2yLhZyo9lpzIHhafvdNdi3b2XN5YhiGY
DuvpeeqJVwDvOR/ZyjRN637odgXORHBk2nmOVNXe96LjFSuAPDQIemy3uunhkOHoQja5zZM4c3dE
wMRHP657uBO6Fg4M6C5BA8rU7ylFIbPJmhiAnPIntYkZbm5LTLzNKgBQsYmxjQuqrqHrd7GT5o9z
6lMQ58SQka3V6JR2XaUQ+Ch8zPumDgqxpBSg5DGGzDxa5OS8ODCuHHCoQ3UmSBbiT+265antHblb
qswdEn9SPcKSDME+tgjyUTj8jvTYe6zn47SZG2q+iAbB1rF0/ssaw5jTEaHy8D1MZCy9Gv9EvTPe
Z2EUcivm+mXi377KpyHaRZkzPS/BFo+W0/X3ec1Zngc7ZhuLQKknzlbzH0RU7RXe8fzFIeT1RjTR
cIhajTsuC7tqr7ylIZyC+8BLHpsb0rnENQoc57ZXfbND0ywe3Gn2TnZiE/KEjwV23IQN0Y1098+i
xEk2vh8n5VUxqvamsWn4V5aegJzVUUNmigOCo/KLu3Qakmvs79WpzPWoTlA/6ClOQwwcoJCob/qC
0tqkp3qL7XB8KcdA/XVwqaQH+p+Bg8mjtC9nqCp3S2VrA1n01PjbikPpg8H5/vzVzPD9xJA6Yhln
Iyggq+9iAJ/PKZw/i1FtmOTkb8ysMRG2kX44jqm5aeee83WEE7OFP3ZE45Xus3lSe9IBOGcKjg2f
/z0f6EgW0Ci+FdfCYeFeDDBruq9ji5/yaHT9DJYuNw2XLIEkeEY4M73aSuqfmRy8n7Qouj9pTYP3
C7nTB4oE5vpotemMgc27lE83cjEvz53LQXi+KQIfs06uzaUXzWLJOvlShR6AxnIwvmDof6BhQYyE
8hWKCQ6TSxONajvwB5YmCTLKg1OGU+4MG3LatdKLdlOifnQGgI3Pb/d7gSJzbbHcbBQYaBTNCwmL
k+eUzuwUR0jCaiC+iuV/g/7Zya5EJPJzJxVHjJ7evs4kMFSb8QJJjnM8ffGXfCBYwq5kYfCBeuu8
E/5qThh20RYelJjwJJoaHsMQkYaBnm3X9473xVP+QKEQCCGtBVGN6eKdPipgWzcICDomofus8Z+e
h0LBioTe/MVj/fBKPpLAwMaR9c4zlBEjkngMy49zj+RxVc5p9GjQZjv2IfbTLz6fjy62RLVyteUN
uhQ/CrtrTA218jiIGVZtCASuJLe0L2f1xQ38QHeBHoWHZQYsGyj23uou/Hig9LP4WWYf5PY6TxSH
eaGJktl+/op+9FlQiAkLO5uJNeZCSxJWZHnBFXCPcZdZm4nTEzEhRbOeCfDbdSNmWj1Qq3x+0Y/u
I1pZh82DvjlI4Le/jq5Ao0XEIbnrfPGbzhcDco6Pi0deZKr84l6+jxjhK5S4ezAZcVOhm7y9XMNc
3oPaLo7VXLtnpdSwdxJU0wUq7duhpt5bGWlXPHauX5sg3sZ8L2s/IYUN1vldbGeWR2HHTCC3veFJ
1DO1d4Z6/z7vZn1sU11e+1H7lRvvw5uEhhJtjMVrcCmCMqIoMGyrJJq9BIonMpcwsQx1Mcqp5IvV
4eIlwFa4lIYYQRGj4TJxFt3L/2hQgxo3sJ4G9zBzAqNBnRjwvXBjUipOmcCQHhH/E+8jny7c/8el
kdp5yGosF+vMhcAo1pjrZKfFwaco+EODCCkMrzxpXW3IxBj+QkZ2aRGQ4PbFlS8X5+VXIyEGFi8Q
ci4b9NtfTYBahNe9gJbjDmaD7bfR8jZqDDdel8b43SMvFe7MMPTU/ClKx3ZnovGgb1incfeXhQJ/
jMRPRFGCL4Nv8VLMilRfR8KDcZgGgwhvQ+XqdOW4pWS20zQLudJg9o0xBnrY0vpcpM5bQM848YM5
bL65ka3ys61LmE2ff6wXW8d/f5m1pIEzIcQlfRlhHyoh4aCOOYxUpv6FOnZt95CO+lRN8itJ7/sX
kc2P0Au0ihZW4ct9QzoDk1ZkRwj6FWKFRrHGrkO/A6g6BmEkaITmqt02C2zt7zSZ//1MdICLZ4U3
wrr83MRE4SHaNKW1TXxJIRvoVUVrfuFDvPiol6ug4mUA4lEOOpSGb9+5oXdIxxJxxnLblK+hyuLz
5I3Zbdn11Rei3Q8vhXQPgxFePGSgby+V4ZV2SN7IjhTm43Z0KpzKnXDPNeCYfz5/RT54bJI5GAUl
yTgY+i9/ldQtI2fXP9SRcy/raduRz0LvOTkmSX2QWXT399fz2H8R0WJF8C9fEw/o8qiYzxy4naTx
wvjYVJUjruu5SrcC+demlsPwxTbywXeA/BmnhVj2f/web+9njyYM0IkKDqwFuLTSg9Eia2hF+IK7
6Sst8lcXW+74/6zIjSzm0e91cEDf+K0zxc8Y/iR2jEdR1D8+v5kfvCdS+rjB+Fm2h3Xr7aWgSqdW
QvfqECfQtBTpTd8XOdeBUIDw6fNLffSe+Oz3HkdzduLLxd4bh4EQPqhB0hrwYkA5sMk9i4v2bghh
jRRGfv/5BS9OG8vnxjHHQabPBopJ5+LFjBUk4DzM/QPqw0Yc6DSm7RHODgjiOLXqPRxiCcJuWMry
oelUsP38+u/vrY8c0rbZ4ag90Da+vbeeV42j5w7yUE1heE/kkoX8C9pJEbVi//eXWvy9AYuL5Cle
PEbiw2p/ckd5mAdmkmGWMzmCIWgE9fPnF7ooTZd76nOcYUExHYEt9eJCCtsMSUxmSL61s/T6XfdZ
yMb5gszx/s5xFc4qrCr/uV8vJOCcTu2oK9vwQDwKdaE7YTQBDWv3v3wp4S38/W/iSAr9wAuEfGfa
TuJS+eTdh0wPCv/fdOJ7+eYFs99+8T5+8AGgwqfU4YsTbKgX72PoJE3eQEhidG8n28CKLbonilQk
7AzT1kIovGe+O35hIf74qouPgqIbb/pyr/9nMeF9YbNpJoNITXZz8F/MJtetn1bxLs4jpiDERg2/
nSZ2vn9+Wz96iNRY/+/CF0umSbBr4FPTHVx0fkdku87W1pIOG6fDL6q5jy6FSUb6ruDg+e5L6+rI
taMUx2kp3P5HY1Z5/d3rs+HOmGpHfvEY3y8r+M/gfsCv8SE4iOWG/88N9RNHaUs78pC4pfUL8aC6
a4kSpT2O/FdvtDP3T4YBMgLTpkcM99/f1QWRwcrimL55aXv3a9JBB9M0DmlkiVOMQ2MdeGVCcII5
q5vPr/XRx06XzKGAYL81L7smiNriIrZz4+CVg7ejlrbXGVijL+7nB7udzx1dXGP+UvddfOwjp3hI
apVxCIxCzTuoqPJYGaTP9mP+IieUoX/XNfhvDfM5dPDwAkANjvX2AZrtlKuENPMDfL52VxapS8xC
Z12jG/+qpH3/rpDj5tFh9OxlF3IvvoGObSYX9kTZUGFsB2N8dmpjFxtowcZ6+HeEo5f40dPnj+2S
QvF/fyCHG8vGYE7L72KR9sKkWbg31A/tr1lB0kEv2g0F5EUG8kj87sLCvxb2cGz65hTZ4vD59T/6
GtmMaMos50raQG/vb93U/4e081qOG4m27BchAt68ohyqaEWKci8IWXgg4c3XzwJ17wwJIohQz1N3
hxSdBZfmnL3X7mz0xUDV7dj/aVsonCYWyOwwGWSLbUzea3fYkcG5sAWd45zmH/Pia6xYQ0xzdBxP
yQAFxZ10TEVq7yIteNQjVCw9iuJg+PbvV8iZFWTI85q7LNBMckerYiwdLxgaYweH3z4Z2NROZU/j
4f2hVq+Pb4/TCZU73tnX1yfXEb536MVem7f2VwPJJBB8lBYPoR2y8UR3TWyX2qV3xlTqv98fe+1B
UhiCrzHjUyhjvx47pD4kYbd1PI0O4oHgObH3M3CcTODRxmWuDMVTNChCUJGXOQe+HkpWACybcuJ7
U+SkyV5okCf2QUwpEay9Om3VoFbmHGc+9hPlTImSStvr4fy47y29R/urh1J/kmL7oXOS9FMn9e2B
kEl1Y9JWVxZhhwvDs4X/nyPEYjyRDRCEUs5IKQphpKRxF94wn+JhAas+2KR/Wf5ji/BYuRKkrIFJ
bk3g4wihFOdAlEafs0+1hdtVtowIL661bzq6aRxoeu8fMxiZ9E0klYanOpQjSrBhssS1rU19v6tl
tRAHB7RPShCwyDClKJH0YA9S+JRGyAVP//zW4FLlk8QzyhplLT5/AimGJE5CCUQsjRutLtWLH01I
+kDdblQnVhYohuLroLlCON6ywm6OiI1oivnATUNxLUpKM4C5MSBvTDJLn+A8o0IqogLCw6NJviyD
6E7F2U9jRlX6SL1hJxd8TlMaartAUSmnB22A9avILfuhpev5QEgKIu4GCxF0hqFUwYWPoUK+iwmq
r9KsVjulYxCjt+5iUzkRRHU7Nm2/VVZ6+9bBVuTHsgDJPIhlvuDQjySddaXtRaFipF6VmPAZcZ0S
NUgot3rsGn0sKXc5oDqGEhqFakvJjRVHGdzIJCcwOwgTmlaZ6Lm5raS7SW9Bax6DsPrSGEaib3wn
a7MAJlycn5zWFGdZq+1lpZJUX7O9qsDAH4ZYLKek1Q96rG1BStZmAFBnMu+pQfriEjmj50lbTvMU
blht+GB07Xx/9BAXgS28zImljVdo7dJUlfMvi5TFmrSYx0u1xGmqF47X6GhzjC68ipRK3bHH2/j8
3j50C3uiStcAKBL3cTGTEj/QKXps2V5eBj86S3vS/f5zpHXXiaJcO0JsRa8+Fydf+HWfvw04ZobD
K4ZL601Vq8dEUIex4yG7tz6ICtS5LOfpg4gTZFaDQqdbVy9suUaCaskKI3ssuwTUpL1Ui0vPFIj8
35+BVtZMfgyFvOfG0JtGZ4nBqa3JvPeqFh3xLh7M8phIXXzdxZZDWl6S4vya0t9hqxUbj3m+u8ub
YXHiZ3dpwdNbArCQZulKI/ksLER4QLAuAR6fUidhln7/Gt8OxHTHOOgGKBljlH69gnVp7bc9HQ9P
HpL6g3CC5CnKTH3jct6+tTb3Eb/rbFUH0LTYSXaiSCBrVRaewTFCE6aMOGrQaCeTOW08tLfv7euh
FhdE+dWR6qGxPNWXP9hCO7Mnv43j5gad+WOlWt3GXLM+HiGynKJwoSwbAKmVgS5JFMvLTPsRgE7q
Vmn1qPTOHbKvu8RQN87haw+MmoaqQdkA5vDcp3qxUS0lcorqwbIIBqrUs1kO6jHzxVbTefWB2ZDn
2Nxw3rDnX/FiFDmPzajgrOXhqR09RSniGzgYwZFtULVxA9eHmoEUVINYHhdnm9DWAy2zCJfue5IS
7TYxDnJP75olQ9tY59eGwlw408HmmW1ZpQyw2Cmxw2uIXrHehWMRwM0X39klZof3P6v1kXhOLPIG
1zb/+Yv7l8e1DI+v4CmFXepy0u/3ShR98XtEfO+PtLKnYHZWmaUQJDBbLJs+djRi/W41w6uC8Xbw
kzuByt1S2z1KGQ3hZCadCmIwejySpoY2ht0Gkd+ulUc7EK2uHX1EVr0X3T93DoDqUTjlbs+YU31x
ByjQaiRdUKYNU9XfRWR3Hiw2oDsEM+Lf5rBnJA0ncFg+tLxI5F3sFOGsh3rXFM65MnQygSasQ1+1
brC2gC2L9eDvODqfHoSLmXY7TwUvHirxcWDeogGAihaiIJRN9jBTqpcXSS66Pf445TSojYSqKTI3
7uZilvk7NHOnhYyXbc0SY0K5pLdBWDvnTjfDnziIcShD6s/RSglCwlFJX2HQMv7t05xHnXUD85pM
N81efi9Iqaws8GP/3JkKsXlG5N+XkynvJbvf6h4vPpg3Qy2mbckZVKgIKTDnKcpO6lCQAuATq6XP
iVUbX8yyafs8GHhALggIH4f9xYMcepF0TYIlzGzVjuSuCW/JOIpj15b9bxB+I2BgICF96SfXTs5f
ctGRxqSKaFix2Cc49cmB7/JFU+gHmGk+7GRg4ycqBuMeXVJ6yzGsOGFhkmV3kjJSQ40G98ipQpgZ
u0VI2VbWyemtCwx46GCLHzkYue+x70yfmjAaPwUappnIH7MnTBStlxhxYu4NuYG33Uij871vsGzM
qHsKMYGkKL9ovcofMLPlZAOM1i4UqbxnxRW/ykRRr+S6iE9mRTjdrhiD6iKPY4HzS2r0GwC22Vek
nPYttnv/Ster7tIRh3WxiOIlHTGNpzkGWRNnoQNZTZG8eYj70/yAiD8iiqCyg8fJ74niiPTW87tp
+tEMBokROKWq+06WB6Jai/F7FuvKKUgkgisGM/6lCjT+ZaNhOdF9UimCsrjiEBRf6VDsTrUqi5Nj
ZCjz7SG4HfoSy8YY1DwoM+rUeyQf2QO/Uo6PeSNNwdHCk020LpHhoDOgzN4KJTZ/NYU6PuCi9e+r
QJox6pLzWKtknmYcjp803y931mhbn2VTr71IiTFGc+i+mFKgCkKXJ/WX3rXWn7wOHNNlnVc/EhnU
nmrELcHGIWuxrD+/knPPgOq6Pi+5y1dykpQxsvvgkltl+DFqW5MkFwul/L/txJ7HYas377JBRlJH
eD2H9f00UembgksS2MpdomUaCndTOVs12Vvvf2eLo9HzUCzn8wHepF6hLS5prLAGqdIUXQh5w7iJ
IC/I7hWDxq5ubGyK1maPl0MtTkV9rfcORdroovXhE8vl0c+bKxt7+PtXNC8kL3bl8xVxHqDSSyOO
E8pS+ZgiO/SHWAovtjaSfRmG5d5MB3GLJkp+cPAf3WbFkH4bIhIA62yIN4ZfWQRUWj7z2Q8IIu3A
18+OhS8zgIkHlxhiLaaRNG7I2RFq+tQkVXVbRfRG3F72t+Rdzy3V5XXPSgPKsMyYbxZYxL5xmWLU
v2TA7a1D2gjHq0tNbry2tEAhGJ1S4RYd/fjSgS3+Aqwl++OMcvsdawn5CrlfxzhWJD/o9wM4E3IH
siRN96ojbdyilSUaaxVdWl5xzq3LJ5Q3AGmELqLLUEOWCCxt/NRLiGBwMxYEBOkxAnb1Sx0Tz/j+
q7Hy/WqaQ3GOGj10teX3a+WWMJUiCi6BJvs3ekRIBS9A/+H9UVbec45RKr0UvlybctXrN2CYZmqa
mQaXNqMwNIDpPEXgoE8QEvyNCWl9KJioc4GaVIPFJzUGStaqbPkvDcv+AVnk+LGgIreD765sTBRr
9w7xGB1u5j+D6e/1VZmB3ZIyWElnoCfVd8eGWrELnCDaKgu9/X4oYs19FEB03MTlUU0EColSOHvP
OkwKKEe+GvBqAk51KqHtaupaOzUw68P7z+yvuGn5+Vi0+XTkTw7aoMVEOMVd0ja6KZ0zgfvyhEkg
/N071KZ2htYO9g5A18jnYUR9+0FJy4ZIpyQvvmnRZCEixI9doaQkipHAWzBWFH0JwfXjRGt30KOL
Iwlpyr1qi6Bz6aMHQNBbsMM4fLX7loRXMEHCsD+Wkdw+IfRRbmsLRfExZmWuXDmLradBIinXbRu/
/4D5X/mDrRJYfxgJ50YjnLHA95uIL1LfiJ9N0EQfSzRtAZyhJv4sjbLQSV2X6tZV1Cb7XcdWTamm
NfLBDSYR524UwVrad2mKM8duM+HvBxj9nxxRM4WVZPowZUWxtcNsE9sEWTQqPifNaXxkMaJ8UNoG
zCw+gPJTklX2fdeV0GSraTb/YyBXdi2Il36HiTubd4tsIt0e+G6+b+QoSPalrDQR+eNFDCcDBi0Z
aIMsrrFg16DqUbnjBAci154RblDZcbC0l4cpbiPtQhhXW8Psdyp9x6wMoklq2BYeRjNovbazGvnC
Zh2cbirVkYQOPzewQgS1iHdy2NhfWCiyDv+w3H+rDWIp3TpO5YvN88ONEQ8WNdT5ivFG8DwrX+qa
HUC2vnIbSevUo02ERezWxQR2JU8HsgsHK+yRKDvSPaWFbDgHiQ3XGodF98vAi2+ScyW08Jyym7/D
kDG0OAJKf3IxO5PIU/fhfRwGJBLMUfOhS6zX9Gcs5B5KkiCxg3yI5tf7r/7abEyLG+IkFaz5FPH6
w86n1lY7pwsuaYx6zG8m+7ca1e33iuCJ3AUEkcTuoET6DzhI6sbYK7sPjVPnXFagMvNGPZ7qaZTX
wwDQNfKLLxWhm9a+VclR742+fsjI7dvyRSxP4s/bA3KswKzDuMTTtjiH+llghnzr4UWksRydMrXQ
PpO/2F8H5OBd670NniOxlBt75C/dZY6WfSsgK34dNau/99l1XhHBaRAqqc0usDojm44OTCg/db5O
KlkrKebGcqk89/lfz01sGSA7UkJA+PCmVF4j428qPbfPCECLG7/MVXB4YcckkthxsCPSQuldm2Sq
74RQ5DcRVOKDBb7xLHWVfpkIK+xcdbKspzbJ2oNvVNoPuFnDYyCjahZZMB0V1GfJrsh5Hi5+6/qG
P7aIOoQCCoWHYDVKEp115Byt+HDM+izZqW1QY+jJjDs0xSSCpWFy8DGhf7IrIq7MXq0upTIUD6PW
jp+zvFD0XegUyseuDG+FoQBEonU8TyKaa9qBA3Xaqm8Gkr+w78uB6wCb43jCqS6fdhAS85McRwE4
g1Y8oiII8k+wfMPxLEyMedc+H7D+u+n7As96DXdmp5u9+FrIHTOfoUwNPv+QTNndTFuIL/CVkuuY
cECbOONEwFyzok9Cx/2KCdVR2n3Nif1A0y10MAmGCvz9MWy/a0PXfoOOT9wSjaiLRvVIpXE5VN+F
yFrYJirG1TTVz0iMJjeHmHZlFIV8H4vB/toUsGvhYij7YYDcBTfbvsYxph0bErFuI9CLRMtkmRdi
2A5QcWo/J+oJ5FVN4t7A1lHseqsd7ol6bTxkzMHn3IYVDhcp+d6oUnUITPKOjXIcvjmsnz/NoRkO
HNg18hLDQD2lcVacIa8RmQexIrsLS3X8naVRH+9EBHzSDYWSA2EwwBDpAVMOqk6cqocpMeQrYcTa
YWKDiH28GA3+v9Q25X5Q7pNON3i3WhzugV//KHAnnhRDDDeiy3RPH8fxVqE3peBACoGRkIBNuhNa
WPi1GAoLp40eiQjLr3ujiDbOG293Ejrb8L9w+lkssJjYONgElUHW4aUPne+kXqp7XiWao4VtPMpm
8c2GqLRVtVgbk9I5ZSfUozqV5teTqUXvzUgTxizjYHwYJO0YpD0BGVPDpr/JMUbabNT/tOCqeHZl
PrZ3EqFQ6pk8XkHXJoqLY2fVInFhxcS/cduHN6QcspIjewIg8P7Ub6j8nNcTCzlDGq0TREb4pZa3
SFRoXWsBno6M7JSg7xzv6d43Cjk8QIxRrqnuAjDoc9O6baEtXMNpbFEa4jZ9HBQtq3ahVmjytdli
zrnqagviY4d/4GPfZ/GnNLfSn7MTkSS8XKPHBwGQjHRweKTHDqMTJ27URLInt104uHI0KmcAhSM7
PT5PuAeaXQ57308hCmWcuzU3G039h9Dj3L8CS9F7ptYo0ZWfdLEE7s33i/2YOf59LqT2kxnxfZGQ
1tTY1g3st6IziBEUJkWxwVF6zFBm6JTHIjLa4UQ6d/IVyfZwrsdJ/GA60n9rVJvIOQUMVW+UQt/m
82gYESgsoeuifO8su+bQubtad2KQGHWVVU/CDzvPwuA6kuhtjD/LhJjkUDPCK1WFTpEnHYAIUFlo
WckQja/KLI21I9qzgARfu6m2+lpvX+Jn4xP7YH4dptHlhyOXzhSxSb2MvA5uA6DADXSKRdnU2zBP
a0QputhqZa4cZahF23Otj6PzG5Y4fNueihd4P1OTxS6OFf3WysjKE32/cQrkZr997WmWIx0kr4Ly
ylLrVg593HWFDeaqIdu46StzD04huPI5PmOShDFZt7FDcuYIYqfJnEcpb7o7kRKPLsk6EatdDh7C
BMNvG11Punri4GeC3gD0g1JNDBuPaRnu3WxC6pOPGs3mj10gWWQpknvX+l3pBn0Fh6MEL6CIMDsU
ZDRcJ9jbjgHSu4Nclqj8INHFc7wkXnoZ5tfwYAX1eBWNE2hUKc+PoiYRc6hb051q0GdSJIlzJIL0
dmqC4TIE5g8rkYYZ2FLvOGN80mJZP/RIUa8EWaEFdYxf6EXsvakPJr5EQhpzKcg9MbG1kIr6vuyU
PyLXwFlCHTnyWbHLkDHRskmUb5m7RldVRHSjQeGioNdatzgPpUucW8WxlAPrOITUiXfhVOK1IiB+
V4bk83a1QXpCMkR38ejIsAGl8iYCQLdDMHE3ynDIJDX/JNX550RxvuJHxr9MtjEsAaYAkAjmF6Po
g5OZY36H9sCZUJQDt2j071gFhh1bC8eTnfEL386HcEoEz3aQZxIisaac2x+ttPNBPLKRCWXQ4mK0
89tSTixPylFpcOSzPk9AEQO3D6WGk0uUP6Embj9ipX5C7EH6ewWVUuX3AAM1+G+nlb/YEyRL/L/t
QUzDB4d8xVOQRfEOmmK2w2Yv36eWfFUWQ27swgpkFl+Tqd2WMIyPUj1muzGclD1YSBNkYdLaP3hw
Dfk0PqQZoy4+SiJVXC0o+0tl6Td5r+Y7eHz2qdT0yA0r574r0KbAz2iuo0YZrquJgEitd0pXp0/H
ob1tXW3Kf4IxUve6LezbRJLr41RPgzcBbIV9Kn5kGdKLSsuNr/1kY7bPi85l3cj3sZ1WF18QcdER
IvjF6RTjW2tG/Yn9L+adEC3cbkJj9GCoZXU9T2IwYyRYOKV6n2ewRqh9KfQOeWRBp/5Sc8BUhZIq
Zx1H+KFKhORORYEzXIF/Q/mk3VlcLztEwqtNUED7rqF3ZndhvlfzKHLTOLZ3phyqrmXAre3S3zV6
jBmVA1qlqoAXz/nzZzpx4V4zM+PUhmG01zTOWVid/b2gZP5nELa+sywM6RVKegDDEvmltItuyiGX
WH6q6DCSbkACbpSXnODkD2MmHi2SxHZRqZgHgxQJt5Yq5VesC+tDIHLaPVWu7nllPzSjmR6UCTGE
EXTRtRPXv5uG/21SZYARcUTsOmWCVKVAAE6UrN4PiO0OioUtnB0DKLgew3SUTt+Al6puCVFiZ4om
3oHJ/wSTw7mO64h7mCR/FJqEZ1at/MLsw4azjfRrEeTF7VhrjUtT87td57+NvPsmLL055wDoqBvw
1x6xJP+wNIr9eZ20rJ0jPy8w9EPK8f04VjWR9jG1DCMb+1McG+muIBvn4PCSojKFokuR0ODUO55p
5vFJS1Z3n2btJ9mv+2tVsgnF1ozmOJnSV1kVxQEO0JWwlPIg2SATeJZUGBHH74CzxnvuOZvLMuuZ
Bszxa9AZbCU4YnxT6yS+iXKn8fQgCb0oi9T9mKfasQgz+YZIDQHnjKTxNssG/Lnhr8auAtLK0T4B
tykjV4v88lDJeRZw88sI9E4T/SFjHnRGAwUrUNKflAS/aZU13aSyBttMzStqaeXIDJrJP7MqvVhd
r6MdQHhnl1Nx0lOIkENqZPtajxw3Ag+9SzsdZpY9Rl5iC1jZcyKsLKxdXZrCTcJCcx27Dk9GQKIx
/wLanATdA01pvjiju4/Y1uzMjNxXKW06t67b+zgQ/cP7G7635232W7P3BwsmNdBlhE3UIPEO0V2d
c183jyXcq4PdSLe8JOUfhZu61fdeLOq07Wa7EZpVTvhsJJbNWI6nBlz52PYMO4aYrfi/2aeJo2WN
W56tRXnyzUiLSmhX904Kpsb2/FCyidyecBofW6OolI3N2+IW/s9AVECpVlB3fVZ/vugvkzNTmIGQ
LDBBVItyfTpjxXkwLe2bKCiK/dPz+jvY3ANF/2NR1p+v+sVgvdkjUUtb2ysmE4pZCz65vc7AMkps
wSbQbA5Mx9B7f9DVh4ba2XFsquWIrV8P6sDowWkgbI8Q6GE2rcBb7fCltnWw1X1aHcrg5KHgs0F5
PN/sF9cXJVBEUzhFXpkNlAdCmW0/H+QlKrKtws/aUJSvNdAIOG/f1H3CiTRzI1FtGE6286U2OvPB
knLOY365pSBde0XYSCClQo4/x6u+vqpMcKyl3IuyUcPAC3L/STK672MjnQFJf//3h0UrknmC0jxq
6sV7L1jKK7mdL2vW9vs6ppTAKkklKDZRD4tjwfPLaBo0mFBQ8j4vvRtkNMe00BiKue0AVbJzQ0c7
1PV4GzvKp8CPNr60xS7973gzr2B+XvjDFi8/PI0Urnk9e027+ndnaYFHlYeiVAulSVck+yJyK4TB
lQwbkoq1yQQ3E4KY2ddgG4svwNAyXRprZDFyHo2keinTnvVjK39xbRRHI+WXUw+WiGWfCIlCFKHg
cjzyF6H4IwTwnKDzN77m1VF0ip3INtH5LM2sMZXdum5QbAaUgI9yQG6WoavDxihr7wb8k/87yqLu
oQ7jpLdj6HhVpj+UpXIP3gHQv+/cqmP93faFsTEzrg44H95kemyI7RePSDXgWNsT35iRDF6pNF9F
FVxNFOLdUu6vNJGe3v/OVm4jQhBKJBw/eVZLilBiV0ViKkRA+QR/3tn0cA6iMeKNV351lHnGoH/N
V6bM9ZoX82Gp60mojoPjFQYpfwCt01OIAe3x/WtZmQrRif+/URbnez9t0x76rcOsiyOMnW42pchH
9Oq2G+n+bjypldkQGd/zQkK2jLFsrClE17B7zXBgpdgv8DjYJ3yJ4W2SkzAFwU3buIcr04aK8Is8
CN2ZTXsLkVKXgd7JJ932sjpRv6RiiqddmIc2FC7DiL44sCA+SmST3MVanMj/5WLxfCLzm6Nu3ih1
/SBUpd6xvTKHsJVM6gPSix+96jxRAt54Jdce4+wv/d+xFi9LB9k31Bqf+ZjIQYq4HOJQEf/qTW1D
17b2VjIDz41zZCa44l+/lT7s42kcmIj72JcPEnT2Q0CyxeHf38oZS4LmBfjEm+BmP5j0vkNew16R
qR7NHkQtt0jrEogaYRFbOsGVCURl2mVXhY0Ur//iotQKHxXmMcsTsKsUbyQztN8FJDB80iIT3ZZM
efi7IzmNuvF+LoVt87o2+8RlZTZXk5q6eG5+WhhRjXLFq9K6/l11I/F13fAZozgEDGJq3SD1g0OS
9dm+KvXyMUSVtv8P95qtHbsuGXH60hDRhmWQw/tnaW2Vaidl/sXESLgrk393lRJGzQ3GHK8hvF7W
w2Hcw32LBttTtJQ4I5PlbYTbv3FL117QGZ9D5Dlrtr70yToTeV5DCCUipit2a2RhcVLIX934tte+
NyykvDXsVClQzhPdi8k57INh4vBve1Olf8OD/MlP1WsjzH++/2zWXkz0I8+aLAIFls+GCFgpCoC4
e40S/EADeW/Xphfi1VG1pnJLp9+4eQu91PPr+HK8xWqQRELtoeYyZSmQp8asuJuUglRF8YVV/Vqe
WtlFS/mQp8rT+xe6+tRMLFaz3xEfy2KbHJDVkhY2A/fI13eRmhFEEyb/JsZ5vjqTXQ+7OayNbzAs
ddh1kHUS0zMIbT12cU0q+2RCdRp75T9MYBjTcTYzU7LZWiw8clf0VdwK07N75eQ0A2Clqn1QpP7r
+/dt7YEhMeZ62CDgGVrMXHo4DNpgME5dVJpb2NJ9FETnrBDXkW7sRz+/gdR+7pEpbHwAa28mcdLw
/NDnzO7G1x+AmY+j2tUZwBA2rB+Qo0KdSJ0muvOpsz3FGJ4OiDetrTV15T1BRPXMjZrxXksDrg/m
Fu24YXqCksnBrsFQq5BmNqbE+et90Qp7flEAAsm8ilhf5KVur+2RS5dxC5LcCJNbNZBBWspSdUe/
ibyowXQ2xluxUtGMpyQyN1lsjSPc67spgQRy9EEyPIcjPvEq1PNiV9A7pN7vx+MPKjg6hSvyWE40
Htr4KsOd6+zbEgS1S6GTIiexIPL3iuDCjS9zdYkCgQPTnU4mHsjFk66zguZyo+LaymhNQq3U7SPl
Ry8tCWqSp2u7NBB/1bkLvePj+2/32vaNORbWPbZSrEjz2/9ilgWrwHFoGi3P0HyH6jMVPNTQWD07
9RA57U9wWR6ZcRtPY+Xpa5gDZ1UgpQH0o69HDQo5T4aa2O4RJNolB9/uVqGffekoUntW3Vf/PlcQ
OqjLDusvVmh7sQfo+6bs8GKaXhUHv2hPigsNUuloa0P18P79NN6+169GWlyZSssVwUdAiWUSmAJI
sfwIjDT2HCfZAtOsPLpXQy3eaDpYoWKGDIXZyjMa7U/SwjqWB/K2Qn+fAx6nRbAxGa5eHmcl5ngo
BExMrx9cVPe9KKfI8tKmjPZxHRD5oxBXJytJuLFQrkx/yFZnkgR7e+B5i6GqCgdNSqjCuWTj7aaV
ti9LMuv8/nuh9CC7ox/vP7m18dgxsa1BBWlxXnt9aY1QHYI+xuCsVFlJCAPo99KMb4a0uYvikJiS
rZdydUA2w8b84SGxne/1i0/PHuJGzhGInAEXHQbfr0l07wO3opVN+mn0VCnhr/9wieiw0A0A/2GD
+HrEzHYybY4TOvfIWtxESumIIEI4AFarrzU45OdUq2vv/UHXvnWwbwZ4Kkh8b/hvZprpIi704CwV
0uekHX6aZv+xa8pzPP1/DmUttjiVok0wb+3gnMNTxMOi/LDkpLkZZiZ132j/4VN/cWHLw6fAOVYn
ucXzK8SnUPN/aLFznxbqFuhk7T1hpZxLcqyVbyTuHMYkLa5Uxpmcwc0arbq0oW7+5kUJ033RdNAC
ZWX48/5jWyGd4K2i5s5HCN3oDeZu8AlKS0FlesCU9IuTZdlFprO7VxKmbLCVGg4omYgUs/pFRhAh
WbLTuIPqx6f3f8ja5c8SflYLDS300slmqFXeAtiXPB9Q489GdONDw5E/8cxYz0A94PY09qkk+9KG
oGltfkXdD7VTA6HDNPT6a+mxAY+K1AVnYWSfWj/6zU7gQbMo2+T05HvI/j5hHu9f7NrHMqtBmPVY
FpGrvB6Ttqs5ahArz7liTNEJcLZ5PRDzUWFGKeJ+j1I2/1crw7wX47TIP2ZiB+iOxfajh7A0NKEI
z5JVJoiu1TSUD1nUoBurEOlZN6Nh4x2JLQNdhGk3B92MP/SQKn3XaqaxPhMB3aquNIVFfiLHq4k8
mTgHZT8NfZF/eP8OraxAHAjVGRCFlAeU7+s7RAtFKP1gRmeTLJt9kRcawezZrTxlG5/3/HgXO1Tu
CofcWRz/ttTvhAbbfu72mUiW7tzYjjj2UlUc/vlyOCbNnzWVgbkD9PpyjAHhChD88GyNFK7q8ReC
yadSajfW7ZV3GWMf5QeK+/iJlx4QlEU9WRs84sjPHrNAOvakcANcdY4QKK5MUnIaWbp//9JWDk7P
JDtUP2z13oDziORJk04Kw3NukJzyZIxS9xMxOjpMgZYn28m9XLf7yEhbixQfZHxu0vhRsHGDV6aP
uWjNVsWa69dvTCghcAQdhsl5rHM0oyrBf11yCXqV5EwtvtECeeOy1wcERQotjWV2WSqXhzYaNLid
tP7NZB8P01M9Chd2zLEJMhO9dSTv37/RayMC9aCxwUFKBVb5+h1CO29YSUfWj9Y3jrIjJW9CNIWk
X3M7M6PJ1w0kxbr9HGR2/KehTfopbKtpzOLAnXkfi+MDfsCg7/Q2PsdZSG8KhayUlV/JzeGKbf2j
Pxbi37YTf0dkOQLCQe2SsV9frKqnbVyJjujBvD7JSnTwVcNyyWC9Dprs4/tXt3iD/46lceZXDZoR
3OLXY0kKOEmZLf0Z6WNBfItUqj8LPR1cKcxtSjS+ve+dBGgQhaUPMYkb5/fHX3y1z+ODneQ6kWVT
eVjcXR8JW4m5LDlncDSVPRnM6tGowyC9FjhNHaRYYWffRXXVkuoej/kg3Pd/wPMe9MUkOP8CTueU
iekLAnNaUoBwjOYsP1FylkoDD61d203hpo1k9C5x3JyjS2wxESKmCLC1HaCKQqOlVo3LjwrnXN2r
VpabEdhkQGA7Urr0c9tY5EpxGWb8cZqU+KGEppuSDaiN9t6Whybdp0mY3YwYgEa3M7Qq3A2jISk7
jDe5uTE9vPHxPXcE2XwzRVDfoWj1+hnHeRMlaRUkZKVn5oe0UArieH203JE6kfajfhddmmA8QNBU
WeQ2+wGBp0YxOfuxNMg1bIJZaFdlx4Q8QVRGrfVvSL2/j2CG96lUueaIidc/UMRGa2HcSM7BZBbN
obUJXtpXYyzNojzf+vz+E19sQP6ORvmHEr3KfLKs7WK/yZBXVsnZx7tyirs20Q+d3Ubdrk6TRLqo
cu1s7HlW3nIKTioSbhYJCm2LC9SLLEPvBqEbUlB1zkZa63t9iOT0JiyIQD5OQ2BXXuFXTXfFRuMf
RRHPV8zumhYgCAGq84vZUwtSmxwFDUC4XabjjrzJNHVb5CbCVch7jDY+qcVk/Twc+xcVqwG7rTdX
W0a4toTF44yrnvQKEtELu7uRI+kPrNDWbTXn39ajvwNCY5vb+uztlvoSouPLUA4nJkxZz13aIYgp
s+hiZQWSeCe4jYS1MW2tvUPmzOImQ53W4LKfD8VmsiVTic9theKjlDUU60g4zUH5OWjjRrds9X6+
GGz+MS9O0f2kjdLgE7tl+vY93K9zRgCfq1jkGA3dySTOauN1XewLn+8na8Gs4KeFj9Lq9YAiirH/
tXly1oPOvEY3Xp56FOZbxuZ5HVvOvNxCA+IR7G9lKXxCGteYqeTE58BXCy+2tJrkQhBLVPGDjUV8
fSiWON6PGUe4uIWZ2Sg94KbkPCQTfDtn1A7y5Gs0P+hxvj+9PN+dt5dlU++gHUZdYXHWUE2MARX4
qjPM0g+19Bzfd2hMYqCyWPaUERr+UJ3SNN3JnXrdyfHJJk5041esvaAW+4///RGLR9gNaMALwTfI
uVrzUrSnwBLa9oOeDMV9Vfjdxg1em+EA0WCxRVk2e8pevzI+y5bRBNxg4gZ3XV9/AWrwqJTTISBc
sUOYXkbW6f0bvbJ10VDUsCdkTrXgWL4eskgCP4A7F59rITg2Utw91qS9fRRqgajXiJDYSOFv31Qf
c1bqrdbF6g1mypF1fgT7tMUbJSu+3CSdEZ/9vCYtK8F7HrXJXtfKG4LVvfcvdX2w/8FmozZb3F3w
HJHwG9D/SdGHxzpAXUHicL8fVUt4YxY6G9Pbm9iTecswVyVREcEqhujz+t4OeBDpU0ck/RV01r2B
9E/FnfrGzB9iotE1tyWUdDj5MJXlp2g+Ip8M+t9EGfajcYsaU0ldCUbRfcCCH5yysOx+x35Kgmhm
/R/OzmtJbuRqt0+ECHhzi7Joz276GwQtvE34p/8Xek4csdCIQpCSLqShZrISSOzc5jMmeHWjaSwM
2SUd8jJ6s9nfJxRzvkM6yy0/40Qvf34LPDA2Rjv2wgqioTDS+DyJbyLH5vL6i1k5gxcLLU6BZBa+
kftS7Fkx5hmlrz4ZLcikolUeUHV5DNJpr+njMTHaje97fgHLIENkRpSCqcpbAqeGfWkP5SL2dKO4
5QWSrObRkf7uj8Ymj5exJby+0zcUo/lIzC1V9CBloOlLFIw2TbNSHyYXalMN2g1mL/6wQ8UmbrFJ
TGPnHlCbPeyVSYn6g1lVmDFKUjJ+C/RKknEN9XtrB3xxduKUK0m/kUUv/b7+G1furbkc59xSSpiw
/S9fe1H7jZmEWuKRUX8QEvWv32X2xpNfuUpmJh4TZkalqIcuztagqmOnGmriidwCaz4Yav+CvF1a
e4mfIa1zfUsrXz4FIEkbckXMzpbJaulUZo5ROdUJvr6VhECP4ie7RNOfm3KI/2VrfPPzxU9DUJuf
7x+JRtvYkMhMnl8MG9bVu7Bw/RA3jnYaNmQmVt/UDORwwPiR+C/iSxFnc5OLlfRA/Wqk/rvAKeSN
3aytgYoVjT+LApdM9HI3tR/GwOgz8nxVr+9FnKcfUtPZEst61ftefIlkSMA4kGbhi1z2B5KGurJJ
R24+JABgWEiS/7MqER0+VpPTfpXsmYrsVzFD36bz/XOqDGW9NzMlqo8GKozIBkyjbOykHLHvA7Xh
WL7Q3ch6NxwrBOBrOwrv4EjJ9jHrCr42LbaRGfRFXZ+NiTz7bAJzjuAdNimD3k4vofWoWvGrmoLo
0YQL/HOSneEXUnJl6gY+HisbD3otCKLDRiRHYY8mzeLYjE0xhiKjQwIj++cQhNk+CjG9VdVvCD/s
RZfdJLn6ToNIdP3bWMk5SG+o3olJDJfe6JTBamoU+OqeNMDPwHMV51W9OJWR9iVGfgJBiPRGifKN
u3jtWOkYRTDXhdtM2/zyWPVwXCrOQeCFQn6PnexHoyi34MJrMYaEZj65lIw05y/XKMO50YdKlic1
Bdp9k/1DRcjD9ZVmI6qvvToAQQQymk0UpotxUg9sLM2mJPU4N4ecMDM1xnerGSCvQEUqHWqaZhxe
mtjeIiKsXGBosdGqBSChcq0sEtQWrTBcgpnHISn9SRbTDSbf+6GSfopWlDMJXds4pWvPFC800tPZ
pukN2Lyhq6ZZBc80G/yffK/M47PwBtZ0s79+LJdYh7l8IqjxRTB/5IAsxbYaRRmnrpASr2n1own9
LhPZUcb9p9Gkz3Cv32vQhJvQPlTxVvGxejgdHXcysnCO6OLg5FYP5BFqtNehpeD6pYOpL6TPjfRw
7VGiagN9BEdMot78Yf55Twj8AQyZObKDts4Thgih5EKJHO4xM9b/0kPs9WkaNAcB/TG9QU7ncjHa
f0JMPvgjZ5J0NAEE5lp5lLlG2Jm3JCXq6frrWzuYxty5eBVB1OzFekY0WtKolIFXGLNRNqVOASct
m9u9stMVyNf7zbtM99tqY+G1d2fRhkSzhv+Q011uVADGUY0+YqNaUdzi352jXA2z9fr21t7d/1ah
nX65Shf3gkSdVQwsJJABjb6w7kefjH2jC7S6EN0YCNFcjm8kRuqpbaOpbqQzxPyPyL3W5xbVtLt8
+nJ9Q6uP7Y91Fu8rj9BQtGyBpUk82SdziDsv6wt/I3qsBUpcsmc/A6BVdC0uHxtQWmvwJXxwUgda
ndqPmCX31XSSYYS5JkpScN+0cFfR6z5GtAB/Xt/kWhoIpoGJCzY1DqnZ5fLmaIIQiZlUl3J7M2Zm
dMC9jBuotXZNWvxD9YSCKwp+9O4AlC326hCBE9JcxuKxGOgTyt2hqnNqW7DLG6dxbV8kDMBsaKXR
LlnsS45F0UgzIqXXsrvSr37lsHqdOj1XpfLt+iNc+65t5lVg4+Z553JXNrqUPo5a0jkCVeDiqDB8
7SH43auKVL+fs4yjag9bqdHa4bTnQTdtNHhvy+AVI/1UKK0tndXartxSGax9lgT6xi2++hQdkjqE
mzkly4GxzAzdEGMdeMEoICqn3ZepZjgHO3endtXfN1vnPg95Na00ZlSLi9t3ymFoGBt5dZMf7ElE
rlmr7zE1v6sGvgXkO/KNb2/1Qv1zyTnU/HHfyGElKYHJkrDz1WMYhPFeLVm4QYX/WKcyVXASGd6g
lZ+6Js6PU1bpGxIPa9GMHiXFEY8ZAtd8uv74CUFtlmIyjNDTylk0rdf8ndGKG9+xtuz7XvuDi4KC
g0LnBBgnSdlS619tDNopJkvNWunHXPj2O1w5hLzzB+Rle8rmd2Piy4arx2Zj7XNNnsk2+eh8NyBz
fu4DXTw1SeLQ3NeCxvYgtDtPvSXjI0FbxA53pi+01kUopfmpmjX/v6jBSZ3iPvqoD/DuS7sHbqKo
0/sYx8wbP576rzGiYyc9sKX3InHeBb1hfog0NT4KEw0VV0kZYvDkoudcsVtcYDMwJELJxVfsR+0f
eZuCMVC7+FZykG1DGSAYGzf11QlCeNW33R7W+qDCiI+sn76SBB+nyFRCDy18mWG25Bd3khZ2j0JC
hgKdhNH5aQJov/dr0dVuEUTdVx1KebNHX00pD43Whd+iSWi/HZpVqWdbTV89SJVufq27oUWjFtOy
d2UYTsU+6PUQFKrSNdFRxkjQo4gaNyqGlc+TQgFEApcHo051kS51svDrcbJCr+4ri/LE8O8N1OKP
odp3R7KNcuN7mf95ywMETZRWDZMJfAQWNyL6pEMwyRygJtQmL7Dycdc0RoCf06jvkyTL9nruVyc9
1v9yTD/nalQRCOexVeYxyzF9ZwplDBHm9SRGbK6TkoOajX2MJ+cUhv53I9X+Ejn2ZsXFs0V3tRWD
CYJJUvtkp1X2by7vm0krYxcpvN9j2j1fv0aWoLH/tyIbZLQFcGy5xzxtwApZcuA1o6PumjZ+L9rq
HorHe6tRP4xZuhcpD9fW9oh3HPLQ2LgyVyLRzO2k0aAjEvIGtBarwZikYzXveAwOKBpR+ltdcTSH
/G9le15fJ9QDGqlzAr5s+RlOH0Rl1QYet9cXG3115OOzzFUqDUkD/aa2QvUfNsf0gCEwPi4zaPQy
zFrOWEv4/wTeKCODEI46LFNkxVwdK45/+CrJ2GlBzSYOAHAvl3JG7CdROQsYA8fRU6B14laMZn0y
O+xf83raSu9X8g/cB2ZgEsnOnBFfrodIb+6ECqlOpmjeMOgfp6r9EncAAjTfMxRQ6dcP6lrUYQbL
Djl7ZIzzn/9xYwlJD0ozoxQ0+zw70ppE6wndPyj/9Uhrqvp1fbkl++D1uwAQRMiheSjDwblcL4yD
jOkygT4R6ojwhrD2pQBKgcSWzywgtJ+p3RJA8H1xcvrYOOOqzpUSJ+mdEqLDJ8xgS/l1JfuCPEO1
A8gacOWyjdJ0dTUaBfAsHIZNN1bCD77cbUlrrz7nPxZZ5EO4DAWjls+LBICqw8puXFtvboOifXKm
8O+Trxkoqs1IWV6usThEQi+1FAmS0CtH/Oo6pX9KFf1U59qhi+1bI9Nerr/Vtc29KivTeib1WdoB
lSJXBn9w6CeMtlmcCsMMkV0J9CA41tk43aTGNG6ZkKx9KJg60GRnNAzYcfFAFc0vpzLBN7LW7HHX
xdmHJm4/9ZH8nrbHk122+3/YI06DdIZ4tnAzLw9uh8NCOQadhIirrSQHuy7FMQCK8TKM8amWnTLY
uJ/XIjgipXMdx5pvNCpiLSqx/cSyEnCvtp/GpMYJ0PgYOJZ/ur61laoVYWV6JjBvQMQvt1a2s0Jv
omDB6ZvgmcLRjPZVXBQITBn2cwoz8MYKKmWPJ8DwIwsieSMorGUigPGh4wF/IQVaVJIS1DF90ni0
+IUdnBx1510ypPGNPGnSXRU28h4a/PiEMGDiXd/56jUNo40pJjP4t5ByqUbYrq5Z2kEk6kXH6O2u
6Y0uPmRyW0FLb4N3SJVPv7DWAuKtTYr/LS7GQXKrMimrfzhicBG4ZGZ4E6PVyyMWqCOfaEbTxbGL
z5Kqn5Qmuw3a8Ds+xRvmx2uvHPjrjOYFPkz3+HKpGLAySBuJRkVg/8y7EGOiKcW9V9vrY37nRM0h
KJRop1j+33cNqFdgXwLzdd6O45ENY+iR0qdrsglbuEhFrVqS4l1qxVtV9VpUAi04z6gRsWVgfLnH
sZ96u7WhC6Co0Z4jX7IPpVF/H606P1V1ZWx8RWsBiZdHKAJpgI/Vcjl1SKcwI6sdcCN0aWrdp01x
oNeANnMz7VCc2jguc8RZJvDoAcFMoNlEsF/06MxkDOVKI+/SQexlXoYSxSx9RcqykSOsLDTLyjC1
AcSABMX853/kCI2pj6ExYbKMaGR0p1Kx7cek3TIdXnl+8yyDigTaLEPM+c//WAUTAKTjpl4698H4
UbaLUx75n/sEN5SsPLeZFGzsauUTuFhv8bUVzST0EIH3cyTC5zQvT3GpergperNKbZQMXlLpH8d2
OmyEnPm1LF7bxbrz7/pjn4xpoB9Lc8gp7GrfZhUC5hUCw8iAu4CoDp0WebFUPOhheyMHzfH68vMp
XK5O/iVzS2Nmi/vG5epa2dWOE6cot7WD7yaKObqIAsJmyIS1cYGtvVDcMODMkFaCgFuketZUCZoO
iMRVeizRctHjHYHMv0kiCB25UI2D0cvlRnxZW5R7jMkX62JLtHircl9PeQ4M2OtN/RsWpEgqimOs
lkcRyrXbD+3p+vNc6zoRr/9TqMC8c4kqjIpCr0afMlqVcuEVsibcafANt0ZXfxfIucZUYGx3uqRK
n9q4ig4pkOlf13/ESqQzSWHZMINAkA2LXEhW6wB9WRiCdR9m1T7tKl2ji+OnmD/gODGrdtrNlvLZ
yq2NKhOM83msjQXE4iTVllyJPgXeP1WBfG7pInlm4jzZVU2nJE2lA55X+nPpZNFGtrkWjiggqB7o
PjOPXrximmxj6jegjsLMb5/SKSs95s1bDrNr27MVErBZ/XyWbL38UNByiQMAxjFxVdxWuvM8OsVd
Kie/mZP+lKrkNt20Ql7b2J9LLiLDVJkocyDLQSFt9KorrNZ4yOM63OodrsQABIWw7CKz5L8sTeF0
PYpwsx5D5MJhSRTCulOCbjoU2zF2dSUC+kxXm/W05j//I9YlBTg/W+drxMy6+aoldfLb9K1feVX8
AyiFr51MhkWQ5FjCOEJbjTWrpJ8d1h1nP5DvAwWsldOlG3CClZfEZhBRZnwKj3MZ1WphVfWs4w+N
RlXuNDSq3bpSi40wvRLGLlZZXLllXeZDDfrfy4NY34EJn3ZWVn5SU+0pl5mjKoN5vh5DVvcFlF2l
jUPduExfrDg0BfbPmSe1mNNaOgDiVJjSBlBp5UAwTJwtY2RiNMiFywOhZrhyhbmeeT29JGPX+a38
DL7VMl0R8Mw3rni6NPzzFtcdkBc4i0yPOO/Lo14aSZQUI7vSA3m8j0xEMTS9HQ6NjYyBPfaFK0Tz
pDVjtbdCs3aVxAndvnCewr6+k3RAKoGO7kOmKuFJRNqLMoXyHbqbX7UmbU/NgH5pFSjxo1WVL3HX
Dcf572uT/KaMa4qotvpcGzECoHb8jSHIg0JbO2iH+1pXb2Lhv4BbMT8Ky4BgIeXYvHQJyPcIZudx
0rvpGBilivKxVjNeq7VdVOMkUoWRfJ/raCArRcEPFpr/M+hDz8xL4AJUKMeyxJsB+f/Y1Sr/fYAU
iRu15Q2HNHGRduhOgRZ8jX1McxtU2F36XnTLrf5L0XW/Q9t5KoxAd4VdK7e5ru4ry3mQBXSLwn6v
+pmMuMhoHpp0SvZ9FX+HHZF+MOvY3Addku6c3LhTzVhxuZPQpkbH1TUDfF6QU3jO2/zUacHHetZ8
oevrBios77YcftV+94UWJoaFeBW4hSV9HgRRr+2ddwjhoXVTf7KT/NaY5OdCdg5RLx20totuOsn5
0jXyR5DR+UGt2hJXGSdwmXQ9TZN1Nzjjd9wW72JJ7MPUgMDi3BcdarlJqZs7nIXMdzk6OsdxstEb
VqzmhlhJU9E37qdquI/65MfY8dCiKJDdEB1nN4+tcpdOnXw2J/wVTSVoHsO+Q7W39o9OOnmMfN4z
Ao52dohfaYTE7C2HDDc+I/qY9PObKDK8GfrvfosCP5whj2nFExZ57Q1covaUJXJ7VAr0NszYBMFX
ZfGuaB37qA3g0AFkR3s1tRsaLV3vRkHZIio/fA3KUuzNGvuGUY6dE15TxcmaLPs2dsLxrm7iJznV
KCf1Ur4VbdHeT4ZT70bsuE5GONSPhoxwQm75wtXHtD/oFYwfRU3kuzSM0xswHN2OMXDAiYs8w5j6
Yx+EjqtLBTq46qOWmt9r3/9hCQwPK6P+MkZdvSM6Vq5IRvkoGeW+NyP7TnLy9DaSEVO2jf6D42Dz
MvYmcP6OhuOAWPnZsdN7AyUgpbEf6k795lSZISPRgyt9GDWftTBtTph52lguKu1nq7KefQsdWz23
zoxWT1EwBE+RUTSu0hgdQ8Ze4GPRtGcea+fysUqu1PrKQR21nzXDBxfO0pPmoAxr12Z1RjIlOY9T
EO9lO7EPSILnu1BhIIa592dt0N4H4aCfxiSenjAfggRWKNbOLLInkVq3UlK8U1NhHcwOy0fkjFSy
a2AuUdZmbqE5X+zR6lxk2k6FVODH4Q8uMmHsnUNRZei/Q/jqH5uGv56lqKhHpSjQ8CwnV6NOdxNT
rnadFPywCuBAQKK6gz/IWMwJ86Ub++qQl9Fnhr7aPhik23qSjEPRTc9dgDinqHPXwRXUpfo6o5d5
wIvtl1SkJxvOK+O0Wj/ahaS6TcpjcfASStGcDsP8rA1KuIuy1Jr1z89C7gY+ne5TFI34L9lZdBrz
6jZKjc9OEn0h3fTdoULLKTIkwM2F5p8lX3so20Laj2ES3hfYxJ2oqtodvifyXi4wezUtIlkTR1/9
LpS5BJIjCrG/sNV8n2MGJfLS6zBnw/K4Ohml/a4dnJvC0muS6uqu5GDuK2aJbqEjjq11fIhWP0sx
YkHp9pQ57iiGDERJouytcba7RTA5iUP12ETqLSnDbZt0P/VQfTExy8KvAYIboESVuYXxq8yMp8QU
7SnVQ+u3JUu/izwcPNvWPl6/eVeyd+QOSWeB1NI/XYJGbCtvJ7xdco+XPQQ7FaRKfGCoSwotj75O
iCwQT95IMFYv4j8uxkWCkbbj0NIfyjy/Lj7EnQELI3wYnfL79b2tZBXsbW5o0TgFArZIaWWjSkwr
SHNvjOJhl9thCsp91Dfu+dUnSAOfdNZGLXOJZ5P1REdKDJ19WBbiPixnnZRGkbMbPowaxYAhjv5S
B3SeYyCPwt07+9HT8FlsLGuQTY9aIwNvVh+gXTzj0XOfmcN91pgHNZo2srPXQ7BMZECZKa/kNeYm
ix5pFffkZRncQGkc+/yM1ExDTtP6H5RMHx4xYIRwLGrlxsRS+qeBJw5HCF0C5JLyJHrUiiB9P1h9
H0IGodzBkjYnVouWWzgaDdyuOq7QZDeCWGhOScztvpuS0VA3WgJrpw6gC1h1Gva05RYtgTwyQwFF
JfXCxpj2VhOrJ4CHIzzXtto4E6tLOQ7wCEDx1KeLFzSLvuBYNKQefFtlJ0VM+CH/tbQA+nh//ZCv
LTXPIuHNGsiFLUWVjH6wOgzwUi+RyAkq8aMspK+isLae3kpJyusHlEQawrFbUsZy1HfCGolZD6yj
epRGM3zfgqlwg0KEewf5Ku5VgmgvgnCj6FndIZ1NrIX4F2f/Mm3vE1kk+GylXjsg3Z6ico7px8uI
xO9GWFqLF/Q0aUzZqEAw4b1cqI7qPFBFlXrpoFiI88vagykP9sZ2Vh/kbGiGSivSW8v5mB9Jg9T7
bEfL1f6UZOaLNbOVGqsxjuoYtfeqXyRexYjp6/WTsro9JOxmzC/U4mVToUykIAimOvXqWMrcyVDe
DbnyD2MEBCn/t8ji5MNDn1KIJqnn65Hxzilyvm5fCk9MyM2D05vtRmxaqVVZb5ZqsQDYw424fGeI
aZRSGeapF/Wmp2jdJ8vJb7E7jOd7OMCCo9lqYKzFe94dPF1rFixeDqxsabKcpI9Sb8SvzxtynEJG
CBR7o2qqPdDccWvB1fP/x4KLLSqjSKZpDDgwzYj4nDwhkyo/alXT/n3UoqOGzMLc2wJANh+gPxom
cUrzubFaolauKUyZslxxza5tT5hJlM3GYvNBWNwpF4stinGrKYoEEiZxqx8paOrbSJM+pc741Qzt
d06qnKom90zyoL+/Bbg97dex22yIuDignYQbjZ51KYMZ6K1YaWh3MNKFy9z6LzHoHEfuTAMgJ8tA
IFpmBpMIJSZ8g3SWSBvcDDrNE0lvsI9Ks9uAVy6CyutS6AYywFSRMgMzcvnqUr0IRzSTpbNclg91
2uHJuI987KvyUtwUIol2Xbal87U4l69rQtlnasulOmv6Xa45zAp/OdjYc6CGxgNHqkCUqWqU8gZU
w7hFx1qSmP5bDsghBxQ8zBt8cRGYaFvVKnm9kqDSNkjZpN5o+RhgtoQ3W73DepCMYiafobgSyk10
QGEhOvllEJyZnQW/kzw1s7mIGM8ZqjN3tdNQb2A0NxmnSY2VZk9pXr/gl1J9Rg+5eBT60Mb7xLeF
dmzDwI5cP5cr6rIyL36njhPxfZijrLkY2WnxLhojKtMpLmjv1NSFv/4qfr8+ANqZdNq1mZOyjN+m
gtxIg3SiJylN7aoxEWEuB73rq7xO7v74MF+XgSYNchaGCAF1cQvqcaNOXW5KZ8BjyXBbx3I+7JMU
j82DrxX1Zw5E36Uuz66VXd1vVOeIU40UHLTIiT/04OfKTzE3DH0XNJ0fU8Wg+BvjTAy3ICLH9Bbr
Ao06tJVUXL1sSh/Ml01pf30biyj9ugudnw+QGt0h7vTLw2nEqcmgK/fP9EvSX44xquo57oKwcjVE
aukoTcC4NkLL6ppUiPAgUcR6IxuWxX0twCv4Z8cHD4Z7zr4tq0ORdkizwHO7vsG1rw/cBKkfaZ/8
BiueKuNQMkxjYlk73/W+T90GVtltIRzxd7ji10cJnA+RciQZ31JppChCnUNHxBockZ4dWkkfMCge
rbLcJWXy4/q2ltIE/61m0KAFGYBhz5JGgEsYPj6R7Z+ziTphL5pWfLKVjG+vd+RAdf0mmVAyjpQI
iAZAYlfJUule6mV00oRs1eLGGIbB+HD9Z608bUT8AauS/86yIYvaYbSVXJnbs14jSuuZenPax5mu
f66rYOtiXKRprw+AgRY1OUnozLS5PLnoPsgWUiyE1baR7y3cMY9qZW5B/VY2RFMauShuJpAQS7C4
j0BWa1qSfxZZR0kcVbr0Ocb9V931Ov7RG5f9Ikt73ROp+/xhzDSYJZMOtgROdRFj5zDPpHeYQ2Wj
O01GZZ6n6neTjdUd8mPdllfAcjw6L4ueBtUeIziOzdJWvTaIl6jWwBKxp52EWXeeKQmm3uIoSdWv
esCyV2lyVJukwkuS6N31M7PIcP5bHUgatRJcLXKAyxeJQjEW36YSkbep9l4DfegadovChv6Y585t
pieeOlrv8mBLbG3lBIHOB5qvcV6BaCwOq192USJpY+TJFSYusT04e1UPk43Mewlf+m9/5BqzYtNc
gC4OamwHSld3mIspJoAMt7RyJz0EUmn2Hpbng7pDCTdrdqXW9b/rLDHeSaaaUsDpon0Q+WREG4XV
6g/icpxF0AxURZbwAgukVSOpjOFSDZ9D7E1/oqL9avk3K5/vgiY/ZrJxVjPtHJuYLhlb83+o27zT
xeUJUGWegiPpwH8W106uKxn9Dx1egKbnwT4dDeuD0zfyIc6Tn86Qmo+5b2i3Q4+5/DCZ1U6v4up7
oxjpV8lsg5Osp/X9BMyZOUFsTuciVsNntYnSR3sU0jN+qXrsxn0+fMuELlMIt3hFuJkP2RClSOuA
5AF2hS3ubWRmzufBLNJiR2Tr3pmiqe5EWzZ7/tckHzOomScpcKoXfmlX0PnrfZLEJBjORNhIeawn
LMzC2PrBeEHaqbFA4rjvjDv065x97U8Bbof4Vtcmk06Ri3EfCOrdHZoJCb+TWqiNjPpDh5DCSWrU
H3anmPeiEIpHD2Y4JZN/P2GO8lFEqeqW5pCcEsXgr+cSmrjkejfECBX4YWD+DBCDqdzRr0PXGILy
pZ60/rckDx32faga7mo0Rj4abRu7qIW0htuog+yiqG3dykll3eBelpx8LaEJD7Vjj4mHucfndrpr
+6w69KXyIJPJ/bDjuish3Jrqr1pPxycmhe17lDuCYzba/a1ipVgPhlS2haXgVxwL9X4C1I7erBUe
JwTaGe7V2WOlSNkdFAOQ7hYTMa9Iql7aNeQFhTugE/2jKqIcQ5FJrn+pktqKjcRnpRIwZk1vWGRA
75l2XkYdK/bLsobK7+lmJSXHRA3LCo89CWV+rVaT0A37MbFOk2T7nwFe5sHpetRbCfVzH0ohLsyT
8KXWADVzk6M5Enk0vx/TijlfotyXU7aPdZQfraLbGOqufXEIJzgO8ukqzalFlE2CPE2KcIhgxeQP
tZMkbl71d5Psfxsa8SC301Er8tti9A/X97l6uQBbnY1SSFeYXF8+6NqPnMme5MizB+WrnOHVkmWw
bu3wLKbCcs0Y+pAmbrOwf47keANptJJqAio0UTQkBYSHsNg18m85Bt8SIOtCBGc7i6OdNcn6Ywde
79CWjrbxVld3O0sIARGBGko/+3K3ETpJCTUReCrb8ZSsrhDxbD+EqvyUO85joUrPdgaLpij3elH9
ZQfk9ab5c/HFbnU9wB3csSKvFXWHFFcfPNlm0CA40oefrr/WteOLRDYWQ9BKATYuLrUo6c1aqnUc
M02ZKmvAhGEXtpJ4afoyOOJum0GGGLYylbXXSUfu/8vpLp4u4oL4kFg83ahzvtUdammVwBI3NkJX
F83oXt/j6kXJl0JDle40MXFODv9o9Ni+b2Q2F7A36OZtO1rFjhh1CkSJS2sQfStTiXhZ3Nh69Nz2
5olb+2XjF6ylKFAeQOZhPYBp1CJF0QcxFC2Wzh4tZ0c65o4mhgP8E2cvjxm9a6CzhXSwk7H4IHQj
OiqpKDLXL3JZ3c22kfrJDoU97qFrx19z1GK28INrPxCMCC1vckfjjYSOQTdAqwZ+oJDbNHF1DcoY
OHhr2jhva29+FkGA/YGkDVCRy1eRSZNh4wKPlUll7uNqfGnKtiFSxy92Nn24/tRX90RIBqIEwAWx
nsu1NDM1m0xvI883sW2ZL12qKs2Ow62Ht1JcMOwlAZsdUCGCLTr2oGwrqwrgf+WqMA5Wr/q3tmRo
d7lddRuBcGVPgDN0BDkplyCILq47fFKUTkqRQjDrvnT1JonuwazZG+d15S3BVTRmThTFi7YMt3Aj
BREDcLxA1mlXWurtZJJCURq7lvmXE5052l0stjgSNTa1INYStjSqyUH0VnQba5N5qnRra7K3+qJm
0j7TxNm1c3Ei1MwvayUNEIoxnUk/ZE0jgP7VZUDCRIKhbQSe1cc4e5wA/APltURtIrWliwE5ew/5
3mfkvjE4GeMzY/BnLdA/Xz/sq1v7Y61FSLVLO4diyVNM06xwnRbw0CQJ9EzSX/+wEOkHFSazxTf2
hX0urBGJJ+ls9VW28xFaoLk1Oo8RY+Hv15dayXUQZ52Hl7wz/r24nERk2BHWt2An5VTHzr1Wkg+J
FA26q41B83XMJj8/ahGiD8c8BapzP9uaBhs/YuXBwhCmxJp72jOu7TKKqLCpncAZ/TM6wsrohuxV
3dWRXj5poab9+Psdz5g9eA1832z+cjE6eF2Vd75znnLQdJjaw0w5xGpSqxC4++pzyk/4IA99VuOg
LmapPhOW9uH6j1g7tuAHiC8M+d/OBYsAePrUIY5TK3L+sxtGyLOGMRqGqw2TaA9a0PVbivSrayLJ
QLBmtIVt5eXGLSvCeCTEFBOy3lFvu5ugxNgBf7eDObTP1/e38kYZL/1vrcUbnYIsk3Klg8cqZGVv
QiU5JYLSRQN1tru+1FoeyVSEEevsFanoS53fLAsCNVMr54yv+9HJh9tmyL0myY6RhJG6yB7lKH4n
jT3M863KaK21SEOIue7s5wtmffH5TEqARlnPM20lX94Haq8d/QSpujBsO7foY8cbxtZxjdhpSYjG
8oDSdLvjhFXnUc26jQbu8ueYYHhnRXyokmRCtAwXwVdCaABYlpA8qttgX9TpV78ekmPamLcYrNsP
ZtuUR0mrpPe+1Yl7jCeMXVoajmtJrXO8/l5e++F/NC7++zFQGRVFASjzZiwW2nmrtoYc3GB+kjwG
vTZ8D5B//6Tl1piddGFLaDBMudYf6x64GgwthAB3ddMg0JwlGpYUaWrT6IYm11uAFkv7wcgd/Ueq
2+lzE+H75TZhS1tjshTax0ka4/VaCINWYyKZ2XclSabyrhYtzd10kMHJTZaUfJS0kpY9FmXh42QE
VuniAG75B+EnRbvPy9y/79JJ+9ikcRDsGTFAG6vGwUx3UqDm71F+jB4kJR20fUnV/qNUFFoxGP3k
JLpqNeVuFXRDzc+1JNTtMjB3buC0g+m2ge6PezrLaQb60bb9XVI383DHAQizY5iQpa7RZdidloHq
3FGaRlvSw2/ULGeMN/1ZOoi0waFGLj7LLq+HsIGPeDM1yLoXrfqojtIpU9pdXEr7wRh++Z3xNctB
XaCnUOxMS75tLBBofdy+t4Rzvn5EXrWOF0eEmE/5B26Bz2fpigLAKqshsgQ3Rp4/4JdxsAA3diI5
laly70jV4Jp9+mDOeWxUZjujwabar85SkfOUTPOuSaPnrvMRvZONwS215q5O+5OoJwUl/z7CAVSu
DrpTnzumma6B0ZptZS+mHny8vpE3YvPzg31Vr5p9puYx/mVsHf0pTg0rDW7sSf2Y5tptoKuZiyjh
MeMrOEQhEz6j+hLD4NvZY9E/VbXuBY4BsS5NbqyiOUWxYiKEX298hauvXOdBcrkjAPdG1sgHwlma
aulDWUhUoJk6ledvenpR9zks+VtcH6h5hi1WHRRHu+zzF6Uxnf8j7bx640bCNf2LCDCHW5KdJFmS
LcvphpDHNnOOxV+/DzW7e9RUownPuRkMMANVV7HCF97QH5MuI3NQbGF7CacRSLDo5toFtmn8LWef
FcODjw4sePfXrtD54kVhqgeG1DqnBgMB+stWNoY3FBwwL4marsFAsE6p1l3/ZKvXcLmdAKMvOl2c
g4VpdD7oOHFhN3kcnJLJtuKdnlXpvWHUc7d3hia6pdQ1PF4fcf1Q/XshIvCA4KCtk8usTp8axL3V
Bm14M8ZNi963qN3YNvYVgiWuI3cf1TYCHZ3Ishem2c8SiLK/8QtWz/LyC3DqcrB4Wwhl7yppCkpr
NU5D0U2sG79rJfqo5eJeyNXnvIk+zGnTe2pjQVg0DlJtnTR9KvzcUW8qJbqHpfIjd+ytX7Q8kOsb
AMQhbxaPBNi21ZoodtDp4RwGpzQpQ82NBnm8M/PJsl19zOgJN07g3BhNNP3u86DpAZ43xv1s8fq5
VD6zHzGGCRrv62zcqoNtkYIihqneWObMs1t3aqUvUo5i62cvsdL6Z4PUYRHhPi4qtee7pwqdMc0H
KThpveWnuPINDsWGVPejBOpF1Q0ZOar8W0kybZ+BSDxd/5AXNi+tGOjtKHEvRcrlO7+ptuSYGOhh
p0onq+uK46RrtYotSz986SROKW9rlTdbYZa6nvJiloTSK6EWPlbv7mqMHUe1UjL71GFo4cqxTI29
R4tFkfAPCZVe3Awk1Y8F2+mmCTLrWNpmdVQX0SXJSNTNzsy730OtEoA3qA0UAkHjrg5wrImZi5RP
UI1WFZKO2QVF+KFIPgJtGhq361XSd1XtSwNshiI/yk5qf6Os66QuRE5d3YXWgNFL46A85WmgEQu/
j2zrS2U3xce8SkyH10ebv0RSPzR+IVXTr17pU+HjamkBJpcy4PBlBwOcF7RE40cum/7QO1kiDiUM
0heA+AA5UglLVC+QwPK78uhw8mtqc7bX9UqbfEI9fQbZP3e4zAaDGX4Oy6mP97lTAGAfhNJ9rgo5
vZXDQU/9Kgh6CohgAj6iUqz1N22DsecHSamD3MMHyk4QvxTmUe2GSb8d1DiP95EyIzgQ47za3NHT
SapHOsXjF6hD4csM7PcBju404ipUOH8wKq61BRtv3HCNabkfdQooWlSieudAd14oYOF7BwJXIObP
TWZK/xTKOJWQfZsEL5i40Y/0sIGTqVjs3CNUNdKsCxbAvJzH44RD0yxVfpA2UK4HLLKwakqN8efc
NwRVY4SGr5ic7kROH8ClCNrJ2DvQdyjCT+l3FScpwKEIZ+VeHmM/uJtxkTR88I7T92JeXFrSua4N
l8iYp8MYpARJpHYsmL0mjb4mJU7mKpWKVgml2v6rXJqjwjdJURCW7TlATZfumumpYprwxu0ctXad
2VH5d6dvP9hypc9enhuoEatDnXy+fqb19fla8HiI5nGggX2jBHR+pg2rS7OhG3VwmqbyVeiJQ3dJ
q5HZvz7O+7uD2j6VftBVMKY5zOfjzJ0dy7NaK6cmIuWVhZo8FcEQ3ObYbbhjNJWfro/37s1hp6h0
zHl5+OHow56Pp04V9a9Ot08G5hqf09Tg0yqJY+zg3GwJK14ai8FgTirUoN9ZdKmJXmGdWDsnrQzE
/VRrGHDDOXC4gaBHbSzkpcH4UiTxDuTdd6abTiVFUlzN1mkkk/k40Sz9anTjbPlDXpHUXF/Fd+8k
q7hopxA6kOK980Jo6HAixjfaaGlAtDtBeRwG7JQN80hnNfmhhbYRuIJbg5hCb+rj9dFf37Oz947h
l1olFT2a83R3zz+iJJLGSggqTnlG1343SjZJ1dR30Tet6tTaRyMvAq4tGSprIBXWQaJd33sCs51w
R3c72E1WG/4B9ZmY7mAH5qOCauPkKvg7ZF6Z5s3v67/43WniB1ODZKNDCV5otOc/2C4Ia6cxdE6p
aZf3alW0351ULza+yqUtYHNeYakvehJrZFGQA/x0MtM+QT+uIjdX5p+EKnlHsmeVG13JSzuABxj5
DyBobLrlt7x584dCkcIIe4cTXtHy7wRez+dSb/TPndFXvCAEremxFVb/LGIrtDb2+vJ9V99/wcoT
J9PFAsyung/e1JLQMhHbJ0v0xoMOsjV2DXQfALqIMLW8vgoG6wBQQS03Rn6FCK+Hpn1Gl5dL+f29
ONRKaDXOaJ0sLZxLd6BNeV+1qvmzJc4GUqxbuXZbFYb5WCSjbLldLYeFH8pBf5SVLjB9at8E2FWl
BplvBXZS7ZRJKm1csKdE/iZgvjiEvf1k3NqBXZpPVds4X6dBVSjj6EZNrNNaC5+ti1oH+7NK7+7S
ppgAMEgGQgFFWSqeyKZZo2QZxWAABtyUfTU0lGjPEMk9RYbhZbKS/rHX9T5zNViEkcdHrjvXyPS0
I/Gp8U3Ua7vkMpERqwRrCsmN1ESFa9lI9aFPnFQjsxVjfkL50ax4g03C3aBsm88ygVDFm2bkzzWq
24pXgFItdtdP1IUtgLyZbHO+dUo6a31vIni0D6mbnqwxVu8qLZFvjDAJjspy/qvJkR+ELYatr/9+
3y0iyvRIyAyhAKwej66sK6OiyXUqweU9Z3Kv7ETbDndjoH+9Pr13zyJ5mU0Zb5FypJ2wHikutBll
NoUbDkTGI/L90eMsy7GXJ5qyR1ck2KjVrQrvNCgZj9eeAw2iChPl8xOlzBmgR7ShTsVgx6lnYBTy
ONZxGHkaiFbKWUqXQoyJY4Kpyki+TlApjY3r631GikoUN8nC9KFO9w5PRhBIjFaF8qmXByzE9Ml5
SjrQMiF1OzebW/s+543jvNiRb6JNeBy6Kt/Amb8rWjIsn5dSOGpk9IvWnHahCrmcYkql45/5oRtc
9Vn7QKSZvJT77EX6Jf26/qHXC78ebnk53tyjFrzuvBcMpwtP/SB9jUg1/0le4IxpW/W29fOwHmr1
jftcHctsjJ2TrIq9rUmnCsJW2KUbK7g+methlq39ZkZJDzu4sBlGSKOLOIUJZ1ySC3/CzbgPNk7k
1vItP+bNYCVclUkPWb7c5MoxYk+a5ptG+byM1MqPoQqZOd5iim3NcPWaj/M0EdcxaBj3n9UanQCI
pN6iDN5Xid85mn99j6yjh2VF6TODzF1w0Fxs55McQ3SbJrvkrhNV7yJicrTt6eP1MdYXznqM1ULG
2gQ/diBWdfYiPdj5XZHt9OnT9UEuHq63M1mtnHDiyOyBdZ8mxa32/UH6mu/MO0148rfg6/ywdbje
3SjrWS3b5832yGOjFhDCHXCo3vxQ7Q0y88nlOHeH7aP8rri5Gm3d0ioXD5k0KByMH1wfKWX5WT8J
dCL+vT8cvMt37S2M4+uLemk3wiqljo6TB+271ZfrBui3mcp509t0hzDGi97V93ae3hlC8UXmbBzv
SydOXVgT3JD0K9d6tGWbDHUesqTzQyDc8Pfr7NgrIVIUGzO7tO/fDrV6bvF+V0cI1FzF6o2Ib7Vo
YyrrGHb5Xgh1kXqSpIHZWF2IpZGGjpywG/v6H+xe3KHodkK908KbQN6n3QaQ4/XleBs6/jscrDMa
DAjprLeHhOCQpndM59Y5Lo+LLVzxUFPsWPbH/Cz92twal2588rT/P+KqnJlLhkhwS3dOWfSpMT+E
2pdkPF7ffVtDqOcnTFN6TdQ9e95I94l5yNVfQ/D7fzfEahvAWJL7VjBEg8BI4esUTMZ04/rbmsb6
GS7aMG6DnJXKEz+eZbLJ5AEZj//lMMvPeHMfOVrYky8zlXz+oEc3kfiRb5lArrFvCw6fXf0/H331
Wghpnu2x4qOnL1Sfhqf+EP7m0tP/mZ/L/X/bYrRJqOAYOqrKqxs2LskplI5uiRQ9O9oxqoGSbfmv
Xfw4/zPGmh8tIQeZxBNjpOLBFOwxFfvvl+ub7NJdQ0Hh/81jTY0WAU1BrWKMToVt96OKtgpd63uT
7J/YVnXI/9GhgGpz/ultpbMhnufDKdJg2bX3WOTd6Wn/T+cMf1ouHyqPX6Nwfro+rVd117eXzlJ0
YMzFtX0xUJdXr4MWjrpS9+V0ElFkyl4uVdV3qp9B/RLwOo67sC7tcCch5lM+Vek4whOdZtEdBKlC
jQvBUN0qg8iDT4UeRMN+Sp35V5bJ1vAtxYFo3Alb7ZN/TCswErDldRg+RWopshsJKuPvdLCd8tjM
k3I0JQdmeyMcV8yS9qODz192lvnDrixyTQuVZsuXgkLJ/ayWq8IzZcRrXGVuzXEXBQI6UonEKGKf
psi/GUmCIpBRSeF3lYJ16nVOQxpOPz3bRWKYJ4wYpyi4KwMr/0NPZ4SLEtifpVaov1Q1E/0xsLXa
OElyhDlyWIpuRx49j4/yXDotRJrY+W1MGPT4qjZkVFL6Km8PQIKK4DDjPj75leTM6efr3+pdtMK3
gu6GQCcsV9mE9Ha+RWLKVvygqj9xpirpNkXSN7itsWvU/CINy9/6jDoyleo84amFnA3XMyy77CHI
FXOrobHc26t9g6oDjVBYfhdQ7ijyOtiPKsOp6VvzQEoc/h5Ua4DPkSJ56/IB2kObZL1JG7ytxS43
B115TLpyaD2L7FF3dQRdgo3XZh2lskJIqC0yxs6r8dvqKUDAzwmyJh5ORpXB88g7BHaySfwz2Lm1
K2z0DDY+yYVlgBdIbxNqjQO0fPWCdiGyO1ZQ9CxDLDf3aVwnjxgGymgot1Ci/CTqnUecHMzu1srV
Mr4p5xJPYSX8YKqNpriWLlm5f/1Hvb9JFtldGl+AWEBPrct8IEp6g1bLfDLo8++tik5J3U1uJgJr
L6wYo++90bc/IUMYGyOvQ02yYfB/1F0WaDVFxvVlj0xzScdgPtklfooDGAo/UbPKi1F98/sg/dBH
3UadcX0vMyS6cgqXJu2B92qKylBmZlRoAiWYwrxr6N09VEO+xXVYvzDLKOxhYPEgE0DirT5z2Yf2
oEqdfIoyqfc0XbJv8nzUdllobdGPL00Ivi7PwKKu+U7I2ElwiVGcVj41BsAd11CK6nvRh8kWjOHC
t1q+FHYnRJXkjKtvBUXFkfCfk0+aHHenOTSCR3ugxj2ZQ4I9wAhvJS83M9X3B5TCzSIvvKhf0oRf
BThZQRVcj2ek2joh9TsYaUqD/btadK6a1WpPZ8upJZeKR/unCvVyAGrErerBBte+FmYXYmRrd4Pk
j2qOUPmQy6lN77TVPgX9YOyRpOv+DGofVz7lP3L8uimNBtJNayt40IS2fqJmbNqLENnY489cSArV
YD35ElbJ+DRLnfJHgbbjdFgGxVkEnrKCRaqgTDhX6GHNyvdZZCHtWjDf3+s2Ne9AxKufG7j/gz90
S4fOFEFKrSHMtcdgVNrQm1CffbTnkdlFso0+5vXj/i5pZnNSEVOgT+BzDRFx9SUR9IXRz0pg7Zko
UDydcebH91SvPDttQ8lr2yCDQaBb2RGeF6g1sBT2RzUN4aXjPy5m16qzcmuDrbMnfhb0Ch4ranao
Tb6KQ76JZau5kDIFfcFT2r0o2Y9Je1EgXM2NC4RzlP8+fNIUgITo8lCUA66y2lgKoHIoQel8yqzJ
3C2N1PsuwCzI1eRp/lM4wMl3aTQPnduMc3cLClrbuIne5W/LJbEMvaB1F2OUVSjV65WeStDqTpHI
Gt2txip9tAJdemqSmTtRV9B9zsoGchZFy/EAXiT4HYeW9oXLQNFcu5c6lIppOW49CBcO3dsvYazi
BrVESXfSiolu3Isd/aYH7gXdU9n+ub4RL9woZ8OsLskuSWlqC0JJS4/devhRtrJbsK2s9ofSbxGq
LwRDuHdSYoCCSi+LwPk8GKqNPG0BPYhTnzE9P3Dq4McczwjgjXqfBG6DDGONEaSFXOVCdP7O3VGU
BxFggrtxAi+8DgDpoJATRBvvg4AyKOBeBrxBAfKPkR37ASxvl2xoY4EvjMOzSkMDggTMnPWJEvQ7
ijnJCUmNQD46qZH6sGqnj0Fl2vvr3/Li4UW7S5YNOvwAlM5XdwiUxf25nZC6zLS7STaRBonCwNPF
JPvZqGAeUM8abK302/WB19/1lfxBhPiapsqL3NX5yCn8zWaip3XUOwcJjV5G0gRgRuSPMviuNBTG
IarKcJ+huunZPMKfzEna4k6s79TXX7EQhLi/uBfftY/KWCtKVUPJAiOXtMEPEBEBLwLDI3ZVnAZf
piI1Tb+eJPUjTg5jToZUg+q16nlGX7Ouq2xnJ2UsbXyW9R3z7+8CDU9NisuOvO18dZA1R/I8xHFp
UtE9czvbCiTfLO3Y3vVwvz83aZNPAIZ6uP69ZGd3uZoU1UJrlpU9xoPgfvQIOTrmMjX/gYpE107n
QdRIJNFvOP9xc4XnfJajk0E7Lz/WcxUfmzZNN9bA5K+8yTyWJaCpS3C0KO8gU7yE5G/eFV2fzFHI
Y3A0EtH4YdTIH0QAby7QAeBmjaRuxPirU/fvkoP2XGjtZF9rukelB0FnqYF9LAEqPkxTbt6kIJYw
SQG3e33zX5qaTDyLZgO5PtH7+dS0NEzkuk2cI3ABjIKk1tMcZ9dI5qchCKuNwS7Ma0FpgDsBkQeg
efVcqf0wkEhHzhEdXeNz0unO7zLXu5s8zcX36/NavQyvnwwwHkZ3WKtSZ1htjN6MRvwHmNfA9nAl
Xf4kTc0hCGcu6D4+qE38+fqAFxcSQU9QNaBd3ll6RpbtBEqp28dpQK23b74KGQq6hIJqEKkfr491
cXKACGn5L1pXyrLOb/ZjiOMs0kC1jdJrrkIfVc1jkVvTXipC8Qi9nZtrmKLd9UFX9/PrilIDIIzW
CXnYBeeDtt3ctnk4OkdZmqvHIRwH37JFvovn0dgXOQqcQRLVh6Yxn68PfGnXkHBx/ojqFuL3+cCp
UVltQ6/p2AvV8BRJLr1ZQ8tXc6LBuz7UMof1QX871CqeQG7YVtiiFMNl6Rk14a+2UX7I1PxZboJn
mw3r1iJGbDg2T9cHvjxHgPGwrnDzXdcsrbGT4tHInKNmSXhJ4y7tRpN4VlJsKf/DSITttqGh2UF+
eb6awQhaq9RgKuRUdlzdblQ0tMNbJMJfrg90aS25kBGEWnK+dzQytn8ahCPvmR7mP4IifnCk7BDY
xgcpzP4oVbPPK+MhbeONDsqlswFjYoHwQXmU13kz6iPUAnFHPXYo/GIQ6BzL3vw8Ofm+BbCOwfvj
9WleOhZwECmg6tDlKQecrye3mYbVtBwchwruuqL1R0E85oZ1/aG2upOaKx+sbCtYuLRdFpQZ2reA
uEjDzgdF29m0m7IOjnJhg0uYxGwW+Iy0wW/Utowtq/V1/f716IPAYFURuFnKb+fDNbTsCrvQOIFl
0gusAqPupzxUbeuGAEq/JRFEDZf/I2l49qPopTFmUuAozNIfyF8aG12rS5NHhctQ+Mav1ITzXyOI
A0RaSgt1Lqx2eeQEYIkoCidJkW1Uly59XFIhuooLLUBZQ07L0RZihsOLojQm0K6BztrTSPhq32iB
1A27VrUjFRqbpf4qVCvdMmW/9KZQ6nSWlAMLrbXsZUd9fMobIEQinApPL7XIRbUmc62s8mvlL/vt
r1+ZVGJp0wAWf1fE01JDawRlryMVXNuT8/EuqfSnrjdepL7aKOauSk7/jrVwPDBhw3pifWqCaky1
ZEqD41SG5bGg4H+H5+aWMOqlnYIUNW1UBgLKu/yKN+9kGVBIN03eSaOYhaeVUKCoytQ7q0Gq/vo1
cOlTvR1qdUSigGo+6bh9zJLsaeqM56iGqAZ64XFS7I1X6tK0YD7zBPP0oz68mhYG210nD7J1bKiH
f8QgMztUGBPgGVHCBrw+r0vXKWBa9EcI294TKcIJGeCSiADTd3Wn1AlQp/iTkU1+KOzMHQygfdcH
vHTkEKggqaVMuGTZ59+M+Aop+zyyjqGYtFsThY4n2iPqw9h39k+j1pRPZTE6mAn04V8id1435QLh
XLJPtErX1qiRE1r9Iu91THq8e0+16KdpH1p5848dzEjM4iFi6X7rRMmvQvR0yDOgMRvrfeHVRCiY
Jgf1UeqC66KSNmYJXDIVZnvfKw+j3Zp+jAxV5o1ll34TZrMYncffc34L8KVg68Rc2sbwHpdkinIw
ufj56s9TZKiBEeLXUczOvk4T9VgpVurVTp76Qyxpu+tf+9JWRi9ykUMgduaiOx8vl/gpcJmsY05Z
/YZqiflcl7i322KK/7k+1IUrB6wS+4psEa2wNWSpJ0NseOOk4xRk0R5VZHido6ZtBHIXFpBavUzN
hJcS0ubyfd9cObijp04ns4CgjYsP1VDFfjWaoZfAsXPzipzg+qwuLCD+pFRioTASza2fZilwBtnO
auuYTf19NEl3xmjqXo9L9cbGvDQxpARJEQkDFsfD84kN2aQ6daTZ5G7VM3yIe6sBvGTqt0VUfv37
OYFLX/yQXruOy5zfrGHeYslB68g+kl4QneJs5SZNYezIMbZquBduGw4ts+HC4R9rkiMigUq8BADH
LNaBdaplW34WsdFxmWpl9nOhPmaeFbfYMCs4Jm1syUujc81wr1JSpN2zrPmbiRYGsqj5ONpHKvy/
1HT8hih5BHJPPmR2DM2y/6o61UZt4dJ3RGPJpFtAB+YdA8SZpjHts9k+SsX42Wlm1TOH+l6zxD5A
qfc/7E5e3lf0B12Cda9yAsCdtxmbJre09NbuJzjgBh7zGD1v+XZfOgioVSh8RxoAZFLna9mgfmOM
MN+PVu7EnzR1Al8S9eONFdrOxqwuxcOUQkFb24soMiWN87GElo5TO3DI4whLm1SkLi7ov2x0sroI
0xWdh9FR9n1YCH9OjeaUS1Kwv35GLn3GRYOW4hePBAjp858QFpVTNhUWvkNW1n7YqJJn9Yl2mylz
dTPl+pY58WtKsUqNqZFCbyQKBsyzzqtKbAUXyAEGssKADjw06hTs6p46aFBoBhLPSm0ipGBPwz8C
X0+8ffNOUZ/xUuHlUIOp3OMZnaPGadAPKVCAaNTxoz2FpbXTZyzAfVXUCIXWmJSMB4yzlz6K4wQH
S6j1DXiDodpBcpt/YZ3S6RQAVLRzbKU1kFqEpaDtVS21f/A3q2hvRU15qzsVP/D6oq9Z7EuEgOg2
0HSCLtsiVj5f9QKaXzVmMpZRMzSAPW2ZfCHnGKJz2xlBRmgSXWij45PUgTdWsTEcZMFfIxCsw2jf
luFYetGAVcmxaiOQLdB7U+EZPbqZcFKd8cv1H7yK3ki6ua6XoiVUNvTj1sGUJDWlUCtYKZCfpk8q
bZge05/KfJzDKscsD3fOj46BWvffPRb/d1wAESoiMuyX1TohiJmLKVVhSCddWrphKGWtl6hU9l1V
idOPlVDMn9enunre/x2SCiabE3MgkKfnn2YIishowNBj/zGA+igtTB1iewtnfXEUrmtea/AeaHac
j9KWsSUKhJRPMQTqByEM52PjVOLvgoh/50JTmF4EEeU76kNdxcngYAtwAkaluGqv697AM3srkOSY
6qTbSMZWdwnDaUyHLjlBGE/gOk0CPIshHRSGU9EF461ETefeUOaXwnRifHiLcGN279dwGW7pttBC
B9+wWsMGV/UGbjhMvRkOmIJAFR3TaEtdZfW2vk6KAAz8HPrR8KCXSb95W1Opj5IpZOtLFVpJnR7q
N4KGu2fqyAn2tint5wQ3L7VOt5yCLs1vaUjwQIBJeQenmEojMCYpsk8x2Qpi9aFya0lkhNf3++q9
e50fpjo8QMtWfIcUjlQbHVnullM915qMd1mm534r23UBECAzN1lmLNeb6/91OAJaGCj43fDmrN4b
g8ho1Bwg3WOtdn6Bn8WXzrCQnaFVam1M7cKnQ1oOxiiXx2sidP7pbKFZrd0uYDijN7I9ktoiAIAW
9k88CO3kC2scajer087cUwdCx+CvlxboDV19QmpA5WtjB73Qohl5fZ2m5yz/RHoL8AfpQvcghfYU
768P9qqAtFpZQjFCa/pKr2n2+WxDpUamz271U4WsqvM9LHqkfqQyqIydIXoFmyeoKuWXSiw4Ni0S
vYp3pFFYbgV0z/KnWEz72QxGgbxCEj+jek9wN7P/dBj4nf1Yq6H5aR4r8JUUfYz2IbM6OPbGYprs
9boScrnEDpiNUhYmjlqqmL+V5J03VAQMdY/TcattlIYvfOAFNYLsEcXLZQufT1niTxqTnJon1ZDk
Bz0xBvhV5mBBNS+lA02xIXD1sKn/aaUYu9XrC05a+X4vgxOBTL5crQBfV+EbNPcK1ZzePgEKbD/1
QYRhcifP2PpJozb6c+3E7pxjmEAKF0237SyDAZpgIPr9nHZ+FOt3TZQFfpXl/V0UyjOqAob0GPXm
77GTGyQuOqxb4MhDVZcClJqbTHeNnN750HfPQYE2OJLPpje3Wv2lzNDNrqdJ+WZlDdxHK9Y63xwq
a5e0duE2lAYfxiqr3EmHaVPNBqJOsdq6kZmO+z6oUedXsvwoz0HtZVS84GG2qDHA5ezcpACWQzgc
7VTc/Vyjp10jKVEHDzlEWTpOY9dB7obuejXC/JTgv5AA+a1ktaBPC5SlanPGNRXYrSIHlR+JeJFo
gC4emzh5BiCk0I+oH5W5GfyS9BDuVl5jxGs5eyIAWsYm009EqT9O1fQpT03tppuQEB0tybkbzGHa
YRoy7apytm5yA8qs2Q8SxYbYekyDSPEjLZOerW7WDsIBads28MilRrwImiX7OMsbvwt6jEOlFDUW
SZtnPx4l2UukSt5VkfYlTFtnJ8poPg7k626IoATkr8J5VsMMYeSss77PpfFLaE3oUW76Ec+a5iF1
a+ykRBIvGmanP+Mock6JqZZEpXoE/hgjRNeQLOc772p90zj9fVGZzR9tcUVCosJqPUBfiDgk7fxz
mOb8h1aqvdebRu3TmICpORTUj1V8hVouOdccRpyh5CLz7EBOsGGsBY6wlXyPcWXynYJQs9MKJz/I
vTQc89BKT4PtoOOG4vlTrbbKXT0o9a1tjxII0KJsDvQCAiCwueb1gazuMs185HQ9wQJmMyC2hPVp
oQZPWZ4Nt1ZQ/Zqn7FfvIHM1Vb18aMzeJrpfREBwUaQSQ5vGlayq3QnRTWjTNp/1aBA3sE5Jkotc
5uzUVutPqMt/L8qqwqSh/irMLNqFdv4CtOK7M/XRwehC/FGVwtqIyS+8tgbQDU0j7EOKdM01knhZ
K10VUAhrJyq9pK/CZxouoE+vXxvvQ2maO8hn0gEBm/JerA2OdSg5eXijAUWBrAgsJfcVOW2+ZiIJ
nb2MoHCOWHmi/WXXfHl6qU4g/YngNtfmuqRkJuOIPJCwT6aKaU5TIIOF9PnErZ1YH69P8sJiAjpg
RJgFqACvizxGozVRnEnWqctlNB+rKPjkYOf5dy26ZUJno6yuf0o7Kr1UAqQoUoJ9gRKh305pNbmG
VUw/k1nufbua/sMyAv4kQYANjZLIuhYRlAGd+TZFHkAzel+Nq3SPnn/2ZFfGljPUhdgMpAyuG+Q+
uAetCWl1mGD4RWB/GlI595wmbzlCpWp+dYJ8Sz3kwlsKiQNFDzzX0Uy2VtG0qYtSdULDPNVTOR2L
ztR9A2KFBzD/ro+5kVS2ZRsWzUbf80LSAPTTQcIWpw38LtbxtaVU00gWdEKrp/MsewZm0UpFcnIW
TZ+BjsJG2+/CgCwpNncQTolE180wTF/MOpwMpBuroir9MRmjP2ZtgJoNIxC3vqRq+Qa+8sJ3ZEj6
rIsyHH2B5b+/ySGGvNYQY4GW3HfDfGtSeEefm/58Qmd9o6Z04TMuaYoM30IhUV9j0JrIQLCitKUT
jgzJHQ+ocd9zp/sDNCAf7UkM73RpPKZB9pfSx6/Xi2YC/F6AOe/178JkCCZNwOuf57570M38n2wK
sweACNa367fLheUkK+L8LQnLgnI4X86pGPJCdTj3WWOVN53O7WLUU+s5RrR12C9slqWoS4hJkIks
y+pUUGFxArSkrJOCi1+KK3Cf9F5kN+3PUXWC0C1kFFs2XogLl6eNVxPYGIYEcr5KkQp5iERJtfHU
z3a0VyPb/u6YVfLj7xfRouyH5xyCI+/UgoTl5PnUpsEJ0k+YQL1GlN/TgrF8suZI29ILujQnCioo
cAOgZ3esQuW+Hew5wpnxVBuB9MEZ4uEmQET+eH1Ol77W21GWX/HmnHWWkgxZzShRYMx41mOzhvgm
EkZQy+Na+dINSuz418e8sBkdwKbcYQAuoQqu7q8g1md9DBvCRsxUvjWFXju4Ziqd5wzJtJHvKBRm
3+ccKDigKkwrmqdhDemLsaWnEMp1aXaF7hmtk1AQ08YRRFHYYuESyOjzH1pR3stFrNz2Ra2mfoGK
u6eH5uR1WoYGC9pqe1mpfgWN+amyjIMSofc1Wn3sjbGZ+qC/I29Kwm+5Gd6oRf4prbrJb1J87OVq
nD82jfKhNPLiYUCNddeMyR88uAsflakXNU9/4RmXH0dj+K20KS5Nc5EjIprn2nAnGtJehY79vqHU
O7noxJm4AcZDaboOP0bxzCrvqYHageMFiRLv8RxpnnURhT8s/ARswN/JcAA/i/ujhlRaKFOj9Sni
FgeYIiSxIZW6prbVR1VrtFuoXpjJ9M4X0WBUo8ex4uGuq/uOhXdgLPRyF0/iky2Hui+leZW6jTHG
wgunsfvRoEN1lJtIPo1F1X1V6CVBbkxLR/e7uOjvB+RuIVNLMqICxoDngxaeulBtHuIcqbSmE81B
juPabezC/tbLlf3MUc/JyHopgREZPLV9Obh9kuBy2IkXVel+wwcqD3U07Gwzw9CriA/tLNpHqTGL
F3VM09Z9havoKTlT3HLXYeBnvmRarrlW0SaUwkenu4kWWdc0LZJDgrb2Y056g5ijJk+HoewR3RxH
sXBmkhfIrfOhD9UEan2G7EgsQxEVujiKoj+OubgFIizdmZxdz8zmzhedqreuIzfxTovGaUcMFO8y
ZchGd2iT3MFKNcZYKEzaD91Y5t+1UK2P/aSGR9G0wa7BzsuNFbIAPuT3tiiyxaZ0dO70KmqfoibI
T7INFUUOLP2H3fa2H8QNJX+bjt2Y5dIH0iL8gchydpXsBLu8LctvQRNXR7Mspy9hF2SnSVKUfVzW
5uOAofzszq0iHv4PZ2e2G7eSrOsnIsB5uOVQVarSLFmSfUNYlkwyyWRynp5+f7UvDrZlwcI6QKOx
Go0FqjhERvzxDyLtMeqZPf3J07T+vlaT97C0652GX95+cYgG8vs+uAP418+mR8+r2Q+XVq5pJ9j5
2fVArxR1Ti4RT055KMjIiXTsn6JhKtxvmubYbyQLTFNYlWb9SqCNvbdzfmfSSDk5sTx/G0nrW2JO
uprpeRuqMllKWQp+6pa+p7ljHzHuUo9WMcJ8mvFJvz4nFb4xTZe3/Hv1qd38po/dUuh9WE3T/KTp
eCqGJWyjo6/MLjL6xY11b5xigfmsnTACeA8bbPMrIyWrrBg7VFgb1Oq4lttywNPR/VEAn1xtnb5e
2+akYUnbjzdLrwbKl1f+YPq60xrPOy7GHJycbRF3nHjpb1evvZ912xVzWA6ddsJYNdhltl7/pjza
D81WrDs55VPcu9P3JZ39S2dQ41VHhlM09N0UGYsYHrds9WJb1Ew6QSZiIVY96s3+xoTbGy593V3X
HMeXY36O5knZDlf1pi5MZLWx0ef1IQiU/6qmrCQfKVuWR8FQy+jYFVewLYbYkWb93SCp+aAVcqDa
TO3OFf5ZVOXX147Sbqtcd36W+SyvprOPtdPpoA7aImxcNKw18WhiIjzHbJwtcr2IR80Zfmk+Zz3j
FU6YZlvtvHPKLXui6n2bBDkF9upJ7BEltUHXMXPsl2mLtmnqnNDWp5TmOXWXUOLCHPHbCKley8Ei
cnR8RaYr9m5b469aWO6+zHhS4ZYWDV426JOdtMye5Gzmd2u/9XtM8IZoWYSzN6equFxk38FAyM4g
j7aWx1RU3rEkri3uLWu9N/KK8tsb2Ko0rmaFa1Zo11lWyTry7B6ej6kWj2Wjqa1jUqxG9p5ZfeaA
DbopKuWqICIsVQFFCRLUUU3wSoCCznu3SnQPc6dXe3M0CGgQQwtGo6u2DaH6++Wh9KZ2n9lOd0Cp
0D/CHLdwbh8b3lSHonhajYofqI85td/8vbLLeWPe4hMzQLVQvknhvNuVpm7WviuPUh9R1Km2PnY5
dGxDONXzNLf2G4FqwTHN7AndagMYYrUD6p1ymoEl7WXLX+c106+Y5YYKF2DT/l054xzhzBgc6kVv
7xV/TCxzZV6tRBPk+7ochbtrC7ElDiXhfHTNsxlR1+p9ra31NyzPs5uKLxgz58kOTuYSzL/YUJcX
VZ8rzhDSazviZm5kAYaPCWlh7tws3dxoxRotJotyvMqQ+sYzDJkSMyjX79GX+ywqPW86jOMMO5+Z
HPypax0ihVLxa5k8l3EBPo8xTy+BLtVVI7XqqXQKwkPx2HzSBAGFoUH+7bUgQ/ulDvT6OKUr0FzR
/egmd9kj691i2OVDRIUkgI2M452ONzlbDXmxWutbYBcjhuouar8amybIl3cZdIbYwK3t7CC4JKrL
Nez/jTzmcMF8vfM3cpaaa/rZ/Tx6xNkBitVy/CGz9W20OGZJebmARjDCRlbBT31urhdNc6N6Kltc
2DHECjAcVfpvaepyX65QIh1XrdGCY0WyCevHgkFnE6p0UifZjulVU/CklWmqa1vXSJVbmm2wY31w
OVfkemgm51cPdybCl7C6YpDPIzkNVoLsfDzkVmsc/Xx5dcX20toC2b5e362VMPeZl31fTYmd3Bro
e4UYLEG5I6MydcYq6WU+nbrMMUKlAKqMFkO5lYPkl7502DOSZLHD11qIcF6gBWZlk9Rt2e3cQVgg
iW53KI06j6eeQCrohRqBAaxKN7+fEowAf1sZfYIzyWOmKT3qxmmhgMFJ9+i7UIfVtw35loOb9qEJ
9tvYvfvIWbMegiEtEyfNLoKKJLGoUWKPS+5RWh5u9yIz3yUdx6O/2vNlX+clSXJ2dilanUNoXdSF
oVdFrNMeYmmZx6vC6i6XwRpj0Heo0nW9dzRrvixzxVc+NWHf9j88fdD3uk7nmeVmh7yDHNnN2brY
neG0V+b6alkCCNTJmgghMEC8NV632K+FDDCPeLI/8C2rPcmHV7PRiX0T1Hjfk/v44MphPeSuv1X8
Yj2PGWHzl9Hp7j2g86ifzW2nE38UGsr1QtYt5WWX6VlsjTLjGPTTi7OfTlzW/XMny2MhmvKAep+P
o9Wr+1SrultMarz7aQEBT/s2AzDup91qLfKFcICfVeeeGWrpADnANSNGQjPkLec4aWmpBgXvAsfP
pNXyO/BzNt7dFplL1z5n4O67Kct+rX2gI/kiVcgp55/NaDph6eOf1W8kSsOFs/fgivLCy+bvWDzW
u3aes0jrqynayN6MFmnUiVqJEeOrFBeq1lSkd4sWE0PeRzNqBdyv60s1dtdyK0BxtSnbFdlwKrtK
0VV67SU5zxqAco8HMjbJl667bGHRmm5cGXN7Cx7X7MhXWXatqVYsDNrgJW16/2S3lrUL0rpPME7e
ot6p26jwTCz82RaQ6pCnJ6MdiOnVKzfEsN4nkdUtEn2xb4HBm1DjaUSZZWs4WNjjb9PZroN6Mm5Y
f9w6s7U+nt0fQ2NURmKkIwbQfnCjNVoZspJJag7OF2bCln2+YUR0eO5uG9fhVC1+H6lClQ9r4VXx
aGGMD05mxHYazJhiYyE3edqr5c7nENYXo9P2WNiXYd7236Zy1naEi0FJElgK9qthhJiMlY/1QAGp
2G49lS7tSFZP+uVc5pi4BQUPL08nGj2bc7S03NNkbWZ4FueGPOgp9DodH27yeo52gXceTGCEHMhT
Q6+pHKAce8Xm2iA/Afd5khU652aVfZ1o+rD9bmFkcC8yTgA6Oi/L38/qvzgwz11j1lW7cRCMZWV6
14FaXcquHiLN6OwdZXV5WCvHP+ec4BNib0fsQd5aNWSMQgRy5WCkl5lmts8ugH+Yudtys7l0D75m
3bOXPGjoitWg94msip9DWvhXzeDepV1DozAJ/bEeeee1ITf2/lDuTF0pPnTt3GXKVwp6cfKC7Dmv
nSdt9Z9yI/NxWZ/fXaQRh8HyuggvkopQreHGdKthV249Wc+c4lFb8cC8ujYPxUp+SOmlVegu1Hsh
vFPR1uPJZmdmdghUKq2ZEpX6a9QM3r1d1Bn7IvG6eWt7UnrFmpIsl4eGTNSLSRvmx8LtLZZnirx4
125OpCS1oTeVzmErJ/WSN00ysP3h1fKunK7sH12nv1yURV4wQQtaJ5tEc6DDEyafzw/zYJYXUOaH
OFjkqSq7a+G473aufWvs9V5ByaBql/EAVysHnezq31ZljYhX2+WgyuLeleae2HQDJlHpXbfI5pNc
H3+wDqWtwReAwleVcSezMVKVbCIyMhYIwIRNdjRSLR4Cke0V37IWBxtiOKw2tLv5XkzGJfN7tgvg
r2L8JxoiIn3/OJZmwAly1oV40zfZoY5glXjjluZLq2lH16xvXdHsyLHSEwPjhWgxNS0qAlzylbe8
Z35fxRiQn+epuw0EYOfUlX1tD9TU3GdMUOY5/8X7XfmN+x0PASu0muy2BHOIJFawJ3zctXAdEfxY
LtOrjZ1Oye7XMrilaI5UKq89e7aBXmTpEzPp17hMzpQSlQbfNN9/cTpfRDi66aFfZQcrs75t5jBH
TJw3ni6eDa0RjLpdFjtFjvJDN9aHmbn0sM3VfMyzYdt12+zt1DpZN7XGV2CiVjltY93FPd73r02h
+kOzTm7k462FdMRX38p19C6rIj/6s2M/TK3v4jDTpJE2SrVrIPucbEv92KRNdEjZ+uFmVSeV9y6z
JnEDOg73Y6X/amopd9q6PBjaZCXbpoO4+IPDm6EOwmunfreurnerYal+MMxm33TpNYr539Za3dSO
7kJCdZ5qD6+bzbA60G3wD2x+uDe5gXWQUZldHMx+1HEYh8OY346daT8vDPsDcdtudao1AnA7e2p2
fa3FXWd7saltO2m0M/zBoAU1317HbsqShuY1nntmEI2UeVJuqL8l2oYIUHyO+exJ6V1530ybXoZ5
8MHH9u5UGmqB/uE/FpNFMo1/PrWGX17m3LvCvsKSfT8qWRLfLqsH4oCGY5M2O6vZsn0rre5Om93y
G2PszzXz2QSTS4D9dPvoCYpvYFX1vhkLEapJLvsgHSs4b1ASGJyZm/qCrpgVzl5vlulqzFhNU59F
2A3FcXGpHlqmsPzLq//9B1jKTwUttDb6b8XiXflz9Z1t08OqSNfBttIOl5bYosXAS8GB++63XQpn
1KXV7gJLVthrzF0kF0EcQOX05pWDGdBTI3LJfrQpnvI603eIIvXrxbNPalvc+7l0IklKfZhbTsdH
2PNPALSPGzkYO2kzPm2p4+xc3BMSQdROzFLqacw6Z5+Z3oojsn4kW1q84Ei1r8gDw27ptqE1vZ/1
9C6joPINaTc5YHaau9Z+sUbqiaxRvM3lXu+su6Dv1hho/3l1Vj0ZLPdoQ3hIM3FpTuN3X213cq6c
izyrMS1SjR7b1UZygV9Epj6/WX7ZxmtW3WUicy65X06o0FvFHGs2eQz2EukNYRrlWhjfVocOYTHh
/YwQe3dDxgAU1JUVDu66XgZtOx6gCznguJ0NlpD797hl429lFU3oL6WBwGBZAS2y9NAJ7b4WpsEP
K19Woc+7tmbIBkLVonkIHrwJQmMg8uUR/K6I6kJ9awkYJ4y8oxM1pUqq0fbzUJlpFtu5wPyAINvf
yhbaTivoMlSjEON17wjzNurX8itjbXelSTIJsqA4S9oLO1Q2mx2Khjx4WfFaV2l+MbMY2quW3DeC
ILApbM1dOzS3phJ9iKuzAyTO5rsxe5ImVuaKoDZvhbfVl6LXZZinGqW9paet0dRGYnWfxSCMEDZr
Gy6pc8CZKwstFky+qC7greELNuZjGAzWSQxuGeqduMyJrjpmMAMTcBaf+O2UYSpQabQF/rvVut9z
GO2sxaekrVw6G8MK8WtSxx7Qs9V96qNbFZw5+SXSbtB7HdnsYm43WovJT6/lD12BldEo9Mgxyrcm
6JlKcg2rmsL0qzgL3CD2st7a1wW+ocqZVhAC8E0Cyb9hkPzdKPrnikcTFQJbPZkL/d7BqpV1h22j
WjWwI9fkcB/kzv2mIeOnzUfloRmvvsjKtwLnqHgupgVb5bZKitb/Xpke04s+P4zoXaLSmGdS2ob3
MXXTqCYA7Jodyy8TcAC8rFAh6fM7uXq3ctGzfR7IZ6OuXo3KKSPcZLgujyp2mwyP6lznEWwcO4wA
nVuRJEJOaYJ+Y3l3jOJdS40HRu/ziWTLZZduxhtxIpAl5q09qqx5HEufkavzXJpmUYXClMVxK906
4nZUO4MojAu36d8trfi+ZkocXLvnLxK2dmus05vya31nZNvNRCcC70IaN7RIhG0Y4k2Rowb12Nuu
8UX7ua1je+0NxrNB89Lm3RwpB/YNe8g5sTpsTdipvVRknrCEHGJ7MvqdvwwaQfPzu1yIL1SGl+R9
w0IDYtdp2VqGYqM4VD2+XaFrz9MlaRp3TNp5EG1eiTG9sSzZLaDTlqRCOHGWLr+qye5jmmfy1jxu
42TivJ6O5ZUVDNeNkK8rQwkto3YQxSzhx23+m+utz35v3+qmusKcHlGf+9gHireMySPsq9S/BlGA
9qVJ+eQQ2nEpLAqANIybUqbGyejGh1Y61V1VBx5Yf67tvdYv+P4Y0h1WlRi98akj5/cZ0rW7WjBC
lXPwWnVAyxGY9RLJynlYdSTwYtBf8nJhzvY1I2zN5k46FmD42XjQ44bG3MrDiFLgoga5Aj8Ru6Ll
OFGmtO9US56J52L3jrPyXuszAlr9M30Uds+OaCgKNb59kSJBPjEkFWAYoAcG1ULsPenzh23Rry1j
YglhmC+r4/1i+3ibbnUWt13jg0tW+q2jtQSj+uSrlC1cKLeY2ndU2ms0dZM4yNzuLieAg8juDPte
G20aKeWniYYqlv6wtF6d3FZ7sGw9kWp7hZ5B9vtMAno4ep4d6bWW3fCLrNjzK3G9GWaGNBnDwVmY
KoaDylCxuhk4dln6CV/J0oCENf5uYF/wYyjsd78xD2VR+PfrMNVHX9rAXDOP7cEBHn0dPf+tgeIb
QzA3jn3QejQ5GSYido8Dvtv8qGkORwP7DY1IiqjbmifOqfFlbh3InFttxJkw78vzZTvPV8xQa0YN
OZf+1Lk15vynX64ip47ozqWdzm3S05ADUYm+8iOs+R3gyNQJewwDI55jGwda04d1MeM13Kq62EHI
I4NGrhu8RW0yQj0fSnYOgIitwEB9lEX7nGv+VVlUe7kOw0Gyv03ykX6/YzkYbpU57OEB/cai5YGp
l1e/1480hUU4CU6vwoRQB7ODapU2h9ky33GzDEKKNEnwy2Gz0unAS7sQHkMknqXjcIlMLB4cZ/nR
OROHheVcyXKFqCQ3DXhY1NfwaLvdxg2OUw/yFkpmk7FvcjE72XiSw/JijfW2M0nAibGh2yJOI6j2
6YwLlp0/CeIaeWc3i/S91n4xe7XtyPdh0mKNY+4In+zzcEQcFnfFMJ60TO9Ct69/9PU0A3/o1n3G
k7k8q8zu1OzcAjHPrN4WcPG1nC/r0vIvZsIMn8vOL+gYAiH2BbKEAzsUPTI0/FAU+Q8myYsc7gqQ
muE3AlB1IquR/ovrgf0Q9edcwge1oqBcF0qhJ65YHxENRurPL8cZ0jhFBrhr8yrfbx3UN0HiHN0/
YYypgduMs00/2yJfEiJEYCrotpuMHuCtxJEJuP1+sdebc/QUfF1H7eYpU69YsMHwSY3+rnDkM2HY
3110IBezNXYRD+2uCdIXDNSxT0/ztkvKClwu0IZ1V+ZFzZqwr48kUk6gwtgttWcPlkkH8guC/q3i
YNpLVzDlFg63w1i8X5NfnTmFM4S2fr6DKP1eynxMDGTtt+5K9NRG57LTZH3qbMf9XaykuIVWxXjv
SOOXqwojbr2x2RmDzvJAtD9JmlpBVFzyJyajIXkB5t2qp/2ubeoyXkuXDZYVjD/mka6hm8YikVL5
sS59Gxi/Pq2reO9157Xx5RLlbnH0xMxQoILHvMbcr9xAhko6g30nbEpmbk1J4fon1Wu/Z6G/Yejd
PlYLO5zRcQDfkAjFwgjWQzcMHOl2Ne4DfyIi0rREJD2S5pUcige/pAeg27d2mVZ/C6rmwu7E7xrj
1H05bOb91FpmtASbuMgkxILeaO8rByZskbqojPQUFgXA93W5deyG0WHd1RYDfNrpj5W5gP7CuWCx
uToHgyhranDtxIZN7SeV/FKzgxgqKCnNactATXIbfmxsZFedX7KxIJVG0e6hAAwJB2+BjWR/vQbn
UaLiTyn90gtX3fsx51uXrGPnJZ7NZ5DVcxOpYQTZrtz6bqjzLVkDF78hBsMby1Db9ZjRWuSKbkTT
+FxKu3gMtMBium+dfQ9gdZyYVm7LHjjVHAPzpI91vRGEKd800b/AvJp54YMOAL2+6Qv5KwV712DZ
x5UtHjOnecv9TIarJ7TvQBnrzlX6cOXmyr0hRzTdgRq/+tK9LjQM0O3J3k+tMcSFbaS/8zyVJyun
QEukhpdqaIJkau3+utfgcClTPBabuOO0HSHuArTlQX+wVufYlPW0S30iDEgNBo1W1XBlSKmf6mrL
DsLR/FjrKj1CePDGsU5867RoIZD+oez1KUyZy8NOX165mSps2vYh4zXj7AM53Zb0Fl13ss6TfiZz
PWoKTjCEXxUPs+UBbKqXuajf6tmYotkqX/NmeMGi92qBSoHubdqOppDsG9k9Cdg2oO5CxmYw+FBd
12TxpYzcVn+WrVySYFi+N5q6s5v5XRU5K7dteGqcZYANTWG0bSkBv0C4ByC6BavTWJ+K09IqF8Tc
LCKXPM4mPPM1oQR4xmOODgQP2rQTz0V5BkSE123JNqOKj4xmysK8hN4Knr4bN9vYzbaomKTqJ6Nb
AvxBYOJaZX+9dcO3Ddsx+GV4BLA1KQ/wGW4bWc27vrJxFrTHpMyGJtZc1TxlM8bEdctwT+EKkmAz
bpc6fyxyX1svmsGvd5lLvvNqgOlCyX4dVcM2zKu9XWOrNNHdZkyGIs/izUl/NXrLyr5Li91oGJAG
pBnE0OrwPBuaGTXjCphf8B02uFdic1fz93Xqbgz0h0BOW9gY7mEaVy0ucizc5Qp/AHenN4NFQyfV
c7oquRMawHVqpv0B3jOfu+oIhNzSpxTJ8rHWpvVS1MHe0BQ9UNarpF2cvd5LcGc6JcUby5fKAqEI
+jtjPI9STf5rNrt6F7jTDUX42OTExgXmCGTt95eQdlWiWZobai2evbro8Y/rnTTGtewyNzTkfQMk
bs+gK7RzD6BFibtRr8h46cWQ9FJ40YQP/k7hawLAbJmXmrs+bZ493jXAazSWwCyjNdwGeX3X5MLD
8r+uLnK23RGVzTgY/dweg3FlYc5QaRbta9UoPD9NWmjdAp2H5y3irl+Xo7UtpBjqNBsru6obbxNE
Mzg4wA3upicjUHmkmqatQuj4PgQKndE0MF+w1YdZXtB8mvMkTpvJmWEZ79QylwMLSBb0Oo+0goFc
k8U3aRXZW14jhWTcyjCMSf+rIzHQMZRFdEGuSYuK0vtPNlVmb8IZ69W7EKQmelGbBpbNYrAWhKiq
kpTgItCW6gv+4md0KuTneCHrHqaEH/lNtq3IoWzh9pnNkv2q3dTxYmWk9c+5Rif1ny+G/pRHZJOG
jQTuo7armHHCG9ZzylvZV0ezb2nCsyK/hQpufXEp86xr/1OecxZRMurBf4P+bXwgLcK9LrqNdDlY
fXRTxGat2qkj6ouElS31CgBV4Rixw5pBREvFOBtVFtB22LA1f8WccwMlUcH7puF8VK6ZuFWBIPgN
gKUtk7wkcH4nz3LigIGAfxOKvGe//5vq9r+Kuo+/gVt1Jgm75yCjD29Em5fDulUWGbKY1VmJSIP+
tyus4fcshX5KOfGear8BFG0sGBFh1m8VMDt/FBQCvwzAlHjTviLU//3G8KLqsDThm2Nx81GwWQZZ
X8F1TS8QHLBH02UWN6u7MRDSvT/9+w78zb7jWnBPcbSAyYsN8J+fRJFZ5trlrXaxYMgL4hMghrEE
YeOochOxWCgegM+Tf1/07x94tihCZARpGUL9R96+xKl59L3avSgaqzrQXvW7adCtOKuE9p8llXCU
zbOWEq8MLnhWPP0fAiVgg6QPoJKk5TSwADfxarGD/guC61+6KdJk0cVxB8/id/8jHXoUjoNRQSGP
XdswMjdmd78VAYdDqmlYL3klzCRgthkyWJYO5/bYGLuvhIgf3TrhKfMVYorooYWw/6bZVsDi0j+H
gm9tWezXEk9OwW6MzUpbROPomhel1euRhR15bHQ81R6W5Bfk979osdwJlBjoCHC4gP/+4YMKlrry
NIjFxwLGXJbUc33G5gfrK+Lop9c5k4lNjPfQQ34gqdawdqBoUeOgNqZHdln2DTvhrzzU/6Lfnn8N
EhNybW1s3D8eGACGI8BdUx2NLJ2jgP0koL8xMBLDwfKQu3/B5Df/+hy5IBnJiB7Z9OHx8YFV3NtN
Jytzro6VJkYMNcmJDtAAWxAozKW2gOVtrztVVMj6osx06wUqm7XEgunnYoSDsQAh6dqA+Isl1TVS
XyZneAe4S3iN5LShaDU/paZrl5MT1AsaNUivllMXv1J0fkdjnYUfpt42XOZuvQFRDfJ2yBZv+4Jj
fD4b/qi7/E4XOwrzbBPBUPPh7PAk/tC5n1dHFG3z1UDJvYUzZL54bu7eytkrwTk7cC0sdpv/WhHO
l8Y8h5sMv5mb/WdFgMSneSvd69EE7LnOWZMcs3Ftv8jo++QHGucgD9xROVW42J9XqSpH27SOB6lq
f33qSAPHHsnUgLDWWRsS3qSUTrqdcVwnldXe/7vAfvIancOlkGbgIHR+pf68uqr1VVrlJo6lQ+bP
RT5lgi2n56hb3OtXtWdd6VQRvmL9f5VJWXgjnU1wcDAzTXC1Py88jWWditYojuncG8QCVgUMBBxk
mq9Mdz77hQAJKNu4IjmIH+p6m8kNBzg8Eru+L++x+vidmsvIB4MYsya2dXGgkf/7phqf1JyzpQny
fDhM2F1/uKsr/GV4WB3XxId4p1W+fmEvbIlyp4TL0nNW17MDgQDTQXSCJy1HMEr8zeysvzXIPN+k
o/QvHvRfJym/nnuA7OEsHOGg+/N+ezZ3u1mc4lgYmWnGnUZG1q6fbMib2IVlX2VqfvJWk+3AgY2w
0CC7+MO3I1EAMiz4+VGvqiuJfU9iEk6660bZh6vfZFcNFmw717EP/771n5yvXBcbXlpl/vvj+ywh
cDLXE8I0e4O/d0dd3y+KSV6MXhlWI/kWQO5+JPwsi9VCQuq/L//pXSYDAiUGrglI/f+8y2pzfK1a
quKoDZ4f1Z1m3IyN81uYvffF8/zkwIHHbDjI+zlC/3I7dSE1wplexdEY5nRfzRlU9kDqB7G1KrGG
Ztz9+5d9ej0fVQaeuVSrj941eaWzn7UXcXTbIriWffYD0qoRmdpU3rKrbb+4kZ99QQjj/t/lPoiP
hq5Vk+VTl6wpG55bd6wTx6y/qvB/v6Uoqc7uQ/grYeX0ceIqxdwFW2eUR2V5hRvbmrQh9Ou9PvLW
tMbduJAGG8Lgz56rMWBS+fc9/ftHcnkOb0ov3RjV4s+3xc+mbGsytzyCpY/ORZn65gJvYYKS8u8L
/f1VcCEXfywenMt/PnyNyLuHsqb1OWLp1h2NhcrEskbbB3oloqq3wEJSaJVhqTnpZQnl+IuX9X+r
+Z+n+PkPOFtmkbJrA/n9+Usbbysz9vhQmWtwHokMMPZGo9wbK9QPa2MrmemswzotZ/dXweGCMzlf
YMwK0X8bnAhe5FcD8CdFmiYY5RJaQYJ//zoY3Fwz9HxSvGKps3qAzPCtrjQ8yf19nbn90YHJcA/5
3bhGviPoTUBhpuEW0q7zHU2/mQxLdw8k6j78+2H9XUP4u85zlsHLgf3PhxriT3PdmZsQx9WcIU5P
2HD9tEpRvdeGWX9xCn/2AfA9uzwUfF7+qlc+oxAgeSmOzjxUWeKMmXFXlmM2HCpXE6d58zs3Qaph
qSiw2YT/+5d+9v6fT0gaABoBfMb/fCtYe8yo5E1+aenYZ1SanVwCMJT9ZzsZ5h2QDtBLjgUApQ89
wLJs29qZFK9ZZ9MYTpSvx6Ac4ML/+wd9ejvp0EAJMGL8K86E7XSqsqGjKAvipEUrgTiCdJrivG9h
F3ZdOrxZ8JrCUcE2//e1zzfr4yeGahJczAWb/8sYfh4ateT9II7Ybky3zQRgOGG0FDsTnA3fUltS
NOP8/3NR28XR5uzX/tepoOfYPI2NmR/dyoD4uGn6MTDUeJenzY1KM3XS1fzz37/zs8+D4flsQqn7
Z2Dwz5em9bJybWDlHWe/BkUd5Bj2Tb6ejCJVyX+/FNgKAjEaR47ZD2XTxqrKgSzLpboeqkiXWRdd
V3oHGOXTF/PcpyO5jejVwyAI49SPr6isfLustyY/mm2eHYVIhwusEiAcb+MjwKzDucD/6unirkot
TS/QN/VfeAp8dkpgk+NYuAzizvDRs6dkP4GGJciPdT9J+zA5dX0DZj3X+0l6uXNqvFTNJPV00AVa
qFOQHGGIf/UNffJ8yRJ2iIOjIvEpnf///4PDZNvq2l3J8y38YLxqiYs9aRK5ccui8Ivn+0n9AZSk
+Jg4AWM+fv6c/8+ldPxvVbEF5dHpBudxGTwt8VMCrf/9Fn1SFAyTg9fCAJuy8NekU6ZnUyi7PNpu
jhKySUHKJDICPXPcSI7jEkK1GU4j8sz431f+5PfpACzYNVBdOSE/+I2qslRUEMZW/P8LWKJgTgi0
Mk/UX7y9nzwzLkQX4/rAdX8ZG1oYW42Vl+fHQIMGr7dGHbu28m/8Zfmv0m0qORJ/7tjZsNH/6KE1
tinSMAdtbuka9YUh0vlwdsPc2fmXLahpflJR/bM9NPMEWMtHi0q9zoY20/keymZpt1gADNZ6iD4L
hha6VPHs6rPp7ozFlPp+oBR2h+5/ODuvHcltrl1fkQDlcFqpSx1meron+kSwJyhniQpX/z8cA/vr
UmmXMAZswxgDZlEkFxfXekOqlPfUDptDnNoPdhjth8n84mmKC5mno8edQIdL9/zk6qc5RA6OY3gx
uIchT61HqMlqcVc7QLI21OlW7gYpFfV7J+A3tjzZfZIFyUwz+B4kRjAevCzynmI3SNy9CW7mmW5z
9Oy0YIo3tv6yas6RYusjyiq3ILJ4y8Pc1d1o5W5jnL2yvZuATWI6ilLrd/gr7wL1XZ5Mey0qAECw
O3vQ2lBLbx+BxbOFH0ATR7YeWEKeSVcZfp2YKfQ545xmvxzlb4AI98J7hGS9cdQWJ+BqHLmX3oSS
oeKFYcxMNE+FeMgio98lZaV8lM/g8+0pLRbzaijjcqg6h4ed0sc72211qMgjrA4WZnlXqEdP+7Nc
9PdYKDFzH6gUaznhl2MVqiUSvcmNM2Q3+jTa8GEsvR9a7G7koWvLJGUmqJ2iKkYUuRzHLsqZ3TgZ
Z8hDx7H82tHWc3JzXwGPu/31FjHx3xm9GWmxUFbSq0EzDSxUW/nZPMGDKjaeyltDLBaoF3bQ93RE
zm4bw+sqH+xGbMxi63vJn/Bmu7VKnzpYAOLMrI7AF7QdfQX4Feda/Lr9ubYGkvv+zUBeQt9lShgo
QTsp+UWpFL6wtx/po98eaJkAXS2M/CVvRiIORsLmkQrianj1+mjaY8p3oDN/ZwLZ2GUS9eYCio8L
oKzZz9ujr02T9zepO3+jxrOY5phpYT0L1TzXk/2imeE50AJg0GX3MXfERgK7yAd+T/TtWMuJOqDH
Kkc3z0kCE3Us9btpGj6HmnfShvQJBsJ7xeyijc8rJ/DmdfB7UFIQdCfJqyxaXJdfd3LVvA+V2Dor
AgZXWbZw/Nzm1Wm7jXL2SnTCLtziMOONw42z+JJZpcKkoQBwttT4C45OsMaFH9bD+0A334XTlo70
ysJR1CCBo3lHgWF5s5mO8MwBzP45MLpvE5jWXdVlyXuBodtHeFibu1QGosV3dOnusEMYj2rqIiB6
lYLeiBrjb2BSFN9D+BHgJbj8hwM+JzBoStk2gHcL221nzTVCD6l5qJCYP0DVjKY/X1ZyIPyCSStp
pi0VWJpI6E6k5lhLGG5zSOzY2zt5WQBYMNXT7SOy7OLLLQQ2ASlkW8fLjelfbiEtbL3UriP7jJ3J
IU5+TEgkpkB6PJQeFJQyy6FCIzHbo3G3r2FN6aG6L+wvDbRao4GJ6T6H4bTP5/booHMVTpuilDJ0
L9eGRob02aZJfWXLBBIFxjZv8HM2fAmo+O/0EaDJ8DHh6Z3ngHGzv9T662ia363hRYLibn+g35Kb
N8ZfqqPBVhhjLHHtc1k9u9M3z/oueQVGCdc1CP/poCnDj985ln0Eiby3KvsEdh2aKhCZ+hUY2I4K
y97o+32j94fBSqCm2A+F5p2J9jtPD/cUMg8GjkyQIHaUoUAl/4ySv+bs++2JrBxhF+I9yj6gWkx0
8S4Xuh7AbqkNbA6wBDHEIdM8W0oRAS6XdgVaGvuFiR7bxudbyRXZxeit2ryRZC4gl/fNBQChTmL6
Cutc9Ol7U1MPdk1+4/UHL29PhdPhbFydStWC7TYejZjUGgrP7Zkvbm6bJhi2XgA8KBS5OjrYlz8h
URK9Cj2oK5EZlh/tMvhcDlr/h43v34PYtmP+rplgwHQ5SF6GQutoS/tqngALsVrtZNh5cHd7KouA
/+9U3oyySEJSRD1g/46ZP9vzNysc/i506tkK0sa3x1kE4N/jEHukbTiVNUoXl7PRS17WszJkfl00
7d4eLBPKAkIFuzYNaTKrFs3p2yMuyxTy+4G80DUeFfLFuSgARara2kNeZ36Dv8tHMMrhOTNR9IZ3
5MzeboyAMyPGUbSwslQtf86C0vl5+ycs9+q/s8ZoFQV71PuuCup1lkE2gpjpQ0gyPrWNMz6VM87W
KMI0u7wDIOTNkYYhNsDWvDMb9PX6r6aY4gfsDswvG79GruWbwCN/jSEbCUAQPLiMy4qxMpRlmoi2
9B2EUbrwIVOHp54LwBlfjB6xkZR2Rv6Z5v0hNpDeQES0rza229LP4d/fwInRwUh5/CAZVN6cXnTR
EUJyq9IvXaM9Wqo+fVJbikMCw4H9rBOC5xysKV7D9gtMNE71gOh0XE/1ViBZ5Fe/f4mlshV57tFA
XJYITLdW81pxCl/thscytk+m4HfUHg60Wvld7zkOerPxfpGzW64A3U5euCCjqF4tTltTCezdGo8x
3SjckxW9QDV8D4TVT6bh0Fjo0d5e89UBAVnJbhw+OcsqqOKhLl3aWeGXpfsQJMq72SqdPToQnzSB
OURoRxunbnVA9rsBlA/5r+VLXh3baaijvvDRw/qS5I32rgzMl35uAfWL9KfTCe/j7SkuXwS/F5Jc
g9cg0q30VxbRuG+1OS1bthTE2e6Qh177vkdP9ThSZn6qbLhyUUmDaBTu8GQIIC+JcJqX2z9iJYyC
xOROAJihM/fFw9QzW+QR8rT0kQGHBTzM+r3IRbFPy8T5L0PJtFKeYLQJF0NNQ5MVMQx1v0WLBsSH
EvCet8mvmnHLIGwlaEsoHwk6N7xEu10eVlk28+DUFL7lwswN2h+DBHrp4gFdlh+3P+DKvgEySfGH
rjzGnN7iZIyhaShz01T+AKPsmNIzObUOUtVtyO2eW7Y4oUfWbxj0rIQASDoOgQivM4dodDk/WSLM
kcosfSp0z57xj1Gi+13U/SMyOai9DJ/1UNtqhazslLdjeov0OJy6OqBqX/oRks1aQF2GfBBFk+zb
7Q+6snYuluFYpzsSo7zMzvoCKYkirUsflb9o14oe4SGjvG+M5A6k3taDZ3VW1D558MjM317slJAm
jp1mclZcHceg9cROGzIpk85F/x8mxssKJj4Bjefj5aIpQWm3DgxYvzfGz2YamTszRx4Olqp27Nuq
2BhuZWPyoAELIuEpZC7m5XBmmRcqfaTCj6lyYX6N1ap17JW2oeWaxrONl5OX5McxHMbuy+2ZrmQw
ronBKgBsg3adszjpc10jVIdcg0/r9TO27JnkygJ+LNG7yDXS7uSxKar3Vhr/eRBnYK4ph7crFb3F
avbqFOrWaJd+1yUnwyheksz+AbU33k01ulSaerw90bXdQ3dQJaeni3bVy4FfjF1bDGwjs9iriged
woGQi9S/t/FJ5WotLmCprkojh+1Db1BfrGZsoUiHVpfvgCbbq33XHNUSvurt+awuHE8EwCKyJbhM
LRynq12hE1dAzyYoZlifnHj+J/HG/diVbJj2zva6/IAtxK/bA//+Py/nx12ocgdRXQF/fTk/1sz2
4nwiwYC7FO8hzmUIOTQmW8aocri0ocWT/4y0QY4eApr4+6adn9opOyA36B301oz3ltk3sT9YFpDU
UO0V76gZfZUeRhXc+kZ+shalAE2aOPhJWOMS/yUCt0g7jctsVIIYz4b2NanUr0bVPQvvT5HbxHfa
3gwDlplitbuIvMWAvm7mkgthjN5Ye5EFvP0TO+G+ub0Ka5sMEAuPHYNOHsCRy0VA2Kh367ZlUlE2
H5o+AZ7dphs7ee3uejvIIusRSp42tdcUvqJRSFFN5Txp7TkVxkEf3KfcUD7EU7cRF1YnZgGYk2+q
azBm79hQkbOsRLah0P5JMzS0B7Wx7/7D56MIyTVJCgne6vLzJWE16yInSRYmokFRqwg/sZotJPba
GQW1C3YMKxic1heL1LsTqlRYu3P1wrbWag0Nkhm2fonpuOr8CFM4UYGDtIj648+nByCPrUGF8Bry
qA5Yh5jeUPio+sQ/kJOEuJ2kOHXcHmYlptKMYWJ0k+mSL+cHL6GZOOql34bm2VG0v0nBf86Ju9HS
vYJHcao8Xm0cJza8tFe8XK3M7sI5aTLketBQ+j7ZpffcQlLYmYH0O0TJdR8DgqLaB4PAtSpZsQJM
VqmRti9bAeUQNZH3Izql/p/P3/L4zrjfIPe+xNaWShm2Q2DUiFNV9sFQIcpXtPj29BKjjfO+9qnf
DnW1YfUeaWG39ofJru60NDG/Wogu3TdeZJxuz2olXpLP8WTlBckj2likybKkGZuF3fiOEv5MYFTv
qoA3s90g8zJ6ycY9tjYxSjXwv2R79oo8UOiAVJVgaHyjs1APQqjnZFVdfTCqfguDsBLOwMEyM48S
NXJ4i+OIAEpVdTMTGzz9W6Ann4CB3dkiuMfs5IgmwCHEdWfj8rkuRnBCNGqXeMzxOSkVXe7dwfDq
Rg3Vys8RweN7RztLqJ88+7ODXvCQq0e0Pv4BKPtNqO6da2xYHvx/hmdr/mbW0Q65HD6Ho5t2oVn5
ymh/V63pUBrFTs2zr2rgQk6Dhd6/m93kpy6+dk2zcT6u4p+sf0saIY8tKZW+2LRD3psoFSaJrwyA
6RL7WUu8CVkNBM3GEakHt0M+JVLTl1ELpo19dQWZkMV39Hu5jHnGXmMqy9GzGuRbYyRV89x+0Gx/
HlvxOaicVtwX43gIcuPYmd5jlxnPReIVNopPienuADCT8HeGOpjv0Boo5vs4neb87CJo0CNf7nSn
ZMgUX3MUPNr0qJ4SAhCmvdLEXck3mlhXmxa4Fz0yUhcCDBfVYtPi4tXqkxnEviaoceQCRV7F+qpG
up9E82ORwY9KvI24fnUHyzFJKlkzSTNcdg+8WBTTYDGmK4oZZG6unOFFbRXHrk4+o/DkAGzMUpFP
Lk5GYA1cfgA+/XZ0laesSz6EbhI/ZN2w9XK8wvzKvUDFBLQvtwexZhHS8lggSIYNo5/b3rnMdERr
jPFDDF/Yaet7Cvw7t7e+xY31pHqIOgMycPT4GwYzW42Z6+RZ/hIeBxLbhpPM8hHbN7mNNq30rcrb
NjjMuHXkO9Ot0Llu60mt7iPpYrALxqA79Rr0brTmJmwBsIzhQW3E8fAuctpKQJAKs/DBhqZu7pLA
tT7VEwUWiNZQQb7dvhDkFrtI+OVvBgoIapV0H27oZQxp6SvaaYsXzCzso4LqQT9nTxpApN2kKCd2
Z/6nNxAD8jbEBFvjmX8VtFzh6J1iW6mPkIkW7IM5zCME1SbLvlNA2KDE15fZx9uTvLr15JiEIwoM
QLCJF5eTHKEFWvBzUj/INMSZuvqXltQPIvAyBN9RW7k92sreh3IJEAr6peRoLEab0wC8vdqnvmHk
P7PWe5gpRCDoPZn/YSCLRBc0BK9fiqaX08qDOtaCUkv9SUA5bKfEfBbKPDyoerWF7FqJGniOsrlJ
3VUuvUW0r0uEP/NxSn1P7ftDbTsoP/GE3EgG174c6CkQhLI95i2PMrdJTyOuSfyg7IbdUAQEwizI
950bj8fbi7Q2IdBGdAIB3lHelj/lTR9BbVwY8EOPDDDiNYhRO+Ehsulc/PkoknRHOVtWC5bBNgHU
4gS1LWNTFZ5U5IWPje2KjVHWPhsUTYkfdtgIy1TVEw7celTKfK/UkX6ZXOtYACnYRbO9RZRe+Wzc
WLRVaAKZOvH28rNlZRyMkStv/QxV+lpT9Hs9t+uNGLGSW9Cb1cFEgji4NtW16hFaRsV5ndpKlxXI
Kpl9BI267N5Fc/wvBE2Vbxl6X9oLPP1B/zR4Is82dsjK5SwPryNpG9SwlqjWEI3wQg0EgWoIlGJX
10r1yp8UB56X1TlDrP4hxJbwvm0rZ2P+8isugjINNuAm9JVUmG2Lg+2UiDyONvOXfhlNLj6Zvf4u
NJv3QbTVJV4dSoKGQS6C51+mcVhk5BQ1xtTXSNHPk54UewVV2r2L8cMpQQD81+0TsZa0ylerAx6a
6H+FEc2mSWhNizViClhDRM69YU/v4l790LnBc5BP37s81A/BYJ/ieXwSk/ay8QP0lY9LXVulLAof
Fcjm5RYW1ZiaHf7lKBd1XvqusLr0izua+Jgak9P+DPVAfxQimYN9VIf297yxA30v4MiirIL8AbSO
WDc2IPErx4q+E616WMBseUseiDfRSClGfCRsI/O5dFEz9fR56O5wkUGAfGP2ayPRIaGBS5qiX7lt
oWKhObE2Zb7udFG1r1OlSFHu1dnhIqtMFBvn2MpecKzyPqrDHM9HLUkq91jhG/OxDxp0WZuiQSev
GO3e3s3CVLSN37j6EyWHFjAvdLVlkxM2ErqWAU3vWCC0iP49Ulxd3W8c75WgST5gEJjlCwJM3uUn
jzOt0Gn1ZX5LdfyFurSzU/AYPDpuZG8MtZJjIXdHsMSUC7zHFepUV4JqiKyM5l6X7zKjQGV3nPwo
C5Ecmutd1xmvt5d5bXIgazyqh4C2rtLv2DMq1HEY0cpG/VVjdYFSuWY27XqM+TYGuw6UZJCOJsU6
yEWurh+BHsdo5lPul3b5rpNVBNSnsdsAElAp7t7NcLHoTGdLlGQtcr2d4+Icm17fzcFoZz6lxs/A
tHaCitzRlZrf8BC/3P6gunxFLEMyfCv67pQxqIbJX/PmhEp3JjNCrhbsQ9Q0qHvPVKEKTWjhHhHi
aQRx0JTPeOYguQzbU3wXvB3znRJhOXMKyAcT5AU19/3EogHMFzZ6eJ7d1ih4cavnT7EqQFrPUfMF
iL79TYGm8TcUbfi1kAOw6WmiAKff25O63iVcbXL7Sz9WsPOLI5CESmfORpz7kTNaBUr+WW/thwg7
ip0bYmG9uz3cSujXINxwpyJJwoDe4hsmfVYASfUSpBCnA4Hw1SyyB3BDjy4WwzMcddUu8p3X937i
NvduM28Elusdczn+Isp2NQYNvYf1g95k7+YQkgWPyr8a3fPbIvsPY1EV4ukLyuu6ShvXJtsFVT+/
ljfhfnImuz8H/Zin+2kuhy/9hMXNRvp8HWdAwtKbIlexZUt6MT/FtmP4cUHia3pi7eJOSmViE46z
EEJtffd1MLbQGuyXq3PBhSHJP5x82SterGlvJ+rommXiiymbUS8MxZHKQ4PpmWk+xlWUflRzs0do
NykhdokRA2YpMSzC6t08oX8XQkHd105V78uS0IsT1WQc6MBVIBTNz16hGQ/ubBT7SlOAB1Zh9TLP
iv4epcL4vta94jRXdnuHwxHibClyKzGk330UWt1xNI3+GOh07HYWrJ3n0VbTL0AEnMcQ6dZpJ7yu
2+FfMu0Hq8AurAjUU9WWeOkOhfEzhmjyqs9x+W5OXeWddBG5yz1nPIxm356R89dOHajmjzyCmr0i
kL3FXwt50KHAXq2fvDvyLWOntWhsukUA4QvZqV9CU6JDn4TJnmGLD07gIvOPnCJ8FYQsP3WFMj+R
vVcf3bgXz7NZhSDgS/McFQgSlaY7fQynHuegZFJORtdPhxhvtDu48a8wARBEG+tnBPiRXAmcAadu
+1OCX9MOy0ZEmwIrf89wcB1SvX5VW3zqTIyez2M6YnIIWJ3namx8dYNMpcGltPvcRNKcHME9e1lc
sb5NdkxbyzroeY26+aQae5M8/GQrs/4er9XiZOq1cqdYip3sQ5G0cFIrE4xuOFcbh2slcAGWQfuA
urKGy+yiuoR+TBHVTiT8OihKCPtodKVls48GpIZux6yVkAG4kRciYdKkOrLo+emOmZqeqIlIY+Du
MA58LQLsFVqv/StVtorzKxep7UBU5hRB4Lt6k+Zlo4mxCXrfmdExjdW/nLZHHbalkIo87ckSGck5
MvD723Nc+5qO7NbDHNTIyGVYeXO1WVpIw25IBcMi3tr3j4GojF3UIeN4e6C1+OQaAAi5deDxLjE6
gZXy4pk1qRnqfA2CHtuV8Idmwo3Jo0Mu4o36+Mq8JNPHcVyYDu4VKqCzwFeM6ZD4DopXljFH9Ott
HRuEudoIvCu75GKkRRBMQH6bVslIk10jJ+AZ8UNUorhe1c0IoTea/pCdKJMQAgb5K4UrNqbMoN+s
2JSH8xhZFO2wfK0PCI0gutxY8R0iv9759pqtxHcKdSjo0+qU1NLlUKqZF0XFa6kY7K7bT4FaTCRZ
eBvtSqQs1bOWVoN7itqi/B5phTm9CmcIrQ0s8zVGDwgahE9e4xbSabweL2dsa0DEG8fq/bHDEdzt
xhGVx3F+J4L4q5OYMsYjDlqjwJvOB9NKufmwDMu2MpiVE2pQR6R7JuulEA4vf0YOVCrN0D33a8Uc
vlRh2/8k44duETVJBN9FjGp77rp+Vh+LLqjbPfysAtRLESA5TlV3wA+torKAb+nsFfui7wYP61gv
LzAk1UR5HOsxt05ikJ4Atxdy5TRAZwe+axtI8/Psufzp0WQPA4ojPPSLZPrhTLm4M5TW/iAGNPJv
D7VyHCh5oQIi2+/QIRfhmYQTQdomzHwsABT08q38qLvGeBTQrV+G2Es2grT86Ze5udwcjmTrA8u4
aiFXGhgkqjW933hOcWdPQ/bQWlF3d3tWa+krVwFVL5A/Oqj6xRcsK3wnhTf1vta20ftiUspzOsS4
UKLYche3eJ3gBqId3TBW90FBC1uJyDBoPCiH279k5fvalKW493iJ8G+LgD17Ys66kXsCAOInFY5H
r/bNDkrjg5lt9QdWv60EPBnQFSgXLN4IyLoh1dzxbaHmz8e2UYtT4yjuy+0ZrdwMzON/oywyVyTf
WxwZZ7mCeBsqXvOFO0nfxQi73gdKopHH5XhB3h50dWo0T1lNdggrenkiWmPMQIeqPdSFYTxB8Cp8
T8cl9PYoK4vlAE5iZ9KvBD8kH5ZvYrVX4PncAURH0DpCsl/bTWbkl5bypGrRsLExVsKTi/COVBmw
QDP/bpW9GWvGL9LsAIn72ug+pk5/6IPofaCFT5GWvUwgl4J8iyi/8hFp8HE9yHfdNVE+E3atGTSD
fToRiq9isIPHXe5uLNXKR/SkJqqsoPAIX4JRxkZV4wAfTR93O7Tlg2p8tTFPfS5mG3FjMzjdXrO1
SQFXoE3KslnIEl2uWdSxNDlSi74SJwFJr4NjY0hefXuUlU1P+0FuDFro5CjyV7xZrXyG6VZXQ+9n
GgLHevtPNeXY5A6oO4vsgEVquLE9Vu5yBmSZeBzy5F/2PBA5z2LEIpkWKPaDVccTJgDS2VXUHmjQ
IT5oY54f3NBMT4NIm41UYnURLYgjgEykzsHiWkBWCBnq1utAFCGnHbR3ejbF+KdqO62yzT+/EzyG
kVGLZsWVZK1d965b2FHvW3nv4Eo7tb12rGvTGDdyv+t7FZweDURamrxGrqqVcP5VRVE1knYXv8Fa
V4wHw0q1e01MYiNRv96WEhLIOeDAIa+1XL9YVBU+H6L3DQyHX/K0wPoSWZwPt7fl6oR4hiBWRvni
Ssqgr4xYrfOq912tNn/RuDbFfeyk7jurB8mxoRixMpgGyIocFvIFScNiTzjURUIs51p/CLXqvmmb
6NUhw6QmGnVb2srX+4849WasxanO9FJECe7Ovpgn3CRr+4tXF7graupp9ryNEKKtzIxJIZMEhwzJ
Imdxu4SRXafCbmYWy/ng6PU+aN9nvR9p8aF2o+NEGMOJ3MOlKI2rPSfjAT/5Q4b7lZduygGv/Rj0
RUD0SszMlaq0o0YlapD27FdaWBzjuPuEu0d8Ih3cijErIwFlUeFhMMo1DmvMe0xnZzwdi340D3WN
y0sTjtEZz88tiYXVoUivwSEBNqHedRk/Aw18E8L7k98Eg/XQ42+zB5Yc7CfNKDcu8etQTQyB9gpU
B0YEhYfLodxB+i+NzuRbMN/S2PnWBwXC96qL0L34pVT6ljrRylEnd+Y5QZNM5raLveoqQa+ZtTXR
ncg7nI2mnFVz+41prZwIGvp8P8Qw2KhXiaROU1+D9+ML1Ysf9QTfHlXpw3tc1mnBacXWaV/5jMBi
AMaA15YqyYsbr84YEAjw5IdTg92dbvzsq4CKmGMMmLSZzj04Ff92NFv5kBKJQwsX3UXEWRYBBjMH
JVK8cgLuBCmvq9w7r8MN4PYg13nXb7jP/xtksVpZnY1Vyefy89DEGtubHpK8tX2C+Xgo6qJ9rAYR
ndUwfb097ur6sUWAGEBFuOqlho0RYMWnj35uKp+dusXxq42OUTVluzG2P90ezFg5b6CdZT8eio5L
8e3yEDjD7OFD7o0+BsjdScWg/jkxje48KUL5aIvIBv5YZs23wips/JkEIvppY7xGtYGBsBbix5rF
mDPmQUTRtgaKNYXGY1aq5WukpemD0UVti7WRgzd07aQPqTMOJ6fCe7RqxzjcdWHtYK3RxMEpMHMV
22ndC55QvUSweLQnX8uFhjG3aT7rWMR+VMYOM7Ra6axko660UowAasbn/s0BISwstrGK09Wcq7Cu
WNsvBZZBmGniIWZEySM99kfst7lisBCO0ca7vQZrS4D4BGA3JKMlPflyCSxRW6IJssEnI0n93IgA
1OKVjLivslWsW9tbYHDIMyw0/6ERXQ5l21XeoYqGEFsz4X4YqPc1gWrXJg3VyGqLKbgWGd6OtphY
RHhPjRTZtzTIHiq9eKRw/m3C5sBLq4+pbn2//R3XJmcDlZHZIdFhiZiZoljhnpoFMBblHFXO3Wx3
z31gfoaDtqXSvDY1+iOUO0l9jSsHjACFWctr6hHvROUUWEl8LAc1PEYNTNJaVszxmvv8x9NjjzA7
CUrGV2RxXVUtPpZKbQ6+PjtRt8u8LnmZgto7KXjdALrotlr21/tS5jnw0wFjcuKWnDrRgaIii6vx
o1L6A5WIZFeYoOzmrY95Hc7lQBTkJSmBv+TCvnkzBZoyi0RhoDgha6Lj1T8F4ZhsfL/16fxvFLmk
b0ZB9TLFu66vfRs7wVOcFilOkFNrfuriLHY2svrVwbigcKCQEsvLRHHGKY3aVVH7bmV8rF3tm5fh
A9Z7yY/bm2JjnGUro55dNCy1qvajpvPNCEcT4Cz7SjTJ4fZAa2skKwKO1MW+Zo4otehSZQJwbqYG
eW9WWXZxGJR2U4p0pSJH+kcRHPccNt4Va5S2mJ2Flah9hCR3SvMtic0TmIgdUM+XVExHMRe4PmNj
HxTmbo62EtBr7gpnWgIfuBV1WsVLMYLU6i0Xe4ncH+r4kA13AToYQzSdO6/GQMnZN2p+h5nPznEe
0il4X/XUBPsAtKu2sWHltr+sgPJD4D5wK0tqx/IZBcxC6khDg7M7fe8lsYLGdPQ+cZzX2LKUjQ27
MphN8QDQMB8ftNLiZpgD9I9gzLR+k47IOe80tGjdHUaEfSlLo4V3NttI6TYSuZXtS5OZWbKteAQv
hUvx0MtLvK9bPyz09AFpfeeYxJP1BGgz3RhqZQOTK8JpkCFtRdkBzSW89YKGrxkHjy6SvjstNdUv
t4/JyoTIgHlToGhCpLblZ34TZHQhBBK9VuNjPhlgPSVSrG7QNdFOCTCBLSrOypzogKksGQeF98Si
kQkI3en408aHjpweJW/9SMxWTrfntJIaIccleauyrnoNmnQ7O7KiUDR+pv+YUDrbg7W/K1HWdtJf
rlPdxbmBn6vx0+1+3h55bX7Q1IGMelLCYYm9z03RAo6kDkldNDzqrY6xNir9G1t/bc0odaJlAIJR
Kp1frllbtnXhxQ0lO2P4Dg//6AwYywvkLjcSveukAZWb/w30+zu/2RyFkhitsCh4tr39MnvmO6yQ
/WlwX2bTPNBW+fPuEExGms/wWsFwGcvKcYS1Gj2FsIeCJp2nW3umLtFH9bOC9fLx9lKtfERuOnCt
NFPoRy2pWpUZCMeMmZuZ9N0+NpxXNW+LfSe2aoArHxHgNYYuVIwh2Ohyz7z5iHXnVEL3hPDzMW73
vD1J2JFqgclXlvbIg2JLh1Qu/yIMS28eurNSVhj07uWAPR32hJIkHQX0emgEG3hr79q6r7RDKbrs
J1p1mPjV2tw81pguf6NEP/3xU5ScTxJvSG3RpllmYhi3okyWGZ0/lVO8D4Mp8em6z/hK18p9o6Zn
UWXgKbVoo966cimgjieb+h79dpipl1OHjilyBcNbXw+H8BuXJpA4r1RR4mkbeJxVn26UKZcDsnUI
zlIHh8mCBlkEtCBqwiLyptmfYhhGPAvDJzEjEedhwfwNEap540SujYdmGpQBl47RVfVax/GozzJc
jcjw0xPyoqdoHpqToefvx9jcmNzyiMjJodBCG4ePSWdlccVmQeXORRmqvgFm61HrnGHf6bzzajdV
Nua1rF38Hoq2Oh+R8HnF7IiFbrRjkKq+G83pjshwaDGtx7Az3LmZhsXbFLzCod5AMFylbr+HZZtQ
DeKavV6+wEu8Ko1VH4ORBKCQg2wv1afQeLHtv3Vv+GAOBo7cefo0Fh05hpn/YRT69weQNzJphCqX
kGskfELsgyvVx59KyODzV6g34Na6TcW5ZRj6dyRqNAiDydCwKEFldu3EogdWldWA6nfWhA1P78T6
z6rpX5xBjU4orG5RC5ehSA5KERY8IFkhzwq57G9iH+FHMW0qIj6wPOT4q0wZ/LwtvUOU0efBZLDa
53nh3iVFO55qkp2NIsnyPmZ8qHjcw1QQaMR4i0mXmlYok5Zpfkuf7WORRdCSGn1LDGd1FERV4PxS
ADOX9ZCkBOlQi1rlbe0BSwFSedTpVm/c+qujsHyyCc77dln9LZqEs+ewVQJ+x9kt4urQd5W1EUFX
tgm1WOIZ9xWi+Evp1KSRoAlKbz51aHOHcBL97wL99lEdpz1tku6g5rG+cfpXAg2D0g0EkkvsXl4X
Da26SAed7OutcUJE+m7qkmEXqkX3H74htlBwT8GKA9GQ4fXNfszBh/M6izRfLevK3VVYVT6O7JAt
Hri2svElrxXTQQs6I5TGy4FGx0mcEV8BBmoOQf9znp7T+VMW9fs5/kfJyh0v+IOb/khr72jIjnz0
3ipkdRGzbfNRqunVdgsu9E8FDDkQOhkBpVO4oR6E38vf5SmTkxaKpftk+2JnhHhfZ0782s0C0Ku+
5fF6lYj/Ho77imScDjPmP5fD9f1kRA3ITED57X3dtn5WmLgOaE9x7pwao/sRz8MuTfW/WlPzb+d3
Kzcl3UOMZWRXm3R7kQqkIHjjIvd0cHfKU2PrYt9Mxk6p6pOY7C1h3pXr6+1gS7VYy2jcNm1xkjSx
58txDS7NYYdMYfxPGczBs+EISAGKKYr6nlcrQOLbc10bHgomuTroBGqJiyxErfuis/LK8NU0c46j
qMOP1K7h+1KVPxQpJnvayFbiotsSH1g5uWg4IJkOoguBqSUTr4j7YHS0aqajOL4GAzs5dPRnW4xf
b89wKTcrUyvqONSaaVewoa4OFDogRW7Hs5+o1RA8trHjZPsm072PDm0iNq9AlI+sqCmh3nuDjVVr
k3SPea0aPxqlw/AXQ4IgY2liC2kUo3U/uZmq/42vnU16CAFa7COjqspDWWkBxXwrMhDI7pUmOqRm
OYYHcGqDc2fZrflcAGsod/zDfbSJHuVuMkr8sksXYTm0OSF4N/bUbL3GVnY0sBOSBImPlZXHy8OU
O9CTGzzq/S41f1GWPJZK+GR07pe59jYOz8pdQ/2GJyzrKnHAiw2VhPjZFzrtjCayhocUcO4uqII/
ZSfINUVPVJbNHBAhy+feMCZVPXv0gwtgwQclCV7pk7zqhafuaZJ/ur2DVs7IxWCLr1cBb7Gz1px9
GpjDKVO00ddhndzVnuj3KTqld2XcsmsUZVMbQAb7tw+yf+dJsJVtK8gRi6Cb5UWFBJk6+yM4hicR
RSOCGMZ8PwdyF5lZ8lpUM06mbl89mjO6C3E9QDyehL0rciXZSDnXP8T/fo3872/uQDiNIe5R2uwL
Qzd2KczWpoXmBw+lF/2prbqvwfynHaPfXwBbEVn4kXDMxXU4a5yJEi6pr+dmcGdnpfOkhf1PvsRW
lrSSv1Cbx7YMmJZto4p4ObtxjmIsLnmQNVnwEI3zQzi0RxvuwS4fxD8YSP/9H7YVFE4SCoDBFOwu
x7OsHtKd18++EipJ9ohdRdXuEq/EBrEojc8IgEevWuVGQKpUxfxye/C16Pvb6gScA4/BJZWJAEYb
03Jn322D+f84+47muHG221+EKuawJdlRsoItybI3LMuBIAEwgCQA4tffQ3+LO+ruUpffmqrZzNho
gAhPOCF8skk5f0sUICavGqHqlcjw0vUDiQvkg0DOg+Z/MlNgHNLJ08iVhkB12TRDqAGmlosN/sSa
/2sl6O+GAfxn7fmhvvtXkvg/m7SrrOsCX2oPM5maIqHTz9WxJRcdu4Z/u3TVQe8RvWswXpGhnGyY
UhthIdZrQVvv0cJ0YdsCHYxr0MGL2xJadqsdG8Lr07vbGpuGZerjnQyiNz7IG9k7gOTD+QCGSX9s
aa9c4Jcir9Vp9q/wycqIPAl/lnowEQohf7Ei4OrQHn4zqInk6eiFOQ2gfhZ6yyaa0/uw1r9YdTWj
v7RdVjY35PNXTMBp8SCCwVPoTM5y8GfxOxyW38KkL6WgYCDS7t/TPLQ1/zJNVyDyaacRiRkRDvxk
D5FfLw+mqcr7wevbK2t66RuC1gbFASiugfpw8oJMbWwnKgb0+EMzbmexkMPUJWofVZEoaFMjZgcw
fP/vRxxPPkCtKM5jg55sTzV4TcJ7gDrKiPyukvZuNiXamrV3zZ7zTOV7PXL/HekkVtd8ViXzgVEx
EQl2DHSrAmlZt4Gyjd2mJGpfFYEHj1JlswVy2LlxNbGZVw4elIlD/j/cNsA3rMQSwJ1gSP3+Xo1n
wNwtmLWHONB9vsxg4i/1KPKaVnDXZUtzZZ0vblc8Tmgp4dlDTPJ+PLlKnylFzCGI+9vK4gLwSudp
Yh3IHekVwd5L1zao72vHH1JB4Aa9H8slvvEW2NkiOSzTg2mHcMMhI79HrSS6khlcG+rksR+tF2iC
NOwQxR3aIUw7TwNZcfTCAbzx4616cQkBVgYtBcZ64MS9n1Zc97B8TDHW7PS3KgiLAeiRfPGbuyWC
k87Hg12aGD4UDj3e+HMQVxVEhDdushyYqyfw8+0qVxdCRiuTgzD/Kqazng00ktBqgUA3Ctsny9jY
yuOtDJZDA8EmKCNRbYPC+OUAhlrTtXT78eTWv+40YEQDdRVSQeXqrFY3QCyS2ljAu34pt+CrfUe1
jm3QMdn3TvsYVOlnSq4pSV56B/875kmItrCRdVSjAiuDui5CGCEeKU3k5uOZXdojQJoDgoJ/A8N1
ske4dWWbSAQRyGLfpFN/DnRTZZA437VdcAUT/RezcLaMId52lJXX7HH9Mf8JIjRsAlo9o2LW6NE9
WtLUxdxHMu8bP86DcZD0rqde+02W0Hpamsi94WSmd0o58kc5LuJI69JmnZBsC71dBslbt4Ul09Ae
gz7xvsyUdFttlMmRhJGbrvfhgjNBTyrXreifNADwWeq24c8hJk0uu3IsgjqtdnE0QOYBoqpuwXrC
f/Wlo3aMVgOe4sS+iSH1H2bHq+p8cAxIS6uHUc268oFbMhw5sKZfahO6u7IKENZ6RsbbpSmj17CG
1yqu8foZXBWgiZlRRYee0w0x8GDXHex105TIjCidNtkAUZODr+jyogJoEjrIrj+NobAZapgcFLZw
aZ/l0pGCMkY26CmJ+zaWkNQD5Qey2GQqgaCPf8immYoYRjCHJJmDn4PH6xfrD+4htDL5IZSvChiq
4k+5DHDAqr1WeTnbtthL6MWjuIy61grAff+N3SYWaSpcAvpM3P4g0jZgWXLW/KuGEvhhiPDRB4HQ
KnoUZ9Gv01LdQrH7UFWDW5Sl4vetp+orIcbZrbaOgpIhWPOgOoLJ/n42nmqiNl1qBBbw2DtECZlu
cHtHWYyc7cpJPIONrDPCZFCWi0JgGk6z775WnAzVCHPVsgo/14jj4OeEAEBnaPQglpJRUIpCStOk
N/FYzc1tXxH1Xbhj9Zx4s6u2rnFAKxzcZoFpz2T7/l8fL1zvISr4KUhZIPCdtmjntC3Z1PrV0bqV
PILVSXcIuKbbwRB15fm/sPC4JcCthuoNoq2zbZRC/lyLtjpWoEHeoa4O+jol5S4RHrmy8Gdh5Dor
5AEIjlGsQxn2/TeWite8MzM5eA4XWxMqdWcCOC3IKig3oECLgk+Bd+UuvDA/5AKoSIFmtrIcTo6J
XSAm3aZeeQj+ehuSdPi9EHd4UIlfXpnfhaEgZ4gGNKrfF4RYGJGTImWbHqKyxiPJK3ILFEFUkHZh
Tx+/JhcOP5gh6+lH4wBreRJICVSQSpfrFBhnZaZs4T33s7aEtOT/MCfoH66PMWLSM7cKaG8lY5s0
5WFhMb3x07nMukmajFNFr3BRzt5+JIerSBvK1hB0PcM1URU6zdKx8hAq5t9S7XW3KZDwcApvCPI4
wnOHCVSsOie6Zh96njRiayLLWLm5qzNzfLJL4tFQyEzEBJCjyBzntO83o1tVhe4ElCuQZKFDURsf
z1ZfQmC1ifUeZVf/98df9eIBQa68koxwO51Knnlxz1gIbOzB+H26gcQDJi/kLzVLZz97i3+E39zw
/PGYFzYtIHz/f8yTuEQzbiCpQ8EdZGx4LUd4WCa42CAz1ctrmdbF+eHz4pQAoHh2ycsxgNFnasih
ba3eujV1Ck5XtRvPQnqVA5vh++xfHbJw2ydQgUGdFR0RaOuvC/CfWAhgvJSWvkcOrO2hqgmoZ7Z4
nr43Ze9c2cFnpKO/YyFPRjklQvn49Fj6GoV0f5zIIeY6OiiCy5sIv0Q70U+Vk/lolTb51FT+q+PA
KC7TJWyTMkc78mYRvtgC9PTAAv2FBrX+XCdQ5vz3j43SIK5eZCmAoZ1scxIFKEOstuKwEXB38MOY
8i623YtvK3klkr/0yqL9DCFOQNgR8Z5yRgdiWRWi732YQxR5Iu2UOzRMfibDVBWEgmHJSelsvFl+
nyWEY2J3TO4krMKzVkqApEMhc791x8ePV+DSFkRdBpnaX7ms03wmtUKlfuWTw0LnqACJ9TMchsot
TFbIloaVs4Gis7iy6hcuNshfIO9FlIYSzaku0KSs6cnikAOkf6tNEmuBLLSqbyY7LLnT0fnPyCuW
B0xeQwGcJR3Y+8Dk4T5Zn93klLEYg7mB4hMulJGYYb8o326dxas3va2GQvTauZKbXhoPXWwAjwMc
8jOG69CPbZwYBen0sRGvfNY9cMBNpXKuSD1mvduF7MqQF17ClQICAcW/MLNTEVYP2okGYmvVsaFT
uWzSYOaroRJYVP+8cUDeXV3PcLwBgT85Oq1JJhSBTHWEDKb3HMdLksMQRGZQwpFHt6SscOf+GkX+
0rv0btR19v+5vMKhEvNsVXUkJYPqEkclGGRC8QjHOTdHZq7y1PhwGtc8jTcDkb9pWl2rblxYYdA2
0ewEaBCo8lOWGk2oh13kwoudR+OSOQ7eJt3U0evHC3xh76SrDgAuplUx5vS+UHMMnxOJYaRuyJQl
WjMwGVC9FVKPxYxi+ZUBL80L2wb34WoxcLZZIfUN0KUflAcJC0V4qNDqHsaJ4ZXExr80DMLrACzC
ACzG8OSBBY8WinOeU4Kc70qaNZN2f/rKqead19HaFlUTyeeoE1CArJuG/YpdDgFMX7dftfC6nzP0
MLuMETpPmYbx6a4vJeCuGo9GmU9OtQTbxeEzzUo3hGlaEtjRzUSyaFtE1je73m/JCzxM3MeJpCQf
eEMfWwlNR6+bg1fuBPwbZQ6tsmpNNVKHNzabfGSEuKQjeI1//JHPFwMQN8THqCehCIJ47/1+Fh4r
vcp09GhFkr54UMOct5Uqx2tSbH9zuHcVEEAhA1SOUdYEIebsuAqXLdCmoSUKSU4vdlOpFXwiAxdW
sUvYwqdvCvtQ384xkp1dENaznw3a8jBP3DIeMuQq5qvy3AF4lUb6dvfxMpy/QlgAVO9Q3oWqR3Am
fVE2nfEJocc6icrbiPJhN6XB8NmgJZ2RKulAIvDFw8eDXoj0QHJBEyuAdhowTCcptqN8jiKlSFHn
Iu5ep2XNspkrdlOaxHv6H8bCe4PyNVLtsztjsFNJ/BDLj0h6PuqSunfNoJp9Giz9lQN2vqWQuCJW
Bjcf1xOwVO+3VIhUWUMHGTGNqZftFHEcgtTWVya0Ls7pfgI0zF+Z5MBinN5OSw/Qd0NNeSBD3d3z
ahxyZ6r7r1IR76akbV8sBsag8QKNT+LAiPLj9TzfMMDVg6CPhweqR0CDvJ/kFDOVCCXKgx4rAqn6
5G0Y+jcc8LiowYfOXOr1xcdDnrdFgIFYNVNR84mjc3aN2zthtTi4uAIw1/cQ60DpbrI2I0KNG+F7
QN8v6ffSFbpIe68/9qbeR3XzXHot+/zxbznfurg2ELQCTI7a4Zlo/aRM6A9kpEejvC9ymsh3qkUI
MyymrhyS84VGLQ3nEl4m63t3iqNuW6X8Ctz8Yxh3TgZ8DxBEou1gRTHWG2doCHQEXHFlqc+fvrW3
jOFQ+EJH/WxzTauFOUurI1BjdTb2ctpEZnrxeguz7zA119KUdbe838xrQgQjU2xlkDVOa9FVaGuG
D1gfWeKRuxBeqXvpsXSDWI3nYzM3GyLosG2cYLxzZEMKEgG0LiGivv34u16a+Kq4h7kjwMAGf7+t
ea30PCj8ELQS2mPXWndXQWs/k/CTyaYmNFcMPy7tI/RN0MeABB6UGE5K/S3TaLmNAT2yaXgNvM59
5DKocrchw5XG7KWR1sgNoSL+wSq/n5kEP2/2664+ChOTjQMSwq6BhQDqh4BVfbyIwYWvCYgvDFlw
P6xt9pOh0LNTUIutjy7gCb+nCrRp6KH5aJZ+PM6lowGy+98+F1D/p4n0hAxHcFPXx8lSvQ9aj++h
WEtvUQoCyzAJ2kLAduHL/zAovhSiz1Ve/zR3gngx76fGp8cU+gsb0ISh1UFjJ0+JbW/SsIZfjK2j
K0/KpW35Fwe8FiojNGLfr6g18QQHzJQeHaOje2Z8+IgMzuLsZWuRtwYxu7IvL3xCoKPW4hPAoiiz
r0v/nzC/bmGXqGVXHQWQJccSUMot9fW1luiFaa04bXhqo7p2TtdMZit1jOrDMUkgZpzFYvKbPe5x
jbK+9mSD0lrIxitreeEgQPMFX2+tVCLoWH/Uf6bWchB3XUhtH2NJf8MVTvyou17k+HL+lav74kg4
3StGAWf89DIBvXtsFsTAR6/l0VYZ2AWv/gGFJeM128O/cerJDYo7BK8E7CvAUzw1ltCsqiub1vTo
enzUOU8XCcNiEkFfXJlUAfAfq+ZzEjb8i0vH6kutA8jP2palGd5x523RXfK762zzVGPtBnjS0NLJ
1UjN1pOx+wVf0X4nnWtY1jeN/6unkMaFJGysgaMGs37adaFH0G+LXE5+woY2jQu0cqMZYM3QaCht
8ijZBwMTP2WQbGY+mj5DdyiSsIFMEHS3qhlkLpVkUw5tkqrPopjRMJ9U31qoV8C0KfObSr9IGgA4
7IA+lS0OszcicSGx+/Ehv1A3i1APRN4H/wywJE9xgoh44WtulgR9ejb5G+C0gblvEhtUhWnBOVyr
Y9B44eXgTJnXDEZntkR4sneSftn2DZqNGbdt9EcNpLsFPg4a38koaufKD/1L03z/3ddCzlriAEIU
lJ2Tu1bFprQJa/hxRF/02xg6ww7gN7hExKpffrk69MAhrYREMV6QsoGwb+r/hjE5uSV2iG6GuG/i
rBqp/1Y5UEfNvKlZljyxot5Dxpq8qTHm7ivgX3OS2cpvr+XyZ1fAqqK7Kj3hUoOY4CkXBl1OPpXM
om9QjVGVqUrW99UU3drKKffNWF+DD6zr8W69MB4aWdjDsExcaXHvTz+kOBcoBZsU8qXmB2yiaC57
3UCCOzIPFcoNh1pWd8SJ7LOqmmvVk7O62zo4Eh6wiEHvhQr4+8GrqAx8OXQpRC3GKd1B+n36Pfnh
MmWGzRqKznEfftNAQX8TJb8qqXFpqSEBCDoaSADQFzi501dycZ3wCUvteIXyHCBMSxbsFPXg69Sq
p4+P0NkLss4VAGl0aP7aRZ8kCBLeERzc1PTQhyH9Bi6gPZbUv9YLvjCntcQNN2XgsZBDnlzmcgSI
IKoFGhRpFeczRNbzGC7RUzLU9xATBh7841mdXenQ1kXhHvBhnFkghk4wYFFpETQlaMuAEj59ki5S
SNyvxrsb4BByTTb1POGBngUUdlaSNmLxMx3TsIQbc0D89ICay7wHNji+n0gzH6GRNOz7oeJFwrm8
h1mmzmSo3VvprrD/pW0zOAeIKwXHC18UXkzIqla7EOCHTyLITlK/ligeHUJjuvvBOAHcuONrNhwX
zsgKG0TLCcHHSkJ6f0bs7I6iRAJ4cBuXbwO6mNuohCU9Lmvz2FRunIEJ2W/7YbiGO7vwbVeRMqwz
6HHYTSenM14MehAxiQ+oRrU36Jyyo02hIl4ZMl6p9J0Ptaq/4LqGywJEW09VS+Bs2kijGu/gD9NK
uSnDJflhbTvdAk53TSv5/Iyskj0IxlF2R3qVnJyRRunOHdzZOYwp5feJwlM0doDWj8HA70AOrjcf
n5GzsBydWeAEkMehsgNAw+k6CviMJAZKjlXYNN9g7Kvz2Ql0EZVCHDmqPNnU03/VLAdMHjA+jAYt
UOgxn9IbFfbDzPjCjpGpybGG2lbmohYJYlf0rwKu/zcUVAXwzoPkc1q2koxjOe3MjmxY6k3KgrGA
t/Sy9RzMynfAYfh4Pc9OBKa2tofQx0fIetakVA30YFodsGPTAMZkgRzb2kDxjFn/i4Wy8i0DuROO
v1788vHAZwd+HRggGLhuAY0Kicn3R5Fbk/aLjZsjyGkDwEgWgDe+dFdKKZdGAWIA/wSrTu1p7r8o
rx1QiGiOMP0Ys5RT/1Z7tr0yl7MTh7msjUZsSRiqgHT7fi4EaHKUpBJ6LNOlOiQLGo1eXMsvhABC
9fGy/R8w4F2QgcGQruGpAMUvRl31/WBpxD2pBgTj3lw1E5QlvSWfWz3uSDkGJqt9B+TNJDFxvach
85dMJw3dRJHu2x0s76Bt1hJ3hXqxJXWyMkZAsJSse1yctt1bdyAh5CL79YD51U0ngTDPwPwqn6wf
1fflQinPok4zVI3hmFTIsbNl1s5i/Eqqxf2ScDXvgQYbd7CII5CpiZ07/KUprF5cPd7DmHgC3i0I
zAEWZ94mhSBQlzmNbe7A9WhujYYakatn4RYg2UcvBkCZF4oLxsLUZKIIMYNg/OOAaPPcBC7f1DTQ
9W4kOvomgkGnuah5swPZiP2eIq8vIcxetYdhGswr+GODxg9SHA6QFQzn87quyc+QCXcLx8sR+gWt
IrhIlvrJw1/4tMDvdkdjBhCd4w8wIywT76s2Hgh3xmtsMVmOoHKqp3kv+q6ErV/q/PLQZHGyFDnu
dzZ75tWZ4GwPi24o3Xod/qcyUHBpoZH51HqxPXa1hPNXZJxtaFRXBOh7gA7aK7OPtAmefO47G+iz
iO/RCMzi1l3I3GQmgnopciHIaQpo2zmFFjX7FS6xuiUJZM3QeW+g/Q792OpHCXYRzG1YhwX0hwa/
p+t3wwTcA4qvUe5wCZKHU/pThszJhZ8Gw7XmGj+BGYerEH5Y/4nigti7om53rhUthHikeqRowyBz
ihyUCFTlKmdXzl1YZwA6zjz3hlG/6Hku/5DSZeFNUofdk2Mi+twB9HEjuk5/qqUlEIBkywM0o5cX
R5XJ0yobc1/2YXeAuBGY+pNN5iM45fVt5UEBT8W02yNNbdotiDIQ2m0rydssKYM2XWFBs+E5S1j1
sAT4eVlX9YPIXKBafKScoIUVFVNBmmnlocQ5MnKEnWUyFZBhC4uwYsHDlPAYeM8ggNQCsscERBTS
PU1qmV8Rt8Vs43kQby0mABxuJzvOz2hcBBMuy2W6ndBMjQ8ASlhbtG446Yy3kwfvLbhSweZNPjos
YodI6RDqIJA9eYi5shs79vQHaUZ1p0jc33tzuoCfGOkD3iIH1VFj+KsYh/rTKn1FsykZp6/o95J7
llJ33LixmQUkbwb/cRiT0uQT57GCnq0PLGZPibqD0H8SFiW8iHZ+aQb3YUgX1NF9qp1i5qTKnSWq
6I30tbmJajq7u0jA7AqXhLVHo4m7k0MQvqq6QRoKKUQaZ4sK5G1KfPGVSxfmHV5FYPBLln4DKSDY
jaXwVZePIqkSAZSW6EZcQS198tJe3HTp4HKYZ4XmqOAi02z7KRy9fJzk8LMbCWQGI/h4F2Orhm8T
1BrT27Bk2Igg3/O4EOi5R5+DtjHHQXLS5cAu2t996zobSSqBqyPp4X3lpooseSC9dl9GDCLooTQw
9Vnc6BOlDtrYsOeAvLwHrEquVOfuUduIvisHLgVkXg1+0OrOm2qBBY2tRc6WVmJfNelzJQaJXb+w
ZjePNez6VDz+mKdwuAO9UKAU09SfypKHc0aWIS1kI+lz5HfNXWP64UhIYx9lEPAvyu/Em+mn+BFC
oW0OFkTzpgP4FY1+OqF/Z6DqUpdd/BZY1q4LboOvfukvezh7lTGU6oNEbIbJ9D+DfhbbBlhhaEn0
we96auL2IUpESHPm2fBoldFepuNhPsKCrvvpt3gCoX2pDhrx+EHHrX2umD9vw7hh93M9AA2dNHan
kDtvatO4N1QEot9SQd1d69p0O6uObEe4EvdZI6fxuwbjMWtAet60Td/hzBrsYYCc+uioQjq/INYp
NzDZg8Uhm3j42Q0l6i8EENQxg/KeoRkcoxKAwIZgD4NI775NBwiE6yg8tHGw0fNbUL6M4V1DhOfi
Pk67fQ/dBJUTt6H9NoLEa5AzsSp5uqai1WFImmDJmAjBVhsAUnwm6FffTe4QbUpnDu7KMKj2onHk
7bhE6a4aBd12Ng4f6oo5n2OJQmEmO8rumNb0xgv4cJyCodxMbTeTPAg6FuduhAwaPnQAZserZ6zg
0SpkRJf0pY1Vd+yC1mwSMDDuw3Aadt04sn068HQ78nB5nPu+OuoRUFvmehbY7sqxLwbRwh1toNqD
i6vUxcKiEdIZHXu2yxhCvNkd2W0zJ/Rh7CrZFRU+kQb3IhhxysLFe8MtwrdzHVf7JJ3VwY9NF0H2
NKgrSBfC8+bjQOQ8cATyCzQJgDKR8CPdeB+GUAk7tU7E7BinJd95VRTrLB2lLQzRSWGG2bmJJPtG
3QDv7cdDn9njgSiEpGNFGAA2CJTRSRJAnZIDhSwRj0dMkjzyJufIZ8+HLwvUoLcksMHG75LqvuRI
k9Z7mPi/LGoXn9Ug3WJxa2/H3NDeS8q9Kq9tzXk2uT676SFW0BbB6NebJerHYjIofeGBsF0AqvgM
sKQsk2s2mWuo+z6iW7PCeKVBJghWT3OaqK0CuJN17Oi4Rr5MaFw/9tp/gvCdxZGBu8zHy3cera7Q
dmQ0HpK29dl4/+W6Ngz45LjsGEamul0SGu6UQo2VQCtr+/FQ58CE9UtBFRSFTiRtZ+mFhhm27cKF
H30ju6wUkn5rdM13bYAHAKef5p5VPxPcUS8Tr8osqMf0GIYQWBSOGjZlO/9zNxC/CBixv3kWHuRT
0GIc0znpa4uapttyW2g7xJtwqX5ZOtocaBP6wKkz75MJkEY7MWfXzX6ULWl4TV9/3aSnXx14fCSU
CfbxWXGyREOdeqPhx74WyQ7qHGLL1ECLpi+7LKoAvA1oNcO8UQdvw9wnVw7RpfMLjpODWshK4zpF
wg8ulJAG5OzHtlf+PZi56SfVz3bTOOCLBlH7vQaBHOGMuCboeGn7YTgfTXYk8Gfdbc8XC/hbyDjr
wfUKphCP9m6jPwnt+FfQ8OeAMnxs8LU9tApBMD7zMICoM7rsY8SO0J5vjrYTBrY5S788cDANN3OZ
2o1qYUuHK4xlllknozHwfB8fgksrjVQXGltQ8oN2x0mxcrCEDx3sKI8WkMd7n7XjpqQRqZFAdc/+
FId5w/qy8EN9jYV1aamBYYMGAPpE6LeejFwlM5Jr6fOjrAUYdDqRe9VN1b2dVLz/eJIXdjOklVAJ
wioDdXx6hzVJqwA7dvnRUS0DqBXQdc8FqLWGJDAUp2ha1FF7jOvIBdu0uybofGGJQQ8IUfROQRTA
jN9faTASY1qUFT8yX9UFXutnf2QISJJSZLNJO5aNLflad9H08+NpX1hhtLshE7o6QqENd3KXwmIL
RCTuYIPBd3YrElxckKJqH2e8Elc286UVRpsPdqbxagBy2jWdDSwReezh0XOQD7HJOoWzQLFpGM1L
AO2mY9BCqDHl/VL06Kn+D993pSqgtIiHCnLP71eYGGgipPHIjj1ve5TAu+axQmRYxK3bF1EVz7dR
jASgbYg8jDapDh+v86WTjAQLFWv04iGzdKos4fajwB0KnKvXuiTIhRcCTAggbPUnTRsT7BKgu1+t
7NWtH2g7ZmKp4WbbTryju49/ynlJCb35BLHP3x0Hk4v3K5GSbvEhBojutanFLTzA1JyhMjpcq8yh
X3Tpk8PSMwZeBucKZmPvh3JCO0NkDP23QSH26/3Zh8qR4Fv0WZqtjaEqGc89XJaFiIqmlmQPd4UE
Zd/oB5qXX2H6CwDmYH+kAnnG7I155A5IFuTsQZ1KLlsCYVb4JzkoTVBdHjvWeTnYUc4tFvTWcYc/
jhzbDdRTPodpQ3eRDOY8sA3+dGIoUuGafjfcfSFT+huuOE8a7b0Mj/23wSVQRYI6SFaPZNhAPTfa
tKBnWgDHci+d2d723fId5RL2hsDqOLNgzuANgXtjQLBaJtpkEPj/7BgKlAVwaJsKLqCZGpXMvTHA
POZFFigd3C1secSGUPms+NdoAHKx83yQ6swLNJmCTE1DcOACGDKbhPWnFAJguWCpXRUAh3xekj+V
NvuezCg8hPKhpD2QuL21mzCZvna0R14w12qDdsUeWKHnRWs3G8XwQjR67KVAT4YGFbIYANoPgwHD
AcWBu36mzx6rP/ejLmEOKA+tKMut5hPIkcOMP1IB2iw8qHL5vM5RJpeZGPy7aAyPSRt+7XkZFZ3f
kGMTc6i99oPJkoh9XaT5BpWt4AcnqHW05TLcBx6sQkvU34+QJdqiMRlmEI9LkH+bZhuLPtyZNDKw
mxE+NDETNHQmVFZ0ytqi5EGdJcvC7rTolhw66iGUyOIpI26n8h6mMDnrxdMC6umdSswnn/jVXYDa
XeHBAigJ+jZ3Gv87qncQPImqZeukM/hDdE4Lf/LfekSfu2F24b0hwQztxWJzGS7dZvJmnQs3rnL0
MMcCRj/wcfTqG2Pjh7UWlvVQDC4a5KdHl3Uq69GjyUZHAnJT4sVsEBIXddWJgvDF2wQ6Dn5r4jt5
P1cDnA+DKM6ViNM3GaE0p428twaXFJ/mHaKZezr6jwv2GLpYsOYknQ0zB3ygTTs0b7Ow373F1Jkb
kQcO/fI9JKG+tKZCOSE2DwyRYdZGwQ4edfTOgRN9zmMibyqfslwGgm1j19YbGcbLzUKdHf6bwHZA
9zVhNdp4PirBPA6eA6VFHlHiYtnMj6h0TFYN9HFBReK2RVxusrJs5JYDhbGp4wWTH5F0QhB8LJYu
Sm4lS+86lzQZBRhoYN1eOOFNKJFmT356VzEI7QQa2jvl5Bs4BLoxiFWN84YKFbKdxv2Rcu8QUf0I
Ncwj2Mt/VqvWXRpzk/c6cYqpg5RpqKJ6PyfJH5aWfdYu1MtL5XxHaQX6WxEstQyBpn+tY75JuRgB
wqh+LjQEX6yz2EGk/zRBNj9DQvYrTWq/6BGHbBSefrTDg3oLBZ2HoB/f4Bv8Z7bJG4HK8d6R7S83
Gj6ZCRFCHeMbBTVtgSgIv6DKelPGdfC1BjJpC1VLYEuUuOudWgFY0z+1I0alfeVkTRu+AhCAem2j
X0duHIA9Kr4ZiWfeRloF25I1+DkC0FX4FX+1uptyqA8uG61sDvXD1zaZNlD50AXCuHtPlLdOmaj7
Fuv8UA3zPZPm+2yqEmBYru8gH/YC2bvHSAkIbbbIwYGGgELz1qPQQxgAicumqWz3acvdjQCxOGMR
DINgqfvHa9yZb00Qi9tmaPImEv2mqqfggZoVWSPZmLkyeB26qM7HZWJf2yquMor3HqVkAGgE1aCr
hbUr88gf/ixQv8xROm8KlMKGT8ngBoXTNnem5XIfeEmXAXndZnNg+wxQKSf3REuKbg5RginjWWRB
tMxbO3Uid2AGekeNG+Wj0zWF3+Kmx2F6COMWeXDjf22T+BXSgilIkTNDlaJy3mBJhgfXePFxGro+
t6WbZo5yIQwRaNxGstpCcKMr0I3mUKYPEmgp8GAzjJXcJVYl28ETVTHq6qEz7VNTdc5momUHqG+K
rxLRR7KEemdnBy7afRvf1dwY6LCgyxErp70DqvKtRT0oQ/KFUhlyWMLg8l2PziM3FUy3ZRnt+qrC
A1Zrf6cCZ3lA0M/zrkUV3vYMrQYoBuiETSgCGwbkhPvJI/+PsjNbbhtnw/QVsYr7ckqKkix532L7
hJXF5gaCBHfi6udRn8z86VSn5jTdiWwRBD68q/612gWgjF0CKtbDXaDG+aFV+jPoOgoGmnBIEcly
xihh7dHuDPEcDVc8kfZxkh41GEG/7AgR8BNqelr8+uvRUnUR66b205ySgThCWViRsxJsIJpMq9ba
hpxvQLLTuLm7aFi4lyj41ICvBx/Om1wumQOwXLyhhfFo1XZzsOaoiUtlPpjt9khDjE/idGHHtQP0
rI26K2Pb6ac71SN/D3TXP3d1vq38K9ajR01XGvQu5edeOKfdouR+ri9lO+AnB7cpb1n4P7um0omV
WRxQJj1ms0WVg1zGGFS2i5dRTPciK4rYQIXKkK1YuJV+t2bj0wi8IsW1i+ExFB7vptWmdT6/2XMj
j17ZhjGmtyAhefQBdaOLVcSddqPRrnFDFHhcrKK4m4IcCITvZu23MTF75p/MzM5Tm4tktLB1EP2c
WKY2EqcKjYT69Z4HqT8zAYBrEpunvVb9asMWITMBM1cOaMNNpt31QhOUSWV014EjKG53Xba2VvW7
TU+frprauJvUdJ4cdWeZ6ltXOB/069SHobcBnTs5pdMs84RFD4XWBMaxhUOJdaA+vWFhc4685ygS
40M+jBnoa9cm3sihZ9lryZFUYjohjzg1u+xLeYE+TITF7ZohcuO2Amw1m0bt7Exe180AueZb15YD
57wVVCV6cnB2DIxbDBJcX9NKROuDKuqDCHPxkNk6TCg+EvdVs7WgG1aRzH3wJdvsQ9SadAwvrGL6
6797jfFdF3lz2MI5Sq1JDsRFFXzTAwdU1UJ6Vaqe4h7UOR63ItyXnQ2RYcxnHfb2Q98VxX6zSVqU
Uf2jdsFjBdBm2tnaTYbJrNlYipVPal8ySKojPccPQ+MPiVOL96zA8sQN5iTcmuOVmzOvhfVZGG6d
BN14U2ncUNnWQffp5gFU5Y4Z+cVYAHp5AN1j7sINuVGW3Q0++2XP+k1QYzbXxRptx2Ie9H4pmkc0
LLioRZhRCJD18wtxe496sa1ndy7urCn6WSzV9aTUhXmu5T2eN7YBuw72tZe3+xn2ek+EOzlTnbur
VfAZOujCBx9rXz7UV8K2jEMteGezaHavYZk5jvy2u2R4qHc/43HTBfkezQxj3M67fYlWOVnRNqaF
TU2UcNy3GjpiB6yYJ+7oz4n0KpU4WYFsshVVegFBk+2fQgjt0IMU8gJmSwbVIxd9lPzVcuGl0iih
z2Ow/oLJv7Xn6d0YzWwfysCIFURuMucDm2NpkiO8jQ+DLX6ZmXwpKrvDH2w2r5XJMViPZZWAwDg7
N28k1yevO8NukFs4uZIBRzAQElyIJqBZYirOAbsJtUmicZlifwuqeOtYN+bsLclg92fanM5tHT3l
kVPtprA0WA61e9Ve6KI+qr/lw3KgMbuMZ9ndEzGEoNGfVDKLMA3M8WYp7WVJ9DK51+TG5D/4842z
Pt++lX2VsXSChg0IamZphvBgteUMGzssDxmkZmoGnYhRyc20vPEODc46HTLTSJUqNbdl6TyqOeuv
11r7qdMsY1J51UfGkQB+PfPKNd6BI/MkjfKBG/Epj8o7VI9F3GtnSPpQNYnVmuOp29Q3kh3GI9Wb
zm0w++fGc5rHS/zfD49XKc7DTX9UqyXX2J29eSdDLjF1W+pbZYQysTfSSeN+26xr5Xi3c4vrfvXb
ifsPk27kZ9YVoY3Fc+aPBLu5nnFlDHWxX8eeMjJRvHvd9GJSJpxmaA92a9uCI8l8iztgvNSPsvke
Aqil7X6EHPPKDKbaGi75425qNdZ3kVfXtgj1o1FE5VVUND8iDTW/zfgdZzWXXQpxbZ3ZmZqXZiFK
uR/XYN+Bt6l4mvBxI1NZ7xGL/5SWU32HtEHZWVaUigsx8ToH4jASzIsYV95QWsptqz54q3CObR+x
0nonjwPolkFDGDK1LHtpZdV5q7MJgUK15He1ERRosi7ZN/TdFYeQS6kTMcRFoXjuh/ktyKyz3VlP
Rem3hOT4062VrxtPPnhQzWAmuT9ejXo0EtDp76WlgyPQAcyUqubE9TKunB2XBH/O8H4s6noz3T4x
lmw4bp0XJYunnF1lFh9DSL8UavaF/xhmyRQOGmdQET5N0MincN7Cg1MiJe2kW3BzWruEhOsiXmwu
PjUAMEe66JKom2EvN9zfVUlLt/Vi+8O1rJnlZqnHE7lTUzwZ0xcZRVdU6kT7paNsSgXtq2ym51wN
X1leXi9TbsO1qe+oWN9Dd7vZuuysneg+W8I17rIl58qkoQ2kHY53bZRf9lmScMmR2Bzu145h6o9Q
5M4X/0Pzfegq3jykYnQGWiKaT64RYu2NeKuIMR7s+YfVkkAUVybs3/faU764wj3Y96kzlh4PUPfr
T9Ma7J92sNQNCpQxkZy1zs7s3Z+2uX3HC3dv5KiAI48krcXxfvBou1RIo78OHZVjdOi+qdqBYrN1
c2wnCLlJ19b16NlccM3wV+BkR4DkozDDEXbL8o59VnEuyexrDdqnwOk4kMYfU8ldCc7vJ+DYroW2
jddwqFLtOUVs5U5/EFXGJlRla1p3jM2agzxWmeElfZ3Bvdf1UVYZS8+y7nLUG3GTrU9FLlgqQ/O+
Nfb3SpbNJ5e8TzFUw0PoDUE6KKbAaUW/ZLXhwzYuxj4YxYPd1G3cK9Y09ANHhPOEyPBkDW4V22pT
aQDT6RScSjObUYwiYn3INOiBMPo+yeyi2tNP+wP7TpR25MSkGs/LblvUHXSBukRbG0fI+W5H9JJz
m8mKHsNIIsJvm6NrVkUiCqYma1FE/mwZ5kpMNGlhOmMCAf2wzNYtM2OTFAuEvhLzY1l0RMG21j6Y
sw9HcOizfuWdY48/Vrt5JdngQef+bZ8X684rbGfXh+OYBnJ9Cdfw0aSK48p1himdu4LSKS+72bzt
XnrhaV2LaafrsohdjTSnGk3/CmPzteFxOyQJGlTIXaITdtw5bjClpviJaWHItvqh0xSRttv0Lrsi
2NVh/uhXaDlasyLMoQ13dLrc0/n6Om55tA/76npc6ywZhtk5a9wsyaqXn9gWiWNQ9C30U/E2cbc/
Y2bZbT5KdC2jHY9JxbYv6Xgiir2SIbC1Wg9N5WcJ2iqahDK/SubS4+I/1n0aDM0VmECdjpZXHU1b
fNSufYsdaIyZE19wK41xuS7lz9bf8HNhREsHaw6SwiBbqMTXHRd+n6XTZj8bjQYovoDkvfaxhwj3
PjBs/sg1vdST5Tvbp+DiUC5pHRCJSETiXVbO300VzEco3vMkvDenLn+BkVRxiZc2zIb2KE0jSB3/
Yo8OWjsVJdEx4TAUn0u0newh+AQmtx+k7sZXK8z6dMCCFqP/F5xtWh0xGA3XazGux1l1d6pF1DF1
032ptnuDYXDfmaS4q2hgh9qiB96+ddeXmKwda0issR3KuGiqcMeJwzwQ0s3ExZLQ16PSZc7NqPKr
uOmJ1Bnm6aWdQiQuauJobKq4G+xvAt1oKoBM4qG37p3Ce3ZKejjCyhPnQJvNVamrs9bOrTRMruRE
rQWTXyeGx4+h/wHfCmRUOp+2nbNiJQzxJZC6UcmUam7GJ3CM+w6hB5P9Mm/xSsDlqapRuuiu+kWz
mz7WW/lY+dFX2+V+nLXzGsvaP5iYbG5HrpM8Ujs49uQQEp42cciAQCT0vwAANouMpePJAw7K7RtQ
nohzRv1DNMkgqZxK7C0irkA+TP9JXNotLRRwOxXhnDBs8bQJBxZbez8BgFSy0u2d6Ki6KRS+9CDi
hSRRQ8at7hYC0StCyzXF95Pfk6exSkm0zPSqmQTisqzvtK3txFv9PmZF5Mx9dnuobcIay3/mM31j
FPa71w5n1Mjfglwtt8Jb7N0IbB7XKnTSzFhlCl3GwBCGN14n+x0FEtFjHbg/sIy/T07U7dcyaq5a
M9RpoUhlR5KY7ZgxvrRo7xvT/CTo6kaHLadiZN5UPhLBHLDjyuj6di/qgVwQSXnWwFPFwax3G6m/
u0HYjyVq0aRD6YeiIohuljAaD7qdH5mnXutlXtMZ4DIJlHkcfO8ralrET9sF0K1y46CRGR16citu
gwa8gSBoP1arfkBZ9p3EASj+WXw5+PEPQQNq515yjkB7731ynnbGRT23+tPzkjHh5vVyN4RjvZuN
8F5lUZ16NYuf8LPpm1KgGj2D0QH48ys316fa4wYoJH0n9fCPwcWeCNwudoVN3Lfu9ZRYnXr0Rrve
AZR/mKUFL+Ws+Qc9pOLQow5EMQj2XBetT7/XTGaw1zVXoh3s2Ku7l0tAKiGBCO7Gcu75o8hOjDAj
mS1cyrRoKVsg1o0To73r/fmYi+q82kB4m/GYN4uK2RLNRHbhcL5sPsM427dcqNH8el21M70ZLafw
auprt3LfCVR8ehNcVcjiuEI8vpzmEFGVP7ElM5uelbcxn0YuN3u/bq6dsCMOsSw53SoGKrBkw0wt
D7jcB0yJdNsjwtyeu22R+0ZE7k9/7Wiyxltwk1nrV7fkw1FVBMDaXbfjinPVIdGPp3x+3WqvSsIq
rL+oQtGpmiqbW26pdlVNGVrnR9Rd9eGzs9VjWsFLpWPW5w/smnkSjlyM1iY7Nbmu0nXt77dIfJOz
U/0cIOxiR1T53l426BCFIkh518Y4/zC7nK61uo5bJe+iNn81pCdOOUqBpPS9LMVwd5tv3GpaQ++y
qqp2nur3hvbvh2BreAsCsWvz6JvRlZ8zNQLgNK4bR7Z6huYtzq5BxG3edn7auo1ItRo3qm4Rd/bb
2l7LIFqf/ToLgFWa5kKlFDVs9awIewTk3Ul75VS3jSFdp0Glfrh+iVkOhymCOzd53LggU7nR0WCy
C8dOZt7lVvh9xoUzDG67V6OflOtcpxqbCSot63kJcjNZa5WfqwzhFm4smXAhBeVozFc9OWg6ER+c
u8Z+kR4MQ463Il1QWt30Q/Qtx+TNvzzf927Gmbhlr4XhIzps5o9hBQNhZ7yHoXgYPBkQ+8EO1+b+
tdEi5fUhYXZtSd7xzl8H58kllhtaDWTG/0ZV0XLSg5W0RTEm/jL3HwvNIanwisdc1Fu6BRKRoBk8
uUR8kGW/ACUSRgfg1/swLBbV9n10CMpaPWyrzSLVc3Tj0Xsa60XIOyZAdcTzaluxq8x0NuhTXp38
euk4FFz6xJLWjERiuUuGSZCajUWpVz8TFwSJHGTa5R+6C8lC420K5/1RZ2aIonR87zxyn4DIL0E1
93Z7Ua824/aZd95FEonHBgW0qhAArwfDcbv94GZ32SCArssISXW9hn0y9s6QDoue8aW39k5rgSR3
K/2nFmBBJH7F5No1q7tfu/p1Dm1iI+Hbsq6LrqrMzG/DiYdH5xKT8Hwvze5VS+cZRvVtMOiGU3KS
xxmvRp1X74VdJWKFSSY9o0ggDq+crojuowh5WpNHl06ugrXFBAG09Vm25ie5hYcm6F7zHGGosUC3
4JVJA68dQa2K+thfMmwMJ/z0OZPybM7ipqnAvMqV4S2/VspvE1Le79llJcq/7J3EkaetxGMUoHgm
1MENz8a43rO7ixMJMGze1RLEDPTGVZ/ZUUyw2S9BgOUux+p5inoURaZSd2Pmv4+RkZP8P7wJJMNp
MHPHcErxWAXttVeat6HrGldCZyyQorOvF1/+NBuHWwRuK+A8w90741w+llvO6OSGb5PI3/qB652j
+6fGY4ksJfjRHH1eLEq51U+HeiHEqnGIKLJMBoJRb9eDtL5PKntckDOWuXE72NPerp0gDTUwly4M
ZPiivKl9/0X0+ZOymJsIPf3gHlkx7BVnUQ6v5DjvfQSnqW9Mqd1BVYx98wnwXB+yqPtuGu0hCMl4
WdVfc3Rhk38TJF2ix//Jdb6krP/myNBbW04DckqaEpfo5yyn5ZgZvCaXTNqrFsb42tJyeP5vNv0P
AgqsfPiK8RaTHfC736WznTVwq7o4BcLtj6FRPxe0D3yr8tD+/80owC3IneKSG+/4f8i6YMLrXL8q
TkrkAqG8xYoZ/TLfSfTNT//9W/2BuL8IEyN0MMjfEPX9L3FfCqtfWuT3NMRX6F4NHXYAZnXfAOA5
df7Idp1VHGOlue6HnEPmyu9XYf7lN/7TT4EVk9pcjKEEeV3++/9jRrf8yW0X8IbT4AwitUWnD0Kt
6jwIR+0XDMcgMIj34rDMyemzjb9VM//p2SIvi1BLYFv0f5eYdU04CZCn8iSMzky0g+Jcz3YHIE0P
+n9/4X+QUKJi+78f9ZsoowDTCUM6QU6R6sR1UOno5NVYXTIxmQ+q7O2/fN6ffjWCcum9vBj9ucT8
71drZr3lTIrgFKkC80BORXeUmMRymEf4/P/+3f70WYg1Ef2gsEL68ttj9CmtsAh9Iy/FEtl3Ft2T
wHXzuK7r35JZ/m2uIxgXdx31Jg4iqt8D62dVRcJperLPti5PCPCquBhmkgp5aPda5j9Urfq/6BD/
/dvxOYjzPF6XiBS934RFYzDNbl745Uk5WXAQpOSDbHf9aVxK7+q/v8h/K3cQ7riXTF6yAaJ/yeHE
ZnLQw/Wd6rZ1vtyoQKgcIRTSf/mVWAD/2kr5pIAUToRhlssB+7/Lo3O21okKhSFs9sXZ9McBABQ0
/6OQvV/TeJd5aEAGIlaJ2WNEzGS77Ey+h0ccz+NVjljjoVmYwhM7qzyJ1GB16Dr1h4cNjOsaaly8
49yzgMI1+ebcJeRyI/M82rnZMuEiaZfXUuZLuxvGCWuXhVaJ0xj9wRjI7XFtq/44akLgLSAGB/SK
axBDb7HJG6TBxkS8mtu+srHVA8iF7X5XHMqf49hW5wzZl0ORElly9I51xZXtL0bIXxgsAPBcVoSu
MVa6awgGZ/r9vB8Gq6dPwnXaOQ2ySNrHmugIJ4mmHg0bjKI37VY7d4B3qB2N2ImsJqQtbqvPU9eb
OXRJBl3bb5Px1q8lHKrbLMR6jOvy5jt5eBgnTE27kAnfiwOncp8sWXJFyevgss+b9RL7Iox6QhRq
40ltVcPMlan53tLo9ZLcmZllZN4G37C/6DfMbdmjYWn/lxf002dpN5sDAWIEybJ1o05XnVP8aJgV
9AO2O9xgegn6W7tqlrusXd2bnniHJulwTjH8rGPQHQMlveYYtbx0CdzmiARdFaOi3mPm258DZ50T
pgzfOGoCHaujb2TBrYgWXB0o2taf+IG4WI14UL+8Fdx24Wb/OJVFeXbZ1B8mqwTl1DiUiJeXnkeJ
4ywsLBgrmgODosfPrSl9bEsDZGe8YcJ4d7ZN3wjmq2uIP3E1jNLWe5eYvekskau+eLaw701C28wz
epTCi9FKl6e+WIn8AKgZCPnJOdDTCSmvIjd4bSdMovOIo69oiZELrW77KptaPKHV76u/vMj/3u1J
xwlJWblEoJFs9NueYW/gZLUZFKeQfq0u5ks0URBJIJk2ep0wKu/+e+P4t1ee8CTc1JewRuIw6d38
3/fZ7VsW7mJXp0gPa+xxb7rOM8I9CVjNH6zBt0mx8VB6aLCaf9LSqsr7tborYH2Dqv2/f5rLfv+/
cxo/TAiceDnYUQX+dh7g4stmcg+rk1807S6zu3U/IvS9NoRfYrwmd0XdkXTXc7Uv+0UnQbAOf1HR
//ugQMtLRD7bGxvcv2T9cpr6NZMct6NER9hkbZ36qwHeVXhRbInxzRbsXf/9a/87jeSSb4hX+SIB
JZHkd/P+uuSOv/bECC7LRy3EFwB3HbtGv+d6jlw+8YoKw8wyPfdAMYkj8kdmj+hQTQ+eO+xNw9mh
KnEPuc6XlKzx+Vh2nnmrIEv/Ivj+Zzn8/oSYNc2QStqLq+O35ULAvLJIGqrx0Gb1ASNrfcVWI9Np
XKlGs2lkUar/dNv8g7YEBB7aCPa2Q4HZsLnmwdfC+Ytm1boMnL//RBTe0BdOkA9vzm9rBkEMxrkB
tzXaDbPcbZFbvMxOb78FlEX9FCD6eTypUKoXalUKvVe93X9TC+32SElCuSXzZA1R6poy/9Cm077D
TQsjDhROYjTHJXB2uxZb8Zel/ocTm5sIZcZo58m2/N2qEhSoOoRTVie15OLWwc/53Mr2b9r1P305
SNY9jzjWkO6uy2r/f+ZkUvzHocJcfCpRXlFZXCyxK+w6RVNSAsva9fmSuV3EpbUaL/+9qP/0C+Kz
o7vYZC9jBvrfjy6FIa1wtfAmAHukW46mBIfw/Jf9ElPDH7bMS9o8Pg5CWmzr9ziziZHbDlRODZGJ
Ti3t2rbybha9Wnskf/8oVw0rRd86l/EyIWJYDEU3Uik3eVU0fn6LIkkFx6288JTm0oudpJbnwOV2
28soojildOTV2lGYxS/iPo7oKODXGiV+GOhr38vaGF5N3fqPGSJL+b2pidk/jW1WmUlQ+d2b4UXq
oyn7ME/aYG3eDb6Z24qtmPBXthuTTmmIuDOWGOKyzSEfwyT0Vs/Y52Fp3WszGsil7Iz7jdaSxKYw
AP/joGy26KqxHgdfrM/TSHJlPGnbOlnaaN2kKrLGjuewCvajqas1HpDPXPf9KFPCcuuPGn/bS1WP
mXcE6WkfNTm29/5oVXdqdNzTov3i0Sf2+dDZihqPtez8713VGgUq6iJ7rEunP1EaSF/81vtXXrcg
7NBBlh3J0jdBmLS97sntllPcbaPTP0Z2U8IUF4756Id9+y6qEmUjJOgw7Lj8FOXeWSZ7edkIgoyw
NGiLLG+b3wqsw1nu+jwzJZ6AiwPWmLXRfYDjIO7tkNvhue/s3o5ttIlt3FrR8DQtVbdHxz98zspX
h23adBtbmeweSuQ7z13LsYrcQcxIEA2fz8OY5DD+OHLznuYw75bEzTEppw5zyfLU+dL40VaA18+G
o8G3cQLoNhEu8scdX2QzpQJm101r0sd/bFaxNhcxDL7naAmhQRh0eI6T3T85djAsN5OrDFA5m6Sc
X5E5ZMTO9J3B58VZiKy5urLbTTaSCdlqIh+yv2lI9SK7DHH0VHTWbU20KOEgRJD0x7bBo34YwRYT
ulDUzw4px0fkZuGT8qB+Y8KLCrgHfCmBSet9qkXYeYkKQuj2aYY8syaHYl0rp40qtgfisWNjqeaT
AQ8+J4xCG/JpCs6RvVeyvung/bLY6/FCCCxlaFknU310w5ShIkFAfSdHXZoXD+z0zsZCSq8FkHQK
Szl8ENPYvcjNhNqyS4TzW5QXKm5pJ5ti3hm9plu1OHeN23tvelxCCi/NqS6SbNzKLbalaV8VUVb8
cvM+KhIdlOh1+6Jtm2fqc3oaSHvnybRrnd+M9lwftyKrb3G5568kAFnoURY0TMna+KpLCiTkz8E8
q3M3RM0TEhaFHfEdkWxzxPEg6oPtj52xw7NcvEcOKhR3y7OXaEYJWtgmycx1Jt2TVtI6qw5K5UBZ
s95bo9kdm3Fyf1TZVI73JOLQDdVnxeokW9uLm0GinDPMDUaBD+4+2kUon3HWsL8cs7mQWlK/ga0W
N42PRjV3bagYijFfnAxmQfiM+mOWLzSRcHytSmODwLNxATL9Ll0VcOySuQoKylJ70TXubXiJ0LNg
CmLTVmLXN3X+Vs7Da993IxxbAZdQoONCFkWL/S7PxtcwLMeUHFjIzI1rzTzXESTdiDXjkmFCkl2b
OhZ2CjXq5SS3LUsik0qmaPLPhVFWabjiHx426Zu0hkfVz8LDZ9COC+5VBKojJFRBmDWmcrGzqU3/
pNh0uaJPJrzta2SaJF6bx7ycYVSDPFhjeHoIg8ZTiDUsLS5nVUn+R9sV/4iKspBYJckbtGSGYcQt
3oyrzp3538ikYPMve7Sm/QS7F+ORB1BHTeKfGAHdfVWY0YMg8QHBWICafROZFftht0zHTi+uSoC+
w3tdOhr0PFhdY2eG9Bs0wyTuC7ERthg23JeQDC0OFMPiQxYNLqIPh221YW+vjfOIpuStmGAd4nxq
5VFuVQQlpX3nV7W2iJJGUK5fVmmO18Ps29e0huikgkpyYrM1uPoIZ8y/My+bN06+ksbRthbTjMeu
VxB/UaAS1c3KsL7yJaF7yW69viuvvEKKK88izHiKDEXcL3m3d5sb8bV4+K7PpapNJXfKNspsZ3se
ktKBiydCC/QVv9pmaSN0NqN7bZS16L8CMYTDjiYA6Zwl2PF0z2pv50Mv69xPrFpOT21QIPG0KnLB
HyqkN/XPIRuX6CYqhzWAqtyaDXl4rtYkKIp6OtPjd5GEkmLJkcIBQBCXtRR+0lpt7R1rboDFHmGY
GzytCLbKOFjwpbOs2sG7Ki7X370d2dNMjJC5fdVDYBGwS9igFUssGM0Vfwl58lDZhILrom6wyfiZ
/6s1ZuOJ1PASQpIbYB1bofDfs7bo1b41xSVkYsEOS9MFQvODMpXR3Ua8UDnyfiTxqg8Bzgt4liVt
/aYnU8H1RAfbPw/ipbRlRagyp8gpUw0EscoX3k/bnLfhFqNSPaGI9glnsaq14ZVwtiHaNWsuIp4S
Jtpdvm2VHbvSGHfjjJ8f3RXSWiPelDd4B0Imt2nnt6sN7Vg3ftCDwHNYXUt8zt/ysqnAPXT11ecm
EtW6VN1P+jGWn75aOwjpdWCdEA4amvvMuIwTWVjyyeO4eqDzGRlXYKlE9iZIcqbpejRw0XLcLGEf
WyMBMwlubYXiEtPO5xz4/XevMOV+paHLOpVZCTfV8EVZV7PXqfGEuEo/rb0PURgY/pJd/FnmR7QZ
TvtQ2n1EbxwQAJmLBAQvCdxE3iDUDaNPCF/xKQqDjc6U68zehcEX5bW3MsYbeH7CPXnkdbez9Ri9
ad8D6q6Y836QzI80vlksAd8CRmDGZtmue5KtI5xd3T9UY646WEcveDQafNtDPmMrKugJ9rlrobQh
O8NCJ0XCBh55khfzcldKx/62dqL4KpAonkGjjc9GBxP8JyYw5IIUSXzJ3iOzAnsmuMfcDs5tE6Ev
ph5mgTFXXMqwVpF+8eEh2G3oJenCr9KVBSZ1Z9GcA4xqCRmlFcnbU1H/iihPpEUHD3cRo8PfYDRx
UewvL2WbYglUdzWvzXmLMsj13K56gKwxkte9OUlCPlbnpzmsJs7vHrTAzmWPEtA1qs/cx5QbaGMk
9mNBK4vcqkWY6hLP3O5UoNmj4Dv1L4kXkrlL5TaOLaM8hkFuATbJGkeAmOd8R0hBc0PLmn6e2whD
ASorZvvVm4fY8BBh7chls1WqCYrtoIIl+duh68g7Po7shsVFtVHZBKnl3YQxwTckB/LCQjtNCNZf
0N1mD0SD208zHXWv7dLppJlQ5sC+b+wbA16kDp16F9cmQbFpuRSi+WzsICf+xqqzOiEUQTy2cF/X
C2PIB5hrBIfK7oOQm6zo+mrpL+kWFQXR+8s9953dHsaQ4r0XOQsuh1NunvswK6+70ELkzkRTuPs5
6hgiTKffoli6ObmeQWHk1nFCsnxdqirsdiA3cKG0oQ8b8Hy7HAkvmrZYl2GGq8BqlIxX7Ddeglta
boyOqvRS2xnX2zqPxN2Ea/2cT0HzJrPSMXajaAxCRqVn6MS28+lOZmMWYkWQjA/ZGC5Hn8zKVwQ7
za3oEeSgXjaW4zLkCAD9aQ1+9GVlkTkgo1RQ5Ha1mDNgW+jr7uRRt31XiIhIpZyzjJgYNJ6xCkYY
/HnGAuOEBdNdrvA7Mx47NVGXAVKLUCjjriEN5B4LnF554LN8WLexeSrmmUPWX7l+b9toNiQrGpne
Of+Ho/NabhWJougXUUUOrwJFS5bTdXqhfH1taGJD06Svn6V5mZqqGScJdZ+w99rCWt6greV4+spm
r8u5xEejvGkXFmZ5TJGznEpmktnOm0iojAu77/aI4LsxbmFUNonFPPGifMu+hMYY/SmzVeg4KkP3
AJYopFhGXXFFGWwz6QyBBXljNtxM0Xl+RGE4/aXit9jLrz0vaFHwRsiuyR5Gr6wkli+cFMk8VAhg
ZOAb6HlY1G8aQlIEHNoSno/jA5La8B7xdKOac8+gDZh5eEHOdWdiDnajqXvlSIrkxh46Gg0/kut4
sCun2GdNab5NVk1MAz9u3RvcuPVGyalEmyoXNv5WNWPJrOwvz4Bzu2kVIUIeTufb0JP1MVYbd4j7
qm2PGOlDO+ZczclYKskXKcxK9buJAzSPEStLKpHZrq4F1AMD9Yh2zu00Rsi9HOneSy8s7+j8KEzI
ICjPoxb+sAlSVZ8NY9LlBhxW/9Fb7NU2HQv7RMFgRAwXtuc8sqqHXoSDSTWF256pG6H3Se5ACd/Q
fZQAtrqiYKLNDmUz2lODMGGtiwc00x5phM78r5A8Xonmmj3T64o7TxtBdhy7VvK6h5R8aMU8jt4A
z2G9Te2xsxNW0rw0k+0iQWXC4MSiNme5qSyAIpikw+G1U6VzaJSYL4HoggfRRuLLRQL7WSGNxbFa
5s5WQq19I2s0vbZTREIhwYQHbyxQomQDBxaSRWVec29ybgt3dCjgpm9hQCwksLEKtx8ec1ma57nC
6xBrQ3pPCtL4fvXN9L6uBmQTROk11JlCF//GFi3+0CukiYji7vO1WD4GtwyP+ZxHl94DGXFJMWj+
KPgFrxqDZhMPVmNSSXUZlTGRcT8lJcKHPSr/1SlugLpRCvFAhdb8a2EWfbidk19EauhPH5zibaUf
pSc+ASNSD07glmlWkX0UVgewHnQeylu9eC4Puque0Z9jHOBVeVlQNWRo+4wch+4qySoo+tQ7Dotn
v6KUFO9BXeDKY+Agegoz5ay3192cdp6u29OsrPUMp778UT7qSfS4WYbMqwlpizpQP+Vm4VE9950x
XIn5mI5DahlXi8lOu6mHGtXSKnG6bhbRk0fcaWFnW7yqU02kvFHhd8iVHyY4qh37ea67PLuzq2Dh
WXNT+WMwnT6mg2x8fK+D/dci56u4Bm4zZvu85pDarKAU/OM8WTJCTGuI5he8wG22jfeTIqcBS5Ws
9eqBwLL5009TZRo2bv+qmf7fZ3XY18Lxqwn6YIqBFYZmrKsOj4ll1stX1fhjlGDn4bo0ldF2m6pz
tTp5FCQqqZrckluy0Iu3zoLwFzs9JMP9QADvuJe1cspYin7+8ZzRNA5jXjWvHccveLxxXs7WYMg1
GZVrzsnkh2pM1Nz47U6wZa92+bxa4IcMPmC7ARgQkovexjvGqKIk47xBzHQTzPVuYjeUvPfaqPEz
r06NQpHZM0w0FQzlXQkkfL6zICo6e8ppolaqlmYw0aWez7NXWO+mdrCZ6Fmbcev6IzoVtYKgouAo
Ln5Vczg4LHnqrV/rqcLpVbdvYYSG/xHKufJiHWWAnlywOOqE/j3NdsQlzc1hGs2Q0QHhfdh3yWBN
4yA0JnufogNOeVnU8hPVWtYPqdubr4PGXmsTEr/Fs2a8j+a6Rix4BC7grlqL8lC4cCOSbiDfdEcL
C8WICV4Q3vG7aSsutamnpOH+YrZgS8J0XZThRBG3BDJxzAptHCbbmn0qU7Woo5Kj172prg47F7Fo
IML9ErRl/kCIk2nvSGNyiRlmAAhNfZh6dRHsmos7NC64DzPPKuuYBz80diYRJ/88hlPBPm9GGWwK
23XqSwltj8eG7QIm5MJBnCijsPucgglDZVmh5UaMotvgWBWzN2+rjunUxkMDG6JYZBQTL50F60+n
wyB3JeW1QnAUmNDRfVOEF8y1NBB95Zf+rs4ppPfrQrbtJoNoeOdZfVpdcEANP65e6D8Ru/BTW6/Q
QQzlkFVl04ZRd5qBBZcnpx+q+a4O0rb7pjFI2f83sLbOA06zKc4LV3Q7N03X6KEKzOKZIbpstspW
YnqKIrPItr5wqNlanY/zjmfW+YN5wvESY6nchvEdnIVd55ZGtsf1Zkgq5FDkOw2UgrRAfGV6V7Q5
13se5XhecKY0MNWlccv2pQAqN/kUzMvBXR0d/YEThp+ae3c29xTdjXtZ875WO+wlfZC0ozmVR0dR
u3KnT679wIDLsm5FC5GgrrZ6m/4iy4cHpH1leAj5Y6ttE/ViTphHBf0dU6Dgo0tFps8LmS8tO6iF
moQZ7OK/RIi4s0cfoGZ+kSWP/daVxdRsc38kFAz3I84F8J6NiPumxQIyOMby6Wo3C/+wr8+Cnd/Z
sjwYXcsciqfBreJokuRGeLMpRWI5OVmwHEJ2syU64Ca3RDeYPoKaq6ONIEd1RO8SQkZDC1OO916d
2f6+84UbXcW8FpghMYjhu43Sxid3tVm40G8UXqSNAqFd2lSTs+XXC8sNcZbhbWRSqgprPWvhTTGB
ftiWtbDGP36Tj4/C0oa/N7hk3itzXrt7dsPa/OXN6L0YIR9RjOOsC/9Itoart4sXziIJ+nXg4ykr
2ukwtWsMGIVFVjfskVHdMXPoM9S/DoC5tFnpqghaGNakNgFQ7tnRmdauQA0MT4hhBspqDwH3Jso4
X7bChJe3j2hWzf3cpJr6wKKiRCWQOwQPzMWCYg+Wa4qI3/FmfFNpk24AMKJprIlGMLdoWlG/aWGm
5l+jTFvNo1gstf6TVQN41ArrGskk3MHRxBTKs9avLAgxsaPrr8r5VEQMl++sxQnfy3pp7I0UheG8
k0bnv/sslvljZpe+LYs8Qx5MLF1R3INgm7ACkrS1ncg6D+JVznO2dyIRdi8zJ8t66Ox5pl+n7ymP
DB00+AuuZHkQnqhxe+YTeyI8LRsz7D2H4l2n7SPPhZy2hZ3W2bXXjOODI+T4rOli5TuC2mBFFGbC
xTDHKMckb4QAo/w4pRhg4qCDsBYxNzCKQXCM8ktGrMGRslrgulymmw3yzCB8z1szgz6n6xCYFHJQ
vCZDYVtbuBptdGjhkzC1WvQ8HhxvALBbMm/akQNhMWAtBhHeETjR9Buf3Pb02+RnMlTOowLBxMYY
7EhhYkpHnaoNEcVDtnOYqHZb1250QOEs0D0yhk6Xj5ovlcfSiqjIVZGCoGCRodhxhEUt8FnY6zge
mhVP7bbAqjDsMYywxFOe1nxsLF2QN4UrDzieIdb0X4FiyMTeOanh2Z8az9q6uFrQBbcGLlh/nku2
NWUBEiXGNDUJyLJWlxk1ZtCuMLcZmFXnA6v9jE0gMpg0yZln+J9LZH17cDqbBnAsGCqe8Kqt8wnD
oXK2xghwEo91pxw46QNq/KEVNFncyiJ9ZD+AUslkevrqlkAwu9Xt/GtL0p5gKU5eyMFsbL/e1zeJ
XL3h4ZXF3hKFyN+mdAD3wjDBVxcovQJUY+o04xEZBXzjW3UeLuOmGcEr/S4LEaJJgaGwvB9vg/4v
ndesZfhQBvbWQEKrMATNHbpfXjv+jKhyV4wfhWt8Q6Qag2E7mIyHTy24oOGcoRKb73IoTcFucqzg
11jAHZ/wHzuLH0up2aIgAytf6OsN5+jDUYyORtkXzJd5jEuoJhUP0qcXWOYPOOCxO7lO4KptZnZt
ujOpCj8NQyA9KifHIAG4KIbqEPadJ096TQ0UQdk0CoSo0ZjFU1p10Uc/SUReRQDZEvV8CSFxXsfO
iQPLov1h2GT7BtehqYafsnLJUs0QNc6xKQCfAiQx0ZoI9O3f/SLZVA2Sd2c/i7lEWzzOjjhbdTvK
E0aPablpV/P70i3mfj+nyNaPTIBZFzSLI8OtiCI57lxpZv7OJ2QNiyZDAWxsUWn9CAGib8tGxnN2
Th2F11DbQN3mcQ70fpBR03+kJo7Hvd1ZmHU6FEp/ERQ5IskEId6HAjpJ94HIKeR00oaTtn/GUExL
AoGjQyJcEoZ28Gaql7uS/FrvPDlZNFxS5CfDs42vqHqxOJBBB+SZceWZHB8WGw4l3AxV4VIP86JM
RC8hO/Stwnc3kA9bbAt3BqnQebnxA3jkNsMNiV7E8+T0fgsax6sB8yy4kegkRp68TVTiITrWuRzm
BPq1MW/VAGeBA1HNIo46FKWMuVYVoUXPoJ0ZKGwQ4kSpck4LsTLBg71IHcUWARnfqc23wOQyuvYW
SQnlksnqK09ApljjAa5o298jCMKWxmNOJlJTdYFxZ4ALru5m32NlYxsuLt7BZBcR9+aIu3IMbzRd
OFCegOHgyWzY1sXMvqXic3EnmX2TSdjX7nhuutVqtrXwqjQpV2gDWwQyfs2EdyXOM891aySzNDVa
pYLc6m2HQL5kZgczLsGjPWfXInQK8E8hzinGADUrDIzuwk6WvHG/IPEoNzbN2cgwSmoCgiBhTVUS
GPxhf6doysIYxklLtVKUU5eYlF+sm0cK922qbDl9wsKsCoxHQTThllsdQLUUQ0tcri3rPtSfDUIu
22xe5zBaZHLrK318GdRy55antKNF8p1rhi8WyT3bVwff9vQQ9M4f2749xHieMNKE2rfhJck+cpOu
WQLxT6yZqH4DmBji7+LD6eDyufW4j6Vs+yapQn9gromCrPQvPYTvaU9YM/omS7boZyX2EbhCA1q3
HRuetdymSMinfRsaOGdE5TrRxtbBXVqES/+XQTrrcw94LTupxoElYte1rY5BnTkpov8WKgEDd6+E
myUMBt/8ykwqC5W/yzF3UHdFmvMzIh3qR6Mj+0e+TJ3j3QEFFIeS6xFh2VK1+9bpcBKUjjlEO79W
gUxg5rgdJDHCNrCD1Lp6jZhVtMdWNsM7Mq1o+RjR6VjbhZbIv4wumXt7x1Q84a3ZiNdu+D8xPEBR
wLR+4TABfNSyoXX38FIx7AedveitZJhlnPBn1ekzIKll3ashC4wLPYE7H7pmXfJTBf8AMBCBnMOy
DSzZpAB/MgdqWTlaGcQhMzM+WtSacA7C1q+uLthscugXVoo4N7Jg5XkIRIqz0W6wWKNzA+z8J1NZ
bXzYcxm+0fIWLxSFwQtc5h6kNUnNNQpIo3YZm63wx5DQEPtBtEUa7Svi5Qq6YpMrCwPDcqDVY5dg
uGK5dGr1Q6pNz/mehwjfbokRJYsbEbEM8Ck+7IeaPcKPrpyRVnv0iu3oW47caB+dx2M9cvZ+cJVl
dYz/qGd7zIwL8UDn1M3OBIGsDmMv1fQpco+ikrYNOzAzN2jHjB9n+eLAq0zvRjrv4eIG3Wz7Gxw5
cv0m3mQMD2XedWLnD1yWO8pbt/41AmBqgFtE6WFSMxs1ecxMBI3r3xnVEacOpv/7lM0kaUSha+N0
CVVD7krj+J/YAKERlRzL3f3UAC/ZpCtE3gMVUy2TLuTy2DLbdrqDGgmO23WVzC6l5/c3pAZyis1o
wCs9oYn2YDkA/uppWtO3LpVd0s+qq36l3dnrhj52+CkA4hfnlhztdAtILbSvXAimj/2vTf+xM2UV
VoplqnfoVHgw8XWFwZ1hY/RRkf3UdUPWPEw0lS2ANdfJn1F2KJlMacDxJR28XXs6L5bEAx30cJPC
euo4RKhqrD5rhgttRwTYw5PUki0N1gh6yYGy4SK4Yv5aLsaUeGbhLwkyoAUFknLxDBrhMG5LFDts
wc0hf9ZewXYXjuncxrdJK4ZfhcIA+6nFxKiRjPJi0jfaHzA4Jby1PF0foHr4Q1JA98ifPbPr1Q1O
tCz4APz6b2HjMOYtWE1QX8taqY1jSecDtzH+qclcZnJ69TpiOW4Erhfj/2hnu8pwmhZierWHVRsb
oFLBVXEEcwbBRsG85VfNH1IFNMj0bm4bnFgcX5ssKgA12fU0o/6V0n1HWdReKreIHnXbmdjQKTBB
5nvQYkxjLD8tnYd7fJaBYCYWtq9oC+ZDKNTkAlFLxzlxQ/KPqdfD9FkOdWDdVjThl5BoxXhw5c0L
ihR23rAzjoZ7PxPFtVw8BblEchxvSuqo+7416ue1npzPsln9l7qdPGSsPDLNpa1r0NKOrtwx6Z3b
wBQ6/fSo7SEr92HkdA9BO0CAMxxDS/hxgIzjqTWDB8NlctZPfdgnSlsFY/hqWNQZI4jxTohUfzRV
NX4hJ+HdWJiLvHtFxuNieDwdJlTBZuMs3IyJxGQv9l7pGS8QfUOm1cvkv4H+9r5mQ5rUDA3eIo9l
ygfOV/NurG4RPJUJWPIIGbRz457EUXWUaEPv07Boz/YQ2KhDmlJ8RxCVUjpZ03lHkgQwi4xQMjmQ
4gwECcygkTb+NNVnxuvkeVhRL3kfhfgWdSWYRXA5+JsAWhwLdNdby7jRMJkKNzDKJEjnlmrInYN9
mzndi+Dm/OXQcl61wXmyGc2e/25LrhYGQ317G50uPUvBkcSQI915pE45HdcaC6aT9wTzWm9ZVuCF
dnLk3kkbEuCxLIJpjekTaw5ngKpmVmPUs6uj6oinwXefsttHlzFkY1yk56zeYbFU8cQssLnnYmau
OwxVeB/NUEqw4WZPPIriFjY4INXvh66+tMqs9hTc3lOL4qg5UUN5oFzWKBAbzHLYQBcThlIpo6tp
Qqm7vyUUohZw/TSZxxu7x7Mt0lcMXT/OGUofDiz7gHiK7+IONSoOTm8EJQYdgeKhm2Z0ZY4Jnwe+
uUqA/nM1ONW8HBs7z68inFNINGQSnSub0X/iqbzdLzBmsNsiSclWL32QgVr+R471exHQjmIjk2h3
+NWbOCzdHldMOX4DDVR/LW9RfpIzVh0u7O594j9H5rIMZBTUpjHlFd6SRpS+2qvPb2wWY/UItobK
mkOK+XY+TOfI0xPTgsjwvhrGgOc6UPqjstvoBA0iYG4nVYbLcWlaWozQfaAcrH5SZ8Zs7BdeemDu
AJt5zSuDJa6Sy+ek4O4e6yYCps+a5rNwW/WN4mVldt15aYPBmonTGSqCpMM1g0aglwlNGbts+txN
Jaz8aV17888EVAnT/6LTlU10gWmQXrKZY1YATMPtKXBOZTGP127xsk8tnRBK0TybBwN1nbnzepM1
FIoaeGpBVwt1QEWvCsalCOQdXVTXHgLXD+v2YrewdclQbbk+LTSkul3QOM5K12zf2rZ+MA6aOImn
AVaPietwHhDRq4yNnWfGZVAMRiIYYYMeK+Xy0frauptHc1GbbvIsliXqFKwh+7lSpV2SQ6p7qZoV
VAB9J3+OO7tWTehls1L3dfIzC5F7blqadM0/Vfp1c6Q9h1bWrbsyWDOqAobnbFzHkiWGlQfpOQ/X
jMIepuwhndzwcVn7np3nrH9snB7ezgh+bQhReTIxd7+fljR9x2/sbCs2ne+956ZPqvNZ15H3fjfh
tTt3S8PLvagyeJuKmrq6L4tvwyccBbXciru5VFwPtz3VHS+2AxaIRciJf3Q/oT8PSKEmVnOG4SMy
631b/bWFT6NNvWfjb0YLuimlGX03HPFUR0H/A7QHs/281vAmeD0/gBO3KkESG5b7lasmQ7vTWvcZ
G26f4Wiev43hbSo9Tcy6N+SgZOfKa6GE+XJ9Igu1XPfw68s/k19597W12m+ROar6tHSZ2rlLgHG3
mQdrX2D1HKnzLf2w8IyP7O7b7MJShEmz7dvdipkqbwlGKtjsY/Wsuok0ysm5C/qM0xkHLjZzwjav
GVvVyxh160tfzz34yaFN0DGYX1HeF6fMdSbaSxZ3sCkKJvuEEixtgzBMlzBwDWho+9GEiaBHyo6+
8ae/Y69CcWxdxCj7AMhKH3PSpBFgjnrwT+Y8OPnO8PPVS8KM+nJXQ37TGxWI5q9Z+TlmvcYIXzpk
UfYJ5uoEMmuqXdBvfu3zSAnTZ5tt9W9NL6Is4aBqjQNzPl3vw1aB5INXkc4nDPMGgTxZ45TFoRw1
1DyXQYO9ZSLn/Umx9lz4qCIEsUOoJhtAl/qvTrP0dc5N69kfEIxsFp2p8My7NZ9zpSL2l2q4U6bt
hHu/66MgDuahIyqZ60XsLOIg/uStW51IanJQTE1jgGKYE00muWsPeYJ2D3Ajhuo02KJi0cvWSEMc
O7pmcLkHkhj4923VD96/YBSmAFjCEXYVU02MkIhaskWkwe0TZMq+iwaO9g3dKAgU2Jt6vcs7PyHV
KH2mWcy2o+L7Q1GqWITpgH2jkG57iMrB3HcY++LVZQOfe4BkZNc2cGPJleMw5b2IbWX1p2kBC7VJ
oc4hGGB0QY/cD9yTUdR6zP6tla1lZJ3cBQs5sWoaBhcHIdtkf0eVhDCr4FV4DvORy91U3sWgtWa0
WhJhYofTTiLFeyuYZ96TlOxtaBfLY2CyTAOXz2GxtB/TIK1THVX2Pzys1r5qrOw99MLwQLAoiX/c
cCzdvFITHx+sOTwcwya+wMqMT55yspZApqQHJNTdHhsxaqfQr54IKZVPfaRur7bhzz+24emK/c4C
UgbkcPEsu6lY8Kb1Wv+xZwdBri0GrEi+HaiDUcJB4cHtt3TUaxKy8uIHFvmbC8/sarPF5AOREU2c
4tFzEtUS4JZYzAw3QB/aH2dhZ+0x89tAVaD0taQuknZdl6PRqfAIzwUYXTl4cR1F64vB0vl1ZO/x
AvMMORjAwkclg+Le7V0Ge0ioukQspvyKsqZ5XHoehqpy238NfSESGq7rUz8ItmIj3n7iWNf6FZhL
+DeYmvVaF2iFSUzuvtIQxCmw6KDkAWFqHJvR3H1ZXcrSxZiHX9MmZowJw1o9TLkM9jaCkTgfapvT
38EPhUp4Lu96keFI7XBwg7w6gmcJP6Y1NN/d1fAfKwrjNkaoaFMvtMsvKarWDkU2V8dNIx1sWK0A
ixpQ19mUN5eqN2ErVZX/MnAg7RjbrLu5hegaWNU/rIPiaKY41sFxeYwRmHwHwEIMfSRBDB70qJV3
EG2nj7NeauYsa53UAGr2WY/lcCfMPv0YjHxc8NDr7qs3jQG+AeEdJBZVzscKoRXQK+kBGxBWzhYy
bI37ILKWX7+bQEXmbv0xe4H/PdRFcbWYi2+w0euLdWPpeVaevWcuypnAQ5XG2ZeexNDmxzYaw42J
JAeTg9O/0j7TO6RIYpuaGRWwMbP57Xh/OAVXaBBdoC5zUVrbqg+Co25xcc4QP79X4sx2A6vDt4wL
ex8Vgf6yhsG58AlLD+XCYCITnd527mqerXQ1MTYW40+qpHwBSzZgPQVQNJXpWxbWznPItvh9ArBr
ElG68bB1fqBlM/7yicSoPbCov3Dvlwcp59KOR25bysMaQMxSRf67HQYL27QcJbyd6/mDcKVbOcGU
5JCVvvviFNpUnIK8n7shIppqbpeTLAxB4YFBmxLdPuA0rF8CQFI7n8HoTjK+eDRaIkgQ4FkHMIZR
sO/GoUh81doVe+ksrW799prtg6kQzl1tjS7T0EmdJ7Yxe9VMQIRqTYxaVwLovmmAuy5ugf/2sU5n
nUQ9tD2BsHdfuwq5FfXmvhdp97lYIZlK+Cee2Op7z3KuPBTkBllkwsAEMvnvxggoN5GD2yQl7utn
NpqTyd41w9TvrigA8tXfp17+jQw17La9sU6vurVBQJkaNS7DUc3/DToaG0UuH1UQDCc0B81T6kT4
FxdUA4k/Nv6bXvv8dxqGNdgaABTZ/K0lhXausvbXnTvj4oGEZPc2BmjYphaICPVZ+i8wyAJDJXk7
8p20qL6BCFmv+Kr9rUu2HdwXh1SKYE25SNIh6+81HPdnxGHq1w5xQ6OBJiLdL8L+bUkBUc+dZ/+Z
bFuTDtW0bDsyw95krY2RP/CWg6ZpTW5X932WZd+r3wJNy5f+uvggP5g7m7FysJqiirPGhD2kSZXd
kLWIwrcEqGEWJPEAXwheunms94I6GRT1QNKR5c43krqNnk8w09wLkYU+T0CTStqgrDnpAbfBRi9t
eW8W/bR18+hvyP6QNRq7YPZ9IKgNxAVX5Y3V1SzHqdzYlRs+aWKa3iLYPZuSL8RUlFWHqF7R1gbV
+G/xM+AuaKY70+yRUXni2ShSebZgCV0ZjanYrevXzLbCu4W50m4kEo6xPex6HLmXVjL7KZapivk9
+0tXrvmdpJpVmyaA7ibZcfCYzCWdE4BZLoj82pakxVcs8861EOZWNnbGDdSheQv8qb2ihZ3vYa/q
PyujrJMlcQy4olbDlZW28JIJOgoS0txlql46/vY2qoK3yPbloeDfho3qeJlmafQvK5Pcc8DZ/rjO
43I/GYG/m8q8JzfDsV5mZL0sHcLxzuzs8Zo5mfdBHBV0T6vyU2Z+Xf6n7Jm5rwt1Fs+RX2wzTRED
fKk7Elc5JD2X3WPQl+vOpuuy4wpB8JuFhYAlYOPdoKPBPEoGPYX7lk+2mYx4GOlRl6A8hMX8TcP0
SIQHKNqhPC8zahvN4m+DeHA913hfLhGKGq4GooEIMrBgGUrUXFnlxLVPdEMqve4Qptl8AlCzIn7r
rFuzfSqtAuSlL0gn1b3cG9bUXwQdLjwIorTt3vwx3SGnJONUWqehOylanaNrah37VLGXoc2uKs1A
TIYgRTv9kpJ9c+dB+7kYU+AnUWD3xzriYljLgPaGKeJpmTyTYhBNgsFXbWXnlNCSa30GZKV2gzHn
sSC4cit8lm35YKJaHerHzgnmhAXZG47KZw47hVSPJ9gJvP6xtyEJjTokIkqbSSSmix1wtlk0Q2Ht
PxMntQ8967vhdkC1O94ohuF7BjoXtU3xlGHde4S6Me4ozjnOwKY+MosE2G1PeZL1/nyZy+FjLhpu
v9yKi2hwEws799ENZBDb6FkXFCzAoDs3zNnZmSNjX5YG/yRwg62bBWdU5tc2pfSLuKMpxZSOzgba
ClJhzOrJ9IYmdozMvp9649eyQhhaC4rSWSgwsZUkeVP28zkkGJyDrHW3VSY/zIV1n+x5ELKx4wyQ
4ZMB4ehdjQMDZT2XGyOFhUeWH8LeMkWuHOg+vlk1nKL9x82E4b4wuhiU6ffcOkDtRss8hY54ouhE
4ssYAY1ARgfmIbWsACmBcbgPWCSfcXSNoLCHZU/manMoGLvjLGtfsDlXW4f+EZ1Gf7C0966UPzI5
Ls8z8IrbJ7l+HFt9WxLUo7FHxMvxl/o+KHzUyj6ZgBuzNuVDj8UiSQlXPM2mzgNMZvqartNH1wHH
AzrgMZqayQ6WMlcJQj68GdAsN3TUdO7kfP9O9fqHHdN30PT6IWMySp4rNEwWnTgn+uxd+/mLBXL0
iQlPB5erNWgAXBg0+7Ao69+6FteavxKJnEt+iRjTw8SM6o+3BmCArTogOKLwdfUkufl3qViX7WQG
wxR7aEeOYo7gKzPb3YiFxtyfwB0qlPhnnadB7PMKvpJ7UG31TUTIWfJV5wZSnXxM8MKBIcCzcueM
eILW28Y/6KMvJfV8KLqguRQ5Ow9cPyChmWe9EBL9y1CvPjgufxbrp/TqO3X90Dkm6x3P7ac7Oirz
YGIj27mN+EQXb10QCDw4zuRtm8rzd0HFHrtmGBbXdKF3mEOQNZSIxROvh2l869Sffd9Kt1GDxYvN
F7Mdro2VsyrPbmvj8akfwcQvvvtPGd7ZspxPezQf8qniW3KRX41o/CZP5tL0jXWoBgt2J/3Y1gOt
C2w8YjgRTA+eGfIKQXBhPdi1+1F31Y4QWmNXL8On4d4cpGuNMQQnRLrK9Kkh8XQr+nH5jhqMSAa5
nJNHVeo5NifLDLcw7Pki6I4wpIHEkUA1oWpinRnD5OgvAGOxsg0RE746FFsrNb90Z53HPCDLI1zv
VriCO+5hhWPLy3gXsX3JkYUr45U/0kMwXJbkgQTVoGZmKBHnglN/GqDwNoAaed+GaWS+By6ZvGWG
VUxCuZpZzkoE4wbVFsoqbApM2peWXC6zee9tGGcgjD6Rav16rvMiCtBXtef1B3QnTjwbs3m0nUod
HIOQgtYZsQXgEThUIj/WoLU421J2o2h/yV4holYIa9vbM/ooVujeXmVecETON97Dd+sf4HHkCXKj
dNOxU+SgzZzLEFEho9wk/nRKPdKHIjtBPCO2o6xejHq+wgfJocDV5NY044qkrR8+tA+mUmr56M9V
+Q8x0VmI1t4hjL73OxcZ08IcMMunGq7zePYs1FLQoUG/IUKOc3s0YsP38+f+P5LOY0tW5QqiX8Ra
kJiEaUF5377vhHVvG7x3CV+vXU8DTaQlqV8VleSJE7FDVD99oT9zl/sHaOIPG+E3Uzj1tmgtE46f
RjwDswtrwar4osi2fzLxaL7gduqOKF7XGfcXyQRGd82x+z1+KD72eeRtNRU1UYiQBls7BfCPuYfe
5SR/jmrjXZW4MylEwU+c8P/2jWwnN0mIW6vPgd3gsM1WwJmJIc7CgpzWpbPFhD1Ge9m6zr6zRfSK
eiDehank3go1+VS4xXh0vbEPCtKcm9E16WzOsl/lLaepNNO1bbbddumAUFRTQxO1a5bpPvWW3NfK
CX47F8etLVp2KGoa9igIzs2uQqzvHWUgY4Oybj4SvQkKHNvzd4iW77g0uH00PElapVFI4EzxNcwU
mbEhfTehxgIndo8pHuePVrotugdboHTRdu1sfnPrnfymTE9lx+AJZ3xn1PjMi6aIuSZiFsVReQjj
6MvK8jWjznDSouSX8TfdpRDesUbn3jHRmrwgTMin5IctGELceT85Tr8ia/U7d1WEQX3BX5s74x+j
QWM2irnehDm2J6h1Y7ntRv3u6DPQnAF3g4lVnM4DjiWR12jgteoOHOTkPfnBBaI16rtgfb8dJ8qy
0w6kvQz5BxstcBKtw0M4FmYFyqcmQOoKNp9Zi/u9Mq5x2L4beTOTUmm69WKVMFgblZ7nfOoyfGap
ONT6/IL56E0vDHtjDM20nqjcwFfLaALTS669dmw6ls4zETqkgaDGI0EvNdNBOj1MPQZhNXZn0TEG
o40BiCmpETYhmsK7Vynk/Ypqqk2bze62jPhQLRxd29iTzZoUuE4Gwvsy8/m7pgMHOW06cN5w6NYN
0ksev7AU+Kw6uI6t5BhCx2EBH4nkjHD9MBA6sOiLfOaOTHL+EQNDjrd9flrtiRgJz3mkfiZ28pd+
pOaCCEsNBd17sTLnXnr63Z2mt7S3tXVUdARtBTVGGhINjrQNsQjErnAoVqAc39280O925nywvq/8
mPAI62XM3cXAlgRGaY5s4Pyph/DJlHg3yeuFK/7lBcsgPR9n/QO9V2ks49x6Q4aJwbVUw1MGxzhp
caRIXLbBlKO5VK2L0jBzkZK6CVBRxyluqGfudG+qTM7K7q+NCHcKeWEVPtYh2bQIppd4ZtZYEqzG
4rhI8RYX3ZfeM5hGYfk9FbFzJLEyH0v5n02Zlnek7Ybzoq82daL9QOVAz7IGOomb4TZh0uHxyLJ1
SsTsWWGY4D479UckzuIQmo3NGs94bEL0kdkWDoquGb/AhlxyMhSKU2SM/ssGdd96I+Ttsv8q8+jE
30OlhtC8Nf2CRMbTRxg3Nd6X1DaCGuDQumBs4YxOcdjgE+T6I+KdasMPI26+DVkTrQxB//PZKYLs
2dkR05UaDpo1vWvZjn+ITlZ+lLb1npWxCMbJFW8tchk5hag9LZF3xX1zCbHsPuiywuf1qfm1aV0j
2JErgYtkhaLoEKvlR2nGd5P+rZVljySqmyejaZ7Irp3cxn01TPjYtkH3Or3tLj9vMP9xlkwHXCHV
KqekiMseYVL6gDCcsOroMz9ElDgVdi1fKibZNelczLiaWe6ouSJ90DsKU1OXUrbVuvx6hqaD7szh
kseQ5+u473ZTBEPegkB1q2zVXMuhWjYyAhJueeWCj4I+99mbaKoo8PKlrOYQq3DthKjTe4q/ygMv
02Ff4bn7Hj2z3Q2RMzN/5PoK03P2E8OrdTXiNbpZVpvCLE7QvootXrk3oFQIiWyK4dQSYExxsR4G
lX6YEcRgotPXyMI6ak1S36SWEXKoljSMJXTlFYb+3Zthvyu1zPucivw6x037BkJBbBzbvXI/YWLh
BRgHo2LbT5EPG6gY4dcbFWZY3twv5tgkJN6skXx26mBB6cUZs2Ye0Ln+xewZreaSpFcpo35Pprje
Y6aTa8SnLkBzKX1L5Leic6KdoCSLgTlxL4aGkyzGD7JWrux9bM3PYYPQ1bUkY4ivDVgvKGBoY/xG
GUZ71z7bRfEUUQUVtJo8eYnGoRiiGD+8dqvGTErGyrjx9bY71VVEA4ywXo1BPxc5Y1ecVBvBg7jG
g5oENIfNr7mrcTGoe+fohGzDtDGlL9KY/glF71xq98aKyFXBgsWEQwJ0egzHr7jTXhI9LZ+lprtM
HgqbNKUbK65LBHTN6SSnWBx4hd+ygeqFbkTSd+NI7hwQoDsthR5L/DCN/iItVS/mw4/nLRFJKlpO
Tk6j5XtOKodiNhX6uMKqQMnRDdooT/bsbY0j/YLhYRrDmMHTo17K4nJZ0aGztqlF38KVno8NG40P
vCO/WYpwgn+A7IvkhSjM0cBjjrMELw7Hedz9U9Ms7i1hlpUUVCJpmbiN3Qxzo6SjQC6veAkoAFHi
ocdP4pOlC8vacGl3cTHJnZn37r109adSmsmPE7lik5eW4RvDyMcp7XCfzul7p2nLa2GxZDWt+Zkh
hW5OnOzLJk5TwNRIhGy9670cCX7PhTqzxf4JtfTCzMiIAwjCd/iqA12CfVhMUdysUfT8B/Ff7E3N
kZhSuGF7M21ZJw3XxcJ3FD7gDkCXLpS34TaZjMG3LZuqq0rmfhdD/MzAiHDhDKkL0/hfM8TYP0dW
DTuh9cqt5U72OeexfPZU9RuK3rx5dvXH04db7aKDjA604XgAmt7NaX0vZhxwBEtdDmJpYIJfTCqh
knviDPsZ99LZ1nipY9MyVrERUfBgtz9uXTwNLL/Bfi+UWOXVF97uGYH4P3S1eZVxpm31dnyOB4t7
awa8t9PYdCZYpQNRWdpFk217S/j6W0F2DywCV/qyWhvxkJJqscdjbgyY6+pl3UU6Q25DYhBp0O8N
8cFGzFvrJtHFSRt68smompM9opgRowDo4Fztolk+sY9cySQRUkm4txZZQdXWY6qI5hJ0T1dr90Gn
pYeGONAURaT8pKdAqWCl6FthS7qSIT4YG7KPK2NW/9I6zhCDeDFbQEo6vDezfNXYK27TjJaU2IXf
YdJmgBH1hsvb25O2Lz8rqY38umv5FWWevUNMnu5S5PdE5p9x3G2phhkIVtTzpZnk2baqC8cfwmtn
Sz8vhr1ucoVKU3jdZgs6fSzHd7uaGV8z8dGhrPu53uTruXpkBYb8ZIchYEXrXyItOks82oqkSDgV
jbiw7haIjNdhMpqzmcfeusrdrWq5jigvfAW69G9Mo7c56ugZ7X+qBHUMHhILnWR4D2tiqxGzwWej
PzguzvIxmtnz1MsmKHuWwcUcZ5v5ocI1zMlr8yHsP6xVPtiljduiobpRfB9GbilyYFaQONU2c+GW
V5mHnwly4V20JlTgSRSXcUI5oMMvOjhtz0CG7rZxBucBh2cVavcYNTx3OuNEf3d7505iZZ8a2U2P
02fD0tbg5SgS1TGgetZ8WkT6a7cYb2cdSyyIkGUlYjZOYBNAmZTlzavohyRDchJYjXZLyCuCgD/0
Zpdsks8/A1GiyX6ekjD2h4W/rls6al8y3efx/IlF1W9THWq5oVfevWT0YuE//9VISl4ap1eHBkrk
UWrxJyyKRx0mS2W8DRNIxvTTHnQkCmk88d9LA88boldrJnXQxPUT6UNgVFRI3UrTRdLBbkmS/ycp
yltWt1e74RrMVbhsmPHz8GTmngH7YdCiv5gQnU2aSUA+hJs3ljVS3WBGy9YahLctx7S7YSYfNqCR
UrpzEaJ1f1rkcktUaT4ztbV7CDWFbz3ionkqiLf1xpHx5TBm5XdoRtHVdd2vhkLudTwC6sAAUJ2M
OT/PViFRVtrqRDL/7/gIHeFYfSX76cAkscPAq2te0Tr5YzbKBGNs7a0bxR7MT478EL9GEVpbGZZD
AIeIulUc6iuDXYnPevCpb8pj3FVVUInwY8mns+SPXo0Jlazx7L3q3Pt8Z56e3eRhlLBlRXsrXNA2
bJwd/HuqVblEkujQ9KAYi4tDym5NLkh+QxkcnsgZZGfircDtYmURoY1gATLb5WclautTs6ZHR800
1OdCxBmYLRl/MNstm6jW7W3ZP7a/StX4Rx3He2UyNNfMC3D+cTj49F/OTF2NK8+dkJQF8jUrIjBZ
+ynhagSYjMxVEnalH8bhsM+9Zt5UUWfuNZnz7xGV3sxL7PldZVaXMOyTZ7dz2aLAQwC97JKXyly2
eRmrZEcu+L40XhknHMd4xO16/krmsqZxVJm3Hv78ZrDllPiUSkIdqzHRTDjnzjphcKrrSrUjqmIH
RIi0TVmmyHJ8xDENlrz7NH2VT2nmrnW9ax537P6ZHRGMF2ATK0aeZbMAk1nhJsX7iO1u7ZInQF/o
J6IrHvUfMiLCYzP8dTUKBZ4A6jn0Ho2QTppmXetCbKgQL7e4MFMIqI771OEN2GBYiylqpAN6iIY4
oP2IWiSyx75VUnmz5CP3Es1yQT4ZoEibRMI8QV1y2INteschTqFM6aygm5sQ46LQCIYCF8mwWOT3
KSDzE8FFQ4/5qSqleTsPaxSQ1XRGV8itTQky1J9KMe/l5Aw7JJDxFFuzeilEDagiU9FpEI5+kEn9
BdNTOH5u0s1IemZ4dbK+vHYeAP4W3+ieV3/+YpN0vfdQIklXWQUk+8fLgfbNpmuvk6EJmr4Q6AWX
hr0+4t0zNVTvHItZwG+OXKCdZ/VucIzx5fF0XbWyD3m1zFGwUM32THDUIkWQqv5VYMj8inSC0YIt
/rc1koLyTCff2vPMR5skjPwE9/DB1uF8LKx0vpddyV4tYp/0SkZt5P7i6Ddu+t0W/ETHxNFKdG7T
/OgHO3lfprl6UWiDF32urJ2Os3+DRaJ5mwYytpE9gcLHKw0ofoncb1ge9BC5FkGtpVn+EDgozwLr
x2pw5w+rH/XjUCWPbXrTXgjBklXwLOgMui1XZkJ5e9qjvMC6m76joUTs7vEt0RsWaTo7sjH+qWNi
xdB5WKmEIZ9R0FNyc+E1mW8j+ox81SLJ8ZKdN/1YYi7CCXTAW6XBCej1Sy2p/M6URA0G1bFncVME
hLeaM1pPdYFGW79SXx4+FMyJPMjoHjuH1uWuXcZz54baO2GKFuxY3QzkOpfi0Re6uHsSfxUemT6q
r8rpll1kU4OZsnU9DnHU3R5FGyjRjb0OM68/GxipP1usORdvGHjRA2eN3hq2sVg5li/sjssGr67Y
EfAu95iDOSnnxrlEtJpsh7mZNkOhj4d6NmloWOJq04ZF7E91WgeP9e9hjiq6LdCK30iWYvdRWFov
jjU/eBgYJEgQktQhjX91ImO8uzQP7TolvJ3sXN60IbpmsHQd6WpdheHLI5TxQ79N/iKXxeDCYGXj
Sy9YowpCXZsY70ZisquFrtiQMosXpLFB2yZ9mDyz21sQrIAzArxoOu8ihBmvy8iNXtJ0JJ9daeqZ
nf1Cy48b7jlmKFNyBwKEozPUN5aW3qWmV34dG7ggsBJ0p0ofbSojGLRWfVV05xA62H4EufY8yC4u
AttKlo8hTkzKE2XGqFcsH5kM5VblC5SYUg6P2FZyMIGzBRbsprUrGee4lJjB4/DzycyZ14VYEdoS
h75TlajXDmW7iouC1nyY8OJPC0ESOoKJXTGH9Xn6MbPFPHCNynxdFfmH1JPp6qKKnVFuKG3pCiQ8
MvjTM3vl/E1YiOVBO2o0rKQwqIGiWEDnYg8MBW2Mtk17MjPjypAd9USQ+bAENSMuZwshZWWIqAFB
vTyMUDLRoV+KxtpiCDWCkiIRKrOqp9aRCWy7Vi+Puj49XqFIXLAysX1iDMNDljjWp24nBLs1Woox
WVPXVCUNFVp8FbyfS8P5ZKXN2eE1uX7XIzUy5ZvTj0XLGbHxRxjVa3o7qKYp/YtXqV53i8efwB7I
+y1Akl7zOMedo+fWXes0XuC0FDqI0aJBkDOoiRz0vl2Dtgz9iDH232Mh8eJ4C+rOotf0buIDrSY/
J/UQlBidHrWvDKxmOIR7+GHQ0Kq8TjdePPR/5yXLT7VnsOCbZX3BKUnCHZ1I7aGspAdqX9nJpgMl
gnha2UbB7lnpVgonbmLpfYzqyLy2pJzWOp5/qBf0t6Q0abG3VOHX5OFLmfSyuJDSTK4PilbA04NW
acyQJjzbQK5DL0ERxxjXDh0taSW31EA+2uu5enfjemB/QjwibujzEt9ew3ZiHlxMSZRovTiwKbg+
YoiYTbM+xTyzawNf0ndVjtxVeq1p7vSvaZtWJ7JPeC0KcNjhHxIkRd9C251vg2ssxaYeOlrSTWfB
0QH8V16EsRC8MOPF+9bACBAMsubhqPfR8k80Tsxz3FtfVkKcdyXAIp1qAY8goQLOt/Uh/Av3vn7z
inl8twpFsVXd4H9QuOs925PrBBQT0gjwOtg61T5tcfnrtWEdjHn+R4+fvi0n0h/gfCmrQ4ZBvIm1
teRU/0E+RiWmq3Y79zSb4OCwfB6c+EKGB1aeZch90rc3/MXdJ0Wl39LJGJGE4gDF0fPMmMaG2DYU
XciyOLCVcFGaGQzrQZt4xTOUxA//RZQMZYDJfCAKnDAsTPZCQ3rJ27UwNV57Bk/FyG8EswjmJ5In
bLK9XNW3Ultivi7xxTXGvCapp7fHCFEtYOOl4S7/LylFXRTVt0tY+wLQBAU1PQkwitSKfWkp7YiF
VWAlstt8B4MTJIBstX0PjRrNf076S2Whl42SQ8DP+3J4tCeFchPB/NjGyIY7mCAYcRmZmrXWqWXz
yEo42wyf63MCdZZ7FVt4C9beSgDN5Sz14E0vqn6WNggzGN95AXiTdo9/aRw7HxU+/V1bq/KPdHtM
a4VWcv/BGF4EpiHMg54t8wFmKz1ood5Z+IA98HVp3j1jOQIH3y6IpqteWnTGL2ZOArVXyTrPqneu
FXGQplFCOA3rM1/L1BDj4zrl1br7PGIc3DsTN3LAR/0UIOT1LzRdavvYAufRLE13JLyEQNZY7d4r
e3VdFusjSbr4kMg53+oQKv3InpfIz0oP40U/1ruGgscdGiylqOAfGZsmnEAjsK2RExWnG94+Dkfh
7TOofQB7RWb8qzR3+GPVpfdog7MHiDh8kz+EDmqMCOygWLUt/lANSNqcQEzjHSVqdf5dx2VyFPEo
n4kzpehhdI3i+uprCJXN+NGpgrdFOXE957Y5LRdiHON1gBzyOhdFuyv5jFfENTLfwIXyoo3tfNI1
VdzDh7yzMH7i05XDE1dBKHIuthcjnymnDhN3F6uOn5chblNTzxt6a8u9m3ohvACkogtiKHIhN55j
S/3TRS6me2qxzh3EvDyC1Vki3p2iUc9l3s3HcZHeOS0i58zBZZ0itmKX2QkJszmqNH4LrlAERzEw
A+zBkDsNg8QAiZgQIN9RWTWGMgxcDRP1ilxT+RdCmP5o5euMADq3ESxQlSjGg6djafjbyaXk+QUX
CuXMKdHZDyTCnAEFIkSMJ+QLBG/5F4lHe05Z8f1qBkYcQn28vx5YQENKIjjwxz9SUXq3khf5ugZK
d8K1iXxRRdgl3RBIGrdculE7c1MRZcDto6R2Mid1dWrbXjdDTEi+tekUoL++fMfabp1cnM8xqfOl
Sw667SxQLJq0jDcgj0M4TQzdF5dA65pNU/QQm5vW9EvdirY5xkoWTG1rUFzVMEbzkCMKKYNuUEND
o1SGhNBBhHH8Qzt2vtbEYp8X6MhAVr0GfgG97j7BSfeFenaHTA/3qV6v1BP8hhZTllZtaDgu4GNa
uXNzWKaeOk2QC8gn45PiOPEKIYC6Lcz4a8t+RPZMMiMbS+/o+w4jHfDJ1G/aQfUfwLAzXBjhctTb
//bRcbKmEpPS10XZm9ycv1QS/eMrYqchY3lq4B353BGxwxVd/uGMtv1c6TYbSTNKtxNiMm+uor1S
6y3xiEXpTmGAtFYzpV8HYo3gbVEO9ngViFol9oc2p1EQcUNbx1PcfvfUFvhO2Is3SMSWr0XsKQm1
9Q6taTJ1n2ojbZ7qtmg3FX4bX0vTmiwHnKlOwIvnDjTO/0RMjCszqdkjo+esCaaFLyIijt6Yg/E3
No2fXkTVE33Xxs5SZuvPIjL2BIKyJ7gE3MzzpLlZZgQZGKj3R1O03cOLJ6JDx1JoBWYD8TEnuUmC
HXpE7qp6P4yazcffApeLMI7tlN6rZmM2nrZVLN4eodHlRtupcQFGPe6x/87P8xS5mwEqbbw2poVh
ZS484kWjUXK2Pih3LwO7r9vImPWhDVSGroa5phnVEu6mx/S5KfEerL2oMrYDQC5gFlSJ0OXKrtaY
0bEebkfye8bT+MAUoy2V/4qatKdRam8FlpNN5Yr0aEhjOHDUEHaJca9Oo7G8s98Azmjn1HNnmcUm
gjA20icXpyzEBqkVbwY78b+j7si3yFggJo9cselILI65prXAT1UbUc1Wy5UxOWS3aMVr4eum2G49
G2MWifWG329if9N0pP8seR/fLGOMmLtCB+YAJXoQM4srv2tnlRN1307p4J5oFFl2IXSXKwdXte/L
RGe/m3fiQ2/YyK0sFRuXgj0BNkIRvWtTKbfs1MlM8NDBDRU2tsncMz/jQS71vhwdaxu6tLDgU9Z3
DtdLtYXkijtfYYkBP8bCsYnHT2whAmC8AhXIKnw89PUofhKRxre5qd0dzVvG2iFQfSDC3s44noFd
OzL8deDE+Paka7/8dhjw86mpYr/xWGkzbmMSi9CXDnlt08Fh9vwQqM6SZ9VrWKjSUhh7aSsuTJ6t
/pZdluwByRNSUegtJ0uBXu548+BF5izDGGiNG2UMY7+HdZMXGwKREQ3Aw8TacYzDPF5L/sznzugo
9W0otcV1e2i0qb85tVF94P9sg7DD6GGOjiTb4BUvY1wpRIdHITORcjDGSPyrsirrY15Z5AkicvEK
qPGCwRAMzNExlPfJVx3tGE0e6PX8IUO1dwxmSXEQIEVvikTuucgcceENiFM/+38breNNL3hTyp1t
euU34tP4FqmFrTlBjKxi6f3gd04JIV7u9aq4sXAA8FqprDwAXeskbxI7++NpZYJdyPSIULHGOkPH
cl20pyq9sy3SHhkshslJBwq0svuqfUtdCnPxHBb5m9JR3SCqjuyxZbXtRw5za7GjX/hP0ZnazHDr
cJD6rTlo58IgMLkmcsbvlI3ramIpbpI6En9zbdDuVgSm6KrlXkihTliYcOEH4z5ZnhOUaTETkZ4t
ioAt1n4dKsHBCWGF+3EXprsip8h73bBuZG07m8eUi30QcwS/00cM7LhV0a6JEusDXATQG1FPe3A5
yT2G/HgaWf6dJr2t2H6U88FdZgLujdXth6mKf7gSZTvEhSGoysS6oBEld1NvjY3RZW5QAwPe6MvD
6W2rqN9ESaf2CvUE26WcQwId6bTrpm5hr55Kn5oekojcX/n8GMJyd50D77kgPskXyhuK17nq2wXh
SQ9P+NiSXWdNDent2F251LjVQU3J64wme9QrBAfHseDCeUYZzBYXuxUIMD6sWM/ZV0Tt2N+A6qbP
CP8ZRs3EeKbzWr1GnokzCHjevmELWnIdJX/uO8gNQUX1yqUzhgzSsR35etqxx9PZRNxZ8afvda1r
b/gwCqLb0MdpW6rui9dWzGPYnK8Ot/QXjcvVe5cS72oiWeyaSRnPmucVK7LCpPviBz4VBS56SrrO
3GkanlOrKjHiltxdWWHyWpH6sEdP4ZWH5sIAsZC4hGLul3KCM5IpCrSZHdY2EaaA10L9GzrG8E7u
1GAn5+Lt5q/ZiZT7Tiq6Dhkaem8lqSeqACIEYLHKC2ZVmBUPKqATWcdqpEY+MW1KfZ2kwxjlsDWJ
iNtm5jYxvH47NCQ3iZM6QdjiiSinqlqn9F2v2m7IDzgGoIkMJI7tNCy3mHlLz19mDjXc9n17XoZ+
2SUzHSb04XZ7t7flbtBiJSBZR6Tm00nlZqDPefpXIKXsM5BWq0SHQ+1S4/WC8MBsiIOZLEDtYkO1
ezDyJMZfRB2bN54Y6kRVESKbxmg1nJvngXsHkBYn/4IMFH1b0CiPoimzT4ogOD3mhh/OyjNG+k7c
2CTcnFZBW5jRvM4rdvYg78z0alNoe4ag0twSJoePcO5aHBbjsvy2ZQpkjiNoa9VOduK2Ut9cxOKL
KSgb8iIJybxVjGD11B8oAc8DKyYDZvQq8kfi79gE+/kuOb99nLraSelLfy1Qy85dQ+mor8oIqs8M
JgHO3o1ocsbjqbhD6L2FWJHY6mlwQpZJAuHuQjiS1DMl1UdqQwgb0bCzDksdODKcMN+OTW6jLiGz
ItBLCL+6qhR2ydzgxZYJ71Tl3gV7h5f5U05+npDhhKJpy9Fes+OryZRplvbZa3m8VWbTfDhKr7cz
HNBDoWvJ20BWFpAISM3nhHZLv7ciWlU0Tx6J2fIzlLw0vpqk/JztVP5hGUK0hAqBDjp7gtjESln0
FG5bIQQdoqIyn9oXnaKOXfOA4UNgXv5kTpgeWlKYW36kcLx10ROkViYuLJ6g3Hl1mKLZ0oWAb8DW
9L9EPpDXyCQF7NjCd3K0XhA5LihKC/bFNlItak8y44qhi7155qrLCyLUTBgvoDE4KetkubST8cdM
zZG2jd58YH5nQz3VDPf6yumd/mDrM2sKKnzVrbIMXs1xKFKJA6SMthUJ31UPkutiNC2WQ3AtNumC
pOFKA+aMK1tUFAeoMOOa4c0j+9CoNcchlhmtNe84htmbPA7yVeglbb8yOhqd+eJRiniRKrEd8AWu
WaQ2fk2WmiRtIgnqQyssWOX11S7uYuKIEt/zPcsKSuOHJN/Cn4BcbE/gyvE98cgo6zKXinVJnIfv
U2VDFejb0twAq9M2BO75qNKZRU3eI/i6C3SIPM+ci6CMm1RhU3loihEr9MkrPvhqSp692NzWNBbs
Ji1iM91mDh4utqLYjxLJUBSlrt/lWr7xoMYdWZHXQUv4e21wa2EloLUgHFIbEsxj5tTYL9gO5teQ
GTsAaCIC1877XT9lxsbTsAw0ymheOHZdX+WzjfGrrK8tnSEbjJ3hiSBHwsHdhCeHDCP4M2V+W8aQ
/FU2hG2rSY3vTsZirTfpVZ/1N9BszaFtNTw2o9b8MccSG0/pzDA5IgsJrLd+RT8+pYyAQWdR6Uwt
cOVPRh/DDJDRK2UmfFUTDaclJvgdCMTlbsezG1S8V/2KaCLLJdnulwWoN6HpkU+llIysVHInRp4z
OeZVYNPCcVY1LDbiT/mRv98NhnwOT6Nw5r1okasjRXJj0QfjJ+eHaK6HChpqbgiYodOc1D+Osq1d
ZeCeSvrBOpsEfP2a6ucPXlvRbxZN3bZbqvwbLrZ5ctuWvfskjX2VjP1xrJf57C6CG1FcavYz+yeY
o0o16k/rNNCkaOJ+tudaL9dwsYx9CRaBchHkIfqJKgWNeMHGJyaTAmd2x2zlBPMpd3FAenPX1E9L
FMe3LmsgvtVteuO4obrGTWhy1yUpsrRyjG+3xncvZSb2PSLnQU4q2emceMcZR4SvZ+6A+Q/gbK0J
OswFMA6EAas/00fu+tw9zO3YG9NWGXlyY9XgbCU+01cTFybqU9fPF1NBQQdg9hAvSREPlvGvbZ35
UCE9bXmFkFadUc+1MbQvmQmyBhKVJTYZJWvc15ZhP7Rt+lSMer93kiLZtKKr1pYVVY0vM9gqtWVa
a01V1s3BG3zvEWDeJy/Vd5QF1g2f1Kj2lvKSk14CXm1zxWagTx65GogD82aW4UTW3HICkWnEmaAL
aqQ2svFepuhe9TKo4GHl3ZQsKpmR824NeIzXDEwBUmqZp3ZyLAS7tNrcixm03QzZ98nlavwMVtMM
PKK6kLb0CJ1ufJmEU73Wpv5btA/OVf8IeyCgpb4yZ2M3OXa57vNKf0GG7YJ6WsyNlMqhC9Ei40Iw
ie9f0p9r51R0jm1G9pzsIDew3K7/oF69s90xNzF5BhrjBwy3Bkb9XcNLDwWmxy7Fy+nsRIuBOYZW
4JuVG83OqTv7HZaCtqtDVmfs0/uLBu12JyjiWVeNmx4brJP/smYBZGKxaglw4EQ7zKfuK9pl9o3c
Zp3SbmLH5o4PSBr+SmcSzXvFGmKL0/KX2D6m8GgiC5rbyEiQ6Yt9C/WVpT1aABv0/i/tZNWusMNh
FWdxiIl9kQdWEpxlsCpX7gQdrNFCg/1Uj4BI0Dnemn2jvfdtEm8NumR8Z2pU5tM/nPtKD8E2WKyz
UCZg1Bfm5CuHskz0zFloG3CrIxf+fAnKuZNfkCHbf1VPYlSfEgpQGGGbb1FbRVAX9oSfspTnkEln
8+j2/NUUU2NX5MUhKeY50IiKwMTr822pmVBqzKHv9nqXhWo79QM0nz60uLCTp2LxO0K8rixFqsdm
db7XQdftIL5CcZBAMwKXd+uzNXU0mSYphSPF1D8isnT2lXzfQc98egsZ4Cj+XFBJyn/DWDgnZdBy
ju3Mu5Q0NK9MIsTHvpmLF/i+mDtBkh9N+Po3fmA37vkDOMXJIXxVjJyTaQrrI5f3JY2yM+bW9g55
FrmMDB9lvJN5eawM/NJDGs0InPiO/j+OzqO7USSMor+Ic0gFxVZCWbJsOcobjkObIuf46+cyu1n0
dNsSVH3hvfs44kciED7wYQ2fLLZzkoHmQqfvaUHeRbr9pZy2t9bSdqKDVNiDWFhNYgumFe9AXdU/
MWR4SK91rm8Qfo43z7GRY7oj23IMkJsJkgT7VxVVa0e6fCltXu4nKa3HkVU0si2Yt37MkNcHUfye
Q1paA6s10YLTS2Fl7DaW48YWFVY2/dlWio0sX6QoUsnb5LHwsuaBWWYkmKUOg3h0Zs4BxEoTIClW
XMbfwvNiLVYA1OTntbfkXSMZB1Gw14WpU3VUBdfr2IUaU3DrD4hGdUW5s2jb8gmdUTI+jL2Cuexi
hISxIJ1qSw80PFL7olOb9OnAJnZ4Tg3qxCmd5J0wj3ETo2J6cqO55zqxux0kzVT3jXSuL73oE3/W
WepQifJtWsa0x8gFjakOF5h8MNEXSLTP9WRfc0kuzUCtv4rG1NkRvlsfcogC+BsnVgVc+eVLgHbQ
d80227Cm1FCaUBYk7Wze6tRN/uI0J+mpdmyXXjhRqGfJN1hRHjp7HoZgHTjQAKSJ2gASllcTf0Nu
3m/LmjtkoE0u1crBmI6FzWGlNqJuXrmDbu8wlAVvePISSj2jNO9i6Cwy/LLpt1B2vRVReWet/kP2
Sw5dKB/UypFjcW6TEDElBsPn3CmrdapAsmhV7VDsh9AZOgt+XKBXKNkpBtlDqZMsQACkM148mvz4
HX+FeMtSDutM123mXopV96KN683HiqSBE47r6qoPuX4rR62gTomynRshKTRJGmf+bpXeBsW3vUeA
31LeJQWqbSDHKOtjG0bN1IWnZlL4I3HY6E920EyMSzFpwCxrkX+2qEFIjyCYmejNjYq77i1hjX7R
0jm/MaHFnW0ZEq6MbvitDm2nY7gruEGLch9HrS78LmAVMQbtT8BU9wwpK3/s6qBVG1ZW6O7Ad2Rq
pXGTc8Un8yafy/kBQT3KIcS84cHsp/YUL7k2hCVODPom92eWlFurVEUQMx08+ztv9DTedngWZF3w
5zVegud4bJq9mIxwxyUGeDExjGsnE91HNIBwWDp/ouysTcHUmkbWNDw0Iyp/5w5SOxcf7A8y9Ona
AzU4NAUQcUZFAILl7La6P1QIvFalAZgAyBEGGPbiCFWRW+B3SN3qnwcf77lyrfxUJja5S45x72JD
/Uxz5j2rqQLeT3owMr+cjww+PbpbE64F61Zvj5UmvqHIyH77NFRbdmvd52QH3jmqXYvdX2Vq0x4s
LJJoDwB/u2otCa2v7RZ1leW90O3GvybOp88k6axX5CD40hQpoR+d6KwfehmPMG3F+e01pU3HhILr
xUPJA1BZ0c1uUkg5j9pcuLOvE+zw2Tfe/F3pBpJva9JhDpuUXP2mGjh8ZVKIdy8R2VPMQPABXtG8
CEhtGlMn8A5hC7e3HOro0Lmt+QkG3z15lDnhqsr16cNSgdgqrS/2RmBqr9ypU4XOD2+jFcK4qpTp
rVpH9ngts/gyLy49o1kiErRYW1PpE4Nn4D0z+ubm5QnReYgODu3QTO9dVEUsRSa7udZ1Fe0ssg1q
OsLK2Fi8Jd3abadwWxYu/xVJ/SVtS/Kq09jZMksHHeFq7r9J6MmnGeR/BmM3Yh0ggc5AndYMT+5g
Y8BCFOZOFBo6s1QLP2Azn/skfW37iRRw+c329WuOgwQHdX+e4ml8NXU9P7pkEvzTek8cpw7dh5eM
EEIDHt3JDJ6twDHXBrU6Deq4qSXI866NUa7RrrtbYetnpYOvLvTxjADyRWr8rIwMzQ35s0Cg8IET
xZYl9ChmulOlMSGVXaBfZl6evcT5ZBa7mZpiWtWoN6vJeIh06E1cxStXNp+Yb5K9W/Rv6HC6Wxbw
EkYpZaqrkyLT2uYLhda5tILvahzNpxbH4XYqTcj6o3uux8jCLoeqwuDwX3UJAXdebP9w+ZCe0FhL
GjiQsHFi7YIaO9kCicGtEbDMMdOAGUjFcHGypzVol7PrGn/gp5NNR4zWGi5HBj6U7xMf/0Mqa2YN
ZgZIJXjDKfpRdzH4kqq8TpPzbrUuCzJF1KSOpfWa0dQq4391FWQoRFnbPIWdBAg0BEXEWriNmOmS
14qwkI6FEa520QC3yqY7UWz/aC7VMulMDoJukiPTJIHflDSvMtILXoDAOMDpZx9WKZzKs26sMBtQ
1dhXMQ72A96k7DB5Dd2OG3WcZZm1mtGIrgBADYeCzSw5ATdCKBAiBe0VHdkh8ro3PYB6Zla4utLE
5akFY3JKS7gtRoQIU+m2dRyq2b10om39QDjo9ySEcHrZDMV6R8IDbNMr9jnjmCLa8Rfj/4YDwb3w
anVXPi+kiNNQXdQMkmBw2/tErhW5H3iuEzsCXQhi5ZFEAjSbs91u4myx/oQKfV9G/xrriKajXpDQ
RjzEoZO1WKXajP+gd6YzoABzwybprQo55SqdfV7uxcwdJ1YDle2COs6IkkcQ564Yu+OKMcodZevB
6QpoysnBJnShsq3zwLAbwo0Hi6pF0xWKytv2uThqDjAkWQU7melsT5Gb4KHG7z7qNNQOAzNJEtTK
G+KGBoJPzoUXfpCSjZEGiZsJCVhiqAq/MLTUtsjifwVzeyT/5EHoWGH9ogvIoSPNaeOgHj6kZgVa
g1uKGjZ8SWS5OHWcmILa4uTNmFVZvXtxG2c+ssIvdgPpK0lgzyR0QDnpFoNxHWynZuEmeq4PsOBl
GMuLbgDRhayAn/P/aw3XiEQeOzo6WXmZdnMzYkgsfdZWHQPHVYK16skU1St8jzN30rqP2BsM8F39
yBoIIpyJwkJusbf6JTonnu6lpelvUUe4WDJEy/c63Qep/6re/CVmMV7HVVvvhAcTfozcL7IGAyb1
zmJxTYdjFzLcxWnyByWSo7olRwQniEYGB8GKQcXw1e2W2LVFwR7NTYtLH3eCprmCtc1gniyVsDL1
6m/4aUS0EqRB4V0waMbPyvZ1r6gxLumsPcalPfizghIedrtojN4wcGTopLxtQyvJK57U23iWiOUX
g3W2eFuL8jKMjI/1smtZloZYMIw/1yC20cmjB5OGfwUGgjlV524ld3WpOEMzFMywmsNm/MNl+Gij
m9v3HTlU+RRdlU7DnWYThG3Dso+hcvdSZ0dmTeymGfkKTJfab5Dgv86bD6dLoIoaFgaF4jVwu+ZE
suy0GnO78SkmwbE7ww45+E515bkaUKcn3AZP1nLfzvLPKB0wIEZSrwfNlD4sSppHm/YcwsRnI7Ct
V+Vo7EwHmqWhGTlbo+zumYF6HB3m+mMSvmjtCOQgiHZVqu01D5XyHDNSSu3pkpYS8kQN5DuMHseC
ybtrXbgQr5ZNQ0G/j7IKUoT1V5eTt7VTK6e5QPmezt6pMAyfOCQCdxr5oDB7rntEZpvIDZ4Rqr2U
yyuecXri4RLEEmfdlcDcZesi9R2JAAMxZzQnCLWnTeth66vGZV9UTDYGJGzCA9HIm9FU56xWD3qv
0Bq7Hf0vocluhdhI5uT+zsWTbqc/SLIfUqXLDevldh24EDRykzcD5aDB7RG89524J3CgcpsdRpID
88gtfQ8bZuJHIR5nKjRB6ps6dZ4KtoRcEMEVMnWaIziEMRXqBJCwG7OTucQUxByQ235I7WNjz+dC
S0+dbl1MJUYkfMZn7wbJBql97ScG1ik9IoZ2aoaH5X2OzewADECntQO8jwPxyQjGrdSne6DgjVb8
+76poQ5jvHRGIj0z81EveZ2h2CNUtsZxxj/vXC3G40iMuEzVUEMJcM1iq2CT8Hon4zpIGbYNuXzt
SlfnG4kWWT8e4KoPT+HkiV1F5BUx5HdHiN/ZS1xCflK1bdT0RWCtfsyNRB6ZrzGTsBlG5xqo+di8
eoBC/unYc3Y40aAkOxDNqjBpHhjvfjhh8AsyNd+4Rv0CruAb0vQ/kesHnrxnXebPhh4P4DI6fYHk
IIjXFR18LsVaq+GnGxqrdlnpEJ8w5sqtO9Mps9g9dCxcFirZMR3Gc+fKc5TAQaoj95vzNt5h7SQS
FQ0GuuuhW7GguDWpwz6TUKNtLycG+h65NoxueGOYuTQWM+1VyrMglFdjOa6uUEwwBhvFU5rybRIt
sGKyASKyCF/dokatUUO490IHGQnBRztq+WxvSGLQqRQ+msw6K2tCYV0gOEzccCMA/KRIGHxW4kcq
H/TjJEeuIdLhd6R/9CtVvBlq+P88frS04cyxeDcY12IRZZGNY99jrDS0jLtUwJzMNej6dXct+rrz
O9Bvvpa5h6kxbjGKixRXtTXiZbTjFmmwYoPAeHY/68w2FLE0RmZSs1c3SNneOiViWKZpuu2KlP4M
kJVved4DK8dpG6qYVBTiuNe4lD/qukU/LFhWR7V5QF7VPKA+YfjaUfd3aKNvWtVz2Gp2BqF28hkq
vODlukBDdlZlKb6CgT1woT6XrTUuUebYCh3mZMt0V9OYr+xS3uu0p0JpOludmLmz0QyxgDkTqZBw
jbQtM0sAlxI1CAVDaq/RyI437IvmGrsywLFwZk7YVxwiY/dMLmJ5zNoWJqTCDSDL5tmeok9Sl+Cl
RSTaJLG7MVsYivTxV9OUiwHGvA6jdjETh6AFz0se0m6kGY8q7xMF9IJRUDcjQ+lHasq7reM2hEgW
7+XAmkQkVv6h40UmGMWOthEpOauw6ayVkupfbXs35lKMvbPXJUUTGE6EzdhlgYS448MsjcyPAROg
u8A1jSSsX9Uimo42byeoC+PNGvnN+9REsBmlL1GVXjDYw1SdMBInY39ASHMotPmncu1y3Uk6tjZu
716lhkdD5vY6J/VxbVW4FUrL/tUJuFxFZAiva2JDSOZrAD7N87OSzcVgGItWEqevZFLNzPQsXdGt
xijNQesGP3OHyUv2VGN5WsxrzM4PVpqZp8HGhJYE6qXLUVCRgnJqcH/7sTT+SFoCFTVmX57MJ7iE
Ij/r6XSdRt4zIC+4wb3wM27B9cWhZKpbCkL3dEwyRYcKYDZydc1Grz5aXBwHyyzekLtZeyaGm1rF
u5TNgR/mg7HRirg6UoJ3b7KwLh0s8Y1TkS4dBU77BJuw3BmBF+7goYVbpdKM3z6GylO6nm8E2lED
20S7zMgeSutFt3hl9aVPL9zmFxkRh4mhv5H8SyUR5s3jZDXnLnU/EVwH6ySb3wuvZPmWvSrNRG2U
P6o6zHYtN+Gain4ET52+AKBAkVt8pMmChy0AymIEyLfku8UncgIzfm3MHzjGrgTJvYwm7dmQiJuL
Y2WjY/JfGfWSK+hm/+QMAwGr+yvgxc7PGuOqGQXH0pT8zlb5Ws11cHCB5XNyJCfkhGQdoNz3Q6QX
RwBpJ47X5tKUov4GlWftjal0c5gQE1pmXQ2bHuPZvkFdxRrJvGZGsSPJj0RWJy8+3KjWN6Sqd8ia
tGDdevEJBgdoB7x02zTUvwr2IBgYtUcT4zA5s/DabfQwANWxX0nWcAnSmUx4x8bQYFVNX7w1vH0Y
LYVLy5n2xZYRB8m1hfNUm8O7FeRvThcf+ef2WDruAPiJURMFFJXuXCTzU1iI+whccmYoLwD5anp2
Mzv9Jmb7vTNNczMo1e+73PTpRNV6uZ4iWIMIZ9GiJG+QrS4UOKDrY7gAkMoEnhAqSUkBiH09HUMb
br8TYcqKeVhVv3FFeDU9OqB+2iK5WkDZQiLddECaKwVtsGhGf0z6r8LWudbFKDdNAwJVVugznZQJ
nCx2HaL/NXTVbNsExrNhOR/Y2JljDVj0eyS7xFkWa4yA72MpH6Rp/Hha4axRUdw0Od1MaqekE6/O
gIobPTYJeY7rKyj6fDflWx6pT+k2t9YgoEaONPiobZph3HIDiW2VjMMK/RmqedjviD+9VWwY4XpU
1QdCfAhLWfJjLqCbeA5BPrbNpp+59Rf/2CAbbw0xi0w/aeNemuzuaJXiEDTite9xZiSWSNfMsD80
Wp5Hx7V/KxcchokNSGjMYa1pPJNl0/IC1F9hEd8kXo3NyAwDaWmIpD84A35SDzYci8Uf/ImAFY14
OvzLtdTn0IkWHi/i+FTt53H8JkPtKENJlxOXOKIFhoEodQ9j0vyQHPIhi5H4yFEFF3oCk5lO9+bk
1pdXpj6X/CYxFjq2wSY/QhltuuLJM1trH7K1obdEaT1ksfInp7pPCOE2VjUdI5vtrtdjq5nsUiCc
th7yrj7NTO99uxM3yAK/mZlCKXIdCzwia5Q1Vo103bbmOdUt+5TFNZtmStfW7t+sprm5uqp9fors
VCWAO+IpELxd3SkcxUtNW4iU8LsqlkW9LHinG55Do2IjCJEbT0RHLWIQ913P4rNBMYyNADsha6y3
ilDeNW80tp6k/Rk9+3ly2lOF452nvXtzMQAOdvMaWeF3ZGDCSrrxQXe8C4UH+n2s/UOag4UucmpA
FNF0ZyCV54/QA2k0uTz4ueDysZs7s2EanhD3MikEq4ZzcOfYKPzagmfXXWyOjXevCrYfhurZALYY
1Su7eM8GgMnxzLor6DS6zuTNdkgkIar7bun6W0/cGdnj9Qkv2iJYQDJoIR/qOKb9OUKM1hlRtU+9
xtuw7LyiR3sR1XzER39uLVIfYwO7g1uU3HtV85bGE5dYUj7QJz3HocfWLMmMJ6YpmQ/l5YRODx5R
Xt2TwoK2H98qlJTp5HYbVPHOvh3LqyKwFlWmhda+z09ROF28SDxjkGQ/jl8ctIrzaJocZ3HP2+U2
7RJ7aAzMC2nNCIv9UGTmbuhIntM0ftV17Wq25TIZaneljdnEbkA8JDq3etMCnRTtJy7NR3KWyOaJ
9J/Ys3YjTxEZMC0Y4/iJBJ13EpYeG9RvqzIgWdy1o+tkmg+jHm2bRiV7RPYXI+FSVpHkhRq4rpRR
vAxG4SvC/nClrWdimRicKgQCcFg6E6yTqwW7EIoTGhPBAQCmDcr1iYL3wSI3nbUvLoqxLDetnAgS
5W3aSClikrI4CeLy7sJiqvXpkcb+oY3am25E6Rlox1fXluwAc0T7ea8BBeBXnaZUowtjmkZ00oqw
tqNZKzLDBCskOSUYoAV5ramGBhS0/E0pFvYt+pnWclcuW5Z1TbgEXjHGEglbG6K4uIxgqPVMv3yy
dn5Tq473pC7zKE0QQjPXvGfJ/OI5BNGFGgV+LcdHNvHZOixqJFpBwpZHr5+rSAIxoiiKJEFu5gx/
pWzqt9qJnzSHQYlKVXJpGrZhqW2/QvfDH63Ek2iir7amW6rozqkxO+1Qh4a61CEFs8AEtG3HFrNg
8xg2M01COkz8f9GXDIfvJjIummedewK6cDqq6zwMAh2nhXJ8Gg8Iqu4xZHs/btiytWEHK6t1GKWM
41mfJ8SaU/E5RghccbfgOmXLsSUCsUaZVyYbQB7eJiQo1p+GxPYJInlqYnkWZXMG1P0O84Lbrs1z
TiK+Xm0auCmYNJ8Bi4HEVRMBdg1ieg1kkZ+ZA7wa6C3+BHeptaCusBKCAAsWqJjZiQy29S1M28Mj
2usHPWJf50io00hQn7MWhh7EyR6lU26s51Lvd5AZPpelhmWWW5oB+4qjRTKy7V8B9FerTCcgL1q8
GxF6CJYnzMeKXP3kbvRcTOp3nvvu0ejCz7bj7cPgckoKLm/CZgC4jgg1e6wP0otIImEDtTKN3lmr
Ssh9RwqzJ2MqqgQxzuCtWII2u6yyboMHCMfp+xvwEkqrCJQGSJd1EupiPxQMK/QYoFA1vFiLbShq
vFdhNa/oCP8WKfres/saNyWg8rYEegUz99hGEzuqUv8XWdC1WBcMGyfI3hp3WHxDdwsNt4/8891J
zW+dXL6V1iCsGQrmnzlbd1GTYdbr/BF+KVFDiGxS5PEcfytQ+s92T8+Ru6k4N3r9azOwOFGjo/Yf
GaYrKZ+zefpyC3UZs5jAKz3ovk3+WRJZaW/ZbhOCM+sfBeEvL45MMJfiQJMcq2vMH4v+X9R/0IDO
iITbFWGlnzwCt7xe9ncl7Lu4cG8J6VClzkYjtqZT7MzdG83cQ9Swz57mK8UdAaYzqScN4hzCRw5A
It7L3HavUdcHp5b9ynPslNkJ2zkMqokcNmIZyUELHTYIqQscAw+d9dCxUflTSTt8gymtNwmOfeR2
guwHvL7rGUMB82+PlMOhmK96NMo/QaeEBzUpkcahBR34OeyWxNcRnfsKs5z70U+lcZlbrAlcYxn7
JsZLG4uwDZ+opweH0dKlQfT5JE0O2hj8w8owqTlgtxDlx2Ae4/BnaXtLckzN4Dlz5G4ODHM9AnHZ
CKMheSrCtiCj8LV1qQoKI57PLLUDP7RY1xbcLYI+iegHQY8szRVBcyTsIJEFd2MCUA7ZRMPyth4A
ZN0rZf9roGVIaIJgY7pyiyj2E+2gsx5GTjVjNB5wbPpVyhiTMJCLrcgosaSOoDpk8NAWNRN7V94Z
ASUnKAHoirTaXhzWkX7W9WwDUwj1onB3vQflnDnFS1OSo6Zmk5ioel8W5QtClm6VCM8+s6UhBorQ
mXTTFO2864Cr/CvDHn4HGQeISZKb4cTvet9GT/D4Px2zfx/G7LsxmhxDbunsDSMp2YyV+BWSfqs7
01deiNNcNVT7ztsUSXLCypKzT+gbpjf1Lk31H9zm15ah0NqUiBswdv/i293jMxwfgIfxASmxTRo+
JcOkACmI27Sr8nUaXWPTBc5rbTNeoJptDr3N4D8qaOg9cscW2fxeyOSzcsxHc2YWzaf3Mzb6eOUP
nhnyse7Bj7mapPVERFt6BPNdvZB05llbzUzJyaiKcvSrZSNtwohhwy+ABBpWCVKlJ09xmvOFr9Ft
heYCmYTKmScI1t1sujW68YuZCj8eVGCusvSOCd55tngb1iY6hAr/0Koc23DX6s6R4X/TmWO6Z9GE
+5SaA5coBuPBW5OuCLKpQirUfHqOm1YcDRpnMA4nP/NG5KKWMHsSLLJiO8zVH3Qokj/cFy+3nnQY
IT7KcX+oScmriWrLq5phWRhkXNmqhkqJVY7Dslm10Uj4c/ZQgBZvSjNZA7PQvHpeJ7UZ/oG3sl9N
r2aYpQj4eSwJthR+mtaQ0Srh9KuhpPHK8vbZAhgNr2fruNPJJjNgTazVrzNab3m5SH9gFrDQ58GG
ZButhnFk7GTrlpAbqWyg2DFD74lcUep1V1nZmRIZyiuDu5AJdSw3bI49n2HFfK4g8h9aoduMKaUL
dsAEoipAorY6MuaGEHdCXoNnNm5nb8oeZnrsucuviMluHIiHEOE8079M7qwELQHuSl2QtlqaEhd4
Ge50YkPPJPRVPoKM0Vc0LxsjC+9e6DEqjIjs6OcHgZAUo0uAunaUPJouyzqtStBroRrMY400l6T+
ZL18yVxEJRGK7H0Y8NS3mLi2IjMOWcXpqbw/smKBZ9akdpf7Rof0W7gI7JLQlVsnqsQht9F1xBaX
xxgG/ozOmL6UENuiG0ukOeZ5TjjyVAmAzClrDrUWoiTmiGqdlLN2DmrzOUubbVfKXxvgpFs0n503
YAVEZbzupuF3ElQSeQkcjOisjJBTvWuPXdEfXCKK1l5iTm9V6v4F9YSF0VTvGADPlotBQOPQJrcw
RGyIqwj5+d/cpT9Wx648ZZK7GPOwFGGyXCHA8PZla1R3Rwdwi9YEWdMmN2q27ywyyT7QOptcFAa9
SCzsOh/uGWHULurKRbFGqwnroLU9pP0RKrUvu3AW215rJOMGMlRLuJdnpDdSHwU8F1fMl0pVfewb
cdG9T3KxFE0EMUXsOqM4v3VxNuzLuYTz1I1O/JEJbK3Hpgq5ots4VsVrM7n9hpNEUySeOYguWghX
8VbTx+4YxFFzGWiaYcF3r7Maz7AwXtljb1Hd07kmxru0+PW5EO/eyBk8O3Q9nZnvEGd8IUx9xF6x
Z2R+IXh3vLPbpCYInJISVL6k2O9pAFAf2hBTvXw6tcoOtm0R87hG+VeCKQiMig4QAjzaOaKr+YgJ
KtvjQ1ZrrEs9NDvg7nxw8ghWpDzanO+gN4kqRdQXTrjUVDH89JyM3FAzmwyZMhQsGMqjrahK6fnk
gqqXWdr1KRVEcK+LhOhOxNXavEnBcrwOmkyfgDKyHCFxebxIpJ3PuQkfat9lffZClhI4a5KS7uQK
21dTVskbgjNG/244p+PWQo/xjytXH7dqMFzJHCNNHgPF6o7bNSDiAhwRA8thxLLSAufR7YgcetkT
gRrHjFR0y5rqPalKdfYm6V6CtWVp9TZnWD/6ZAszSHQt7PBtVdPrVUKUBsLBioQ5zs5+C/BRg63V
OBAJ2t5XJV1/LPPiXYaOtk8h8/3ocVGd7DqD2cPevziXxOxtqhJP0hJglzx3s2eGa4yUw2+GMF8i
WpDtEc0n6nAezl0NJ2YjsS8dBaq3e1SE5MMHMqsH3zbnFpAWb23yTFk8uptgmGky7EVwWZGN9lSm
ZQTPMNdjIp893mfCcFrU2o2gqGA0PXwwJ0+vWYPOww0t98HWzO47RQr2GIxMycMmQ+BjLcGD+F3y
T2ikiY/Smi9NwlrV8Fa+AqEId2zkOUeCiJFh0SQ7DxrWDmK186LrSm1YsRXPs6ui3YxK5xAT/3uE
nzHsharse2iT1cW+dGaSx/6hRsHQtYm3xmEfwZQG1XY3GVg+427g2KwwZa3xXXRPo9n3PuwgBgq2
V1QmSbUOl27YWillKBh461hNjRihFTdiIyPhdv6ckTMKMKsMvw0EuEe+tdraxoCPbmOEO2hkbWKv
y95W7NiBqVABWtl0CXqlePIpFH5cy549v9fd7ECYZfmIFDfYetjyqYfG7qENhfOZ1h2pmYVt7vsK
3FqrFVAlW02S39bb0WK/IhTOFJHL3ATOEvPT8DBCCtwjnJ4frWwG1tHGg7zWutnvCdtUF5CL7Vfa
dtMXHsvula8kekT/x1ypiGxEY4nT4oKLREiKJrljzoVcVlhtTIYlyacQiWKfKILokaiRdA/sAXAD
zgJ9vJCPmKhNjVHrSWZJ/wkpU6A5VHjWfCY3VOlMZPqEtW48vogpMZInq2aBeKks4jkxkTIaE9pP
XAGx0yrnMWEcwOiId7GU4iRyajo7QN7QZsOOvbk8mIX9D0EVzHl2lYWB/b8ylnjBgdPUHB9CIA+s
miis4QbcQG2gKZKHqU5+k7bYZUYIvNUS60gLH2pJaRQGKltrlf0SQa1BNm19CU/eCwEj33ONowEj
ZK1B04EZlnxrmNxWTQvGmqkZSyS3momxQANBXJLtwwfVjhxezP88eekHbzooAmbotzhOYifj72ej
kK+J73qyimCip7biATB27TAGjsYSKZRxNsOmIRUOiGakaf1RTi4oso6nADoakarX1Cq/qRAojiBh
0VfpcOaDbRwOIaa33tl4uvZYGK79ptLwNYQooCrWbVUlXgqWOb4Q2ivwnSd9cLS1YVKnAURDVVC7
6zGwnINyPNI/Szh0wsrxwLUl6nNEmSwQoPm5VvjSDHrlc28Oe0sqaJNL7mkPIMUdp2nFDUeSTBre
Sq9kGDexNeDks8CZUjE3kYDFBuGYXVdDZKo7nBrdHPedHipoYbq5STA0IYuhoMm4ZwuN+6431ZPj
kHqZQmFSrvxb7Ou4bUj0bRKbcRILANNsrJMjK7RZJg5JiD2Tt2Z0XO26XH8TEi4KdpFz10AeQuRy
+x9UIqlrosi5Q1dn6EJGJmKkjMQMyv9SZ+AWdzb8e1KeqoVlgkHlmV3mD84VwR4VAn6lE9BSx0Rc
wcZFTiNSIieD7qiUeKXS/0vZcBxDXts14IuvNqdvGNvkt8PmTtEtn1yCi3h3qd5EOtirbkHeu32n
tmySoEcF9etEfvvaLpq/XmhbDw7tyszZsnoUbRsxIAILE+OzA2hIU5AUe0C4wyasF++thpgmEN5f
0oYXOldCmNvqycydfi1cyfYvkkQHzlgTUb59SIeTqySheVNm+a9UOp1GOeb8BTXUfFfO+w6SVsNk
0LbQKVu5/deNCfgWUMGzbG9eFH54bvgIsazj2iShMDRxZxnEeq3dyZx8q+xPZRr+mYWh/KqqDktN
72C/xGfKg1xq4jXx6tc29k5unH30+niqRb0dw+k7RqKA7o8GY85RBudaTPOVzeuqQaYoCZ3BFxaC
ZRU6C0OanNjGc5fGLaQJjgBHRE9OzwfF2BQaiCLMwSXCF3b88KN30bXQ66e8koSURfk5GaNd3Gvl
Nu6Hz7RZIliFWhLbm7cm0X4aI/7HlJcUJw3rknBHkqwmGYB/D08W2NjGi8XRZlVODz1fmZ6ifuA6
GUOwBLVjPIiYGUs/9W9pM2wbMi5mFNJErDRbQ4PIpoNrWBetAWk78fbAcVkWluk9bYKPIMq/l9qc
6uhVE+rDIhTAd1T5qpf6N2bGj7Eyz2bGsao06ImGkX2N3vSSjeRTOt4b+4zQ7xTsBvK9POQN9bbu
rWONppDA+ZNBmJI2t9u8hHQEhPNi0iFvSf6sWB6Gdz6vvSIhfFXadbSRhgspTHSn1B4w5lTFwcb7
BQUsXo2dsY9ZWZaZ8e2OKGTqxRtPADfFHPSrlVX152zZmjiZOI2I5XzIO2Jl0i4i9d7WxXhBQMgQ
ANy4L1gWr2UPZLVsFPDYidklCaBUHKhIW7Hr0vw/zs6kN25kXdN/5eCsD9GMIINBXvTtRY7K1GxZ
luwN4ZHzPPPX90P3ou1UIoW6hSoYsFwOMhjDN7xDuVXsG04e4Gy49BgHRWnfyFpjhbINrCQqCo/0
q79icBhvQnpnUC8QPajNaptYzYNp44qQ1ylNkvrZMrpnF5IWdAqb+6ECWWQn5FfYBRGautLeYlJ2
LPu6p8wz1FtkTDkfMmlf+wA8YefV93EX2ei6kT8qC0RCp6t6hwDZL0riGBF08poujlqxwZ6yMOpv
oTTt26q/o7j3HI/gQGXSPrmJgbqTwb4OYKShbfVrSpZiitloeqeEoGiW5j1SP67G0COCXmGRve69
oP5JyBOvkir+5C5gh54J8IryUNPu3FlFdbWwKw5k6tFRdjHGfUALrLS5pdBPI9aKniLkSmBCZhQJ
JvrSvrGu1PASBhxusBE/m7U0flqxe8Ryp3+Ksqq/DhwYbF6R/UjgUfOHUk3Rv3wkT/jkQgXc2tJJ
NjnunitUPaIN6HDAKca1W7r0ACPkDhxv15qYDBXcoai7LOBEGvZlkj2ZJcBcNxJ3ddQUK68bv9Pj
JqeeR3B3LT4IyCsUJT21RkPzmoNftlPdLd6S+8oAcuOaM9gHNrWouifE4Wn+IjpgWehbUb+4VpX5
VLjEKF1Pq8AfkXSvjHY35dlTFokvo+8erIwqytSln7CDmz8J323WQk0vYS4x5osnwI44bwVd/cun
ZuLbssG+BtGvYebo7U1sfBEWAHswlXem8tYjlRTuF0FYMlsU+pEH3skivk2c8Dvl96upzNO1m06v
SRigpkJuEHG3ZhbdBQEIHW0AB7VNdYSlAGg5ZxZSK9shPYfqqTsYu05ULX9Jdq3oo39O0mIXFB7c
ikFdI1yIRiclyDh2kiMy9dvaArsshriG5lvrrQ7NX/wn1hojdzIXZiXqY8AZNFD9On3G3/7BANQ1
LGpUFr+pXFCU9Vw/GvH0JKLmHq4RbsjxFEBzC6+9yLnBEvdzn5lAi9uJRRN9D7R4KmOFKkUqH4C9
71GvzZf6cLCh0H5t6xjcov4x4iyI1iPgM2EK7vAKOwWMaK5KBUJazI2Czz862BNz+wEBheCH9JAx
yRugKeUWBvSzJAFHqDGGFjCil8zxsekLc2NH3BXIlnFqF3opj8lf+LMSjsQ+6OrSX9V0HBeed/KS
iG6rInOBJxU3PYSGCJDkwpu5ylp0FgLEUVAO74EQYIuC2AFLJV2bTvnsmh5aWHGfbzDuw4l18L4N
LLYoA5cGYlOBQMt0r9ZQ5+4yG+cGneXxrqEbT8JS79LBvy8tTbwSw8mpI3EDke4JnTuepJ7MDdHx
p0EOPxFLHVdNiH802PMjlh1HI6/DQxD0T8pw9qHtgWwrizvyz8WIIUVYRUMJHipcBLj3uW33lOkh
GpjtXR+2dGFj9WvW3hEkFgc74mUHp0CSBD/pDxk0WMwaRwwlY2PY+in1pEySr/om6loBLcIOFcYm
SXYGjSLS5wZ9KPNr3hPSqiy8h+H9uTGKu9HxXhrV4BAD/TOv5F445S0IgWzrcdFOlaIkXLbHGjzI
eijsb0M7ftVRsUcLAHKmadxAbv0FAe5DP4WfAMreI+722S7rryDS2QKpU9NJy3AskPKKJtWWFi97
34Rf787z17AirKL0+dVsFhmUCNAAl8SXoBn2yKFjieQndxmkCkCh+is2DB+RnCJGQchepli6OEyU
NlNzXU6iox6ILvjUhOh5zelBNApcmvqZpfYdDhsGBep4Yw3djzKmux4t568bfSQtvKNE/i1sJ6Dv
sZCbOPWWrpLzUNMzQGclvkfvnPpr2vsbJYFq9l7xsQtHtPCwnQEbNx3RgoeIO9ZqrWp5BC9N29JT
PZzXJVBtwttCZzFiHMwFZPK9VRYIjWskDHu5KQRU4aSLrvPA+9CUGsFIai9j6L5OslJLGesw+fVC
yNPryI5vfcN7lPM0L0SRJ+XVH0MjOgKuzHdlGSVUlkUsVzWCEhR9s/k66xLoHhkluSLOvwF+QzYw
xGdGNTk4T0DncSjufeAdqwjjAQgRzTPo3IyuD9FiHyW3NpL5acl5kZPv0FuvH/GwhIRfwmqVIZmK
ip4DBK1QfhlZ7otKZ6hJqgILmjqim7VqPo5MxqaOK+ovbTHdpHn+Kc7qhwhR7c3gCrTGTRD2sXtV
eSh8Zj50yzmpfkKG+sEtDP4mN7+ERU1yR0sMUWH7ZcIKYFPbvg+JnK9px6x+NQH/0GFtXdE/ghhk
CtAtNrmha+TeVcP/sQKnBh9WZ8OGTvS4ch31ZNIz+dT7km4kvEsKpgV/UfG9I3oDeG1STpSF3rd1
mm/sMQMZEDxaJHxrsxiP1tDiAe0yw8wZwJoyBSQlQCQOxTMsQnubW/pT1Pc/xgF1VEzUvnUloq7N
4G3tGVObVEqgiOj6dgo3k9y4t5T3qKCbbhPTpuCeZj+n2JGUs+p2fgnAr17LgqSILkjblrTtFlwG
tajmupm1/qK0me/iXFiI3gDdp6UY0OJABAlqiJf5mjQ3cuEmW3U2iHUUV/o2xi7lOhtRvaC4ZsIS
QV5S4nnpkPWup6KH8FAY/AWrLigT+ep6OKjQlWoTKmeTpM7npI7Y9F3su+hd5DiGo+tZ/OAKbm+T
3iC4plyFmc8YKMui1mGmPyn5kOUDGl5oZO6w2C668irDUI2yW9kYmubVgKKIGSN1ugtby/J2wVx6
cEfA7aOHWcVUrQLlBce5JbbeSkzBbzA3HXzUyVqsbgGz+eEuh2qBcBtwxi9IBORfnUIC+CvLAXsj
BMXws0Pd7rk0gRBY6I4gZbjoeqzLMvC+au171y3LO1hniIDdKuobzRpHLpLp0C/Ah7sos3yZEyyA
VwYVhOcWovQHRkdqAWfRe1d4yc+AeBJEntdcu5DIMRFI1UIeR0QdSFM+GAmlepcQFlMXJ77BpLv+
VeoBUnJN1p8dK1vZz8gGBHeZhekxpNkQKLmg8AYMVwc0xamTvXalZGOwPj1UkM2QXjmH1Hwdtxov
SEjp1I1motZXKs2QuSLJKe+OOoueRWsZaIQlFt69aR+jdDNaCJdj3kDFcoxL8mDUAKwvfYBMAC7p
VFoXPPmHOlMLsYyzaAcXFz9cAO205GL4Q6JN5aeu6wJvNbPTrjEDF7vJqKpvtctZRPuadFoOjfM6
C8/77kGMfgCJ00FuEb0aPys7wzGzjl1qyU0+WVfaEJG+ah2HrknmWSUkBMOM8arIY/L8Mq3aL15G
xbuh7rkuCQ22menqe78OjXAf4Sfy5GSj+5C6oRpWMx4HpNXoUM5uTrLR0IVGVpRWwIfK7VHCAteq
liIToIoVOmnYVdiAcR/5JoqchlV7BBJEfz/XJeknPMSw/egEKvOASCSts+67oIq3mLuSorcBHqrF
SMkpBBe5RTIqvjJcmafbbJyScN+JlAuVyq/+5EZd+tPVI5CqJtMxPzOtFBBIjr7fyoio1V9TaRCv
uDbI8Sv+DUT0VPysao+YDObbVAh1vEeAPzQ51jELW4myNa21jwpMwwmoW2stc5W32EQKHa06DLy/
urE2vrUGkNItNRmo0MXYcIYaYQUEv0pUd5MVYC0VEp17Pyupi2l7CvzjWIecDL3vN3u/nJMXg8Dl
JhnQayMphmsJWKIEqxNg0WA3JPgg0VN0hdIJO1XcZjNMEGRurJdGyi7rh+k4ozoSbNy+Rajqt9lp
a4EDhUmut1XdGNtQWs1VZPWu3JI7zdiC2XhD+qgqIodYvdAcbmCQUJUjwwzmj9KDE4VGUOatsZce
wcQIBzQt1Raw2SOyI+ydwq1oFWoqUYBP3HwTNLoTh3FG1g0UBIaa4AthKyO/C1oFGd9OlpgnWEG5
EXUn7qa5Fb8IJNBfaDLXsI8znl6whdETAYvvgnnOMDV9QEcZ1XM4w2m/7fsWVV4swTEAdLLuRUM2
2JVoNR1/e3a51NafY4xc/FvLnPoBA3iZ3OgI+OqmcVwOytniyQtjKmuatTOmv0AXmsfBUgEWILEA
GaHA426jDIWmOxfluWwFPS5DWrBrb/FvBy4EWuCLWSJDPdJFXqDjjb9LM5qikJT5COuuU8vZECe0
Mp2SQoKIh7nbZyH+0QNYiIxUdSIYHhDtsG+Nuutm0K9e6j38h4+H6acMwqNDQLp4S3rNj2yqB2MN
GnV8sVuQY//Bbj6MaeIFx7qDpzHkoOCljx1Flk+IwofOV6PvbqiEmFBfDNRrYpal0UT2PkzbQ2xQ
p6xjLZ+xMVysHe3oGmyhupEyljQyy9qwwYekzStUMb0LkV/YRVUPJh3RtU91VQCN8lE1uMLYNPoW
2SEZX+8Z8ZVdFuBIM6MgyfUokzzUo+SzRxje3f1H9JQeZS+KA1yZNgDbgPYmvhdz+tT2cdut6qZC
VEeyJysqx1BldGZaYu30Ttd/+ve//tf/+d/fx/8KfhYPRYrYff6vvMseiihvm//+t/73v8r/97uH
H//9b/TnHIu7nn89ISyXWg4///71Q5QH/GHxn7rrG7gShntA3JbeAjJQmy7vQ+RNLPGUo0a1GXsW
/OVB1blBJRk+/nwoH0r596AUZvxQhaN3CKcoCIH1jqR7ll/A9gTK3qn95eHst8N5ji0AEJqAJbVY
fv7HO6aVTWckjZzDDFUbzdLSbz57mFi+81bOmWE8j7dxLJOr2LP+HqYSY2/MAH9x0VZIktjiQ8cR
8+Ki/7ONayO+vvxWwnwznm3y2RzbdG3LJPX9e7zBGXVnYAqLtV+LvYTCH2hsh/HQ502KYJXwr7vF
CRDRqmIv1QILrpdw9fJTuGcegvjeFhKEuaOsk/Wj/BS3mtYMjj5k8xCMaJq8tslsfdNZV2dUcNIq
3bSi4HpJRyHzzT8f3pLKsS2m0fHUyZwXXoL0Mr4TRycfog9c1q0kzRlJOBUtjpqrcpH47I8OAhmH
y0O/XVW2qcC4/B5Z8xH+nn4SoznMjIzpl7qYYXxZM164CDh628sDieVD/r1HGQmso6CiQLvcPvnQ
scxqaOzSOIzkNUDOdQLFIoMa8uIhs3fHhaTpBjVuBY++C2hWdvYkpi3wVIf6yOTk7zzQuW+uNEeH
5wnEFk7PDOyOsClKouDYF8ZjhY7lpoSZfgWP8dvsW3Kj61J+yHs8Ty5PxNtjg3mg5GR7DIpFwcla
s8glfRO426HyzPIegvd840RJ8IGWU/z0z4dyTFRphEaOxTrdy9QW+JoG6yq0Ei4t4bcPtScBylae
eGcfn5tNR9pKW8rm1Rzv73VUTV4bR60Kjo1hlTbVK4EuPtDjEju4pY+BWkuq6UBCtAccB8fo8pue
WcaWcEwLHgv4PXW6gwbTAtRRdcERZNVS6EcuLd5jtGlY68sDnX1PZ1m+0kSw9HSgPvH7SoEho3Wg
GxgReQQkmgKLZRYQ2uzye2VO2bopLffq8sBvz2WGtDmYTe3a2rOWB/vj+O+KqZuKwfAPPhjeI4Kg
7QsfVV+3gtpKwY59vTye+L0BTjassCm9ak8KZZriZMQhqz1+2vqHPIonudM2WeNm8uEe0P1qE7CV
uHJ8ikjXMeKVUK/XEM0IQxG2X0xaqDSgRYdJVr9qYCVCFrHgD21QlMUTRWGZ96Po1H1Ca+c2UbIt
15yuIP9GgPer2FLo5fSUVcLVWA/uA8okkOqqOPpkDJUIiahr4NDIBOGJWkWCvC+L6gRxZeYFOIRZ
iU3hZM698slTNtTfvNfluns2STTdJXIilAsqp0csAi/Y8SZwUhMnIpi/E7pGEBeQmM63ZplFEADS
3HtJAUc+aBtPhCoewWTNKKc4K1EMuJVMdMSbdaja7oraA2lvCxfyc4ry5hN8O6hybm0IaoyRbX5G
cEgZh65KUBSBttA8It0MZD+UNmhxiaNW8upSp/A3g81koowSzR/cOifpp+RQgqDIZnqsZFAKVy+j
QVvdlvQX1lnftt2mBTLwOICSvTLrZPyOo7N9q0E/BRSlHASJUHfsYcfyN3lXKoNjvDXyAq2/Ku9J
6XIu4hnnhwB1fTmMX0w5R4+x4cVgwQrMGNbtpPqPSWjUGE4FFIkypMGfUrrQ9SFCLBvJXZmpjz5m
UVdZ0rj3JEwAXNAupcGcEMP/8GEoQh+g7o9xJgk5WAmceJ50TRsGbHnpfQC6jwh3kSFQ/xFlIFRQ
3AiPxPVAu/Ab9Xgm/fI6X47b01WubUQJlntAgAc52VcUNuh0JtFxLv14gxxJiOd2Qy+0tuetxodo
O+tIHy8PeuYO4PhgwVFCMyW7+e9BQ9cs+sh2IyRbDOWvnTYbKdvaWn9VYYs15+XRzrwio2nw0kpR
XJUnZ/Nkmq5E7iyC8e1AyjbCZqC8MpHBFH3SwCpwG4TUrKR/5wg5N65wiMc9Rqa3e/KWE169gKiT
+BiWpJnQROABk8eWV16dlNDrDRwdtw7On++EU2eOSqq1WpGhupZilv+e3SGa6wTF0fCoY4BY45Cp
FNV6KExrL0Y8kfLBHP+6PMXnwlhpSVIPRxHAKXO5oP44nhWCr2aHMeKxVHG+Dt0cFExOmF7bE9rZ
bUI1G+jIJqgxA4uRVKTb0/ZPlx/i3KqybOJIkyvYfXsHGwE8fTCMR8Rb6itVIlUJTztammLGO0tq
WTInu0ZajiXg7nE/CH0SxMgkZEVVVXTEHyW3r1KDGPOG1a5vlJllz8jmNK+uGOie57OLuH9Reek7
keu51UXk5iErJokpT+OoyHb6Igaedmztukejw/0YSwjwEAa+ScBuVyWuOO9EGcuNd/rWnqAPawOo
Wy7hvz+yFos+g4XVhGic8GCBRVnFRv8dDSdcpNNFjKbA5sqyffOdgc98Wa4nFpejXQ4reXJIRX4N
1ikiP1ENqHw0bqfXQOb92h3c/vHyIjqzeSxYvTbXuekSbpwcFqnf92WA8MWRJGThX9AuLHJi8qhw
XqySeuTl4c4FboQX8ncwbJOB/T2lAOcmJ06Jwi0YBRN4+ZiTsApd2DWXBzqzYokO2RuKLMdT9skU
OrZy51qQfuiAKgqV4sXHNIhvssn9NvWOhWWsjrb5iLJMnRfRO/vl3KxKALOmZ+GtBBLt79fEhIY5
tNB8AoykD6V0oTYUlvsyogu4tzMjyv7569pKEJ8Kj+qEZy4P9Md5RP+nmbvCUYcgrkG0Q98FpIZG
J0qPeuq7XyistuGViedHcQzizEUvOa3r/vbypJ95baXwPXPh1HBOnE66KjxdOaIi59P9d8q16JB1
sKANLOqvJUnd/vJwZ7aJ4h+yKtOUSO2erF3Vm8Ls5tI4GKlh3Q6DWRyTsAyfLKzSdpeHOnMUMJLL
N/O0I+zT7HExa7YSIrxDBP70ZWhAMViYAF03ZMCbBbT1uS1grJn0XN/5smdfUktyD5ciEJfr31+2
mSLdWfNsHEqcgq/6IRZbPATNTU6mvP0fvCR4ZNciB6AodLJnYpUpDAon4+AoqM5Z7823ddU2m7qN
5aHyGxSMSpuyfQzR//LI515SK8FFpoTgY56MbFlR1Mt2sVob3OGIDkS7Rhwbg27ddR8uD/W7cPb3
qY5UnU2azMHuUoQ5OYJGoHwiN3OCMcjTs5O32xLVLsOcuUgTe+u7xi1G7U+1k1x3kXNcXL42ZtBD
BYSOEFr37zzOcomcPs6S5ZGuu473JmoqyymQKXbaR8OwPowufShPbjv4ZUmDUa0G9YMAHY4RebOf
4LPCDlGoVAT1y1zEz/+TZ+HjC4+TUzj65MIDhoClW5jRRUfCbd9E2QekI9J1ZArouGjzOuRNWCPm
yaoZDdCCgGDnWr22YNnyeHznDBXy7cyQAQv+MamUeXLZk3+caXgR8ubpGB6TSiz4b/BoAP88JF8D
w/KiPcWl/rGfcODVIPhWqMvHz5YmkQH3aH8uMDZL33ukZW2cfCxCW/IyVEiolZ4WDqU3B1IJQi4V
p/MPe6yjVzsYA8RxJshCvljwFNNgoSwWCMO6S/pefcFbJIGH5jfJP726TWQTCBK4ZhzNL8v8/TE/
2pt81IhS82DlTE+kzSs2z7VFH2ilOqShLy+ON/EXoymTCIy+jXaVe7o26Jp3aFnPB/Q6xUOgRujA
4S6C+rczO3rPkVe9tzfODik825Ka4Mtxl1ryHy84CnfG8TYyDw7cPvB/aZJeGxX5+4MDvdY52Igu
4mNj1/L18ru+uceWd9U25VGLeohyTlbeYAvkoaH/HvqufIIZ8rVw03u0PIp168p/evQxFlaxkiDz
d9XuJFRQugwyWJT41NdzufGHCgxH0wPNC6x3Rnpzh5mmLdjd3M0kv544+YJe4nmp66bjIUH1/zFU
E7T/0gumF2la3rDPp8EmLEOifi2roY22/3hObcrtlLRsj5kVJxFK4vSxm3bZeLBavFsT9wnH5gPN
7uuug0l8eaw3USZvSn/IW4qTLlfnyZyOvgmLzONNhwpNBBCGqCHRKA6z6p2BziwUEjD2oBaKM+E0
Q1C51TTwV4YDKp9wY1VuwwgAcHAt86Z/LOzq6+UXOzseJzONM+kK3vDvHVGaGEHFYz4ecsESibPq
GcVtuHCBbtZF2D1cHu3sNP7/0fTJ/gtDLKxyANAHOLzfsSkPYFAO6TvrYrna/zpS+VaWia4OR5kt
1Om3kvA3e+T3+FZePdWwSszhaaL32u7mGSuJd/aAdXY4QhzXIZZjFZ68k1VJr0UDaTr4oZM82wk0
1A3V1Rm8P7RyqKzOCIfWl92Qbwwncr6CQUOYnZJoQNU3q5zbunT0o+6U8biQ/Z+FCYUjH9xP0ETp
BxrJzxSVimrqgUW0w10yTFycnpMqzOciDQm/yYf6JRaF9RmduPFpNobiV1rhZEA3BnWOdQbMCrCN
AGBGGb0qfo4qbmpyP6STP//zD0x2xLnOIUQWuEzWHwfsYA31FHjxdEDGpXuOs7QAj2B5dvfON/5d
+jn9yLajCZ0Joi2ukL8Hag3DyROuTHjfi0eWObUKDVk7qjEpGlA4SB0kTTZwlRJz1zngZvb5OOGu
terdtq4PSNv0AKXmzs43YphgF/fpjK2C70weaLFUHDrf6+hqt4ALBeigD1MwwwVKsEH7aBQ2Nhq6
NDx3Oyj4y3nZmShVCLSekUa15N6ASPaMKjhlGquDGIQ9dV80T4Vd+tfTZPnvNRXOrUGbwpztcRzy
UU8uboANc4kc9XQA06mH3dSLMt4wAeBZMYKBbHH5K/8+Wk9mn12shEWTl2DBPlnzeRuWExrz84Gw
cTWZ1X2AFDSIrdWQ6a1l3Yp8X6WP0sfhq4HR0exbPd3G1Qi5mw6/914j/dyxAvHYcYmkJBH4yeN0
sca4NWhZdR7qQuuuQtJkZ4vZd/eXX/zcaanovFF3ZYlTf/171bl2WvgOytCHudfRp7JcSMXEqXFw
i8g0DXvDNFB1uzzmmZiFhJ9JXqpGyFmdfNumnWodNc1EhRzFli5L9pYDBDmz50dolJiL0em8POK5
6USrlxtIm6QRp3cComdthWUFb5mBA86MpjuaSCi+U8L+HW2fLCKgD/QWUUxHpfX3wfrHWQFq2ieq
bMWhyue12YJ4CfytgsuMQMK2B4YSiY8m8PMJkeCJXg46Xy1odtTLaiw5gqc4vxtn8oRyRD7hZdYN
PtG/vAHQV/nqVCUeJIcGMRuYNP94eig3eVjV0mvHpuIkFtBTjpkSyJXDIol53UlUvwOva965V37H
oqfTo4hUF0QB7cLTYJy72sYsIwI8lbhJh0xGuVg1pKMkL+r42bzu3XF8DnOX3/CzIv1MY6vatVGs
SbDmor5b1F+rq5BFKcnvqilZ9WZtf8hb2NLosyQYArsx1WYifeGjbumF8cd66JtPEVoTiFLGNTCu
sO3gL9b+DH+7cxGyFB1VChk4/qvTDD0ESOW03yKnRP8ZKOdzPyXyw2IPh1MwjbVgM2Dw19+16If3
xxDx9HjjGwr1Km9I0CJqwIBigTzhoM5RleZIV+Ax+0L9o4aOW8+4AJexaQ5r2ZTjq0AsI0RR0cX8
xmvtFnyDHoCaZWUkUBdwoGyAmfbXOEiFcMrsOf9Ww3VV+xKZThRthwngf+cv8lZu1ZXo5ZYy+wK3
Nao22oRLCeA/tG6D2Ux/xa10UoRey+S7543GjwEfA7VyYSh3YOYUVmrQR6IVyD6YcV1pheEOWQ6B
2itAsO0w+elXnG7N+p3VJ5aI7GRd0IlXZIwUxbTjLWfUH9smwZTB8yiqHDQGoiG6SJ63r+GMkdlc
YRiPbytqniiHd97XEfKQHrAsxKptkeCBFZd/TIJqMwAwT9T8zrkhzlxDwCE0R7FlEZjL5WD549Ey
h5ijCSB88Gm2Bp5QXSw2gQsErGl+TCgjJqjaDV6KMUH9Aw24lWEGO1hD65xeoIlayeWNeuZxtM1p
bUumizrbSXqC3qFdemNmH9D8APVqwJmd3Oohjd9rdZ85ohUnNCgY0hDyrtNroXansHIrpJaHEf1y
K5H9tQ+rGox8omcY9EDbnpsmke9cR28rTyb9Pyaa0r5DE+W0hWEaADz9inu4hN+cdortdAeJ8qir
cptWL6O2Nwq5l9y/sfFeGmp5hQDnejbfy1rOBwR/PMjJDFgMKgdURg5lA2Owupo9ZM2K/lj48rBs
ed2520jK3Uwjt6kFTRZUNt38Uw++QtdfjKl/b5voZR+c7BON4ggTpPlVnwYFhZ1hWNVU9kHMOPet
/RFD37XQfSDXlucO7ZWH1wLwbyt6jf0SV5Gm7I/egn+PR7wLfCMB4Kut9gOQAEpT2STRaiVDfI71
UK273LIRC9EQ/stGfR5ahIbREZtRcS9QskO/In3Fw8v9XuJ3sR9NoA/E6XlxX/lpcB8XYbNpRhs6
OeTo+mlILOT7lffNH21MFy2nx03CiT+A/PbvLVShMOPAhno19BptnrDMmpVjD+FClEWKpsAy896y
5vEe3X15pc3JydB+BW9np2iShbItQFbUzqe80DUaIlCRS6+gIpr24ImRCbK3+EM2K9fE+tCFxLVS
xCIP0WxpeCQDov6eHw3o+3lqOijw4hkAK0zc+A1veG1RMnqN1KxucVVttqDAbPLHXMsjta0MoVdQ
qEvwtjOncsKvhEwp7+d4X1WWc+P59nJyYRE2R1l7A7IuXYulEtj6SBoGk4ZTiSvnLYq9ORbxGia5
RXFo6zdh/VChIoQbd4Vg4NAjAVijuf8lL9KIYzqammYlejncN3A6d166WEyrxHMWYYRyDfEbHyRr
8g915bl7D/G2fWDnahsC+14D3KfqbpfT9FphDb1aiGP3tYOvWoCq9PPYARJOM0j0WQx8x65rrpa4
zA6Jj0sEPcTqQxz2/q6uqHxA6Td3sedR/k7CeJuprLzLBJ1FbY3uFRr97b7xa+fo69y4jstY3JG+
wNP2DYmgSWN8cVy0GdGemb+FZKDoEYlFq1y1VrMzPVl9JfQOd11dtp+KKYHOERsPeVUhMTrWtfNN
IoNsr0SOf+GqEIxT4Np6QAcLGVjTuqKlnKLEGiu5DrFvDfcGwLl1aS2Zg0jdKNkDlU8PGRaKJcYj
HR65ftnjLGgPTvoyOxM8fg+RSKvu8ZExE+/XLFFp3KILhzy+HINbUxfdFrmb7h4/gbZ6Z5ufO+KB
fBIh0RKzXefkxpEW5iX+lNqHIoZCkKO2vmsbIpowbt4Jw8+NhCmhMpceHGW8kzA8TGQJ2yDDIqWX
v0IfvSmaYwQ0zt3lS+vcmU6P1qNnQlUUh4nlQf64RKvBHMIiCNRBVpmC4hBmI9KhZeKLdcrcjrge
+OXw0wxtFz+WRrxANEjQ7MgNHCzR4ZisTwjYtTFhkoduuxY5lJrLz3juaPUoGElsxahVnWb5TZaz
qA3TPsTs6R+2iK0D+gDqJavr9DG3xDtFhXNT74HNBmnJ9L+BRpQpmPrcSNRhMBwfNWAj2jYCzn3l
d9nHy292digwlaZDQUcL92Q9jSm3REeL52ALvzC2yajN6NgKOrs4l85W+HB5uOVaPLmjKLpZFkkE
5dM3sZxhD1Qdets66CqBihUhVHmPjaBo97mIgvY1E1Pib/TcGsOmd2L94/Lwb+IWSmTEayRg3JHy
TSaj3FIqBouP0h2n29AfsOJbAD5+E3X3GOTGByiF1TtBy5v4lUEVZQOanjaJ7Sle26foXivDiyA0
+n62aZIGceKykpB/qNuV4RWmtDTq5i6OfplUedqVzr3hnTd/C7f5XSixQCmYYFtBFP+9y4o8H2TG
TjuaGtvd1Qg8/GPY8/0xMycpWNclHl8rlpr45UjfD7hRCti/XJv9O3nwm820PAndH0GXTCIqdBKl
+h2CmEOX0Su0rWxfWjR8sAXKD6r0mrsMFYl3WupnPjodfUoJ3LnU6E4bz1OFGJOHlcbRL7t4J8vs
sTa0jdslRWc3CbN9QQr1zqF2dkxKdUQpdHw856RDSqSCIbUBq7CIbfwNPIU7y4DsEUSt6WbUY3yd
OWJ+J/w/Nyh7SxP60050TvvcsJW0i1R1BNnPnH/UcRT+SlRp4EzmINRtJRB9iWMgir5zOr45Q/ig
dEXYznR6gGovz/XHAW6CQPVN2UTHPpuFsVGZm6RgeqbotqtqAE2X9/BbWPwyHDmXY3NtOOKU1qEb
uwK1GfKahgRGiSn5PnEtY4vIAV5tQdsTm6BNF4fux8RrvqHI1K7t3uveuYmXk/Gvo2x5DJeCDmwW
FvLphiLXAshXGXSdUyP8AV/M3k0uDZl33nYp5Z0Ow71jLiLHlB9PJxdXwTpJmig6eqE9Q2TNzebR
w88Lz8p5RnTYqn5hQRM8pbXZ3/W4qG57u2yvLj/FuS0LDIfGLC/LMXZyeIDu7HU/8K6iwgvArGEC
yyRe+MppGn0cPPf58njy7VsrkCdUnDimlxbUsuT+WFIYxZgq8wnVpryCy5JPs/0Y1G3wMxR2gl0y
2jRodYZa3+UOXptJS6Q5yQD3B3xf2m+xVYCDxvvZqQCJdoFC/E27wy42K7jZs9N5m9LHynhnKh8/
lLFA5vIfb0ZwlDb9GFaGC1Tq5A3MiowLSnd0HDUop3VlJfW9APeLEU3S3ikA1jfYE4b6nd3xdi/+
jhhoZ7sWd+zpwZMi2B7hd5AeaWCWTzkgMuLcur3zTdh2lz/S2w1AZAJolLGAFDqnoFEsYcts6pv4
mM9ecF1W6HyHIZzefz4KVRx6nrQ9CIpO5jExm4CT1I6ODc2tKwuRD/RbVLH956M4zpI5L63yN9QW
wo1Q4T8UHcFbW9d9CsI7zarp6fIob7eRMqkww5ai1sw7nRyUkxFN1WCxJlxIxNcYotRXCeTbdCUm
8ymtsOm5PN65xcA9KxS3HhHPKVK7jUcHu2DAKI4sqv0YaGNPluVtTejs70zg27uHV9NQsbjRiS9O
P5NdJhWqO6hHzA6FzP/L2Xn1yqmka/gXIZGhbmk6egUvZ/sGOW1ikfOvPw8+N150q5FnpAnaHrm6
qPSFNxzdIcxfgmYcvmh6qEw7JFtSzKHDeNzCPd0IbJaDRlxHcZCQbs0vUcy+LJ2W16fIbGeHiyyy
Uin5mEIrig++U+yXhLzxrZSw5Ywk3ewNXSFaDBBXnALWE73Sq6/sFnFD9kR8VzYpxlsY0Imnqm+i
N3OJSoLO2n6PebOQC0bVwmvHvEVn05wEgvsyNI/3l/w62LRwHiFpoFhPV3iNu6iUwrEQBRdnp6UW
aqbNSwmZdT+Vve2hgBp/a1uz3MealT9i+r6FTb0ui1ES5NoGMcBiEGavTmuNQwV2zdBKoyZooMyi
SdFSiN/1+aR5kP3LXShKDDrDOQGelqNqn0aUYEZsa2ytG33qeAnixtP0FLThcGoiKk/3P9CNjQoY
g/yZBwaU/frWksJpSwML0bNFIPGmT6rwVCd9htDprOzUXKiHsCrVjVW5cfDBp3Hi6S4x+hoiHIej
Xrnh6J5Lir4PaB/rBzRlox2JF9Le4ybs+sYkl4CXcwGY1KJ79/r5DFCDrXkToT4VIsSSJNb8WdHT
gxvpzmFwI8UvLD7v/S9r3Hi0F1LxcrPRoL7KriARtLgGi+Cs4Y37TM4uG9+wM5SyqNiODxaWdNOu
zVBx92MIzF+gcJofYbxgO6ZH2kz4NHdPFA7bBiuImK5G3SJfuQsB2wCea7pFcQFlxOqT2WT1b8cA
7YMCklVYx7lK9DeBVRlI6Edz8EMdLfermmfoSqJZuY8ywNHu5I4oFCv2Vmv+xi0L3JMIjUaA61x1
5t3IxubLDUEqQ3U7yc6oETaoYAChKLGRPt8eipSCqHNBZq/iMNuAIl+rinJOdDs8umKevko5hm8m
t5Ebq3ljCy1hiyBhFZAj1iV+pxaRM2Mic9bHJPGHEpM8hL6aZ71p3kFrjL3KMLa6+reOCdcWCF0i
e3jbq22rjkMaKrzR53IIMdNoFcN+iYcS8tpsINZCDTNyN66DG0EMDRN0G5YuDhQY4/VJKSmZ21mj
KeeiS3MJeGHUH7E9R/vo/uG4sXJcxvSJAG5R+FiH8cgztO3YAc9F1qX0OiKQBsc6KR5UHRTD/bFu
vAHU7HjydYNdSYr0ek7FgNiNaHJA3Zo7UlgInCzZ1Yu2hY8Zj/HeLpPsP+mM8+fOQgtv1/bmkOzv
/4YbSwkjYkmNBJyIK6QcNvGN6LSZBBh1xUtsU1XRMfNASALF5X6utH9dx6VSycVDiQVYMizM13PO
BuRYkcmHjw4vETVHpIrVnW5h7LGxkFcTYyCHzUIrnC8LwvH1QIBLzAoxKDTbp1n7r5QFdeZJIhaM
8pglel8tE4Qh73/Mq026jMm/4NrR1yGreD1mi/4+PDVUfAKE6TtcmKFrgh+e7E/3x7k684zDo2HT
hbdpw69DqalE0AiZeHmpqTZi8YCJA4xVBfCQU+70RVovdqL28/1BrwO4ZVRdsFd0iNeUyV7PLiB2
W2wo5EUWKMRONpYXTWH0L7pj47Uj8B7Km874IKDRHuwClzlVQpy8/yNurCqFOYoYpDFUeNf5pi4r
bjhEWi9dQk1sl9KGnnYGnPPWyxBe/q8nf9oa87qQYWN8R5uWmHmBCF7fPZaBUSpy7YMsB6ByZsC7
WLxbHIYLVQl+TEY1g7BBSVHpGhN71ulrNwZbVaMbm4uaO7yBhehIgXt1AxbsrFHOcwpnQORvw6QQ
DxTEtu7Zq/uPuZJcgbEmryc6XS0yAsLzGGJ2fBmHoYbsPjQXZ4ySU2rV3fHf13LhJej6/7/Hq6E0
F3s6OKLpxYQu+Q0ZMeunqeKb40F3L5F/Lu361/0Rb31C0JBg0QxwvtY6z+pT9D+bPEwv9VRV6GeN
OHp4SVp9uT+My0F4VQriG/49zLKJ/yqKoLeVG8AskotUSqQzJxXhFJrKFp3MqIjizyFyZBLfexys
PNTkza3e061pQibgoCCNcB06Y0gtdS3TkkutdxJH7Fw6b8U4Il9+f543riE6A8YfLCviNGvQGSJ8
BVBhDZ8BHTQlXGZYLIiKou1G962vp2+p05UbV+ytC2C5W12KTaRO67NoB+1QlnmDcqozuL40jckr
44mdGmBkhj6SvTHHW2uJKwAYDdi+1/jqonLcWrolm1RtlQfbALMO4IgLdoqy93Xuhh7h87yb9Hyr
l3UVHdjctMhpLFRfQqz1ZpX9pKeYNaQXVGGR7p7tOZ89JBAxJoNfg2KhnRZK40vszj5kmSa+43xt
bZTkb9wGi7oGxXHIdrC0V3dO0IQxyl/wnBMsE9/W7OCXCmifj5iMubGwNzYtiRc5MQ8aLYD1e02F
zuiSloIYDmD1zxpBBUwdRpvu7v1Ne2NKjAMghgeECa0/q2ZOSlA5cXZxILA9Z4PiHHrKZ8DYx2zj
gtNvbFauNnh0PNM8G87qhktsHKjkbKQYdYC6wdfARWTTjUvEStlq/duoc9qPKsYg3+jDiwdU7cR3
gLL9j0EtzUdRou8HkAJdL9+a6cruLKsPYd5VRsIrG9fvzQGULxIZg/E117ouhSeEMddQmSL2W4GO
NXKgGD34EH3st+GApurGot04HRAxYQxD64KsvI6WR32KILwr+QUlP/JAu2mt92rk6i85NtClX6p1
050XKGfoWb1wPt5fyltbBnQTzyHbBhzNKsvSx7Ftg0IvLnhe4bSnlF9qhP329we5cckR8pARUDx1
rqn+qBrXo1JTPa3tkJpVT03Ck3n/3WCKb0pDyPeKNH7dH/NP0rZ6QTjD+IkBE1qQ+6uZqSOobMp3
yaWiXPufbjbixYjxbjWA7zder0n3YQxK/NIGa35B7brA/ThsEKfVBPQ9QEsOxmFtXM0YtDZB6uld
aHJhUJr7OfQ9grlhndq1xx2jHXGxzB6jeoAF0ChR+NWqwxRRzirsJ7SZ6uaNmZRLvNzokyTiGJFk
N9oJ7bgGmUksdVHmRBW7HIbvQUJ8iOaCkn1s1KSCNsre9wzUEb6AQqSmwMG3PqEeaj1YGu9+YZW9
e8w0J2gPdTaDfUw5irY/JmpEFNBSHqciERtbZNo/odL68y40d3hIC5tsXXwzNFnkaOzGF6erqw9q
Sn/IU4yuf48017Rv0S1c/Nrt+lkKiNWeFTTBe+jx5Xd31PJPI2KG0c6BnLJVB77ea8QlPDQLtRl5
9T+B6F+BwyKgApwIgmRbKmXssbDl70GN9A4TyAal0yZPlcuICMn/cCmy17hzKA4bQJ6XH/bXwJkd
gVUZ2G+zLY0HyqPDLpbEYGo6/zPhzNYFQvN46nDVG1cJdthnyLuVBCe5gTy2p9VVGO9oeOMciKbS
d4U8baMYc+OSghUP/hF+Hed43dd3AiuNMUyML2rvZkccibt9HlSoyUZGcLBwB95VJZK6RTP8vn+M
bzw18LUxOiDDx9p8HUungcxyCfLnAhjO8NFOVs9uv2jtq2O/IVJ1ayiiBR4qolvwKMuf/7WA9M17
pEpnatv9VB3ymF5cOg2IdIwEEP8+q0X1hLOzdGEs/fVQIjfUPmm69AKENP6oQ085lpFjfUtGhDv/
h6EMzgKssxvdHjeZSUbwir/EaB4+6VKPoRctieVYaB/+h6EWgTyKaIAv1msFsAPV3JJZIXfV4nWp
TxR+Gms0vrjqFFkb7+Y1lopTAHZeQAQnz7nCOgjE/LVoCe7mHodYD4UlDAn0PLRKyL3ZjL7wKOof
StIWP1PdCb6DP0F7RXPfDsDsgfKliG7j9gQhz3NYjq0qzfV2Iv2jIqTDRaa2vX7XS3XqhlF1o0vW
1/XRnAHx4lI/fSGoj77d//C37jwk3BZmqGBPrT88VMk4kKKLL2mINUAnX8rYbknpk+wYW+N8iLJ0
qxB8HZbBwqNRSeeDZBChldc7eJRIOvUanSgxNGhtRxDiaKrDy0jN6ENcY6x8f4rX4zEaiDS6XgAh
CZhejydwTxmrrgbNFDm0Vxojxs2gnlti2zxuknd1PiOFfn/M6xVkTLIHDagHpOl1CxP/mmmOcVPE
4a+ST6pK91zM6NibVZdubOabQ1EZcclXeFPXYkh11alNoakEK52qPXQ9tls5Mid7XoHp4f6sbl3l
oIMc+HtIRl0JGsia5iCAyuSCmrv5Ay2c7BjYdeMtCN4P09j/ijsjOeK+Om58zhvFr6UgwhWLLtBS
/lqF8hh6JFWFmcvFNcvyR2vil+EVZmQnT7j9NaOHmD2i23Vdz/suVfP3I0aAn3N1Rj7//ie4/tr8
EINmEak1hRNndf0qIQrr1jixsK1Q9oh4tnszduxD1M3u/v5Q11+bodDkIQ5dpC3XEgCtUFNQLOxb
q7d/DAq2SEhLmpeUC2Ov06B7GIx4gmgYbcFYbg1MAV4D7k6kcFWUTqUadnRno0vtKtYT3AbcDYa4
kOpBS033hxTK/JDmafWIyxEF0Puzvj6tBGHLvbyADOiorG4HabphrwRgaNpUjX0MlJOPw6T8FI1T
n3rAPMf7w91aTwj4BsRU0gsktl5fDvbYKkHTptHFSNsR+408OWMfjCIdgfXp/lC3ZrbUpwk0eOGu
1nMGFoB5bhCCOdEUWFQCD7q5K98YtRVDQKi2pCuXn/46zKatQSjLh1zQblf3nqE4Ac5k8aUzKAjh
AhaeqhRbgSKJq0sEjsLvyWX3Y5/me6OpxKf70731ZSnCs4eJM3nUlz//KybSqlQrhIGSV4c3buAV
ej2+j7J6+KBgfXq+P9Z1Kro00i1onou+8NUrlhqddMNCBzEyJ9EzfGbtU4fjx8YC3poRmFAg2Pwb
jNdqr7RxgKK1nnAJUTV8FCRLvU9bB7xiSddV2bhpbp1CFCEQyrRpl7I7X38/tiO61QZYG0kR6ETt
+z9UC7E81VC7Q/Qs35Uy6Hdkh1tIjauPyYotATNhM8EYQe3rgTlxsepWiXV2QLzus7BoAeK0zff7
S3YVeCz7gqiDWrdp0q9ZuuR/bQ+kx81SZpV11uAIIGDQFs9EZNrJapTkAy4CBjSRbtjQwLlawWXQ
JVCnXko0sO7WyhLJyRIsEcrmmMuinDKdFN35LxqGf1Y7W6BE2h9+EcWZK3auUikJG74az+PYf1o8
wrzJth5GBX54G23RrK5ulmUwhIbQhaB2d5XpIAKvYgBdjucmq2L8XmbzM4bw2gEwHyrPWh28v792
t8YDxkPliegZ1ZTV1mxDtcmTOOzOtTDKpz4wo7dFm7vtSZLWdzsdecTJvz/kNdQRrC5geCJVmvow
LVbXCe4iGVCGfDqLRI3t/+LWVuwnEwH+6KV0TNyYijZFPAq92CDY4z2ivahJl/xnycHBHTa0kH1G
IcFGLieODOrHtRaeLHxBoKOWSfulmNTgZy+a9KHpFFt/scVAt/v+HG58tkUwTaPyiTonccxqy1Mu
n6NegaEZ9vOxzXt5Gscme2PIVP+Z19bw5f54N3Y7PV4CNrChBL5rbKUR6UbPWjFe7f6eDGzKIrd4
7DX35z+Pw5Nm0AFjF4KrXG2HasK/PFQRXBmqLPaD1mpwxkhgbrpZsZH9/kGhv3rUqMfRTkYcCHYj
b8uqVDJqFa6Bs8FWn9UCqWtkINJjOeGxe5RTVUpvJpm193MrZnFJ63y03veajr8q3UXa+wolW4ha
qkhTP13IQ9QVTZw7NSzlAM/knenurMEYtzT2byz9gpoEi0KGy+Wz2r11ObjW1CvjedJy8X2geEWO
peenppuMd1QOmo3H47ppyncCT+C6S15nXrEp2p4aljI7w5l3P9AOtT3IX9agfFf72haeVZthfsyg
WIu9NbX1N/BYpbnX41J5IWqwio3L/uotY6GI3gkl2ZDkQ6vpZ2rmwOooW+hAVDTDPjVP5WgUaA8F
pfpYqOZUcU/N/c5x+vTfTx2Ck0tfY9Gl4Ku8PnWyEVPVdk5z1kX6HwpofquV2CHyfHv6hCjv/bNw
a6b0Skj5EAa61ulpRtsKgmlozpXVQK2Gkqn+CqMu/Q60BQfCrKkejJzWAm53SbsF2ruxyxYcuGty
BhHxWwcoNfYGRptg3AEbHssD3LHrBg91FP+9VBUb3I0bYQL9G40HlQYZmNZVSuYqc9WodtScGz1K
nrUpr2Hsbqr73/qexHYk08TNBAqr8z6N2VzgD9Oc2xLnP1J87VjDTtpTvJmO5gSfoRVIuQhsr97d
X8mb8yP/oh9v8JSvWeJl0LqxVXbNOTcwaAziqDvL3An390e5EQZRIaDKQ2bAaVVX80uyIqWczcmg
VdzvuzDljAD623WTIn22yJcsb6eNlbvWu1tyAgIhJod+85UaD0pnMY7uDKUAtRKoolqVRgE2d78u
qlyqpyQFdVJe/sXCm65Ze9Qnlpsub6rBOO46/JgqdLk3Lvfr7UuYS8D7p7l8zXCEqRnxiEfz2crS
58KKBrwqZj8Mu+cxM//9bSRYQnwS4oFDO3v13fMCzRajjPgEgkaWh+V5OJxnB3t7z+zNxN24hG5t
pkXpcilhELysL8AEX3BVVziZEhWVfdDZsJutptxY2OsPCFnMYMOCJQOes+5bhYWKO+uUM0qRfhKZ
EntGJZ6F/k2P8IC+v3E3xvpTsfkrfneUPpkczGfPthG9IzTD5SKID0i0v80Edq73B7sRyTh4y/Nw
LkEnrYvXd3ie4xiLHVN9lomB45YW0JT3Ee3DDDzNNWT17w93Y24AOJC4dem6Y8C8eq6aKaVGsRzK
xJrmj5xf66AaQ/pmRNzqLUCjLQHK6+lxDF06uAS29ODXAVTdWoOL1fd07rSppLlMIy98rEw9/4mZ
cbdR8b0RGoAdhVLosv/ZJ+sQqp6TAe9bwkLyBiv7aOLTZWGiMI9KsJu01oVYmWjOO8Qrpl9ialPh
J3UR/VTcFlMAJ+G/Nt7MG9PnGUGdCrwgCjpr7MFY6tUspD6fUa6Xe/5/AXAdF318S/YbQ10/JzqS
OZx8Knfw4tYbSY/0aZStqp6tIcVvCj/eXe0UuW8JOFFCyNFXJTbeUq+36K1/fDReR66LBNWSU1MT
dgn/X+/hsHeRZqqEfaa43gY7tUN+DqdaxMX0IkMmy8HkI9tFY2r+jiIcbEwtMhDHGJMmO2Rm0H+N
raFsHzunrAxPF30j3kxSqsrRGupI+jEG3L0/gcvzDDrzWK6JdPCJENX0rRlAWPPzSqtj36qQQfw2
6zhy+UOnR8ZOLadEPbrmWLQPKS3W8cLIirkLZ8tMdk0k9FMs4hiHUxoFqBsCkbhUBaU/T49D9aPW
icnceAlu7AhuS5IkPKmQW15fZJAAeqzRhHOucA/DfjjPpNdg1JRgeDlu1eWWAPBqYbhcltN+o/dk
cUh43Sb7PCAxjwFxMD8aKYINtUzUh3wuq0Os2r1vYyP1LoyRH7p/2dyYK+GTQdCG8PuCiXm9L/R4
wReBGj2ruAecM9WekU5q6/d95WxZUtyYqUAEkSeIWiPB+HLv/XVngxrCqwpxknOmi+pjgIkCJgZm
jc8jW1fzsGrXn61cLUsP2ekG9arY/XR/srd+AbnbIgHIkSdHef0LRNdTYR0i92yXGkAmPn31G2hX
gwsuChMXbRjFiVqmrnpO31VyqVXG2gaqChb3esV5RHiMl+rWwkZah3ZmD2YoMUR2ybNB9SFzY0uX
9McaKLbHoyAekNtH1aqKvqC9jxezio+VX4vpE0awoW+Ws+PNhfm7kG7r6+R2O9sYw094Pwb5wqN0
/L7F9lRD59kIG1wK01E/oHAJh9yNqxN+5OpJ05tnQ8ELM5AyeoojS9tjJPo9nKiD4R3+Kx6i78UQ
/OpSZEWbeWwO+aSYnt21zz2H2octJn2lsx7nAAaXUFLE7TOE9uzOeRcoOKLrc1B6mnQ+p6bM/dQN
66ON56qX0l3cW0UweWNc9sfGKR2/AYLzPJaAFRcM1HOC+6HfusDPvMEsww+uzNAIGwqMcQwS+xP8
aQUfdNVQPCXH4Dlw+nqPj4q5D6cMjS67Hybk1xa71LQz9FMt1Pp9luQg9ibRvdVmQ32qjKg72XXx
FT9d/Xc6DN1ulrCYnCGfvsVGkPqhtKoTUonloXbVcLEZrB9xLG/QzHbs54K+yUHMlXGgz2/9GABZ
Yo+rTYewCdFZbPRyZ2XlACbajD8qNMxZxUk6XqRl3XtLSHff66n7uVIRO3Mg3HgySLon2hLjzuya
HDchcz7IQoOJZajZE2q2z1Tesr1dufbDLNXJmwxz+qW4kesPoWlD+wA1vZsLdAlUZOH5CXl8mIKg
OkZlbnHC1PzJVhXUo7Uw8rB7Ej+jQvYfp3G5SMcc8+RynL+UaUPY1gNA+yVDVbvoZmXtu6aeLnqS
Kg/UsLrHomqVxZbe7i+dgCunhtriY9omcm9YHaJj+lwcwb5nmLAW+E4j/L34lKT8xUorHL+FLOwb
NHdeRFK554HE+zPukcijBIuBbQoh35+z1Dr2LhXu1NaT0KvUvHpxMDp4yMoiOU0m/xGOk/jKNZ0f
u0BqH520Cz0pQnWX2W2o7IOk0f6rzbiXXus0w7PSRvEZOn/32KYp0pAVLsWk4AOeOE7c2z+bSdoY
LBOy+4HQM3TQndzBQb7Wdzh3Jz5mw9lhhobyOUjq7HurYAhbVmP+cUzksJ/1YPSHuMdI2VL4i+Ns
nJ+DMC6PXWakp0EZ8pOKVxFCTOr8o8UyDqEWTVwmwJAPow2DB3PNRUeQDvRDHyX5xe1lgb2Qjlzx
7o9jL81i8RtmVfuoyXm4WHP4sbObN2KCqoJHKwa8mTYdqeb0XtR1YgcTPHyByBIdmj74HFO0f0vd
PoLzL/ULsjofG7NqvDxLFDZxgzhShrDDjCpaHmDwbDUyPptoIXqRYht7tY5RSCi64BzmLVuzCU6O
1mDcHKl4LeP0lI0tpLU8CfbdnH/PQXO+HfAOwWnRPJltg6y5gV1x2wLRyyLjyZx0+VAnDKQM8fiI
UN5wrkIM4RtMZU6E2XxCbuvU06w5P6KWN38Ph/wpTQpuQC2sntysEU9Zq78bwiw6iEZ8N+zJ2muF
RE+QSOGEtk92TLnWPUV0L3ZnbxSVrt4Sugfg5LnLucnpDi8P61+vmY3UaAkyBWccEfQvTijLQy4x
octFaHtLkrSLixzt/eaktjLYqrlfPdvL6ORyi0Y5uhlrPgCO3yG98CzEJaaoT6oYpgeURbNDSAFo
A0F1YyhqnUBBFnkhuGarXDWM9FRkg40JqZ4Wj3EUaO8bbTCeE8RKtpo/V/UIsLKwIUlk4HnTvVtF
qepU9zMqL8F5AgHu8/pRw+p78zjmKBYmTj4tFud5/N/9sEBf/tpXMRieP/DJaa7ByCUIWq2lYpl1
WHdBcK6Mbq4WUM0ANYBir+UnySzrfQUi+XsFye6i1an10BQ0zv3WSqP+UAwhAsZdpsY4phmd9mFA
fQmP9hg4j08q1OkY3crwfQ2owdrlI8JeHoNYpzwp02zxD0NX6/58rr8iWAxifSgyKKLR53q9NZ3Q
joecTt0lbdE1MWJAbpLrcW92qIaNkSLOjRVt6eZf1Rj4huBkTcJIYHY0Q18POlil1ugainXh0LVP
BHcJ97KzBcW4sRlNULHgnYFBgN9ZbUbbSQcFwS/ljDYD1s127u7ZKoi1Zma8ATf5A6ZY7QrGQu4c
YwYygXXVJB6s3pKzqiDwVJnmcaFVKLu8A3TwIJA+fdF4Ynoowkl97PWksTzRo7sF8KtJd7Ve6d0O
3l/1adI6/mkexFz7nfElSabZ8MOY8r8fRIsreZk5WrsLMiJxr2my9smUpZl4KsCrS2XV6gkfOfMj
ghjtBz1os2cnskbUNdK2P9A/1QNvsgCUeSWZVeIVcYjQ3zDPNgIJJhbnQaEVgH3NrHueYKhlfmnQ
ny5jTPp2TR2a0d4sHf1n1Kv9M6YTsJfyRLWIKU3DPNGotcgNaQS/Q4dUs2C19XLE/rBU9L2O32Xh
K4ktHyIr7B285Rz3ucXnr/cy/AJ5luiy/sIZqP440Zz52UmEPVAmxVd+BgD7fa4xN4Bq5DZYbwTV
GcZjerHw5OapDJSvbhaN4Mdr+1lYQbzVo7h5SByXtiVzcCiMvd6vTpCiPpen6MzVYgltjUwzdoUb
tkQs4ZAMQAYK8zmwjGFLDGHJMtb7CgYCdDpVpZO/Ll0LsPnukCS0j2A9DTtTUpbZTcQfKcIIA1bS
eoAx4uf7d8KN5wrIFf04GnFUOtbFeQDr0yQzNvOUiNoivynb1FPofFhvc6sWIMrzwd6hMhbT1e+x
Lb/ILrG2nHduXBKvUp/lz/96NCMzl5lmu9klyILGt7LMOOE2Vm8UIpFRuv7EgO5cePUI1vF2LV/j
r3FSeBOIEtQIrMxK/ntEI+0Qp3W4S4xgelGCyEWHSConU5f2Y9WyNz3LyZRzOFnJS4Lw+i5GTW7X
prW+Z8cPu1lxafe2IALCKA4fsiwyj0Duq+8IsgVvNHi8/iK+fELgLt0BwBWI4svysZkD7RTmVbmr
2kS7WNjuHsZOWI8myY+XRLil2+WMcWAp6rNThFj0uHqm+2EhyoOK6vslgUoZU/YCAEpWZ39F71Mh
LeIGEbGhHDo3dr0MNYmjLbPkfd25wChn1z2OTVEfC6M1fFtE6huseY2DNdrtyUBY85cSx/nbHjXk
h6Hu0CevsQ4biorm4xwAETDKEveToHjAOch9jNII6+JczMeqVqtoX9fTdCp5lvdEBb+pTEa+1g7x
YyWn7I3bklcrtWadepH8UlsSXC6V+oMIOmiqSeXQ9lOco2L3v0Kjiw9hRpomC1PwLqnKpbKNeJdk
Zvohd6buFOQUgkq3htUQBoYXtpG+57o13ojRKg5iEBP+dOPkaeFUH/LZCI6TUQOxnrPKN5VS3VnK
YspqzJBF2yI81ND9vFTBzE6zht9ZxCXZhSXxUztSjrKz/kxA3zRHaxqjZ2vIxZOrTTY1QbQ90Rcl
GgnbwX4O6j74HXTzVw0dUuDCjqNcSnuuYw8iTj54lFriQ7cYQMYNxBGP8ROPQzkd+rpFso9iHLWH
wvVgVYjfcerIXy4yCLjJ18Pn2tYjX0KqO9Kn/FXnsTv7eubIH/VAudAqx+CjWyn2B8SVe1/R8rT1
aKdkzxGYiN3Q2sFO1nl9rLSUXCO1Y39y23YXBro43L9Rrs8yUQYVakpXPMbgCl6fsWIyq86ByH3R
sgzRWbsdT9TCg0/3R7kqmQKYIYRBroQ427gqF5OeGKUTBNmltsbymJuJ/d4160+q3RoXdM6GXUc8
6YXFaG5M7/rCZGDmR2mcQs0VVaGXtjs0cAYuFC+zB7CK6a4fp+6jmpXKXqtGHReiSkdnP5p2Qbxp
dHdDpwNkOKPjmSOoTK916G2pQSfX2/TSBTEm3rle6+8MaD34FkYKilR6igmmF2Uorv5UZR6iIlc1
i3xLOPREn7A+Y0H10MurIc39utMSdkYiCmtfxCV+86miuOapV63yQllStvvJQYPbS0JjOlBGcL+O
2HmWx0VT6kGZ++wjbIbc9SK1iXy7GpTPlLC1cD92fRWe76/59e29aANQEQV6ZmFftvz5X7e3IAUY
cWlGqs7UpN+pebMXLiK+jjXm+7EK/tnOD6bVgvWk0wtK4Eo4zUSJuVXgdV4KqehfQgsJktLS86dK
H6a91ppbKN7r0IPxiAMhsS85pLsKYoU6DHZlY5M7dGO3c+NwOHbzMH0Qom7f5amV+E1jbFVfryNn
sA9k20CY0T+68jyrqLSps5lkF1vpxs8RJBivnV3zkERKkm4UlW8t4MLixEcBIa2rD2rb5lA24chY
Tvspjl3xONVJdQjdLj52RrOlC3at8M4CQmGCDAhd7jrh0SKhOIZEiM5u4+zThAHFp65Is3Bn1Ur4
ZOspImF2KhADdgM1k9Q6Z/lYRJZd7kutiL717QyOMcdBeDwrU1g8uIXSDf4/72pkd8hpF1zzwux7
vauDbCgQRtbJyvJW7ts0nv1OIrtDnTrzgmGo3/0P45GvLwrENCvWoJ/IroASRypMOyixjqcZaCbA
YGTxxxIozkxZdEs/5fqyhkYG+oP8DNY0G/z1FHNu07RWWId2kfRG9YdqH/8g8tQm+IEjuYY1UBie
hVvrv+9P9vq2ZmRKnChD6FTV9VX2GWXJrKg68hSqo+ifGjlWzxoyuW/HSFKCrOO6exMbbY/PI9eJ
pyJ8pW28F9fP4UKhA5u79BYQ9l8d6jnp2rhzEnnBWzY/GqmSvk3j9t+VwyjELJsd5hDN2nWWrQf0
Tw0bNQpaFz9drNQSAANT87Ghk/WDqAidLrsL7beCaq56VETebuziW9OkI0t9hptLv0pestEJnU7r
s4uBnc9PLXMyyvJ90m5J1d24rnSbFJMUHxzc1XWVFE7VY+TGaZEOABAcN97JqiYL7v69vkV+QL1E
XUQMQCouM/7rtUmCjvQ6Bqielar+xsL5GPV8ZPb3swzTjSzsGvuyJCOQdzHcWwh0zmowowvCQZsg
PNkzJiUV8lsUzIMmf0IVp30HcKo49fzIR64fB8xoQ0yJ2DLMtxCjQ5fUfOOpvbWcUKiBx3Fbw7Jb
PbXJ8gC7hC8XFKYT+EFJswMIG7/cP523FhP2E2/6ckZJuF9/4oL6JNWqgQe2J2mpkjr/jCuMS+Qo
gy1D5BtvD00yQrYF9r9Qw1+PhXhaNkjkO3l7yuzUaml+qGcY3CV+Kj6iG1slyxtfkBgIdin1URwd
1pXYMZOWGiIkjDKLXr+Ddq29qWX9z0AtbFPB83GnLiXKKxYZZag2aQI4umXXvmmw+Gk9W6V3huJ5
hpXZXP7gAtI3NseNZaPKA1CLgGFxp1whhgFKBr3AN+2CEfJ0GePKMncWEiq/LTq4sX9/jyzr8roq
AlJ00dwUzI6gcvV2JPoIUU43kksTq51fBXP61UhT4cXxLPdxW2o+vkMbr8atvcK6cXEDxudCW01w
LNKozm2qujhdfLViJXiYm0I+RbWenbAAFhv4/6ut8seFBgA5lQnKzesXecpEoEkceC4YGSVfQkgj
md/nlcw2PiW4w1sfc5GKB48F2kYsv+SvO81pKgdhXiTUSXEVzRfS2Ms4+GQ1zaka5m6H4F+N3USp
Zg+0gg17n7h64nWdkki/Djp6WfjB4W/dRe38IUhpCWPKm1VPqVogRQYqJP6NOQNM9GgaeV/7JKh/
Vggx/dBQKfNnTc+CnRE7zYeoG4uvWqpZ/a6Sqin9dBKJss8rAKS7tLTpgledZVVQ/XO0m8qwVN7P
QPRKz+oco/McUbaOh/ob/7uY59bcRXlBZ36mBmx7VNGy1sdbYP6A59P4G34cvjJFauXOoeystPNy
qytMrwa7Ue0hAKcvWYr3G1EQTTN3CMSXsWszxStp+dHuN1on3OFs0US09qQzLz7x4qLw6v5EiAOd
gMGORvsJVlOb7gY9mh7xSS2dXRFnTuc1Q5ooPmwopXkLzMf9P87Oo8dtJEzDv4gAc7iSklpSd7vb
2e0L4TQkq5gz+ev34exhR5QgwnuZGcADl6pY4QtvSHbagPGT77T0ilCLSBMnMJrMOw3h5GR+7+Fb
7tNx957FDPBbFdhPEbBpzQEYrRbhmlMaSL+0wvmpxaL9VRip4ga15AXGJ8vq3ycm3LTFymT+Wisp
avCZaXcf4nps0ZAEhhFQ9G8+a2FeWD4lx/ITaYXxFk+gwanpRjg1imTqvk+FWpkPEvgezi2jcJyd
l/cGGkWkLm+WVQoRDFNi/eLutJ7hkJlHCvT2o1Bx0HZkmn7GT9uNdzItk5fRMWYKVLOuHtq+GeY9
Jl4oONPEnC2stV3YQ6MtuwMqgqEeKJGaf0V8B6PDNstEslen3v2GetGC/HG6/rva9aoM3NTR3/XC
joxDPSCWG2ipBeIgjLouDUyz6b8W2dD8Y6bqqKEm4Ko84KPlJYG0ZfM86jEVZaHRx/RFo6bjQS9C
ar1RouGTmnY4IPnqBCP4oWXMwk/5mV97JWlfXDwr31AXsOHjaeOuSrGR8hNZJk9I41OWk3Guv0qk
XI9hIY0/hmidHNyG0jyqCHT0vmbPEIsTe6yeYpjyr9x/cb9z2sESQYcaHdqzJhrG0rbrV6Q71Ldu
0MqnzDPiyKc3m31OQU66gaaLimhED4f8YJdxl+EsZi7ajpri/SiaRD4uWkESRqqg+ORqCK8Hud2V
v5xswsMubLGrqYwipgvkhkBaBUEctih5UnyroLYOH2ZpjhMtCUs9ebUylkcjdUbwAbPD5o0y589M
Hxi3pLy2i0cKkmHie2XeNz7+AMNvNfPGD6LSaMTridrLYDajziFYMZOTaPWloBeP7LjaKbvqKxdG
+3tBon1Mum5yaHinXuKPZbpYAdtRHD7WeqP/GN08+YQwxCD3PXbTZlDbWvOGJEZU+h498ldlNMbw
fWvmNNV6pLzsvTF09ogljQKiqKEY6WzcqrdeQ94KsO20Q8FLLXfuf+7UCfprZEm0KxSzdt8L+jvU
hdW8fIO8UScbLbyrwZanAoYvWHrSGa7xy8H4CSVd+zE7W7GiY3RXxYhsRbTz/gHJn2+ZOV49F4y2
SL/x7PLaI4NwOVoz59EQ1UZ21gsv8+uyi2h/xkb3oPTSwL+mboLOatJd6qrzPssQCLn/9t96GHmr
8FvS4KxfgdBgDlgR+rrkjZqhnpq2jT9nJFoP90e5eu2ZJUJB9D6IChf90stZOkqIQqJaZmcj7asH
T0/QNeDuexi4MJ+KKBFb2Lp/a3QXMc0yIsphiz4R/7Gu4QHMIaIupuwMVqJ/WiowL5Uy2r+osne5
L3PFax7pCQxNQO2uqX0nQ8dMdrFl7ovZyN43dmyep4GnxC8Br72Fla2Ih5Hd8cXCiOS17Wc0pSj4
gKMMh2QyfA3m9IgGUDx/rmKgXVZYZe1uNgYmJ9r2O0iT+MFGDs5PdYHFxoz2Prbc4yfhSqXb220T
/7KboXlPs8jbaKje+MpYH/PdiLUQ4l5DDS1dhICzyNGbzh5UCnmKawRmoWo/73/nG2fH1dD4WsoQ
i+T4KpKMkK0uukZJz7GZjAdKASNeZEn+VZZ5t9VpWv6u9ReGT4egxwIGgWJ0uafqxs1jo1yiGCsp
g1TR7Qc1Htp9OqloINhJ9o+baKZPwZ4dl+DINTtj9I7AdthY3BuTBnxPQk6nGt2O9eauKoOYS7MW
fc68xgNNrQHNeUllfB+9Kd3yMLwK1tnYkGYXAWlqWqzy5bSdAcojrZr8jEau3AF4VoO8rQh+khSh
MmiFFJryLW7+jSkCLCBJJc26QaVqZDegnZjmZx5/8S43CJdi09AQWe1D53B/D13D1OkcchX9S/eE
FrJeT5GDPAYumJ3zrPP8PgJ87s7UTCOu7QD1ATzxBrzHKuH44Oc12897pMJrjQBs45fcWGuKWmjX
L0oe5OqraytEmx7pPb5sCNjto5i7N9uKcJ2thj+WOgkqbG26w+jQOkxeCZS1mAeO1cgrGHsJTDec
zR8zIaDHNl1xgNiS4r5VNBtX+FXpj/Vi16FAxPchR10dhCEbOoXeLutVeuV5KE1zr6ZtdyS96Pf6
NFu7hEZt0NeV3HiXb62PzrO8qHP8S0C53IuV1IcIsZHsXLnF+M6TJBauF9rBqErzAOqy/9IY5cYV
c+MpocRJgQpkiLageC/HBMfQKWqPNhEYUuufeKxUEcxVX372qkL9BE4x3oIrXGuQsMALuAZ8FP++
GrI3QdHRxU3PnTUihAQpLIFH8YwKXvtVVHEYUIc3/cyOht0ickjOk2v+/a1o3YgTLn7Dsgn+EwLZ
uSk9hwLLGTxv/GrFxuD5qErEJ5YiSvZTaGYPk5aq7xP6l++ysTRe6G7p80HOtikpCLt59a1Ww/yX
CUfoQ1dYuQEUYRjTP7qUI4YQgEHMYJ50/UdRD6a7j/H7+jUWqXNMIs/8kPXSVcnWev21USJD87Uk
rao9l0ZtwrDWewccL6DuvO3CNij0sXzUZ6tM3sNLEmcPwJp57pGryb5jdYnZQ9IawymrcKYLIhKB
ZxLF1H7A8aV+cWmZlofQ4F4HL5vb8tCADD+ZOGV+b2OrWKCTSlMEetfl33urFjWIMbrwPoLaLYRf
eJ4hNsUFSMa+kep305poZsnBjD40XlHuNz4NK796hygLUlOg6vUvS+nyyyicammaiNtKgjU/IhM4
mpU5HByr6T/dH+rWScdeD1A2fBLMC1ahadvLHlMIXZzVsZoD0NrxQUBz1XwVft7JjuCu5PBMzbhq
/1bnjCNA7g/QDHMWdA1WN6E7hkNDuiCA7Oj20UmTaApUaCoPHFRpb1xot444MTj8RIo1hHGrI64D
2/USlfaJDieRZBGx4NpLfzdDmx060q+v91f11uMG9pC31DXop6/1ShxtTpDeHpDTndrmQxumCq2M
Xt/Vtb1FEr45FNcWMbBqLUC6y72St+hAGCEzG4rZPqazln7q+lYLTLllTH9rJOaERyL1dTSilj//
z30xjmQ3SR3Rlend4alyRtePRsc99hHOx/fX71pUDXAAUhfwOmiMINm9eoBaNxWJRx3i3NRW9d7s
bSc/VTNSsn7Zj4n9ii6FO34aUxtVdg+vCXA6JSQMHBLU4hUwUPwmJqk9t0qrFM91Ednxr/u/8Gox
lh8IkxcPHJOEbt0g0oQ+dbQF47Md9sWu5HzM0E6y4aGeWn3jjN4ai+eURhSXAeuxbO7/LHwEQEnv
7JYuDcUf4Wt9NKQ7pwQ27yfKqG/JY1xdCUzNgKfMjQCLkHzjcrhETyH2g4eihYJobV+n7gF4wfgJ
vZ10ryRgM/Q2m7/relmc7i/q9bPI0IAjDDTRUTagN3Y5tFIDk3fUmABcicQBo8DZt4vsWxRT6oyn
PHpSUTR/zGSVHhrF+tmoVBju/4Sri2L5BShdIym+dP/WqToZzTwbcSHPjWkfe30Rs2t070E3o+Zk
RsoWW/PWWgNVYLVpi4EAWdWsAcq3BvB6eRbjML5l89T/HmWFjRJ4IJ9NZoAGV+2DGVl/HX8zUW4m
MKVUCGCNr17/oa+72YwpKjelMu/mCKoFajk6n9reEjG/tX9JZRYwBgZ+dMAvvyq6zLT56aYCfpko
udE3WCZEE1uLtmBMV+HjMqv/DKVfDqWYWleiWizOfRX/NFo4WBae6ftUVvMOT7bqRFg3bHDAlvTo
4rVexmRidKgQ06RGfzkmvgl2JWeFxkqfd2D+kAwJh2LL5+nWxgT7TKBKcHyD0O4NoIXJEKCB9erR
BnFMDcBovUCt4/o89UBFNgLEW2sJtAEpFqQEQNau3swWo0EXfhF7Ew7/vrWnep9mHbC0NLeDPGsH
f54oiN8/f7cW00YtjjNBAxcdosvFTKzGyFSL8wcErTi2VV4+jVYfb1w0txYTuQJMJ9j41+pbAx6d
Lc7ZEACo5j+bo+v4BZqK7xLLa/YQwr2NWd0cj+MNmoGIjpNwOStL5FUBrFSeUQTPH6HIxc/4+Xzw
6tzEmUWoG8/nrVuF3ttSHEM4kmbs5XCABSFWtzwYmWUkfoNltq+kkdipczodaVyZftJ7IdT35u9x
E1TjDEbEgZx1XVeFpFEIUfYJtb8YnWjgagmsH7QR6i1Ewa3NCURoMUOkMoTX7OUUwwIfY8MA8B1h
uxDURfld6ZE3JPJpT6TwTjAU+gbZfflI63O+FIZY0YVWsu72Kx4Q5Ak9gnMDoOA9rWGMLuMs2ad9
mx7w7J1JNRQgugNIWNwtN0a/dTCW6HXBmqFYtUa4F2HoJNNCA6n0Kgo8pxT7LpVbslI3rmo0+xeH
ABgS9PhXG9WIAFFbMQuJM4r5rNo8wF7qDd8hrsUP90/6jeXUeeO5Ml3wL966xpDEueaWUy/OExaN
R1JDLDVoRe8aWMe7dE6KR3brYzn03a6gtLkx+g1EJpVciEK04Bf52PVOHbuqgbiaMHycxBqiL/Pw
hiO6In3ZjI2B945FjplEWnwEjzShcEB++E/UlfSYggkrcmMXg5YEtQu8V/OHCD9LGKFZ8zGt6uRL
OZjyt4jgxD+E6exOfkK2nOPFVBoRD23jyGfqComzs2x9+iJUJfoZhanxlqnV9GuwG4ggZRiZCtyT
sni9v/I3rgcECyico1sAOWsd43hm3dXEmclZ8Jy9aZkNP9FkV2F7brc+9wnaVpGIT2YBfeL+0Dcu
QkAPcLUdjUb9FZkpdMI0D80e7EjcG80BKUD5EV0IOky6FRrGq6e3o7m7P+aNk6Nz15t4ZHL9Uli6
vCrSord6KF7J2eogDh5CRczySTeKcvp/TI7SHikLFgrXek1TjMxqos+YxfSzcuzbkYRWr7NTY6LR
hG75VpZ067ASCVCp40Uh0VwF6to4K41iIGSbVmP1qR764RRXyvAQtpV5vL+Gt74b+Bv09VnGJQS5
XMNpnM1eibqFMQcN1Ejh8iauTjxuKubebfWtaOfW1LhobYCV3O1smcvxMCsA4WlZyVkH5vrFHZLm
dysGCFBQ1ZqNYvutrGOJ2xaFSvoMV1fB0MxSUdUEGfQuiSA8tLNzCj2ne4s8auN+JUL7PfA1tQ/k
3GNdr4xy+Dm0nr6hVHEr612Q8VQ+yePp4K1WWU5wmZ2WXH7RsegCUdQqyWupPEa5Xr2p4P9AC2mD
s1etKfmUp974vk4Hafojx/VFG0T7lKDq2AT4ODgbcJcbO4CkjK4IlzY35xqrWHYQYXTssM9zNOk+
xHht3yFsHqC4WQdJW2/VNW488HQiSK2Bf5EyrKXWkJzDXoEC6FkV7iD9qNPb+rHuTSAhbLfuSyi9
ItpHnGN7Y6/fGnlpTBhUIBYJpNXei4u6rHoSzbPUk4WaZyMQfSpqgLeB28bI8ccGZcU6i6Nx41G6
cTGD8FnKYvzzWrvHjBzgkWgdYN7X5E8Iw46ftFhrd6WdTAfLq4Z9IxfDIkPfYrHdOG8U4haEJobP
SIis7sha76MROgLO6r0qDlHtWXu30cwD9jpbVlMg/68DKSBaOBvQzyGfWYPDFAi0Tt4k0VkRpjPu
nUgdvw7AwQOsCswPNZYAAZzX8ijbckQkIU6eZsNMnyMj0R7JrlreLZEdJh6xp0SZvD1Fg39UZe4q
3y0hILmpBmYkhrv0UFWN+0qpeTrbFHUfIB9pR141D6Y7G3ZucGeOnBqGpzPoHsY2ixQ/3flwnzpO
aQAkKXp8V0SuHAVMxiMC/zUqHZNhHDXujF9NEVffCtk3SFTEbufbceUhAjbNZw2dvG+Ecg5SrX17
lHFo+qGh8eSk1IfegTOKyqBx3QISkFWB1kLGyzypGR45yGMPQCkIfowZpg8MZlRltEdUDcKjaUPI
6uxGyCMCPwVtYqM7KHABd4abW09t3Y/7XMtgbCaZ2FP3AofhAhF7amqz/6CPykczn6ydzSl6iaa5
zn2e4+YLNbWZHjKCtu9V+pp+nxgF9ztfaEkucZDsO32fDPKrqNHrmR2HxlRZGT0wMvBcOv/TgarB
qAcoVbdBiQoSNUJK40jBmYEZut5nW6l/OY3bnWZl8YPLreEAfKX0DTmL11jNxIONfTNBF3pEuIk4
wQTAZBeb8P8Lh2qwHAoMRkaC8iCTTXXApHZZcxE9KjmOPkEFXmlPt7xXdklnGfthHkDP3H8D/92X
qwQAuTAeCfJTLuf1xVBKmQkKjvHZgkP8Ua3pWExqrcudJ2J6N2DzHo14Nj8OXQq7p9fzh9bL0tKf
kRx6wKvO+NiWTQ1ngnK7V+jRuXfQzvKxj0ofck3H50eq1UEfC9VHmL3Zl8Bv994wT8/CE8YiSouo
iYTcou/KCbsmXyXSPJntMJ+GHFnWsU2NQy6xKzSULDx2w1BGO3SmnRMbL/yY9qJ49doqPDI940FR
xPCUSUt/7NBXeVdkTf4slTaNfFkpzplvUr7voUbtSFL1pyIX0y4Zsq963sMTcjNUiONEmI1flnND
C4k+VgV44mxbXW8Qzsf1PsSXOqhzXXcDT8ZaQNfLffCK2XwnaBgdKtWRL8OY5D8muFP7Zmyt946Z
Vi+zrPvPzYAgZJCGdRcHQ1l6e1a/wRlSn89h46Y7rcnnV2vMwgMGRR2Aqtl4GEJLExu59I3XgALZ
whkjFsHNZ/Umx1aXeLqCHHhbpXVI7xhv3GGwAbLljfoxMTH+yxVnq2N9I2al2LPguLEUsa7SWy01
Zou+VHyu+jyPfGU2iz5wY23cqrdcZ2FL62XxyabN6109666s3cpr2ZCoeqDcVurmJyNMwuPUWT+Q
jyITi7L5UJZN+DCYVvL7/pG6Dr2WJhDPPA8BJurwty/jPEiaObkU9c9uQvZGzs78PrKE4A43+kd1
iB/VwkILNDWsgz4jepTSBPh2/zdcfWB+woJEsHl1b0h2Ie2uGKWOTWaoReGh62r7OFh66mu5aPeW
1jk0OMLT/TGvgqllTNTj0CAlzoOssJr2IhLu0l48OwUwZYoO6V71aHr21nJiwOFtRZbLX3hxdS0D
cqx1i14KXd/lSf5PC6HtNU56Q0WoMaPkaAmr2IsxpteXep9abgufPGXctQqyfZGnKkHstIh6yVF8
0dP6rXKd+G+P1fKDkENE5Zlfc1VoKN0sow+M761eNyngy750f0dO7HIDIBa1q6uy+oGNT7qF4rq5
8mSzhPvgCyjIXS6EUbhGVmvAxkozLI6xqOpTCzTkKQ6j+N1UpMNGSHd1vpgnHRt6ZuBmKButgsl6
cvVeBc97Rsc8DjS37x8gwrw4s5r9iLX8h1KO08ENZ9PXI2MLo3VzcAJ+kl8UL646OXGKOFU2ss1w
2q33dOq7XQeici9yx/jjcLPt+hKdlF7JJ2Kj9q+5OMvcKRfwhcE5ACO+XOt6nGVmmNToYGTGT0YS
du8zNfnUinbeepqvtzeoJLjLFHTA5627cTbMfGWmXXXugPIep0rMAdIsYKi7xCXaaxHmD9C86o/W
1Py8f5T/lZlbHS3GhpeM4B+H66owp2ToaGXERRlm6c+YCwPYdYto8h6Q3eXcWJozF2BLJXJCFPjQ
smpHbJ3btIge1Wos42NZ2YmDjIyamz54EUOFWWMDywWwXL/d/7VXoTd9JhXYHifPdmg3rbZjlta1
qqYQsUwkpB4bM6yCuY81TKoqSzx1lpq/IP02gg0tzY0E8irFWIam9w52klYXpf3L3ZBjQ07xh2+k
domV+DXiAj+tOZ4Z2t4yWL5mZi2DwQODQvovv251zFXCcY0oOT2Luim+U2FCiizxjBN86npfe2ix
NK1mkTerQ9A2qdzTnQec3WLowC9DCfr+st+4dfg5pDpU0MAfuKuTMON74SoZc0efNAaBErWocWp2
u8M42fqcFkI93h/wKn74d/7/N+DqO5s8qs6UVxwI1I1eAaqHiNPLL/cHufFyLirsdMH5ByWoVV8P
zkbdgQhfXjG3elb1qcL/HVPZyE8j+m2zmwzH2ms3tvCtmIFABf4zxx1v5rWSj+eF+DcYEW/ZYAvL
n0VGGqMSt1YDsoGunTzVjlajjGOHsGCszvg2qdGWodKtL4rlGJjC5dIx1z1NrSAYGwo8bjm21uek
1MpvfR6Zvuj7wkczaMuP/vr0ICCA4wO9WosbY11+mXV4MXEF3BZjdvcRyKj5khex+bPFRn13/7Pe
Gkrng4KGI/qkL315UIWWhapTA5acw8j7U1Owft9Geu8DyDP+H0OBEdcJhZgZrLvLoSZLL9Dq5HXE
rnR48NpWeSzaSB60NA43urS3ZvW/XGZq3yzlKuSK+t6mdge2V9cy66Pnxf2LWSOXqLbRP/fX7/qO
BUu7gH5gFSzaZ6tjYY3apORxkZ5B0I0AWHRl51L6V1RZIO9o7T2vmU5Cqlt87RsoVwaG4olFDEUk
OqiXqwmTAAERLC3OplWPhW/Jxg6sWAsPQ1m3L0WVDH7iKVagmFl9sjlEPsJh3EZqUm981+vrh19C
S4e3mMSCkvjlL8nhcMAdhz6NzE34tQrJMHemxKl1f3+pb35UMhckn6BrX4GfbAmrt5yL7DwSQD6q
Tf+nz8P4R60gSXp/pOvzvuijgIhdXJR0dO0uZ6R1fYdii8vajp63M9MEvq9aRkEilfSEE0h7uD/e
rZmRFtEZg426KANejjfLPKKommTnKRvc196tRmp/g77zhlRuQF5ufSxkFrAmZsdCMFy9FVOnF51Z
VyD556ak4KhaR0S7t5Au14/FosDC+8eLARBvfWuj0SCzGPTyuWqRqXbasXkWU128tDn6ZLkVdgEB
y1aX+F+lgMvgjFHx+kGjF2lFLrPLZfQQoYwkOmln0K1ZFZCTIcqfT5n3JYnt/GuFIjbyUKKLPxc0
9mp/aKKqeSj0fBgOmpKkw45ipd090cjW1RM9weKHm+iD9bLA6ElHi5zJ5PP4kswS9Qe0XcJ/EGMD
FmEOdD79cQGX/+XOIKbRYZ8s8SbH3VudLbNWhIBZZ59cRcPWt4ncF9euundtXBmf7g91faNQcAWK
jQ/IonVxdT/3jSY8CGAUNVHVTZ7pbLrTXnD31IEZmal7HKVbfYBcBPfDLhVvDmrcD7LDmNSpc45G
ezA2zsWNyI4vSs0AwOOiJLBuekndLk18l7Jzm3sUytraFqWfofHOYsdVja4PkEuAcWUTf1b1hLKh
5xKToxtqtwjDDQuhTMnLLZWya4N4XpWljuAtZ4h3evW+8OQ3YnDiHMinUTa+lNaIWNXoFl9jVGdf
R31UX6U2jYY/l7L9GGXj1AY6nebXzAO5EJSDmlj7Xms9mlx9URylV6nnmdoN1ZBWt78ZbVJ/mge0
aHlO7GzaTWNR74YU8d098snjRzgMhUG73sI+rqwTKmz3d8Ote4LAAk4AtgnX+E+ro+Kg2DP8pxgR
dT8WevItN6dpA+hw46a1EG5Y8PikVSTpl0fWdJH+gg2fnwtiy7NjI7RcqfXoTw78KleYxsYbcjUt
nmp2Eg03KHpQylZXBG91VxX4Ap/otGensp66wJLmvDHKddRq8Qw6i2ICRBtam6v9MYU82alAsn/Q
kXQaqgYxVCWHbp3nXvygZbyQ6OTWOzDrxcFCxehYoC25UQe6MVckmBDhgIdI4c1avSroKRP2WbFz
ivqmf1asadpRBtY3ajtXX3BBw5FdLhVT5CHWGfEcCyOdYNKdlFH0O0Szf8fSxQ8CZ3pYua2+sbRX
Lwv4cXTFNCIAUqsrevzkRKnXVK13imEIfHTBqQVe238QEAR3TTEZZ9Q2trBxVzEeYwLGo8tPlZbp
Lkvwn3oaXPOo5pN5J31Khj3XXfJjQgj8adDFF0Tv86dBMZQnmrPG6S8P4TIwRTwQsgzOlXw5cELJ
fUTu3DuNTW7UOxkTWz8UXtr9uT/OshMuHk5iAS4y2KqQ4ag/r3aKDncxdKeBRrjIvR3KrJB0e7N7
QEc1+tt7haGoSS4yHwx3dTJo7fXpaBbuyVFa6x3EeftDPUtsPu/P6HqboP8Gipp4iift2vclS92x
sUf2flRmv83CG45CkTC+Buman5osHV7AbsDbvD/srYXkucYikqgcKPtqITNJZ4JSv31yulk/6Jl0
gtHt5oNjiq0G1fW5g8AHeZHwQmeo9RMEdWry5sxkU2rFWyjDaJe3vbmzjdo4NXASNo75jZkBl6B0
z31GRXU9M0vvda2xZu+UhuWo+1Xslj/qWHHep30s/9oiCC03CDGQD3jzF1GRy31f04+1e/qjJ5eQ
CgZm0+7zwcyDUEHSNrb0LRLz1VoyHlGjsdxjlG7X+7/TRTkr/WyfPGv4YSvGhJRtHz4WYmjfa0a+
JfJxHWkBiFogd/Cll87AGqTkUJczUAm0TnNl9Wghz535BY30bBG20K1fLnpnYMFKao1+NUHP30fd
3H4ZRqBc9CxCdQuAc3XBrX7P8uf/ueDcwUglqa11imcU++uxDIMRPe/Ct/UCW2N1DnchJWO/iHA/
vH9irh4pulEIUKI/Tfa4gDAuhy7jqEX+VOFTQ4H8SLAuPrs1uvn3R7kxQRAIy3GhGIoKwOrZH+PC
LczStk9Tgpc6eYF5cq1c32FzQVQZ1ipdXc082mM0JRtXwvXeYoIu5WoHjOw1QR5GM2AiVzin0Uqy
gwC4dUixmQXn0QBm9TXUM473J7tM5uI2Z0mB0VBmIapiT69iqlm1J7Bv7Oacgo/it1JtXhEHwNon
VGQs0L5w7ZfWcZO3pDEGNNPBJ/y6/xNurTetRuCzPNG4iK4OMAaSnJ1S8BMK1zoalfVl1KInMCYD
fhbe97HTrIc5LJqNzXR164ODpt9Fgwn5YOeqTteWVqR1VWecSky/fQfYIRwh+0OIXO9Zg0Pv87zr
D/enenUx4r6H+BggR6oSBg/O5QaeXUTTncnUT12utEHchjlSsnb6vo0142+L6gxFLmT9K0tAer1a
1bEDyg47GKmPuOn4mHFzLnmNAixBtmrYN47lQj9aiAAkhDBlL2dVIkhgKbGmnfLKA2Wj96Pi7SZp
c//eX77rUJkbntY30HxawoDOVk9miAqXUqaRSYxTd/4QVsJPtdneybxBH7mCDptxrP3GGn8WPZJB
oxn/dZuQn7Bk2LADlnR7TQmGK9i6PfKqpPzJGGQCo7imVHW/6IzhgbNmvr8/5xtbZiHhLAwZcise
8MvFFYpbCgxHLDz9FInDC5CRJ22ana/CqIw/98e6cSSoJ5HzLLjKa22uHKRQIuzCPEV1JJMHlGEw
3uw0vXui1GvTGO4VrdlbmAxtFbGvtxBxyYKhQL8S1az1LOkKAWCXtoHtSDY+jrZX07Cbh4148not
GWVRmqU8AHFlvVG9BLkfKRPzVKqO6HBis0xQRHkhR9+hy/V2fzWvL3N4itjtOQZ9R4RBVifQmvUO
c7ucCwbv3y8lnYagFI3puxW05oqu5P7+eNf36ALNXwQ5GXPBJ17ulIJGPeaWun4aqiLeqSk6VvZk
mgcrM39iJ4McqhJ7OEmJaONYXm8bBl5UKRatCIKV1cAK8m2VPqbGqWu75KjPSXdIIpBvwEXG76Vq
V4+K4dYbs72xYxaSJWJuUATIe1avdJVMVlXbuXoSadJQQxc1+NtZ1Jij3F/W6xeS9QQdQfgF/+Gq
khxWocQyqldPyDki3pUEWtnvFY14Bz9liyLfiEK18tcoiAWBAOGCWJOS6FXUZ2uJg6ZSpJ2sEX3b
Oc/sc1LZ5UurjfJ3WknlOEhF25A5ubGDLgZd/vw/oV0nidspUKgnbXbCs4ckmBsUVlO2AQDQeQLe
KvGYEB360ylwsPF0f6VvHE8udlyNeR2Xp2T1Sc2+qEQJoeM02QU2JkLvrEe8WJx5V4Cu/FuqAy8w
re4ldyC8vk5jJbDJWC20kzEO7n7y+odMKPUbIBj7MAnhgOCbtK/tiNP8/VneuBZ4+immcFQXOaZl
Ff6zyCjho86czNopoy3oqxp+WgoxH2T3FJc4Pd5q2t0cDxwXrj7OArVYrWpoDxoK5+N8cp1w3sVW
Ox2b1IkOZFMZJgJ/z3WAO0LFjDuW7cuztRpP5hQeUQ+3sPmo7I+go5vvyPqZ3R6jNOc7Nu7NVlpw
I0UCRYIVD1+RigSFtMslJdujq0xeBIfTdM+trU4HqRc6PXTH2lcix/rLK51nSesygHsx7WYTwTYl
tP9aTIC5W9iMwF/hIrziXSRIrPapM5snxXLQ1vKyPAPsoRaR5s/0rYHLAbfNN4LKG9fvwv3ivACJ
vy5TYvyGmGWVmSctjFTME0oMAfSUtp6sLF8X1g9d9sPx/ia+cVTpNYMXob+GWImz+shZNba9oivG
qXAas/alkcd/1GgsisBpEF3cCNVvbGFGW/IDMF7XZzXES6lrqZudIvDd/ggP+v2ITiUIVtqVuVqp
f52GcQ3qYAiIRdhU6xhvDjn1jmiNExL1yjsrKehRUnN+AfAfv5ZG5f65v5q3viAlZjQ2kA5YWpaX
+9d2w7avwKRRfHXksWzs8NzOU/bZG7VuF086AkiRuqWmfuMBxYpUp5JOawLv8dWgeajjSNNxD6mL
xk2AeUo5BR3g7F/3Jwf24cZu4b7jEdMIUBYK7+X8mtZzJZ6C+nIsSpAQMNqDobeSV9Wsi2CEo+J3
VaIc9Ww2AmWw5EcHmf5d5VS4gadD62cdfrGmRpHBU0P1UM2JBKreVzvFUuoTjd7Yx5YxDJxplC8E
gN3DONiPE6hFMNRu9WbX5AEF5zXAZnEMyC+GH0gmfJAUujN/yqbSF2COj26KmA5xtnvKmqQ49TzB
O/oCjl8iVhmgRVqgtiSSDwWqacFEKeY3+XD3CgYD2SiBfgglgmgncvnqpNpPNBs9yiC1BroPJDok
vuSnM5byo5v3P8oO2z/hteVuMMvv+J7hYtIp43OhT8yoqadDMk7Oq4Ax9skdkyecVSY/HF0kP+v+
uSjKZ7OlPIFASxjQFCkCDMbaE/pQX+ZEiwLFir7Mma3u3bBOnsfOVd61eYKma9w1jz12MkGnmVKA
R5t+2CYQGfircteZ3fTbcqS7j/Dm86c8tHZF5IgTPr7zqQ1D83trKvN5GrWPijPDRNSyL7lS/hTG
EAaFwHUiFeqzkHP0I0w7ZY/EbHVMELkLvDmsf2d4yZ1Blsaf4Sr1WJCGfxxR5N+bFvXWqjKcoHMU
+rCOHlbvNCNpgrBLpz8SzMC3KDTnnZao3ypetMex0SJUySrjOXNFFsyefKPFOo1+lTQTdI9WrQLc
Dodd2ebRIVGi+gCHS7yJdPgzl/qXInbVdwiDjnt25hdDYHGXa311GGDCPCl1KU516zpfNRdpCcOW
PysldXeaNlg+wfW7OWlwgZNgp3LdfGekTcVDHhV7BZfX18k1/4ez81qOG0nT9q1M9Dlm4c3GzhwA
KE9PSqJ4gqATvE8gAVz9/0Azu9sqKcS/N2KmI7pJFgpAZn7uNc3WITkbrPkeub/iIKZ478WRF7bI
Nl0zzNYvm6K9mbASClG1GFSUSijSs6J47av6U+Q66a6eixZFzdLdjrGS0hRO2iMB65a6ofhGy1zb
u8Iqv05DjvK/omoIaC7lfFvaXvWGed+d0cUVXDUFlc+6av3a9j6LKNau8khG25g69QL4gE2DpzDY
RoZh73XsZJBJkHvemX400vwRN87ym5q6N0JxrLeaGumixhhvj8irVMKomJKDEOPMTFVfyr2JEaIv
bI+aPELQFg+z9rMhG8xLqFgCz2w+F0P8hXVcXSg2wgj+FHUXdarSyIzVfBsb0XiAfvxSKN59G0XG
Ma2j59xN65tisMb7pimLTWZ0X/BPoqERec+TY7WQZyL3HmlDGCMGJra6rAGZuUbU4bVQvCmVhA2i
8o/cy6tNqrOB46qDxJt4eUC/B2njaepuMTpZ9uqgnRTNaVAabRP1ue+0bF/hA4XAlPsa1Sqta8Eb
PqXIR92muTZdqtPcHoEKuw9JPMhNZpWw6h1T4k0Ukzs3DtbxDrKmYZ84e6WA1OGnbZRepln1SV+G
IRyd/jPmVM1xjM00WMSS+wlz67vYnO6gBTcIqXnW0XOL5tNciptR4mpgetiPImX/VKbe6h+N/1Ap
1WKbiebb3GGX21XtIXPMZ01vnjptQNwVPbVPM/72MCuy6aafVHdDi7vacE8qQlnOXo5KEShF7QV5
rCCBhCZpez0pOCN5S9ydMO0dLwtbYmRYsS7DLCoS1pur+4gJjRx4VXLRMkPdDrH2HsUYGI0tKmXI
rFZhM47pXW4J7yLvDTrGwBTifZqBqO9i9901h5q3HeehdMf00Y7cr01KGsHIewmsWR120ZCgojzN
9mepNu2DmluMQucsvUJrrA6nSBsP0Zz3vkQdNgubtkgz3+5Rvh2gyoQk9tmjzIbhsoA+eZELtWtO
npWdBl1XtjJSSzpVdRfkkxvDDPOgrcDsFGExNc4pF0txK8usfpktZbkDfGDEGDy5td94yRyzdyu3
oPutiG8DBn3YHtt9BPcqMTA9i4WxqcxoCjREioJ+ahEPLIaKZAmTyXA2c2wA3QWrFLx28q4IOsWu
tw2ei1c2kmdBDHEpQCq93qw6O7czXBMfK9JmU02lslGESE9FnPd7hN3nYCEChG45ywvDkLiJGT0W
0b0nYWARlJY0+oYCsbgXY5r6Je0XwobVgvbKrYdB0YugSYvFb+zWeRtas9xEVmqCXcEirgKcEJSy
HvCNzTK6+nicumGu86miGcpP1A9K4OAv99XAMOhI+rBqfA+T+xg1JbLLih1X79U8ZIlvZm124n6H
00JCOvCpk3ZRdzZm4DrebBzctvEAwScOOiOOsG3J9K/prIzfLBhQYY2+91VpKvMGB5js6Iz4CKfo
nWM+6bpfjdId8Sx0y40UyZywxfNl22frepDqJaIUajhVM+ZeduUd03xQedCZE06I7AZsEGhRkyKP
uszMQ2rRmS0R+9nnLbnKkouV+6IXIUbWsFszUwVeicmY39tSfyQ30++dztKuZVR+1bP2MMbZ6E9F
2mwXD5MuRI2tS32oIfVF/H4S63eAuraoQi/o1CkIuemTFvaTa4a6g8hr02tiKzL1vbfFEtQQPyFg
KNGO9ahunCGlhEjGwYd9CVC8KW9RJ4836IynOxW6xM5u+vYaTWtnA3d6DklJGL9RYoYNHO09ZUSz
USdURdJaVW7K3pxYdpXtI4f/imHKZzuN3KdBNAmudHK4I/0f94XefMk7oYeY4Do+eYF2UER5LZnO
Bj3a5TflPE+3tUPFnNhLES4Vntkd8xmizV0eWQvAhSnbVg3BeDDnjEMMIr8V1cZFJi3rUlGxzQa8
4uzbKps+91HmgXwY39BkHxDRHr/Yo/ks7aYLIsfogkmrHtqcPhOq0flWr5SbxFa8betO2Xs95oDF
jES/s2K7CloPvQKe4L3qLfM1Tl/Jg2fKdjeZk+XPhe3EG1nwbISC5XYEJeJQa4pxb2p9F4xxqfpp
hF+c0dkXw4LgWCKnJ1mUqW8xEvLNVH2P48TaD1YRbZROU3b0L80g7+RrLRqdkFtCiB8UoMY4fH9J
lfLUeRkWe5INa5SGIvwp65Qgz7tua5f5VRfJTxOtgG99Or4wfCfamCjHN1o8Xhtz7m1KD63VrFOf
ESBXNt4i+4NiOMoh5xqbFu0jrNoFzB25xIdJYUcvU/rSd+7q8hwVYdnNl04RP1itpW/Txrir83nY
UEJ1mzntH+bJkaGRQlbVFVrnkZFrGNctsPEE5xVvVr+1ndTbRA2HS5eslLAqPpa8wq8mJoJ+mjkj
Egp4kxqt6u4MBFX9tO6nrZ1YdD/Jb9w+n7fqKFFs1Jr8MjGd5yafIDiNKfZIQs67LkmMfctmRLsN
OeSr0c0mvwSIE6pKi9AuTK8dNprqDrlPZKo1C06ULaIwZaGS4szJra5gYl8vXb2t8Eu8zGT27Ek4
FCgkoWA12HeoWVyqaXIT42xIhiibUEziwRhRqiudaWUPyi7QgY4EWp4Zh3xwX2ZnSMJJ0dodvjuS
UG8soQLeJCha/ODILVtywRx9DI37UFxAOi0zCUUt7tw8f5BxdmlIkW6GFDu2kZ207+iJXscsjYOe
6zdlZ+pbw1O+tJW6x1xR35t5eyUTywgao9hBhm1vRdQYG1sZ+QBaUhjeV/bBsoYTKvRRMER2FtQy
P9CdJHIJ9T7ucpTC2r7/RI9pxNAR7ZGYOj2mTx3MltsfO1kZO8FOvx+tyAzdSdf2s16eWrPrQq9N
4QgLTfs2dvBXx3J8E6Vd+kQv9aA2NM1j2OJY03Lqti3XJCNy/arTXxoQ4r49ap6fmXYVTrTeDnkN
UKvRRAuVAg28YOwVdZ+0BI9+QKpGki3gf/fCHL9n1VlW5KuAhDeQaqdwtNNPfa/YAZ/JSB+zTRSz
Ebtf+AvftRNk0klnpZxv2khDSmWGGzzyqxi6k1SRAeQ08yrjhCCObgXuYDdXlJEkIWUVbREKIEHt
q80wclpIiC97remSzSCWN0tC8JexurXwiH0s4b3eYXU7nKQqDHzXnfhOQRf5clYIOqDQkjgAKdn5
nlULP2vltIVPhEKAmUWomOj8DbRwb1sUbbX3crN4JofTd73ejp9zZ4xDDl7O1hq10bmrsishrO3q
nHAXtSkmKQUO7HHd3a0Ipkc6AV8GMmZEBU3Xb033wsSb+kYVIqamgyhUkyaEaSEYagzzC/g//QIE
Rncws4U+eTIMt0ZE7tehonDXgE/ayAShiHSJ7U3Trnm07K6JQn2oupUT5mj476yufdJVmeHKnY4H
mhWfDQtwmJVxo3JMI3wqCDk8XtTxXLmzsj6+RpSMwrfTsbbQcOgpiqkkB7Cm/ZSRvzdu3m7oiFGM
OxV43/Erq1v3cy1r9lY0P6COXm9qpB4DGCsvfZt3h6xfhp1bVfO3vFbGe8soxKr6nR1svS2uaBzR
sm3c9ouS9fkYgBOq320sCnYuSTk1qL341eR8KexI23VLd59SK4dxh+tDOxvYIrT15Asn6w8CN01/
RhB/cTvsmUVJPSAS8VRlmnLjzFHp4wKS+uOC5CvrXv9USoJx3KvD87gwTzaiGruKKFf8tgLU306j
soE+OG37qt1iFN7cZWYpj3M3L77m1nRFYjL7QlexS86BleSlfY1WaR3WI7aBToTXNjVK/jJgOHbh
ZNkriV6+aZGdeCnq2kNHADdYT3HFxTzM7tVs1dF1lrYDUrqUBvmyNNhFVoa3qVvSV3WAL4wywRfN
EBYWqspyWxIddg36in5lCkjL+jJDs1weO5HdG3k8hLTgMXrQTREMbteHsV30oGYT/AsHj/RPEMoA
N2KAKuuD1c6Rjy6NtknrxAnsOnMPOFuRxoIbuVQ6WNGgHKYjtdtVObraTo8HEaBLRtk2JskJKgl+
fjJD4LpFPWlxDBC6dTOesr4eriLyhFOfzJdy8lhEs6LvkyZVw2Zh3TSCVhG4NzSX5szC+TI9sD9B
0SKLlTSOCFryj40KwNIfW13Z2OWqaUu5Hg7d8sRG/sqBaJ3sXGOLa60aagluH5N6IaR2IXtWuFVx
RuUeluR8YS49Ta+ELCsUqloy3FO9Q+y1J1vG6Us9lY+ImBQ4fOjfoC+nRwWDQnDhKCkKXXxTxva1
iFB5aNCVvLBWq+/JwndkaauHuJtPYspu4wanTsOF+cvyfaNykfSqumkzmJl4sRLV3eoxRfOY4kGO
L517hExmryY3nyPNXY6dKJJTH0WfGmWId0MpcXVJdF/NNcUvMXQJvL5s97GiJzdrchtoaqpcMEK4
JIXWLjC+JU/JHTOMm+hNl50XwFRVr2ebKEmxszx5Zdz5Ws4S1It6uW5HA7y+wykxu+SUUZ3cp1iA
+YPCuNjtqVc98aWr4ut8FihNWB0CCNjXm6emEORpSlUFgMbK/eg0r0I4D1M3XlkOaXo1ormfjJbN
JLX8RuVjB0vPGdeM2USiMJcm2q9ptpNaPXM700uhuTdT5u5yrWoCTGq+4KhWbQxd/9xo1XWuOeNO
mrIgydM/g3LNQl0T44sSFbeI1KG4McLZ7CO3wWNPOWFlNn1C+f1pMeVt249HS6A25OGQFOpgUx6w
9FR8VW+dILZnY4N6FR7DC9kb3Nl623UMJ7tOuZ9yM97qM7iSiXHivZUmOoWis2zM0ty57qBeymEy
91gYjvsMYOlFLTAfykaMXAZ1UugLEmLHMrM2A5PyAAekr0yBmw3PrrmghRD5+NG59D96MO70Ce68
dnJZ9t1eqRQtmG3ThsnLWheCUFDRnciJAJhYV/Gmmag1ql5LrjNDJa7P6g20lgsrqfJQi9I2aDox
bfB0LIO4SKoQBxqMACihttMMSVmlp0GLrbzggHkC4huh5UFSVpdNve2t/g5CKxK4unhuTaVIfPTc
5k9xNW06acR7u7SeuxiFtIpoiGwwHs7m2EDcQytQBrExP01a+YYwxlevJQfigBJ7XYpspzvpYfGK
ZSvVxAkdLL58aeOg6yVuua0G+2XAKcFvSJU2mRfNIZ2g5DHqZ+M9KnR2STqQmDveXmlgAkz99MoU
+BY/shsXHMkdvZogdbN0K9G2fda0ftigcDkFusIJ6ehKw3hQgs1HZmbbSG/YtqX9ZdCHex31jy3V
9nwwUVD3o1l8STvEzgfplSeqnvRCITP0B2PtnspGDaWlbS1BS6d24kNaxOPe6PtqZ87yXUnNaevE
ndhXRk/4LLryReJfvVUTlWk7hUrQ9uLr2gi57GtvDG0Ec6iqpmczAqyecsZQjLu35ZxSjgy1uPEa
2/HLlC6HWTEIbKKu9iFmmDtVj7ud7nZsGmkeIxp+fjxH77gw0dVQHKTDnGIOWrPB4WoQ9RW6pl88
On77uVyGQAUcj/owTReKeD0E5z6tMjtxWOTOdZVXJyWHepCzznzIIJh7OabhZ66nbWQKCy2B1XzA
dmgrnKQPpCivVKnk4Qzj4aKzjSfMx51NoVfpNhU2+BMFDsSkNX6TiB5/vPmE0rWAWmqmoeplT5VW
Z4GoUIanOU8Xuy9xRl+mxleNXoSemY8hnqn5ITMFXcxEexTaYOz0UXWuIrGK+xhee5NEHrL0jlXt
BrCnl73dm/eT6T0rDqYMAIy4wcFrfRYGa38c8+M4gPeuhLlcNlWekWoX9rEzpf11mhv7ZqQ5hR7k
XF45kgyJSiNiFpveFkb1aGsxDmhqf2EW5UViAbRx++GaBjW2qoD2GE2M30avgKPntmWIAjweZ01f
bLoiwapsETb+GEV3n425Fkarvc3QFjSLVpmWvFSMK6OOafXpJpKCyApjxVJmtD7qz9hIOfvGoWHb
Yyw9+n1BguLRPAgof/RtM3jZbVHE6RCgxoc2uiFf5VzTPPWKdLhCPW+AxjIapyizu1Aw36KCyht2
uoUl2oIUbFeUIwbWwxgMPH5aDbm118y48Jm/3udDXd27STRfGTN61YpKZ1zgDabPKqHIVJGXR0om
qAe7Dlg+uGRimxkkfL8NuBo7NJwIxatO4xyGK42aUBYvOwU66gse0tEmMrv40u5dhYtV6T5ykP3X
a1ui2QHHq5jd+nYsMvPSoqvJU4vul7i/5j8kF4KIC49vvO2BB54afXor1f6tmuZlq1gDmc/UE0Rl
ox9LdDNIBqmRVYQog1UohyFsl79N8cSh1jeMpVonngJjkHgYYP25AhmjHYDM8r6t21sExESQDhxA
jbHEO8uLTO7ffUq9nAACY46vi+Q95mL5ErkbC+d6m5IaPSM93jpM7E4oA3CbjveV1dvcpcvibVCI
qT8xkHUIcJ5ZdawzZDy6YRL3TmndQoh6w/bkTnPY+xGDrRtHE85VNdbPUACjPcNt9wijp9pl/bxc
kiard00yzWBeEKvErPYksHYO4Ax+7o3oLaoy/Rp7T+M+Vzt62KqztAezR0GkqfOLTu01IIepczsb
mPR4shv9tJeVP8mlusizNqIfjNsp7qxu2OMnGLaeQekaT5pPNRRxOtJMnyaTnlqZPdPOGuABD+pT
nKqLXzZTt60UNL9rzeovJGKHmzbuVF9NS/1gyfqJEIanumi70Chn7FKqaNjLrmlozdflAULRvKEn
S5LHaCzXOoE5tA1pqiQIAwJMfaakSchgiFeYaldoOcz7sVWr0LMxU2xyuw31FAMeW47NtkV44BYn
LXRC5TAeatg8+6E25NZlRhPG/WA8eBm918klLuld/lQwltxKLbe22TJZ+0Rr1Idqzp5jBTQ7qvXZ
1lyYJ1hZcuuOSx80Pfc91clWTIV3qUx1HLhdZPull+a72Ca1oOeRBgiHEFGUxNhSpVuhxCIt8FpL
e8rd+VKH+7+WqhTjLg3oceyqIJXJmsLhrTZGxDRu44ankIa0FaEkxA0Wy/NlJfn5wlgTlbH6fm5n
iopWQK13xMEQBbnbMOIomM1eAPwekRyn+JZq6ZM2wrqpPGwo64aJJ9OEt4VE0QchUl4icp4FNKvr
gAmguvbOMDcck3Zn98hUGaOVoGQ91wFEfjozRu/5g2mbO4mL7g5ZnC+KOty7BZmsaRaGX/RqBeGN
MqUHp8howHktXPFc5yK9mgx7COhYc/yRXVDj9WKHQOGl4y1UqT1NHlPcl6lbh0LroysevBaoksZF
NUjjhDiMhgNIEx+7Secx1L3D7ujH3TLm5ERQV+7zWTnlafl1jNN3ryVi2+rDvAwFRWz1mM1NFlhR
xFxm6N7d2us2tJnjrTDd3M9KxnCoMjxGZcIQMF+a20Lr2hvdrR6lBne00cVD30dih9gOK7TXvkmG
KP6oUXg7BJenVS2nZr0EOKolK75wXLHF1ktSN/HX2E7V7ewgDMj42tjnZhKFbt0vgRLFhz/+9h//
/K/X6T/j9/rmX7Dxv1VDeVOnlej/8cfPFEwm5wBCViiOvkp0ng36yZCtNGVqc0gdh74TWDId/ewl
VuNgLLy6CJsZGVs/ciVUtrYpMfXT2mKOwkVV9Sv8wsQY1tL8SGDkF7hhfZX8wFQHWD/AzzOEYsTQ
P5GxBrCNobW5Rf5dIhPYpN4UxlHcHGvTGi6STHb3TSsRqluaIa/2TdKbH6G/fsIq8SUgMOJgTzwE
cu+usIw/wb+Yrc+LDrPvsFyj6zbsjMv4HSs349J8NTnyP3LwOkd5nF/uDG3WMgpNlKT24DDG61jC
z/4qFOj8Cmfgq6y1mtxquSFLHHPjKlk2xvCBQsM5Pub8Eme4RC9rMHdgOHkA0JQ/N9tYC+ut2P3F
xbte5TuCzITXg8rm2aMSxVzrQukg0NFA+KZ+arbf3wv/WC+mvClvv7/gOSrm/HpnD84tUO3L897j
qL80k6PZHpCs+/0lftqQ59c4A/mknEBKK2Ej9kV8XFEVfkPcjKdunxbdpqrNwKicJ81QTkIzr5e+
NILW+Uhg47tN3I8kE4MnCkjYgFezsu5/XPNG25Vjb3XaYc7QPfLtrBNKUMDSPs01huymmn9JVFML
4RU9tFgwXSFWvDwqVuaFDn5jl3lcfDYYxpmRMlEYRtHyjv2KOBReYXymeACkMi0dqoPS3rQthQeC
eBHD4REvJmwl7MGIQrzkvHRbuW6JpqfAocrHygmjRFEwk7GNEra/6PTl1srimOZeZy+vg71kL0NZ
jzeKm2XzxgSZAF48ovHrD/Qkjs3iERtoHD0YRazTsJMuVcnvX6G+sif+/PDOX+HZ4o+mpgEvy+KH
6zqEZtMelomUPUunK3d0g7hST000HAdqHlDJt7X7VEf5fee1oGbLe1FJROtwex8L31ZaRHA8kFCe
utXdMfngq360oM9P/6HDeP7fCxqEwTzsP1zQH1zinAFGLW4ZcmKPJoxkSOn9Wb+YPlLw+eUZ/aeT
4Psr+dMZreeSzVmza4zXRA/JdJqtBUKKbuQnzuh6+9FJ8FN8OnvH38Uq/nTBCstKU6y39T0omDPk
RSKC0wTGZfSl/uBQWF/DnxcUKEP40CvAEZgu3Nqzc24kU9DHQaDXbBntZtJj82oCU0ATs1JXGbZs
Y5mRxxBtaeHTmIYIf7+iz0PSv67PdVeheYi3Z8FYrSLsR0tz1TJ25dMcuXpQt2L+QLv7PGZwFTiv
QKwRs8eF9NwdVHZTJDytjg7Dkuc7wM7xRdn0i++4kUfPFTlV1YqsD8g66148e7ToYbjoJIN8Xgn9
Px50AxWetZgD4pyG0u0J9eN2yuP5dqJ03SsSWdjFmsmZNeMvSzDAmiHN9DQXdxRIw2d7r60SzLSN
VYE2reqHTKk55kG3VtUHe3wNSud3qFsogurqCpA9l4s0LGD/EYKFx2x1Kk7bItoN1QL6MTIKJh/y
I0bk+YbnNSKyCoUf5Bfg33O0PIN3HY+FCbkH2uufa7NNfWku3nW7qg//5XWJRjy2ljAcUHw/B657
zlgPk12nRy931B0IwuGuzT9c/b+4IYDxbD1YDtDyzrG+o9MJmsUiOeooTe+JPgMc2ry8EKC7P9jo
P51jPDzWPnozGAGQjZ/vgQFBHZUZZnVUilbQFYrQHbacxyrOnC8NTN0QjpKxy4GgbLqE8rGbFCeM
wCB/8GR/sRcd+AeQkvg/qgHrifCn463s435Rug5/uLXackakeBs7Hrc1YJ2tZZOF13Ms737/On91
Uc44JHJVRlOwEX68aI2MqNM7iBcBjssDRdeoJWfcCZIEGDADpWxjMrX54Gz7Tuo62x9wd1lEKLHB
pj0nstFurnFewD08Uhr00t2WJMNv6Q0+jv1oXygIEb8NSere6SAnnJDUeblJzQY8M7prNu0AtMBT
33Wz+aFbZH1fFKn93utq3G5SRXpXmaWccCgBiaV1cf04Lvm0MBEoPO04ycIcfOab6uzPQwPcrHMi
PIKxSk3swPAmL93UDkrnm6Qk1aFOtKxP3ty21zW2Sp9QzQcTBp4J4oLTefmrLWShbFVH9pLeVYr6
jBvpxi3aK7kZ9CzfOGxrtMADu4wW51LSRYq/AXVBrnXR57fSwjfBGgb5LWf2/7g41RSHy6Ild7k6
4GcbyXgogMZMheXXwgEyS0WPnyn2bWQ3pirfKqOdxZoBdu9aky0XGcKFX0oQfm4ISloycOzQsX4b
PI0JZ+Uu3kwrK3e62xy7GCAAjjZGIEVy+np48ikfLOpfnPWMlEls4brYLJWzE1fS7oqEu+CQkup0
e0V1QnAPtEu/6Dvw6X4TK1ngTV9/v6p/ETy5GhB6iEPoRv6UmkRlriAcy1W1wTsmc+Ge8sp09/+H
qyDCz5HB7YGP+3Hv2Kmp4H0hqmO8gAIJS62xgFsQ2MQHZKhfnIacTLqDdBq1MJIiP14ot7D5AVpf
HdVKMaswQsCJroEyJNs8b+KPducvrrYKsjpQSVZ9LPuMqOypU54gQFEfc1QcFCZOtJUDILiUxooJ
qfeDFfKLd4WoCJxIwglXO3+KjtTKaewNFIXnQnkckwytUTEMADn/8tvC9plwbBCVfy6vCogAnjO4
5TG2EnMP8dPeL9gTfUAO/KmWJJrgqvXdmFiDDHkeH7Gx0rSiyctjypQp1PN5/OzqTXTVlX1po6er
L/2eOby37HWtT3uf7k/90rpWcj311Ll+xmn5wfL5RTYCR3c9cAksMK7O1mmZLSvLXi3Ievo6xN63
JUuP08DFJoYOY/sRafCnRH19ButKRUwYwRjvXGxES4VZKrQ3jwZ8d/B11vigMoLbKErRv3iNScOy
t1Bq0GMa+yIWCyzG0v70+/f9q2X85y9xFk7B4qd4lNsIVjIvOCqmZexrAcQ10vvsgyz6VymEhyqt
xXDcg8h8Tip2I6sVENo4CUAoTEHW1P0RVVz7iP1W+5pEYwUQSdfzBOyKFX3VW9RIfBTOLC8BxpXG
9V8+mdZkEJUMcAjq6kP644FRS1omaIDipNRGVjCnDvLRiLh+oDT289m+XgU7KkTU1rbh2dnOfKPg
yMMYKoIl0wfe3BifkXwZZRBZYtgYIPNf21oDChRRqf3+7f58apB+rqJA8MAQWj1vllhd2cEoEOmx
cEcNwMfIgGM7dN1Y7v4PF1rVzg00EHFUOnuUMU0NNzZyUmuAzsCMsZfYLENPpfv76/zqYRoq2o7o
XaCJdV5v9kDSqwEX5yNJTQ+Xy/AYFsBCfxgoaUKjzR8Vkhbmd0Y9fHDpn3cKbV8EG9AqJFQCDP1x
tej4fQ5GEeH+Z8qSgUXaeXdTrOfAEdQmdz+42i9OB9RZiJqrR+x6SJxVtg6kFgNgSnakwNsVtSYk
0CnqtWCm+axvewOJ9cDu5nKv5058X3iAyzAybz5SU/jVbbOAEVSgjckiOjsgumLsYIcvydGRVnRU
BFwOe1qWraiL5YMD4peXQq+GcxGCsX6udqygn5dq4IVAR7vOM2V4d2dmvbFh4OBtfr+Ofvl4GazR
OKdCo+d1tmAN+OFLMlDjxvT5vbBLc+sEtkS8myReyQpsAWXWzlMcCN2FFOpGGcAhQtL0+vtv8qst
yu0SDllX6GyeHQ9ualeNaXbJcVRm+bXNYqb1Oc2S31/l5+D2XUObNIwSDr3X9dH/qWoaBC5TVBMc
QgmBbVPb4hsek13QMKbQMyNOw99f7xevEgMvHi33xITiJ2FZrDSmaFYx/+um8g4MUrvr+lG9QIVS
+SBuGzrf/ccyiSqQFoKNSDaL9LxRsiTTGPcph5zTNHMSCHK2uzECw4IQhyPaoKwlRJCyGMrPDEl1
gEbSGG9nZWqWz1BtqHOi2VZfSjVmqjxmsir2wrAS4fduyijXa3vN3iKSJ96wEo5rypomgroHttsG
6Ur89GutNyDYwDyBOkmu3fuYATYXMwVEtY3g09BvjSD9yNntIDHN8wwOEecV5YNTeF0r50+CRU1E
o1xE/mBdBX96y1hcaGMl0d2fO6A2gwksKC+q18VLgbUvHdRfR9P3yzKRr471v2Um/uOHkV3/fYT3
im1hB+RTnP3rP3fv9dVz+d7/1/pX//NbP/7NPx/qkv+d/8oPf8Hn/vu64bN4/uFfwL2kYr4d3rv5
7r0fCvHfQ8X1N/9/f/i39++f8jA37//447UeKrF+Wgyr8I9//+jw9o8/LE6F/5lZrh//75+tt/iP
P041S+Ylff/pT96fe/GPP+Ad/p0OuKtj+6lauHKsSbB8//4jV/s7+QbxhHrlXz/7429V3YmEOajx
d3qqq+SBSsOR1hEhEDTq+iPF/DtdSG11u6DjSleQjsF/3/zNv9bBv97Hryes3823/3e5WOif0lsg
2UXmly+B9tePy8XL2kKWa32Ugtnb0uHYwPsxvwy1Fe3YHfUuZaz5tRot+MiWeGYODjOj1+1D16nD
9Zwpw3VK5NjhTHaTCwQa9L58n+cMgFpjSH/oRXyAI+1eJqchTs3LWDrOZTdNmNsZQ4cHlYLeG6rI
Hx7uP54+640RNBHGQqSCJBsD5h9vDD1/7MCmIgMjoh4Lp1dvR9C3c5rbu9yVeMF1WndbTnuQwQw2
8gtaO+1rPZp3NcTnU6VOKvCqRf8g3TwrevhaZC22xeFLBYfq9k+SQTPKZGpVxlt3nGGAt1Ny3xv9
a2vb3okWs+M7sSePeGT04ZDWoCfSyVK/GjOo/e5DgRTX+D6E/N/3D16D9MJe5b8dDWmvn4aUrXST
uacDEwLEQoqpi3aInz5EvYGENWqVG+hBewSNqgtdb6PQ6OciALPVHmw538GwQxSjdYb8KkvT5aKz
8LRLMFA7VUBFq9iGxLn+cMys/EoW82HRJaw46IOXc63ScUoMc9vBJbpU5077f1yd11LkSrRtv0gR
8uZVpjwUnoYXRTfdyEsplynp688o9om4J+4LsRsK2KikzJVrzTlmvDLwi9rZDu5+XrItc3ZwNu9r
QvSyodaaHnLaB8efb/h5meVM//1I+/Yj/3vZzxdGBgWxzyQr+vlJptJk6JExtFsMx7zb2sm7+Xeb
S9CAxstmf1xvElTrrt0m7VRsWO1+XoL1bjgVUhz72xf/+95uNDGhI0lnzN8P+59P2gW2Kkxrxu7/
fFLDNe5Ojrj8fLOaIHwVnnVxUMTSSc9KDMqrg6X1598B/sCYrcuP0m4O7vzbh7XGcEHi3+XnXz+f
N8D5/ffFaVyr2PbS31mW/W6GzLmrjEqN+5vbsq3N/vzzuXa1M9IxKn3dmzOTJm/unbufr/x8mLPp
3jblevz5POp6erplZex+vvj/vXbQPP0i8z9MV1AQj6Lq420dC7x4Ippy3uk5NfR4SrGmVrWLE0FP
Hf9uvX3Ig2y7M1L8+FM/738+3xRQ38d+1OKfV1SzhS2LfDsgMkvKZl35cb58Dz3RpF23IlFOy9/Y
0JyIKBURGihZ3kwcBfSb5zTcpMpire9xTW39xiZfBvcZpi1cHHE6in9Ib51EsNAki3KCuOWGixDJ
pjGu/Bpr57jsKfXdWHHxIr/2X4K+U0whJhNLjJvHeNAuZrDARrC9x6Zdl8tQ1rgviHEPe5FlSVNo
HbrpaTsYlagQSyM9apx6OHEx72El6hDLRXVZfaYZeM8gvc8655Mpe2R7TXeTv/4ytGFv1+rCKGjA
kK1vhz7LTu2zVXq/8LgQWKZpU9xq6RB1MtvR9RzDccXjUI7Gv2JBPuwV08egzVXcS/ELVwdeEO2j
jiuj2QX6fPLn6YGUjZ3qMy2x4VOk2KaPeDt2POvPDc7AqIecEPbpcBJT3kbI/8PsdiZ282I6521O
ooT/3I0OR8gs/apy9exaKRo5nTUKYR9kfe6mFE2vs2l79+a1MBtZRnrTng3ztSzapNbtmyL7DsPo
eMAIh1N5Y4w8aijfiuaw1PPZa9ujFRRzOPEOhZ1/obv2muX/tn55Ni1++u3JSRqt29mWcxes2Tdl
JX1by/miiUT28U0njKy8DwK1z8b2YCDwbed9IJHcKa/+1RnqonluiuHdSdr2g1XjM1vtL2gSiAhr
zUJfWtz9XF82jjex4AIyu2E/evrD4snEt/MnCrnHDRu8ASpDev2DS4JcUTZXonPvAJMhVnW7a7pJ
D2EXCpM5M8u4J8yBPVZcvXQekCelj3lLvp8HAnPWxzExa+ffMM37XLPc0BKzFgf8M641cSSf5p8M
gvoIYIpRH5etYsga6nbZJkim77RpxpXQa/reWNop0vrsMHVWcfREc62sAX+m+ThJOOrLlKmI5sx9
5yW9V1vJMtljXDTuYVU3A5Jalr2FZbjM/WTc8P9Va7avaOrGmhIfg+rSw+BNI+K4+2qa9Ge6cg+9
iUKQImcJhajbnfa0rmQgzDJvj5lv7rKpK/Yj2BDTnbMT/awvioB6t3TmZ34bBlga9MEM50vhzfsx
8Kp9jvi+NAJStbztMy9GBL9b964CixOwHjOBaJKiLruY3mSwyyc6GnXrCwTM68nLijw2t8F4qAqy
RYObXloWLHt684LqFOzo2n00+Wno7e40Tvx/2EaW9JSFB8/XHgcCvA66grrYNuPp5wNzC1Ujq3dr
pPArYJRRm8+Se/B//zPv0I/KBj6HWzl/VOvzhZ/PpQU64l2WWc6hd/Td0pJc+f8+kPb8f//58wXT
YR3qV3GsxHpcRY13OrsObfqJn/5amXh8hXtzCVQNhsDRj5xtHeLWNTEVy4O9UoahFN/66ZdRMtNc
G7E32OVMXZxo8iJQ94zHVDNwupDckpSk/PaTZcT23eRORQRkZcAu9JSqxQ4zBMih4SS5aqy46BAO
E9xO1SdIlVtwRUjQFDHQiKgqNNbc1mMBqEPNmM7rPhdMYgJbjmF3QCPsqKiuildvHJAlEmubO2mV
zE55taTxcQswx+js38m1u1at9ZKyA8SdD8lBS+dLJYtkqYohma32IPX1wZ+IZTTsd9Cu34M93IM6
e8Yr/R2ATHBdkKu1h+9ZlrtKcBfLBayEsDDVjPxNVTm/l+782Jbje1spI85arYkW5WlxKUGWpYWb
TNi+G82RCfFhD2ya/FY5nHWXgaqaz6hymsTTMJ9pwYMFCwvPMm2Jcn4QGbzXZqqAaxDcTO4C6Bes
nWE5mc96+rzo+Ikaw4vQdP8iFZmouMExORSbf8WYuJ56wJQzALUejJCD40kAbeMNC/CDJlavHXMc
bm5JK4sIXmgL2CLyg93S/9aoq3ayaO9dV8BpWEKt+A0A6LxMZRtNZW8iZp9vORnDV79JQm3LMB+n
3SD1x5I7wG0vQa2t0aTx263ATGhQlzGEHrHrfLLSMoFE1Zo/5mpCsIQfAmvqwzAgfVYsmAmHibt0
as5psERL3X4E8s4wSmxhZXsEif7IIBlhwjieb94BRzPRM2/NRVb+r8KSz01bnXBwXh2FQYRVTe9F
2KuWKAr3iLGE2hMSi38zj+csukZdPgXeih8f0wUi6+ug7EdjnR4mkMkUB/1dPdj4gNkP/bJ7lqN1
1qUZV3IL0KNNv0oB8WMMYpVSCBpsP7GpJ2Pvfzejaxy09LC5aL5rFwMZuCA4K9NqxRMZhk6m6rgc
uaW11IHe5SYpQIhzpm1fJjbvpNWCex/3jd+jNC9K4zgF2ddGNHQkNEzGhPPlWN6yq7cU02lwh30q
OOnklazCRl89xM5c+63cXiFnDdGY8yTm/Z+tr4gWFKh4t0U+pGXtIb1gy86b9VK5E2YCgUMGsW5L
2yhxsjVmPPGtMTQsqWvn7R89Qytm0Fjj2dbE3lmGq7bSh93Sgt+CZxiZExNlKSCbbPJXvapXU8ve
pRhOfk6diIkXWb1jPpn5dG+YVhnyi97yGnnYhGMkneh6qJK7jHyWuNnqS8E01dI6M2LyXIam1Ky4
Hm9P1AsQ/6fVpLoo1fhtDeJgL1yuNn/o1vmfXJw6Ku32KV+cSznXQzj56dWvH6DXAO5aU7ZlD5l1
j+8UjAxS8ipuZyMqWF6jLTPyKMNk6htOn0gI3mev3+frdiaymYlJuxoXXSvYPmyHWO+BFJMUns/A
3BktRROCSK+i1X7vUmgNmyQTNdi8g5EzM3YU9v8hz6gS+vwCzKI5OC0GcdtrykjKV7Va3l5nESaz
dSCAuppp/zgfTm6epxuo1C1VEA4BwvEgmQWz6sxMGp0AALEUvzo1OaGSigajwRaxRIHbeSdOOKRr
1smctSy1zZRja26OxcwVw6HyWjfBF52kl669iM7TwnWyr35VAAsCo6lVurefJ55ePfhbr8EDrKB/
CHsEGY/azqIWOnuZ82iZ1TeTdUIkyvEsaGklqc6o2bGRUXPl0DHd9zVW6nzBBSVLSCGGPnFaQqlY
TC21vXhN5zGC/E+S4bawtM925FVgpfysGeOgNpLR4f2ws4zy3ZZ3g/Re+r7BflG1XsTdIw/FMShy
kXgYyxMrBz+cdyk6wq6KFzd411LxWBr9X8LQmeASvY4x37PaU1NWGBupIDp6/qraop//7GvOdPgC
eMHPq/77hp/vtWTjb7gL+BJsSl4VuG91Ke9RxJ8M2KoElxyd1rumKU4hkmWibglopMM2cRY7QTpz
n8NFDVf707c4qObF7dShjf9mwwoBe9Rh1TafxugYLFTepU9xybbTzY/lWTGkbE7xuosGewt2zJ1g
kPW/rNnycLsbX21AWkfXYsU0lpEFto4aCFCSAsrEcW1JIjA6n9JbY/UXhhaV2c2qpMuW9RtPiVNg
3pHYXMxvrQCKYbzSRYrresbY20YlZp5wnL37nOQcnPQBJinUHxoqUr3b2KfXXiaB5u6A0ode67kH
oazYxcSbBdsW6ex5dB6qZBJwoWbhDZHeg2jq++dm25LaJ72Vqe0LxIUYstsuBc6xBto9agWemYGd
FyxcL7w3NeJTzoW26wYE+1a3RGttXSYTMB+Yqi99FUTYqxlNYHNeKQ6IUbF3+CVtegIeS8UNSbHO
uMCFtDFreFf+7I6YnqU7zT64iFwFXdLwDvWyFPFaMgZShTNwmqt1I9YXxa1vokeVG7Kc1NKfyavr
doVl9qcRPCCi5V5xeyy7zO80jDZuPDjQuAJzHDjNDVj28C/G+Hqpntz+II3F2tstII+cyHNoZI/C
q5+5e421TDBfY9tTJU8IM2uq0YmM9FIkwsvIO+8irCFvc48ZWa+bF+7RfE//5yp6KkJbow6klAG1
2VzsESfBXN+kaCXD5qr/Zyr09cag9aelmP/3w9S2T7IB/ZzX6qUezb1gkBczwfyS1XAOLKntZvdl
8ForDsxsDPVNnqrO1Pe2VXRRmzYyonolgW2Uv25FmPAhl66Nu9N1WgViNj7ssUu8ruh3uMV+Bdb4
npbmBjqmxIc01/0pu11FQBNeZORNEKqum4+3u0SgviJ8FvgRT0EbFzPqxFqtC0R6cGlClY/msuFU
7BzOfvwcMdq3Ljyuvq37VirLY4o4Lwza0JcMCGrKqhAGx0k4eoMlyauiOpvxyHGgPkn9DderuJ0E
MMYDQVvFFlYZpVurf0rXSXF3zh+0KXE7ZX6+a4Kj9NVDYPUXz50OZf049LQ6Za1lYeoYd5axeIlK
N7xUblyMJVvEuMHOQ+m59L4RVlyT9X4ol+dZnSpgpWGbg7kBsvA64Nc07VQcU9vWAXalb26d4nm+
La15gb+r0LxkKpr0pX6Y8eGLwDMjC/RQODGB7WfAd3q9/tYcYz+PmroxRXBmpcMeSvV3X7scwsHQ
WdjKscvX1O/Se5SSNdMDVvQ1KzHf9Z33tvnlpxFA4rX0s4NSIhJ68SoFLsy8v+aSPM3U1T6nwOyT
SZ++M7cCM+JvPuAM8VyiNEpmnZ1/0f50SrxZznBdXPq3qe1+Ai4toiaAGTIbwRfFy8np52RwjTdR
BwqkUhuXzFD4k0sjZi7IQwUGkQ1kYVXR7/UBLxMyewgUZUT30wj1e0fBXCGdN4gIBDwumEooWDUt
oqmDO0LZeI59+rVDlmREK7kyW0/Nmr9W1YxjunYy6B9vkxqOflrXl275tsu5ORD7DJmo8tCjewYH
Qb8PYksEErTEhhyuX+glLdRUgHPDIi6zYX6G14Vz2me1seSxN1R1N/CHcJvFolA7D3c31uKlI6/D
PGOPRB0/mX3Ukp8S5a69xvDfXyA/VPTYcMmnnkp4OrzTUAK9Knb67NqUCN2N2VD+KQflYMx2WZ/G
HmogeMJwwxK+Nx1MxXiQjxxCDNB46/1iNzIUmm6DNIQrY2c6mdZPo36gcQ5krpXmvtKehwHcTb/8
9md69c3NPJyV2ZgAGhiR09GO2NiI2jJVod9M48niYej0Jmm63HrTlxJ+S9PFrTeXxKECSTOXHdrq
fidSbrUq7y/OSpOL43rcWX486+5dbnD/kdz8S4InqeY/JnZH7HVGuceVSq05c8gJluWU+s66L3vL
D405ytHmMTFQgH6qzNxrzlNgNUvkOwLHhDtxTNwObWF4MdRC/uhbLQXdyEmGFSP3rTdna1nkuSAy
EMMYu9I7lM3AYSon7FTJ9RBMebwKL98tQ/aXmox9snVeghRY3VwCeqNP0+tMAGurznnT+0TvFvsE
FuCaWu6vvNPRGvPwhaOH81HB6CI/MoHu3IZp1XHvGXVNOxiRirMNLP2lHwezBa8BVxqO2aWMjE5c
tsFpkk0zlwNPz7DPbUhjlU/837Rd1J+Fw5VTi9OIcA30rHB3s/3byvDXT2KHqz07uvbEJZWTcU+P
6/doDnCMhroEbaD9GTZzOelkKKy0xfR6g3dr2eelzI4V3aG91Ns/7bBdlk1qj767jWGDcZu3PBw0
80u/NQLbihVE92DT6ZoOZ5SUEADINU1Nl5su0LZo7vu/JtRQSXoUeX5vZm1zsgQgg8hzivWGQeg8
6+/OXP5eR+1uy3JgNI39yhhThdL0jF1WeCiyKh/0WO/tQQziaaWy3Htz84wApT7JvvjbaQ5YUNrE
PoiLxYapiXr91RzkBb3mEuVVcU6l9mUMr0VucUY16JWa/nLZ5PpnMtc3z1MmJEiKH+Xrpzmr7kUh
vpA1KmoY/wmVaxD5Yibh3pyO9uKDApRqt9kvQpfjQ2n6cS/Sl3IRQ+I16tDnmYSEEtDjTGlPcsfy
COlrecqwtltiZDvBw4czZrxhlG5wTUPG3FgolCa1xB5ueZo1CwBGZgJj/7c1oPoJO65dsdz1UJni
FmJO5JBnQrdYbKztzjW1Ddof7oGdkbvIsgwKC+MAyBLOmZQfopEWM6DhDZNweZqDfLmKNGtCh1CZ
WDPlk6b3X4aDWF1FzG/piDtYVhpzTLysBWhoOrvclXThaKIMnNCG0bsiIb34a88MoP07igaPYN4f
p5WOYFVnj7bo+nNdX7lp10vng9tSYwWxbHP3Wk5Kmsk5AtFZvpPUjDx24xFJzpNmJuu2Vmfdy0Vk
cqzUeNqSlO5NOLAPJLPnLMfVWoKQ9iyKL3ztPpu7Edy7zexHvt99TEKNO1UxTMcczNnUqPa3c4Jh
a9WT3QFvW5mEYcZNCEr6tQBhiHQ/m5KgN6EPLO1yqFhGeeiudpCOcSOAobrqT04/jGfcZIV16S30
0x93JWRkAH7i2xy5DeaCnK3YUW7N6s4p/ukB3ENdCyCEpO0V4FfbOMGhWlgCdGd8Q43mJsXAEbbQ
xy/a1mznlv7eEPyR9JwDaI5ySsq025NDjZ9WU76H8bjJWTzPy4cpeIwQu6RHV3RsfI5FphWLDjY5
n/RC+vyl3JMtc85W62+p1uwKa/TK7qmjIW0YCLkBf+Wg3kqg0FHQNES5W4xlU4GZRiBCt0RWRcXQ
7AU1GoDN+RQYdE0HtdB2iWHmO/tGzlvoFlYdrvpUxcCJ78ysubhMikICI/CgUYvZaIk20Oh73SLM
vjvJIviAy/BA0e4luSk5QG8UHiDRjChXu95Y5WWZAfUN3pjdmidkARUHNsiPKmVqUs7mv2z+ZHVB
ojRmTmxk/VfgtNdSQA+QfQtQc852Qd47EZNNyAbbtk+n7b6nHOLwLNdQGZseOmiamH4keda7VKFj
sNuE5JQYoIKq7CEEdm6DZg2O0Kv7QwVqnarz4efSOa39FqTOl1OxlOb60zQsDgTRiZpPcF6achNK
DA71GNTsCVHiR16DB1yArsLR4gSzzESbMDIF/paxN/gbUe96n8NyYsgzalHq0z4LBuiuZukvMBWy
l07NLbaAwr12S7+XLdYHUZPREpjtqW2B1XR5gaaAvggElpCJOkMdF32nk5cH1+MdKFuKoorrPI6C
CCLouLtmlWxPq/G0aJZOV1aLpqY6gif3QTCicIERG3nNOrCdgn9C0DQnhs6ctbyH3iZ3o1tf7U1L
E5APrx5PBnbF8XnqqhT+C//XTaVHYwPibmaeqTQNUb2bzmE2jB9CDL8z2DlRk5pmZOpnb8jpLfdU
qH4gH7zO/phlIvob9xtZHHq48qK+8C7uuhRMkVEzolOCBm/BHtOleQx3TY+U7t+wLocu9eWxvd2m
1dRFcFFjkG2YuPqrbXZnx9ww7DMALIDehqql+2MsbwS0fC52+6mn/hW0gYo23AY9PUPPAGfTci6n
8W8IvJ+avp2L3hSJ0zbvOaxm2+pohh7SBvZGXT+VgzwPHnwI4CUOqL4Q86rBwDX/1PXhXdf2JRAZ
enN0Co1O+5u6Q3FQRvCv6sUQc/Ie9T9F+bbhQoEVmn9ZpvXNrnZuZRU1Vvmtkbxuq5PRzC9lCxht
8DU7JAe9MnLySeHqRLVjcjYsnlaJUH2j6cVCkwhh78tlDtfbmu+zRSSqUdmOwSSulFPFFJNDZ8uS
yIA+dtf+o5/0kzDeV2NuzlJaD+B5xH5KNW2vNd5JH7nWIEDv9HR6oivWxC1952Thrucg7p+thSIr
naBXovqAj2McJLmOgGAxtgFEI3qXWodOVysfFn9qYgIt32pn6M5d5jwURv+dwR7+UzRgSlElFkbA
bKoVR85dVw2AGgGwx0bv3Yhe55sHXHrJC3uPIUgelTV9AXM03t0SuIOqxLk3ur/O4GxnWTMvWvkf
ZmZEYw1YB61A55Dlm7urNPOumG6UD0O8N1tlXwiYmXbaspqPWwVpG/7+P2dgOspATMZMI55Klf0l
7tueKRjtjm8tc5bnfutRvx1XGvH13B2UX1aR1YPXjrOKx4At8C8K1N++Lt1f7a8sq+9lsEyRa2//
zMIaj201n9sPjtl0iRQnawrKZ53zReIFg4pGX1xmpcu9Z4G4I9bUCgi9UZp4SXP6g0EN3XKb6Gyu
7hbLKRlzU98ZKWUv9omd0RbV1bMy0AuTv+sKRUyBYpGnWQSGZwmVEOrgBONnZ2WouFxbHFImqwry
Lsz/6qu7UTduYtxwLb7GBQZGWdkv1jIJCKM0r7L0G3J2XLlZfw/3K417VT0wjX8gclUdS0iF6Vro
e3eko2Tflle71R82xRzLobV7N7TGfYfa7r5pzWi3ztXylIrACTeLvXqpdNC8Ll6hdIJQV6ukaWpo
fh6GtLTe4SAtdliv37qWbXHieAPrXRvQPrin1Fpcdmb7je3j3PvqddNvjTsNHhKaGoAiKfuD/wny
6hXo4K14ASwegDU+WvjNO4YPrN22ilZj+SPGiQN2kMszDj/WMTa8ugGHXfnzPnPgB1mduRv0oIhr
HgBgh/e0yHXvS5QtHXvb+i7dinGXmwf7vNns3crpUQNgHbvVG33HAMmSA3vIXC6gBGBiTS+rm9J/
Kdv0ujJgYfrkHpqkB6xxGvL+rnVpGUCwJGPOvWNw5Eb0dpKJ8S+pEu5BFjlh50MTV6vt0e+ezq3n
PNf+Z70WDnXh1kZgVZOB8dv9NPTRttYM+j2/TMbBOCsqXnvR/Qj3+3YZA43drhb7YsieJnBPy0Lf
vtDyv/agHnMCBMKyE6AxU2oSP5PPHXEyF7yzX2kqGYAp9qXW5byePfCgwSvOIGx42OxpkTORyzuL
PSYv99mAXGdlcHtOdfWd9tEyqaszoUtJU34GO7o+zgQz32iKefvkNtuztwZngYf2ADhFRgrGmHVT
gPCg3mBg6IrLUHg2nZxt/lWqN051j4rjjVmvhwqAo0qHeYem6t4q+4+S3tsuTen0O/bMJKV6qwlf
jKuKIGTNDx7EIj5uXAzQrpZgrlDc2T2dw2IbH5QGZV1s9HWCzPzjmyfIz8Gh4EGN802hbTKGT/QH
TGx8UkIav4uAUDrQsmSkdfDYnYKjpO/uyqKubmgg9+DMNXM+K7jzzIJuyOjwIBbeqYTHxoWwWrzB
/RrPgFSjbC6eVWNmB1Gb5sWvOybG2fzL01p89nTMKALuBHlrmyWzi1YHVHvGmqR817h1/6QtS+bg
hhkhttI4mXNWGeazCwecP8ab46DRqbBwy9Tm8ADskPGpDsjTzN7nUaY76pB3u+n5PVX7hIwJpBl6
YMPow9Hu9z3+hQjeUjhWtKAxnvXoe9aoKTgtT+N8MQV3p0H2Y7zUwL9apS5tKXHzMe+IHG89OoMg
VGdO/wlyh6GtrbEqOQKY/fiowCUcWgN7R8WgaKfbzhP74nvd+QKWgocu1WjfR0v8Q/UT7Lm33yFG
cxQKbDrz6Xgyyfokr2QMzu6Q1lFbeSh8xLsLufY0Ya+PhR+8NN2ZZR/MmV7WJwikfTxaq3nsCFFZ
M395TImNanJ+R+dAq6gIsSfb2ol6U69RkrUvLbO7UBvGjJyU+W62012Dsjl0aqc4WBshGgxD6XwV
XuTZUH9bLTvL4hW1iBcNLKJ0q8qrJo3Idjk8OCNzFPSztLoHyWhLMzG99PWeZJmjOdXoIaN+LFhF
bjrjonlghEtujRBPEn8mWO9xV80IQ0S7Hlq9QJyS2tEQFMUN7ku8KttD3lWfZgNLX7Bu9774Ft6s
J3edGYwkSZbQGDftsV5zwhloq4AhYFcvFo/IGbmf8poTFm1iy4bEvCkroiGfXYPC+NAot4It6jeP
K5luOxng4ffLluY2EcExySsl5N3WPBnq3YHxrzpxBDP8XNY+TQl9eksXEhDsrX5pzBTJZzpGXlsz
TRXML0tw9jU9lgiJVlnTcpU1oTDmVj/ZJzp/5T2hU0GUFs7D5pEmQmTIyeHPiGSwH/PZiUzUjbtu
bj4t5rNj2V+Epz2mjTGwj4KpIPaaKUif7WVqEglwnLWBptywaXHhDw9Vw9xPN8ZdTvZO3N1yZNRY
/Bms4KOS03uLITVyF9TcDtRf37rDoXg3MuQI+urTcTVn5woLBrgv7q2A8lnzmaX1EySm/H3wmr0m
tCoCunpoxanXlNybtsoOnPqfXERogJmae3yLQVRrZGULTnX1zkHfhk5klbFTUqeidIzzVSPUwaY3
ESS2yZrsByzwdC0PvfI4NHXTHnjpF/TMPLZ5SA5uFhzA32NTIAo2suAwrnVD5a22MuwKGPej25cx
eCcq/xTeRKFBUgeyWIxXt7jk9oRepofavPihXd8CQbw+37t68xXMCuqvyr9aDeYsaOwQrSRv33Jt
nCaIjIxWtkGtwChJ+y046cZTdSDDvk7kXG5J2vCAzQgmtcBVicvAHoZubYTT8GXWyzmd3fQTzVSi
yzXKKJBjawXJaI60djSnuPPNt0yMV1ApZrgwmeLcR0X/ubmCHlYfL1jDQ1/w7iw3DrFZBiCssnLj
CNVhkKH/amScccixnyIfT2Z0q62ZctxNhAAcfV0xsbhd6FxbqSbpUqw5xhmidfKYsUwR6tBchqz8
C/Pusb0xyfXq2hhbf0aPoajiLpXIL8aMx3qtlUAHw1PRQ/vUsupkbyp9dBmt1VLZ1+VkcJ4AIUxg
gaDVGli0TKpOB0Y83hafUefil2RBd/MHpCxUU1l67wbGcGLDfGe4pS6m1+9qQZvSoplBnARz1Hnh
/FBYWmR13sskb/kd3nLNgsbbQf5/GEq1b+m3vOLknrSaVaMNxthuhrvAsST9OvXiagD47Nv9jc1K
RZVtgSogDEjZT6W7aQfXdb+8wvisx5Q+XKp9+bX6K9tS44Sz0kbkKKhvD9mYo5BNv2HeFrGvWnVs
cP3r7vaQ2xWHwEVwHk2tXUU8VNL5yg/9gVd6+gRV7Lcw1rPtAnPU1pVv14hHzIJ23/m3LcygAFSl
+6YTR8PcVTEqFsuLtoVjo6po40t7NIahR08EB8hDb2Qt88nyedNFuUc6o8N4gh4PScfW5vtSL1nP
0+XvjLMD1clcJNniPQ/WQAiXMnbubN+5hnyC4xpM4m4J5MSMYn4e3AztQ/FipKaTFDBmI4ci0TFG
k5kKuLuJASNc6tRIsPXhpiG4h0P6SfStk0yA8Zq2QO2JLHFvE/oTIkbhErRAZSeyc4LWmzjjFWbU
UksdBql9tmxmOQRBRpqTcepdhgl6dzW2bj+CaEedpqOLnmcQdwPdn2GjjrQ/HZ1rDf+6jfLSeR7H
MZpVvRx0loZisunvifJeW96qJc8TNGSJO3CqTkf328VJt0v1W5U/6bBZEftp/OHkJbHQP5pr8cjK
82QLUn/QD0A4BZNteR7Nhl9IlGoO76Wxq+X0uqQEFmX1HTCo5sjc8NT1fn3M3OYVk9WLg2Cpw0IQ
2iqnr1aiB2iHhKiD+6ZC6JL1BlIyay3+FAOdOYKS37RVx5c/UFPpoJdtoP9HvQXhe8uPwnM3XAwI
AzR02WkzYu0oUsDDCmtIcLLXl7pCQV8K1dx3Ke2KsYYubw7Z2+hAZxaltUPB9UkgqRlbTB9e81G7
IAzgmtvG+GSzMlNwM9kGLvOvY8K+K/Ii+R+2zmu3caVN11dEgDmcKmdZsuV0QtjubhZDMRbj1c9D
zwz+wcY+Mahur16yRVZ99cY0R8KBe/hXlGSvRBOP69qa1vFnSuDbNfCdH6tD9Nim60xjXA+J4GSD
196QYazjScgT8cPtKq5ih5gl7bXG9rD1teJF97hxMq/jfzrpP3HsM/31zskximJltPbLMBgKegXo
qIam3/PporRsQL1NqZxDyCRQ91a7MEadApe0w16kWee274PdEEQb3BXMWwphzuTGFzOMLoFqwy/d
H36cPhVMo9NFNR1YbP/hI8JaFzxD51hyqi+Dm0dObDeM6aUIAKTobyBrWES3TBv8E5zTqgj4PMk7
52Ge7JQo8umYQbRfEEBfzdL6NoodDHeytpxboBj96Vlj57TH5ppAAPAuz0ksGYuZ0rcc43OEjcM+
7OtFKWP92Ficpl0ioR3Qg9gazlLQFhIawT/nDulsY49AvZd741uqU++S9zBuRWaulfTfZj25VccX
ODa6vRPaOYIBGNLSXn3R4Tvo601LwIJJ8MKik/kz+fmU7+JUZ+YfdvFQnwSib8KJP7WshwGbnroG
+UTsERsb9rTnFA4Z3wa8hZDWQmvlS0mrDmddiSRBodqwlc+PYZSvQS1IZFX/xo+8yV5BXO+I7Qt+
rS4nUvDR0Cz+dT45wDWqtbAsr1kcHI022mdJX0EwJUfLr0CcCd+A2fBWVVh+hmO5q6eIgHqV/Evd
9sAZPF/6mmyWEdpz1PWDSzblugwzjR0HXL+ZhhcPCjsbeZfUmcK+KO4rLzQPGH1iiMF27fVjv0wS
mHyROzuFKWg7majBQ334aYV27NMWtZmkwoyQtGQw65WMDPDXEQedBntvza1Io9Bfwa88KtiQoPN7
EamSO4ovBQqvcDIvMUqOmxPSZ9XLu9/3EC2q/CTWuqNXhWUhz92YiSCNN9J19r7ZkuWf+B9JrkNo
1uT1Uf64Wm9GNRfRxfNhM3l2UbItmpr8y5wxV3OHkOHA0NaNl8fMRM1CBIR5D2VgHZygJDff3ik3
RUAdPYyMsHQvHhnICj4DV51C81Mh4aGOGZTdAD3SnCbjszLepRc+xXRAVBxLDNd7ZYsjPLAh3ZgC
NGZ09hFchxeP7pfdoBksFWRcQC5Eczj7bShDhmjrkSbQCRWs4TLLxBtyL87kpBhDJZN4WpaLukAJ
Gy+xyENJpYX40VRvr10/H5aIwA1cwDd6B9HTI+hXlKgFltOxrozpsm4DZFT5sysVWv+p2CO6MHls
2R3cdHiJm5iDoC7WnqUD7sGmtklylxRrw0r08JUZcYs5AS0iSJZm7ZmrOgSfU5UzdyKa7skbyZYW
CGZNyqppbl/JVvJWwxC/ZI8WU0cAJpNP+nMgzpKKQSNZibqMjolzILJTrYH436sOvcg0/nQGGWgU
e0FOBNM+7BjCwligylMOpwUahpCoOSPndTLlp6L0N5bjP7U8qwvfG9ZVUcbbVvd/iJj50L2HI3uS
x3LWTEIFBjwq7L3kLz1ZMtTWUelvgxRsvS3l39TgdhWznNaOseNHBnplNfSAukxmdtluhInPCb6/
h18aCZWxUF5bogE/S+kJkzErYeB8CqaRtZ6ixfdJweHja1F8VpsmNjhEiumlLdAqOjCuWPBwD+vG
yfL9VS5Y9YsHYiqCfEJOYyUUHuLroy38vdCzZTS11VaRf2AupIMsFJjniqwgWude91LF5Uscuy9V
9KWJ8cPsOeP2SmfKM3FAaZtEdEjR0hOZuQk/a/pmNiM3zl9HeI9QaNPWlX6D/olT5xlAixxb7zyK
8cc0SCe2tPEACEM2MmI35KYG4c7auyfLJ7OLt6ZOmLTs71rrvBda9twM3tVHYwbn330aBIYh92Au
r8nlgNno3qsMQWHZfI9TdG6jCFfb9KhQkyfoao5Z6BLTltT+KhPmnYxIPkpvaybk1lNrKqCZLuGA
gFMR/lyJP35PN43y2j8m3t/Nm097KLq4pSjDFLaEHbkv6FqM3G5dFzohlGPVn8mfO2iB/1q7RvE8
uf3BCyQx30St7xMDB4rpaNbaF39dqqWuli7/TXDyB9Uq9JApUKZLIcwegKbi8ZnaaxKd6P8SL/Qj
LEI+jkUbTi33QmLt2nKDlTMCU8IoYNCFapc1xENboeUW8SXKhVpxHsXMlO1JdKyhP72crrDylJiV
vSS3eemVmtrGbXgBFGkQKgdq6UXhW2KG68gXV5Tap8jrnmxO5rR4CkAWHRNvsLUj+85mWjGXyFmF
PqAuy8Hm8mMUo2Qe4uwl1OobnP+2TR2f8EHrycMLIEp7H/SE+EJjvo2ieaOEECkCHh0KdjSXoH8W
hnw5YW2oB+9k6vQoiDA6KYmxQ4uSJVVVz4Jo8qyd1r2GfSRyjBddoBxvY6DXKLzVynxAyr6NnaYt
TMwzFEuBIJZTQV1GGi8V91YoTebNFjlVR4gWR3qUmKN+TA9DGPU7mendetTtvwYwmsMjUSEbRRNS
YBajg8Uxf1hNMHlNBV4hBh0reWFND7ZhPl5FIb69jA49KntWTQPAlAO10RrRLuzRFuvSGPinUmq5
LBHsZRA+umgSaw3D9qJzw3ViyWaHDsyK8iPYx3UO39tO0z8AxHgrUg4kNO4G65r490XUf6eOl+3o
+oISyK5e3KVro4r3IHv/qv5bF/TEsDw/ElUcDHf4m1d0tIlhXkeD5kAFInrlMrIpFbQwsJWcJ0hW
lRO8H9Els8w8e5WU8RXtBjRwl+hxv4ot9cbv42KXVOrlzpuVsOZVrvEyeMl19HRy6f2lsI0NEWHi
EA4R3d1uQ+hXwCGnosKSroSI7MDGGuZWnWBLAdnDZBnC8LGMmdbLSHwoF8A1717Z6QmiBzwxu+An
VTgcLFjjOE+eDQU/JNhGaBPmGNNByFHhY1n4H6RHi5KGQmbiYV+JU1BRAEObGHnNuv9aRNWRDL5m
tqgbG/xdyyDWcD8M+dbQaCVo2cmDIL8TzLofA0EkTpox4gIBo0y3280UW+PGze0/gz+XRBX3AhEC
GWEHZh2xtqfp3fDbHhX3sUsTUr70/gld2qKVaiJ+29uouZhE9j2wfrhNQv9ey+QdYBxEHcmGE2kn
S+/ha7XXPIE+xpHChsf5MtI5JQ0mfyWUjgqm/RztPthEIZgaKxUVlelw1jFFTZJW6oHMGR5NOs9G
j2rZoEM0CmSJThXNfi8Ii9eeWCYQGIQa5VEgvVET5ctiJvvS1NrEUfncl9VGNCiPA0UhQdNw9kyH
7wkAD1Ev65D006tBNFIkaKvJYWuFnrgMYVCtWV1SHuMP1a2po3dcVzck3XJHREBxQPmTeWy4aX/r
hQ98KuxXbeK57PFkzoMkRFNPim1QUERqBda5toslqPRAgXnPwlMgJBGWt8uVXh+jYiyg+ryDYaqD
zKjz1LWcoxeol+sEn/wG7mSAgheM/4b2EdvV6qca9CsxncPSkOQReNEJU6RajkngbbU4A2OZGLlQ
StDWMGinnBx/WHKa+9KEjmvyRqdVkYUpDTOWdSyTdtcSoHHK0ceRmuldpFm7lxYdEqRJROp8Gb65
jJ/7moX2kmnCO/PJJVPmX83CY/uwAfcxLH+mx7AO42vp7DggqgvxQzhGcsff6UaHNU4EJjOpfXRh
pc+K7u2FXcz1Ftke+9awSCgqhXPFY9rvzBpKo6mvCSUYUZ98U9gKFyNTg3sw/IA3Zusz1Q413zlG
/xjpyckNqnWK7af4aWKfJDF4sjRSOt7i5GE13M2e2c7d0ujp6kOafWgIthiA28/SVcwss/wioKxU
WeOBpIqhzQA26NobpPeCk2Ug7xjtvHL8rZ91p7I8Zq4vVqDs/cEHR6r1DKl7iNOcY+E68c2XFlDK
r6pyrVUjPjweDNdKHomMCnDz8jDa1hcs5kc28dbw66RBL57dGDm7eexCDwS4kTSV6U/0aJaHIYn/
1bZ/Zw7eqaTjXprsbun+xaFiHi2omT6a+3dxL7p6xxKUAVCkIzmTrnD3eGH3Fg2aDv7UZS/mY48J
W6K77r+oCc6RzpCbT3d/aJ6qynjqaC8CaAMOpDqpxkbhO3PA8TP9vO8A43umlmZWsmAVAjub20IK
TJm5itZFMBwbfAalXXx7RvnX70q2NuZYOUPIHrSjQekHwkYE+Y2RRTxdct7lUOzXVDEYtKX2zl83
y7cMvfWystonSNCYvY2KZMOXx7wX50RSeNbWzZu0q+YoqAdVeJb4rJLrlNn1XrgkTDKx7kzEVbEZ
vOTS1TaTiifUvMg+muCe1t6XGSzsUvIWCLJZKVnR8UfZGeI05pKuZGsPI2evUCjJUeanNk8vHiLR
0YFZMAfjw7Eab5841hlK8FxlzokWpvFgecVDmPJusmXRx/FVZA2KECsYkR/Xl6Fuqp1VhOMiaZly
wy75Nq3eXlh/fHvSwZJpkY1kxYMQGYhxGNEKYkJXvRcdnHI4pmGKQBDIYKU5xfDg2V0NwR6tT3xr
GrNYpF6kdkHwLfKk3RbR9NKbrJhpSfGJX/ju2Rj8s5bEX1RdyrtK83NrTjqFAJjjBrfbM0xhLnLb
t9aS71lOu2kUhhTc1mfbyv6ho0kWdQIYl6KDhlWl+9RTG39g95XUf1ma453VbwFxodOBzMiLn9w6
jCJ60y0UDURESw1nFEUnDSBScyGDxVoOIZt977y3nOv8xBO4kyzrTNvOQWR2vyEbflnl3XzeyKfj
gDA5HKO3qGr4YSt7i5xvlcJd7+2O0DsnmEoO3Jw1Igcrbos6LzD+mS2aJgITtkhC6zV6soOeJfGp
Uwjjs6650nhozk7iTe+bzckzrGObOPnSMPXX3m4uOIOKo2tGe72eDmPTkN0QIxktt2EGzCWMFsCZ
3EwWuqFD/dZ2xQt6Kn0lfSLSCU2kilJvrSVimWBRZE/mxBZTSMwQQ2ztdCHalQlUuh5BeRgL5q7f
iL6swd5mT/TyGFst/fQczUd3UTXbIXceWtbO0ueK4I3Afm+iFG9gbr8NKwstB6xagpcOJ5xpmrgJ
uUW6NCSBye2PVvpharjxSmeqGI+hUKi0yfa2aa9MLAW7sP5L20TLmdXdaF5701T9sALnGXdes29j
HyA5B1vTQwTOdnyaSnRHuhFOLF7YxL28f5RWcKkzVBsRFPmqZyZYZ7g0cCMHvA/RBmTo4M/vxLYz
hUSc4v6FV9n6QV/uxpijcbAhuLjDH3EkPZBUObs/uepbTGSXzyrELPY3SIr4cJpp3xf4YxF1fVo1
NSiCIRpPqYckyxgY/BLm07p5QUdmL9zIf7VF0K5T5Xx5ZWwd5DBCJPT5Np8ko3RrgCap4arbSHCC
8Av31tFsA0msopWu6xYbaTU5wFLZixvyNj3cuMAoaNyCuKd/qT2DAVBeGA6rAC0HhZbNG2qjf2jx
cqSVAXBQiphUw7cU19MfS+HqYtZH7iMwJGGWgQjHJ7B1DMA0mkhoP53qLZY+k4hW9axF9CSWeN31
0UL82ZCmUWugZMDSq4JAp1Wguxx8o/7ZGIeDqPMv3KPN2s+cJ7jsu/Qqamg4kKwNloNoQp+qARrn
IS1qUwiHqWCr5jyEHFUTGBH5x1QueO06r/T+o+2/aGCp29G5NiN7WJY0oMgRVcy5odiNHSPd2HmH
GxzVb2B90pSeYEIdH8YUP1xNm1ZBxfd5LgJ6OdytKLsOOgSmk4b5BbnVcoys80RRz1J3oneDpXw9
jcgl9KknfMY+NRGrft7dskTszFj1L8rAJuxRCy606GrJSGdsw6mljIZKYiNcKBVuSyOoNkjXCBFB
sI5Xk6CVtKtPvfEieDOj2bSbPqrVKhL8Wu1O53klehfmVq66UumM/pQn0W6ZQNboFksd7I+Z464Y
+K5kmuCmzOkpqJO31OyfYN6SjZTG2h9cHksSD9btILGg6bwDurdwbozhyaJM4SYyM9zgYyopi8Q3
FEo/20QBK73n+hbY8fhRUNJ+8P0oWJJEhYqLh5kSQ8m6cOOo20P8sTqJ6Zl6geHRCV3eDemzLzUU
USLlU7l7b4OxPfBz1Muoc2lC9GV8UEbWbNSE8MCYGOtav38lFC7nCRoh/lJ/r8jyeJuibJ9LSTFy
ljyhiLQ3/sQHPDY/EfLxR+z5zW10m4vp5O6ZOslLnnFWiot/SW98Z3lh7H07fkba2DwZzKdxcpEG
Nd/Zphom7eA37sp0DOPkplF+JejEPKnGYzOoAkCVwth0nugXTewG29KP7eWAZQK3IzbzwecGcSuI
BwOnGIPclSagPxqly4dA6+LbZFK7ltPoGbVuvxMkPFynoeB/1rVP7GJoXpiqkrg4ZdLvj4UZT9dS
ZdGS9keo+2B6prdhwICgR9gIoXCqTVf6Gmrq3nwi50IS/Ji5tADkoDjExf/B0KqvpoLPxzIHjHKO
PpNVF2LMorVyIpQL5VNH/tdGWcXJUzZguSyPuRbLR+Q244EQANQBTojKNZo/W12jcFQvsgehYs66
ayJ1ooXXP0ovAblp6pNGzPNl4ux2+b3KGpBqN0Y6706Gts08JEV+Xouz0xJYXWm2v/FoHzp3VbPs
mt5ZNo3fnEd87QeOvcZWIgx5CtD9weBP4TtlliqoTiJLx3fJJ7XFNU3f3vyynjisYWIzrgY9aM/z
t7mYAxYq1M17RvgebGVld7vefCYKtVpxrA2uU9oG198rNWr3CN374fePCErVltFgtTh3OXsVxDjR
oTVfydK/DL5H4pwutV2XdC9liFfi94s+kOq7ssls5KdL6NfgL5KUaAo3ifU1TaXOHsYbUXVnlLdx
0N4iH4XmxAFjMzlufwbhGs4QOHHeaxUsV4TyyuGMxPzxlBrte0MT4KdTa7OvRtancHKtl24adw1M
6IeX5MlW1exZIWkwx7Sx9K2Zq7URRNaDbrDuTnfj2tdpipSWTQd1kT0nRmw/QunhZWl+jEzKu6XR
PVvFtXbgzKbTcFQY1P4ioGiRnopVGRXTLtHo7xYucjcnGxyGdaLvHNQS6VpYQG2pHjTM0boDnRE4
DCnsdZHDhmG4ISArEqiLkVYFSkueEN3prtz33Iy9Y6yN3m/uVVWoezdmZ1t3CvbsQt9n1NU9acUI
udiW4yf2WBdHqoPpk8lhC1lJDbsimglAQHYvo2YXSBw0zm/zyzApBUH1vr1RECgv0hX1GinPgwgu
qlrn70i6miQXRzv/vvr9rrhjCjLN+j6SOr6i9MxdD3bUHKOmOlckw6TryVEo0zL2VdZggdomgzUK
fZ5VU1HmpixP/e3DLwxJxs+kj8iL0BneXb12t1UzqH1ietYVuZJDG6jh7EBusnWUeT8ebObXfBH8
7wW1WdqDhvW7Jv1N7XUWuW2jf5iCTGdc46UbBA4i2OZiaP6wVb5RnINQDutyaK0XqESOUbkMf2Jb
YBwoxxW57eXJRaW7CqIwOGLRKZ89r3zxg9raj3Ssr8uxdVeayzrt1mX24ZA5E1cfdmfrhAnl/LJn
oQXE5zm1g4ibn6ssNLV5IIwRaFv9mQKh77F03G1DpjHGn95Oz1PImJEiKqkh/St9B9O+N6bQQe9h
OPgZQ+tAzrWm9sTPNafBEf0qzZV7ciTVoYZBo7bqK/ljNUdalYMzE1uRrk2VO9RVU8NY+VRfEmjE
qD2/7HRtOsyEkrK0fiu8uNzYxEa+j1X0E3RESHkx0Kztq08Vp/In9fWPdtY8DSLIiysH9vggOo1Q
gRKVVFa/1sRQ3JsOKXWZO8x8tequdq/sxVQQxKDjlCJmhvIh1Ewud1ZRg6WiqtcokRTdM1MgRa7D
nP3ri+FuW88Q0vqp4ENe6bEuvruANS60k4/JDKaNjBQ1XwVuZd9wSsKTWmtnZx2/uaFvxRaRRDLO
xlOPvrqq/IDycGCrhL5hftQvvd3qm5TDxH9f4aW2tn7KWuPofPyxXTQfVWnuEc64f5Rd3hmHI6NM
n9vQmossQQl6oJ5Pp1eP1iGSIifZ/SKiOFrqXqi/Ilyhu3i+0jQq7H+vfv/WV8aw95vAXuWV+PTj
yP2j5WrXlK3zwagNEWO125Z+FZblTGXrsjbNHRF+yTsVkhjQzfHTz2F+0RAf3WqMnkVVdSieeZuR
/TrSHnegUs/mR/Pfu86Jv+cLDDHd1QQ7zWdDVmt0KfEYtBXUIMr9QGELGT1PZgZeifr1RHZ79Owk
hXMF7CBeiXGSIM8s2Dp6V984jIQLPjNtW4NQbdB0gK4NsrklNmFwv38x6p19Ug6n1Hmx8oR2r2PN
PP2+Qu7TnS1NXOY/lvawLxyMpJlWkUaYmEwGcWzvJtstL6OtJfeR3KlTqhrD3SZ5u/ldGiu4tcv/
XSTf60RkZ7dj9C1Ns7ySWlsuc5qHzyYedkYtsADZZ2obkekrj1qdg/gwggl3+DO4At9FmJrPXRlg
kXNZhhKz/YfAAmlr3qbE4JnWG2FtBy0kFLFJXXMXjMjEvUJcm17AygTiORqMeuO5PTlfpkblTurX
zLgRYXbUCk/EBcqI1hr+DOZ8WlW6bz5Ek/7PtxQQRadOkpNS9iMlC1FYnxq/B2nHpk2msmthCkoQ
GbMZfhRjru5zoOPSzqqUYdxp7lbI4NB0Y4UgWUGc6bZctUWHrDCtPsrYRsoSt1SopzOS/eVLk8fB
1jm/VwhIJ9UEWwON3J0OeCTHkPjfcfAzCHfe+7OD3RDhuLIrQ21R0hx8L/tJhs7942AwqZPZ/VFq
LWeA1kUC3IQ72n9Ypqsmu/3nqsDo+//+2X/+9j9Xc+YHI5u5bLNQ/2wRMvhNGP9h4wHY6FR3d4dh
3Ak6DbaJB2HgZpI4vS65/+7vdu3jdwc52E3zWiwtYlG8tL/HqfMglI3fWFSP75bbJqtJecMhqDgx
FAlHM07d9c3KCuco9O6ZYLz6NhlJc+NMOnIUTVjpdQJB44wzVQvbdFXYq9cIUWl1swOgUxvDmwhs
8+BDQdqxaX5PpvnfF8b/Xsx/1dXqwyibE0fL5F5CfZ47I4IkB2iE5484QEvHWXZ+WJzqyXGOIf09
JFV120bO/0wIL5f1+R/Oe9sm7KxHVir3Nr/qKreEg5icBqty3mzD3o/OaMwiwogw6uHtHhe/L22W
RDwvFvrkvCC+cM04ni9/J4qoZ/1RpuEefh/VPsnGa1CiNXMj/tl6tN2D1af9m3LOSRuP75xPEK/G
wKn+ChN3cu7n6axNZHo0Jp9ZyETv0WL3ExL1iK2fKmEkuylz7wOr7ymMm3xN8zLpdzIHHTERj3iJ
9tzGYsZYCD3jsLS2vdY9Nsa5IAYIWm1HsqL1KEM7nF/0NTm+ejg4+9SIxTn36Oyd/LQ/9jq7Iyfp
Clby0QycvOXwUVSPIg5mYBjt3f/3yobPNpCZXJDkZNtSx3LhwTp8eHq3HxynAzMIjH01AcOUVXmK
SrKL1fzJVE70f19mSIhnFgiBoE6JAcO++xXfkGGIbzvy87Ui+OxAnTDvb5hWKhi9M4C4dySRcVW3
cE55Dk9nNA8MqtFKL/ppWZrbrsvNnRuXn8BciGZ6Y4c+DBF906zY4cS2DxBtTwJItau6/hXpMKtg
55PjwAHcrmEv8Ebw4GC6JCX64SA+tK3+jxrdM7ruq0rlNnTp6KRNgzyAXZ5z5JPGzvHwaTvR55i6
uF2bbV0135rmy2USI1XK8+IvgKQfaF9YDNudreEWS7iB13RI/EkYSYBhwoMpdEL+kqkAm4tXjRnf
Cx1DnBP/KyDzdQqzD1S+zgnNamv7MbCusWKkLTdahcarjvbk0ai1XmMYmUrm7wC1mUyxHBuJS2LS
qpulYBP0gYs3FoMRxmYXDBRtqAdrTdIocwvSI2xx26YYLoSqfGgz0+/5frzLCJ9YuIRSL/tOfihn
/n8TmrnQPAIuaqLXsRSg62JqK9YGWkOtCOKjNxiHOg1ITNWQWuPd3pSR/2K2RGzoJrCpCQJAVE/9
5Uij3VKeIdALh5A8fXimw/W9zz6SClGkGHO0MZxpurhRyzoGmvDD5p1gFXdTzD+iNGxyMzXCRQJ0
GFaeb9LO4M3FxFoLAXtnxuDq1PO+xilZZyEpGIz+WbUBhoxm7rqo9GKlqU1lhZS5y5ijiuZ+l1OP
/bRsjTUH92VPEfBGi6dvHoFd4X87aKaXLeUfR9xkt6ye/1+WBXnrpPhwXhlqaTpkKDamr14f+n3R
yQupMSUpipbYNb17K+pC2xUGtp2JbFZE9xAaqeHeyq77TEWgraoRHEmLa27nlKAgp/u0OS9oUSuw
E2Ncs4hJynQ9XMHjZJu6h8RRbvwn97ti5dUk1TR4nOKK7zTNdie8YNgOszofAGLsQETDtl/pogGK
tJx+oXI4DnxawjjIMnJQaPIjJX7wU0zq3ZpuUY3bkJ1RbMvx0TRWsIbRJQhY1e+Nnb/Q+gsEMyEv
G91yi+5zbeDa3umVFMsyqu6FtJttG+Ir1JWPiOHvxNO4NJsm3bvUrS9g4i+eNTv4rP4p0TGTOJlH
Bkyz4aDac/tayZG75qy7HUqmvFjX9EJtnFBXBO/Ulyx3jxy48XpZhnkYH3UfeHcr7ri53abeK+YQ
L+q9W+kTFlSmyS4O/fhau/60kxGe57zNmEwk9hYpqnbX+TeNyh5kWt457hC5jUhYpAz/tfO04tX1
ttYtRIBRnn7WaTXQKdUj0pHRORI0Yfms0HJk4nn20uIv5crBk490I6jT5OQ5lziwrE0uKmOdI1d8
cn2Phboh53doAb/z9gvLRLL1MucrRzS/7yhJFxoxDiSCyqVndc/BwBKoGcG496C96sIlAm9K6r1e
cjB2OayNZUjGFxyjNkXOgWRC/TaE2jaNuSl77ClNa5zBUKxb4prWDfUd9inuEVnn5xxp/a21pXfG
5LABIHhr6MFjWc32LZKJWyq9Yw50hEwdXSm5gD6cCXIVGVXFPmcWwvYX6Mzlo3rW9SZeDhyDPgmp
u6GZIzgGqUg708n4zG5+UeefBnGH6OH/EISi7r9fJPpv19SG6++rvs1IsSGSYP87X8edbh2mpv0O
WzLtolQn17dmFmWydi6m67Do6A7LuUrEw5qSfy7hPn+Era+LPHE/HRl/qEI7kj5nPVieCWamjYQo
FDZNCscOtlNIohACcYKmLc4tSdirGg75wa6xjKNE/uhdu3STseZ9+yfHkclbVjc/LaafF2kjgMwS
60JGVnOVcZhdwe0ToX8SWyd/MtF8JJxUXv7nFKaPr33udEjsktzeZVozn9QE/jEvzNOFY3rtPslw
jIZZ1G1/jxB6Mo5roCN7+Qv2ZG1CPmKHPlFzmfrcLnlMTJmzk+NL1zprlyDNWOlWTwvrjKP8Iiq4
AvN60ej8S1ieNGhXY4EOP0chrhTyilD/KSL8RWoa5FuvfFK2fBL2bXbsTdyU5QkN3Lq0iPMgraI+
jbQQnX6vfr+4Oe9f4Jwi2sbdW3Y7PHhGyXCyqmjtSs04JukAo9WHIDGRgmB0RhZ+b6p5jXZ1EcS5
tSmRwS6bybOfbQMgGc8Rhv5wuvTokje5xKDO4dzPPaCjqQkUsVszskQ2NuT420A2wlUZtf0kcjRM
GZ6Lhc96uvt9CVVmPzFXDmttsskR+p0I4/qAhsbtV0ZvvtiNrna141bYDSbybcrizAbBKej3MgnH
4my6xldo2zXeKMkpguPRQkTCOCXzFz2MEn5Bs+mGaIU9CMN4/P1C6Tci0f+8/r0KTRBtTGxkH0TV
2Umr8PL7xTf1/7lyyu6s6aNx+P3zxg/YI3/f9WCZd4+WVAIBAwX+hsmLrXyAmpy/oKCQBLLPEyww
CKkNUfo+DG7wPGd57l3XSzeEfiafc1wh2CJOqtppnqR0Xo2oTB4JqU6k9dDX3EsRv3iG+jEHICNo
A3OVozNiArD1HbZx8/H7cpBEqfN4PY/saVgd9Jr52XWekdlRPj+IZMnxId1VDRZVYTjyyRNTsVMK
d29spvkTaX39UtZjcOgqa2tWxfBeKIke03K6Q+D72pOdaCb5aWUDTI3JPxwRxDm2/V1qOZGWUV3e
HYC5LTZxb483hrBf96j1UI+/V3kxWrtxjNwjWhVrpwFGLzuvJiFqxp/SMRfn3yv+4znCcUkdO0Il
yyywOkywdMhnq2NqKVJ+kHZW6B88JE8zCunHYbqvJ+vF5X5sTCc5wnmWKJOkcA94Pv6LqDPpbhRZ
t+gvYi16gqmEWku2ZNmy7Akr03bSBhD08Ovfpu7gDSuvb1ZZgoivOWefnTTzPGgoRz5qzf5hRWH8
1oRhllWNxrHQnrVG8+5aNjC8KVkfmEzJ//tc//8f/2uInUxy40QzX1nX7eFDGJ/COrmNnB8T46+D
Azx042mzjkWtvmdMIl9r9Nqr0q3VfvLFb26OFvK93NqpPLM2LhDrj4iyONHToEOStf3/4alRyh2C
Mf/ZcamSVGqoJ+JX/wlXdpc4G40LbJzf/xplGz5E0LgDyzTLNhCq6j10N5+9iV+MJ5F4NI6Jr238
Hnge4hArUmIZrcu3VCKQrDRnZHhnyTcPVFxgJ3g+hkh7sQY2eYSZyW9Fl8u+2fmUym9gEtoQAEos
8RntA14hvry08n3g65X830BxOR/7ASYM7lOu+/1kVvWeIYTc4+dJbsZSF/7XNntDsvXnMvwUyWQH
wuclrudrONrz2s+kekxZ8meUhvXrKfzGccet5dkE2idl/T6K6FgPIao5LKQb/Dr9W2KPxlPGPbgy
l3/UNI0vIJQUOdrEVrH9LJnynqhx2Q2XXvg1L8b2ZW5oGF27rrokffn/nwApFX6N/ASpnFnwvxfe
MON+DQnkwwdz+ZIzQrsDF/H6rr/Pg21exBReaViwLXg9GoecAVcxHKa8t4Hs0Y9KYq8AV0Ir/d/x
NHMgfYKbNAITDBDr90VD7qbNC6Ve88I03KG2WlrbZqLfRsnL2T51yDPlNItNKicECxUUbuJCGZh5
2hjvONKjoK2K8GSMPV86Fd8t1QhGaoCBfE2Fcwodm8c+mlB7wtvi9Mh8SLzL049l2Xz3tB4N7tSt
//vfuBeQ+aZteCSJHWaAKs0n180KFEXyjQluAX6olt/AcddgZTBbwsAmJ31IX1sfl3thmS8zTszA
rEO4X4A0MJEC5mrqmABSY+h3oTliqC87h/UiytcRk9Bm9LovEz7WfohxPTR69M/pGqZ+/BX+NNl7
gCVOHbGRKJxk5XYlZXujiF1d/HZ5/z321m2aKm+f46Lv8+fMy7Sr009wT3WJYUC+xi1quWxgUGbP
/QGjuH0wJnAwLs/BqrdvsZ7127nkDHOZ9G7U4moYmwavWwMaSimkrROJFYMGXSVkHOxkVYCpGVSw
mbyMkq4hzr0PltINbn+U7Oj5i5X3NvoanupGntJ6SDdgLnMCOAE52RmWP5yuvBcbWyujna4T5JoA
nlzJKTxE3HHrgZxVjOqLoTFJVrVk1hUNyQ75vcLlZdzJlavxMsVbezb1c0Sxm88ksTNY/2rsBY/L
p7DSxQImYx3kRLFYU6ET2Ohd6xl/LkrO/ZhBXZqz/tkHIPw8GPG15ok72J3tgBf0eNg846EPmPRR
OcnA0hEX+xUN66CZcyCkftY1k2W/W81b2rUKmeQcsP3ahIb3GnGf/SAuysUG61IZobJxXkvXdHd4
qrqNKromEMBw4hSFKxEioHo8C95zhJ96iV4AsMZGSqUbKOFg15U20rLUL1lfIr4XhXWw4MzjDoL4
MNn0nDU+tQCFGUOeCgFRGxtPhhW+AUg7I9NvD7K7S4XQqQb4leQnhoXlydCL81g6E5RMdaxDqyMv
N/px0VUx79CzPX74v5qjnsIEYRywYTCx429v0TTonr4NR3agOYuqvDK+IyvakmrwMsyTvisg+Wc8
A0HdCqjtsb2XGeoSo7/69In4p7A/2YsX1tGNXQmzYOunl0jxdKf8ODL4s8/eZsEG3EcrZgSq6fiR
jSrcaEstxvS1QcdwnsZuT07VJYmxqFSCjIqw+LK70mNQoe+hQW10e1QYyyeLWWe5M83Z25gjQO/8
TO5sE2gaFpmoFYvIlT8NtbDdqTHcQ1V6G9TE9NrpioCKs1qVAJ5oJcMjEIsVB0+xkx3AJchjDZOc
mKPC+C2K5GOMVIugDPBA7OwJ6BJrgBL92ouPctKgvJmu2iLyBbylor++Ide51PNT45Zoxdv8eehd
tQKtQRHeqStCtkVePjk7nHA9r9Kcbjvfs/Zxme4cWZlbkbPUH2ZBPQIsftstnLDxvVHkQtQW+NFR
b6dtbK88PsfNOAMbKmYdTjpC5xwXtw74Mme/uqrQ83jZ+xgb6J/MQQe1rzOy12NyahauduQMzyop
cYCT1OGZ2sHQ568ldsGtXMGHSx9CUk4Y6JOOgq7X3TPV1c0xkmHv1U169gyFsB/MpGn3jFN6+o2S
KBaMJTFEhbYAL6t/t3bg8G0WKfDimllIy143tA6e512wCYTnHKn0GdHsA/VTudNRJAwuVw0ocrwJ
Q3rASvmb1+FZjBOUKFuch9J7QLP7akX8JMIJAEIeiMr57jy0KOiRTu4MAQCXy7ijKIxAwfma+aCK
mnYWKh7ek1tkha8DYM99VYO/MyOyCkrvFbzhVxvj9var8qMuxM5zoG2LDMWKW5Hq4fzLZgmGS3o7
haqVIVJ5HYrJRTAGRqxqtgVenn0RN9bJHARcpjt7dIsIlv4X9UCGtl4gbJ6bTRwmb6Xt/wVJADQ3
2XSMblatnokNSwSGTTZsz4TXVedKM738g5DL3wjVbGz7/OYJJ3SJCkoJ2w2M3oBfKB6SwjNRp3x5
Np1W/uUaheoEPaE3u3KbFT7iGKqzlXyqyvGttsJsqyv3wVJiG/d4HQ1e7qRMm8Ch1mGvGNmrfI4u
Q6ICWtgXhpRH1Xnn0BDYTQvAJUnBF0F4s72lFHnPkfZva6cji+Q/IlmXsduvnqrcg3tW9+7WDtel
6f4KgW+80xWTct26dep7SCFtDw09B3LJQ1GL+pUsEbwCVppSS5npc/RX4nHel437Cid+NetltqbU
4VLi6zZtZnUmWpB1I/RTg5InZ40IKRxCFv8n0DnlmnfZ8wBMdbMNU4WUAZKMEfWidi/n3Fv3KPlW
E/y7p7Su2dNF8Xb2u45Wub8gjmWzbbLD6Xz9YGIRDSA4P9fjAtsV9QiTsEJO0ANpaeFmMStJ+HeU
WYYA6RSlVJB80H2g+cYP0BuL+Q8SR+O7I2oLB1ENcz5uAI16iFAXG6TeghPRCUthAxtj8FgjFW0Y
dAALbwZvWEdS/7DiEe33gkerjUOfGcd08czkVrHjUef9q7DLk4wS74rEuskqRHzv414wkBMzvwVu
Bf+lZWU7EO+wIzkMtXklad2sn8SP35xW1Sw122CkN5Aetg8ElNgdC9CwNUXRXNtHaWZ/x8YPn8Mu
PJh+1pA0od5bQoRepry7Orl+SAzmqLPGNKAzOHDjxqvWbHR3sw0+rE9qGGDdtClc72bXEN3CiACC
bmoZZgOJNE0/unD3L3dMAcQc9CPtSs8kvkHK6ZCybTKVNpSzcQfb27Nsx7nRM5tVlvrQjGp+NSbS
M32Ap6txtvnZdLqkcZbu0syMn2NH5Ct23CBtmvY3xZ+LKHEu31X+yAfNPTGgsOVBpRBSxxk7c13X
GMXs6ah3AnzhVOsBw54GziQPrtNNGMRb8hrS+FSa9OCYMDTuubVsKJlwmuTkzTODRTJGhvTB6Own
QR246c3p3Cqs06WPRh7L/wFJmQq0xsEu4abb5dJj5o6AGF9CYMzjz2AxjgqdkMguU6zLacL7nD3S
BjxcIYzPqNf/iviTRxMTuAtDyFRLxICY5a7AE0Ne78WK3PcZuDHSxi7e17qBQDN2nyyVvWHLoxKZ
LWbkdQs0G23OkLnU5f53PAP/nGrkVlnxzNn2hUoSsZf/E8FNDGXBzJfB+Mp2vHBV0RRig9RgM3nw
5Mp+M7fG3a4otuZGQLvjWDFYzFgCAn+SMgrC4L8GB29K5uD62LoXlAbvDQa3uE9hRiVwtvs0e00G
7LwsFAvWMkLgB0qnpggcdOE5UiJNe0tLQ6L6QW8jWu19Qhu3FvGQb0ixSsx2FQmvXZkudejorNn/
Y84c23IVdsV2AOzEJBl12EhCHt9jRV6yWGjs2oBfsynXllGbz3E83r2I5YhTg1FBFo9nJUINZni4
iN3sOjRadtT9SW6wSM6rPBo/oanqbDnToFSMnRGJ6dtOJW+W3fwNc31pspsXvYn+5NOzUyNxmvs/
rQfgzWClsw45qCimIO0UCKdJXDKY8SFLdlbw2UCoe9pbhe95aF0EcdE5rJE/drOFyZpqD2tJ+y16
/DyqFgS0GcPaq98ymV/zsHzQQNB7YB9xpXt2ppgeGAeUZuIBVPCOam6zLHJ4GfniAj/rbxoikWwq
XZ5uP9n14Kw45BxQj6l7q0ftLWs8vtcBA3MzmjIYDHzDSIKyGq2Vp2scO7YgYd0E6kvWiqEhTMbg
CJFSru+pmEFqlZE8NMupb2XbpPA0UBGYVwbUSCwtV8S5YG3ojYN3GGt1i0NZvaWO/jLyuAk/PxM2
twZ2RwNNTZKy9s3lvp0arGSKmlM74UfYjZ5xLjLrW8US20rCMLgww3fTfsnJAMeeXEZBrWs3yx+P
Qjc5lG3rPDrpO76mPZKHw6D5bynb8FVd5F/Ek+De7nG0GQwVYmuroYRfeQcP2jLZP+2iYuyfy8xF
Jl3aT54h1ilje3zNNXlL6M2r6ACHzgfPpw6wVJ9x5DUAIfJbh8hy7Qv3SdkmTxiKPMqTdhuV6jDa
ny6fqi8Xykmcf4UoDldGAhzKFyOfcYvGMGmAiZo1hPEZZX/narhlQRxBIfL732bqvgl4+u8Za92K
9ee7Y7yQDMIPmdCW2tYiKoMiVGp8cdyNK6beIEv1aSMM7c1iPhyMRDDT1IF3GaYnF8igCBN2NOw+
rGF5YpO90QL2zzuTl/pkxoAn+15Nh2gO97aovh3qpt72Fws99v3WUze4zghA/St34rgbsOOJwfsW
hnGzQozamd7cOpHGiAqmKwaek2NZf+Ko3IWKvtXVmi+Eyxtd1D/2NIDYcZpqV9r/TJxEpA87hyKf
7pYuPjmF0Rf6AeFD64bVaaTUxVRp95f2OMYkAl0FTWWcEeQQMoelA9zXkCujjI5WdJdeY2cPWbDg
17QvZoI72Ginl1pnT5O006WMyXMuMGV7dvE7AbDahIrAnFBHE5Pq3KAzk0SavTHLv6Z2uDc0PytW
dc6aKTuPBXI0vUMh07GWnD7sjFWnXvsfzuT9AVLxz/MAe/D31WN+0OrkB1aIu+pRK5Mi94HJlVw4
/cXVnXENDtHI8agWZDV6oPDxDL6p1P8T+o6/yeuPDF19QC7AnzQBTUk2xcGOzG/Us4Ak/JM/tXJN
8t+MDISlH13IOFSPljkTEwrxJvq77fXkPPXNqWVNoIUMx3yNBXhqUUlYVYlHwEWsUfugtHp6VGwP
rCQhR3TJnkvZoDFneePrxKCVeLf65ua4+BvR5paLJGk7Rzj4OBgCKJJUnj5yYc/YIZApnr3G+0iq
42Ab13LULTwKzRMV9QU8HJb6SADycclG9OE9CgpdEVEZEkDHctrGx9NQs5R/fKEd3JE9lwHlbOck
+AYdOHLbzo22cTT9NAwwZpuXqeQIQj13KvCyVhUu88i/5bp2lc146bzW2FgRMRhdg7LFaazfqE1P
ddRfMniImpM9pTL8tdWRuEPFDLv46WKqdOBUJYMKOryfJiJBshzg0DThcUiHOsBiGoAsx4iuOxlk
fsbbVMA73xtRXmj5WWKrW+5Utyv2Li72eaZO6KE2hGbytBh3s4FbcdJY8WLH/Cqi5j7ZxUvsOues
zv9mWAviRd3FjjLiENPHBpPlYqwdkPuCXMAgQpVQ+yH5WQP3gB1DPcesgSh4WgvTyNeW/TMlo03P
3Pirpl3Jhi2sSypLqXG9Uxic3Vx91ldtstnccrOiM1U7yLCvlcl4ZzILxWzmmQUzGUBtM2wAL98G
D6SOjP+RPSqxEcK4MY2VGKnoIlwC88wCFHULRlapUDQCD0nvgDCxhLPJWHVR+qmDNu8kklritSBU
pi8Vc7dVbxV/2/fB3HgxFcfckTCgh9neHkbukZB3vKoZztbxjfDKcYX45p779Ulk3bsu/RJtivfH
sbIHJBDat8T4ziuAVmbpXoqRA74nrtBNHojBEVemmFImo7/x4l/zonmviTTBYEtXsiTnTR1mBLcn
e8DNF5O5hrCs+hw1DaJsWoI9Ij/HpKhGNAQ7LCXzBOfSn65jORt2F7cp8QMBt6ZK3hYwqpiroqJ3
SbstoSYKMFs7fVT31EuWFDzM65jVD3UhgaMU7XYSxtXuKQXHoTgwSAVcYxdiNYsDfKsv0PbaLFk5
aQ1pFXn2txJmULZeGDgZ63/HPM2UmzRLoEO8ApRTgR8rVkj7RcpBNiZyk0cfXduf8KLcXGtRGYTO
1zIpFIy2V2iPUaD6bb+yt+h70+JbN7TXsNdg1ESDD8MlyIjvAcI/YNRHOtD01dHP8y8JFQSDLGbn
iS1iAST7qJWnoW4N9PvTZVLFQ4f0umn0ebNobImnCZi3PUWu8y1zFXRWeBUN11TTjT2zL3gYM6zJ
fiLSCbUtWr7qn0KAM/TwPhLfiLeulsGpqB6OtFBpWLTgkmjS1iv3jZYeMlN82OyAHCa2aZe9ZG13
T6foNTP084zBZbks+7p+dKg7CQm7jIqT1UvlLmaKpUL3YuC5efI9TUG5OusZfQ331jay3X49kqxR
z/+YPjADDkeWqTABVEuqreycboPb8l0uckFl1Ozsi/K9qO1rq/NyTVy6nM5ym+CGZZt6CGdUyqX9
0rRuyuwcN76AvTLRs8D4/Jh8qgZVE8oWaXG/YY5+RBRv4gyZ/nTGX2ZCircZqFJihrs5yR8kF0gm
pOJckofRIEQ6VV36VVH6ubl79sit25hDSnGsWeDA64FTPe2PkQvCvAwDV7TW0ciKPVyFZp1iSifP
EG4SLKbC1cA+JQ90W4+hcndi0g+16X2nbnhIe3Xl8zihm3uRlTevE5BrGFw/zKRYdPFUUCn+p3Dy
g0lrT4yFyFLopqfEdnwIKRYhfeJ3mIi+qFx4HO3T2HOtU/K9d9L8rmy0FlWIij+yUdmyWYy0N93i
Ral5QUuD/5Wosjcmz2LybXQ3jqACiuDX6xADIhS4eA8470HxTHV/C2HWwH4/WxRKftLpz5rLY4/o
DdMB23BwUEVQ1Pz742S+ZXGP7N058iz8oHfHfoCvFBYEY0Huv8KYBk7y1yFD45yMLNWn0Ie/WwM8
G5b59Oze0TexmTI7zke0Kb2hXdC+MPILvefl9xhHwmWBN3YSSkQ1c8ti8rGA12DFIuUvA5aG7xQh
/PJeRIzhYu8rCpN/2pTaG4sbqMgrcFq9bHn0yK6qqAiGMsHdxeFk061oLpBch/QB0pWipKBsxYWN
K+O09gh3gj4SwZfO1FueEbNODfWdzO25K1l401etIKNDjcUrMEcTrHmqi9D2mZrwZLAWR8Ob7eP6
nx0PPWfQAlXy53pTipEPLsCYC7bZwkg0+VQiUHNAYGCRboV8mY2WoAAbi5qBPwPjuLIID6jR5o3y
hSJ38QMTuWRdB05DBkr+sbFBBfs6ZVdVdN/UKTOBcxbB4WhJ6l2VOg+tmp6EbLZlRPyPzraU0XhK
aHpuR7CIZcKqyq8vc3VSVf9NPMdWLXIPUah+55Mvmc7ZvsImDCEOwQv3ihPrD8YSJ6dSN992DjD0
mGQSJYXCerH4btzKAGQxKLiBkf2pkomoK/3ipxbfmUE7Clyma4v3MAt51Rjartzy6LvxizK1P63C
Iw61y1Tee/6TK1jj0kJXA5R8jxGpDERe4LhUw4co7r3oHpNpeDsxmtcuduQWE0yGbfFdS8EdCOva
pETWIm0kSw97+WB8REsga253T3pZwdJHg2zlY8QSSb3KVhDFlrza5aPwyz9J6yTbVMtPJAKDtUIA
u7a6gs6fMTcDGvGNX3Btpppa1Zr+S3ACH+yk30e0dyH0yHWhNe/M/L+GNH4lHIc8ufISTcSmktVL
Uhn3lZ4Q2iqNr/9+Z6m/lX1/pk3HcTQyXtKevZnps7swfyw3/5l5lo8+Odwoqpxrjn18ChmoSF86
zPXbL7+Miw2cDEno3AWF8x3nD/5OpPlN3z8poP1Yg4s9PntAEr56df1ujYOHWC6uR7MBT0NpFJNg
APopeRQ1LuKBZ45rsOPvzByXNlzhMK37U+3HHzATHkULnStR3r8JJhMLU98xzg0JZL2WES0vzFMP
Z5exF9LHYi+17K8+s/y25N7UGP9lToY4Di/yCjPuu+riF9aTRLdxIBi/lSy/aln/RDpIN4/WUTL6
hPxwRt5er7rG/R0KJCxlTeUzt4Dn3ekF5R4B2DmKa5RmugTINQ79K1MabDWwDqes2wKxeM2g0WU4
3ynwr3gzh60DDsnEEWKgsrAveoofBmZhsWe0jIdIZxE45fcpv7qu9jDNkRGObZxBu4zMrdnGs6Ng
avJMZsqaONkuiPL41VfiRFMOljI0zkQl32yhbwkYCCAwaPtFQpphGwnSlhlbJLILxmlBbTgvK5Lt
EI5rT4wrhRYg0M3+0fDnImz/Mot6GvAhHEJPe5dCPywvrnTeSwOdNklZtHPUOS4BwT7v+opYeHTo
vXbvyTFeCY/VldeUV2Lef2ACbEobHpZdghWn4Vkyoau8fEHz8u0U3bHQ4djUFcPnLI22bpQFotcg
Dw9IA/voDhXnzcujn8oAMBjNS+FdUuz7/W1SM61J+lqMiC3RIa0ifTxwzXmrkg/X5xwyevOB+elU
yJNXkMih5/HalT6vjRA7VG7mbsKp2jgUU+V0nuHnrRyL/tK3kmtYQZ+gtAxVcQuZblKmhlvgKec8
cnYmpK9GtBeIVXcjT350bIazOX8XxCStLad5Zz9212zjzo7qqXfIu29pDXw8vlQfgUeVR1EsbqZd
/IwWHmnB8mZcwjzSpLtpFIST7d3rnCPJHGpwu72d7WaWxszF9j2ysx0JJfo2IkyCSd9aG+b+Cwrt
Cq90UDSGvfHR5BKbOF0ap/rbiju8q08HVRkwJQZ0Wt4cYw5D8riv/bTz9WxRLHIpWQgXkHwTYjI3
h6QPMZomR4OxRxC74PqJU9hULX88OY+8LF/IXOUP3aus4vd4osMe3OawBBD7KE9dEu59Mtvx/mW9
tdEYE3D5c1mMM/MwKUkzgDbvBpzTL5mnbXSDEAMRMbYk9/ppBBlUld+kVNWpc0djtrXauAY9Hj85
bXcL8TCKbHxuUnCJnT+fikp7sXeWIKRP5pPGrIic1qZHpZirP0Jr70QH6S/wDJ6yynOevbBn5COt
e/7D2pDfWT1zFBFObpj3JlIv6QyK1Ltg6kKi65UH1cegwAmGwicDpEobAkJYUfERDOhW8mCV7cFF
KBpOF8snXiVy+KaLHgKSw7pWdKxvYLtXS/z0PI1ZAISCAT1I94FalycmmVHjYCnr0/I98QcXe3W5
1zr4xRWnuI7NB9suIrm+yT8MAHrZCOhozLhPc2ciGQuvc6/GLbiLRX3R31o6jV1rTPk+40DlioCe
nfpXk4J3m0nCiboPRa1Zz2yCZedurUzT1pNsz6g2CYtmu8O1fZMenBrPQYY1d4cl1RkUyL4Yqaqy
xH31DOZ2pfvmZpxpijMNi8iSxpc/omQJaxR4eamCA9S3yKXNE03NyfKq+rDsBzQIiUFpMeXDY0EB
kNNqVHm4nlMyrPqInInKZFol2fPgxuwnXn1IxvsWruiopQ92396+L7NbU5VG0IuaLn4TunOMlPsL
Zw8DuhEhUUdwCzB9MjHzZqfBitHt6hjJHZI4pO36v7o/q7n4UoOstulQAs6xDCLDMhooUwDSGNSI
E2c4w0WB+YmXn0UpmQ+sZGqDn5Y4J/ohO1ve3DzbfCx1jcTf70nEqRg+dla1ldWSraL/dhEMDbwS
j31tKV48lzfbi5/TPvoZkPmcO7059t9RC+w1MzY4dElicebvaIzaHaP5R8TILo7kZ5/j2PJK9JiN
Mp+IDFRb0NE3XUoTmEPxmw++WvSiSVDTEk01AbqI/LtyyV+uvj0zpivlv4iZ3r4c2AkCI4IPxOKU
5jxJ1Y9eO/khaT6MjuI1BpQUUPkfexNYGSWOH0YwGrQjiKr3SaXNLnM+XY0iiVEmYgizBZ6s/U4+
5g+q7XTNINhx4qCY5xcfCiptN0zGvr21SYH/npD4DRdI0AFXY5/z45PvsqIgRD+LS3EqnaMoFkWu
eXfQSPFAMe1qyu+u6UC0uFTjS8q2qKwT1EnI/c58Q/p/J1b+17Ss3ZB7d9Tyd+695TtzCK5FasGK
xscKOVBg9BHc3+IA2y1+DitOTBgbRmpQs0P6qUvxR3+HXPQ1EC2FXI+dQZihjs0JI8WhtPJRGq2y
q9PNLG49+Q9lWbfCFshJH/6UoTKCMCOUKI5+0oR5MdQGovxy8FtLUtXQ1lzRuTxa8T8z6xE8arA0
bfZnUWUaawmzuUThWFuVWutFiUMOpb7wEOegoE9b4e8ji/FoVyBjBI44QKvM/3aRhWU65uWSdnqz
6uYn04y9h+Y5LAlnmkb3amWo4UB+GKNTsnY/sNzmdeT1WeVN+o7maeqYtPoEfXFBp8+IdtlOSRoR
IwsttB1dEDb+hxyb29jWXIY2Q18/bV8LC1sy850myKoWEZav3ph3PZtS8buQaRENv8tIoFgAnCn9
psD56yRUJpLkonXeQHhUpK4NBdkxjP/XgzO/0RPYq3/MO19nDBerdhwZZrlI2t16kzUAfiZgEuVs
IoAhvzxthwu6aCDoFCNtCG5QRf9U5j+xOnxq+C1hG+SXLFJXxpNLnTJHNOl1Pr/FT0D5YebNzrUX
Su7nkhw6f1u3JSqRicleilmMlwkIh3MuQhOGGF6RttuSsaZhlqh/k/QjmvDdQBwKUDjciVfHX49o
Qcy3GVMkYq43V3GIkmgInmsBiT+mJr3DPIQKlE5MUcr6YPXUgqwQE4ZzyQ8BKttaY74jwDaAXETJ
0gY2oHPE6EXCNMqg4FxXWJQoxlDVFY0i/VNeCxIzE8EKz6hg7s9y1Dc+5HqzaB68RPssMSZqUHLa
LP3eLTi3pvjnDszHlTs/2/PZ7GfGEYoQjDhdpurYs45G8VcvMGwkbPvbsf9d5OhrfOkb8lZDDuuS
qNEZMWHnMZbVtPHBeDJfNVD+Aq2t2DxC+KbAdAHYN0QuRgx9hp6amJk37X8FvlMj5sR2K2ejmWT9
TMyHmREToCTBS8TzT234/636VzFYc4sRmqnY9SmDv8jXaNmNXeR3/rqwqmPcvFaNLllMuNeKpJWY
yClSNtnZczMTKd42mIvQi/BfBcNJfoyCEXbnPQjhRlWVVRtKGvRkubqMqMX4lTx2cVaz7UfrZaxw
rwFLuYqWCTWg4E89ybR93jtvIpFf8JoAm82Xyukh8yUoVszxe4CRHCOYXHc+q+uKdCW2JP0hqRwQ
dIS1wP+G5qSbE0s+VoLC/fPfH4RVAUwZ5HlPJ+dF8IigOXNX6vE1WyYfs3HyY7zgIH1Y8zdkBxeu
s5cAKCDQUbjxS2X+Zzg5NSyatV/w3Q6zfbQg5IbzfHXhwG7gObxb7tbMe6JUQ0extPBZtxdMt8Qh
accvZh0T29L8yxynp5HZep9YDx4wn6GVA3YhWuI08M6Dz3sX0iX22k9fiQAHK6TEGWHqSPeLGCti
m9C46Z6NxsPttLWdMRt2cii0+fDCuRl0xnwlAGhl2hI9MngsyoNUke9q+YE3XUf86NJE+FUxxm1U
eFU6czrQAJ8jtY+KAZOY1vg8j8oCq1lkePHR+xouWn+btVwxpNUd9I27ZgSsPRk+XB+g4E/K9PxP
13ePMmVswDIFspc2Dw+R099ayVfctu2SAJPudGJ6vjowyUlbXNzRwMWkrIqbQxs3FhXInaNvG3bz
QYtF+S4IHDzGIbvbaozLL8PM3yaLzGHNdqqnCT/FKcrgVOkmNTu72ocvK7pj2Zs7UJzmea7ofs0C
5gF9t4O1Na+fi7hqDsytKLjG8I9DgfM1kEwXIMC1nrReqjf2Sphp3fwr96uj7nlq3XN7HHK3J6ji
DV6qfnSNoQ3qBGWv34e4J/71i+9aduBmscWeGnQ664Y4vqbCNZ7g5c266mgljhPYUxu/mDPXdJaz
5xWm91oXnjxXtYINmEiNHSFCHzr08oWbYiMmyjRUV4hLlg+SyRh/c110p6ko9dvyIZLgF11KyyFY
uNVreCM4+80uea8dtfjecBlMJdmnCWpbtimEqDI2dwdklsmAO57lgW+E73KumXT4b0Pkxse8tf76
Fv0bspVXHGN0WzNiVygxHhbMDtS1DnNmaL/6kEu1QN9ArjFgWjf+5yTwl1AykO6H2U0amJH9t0h5
u6xi858WB62Q6rTsKQcxANcW2ZeBp2oDaTdcQQvEVumClm/SxRyQ7eCP/wC/aDctc0lTbedQj7ee
4gMqmyRANkdt3CcbaK5Lb8loxvLPqZB24El074KhXByHd83TPyFoACcq8n4D6tARh4rNXJA4pFYk
c/nXmtGsI6RgbLMYeiznJ3FbMKqWeZGa9al0iydiOLskYu+tpCtX6QSTlJXIOLlvhH8al4ECcyhO
lR0l115zXWIytzHx5avSQ7qIeMQk05ThN5vkaV/A1HZLlLraSPpPccyr8r02UmufH2lcxbrSrHk7
pQbmxqyNtwNCYOGATvYhluqTST69Xa/h57HzHjKFu0MCMyAiSb7gRbJ2iCRq8gbnp9hyjG2YsIL0
MSYQTVT9H3tnthy3kmXZX7mm58Ytd8woq1sPMQ8MzpP4AiMlEvPkmPFh/QP9Y72gvJUpsSWqu57b
LCvLlJQYEUDA/fg5e6+9QROe0+ilLx9ZEzT2UKO7kFZrwxA7jmldRIRx1A1AcSzE0ppDdNFnOWCP
7b0aAXL31rR5x8PCAZecEcSBNKVDsLo721XU/BrTFi1OHzWy0Q8BAPRm6gIMLMEyz8Z0ZdXoih3C
Ltcy/lrAoNpLP76rHC9afvrj3/7zP/7ty/DvwWtxSdpRUOT1f/4Hf/5SlCNEJnTmP/7xP2+LjP98
+zf//Dvv/sop+qKKunhrPvxb29fi/Dl7rd//pfnd/PM38+p/v7vVc/P8wx/WOW6/8ap9VeP1a92m
zbd3weeY/+b/7Q//eP32W27H8vWvT1+KNm/m3xZERf7p7x/tv/71ybG/Xad/XKb51//9s/n9//Vp
o57z6X/9zzqqv4Tatn0en/Pn9//69blu/vpE9vefNjpl4bgGmTumsPVPf/Sv//iR+aeF7EM40pE2
qgXL+/RHXqgm/OuT9adjsWR5rhAmRzHDk5/+qIt2/pH+p9QdQWvbcXTbNIVpfPqvy/DD7fzX7f0j
b7NLkn+a+q9P0vz0R/mPuz5/TMuWBq/tgkY0bOT4/B8///J8HTFS5m//D98pDNLa+AYPFkFBHpms
Q4rPtnSHS0rcTSEhpKv6OexDZBSGhhfMPGu1ljMsXiO8BZPcfncl/36HP7wjy7XevyfH4EqZhm6Z
Fiu3Of/8u/eEwsJx7BkBVWnqaKbpG8FvySpvkBzqiHF0ZrAhmHKDMFJEHq637QQKd9E9q7Y9n3Cg
MpIEzJ/5bNhFutK1Smw8l5mc7qWPaCwzEhG3WtEEu8HI7pNo/GwHY7jDzLjAeY/fqAYHzrT2ax4g
yqiqqYHEx8pmZsa5G6DItOA0MDzsL2zDXHnhc++B1LJsHcRu7DUwXod9VTazoP1gxvVjFY53I6wH
RIxklYOM3CjDtbYFgfRohutUjYd6FGdEASIKRloyApVe1TZdFnc0I6wUNJAHgtRDF/23Th+g6c/7
giOubc9sRU7pnn2VVmYPiNQnOKuvDnCZXuN1A5H5ujdnnJi7cm1sMoNhndj5PXqVPcGY2bHuNXlB
2sfKGwaGHIZCWWx2l2YSXqdWMKJKyDSA8NW1gT/yEDhTRNODqIYAPzNLfpetm1JfCxG0nFxGazU5
/VENfjRXDy3k1+nCGfORvInooaDvs27d/jIraX2meOy1dEpWcL2YfwOTM/H3hEm98oA5bJ0xo+3q
6gA+cP/1w32po5+LIxcwbUsXj57cUSfuiQoC8KSFAS3tOYgMebKZ4rRGY0qx04wgbwg3H8fxS5T7
z8nC4BV3GuxoVO28nCP6rZlclSODUEvz1CoYk5eiGdZWnVkb12CPhi18PRbmfT4U02VfqnghjYKg
jWQ8WLOe15EYk7OIrovt1qti4ngK2fAyNqanpCTUoygqucQJNUWci+gqM9IoDaSsdEgGZcXL0AUJ
JsyAgsMAxJDYhyIj7tnCo7HyPodeUW5BGH8NStomAxJeq0bbKWxob6mOnGDADNAa1bUiIVJ3w2Td
20awLnvuQCR6avDIfdVrb4+6l4CTjDRdmkZ0lGc8DtoPGvMMLBy0D7NuHg2Ms+lsfJe9c+9axZeB
HNNVaY3Ifyk0Hp0WccyIuokYo2KZTWthJM9RRFpj4DQvREEDemnUTdaFT4XXn5H0jry3m05TWABf
hiPOq+flNbOOW7OhdWB1zaMMBiYNDvyhrF1Dq4ENjNQb8CDjJufZ1rNy3xnJmeZXl31r0xO2g6fG
FreTq17NqRUXQ6WOmBbgGiLPky2oCzFiNFOH0QD32fnTLhEFvYZJhPDWTWALrF7U7g14muwKgj6M
6I7VrfGbY+87DqX6jjCRekHYOdMJL5rzBztvaUzp62iYL01HO6gbbQ5LJDtphvtVK8U1p9LXOoWD
NDpEIHS2ca2J52EEqVUYb0xbsN5OBklXqD5FyA23eRYYyuOd8LtljT9yq5IzTCr4dmVa3fYevZTB
G061kDuvMQlJMq2zShw7rzl0PvOOSN+xlT9UeHT9ItvglUawXlkCZiMUO8FRZ1HVfABHmrclqhLw
S1/rMv8qowYcp6HNeQiosKsWhHfgLrDxXybk72z7ArcG6LM6JB5dM7JX1BMjdMoec60XYI4IX10o
Va6yxdXkqLN4ahCmku61EvJken51likOnjbvSQ8eca3TCBAW8iRWT7pAMtuU3YGlbG1iRFwVFgFm
xBZ+9TIOPH6D1E63iwS+A4TQkBEZKm//gI4d3OnoNg+ceN7IpdnGFOLoqIPXSEhU1aN1ZxjpTdcN
AAr4Lis3Z1YcsngOTgzbfTyhpr+M0voM8dM5k6kdsLK9FTNx1zK7XVuauQwda1rFvsa5mguISz1c
1bPlMZsRv4RfVGtgrhs8a7sKmsngE/bYjwaY1aLcRVoFFkR3o/3gxk/IoQw0GZqx1EkekFlANxxj
3N7t1hIsiZ6hvgyY7yk4xJWlbgKlcYwu9uBK0ATOOTC5uapHSCxV512UVP4l3oOoCy+zVhCwd6sp
8wzvw3XOxeHrnEMiSWFE0w0cMa29ZTW+hGpU7EmDxYzI3/vUPwuFQX7Bl7/kWI8bV0T5PRMHh9qY
SW5VheUFmR9HM4/3KrjOk+izPdD+QT27V4nDUYr+ce+OK2U03qrT9ARWdA4YdGjHPbKbCrQW0Jqk
WGvmTEgmqjvOmVYU5ZWHOvHCbOm90Oy/DXStXQuLrM/Ou3Kapj0PFQL8Ag15qQfBmaxC78HHZ5Am
2ec2qcorgAD0fMQqROi0LS22dkgPkwuTqAdNvveRjdSGVRLiZoJJj+5cXWGE0LNXupd75AYFhFPr
sUZVRG5OJy6jbDrYIhWLcGgeSWu0yUJpHgsLNZzrdw8jC4BJZtmWQ8CABpXBd2gTDgBtPDT0Lbw1
gpIYXh8iTxGiINzjpOM7cl3yjEpIxPDU4pntpcaNp2lnVjreWN7OCgNYjdOEzWAg7Goo12NZrC2U
HI7f3yaKpSBxODOoNN+nBcLqVtFc1g2aNbqK91nWRjduZliL3CGjZJxMIrgd5AbeqR+0Jzqe7Toy
ghY+dH/bUXHQMHJIIs1qb4f+uKQrRMpEeF42CLRtkLFHKRHnxmO17ijCFpzGFrZjKhoq4qJpnSt9
HiLjp7rlavJFdJOrIlXRFt7JV6fEaW0ZSyvG7WTMHKEK3HCbM5k20wkSzsyR9xqhM1sb7ynmaMrE
KGLSzsURd+eWij1HSrKeQ58TDaDa7ljEw9mUC/YCgiuF66qDSrXPddqlZ/x7ib0gc/jrxQU9GiSr
mY3Ry6qic7sc9FnVtuGJb7YVXrNFORj2FmzwTUy6+DIWNgWbQyaLPg7o1FyoqBmWkhPlJLqZeDjK
lkHn5HfBpnZXTVBQc1jX2VA8ml5+VZuh2DrWCWdScdKs9NlVEQsgNhMyftGRey6RX9VehgPgOJdW
jskWJcriptZcklNR2yEBTNd9R5d7IqUNdUikTnU1ziHgOCXZ34OrqJ/OBF9P4raaZ4Ut+IjIGiS1
nOCBus54VtrpTlGjrnFyh6Qz2IsIiTMTHyJ4NHD/9GeL6Nzp0/DwzattdRJgno+/+NsfHS3ZdDrD
4hVDA2OPjYTkcrSM1IPTGcSf8Vy4JrP9dDuwi659RecB9LB/OXnibF8j0D7mw6BRdlukbKLwPOWB
HuGDZSgVusTRozzcT3wbzlvOMAucg1tQbxC/izK8zjSiNAPEzZDHzwnZOlZ14O6iULfXbiyPWaf8
GxJtMIaEYEEa7aSRUeC3zrQnevzWGrVqXYQH26xJbtPoWpINoTHzDi4HmLk0DoK3wCaxQXRwd7Fa
7aQLgzqaoKCNFq0MTi6HQgCi8yqxloYl9uDDsIhLnBKhikFgJ2nC2ACMNqKiVZSEzF+ycqsPgD5y
0nQwQebeNqV7AzstJzkEC1o2bWIT8HHhWGcJEx3ib9ydRi2C6QtsTfimTd1xDA00YfoA7p7fQnbz
RptFVnHOFI9sovIYTgQxjuZtHzkCb7p4KfwB4E8o0ZHHKEeSdJp4YJr+syhmmbdPX5Ov+j5w8bJo
2XTXlaK6SzQPoaA7kapNeFDQF89+ybWanCvRVujmlVOfJINvRlOZDpFHmxPXQ5qYunHkWMihKH6L
kHXgukRuXpk58POsM+evJ5dXK8tNTqqwoyYq5TrcsomWHBZoTRumflXF93BbySNOUKlS92arSHTe
DsIXoYz5iFhQUtAxLL4BAGtAd3FCj+4TIgctoKiZ0uaocGVvRs+5kQ3N2BjSjJHuGfxXl9qQa8es
JGAD/dgB96h+2xu45APQEIssqfNjbXablDDJJTioZEeCbbwZou7LNNXyPKvJ+isJUd8aE9YmYENr
FYOPirNcbXKpQN84aPmLoFgLfRCrsaculBrf8ECmn3ukw9tcJuOpnghCbuh+A9QHJmNVPWEnrZiO
7ueqJy+twtt65onoVBXWAK6qIohCyPu89+TRmaeFKcyuo+q1r7Huog1NzW0iLW8/NXjthpyxtpu2
LlqYTrz4pXOphviLzBumv0PV7/IMoanh5s7aGKR50ZFXOqR6f62SYiUs4jcjFPV6yo5a+gGUlH6p
xiE7NLJ7tvNq2qcVwxPhQ01ux64EDUYnqgNFiNDu0FDGrw3HtjZdmXxh16ahq4ansLLDWxJ9J698
gSBl76cxQn6JOH9KYahyYVAx+xUkVMzVuqH8A4oudBWCB2wQJa5SI92i7CHwPAP5pU0hdVXloaMu
rPtJ87/E0SaAxH5OcEB5SkL3C7TjaulCIaPRixBw4IAvdP3IiqVvIZ8xgWs9tdWt8YawrhYXkVxo
PTJ1merEtw/2Bb3ajJ2LcwgF6FYC5T5vNfMtAfdFe5YCK7rP2ri9yHyEabCEWWPs0zfyUUI/H+dG
w50w1qN+aYd1sTP0/IsaM32tAuKC8RSQ7BWU5Fhmw9cKmR6OXXoRDsXt2kIo1ZfwzIhWNm7AMC8S
30HGG6Og56lajFO+jvtMfww17KaAN0sxBudpLO2dYmmoOyKHiG+ccQJuBrHQAOWG9aGoF1kZPXtt
8MA8y3Cyao+Okae2Jc4pkc3NDFTDj9AtIieLOFFRMBRRB5Gf2GBsqdmOZgLJoMYT47WBHF3jqZGx
tqMtP0LjBUaiHgJEaFppVFfsByxq0cQYhGqYFqbsWKp4aBKD0p+NnBLERoA41BGf+i0vKn9tO4g4
Bo4P2yTXb2xyLZM+PNOQg60EOL41qUc143EbPxsqcKx5yyFNkj0TbjjkQ7azcwRzWHradRtIqpYc
wlOVqM+aXnwh3Ho6idJbdFSJgPP3djoaqxYSG/4zbIr2NKRrpipniI4H4o8zcq/xiGjh0rG89NAJ
hmuhBBzjZ/Vrg2ud3TIhKGc6dAVZFonnLHRn7NdMnqk+4GoQ+J3icYuy9FgGwaaAl3qs6DVjl8C8
wlB+T6wcNYBgFlQD79w4nc5aLNxLXGcPfN7rrqvvrFjFu5qVcRoYJfv6XZTkd9NACyFzvX07trTX
SO8xGWR2g37tx8ljrTRoeMI98LL0FaCQJERgobcFiWCI+o7tNN91qMBYWals0SGl9SBhEkpS10S6
JoKYU32jXrQxcDZ6i/+AKSXhYqFTH7C0whNgzLJKRhnttAR2nam8+1pwmkosH9Ny45XrqWMqm3je
59wh0MXWYF54mGVg8tA5oR6vGqqFOEHHQq7MI6gsulGTXLVRRTaw5h8aFVwRdvgaEaPEUB7TKfMZ
e4n/i9NMjwSzKbILJfzlnS2G9tiywBFdZk/toXAo4WPYBYBOkVmUfv/GHlQzdEAAqHprHXqg60xy
PSN6VwNo41UQJ0z12T+WgdKfWEI5xiaW4K6MNDUSRUU9PYFFcK5c7y6OjTtJuupZiTalxLe+ojDP
9zVtAax0t4ggb6IJwJQ++Ff4EvtsvGxNNgeRhAWNKnclM/PVwa1EXmmD4bzGAKPIF1XtmTECm2pp
PUZdYh1qGCMLCyz1IcupHrRyN9i2ty4qC0ePyJ9gGWZ7HOh8nyhEIsOFnt4SiYBQFNguba11G5Xy
YDuauXHyAHaisYjKYiLe47pj2LYsAR8tOHNhtFPWWtT6axC01i6GSOIPHWj0YHIWacpSUQfluqrl
HlPKFZIcLAEEEXJukdvErXegcDnGI+7ITfOirxHwFHGV79m00KEl3Rtr087JuvRURPq2ifv0rifr
CGK2w3mUbqsiZUCTs7eugvjXYA4D6864JQxuI5GqFQ88Tv7aQugp+vtWyMtpdMQJ48tXlyCOtoYh
o0yNcjigXm6kRYpMvUmABqguH3Z89x+iGVLaVyUu//kUq5wrELrrKUO0kAfzacmEB5q0sb8k7eZa
QvTbMnwBsIEMYlX4aMsxzmXbrpwxDWqNF1tbuY65HdXUrykMRiRE4db2oupYyoLVnfQNHEnDSup0
b4Re1EymrqQauaEVvywSsGSAeRtFvslVVh58KcJTG/Vrs2RUZICZWo9RtC/iCCV3Vl+UpnoEEHEP
RuDSb+vmIu7nLqInl9iPSWczOCvp3YBTomzQ+z8HTSU3mXBJ8OtoXbtm/8Uq3I0NkqGZI7B0jGoE
FZ0PKSmHIAXJKdIumqY+JhNhfmLgcW/7Xq6o1S3y/3j0kG68xGFHq9D9XOfVVU0yAbjAnUVp2H/T
4qBM8Lq73qIJ2OTDHW97Y2bm7egO13FLRlpje29NIC5BdpDrOnqPhCQ0UHoAEBTYcUKydAajUqtY
mSuF7jyH7iwgrTL0Ti6iXh16jESAO1Buo4gxJVnsecyuneRlwZQ8FWsFCXgy6OflmM5XwmejyR0U
EHqOqsXWAtiS3mfVkrEyHkbdukkcgDMVFjoMmw6hYDjQUeVliX/bqmJT+YzQEObHS03MT/fNFCX3
CM1QFF8UGW2P1H0oW9ZYAnXo0B5rIyTmJO+hhHX7LGGMzlX+WvOUSKs4qwuXD4sIJAUlGAnUdwEH
DPbRZ6HQHpLd1vIXDN+9GjX/Rh/Rgg6Uudlo4TpIrlvBfcnlBAYxQfqKITGf9GsH3ELBKT9Q4Wug
e3dJ6j3pdbPva/dCqP6aGc315E4D2h4IULxU4Z7y9AaUVnp05tywOVolHf2vtq5v6a4R9FNBVLIQ
29M34yhqWQUjBf28NlKIsxk9PTeNaNXqxaNMaPqIeDDOkYuQjQwFKxU8EcGFj4Jz2ZzQg913pXOn
RtKU4FtALAkKdTRG+0mi7CJq56U3M8TMeXfWI3gEhWBeMfyxjkHDXm3r8bU9aCvmup9nlNexFhB4
qAlseqpFVRymjGbilCEgynvOXb5enYzW5pJJW+4j1H8pdtGF5XweikZbtbYdLMwgw8rQmw+dqdsH
4jnIXdadddMVVyi2Cc4prrQC0nRnv1WR94pzrUM/Q6MXBSdWk3Yr0qRlOXSYCkCxU1px1FM/YHoR
4uMA8dHTTT/SdVZoei6w+j9FLsAUYedPsZfv3BaHkeii1UDvMrQzmj1s7iMOm6Z68phpLSjYzzkD
Kb4YBJcgXDom6oHgRi3dp1qLUCtnTKBbaptUmE98UpkwIyQXxmWeNckWgT9TaTt8aTgbbzlBRtjy
d64X38d15m+4ybdB35tol+r8UEosGKFN5ph2H+vJCbeFtzOSuZ2BmGCpszvhEg+XadNBjXVpGqR1
ezCa/N40A7k0BvsymXamkNZlK0PqGN/ZEmZ4ZQAyPtVhv827/NrlWV8r0bNlutvGj6/yDtwLISL9
3OwlrYXRh2Yqc1N5xKDVgziXvgNYISJp0cQ92rukr32bBf7/6fPvps9MgpnS/2r6/Jwm6XP+Ncrr
1/THqTX/7r/mzs6fdPYlNirBMySNebD799zZln+alk1quBSe4TBc/XvorFniT88jfIUqWRiGLox/
TZ01S/+T8bVuOJ5jC85d0vt/GTvrTL2/GztrujQd04HKYvw42rXZ2dqejMfdGKe3CWwyRrQ2bFek
VPy/3HJXyknihVn1qzD9ItyTjOqryr5yDJ70nLlFvIpmO36DpevcMjZhdv3dpfzJ+Nlg0P/Tdza/
4++GzoViewD1ne7K4dxC7qWnlJ3Dxg3k1pyFOLxR/jja+XbEEAcTmsTELKCpR5qwjci8gJAWD8D5
0IPBBkqgPlUkUw/n+nBv8D+W48lh8lKw5Vneq4LS47eHQX4lScQQFqZ4CpPffRjzV5eZG/n9h2mm
1hrIySJT2jehQsAg08ejEcpzDYdGq9fXqZNt9Z46NWL9aD1zjV4PSFELRYd1ZOrHL8DiL31z2jnC
3JZlBKwGYBC9Z1zuxNmsCx1LSp8WQP/RSPpJi2Q2eTGzSS7CMT4r6bUuZZPjXioR1PtgZ5amwvg2
IXBqB1zWYdY+gxr+rOroJYslhc+QHDjGFPuPbyiPwE/vp/jxEvipLemHR+kuTvLLxvQ2Y2LcCIM7
4OjGImn7Ux6RzRd7p49f7xffH56PHy6571p96hH/vYvifmvRO5wvrzUZFKz65uOXcH4Ubfzz6ZHv
xBoqr6KOo2eyC1zzxQ84rgmS1RILMTe4TcwwhvZZRiBPewuMQKDWogieLAzI63IwTx3ON6izL24Z
vZC/cOlX2cX8zfVQulb+uI1c70kTxCHqTXWW6w6RpZRgVnCn+CEckOcIPNj8W/XJo0fW7n2te+7z
+JKcdSix2U1QKeNCtA+6VUTIadWu8NxdPn+zwRoddZuY93GMDkEY37l1SRK43I2w1D19vA+Dei9L
RJW4rUheWDMTwBQS8w+dWxORgJwyl3ONfRFi42F6PV1ivzXXTJofLD0/71L0xCADNAL7ZFAvtag4
xzP/JCvzshrKr7+5/j//Sknnx1usagtLYF4luHzkFmnPkVP5RT7RtaqgBTTx3ccv86MM5l93ef6G
fbcS1RmA5tosk11rVVu8vBuc3Qi3s988GMYvngz5Tl4TulpLAU2ZqQUk0NfVvuy1lxk0y6SGOS1q
DQ9CLfHp7hZ5JgnbuUOrGscJ7Oh4Cu7txJmvMOCFsQ3205R81sgqNMi2dgbADoQ0npdFgu1vXDM2
XWGGTvdMQ7eqQWVBQNcudMfnOd609SCcAI0t0OOnussJlDO1xF2XlLdMsvvFx9fzV593fpq+u55d
QXZ42oCZ1nzjmiVaaJKGG7kN2PJJLUGezcL+8UvJX60C7/Y30zDiSVo8oZ5p249kABUbkMtsA6GL
vz1Gy1wRjh1PNcE3iVjAn66uyz6BOG+H8KA8et00hym7xNx8AbD1Dz3fPyqFn21vv9gR5LvtTeV+
yzCK726JBCSuJUHDNC4crT0b0CPGylqFBFLkPV2dITaumhCgmV0fizDYF1q5TmEYGINzxtK9AquC
xQLTBbE/EHj64zS4G32sjk023U4qPS8H92J0ELJYwcZFWBXhw2R67S+t3tb/mzf13Q7n1hzFBUP9
HaE2y4DjDV+zGOhNfaNX1Y2WZhd6Ti8Cs9TFx7f2V3f23X6SJhzjyYKPd2NLt36QDFTSFhe5lZ9n
Jb6ij1/l21ryL13ePx9+8W4bccmur3yEqrs0Ae6hoYTOqvQa4hhNvcw4y+n4wP9/mp9FKMNP2Cbu
8k57ZBtnY+6HFWHvK2bqC5VY1x+/pXlz+dk7erfpmMGQ+Io3sGsd6BOkhXNgY3QOWaTM0qXiwdZr
+zcff15Jf/Za71ZYiaKKLjWjHHSJ91Er7zyn2kXQhyvVoqGofvOY/uJeivl//25FkKMc/U7xkeal
wKoUo8RCLH3LI3iAM8/H182an/mffZh366yW66C07T7ezQGPTpXcdKP2EAFfXbRl8iKDNHuoQyBh
GBBJrMSTsKyU20I1gelHM2paWw7H/kjJZk9C9C6Phr1hilXjaw+0VIl86IgkMocLw3YOCD3W3w5g
unnH80kbOvmajURP4duK2vbYV5w/69Kr94R7XI00hTx72AZOirxTUjlIRkXdlJ3HXvZg+/kNannS
AQaKw7JWMIHoD7Wgaqf0a2vwnJEQA9grfbbjbju6xm9ui/6r2/9upU5jqx8lLsydwNXSIztgYVbV
ipOB5V1b/r0TgfAAboG3+hiE5ImED052DqZ5OcRyTWgt5XZVnPhv/mHvqMNk42nzrW3H6BGVM328
249v7nwk+unNnW/6d18hh6DEWBYMf6YmZgg0nMpcg1zhMIEiurQPHzK4BR7dSMPF5DFdjt2tSm/q
6qwuSeYcdcQq9k2qrbP8OUnUrtRfLZ1cZww1SiM+rryyGD8gsEEY1KxgDS7zhPZP5/zmUv+ixhDv
tgPfoiXcTBmmMCtHMhJe0VQkejT8/PHl+dWvf7c6D8orsGQXBejhYK1Qk/hV/FS72fbjXy+/SYF/
9my9X42Z9NqoWIpdBFcL+ob+pIse73P4oAbaEKXSL4Gl0CRyL+q4JvcJJUgSa84ibzBnVxHCpR6c
LxwSRfnT3aMypeWk9Nusdg+5xHFoapK8I61Ze+n06IhhQ2sT2GpsDkxG+pdOS19JcDhVignM0NuH
yYp3pU9Ajg0Or6YepXFHUyQ0YKVSVRNQa9zObmIs2geJBKiJg6NK7UvlM6kd3HRleOMV0S8Nzdc2
Xk4V707z9Jux7G67AbMJy/xDVY4HU5YP0krvzZFq3GTcYiTyLVTIGANGHJvBJeN9mpMLBGbC2CN7
MDlZTnAU1OH0K/dOZW6yCqKek8Jv9vtxmTI+JjBxqTX9Ws9DYv8syB9ymRqMjkT25iTpRuB2LfRm
73SIFiPhM5XytlVRkVat2yizhlUm401oYnNm4DssVcAZOnHbp8iPt1Wsf8blcBEP0I61DqWSp511
8DKTJL30OZKOXrkH6H0fB95+zFE8Qo/MlHf06C+7UHOsKcRGzWGGkdp5qWk4Lr07y8t2CaiWuI7X
IxnTyykZri2rOeuc9CzjMzUE+bW5tq/08TKywgeTDkKZJJegM15bXtUMGaj2ztYktBVN9Bok8pXN
Z8219liBrzXC7hjwbHz8pf15GSpnSf/3KwZTr1JaBvEmbcFIPyZZKY2zpzIdiIEoXiYm6NoQk2ir
Dh+/3i/qfOm9e0ZaZRQ0JzDth9RfVRnMMtttWct7jjErGJyYlTvmzDC63/LGKc+HIjqAjzx0l0bi
wMUrXhHcXYO3gR1ndWe1YSuG0gb8MOUBSeXCxfl0MMN4N+hsVGWhvdoWWiUoNZ6vvRHYfN+NKGi5
Pb4c92XX7wSfEs4pMG0VXXk6HNNE7D/+uD/fO6T3rnAah9ExvIQlxw9dFKEzenio21smMdiVknWJ
HmD18Sv9okaT3ruKSAA5ILDELnaTHnxOy/Do8LLIVtckp76GZfXSlkhhM/OIxhy+7XAeJO2WOmpr
9VDT5z2sMW+Jg959/H5+Xs1I713RFJgOqvey5JOjF1tk7XhQs3CEhaws1e8OUb+6vO9KJg4L8TgB
f9hVjbst0VaGFmRTmY7LvoVPQGP4N1/bn28d0ntXNekm6pbRrUBN6BMnQbl0HPPYmNp/82vyrsQI
44ZhXcvGoSPWq9IQskPdHNxWHFH83vj+ePfxTZH2r27LuwoB2UFoagmPn26CtXBt7dIY3TPDHNYd
EtJ1ow9n/tyD7wWs69Kmm5Znlyl4S49D5GKQ5bYLSGbTcdpF7aZy3a/hZGGOTPlpDYeYqU8MD5dQ
baIUF5mNR7+HAhyz3raee8pk4nDqGvhCanewY45+M8Bj8Owvrd+fuc2QMpzr0KYMiG7cY5WMmwSa
xXwFAqmfEg2jp1ZDudXMbhU4NpS0QLui13wRKETMZN+9TexCk5qNBEROBhFmh6oXZw40areFWVsq
ccjmrHkblplJQpplYpFmkXssWlzUqR8CB610EJMM1ZtkuiebIULXTg5Ag9w+KW4My0S62ZzgISwD
w8HpLOpTqjWHQfgncxYGlCO7Q9h2pzAy8Ca2l14kj/0QolMnFKI0Di0ayxJQjY2J2C2YxrhFdFE4
/NOazFs2o4ZtHyc3Mjzoko8pghIUYWjvau3kt5iYTTep164S9RyPdZDEsrRsL0QGXuSA6Kp07nOy
nQvHm7fec0x2B6hgx6mFYuFguibG9K4pyuuemOY0CV7TsVnBXMfbY6cvXoP8NqLaaJv2UKEbiJFx
+o0LPc3ZVykauso44vPbR22Cv1WtPCAVCMJv5q2L7eM27J3ziiqi8QtmSmW9ZsSYAaOEMO2VU0MT
ndDCgJxxtsNAfIlRTLqyYVFucF9YolrCfzjoQj8C1IQWXusrtwFBIcoVeGDEryUg3CRvf3OG/sWz
bb/bkbxGVr5XIbDCqLJKC+2GIufM6ZrfLIRy/j3/Z1WIiO7HLdbnrEQLX2dhpo1EIBGasBpxLOoo
FMzY5jNoIATiHZjBb00SRT5+1H+50b4rpuPRGcImHYqdiWmhocvakijlD+ot8XmqJ4KOANKRs5js
vaR5LDGuxNUEiDjddgTkFEi/JIJTR68ep/ahUdna9XgQYChs7Tj+asjselTFU5oUdwbVjZt7940E
PzHW1tkAaHreVHWKwcrVkC64B1Kg0azqSA5fCCV/qYVx//EH1edF8ifX1313ffuKgf0oBFW3bmxn
NTmwzF1eNTAPWpCRYAPu+EQ6WokghykgdghGq2WdpwRclSB4Kdbm6qAJO06rdjstBTqQdRkPkIQz
5zy1QHOGGb2xlOaCXb9+/LZ/MQ0h++LHr4VBFIHdZFq6Cwb8Cpq5MB0tXNA7Pk043EV9j9FtPYUA
3MAkFQVxRAiEe+O8HZyD0tw3jztl+whCvEtaXBiKn0CsrLNhNob1KwOiSFls/zdn57HcuJJt0S9C
BLyZ0oKUSFHeTBCSqgRvE/7r34LeRJctkhE1re5LCEAizTl7r23Vj5EUuk7wMBEs40OA/F3B8hIj
faNRuigSx7WSZuNLzi10i11fvjR+fxUQ/BWY0oWtyclbPdoLJCijCl+xEzcDP9QLDIlgzdVgh9Z0
rToPfXDAKALKHN8CAU7CQuNAO00Q/S55a4ss9HhwSZVYmuHXgPce4bUdI6wl69bW8FOT9ZRSQxyN
4m6Mui3fEjMJs5fNGoC0uaItLobnLLuLjD+xcjeIQ5SvJSoeHHid4Or8+zSn4fbbMDzai8BC9B2p
oUqUddpNk2rYC2ztr0fhbDHKUyyVt7ACwDQ9GHwlWVFa2cQh6n588cuSmlUQoupURmuucGacI2Ai
yA2hb1+AHYiMEMMrQF8F+s0AoseMtOtxam2j+qZ5VLdu5YE+FibEppY6i3cg6mRuk3vkRNXDpP/O
O+RbDaI6CYNTqDz5croodGOe+vqO86bbx+WbYnaU2/sNIYvQf5X2gz3cEuoRe1Xh2mmzSwGyGBW1
zUmeaxUeCsNuIaT2qg3be2yaC8xjV1oWrAjzJuCF/8hJ5kjxllNJC9HP6vyz/q4P//KszaP9UpQX
StoPWuaCtN4HbfoUaNWToSiLHH1pWOJ7mY5kU8uPTIZd2JtYaJuv8xc/tVwc7aCckg1nJaUgsnPz
rsQgpY76zlK7Sx/L78Nocmb/PJD5WSVLORAkmqQBR2b7oHTDhZ+eRuJvT+3orJdEHbZHyGduSBxe
ENZQWNL+GsPyoopY+s8/nhPlMsWentuPGlSTWoqmNA75mUaDTtZaGmExgZfBCTe4ATV47sshUx8K
o3is/OpBpb4T2+oaaTMcV816SWL51guVBVDA+ZigIMaY67UOE3T0mFrSPO+N+yJCSDQ0qxZ1l0U3
6sKieeLd2kfjCnpayJrF324Ej4gPqTBvSufiCe3E87ePRk6m17YoDRHh6XjTRI7gUJiT+zZOsWw4
i0QgjA+SpxBXEDmeK1SEa5j113HW/nFyZPu5sp4y9M6/p1O3ejTOcEMBgIorotrGZKdYzV2kKzfJ
lDlx/veVaVT9Mtrso9E2BaHUUUrDMLJVohRqZWUUzVqAKzFH6SuiU2PVFh6G2LuBB/HW+sOfC1ee
3tYvVzaOlhud2oyFqg3FfJ+yy5XwkQ3jOiloCESQuOO6ec4aG0iFoc4tPX40u/bBjMKN0gf31CCL
C0/gxOs2pn//+SHIaSXj4KFuTFVznhv5ptKaTZFgXsMSc/5eTxyA7aO9a9yGvS0MFsNmYgyZwePo
t+ZSbmR4ULL0Xnp6e+FuTjQOFOtomzUYNTy5rkeKQknN1oe7lB1dMp0EoNO2lo3D31wVot82ukSs
gt18pIO9BhCyTWnXAR0xFnLeEiESf9VySGBjG6U4MGjlZjJgYJumLg5EtZxL3zZnNU2AQ+aThwcf
GyG3PlX0MJ0RKcFMkM2nBqZZ1vsQziRwK3xZhOty1ONAlXRsY59JJQKZHU/G92SZKsU2pltYUkTU
SDOBc/ks+DVoblhhdQpsSKGhxZ9/K8a0h/tlBFpHe7t6lA3E1XLiSl2/SohCl63uukFSuAQQS8Cu
Vn8IhWOhat5CiXiyvYYTEIKH1rButdx+7C2k20OPqKDJ0AYjF568v8XK6SkgDb6xKnRcLnEqrgnl
W9S9gXwB9UrW1Wud5gcMnbkVFHfh4LG/wAiX4AMwg0OBhi62fFfTvSc1Cd99sGZVbz1N//9B975i
O7pvCQOaF07vNhFRKRUEC1R0kPVXNfj7MVS3pcH7d3zlLighvLGuE7G4d1AthlmwOf/8voVXvz2/
4y/YawXKkToGWlPNm4LmhSfFz4mCVsPIxUOrmCvP6pcxSYz+gHrfQeCTKEk3i5Fbh3Z7U+X+Q+S0
B6Q7m2QkmkumtmFWt3bvXOGSJ5G5/bclw5jm1x9fuVyVDaHSbAc0DsicjNYGRIjMMy4IeE7MZRMB
5ufPD0GDEJuQZ7cuXgpjVwyX1ukTM8ekuPvPD496j9mNHxbl05TpLTD5e/XOL11HfT7/Gk9dYrqn
H4/Gw9ZBB4+Yvj6685Jb+At+g/D5puvSCx/aqadztKLGsY2KO5+uYOj7yiZXRq325//4E7O3dbQ+
quMUqurxfPSeXBKOFLhliv7FbqoLE+q3Buu3QX60QBqNYspm6Odu3pCxCJpRtks0+XH9BXF2aWiJ
m1AYMSJ8YYX6ZknOIQMxV3OOkIbxHWwJRGx6odhQlHE9aA0+Coh/5+/+VNHCOlpYCqCpCeHjGdAJ
DvVao98Nnn7Vd90VbcIrM2nTWSOVj/YEXk47hHIXrntizHyfrn6MGT1GB1prEpxv1MATICzL0fxq
6aMcJgebuiKpejAZw+oG1t5NiG906p9ItfwWSvF9QpJpOxIgU1JLufAXnSjfmEdzuedkHb54eqpw
zQ6KVR6E0l5lLYGvapPQfI6hG6vk6462+IC3faHgfOo5TP/+4zngQUx1H/q1q1TBlIG29v3scwTI
YmLSGLFXXtqun9imfReKf1zINJDJU3DI3JIHD2pncOHCX41F8CpnnNQJrF/qHRAUh15lKhHdzphI
SmIhI4Gzpk9v9RSGBQz0gJ6UI8zdaNP77PLhoRf5pa3UibO1eTRZ+VJuoRs2MtfRGiDc/aqx9cMo
EXswAHiPk3BrDhJJsNrX+Zeuf+/4f/k4v1f2H49Fq9uatL8MFGvoXQmK8QXhlmUovUdKmc5Lpb8h
XnAdBwkqsoKpcyopS2Ny60XSOkJmtYbGLLu5ATyTVRdvbjbem7o1T9rKP0x7F8xs7UyKA5qkue6O
ZvjopO0UGz6rkX0gq3H+5Ggeia1pv8i+C2aJQaJHrHQIsqCzUmeLcHVGYNnqod/ZEQmWsGJMcgDB
GRfh6Pa2/gokYR3W7SvzxAP4CUzwkcJKOUBqUUPlMTQwn0gkk9WetVFMfVmURTEvE4wsdR581p7D
Ct9VYDLBJBNgch1QRmvgN+NDsRbEjG9D9k/TXto2WlcvCFlRlFcc1Rlq4/6mNyj3TJ+oaVU7KQIF
5PNpAoQOyLypKfLkzVZRegB5OAwtzN3t4EN3Mco/XZgepFheNgEGTI9CVG+md7Qp0TcnWGiEv9PM
cUlQDC5Zg6JPCUQx3KAHstdDC0sqsD6z3Lxlmwl5piiMtWT4sLWovhNcuPGgIeuOPYU+b23R8KMD
+eMwSJr5SDra3Mm9O9sMboORJHTJoJoEDzUGdtAFxsIohhsLG/WU2HKn2+3LpKbtUXIYFQFT8iA2
YyFeSTZ5clTtuWizDEEIAU2+Hu11r7ppAvFsVFI708rEmU+VUm903pqqX+VR91TwpRPSuZJE/lSV
E7tkqMhWG2BE+fonHjJBJYPUZXIaD4NQ97FJ5m9Liwa//xKMQEByDoVPlkUBVDBF2jHBUDoUH9mk
QDBz6oyCBvTYe3eGPTpk0jlL0SYa7t5x7SnwbmUp2OKqOYC+2iBJeo9Nb12qVJkSIDALq4puhhA5
EljLieWTLXNPfuhT7TPzR7gbpJPNRgWjcxqvcZDvaU3Q8Ad1GcQy8Af03FrfvrSa82nRZdBVdePH
I4Fh7M1rqy3Xk7o077wlFMhdFqFKoY/uFql1N4zRX3CZcMeIMU+mqJkRPjNPEvlDQw/JlJ21WhEM
FDP9CD9xhSp2KEWB2Azjhw32JstxIudYKn2CBcbCaBap4d8mtq9NogMemqX4C+r+sKEb6bpECWEI
qD39KNwU22eHumna2xG/vRCt7pJetamRITXwfagzEvdtA6rJbPl5CImyJbyNCgWVVupwQANXBv7x
GmCc6RFXSMrLe6TiQ2yetcp60JwpoZRvK/eTL09A8ehrYqY7570z0DfZaXg/alOQRj1COqCm3dSd
vSJ2hNwxbXjMPC3hEEW6lm4F+OtAatOrfI4HdVM4sADULBWEdYO/qfpFEGu7Nu0x9pqES5J1s5sm
bS3FYMuBQ5tbcvRUQ4ZoEKcrnJIa4BUykBUsecVDrDbvSEn/6F7ymsj1nQ2jNdd1bWmb9jpQkoUV
pV8cut7zrAIdFRLkEopVoQxXpklGhBe80jxb175BOu4gvdkEiOVqdt8VQYl+2zugApnnJZoHpVSJ
fsKIG/TG36Idvmlca2cSoTo6Mg8L3n1dOFhD+4fMicg1gb+CTXxtpcnztExx1tpKkbUjp31FL+u9
5Fd7QdAiSczzUAq5HxnzMCozksGYF6Yr+yNR42p3HZbNUqnCpdHJh7bRNnBpDn2lPRqG8RBMRfoq
DkCRyAK8tVH+VXvjNWztvUB7oqGumfrphqjvaWLdIuzYTUuDYQk+f0jsjRffKGohL0h4WkFZCd0U
dstMLSmUqkS89FG6hGUP01jd6lKKvYxZ32otJkumerOWb1kHPzDI9SswgRaJBYY36+T42iaQnaJo
QCu2R+mMezTRoakD+prFenrXNGJSpNpvIlT0WWTi0Ze8+HbqCWlpvFMJB53TeZ013G8RBLuiK5xr
joArLehDZmcSM9ihAqiF+JDCqBvtv6XektldrU093KV0Hmu5Q+RpXVHg24Q0JxCRXNV0b79/M+wl
CgPmvkyjqwFG2/R/8CUPCgQcIG2k8zqN/1YPX5tpdBQhSImUrsz0GZVkl6/NTN+DPx4Wkf1clvJT
gTEdlulEDRDkbMR9cQ/I9cnxh339Pc+Twt5o27zt31Cu3qPi3heOmOMFeaJEThQhXAR+shsIaB+g
ZvNzxlxCG0R4WbGGiUgq3zQDNs8k1MHh0of3qWVUEDOQJdo97e3nWjh3lmE+UPDEwirtklpcEhKf
OH0YR0enDpgI4rSMAncbrbBmkx/QvQ5BT3hdc+GQfeoSR2cn9FA6j6/NXI5pxcwYIGoY0atVNht0
DRfOZ6eKgMbRKSr02B1HpK4iSMxvIL0CrxxutMS8TeVyQ9bUuu0SjJdiS47yteNLqwv7N3bJv+3e
jo5WdhI1eecgPukScrwmRZMZX7ynUw/u6GgUweHJ6MajBamTgpAwyrdAzJa4y54bi+i4aU+ko3At
2TEaDUsy+NhljBybxqK6Aj1OabtSt3lhXyhBfHc6f7ld/ag0N60GOk2DzG3S9ioB3BXm5LCRFLDv
RPRSt/HjhFhsUQcy/p1bLeiepo0mq8CrlaiP8qh/kpC7HSctg53s5dG+x5H3phXdg1yRCBAmhHf7
1x76N0l0f4YkXXdQo2YjDmtK9JOelBUz1MVyVLubUSW4zSGmSWdBxTTXuq0xeHPFLzZyiw2oBZuC
bE56cIp6pWftIS3rHe7Nq8gz9lkMwBWE+q0P4UxU2qefeaznChOQQmR6P+16FYrUCRMOfuOr3KwM
WrgNLu5gAjSMVAMr2ZjHJlOgauNz1euD0rL1nRbjfmTvRG2wRxeR9tJ1bKmvJLpea5nPKgHDStHJ
3iiUe0tLAl4tVqwe2lZT/FXUdv/9v8bsdkvJoq2Y1fddOeW/qPrb+WGrTN/eby/y6KxZ1iEu81pN
3JDJsKh6dyDfiSSfZe3cTPXMuLKRUjVuiwo58e8NKp0D6MULVz9x0tWPzpwsO0LYOVdPSZgSyPU1
9lMA5EgnWWm8Pcki0WI/lf3OX/DEGVefPrAfZ6wioQYZJFRJe/mviq7VMaFNc+MW0b2WJS7NQSe+
12+17o/L9G2aOLGlJ+7QeSs6+YuuY58AdXuwmX+SNbvV0u+WU2/0ewPZ75n0rSkdRrtqKPycv9lT
U6F+NKUTLVIqhcnT1Z3qKpA/PSNc+8KE67Jnql+ppTGzqkdL+jKxAJ2/pjadj38bT0dzfG17YMSr
MXENr3wqnPA5JXoL3oFKwOWoEhLa664pi32i6K5hyVsw6O3M90gshiNuqN26kXgORdc8gu4l5KJC
Q9uNFTKlnuhGqYoeGtHuMFmBhevFigiKidZT7gJBZaTqCnYlzaMfQEEpwJn5pIVQvnrJx/xexzl3
/iaV6QH+dpNHawz7krb21SZ1M/krKh9wduJzLeZIoiMQSWxhnAHv42isGL9QhtECsG+7JLk/efWj
pSbVHCsFcp26hZ9sGc2M3LtU/ir929LzELmuDHZ9BKAQl7aSZOA/iOdFcmGdO1Uo14/XIj3uhQ1x
0M1TbFGGRwsh67WFFEYfHEU/alzxCya419zRXuw82UaDUi05m1PSU+IPuPwrPEtPGWaediRvXIss
XGi0bYzAKendlOtONH9HSQkvfAXqiTnmW63042P0giBv6cb55NjUC4tI2dQrtgrd3iqPn2JdcccU
t0FOIgLg4gbEDZFUjX1fGfU6z+spJENwVLfUq8IBI1gmKOExWxDheKkse2I0aUdTcCpY2eM+9nmi
zk5OAegp6ef5kXpivtOO5tfOaPs+peYC7yy+6QyCQyMV6q0dupUdr2T4MOev8/32f/kivt3kPx6y
HxBdhZLad4e6uaEEATijFXvhx2gVtGUDlsVx8ng2aN3jQLqYnGkRxkP9KaHWGHvUevyCvXjmfGAf
J8ErF/eJZaziMe9mjIUH6tXLAqPGrAv7dWQLwB9I24OQ7B78Oka6J+xsmWgVfjxJOzhJ+gI9gt1A
ATKXfFAve0wcAmZUosape1yYBrRTL26aA3/ctOXpQT4GCMpzbecLzLePujqsbbV4kFG6xhZBC/vG
zleOZ3Do6BcdZt7EvONfJUm7qkDIBnuTZBLArAloxYJerWIe+J9LsrgTNEk2ZpSq0mDaYWWGaCKv
DFNHK/4kW8Xi/JubBtlvL266tx/3gH/A40tl8PHntup+tD457e5TEqATi5hM60JT6dRapB2tC/qY
KUrnxLBDCuNvGaHqNIydb5K6mwU55Glp6K9gfduEnDPhE+FxHeiadOHq6rcU5LfbPJqxs5C2uFPq
oTsEcQGnNVTnUZk+qqVE1ap1Pn2F0gitR6JFMMOCYe1Ano8RRVgtvo2ptpZq/xhPjKpWq6BP+ttI
iW6HlBhfT32R20Qme6R2u0rsY1yBIVu2pscnkNWwc6Bm0Y3v/GI9gkbdNsCp01qMc78WT3hEv4Dp
tOtEH1eeTwTetRhh53aIycEa76qRV+HEozHrOsOfO1pyz3+6sHROUL5lr3Ptpa6TR4KCyoUS56tW
Uw5S2lNGDykjpAoo2px8K70WH7FRf/QSpoChNnXQax4IPGVJnROLWOtKYbnPzf6PJkNMkRCyKaFa
u07rXNF+3SYxsQGFGoHR87dj7O8sTX9inblR5PEuIkxsaacxn+dI8YgmFqG0FgBDgn2J2H5NBeIA
bQS8K+qn0SGOsSQOLVOHL402wELrqztoVtt0AF/leJHBVZECKwZoa5hu8czLkFPBW6/XzI/R2Fy1
jKFCCsK5UdiryHbeTRJI7keFYlNRyLuoh85QDlPrXhfqElKnvI9C0lgSkH+c/2pSIp10Ozj2RpHG
da6Y2VJr633iqGs1FZ/dBIILkw3GfIBy1lOtEfYYJYSwx2rw2ZEfi2aHJPVK/0ugMJhLxJCG0kJc
pdob+w9dEm4KnURQ0iMecN5m9zowZyxGVjBHNN3swawrC610NhkxVCNqzAV5kuG8r5sX2EuLpk4f
nF48mVbpejlUz87034VeSuvEDN8HPZJmeg/WN1R3WkA0R/w+ASaIxqNU67OIqsoH4OBwFUL8DaNc
ULRIJyzWVL0o7pRSAmTtf9a8fXLP4ltKqg+RZ5O/a8FrFjbDlhwzCi0cJJ2mSqgOWevKLq9tahTz
wg+e7QYwHD1At5M5z2Xs2QN2cLWt3HXFiz5M6nZR7SBJAgXiuDVLJP+vWYLAzCfi/zheUT5aJxH4
19rfNEH9qJgQyC1BIXSqgrRp+0HvoSCyO1u0VbkrO+eOQXXAbajO1F4cvLrbBVH3bqjyXCOPCwfu
KvUCYiNEKiG7gNbFCnOdKuWC7eg2cOSlKJ2FqNrD9J94HT4dxCBLaxjErJMIFs7bahWRH4hbrdyQ
fjz3o4CWx8CnGOmUaseUyCwvVvY2Oqmwr8P5JDCMoaEKurZuieBmFujOLiF12nCGO5w+EPYt66Dp
ygYexk0m81VkudGtRKX8bfiGRZ9c2bZJEpMdv5CpTDgjOyV6qy4d7JmQyjV2sJWPQcFvWQ8TaWO0
yQ3HQ6CB/Feh02w6tXPPrwMn+l3f/s4f64A98pd17cjGIJVu6ZXcDa1yLbxwG2fBsuEdTNG7phle
uNyppfNoFwmQkoSQIgvdjuk+LI1XZYhuz9/JiZ9Wj0oTngU1rJcwNcepciuj5WX4aRd++8TB7jgl
RjO9zlen7n8KF8/KvNswQTBcLrKqvrS/PnWJoy0bbg7k4z0quREVDHX0RUzmWKio150JwgvvCtxQ
TAtSrd3JOblPTSa/jVF48MzmIGnmjk/ywwqjKT8hT2kSeltY9EQ7qupCVgDHYXOmhquQXU6RjJXl
Uw2IbTv/6E8MInW6px+DSMHFPdQUoF2wvUQKauOHPC0+rdzdG+0Irl7Hy1+ipiRuEz74+YueemBH
uzC/DIJKVqUI7nT7VKr+3UTXZLtFFUxpns5f49SYOt4lyXrDGgn0oM/EjQ8sI5UvESmmP/OXncn3
OevHM/NMP/VpsYYulPMZfgjm8Kx+8LL4Qo3l1OM52vk4OgEKOjHYblDae79QHo0p9YEFAWHiBUng
qVs4OpB6FND0AdWIa7bFVs/iGT2/hyq3lucf/rc/4bdHdDRZaAHOCr0GvFtwlStWZspqQl0LP7qJ
c6r2aggYRu7zhJhEH1RcEN4qRXSl6yjvHHZeMb4KYwg4k5havdTIgQtC5XaI/ENUZDutdZ4Gsucc
zMJFESH7sGee8F27Fxu76d3Qaq7bpmLXKPJgVUxLCU0JbM3jjU60tDFKW5MQCHv07ruGExZWqDvF
Up51SC690W9YSw+eYTybGB8K4NNMR2RsU/bfGLn10CbeBPZ8mv4qO07Ya5qwOLPqzU+sRUWIGzhF
50nmb2VFfAMIWdAVdXaZqoD6SPErpXABpizftKD1MapLBSfzqjNzBwOq8YY/C2uynUAFduB79yK5
0iOcvQKIVSyiq14oV85o5TdS7bxYadnfO473RK/3HgAxMCOypbt/89orx2QomPWwZPERu2MbXIfA
zSEDzjk1bs4PkxOj8BgKRcuyBsUJm740ii2sXkztifQsSin5t4nm2wb740sNDXjKTjQGriM3t4Mt
L7JAfxBwGqW0vnCOPnVM+ubp/LgGphxfrSFIu6Ouvid9tfRKe5VmBDPEyriLRu1RlhtO7nnpKgKl
mBNcKASfenrTv/+4sKdmZSQVlHUUWyXwM55llflSR8WFWeiU9Oy7mPXj9+HpJVIKccutewrivZV7
tJ6xDFrDl9WwPHh9vgjK4K+myBu2P6DuERUAV9pl8rivyG2dkudJDlOZgWe+3TwSREC3uLsweKbV
9Zcp5rs8/uPPk5zCGyLybFyLmOq278h0iBdNGiyNltiFWvnHyxxNxg1CFwVOa0Bh2CHRFNwAJdmM
0tNA2afz4gsz5ol1+Ht0/bgbJ9Aa1KxZ4NakFMV68zFdyhqUTZEZ5oIwoy1GvbVvpxeup5yosX3/
+48LDpVuZm3h+G5LfDkNGBim2DvQFi8ix1ormvRgR+0WyLq+8DVe7vkv/sSqfMwIanoCZ73AD1xS
bkPy34o7MkYO//bbR0U52AReh9eb2UTon0ZToC+KLhklTzVd5KM9nt/WFiAx3o/A+NFJYt/p9Pj1
0XjpZSJ3Y6BtpvfZddlDngMcyPM76mscP7rwUkvxRNnnmPzjjIljmiYDkdMnOdzFjUfcS1KW1BpE
RvbnQBxnRIL4+Yd54uuSjyaXpvUCp7KSAFd1Ns7yNn1DRUGagTP55cg0bfFtnb/SqSFxtFGLFMac
aIvADWoCDD0kjYsGWev5Hz9VSpaPilhZ19jSwBpGk8zT5iP2AUIObiHNL5ne5kWLRRL/ybQ/N91C
qHdW72DYjpEt9VMQEWF1sj3+DSgpDMW4aEl7i6l/apZ3Yfk4dfdH04tmDQJmse67qSSv2RDdoD25
MHOdqvDKR5s8SeuUqM4AUocC0K0Tk+8YZNY6Dap12zZfJfsix9OfY1N5iL0wXBfEwGRF/2bayUeI
JMPX7U0TpS8Z1QGmi2tICTMCWvR51kIk9jxYvZ5rNPW7MYSbphZ7dVQeywgZVzVYM0sS77ZFJHc+
3omMyAyc8VmVE6Lsbx34Tg5V+0o2l2XPVuf8254G5y9Lgny068z7QW00m9klJ053WRr5kzJo0daU
iwtVyd+/Cvl/SB1CMUFNMppU8yBXwZ9KM/FpzYYgPCSFdX/+Lk7MNbDH/7uwp/TUbAQuvuun5g7g
tJh7uWATnO2+N8Atz5aEomlNiGv1eaxadS5V1pKP/59OB/IxlgMut6UHqokHxIm3ZNdAXGcDn0BD
+KcXJTtHp86aWMRgcIzYlTN6p3h573NOvT0O2POP8PcTlHxM4ug8xxOO2dDN7cW2r8fHNKw+DDR5
aAkvbI9OXeJo2tL8QYzamMVu2xRLEXXXaUlRAV9t0YeX1ujfJweQx/8dCJZhhwAZOJy3arNPMn0k
XCo1ZkOofeCMXlqx+eaVk/tJLGgxrsNM3GV289WU6Db6PkouPM1To/5ojsIGrhiNTkKIN1XpekTe
qEKkVYDuU8vvCJW88HWd2ErLx5yhyXeqV4jZ3MgUqzrQ1r0N9wqC1IAyFJxDXl97tGEGMjTNGB2H
GUSr8wPm98VVPgYOqWnvRM3kQyTrZFboOtlC+2k7G3nPnrbJG/XCenTClCz/D4egJS5qoMDs0t9e
kqu59EnHrfaSWDCl9PrINJmSun1ja4+VHV0YSCfu7pgiIDRVbw2VFwjVb1kHe78XeMcVMCerPEzn
dTpc8LefutA0gn5sKrWGLBN2+/CaiuAmTzJs7vtiJDfe8bdTC1NDtHH+hZ34NOyjGaSzFGUUjeq7
jda8q1X2IA2XzNUn9gykW//3LhQfMFSkKL47xrX/VsCZXdpZdU9ukbotwmBFB31RFcFf5IkxIgF9
V+gJ9Jd6BO8XyH8N0sqWiW0ExBEZfytrip8gizqHUT6JDS7M0b/zyG3n+MRQhEL4TgXKKkjH2xJM
U2Aai4ikwJkY5VVsmh99xhks7oYvL0JoRZoK0Jl6fBh6WpW28RxblM1hqNSWfBX0zh5/3F1rmlub
Kgz5xsi3/+FV8YcercqGFg9dnciQ+WXrpW29jexUz+d/+tdJGCzcdJr6Md6qzELwFPHTVZs+jjYq
9ukZkF6mI9E8f4lvtvD/bCq4xjTWf1wj8ONMz2OuMeI1SIycICoGRBCFX2NFrEmX1a+9UoEgdxSE
+ITdRfJKa/MFg5IojahFgNCWi/N/zDQCf/tbjr4vr/UoZPijvdYD6S0M+kUSWHujby98vr8fCrnX
o6+qt4t6wBvC72dmRweSdDvTdhUCg9Fap3PLkA+jRY6nDBEo1ofr83d16i0efW9lG2rd2Ap7DTJo
6dvaPAiMq6LT0dBmf85f4ltA9duTm+aRH28xJOYoB6bnrI3SxqKHRJ6S1tyOanjFmIgNOE550i/J
uelmBYaFbKzoqcKYayIMCw6sP4fY86Z6wZbzXgkQSrL0SFPws1Rk15bMlEQM0iStwVax4wZb0prc
MC4PqaZ+BUK5k4COzKzOJqO+LFBa+Eu0UsReka4WtfusjVe0Ipd23fy1SEacMsDIeSQ/NipXdntJ
8/Hr9MzrPd5PJFrR+1rru1GPPUe3/Y0WZ9c2VhrQKLO+zV61MbowVL/rX7898aNdgwlruMIuxFqA
x31WG9UBefleDZQ5cVSLeCxvHEJmQJ0IsmJjuuhNBgBFyp5V8ymLKoJzs4QoHZQG54fAqVF2dBrS
IjNIMaz7LqaNFRibV4WH7ST9IhLD+79d4mimI6GN1DslCFzTccjMkcJdrNJCz5P7Mrm0lk8D9n8f
q/0/R5A0NfDWI9vJPMpqhBkeiuISher38cFB5r8fSdmruUUCrO/2NINnKgAQRbFcJaL1H+fG0tTa
ZeOp8YVt5e8vxD4+ZfRoR9IqjnxSoZRl6Um8GD0kzC+7CjXikP7lldjHJw1I8PyYxY4kJx4oStun
xCnfPS9ygzjXL4ysX/fHtn182sgqo6uxnPHYkDPMYOAtpniZOSADRBVef22o9oW7+b0my6WOprFM
7nq/yHrA1Zb/ULTByiedEh8A+Tad6npafdOq9SIpkOrh8AhUH60sVidHUoZFGxa3UTK4QHHcIEdm
IumGPSPJ7EK9AXDeibF5NL+IIWnzMo2nolGPkL97kgsm3Lx7ECkJlVb01PDHjVCStz7MH7LPq1ti
ytdRXq6L0v9UrSmb2d8M6rDFoeWqxLViN9on/fgmpSmWKwkKVjmqj15BrqFlvcj4s/IyM/7/f1GH
aKP2Pm1X/iW07OeKSQc19GPvlSgdm79K0rhxbxwKOZ5gAelLr5Mp1qmmumpLf+f3tFjKyVnCiSdi
5s+bRRnYIMJET4enCx/QnzwrWnYNnIzFXrTzaJAOohH4S+T2PlCdLyHlKcm+6u0Yj/pEy36C3TTD
S/SEdfYvYrOnoPXA7SlfSmB8Sr1yY3O2a0Lj2o+IwNWKXT5o2w57DDF6LBlVj0RdY6YyVH0rtdEf
3GUcy3HCJNYmt/RXVIEvSis+G8l4TWAezTJfOQwyXaHCWNndCDrQe2Z94lxK69lAKGUa0hIjC/5n
2BqW0bESmUs9CT5JvnWnCUtLiK+yknrWKqQne6CiBuxkY9nns6FMVz1hXFE4Qkj1FhqvrNFajp/e
1RARySuV7UbGmpfUANa94TWSLQSaZrpIeYmt2vIcA59AQHyxkS9WVuNs/aS+waWJMqhcYI1C1JXc
NTaUxNBb07vRl4ZRIrAU9iyL7bUwBYCbdmdITT2zJXtpWiqcjGGZmQhb8aPntB1Q7tWSdBXmcOtG
bGqoNHxYlqAOZYDKRrXqPeNaN8sLB1dVn0b4L7Py8ZEhCkmi9OzMW1eyf6P64jYw8gTTUbHIo2A5
dsGnGhLpGyiPWUYGV/mctqo9o3nTzFOr17ATwWBr9Z1toZJWhppWXzA+U81aB2LYpDl4PMiMYLje
lX64zqcti8b+UivQiUWoXqssYO+RvfQZ2ZTCe1QGti4JEZEzdp+EaMrL2idMkWFGfsYOixwE1P/j
7DyW41a2LPpFiIBJuGl5y6I3miBIioT3JgF8fS+oJ+pqFSviTl6EnnTLoIDMk+fsvbZhb8dOO43C
pq/pvExUDM1IKYP8k4/eNwg5rlitjo4m3Hixgx7MGQ8RL1eXQYWSrV0W/FODeqrWUILnBIZbHQqc
MWnzna3G+iylUm04deTdOC+z8ktOOgZDX/o5p+r2mGPb5M4hnLFpsx2xmnMHs5UlNYv48eZLWunR
zhH1dZlY9aV5E4TjAfky+bIpp3+lUkxynQvmbI1z3/rq1tZJ8LbRGzmjRJ7aECpHAGbIgj96/qai
s+mBI7XG4lAF2dqAUpMl+oF4wOfITsGC1AbiMg+ueQ1L2jvF0n9v7WoTEbCaBSHmlEqbN4p4J1t2
1+rqiVxh6hhrXw4w4oIheZ5+myYjo9UMre+6Gh4k11XjR6yq+AYv2tIkSrEfoPglzrqtqidHa9dR
hWfP1pobL7Up+tAq5V7mzxN1mE9feroH0rD+jBI3WhmZu0druMZomK50Dhn8y03SxEs/Ge4QyFXg
pq3HfJie/gdi2bA12Xo7a0MtXMBRemiq9mvgmKQ7zs3om7dQ0BiZOUBc3ZmVKXdtpBE2i4tXKWYl
oyA5dNsoMFaqrQFzTLaWPi4IFT1YQbKFAr4KbBeHUOvfiFS9NzVjJRDG5tGYz6ygeLMHdIpefKPz
KVk+66e2080ZGu5h7gX2LtAIWCwt89Gogle9xbkiPBs9ItjLHNJO1TkfTZVhvI6J20YJTtajt5Ru
/6yXAvNAaSO4mrKo4vp++rkY9a4rpWym5+ChzcL7TDhfqZnvZdN84BxbuxMZCG5aNK9KZ09+3Fcq
6UHj238zenRsZgr/j50zoTC3XCgZdRbd5G3EN2YQT7b9BmfpyYzopWud8iakUs3sXr9N6npt1/1n
5/VLBdv0z4XLpVrsrHxODbLG3ETz1kOEO61wiC/WjG0cMISR7vhSeibtYXFl6770Zme1cZmYuNc9
ygrDN9d9b9M6aI5KT8xhsN/HunelaXOp4jurj5sh7VozIHajCcNn37Z3ndWsEr/99MZg/fNl+6NO
/tdKfNYS8Bt4MpmfKGunmEy8RXATRta9NxCIOpTlUQ7pgxX7Ln53KPVNVL24RUX+e0+fMUmPemQg
glQ/2lLc2QLekgh2mWttDItrISJ7PZrGWgmImnWBRkUKj5FaY8Qy4Yc3N3XX7AZpbiNVfY2N4qGe
Msd+/l7/Pvk75y08tFGdpmmxsvbj6KEV8k3TnL3fK1dOLpde/qyx0GROpuWF9NZZq7zoQvuoNLkQ
3PY/f/oLh5bzbp3T1rWqi8Bbq7m9CV30pVku2mtF8aUPf1YU57rZN4PhBsA+o5tRx/sH+IVzZiAL
IiKn0rghzcDbc7b0jBOZDsvRDneElprXJIDTzfWvm+6s8G37QcvN1IYejWNiVPNFb5OvG/bfPQWP
Q50YdtifzWtSzD/CyH+939niAE/HsFKB5iRQuoVhEKh2UmS9bvQbYcPdgfplr/hDosQYYm6na6G4
kJt8BoDhOqIGcghRaCl5pRW8R4lxCDz/UUG3olbRUqXdkwsiUY0nN6TArmV15eG84INS/4BU/urC
FITzWqVOZzVil2FC6FCWdJ9q6h46FU9m2e29qJiN0vnCkMbOSNBAEC5l4r1N08Kf78X/hef+v6tH
Q+/s1wo8shwLlyM0EMn7fOxW0yjY7HPiLkptk7XWqvLo/Tsa6RupES9sOjOaYc3VOH6SfkRBYisG
BXjzIkIi1MYhoc9Dvds4+lY4IZsVwu35YItbvuaiCIt+mWUgKxSlDBaug40gcqy1RTm10IDWzFPH
aOcKmshZMxJEYNuSNGqDMMba2pZjM8xzRz9i+DxoYf5I5vLeBC8DyIBsGdVZ1nG0YCxJaquaP9rS
QlsmHj1utqXS9bss0maZ+65YRF44clsO2ZNiwJBlLdxnlbsRafod6u5MBsGTEw6vxZi/+GgacaMx
HucHoeFdzOK+Q19ftCunsTdB4dw5xXA7oAMAilyupOo9pkO/IuID4p6/7nWBCEpZFGZGRcf5QrMW
ZK5ZANIpLQp+yaQdP2CkbjySCEjLXXWo8IgqVhdSV/BAYN+1VcqUpJwE3Riju2i4ly3b91Bk96Nf
PId+s09Dd63ys9i0KPNKnRn0sX3LXoa5tmAYxwgsZas2O7Gy1GCp+fZc0axD3QYv9G2Pk7ZPjXmF
Kt1PsPZMUW5IQjwVQfrtW8Gz2rRL2Zk0qCyiozQoGtNk3iPKxnDKVY6xbNJ6AVxZkZq4b2V6KnTn
93Sbupn3NnKJmyh7nTxqoxPvu0j/o9tIoDF0kdxWnkn2r7p2unGpxM1OmsO+bZXfEc791vbkqjTq
rVq2Lv17uyeySt+PpoTFay+D7KnFe6ne116/m76/B5/aSyT0RJuxlbqfrrLo4jfL3ucxNEPyKpzY
3JpPoROuYhd0A5HFy4wlIorqN6sUv5TCIs2jubKX/HMxdElc/b9dJHLmJW5OHzkmdko3alZO1nGJ
OVWrxm2dqTe1N9xVahhceaD/WOP+8TzbZ89z2OY0ErOSqXwmSWE187kQ4zbqJjy80m5MQ13msvoO
XDnHc4Nopqvqg+34kKQThSUUcE7qVwpoC3Oh4duynXzHsxwuOt+fVzargFc0n9MfvJSaL07EyvAy
A+REab6aWMrZMeHe5yjlWnjMevzqplmx0Rvrt+11+7aHgdK3V5Bzl4akztna7w1N6KgdfVUnlDeQ
PexZBL2JKWn7XJc1udMxlSxPUBfltwUAMk+B7vPz0vnPbZyF86xM7ABKRr5J/zjkMcvQzkh5rQC5
9NJnpSG/n+zLqMXUZopbiT0Q2vqV+uDCS58zSb1WUaMC5cTGJqJzlk/KTJBRVyqbf9Ye3OxnLdOR
zb7KAfRtHM9fT/ttapSf//3lz+qy0rLKMPYSmugAbYQi1hMUNbe8/3LI4NNPhfpf+3EEKsVKUl5+
QL0+8wv/NjfHuTTCOyjHx9wkjhxf5883z7+7g7zZdAn/ejOjkb3qStqkdl49IcR9VcmdYX9/rDP/
aWzthxxBUpo4O40hZYy7MmrppBrtW2B3D0qVr2nNfZkyuBXkLyxttVtatX/vGrq3YCjzNPCf0BAy
P2DlHPCUEtfTJCujTt8aEkeGCHtyKdpfcesRZBFBMq4fR1d+YpChkHfN3VQ4Nl1xHHQgJF7+BD8m
X3caZf5oIHxpVdG/GKwrjQu9p3ZCQvfEaRKDNk08l14PUzRxX3yjuVXZoAY6BrNOjjdMcrBUWWg4
O29BjNftz1fzwk19ThSVRp7Z7AjhJhswaEQlmDktDa88MZcm4PbZGqOqYexyLmO63qr2rIIDFDZi
IVR7N2jjZ9lja1S7QIHoRtcFCVmkGfWqJV3aYFOe0VEo59NFD2Jvparxro6yhaeBRcu6K+qbC1/f
PluJ0rqrqrDjxu3L6tlp5e98yFY/X9lLT/TZSkQquW4pNgDcNgasySiv8pJF5gUfV15+ep1/7Fbn
8MoopGfc9SgXYjqr7MC/M2k381Dq+07HWD94yWtrqNt4iDeDNTzlqPWIPKY9VaZMnRnLTqb2vBpn
vRMeQlP8nsrS6XEpovYtc9J3NsE5uD19BqVsEoVTkbjegWj0XS5Q9hLmJphbYyO2IQ6rT9PGb3Xx
YZJPF5V9JFNmnbmNnOUuzhbSV37XIJZnGt3VQMnWsWfyV3BqkIbjjiOgEcnku+J6jz9fn2ll+9fl
OVtQ657w4061OCKEfjDLMrbjXnslaWSXuuazNMU1ysC/h93Mus/WVsceYhHnBseAqlwBunibvrkI
+ltnwNpY+WoLSiVYCWps9ap5+99yAt71bMntDSdFVd8zvysIesEmeGfU8HiG/MFu27laKN9ZCHJN
1TeipQsILyIUhOGo4cpMxt9m2FzRj1y4zc9pmYE6ZozkpL9R03DZFdYa7vyf8vHnn/GPxeJfv+P0
5P612ndKruQS5samlBjgCQY9QAY/0dt/8g0aL5n1oHHMq0h4qhNVcooZkFOXE+u9E/ues9NAvYuC
dSlrceX4+cfU9q/PdFYocmoKaEXSMnXS4p3GzQnXXrQc83yHHnEVjt6jqyfP7SDfLF87yibfudTn
HvOCIozeSjYHW+acnyt3O3TdYqwjPNF1uanJlRHKwJHabWgXYmck0LD21qbWf/58OXXz0rJxtiQL
cl57daiUtR12t0Ndb43B/zZc9bdXl/2BzKtdHBhvtVEuHOnM8pL7xXa6pcOBJQysTWIzLuHxJqc+
C/H5AY/L/EWSlpvGbX61Y3nw0w7/hM62lY1OP5NO+R645r3mfucNCt0yTe+aMn/vomqrccUay9s3
gQ/NMkNpH7b1MYy8r5ZMYenVxBRM1Mx6M107QVlta/TUREh+pZu/27V7Y+JgdP38dwTmmenBKSzU
W20EZ9dYj7GhRwtWt43hN1ufUeI0iYYHBpDduc3zlOxIcZNyxFhUHOby2MHwhdzMZqcm9zmLonKm
DKKCTtgMM2mZb5me3yRqPT7VjftcNmwVI53HGRvcdqTxl/XpYar7/YZ4HH9IZw7MLlAU8qa1nBsP
eubcNXUiWpOwPoyKLGdC9wYWwOxruonUthvmUZy8xWZ/Cjifw57SH3JPOyJO+iBxEO5N17/kTrgt
s+o7map1v7EPmdApIqjUx9F/T5OEpz3Uv6ZVoOPnwFW00qdij++Lk+4jLm3kPlytqpXHvAlfDBZx
IkZQ/lsQWLT8tQKVOjeEACtJAdXpCpCq+imhNb/qOY62aba2puOlfC394FhmwQHdPQf4/qY2WsDb
mJRLuZ2O5ZNMzwvzlzohWU0VD10Y/aKL8cWA00IJDm3dJuLNHl8yL7wpq5INqj1KzhsM9Kl6wBM4
nr5qlBjbPGRTp/xF+Js+H3/FRXBIouJJ9GSn2wr/mDg45pu8X8x8YllOInE/NE5ZDk+wUU+JCD8D
3Hi08lYWKnO3dD4sBSekqS9zVx4n7sq0QBeKX85swZgysvTyvdLtFVXISxQ0XHfENg1oGDSsjLtd
+daEnbH0CjMkV0JsrQjmml68NJBPgiAZZ0aunXRHknkcEyemLSP21jAixbqU+hbSlQ8biiqnhAbJ
d81iEnzl1jcUd64aKP9IRoUdAo0QaQvf0g8Vb9EzqNuG3CKZ3h7qrFpO9DHyHYF9JvtpjUl0+8Vy
mDJ7aJNmRZG9MQB4cHC0BMTOxQetBVKrp9mOVIA71VFvNIrMeTi6W5s0UIBp9W7yToam7m9pHYxX
CsELZZZ1VgtFLl4gRrveGhdFDObWWXZ1rC9/XtMudQPPM8+CunUVN2GdzKqUyFa6fWYHVDRwvH3V
dfPcgC/i0EgtS++7M/MnwS3pRdkL4b8KfONrkSsXvuQ5xblymXtXBZivNCqeTe4GO8iulKmX5L7n
KSNVpGRUdamy7pgND761jRTiZo3+hcdrTRV4Is77zqyaDYkPT7HWU3n5V8Uil77YWalRl3nLpJQt
w48hc1Zi22jiWCru1kylDQKjWukjgpUwEa9RYT+pNYAxouYKBoyp2l0ZLV3qV/w5Dv5VCGRChjo0
CUQhsX4/LbNxk+SLxATK6SiinQW6cxsnBn/K8pPdOasqVq70Ky4VIeZZEeIxAPezRpn8n0215FYL
5q4eYJdogmo3FH41H/IWQYxQtzVx0gj0ImceVkG5Tstq1/nykARy3hsV8DMaqywGP9/6fz7APyqR
P/kpf12UBg2pWqkMDHqb5AAGS+VSKfqNm8T3iaIywWVcMBEQ0yhaYVI6Mgx9l3r66KkAmh1teITP
tJYtX4A1+c1PsDaUrVksWqVHR1DtlL7YuXmx1Nz+BkzbpkmDvTRtmywTkzAnRVt3qWZuYg04ZWp3
b1gzn5XA+6TE2EdNfCNB0k49Tr8Feu2F0R4zBTnOVZksdBeqrhgWjXzt4/pXKrq16/BRy6LLl53q
3qVWRm8zeC7R88+7BI3Rzxftki/GPCuBQjLEUocT2aZT5NzqTXuudyF6X5Pr08jfhWd+JKXyWnTK
L06nbzx5uL2qlgzgLn35+TNcqJrNs3MnG6GZh7BUYLHbJ13Ljn6crHWtvvKwXHpiz9ZbmOJaX/d4
4boqu8Wu/tAzz/n5k08P/T/uuHP8Z5amYYvUAG+UAtGlFuLUFsqtTJyjHfZXPv6lFV2cHd4cpFD6
qLbwiiN4xrIN7itduSNnad5WwzoACG06zYtGMTWPoUrPFHt4sShC0qQGKDX2m//2Xc9OdkOgVGMz
9WOrSNzrpK8VMYN7IM9MVa7sjJdOj+dcSg4x4JzlhEPRmTVTBRQ1pkFnMHeZAbBJTjkjJeambtSR
mI3mFa30hSBL9RxUGeZJztAvDDeKp7WozxVmB83nINJmZjakWDW+Ua5qy1pFqYQnn3HgZ8w08My6
2m2CaMzs3VWoDb8GnxW4Vce12SSPThotfcJsF3pYbi0Pok+VX1PFXnhm/kiy/1rrSFxyUi/rQsKC
GkDgEqAk3IekxkX6337us2Nd7yFK6rQGvmHo9sBKmgOp1bh/2XKtXn36+U0u9cT+5Fb+9TViq5CO
hl5wk6YR7fZULpvGi2Frt5s8h1JXU9KVUbPwyY2kxH+aRG9G5nxMl9iq7JOssht4S4/mUB9qtXuv
aRtGMr//+eNd2lHE2cqEsBmNMYmYRDr4e1VF9Kn3jNBCV1MWOD7DOUc0iBLmjWJoe6V2v/1YR6gg
H2yIdZ30JeOM/sOOlV9DZh0cvz5ZrbIfcuPRt4r0BmWnPjMVbZm5zjqU4j3wjUWspLdmoAPz5gel
WVVAC4Tmm9ffRZn+klnx6jjDE/qxZR5WEWLlRINtXp2mEY1bKLuEvaPPIW0GpWXPfD85Bl36Vfvi
IYACP8Gy0CScQlk/NEW3dbTwLpH5lZX8Uml2TsUM9VoriLAKN8zj9AX1JV8HbwPpZe7cCgm7isb4
OQpEjoiEI5JfLVMZ7H3VuHLXXtrOzimXySDomhHauRmDjrzZvkbJ5ql7y1Af3Qz4mOVYK6Ux6Xu1
nz5urTCwP+QU/8nD/PNNc/EjnK3XSLqSeIzIfoXGpc2qQEZA25ND3qrPneK/KBzvHPjbBCtGiwIN
a6iGu0Kpv+Vwjch4YXE4x12anaEOecRta5bm41QdJuoo2QquDX8uvf5ZDdy3Cn58l8WnjuPnyfPm
o4LNquH5yhWcao9/bKt/oLp/rQp2TtPQKejmKs1rCEMTZSWH+wXbNt3yVd4gVLupre+phxxYybVj
xYU64Q/e8q93LQeEay2PGgcmOdXTc5n4jG8+7OAtCE5MdkkG2KapR+LbCQRlzJl1SK5x0y/eNWfr
bQyxRY9SUyFmIgRQY89wrs57DbFYcGKKN+NNI29Y15ECQhQMsLrKr4Xm/UHD/Ot6T7/DX9+8GArb
JV9QWcNTwyd0slN9PV0ELrOIk3mO0pX3g7w5sofhJKmZ2mZeibgYzCeKz9ReacXVTzN94399mrNF
Nxb077UBSkKhvaT190hd05AzpCR3Ueqs+CCCGLmpxcQnLbWXxvn6+ba7gPRVjbNCEVlaPUDbpLvq
v4YKl9wm6lTm7OEIrI0PfoFA0pr8Ru6T2wii2AnMbFEYxyp092a3HSsN6LmYV8ijqmLPv5fxtXiu
C8GG6jnOLeAU41uNlm/K4WiQUE+ASdif+N88RhX7DGBz62fQFCuxJHvQyg0ISCsrevDRrIQpzCfp
PZbaiv+gHsZTpjwiTpxJs15UDpk01jyNftcglOJdVlrzigXU5DhStWIxJRmCYnWO0qhBEt4QBwY0
E9Imwkb92JofE7obYsZaE3eu8j0UwbwArBK2O12oXDcogae4fjHce4DQor8neuNKRXqpXDzH0I2N
gEXkOtD33fCh1apt09IlNlxtGzPs9hp6jOoYPgZG/sgluNa/ufi2Z5VwSFsjEirRCkXq3ji2uoZi
ohCEXdOS6p+LqQuFWJ/zG0KT3v7189156ch/DpVDnT52thpgVEib1zKWO8NBCJlGFnLabEEm28Yc
u53h0bByLGiOVCFX3vnCcqxP28DfywNMzCq0BQfegO1ENDunz+4c4rZMxvRzY2x2lFxHWYR3JLpP
AVpE9lV2dWU/na7qP5aDPzX7X+8uI78ams5J6ebk5EqVmy6zvwrLPXYO/Tl79P/j+0zL0V/v4wOL
1USgZZuhKk+JWnmLKQjBaMqbNCXLSrkWNSCcS1XvH/fxX28V9IYXNwMXVDfqO5Sx5PIkKKtGG/EU
misv7O99nbArFHQkaN9GlkHIkrpyG7HHwbAURnybdsWbBUqYoU+8CGs2iHgElNYWx8r3VooUG9sz
n9UyPWqZvW+mnNEAqaiDiXbmS/M0kJlhaOZbYWUjz6uyxiL/oSk64xbV4lHOKLXloiRlSVEqMZ8y
1CPCYmZRZt9CYHxrwCL3svoiu8uBU2wdek1vZrJQ3j01XZY+2u4h+KhU7wj33JpFUyxGQ8jRSDm0
UHxzRwjmqYVzHPBFqXRvJA2VgpqXWa16JLB1jhxwnnv1jT0OxybkvKfXgGJRPtVRBwuXkzf0lehR
DAiQInVh9YU3CzNJlNb44KGaLyp0mk6K+iu9a6XVHVwRbF3f2Lu1+hwU6lpaxWvq+nf9kAMddJ25
RvpG4gyrmhQbxRasmXb+mDpdPQs84zlVwMkHmndAcLmt3OFT9aIvQsJgPBUyxDXilou0EgzzWfVs
6ztP5augQ7DI8/LYx/KpM6NTqBbrsNBvGlifK0Kg57bRexMnkLTkdAlIe5snBHJpik3LLCWF1sya
d+TDYq5ghRAR4pGkxWWjYARR7erWGrjavl4RUudqy9oVv6eMA7uIo2UgbXVFCyCfeQgvyAb/Rdja
3radUzaUPiOKLuPoArizJdswyWwyjgyQzaiKVx25I/O2VBkTMlYUlk0alBpvw8jYpSJrkDEGEX44
/WUYxaPJxtI0ugfXJ6UNW3n6TNedeq5kEMhLdRXGabMofArxKiI6LZdvQk++GppyqsUs3AvUF26X
30HnLsmEIt8kM2+1pHxqgnZtMXkHFfSt/i+nLzy1tfIlugijtBl9RcoA0KGRn32rHYq83aqqvTAt
Lo1pqaTPlu474/ttAV9NjccN6Vz4c13jM7Gzo5b4L4YeLpm2HdEIvrsKh/vpp8bgu8h8PGut/kvi
43JNz5+Pg6TaScuvYRCvgKq6WVRnt8UgcOm0X6FX3YZqmQOUt1Eo5gWeRfGCbaKaQxh4DbzoF0rm
epnygZRa+7bT+NN0lL0qOyxi/aYnO0oEyFIdf1iNg7oN/XAZ+L4163P/Pq9IN1DDB8txuYQ6q0WZ
eJjQbE6HZrHWGuVej+p+Oz1MhoIoRGeHRYngI5IenRd7VMsVI2COkRyJwP9yEbwqHWah19/zrkRy
Ddk8Fdo+Sarbsu73rhmBmR7L255eRpSHKGGpN6bpnWc3BwkgZF65LRoUl0x5KCl1J1eOKXa+Ht3V
yADnQcFDkaX+gyjTap6QJVWhMlXspJpbes8T4sbqXdp2y1iJ72o61a3b3gc6dUaf3ImiR+Ii9oqE
o93WVN2iPUSRs8zKWiIppKcd1tpzAIVauOp++taRpswGyD4TJrkV0R1ak9uiqWakh8azqNMtzGvh
weCwQjkHepojHzTHAP9HsnADYpxLZ7iTmU/XtjH9GYe0U1XWt3Ahl0RzrE1LO7UCS1Qn9M+RW61N
3aUukrukwwpmJuFL0EcPo5M9e1MGjtLjYPSHxTAQ3+o7L7odbgQx2pHJXdLFz9MlU8viUWPmo1vl
rKXGsl13VSjFQ86UdaxoOLE07LSMhEfdu+18ALaBR2NBms9JgS+zUxdagHWzKVCLIDJOFg2rsB0k
n5Heb4wC9lbrpA+x5x3BkXrzSMsrTJ/MTIlnSu4YtznrtNL/FI19jk45jbYtUvs5NPVNHTgfXmDc
aSaRN0nCobG4Zxp733BGWBF+new1y28XfS5/RQ0LClhRph3tssv4pw4ctZkaAm1LlKNXGisy/EgJ
KpK1aBLUB65/iFqiLeMMaPkU6afBxR0Sw0FSzGUZGGJEuXFrY/PUguimSr1Hsp5wmWSYkmwtuEu0
8tlJKqjh+cFq5Jycld9lI7ZkIPYz3dCIuUuW5gA3XcmGeN5pTKDJhJ4a6Tzr1WczJisn6U5ObS1E
z4nbH80du+PC6nDVAiyvSWipg15fwqJwpi0IsLxNv8SN31O7DVYJN5ntgsMu/V/SgWsWjM5eAMwA
4PCtB8Uv9M8KBuBhn/b6qjCUFr6Q3HtKQL4H4maJOqQsx11uRfrDYOCQEd3eDg16/b1erCiwIwEp
rJfbmH7rTO0b6rmRVlHDfJ1XDnR1n/n2Zx8UdyK2SVLEAueYUuCvrepZ5jRrWQ6vMRuNUJg4+6EF
uwRjgODCDDYJdWNOYmSQY4vUhu205ShWRH67Gd6XcdEvKqScUnVWcWLPY9jnT9PNTBLFQecmjk31
3RzdRcxATajKWk38fYkUV/HdZdxhf62t4tHzu1Odd4BZBXaJOgfo33kMpF1rbrBbmzy2ZRFvY1Dj
av07dJxmaWXNIivJJCwRkOv2UqvZ55305AXDW5Iar6FFHqKobhpPMsltsnnUyU2l4UsFSfUUxP16
YKk0CvYvBtN21r62HsEAnTLMTU1bhro+71sQEG7m3kg7vm9MZyVBIYxmc6hFwomm5b4goYsShM3O
G7+jTPkAErHVY05Lqv4Q5v6eTv8dACM568OQyotQu95Qv12Itz13TpdylbMMZWJXgOgf3QemZLvS
VRaa6J/AWSwDzlJFFH+EfnVSmR1glzbmIh/4cA3O1omXHxflbSjkNqmnw1Oov2tZsnWnV65dCiRk
zzPyBou5ZTurweyPZNNvDNMbZurgzFPMvxOfXJ8sgS2HdHL/0nnb5Nq81GDYSAO8HE2M6R4Oi+R5
9JIDERxz/tXMlfnjEExhTMG7nrCJYySZwZKcV0wz3FC8oArAbyxQ0tuIJ+yCXdbpnywZ713P36Py
37c5PpfYOuZK8RujtpiFmhZAtaqLZWVFJHUGMzTl1S/ZT3ZNnaYOMYT7wmEtCM2YXFa1XGfp8Bza
6doiMa3imghpbF3RT7rQ2zYHZWiHS5I65rnabbgOdzG8TeKkOIY7BlFhzv0EePLr4N4mkXFG2tsy
TtId4phVlqunvLPayV5OKGfKbhT7lUvnr987nrgNnIyIWJGcjCC0Xg09TZZj4B5gTaqLwsVLUqb1
YsxUpr628jWNX0g90X+PuX+qy6Jcs2tGAIv8MFlZ5W+zc4Ha2EW3yNvhviYrfaYG8kNhVVuFYfXb
z/C+6UdSoZRFNI63Ha3vWjSbHDlEW/lEGxPOWA4WYav2vve7aJ7ZLb0GlaTPgqk3jScl6NZdZW4o
mLQjJlboIyWT1f3ULSt6A82OMWdCu2JHJduTyliQYeAF32rXrBMPvyrHgCDuNgG+httaBPctch7o
Onjt0Sk9KZZ+0oW4a1Tl3eyGzziXJWSENpzlo/uZs1bp8UACZjs8yto6idLXF1bRzCesY14YtwqB
dHbTb0t62z7W85Wb8jvWaEYS0R6zYniicxMWopsVaWlNboxTJTMCreN3g8uZWubGNBXyq0B/EoW+
cTQ4ribEZLt7Rbd0KKnYtBiXqM6ClZb3htc8Kj18G/J+iYqNSJrs83u3DX5N7WUPmeXBx1Ra5sna
sKpD6qvvIylVLmKqIIluRTm+tEFFPRnPsQLwvHlMdsu+PcWavcTif6ObRK+XTlUTdWASUCQ/vDQX
hMGWw17aImfX1BLqnoL/C6uPKHfZqD6bqfMadh2DehZZ1vu57uAaq6x3U/G+vMJ4zlP22Wk02TnZ
MHNY74VSH6MoeQjGaB8o9SrvxG8Zd9sk7fKVAHbduvVbC+0gRL3aZvo9WdQJCRPjzoqbN5Ryd6Yh
jjqpsdNwHavCqasdb5mpzrFoDHU2usrOSVAFog+7j8LgNi44zEXjFoALhBX+Vsu4xyLSUrdFWZCr
jNdtujlxmXafsdGVHBWKcW4F/mFwAmWmehpBhLH9qY39A39TYA2x1ZlbKfG+scb7Ttq/S75E4hiM
JYZkPlacC2rrJZhSVGqHX8Ftv3IQdMt0wJ9eBY+o0JXbPqGX5Bm3UM/zHeFsqMEdQ6yjDBtRqxsK
/G6rWSDo+cJG9dKWxYtdgd/EGqYjrJ0ah52oXnyOdFGWl3MP+e96FE2wUFjfUGksikLw8Db1URdt
cDDgpax9rVNZXbO5rdVr5Lv/Q9R5LbWOtGv4ilSl1AqnztlggoETFbBAObby1f9PM7tqH8xiCLal
VocvvGEbDOktpe03mRVwThv987l1FrU6gxL9BKZmHYeYUCYgP+iG7vUwPEMidPeIlLDX5I6OkK2j
Lea22/lR8KqX8IU4nEPfhOqPgDoGcVtRiW5haMW7PXQgj/62zWA4KuaLCcVqouwKB2ylFeQ2fh00
Swks3S3DbUsjwRPV1zxFB7PgSU3tCqvFw8T3Oph7NSn0snsOovhcUcZNpP9Ao/jRmVBwiJqwWThU
KjHDRbVgfijRXFvQk5NsceM/5QCmz9MPbaxTVLPdU3ZFCXutAG6BNr3oiBSkY7CPp/Kl6CRBSPVl
SpcNvz+klE9dWPdMqPfRwiSmjv2Hmu6Ha4fREuZXsCy8gKeYAvfX6ludRODKYmQCwP7n2cCJ6AMp
yeOJQ4ybXTWO+w8dtU3khk9DPoww2Hh5MTQv6KUe+3ZYDUokfuKB0RxGOWTa+LPzoECODelANJQH
z3pxW5+TktJxNomtRMp07EtEEpJi2bTzPhxFQx20es19njdn7mGm3oT8WYqLcPVsG6Wxz0yBDjYC
in8E1BI6m92sNZuhyBrsSM0e22vciuljRherS2nEy50dAxAoqkNQuRerrDcZWtChpomFFWlXMxmW
apqpqy6D+SSQdV0btvOmhltPolUcyw/dre6GDZg3c1Tpmz24Aw86gWuOYp30tGy2pVN/CSWbp3OU
Bd8SzGgLF66pO5g/2UoMtzHrOem778FkBnJfbTg+z0O1a4ryoZHupzdVv01VvmlJ0Kw6iVMyngwr
9Rd1UL52WX/0IMX1YNbIhh78vDyRRW0rHoGoTGR9NQoKTqRXy9Q0eALS+5fpcE81jcqd9YCaxl0G
5lPriCXYLcrnHFOl6LaZT9TqOj+9RBEJVXCIkbl7tcbfzmx2QeHf4rryFs6YXk0/J/jLGWY1JRG+
KpDe9Q+y8Vfe7OxSaVuLXIf/19i/uJO8OfQuGM6NVeZnp0lebcQwIpm+TJ37ZJX+tS7SdTXyPFEx
wSR1Put1+qDPiM1b3qeemGfdnC7ROK58CJoYNEpsVws4wf1C8TDMlno3Mye1/XUwRjuhayuFLx1z
cUYeaRdazgK/4puRG091l617xzu6FL7U75S0DFDfxgj3hWH+DrG1nkf8AhPgtoWad5qxgizyEPbB
dYwdYJecx+WXKLS3BNCmlk9nN7L2eRiHuNn7+wjkphoGO4dVMWlfrTfoy6qaNmYZvIBWGzZqtNvZ
JWB3P1DWOPnqEaj3Uti8DjTkwpZjrwQ3lq3Z3jJuCujPb1+5KbGX+1FgTwa/VVLqN026P0XyLh3m
Sk/pECWdDdzMbFXnxd23Y4YAraERlydtcnrMDAnuRWU5N/vDrMn7QvOZmaXk6/uI48YjVgXJrja7
kpa3UQmEbpIX2yXGtrt8XORle619e2vMYu2C61S9HyhcdxIQtG2AxFSGxDJ6rRoP3BAw7KKcfIxu
62TtSTy6qvwEfhu86XgsWp9Zk6Sfadm8ajAQnbl9mtS128Grwn9NUXWaUBxPFFtjxv2IKNxi143a
nVYMO81vVs3QREuzLP6x519HhdQuBNaJWp36DGn+qxsheYhNybpz5IfTJsaaKP5DveLvvcDyHq2m
ZelQhhGeWBaE1S5zTBFb2ZVehOXfx3ow2DWxcOhqjKa8fmHblILhPjdpgCHweBVtB166HQJM9eSE
Fszwpjmgf1WEk1YklH7NW8P1qLDDLIKMMitOIWg/VUisD8PWnKtLwdCiSn2EjPI9SWQdDKPcDLVO
+aL2ckyn3McGED6aLxxh9VR/K1h3oVsAE8wFy2QfxeKSI1g7jwmyU849nrIH17d3QRT0Gz3RESWI
ZzYSAzP27FBazUPSVs8FZNF1ERn7VrP0pUYMsmlk3q1z35+3hqbl4BOU6Aj9jlXRtRQHTdod5itF
yyf8Ww5QBjf0XNh9pY8JSp/9ilmeOm88BqOMAQyV2kK2FLJNaMVIIR2gIdy7VDso/M5E9GDTJmt9
76HiqL3WU7CeWi5B6/5NYM9jiRGj5QlAspyrpJtmscjGsVj0IUG7m3dIlxdgLEkMRBHs5VicdHqV
RaqKpboyQNWSByGmU9f4lEW9HNZQlz+oBdpq5PRR3j1L0gNamVHQHM00PrUiXnpW+eBbYtm3H0l0
LTrrPY+Tpep3dtT8cFeC2lE7n1r72sFOc/VubwOsxrKlsrVXF6kU+V1bd42aQMzrmuGNss7vny9H
tP0j/wcrFTa0Gik4gMekhfmEwFQ2o+qhwR4HyRJtG+vOOzJUCx3cghhQcFTcV1Z4z4fa0cV1KXv8
hNXWwnIAMSJOYpfN7OSK30Gn0I9tC28jRF8sTa3Hl8lpkTGyqBBOiJOpKmsJATtM5rPgtmilkglt
WYQ3DsyJdmnv/fBD6tKYQH9z850G4cF6UQGFymhrU2xoz/JXfIojfwiHV4yWg81Cyl3TpVfXzInv
sq8lVA8NmIj5nC6V3nrkJCf6Fl1M4VJoF8X3Koi51TUTrd1kkZ9ij65HRIMdCuoiaV5ypyITeM6R
d+DdMt19IIww1e9a75SJdq2ulEsBkHvlugxOvj8lDhM7a+6D4VSDSveCXypuu8ppe/wv82Da25BO
eGLcpDFbW2e6u/KnmF5C+8orFcFaQ9loSqkbtWhtmJdoAnrEBqDXBywqWxw1+eKV9bMCK5BRqEfY
eNHSSMHQm5dSJYyx+cVv+A5NILx66B5SGpTrHnmhfEj2slT+MHl8jVudfFQfMaNJXtWj7i2QKcxw
EwQ8suIHv65v1fQjXLYnIPPRoFFNpIu1CIz2A+HxA6ILjwp1r4QJ6AvuU7N/Uol5bzG7omG6eq69
tFCrpE0OLBmnUGeh81BKH7Iexw8s0NK4awx9LZ8Bsi01kheeVg0bru7h2ERbHRF1hXyQ7HD8hxx3
swNDvOR6SsOAn/OZyAt/pyZijBxzGt7ozgf+TS0URTW3kBSG/IBESUJOOEFOZchxLU2hu9DAOuJK
Kn2psB7WXF4A4zbD3UMJQX1YQgjM0gg1Nj4s7d2SOmDpr7rsxTP155pHrD6ZYYfsqxQEkvo24tli
lkc+Q8Rv3fgYphRutWklOPcMYj5Cp5aTt0XbNteIqdsV/q5dfi3Qy8mgfNJJUu+bomlFQsL27M7J
EwvbTEbyF05BAwrd0NMgdFYsH1Yn/ZYyMldF358HXt0bv+hg8/S5o6Bg33ePFT6IASoXhZhXLQtB
H/KDHb/1mDBw/X0kXwc0M3z/xjj3RvY14RCsgBBNgvTOGHaLxvfWI4oRzFGvuqtlpS6OD1Aj8/fA
EUyJ/1aCUR/U8qj69IqoMFHRuE90uIa8tbqveSQYby6akd55zlr6Joc3xkrpOkcRGn/6BvU3RCx7
jnsDeRuBfRe1uebIb1ILQbX80VLaW+53La0Dh/rKch7Uo7SNyF9RTleaFymEELVf8mQUx4UviFSt
PUwbbTbB/5txaVOubMybIzWttkr7QUFfgBul/VnFeorGzCi6ndjzhXnBv57hnG2Sst4J6UhgZP7W
ojDWZy9K35/hUMAlfhg31ZvgIfPeSlyk87+ArXADbUWL0sbsN7uzn3IPXJlybCoJYf7/1exwg6ph
cqmMt9rT+J2a3jntHbWP9Xm75kf/PWL1PEH+rScEctxihHWNpFwoFljoLQo2Mnaj2kG4+tlhHqUM
q90JjsJhSTqesXua7pvHAaS2VWGeaRN+O/qZq1MPOU20HSvJrf91PpIk8/zr0twNooqWdLxSM5Cq
l5p7gZFtVHrPbDDNbRJi12hgb4vjPL7kb5gIANTcNO7EPqSbiwbdsvg/dFX6BnBZZT2UatQQVILu
CO9kBv6GZrYawSD81nFOEUG/DP1inWSnnnUiWDyRCF9niGpqlOSPOtAYzym+/T0d/S3j7ofmsWrP
cYDeHMuZX3Md6qBjoqQ0SzBKBsfEQLIfsI3wRuowbuW3GnUcir0ovHEJatBD9ysrQXgQ/SdYeqTO
rdXe+dh6HJa8lIWqVoY6OTjho6vhdwuh079oiw0foV7GtOfvQ/PStCVV+W+AitDdH9XuZ8V/4CP1
7NRc0IHvMb14J+VPoSYin1Bzjneg07iemG3JnJO/+q9yUOGdwV4svCBe1t0NeuuiInTgthiM0agJ
lN1vPpr7Uut1gDlqNmtOFEl1oNHeK1Bt7DdKS4fNzpibbRhvTdKaCmBCVYknNf+iUsGwqPr9zaqI
mIp9knfkVO45lWZZYzt6xs5zpTbCoH213KNojY3P9u3OXyOkaL54pMSIuR9kRLGFNG0oxzUXKYjo
6TJdlSgDiTSC2SFk+ZB0Nd3L4iNOupVKFTy7XqmLIFyo3CMbXUjn8b+HmoCidd1kqfbVxlPHpTo5
+Z1LrY/JplOJy6GSKeMnZbtDd2zB1fMH3NzEzXHxf97gHUh7VqMVAAMU26z/roAANCEdzKo5wale
2MYrw6MCDy4l4H7/u6Kacay8lQo7+IHagZgSvD2zgpGYs19+yhPhhyoyiFFIQ4QCy2s53EXXb3GA
X3TQGLvgOS7HBezHldqEStOjKTWc1OVGJvYbvH1itg9OKW4qGjTch2gM1SUUNTJ+9nCbg02d0nd2
/VWNU+oYUOn8AeiFFTIj89aE2iryfmY6UglQFw9cte1eBpBTQfrgxQcvv4zTv1SrwHM8alOz9d12
lcb2rivtrW1ter09ZoES4Hd+ZPproNEO3mnJnakdNKV0M5BdMyGjsefYkNeKgkSP4Ls3wUst423M
I4t4CEw4dVNq8MwL8jKrmUBEWKwWblEt0by6qINEHcNBYJ8YODVL2Gvd4AMRuZUVTRGy7cB4MaMN
URgg30acsNRvlf4rI8hA7oW7NwLMm5P41SZuSCnM+OhVQL1819IfYeurEadDXuXW6NJk20yJTaR1
dKKHf2ywvxahPNKe84hss4REgQgFuTV+YtJkXYbjplC0oHjpO2LTTvKWQTKN5k8arYuSbnSCRKZh
QAdH+VH/4d8Rn5vCrhdmC4aJ713eeKBBRDqgBxSQgdvxU668yz+4wg75luTOGyKhsDC5Ezt94XGG
+reywzWwURetdR9Ak5dGtqM/sZlGwk6lOzZe7Ok4VnCVPc4ylHIri57vRVleMyqtB/omvzgscj0q
vnIRQGUGJD2c+aWL9zLfpaRJU7ZVL+S7bEyufAFM9Mif1DFzqCj+De0vjnUbz0Xg8xCVv3D0tjKu
tqMg9fplRA39x/WiJzAC2zH1H1tzfIyop3oYd1T2+1Tmz1FKYp1GazcZ1ym25wJ754oGPTcJnu1h
wp8FvAxpB9fouFBMA5P8jD8YCyh2hXdt/XnPoHHHXVgfwzmF7FNuDTSfNpDj1HjOLSUSOvstNSku
XkKPJiNy1K+qzD4MBX4TutgGiGWmY4Tlcgsq1tv9PYn2yvMxe20xOuMxYV1wa42OxYimPSRZsEUw
D9EXk6g7vjoY27kXGn5TQ22evcLvaVTJaluxl9nIkanpnquKPzFzwxYNXJQUoJrDmxfZC8+/M8vV
SThNJ6VGFkTgPkYkqro9W47FckmI+oNEnmo9VUeqDRqrqdKv0bMmRDWFv2Ca38oSoaJsOhNVqg5k
YyKGkX5mjUmN21gyTmHpr+fpyqzovPhTSuwrCnnAB3njV9BF22rfhI9WdR+rtySDlhuowW2NHKt6
RFoxSY6EBwo7QLXLPzTp78RTz6J7PV5YGQMnvDNcXIUaLR4rxrIOvL83EP1SH+6z/jOFWBqa+Yl3
VZ7ffGGoER98CrUGWzBfzVB1uQ2vUEuPb1tQEvxRDOYBbFcTOmvRFodWdhQrrUMxiIVLQ5NU+xx1
xwSgGLdCgSRqvYdMs+n0cOZnw8aM7MeAemdldDcN/hmFE73d53ryO+BtRouDZgWwKIvEMjwIvf7U
6RbEERrAFHDwK6E+E1WdS2HD8Zdqn23oCRi+TlqW6t8YjocrJ8oGQlAMkh5F2dD8QXv1QJdgF3kd
2VUeXntj/O2tcgfi6FCAMxR5C+jLZrf2qvkC9OFDDP1zk+pnX9eOdlgMOJjDkW50AzpUAUyCZZN1
qGlMEUnF2H/6sMUoCs573akoqNoTjRANpA8i5bbdvJt+sfekte8KkMo1tJkGVhkINHjZie4DgQl0
TAzmZT55EvCMw86diHw5IWMnwe+pq/BLWSydvA6QyqsaAOG++IMi+ewVbuaz6FVfQTbJMsAJwOV8
umC66K8CU8/POfC7A1JA+2QsrtI0/pmiDZbSrC9zbvwEiNWGGBoiT9zR6HUc6FZWT2wfuhglpd+Z
YUp6rNnVbvsXGqFy2Q7U37S2/6IqR1GZFL5y9X/hDJKxmLFDFHV1KCZzC0vrD3Hitiaqc6k4oLsF
9ib7rO1p3waIdg/GkgG6DjzcTEM8l7RkkulrE5aflDGfqcmSO3YfBQwatXOWmMAX2FPBGFhFkb7u
YvaiIaFqEnvRwTPyd8Lmx7ynHEOnqcffW7NR/2OzqvrKWORN8kEXIl+F48ROY8JWL5+dNiCUzG/m
POIPZhCSlmZ0SSyEqLWakMijCImadNBXVJoqluMkG0rlYh0gsoSygzy24bw0Y+1KO/9uD94vkvDL
wK4eK1asZmRHmmiLxkDtjiYE+fP0AQgNtJczvo9Ncu+QaTTT9N10s7uC8daVjuwfpTHZhGu/EODK
DVrzbNjgoAqUEzqHRo0WMgfMs594xiIogmkVCeMSW7nJ/ojWixHSth+cTdxLoBWT9dDq4oweSLII
dZQ9DGe4NZPzi+8oyoZh/+pbSbGOx/zLi+TadeO9azTWcUitndpO0Ox6GTpxMUgOWIJMj7RmDyUS
76YVMLeNbtaHGHshSjrlYbAJTxrwa7fOnTGTpUnXqGq4azcIIVL70AbQLYxgvYkb/1jSbS0Gfd/N
3q3VE5TXQzdfa1NJZOHVT5apo1anfyPVfc9nZ1n4xaOcOI6YBqEv5SK1SDy7CQ/JMvSapZi7ddIm
7VJMZFDjRLm3DfN3Z6LPb/s/Hk5VdQNiGqviPRCV1Zg5K/TjJUqhSUhtkwzdDcI9seRy8pt8EZbz
M/5oFM07BxgvJ3+XrsaYBrYzPw5OHBwD3zsKBylEMlWhRQdH0wgITeTPYwNBbG3em0H/btn1o6F/
BK1q9TbOTozuBXVc1a5sDl43r8Ja/4dmxtpm+YsaKfVIC/unqu761YAX1aJjNofgcxCgGE4BLbS5
97Z+3n621ohplPGRpBw5jfbkDPN68LRz2g43l8zNspH4k0X9NbgophjCGc+QteJXQ2g7jZL7wikJ
1TMAfV5mjqjgY6Ey2RZKkm679Wzj39hYN01P26XWeHfH7Sjm4eqeWvNM0SM7SlM85I2D9UXVP5tt
fs/8PtzWIQJOmvWISDYVc1ewAxLNZiB6BrPdNFOyKsgHVo6vvaYz9EPDKveqtuP2/USNxblkiKkK
zR3plsbrRiUl/XDo2vxX00B9ug7wC2pvkRsdET5YddFbO5eHyu3e4rpGbmhNy3wj8wFnPufshcm5
zp8590DFvmdNtU7c4exC8QMjtnM7HMQ0h8kLzrldI5dCFEGsRVmZCsnw6Pr10lC40b9APa+oxYg7
5hMLTlt+ljEGGQvPpDfFO45jviIyL5qEnLU/EOU1+XVCJDKDTZuJFPSDs1dHLqChyaLTMl6G6g2E
4kKdxQU5TEJ66pH/osieZfx/AohqcGef9mj+MLre2uqaRwscUdh4+yCZt1oYIGyWFtsS1W5DjKeh
a/eBM//hUydAOio4SsP0jJ3rdyO6D5lFbxZCeaNPUmJ1XyTRd7sx6e137wPudMuxjE5Nbr7baUEJ
qXeXPhHrIsuNvbp9BZrSJHZoZRQ+4a6KspgH/l0/tEPor+1wuOQE3z3VRSyNTxgGoAhTJJ8ysG8N
EjZAjCtt2yGLspJWi5fDWD0jJeWjYhk/xXpyr7M5PSd2+ehbPeWAOQoWbTDBPg6tPcKpoLnb65iU
/9q0f044h2dfjJs4cA+41XwiS8vO4Q8tdVsdnDaD5xpVAJC26jFwn2jpqz2ZfG9I3LVjO8epk/Eu
AyIZzxmoxcYjJ0js+ZwJQEALzMdKKJsGhScg33MKXDzvxTbx6CYVoXXOnDzl80DCd7V3Io+0VkEQ
Flsvs3Yu9cAmMbbuPNPIDdlpZqN+ryuw7lyDH41gwGLvMI/jhxWlcJXHWSm+rgJOrdRIr23kbKYS
mR2s2FZRQYjQRglNibSJV5rrQM9FdKHKk58ZtMltnniXrluQi591aRxjdGbSEehFMtQnrHaSJQFl
KLP3fsp/B7u/Wmn3nIjkN+esbprwGk/6tqTu7Ui63W4X/pZGh9CtLIZFMNIbCv3gwNa6drSYg4wW
m/CarZqxbayk+JMM3QlnA33jVDGfl52Qd9dMaLc5P3VsRxRHgsMMR1UvjFPM4omoNDlh8F752t7W
63NYyr3DHoDjk8dtRS/NwHYLPBLUXzqMz1ZfHYw4ObeVfNNm72Fg52vIUUyFD+rzlxRWpxbrF+Ay
t7SPX0eyn7FDowM0yhzrH2p/sYV/NDPgRdDJzyq+kDh/ZF621WuktPNm76Lh0zPJXNNASZVAw5QJ
PYsM3CYbmArVzFhu1ElthtV+muqTesVcAFHkALpEuNoguxzsfIonqyqbaE15DsVdvOk4bqapJR0c
8RKpqPWkrv6EPSSkziClPsK+ZGKCx1EZss+Kr2JymmVh2roC9AF8bIY93YHahFblBAp4Ml8nkd6T
UpwdOb1D8eAEjok6Zgapyt1nq7PThR7GLj2c4SUPjKcCt6VFUNsQL/Ru17fe3hyDWyyG92DQHui2
YgSB5XNLMWP4wv/8webXc6wakflhmIePtB8/YIralIepFPLcAcYuQWpzKPtb6HI39X0v5WFQp6fs
PS7e0J5NRPqMqqiWA0XtjR4312YUNz+vKnS3kDyij0mvjyoxpcyjAhmPUjznrUH8QDPJj/UHNcpZ
5dm7vsx8npgIcMwZILEPF5MzNam9HwSz6qVi8ADXeUWi8yXorLMlfgNveAtbB9uJjsHpYVhw9ZFY
mblHb1GEKenN/JhM3YmUaTewb3n5eJRB+ZT5JhOj3tZFcugK4yBTm15Kib9X3f3COnvKdPurZQqq
Mo1Zle85ov0LHv25FmJTFvHVTZqnmtQaKe2HKC/ItQ260Li4Goa+tppqb0QTZdc039aps8nm8dgX
1qPTglRH70muu9bBOt28Dil5ayeMZElENC5C0zr0FqWx0I9TdrqYK/AYtRGpNNMyrbUGlnCfC4D4
+Vh6K9lIbdPUFC2pRQ0GUJTItoY9VK6RenB7asD/Lfx5mlapYaNCneJ3Yi8TksAgm9bs9YT2QN5A
b1XRStfqf62UE/Uzyn4jB6wI/U0wUiNzamtZl97WaOZp38T1l+9UL65V7GZg10WdnPwK2lrRPoWJ
xa5qv4S9/ISRfVL4WL2AAGRO9Pzi4Rb3/mczdHd1tvhp9x5ZUFqsjPDUtzfBLB+h11+MAVeQrEDo
cRQ/fRmznK3w7FXuC2HHswDfrqKxuKMuH1mn0JG/ZQDIJoaSvtB6jGtsD+dLPhFo+PwG4ohQ3P4N
OgDcXQozpKZQnRgu/KXpOfQ8bek59nsRyDs7x7oLp6tReR+jctl2w3439KQjKSGOMUXhUkXL9Jgf
u84qFsPkcNvNVU7Fjn1gWfoFxAFzpZVou+hl1IIVp9/5B2pXIHZOM8gU+Zwv0W9G35l6AyQlatop
ovxqrMaeLFdlOMJg5aBDTiIm820w9m99A+R4UpIdNrhY3fm0COq54yPR4i0K3L1pJ2/aADiscpAs
8ZsPZbyro7ilvobGfFJTH4eLR5U9WS4qCrO9UoQCjYldxeiNZZnAvneentI5/B5pEa7cyd7MY/Wj
A6QtjHpXlf6jryOcHun+tRXy0TM7dk2KbKEdfrSA0WxBQQ3/JEIy/JYACtIYA4mZ1KSTLDdzJFr1
3WyvabTuOKfXnjUfTdiHBLP5Lgvrgz2j+oOANQaHyQwYh+OUntqXR7zWwxfparTxPLRsqxFbH7fL
H804f9I0E9JIc3QAmhtN/88kcEIv317asXFUdDkRz1i/5MyabKtOI2LogxNMJ4V0b8byq4z6o+Bu
S9l/FpJ1GtEbWbhNRY6UbepmeK7d5kClfxc11b00h2cx5gczD+82GoZu3q9DHc4YNCCrZapPLXUd
mIYhp7XHHme4+YPVtd2yIYBaiI60Vw810IQ5rQPRvjtxexpn8QwseA14fKtmk8cCCy3wGdSEUMd/
nXiWPXXDymleA2cExYULBgX5c9562wQ5O7Mrf/o4f8h5UnlMcGoHQbCsRPiIPeZzi06SHttyGScS
TiIVj2qedo7ZwXMmXYJPuGWYOwkWZIBv2xjtuiQsrPvwn4s2Bn5Z2tGD34E3wjNN913qj3j3DOgt
wiNbAnQ/JKlE97U3X1Hzoj3iGxkSL/ClRnIDgDXvoe5/pm1+tvt6PZjDTsXlhWNj1t7LrRq6Ngch
b5CpqPWdV4Luu7TxrFMzLvSBNEVz9lo21MOrliXOQfrm6vNLN5B4zBi3q3BPxWHwlLdu6QI7C/cT
21rGkTO51XGIEZ8spu7TyaeVUboPWjVvcn3W6f9gBKWu06WeldMHsZvyoxD+vpxmYE7teM6rYp0r
Kostt740PuXsUiGvkhemX70s5mgfIuRPZhi60B0Z/EgvOPPcjT7jQZC77lNe1HTaiZRsx5I7QsOl
DxN5mQTzfQQsUTXZ2fGHXcgxHTvUlZXmBwK3qFxFqzkD/TqZV92Pz3OtXexKg3o+n/tEPKJ3SU8q
fctj3H6G/iVJkHOu8ie3wL4mnSiZMARJmP7Epn7RPQoNfA+98KDyG8dpf9VmMFH/tPIyOYyGPHBU
mysC7cVYi3NRdPTezRfFW/PS/KEeY3RFM+tJjTYA4r0HpjgWyGvphn1CQLjn0s1dTzYNyvkqphZy
O3Gp6oy0if0UDM0hmONHvQDPItBtnHTIDZVXHsE23Aypljiln8x9zCs0Zh27I6ugY0VlSczhI42b
J522S6cFh0J40MUSSF1USZNmOE2a/eqG3ZfNCi9G48nK3YvmsmlSONzDN1nqffkQBKQzPJjCzoA4
I0I8kXPbNX0+Bgj1zGJ81zKAVwMUESp+L00wd3inh0c8wNYN7IbFoBuYOukzoAJxg2mzpsP6Qufx
2YghQnnZ/A64kiMsH59b0MkN700NmZ3PwXNAR2Zy0QBWJsAOKKVpBqUCo/1qh/QMEO1DGNoD9cjX
tBVfSGsSaAG1TcYM3IIq+c5g4yQk0F2QtA9T0F3rUW7Y6fZO52eMOFoK+Tg+qptUy7qD3aROsTYe
vk3zZusCoEkiPy0bXFtWg2Bxs0xbpSUifOEMhiywy4sIkKJ3bZsdGjIX5K5zh1leAa3RyWZ4JgOQ
AvymvHkDWDFamSEKk1j0ESIFb22VENLIgrZzP6jMYP6n1nxdi5dobJ7DzDgUfTQvRx1dDC81LnYf
ws5msiGeuI2YJE7Po/AmxT0AWpF2OsbQ8bju6BEOnWyWWmy/quShgr1JyfSVstl6KsdPaxrhHI7l
tou0rcTvj+5C9aA2NDyXD9XYHlqumqIbeg/TUhKuxIn+HJQWTzi+tukAJCOdgb2DmWxmSSswXIt5
1AHWgPQLp+CbDGZhtOOwoPO88WrqNwFMh2UMey8lpuyZpvCqEXIxn7WkbFeaZ2Jcp1+iOpRLvLpu
saL3hfK3Dc1bTk4WswL1QNVVo0MwQSBM2zBG9xrGjSlTfE2x/jArtuOSnRF5t+tcTfcB/wbMBvtv
o+tZDvPOn9glbMrDVHzddpEg/rVUVHfFyapzAmczAjcOCMHTkseC8LpvVfgwvwbpTOAbbwCSrbph
fp3gqfpW+45q1D5JxBOwQ9q9U7lT7BdfHRka5uOLPII3KBvrkVtAnV72TwN5WIGOhZiCI1QSOmrh
WmbWUmJhAjp9U1X1Q5UG//Q5OTUt4xayo1oRPoHSnn5tYj9FkbWG6lcvrKcJSmIZ0uKodMrjnCmz
luzrsQHoYgdQmLtnExGoGR6KWc5fhSvwoqPnP6T63ba7atP7YP+7OL1X3GuSFRYM8PIzKSFL05SK
5+4QysKBk+eflTwB0GVkCdnMDAqeDXzDSFCBnJppmYmI8vBgn/KgXDmAzCI8zSKXdIPSD2xPuPxF
Ov6YLp02fwh/APq/5Q6t4ybvCJZjkDzV1qyDS97Jow1K3vDiv9lpajQ/OjmdKgk3phkGhIXY9ApC
wKgUhHQxuDEpbn3TpGvi5V/285PKbfUqo64q2IYKwAwZxoP2sNBrcLXKgkDpLMyFBOgxakuyy22M
ocliyqlvR2EHl1X5swnHfU0r+EUFTAKZ0v5OnC8dvsHesABFmIiQhBLmQh1Y2r4Y8k7RddcxnT7L
Sau1DLIz3NlwpUZLjuZl8N0nB9lOy0zfEac8p073CAttydFjLocy+B9n57EcOZJt23+54wczAA45
uJPQgiGoxQRGMkk4tJZf/5bXqB5fZaVZDbqrLbM6IgA4XJyz99q0JdMHs4i3vjM+21j8UrddN5P2
4EzGK3vSM5ivHWStJ8u21xkdog5qAAMGpYxpcy6f9C+mZB+PrkDXb58sJ5pQLc8IeAR+AmHd5wJF
VqaDUux9RCIFnlBzODmZdglMKuVNWX3pc/fqAD+gEMQQCLLWWqivpWB4GxcZa7DMqIbFVw6fvI36
7B+jcc5WSeyctCF6qboQinRs7E3X6vEHDxctRSYb1nQssnijrpBNzYuLy3hhqNutcThVC1LJBO65
nceZGXmJVo3YQqjLGHb8Gk8lYpOwf4e2Dx6Hj6i1kU2r5LjEloqo1LyBCMH0VdkDdoowWYaehtoX
wfpShQWmwjxGlrhIznM+FZmw1sdD6ej3o4cvI6y+EzgMS7VwFdnEk46vOMB2xkQRW5jlHcWDEwsZ
NBoyaSEX6LLZjjpNAiylnD/E+xw2D/44vEHYfUgqNO3kLtyFSOxXHZtMvZ2uAfsgWE+XdqyxXgzn
wqm3yRidkTiB5U93EzVqnErqE+4bx3wYEJkuaXlWnH80lEdQCRamax6MsmKYQg/AhGWsx17HvTg+
0Wk7jE78AXD7ODuIt6RBoSQY81t1gfWM0VHlWyIPesjYlOLbsndz1ERABvRrI3nESWvcoNDa2F5B
/2O8SOFtqbctfDwLWtlAnooeMpNqWE9PdKwJZZLQEObCSw91Xx1Mfzo0xGhkOkI+qvrr1Oie8iwJ
Fk2lUb2M2TjWZfmYUZzg/EodMeoOnQgP7VReZtiHCimiazMFhnA3dJA4MFUg86wey4wGOUnEMawG
zjFU8tPoaSjFd1rjJzTwA3uJj51iOPlzfho9lpxgqMiKc/yaZREhnt2A1RrSZZbNjyKva3CfGHqn
GaXC3DF4yGF+GPn7lj2D0ZarOaL1UtFpK9tWWzqiRpWE+cYEzhCJeF33LcnwBsGag2c/9VGFGFxS
EmdFS812qU/9hoPLUeY6ffrirGlsyCRVMIXwgI1NGAp+vDhkzbbi68DMXCbT2gmRo/J+LCLuzrbt
6+kGtvc2ccddwd4+7hx9K2J33MQTuBJDLx/iuabi4JMwTDHHLlG6NnTwe3jWZsE0MHHA96xs3Yze
0SAcNmsYeLiFKTLXbErp+N4yJ6OOjrVPu4iP7A+fnYow0KiDS0vwVd9a+zRoERHOySai8DmpnWSN
T5+9h9cxTaqqVic5MrqHUJWQpLWP0ukzz+cdWvhba8jozFYvRW7jpg12ZJ0hbcnudWu+DY10FVHj
rETlrschwy6OYGaieYS1QMltEQRmzq7Jws+8du98dz7ng3YH+ORIXvbVbvJ7anKIsjF2OsOw0BDg
XAafUit5Fo6YmExhlXSgwvXoajvBq+PEe4OQZkyq6BLLUEeT7sYnXefVqthUCY36Ne4verslfvRC
QLjXXHs3imafOQ7Vgd78oCd9HpUkwGquDEVqeYW1L2wKadKNb43STPdTOGLLa7RxLWX35EDEKgGo
tWpC7hPtzqV1IwHwrOWYQo6J9K9AL29li8lTQRYE19YlkENooGthfh3jBs+ab5dsVPxX5tBDqo9v
6kHEA4x/A2k5q97WyTgG9Sh1A+3UsHNPsRRajEN66vXWEv37ZGPD6i3nwFFhLzwcTbNpm0sdUNWi
pu+4dnUKBMP43sTZKcwIrKXBtXXDsEeCR8EmCapyUXZgfMzB8BcRJl4LAZdlDteKwYuLYuu2xMQ5
Ln3JYb6kk3ttRnyJeUcQazyudDA6k0EBS3o25R7dPOoSQ7SThbvUL571ecDlmhvfBecyQcgM50vy
+2anBHWBBLtn0W4N8QzH+T5ybZKqO0UQqLFJoKb25Ifq2JIYy5P15dFrs7We4z3C7wsRxr9ph5bI
Zi09ytHjAYcXv39rhPWNa+lbVtZLFvKjiox9QomIeWEP+gW2mNx1qfdamqgY9dRbuZ691ySmiKS6
OnV517atu/S8bBP3NLpC8dlrM7ULBLhaJ+6roWbxG413a+qf9NQ5J7hSegHUjWA3PPgxeswi0e4V
cMi2olNYBTcYVGhBdslTlrZbs7EFJAn/PupaMJtEKAhqloXrv8mgZFKpP4ZhJpNw6nBKIF0Cwd3L
JZD1PZG/7crnVObT1+YE+dx4eKxahEgciAub9Dim9phwdyonhrcI/JZqal+/JZn3nSiCQjl4H6SK
3w0M9dS1j04EUybPt5NtHoU77AM8n0lAnJI/sqMqPP8XDY4PHh+xfIQd4mg92cXAlCYumum8JrCF
XN++cYBDLsIs12kUSvSUrfFJAQRoGLN92tQ8WP3cj+OTHRgPlUcUgd9UeKAzPPqh86oISzBJ2CbN
6dlmn0mWxd73zcUIoX9JQe9ZmPmtGvCmEdcUU6xnQ6eL06BvplULnKyZRARZQXvvdIaTPaP6m5kp
6gn96+TbnNWmW/R/TDr2asJQvGjr4lZO3uOkYTHC3qDp7t2kfnGdctSImoOOemSFeHhvhBo1V/9O
yTNM4F0JFbOe7ZxgnlYyPFEkH21nv4S5vUw89h9QfvfqHJdQV0Mu1101ER1ljZmxAFFTO8OxSruT
4m/I3ntL6umaN8YHAdvP48C2pnMfZEkqd2hu5eS8qodFFB8ZhPSBZtqvRuleUtO415LpXLXGQ+GK
9eSMK8lYEqN2xAT3ylGZdTmDciynB1cNgsjqbHpV2bvhGfHOZ1Wlx1cAvJIXreecZAS2s0rbfjf1
2WelILElpYwFXh3VIoCkPWpkGnUYOqu8W5kpbhuRnBLp0XuKT3UBk2KCk0K9ymmsX1jpd96UHlt/
PFXgy5eTYV/0xsJLMdsLY8AqXtI+mA2Bhtwob+ZI4OoNH3qYXermZBQU8UBONwk+oSKFiu7W3wMY
DxVWGWIgqGS7n6lOTplc1bLvlk3HQmENl47Do92bX5rJEi80etfYUFQ/yWohLk3wKsi9JyQiDZYJ
hxnFBSva6at1EStEhXNuJ+fd8zncNY5/FqN/G1KqTjztYIIsUuUoL82+OHGfChj82UCr1AxKRDWw
hUif+mUE+tKdyx1Rn5soLRAwo26O4FVYBtoQALqYMAa8FpEvjlof3kUsfBgMkCkM3oNAHKF75RNH
zotlsM2J9HkvrdpRDfyd1sDGmacTpJQIJJP16RrOZmBBcRhzdYPbvEDDB+yn/QP69jdQVvMHNtPG
jGumSJt3rRY9+JO3l539lbXdHxjZv6Gj/sWy+3y/i/Kw+d//Mf5P6MsE/kaa74KUiHei3RrX+lP6
4m9ieAwVevm3zw7a3MpDLcgYTCu63YR8GMNJmtTnaop3Tv6cgLJwEoyqVNL/HWr41235B6zgXyzU
v32nTmm7igeux4/iK30ooB8PLX0+IhJRImdvqs0wuvV1nPIHDiC37Fe8BiVyql3qVDyAsTt2drxO
chTmioFHYNDWEHPyh6cpfndPfkAmW6TchOv42U41wduxenXqcGMnkFAQLfS8HFifT1bmficc0gPR
bhRvLZhxPFPMoJeK6pCMFPUalLFFTQAbzVKS816PJcM2/RVZyf0cmhT+2ZH2MNeGqnoMR0CCYMg+
DEJO/3AlCnv8Tzf6ByzYkW2SjBz0dr5RX71A0FBpasRQzZpjUI/GJiF7kO7Cvz9X43f37QesEl2E
R2UtS3au1j2Jvr1X8T5aLe9QWCAb7Zh9IXM0ufeY9f6fsNe/+9IfkRiEokOsmpIEdV74UZrRwbI5
JQ++/NRb5MKhLambDBbiGMKz4+QPr+Rv3njjB7GycTTdyQgj2QkE9E3leouoxu01i/YPSMzffYH5
/76X1HTcKZ/deGf0AqLriF2z/OroSPz7s1Kv9z+NjB8zVt20uIZt7prupXfk8m6Uu1ntpLqW/0TJ
6S/wzzD+gaD6u6tRD+9vb3yLbUWnphjvKBg/45ZmJ0QBzc5X/341Qt2Vf7gc/ccsVs9QF0XWxzuc
swfpYgszJ7pDTeG8xTo1CS1bk6/BYmZbnMp81RiMxo8ypANVT5fY1a/Ajwhzkwiow+ioYz0wfHFO
IhRvQBT0QX9S7s+2MvCYQs7zh/qUd7g5dP0TvStaG7Kk3aQ7TG79h2v6zS3Tf6DMyy7pkHBODIA8
/EwARGOGXGuj/YcBYKgn/U+37MckRzt9dALaDDuBVMCJYqgBXByJYF9tpgw8qrrv6E+EyrCV98y1
T77ovz+t3yR36D9mJdpdHGgDEe+cdNjqcbCSYXnt4TBQY/tvb4+uburfxlsdQhFphB4D2NAurt+/
64RG1Hmy+fcr+O3N+zHpCMwPBSK5eJc4xVNI57V0xFpRw1WXCCHLp7JJDc1wSKiAm3XwB+ryb3i8
+o9ZJ4sz4nnnIN5Nk/ZWtpL4bgr7gVHfpp6US4pqxp+u8K/k0X8aHz8mIIvifSbDOkF5Q68UvTyr
k1OAQAmdZ+V0LkLrS6F+oBCBhBX0uEQflhxfq49ONw/pmHEeaSocf0Lp5VOOF4qa5fTFSfq4v90K
A3FFIaZvp5twwrBs4uMqqJSH1OycWHvr6oxOeM6WRHUZzGRCjKRPJ6R3d1KWJ6vrVj0qCK3F4zcE
A4ipcgm/IF/o2Ywzw0PCwllXS5CPItLI3UdL6+7N2Ht1hIl/IE/QZ3jLPrAgWDaPedE/V7G79+f0
ffSxA/vuyhdwj7wZ1fpASx6mZ7If3GirECiNbe4LzXyhibXzJArUNHGPcZkfatNaaYCdJlKDeMM+
Qwsuk40GqvLd78HOv7SE5N5JdMcugxhMTQIyWwyroKblVsuRq22gAM71I7lr6BZs47M15w9ItltN
Dn+JykUS3yRJeN9p3YPrTt+ycN9Jrb1yrOdEl2Vb1x6P2dCeBIYmAB/sjKjej/AtKG71njoxceKt
G/ex7vQ3W6kPevtMF+ImNOrLTMFjgVboapFDZ1hkR8KZi5ppl/U0hh0ic+32PkC51Y/DyqakDi6y
4Cxn52tXGZwqi+5VgvVo/FIByAAd933kXmoHimJGLGfiAfJDECuhY6aStbocnEdhFwfDKx5s2HNd
BzkYTZs/pnszrk5FEN5j8wLJ33M8xXLiWHXL9zlUk/3vUU7DwszE1zgiJiWiAw/YAo7OYx/lFxn6
tlLEnjwCYeOiwFATkt3DI//3ieB3k/SPZdTxUpx3eKx3rpDvCiWDG5/hNv3hff9dwKf+Y900WTKF
37GuVRayUIfoSJC8N41X5Yt4clcigLgxGNmLYIqhandV6QBhzola6nKLu/RMN3KHQgguj7Eb8wR0
EFwWi0jHvqBjNRsdrxvxczQs43KBKXjbp+V/2SIBXP+xJo9RLJNZ1qz5dvhgle01nOV7Ucs/LGD/
eOv5+B/rI31EYFttwZLP6TlnLjQyl8Zu8R9//Y/lUYTlHFu9Tg4GwNWgQfQIizF0oz+du/5x+eXn
/1gEdT8PRqozfH6c4BKH8BPp+cmK07taigetM59CbXrzgcJCYH8OsuT1P4xYvvfHyliEEzN0jNDZ
Ql9l40NzjOB+KIs/7Fr+cYXi438sjJPZ6k0l+fixysgpa/rzjHzE78n2nA3e2sJqr//tQn6shWJq
2t72qojypLxKX7sbdP8hCavbf/94NYz+v+WPC/mx/KFenbUGez0OzLhcCeE9oq4fVg6QOzWPVKLb
GeWfcjd+92U/ppGmwTDAdoLgB/SSrA2RYHm0X/LA3ZjmvMK8t9Gm8g+Tyu9enB9zih5Uc92NSbyj
Knmv3kmLUYBR5Q9ZLmoA/8ON83689i0cxG5u43jXDOmd545r5V7PAyj1mlz/+7NxTec3d8xTf/63
DV5adjINRw4UeqMZQLKpLiZG+WFjdWwox1tpsLaF/LbDCnABYHqf+rAJQIWeDulVEsGJAq2gon8Y
XPuuktOF2PCNk9G99/nNwpfoGivrVmAlgOfgv4pkOtYwnKoIqqBfRp89bcyFlVnHxqPx6Vj7RBtf
o7A9dAMHwTq9E2JezpyswmrcmayxwsjbZZiqZC204YtCNZd8bcSUSseqBkWLCMwFRupHN3437tLA
uIV2UblBo4yBN3g8+dFNdJP009FJXXc1xjG4uRDroVc8hpTS2sE/OF3w7lnFvJy68dllwZg79Dtj
SDVQK/h3ut54FknwEuiAiv3wNFv9wZIDx3PoqE4VgwCUVPpEA28Co0rc5oozWhbkATgQerqTX9Xn
wcGfqay6Tqo4VmhYXDyEen6bapDFo/mpbdiGtTmpNdgpN9Tlae5HFT7K7IGU2LU/ltqicDwaZc62
sLGzUZbF9hC19DXreq9l2kvtOpfBGfcmv2ehF+wTplK1rDk1LrMu+fDK4N2RU3EgD+SppCNtd3Rj
E9cg4ak7RJr9HeIoM0LQ2gTZHRUXsNJrVgprGQATC9xwR2z5sADEuHYaYN7TCGG6MA4ycneNBkNo
sONTOKa//AA2TWJjw4jq70mfn1HuNNussNdq/5jY0VEdXOBlrdHhXthkKggIQfXW8KhwQFU4XkJt
RkXJJlDMEEiF1X2McXoQQ3g2IcSygy/OZgQft+gx4Lr62vL6q4ftatQCemQtPsD5hpCJDK4TDbPO
dK+KRhGU6WduaofI8X9p0/xrVjfI0b23MIBM0voPOtU9TO3o5FvDOQY0n5EDXJFET0jps1fboAej
RMGhjSTCpzUI8MJxjIfeSy41nk/6yQ3Snx5pCCQxdes0L8Sy0CUQRguNbaVdvepzc5hZQJomlpSN
vXtzFHgsY/cmsfVb04VqNXV3lY+oSWzC0vMXlQVuBwH5pZJFB8erbojRqLaWkd2TIlopFPrL1CA0
M9LkU4GQtFk/K6Jg5SAFpSA/e8HJ4BhABHS6DiUw887EdK0PyRNCAiBW9rkkwm4p+KBQt61V27i/
dCJ/aWbSr6vK82iSKZzp+D66SV6iSrv1hhL0CrmHXkGrLArPKKOQqsflLjOxudQe3XOnuEnL9mSW
8Y0dQPf18C6yB8PTZQZn0gokQSLmsEbHekaAv/HdPOCtg7ppY1h00vs6zG/zyXpUd8miGdLI8FKx
Imps4nE+oCsM0zc/Mx+RApz0CQK6jA+5WcUrNQhgX9K642SSzV8+VOWkQWQ2uvF93M+butc03Dnh
pROEmwMRPkQiOMmIrpyuwf3pERq4OffFrW6cIoKvLA8Gy3ONVQefBNZUmNwvvvQfEQ2tIr87slnH
MoUMa5r8XeWHxsLxTXQq6eiugjb8VkHa49hvGsjBWZJ+dGN1Dpi43KlKyBKvbzTTPVYmXsxsQkmN
SMnRLR07W3Cv5/ppnog6wGLZHRVZuKP0FLvGBiHCa4NabRWbGmljFv5iWixbGq9beHmryO6QCjJz
1+gjWkYIev9ryWqDIzP7wkeF+ErOtxm9XBvbxLKumo88IjfWsSRlZdJZ/BSpgHVLuf5FKhuEPobV
xk/tB9MckNJoDekTNkIy20cPHBeMcOeJBvXJnDEOM1lGzKX6nnjyG9MyVDvzw0J1zSsdrkb64Sqd
QcWW64guV47o153t/JppkJQ6zgib7JWmo5Pnlm+ajhDY0m/S0b7tZxiDJTgUt7GBWCHWNuqzb4l0
Mcn4jkNNseglE/3sfio49+w1G4vTmj91z7ZE5Nb2uJSdIsDhTd0Be/xzaQtUWpy5XSxMkE6+s8y6
+n5221iB0ugfBJmvakLosvhDZ3MBs3+mIByuPZzxiefKVVi6dwF2lirFFhoO8Jz8wdxVTXpqoRXY
WnQb1gbtwLoj6jf/bkpJREePKy44+E0CdBSia5uidnXNJ2MqX8iMP866eYa9UayNplkT7/ikBe5a
MKehNsGMWzThjWMgcM88HX5LTx6Y24hL3HCi6UZ/O4/eticTpHG3jTb8Mpxun6fFUrPlOhICRfuA
ybrc1DHy9zoHY9cTDWtqWH198WpN/iuId8J+JlTVbdTvutrc020+TSLeKjh41bY3RiOxJJjWxSwF
hH7rTXOIhCfT2w6zbAHhENCdQVGngFdT9QVomBmhs0RbHg3dRjPsFR9fUIM0ULoOVzE4dwEvlXBi
XgoSIpRo3WUtGshwmjV4KZKXt83iY8mIG3wP+pWcFujJ8DAkaClHQK54QhwId/lbbQX3mj4iIeSt
bCfc6GG8LZ3qGMXRpp1QceiRvZdVec3Bu6OQRiZb0/1NveIKpgL1PwBwiDgJ0dCkdvBfnnc2M/p2
04AB2AasTojIgTCaS0YY24IbuyoCfzF7WbkMETctLJK2wCM+hmhi+8G7GQM+qvXaY2D1b4PbtUtT
aE/EfVAdKOnpoqNdju50Y5Sw/YUhHl1NvkHivNgVnjK1qtdJQoN0wjADdwCqQ65RYc1WQe4+9/X4
0jfmPbJrDqYIz5pk2PvMubmWfgawCztjWs9t+0sbIKpKDA5N6jRLP3EOsUkHXy/bGSVRj2NxsG4H
ZsBi0BDrUauDlblUr9I0l+lSLS8KM51FyXHQ0lBV8QAw5P5WDMFdwh3YJ6z2vlG8Fc24Vx9UGu6b
yufzOsjHeHDfQY4isQ37fBM06b0RFb8S3LFqejJCPKaZmZ+dzr2ORX/Xo3qAlhPy2uOp74180wsd
Qc8IcleggOFfbTX7YFDPUFsGGMqPvaghv0T3LsCdGlsBeTFi6eJ2ZwtrKQBnvUREuEVhvuyrtoCk
PGKlbOP7rrQMUL/8UhqjkGpICdDFLREXuyoJP+gnAJW0n7VGf7Qlb5LjJGwWwb8gDcRGoucHXNbb
2ZT7Dmda16FPQQO7bVM0mbHuIorSz4FnvrizeQGd8j6E8WPhUCrz9WCVSPejzaqbbNROxuje6KnV
LtGMXBDYXfFePmtV8+IM8tPt3C3ik/2YUUyyjQBwP2+X3vo0P4qVelSSQrxbNd8aHa2FpXn7ijp+
6IBAUONV7fDHpFqNBk3m1N7T27qNyrJY5ybO+8kW2wYtI6owoE+1/MxA9i7rMPooKdH1mjrZSdwv
JFSN0Y3NeavRtPUEGhQsFnlavPteCSg3tqq7OHM+Jub/3AIiM7TaORq9D2c2zqaHn/Kva+ABk9+4
c4gqVgBJclDTjawl6iAApjkjjHkkXdisq246vmVQ8DxtvB+GhB21BGjU2K+eQ7gGIrqPcHZPiOjw
FYf9gWLXxtPqdVj4G4jOTO10GnUnYpZC3uBHpFnYxYKjzIsrzSP6U7YXWJriIUe+JFuxydIIdA9i
ODWAg4BXzmcFQcOn76oWWuoMbLsvcL3SpNkIHpjTevdINPKV4U036m/JGV2WkSppCwvQfJDe2X57
o074CfEXandvBTpyOdzLCZQPj9asRURBKnj3QYp5vHCVODmejWJxgHFk5UfXTTfqftuVHJdlVz2W
Hre3xMo/A6B1adzg1NhNqJvLeVxDgHhSl2za/dNg11cTLY3FE5sdY1/ow2ME1YoA312LWKNjHg2I
2O2bTwJ8h8zcq98w29OzkTYY+tOTPU9ndS98m+LaEEYHJ60hjMsPGeibGf6JMU63LTuNIrXWZh+f
7Gw+VAbTrVttdAq3NdBAbca0Fkxvc6iv4mTeqP1/wJ+xbQZOGJkJMTfJC14BcONEW/XB3K/gh/wS
PrqLSrKsTmn+Aut5r3FuySrvKZsN8lt0Cq914u5yPaCubG1yWGxVn77bCUI/Lx2/Raffz2Z2S1jI
uscKvZgHJdVAAZrMCuFl72yNyzLbVc+d6pNqHaTZA8vnjkLGuSqja86LSU350mZ+i6OcMMPgznew
b4ekga1ShZoxTP+cWIRVMIKlB0uaJUJNQMzwJ4jUj6rCQwEZNpJGiIz3pObESAuPaviojaTjFBvN
9Q9kfe0sFuKCs57lu4+YFjgCkfPHT4miEcp2d4rL5kkO3hvgihYukdzjgdLRA0AWdPAzKYza7EB0
MjPz6ifTAd/WuvP7L6eXcjMqdKAlT0yyWwkeyuymXR/iF/Js9DE5KyMqFCoGDSOv3Y2YdPoOfHaP
4oAAnKNnEBpq6s+oAndpmt07Y8R2FRceNZ6OPZXaMkM22UTFxIFn/JC8mYFevdgVVeycYnWmReOi
1RCiuwwS9YUNLvcRF7r0wt3s44LLt2lUo8cRD64XPNWOuIoUHDfmOBQv5Me7W9tF8KKZxKMQoPZm
WNqprKqjx4jS7Pboi3w7A/4lHuWuacN1G/krULnboWPHhKNml1nKUMosLqyT+hUdUvvZvM2twF4a
Okoiw0pv3ECsRDnWK17mF4RqhySW7LSRSTaJ+6S7YcskYIA78HnvhzoFClbfmGV3r1RbcoC+lPrn
oBrZF8YwMsTeMv2j2vgpPn6fIXke2f8LizXOkzqmgKK+2C5+z4yTh5bJh9kE2h4aK69OnqqK8KSB
zoBtTF/mSI5bULYHodenRoWSe8lwT6L0Gwz2m7/ivuf8YE3Wr7qI3n3PReNXHHq3B3DoLjvPPTks
FWoLppvlbd2aYID5vZPlLeaerJOAvhAyLr2jnuKsJ7wjbJzjR9L70JTb4XvuF1tiT1a5UV7yUb+N
e3EWNkvDrA6Z/Wcb2puMM+yomde8rAn7KsplBZXEyqdNFoftKq0dVf7gdsk73ygBypfx2kAMT0gU
kKHx3ZXJxgq1c1qAIkr9YG3N/SGKMEKxD3jFDfg12/HEHjwhCAO2HJlS5ptPzVFm9oPtwRMrKEMi
IZ9f6yK5hFBJogZjyIALrcxxAY8GJIoxWovMOQxjATkpOs1D8V65HOJNJyBdLX8y1VjQ7GCLEa06
TEEPULp/0mLDXkCEzxZBmCLWI4YRJ091J1Nv4Qhjm+XJX4NnDqyN0VgciRl/apA3vXlyY3dbMOdr
gTipRbseig3xGema7fNt5JCAwfdSxdjpamKozddwjO5yp7/j+HWqQs7hQQ6vY+45IZHEjIKzPJix
85Yqs8qoL0O9YwszddMmLUMAOH18dZVonY7nNeIF0xL9XoTFl1uDGhTmJgWvbwIxLtS220sBLzT+
eeytfW2OGw8gD8r6dJVO8gmZzvdc9Nusja4uyScrr7Ww0NUZkgB2X06ZX5Kueza8+nPGbUPi3bAG
YXRACLt0o4IDajiuhqg4GmWY0lWUDwUxSBmAOFutz/z2KJtfyra8SU1vr/5JS/1XMc5Ig8dNI8y1
wfCpnezSlARUAr0chfcWTfZhyqJd5KXQWlAW9tW7YSYPTm3+ylPv2seQs7Lue/TlpmzNY853xkb7
4lkeBGiFbmRpCgUmCd1WdroKfHUxkxEZz1+Th9i8RcqMZmpZD959Tbhkynk7Zf4Q2XxxEbSpkfCJ
qwljdd99k/PzECbkOU7+Y5j194Q1cxw0Kk7xPfJmtaHp+/uuwS4IRNbxM/gpov1MPUyJUfWYZDb8
CRyV6AO9vdE6n2nH8unbCK/B6X+yCYTwRhRGgA2Zg09W7SJl6sVFi3H0WljrHoiBNZ1smb8JHQJC
Vr2XlK5DVAqWwO/t6fovoY7IXZcz8LWDMIdLlnbK/rppwCGx0swnYniQP4Xivh4ReTfG90g0sibY
r4IMIdrBu+Cyv5izon94T0ZOuhHJaygS5VM5IDTDhbjLakpiY/+QoKJemKV3lWGxGmqOQdJFvGjG
z7hsLvT9d7oIn0i+erRilfiUtQhXueGuXfuAIPutXTg7kl+wO3jPNhsPs56U05NaguZusXPSOaFe
aHc3cDGu9NE2Rj1Cp6zWGbhY4UOoc7ujTvZiXhpbs0wfpVQJcs1BzVEmGwOOtoxD+ZJzjJ616SnV
mreYdXxunzzXOxgd2LKRdy3Jm4dIE19x6vqQW+JDW4wqtFpe1c9ymaF8lU3NAEl8YxG1NsFeSsPF
SlOF0V53vZeGSDwkbgRZTs4Te4Uzbp14QbbkJq0KJjnKx0XhMTCgu7Kds/D8LggWz5ZD5zxpbvTM
+6DASyidJVraxjU/ggLDUksQNqKDM/7/lTkSwZiCoGsG6OwInLHsaS5udWwTBk85I86z9eMbyPqL
rvR2df1tDsGFxXA3hSGhVv7blPWbPI7eyLY5V+xg8qy5xaKLozZ+6LR6JR17y5qMKyc9qbtvE7Cu
/hzE2yrNcppa32aS3+A/vZdo8AfzHLv2uvO+Zgf+duSsfPZiXQxuWe2T1DKq/hnkzzTdH6AhvBts
okN5mZr8g41w1qj0OTgvTJg5i0zTvqtb5ZdYfnFsTYDUTEbMwFZZMhUlgtmvNpHAK2VTQ5qDeFYX
Dmt3LKF/xCahkfhxwEisfY5WA+tVWQ3nmG4DLhOInuVZj9sPU9qbuvNr0JgqNyQijxYsQgnHyfH6
L8uExhV5q4oZRbe7VTVCzHfzR7XPlWwBvIC3WBHHy7XujavU8U8RFVA7cpZeql9JJdmqH2jCCFZX
qytmXv5sNNGJ3ymxdEWpR/YkGRikVxVj8DBSBOCvAnY3PFEL//iU6E+DR4NqTFdzH19CofP2Q47k
J1B+tafkAqcOiPWXZz107A+rqf6u2pMmwIaQ6WPzqsL3gONU7LvMw9Ui1upzlfcL/rxas7gChB9H
iuRQ4nBU2HI7GxrTh1XuNFm++mBKpEsZYvYO0qxXVN5cjM2TVm4i96kEbKoOM4PsT9gJFkYvVzKd
79T/nmF/hVR/1P9bT7UbqBZ723hJinGlhpTao7X0FTx/7ZCn51E855cH2F4XLrUSmIWLBIwpFrWd
M/1fls5ruXFkCaJfhAh48yp6iqQoys68IOQG3rsGvv6e0t6HDe3IkCDQXV2VlZVZrrnc0sVZsE7e
QZO3vou5Bls8tq2VXMDAEutrpd/1mM4hQHZqcYmpELBrGR9mpnOVGOAuqLjfEq0+yS2WS2QFKjBU
SUamNjywqjvHW8trpYF2jcB6fC4lbW61GfyUWPgGvFVmNOs61PZGGPyNmJ3zyYjlT0ihkaKznw13
BHsOqfz6V8fOD9lCx8mcj1ZDCml95qaOPpcV3Ll9vIpkzpFJbTd798Eg0eXiuYx4cuG6OvR/g3EA
5hu2Ij2j1f4Dq4PfFEFLe3QPYe8YWC5rX8P00XEgI71kb9yFWVWk7YcAAJHeDTAbAK221XXdoQrM
HyKbQQI6VbAq17KcHSc9SaDECE9gsibDOJRgo7vOibfLbPNdtq8b2AfVFzc2aza5fwJ0kXrzUpCU
WGW4170vZvuf+H1ZUpRt1BJ9pzMt0pyIWFtzCW4Ipj1lTf7akHfAR6c+txgotPcLr7q4y5d0ruR2
DiU+RMiYLDYSiXNDUy9NbpK9WE7/KK5VBru6M/461qfAC8pMbrZChJ/4IJfCNfx+IrTvQ+1TYVGY
Lc3OSJ13LFcoDFBV8P6OGbpULE3DV69FHF8URow8P0wJmHaXjZOYxZpXSuReEUiaEDk1fPvyKD8n
Cdg6E5knfabxgYoiLb+T1kQbnow1Jnu9mYFAXbJjVlbQyidCbNfX5icLUArDvasHTKKDtIp4ulxF
1o8Anp+yqUsa3JbnX5cm2XA+3OtzgegwEkeoHZ98nhiPFjbLOoCOzrXEXbHt3X9yqxBiQi7I/+Sf
wxR+SLRxZ2dFpxog7CGwy12D1Q0GF5c0LnCOaLmhaMoDhi5lfFS0rTxifICtGptC0DbWA3dgcUir
IhSo0uFOxj3qeTn0AEF1Zt+LI1zN2ZfM4bG13KNEuRb4xfStK5eB/c+JkuqtYrh91GII6pfGgzDF
q0zz/RwBfSC47pXzA54IG8kikUE7sM/nvj1JuptqCGoZb/LpcMogXJaHhSH6O9n79kDVjvZUysON
GHzViwYTGJKIomOSULtkHAFa7mwF6Sg5Dx0IJokd7NMo6YD9+z0VFTrevthaRU923qw6t/kpJ2sn
JZSytT3Xiio2AJ79LHHPQ5C4Xsq9bX2GNBjIabdFY124fzWLYyQDaVt6QL+hJDXu66bfyKNAddVG
SqDqw4fGAGwhRR6N6qYH6ZfslrZ45oUQ0dkGQfZe+uW1HBA1mmOUWGq+m1neKaoYrXe5oOE2cytq
b/6Jc/UlJ6yv2+1abwGOuucl9Pem+ierQ2KlZb/CYr5TTnku0uFqW8y7JIDERF5obCgqlHdZHLxj
BWC12edIFW17f8OR4WN2e0DyzOXJqtYHHNHo5aU4aoPazMo6Q5s6OiQLaGWt57iAxWg9Sgk0/5qL
pTt6oIc2pCHAjZl5P7QbYbtR4crILBa4uNHHEJ/7DPxzWPmOczNZrbVv7pllfR2q/jJHBr4fDOEI
0G6YX8x20di8SNSRxSELu2lFQYXzuhj6TZRTmnF6zLlzkXeUC2cIh4IiWc6MyRponJFEDRUKcIR9
yw7v9SGo1qqDFjhqwODMw+9qYzi2ysOkstZvCCGgAGNhe9vvW2M8ue5PChgGEr/W8B7TQdEY2bx0
nvPdMMjb4bsJ49AxJHM9VnkGlOHGdz0WLnzC7pIv7Q8W0ZAi1dZglrLVEC5OqoRJIk6UynaYN2x3
kN0Rlci3Ng20rs4Y+hNvJO20gG3n0bBPg4CBouQcZOorK41HnR3sBMi6li7Y6DiHryR3Z/TfURFD
m9GiW1J0812VQEoNsuVmj4yDk1CNdqEB9BbNsYqY+5sZvL4zFfBE6HQr+aWYm6eBKxRkWgUdDRGC
39gEiNZBBgTYRcoeyWyC2IPMGM33AcpcKUnN7BmPVoH6PR+hTvr7bGpPAdO1FfKWT4OF3lbH2eNM
EHtcjqeaWxuN2pGBhOwPkrbU7FO6HXTXXPcjhiBG/pnqxE+skUUewDxkdHya2fweLCi+WUQ/bJap
KtNbdyDhIWVaFDv3hFOdwwDGyUedjM8BQhS0lK2nsW9bAmFEQS9KNhlTv0H7XiF9oA2I5Ax52h1M
ATStuOEDhsTBwXc/4hm5rwCkubIo3aYU7VYZfavLm9Ev86rsinFd6KmzguEM1wVbCOYBGTEllQ0S
xIoYY9zmLhoai9PuiYVgY1GbP7QLI19+F3h3BQjL0LnbngpX85uLA30vZq4CVYbwiqnjzRn6dagt
X505HnOE5pIRMgtJ/6cZMvjl9vqdkat7cAFO3qR+9sLkqkGw0JwJS2nwmfU8+fuRlsidaqajG+Wn
Qc/Bf6IAhilMLkUXYYkONMGPyzzsUQP8M6TJpgTBNDp6yawJw4WSS8SWFdst2s1F4xy284aRrPmp
RCwQF/FpW8mAphfAZUfIrBIvGN25JakP4Yhb5g3ZHhfUs+q+CrdCyycNtq5USHlvkmuEBhYiyd+M
09fmgNIZUxwBRu9a11gvhidzfhiGudZrXppvEZDWRNxKFJMaDBy96Xa87lmfkR4hv8S2iQppDYPe
NeM/uqA0tAHrVe0diyFnkkoPmI1fCniT1l/dWjZRrb10dGbMNLjvW+ZjBTYp3WNeZOwwh7HEOr8t
uMG3DjKoraYdMP1jFL5G85Gfxmn1wUjP5+CPF7/Aa9qz6F7MkCYg7MwfWYr9AUz81TLYLtxm6y8G
ty3uPpQdVlesXUwG/aqFvsVBjcJzsaHhsXfj4TPqkREwfHJyR2PY3zfVW5cEu3igKeHiAIGY+XuR
j2tNBW+4COzkrtdFsLYo3gJw1AGO/rpKsQNdjNdOLx5Vh2Y5lo3xtjenE+49vHTQvDiD/UQ3/QfB
kXe5j0nm0A+xL2VpvtgVs8iLZa5+jRz7MP/rN8Oj0jqKkBpe6IioAWvCI7/IrAlZMvggTYz7w7yW
MOFQZ/p9i2cM8oskBHeKGa+xVIoVpNaD1g93SBI3K01ZRJHlw0vHPUfKbnCs7yE13mocT0f2h6y9
pkDSWFd0ucgcE8tEwkpDgztWUiJbLw6NX72oya0RH69lntygUyY73f/J0NxpcjoEphIXaCSJmhKB
OqOi2QbW3ANfWykgICm4KR2rLr8P2+ZhwXtB/sKyP1BcvdMKA4uaDudMDvQGeQLLfZ1wcU4BBCGq
2C+NWaK4Eek75Zk7WPlvod3vkN+8E9hssVncYYkfh4D0jGGbVrp2l+LUONoFxvcaQdI1yP6hGFEx
99HaRVTjtSzHhzaq2/XsN+BlyWUiRZYFOw3aSlcZmh7zdUDkFPsILIGxGU6iQ4wup0YDKZLxT7o2
dVM3q9TXby7702VwAxPV4dCX6Mcr5g09VEj6ehf447ij83UZtfrgR+5+LFHxMUeUCJqNVA2m/UFt
tzXUSPt1ONpZx1E2tCtbsx+T0N0Dz5wzn3nG6Joby3M0T3/CCtNgOxE9C+xXjb6FH26ucypITIKR
h9GQEvRQnSp7hSUnGzv3aS9XYmPIk0uQeJbIzmAbmD5hB43IJ9ugEtLccsP09ipkjAs1VjD4FNf7
yGGsmr49BkAlLH5MNJB/GkhBXQMzQD/0vqyWmeBl3MJpqWPnuZ8UE/Ddg2V8pbNFQw0rDlR+nAAx
UJNpirsRwNSeehYPhBFWR4JliEdlbGjjX0B7PbnFdXJrZTaAYC1JVoLxiiy3lg3UUERpAI/y82Cy
thMOhDZGSlbivDoN5L/BBzVB1OTON245wBSrErGD+4Y0aYjC0wyVQTcuPaYs8ukBZ15gTnbIXxDc
KwwM+YasA8drTLaH894oG5HtGgl1JDawVkLBdU8b4cEB0glB4PmcAnVoLo6w6XmJYk57z70bxckt
p9tLGePQDpbgUY4RfU3gdnbgxM8d+8OjVFuliADYU/kv8o84REZrLlkv2qcqV5ucM8UjuWrdtRMI
ZxPX6wmFes22OSFz/1Hv8lPCkdpjnJ03H2Ag75VuAyTYgn+ImkYCHAEG+qgzdm+JN0l/Rl6XuTOQ
ss6z5d1me9hIiiBLN7LZRxIjjD47dxwWWuj81fr+D69eB8W3wnjeYp6rUtitYOKWONXe9oMzkmBr
e1YiiDw9cCj6HNvhuxvis+rxVJl8WzV512zl7SRGoXj5msFEIoP8+G9nVP+iDAVeZd8sbOdWhett
THmyqb/zjXKf6EAUVrcO2u+5mZ7L9sdy1LcZhMFvQPfsZIfIyqojtLnz+FNjvWsDC7QMg+Fba6IT
R2/aChnvnnAG0leMEUSPQ/npDlBSNa1+5Eh4KuZk7TCitNU99yU2gaPY5n2YnWLuIiF6Vde4FLP+
L2E0Py4EEAuthBCuEVLn3LzJ2BTZiA5PVExrZPnQqaqZkXF1fHCJDbMDnQY0+50PHZiuqDDVb14/
4UBsmLg7KoiQKICc58iM7wH08IiZg2xrpcBmfjFvQGeXTRxCdTL6oz9Bg9UdrafthC4V6Aqi4tfW
gFSiyr3XYIz5y1/CSMq3D5Pyuvd0cF5T36UoRVOOsw+kL1xPdt18Nkg/9GzfCXmBllURpu7Vj+zw
nPrmRwF1ClgN3dl0QZUCPaKG/r7vpEcC/nSHgg0SAVb5qLVImlNHbRiXRWjfjLfL2IMxJgiHN+TX
VZu+jNzMuph8gJkJczTdPyXu8pOXyTO5TyjJi8/h3B0MnLyIVv2VMcV+tTj5drAjJBiLgyJ78ROG
mnyk5nwP3+3AtM5tqb+a/euSVZuMaaXJjcY/Tg6bkJhl2uHV7yZm9Rd99zkGU71uVceQ13ROAsrW
rjznhnE17PSQNMx5WnqxU8Uqminq/7R40w6+deh6pIRIHTFs+AFJBR6Llj24GboS3bCbbYzwigju
uNmgyTCi9uBiklYuikGFcf6yDEmtfZiGwZSjhNp0w8pu9ea3etSY/37vh+kzLYx5VzhJ9FGkLGVf
dzdwJPF9HJNHOuS30cY6MjMebUxiKnqdK6bH6ByZ/WYq8FJuzSd0QyDkssPuXGO5EmtPXlNezYnE
oqIVZHbe1ugRL2cagOnWcU3Z+6Yhz9wZ43lpAejw3czaEo8T6vRFfxjpoIQzLAT0cUt9+h6S/sfv
1ePcuPjKjMna980bQzkPwwAbxkZlcFjUyU8Z+zRG/BOjbjw447JmK14oAejzd2ATaCogxrIvO225
mzB1qabqbITsQ5hF94gpIK+U7AIL8pHtIwo10X6ITiFOT7VX/TQU/WMUZHcNaWPXV7fJ6E84uRzL
RIM0kuUM8kfA5WMKYosMxsqrGEf3S/XVd8GX5mD2PDb1l2V5G9eglI1oWW36BgXONOn3dQdYYegj
w2/YJTne1WQB3gFigYkEI6NnyjgaKQqjiMWvtMh8DPXh1OKM6SMQw8OF02PUh9gagUVQX3GgZayT
Ep0eOj+Abm6C6iCOwJpZ4x48I4DVdfbVnIu/U8QC4ZSTvUlfAB/3OKCAMDkq4o3P67qolXZBubOT
7LmMapRGo02DbFm71PemZq/iGItTtq4xfGpz/qCougUranX/IxDJLVipMHtjZPuDq4UED/LQax57
+zBiJVuigqd8HA7T5MTkCNCCu2OhzARKziCJnR28OLfjnIZhaYfxVb5nwudY11azkYzbJRK6MXk0
Yzk1HcrZvMhZM8BnzMYC24mZjqmD6kmD38Iey4ItLeddh2GXpondQ3/S04qDN3oZY+3TrO17oxpe
u9kCpB+Md2R3FqhJDsAwfKUlXPXyuM2wxH09bO6QxIHJU27BRH5yo7W2LYLoOMzBhB8mQ0FHxgam
6s+o334PfGD5ZNhWHEBtGm28JyCrGEES03udKmYqFCAiMjAijgex+iNwezoa3YO0CGMUJ4NvOcgR
Gr0b0e51uSegZfG18LW3wWUuPDR3GNaeHKSIWjqkjpk+FsaCE6l7NsmXOnC8DFcTP6v/kDXk/Fk8
obhZWnueHugqT268izrwIs0szySlWNNXx5qnH3bmqyLWlgwe+wR6uFNatbUMwPEwrXaT89h60aay
ujcpOocFznWjgWnfBt35V6NZ4HjerdXV2Z61P1Zhvjsc+rL2DOK2X/VfyBnft03zQz4XdQVFPbZs
fnWUNC8HRZT7FuOD21rh4feRQM1+lr9t4AutSN/hMh0rfPGGaaJz0uDeHWvnAW2GIde/5g7Kkl+/
SElaGfqx9S1kksGivxV8G32KjpOZfQYxtA9DGZccRay2pjUIUVDztM+6bGnj9w78tKzeO2aorXJ7
eMcqqtrBBnqWlesojbSpbBE1hBjDo8058BEjxlyReL4wnRAoRkeMFO0aP/bbN7Or/5Ruc810fBJ8
PQWmAeHHb9djmEHmzfznxiXSQfuy+ayOiW1bQ0slbJHbyvo9nYW/GclJQ9zqDDzcmXy76uyfaNAf
6xbCBVBFRYOG5tWUZs9LGr/MsKSCOHoxxx4or7PuGyv/MiPt0TI67zGNucmRu8TbJkW+rLAQC2Re
CD8X0pNxHr5wgEcR3ImONLi/c6N6qlJEyqt5eizZHMgsPHlVdoFCZK2WVF1h1zebPsJvQpntvR6R
jjKZjExrXm+tKGPb5+2yGcFg0TpFFLGiW9prp2rBMr2uC5SeZqzqgZELfXzvBn1ewxktdgbVVkiS
i12Xtff98Z+azb9GLvM2DjMnEvb9LLuCem7cCno0dODDOGsfUzAi9LTYh7At8ezix/FS2wgKDhfU
WaEn+/CMNX94KZZ6LWuvjPOraXGa2Ej0MddY7ONQXWhZ/+gT6EvlrbDhXinlbyqs2nmf6DlX4UNR
93/8GMXlAR7laFY/StOvyPU8TpTSlM8Xtxz3zWjRU0qrW0pUbnUX2BkYqrWQSfaNedVQPNkOUsxW
95D2wbRByI4wRKDKl+aEQtu5NKG15z59qmpjmerKiCedowX1rLHdp2m3hR66hTS6sRwUmqzwiYoh
Madtn3w2g32GrH4aAsw7yPgg9N6moqMCrv4EkxbfshIOPMddn/uoBqtz3gf3g85pT5bWNeaJhbLq
5nkbuuN20fO3SBsusjO6flrrlrNezPnW29qLvLhs2IFiT2vLYz2O70sEj93SxpbWkMlEtdHi7Brv
nbq7eKW/ZQKNt+g/GngfPltKwn8b5t9uY3xVzOnDumBuwe711zRjUYDMOFnynEGKUERE6teVlH1o
3tOBntYSBJuKNmlWn6cAbynKoc4M+7uiRBYCV1odb2HS30ctf1xKe5UP0UEibLs4P+2QX0wiI5N8
a21E/Ss996mzHqa3BD5iQcKCE8gqrSEqzdmPvJO8oJHcpsXbzbyYvHGRVCcmwX7Dvvy/oCksfVhO
TnaS3luP61oA0SgCIIozWMIW2lisKouiOasqZLqEGtbcLaAtxI+1xa5pOvthHmwSYP7Np23QAUMD
Zd3xiDhAapeeof2ho84FGHXAqcaAX4LvfA3veIgB82VsL+UQppmAJnTgRUdXdCg7WOih+px9RlU4
QuXD86FL36B3D8g2Z973wNPvSoaUlIdb84xaFRhNYpVnwUHj3D1TcO3kblFkUvWteJnEwRiq1pn0
Nh8TSBduCP85HMBE6NrXzilIgj//v2q5ISGKQvANNdh/3fm3NMYE3i2dO7tLbYhk+q1HRC7kGQY5
FOe8/pxatVPI3raDaC+7r0rzP6pgAS+rNyEOCVY3fJju/Lcwmc0pBavyqd/jdScQhNNs4JKAgtfZ
OtPan8mjZNLTI2k0+uyFtRt77btCPK01EXUO4TDHOHAvxTvsmPecuCiHuQ+Xz0rUodVQW9UzorD6
HAEqTYIISt8Cv2wrJhMqLHwT6uqkc/6EBaioH6sfpwnyVU4GBhthN+ET6bsLp8jQfI0L5/Ao/iZg
4wgxvkAZX+UgqxOhB7r6A20z+NjhCm8FRlwydBnGfm3bkMG4kSrstk213Kuq2HX4ZCu3fdf05l9B
AOlJFpKCrYccxZfS8+e+L5EWysBwtLz809f068rxbXRDBn0C/A2aaGcHTOegBPoelwrFS+P8u26Q
xmYIF+gn92+Dqx1LI7hW4hhrRwPaXuZRVg6zDZS63FjiVwj8lPTL2Yv8czsF67pTMaCM2uie8xIl
PWp66o+wuaLuYgfaZuIalJOvOeLdqj0pY+DhQQpqejpICE3c2U1xQHPjmE0hij/zpjGAnKXHwxt6
5K82Td6xIz6Loh3HugJtXOaPpiu+xq44gV0jD57Hn/TDGKVA8TDxN2WQPEgsSAfjNk76qfTUvcly
Lugk2/h0+2W0RVaYsjP4TJR1wCLrQnKWEobCJIdv7QDWNWu3pnYdabxRV9zphvRzquy1WuxNPXib
uJ3+NgNepYwx0CWVsTqEWp2ivQ/C8jxGxkuDEAbn54tUWp0oqmLZApDRGdhvSWbYBdrvbs4aTGkl
C/39TgpMHYRIbEThIdWsvTyBwlD7Lim24dxt9br48cfuiXHYzTJYB04fRtSGjUXS1JvONoyya8t1
eZH61/vqNgCoJ6PxydYa2/TfSOEUBek1NGDXYtARJibbrXhcGsgVof0MPesUEtFylxadNT4PCIcI
ytO4Gf6SUIKMm6S4NntL89OrDiHGJywbUwFK6yAeDi5Xhy8VZgm/OFAcck/ND+CCTWiOHnKKRCec
qYulZeqG3tfAktCnoBISJ54zJk0exyCG5PUuMy1nR2o7GQMUbxbaUNGWsrT+21Rzu6L1TUnn3IYl
31aNp905qfEwUBmkQXJMq+7bWdo/DXltwYg5C5USN+negxR6gHyE1ppo62bI5BPD4/ScDtPZT9Q+
ZlsWgGusYOjoG1TXjm2d3mOWdyj86j10Gv2QkB1OZXhI5ORq7cPoIChQ+NvCSuY7yT+XQfsoB9a3
U+KmNnegX+pfSH2KvvBjZmo0lljkimITVLyemvWQ1IypoC6TQFVNivHYpO2h7Kt93sbPdo1GMoiW
TlLOXN0DcR3KUZW4r3r0aqF3HJghRNX5LzJxK1MbHnBKBZxL0Zka6HVVJkAABCFDn4+ZE1w9PmU2
aA9Stg9jeIgpukpNvbMhIfVkmL/TwE5lVU64eXMWSGHdah2UK+NGK+VgTT46PBlyM/DCB+OPbCyG
jFdGl8NTXGDwROZTFjCGR69Tt8uD51vvYx1e0mi5b/ANZywSmw9RLGXJWbWzq/LwQSGWmWJukqUt
QIpPpwN5oQp2KJtmorcQxlDvPEaK2M4z/8ZD76Z8U+xR8ZnWt9CnoL3SsMc0aAeOGY3qLaqri+fn
/2T8mFT9UHf9GgAe127W8pSTcwCQIhQB01M9t4XHTUs2Uiu6RXfzoEKxCnL6Ke2C2GtWQ2+Jxw0U
wZ1UcXaN6jjwXtMY69pP9pJF6KDR1LOBnf1URIlAJk6o/wqnvAh8n5nRozQhysRZyfPD5IqcMHrF
oGQnT3wsmeewUq4b1wBCIa3KK5MKjGFm73L8xqn2KIwwQYszdj3bkQi4opOzLsb2gO7dVhZV1lAc
zMVrp7Kj6/dnPkUlGEqab6VvoSC+yK4ddRqZMMXjehGHdVFYDdElRzypJV5BnF9JbQT3A6R8eXPG
8GgUXy2pY4CHgV+aH4nS9nbNbGkCWzSx8jfwXpWh3gnSjp4BYzNMLieccXw/9qtXy5UKVawT3Gof
mu7GUV++DTkQVA19w2UrBbze+k8MUZ4ED6gte9uF7RFxUTDc6UsKdhOXYmXCt9UW4zMk2AoaIPl8
Cf1aKk55YahrT4aXfzLYvZM+ERPHSA9Ve0K+vK4eTecypzgSZjhpTh/Mn7UR7EqDocuQdrkPkNN2
1gcDuVs513peQx6OsUCDLJhRkna+7yYogpYbH55kbZj30jftuIXCVmUQdq/Z6ZPQCawZwiX3HuXt
nU9J3rb1Vvr1kiLDjsAXCzlWbitT5htJTY1W/2Fe8Q717n1U4hML60uYb1003PpovrgW0HmBhX33
w7XLcxq9dk+Jy8Qv09hiScc7AYpuhln9g7HxDzB55dbqJnBLatnAq9D+JBa0hXatVTJAigaamcaF
diQi/swwQMgq82NOgpSzcQamd/5bcEKG5aCWmyLQu158OQo70ir6o0BgFFGxC7VTCHZo0mbwxf1W
sW8ita8dmsdK3WtJcUlKiLQSKRXpQBDnh9iuPv0lfm3Ja+ei2uaIIrtqQRQqZhTDxKqDRIZ7YxZf
pZeeuiTc2may0bHBrtMYyki4RzcczGA6ymFrVP6LVWFZEPb2Tx45ewn1Ro8vNTO8dwZLoMqbbytj
VmUaX92MyVzT/cqqARMn9RLoDwI29EaMOivtLYkM8sCMJUK/l14iGY5kKB0HRJuady7HfpWq+3Kx
P7ShOMNCOLkKwkQ5rksd5WeaTmUONy1zHxil+kVbWgDgQlT6e+4E/smvDvsiqNiAhfvkN0AJYuHz
h0BW19ZLzO2eIyZiUSAm019Ae5a4pnfpbQjWcmOg1f1+kQ0wDKsYazkRNp+aDCBjRPrAvlO8JCRp
cFSilzRaHbN66jV7bUpUCHu1kxzVb/ONeAQ0o7MOsv7i6MVNVjVtcySFG3IatWdBElOUF6xabdkt
3ggvdXoz5+lf7C4X6GufTOw89XCEbMs/cIQ0I0qHBOGQOyE12mgD3DrsC46F08wBaUIok/aYhfdA
Z/80DCmBO270sb+P0+nCDnFZ51L9lCzNjJzamZcPyxauHgboIHq+HR/lZ/CQ5EsCx7Idx3u5VRGA
vTQVKyM5MuO9WrwMLdnGOYZT95sWSjXlNfmNY2RCYlj1gISMQv0iBBkDlkQXOeu5ChM8D0KtiXiI
F7gINhNYSN5glZUHvWPhZSIGgPPXzAAj7XBBZgHQYwzL7Z1Fa4odKxHol9dboQJPpjkCwFoVh4jb
PGYzognUNwY65V3bPMkJoXWiQoI/BUmyGfxLDcBymFs2wGoEqqagRMhKQmX1+LsEYgbzOBlCvE9S
H8MYZorRaIaHXFtv8hpTQwuc+xxP3kHCrz5ae3nCaFfuo8g7Tfn4MbWAXhyfcu8eI4RvzXFaMW7w
pHsT9iX0TwJ1kUgJDVW+8C5Jyc4hvIXslCXPjpLTTFRBcm2+360ltLF+/UjbS3EEAZn/nBOjD/LX
slD5IouELzoVspP3v7HYgNOeGfrBCjEUkOsHSmcEwqAyomaOg3m+Y5LAJMBCErO87tH2sx3dy7+h
7j3EvCTJHcIZGecQXRscauK/cuw73Y+siTav9jqxj1/UyjdHbwjdNkoxDHRBQB1woU+N53gpbq5R
f0jiPlrm0cXzpUmzraNSvF54ZFLYyaM0yZ/zoH8DIe7F6zrosVOTCojeDfZzF5S+D3wxyNZzdqUy
qzOyFTuJNl3QPsstsieNjjRgV1bS19c+2jpgMjPCc8eGkaNvcKm6j6hDJU0RsqCG+rhbv5lWj9uB
t6pGBhxp2UJzuQsoGPgU1IevWm9ftWaCMY1MP8gaOHB7mmhzBrT9JQNi0+LXBS4CczAggMhT5NkK
v0kFajNKTcFIjdyBrka3zjUQUZmKlTTSvare2hWsGp462U5Avii9987N107ofZYUGFX0+5RbOnn4
QVArDm9t4N1SyzprC0Q33jmmfYQaPzxGdquiNKA97VsWDLyR3RfyH9AHIiH1qDaedGltmUN29iS7
J0mbG/NgR+Mln2IeH9GblBBvOr/kw7HsEP2+ErYa4JnfYhNAyaK5UdPDm8VIQZYPPecJnUJ+lKXp
VmokuQ5eqGyHfQs8Tg2D9vWjaZTPra92OnucmYISkL9loqNiXs+CsgpN4iFdGH2U+EbzxEtQG7Gp
E8s2hByrbZ3+xbfVXjojfY498xSfaVpdJZKHwxFBemjx8qY12B/q20x7OuEeFv11gUUWSyBqq21j
vVk9kiEkEaw2uWjp6asyXqtBp939Twpa4fmUZXwt6bcYZb41yMjrarjI9wHQPeulAE+0qBtckhld
r49SjSBMu1ddS/VQHQdqAN3r7+cqPQtblUIavA3xqSMuDYzcMl8ANMeCoX137rgpEt6RLENgItsI
g6JU4VUPsjcTzgq/rsLmdWTfdXSgZDFxFa7CCBuYrCBMyVvPvXEUAIztzCRXdldxSa1jX2uOUgYo
v2PDOGiQFcwJHClNYY4m8dXNXinih2pCBbI+4Fgm2y3Ue+Yy1UUm2/qO4fymfZIND625RcO+45Gi
ZPWRQkK+YyhgN/OuCzw7/nQgqg7gfHIgFQwucZ1l85HiJ9HE+n7i6Jv4JHIQ+aW+FoZho2GyNKYb
KMomMY80+600OZ/61zRpHkyyKfnrwHpxHeO58LOrCe4NBRDpRNeqT6SmmdO8V41/NAXp00ZNPoJv
9Q8wCE8ZRZYcvU7ffuuFBn0GcX/OuQkAqFtiGWoB7MFlHh+EEAygP8stFdqIXF9nkmbKcqlo5PFO
dmLeZIumwJo66WZD5dBxxAAt3ks5RwiWGStZvRJ3SPRvskrLubzUIHMDz1nOXmGW1kzBuVH1UU7B
Qx6OlxQzjbVLrxCeZLIqQUHMCfAEisdadi+Lh1WA+/e3FlhfApu1BVxtG9hswLiXOIny2fyWlsQp
g05/zqwCIRjW8/I0dV+aQti4UwWkHNImVnE3DR96LMIWCaUcvXKF8wkssFPHA5atS6tIThDTL19a
tEF0qWF4x5np/SIpPyscllubQTdO1LYmD0oZaSkXZA+ZBpfjNOKUtHFxSUwaABCDHMAYXppYglcP
fcT+b4eZqUGUoTuEd1K4y4nMPVGdmzg7o0JDFR4iEbwtZ8Cp72FxdxKG/v8rQU+Djqpe3oM705E0
eV71bzLgb7KKez18R/hWBisSpPGH7plpL4EFWRslFj9T1F4lv+Q4AyuhJJAiPcXfQEepyE+Plps8
xNr8S+4trekFSvtekQwuqv9yJ3XRY2RfKL9yakZZASP5D23X54YB0SzGmEmj7s6xoJG4o6eRFGrt
mzvkHyDmFycOvn8XQTyC42kwdON+WdWtrt+lU7M3I/cpMYG2LCSp0GRHU5CWnRH8kx21tAzfyUIz
gnsBX720/JhdPDdakFrWaIjc0MbsERiRdZ9yAnD7BbuUBSr3vjXbR3hCnrU8uqSOTBNvZYnHPhIW
DQKkckJKxijFXBj7F/lzsK9sKR5coE+kkV7IobY2qH0JCi/4jASvkiJKjizBu3Bx2g2kZwJHC8oi
JbOAyTKODZ1kFZBA/o+z89iNJNnO8KsIWiuh9EaQtGB5Q1P05CZBssn03ufT6zu8mxExJIFZXDRm
7nRlVUTkiWN+kyrgPOXG5K5iXAh1Fl+XGu0+5hkOYLdIFHs75wq/TgAUdBOCVD0vFTxrx/KhV9Kb
KqmRAIy0V2uyXxMHdbDWVv/ImkuwzK340PQlGlJttqRMPFhZdEUBi+3tvHaps6JQO4dK+4baJb0v
/Tqz27u8nLeDGe8107lBDvzCS/1sHbToofXofi37vMQzillkodP+VYZw31b5+9wDPoAB1gpU7DhW
qr5SoigSwjwdqtqj9Q2roPZQ06D3q7MEYFw4+eYbssKrin4HW7gg/x7R6BLAoOTPHErJfyYh2Fjc
1xcFBCPp3Ef15FHwaAf6xWhsrNGtQVyyWQ8Vpqel6r5lnY9CiEuRV6dInaWbOZ5P0ZBMi8DXzk3Q
AwqvjdwhdQrzPymQPwLPpUwrXXOXZT/cBRrYYFKO1ZhbB+ljS3IPJPsCut+VGrlQh+1yKRT6kv2S
H1DNGRIR0UYyIt441E227tCee/0EKs9FXIGxJ0G8sPQ1Ii8LMgb5VeVs0mmU+qBa4q7H//yFTKyk
EGPEImecBFT62bZ272f63sX5rKX1IzMYvdLXTvkgyEIZPlHHyaQBTealltqfPBfvT2mn9+4LDLiP
ytWv5MMEyWs2zVbqAvm54LZ3n6z/eAKszBWGrMqlHH7LYNMjLouRVCapejik3rKfh8+jLkOoEk0j
7hsyYPIreXTDL5G7QXbP98KFOvSL3PkzFf4GavxaNpfbRR3tK5j4Loz49l12mCoGgB7ejLD+bBv7
algIPUO1wkm3MgqqJt4DiWppa5LpR/ugNyM6F6hUK8OpZLAh6RG3pRcxuGTqSkSL+L4ROmoBwBcz
HC9j2MdpOTFAEQIcm9PbM8RuNOMSRuJhsc4xGFbr7jA2dvu5nHxeR2yR32M27Y38xra03n2jwN4U
k62gio4B6mln7pDfoU19VYb+++iyXpjEgAGv+2ZLxyqEZJBUuPEYh9At34JUp/KJs/3oKipetAUQ
H/NaKlSnCo5lpOPTGE3LIIfM3E2HklaebfYvmU+ju0AtJJkRCanja5TN39NQwdSnRzmp8bA9aTJ1
OLOK5DABkMOn+jya6XU6QGVQJ/TccAXR/DTY840R/YkCFBr7g27fW9y3QoJE5xSsFshCKDqEWRNq
q+vP27pqT7L0itosgTzgoMyid8/ukB0sRBpkzCU9Da6UwM8ReBo+Z3SZ1d9a6Ka4lUU3VrmVoy7n
jlSorHtESsmf69G9aikZMhcnHGFix2VwJwsij/VpU3rcMXyuOcCRs0rGxUyRZhOdeDYwbU+KNV6P
1XwuV9jn7NN5Jo0jhmRefpT7vaWDL7sm8YcBwK7HiqrXkRakX8jkgxqJMydnki5DDWSSe1mi0KhH
1yiW7egtAbP0hNuq4e1XQ9ObhmBnUM1qWr2PQKv4FarhMtDMp/FoGCNuZ3wcAeemShUs52Hj8rd1
mhwF2TlJIAez1ZB4R9y0t2J5RePIRysVShbgo5oCrAjnHYZLZ3wZsMlyegPdRWkHKkKGD2R/7IMA
UALSVswMLw2Q51r0YjjpeV3YL61qXmH7TeLlPCUxu8VKcPmuG5U6n4xAa5uLeGIckfd7jTtAphHF
WAOKps+VyGy8nQ5drMRLXIyzVTe2cCF62CioUJ5gMGyKoXue3PRysCjCyKnDqPtTkdZ4fmwsbcaf
Ijc1dyFF/pDeST4sO+T7DgjI5EGYnsxBad4jflohX4Xh8YDARDqcaJNfIlZJ/pSYd2FFY0yJnzCf
+jB7afZP8wZztssRH2Mqfrwvoix97sqc8nq+jYAvc3ism753L+zBf7AB1YwMy0x/PPU1UZ+dIYAE
gMsbZgZ0BKeIXdIaWtbDvdZFj4Ax2jmoWBzjxeqaJ0eSUCL2XJJ8TXSJwxFVNieA5OkG2rCoYkQ2
JuPOqMPnrHMAkjqwes3yrks5nK5AncorWwmuXIODqAr9ipM+cocEjvJHARTiRRo8PiW9QF/tgLwS
8SDwzuKasJoowdqAVLGVdfAS4NVFrGNqNnCrIwTlo3racNEhd74OExpziJ54AMMiuFZ0QjzpokNp
eoyT8pWEi16MX25BiOwnxIoMhjCONy2wHMW7igBJi8+PV+VcvuRaDBXaLjZjnh0bykSzUSJQntFN
4ffXTMvJ2astklUfovkdZ/q8Eb4V0MjxTHRnVLW4qy1OzEwqnaX+qc7xjVRdDZeBMEvIgsOHMUf2
PcxEcqTP34Jef4tiXiErqQ1e1/bKLidAt1CO+pgOADJyvNlQwNGV/GMD7kWgFekfJnP5qnYpakFQ
jGfY52wSrnWRN83j+MmZXACHH2rPRM2rkU+y1Txix7KlvJx41O6jAX3kSMkeAILCWZ1WKdq0/I7l
zAo1RAsh8E5jvW14IZsgeUTTfN3M9aXmmFcqvcXAcI8WVyikIQ6X275mk7WRi8QzrPeyy5Amqzsu
CJSQoI0Wsb0amnQfsctMGhcT4LCSAWtl09xTtI4bP2rvOsF20WTvPA1oSnbEAvxhnCHc+DX0dEOa
JGoMdAzdH98HhWxP3kGfXUAH0XXX9DdZgr/3nFesfaY+DO182ycdJTwReWgQGmSqky5qm1LHJccA
YHpL46LGaXry0cgloTNFlpI+dSAtqSMThb0XA75PDPhR2d5Kk2gZFMO1rJMbVAej6Z+Aet8kdXVS
ywRRI7phHcCTJkW+Ck2Jfp7e/dR5ZGi4Q1PmygJqZ9bFY9fhoch6eWVzhcTlwzhg7WwU4cZQYedi
/L6sW0KqVjK3BUy4nVTeL4fEDYUTPIU9hOyVaLo0+5x+GSDYhi6X7VTbSnswc3BU7O7Or7wnl4ve
74NwldKCQ//mkA50AhH3agFDA17YTeykyCAEVrQedfW8Vq0rF82pFLpy5yYHFwJpWOGVZWEwhhV6
d9H4zHMS1MzdBlloOPwWPdCxqm4dyKIiAaghfUm1Mi3avAWnr1zXOUyysR0UxJ0mrocmu0CVH7Ba
fqS83GZgx9TW285QALH4frQt6tEpaGiVKx9mVFyUuUsbr4b4FhYnE8oAuK/kqJfVU2K5UIF4ZhHq
p4Ks2k6xcvWR1ixj9bmqmRTLPnK1F9A9svegy62l/N8FCodnfhUl/zqltYUEqajDRV4cAjEhR094
Q5mJ9y9WlDx4jol4EiLFqdWCv3YyYKTtU5CQWtTGzQBqOKE2rr3BY1HLDS33W7SlXxUTtJtWagip
ZvsOQkToTgclmPZj12xgQb+U+KCUdGF7fVSYajoIBaHG6DE2dBGLGg1oB2rl7tzOvKxzfWH1WkST
BbKz1iLLlD9rnn8z+nCNDAu1HIB9SUcGrBwlbE/MkpKZizVzr5oOt/Qi3bhkFJh/P9aeCgPEOYQl
WMG+8q7HLni3KQUQEwWLAQIgLJhqQalDeCdzmNAEvHkJWjS5DG1DcPzTu1Uj6ZFCpq8TKEZcwii9
UHtlQ3em4AR5jZkel4uW8MIXxYvpBkd09p5jykOOLAwNZqhkHtNDgb5O70W7uKEfSjW7V0VvxCqB
dENFz+lFdgyQ6qleasV4pxM8JFUrYA3JpRnBg5I7lZG+Mlg3MUlpVl+3ffiW98DDZsQc/Lh9nODR
BFW6L812GxnTblTyw+jV+zCNVj0jUrQ8XG4orDwZaVXwiHqgyt1uoD0BkV20NKwUlDuj/urFRzol
1K2DoxgP/Rhf4v29mlL/86uGCgAEWh+ispbVIOqLV3n31TB4FeI/GY3H3xYdAjcNtooP0BALAlEV
sJC+aCdlWXfxOppwCYHW1Cc2i4Dk2ZytRMO3roZbTS2u3NTd6NO87SCQWqQQWotNCH1xKCAFfNjE
hBmVapcS7936OvHK3cx/MQ5AORskQiIYUBYprjSfK67zuhiONKs9TSPn4u/ItBTm9ZXttTAKm2Mm
c2Th85um6CtY9HrC8NIoOtRrk0MeRY9u2+FNcq1p6Sqr6gWL1NvhXiaPwdC/8dXEcoM/DFHj5d+S
EYbMRSdGKbAxRbhiIcfKpWnnzPMFUoM3ikuXrm2oQtVPAJlO+pfV9CeQeGp7a+2hfhCaKiBkiSvv
hYUWXBu/a54Fd+Q9HbplZ39Ig8EmLn3K/qOLVg7qRzFQAKXVDRJqYJnhg0yZcy3HjPkOuWnJAvDH
hJWHa2aHGHmLkPUSqQjTOYj8oCiKIHX2iPiMTSiA9v9nyIHQ81TVujVNpGuZ6Zw5ETKRY4lIhb3K
GR+BHXweoH1VVHgRTCtQc1vuyoUdiNhJ8C4aGIy6djoAHjliM7zdtkWzhouATsaqp738ufQgF6hZ
QmSagCmeFOrMSfFxlgcQjyaCoqprkRxiieVT5DCODhahTB9QDgPmNXOtTIyTKAj0C40m8Dy3dzFl
EstmNAwLqUaBnS7ZRMV2r4qhvvMchqbJvPKQkSj64XbWtIODxjqiDr1nv0PkP7I9axmaBHy7JgbE
UhnDmXg8oyOhtupizLR3y67ORW9fZJbkNRCx3oh4MFrTgdv3VT4nI8JozGnklyLlc5hJpObR+mg8
uLh+vDOZdErgjaPw1qk7mhYXsF5IZTvEBwr1fASilpTjrajtadl00qEjy7MMRuIy+LxwvKecdi3t
CVhBYOLcR7Xrd4U2bEX9Ikiv8zxfyrvaauNeVIBi9CJt9CTZblF+KYEV+WZ9asJ2xQLSwWxI/byr
GIWVCgUOJ5lumgYSs7yNyRidLMxQczNei77H58vKr0OH/UQ3+ISD2iZyph2vxhSSCQ1hAw5iwBQr
eouZYsk1XBWEK4SNADACvMu3CBgsdTDWwqwwy1MVJg90MT+PxgB3x9X1ndhS0UBEz0ZbDdwXKGso
iCrF6XQhah2lcW5BfYc6zQOww6Qw6Ehv6AldVfSYUQJeyRKZXAiisiLhtRq1V3Ip+kNYobfgtaBT
yN9RoU4B5bHP4TA+R0ioiZSbVlYbexgOYKelo07LIqTcQoaZkGUF4T0solUDmcLpgoWc7pjrSjCi
IkUpyiqyzHlurz73DnUlxAaxsQ7PZ8KFLHsCW1/kY+UlV8buoqLpK1olSYtvo62+6MmzCfs9zLML
0UaXxET0iUQTWEW1suIodXpykfFqo6m/JpCdOS7xWgvOo8qhayNYeIXqtLmhWxwr49L2/QudfZOb
SL6trD+Fq6xWzaQnQoNyLppVpd6nYu/Xw2TzoE0kHWMjQDy2qj+UtOcNmHEirWpCyU6xOM4nB9k0
e8NAJaOFmps2JZ4P5c8/Khgs22ySxDUNp0/Tg34V0Xgrs/R+DsxzOeDws3YRXy8d6nURNFsVB1bF
ZVeC4NxJ7PPAapYY3D0MLk4DPbQ4HfvrR7sZbptEOev05oUeAxH0IsxqmYhFXBwuiHjpGMjxG7Lk
xrHdTY27PLUJymg+h9AysWOM4ju+1tHznY80CdeynQhV70R6yNG7u3DIaNAOYjy29skF5Y2JTXyM
TeRbqgSOtOheIdqCSeuJpht9PTCtxsPYKayGhYGhfukxedGTUlBXPcM0jjbXXuhkR2D0d2XzASrx
pfb1eJs18V6WpNU4RFbt3negCOoB2LPfg5uhLRtScQ5hzay2HegDRSiUdl6ANphWrpO+5dc26XaC
dujpmAMpOdG66y91rflMlqO48untjad8KHe9R2ncRpeSocU9pscR/uO+meKxEu5xP151DGCZyoNc
Q6fZpKs+IqWEaRdQOvE3AO9KkRZzNmcjeW+x4GO2heSCsbHt4OSieWY43p9hVLdK65zYmzEGEGwk
K8PXz40BVG3LAIZ7OjlquvI8FBgxmxo68/isgVnHT6a2tkZvXqMtd9l1AQpKefSq51iEjZ55VFmn
oVSurF7PCZpQ/o3zXk92ozs954m2x3B7bSOyGSMeJf+t4Xb7Sqjp0pvEPUQfi8ui0EOm4PFumFDn
7yJe4ZYCpMqbreH0WwupK7msOhPvKDPWQ65gBZg9xKk2B0QwNGKVvcBAgEjkHJkIA7ZCM23s4lUR
hc0ZkY2AezUXEUpALjIrzYfcbobSiMb/roCSHQfcrJWiruoEhQPiQx2nV0oMrA2JUysPd7M2FKu5
62BlVgD5udTprt6J7r3dV3dZ3T7qiCtNwKpBNNwSq19x1NrbNSymKABLYeI9ECXoGZBPFWg3Ow0W
LLBfRZtW/qYMD2uEMtEHZ1qP640/29tqNmFDNeBZsF848wkFZRIc9bA65WT5Knp6Y+ugc+LCOVYx
msn79BhW4fM4JFvJQgOkmVvElgyFcXQ8bFOisMoqMII5jwLpJNXYMSojkIm4be/DwHua6/xi7sOj
ZQ/bwUjW4uU4uzBFM4NHCgU2cNyzIDCW8FZp2EudgSfGDP8yMZEVGO+w/YO+r8B35kkNcoG5bW2j
jKIOKewmAOHNu8zU5FyE1WKiVovJ50K06CtIvvrgX4DpWNG7u4oajC3ChPLKqIPzwpobLMeDpamS
1Rp6RRd0AhoIeoqafqnOzE1LiDTkfl2prSwudx+iT4Wba2iM/qYttfIqcoJoifQvJPxIW7vI+lII
XbvRcFu5A/w2Y4kDHqBntJXTtHgI2Z2J5ITbBqkUDDxiJDeMOTj3kROGzouoEgLNt24aby38UGi6
AEMDB54jIZ+h9s/onUwKb4dJTfmuXrESB1C6Uif5k9rF+9fmq+1pRp+q5NAluo8mTxSsAbKcFwm8
yKxOIeyl0Nqhtm2Vyl2ndnAwq/5VFK0D8gRU7rkA/Q2wA6Qlw5ONC7zDQ3JMujERQi7K91QMVdJl
iPlRQ0AR4x6rdBn94CymDOMHk8LHxmo3lhacaoqaORD94BQM9IiOe2HE77rnviYzNghsCVQhd8ZC
BgbzmRrNxNduutMsh1KNr6eawyOthBz+QX8/2SG8MQ3JiZLmfGLHz7ZZXKlheQaldVWCY5iQSvES
481u0hvksnkfYjWkdUIWpoEgxHOg3KjoySzURjpPSpWstep9BFLv6YJ14ooQrzIvozVjE0UDq95D
0z63vA4Z1X5+0j3tRtViFHGVQ1HO9zoXDBYg517uYfwETthHhqHEglC3+5PhoJSecIYZiIdUVvG7
iwQCcxXLOStzaytJg+Za6kJXtT3SWi8gpRkRGB2tt35LQ22P1MvWrsejhW1KzfkfG+UUp9ysfvg0
4BHKW0lDgn4LU0a0dRJl73B3KcUrEng0twebyMp4PfD0VTDAY6mBZnnRiJXFZF3bavMyIRDmsc5M
Z49libmRmVXEi+lyTLBxSvg6fdlvWRs0BQBtxpF+nk7tcagopaH1PUdlraN2WFzBkz2ajYGAY3+V
2sV45pUGJJdh0WZaRxtrhP0dGnvNYYTbYTd6prnMf127hR0dUGyzQD5m0GEYHHKKwkkURkmMJkov
cDIbTXUgY4mQVLBTGg1iglYHSyUIDkbQ7nI8lBx4QivDMMEQWk3H5EP/MNFY32Rqfl40MdplDsmk
6SW7VnAOolKlOEAjciBCBlJGc/84DNO7onfIYZF+Zxz4wWf0pTjVDZBnHGYz6IjtDLnNnkIMZO38
SPX7XpcT4lr5Rzp1jyOD8ITI2PsYTulqe+aQXgWcG0P8DbgLbOTMJdjqGih86RGqnfY4Bg+y9rmr
Pis1YD4McJoCSbiBHE7eO61EHEdsjCvDP8xo3hvYC5Ro4ech6h9iDGxX3osLD2XhDsGVHDQ0TyYC
MTjZeuINyN2KUoCPasDYV5jXcG6vdRX9xjrcu3BZVaD1hqc+mrV6X5gMxFINNcEgzc9Su9p4Jk0m
ftOHO/g+qN4PyVsBMV7VKTjV2jNpjRvDta+bCwvg/hmSmJsqifeN5i5Et3Cq6MCgts/q5HBENLt+
hI+LKVK3dOgloG18ljGVibJwj5XSFunSGzllPTpLpngPJMkpqdVgWSveqzYRPz33vCBzl9MrrmiD
7t1YofFYxxjpFp1+J3bSvdpubC483qNN02MnbLafobIbjQvMN/fdqJy4LlaNElzKn0hiQEvy9Vut
QA8h1c0HP3LPEUxIkO1Do4SRwDp12svMVW56R9k0prKMc+3SdmHU2N1GqZNDanTroqdRRqvpo0Ax
1emp5xT9yR7Vu2B0rsbKnWnnM+Gjn0uVWa+dgSwkrfrrqA/egOVQwOMy3HA+dXSkHFxliybdqNNQ
LmpRvivb6D1GKdniJ6AuBvasr0D/jt1at5oXlPUGCmlXOatrdaLVwogF6x8xtPIcb5XBcSY3CI4p
+C1dqwjY8PfIYvwX7H6ZqzW3SGUxjAnLe/lOZR/xgk3pmVvb9FgLuqVZiauWzcudt/7Jt9Ec7OnP
YPoK1/APCHpGZ/M4bQO1PyI1HCz0Ag0WY3QB9OT67WwNN1bAGQNma0aPTaXe+bihdWN5WTEm22VB
AJmUlpeKFBMkO9zQgINlqGgYGe0rhE6MFOTJAFCXkmnio3lX33AQx72IcryjUWHXzE56zb5vWqhI
vRYAx4e+MomzVYVRCW5Thy7pN2DgkEAwKKpE0G0yikNlIa7Fsk5BCOgk6h/CoN1PvX0jnxSLGTGK
vrcR9xtctXIL6uMq8BhYQrnbwru/x1MnONMm+wnqegdb1bvUSkrDPntL8Hihr+CrCwOSXZVIAaPF
10VuvvfJgEg40KDeo8c4ln/qkMmXV47IjXjE4IGNV/X6FsRCcOYFAWg05P0MDjYha+85zk04TR+o
I72lI2olTlrvSnKXoS+fcN46RDWiBUU0Q5Tq9hOuxfRDA9K2ykTJcRr2QZA9R3N+aHmW0bqLUIHV
avrAO7jCd/IWluRZOKkBsrZQujWwrYgN+9m03GffMfaNnzQgMqsMLeTPdSF3nxhI+4kJ7dMFqTKr
wbUfUZ/H4dEz6ye/hGoMTAxCMpMTp1ZWQPg9ymAaUcMI+VGUzjXTwLbE667HVmdCTgYZ26ABzKK7
mwrQZ1ZmPE0ujTv8sCWBahWYyXLKy7oVOHh+9Irm1e/bP2pPlxj2qnpW985NnzA5DoZNbRCHDD18
9Md8V3v2QInQ7TvLcRcR1JEzy9PfdIVOvG6HzWrO3B1g1kfxYccGbl9HyS0ukbeVrx/SEcSqtK+M
1lmHzHKYxoYUauWmRzE1tGN9nWHQE1NBIGQYQSfDzM0XRB682IAcah6CJ0Qcec0xferrc723bhO9
3Gm9AczPr15B9yfioQyeBxHEoKbTxDIUSfYSZdG1WRb+yrOwkwLnvsPKB/wCtkFGTdSQbqpThfDd
WMwBfkCgN48Fge9MGcP7Iujv1Gw+1aqy0jP/6j8StWzrabD9jdnDZbJCerI6ot3IKmGxND9Gc3Md
Yd05ZTmiDsPWgADZUw0Ghk3RV65kXlAZ05HYh5rMbz7Gqvi6/p3f6xejZL3jsGiWmWwVJzvPjMne
6KYBmdG98EtwsWQITjnuc7LPVMdbQjEGWC3I8tKSQOG8XEpwopp7UiItXtQdiDNMHc8iQGOI/CXL
Hibm2eD0iJS4wTMFaMrpG/denhsM5F6s1HoUt3FoThyLaiBWRRF2UThDaSOcbrewAUNavbdQLCBV
80hgox0T43oAnyxmvDg/5hpMfMPfzxX24nGMiHroPiGdnB6qXEfUIk/YgPg6RCjOcLHRjKPtUPRM
UrOt7ZcP6mR9pKVUm6DPiGb5TqPFlCcezaE2ePTa8qHK81PfN7Tbt7Y1v9QFFFSxSzd01ITJmvkH
l8FEscS+9Dzqca6v3Tcz5F/KS+MH0YVZN8e0oAlpT1u3ovM+q92yt6xHY0DE19TbZ8dSnime0Tee
mEfmUXxTW8Ml1RMnJA3uxEk0SxkwW3V366nI+VrlATwWsJLI+5MU/YpZxTog/5u0F0XJf7Hq/cZs
2P5yOpLSGU2GaMrGov0KY3lahuggIXNp3P37v/3n//732/hfwXtx9a+D9m/0Gq4AhrbN//z7dw/4
4qMd6MzA3ZIH2EVPAesrEMjm6LWwU/s3S2vxrv67E/7lEdQM0awqY7LVolb6au2Tg0vHXNsLUyjP
Rvqq1gAYnKRcdGZ0A2jt2FpuseNAv6oJtZSSn4e9miCCpXxY5gymIVLwMeD196z8bQZXhQjpa1d4
VExejdiKS3LV7HOrfgi14jK0UrryWnWvdlwhSdpe5iqdRsqs8ixrrbsomzBXnrkts4XS0UZpHXcZ
p9WyHfq7OWgeAiu8MjLGH7nlgQ60ipPTGJAykYA3XbyEMXlwUFFoaR9DcpoG69kc3Rc3ZepVl/ch
HVsnGfa9HtwWBRa/zo0/x5c1bhsL1zZuw8zelSnYDgWyppw5qggmVeEEexyfz5+32fzOVlr2/+0F
FH7AYdD+Y4C4ZOFhGm2ZnKirzDcefGN4ns32POZNUFPazWlWYFHmwFaJmZGexVVhcfe5oBdoybQY
QFfGSOu9ii6UwoCsiaSs2x7rdHg3OhseLMyxyhnYXHT9gqYLwMwX6J2ATz1znPberL07J7JuOic7
KV33puPrM6Mfpw2wMG3b+4Anc69nRkvi2BwTGgqodL4z0MFdp7nONfdPTW2Jhwhv/8+L8o0Jtv1l
TagKcV8YMoURXnyWq1kM9qKijEZcHY3lixxT3YXbe5ufn/bNDthfrN3rzKrrAqT+xnZSHDTq5WDR
ygqn7uC11eqfPeOrqfto517t8IvE1aEHOSpTHvSCoRoEv7zO2jcRw/3yO0wbzmVMy2rbav1dZLs3
DULLjvcgTcBpegQJodeXmMYleUhrBp0p5uNafYnk+c+/URej9b+LJ19+ZG746mCparL1y+acsdrC
NaY/owe0S/V1dJh584t2ERsdOr1Fiti8LwkDL5dNDV30lI4DrrDmmN0m6QzM3QdIDah7ObrOLx7u
2jcny9X//9tmMbDNJsDNm5IJrnAXUqvcxBF8LWEMMQIrECqAggPC0G+7/ZyUe6dGBRkYa0t/VTD7
6KecicD8z4umyeL83aJp//8bJZk/mhr6F5spGC5MceUCFCipzaR1567BnAdkAyQgYPjMxPgHIQr9
/Gz9uxMjG/mX2DP3YzckyuBsIkTnPEQ7sDVj0gsK2QnMWwH4YsVENwFwuzDDWBT8CmRpwGIXcB6E
ziALWUM155s53nVj0feFSiMMOLw/f/6e3+2aIynaX74ntvaIl3uts/Hrax3qjdk/6XAex+mggbvk
G5NU0bj+hCUXBlkJnZBCyBU+FGWD4Jb+Epi+2y1HztVfvknVtAE2qFjcGujCn8kALMoTOOspLR40
e2jgyLS5zIOrngFFZpa7yNsXSnv8eSW+yUmdL1lHoVVDYWiRsgFstxw8BQEiBsw4Z7M7XJ8RiqeU
xT8/69vf+iU9iEsPfxnQxBsVqAT/tLd68tHmorE/4sxf17195ERSNTISTJ21kGR/fvI3Adn5Ev7L
BJiPHSX4CGMOINjREJKmihNZjU3Hz4+QBfubt875EisVDGmbLCIe1yqenhjEqll72aM+Ig56vJC/
3O7fvGDOl4ioYc6i1VWp4EXQrKGaD411PSTmL5/+3Y/4EszKcVYHu2pZJzwPmGhQN5YztahK06Se
7AvX8n+5W747d1+CVJSXVg1eXGE+G587eMcMbbIP9P4jC6et2fiAAG1vPzCT/3l7vnvel8AE+jVH
60iuZKBCkTutE6RBYzo/k85oUhxkpiF86Bj+/LMjZ3+JMCEuPWHg8sCKI9YFKGTJbGek3kmg6Pzy
kG9Og/0leBi6goXXzGlgEEN5OMbrDLWMTCR6f162b14c+8uByG2/tgMJD6i2AnWrNh2qfqU1bQot
ffn5EfKC/M2LY385CY6CccNsExRaegnMNYU06Fm/XIbfffiXbU/SIUY6wPc3YrphM9tuMyLqP/ri
1pcd7sJZq5rKgXNSqwe3xku3yyzll/P6zc5aX3aWIZui23gsbtwA/BZuREjrbHWMYn7+7t/sqyUB
4C+3jlIaXVJPrEuOBAW+L7YM3aYLa2a0oCnwxn9+zDfxxJLH/+UxTjO43C6zv5lqdDta+9Evhh2d
9fOReRvklt9yHv2bLMySZfzLg/x8wjkkYkw4ZMNeG8BzY4NhBk4F6KV/1IP0XtXSjRNrz0WknsRb
TdAqo+27n7TySGxC5hmtXw05Lw2v2XQM1nlUoIcMzYkZ4rAYrBbiNdKkhVfdojzyVrbesW/6X07T
dxv+5f4AJh7qQaz5m8aGC5ioyNWE08m2usuft0KX9+lv3jPry80ByTlVOnNiLxRQqpl2J7TZYajC
ZTobPhYJxruYJ7gYiwwhwPWigGYHJPQDYa/FWDp7FYXqWKvBWnjOWTzDxxI/QWOkqDJojvz8Nb87
MV8CTlqmylQpjKatDNIRSB06PEO5bvPqfXDRD8g855cb6JvQYH2JO5VquGaY9v4m0hgKGmH82kfm
P3x7v4QdEDz1bCDQCZElPvalfa2HCuDm+Jf09ZvTbn6JPC4AYOjbmGyhXIbSg0q2VqYrH2sMLpy7
hCtgUo37nzfkm3NpfglEvp1aatOxIVWB+nDdLJohOmXW8EvGoX9zMZtfIlGkhQw1BtvbIA8FTVuH
gdpNDnTleViIy1QHY9GJMlrM2C9Qx9+76Xhdi+RAqSvnLWLfmXAEmzpDyyxtm0WeWY9ClS7QfXd1
59xQvGxtgfsfBQc3JAb6AsJ2Exevob9Q3OaXN+ybA/XZj/lLDApVtS+QNPM2sxesfSzcCoyF/tkm
fAlveYfxqjUp3sZGtDwoup0jzdcEC6df7slvXjtTftNfvrvd2TXjtYD4yeAUVM0EIIShLaYc0SKl
l4+O6MfPP+W70sv8EoemeIrCcmTDTTd/MpPpMk8a2GbhEcnJYeFo6UMUNcba+fTAhbiAUnjEZL65
EietGFhOFjuI34XhysIpoG2Nm5+/2HdL8CXytAHyQWHFGk8jo2HQ4qLmauNfKrxDMZn9+THfnZIv
YSdwWstKM8fbEBKeNUO78jDk+fmj5Vb9mwhvfok6Y2UqBcZdJDtzc3Ki+KJSnce4D/9AsP1l976J
BsaXyJMoajagLIG3kJvdD4nGeBZhomYEdvfzb/iMYX/zI4wv8UaLtKKMRt4iPUTw0XB2A55/pib6
W2ixiogaM2MXQNM8uqu4hozvVurDrFSXjso8fGq3aq185CiTxGVS4Bkz1WcO/Viltk9l0F0iOA2J
mIwNdSqqG6jFtJNwvYMpChM3GqAFpDn0j1k/WA0TMTvJcG9JXgpI7lmCLTBGckmkr+Ym2PRpHBGg
LOG3KmQL+AGUZA3M9/FGFTVAcb/6eV2+CZPGlzA5TGbtd5FBBCBuGdV4k0OeR/KovNQz5zRxNSu9
Btbdf/75ed9ttJyxvwQEf4yDjpzf24ihiqqbl0DWH1pHCX4JON+cVeNLRIOJV2rocCLHD666hDNa
Wd57qbV3QdX+8qZ9124wvgQ1B5EHPdBDB5fddlfmzqVQe3X4dAW2IELrFvY5Mwh6PumtpHcTXNX/
Y+y8diRHsmz7K4N+Zw/NqIHb8+DaPbQWL0SoJGnUyii+/i5m9/StypmovCggUZmhPOik2bFz9l7b
sNvf1NjfXcJfFjozakcsIcLDaYhLBkaiKq3jnInfdB6/+/a/rFf9GDVkpUzeXvnZRwdjZOHALZD9
v74Bvr16vyxUXRCAna0kfv9YXsKMCwiH5YlZDC1LCNeIggRf6QLv4ZFTAjRclZ0FMQkRjL1/8xqW
3+V/Wwx+WdGSxvcqGDoY3hSUnYIuPgpz82Xh6LUj5IKBdJo2rsBBaIET3r+SOl9EQvL41y/gm0Lr
Z9Hyh6cgQxU2GjWD2iXKqnUxEUs7OBRoAV3pjGzANjlO3vi7kvSbh/zn6eYPPw69UtN0anT3LYeO
BQFL+3jJvvDmY4zHqrkdRfX817/ZN9uQ/GU9SXsZ2z1JLMjKngGrMBq3N3/9nb9r2stflg5ZFShw
K3a1WKUHZGanhXFKiFGBWxGBr2BNSbPiakT9kDHxTSYyqZrKe1oAoDmXNoOPL73WO3LAFqui73nT
CYAHuiV/c29/8+j87F7/4Tr3Xizt1k6cPYH0OCHMH4p4lSiYf1PTfndtf1l3SF5vM6MUDvRE3rZ6
DO+MAG/+X1/e755L+cuygtaM7Rxr2b4B9DzF4rT8Emg7D6jRwKASKxSjzVSjdQzQVk8DqQPMkDc2
2IbfPJbfVEryl5VnjmVpgo5x9m7fZHgW7E3FW1eR1TZjIFfW+Jtjzndv0y8rUJE6Rt5V0tknmrDb
sui5GTCzt173m1/kuzfql+VFoqNS9G2BqUGSCigSlgDNv36bvnnt4pdCqWik3QnoUHtoTBdLlJ2l
SIRTaT7+5j745k34WV7/4R5OSoVatjW8/dxH79je4EYQp0G6YsS7H4/G9V//HuKbjVr8slBUszGr
FK/83hZuenAaZBPMkC7tHBAyolMmbAggLaLSwpAknNgB+2CO7auOBriDdNkXBpGop4tgBlT+16/p
m7ft50v9w6/uD5XyI6fjJZnpU1Axrs71/Jt77rvvvbyff/jewPZ0SLi4vzfJeQPE/FbhtP7rl/3d
lVx+5B++ddCh4k3KkPQGKsa6a1A5yPJeW8FtHGR3f/0zvrvtflkcMiOP+qBgGllgTcszII7L+dkq
3d/UVN9dnl8e/dxLvcl0qWl8+iXSJwUG3dQ/39b//JNApf0pWPkoq6mhudb98tf/ukg+GkSYP7r/
s3zZvz/tz1/0X/dLIFj+66f86Sv4xv/6wZu37u1Pf9kWXdJNN/1XM91+tX3W/beGZvnM/98P/sfX
z+9yP1Vf//jbB3B4hGW3X1FSFn/714eOn6guTNauf2t0lu//rw9evuV83b6f3oq3//EFX29t94+/
GY77d2dRz3OoEcLCpsNFH75+fsgVf8epRBAh/7mEZNv8mKJsuvgff/P/bpt2IEzT9xzfse2Ar2rL
fvmQ+LvwHJNTGmNgG0UddcZ//+rX/6y6/vl2/O9yIsv5OT77f+WZ4woh0a1LROme65qEq/35zkbJ
UnDEwgOGOe62hZ5Vgu04JK39jhGYXHCZYfnukLth5V+7obA4qIhN3or9UMwFBDRd7KLmkvNkQWcS
4brh8W2IUmP1efLLfW+fKjP5UTd4xHyVE1wftueGK4/Rwm4P7PwDdsoV7Di1zy3I1aJEPBRDH8jn
CNoX4lBkiFkMCScYze1QzWdePNI4wqazivt9U3KUGvx1BTVzp1QWrGnaBfVnUUZMhRzi3VobF6XR
3zEjOtXFgDfdbWHN+MObtGw8n/hei7g/s6R94YQmBiyHEWrEQBuLEBfArVBCo/l96DvIUhVmV6+Z
Lg3q6thZG3FzscyIpmnYUjpvfNAamcbFRZALCn1Ln+U2brbGrU+Q60qgEJCNivqUdhmzYmRwZGj4
V0qigZ6olXfSwrFJNtOqVHC12iH74TnlBnMJNLLWT1dmi4y0xafleC/gG/x173VP8zRfN2SWItG3
Xv3Me0UPfO238upn5lRhAa3k1v+A/RBvifBIN0LiMZT7fAjRVJsGR11Vvo4dn4f2OgHk5ipis/S9
VTUvthttlJltRaJxsJX1eJhDANuVDwLVkF9egps3O6Rm+VIl4bAEWpUbDFHQ+02XGh+FVqwZS7SU
iF5F/LlBgNEo+xPvKNbbHstVAdYBQ/sGhPADdwroWZMetZ8FL+VU8XaENLUSOwfAPinw+gDQammc
2U61isfphw8XAHaP+MwZq9dJjU4Xj8iqf0+T0tvUTCNXSaE17rk83tU+doREbay+uVDC3JuSKQZy
wUdRuFikww5wJlwgAZzAqxLFeDs7N5Cs7udl+iQV4oeSfqVXZHsjCdWZru4hXqNaC2tMpqAVAPzZ
q7ZVFlrHHMZ8O1incHEZlyoT+zJCBFkl9nif+gzM7xPd4hyW5UAb9AjDCOp+RR9gikYE3+rFKQLs
/PaIittAmmzMICn7qFvnQ5NuhgTRSTqwPwcRfmlYn+sJyFVHcbyOckKZ4enYhyLIuMP6tzp9QqRp
7vqQdJV5qk91/9llcO0GELewFAlZmmiHzB4u9Xi2i03dudW1ETibalDTWnqCcA3l3MVxADrYHFKS
Yvt9QaN2rAzkQx25dLa8LzN/ApLvnVTL7TgqMCgtuLB+ipMDCIsOOYnw1rtuas0zHGFIm5st6ldq
EHfhZ1ueRzUK2GrETbDOVC2OxZTBIEvgCGMNg40mjh6RI4XMiYBrpdzoiJxzRVwudhTu0ii2jf2U
4+JrZ/DI/vApWo64Oq+9jeXoR1+i9pbRgIqoYXTchoXaxkR6bkJ5EruWcfJVRqy7M4TOpp0hKuDo
v0qtFiN4iam+b2NMxlX87AiDW3TCYSJ5YEx4C+uEALNNSTxZWMIUk2ZAVGNW3CnASmF+oXTH3UgV
tphxwDGisLT6SO0rU/J6Zxe9hIOy38+gX2WoHulWrTwXr3dEaOBWlOU5b5vYAt1OoF3Pb7xtGfih
7JZ+u1r3gz0dsgUqnSTws+cawBjrZe3cZvOkz/PZvm8q8zjivjh2EphSx09aDz1a+SAeb6MMqEhk
p0dlX9pLV34ugBO7qdnuW+6ycTa2XadBZofFmUjGBQHmnSbf9FdxkJ4lmggHn/UxaIndTeITXSDy
cfvuPSCnPskRSZlhhCQGbhDpCUDziVA4z818ebmdgz82wBJYfUyhDGDYgy8YGki9NrlEcYMdIVf5
ZSF0sAmjqyIziIFyMgI+sNjKlqdFd6S28bCTGPOepgD9ekOeBQpibm8N50v0NpRsxhElpJPR83EV
b41iqvDyNUCN0gtzAAw9SovoJA8zZmGTrVn0Wm9cle91ZbPgAl1H72UTIEP84Eobc40MzLqzDcSu
pfbxHaEw3ogcBXdHWJEfxTvnTgTz7aya/pKIcH+HXZ2mIuYJwPxAZIPJ3pYGR3c/IPF5bFk9XGuH
zWIVE8oH58R5NlnuQdiD+WckutHFMvL0sh8lkyjuDvO66ATdzliPh9Ih3iwu6ofxyXazfAFisAEN
4VU/Gde5EW915J7MmlQHrvfetdwXoE53BGCiBe8/4Z4Fu8jFbWRp58kX7XoeSrkXpX3RZ+hCoyxe
eRp86mhchUPyXvRmsUlb0iDyqiJACKS1J5Q6IC4FklVB2HRa81jL6Y3NsV+b7rXD8vwsM2NPGPAP
W7qXoVtSjQVvic8mmVYVLAhwiCs8Oo8TyIJ8Hgd46vZNG+GfbM4iMSsqAX0SlldtWTtA4T9wWsWY
NDmYhzqrxTbbqLWp3UOdd7ekE9EdVrgDgxHB7NTr6BjG7bUx0S1u8SzR0YNgZDmY23MOpB3thO3Y
Ly5GcpGqGhm9m3BXGhocEPY2XDow38O83brjPjDy+oBNotg0Zx277MbPUbI3+rKtHaYvI6/XFPs5
Dk9krGLwH8TKJIc9DWa4KRLxOSQpPVfnxXhFnuKtZTIts4BIAJ5cq3y+VV5rLr3nVzk0z6KVe3rS
9wu7irCC81ab12FUxdy9prPtWhTm8sLUzZlGtV8nyK7s4EaOznlk5DdjAbBLEQPPEGjd9eS5u+Yd
Ev/7Ee7uGOj9oFsUe5RXAVt0b2fnDNDvS6enaVy2R1X3NyJvyJbOrk0Jp9IwpqPqmkMwC4J4Ku7c
kGkWycj39XCyreo5GOSNV1XbJuvPZ8xdG2ZRa8f2gRJZl07QPHiN+zIk5ZfhshSUYfAc6maTjWZ1
F5G2qHI0Y6VffhhWgenjqx5G0LiY5lXdsW82w0GzoaggLBFq9zi4+xySaYhXzRsMzGeGty0L74Ca
+aueCsSiS2BeAM8Q/Je9Cdw43uBFpCLV2E4FBr6xrgBTRXxmOJxM+HvRQPkGKO1Uj+2ZNZ9bXnFl
6unCB3e4hqyJ+SHFeGLs5eifjN5fo04lcbc+NkN9bsXC3MQmMUP1MrbQzrZvJ2IrM7XUiVsCMoPV
MFholRenj1n3V2WtPpNxYArSL4ly3Ouwrbb4rf3LJIXXbCVxvA+yjVvIi96Gf71A5I1TanUPYDPU
xg8fj25sVRe2NTE6Tanhp/mCWKWvsk0foqE9q0Ngpe7EAll8iDG09qpA9JD4ehfVPeWom1VwjPtN
MYdH+2HUxoWU06GIYC3Nnh2i4TrTIVudTNtjV1DbBHaMIsoi2zTL9brK0o86zL5MbIOrtMjhpU3t
bWwll0P7OomqoWP/IeMBprJ5FM34nDkXXijguMj0OohDhB3hbS1DjalEbRA/+2zJYAsl8nY6FVUF
kuMRle59GsMcSIb5Qhveu+/7m7HFbzXn5LO1vQeI9AZT4a2Og10SzM9B5Ha3BNSfzdzPrM0dNXV4
ZFi981r1NaWsHsl9Xvg91upo4lnKD3wS7N3WJABqSapWAygU1Wx0UC7i7MI5qrxd64pGa9IjnEi1
wt3ek0ajq/VETb02amyRI8xNDA+CqJPCfNZDDmjPVzd2ZL8tt1g6zTjOF9wMvrIhl1zkMttEUOOo
5KaTIZNrqGUfiI73VdSS0BkvOxMGwZK4VYh+tguhSV4bOju1kXzgXszCxsYGOLzDJMCVYJ83NJXK
GGxkrLtLbyT4lD3oq/H7y0geW1GMB106UI6iEt7ybaHNW+BDr77BtmyV1ka6i5fT6i9T2hprJy6f
jWQXZqRMpANQZTzZJ8F673ifYsLlaHLSwJI6kUUAi0cWp6ycH7q02jKMzVZl3bIwOt1jMRlkfWfe
e6xgy6Vj8DgjjSkJRiAnB1w0rI51jcVyhrSzd+30LrLyN6uZ93kVexz7kteqhjuI7pPs4RlwRBHo
FTnvtyF2uRxGtROigXUU1Inc4PaWqd5Oz8Ns7yj8KHYKrnQ6hi+GHT0Q1woa3D8z5pn0hmFytwhl
SGnQbvVRZRn09zSTZFlRISbJq82toUwP+kJgzSsNg5UZI2cP5M0wSWOGJY0VfAj9ZmXzxUgm18rp
Z4QNwmSlkM8Vl2LqTPfduUzqV7h4n5MVY1Nr1GVa9ZfOqM1jaEbWSsNzLE29wR/Zr0grNbYUX+du
MOGh7twrr4dHUhXHqBK3udMRzmaUe98ifL6OxD5InR8xnBTKVRN7935oB+poIz0WUS43QRk0pMGa
xXbGZ9ZNVM4C901r1e52jvp0m9XzrVfCCIUnGD+pNrxxpcWAvnOLY65qa10PeAmNOUacIgF1+xxs
c8MiQDSpT059F8wkRjJIoqqttoM685x0uoe4TzIdrgYBLRd5Aib6MEHAR5FpqLHbl5Dqh7h8LDjx
3WBDBo9ryGBthQKMX7VJUuXutO2T9UXMO2CVicCMutnFWTCwRbClDrkNAiQkC4Yrfh5Mzl2kgTcQ
CEJFSoy4xVF/b2bJBP2u2OXADZ6OYIiC0+QRgBlXU7lmIDXHmsz3KocuVUwUTjYGmTB6jFOKNEHc
HvS4utjmjocFAGtnqor9PITd1quIkCsbKhdzwIrf18XBCGL7pIbpsqfcvPS6cteapjzIBeucDtcZ
oWQE7HYzAZwz4N0Jr8cUE4XkE9Cq/Y404Fjta2Q0URCnt2GMmRj78XNr5BYgdJ8lk2enK0vvNbXI
5k3dAVKqg/kOLdSm6ou3LB4BGC7QgHE+r4G6rsfnTlkEEyrX2gNxIqvH6vdxgY3e7oh4gXjIub7v
SCkPeT/xHpFQL+fm9HNHbohJJ5W+eLKq0jobAMrsm1E8RakUIDOT9LaKLlMvaQ74URdojFNzaQf3
TI0mu5+bDoeQZaix6DdUoujfRGUQbtK/S1ht53Vki/Ofb/bUBnRC+t5bu+ylOpVqZ0nWWncegFP1
5OGo7KUZ2O4HSRAjnLDSd3HNRgbMUq/EXVjF7tkQfrH9sNaV3jYN6FTI3CdrliXEdm0PDZI4Xzo3
XeOqI7BHNrRG0c5gSZsLvCXJ0I97FtliJ2SJl94S53WLxzR1+o5jXHUbOy6OwRSHTlqOcOvZ2W+d
aderieSqJWE4THAgJ1H7w00Tvenx2bg5zfM0mIxTFFiHEqgM0Tv8hgV3uDdW9DMqpbcWkj0OABWx
Lj6k4Dp/pnhMA0NAHLXMgxSc7qTpqp0bpE+5jm+539bINm5yI91OilvY7VIgG6Lyz8quOPmpbR0R
48JKRDS/K1py7DlLhqRm1QI4cQp8Pt+2pvriRCK3UsXHihIPpEb06oQWDnXhFIeMwI1awet13SY4
+TbsjATio9E58cYq9DqzumabJlUHxoJIbeysJyNs4ROCsl1ZtiIlNQlN3Jk9dk7jyrAhISYxZwDz
iYf32igbhSuo69Fa4AyJ8jneiHH5+oBcFZsnzgQltA8H9vix2o6qgcURdv5x5GiyLaJueOpCMMo1
j6wsWdQKazpN3QxZErq5ZVvzyeP05PYh+JwcNnteuEBGsvDCaee7GeNfNZvOcVafTgW2qHcqckYm
bzPhK98mqkFz4ArMdjOndQ4LxWBKCImRAVdicfs5ql2D/SeRg8obNjbeO6M1/U0snfJQpTWHUyMf
AEvc1MxS10E1b4wwq28W8+0YLoEYcU+3I7PoEgmiug0RMYErc2dBTX8NS26dAg+5bcBDNQOcT2VM
zO3r+qEjT31rjAO7FEUmv7LFJTGBU1qbjAiILBmXftREGhF07br1kFzR7zDSct43mmNc1g6bKmX9
C3VWncy5dteq1Lt+IB6e21mX47Q1Jse7GBFXHlJxMMGMXxXOg6fL7HIa4c9A1yMS9oXBUrTDiAgg
pW+vElu9q8LUD4GLlXx04xttG+Ga0nQ7e3X7PPfEElVsa2t36l763pnu/UnyVnbttDM9rjP+6uQY
S5euRBISlBTUGoyI9ahqgtnTuUW3zgGwJoK4KbZRM5e7oIYXPbmet40C9Zaz44JGJ2fOqvlRpk0g
rFXvjE56axFZHvb34UfEsndvbquR9LfG7C8GP2bs5gCJc2bZ3+j5zmkjB4PLGPAzpaKcqS9j38Di
xLsC+FoY1j4jHIDoMryBnQ9ldxq920FVkO4jnG0FLZZbW1EVlSZecU1BSMBv5b8kY3TN3Qv1asgp
1qbwEzoGl+1JWan+7PL8om9k9myXRblN7dE+Zq2/NcMpuHQ5aq6Nqq3f06IHflm214tTbsw670o3
MGxTL7+3oxHSRQz1EojTNq06gpHYqNcc3l9w7pOWTVNoXdWkXfnmuTVM5Ba7JJYTIGrttTdJTjG6
P9aJsh5+/jXsY87ckN7WQ2T6j40zAzLLy+AidnL/cSwWn33Y7xopu11gKLn3fY4ZUPnHqwBXMB3D
tHtNsgJsV/0U59lEszO0yZUwytsmmkjHyp38mFV5co6mC+wIZytwFvrJc80BYXvtbNMaxkhZDHfh
cUpM/ZkTvUVyr29cw0UcwIJCzhfmjPm7yJC0JLRkNonoNxM3s22W5TMi3nQtK9Xdy6xg7/RjwAet
a5ME+DxMXvUyBdo/GFBytz//2ofxZuimN9riBPWahKPmdA+vI6/o2ObpeTbU0eBA3d5ZtbQ0T2XF
9suE58mzlHmMtMel98kBirPuwkhi87zux3tbk0HQAPvdAf2ytjGrAVWwt8uYWOxtGiZXbREcrQ7y
6ziRPJW79S3HVHvbR25+SeP+iZoR4GTZEAinZ/E66QtHmOGj1+HPswI/XEnDhmDdWOY5G88zy72/
d6ukgQfVNhekRCKx4R+3RIHANaqM6Kxa/tCzu+qtxDzproz4taz+lBbEs/vdbQWLuobOD7xJ6Wvw
4yONEnRzwjHeQneIH0Ldxvsp9ecjeVfRTTyl4WoemvxjrE6lfz63cH+p086jMRx+/s/4P/7l359T
MtBYKOE/hujLH9sUKXeVbOzMTy+nWgBfAcmyzVPs2xHWZ8jBVF1eo4prK8GsXoyufaxrGV9iikcL
CKegGC/GvJqvRJLSjLdq/VaV+j1VpXNbevQaSzfYEqIhbvyG5RlHVvwWT+Fhrub2B4XykRBi99VY
Hl1ZRONNYvnDXtSoAhdQeFBJ61zmxbjDk1bdxGaz3DT++Fhn/WKDdHkNwvV3QFemo5v6NHVNmTzb
haJtrdGrOV1M0lM0eAePzqXuR/uGKWX9WFYPhZPEDwsCQQbSp2OXuisqw/ltdt3ntKr7u2jAhUoP
FDqapgmsshu/7etXyYltp0f52mnmR1bRDS/YaO2RhIdpLsmYZ9fZ/fxrH5vgAY1NFo7dZeFgpQhi
cCCuWY/ntHqsezvL400VjNd5bZg7MTbRHckeANMLTjG9pZ6Ia61X8LNGDi6De2cTONGnARLK3F5A
ezDOKOTnTRSrcQuLFFYLM+0tg5yYwzd4OBiruFdh4eYJECCayrXvd2ehO6/y1oB6bRrP5lxdzC3b
WNh7zoKgAwdZTjQ3DGDKbFwEbCrjyCZ6PmldHFQWBpteCEKqOeDRIYnXA6O6PXuYguuefA3RksDO
RyJDnrqRoVAPOpqx1wiMYw+rfqUTszoUYXSaEmdezxq4CTqFjRIWEB9ZQjXUQLycegIJng27qYjH
i7lrke3H/sXI4XRVzs5BSA7yQH04Sjv5lSQlbO9N4a5HELvr6tZa5599N5Ofo/H3Vi3JA5zH6WEi
kSHcfSgT8C50AjxCaKjFL+RQXId+fdbTMhIRj1FnO6iubHuTu6q9ipt1SkmfWXSMOIaDF5uPtS8u
s6iXVKkoP/Myx9LtgEWrKrgbLYIClffWUg8w9cqD8w6UIJS5JwxujAh7MUNDgiigBVYSkA3OVTaq
eKXRpnYpFUtjxMPOoKua2Va0FXXW7DU9LvPMkGm5EWzbcloge+F4N9/K1v+kBa43fl+nKyrfGzkv
ebzVkyV5UPgHsR3hRVZDzHzLhJioPPc8AO0BrI1ugnAU4YD0uplWqRWlFScV8wvp6V3v2+56MFoA
DNHJ5RC1KuAQEJa7KsAAAQion1uCM9YExD2KNoCvuvBwAjJFdjbpXS0J23FzM8ScjOgwLZ0SqiL2
VuYSyVsURPA1UyCbhDVf9D3FLgDbH5zQfgTk+MHaPwS5nR+90bmOyqJeMSKW20qBsVektk3VVpYc
RKw5+DAZpvPGPatsPi3zhbWeuGoiIvdkjF8ZIodnQ5q/DB18vHbyv/BNqDGtNk6SdwQFvEcu0RZT
zCTMiOtzkzjT4FhFRy+it+X5Hxi1AwZhHdJpzQXkiF7Lul7HyrnOrBsL1v6WqWp/6OCMsbyPUUku
e948ZfnwHCdsFWOEJJsUIYGYBZpjuvZiWmhO8DGonjac7NdOU1BmaYNgXC/dZUvBxv8t83POwsza
8XTPCK+ZlNMVODqt8VUh5oE9h8MaMjNTc2hJrotBaZj6V5RtWMdaFAPRp9ULOhoJzXxSt02TvM+M
O8dzGK/pub9fko9HiH2VC3wj92GFqMHe1IFD83RyUlgF6R323J05zhK1XBmvbWK4IFV8pLnJ7qg4
EXtgcWoWxlUS6PVoohRoW3M9NSa6hhA0WvrRePFHPiTDJuBWbwFZrZwELFLfcaryWZsblv912ZL1
hwRwQ+QTays0wz1Nk3ndtpz16Hj1JWUojRrGimW5CQWHKcfjVWdBfCtcBjcmj1CJGfeUusa6iz14
y11FWG/uVNtuofiQerN1GtpLaIyCbRPRL0l9AHxumgFGoIGZx/5hCOE1KV5rra/BbNmbOaEaQtC1
AyWRMPyUNKlpkpgFP8WV1BcaHMoqiqnFZvJs1QAko05IHm41T3+IUnWh5a1B915VU47cosux0Gvg
C8KBTTTcAkEsV7WLWF+5LatjO34JN7zDDbtVmTkA77NeLCcUB1oM5Ub39ySokE1RvSut3Z0tgjWq
mCvXW2IXLPtS+zFZaJQtlJcr4dPUSZ2ZgxHrYRDlsIwCeTca5cFT1mdBnJ89VeHa8ia1n8jaGi2L
Woc9hXLUf5X6MoIbsWpqg95Ceowc+9Nv4FMFYmkPaXEk/pPTVKx2HMyqswl1eMpEIc2oRbzqPcgY
3vjxJw7TlSnmM+Zd57luzDUJ9R9T613bhVGeVawB7pju1WXWZrSZqitfjls3MXdL/LiAqUcznDeC
icpeza8D4F9BXugKJg9wGj97bUqzXRtAYjxbr+yCZqER5TVCWt7ruPMGpk32WZIoWs2T8ZQwj8Jr
PN77ab62cmALA5TauUcZWAIEX5cQjqLUW/uyYkYF0LqxS1rWEamDFYRXIxWvLqYq/uGu4MHbcawJ
dvNEQpPcJLIfr8J+iDZl6ZwbJY2Oss5IkkbM1kM23pp5TXCQ4x5GH04XhCbdEHyaKLUWFjHsZcAQ
0Kq7xwieWpPE5VpkU4C+ZWCPkDARcydWW+0kn90yUe81LMVmMjBwMNzIk9iHsDjwYqXSCCM8XpDj
wbxiUM8EM6N1XJYFtymrNy29da1DRd023oXR/CyWPS+Ut9I2nmJHXPO+P840F2n00q3Sw0WnJfM4
JdGVmB7xivZ8P0bRSHAsa1yA0kdLgi4CwsrtNMAA6sDMko1vr0gH/EiQUa8pdSLS33HRov2IktBf
C5uUT4Bn49qSw2m0uhPEqNcZMN4qIZWXpMKaafTAQ5oakHpLcxtLZpQozPXYbrwsJZE3pbiHbltO
+e7nH15dXlpx906Cxw8vFRFdvwLpgHOrgPtWk8CNqVlAx/zKFEz6tcoOTp4fKyBpGydVlD/9xRTC
22/qOaAfPV7baYeVZUHrtW7MOoiumJRBeycSyz1I9ElMgE6BGbwzRjpL8v6ur8fPsmkLgP/hgiEn
BHmG+mXZGahle2+Pz9K/Aro278com1AcJUi4UV5tppIee20Vhw5GoxknRzHCAs7d4V3g6eoAge1R
F0XrtD6M4SRIJSRouZoqzDf1PjHBsxOQ8jKLnjaqnz7Qt0Iu8gWvi7j2qfwKPPHoI66kW1iSkjsn
j5Y49Anf0BunR0+PV/ZEB6QX8MC9mX3FR0ehCAxj7+G+GZg1uFk9AFE/z0IisINIEyNTHPI8v56g
CxMAtuHiGoeBJoGylyaXJiLKt4kFJ8Ap9s9lMd4hBDDXkbA2bT5chc14qg3Go6UdfdKMKmitIwUQ
zVvvz4+JInC8McnTm2qrX2McbFcjvbRVlAj/ONlM5v2SMb6sAEEPN61JvniVRzcELQAoKRE1fDrU
eqvKK945319zzqEDlhUMxhpCPM2AGWuwyWPGno1QDzrNrwD16xUMUxa5DuWShlOYecXGEQPtPJ9p
h19c1W1OOBGNAoi9qypAb022UYqk3FzpqL91O6Z0tj/0R929tWZA17bMHEr7BEYfMLUxXuYkZe9s
FTC6UPXzGmcB+geYLlbZbYRY/J3jdJ3o5lQWcNVDwPlhNTxaYQhsmVqt4cKL7MEV7UNpSa5eMECg
zlCUzGtRUKPYgfuBgQuS1OS+A5cu86ZfuWnJpbXSBzPJ3rVxN4WImNK2OLoTM6qOR2zBVNO3o02R
kIZrdC35UiCpLfz1I1v+Po9AvuVp9Ups2kR4rzro1t/NqjYe4YCGKzOCtMz0ydlWTnibu263kTOx
FcQVkOs4r10xppQ72W3A0RORlQOgEoBq5ZQhPZ17J6M/bgzDcCkg0x0zZIyHbjTa60awIldFl7+4
ZX1d1cnww3HhV7Zu/jEPXIAs7Mw7m2zAHXVAfI5szjlzddXtekHECsd4e2UD8Hr3mNT8/HJb2peq
tscXorjoagSWvFbFbOzFknUT+H1xmWt6jfRr9WNs2mhjJ/1jOrjBTCQ34F0SxeL8Ufgi2ubSii45
DRrHlhUBcWYaXg+9Ma85hHgvzTxdNMsLzstmmwehfrd8cJRt5cd3fkHQ4yCS+cy2hgJAO5XFUGj/
DtLzzNIsh48Iw8LPLydL/KYgA/FZ2uzYlHEZGOa8OcwU3aNHXosdRw/ScrGpAA8ck/6iavwvHuF4
N5FXOSVLkBKeu/VsumdQoW44EUDPN4sJYDNbgzaQXdQtuw3D2QEh+y4s9Hsi/ftKZFcQhrqbTA8J
kTXc0BTTx7kgPFzakqUeHNAAE+D/Undeu80r3Rm+Iv4ghzMsp+qyJFsucjshbMtmb8POq8+jVCRI
gOQwxxv7sy2RM2u9VVVTv8/wqilB41USJn8toBm3Bx0CGJ/gAexmxYw8OURFN7L0VmoKz/gK1mVo
3+F3JfAyN+gWU1YHQ0JKfUBfIs7z9zkWVx7dsYuRkwSnCKSSON6C02YHShyty474Td4OOpTkNpOt
tyKu9EepdDH3fD5pwSRYGadJpF/poMkqrbO/9HYZdjlELLFYJ2VAkpLqsmRi6DdCR0/MF+UuKto/
ZGdwB6K/oJX0of77Z3yS8aJNuFv9gFmn57QZJXOw77FNw7YGeZicK5bqZHi0Bgac3G7488v6zpms
B5KZ7TghPVIiuotsdFDt3H94vEA8C6x9kW3/9KV78SB4Ms99jTvTX1N/wcKGcgHhWPZCo3O00F23
Ns3izqfged2kIPyMAK+O2SKryVW6dvsPBqu3IbHVqfdMUqUL8TjNcommZ+VZNZqJ26Sbk/69Cgr5
4iAx8g3iH+FAt8CWSC7GBOEoeO/Wy5BGxqamEVgbwE0xWtEmN1ats+lmR5M76WFUypr7yvEOVmiN
qy6st8kNyYaVI1S/tnlPCneRzY8RepKjX1XUazvs3K73XnmjeIg9Vi9R0ynfxuM6mm177Rpet6h7
kgOt0H+jPq+9PVoE5trhSrTqdWK7prfmb+4hKEvPfxs5snPNaqkzWvjGuN2nZXAnOk+sMFhVyOfE
3rMl+TKUDOYFGrPh2BBBIC3P2fkGw0ubj4+3C6fJdPeduzwPUmHK4pNYL1Pq6vdVa63dQpPnwBZY
TDHSo3imB2NgmAtluR41e3RDrZaY1zVNg3ZrZascMRdMUT3QBU8yPupiYEkXlJ1zt8z3lBn/Wbjz
iqbiLgAr5nigf9PzEPnOrEqjIIJS0Mg3dLd2pcx5tDLGfGtKTNjRiIuxeggLGqenPitXesx3WWmy
ilsb5AW4q+J336WehmuOgL8zafXsd+PNJ4hU1GigU9lQZKCRWqbj8wA7T1wc4bwpw0QV1A/oq24e
hn5AT0m7ETl3IJzIPgunw33nHaXsfh1YWgpV0muKNJNgaEzBE/u7HbEPxQpdNULEB8+Rz82kBhB5
+2jRNNOqn2IgH9kheXGZEZ3jy7Nu0qdSLaCZawSqA5PRcLHm9MGexFHG47NPTIoq+lPb5Aw9Lhnw
Y5AuEbzSEwKOQRrsp9XIk2iyF7vE9sjKalCbReeJ19BypSThLWThzV19CAHphyouKAhfpNiD3TF4
I4t7hGYe0okhT6xJSX2JTOM3aoJf35ueoWJ3tZ/R9ZXEL5FPrrdDaS6CDmEzL5n8HsMxII8XNQsI
kumYx7igUD3yg4soxQ697j5J772pp+SG4GkvkGpHtzt5yRc+iOwAMIhdaPTfyhF5tZNbHuhJSEy2
SwRNbow7Y9QnJxRbBaTNoGJCr/aUc6RXPSWf4GCvxEaxOpe7VAhERfqsBxbcLO++G48BJU+Sx9kl
t7kfa8rdvPyAanhh2keaH90XPSftWnXfvjXKRZ85JFVPzriLp/bZGTnzMq3/0H5/Gy4wa4/EyeFO
nWbKdjnFfwLpl7uepAkKVsILy8G3ECiwJxPFXzfD1Bsq+bKhC5f+HIhV1sR0WoiuWXd8R0vyzu48
IbIV6ROndELJmstxxtaulh7M5BaY7Wlm/egD0JDSVfZK+SgRBp4coHKwIHBySP0K5Z9LjtEgnxAc
j2uKT4kwx3GAsJpoptGtzgMV7EP+PiUULQzC+BJg27z9C2MlJuQVtvR+ytY9WyoEu3SWdOIki3gs
HnRoEZ9uhoAY7gmA1uO3B5CvonMBMZA44XfVdQcMqi8NGgvtDJ/DrVR5bLM/pxIskiwfRtw/A7dy
104jXX76DjJzPqmiekBOWyQwYiMB2zxdHA8pftDF4M9302B9VZIjqB4k/c7Wp2ybl4K/q7b8F2YQ
6EWHISk3jyXjMxculsPCn5AYiZiq3Ar/wZQM5kqxQLlE/UPDAAIBWPr6Go3IEeraWA8ZA0kkut08
8b1MGRUG9ktdjd/UVxdEnFGqmAVHhdZjU4QAJw4ehQ6LChInNC1ZdTVknbNrzyURQIii2O9yVT7Y
dnVxZ24Puty2CVryRW3/6aLCVHqzRqUpR3duhw9V4MGP99Nr1OhnehccJs/uaOmeWRlHTBsmzwFa
6G2j3XefYoimhWnDQnumd3n454/1q2ptmo/9iI+6ElwQ4X04qNc+8MkVTQtBvrbziDGCoaBoTtp/
zuXg8ofWdNxZVK6lOY9UmqKRstXK8uZrWPJ94+Nc16n48g3+GQ9tIv+ZKPkg/UvGCiU/gHkazecq
9G54cryyuoIIloZmQucau/klE/wFzTz0awMmhFiPFY06IGXJfIoMysD7vAE6msUptpn0XSasObZf
qVm376L6d+rZpYaxeKNzBIq7HVj+2v6hCs1kMQ7OvUOw/bqqupFXk4VrmBRvA+NYn4Z8Zk3FsmzK
caGKqVnWOTVcNaeFCACi0KMdmqpf1t7E3ZlY+ToV6mj2xUM/zXQKUV62Cnnt/D65Fu6s17NoKR41
olM02pu4z0E1+2RtsOEX8gZt8qNUcK8A1hZVDwjjNt0hUPnL5JyCnCtlzvx6jcLydqNQX5getHqu
U0mVS22vWkJ+UcHYxRK7+MNQjr++We1VlV0yt6fZ1Hk1lfgF9IeURDLb2tuCBtZ11VYXhC5oqrNn
BeZJs3pzxe+zEXH1GaTU9fgxB77ozbuqvkmRHMLmaIBZ0bW1rzXKgFaxTpoJeFaR94zMtMqSUryv
ZDCtpFVSIC9hn5VzzmfjkdRJiAQrvT3ZauX3tMWn/IH9/ER9/M62a3DMYjp2XtlQEtid3cI8hqqi
o5omKAq60I6RXZlb03tHqYGRIddCjnQ/TfrYULeM8JF9skH+6zKuLROuskUwIWSktHaDwYN7MxTB
5l9+5S7/inRRbkjkGhYjAlhhtZIXEkupzJu3LnB3fcGskdU4L4AosXO7q2FsqGaxv2k1/U4s6pri
ng67poEU5t3tQnkq4pTTp4svukfa+jLXxm9rNLzGfkyPHi29ONz0uqtiFCpdHS1HkqfoCDU3ics5
MtYRfXeabSA9DKrY2H04LtvKvb9JoTMFascMBRhqQNcHimIsE4gQYKtcBKa3c/s6oPQTFTU4Ws0l
H92jUqD4SVEdYkoDMfRAqZP15HQJM66l+MlZ8ta25qqdrTvwj8/I9EHj0M8vNen+blQZq4amRNCB
8rGxuEyHCPw5tfsrdPEEFVGimuF9LlT4Jpry6FUf5o358oy1acttTzAMoric6piEoNqReQtdwj0h
3Xs4GDIy+M3zNMaMUn00/ngMreZ9HK3krs+rY1Amu9gjlQnessZmwyUSge8p7fUrBHM4UDTg6iBZ
N7N9pupyHVjxZxAQOxv6VEZRwcDp34zoScx5WfbzPiOhKRXNM9FNdDl5P1wBLFKe4S51qyAy41c2
HTqWfIooUm8lik5t5qb6bqxm62qQ0nDPLkEHlNtdZOyeHNt99WbEGWp6Dnh5AYz2TmM+xBi5aKt6
ym9Ky4bke5KOKINqGliCVK0iAmwhHYyv279RtwxrtZlse05plfonI0g/6xjtoWH7v6n/OGTGKQX2
P8i+7detz7Ymt9FQvozu/BBg+UhHYD5u+dEK73Op/0ijoVhtrraK1Fkmef0qzOjehB9xHWEule1F
AF60WhJEc44d6IDCNBe1IDu30+k6DQb47ey7ISdtEeINQqhnPEwQocu2HxChmYlYNLQ05B3keW5w
Fk6OotLCZZXCRC9UeL29nv7YbkojR7zoiEekU1ypun2cfKAhx3cIuEfaZPQUM7tMe8VU3lqOyoMf
Gk9jHHXIkihLL6bwomqGesvjl9EdtkWl4vAAsbS8fes5rYo6dI9ljRuqMUyTCtnxVAvzQnJZQSA8
v1zXj3eBQamDogyV5nPUA/5dkvFKzxrLnoZDi6FbONt4hQffuUtC1PQ6v4o8KgjKFcc0wIjoZNHK
rGW0KhLnZPQjvqmMq3X01Ap67lrYGZU+Kdtn7q1q62ZOGo2XvBzIfPggjHkhtmOX/ThN8BAP+Uvt
9AhomQDIbFlkdQCKbydL6FDIoBmhnGE4OA1Lrp7Iya9mn66c2eAazsu9USkyPj257EPwZ2sa9TqL
Jp+W1U8r4KP0oAVXQYQqcpxtY9mgXVmqXmDF41+zVCcWSRE/K3tau02/k6hBoAopRFeZoBsCtiap
DF5Kzd1kJAzyiyZ32C0MrAv0ni3NIf4ZoB8RdEbhxg1Iu8lyuiMA5WCkw3vH6/xtM6tno29/VSJR
72tE8fac27TGH/1hhn+0OdNpEwde9YobntGld5Fj7npBmKLUeblN85NSxl88TWBieCGsFlY4CLLh
ACoDtowGM5Cgh21eloyvTrk3FYOw79hLOYcZcgvYUQmsNAFuhSlg82B6m9tk6kj1E1Q22/w0bRTu
rG4ezDtEK2E3r7NWyEU3dRurgfIv64ILxlnGXWqvdDDBiPOzy9a3nuCC7rLQOyN7nsHQfTL7i/m3
DKy1tp0XH1Hl4aZxsHIll0Y+V/uSPFYxXgtehrUPH7iCj1ib0nnvDGivwXuBl9GgZ9mqsjU7cdqU
hIQdbceDk5nDvyrieghMlllkhTz7lrsHyv5o0tOoRXnPS0zY/K89W9lu7k6pn1TU7ZBx0sAX8PNc
IjRuO+Q4oI70fw2X20IV9+F8S+7wJrn0Yng3SzONJ8aLaPjcnQZNWbGM9Kdl+9Y+TOcPC6Nn5+dr
PotjA/C3yNzokkTKXs4pYDFapU0yhhV9HBSQefapc8SDCNB3OSUfU+dTKXLzlCB4wtjj6UOUUICQ
uOW18BJQBsxsyVDRFN28twZAqSjzc+zzG7oD+GONaYRs6lqvoR2M1roIszoFRrEyrNaCaWKZ9shL
hQBId6E7i3XgB9/R3HRIGIt/Saz6P8UH/PfBAP8pSeB/lzCw/S1vFv3m/0PGgEcIxP+cMXD+0l9h
9zX9p5SB2//ybykD8h8CB4L02UN9n8mZoI9/SxkQ/3CkayJDQwrpon0lHulfUwYMy/8HAD76cNcV
yrOJG/j3mAFDuP9wTM9FP6aEzwzr2v+XnAFJkwY5Av+RM8DbD8R7+7ekckyLlJv/kiykB3j4KG7C
NbmO5cKqWtreR7UWys4WUWlaC2KqgCwL2nGGCUivP/iNPg+me59oUD0VyUNpTLTPY300vXtLQvbo
jpp08+BFPoRClr1NqnobS6Zn12k/OyvcJ3BVZjl8Yl+9oRcOa4Nl3w3UZNFP0UD1U01fiN6iHY4J
7ObEontxEE+hJ7/tuHuWtg1gDNAmg+o3rMVr4gUPgyF/pxmba/OBIubNkdkJfvodA98a3vkc2tYn
TgP6JVO2uFY+d7TgUsJD9mrzAPggAVfMdjVn6EQCgMXFWN4axcsHYts/nR6IWTdUMhSILALDR44j
nbVveJ9exAoIHbdsqfeEtPRHPql6ZVA3g64nL0Hb6cKE0EcUGHRIkhXR2FW2bEUDZKZo4UsTbxMG
56BBgR6iZLZtpIHYdfBlUxiNp2kBxfLhG+4pmdL3Ds9hK3OKue3h5r1ycUuEKCsB7XXfLwr0KbSM
bKUr1UKo6mobv9imz1gJEJ44Hx0trkuT7G7qQYu1YSOXdqr3NNRfgA97HdXrITLfwjw8iIokLgvI
c9mVxtVg02kE7CZ2QMq3wnecmMuRWk3E539jJb7szvxINLYtauEmz7mErn9y0uiOfftZgb3XZAC4
ufOaGsFJatrM4+ajNg42RBHjdrtp5ugOwWSPGKN/FqwTEMHOZc7cD69kYsc+iGdmuraAyRirNSVv
c/9GC5LBQDgeTY8xOBnI2I1rGk6xEj1EVKyuMFq+m9jDvGT+QDShtwYolPIqNnaeY3qN1aZycnZf
ZSxFD5mgar4yLy02GQM0QhxK6sYA6spLd7NhMiz3xmNBXuFER3PGYxlTEMZbkEfLmggBAPHucZT1
vTAxmOJszEoWrErWH6Vvns27DjkAvdJvcxgddDn8cO8l+I7CdRnwDVu4Gbp62GQjr1zih78KiV3e
fI0jofFuqH+mxDUXiceqT4EDywZ6GPiYWdpPvEQ7a4wuKOxe3XnY1UOP2S99VFjagnTaz2nwKovq
Esf8Cz5GDuBvDDIo45A+8Zbm6poOvFQu9B4M4wYWba9HnhKa+94DV50mUuk88zpajBIxZuAmPt48
QKsk7J9a79GXiG51ReM1vlga9uynzOwfkny81mHBsOxsatv9izQgfIlwIZouVTKjG0c+y/aiDqk3
PQGK/iUzXscBY3+B/s/L7JfZjt8s9ToG88piZqQPCxlbE72qrPu0nN+qmx9bDXXiaheFql/DTzhP
vhqWGXD+YrBQZd3CGTxwrlmId8MJXvUAH5dG6TWxjF1p9b/4WqGMpXMZZufIhPtWztWTEjXycHGZ
CcEVnnGw7G43JNZ7bOjN3L4gCP6xpfvboNSDlexXugnujJSpebCHP9N4LgKXYqtpwDFisce2EeWA
w1Z2IFk6ItoAVdy8GDwWGumkEwTCwqxY4J1baTf6nW6pMwOAoj2ICEP8gJZkmr147euRuS54M7eE
ldASHZKxLNApNpndL3yChfHtyXV9c7noKXQXZRHvUiXP3Xj7vv9St32a5vZSREgWfHnNZucZkANx
3ax+Z17loPkCdn9saPBJOQ/pNY4umaHw8lEvSmg9GAX2SwPjruliJfPbFZQ6SjT/PMbQIao/S9d+
mZR/qsZyxd0DySAujjP96ABfpuWd7cJ4wOUOborATCJ06gfglPY9izDfdONJjtVT6/SXtkESoYP8
gtkAoluuVVmBaBL/hc85rILfOJi+rFJ/jZYDJWDpE2BFrN3mlk3CJzOHl+qjgsjwyRvHwQt5nZik
0lgjepNEAE/LwVnRpvdlTTwqhUXneGu1zyKTO+dxzNu/dG5/kgqraWbJEWP0fVHcTFTCfXCK+S1s
1SOSMnth1Qq98tDdDwE4nl0fIpeD3tJ2tArJSbZt971MYesUZatxAxRqYaFDw+UuVeg95lJo7l0/
XJpIBBL54zb6ePvG6pujtQPiwTtLq1OENESyTE4GNLjXeZtGdm9JVn3mmqvaiBV3L/PjONIl6hzF
GF9FtrfS5A12zVrU0/CZdPocxWvd2I9Z5VBbZXlvKPnfPJFRAz+SsdObECE5ERjiK0OKbrbGJZyq
tz5sKE9no8/Sr8BzuKGwMy1GuquDuF0Ko9Or2IzfOSgXc5Y/u676670Sm4b/ZKHEbQz6cJIUSI/4
VmIYL5WeHwkHObFSHW3BIjgZzd2Icil2BnwhuR0v3YDd8qZdsZzhh1x0dsEB95RRYI1rAmZ9NJyx
RgU7ZITi1PU5Ltm6uqxaVV7tr/xQXlrrjUP4rHuSS+QUGxzDakdM4Q+Iw7ZzEQa1OSrOKDQfVD1g
Nw39aemW5R0NZmS4hPm0DLr24gBFte63JZkiYMqThAGldCpqkcPpCWcVRwnaZAsIF1kuvfRAUAur
Y/pBOY4hY5fdiMTAYNmmTpXlrxnec3egRDckKJ+vUur4h5ospq2AnE3fvRqG+yDjBF0WauelrSmP
v9Ga9fR084Es58LwMFjQtloT1+nMn13LeROSwFuXOYpwszHBAHDrW/h9zeSjNtuzSHhETCGQeCcx
osPic4ircVlVKKdGAntlDecN2OCIftnU5TlJ1c62XC4698yKmCwMrV+b23ijf+zyIzTKxy5ivBmg
SaqM7JixwBTVROLuFlCV4WkUdbK3bxSQp1Dzjap4EsGzzqOPvGr2bhlhEpfrNsi3YmDHNMbfOIoP
7U1qTsgfqUsg3HSiOgjWr3DBVyzSJaIvfNMhdiusRF0b3Ifs9PxvP4ZynzInexWiuM4hLgM32FNX
voj7n2awPlH3ffRNfCmHLyZSQeQpb3Q7+CtvND5libjGUP7Fi8LXGyU6GsOLade72ZnevcS++FN9
Nt36WcR/Y51/pf7RivQTqPK72xAIxfB0UmN0N48ZeH6Mfskq99gIjiEdGQuiRdZDjC/FRCFC9ku4
dv2CO73wjpDfu74dHkJ/KeP+N8ERpFP6lyOEa8MtZ7LZBu5E2FWc8l6ouy5ns00LFmJa4MAHiKFK
po8ZagOo0D6L6t4hbKZN9b3hFxuvEieMy9ixR2gAbJZZnRMi4gr0UhkR3GP+POAe911OezP/bEnQ
uck2kXqSFZXB8I1WD9WfW+BS0TeCtVM+IUSNki/0BC/aZkoN+mGj6v5xSGOGYdN9jIrsOGj32OUQ
CMq7l3P7kPVInxx1GvvgMbFbOqmIAkmLXaNKaxkkEbyq3Y5Lmf5YN4xjKHBNoPtej162m1wLEZtZ
v3Zuh4EMU0PgvAa9d84b8aJh7BfK5FUbZlIXGOXKYnwKkvDTGUnCsf85UjG5TEbxzeLxAxkOuGxs
mB1yfQyi6uTzTnse+FPUSpxi6i7KygWr+GNUd9wMJjryPrtYQ4aLjpU8iRFP54NNYbdaUz54DQb3
ZVRyI83P2gywg1XHfApQeKT6La/MfdSQO6PT/iNp+6fA6bc+8ge/N/BDt+fWFtcsLp9KrNoeduRV
3U1vqtcvQ+TBIbsoa7M2WMg4Uqt86vZt55AjFeJCFvZGeBL8iUL0tRv71VneDPrZK+2/q8z0V/Ss
vo8YZMFtKtoWLXXPjPzQY18CvENUwTeyBLLcSwOAmVRfSUKFGpfUly+Vz5hJM/FmCjrUXyYa4xJx
uMKkvdAtEZgeOZSuQVo+/nOSB6KzSPW4C0LM/ROXoeglwkRyr3ZSIqUhTXLpY1tFBU+skovHDN4Y
p3qGwMEak2SNf09KPg9fbkyr+vVjpOtSTi4V3mgt3Lj800l4C39xO9x6uBGJYKtwduXzJg/gRokR
vg+RVhSalhuOKq5RcuxiB6XTjFCLTW1Bmgb0EqQ8ah/0TKE0V25dv8aWfIcQYiBqEPDLyLi4k/Hd
OB6IYYx7AClvE814qNvqdeB83bt5cUkp+cCQgLd5aPWMa6/KNiOZDx3hVgeddOZWw9Quyqij8QM+
cG2KapW3dPi63dGW6VJHMMqZKm88qy6hirlqB0kWq+3Ue2XqS6xFshUGerpJ0LIclhO3ggmPo936
kOUhgyjfVoPYmMrWJSFeQMlLh8ShdURokIabBssPkOWHGA7EuM1uDJLPeE8HSnSXZ1RJipsoJhpq
azN32XPFMJrV+hEM4wnTy9WwMGhUjiBVMH+PQ9dYEILD8GqZfDEaM1PrnBNt3bcVSc19Ix1OgYfG
55zpVPyBM3lpMTgyq1jrVFVkeHU7vNC8QSVpYLJl3+2nJ9e3UCJENj3QGaiwkZnbiq10qRwEUiQZ
F03z1VnlNfDrbDXraFxnmHRUwSvTVOiLRq4aP4ZEUS2Nm14c9ispUQWSofdoFLO1tuii4fFVj9nI
Sj0H/XdFoCtLKzdcVPqoZToXKDuoQ/Rf6YfQeKWs8AyjNrL+EwEVPZMuS290MJCJZoxLeJiUG6e/
zxKeIjdvTypLb83o1nN6I78jAr3T+kP58WeaVG8oft89w9nrToKa1MQOksCzSYYBrQAE1BLEF4Fq
/zdPxbyes3qLXgdDfN4uRI6MAcj6KuB4jexqWTQJJQYRQYNGOEfPAdp7/ZTkcbHCnPpd2EAUmVc8
Wc1euTwQQIUiNO7wczx7mJg3tNUTkXKqQ8rWK+ExtJXcP0XQ9cu+HwEprJWVhM8Zeno3EF8Vx38t
s3PI3WDm3TLw1hi1X3pRXRMa0pigxMvIpVQW1qtJ9scmIgSGED6c0eNTG843zsvxUEqbf3OEqSEM
wmBXm5GzqmMLKgVR4mqu9cI06/4AJ2CAVXdin3BEL73Kude0wm+zzHaOWAPRuvFp1I51IvyLVS6W
xRpjnsmAXJnbEeJv2dn3rp6bJdDVvCZ9+rHqESRHMDW8WPl65pHfMPWh96Q6maSZ6IJMeD+383xQ
VHD2KZtZUREvNrd1gaE/xdofwBRNyQ1GPw7U26OOH455qfayQEAgW0CVG2UdtFjjhMel0N8bTUOA
4e109nzzYwiHn0m679ov9JL68Rb3KzRemN0kqcp3meTcNzM0n5KxePbL6kBOBxCLKTajN0M5WwUE
h2/v8dHSOl20BMnk8zVp/B9Hu6swgVPE1AQeQMocehKcMF64IbgTuJsK4ErLq1DuOcpOPsmlcEzk
vOWF30JrLKeCURRD+JeNXpCzmRG4CeqPgDAbHDgz9EQ/b7MS5rR1SViYupI2ap+l9PZ3UXz/awzI
M6sBiZhx4/KHn74o5dGVAw41gUVVJdQ95/5AfmF76NTIZszoom6eGgcTSV1TCeUYjCwUwDPA9C7W
WVVvQun2cMDdu5ea46ZP62+EetCu04gVv0+e2hYYxrTkU1EhWG4TBwsSjZgrr7U+EL2sTIXEJ6R2
aTfqm+fJXI824EgT4qDI/HsjMe9LhE+GyXzMh+OxGYPv5XN/8c0t+U9offrkDdfEM5caM1OH2RKh
xDLDY7zsx9cgK++zXDGnyq57czvDWUYlnl3wVARP5rU1YDl1epvSnZGfGw0fReoeSaL6yGNUl73f
n+KBinDCO1Bj39dZ+dUmWXdnNtOXGn5Mv7ioQHympvdIAOKdbYtpvdVe/e6W1dZVuK6lHTcQaMw5
TlQyuNnpj0uwCjZzcUlp/vQJuEAWnj0T2JQMub3wO/HdDmN7uHnSUuujnSu5tvMRnkmypN52dtE7
q4i5yMCMlIrN5AL+2aZzNVie++4amDc5tw3eaYwsRgmHGRAyV6Ch7zmxCNVSbM01LXnYmDG8m82B
MIf72UA1ntrpl4ftAJHxZycOvWm8ZKkWhNCJx6KwyEkwDkLYPyGRWYHfr622X5qq2dlFfWD/9JFJ
WX4G/CgTKCZiaKpbcgt7CsKVON13noZVSdMXlEkU9PoInJv4PPd/6DBQndXNac7sDytBqU68oGuB
ExMt6PHabCbO8eVUEUo2zlw6YWeQOjDVEsaK5XQIX4ZQOieChsiudQl7hzwcjlm3jqgYXDiBn0Pt
jXfWhFc1kq7FarMuMwYDbGwrApGzfWex3Il8QJI4GOM65IynGG5vjtahsdNza/ofcy8FzwunQqpz
Xt4yf5MGIu+Ib9vwOGddjUZQ5txSHNWvVSLvPK9r7mZPPLeJce66+uYx1O4yeXHRzEB0GS91ghUL
0xMuCpIJXAC1BTGNT/SxYwzuCM4BH7eISnxxbfQbfsoY0rNwYJ0DF0F1KTs0QqxsX8aUlEetjU1r
hjfNLXdFNP3kPOvlmKcPqskuses4TJ2jvxrHnzij8zNQP1Zh01VR1DS24EuZIQCDhiCEPedQyhfc
rgWY9n4g6fqumU4hX/Um8VpvPbkm3ypXeZXUZMzVKHol/c62ZTyU9/MO83RGwA5+KytiKMiaBxPZ
za7AUbQwpp+oRDsnhlpyt/6JEVqdYI+ZJvDJ3Td6wgMBx8iZ/Ex1mMG6JjeDOXnESdFyIyJ3oj6a
Z6kiACheQ9ToLbqo6zSGZF+YvB+dm3T3Ju9eZc3dztH+Nm0yyr9RjiWGdZ+GVHlGH9UYNIc88bdj
0a0lc9vSBk5aJJ3BisQXMUfuM/kbiJ9LFKQeI5g13I8Uc6M3FgdVcM6GRDQTSzC6qCdGPT9ICGBA
W0QjojlQZPcqjL8wwmOveuTYXUJkhbAY2sNowroYEgczGcne9dN1YKDCVj0zmw7G+kEO6invvOra
+tUhxSXlETVCZo2/9ozoKlAOEiFIBdZsElSnLOJ4yxpQYyADcFmX/lvTEcOqWpDL20leIR2fzU9k
NlgD43hD49Itrum+wph6nJNs3E43FZld3fke38+YN3vs8/h8G8STStmXqcS9xUZAMs2HR8bDMhhM
uZ0d4z3SmXmXQPlv63Sbsj+AHZ2B4XyUo764G4tdIMfDYCePbaWfA5/E4aFS88rzkJ8Yr747y/uh
bDcBCbsol4jvanpPbUt589B0wZp3YI3vxXlIzK8pcl6iSmIyQy2+cnCUSbs7YUzCEmC0qJzFg+NE
wX3X7f2WxGZvRpxheuWycyhmscHkKqHvinEmc9PG+1FKnxu0t0nZ7qpNE1bpthSaPKlmPVBVA3FM
5HIQT0AhqBXqPplWfl39FBV0IdOTnw+CMyOLDnPnfsq4rkjUsB78zkgIjaHl3YWKkXbz9E8snddy
20q7RJ8IVYgD4JYkSDCJVA43KEm2BzljEJ7+X9jn3Khs722LksAJX3evBpJnHGJkxY1ou4sDWUiX
S482xprdJbgamOlFO1BBNdclVut651tYVD3K4t3BeI5tJqXO4J9jlTu7ueNgpvz6rceYZSzMXjI3
ZiI8UradlU96DNW38b+6tuVRFjNnas0gS8H2acoQNwSs2ap95DNbFSapLq8c2GBTUCx0Kvv2i8NX
ePCa5J/nHSGbTQjW3QjAjdXh1vbVp10TIBi0MJ58JmyD+2T4cOl6/x1fCXYpTBhz0KKp7Q2PTiEW
h78OFj3W/fTgLio+oGwel6R+NZKepdNpESXKctn6HYe6unWtTePLcKqtvWijz6XrrgKk0tYfsHvU
bUGJl4Sekc+EmKZbYsGB5cWh6j3oawHP6s9xYfxdSjBVM2OCYooJvk7Rt1L9Z+0/LATLt8xBmGLh
v0DoKnk/wZPUxzUcz2dj40fwbIejDtWD4593HXKdDEXDuXpo6iEcMISepnr6Y3ba2StKikX8+mMu
vgk7fcy25e/shFRdD7JryJw3v7mjBnu7yv/pydvvlXbvHHx8ADhPYD9ek7wGj0PlcydSwjxd/6qP
Ayjt8SXvnhjFJoy5OhE0jf6qVfpfu9UePdV8LoWfbIuhPS7d8uXVmEKTgvVTR5MVStDlhO1uFmiZ
hieaoJ9hMmlDVoeN0t+82EW99L0AhDmEBEquMUGxxRicxgbr23RtwiNx92VDCqnNscd2xo2UcVnF
Ldz7mq2IHAz3q0ja0cbl25sxNhCj/jY1LL3e7HPWWONU8UEIhOg8e2YAcNWX9tG24bOR0Lr5yv5h
uPo45BzFlwZwdzot58WiJEeOoTC8L3+GS9m7j40E0sHadDLNGiSZ6/z6Zbx1Oze0JkamI4HKIFJo
OE56SX3hwVdV+JTF1i/xq/dwwj1fu5yw/yKixEcEXdKES/mYCI0hKjprjZTb9PUzMceXXLlv/sLt
rhHfcmZxUH6HgrR8EmJkXSeE77eMF7i1DAwwYhWZKMfWARdUIHz/PLo6Hr2JkJINb76sB7bnCtwN
XErGyGb1Q3x7hZ6mf0aQwoIOP2t+T12w7YS73wyczC5jqDTjBo6uMDvNHxdYtzkztqsd9V3N+luq
MMENVXzTuuW3zFpoNSVWPYfsdtt/a37/kqV+T6Wzdi3E/Axs5ItL0V7K5GZLnpZa/UaN/aFpVsix
olfGt8A8Tui0eaGrBKP+KiviZtloojvREoyhpUt3hJ3BOygNZcz/Hrm5VW5+m41RAfkWn0bjHlVj
snxQWHdonVjfpV260lYYFso0CTzP/fAEbuMoPQ5tudDiq5qdM6SEpIjsk5gNl0IHScmAExn9y8JK
uZGBBYJnTtgQyFj9rtQJE0qQky2/1AgpvX5kWZf+t1m738LAre+UXlB3yB55crem8doatjrYlf7P
jQF9stjg2tnpqggnzcMkJ3ICaYb27Gr+ozcs0zmTyWficN+KbAxZzUlPei2YfXgp0zBcZe8G+DEO
3uhdnC7aKbV8FWr8SaeCGlnzosblSMNHvOs8ZuBx5RS7fBy/NUSpKf2FP/XAPVJT5yKRCS/TQVbB
E2ZLudZ2EevEgkjyg1E/F18TnNtUHSvJiW/4dTOiFkaDk8GCB9P5qBzDYF48w3yfJa5gR+K81NuL
aUafqrDfZw8DeJ/PN3OxGAC1Q9iyEhyGpCfSSgQIOWjDWXfi0VY1EmaaGofUatibhLWedcdwrM3j
1PqPiIeXKQfWENnYMMVwbbv+QfKsUK7GqEEm3pmBy087FKd4yF6zBg9GpsGEWdqnya9fhImC23cv
flU+534/hWLwrq5Xn6yWjbH3ypML5oAcv7vz2+zHVNYZlMFep6wwNgyiCn7LMMxgLjm9NA6DbLOT
LwMEr407Fy/awHww1VmfnOGOKfvI6PS5pOll18qC7Q/tr7WwsoycerdlWW4FucQx+dA6zdrEZfk3
GspfpdV7klis/T2hYS8BhkiP+CeJbtxgiLtTFlEILHDiFka01y3sAVpSwKVJugN+aGZ8cKk3cyv+
OlCSNmrIol1+h8LTBEmlpoNymFv3/ADtCRyEC4hmHmEVkLtNAC2rPX4wnJUcS3GvQbZgKi0xr+ay
izi4qE/Dic5RHqPmZBcdXdGxgDsn6xLGdAQHEKtpG4u9p/lftc9sQCeBkedLEXgT14NU3pSQv1X5
d1jmvWv+LdqFMfjqd3cISZB/nu4a8/3NfvLHiJlR9hf3zCuXoOFQU/lZ5f6RgAlzmHh60JT3oln6
c1+DcrL+s8txnjFcd6N83q7DgDBakX+rzRzAl+kf+ULzvdPRvtDHEm5AGu060wVsEb80YJE9LoJM
QSTDRwMBV//BALKFzdTgxGT3L4X8F5Vd0DhatceByPGrsb8dOaTbwhhAozo2hVuzYgZOlnt1b+I0
Hd+4a4LiSjOmL3a5gTmKE7RS9HK4z12iP0auaPcWTSCnrFvUls3z1eHIwaT5A7iDQ2tG+opzidlp
rT8blnvz+vYj1sv3XKXZJUmJDDYTbNrCXEGH2rIrPYtUJIm/yeNH5phAjMyDFaG9WcQJVgGJ7bOo
QzJ+AUntJiRtdCub8jpFiHBmVxzhaLBB6zhyCvZtOxu01Tzywh7dBRl/a85zMwBYNELZqhDnuvcq
E8zqxkBfnC8ujPz4hEr1PYyaLb2YRC36mWJMzrWbhorCAMPVTR/jGl3Ce0+YPaIq19OuYGDWFjCN
4t5oMXx3JiMt9CHRiw3C5i0i2Bf6KInk01fIbTiOzMu4y1RYRVm9rVqdaubh1TLgvEmXKizwq+7E
TFlpzJjbENSECE3uMh0qLhLd6OXFERLMXS7dq+x5p6WFkTwsC7HkJquYaSV1UDKwoh0DHAEeDyYm
keaRJTS1jw6edYBk67v+izV6pPj2lcZMEsnKPlCN7TU8Rpm1ahrOcNZWcn7qf3ApOJiqDjL+VjQC
I83BZcwFDJ20SozdnGZByhwAQFWCjmC+RxpE9jma/uij+YDL/hZVbBOZ77x2KnrV2+TTxOE9FPju
7EXH5Jo/6J56rptsOsJ+/fDNNOzYY74HcbbnJaOs8KpB9NvmDrvH8k+yPOjct7Z2/mu3DOC0ZMT1
M427uSz/+KUW003QFnuTT79I7cIuz3g4mUFJ9Fdso+mub2xGpSihmfbHwDoKfutfVdj3sRzeXN4r
OweezK430qc8gTveqCwAZ8SPulPTWR8X0IQxG3pOfMOX7nhoOuejw77Q9uz+Rcn92XeelobdGKd8
tR5rEKjHO6QBFK6GtPbSqxcHy2sPVtFKWuIOC8efJJl/4iyH6hdNjyOmk46uq81UVp/a5J3dfOVl
YsiqM/9eugjBlsZ5fnbhqRoJ9QXdEHqrkS6xNGK1bnQqLO8GdY6pwPyP6vPVMQMBoozPnYurIp7h
dPkTrFknBsxEsxKjqRjdirl23zr0zWTikVgoiowk6DIlLpdz7skx8GafBDLQLuteL7UGe5U52Igj
H7MwXz+3PygLeljatbrkaN1gL5+rhM9ryogeI0/F+34w971WGkGii69y0FDzbUM/6zqglzGDIB1x
VdBc0wAB4/xy0opC+SWFahkJyn3C/nkoKuaVkCeOGVTUIAEhN1HdGyzC+TE1JFbmOY+S9eMJ+i5A
Gm3YL1X87bpXo0rdbS6Yy/qry6R33BMG8ocWMN2mJ6PBLAIck0PoGrvacyQ42iXSJuUy2vtywkEp
0hr3p4EtKddMZ5Ova3A+4ToAiVJX7IPSOnNumsIUsBxRv9fRfeA7wzmsyiCi8+7xXPXsReqjw366
NRPgIyn87B1LGdQz5NR2at60HOKitsw3Qf9U00RIRWid/SpkMEmHjHfyBwPihjvD1KRBdMq+1eKX
x9YAis8MBHgVmei9F2vG3im7fxXHT+Gnjz5g9dhI1RUwvO7yGyLA3Ybg07RZasvHoWW/yk78M/BA
7jKHe5svhjdKwrZY/edTy8yKLQYHVYUHNok5GpkEaLzEYTHN1n9V+25zUg8T1RN6pG0l4UQ09eVs
xI1kjAgzco3DDyUmkyr9D5vC49pKZEUWtO2K6qU0icud33FLnZuwZHFk5AeyRQnrlOd6OHM03OiV
d2LV9fdDDqy9t+NjLuhCmYhq8CbnpzQ526GGqD/oK7xa+Rcrj0HmiVNZVvPe1OaHvqnlO4f1YFwG
6zmiD/a5BJQYaW2/lbZCiFg+0sEDt8S5oIOtxFhRmg96PLXvtH8BhfPfhjUUHifWBaL4lcrz+K2L
9AbC2XAQ1p3zosMV60kONh/c5UslYLOcJs5CQTf5h1NHj0VeMG5qpB/oDcxRfbDnMz1fTIXjtD1y
HEbhNQGBDvY4X3r7ZmGG93pMEwRCv2Q04Oh3wO6Ui9/SmoiQTAWJs8e0z6CF1YFsw5yczF7fCgS5
E3NMhqxDnL86Vak9JCJ+Hik+fB36XD41aRM0E5xEhyrGPfzI/LXY2uV3Dd3yhZHJ8qpAFTSZ/6Kx
9t95TB4y/00frObFtBb9lUQAUvs0P/Gc8WWbtzFvj3qf6UE7ZzQ0Gf4U5nFP0qNghM8EagBqNVnV
eWkSpl5FvpB4muvzuMj6bBW2Bs+fpyfWbV70Umdg5fxOA5fI/+MKtz7/96sBr9GhmN27qWndGW+a
u4lcFz5QWvfn/z5oljDqzX+/lORUYGdw/247F4fhEcoV8fZq7s///cF/H2pbQC+aYW9YXYXwnghz
OIsx+/8PNHoX1IBIMg6RNpyz9b+SQhbHqMfds6TGTasc4wa7nZyNx+5TJw2Rqq4xySDyX7FeGzfS
lvqN48CTay/qNNbc0WTOt7fLUv0GulC/4S132lh7kOv/+d+fSEvc9UYuB4TkkyayBcRV7mahC9UI
PcKGMKpdwAQ7D7WZgEmGEBcIg+lNNvbLbfSs+dYlbn7JlzK0+ZLZQvV0j+ItH3xu+qKchqs1RywF
Wuay4kU2hpH0Xi1lagEf4gUFZi2ek9rvr1FTw5Stl/4qxSrBYQbGJ2xUj7n3XPVGd/W1iOl23Gnd
9b8PLfIaYnH6g2nxYnqTOi5Di1yxfijWvzDiZghrMfH0zOWDGs2dDQeOZQdhp+mm+BpV5E80XdNX
Sri+Tf2VvCPp0wFphzwMkW1vstBvphZds66wKKs+iiaeNkdh7uMDYyAujAZoMFODip1P3K4gMuNp
l2Wurlah1FVglg4mmyWE4CLAKJOjflu6w5XOb9z9UQyUZKK4oDDzn1QbpwP50gRzwcbM9U+RQg+q
nOyGUnb3bLVsC2qlX+SgM1lcogtkW8IroxbjichJeAtj2qdNYu+LxpFPrt7LpyQt9gV+7of/fsdY
17pOHifAIgTPLu5DK8S9cVNxh3e8I53Tg96sI5ce5BltxOLQEGSyQZfXm/QJjeOAZursdLrp922r
7GeufPrFNaLv3MTCovyWygC74ODno6o4DKZ3aT7K3xWvnLr6jy+MfpctbnVx5DVGjGN5xVHjUMyG
Ncb1NoUz/jDJtUPuM2lgaCocauPK1mu8zRYNcr01DfeiECX5OID36bD+qPq3hKP0U2LckzsTZo/N
GNUiq8YbUwZuQqtR1VPY6zqvrB5l7cHfpMXwh4P0Kw5Tx2k1qCVYeLqOAV0UA3QbHXSpRS8/TL8+
ZGMRLp4+vfsSozeWYPwynOtPsasdhEu8okas+pmsz0SNTLOl7//fBwjuobJnGXoWL1bN2sucFW/C
5DeuKz8GG4wYP9Ydd6huz6zuw66RekWpzN1UNrgbktT41WdrCKb4felQfSLvKcJFstXx9XM+z8EW
WBzvneKBxK88VWTETzWug5OyrnIuSBawB20UjYWEJQiEzwMyi8lVOm05+oc1O8WuyaBkxVGZ7Kp6
hJni58ajJgQYKSZPto1vxGoeMowE/HUvrBT2E9d2eQJ7iEBRF1ASNR1H75cBXr+6cIfHjFJH2FV1
qAmIl1HEvasw+zrs9eIjatZ2QR2iQcPtN9YOHOzldoidf7VqplMy0Luw+DNomGx8XOBZTLGj7Ruv
/7CdiQCrYz8b9XxDFP9m9ijPvoalsFAhQhs1O0XrHseSG0G2vo68m+m1sgpgjBygSGzHwdLT26jz
PhGSRX3SrGObNquE3vd7MNzpbvQ1mjNol3AQDPbxXJmPxjAZj+NMjm90vhufmUoHVAp2j3TxIUqQ
B26ymcHkXdvaxkfk3gtzHBH7+yGYJ1OA44w4dbROdbDqH1Wb/a5AT6rS7FprzjbSXbrR3P+ApL6i
jJQDoXSbo1VFw9XRVfs4Qe8L25rph7I/UYCmQ6xFapv0WRTMhSRx4ZENb1V1LLzmSuwIy6aVhqmk
wC1HCfFo2GEmL/U4hyPF1zbq0SGz4vGyVOV+AOgX+CVwGlPhJpNeeymYIG8e6mTJYbeR8KPPzdur
Nq7vab8v4whEVLmauaa/EQbwres1PI1YOsYZY4JrIODbUn3mxlIcwIME1lJl+0awmFIxwghnsA51
Pe/nXv4rgLKWfIewWxjFCOrymuWzFghoFEeUpFS0jwnwsDBO5ZMNg8yprQPFgR9D+jmn0qcXoPsz
V9hDNaDeMA3RL5m5erQMjljVtDmwKjUeUtsKZz26xQ206GIyth38vG1RB97C5htXmQ/iBzLKWCGd
A5XDALRJj1EAHQHgM/4pRKFkOWAhIyJ/cmtu1T5ReHayV+ZchANE/SPMJ2DEP8PEKuUU5nkGbjI2
9VOmD9/uaJ2BOfyDpkuPQsMNSPfaAwrKvi3WxlAOVdh43JZATnpOPPmPH+0FdS/bLSiXKbYB24Sa
J6Om2JMyYNrOXAf/hBuCC5XTxNSN9PCMitBypTD1KHD+M34QG+JUjk1AcRfHgRAWOtZ6pPQdwHHA
wnHykTX1V79o5g4O7YFcVLhY4gzTJgA+ZOycdv6A3HXQ04++mOU+ioZXzVmNyLjEnQRhz7RePWUf
ir68ZU3zQyLro1o97h38pY0hPXpjMw76mfiL5QQnysGJFnXIXYkuVav4yN38IXKLQ1WBSaoK7aJc
GOON0f/0GDYYxXpya1EkErFIVbX6k0YGtB6GJzWu1cMUTJKwC50ZYCnHh0IgEqt2ekqkfor6qII4
1v461XTv8vIlapL5gJlLkXcYqvfC8Xb0MLEcB7Y7/KjWDfB3rc5yo3/PKFHQIppfqjbHG+h5BMIZ
Xdbce4zItIPcGT7o8oRbagB0aqYY09l08aQi0DFYvOREe0kEVhddHAhGYc/T6w4RMd53BsBwHTlB
aR6aXYE1oi13iTuhaWUQ1Bplcl+s4KsQ3eqWnSiwVEGgix6j9rnBj4tcI+/jTAtzk9yr/gVMTqAP
zos+Y5ZX3kOXqmnjielt9kil2WzC7HY4Mh2XobFLHNmuhopVmwaKSXoMdCy1NeWcc/ABtT7wLJW/
FmyxOFlgK2U1jJGFtEc6WOfIo9C87ncz1aptkf6jR09cZWXNO7yCx6zpioPvZB+pHceBvZRfnoZR
QenWxs5xX4NiLkPP4S7eqiEQCydiisg4uVv6Dyv1iU0coFuKwQ3er4936jKmy2uaApVJFDwBYsTQ
P8zxdba/shqKU1pVr04+nwdpftQWkfE2Kt+aQgTAFH7ls1tE6tDMmPKLVjFhaPK9O3gWDXf4nXPL
zLFPa8BMWiDmz6aRiwtq7uq24FKKtMciUuAOAKP8yjJJbWPTn2fz1W9hMAHjLwHSjCTJefaCNSk+
KB31twXup7mYN7jKJjEASgTP5sVzmdn6uf7Fg7Rq9HfDtF76rLoXDMoodebKvLRU2bLwpw2FZETn
Gtn6O3fswnFYSzZ8L71qsjrDvHljXPNoi3o1MykuMibnOS6fGOzUl2+Q4fQHrG1oB5s0fowpr9xw
t8QpScCvk+cGTsO1NqTcchCFyrOxJ65QJLeaTTXgdyL2NW/hxLOZJmcum1FvfFPcUPMU422HMQkz
pBD2Tozm1+xO9FbRAsKMWT2OGrk3JsHJWbPrDwqV77o5u3CVvGNL1evR8IgnZQTruYhYzwZhpUPF
i6v69ziPvlxrfl6o0mQI1gT8lPZ2J6mn5NMfzbq8UMZhYR/vOYe/4Jd5Bz+P0bCeOPfIUwsLadcU
04fl8rRiGRNgNIxXUvTlXgwJc5OYu7A0JFOuVuwWb9ZXE1O9a4R51bmT7URPFV1BlGNxl6Ovz1+6
vrww4rNIs1DWQJ4SdQWQZJ0F+EOedMP5WHVE3u4Hmmil5/wKpR77grxU085HTYrQwlFElAUbb401
aolBuZaAbG5xPR1pEzu1Gmn0GjkvzWkssS1Cb4geufrQ85igcIuleO70kDrIF5Ui7kT0AiJSc7sr
MeBID17ZUFwrVT3bLgKf1w5z2GXxlwev2CTysHnuvSw9ScZRuzDLJO81ULtUc4ozTT0NKbmJr6Fl
rmSTFcr9sEwj82fSzCBx/DmcKnwnvUHjLDiBoazSh7bOj5DGNtUMfM9tzHYLUZTXHxjCww3TEM/V
tOldeiuHoppPbsPPIba9FnDbJy16rBw5Szu+bosnETeybmMYtLQPHNmcANOWh962rjxP5Bm9tjv0
iQnmeWBTI7FCohK/upmh9GbdfqYwdh9DRtbaclOBDAD3zMqv+S9ihsvLDeOC/5tidBODlTcjhcFf
bBM4jtKWwF8qp9pPTACcmsZTmTyLTN6gsf4WIw3JnM+RckBdzvra96we9Q5vSsn5vy+esMrc6oSr
I7XpdRcDcKAZemMXiRY6iXk1c3WLyuWVnIofAHxjsJyRFoxIeCqjNDajbuxx8GtBk9qIgv0yMOPo
pr3BpR5l3gMVWEa3PG3JdSpco1w/glppzWnSOBxF1M5HJcly06rJLvnwBJnUcE3yQkJJ6rp4nETb
ikNLtsxHt4dWmRWdA2U5OkHjyXDioZ1R5muLdq0vfezb2SB6SgMIfQ/hPNF7q43lYy8AAAPNIsYz
Cvx5vTxrFh/++5XuZHg2JX1gbO0n1QDTHQmdBcvk/Jt9Ue6ZUpgUw+8LtwOYWFaXemrb2+hga7Gc
OEwHSmYlyBWA2/TaYg81s2zvGb773gme24SXce30xH2nyGnunHffjen6ratjRD87ap9w3gdG6Xtv
tKmUW0rx3uPjRC1trIdKAHowoqrHDPBJexHqa0mBHvbO9QbOb0elBI9erB/KRuM7ZlMX5db6P58z
/c3xXPcV9Cpm4zHO4jcqEPVzEk8fIipIosTDu6PF9VlRKELTGUZk4oLxxuhHJ4gaUspDXpiwFz0N
qnP3Z+wi/DerqTtPXG6TDP8NO3Sa/yy5+SlymccvpkLCaWGdSe2fFXMosipy2YxDdz5vHZwUoPcT
C/CmBbtov3C0QGH60W20uzpCfckWRlggvaoV5y3NFCZdSfNAnCEd9QD+thn/0kShANNGdr0Ox6cD
onnDpS3FUg7Pae5PNpasnTShgnPOOEn8hRt3oS8THxcVGwMlKOV6xwH2fW703Nsqy6BEl+aXgBHs
TzWXH4NPQ5vUPsbI+zR0VZ2JBjzOXDx3q+qPM64+zr2Y9rDmKajFieX3N96X9PPGM4dGJMWFujMk
yBO3jItI4ffNJrqsyNm6soIijh4yVb2Gh5YUm+1o/LVBBNz6RQ96ZomsRR3VnGf2B7GrnPRmJVTu
kaI7iJqapLGRZwoDwKfUUjHi9rlJ8U2AAUzbV1ZRe0JGSuV09REueUt18wEMJOAXMF3gyJZT7/p/
BwMH5zIjFCS15KFZ4N/1g6bfJKHAsYEUnuCODpjxPVfF+KBr6cEx1D0dTa4sLrOVKvSTnKYvHrsy
T7hqmvUniHr2GNqvw2wqzl3HRUXQFhPymB5z05rPacOR0cE218/en2pGjZ0GkNOIDvbivWkwspKY
ZlAuZ3BQjXcHPRDzyjAeHFe/oTfslmEMYjQqEvaMAmTuvtAD2e/TzsM3argfZZYRXgBAS4uSSRek
WFb/JmwDUEXTnID/jZ2B9nWj2QHh7EN9utRu/DnXBKbII6aMCA4L5SA5pBmchQktq3X2meVUYXpj
92z3RRy4udef/ARun+j+QIpM+/lHMxr7MACxH7ILN9U7dCu6rF0O2p3dbrWIqSLEDMYLoociS2iv
5OLLxYAoZIgBh8O036y7QmddzNy8O24c1glPvlcRUZ800H390GHiJaO7ZKe6cOBpmEDZ0vE2LoU8
zEX5PBimCsiIEK2vmM8X5pZQFEmpNr7XYG83qAX+tolsSofaKzH9n1lfnmJhn0pD9GGyNJci4fTj
5Q6XE3IK+6hbztBIjswRTdK9s9o6XYoODsiJIkYQNpH1Z6mjvV3AqY4Avxp0fpRDshbE4vmn/xMn
NLWoTJ6AEqQgDPsKvpKfP+HzXWUS67k1k/IAqQ9McF46e2tK36ceCaUatG8mA2lKRMZOr7HLGQp3
xK6fVLMvKTOEKEAKBkTyHmPrRVQYEZtpvkyr6hkp/1+iWWfaD48zmatQBNYMSgf2vBvQifFH809V
wTtfiOoM/mzazCOPJMAHlVMVPukaAP8lcs5j3zw5uQGgasICTNkEFlsYZr4LkHosxdnK64SRzGuy
Cppd6WgnkqPdlveGI0f9TC/bZvCwBWkJEoZqujAS3j9LUTFdz8wQGPozhoVZ2Mxw6jBxWZPUggRP
+xKb2R4oQ8SeQRYviXGi15Vxgt8G5IyYfD7govOiz7ibk/1YHckRcliz2Q2wTWHm7N4qnemvKIdX
h0Mj+QeUtFhfY1i8o1PP+ce/Ts91Zuy1ScAU8ZirkNKi/0LIA7DRFb+RIFGxeI7r7WRyzN+qlqEo
RxVyRuI45YgHZ6AtY44wCzbMH2yZ/5gZTpgctXEQ8Yy7gC3HMaD69/O2R8UKSkoISD3xJRhesWyS
RBuOfGffWpxuWOW976Gx0NNMk6sMmdwnbwRcMpbffm7/4cj3Guf1y1DQuEFLz7JZGbnOWLqk4rQj
fZJZAK7SCeI+CjBKERBgIXRyrb/ElQEyiazXNqOw2V/wlozNN90zRMdcJXBNO1hK19+W0fw5zwTJ
aVJenQPZNtGjdNduFswrF/b1fTWgBeaJEe3EVD6Jmw2a0zT3omFpIrQScjApAHbtYkzkD/QZ/DG4
AaIAL98UY2/t/Vy7gjUUhQIXyk4fSaJD1sy416LWtiD5N44PMGzkut8k+9RiOhK5XNUlxIO5EdGu
gFp1EqneXPyGc2tHUyl1WdUWTykDV/YKjEIE0AXuvggfwTbWSSb6kR7Gnp3sap+3XGXQJVgnYcGs
F0weSEbkekxBrKw1pmSGk1CIpfY8FFiEKpPMdaWh9TtxH7oke4XyNI5djrlzZE/qiviRXWUu46G/
o6P90lrrbkZ8hId1sDQJtr9IxEdfwb3SqlShzWLnMRoTQxjPzoABmUxOdvAemlV3LN0ak6zHoKqi
utSwLXz/qfHVxXF3M8vygNPu2x9de4/T8pguJf47CBZB0gHThnWOcj4Xf+NSf55djutkYN5kGvdb
y5m0jVXQXoWmysIM++iaZYuDuYismK0diwttLwSIGiSwhqzX4vblnkjXt28S4wIUFx8Kpd1ypz71
Ngtt67F5z+lkEbZeQK5WOAE1nbfGLKavakreOpvgDw7rzqKpzFdM54bVYJRLJ/B969kcAPQ76Vs9
4CGK3IQwg7Cng0w9Lv1UVUbo3gMXntJgh0y75cfwcdZY7nQ0rc6Gf5xmGNHzp9Ry9p5b40nOSPc2
a6WXC+zRNKklNdJqM/puvXNNmmHLrPqbu/YYauqHVdJ8wMLMOx+sKl03hc43JP428L8ObB6dHKlO
HR0MKvR/bVUKO1EltMWOSPEYBJ7YDN9bk1gJNbF/KQrvjwIfxsj5kQt7ux9aeXVBMBOb9i4pQ+Mg
S3ljNFl7nSiKQeauGNWI4XVKAdXphS1DyKR/R2OG/tcdCA9VE8Pjuur8c4NY56/Lf0+PZJQ2fxD0
AsXJZ2cw6EoAMR4mZiF2hDCeYlcAqMTtV8IaAY7BC2R10CKo9Fnrf+kXM6zz5mOK6Ynw7B4Drd9x
xXF/hN2O2+o4Tg5Ho+yf5ekUUvGkYnfToWFTsGX3wtiuBq6xWVNwHENMyzkpQo5bbYwMLhHwyBsa
pncLdSmTxSPs0PC3zox52Xqz0x1J5gR1SiU0F/QT06QFKLErTcwEGgtuitjDaWw9SCdYqGrHmQ/m
GJMrobFtIDHa897wPaaWEvjSpjL8v0yeRobXnLnDuXeL7dT5dzlGd/RMm3S62gFrwACuceNGn+6O
crobOid9Hz5pqxMpjjCrsgXmf9ykvNCAlgQKdhnRAjOw7XW2J0lpsp/pwk3Po8CDZFPgVtRrn59d
n+hC8vfC4iLrRXSMs9F0fjrtJCV5jNfMN6f2QWQ1E6M3WDa7uGBavW5f9mRU25SI/0EN5GWT/n/s
nclu5ciWZX+lkOPiA2lG0oyDnNy+01Xf+YSQq2Hf9/z6XPSIwsuXCWSh5hUDh7tC7pLuNZodO2fv
tb0BdqZ7yCyJam95WMc+B3aNJ1N1fbbt5+yWVugBI9izNdJHM8LmWgfufNF9vCmE+UAeAcGpRH1o
f3hXr2HdN1uEaid4DJ88iotIoaAbUfKQ07JG/z68sflmTYKR2n9rackTvYMdALHdj1DeaRwbgPcR
+UR5egWWxpBKIUuTJUOCydwqqwb95BTPJaSOUzeKkEBcJtcjGo65sR6c5lOnfgoHmGMotWiZRsLw
d0F86ynTQMoNfB09C+83M+n7LKFm0tZ4KfJFYbvkkklbPLh24vDqAT0hvIU7HekRyuyBGm7cUr11
Kd7j0EfCQpkQ9Kci0ByN3MxlSI2uLdCVdfIB3HjGiVJT8NCyS6Et0ktgfuz601dcme9W0qGz0OIH
jDN0906F63zInzpR0WJe1q5dCthT4RI+M/gVZYPB/i6auyYu2qOIWprsljikdvCesQmfA7+5U05X
8WSEHjfycFoP88L9noNv382S3SAcfTKC57zHudLH5Q8KE/kmbIVFgOBXJVBE5bhRZWPu04aZtFWN
T1GC8JA2Cj62LFgDhZlvSps+Yww9s3D9axkIltjQdZc8d8mydHrK6vGuqm3zXDkzfvdzK6LuXlpD
fKswcZo4FG+mtuN4MVhyvV13p3KMN16Zr6rJbS6hpmuJR/lNzm9zP8oP0MKARySRbMLHTcR+D0ao
ZgT/4KUiuAXiT5wI5xBUF3Vqc/p0A3EsB8oEfppt3svqXUWCJ9qJ5h08Ma5aDj+mlUFM4nWBlDP2
041yRi5OXj1tEhd3lQSgbwOUREvDe1Mx/PFTpKp4HaTxVROheG3tuN95UsJqsUFoJ2FJ7IXfJXfK
ZKKSpPIQMzK7luW9Y+bpjUzH7xRA944mG+OD/jCMvCV0BE+RdxcGYjgIIkYtcyyPKroz3PGLpkX/
yAacbjvfirf2xCKAKZ0hUB29aytfh0aq82CXX9z4g40tmqNRDKDmy0Ldja6FOqUJqStz0d3kBRP+
jOHJti3m7MpWR7BbhVSjdNwzXpMGbwz4fe09MTk1P+qufOSp5u2IHsMCjx8ouQqTIr4EOdKsqk2C
Qg1SuYlEYrF57HRtm3GxU9HJFcyUSiW+XOBnoauPbUpWqyQnfOW083Cjy8qGZD2Ic1tckjCUl2qY
VjlJ9SdJ6HtDHhWkFebGUUX1rBdwTRcf+2hCOlLv7Kn99AcUyvEYfhBtjiOh2kkl70HT0Xiv9VNf
PDmgjnzAUKu2wRcK2H4bBd0tyN93VO+fwp3564t4x5aLP3a5e4/yNQmowwVL2x7evMgsuXzpT6vJ
SMdEtVSRq8rTDD1W27dtPO0zl16ANwBrnzoOX87Ic+5ck2bJbE/YWX0+QnoIScBGe7Cb4bsL5Knh
VMfHTWbSZOGrnQaiCyZ6bTrsGhI713k13FUWjmAyBh+iqrtQLrz+oHYiUGsB7bPH2RVKZtu/IdiS
jNuCkt++CxPvOSuB0kZku/XChO2rDrHrwsCiiU2q1NfYKthR8H0in+kMbwVAIEwnfvirzav9H/Lm
/0eUPk3l97//22dBpHQ9PXwHUZH/K28UqOj/gCj9rrv/9ul/40ld/Q/go0iyXMuSApsH5NK/8aTa
+oe0tO2YnvhDJ1X8r/+DJzX/YVoCmin/WRZ4U8uU9j8BpZb+B8BThbhXKs8Fq6D+3wCl/4onhVBs
e5LoQcdxLPwqwuT/f348RPRp//3frP9NwIRv9EjrAL+Z1uI4J4ojKF+N1qWFmlevmFHxuRpRShQ0
rVLpcj9NUK3WJd6MihGiG9vjLuGgKLnxpc2nEUBmyevuwTTkCQnwXac+RZ39Hk2ElkH3yL71AxB1
F3XYwbjzB4V4m5l/r7BMkhHcuR7HDfrYJecuA01c5N5Lz8QArq/LofPCtJkUY+ym6Kp3lvfmNGW9
zj1S2Db/6X28+wvR+r/yLrtDFdzywwre5/9MbpUuaFjJO+Hh2DctJeW/vjS5ZwWjYZB95I0pd45x
Z2TqzADs3MvmGOvAXsdYXM8O1h2yolZ16W6LqP0OcsYbgT8vZlifSclw0yddgoWUK2/afXKEqtNQ
nYIG70QrdIe6xvJPMegyIWo64Lnxf/lBLPHffhDWiWabX0oax3b/y3uMGSoqQnrZeOXBC1ile5eX
ItvU0XTPKUtRmqGsk0kcnBqGxczckyWJxcTP8z+/oh553f/lWyEGxrJdngThst6IQvnX1zRC6Tin
yHJQ6men7ME1neE1GOQWf+dTyL5+CG27o50FlaP0TUEDEc8vU5KE0GTv6jqakzY2wBMF8jIOOYIS
U4bdhlYnOQq196rS1tlr66mzU/mAaWfo1abG8rZtwcsZo3Oj8vo3OcTZoamkvQlzr36JBYpsr77k
k3kLMxOtb63LNek1CV5XTKJ4SY8+7zLlA291lJGDURCwQOLoPfXcQE7IB3eO7Sizl342T6Rv+G/L
Rh59LNJy03cMJgFBCQ0fV0DObSGFePtMENRnVdaaxI4mPhZNjXUjSTdV6KOwT0LvEigeirqHZNke
54o7kM8qXXMRqRc8g9glLuKZTAv41jMTBhSba88gNKCH5Jm6NAs0kLe9mvFoEXv7McKduWmcRww8
w1N+G/pGes7S7mMsVXRBHoFVMMjtdTW/19ieDxISPhgq+vUet/ySUUcVdet94FrRfeNDAcG8utM1
8aojXAQ9KW+bc1hxxEHdHszkyUHyutFUy/vca4ozixPPBYohE4leZncfdYZEtjAHtZuk8+XSHqR6
gD1Z8k5MbtZcjDbFLD5AX2jL8ab0XJhLEB63ubk0Rcd6N6rkWNgVI4AURv6UQqurJn3WU3Ak2dT6
qAeu49IZfAAqSb/VnY3HSEQQGWjlGpU/75OyGnd5mZzbjo5zHDxhTe7xdsX7oWHu2/TlC8GL7XbO
EQoGjsuFo26/DMzgW9U9ssFBL1Gus44X1V1bxmLx0xgxsmIUSDzwE3l2eNrT0r4NGSvswkVzoUw6
TXggw7s5oJlv2teyQ87BebBXFXYeY24ep8F90plPD6dpXiPdPHDjZGzjB+Ue4JbF/QGrjC0s0IWm
dxw+2wk0eY4pQEwQq/QAvqbp3YcmI1S9KGFkSa/9YXK7As3gX0h1PDMiMgUtvyTLd6SA2nQNrB+e
nl9hzA/cX/wacomxiuqo2aT4PDYV4tM9ucS78Y/4FI0VlOMJ+hYPTA2Hb0ejQgNdvZVZBuAIpffa
LECtjpjzGKFyxewAvc41EgimK2+tGoIDCIM96bKaS71fnsKiRXMp7Juoj61LGckPDQLyWn4VrWdu
ZGckvJvGVx+inpnhMFSefUsZ/IZO+BwOmFiaEiEfM1lnlS+4xLyRb9pKn+hOSa5YcbmaSu83Hp/z
2MhT4YQYKULcWY5r+ZBL4QjPXfwk8/hNxhSIjNvva+TYUFz5gTLTBv8W6W/Pp5ouwBEnwAnumso5
930FDqOenlCoISmo5Lo2OudemKy3yYr3TUyaW0+intWS0YnSk1qeHljvou7z1E88oLWauksW07Ye
4CTvsrzbBVMETKRRz3KE34nkiXYP/+oqwnqK9FfjFM7Pre9gHowM0EbjXGOoWB5VNB3HTDyhqby3
Z3kDRopYsxIRsFgcIOP0hpCDCFN76rbEfm+W3q9IYgMNdfbRNGqLIocEsLl7FVJ/pnMdPHdhnpzQ
FL5WeH0UHMaytj78BE408tVw7dffqXCIBTCc36a5xDnBlTWSDq+DsMBmLKk0acr1t4PmYxCYRYFe
7oFPASllfbMUM0iQQ3aSEW0Yz7cuUTl424ErxY5gdROB9nSAZAZ/uS0vuTm8qlg1m9I1fAR8X53A
0O6Cr77LR/3ghvTtSFBEs2Yy/PAnqU4dXux1zAUnFph4U0PDXxqzjaMBfIftuR9y45SaLr2spD3P
sVpWf2yuQsYEH3jSj7WBjJDuw8EHKbc1S471uHnMYp28GTFOOH0/Zb33idyCfHiDhnc4G/ZqiJu9
DrS/JW5EUxzgty9ug1AjH6oQCgrvNh8/ndL8rZNFR25692nkbjGIXoNJnmfnHlXTbSj0sBsMb977
5K4Q2cSP1Ey/ENv6dBp5ENB8I1ok9k40Q3jqiIa03EJde1ec3MJ9SZ0k3ZWjgYfHE8FelPIRSy89
wiGmL9uMr7O0xi3KLnfvXbH9BcRlZh9GZZZsVgSxsraslegUp4PWn/ifl58LbbpoxPtkJ9de58NZ
kkZzl1iteUwQLZaqYIQR70MvET7dE4dM9gKRrN1PG1KVhlsd4pVJUG1cuIo/WLaRPMjlly69hpJx
Q+j6+Savi78/PLQTlnaip45//qLZG/VGFXyDOLsQYeny7s/nznkfXHSDuq0x8W6olxZ7/9WbvOi5
duttnJjDG4U2TpEc9kHRcmLjc5OH3HJwgedJtZsnB0LlhALHj0amiAS5mCgoKU3uGeA8qwaIwNA0
w7Ea1YvvWrdVMDFIDPt2D2v7bTSjZ7/23d0YuskWMCbu+RbWBvtBMsbvVceU3YfqJYb6l1DJU6EK
ayNx4q1yYucRQm3CBDWwYdcPoitAjdpfpV+/op8hn0/m1BfBY9zgkKotMrHy+jRDYcQ2hSUuJJ2i
H5DmdrpIzyMpI+gP8JPq6q7N8cVks1LQgtvHWfa3YUe0XufE36DDaPo2hIBO350iu9uLgYXnrvmb
sxSqvv7pVV0w635hNcXbYuE9ot3Bm5Myo2MP/TEpCfo6KbeOLYuVNOMUBku3Blh7CNyI3axO5Smo
f+HAibgHEF3XN9ldqOqfYFzs+1nzBWppj8ltWE9Iu6OYUXiNT1bWQ3cvBn2PPqneTLVhXmwG6nUe
RVD+o3Kfk3a7ElnDukvLS0JQzkOv0+egBo1R1s2P0+DgU7/rMiB4Hq8Dljmk/BXtvFF99r3iAEwN
+4aZ1G/MSTAopvSbGTTsDXzkKzIF/TXtfgTdTgIuKEZdqcz6DqMBGfUNplpYhehtH4aw/O2FkFzj
MSXUSqRfzETzqxjKV5W08c3IsDsd3GhHdu1XTJLVVS5uyz7gr6goozTQ1TEIaF0LSY2boCUuU3Xr
1qW3T0d4Mq0ltuCM7lsxAnyr8VmyQOetUcfssLFGzk9IOd3yubzNwgwTvin1Qp/NSJzDJkroGSpS
F7yGFSEojDx1M8ip2dcueUxxt4tS5653bZ7z3F/udMz5WsLdaKQrCiaH9CXdmR9hIRlToMGUQOWI
CatPA+70RlhAh1vz2/DTHRsuKmu3zK9FMJxqENg32kXYa5T567yE4pBcdWOMCy3Q8x+bOdhQ4uwd
O/d3finoIYkCtXRQ2KjeA1R6i04+djOYYgnsawfNSJwziCvJazkEqeOvXa9KNghDLzF2sr3tFiAc
J/eonPDC65w+EA8Pc82CFDpmp86tsttkZIYMokHvGg1Jxw38tzToxAljlQAvnFxqQDNrYwov82BE
G80oMIZHyZg/eZgidx9OYGu9rLpTVXwgGYyoS8pCtFySnCr8GJZnB7u26G8pO2+1aqOHugrrq/CC
K86kHYN241jIhHBQI/8GjNVex4U5DvKGC06vf4PZOfOtv5TA8rdiJoALjRRjwGJl2QPjgXZ4Lkat
QL7DW6sshtW5B8g77Y6YV8TdnPsvtBsAgyi6V2ZinEuLTE6U02BxiwypP/LItVPlFnJ1CL5G3NJR
CgjT0XY1czyAJ7f1GeMmohHi5vdS4lJ/BoYOTrIUzb2isCfvg+5d1BG7hNCC5t4vIDJgwQv3kCBm
lAo/T9iU++KPpHhJK2hGmMi5jt7K0GMM506HKU/vByxLQUSAY9LyqobN8BlTElCgc9nDecE9deO4
IHl9YJp2F56CuU0ILJF3RtP+SoNtiVRfCjXt7E6y88VXrRjzFEguJUTKKOPfofG94TjZsIcRwaFu
zWZchmox/Br53fTGrybOzmJOr8wiUS1kFGuiAAYBc/vHl/csSpwaGZwtgwdsV40m9WwGx7KJjjH/
1qqIgpdxaUtQx6BKcz5Ik7pNSg6UvptARRbfVvOY+jCMETMJEW0tHS++4aNZMfRrlfXhceNmo65w
Vs/kkBkDtApj2neyJDPWWDuwPTDZrCITqqLElwj/o31Bhh7cah6vvDhqR7zSYgL7tbxngh3fZuwl
AgvWowUNJ6IMg1XRIeKfCcRYJi1gFvv3SJCXhDzO3FVVDO9G3YegGb3G/cib4BZIzKNMkhtXpE8O
RALf8a44OjZxWB27VDw4RsOQ13pPExqO5Jtda52AMhHHZpSPrcMQpSMskTheCp2YYIw84HIKS04Z
+RM9rXhjeNneyOwnwwJtNlkLUx25LZd2GaFRiuIOT2P6xPzxXkhz5+O3BkfLTb9A+Jq618AvEaFG
H75TPZIVEa3MproNaj5hdPEZ8WNsJFUpMpXr2Cb0qckL0O6+cdJPEdH+aPot+cFm4gCsJHx39CMb
HAEW6bGUG39GFE8+Qjbf2RY+9hRveNPdGdqLjzGDvCxqL2Y4HWPXwHNWtsSuUEoymD7MKGxoiMdM
z1vVfXS2c4R3vythz+2RmHMko9VH+9EdENgCdEew4qtLVRUCBKJxAxJCBzCEq0SyD4ILkkGUb6u0
x2Bq5mgDgGTAA/nluyWkWThTeiCQpAUJYmkT9JBGBjLPuHWL2xiaVjIM26QB9j8jAG/T+N5h0Zke
Fif/M2kBrvieomq1Z4S0TImhLaBGTBwCgUaUUsyU12VUswFK4CMmeAqgcyA586NseRBTg+i4Cgxb
izC28y/DSOu9iUrI6NnehJ69Kzt3lyYV13qMcPmwH7qawpGwe7eM92bW603vgPKXFkErzDFtr2zW
TrgMaYJmK/BPMsbA+5ME+7obP4e5evOp3FRbVVuPzgWkd7tCBnKEz/ExFEjUh9CPttIGVNhPFLbe
l9EPRxSrPmOGet4MZS6I8pv2If1QXg9NY8VDwFK4b2FI6GqmxDO2iYNnFj9mX732yYSIO1MvprJ+
5nh8LQD3B9zJdmFvfOpFPz9aly7Fn0Ci0AaaIfmQLj2Cquj32axfi8y5r6zA3pjK/JUDPqrK3KP8
RcpduXDdc5gbE+1o4UBXAI+wD6bkqqzxV++m3367BJfa4nnscato865VS36I/Yn+H2D9jAAIIz4W
ptzd1Xbx6FZfA5cLKMgL8IUZ7yDdBDgPEMhqfrQzUtgCB1KOpW9j77Aw7h+qAfhw1G9QSAFQB7Dl
GN20yYP0FKBQImg3wIGE24CeXL5Jj/HkvE+qIeW1X/tSxJu+ycn5LtB7kYJIeC0y/to1cCOBDykS
31oVRkJwDgsKn9pm0tZPVMNSqZZoTnJHH6sgUc8+Y5wqdBFRsc6erebV7WDt1ZPR7h1dNM82X5tT
c3rIEl0/m7Y6Jaq27uaQgVJZlOEpld57VhfeTewlIazZAtLCTPLmnz9aU15uOgfx4Z8/NpCIdpFZ
HKNRwRLM9PxcKfjyssHgFTJ6UkIOHwU6WkEAbytEtwX8pdd27XgMbcqLBPGGyyuy8R+r7N1io9OF
l7z6pVWe4wlKJvLJ7H1Ep2IoYuGnSZQ0NhiO+q6nnrsoOtehoKfgRW8KecW1jelwd2nxnpiWjx/F
yHb9IPP3MiHdNgvdh7FQe4b67XnIF7Dh8lXVMlSVUWGcksiYXz3rdzCX+XsOpmqFa0CsdQe3fnD0
8E4SxaNoXfNhNpL8igAKt41tdU+k0Z7izCP/pu9bAmcdsgLhuWXY6i9hG2HiFGZzIPH5wRqdR0N3
lB2T/eZHwcmSvX4cXDM4QxHBgMLR7tTjNQJB9ljhjkLoNoVbC6UFBPYuAHRls7dUNG/yIlnui/mh
BXSPUl8k74PZPPeT5d2zuVMEC/07SjiN/nyq38RAPfEseTjMT6ERjmh482Mli+ZX3CTQykqEoXm+
reduAjaDPndQQ3ysKqImAaC8MGp3z/hlZ45CP3pnFormPzO46ak4OqQ11/ZKMeikDne49YIUA+xa
W6l1nucI/FPjVJuw/BwYEK7B6BXr2Steuohw3qBQH7aLE4Mv8+R2abiskJs5jvptPCZ4AJv40hho
hCN3TVeZJg0CxDUm+mE1SbjZxF6doj541H0HBiOpfix/2hYo5zZzLGa+v+xRaHPc53nPGCX4yWfA
VxY+YCdQ5S0pK+aY39uE0a478i7QxAZM+rNcXmJKCVqEYFd9Pck9rvIS4nUI3iPpnuj+ohUy++7R
Crw9dWRxTpvmOuXDb4Np07bBnKfgCLSzS7/WPeiyO8HJuk3AnuGv1AfDBkJief2vPkbQpOI+ugG2
RqyXynfWlCJJTMmVcxv76IXGd9CtvcjCwpChZcxzCXCBIJuEoDCkOSZgHUa0k63kdurQ4gbAvw4A
C1/HsIr2dhxvktQ0n61pOvbgw2zMAZt6BuJhLYK5TFndMUxpmUpL4SdGK9fU7gtzvashmba6PIXb
TJS3XYCdl8anv0+n6Bd18DvCr+Gpz/pbkZm/wnrQxy5yqIxraG4eGyhpPthhsvDUtsRGzd5julRN
QQlRILCiHZ2jAV6FORwLvGjUoP5tkHPfykdGCUGAu5hMEmMTQ/2HftNjphbeQafE/6xU4banmU6c
U6vs6NTJfHIWO7ft0T0vKTWjgRMGwzWDbQNUJXCfJVO9pCFKo5zLivOGFX7atLXBQR0kNzL34z20
woVnD+zzRGR2vLO97slQP519ziPXw07FlylIFD2l9KeDLneQTyxI9cywilPrOGToon4N94PV3opB
8tJjJCkIujqhRfagdkUjDK8opa+TkIlS+SdzbqYtHWDmRSBHaYxVRyohcWL+hlFp+aXN2WYJOGIS
wEhLLt9bYyfFqVi+5l9/NJgfkCdjI1d39QGl/MaAkLp3h+lWtf2lHbJsFdTxuO7DvGAswuNy0FTr
4xTuarMor5SJHSOi+yyPv7LhA1eywlIL17CrmyvZ6XtcIgjSTfKg4q8k54qh07y6+n7Nzw7snhoa
X2c6O2iGnRc/Gx6xP4GNtBjzR1LlK9Ohj+CZoHKnrnnPH/u0qLHmKzBFw7ARyimBJxh7TXP7FLel
Wmd5pFeOnI7MdtpV10yvSA+hFgQgsrKxu42aL2G5zw5tyaCkYcPWBja33lIHP3tJ/p1pPHJweD5w
rLRbNPX3nSbtTuTNiQ4Pl4eFWYc7iUY2ks5VDV8DeYENxKxDT+mOlK2DMVy8Gf8lDmgI/HjL41cC
gIDLC+unF9lNT3sYOlP6bSftodIE1yVBAUXb4F5M2N3B6U2sWJjtkdy0Hi5p/ZQuwS/5pG9IEei3
Yy2OTGYQfYZBfPBChbh8tJAkVxOwFbq+2yFsePSmbN8E8dNMGNhlnhYxhB5phbYWCklmAJUcv7F6
EHttsQWyHVVOlN1jQYKbGT8JMz/bsxBnh9cPbymOjXoHOWHetyaClLFFtRH6+DQcIBtFUOKlSzIU
7W2/tL9giJu9vbU6w9nqCmZah8x3dS2i2b8fmTPOFqKvvoVlWS/Vsd24lM2JQToC6ke6nfY68gdW
uFeQiCNxKsT6kGgQ7HNmAftqJ/kAqWLNJIC7emfvam3jRcvc77x/iAYj20dFXe8adOOerNAx188I
bcQOGo+n5ElMuyyz+zO8hGSF0vE0UGKVRlo9zVF4by6QCbxEsMNpdrfK5kztQlKbZ1ICKyLEFNZs
mS5jeqjQDGwfE5NQjNh98BIskaNM721G9c4vdCR9CM+tLuh/TIB+/STNX1n7Xpa9WaTpQD3FiY1M
abpKfSVcLV8S6tCjxas0tru9Uw8/abB4gMJhG8xduIjXnVNFWwkGnrHNenRbA4FjGh75ohPPDmFn
/PJrNvM2pzfklLkfrccqfapxQ8YGXPX3mCCIjUgYqNjMnJH57kAkHVSSX+qot7bsX83GLXCTyArH
dxbFzz43X7wAzFp8zCJQkfEvc4/5QWR6caOSTS/x9yKvzf2Uj+xlfz7W9kGxMAPHYy1uy9mjIP3z
oXr5+J/fRU1K5wtVZ6Jp3fz5uFH0+emff+RQY6JKD2blW1mOR4S0tL9+++cTKwtTjDnYw8ZlMvj3
//nrt/Bdzq6Oon1SpLzHECqzUzFYYDeX37Fdf9hNfOsUgbkvxHwTGkZ+mGZM2H3eZjdtioFybNl/
aPTsyJbleaR4KDPiZIyhIad5SoB+4Sl3/SHY57Xx2x0wxUgbzwY++XuAwhCdXOehwziVlv5dpvW0
w6rKkDSYv8us21ddm/AoEYMVtNpBUyv5VkIF+kFNjxpOimO5W0N2HEkAWFhh2IUFbSWcLTihpNPd
ulUaHbvKeksRN1yEb36XFIAg9jBxGp71LfxZbrMan5ki5LKkpmQB3slBNZcBMWFn468Yq54gCgTz
3lyhFo8VviVp0peeqr1ORiB+/cqFQ7iqyMWikSci5q94L3z5jRHDXwtsBxuA3t4mMsroWSQmquTq
w1P2gauev5lpMBHoPpw50e9EF1acS/NGzaYiTaAGoy8ZRVf+hVs0ydWVcNYsW3onTtcTqUFNQ9XG
VI/acZU7S+ogSjgo7eGXZ5r1rpwuBWXTeWrHT0sj8bTr/LeXs2xRxDxEtQKsmuH4r8tXTFQndMb8
qz2ybdy53h6NzZPX5IhdohmLts9Nqh699BBCx4mGcF2Q9tHpcevDt/xr7ZZi/Hvt8nfdY4N6eln+
fy31ZRH/c4XPXjDsXJOWxbKkRdOw/v8s7D+/YOn3CQETklJt9hBBWNN9ps2DFZvltinTA30O6L1T
5W+FBbEgbKINMt5208DvxJ3CNUkYQ0W4gDyG3TxjjM+vZut/NACTTgpiyArUMo0V25x3pR8fLMXm
5RYDTwWNnatOYL9PNCi2djiDTTemL8zYPeghm+FQX/001RdhKvCMwBWil8hplXOrn9ydlGyqUCO5
10ZI+3QpXwCQ4fHNhd6lufVZNbm5hVj4OYZ4j4maWfAB/mGYWItDNN10DJoAfDYPbWeD4IM6xvyg
7HdGPbxkYgaYk/JyTwO0gMQy6ZmWDZ0Cg0CXtJrvDLVQgsw52zRR++D0d138m2ZfCuENNBpGRnuw
bAYZfXeD9PWYshlvfFniq/sVenm1joG+bswuJbwtGdZWg5NJXfFUhNsgTMfTaB8UcPwVT9TjoEfj
5DMQ2/VdT95ZGr4oOQdAkVHm2LCVUMYwrsX18ExaI+gJYFFgA4lz74K4wGKu162B2TGwrAwrGvg6
BB8MvuotSebdroLuUqJTfMmCI+mAbu3iUCPP3RgosJkDRs3K7k0LmQX9SJNXBLLOjp4gVzQv/8aO
5GP3jF/Ym/WpKZj2qpEzkQwIZWL6z2n37mSVOdhgMTwXpINNBTKJeR4NUHPF71gAjcrnSDC06ajD
BNOxQnNic1xmIXQzHBmaMZyeRl5WjPdoj48GJq5V3McjjgyHlnYp8eBY/ZaEJNannYF0SQRuGrge
45Rf2FW/2sFnshvExMkSeTO7v7j31bwNGz04eDGF/0Jro9qFDb2gxinidcFC2MmS/HkyhWkSYN1N
2yTeyRA4RWknJGQN3Y7YLpEETzamtL1fDETQlO4JajJ1mW/zZhZ5sYuJY1sVMjrgRQ+3SYtOHvIN
7ISJdI3O+sYkKTsLygLC+WOchz8zd4PIitma/OSl1Co/T9w9fatq95FP5F2Pu34DESTc14APV7M9
vzPLSO9yIpuzUmcnM4Tn6sChK9twOKb0MbLe/3Y0lNreekBx/jSGE9MrOjWti2NysGYGg7y/mB/w
T3rzk1L0YlNieRqqg8xPHwREuT3qN7hPEwdEU+3Z+RR3SaarKajvfda5BHXnyPH9xVeORlXgL/Dv
02WtmuDkRTk/cihyUYpHgsAWumGcEiIuLrid9NHK0oWYHjEj8rwXjSJCDoulX833TT2fS8gaoNrC
DSlleH0wJwaqTTYi0AsrXmwVohkiEcjVmgprq7PH2LbSXRP5rJiJhn9V8LoJ+U1hcCY1GARRFV4N
Zrj45GYkBajpmeRfZg41ojSLTe+n1q7xEvDniLadCcVeIEZzBajBORh8rdFsx4cZR1nfjKg4bJsI
dhTE1uwuQWVYFamXfwrzLY6N4J4aeIurbokYpTKzPJ4H4A0uFLiu2YbATJM52rD2YiRUPCJ1VXcI
0xfeStJbi5MPNpJrTivD6aez480BMWzju2eniiVgoOof8S6PLRbTem5cRgUDZKWyPscpYywEpbi4
SN2skCa1ovptI1uszA8T8OGUlM8ePo/VrHHiFXRSwqyirR3iMpvD6XEiubCsaU46kVsf2AjlLiY1
Z9ugfWoTiE8j8UiblL1kYZdHygMONxFkwvCZEApJ+sBEzqjpz9ZhjAO1noD77wz/DwkJbKbfvukB
cxbjewLWZjDcNPAPriYc29oyP7vRyv+Ma1jIqYlUVHvfTYEB0hRIs/z67DRE/tLqWnKQq3Pi0GgO
keBNtYcntMfQPgKOs0suQ8SkVbgNucimNDdDPeB7chAjgWJR0GQOcwKuEzDYJC2Xzgrtirl+t1Hk
iM77HZAT60fE5jEm+g+OzmO5cSQKgl+ECHhzpfdGFCmKF8TIwbuGaQBfv4m9rZmY0ZBA9zNVWRqS
NwJWw6mXAHtM8JZKmm53620QfHyDFYsU/Rk4sF806mSiksp1TZw670k6r0wLJruqK/PIhqIsuRkq
6TBJl/Y/wkj1vc57QjoUEwpOR4N7nZEakK203nZeuK6rUWMqlOGuLauBmT7hBcJoiQzlAxUjfuuB
K75hmafRLk/Re9yQTIgUakYfjuC8Yd9dI8Rj6RF328Y1/yAqaDsilTJy22eddnKnHCWNdfLanH49
z+Fu8FUCW0Ly2WT30szo0unKAvbSveFtAzhNDlNSEMth2qjMYhX1hMZqFgsi+VVg8Hr2CCqAbVO7
lTrzMh7AlZGOINtQdwkjbzadyF0wbul71nd70FgpO21Tkr26D0X0Z5Q+q9+cNw49VDjX8eARF48r
SSJjZfEXL7lQ3qHgK2sywnBl0tewImJB3YdvA5yVhNwkmBM5B26hbnB+56vKzRDhgQoMde2jF7zz
oRq7B9wUhwb4+SwIsmerkuKKIO3caoG/4jfCipj6dyEJ/4NRC/MsODB6T5dKGyGb4E5tbTbVsk5h
w5S0hIyD8I5m/JPINlYbffRlgXTQVY4Ms/ajzAH7xwms0SGcd3S8C3XIFyr+yWmpiN65wQjGAn6J
J05eG9IPyMtGS6WO25aMSWQ/h2pI4OhbXCBKuoyN7N6X1QLA65dlMhVSSOvQs+Cj1QkXNR2C0HCG
cTbZ6Q/FTPzWJY0+1wnFWwjXd2c6MIpa65x5DuZzSWJytDCGD4Cce5HUc7D6T72M3omVlnBUMrL9
4nfZUtLmHBL3znRTUGIw20CMVGuMM0eiRmc2V2idm1yrvHBJT2K9Q6kUeuY904IFBZgPfjdbpa3V
nLQKEhtFJo0DoQOG0zwL+x1291eWtAQhGMoCk+5CMhNqGFftwnqhV4xfSL5kOTKa6aMXarc3dH87
OOSB+VKn3xx6vNQoiNKRlW2RINe16o1uEDCa1xF6NyDUbJaGVVuwmmPm8qOaLXS3qj8XEt8xMUEu
A0qg3XbR/CRWrXNOwohNYdkJuzmVIwUZ4KjnwOZoHlf6hWAJQgRdtETYC45AgDwTs2uQuLQj5VoX
VrxCZMqrRsQGSS55j9IrPUQ9TNHCpozxFedGB7tifXAtMzc4VaS808GBss9+/bz3dygHp5sQZUSd
uGgaFA+jjgbbz4krB052sxOVz3cX0Yjm77ZexLAHS9AKnnJWGDszDw8sPnux0cLx6oP8Dw3l2rUO
KkfJCM4k8S7pcR+Va/yDiBwjklSZBaO2zVBGk7XgTJhMbC6JBKqvyVZbpGO4cj3kyVqhLxPO8CmU
wSQMQd+STnfr++ieqlO6S37t4vYWtM6D39HE8MXooWcCU9nwy5m5Z1s4vjoI0PEd4N0tImx0p60K
P83Xoplyw6ZhjGSSjfhx2Qi443UJxK8CNTlU6VWRIBoU82nCIe9j788LklcT5vi1EVVgHCat62yV
XFQMgd+bNvhJEpsRCqIZNZDPKvSyZdGqDEDSQ6VkhxLXlxg4Sd2GDSSSmJVI4hPFYbFC88DA39l6
aX/U42rTD3sS8KqlatPZUJ5uyg5jb2z+qWL6klKr28Cz5HFHw7IKq5JikaRU09+y7iKtPENVTpQE
Lvo/4UmuDll9aWH/ZVfkn6kDKEE1/AT/88GbDlMRC+5MMCclJrwKgXaUG9tJ33PC906I4/bsGLu1
FnKqRj4LnXpZNtQ5RLjXszyezm+xUHx5A524HFEomv6/pkcISaMGp6UO37uoVfYefsdZR/xeaLYg
xfT6H4PoOTunP3vwtW3tMud5Z6u34nL/xhQ6gaXe6eR6bknI2Ua/0+k2gUA2L7Su/AUj2FRxCSKf
M3/pq+EPO62TTPR6pXZMQstNYPjg9uKQCMoQE2JdcX0RC7UmAKu0xQf9PoC2klt7pAydm/YuHVx0
6xUbi3gj8KMburfijyqwUKN7gD2/qyytnFtEK0VFBTwgevG0qNu8xBjqKYg6/AFtU6ITIZS8lGi4
hBA65kbIXE1nhtdrRFF1dwIKEbux3x9H/2EDxJ2SRdTWOVWyQhmbpO9qyW5DVNQvHqmGzEfQLDNT
rZnAGiH/gdCpVeLqLCkzVhzV/9uR+BWyAgZ/iOXZkOs+oghrHH4eBGe//ngwmv6zUNmcGSWtlqvi
CZjZjneUU+FBTcl1/JdpDPQal7UPCr0DGveN6tIajEa6Q/C2bcyRAAVmCpUo3wav2RBAtp3+Z9S5
K6Hco75gIOpnNzV0/oxBuSZVWC0YYucgQKtxkZjTErkFJFgPa9FzMZp4qU0uRw+EaOWx8fRBT+ZK
xXCs+1W9COlSWIECLeizzQvu1K+2TbHhIb7CHTmsAh1CQWNqxyZnu+lUwVtiPq2AkSnO+iz1v/MK
8GwUMoGWAx5W1FFenzzzEi8dlKl11mO21UUyH8budyzHZ9b04bKqA3dNlYfSkdFlULF3hhy/dGFr
soJd6132cvt654SGOav9cpvhgkLgVFHpjCgcSufhGt0IvsP+jXr/FBNNPR1ZJJfvUBOuM8CCkOHG
m4EhBvwKpRbTpKFVfuOmR0etXrGjUh0opP+kNsVD7k1GnpN0bJdZdnK3paSIL37cGgepKRkk4QOm
M+2+yzxd6i1xaK1y0rs3ugC+XKGZjNXN78AtL0KD7VQH2anVBAhpKq8sBFsjQ/XbmAphV6dGERyM
w3fcmwahK+2t8XCkRAIXesyF7JDLYJfg2EKP8QS5UJyfHxqM243eYqOEiywSj4Z2Ki2V7pL7/Smk
cYfqwKYg5DZwCBPgKI/f5BQN59dr9C+Nb54FmdiLLO3RCgQI5XL/FerFizkOeslykl6UcqXbGCAG
0T58jYOiJX6bkMGdY/7kCqS2YsoAKLvUPDN+WTix+PbU4ZmECc+I7d+m58Rs2ZzT3SwkWQHIPEiV
DbGClppxxo2MBKXmrWmjbkXkBdIrCV8OCPOSv3hCj5IrawdCJeMncCkGzV1czWtTuw5RxkvJ2HfW
RjxP/s/Y+fRmLSYByR/HJnhmwl/tsxO9wQFEzNqorDWaAmsOg+KG/zSDfI9NE41Y5K7aJDmE0Gj3
QM3YtoIBSpoewoYgrSrkTGZCC3HEyTeRY9xi0gCVDAGyEr7nKA1r8qIQJTDh5ud2Q28dqsqRlSZh
XloBmpA5Dpld6yBANkck8PTuMxfMip9Qb7ZZKucld3pkOzciyo4QDs6cKktGlDOLLAIYu3DvlLTZ
ahMjr2M7jT36YhghMlhB+58iZLZon40ueQP/jaqk3oUWUZp+L7ZGnm8JZDg4Y7ZHe3iKBgbQtUa4
S6SNSy+hnorzGi5e8tL07OP/D1GowgAKMR5G4m9jX+5LWOLLnJhIB+6YO/gbN4ASXY2PHDuvH8ub
zBEXJf2KdEx+40yjDQ35Y+zklXvFiw9/0+g2C1PJD1VYqIQD/1tPk51rCgiN6Y7YyHblWMC/OelI
PQF67IBRsKDuDi909NM+7ZI5zQFh31wWiJAKjMLuCXfZt+Ics9Q4Ien0cb6XmzQVu3LkkIkGlaE0
tKmMem/6RnQzQ1TWcK1OSxfChQnY40vz2mYVFCRa1vLhDfkPr93WIZUQk9fDy4bf2OeJ1SpirFLr
mI/2JxhgHrkuhZsSo4yu/NPIVAG0++dgG5OoRD0XrneOIVetksQ4tEb2Vqb9g+BxosItc5s4LOTG
2ldgFHkXorhwjOXazrTMjdeSDFH8DTF7U9pB5iLcKTQuvCc9kjZ24SRTHfTpsrJxvYJkIidUL2+s
hL/yNF5GDn8TMm7OVgWlL9XuuPZwN3fyDZxSMrfR4SPHSDaSGcFcGhzS4+j8M0g0RdD4gnSgASWU
T8cl8Y211itCquJV9oFW8AOm4TOufk1FsZeeghKYQFVCfKuTWZQb3NUYWaCTaRCWz0ND3nwD7zUc
HFJ+emwbuMSLpQpYgLqWXCMNeYjjbMmq5C+hI0NtPopx+FX7aj1prnlHmfbyWiQmOsPCt64tDpoM
lvO6kfrNpqKLJEG0dbFNA6LSPeM99/qFqu8sFeKyrlLdsqsZyz80JHfb7Ky5bhKBkvY9K9xG+e1M
5VrlzQ/K2oRzn+jgsvhHStAuGrjRtPAlCJJaAl2ss9cAOAMJ1JEkx3OOfWg7qA6PVukeVXtFUiUp
cjX0NgtgR1XAPcJRvoDV+BA5H2sfMV1wok3kAheOnn2gcTWn4TbBXwrC9RI2wU/mBNsBGa5nEMus
JvF5kMx1ih5oXQv3yc9ps22gUUn4ZcYgHnv8h6OaoCBz830rmTn5g7Jo3GCneNWLDfGu9gHTdOqT
yOx+Zg7Jg2kHwtmEY0Hv8Ig1nlsvpX3S9e6UxwzW8M4/gITMpLqjcKjBWvGlDh1hME51F1Unth0n
B1uIbSvzl6kh5pYJuwHL0R8KcGH4OGxw20TDwNHa945llRdAiLEH1Iqa2h4EJUI6QXIZBX1MlvwU
at6K5M9z5Ch312P8WFTEsjZ/TsyrrAEF6FXr2JXmJbOnYUTAT5UTCQqCjwzr8JLbISWgj8p1wkC1
n2FwMHHFntKxO+dcuSnW3tILvrrEfm8M7TEm2a6HKQFmVFvbgn9ykVdRpBqnGE+WF8E5IL5v7vRs
1kCRzHEOFisb3WZRMe9NNVCovaPOU5xTSbJXK2dptKeQXDBXMJismHGIgXGnmwP3Lumv4CI1SzrF
t8Dh82Gm+VKbBp+b1T7pdiAuROE8amlExgrLHHJwOuzezrcNy4lEe2VscpaW19w0q1kO4KXGjl64
c3SsgfYDdcZWbwSQu1G+iqEAF9zMi7J+BvTDXErLoNPfjDi/OjhCkdABfo2Gu5Fnn21h3oxWbeZh
9KAeAAbZtI+Mh2UWhrcyjc6Nne6AUh4Ay6I2EkvVNA65WT9JUSaGqGc/W/2ktv6cKhgRNWjm+q5e
mVb3MXk5/OkzNlEuoSA0P7XcetgyfJVEsyZdCRFxVJZBn23buDmUnfyIhowv29X4nUtrk1jBP9c6
sljiUMHi42j5V1FGT8KIhlXFJCgqGVPR/60V0zkz7aMN9yo2v9otAGupKbSflij2UvtCXY1775gh
1szC4YxxEXV/p9TrrlHXiGJ4YcOFh8JnbpTpzSBAQuuItiS/fu5YkqloQEaKdAh9k3spsleWLRtd
OQr2g07M0jV9iTZAtgrIJgE7LzKWxmO64Qqwl1Hb/KjF+LBb++LazSVLxcvtmotT0HrbjrtEpIWg
lyA+P8GXT5hxjAwjqO55GmBnIT+Ur5f6jYwClTnhmkUxtmnGDambT3mheOkR4bCCqL6YPe4MS30w
fs3g4/Bt5HWL5QMv1vzlyYFo8WT4LBzFXvkFmZ8aG01sDR/MMogy455EGKMuSyczZ6Dqw5xBSZXe
EuqWCF51l8Lf6/mjlJiJjNVTkWLKulCzcl1qT3Koh4XtkGvggy+sq3yVW4jTMJ3NNOsIGudujQjg
bBHdlYbOohIDElVmmxmPh6WMK0VPIaDVWI8KRmWuklxYC/zUjHdQWmFSCL0bSSvWGikfTUpKrPi1
H0oAQ4rAVIu+r0qCe+T6b3at6HuVweRM6YiSzOtTyPCxrBoEVAqWMWoxqA7eruOmLpNHaxEZjWUF
Siua8STPDl1oGWgmKiYd/FoGeunMT6kTInvYilF776P8mob+LowwzgZVm0IxwOFZgPDuWdFNN04M
5Te084dhjPrGVClHI5cQnsIrZ+bDa3Bg+9J4B5mCuDYTr4oONh6aCkgZkHypfzhqc7YN62S6tGlh
jWMw7gxrhtLDZ6yfHEw9Ya9eLOKx3GhtAxedfEPLnvIWJzojydJsHJr+H9y3WZB45dyEo2pr2R9X
79qX2lGwRj+SuXthCntK4HLNsBm+xIh+2qiVrUf2QDcyV1PtgZ4tW+hEyouhf7I7xjc3Dg+prSER
IwGraiToVXcZ3ZHygF6RqQByrZneLnwX05S6G0oCuAzlkzeaYxllfCn0Q8QoFWStN/cH7OhFv7OV
aFUL6zYO2j0j5TtKSG82XRf9Q42jM455Ku0oWmW2d0dhc1Rz8SYTxK3mfGqi4ex9dA2LSmu6j5C3
M6EEDRnbAatm09jLJF9hAzhTp3J3fUDr7zeRkm1zRlC8CAvApec6NB6c7TRibTJDw7R32mhbKyHz
2vpgKBGL3CRgt+48Kp1MLHUYDv2Inoand1Dapdeya0F/Vs1KQ54bUpvzPKq2IIIWbopRPjd3pgMA
zSix6IlS/gx590MUHuoh+FZubSu7Agwrxiv2mJ3uENSA4TKM253Ef18gWRYlI/ecwDqSQAeeqUH/
5C39HeOKCCIz3TmZhcVwjH69DP9+YAiF6R+ovSL/FjXf4ojdtmxJv1UatoeKbmB6ldXdruSjrQD/
eR4ujL5lzVJjMaBAF3fNQ0kWaWxWIh/Gcqb/S6vgYgAJWNixcnSTrCVeIlxYKqZX6Ghh+a+2qwMk
7zOqrjNBxTbfGwoyoo9ZOqhsd5g4PnyCt2wtves9N7TPGKGQ0ZqIElT42jLUkjuJVkcRUTUAEoxI
NEZ7kmE75JYexrRZqiic2AmdC84ulOr0w7G8l4RrETB10REGY/b9asp8o0A1WqYpqKBYHJirzSpn
vI/M9GjoWOQ4SPDsypVkGrsn3+6e3dhuLNU6DWX841lk1DgIouee5W86qaQbsNfbsrk6brFBY7BW
nRKRKSG6Ye9/gFXHTqas2b9DT0xJ46ybj3QyPBKxqqF1IE2Lcm8GCGKbuAz9lTD660TzqmFIdj5u
L8/s5axSFWprWFa1X5Fendq3VieaxAuPQUQfpI5ylTnOKXSSs5Z2K9vHD+zqvLdpuSPUAM+NgiGo
VtC74nSZXMQKtSXZHuh52Uv7qnEc8wm8WSAzk/S+ndsx5Yo2tEAHu+HNqjoM7EG34JEjDIqzbGXT
GLpBujVaDN09xmqMPpbvXNrE+4wp5WaEXZOSEF6HdNwUCpKaXm3nPckGnVmXi3ywL6QJf+pjB8MV
dTP8RjJXHLBWcywR0zRD+0pzUJmFM80JaVdXrhq+ES2Wr7W+SFcdw+kUx8cGddKqHNtd+sOL9pap
PCEC7excJzGW+Yu61eMfF20To0+L7zgbUv4acObHLtiGJTjopKWsTdInYhMPdqaA6yxjbaNBaNfS
gqyBpiVAsc1RbHd/hDOPCx2lG8q5zzBUnENubeOuhwQWATXEOG0aKiLgCoA091gMt22Ou4IZtsPs
wBrTckUS2l6JeMIiA76r0o37dCiwckofv8VZxTIh4ESudMmdmxZatPRRc8y1QX+aXU4oIv1tr0+3
WxOuyHwjBlQhm3mwOVyp7bUYbX8JWE/muwD4flG2ywI3T6rWAzlMILlkzL1dOsJHS8XwSHExnBPE
XJlBhDEs5wT7Dhtdu6AkfEfkFS6SyapLlqyDAW3jSQK8eWJyxfhUDPUS2w0cIJAewLnIixVeDwe3
Zmeaftkm0qa0cpwFVnGr2JOi2jK1Sbw1quLPVMduI6tFp9It4uBiquI7R11qGBTpEPUuxOJJHGYB
wrFzQfMCYQ7JxJDVqp/3hGZTckU/cGHXtJa8JIHdz0vDXRnwh8lgQU6vusmrd5E94EVcBEVWHdI4
36aleA8RpXTeu5dpzlKaec3nCCTcjOYaYnbVStk4TTU1RT7amurFvuuQasz0XIt7WYwsByr8nfNO
6998gwVE1hhffWCHu957z0cRrXzNB88wlGi+JAlArJkQiWPDFx49NdXXNLPuoOYAWCKxSU/uahgR
xVzxbxjv4TbkcXgBVHapWlW9qZ5sAWQIdV6SS/kyjXHKYgmHIy7nZWkYxXmSmcLtVpVPkgQKXtE0
PwqHLDS3Ct8pEjhtMzM8C9DMC9PUIU/WnX5P1HNiEBwaRjgsoqQ7ZHoBrNljc8NzH8bhVy6Jo6o8
DdKn5ag7+bAsr/0UUim3SRaIedgyQzWK7GXk7dHxhuodq4e5DyRyVE/a6UuhLXUClOEi7+vtkEpx
CltuoEz07id9UTAXrakfO9ZxayQXuJRs6wlFWr6kByIW50t+GJ2o2tuEUs0sN39Pza54oSbpoMRr
ym60ivLue+q2GeGYt3rxaLAnYLvgRxxgkV+nTzFDSuQi0Xk5jhuv2aFg4Z8+yUR9mTqsGw3cyjZT
CQ+NpLur7NL/zFJ9D09bvqM2VvaZyozH6WX5CKxqaUUNiUSyHE+w9Vjx9gCYDaM/VR6rVfQRiCuV
T6HaUyiwfx1KZnxeRv889Ft3uMJTmNiIOUT9WGVAr7DuapG26bp2NdVokcmznbKPt5IWW2uLesSM
nm0NPLQfA8nkZVZZJKiMvX0k5Jpy3gnf6qGvdgz4GCiSfBUVNbxZViMCodscoteTsJqt7qGKEPGr
C7KB9XP/opbaCiQF8USaxF6JmZZGbwzXZmjcB4+0JRYQ1zgBBE1RtSPO4sRoXhkswbDA+wTKs6rw
iFLbsA80NwLvEH9P9gEhT/ysd0deGtSkanhNW25AN9AYK8jiQhYzeJgSfw8wP9Zs/7rYvlGc2Zxk
/Adc8aQFltbkNeu2oMCmIHN0NGgqEMHkYmn0332kgWS1wDQX43gZa0rQgY0LSgFc8v6GUeWztrpq
57r+hdwC1HSqdnZNSfoe0tNBI2c6T6tLXiE0IwKbADAIkdOStIkgPakfMVm9Y8mVFjL513GImJ5K
FcGKk2FkqmGZS+yrZ9sZ7Mi3GIc876RHq7ruYzDkCt+KLtDXWQYPXpT8WYyEamRB86qSPxH++IKM
kBkiy2wRGAxupxAfR+FyLwmWwYxicw0Dbel1OaUeZ6TsEKom6gBhOMlpJHJ41YKYEuYlAwUKU6xZ
Nw7dDIW3jQGeZUrVwwx2MQ5aJUPKiApUy+ONnn+RxtntkGb2M5+5DbtR+hyzPFZKf2Lvx7bc+G1t
H3tr/tAUukZg3cPKbo2NkddPv6bayHqSMksVgZ6rosjvTfTSVwRjJsRlS19XNJvIKjHHIXVJc/Q5
INQQBGMfd5qVqsNykGTWSataNUH0w8w14qxHMGUVYpvEWD7sFGVkX8cPhiXEBA4XvBYsunmDG4SN
FsM6o78pzaSVyDeZaz7INowWQZ8vbe3hKAUBY/CWjYZsZm4PX8etoVtHXfT4TZM9QkPSP5vCnDne
Si2aL4HnaFNqzhWduLHVDnmtvXcJhzpqoAfyuzSorjm8h0vSVVsuLPQSTPir4K/19W834pPUuxqT
rbyk2HQD6uglJAQaZihdCYM0HfVQCE2CkcdkvFCDN36qCllnb43vRoMIzAGIT9vkb7O63uQe7aMd
IbGrI3wYdKBFgl2J63zD2/+bM+g2GM+yDToRSPeesvtlVwUgtzBMhPNx84Z4kW+gIc2KI/em1B78
HFQAzf9UpATLQQyNsxHhyQ/J0RpbpZ9RNWZ1fE86F6cOjLStKLd6bxUnZmtm4mdzDpsrUVjt3A3r
z1TRNqaof3IzvoE158UJwIFAYPiCvHPoxo1v/EhHDWZ5S1jdxEbyA/i0TMy42tPPDos2oH/OP1Ak
YQkzbVJa2lN6qZF0Dib4P5kyjmuEugpbHFo+Cm6TGHZOBtqiTnjfLeaPgDTEReQ6P4ZnzYvabwie
pp1tUdrFV5f7YWbwTrupU086S1qwVGEdFgfrWPdf473TrH81Ib0lIgjyFlAVKeUyAoR6UvJt2AU+
cD9JNEEjPXhqqGarypojqSG9SS8fpm0+slbHvB/8Mu562Gp/Y5KKA27UDlqHMweNMUd71c5qAyM6
c86UYfqsFirLyL9BB0hFujhAUgwhEO1Yk+U/DfMVy4oXRJz0yzrKtVXb3MA7UDcajFBivT/bWOMs
44ieNEZ7Nm1rC5clBBISS0F6i5QIUPdnlLli7cb+u+95O3LHnyTAXaWuvVuj3IH87nlVeQDj+kMT
Fm5fqODsZGkfa7C75VIO4KfZR0QbodMvKQF7uPK7K3i8umE5CkIGelyYbjPdVWQP4TT7RebHiWCO
t3hA2Zvo6t6AGIMeSMHEBg6nyDDYiewZ9lDvNWv8NrvWRv8OpNB2/jkvYp92ZltYR3T2325Igh/7
Sb4fOeN5qJ5dUIHfHzic1GqTKR4WSY8xQ9dTSncFij4Wr85Yn6RMjnkNU1WDC88QpZwTe8m0NaDd
ouBV5bEninphuLCp+gQDgjGpJxPJrxYS6YYgrK7ujvj3/xSz/wyUFbCNHf9rF3rVWrcEJC1LJcZZ
9tcoQjs9BC/PpneMl0D6+DNgSIHHSG6mVjobbQif3GFHip1NHOcSCy4KUkHHoxv/ZADYSI1xd7kl
yhGPKJh5DEmrJFYaGiayS8bOBKcPYguP7cBu8YCDewnaY4EvkQi2CJFAFaVgbhVtwQ/scHFuXVRV
Cj+X6htvBWPKOUKlDcPaX4bzrmVMiN4k2iTGTQHMyLg7xsuaNUczUdge4eKvRwT0AzFqefGRAKjP
lFyuzNC5Gg2LPxgajB9EuunZ462l1dzy/41KCR6E2lpkFrXPkETOIu1ZPlqed4eW8lGXQuzwv3Jz
Ig0POppzUnewaZMpJePinoT9Wzxm72xX5oacogMJUDbFc4p2gMDOZUo8FPpx4xeiGl64AjaEBiVt
VEKgAYpEkIAbXWwjF/xDl61dlZ1wTeSQ6tu4OCAEwL1Rt8i0txQjKFkuyUiL4sbFueJ9TKAosTE8
tXbfzft/g6M+uqjGrQDR70TAxt7qnPGMYexBFs0/1RFfic4B72ulsuXqVxaSCGTv7GcEqXMnYufq
T3y6G7tpb5EW7tEeY72jZzZM/VGnuDXSb0+sLDxldQvJY9T4VGKSsR2tPBNnZy/SLIeRPWJv74VD
O1vzwdQ1Y/t62/vpy0Gs7JMIGCQsmux6S1BWiuiFeMLIvlLSTB5SmEJPLy59SJt9vdQALvW+Zixa
LdrFHTDVsd4Kxi+mi291LGlwUXo0iDLWGXizyJL0C/Wu0gh0swM0mBWrzdZ9NBa5ta68lCGmu8ny
slQjuSiZxsZF2r1AKTFQbilS7HHlpPkUfDRschktRYdyO3Nxy2IhJRMcG6Yg6KzzBP5ydCYxKz1u
2mSumfmPVri33GO+OGDOGKih5qiqGkqGOS5g4pu0R9mYD6R+d2eax+S1/q0hk9XT6KemBGjc5mK4
8RlB9rqwM4pkBJ6slg/4h24FFsTWDbeWEVxtA4mVqnPVR8VwhMR3GlMUTUmsr/3BWdsaJag3gA3E
Orp03L0yxge1059uxq/qzAvSPmdWpHLb6ZiK0ZkusK29Dbr8qszmVjCgkDXzDC/lzTcAxgW9/w61
jHqFp6NG6DRQy9WKv1SUkVp9tFhk6fUu8u1vCD7nJEWn7g4IOGA+lGbHXV8ux7FCZ1JcPQd7lNSp
taYypTMYz/oBtYhD5BXc3wNIMawimssLb91VT1yyZiSEzLsHuULmTVjuEyG+KI9nSdk8RZxRVWJL
69HTh90q10fuJsNz52zNLp0cXEZ2+N/CLMLf7yubUeJl1oGzmnykvnZEKqXPrdE+BLFylRHpoZJ0
hDBwTkaQciZkhJk57Uoi+TB09gqOrTzH9OoM6aOK0BhVBYGPyCtwJlEKSvNiqTudMDZsfexQecFw
7zlUxKp0qMnTt0qpV3WNFsom0BDq6xvrb4AnIf1k3oUpdrRFVJw7B9IRmgKoAEFTzvQREtBAJebX
7hG6W0GEN6WDBpatK348LSU2U/vVZi2SGy6P+ExM4V1iHZu5jLDnhuLADY+KjYYUO1eSr4BpIpoG
sLQ4IFDqSCVptg3psD5qBUgDsAjXdmf+OUSUg5YVz8oLP3qtORRpe6tNHl1RGIRO/Nkjc0uRLhq2
WbhKlQVgxGH+fx5SHP0QcXpykGmNXvUWCvQGRZxv7JTqn03zvoudQ8nQmTUN8xQFZQC/Zdg5GQIO
8coMAlNsH1JomAaMftHEdS5WAcurd4gdf6KO7bsSoI5SDOXk4sHWHeXT1JujDr2nwITqa8MLweF7
Rp2GF8BcFTja59I7G4NKflKoXKM4feEnvWcOzzmsGXgE+kMPHcnvafwaMebJEQw9zKtvPEbjzGyp
MuqQrKtABMhClfQQN1a0KjyW7MUzNKI3cjFPpVsx7utB3yvtXCtwUYOR3Rc1P3CTjB8KKut1O1BW
q+mnTX0TTCSd6u4qebJkYUNn1uvXUdectXTbp2vfQ6X5UHWwZh2qikUTBhudL2NtpRxI/T89tO4F
0U3T31noyj9Sd85OsXMDzkIFReC81cp7Hw/HLrVRdMbGUg/Vi4hosVhl4gUkns+RdDrmUtfZHpp9
8GWKEQkdZCD2dDf8MQc7VJ/22BxaBzBWhW8hQaflg8HFM9atCQZH/iLVlSi7b8wq02sbZdymBLxg
mzLq786dkY49K3nT5x6nUFAN+yq2nrEi1mbFVZGO8bAk1d6V35bPLZgwp2dSoew6mCwLzzKuJooE
a6hYBhVnLZh2+EBI2F236hJ7I0NpZxALyyzOsuO1k2jnbbCkM9u1zWWQ6hThGQIe9SZsSywlkFay
lrRu4dl/LXUBReamdVgwYGGau27Fhx0xERw6eyf0cp+SIDvrGITFY3NU/OQ71PoKt1n9jnsWtiAd
8XJlFdohFlxJYZSTuCKHWWItAqd9ekxHGNcx3UdNH0m2pD4Zn+jFmjl9MKudtl4IE11SYaR/1uC9
kABj92atTCdCYRsSM9V15KZwKDvN1WvRgf1H0nksN45sQfSLKqLggS2tSJESKcpvEDI9sAVX8F//
DvQ2HaPumR6JBIFbNzNP9qoMaGagHmosPspIPBNe4Z7F/mIwxAUPxrE2F98LcfB1OLuvy0ilGxKJ
2M2pJ59sgj8Zyoswn0qaAJb0FDcaa1WIFFZbxMtjWuo3tZ1jHvc/ZJFuf/QJTdkXmiXqyODzNnol
N6UEazKJH4xiZxGTwHVVewtG1gqKfSNCMK6lgZ20o7HWh2AsNOzcnVmf86B6tnNuf3VB+l9Perf8
HK5sDosW3rbmIShY0XBS/mli9TL1HCedSN/j7z7bcXl0HOdfyJVRExVbue5wD0AIdxXVX4jqizZX
LvYY9C+VP4aD80awaZ9X3rw2rOoxbWYsyPU1ccNDHzk/fjofqMndjyp5D+oEk79AYKZxMkVfyrgy
pjDSxJ4AgPitdSQiHrvLES/tj36DBcwWNEhZTIVr36O1fdL2OViW7WH0mRH9PA1kQDztnpsqRLBg
+k0SM+Qxj14kMbf2xnfnTV+2H5ibdqoXlEy/bZr/E4TZ03riLfRscyWN165akpNw7zeVjV7MXGj2
VGJ1w2ka1G42SDN0Erm3bOwrh4CXyevV2kS5x7yUvHQtu+wJiizyS7KdIq6Djgz8KsvN/4Jgz1OW
HYeGxOw7NAlVD6MiPh+bUBCQzi8AaS5WU+yDEkqoEOYlVNXFs9v3qMKRKTmQG/JMAdRTjv1CjMkj
3w6L+/FeVu5bK9LDsg6AJ1mAnsD06mI7TmTzPhWKeJwf76JWa2Y2jusuJieqWeFfTTMt9/WeG8qa
xWIPHp0fpadOnEUYb4LzA43zflDQ23x4l3LeGsLNt3NdvHs4p8emNdYQg8o4TwGbyJ/R5vRUAO1e
pPBPGZJMgswLRCOgowxpG/prHXF2FktcwDDEE2UzP+kmutPNCCYwW7SWhMs+IB7QDP4nEC/mwWy6
EVk5EWuZxgQTJk+kFQ0iH3lBVadfjK9DDNlH2lygJVOOmyW/AyrMJvesTe6o7xae5yainYbd2brM
Ulb3oPtTfxWzjV8ZCQ6QHkL37BvXCM8isAHOEno8hLaEUe9RxskNiTZaDZcmR+Zsg3XuogqWJTtc
p8Flhh4yGUlKX117Mav25gr/K0NmDwamX2uGe7a49x3afdBABF7ZqfqYQvHhYWmcGj6gkw7jtWKF
vJocXjDdGR+q0C++XVzdob2Bll18MkgH5OvfB39bjty7rNK9KPw3mzkxfgKTxTCtUe9Owg4jQmwj
WYrWVZOE9V4TgasrBlZqWww+CadkOyc/4c/pnVV7KRuciFuoue1egE99w7Zd9LL00a+9TagNmuFq
B/Bx9BHL5V7tOAVQjFeXDT56a71VmqeK5UPft7pLMEIQSQCDroqW7ndFakGxvLErJvfi5rZ62Ooh
N5lz6aop6jtupXgwhICpAcMzXLwUs01+7url9UeOg7ISVkUhUTftCq02bUsJlkbfqqkHaKpfFhcA
O6lAVTMbrBov6KrJSVPoILw3NWs9FG8Ci4s+xYgiiRNzjmanaZlYwby972Yv7Hm+6Q2m7rd4LCP9
GqTx55ThFZMVDwXhUuGUxfek2rINyIy7mt5KN1V/5WArtHkIhucQGQAPU7oXCX4EAnHZYajJPrhE
i8Z0aJh8xbEpF3sip6c2aH4jO7iapbXqY+OnC4tfJIsaMucxU+G/yMUtRuFUH7cX24pPTDX/FDXu
Ky+sFJHygqxW21+qKbjawy3nTzZpFx2zwKZ9FTiUjXe6RcBKoumXWW7nOhizXELQ+LOLae+NxFVD
Xxym8sscdfbd2+cuwgQd0PXM6a9TuAeg3LkRFzShZRZ2zTo03EvdshobAdWONhJAdfS19yZZCDxA
I91TKPc0DVHNzlETrVmomIm9a5UuMZHy/PP6hQ+W3mIDfH/EU9YVFttgYhxhj/MjpUI479szp2Ya
dlzK5yru6nShWasQkDERHyS/rk+hQuiT4/W8ff2rh5u9omqZJVf1nsYMZf2AOQCyZTi1JJuDk158
U4Np/wRhzLOIOysFMF9pwZM2a95oygi2VRp8xX780rO5aLr428yRGnx3N+WcexrxqGTBoGdVbynr
qobYxArGOtddftAZF1KPOczu/wuE/WVQPuFkKlvPUOwIPRucvaoWvrrLijKLiZlQGMncYE2vU7bM
xwxBMyUOEiCGw2o01Px9k21BX7SLfxpPIvMJMkw7XUSEKc+p5WMnPH9lcxgqFE5eNDdetkDTE8Qq
gRB0oyH/BR7MkJiFr6l5rCdZsyuXQH7afcd1fWnp54zIwQsVbBjVXkDffGD5eFVojwdlU7u+6Nv+
XO3x9HEvmrvfWOCsE/pTcMRaJ1G5dy3ri8/SyYmmaw8KcVGSb3bIIM9p6UZrwQ9FXPuwonOWK/La
KHvbefVtItYLAjLQK9Lfa8evfkgOUGdcTxRjR7R+g8N1zVUFy3QDwtAeqiWqwdsZQHZcApYujsek
jTe5GfP48h2XjtPgGY/N1tMoKJJJKSx5Wvpluu9aCyi1buh+qhU6THQpX7rlnegWc4/Xf7ZT9+MF
/T9BfD2Fli6gAjXl3mqw/aYamgmzr88HhU9TXIPNBDlAZDLOoYaxd3b5OBkKeak+kOjfBS2hCKoK
HAI/zr3KsAmaIr8JGIYMrupBQE5NTTro6wi1GUh2VyNtBMC2fcPHom7fg/zjmGn1D3naRjtfcYf3
4S2YfB99TPthZGx4HpUVOD1dIKJG5D2jInph93WoNUZCJ31xbOusO2gpdjAetRQ3f+kPUwDhAGM+
Ujz6EicswRn5krsys34mzzgXoJrGODyNfXmu2oaGzgzSFh+y9DyKKsWzSjdmkJ9JU+wzRz4mzCXP
U1PfEAp7A/SX2axbSlDxJNps+dn4FtyEoARnu9bYuiVYyMwnoX3hxqAowhseq7jjPETOSMFPBTPN
yidDuZUs9RxAGjllk4RssJMN0qVOiNpFPYrnFkEQUwiFLvgF2cwGCUw31mGRY93CrL9lNuxWukDL
rc4QJam5hClHElcJam4KQuktYyMaKdla+MUjfQMgUXtxm7GCrZMk92EBmDs7a34MdHeuO5YCJgR0
gBHhCRf1PjDH10TyDlY54qxJNMUhXSDyrsKkT7S3xFW1XLDpbK3/rjGiol+5O0F5ewBv/uUL/cgJ
Ndnatv7u6+R5moXcVbWV3lNKviHtLW8qGj9IaOGKDya1HSG3HL3sano+mmg0mdQGMOW4TZPv/Mim
ozUeX22Wxw9Own2WYzo7u4knTERnHcduSUIn1ksim+dgV+A8xJlZVYm/5zq10PYOZP5bRISWDgFI
LwOzXYWAJ2kdo56OlWxHUaS2A+6ydAZORFiLYqPN5aw0qk9jStgxBw9NnDxJ9mHkboXBU7PcMWsT
kEuYTyB2rFnQul4JlS/AVBH25n4CpdSwEybhvs7DBf/dfLQEg0cwsSZPo7o3jhYblxXogEtaoxoa
dnBQ3fReWNyUa1XsfbYCEd9M31c/VQWqFLAIzvaWv4vdjLdbHuoxK7WJm2hUhB9U8KI9LeO6cGb/
rjQ4dyIFTX34kTOOQwz8LhxekCh15Eq32YMhvJguRTIvsdpbZXa0HaYJNytf5rbrkRLlDy3H56Ky
CFEVIVYULpe+jw8MsJxwzf6camw21hKnKsqcHQRu9OWGyggFUj0OH2QV7seQ19X9Cntmzrhirplo
t19lzfC98DXsmV5LPdS3LnX/69X81DEYdm2xz91nojOnbCravY2aa4TZvI01s7m1SMwtNN5jloYv
rp4QXrrw2S0L5j5bPhGoz9ddUNDxgmHeLg5aQrQzfdgm2k+nB4mJNySes5qp5kYArJMjjWFvg5VI
nKn9b24AjILJsYxz3VOGt5UIwj5E0DpU4bHqRp8OkPZMPubBTflA95N9VjpiC+FSVyEn9x2w87qe
OOLM+lUUiTrZ8scrnG1FPd+WPMmti7JH+rv7xe1kbcauv2s5RFZSNhu/ND56lkRsZD7pTYn5Sdvu
OOagoebyOSlZldnZL7BPT4Vy6yNzyCq4GuxRQtnQ5B5TQE/KbsQC3i22n56IALG7j5F9xDIHzCzg
wHDJi406uDOBswI9G7cjJFAr2/cjVnnW/Ftoy4+iHoEg4JSxSLOOLnhgR6FDmOvWggMxk/3ZTm5E
DSJ8gcz/L+UFijxkCZflC0/2Yb2cLkHMnJgPL7adA/8xaCbNB5+U4Av2mph1+xxQZ4SkIwGwrZwy
eNMmqOTlyOKpeVtL7187ltzsO7HUL/1rGugMpeGdPWDacTbcDfZaREi1lSvwnWCnd7KIpxyCRJPU
p2JmDjcmMEE8+poifC8D81v6y92qYniI9etcxZ9jI+7TEeiTnWEcjmN0ZzvbOUIRlERCj93F9pZs
+vHKDQpqgE8kEVACaz9O+KG/0PcHGP6S8byMmJ7yZHEWLU49Auym5f2wK+EsZmbUOCAgtPpSBQwS
/VCroxOhBLX3Y8WHchyDM0ZxPB9B+tn17puRFMdRYnYf0/+czNzoms9PK3nI6Kbai5rrpJXBGbAo
Tz/zLB1aMjq/eOycACTPAuK55jQBbZzS8g6hJhVdVuGdSMX75NBfKgVxdgO1qWhePcP2jl4i4TvC
gEK0RUz3aIwEIQz3BMoRzeZ3DNfv2Ixsdk42RwRtPcWEotKgu83OcOra6pYhWhaVi28vv2M6vlW4
HsNJXZvOJ9pfsQKlo9UbHsC2P/LohZAXNO/hYvoKJhwZ3EoZsJl8o+w1ldGnk4OHoXp4Q6R1O9nG
hGA4zLvY+B6d4TwnVfEjR5rQvPveba+2J3jGUpe1wDrSk08YbZtXI51Cav40RxOHnOEr8G0TqXR8
HnT8mePDpPLN6IDt4uP+UPMovDctrFrZiFBtNxHml8z3Lm3azUQ/eJA2WgU70y2AKf2qymMyVYO+
YE5hqTuF6uC22zjOk0sw2NPFGXGn56lPHXWHSm0SODcTxpo69tNLjcoNhZAofWC43mlI84PhdfMF
WvR8MRhLjwDQ3jH1fzq40dr4+Pd/QgSkFQYsB58v745gMDUFL3m8EBnS5kZAwl5NTb5t8/w5SlK0
1GA6ztSqb3m9V0SCKTTsh0Mk7fPgGFyaoNz7EgJNDxJphluIFGpgrFf/kjR1Xp3Guc7edO+L9L1K
y+DiZ6YiRjc2Jw57+lxkHZH35kfmQ/TZ8pG1/ktTFDIf/8t93kcM79G1mCYqxq3c3QHELMB+kT/O
NGdD5ocJpFCV/rTxGWS1+eRSEkU43KfcNMNcTsWtv82ggJuDaxwGOqr2ieNUzxkRGNZFfv+LsXCL
hhzC0zrWg29tquzAdmDYhIpzGGtugWtJVudYo8mbs6k+6eLdVstlTylBs538YFg7yzeakiBYI+/h
L+38oyy9Yo+r+9yZJryPUXUXjtY51APMdkYyXrBvcfLAkmTbyUg3Qrww9YHXKGGS2ExGdbd8QDfp
VP4SosCwljjuwXQ9aOARchYwHZ6Wef0dZMhLNUFU1WXuw6nrSsxAxvArheNscQyTAgtsoHpRc7Vz
JX+xtVxMHU9vAadJXpeY/FXW0gFXdsm9LSkfacCItLRHXURT8giv7406aX4Dt/uyQNC+jPnSq+cF
z0p2yQ4rUv+YVtFuljG82w7vada6wdVhDUkS2K6DlMqesnwIipRmM8qEnjLKne8YN+a7mWjpuXTq
B6MiQVfy7w+9P3+HzSFyIRJhE5w3TR82Oy7PHKPY4BOfl3I7R86XN7LcE0Z/5qi+rIRgr4g7T3bG
NdDYnhxuaIVGrNfgYEJ3xhJWMUM3BKlXdZoaV6unpbPg87r/+xKoIDv1wKCnw1oyOS4EUQyZUGQL
VR8wFSxwwkgi00Hlorbo/PdVXDqIvwHo6zR8Yw1dbk03nTYsF7Wtrr4xo7tRkldbGWsODt6swPxh
It7uB9PViWrO0ZYDHSqg0kU11SP3gzXa2XxRGEYeC2jRA7FzM2nTh6CFHUNW7dXvqL71BxE+trwj
BRm6TDvzRgUDWFnqmQjDCwsfK3ghrC5NY/ZXYKHDlZyCfuAH3BGrZF80GhOKZkoyt9GUeAATPwdj
dDQf8XqxbiN6MePTvIKV0TjmxeHvK4MHNMTB5ORMHoBn7TzMwJA7igY3HKrDLfmx5FoEtvPgURhR
YfE+OcO4nhdOnVf319bJW2yPsDYAq0WYGzdm0cu7KCh5A8OA41VlnpxkSq+gznoxs0IoWKIHqHyJ
Uk8jtAvKArp5jVX5mWoy/SCDiLY1klDYJah5q/NLM8ZsVAzkklKxp630vTVw67K17n+nfLe8H1Y1
yYdsYEGGQ+aloxWKA1SanWCmUkoq+lPHmzwQrDVtM/zoS9LsU302q745TzGJKwBAa4+7Z2UvC+ZZ
TGcaQYHCjIz77MzyGauNbbhyQyM61AnCf+7v7GfcWeaSPIo5XohPbkOIKAm7v40NsnvlB+6POd+S
DOTYuA9w4dwrF8VJJ8RNJZAnZfFtgnOHZ+NhLQ7KAOAmu466wDxpJM6TUQFNCl1vb0Q4ypIp8U+E
XfHVmTwbPeSWAPIwfqBmBNDs36VR8pQ13WcYFp9hpx4ayEkrxcW/UR5is5gzgHfEs3CAzSkA7nEJ
JZjOvjBJRVNMZ5yFh48JsiJoFulPm1R3h6EHr+9RZr7m0f0wUrXO/xrfh5JJuI6IpRUdftepC/dZ
6AB1ImdIkp9QfMApXIA/x5/W3NksvP34XuDGWg1ud8HqCO6VW6y0b2R/EHIdIhViivDyiBy7TUdu
YxBfUZN8O/jiVtxpAZPyXxCZHrZpNH1lVn5mR4UfsIysO1MlpKzacdPxPWuKO9awMda1D75gaPJo
p8uTDRlrM5n8zXVhbuOUG1tVcDBmLQychTKoxkWvDzpu8tlwkAoxJWVFWEJJpDZlXuta8eeRo89/
v9RU/XlxvFjImy3wVHLanI2nAm+Uo1vAtM18ISuP6OYjzUB+PROlOBrmsKCpLWPdxfBQ/Nk5UZ6B
s5qhlGUnPSDV8I0dNVnb0TBt+umrpln3TBMqmTyvPYyl9RqZkKEARiP+4s8h0GS3fbJgyL9LJzdI
UP7nAQvXWHJcX0Rnk0IGUatDuSSZuIvQl4MtajUqnqk63mqp0As1BPxpBsjFaHSNgDfuxpa4RNK6
DuQ+NAmXmkJsgAyIAtbGtsBiTook8zH7BLdEYUGuIiO4s9ntcUqgt7vYT3H3Ceqchpq55NQ/VNZL
mL3EAcdCy3Lmuy5hqbT0WNUe/wknsAMaKgf+ltkOJP9apdI7pIy8yegfEHV4iwyfo8RgnhNyZcsj
a+3S9Hqy3FvPEf2uiTPw/d1vSUfsGtHqLUyDz4rX1anYrlWg6zzWC6tJ2tQoc2KlmXVHARQ/UctA
lbok2JdfqoH3qBkE7HNEnXXXDVCDl8ug8nb4fpeoMB1DyF+PNc94Pj3kF3yofC29oLKYORfH7p4w
FiH7VGxk2TDkEjPeS7rjV1RsGBwkEevy0sbhEP0K6W7cvoRg7EskIWzVa5DkYPBzhpZcUxPm+XBx
hqb4It0ITnL2IeZN+CFLkyGEzZoHijG/ANVHLLB5f+NKUZiyOIZAMHQsDAnGi2GTSUvvKxm+ex5P
niympLHoX0KOEFEw480BprNuK+cfhJBi60GkcIu+uC7oRtCJu6BEgy3nSxTz8YteLJ2UR0+Xe7tt
vhPJdkV1kHVHskpTwFnPgP7sJl+Bri4+yEa8V9rcxVY8PAgzpXCeyNzUD/QfkcR0GnkyMK3wWFCP
pcENZ5oGc9VaIUYVSAq1OxN6Jybil3206yy0l0FwLygZejeBluPaXRId0UhKIx0NF8aSBYmJ+xDW
NQbrfdPjDwsdRno4+uug4jHs9wMeNXP+Ffl85OxWbkp+bPZyWI1Hhb9uRCQysiNZ1oobSozHg0QB
uO6tQ1BHZfPJHEbKyhSb2g5BuHxmCXKBMUFnngt3RXssWZ2UK9kIERMxQyw9CwezcbloK5esD3Wf
62yi69tsq3dCjMtciXPB4iech5e5b+2dSuSrpB4GEjgWUI9GO8DX8V1ueVvXpSpwDp51mYIwMrqL
AQ7Nj73gkM0BPudB/ijpgKlSyPGtwmPck/ADM0D0HJvSnrwXpzqajwcMxzIQF5maPAed+DEwvqj/
y3egdl8txqfUxIRQ+KQlYTtpz5m3rMuZj9ByySTX1EiFBNcH/5Hiy2RDUnOfx86KW+ZugftzU/0x
um7ZMJVM7al+sJrkGjR2fRbLL7ozzxTwYoLNywdoMfNGoD2tCdx3R5NdTxIYDp14FBF00Rs8JfOI
SmauozLC5WVQXcjTzt8q99KDfliPlgOVLacPIfDoj7Jl8zmJGrdueKahZps31hV+GLmFhCXhczrM
GWXD7SNPdfY2s3hvKvuj7UEOsd2tD1kOLmXwN7CgsR4U6gBXADWtSO2lg/YO+qxh9d9tScKtDLDy
pfhC+jRamBPmwaFLybGaDfXXS1O0JiyFcYfyIugirvwlOA3PfI77xUH54ghE8zBIX3jJNOcM2HOf
pc4+lXA2MjbpEKkYvqgcJkMPRsIiHNdxqo3aYcOe9T9Kb74Hs73plKZezvfoCzyA6G052EAaupBn
p5sDX7AN2D+5uIAA4rXCPBFHhBDENJYbKKbcpdxTavQGGmuECmhlHFvMX1MOv8Q5JmPARWawaY89
pDKHcouq2ltcdsTGxxotNc7uLIHano14pJ3WJTvi1vthVmwomd6yufyH/Awc2iCa0VDGvg5CMa8m
0XyU8HuqZJjfZpovEsdYedW8qCn+gPC4gUpmb4OW3BtTFOlQ2PoUKyKch5zg0M6C/uKKkdCgSQpi
SPo1cHBi6VF6LEPxRmOzGPHzMQ4aA+WuhIGJWXT/nCjeDKCFTrQ0EjIBvcRBGJt1y/eNKqjJ2CG7
UfXX/Gvbr8o6uL+trNNVoAl7BA5V1LKrgb4yh8VJ/MIg/t32w81V0mQ25nbPFL2ak/Sud/SB4uvm
S/Du4py7lyTUFsHwCnSXgHvOgR9S8aFtrWeJ14sQaMpQWUEgmsCVOXXNBEeGk8tleldl9NQhe85X
2bCViMeNlaf4g64GzJEiNF9RulMQmqQhkhfml8/QKO5LhLO/2gHnsEg9sR3e8RS+mHI8djb30NlL
w7tmzoH7Kq6b8tlS4YHg1jYl6E4u23tOcs9cJQLbfUobX8ZDKeOGsZpNiCd0dG2XaQfQ1atfknc1
6JB1RU9PAK54xR6PdxwJhGYFYsX3czJDo0gOUSdfq7IftrNLImRxJ2jBxsxP1K+V8872M3lrZ1b4
vef/pEzlbmrbmxiZK3G3YTFhWV52eANOkSp+MhbCmwqMU9Vmx0HxmaODbmM13r/aUXe+p15lGZ27
OLu2+GtIY+6amupjS1/w4EHKYbw5zdTKUTuUY608DppZdB7iF9tLyf+JH5YfOIrzmyEYTYZWypVJ
EAT02p1SKdncKNH3bgesyTA0zkLyq250jcb5u0SL9SaeQrlX/NdK314hDVleLJ4CjtrQE8Q97vhX
bcCBR9TeBrJ8tFu3WytgqfNdzpMKFyd0RBdVZ/L7fTYDr/b6fVGPNHJ2474dqd+h8HpdkSYbwf9z
al+VPYnZfk0S9j3Cv0Sv93ftu6DnRsJI1irwqtfJ4vXOSlT+OExffyZOxo+aMdsnRwGTKDdpr2BL
buAO4C2SKOLyYyIw2joqORnITVa9zxD1wjR6okCSRUE9nZpw+RSPgNjzlLGXaM0CnR/tBKi1FW2z
FAg8Twwe5nhIRTm+uSmR9aEgYhGRisLUjyTGLVoSfgFjBxRoyy4pPST8X7G0BSc/N957i2dAC73O
RYin1LNayWUHzTYLCWymcVL4/2YGDogipzju8f47/GgFwkQlofChZo1A7BPmAPgwyUbkj3TGAxTz
9H9Q4ffBY+MZ3y4E77XZxMbaxk3P09An/7MPbSJWKoUQqjyjPEHo+XWm+LEmcyY67y1q1MC2PCLp
VoYYqlpO4GO7EWNzBHGzQBBZD/Rpfx2UaW2jp0pgE1MDh3vTb2iZt8iIjpBJ0fDcVa/je9/sb4Ui
lIsfCx5kXSpW5u3JnWLIjMq6m9P5P+xdCNg98PXOCB7FxEEGBnsSnyd2UrqsvrsC9E1BvUfQD19J
TZA6chhl/KSKES9MNgsF94KoSB7MCXE2CEChyeyYdzWxhMVdjdc2CvgH9Gy+UdWsHW1w9MOnMks6
ZprZZsCm/Ugh6tfS3zg6eA5DB0d0/NR67ObGhbvW14wQIZcBXMvoAVLneyPSJ8sE6ZSZn+DhFEq4
W/D5ZfprwlcZY9Y3m/aahvg1w6hncVTxiY4WxWY+YTC2Drb64biPz5xHQ6zmvVuWsMhS+xVyAuJ1
WoLhaEuPJUn6IKpHGGhQbZ3Z21QF5/OUMcKvB7l28kfP79oN9faf7ICuy0TIjR6gKLCI2APwN9aG
vhOtjbnQlGymxh6zzng3pCOCndyWEqYnfUbbsC5+datpqwZ6h1nC5trpqPRzw2+OWi9hbYlVMouL
QumbllCEwZp2rBRwIZ6wkSRoxFEGhiUtKfwlSZFsKPHDYJTLV/Yl0bmtud9Mpu3tCbeqrcOt/Iz9
9VAg/V9zNUVHKp8Q/uOGCVR20zHClnQccHiOIjJZdGfxU1IM8gIJ8u+L2FWnGdH7xqIrs7pP+Izd
HkAn1we3m4it4X3UNK9U9rjnUB9Lc6q28IdIyFhlfItB86GYVsEWl8FbQcTjwaw9QWEx+mZUNP7V
MZEyOf1sessezr3hOfe5VXH1G0N6UnzTpJxsJjZwAbRWEYQLxSfdnOHRwBb6VAcAcHy89IoEyI6L
y3yp/HeEC+KenLnfcjiwYI+hmP992esKw5YpfOT86tBkLK97wEBrc2JFOmWw8dsaxyXTyLq3zOGB
ndeexGb65FpjR1zMSHey20dxyT6WfxgSQSBJds01SMiPC9aDnR/a9yEQD0Un7NaFVnai7mCCOc0m
SmdJd99FeFILo6nvRTGRkpsipvsmf2AkMLAGlDieBXuCPu6w87LfFkM1beYmrM7NDNdnAHy4dk0H
KqqAia+bTq+9bGM7ggNTZWNR1mgHKlM9CkxssefvfkKKEoiIF87NzcJjQICFtXTTVywM0xB78BR/
loFsT1OaPbphL84iK0mpan2NcIkjO4/VRwtTASfWCLcUR5PLQLyO62EPJHW8ky0ebz/xGoyS1Xep
y/iRtsH0XPst8OjZkC9pHG6EQIuKphkZ3LDTA2g/GqQDXZ8nW984omPWpwnwq5f0O2dFUiLRTAut
hzG4m7U+aEvKQ6Bt7m+NFe17PYQY1EJv4yNAbXoZcg3xHH/UwI5WsiURnoIS2nHSgRaftoeYkxz7
SKB1EA3JTpjer08x/L/Ge/dxVe6NzkdSylptUI07G/2dHxcm0qveCmqm7tNK+rTVBBycAR5wMTb+
RZDR3RYusdnCpwDNNwFfdVw4X2DedyOj7L8sMi/U8LAckDgYZk5BZzqhcO3hi3mFiexzj55YHTX9
NmJp/siZQt/jauBsUCXTJ4m4i2D99lzTj7Bu54yIHy2y6xmi0/tsTNgui1Yf7H6mv6xaqtjxM51A
zRn3DEZ/XzRmbWy19j3s+ORSVl3VndvIby9/nxaXY9bfV6bCFR7FYbMuOFQeRAX9fGgN8apkK3Fx
l5/U2P3XFMN9r4XzLJ3JeR4JhYu5eGZTJ44RIZLVGNhkruyYJoJBH2Rj3qLBTn+8wb7FAwJHFHn9
eflt3xjPRuBIgNViOvQd1m0bEASTbeLthnTiGD91w2ue6PnYUery4FbmXaOc8Pr3iyk+kg436aA6
+3np7cbY6FZXXNk0YpIknXCQfQxt76+Z+TE3mI66z2cT8WYZ1CzaxZbvH43qInGlslvHfZ/VLOat
/gNMWfQvyzUX/myrnYzgAxKHoH+iygCYzSOYSQS0FpInpLJkencV5ul+auxHFEH7wGKPlHr8a7Xo
T8ufUxcR7LsopikndbdeX3JLTx0HU3jynmm/vv39liHK/8wGS3VDq8u2QcJ7DkdP77DrwdkojOh5
rjP7XHmnuLZumWe47y0G6Z1d99a+ientRXM5yjFzb6JyxofQTPi7lt9HW6V8QfcbEoy09CVl9uI7
o0kpw4IR1B4QmBp+VVOTvv/708YEjaMRN2AMNFi4Qtd/lx3n6bwt/FPD6e/FLOfN3+9TIvLGUggw
Gw/wfWMXJuSz/Gq0sfEdK3wcXar6q4uladU447yZWCLCwE2rzzylfrUajO/ULdz1OMfu2ZxrRgjg
KFiN2pDIvKsOIW2FmGZ555HOqm1vD1DraxvmgB9b+7we45uh5WcOJWrbGHiPrcSpP0iuErIbe2KG
Rf041bz4gwzq239QHtN1j1z9oSJMQg1kmJNRAiVJdHT39/uErRj155xl2jB9Dtq4GW3T3UJJf6pQ
bI9TrKyNB0kJk7R5gupn8AgsyHZNf3UXTMgZoeZQFPZLgpdIVkP/Tg6zvsuP8Ib0Y9Dr/t7xvCMf
3clhz9pgtyjmbJdMVnPyMtplClIwIZ/NVY/7bx9wP37oQIGsiQ8bdzV/Qh1QDvrEtb37QEGz7+Ju
3IHLdfeCFf5kLcgHXpoXA3kk6Zv+ze5T60TZ1dpvsQbmCB+vdSSsPWqJ3gaNYZx5sGQ8Syu9t6N0
PEejeBzCoHnGtPccCZ+aMU4RtbGchalAXinRqPPcGkS+4RfvmBHh4P2PsfPacR3LtuyvJM5zsy69
adyqh5A3ISm8eSHCHXq/ubnJr+9BZd1KVDXQ6MRJIaSIUEgiuc1ac47JxI9FnrukdhNj02WX3qns
pzpmKUWuWvtRYVvyvcZ+Y5N8dK0YfaElX7wZixDkPny0WKiXSffWjt86HyW5cos+j5+Ykett65jG
ybFRsV3PLjcMlzjxk7eYZgsqg+zWGKR3sERDma024s/OrW9R72tPdlHDVpdEWXYURYcK4F1mUyQI
xaR/mqmzHOup+02tHT0pSQ9RK609LhmxidSI8aidhpfC6NcpKH5T+eG5aQiRTrXgnuKxeVvN93yP
9L4wLhx0FzWSo9x1dzGb/eusGyIeHDV9OkyAE5e4Z5snPAIeG9iofrOy8quIpvGrn4yZvMM+k+06
sh95TzW9+sg6VPZ152cv7sThM6O+exgUaVbiTkXlcJzmm+tXugjksXZlMhMe81VXdvGzwKJeV9Ss
Bx16CRhutOQgzF87HAG24/ERg98jd0Zrj8KOTbb99iIW4fv13GeIpd/ah8HJoEN8FjV4ROG34aMd
NQe/QLnUAlY+jn3LxjDU/bPeE0NkNfbFkOM+ccoREKc08WApFqu45NcaDV06iImDqSE030XeXfIg
YV8A1hl8tHyhrU87szXucNkkGyNpIByxv0glR72kLgSeEbWS3RBaYEjXRJfX+pRLYo29fZxB3Aks
AhkqGG5ejV3Y8x6v05wt6pJeN5kykHv9laRaQn3L91EPGHsHVPWdQoKIIsdxNpWNXUXFBYZDSThY
YyU7dkbj2ptwOoMNZncwqfFVKN1fT1mkrfSx2naFaT7ZNv524MT6IcOQZ+eyaG8Kx6v3se6rS2BD
rACeom1IjmNdw+AyDu3Z4omgVTf1SpSJSQmSNCjaW8+wJJoNrNX7JAaMy9J/fIWRCqHM8Ow9RZzx
dRpumwDqp8ptA4geIXZHow7Fuk+qISULPiIcp4JroZyxpRVQkESfm9aBVKZ+Xi6drv0Rh8vlKCUb
uzQVDGz52BqriMSbbdjNVTg0tfckNn12hUXLpyt87NNPMHuhMPLFQC3g+oUG4OIttron9LL3MnDV
SRRSPtqSgoipJzpJb/1dMUnaFl71GWNmvkmCYHyVASEwRfZg+h1hxNdXEIT+Lkno3FiG9TogQMIx
ky9rS5YX2qDJIdKNn7G3d4gv7Qff7+8j1WZrbUjqXZJq+eH6lSYxQya0pZERRLejA+0M8nO8jUuh
3yZF8FubonjbN/Qfc05CQfJ1dBP3Zy4Ofd+7tb4xfPOls7CDOlPVn3PI0GBGWmaWJALjp5HPyXUE
oaZP0+00MYsE1DQ0XGMI7G6wNc2kMIxHNM6afd8RDgNnut5cR0hZfhq5CkHYdl907DkNx8ztDq1r
vpT4hyrL/ZYYH1QpQGYBDUC+Wt1ebwrNh7cQgKQzEBrd1bW2mQJZnsJh8MguMNOLj/nREMjtiRJa
92RxtQiTwnD759kI+GHY+nqNrL111coR9Jt7Eqob8rsfjKCca0UqWTuQrbEvTt7FHe+r9DGn4fmA
wFA+yInmmB1l3TZR/VM8ef29HuR3xHiPj3Y1hbu8ZB7O6iA9KTYoN1Lo69Avy0d4Hu7Z7zKs61b0
rNctlkJHgnLmRIbBQYaHHiU70Yfd0p5ZccxNLn4aq91fTySAgZKaguA4u/ArfGFsynCMllrFklir
NB2irfTIexmsYYusb0+kpvPQZgYyb5XhmbaeJgffC1tNdJ7CzNfXux4A6soFvUia/fXYDYFNQSaK
tG2ZaaT4AOArs+402AKW8dAipehbm3k0to/Xr1D5N0sVDcnL1Kbp2dEcADcqA/lPBF9vimDrIYyg
gnEjDMhrrkcNbd6NtX37U2nYsCHqwcRAEXRq6c5BPIVURYdYKjFsDLMGGURP71RpFI0U3lA8l53z
kFeLWjfGbRVOzTJUxEyVXXZHHTlacIDWZVJ/4MolkRUzpBvV8b3pkZAgxjL6cnr3ZEh8HlPinTPE
qRcgDG89rt9XpLPTSqfzbCFTZVSVfnQArMprDJ0N3X/vIbfpJYbt8OFMrXGpbeOJJQ/+8wD1//XM
tnPLXbPadldzm/LFHWsoVxZsDj/Nqbg5brKPTTzzVab6bZwZxqOOu39NxC/NUmqrwIigBnhTEKwH
EqGgrZn9HnEmXiPHPlzXQWRUVyfqz1jANRpMGnhTp0mQRuR18K0KIrvmged6Q17vYcA0t6kDBXV2
zMGZdn1zH1LNWVR4My4Q0R7YnNCbV0F06eyyOsQi61fYe4Clp6eQ7J9TYqXBwpbYrXDihIfJv+i+
nx1U3qBAtNh7mojW2aMG2UPv9W9RyXgNex1sVhMsTEm3JYLvDSBs3UZxvW/mDkJVOGjKIr3a+J3P
J8O8f+jD6VHiilzHw2DttL6i0qwbzj5ybwVO9/uSN3edZ+pifCELxNxoswpYU7X+HsXxyijd9jvG
iEkzoK3vg/g7VHC7RNXXT6U7AyfbiNj6nJw/YxaCxwRyP/QJqzU23taeKzc7COWmi4RJdKi9CpeX
aJDac6WueoPutwIUdhipvh5MPLuH610g0mjfxu5xiifrWOkPA36227THS9HUOjiV6/3mu2wGxI4w
aRZ9grXgpmhcfZfo5QvZFdU2KlEJXEstvY4IzenRXFssoJ5cMscXSrPt7Zia8V6fqxgqGd4Gz/R3
2jjpx1igJ+5C4BWNSVk7HreeXegUOep03XlIkK1C7pJZFNwyIh0zF/Kt8godJa7hLmNSh5W5oOwB
bF0aAU5j5xsziKTP5r/6iEwoVKNp6Z67JIJLnyDaKhh57v2gOTpoLl/Q8e/KqgNLxqW8nHD5dKws
7YQIjnlCrezCWItKVHOxLFsbshyXSg39prIYvL0weS7jkiVPpx+bLnOPlclCbYg8/U0hAAOe8SgS
mT1MBe9CaWiHIgqvtAudQzuvthMDe4RbRv5amjat4k7dhaZgPYAQ/THivF8n7JbefOc9FWb7QSFr
WPU0oNeaFp81TY1HrYKbV9qh+vMrrBPjccB3XTbwsa4/MVpjumW39M+fTXiDfj04hxjFIUQ8tjTX
G5QC3VnPfbTOIQhR6F57QUXzxYLTsoKE7iyCCl6aRdrAWxtvu1FUqzBy9MMw8KKMMPfXs4HyaU7N
a0S2ClTnbaLa0p+1ArPBoJODfr3rk0VVpuGpn6ruZASR9dR06v16Dw8balBDV0ey2utcju+V6M11
T3NnC5Yjf/N9mvEuGT/MIweMimRl5AVITP7WWxM7y7zGREKd+MF0Qh/2cAIRpu1yBBIZQtVMyo2T
yewYNXbAso5iUFn2zx4SkBtGAWpZ893JcE8pW7vL9Z4PNzZhVsYIZL3rEbmWXayD6wqtVdBE1v1g
NscWpMqrPpTxDpOvBw4qfKox5T7Zzm2ihf6nX0Nj6p10QorShBeRsDBN/OBlyOIzPcLmTBpAtLMc
epmp5++u83fJCucUmxFGhSLb/LlIbDzLo+QC3bQMvWJPrk2xL/V855VWtWxU6zyUIQiVMIufvLoS
y3b+BKdY3ykMPoFu1be6pXX3VhJXtC9LfVk6lKQ7NQ13ta+2onNt5G844K5HpUcQsx0bb2cyZEAp
Hds7rRYfsR4mpxaUvIti+hOLGwxQc/JOGIhpGEZk+qJrHRfX8zU37TOpPR4GD8fe9Y11b5aKl9J2
5WugXGwi/EeYShM9e6QTa/PjDvYRtKWTtxEw6PNRnfvJiy7XG3LurfXg28VCZNYDH59+vH5YfC6s
hKY82rPejx9CuPozHP0NuDr507gQjES+Ur+233saZE1FBbBQlQu5R2rbRJjpit4aS3I7Og1+aGCV
VN4+ag0KiH3a3xnB8OZRIaX9GvsHg0iwA7D9Nw8hBAYYKrqT8M8TEKrlkKLJG8fKeDQSUr27lKWW
ljJRdl1KRkH+c12EmjohZFHVniP27FihUOTGkFHCzIBQhB/llMuhukU3Svd0JjDcGYWzHsudI/L4
TZt0d+d5lQW21ore0oFtVa5N77Zhs5novOo5Cd5UWlsvvdOzpygzYIvJ8DMS//MMk86sjJkwEuhn
ZJTak0naz0Smzq2O/SUF5elTyNXkFrtGxXqsKoqt60J/JoSFiihePkcrYUtqSbrnOv0M4SFdhiYj
ktMJ3E0b0R3pQOAeIobSl6aKd0U+afdZ1BkngiQY2UwxOd2azX50G+lxeSlekODtLb+D8uEb1EIO
lJCjbU0IwL075exH+Jht0fy4bp3sYZKYT6wdH1gkt2fTEdaT3gQHZ0qXIcjpXY5Z5nS9wV7prSFO
QQb2eoByrjxFcS8fCnqn67DLa5oEISWdvvvS5K5unPa7NPDzJ11M8Rqv/a7I1GuboYSNC+OmCM34
aUww3Xilss645SaaNNlTIwEYY8qMb1NrjDhobFgqNd4pPRnB5hLH9ddLqsB44xqpj3897jRlsGkH
EE2mNAjlSoTED/0/v2UPzUvi0fZ1iJW+vnWvYjZplP3nJZqXHbqvavzOZeKuNea4rbI78aac03WH
2jWM8EHirexpJEBy3gAFlUIBmR09/CsnNL4Np8FXFbQRIOAaQXYKuUIkEVjDsTEurQBm4Q5d89kB
IUk7n2wkwxlB3FKmIVTFOBVzmS6mDkVGz141nkDzzymB6Ni8ldetbEnPiFale1e4mfvVi+Td7fA+
6wgfNlTygDWF1qXzu/yQg6telkRBv+o+hU9HSyBMoamUNOyVZrwFkOODJCLYcD45TGLYsWOpY+Y4
l1rPzCN03PCui4dsOyofHpPjTxBQ36+nmZ0X1UE6s3LTLC650ZWX6+NuiSQMWR05O04DwNvr5OPA
Jmfn6OyV0GGpLfzhYJPAaPGd3P3SYjQlrdm5dxFI7x0+5mbdjd/XOV9EOOYih7V4Mu5IhAB1iKtk
yGpYz0X0PrHLP+WWzyqABfVmpCxHZYkbfb5Bt3yxAeDP3etd2MRvQ5+Z0P+S7B7dqsKd5MBXtaxo
ez2P4SO3x67VP5OcDSWDj3ZEdTXt0rwCPku0L8sfTDCoywokDefSoiSSTmxXMhlQGBXlcLO0gXud
Ji0FuzZHmQQzBDvI++BTQF9La1pBRDG8Zz3JV0ZjjJsY+/ZpHKzxhJOLBRzq98HHt+w46jO3q3vH
ZMLRuSjJL8WFrmzadzU0+GtrKGBtZ5ih+2w5Q4T66w00vns/5eNed33/Dts69EeBLhSq5PK6pYFd
Mi5yJyBIN0j20CejI3HZzSoRIrhcvypR0Bx1x30dCni5diEGmMuzXVRG3nEss/YxF/beKDT5Fucg
1CJFHJsW2rSPyyx4hL9GrpfuqdX17qDA/RbVXGalH3XTNXpCHiXTUaYZ+m0gjeySBnygss3Lj7Bi
kskjjKtTYSabWMawkUYze9cb7UgJ/vTrj//6x3//15f639FPdanyMarK7h//zf2vCmF3EsXiP+7+
47Eq+Hf9nX/9zL//xj9uk6+WFt1v8f/8qc1Pdfoofrr//KH51fzrmfnr/3x1yw/x8W93VqVIxHjX
/7Tj/Q8MP3F9FbyP+Sf/f7/5B/1YnuVxrH/+/uur6ktoBfc/EcFdv/75rd3333+Ztnv9oP78nObn
/+c35zfw919P5Mz0H+P/9Rs/H534+y/Nsf6me1Zg+r5Ff9HzDfPXH8PPn9/y/2YHjm7DdDcDOzCN
4NcfJQkIMb9m6X+j2Wya/IrnGLBO/V9/dFX/5/ecv7mW4TgeDwN4dPXg1/+8+387in8d1T/KvrhU
Cf2A+e14PBfgvPlwz++PGj9P71gIGgyTmq1nWXz/64M+fcTPG/+rrQezt+b+HWwVa01ciTjZ8QPG
qe78101NZtHJMwCG8fAUmqyirg9FzZ8PXR8f9LA7t/NP1vRb/vUE14e9vO5Pdfnnw9W1dfFvD11/
6Po7LrC1E0kHfz3l9Ss4Nv3JGv7zYWGO8kRxqGNkSVxioSO2ALPKxBqLZ5u5LjKz4TXEhLUtNbqY
PQYR5dkDerg0w6g5GIdKD/EWW4FaGxlcE0qY1rbXQSTKCmDpoG7DRI/ZDVVPtpiS3Zh2t6LvghPX
/VZqPnxvj9CQTu/YplCwSggPP7tA2XDVs8HAdACgMd9HpK2oLHV3NDhCFIaDWmkGduiuAunlGSas
jHjaJXHKgs3pt0PGDNIJuRtEBNaMYiqltelmCJGHDe1krIl73CPjICEKmyvksfS3TX95lVetPLY+
qdBMaVS00nw6pKG3Iw623dVWT9FMI8zWzhGUVXb91HU+6e5yBBJSjCUIWVIb3JSKmigwZipeGLUu
+iKaS5JY6j/7RkNwU4mTxqPpN1E4UPh0PDZHMKgF6NQ2ohCVkL+DrZE5zTwERopjfgIUFq3CPAAl
ENB8hO3mJDCMUJW4K6JhdpZ0UGuVjlw2hnBP5HQgmT+wJHMPo+8Ou8llbUYdd9+OUbNiUMDOEkgJ
KNm10Q4eUhxA4CqfUpP52ShRAyGK1sLKxEv93gui1Ubi4ZQ3sZpr8eVPAaiQ1tZSmkzWU06JdskT
+0sJcRt6SIwUK9c4RPWZuXqJkFzdy9Z5tMveW8tal9u6RuoaBWmwTabx0dDJXG5cue/NoCBSGA2J
ztEVrKLXgWOpBQs2UHQFzF5YCCx1ZuNOiHkSuf0zbULScVOkVoVTV2iO7eCh0zWq1UZ865nsv7Qs
v9AohbVT2yS2k3uCITrYCM9FuQWr8tDWWXvq9FF/YHeOSAWOS2w3ezk146MeYQkPoiTilehsBSji
Ad4PN9gQ1VIboJGXpU53GxXfXTftWHumd31dY2wk52U9Dr3Y02jHZIdJ494QzbhwIxKSExtUEEln
NBrQQwWFzC7J5BjnIUfGHuTv6djG+7BXGvsWq11b5IKuWhuXTCsFusjMqrdUmNiZclqeHNQpon8u
uv5BWMWjjNGVWy3HoyXHujSTYhuzVYfZX2BOkiBip0HexpqzjaqNk4SPTWHBTKD2tJs4AjcWGqaA
cjUb0ZLTLqIQ1YDThvRXWG9CdIhtU4t2k9AIWrV18zHghThp3r0MgqQM2WHV9GjNEKqUZ88Kr9Ih
qd3ZTaud4iJqLjFKaDa/BOZSXc3PPUuJhD9/aoN4Z1pkNQnLBduDYAR9lmPthrw5TuS1biwt8Fch
qXuNBnyeIh6p34H/uy2M+dqiZyJZvoy3sYtPodcBF1uuImXEGOgvH9Kmvx2LuntQ2VOnQ1agrRwv
uEC/B6SxTwgwh9a2N7rVIO8LtYPhdfUXyoXPcchoxSfYz4rCuPMcJzklE8lAzlcdT/kP/AKYVtpY
P2h9BporqNs9HJRyh172d8a69gafj0RSz+mLXHo/KfJGsUzPIk3UiR2u5az4TeJDvIlbIBVUJLdu
n3C8aBreeIPG2rehkxLCxgw64xYZO/WNMLqrYwajmBreLh3xwihqCzaqpq2dgffzKrhaXEE4DMKn
0vbiNyep0S/TFYYHqARg3szd+KOhrwHLPra6BUaauM29HkX6rvahDODx3SkqFmvSarxL0k7+Ank1
tsBD6I7TxqjZZU4U7Y3ap3E1GzxMUs4wYew8NBxE2XePNIjJ9BipO3vIxP1oY9pw/JJUD9fsLB6k
mJ+iSNyVXSsUQtI3FkFM9DWxEMQYRfGxSbV0W1TjzrQx+5amvYlD/wkoOXZ7k6mgSbqdq6gGWZg3
upGYLlNoQU8nN+xWtjVrw8K0Pwyp6A/XrwgE/orcolgnUDiZKAaSWvxXLlF3j7iPPInyNIzoCiao
RFY1Opx4ab1JU0KTcu/sc4rsPf3od026b6iY73vfbfZOvAlxEG6ojTtUww0kCZljQDpNymVKFc3r
lfmg0/O3neY3H3V2jhqdrKDIyLa2sanSpLo1hf2VZ3a2idVgLShluiQOqW4lgjJbwNHNjs04OSsB
DQ9ExblNMJe5cOFcs33MEgjGisuWoAo2uZqRvNkaxAJTXyY6vlpO4Dujb/SFCwRu41skSfWICQbL
LVcBFJvtUFOVljhil/VsRakQTto46godpW9dPggxe3qH4TvM9B9Kpf1jF4XOPFrihl6liFLvWpJ2
jEIfDyNXbSQZLjqJKdJ6tVGzYV82KaEYA/1+bvjM7gU+vgS8VjEQb1NQzlyHfbOqnQbiSiF2ptHz
avGTTnXVLBMWGPRHU9KAWHjICW9f79Cvx0IrdEPbdQMt/8bbx4GNO2KQGywm/guexX1kT/WXVVo9
g1Gmr/UgfjAFoR1JSfaYsLf4+Jp1GaRfLesbAryCtVdIDCYphcrK0Td4rORZGmJP6QVXQXwIMhzL
9eC/0FOz7Se6gk82cJsF7WhyDXG0yTRUW8jjybYwpVrpuiroC29iC/FeppsvfkC9S+UlgcuVPqGs
xaA7mVl3g5CxWZiB9uAxpBlsijZ2gdOidsWRfitqnOc0G+qXRqdMU/ntKUUxvTUylK9Bota9ZRBh
E2KTqrnMO3965drAiaAtEhTOK1fg9LWiGJ0DGnYYOXR93PqQRrSgUQ6jj58eopqAE+hcC6zYQD+4
FBapG2zI1sGj8u218UtrZTbLJUpMxhysbLYbvfHLVR6TLopnheYLQEuhjgTG+qFZL3uHv98SnoUb
hNApH+x71eNCi+sNzENJ0AxCm4glQpb5F7SFDhBniw0oumUw4R/pBOTCFvQZQ4K7Y8NE+mrtSl0r
18o01hQtAYbJ59aRTzavuBvIGRojeRhy+dqeNRsxdKqNHhnZN4mEbi8E8vIpMm6Y/2Hy69lj3kzv
eux8kjUMQU0QMjsM3bHyTDAoUCedJCf7PcV1XVGWTxr/MxlABrm2eJoQm/EXydB25wzp9K6RzaZL
foKmP9KtvJs0gNHZ7MecTPue+pfNpxEeShfgiOP4aDhH7LgGdRfaVIPnHUQ9jAc3p1ySQIMkN63C
tlu9a1PwPCPobuS6YqUn/dBbVJYvbyqCxQHT/hRlYR49SVBNWW0HF2m50onsUFHzKQWehzj77j2s
SZqWtNBpffQKPk4wYLfpoqEBbwvo0+Ggvsz+bSi6txjJPUH25Qryw4Mvo0e9r36IpsgXODT3IosA
cvTZXUxRMG0h1rYzmc+TR0NzLrFVP4fAaZaxZSPilFuEBCCqsEKy3AwvLWcccZp8yFpLB8rob9Oy
/ooonODZx5k81eZ9T7MDHmv5kGaohkzDPhBxiG1EI621RY5GiO92SIhjkPsR3dCNvzT6VjLoklKT
tFm0jkX9VSBS07LpPgT1e6M3atf1tBaLEOpUPEZHPw5edV0S1yGJ7qoJh0jK+oHBe6as2RlhouPT
DPT27fZxUvy92rAXqN7h6oADV7iEZfXhppDxMf8Bo3AQoxvE6gUCjSqWi5u8mi1ws6Wlc/rbwSm+
Gjx81GM0YBRSYfO98fthFdr00fXAzGi0EtuZKGIKy256Qw1MxB2mC4zRJg6FPrnXRi14yON+XDWe
k954miVIamZq8Stch2l3ceOUHGvpBnsRCH9VZ5wycQ9yzJJm/liP5VmF/X2bBChvNJOFfaDT9tJT
2NfLbkI7WBTWpk9Qh9TNtJmcgmNmsrOZKuZv5MOjSH7sPHkLC9RPYQib3ulBzqIPbU3RPxJVFNH4
XwwhfhgR93dx68M+03hXFVJED/uWIm/JHAb4vBQdTfoN9GSp72f6SvRYDSx17Dxq9ZkjFtZsj5dx
4C3ajH314Gp4FHuSLaqhP5Rkj65A4UIBpofUzYTHgrgcdLr3osCUrmB8wF8bF9ShSnhaZAwVVg/F
PXtsXfg2DGwxHzMSiFZv5NqAhGiYxkqOAURFg4vBniMCQXG7rqdzdmEBsHLzvSTAYGHUEQtTzpws
VzB51Ug4A8SdPvwNKNdaQNPQb5wCrZMCZld1mGs8MNNghAyCIIuPumCojfziFP9OTIK2CGNC+DeK
BfHWb3GGOrkdsepFzsX342UbcbBQD3uLfmYBsIOgbE/zB31fqsz84vrxg5CMUoX7UcAmZujP4pui
m3sZpVirOemxdEqmF8lHn7T2h2nORi97TyrpqzOSgmG7NRIaZDK59VmOR/hg1iK2it9OGV6skf6m
yB9NF31Wk53qsauYyQKxjqv4KWptVHBNuQxZ16xU+AawDBc4yaGZpZaXGEyXO2lLL5c0xwzOWL8n
MVAfmlXldrPP6aiXbKqgjBWwwnLW3kQ/tzCHsa7Uz33k9SvVA86Jgdb2Dqmr7Qv9QTBFTfes2+SA
hOmqJnd3a0G/xKd28MUI0xFla5SiYTAKFMig9G+CueM0lkzCORtXol/AZaGl69toXVCSJuOW39CZ
E0RqENilWJBHOJ2HgcjUxn0yU39ZiXGf6iajIqtEMImMKWWHKGcA6ucWh6YI1zTq0dsOxkVU5LYR
1xi3P0OBooYRCAg/qo+xjS6G1QE/46AfMBefhWv8mORFFC2CRJXiQpdJd0wMkh7ocy4mI2NUmYrL
WIcNiSPDXepSLC65TtqCpnNEGsmSTKNbkIHvrqo+YlxnIAdxAblNfd6FLpNEpnckZrr1J/QITuMI
uSC8xi8nmAvn2PWSZjrl44D7R//tlwEmZMe5F2101uY35KfzSskhl773ju0UUQKI3EMhGQHDNjji
jEQGlOLtzcewXK611FvCQnE3RsMpMIyI4HKT1xCp50a7nxOmXiOcKmfbnybIjpTSMcJvtIkkLN4a
jT6PJAsveHMFxNWuZrrycvXqtu2tRjswAr81ziv7hovJHy+jzSfmUbW3G4Zstt3fnf8ZuBQg/Kmb
bkzMlVKav2H0ce4P7ccQ3kkVZRxNfLf8j4wgeLIqDCc2wMhFM60dEkSW6K84Ba0RTYQ6tJ7Kb0ys
dKYBtoK2H1gKcjiSy2SKLeyLH2Wp54lShUJvhuebwDQr3IW9lMuyb7aq7h/h4L3XgQRtNzoKyNbw
WbXgdkAQna02pf9KHSAOQMeKuqUKPk3jon3GNYltqsue6ZaVK8dKOvCO472skmSRTCfZss0eov42
z3CSmD1+QQCFDEoSwJmGoyVOUVlGUNWWpcuCoq6+LHNkxWMkrEEzemsiEw9DO37V/pRsBtNax0WX
7PvMP8R1DQZUInMZ2p01kk2rYcMBYYcEejZSaEC9Av+5sFjZmJZIsGhtepB5ZDLZeGeq4kKqzjEM
/S+iiB/sdqVGRFW84Oe2UBNGjXUSkoTuzjgTPHlQnnT86kx1ie5liwyXHjRtjPLVVqlkU0VZtdRk
c4Fn1iH4Hj8YQs56adDG6S+Z7kOsLeNbZ8ZRZWApM3dcUTC2V2Eh392KLLKIq5Nzee9l2bfF9jZp
RrX0umAnMC4thMOI2bBdbiOiwkID1CDXaR2Z9Hw6xksruM867yPu7vOw9nYRYV+8FdYlY/flmNPB
ibmi4OF/h62AjZ4HJ0gSKGTib7JCzPVIFrQKwJBDFMc+i5yYvTCL4XT8RJVJQaa55QEKpdqwybBy
rGDLcZiU3BQSYRfrNoJLOrkwPDNeuH2/cweH8FWne8LedVbgNFeYDXelyYVYIb2NLeofLfqCZewX
u8iGT9JW6M+cBvUxaN7fzHqo5Y8QsD6xv+1s372ttOqoGd6RrN9qW0KkCSv/tsSjtJzzruMpZa0y
RY/YQwB8M+QgW31GnA6BDCMOOjcb53Idgr2Yyu86itcUR2FvMmmpbE5KRUKsG99C+ZegpZJWjBlJ
o6P+CHl9WnqN/Eab+Uzu+EMXE1wQDu6jWRQ3dGUwgebal+0GR9uOWaGmwa3Sx5cmf5fEz9u+fKk0
urRx+Jg0cgZvdWj3arlykvbR5/gs0M6wjw6tM5GOp9w399qYE5bXfJKlppNYifm+eUQraGvqjVCN
JWJNLFPsI+ih39i6evEVEEYjdrOVESna4/YRIQkzGbbG3HFvQpndV8wlftddqM280m34ISMoN1i9
x+W+leNrpJoti4ibjDqfrKe1G7OnYofgrIX21g/mEaXnR8qCVzIMEeaGxTNlh0aBLWS4DySEKKW9
xWNOZIl6k2OH5c7JMS549uxNgJESLmpksTdMCIzEgJemkeS6RIdvlPxuTPUwBxHFI1CNUTKewiq6
i4pgG+AmNo46QNOV2VCWIrQH5G+lORALs7MivGsZ2+q5HrdjQovUzeZPmiDB3hPPvhuup4kGYZ2c
MjIEgoKchEgH7lYW3/iFbjNmppvWqD8dmMqG9Feabt970prw2IFzrO5gW4iFN6Izo0/jM/Z3B1zH
4Kvi/pKQKIbg7T5Cm7MwKXUkcf2ti0gtqjwud48ZPZllTu4oysjvscMNYQbxG/JLVmx1rS9Jh36q
PoRUH5ZZvpLS4xcUX+sWg5EWTbM3/XY02wvba2BNjX2GYUEQAUCSsA7u+9H+0QHwrKppn/oeuE92
UzI1L76u7QbDBaJqvXnszKhN4i21QcUCBuLao3NyTLQS0IhZr/vUezGJnxV+9hkomd0Q9g7VY+x+
ap2lBcs8pqsmKpYEKBTkbPRcfuhQhhwlU9CPG234P+ydx3bjWJaunwi14M2U3lOiQnaCRQoSvPd4
+vsdRmZVZFTdrO55D4IhkRQJc8w2v5kQEK/0k4FG+7z1/eWYdLiuSeabnCG6rLQoq05swDOLTvmS
FB2jK2T2fVwvoq689lwoagtOwB3F0yJX8LfxExVEenaLdH/ZE/3HXOZCUCwhBU8IzJHDkOSjaPOR
Gol26FMcAFCTU5ZRED5UWu/spdDGNiHb2Oa0GcL2c2BRXQAhfjcQ1UXYdpsfGoRT0Yhp9tMNv1BS
LbldNeaIyKyfAJMUWsaqc7AkBDZt9dFpMPahOoWGDbh09llZ6m9Bppy7oJqXjnSpe/k5ycCR+86p
iA1oLFYM+1t9yk24O0rZzJK2/4AdeQEEtiZPQAy3Snf9CMqwkMyDRa0sVBfA9MjvemlRmQ2FnaIA
gIrDyzxIJvepzO232EAFIFOEnmhjCV8/512SUcaIZJubDXMgIO9VdGQn7LKeTYjXkVvKX8iLhTCM
JvxkRrVkYUcOV3KdjZ0FZ/0z7Mlw0O0OZkOALH5hFHOzTqcFiriB6FC/qpmyc2hNs30zuNUmu2m2
c6xofckOUmwkrU80SmZlA9ZB6V9dA3Go1JGPZhV86p4fV+BuXs0GZ1OAG9lcuC63ID/sKjkoVoGJ
okp/Qiv9Br20sF8JARu42xvYLCGaqy2ZqWrty9h9VxPz1QrUXahlSwpMT6FO+d62kQJyB3UL6YNp
SubTt+E20ODoQPICsQCtxB0e0tD/KIO+X/bs9V0fXqK6OgcB3Y+welND3Ggmponmvqh6jxM9pTgS
medwQP3axFKMqgB1RRr3OOL1Dfbukr7Sbe1N6qgz44p4IdF49bNB36LPi2lMiUG7TFUAtdRrDAb6
UF/ohQGLchrkkVxkqKFcUaBhCr5Af5a2KL8iaNagRZ+UpIDgDEjopnRvayIGNCnKTzhVWfT/Z32z
0cMsmkEZ/kx6Q1pO9tLEgT2D0bfFBspa63q6z3PXmuk6ubWF9gMYZA0hGPZCx0EjLCi/cpTKl7T6
miX6INa56MlnDFEUlm2QnhnrqispOCMUxbSs7TbEd4AOIJqXCMo0w84ky1iOln6MYlTJYyveupUa
0KOhVI/o5/NAj28mU22hi5ZXkEIqaUdBhe5LorfrqERyDnz0Whsb41KZKByRfIfk2BkONFGdnCOc
tdyyES5i0yqC57yCPGmj/XYZWv7WQTVrrmQKXb3oAavX7lCncbnH/GemI/W+1gYd/1LyMa1mpZ3s
6eqbH41jvtODADk7xRQAtYC02G7mDqxqNH8MSofIJDIJipVFQ207KaG/zialxEMHSoKvke2oMqeY
9GtkCQ8lgngnEl8Macq0gvh8VXzQzZNPEqK6iEjLCv4pUBKAXbpLtpkKUeEfAQAsep8IhbYl+tdT
aYWIuofWHFDTt2tF0qqBcjmXNOwGx2UjF92MmjO8htJe4pEbjPhxq/UNMZ99qulw5gtMliaoS0iQ
kJ6XZr4oArCFakLVLcONCZRfscGjgB54Skj+ItERWYyDNazqXpn2qlUcoSu8tHdoOgZ8EQJltSOh
4N3pjBQoEITUJLxFKD8jk5jj2UZdNoZPT6WR8BWoPapTZNTwfoYVJOCGVLWUGYTjWz8NyhmWBnIL
Laweo3xQidrjedFHuJlF9PLwPvnCkxNhCYhmewIbqFaSevQrFDyaKtNW5BX0RdF/Q1Pzs61ksJJ0
rLuedM0oqp51uVukcYu7Dio4JspsNFjxH6sq6pF6PdNVC/KhOnQPFdIxQYwElKm92O4uTBEzSyxn
o5alsob+5KBqQhfLjfv3UqW8Koc94qzZdIkpr9Ll3qiacUOsLtjECJ700gBuC7Y/SEP5FpvFyU7K
nkas4q5D5ETaSFNQJerxMCp3Y2iBNTKeg6x7wnoCU4Aseuz7yL6MaeajUGS2S9t4kfqsxymteLMc
Z6tl6UcC0mirBpGzoK+lsTxpCwz7HG1AXrQQdmExFVuYDVKyAP6BX1mA3iSpM+odiv4ZdSjxUn9C
QW9TCm2ytnex4/VJX1vkCv0moOHN3eYnrDAaCoarIUfRN0IqIKi1VZtlUGkrFOzkPH1nUpsLctcB
pyaoa7Q7tP2U5eO+6uSVlfkh7Dj7RoaMArTdIy6um/VOCgZkTgTfrnZkTK2oUaOt2m5oLlJrqs12
E5cky45VsgM5kiBwLEyNaTF0uMlNE4oYpiJ0Gvwx2CgWZtVuQ2dYayd5lw7iJml6etZMdzpKACGJ
a/OFm/g4qlXKIlE4qGxsWT8j+aHVG/lSTt2rFkTrcmqGOZwmf1EM9Ciq0aVi0uHz5gdXJcKEKaDr
IKVYEyAJNS3seFCWpFoflWx+Nb6mb8FKOAqyj02D1q7rdspcGxG8aVjb8h69XezL0DHR5WiRu1SM
ZEI9p27nrhFLhzKxUIQGWJuGYCiEil9QdhHZLhjZIR9DIHjo3YxC5ZMkm9JrSA/V2qAS666qIktR
gbBBNxRUM6QgP0qGXHzKBtbRpr5t8u5o6sGXnsUfvvlMvszFc/AsHO2GUohLWYr9OllSU12XCJoI
zhP43F1qTS+kN0tU0BtMYJsfts8uF7fhtVaE+IpGVygfEK1wpHkJLIZY/ihRwpyjtnSVIoYN6D9a
tgNUKjs/KuOPWpJvjQ+0L6IQtxqK4TJG+rOjhjcMsrY0+UtSzVCmni2TTErxD1x15Zmr5gAD/Euc
IYFQvliOfkZZ6Qe5K28v7FlLcjCbBvRWirY4AOdYjKn+nHZQ9yQdu5tUV3BWDJH4d/pVozIObS08
tcCYDQyvQFFvmin40Y/9uRLyWDoJvJ3r+O4ZlEVKS2FGjXP8U45N0sFXNruZZGWQbewEJWRQOGYa
/TDGYVypCqQ5TfYXURxi4KVo1Y9iQO7ZjzL8XmITDye1uUmtCPRTnJxS5RvmL4sk9nDw2+nAFe3o
rDRIn2BGkCAecrldVKVxHkAAzeTR7ZYRdxuojkM/A7X5sUXnIYnJvAoBGUnznRZaz0MjfUli7ge0
G3DxdTbmgHYYaZCBCuTWnKz+pVDLc9ddWh3oRVzMLaWJF3YLRghWg7ospIKNcPL3GJG+NLbyUvZA
xkOcblASZkAi+iPrQppHrh8clb03itQzi9KEiIO9tmFprUINnXszzB4zQ3M+87SAPkKRf1EGg7Zz
TF14xxh0RtBOFxpd+YWLuoiz5AAdC0ML6LGD6denrh2QSmE0DgPAnphewZniU8xeSJ7pu2eDhuC2
nwBWaA3V2SS28FOdyEkR88AMHtkrq6neprx8o9pKhiLiZMR89pPU7rFNc8+aXyJLolkoIufpa4BJ
7mcZho9ohi/KfnD2meRK2zAdPyjF4xtfujsYieEc4BiNYjdDuo+KDVK3HaqsZqBrh0AP9API/g3Q
TYINQALE4lzhEA25GpI18Y1ZPMFhFX1O64OmM84dKEG8V3F3lMSGHGf00ux8DCg2B+pJF4zPIqbd
2bblEU0y0PF5Xq6kEZqJaz6JltSdRzOUEj0Q6vQDYX8+pdoR1WGsUyL7WlQ0m5Skl/d5lB6bBu0G
FmA/AJ6bRumrpEUM5iGwl1adp4/op79HWNVhtxy89ioIVASJwPqjsvhaGfXFQa8M9xx0Rmpq1ZGp
rqH3p3tDqU6pjI4EIETkspLxVYoHbTsa/rXRmHYo8jjIefAaoUR6ThHyAowLYh/rgbmd5jiQFW22
d8QDLctsf/81LZHljsrJWhoQFI5JobN5pxFCjOC++lnflv2q6waYvp3eboClsbaPafBglxNAsQrg
JUmMXW3uT/bDEFDiU4Ojie4KhbQY9VTxbkey0AOF4rz41/ta8WatQg5Rbcfj/fn7Q6JISOriBagI
UmsnW+PT/QGBVBnS75NuZtNTKTXspwaO4Kb41UAThl4gN+b+6qTrA7pkEF1xlvkuDKI3q4ofLL+T
v8wUQEkt5BJ8faPYGUpyFo0+OLejUDMdtgnUfW/o6pcI6v11auDUDMhhvel0AhBHyvPnMKIlZSmG
fCH5gdYf6OlDmmCHKamWcxz9AC0fhMj3dTWOW4xsXOqJcrNXM3IxU4pPuNxEe7Xto/39p/tDX4Tu
pivhI4sX//X8f3qviZAesIcwWWBz4LAOtdY+NGP7Jeyzs5Sr4aMdVM2Lgs2YeFZRuuKhbo2n+3v6
jrE0knKxf2rWiw0jdJ0o1C/ur0ZKFSEtnPWUd3lVCkQhPuzS0/3VUm6AltNsTMHEPoH1+PlHvdLq
x0GH69AFo/1SRnq81UfMGe9/FNN8YUut2/X9V0VHSyyY9PHnIWeW9JCBy3uII0t/AVYjvhb00PQg
J+bj/fO6WG/34HjCn0dMQlZB2gvpyolvszQ9w7/dyH8ecQ7acWb2tn1stKFb/B9W+3+G1QZDDaj9
/4PVfvnKvqb2K7n+Fa3N3/yJ1nb+gTEW7RlyVNkQcO1/orUt7R+apWuyYamG7ICbABXOoiEQ2Yrx
DwujHstRHWo/KJkCoP4DrC3/wzRVExi3TGCuWI5sWf8rsDZf8gtU2zBMtiBbtgCN4wZsmJp4/Reo
thzGLVYf5bSAxWkfUG/JVezQ0iY/pYkbn1soaKzkxSUjwpJN7egm6KEGMQUELTL6B6N0cXGO7ENF
QCULjasQzBKqXjRIXYoIrtJpG4gBHhZl+RlA7nCBuoRGz/yXy/4HCP1X0Ln122mgT28Aa9fEf7Qf
LEDxv56GW/rQS2x/WmhYnaw7yR2XcW5S5gPVO4uQxKOWDH7k779U1X/7VkfWdUPWwInD3jGc++u/
XDxbgV8omzJyaL0engaXtvEI6xiDREpfVZGq53gMWSlwUXIh/C57qjhV0baPdTTuHNwfEN0Ovsoq
dHHBiOznQEXxG3gvvJyhe8z10V6STQL70/V5VPfZBUX19d+fgyLG0l9GACdhKoqhWzLAZ9lQfhsB
JUCjSg9KxGuhvUzBUbdpDNwfSqKzjWl0GKCGurpj/VNmjlm1JzXODrnppEfJmdDcsafo4Befpprm
J+roAZJ2SvXlu2hwj2mX7hTMn0kpkNuasjJbGRAS9/eHqJQCRBQcQMVWN5ycyHfxVx/R4xi+eone
JcQ8nI0okq+cvjKXWVHFh/tDk1KOlenkgxCh79yH6JNEgJXwOILz2sQYHmB1P434ad41lNC1XwJ6
tDFcoL7fX6wEWRYMu6a8++yIDucRw/2cWW0AHnI8k9ZqV2Uo6KuZWN7RB/kR4gpfBsp0lgc06sPW
ADTf9O6pjEXMEiDbb5rVe+dmqLfhtwf8k16536Fvh6kCglnhaJ982bZPboYcl++25DM2Qi1+RzlD
VqGJtW2mEZ4BJJa1adzHiTM8tZ0NzR4J59aID0ZRYtm5rJW0OmRQgV77oNggqbAIpmAPkgtxX0tr
6v39IcmBjiJbjncc6F5ieB4MwAp7iSoaKsD40hR0wDS4qiiL0dEFhGjFe63FN91qq3h/fwjZJH/+
dP9VkrSLYYfj2pWi9JANZnKAUlVtJp/mWBrizDPBRkhNhcGbqIhu5UCumyHf/gxddOzEw+6raQ+A
l4CZtdySFPAFUgRYOtL2VQGRv5RJgPRwKzdb3U3qcz26+QGRhk0aJ+5TnJTNEeGjVwNlLqmz+oOv
1NEJjS7/BHJfsKZdxGb0fKhe4wDFAr8jiimfEyiyl0SjYxPhj/sFRgmMzde4//vZpLGc/z6ZHFMx
4for8GkMWTBjflkRxpyVT5IpijRAs4DZocnoZtp73SXgxxN31+TJewzhD1sOa6WpSb2KwcSsrACz
pyZ3N1MTU/wJoNhNRYjstWo1a1yKnUOiKtrchW81V3oX78Uqa7BJrPtdOYpGV9tPj9D4cOcA2HEB
rkWOElXnHEmLbUp6/19WjX9f+RRZdjSTKpBmwzMSe9ev51nJlh6XUlEKBxVHcDHN3f2hxAfYQZBj
rsWN/5DGYCc6KFOXFKmUywA7xn6XB1t/ZB3Pj1bY0M8fam2uZcjjYkJAGUCjom/XdrUIVG1TWSBn
xqQYMbwAvPb3N0v5fdNAUMNSWPtkxdY4BeO3TaOW/KAMdAfsGtCB7TTR3XGMKd0gq0olo0++KN8o
sO2TtwpXK0x9BtIxCa+rrEZesHbzld/5AwAPRAQkpEgOSj2Uy78/yH/bYjhGFQct+IK6QSDw24U2
oW3HrmKiVIhD8Ly3imBJ4+y/bZ9/JWwZhrgSpP+2bltwquFv/fV21lEzULzkW/rIeCutNlzKQTIP
WZR0Tlp1U1R9coKgf0ZK/2HL1n+7/EREzBOZ4gV4BMdgE/rrl9Ji7IsMeVa6k5CZMj/wz6Bs4UvK
J3c4hzpjqm2qmBZgIKHQp91UAE40/af+xS9x75mSF6fu2kvVoVqrpf2LEknVzgmY8GSlLklIFqyH
CrRYG+RreQi0i06pHtkwZ53heLbpS9yBM0v3j+xQb5FfwpLQpnptw7zaIAI2HbQaKespTr6ZR7te
z+qTIQdPaQtI4P6baUmzuu3Ts6S4+qnLx0UDCOCRvvWPv79Yym8LCxfLgu6u2qrNxLNtVf7rxWIE
+9JUlaAItRT8ShDigIbxCnxSHUYW8pyTphkos0f9KrVgf1eGwvoJMOh/fxzEWcwWW9N1Nj/jr8eR
WXQq2DRRL7RlAHIIFhYOJRwdw3EMdJAJko1H2jWvzaSf9ckqznkf9D+TkZ8x9n8YOfeQ5F/8QsOU
NRmZFZtLgp8fERbx9q+rD1yfIdOR7sCNqaT7MCjFrqefB0w8m07BlNWH2k7lhVaAkqv76kJrPV4a
skGwoaZod6NNsOoAPhpdV60VRes2/+Uq6b8FVT+P0NKALN/jfvO32+VYFaU1LaaRHVW7RGxOI44a
VCA5bORAftidFpzjKsxWbA1YRWY22mnigVL8cLQmE6YOuACsWMPm2L/0IxQc2s/BGvVSLO8QX6Xt
OdLmQqF2A9hF2sU+DaqgQV82rsddnmA0gsRPPq9b98NwjeyBFVdH8F/0qsvwTU3RBm5BMVh9Arpn
aPS1YB4vKXYVq6J10HISKqadXNjP0GvAlFmwmUGVaqvKphhtW3l5kXQgWGlotbtR2DaktSI9WKgh
jfnUrIce2g7LxrRWs2wel5SDu763NpC6nLnfA4kIEP2bYZKGL/NJUxQeAkWjwIetU067hsii3OmK
UiIh7KibXFe/3GLCJb0DPl+b2oNPa7KAlAdJY6x6ZTdUqOlXUn7xc/cjtO3oC48B0dY+9SUyY62L
gL1Gte8+Wv2UfqHvErP0iR7RzX7HNoBqgnjQTXOVJpGzMxPi+j7Dwg8ta+AA+vjDb0PyeVWr1nj8
AYEYAY7LM5Pp+YBUBNKVSc/iBOdxNVkSGMsBMO19UYBTra0RcTFBGq9lq+IyiQdsicytXzQnLQ/b
o1OFykYe+6cuU9tjllXGzvTbC25Q7Yx8oP0c8cYxY6B1o3HkUONTaPnKsw2ut7Jsjz5r/WDhyrOL
hfRfDCavLHVjHWSRc4b+/+G7DuIYWvs6pEnxX6alKub+b9PSMVS4v6YBLVm3xV72S/DT1E2rZ+C6
kNNXtGuCoC3o4ZVvMh5RXx8wCMj6hTP29hbbQn/tuBYNb9vETjaq5E1cSd+R8kypc2tV2fTss6zh
okApx4FYGnVd+eLXMQFwmd38AZFha8i8lGn/35a4fz8Nij4OE1cVmZH8+74E8odeRBewxGH4Wg3u
DwTtimVUADarxszZFMpUQYRSwBuMUgbLDHPT2J/yPYnFwu5pmmWGseeG/f2iYpOa/36BbaIVRTNZ
9/B+M9Xfosu0BcNdamo31+v8Bs/l5moGXVBnG03p1xga16RHQL5sn4rBwTDmSbwFn+ibU+YH1aS2
iEOK3Ea3EPBVXTuPPhATKUh//nPG79xuVmn6zYiZp9XkGZ161cr0Zk7FV9Wh3C/181ZJTkmhehjQ
L2TFPIo/N+v+W9Kbj868pKbxlrr5TfzTJWNFGXaLQjv1Rcxm0/hGGdVrbHxaqnyp1RkiJeatLaer
NajeOIKEd4LLNE7fjZ7eCl+72uo61CZPaVVPfCROK98J2LaMnmWTbpJM2ooDBPYBW5GXZfWKWLQn
pcEeTwG/cNA77Z7FW5xE9cT/eShf46Z4gP26QCXtFiWHLo7fFF4KJThH4vU6farz6bUlAQ0yngcr
rpTFk+/Tf0N/x9OM5EaitzcnxGNsXq2H+Ja77icxyQWe0ywK6YJF43jVS9lzRqQLUcurg+G7Qglw
FlrWe2SCqkuls+6Enkh43SS6sXBQM+1WNDKv4mxS1bnpKj7FNPrFoePVw3bzjpFkMktDw7NVaTch
Kmqnxc3RfU/cpsn2vVVBd3+S669JCl9HNNwr7QV1v5BOzHhC7vNkSpNna5HXm5Bt5eJBXHBxY+wC
vTdMy9g8PHYgD3jKt5V99Kr1LN7iVgCmx+TJaLFE4CVlUj1x3xzLOmsog4mbU8D39KUnyszfYpTc
B5iLvWRZnsWVFYNPZg0Is2vj89cMsMhKbqY24RiYLejPeYBbPN0YPcvlUpVcP0gPHuyOHTomayvO
bpXSQuTObq0a3/DGRoDtXVzR+91Lu8irNNUrJ2D/8vQoroIYnViTTE71Ko32IQmSBdXz5348Z47i
ObnzDAhFDyOv7fObmCFKkt6Qt/Y6Rb8AfuyMb3F1UYb+yLP+u+RudRmDQKlXXdVuULa9mf10FVNy
KAswJ/a5jsILXuxfFVNRso+mMr6K77Lo+7uaeRFXRoxHcPMHnXRb/N4x0OTqsyy0d3eSvsT9FmOy
n4LLKNXzTB8ozBgYLOY38XZxnKHifEajTf/yG1lsQGLDNTDMm7hGpW8tygmlQDO+Jejuif9Ddfgm
nrsF/WOpa8dgejNKhukAxkr8y+z2G5PHo4v2ddAPHlpZ366v3/QuFG6SW20aPEk3b2LEakO5Bw65
/HPtwPjtKn7GBKY16p2dNAsxDcVBiqfFRLpf1MEl8OYkoGJQjwgAYjGqzT9mndrCtsmZLuV7IGP+
7WCPMTAzmAmyLa8UEy0yLb9lyXAVF7MV61pCyyqzHkE/e7XVbQQ9XnxhHkVeV01IzvQrybS/xJWU
Sq6ajudq9Y6iIvYvDJVmSm+a2J994yh+1uX62CVgR2qGkGOcaUwDZmI94W8xEfSsyfd8h2KoHcFe
Vr3AAfhbGoeScSFuoPhucSuG1NhqerXRHwkd3sTVQTjzllS+h/4MUZo5Ez8HLjeLGaC0vQd4eZc2
h0Q46zFHMKzwsr75wMXEn0lKeaqpkNxXcjFsOHM45DPDH5/ENw6hPK9CTFp43ogYM+LK2AlLXbUu
QS4rn10S4Q0TbpzYAE1UCiNP7grDPfTB/2rN8r4uxcy+om+/tRI4BLq67I+emwI27sGBKeOWCq+v
PatD8jX23WeemLfRMU7gkBYGC0rvD57LPFEl4x0t99DqvZxJZDAOUCNbg6bcRKbz2XTRu2Hu24nB
Ok7eYE+ezNLj4GisRM2pGq13x81uU63s4ynYVqq80oLpambJjS6/l6m8lpZLuXPQVqpgXucPYvTe
T0Bsd5Lmnxs/nYsLk/W+dxw4LrFC+n3/DaDaM1KXhqF0EnP6jwUSVWfmQZYdjWlYOdzj+3jhSosP
cQxuATkzTtruPBw0+HJcN85EEreiirzYyG9wGC/ilgjAwNh/Qly4f7mYBOJS2wkIGUb08FR2V3FU
4hZNrfsuNi64DKjOOo9/zhZFCl5KC3oZRGS2OfjTfjO9og16/2KxR4lDD/A4QZlKrAViFonlBDM0
0L7GY1gVX7kzXbHj3aBEuhYzRXHLx3iSAHEwO3itMyvWmOE6TM0TPUIx0VpneFbbq5jf4tDoGlN0
lXdimIi/gp3iiW/LIN23uroQS22JnWfWv8Xlz42y1+Jroy7EsYhFVweHGufNJkPO0RF7QzIu/bDH
qIeZxAwTp9Fq9rtAMSk9kOTiZmbspi5GeMArxZaDuSV8vaja5yjKJZkxV3vlocnKd3YNwujw0trW
a5Kchyq5OQyRsrHeZcd8CeUdboDA/CvurFvKV8QoUAKWN6mjPrv+W2zp9y1TLAJacR5H5UNuZRxc
+Tq4/9ced0iiEqNNblmX3MglqNplt6RRPHFYmn0Jh+QVfPH9KTcMdnYbrEsGr9hXdXEWqgo8sEge
fXHHrKEFJoxe4xi8qcVJxCmNYR8m4YUVs036xU2sIW1mv5NSIbU6rMXdcRl2Ba5qyLh8q+w/IzNa
KqYtoIeVraQ7sdaIQU847ulNuMoaQE46ELlcZQsmAnMthNMU7lO7bYoARrfiib1S7FlaJp07kMno
5X6LkPE+gxr5uxvcB9UFziCCGkRcHowyndOT5yQ058vq2TJt1Gfdai82G7HziU803A/kvp+HrPkQ
Hx51OSkuBlLs3Y3YyHvFhezZrkcZcxA29dLJv0aDeS3Za7gS64KziNPJE0GCZLkPCbx5exw3AxVu
MfLEJBMTRyG5Qv0P8+WzmFxqg99QniOZCNXJumHm8vMTGIHimolxi/pmtkbC5jkUG42YC+I7OqIP
zTb3XessxHGId/YpxA7JP4sRn1QtGjzTSkzUlPkirrA4zxpOlJ6X5zpgS0O9U7ahNqQEBCnq/u2X
9Wkn8vUeikSp8RymaOQXX2LiittJU/wjSISl101cpF7++b1ZVqObYy1DPAmAsnjiWoj/xTFJiGhg
qvAgvhv9cQxi3M/c3au19VF1f1zbylURYAaQY03fdRZcqM4Ae5+8+2hQY3KY6R7bVHzu2LpMV2BV
oo3eoUM+XVU99MR9c5VqUWXjUdyeuJa9tm6vDTYK3Jgivx9sYnUXrJxm4lzEwd3Xzdyoj5StSCqn
b7wrvMxvPqIc+Hczne/Tt0ig/aTKD70IUAUitGejFUuAWDUSMJRycGzCqw2yU1WOYrdtg+KGExZ6
u7bxLqGQ2LGAtD4Dgy1XD6cfFmL7uc9mADxviK1zo0ufmHC/a7Th5fLBttE7Z/ZOfXLDPuRmGICR
kuAgfha5xiBNL2G6byPZw77i+75QjCW+g9KbmNwi+pXdaBdjfSW+SSxdQ02gIrYrXb3airKJc1SU
EOfE5osZNhG1ytnKUf1DqmdfYVR/9kR/ZlpD9Ki3IP4+kXVh8AXSo2wnMwgUt9KsPkFg3DpkfpvB
f0RK/yr5hFxGvxc9pyEANl6B1QiJh8cIDJBe/6AJxDSEnNzm9jlx7B2O3qtYGTw+CGX918wCsg1F
1+pkrxHTlxjO7PynHIW3gjhZfAHqfp5lQMscYG+x49fiM6e62wJj2vz5Jkcfn6MBrSc+WBzp/U2m
9ZLpxYvZM+7EegBu0XN4E4IDP8STOhFik9Anht/gjF5ZGe9tSEAQ1Oeul2bi91BlnSbVwdKTkoBB
Q7S/otVwE2ePaj6lFP1RHEOZpF8h8awxbmQ3fRV/ksdET3L5qbUGKmz+S54a701h78e2WGIlzUIM
UK2Mli5YuX7KsC5DES93LhXnCyjGq5rhu89XthO/iQMXlyfF/2qG+tJyUtS9uGaIkCF0P3yHacZ4
lg8+zrkDzTtMXb7F61mL4kqVrsQH4EQYYsvSXYu+/HLtl0QUPflQ8T67a7/L7BJRE8Mz7pD7jJTJ
dD871tqivCWu/diEk+eHJHqkEhLS/OhGI049U2gGWqBIW6W76IF/rATqj3VRG4ftmEsL+ijfMONF
AAIRt0SCRLnWz70bfOZERrkO4rGS1q4tr002IyUlsirjjwHgj9iTdHPyxL49DNVLrr9LqQ0ksnhM
egIIRnlAzDYkqRdqu1Jz36bGukkiSoJxItS3xH4trOKH6kPMX5GTi6Cqt9LzhOF0mxhehMwTnQxA
v6TzjvUy2Z+Sg+lpVF5asbeKDTRX3I94Obb+B4TnOPHE+tA2yaZR1G0wz1vjvsWKfRQOoVp5IyGi
OUZeFNtUJGZiyorZ3cWKp8r1S+IfGgLDMI4wyRIOrlxrXd2bpvssnhc7bKe+iQBBBAemLH9UELPJ
bnEE+5YaEhrQi/TfjuICqvHoaUJIPI5Wbm9/aq75BmydRh1sD4JLomHxv3hrdJZibeEU6QmY6C0m
yfrzFTMbXhT5klj1R2Ixo4cfbadcEHAgXBwuaGXNGrfGMXe6FsTQJZrnSBPRsmBHMLJb3ZD78h3A
iNYYv9D1nClK9lH7oadI8c1vOT/x/cNGrvOrOKKkexj98dXmHQnvEOdQgu1CHOuSpOUtajovgIPO
SyZvwdbohoZVXj72XybFM18ilbbCmw35vdxFOdEC10k8K45kjPd0pyDzSgvb7dACz25p+fMAHQQR
AgSNprS/1pPmpXlzVhxE5aLRqyIJbi3rKxpT0O/XQyB91hRW1cBe+L38LY5TXJC6U3Z12y7Fachj
dsM9g9l5EOc/NYC5WMmBmgq7yOnbUtmycbK0p3liVwdRnBDxvKhAJDArND16EMNOIZsYWMZZ0d0s
ud4jQLHy65K0jPth6/bdh1ji3SH5Vg5i8GE+65mD4SEmu4hCjBcZFCLGpBH1aWzUFh1u9rUCM8o2
JcCDVRmpczSKd3QHPRF1Bikbet1dKmy+o6G/ireLYYoK+tahHihqKWIzUq3qQ29Wov5ldCNEtIjq
Bkh9d3rp+IiJMSoX1jt42rlOVEqxh8yBO8bZWJm8tig2itkrzliUa3Qp3YWStBZ7pnj+XsNik3II
iOKT0SEOT8TUEQuJ8EQk4aJMCK/+YBJpsicexmRWaOr1ng//M3D15XSmx86TOslX8dVFZr6b6Q7K
8U0riCDy6Vp3MFI65JLiwJPJ1LC1ZkVixECKrboP4E7vU7OPGgMmD3cWhuZH3rEZ6vVWjGEk4zwr
YxeL6wdZGrzeCCjkjuzn8CJsH93t9juH+WjI5tk3xuugM7/FuI8oYwCW72rlOgjBHPDpYrQnPA3H
hHIFQVJaLKG5HsQodWEwN3L2/5g6i+XItS7MPpEixDBNBqfTTBOFqcTMevpeW+77dw/KLlOCdM4+
G9d3ldUpu1l2Qz3+cnA+iWmQRdiK2BKQe1lx9qQ9J+Wn/CYjyMs+QhoCP4V5gfwrIZ2XgZBicsO4
SwAv2b638x2GBiXZV5L9E+tf2PE9jfDrvB//uWX+Bbfin3y/nJg8R9JETgFlgnhXvsufRL7/5HBK
0J/zJV+HHSE4n9Gq2HiteWtLhkbjZEmKG7c1lndKF+LGGsCCsH9otvmJKuOr1v1tmrdniLaflCN+
aOVy/fJNtmDJVixGTFt/cbr8jaj1DUCx7U7A6NpbMSvRzJRd0f/kZbqbrPCMQPSrHn8prfozqCHJ
VOVbjIZWKd+e6zyE0z8f6YV6tO9ldaqOsdgrJWIi1ouOYiIYCvqRTSFXNTOdXcnIK4eaXHBn+rtP
Mdkoua++on/DBAlO5ZC8y9MN4fSj8brlmhvmlWX5KmtEfhchU4RB3+SWJ/H4HgFjY2XF3Hm5Fnqy
NTV6V3lgxqa+8iB4RDc7etd65Xtsz2bynRfdXW957/JO6GP71UksBNG/PPSe5Hzoo2l5IC2Eldkk
O6+c7rSKxlWu0Wg0H8uagYQ7UYCVd+ZPxo/Yfq3N7komO6I+R5Vy72ARxM1czIjWctXRrLfcbwYe
v5anmaqXqSLrTEKQR5FHxZm9qxtoWWaIZeCioJMJPfTRJZU3A85R3fq+Ie0pfof4Meg3vnbxXr6k
VeSHssAPHUPHCNZSmWYXPbA3YoEzbjtwnW+5OoHh7sdM34splFfGqiMH1twpXf3O/MI/CXO1OYfO
0hwXkzs5BPVm/uo4ywksaY2qxDlP6g+LbUp0KfELHta3b6eXLp6ZGyJqXII7XC663aJS+Yn9kL7B
8KfASaLQyTM2jzqLveJdBGn/46qA15AnQcYCr42Fy8tO8aElm84Y7Unl55LfWVKVksWcR/pB1FeI
qp/0diFMyXnEO2XNz5hOp9i1CkUM1IP2lKnKU7KxjOY74SiuuYuSu2rs+dyP1rrldCvQPCkS98Zh
HRNrvzO3VJgqmWVeGOuk4xaRYrxUIRPzjrs8kyShSizCGH00RvnuG5//y6I6eH1REW2YpLlZrgUi
Yb/JpJw7NOkaPOI+1j8l+IP6vjNK6yAXMAYDIPWEGP3w0uAMwRM2XMGfOpu6HHd1rr5Y1VECtMn+
C9TisIZIzoh55S+RfIxT3Rjd1mmNs116y31ZgnBKzaWHghdRv18hDM5namroljrbzq0+JDPAQ8sz
zF1+nCtzO5buryTgR/xyVd2OSfMlN1TywHav7CHv7TKJZOiC+faI7VF29SZ1S/eRQLt+oKmQtuz+
ORspdhiNhrPPa2z1fVz4e8k0LFkGiBmPDPaBDODE9+1f/ONfNXcefIaxJhIFoVjUvDJ+6O96NOAe
UDzG6x2XsFSJ0PBDz8hWn9vIfEOH8XvANhBbfbv9S0dftIG37w7B8hcBIxXBUD0MefWbsHx6yz/5
qr/VHVzDqF6bzXgrd5+uw5/e8x684BFnT8pVeEUsgQG7AHqezt7XgJ2UQob3NVKVWI5C997x10Kz
eXZYS6r799usr609DudwxE3iMBwrPDgj5iRk+CpLGdj2fe9dQHd1gk5e59+ybdYEPV+SUZXl1cfz
J1wJgbRdEvwxeQ2pbFsGis3mzcj4MY6+3VXky96MPn5BBJJ2AfvOL9LfMfB/VXYYNMsfwro9DOgT
Q7nPBWuPIE2yOobNYGWZ7pdb28GFZW2aCmOfmkY5mfSQhFqO/lRreF6goZJ0vkiRqq70T0kmSMIx
08Gv2jaKHcFPbhrncTa3zWSy+NpvSRNC53+f66PkWsQLmRt/b+vKfiTc6Vj2kIJ5QMmqSLZFSheK
UhxQGTiUpL2lviLp0BEhGqNnE7g+Y+7zVTIjE8kIejeiFfVRmoEAf2Iq7DI8lujiJZww8K9+/M7c
0296bDhtxGrI74gJoiS/UZBKKkrkoBNCTJU1NjzrDWA/pH5lnceGfS57hh8NdwueHSBr+uVq8+fQ
el8WIWqtwYAiEyOv2Qidr5FayNyZMBrTr0D/y61lFrsz0I9oQ3/LBZXHiMIdfKEvqKg/kmhnspTh
SuvY1R2CFRhOqbfo9blMzDdZz/8zemPp30boNTmtu0d/8UCnw5/JsTk8PI6gbJgJgo6SrWfmS9Wb
D40DUiyifLbN/jUoD1IEYqz8K2nPUayT5yCAMLt/IImoQiW/7i1jQ7s2sw+yn2yOoL+Mnzme7WTe
ldZXWpDz5HXLW2EwWR2N14i4VHJKYsbc1t84gC9nI4SLQjUAn1RCSYk4x9Y6Jq27k0AuKa2/9OgU
5ZBCJyw1GfCZYRYyLuKC2p2L6sPILDoFOfzjJcfEIFCY138lPr1BAW0kJ5+N6cMIE0DMn7wyoDXB
yvYK+l3Hm5k4Wd6GnDNJdvTG+l1qiUt5A6NSS2MQOwFo0z8LK6RW5DNs49DGtDDp6XU5fkKYhvJL
ut9dWZ2b5ZKYVbJU0xarH3oW8y6ECP1WVp1jT5+0A/3Qav1TNtFXCENmCOId0j7XORsZBeeo54CT
n6dD8Tkd5IRB3fczucrdXAwRpmQpeIzBuUdZNsCNkp/R5wDJiWSmZ187vzxWzrBfvs+Nlfss60XW
TQ5YpE+eFPM1jvsPrOrv/1aSbA6PSszUveuZffYAV0l5R/7KzbVPeQd9sdNCA18++YL2Lpcz2rqe
dVrerX/beuWHb1a/0UBJSJ4dZadbF2B3S2CktNhNW33o0XuVn02D9hlCtUmrr2rm8lpydTTwJjbi
3E6T3MmT+rm2Kcr2IpfE4oQuW2P5QweFtxACpms8y2v0AtLFvBd6JJd3GTX2jgGKZdG7TJLG1odi
QkHC6ZcKkbgEQMeZ9T1rzNws+4BXJHtCXpUY+9whu9AM90algVkxtz1PRix3tk1eqj5472jWnZR4
2v/nrYwIeyMUcwv9mRwLvyRujVzbWYGV5HQPqWSTBogyyd/N4GZ7m0ovv+W2W9XfelShqY1d8yBr
cznm+qZ887RXyY+L9RD7SMvCg08OV6ygZPCX1S75VrDZr7F6KxWlsduT6v0Q0yrWVgI8+ex3xm6k
KSKNo5NK6ldyu0v+3cvHdaurB21+k+Pxv9TzuDMc+3vqHYa6oO86xZf0ROQZKZbA+kmC6VgzWLg8
Mkc9rWq3/yuzU9++k/qo1EXrjgQSBwH9WFw8q96Zo3vy8oFB5DfZ4BJG6kW+6xuiCym+yjeWto/s
2YfguuSJGxJWceeRdodjypFnxNV7yvHXmQaa5N6utXD5Nian3+JZp+FWkd/ObawgJzMunmpOF8dH
qZxjuWIZOHIvc47pVKNAY0zbzKgvdFdSxiMXI3kFpBDRZEqP8PEcnT6SDthjaO8lRQF4iRM5e/Ss
D/Gfc0IaSQFIuLODdnKe8CETnc3a4SGUONMF0XQ1T8/M/j3nzp+Vk7C8BWaIUt6d11InUDBckkhe
4vjmGPnWm1c3v70ZApzNtxLa4wbsakpek5m/S5DgQXYgGfKkDv1tDTc6dy7Db9GML9E4PvgV78Kg
zkofixtqbyoLANLiAeXWn5wac6CaP0pHGj1rQD0yuU4FP62q91qzv/T6YXbQKsJ2iptWt+5NmyKx
HT6MgfUiHr5UZIyUGq8wAHzSLxxevuSQjU3fkuiW84BvhQjGdiMLcxiXbg3IAMe0i9cpoEHxFBdT
Iu0aCeaW5vwmWubbFncxxVCbvgmYLjnJapaqgFwg8SWgQoZB9i2FwcnsXn3zfVlI4dEsdCb+tHOZ
sXEV8z2sCF54Lq5WYM2vsmoGPXjNhr+CojxA27mX0aq3UswJwuHDGvt3M9vLGSZdA9I9ICe4/Jt8
Jj3L9hHuJhOOxUlOcFQ6fzjRfxqjfXCLF3HF5VdlV8r9DTLvTousJVFkqNELGNlVHRQPZmZ96tNK
rqN46xItzV1AFuBZijUu8J/l3KdHk2Osvp/IDiy9Q2IeEIlZz1lyV1SMTE7EyPgwAaYETPiF0TBt
JYYbIvjyg9n1weP9yt/J/lYTEs0lyruxtolb2KZ8T7y/xeSMI5kMBFfxh+Qx5WEUh7/J/XsUV+mX
1B676lWiML3kYfDn1XBnp/nbYkngtf31Ns1avFHj8VaO2P+e1/GZ7LEYbAGtzEtZ3ou8KU1X7nTE
0cSRX74py2aKsltAk+DOun/i/Uh4ZPtoqUXKVa65rEC5yHP8oRnmsxSmpSdCSmNBgsyE/9g5mzBy
vvzMff+r7pHjkqJR6cL+08AtO992ZZ0dN13W1FKxp4FGSq1FUO+HujosXoMsf3GCrWsFLVbTX6TC
JQ1K4oSmZfvWv0nwRATwQVi23PQ6JeWcrEejvtMFJipXspRLg3IKPdH9rVw/iWaX64UwyHe4b3ML
zW7EHeT4kDBrMtXPLDvKm5e91FMtKYzmNGXadirjr4E+fETCb+UQkMOgKV50tX1AFPRrichs895X
IXyJh8nW0cX6isNNG9opAzRi4XTXuM/irsqFlEYUOx0+BnpWqY5KvrAaAhLH90qOUcbLfpeE/mLi
J3d6cqIHbfff8fLfUSOfpcI/MuGs1MexmW4mfP6qNb/kebo8+Yxhsvvf8pW8tKZJnknAiV8faBEp
K3L3XNooN1czOFfDuAWJRKrnz3aMU3juphZoPm9GvLioKl8N+yBtYqmUXOTIlSVXR+nZT+2txDqI
5JJ5lQRd0r4Yol/yt1uXNhdZE/jpJtCKNkwfJdiUrSCOmpLGn0S+4uSJXyvVUCkQGxie3qPphpUm
ZeXSPWJ/PmcHrTHeudOAi/RF5A93Nek/6RGTKu//DsBMjX8iOPu6nd0sVQ9JR0ulw2NELFpshBRq
rCh/6tOrHF460Z0YLvQST/pMbzqgnpVYLanKzIp2A51k25b9eujCO5Q9gKH5S6OTZaQ/EpF5VnUP
tXolfRzN6J6rEM2TkXp3JR0AKRLGiKfK1ZclJjcFfXZgfqwl9pi89XxMPkjUyaYVi/zXDABTKi6t
yxJtib0aoZSmirbWmj9nJk0NHHpzXyvaRtaX2FVpvcpzkBR6FrzqoX5ekkZcVLtuLlowbMzS/ihe
JA3y/0dRaEYe8wB1O5L8c1tsQKAivENaBFMuTBoL7U6Y06eC2EPSiJLZlMSnZPu0Vn0tIG1+QXAB
yPDcmIgKYO90832yB668szSEDeJSZcq9V7prNWsuy/rE5RINEKCBd0yKPg8d9GsSkOLb5ap3Ctpi
CezkkrXQN1YZeyc2hsV/E59NLpinnnvSXPJf+bdYgaTVwR3q9zVeRJKaT3EOOBcTYSlkMskQMa8R
lhsaclwi1OVqy5/mcfDtfogfKC9uaRKajetU7zqo/oX9ZkbhU0t1tGmfl04/aZWzZgTDo/0SYvIq
I26yJI0Ds3jOEuyMnPhVVgIxP8pTZGKs5DxqcfzeJPiWOxcSQzG29+iFH7P2F8dGEssyvhWFuvBy
T0tiin1EHzShFgDAdLjqLsp7Zn6QBgdpxxCncenW8IG2JPO9DmdrZbY3ve+9SF+V/J4c7kb6gRLn
65JH4FspqzlJy7OUbxqjWaN5c5s1Pg0AHc0HXgVLQ914SNvjW/6VP0zHRBjAexzb+Z/0B8+e/unH
8WMEK1rDe+08xDpEsIgXJA1gcZdDPqT0RNcqT/K/rVoV0C9GGmPM4lqn0Pp5cbZHBYPAXW4DPCoi
1iXClZ0iO8bt4J2TCJEDIVStd8O7+qbxapQZdr06iKmRUoscEnKZox7EyFxupW1RGv7c0mVOIdzJ
zVWN4JQZaNryu7ph0tDrfctnVDAhnCXbIpl/xCaRpJupgpdkHgYDYAN7Rw4neQjpI9S94hbc3Pq/
brPBZdIYrlU4/3VD99SXTYiSedz8eu34mXnmzzBfoR69yvsVC2e768lX3+RUkO4xo3XXcd4xkUJb
Fg0tDSJIOg0a4rVa2vCUjM+Lq//f/VxODJ9fTMDD20OyLXN1KzdcOjbkAJEL3iMNW6dgwaQhajlw
qDRtdSs6iyGVtZC3W8A6X3KHpJdYHj3iBZqAtoHJIu9TwYGmJRknWcprFKAiz3yTUqUYUWFBg/ck
od9W9ZPU5SS1HuvaJ0OpL3F1knqmVFhNcm3mFH11hbXVdOeYjsAcyd9nRQ+2r/8nFQwoD7uhpJWV
DJ7UB8W5Mwbofm5ykSK24Zfv8nitEm2c2j4Ho/Na+C9S+Ah8AlGiEm0et0M0nT3SiEHV/zPH9C2u
KCnAD5L4Rl53oGPCqKloYHLdWd2lQ4gY2F9h2CZepgHvq+x3UuBiSBmnwUUZmskXaTKQOpF8Lhz3
MIXIzOTG0ugQZ8TYQU1PqNOBqzKeNJtGSrXJwf5kNaoxTXpnmMyeF5QY3qZcvW+qaPgX2rA5DZ3m
xRbA+Zj37iPS1fHOMob8ZmTo6+zlcNxouYBf7KJ/mXt+/wXQYLv8eTNPl46OgfexU2bQ7omPKLBh
7828VRYS7y0jswEwwDB7QV6GNhagsv/mQwtl6V+kmr+xHvQveQ9503e7/FbvE/sIEU3ZT56h380Z
CPakMsd3zPptJS/YpQxjVQUqFSrxQ6+lKKf3+LwV4jpnLQ7DG0tDEgN5A/VRBTaDgISdfdss9eXP
qYDfVXmbvTdItEG1Vpo7iDXZgTHI6RiMw3Brp4qxKcanygJ5AFjDWdG0gHZIFoNazR8sjXlWLSxg
l4PLY25wRxpPKIzBY1uCaE3SIV/lA3I8Sm0oL/Xs7aoEAY2qnW50Whw7pUenqW3VfU0bMa0t/+pu
TDZOA7wOjSRkwpNsPevJsHGmiOxCfrQrxMqd+kkjlzEq2XMUNA48ng6GHuoTufeV1yrH+ux9h1kU
bSjx1vGwKRrEb3KDC2BpzbOvpc+9MpwbuoDjNnwHE/Til8qvacEZioL21I/T3YjIxarOug0NvrvO
4p0rYBV4QXBAO9XaeoVVriZqnMgxIO8TlsieqV6zAQgUJFZ3jMoJdzIeHjTiIH/GT66Au8D5ASOM
oPZX3WR3o5tfk0p7a3sdcTOz2DigbUuDzpWMIegVmsAoERTJtdHiZ+SJqVSzNJLcPQBqJamUhyv0
O0MuV3dXsaGZaehWv3bhZZDH9GFdZcE9IjhQqYb7TkeJyyugAJoQ/4PBc48abJ7V2LnNajKdTgbJ
mcuownbTu8DJ6s95Np2V5tc5HCAaUdRB4JDTCW7DlZCauAcqGEPLj23o3oxVfahd83bWSBvTIAhf
S12ZvaIcsnCeN7O7y7PsLgjzg48KC3VROHvRhQLcsFaHCsJrC/44Ib0UMwtF3W/MUenLf4e6y9du
P14p6L6g/xwwTHdgSPnFIDWx9wS56Tvai2anNBhmwAvhE2iQGWGZPnd0DKeB/W70+KFuVe+59LsA
YaXN5E/aOq0OVcYDMswa70vuatbNX4CmixUNscdRCb5aSvr8Tk82wI/xVTLID/Di8H3Aa+j5nTG+
ZeZeN8nCtHOebG093Ls+g+ngznJ6SnGFquHRnqMzqdrvIBiak6bfxoGCvqFj7wjaLUiPGYu8gnfA
sLi+Nb3xrqpmD9UE6g5zd4EGGK5bTw83GvMA5JgOjQWaGajAVe+VXz33GKWr9e1sPVS5SvdrZAeb
OlL+mWH75VawKEpG65cPVhofGmg/M7ap9pxmo641y4jXSS2PxxbLKlBaVcnUuVoEdARApVLi4GMw
2pOuo/7VohdbtzM47Nyi5TOedonmcR0RG5/CEE0r83vTJViHYZyhwiK4vB6tdkslseUtNM4mcFRy
wUyLZ+b8VKpOxnGsT6TU9OrQ9cOl8CZplpgAznYvgaXdaabymvj6g2pFSH7Nb2gX0T0OvG1iYkSJ
EA+CRJyvI72GvttU9sq2ghSyaWhswiSHJVfMkCHhNiM/OOd8CWcYRBBGABFyp08pvOSIhM8WOFTV
sa5ljMYdAk3FOsDZdNT+ZbCg1llzYx4qm0nOukr2JTC5TZpf28w9oJ+NmMgcoU5AycTMkX6rzajY
FUy1MAkabCpoL1eWdT8jp1VC9KrpM9qhz/c4DeFtrBsfaYI+oZUUu1ypGVxjosbRS/+IYgII0o5X
oyig6ADoW4mvCtxvr7oZsljzE1OP9g0o/TcaduZNpFlnz/WH1Wjb88qpQDubjUs3aDOsHAsAumo2
a9NNP9pS6w+jm4F46+DUhZ+53rIDihwaou7tgBlQ2Vd3rjpsVYsOnJhBgusMVG6voXIp3mLVeHcj
zTfALpiOLfQbt9TOKbywlDS1FQFEdUg2JYiIwPAib7cKwKoyqhDv2hkzWfbaMczsYdVwOVdmSL9S
Hh/7yt+EbK2V0d+OgfvBZOO4ngyDO2u3K9OZ4r2F3sW68KmuxAbhSX6IPJ35vpAyodOsYwtDE5nY
aDp4odP5L7PpFht3sm8dZ6xIy7tXiwWb9L29c6zyizz829A99XOP4UXH4ZBp6jtzjwPjDVAONPfR
gXtE7gKlswzNNs/hcibZ8NBmmXUg0sycUF23cxyvpgywj9evFaayadQCeQsT0UazoKnWqumuw5Ad
MwTS2KiPzk7LbWXtxXgWEEIuTu5Fm6ZMdinDwJDN0YOq+zslFhqgL88YugejqJ8qyF+rholoJqFy
dKWA0Xo+91qBLzkilbeeIxDDuTWYe0tjreBrcHQX8Qk2P4be4L4o8YPtoK2jaFh1o+B9e1OxUTkI
OSyyU9s0/8IOERmzQoyntQl+kcxzNmVj3jQkI9b04xzJeqYr3kHOYp37lZ9bV9gzw6ZxQvrbQFBn
ymqu1a+madS1V7dI3/WgyDiaPOmgtLXYRZ5UvRgSCtJYmoxFuNbGmX4yQ901bfSozn6yqYnneZOD
HDR4ZbRZrbUOCefSh2s+PCkWCMRqYOOTdSEQimbYzPE27ow7aZSkG26rafGln7oPiE/gmjS6K5I0
X6tRmq5SCyfdS6N/yAMdc6tsVzHyPH6S0ZjsD8k6m8TTMdGkrqJ0hyevrFsaZ5uGc9JkqGHuaQNV
/PsxncAlqmCehXugJ4yVRtg4ktBpVr+S8x0PMWCJVXlXz2l/ABvoMUX9wGu5q4K+AmmGj+Jyyhd6
e8V/BhbkuIxQtg8V1cwUBTEmDuqbqoN0WZRevjO8r7ZHsz3XSlQY9A2YZ8jSXoYLVLz3huPTuUSv
a5dY1BfCbeqhvEue4FR2b0kEZMQpiZVAKKymudpaVlPeeNXBUUp9q+Q5e2S07lzEPI8FI/Jxl902
vfuvaup/PkEABav4MtCwtipyPnh+9EmARNG4GTZxh2/NiBwpVaWpyaG22+Bg5czN0cWL1x1CrRx1
9cUtLTK6YQs1EuvdlBWoeu1mUlSKz258sqP66jO8sk66/lHv1F/UFLbTVMWrLuIDOe5TOWqQLS2T
XcAko1HmuDVugvhLU6Lv02pb7g84xbp59Ut/xVTJfdPjS1kZErha4/5MD0OsPiLwA8KT8Z7aLouN
HuhnRF66pt5brYewKVpRRdEPjCmM3AFHP5QtWyhEqOXq2GO6ZtKZHoYBVZogwu5Z0/BaTsYpzbwb
r2PP5wYE1JygYNWXUFRLs7rLBlpmki7L1oHGRG/tareFox4bN8suQed5W1c/oXzYURm7ZiYqdxpl
sjCY6Rzu63U3NKjrlHelFnmXRkl2dLSuAz0+xj3AdhcYkZYTmAQzUWLu7jvbQIHoh0lqgDmgzneK
pez8uTD3sV5cu4wyzZgYkIgDOLdlReZdUy4934aTXo8XrRp3qSYkgN6M9rFbk2DVDHZzP8eb3EuO
jF1iZrvoFBtOeSiY+kpLkq0xScNKU+utpVOk0vVTFnLYBdVtNke/UwiccmyBLDgte5mt8NGjFrsZ
OkW9setuAHmLbzyGVgMOuRvenRGUQauEv4lfPCHLk77CkK9pdK/Hm0w+LF82jpvgJBRPYWZR2I0z
4+QqyBPms0qSZ+r3qlIC3YoNCNleZd97ta2uc3AH+3DU7fvle4gn/IIeoHRrJyYtlWFOp7ftlGcX
/bNyVZkTx1eMspFNJaSJdBNtFeeaa3awbkcaNH21tK+G6m/iOj7mygCgXz4Uac/DVNTJpuRGKK3U
m4P/+wE2U3K2aW3WDOU1ZfzSr/U3zWQRWIESglDhy7BK0A800Uto4qKhINYZzzlXrCsn/41Jg2in
RHG+9hVUoIaEQW+6LPvz6Oj9efmfUyku8ihdUG69fgBCjlDsMelyWui94Uh8o99oSPDQRcn/km5W
di7u20ajmWIuAmtnWMi8ktA8Nb4xv3iTHR4UKPt7GjiN12A0dplbacCaAUpBJR/vEDyPISbPO1PN
/M3MyfyC7C0oLzQEfyNazBRnWk1OXlz9mqKjke2reLQfRq+ic17rtIPVZ9eoc+Mt1yo+lorVXuLS
THZDF/irsrbePSC/t7WmesDi52tTVe0G7Q7tdjYNdKuHKjuQplvXepTgkLHSoqI1bpw44+RyJ4t5
3UjdhqNTvDbZeI9b5gT1wa26nuPU4pjuRwQA3BFkXa8+jsp4OxSuf19H+d0AoO2xRLFGUVz1yezK
zzo363tVixsm0/LV1S4aS1tBSfsXj+wUyGI+qn9OCvtacSfEK+NuU6a9e9J7YGVmPaaXqcF6msUD
GApzl1izdoD95j23bnUTOMZwoIlSRTcyMzZm4JkHxW6KV+ZeIL6rVx3+/OCN3l3jXdM2tR7r4sdt
QvfYqLnKmLg//33wa/NSw7+NTJg9MSC1Oa6LSyBfZVlaHN0Q5ZNeo7il6Za1ZUeoFyK9DOGOWnuJ
XAZFqzm8S5E3ekEk0E2G6TXOPoaAzEGsV+WNaQS0XFndhcTEvZoGw6WhVEy8peVPkQhq0kzYfoEv
hoUySGlIGXZN2rzbRuqdRy72tYin8Yp2zUlttJppd2s6WXUVMX7Ravss1Jv7GNIFrpUaHZil6zdz
18wXs0GFgc1pEcvq86XqB/PcRITlvKiHMGJGIQySTyRIGWAKa+OWdt34AOJaOU5VTqE5GuwVkFvl
tmbZnK1JRbU6stFujctT4W6Lws5+/di+KWKj/el1+0ofm/qdFNljDfGWmRD3pUYq9Isz98MZivoT
o/NLTnhGWwpqqjcb7vs4/KZOS0qAjNqWIK+K1uaoQ2OJ4k+fzJjuO+VzWRuUMUrtPcYXHtYho7CX
YIq7e30mvh/NxviATIjyZFuHt2FiDXdjlRDVtL7+EcN3XA2wLXEYoSso5hjetEh7bstsaHfT6Jtb
3bD6U6nO6r1ahogIAj1GPghBaaKeOyWPkxe0Ge09PZM+pWSFXO3R6rTwkAcx8g9pM7g3RCz7qZ+i
O6s+G1qtn3Pa1gYrGR9jvMsHN8ebSIfpDVZHu6NEXu/Rfxp4l25zGE38S8IB59ZAieqUIv+8Z6xN
fYCvzzhx2QSPo+k9xjFKfXFlaafJm4tnyyscnOfeOyxfNsPoE1ky2WJAU9o2uhNsYMOogOnjsj1b
8kFXlOasJyGSFaDWvcxED6WItEsaMPhTk0hu5ra+WI7RocjdV8NhnsonWuMAWlv9e0EScROOii7o
Tx1sN/I6ltMZa1cfgmPk9e41aMKeIP1+0iP7xa/H4M6t4meSMi9TGFW3lWP690mabUckf58DD8ii
PxyizrvYZhx9S+OtBhCyi2qZXqsdMhhdszF4jH1Q2kzRRIWFfkTI9P08zu4+8Rm7wwQ1930a2kfH
JwIcUKR/tebBWgdGp54cUmyveU1In1C2wPzgVCYbxoff03Gc/yXw0qoi+BcBtCSL1CYvTMdsh8n9
aEcaYRBDueF6Jbcawk63Vaqe0SVRIPAh8NzmGUK9BnIFkJHOZCZNRmQ05WzkJWODkfFUaMozhG+C
Ow85dn0mXlFVtb/kY7wbhZueVG5/N4zBSWmmGew44mJOBBW6dRrMU6A9FFFoX01s+pWKtHVFbK3a
dkF7CakLFAUNCXVuPBvznUbT+4PVzD3+kWNvdYTztsy2z8yfwVVUvUxDZTF1ttwVpE2VznmwmEtA
rDS8R03vFM26DutKA+sfjfNTGlh4dkF5G7jefNE4O27Q+kEWUR3Sh4RiRz2F2dkYqLxNkMqPfuFv
lCI1V/5Eb6hqgtoo5/z8/z6gzJef9bhG5yorWdB1VVy8Cm0fMBnJvoGRjlvVskE0GoAd4ngTTaBx
5cw1IVSRPiejom6UKrw24vdZDJJC5EBOoUmJnfP8zgKWKCKU5c4KPGQfcPZaYuLbIlFX+On2dQoa
9b6f4hMNXcVp6mfrxhu3vTyxExUlhUv+h959cdFpIDo2qb8PzDY4M4mknDTaBf/+t3yvCBCbSRL0
dJcfzPJTFa4BTZHlu454365Q0VbqYVRfIkW1upPe2Np6HLBxXTkSbclPZsVcDa6nngrHabRjDn+K
Nq452lKXjG98xUb9o63JidZzfOuRWHKjGoxVdes1Qf2m1nF6SFxL3aoG7FpuzHTweoMMYCDSRdNA
OrqMpqtPXtJeKRY8M1Nvz4mpPIIUZ8LJTtu9XtKzrWgFWY2ivSH93NygEMD/OjzPHjL7prcd97x8
gCBN56KepGvdqtx7gLS4zJWv7KxUce5V+V6r9o82iYiUY/VYmZ57re0U4VNfFEwR0rrTlGJVkTq8
euraoZ/yxqu9q5FE2m6ccMuCRE3us7CKbuwwv6vNIrlvq2iTEqVf+zjb57F7sus5v0EnddiOIQJk
ysQwJIOz465qFUKA3MNH7nsid2jy21wt6kuG5g2HLaaI0i06QrC1ynXqVZ/pZATvVU5S3gkQ5Yws
mNqUPVcpoS9LkmnVubCdkw9t96SbzW9WKPQphX5FecDw/Ms4rcfcqm7RhSFeiFA/7Bo1ZCSMe5jr
5XFQE+vHKskLxF7R3pkgqhQNakpjh/0xTlB0VXJm5qGbRufo/xB1ZsuNKtsW/SIiIJP2VUJ9Z8u9
X4jadaroIUl6vv4OeZ8b56EISVbYKgGZa801G2957lERI2qOCXgTOGDYQM6n2BfxZUwTzIkAVzfD
qIPj7PjLrjDxznJaf171knkU2WMBHka+xCPAirAGczZ94kAGsoZ5v0wgDKns9i1g+s6KKw2/usjP
lkMmUi2TaySV2udtCoZseYdF4wjQ2/Pdl8wM3BZ3Mrhn74bj3dwoh1RsD/jM5uNdmta5DwqXmgZY
c8CqdOd28m8vpgPOzsXO4r5eQTQpboXjfY5cAWTQGtl09Kj9VnJO5L6J6Ncogk7yx761e4qjBOfT
3CfLJZFWuAhCLmyMvdI+nT/Lgq2mJM/lwDWxggTovLmmt48IKwzbxWm2mkgEQQ8bGeQi4BgmujIi
bz6ubo3bVDe28Xlb5PCGsvYe+K1x1lDFQTiq7i3I8hZbOzWd/negioPU7BvxRpNSRIy53Z/LWg/n
n0f2iLAicbHRCviEGBmni74a6FZG7XJW8N/1QPZvtXThKKXDPiEuE4NIJiGDxI5vjBx9HW2Cu+FT
flDnvESJDRvZYOerm0hsrWgpWGIYiq1d6oHQqhPj+nPglj/5th3hlsxLA4DXcUrFvU+n8onl5hzl
SXAyW1mGUWp1OMpPvwIvHff4uqgVWRjjjry34pxE6c4wAr0DOTD/NanH1/RjyDAfNFUxksbiZHcn
Zu4Q9BlZssJDF+kiCWlKZoW9OeMy2ifzy9J3Z2dSf4QcrZubhO44q40NGPOkPez3i8I5l14ZXQ1a
hiQj/5kKaN2MVsL1nRLP8rhNO8sGA8Q2YFuXHVYWWWbsyWT405umAifxn+LYdzFm+K0NFZycQg3g
cckpAnC9mbXBpZTOf3Tcv7eJ179NAf/TmPP3XjGtWw1uAXxk5Vdyz/LrSI9MPTsMl8Y7mFb8BzNF
TIXxV0cNbHF+8PvVF/oyBTst6XcVfhmnLpLWyk8QZ+Qu9kIl1QftOoe2hpKQzIRLk5I35on7CdBY
oyS2o50Do7tX1bhPPBBVIl+KdS1gYSgR/fV8ebQlUwAK5Y/Hg9g0SIcuypnOss5n1ObYO5Yz5pTW
1LJ9lJSZSXxN54QZfiHqfx9ZD05CLauIJI8ZO+0sdkjwnKxl3TwuPFZKMIlAX3+e/RzatPV2sIBn
IKUifvrfDxSVzcoa0m7f+F26ySOCd2bHEi+JnkJ3ksHTzzNZd11oqi7f/TwNyH04q9n8D/6t0bOZ
yodMHl8rLAbzKFWfhRsL7oQpIraWpypBtGSMzZPVuvUFZcR1LLP3LLDG33rsv5xeRq9t7Uw7I2vk
HiAleWFbh47TqHg3x8AWjBWUPRN5XOX9U7KM4nvw6G/cQGx86YrzoIb6mlg1l5iRl+dgqewtto/Z
7NEmKse7kmdJRkXaxtdsIpZyylm6bWzACA6DYo5dCVLSkmJLu+wr80A9O1iIYh4ZJmChzkrIZDrF
VbLtO9s8G2DuIJ0tO6Mz1++5SyQl4n3SyDtrH+1nw5h3sPP/FHm9AJAn/vqnv8ftO3+NoR/VQX+0
0plqlb2t3C8jSp9xiZ4cRhmATxhEjot1Sh5h0HiEkdTzKL2mySYs5VF//Tz6eW0Z1DGK4dhlMne3
ScNwyc2wt7bimjV9OZF7kYkVMVRPwUANZJCnfUvYG7hk/GnH1C0r9Dzui0UG1yiv5YsDm2gpE/3E
GEy8jPh7E5lceVilG9NT3KQiXmcdfp1FWS/n2Z3wwPW8dFM+tLnJ4FEzPn5gSzvYDpb4ikxvOAYo
mY7G4/Dz9OdRUY8Q6mn81npx5HVihTlzptcUyAevXNwjFiSQ6R+W8T+P4hnITfU2Y2BeSmMQbsap
5paMc3UGO5aHki6vHk+Wf82XuL1B8mhvP4/mZDD3Q28z0WrW0Zy5p8rOrEsZ5FBvHfxfwfOKnAFw
NNxrhU9oBtS1wql6uE9ZeXUj372RT4XjDQO0GnEsYxNvU2T1cmsCcjvHxsRFfEoujE/J6itPnPVy
NyToIwTksTffAkpd+uweExeCxzxGi9JS6VNSEojlGyYCy3SeCL0hFn7QI1lzZEK/DriHsgNQstiC
fMK+HS5dnoqrT4hfZSKdEGXzkj0O1I44jcFnoB/LMdw2g9BqUMBPcka70ItbhqvYuYGqhwMCC6Pb
6dDxRf+tyRuA+acxKEsnxv/ZkFyQMhk73B1EONiN/8a57XZWXRQb3El92AHag3xvLJufn+YWBrEV
qG7ozs0utoT+zABySHUw0qvXWfNbNGA6bNT6Eyv64jh6UPdQGBIMaT952tLPAfUxpQ+gT0Et6Pbp
1u5NtNN27V38eqhAqd5mcqnCUS/q/Mj4vOXWA0SutP1Vx/UGRA9AqWC3rbrmnmcyOSlb/9VF/huY
Ud8BzAnBnSZ1U5aU69rskSaz49+yEp4NKEaGWVAQ7NQ4w68mh2p0MwRVcxxserQ078TEYD8etxms
rMZ7L/SLbxUHOevyt8hQ7qk+Bzya89+I1BF/Tdp5CUoZH/q5ItaRM7keZKQ3BCEY3aoBiTWZxE05
zq9LPtEHRNOxzeP/FiDFoxRpm3rG4YmUDOMeYwGCwHvurpE5zN8QSJh4z+d8sEHJH3bABct/6AjP
I/g+na/LKOerEs5TkTIVh/12SaWT7IaFN5hF7+5qpDkrV6n506LLg/Ca6tC1iSUcxGi+Z7G11WUR
3J0J975cEpGQwc54lbRWomumXSkGBtdx2ZBP38YB2EbthvivIvHXTbT3rOyfuLJxNV78/GuJkJTj
PE+eZ1JRrfr61aiSj9KzZsr+odnHoz9vaXbl9d9H9kBhGIkrn48rvnWMD12kU7ioeDyQK2F8BApB
h+tH9zmGjQIbqTp2C+RJcp3Pg9sk96ZR7pNvfeajSO4/r1T+N8xZ66wVkr2oVE9EAtTo8736afAD
htmpIbc/P0g6G4+kqCsIKsvi5+iYDHGOpb7JFdKWDeC9PhXkkF7Gzp6es4XIOwca78FjWPmMFoAb
a1gikLKgX3fQnX7P4jSmKoCom6SHzuxp+t2YqAZvQQfi49FpavuGn71+HnT6DahRrTwD2LuZaEha
TX6rGVfNW2kcnLSfT8pN922FBg3wmQTLa9cGzUnDENvknKT3aXyDdfWc+tXyhzjHDWFkOCq0UG+X
pBUXMpbFJbJtsaoJvt9mLh4eEbksRuDsBkn0WaXrIFzcbH630+i1Hk3v1goxvRMFBk3Iql8xd4AV
b9iHpk//1k6Sf1tl9bismIEPJdNuARJXomLZl66ZsKZ9Me6+uG3jPEMAonCKxZ+4yLt9HxXzNjFx
aDNh4TCgociCj+itWqsx7VUJTC7nT/Uu3XWGezhblfLPY5F/BpETPwtomG1vtS9djZd5kxjeQXjL
6+Ra8ortDFFYGRJ34gdECMPfxszZBQPXbE9OIvU2kjz9ee3n0ONUtDUWj3T5aFgrsQRBWDlDv5s8
XWyDicIW6k51+sGIC8uHB5BlzfYxx2GoszwzD8mP/bIfMuezn5nY9VAcYOwE2X6aXECY+mAqO3pr
Ul8+Z1hhaCVeo0WM99yO/2pfoJL0iaSo3c3jX2Nb3gU3oeSFmyTd+nZvhD9P9SSysC/HeEudZd0q
WFlZzQCjj3Ax/Tn4L5PUxFlkCeEYuWO/MILpNo1jErKzOHBo5gWZ0cLA3wT/UaRsagwSV+RWV9vC
piSqQdJXMh1X5oA6zGcN3xJNW1/HGOcfmUGPnBCZjsYlILQFkzPCCW2/lKc5M166ZU2OVXULNAVb
TkNB1nlE2idOF16OCZOIpmgDo5/vxzPql7TtvU0bUGoOmMa+4DPkA1oH+cvg2PU16LuPVvxjmu5I
DEYXnE3mVQd6KFIlywJmdJA4ewMf3TU3ln3B1OqEAWhLq/L/xYJHLXWB0FZUtN5G8WeoWwK856Q7
DLmE30ez9j3P9t3uHvNA6UDL1STr9LYPHgwgeqvzdtM/4tlcvMcxKfYIaJmZvhuJeTbNDg5A1dzF
4+Bn2AMhdC52bDIPbWtnn6s+i/YIVYlbn2g+xyTxEF5Fct/6+z6b4BAG6fhMpeXTgFjefZ7FU9AE
wVEB4WAxUJcRCH8/YZWjiAR+/OTntXHUq9TBGL2ck+j6c0hthuEsGBgwgRX1zvV/hzHLWCQmStRG
h4Vr1QdnnJH3LYR7R2X3hs7ZurCq0zs/Xs8a5lVlpqx/39aQWe3aTfJui7q4KJH5/31bRza25Yj0
WBjOtI9NvwnhHYCgSG889LBp7v1AUkPfIOh/PJuiTtxzfOXCRhHT3P6843GoE5ziYox4F5RQm8Y0
p+Ps//23/P33WGZo8SDnxiAzX7kqbP7P7heMaPNSObV1cTJwXBPKAhLUZMf65L+X7kC3bvIfK6oa
p0hMFKEBODuJy8aqs29N5PqfVZVGB6nahUBUng5eTrVP73s1kka8GCRdezbKRIu8451PtJ1V2tE+
hoe7U4bvPCWcr3WimMKWs7pBdJn/Ln4amo1f/J58+bY4ZM11Y3/CZUm+TQucwlZVPd3kIN/IJZYr
c3Z4Wgq8Jhvnvz+1LAKQ06n+E5mVOMdBXZ2V3Pw8mZpJnAnktfsVTD620kIkWzmajwmXjQVgSoRA
Wkfk8yV6Q3HPPkKi1YE8q//hNhGoaZ4GtHNC1Rvds5JVfW/dliV4V+xLx1g51s3DbfL282hpj2bV
RtefV5qIISGG2meBI9VFOX6znVkriQYc3MtkecWBWv+J1J38wl2dX5qfg+0Hp8RCz8XLOsJuqB57
cRmrDdxwco1c5W8Qw/qnqBUOM04cyxAEos4c8uVWeFa/d9G/bVrXPlEgJetxaPqdYnV/MYq04boQ
d11N+NbJHBaib2xI5VRDoOE1VBCJvfqqUdZuIhp2Yip7ZFGdGZoyR3WGHB8iW0TUBAeSJT+xraba
bqWxzgbVbE0URudZTPvaRPA7vRAuJddFhw8DFfN8m+JlPA1tefbI5DjVKa2TRVsqzSosIhos23q0
VCXZ8ga4R2Ll6fOSTf1RMy5TWdvfRkqkOResu8SXGI5lhEFvOJuiBF81Ch3sRo8WPvATa9u3j8aq
c6kZlTjPg1XeYJlYZ7NzcHBuDJw+IOH4L+4jicC5yKJrn7hmXxwaiwMzZfQYxd8MnzxjLK6CpJ5L
Guvr3DI8iROsDebgH5PEhe0jMWQLUz19WnryMGdGzKajPzzarkOnEYQNkFMGRonvgd8Vm8TkE2WG
3o4aqz6b+Jj1EpGtXsLLO9aD59wZfB5SG7rD6DG9qsu753njW1C+9JX1qAZTOMbWk1Z+gQo5SiiH
+7uJkSrOWTZuUvH4JS1qm1GbM3uLVWz7Er94swzqLS7IEU4CnvMMt53GmYY3L2JEmVPJEMdJ9caf
rTQU2QPgotgpxPjEVP2jFMtTvtDzqwnQA3ruqprTDu4zCdR4uGTr1LbJfVfkWkwVRezMu+KMDti2
22aFiWAXNlmJeyEJ5rF6JedTn0l+DpvAGI8BBkergt59Sxz6g2SGR18LGSKAjeO1NiqczLg2vdet
lWfShsbjq2MbO112z22Xn/zRPmN8MW5njL/MbmihrcafFeGc67miWSUrl8KxosQhUXzJs1s13QfA
JYg3yoKx5C4QQ+I3uxjfGMynBwySv+mrYrcutmXLCdYxGDbJNSlaqWpc5ykUQkLCMLFecBj5lTXl
+GVDSQ2G1GJ8wlnTM5y+RIJBmWRUhdoocTaDaWT3Nanprr3yJPL/yIZdZxnq3paS9cjVm8LJf4H4
MOPoXhRuCeuRajKck1iFQekqDNqsC1Jsf91iebTyohGhtn7Bj0mEtQnNCDY8K8GE4sEu5G4RMUz0
5AHt+UvKsC6DcIOfd8XKtC641yHx+EQ/d6T44gInq+aDOCMHkBPWLnb3Wwbkl45sD6oVqGjkTGyb
Oeigp2evlsNdhPjoYOUyB2lZQHG0c1LjL/A+/padTjeHILcMcgQrfrkTsC3WpBQK2Gfi1wgXd+PF
PnhjYz++pFfBjIIgEHDhUU4ry2eqvURMsbre+iYuZ1wzgDtImLUkznreluHgpqu6fWr8ipLhDGE5
Ozr2sU+Ah5rtxG9aecGo9lmfEOwi/3gLAd61USfMnFe6p2DvPEmcdOR660GXGUQ1ReM+UHbBULoO
Rvc2T5W7aRk1rGbV1evMTpFjRmisI6z2GIC/K1G0BxE4L16h3uCKPpMTRBOY9GHvY3oUqL39+BMu
XW89QxkuCNrgfLcZlL6vVrjjKWOMQ9POm/Qgdmm08kooioCFdK7r1LM+2pGbtkKKM0MZDD1J92hF
4o1Yp3Zn+AQne+KLcsfaqauXNvaudam2smQLTwLyi6E6Aum9LiTibF+Vo15bC5tgVcDrJ9uPsQlr
c5zG6zIvHy7cAV839sIjAGHISjGs/sZWL7ZBoQtSK9TOGdN/mqg5MPU6zsrY97pF+xg1V9UidfBM
ljlkiZCc2zOs462cYrGb5uaWIZhcmbaTnIusO8o6gCSYdgzUIBDDlnjUAPFzJmx7B+fHclu1s63U
XbVllx08yWU/ZPaulpqBFVpsaNWdiuZTA7trZZke3FZz3Eb2hJy8k5c8ldBdffPN1p9d2WBdljuM
QYbmCuGMieLEIDJb4tD04ptkYk5CpzxWXBiDHGZkEjk7mTd4DMKgsGqkWRVUk63WZMjzcas6CFiC
YNaPUUoQg7rEMthOS2qt+yb/zIcW7Z0NDy5thkPMVdjDZibaosD9fynveja+le1ezHx2L34L+69m
+LQanfEVvUO3S4Z/6EDafVsuNbneVfpcMOvEExwQlB2nsTFpbKNmG1jDiTyeQ0WxCBGCDy6FbcKL
YCWlL2PEwqDP/o+umB4HAxrgGdnIIly+XpE3+0GpqwFbdQ3PPQ4h//6y7HlDNvJdePVbTHrisfHd
s271hTnfxWaydbAm68vVkmgGaumuYjgwl9W5ZbXPohi3HeaoQwcdt+hc3B/iydkOMJbDIBvjkHwX
kvZ+6eAeN+Q10w8QslS6xnYOjNfIUXAOgz05Xzn3YtweihTf8XLEs5VSOvIWsA3Zfwwj3E6PUbCS
BE3bLpzXgojqhi3KWHKm7V2983DZKub2Rh2760QNbeMhZ58bPgJ0rNVYY5vi+hoEYaGtgYppdi3i
gK7909gPM3Z9rILpBLWKGRa+Doruz1uC12T2XprcbbEvyQ8Dcj6jXF6S3nfIPtWHPs5Cxcq7uKtU
L0/ehN5puRvLItAnBZfFdf9mIoKzJBDFdIaj1xqesLcDnYCDkc0Mv5PCxofJHCiTmnhf50EdWhUQ
GRTak/NnXkAuldcAi1nOXprunTy/P6Pn1UfIXE8IpMpNH5FQyJtT45QFY/LCic+XHtOUrv+abAmx
DNOVOKhWjszeLPLfo4aVEEK/2kSSoVLmvM4TRn+BN4RY8gAGcI9kPtszIcxp2JGa6Y9nFEs72NUL
nEBqw6ALXuNy+M/IGGbld/8xWjkfDWJOYkGIdu1i1ZQtBCPhnl8UX2nQHkUGhib6dwETczXN2Vvb
wpDulf2e46u9jv/6ItnM+M5Q15wT8MOhGi656PYy0H7YC3QjZQ7m0dAZ4Gf5j6H1thvVrS+WRybX
fmnNMJ/8T4ja02qiumaQvm7xSQVwquxLQUVcJ4HAZgQ82URwslcB61yVN921dvaBjtKbPsaN8TXQ
0a6t2utXKaHkN9V/50biMQJTxtVJCn0YVfTRTLG37gZdbAqhaRllzLhkMihzdALHq9+nUspT9W/c
b7eEWdap0E4MwqWbQK6iyTgvZl2vh6UttoT6kqeZBd6uM6MOynZ8NssHR3ie1moyb2RL2A3b1tvc
W39lBOLg5XfHCb5TB8e3tiivBQGZLFNkF5jekWl5fSg7U5+CDGOEzOh2djoGuxnbrytXO5FuEqAY
7vwwAguTqMWkdY7IEFngh9Z+Yr8PbHRBPj4HQYGIiwyQqj5OlUXibC2etY4/B38i/ECrNISKjcbX
zEjv7jF2jHGnVZP+p7cfDsYi5jJMiNDOp38WDS/f70gSzujfLLR9c65faEflNk490tWQoRiNNW8S
ptIdoORG9cGT+QhQM3KacR88NW+dVT8jVOYbuAQuw8BKcEUvNbB0Pl3g+zYrzJGH3WSPwZZTh1LE
WI0CayXEb2plx9VOm1C1yww1SWXg/cCPbCiyZ83vgeDCyDb7HFz37pFo2EhSN1UE5JC6kFa65WR4
DZ9CjU+QID8G+2j6XM5yWT596UOPd9JjhQOe9uv76OdHp7Jx5JAgd47db52J/KooZ1YNZ5X92bcP
XKj3ACNw8hjIH02KHRFI7tEkgG+wF2vr0/mwojYnw6RN78xmNTkIhLojBBw3JFkqA87Jr6wPPUuZ
bayHMoXyjVOAbzp7VehdyliQkdvKLJcSQor72/Ey5imJdTCr4R17/W0wRZ8NhWMV4IdWs4741psb
cSnKyVvDOEb2npibua4/58K/wJPelI6PzUQskmNs02zF/nryzP3oZTeSP187p5zQFDofUg37ubGu
iew+UloX9lRzP2fdtih2pVG8W5bdwYtcrJVAxqgguY6VXNaWim1aQr9eZb6iQ4B9BTCpt6Q4/Rn8
8jgngLbGNG9mXDBL/VcF8cFNh3wjdXabgu7LLM0CXvE/DMWRMVDwbeDLoLk3UfRjGpH5Dw53Vdx6
gSl1tlKJofdZZGwQ8QFnxWRcFUH0ZsokOGBmHq9ra9rI2SYjVHTUlm2wNn05Ptj6jzYo+wrM6Beh
OLepDfxdNSWvsYtOu0bc1y1FaIvfhW4YAM64ivB1VBuIeis2owl9blGYw2aM4nGfHatpNk+VrHpO
6QBliGIlQI3b+sbn7CFXgy646yI73ViTN6wnpJC4sVQflbDf2jjC+xxQKPFR79jW6+LhmuxpokF0
jt9K+WJEMeVrWR3iKD5b5gK+NTE7tNWWe7YCq15w7iLDl5U52aDFaLr+gwbowx/FFMbKPrie9TxZ
8qnLHf+hItoFBqqMunqFeOOjoapP5lAz6ph3cdGAkM40f17l3+cl2MG03acJSUOa7y72uye/MM6G
l9xSHHbdOPqgm0Ap3j14+lg3uooFK0c5nYqGSVChzr1M6g00K72uUWuO80Nn4LcwHOOr1RC5J5VW
G/rgdTBZ8Bdc4KdObQuQpH0XPXRCknWIKOSVL7LkNY1xEFn6m1egXm2jrjtYAJmbFr/0EKZTcBRm
iRtTVd685I/lGHKTWma7F840HcjndkMMMI4N2OBLFPjv8KOPYm7GC+ZH9oMgNUKWs07ZgDNPrCKg
Cjmv/ck8lCz6YBMofv7jjba/oqP4XTXdQdTyTIy1WopkVWqzg4qyBxqF35wDtlojAl2iz9dpW+Un
rnWA6beOv3KclvhiWtiZ+FSz5fwpgfhwqmGjEPhq8ceGb264hzwtuFVG8cL28inUfKd/2UgMyLB1
eYq5uLpKPgcIXSg5Shok5muWJSBvSPN3ETkXfASvpnMp/H1KZha5LyU2+AlbUfvXamcMVPIPtl7W
oS4/pzAA2t7YJoON8zv2BlbXhPzGLxX/QmH/qlL1SkLkqyEEXkZ+Bt2pJ26I4po9XVhMQ00a3yk4
BCn+81C2VDQhsvKrblW9lUkS7ITvs4xIUrINc5XTzMLlsFi2rFc/kIxFOgw0UYdRDOoV0gOoD042
0Ql9F+lDNlNjRus1I/mWEeXybCBbkRkJIbGY+cN5txWtVFQN484whxYlkt/C3aWr5eKioE/UHx88
cG3U/k7AnWK9Jxmj8BqWsZZxa4UAzhKufTXr97jIvjrT/61gF0K+nTdigWIPV+apykcfRUMXs5Ca
T+W8CZpw6pw+jCI/QxKD7ZkTLAdc8BfgEMTe8/xbDQ9uUbd89gVKqNQ5xgwNTvgkqCEbII2IcdVP
32KAh6Z6kW4azTSVwPGwk1kSBgIrUypWBOerORDumflSuW5AwValG8uwM/N1JgfWtI7c1MmED1bq
Cb1Ycbe09vZ4g6/gwyabRuYf8LRf+c3V6iGxg22ygJGX3RZt80vTBx9Jg4LN6c2BngB5YW7a8TYf
/6QeYx9II/RPFKDdaG+yGmnfD28DqXjt5fgOoLgasOMMQaHnR6+RF8mHWrSzzjI7XufyjcpLrILE
e3aSMlkHDkB/CwGX0KJ5D88U1pLAXMmjQhpnuUVab4VTEb37Ba0bcqLSi58hM36Sngn+54HbeCxT
ibDdVR59o0E7z6jjV4OXzqjhzQuJ32+ek23GxNs/EkjhRdvHONBDKJjAa69K17kJ1Wt5IFcLDFqt
gUsM6dKrDy9VyngTZ6Vmtd+OUqFpG5utTNHAJwspVTND6sJ1DgainG3WRChz0k5vEu0PdFLq2xzF
sCnH8m5HcpPUYnoOFnG1KUBX0TXOGRki/uJWMr4ir/W2aSveBejbxoOyHhlUr3TVxBhLT6OIcsOW
7d0eljnsEuMUmBOTVgbMbTp1u7hyqBJhskJHG9dFjdOJqtONG4mj3VmYv8BhR/mEfFvWy4toh1eK
HdYaUtnBdYCAJndt2AV9stYtycHotDOXqJ8u+9ssEEyCWe1VpL4t0XlhkUPbE37zYdbZKecrWZt9
fFCdd2K0dat69Fs+4FWBf9nP6tBPLjirV8MMD+5lW7xPX3X31ysKF3J09Y6riuZLJtjLdUsFMYlP
GfG9xBBFGE9a09rFzSIYQTWDh663HQdkEk+YFuCJETTfhaN2sCDONrlInZUHRyNhbx/LijaK0BM2
tK1BFbhtK8R7afrRM/kKHw2CWyO2gQJzrY1Hdkn0EddygyMRzr6+wuRhkR+mUcyrpYHOYN97dOqr
Hv7OmoH3xdcJ2JKz9ctxxDRbm1C+2xV+IIdomsG5LMmnSkvgy/GSwrO65DatrbZQLfmPRHvhPDe2
zjZmvbeU/CcOspsiivvaiuUULwicOr3AeAkQEnWsLrkxMQxO0mcuM/JnMGtitZhzzDhGUIjnpCzJ
8INBdmFtrODOYi820O2Xy9WGp/ey+NNvHzTwlxURueymV5wTcY7pE7Edg5gubAz2EAsvQz5UoTmb
5XMzorsOYuwk2NWPUSvHULdttW2CZTmIPklP48SFZfb2awUjPZRcguckpc9b0MQgpF+jy2AMatSv
MLmoIErjPWlIOTTE3IcJ1gln6RgbTf/zgSXOLjecaNPlGzH4Yuv7zu+stp1b8t1IBJVtSh3kDXYo
PfbkrMq4AROYx37gbpcq+tM7gXGVBEVQc1vt3TQICMKV7iyq1HqzkfCHNInflsrkVjsZBZ2O33Uh
1lXktsS5j+U1B7gJGb4U51zhlFagUwoNE30WDtQr89HSj7HQ5yX1n5aqGNeyLr2Da2aUi6AEEVyd
UFqueE/0fISAlP5jKKtZFzk8m87TV6doNgvyfQklZFVblbOyII9X9fgap+oNIUZ5YLJ2rM2lPBiy
xBFs3kxyeCt8ZVE2wxmo6i9sGnCD91Ja3rH6W8PvLhL7Hs3584R9VyTDyMBWIeNb6uiTqGkx/8I7
dxu07l9Hg1FMebmBQkl1bLxPaHWvcD9OSxzsu7GY9pzedZw5L5GI67VtPkxN7G+hYXhzN2BQUg1r
SFbx3iChaOd4aheNzW1uyu8p7SwilwDlvbRHfJf+8lKV7mMPH4sJRHUzpcsTEtSSLjl7rOstPiAG
57xPq2jtCMDgscNzKE1O1ojFQIrg0m1zAbXTN8nR5o7jrEKWqhIiODGuNSPiX+MiRf4e49Hev4wB
/3G/U5cug0M13dPavcSjteW2p1MavZcswTOwe3CCiohYKDOLttLoCQMBJ1yKOqByOsymynb9gluW
rKqdmUxPQ96HFhXVqGaXiQUicI2wV02vAdZcDwIHyYaZ+w4djFsSVBeSW7XzDES00TynoXQnbn9l
nqzfLqONtaeJZYO9RC9Kss3GjOTWnNCuxDbfNZOMJ9QFoTfCBLQs3vl/3J1Zc9xIlqX/SpqeB9lw
LA5grKseYo9gcKdEkS8wkqKwrw7AAfz6+aCs6lJqUqrpfhyzSqtkMhgLAnBcv/ec79ThV6ON6yOB
rTcKJk4fsEtOKwOhLhkeJqRNKx03xmw/Sx28IVk3mNvJuzosv2aNe9K5q9dOW3OZT3iAnWp68F17
2NkFnqcSKg3qfoYi4an1kvBjqcb9EEyYLjpyKZz52qUGuUg17TNu5+jwRmudD8nRmoRaw/4SK+E1
3LE6fSZoeRk9tCf01VdlUlo7VfVPiYClOfiOucXcwpzTac1VvQgR6xE2CI76DZlyB4TZredcSy7t
b77KpdtDaPrNhL5kJXvgIzUxEzugZ2ctxHSmoiigLF00mtLe6DapIW8B039R/vDMPTQBTB3F9DNY
eWxBFZbGNKWrykDQTUmkvG444gG+rKDz4URhnM1Nc21GOM2gcINKMSraeyVInzRgGENltfIrjmAw
IiCS9NbQCq/jBpMygkvA7KZb0ATP++sseywQoF72oTjNIZGDKNiibZmaaKCbbeFXxrPlThejfCMg
WoB6xos9g4zdFgPD7qBl46freRvokBmjOgSL/lSWxosZgj/xhGGtgaEH69i/thpN2FM96lVhWF9j
Hb/RvugPrlm82V6DHCCHdYQmd2l4NJxa3U2jIIJ0hDmuvQCRIu1QbmMYyVvsj5sysSnfNZbykcnt
xkOwPZakFQUV1xn+ooMd2tkB3Gy8iQb3jeFLh2bQ2zmBOHhBTxfHCoedv6W6w3w+caC5ic4bJy0e
DWMcNk5VTbsJTRFkpMxgaXJlsE6KghXRw0bfu3fC0dEBb/SwL+qTo6ID2CXQE16xp434GFg5jg/P
w5UAMCqf6iupBcuj6+5cGT8z/IGGF18i6aLT/Yh+j89dstdKh+6xLqPnyjVesL3YoGjRFLkmLBVo
VgDD2hujgVvTGa3eQh7qAUslVRPtG6vI1n2XIWcU7abxjFvW43OKqxjd2HMxh2D34x6Wa7/v2p4r
wwjrk73QCFL7piiGYF1rJ73y9v2Y3nnMTbjirXmvOQISBKoSNAW6WZ8Ng9O3gsVqTaZz6XTpQ1HS
B8+a9pNNO/XYlPm9luURoR/D80da7+KEeAzgQd9amxErEwtCgnvemVCDWZB0hIP/fjXO01MSptF1
ias0FXbB9ihhRoURvpPdnjQcJpxAcFZAlWhiLL3yMbgNsY6uo8ZV623nVOa29ms4qMOxKOBYJFX2
PGULCWr2j0YYxBudE15d0KAQdTkxplNbSZ5TrywT/2bN/nTkfS7+DOylEN/dQ4eapANM6omj4TRY
jgxM7e3QohSgIeMoanHi3Uu4BjCDivS6kFm2NXxfAuB+mJVxsnGCrWxIgWssCGpLKszeoVV38Fh9
qISCnc24s0WqcNM6iOsGnT9M9GWP/oBOqe0ye1W2TB2LmqQngn0brcdbTbdNqcY6dnHK/i3xWHo6
QLaFcQpM76EWSH64F80nZE+PM8ivpJD5OkSegxUD1KPsWPMS9ufsa21WK5yXvgr4bMW7qPNHFVCG
ZqjVNlRQj7Pj3qVGZe0KUbIwpkFyEI26HdIxAEA3TeCIqFO78J0l2z6is6cgaHnqlD0dYbIaJaC3
MUM4AKJ2aIur/kyRkl+jmkVKbjUbgAXYtmmeTi4nYes0+0AIPA7JKZjoSGdZeRdN8Kpg7D0iZw25
KsNPfdiebU50ig2y3zHQcXtD6OGIfoNZ2lqlg4vQuz/ZmTJAxWhrjUQo3bdz9R70yb1n0+sN84Cm
yxCdqyreZJ7RXpbMS6RRPosJ816Thmtca9YZCAfFA2qyqh7IA08jNjJQsXYDKMWV0O7Jnk25HvBv
bvKhCyBOpPc0Sd0D1VzGLnTnJHm8mcekZh0cqK0sd2WztNJxppUidXeikfQcdFVzTFqMqtnk+2yw
TjhFIe37OPFdJ1/Lsb+RNW1C5SeX9UChVCT0tKqR0Bo/uEkzbR+zhj1MjQ3a6T2YJnJBXQDmsdLm
ybT9K2ec+p2FXkHk02EwSSjx4ttEf0rn/nPlYcoNO87/WiE0UALrzhJnO1xWPfLBSlD6c8peuMyg
qri8C8fE3MyqP9LDDkJ2m11HHr3Q/bUF0YnA+sl2oEhNgwR1I2HOq9Rez+YEAbnFwuuwpVVsPDcB
4kjqllVu8BwQCDFr+QQ7ReLsRcN9Gvrhkc64RVWsWuhg+jY2yJQaB3+Ncm+V1OFtlNf7NsBYOFYE
9dijCfuA9b1t4Yl78BemKc824JloO8btFcnO29y2F0gCZWbmPxeeS54m6WYTZ2ciWyLPkxgVk8dc
s2wuhpyORoy0tcrdS9iDS9sCYXjcXLJcouMClN7IAwrgWz8tw+tREqRb991DxRbbtMYzGj/3oKKI
kGqiD+Zk2KAOY1GfUe8oSRXuMZlwHPtrHXl0ag3nrbkOAgNTRLhrTGBKnc21ZzCKI9io3xNOC5Gr
Lhg3JCCu4+GiUp29GsX4SsdHk43DIuKp+Dxm1nzMIhYfDBP5MkL82BvhM7KufSzwOfvSCHcjPn3y
QD4GMr7QqfMpsEd5kLU8xZbRbtRCbCpLk+08ozKL7IGdCsJ8J6WHawSZKnu4bRN2p7m3JAoB7pcA
pkCDBS4ovmy8W+clWxU2QYzq56vAd41LLDQEgJeMD/2lyseXTeBQYu6TzD7FDKSPbaNuiA67MTia
m1TCW2ntdGMES2nIxxi7es3S9tCOmojv5M2ku8z2W2Gh6bO3wSDsPnAaviOnPpR2ZKycQD0zeNbI
e9m65BbaLDpd2lew8bDJGB5tzXG20+tBE7XglO5WNYO5092WKTeCw7nrqd29FWRdCjK3fEhHbux9
nQQbyQmdFjT0C8LcAqY1JTXythvSe1mF7KQLqmvv0wztpscOcmyi8X3WXceXz232Y+bhQvPgyUdV
QMQ025LVjMGJog61DjvQ8jDTA/EO0i2/2kTPMX4sYABJjfis2Bpu8EZhcDs0BiigmPUPLco7bS8a
VlFp3brZTF/Ml/a54h7ADTxcZQVS+IKgjZaIE0citbYoBFbSa+/ahHAoZm7zhQzzL6TLXWBTQO4N
GfWR1Pk3LELDsbOkvbfraeWX7qfCz+Ua4sHRAxfsJcZVWtbHyaJdmZFePyG/00UnXxk2fXUi+4Ys
nwocQfFJyKrYmJXf3+S1VnuBanvlWtzV4WAVXFbMcjpG4Jym1x4SXFp7ksgPqVepwb4qAuC28XnD
sycvM82GxDNddP/ospJW1PuUNPEJgTto08fEECcZd0/xhOKVTnu+9StpUGSFNDBZNq1oZ2pbcXFn
GNdQlC619WBZKBHLmwlWDgqF5C5zCcAkBHetNPgQRqWlSOlmhuwM6k4/2Fik1HTM7fQrory1p40L
y+Ja9uO3qSVYlsVVOONrvA+Hnl6YL98RXCUHszK+uKSXbO0OGyoGHhX1jzKLn4l0Z4OCX2NF2hGR
RQUeCH0xl+VdUKgvyJ7pguHFQJJZFrQ7Lcbo5oyF3yEWgOEfp/Sq9AQswkYeDb6UFKf/HPoIGMtn
tzSfzfHTUNbpOi7ZVVuDuRDA5kPUNBexZE/cL50zMjkylEeFHhlemsMxJkdnMH1cOAxbAUKwPkJd
jFLM1eNAxcw2dzUTRl59te3snAH8wxqbpUyot5JQWi8YoHzQrpBL+rEw8WRQ4JHhhSTIJvC0UVC9
QwYWCSSMImnYr0K9jAteLMMOPhfAWsu6uZdmRV04h4AUjHCLaf2awmHYifQK/s4pUGTrNJKaQhYT
xYDiy8IgAaEN5YcqsmOk8cEatrltJ3GXo8vkWE35rlU0pFKG8UlJc52tKBFicYojAlBR4uKhHMql
30EEDoLLi6JkUOLjYqH+dVZ96bF9Hpt9MiUSbhxE1DiLHmDCMQNtnW4T+CR/9spgMJ0B8QMIpROX
TNIGCYcrKAJ6MHSurHMEI8g8aNujE5mdp9ryTkWoU1LXLO6uNRaoUKLOwmOyOFDv0NPicaHB75TO
J/R8PnyRG/T1KJPjigiELDi6y/Iqpck9M3ZBm1bdLcrNAFVVwdrvMMiDm6ZjVEJ2i+44SWk70+O/
Cud5z0IFJ7LJ3bUJRIPE4nlH9B9aC3TSIGffqG6djW/MLRyb56S33lP4HhtDWU8pdS2WcDSxcwTo
KKxWtZiGc6R3bN5wx84c6MgalkQXX27TWN/0SfCUVKfZzk+2mhDSLmBHupN0XFFPlKzXXA3nRBeQ
fCr69Amti3zoQds20t07xqbhNPWFYmuZdyeB3BgRfr73chb5HsflKsFxt/IxprlU7MwFPHQPcf+p
sCVDseXQ9WmEk9our0HSRdfGaH/p8+6iRke691I7PxTe82gyP3W0ax/durryIFMeeaUl5/tpGvr6
HgF3kHXxvklsSHswUQml7S7hsFIQZlmyVbb5mPa+hwpXvcUt8wTWGTRzrvqUjmweisINuO1yYYXl
9WwE9Jvr4jYi3DDJp7Wm4DwRIY5dy5k8xqMoTLWH38FqXg2UMSgdcB0nkB+S5LWobJCzQag2k4GR
kC+5hD0JF4owGsSV3VaXpDOahfc541aNsFKjjJv2pmNkdynuoAll9F5IqD9DVq0Va/SOVv9T0tU+
HQ3vKoMl2LqaOzFEF5stQOe547ExUwFEGJVE2PNvAhnC7MU1Xzh5wyFEV+nezdCPjn3MZWUV8W62
PJrlsXtVcEfaT4p7nsP2Is9y3HL5tV1XzUWaR7dqAtBoxaQa1gXVT19+8aZmryis4t5i+hqOzgVS
9OuwrL312DIDplWAichVwcrwmL/Wba9vEgYRJvWl0HV8S2rsQLYnWNJWGdsGuwTfJotM01+ZIoHJ
P+IDuxhV4e8CE9AkcBlULzKujmVcn4C0e9vKyeu1UwvjGNnifTQN/RBbwNVIbbJhQ5xo0dQ7Q7Om
TWuR6JvcHkmNKiOyClBhhK2xMgqgYK1G0WEsbzrW+Mwys9ijOEo30pcp1g74cJIGxOxB3melHJit
MoBa+rI6Pg1MuLejMa4IGBk2AOiCqzg1j65ANxu75Q3tm3cU+M56qlitmdL3u8xG0idC4yaMMGGF
03zRlnZ2WvbfdNSHB0EFcDZtG7aFgbQqm7J6Ky0KXiN7bUjo6En8iYIHkyHMJiXZ1PeX6AG3/+Im
yJWXFL55eIkhOayolT/D6hIScdv4wogKYH/1mbkPMTvFPDFywiDo/xHQ4dA7N4BUJJ73ZJOSsOQS
zHx7HPYbaU6PHcksrOR3wEtWRU/y7hLKsoSGpAHph43gsxkbiSJh+XnJKfsWTrY8YPnHlONNENH7
Wt6W3UIAq7qryCJZFNlJoe7yajxFZCotaP/GXsR4xatbX1pZ9skzrZclL2YJvJiHmO9TMzCzvtTO
OrDGlwVyv/wYV/pahOE3lj6b8Ncl2AUpyMoKu+tv2ZojiaBVn177CShIUmE8TY5KND4Dp16Sm0ox
fR1z8YgCy4nUZUHgqBiaJ86zb29mHO+dPMJfZez7ANgyp9jyqyWSIDPT1yUQwXZiNjLuDmHLxgmC
t9n1OBDA5Av17hcmDJ3FYPxHoJgENpxn5eXyzvvIfNG1c1A6OSw5KCVJME6tn1lyIHFqCRiLV6L3
u8+s6bBkB8APuzfG++WByxvJiRdYHgZUbmV63V1s2dc54kljCJ+WA7lkh6ikfh+G9MpBy2qRhbDk
HwwWyhy68kDgoFRLpgH2rUGc0j8D0oawuxQBiSdk0MiEw8xzLTkM3WTtK0d9azRG1rf/3BOxsPxq
+bL0EG64YBgTdW9K7ZZ3uaTnDKCq4P1Bauo3y8m1JGv4efXqJ7exxrVA7GkLHWhVogrLh/SwRCAu
YZZLjkYrgpPX19tZkAG8BDouyY45Vhzc2EsO0hJDGuaM/CK9WtIgliiH5XxZwqFwBCHwse+Xx1nE
myynY9W593bEzXuJ9OgIJYmL6qJGYbI8IIQ4TJGbzfmnhBiUuLFBs00vFsIaLPF3SxBeD7ftfvkX
CEnfnpAmIN3Mz8uPS/bgcv4vWabxNuyMnZHCFSFwRRF+vsSXVvKoaU1O5LCEvnhxEucin8S2qon8
WnIYOCjU5ysj0fegoDYm2P6QoAdcs291Q9sJZ6lU3lu8BD44vvvkkwjRBvUjo+3GgpIdx9fg0F6w
zr9KW39pSRAJOa9mh9w/GoaC/2988WoRb5Zn/RdATq92zQGdCyaRIr/yyvCtGCAxTYjpSQEhhPlW
ohG3Out1WOLd8tkkzcE5N+T8Lh/MDJEpkOqM5+hbuO90CAec3b776hMXwb73dYmRHaRBRzs4Sjdn
y1LdLGGZy2OW/JZva1gHQXIYDYazvJkPv/3H3//zP97G/x29VxiO4N6W6u//yc9vVT0R9BR3P/z4
98vkDY139bX79mf/9bA//9HfH6qC//3yIfv36uqleFc/Pmh5N//1tLz6P97d5qV7+dMP27JLuum2
f2+nu3fib7pvb4HPsTzy//WXv71/e5aHqX7/24e3qi9xE929R0lVfvjHr45f/vbB978dpz8O0/L0
//jd8v7/9oEPQjzz+//1F+8vqvvbB0f+7tnS9TEVOo5wTGl9+E2/f/uN+btpegKmrEXmvEev8sNv
JFJ0MX9k/+6S4Yyj15IuO0KPP2Jc8+1X4nfTdYVD79O3ZSAc8eGfH/xPX+C/vtDfCPW6qZi9q799
CFz7w2/1H1/08sk82xWWBUzDQZvhmIFl80r128sdkCQeLv5XVhuyjHr0EpYzFAzEkyT8LEIJOLbF
LUgCgehRRZdRd1ZaNAAbQnWLJWDaeQHM78QSxQ5lqbupXNdeZWMh74wahljeyv6cynE4mk6BetIN
0Y9LplJoWfpDs/BwzUmURwso4CpuSmsvYhvtXDQlDrDWJL1V5tQygBgX2ZbTHUwVqa1bZwAwinBe
y7ItTy4surU/T95+WkZCPiCyPVg7424A1/IVi6qmS0IPzPHSaquF4+4mKwesM0HIYvQZbMZFu5Jm
yFaIdgm+NH3lUIL4DtAwSb6F2XmkngCCQkDYuoRhlY8mXk424Mm4pgiAO+QX7F7qQoabHHAynHR0
c4WBq7lOly57gp0JfYi6t1O6SuBjUKvyAruKq3ZOMoAuZTBtRezD6o1cOO0Deh8Fxh2oXohSNotZ
0Twv27t0RLjvo+PFfo9sph+ifUpJv5Uq8Xca7itaNGBnsywXXiAKNlVX6lpAVljVlLbrCjA1kWah
oks0mbfVIO1VPXMgksh5K9qULJVO1jdCRz67shJYvzGRfhdSIlvs+gGyls82KCN/RK5fq5B0gCim
uO9G2pkE/hCCOJNn4ipG7E7dICfWAfZYh85yMwHpz/Ew6GShzsfLK8xzTVaQTWIM7BCey2zrDaVL
v80bs9sbOXkK4KkxqxKmBOgosp/aqnafgO5Tq2LTeYhCJv741qiwgyyBZI+++5Lye6J5V7V6nxqe
+6l3K4e5UKjBVBjDeEFmEa3YXvifXaxNhywS3inQvvM0pmV0SR7CN15P9TQimGT/ST+MCBMITHtR
dtOdkSE4Z9saYrZvUSNNRswOYEDRuR2CPN0pLrbnqlX5LQnQwHysflFbo5LjIhro+ftl5QDhQk/t
JTlbFVIgr6o6cxEGZYF/aY5GcaBrgf2njs07XTQxfMDOPDbhUN8AR013uiqir7NNWNEqAUR8lVVZ
/mBi032wcLGv0lRXT7hDonM62frCKL15H4Q4yZl+RRFiuhlaX19k3BVdq0e331VHNQtUwqad+msn
L+rrrLTco2s3E6Itxsp4WOwTYT/EGeapIo5UlCdt6OR+gPW0F3O7BEOQQzltCCWHsFg08jrrTG9c
k4/RnksTZfyq07Z+Z55GNiiA/IvIyJubemBKP9U2Csk27frPHnruW0PGOWAyYojJAEzIxJyi8ViJ
ZNzNYTOQJBN6yVdfReOtoWfjxu/YMaYSN0hDHx7EWN6/1wVToNCw41tzTi02C2Xdo2IelXXq0cOE
K61S47IO+uhNGEX60R8AsvqDgjY2WIWgqeMOGH08jjI8dNxJy67A7Z9rJjG3tJb1Hggcm7sy8cpz
kBbjnTXSC0bghEYDn2xGBl5ayRt2pHRNQ2nfwtExkD2l3m0KHuHddDt8JuAAeMVwmPRnWDDBHiHf
BLiqwtgoU180JyfS6gvxaN3boBMD2W8mnnEiczLRLFfQRPGSQGYtJGBTPH3VCkwhTKqhhSgkE3PA
segkwwtGnw5P3Oy3LwlQgHlrKV2f4gLMTTPp+tkqLHqJudN8yTxaLlGbVBXNQ0UqdZCKuyhvhy95
iu9chkG404NNQmrDhQL2FiqAeYROGG5B3LMmCRn7etNH9PHwqRjr3ABm26LWvpSZ0WzKAdNEwJVz
we2iOTaGDQNzAAkF18EaQ4xpiXddRCgEA2dIALz6BSFCkxvf9mKebydGTmy38aidSwSgR6+YJpjZ
C+54auquZA7oJkhnIKgg9WyOZRENi78DSefKI/XjnpdCpslYGhZLUen409h64oUJir2rBtM4BDXO
cLrwcXsohtwkbdArTnXli3iNmms88n1Wp9gR7uVU+GqbzzCgs8xPwBhnDgNwo8e5C3uTRIPSkAx0
VRkBb/BZzzuHJS+xSXEmoivoSqw/jbhsFiNxIydx7uzWvCMnglZK3SbXtKzDj2jEGfqKxo0/K8cZ
LuYB/VCdz9OxBX7xaGm/ukhjOe0b0xA3MTcOcOh+Ob4aaTUgqM5m3Ol5X20rMiSw2nUmOSu54RA6
war/zDXUPvEbRBs1jQUVTcFNE1n+KgAxzymfGNUp9Qdxg5ANJadXIRWxE4UED8fSAgt3ZHLMUQDQ
yk9G4zF1U/eQGXV8hhceHpyxSu4FgwtkFbbz1hmR99hLC5cPwHRQ/JkPqLTJvc8NAbUXogzzJ9G0
/uciBQZMO8xLt6LBzYw6Vd01kZ+/d1Ds9lwT7qH0cViuwhqAwIqRdXnyra5b9TmNkLzPKwxD0CoT
J6jQejGg6N2UKHEdCXo+dZo4a7tI5cEATYstUbl3ppzsT7WbWOhoJIfCgUm3M4kLulpKI1wrynIQ
Z7QkEK4nBCVoegGcbF3OMqxvkFLzoGUTpISIrs3RTT8B6h++YJqvrbU7VOylBrT/u5IBx1cwk8NN
1/reOUqLON3gL2eM4ScZp4BJ/ZQ6DuKyKp4Y6hs1iWbArBrzEst3RCDJ6O9qJQP4QXM0IoCZarlW
LWItZM5wgSfLt88OgkUbnXJUdMcMGm6w70VRJBsulGxgLlzn5JbBDtlnnJ4t0Egs+LNoUbM19G4B
Z1TxqYIVMXDy5MI5iBRzB3vXmj6fbQV9s+smIomWnrQP17ox+uRaljiUma/08ovPmf/M9cvNVEVZ
uglUlhUXM8dKbYlx4jiJqZquDLfSjzqNI+78MKlonrXSbbasFSa+izYmL8rXXrkWfpdVV5YnHGow
0DN6H+IrCFfIxzoUO3mOzG42c5zis+GSXFy/luFXrpHLuYSMiJzBcqMXUmTWTormJvHQOSdZ89aP
zg6S+SZkDyUYxJlzdaU8Bmnqvq0/pf7HIbr3cLe11IrIo0tOqhq7rveu4jsk/axxGFirfJPZZHoO
l6jPrpL2VtX3FU0NZiJvsdWvNQF23PlQWqA8AlHLk2jzfhqIu+pBLRrNDdcUzPP80e7hLLn9Bcyy
E8jsh6Z2PzJK2k9luw6jGUD2WwN3muwcodFcmsz0sap/RlywcRnOgrZr9046BUejcMYnP0CNBs0C
Ag2w/3uTYeQFTKukWnd2Ep47q78HSHpI22YrDTp44BwVASH63Rp1uwnLiWle1zTvHZrFnHXbD+kP
cfJMi3r72sJ5RxNfZadOTeYZ8RqqmthnyYjseNilFJGrgiiEcZNYWUXBnj8kMs1fif8pdgwM8JT2
w4LEZZZb5OGzH/b5BmnlF7vQN/A9qnXvIQbT2E6UOz76dn+DXQwZ6wQYrM8kXMawKwDottO0mxvM
dUmEqaJi196ZIPA6DYQwxqi1dqs82OYD0vqp9pyd8upPULfxRtUD6xkpNXCv+/gQTlBAq84Y7iIs
LDeDpFWfmdxqyGWm8MQHYC5e8rpsMCeUNoxAZ3rt2BmtS6kUr7eYmU0FoK+Km49k/l4yub/FJBuc
Aru8qx2NmqIKxk2pA8wDevhMpfrczYHYZFUEc3K+GvBmrQhyWDMVgpA9TxOstsTd9C13+ywBsjJQ
NuR2/NjVrAFtwB09SeAc9waxLg6bM/riHis9Dt854qp2K0Ptkr6FhAxQfhuOKKwRKTDKsIeOKJkF
c6uznCQfUrL7ov7cC7R3lbSrB8+PYgZ5IwU1sjB2Nt7rzI14lWFFPHhhCqA5CMFhlq61Z+JorJPA
fCHByN7MDdmxSLZAXeVhv4ayVx+bAguUa5IlNDQdYfLx6F6PY0NWDyZD9dWHCo4DYYqxCw/2pbRC
9zFBuEZ2BOUW4TNZcDfivHolOkHCXNHOi3KKGharCFYUcxFyeTQOZxhdALvxa10FbUyLvS9BlGHk
B54WSsMn58KgjmSPPpAHZ4pruzPo7/YxTW4kVxJmhVVxRhXIBRzir1eNha6iX9Lp8oBu6LplsLM0
DdK72uKTajvMjkUV+K99I8PLupXdA4SwCBU6gqOsZPpkmr11NicbH7nOp3bD2Z9SbwrFX1tTXVDz
kH8ZB43/CB5qvjdcZe3KsWi9o+3MzscqsIIHJWC/FywejHRlSrpizfW9iwY8MldBbuvP7Wx1uF5K
wwKeVJXpdEDyL58aqEdbt1c43W0/cS/6GDXstnGVmW8tf0gwy5tlC0NdDPMjm19Fzk5IR3/jgDbY
jp1lrKEUG89YdOovZWjm+5ioKypMac5Hn0kxHnKvKu8Z7hCBYaKVfTRr4QLNLNEp0HI4TX0d7sWk
0F0PfaPoIpAbgExXde7l6M9c5RFNggwVKV6lGQHjLtC4XaCN9nizyY+QUz5iIYxDLAtTdPYVjVVo
qkR9zbaBCKYHZ2WML01pILKqIngqfpB89Csxk7czj4iRuvndtOIap+psAcVUrQl62SS5ugIFctFS
s1/aTscAlI0iKAUCH1eTRpUnLCiPqA/tp1TOoCVLM/4ayqBkJ6Q5P2glXoneTG88XDsn/sq4YCmZ
rrTupzfRyRYwLfJgakDEYMoqcgg91XjdgdlB7gbNJ8mUc2Ke5K8cz2pO8+QikHVKmPoNSS3Pc+bL
a6qPGbgzuSgRZjtuonmyntK03ulCzzs/H+fsGn5Duklhx10ncIuCVaMc6sdmyNXHpJokBE+2kptM
R7DJprGqsXcqMJS+Uh/DAlH71pP0bhmBNx68a0UUZcN8tGCCVCK6cmN06lMnXuYO2y03r2helLDe
ARdRBojFi5xoGw0tPvDSm3xKrb6PH5w2HAu61olADZPbi5O6pNVauAVUOprCe0/zBlF4Oukmy4eP
deFfj0Srrh13pjSvqmOXTgBjS6zpkbs8lWVg3KZHtR6lKdkvYRnYSGFyQRAedMWD1SfDiYp7kfdd
fWHbMf0VQXSJraNyW/UQYZft1hMlBVO+tB/143+/I/r/V6/TMukQ0hT+SbPzrlcqfym/fN8e/fYn
f3Q7DUBZv9PJBNnicQLR+gj+2e4U/II+umsydENebNv/anf64nfflaYwHZtrWHz7o3+1OwU+U9cn
ysLhDwPnv9PuFEs381/dTtZB2kUykJb4c5ez91sFbd1Jz472iSzaogOy4CP1aHxpOESjZSDPir0X
fAYNMsfKC1rEJmp2lNPd5lydJCKPrsbwV1OHv313BP/RlP2+Cev85E2Zf35TI1tzWXl1ec5lmz3R
zLQ+5mN18+snd//6yZfv4fu+rmwtUrQqvcSFwJjZEO4ZrO1YtGhrlBPufv0iP/kEgj759y9SGRSH
arKKc1wIxihE1FIwKt2EL79+fk6Nv/rahPfn5y+8voQSBVJbEce6jVmF9kkwY9nKp1uraf7NofrZ
qyz//bsW+NB6aTrrojgDgcoYolq3JmkkJzGSUQzZ++HXn+VnX8jy3797FVxGVDbStc4pCDiiRSxk
ZIdQI9nFMK6Y6f/6ZX72YZav6ruXaanH5kbH+Tm3QHdB8iwZxIeWR6N+nbCK4tutJT2C1a9f7mdX
lljmC9+9HpzctoziKjwPKpJslKWa5wJ/veyN6zRu0IBy/xI+TOrJVkV85NHQ4nZkNE7jpeHOTjdt
TDlMzqbCZ+t6l79+X399ZrrBD2fmyJgiRZY8XkR0Dz85xezh8PND1z/++vl/dph/GJsIAOUOTNAl
PU5dlSYacaFrk50hGR0+NcO/+Tb/+mNI8cO6xYhQJXQ//Atjih+1SOi1S17r15/hZ0/+w/oTelMV
0VoibSjGIJHoDBIIEJ3d/+jZzR8WoJyOayPgfF2g/Ia04fplSv9JOM+/fvqfXE7mD1+w6cEsqxiA
EH/quQ1j826q0q2dwjvcpkHZYEX79Qv95CiZP6xBXR0kZjERkBNni7CyC2PssaVdwxD5n73AD8sP
7WMUE8TqAXQk0RZFaN0ZoCKxev36+X9yqpo/Ljxl6IRC1PiCFesOkgwXa6LxGV5UeBl7+unXr/Kz
72M5fN+tAwXJftDztXdBg7XaONAL4S8QhZpA4Po3B2o54n9xE18Kle9fog5pmSe2yM/Q1NAbNsND
0A315yzqyZGvq51V4Ur4N6/1s2/9h+vbjOvMLt0xP9dGqfZBlYFDjIbo9OuD9bOv5IfLurbseoh6
Mz+j6saaN6pkibDy1lGF123AIPJvrsGffSk/XOGDIA41BIh5YTmxQ2dTZfvQW7CBeZ+cf/1R/vpA
ucEPl3knMbeieGIWUur0HjNPfP1/ODuP5rZ5rg3/Is6QYN+q2ZbsKHGc9mw4qeydYPv138V8Gwev
Kc1o44UXhACcg3bugobqx8sfN97ugO0rySfsrkWa148eu6pCrA/+HSWSgxbN/vDSuLwUmXuwYZrx
sjBSuz9ox3n6t3YuqT9hNyXFx6Y2LQ9qhaY73rc407BcuZdjMxvvfbDosri7/EPXfqeSw3YQi8zT
ap2HjPbPqFfhR62zvrpdMt/YwNLwq/Ty07QPNOEYJ9T7jcdeZFQ4U8N4xnwgvHEmlQymuh0FGOCJ
05Sb7QO6xTUvAHgGXh6htThRkhfTFEQkBgQCTB2KB4/X2ld7ruP8Sr4uy/7/rg22r+Qr7zA4yFhu
BqOvN+wAXZLcC9DZjHCa2kR6EfTffagz4y9hm/ri2Jdk9eTtL/ft7XQGt6FMTuNoUOky+UiVBbwh
HoW/q8r/gORf+Fw7ILBva0bJZhM3WNMJcvlYYWuH/AHQeM+Zu4c6rbnhdsGV/WJlpjwloxfxwUhH
lvcEHzWRD7WrV3a9sW0hCvvGJpTNG7Q1UhdZE5y4KaKg6DnNcx64UKkuD9RaD5RVwyoH3nfgQZ+S
Me6d/YCfRX/IYfWeLn9/Zb49Jdsn0YGYSRNiuQOF/Lk2rCy6i0TvgIq2h8IrvpdDJwbjyryvLC6e
kvuDA/Z8HPr+lCdt9UKlY3qEbGZ8iHG1vrLQrvVIyX1P60an1uv5ZPkS/WFb9DAeUN8o4urDZFPH
vTxwaz1RFoHI5oyMdwqUvzr/pCFa4SHbvOtD/bbbDz4y/2biHC/uVWWI4SESI7B6YDpXKIUjXAgM
tPUOl7uxFl9KvgeUCyJJqfoRk+T20WhEeXQbndfky59fwvSNtcxT8hxlbPALjaY/U8P9hIlrsRui
4Jc0a20bFAWnt3nYXW7JWD75RlOukuuDqKMgLMrkKYv1z1YKM6x5B3UFggCQCHid7mfEiakY+CCi
sH++0sGVaHOV9KfIW6QizNB3hFgKZbsT2wDOy3aqxnts5ebbpslVloG60uY6cTLxrOdj9r7Nq+gL
din6laxcCQJ36dyrHRk8U9iYgxk9UpgDqyzQ66zu3FEgfnF5ctYaUNI+NMPaBNNgnkrNL5CkKhih
JtTElQP72iQszb76/dhCRDMO0hTsoxwkT9qb6AsBj+6kia5rWd62srhKyqOqoM/g4aKnvG+sHdpH
ZzsO853rpR2K7pj13TZYSuIDl++AYZbpEyLjGTAlM/4ycfK9sm6tjZWS8JGNIUvoBeETGyLCCQWv
+oavAbsLv+USd6PLfVhrRcn7BhuBwo/N8hFOkOsjxJ2b892IWGRA9d/MKeVtZu63EHUvt7cSYI6S
/GKcW6vGrO2pH9CaMAfPOGW80B5u+7qS5B52TJSEhf4sw2b8rvs++s5R6vK6evn7K6PlKNkNdDYP
HKNiTjgVIUaTfhHp4q5W5V+7xDGuzMnKjuUsrb/OEq8CKIgj0xOHuuhOmrqxDyPYpgk4hv3ljogl
Fd5YhB0l0ceMEv2cwf0pgtI3eUCVqWhn9DBsf3Lv225EvQOKnZnK/8awLdp7K0h4AT0WLUXtEN2B
BI8RhCSyGqCq7zWYbM1R7sU14sOotO3lPNTudyhDw3R2gXmYRz+Hm/QlSwZdHl1e8Hx3E9idZVAr
hxAY/wpwDPHeXe7eyjzZSu+ozIyAwFgn0Yr2dp1RPemQwXaNWQZ7Lfb828LNVpazVhaNDO20em7R
M0JSzR0/wk0JP1/uxEqq/EVRvwqD2mgDP8708hmUNPzoBLpSDijlSgQsKfFGANjK4hUUY9v3GNef
Ih8cagHbDTW+B3j9Q/onH1w7+jbaWeiWd3NiU27bRXbZD8OVxpdsf6NxRxm41DK9Xjh99lT35WcQ
Ws+pHmwnTfZHK+u+ZiZVO4kSdBG0147ny8y/1aKyJQxm4jraFCMApGuf4nYCGQ7rBashLJkuT9da
C8qAwj8toPP72qOEGLYdpJagytUmdwlypVe2hLVhU7YEi/L6mFdT9tR2xh9wYggkVBr4jhqhkBC1
/GXgOnQA0Ua2nSuL0UoUOsoGAVTe6RGJ0B6tpsueLXAcWAe5srztWmOr+0FqW2j7heHT5ITlHdKH
7wH08YyXlx7iB/TwpsmxlY1hiLAGDYwILamqbHJAIWbav/MTkJzRdqyROtevNLSWVuoOwbxTcAnz
p+UcLUPjHIR9sU8N+aEd/c9jz+ODv/zncreWr74R1Qub4/VOUaNfN2SzrT2WVQQ8F7zLFjl1oCAJ
8mk6zw7bppq+X25rJRBsJfiw3DNdM5mrZ89uF3xsiwR5FOjj/eXPr6SPrcRZqrlGaVZ19QyMpn8Q
1G1QGAENvxmhnN0YBpYSbSi82GXEW/fJRWgDHaPeSkvUJyJI6W0aJObucl9WhspSoy3AphvHcIYq
LXkdLnu8advCjj/e9nklxoQA4JhmVfNsYSXy4ICZx51GCiBcl7+/ElWWElUhlnTGlBnjCSCbt5s9
6W1tE9cJKUFE5tL6VrDx311ua2XareX/rzY5K+ERLQSP8pwDKTosuR9tMCBJHkard3/e1sYyTa/a
yGu7bBzLjB/nnjcMWLqBB/sNaRWPQ0vREW6X21mbdmWPCUzXjwnc5jlG6XKva7pZb6sE1OGVpXht
rJQdZuJxUWYinTmzTTaFb3S306LHakPDEOxyF9aaUJJcYKTNycmXz9MUiFPuBsF/aTeZxyZikb4S
XmvDpGR6LMfIBgbfPufQqHal22unKs21K2eyleA1lRTXrVLrprCFrQrJBrc8QhjtQa2B1oasZRfa
wYOLmhcwqxpsWfn78rgtX39jITaVjI+1LBrRurQ/zNoYyfFgDFPWQa1KXBdqiD+hnYa0t8b6Ke9b
pOpsBIPneXTPNvu5k195TRcrQyuUCIlTNyjj2bBPOvJQBej5YQghaPVhXYTHCdnq4JG6eChQRMmG
Lqk3GP6OTbqHsaF11HmDsEOARxiY3mi4ShQ+fiwBHDw93wYyxqwDdF0BeNbrhtr/1MCnljCsogqO
yUYb/MBH6UhoCbbLo/Tt7r7Hi6DIoeW0eaIhRGbp8bfLA77SU1NZA1HkBK8WZpwg8TnhIVe699Ah
wytpsKx0b02nsgKWuHx3k+Ol6PeWuN0IF7ZONB0TTqk9FnKXu7AWqUsOvlqWUMoKtGDEa7LOe/Rc
cthEUFpS7Djgs9Nk4WrWlc11LTyXUXzVlIVjBVLmnLdLHWE9TIGPqBmDHk45JixNoaD+bR4RqO2D
+c/l3q1NkLIYlmYNqGlGzifwKPhCqELd94tZo3b0cLmBlaVKJZEWQtdRjp7sxx4FSbS9QBUckGoH
f1tJE3Way62sTZKyILb9RKj3VvSIfQ4+xxu98eo2P3qdb+O+gRmK/nuYJy8aD5CnTO3aGvkXbPFW
BCqLJKc4O0ybqcUXs8BWDtx2bdtIKEA08fZxnkrUvsAQGXJv6OEgUwx/Ma5Bi7Kp4wymoWjtnYEx
Jjqelwfi7eG2fCVa3RxZrVKzukeZIDsHlrq2v4ZBhrK90cMqudzI20FjAbz7J06nyphFDEz35EV1
vwf+nf7UhTm8v/z1t7NaV9EhXC1xAC/99D36KcZL3YATT6v0xRrb8tPg9p8ut7Lyvq2rKBHckzMm
JtZ+dlVm7PVWBLtm7D7aNRKpkVlMOJDIFo/4yd/6foEaPQ/dl5t+e44gev87fAPmoojx0MGySO17
3cDeOIcYdKxc0MqXm1gbQ2VlzHE7SzUcYH+EtvOMsCcEp5FHFR2GFRpH8EFva0aJNr9NIG3CQfyJ
nhQyxuhd4W+J33jsGLsyzLUrJ6q13ijxhiJkg/VdOZ6aXuLeEJWP8OoweByxd7CsK428vYQARf13
VjKPm3qJwtzP2Q/ufU3D6g1aRNZ073w/h/jhF1feVtemX/zb0ND0I3v8GKEUXPse7+lalZ69GpDV
h6rGAdi5MjlvZ6muq2siWqtD3vTDKUVcHoelcNxJXf9yeebXPq4sfKPRNr2txemPeSphvog+QTGY
8vavGz7v+Sp0xKpGi1OtiD9NUMCro+cPwtjLSkuuQMTe/Pl8XwlcqEieJ7LZ/G60Je68TidzeHYy
L64sw29GLN9f2n21k4cTD6gTQIPv6eJoqIXYQBTLHdNP6yMC/eWVmH0zlGhGidlA75y20Tr7nI4Y
L8RMyabswvou8/S7yxOx1hElWEN3hGDoF8V3WGcOWsZzyOHS9LdJBee40rJbYpWOKLEaxjrgxS6y
z3q1sKx0FFG6TaJH9pX5WBsoJVy9GQPU1o2L72GAvR8WTweYeYdKtsaVcVppQEVGSAQrutLIrLM1
Oc+D7mLc21kwVd1KXrk1eITO/xw1PH8RHnkdUpHvT2HjtcX3IkqG50RPf4F3m3AiC53iLmwmaw9S
eNqFZT6eL8/9mysiLS7/fxXEOeL+2TDM+Q+vcZ7bUP8zUV7meuA9xZRoKc4i5Hq5pbXRU7erfEaD
nlrveQCpA5mwTDYpNbutWY2fLrew1pel5Vd9QYtAJpzN8h+Fb6MvUqTdZlzg/AhCU1XpCWRzHNMr
3VlZXTwl+8WIyOJguvaxRUyhgdDkTtp2tmZsgi/3Zq0BJe+xbwobOcroh+EXz6PjejsXquaNv15J
eQEXbcCxLPwRjZ2GZmxinrUqjK/sfms/Xcl0Kysw4AoxXBRW1WK+k8RR+ynpgqK/LdX/ByKRY+Yb
uVL7jhu9YM8QA1xhNvBu6K+UrVaiVUVGiECWKNgLFx9U3xgR3Bt98+CUIU4GYxFhUnXTJKtQCFw/
+yKScjyHGSJkR3yIG2xwQ9xYr1zNVqZCBUFA9pzcsZfT2emGdyJZLJLcZjhc/vVrg6SkdDsiVyO6
XPz/1pTL/j7u0FhCV3bSb6oWeb6rJHXbLfbb1WSddYRN0OoPvtW68cVGUfTKqr42Qsv/X60ayPDi
AN6k+tnJM9nc1z3uZlsLx5ThSiKvjZKSyKkRgkVLGuucIlC3cXpKRHWIHfdcUJe6PBHGyha+CEa9
7kSsG3YFZodwLXJcmdsxG4fPEqWS4f3omSNiO1MT9fn7vG296inPQRV9QT8S4aotxR4IqVPrGe5X
qBp5v+gMyrHY9TgHxF9yjBNmpOE9iD7FlRFZG3JlfYCHgmZMvGykOpqgpUjlqY8ba395MNa+rpwD
/KarW6pIOY7M8jFfnmZDgXvWTR9XQRO50DFCQ8n0rAsDMm/eg90usB2+dqlb+fGOcgLQ4x5/xNSw
zrIa3nlTIZ5sSJy3sGKwZVI2e21qO0wOmvx7hCnWtpoqnQfRoMOU5fLgrES6ipYYUL4SsfD1cziN
Pl4D6Olmh1o0PiX5SmvlNbTvm29o9ENZE2K46Uk75uLY8t65cfT2iQfHxzTq0eEpi1M52pApbMy3
r11V1jq2zNarNcKbMUVsp2k4Bw3vgzCR7/IY73BDyunKUro278oiUQ5eD3pBH86WqSM+g8zobvSc
l9vmRVkd6i6mMjXUnLyHskAvJExMA/NUsCRDeTD1sq6ulJD/lgjfOMA6SmbjtcPaMmG0mI5emuFt
aCKyQKUKMxQMOyLHj9PnwRwDo9rhFerLM364I3iacsYIFEUM9sNh50uRiHvKxG3wIqNW7/0nMIly
GvcWIj3VnR+DLvrQJ6ZmfWzYg8QZh5eg9tFOqCYv24ShU54nzVysZWTKnQANNBthgGkjEZ75UVCS
/x52zYjBSSPiQxkx5JvZcKb42e0DFy8tJxzlvOXu2CKjU0i/9O9ss8fCvK91dE2ruTARZ7bRf6o+
YEeUG+9ijDAzXAkDUf/xfEMm3z1TQKcPAttufw117CMngdoDEtGhrY2dd+CWUljmnY8XouM/6KlZ
i+7KNWItP5QVsBScQ6swmn9mw6LU5Poved1/bDpKCK7p80xYJL/CGHy809X6lQBeubqo6IE28nAm
9eyZFw+hWw+p8Jrmwap657967Ga739muU/rN3oO/XfD24tQ3lXg9/38ABW2Vh04dOscY06inAZEq
ZAXta+CcldS3lTUzFmh+6Tn9QgfYe8j7CDO/rjUfRjS4myvr5tssSrqgHKSmqp1cgQbRUUd1XJQt
Fu94m7KLfbBwtmz7/GfoYKNi9p8moG1aYz9nkC6vtC7+4gbeyFoVo1W6c5mBv9D+ixFfCI7RxHvs
izsGkYY4mKUN9h0iDll5cPLBqakiZKG1yewUt7VNPwbTe7vARRFVpwaoC3q5LXL8DqvAzkGGqMWI
1szDT6J15wm3Amw/3zuozcenXPfp9qchyeMpucMx1El3Zdd6M7JfeTLe5V0ZNWgjxGP604ejXVD6
xD4SOPIguGUhAOhqB11irbJYaxeEG3RadOxSKfgd81jYA06Sadjnf1B/bZJ4I8p49O/F6PrFh4CC
S/c8dBRGnlJn8Uqo8eGYfqQG+yHOjICHP3kpBsdfa4GA0ROir1Xxu6WqjDXlUpuzcf5DbqT1tklU
Fdp5ajyhfYyEbVvPJp54A7K1SWp+KI0BW8im6MTHnPpIgpZNhxu2gzP9wltCO+lzpKWt8egPWeR/
qgatyXjEazBGC9BwCe7gSMx4WxhO1wEx4G99Z/ZIDe8qz4fDgvWhbO5wXrfDLXqhGAFTFpS4cujC
0rGrrbVxl7eLvHerTelvdKkQXMLUo8Xdpql8TDWE3nsHkVEnuitiPNwfseuNbLRnTGEZ99DIsWGj
J3b7oxgzq0o3I89D7b5nbfMekjpJp6ewd/sCZTYd/wnkcrvgTiKDXv6ZK7f34r2VDIvwEaLc75sC
NfxHiRF7iQ8OJ25922ECxzOs5eRF8KOoJ93+oCPkg4pkgDmAdzAzCTS9g9GDXjJWxhYWG0Ph9umL
a4GG+GAPGMV4OG8mU/++j2yXdzIriT3G0ZmRof9Z9zm3kgBbIHzcOt93f082nhkfBlTLzOOE7ecP
4kgGgJ9DVz/3QQyvBsfGqTfbb2UkC+sLZVXIXLERuuDUg7bDi7EqfUQnsVoT1ktXohSzMyeKMKhe
4g6672WM4oU3tEb5EOs8NfMCAcSt5V2iw8ISZQsDmdQs69J0WxiRVh+bSeC5I4u236Ld29fHxGm0
8RBI7Iq2jZ5OH0F+9N5XOINOt3NGTKcPqKMHzj2PmuRcjjh6+SV0HaRHCi3Mwx0GsK3YF2bXmfdD
W2TtAY2fZlH447aAoWfQ2rgzaujopI5bJQ9DVrbe0e/Mbt61sGjlqYqtqrlzsBPBCNLAfeSUNZhP
OyFwSK55YfqzZbMePvBwGIGnmp16CaiulxT9w9QFXoo1K2KDyEIQwlLMPt6MeeVUT6Vf5+Gw8dxa
RPFOjPDNTmRajasnrwYCR02zHD64hmPqPouAL3mniIOoxcEmsvRPKDoM/EcCVAzGjXARUWJIKhEc
DOT3vmdImGVPiPIG1afUrmwfowrpy3dlnnXZR01Y7Oi5FSf5OYPiL95xrp/9j7U+FqAEeVRv/mvL
qYLv209RPvzJsDeMXvJymOajPrjYXcSul2HAWYehtg8ZYLEDuWQmd1k5hc5O6FVJXca0bHtPSjnx
UQ8S+ButbYbeXYjZXnCfGgXOciifEFFWXRvNHz+F+nvEaRIbBdyucXbfNDjLRJgZ6qb2XrpW0t3D
1iiq+MBbcNR8g3jWpS+oJ6GAmjXCQ4DK7L/O6AgFKA+Vsg12QAdkuzMMrDS/8jVI9huri3ngO/RR
yC0M4c45u/YEu3KKVVG4g4tvh8Bf/pxD+EPAPGoxXij7KP1z+SC79n3llFw7tlbkna69pAhJdqcc
BUJnK1CUCm57uVKhuKHh4Gw8esbZRkqW6hBaZuIIdDTw95d78FcY4a29VjkhpzUWcpwk8pNeoAAq
JlZtXCq/xDpR45ePLZpkqABiH5SkclMO7q/YlPdRUqIz5N32eqbi+6wg1Ws2+vFs4WKHWSfXpikx
wm2HW+Jtjyoquq/Gt7RFzXU+yzj0P7Gue9mO3ce49vq6HIzeGEUV1semDwlcJv3ZGXkYlWnU7toM
+dFcl/XDmPYfL8/WykHaUg5/uq0ZiRXG+ckzsg77LfhYWYmXZ/RrOY8hgsQLp3xXCM4plxtcOW2q
eL8yBMeT8LJ5TqsaGSyXNUN0w7RP8qnbXW5ibeiWpl/dZeFXFWJM4v48z0BO3Bzphy6Th8SUOx+h
tO3lVpYRemuClgx+1UpeG36oR+X4YhUegnsSZbyNh53d3YBvOTZ37q/Rdd9fbmtlVbCUVcHy8miM
6lSevR7fQSwhbQvV/U3n6aa8Mi9rgSCU7tAL00Su86jr8Tms5NYrrZOVUtXHBeYIv5jkydINKqE/
L/dpLRCUZaJEIbBHr6E/102Q7NELt/BaweEOp8orj0FvgyM831Juia2V5kHVudnJyblwyKQK9lNY
Hx08ZQ5hZD8KW067eipjPC2893iWXlOkWBlMFReYmrmGnKPTv+P45ud4QDNbHqLNRYV/R1lalDq5
7OP4J0LLfxgDgXBvZWkNEq6XB3clYFSI4GBnpRakTXYSujGgiWBOQfQABwFfh8sNrI3t/2DiOH4W
KCobRyRm91M8vJOu914aArM++/HvfU6ODk6HKAGK5FqBdW1clVskr4b9rJV6dgoJ0rxtkm1pB/pW
+IszYm6/WLP3lPg05xfRr8sdXUlzU11MKj+RHc7CJ0RaucOhOLE40YzUqJ0ENXQc3uKZK2FYV1dG
dm3qlv+/WlfKMNCwlPYMSiXIdG6hqmN7bxTI6l3J9LUGzH8biF2tz3ihkC8IFwYaAryVw7OTIbQb
v6+sJKkoQ96mp5nE5jcHjWfsuMFdw8ithYCybNSOBQI9cKYzyIrI9ZCy5HX9Hj6h40dI9PbW+BAE
+IfYG30YGvtrXFQYiiON56X1bacLU1lWvCSb7CF1+/PQzvp+sip75zUY5Bg+Nu+Xo25lcRRL718F
waBjUht588A7c9ZAHggTYCM8Htgz0suu7wbVlfPmSngL5TU+9wzDQkBZnoPR8z7pWpc9Yj/hbbpo
xFQQ98yT4fb9lbPnWmPL/1/1SmAoN4YIqZ1k5WdbWHvvYo59dZ2jTDwV73vcA24bPmWdCOsM09KK
vcVLKvBpeIFj8VZu0axur8TA2vonlHUhTU3XqLpYP1rLTTn0+q8Tax0efmfeF+7DPrqvhybezSkO
w0Fx5fV5JXX/QrFfDaAV5LxchWN9DgBoTFv8J1NzG02zP19pYJn2Nw41fxmcrxrIW6lFKMKnp3ap
aOgWN1JmaOI+RZ2JglnkPFZmKQ+Xp2mtO8pKkVdzr1voEZ6oljnhFrOHeNzZfeN+u/z9Zbrf6o2y
Vgy1k/RuHXfnMjVm7ui+DFxPbAR+hnCbhQjiHh3uOSyuVSnf7JDrq/t+q7t2borCOtW5Pd5zDxp2
cZRf6c3ax5VUDQIvDlIrsU7OnD0j79g/NLoWP1weqrWPK6kpWzR+89avftYD5KgtkkJ5cQfH1oif
LzfwZmQxNEpKsjNbCMr2EwBLLYzfl2Xw1MZ6cAZG+gwp2I+okPDi4lbc1S63uNYlJUNR469x70iN
37YRiEMj0O/PCozLb/v60uqrTDENKiQNQpy/p1aGwzs/TNGHnGXVpFdWmLWfr2zTPIL4xZQL8VNG
Fkd+4ZUu1qYGBj6XO/DmFsOEiH87IKu2mvSqMn7a0QyWKNM0ClZUfHlrzK4E1VoTav4VyFqXnWf8
7NAsaXZ+RQlgW2HkeBRafA2I+ndP/J8spyPKduyWdm9C4wOLz7W4CV8AtnDQZ/brkhde3zHKb5xH
E0z7JhMJeHsfe6LUkzuBYUdz9OqyqfT7KSciMbVsht85z6/pLkw7d/4kjF4zkVhMOuNhLvukgR/N
CuxjWWOVfD6fnIL3DUSMM1zRwqaNEDae56YJTzKEb4bHbDkYdnnHO10z9YcWvLZzGHDq1A6GluDV
e3ky31zpXFyu/p3MuLGbuTdhUSEO7RynuLM3qeHhdAB6T6uvXt7XmlFiBgUKyykqrfttg/H193MD
D2czzZRtMBBOSoztES2oPl/u00oCqJK2aeTFceXq5gnVdGO6wwUJJEKVa4W8dj9cfvYbkSOUyMEY
Q7LezG2CHu5QpvVeHxIYDZspr03P3Jnm7DtfqVAMWnyf+vD8xUHvkde2MKfr8P86Iew7OPHOHLMo
Sbd5iaXP4abOq+q2AlhcEGQlpbHZeQ46E+fhHCfo2z6u7CRubJvYk+fpV6udfkibdQV/pGvvIivT
pkratkJapVPq+bHOuJ+1fWZtIERfmbK1jy+B+WrV1csBFfyq8R+GGRxyYFjebhzBxt02LsqOMWV6
A4DecU5li5vb4iizGQbr+fLHVxZDY+nSq5+eWpJzqOXUx+VMGoy6OGRzf9/UHE4vN7A2NsoaoKHX
EGSDIX63Yd+Lx6mIbfEARKafr9VR19Lf/7cLQ0Cge+ngnHQyc2PBsosrieC78YX6zpWVbGWY1AuJ
47GO1G3tnKbSGrZcgQ7tABbcKNH+uGmchHLUiet5ikd7YZxmCPPjcWhRQsqj0C2uzPTKRAglSB0b
8mJPFfNnnqNpAYEKjef7fhzG/27rgBKmad4jxNY54tTOXD3iYZh2mWG7Nw6PEqeJK+UQeFP5dY77
T31nOJvGS66By1Zm9y884FUSWDCieruV3oOoux9hHsd7Sp7Pdg5q8/LYrDWgHDnw8jE0y2qch9oC
LVvGw9c05xQOROXHbQ0oe0aZF/6I0Xl2pPQT7nUjfZF5aePyY125gq1Ej0ocQ8456nB6yY7ToBk7
bAP7be7Xt62fKl1MBInIpzGGUxjAzawdFBW6wb0JSeJi4Pnv+hB3rSXLNBG/y6lBXD6x3+MBqn1u
BiO58vtXpldXU0tiDjLXbnRsxy56ad2A+0QDfOqv/cutjSj5hauhn9cZluNt0i929bOzmC+SB3XZ
35ZkupJkTgV7GdOe9IhnDnXziUfMmaC9HKJrEaRsBLhfUHkfxvKIzV21t3IHF61h/H7542szIP6d
40nHl7DNp/AoRRVsqL9nG6tvRjDj4zVJiLXfr+Rw6XUFz3wpKVY5mIXhuF1Vtre77fcr+StMoDx4
v3E09rxqKyTMZJm7SLUl+p9bWoAG9O8I6WaDKkuRcABa9IYM50U4Emcr86oU7NtTAKXl3wZQntaS
opP1cUoKWEYxxjIO9UH8RYjUy314ewoApf/bRN7iKBtnSXWsF7p4mtGEpHxx49eVLI6dGmTu5IIZ
ENX7v6M/WkVw48eV7M1rzwIxaWdHfRoOjgXXx4jqa3WVtaFfxuvV/iWjuZL6tPAYLBy0ZMo9i5oV
NoYaHmy3Db2SvQhItMZgmNmxhUq2QbbiXPWwUW/7uPj39+dznkuz7Kuj8F0k0UzkFWbnpoqeCwb0
34+3QaqlWcjgDJLCfxmzu4e5/WguC9Dln782/Erytn4ywC7ucpZ/bMYGyzosW+OoXz38rDSgEuDa
KZ9tMxujoxdx7RLOi24NwQ4/02R/uQcriaXy34BSYbg6lGgiGGG7i11qB012jR629uuVrPW4EyF+
PjI8E8uy5+E+iFFct8GbbLwtgFRlYCeuG1BYaX5MvfJOhoi1ott22/nBU3WAwwCv2gVsfBSJ/OFI
UmphyjfL7njb6CvpCwVUzl1UUwIuSsBaue59whTN+3r562vDr2QurrVR2qCcS+UOtOGy6KR6cYeD
7bXwXwseJXs9T/ozACTmt0j5aE2Gsf60uXNjcCoJPCRybrik8v2h/DmNtYBBcfVdYG10lNyNc78p
NK0rjuHUf7VS/U9qjh0+E9jKXR7+ldH5H0JbZuDVkmTsu9CTZZc1QAojd3fbx5U9VyJ23ZQ95rKW
KWbMuywMOL6YCc501+Q+136+krxBnxatlCzN5oAdmOtg+Dh2XK8v//6V0VfFfMM0dD0vwfAXoDeg
UbDXf/OLC8HzbQ0sDb/aGXW/DMXkm9URyVKsFgmko1V5T4Yor0Xncjr439c6z10G7lULAyxFXIWh
cE7+GC5edmLriaQ9+CzToGzbu9s6omRx64C+00euGEMJ3GpIu69W1wPh6PUrWbZM6Fv9ULI4LvMS
oj4PZFNbP0psAwBcspNNut/sknT2sZAt8/7GuFVSukwQj4FZy7SE/cfaGGbuGeM1RsRaUCkpXcay
MxNN0JPlqiq75smZywFLypvqna6nctFaaXaiHpzFkR3pzL+bgS+u6YKuJJxKRKvHGpQiUO2jxSPw
JpW89s1c5y9H0drHlWyGmJhwC6uzo6cjR6u7hQ/mHIOgy19fGXiVhhZQgsDbIyiOtdnj1svAh9ZC
NJfXCuhrP1/JZhn41hBNaXmUE+fEUnb1fZcF10Ts176+/P9VJueFk1I689JjoLsv4YTMADi6+coe
vzY2Sv7Wc4Bk5BgWx7/SqGVdvg9QE4I/cW1s1hpQ8heTS8zHkag74hnMAb1qeP1pET4zBLCyy/O7
NkBK1uoT/i8pZxSGX+u2f1dql47c9nElayecA7DOTNBoi6dy+3dNYB/7fNPHVZJUWFHTx+y8OE5Z
v/87tYZz9fC8MvIqD0o3XSx4IkxFBYbeUO7GaTeZ3ccuxcHz8s9f2WNULlTeg32ZxEhkghx/Rh8i
P4g01J49CJcdLMPd5WZW5ldlQ8GYK1OIaxxTkqLZB82cfnKLq7V84/9d4N7YY1S+kzdEPUctrhn6
6JX/gUGoq4+SffOznC2MWkXvpb/CNkyKgxitFgluhCUCyA2zB6UxBwaa7XvPwDNjL8YKwVLQANU+
lozNZsH9xQcx+KnYtXEUozoVZiI/G3M5VsdyqKv03gvhIeYUT8SEjWrML/byL/nUFIhTtO40yk1a
8BMPQxPAKyjNMYq2cOri6GC5YfKujPUu2eGNNFeHss7FUy2s/Ek0ZX1sEbYaTkBsu4chHeJxm0da
sodUX33j+tl/1csomvdhMBvf9VpGH1y8Pc/4BRu7iarp8xSV8wfdDOKP6OLq99LMc1oTaN4PMDre
yyLRdIzp4+SrZcEZEJ6Wp/scKUycadNZ55k3sF6MaUAAsOiHQ1/a+W8nT50HncNOf9f6eiK2det7
fwBfTsPWsdOOCfbH9h2a58uIoWIrtnlQWL/a0vKe/JknBUTNm7p4AN01/ueEofzCRchB9dZ3DpON
CDeFbObAcfLupZ6G0Nx4RdOJPXaEXICpMn+YEMw8WUs5fwu/fYYxPAfdNvMLx9wA7R9eYI+FByFw
nqZca2SnKKDmEXhYDO9ql7Ae0lj0OJwz75aZxXvIqvFJLOpiG90sXHyvYbcc9LrGLhy6XPkhrHQL
6d/Zrw65mKf/Gjw3nQ3acDEHQBQAeGDoWB3bqjVaXgnr8VH354w7F8b25xIS64MjuILlHcCEXeqm
tUTG0bM+Wf/H2Zktx4lsa/iJiEggSeCWGjXPtuUbwmrbDMmUzPD056veN73rtKwdunMrOqQqyJVr
+gc1FcM2URDmBdJmEtnAIS+OJqzlt7paijVKxtmW+9gqh68Q4R37SHOOHe8olu6H6IvGiwIrtYOr
slPdix5C65W+EqZQGzc13m1zi731lL6WyFr/Smx7Ti5P2oHVtqgNJoFuLRP8SquUnbmAqfeYe1Yo
9klReUdI/fqnNmZ4HdYyuYuHqYRw28zVrqgLaz+ILrlIhzV4qQeB9gtGsNQVE1jco9WPHNUhX9Es
WwO92Jdd4gY3GMxL90GsrKTuMz2q9iIpEns5ohEd/6ox02YvhRe6u3VM0NUH5XNZwO8DIROYfLpB
uN9GdLmOg1sjej6LFVJuR/mJ9b5dWt8sG0ezctkAEEuxB5GoaXe9gyaRJ0b/r2pFOypaDGr/Wzed
jMArfNHNhchOvP/Q6eMbVawSE+s1WZ3ISXXf70zDyhz3uwl8U2frwt/lXhxUN5acmnyfJBmxDbfO
XnB3UOKlyKas2yF/oINNrxf+nRUzK0M7GBw+hiF4H0Vn0vIhX5IyfrXzoUJ0qBWx3DAkrLtjqTpV
IQXOCfLg+zyVVg7YNxxPOs0ZpaGMhM6D6m2yCNtNQNfa6k2fLXI9IlsUY8vRTPZA6dtjEtvF0JMe
BVa93QbFwyRFwtD29BZdVOS/yqbH20TEiGdHzuhN/s4PZ7/aYe09QRFzep5F4LVOAlDdF8khWFO7
AO7PxRStWhYHNzedEynk5o+riatmbxkP31Mckxpx4MMi2xDhX19K+G9Sxc5tVpaZvxF9myyR77q6
elmKpuxL1I9zBH5wePPw8HVXu9roDsLBsAWd31e3k1dmtLmYxV3iZzQ0T5nLYCxCoHvuj4WYGvt6
xonESyNr9PLpxAlcvPYVZ2AH+bTSsZy/EpPkM/tVTLTbSOmkCr+psK7oQYSFX9U3zaU3XifL2g07
K8tVcDEjaFQtO88fPTVGq2PP1neGreRiwlxN03Vt272zT7IVp4cs1LWYd9MoCzhmGGXSQ1lr3Iof
gBa78afGHcdcMt/PayearHwqcPEepwoFhQktqCfh9lm/KxfRpsdsBUzPiLvV64W016XcORhFQZPz
w8bej7YNQ7XsMGPfei0Wxq9YYnW3egIV+aBHY9orGq6/5Rf9dUCG2zLzzuOCnTadkxVmC7wqGe8x
R0YEvMuWWF3Yoy/XGzHGaoOBqIM5id2sh9TnGPxYmnUYL6ZwMcOewjsWF5NIc3cn+tDA16pmt9v2
Re/6TVSNTivu7TUOly95W5TDIZQhEMddCC2hu/eTwEDfGFp3JLdaTSyugCK14e/Us0r3Po6TUP3G
1c+yf2Rjmpb7KQ5Ji/4aZuMhn2s1XVjYElfYPxm9tr9gefrJC9MmPe0BBCWoQjt5BgFxAT383Ekn
fWa1tYiXPizH3AYNmTtdRQ8NnjDbqAwR3SjztNJX9BLG33hLgqzwptR2OT3HcHyrY9bB6py3U+HU
RRNNs0n1ri9BXv9IwpIE4k9xJjZQJB3/Rc/4ke2WcSXo4yWxmoMYvVZEGddis13qvngGsRR4N8ro
VB3zdqjS7RDms3tIuFiWm8nkdXsNFXGkOMB97kLXNg4KzDWDIT/GRHFFjuDm2wDaMWhbBgvq15wS
41zA6pRmtwz2ON2oQZT5vkbhdnkE0Zg3F10w2z8c1Xlqjdy+KNoXjOCm7sqBa7hurRHFoq2HZUlb
RvVswutCB5CdFbplGMojYBJXxFrRSUQVUA8/XWFu08kAti9s65kbBEbyvhhGYLlesORvaS9i71CC
muh29jwW5NA5Hc1OZTjUvKre9sMbgN1F+CbDJrQheeX+qK6GfPDdfet2cXEcZVWKfaA8b/mBkMQa
7oZ+7Xy5WYKqWdqdVnU5XRaTG06/awwIr0e/GuwbtB6q5EINZfrKI5wz95DFbu/OeyOB+bkRfYw3
Bwddt6v/kPkQe786flXoBy1ksnyJc4s+ZCuDxIJ7NOETvhVh4zTrBocwE95pPeW4hVDZ6UecqNxw
51SBN+Ddpyv47aK043rYKASB14eEOqnl8zZrW/ySjmNQq6jTZsleJaMdc7+khWyhuyLj9D1YFNWF
gjtjJ3xG6Y+HJVOufkpop82tUlUir7rZwQc9Iq4a8ybiqv/LS0CZ3pdJmQLUspXlTrvahuG4M2nh
5W5Uu5ZYjrFqhnDbraeL1GSDdC7msUX1yrgJ3PlCsmXYo+hQh7cQnAMVR3quxHKhsFI3F6WsfTpK
xIeWb7GN0NQFBU4jMCpc59F/64u1J0mkTY0eDyNP7D03Ii+HAA2O2LuSQSWto8yLOdguUJHtXbmu
k711sIsgD6is1lGcVr7YZE5r9gUZBivJcdTJDv/4Sj4JMGbdrXGxywu3CUTnN3CNIdSeUhaPqCkg
Koow2agugtKdvKthmrHRWUBFwEVfJqQVN8wB4/ZnAXTPbEqns9o723Ld+HvTCU5np9J22tmBDnpY
NU3xPHujd5MACh/hVDfUPld9eqJqzVbuhLdWl3hXk9vI8jgAQXH2TshkOt3GU5mHZbSwIOOiwT9A
Q/WcFy2DPgpnd3b3mRgWOUL/DKol3SYo18tXaabKflnH1ALVkmsrv5coN1VXhofmfenU2OLq7a5V
nG5041AnTZXjrwdu4kVEfq0rQi/vQj6d40P5PiZZYVs/JstA+fadLLucF8PyDh6xIevKAY7wCGN7
NnGwMbDMs4swi4WMVtHOHqoNqRvvMTh1xM4fvPp7GbRN8iNIB2q7YKEM2C7IF1VtFGTVjIxLlZn7
EmHt8VeZuW3we2pUmT3YxeihV77MQX4ddqkqoCz1ybyDMZ+me2rbrnxVaBKkOxjuhfjlSAA4W3Lg
mtw4hdsxa+5iN71Nct4QBMOTCsSCJXQXORWm30+INAXtWwAzu9258VDICymbpd9D41zmjayX3tyg
tK+mXxBzg2rrt2Ywu6Kax/Fg6qnMXrrAdxNY8sLptsLMXfc1aEg+R8tOKYQUeHyaj7hfZbs3eC4F
3QEKzvy9bcnBb8lYuImKRsRRsj1lfp88T0Mom0fXL/v1Cg5rl+znoqci4SvF8smj4BdcXrNFWSKW
GE2Cyfazp3ilbLxDjISQkoWb1d8GNChgzaWqdrNdtWTBr2SywZs6JovbzTIWC4R7fH9pEj2ZesNz
Zkg2UGX6JrgOee5rEqHsqyZme1N6cJe06a5dvZpql46u2NjIGiKZYcKlXXeSK3uNnHic3MMUhkm5
0T18wK3w2mnYtHOXZuTcdSy3qkMxMhooVuxt5zkmufLqfGVIlupJXHjA1n6WdsD7CWVv6Z01tYsd
QW+hxGup6Nfd6oXN13Idnfww0BhfiWaiSAR2vxJzXELiQofCs69jMQQvS95wK2L+VPSboCib8krR
hO+TSo7lhqaoe0sQXpNw7buw1REZUH4Z7aAfb+deFV/B6GAKmKaei/BP0Nb0IPVwnaezE1/ZdqvW
fY/Nuz6UScINMZV+uJHpCVSDW2nS7uXYnEZnY1izbeK3bpCumJvNwo4IdEwr6DYW04ZiK4bJfwwC
legdMt2+vKdoIKKFTEnMaF77QKWKnH/X9CzIiwRSBevDUtuZ5gJvvW2YxAiPh3MaVs9jXXtfaiQH
+qiuJIkA367R2ie+M94Gq6uWLZ8xe9K+6X4stqzvhxHB1Tumfrq4rYE7fyV/Dt23KRhQLfP16f9F
v6U+UB8n7UNpKZ+uH+EOQ5mfGbNPq1hTIAL/5Eau4pPrEOvZ9WbVXT6dpK19G5UBhdiS6QhgI3Eu
23Q4lG5ijmG91fNa4buD08LwrW9UXd3VsWKkgbSTDG4rfxI7YekF4qA9UZO76QKSWTLv/uq0oDne
CLoQFRnZuNe6cfMbTJznYDdoqq0dUUZ0rhU4ob+zebBDMmP6FZenLBH3xpsjRX42mwEziGxbT+FJ
E0p25bQFgjj8jLOVs8icOAHKlMAwjcpENC2fpS7qcpeM3hrvApsOaqjdYT2wkKjx3U3QHUAule4t
2KyYt7n7OQwZr4yn8Y4L+2iKHKsrLiAG8xgEJhjLVR8KczGIMR+juNKUtrHrjt1eTGFvdgDG01dd
WeUv0qw22wZmAKoZ+UTjVVRcv9/HzO/1zvfHiUD3Qh39bc1S04xkG6Yvst2JUCAr1Vk9x6lDsH3a
yeKk8KFBvZ/uSTt9Xj2cvRhfaKug1BCrnUZ1sHLws2xOg/1COBKNc0dMgmCPf5lwnqduUzUdRy5t
+VqeX1MMTFZJV9dyVvm331BGV03rXscUQVdhBj410rhuHMMhMZwi2yrvvDZd/Y1e+vxOFR56DdhZ
92YrS49woi5GGSBxW/VWeyIfGNWXa4H4hc+1GZarPR4nt5/sgyGx7LpqtelRxtJY1LkFh1LOQ8cH
cVMPB7uQiV2CjFi56W3RtRHmP6o8xI09fptSl3OC6s1cPtdzQruQBBJfv0SJmAmSCWb/ZloY0zwb
1arrxJ7a/DJLC+yVhmyk+F2mnHSVIfexKzH5cZCWBfvj+Iu61F2cb8upZv40BmW9D+i5Lqy4GCRd
ZsdgCGwDtiens/wFATkcQ0tBY2Ep2V0OCBUfQlBKr6coucLlwLmFycF4CbQLQswoG6BlU1vOaqGS
o9SbaOU07+C9Z6jdiRXBZtgw3a0USIFvF+pffafjhDNBWeh0FzJt8L9JFJE24GtxmmHyNOauXG8o
6hHqqPSUfk2cMfmic1PcUx2eMknY6ReNdu5xUNN4vypGsMaScHsHJ7XElabvbXaKZulSzZnfXlWk
WdJW7I6FwxysomiuWzLzNTQF98a1rOHZlCs+uemSFT8Lf2l/ESp+fp0uSItH3ZLiOKQMRV0yzwiI
6mZJvgxNn7+ZeByedGKQq1O9Nf0wFXcmLMygvOsss47QZmSyCWzoJ6xjHPR40Z1Z751w8kFhp2w/
y1SWT6pjElumbfhFMPu4HMOUN1JRex4TpnTMTbS97CqERv2tlO78vegs9KRMXfjrJkviSVG5MwTf
qiEXd2r0UyuqMtE9IlykricVzw3Z0c1upRf4J3Lj6VSq3mMCGxtRXbq0YIxRgulHOmOsgIkQE+HR
hsDMgVG/+iZex20ig26XyxlodDW6DVJAHXcFWDbGKyos8iMWyulr0Ln87jlVzasD/rjbhPFiVnzG
NDOvdQknTRaw0s0UCqZYGozyX1MWjLeCPfce98BuY1eDs+H2RCprLvF7C2zPuyI+p5eiSXQGQUat
ZeQxCv0iwIA/uqnqLrNwpICvCtFvl77U34N+Ln8tS7b+bucp/yEY2VGocVFtdOwQUjHgrOu///d1
mefvQajnt3LKmOwvcjo065Rc8OD9IzxE5FZVm1tvg4nrxxrO+naauJW2i8qYGciFUm1bZ2VQ7WB+
l7dd4KYJxJSuusR0iylqV4XTr6ZJre8yow5Hl6eBoplBPpOzkC9TavN5iG18jad0aL+pdDZiA3cl
h5lUGv/RMzB5aUzUV0YF+nKwfPGFL+Edstyf/3KatrxF3YqhmBDF/Lwwp3SOugvjHzCuuawymMjP
Wlb1g4xF+y2eam4NapxTGnQdXW+zJXA1yq+zH17jlpOv84ZpGcG4pmjeb2ubljEy3NAoVbWocUWz
QCjmuI4r88puGdaf3E/xoXV9R27YUAxXGXbDe2RfqQxFGfQBHru6pogRRTCyeWPGXYV18Vg4jWqv
zKDaX4OASFo33tJsVVzkOYpoevrGqIXDb/sxbby2uu5eKMvol6Ga1QPX9Hjv+rI8pWfnpOFEGqw3
Vmjc6yzEszL0xfCTsXv/pWkyN2U66fmHYp0EQ7Da5mGOTP028Uhh1UyIKR3yMEMDKah0fpEACoq3
pSoZ8gdNKq6sNsvUVgQwH5kmq4u69lMeh3/iUcR6pQudWkSWlj6EolqUAAUih2nMgohlmj/5WLLg
lTSTZLZ9C0PbrCH5jB+LR6sSYbCBDMMDn6QOb3OgVN02KcL5iTOt92SD/mJxcE8aqyBmzlYhCsF1
XdM9BZ6FCDsi+Q2NTJx/99kSuJydIHlRei4uKm3FJRJvGpkDXkp8oCcrb8jATQ86zg7vTcAfuipH
TAFTrl4qAAupHceZpsdR1Mgmt1xR5Gm5t7OTspZRAYJlMMKHJ4S1+mdR87yi2W2sRwF+9shwkQEv
N6r7m9l6/yrGgXIQ3SLmrt2YrIfGnrIGfNjEVdg2ZuEOmFXpRkjPBROzgXK6YQJr9vYSBl5Uzqd5
se8M5ogYEFV/Usjsqaq9bNoA98jvOmafmz6g483Gqt2cKoQLlavRYzCGmCbB9RsvHqLAwXek3BUe
Cf0QLFa6a6mIrQMSmjzS0vJRqIoxLoySqmNQHKZhgVYgmL87keDNzVJAi2OTd/lbVoTM/fJUMN7z
w+AZ+hzqz6EcDqlt6xchhQy3tTDFI995/a3jEMOfkyDZtrQHAomtmXuHAw8FgCTRcBaUs/yuval7
BPWB7lZJPohTJ/g9qKT4qapiejxVJEfeArgr3wqPqkitR8tvdHOdoAedbhIrxOnPd1Tdgiubl90a
rN0jc2bq6AqUxMabsaiSBvtcRGkF+nWNo4CqtlbCQxNe4D0tDquR1rB1G5a63BdTpX5Uhec8cJYZ
PxRWxnqLj/6IOhrD08wNIeLkFtXp0o3o9PZz4U2okY/xtilOMhuuh74uc9gw+aJSxU4JIQdzF2Ru
doVHvfwZ+5n13Sn75C5wUOSLfHT37JdZ5O549Lo+RBQxZgYcD059zy46/UUIQYp0sf1rR2XHF0nN
VOihtBndRCznYhF5Xdk799Kqh6uSwWy/tezTQenMmreH0quotuopDX+a2sd+DMMYnbM48rhiFtOJ
u7BNmXbXdtvtq9brLv2i0h2jka73L+h1mWgIy26+1pk1pjvQSz514Gie+nH2j1ju0VBgpiSuw1bZ
wbEpsVpcLA6maESuIjGUQ3iivmn9vR1lcBEGGQ2VNkIkF26u5DOSvc3rnLcKDmwIf9tuaW43umzM
U4UpeRSawsxzlOOiM25jFAsuKwtu0jKU1psGqYLbjkQeb+6c9HFljNwcNAZoOwyUYvW00rDfsf2I
D2RfroTAmk13NVqJ31+Smae7tJvQhGWeX8MLCKx4m2Ahgr4deBgVFU7VFpuslzbKLZMKmp1Q9vJz
nML2AUKysws6VX+vuzpFU5/KaifocB/Bhge3inLnRtZZfUHvPnjbih6nph9zaO2zMSzv1jFLXUTw
rPXKXzVZrGljNmXG60kNCbPO0O7NvGkd13lwmqzdOcjSP3Vz0yVRV54acyK/hg7m0ag5Vqq/j/Mp
7RVZx7iQoZfCBkVmtyvbcXdLFtPJFqXX+q8kp1615oxiNEw9/YXtC91FMubUvrOPkGhGLzjtQOzo
vUpr661Atq7fhcKVa9QkHiiGGknX6xVn6iDyEndWeztJ1aF2i/VnK07CJRYujHlk7DLeNbxjO7J8
1af7gOR+a7wEVz1n6SmSyCmMIhA/z4+BzvNvjqXqvyyXZmaDWGSyj1vXiC3G8f5wNcxr86oH/pua
Kbv9e0tKoZU+1xAfSaJgZdHm8hExylTz1UmYV6Rh0B2rZMoWulVVHDlqNHunOT0kJV05b204sr6d
/dHv9sWc6WyX+nCQo4y2Bnq0DL5ZQezK4zi6tT6WKIkWkYWGIOMFP+4RQapSJ3u0YonCY8q+CWZu
4/I+zGKnXGuleJRlSZADVS0ex5UP51pMHqPeU6wfRluvP2uO2HTnoCj4KHK7/CroVZ883+++NFYT
DBGiMakF7jS3VuSUT1V35hS7jvsEYUusBA8sbbqXSVTm0HoN24UkSfmnRbVdNPPyKkfHTm/qhJVX
1GX9clEC5vju8JIf3WJh4ysTt74aZ7L9FmFXC+O2nuU+E3Reo/HG24YC2ADy+3sRoOd6db8nOTf2
NmD7+ZviySQ/6jlL9r0SjnXAC7e+mq1s+WtacWPZoWUxxnnUIXh97Efjr9RroVW9dX76PbaHKjwg
PmIOaPxbj7T6Ky3pUjKAQJZPnzJRvKMXa74ma5mRYMOBxbTxx/JpybzuaHd5+sp42jxxnSTfG2Wz
EWXPlv5K7VNf0Pl54W4y1oV3dV+J7UCjLV9Z2S+XrNprK/JtdwwOzC29ZWsVwHSKKJ6VfgkSYY4l
XrXNXk3WNB273EZ1IKVriboRwv2xXhxSHzIEZpvMnWmOXSOCcTsPSE0y1A6zPAo7BXgF2bX5bkSS
Vt+UjlT5s5V69nRgEVo8yjQxwVO6WCwMy8Euvuq84EBSFMfQ7nurF1dO1mhvy5rIuSmyVOYX/jrG
wzd+hd0f8ZJIVvYyAqiG8OIi+OL31fyz8nW1sRqVJ7u4ntgyhamIw1smMU61CfvB+VphIVC81oyO
6mPYoIKNGCAql6d9SD0d6JuYxzAhz5LbUBbcJ3SdrP7DFPWgPmpWTuM9QIvh1RtUAUyQIa0cPoCl
vwc2Ov38H2g7R1RqQRUz+Q/jqWYYc1yt9VPa1H5wbhwfaFSNbTeuLzWD8r1ZT7dQ6nPVfgCVeg/z
dYa2c+KiiU/yCv9B/Wau8TbG6Z9szMc+wHy993zOwHYD9oejYZhzWbuA7K4WQA+CMQZwouqTb+AM
cVeTSQMasPpysWCEnb6C7+fLB3jHdz7+uRBlJs1slZIHhCLbHYmti/4HpOYJ3v4vOLJzFUqqvyyk
3wFHhr7t3jFp1ZPDZvvgpC4mImM+p1RzPj1I5aIC+zmE4v8TpcxmSv45KMHNwtGbatVs/GJ6+DP2
7p0DdS5AGeMlvtp5nVySGNQGBNord8597wbmgxfy3h84/fwf8aZo8RwHxtwldFH1gPvjssMJ1f2N
LW/wGe8eP5BnIc1+YHRZJULjdbGHoNB/VU7r/S9E7fdO1RmKVs+oF7a5T1BIGt0XZY25fLCRX/6A
o/oO0FKeh7Up0yZofftKuAw6joKta2kD9lrokaol8Ze/GLWsgBE/99LPYpw5OQ2sD9Se2ukO+W0/
Gtb88X8g1r330s9CXEzW4EllWRdygZM/SextHcu84X3wkUDnO3/hXFvK+HTYyitA8rPoqKMOBZ3N
mAzh9ZzXxfOfH9M7b/1cNlJSkye6TopLJ5zVZdChwR/NCuHwD0Ljnbd+LhqZaPZ9qpdMtDwrkrze
jZgSgDKGgThZ5HMMjnOpKQzSErPMgNcN0ob6ylXAK++XiVmcv107OpOPcOzvvJJzSY9EorRu9Wa5
xmqaaXKOQMsyIAbg55RGf34j7zyxv0WW/3GZiA7lAlM5HX6L6AwFfsmUswRQhSivX36W7nsuy6By
q7Di3Oev1PnPgPXx1pa0JX/+Cu88pXMFzWQojajnEhFZkgkVaPWKMgyX1Ye0x/dO7enn/3hGde96
c2onlCDxSpI6MY7K0v31uU9/dhGyjU9tY1Xc5nAV6P3jSMzzj7z9kFH570qCPqYp//3xjdSukTjH
kWOT74mXISD4nJTiN2CLJ9Cwr4lJj9W0/Fid6pMBcnYbqjGxm8SCnJKF9bg98aRL0JvHkTv5g/v2
vVdydh3qwQZG25cjTMWYQs3B6VZHaSKc45/fyju//1wfUyC2zJrWlujbDrvB6t5qp/qg+HjnuJ4L
0LCHim3T5u4VhmHOfYCY13glWIUxSu895m5//gLvxPW5CE3gpFU6565zpVNb7IGGJR77QWdq54fe
NMjwM8eqm4/Yi+99p9On+EeEmJnhg5NYztXiQpzQSZ0+xBTRbR+PHwhzvPdCTn/5n38hzrioeuyf
GaC5+CcDG0iL/u3PD+uknPAvVei57KWi+bcaL+svh7BFlGPedk7wM7HcxylMjjKzUKWWl4XD3/zz
33vvy5zFPKiepVtk3V9OYVGwLZbNxio+kod475c7Z08qwfYe443+ssM/KjKMILeF/lCg4L3b5Fw1
bUiHfFJ+NlyymmObwH3OQvzp9LCGVI/Mjssv4EePflAdqvaTLea5kJpsBxc8n8MIMCh6NAuQlQGM
Ue7//DreIUyea6ExeQsrK575SijGxgNCUElFfWV8c0PvbkX2hyzZd9od+/Tzf5zicm6GIvH4HieN
rgGmOBIPw64czQWGJJuZ7hAP1Nc/f6t3zsG5Tppi5y+sxu4vZba8GBg42375UID8vV9+FvCs0DPf
zarhMpjRrHGG9q3AY+aD8HjnNrHPYh1zltgC6j5cat/6wi4SNHuHucIcf461qvzzlMh41PZMfuo4
2/Bez74deZQ9H3z8f302/PKz7AfG1xQ9pJ+9bjK9zbK6O6TuhwoS/3qx89vPMt+C0rqH+L+7l6vF
jnalCPXvJ2d88Rb/g3h45wucJz9oP1UpdSb2NY8o0qPb73KQu58pDpR/nv+0gpIm1lrsp2zVGxNU
MDd8/eh3rH8+cfL5C6c4/0eUOQtggnmI7X0deI91mtPHGKC6n/vlZyc/oFnGz4ZRlBzCn4uLZo2t
Pyf6yic/O/mq0UOzMpXdg6QJtl3LVrshyj53MM/TXOnmM1awsI0CF3m9jPQZQ8X45EM/y2naxYm0
MK29T1bbPGV+kYDvAIjyuafu/PcrZQXaFF7m8krHFsAxdK1H/AXNB8OCf71weOxnEQuuQ+B17bn7
moU0uIzaPvR2CummgKX2uS9wHrYiCIC3tGK/VNMT5IZmZ7v+9EFIvROw5wks9upili13AjR5986d
9bJxvc/pXij/PGl1WRt4eT/Y+9wp5s3qw0sZK2/7qedynqVQbuucOh+cvaGCvzSqsw2O9gJ6yOd+
/1m4iqTNtbeedAwR7ct/lBAJSn8uvv75t79zcM4zFUBNyQRTOv+JKGnR2A4u+LUQ661PPqDTO//H
ZdbBGdPMRgUwRyu3N8CYQEuTWOSnpLh4vWeBG0wJHFA7EHutxY9SQ6b2zIeKO++dzLO4HVotTcsm
fw/hFsOuuJr262B9+dzTPwtb8GXAskFm7umeql0ZzOJlTSd2RBAPP4isU8r4f50BD+csbKEutbgw
ldxqeQ4kAWH0GHx8Jutr1VdXchgf/vxVTsfxX/7OuSjjmmgVdl4m913qPK5zCX8JOG4qDkn4KWE6
BUrhvw+S8nyYW61098GQHc0q7pqh2q7WR57R74TCuTajhDePbRypC9hPeJ2VRbafgrh+xsniI+3N
dw7TuTijKQODboErkZYJnIdlipffXrY0H3g6vPOqxVnuxflWpOwj8ahPuhtgyXtWsNuszB/xjow+
qXzBaziLZ10p8GCuRf02WDaQ1pMqyArj48/n6L1HdB7MlVthVqcktWdq/UicsE2iUZpm97lffxbO
mC9W7I/58GWonoMKAbY0Hv0PZi7vxcBZOK9aLNITILh8e72TJwgxAiRB411Mnvu5G0OchbPpvbV2
yxB+Q4OI6067VYfiUu7X/rbNS2BKn3lMjH//O9QmrwcegBLC3pHZz3igs6jK+oMb6d+fkjoXZwwE
hOIknf5zTIWoD0KMkGvUvbtO2z9//H8PZXUuznii2dZT6zh7CR/x1nEz+4sJgI3nGmOfDw7qe1/j
9PN/pDXHnExrS6JN+9ODrv6ChH04fYs0++xLOItniQrkGgyThKlUroeynsMncOj+pxRWFcra//0F
stboEAg0l1FurqfK/+mt1adOqQrPgli1M45lDlep49evtX8SMQaBDbFtLj75hs/iWIKo8cOEdBMv
zbVqbUjm8B3H4INI/vdbSJ0LNa6rQa7SQzyiTcMJq1T663gMP1KX//eLWoVnQYywBuSTzOHFZulh
SJtrLCDBJIXV9emWHvu2+eApvXNGz8UahzSHdbQQxoltvcRVrX6UfhlHc4ahVZu0/acuVXUu2TjE
jj8gwgBn0XO/lk36E7b6B2XFOy8iOD3Cf0RZ7OajdHp4k5MQeiMlyA/fxnjnz/fEOy/iXKuxt8tM
w9GWexNmr+Gs76b1WYfBzRDnCLDM9gfd2Xuv4SyQ1SzsbG5mclpRHubC/+WK5Hsfpz8xlPk/zs6s
OU5k3aK/iAhIIElea0AqzZY1WHohbNlmnmd+/V34vrg5LlVEvZzo0xFNiSTHL/de+8d5b7K031/t
FEg21Pg0LY/90I3pGp4vwp9Ktx7LTO7iM/dIUq0GdoYLpe+dwIZLI9F5V1yBqVQGEDrN8MzOtBrZ
I9qJIpK9hap9mvd+F/zMnCT0Pm+mpcX/d5cq1WqFFn6R0oVqy4tyBwCC+imm2HPd5unzxx/rrauB
jQ4AP4rJtFEMnNe6APDVH5X2508/0lvX+EbdDg3cPynfONXf7KhZeqvMUW3Lqrh3KXR9/jNH2shZ
bbNLNkUuASqWF4fpV3/RxOEWOKhQfz3v+cso+aurZlgvDABDJieqDP+iX6iL1qxvicQ9Cw4mpbMa
b2IccqUIfvb0XMBvacGy4Zg5pyrNw1cjrYtiw0jJHCF2fnqOAswCyId/fd40R/qPsxpec4JyVDdK
2zNt/YdPUMXgNMb282cf+6yrcRUkMJ1i1jS27dOF6otX7iOCjZ0jSfz8B47Mcs5qbCVV7eSNxcBV
Vfc9U+ZWRP0d5re7JRPt85841j6r8VWJDttSgePFYvey87kGRjF4KtbhyN+/RimCMhgKM2wtr9W7
G2zw3myQoJ0ZsYc5/8T8c2QIr4mKvtayshS17cnSwZWaeSDWMQ+K6uBqzgNa229nNZRcfv+vMTYI
QAZNztbRmhJnp6q+3fXOuQ9fDeBmjqd5sBnAmVO8WDNV73Y+yZdbZpl/zNByNXZ1t4FWNDQW2S/k
95pO6iVqcUb1XmabziaJoeScxOUd6U9yNZaJFuinLDZr9EhGiBlFmMP0lnYQhHeff4djfWo1oK2c
LCatrGyP+5rfFeWKQWu+WZ26PN2ljr3Dalx3rsPJJnFNr/HH50ZHCUgC8qkzwrH+uhrTMChnIEgY
iFnW3rMu8QQaoU3W9ViF5PR9cKL95w117C1WI7sJ87Qpg9D2siLaJX7z6rTWicK1Yf5RT/2jUzmr
4VAlUWbZJBaxVGrC+eCKVyY70QyK7Jx4Sh+kjhRc6ZlTg53qehybBdrkzdBCcTA6HSCQUwn+P3SZ
eC/MEQMhA3duvU656D3/UBAtPFY7n/QtD0t7mG0Hu+x+67mLVd5yNOtlypviJorzxXwWIoL3y0oS
gOBPXxbggguHhapTlZC/aaXgxZIeHxoWVlV8M0G2PbAX0zfIqV0soHrX3RRuon8TIiouhywtDkLG
VkUCmD081/Bn7lRllT9z3ljbJVh6hk1ayNj8EggFsoPzGcg0Ujj76gMaSBf8wlgBM4S4GRgM1kCw
wQ4qOg6FBld+CUav7y7qpnMeZzMvnzKhZ7cVIJ6rKM/H6y5Sxg9wNu0TucOY6KYEk1nV5oCA4phr
GhH0TbtNnKItwWCViF2GcrJAmpAUrO+EwzWFDl2s3VthG3/rUjwngchcr7Mw1WxxiuMkTqJ5jjaN
sTi8lMD5hJWth/jRokWv6hSpkUTpPt+r2qJ9YYlAFkzsZHwKWrP9CBPFJXhS+gUO6MV1MuGNt5i6
DOQ8fjbI7yqHRCQ1S/jvSBvq5FaEVnpNlbS398FA026D1oJS6xrmVaSHYpfZhvVNNyZReWUYNU8T
WKF+l+Zz3V5l+pxi28LPId0kuMb0bXWgBqIBuJzf4LMNMjjo+6BpFDGVZk3EsBxk5l9Lu4kvtbjH
zqEHevFSBIbQLyaLwyI1zzGzIHJMuf2CRSUQGzQrLe2KGn5HlA9wO3dwIzZrQV19RZc/6psGYz/c
HcOBGqiVwmaWG8vbYurURWT8cU+Pw4IgrGz3SxZj7ocU1/KVcotkPuy7hj89QkAdHqeOP2yqnGi+
FDRjdauKBXsALonIUxyheDAxquJOImoj+FlIoQ6JI4iuVC1ULlyxeJpK3PP5prN05xLTBjQCWpVg
F2gbGAnakfjAvG9Ev09mK/7QwO4wHTelg8HXcEFVWr71HDA08fJ1tnmVSjhYl6MSQv+aNKZp7rG8
JnKv9wD9DmpuI3PP7eNwH8kU96ZvqvQ11HInBkgwWd9QbEPns+vgp3LwejwKSoKPwmHh2TTYIfQP
UIdas5Nj84cHqanflVrQkFXgoDEsq/oGtN/4lM2WdouWvyDjsujeobeloENqEu6lyd9fB8K8EO1i
ma3jtvjCxjq0r10ro7/OJaD3FirRT1WxKZtw/lxPuaoJsi7JWSTDYXgGXJI+BEEvf7SJjIIrI+oN
IgWyBX9TtdhM+mKg8OpPKQe/ZB6xeLoLWVObKywd1gDV9AvIDr6OyX90TdaTuGMygKcgyEYFfJof
gB82HvcQ5s5XYQhpxmdPLuoWZUxk4HkhFh7mmUoWI3PYtfKqLJrUeIjqFtYcoT9MAxEksKCO7mAc
yeo6qIrudxYLjQ5kjna4y4gqwEbTBv29kbRTtAv8ZJoPnUjg3sAYABwYTLjPN34lk6tItrSWWcQ4
74pEcVCb46h9rCqiCLeRnbcvgd06j36skmcM0E7+o1QJfd9xMxzFzjRgXy1mFcWE/hqLG5455dYc
EuB0AoBiBLfAsf3tNKXRr8aqix/CdcGjVJr7kDGwH1VoL0ZZbel+Q9wnv30MdZe6jtPc8wPyBiEb
mupJTsL4gX4ovhiZJi99rAs7fUHTvLCNxJ284GXtXeYIzb/1mdeeZnPpM6Vf5+CqhimeiabN+vHC
ivFS3XJxBVCtkURy7qzcpYds07EVr1qX6+OvJBrMe5gUre2J3J0c7EvY+FVgD0/cuQDa8KOmvTdD
+EzbaEjxmykbaBTWWDoHnBwNp49IxFfKXNiOo1ZgiM3Nxr2BjtMfAJK3750eZR4VzSWD1A5ANPqD
lb7m0WwDFS8xZGypnGvac+SCNLo3WwMfXsE1jL7Vs7q+yfAQunB/3BZPcdDYtylTwPOEW/utY927
cCJHQq1wymZjlWP6MESFuLXAXjxq9hJNleR6+JRA6L6QkAHeJNbMLyxdw05MhtZu6jkYn/wxtqMN
YBq93yUAuaxLUkjn5G4I5gKeK8Q7fX4SKZSqiskIfCA2MyPOP9Ccs3qC1BVyq6c+RjoLF/49lWBt
cY4X2qOQKT7bRnMGwAZk+FSpp4ZRg6xbLpa3oumxs0nIE5ss1Rc0E75x5tLI6W8xdFJ5F/0Ih7N0
6xTmh1+Er0C/0ry7tNx6gbf1Foy2NEPLcehUXzqPpbMgi5IA6wY6Tbq+CO2KUeMA28itStwlYZY+
xO5sPZO+FGj7PAqN8cdk4wQeaow4W7fCDz9sQr1qs7eA3mM8Qx/ir4LGJ39xzVT/0nxGtg5F6KcS
U5FuTJQZe7YumUUWNz57H803n0z04c4SWn8nBdauDbGvmXGHucxwr62iA6aCMlW1Oz/otccp7uzq
uk4m+U6QRPQNckFn78tu7n5Kd8q/uWGM/LMRCe5Hh6rg5I2GFNc4YLW3KM4Yjpns7PpalfWCehB9
ATIadEAZZJPY2npJRChAaSjCQMbUNWL+7L4AV5RsAc6IeMN8gMW9YlkztrT74GN08tE4ziOLkSxs
XGu+1cjvE6SBr05DnwOZiqx2GLAya6xthwG37HfbRj61HXzOFbGf4V8sZ8KzZIlteIeTT3olBmB9
E5t+m3OIHYqboi5YPV03ZKkOsKUe2gjruGWAa95YUSe1YEdpTBObIAvkr8FnEmEL6Te3kB9BKqOU
/D0FTBYm5vARfMkom+t5mjuYfSxEUGsCLLazE2OmVa2Q73oYVuW1BTkJcWWHiR5+0OhDYwIKIXW5
1SIHsORGh70VbMYuotWZQpL8likJT8KmT3Nd32kRiAY8gSkT+W2Tp0G7Mx2AXGAewmS8611c73/g
lPMOP5dUX1MDLMcw1v2XpDVnfTdzD91cSFc2L8ncWyXuk5YFeIz0aZ/YeEm3Lk6+bUFGuWcgQHy3
kzm7m60ovUGgszCJABcghlgQQYEZg3SSlYTYAxVOFRsUTlgney5roNXRqnCumhHWca7Ao+9r4UKp
BKwMVrXFVOqk5fRa2LEhd8A6cUAuVC/oInEAFgfXVeXRctp15hbueE2Ug9K2csTV97vivuxehNEC
JGLHmey71FS0bSBZ3MLxWnTm9Oa7efqz1Ezx0ODOvkrLSr8ZVWgscv8yxLdPPh/24PTB1QazwZk8
V+auZ+f5AMITg6aZNkzgEHEhyuXmVLwHEczPLcAxdj59t9C7c2EyaULtoTEcgsNgCFVa8NbEeqFd
6GqxQausD57bECOvjP3ki8Ns220rExPvRucMM2/90gp64D4q3g+2XFjWvvK/i7Lv3qRfpd8Viui7
yu9YQoNqYfo3KSl3XjuJ9JXN+Py9mqrc2UaGxkaxYyG/wsxv85foWg1MV186ktLqDHrAmCXVpoc/
/EUkYfQQB8tBJqkalgIO4yrfWuZy6Rhx9rEv88mB7TDJCuVIzibzvRpj+X3Jin62fZj/Cey478Ky
3Z9ZpKQnzSLyKgWRuwjn4nnoJoldG+jJOCj3LQqd5Au1nWAbd+7w1ARgzukmKtgS9iL1raXNtDVP
Y4M+uViihyQbX6IUqkKR9+MPDjTQcpRKOFJklua/BtIAZtpL2JXSZAe89auYWKCoWZjhHVVIXiYW
8UfY8KcWJYblOAGTlMwYydlcgYQJ7IKkNGm1r6hFbXhEHAOTZtCuLc5ul0YVZ3fKDuKv4GCLaVdT
b9lSa+u+DgI1VidLvlneBwcUfQo5ZWvfOlCf5+1Ujej/ydX28HrnOwggAP+WOK1oBD29CcsguK7N
gWrEaJjGS0i5fcPJYbgNBwHHrza5Fiy45H8qkcoelGDCW0QYO6la/vPG1LGKUUQXd7gq2SMpQgMf
rD9YrUEH1+sP0Ef2Xd40d2roRuDUNeSZne465bYzAQ4klcOgt8s5u9XVAp/F+KRfQoobX/wsJkHU
hUs34dZ+nDW3v62StripBAx6di3JNurT+cufZNRurJJ3owaJAGOC1sZnVh0i8sF3lES6V33ZG8H3
FFDNdefRKvPkQ8IWcrdha1QH2+jlFSkV+VWtF9Or4JtCvlXzNVIZ/76TBHi3DdMQlUxgXiUE1pFG
WLg/3Ztg1zRuIsgJI2udPwNv16f0DZWWiHf1yJSxiwEXbgsEr1eVk+e3XHDQ3TqyZjQoAcwPhc2h
Fnjs+OL6C4lAmX8U73BeoAA3EGQ7P+u8LAHfZegD5Nq8xKUsI6lvALmEDwHwzA0Xn9T6dF0diIsC
+ZXBRuNtqR5vfQEVkGOVGNJL5M39N1Tb3U+4kw1bcIjf+6Skj1kTy85O6U55+wfHUyn5Loqg4zos
hUTZFWTm4LtxzHtGZ4yJSHBmAYbYQJVt0xtWZPNGTnZ/aBk+X3srYHrmAhgeRFTaqFgtFw0hfB/N
hrTE+oBZ74Ljkq5tJkV8q75JQz0ynxKM49UloB09usyNSubvkCr86CLQtCYJ2NwNjnPg+MtpQ7at
Ne7UGOjfEu7UDo2vM0dIW8Q/hN7kLGlzbzy2hq+PGy0ZbwBZuw0F9Yqeyj4LAmo3TJr6qk9trXFY
BsG1sYqsHUAOU+xgipj99DWDlZr+7gYjaXaYqDjfLYchoEZdFRaXVg3B/8rMBYPNhVlq7eLQbXxu
ZhQfqsplYF35UJfirQBs6P/yS5HYF52ThRIahHTqS2CqcbGDc2ISy5UEPszPRZESlhkwz6Qvl92k
zV67afQu/JqwE+VYmubQs75qRhtGPbwpuDS/m7wHZRJZBiAUSgmQ86ZwiMwXW2MKsHKMX1uOo8jj
CsenmfwpjOVDJlq2Xky9nX1lMXU1TNEm7JfE1sQXiACO/G6OGsfmLc3PnksUnIuu5yjXggd2F64j
WUCN4nnB44JSkyP+NYjAjnFoCoMNjUryrtjlkxi0W9kkNfUqeOLuRS302rkciLdw0N7PtXpO3WaZ
K8NAIIzNluM+ZJx2E2Dbl1uMB7Hm+fQKEFihAyJNGRlHTx8cuLOfSjfJX5PIL8pbV9XDI0BENud6
HpTiYpnoqssmbAcNVMcEMGSYkulrNJts+yXsgmIvwWOnPIvQhQuLPUuNpEm58ClcuvfGzMP0cWrZ
4rwJEG3qAVRm/h10GMMBrhrrboTfI/Qy2UKDTAKmzzvcwACbRiOHUQkDVNwmTpn2rwynbGHM6jK+
ZJyxDZ4a4KibCKNvcpFjsn4AXjH7m8Xj/eIPAHgBYmbLeSMqcn8PlzkZ2Z6WQ5vn7DzLYPQ3kz2I
S4ur9mZHnHw/vBt8lX4LxLX4EDNw8u9maA7WtZWZEISpU5A3JrTD3HPEOzSDhYJrqjmhcpUZ6gcS
gTKAg41FZEPSqotCEMDFPnPUf3ZZCy4uyBTTht8vEE68U2xP25oqAGljrcrlppMqhQdXgy2Rvd7c
NV1cvlgtocQ7ZTMxq64eiscp0tWT75YKjIWTX+gQyy/hLssDhfmSG5EuoFLk+7Lu92mPStrwtTTc
x2Me/ITEZxfRJhpH5V4B5Zt2cFnrPacMRqBK4MBu+g5cIiAj9wbKKyNv6TfhwceiSKYMG0xjP8zM
hiyOM0UHyETtExjn+eegi+DFsQZYQ43d3Zg68uBWRcaXWCdR5QpSGQkigWPf+XLBKE09wRU7XKfZ
hcOulEQQ0za3Fowm+iuTzsZPbBh1qYOjJIyDpTSgZFbH1x1b7xQUns4sSogmtTnB9jkBW+diiS67
aN/YbEobZu3Iy7jFf+Csa98h0FcHwsw/mDY4DRhKKzh91U29hYZscBqTkH5q3YGWzd0Yb+Z3jHxh
jfZtpMeUGIxK7fVRH991Agm++yP1VHdu5M2sF13oxQ4Rj81sc5LM0krewPwoPsK51m+MMYcGZlKr
/lCl4ujksHdN037yXMuJDK/urJRRIBaQDMEFTX+9GLAvok4EW2nA/JYDtALlFvODVYQUoHxIINO2
SVX9Tc/AqVRpKGEyRpTBw5aiJRVTx362GmbWSfU64hUBNE/LKfUqEmWu24kCgKrS/lIrlh3IUMN2
GoEhX7KIl3dtFYPRD/pWu27CAAXh6KSc0QLmg6e85Bu7VDf3zEb9F0C5lrwIW/xMWRp0S0uyKGul
A8WvJfuyUVSfNsMcmNXFlIGbEhjHHlSdgzkZLI60kupjXWfxN3+WxntX5hzwKedzTmb9m66oVyAH
C6aagkdlV5zJLb8ZPKNvnLfARYPuWy37BM4jL6XMSUCJG5/rUjYawz1jPLjXirJ8ilQU3A/WCCou
181g+GEEgSu2JruV59a1m1thOf6rQiCzxayq+2w8dS4QfBytF37bz1szW2JGmqW+nkSFCb2vNZl+
O1OzNpZOxO2I4uWLA08p3yLys0vWsoCdttkWPjz4BuP+vpIufbqCZpVujDQW703chq+dcupgKzRE
G2DsOLVZQD4vHLvIsl0+d6Bue0Hpe59MMYD2nkt/Mgvixu69kSomfJgZyguJR0NBqEUSTzcZ1Cxt
W3M3UO/0UjNSj0uU8avUE6c+qH4akqeEsa0dwCBzxPMH3X0Z7KTPXiBSu8lbpOWalxhlTeEsXRCO
aSAfNFR0JCZEnPtbc2rvowBPh1bbxfKZkuQDcBRdtRPTfoGGFjsYS9JrgJN7XbegRCPbUM+iHcir
6CiHUWTuXFNyfi/DL8yVRbufx7nT9yQpFcDt2c/NLON1z3xrzpykk30pJsd+svFoVQcW+ag75O0S
mEB1evSZNHrruc2TevJgFFNqiOH7Y3a1SyoxueEwt+euZd4HBgWbxrfYU8MiyPa1ChgTRcv/BLqb
B/sMcCNreLSUjySk06tgruf4d5POmMNKNXASpjBnNN9V1xLV4wYddtS4emtEyWJLBAvnZbuMu9du
tBtOPMCLs9EaPyLfT++amSLuOLJhZMOuJ7yBpm+LmULSaAzQGifl6vehrpF8QFkyuqsKscxCC4Qw
yFmwDJ1/SoqseahJb3pMHEO++8pgrQfo6v4M0XN7BbXN2yFethSmlT1rDftODJqduqbfDltfjeBQ
I2Iuf+cp9QbYWDbXMaw8xTsTPvuayu7SJw0sQLPjtKU9FnVO7a4eGu6a7KLqboA2wWgkcoVKC/TM
cg+WgqNOkRT6YwdH9jEf8vibadXiDpILJEv4rMZXspsYiOE8QExs2bh1l2HcOm9t0OpU9KktxM1+
Ss3pC/4kisyZsvUDwHrjxdds453Lv/lx6Nxmn1VBkexaNh/mZZ5RdAzJVkwpE+btQvRvTb09QFNt
IntXwSx9M7vlGCeqpMw48Im+Yh9NatEQcwLcibSN2NgbNVhcKwDdVGl4pAm2GDhJgdQCnD1lJktD
yYy46fISwHagWfO15tbkSVGZ0gCi29LlzsqPf5vcyrxMMgf4F0HdRpHL5uut1llUtyE0sJvA4RR7
CV4zvswswJ9UjOwDF0NWfqhIubjv4t7MvBD4CnA/J1f9BRcinI7KbLmf+/wa94jIZB1uN+l4T/vR
tbzMR/uRLWOWwQnqKEQIckJncuw3VvqkzJZpWvaIZLh76PZyYBqN5sG/cBc12uevceTafh1yB33O
CotMNz0gGQ3CzOxtUfZyqXNtdN3Xz3/jyI33OuFuAiYMhx8VBfhxZ9Po7Klkpt+f9/CViqK3bTFQ
AbI8NszttiBY+CqqOQOf9/Tllf5Sl2Q6F5WGMdqeHkSX/shKPOZUUD9/+LHPu5JM0MgNh3FTej5H
u03h4oSBZ/6t9OV8Qo55rOVXigkdQ6LTtBbRca6bQinvk62Zx8+f//nHus5KMcEpsh5hGUnmSoNd
vcWuBZGnO1mbsg21E8Ps2Bus1RIlLvK84D4Idu73yqfQZ6f6eQ4MucZlwbvOZcmNKk7F6bnrl687
Vqfccke+7hqXlXVVZukSx9Piv0j8GKZfkvcb2+ry/VkfYI3GmtzGgXNQ//+fr1CRLMrwqCtuyrDw
z5uC1oSsoclIEMnQ3CTZYqpyaSOw0jMMBOqG573G0oB/jbHGKAnI1Qp7uVB66KdxV9fJTwu1KmtQ
eOI1jqh71pAsv3FAfVW96flN+ihy0qId/4WkgPt+fioXisDnr3Kkt1qrEU2mjYoj7LWeb/XaLztx
8w+RB+nl508/1qNWo7kJ+xA5wdJQ7kT5P79ZTGe53T98/vhjf/xqPAv2TfWkV8irXMANFTQm7iDr
H+c9fDWOfXPiWJMxGiLbTbcLon1nLAKrs56+5mE1WdClMubpQDuJo8TD4NTuKfvLkWZfg7Aitw3x
pDamV3Hhv+HwRfQJesyx4h8+//OP9M41Cmvo45nc1Mn2ajlczybnZtZh3XW3DlakVDtTLLxmYZmy
CAZ4pxgXMxQZBG9UG3ajp55+rJlWwziqSxuZ2uT+mUwXwXnmGK9tcfY3XrrtX9NElDrAUgil9dhe
f8NGklLVdU5xII6sZeZq4E7UZ8IgMnh4nt1MUXVDqs1bVXJSyvQvn3/kY+2zGr1RFrgTQUysxdGS
h4GrapP4xF1gMTylSz4ygtc0C6vXOxgO+M3wcSL9quE/hlZ9gupzrIlWI5hSX4wvPkanYiqKdDpm
tvCyiPKH03LbI4rYNcyCGyUuXKwMoRZIqgdflTe6lj+EpvWzdEmbC2JKHP6JMXekrdZoC2Y26lZN
zQoTGFF4ScW+8WZ5VuQ7YpaVDDNop9wwU0ch8pwWdVfq73MKO97nXenY3758or+GQtzGmlFZI3+7
USc9cTou8aSh/v7504/MRmuwhWi4he5yha0jy5QHPuirOXbPZW3uqUa8p6ZzYr0xloXlH1rVNeMi
EsRk1bbGD/UaZY5kuhjazCsr49f//1h5M5jDTs3xvclAnLPzbA1iNdYzMl+iObUVy2jjkkbDJZtB
vP2JRfrYt1kPc+kT9EFcHIx37sWoszu7MujOCgunX63WaOI7e19rGOGR3v6AnezvDHWuLWBNbvLj
2C5DW5peXPUkZKgu3SrbegxCkxheaziv864BGHZeymK2WsdbIm5lxTSIkGM+b1Sv+ReQpdvB1Wxc
BzrpE/4iDOiHMx16a/6FnAkAbJtAetHoPEUYJ7fzgDLh81F3pN8YqzFdDDYlTL+zPEr8YOJRKZ8/
d6/ZFzF1+GwezMWphVY3qrMLMOQRt7biiqzE9sQubPlT/zGe1whM6osOCmLfQs9svlbLrnqpJdT6
sAtH8XpeM60Gr86dk+92GcoKFDckZprDhZmcfINjH2E1eGMTvJdVzQ3tlLcPozmPNwQ6xydW0GNP
Xw1ewLMKgVTH0yvDfBVTXV8TluCfN/Gs8Rf6pI8ByZw8XXVFe+CuI9p1tq+/fN7wR1aFNfXCigdt
5n4OA8lMIuJmtIvdZEOvzqviByFkw8YQ5amj85GGWuMvBq6OkCRZ/FaQCnOXB8rdc7Z9+vxNjnTT
Nf0iTaM2bLhPYPVM1S8HXc92TEwkovKdmNgTi+iRrYy+Gs4tMS2zC/6ZH+kTEhlAz3D949+hFgpQ
97bFVlBJJRD7vEVtTcRARFCk/F7J1gldyjaaZiQoDYnWn7fZsS+y/Pu/dhxjRagTGZgklvmBQ4FY
a5sayfEYls/n/cBqXCvCC2SiJO3VCs6GXBshM87nE0XCf5MQJWiT//79fgCLLa2Xbx7Z3Z7y+zYb
SA8EGuqE2YPLTrOfblUpr/F6nFd701ejXRgBKXU6wjtuW4sLStGI7E172n/eXsf612o37vc1By6V
8/RAoNIxNGJfrZ02ltdGWC2yD3GBeuHb5z/2769vrxkZkVP0jhYn9U8968hpDFmlKm4sz5q47DUl
w6pQZKd9X//M3V5te6P4gZfVPKvj2ms+BnKNMGsSVf1s+uGbpRAoxS7ijc/b5d9HOttdDXJKY4gH
TUP7iNq4uIgJzbl2iBi9DEvhntokLz30fxdV211++6+RlxIKqlW6ChDpD8ZvzakIsIpSr7KX8kxR
E70ZU5CerHY/kMnqhuarO5cjs3FxgrVz7OOvhn4fJy5JZr78vSwvWwRJXN7HSXRi2/PvZYXA3/++
XjGi7tZtEX3gUNulVFToCqSihE8LH+L0Sxz7mdX4J/TXdU0EL7+7qDksEFRdU7fR1F0us/CswR3/
vEcca6zVoO9Ys7gTqqcfIzGoXIu67H1qQp0+f/q/Vy57TdNIC2uOpjaxPprZ9wxpERyNZ31Iwnvi
0c8C3kp7TdIoiUKIQK/YP1IdXe9Q5x/AFuITw/Hf05a95mcUYTc3bie0H1PJ/tzujK3WZ4+uXYRE
/yDOo8a5bSzrVGHtyOdYMzWCsarDjOCbDz9B7k2Upu1QE/n8Yxx79mrwF1meygTfxIdsh7uhHJvt
ucxWPsJq1OvKUiKyC5IPzFLfwfDlMn1O6hOD7tifvvz7v+YUYo4NTbi9+RGGGTVAIjU3sC1OzFjH
Hr4a0Xk8TlNPgOXHTAXZ2aF7dl2Ab3kTnWWNt9VqLHdSao7IZ/1DTYZ5QIYIrA6d9InV6J9zuk2I
zX/bZi6BsFRShZ4ThARr+rq79f1EfhkaKuNn9Bx+YtX8dtCORUdAp2eTy44MokieMb5mXz5/+rEX
WLX/FFe6AVY18Zo5bBjAqGKHfUu6X7JJyHY6xZD752fmJVZfwY/tNo2x2Hkq6F655Kh3WG2yEx30
2DusptFIoEOMMdd46KoIVjbFb0LZtH2cTadKaMd+YbV/ygxSbPPGDD10XPFlZSbYmM3aPJjocE68
xD9na0LF3P/2JHzkkUhGLVxi1clxb4sQ9cIgLmSN2SYc8+ni8w/+z7WN31nm2r9Gs5xSIk3jKPK6
dr7twxaHTGbc1gXx6zK7HudTI+PIF19by01b2Klp8z6RPeS7UJPDQU+zU2vbP1cG3mI1nbqBJau2
zUP8ocEV6YLuYcrr29zUMRmENcUidp6Jbp44ih/7NqtRnmjRnM19xbuk0tlNenqn+2O1s8PyEM9n
TbO80mqch8j9ytEtQo8E5XDjYAr25Nw1580ia4JKVRO3Fc5T5BWFT1hZmmUlXpA87wkR+7xjHfng
a4RHMjZErGlD6AG8Cu8C3uJOi8LonH0lQMulO//VbeewpyCFwIiNDDH1G8eoynKjzS7RP+f9+ase
lboTKlJzDr3CRV646O8II3RPLf9HJpA1vcMPxgCDTBl5o9YUW9dsy+8lOYwbyxYEH3/+BkdG9hra
4UOy6QkjDD0CBO/nEMki9pZL3B5XsaPuq/nUxfKxD71aMjKz7m18YKGXx1FF1bQtNgmBF+fNg3K1
UhDFOYUli5HXVe59OEaPozMUG+z4XmznZ1190ZtWK8Y0ucAfUhF6wyLhtWKsZ8RdnjjKH/sOq8UC
57lyHK5oUQ8MzXXm+xda49/GhHRvWr9MsGKWJwb1kVlwrSoL4V1wqTnxxa3kYKXVjTXvC5W8Q5c4
4Anb1mX+8XnfOvZLq1UDgCoJmMvgzhr34Lrvje9c1wjjG2fcmyrxorg7b0OylpgJibY/GJd3chwi
lBdYt1kn2Z6Q41O6i2MvsxrqvY8usQtGfqKwHrMKSXJWbcfSuISl4aXTLV7QE515Wbz/5zhuO/Zq
4XBCvwKCgUzdzzEpInQm2PS+9ZWHteAOksllr7mPqR1+/fwrHRmZ9moJCWK87nXBOoUUBvm+VjaD
vyk0TdqXn//Aka69jmwUuHLTOIq1vaaF32ME0kZvjRsypONtXDZXMfTkz3/o2JusZoGxYn3K60zb
A/1y9ijl24MfaNPj508/Mhvbq+EvNFHpJfG/zJRNkR4MjThyLq/cQexTMRanaKvHXmI1EeDADTBB
6/4+DCxnoytR7uw4OCU2XHrrP/rWWo5WBMVg5CNboIJIqYu+1PX7IBri54l43+1oOcnF54115C3W
yjSzIO+nMQbig400/1qJtt4GcVSfgBAde/rS0/5a17vQscYqrH0ilJ0tl9QwLvz+LJ2G7azlaDgz
5j7FGkzueFhcsTHEVLYhLDuNuEW0Y4geZpQlJ2r4x95kNdahCIRwuFl+M3+2ypdKVVF2F5qJOku2
xNssP/xXU83Ssv6Ps2trbhRnor+IKi5CSK+2sRM792wyme+FmpmdBQSIqxDo13/H+5TRBlPl3ZeU
p0pCLbXUap0+pypQvxiDGaF8Bm0Talj6IrxyIoI/WxeQbnamBBORoo7yzsxzstVKy7fLi+jrlDo+
3nLoIhlBZEU69x38GWW6SyJVOv0eQHSgvGPI1vdete9HRL0ZQOVlMqYH8A6AlwU4Zkg9h1uvYjRb
GeqC+9tgDmNIZ5JUJLEPmugbcH1kN/4I1LkYyiutaSM6SMdM4tMiiUEChQMzG6EfmZpiLdRb8H3f
OsGyUGsxoHQw9gYUN5C+vKn6GuQL7u/Bm65KtmLKrF1yiBI2gEILNTR9Vd05YUYeTJayOEX1KKr2
6bRFAdgab/HCiIi1V1IwXaZZ4zoxah2nnQnL5NCJVt8jRwpmnJom8eWFuOClNvYvQ5FqNYoWAJus
qPdnQe7NOMxr5+PCyrLBf14ITewBHM8x6jmdWz00/TZgKdkRz6tXQooFQ9nov6gtmRe4fRJPuroZ
B9JuzKRe1OAVoPcKflxnJWt99WPOfXdGyYwxnty7DNBXGZJiJUxZGsLZep82Mi8cqZknzDWcg+KB
qE2eDR7ztn6V4elrHsVKIL4019aGmThOMvpg5Y/BCZVsnTqQKHmR6ZWtWxtmHjYBn0rtxEVCw+cQ
gsO3JGFr2YCllWTtl16DsnERoHpWdqjpnQgd7g1NioepJ2tCgkvmsfw7zEuXkv5cFyVJ+ZRwlD/n
qJldWadLrVsOzYTgQ3g+rVBbKeIpcLwtAPlsf9UCtbF/oOiJQs2xN5U4tL4pKPzdorS8WQl5FsJ2
G9NGRc8yMU18V49q21C1d7LgCN33m6Ie97h1AT5XH85aeNcNxlqnVaUnlUrs5u3Y+KC0wPsJczy6
MhELMbsNYAMFicuqCq2j1u62ZeovJioRV3TeTJ3nbV1/mjbXjcNas8AwyA7cDUmMimS5TXVwFthD
Ce/l1pfGYS1XTDTIIdIsiUlQ/GjaBpRUaf99DIJDRPKfTU7WkgML25MNbNP1UAsNRFWMZcC/pSUr
7hoU9d66uOjGHuRir0wK2di2WqD0U0uHx0ne5VvWoxIYnAnBNqtc9zqj2Qi30mHc88LZiesxe/JB
goTLWvGdZ8MNpQlKFFM8EF81PTbczSNhFaJoMIl1OuTD/4BmyNJjBS4ieVuOSYg6kBZcCJJpfy0I
WthhbAwcSCrmoa8mJwYX9PQL+PHmGYWWzsvl8Sy1bh1SjYuy5wAqzTE4+1FpiNZ3vhDdyv2W4aj7
4vJmg98CKjPjBjVa9wvwNE553OjK2ZSjvhmc+ZeMSnmI5LxyVC2saFsIChswCjJZyxHJZcl+ToJy
D0qW/kZDynfbpvOabMBSP9YGgFx82IHhju4IxBSS9DZxUASa7PtgBZizcCj+Cw3+FDj4RcLHpEL7
qX/v6DugKLrw6fJ0LzVtHVclGPAEmHboLktxWMW+k4EC/CrkRxjZaLgBRDEghgRDVyTe3Okwtb+C
/LrvtsFv5VT14D5A05T85U4PCiQ0a6fggkls5JsfdWWT8JDHYAId9pL6HMRT/rSptL4ylWzj3lqD
xQJ6Eh6rSkc7KiOzhfZftHKML7iwjXLD5WSawO0INCBvcfUahplvwGfbvV9eMgur3dZ7GhIAAmU7
090QDjGdykOts21n5D7vihXHXZoCK8ZsKj5y6U9YlYGMlQfWPSjSVeAovTyCJQNZ/upoRWon0HTX
VeF2SD9GpF8ut7xwWNtwNsnaCpRB+PCEobK7RlTjjkjx1PsExBKjy1a6WbKP5bVpBq6FwsUAArA3
NAA0dWJDvbUY/OuSAxSUn+PDT/sNQehUJqAg3gXjq5xPfZrGIBB+Jek/EbSswgq0MuDbSZMdqdee
ob5eVP8RgSp8GkRjN9IdB1cLII3HLgCXQu+fzhyIl+fm61n/jwiUr1D77uboIqoYntCeJ/AnXm55
6ePPv3+yV6s4adwe9qr793DMthEHQeUjItvdde2fl8Hn9rkqNQXr2Y4hI6TC6Iin7G0DbiFh6qty
Q/8RfwLJcm7GCV2083xMgwR8ev4BBRoPl0fwtV/8RwAqc0OZVgIWSgPvKMt5G5poG3ndfTfLfQuy
usvdLE2x/6eh6gIEmP15iqfEgKz5Ww3au8stf+1x/xGACjLayT5RsI9335a/ZgIK4/qqrMN/5J/q
tq28OUTbHRi9GtzWwUl1+asXFqaNUkP0Jgcf/DZgG09v4WH7BJe3OkwfQyX+udzFgmFsrBpjcpyT
Gh/fF6+V+t9YPzD5fF3T58X0adnXdBhz1aNplNtsFH+P+Os4fb/c9sJKYZbL9sRTxpvPnw2RBAVC
vlJdde+kNjQKqtv9GWuAzaD9ezQfvCxvQegYkRmVVNlKH0vzeh7VJ8sYJkBr7mKdm64+ZuSG+b8j
Knep93LZOkuTap2/tXKiwo0wBk+DSd95nuqHrO7jy40vmd5y0pGzgI9dj8YhGTV3H+28shSXGrZu
yswrTAiGGh7nQZEds7n0D0HWpb8vf/aSTawzV7RhqUMJm4/V9xICiBN4lwhbgXksNG6joATtUDAg
YXA2g+Uo4PS2i+ZjWa8t96X2z/exTwsmdXGmFww2b6K3hoGPE7SeZNhdZRkb8gRyQInQBr6UuEA8
ld9NHRfKj69r3HJU02QT5EtdBLOl+oksxN952J+BF/lf17V/ttgny0R5IYacd3AlCHV4QRwBbAje
7hVHXViSNripajwGCCns7rcnJ9r70+/LX73UruWgJKV+Bbjr+bjun4fGeyKRt2LwpaYt9wwGZPKL
Ek1XLr/PWr4Fxe+Vq9xy0AH04CPPYeuAvHd4GQj7vQIz2mWTnCfsv6kFGln+yaEFQRiI4ncmeFdg
86zA2t7K6xq3taACxRVwTC1F1HtKpdn4+oQM+0rjCxa3EWR5yHTYz3B+7oEXTboQNsn0SmyxYBUb
P6aCEHSIFB8eTa+c5zdTfp/418FDKbV8s4scsIkKNB7Q4lDO72VxNEm0sg6Xvvz8+yfHBF9dB2HB
GlHR+Q443oDKb6fpykpcMvn590+NZ+MQioChceDTb6Yx3/tgzbq8DhfOZhr82fQw8AgvU2haBO9C
hhszCxBIvLDW213u4OscGsqb/+xAQy4datHoIHLc+zJEkg5XpgaEihtkigcQwhU/I1e/Xe5saRYs
l01zPC/UXsFjSCIlW6idQ1kBQgcHsCGuvZicb5VfOC61HHcEZR8EkCBLWXX7iAECKtUu5N+L7Mfc
uJtsmLb5VXk0VHv8ablJMFJUpsB61S00mKNNKoyMdeT5K5mXhWtOaB2zPbR7gj4UdBdGj1Bvvw31
k+4/avlDe+rmqgmxcWLQiIsEJ+iiF7ehedfBSy3XLuELK8umIKPQLiHcQdv17ByZ89447aZsfpb5
uIMqQlFcBSumNjqsZIMoNfjCd2P2I6rZ5uzcAlfyau0oWHBBGw8GeAPCy4xCcGVswLHKH8w83maG
vrR1u+IXCxuIjQhrAREYPCdDzUZaTo9TUg5PajLXXcZDy8NpZyB9k+FBSaeqUbsW3JdF3ILmf9p5
XLC/L6+kJStZrg34R+P4c8Zi1H32YF4GzXE4Q0fqTH+4xxfUT5f7WVpVln9H4DiNIhmwGJIL/ysM
nw5gRhy3Y1TFYJPMQWma6FMfrInrLvigjQ8TZqwjEk4snurqJhXhL6bNRwrRGUP0Ay+8taTPws5o
48PA755HLK9BaD1kKCWGjPkukiN4vMFsGV+23MIis6nLVKPHqZFlFHPA7Y8k4uS2aso11eml1q3T
OwfbewLsPTSyotl9CJNyUjdtyfl1oBBKzob7dMZ2AbSHIABBd043bAW4S1TrH8qiv+4It2Fh1AVD
OwdVcAzubLV3q5ofG+Nkv68zvXWK52VXcF+wMGYQ39NHt5kMUp5BPmXXpapsYFjtThTYex3GtW+G
XYq/TlHn0m+XP3/B52wMk99n2ZkiKATLqXeYk4+8rk95FO5cE5yCnN6BUvrKNWp5d0pZ7SjaQxZP
QfWGpGBNjaT7z+VhLCxRG7XkhSgY7H1OYpLkE98zCVbve9yMS7qy0y7sgTZwCfzgngZ5Aol7AZ0C
Wv3yI3PwKu8xcMzKGJa6OO9Tn9xAMQ80buATi5kPcZYbd1Td3eyVzovx/eCRpl1DVkKDpZ7Ov3/u
SVCwMRtYq/byRzDb7osa9G7KiBdx/uPylCx1Ynn13IwFhN1m0ICr/jZxFRShoydR548goFpTnF6a
9vPvnwaS+v6E1xmfxNUE3r6ctPVdkE54Qbk8hKXmLd+uXe0NLELzfpn0P4vE7T7CTvP3y60vGcg6
vCsUjY7InpGYqiIAbRbon/3uTGxPA5SeZwzqWdfdNGwis4Gb0VRpV70isL3vh/CYnMvdK1nfucRb
uT8unKaB5d49S5JZRVP1yorsf0nVHEGG/oqExosHOJAH6uyVOVnoxwY2MeBn+rJqs1cVjjd+/uxC
bxRJWe/gDf1T0Q0rCfGFqbchsG6BkE3R2o/bKiiObQcNVSfFyXF56s8+8MVNxka/AtULJpYxHF4M
MdNfBnFzLJyyusclqlzJW3/ZBQ9tO7leaXIvUc1d5uFivxGoZDxUHZ3CjZgadrg8jn+hJP8ZCHo5
HyufHHDsU13XUnPUuoyT6W8iRlv1WkAJgXzUMCCIWWhmSGnikgzQM9qgyhUqAqDDVJCGvfXniSav
2Cqm8Kaajdt2OIOapviYClmg8A5nt8diM9dscPeXP/nL9YMvPv/+6YvzfgZGogUVypSpoibHAXoB
gdzWJQQZimNKHFZmu3akYUq2HQR5+2jFCb+8vaLj8zbwqWMoFoQQyqxSKNdBrEHuMwQNap9AkM/b
OVAGcf8hkWBdvm98L1IQYfSHKjmULWPzGjXI4nRZe7LsTDGEkqtTHoDU+yOsZvB4IBHgYxr3QQJZ
1lsimsH0d7pM/clBfikX4tirsWveOIWOYnAWUMiRWCWaqX9QuqOnvwMaVE0OLYDIDTZ5NXnjVRsw
bGbt73oOoGaKasmXop+hrjmDDgLyb6AWWkEZfenlaN/a4FMnUG0DeYHX3jf8rvB0U8ayzvq199il
9q2bU4ui5an0Db0jQT77EFQOExKP46BXbkxLTm5tuqqdAo4S0vIV6Zew2bgBNH7TMVV6A3p3tRL6
LHiMjcLT0CZmkhX5HZhFctz4O7aBAoqEkOI0733WPkB6elpxkn8b/WJDsfF4oZ9B7brmwZ2pJAnC
PQDjw/CEUgEFaeC+70ZA9Zhfgsv4AOWFpjok+SzJ38PQVv79ME1N9FNDdaCkmzIC8kHuRgHeDQa1
UZZ675PQGrKJtM5EqI6QbtFO8SDLIPgNsQWVhSvb+8K021C/Oq+4MkMgXhXEfpKdakdoV0aTo9eQ
yV+GDjy0kX1zJLye9nl+F6Y1orio/yYnzI1R5LXGS9/KZCwNw9otXE9C6A/alicH6bBD14gm2Eai
97Ld5a14aRTnfj/tiClnNWR9eXY3JJOzBUvZMzPEu01ZcRt4Xbsyin8hg18tKdvJg86UaWG8E8hp
iJ72id9K9zDUTsT/J8mYS7rT06R6VAtVjZFvvJ/zSGzbPDMjpNgizcu3KmlTCT3zfHLcAYKbfhtt
q8EV7spHfm0KYlMfOaErGITruhOQriWESCQEMMg+mH3GC0iiz17abQNIeFUrG8fS1FqxJ4SV+x4S
TfOd8ELQPLMEfPbMm/X75Zld2jKsfa/IIgQDHuj+IFzBH4emeR2D8XfndWZfmaTeRsEafvdrw4U2
TV/eVD5oR2V2R7vZgPV/qlR5QLQpc7kB/eAU3KBAA0+DK9HnwoZrAxWnDEwjuYN56hw/CLfBFEHL
tEgLlDVEtWnXzr0F+9mgRTedijmRWXRKvWwyUAmtEAP9PeeoJgZAj6NU+pZ5qdHPo2egr7ayCBcW
hY1npC00cJNmzl5ySAJ136D70GUvUJybrjttbTBjpdiAkCbhJ5ll3WuYBNNbV6Z/XV5ySzNjbVZV
CxnTvnURiUbOfKDgpWIDqV8VxOlXzPNlqoSHNpxxnmk/VHNTnRwq6+Q+qFXU/MggXAYqDcG9xjti
30cl2yYbU0a+yYxzT1+57qw9LGNkmmakPk+6RKnUyYdAFUTGGKi1X6E1Ho37y0Zc8Cab12/gHkQq
U8wQafm4xWPLG8iM/jJQpt/67lXVTbCjtTmEno9ZN2Y4QQSM0HdfB1Web1JdGfldZJIHMdEF1ItW
pu1fPvYv9n/XCpKmjOQ9h1TaUVKo1vxuWKLMgaFq17xOntM70CFyaeRDSDbt+Lhpk0yM+XaYGk1+
VNDxisqNSFqHPI+Vp8d3MG0Iti8cF5jZjZbzpOudgOvT4rYY09ndli3UTtnWsIzNz7MJMvLYdRoU
tBDAg1Y4BOYbkFdTFDWAROPBG6Xn/zxLXY2xoR1UGb8rZ4ZQ7K96TrJ2q5KeRVuw/DLcEwBkJurD
F1TVH0Y1qdCQ5IWcHmpvJB1X3PTfK/t/DQbhoT/PZZWYieuUdXdGQhkbYuGK5fkDZdUMObsMWbUc
+kwcHJ8uGyPoLkPZ2C2hxemwRr0AI1XJD+jfAUD/gdSlImTrSDeRz/lcu7nCnY5LZFQYVxCLbUOy
Q/gSBLdCFYBqb1Q4VdM91DrBrwRlL3d6rcbIBdsFtLHr8h4Vsh3e+SA3VpBNkU1Q391Ip4d5Y5MP
MoLqqN8FzMSX/cE7n4dfmcJ6CCxSWc8qLIDJcM/FnhviN7V5JF0amDgEW3E2b2qsiulHMVAGttCM
gkfuoZtBxHLj+7h+v80sd+b/gd8pA6fg5a/6ep8mNsOjG6FQGPE4hUXdFLR7EOs7SKWgqXZd+9YV
mRZQ4u1B6fTsO2FandUAwQqsA3+N/fTrrZpwK/ggvQSRQKOGOzxQ528QJIeM8phAIDJU3Rrzx5KN
rE2G08IDVNLvTjgEJufv2sc96Qdthvbvyzb6+oQmNnfgGLhi6jJnPiUDKkfuHRXJ/okSBmbHTQMV
YTeuqSPajahGz6l2lztdGJSN0hykKsdKhtVdVhczqqxmCCj2d1k+p+3rdT1Y+Rw6UqfTpujvZt56
r1CUh7wsk0X467rmrZUlWEMC1uruLuwgZtHI/sGEYljZt5ascz7UPl0nJCSVSZgZdswjx3xLsrL2
N2YUlFx1BhMbr+lleP1qgiQ9TeBNk0/hyFtWQUahENFW+21W/rjOSOfxfRqHO0M6cEpEfdJGF5AJ
boqOPhkOdoaVZ/UF/2PW/q6DsGuqWqZ3tDnrrlfRAHmLyvHyZDtyL2qu26ZsSjuI93S9k6jkRYkC
MnpICZbyJmBgIV2ZkK+jFcIsH3ejkOVN7og7qcTH1PhubEpab8FofsQxsib6tWQtK3yguBpyjCB5
aStI7UCeLsfjWMXiujBmZSBfR5Z4nv1zxombOn7a9cMpS1tVeHjHTz32qwohjhMiO8f5eKPoLGdk
3SiT7yhKYd5aSdqC19iv0wRZ0LwtiTgVjijNYeY0+6tHVlLuLq/mBfPZdHqto0Wa8ZK9FPOZkDR1
+A1pIajr1EV7uK4La1dJKCUFRSHnS5uY8eiGUXb8d3IyD/Ja13Vh7S0oY5GYIBLhagTuIwhRoYym
rMOtOP91uYuFiYjOBvzk9hSCnIWhYXGHoFg9iUmVw9ZRulrj0l2aCGtbyaH03YuJRS9JCTai1EAW
2CUT3QzuqpWW1rG1sVTZOKNsY6xPUd3z12FUPP/l1qxz984wOOk/Z6lb88tAoDW9ryWna6W1S0Pz
/zSdDsauVaPrH3nnRMdZ+/5zw+fsdpDauSoJCpDsn11UeH51pxE6T14UTNtZjruy9ctdpNW8hXTv
vgjHtde6pYVgbTiFaxInxVp79sng/K7LTr/5I6Kjy8tswVY2QJVOuGiAbLS660IuxKsoKhl8y6vE
7W9mM2Tl2nL+N9n5Rehsg1VxKlZB25riNHQ0l79HBRGrE8rTabJPhiIwTyHo0nxvL03j+eD1Bw/F
+C6TjNSPYSLzzkBgkbbiiQ15Sm8nMRT6n3YWaUNApVXW6l5APsEkO+R63XYN7rlgHRtI46LOr2kh
e3scdD4F2VbSQnA8zio8erzhnPTDlTN4YZJtuG0PxGIzAEX34pLRT24BUx+GTVq70ZX7rg25dUEY
M1RIUb4ooufpLyjRSX5IEwm8kyjq8P3yaloaxtmOnzatNlN4scR+/pzjGgy0Au+eZdlcxcnJiU3Y
SJnxW2aa9A64iK76pmYRQScLJGtXieegA2vDcj0VibbT/gvQvYGIUyBt6H5KIZ5+2TwLzxnEhuAy
xxEgZxLRaTBiJM9DpqBhGRcQKw7O8gXG20L/W0/ZFvkDdiJQiR77Q+26A5hY6sA5p/tA9QQed9YZ
+iOXcyAh+Bwm2Ize24KAHuGvpo4SB+Iz5eDmxQakwW70NGY1QbJoZRBna3zhyTb1kJ/OtJmIDo99
ntThow4BFO+2tAom91AkTgdtHbCQ57h1uwCd9lBzl83s31Dma1ZuwrCdmnjOPel8hNngkENUkIiM
L5e/bsFj/8NU2ZdqrKIkfa0K7twTxvOHFEwRHyXJ5l+Xu1i469m442YKIqdL0+wEJGK/LZIsPbh0
0segrceYT6rbalzEtpc7WxiPDT0mZsb/Y+4dCeROb6fBeMFmqovpCPnTZC2/vNSJdc3DI72rq84p
XlvZFj0IxUbUQfRhkOlNFJrVAH1hd7AhyNPsZ4Mg0jl6iC29jSsqpeKeu8kaQcjCDcDGIdeuKJlK
hHMsu8DAL7zfrIU6escTpGIA9Fs5MxeekIgNRKbu2HThPLindOB1iAzeXDvkpihU5N35fm74TeHm
3IWoRF0UmbdJkK6DS6q6AWGCUzsi6rbZ2EC1djNxf0JNbu3RudiFyGcF5evllbNgDBuLoVoJxVEU
WTzoCIKjvhj8ONU5KPyofuNgiVwxxtLaOU/2py2fhl3G03woX5Mqy/NdhRzgjQvm9WEnwKC8EtL/
WxX6xZ5jw6YbyESnEJtvjlHWFJzhNZeE3ktPoUhdbXQa0vxnPaT5vI9qkO4L7DyioRuP+H0NgcAU
WLYPlJt5em9MnY8pCDG8HuIRTuGxCvIueWLiqZ3VPNxVCOlRIe26uW6eTMNyVd4QkvUiOQrU8cp/
wjZP2G4sO8f9geuXb8Z4ZkRmdJ/mrKn2uEPr9K0kqvLeSohSgZnNiXQrn8Ex6WTllqOGpN2zYuxD
/zCMYIf4u54IMH4PHtOVfMalxR+7mPaFl//OjQu++V2TDF31QZwgG2gMEs4s+yn8IHOf88Bpxd9B
5HNxi8QnqcQmqqFR9KTHIXLkrplxv8arXtrKAxuQz0btYVWnzkODzHr7DbdXFmwhGhO1xTZpa5Ld
yJx7Ybcp8zr0j8aoBCh4KPiQGfSGgZqCQ9CqfAxPdZ+3zf8KH5WTh3YgHvkWTUEih53u5867FTAA
Lo0lkYgnM+hwDUfXhZiAu0OhAJlPQ90Q9oBXuiDZD6079N+gIyPqNu6EGmq1Rc5Dj7s+KBwfE+zm
ad9uo2lwzknv0jH3ReWLDKUfQOoPz7hF5hKvLgCpBHyT1A6FCI0rhRQr629h57KJMV3ugNCINPOJ
0ZwCqOpiVOBk7NZqfxd81YY8p2OXqEB6zavKw3SLjKt/UzHg/VwU7N40HFWjl/eEBWe1sc8DYFSO
6ZLxyH3IMe1FlnL+ITXkx2JiRLlGCrBkrnPk8GlPqJuc1mWlm5dWBgUyMBJ4oE2e5s7Py8P49+nh
i+3ABkEnfd+HdVRB22Rk0chuKxQeFv7/alqkabmTzJUadwjtQlO4A7GOYjW6d8PS3/Cib4uDqbIO
cfxcsEn8o8aEseMALfT6SeM1wtv1OEM8qKR6IrjH7Rt8xFXCSfLRIB36TJJSmVM0B9j/W7wo+zuW
h+P0mkcognhzvTmd7hPp4R0WOoNFE4IvmwSuu8tbqappW4dj6v9vVm6nkLkZVbvTHZjNj6lTiaY7
KMOH7h3EpWX/SirkrT4SPyMVHpUH4Fy2DOFf0N0iuqPiFHC8nJEYaiAajwl9Vs3eZq67UZqdxlk0
pHFPQTxcblEkODSbhNO0OgDrpqBIUvru0O5anEUafENQSD7m7FwPBuaDtntLAbpJgaNszBS8VLVy
00NToOZpx0CvgjealLlhHeN6nSPGTKvZnVFl0PBA3ibgTiumjQsgWb1vywagw9uOoeTlwS87Hzk5
UtGh6mPAzIvGOQFwmuAZhc098Eo9FVHxokdUqv1GnCz5UzFWlP3S7YyiclgT3DRqS13S4pUO7O1I
7vVNomV9yFteNW8RAiNv3gEqGxUhmEd0VfU3BBGo2IbNTOtYZWxU/cbosC7Y3TiMUJh58oZOJOUG
Z3c0rrjZ19g+cNL/uf7P023EkLlHVK4idBOQeKIfWF9ZdavM6KFmScwuoflWDzMu3xvJcMMt40AO
pbwK0YHD8M9P8PCG1vhAPJ1ok7TbniEIwHTWbrsyxAUXD62shJPRAkrR2pxCuE+0TXwomO1mL1mT
91ho367GyQPik7wunGeiqNZ7ZDuHCibsK3mzsofAEF9tIZaBfEiXnbUE6pdcYMsFGyXfFj6/Lwwk
Zd1A9duE1M7W67xHnifd7qpO7bqECfnotA/K7C5DcfcDVKqrbt4UDsoJ4AR5SNiN4/ioWdh1uumR
QfKpAZsRkvG8SrOr0Gh4YPlzZXBH1T6EpcVdFfTZcCeqfAJ1n2jVmnjewv3IZlzlAiUXFTbSk+jY
TH+Xgxfm35u0T+R714dUzNgwx6jFOQcojvxx2bIL68VWXx+cUadg+GYn00HccqOUdMINuMSTlav7
UvvnE/XTkdaXU68N9fpXXCPYTnlZSrfgnNTJyj3vXyD2F+sxOHf8qQNs4qH0M7zi1kNfuuE9mL4H
DxxfoT+ndTwjtguhow0tUCfYpmNTQ0BCT3P04latrsJNEYQtfqI53srzg/KaIph3Mkp6aA07QdrM
B2RPxuhnOYZTM25QUTJysRGycz8mHEBZEcswS4GwxFkAyriNDxX7fsu4w7XaGDJxhpsuiANvifRF
HmdkEu4R8kGl91BCCQREZJfn8Wviawba3D/tAGUMBxg8WZzqoUN9Z05+Kx49oaD7ABkqcWbnbzdF
l3bA3wMvNK0VNX45vyB5tN5cqAtxTx4p/ZiQ1Pj5BtyxLURYTeew8ffloS11YTleVYQVc4nKT5Di
6Q8pbL6HEZNrQlQM4OyNn9YPiYak9TrZPialMVghwhzwWr8Gdlr69nPg+qn1vKGZbqeUPmp3zv4q
xlJ9jzJcK6+zjOVcNS98UQwjWmetC9hy1MUm69a4I5e+/fz7p29PJSAjLeLCU8UbiAX62GKbEx8C
BDXXfb4V7mrVQ9esM+KUq6ClG+a2WLhFOK/Jkn8ZtWNqrXCicBHPYOsZH9XM2F9pBoW509xSEWNT
QILy8iC+3LXPLKd/WkmZtMzLiWRvBWryipacXA+XqDkyj0ioP5ocCnyXO1qaDsvBFcMOJrEtnfrE
dU5FGDT3ei7d3eXWF4ZhIzLdOvUpb0z2hsDxKY3IqT2nOlyePmaF/D7UKHS63NHCpNiYTF0kIe04
nx6ryhGxH2qzrQEBAR4z0PF1XVguTVXXeqAPmh79vrnLafuzR3iIpXAVfwjjNgAz1yimKIA0eyS+
BqedC47x9DbwQxGuDODLay06ONvuk+e5Tg5tGuUPj3neOPuCJ+/JNMx7PSMNJdfHsTQVloPnkBob
dZurx9zP281s+p9gBayfoNYavFw3E5aHp70z+zTDqzjY9ZH4FnOZ/gxrKJh/R+lwsMa/vnT22XjL
Oph1M/odFq8enK1/lhruHegPs9R51w7UiKvCOPfaj/6WKb/nov95eXgLLmlDMNtMEJH3TX5qddO2
m1yF5bxBoSNo5S53cD7i/hPcYCFYPg+IZaRclaRvFQEHeeGMHxq1Vjo0/7Se/7vVWbXJgHC53NnX
o2E2CyV0b/IhKgr5VxGSE8NcxREf3ZUl/fVaYzbYDhFlmotZjyjAbd4BiJYb3xUvMsHkXPf1ltPX
CeszryLpm1JVeyxKHezwVr8G71j6fOscV13acK9vx8ee4/RuEx868+UgDs7kXSXlwZgtqUxcAuZx
TC3o8SKEmOe8y8M8TuztOvtYzk7HHuSEchoeWc2ab24K8M1GImm4ButaWj2Wq6NCC9UQ45i+5bSc
TjMY/jepZHzl1vn1jojw9s8dkfTBCGEXoR7dpO39dx+PffLO81nyzYdkG9vjn8Rasm+pL+tET6HQ
F4hgNm8MOp9nMu5643tDvstRO7UbguyqVAAm3HJu5eDd2iVEI3pz/6kLpKADQvlKtLCwYG2MI8qt
w4pWTD9OdTbdOOOIkkLIcX/j5LoXDIb//pwTnWGPmCBZ+dZCZmOXD8Q/4Zh69ebeO1xes0uDsHy6
/z9nV9bjNs5sf5EAaqOoV3nrdnfi9JL1hZiZeChqpyRKon79Pc7gAh2mZX3wS5AYCCkuxSKrTp1T
xCkpaDi9Mg2NoCTPPdfcQd88+t4juuetPOzfRydjHJZxCxVD6KTR5rMJfCo2OvaFAdFyp3mSG68B
E3LbjfmhcSY5HYK2RNCvnooc7AtOU0POJxeNSkIuaLq7Pu4FW7IhkswNUogzjPqES5jYyCKuDg4R
a2m4950Ks4V+eQwINfIC/NXzayRURHhEgV+QjHz+d2w4yIj611RJf+VcXlpD61zooG3tVqWDsZg5
ulM9QeGg5j373EwaL+XrE7Y0JOt44Hoa/NDHkBDQLDZ50XyS8unXDbbLs2pjkGLEuxcRquvdLY3J
OiE49A65dkh74s5U7aQBsCDXTnfvj7Ne2foLhxCzDgde+gA+o779IYcAyS530x+kRQ8E6ikJcDtr
PHsLO82GTFLf0VMw5frklSFJuk4WSXNxbtfnaal164Tocj3nbpVORxza4abO8uJTyB3+43rrC1Nk
02CaqFKDQp7x1CHTcOgcGSdeyvtN7U7eU8pXqRKWRmEdD0ZNQF+W9XDKh6xNalWS7eCvrsDSKC57
7O1dHyEC7TLiHAmtxF5wCua6Kj0IaKqifDFtV8xwwUJsYkzlcFT/I+1yHIcmSOp53KMg4o7hMN1c
Du0w7P4GamYlqLhgH7YIMK08DcitgbfuqgrB+vGSvriEnpqZrozn4gL+vBnDnf0+bbWTeoPvpvo0
xhkCzwH/GddRsYPknr9BDCpPYgJ1+ts2mmXuxvSmDwrEEfJAjq0LYQIXSSqvHC4CZa1G/XSVEJCg
3aRVz5jNrGm0hkgsIhcn0lP/AEay4msvUTxyfTQL29lGLkqROQPS6+QEJok06bIawcHmJvIdeFLb
4ufWdXyPI+QSV+2Gl32IsjCcJ5fLftQ4a5TGCxvMhv3xuY9RyokcA+SynXsFLkNWV8gIugDiXp+l
BbO0cX8AjjteYbh7ClyAIw3QpJtfL0mGCvGHeFJsxXMtXT5sxWajUHgf9ZU5Ghr+kJisjXE7vR/n
VxnXj0CoHZDl9+68yheb3Akend5J+uzWS6iNDVR5hSJf45ETnwpkLKXat8Itdtcn8d18HnaD7ftn
0mYz6qGPQtUHWjC2HSMkHTs/SkwsgE9w+XfEL/frL/KFUACzkYImUhxdMkyncA/I0n+ggXuSfXef
x+Ej7cpswwb/IdDD02BWMedLm8U6IHQngGwioXM02RAm5YDw8cgG56GPSp2ERNL76/O5tO2tS4GJ
xsAMOQRYdR1FSTCPW+8ylz7+cr2DhYHYqLmcTnR0gZs8ca/SCGIiOAfgLttHovoH6Y01QOrC4W3T
drIYLkeI+f+PoJ4+5jKArkyBuxqwPncOZNy+Xx/RwmlnY+egfVx5fqvJCcFl/5FSlGU3KCtbOSV+
ZVfecUM2cg7lnT1qmdrotc5rd663us9BgZnVdZBIyNiqH0rDv98BwSbqb7qFjOIzB+7TqG1lNMSA
7sHAEVMGaTyomL2waCLBR0aNV46JGHJN/h3wiKvypMoYbdtN3Hli8JI2lXVKkr70S+/Gm6ANpTFI
qRQQxuRHo2vzj1RTj8pR1H2tALUXtq6NoAG4IxQkztqT58vmGSWfn8qw1vscrPF3N610YB024KAP
4C9leCLOMP2t0tjxAF5EwON680sDsC4cfM7GoS785mRYLh5Ii5c6gFzyMZojf8UXLO3VS9dvroIi
bf2sAKb0ROdqEknej7NM+nSsdteHsNT+5fc37aN4GBp8VeOdyiZszT4YwTv1WjBAVlaSvQtzZKMN
deWnmcv5fPLc4llUTrYds+EJ/OZr6q1LHViLIBoKQsWs5UcxELIvIbaxKakWScT6G+OINgAEkQaG
YDWZT13vFTvGRud7BcaptfTH0hpYR7iKHS4hsAT4N0+nE50I+xd1z96KDSw4XBv9wbKgAWNWHp4u
es06Yp/g0VGZ2AIIRypcHPC093Go9CBJ3F7fUwsrYte95VM8hVPuBqcynOqNN+sXTaL0U+y0q+D/
BadkF5Nw5ijWFkSeUEOuywPNvLlALBw60ltQPEK7hTSZPDaCUGAtyVyxu4z6xPnIJkJ/BL1wmtfa
MWX+TfFR6S8om67GbxLpJ/XBL8fZvzHSYYMdzQxU6NgH/KNPqjT7OreGglMPbJ3S+6eZvZ7dVIKG
+I113aBjNLeooFf/XQOUrh/AbRDc/Q8n0dKqWruUgaG9aWtPnUhjPnPEJve5NP6hoZS83rRvbESP
ZAPIkIXbnCjHvun48JRLMu6gPbFW1rowBhuvk3t94COyWp8QLPZ2JcqnHgM8tDcZwK4rkcOFnWkj
dsARVQYFuGtOYoibTW3QcClpmAQufUlrkn++PlcLZ4aN0QGtkOBj37kncEOKewbea5kUuexXlmJp
FJcJfOMWBKLONEuNdwqilu1YlJlNIDQBN3xFtpCvXiulWrj12UgdiQp+Co4KPKl8lLCO4CbcaiTs
chT3z38NfWPu+2H1JFxafes2oAIAxCGcjNWv5uIeFUr+vWTwFAOv1tCKS8tiOaM894nOUQV6GsGn
jzqkyYmQKYi6bmXZF0I2Nt2oAboeDBiFd8orUAiWuY6+8yn4QfuQ7mNVX1jY6DF1ujUW96XxWEZv
uAh96RrccGYjH2mv8ZaJkF35etMutpk0S6OBlwIt5amm8oRnLxR9kHG+3vbCFrZrNmTed9wMeOmh
jC7fk5xkgJMMwTMe1mwXAVi7FhZY2FY27eU4ZTGozYV7Umwo6i0poSq561rpQtGK62oN2LM0nsvv
b0wSogAF/Lj0ToboMKEMQYCo7Q5dT4J9OMzhLeysjNn60wGJiwmASvdU81L/O4rJzzYzkWukYkuT
ddlob0bRhWAZrP2YnEyGJ4yOS/pXH2Hdm5x2K8+KhTPFZp4MdETqEVVyJxbidoPivkReDOLyIo4u
/0LRy1o98dJoLHPn0dg6/VxhTRRe9RCeJNsQCzPPXKzc3hYM0LP8ehBUbUOQ5DoFBlHgVPOTb/DH
dRNZatyy7qAsMz2VvXcS0m/NjoBC9WcWq7S87fFiAwFBpxUVqsVij547PBHUZ30fUtygr3/9wuTb
fJbBDJ2Pyin9k+Sje+CDKyH24mVxtHUaXw6H670szJGNBSxz3zMmjOOjTEn2d160KAwomGpXABYL
m9WmmyRjj/0D9PSprODHlevW5cbUAiqB45x5Wx8PjrtsAA3T/rbhXCbzjf2VVTW3FLedE8sq8o2L
FpBoMCR6azmqpem6/P6mfRrnQal8D/eStC8/krGdsj0odYI1XM/CKWjLSXsA6JLCa/z/0gggcHll
bBo/X14ws7z1EmejBOuej6DCTv2TB5HGEhjZavLA7J2551ig/DbMIZ7yetuCWAY+GgbxgaDPvoqK
+xsFvewNj9K1NMWSjVgW7jlmjKA7gNNcBt1fHQrAzgbVZLu0yNsVM1zYwTZKMHAUwoG8q06qcmjz
UPa1r3c88g0/S22miiVcpqjsmbp58NeCkgvbzEYMMn+YwadP3BOqTuo99H6zLgkdxv69vigL02bT
NXotHYUaM/+/mGfO8JwahLxLZalus0MbL4jiPlPnwpVfOUsjALSREfc3Os0gin7bECxD10PVcxSQ
wgv2sknG3BF3Xu+AJVypbMU3LdiizdqI0qK5CAsX3g9pinGMP9Qx2DODiH9vXMATro9jaaWtS3s3
pDQdyDifUB6q4w33HR+JvLoya3UkS/vX8uGe9qIK0Qr59deNZMw6//FypQ5KJFvdEMmqfhyGlcfh
0r6yjL2GnGrhEDOfiOf6W8Pof/FtXQS35b9tcGAJBmGUxnmYLR8FaJfQi3FHb39R9ioGkAncsiaR
jQos0xy8lagmPbFIm3ue0pknRQ3ZkZW9+/6aRzYwUPGGizoP51Mdp/FHkBvql15Rtr3t6y8b4Y2L
qh2X8Vbn2VeDoqtDLiPe7AvF3ZuYyVlkEw6rOk2LkUw4m7ys0p91wyKAWgrI/+pvt43Asm0Q7kFf
CTeHrwIBpaMCu2eDWy2p/7ne/Pt2DUWj3ydIV1EReWk8n3x/ortZTX+NpJ+SAK/mQzjdmGaMbC7M
7lIc07aFezIllOz3dUCH9sPkdIBbXR/H0jayLLur3Kx0nab/CmNjDxDxa5+y4EbATxRbtizBuIw4
c4hi67KcvgQBogke9Ck3Rd/cdFpENhhQqtKNA1w7T9I0PNEd+zTOQh2iiDYrM/T+eYS6vN9X2huK
QHhasWPddM1Oqeq7h2renc/WdupSB5c4xhtbk1POUEHK26+8QLk5r72NmLLqkgy7yT1EzDLmMW05
Ko4b/RXh60JuQEgQ68SrSfzp+h5aGsDFRt4MwGjwlYORsv2qPde7Q9DgkVV18TiZ4Hy9g8tM/Jkt
jGxc38gyNYJqEh0gWHQf1F6YfhyHIkxfQfHiqG0ZomD3M5typzqkLVkLJL1rGxGzS1Q85ZO6m7wO
3Cf0lbpZuwGR7Brl+lLj1q0z96qSFoHfHcdUtglh8Rcf1LIrzufdFYmYfd+sR44FcZj3kBeaHUQu
OBj86kv0cxIrOfWF77dvl0qBX01B1fcoijza1nzsNkKlK7empcatHSs78N05QIwfRQp266Di3x1y
26GEybG2K4uVpIgUdUc9uQflF3wn+uwVjBRrhIBLX39ZlTf2cAH4/jf7IC7+iSObblIfoY/rtrDU
+OX3N42LcADXeJX2RxZPxeM4O9+7PF5T5lraN/7vjedZCtDUHAOQ7Gc/TTrWGyXav4txLFZ2zVIH
lrtREA9vuMHGFHPx2iFLcs+b8gtiIGuBraXpsTwOgXpNB9qn7khmNWw0jdptc1ni2ybfMlruVM6s
eN5Dkkb8oDQsNsW0Cpd7/9P/uDEiMx5BfbCQ56pVZFfCp3U1Vzd9+R/XRdzfKZgetPeA+3UAgeJe
ggcgaPzg9frMvL+wUWxZLGHNMAfU+A9lWreb0gVa3hiUkUwm/XlbD5bZBgFEL1Bv6j+QuQuyTZnl
o9rkIYJByPUbZVbc/dIqXAb4xr5MgfLnmY7eg84DsRkp/97nq6DupcYvv79pHCkoQMbnrAVHEAeI
ZYhSSTY5iZrVcubLPv/DVUZ/XBhbCrBqD0KfFPTk6fPUgCQ+y92vSIncz10KTgYu74oS/PAdBfCv
8pGqQjHbTcd2ZFebhDn4PXPPdAJE5F0/Pswsy+TeUai3PF/fBJft9N7wLPMGOAxo7jTCBIaIm94X
ofOz9ZsvoZzpBsQa30p/rbrh3Qs+JtIy9aEYMl2DFVEksUb2M+2rIumFYvekDB8JKGVX5mzBcOzr
pSBtDiCzixRbFeenXFXFsWDu5wDQxv31OVvYdHa9CbjNByC7C/QATwHSe2hyb0ODOqPbmrcsH6iA
3ky1i4lqBZ0T2TRiB+qrNajY0tdbZk+LXou5D/D1iMN+BuOj2faZXpubpdm3rH3IgEnOphCtx6X+
kKY5vr02HycXg7hteiyTz/DyH0WcApfke8gg7BRz0v458LygvKnILopsQm0EYWgjgYCCzQf0PnQz
sQO4CqBuz3NW8kVLq2D57b6DEKWrenTBWTDdgb9HvagCLA7XJ2lpGSyzrgJ3EoQwP01QWhsAvOXw
Dx3o/8+z692EIMIsWQZdMGcG31kWpUnv9lD465wPqSjFLWmiCOfF7ye7rocW3JIgtkCRo/ypMyc8
+Kjju21+bBbrOvWzyNMMrcsZCNYqxQWhK/MaZEh4RKzRMi4ssl0YArEwsO6nExikwqmAeJKm4Sd/
rtfQq0vNW5bciVKXTtSALQUQz2cXWgVZUqZhsEb5u9T+ZXP95lxZy8baBxHX0A10lxqmkr7lZCXS
sNT85fc3zRuA9FQ1DkGasLSQOzLmr8RDse91C1hq3bp5x52SIS4C+Hi/8v5yGC+3zZCuQS4W7Muu
+sjDDPIpEPAFN5jy5kQQIY9StPcXh3bbvclmqJ5YFTR90GHzNO0MKhy3YhuO6NVtXsau7eCTJlL5
lwMomnGtBCWiuyVU30R7iuCQbb6krZ1euPxnmpd1gvu3SQoNDRiVrtbaLayBXeJR6w7COX7IfxZm
6reRy7N9ZOrsENTau83T2+UdUKt0pNYEFuZ1xafG98ODAkB55aaysEXt0g4UXHQl5G2wiXzCHstC
V9tgdtYKbxdudnY9hx/5l8JejdYv99Uy7D6AhPxBO4hajHN1KOlacezSMCw7Fv2s4178OqlNJffx
MKUHCiHRlY26tMyWIStZFMDRGLgy5GHpIyhi6z0O7nofdjcJaGCzWs6YIUfl5pUeQTUPZ6B58IOI
ckjmrr8JzIseLH8cBdnAWMcxCFpjo14w9d2WQBr3+abTzqY0FmNkXMhw85+ljF7HzJH3LsvLW9A5
UWQXY1Q5gD4S2rrwAw7uWER0E8KdRdGuXUkvh8I7jxC7DCMAEf9QV02AiLC8q6HBpEZyYEG2G+Ww
H+bXBv+MomDFM1zc43u9WfdrJqLRxFDxgt/pO7XVIv4U52n/l1e13m5UTriCsliwC7skI+gGBpJA
g36In+ZbBFJQfZji1XPTktscxuAfcMdAXU6PDlKeiXGo3jWgtN/e1rxl1QrKi3XYg2kUuoiIBXDE
6L8HCFyt8aUtzY5l1p7Juds1YPVOCmgqJVUzAkutxU3QZOxZy6TLNu6QejEBwlZQ2ym1m38uoUDt
7yImjTzcNkeWVUuO624+FeNxNAA65IFfdNCYrszX680vnHw2RWOezsg/dsgDyx4pgLGDUtwonb0T
5q/XO1hYAxuln2e9isO59I71EMUbMKKbjaMQQrze+sLn24h8CLnTtEDU4kjF8MJqMK3wUH/0p2mN
YnKpA9uQ42YaKjzGj4iQjEk3X6pUGjGZJKOpebk+iKUpsu/YFeTFs5QMx3LsxM7LowIsUeFKmcpS
45eBvbkB13nv07Yyw/FSbX0RQUaYp/x+/cOXJufS55u2mU6RBskmvu8aXx9gaewAzcRnyHOtqbRc
pvmdc9SucwIhBcqeXQ89yHHvyScuhzuF4LMXInKRhiuejS30YhlyTQcQNHVCSRQHy7vWyy/EPY+g
hNt50XxQbbRv59uyJJFdzxDmeIU7oKAC1Xud7dqevUZOfNtV0hZdiErq9Wp0TJqIiY9QOakQusin
FRe9sNp2FQNYrRFYlWpOE4CaqyQo+B3FHSYJwTV8fT8trLZdxUDAkTH3tYvvb13zVAbDnUOKvcrz
Zzqo+wycc9f7WRqJZdRd2GQeWN4wElAaiU0IrqYN2OzopioBo73ex4Ld2XUMVVmBe2CsnZ8g2Adx
dqPVsXdU9e1660sjuPz+xvIUgGE12AQxUzUYWna8GrtDOnQOiJHpbVcLu4IhoI5fTjXDJLUNpAlD
YKc3Ii29ld20YHO+5ZvLoqtS4k1oXrl6V3rIooPGRJD0LuqqEOwJ4cMIcvPr07W0GJaBa9WCwab3
0BmY/4LP5aDMngLlsLKflvat5aPhMSGnWAzOTyjuOiBjyPTeVa06jGL8TNLW+wSi70/XR7LUlRUQ
C3MdhGSGUFUCek3yuTP5JcKdTlswgnmbYVD1HgC/NTm+hd7sMgafRtyYgqO32WR3gRE/QOm8u5zx
k+fvCGlui1TaJQ2pGPpxrFUuElKTcw3b2QzZrUFEu46BmHJK8Qda77VxNvHMm40brD3sFq76nuW9
acFBqxo66bmcKElkXwZ5EqQ9CFAhlLLFxsvlyjZb2MV2BYMesiBwy1mcUbDk36NWqZwTNjvICV7f
W0vtX35/c6iAvZNB2SVwj3manZRXj0lfwU9db3zhxLKLFyC15nctZP3OiMnxQ6PBAJan7FLcM0a3
WblnWbkkQ1B3Ae5q48i6I/Cn80foMa+BrpYGYBk5d6CsEakpPTMDBCLoVcOtacC90oblP9enaOFI
tFmNA0W07xucVEj4hV+rzN/wevg4+8NfsYpe+7D6As6/8/W+FtbarmCYI+8StqHinJpO3ePElS+1
X6XPt7V+GeGbnWTSouE5tFRFgqpxokQCOZG5iROo1MX0tuC9Xb8QZJS6gg7kyKvmYexBHjR1q/fO
pemxjBrXs6FrhAEG8UKUHBQ9IkMUIczbpueyxd5Mz4XJaYZgK5jVUtybxyiWL47Ib6pEiqJfgkRv
WmdF5ExwBq5IkLouHqkMDBSnIz/GlZN24B6+PogFe7ALFlA+YEgaVNkZdPvVRo75nocxOVbTKqPK
0iJY9kwgiSDqqq/OGiz/CQrOvN1wKaS8/v1LrVv2TLoGYTKjs7NqLzw03YDUfsfEja1bfpq5JMxR
mF2djZ6L7YSqgSeaOdXKRX9h7m2oWJcKFFdktXssifC2pa6+8ML9Oo16LTKz4NRsoBj4nca2Fyw/
9zNnSYs4zUNLgwfK3eFTXNRghLq+CEsDsW7iNGpkE6jcPYoLeVY9SbmDR0MwH0wEt/VgWXLgIs4X
GIcctWeqHYTV5zvh+8cQ7CIrbmdpDJff39ibUw991kdFca4z/qGPOd2glOrfeBLl7voQFnaqXY5g
aOeHTpzXZzxa6r/K3vjAygI8uUaVsTQA//cBgIaJhUJE1fmXULGsYWeRqvmBVaq87YJnkxbLfG5q
MXXFOQBAdp5avvsfchy/3gzvRAlsauLchWrMTIPpWCt8+N6vka7PksIPRoT+xEVd7VhW0zg/qzYr
oFY6DlNhIMUX9W2zk67Uwtu5ogePxGGEjFWJ/ySlKNrNoDOu/oIMaTN/DJFNR+6cZC7gn7Qk3wQK
dUAnVpRgJ9+6sVc63+UMbWxPF85zBu3M/JsLFIRbHwmug+nBg1DjDJQNyLpDtnOkG4Oap/RGt3kt
shmK0eCu6ONsDwWuyF15Ub+/tNQuONAy68qhr6uzLHS4gWqX90llo0n6ultTJV3qwjJhHTWqU07l
Ho3UdGf8MHWSyg2aD5jfGzOJ1C49CPsxhqQkGc4zC/l29PmXykCA/Bb7ojYZsamqgUKhzz1qPX6E
uFaxqaZVysOl6bkY9ZvTAaz8ilRD6f7KOygfpSqQnr3PIsgrXf/69/VCkQW1zNePagcCnqoQSRab
/EnJ+BNJJ7LPiv6DEhKASuy3ra/SYTeEzZSEahb3BtC/jUPTU1VivGRwNiTL2c4t6NYfwueuGMzR
hdbMijtcmgXLlUN4bWbYiMN5qkA020wTO3jpAIYCksqVVP9SF5Y/5xSFQeAfKc9B5HyBiB1NMoIC
schHUPj6TC/1YPn0yTVT24hInwu/FB/lhUTUmVN6BNv0Whfv+11qA8tYWQjXKer6rAcQS4eieggd
jz1ERQbwJAe+4PpIljyKNRJoGE5FDPrCoyyLZ3qpfOmq8fMtbVO7hkoWakK1XJefOwfbMQkgTS73
GXT40psi2tSGxjEg76Ja4PaMkMEn8LeOSdysFr6/PzPULrvwfK+pHDkM5y6C8KYKwaHXeyjjvz43
CzvIJl8OwIk2DDHR52BgEFns5SnIQAMnKFvxs0sdXH5/c9pEwJk7oFDR58YHJ3zkTh+LUXXQHte3
vePpH4TKYJ3vRuXhYqsi9tmpIu9rXKZYaCcoAG26Pk/vx50gbPz7MFjemdntp/qcc2RPKY9Q2GtK
ekSGu9lI2r/EE9E/r/e1tOLW0RQ4DMp1rirPU9CyB+jBZmSDK9YY7W5r3z6XBhGGnlPqc2tk1Gwh
Ezr9M2eNf9P9FuwYv08VgURhBjmA6jy5/kMKJuB9VcU/Uw9O/vr3L2wpGyQXeHUFQHBRnXPJfwYx
mRMKsr7k1lAEtXFyciAgOQ+68pyxsDqEISH3YnCLw/XPX1heGx/nqhTMzNyU57on0PWJh2o3Cb5W
Ehljlv+8edLIel10F6IMGcNXMjLC86JKPAXasmzvaZY91014D2SBb27LHdHIsm6TDmWKZ3B7lgx1
c42UP6rOf71tni7z9+bk6EiUx3TAModV9Rz5+U9Go5/Xm17aQZY1Qz22NFM3lefI6YZfMFGKet5D
MYBq67YeLBtGVANZwla25zKnIKpRyGIPrQQryhrJ84JftoFyolatwW22PZNBnlIdPIdj/9ED5skJ
g5X7y9JGtQyZsTqqWumpsx9FEPWLBcFbI7wtA0L/wMpB4bccp1mfUe3nfaV5bJ5mYdTLTfNvw+Sm
EPxjsQjVWQ6j3NKUfomjYAQ3tVhDoiwYmo2SA3IKOoDwBmcnde7g474VRXeHi9cH3em7Oax/Tn7/
P6C1FhbDhs3Nc9NQw8PynEfZdJobEoPbGWLP6eb6hL0b6o0DO/vlad2gqirznmjOIDired1OJGEU
l/A8YShvl0dKwIDs3TudceMHFxr11Zpk1LubGZ1b1sKjomKiGbsXGjn9Zhyy/t5Epdi5dKg3jafX
4grvTiL6sTwfNaoPm4G1L3k3XWBJTfzoxM1aAnFpFLa9COihAoRGPyJX7+zBbPHKe7yu8vZC6+9V
X64v1EIvdgaMazllsiX0o/JB3cdDSIPlXgfT7MP7/0GaYGE/2CmqsaF+18ydeun6vBBbUIpG6oF5
inRl0rnEb78FwCeWO9XJhk3JHKLyfnt9hAurZOevAL0aQYaVti+eW8X/0g56kduqgDj2ylZfat9y
Wh0GkSKZx55EEbH7vAbJ09xCUPy2r7/0+sZtjRGY6GVXqRfIK4v7sUvVoYCayUqS+l3PFQd20gox
0NEQxdJn4oTgzJFDEYFzqwq3Vcyyf66PYKkPyxpZhcRx38nsmeq6/2HiOcANK3TNv+A/E+yWSxwG
YpmiB4LIqHLq6WmkdRNB3aed832b1aLZFjJuov31sSyttWWTtJlJE+kpffaqIPzIm9wQVNDkzev1
5t2FubKzVshnlHHqSXHiPen9BDkU15B75akeZG7jVGTNo8po91qDV2CSUDJCKfgWvORVAR0Wkvmg
q2TVTIpD0cq5ho6N6xcR2cwITtQfoBTT59OKN18waJvDCwxtPMucTjz/Yi8XUnylAJLtgnik0J6/
pA3rcNd7Klyxg3dfTHFgZ8NGGgfOCEN+NqHXfew44leyArqVuz2Yagtopw3FbZqA6OxyWL4xOop4
aD9lMAsZwJVsRaH7PgFVIzJ81xd6afbsM6MM0way8OTJ+LIIpr1pqi6NdxoFsUYm6VCPEduPclLS
21SUe4j1VKmX31RYgPFZh4rWGYDBRrtPXKfF9NGMYo624Ofxg7uqCOVaXfWCb7EzaFDSidqxUs0L
MdL5XsrQzAcjRxYdazMD+FzVk1k7hZf2h3XKeLmIOq8OgycKrOGOBw5BCLD7u85G74mNw+e+XxW9
/DVNfzyKMH3WYaOzuaFlWUVPZV2CCZ5MXVdviB8UtNtoXXjDsGWlIObJ03XQF5uU+3kVAC0z99k2
YBSB89IJh26PlKXfOhvmsS46ht6UilvCJPhC+5yqWdp0deW+5BF0jlU2m90Yt1PiBgA4X9/CC0eV
naKTAR5rLQqxXiAx79wDfXI5rxAtu2txo7htGHaWDtNaNB3PmhfpCUD9Gxy0zQQd8sx11i6qCye6
TRjG2qH3By/2XjQO9ycdZtU3pDHXqsuWJsk+SBQHQdwYmhdwXsudnGq64xQ30Swq16rwlnyGrS8K
EII7g4A5fy67vEz4iGRv6fsoriYH4gHJcfkH5KT3PFLwDvDr2zL1z7/+ojlcPdSXNzPO0pWjbcHo
7WReDW5vl6exeeEagGI26m8om8HjIg2iJA5v3n7+70d0LYuMKUW9F1L2zU6IPn4E7pRuB9UVK3HY
pcWzjhQewsuOYVS+IE9ItnkT4HhExlsAmsaNXGPBX5ov6zCpiziaRxR5vShm/G5LzUXqoOtSoJ5y
0Anq3VCpNHy6zWitcyEws6pDWvEX2o8fIUvU7rgD/9lXtLu73sP757BvR8fLGMyOSmv+ooNa7ssC
kU1R9WTHSPA8o9ICRcDmJoRG7NvJv5pBIWgGjcwLc8xfCrSih3gAO0gVk5sKINHDZZRvLgIldEIN
8qb8hRsHFa0oaErTTZzHWb8yXe/vMd/O+wmwPgODiAVBtrvalCEeeIbXzmZuVxUCl7q4/P5mDCye
SRl7VfzCETvfd+nEt6xq64deutPKKN7fw/4fvGNsKEXKuvCJllP1Day3TMXJWGgZi01P4oZ8d2IZ
VGtKdEsjsmyftn7YDlOdv9Z8mPCWwPGiIxAhOQLaZNe38fvSQ1h5y/iR7EaGMPPlq1Bt88prNbUH
qYmTbaBeWjuJX+Kc0Sire2TpBBC9GYjMk6Fxb6JgwAdY5wIfZoQr5lq+lkFQPIim/sS6Rt0VMV15
bLzv+cDc/Pu+KKVjZuTL5StrcyjhaZYeM78aVrbEQut2oi9wOjiiOJiegWNrfioNtVKcp+kafmep
efb7x+tMTghfSfNcd2b6wWTd7NqgS2+bGjtJhor8WUMqtHzlUZ7lST/XvEvqur+JWSD27TSZFn5v
YhLnr2Nc5MVGoOim2NISCcskbV3drryZlibJtvy5Bmq7UPEzAVfiVrG4uoshsHLT5cy3E2XU5biL
ldp/1pDP/FtnXXcYQU5bJ9kk6hV4h/er0OnPu7b/R6bML6QzSkafjet22WMdjFV1kDJ1RLEbBLbB
j4y4KgeVdDAV9zkFJ/lGc8AwNaQ8I9/bcZH72YE4AQiGgikLTcIgyE7vJTDTFPwdJmw+iP/j7EuW
I9W5bp+ICCFAiGm2ttOuxs5qJ8SpKh8BQnRCCHj6f2XFHfjTMcmNnDkyHHTSlrb2Xg0M5r2PONAm
idjDtrewOYDHk+rv/XaSnG10k+o9XOry7IBNs2/gpkW99DFt+vjH4Hdjf8cL4O6nQGr6aKMiTA+o
BoHn1wI70pxbiG7yk7YFmToYi6ewSaiDEpSPKbSk+Y0CWFXtWekFyQYuGizGI45JcJhAjDshle9/
T2ms0nsRzeUPHuSBvydNoqMDI3Ueo/k51/4jZ1n6GT66fDzWTUP4CUly/Ar+eGh/mTlv5DcD1e3k
SMoqRDKYjC37aE3cZb9U0odTuwHmB5ubLnrT7pVfBZCzHi9nNS2B+GI9tCl2LI/r36pTY/MAjg8O
VDzuukem2ugJzXAzvuhK2a7d07TBWwuwjouP3KSzt2Mgi0w/WEnr8lhLquiwV2BG9tNWQ/aUHwD7
75q7NJsuIoCTAHaNqlFMP9EzGKJPLGjnz6yu5+QgFDBORxHkdNxPSRTNB+DPMahSloW4gx6b8ndh
QjXd8HHuvAcJyVAV9xsCNab8MCdNk2+YzDBX+mKcnizORuFBDbVOGojat3OrNqagJJ53FJA3tjdF
EKkjF4EYDlKNajRb1Y9RG2wmXQ/h4xiabty3M4Br8TgO7K6l0JnZVJDmZhsaIlM4ZpUsFJymJv5F
+gV8lEa4Zv3LST9jTmC8v3ndHHinVA3z/E9t4tzcw5sKSg5Aa3bmlIsh9TAj+unbkJn5D2xY+3AD
s1qT7oYMDjkbmBx5PwSMjmDHYGTbbFnj5cV+oljIHk3vi2HX9H0J8P4Y1c2OtRFNgEWENfIxi/Px
BOsAaBh3VIfoQsdj8giB4HzaBWmuyT+MQsbqEI66kQ/YlFqyHWFSY383BPorW6E7TFcx2UIeg9nL
9e8akgh/ksDQraeiXN1RIEqmj9aH0cU2nLsYh58Cp8V7O1kv3XWmwiuq5vLNuoSpbjP1QiXbsKuH
baEYa4fdFBRZB6cEI+020gNKIuDpNj8AGgQ8bTZ9+Wmuiqr6Lhq/J3dR1Y0h3hFekhtiLls1XE/m
Epoknk02nsYpYV83Kmh3E+maf30s7V95SWz2kGT5nO9QAg//SGHxQ6rn7FnGedVtGss6empSXxLA
GmKdbys54faiZVJsqwz/v8s5pMvUJuCRfuhsDi+jVnH1QkY0UPFAnMlTV/ZVsR9g/yHvJ0EnchhR
1n3irTfndxAiDRRiTJXzYwPVyJBupKmT4HuXRP6wkSBeNI9ziaaWN/ua7jHlq2wXJN4ELCDE1b+1
SkDRZ1AgNR2TzPTxfWMNagppDv/wjS8aOu2lHvDwgZn98NB6if5a5hcl+bSFRvMOrktEbz1wos13
FIb9/qtvaPnN5r74Cm9wnYDcn0PgLKuB8TpPfhmAXp7A7nIsNP0W+345I5GQMzt5nk1vMkrEbumk
YiC8qiaDSedzGElt94x6SbCThW3MAUBCtQbhWtotnYRLSfhbhmERPOvcV2pHIbCWbFllXq5nlEuX
d9KtEOI/oMv3yXNaRmDjoebzIfL8YWWjXEiJXRCDhqOgTroqe2HwrdppkDnu+IWCMvZxsZISL7yA
C2PQgfGDwRbZS9rBtYFcTtzNFNyY07swBhKboJvDOgDxKixfArjmHvskGCpIq/c3OdolgQtmYJmm
sOSoguchok1zREz5sVSfPDXP7e6mUXYRDBBh8FE/nflzQEHahnhI/mj7dE1m890mMV7gMjRvjnKS
EdAQmpE/T3Mz7EAX1hqrHJydZkB+0Ra0pNhXcNscEr4mv7R0S+esxbVP7WWHfiah/Qw/0eNk4F1r
dEg2WOKmLZaWXR+hr5pZO618xKXJ7AR8XrV1L3I/flaRzM2eaQsvnpoL7AVDU5m1StXShHYCngSE
DbDijBHwGdUbEudxcOfRRpHDbZPBCfmJQ5q8B+zhWagmLVHUCbx6NxA9/7np+i7mIYzSgsmpjJ9T
CDI0W07mwR6ymERrir0LxRwX9pASDsUQIczZDlG5z6WiPy1k9T5rNPCPCn29djdEcb5CyF0YdhcC
waIgrdPU4G5R6m9MBtEG44F/HYtVEdzL8fCd04QLezCTbJN4CMyZi/SPHqKw2cAEXB/DHvIZ2TxO
u9E25KPPxHjjS11e9k3IEkBqiyrPzXnKapjwTggS0wNEn11ue30aLFRfXNdnW4opLOG/eoYBfLk3
ffekeBvfpbR9KsNbg5I5CwG1FzO8gffn3IebMI8gEu2PYO8hXFbCfmGpcRWELqJxUVwa/5lihwEq
AFBI0k6b/ILasMCYb3hoPvOpOlYiWTnDLt3SWQLqsqpM0+b/75YkmP+ZfLUVPVbVv3cMOxjdKx/U
O8zzzfXhWlh2/iMzFJVV2iUjmrjwBIO1tcxzvVewBl7TFFyII1dqaKIaxjplMZwhkDRPW1FEo3iY
x5ySI6SH4nqlurB0G6cEo3wJ93le9WeScfG1jaPmxzRz76Gaq2SlybzwqVy/Zx/nJObVU/Q5scEs
PtCLtMS28HxU/K+PxcJ64MoL2aoZGUzT5jPpkX97LUS3OjXspIXwecUeqya2u74pvZUN4W+H8J31
5z96Q1Z3szZRe9aT7ewzH4MYyWDncTLdKzFrtmuhohi/wLik5/9wHtDoo4S1OcTYwV+CLx1wpKG3
QjBdWN2jy1d/szQZBdhNnhq0ULI5uFeDfgpxtN2E3M9PJY8/IWNdCbOlz+ysHS2qAX7RK4oyuuZb
KtpHARuMHY3oK8yTtqh4PXVk+Hx9TJfmpZM91GPRjSXaYGdOZPrZ9C2cFpNkevIsjV5uu4WzbPBx
pH4cG3vWICB9IEYDHkB8Od0jUYLy8/WbLJWgXemifECqGkP+6jzH7deZw6qFcWin0qq1OP6H5zBJ
N/2I6ZoUMBHsi5sI/0ngKhqZFvt6rVDNl2CdjRsYM8h5x0J4DezC3A/arQcdM/bp+lsuTA1X4Kj1
Ky+d45K8QCsLFqI+vXjU+/iaHoBhFM1Kz0bPI0nWTIMWVnzXfxiCk6jaoBD3Qqo82cjC2zIPF//b
o9QNuAop7/d/0eXzZYpef8m/iId34t51E9Y0hVFElYxn9P1lRbaotE292uRVlIR6Awl0nM9T0ZMg
2aHT4M+PcESrxQ9Uxah3KuHOlA07MPWKKd5PLOD5Z15x5HrXn+5v2fm9p7tE0puFAO6Hs5KZSJ4N
vLL0mQfMK5+sTrL4adYRKg2ofij/Jw/KNlY72+TDnP4jhw4P8jAUcAy7kwB8shkG4ZWoNrFPEnzW
SNX/wM4vt9/yJmmE3la2lflvDbUmwOsjkwggmERtUfR4YJDIRqu6bCPp3edq8A3Zsa7JUW1LJUHh
RPSZV8OLl4ghLHdhV07Dl3GWKIzBTnduz2kGvOyuJqYuN7SAn3QP2ZXWG/9Irww9QJIinBw8FIEK
mryAsMDRxQUuzBM7U/EO7GsZqzq4x6mWtjDN4WmDqOunZkfmmYbdhnISkxc6YaT2Br4oU3zHBpbR
gwwH4+u9LAjr8LBpxiu5UwWj9jON45HmGxKFof6ifC7QQUxrYLHOLKz7/Ay2ZeB906wQhdyqSoys
2pi2pL0BswtMts/Af9oo2XKvH4LTGMuSfc/hGprzjWplxu68uM8ku2OTh47kLh9UT/CkqcfbDOWp
BPXQDp5h3XQRU4emMIq6goY7y4WiO6nDPlIHnxGQbbGXUy22AWNhdV8X/ThoSGOYMf5I06TxQyAX
uO2gXjuMJH29PusWstbQ2X0YaUIbE1a9TFweJoJl7K+puR+alyaozcrcXsggXH0tothUUD+PX0hE
+mYT0rJXR/QKZbIS2kuv4ew27dBF+UgmlCyAgZvvyslrPtVqUo91NhbQpOb1GtBj6VWcTUdOUyVt
BThCOKKivRcybr2HoQmgKnx9RN69QQyjiP9dBlhXsxGu7O1rncBTSIPztJW+t4bQXLr65fc3iwyD
hd3MO1GD2+EV+xDcArlNLqYGK+no0vWdHIOPqIKItKhea9CDaIgjVlSXa3ytpYu7o4z9J/WzfnrI
S6k3Mve+th0gh9e/++X7/mf5xXd3Bha9mrnAulO9zlUotyT34L5gy98QSrmp0oE7OIWIXle1LOew
fR1lX9+ls3zuMrbWqF74Nu5xQ/g81nU7gII9ovpsEhgIeoWqbhtWV9YUjOWRANDavvoJq37Bgiop
N4GBGMr1b7/08A7AwxasIEXXVa9ZlX8BGNKcNFo097dd/LJmvJny0xhodCDH/jVGu2oTG1kfkx54
v9uu7oRrir1KTFncvk5+9Gr78AEu3D+uX/rdk0HM3JNB67UT/AGT9hXwxh8mbB4usmUaGXpcN5+k
l9/ddhsnZEmVQME/UO1rO0diy7Lwmyz779hIoQguh89DdFPpGu/jhu9sonGwJTbjPMn/WAn9ik2D
WvaakvnSLHIimGdQl/BygTZm0OkDj3pygPn6fOMcdaKXqs4k8RQ3r5APIadOl+qpzkJ/d30QFp7d
zfbHvCU2MlH5CuZjozcDMxVUyor+Nn1U5ib4SJbI0Iqie+UaNtVPilimT9mYyM+3Pb8TwencAPxY
p/EBXrV6z+rMHL2S/Hv94guB4Obtls3DqP2JnlgVn1VeHi76nLnsfrHY314Ula/fZmkMnFAufHhw
1o2nX8s8lpAWT+B0ta0nBV2j225wufGblYiHHPS7qkW1CfZ3so//QA1kTcL0/XNqzNwcq46HYaYR
nh5tgJ89jcgvWcTo0/Vwc+Ho0J+KnpVH5v0DcJ48BIX4edtLOVHtl2MaI5VvX5PYowdAvqN705kv
1y/+bl6Hl3JCuo6yOYbHvXzNa2jWjn4XorHb0tMkUB5OihuJna6iKe14OKDDjO1N1eGeQv6sjaZi
p5OUrgz9Qnbhqpp6NOrHXg5Yy7mGRXXceeNDMvtev4mLxqyUkt4vbMU4gv7vBCumOaoCEcJkaSDY
4o5N1Wn+ZUQ5hH2HxHAjD4MBuXf+1rQlwwIDGYiUlshzmq6sN6KJoUryPHreWNCVzWXpvZ11gY5I
kMGckq9i5mzLy+SJcIPm9rC2sC3MEFcANWmD2mdpJV9lAD/DL7GGrnG6jeEjl38XArpnKSp3a2bj
S29z+f1NALeeDaElWk/AJHQ4NWfJH1FARipjazzAhSXIVUPl04hBDQXYuaT0t0U+gC7ZVCv5xNKn
cjZ6BWdAgwRLQ0ot8DUqLtno7yCJPsqdbGuf7PpE0F/XA3fpRZxVgYNaj0ILlroWYAZQHzJMr/pG
7Q+X8VkxSzS60v2r1/UaXo2cCXXgQH15+9ue3tnrW9UWdPKBqEgboOdtar+wZFWWb2E3c7me0G3i
I8iD4clO7P7S6Kj9AdsmO7dZ/GlEf/W2JcdVO4WMsh81oU4OXJTJIQ9ZvyXhyCCLk/25/pkWwsGl
k0K3P4DRdJQcVG0/tH5p0FwtztVYrNGxF2aRSxqdoA83JO3gn1pRf9UzuoO3nyZdnVNUOrEIxnh6
0fQcxRetP0RqVYNl6dEvv79ZKiSD+G898umkixHgvCysn6GGdVOzES4fTihLjxW2HwHEk03VqA3c
w5C5h7AebkcFVWCztmQszVUnjFWd4HAT9RNMP/vU2xlq+482CTPUyxLWbqZgEuMmo8X0+/qMWlii
XAIpS/nUpib2T8LQ+qRYhopsU3jpT1Smgo/zABDz9RstDY8b4TWBBaUI/BPMwP+kzM7bqpdrWlkL
F3f5o5r5ISzj+vDEtedvkMp/Tbv4000P7jI+mR3V5eCUolgHQ+W0tsVxEPM/1y++ENAuvVOKnOSZ
Ys1DOFQGgkHAEp5s1ZFyBwKrer1+k6Wvcxn7N5Ex5fD7TqBFdJDA1gO+gmp/vP7tl17h8vvbq2tr
/AaM3UMbKmgc+NFpQmJ38FZV/Jce//L7mxukPoGFMpDI+cZIJFlQzyiG4tvYRkbrlZV7IQpcxqbK
87CpBkNOCt7Wex4V+R7aX8OGJWW6CcbwRtEa34luDjRzUPaUH3gH88d2Ls0hypK1I+3SSDi5O7Oe
HwddOp3qgv6bC5gzEhbuyxGCh9cn0tINnBgmwPGBTVdMD7D+rrch9OQs2G7bm7Ox/5ArvaBBIqnC
U9p59kgH+IqJbk2GeeHpXVZl03teA1gzzzdoUECevpr4qaxAnGLDjQJszKVVejqlfdkkuAel5afB
SkBlK6pXvv/CNHXNstFMQx89asVRWf5JDFD/RSJz8TpCw/BwfYgXgs1lVaIf2E216r0D2AKzt6Vt
N9fbv7Dm267vBHOIs47QU2ce2wGoo4pHzxCrXkvAFjZP4mzSqfDyBnVT8yiSuHliNTTCaXmZSBCF
F6n29aaMcdfb3sSJZULzNEE7E4YlWYk8aYTSHlQ/u1+3Xd2JZRL1UvW0wdWhps7vA3iWbkcjzMpM
WooFJ5I5PFzriar2wYBQdADGCXAf2kcf4Oen97e8QeQyImnZFEHfhcGJUY2le+xA6Z/XDiTvP3/k
UiAZ8Bt9oUh6oPDZk08sbE2358Dv+x/IaIe1BvbSbZzDdJhOEYk9gkNV1n5MYyhOoou4acJmpX7w
blcema+zMzP0TUWYCYyybZsQ2C/okYf99I8pul/Whs+XD9bA2g9ylCvlgb+i+f/tukSuKCq0FQE3
bMR8oim7mICgRDn0xwkLu7f10jzNthfSB0clI5t+Kz0P1UYDP1g/1FEE7DzgqAAtGD8hwWuQxlG0
H8p+nD6CSjHXf5BnNC3Q+5cUuYaWhNmoOQHSZRBtO+7K0mbl09Cx4Tb7QIAG/jc1UF6L2ovMUpy4
MIOBK+M7BM2ax+LS6DvLSV12ZUDnOD8a0taoT5o4hJvWriW1X0ILGt6g/94WKs5SkuY5G3PheQeI
ipw1SFot7V+uX/r9JTFy6ZQQgY18ToQ4cnAR97rMM9Rx4xqQBSiJqA6HpKCe10y13t88IpdaKQIc
H5hMk0Pbl+xoweg9J2Vrn6+/ysLVXWol6PUciL7EO0x1JTcqwbbhleOX6xdfGGtXfDRM+pwaG2Hf
G6AcQeP6hwUeY9Pqtd7S0tM7S4nt5qbiNcZY5X20awucH0MRrqBtF0bZJVaquuuzfo69w8VzB/W/
R2FDuI6VP1JP7cZijdy69JEuv7/JxFuAd4PRR3JAoLO9DXP2yC695ot57fVRWPpIl9/f3CD3Rt5b
P6tOSDumnQQPapuiRnP94ktP74Sz7DTB2mrBBe/TP7YC2kp5wc+GrypqLj29E8ZQeasMHeLiSDXg
fqlF9gqFzZWtYunpnYTAdhN4XkJ5h1SiMC+H8bPwZnQbxnpF9mHp6Z2UAPjvCvYAiTqlFyfW0IPU
iDJy7eiwcHWXqAOSPIgaZatOvIZ4MxewNxJTcb4+su/nxZFL0cml55VBUHgHG4xfLqUx4vE7GGbv
yDiuHNSXnt8J3zwWtA1ELI8m6PNoI1mU5F+aSNrwts/vknQsz2Bnba06EbAMNkRDmOTizHD9Ay09
vRO4MqYEIJdBnSaT1UeSQ5gig7HHbRe/3PRN0Bo0+XlLmlxscthu/BJd9NhY4d3U7YpiJ2o5iOGB
zXx1Crui+JCSzruPYF61u+3ZnZBtI661ijkWzqTutqEqu0d/AjPx+tUXYtZVF4WVSjFz4PxODA4k
W+OjJj/B0GbvQ2Vwc/0WS1PfidpQp3aKxqA6ElmeQ5HeqVjUG0shM9fkwcpNFtJUl3BjI93ksCa5
7F31V9i4ijsAPPg9pJCAQ1QQuPGzWN8FhiVbv+vWDAgWNjWXhaOyLur1MNY47YJ3hw2ttiBwIzPy
kCF5q7jphdhw6Td1Oae2qOf6aC0aZopAMwpL4UoHaOnil2F7ExtpLUgV+/DGoPHwYhoK0DtUDLfX
x37p4k5Uc1Tra3/06yP+6lF5i/94w40Iochl1xCBFW6iszqpeqpBiYd6U+DzP9effCEw/kOqqUUO
piyCOk8vDkAMWzCNgxjo2HFNX2hpzjqRrS1gsDTm9fESFLmBFH7bwoD1ou2b+5hDBXsEKm/YDHOx
5jy0NGGdLZpVAONCx6g+MjhckhCxMZiXi45tKO0us7e1LCMX1WYgzBIRVc8PqkeSlGZYS0g6/Xt9
ZBbmlItqU+CJkZbK+UGH7Lmu8n7jpavGyksXd7rlEpWlGYfd5mhN+sS9tN4E/Y3GnJFLmlE0i7Ie
ycWRZU2xJTz5ms2rlc+lJ3fiWJuuH2gPa3TQvsHNnWBwV0q2RsFeWMRdegxTfel3UAK+TzmELnHe
N0P1VTb8zo/Bebg+sAuT08W28aoape/b5giQ+lcKOxBY3v0hU/J1puje52vIoaUP5WzXMqp8okSI
IYYGBrn06rvb548T01MxgCxAk/ZEG20OkjT8WLbDy/UPtDQITvSqYYzzqYi7B2tILY4QgUCel2Za
2eq+q4TR3b0XNb1ZkaBd+lDOxs3Avqp7ADUejBwneoclkKNAJiVETq6/z8INXIAbIIZIi8e4QW0H
xEUgzosN8Ibn2y7uRPIEv/s0nylm0wxnVDljibhVMT1yuSqTV/KWtao7Qfm130wEEn8XZ4LbntyJ
5DCJkT56pD3VCQ8PQkDioaNDubLfL0yi0NmSmaW8bLy5O9UWectEcBSEtFlC1Da5nPhve4XLiL9J
KsBMbtjY9d1JIp0/qrGH8qHq19S9FxYKF9YmuUwhxdHk95eFQobsXrNzXnbQ7QheO7JWWV2anU4o
iyCCcH3XdSfoWHkb45fiY9PD++X6F1rIL/6DYpvrIhq6rMN5B7IQEn4s6mKHhPrq99tu4ERvOPSY
pWisncLeo8jqpWBH0mXiT3aR2LnpHi6CLewDbGJVld9D4U/soIf08WIG2LLi+fr1L7H6TiXYxa5x
aPyaJB+RR4ACCWWWM2Rf7iwJHuBtC62W5KkXa4WjhdEOLnPtzYydwpgK9Ku6Uxq2bG/DPv3YQ49p
jaawMNwuJI12MRxuE9OdSFh/IhrJsB6Tr0OGIsP1T7X0/E5Y5zHlaZ5U3anlSOMrmFx0IB8eb7u4
E861qXU8pgGWuwE4UZkCIwxnxsJf855aenhnS0afHLKBQaFPYP011YbRLD/0cwsk5G3P74QyaSZj
ZWrmhxy6xgck2c98yqeVSF5YUF3kmYpTi6hFoJExek5tfMCufB+Xv9GiXzvdLs0eJ5bbPJX51Pvd
ic711xr928cce9ImsKutsIUl1QWg8cb3RUKj7mQAY4D5lHm59FUe2gCsz6hKHlE9uTHNczFoUoM7
WPJhfkhRCQ7D8YsFb3zDvG4jPbTqbz4ouFA01pY+s4Nuj6zuIPZV5SL8d4TT8VrBcGHgXSSahG+o
iUs7P0wRYCUkGL6bjn6DFNpXUkcrK+xCZLiANEDyCbpUQXaf/rWK7elwD3HnmzRx4og6ca3atAcq
f87ubRmXRxGGdhf0ayDwpSnlBPVFDkcmlmb3agq+qbmFfirK/Fr1343B5J3lmlTE0o2c6BY9KJsp
jMOf0Pb6KuLwNI3kaMfhC/TGbzZmiVwcWi17eCfzpj3SC9NMMfJxfaouvYIT4CDq1t0UdfpBMsrs
pvEz7sFVoOj3cBfJxYfay80pprO/Jt+4sKL8B47mSauxveb3dQ75sO1kWwiGQXpMf6gnYujnm9Zd
F5iWerKDHEmvH2gAB1zA1PSnhpDbnF0jF5kGLkav48b69xde4d/8uxnyNbzVQuC5RgMalj9dBO27
e8JK1I1T5jXTNivyfqVovDQAzn4d+rybIPmJh4cL+o7qmGxYRuodWKlrAlHvvgLUApxJxSECIuIo
r190EPv/iBw6BM9x05phpR/w7iskgZv90SyBT0gTtZ/DkmAFb9GWLD4kZanSDUzew2Zl8353mcVt
nIOcYpCvhIJadraVHracUVi5FAABZBzCL73o8931yfpuson7XGLzTQbYilEW3MzinCLxgC9pdLoI
9kiC4htNAJSWMajeCmWV67d7t/qH211e983tDBTbbEvU+IK8rduQGsReCGtdfBHq3yKER2vrT82P
dAjIPS3XXFKWburMOoWFcshy375McPzaXvjd8KH8ZIL6UUPidEsAhGh4/ZDJNcWKpRs6OwzIFjER
nbYv1qAqdblhXdafjEARFepIAESArRVDNOj/A8O9NC2dfadu1dBVRZyf01zEB3Wx64QoGmwcITp6
y66MsXN2HJw+cQ9F7YvifXGH9sbwAeIw0/62meGUeWw6lVx33L6QvP7Njf07RmyEwA7py99tiE0N
g4YiQbEy85cizFkodJ4UeWu5OoPuXKBngsZJ2nTivoxQ2yvi1fssRJibZJIOnh+BbfoXNPq8X6IC
jT1tsWIramboOQ70wWbkrgpuK3cngZtq0snLqnQOq3NtabCbUMuCTgWuTtowQZsDDczErPrgLMw7
N92sCxSm9WzGjymfy91fH2QSpj9KDg7E9YnxbpaA13GWjJQq0JlsM31UrciqX4IMQXhM2ijNgfrS
BCfxnUF+Ne3Q3AdjaGV2XEL1P4dw3NVdMwoQLQvYPp6tj+6TFV39eZ4wRa6/09LVL7+/WQZJ69PG
h7fk2WZ984GmRX4oNQvXPGOXPpmzGEC7v684z9qXyZ+HBwse/6XEWB21Rt13ZOYF5t5r2M6lV3FW
BdlKLyigVfqSRn3yVc1+Ahv3BLIju+ufaiFM3QR0GrKqCAZZn1M2xuROCXSGxQYYya7MNhDtBUAc
IuWjqW/Bc2DgnWXB5lVqWihMntEVgY0O9Hm8X3kQyj8VsfHz9Xda+GZuHprmEYoWJdznbDDA/dbE
WkS/MhjijOfrN1iYAG4KauAIOcHysDyLmly0XMwEsWhoaV007TZBLasd1CPWUoiFJcDNSLk2g9eZ
MnmeSO9tATxqj0JH6KxlhB6uv8/SB3PWABkSNQdVUJ7z2bDPSsVmOILMEGXH267vRDsRyHT9Jm3P
8sIp4NCSLfeQDrJrkkZLn+jyXm/ifZqFLVEJLs66TCt/V3dco95AeMQPYwWH+e3111gadifuRQ6L
KcgNiM8cFIZHxdHWhiwDGrlRxx6asv5aVWG4MiQLcelSJogHUInf2ewz1ZmNNjbLdfoQTXUsTpOM
Em+XDdTnd9dfbGn8neQAgtGQwKtZ/EmFNnoKL0LVdOJ6JVqWRscN+T7XbM5EcYbWOcrFvCG7emTJ
XV7WfGVkFr6WS6DgSTCxJmT5efJivrMZQ20JqU0YRcE2ENBgv+k7uVQKkzPgf02ancOQ0OluYpBc
fAo4FMxWRn1hIFweRSiTOlSdzc+mGvRR46x+Dz73mizAwkC4PArDWk0VEtgzoRyCvnQwEeyibJTt
uwbyzrd9IyfWJUtbFLpH7wV5ytBuzFykzQbmB2J//fpLQ335dG9inRPaotKX4/oDZAa0Dv17XjWb
mtbb1spf12+yEOkuo4K38NjSkejOOuqLuNrrOWnNgemhYu02hFr/9DGQHh9eDQca8aaKdRIQZ6+f
qqo3U5fyZ9HWF1YcBSxeslmt1RaXxt8Jc4jD+6qwU3Zu9QAnS5nVQbiFy2zCHmaQaVd2+KU57IQ7
m20ItzHot6uhDQCrb1WGbqaHA/z1sXn/+tQlWFjwBKGDM8fPteLBR9mNIoQIftdmK9d/X9wgoS7J
Qg4wYCDMDz4ZXRb+sUnSGC6NqD20nt5MVZskj9SEdvjuwyrBfAtJPgQ9dGvRJAcoWE4iPReJF67J
mC+972WOvpnwZoCjjizL4IWOQNNxOFs8+Dhz7277mpcwe3N1KXyIN/Vh8BIWagI1T5LHJrrxTEtd
1kUKpblIWxGgeVQlsKOT8Aqkjay+X3/49yc0/IX+9+HzMLLh5Lf0hQ/erJ+Yh+PrVuUVBCy5XuPP
vb/g0MTZ9QGUi2qYCgcQwgexyowNeYRD61MXd9WDHzS3bWGwIPzfd2ECtZImGfinvGxhaKZDWfvf
aJH0wV0MAmv2NJRGtCvtpaU55a4EgacbmFkGL7IQyXdea788wNFqJiv78dL1nTWgZxBCnycj/k3B
r04/gkASfYdcDPe+Xh/4heu7nIhJCenposzh2Ir9HlajPwEkXjsSLcwqlxMh+k5ltAmyl2lEIWYK
Uhhm5KyA3FAPVbLDbW/gRDUX0CuxajBnBuXz6pBmXf8z7PymWIE+L72EE9fgdnaUgK/0YuY5f8zT
1P/JJl3tI9Bevtz2Cpdbv1k6ahUkUc4T71EzVJtzZEZ7319D+/1tF/23QoCE5H+vPvk1dGK9wv8k
/UAXDxCGw5alozKXP4QScfEksgHuUxkypmiXsp5vieBVsq+HeSD3s5w7dkQjLX42KpDNfdrjHP0R
TbvG2wnT4VgIeRgzwf4nb5sGSrcDQO45hCZQqxLdCLuIgPftbuwhL/YTtkndms/70tR1lhPZQAYl
K1LxrIH6fDRAaD400Rru9v28hbreKS3vjJaeEMjhceq5wN0g3/51GpDt6bL65PftWg1kaX45K4iG
p06S6cScRTPOYB7AzwPyK6EP96S+ntbQrAtrL3fWEWOiwKdAvz3ZqRKHi4aJSrMAhMHq/zi7ku44
dW39i1gLBAgxrc5NxUnsNOVkopVzc48QAoTo4de/r86d+ChW8RZDe4BKzVaz99eYw0K8H7cXsqMv
Nkkj0oEM6mKKP3MGMEWUgiImunD8NNF67dbqauKavXwTK7STi4A7Zvx5FCR/8pcErk2mYnujpVzZ
URxjZVuqRAzaaLWoxdM/4SiG/jUSeP4YBoBxFq4qKjvWr03YYAM80vKYeM8Ag5bzAwyoytOYDVSu
vB8cS9i2VDE0hjpx0pqvUdjODzJLPwsOLymwfyDWWA+nzclVYvurzDmA6X4Yd19pJpP+HoBBQHNI
FI7YJmOT5ysXSteIWRHfJpFHDIzFX0BD9M+UDexrFg/Jyts9vMbCOxtlYl0c1FBNISoi6fNMknJR
Jw9Kvt09sqteuvNFVLCPhKhyhg1aSMuzws4Y34vBy2qxH4M6/i4hs5IgriLN930V6hYKw6B3R3td
F7yEfXBBGTtGlYBV16mapHwUBZvpVyWGCeUs5vXNo0gnfc6yrF12MR2KFPfkLs7DJwgQ+359GHU3
6pNMeJvdzWVaxh8F62CntSl8bWA4KxphQijpvXBSQWtMw5av29MxhMNC5S3zJsVZwFau1ag3Icyr
ZkBJspYveKHX6r6NsmC88zzIt97uhmOZ2NKnANah+AlnyxeYDUfQKu8NLhtF48drWT7XBmFv2SjE
xPGUtS8gJcdPmhdf6cz87zrKvy4VON63u+Ha6awtWxUim7Q382e/TIrqUbRK/BRU1enHpm6nlU3C
MVY2M6dV9dIWoBS9cJ2oxzLx4l+V1+ttdyebgcO73PcnFaoXARX+g8DrC6reU3HfCCG3TbbNvoEN
Mwq1UT+8CCrTj3S8akKB+HO4PQeOPdT2vRGVDGVvhHgZs76GYR8sqobwosUCTfV+aULyaQYhi/2Y
ImqMXpl415xcF8Sb+BhxwRhT2ig0WsGAj1eFqnbFaDyzccyuDb9tgEw+hUhU+kzzQsSPCpZ3SLt2
ffDf26PmiI8/2Dnw4BuTUaTPAc2+oXDofYDFnfgYRGEBlXudrSITr4f+Ozu27XzDOPMSb/GKF8ri
4cHULYxBAZcei0xA2KH4EXXDKW9QT9jWLyvu/W7g9QyLBzjGywCywTl0vOCT8dBOqJVngHistONY
ADYTxQxeshQjqV5g3kOyp7lDgvy5VjOdty0A275FR63XhBAqfo4YTJB2mjbwq6hkv3GgbD7KHI9L
VppJw2UYegGjGE+tQZ66JSjr5Um7lmByjZO1jmEgTQk8PcuXPvUJ+LowjfOa+OX2ZLs+Hv47SOA1
O9HBwykiyqvBBmzZ4TEzrKlsur5O/v31a7JTeG2VvUScy7OPm/6DTtfozK6PW+t0TuIiIFnS/K1i
Xf7ufTZld4GGlO1x29BYJ9OYwGBHohL1tRd4Ex9USofonMoK957bDTiOPpt6IqWYqzRvxLcWXg8H
lsCnz59Y9ZAAOr1yyXeMkS2vTOeuy4d4Cp4pK9tghzGCiHNahpfbPXB9/nqgvNlifc+XdQwK/DcT
jPSDvjqx9X24cYOw5ZUV7jVzUQnvKyNNdsd0A2WihfLV/LZjA7dZKLpuKmyfi3nh7cyC/RzldbbX
Icnl9xjODf2uQ76wWQk012Rfh/DNUM0Z7De9PmHPpoHrK86lnyoO5ZfFn3/dngtXA1Ykw1bVVFj+
5BkyhebBVE28Z4MfnZATWZMadxxEkRXOVGZZmhTGexl7BhPeRR2xnqYPmoFhZpKs3TVMpKd6hGrh
7T5d78rvnHw2QUWVcY03dh5+VWr6ZgrAwgCCjEHDGMPHpfZ2SzSpfZguMFOGCy5dadXVTSvwZ9Ko
gMU1LKIoQC1c1mdYvvzuUZfcIZEI+5U+euwCnMC3O/l+AYElduqKZ97QFFWofpFoqboTB9i2/WQy
qVDT81MZNgam6bBDLnZ1k9M2PHVJ0Ee/WFQiybVLWh923nGZhHCGuf2L3l1K+EHWUiJXdTAsm/6i
WwYkMNiixcs8hPxnvaCsdbuNd7cOtGGtJcb8olNj4KMis6AW4yNj2u8rEgQr4eD6vnU6gBPXmAHa
45do0e1nqtMpfpi4mdsVYuK7d2b8fnuRDGWQNcaXP3vsF9mjLoa5po+xJ2LILWakhNN7wIF2n088
L5EvOmwaNjv31A9ZRyIZ9ReA83AT81FkOEJQCJbft7/vmHpbI4TSCj+6bDAt5fILhjLtyeP+31ic
Ytu822knCecuGIpH5pco++IFYuDVN77wTWYpsB+9bvVvdll4NsE4PZ26C5wGJEMGMOHqSCvP/w4o
hr8CF3NMvZ1yivq5G/qGlxc4SFXHQWCQoF+9hyOLPGnUY3cSZKWVvcg1H9ax0fIUxVGVJo9+iDuC
GUHn+UeZdOJpt9KEI1Js6RBCp5KzhOtPsmmHGM4+YKo81m3Tko0N2KGe9riFgIt/gTp2+zhLXnzs
gtKsLKjr1P5xRmDKrUCfPVYj657JCyszdvUaU1J9jKqSxU9Ueur3RDpoum6LDivoNd5Cg1/I7sIn
8Bcp7cVO+O20C5VOV0ptjgm3UxW9RtK9Xvr2YniS7IDBze6wpjKoGqo1VwHH+rXzFRhD4nnACF5w
pC3lEzHTIL8qGBbqEzzvy/Z738BALNgVsYKV28rG4lhldgaDDUOGY1qUF3jq8IeiBoHbN+z77Xlx
rAE7gdHiWNIzLcpLK+BVCXrVl/EalYCnLfsE/qMrm6+rmeucvd1dYiQPSggRX0Cvx1PSDyeT7KOI
3Xd59SOeUZq53R3XGrCC3oyZyHxB9AUQ4W4/q148xM207MGaXXuZuZqwjniDdFhQhEF1gcNmCMgj
zhI9wVknLvI19oqrCSvsfW8IJtnJ6qJwn6C7qKHiGwt5KnfIhYKrcXusXHNihf/oqYoqWIRegLbj
sGsGNRQWRA9GgCuYym5NQtHVGSvycYCzTgH7comkFid41SRQn4D0ftrGm547DDKX/15dEVyVpFbc
XGYSzz8ERNqfsH+tbZOODtjpYn+Yx6KPqwpbFywiogqPAg1NzRNQS5ssp9AB+zUIZdQElhr1Bb7C
MFr0qxkagcgX9Xe3p9qxhdj5HFr7ARy+fH2ZJ7w2fc3Te0rLlS3ENT7X/7+JbRRD0ho2kxj9diB7
T8JNd4FLyC5sV+nRriassOYTsAEFlc0FBs/FHhvUeFKN8g+T5mv+pa4hssIaKrVVPPVNfYk8vARV
lC5nHSmyItTl+roV0Tyuocq4tNUFxol4CBjuxXd0LJvpuG2CrViOZEgD6Is3F+KN9Or6GfzVqCG7
bPu6FcICjtSkCyJ9GWmB3CzvRsF2XdqotbuaYyuy8zmqwGFdpnN+KTkf7yDjD6hvCqt1MpqnJR35
YVM/7JwOgxnrmI7CfIo0BBsA8D+kAVz1tn3ciuE+azWsahZ1gYxPew8+BMr0mfaBmLz9fdcYXf//
Jsz8LqPYsZX5BCW58+iBYtay8VeT689Tu+rHeP2x71wJ7cQOoRHgya0uL1fkxH05QdWq7er6yBUo
WAnEtCHdsCbr5+qQFdSqgsFnwqYcuD6IfbYi/e33gNzlENP452Vwe9gcW0dkx3Vf6izrOvMJzr7j
YfY8wLxIZoZ8J9kQrWmauFqx4pv6ABB784gFHAM6OBo4HMNUrtvVVx+K2x1xbCF2Rocp3AKCSOUX
KUITnEYPTgg7ZK76NaCJqwE7yrs2K2CRbD4pCHfs/TL+0IATuvLrHZNts039MlwCyK2qy6xBJSc4
/J8kjK32UoBfhZpZ/OX2KL2b92IQCfx3lJgA5Z6BEPqllFNT7KEvvezhDa0PwsOloAYbbo+sWHuv
8+xT1tCvt1t1hI1NPmUT0kkq9fH0uEqbQi6UnMcOYoX/vHPm2pufQQRdyyU65smmnhLaM1VMsvzV
L8A2+ENZHyeti5WuuL5+XeFvtpky10ZP2s8vo5iieC/bGvQkTkDxWNnHXA1c//+mATaLqlTMFBeg
B0z1SQACzB/SASCUlbPQNRlWxPtx4AWcluWF4QS8u2rzYH9Upx56+sdkSn+D4rx2NXT1xQr7XvtL
mkcivwBTOv1kwP3to9TfmpOxtUnwwMBK7knzyLn+LnNAykg0klNXD2sSQK4OWDEPLY+kCqBBBvsz
5GoFypQxkjErM+2YiD8Io0RVbc5JcIETwLJTEIJPP/gSHL6wjY8LIISPOSBndCW35NiCbbbovIyo
i6qswB0CSrc7w4fotYRR3nmKvey/t+PcMVw2STQCNicpQbe9aDzw4wMbyJzv2NJOW2QFWGJTRAlq
xwlyogNioypP1Awf29yY+2ReBY24emCFN07aCR1QABJ5QfGDZhoe7BmsILbldm1JEjng9sCUHi+9
kvpuBnhJA+ABLHfe7EsFriYUiLqNE27FuVBtPQ18KC+y4MvyC8owSfnAwCaRX6a87Yq/ts25FeM0
bADCCqh5lDT4BPL9fMjNKs/JtWite3sJd4lRgiJyMYZ8EvCXvytU8dLIbWVMrCgrwNvFG6dxTMTF
n1m1qB3sDgN+9sF6G+9vj4+jCzYHlAXgfwueDhfZzckP0sFwfjaGPkINemNVxWaBAjyVcDwzly+6
4099BJLxVKF+U+XYS253whEWNvWTVOHUCN7M1/dZn99HmJjyABHx/sft7zu2QluPpBxrQBILoX7p
JP0NmuEHRiCkWwbBb6BuvwTBNpYJSwIrvnU2izlpOnWJsrpvwdxRZLxTedGXf9/uiWu6ryP45vju
fRQwF9IuX0ZvfEad6Cp6V42nDkmqLZAzdMGKa/Dk54gIPF5bFJ0eTQ+c474mSbLJVBrftwKaS3gE
Mj4NF5PLAl0I1Xev87Ye2v/UKt8M0NgvKFHrbv5SGvrTkArXpxTZl7vU74eVLKdrtVpBbbLZn2lA
5y+AzSmyBy9qDh7DMhjoSkw7GrBZnqaffJ2maEDqot1x6JUelhleCbeXkOvr1h2dh7UXdFU3XXio
M7P3myRtdnjur6ndur5/DcI3M9CGYhLlFIlLWcx4A7S8l8tdlg3JxlKiTe8E4dXPU7rMXyikRD5C
cjj6jXvOmpueI8Jsh6w5KhJd9s38hSx4vDBv6g5lK8JdSPAQ3zYD15F7M0KwStSkhprkRRMPWsaG
1v2JTEBlb9tObVYnEiF+05mx/8hL7NOl18rD4gu5svxdA2QFMEASgV/EWf+xzfgTLZL+KE1ywl1z
Df7meET69qmc4GXV06T7KA20wpgHzaIqDVuzq9lUHnXaP8dgtJy0Sj91HV+FqjreyL4V1mU/Vzr3
RHChIxLypAa5wwBqAyHZ/GtcrGqXvh8e1KZ1UtiG5IgLXAmuRcVWC6T0QjLTv26vrfdnh9qkTj5W
hkszZ6/Aivd3WozPTA7tHkIB32834Pr9VnhzXvEaCVSKZ8X1RsPqIUkeFjb1y2lbA9f5eRMdcKaN
ffAc+UUlNY2e+qGrxa8U6CO9sr26huj6/zcNzJDVm0SI9dVCSXw3o56/++feNHSryTVXE1aE983g
e109zxcBpWMof4Z94x19SBKRctcYAbf622P1/pqFwsO/u1IWYRRUdbJcYHFg7kxW/5Bq0Z8BsPnm
FUgj3W7l/esTtSmbEO3Pgzkas1c6xCU4Q1QGe9F73Y+oaaOj8YGxVbiUrOwvrgVmhT9jNElR3OE4
nzr1EwbqQ7YbBrVJjpVByODfQwae/ugVWYTjr+4Ctp/zNOkOebWwlVqDY+ptyiavauAKTZ29grV9
QdEVKdxUmy95V8YrEehqwTrAg7mKRtbF/ceFNyY+RHVP+V+wUPWgQYZHfvP79qw75oFZgc58P4jK
oBSvYLZQ80USWIP+KMY6zrYFuu1qRXQ3jcgCZ68kEe0BBG3/EPTtt9u/3hEZ7Dp4b4LcNEmV40gV
l5lWP0zd/6UrlD7BeYsAPENu8HYrrjG6/v9NK3JpOmhnN973VrR5eNSo4A77BHz5Ndr6dU7/rAhQ
G9EW+dhAlp7zL1Eb/C09pCWQEvxwLd23VNzPflaeArhfbuuNdbLPOS+60s/DC7hO2a4X0X8nbxSb
LiWUWWGtAhMkoBaEFzjZL7+ZH0Kv0+NrABfXRFhR7XOUIk2gu48Q9WHf5KC7cF9BkWMNE+CYBxu+
pg0Yv75W2Vft6WinZPxYQnNXTMgM9XjRHCsvux8K+OXcnglHiP+BZgtEnKJsTy6wL+p2mJLxGJWy
2OX1Kl7HMWI2nq0taqIa3WVfZU1BLWqhhQBr2E1cNezY17B8Exiq1KIYVCBfZVPoe8J7+hjyxUe2
Tq6lJRwRbqPZhIqTKg5n77vIh+YDbC/HA0/H6X5uRn6XsE2kWfTECnHVe31hRBddpEdgns5E6b9y
WDtUOy+M2evt+XacsDaUDZqIwUiWDGgmXcijT+G3EI8kPi3dcJ5gCBwMfO127Ro2K8hVH03jMGJm
qMGuG8BrG6T/kN15scz3AZy9Ni5hK97hXEWRGdTy1ZA2Pswz749Aes+PaRr9vj1oriCxYt4gJrVP
0v6jbvEIANdo/DRMsP1bomL5vKkJG9RWat9rvDKMIVCBCvDdmM1Lv59NNdX7vFjWCvyOKbFxbXPR
cMCyguy1MWVxDLEaDlcKeNz38z5BxeZuW2esAx1wOaBWs1a+Qi9ZHoHPZmdvjF/wlluTWg+uQ//O
cWXj2UgBf9gYtMjvbTu8EoIEei3GJ5aiEqSnq0NJ78UPlQj+DgQpn7pWruFnHbsZtY57pF7T2C/U
8JGPITlJXtJfScqWFaKk6+vWHmDyZhG+J/JXMwLAkxXZAOdHqCbcnpd/0pDvjZp9i+/pKNPRrx55
4QWHMVn8Y9So8MfS+OEnmB7Lx2jIr1RDPpsH3kO5l3HT/vKzoDiKuAg/cGiEfAWTBRYPFewXU+Ft
w+VQm8I3pkEAifOAXggeFvUOpwS8WTu8adZ2cdfQWtuE7DpawBun+0hD2MCJNAyGXQBdvk0kNEZt
0nQZZ3ABSxv5WqKhZNcu4bIzEHJeY0s7LgY2+I0WPAOGNyQX+Cb7JxFmwZ42zXAwBWxbTJX97oME
gsgdagu3V4tjwGw8XCAh2cCGPH+tyzxG+SvsK3Vi5ZKvoYEcZ5GNhlM+xCEGESH9MgJwx+FmIPKq
/az64bmaE3FYUr6JCs6oDYzzE1NkcJTKX/0Caz4RGagUEnjYtf3INVbWrtAjLTiyKfG+sxJGcRGU
hhePp8+3J+Ld4ychdq6fF03MQS3VGcrCQDxr4v/dq6E4JFev6ttNvPv70cT1/29uUagRZmGs/OVU
CeiARP4edhkr5TvXp609py9VWdewZztBNeY0TaDmmu54+1e/e5zhV1s3jDLsOGuaZTmFerrzlg9t
Wxx7EJKqYeNvt/YMLRVpxnKeTzEFVjpIwOHahO7Ab7fuFPA8VrkOzXLKeX8qyY+UrpHt32dLoRR4
TXe+mUz4y8Fj02Ayp/yUHqMd3YX75DHfiYMX7zeVA9HIdZt600jMKw/e7cjFgWbxEo/eSxzGp9Br
fmyaWlu3MWW8aj2vWeAQre8mf7wzqn/M2nKnmnLlrHWElZ3dh6s8ASJCLydKw+jglZrs6ykKdhVA
oSth9e4Oh0GytgVTlODxZCma0EgwRzKXRzIV/NiGrD1mffwzIPCruj1ijjjzrRAmXZNlZYy1Osj5
SAfzMOq13cERZ3aaPxqY5hDqWE5mGZPjMvHirk4yb0caj+8mwfVKPLu6YMWzgSOIDOZlPvXLNxUO
x1Sr+9uDc136f1x8MBFWIEOQKIS4ZVRlO72I/Axty/4H9GD1Pq20ADZp/luDs3SAt8OnrAjVSoLR
tcKsGNcSBUg/89CqX8J5SzbBJ8qb6oi6xt+3+/X+AgvsHH/HZj8tkmE+pYDd4DoWHKqm3lV+chzL
6CWDUc/tdt6fmeCPZH82iIxHIjipPMflTIjlbshXk9iur19792Yv6QBEFG1Z4PSZhh9zN15o++X2
735/5UJM7t9fBuuhzDMvxgzEWr8aLzkF0/CaZuHXMlvDwrjasIO871BEyEFjBFF9X3n5yQfvNo3m
S5XKu9vdcA3Q9f9vBoilOTxuTbacNBfQ+w2fuyxeibn312hgJ/b9slM9ERQrSHwrfCSo/cdEruyw
rp9txTMqW/nS5RkuLrpC1YCW43wMVu3C370QJ0FqxTSpYlUOc0HuWC3vRZ68cDnck6ZDBlx+CsFA
zus1k0HXFFuBnKQiJgkK8adQKuhgl+MDapNwPk+PBYn/3jTHdjqfhlXW4IsQPof57H/y3DRkN+Pq
tOkqE/yhwajrPB6zxj/paPklYpjOLVBkW1lEjm3IzuCnTRHHbE7mEwpbwaH0ovxlztsfnWrHHRg6
A4qcTbFtUdnJ/KgsuWfSzD9xJBn8Xak9Jh8XUXTN6fZEOCLCTuhTT2QwPlPBSTIRPGqSFzvWCHkM
4rBc2ZYcgWHz2VVchjmd8IxjsH+EpAXUAQYYfW4cIevGDW78rKFdhxEaan4ki5x+hbRaKwq5frsV
1KoaZjC6fMBdUGH2noCwKXCpwdNz2+hbUS2XqkxjjqEp4W2/NzWv8FZPgt3AV1era4KtaJ4zb6pn
8PlOCrZ2c0ih3tx9qcz4fLsHjgGyM/g04pCgDFsovhtGPlNcxeZ9NcAEa+VS6fq+dfPuIRIY4j2C
M4220Lx6bLki/KFfgkR/3tYD6zym85RMLZ6ZJx7CIwV0r+JhoatFXsdmamfsx6Un5dgP+LpJvrY4
+k//izEjql0AbeZtG56dtUedui7rfMQsK//XNT+SLqtana4puP7/zXkMc94UvrlYpMqDXYUOwGhP
1lWTHOvTztGD7jOWY1ni6wWYp2BlfRUZLlxNvUrTdf1+K4bh2ZmVtJHBaamhGDMUhXdsSJitnAau
32+FsFFl03NK8XYbceoThtxrRK4PnhkYpG0r1Aph2Za5bLTwT5Kk/kOUT+2vuCE62/Z5OxuvwzBu
xthjZ5LC2FzrBrr7QRum2+LLTsPzYOzGOi/Sc9unATRNYLT1//m8Y/xtIjkwvwZOI3lyjpCp7R87
v+urU94Tfzp1AVhrW/CbuP1c4/tNEPQUMgJpPCbn3q8JcGWJhh5CW1GykgJwdeP6/7ffVwOJSJgz
uFPTF35FoJZamlMTmXoFxe5qwQpj6LilfFYGO7XGRYVVKO6YTtKHEHqUG5uwzmLjkR484IydhS+y
+35CSj0OGSpUUekfbseCYz+1M+dl1yzVWIf1PbQ8vpZ5/ShV89ewROcpX6PwOfYLakX0qFhW8EmN
51Ll5EtEk9zsinqVau/6vBXNVJHEr0rJzrKphkNUxC9xAR/s28PjmGQ7b05Mk4u28sMTh5/MXDIY
9fX9x6mSyabES2DnycHcL00JpMyZxyiqsAJJWYK1dLz98x2z+0eSHAD+KZiC8NRH9SP1sJeaoAQU
hz11Sq9JT7jGyAplXy+DqQTDiUPzCpI5QBA1AwS6tyLvgVe/Nv0mmlszFl0q+/AU+fXnf45jM64V
Et7P7gSxFceyi3Q/FONwnvO+/8I84Z/7iZ386yvHD6h8GIeWPY358Ny07Pe2ebECeyzmGh6QNTkx
iD/tZNmTY1RP/mmEitldnOTJWnnbERyxdVbTDtlPr2DhaVT6Pyoy5tB02VqC0vVxK7CZRvmli7Pp
7GeLal7aJIkEGP0qrMlK+LlasGJbJlGY8UxN52joQfeeeU2XPfDaaywCx9PTppRDv76HRMC43PUJ
7J37Fhv5Nc0T0fKzAktiX+OP2zPuCBKbVe6nSg1jzJOzmiBwMRPcVCOwXA+pB1T1tiasizfosk0X
Jjo8+Vlv7gkIXLtiTnBLK9ds0B3TYSsG9oClKa788RwxD3OMFGjqn4ugaKq/t3XBivPZH6Y8ZQP2
qxC1qpbj2cCUgZY1pMBWLh6uibj27c1WIqI4CMrJhDi2c72jA2R/Zi+4ZDiWjts6YQU3NDND6rd4
oggWIS1Mlgg3NAiXcboLMp5skgNJAlstUNdJvviwsz1HtOp/cNj7PARtPv3a1gkrtmdupibH5nE2
rP4wSkKe56aJd0sRiO/bWrBiWydI7ZQNS848pz/bASABrpXaLSFo8bdboJjSP/P2gU0nhyEsjZoG
26ofjc+yxO1AZ8MJLhTPEPq53G7DERI2lVyOeQoP5oKdGRf8flxa75wsbFy5HTj2J5syHnidSvH6
QQ9o3eymmrR74lNyqEBfOXggx+6hILGsrFtXV67D+CYyIuoT1JvK6SwljIH2/tiZ4RDj/jxtexiF
VnTzQVUNdAnHs5JNXO/Z2HlngDkDtfJ9R2iHVmhHahmHWIn/3fk1DvGnYIl/pkudrxSCXCNkRbZO
8iDxoTZ4WiLyC7Sq4BP3Y77yrnP9euuoRgUUWQBUn05sLj/w3puPKg2nI/TXio0tWDEt0s5jIkn8
Uwi0GAqK03hACvELFzo9bYsGK6YFZTwiVESnfo5/AtQS7vKhWhMMdgyQzRSntOjmYomSsyBhykBo
E1BBEkvej7umX7p4Wx9sirhZJsiAw94XGTJsgXsKRu8BRBi5skgda8hmh8+mh8UQpD/OM9Pw4BoJ
TGAO6dChvU1zYNPDUQErJTwR4rt2gEDXsaw8Xf4nrf2QrqEPHPuq7RYcDSZjs5yxcxddfIBA2Id5
oZ9b6bGdl6fbYs0mifMwpenQTBgW1MDBz0uRJstQAD3cHiXXYrJCWU0esmLqmog2IMDs5vZKQRMK
G57u1kQsXG1YES2iKUdyjI/nf5A34KkWhzaZi3vPiLUruGsqrJAGg3QeDC/mu7kD77wpXlrd77UJ
zwwmSSsLytUNK6h7ITqqEj6cW6WSg4Bw0VETyNYM3jYNdsj4X99mb46esdaeisAHPIuSQnAfxkXD
zou9KFuZbUfQ2dxwPciywD01ORsyyRiugd0kPy29b9aKlY6D2qaG+6LvIog74unYggsLzhk79mGm
7w2FDVcekuK+Blvs9fbavebq37nX2DxxnTMvZ83onw2YGC+s7oZ9D2mvgw8c2VH0EAPUXl7tw2DV
s8CxBGwQmeZju8xzg9eL6trPEFFgaMcM+zarYPp1u1euObr+/80a6FHfDfLIg4dNxiDfpnt+6NSq
L49rgux4D8pEd+DjnuELr78ZNnyhOT4urg/8OdVylw2rkiau0bLiPqrjyaS4p539yWvUN1qRlN7z
NgBiCBska/1tW6RNIpckJMqvB3oW7ZUhOFbtXSxAdN02H1bYz4Max455FAbH9CcBueqxKVFqvP1x
xxDZKDN/CrNpZJqCc9hFx390DhTp/NMQomB6uwnHerIxZqOs6yIeFv9Mkmupt4/LKN8lUbPWBdf3
ryvtzXqNpiVYcArSs8T7ayfTEsyUEPrs2379dcN/83XiLWW2BMF41pWc4pfJxGXxkXWdNit1XtcM
XP//toG8yruw6eMT53FxFrke7sdUkqe4IGsIJtcIWRFNkdyEIXdBzwSOW3RnlD/LQw50wbb0uI0s
a7NezHOpYOKlhhw6dBOo6ZHs86chY3Qtu+nqhBXMPdUJtllJz3qWsIGqsV8kwzaOfRLY0LI5h6hE
1rb03I5k/C/pRnCzUp76Kxgy14+3YpjHA0zGhDecJbTU9qMeAbuDdd/KDvH+EvJt/NgyjPOY1iI8
VbqGo2HiZXsyhz9F100rUeBq4XoCvlmkLA4ymtcVPYPWqw6UQBCTX0/UsAzZpkqvn1phbCpS+knZ
KzAJafvU1uUAtJdcg3a7OmCFcU/iGgJdbXyWE2MHPjTtt7nM5uOIlMGmfc63TX3nuB/owlV85iq4
02AO4M0Oc4ot2xCE4/89AZFpurLw5XhuaafMTvcM2PfcDMVKNu79Ber/ASBjsNGVsMnLdq2OH40H
IcQ4JGusB9fXrdj10ymEGXkUnw0cdncl8hvHMIGJyraxse7eQAcGvB5YfCZI6j3NKYyDWBy9bPu4
Fbmg60L+GtpC2e4KTvPntvgwJOPwfPvrjmVpw8XEYsaJ6Oq66PsZTu2+EOcUBfd9MK36bjgG38aM
MdFmRiMTeu61/E1U294tdM5XOMCuDthR26QcVgQFOUUKUtdiLvSJN3DGmeptcsuJ/wdUjMTVkHYJ
4sok6hthesz3C1S41p5V15/65y0e0oj/Dq1WRrotmiw+67r2D1GbPumsL37MYfeluepfowy0pkjv
morr/99soyAdJ2KQfnQmJI4KqHgvJHxIZB3J4+315GrAul2XDayTeUmWcxmNuGURMibeY+gxb5Nu
LibDimTDorCbYMZx5l6StDhrAtjRFG2+rASEqwNWLKuonYtc+D5ynzKFEWPY/8Ylol8j4LuWqxXN
QSFlDIiJf15a2ERxUb5o00G9pZpW4sHx+23YmFFew2YoRZz7Mh1eR3ia7eIpkWsija7PW+ewqYqI
kThYcNOqegMPRqBmD3UGnY1th5hN8zZXk9C8rONzBLjGnLBu37WrDhyO0bcxY5C9jgvdciwehNSu
zUEfb8theA7Swtu2Xdt4MZ2JtOlIFyHB0IKACDBRMN8NNIMNw6YIs/ndI+9ClUDy/8xa5OY1EtC7
Cm73K0eZa4Ss+I1A/4izuYjO/TDEOz55xYcgNMXu//GcdDVhR7BgcZUUAZrIuP4MLUZ+53uZPlUJ
WOS3x8jVhBXEMOeCsSm07E6z9KgHR0LoWJKDUjB1fs0kqeTWybDCmWYVjUw8TGdWRJ34WFJAWnc4
7ar09XZPrtfDd84GG0LGII9P6gz2xIILaMvU9BixcfrZ1Q1y3ZVS/8fZtTXXiTPbX0SVEELAK/ti
O7bjbCf2jPNCZfJlhLjfBIhffxZ58ijW5hRPrvID2lKrWy11r7X+vT7M6r4fDWO4dQjITOsxFMig
G3EAG8950qDHytl4+V0oo2AjXqotKUSLdczGMpDClxHIENh974bNAaAa8Qp6VO+wFES8XJ+PJUyZ
TWU8HVhWRy5asoZZn8sUXL5ZJjdqcbbfv/7/3SEqyMRXUjp9LxwxnCAcj+J9pvXR3Vs5Jnyd17sh
yhk9xXqO2D36u/IDVJzzAw/K7DBP6F/bt0SGpyuIkAvo5C33wpvqi0b299MfdrYgoBL53wlQBjon
NGsu91MVhKBZ9eV9PSZvXYiZ7Pj9EQo9/x2B+cucyqIfv3F35ev2wXtXROn/9n3c8AdaOsRFUdq7
IKsE/JHrmpc3Rejnr/u+b2StnZ4XvKGr7GXEM0LwqJwqaf8WaDIZy43l+dCjsTzGfbN3PSWnRIzf
SOvfCz+9RfQbYw4t3ThU0E11KhA0zuNekVmzpKtBgIXKdOlfSjRkPUA1gX52+b7bJ2Zj+ANN4HG0
8avnPJy9BlriUeCo6FS1vsL79j6bGA4he5eACcuBQO4MSgbu1+q8FPXGufox0wRmYDiEWBo2j5Ev
H5VqPmkGTqQFpP+i/rIyzZc1npzBev3kR+VbNIDo/vqUPoxUGNQ4B8uZ+3rJFnZRBZiY2JBXxxVH
cA7oJvnhh5cXDGGcgFNfh14ZAbhL2q4HKgjPVmENlqF8Rqs2tBTfMjl6Gy80lumYdd+ahziRgqF7
JqBsf8JTd/7v5DftV4c4dIvJyGYos+or8qVMesLUNzq5T32b+2CtGpyD8PUPDXWIh1AAYLCypoG7
nX1ykurLdVt9eGRF1CwH84X1ROjMvQiv6XETdxd3RAOr32zdlG0DGBEBanZzLwjjF0B5ZAcscbpE
J/DzbjVa275vHIuT05WOqBS9kLlX6VksfIluFkeojRzFZn0jBrSMBUlHs+hS++kyH2pHQMY+zMEN
e+h8L996S7ZNwwgDdYBaStWn7BKqkX5GATL8lvK5OF638rrYfyRasLIRBkDQGRQsmNNn1CDKWGU9
PyVp8B1bLH0GccoW1No2CcPxmSZN3YH28kIGsJOeRU64fOi6pGn2FA0wD8PtkQJBidEn9XMbQoJn
VWNJmF/dLNMWJNkyA7MQnKjWTVOtyEULoqNbsPt57HaYWLslkGLZTmYlWBdtJvAKUj2LLnV+MIoo
lQ8Af8RBC8as69a2TcI45mWVT7MzpvWLDCK2xEmUouY8+pvUyJbga9Z/dU7QvS08/6fs1diVZyeo
pFPEed6q8FPk6yD52+1DpEV3rQRBc7VvE5tF4B66qMPQVMElrMgws7hqwezzE52JxHsDY3yfxL6i
Kd0oXdgMtS7uu1yYVDlH0XGuX3QEGJmUqbgXcr0uhOjrum4n2xCGz3NXzBmp5vmCKFw+MqrJuU90
8mNOgmkjAbBtBcPxpdvVYAxCeFfzBMHBEuQu0UVEtbfxfm6bguHxlJMAjzAZuYAtVg+3kkV9+krC
xetOzZKEesPvLfHL5BuBVh73J2g2vMgkpPescl7rlXFa+oDUoK6+9SRqGcasCjM5jCovPHppXboE
4VmIxCURALThUB8lH/vRi7vRR1Pt9Q1gsY5ZIqYjY1MeuMXLBJqc4KBU4df3BWyUb5h/vZV8EPdN
IhI1N25Fk7J5ASQYLXdT0IMtvYV4wGOC+u6ndFLZc9ZLvwKBNEQ2nNtp6LdSGsvWMBlK2pr4PMhl
cqmz8pvKW3GXdu7TEpHi9vrq2ay1DvzOQ+lEaR8m0r2E0Ew7I8lIjpPCXhCCya8jVRvR1HKlMalJ
gNYrWxD+Vc/aQ5VXz/PY93HuMOTNaZZxHHa5ZOlnnZYQucqAzvV3dRCgYcOID5iQXALI3bzwUTGQ
A4pF/S8Yc7FFEGSzkBEcEpnhOb7y+KXEe+0D64fKP6BAGd2m3qh2lQcxCSNCEB41risH78JLuM6p
LVXWnjrouW7EaZt5jJSgXJaxAOMo7k/Fmi834xyHvgMKNkha/26oa0p+xLvfloznx4v2B2lJ0i1Z
Hy2deNbgDwpQ7xfZXZj3OMEbyneJA0Deb53su62t/KXGtS1fLlhPj5448T22HJwMrzFbxfPfPFN/
xgbXLDzzgVM/dPsEV+dkbJ/DgZQR+lklcpIi1goSzp8ExMKjX12/pKisD/6YHhPZhfKuh8i3Ovpl
0qTg+4yi4Xzdoz+Oh38QnoRoePVVgg2vmNNd2FyjtRbvObm/K966ZqkaknSki5ouurR91zrHNgQR
3SGfBdnC/9smsP7/vd1EG2UAsHYvv6lclebASkKp7J/ry2PbekY86FnZqCqjuEoJBrSq8Ac0v4Ez
Lx8OfsgB8tg3jBEWpm6CSnUq/Eu/iCp4SOrG+TVBBSa592fWb90VbJMx4oJokyFH2RSjgGf+SUiH
HHQU+DdD6248mNqMYUQGWi0d65lgl3aAcsBJNNB5iNeSyIY5Pj5/XLOIrRJPBLmbdS8EaJvbPgWS
DrDrFMAFXxw79PNt5FiWeZiFbHAupVWaupiH00qwdko98rtsrkB1ed3gH+fzrkmA0nZozc7B9P9C
p767j1i/1AcBf6c45pZouaC4VE83UBnIl+O+EdclfecnhOogS/xePCvHZX+zBEuXA8x8FMStjjJp
5INDNnuUbeu37sB3g+EMTcjkEnaZCjfQxyTMvfqYBGKLq8Gyk00+FFx0oshDB8MzL+vugCXTt/Vc
iMOI83vjCco2BcPzOaqqnCHOvoCG0IVyrnYevcHzdh2hKO38d4HyGsTZoPqvHvCmRm7LhrZ3ZZHW
cckaegoDdJz1TjfHA9oLD9ft//ud7oPDx6Q5X6HAZRCEDVKbzhlu+yzT6YtSs9tCLbQBlikGLvkT
HZX8PPRj/rgM8o6mJGpPTrY4Q+xTR5zCxi0OQJ/lJzqM9TcaheD+5hN0gMqpWxv+0iFqH7mD/iSQ
soHMKUP7qwyOEnJW6ISdgsC7nQLupZ/nOsyHRzJmrH6DToBuRZxmKelvmgmCjLfXJ20zohGP8qBt
047K8WVynOgyodkovQNv8rwl32yJR2YNvq7AMpBV1L/ktCDPegKzap4COqwXwNrwHrAVuW3jGMmJ
9AooqfXV+EJY8Q0NqP2tqtVy8Ba8S3r7OKUj16zI5xwdrQMy7wvFbX+EXGkPJhpouMksdhf04V23
iW0uRiBSlbP4EW+LZ+k45dNUcO/mt7Bsv7K+x26+ifK2BAmzQE9kEniFlvRS953vPJGAgVInJ+Xc
3LAZSLR9e8ws0/cD3sOSZawepgZyxeXajT30u6iZYBIjCinZzjMvlHepFVM3stFDd4IG1+CdrhvD
4iCBEYcoDcXSu+P4kiw5v9OJA6VPJ/fRaXP9+zYbGCkH7cpBQEqjeZnqxdNnyqNuulOo7dSviyfa
/nJ9GNs0DD9XYwtwvQijSwOw3n3nTfKvAhIwGzvWclibpXnO0B9dlk3+zCSuOvUynUWPq46AANCR
VMnB8+RWf79lvUymFyU8qiI9jC/1jCZ5mUZfJge391R4f+1aKbMkj/oJozPe1Z+ZCNDjH/KJH6J5
SbcgBLYJGN6tE1ExGab5c+4XRdyzHF16c9rHQ7rojT1rG2L9/7vkgjZI73vwJ1w09NA+68UfMlBQ
1NED2nHq79eXyRKkzLI8+qqqoKsV8rNV3FO65WPvyOpQeMCMubXnbDxH2oYx3JtEI/XnHuZm6QT9
jjiE7Npf0Eir9U3dllIfRhkBbrqRdH78NOWahATl7LmFPyTqmXbgz1Y+mw6t7/+qi/oLR3dX3NZB
d0Rz8W1QVD93rSNbXeqdrVpw/EWNrObnqU0pFAOjoZyOHLrL/bGX4A07gDzP2QIp2jaGGcxCNyya
Bg2CIlRJcWJB2sREU0GOAmpL+yKaSW2jGxU6BPLOF1zh8UzgTZ+hklDcNdtkYbZNYQQzkVE9yTnJ
vta8po9TnkQybjK3uJdoVHhc3KTs9s3FpLrBSEMXpXiQ7IeQo8NM3tZ4Jbpzlk3iMItJTK4baO5m
NY7E8NJnXTqfoJ0XvQIJ7jo3i1ygWHF9l9lGMXYZLrZF0INu8UJ837+fCPfBuRHMX9GPvIvRKEKr
6X83MpcNOnWQhiFuohnrBndnqEkeInTK6y1rWI4Zk/EGIgAu+FWo+0Nqp3MPoSq5BA2XW/uHseUd
oHc+AZwsU6XY9xr+BxFO7oUt2iuIhybeyvkOcsBleE3dTORfrhvGci773n9XLZ/nNIma0LtP2OwW
UwxRlMR7AAP5HGxEUJvpDZ+H6kWep820XEiQ1ewouol+nmohOZoA2b5KsesbWUwIreoUjE39S78Q
f4jrpIU6eSeTdIuY3rZOhsuHRQqC0kaJhzBDw2TchhD8PsyLv0XQaAkpJumNgrDVKIMuQa8qK+5B
mnDUc+gec7w5nR2//LnL2iZXDG2mcgh7vP7UcwPlBIKzPxyDrQu5xdJs/f+7oySDxjNhSzNfRqfo
DyWtupPqJXmSjtr4/bYRVuu8G6GFXFpVSakuIlsgTBlW1SHviu5hDHdJVEYuM/yBpKnfsiprXnq4
gzrmxQK1SpYOW+2wthPe8IY8kiBeH2tyYZnqHjh4VTJAwNTs/IIkPePI7VEuzHEJisYVfxOAwe6v
IarbfpeALCZoeAqoCaEnqfhwUSAAXdVghuCvvB/DjaLkb63nDx4xmOEobTdX4+wlzoWA6U/dQROX
9P+yFLKrt2JacjBQQPsTog6Lr5HieE3gBF9QpHDCo99laNCOXdYCMZ3gGZ45MVB96Xi6vvkt7UR/
UM8wZ6ozQsfpeYIa5qGMOn4CcutUi+ixjbxfNTjxPoUZ44eGqK8FOB0P1we2+LZJRwOcPgt1r4dL
KZ3hwEMwJxBvJCeQyQIc4201StqGMc7YssqdttU9ytp1o9oLbVghb4TgHTmB7q+KHhcHKdCGnT/0
xICYSRZupdJt5eyehQYIUA9teCArbLuYN58hPgy5GMLYSQkKbsE0Zct9W9YseKih7qkuA3qNdiJw
zOSKLENTkk65Z+jSPzHHY+cRnV8b74cfOnpAzLxK+tqltAinG81GeZTQ/T4yGj3qkH2XC9qHxRRl
R9mAQM0lwZ7DHGOaO6AAm8wQEvecBPA76OvifuJGuvt1fR9bbG5mWLQmpeZ5BJsn/JmsdJcjtsHB
2WTgs1j8j/zKKVOyuLA485zpmGuosq08Xa/7fr55eAw9i5oCWxZEwv05IUV7HsXyA4Sh/gb22fb7
jcNDVjgtnIi5Z1hbQypKh/dju6k+uz4l/hFZYV3j6NAg9oW40pTcr3qemvu/pmL5oTJIdYtminvq
fRokCPP2LZZxTJS+UIThReC+cZfWPUbTklY6ZoFqA9BbqQAyIdcH+jBqYVaGlwtel1FZueumEt+T
vHTOvKj5qRDj15lucgpa1s5Mr3oG3llK5uQeXbF/k/ynqEAGQjP04Cb87Pa4r83lpnzhh9eEgJi3
+HYQSVfqfrrJof4WU6d6XenIJ9cDnLM8RNA0uL50Fn80r+46KT3VFBx1AeJU6ADKfHqKFm+6i+jY
3Vwfw7KlzYwResEppUmFCpvD7xKPJ3fp5NONQ8T28XVi79K5cqwS5IvCu8cbADqv22Ks4qYI041w
aAnBzHB4UUD9luI5RcQtbz4pMB2cCEqQcVlREed8PJLSx/NGNN47ZF8hAMY3YgBHlOzlmNBz2QK5
HoLmUfqZPE9LdVO5gJJeN4vN9EYsADo1g9Ado2dQc+jqOATLL8UWCA8EtAk20habdYwQMEnRkWmZ
NVhw3f6lDnJ956b+sFVgtX3ecHw9Lv0sk0rf1xCsBfgvKN385EhwbGxEFssAJioFQo443Aum75Wv
oNatQjm1h7AMsp/XbWD7/hpr3u1eoM3KMRgr714XEz3o2qdgBKzqy/WvW+KiyTLYgjygqtPauxe8
EmcUAYtjKIAglQykQgFkMK8PY9lIJjaFdr0qiAvMtphxmapF9RM8Se3RI6DtuD6CbZkMJxetyil4
X/DCoNQ/NINgzEiq/rzv4+ug72ygqnJq0TPs3pdJuXyemMz/LSiULvd93fBlrXywPi8ZfvpKNA0O
5SMEDMW+6G2iUHALwq2ApN59nSWPJe/dm5a39JB57a4+1ICYkJO2i2q3BCr7vI4g1l/ejP53gEHo
vghhAk5AW+iwgErE73b0HnSJ1L8tkIvsWn0TYpILFD08tPacUdnJDhARVbEnNokLLdvSxJa0LApz
9CjQe+hudKdcBvJvlzZqT3tKQEwECYWQyizdmZ5VHgG8S4MyIAenzectjjnL2WYSCgocyQpv6RE2
/vi59Ly/dKWBxYKUuBq6RwYZxbgsej92k63LhSVSmASDZQtkapVm0b1mnGbHsvfGO1TawOkzZsHW
rck2iOnPmeST02c4spHKerEcpuBWlm599Mey3YgZtjFMryaeF3ldyG/aWoCXL8SWagWa0rwFKsPX
t64lAzShJWphlZ5LF9A1pLFMuh6ulxwHG8o3KapTmNToQehqww1to5kHNZoBqgTg8zPH1/lI/+It
mlJEzp7BA44ehCR0N+Zl23XGmR0WfAGfv4oAgcYzPgGG4tD22N86LJ5zkPyrYej/4YBQgmKUbSSJ
loPQRJ+00dC4XVFFwN8q/qVchjo/JgkkBUGV2ibnlAz7WKiJCUPJWq4V9gRkojLqLbFw3YrHvFra
h3kR9ev1rWGbzmrEdycWsC7FWJKSntuxmn8EOAY+N2HgdfeTUJF8nBhwm9dHskQ4E5HCa3SlzrNH
zhlLwweAQscHFjh/7/u4caq3sqNpPeOpIZ/66BOta+eQCLrVCmXZ0aZ4bY4Knu4J9hn6+rrikNBC
fgkh7UlQn0jJc0laCMMoh0be8fp0LDHh92vmO6ugbR5e2cIqaqrfNFjID1DCGu4DT9cv10ewWYP+
1+4o6nd438TjSQ6A3ADhE8/9Og9RsKtQFBCTdxDCYGM91m10H/pp8xr2QfYvBGK8m+u/3rY+huPT
Oac6QdwUsYAW1o1wyp+oFLZ3czfrDRNYFsjEmagyDMYQYuxnSdL+OPWsOQy4fWxELtvXjWQ9qZ0x
R286BE+bQD2OILRv49ZLdvraH5iSCVw1LgjMz3BlQo611NT5a1mcut+XUJjAkZryLImKMLxP+tz5
i+cMrxVdWKiNIPuxjnxATF1bPEo3/hBOqYxL5T7RZPgnFNCkSAL2Hfp8ExpE6Vc9DF81G04BFLGX
oLqJQjeKi0Xo2FnGc5oWz+vf6xvOZq/1/+8cUgeczKJZ8HtQcOVx2aGBEYTMOzNXE0UCQZFRFTj5
oddUFjFN0f+SwvU3DmTLMUkMXw+j0Q0aSYN7zoD15mq8rSeNAyUrs7j0h5Ma6odx+QYOul0gLZjP
SAFYIqJ8RGJ/Blo2+8FZ+r8kRPY38WJ+cIZyC5f/cXUH4xhxgCfRlKLUGt5zpJ2Jkv2R9gGJW797
5BoEfTxi33Xhf+ORK8DSPWY3Ix4p0QX+AMZMsrE3PjxCOZL0/+6NMmzTHiyi3hn8UOq+zSRcuVzq
n8vcNifQwWd8T9DAQEbQ6BvSQzWvXW409f5S/lgfUI7b6hj9cIfj40YigIdb0tMigYLd79Q9Aev7
0ck3+zo+1gzH99fVe+dBIB0c+6zR8KBE+eKQOdUYky4/sQHsab76WkfLv6B4CmI1l6+k8x8yUMxc
d16bgczkYGaLKzOFoUPRQa8nfNMjEoQsArVC2rKNCsuHZxImaIQIBwkB6I4XVBHBViNjBo7nfK5+
eqHXHvfNw7gp8LAr0IfqYx4szNFA3XlYwip5nPwxuQRuvtHKZpuIGS6ChlVNty6X0jkeiJm8nTvy
kKFFfyMg2faaER7KBhAf3q17YY3sMgGjI+4fu+hfYAgjKGAjoWgDkCHMPSTTETSg7nEVebhuBMtv
NxElNJxnWQUJvi4lLx/zGYzEdBUe2vd5w8dVE8y50uCCw+V5bm+RhSfQ4trpCSaKhBY9+L/Hhp3B
huvD0/DIE9QTGGurLyD4OV2fwofZMo9MUsRWVwmpipKdV1JoXfYyFiCIIp665IXzNm4KS1vc2iRH
rD3qQBV2HafpH9t8PDE+vbRz+zhMAEZcn4vN2uv/30UtDogFEdPEzjRJslPSooe+G5zX6x+3TcDw
ZwVWDxct4Oy3YvKUVj/XO/JYQVt6n640bGH4clmGo5bDgjUaw3MC/uADKgIPSxM0hznv/7k+D9si
Ge7Ms5aqsWbsjN0ljn0IIidQ6W0sku3jhjevSqVLVip2Ft3QnOoo/F/YF1vKhpaPm3CMEiInDugR
2FkuaRvLtHzLdr668CgwXHniQ6kcx2HnVR6pSwagGOsvqCF+a8fun71asRjHOLmnZVBFGWIbKRAi
xKLQPxoJBpFdtjV5EVmIUEpSHxsIQggxUezZ3SbBty2/cTBTApKNDlQhyAlIDrWZBQ9GfrUzUps4
CzaNXl4vuYNHKImvK4rHJzyfDxsrYwlzfyAtUuaUsufwXn+6oDNZx6SEkC5EOGlTHoJh8zyznMcm
5EJXygHnCYK2qjmJGQEKE01TYEnXW/B5mx0MB0azs6NAWwtVuKj4ltegt3YKUILt20GGAysg0oqJ
IzpIAhrhhEFpySPOrrIFh97LfwM0CnYioUuL2OO43lGH/BvUQfipG6I9/aIYwPTivJ0JGRfv3FaN
i53kf9cLuJ5S0LfcXF8gy0YyERZ6Up6UFffgYuGXCeEfUpbQKJ1/5GA3LVyyB2qLiayn0PujDHJR
41IHOPur+rXXSOYK0DKdr8/BsoO44cl15ut6Rq/oWVToMVC4iiPlQki9/nWLB5jgisnng9/7OIX7
pCx7HGFZCM28fCn0XTc6+5pqsULGeQz+XcZIzyD71/hAOmSQnF/S6H/75kCN5Xcq1c9sZucw1dED
deQCeCHAU3O2jwoPv99wY5m3vduo2TtzqKYBqQ1prZ5sEeHYLGy4cZ7ORYYnK6jc+k1yUuCIOI9I
Wa4vjuXjZutb6XspNLpWCV0n7+PfKoKVq3/s+7jhwZBT0rLvR6w8r29KKbx4ZvsYzHlk9rjxUiaR
mhF/dDTRU67QgKYd2Z2u/3RLaDBb3DQvejQZ+9457x1xVFqLu3rCnZyArPgCpYB/xtGbNsay2cBw
Yd7lTI1QWjkn6IH6DH6g/rlt2i2RAIsLmwq6UdE2ub+qDFcKHpxzCDiWFNn05Kfu8fpi2SZguC9B
bbwALMU7lwNqj3xE0akjoXfY93XDf+VYdW0x9945dIsBNyYYmlTO276PG54LUsGC0g4kNXh8mb5O
KXgEhx751r6vG66reedVCc38MwRT3Rja8DROIYGy8XWLZc1eNpE5aP6ZIB+cBHj7EAKsMWTNQVm2
7OljxJOd4cA0w4tRuCSIa2P9BlK5/uD3m0+vFhczu9YAb+CTC3Xzc17zZ+kWz0kKGWzCv4gh+xY1
W7hc2yoZp68Mon5MJLaPKrBKv2Xaw6r8mRVOtm/7m3CHHr3kFVIt7ywm8qNfQH4aZPlWsmvxrT96
15SYaQU+uXMtp78nufD4/5Hg2j5uOK6IWCqSmaNfaWhYLPLqZ9iWW/0+toU3/DYcU8/rKk1xqOMS
QDiYxNseFWFnmvt9ocHEMIDUcu4E1JtBa4UGv0NIINBdjfrXLu9lhvdCV82fvKYqRNx7M1rqalCb
IbZtaU2uG/CPNl4ADYwEWqEpu6iKcS01jl9p1TwkwC0neEWpwq3o9jGNEcYwHJjUiizlMC5pPM01
Fd+EIwP+U6kxb/5lIvGyQ+An2U9dZdHyRVdeCtQ0r4swyJ7y2s1kegBJRK7bAyQqdaQ2Hmwt285s
aQP+K5MgzcDMB2h4ln47xd6UbPUm2L5uOLwIIM4CqRf3DD6jx7yYvOOMJ/V96bZJqSwDkoG0C21y
6Kf6hsaA4pR6uN3u2nAmo3JCZ7COa4q2cdymKMBtRxCFqo3LjsUdPcPXOwkAAIipvPNQTxBSnyCk
WYJtAQijdIu4xrbyhsczHuLCGXXuOWTLD0/4/oEDgLBx2tk+bpzUdZlWNSR4UTevUHrhK/tKk0AZ
Z9/SG74OlSbQ/fk1us8zsJ/oPu9OblrIjV2zutsHrm52sNXQd4EhATABY8AZinrBeFFZ9xigkDT0
cRCBF+n6NCxGNpvZwiiawMOIboy1ib6GKMtx8iAGCr6XLbEUixnMhrb12t/ULUSvqUCup8GbecwW
KMFf//22rxu+23tV6yZr582k0AvpRt1xjorktO/j66K9u4eXIHWkpCqxg3pQfK/Aq8zZJCGyZDOm
Iq4a5szxwbcIXl8omOg2f+6hYxp7UA7y1lRjgL33TcNw5IQXDmpdLUainL2wjMv7sAPf576vGz6s
FShG+hqLRMpxOv82QVMO/+z7uOHDYBhZirnAIk2p2x9AnsBOi95k3rVtHsOHQW8P9sF+cEGj3T7k
XPUHt9yUJLZ83Ow+6+fU0WOJAEEC9EeHU9t8XgJAba4vjGX3mB1n9eIy6CfN0ZlCJThn/I6HBMVm
+isk7LnQwUYcsk1iHf69ByAdayhbwwNAHAoA5kMzD3Jj56w++kGQM9vMBBBVNI3GCK/h7pN2ywPN
1ee6D2+3gS623294MDg3ZqjUN1imZQK9JBQ3IUJcRM30fN0Mtims475bHy5L0YEKGI3SPdK8shg/
02C5WV+Vi2KfdCv6Hwz/zV2dJE6icRg4pP/cQxlqxW2gTLFhZMsZ8DsXfDcJCa46UoGh8oxenuLQ
4gYay4T+mpN9LJ+YgeHGkgsBaIsHeKFTdWj8xNOvi3b+WbONUq/NDoYn19BZwVtXhQGY8mMR8Yfa
Hc9U4l0w9LaYHC2byewzI02HVpQcL6fQzvQO7Sj/1wZ8SxLNcuKb5MVTkftlOCAVYpX/iUDqQ8y4
9dQ1mqVUfT9k/vdKpxvvyxaDmz1nFJKeqvVafpbgjHOBaKJt7kEN1aeyOqNE1bQbzwG2gVZzvdtZ
NCxr6hDEwHzWL9JX/FMEPATozbeIA2wmMf1bNfXSBrB73sjo79Cv078APdp6CbB93fBuMLdmYPHB
1/Us6ziPmvGw3Z1gWxvTq/OpmoTToGdYoGtR4tH2WLp+cSiifSgL0OAYR7NS6UKSModjR+ADCp3I
jSm6N47XY9+Hq+NHZmJXFU3Si9ptXp12rO+Ei+u6zJLl9vrXPzzg8HVj6/RBIqCS7PavyNmf+lHk
cdHPx9LJzkxhJIjA3V0f6MPQgYGMLVSgrQLKiX7zGoXqTIPxK/RdnsEC66Hjpd3owbSNYWwkJjQA
l+HovqIx6K7QSRVXXD4NaXWgyfT1+jxs5jD2k6471nVV776GkP166iMhT1W4CUq3zcDcSgzqiZwl
5FUmcAWmpiMt20e1VPdDsKvsBUsYp4TrLUupqtR9LZLRB/truBS3E++dH9cXaH0m+SPdwOeNM0KK
fGAcqo2vvYKAb+k+1TMqp/U0ngdaHd3G/+5lw+cMHB7x9QE/9HAfvNP/jX4yzENClU9eFYTRniNd
wDnqwMXBhItivdUNaHEUMxMMshmUm/NM30Q2ncc8ONftdHGb4G5u6CcVlhuZzofnEyZjZILhlLuz
UFg9BXpHCKWLuPQCPFP3jyBpf0pSchPwdMP3bQtn+L6cUOSGfg99g2TEJzrxb9nC7xgpv123i2Uv
m8oXjc4dqryWvk2a36VMPiuXfymAoJvGYePgsxnFcPioGYI0TPLqFXT3D2U9fc7r4n5h0SOQpI91
w/c8QsAohs+3OuKgonCW176mNbDQZXiTDXJLtN42CcPnmyaZSlEV5FV01RkQUlx/2/mymjlN0I8p
/eFy3SA2exuOn3Td2IOpY3mNGPqcB7Bj3yQjKk7OVPEv14ewRMc/JC/KfOJ+Oyyv4HlcviTQZbhr
HMjCXv+6ZQJmZhj5Tt4EQbW8dr6IjgvpUXbNxvasNN152pr5YRtNRaK1hqlHdG5Rjqem0ve3hE0s
LmFmhINwaD8VZHl10dfWdvBuxchNO03/85ZyI0e3LZLh1U2XZW7VqOU1iYR7qhI+HZSLBB1HYHFz
3Q4WK5tYhHBWFXginfp11v7wiPbuv0kz5RtRyfbx9f/vkll0t40a+dr8qv1+imumLsC5byQhFlcz
UQV5B74lAjLVt2GAPB7XN6CA+T5F6kzq5V+/HTfCks0EhkeTCFq8Diha3ySoL/G8+xSgIWrp9ym+
+JEJJgCJUAIRACd4C0Z+WnUjUFp8CgdISoktDT7bShmnOBvSkUFKVYBjdvhK5aXpq0/FKE+LcmKh
lo2N9LE/4BX0v7ZWSQX91GUUr4xIKNasChj+eAGR9hNUxDf208czCU2MgCjrVnUzxvA0+3cdAnHj
TmT+nUvUafsw/fjgDv9AC/Qth7KXD1GnQD5NyzcIxR/XnVXDLICSNGG98ST1sX+EJmyghfBN5ufc
e0smfmRR9WV739rMse7nd66H4kzIK4U5sGg6VgDBOhCNobN/9DDM9dBhG8LwbhcEPOAXjujbktef
sK+038WQuD243t/XB/jY98LIOKvnoC6klxTJC5+juwYpgBvqT4CT7YogYWS4du4MYYJVor+XCL9/
vS35I3/MkKoXYIe7PgmbjY2TWhVTluPa6r3JnD7pei3O+psEKKtz/ZmghyYaAIo9TVmiie8Nohxf
IjxFeay8Ybjorekf6JJbiASW3Ra7pGUqJjpgarJ5BKSkfKPNmLJPqMgP1dcsytwtcINlR5lCE5VT
j2kUpd2bUwHSJQ8ZzeblpmxZ12TxUrtTnca5Ikn267ptLMtnIgZEkoi+aHX3NkXJoUAA7hxcAUsd
z3I8pogpo8L/N7eCJa6Y2AGeNegH7ngDqdPq5v9I+7IlOXGu2yciAoEk4BZyqMllO12uwTeEhzZC
DAIkJODp/5V95Y82lSfy9FVHhQMSSVva2nsN55mqsNLUPKWutYcWSSKYkhd2yq1XrcK/ICMvQafp
3hS+5vx1WN+tszs4Kh8m1I1JwXfvj+HGnrw2n4AjtLN5HHVvjrvPcxAdOAoOYYLSDP0Bz/Hsures
tgINTC3ter97M9rcDljVS1ceaBd/QCE28+2lBujWsK22hMSIUPZ07t5meL+fX3WusVc2R4seVYhy
RDX22nFb7QtqmAZX+Uq9JYvaieJrUA+3RZlnsv0JK4oLy2Brga+Ofih8+QZUVvUGdE6KPuIxn2kK
u6oduEPp+XvO5WuJ73t/ljaGb804cP1ECRsa9aZNk5Zhu2vOV0TE0BkA//+T1MRr/gFKQwGMF414
bv3gpojKQzTZWwhO7SZB9trrLqzujS1vTT+otSZAr4XJaw+t8DO3soKrh6Jtf2HENna8NQNBk0Ho
QVXyrcIxDaTcXeGBrUTsY9JcSpQ3TtG18cPoIq8sLRFveQBwVizUUQeQnU7IhU/4VyjgL4fQmorg
47El8bT3GtAFYhyphTtUXWYGXdNR7QYIgE09zDkWQNCwVXTtPdRqZYLeVUBGLwEWpmd9Da3tYqxR
GdG5e6VibsztpDh8ht5fmVvzuNo/2mQMNVxCg1e4wdHuZlCEYf9YgNm88IKNbXDNY1DJ0Esodvmv
YwkxrDal3jS7IaXTJMPjyAbeovoTmD7Jpqho+gsXxK3PWm0iuBoW3TAn02tVww71AY1q0jxZf1n0
NY1wFkerDaRnBSy4hO1eA9Gp76BNBt8KO9GvV83Kmt/A7YBWdc30qzpDwHbA1BN9HNG5iS9cSjZm
5T/8BlQtoiTR5tXLm3QhJCOc7qEYf8ua4L7llwj0GyG2JjksFAjvaLDDa5i35fg9cFOUf47D2K++
mSnixZf3h2vra86byB85PXRgc4goVd1rGar787EBZgUUZyh8YXHAo4P6/ms2Do013aERsW2WIFav
PUB/5128wPlaakgfxQW4TAQN7eow5FemKmv+Q9XCE4tD3v35TJc9V0jPWZHu6X4m5KUovsKW9kIT
byNa1hSIBCjSPAdY5zWpdfKkXSOeFF/U6f1h29jK+Sp36Ipi4dhnxCukp8Sumrrl0CXkJqjostNL
N164T2yttVXI9zZOyrmpxGs7cr2kGKjBu7ONp6tsmI1gF/ovW69ZBf5UkAUghiF+qaLkwyjrg4ii
NyeuUntj8ZoTUSgfJSHRxy9SB5N+y2EdIFKDdrR33eV0LQk8grFZjehmv5z5s0XkIcUvbqaFphI8
2vcnfCPbWbMjokVJ13YtfyFcqENfg7+W90OeUuRTwRjEOzOiKth3zSXhnI31uyZMQP93gd5Tzl6s
Ne5R5M34UvMJOp7vf8/GlK8VgRXkuKkdRPASFdoNR6r9iNwnxOplDyf4yh3ef83WV5z//scuVgQe
1IxVJCGUPX0OQAdLoQ9zScduIwjXFgsFrEKZkrHcF8YdzhOhhvHV0uhuyJMLFcGtV6ziHExLyA77
lXnJITH+QgIFjO9hUnJmSwozcuW7T1Xie5eGa+t1q3hXOmCcWl/uq8HGn/I8aLMcGLi73lQNCGk0
/P3+tGy9ZxXwiido3jZW7CtdP+kefb4yUHdnrPRyhlW8/5KNuV/TKYKyhvm8cGKfT8hFQWePM+uu
4lmxeM2k4DNIJnLmcg9a+NcSeimwbr3IpNgYnjWTYiJzD7l9rNrawqwHh59Pi4/nCqqfhG/XDc75
1X8ERlgSHipW1i84QPh36UrxAuyVvgqzjeE5h/0fj8dmCyebeaxeorHg8aGtYzjOtPAQvXQybQ3R
KrDhpNklpZbVizLFSz+JX1z6x7MpX3jxPruxRa0Ff3uplKQhly9VUbkP0DOmya5qGZ1TC4n8S2K8
Wx+yinCLZpSZYTR3KJX4DA20TxEN92jm3sWQBL+w2W69YxXWmodzkQxjc0iaXt00YW1+224sj3AG
Kvo0nuP+QtK4FXKruG6WqSUqZvWhq0KXsj526RL61zXs4zXBYirpSGWb14epGNgPhkx43INxRJ8o
lbU8XBUYa4aFLibJG5SUDosyKiOqnI6Lmy7JhmwM0JopQWTUcuADMRPhUNZwAtXilULfwFy4Qm1k
7WvV364ws4o9DFEe4ELYuqQ8ipbWt3wqyl3U6hn1K3eJibj1Masgj3r4MaHeUx/mQX5hOB32imh6
4Ta19fDz3//YQaC/XcMhrcM8SPpRzB3PphYs7usmOfzfhwNeV5RqqrCSXB/cjvOoIOYFrer3n75x
p1kLAOcBjeqwDIoXGHdA93wM/q2EJQXMUbphSRdkC2H7U4yX7lAb4b2WA4ZyJueFbuuDIskNbH+h
R8MgsYI7moUG+pUftQrtGVkzMYMrXiAycQMnnR2ndz2QrkJDnTZMnqT/NDNy3eSv+RVNlYiCG+k9
8cJHAbF1yjW7urP+lQXR//AqINrYJ3XiPZ+vnecr57ntNi9mHziTIZ2+sJlsHCFrDF6/zHFQ6VhA
m2sEZQvZh5qgzHE5DdlYamsYHqnb0R9b7j3Lur0XjmQ1csGqHLOxGvekaY55+6FvLu0uGzH5Hyye
qgvZJUF9ZnMgZAqoird7y9yUXDg/tsZrFfQtG/uJzbgA9tEyZcTS5uDrKjzOrIj37wfnRrAEq9Bn
mvMunKP6UIghuoXPeXjUtfFvGHCGadxcFNnfes/qXE8g+EalF1eoei9jeEeixYtvKDC2WUFz8aY7
UdAf133S6ngnHajrIKjUBz3G7pudFvPYJsx5WVwvweel8JJLKj8bx8saoxeVcF5YAi0Pw+DkhyFo
TiWvIeZExRHc5TCNokuwz797OsET6rzi/9j/0VIaVGKb6DlAUUiigExwxBe+uGGLB8MFdRzJCKld
d2NjemFpbHzdGqo3NJDaomSQh2iRN7A4PyAPh+RNrj/iEnlcZHSpir31ovPf//i2DuLR0LLv5Bk+
8qUG1Sibo1BkYd/fcD2Uh9zwS1zmrVedl+cfr2Kjx40XFliG1fgPsv4KsFl5n0f5jZe0JI2EeXp/
EW696BzSf7yIT7BBmUxVHVhefIld/o8k3qu2wTGcSZuGg/z9/ns2CiFrBWHPjyOVoKZ/oNFSpW24
PDsLD1Bmb2Jlv2o9fzYlO7z/ro39bo3fywdXR8MQVQcTJnmwi4iUel/XQXvJuWzrBatNQgWMBZgc
/tzYIDND9TZW5ZXzsdoU6ighbeEpeUCP8UNUe6DKJ82jacK9F0AdgZVXGU0iUFeJQWmN9KfYQ1PM
VdTL6j6WH0A1dpccRjcW1hq8F/m96Zz20edV+XFhukJua/dqWm6XuOozU/ILVciNyVhD+CxSwRHS
43jREJZvPLTLm0YxsbiQQG09fhX0IneesV4gD4brkcBvWMkpnctxEtet1rWSsBe2uBsh0A6ekzP8
j+b+gMT22p+/im+v4DafC4NYKIT/FhoV3nn+0noXRuf8mL/09fzzqP2xfYyyNHkpLPpkxntktYEy
hXCHOMgvwT22hn917nvzyCOBvtnBxMMPVpnwW+QLc2l0NnalNZXDCyvfg8CMPDAcHSAhPaIm/Ank
1H8a6HMZzfZ2VpdY5VsBsYrsgHmOz6GQh9jPHyaBWrYVy3NYdgcaEj+FwPbxqu1vrQkclIZgyEoJ
Beho3MG2YTngpkquAkejM/a/M54wHi8+wUa+jE2b3yyi8B4hbQDs6fu//nzC/XdFRWv83gxFX7o0
2JfmSkSHouY3zG9vhrjqdoupLtRn/z4X0Rq9Z4grWMSkPPBmQZU0MQdsrEdLUYsvuunVj6Kr7NRY
9B/4Xumg1M4qzDpMcaYl+saovWnaCWoT0YUNcGvEViHugFavaIWFJfrhAVl9ms9ekU00ARMwuirD
j9bavj0Jih610/IAT71hHzeEIOVRwwNkKS5ZtGx9xirSzUQH5Rss22Ro9wnHZyTVKxwg7thyFa8N
k7E6t00bVw2UauVBA6SxbyGitqf58vL+wv37ToVz+n8DQ08BiS3spg8L5BE+qkQuN325BNdhBKM1
jE8MTdMWM4YHKi5w53K2gPzSJRz/37fxaI3ay8MyiUKHJVS1Iis6/VUC2Da13YWm6sbUrjF7sB+W
onSxgEZh+KMM+XPgj0GddoSotKeuvyTSs/Wec7j/cRpxs4RjRPEZNLIfRLt8bHyDzyCvRs8Xtif6
bwLzlw1qjdBjE8zEG5+UX3GXpvFtVCZLeTSqDf5JGGFfVOOFwVc+lMuwU5YoD2ZGWpb2RJJycPfD
7JdwkJay+sZb/JeN4GLFX2rOSv9uxDU3/xaNs8h3pvHwvwWrmiKlSsGeG4ZRUICKAGgrxmjudsPi
eruzMx/jrKnoFKWBYagSisHzi+MQxMgYgajifX9sIDn/2vLW6w5xDoPpLBoMq3Z2rGD0yEih3K6z
URHuTNsuvwDniN+CWZImtfmgXxeK/mTW++F0AwNV/rkqAnjlxGrpHmvPwghtSkYXJ5kP3e9hx1rA
h5iNF5O6OZ6928IrFvElqBhFLaWATGVa95C6SzU4mZ+XqqfqR5DbyjsQGSgIKM6h+dlWBkeMnmPC
d3AEQo0yiFCuyngXzUFahENDHnsBB5JXqAHE3knYYGH3AyGVzaiMc56qWo7zPXbC9uPCvB72NI5y
Oj3yaJjpmLHa6+Ys5kuYH2CRbaujZ4s+vsnNMFDctvyyLj5FHcQA/gnmoSKf9QIllT7DnIeZ9Ovx
gRacjrtk8MdDTYA0dKVakh2mIIk+s64X7a7DHZh+ACM4pDdyLiTwJVzERr41i1eRRwAi8zpdZuBO
Mj6o2N0DvSEm4KOrmaSDsoW/q1GFOqtXLAyjJmIJPHsdlWV0hJBle+dDpMPSlJmiVr9hyuK8tExK
bJ0NkYo98tJj0Q0s02xzjAG4MrABCnvMMhxPoPvAXCSSap/rroOskvQ73i1pUHSh3xw8iJPzj57l
8XMCfQtkEJHUJpshOT2jg13OPx3p5y9u9vStnAr9aSkY3Pz8VoYqDQZjZOpFXnVqkYCiyS3oAOp1
kifhwQHPBn1VIPPD8ruQoeUvs3F5/7u1sMv9Z6l7X2VT7QPyGsHBQB9paDCdEW51Np1nt+hj0VFt
b0sYUz17KD21p5axhWSKd47WO5t4enzoAdviaawoFpAJg+AnD7llmQ+bRgwPtKaLtIX39w8v6csH
GL/N00OfWCrTqqhRHYP3tM53WOhIl/t2/taFcv4JiVJW3/d86l2G2g3ctH1AGeWxhvmGf/KnQJgU
nRoEX4VBK9LEFmWXDZ2Ix6/hWLVxCjva5VQ30yR2CtaQe+qW+Es7V3q6wbnEvzdByB4ja6x/QyYP
FmU8dvHXQvvseZk7lj85l9RLWkWd+WhmyM3doQ9Pxn0LOrW9CXuTk3tXiZg8GKRn1esUob4MF4Op
rz400Gwf91QMan5CI8wMj54ATX2Hhr7/OnQ+1fuuER0k6cHI8T9DrXMeUy+wcXhk/tSOaU88jCAM
k+mQasoTCMCbOhL3VOTdB+n3+pPOVfIrj+QwZdiHh/kgSDOgjyu7Ewyiei+r0Gb6WhjfsGzUHmX7
qFX58InMLPamLLJQdziN5eKqKp3ZlAxdimhswyNPzBBj9mVTpmKBaFVmOo2fMQUWG4mnCfug7aQ+
lxqOPkePGF7A6qBafmkMpkkl6Ij+TiiTwD+qD5Lo2NN8/kRIAGsCDZCE3vFZezILHW72qdeo5Gka
RvPdJrPrNVSOcjZhwysgxAW9++IQUBP+xjgYvbdFGyYHVkwl26mmX5aMEoh/o8DOi2RMh6Suq1/Y
vGCbxCFGCvFWS1HqZ7SrFglNBRH2Nzbxlf3oKOPhmZDt/GVvCeN1tWeB0vyjX4y9/RLXInrDQYB1
B1xrOT1MUJKExGOiXP7JVQ0wPuMi4C1i+mZO9kkNdvQeSlmwZqoiHVD0kFiV35tgCoojGFd+eweI
I3/xwOgC8heHij54fGT5nA50hHeJippy2onadU/DkqDE2pRB6B0lKpcxdkgFpVIaNvlRC3DtTVp3
Ze0Hqe5iO+7hEcdw5c8F9loq0WiHbrwNmG5wWAjzGwGr9c6vc/7mwVpm3geeqZ8g0EtekC+r+jGh
evE/O/R42K2bJtWBxp/LYNe1YBvfQkGrxwkP7bLxCIr8yPYovY3eIQlMN58i6/XmPukXCbxgHLYP
DB6UOSredRjfFFUfdZ9hyNeTF5pPLgsAKaJpHavZB388mQIU/OFxHeRFFWGrEAoWSADTlOZEC/T8
Uq8Mp+AIuoHqb71hWICsgswEnGN0HeLkSUESjuG7DiYbPBF6W0wjHljKNp2FjtqdHwPHeFp85joc
qS1cCFCGweqakz762VpZA83W5F0PFFKHXGZvlwX/Msfmr266ABjtfatZUGVWTqK/gzRA91skCwA+
VTf01Vcmm+5ETNH8MxCDTV6FIY/fxikxLxN2hv52Bqbc3ta1YtpmoONw9WFyuLjHWdKK/guFKUj+
gsbs0u7PYInZAeNeVcUJDLGc31k9Rs0+L0aczkNdzvEeLOnB3WH+G/0hFol3F4owLvbMEf1TwHep
71I9DGWSKUck6EXJuUgAW0EmjiG8SKMO5xr1yp+k8FWzT8iinhztkw4NUCmLO+pXxSWjwY30cI2/
ncY+77o4L7+yeHoksbmNiL49o1fmobiQ6W5cAqLVJYDKihRhp0u0ob38KENa3wjJLrkKbT19VbOL
/YTlUD0QSNlU9V0IACxTzAK7rr8arbG2yPNMHwahOPiOwkGi6QWP0oHV9XXoNL7uezVoo/VgnZlT
NYT1zezBoA6Zb3ShGPX3Wz1f97ncgMxWmjbYxzPohQXxvzs0VKGyWO8g6LefJv/4/lXv79clvhYZ
MzjAgDAg5pTAwSz1LHTX4Dlc3IbnXfP9V/x9qvm634WkZ6ZdVE8nkSggV2xMMpvISw4lW09fXYRz
v3daOocPYLAwjjxEIawzLlyE/x5mfC04oeDkWviLCPb+OH/10fpx0n5O3HAr6mt//yoQgmZgAzU8
OamuvJkTSCuhxakvLKONwVm3sCCONuUdye2pwz0qa8ZqyOYCqd37E7uxdtbdqtzFOW41vT6JYMz3
qrWQqaXDcghndsnubOsDVtdgSIvicHejPlHvYcz/iS5Vzbaee57wP67XpsXNSrRddCoS8tvnvN3L
KWovXaz/Wvfja/mISUbVJKoc40L4PmnBM6eXEP5bv/v89z9+N+T5UFCHu9dJCA/Kw+ACieQCO3dr
NldFKxiecTiDT8NJLeV9aN1zuTR5GsSXuihbP30VqNguY8HGeDglCyX1B5Kg2XEKW9fxp/eX40aw
rjXE+r4Nm8m0w4l3/OS1+tV1uByDo9J57df3X7E1RqtgLcxI/Lzy+1PJ3KPDvR7mGvzWiOs8ihhf
t5r0UEvcqUh/mkzTp+AaTakm1dv7v35jBtbtJcA0vMZBBuikO4BykJx/G2l4yddhY/TXAhFdLhMl
B4eH634+en6ibuZAj3dwB1PZTOUlGf2NKVj3mGIPLsQFjftT3MHuNltYW0yZawP/Jy37QO/eH6qN
83etEyFCP0gUVeNJedUj7t/3ZRS8ND1cSYvgPgzY6brXnGfqj3AuNJMl6UI4RQ1sx3v1VrvhrlMc
wBlcZxnYIe+/Z2vQVrFdB1po7eR0IlAfKYyFqSFYmCy57iBY9540LiWTiXE1Br+4Rs1+DHBzhCeg
8C7q3W4tr1U2yqQyo8Zd4tRF/b3Pm59Nqx4iUJqwxq4L7nWziSM3DKgU02n0PnG/S2UL6IW5yvCR
sXWzycXoGzdcT6dKJrguMdyoSGQvNIH+Htls3WliY9iStsW2QYgHg/NAUwARQqkvbBx/Xz6o+v3v
Ms15Z/go2v7UF+q5UPXPM7lVEGgNv788t37+edL/CIOmmYPR6Dw4VSSvd3lNRZa3F5/+984oS85f
9cfTIUNny2qIwxMYl09n2rtFYSFk5b7q4hvP4BwNL2lgnTuH/y2os3VviUF/x5shsnqSPuSvoFIU
MnhTDvSbhgykSsbPedk+K8T3++O29bpVWLvcqK63NDzhXnCaa7uPwv4hMvrRB0Pu3y8DQgkNouP7
r9uaptUJ3sMU2yygtCJD6PB9IioVtGEYrJTef/7WMlvFuAm8oIPia3cyVfTLof4WNECvQiXt0hm1
9YLV8U31EPbtQLBPLRX2qXg5nhX2cJhcwt3+/dhg6+aTITDI7nzZnwwxrz6hd3JpjrheoULbaRQ4
LxlZbb3nvNT/WNJeNHSh7TFSaplRe4j2jdU/oprdMRb9P7xmY8L/IxjRenkUBH13qgfs5mb0u0zO
8Iu4arrX3acyt7gGAliLuIRHwKQheggtXtQbwBK/bsWubSWp9UI6OdedZAV/ndaYnbDqun44KCb/
OwkzZ6FVVTsCgWhvoAv5mDj3paPNa91eJczNWLwK8Lye0d9nSp28ZKnuCpSg7/2mZBcmYGt6V/Gc
1yxHmzEcT9Ag/Ac2LGX1eVzUfAmWtbVIV+GMTqyKu3JsTwqKSOeEeeyrA4cCcgIPRRpOl1R3/54a
sHgV1byGhInsF3OC6u4yQedhId+qZYRVM5AE8RN6c+Lp/RW7MWBrwQdNcGlENWk52XlgKZnrGCRU
WJm///SN3Wmt8TCzs4Zz3aoT90KXlXzxv/oU3inQG1A/rnvFear+2DdkM2iWtLI9kVCOWT+hJoZe
Ww7UcXGp5LAxG2uJB7Y0dgjZ0J4Gt3wEcvVHGbFdlLDD+aZ03VecB/CPrxAzsjMctM3JIR+Uqr/z
G/YwRugrXvf8VWDLaHHQ+MybE6Tt0F9uRxCJrOj2RY/S//uv2BqlVWAX1utg3YRR6grvk+l1cUBq
9VDSCmy7pn6+7iWr+C5HDhtw1OhPPort91NSdE84t/N9hQbnDpTdsrowYFtfs4p0zqDeXTUR/JZ8
9RzG403uj1/Oechg4Fzw/sdsxd4qynt0c3nLg/rEK+NSEsbNjo5efeHpG1+wLhfTGmJuhlblCRvu
RwnVPsGWl3OltZOXNH02wnstzoCOdKL1ADFRdNhDsGm7MkuS2fuZxKHavT9GW69YhbeIPal5FIgT
i8J7R+Ddi6w69c4mvu+/YGMS1r6TriqsU2oRp8kP79rEfpfV9PX9R8f03+bFX7LntRIDdMIgVtp7
dt9VU9DLXevLMvgyLsRKvWsbS4t4h2TQD5usZWEyAD2hnKDTvm/AmghgExf4g0x7KNYUIk1ge2/6
DL4EnoCSfA8TkDlVIGzmR6+hLiI7NfKgOHFWD5iLRs+c/JhnnCW//JBJD0p+hes8sys7PfFX3mno
mMzwzIIq19wtdf4zgKmnBubOTeBJihAFrTsAS+LSpTHkiYsuK92gJz9lbCZ7o4LqzvUcUhxo3Pq6
/Bp4Y9sPaeiFTKDnNdIp8NNpnPOCphGJkhxJUUxiFJlkI6j9ZEqo5YSASNg2fshjPpvncCQVvIjB
GMic55e/ZLMoN6FHGtdhhAtI55Gj4oYu7S1095b2FMFmYln2EpZi9c9FwAi43wVBNE3DI9LJMYDV
pCu9od63ls/+nHp9w7pPsxc2Zkhdg60wyMjZ9wnN3WRm4teUTCiFw02SVssRkIAyenUL7HrZZytq
VP2zeIJFxLBvBtyMhl1oTDk8dlMN/A56htJWAiCfwRogJ+qZL7j3NdL/Ap8v7r11UwL7lr2mOY2m
TNQA1UHORHqVaW5GLUb2W8vGL7xUWZiWQnS6i4voSKTAvpf6wwyhjaNXa2KXNAY4Bg5tirWuSSvQ
m7m3GyAeS8UX9HALch8FICQk8QQKXgAKUJ5C6t5FJy2g43NDQOSWvy2JZfI98XM86oCEkncVbHAq
C0CRq1uRPC6WWfvNp36L4BBKJfoebagS9fa4DGCyks416i79XVXLhZnD7NXFudfaLDUuCBBULlFr
Fa5i82MCHEJZHbxl7AkQCjmww88TmvAAdSaR4c2bQEG/HzLPF5T9jHxaumJfsKTijx6pgrq+91nF
2HfPKww5w7GNZd+cqruKpqEwHTnRQVPz1Nelt9x3zcTLW9gfKy0Os8vD/tfQjWFXZQIN3oWkzmsw
hTz2rP0ISdm4AeKwqSYOI+aBF73ZxRBuXb4kIRUhIF51TacfHdqjongA0sOKD03nYn/ekdwHYzpr
Bx3OdUraIS8bNLdyFk57nFMcYA+vZ5XvH9pYxctD2Q114NIpgaR4eePLto8h/eMS+J8zAHc7zH9e
sptYQNXV301qFONT7MIwfoMTOGRA7/Mgp1W0s6gKe5hYmkfdR7B12vC2dRJWGVx3nj1CpF6Ze2tt
lQ+HNgLS6KH3Qp481SJn5MUX/pIMaaKxxFgNWTG4Qyt4qN7VdRlUEgf2AuH2Wpe+e40G5uUuawLd
5tCJn8PhRyvMaPx01InLH1WeBLgddhB7MillA7jDqW470X+qhCdqYF3BNSjmrG3DeZhTQkTc7NsE
LKBfcYCsCrrwfacDno5j48bvhSwr8RBMFkIvux7IhOWug+QTjJpa2s8nEcHfcjeUkwfCVDgsQ/wx
AvzFfHW4/8Z3EWdoC0FCbBn01zwQ/IEA70Qfx1rSZvyYR7F1WHBGLlOZ1gOct79EicrFF4A7fCsz
PkoyIAPuFhCvJjoT+BQuDs85Eiyb3P2c+zMEa1+avvT9tA897e6BcooFIC0U0li/MC9+/7WUAQmh
Sl/ZeNcC39LsQqJdsZsnC3/REfCs6kGOVXg3FtiwaDqbsWRNBrlMXX4WSVHpQ7C0pEbXgvpDlRpp
5uYn8FKU9bvKASElbyM2J8lH5uGMEWkLRBzusnD/EoC3GCAt3E/Pp554tsDXtb9Lfyz6z4rDdKxI
vSVx6i6s4Cn3T1sqrl96HpTydx/Xc/zNArNkgj2SB5+g15MPxQHgr4DMWdI3rf/S1bMPazfYImJf
JiqfmtMYJrC8SL2C8bxPCZuN+kR92lePqOKJ5TOQNWEjMo/M7fS7KE3ZARWGodO7jg6hOTVcQQZw
H4c6jDNl8rqkkDr12wkKEDARAtdprGCQuCNQyu/uBg2sWg6oke34rxYGIgGWp7NOfwTas6uOFVoC
OBgbG5bysbG4R2XN7NPZZn4HlPEXzlXi7utQD96rrQoJnaQein23c1hXDti+fLQ+fGZhFzJ9ciSf
wYrpc0icSJSAy3r6GPhRmYe7MqhjdLKbuBv8YzzhGtWkSdkuPQZCNpJDLTwkrIWovzFAAR1zOMqG
MXDgPl/i59mPaNl90AGuYPJBUw05+/tSjLEyACH5C5mLDFCL844IkrCcjn0JxEmTeiNgN/8QXYTx
Yz+EEFTd+Y6P0W1regZCAQ2ivkp72ar+WMhh8EiGpGPwf0G+HnqvqQw8CxgQrIG+T3Fjya32oaEK
bivwHLE4ViL386deB8M4Az9UJSFgkd1ooDnXwFJuZzua22OEaIqyjnmqZHcyaWsWZCA24NRJG05q
YAZyzsbppcvn5liTiEb7Ii7hObFfsO/RrAxmkdZk6iRLBx+J6QIbjXaZjhNIJAzkBS7mb0mjRJi1
VaSovesS5yFOOEToUOeHS+/c3k7W98fT0HWh16W2mWtSHtD4RCsO5OmKDjyFpTXcj+FM6dFeAcCL
X6qQ1kydAccDVhtL2hWxc3DNncQ8fhICNY8fgvcFi3Go2JreGS+GoXFUMT38H0VnshynskXRLyIC
SNopUK16S7Z0PSEk2aaHJCGB5OvvqsmbvBuWVAWZ++yzm+KAeE53Jz/Me/nF1zV68qB6uiMTu0Iy
ah+Lyt5pgHWXT9exV6dMSuNsy5iRiRW47pEjY6+DtMcj4/0QqJSH7lTiKwpOxMGMHdWWbVE+FejA
Bpst5YaijkORj+2+rmgG4UkQbYHRIhJcrgSBFAvrNMuq+TzswQwfnhQbIt5YK/tMm05wddhLxnHS
kwu0ACK17Nc2WcCAHahky7mm0q1ekBZflnrdMEsGYtTOY88lEJxq8nDiDPS48axzj+j8Gd3q5j01
xHA1DUGkXL3fcZ2r6qVoc6c0SelFK1lDox2+r5tbBa88k+X+n9hdsYa0Y9bh5mVzkaM3T6NImx3t
20zf+wPBbl7/GYbjuIakjFtjpJMQBzkj/LJKZ37YCnu6LtU2T96xE7a/4IlDlFahTyqmOdwQPfm1
2yNqCO3i76Jif3zryqb2sO7v7jhdXIymkTn2Mxd5eZzrsLa+iiXuTHEsvMYQphnHY50/WIsc+78T
DWBySsaGnLYlc32EVm4aV9YQsbsMeNrsSQtnASvw7gUQDrrzH/p5t+Y/4dIDbZNwWbRtn8FPXfmv
28t+6h/73bEnFMR1F+3bfRtuhTjICEGSlyGNGbb15HuFT7IHPRDRYiUkEKy2f9nWyu0f22qZrB9u
XxIvY+rNQd7X7wTOBNlmGt1Hl4DTdRvvbcQd5Ys1tvtdaU+RlEmJCMn9QbdA1N3TGlwgSyeAV4rm
4kbrLLqTXVK9KK9lEUv5pTyXuS6r19gheDaO+lCrq+J/0G6rnm9mOLe1KzxqPfJgxjTIfVvK4NRW
vdbyAF6Z5AK8JzGxOeGUddrlR0THs4vmUWivQRBi0Dpf2dXKck/7wolLUllz82ntNZJa2fT1lk1x
75M93s+1NyOcz+OqTQ3nuaUzRyDxi6AvZs9U6X6DOxXtirlNPPYcxX7ZHPcmWnEaN7pi3Enmft2R
cvvsSbw4sQEw5Z/dV+jAUkLrTPzOYTQSXrfy3NvnriFlZTngmls4R+e19QjZUWWY7+oSqYL569KA
wukw0v4kQnkcSmsel5faFiTlQAa2/TQk/D0Ld1gvwIF14lv+FN0RXOEsJd9K7ZnnsF8n/313pOTr
tEMu4pJgpdYwh8XSPxpouSDMvIZX9XuaiTH/LANdlFES1JUSvMzOKiMk3YOuom9JIZ54icodoJZR
KWz5v5xirdvnWpdT+yRLuxAfWuJN+dFMOnftY9ysERMWNgg/aghOZksYJK2wW4tzOVqRGyXaYQUd
kjNbNa2f0S9+wy99vkSsEP1lIB923qxleiTAzGkFEqsh6F4MwJ2eTiT73jJk7lYTZ3LwxlIzG2GP
YR2SobjV0Sn3p3AgwTa3wz1Oda9N8LFwMuz/tcBF/b7YPc7IbNpAHD/rsomb5SCQss8VXaxrMcyv
ZiEK6a4I2937J2ztUdGz8/YPY7p1zhigzQxtu28Sa3Zz6T0LhOrxSu1XV5omGQIXuW8SbEPcyDSo
imH746HIRw+1h5vLPTvEvm2HCX97n7PXRCdYO1xSri6+EXJPzosz5wVy+4YzOfMQlHZJV7tF7id7
j6JbZbEO443MUM8jaOHQDFa1f697tXKOB2qchztn9qtcfbuxKiuHKbHvjZ32W7VN49VUTUUQ6wwJ
MMaPJVuq6So9njQfyVNQOW+2Y7rJ5k8Ng5axuGyq7o/VjbgB0lwtpvVT1dhxHSW5GFT0VnN11DJF
7F6ia+aYnaJTH408VjUyUP8/e1WD+7w7zCZXAZREhh/GS0vmgdcrjJdqb9Y56QsV1g9laYydGR/r
J9jdb315F2+hJumh2CuI3aOyhKi/x3DiSSQctunNUz3qNgTFFZ5j/V6FN0R3oSmUbk+4C7z9HZxc
FCrpJMBlRJFbz9O7641S68RbC5o7caVQ/8HXYju19TvqkEL/zuPRGtxHpH6N9Wh5oD3FWLrZY18l
3SZwhCSLvf7UFZUbr10oazwKst7l/sLTuXK+1xVCNQIq6sjRwZ10+xjc1wddZ1nJqtbgb241mIB2
AWdiUmVLNNqpC6UjNAOoNfVxKgzhau3RZv5u1jQuOhkBwso2mu/acG5HBMF61BYngmL6RqA/lMT0
3XfdEjHRL2M+F8NhyEeX/gDh73O1pCtcivDZs9q8TAlOg8X5E1hWWM+pNOFonYJ6GczPxt418kDJ
PKsR3xfVaxf5nQBJyVwDj9d1jcWfojCR+CBvcqr+5kN7yyqPynFST/XEcfMzXtFIUtEssPik5bQ7
Idm+HnrjDOBI3K897r2Nqn8qmeSS2tEF41MhhtG8R8x1+UMw9zav1caTpX7gK/KKPt3kGMz39KvI
4hTinwFCTrXOq7NfsKl8aveRaF3S2aE2yLsf/LEENiKKbh5nb6a5Ic2NaMx978yu+9PtnImFoMKJ
UGdVTUz+q1eWe/6EBlPGZUZTqkJ4gLadf4eE2GCW4/tQlACR1DF8nuIUKYgNrk57C/eUwXgZfqwM
Erm6zjPzGG9vHqqWfJ9tH657MK2GOkVMqCXeAqfJAachsoybaWGfIgYzEiwAHlraZrR5/93Q/hh8
wajKLNCLnGGM2Sj3UoTifiGg8UF3r1PY9e2c2jkA9suxZTz6WQ1itvBJWJ7r+entjFE6qYuGp59f
Co5tSD2aosm8LOJpdH/xDirojiCfoS0SStzMGKQK7Mpagra+4mkAL1R+6qMwDItEUDoYOwypnd18
G87x/Tr0Y1M/lWBk859ZWvTtN/+LBzbMVTweI+36zjNZY4amSjuimOyjCpp8iJ7sODfBfJCWZPQ+
KVoiKoNXnXWUe5iVP/sdzZMl7qYT7dnaQKOENv1GiebGCPpL50Qd/p6mLH8Cpbmc0lEOBNodaFyv
hXMKXWwX9Xl3ugApTxdpTVfvttGzO6Zl4ci5ScGQen7recvt/pcttyjmqvLhQsdLLd3NKc6WLsJN
vc5FETzPWx8GTwHvTTmkwioBEhkOj6X8HNScb8EPLx62fkkrKKoDXZ0RGedhX+LewKpSNodVmKZN
1TiglEWLUgcm8Qu+ly5hsJIsyLx6sv6LAuEeo2B6XV17I/ldNK34Y1XNqqekUiX4MQklRWj9ZSkV
4zCn/Dy0z1FbBNXniKdKXgMeonxMc7ugdiVppgXvD39XX+8N0VNO4/y3KjANP97UymDNcgvHesVg
Wi4B++t5aiUk3FKLI3dfn8uzJrlyyd9yv96Gt40YnuabdaE1kuc9jfP8r5kbDAp5u3YtZJlvT3eh
z80XH1hAITY8dEPjbo8uNy9vVxzTHqsTMgma1hxyYW+iOA6kHNZ7Gg/aKT6xtSEawAS5Ey5z4Rfm
FE1XvzDutfaGdjz4xMu5eNFipB3pNvkQWgJmhpdvjJbwy449HycOubG99xNYu1Yj09sk1DHyYWxZ
hI37cJKNtYv9INpy9E3aMgAxOrkz2KVjqhifZhgDn8OQUbOgXLJmc4Z9EIH/B4rELf5hQx5W327H
wfljtObOzEnIRFA+eJYRwS/Z08/0Z2yM5rXpWr0uHW8lVWMvccG79s7D2htoexKhH2Ce9gF3T719
NgsXec6wvezxwWhiYUaAWR3bDwUIxT4XIjTLJy2n3D9uGzh5Ftc0amYyL8d6zHKD846R1sWHkm5w
Ji0iramKtnda4dnzp3y3GwTbZtztEDBx24xtETnbeaaHwKh/WlVBcBrjqgo+bequt58uh4iGqLE5
r9Zr7oZ1xbpvqefoys3vvHb9XIQZjqzJJKMCAyd76VR8sLCOWDxtbYep1TNM3pOxvY1Xnll9FLtT
8bEUUVCkpWdwMBb4MKu7gpFjurBQcKbEcZ3BpPzB3UIBwjLVhzi29o8875vfZb3wRTV69Ky7ZhQx
dRyda002niQR3Vh3hRNmCkicMZ4Kn1ZmxzvhVc2DP0tmCS/X/bXovBBOyFfz72Ddop/53rnvzObB
t2/vxmSxvSxn1aLwh2SxuKoGpz8F1HV2KX0C+UyC+45jb2pLGDFul9eu80eTEvfr/la+WV46X+t7
aed4wMZtw2Sq8k0owk0HfXQAIsdSdLRZ54QwHtbaX/9CeHvxawvYDn6IHBR4WWCqasLOhmk59IVk
wwNVLD/n2FWXWODOzNq8gYxaiz32Ey7x/kvZlj9/I72/7TAVFO8RPlnKrOFlgYKI13E49bsVq9Nu
Sme/RrNViqwwA6ZVd3Z43mJND+GV104DZ32BCSufx/6j9Q1Ox2FvKA7vgwG/kopDlbkQY99qs81V
eAFYYF9aTHb9qsen2BlUCIU3+L+Gagq+ejxfDm/+5NVpwR0SHnTjVR9+a0dDYsJiJe7ZGaPucbR1
bGViKprnxkz4ljbPb8QD/kD/1R4Lsyd227T9GYwiHmAT3a/aiTjyyqWLr2LiBU6qMHKnkTlpxxLb
sXogUwKL33jgRQycLDa7/6hZVwWP/tLsYep3LaYslz3Mq+xNXSVidvFwCTSmV6ue6zhxW6AfsGMb
fuqt4+vc2oZmI8qMKZsKiyav01ba/ZzgHynG1NG6sA6hW+h/3j5o9QSXPkr2OJP7zhxivExFZmoz
wr/MOx6yec92WDk/mxlmGvyUaizvAyfexGkWAO9T7GMbhZchoSzzKq4zjMCK64+Dft8GJ1lMSSHn
5ugucSLbeQXecp9JPi8QZkkywdm7sR3YySL5OPmw2tmI0k5Qm9ILnWyQ1ft5s4beT3N35btnwY+2
luCM6bOZDZxKUS2EyrEp9KfLol3zTyxtXNO+ZKvpTEQpk1Qf1vX2UFi3jwrWQjWZG/be2dsUCTFh
uIRPwvPrH81WdNTEdjVPbVjYTIpjHcjtsoBM8eatZE6npjfWlnEI8N/EQ9MOf6fQlG+RF0xjVrir
EscxGKomjUVFlFS9+ptJRysuvGs0burem3hQziUIZ3zBO+o/tlEZBUcKzOOXTquS9UfQAe/jSv9H
DhL9Mf64VnfSw1N5aldu/uu+6eB2ifuTPMzc2HHq2a4mbHm32Uy0zRzi6u7NvmAqZDrghsZG8muN
h9JmehhWH86tHUe4C9j/F69rePzVULuPpb8UOPNYX2Rj3FD9FHuW81v0DbbpIIgm5+DR4FTx4XHL
sdrxxJuz5OKtkOWw3K/l7G2XiI3meHLUtL2hW+6foqD0g+dCrLzaEuFEfZiZAvnhoxc1J9nqNuuJ
o9+f8rbl7wYzTW+0EpBLozDJOe+6i52/ZSiDr60KypzbTpdu/TRHlcoPMB6VnVbgfCf1xk54aT+6
xBs4TT9XV5jMNf9PKzYOyS4B/m8TRO+/Vi+hzPpw9/VV2OrmI54DX9YwhlOJ0qnGwQ67uNveG1kB
QZvSNm7Pv1YrXLk0JRK35oop0rCd90pJaKLq5zKbSTZqEzdsmjbjr7TNX8mKYL8Dirjj88QWznA0
TZafrqJW83nSRffJSsHnwwIzOReb/8ZLZKOMuQ82atvTjjubBRi/ms3ANeb5qwHtmXMsYM0SJW7h
mWzW/cdOcJ4zgN8Ofm5HvzuTRbfpS2E3BDTkt8PrME1R/VsSevVfBcpTfxrpONOZVaX9tG8jv5Y7
bDnxomMknpx5aXTiIki498gXeHanZQowF1v1xzaU+mnwtuXDmaOeGTq2BqD5sgnvFER2+bebmhCS
nbUwPVitYJtaoDhO2UAtV6cytKhME9NFGtliunr+dislL4fxz+y4nixZ3QZ7fxqV428AwXxxrnNX
tH9alEgvDqjIS+yRCvrjFPWjvnORE11oM6iIxhyF4uOQvnuHp2z6YSZozGNAGEJwbroqtr88vbjq
wysqpyVmjka1LB5b8YCTei6PPRcQa+VmHtuDR+815Yxzw80NaENq4+K2/w7qnnEFPzGjZzgrq/tD
W1rU/ek68gEOTdeb1Mlj/6WhFhY3eNUN/Y/VYdd8Yo8V1A/5GOvlZBVCludNqzw4jwGTa+rutglT
UiTnJ5sV2Hh2S4QDx2Hnk3swNaZtQpf17l1UPvFPKgJl6mxGXmHfC2upQ56WwmoOWGLbLtOF2+z3
eQNsqRKm+oo0dh+y/wQeCaq0cH1JrVvVT89RszbfDvNbdDVbPom0GpCggPpNuT10WwSJiloh4KjM
HdZvEzC8fSPlosImEMZl3a2nyuw6Vqnn+uF+0sjfxi/XCTHNwiM7++9hq3l4JhNLk0gVTfcV9xBe
aKXy35UXyycbpkHdEe7NdbEMyhkPjmDQYp4cyZqGtbCwx6ZOUbKaAq2NfcO5HOX98G8m8X2OT3pt
tfqIorKZ5IfRnlu3Txv+ane9n1vbljUS6phhSPxVNPYCbdgMUAfXWvZk1sMaDh3e6rHyRqHZaRur
2p7YtPfOY+U7WB31iObnT6vZ7z8waDcA+iiC2A6MtQ9p1DDEyMS3O6t8QgdixThaYM9SWvQY1CNQ
dZiBaFo3m7ebdp2pt/gl3Vxt2drG8HdBnHtc6YVTQgSzR+3vaHteisQuG8vL3DGa1DneVfxcue4e
Upu7T48uz3x58DdJAIkubMtLNbsRCEZdE46wD2VloFkYU9NpCSZ9dtqwGZ57hOtIGUQ8/GLc357C
3Rn/cBd4H3Y8t/tLJwPm83aeJTLb3ghW7WHLsoxgFn/meQkNpag1e+6D6uYQRL9s868GJDuc7RhK
82IQtlipP4vW49UmdiIr1rC+DjdEfVfus8BiG/ryFcSV54fOVWH3oedo5iolJuXVpyTreRqsVhza
IQzdJVlkFY/l0REy4P6d6v6+Hhdn4zQrJ/tJ927TvU57NVxMNLTdUzfdYijiMYf5WP0uX8/oMZ0+
nTAOLCJFkaCXgxMpF++35RCwAbZx94zYUd6KroMSz4CoLdAqDER9qMlEbh/mKgrhrhabq1CS+UzZ
SyHcIbkxSs1FFq5LDgpfWX3wyHhcMuW1TnMoehQVZxIAAT57XatX+MvoH7m08X2z2ORmDBsr9ee6
CYP3YGxk8ytiQfW39mT9sMiSHfDIW2w/WE7IEZywWuQybHN3etvZNkQIlIzY7/vu1i0X5pucTqQD
kKmxboQbfbRSefvvPsz9okx5zIs+TFd3KvYD+oDiqetXCOQDQqGuf2LnSTZBHEorvLj2rNu/TJJL
/GRsMQMq1pkzzqksT78O8APtrzkMY+vYY44Ij7OpyKggGDym16yL5UMRx9vvUlnLTr5SUGw/pXHW
5quhL8WGnB5DC31Xs4YRcQB250a/lLRq4igi13E+g7Xun0B/63yCsSqjZzfY8ANn3Z6Pi0yL2Kv2
p20J7OC+8bRmubmt5SrO61a3w4WRZu4PuxeW1ZHAX0K5c1us4rQtEx83TdAkzI5tBPhzV+LsEzlE
VQ3B0Ds22Se2KrIWKvunJsMhvFSdJ4qMjonlIxiX8JsTyQXgqsiaD5Pil0ttS84XhAXdY7n6aJyY
V/MDU4iML9bW586plKuYhnTRUY2YrYS6GB8nGeo9a91Q6ftozCGQEwUKq+579Ar1QSqrUAd/tYv5
eYW2Lj7pybGtJyuvbqzhAA31SgnFdme5q3ys4n77xLVlIyJYV4TTC4qgGVp6X8TViHyfiVbQe/jA
bcX/y9acB2kHET54m+me6LPeKbHucvWC9iu+uizIo0zUtiNSr89r8+ypfPi586lU6SqLMpNigj+2
wHlfAtB8dnZEVJ8VT+Vw3pio2wMV2eqzi8jTX3Nb3aOPjf/FTjG/zeiMXmQcxa8k5JL4uHvK/gjq
W27KupKNwnTHdoGprnxeWxk8e4zi//K2JhpnsDv5y1RVHJEHOxhxGnufGF3Wigzi0M3Fn7U30JBa
7tW97FW43kj0/nFn//wHuSygLUcHkw2NfYtIKUdzIXfKORYj2oWz3NTOwmKbgsEmEMjdhvEprKNp
EdDAcUhkUeWtB4cl7Zay2BkHDpadxZUN8mLiMi3BIr0z/Zojz7xTwsvHhDC3yOZ2YUUg63k6laas
m1Ox0LWdxd7WvERmzF84Uq27Jcjr7xav0cWbN1jWeS3sHKEvWz0jKAiUNqgsa+2pFtd5mNRyJRlF
Ew+5N/NnUJnlouWw/oSw9g6zIwbv1gKq7XddcWCWOKK/58VTzjHH/qHSZheAa2Civ58Jx+/t1IFE
jDPPlkV9X6CLZw+yFKAA9izeL8atGxnsTTO5ObEogpQnLkLqUm7yIAYwDboHy3n0q0othwLwN6UI
Bgf/qESv62tHUMl9SejPeiys1s4gAAmIckq1m2yXbmEODYqkguV9sPtnOKvhlwSgwG6vuqObCHnK
fnJ0r+7lesOAcI6IztqIccmxXEypERVGDcBcBWSu5GH5PJFytKT8YqWd2DZSZk+uxZ8GOGWdQNbt
eD8EvbtmxtuIkbCCvXpll10/uTLqy0eWyON0UtV4i+Fa3bp72EKph7NuAILF7hCZNY1gmSieyzdF
dcEfN4/NY7fGbplCp4dnV9rov4u6FC8tSsJrPtTOG5IXdz2Uk8UuwZYoROtuUl0q0No1iZh0ex93
O7oZPRVFfYb9LOyLFwZrl7bTGP3kZAzZw+81OBRSqoc83upPvmbY7NBeg9/2dgt3kUPIQ9dbvUrM
jb/MxLjeAmV8gDJZOb3/MNtumGBs3858pbBfKxi+XqEQFqsImSQgAryk2ytl3Ral4cqQywhJgIIA
t7O8Pml0Idxbo9U7WbGLtXlzacP704eqfMFS7R3cHuI7HbeYv5eOyPqydZbKZlWvPxkWepXm1c5K
1Grq5h/oeIouMwpDlUnl1qct7sK/lR1FVFqYaDrwCueMHyU90Fne5eQzxa0zycTlxgT/E0H94HRs
3gju6YrLlHscrDaBKta1oTMtukIWEsTkds23FcRkCuXc7KikWm3NSd5U+0NXhsuUmCmghBMakW8H
gV18H/lCnLp4Mwe/rIHJ5VogOPPiST42Rch+Laz0uxaKwQFR148tD2ktWIPmWpV9/IuIL1Bq4Xrm
EObEhKWrUeJH1TRARUku1pIMJogeycNyv7q8Dd3fTX2LyDx2tdPE56IQi/Wi6cdj8GvGdWBqh209
+tOKzDHoKmL5DXfucoJ8YeSahCQkK2ChPGYcYY6+LwiMQrBcRerTmRpYQaZa8vKGkV1epaOgvVv6
OGRD24fDb5Si4uKzHiy5Hzu+fnfgDZgQlYhsRWdx19W+RFHT+dU95Lv81v7gnHKrD/9Df1xZMK+y
7I6G5CaypKI2j4jxgyg6oTduPlSBsChtbNn8VHAKJZJBFtFkMnW99woR7d9JP6zC1LN4TxJ28vwR
PaLI/ViReTFfiE+PZia/UOz/ONxk/cP4PfUNXh7V6z0Lpk6dFuem4aU5vDyhmNbVJTdqWh4mqyzE
OZ4c7JOoCNe/oi9YM4/b/DtqJvNejhv2GZ51Nz968dL8owbxFqekKv06GXcIj+VSo3YjiKt4aZtw
XM4MdZObEVGgBdrldiVvKm/pC5WQYRrZ+No+k0e7xccIVvLQkXdENLrmpMghi79iPqMma82+EmbQ
oZUiir57jJape9WIoz/EQi5VUgCx2zSH5lJHLVc+2mnb4z6FaBL/ogUuHJ4hMN/IiPV7ZW/1t4tU
cUQ21TMUyCJfrl1eL/1RzhP1P7AZN81Q5ff7IwILkTqhP4bnAp/0i7daAXLDwIVcltpe+SQdfbdE
cf+uBCWUQyKMPS9UjKyFOYaDFYTnmzTijpSNJR1yfnEr5IewkSyILAu3QKZrvTZXLfL4lZvTfclJ
q7qTg2P9R5epdfA8tvBrX7EX926/NMtme069hZGjqjb3aNkt6BlZUnkq4ppr06rKE9sOEiK7raw9
MlJRKJAg6a/Pebz3X/PcQN9ZsfYW1i7e/FugbfNOcttm5qG2Cw6LFfqHaN//7f5KzhntY3F4uTFb
bYYJ2rowHqPH14RQqZT1nfuI/D74HTuWDI+KhcDrYm3ub54B78m3x/LX5CKGRlYwwUmCaFEMcQrP
75Njqw93tk2ftSz7szlsYWLEFPvPho3qYYkd1DfKxvhC7lrZWhCCjfN7KGulH2XO1AhtE+7YSdx9
RUfNj4bcDcRXs0vzuoccrRynfJO0oywflvHaE9z5xubSNfc+lap3te/fxoPOGz6HbS7/NmQ2/FYz
fGPiBCy6CQmnWC5tR8uxkpINLHnMdfFzW6RWR9d2pTnPZOD954VxkwRIvtIZiJiB4XZzhOqubtXI
tVMlU6N9h88N50CqCR/9cjdvISDPNrmi9KTbXxiQ1N0EEXznm9uRj9EV+TZuuy6PhqxoCTtLl3Gc
fhAsWd2h5FFRSu51OxDx5QIHgxinxOKy5+x9OScVsrEyRQRqJaOcigOfMjmGvZoVT+gweP+olPeD
jNkmhp12fHl2eleog6vxQSart/kf/lYGf1dSOd4md9P/EZNWPd4kHGvSiX48rlBmG6tI1/lsnXln
mjLx89CGBJ05O0fX2Phn5O8+QZAqB1doIF9bG3H163j6xcG8CyqWw/xUQEpcWOCv7HlRSxkU15Xz
axUIVbLcQnGa2aEhFSLirP07IRmbk2ke0Wot0oZD773bmgDVluwSr+yHL4+uGk1heN4+YknJOeet
QP0l/qPqv5ChTIoIR/IM05yf9mDyKT+QbWsddRM52RgF3YMuuyE+rSWNxfA6k/cWV6RNJjkuATwJ
iGIOyukGdjPAhjzNG/71DaH6nEjTgBqkkPoeLfTYJ/5eqiV1uqIyacNtx5o9rOY3CN76M3AQw7PW
gpufY3L8tByhEjj/HpuoLn9a/c7RPxcGQrBmZ3SQbTv/RHc/3JVVnz/HSCLeLERvPHi27I4a7eKT
1besaKy5Pq/SnRAiB8HXGN/o6jzYUCH1y3ZfCZfjzpTNfI5opojTot9C1DRN5595ZVdxV2jl/LV7
Zo1Ece70h1K4EJKkzXJgIO4B/waNuYxmjS6A16k7BLx2U9JY/vLHs3Y0EMEY2klkKf3fOhaOmxIB
3945jNfcP0t7sIfIO8K1b2d/0CD1wS8aakaWwT0sYPBvP5ytvzEXlkh1UTdR2kPzrSneIzZ19tiA
1pZmRNESOpqg49ar/IO1ui1NC4FV/GWVUvzzSDL8UWKr6R6ZSnilonHhVCgDBtKuddYv7lPntIjR
++B+9+rLyF/2Eylg/THmpnkZ2llaFNRswVcbMccmE1JN9J9d9L11apfHzdf117wauqVYdD04g12V
x8qi9znZdgKLssLfBBGnnDtJzLGU7mYdzkq79tM4CK3SsPufo3NbjhNZougXEcG1KF773i2pdZcs
vRD2WOZOURRQwNef1edpYmJsj9wNVZk7194565MBTauxuqpbUqykhj4bwl4vaq7lnQvD8p5H+NpG
3RQ9Vsk5z5l11+6vyYB4dIH19+y3He8Cd1HvcDP1V15F01NtOuRGDFMneI3oDTdH+QKwOSrcVhVZ
Mf04JPepF8j0qJhca/ZXNy7YlCQUd5MDhza0O1XabsGEjc/7PjC2CVva5Z0tQm+XV3mym0eLbpBO
imfPcowOciwfGO05fwhJNv5W5oP/wMEudzoK9Nk0DgGvlkUl/5SfZ3+HRtZ7X1CO04+hGFtuCiSG
2JwS6MUDQq1zQZaCdWE+7vjEIbT6q18zdMEmc0lGX9n4DIy8pCjfyk+EPPs+6OjGonS+UWYPBigk
Aa5Y01LKS1ZRLTE+G8cdC67Wv3MG4MFcHdC8qwfxOXmCbpgPzj7Ubh4/umkLBMcwBJkloHqoNtEY
q/LoaDjDuyFmRAokz7TQd8gN3ZTRMBCtEETiWTeNDnZ13qUP7hDY8FSH2jRUDUVPaPyAc6HCXhnZ
6KIntT6vQeA/B+ggBwMEkO+XVkOgLpRp8xbRukQ9DQL3ngYj6/EgDIF4WyddeJ+GgpKsyipm+uKk
ZUrsOuGZb9Ss871c6Mjx4aFaBbRX7DiMAwelpOXzDdfJvkco0oA3gSISuE4d70+ITwSEFfuZVtMQ
8KkXPJijS9fB7MUj05J7KvkoiiXPMoZjyonzLan4N/CIczcYHuCp0B5h2MdiP3VGyn1sskK+gS3n
pAtbxuZkZIYzJEyhbUf1F1c4nba60Xxt8WSnJ58g19cc2fE5ZnnsrmkS9UKasL/tnTVTJ/r+6cFz
ZfTHrbrJu4vicMjf51C478jjsdg3q6anZt185J/nOfFmdJJYqpkaIEtz7xIWwyDOHMsT9kTb3VJy
cdV43kwg76LiFywKdfAYrVw+zb631bzzIKvqjc71+CwyYFsyWsrHuZ+7B4/J/pNKgaK53Ij23COB
Bf0z/EJcBTgcqjS591brpPu5MaxleaTMpYIqV0ujnBBYC8eJ3JYQc5069dbAZnm7dKzJQyUKfC12
RTfaW6Y1jeBpZDLhM1ctoSs0u/6yrUNFV27XbG2GA5CZ2rk4eJK98Evt8sZ77rkIRfvMj4/CPKzg
25u8dfkBUr9M+WZC+Sta8ZJhDa0Z/099nEvOZDf9TpRDi9nM69W0jrk4Q2L/lH0B4dMTLEs+ECxG
QSAGvwTQ2I+LZ9kF3Obu3I2PgY6XESGEQLVjR1Aoo4E4wHYNXiB+2F/ChCJSeX8nJvl/lmSYkm3U
jvzhMBJTsusDwgA2vcuTvE/KxdEgIVUqGc35LfAhzXa3CeqlgNEDrXhnw0SNEk19qRj+8undCa+N
/yNEpT5RpOpHAo8dpke3t7il2HVPoePO3BaCYF3T4dE4VFmAczXmKkwvee7aA8AC0zVH+s/G+sFj
wVDxUCwVj4rndesVnKy/44TNzm3F1GRXs/IA+b8HjsU65NSHaR7XI5KRf1iQy69CojIHI0dOHUNt
Puo8sA5jsYmxMyuo+IMvZpb1G65uAl/WlazRU87X8xapWF6NjpiqNaA893OUqLfYluY6dmMJPJeG
fBsBe1HfnZqZ8YaR57BLwbio/7jXWDGA4fQkXCmmbUB1fV8wGfxUyEFPEiYWRpOC8GycmZFb5qHn
Kqvzz1h7vGRZ5H8FpZd9JAO0DfUvX3ZeR/nXzBN/j6Qwf088Ad7OJ1gXXJTxF3YUnvQMuaLw/8go
Xy4+0ckL9RcnF7q8YjaAXOd9sFcXH34VqiceKnln67R4LWo+pWTVzHRGHw/onnk6g9puNEu+ZX4f
/cuNauBWpzK5Zwm7cyToAu+Q21KaTb78Wlw6rk2uOqY6PA/eH8cMzEHTYBq+zdAlF5sH4jEei+ak
sjl9RGZO7mHEoqeG9UyULCEJvyjRvXPomrB4HXrZPPZOlx6roq/+Dc0NKWnR7PZxieje4Ihs4QUw
ufmYdZGAomj+T/o9zxIbGABh7KASekmGNw1TGjLx66r6CkN/MC/GHZCOcAvVJ08QIVkIMNyNyWUw
7sKhiaAOqpq9ewp/zk/ErB2cU5HF3eI64D2v1qcG/PZa0w1vaVl5tVXgR2RnJFH9kxfMSEXf1+dY
uu1RigJ2yDTZt3bB4k4dia1f/lDfRjfBrfiyzPFpCnLSXOEjszs3M+a3U0iFpwu6/TGq5/HosMkl
3XnTUpW/Q1EO54p12FuUFopULiNgwG0UYBM41MhcH1Mz4/mWlfA3LD7Lp0OPQze5oBas3osn/Tng
pOmoLxGT6Bl9tQYsOAjrctpkdZNPe+OOXsLoSwf1V1kGlkm2EDG4iVgSdahUwRYEtcSF2RIjWv2G
QU3jg2zqmhRwXLGfDgPR+HoTZDicEy3jHd38EOzjYZrlGy3r8s+bZjZKKG7B5J+2Tj+fRC6Q0QVW
s03p9BiL16oo4lPisPhi2yQyr6+miSj8QxzB7WbtbwhoFo9yOnuhKt3TwHT6UmGnwEKpo4kpeL9y
OHtS/i0J0tWbgplAtKl0maWnkdYYbTwV4NtR6YINtXLpHsDXw79OlSXFdY2bNNl7YxRwSSXwthtY
b00jpA1T5iJyowbXi7B/YsvAYteYOsM1ABXRH6ZbUQB7afmMSV1AxJoo8dgSOPveLl4biTd6muwP
N+M03TMB8D7iJaKDKiFBHFrItNzNniFCXbYuHSkNCjaDJfwQbVIzuSLdvTu2LWkX2oQWE/5S0VmE
U5fuZVUSl71Wc0hOeJ24wKgBe3Ffm5wQH7tq7GgFref2RmmTXh3n5o3yMJ/ZlzkEx2zpcKotSBSP
nD5FjZsgTis2NOM+B4mbkdUyIPmc4UxZkglsyr6/K0uVN9v4lrC+k0ld3jE4ZqLTQkDHG9dKcZpW
fRM7vVvboiEatsq1gd4GqxY/juwryZ7bZK13eo6HxwX4+Co67S9HbRA0Jw2pz9k4p83e73DRYc3t
YdMzEmahnPijH5AG6Q1XP6fnJa4PZ35Y+JSzUy943jUuzYKqyNsju4XuFuCj/bEdynNHHf89QYSe
bBIO/6ScOo4X4N3fGkuUePZV1/w06bh8YQFoumO4BGrZtbruxmuftbiX8jreJX5sHuxgMUXmKb23
s5RhnG2zsnY5YAJehQMH3YzShKh5pkRV4R/s1MlfXCfM+LikEz7oqu+uo2zKLUHFqtjMXDcct8gS
4dawCjT6BaUTBezyEIVWNXLHkHe4JtkJUF3boJ7116BuGfJaB154zLAhFR9YFhizFxfFmdJ6D0Bl
dZ/dQ1sgBfIdjHN0lyJpN1vZrYAJsCfpSRGf+RInWugbxdKz/wWuAtv3MU7H4N/kT9W71j5qHa5v
dZeu2qUySrMp5u7LB+fs5X4sscwN1Tdhd0ytxoTdTav0opEA97ZiMr+UIv2c24Ylczu/lj7bucPl
QfRT7X4A/IrwL3nyPhZpAFI7vzllZaMfMl4mLiA6wmnk5IqdIKb0LGji8Q2jRSVhJfRhpCVwL3CE
BcskS7ZH0PK4N4Zn7dQ/OtrYPrZD4umdylNzcSOfezWVfvBSL4QZbDB8aB4Tcg2PZY2qyhLb8hdP
Pwq4b/3lC8vr7ZX2JPekKWr990ZEvzREZ+abgkE1THETAop7M+NIL+sTck6TdlTlVhqrvFMfLnO8
8xxo3C12M5gznLIZZNCA/W7PJTe1/la7YRntPQaQ9XN7o7mrrcM2IfduIbT2Nxw4i4ErWGl5xYkp
653C/5jjpqnG/CUBbNacuSkycC5DyLq2BmLb47NpQyz3OKA3CezKPVdG95BMi98c2PRNe0UaBl9Q
YqrswxK1ghup4Jvu0MrvraUUYgaLfejUlI5XvBRTIss3LPqevrIZnlbJ4V+ucdDP96FwEFWCLK8U
0gnF8hbEZbqmcjTiPzvWlAJTCwGiC9kkzLZLgbQADHDh/89iS/aZwa6SlaEuMb7MZRc3lfmJZiXl
oYt6o4859yzDRDgTc6dKXjYGUvTVpCRYj8ZRl0NF1iJuz7fB6Xx5CoYI/mmzNuRu3C5R683Z3gkG
0/2h3kRM3TTga7S/QgXIjcrD2f9aYigy9+hFaL5LLEV5r+FqJlwmgZleoWdXsZtiertdDbLRb7mf
5ukpW9kSvImZBHYfI9jFC/uZarEfWV80H8eoI8ci9FO1r9Oh81lnwVCov/PcGMKG0VtBr+/Bie41
Zk+Gvp0JnvQQL2eI7Q66VRfFxVc1HAXhB/roytV75yDumy9XOyCTtUDqOschnNOZvIeGtbFLvMR3
C716x/tbZf13AohzGrhg01M7xjnm3WFw1JWTwYDQGdfX5fPihDRSOpjOsVCDumcPVDD+INCF4ltF
vcqRLWr1p2WcLnarMWP53OLPZNSjxJod60i56po37oTYR9SbmL94q8c43BLWi1VjkORe/OSkN9k/
dTFAyW78VhftL1bKwBuiYS7uIfeJ84ZVjjqHSi3s5ZFZVszYJIytwXnlepOsXzyM7Ku3iwSW6HOT
MMh4LqvCM39mGzLxCLnO24vPMCr+TTc0hwMarAJW4vKoxiw65ljHwgUu+tZ5bG1KiNiyLTTqx1Xz
AISnRtkg+yYawev/hUg9Ucoki2P11r2UcXBircvU/ZG8JeauVE0TMhdiKPNFLpWPOu9LQx5PW1Vx
02zq0FqCV7J2rJ86gdv2jLIYsZp0mdkuui8dWNwCYOZL5SDQJKZHa3Um04BROVOy5F+NFU/cW8iq
GEZPDzb47pjN3XrIaQ1DotC1Tg5zpkV6mUJvWO4cBiX5vTMMJv9Z4QP8hW+bEv4rwzzdAB8AzzXv
A8Fj5UfcB778LI0xQbopUo7HDz9rBYH5VeWvA6NOI7rYnm3GQWhOZVCMfYm2V8nI2Wsrai99KfLS
ejjs2M7dPQzW4vO4PTuDPWaE6OZxuQGDsfleJkmZnRZN+JXczR1+ZbYZkdL/6fVKh4fKa1gC0/V5
2HHfNUTvuXj45yX56Cc//1rWLC7vkoEyfjOxeivrjvV023cxIfqwTKk1s0OYbjun7zc2i3yMos2z
l7D0mC/s0j5sUR9cNxziix+P2Lk3PRjA8N6DKA0nJvKo5qlVTvjp2hEEI1s8+Ph+8JNmPzOiHF4h
ruP2udP9ENxBjEW0pmmzVIfc8WXxzGeyPmFhC4s9MTH0DSWzvJdoiaNiWzQVFkstZPBSOb2hJPZq
xnTM/pPs1CHp2kMaxRVKM8t7Ts3sDEApPavt8bB1Q/MZW35wisHW9ZIzU40sPxpJwgssPMLYVdSo
Utc+IMXpwTfVUrPNOQnXR1uQC9TvPHZ9Z/uiDmZ7KkTBJozNNCdT9wT1VnY85t5tej0t65pu2MHj
8i9QyibksHb6aKmObRzinye+oGFAhLbCOJLzOvKKoxgiYySXoKAh3psWNIl/DEoQJAQM4XfDyY5d
Uj1ESWcFkFPT9/F2MqJY76c2nVcHTdlllpqKmzbFaBr4NF4CdLa2n9djxlrxn27FN4qDeErjh75r
mBO1BRweT5WGeFoSj7IZA/8rjpGeXW6OAtRnKjc/2TaEa1HGWR9iDY++MXFsFfEhs/voMu5c9wmG
E+qlPnhs+ypYzm4T4ymfR79gthVMTBY9ton/9olagSYoAlZRLWht5b5oNK5NIZCZFWvE3kteOqIm
Rf/ikFr226PW4tQpXSDaeKz0vu0nrsel5qLd9mZhxFbqgU0uyg+9PVkCqHeEHRTVNR0JAj94KqSN
84Y8O4RxXb4y4oGLjpLACqxsU/1ZLu0I+mKRTTb52NMZGX1L5+Iu9P+jKx/vTRoTg7DMHmJuXHfJ
R9ZCi26TfIYcXdc5JCUoz7oXHbE5eZvMN8VNNBZRTIu+8bhc03xPZI3/SeooxBVOeux/5cT8PWDv
1Lqtq975rR2yd/Y2VM5vOa9jcfGYqKwEmRdYN247zU/L5LhnsDbSHJZb02yT1sUJvzAECZPiBhkw
MUk3JQGh78RH4e8lFIWlXJnTuaca7en1di7eLabjBsxccE1ysnp1FnVGh0jFgEUtiaLQ26RM9t+Z
hTdXBaVQ7avRdj0Kelef17j3+d0EXu5gs1gVVrgIVMC1HH1tHm3qaczOxaDW61xBNG4sQA+p9VOT
ZjgrZ9eo34IkMLfjzXCH+cFEQzwytyNnac+QLTdHW3IL1keLJzjpcK97KFcVcSZ9co6iVRYd9WVb
pM/u4uti2I4LSDsL9PhgZuaswzIckTUq9yD7yNivVIssuBgGsNMhT2abUPiMU3EZkgb/W4UezUiy
aX+ifAjACDCV3af5HH8lrM9hNdvAZzJxh9S7RWOJZJZ+q5gL61M0pelM47GsZMvxgBmnP4YCFPxS
B44s3rtZJ8zRJPvnePvH3J4xA/NM5GqR59xS1IK0wUNsQrc0v9ATKarDlSr3VMQstwU6NYu3oxfh
VrGkVajrqlTmNy9AKfjSJle7Wb1tVteTzanK29m/RBB/pFxVUET5L73MY/6QitsUlv2PKmHIJD1k
ZswiUNJ5RU8X4naiMUaKsKcgwMkbPKMijevHGo9CQc9EaSt2mF+a5QSe1bOjPdbSQ20eFR7a2BZe
/zJVeDLqxadCYxGsvHagQix2VFnMRsJxgivTiwsWAQlLtxbZjHke6B7VEn4BO38COUU4l0PgsU3c
kX23KbJVjHcF1OYH0Hhurmqc7XxIatnYV0vre9+W2Wq2MYlG3LXCMHCo/EmT2zb7mOma1JXDMWZ/
vfnMQs1HAEMbBgDGQRCZSx6MGCSmoVkpn3mLQYAqp5u/7QwkcsdqQX/Z5zyP7ZusqdH2BVwOhobQ
CX/h4uCDi9e2hpkTHgRfkwyu+hrmUtwb8qWmY+tYwzbOET3+kaPHuPN2JSMP4yz4AusspzARB49g
OWh48qr+LuwWLM78ahvunJEsjnseHNUxds0VS74I3Bu+DGjGP0eizDLtX/DIp5TfX2s/EZJBUGPr
nQq9VOu7W6pl3U6DIyLsMLmTJtxPofqebdZNF2w4i3tZIS0/wqFnkZxJECFONWZheZSr038F2Tj+
Qu2k5+gbJ2qxp5ZdfVh9Nc1HUvA6nDpT8tq3HuO8EQ2tPGiPCe0OF4z+ZMAa/lslEOnWiGnFiKin
m4vTZ/SxpGL5aqwl8QWlD74tv0lvcRW2cuevWdjiRS1k8Rsdz38Wcx4P9zcNijzAWfWw5GQFr2fM
mcERT6/zg83OO2siS+0D4RGYvY0CDjX+itQIJ4SeWVYg1WUwNuoQMpW/mDKDro7qzLbXdFCqpW6q
cXYlcRtzqY4zFROUNPXp2BuUEjRcQdYV3fQtpodD8AGdFd8kyiNfToKf3J55t/3oK1XwEmyHDADU
UJe40sjHS34ZOiKcGaiL2WYdWipbPTf8R+7bctpmnequOJHVh+dEy2vrCO+7dCL/vzhCa/txRJFM
55L+Hd8fdvHK/kltTTmihqpcj7fglWKHnzCBqa09Wrelh9I5VYSTMWoExT3OOboeGhvJbavTPBZO
jIF0dmUVHH0SxuBZ2DEEahq5YYpiPHDvhaQsnccmzFyCIX3xifs69nYMFsW3R+JfcsgZFfi3YDkO
wpKa/w1tcjpF5Vr8LCRfPcfEDj2QNbr8c0rqog3Jh+SkTDcD3CbPQlII/KFKyQoj8uVBrtH64mnt
/AS5M6/bWUXJM6vqsncxEr62YT6e7ftM+P/lTJfXDT/1bTpK+sP9ytiaDoRbkLK3KFlKlxuiD3S2
d6uAi7FbM/Oc+Gnw2ONFIXCMEBus0DVT3qIb/GYnRpE83TRawBU/dJG0BubkyQwbGWTIN04LMUgs
VFZ/CN7v4Yz8xQh4IPsHrqKUVyUE3W1lInmuCIy8r0rWb47Yqpa9ztZbKYNrt9i2TUqGg7c6DwSg
2F/WsDEBamTpXTDLXMw8TXX+HgREn2F8KdDg6tzF0N5m0XvYkfZANmbm/gq0Gn0SDtUyshw0guZt
IVx2Wo+62Awe48Ou79LHgt/BqssWepo/1+fhY50F0jPX7HfYm+ojBxplWL9GM0VJL13ibeaePMiT
Kso43FEVqv4uHTN+PEGqjzyIZmShK6UCQmELl/2qEobyKLHVC58m5pYucYJ3QoSmXRY2YBgmF5X/
V6nbUH6tG+9ARGIJyBPffI0BoQMv5DXQg2yY4gTOnfXq5OCiypMus/LpsPJQGlYvZF0jYWej+gr2
g5Gf/Cx/eKSxYkX6sFRVicJOF3LFFDJHHMeqe3EHIqG2hkzXe1suCdF+MdtNyDAMXJczGQ4Anf52
7td+37Dw3uq+fSoHkk8vbTlkI6oIVwogj6R2d4OlYI1rAX11AXZBFRVr7Gw9SXOZJnG0HnCYyzcY
LDcAulE2O5kVMGhTNWRMUMeCx2114JprA2VJmho6SrDlZ03tX8TXeD62bIfVMZ25k3rT0U4hE/FN
Jpru/zwg0ze5CRnjer+dkZJiH1WxHU4L41/8LJPfiAPAcvQKux3lrP1NhTkg52SaTtJAXX70+Ifm
6dhI3dOqCT/4N7KT4TkSIlU7wDaZszJSZsOLU2blWdiIERuDavvH55VNNhrC93mVfvnQk3X8l//c
Lrveu/FsGvCAh2HCEbjBOFzVT9CERfrGfAybL3+kUz9bUkDiI3yqjff0OCVkYhmIFvNLDUGQ1sYc
04HEoh3pN84fG9MZbL1W2u8oRUdYmWUtbfbo5g2u7AmLw3cb0mzwhRWYxu0wx7j9JUwFpwv4HIw+
ta+ooMPRHwfgTLJAVLabZBBVIJktdFJo8qg9jwQoAL7BTES7kUW18btsI4ZDkC3vgojgQ4bRM9tj
1sbarVIsC0dyHHEG1Cl3LnVX8hTjn0jpdxvmuK1n/VM9mXY8JhXhTbeqhG+pQt29+pWGjVhE7bxQ
Z6bxpQGLDM5CZvTTrTKFujRjjDczS1OulE1V+IIcoLEm2nXLl7Z8EauXnMhxWQiL45XFtT64BFcp
fAW4PVSdP/SoMwixRgrvvlg1wqo7QI8wm8LkBrwZMT7QLJAWO4dEgIVlxg2yegpK9jYjNxzlkLUu
GC/ev30qsuEtJlRoa/pUdx9Q+3yFSZNEH7lvyj/NysDOKlnLY1Xip9lEImxe9VjUbyo0dvwva5ZA
/4byogvrMd+ZDdfTzauTmnk4rpi71aNE+lT3Tcnq6p55HYs7yyY+Wh3f+IXB7/wXknjEMyJ3zcio
KbHCQypM0X7kl6htNY3pp5WrPOv1hiJoIosOzKxYqVplNmLS6ZOV+toFaSYPOLh1eQxVAzo1ZMNa
bMJxMU8GVo5bgA+HwoEn7BjNFoN82zGSZ+jtM7IZc7f/rVeLCQR6ChiAjJ5gC3WJ3jH2LGGeV4zt
Zw0ezTBsncQRvbd7kqaw7f1NY2dPb4FDe4u9OJKPpRxZdxSjgQyHdOq8D+Et5bH0A+XdwwtJZP+m
oTye3cJUB+AVVo94EQryf6APlMQ4V8QT/XB9c1+QpXuRnbTI1a2DNfkpd5fxKAIXUUEFTVXskbha
524GGb/z0JufFtNG7V9jW5vshBtl7ZeTW3wocqyic0WGZ3tsJ3auHyMskcU9uW1MaMgVUt8sN3fP
kErgKwwsq2DbOcrTh8V44EESXrEiiBPb2X71x+4hMzf2MS+M7p9CWzGdx+GX4P9TMn/LIiR8fAvQ
Y/sFPjA8c8KH/6T2BQwsdpANA7jZBYenc4LhZ98hSMZcHVGLiazYZOQTfwCGltMxwc5z85HGrTk1
UdZpsv8C0Yu/PgUXyZ9N773hIQjfQCSovGjjsuAaOSRwbZmIYNZNOqx6d5MZzXQoixXcTcXGLc9d
ETqM7oISY0DG0z5hp1lCB19WRss0G9+rr8KmLCKvu7IUxFDfarPeU+WpiPL6L6IvitNIVDzAUdnT
yztB4n+2awLpOFHZP9oquk1ix9B9990BH0c6pQX8RZlmD2GCxPJnJLwqOTIhp1QdK1iDiyKP4I4Q
GSZWsWj78aSCVZJtGLkltq5lpoQ/6JU9EGRl+gQihF3C4LsvqXkIaO1ZoQRTYPL2AHan6y1JDgRi
zG4+/O4w08tH4svE8Ag3RzBtiMnhIMg1R0/Wc7u3OE3xIOo6vktEVXCRkJCJ8amis7ktUPGflypm
3XdmKwRzkhJvVhmaQYEZbRA3Prohg0cseQFGPMQ4oo2yP+Rbh29E8eK8qLIQ33bOEf2riEKO77rr
1nZXjSlXHjY6UFlQxWzaLSWGFYV0v27spOvhXBYkAG6rskN7Sf2oYDzSubI/OExo+KKbuT5nwQoQ
1whANzNUcbxf0paQz3TQzFXSgBuFwKmGEstXWfUdY7VkFzaQ/JOL5AkNir1rSxAAXhBtKMCJLfbG
I7HU/hMprG6z5dbgIMbgcgNlU4gEPh4Dtd4m8/Tc4a6AghiJdtgIefu7FjRYTJcXsrE2tPMOIbcI
qC/oM5QQVkf1npsegMZns8Snhz3EYZ1yKv/erkh3E4aTeCI9R9xjAcb+FbfE1kAp3rBQOFEI7PJI
hixwM/VTGOyNcGkKhNuCJHAR1ergzsOU7103zRoIrDrvD02ms0eLbvCcdal9K+KV4jScxu5q/V4+
FB6nA3RgRmBC4N8CMVBR2aoA811c/YlAvQPhlv5vmU2CkEXtZK8NC8VjimufP2iBSBIP0cpod2Hy
uoftTesT52fVXYW/soO9aoKvsIckI0xwuWloNHonXTIA2rr1HOMQ6TM+EGtxzZDUPg3X1HNKhCrV
4hIZYaH3qcfACJDIJricQ1wK1H8BtjNOoQe+tPqrMD48Df49KXnNJ/+BIwN7WeeXUDWR4lsg9R3P
Faasm9Eqb9M9Nt/bIKe7BcNY4i5n1Mo5/1ymOMKwajggtsXcQRhTOVMpMZ41DGTbotxWuKbOKqg5
B6NshG5osIj9CKKHkv1YBhzRY7Qmr4Ua8peGQL3PpCmyYFP08Q0LWOPi17jewhz8oefXyl62f9yJ
FAV+b/Ihqxi3gduLe8mU6DtdwyTY3QShfqtiInU3kWYKq2GBXqnyRbcvWo8vg1Y2f07HPAEE64zy
X5cudYoTeTeAa6O4kT+ZcMJT4RYkCzClr/+SALESGcNo6Ns1CdiHaWTxqrC9fzdsUtEnCYyNKI2I
ZHZVVIIqKIFWtRHxCHiZNcz1C8/n71QY2WcM6SIYZacBdMPXxVtulrHGOFQEQBhZenvoZcT1UK1s
XWcwzZu9obiNmqNYTP7C2nrSqAlw4EgkqAltGjh4nAUzCEmJVGLrInwNCvHmCkx7ZeZ9iO4d7EXG
wHR3W+z2RXHB2c4wAxuw4lh+tj60KMAjP43OgIYa7hy1RaTnOdGgQt9OstBOFI4FQ8NvUgD8Leq/
rO/bjBCs0D8RNIwQmDJRZgdENFTdfunU8p82CYhgQXYm0LrLcmmWAzDrHhLd3xW9pD+UtTN8ETzL
A15FDoFxUX7D00G68ZHR/OCWAFn866+CtQqE+3afo0Hz4udEnNwxV2EgoofefU+rsPzj47ZWG+sV
pcfqISsuGZbZ9Sh52jDEOl3wFcwVRJJLI6KRUQunPc6BhWiEJSbfhKVnU36xajbxZiyHMD/kBv5t
b7w2qTbMeqf6AfodSLJf4btOPhnG9tJqQ3h7ZhqLdXgV7nIOfRdbDzQNEgl/ubAHDiWyyQyCmWda
TPxd3EFxPA7JhICOeUqfyd4EIVSDWO90RpVzoOmy6Xs3LIRWyfWmBHqR26Numimy59lyPtBw8jNS
RMuzLMEEdlrRwSB8OB3hHdltb03MSp6zm0tKvoHgSjJ5QDOhCyXbEu5VPAbLYeqolBZqxvIOiKNf
eD3LQp0UrUEEOgJ+U937c1G1HwXfQvEYMonrnztRIV2SsCr9bZZRrtGpRJ3Qd4LVi9OInElK5zkM
yX69cM60+ROvwdxzulMbbslF6pNH1tpDNoB6GvfE1t6u6LfE+glCflLLt0lTaAmXYNz9wwI3wdow
XHIF+nE38j8g3CTP7UkOXju6u9FthnU4hUSMxpw1+S2JJE3jiVawZ5XEVbE/ZUF7TGy1kwFT/XHf
ABL1+p7VUVX6Yhce1sfRM2QfF3mCDAwFyuV/HkrGKteMlHdxZ5GlnT2hSrQ31CJVfxxZ/O4rwout
bbNLFfIKhqgisNAH1xs1pljMiIzeLxRLMFBbX+D/xYpUMo3tT5mFLv/VwOdlWE161z8R16P7Zucm
3qr+uquLfuBzTFa/tN8yg94DxUn+7kFW9/41agZcpmKFzNo2UTOS81/MROgcaJ98B2Zx1PgFRz45
TJ8JqBU8DxlKPKshwDLFwzTx9ZN6lNB+wHr8j6MzWY4b14LoFzECBEkQ3NaskkqzbVkbhmXrcR5B
cPr6d9irjuhot21Vkbi4mXly5LJvmR9IoSRuJR6kkRn6QT/XaUgfQT7HX4Xe/nmQXqFr0hszEVT8
PkVbBZ/CgTlDDwRtPYdRZcgAWTHyPYY7Jb1b147Af5PCOu5O5myfcUEqWJX38VwE+iHElQ59vhl8
oCST8kP3nA9lHnzC5oo2QyZeNwLE3oKNjTBjW9/1NR/AZvBoZMyHRCzpbsyCFr5+td3MdWu54y6F
qAH/uWGqxp+AZsfqeULdLv6XsGdhqbLMxfrkd6CHL0srMV8j3El9I1DPe0TUQLRekgFW3DMgqwqb
q+hr/2YgnDt3I+YDaMW1X/lvyu/c5TmRPus2AQmnwFDdDe3Ox5/WXWJ4UKyUiZLPp2TMvfS9qRJV
f2rRLn56LDqXIRUeIW4RfE/Rg0wbmASjAD4Vcino93xZl/ZuDkvEycUJx/QwuVQOwnnw23+Wx3SP
+2UaPzg7gSVFqR4q4A0zN9UddENCSxkc6PjO1mzk2KFrb/mHnVyk9sAKqBNQrDZT97A2qjr3ZHAT
ZO16erUejv595oniB0t8BgyKvQiQxEriVAa5ULKUHpQ+oA05zT9ywsH4zibDY2WC/QmdqYiDhXre
gA9dfA2qUvaPGb0GHDKln0N1lqu7DmC2pKefkNNcxkpJf8bPKq/b4hfrEYfsfU5HjHNUODrILlid
qOYq52BYSUSzUWEZbgmDX1u2zsVpCgnppBDWpoOfA+j7KGc9xJcRxCTX0EpzlwUi1nfdqQsTwPQE
dxPu4VjGUflYH6fMFAtDIhkqBpa6aOy95la/xDzgBhQPU1lUU6irAfkYCIYTBoTx0C3Wk+d4Htk+
LZlMpl8L4V2wgEnWJX/JfOXJlcQoUautLwQbdJMyi0CNJ7ICsCG5IRdtDkQuy8OhgYBScZJSHjXu
SHd58x1Mx8D5KesMl3vGPd4b9jqJkTbQ8VAsUis4qzBm9gwj2C7AfkrdR2DOQnd5MaTCUQydhsNJ
UgXXfIvcscGVl1r3RJEIDRnZRu3oi22ABxtLmK5ya+GjSIuiSF5hBbT1d1aXOBYXlEzxwm0Xu6VP
31J+wnQw+tcFCb8mF7ap2ewAuEbwUtRnIGJDkXAvW3TAW7tRdxXPL+Fp33O/skoI8ZiM1tmFWVQN
HwsEBZquyDzkHl9J2Ojf+O5MfGWmWppH2UxYfU5Lj/OEL27DT/QVRpgMnrinpKcGbON4YWnAJ77H
B4xtwLpJo18MP20d7jyG0gHp1sPd4M9rMsMlHDO2JF3EnXZH8UcY3rdFNNtDWwq11Ef20MNyqEiG
endsXOb2ObPVWpkHmhWUfcmmaozKPSo3ZI3d3CbIJyKwM7zYldRE+mbZBLX/KhPjigMvIeL+mUqH
jeGH5xLiqaORvogAcezCcGNNkWTgJ6H+ZOj6Urumf1z9lXeJBKm5XGzekt4WKhiefaCF4t5w+e9J
duu+uzUk7r/sABfmLuGq0n+Ztff0r0bSvXnQIHLN/TLi4XxxraNrkBr++k403XOPk+4W91qlwAQ+
pNvG81NqQZKceoIHwmBwkrxMl2YZ+osFGuSC3RjIccSxNcVNL8wO9zSSEoLprGmzz8lpneKX0ovj
/G/KVqZhhEteBRJCUbBTfe7rAd8mAvBxDbDFbx0mW5YlN8U3aCYgCvkqjrKjL/Stk+u4PgK7ziq8
E7WOPDxGZMPKCygp/m/QlsxnB/4bwafM2beakOsm9w9R+ubIlpwqkl3K+vvmJ0tnT9MQBG9M1ZDf
hORPuNc8GnKvVjYxe5lgVT9MoHCyF1WzUvtgUCw3sJbXdifBgscD1JlyfwKc0i5nwE545Lhg+3jx
R+7P8y7KPdxTRdFH3HmE6RwWIHNDrBp6nxfw8OfLWyXyynnynbHRD77LYozXP20G+Y5xrrY/8HYV
LKc3SCwWBqweRI2W8CXL43C6J7ogbyS4gIFAXpGkVdgj8Z5KaCDDi6ZEYv13rDThcF5cDS7XX1ai
NWLMuuiJGiDSRmxUwuk9Ry9T2yPkqR3k/3gTAKLly4+SkTtvE/JqLmDE9sdplFBJfASoiEsBy91T
T/Z4JYu+nQybT985gcmLAwwBWV8ub4pfRsCKN8d6daQlimBo9Hb+JI4skIQntOLLio2TnQrxfXuI
myXTv1WCUndyQb4EpzlGbTtoFfWbjhS12b0BfBJ+NT4tUShebP2WK+k/H/PeBNfcORIfdg9OGwzd
qTXEnqHzACu/q7qY7ZkPrcnuJgx3v7qoa/6GfR9lR4W5uebs9rL2TzxR87LgOsR/z9eI4OTss5zM
phIjzgAp6sAVq5JgEIEIn1nDzO2ZGgDeaDSfOd4D31dewkndKf+mxhZVLSbZLq5NiFhnZyceTt3o
6pnEbJI5j1JX2JKgNEXDmQgTxGnfhJ150RkWpntrBzdlYIjcL24Fhfut3aJxf03kYQsJVBXUZ7Vg
ATpWVcEiSdAX1T1k0wQILfaYZm6qytmZcbjPghyPBz8PBraLd7NZ8vDQKa8brjiQm7/0fWFDk7wi
F0xqkpdNuxYpqSEpggAsGSTz3Tyumf8YAKxb78gH6OyG8FJ0B43fAc+vWgkhECwX2cUFK1aeuXCQ
1OSGPLvOL2SLofwUwCnV3YRUhBwl2Kf+aB0Xi3gym35+gj8QvJm2ntSRxdpcvcdQgtEMqpYjxIwj
c6PykwgrRdkYkjY1y8Cfek1lQMQnTOrmjkVSuVwVQ+90x3s27565d3BhTwZcfjFprvBNlB1XcGxZ
EClidqMHGvuQYnSRLN4fGwxVfdH1nHOJDTeM7yKYdzSXaYGwqCcupiYimnVAQS/lBaJzkd7IxMfm
xZKs7OojyzdO0aVs0SrsikzJZ+ngEKgwsaoLam1pfysHKe2fXDTfc8TEhhaeGjMgFP1ssvWJk52Y
D3GEJuJ3Iyh0thX/5lvBbwkvi9U8qLGKwAkjYXOT43QlHuVXdPhcpPYgMXRduPp/B+sSDEjaHvBX
s0QDtWzdylcmpGD9hktqES8DSPNPvI7GHE2/MIHIuMIgtFs8O7mHEv+UxjKzznhimzV/atyRG9ri
TUR7LeJcxdOg3S+MxZtxr4FjyUBdKbfdG8eLn5AKBUorNOD+rJfJmx8REZS4WPwy9lDMZCNvft2J
8oydXTyhGyXBfZq3jLoZF8p/07yZXnlbe/ajWE2un2DCsmZnm0N0XuCxqpnsDYdOZW2efWVxZx8m
1RBB6XOzhveFuznxwK8wAipdAdgr3GZrhGkG9uG4WbIYlNoWtdPexLokCxMuis1/12s/RTDfT47v
v1ul+E8glZofCS1ZzlsXSE49YuSKpTAutfZhdoe5vWZjXxQsxQAtOei95Xb+ZDM7caAvpQcajI2d
MeIosLvwNs91pPfMvvGASXMyfzzsMSEXsZxDtvRK+RFx+JPUppvqF8M9OB8bj1ASddKScgrFFAFK
Goga2Zx2jR3vMsqPPWzwwzMTD1kp5ilPHeXoQ4X2asVlt2dEsjfaHtDFkgafFNCfeBo/pRfTvxaX
sxne6fMpxVuuiIH8KtohHChgRAOn1Cd2kApYJEbFE7mFDUQ9J+VtBcN+3kr01H0kI6b30UOHeatb
FXhM7zTb7Xhs+eKwlmPzCsPSLf7iuZXxvWHiXa+NytU34RoInaoPcn2P6TT9jon7pSe6Dl1Ba0/N
t6TLe+HfkZF1g5elgjb2q+CPPT6W4yyb6xzLtfslyLRp+o2gye4zULoBnREKndAMlLWhpHuULJ+3
sEZ2MILsJSwrlmsstrBwvSHOaB66gKq/R8mgH5yNlRiLJBZzjGIs7vDzK2gMVVVG+qfoVqcbj42J
Vf1EfVbv/hu9qV5v45AGHpSl1tLbxKVv+HbXGfKdxRLsPbItrblVF5NfYeNG8Qb0YDvL0N8E3bw8
mWzZAhkw/6nrmUVXPYLYZ4O0hA30et6bwfLpzz5rew2DtDx1EYHsnarHUFy44XpbBUCQYdAafBji
YZb4/0PpUz5VxgAjgaBCLuMC5MKp/cATIwhliDmYL0mopveqJmgI+VFKw2BYZSePWaQ4k4DdVk6s
V/8gewXDU8HNlWbVgdHjAKdUynO3IMVsix5225pmjv/Q2qQhtC/7j8TByUAvKtFpcZ+ZehzvajyI
9rkanaC8p+2KVY5wk44dU6ZkEN22aTW58TIhcZv0gKUuWU4JwKWpxgLobBu7bz4gxcEepha/6wFK
0tw84phcS1zIa+S/ZXKcyjuipbhV2fd7hvIoIVxFinNM8/Bv4ePkv3IUItyQkFLfQrfTdwZtv3xs
6RDwj5RH5G8K72b6zha8KU5J6cfpk6Zxo2EOZmbyfxpFQ9FbgX7zZV3XMwUyY+U6x5gbO1CEWiTZ
k6t63heZEVtNQC5UdBMo/Xxa/GbDy4TBav5ShkUWT0dcpsNrEzOx7TW9NO5JUyXSvnIRIpOLPSgb
NHZmzwUK4bGY+N/ooVixWXbpcWkBR80odFGuXxdW+qDLPd63hcGmlPSUJmc7vIQIQAjjwJ1k5KYQ
PEJuT68EDNPmQpCGKOwwB2P7e2HbqXFYkQxbD2bKB3EvlIHJjs+FJQOoz+1V7m4DcRamoz3wKSyo
CPhow9fKcbdT1XreeCVUyqti8go/vXg5VNs3sbQKhGsDuBGaM7S1f2JilEAxWCHr+STVy+OUVJP7
Fi2KBaCPtyp48iqfd9eE2Tg85eXMDlZ4HYulMrZaEJosFvaZRsbBFbWE/ISPH8En69Db5KlXilcy
AK8lPLNzr1wOycBU6XFSCfN754csZQaPGPQBXpEQh0qZ7TjXgDS7g7vQ67JDBwfAt0vbkdgMh3S+
PsHS9Wdnb12KDB4rhQenPfP/XoIHnMzL+rqtI/leVSEdAXZsIYWzcNJ0HxJP4OxRRTJPlwXx0zz0
TlC5LzJYVA5iIAmRllQjwN5Tvzc8W3gw5YMcdYHmRmBf4ZLhxUI0zeThfOX3CqOrjoq4uw7EWl49
SPzO2cuK+MRmFrCgz08v+haL29YHwXZtwtMyqgeqSsivGLFNZHPlsKGk3Xe+L2dv7K42bXiZoJ/n
N/YIG0VNdpadPrjpQh0VFpTNeN9hV8eKyZ6iaTecL0WiWPmoSkTwaLIMsvk0uCZ/ZogkD5tV45Rz
0hIR809Z69vqABIhxYGk2nb4tDryW/fYZbY+LmPMbIuHE7I4TPmkKQ5FWs3Jr6aXg/OSQ8rzLqTj
2OSKidD/IcP1SzKzgC6LWOdxfEubl+PdNLcWX2IG3eDTkpnv+P0R7Vl6rqsXeacCBhdOZF59pB6X
aKya40S3EnEzJyrEm53CyH7Sj6uerQYM8MYc6aePIfbi2b3UFXrwE3ONNR99x970Umi8ibjpGI32
M2gh2R3KPt/ACmJa8tvKRWMBh8Fd4JKOmtvm5I2QqA01VvRJ5iXJYJ9sJisQBRw9qaDafwEvNc3Z
Cr7xZ8qVOQc4VfDjYG7rg1tWViTBaG0O7rulmRaKYej6DBFZyZLh8YxWfR/7BMrOE3/t7A7lkVTt
pCe2AwjiqfebpzaIXxCifELw5O/MW9dEEIkz10c/d4rZC7intnp5FGvsZW/J9vI+wmLQxS32QU1e
N0o0rgkdAgOH8JwHZzlAWKMqYNX+MyWW8jPK4qZ9bwZAHCdrZRg9xzNJ1h23/HTgM0dQPCUV5IGX
3hKnpnu2YFGri9H9g4iM/ZTkE3a6CS5Feadn42U33LAEngvfn9T7OMeT/1RKbLNuPzrrOepmjnDR
GXtfuzOuNba2rJ1nP2dEJ9NZDUC6vZGqi1BCRvaoxcW5Tn+jxnohGzArVF391+ky92yQxjGn5w5M
Brpq0Rl2KS2jkCJDMJMC9STG7wPj79jgRKzw6ew7fvL9PuGTgsszkFqB94sJSUJnCqDOkd6P5d/R
dRr/mdcFqFkBrzQ7dqEJuiOOCSOPoPja/l7niiwpcxkHL/V6NE/tDIwW+oLTjv4AM29g56IJSjo6
ppyPAXHSagqZqq48yS6Is79Vz5ZtCmGkXBUv6idgO3x97NZV9B4ElJkC3EY5nO4E3QpMEy7LnA/F
Om/6pl8GpajvcVEde2H5JjA0OImlyNIggflBmmWvmDNU9pPdXsMXa7JwqnI8VemHaIFyQGJkoAsN
tuIthrKgJ1pgQ281p27ATkcCJSa4GbQvFA/zouIgaDhCe1Kv1IOzYYE7flRYVZvsPLEYw/ywzmHf
3Fzr2uixozsjvkEHhIuWEbDFFBOOvTiGkPMraOJFrp6hyizBGSUbpn4FaQPtP2gEgKe8C2GYsVL/
797jSGLaupEMdEB2PcGC25lsVf30aZAOvF9d4cCwbj1USelWbNGOcYFDHjpUqDkIF6xyknYOt7Nv
Feb77N0UwO+h6LBtfQK0gLyy2zLzGIARleVh9NUMHA0byi/P8gAz/BThE10NuXtGxIBXMLktd5iA
5A+5QIfB6h0UD/ZY2Y+VfxNTMFG0FLRl6+7YOvBk0f7GJcZSHwsaoWMqu7DujR4Es+f0C6cOr272
O0T4gaZ4T5qI0dphDgwogMPtNgLO4pUFD2uovHH54n0SirdasixLxBATumxKAR5jFQ7z+0iqPPxl
0k0KTylC+al84uSHdUodZK2QNroDO3J8AoH0++HaNt5MSbV0Vr6XSYeB5IADx5NPoRvIYNwBdaaU
kitd318KH4rBwxqVBgIaBMrj7PcswvDWhdT7QR/AFr8uog6OIAVYys7IyglGg+35vySjEc6dFW72
wIqGZVPWr273oPNq+MvpVbrPHsIMjbxl5pX/pbYDYNeyoD2Oe55LCBoZMbKk+KHxITvmED6Co2Tp
s3yB+lH5vWFqZ8jS2yrUhNKN/6EMsFwDN87ao6ffMkvTgSz13KmXOHPAf16E8vmweXZKvjbx6JfX
EOuAu+eGRDaPi2vSX8IwV+yyCYskSXfxU+P1w/MGSgtusd5ye8Bdm/pbYRkR944zdZcGRlz6v2Sp
pIXBTYij3WIj7vg50LFOQTcWZ3vHOmmAg6/nIAEuMrqlek1y+N/ZTmtnYDZN522rrBZW+3T+KBPv
DJDsza9c+fzYq37mD3ZTa98k7YnkKpuFrg14Z2Wp1j+Itfi6PkazYitYS8bELzwuUv7w/JDbwzra
wmGr6vc406DshhUlAnFKyw/VVYn6WcZo2eOeaikW3F1c+dPTiN20upsp6nV+urbEbtPYlcCRCTlz
XggTIYgINVbfqt1Ounph23tUI0un89CAM0N5q73iBf8y33QkfOLwI7UE6xcloNS2LHNOsz3kqOKh
bCYeJ39K4/A9ioLMezdlDdwDXIX7jkvDiT66ph3eC1KviLpOhZQXVR5K2bDmzSURLStTPftFfaUs
Fl8V9yXc1Wyl0NfYLs3uIaO6e+CNUwbcjptuJebAnOEk5h2zWl83dAj4yHCoqKQ+zs049vYZoFLI
71F0vvwd5HSW7QYqQdla4P1vHmkdKgm0S018BWoaZFAqoQUBWJwhsVbt/VBxDUB7lltDL1oW+qtl
OgEk62BNiZHV230TrQleKXTl5loMzejhwlmg4B0r1UbRM98e5nwTjp08h+xsppPihIAOGnUWDwDF
uIKe+0k2XwZbAJYqRXb+vckrCpSpFMczQ20uK97FseIJL+86uuzZUHuOKuB439VScN52roNfVXGp
RPeNCtw6FQLqmp4EGOkI6SNX9Y8mT/OP1LBhI5DpQL1kGh8geH8RsXeLz6VFtfsV6QkI7aEu6RSW
8CqpCSIvTwfddGLd7c33OjNRe8fbEaP9dZ5c8wOG3lLREOY7KwUJXRN4ZbNPWA5hCMHtvQqav5MJ
bFBqCxc4Hhj7Fsp45DcJEdA55W4HL4lDMEbyWV4SMkrr7yooSMoJ5O6VqYDNDiGqNPgPCWnBlf7m
HVkyeQC0WMVjzYIJWz7TSclNDIQa9iHKmXh0WOzk3gdf4zH5TpA9230xEQf6xaLSXe7AwK7OXsW1
SXFVbxkIXpT99Ie5BUQKLTgynykQrJnlviP+CpQCIXcxzSOQAwdVuGWfA6g2I84GQwqYwYdYRr2j
XCib/udCwKmPQzBRvLzDpbOhc5mI6yPmODQGOL9rss+VX33bpMaUlrMfDS81rul/OD8BnNGJY54D
5nf57EjCrU+bVDnu6BTFOigwhz96WUMhTzLJLPvJo1rl4HwCibUVk/FCaIB2hAaL0lgbyrRYRrN/
jQnB04w2O/ch5mse+tmXLxmnL49lz1R6HHtQoPf8qGf7LyGS11x9n0cCCqDkJkEXIpuYJd7WSpyI
qQf+BU1X+IZPOGUlNu3H2MrhhtzatZcU8h0VxrJjDUywIlbXmBcFErgByU3elw5v4sKLXs+0vyD1
ZzajGa8n7Woe7NZWj54e+PoBFYfkVVZTnbEbgzHvX/FQYoyLskR+Cg+TEf+6toput22huVLCCtGZ
ZPW9MyTY6JI053dyo9GiNpU+Akaga1hcnHfbKoMQbwihsgimJyQfxqmqB5a05zpd6EOSENSBizwM
7T/pkJy4y5wsgqhcacAy2P4Qvu4KcmUQBW3TyC/l9WxVzpKCl+TmdD1WJlNJHlP267xIcapk8toM
sw6+ukoNooAwXkSkarh7oR/vzNzE+YWWLvJT9PDxPmBtwl6Zo5mr2TSMOAeTljjjpWkpOl1PXGmw
YcQGlPOzM4bKUB+GdWqMrn7hTIJsuinDjPs0OePF33lVFUakapgQ1C7cAoPsOyhwSLEdQePU10kH
W7kFFiQ51DBuVkxfGN2AaL2ptme1e4hibrFXutq8BdcXu4AZChkKf/o/CoZrlVwmNliQkXCiKPdI
0HBl6vGmJs5+zKCqNLd2fpwSbb5NVtoZM9GV9btNOEdRFUHbJN1TUEBd+FYMvKhUOevA7f4ZtTri
pl7HgHy5tdmPdCTteyuHpS2jYzbG21sjzHqqc7sZUBrlY62dL6I2wUg5ke/Nw6Wl2kg5h4Q8UwW+
Oe+69ZkRzHP+qKCvqZ1J4DWVrD7wxOPIaUN3Bl3ZGMqj1qLx+EJPXBPSP4gqQE53Syon8Sse4PJA
Cm0sRqVi7Je3HBJx85AFHcE4pcPt7loZBPyAO028jaZ1IZyvgIeFzh4CuNiwwHK/qZ6qesQl6w1H
7qHmzKegf4eDW3V/lJ75P6J3fvMwO/pMC3v2d/WK7c7SCdYaYq6Kk+tjf+2HAbcu9Ythe+MYDcFm
AMJ+DcrNskvuHhkr24r5RNDpMxsj78HkXf4BRgsTXRePONTY56/miSKqsNmneEmu8G9XoCj0XFKk
h51Co+GULLK5qNttDxTW8Hr3yL6UZYxpG/CLGZjMi1souG4HS+V4a/c4xSYBknMOJWpy5PUR+f9w
HRCT3C0O5sNEgZfQuUQcuKhMLjcOxrK3kGD1ekBwAnmeh6Eb300oLOlRshekBq8XyBFNmtJuhqad
uO8xgiBS49qs4WPS4xKH3j2FI+Y+J5d/C7abdOswnr/Eooiai+PTXHoMyBa7p4X9m3wXU7z8JFyO
eJQuPZmeZhHuJgLObm6BgI0dQlKk3xOTmeze4gTRL5XxlvqhK5egf+jGPFX7Andreaj8NMquSq9B
hp62hn85oB2WbE7s13ei7DdiVLmBD2KvK9+T1TGMN/znM2GojeGRHWCVRi0XAgTVmARYwEqdXgOW
uSt3vn9AolgV+Tkm2mQIsHzDGWKlKYoOSqtNWJI+kIAAHBBHtfqThF13hjYytV/97Ab3fMednv3Y
4JmDWQkhnDhyR3ARZNnW6kbyge9S286gFXvyFNBC85zyr1jMzs3v2zm9wyDV6gd80HwUeIaHvwRC
zRct3by3qtVBbZNrFGZ3OgUk/+jXbIX2ED70GYGXv7XmS/XU1Er6+2bQOHpY7ktzAXNpzbdiirGw
t0N8wR8jptefkGKZC6tx4ESi+hzIBqNr+BS0WUbFGTAR/ojLNCIsSYZH+MrOrNrvxnOH6mfhS/kb
DFxzIUlQtC+LdXvvK8HRNBB4qETMFgsXdsF2k177vD92pVyyg5qy4TMpOHrOwmvD14lz8sXGirDI
hiWemGHX8ncTByZnWVsF3ksB7JyXeTuH+rfMAG38hrrZoUw4rKUlnVKthwk7yXkzVm5MqLkLLe7t
yUQQtBMfNBk3c1y+/11F2RhhuO18U1f/2jhgqwJ6dnp1fZG+Yu9lWug0CPLj5h/srmWAqxIP6abU
N8XWFkC4Gz9F2YUp8ff/YJ1r37N7PKAp46roI3JwX4L2UmwPDVq8+Nq4YxPVBBH1R8LnLRL1G30p
LxKmKJ7x7gkKQzI+5+w06cKk1NWaOygIXXqPnWcmg7lWPnMlzBmaNApcMcOwT5Pc9Z4zfngjLmqJ
W+Ow9DAx/pJ+H+e3xKxt5vJqKHX+xyzxzOoBtbLySUkFxRx+br4GzlxwBLq6q505oWYxUqFzD5GD
h5N8P8GILylhan2gyTfOnWTH7KFtC6Mt1X5J6vC8D/Li4oW+1SiZwXNApL4/D1UOvTPRrFED7SXi
Dox+nR7IZeEL1LCHiQ0UWrH/iZCi+54d1cUMORcZEJtg1SXNGoelpD6A5XJSTKfQrWR3wrFmf3Mm
b1zEJeWps8b+1rLnmz5vQNYHtiwJCeEV/bE6r2HqR3duzJP4kPMua363bUB2UmPSCh4THBvXMM3E
Ky1evjwqr3S/F9oz9MuQKz5ZAYF2mxMy1Lgl9tg6hiTltv0L/YKc+zw6kqhQdkpLlE3dh1l9Y/aQ
tzkEKbidZAj9uPk5X+qIAAzWdV7Cvl8h7eAjtl3Wn8O2jv7NISG4Q+Mqktfrug5cREZl/oQtK29s
4YjNhxxDyS1rY3C1U7TFCEJ8HSewSsy+mNvQMdTidhQdl21T8C1Fv9lJpoUaqsmmP01p0YWcRA1j
XtNs74TEw+uNO2t64r81P3ScpxeQhaZ9C1NyaqD8qbnhp9IUU4dVfKK7d+24oO+aEex+EM9ICsLt
fIImjhM+Y9vE2xqMPLIPiR9w0YhUmnAF7MOhYz6Cjv1uMSz2VwSGMcKG7wSs/BHYYtaFMSbOjs62
lHK2Iy5qnKgaaInPPdmuXNvwg+XU3I8DHb/7FKGqvlZDIr968Ar9CVub9Y+cWNwpMY9CPuV9F9bM
JmkkB72PilH7r3kVAY80MRmTG83xUXj0U5eoiLV4tQRUDWAEsLiKu4Bs7YA/J3OGU9BuCWOL7NZc
gLcNUfA8GOn7Lm2wAUjGA3KxhaTsExDc83JI+jsmK7oYTSfjL2QbptYd3uLK3HtYTaqN29zb+NGt
t9XRks70X+HXnSDYg4oJImJbPmCre7Om3GdgI0CbxI82bmDAaGW0knh2uxM3ouKHi+0pvAojsuni
d9XyVvAzjVDe5l6qfNcbM7h3iJAYzS4EJlv6YaqJXxwwP5FjZKJbjjT3xf0N/ExZ/nDqhBO21WHq
HuY1m6iPRrIpH0jY4t/iVJlm91XYkXAQ5WONSfjEWlZDT+QVveg7YohOo70KljJ6zPygBslJ2bTJ
di6GNy+5xD6KzTE2TG83loF+/7oKCy0VWb7lnUNGkLdVBxtB36vIyala9oZtUq+Y7bmpiKRgtXCw
BOdikHlNKrvviim4HM4aZj7d5KTc1kM3eJrbBjXb5EBh8szVja89Y6bKXExVujKc9fA+KlM/sJcZ
xxdajemQ5IzjD023BZeVdIc5gmJ68Mad+7+kzHLzlxkSgRfRtvDQEnUmvsKqiWmIHnGe3idDSGY+
MyOXrCSU4DJZEjt++VkBmvCPi8YjEB4STyTjq8zI8d867J/LJ4du+6jhTiDq6lq9TY7VN8Oi7sKu
BsNAQbWTeMD0EmT3cwCT5hlekMovaTtt0WMvGLJjFfIvhMqTkUUNGty1wvoJ3y+H4YdNoZrDr25A
Wm7ojNpcGcrDrME2n/jErughUlCTSDkI3ewNwxKaFw21NaTLPZwV9T0HAq4z5RnZ79ofA7PHFiqH
+zUMiS0HIfIlB27LpNm4pJ847dBRq4JsC8xGsn+NHTIP0gPtn5kv8R9248QSyQoPlxWlzQWZRyLv
VC3otdvsldRxb6Y/hi7KdDY207rQHqE8AiF7X3tb/Ldj/1JlA7vyavSX35HeXG15WWyVjl1CceRI
3YO4LJxlhky1JPmpwwB1xBPbZZ/9yvRRNzmp/3rAEAUfjq3DTujRnV8FBsv6OQMsNv0jr4UdpoBv
2/8mlbg1pSDQYE9dNvMFJmt5y/K2MHQCrZCKSV8ArzSmAnhnLWrpYuLpntU1ogOzJ90WVbr2Lkpf
Q5VvQsvCY0Deojq3/y0pRRAljj1xN0/oLl9qtsyCnLg9gGyPhj9+gfxDmD3jXgvQdrJb7KB2lcOS
H3Js703PtJmKS4jyG5/SoFDheYydRZ2zVRN7WXhS/2wBweRedNtYFrnV8Ek6EgUEWJb/z6ucsC52
lBP18oHjV9Q3ApbLjNtnTd1vLLzTjwzPSrHnB8UdXivFOSQcG+UP6Crmm3GPn7dWpFObihf6PvHK
ylBo7zSvi3RRDvvC7T9UlqPo+4sAwBtU7TvRpsngTUqRshTKCwg+l4sK1KooeMuDCTmOpZj+wCFV
6qcqc+QzkerOYr4RIBczCIrDeFrSMOSsDqL6A9pO8zKxpWZiBxrznkwT7lpWLdPJrxrskZWJPP9E
VKe+dFWf27dO0A0mBhcewKrTCQ3jv/LQwsWDQpWZ7H6yYqEBkuxzXGUPY7CaV82XlDgbx4A+1YJF
EFQXbx0PFG9zVWgyGgkX3Bc23nPVB9p1r7gj0bDB+l0jXQWDfKLRtM4fCndLs4c4txCsB8y1fO5g
dBdiUuzcz/VMBA7M34TH3K8cn3GRnstx5wZZ+GSXCi8TkNz8jRIedqOTm8JOm3rMcueshsbzFzIp
1nqCj6R0M5z4iOIQeLFWisj8zFgfwO6hzT4meUrFhs9J3KCZxrV316iZBK6Hl2qflEPoPG6Z3vzM
3yOBKQZbgRwAcGmedBap4f8QonrnIowSzlH8n7PzWK4c2bLsrzzLccMacOiyfjW4WlHzkkFOYAwF
Ldwd+ut73VeTDFaSYRZTpuVFQLg6Z++1fZOVfCkk3YIzKUWJejEVFf+zZ5jwCReMl7oACV8EdRzd
UblCwAoPqHJZN4vR6qBq5Tr+OfE5+MEqIZ/Cjk8URpzhGk8dVR0k/hUkTRx43tHMUjg+aNAIDLin
TZsl1Z4ucdFcRwgZ+geqKq0isbi5bOrAzI720QnoxCKgk3Re95ju2U+gKLaMa+IqjO5ic7cKh5+E
wzatgqQ3+9tBAkz84YoOijev3UL4qK2J1RIDu2dM3T0zrKnkwmuVSBFCBsx+ty6hEppNGZqxb5Zs
Ijk96mDCpb/oGyE9dkps+s9GnCTpfYyNm701lWtUHvBB3OSEEbQcDy2MOoi7yBDSAeG8U0TTshpd
MVM/7CvzxM6YdipgM1/tZhrM0z0Nd/JZpQ1bbDkQFQJ2GW5jPiCCFJO5BCyHqsSMXHyXiM1Gb3P5
Ueh4Xji495aZIlztIHm4p2k0HPFqi2Z6TovWynds/jKiBzgIuvVx9pRKjm0DO4IQhrKpjhiYYMJZ
ohuHnzlJ6NUKwg1lEWemIFMiWrzI3i6+jG4ukBnDLWKHbYYBur7YHhBfdVJ5BxmGnI18t5zkFX6W
TLGAsEFBQ6jA4NFibi5ZgVGo7hJE3biQ8jLe1Jh00cURYn0xQrV2EX4RpO7YFVPUzL5AWUm0C6bK
/JIGTlERtwxj8cmZi+E0AqESlwKBq3640I24P3zc9HdcE285ME8Rb7DfAbBY+CPjGtt+9o1F2i/8
i0HC7/HSUI2nreIIctyRW9pB5iODZe6K7qpk8tu1ZeROnhNhoy55dNK0/GfmW2tTjU3TXVdhzUnF
tg1kr5CTcIATEU8vkqrThXFlFlg4IGCzi9EUDKkaES4r15SqqfImgDpey+RisS0qbNTgTMeE6LaK
sHWQRWHpngZ1wf3EnFHpK0cUlrbAIazwgccJzaSZAgJ/dekEamWntPvW3RygHy9BZBuLEr+Hhl5E
qWRjlBw6wBabDzBjUf/najSnTYxJloq4n7vdMcwnnM59NMg73Glzd4WLS3yxTZaphYPK7mjFWY1p
KrDwBge96TyzDlqCfQqBzBZ7ZExBXFOakaRJNY5S3XqYMH/MtARsOOm0wK5il4LiddrDf1xFLo20
RYboNwR15VhyVzR9dkEbkfS4EMLWP/hi3fQeBO0sv+Q9B9gdVAWkTtisGNwUkSn6446RznZws4ZN
Rm27DTxalO3AXCBJpDYMgKAKb7VWVrFF7iDKm4EsTvfJJNVDstDn9KCBfxgB7WWaBbF8kjpVKBtb
xyd4m14KhutcIL/rUl8Uh7lFLb0pLHYx9yIcEB4lcEflSfcekEJhQPQ42AiA5XFOTEusE4eF4Qfl
5tZ0wWs2s/t9opGQ3FH2c5ja3DIFopI3ab8BUuIrDI69ugSa1hO5uXhBkgOhLGxgJlfD56f2x7zR
mWHFkpuojPqux11t8rmkhsDcJ6NrtDgsxfSdJn1C0YTdEhjYmGIKUOzNUO5M/jKCzGWSzgA8mppB
geYxdcMOHG2oO9aZOYlRCEnb9N86duPNhSsHpMSny74gi52YNY6vII/w57B4o4q7SJ1B2clDmpLe
djLdDDJJh6s7JRp04L8yp9AXkCHn6VWuCt9exspuxcbUNkmZQLxnNKmloPSB5/MiToACY1Kr+Ur2
MkMLLrz7JAzhXk9zwRMjKoOSFPwXs31iD8zxW8YBmB8saH27vTAWXiLHSn7wfbG3DBDXvwk7G+4D
VfOJyO7ClqJQTHj7QAGElRmlprHowNvmy1yOHGmRoSE2gav+nzPmBaBTpiYyoxphPzcrXD4Mk/Ag
Zq4LXnyRQO/7BviRhksO2u1LQX3AQOSZ5VQiXApcS6ep1WugZXagA5cYK/BuHsmwtqbTzKQ4SbqG
8ICoz044bVZA36iheeaM+JEKfhw8x4GnDx3e1ukYAwz+hnQeT3Ua2TkLniSt7KL1w12hBRFqK0T2
FFwHiJV3kQUQY41arWlWcS44cZUUyIlQKTP/MUV8G6zQXeHdi4Q2XrnB4CxC2AUIgVnH0DWlsjpi
7kPYhzYV7gUyKP6FeWtQcbVc/VQOLjo91DJQkYHXel9Ns9QOpipK5M4+LGxeDQKvsjwoUmTBOVgN
fB8spERrEHtyOSgDol7oAWYqpSEU8QcOzWzt64go1A2ka0TBZjTF/nVug5NYAi0luAuKb3EUUAj0
HrA/ZQASb/oeHC9CSWyf4YGdKIttZBjYB83AYWcrB+SNC5oEmnw3lZs0I/h1EuszSY2Oie6uMUf2
TVo04Qm6ong2ugaroM8Wyrk1BQ33lSmaxL3zenAlEOIuQJMpxZ6A0fMSlARiejxBtSgwqrRoezx7
wgzIRi2/jYYU6AiyBwdJNr7SNUgZbkNP1NZXnFWm8RS34AcuvdaJ5tZF4idFwcmJ6o+zJvBvAM9O
RFa7D5BAkzff9bCfsPCw65bYpMWDk+VsmaNREj0XIRb7GlfCODJOsOajYfbuPGvkgFjLFD13CjWN
6l01VM4t6xC7SA/prw/rssHnoSvLbRd8/zrZq8Q14uMUauJ38oFGxilBcgQNA91ZvKSmb71OeChW
mvIhpWKVYZ0Lxovhh3keS95E98E5d6nRDOc8DaGrZSHy35JExD020Ms2hHwL9pUooJhHyTqtASzC
SPqWIx0sl3NfO2cdZ6F48SvME8eA5twD5YJ8U4UZ63AQwCBc5HZWOnsZmrAKBKpe3m4cImOO5nq4
zxxBid/UibWeplGNPP0IohkQD1wz6CXH8bmVF/hh1NCsQsA0a2/rkJDDbg+LPY6PcdDukiJzwVvW
xcVJBOzqrooR1m3koADXOCRM2AysIiJ2A84NXuFNRlkheKZIRMoBGAUgytrAqLKineju0FE0yJoT
Rz5gkGJlFzyo/KEj3u2S8jRewDuDnH9GmBEIYuu6nEhqCHfbrp6RyGchGu4DgZJ6lxf/8d45xBKg
0m4Q2OEW8lpmEOIu94T24Ug06HKQa+yRUXsdg5yTnCiz9jAgP+BIkFvBbUEzogWs4dkv0rLj68jv
kkdL+xohnA2t4uJ17Eb69XX2VTqSrF13NMpggcVDMYWPVlhXNJhz7yZoZ6tZKElzYB9pI7xF6kHy
TMGW5mGIQd0su943AqJbWD3YQUXhFmcqznIid+ie5XjLkHtUEwJc3wut4X6m/Agbpe1g3/uqtUaA
QE6AXHXnRQUyKz+X6hSiOOtuxDTycCBEpGtfoFDadNR4nWv8hL2xEdpKR1pZWY8IyYHJTdZWK14x
1QwRderCz5ZNPV7GD4ADAoNJEBvQdlOY37g2G80mm+jcAqfhU5FeM765ZIYQqVOk6CfCAl88sdZ9
YSzIy6Xz8T/Z5gCz8ONEJOFlCxBR1pNWtbzpyxKRCpZE21xTg6g0iKO+ITePkIvvcdAZ3b7uPaZd
PG30R8baZXtdA8CBnVX3fBsZThwm5TQsmXIM+A0Tq97RrioOl4h+jHYVUpyf9wHN+x9q7BD+Ni29
8c2YpZa3tPE3PftTDzUF3r1Vfw+brKLsSjSt/+zjLeEXeUlU9OD6RQk8QJim+zJzTEIAO6MON2Jy
ZYfKK0V9uIzwtOuDkbQNyxIAqBbdKJZfXBpl5DqINm3tExYjUgUqOOcISnGSLp3VnKcIBB8yFhR/
t0aOv+LraE1h8ZaS50cBlootqZ1eohO5L5G7i0MRGD3dU03URn6jG/tiTh8TEBeHMfZbka9QfXuU
YOzZLrYpeGkySTXGfI06kA+HEj89vpzjbX7AawkgoGyGlEdJ9jjBSDFRrPNOq0w1cI9IIhpuITQg
1XDNi2NuYoIctpAei0eodohCAm0gaXKm3mEsI6VIDimNgJH0IkVhwWS7Op7qjt3pukYbJu6dvEXW
RT2TNrzD5PRU4mPFApW5Hm13z+2Kh4oqfPlokFgwvnrYT59r3KIzH5waQDWQoIHcMuvkN1mZo82a
marYokxF4DGT2QzF4Gcph3YAXDwVSMb2XuP0BInyapR67qLZ9ILFJR25MZc+BnpzCQEuYLetup6W
MsoHCLdgCOJz1PbaopBjyzk/8C3YN2VcDa26wnzK9+W5TC/sbeQQIEqnlR2TkseeBJh6VaNXXZXg
UjcmAsgnNHeEMSkt5D5zKDYVWEvjwn7MQT5Xr3UYEtwLLjM71Yln0IGVuI2ELb1DF4jRKneOrYkF
IPyH6tE6rvw53tvNaIC6rDO7fJOOKf0NZ+Aw/YqqimI0afB2c1+5rROfC2ar4aVQPoUSuuetB9G0
RZbnnpMCug9EwMtmNehMrh9Jzrc/qZKFjmZP0TZUPORMl/Rn13OUAK6gkSuC0rCdGQJj2ufSe+gU
JjhW6h7MMvXkMJmAfAeiJeLBb8svXQYN5chXNOoUzVRNJNcyKNi6HuiMX8qPsWsR3iGL0CLJJozp
AKQWYco33dgFAHm6Tg5npBKFMWEB4PsxlqhSsosNB5ZT0O1y6i4TDQ+39ojmmlXA9NSbE2avAXel
fqLbUBtnvwz88r4DI2Bj4xFtnNPuQeFBbTWG3yKwSkXIpDN80red53ghMUicDOpxT4NtSE1EcDpt
XgDLUfxHiVTn5r3RlJZyF3VQKuNljpXlieXsTTEWDTJ3sAQwYOrK3pBK5lZqJbQIqjuDsIsaMoFF
thcWnMKIGKwFyHiadZFPqXQ949WQ04bMHPQwp1kE/F9TAHLeWRVR5ZaosFBFj+6ixUNhpqskcbOX
rDRnWD8c4h/iLEkn9FBt/SLpYgj7RARrYB3KxiIgqOJbPeUJetuFydnMQrfqYyUFlwLQdqFlmMst
57u+DtdJOtPCXFpSYA5YNzYKurtWIe6/puTekqOEV2nov4GntKdvlUeo6omdyxz+FAEc2GVLLIM6
Nhw7TRw4zLuHFJcROFifbQWfDb7HU4metbnWxLSozSDdgb6fbuR96PQkb2sIYz5Gngoy4RLk44Sl
KEXGfrYipX7iAE+cu1FkM4JObU7FTVTO5MU7sWdk2HbIh9wllHOJRJ+H8mRURvmdaCZdbMnNNW18
dK5Pdu1Apeq2R2If70bJKlItMwGr9drVlP8kpeQyEc2qdTzjjWBpiygdxSN8IBSdzdoSrSN6+gCr
MERgxNjBBimTn32l0eYWV9SJTIx8FMnZEZRxRjI5RW4QoMR00VVROhp/EJlX4Lwv2DLNYpHZhKQg
m+wFqc5OTOVwSZNJnc10HPgGe5YISla0Jq/zQMFe8fFb2HsMoBOvfCAOio2UDtXPvszGu9ymTezT
d7aCbk2HNwyJtCCQKbrBR6T8V6x0EtRdFBRvBA1Fmpp2bITDQ8Z35fIxmcY0LNpR9R60a17XIuxR
xJ8cf47k9TDRxTv1XWnDmARj7/9I6cPZj83IPgVdagSjI8www4TL0PAlisXY9W5C1dc+KLPRIEYj
bBuQapZrblsd1sR0jQnlHJWSMH1pLzaCTTl5PZf2Th7nBqoQQejPwofOieQoS5xDM1TB1wiXaba0
lNmjWdMW4uUsNZyVaeXhl2oWiKMQPUXuIqAEOmwR85HnarqG8wjEKHjAVNBSamexbkxneGvAACer
megJSCCdlzuHHrmYpCTHXM16XyMMxTYrHpkVpis7GGARZoB2iTgu4eFg9sm6KxpA5QvVaSMG6SAx
MwDwLH8iH5iOtQz6Tcq557mL0/qWpG9307MXuLIQ7l4bXhE+Re4wvnQclmxCAWApUFzK09NIkfgt
YHoD3R+ZcbAzhFPj3SZbkaKZEZs+u19IGst5UO1Xv2qCC1szoLLEkafZMOYIfyvoFP+APKZeRSFt
b+mnSX5/UTE8ENwrHtCBjdjE0tg8AHNiQUNOwKGqbuProtJkDdsaaTvnSeA/6YBqYSBn4adofPsI
gaXAD6diWOR6Uj8xkY5HtvfkvMyasAZ2P9X4w7C62Fs7JRVPmBJ4fh7J+g4n7EQIR/hlxgj+nior
+ezthMrKRfXLSbwirIBnyW2fewQu4GNsV75aiSvPZQzRg32NG1+1EUbx3ViRH7hmk5iT9tbF8FeN
kJZ0n4vhBt80/chAevWyNArXvJ5VCjZjUaFhmc8TGzORLns5K4DhGnTUUiZe+N1tMCesEma4Y1FI
6o+1QmG2LBrQpmXgIqmsPZeDKT27IXsZ+sZ5SYagOZY2QRtLFfpNs6MDU+Ki88tkK/1Ls5OqaOPt
wswcvA2pPbn/nIiu3KHhZHkHe+b/jIlI4zSaw3Bf0ZWJe9pR/TzcesIo8NzHvbMHHxSPEDHdylxU
lNtZTWHR+VjarBFTYCkGcj8jT3skdIgkXQOqKLGARUF9akpzspdUD0pnFRaVK/d0BbCs4AyjeFxN
EnQgts7Coi0aBfMqpDxXLPsst67IrB9XPjRK5jyvCPR+Rqf32kN6cVdkvTPL1MqPNEatIXkcsEcV
q45ObH32vR6JU6e55jfg5jkmL537wS3iSKdfkUbvOzuvyAJjbeS6pYGeYXC+6IzIEyEaxwGqTYa1
jcOwjHUd2VsZ+H15ZOtgOSiVjCLg2OFPOb/1nzaGY5XFF3r0sBuGqgRxbWqMArbh6PPgFl64CFrP
/G5DHHozMsuAKBLb7hvY2A5MzYwOkT5pUb74gYUeGRMhpsceCSpcdUgIWENh8BCd3TXyznVbalZ1
1dEuDkVwGNXUOocoR/G5Dl2HTU0m0GCt4TC0dH4t9Gv0w6Th3OTNIL7qwWurE+YbnZ5r2RovlmE1
9cFzx/KaMxWNevzC5B3B7nCQcXEoI4SunkikUa1NIjZhBMYZfY36Ngn24kTXGmZ8Eipg2hsNOabs
qVCuou0xyjdT5mHO/pXjHMxLuqlynZYcytc0ZstzYCWSMUg40skfmzHmJJEwObdD6vmEOxdgmT2c
one665JDnXNqWxltmJ0RNKizy3HtYHIEGnYhAU1YjVBCRHASGzN5DCtM0t8wfVTjVRXTPKOe6+bR
ahRzgbwoiQXfTNw2yH4SJOfWKQvtrDm3jVWOVzhha/2YZ7WNTblJmqBY0NiVNUpF8Opb9ufk3yr4
POLYQREpqKgUefWGhCo3HgfsvOONAzWowfaNS3MJHoB0wiCsWiZIqOIlVbyxMsMMrHtmzitmZJ4/
qLx6OKVmUhZrKylqg/6PayIcMEYjuiKbwHC2KRJQMJzpBEOLbE2qdhUtHH9/OXSqlwybSujgTnWi
cp/DVgY+ZmLqXA5QJPh2eE/9FTFAqXgZcEDqcQncJ3XJqUWl8WxaFNJWTQm7+NGYOag8hdjVacbm
Q+S/8GCkQ4WIaJCdHY7xdKb1FQ4bTRsNjBbCcbHFsJxh0Y3ZS19hcKn83TywxVgOde8y77Ilwbrh
134WbbTTZs62G0MjOOPkRi28oMI+ZOTHRu4zKVEWETmsR/4qG6hRYmQmxhLYUxzmyaJAkkVYpo+p
n21jKEBCkFS+mswxTk8h9aZqLTBQ1DsSQ3Vx6/tewC8MtfTtO6rUE4I1kcMdeGmELyWH/6kel+xJ
6upc6K7oDsx2ZfmWRLXhbLIyE8pdIdjJsJ9FZq1uCmx+4nb0ram76uukLm9wIfgznZ5sonHICSBE
S2HK8NAWdJieJzI+xZruAXnXjPZ42hAaLKpHxIpiAvrJMn0WyGaTaVk6DkH37LAKmrheipSMxapy
8IpiYj0XWJHcH1abVP7thVs2rae54TGtKmjaDrKjCQXqyu0T6a9pg5QFWreYbud6BNF1YaYoeZcw
eu1NyTTE1hC5+U+P0J52bQxJw+Jvuv7rOPrlg0tPJ9sUftD1qy7Nkep5XkIF0R2gxlICnNB1jHUo
v8yl51OBcnyNvyofOtI4KLqCn8a+kq/CwVfRtUxC51pmnC3WpTSmr6R42Owgsq7FweSNmORXpJbm
uGbo8C0G5mkkpiIUTwrDKab0kj0gPgsq9pSbsG8tTTItbhr2gxcBTKKfTRJuqPbSkjk2LEQ91XlL
f7eHwRr2sZ21EOHTUPc7U9DmhjYQk5HtN0QDwrWjhwAds2aqYfjQOTXH0EObNYVUWoehGcggilVO
/4y0EgrN9MLqXROSOAlHhFoiBhIISOu2TEO1ngqCcffQgdl3J442o6UyqPKsidmQaCJtmmxHIuck
GkjK9USYl5eGJPtnf0mXuw8W2i7SeAPsDmO/i9aKSLDL8XbBO3WCjXZ9RXZywxKxgLcqnv2IYsza
RpvzCvB++BlHHdJE0ClkI+hAsgiLzCnsA99Z/dynxbSljO116wZ3araedWE6O+YuE8UUx6cbq45A
Ns9TJmaIe5F68h2lpyeJ7LEnqd0Ypm/pkLHLn2sPNg1Pdhh3BJkk19BirOaeMxRw8WCSk71n2Yht
WjgBeBKas7ruxAKdtxyuEW+Keue5cHPA5ZHwsomGkP2hVKXAZaO0kV6lBi6KJf32Ktwlhppq3GoN
IZOLIO2D5AhrPkPm0HV1gn7Bib8CAnAEgNkhOWYDVMvrmXTO+Socuta7gZU4dyA14fqsXMPw3nyQ
tfHCVSm7HKuWRb7LJ5pY5C/q7PKXVF1nSKYPDK7uNQ4x+/HF9/mXJs6D5AYcQJjvycBT86aUrn8P
0mcY1+Qt4Qxilhzq80yFFCERfuMctzkzCMdAb0ToRsgqL8LNjGcPMl9zxDwcVUevTLORJ4JiADV2
21LxC6vIg6Qlu/XMzxCzAdTXWHUG0JqzJ3CIQ3VCqb/hjan5zEk+FCuiKqqGD0lOb4ioiLf06sQC
Pg+Cv7ztO+U2p2zwhuykgpyIxRlTZr0O56oDpcl29htUKaT3Vdmpt9lthn4dEQXdc2NpyWCb7QqD
ej9PG69NHH+tpgCiTUHCqP1ou8BTvluNiRiWnmo23M7Elkwro3fsZisVlattULBqLZgvO+JXJjsI
VrUoB59KdF8RhF4zo2zI62ge8km0P7GAQwrE/ufdRBJVEiq4DnH94IHq32cIe4adERhpsuqpqHbf
Syrs8OYTGuGASwYVbW3q3NYKZT2M9mLyw8e4M9BvCrAcxaEvjbba03dX5oo2stFv0GVRG3TdpG5O
JcaMnUsqYcBGHogMKkxsQ4OgFQsQ/IfVcPyVYMWubfre2yko6+7NLbsC2UkfvAYNOaaqEnLr6so4
97YMkK2AXb8v0qm5ccnEYMxDw1szJAjPCf36R0sE74WJZiHLK6LIYLvvi7uGOsGbZh7czAjOD67Z
N/Utewjr2okM39nafs6BzQag+aNUSYgIb9YHDNsegEQxrhRt2AemNLFNE8Mq1zj1vTXg3HILd2G6
a3rTxkpWgeuztfeVil3/0CQEve+xZ7nfJmbkY2iNxl620fwKcRXiax34comxiRqlJgZzlynYSBuz
Gx2XFcT07VVTJfqhTkbvoDWW62Xe9MhRU1rNdwawFhvGaeZtUUel68oichQct7chMAKRTRn2B5St
nckxvfHSa2DQXbqvhOPzNRDauOwMyH5Nlkb7RM8TaZoI/xa4a9MvKsvAuw6NzbHZSFF8L4Cbo5x3
tZ2gw2Dw9KS10uyl2toOzxCME0kybYIl3fAsMexq6ar7KLZpK8A0hJRBVYDgP4kT6mokAUM2Cyyw
3XeSyHyg0hpqPwQGU18ZVBP0yqUrgYM4yyfCQ2U1s8HTk4ulCLZJt8GyOgEet60bivzhKclxQWMg
nF/8YbLPpLgiduCI6QCZxLdy5Bkn6Z5kvQwzHi1FplWD3zKlMF9G/JzmDoziZX9E7a+l19bXAALa
HMARH2KsdxB45uE0VXZWL4HT4N2A6kqLaW+OGQUSNoxlsW290r6FXQLbtC/k1hq0OkKls7cYkeyb
AD7XUy6J6yAeRG3Y9ev7uKiU3gZpCOtCcXhjFg6cVh1FjjCXSgpKi4WdBgbtkRoswKrq84nqQ6xc
sSJtD5pWYznegM4ZZ8NTXMDMlnIoH+pJiytqewqvOFSbp2GWNfFlMqA5GCBotuiVeH1V7wJcWuG6
IH4Y3iawE0Ldey3ZGlZDw+IdhbDpCQjmFSKEoSdMAki0jps5u+ouFR9WAapKkqcGYwuuxB004HGn
Gmv4QqsVNuAcmW8pcRL7yJncHe6mao+BKJvWfow7bTUUs5HvHTbO5ashoTVu7CofUF8SGuoszSZU
0Fs5+eVLtHdWto4z2mc7ZPJkO2VBCRqfwmJpBR6Ey0rhwe1T2yB5VQ41b7vlZEeW5TxuU5X3Gjl2
OkdHnAZzeA4D4pYeJfMtWwNXk605ZUFUnCDXd2S30I2nomeQF2P6gbuygib9mvFtHv24dagLeHCu
le3eouMa2Zzxt6buC8Se0sLU3MiMumTXfR8sBmpYKTntbO/SWlbwIYhLxefIqX+MZkKrET5vezVj
oW1I1Ypu6gYkF5ScLP4JjVXfVg5VL1KaU3Xo2/EB/EzmXJtFhi1kZH4nn8GeU6BPkItWmUPa1KaF
zwsXgSrIAPHO6PUBsZ2lOVI5gDKu06aaGao2/ZwUrC693u48GbSiWBAs8IHpNoNpYhEMGBIEnGwC
QL8iukEdPhvjykBm2W1n28g5HRpuE5aP6D+ttF2V2nQDvQFOSOoq5j3EKUNb3/oak8pQGRKeJGmL
kMLWZcs5uF2l1my4Dggx7TR6ZXBU7+oTMcdzcSYc2Wiep0H3/KuaVjjjwbU0HdG9kj7tnlUAHUS9
IXvs8enVJB/TVRhinGQMcjzg8cqlgn355Dy/pWEF53FaGqET3geEarAvgB9hTAePNTv/0bU8ckjR
2lQO/VGdzN46xXgiboXlGub+r3/93//+f9/G/4p/UO8DyFZX/6q68hYxb6v//Zfz17+a//nr/vu/
/zIIQPDpPli2x9+/vd2nnJT//Zf1fwLRGC7/wuAN4RPn6gBSso/ddfn5r/sf/Lr7668DzUlsWxj+
W1nb0TYuPEoOhAmyQPpucu+jynqWhuW9fX61y6/+071c7vFv92K2uC8pAZp3SFjNDTrPejNkl002
C9bm80sI8cE17F+vAeMqsuBJB3eBkSXTU+SRN3zJSiYngfOMO+E6aPyqc188HmO+ScGKpHvgfrK7
jopURpA+oxJoE4oNXJj4MtKqbBZsMYNxS9G2stAYKUqIC9Gp1H7izI1DlFPAlHwVhmUT/RL4o/TG
jTGB5Dt8flcffQSXm/3bg9OZR7uurKZ7Iu6R3JgkCI6rBjCpt/uzC1i/XsBww0Fz4nS+J5Os7Dug
cU1KPxQrQlsvPr/ER5+a+esl8rwfYfX44710uwdNFW5JlVqtSVRfWez7llVkFr+5mw++MxH+eimI
FDHaJO2/KazD2yy0qGgS3kHf4fT5vVgffGUi+PUKeegAwQnm6V7b1s8Bbi/RwOZ+mmj96hCBpeyx
bmGtwzDxODtyPBHlQYBr4fzmg7iM/n8YSeLykP/2QVCeDmyDLMaj6EcbbmLM2UOD3CtB5J+jLjLG
t1l09m9u96OrvZuDOkOW2vCV85b3BcA4zNy0L7HdZ+pWDqH/mw/kg49cvJuL8jSr29YO23NcuO6R
bLh513f9/P3zV/bRN/Fu7hkGxWGAfe6byWpGdYAjlWjEuq/Sm88v8NE//93EY6LVmh27ct+GXsbR
xSTUNg9+3TrmH76Fd5OAqmbaEcjV3nCWtLBlaJwkBb6uBKn8uoA08ofv4d1cUAcRVda5De+iDJc7
fTM2IMj+0uvPn9NHL+LdPNDRPyXm2HXeZIS6bJyN78gc7TWqqOI3i9oHb8J6N/xR5Np9kpbpHe3h
7OtEI+9KQ347fv7v/+jX3w19uJ4WiCw93TuWACISsWGjAjxb0LP/7ALvxraDo5jkxiJ4yxulTi1H
9Z1ECPL0+a9/MJat92O5A8fjt4U+Dl3sNgvhx3qVTmmJa5H0iIVdJc1vvqPL4/6HOcp6N56lOblU
8gPjNirZtLCTArQNckwQALOYoIXhDYipXDawe5yq/81FP3o7l7//bWIMgcqEWdT6byOJHOOjYt+L
gBVt/7z9/Pl9sIxZ74Y54BXMnd6Yv4VOgRu/Ga79KM8WVR8gNKy9W3Ay959f6aPnJ369FZjddYHF
KLqVJRVe8gzWZUEgoZiJcrIVAB3kL2OprmbW7t+MnA/GpvVu6Mu46NEa5Vwyds0zqvsEBcpU36I2
+N3w/+gFvRv+iI2poAxxdlcr1TyCPEweZw4kv7mBD37dfDf0zaAbBsyQ8R3x47g5ZQ8T8NgSV5Gv
Pn8pHwwf893oL7B0ZTiCHUhWrbvKAtVzotbBUjfGFYgv8Yf38W4O8EC7MD7T4C3IR9QypfZOwLej
3wySD16z+W4OcLoA4W8ytkdBMaA9BHVHlLGKGPmR1ZFE8fmj+uhdvBv/tY+elo5jh2LdTJB96mEi
ZAIBsDNffX6Fj17G5cp/G+zY1/3Bb5EyyLhChT15r3AjkVZH1AcrOdx9fpWP7uPdiNdAs/GqRcl9
HOlpL0KVfcX1lf5mVf/oXbwb5bUzeiRG+9Ed0k+nR6lumUj96NAFRWDtEyfDlvf5fVw+0X+Yj813
gzuOxQVyFxV3vH2Sy8KLt/1WmxTv/zMlQwBoCKzPHz+/2kdP7d04h2ZSGmPXFXciqxF3AC1mgbTJ
6Kl+8/L/+cGZ4buhjtNnBMXXDUfuBEt9HSIkbSR9TpK+/+QWEG39+nnlluWPnoiLOy+kUFo6vbgl
z/HPFhIACL/+uijCjigckd/BmrhIv8C2x8Pd4GlGigifcCrc/tltvBvtgyPRyJttd+dYM6b4JK9W
vglL9fNf/+evygzfj/KMZJ4xJgT+cgceCTmLbrRwPOuvwEswGE40/Cr1m3f+zx+VGV7+/rcBH9Gi
aSiqdeehN4m+8UbWqWNrIrX5zd7ro7t5N9YDB+NmW0TtXY1cfOGM7FSCGLC1DVObbrneGMq9p4bW
/OaGrMtw+N+DErDRr3cknRS8W0qqVKqUt55wea46WmI7jMLLKeR8PMlL6bSaCqiYLUAuiAG/eXMf
XvvdhJBCEfM86CF4ZILbySqXkVFnSwdg6Ir0G7XsnPlmBPu8VCV/MoCD/NFMZIbv5ga6Wk4ZTUFy
5wjvlKvEwkwQPNYmZS30KlCmp6hdumx2Pv9EP7rR4N1UQYvAhOjvwCXLJvMLBMaiirZDSDbemwTa
3x/LeUxRurqwixeiND0Nxq+Di7iKE99E7/+H/453E8qEgwo50Kj5ZNNpOxI6hbDE+hkZ3f/n7Mx2
49a1df1EAtRS0m1VuY2dOE7ilHMjJHaivqX6p9+fss8BHE6rtFEXCyvwBMRiMwbJwb/hOdJ9sG0t
xEApmVBp0eF3ZP7GKnv/zKp7aqrBh8zX8ZX+XA6NfzvMXwFFPwgP4svfrTLQ8sPpHr6/Ieuekmpq
12+BYbf9txZZmIdINPUVaPx8x/ZZvI5hVF+cbmcl93tK0gmwj9Apmfc/aweMW64Dmw4H564vfGNj
rlYyjadmmjaBzxPW1SfpIN9xaAcv+M5DjfbrdAfWPq/kGVElAmPhpP6QQhN10gto0hB4cl4UkvDy
dBMrqcwz/80smBboI4Sa4KGsKqr9FG1kOOqXEMvrg1Z2ezQNH3oD6Orp5tamRE0mkFVM4ZgQa5zI
ie91S0OYwfMnp/3O60Vvbdy+378UUVT7t1d12OjoHA75Z2E1N1jGY1Pdv3DE+NAlixv6kj0Mvbto
lmPN6Y6trGlXSR4xajc5+Ft8CnLHoKyPEA2Pi7uyqLQIQ4k0j90PTegM6XReF10lS8B67/qJm9g3
SGnfTc9yn73KomTVYfNCHN2CbfgyOg514AJRpo1erixIV0kRus8jCMT88nPdIfh0pVeLdjh8DPt4
ehRXUpCrZAaEer3WQPLnm1yQzNKgsg7f+DpwOBu2PKgXnthY92s9UXIDVMcYC4E4+zyJLvsaoPb3
uUC67HQ31j6+/P3NAQQBQt4/Aex8gjCDwDyUHdO9nE20tg+nG1gJI1dJDBKXLbwEzOxzoAWR8wHN
gQyFxIZyL/oJPJjCGT2vISU9pIhbgZlimDpg7CnAyDDTkZ3Pmg+OZvQ3pxtZqZPrrpIVTASYDJ7G
yw/At2A3gwiEqAa6P9aHj6Ekfjj8QH/N9eECK4zkqmy/tmVzr/X5y+lfsDZhSr7QJsxf0OVwf1iA
nXdznEZXlYsl6+mvr8yWUHKDdBpvwoEw/wY8F7BXPVuHDjW6e+AU5c/TTawkPKFkA1E40PjQ831Y
tG8gqra/JLbRmFLdm2FzAyzTWCDlFKDCrdPCypAJJRXkiRdNjumKHyIAOHcj7FILDykwn+HpdJfW
Rk3JBeZgWQ5ifcFDbqB+Qwmymj9jusFxC/e2rbS9Nm5KGujmEgOOOQ8eAM6iORpXD4sp066THEcG
Z/6D9esn6GCv2Wz/Pq9bSm7wDdFAkg3TX7XRYspqCTTiJGqm8Ky0jYPzWqeU7BDqUeyMpq095G0M
DG8AhxjhE4kRyUK0EA9dpV9hhfMIri/aWOJrISyURGFL9Lxso5le86AOP8WTE+5zPSqvQi0rYJG2
SNQG6OjDGQ2utCE391KC+wik/+yC/dhIi2trUskjASJfVpzk00+9dcpvwQAdFDBScXXezClJIgTb
lnQij35NuC9cUnBHXiqN0W+Dd7TRgZU17yiZAv6Ni836EP1CCPouNvrgqnWRYQeXVW2sjbUWlEQB
qH8AVTQWD15c1ld6l0+3+QhNsW0BYZ8ep+VT71xWHSUzYB3gou8cug9lT7UlQB4Lit1l4C435FIr
ELmyL87OQ46SJgYQYzpI9OgX/PX2AvPR6mNiwlI83ZeVFeUsw/hmJx+cmAuELZsHO2gR78N6FsG9
BkfHMwsjztLwmwa6Oqh8qtvug7TE3TAH956JQNzfcUIO+ga1wk//hzBdm30lMyCdWmYQfqsHuAP2
BZI1/Y2QzL4mkmJjCa+NmJIIOhTXe2S2ELeqM2S3KIzpIPGC6c/pCVnrgRLiU1RompOG8iGVFKKp
sff3Zul8Rcm83ziDri1fJcyRrY7CGffdB3MEfhZ37lehy1955OMPCVjj741oXMo9pzu0Ml62EvJu
huw0zvfzz1ZDY+2DjtUmL0Yh+q3RxtlgZchsJeTNnBJiG1T5/54NOLnjZgLFAA+Or+d1QQ14t0Qq
ySl9HFU0A7Fey7uZjUG/OP31tZ+vBjiaqDl2JflDjrZkjL4AxsBI6GCT9+ggyDidOQ9L828Cka2w
cIVVTA+Ta30PoLbA3j3zwUm3l8l/83FPx2kkFHJ6qJPktRPDtAOOsZVCloF4J9/aSlB7sybSRpum
h2DK6lvdLRaV/Uw8gMYt91a3ecVdW6lqZMuh7ZwUPX5YtBqGsaNv/UllYW7U39Y+r0Q20EUn1YY+
/TXa408MfppDNXJsOL2IlqX43hgpQY0iTSRiznoPcpFrROgIijD2Zjj0evq+YJ+CDNdv1NFWFqyl
RHQARx7zJrt96KwZ4YvZBGtjjektLNzh2+nurDWhhHTaspagoA80Uch5l2L7lyPPZ3RAODF6rb6e
14wS2AGkgjD3IZjjEg4qMubJdIeKSHxJfbL4dbqNlWlXkYtBtVh3IRHwYELBuMP2Sv5sa284b/+2
lKg2IWzjc1d2DyVCmLvaEw9jTGif/ukrgWctXXoT1agWJYjhZP0DpEUeFmHsI8XKbhrBE9slUFg3
UtPabCsBvlxSbDP1uoc6cH7DrJ93dt8eKe5sYarWOqJEdgR4tOrHKfyFtD5ymk0vIVtZj5gjxB9K
y914w1ybaSXAcx25PSCq9UM+Q+wyQh+dLOfH6alY+7YS3zaU5gHtG76dDSbVcZ4/Uvh+GxOwciRQ
kYIp4uWJ05n5y/LL7di5hQd4hQDm3d+GZq8/ojdTbqyqla6ooMFgMDJjQK+YI6esD+ZyaQv87Pms
cVIRgTjK6pY7U2etDW24QkXP+eI3/tYNae2nK1s1nrFa1/h5/VA2BnLvshwXTcQyOw9Upf8H+zdW
UdN1XvXDI5d+wG95fkTONzycHpslP7+zR5hLr96EM046AyoKQ/WjhBaJrjXyF8JoLnxjnCpxiU67
237woOO00BhE5gxUy4M58HCbdNvgnPnxYCz++xvsKGraqq3Nn7FXBbsQTtmhTVA/Pd3Dd+eHryv5
HI6ZNQovdj5NIsa8SDqwmA6VxOrjzAaUBRB5NuYo6Hj9THAe0B/0ZLDuZnigzsa+tzZFSia0hiDF
hrhJXyB1AnIai/xSiq/52H1JhmiELV+Xh1iPv05jfV7S+gsgf7Mo0JcuUyPx0hfwdljtagl+7Trv
nGdMiA+Z9d/pTjsniSAouJ9MnKrsPUVPBAltOM7Xp7+/cuwxlbRYTtivRFrloooFKKULs8e/J1vK
W4tUQvvlfBiECqcUkdW37SBm7IL869oFfubjg37eOBlKWAjhaNySoBZCJAnSe2zgEayfqPaIcxau
rxtKZEDQRCcw6bIHbCDaiwBw6C82FKQkTs/Dygb7HzhlrCeh2c7di+FxuatRA9+ny/kgwcQRzYEm
Ou+4o4Ip9QifBzisyGNJPY3uS/RsUcMP+ji5OK8jSo5EDmnosgbRTiBhA4weNvHOgp88uYAALPc8
OouuwidLNIlHTWYZdz4xu/ch9a/u0sR1Lz5vk/1bxnwT1rkMMYLp4/hTEBoEXtc5vn6YDX3KNwbq
3VTLglIiO5edjXSSnj3EYSlupG2ET06UuFso8uUz7+xVfzEMb36/zkuYYbUUp/XBjfGOwrSj+x03
YyWvIydbTOjmzg2uZ8seNBQxEu3HiEJ2d4mRnfk9HNCIQojCrntkcWsD/eMhDo0Zh/G55t8YssV4
w7cm9WlqyZCfZrfs7qF5ZNVVEOUYm5rmZPl7xEmz4t5BgJwdpEo9GWHTbgqkm+2yN+5zB0fbow3p
lmcp1DTwVNtROKn9T+AKcUqcU6R3r234jSmWD0kgPxMOiPubs2Gnv1GstDn7SB+tGYojfRj80hLo
eFvAlndzo+eYyl4icDTUda0qjmiTIBYjalTZLmVQYSU+dqZ/p3W1px1Q+p43kvH7ABNaNP/N9iF8
kxxwbnmUWCnt9MgV3zXhUkp0ITBeWF531AewafXyxJWLQiC3LZ2NDPTuHYK2lfUYBQNix2FUHV0s
v6/gV9uXRRogWeWfE1E0oGw1OO+OqAqZ5dGLTDRnMXr9qqOAF218fuX3q9uLM2O+GKdhcWxsUX0s
EULCTi38VDc47p6R2jxH3WOQJ2onx+ryJyhf5gU23o95PU8XacsRb0wTuTERy5b1n8ilGWWnySP8
TKMqqo9idlIkchKwRAasn0GTRyzbsSBHgykqtlBNK6tc3XkI8dQPR1k9eXnqHhBhRjMkhaqr9254
jVzCddFp8pycR9eWuXuTlMx6QNTRKfOnri4QlB2nEh0n2MAbI/duSuXzyt6DEjPYhsYuj5YDbx1k
J/aCXuqducCUdJBWc274o1ccA2yarD1K1L74PGs9HL7c642tOFzrhJIDAk1PsRbrzKcOB8JDDGH+
rq+RnDu9hte+rkS57ZjoGoHTfhoSHNgGuoKTL2Ll+Qbwce37SpCn85CG+Ezkx8HzX2sDHCA2B4+n
f/u7ZyTPUUH55tjU5jxaxlOHXv/tZHmye2T1RtYtmvWefJrjyN8I9ZVuqPB8G01ipw4y/alz0/GD
nuLbi8EWqOaNlbrWFSXGcSTHAdbQkye7Ec6HoO1SwiG2+go5AGSsPo9Y1p0ZFSpKX2Qwc4sxqUiM
QfAphfH9BOik21hQf3fDd9KVrsR0N6RxUVSDjoOSiZ6dBjj/Gns13/oUidSz/6AnPDrz1cj9ovve
DaGwnGsTEOUvwQhg49m1+ZT9CQIXB7a9h36o/c30DXZagYPhdIHO0lB+FlnvY33d1bhDG8zHFJdf
uNQN1VcLzTW7x1/Hqppbc8RBfqNja0tg+fubXAUFEjmwzq/ua4uCkaw4nxk678Wn1/La15VkEqfA
M7O2Np64oVhXHSZA4og162wcT3//3XswsaJkkWFRsUMoyr+T4Jz3gx0jve5Hn7yC2mDNwfaQzh6i
AM5Nq+dnVSaQn/53wCQUaPSHk/qIhlSNxAsGmVM/bF3wVrZ3XUkscCZSRNAc82nyLBQIhAgwKNd7
xNb3DVDEjWl5vxVbJQPMGvapUxG6T5WzuFAsb1QszP4G6+xhI7WsNaHcVPEwxr1NiOoeBfXpsi+i
3/kAlgTVgLPu9J6tFnGwuWqknU/iCeIcHrFzpx9R9gwvTXvobgJHq27BDHiH0wvt/YWMhMm/s45D
32SX+JscjXFoo2un4JHsSyLrarw4r4FlHN/Eoe5ggwjSp7pHLASoXJq30VetzHFaOv399yMFU/d/
v28UGO2Ubkd6DOASpr39IQblfWHjQnGN7y77TPWhwjF8h8V0dnW6zbVBU6K/8/KgMKg+P+EPUnrh
96kYf53+8trqUuIesdNpzi1uEFyi7GdP81AENJHamuvBej3dxNqPV+Mca5ZMFpyD8F3wkj9YP4nu
M5YZSOyf14AS6kFRJa6uhyaiCJMZHEwMr+O9lkfJOe+IHs5n/854zG0TKZOiOnKW782Da2C89UWz
AjvfuMetjJCnhLgI0mAYETT/39PDFIFJRWpmC2K7MsUqCl8kQ4H1mMM5tEQg9TC6XD98XiCai4jt
deOAsnIVtVUIflojbWemjbyfcqHjxLO8h5pshKlldVfAy3FNCuDlSJywP2P7970AeLHR9kpEqqj8
WeSoCfZNdcTEPV182PP7WK9u2V0eirEJdkPg+Hhydz1CHAWqZ2etOhWpP6R5YNd43T2VmMYieGvH
OCA1Y+NtxPz7Rz6MO/9ddR28fhcXcPepbiwKLPqfcvFkzIvyznWCcGPlra0NJfyDOvf1FoWd48A9
bh8aqGOYrV/dVjyrbfTjb4Hqvwc+21PiP8QKZkyjenpKdZ6f6lwcAvS2EIljAaQxT2qTaf4edOvW
irWnNuMqWQSbMMK10FJyA9Y2hR62kgpJ6OItHWNhrV1E9dBvLb6VBlSYPr418KBtnwTqVbaPhR9v
nPDccnPj7X8tsFRY/jTihJCgInG0pk4/ZLkGX8NfjIk158PodvMOStr0BemmZ06Ft1gUbL1RrqwN
FZqPf17fo35dHCcowJ/0sof5VnUe2o9DXkfnHZttFaDP1c/AH9Wqjl0qNby46/Am8avxnMcWftrS
tzeHgbzs8soOpbwXIWUejLh0KvBFgyHQ6SSwZOh31ra7rIo3369FWLmYKsv7MoXskmbVQ2joeF4n
xXNZRunlMCOGVXVbN9q1xabkBN3EmLbNWWx+URefGi+qXpK62KLSrHVGSQY2sMBE70yJvTImK3Yc
XaOmeswz8/viSzbJJj6M1VYZaW11KVkh9iLkedE1OuJZofO6gMmOh0Y4YmXyLPAuk6/EPphUi9Of
Xh5NjMgx79S7mygK5j+np35lLlQMfksFL5yTqjzqWgwPH+2ba8vYBB6vZH8Vfk/FBaR6Ncn7rm0S
fIqi1zopb3nyOfrQ2Ta2sJU5UBH3yLHxXI8S/n1XOBT4kbHFn61xr7UUru55o6Qc9/Ez9AstIf/G
FRDnLuMBb0lV531cie66r5vUbs38Y2fFr2hx4wDY6Rs3u5VgEEpkc5mvEVBypzuJIhue50Jeh0P+
UoYYl1sZouo8RprX/XK0ON2ZtQaV2DZtj5aqiWLk4D3OcP95SOExzJv8aL/IOfkI+h9Q9d8Yu7Xm
lGDvnGiMDJfqujDj16mU2MpEnwSf5/J0uzAzm9F7Pd2zpUj1TpIUSqjnpYMatW/kH5dTWeBjeTun
j+TL2y4yvyf8/+lmVo6BQgl3Y0JFzrVIjnZiZHuglhzHSnun+d5zXTlokONVfonj7d4MPX0jglaS
gAqvB7WISUuLSdPfdNkN3NAdz7083aGVcXOWqXuzuQiESytcCeW9V6KQg3xsuZukexmEFWTDtjgk
lGNOt7SyGFSAfWhFBlJb/nQ3NUg8ldnwuZbRq15mL8HYfilYGZltbwCr1tpSMkINz6qPHTIC8pp3
ToB4ZJN7T7Ywr3CG+jTM+DB4frTR2NoQKhlCtyiF11Mg7/Mq6NCxEb+lwyu53gGIaH2dZ6tNWvva
UlATRteMyBnlZDrk34FcwIOo0GvaOEWvjZqSHYK0d2EEM0P43TushSK+XEoPS8BiTIHBTGU/Lmv7
9HpY64uSHDAXqIwx5Fjzd2NYAN4D/oKH8z6upAOcGQucj+b845SawZX08x58I887p7++LKN3ko2j
ZAFXRKNjB4JzRezi+yvCet/q+CA3YyvzXZ4MxtNZDakw+9JutHBAAulelxC9BFH//3dpsBmPp9tY
2aBVoH0Z+l4Ku4+hKibEodOiPyCPjLyfuYljXmtiiZw3SSYwAvx7eq25z8sKe7KwGZaafx8+1VO4
pZfzF2XxzqTYSsxPTW0MIXYh90HWm92lXiK7fIvBoME9b5SZUX/D2iTh3VrE2hCM2CqFdvKCj5ne
PqHOH9TBQcc3srnIYTFo+yQYqeqfN8RKhhBa6kyRPeQYTLXVRR3bv0OrqC4q/nG6gZVYUpH6rlXz
ZKP5xVFyEe1Rumni35jTbwG3V9a7itUv9YIadGYURy2y8Dc3g5cu0vWv/cztesQ5feMitZJ/bCUj
BBj5Dm0iiyNGA8eR+u3en0d8X9NKBBU+3SnS5oEn91mES8XleSOnJIq5jpnylBM2Ugjy1sP7CZxy
jTT2xua9drW2lVyRupNb4ILJEd4vXop6OkaJ+IBnj3mPnNdE6Zi7tjs5jzgGjtduTHHkrI6peH6c
d2uta/v8o0ftZWcbHDBD4W0UDFbWm7XM4JuAxhY59LPKKo68F/qfWzvwtJ1j4bl5Xvq2lITh1FXY
RlZaHHtcnA4Qm5HlTvEqOT00K4c4FbzfaHaqF61ZHMMCrQitmsHrcBBd9rmlTBQ1/v7vEaG08Y46
3eTagKkZIDTQ1rKa4phiWYUs85zfZ25WbyzitQ4trb6Zjro1nWTGHfnOc/1X3Db+dDjnvOBCHmN9
PmdXIEHLy0nO4X1EotiI1rUuKaeFKDKcUW9FeuzjoPlR4uKLYSbOZtenR2xlz7CUZIDG1mAPcxF9
HKLs63JaLDuZ3Wkhvs+nG1j7/Urke1lTeBh8sMakIe8tLTN+gW0pN6Zk7ecrYW/qHVdQXNY/8qb6
TU4VbrFV0t5Y0vGOp3//SgsqvN/FXsvDaTc/Ynlrxd9rux/CX5OOEMpd0MnAfjivGSXUp3goilk2
XKx6lBoBgiGgXzslwsYFHqqn21iZChXfn7uB5kV6lx5ncLK3g4dprZh1JEHO+7z4NzzyNg/xECnY
V/Ab9W/GCgWNb8IrHedwXgNKdOeazDPD9Zhsp/YuYP4HFz636dMfXwluFeAvCycoeWGob5eKWRgH
94MI/UubSu0VxfsHfMGa/fKfivrcir0KMsSacfDL2M2PSYSHN0bv2Q4sC+VgkW0doddWrxLeoYMM
Fj8/PUpY/gdDS5rflJYxCWuG9sxVpQS4W9rsUJz8jrj8OeE3SBA6xtJ55oTu59NTs9YJJcill6Vj
6yXZMVguTIim33Nqye/tafPSvCzRdw61KoCwzBO9rlojPVKzRssW77YAPTGZ/MKXVB71etaL884L
KpAwtUa/bMcxP2a9Y2EzPDPzYeWJ57OGSgUQAvF1TQ8CylHHciPcYd7T7yo30/ZNqeW/T7exkkZU
1KArwq7Jiik/hmP4CBx1vrKI/I3tYm0mlBiP67ZrI63NjtAYH9MU8YSJF+Gbgp2pcq2z9Aw9W0UL
lvXYiTBPiuOY9K+pHezcsThvsaro9IrTYJgNfnIcxdRdAustscmdQPRyLjhzDSlBXcSlaKUbkTcq
A3e0RcCs36OuEt6cnuCVeFPh6XoKZXu23QwspSMvEOSynqsZYudY1cXGrrq2hpSQtrGRz2M9Y53m
4zcsUpw9fsPJRoFl7ZlSRQvGc9Jg/xnyUkjC9kR55QFu3rUzWnKjyLEeXe4Itn3ou1HuW4f1FaGG
srFLrYyeih+cgawbBs+kx95y2kNk4Mx9GcvcRdvCABx5eopWxk9XTu64/nlV0QbpMXWH+ksKfxmm
choFWx4Yy7HjnYSoAge1uekcoynKoyG1F+lq0R5Q3HGpTC33wxIRpF1kVefBa20VR2giHlkkkZ4d
B9uwDvPQDRjlTotXCSTjjcy4NmLL398c3qUB6s3JbKArFoXRnYlz2HfcdbE1Oz0ja9OunNNL3e5c
CxtXrh4N5mWybKrrEqDytbCDYeuau9aIEvmTO8Dozu3oo9714w6N4uAq0PVhUT+Xl+f1Q9nOS0+H
5lGQgM0eyfXMce/a1p6ujLkKL063sDYTSuwncSJii9fcY0Yl4qrgUi5juYUVfP/jloriC4Vm2y0u
U8e4K569wR0++WnjP53zyy2VgFk2c+BbVkFi1JJrzXHLg4Mn0MawvD+31n+ge6mbJ4HFRcMZqVCk
ZnZIqvQiCTf5hO+fcC0Vrpd7OED1NiwJbxQ3Nu4vw1JYKsfgCd/Jm8nprsOmuCUtb6lmvL+XW6qu
b+4AfKGiyi5beL+HuUl3VaWHB4guaHQ4zUYqXCn9WCqKLzDQtdeKgcjjyNCNACq9srB3MRimpzos
7+aUswNvIEB6mzu3TbfUMdcmTI145suQNHKUbd3vh8TQn/DeTLx9bxv91rvuktD/m4gtX4l4jL5b
7NGt/CjB2v0NRyvDVsuwvBqvUhvNkDG5Pr261/qjRH6oTVbc8r+P0p/TvRxdXNJwbPyVpIu0w+k2
VidLCf5S+P8vPheSgNsmj+PyShTMWoaXscx/OpoLYrFEjyGqI/1p8GW68aa4khlU6J+DYaHRU189
urYR6LwbeaI5cIm0H093be37y1b6ZoPRW80hgDW25CQub2bRh8+2gyf46a+vBK+K/JNaOJdDSDFt
eR+vK9S+J++1bYYJFHf8ksiXKU5fszoWG2fAtd4sMf2mN0OHfzaOffkRS6fMhb8nquBSDNhXb6yE
tQaWVfimgRKgne3rpDuvbca7fMJVfR/VrVsdTg/Y2veXv7/5vlX2PE3aVCMqvRZXThjX166ZbRTl
VqJSBfSJfiwdMVc85gQolcPakMYFYBfrzrKldHeYLcQHrAC3oub905il6vD6lQl/EkI71fPs1VyQ
nvE0B1c9IaRP3/vEr/cVjqoXp0durXNKHrAtQxSY06QfQ55bMYBM48lMf+QFlEc803FhNoL7kYus
XmHpKxetsNPtrsyYqhJYSmyvsPbxb4JoHB49UPHY2re/zvu40qkpjTUDX2L/JjdG8TlNTevP2PMU
cPrr76dOPBD+XWy+nDyRIgbw0lM02PXNiONyBo0zGKwtAYr3N1NdhSeEbehWExWPZ0in1X3WhK59
3/nNZGP52fXRPsvZdDZS5Up3VLSCFwe9m+JC8yICqI39IF6n2E73wszPypXYkP87Xrg1upjKWslL
LQdMhjsKb+PBimGtbGSXtR4o6Quv3boZIlM8W3TmwrS7L4Mf4lrcN1sWV2stLH9/k1/sygbQq1kp
MKLglQfX7lJo1o8+PJOuh3Hevw2YQZrNhUjjlxCrwfKqzBw7unarFK/r04v2/XjTHeX8wgkinYUe
Zi/UJ/RbLS7Tz95cbiHt19ar+e/PR/ec59Jwyl5KFuZnDLmDXbxUXCoRRlcQuquL83qhBDZUvWLS
uNg951UUNgcZdkZ5g6lDmX4/rwEltk0jDKMZev6LWTfhRWGX1SM+VJsajyvrSMUeOGUBOitvxHNg
Se+xbjOz2EWjN/xAwXvaUoF7//Sgq+ADYdSWmyHgf7O88gwTmgOoZ1PnwXvPfeja7qMn7wusQ84a
MVuJbvxwXQiBU/TiNI5e7OI+66Nd7A1b7wArS0uFIOSa3zq9YWcv5mRKrLzFozcm0z6fpfyVaP2W
tuBKfNhKhCNPY8OYNKznFOnfXTP54y21vX5jy1j7uhLeJL7RykSSvnhujJq1HOXM03Gc+eflcBVM
EOpujO9Taj1jdf/Caai7zKK827kZb2Snp/n9c4Ku4gjyDu5ClkfWTTnPP8PReeR4ehXgJtx5xp7L
88ZArc22EuBdk/ed2TvRS0D57IuDoiFlbfGkjWV7Y4xbdpxr06FEuT03ZV5G0nkGYa5hYzKYtrgC
Z+SfV5jAqvjffFhnSEZwWMyeG0QWbqyxNF/8AEWnjWS+kkZUqIA3Tc6UEXmIaDAbZVVg35yXV7MX
xBs3gvcPoSiB/dsBLzAj3tK15EX0fWAdpGijz5rB/hf5xs7zSuOG50pnQglwCwW6ssBUAIGeudYw
QGS5MVP3axhHCe6ondXtBhE89za/ZHbhBp5ezCvzr2oBGqXISs1mM6wh96Nw5zncsdqi884inumq
HKDvNZlwcXp4wZ0DhmzaU6EQXVk/n/fzlb1coE0joqzOXoyKW+4h82NY5QBitsixa8Oj7Oa9NkVp
l7DLplHCNEDv/lOZdb0x+GuLVwlxGQRen9tx+uJkjtFftCnntD2ukjZAyH7cmoKVRGIpIS7cMXXN
TrjP1gDx0tgjhl8O6Y6JrqG0pRHCMtounylR+RshszJqKnagMKy5hsLO/TwIJhfvgraurwS8nvNo
EboqB1jKtqSK0XKOHuoZLKzTDpddqAXJ/vSyWpkYFTHQuH7hznaZP4+xrd04dVbVeyqICIZ4gH1P
t7EkwP9WuHRzma43B+kuRuBaz8b02W5xFlqyl212e7DF4qK00BGS0fgz7osP2qCdFyyqUqCNnKU0
RG/dTE35JDMvtHe+3+NgcbpDa4O2rIY3HUqbyZnR4WTXbZ2vzXLSDdCh+T/cDFYWsoobcA3DaZOx
zF9s3+Rlt3C+u35Tfc/SxtkXVbflgrLWDyXm2cnHYpjs/Bmvhe8kefNDjobbPh7m6er0SK0keFV3
qPaJyKZh0/XNPi8uWmeS16INnJuyKPHFlSZour5INquPa/GoZIA8MnoM1cfwxbSKWANs0d70FpDo
jYlf+byKIjDZnIqulOLZHo3kU1j+Zav7w+H0YK19fdmX3ywrWwxyLp3Auok90/smZeHftkE2uxsH
iLXPq9t7Vo+lrExxk4fVkymtkAQc+RsfX1lKKmQAT2tOi5VTgXJhEm4DcEJRelGYVjuMB6Sbxq2G
1nqx/IA3gxTOXafLDlzIEGjyVmT6WO2zbBJbkgdrHVnaffN9v55Sjm8yfNGlXl5nHip0ZQgTPmsB
dZ+e57UmrH+b6Be83GTM0QuYFFl/7kTmdtdB6PW1y4tfYm0F31o7SnjLdsJvvI6LF6nrP+Og9p98
U3y1oiH6frojK2lKhRE0OC90XdnELygee1c2LgK7QEdnoROlvJLA2jYGbG3OlageuIPAd2u9Z1EZ
4lYEOjKZPWoVW1a3K/1Q0QRNWbi6GQXi2XS75sOUd8kuCKfwgEoMxB0g9xsXnZUJUYEDUssyOyt9
53nOzehK9unXXjeT+0Ia2cXpGVkZKRU1ELgZCstaY+Bh05clZ+qgmqpDG1VOvcWh/guheWc7V5ED
QRloVauV2fNU49YNkOoe+3eYTnP5wc4wmuF21f/d03lsfHC5onR28riIrCdQxm3pnNnVZZDfBKoO
+iyIy865EcZU3mF4XbS7BpuOLQzOCsYEZ9t/G4irvrA8lFZu4qGc7+2qzTpwuRCtD0OipdY+igcD
qwaOZf3Oasxs3k2UcC8j3rzQ//Zyc0skZW15KvkC5SXPo3/G/RDzbOcN4LEkpOX9nPuvWtUFGyTK
tbWjpgsrmhsjScXzyEvAuMM2V/vVNHqycQVY+7xyBdCcgQxkt8XL0JnlnOz8MRbdDzlTetkqG63F
l5InOi11Z1PYQH8q90MhzelQIJR5P7g8sZ6TilxfRR/IVq9cvQrS59qonUPYJl+dhH+cEb18XDkA
1GJipjFPugkWRXnZ4hEhqji/PP31d5cRX1f2f3OSedSVjI6wjU+cXuurepB1fem5xa3pIKx9dbqd
d2eBdpb23wRmH6UaFRareBknrdrnApeZDn30QzjFxhZM5t3FRBtK8KMKlsyJ7TjPFT6Iw8FIE+Bf
sCfmx9N9WPv+8vc3fZBWlURh0njPQ1DpB89YZFC1ckKP6vT3370S8fuVkBY5hsh2P1P4SGz5LR+Q
PvkJ4EcMe2fCTffguZNu7mu91KbdPPPc9KlKCvcsIXVaVyJdLy1Nm9DbuuksN/0m+iEerxJsPrcE
9pYV9Z8dgu8rod6RGUG7685NiADlvrPD9mud5Y9ysRlK/BKD5EDztyrfa8taCfphjA19xgSFoZTD
Lo6ruzhMsUTOyzstq+vzQlPFFsi4SzCOXY6d7vQzX1xxjXDcgjOudEGVFMryxEr8ufeercTRL4o+
sy8icvBuSIf2gELvWe++rq9CDPA4yXJby8oXOc4/EaMNLnS0+m4hN7mHSQvye6sN43Oq07SlZAFM
snOpCZvdRFbRVabX1lXW2uUhMzefAFeCVJUSqrgL5P1QOM9TZlHYyaImvuV6UDQbQbqSyFTRIAm9
Sbhg658Hf/4S2saPojf37ayfdSFjiJQkUDe9FsaOL54nv+oPnY4tLayWc7ZbPq7EuBzyxsnH2X6W
eVleCh2KHCy2LeDX2tArET5qpe7ZCW9ag9/n1qUv7SB/gPmZphuFtXdr0fx8Jaojp027cnLEs5Hk
r8Lr3euhTy6CtryVXY8TcmDu7KQ9szuqLhDkhq4YNaN8wRtaR4Oqsi3sEw29T19P5/uV8VJ1gaDJ
pZOZVf9b6C7LggeIisvAWfr1rq+q/3iag2Ol6MSzg/pgS8Ez1MpDM2j2uQOkRDPM8rBJPKt80Vmq
u6IcstfcdNxzynX8fGU3zzMc19KcygS6qNV+Cvzm4Kf5WXKsfH2Zkzd7eY8IplkEHVkv/x/OvqVJ
Tpzp+hcRAQIJsYWC6pun7R6P254N8Yw9FuJ+F/Drv4O/d9HWtIoIdhW1kERKqUvmyXMA2JiD0Qs9
V82fUPOFV+qQnkJsox/NnYk/76pkeC+AWT4IuwWMI0sXOJfbK8hwRviaP4MbFYSV1Kf3BLwcRd13
F3A/ftorUQOULR7seKZONLf2pgrC88Hg33ce9EfsHFldsHv9SDsgkJ32SK3HsK/qVD8269PGWRz/
fi/ps0FEH6ZL9yHIxlMsy36gs/2k4Mcoqnb27xGm+wlKFjfMWP3l9jwYPPk/XD+o0YTuyJC+ThuS
lbLLRjfsp/WoQtxgG53lB9erKaNEpa8Lz7JPikOMndBxLCGAO22fzn2C5sxV5oE00lL8XrRNDZB5
xhYRO5BwPTCR6Rs0d/ZA1Zy2kNS+l7n3+mt+q0r8yCcp49sfYFimOt2PbKGK5HOkDSuxh86qWZTB
o1vBQgmrweT+hyPtoDh4Fpu+RnPrjinE4JHM/cA62YVkgeQxAzQPgpBHXmdaUppre4NLpBSc3xco
FoO2AuhIHf+IusvUuObSkwtEGYI14mtGaHkp+9X1opJQfjR4k3m0g9rz+ry1UQbxOEy2nbCOFA8c
TGsXZJKP7mGGT9CBcSTzZAfsIAr9GVDXZByc6+xb68FiMnyADoUbON28MV3JB3zAiAxbWm8fJ9Wr
PFoWh/91e8WaOtHe3o3IHbEGm3/ftPueWkFzCxqZMhy5v11ud2GykubVzTbSPJDKegVOPX1uZWY/
tbw/qow3tb5/2JtDdEBlQRrI1HrFhdu63xr/ETEKenBXNVln7/RN46IAPA2EYP49389/KBPLUKbe
594Bc9c542hO3PSQpa0G3L9k7zynBPKtSAudfBtSzX8ZISSDvALFeVZYqGua61VFZ5ELfkA1F66L
vKrLfLJewcVUXSeZd4lNhz9vW+aXPMM7j3Wdg0dOyNdU0nOfcLLhwAw+gIRzuqbM/6igfpWkpPpG
UN4RsZQli29fRwVqqyzHxWYTpUgWB8rRbdUf3PsNS0EHy9lDgZr7Oat+BIVFQpwZy9VXvRdb8hB2
aepCi7IN3PXapQ2KH2ueQ1m+G+c/mO91KIVyzkkq+oEOkJN09LnsRfUD4Ka8CJWbfsHJxC+pt7kv
TnZU0m44CP+DkxupKniXsfu1YB+q3o1B+GLtwnTfNguZ1dsrxNSJ5vpp5fe0z+oWVYKpExaMNV/W
YrJVaFlLeoFi3XZK+xBW0/aBLijzZdzAlEWg4A6gBh7EW4Ub0O3veJ/YCM1rm0BKcAwOre3ee6nv
5x9kYFMios4HsQs2HOiusy/EFp1sHnuxdv2jCCBcnUHR2Ad+5FJyr5r/YV1QlWtoo7reDuK0oDM7
cETDDquD7TK/pBN3q/RHnhcpCP2ncvrmb/lRya+peW0TmfzBa5ti8h6r1V37y5QtvRMKiwzn4j06
PU+Hgp7VdkrvkfsWr0EW3EO49PMwlarww61YA/dgGt/9EAZtrd8Pi7QaU3CgKydJ+1xCsC0PHuiU
jtHtRfLuYkfr2nWmsr1xSJElT2ybPnJufeNy/jTX8hkU2GculAw6jL9/AO83hNpcQRKo6E6o8lF2
Mszzp3IhzeX2R7yfukIX2hYns00Nk8pogqMpUoH1bdr8hLXzXePMCQQ4opzSl3zzHsYMm3l7jkAU
/WrXnHQdLVBAjU6iVkiBkxZ1LFkrf9z+qvcnnut5hbTzLKusqJP8YllFgJle3AD8gLdbf/dUwNC1
XQ4I1KKkW1BkIcdpkMy8sh7nustDqz7cSU197F/25p4jg3ZwUDJJkjK3Pw8BoJxpW9/3pJ4PPsJk
Im2HQ15yGIOqJomXlTvEFRlLh5RHzPfvhvVhIu2e0wwVqni9xUugNB2JFSfNMPdZyMhHyy7raFmP
WCdNn6G7OJDSjay79lpshX1n7xhaf8n8y7mZ1lzcdnG7p1YH5yi2brg2Fsk+20PP5BPe3sMRkb/h
G/SEwcSXoGKQ0E5SgBGfVhb0W1hDYubUjZbhYvz7WmoyPjcDKrmQd1/reIXtC5mP59aRniho+moF
tsN2wJI4WdFKcBfcDqnK399iuZ4ZWPFG3JHGLXAB7muKd8sz8sLZpR+rEKpbR/Eyg6/pyQGJEC7o
pCVJwE/6MslgjHBJ/2ZBcCS+vYxME7z//8aZBzb5dZ8OXsIG+u9Qz1/JMG+nTiGuZwZkl0PlZRY0
maAIJ1r2NLnNE/wsK45icKbRa75sQWt2KUvLSWhKUdrswrugi9WctI3mwMxqNrZmi5NwF4UVkBse
wlLSf28b3rAN6akBWfcDzrfSSQop3O+YXifiDuikWS/tZ0JU9aHfYYW3O3s3DwFeUO2wToXbEgd6
LgnbigQg5j/XBYSxfAMK12EfB5rVF+C+zzx+0Jnm01Uzr7krcTOoxpbF1VLlkVqCP8q6Ugc9GGyn
JwpABjZmFVXtldP6ezEVcdf392AE/L56Y+zK4O621QyrS9cJAA0KGwLiOQnEjb0kLZsvldOfusnC
SrvHv3E8vtVu0GWdl3hDSe9Epch3vxTLl3ND19yaQC+5tOzWSaTqZag8AJqqFTIK51rXDmgmEHp1
aUYS8HYtsYA4apRP25/nGtd8Wghqd16wkqTL2b+KgjAkoIecxrt1/xMmgNU1l25mLid3we3LBgnr
XVNCX0JmhXoJsnNpcHShHcyQYOgZYJZeMkwdCR5tkDx0DMTqLbSqQ6CFHE9GrUO9/uAlYfgkPU3A
6ppkrOqdBKdyc7Vx9oR8XoqozeDip6ZEzxYoBMpmACE9bOSbfOKlBZLPdCkPvNngZv9JFsiGjG02
kaQd7TlcIeETpTMPDsZuMs9+fr/xMyacsZ0hJYvdaGMPMJUP9lOo2uREnryKMc2V13z2lspenWTt
d+EEkMZcpqUWcempU6w9jOu5Arygi65cuZPMwfqpaOQzK9XnxvW+nZtgzaGFnKxOeft7sRy2j6yB
hmDZQMzwXOuaR3v1KOw2W0jStHYRpbxT4cRBKH+udd2l6bQ4FirWkqIZZrwWKhEv+1F9rnXNmztn
62uo0Dh4i1RjOG1YnACfH22khsWp5wS8ZiqBMuvw0nQWK+xw/7p4NtAybYHg8e0PMHWhncbFrnoi
s4Hsi/PvwQZRHYLUW2iBBufgmmfwX71IvrJJjZKrtb02OYDzBWqWLr57GPM2jV/z3ybd/K5S1X51
8VTkZcM3EQTAXeI0vm0gw2WC7h2/2SC6ntKppyXOm76dPhULddeQqLKoQ9/zqn85Y/xhY9sRP4Lp
e7STmQGXP/kOFlTajfRChjKN5VAUobNvG7e/yNSF5s0KWleMcHxR66XDE/X9f71FFEmxr6zbPZim
XPPoYixoYxe4ABQrfO6XFjNd1qMSVNP4NY8uAD+Qy1A4CWocm6twFUUMQz4HeyDg3Pg1r16rYlm8
GdcjqGOLe8GAXK84rhy3W9+X5juXDD36Py3gMoUcAC5fmShihICaL2xCsibLRucKGdqjnJ9hFvRq
+XYbp3LAhSIpFQ2SwVd/OZV/iuWEQcrod7dApX/a9c4e38unf0CeP0dLpk6FyNG45tTrpBqo/cJC
xKUignz4HFFZnzvM9Hp4saDGGKUWiLAtaRkRxPijGcHD23NrWJt6cF/MPQUwdB/5NkjAGfLlf/6q
3HtLtOu5+5Ae4K886A2MEs8OJfMAAl9dG/dFf6oaHqbXXNdeUcW45nh3Kie4S7P2QQ5Vl/T9+FT4
DYk20DXdtpRpdepePLojuD7z9ipyBKMvQCDM5QdANTbrZAeaE3uKVC0YHLBNlKUbCiFk3Np+ee5U
0+vgIXsGQZKeN1eva74rmheJy86JzEPLUzuUbWQtNjwH3CQtXBXJPaSzxx5PGV4vgJdgjvNFO2Fz
q6Z/fslgLvM5LV2MXPNcNfZk61rlJlWZQ98IFe7lIo+uQ4ajWC9uV/W6SgnhtKRIvUfchooQ+Ke7
NRBViIvL4yLbgzSPYW3qVe5MrOvSW3gUsM5yrgPJ5zufuf87Z3/t+G2gY7NCzry9qtGxY8VZcIea
4PkAZWAauua/RVClJbTYcVVvFy+chsaKaqs7Cpkaji5Xc9q0m8H/YLvpT0nVH95WfR+6+qPj1F/6
tP54zjya26puGKk3jOlPVssfqh2/gkn5FGSOcb2QvWBQ+iV59n/nytTYiKIt2REY3GB6vYod4Wsp
HIRVEqSlstALIJWGwNDLbbMYLK+XsCNPgVoGC0NnFv9ImmWLUP1/Vza9CkeETW93Yji99Bp2wpoM
RXtLe+2QO0bKA1ypUN8por47ByPBFOxdv7lOpz3IVggEJq4cpR5AX7o+nhx+37knP2GfnDfte2nW
MMdugp9VsUEvpYfrgnUdMS4ujjZQwzak161XG+Uqg7gvgini74HuLETQqWvyFyXnZFns6+3JMC0n
zZORPliAQnBRWQi1wpCDOZy056DtmAbNkQtQWDk+lHYTTgF1VmT9n3IgI3hu5LoLlwMBkNpHtCmg
ELLg+cWF7k98u3HDGtWr0yuf1m7v9Wicle63gfULChZp71rPtaS0PXC3/aR9546u89tL6QU90owt
CnxVYjvqIm37qlz6NFkACE3zHwvSRbc/yDDPOte9V/YuUIvW/81zo3iKFFEprL/PNa+dyGDbbPAO
GIOfDe7RIffzEoH9I5U+02Ro3szSsfRmvmcpgml5kiOKY2vbS7r5sPzF1IPmz8IOmr5u4QXKL8dw
hWjXjmvnH1Brwz7dtpDBn3Wqe8+uKw+JovZazQOPcA2td27f6dvkFFPoQTUlzMs6PWI4Mk235tZM
DGkrsv31CqI0FA5CxaKfxMFkm6ylubXNlt5dS4f/BIo3DSEALuPVdUQ0W6f9T3PuAvHxwe6r9uqh
JjERM0p0pwCShdSjR/JHhq/QK9VVhlr4ReXwCBCksQ+gCnStsFgc6jxBf3Y6Cn0F7/u4XqguRFVk
09aB7Gvl/JJxzwaqsR2ShtDhZVLzH8Tv5odpojlkGsUpUkrG9eL1jm7N/0+9sNblj+kMsSoQjnWX
fBeLvb2gDUtMr10XbgC8ECJg15Va9r3tLO41U0Vyu3HT5Oz/vzlgd3n2oshEe5U9E1EaBM1L7XM3
Ah6+OXjhGhxSr0nHa8on25TibVXTh0aBsN/dSZxxugID1V+cHXFz+2NMltLu4ilVjbtx3KrWFoIp
hM00bDYiD0RADIeIrbl6OlVTRYe+vorA+Yki1/8NZfF5crr7nnmPUMR67rf55Kxojg9ejRLyY/DK
dHZIIpfUfpiLpfvTOg27+Q9obFyawJ/H+gqtdZpdkJJ2x3gbIdh7MBnvryxU1P6+suwZLLC/rrjC
cctrNyuSOMv8xyy24eX2dL+/sFBw93sP3Cvqxe0aOxGe+sRd8Vr1xcsO+eVD+mVO8/hcN3v3b1xk
2DY4Hwuaa7GO64NQ3gNY5iwU3CFUk6FGMYFYnTw18SgD+r0v1rXF1qzYxECk+4jqsiluRfPFb+Ew
tz/mfRcBMPv3DiCMbC0tmW2Ey3aKaOu7a4Nu/1zbe59vDIU4E8Q+GlVfp64Rz6IcvL/aLCiPGE9M
Q9e8u0mzmYOvB8VFKTar71I05fYkhrH0r7fHb1qxmoPztQfUdsZEg41EhSzjH6X0+0uGGOOBhfZp
/O89FJLUv1sICABR1j6u0juMgckyWfG+8Jzye41t8fZHmLrQDnRmTVQtFXYp2ZcvJLWvVTPFTem9
7AvpVBc6TMzbWcm2zbeTpsn78BflA+QG66+bWFMQjNvlwYZrmHAdLiZ76KMD446kQCDondVUdWRZ
h5Auw2zreDHmAgO+dUg5AINWXASIDSD/AJGLjHX2wevV9AGaN3epOwYoOsbJjaRASvrhmgPOndye
BdP4NU8mWVeXQlb1tRja5p+V+yyZuEqvbiOKy+0uDGtJLyYHv510SErrq9c013Szn/nA7/rZe8i8
czEK3Cx+9wjWt8TfEDy4QuRhBRkNyOLEnG5f3XHIPt/+CtMsaG6Nd1Lm1qgevBZzKyAN3KXPudWe
KqQBS6Lm0o0TNCmZJW63VfMtFRkEMBrrwNFMI9d8uRIA7uMhj7YZMg85NFEvbdMfmd7Qug4T8/p0
GlHPUF0hiTKo+7UbnDoqKl/Yl1OG16Fh9tws4ww56Z/MaZcm7OoOl/18kUdvL8P5rwPDPOrgsrew
+loRP276Xd15j3GhzgGs8H7KwqLbDrYigyfo4LB1HbKAVohzbdlTKfMLd1EB7K7237X0X89ZS/dn
i8y1nVnw51EiS0kEOCGsjjVHYHHTJ+zL4M3p3LUDG/LZB/iZBDOBvfIvoBYGqd4a2ZZ9RED//iXZ
1wvKC2jwSTln9ZW3kHZUQ1YiJm49VntlJRHTepkK/yNj4sdto5k+SvNtMcmNKsuqrrSTVbS0aVRk
rooRzgEMEcvt4GZg6kZz8gLAVj8t7OqqvDRKM/Unz71HIKWvm5AHFRamLjRfn4oJFJBO3VzZyper
mpaomKiN4tcAkqssm+NTBtPxYwP21cEvsJDFBDSc8PFcJt0HPGGfrcOYv+FTdADZCnmc1XKJnXhc
/N25JGJFAUSNACJ+KD7f/o591b5zk9JhZCvCLXazdFAgWMVrOnQ8csayPzCSqfH9w964yuDnAHaT
ARecAMXNqwARVCsP4yGm1jVHr8D31YOZGkP3ZqheIagDkh4WnbPL3umboVcOKu9BAYhlRJgdMoiU
ho08LDgx7LhMO60bQbJtc/dwP1WfwFM7X/b3/P6UD4bUgVbGERh3t8V706v59TZvSzYDJZtsgrw2
o/WtW2YBbiEQF5yzk+bRXttNmTdi/ZB0/OcXsWifO0d1FKbRa76cAgrIG7WzCFogyUHxN4TfRC6T
ID17N9axZCof/MUqGYBeRValCGlaOQu7fsp5cspAeol50UILbltxuIrKBRLHXn0QEve2nZ1LPvo6
kMxOfQsRTRc5C7wWE7YAbtIAzZ80eLzTcvjn9mcYpoJqrsyaBZw/bQBgi5j+HTpU5fBh/kQnNz1w
OFMH+/9vHG5PEhaMjvgMAfFDZg8fClx0LqVzEtPn65IrDYini0KM1RWc2lYEzsfyG0fKP5RUeEd8
M4Y9iWqOXVteKlSFp9YiFkLv+2BrZVgGuToHMPL/U2/uj6mfqdwFzGVF4aqQbrhAAfpgEkzD17zZ
rmZbcGcUAq/2RV6qGpm12gYV4e1FZGpe82erzpjiYwUmwFV4rw5QsxGxnODc4HUAWdMHqzv0jp2F
flD1Ycb6JnELT8WnBq/jxtYhH4kYdss7ed/hBlPNd9tcHd4oDGeCDh3z6la6ZN6sRC1I6+ACs9dq
gsUXVfYVmAH9c/uRDiJTanbq3gFWAYxgS+gpMUdbgSvMOSNpXmwVkF52oEZzBYbyUqdVUrjbKfQJ
UKS/bxBTU7m206NpHAYhKerrchgmNqxLHTtG6i2tao5TUozOR7Z2JPKH4OTjX4eO8bX0Qc0LmOQw
Nde+ADHUXNlhalUXmh9COAy7p6c5LqgWu0J5FBw4K+oXVL+zhwrgY90B3Ji3p9bUhea8PK1H2wVL
OUhu5+7zVqXqLxFkX/y5tg56MEyDDh6D8FoGzHJlJ7Ic/xnAMxf+KlG+PXxT41qQm3oAREOX2km2
jBShTRB09jv76Bq0H4Pv3LN09Ni0EASRcMtNwE0E3lPgr9K1kWGTZ88+yq5vf4Kpk/3/N0ek52Jz
Gz1cp+Ww50gR9txvdGzfpBdyDl/h62gy7kBmZhWYBLuDkCsoObLIr5tzRcq+DiHj4HehLvEQe7YG
4Lg3lL3P/SllKua72uGbFkJYGUdgW8jVAjRkYWG9HkLq319Aro4NmRxwjA4BG+M2HWPlT1foV5xa
+HjR/T6xhdVt7kYdBSm7JlzaAvSGp17Drg4L2VjnZk1Bx1gWfy7bk70uod8mBT21J7s6HgR0omNN
OZpfFuVGkHhdgALJsoMT9/317uoQkFJCoLYWRMWIel1GCe6U1wAVBTS/3PYnw4zqugXtyEQLJUQV
Z276Z9bRZ4udikG5v/h23niqnzdkaomYY46q0kvrViScLGc82Afevym4v8jZ37ReYBmqosG4h4Fd
J1JeXUtcx3IJSb5d3M45ML/JPJo79UpU+ZahG8d6HmwRVvlR8dH7R4nrkN/XOyQ/iAN1tCkOrDQU
c4fjsF6Ssh1+nJtY7TSEMlq3sF8jdy5D/tioA8ObLKL5qV9BcGLZtgnpyvnSrWAMAzXj0d3bMKv/
gXfkU1bwTKm4aB6XjiPA+zFr+2iiAxQDD/zV1Id2CDqyW+wlr6Z4bj9wHvdUJMhcb0DxIH59sJkZ
JldHckCDwA16Xk/xtNEX5fJ7lg5hUKhzjwhXh3HgaVuVVmeNsd844biUdxt3P95eN+9vOESnMBGo
HxCgtMLQWfpXObYvDsSRBVUXuw2+3e7ifesQPTGdoYy82MDvHI9jH4rqBfUPK+oVbjduGv/e6ZuN
QdotHagjQRsA6gAy/mjc7E9vDhKr5J9u92Aa/u4Zb3rYEL8d3QIHILPnD8M6feWj9al2j7DC769P
olOjIxHdSLCXTDGQ33erlyV0+FFx6w54irhZq+u5j9C2H9W7c+N46IWQ/oNfOtGo2qTOnZfbzb+/
S+CV9ruNVrcQMwdLQEyd7OLxOVbkqALINMHaBtR2/gTsUjnFhfNpHsa4ETTm3haN1TkcE9Fz0nnQ
WvYyryru5y6BFlSsahEBpnGwg74PLiN6KnoafdQE9rANoGyPfcajjLbRnEEcfFjiKS3CMV9Dvz+q
iTNMhZ6bzh2ZOhDwmWKb1kHEF79JNpWrg7T0+zkaopOZqMmqKgsyfN+xpXYh6EVUVAzBB0RXv7bU
vV98JS8tuPRuLyuDb+ikJhtyxUENmsqYBs8dhNq91b4rx6T23AjwlMvtTkwG2/9/4998ViqYhJji
3u5ICJ5vGXG/OJJVMbWu3SikmuUa8A3rlsjvuPN+hFTAyYFrPk3LQkGuBQMfRxV2aroI94iQxTRq
zZ99kH0UDapc4zGzY5eu93xKD9Khhu30P3Qm4LBtyMDHGJVkP6eyeYX4W9wCY3l7Ng3N65lpWqWB
8CmMMgD71C0Xf7um53iaiJ6U5p3f2vOWTXE+0ZD6Vrgs/OAYMxhcz0enCmR4xWKrGFUQcWMviddk
p2KE4O//fX2jSFBavbufkJX1h5tuH4p+PCgxMuzNOjWJj3OrtUsYOyNPtbxCuAeCWB9r/+hwN03m
bq03rrmsVKquxb1nTJ3q4o8bZBQdNUT9lh9pIpu60PwT9OhI0Pd44vaUjGHJyrBUoDPnRB7YyLCH
6UTm9gyvJNDTiIPmkwqiAJyb7vCSeZ+s9IgbyzQNmrfKtRMKkaQxFgB4Eyf4yqvsByrt82iajuRk
TXbSjuGpGCuaQ4s8bmkf7rFmOd5l9RCf8lo9tRxAeKpHqRQW0tZcijWP0u2xO9yDDWPXk8rKd6cO
4m0j2H+8uzINPtocBB9k+nJ78Abf1fPJeUrXukUeJ66mMmqD6YJo7eVc05rvzitoJnmLqwneYYH9
l2Xb6+euWawjsm/T0LUjpB37dgTEWv7rFe30KAS0mAanO8oMGZY+09ZluWJHCxTOvi71HizQq8m2
S0QrolJKJPa/3raR4UrCtJVJMlo0gvljXCt3fqSpfLGDcrmQtfk4ozg6Jha4W8uFHiUfDTb7T/p0
ygPXbvAeGD32PzJnydDZr7c/xdS09lbtyUBmAhroWPD+kY3in5G7RxBYk5l253izl/pdiqBugclw
lqkMm/Y6T+5P3gCCTIC2WXsSSxaMB/7s7Mb/b3AYImS/9+YNOQdb1W6kJou79nuRkph3IrR2JTSg
9eoR3EakiXl9pKBi2AR1fMFInNyHpD2eaervKl2jrS+jlF3H5q9zc7Mv8jf2G5eR9tMeVqQbi4p6
vRTWEcmE4YWgJ5o56wF1W2n9wx7lnT19r/s5DtbxDsIpyPigdrdsLkSRgwuYqTdtIZSF77PBgqFo
HySu+4wYqdtK7DAiHKaYQSEhEHe3bWZYc3r6WVitrEFNMEKd6jHzfqryIxNfpu6z631y2cGLxOQz
2gHOKarBiolVPxoPzHhqWst4q+yf5z5A2x8prccs5+CKs731Abn0sOVbmG48GoSNrZ5G2VgdXNMM
61dnPZdVNy02RyysatL/QWvGel6mwbk4FPGYjbL8YBmbutF2SzefA0/O0BRygv6Obs49ATaXkiop
i/Sg9MzQhZ6ULqvOcYNgrX+M4GQLRV98boP5p+0GSQ98wO2J+VVK/c4Go6emy8WzmdsMKuZEha33
o7BomCk7nPm/IJIMFygnIHMR1QiYba370kyfavHMIaG6Fyy53Lko6986ny5yhQJZ/wWwqtjrsrii
44UTN1T5qz97Ic3sT7LyD66CJsNoW0hAelQ8jyvummn1OFD6tNZ/sam6BJz+vG0WUw/7/282KcBt
oPSzYJMHHrBMcolI7er66b2qPRYFwIp9OdePtodw1wHDddDCsRdyQU1pCEUjC4YuQ9ezj7goDZ6t
Z79b2kwQr0cnLS2KC6Rn/knlfFQZt4/0vfWjbRuZYrWys3WObWX/dP3PXru9ZGMQ37aPqXVt3xg7
m2fdhtYbZ6oiaSvnQaBmIMzdnl3OdaFdrjzUpNooL5nj1EI9clteqzS/m0V67h2t85tvw1K71FNz
DN6g0FnHBwFGNnuqD6LyBgPpeW+nZijuKWGgAZUuoctzK2y74Ie3jUf0WYZjTmdOWa0SorGzM8ek
R/q+idwlfZ7GbzS/T32RUPuO0aOMo6krza9FM3djhfLn2GmtC+/Xaw8ujMCdP0/bdr+m3fey858C
0JOfmnmdWaW1HW8pVjYjIlrEVmrLqCIBioinI3YVg+Pp+fCgbzenyckcb1PQ/TVzVLC9jEx1R8ph
hl1Kz4hvVkDpmAkVB16FaAdpknEJACxC5sdy84MTwrTCNAcvgDbtlgArbB4eGveRW3+v08fbE/DL
Cd7ZPFzNvYnjFPXkoe3tqbzIWIb3n5en9rN47K5ZUkXirxf3D/vZeYi3uI5+2uGff/bXIsnCP/Gz
uNylf9yVH8RFhW54FGTel9p7I9J2g41sTjaBFTPe/IepXKKRPtZu0gUqpN3BsW5aFdrNYRmAVxQM
H92VDhQJywcUYJ/by3Q2FhSPlAWtMHobIetuXuNAZlHlyZPNa88qFJ25KUDyc5yxv9vyZ1m/LMO3
20vBsMp0MhZQ65BakXGOV9uHVOOdV4PqxTuq0zKYXGdhYbRq1rFc5fdpLaqQSLAQHBOUmRrfP+nN
XYHxNrUkmfcNMpVj2E4kc+4q1HXYB25iso3mgRur20xNuYq7SN7z6Ag5YmpWcz5hbdtQzhKVGlYi
5zl06sssD4ZseLDogBfUJC6S8CH7rgaGO6O8Yym9DLi1giXxWzN+3mrv4BVm+grNm/jUyzLL0hnv
LkmmcLRcq/iJIs/OjatWHW5Vhm50MMwkVzasYFSLtwuJve/dwegNa0cHwSxOZg1Lm2/xpnwelWP1
LBugfk/5lI6BafB88xsECeLBIxWIvUB4qpgqI1nkZ7vQ7skO32TQcMQbe5tFzH2F/k00zT9vj99w
vOlIGGtdt3qgiPiOeG50zte6ec27j7L6dK75fU7e+G0rujTzejRPJmQgrIfV+9gwSPQcKdyZ5lZz
W0UGlY0gzI/rerguBYu69Sieb2pac91RLiXQ4jD7SBCnCZpLMx8sSNM6184/SizLXxRaRjAQGiAR
F0O0Wf/etrhp2JqvzlYKpbMcKdXSS0Ng6hN7OVgqhpZ1AEye+bg5jrB1Q1rIcZC/wcl3cP8xXEp1
TpO5cUnRZ2i6qx7tbkW+qg6Z92XmidsnWCyLd7Bnmr5Bu/3alFtL1cH0M1/D1hHQkjlXIEvI3uWb
pd7xtA243GZkxew1bCoER4ri+4lJ5UyPTQ14HVSBbKc/PMtxIbA4fa1Rp3I517jmQ16eD6vgC3lN
ifNctWBzrQfowJ9rXPOiomyUVa29/GrPlnysuP9xahvrYNm8O5swi+ZIhaiapVIueR12rLxQff+U
L+LUpRyta54krQUAxCagH8RS1s1PEdCCOygAk4gnJEuB3fgUnwto0He3eLN0Rl7Iqg1S93/2BtUE
mkERNxysvu0ODimDnfT4U0pRk9gMJXktbLr83eWonwpBzY0g6u1JfvcQwfg1r9rL8TOAH9xXsGTb
8q4SanRj5mzbeD9afpFfMvDYnYq0oLN9EG+MJTlJoftVW39VLSNrbJeA/N0FpC3IgT+8nw9AD/u+
/aaHKR8o2diyfhiYM36XquncKhyylawJWbagmaNOBp2KODIeIg+7Fjpi1qUo/DYHKW8NCrnotl3f
PSgwkH0+3wwkDdauQVjDAeELRCYvKM2dHpYSwoJRkLKjELtp8jT3n1AoM0rY9InXDguFVJkTq1KW
4Vh5NAvbFfpLB+vEtA61zWCwqwW5g8B5lUHl+U9ePvUronLzJg8MZupA2xA87pZZhRrBL2Ssh+WS
WtCmz7s2PZIpNE2ItiUIAelWhCeLr7ZjW48D6euHsfetuOtIe/AJhi70YJPH7H7tJOefOXP4B9ut
mXie0xF0gf22TqdwRJzpAadymifEt/3iazp5Q0KcUcaWm526OqF1bT+w/x9nX9YkKet8/YmMQAXE
21p6m+6enq2mZm6MWd1AVNzw0/9PzXvTD7+2fMPb7giwgEySzJPneBq1X92W5yZQBE2b0YzOyqiJ
NxHwYHzHBQR5HPKJaJwjn4rxHR9kWNymwHs1K7WghXPkJpVEoAOa0FA/UH+E+Kqm+uP/B33Xmw83
fL5j1sGQ1NzkojgTWukbVlN7E6muOiYD2i10I6fHkkq6g0jPn01+xG28SAsWl3yYki8E8nz5u75W
LN+BYY+wD57Nk00PFfwux7x1IvMkC41+MDrS3wml4gntnOFjmvrJj22/xDHwYrYpNmMqzl5K68+6
R7tZmpJZ7Yp2LUG64A9Dx8ZF4/G68XN5zqcqv7EKTCfEoNO1gR+WGRhsN/0SN41kSZO3FKw/ZzN3
DXSqVHXI8W7vZ3/rDE4mCdqepVBNXZyh2+MBpFJ+DIGR3M/jGjfBgqty80mCMtGl0VCc/VzQHnIS
Zaf33APeACm3fJ5urq/Uwoa4iaUSuknS77h+CJQd36W1mo68tyAh9CGK0vBqy6tMcJfiF9d7jfJB
XJwDQqp71QO1NcztcAepnbVgeOmXOIbvFdYvqe+VZ8FCbw8OtGRfDIM+kCH8G7ftpnIRfolzowfB
DEXGYZZnUSBnBvcL97ivCZPvAIDzPl7flQUXGTjG3sxNTqYgKeDjB+/e8v6TCUS2UnFZGtwx84AG
WZF4bfSY2rpFG0cKEGP+yXhy9tec1dIUjpmrS5o19TrcUbEB24IEI1O9G2Zm1gBFC17ezWaJeEgE
CCHVMw3nct+DZK3QaHXJoM+VfKMK3ZOh723CTV4ig/9GiiX1Un+qjXoOZCf2uUnT92FDN+kHY3Tn
Pp86z6fjJNU5nmV3l8s+fwx6/6vw65/XD9OCJ3E7vSqkSdFRMKkzusO/QlLM2/0LqzQZg5Vy9uVT
/6fmgJ9wmflVKB0MopBJRdU5t/5t24OsWNTdPaReRwSibbbahbg0j2Pi3agqNMVpdcbbYPrRWDSC
FqUc9nKyIPhIAZotTdau3CELZ9ilABYEnFlSKnVu5dAMu7DwvT9IPK7VaZZ2xTFxE1g0iKLsdabe
+AXiMvIwkfJjG09rgjtLi+WYObFg5Y1pG/4QLajnk7B+hEykhtZ7Y/Zx+rkZizW6pqU33b+/v9r/
JioC0lOanJpwSncEzDGQDpIqtDejBuO9JCT61RYFQ+4JGYRyVzQDVJLrfC0EW9gqN3lmPdZXyZz2
zzYQaJ/phvC9z+byyyb7cfNnGuVhheZadZ6pgsKTBHO8h3cEiP5W2RsWDoPbNmaSsJURqNSeeQ/F
KsvIewJBjrtKrBIVLi3R5dZ8tUVqhq5qy4vqrHWXfdA+ezfSIT1dX6GlwR37pzL2Ouml5XNgSYp3
rupHP2x32ufxxhvF5f+N8gIUo5lQ5x598n+yQvEHT0qzgnH4Fxi+4cGIc6snooawKlrifwRmhqiW
F4C8BI17g5iRyhSgf9HnDuKIJgSOqKx0sINUYs+PhWLpcID6hWmzG942yRjdNzoDHcEjsnyU/VVx
S1mxk/7YZl/zANpFH5qa8PxD5LVBcxMXZnwPGp7K7rrUK1J2OyC4k/MtzvFM5A4M8yEQL3KYx6bZ
B0kVNxGY7dFUWn2UVaem7FfKRQMR4W0b6TglZY2H3HmszrZD9oehYgQoc/jx+uALAZqrX597A+ND
NlcnLUATgIZyMAVaxAk7WZPktjbxaspsyZyc8COBWDo4M2l5siH/jGAEfYzNcOOlq4oVb/tW5tIS
W+FlgS6M/AbCcLvnmQJxiV+i7lXbOd7nPje/at2v6b6+vXDMpSimtobaOyn0qRnYH5ux78kgTbrv
wvbJ6wgom67vz9tWzNwGUM1MVEGjujypQBTHsbYc7fjhpvYnwdzeTzJHLDa9kqfRwveXsZ6+e61d
w+QubYjjgYgkIe/5qE+0QpFQEQOEWOz/NFVFjxeLPUQ1DX5tW6fL+r1ypXwIrNfFszqn09hHyBkO
yn6CfKTdlqVibiNoAE8TJ35YnKgAnywJEcgmbaYAl149Um9bCHMV7SGY7udFWMWP/8R++3Z4FjkU
nb1oNWhemsEJP6gUQUMnos4ssv1NVLDgjmqItg16Vc9+6cA6Zt5HXTTHQx4/lmlyFwx4sEqoza+4
woUT5faCUly9SLSk9SmwNWQTGvaRBJ6adkkJ+aSZF8CV9yiPbrM9tzW0KYMoK7khT6iUJORj0NWp
PQrPG9aEyRd8iNsMalUtedf29Sn3/PdBzKTe5SNYtatm/CAHtrGAwNy20BTagsJLQvEI+Mj8MhoB
IpiIJGtSVgunyu0DzTv0ZpVBqQHTbflxbPljSQokd9Smzj7BXLZi7msb2qAtTynxKrEbex5Ah6FJ
1nJsC2fWpSoOmnZOxikvT01f5i+2kXm0L1pD1uhylxbIucGTgYaypnF14h2R93yMu70yeLRIuMRN
7s/lKqY1VAo6ksWPo0HRkVSj9y2shnBT1ZG5TaEmLT3VhpcIJAqTehd1XdLtAjZtIjJDS4BTDdQ6
J2xIQFsraIznYzP5fbu30GJe4ZxZ2F+3MzSSgdGz56tzaJtfHFD3nfDkSpS6YMP/0xoqU+vZrNEn
U0/NXcq8exTc9dGfw2custvr27twgNwmUUG9cmREVadmFOpTn83lB0rB9zsMm1QesQWXmV/dn3Tg
VkMtpEKdpwHWvpD18zCWzcr3v50ZYtFlY16NLnqw2ghf0qecZbm3C9JOxA/421wdEtBceuYGmM0W
xPlsbMdvARQnybCSMVjaH+cRQeNR0BR0PedUIeHcAYqrs2k4dDwf9p5IyMo0SzvkmDg3plXDXNAn
EgfyG2n5vWjm+nc7ruZZlg6xc3cnHKCrNibZiSK7EoND2EzTY0ghI3h3/ZAtTeDe3Cru8pAN9CQQ
QtEjxGNisdeiXSsxLSyR20VqU54Foov0Offwnh4tbusmrLz7OcnJyk9Y2Gy3lTQvUy8BsDg7mXIm
RyiTpHBTIO6MGv1SUWh/blopt6XUoPrfE1CZnFJuqocmZOQB3Rv+ii9fWqfLj3tlLLYpcq8aefhE
ZRS+vxAg3AgSW7mrZLUSLS/EUa7SvfFnlutp0OeRZdP7JgqaewLVkzudGP3dI+Vn1kJk6fpiLdi+
22sogrKxAn1Nj4HQ7y5BYVPrd71tvD3gKxkgcv2nyC/1xq1xzH0spjJBV1F+agBKsHcNcpPjjyJO
4nKloe1yJ/1vUoJxx9BB3s6U4dw/lXH8O8g/6Ig9QvlsuOvx8mxL9E7iDxFfPdILVul26VJadm3H
UnpSoivu/oWHF42Olc1ZMhjH5u1cQBYgJvqso9q/INDoH39s5tvYF8FjQPuVS3LhSLtNubxJJu2R
pDobcO1NxxronCOoSqZT0lRija5qaZLLAXxlN8YLehyrgp2M0spcJOb96QBfNmTHEMBGteJjFjbE
ZTdGf2aiO+azE+4yc2hk7d8WoM4+XLeWBct0m02DuFFYLKtPehyqhz4Xwwukg04jqgXfcuGbJ3/O
zbbNZ5eFfLVg6MoOm6QYsgeSA4Is2rh+AgZrfgmmpECT7iC+XP9NSyt2+fvreXp0+2QKjB8oOFbi
mEIQ0uy57pI1PN+CTbocx6mCt8z62D8lXnRDh7zeKUFuedU+aeiPiABuBkHtbVHTTdU65nIeN/7Q
AEM8hyc9U6TVqUCy+8MMzEq38ZA5l71Fl38+BT07CegInXFNFsMuFrENVrZ+yVYcu09LMVEkQdnJ
jokaD3q2cQGNlriZjoUdrd0WFbkwv0DJULZJUZ8S8DvsrS+bGzHQj2FfbwzvXKBfyYhVuoS9WGr5
A6/QiCGGaPqUEFXsQQDjr9jlgqN0AX86jPOpbmX9/zASPdffyt6b7yqd9SCvL79dt5SlWS5/f2Up
QnrgOZGCIRsLJK0q4GDGIir+9nkb7It+DcawYC8u3A9DjnMlA/+kUv5d8xxBRvxUwjoUEJOahO+6
VH6U0ZoczcJhc0F93JdzVrMY2fpkYvuCAixsyug36Kn+Xl+2BQfjsiXrcopZTo1/MkEfP6J1VH3K
GAj5thmLy5esegN14k7XZ5Nn6VOQ0+m+qls0VcDrrDiUpSVy7N0wL2m1LfnJeqb8zoeU3ypPFmo3
VQW/v75KS4fLsfk8pr212VSdU8v517gg9DOkdcSOj+X4M4QLXXnsLZwuF8+XtNJPvbYnJ+2n38EA
+KC8dmfh0G7yFsQ3CJNEJZ46iHmu4FgWtt+F9jV5GNEQCpGngLFYHoJC+urBK5CzWHFjSxNcLutX
ZjlG2pAcLfNnjiyIfafBNFUAEctU+fX61ixN4Ng9kEMW/bWSn7iNwYuReuy26PkmGnoAbS6H7tXn
KwhZtUak+YNhuHLzqbE3MgfI6/q3LxwrF9tHlBZ9CkXLs87H4DkXRL2XF4USUth2V03Vh+vT/KNi
fSPwdiF9vAp5hPJ1fSZx9StPxheI4d2P5ZQchNQv6KH4McqSHJQmtw3AIJC9/B4V+O/16Zd+ZfDf
NbQhSMvGGS8mSyZ7k+f1I2cX0dk6uom2FoRRMvzvLOPQokqb1fkD5Dm+Jb25TxMY6PVfsHTGHPNn
IppznYv6XIT079Dn3dELVgsLC4O72D5qKs8WldCnPjVRuhPKwvj8qaK/N338P56JV0fYDAryr6xl
p1GX8Y2YPXsb+WvCiksf75i3jQJoWFEhTzQjyXuIE6qnSfDP277cMW0VhJAI5F59/oeMiSETABIG
sYYLXrg3XAgfn6PATE1WnZsuxG3hZVW4g4oVeBjyIF7Te10yPbfRR6EUQSOhytPotxVnR16jFPI4
DqSN7kbJeD3vAAVgptgZo9o62iVF5SVHYOVM8Zi2piIfB7RTep9GO5RrQf+bP53Dwf/XVvzCYyVN
5HhMQvVJi9gceMTpIZjoyqP1sv3/43AwweW4vDpz3iSBMYDq6TExbbi32nxLctYffJrND52FmkQK
fd2Vu/nNI4i5nLRFIkpF+BxjLvFsuverieOlcR23RQwaOdCIOB4rk996BbhV5DZBW+r6qjLEW9GT
GNqnf3l0tH0DJqTzBqPBcji+qu/jROPEgZSVVn+baZp+K+LPP68PvnBwXF/l1RNteoaDM5FHhU6q
+EtP5JZIgVPXT+VkaBIblCCrzfK/UR/Puy4ut4Q5GNtxU1lfVNoUKLpM0EMk2Yv0Vx6bCwfdhRv3
miEx26bTMZV3AoQoNP/F1Dtdnat0U6UT3+4Yq4Sgdj6N+HbtNQc6Pvj2WxHdgyl+5XJb2lPHVuc2
KuYiwPgJZLJC0MKTcAIf+lqmZMGMXHyxLhFjsjG6nMcYWhrTrYjZyq4ufbljoVxATEcE0XCcxO8y
+x3wP2jBWlmVpY11wglbmslCu2c8dt4TG7KdBPNhbl/istuVar65bk5La+PY6uRlSL1I0JEQA0rs
GlvajvNGe3IhxXUPdUboBI9HWpf0BXpr423XReNa7Lqw+C6IeMpS8E0zsNDUoKzmobkdMnGwLDxe
X5qF9XdRxDLjUR/4IA1r9Lsh+Tz7cm+aJyUebLxGQbk0hRNe1HwGz1mPX1DVH0p5O6HjKKYzUjne
PqxWUt5Lq3T5+6uLkPIoqDQD/0eUPmvD9iq75cVawnNpcMdyfRTNStuw8diL7GmW5W0pxf0o6hXz
ejNu59QFDBcjDzRPcTrjormZguEhjKBGBNH1tMq23d2udkRW1WgJCbHLOXko43QHuvuV22RpbRz7
ZTGKoqMGv6hg74T5zux3dMldP5oLVuuig7U0MQETHM5Nd6e8j8T+vj7uwie7qN9alZ1qQcV/7Iv7
rv9TxPt5WHkBLnyyC/kVMpoSDgHGYzHfaO8mqY/XP3nhiLg4X9rCRLMJnzxHP+LisbI/s+rPMN1e
H31pQRwDjUHgNwYKN9M8Tod6nPdERDsFbvnrwy8tymXaV7bpTUzagkMY1yYefwnDDrBK6U+/towe
unirxkdtvhk7HMCR4uYIvrJuTbfh7Q8PXXAVrmvogk2wGr/zD3XMD0Chv1z/6reXPHRhVTQU42TB
tHe04cOUgb+seeynleBx6bOd7bQ04tbrLyYpIDfB1I853ka9Tl00Nc3acUJOFJRY7VPa0B3QPIn+
umVJqAulbsM6034N26EVqsm9PAy9OIhuE0qVU+IEMbE3AQTWYHg/usvEc73GUPr2TlIXnWwFr9Ex
inEjmX3xpTiqoXrUtFi52N7eTEqc0CWQmU7QVgtmOJ4+Rs1wQDr0x/UFf3toEGr+1y6RzgMQNQY3
ho83QMAgKjRVN9eHfntRQhd5DEw2QMY1GJZoOh163/zk4LGLJ7oClloa/hJpvPIouo8jpJ8hshTQ
b53/Q9E/oFReCUj/CUL975s6dAHHVKWEzF3i/bYKKUJaeaeiFsEOQAdAAvAX8ITe50Z/qyKR7UFO
zR98n0c7DihYBQzHNOli5W5d2qDLz3/1M6M8QHv2hdK/rltw7w+gnwg3btBlyldDoxEUPY6XvS8i
dJrz5gB5+RubR5tulNBFIk9g7qqoHCC2FRRfIisFtIyib9r4a4iNpaVxrDnhgtGBIiSLyO8ITNAD
hAO2HV0noGkA1o3ZJaAZ0H8xJ4c0rXasWHH7Fxf81tlyrBlCbBGvAlhzHMYPZJS3Ucxv82x4lGOy
UqZZWBkX6UpYkwjl4zK3/GaoP5VrnFRL4zonZo4DbwoHjOvHt335047ZyoIvDRz+9yiywvYe2vLG
I2lv2vx9r1di3oW1Fs4RoVOAbK+FD4rQ3btrKZ4Dk+HfRevLO1oE8vOm8+LCWqeoGhJr8fldcErK
d8EMkZlm05UYuqBWn1UsJtBmObZDeFCKHcfYf0pWA+wFN+piWoGoKCEs0atfdCjaXUnVr7ysL3yP
wbbvd0GtEMWRfXhJqcTNE6+r3Rwfg27FlMTbpuSCWqPGlF7JL3on/nTj99UIxY1kryPT7xI13KB6
8G0o0I9yfZcXDpOLbmVDZDRoZnD660hBbpIVzQTFHE3uUyYnaKv3G6Px0IW5liPxw9EHL3UGETsW
xLeGdvsuliu/ZMHcXJyrbUPUdBii8SiUN2JCZ4JOvZ/XV2lpbMeUAZjLjLzs9yyeKvM12NRJyUNX
AaVJi2yKLs9X0YOtDiUbAChSKGBVv69/95IhOD5/Qpcj+mphZ4OA/Cw6zbho95HmK1n6pWVxvL4O
urjT0JiHLJg+InzeGShZXP/yhaFdwGrLZy9t0Xt3LMHdm0FQCECAbX7ZBap2yESwwVyULNHK2LTj
wdA1CqWlr3bit3IUMlUhwgPdQnhzHGxwQPQfrDzCF2yVX/7+KraJRDvSfgBcbEzHx5GXtyKzt3zw
D9BpXwvNLjHyGxe5i071usFvPIsTCZhAGKQ3JvzVZg9tdPLDZleP4MtbcaFv90iDVeeyhq9+zZiL
uaXllP7JMjRaxai9g0cg3491Vu2qIJrvivLSE62D/ZBA1RQFj41Kr9yxZlDM06Ai+I1Ne8PRN7ot
GRW68NSEd7WMOMalvNhTv76bqjWWsAVDdpGolpBM0wQHK2zvxvixHX/5Yu1hsHRoHStG2UTyNO7h
hCKg94Dga3albz5dt+O365c8dOGnhQR3x3hhImh771egw30B1Jbpux8dnw4s6fdjq3c9hEM6PDVp
212UmfjKc2rBYNjlin11xGyJomHVYG5gL+5EFL6UqE50SXmn5milfrOweC4iNe6bImk4NqZR460M
yI71dpufcuGoXUTmSWZw3nn4wJGTCCENdH1Tlj76csperUs3iAA06XgKeOZDYs6JXgnRl9bbMemy
oENo0AV47Ib5C+jXXyp5iKYdBG9WnMaCGbhgU0OlSRKFaCWf7wL2QqK7Nl359qWhnag6qkVEK5Gr
X7GO+YMOMEkztvlBDXyj33EJJMem7KFVi+OIptJbURT7tIo3fr1jw5yFZZjlsKAhVbu5fxYEUmRs
JSJd2FYXSZolAF1BcQIXZvGlix/G8XNmq10y/tl0Gl0YaRUHBXjbELgl+p3xvkdr7KsLO+rCRpuY
eG0MP3/MNcARabtP0DIs19JjS4ty+fsrGyJ+QprmkoyM+c/Y+8LCcFcNch/qbUksFyeakt6ktoX1
j/4TRWWjIvU2v+JCQpmZPFtSjAxnWDeQGchsS4/X93JpzZ2rNWsNYtoOq1JKsxvquyr/arOVctKC
13KhoENakd5ebpK6vafqka8pmy99sxMko2W3ziMP9h6HR694b5sP2ZpTWfpkxyzVaLM+zaD1lVzU
vYYuOwNvsVZhXjiBLtYT7BBZiCN4EawHLyifZHqT+HzelSkrdz1tN+GceOhCPIvAkEQL0CXHpr6L
/Pp+MJAlhd7s9SOzsEYufWMFcXYy5RCp06y/nwu+98wm7Ci+3LFRlNwLawesUOBF7/wsOaK8vMLw
tPTVl8P0yvzLjPKcJxB9TEag3tFUPOTbNEZCF/s0mTLEiuCcQ5lBgfEEeH2w85qVu38pIHPhTp1m
0DOYEbHkPlDas8zZYyYG9OjF9snSyt8H2filq3120CNnez2gG62wJIBo1Gw27rlz2cblpNDgj9ed
tWH9ru4m/1x71F8pLSwYNHH2RlE9jgYyJEcxfRHknUqfq7V2+4Vtd+tEbA56kMBDLHzyPtvwFPhf
rhvBwrPLrRFNs8mbIC1hY9Nz039sxAvEuHbUNDufPlfqK/CoK95/aXGcpUe+pbGhwSOFQICHfqXt
WeZrJHRLYzuetO7BAhFfVkfN38GiCLaU33VPVz58YeldzFubVGh65xo89nO7i+JpL1eHXvhuF/I2
jq3XNt0lIzCyb9LYuyJHdgpajNc3d+HLXdCbaBnTQ4Tho+Q9hfJaOpWHbSM7D5xyGGpQ38JVxPUM
QR04pENs1LTNSl3QW5yWfm0SXIy9f6+Tp3DYOK7jlslEa7/NoXOdteUecO59EomNC3LZ4Vdu2TAq
w6iH6TORfPWR/UKbfny+vtgLp8RF4hrZwCEKrz+CFnZH8ufKv4v7jdUZF+VmEiYayI0Cikby7z2o
klmqDiHN2Irbv2Sg3sjruASasSdbv/VwBgHi+AOI+HyrbED3MorYET2tn61hzcpUl8P3xlRuZbce
swIKZtiDtnoPjY+EvbTRNxP+ZT3ZR2rFx78d/ARujTfzarx0QCmFBw+59dDXCpKSQ9Orm6adNu13
4NZ6e6CpQ5oilh2aDyL5I8xdvsb6++ZuiP+pf5QEcjY9byRIhlg83Nuy9m5oNJV7Lq32H9Hi/iEE
M8Px+sF90/+I0C2HVHOe1F1n1LlS/nAWc6nCndWxXInL39wKDH85B69sLu/jVsrKK5/tTO030N2B
/5fnmYr3dTqbZz/qzDbxXMx1WdBXc6mI5l0cRumT0SAXHmN0UlzIAa1o2E4X0w87A18Bvv53fld+
9NHytG0FHY81mgzk8Q2T50FGrDmmUH+Td41XNdHn6xO8aTP4XY7fKtFeSjyfpE9kZnjywR7xq1C+
/jl24OZWQ3PvV9v4atCf9d81lCmfW/BxqHNQgI1dNQF/+Zdhvf5Llg6b8wK0sRiHwVby3La2/taI
iNBbQkhhDtfHf9MLY6Wc+EUMlbJD2IEd1vKXrorkiyojck/Apbwyw9uZaUzhhDHEA39hG6OxQ6F1
fp/xbl9U09+CNOomr+L8SYr2HuWgQ5zk049IrbXC+Jfx/8dxYl7ntej3lnLWB+osGv9vW4APnn1O
IDe4T9s0Bqp6KPeJpw5+pB9UUf6uR/DcX1/UhU1zqy15neBEs1SeMzSTHZMpyl6gO6Jvr4++4CDc
govw+ZjEXgGqShFFIIhOJfqpm+YWBCSnOqv7m+vTLP0IxzckVYIuSx80OkLF9R4UMBKNfLJaudWW
RndcQJIll7oIU2feV+UO2ffoVo8+X/n2Bft3yy7o4EGVeuTqbLLkSaQZSKit+K2y9Dcoa3c9l8hc
sWxNJ27phLu1F4/Jam61RJcBZtCd/jWKrN0l4J8dBlMfYzUcvHT6Mk/etzEkP67vz5tvHBG6ZZcq
z6sCjfUgK07ZY1Pqd0Wova/RVMvDTLK7VrfjDXRmuz2NfbLt6uOuSUEcQocdqJ67nICXIgiavv7W
lz7EKLaZjlvfqBObANs3wHTCAOSuEM1AxR6KvMO2X+DWMHgC2jgzwDTrKmN4hCeQQP9g/HCQK3CS
BYfqVjASr2xak+fqTJra/wQyd/vFKhLfK1vVK9npBQfgVjJMErUgSQvkGXoQKGJIE6iPopb9lyyv
qXdg6OX5fP2MLf2Yy99fxQdc1SSIKj99spmVGXgvE/Iw8hmM9CDHTdeQPQvW6gpkqRQcFHXVqzPA
GMHOS/WjpOgtBMXyVx43P6lfHH1/GwEfQAzOT5KC1E0NOvQEpBr7hvXA0cvV3toFt+ayaUAHre6n
IWJPvMr9h8aAkCKXau2yXhrdvUlBqBjlXpg+5Z6BWuQAvtnGX1VDXNoGx7gFG4ToGpY+lXnyW0z9
tOOM3/SGyT2thw9DMn6JErO26QuH2K2CGORyu5FBQiOhPdshDO32oLlV75FQkbtyyrfJjKEf9b/7
3Uv0lRRxBbGcyzzEol9C+uXHTfbh1kRs4LV+0xfl2VbjM9Db/MCztnsPEar66/UZFrbcFcwigJNm
aAgtwFcYDS+gtypPBV3lGV6wb7cq0vi44+NqLs7/GP9k6aMwoiGboVT4Z9v3X37XKw9SdGKMcjuV
Z58F4rkwvJuQ9OaKH6+Pv/QLHHMGUHtmXa+zp6JAK+oN2PF48WHoaq++qXozRx+uT7O0DU6YbEI9
dSWoRM6iLcEAISyq+rVvwo0RI3Us21TpAFQ16NMpHbMPGFiSHQqz9te2z3dMW/sqiWWok/uAXnLg
g6kA6MX7eNPobuWkrFSpaAzxFZUJjx+K2PfFS1qBFm8lnFvwFW7JJMltOomcl2eoFIPOm3TBjR+o
+bmS4wdEInKbrbmlEwLwEgRLYGujYhQKdXFU/6mtn5Tn6+u09DMuf39lCzmyE1lTlfmZI20MnQ8Q
wU9DJcGyKcf7MqihYbJtoouxvJqoITXCjmzMz8nUFPskb9m+abPmYZZo2wsqRb9cn2fBKtzSipX9
bCtbJPemHsRtWs7JjyipshWbW1oux7SpJ8NwoiHUJ2P/rxq82Nvphn4scBntfURsayn8pV/h2HaL
PpIQxOQ4vqbKmr1mXVUCqTmCp+r6Mi1E6m6qHZpNulAlnIc/D3Lc5+HQv1T12LwvoOjzvY5M8DXy
q5ocIgs0GoGL2Wb2biLelrOSNjbZWU8y/GY8kp6iNt2ULRcIx/97yrgKeKarEpdHMMlHCJIl/o53
Wv25vmoLnt3tP6+TURbYC3lm1aSfDXTJH4IMGtA6GboVx7U0hfPENT2va9XP8f0/Dm5Vse/5FEY7
xtZyQwtH2G1H94ccmMUuyc9RY8+BSLxgd1EiG6yX3zeB3qaPEbot6Vx5EJ4fvOxM7AhhlFrcDmhN
2PagcfP0Wtbd7EVFcdYQJTtUcIo3bc8/TgNbq9AubYNj6CRlKUqjQ3YWGZVH3iH1nAy8PMy03tQY
ibPq2LgYTeqHvcn/JQRsTMQX0qYBGlxFdSBdBWDS9UO74EtcWfdUFZW1po3vyZz8NnUGFvcJAMxt
gzu3OE0Vyb05yc4Ax/EPBuU7/9AhXN6EYxOh26GedgbUMSHSsuAFiQ+699t0NyZl/GnT57sd6j2E
Txj2Ojvzeurey6wU5xGpgzUBiKV8n9uirhDh9JNthydIJeSPfZj/Buon2/VZtYfab70bQ5AnEl3J
R6pUAY2d8VCbjSltVwTLr2Y/7aTMzyxO+UtCaq32qEBtQsxjay6m8+pGDyhXSZciDczKro5vq7lv
u0dI6ELIdtvmXA70qwk4YSTOJfYelavpLo1b3ey72V8t2l5c6hvJWLd53aa2x/iIrdTIyi8V3huP
na0+cluo51Ep+SWOtxEsQavmvz+lVxl6eOYMQn26iiuopYgUFd1er+3FUrrv3wF8tVaKh4lXd8hX
BL0+1Un6fsr4y+SX7BDlIAS80HYhE/Po21zttp8wx/rDkPmhbBjukoLJe89v6s/twPo12pGFq8rt
dkczG9qB2YQ7hLTxg83aYh/wQYM1G222BHytK05swdm7re+9jseQQrMI5ZLmIU8vTygu5vexZXKN
EXThrLld8NMAiSRvGDGFHelOV+pdZlXId0HnwQtw3+yjIA83ZiyJE9WHST5H0PjNzn0Dibob6Wl/
uhetgvzyddNcyMu4+Jsgm0Fuq6f2Uc8AR6WDhEB9FEFf61OaQr+FFnn/ruqaNczh0uo5niAXY5am
EEo/d97k7T3VPRET1k+ipfVeB9VLgYrRSiJzyWW7OJ2588q4AcflOer1uJvL4Ecc9x+yQH1mOgl2
6AU7Ncar0LYgX8Bt9jDW3u/ri7pwUbtt3mlFu1KkYXYOamqedTbwBAlH268M/3+cXVmTnDqz/EVE
CAFCvNI9Pd2zefd45kXh9jkHhNjEJuDX32x/L2N5aG7gB4ejHSGhpaRSVVbm0iRa73l/8oj2cwzM
73AF4dIuYkYhEOyM80+QqAFQ6Ipiv20o1sGA2EETQOqg+JHN1cOYV3KPGMXabnh/nv4CBiAH7RtQ
niNPo6uXth2cuC6Dterc93f2X5AAgGWDygmmCNzG4lGoAdBijcKqwbuP5uo+TNhD3oWH67O0sNeo
LT+FVCN4D/1S35mJnfzBjPFF97QvtLlQzIAwPHR3c5h+cHtQ7Wd8+nlJDF7ve2kSrSOCFH4iwLaZ
/1A0yucYGqIop8sU8OXX23//gQl1nT9vvKmIxjyrBaJTyHReaEpB5k5R7W7K/kcfQgENSvTx2G/U
2qLRZZxvLsAQTI4hasz/1587znwP7aK1erKF65XaReEUUchsKkDABlnXhxKXKSnB8uQr8l/tKL4D
YfmH2gcFa82ru8bLNuF/ObUlq3o5t2QAidJJ1PB6pAD9tkKglTo4mTpwP684Wu/ffzSyToY2aMti
lFnzxBHB+Ng2jaIfMgkR1dhhje8cr++IpR1nnQmiTodM6Sp6NAWs60KNW3rQMbre+PuuAmil/lx+
XYrOc5yKn6TOB75nZkiOic/bGznAm6MdiT5e72hhFDaximjLpqBaikfdc+cR8mvmcxZJuWI1S61f
zu43u7hwQn9IOwA3mjxxPjdg3x4PnReM08o0Lay0LVUFql2XGDmCAkqnr/6Aejs6gfsaHvzaa3Op
h8vvb0YgZqjehUMuHomYsmGnM6SJEd0dh4/QjdimpUL5ZfredMIil3kldaB1TgXkzVGSVzzqi8+z
zSBsxaqqVqBGo5qfqip5lgQ05200fAMiYE1pbWmWrPeAr3q3zycRnpRohp1Po0e/DKPj/+NhvmQQ
lk0nYhw8RHbDR9WFOD9G9nUadXLigXjJqunndWNY6sQy6SosS5Fq6Fh4fMxiZJiSuDfgYo2YB66F
1fNpwSpsdNs0BZzPrds/FVN3LgQvb8PNJ4eNbSNpDS3qIAhPZCizH7Jw82cwheovugAbTjxPSq+d
UUu3iA1tI0ImWT0iD+8406dG6fZTK4z4oGoyQ/ULlZkKueUvzTBlj6JQ/0jWrET5lybQuux94DL6
saoH8MuJ6BPpkHmJQ6ee1mjyltq3jB6hsrEltGEoY0KKtgAbKh42aXG4vsuWWr/8/sbaq5nLdh5E
e8ZjplMxoV3+IvONyCgaen82XzSatgmoc58mCFrGrQYab2SQUtj28Zal962nDcnZ8NS6UIDt3TzL
YuiQDisr+75TT20gG2+nYp5ZYp5Mz6MdXLlmV4H387aVwQnvJChzbD7abfCa9FJ/KoeyfaJl9g+f
VALG+SGJ56pst02WDVKbItYLIP/MEzBSx1aBUx2lps4mECu1MWoJ3iRFKUfyOM2D3BOeujtoDU83
Yujbp/X4+sJutdWrCtRSTorOzRPVkXim5ZjKfeiO0Rr//8LVYVMEGNZC+7j3QaaieXsmICuKaQ9J
hiFV08r1t/QusbFqLGeZGqrEfWw5kcPwQeWTJ+5dWePeil0IkPIulj3yCEfj40z2DkAX9RWIyYkD
Goo7P1JtzmInCry1xVsatXUGiHnknTM17iPl/CNvgfnr0yb60jDTrtxlS+tmHQOVOzUZC3L3kZRu
ty8ir/qYBr1cAbMvtW4dA3kCfUcIZqsfYPHXp8QIAQB1ufY+WWrduuz70fCmgiTvk6lH5z6nptoF
IZ72m44wG2EHBofJJI1UP3wHyMGWa+/kXF7dm1q30XW6IZVzUWo9j6oYd9nsgeOu0P7Kty/duTa4
zkUIXoihALgOQVFCg8+g0I++Bx3j0En0Q6i+RY8F5HkOZArqO7BInrcNy/LkWzYJWTCJDVs2zmel
iPdhMu7z9cYXrMFG21V1I4macMbIDIIjSo3fEhHO9z1Tw8q8LfVw+f3NnWt8AvsfGTv1bPhCIkhV
yrqAdK6ka+fYQoDARtjlPmSX8ixyfqaA2h0yAPrl6N43akYGDFfaDkHFf5wwvyek3rgkloVTP0Bk
P6zpI7DfE78RAahr71PI064hZi7u1N8JBWoj7eTsQoC7oeTxt1cvDfvqt3Pzg3rJP/MwmW/bFt8y
doNUFfIHGQ7nvJ6+JL0wXwlyWF3cFEiRrFwBS+tvefaUOXC6oXn7KCSw0PTyBJLKI6dcuMO2l7SN
tqvaso0S7pFH3zHf+gEhjXysk5vrk7RwItoQO9JkHZDhvHvkLQOmlkeIBsUhdaKVYMbC7rVRdoM0
g0g8o34kDQgWRw/a0n0m/xFVe57SxIsTxwFLAwnuHZYV29bExt3pyFFdILG9KtRD7H+vCUrA/RvX
a93bbdNmmX0lgjKZ3B6a3L6fftaMOo9Qkl8DnSxsKpuWAJVPOvN60T3inPL/kTyIPuqUpeFuTOs1
TrulhbeMnHVp2JQdRqDDsgesvn2sWKVXTsWlxq1bHMX+Y9UD/vgoo4K+staEw3058Wpamf6FA8SG
3MkQqpdO6rETDaWOpwjRUeJo576M5v7WcVejZUvjsKy7alE0ASojgjTKkD9UbVt9CnnfriW7Fpq3
wXe88IvaM4SdBJjHdzQBZLfsxrXy9qXW+Z9XE0nycgiiEq0PwnmctOc8IiwffLluAQt79C/AHepL
k+b3wTdQdpHsDM19mWuyDd9DbcICOjkBat4kOyEU4IO40M1veuEmu9wgM3t9CEs+j63dgtrCbBrF
KM/GgZbTmIKS3VH1V0RNm32pUVXnOVEDYhCEFQfhBvdeir+u972wg234HR/6bC480MwWnfecmPHb
7yAjnln/jUHhbHsm2vwGCep0+zBM2an1k+SVTXP1K0Jl7efrQ1jaX5aR6xJK4Ok80/+dgUjxOY8+
PJKVxVm4OGzgHR2n3OnN5J/4yE7Kmf8jbvGLcEMOGuVgHa8eMrfTRw//s204lq1PdeQisUyCk2BZ
dUTmmT4B51Ks8AMumIsNuONjVZBsJvIM1Wyg/stKgHEiKz31dR6K1TKAhSWxcXdyphKVF6k8g5Gj
/YYkFf2VA6O4cpcvjcFy1YUIJ086YXCquDB7RBtBnZz7bBe1YqPV26A7Hpkaak1ucIKvU95VVdd1
uJtCdx+UfC0UtGT2NuROJ6jlr5PLLBEEOFxKp7jpyt2ldGIqGxP32FxGdT/gpZoHNeTfr2+wpem7
LNqbp0LSw8WpTMJOLK+/tyC+2jG3+N4MqwJ7Sx1YVzppIeKSjwzrI3B24VSG3inkR0GzswZnWNpf
lskD/1PlhrTpGZGb7AzAOOTA6yAsVkjqlgZgeexU+KCjTOcAj6mW/x4A0Vm5y1oUAV5fg6UBWEbu
g7gARYsepgjaBxEIvVXZxeOA6pLr7V9M4Z2XjQ3D60JNwMwM7mTWUkr2jj8mYzzQJPrhRGl7y0fo
Nu+cavp2vbuFCbNheYqri+QwrZ7gp/QxUeYT8UgOLQNU5GzrwbL5qctYJNRcPfm8/6ENhCOiYpzi
zF11dheWxEbfkaknqZ4KgJcoAr+IjyWnjq/GZJZm6PL7G6OLvKxSLmKLPwZxyQWnoo6hy8k+ITVZ
PF+foqUBXH5/00WBEhkzi0SdCxqkn7u6/hU2ItgWD7Oxd5xkOa0gKvpEaJ3FFYdr64hVme+lT7fs
mQbAS0CIM/2hmoocQ7hAGodSTtZex0vtWwaNincKwrwM6GA2aoh6SYgyZoWoPl+f+QUn6vcB/2bm
q44O4IZLxXNVjt+IwgNfs/LecQCirp2W3lzvZWEQNrrOkTSbKo/x53Dy5YPKOzDwBmn0bVvrlpc+
5SWZQcwSPScUBQSOUfQjhFqS07bWLfPlDBL3BGphzxeY44SI7Y6xYa3KfMG2bPQcV16Uj1UinqGs
3u2Q7/+YNwFwUmE3rhynCwtsw+ekBtmWPwzhs1ThVyO9GfECbH6/QA9jmbLbbbNkWTAzDfWoKKGJ
1dDUu5Mgr61ueI0w2Mo4lraQdTP3uWBeDmzFcwHJv31Qde5ZF3raBmOkNiBuqCPgCPM6eq7AVH6M
QCb+y6SOt4KAWvDEbfWTYugK0GQVxZ0s62EPtY9PxntUcDN4b75VTkb2ad88OnO6zc20SXP6iBRh
Usjwh9/y9q5qpdpzpJ6/N1G0Dcjq2pQ5Uxh0JCVV+MMtuX+s5yg/gOu52Km6lCtL/j65HHdtzhwG
opTUdDy/o5rtZR/8y7P6Y88/UkDTzGC+kSwAdUb5sSo5CFxRGjcXL9e38/t26dpoucH0GsqVZXoO
BjgC+1RciCwyYFhk0DnO/non729p15ZQIRVpe7eN2I+kYPRXZaj5AD6cjXFV14bFaaFlw5QXPpeq
+ZXSJN0Do3EO5zzd+P2Xcb25O1BLyTyoP/FnkSX9c1+T26bC23/b5Nj23pUVp5Sr14xz7+SOfV3E
Q5WKtc21NPn0z4+Xc09YOPX5K/SNwYnSD90+R/3bytZdat26td0+QHahnPJXsLj6N9RN21iZZg1a
tZA0dSPLB5cp52HvROqVtHkes6TcNYM5eplOY28evzlDcSua8DCk7AGJxlOny5UH2MLDDzCkP6et
63nR96POX1G19Nq27ZET/0PalHd4zXTxkJiD8cy+IcWvBD9e3wpL54ANhGMtGnedXL0W/nCcPPjp
we8SFirimQVk16bjz3RQLdJsIOW9AFdz0R8YNWtvkvfPb9fWIcuYgNJsTdVr30HRq+53fQ4tI1Dc
fPcRSguAAd1d5nkq+co8v39ruzZ4rnfHus897T8mvvO9gio6Szt6I2j3pfHpGm52YZP+pYGT1IkE
kUl5pzUEm5gAFNgEzprW9FLrl9/fnA6OKzwfj2n1KiFaH0N+ASyUyCH+XNkTCye0jZtTeoZjo2r1
OtUAFV62Q1mPh9IMh982UWberqlhD6i5N7t8Ho5hVzyMfvjCoA9gKlxSgbNWoL30LdZZ4oYRrR1S
sDNq6lK1q0uDY6p1obllqmqNG36pE+tIaflUUm6099h2l9CETPqdnJEmg9DKJh/OtXV0BKo2fL+K
6COv01etu+ApL5DUuL5gC59vA+sqV9AQMa/ojPUw6d3Ek/CQOqlPb9KeqrWQ58Km+wthlweDDmfh
n6ibfyYNwG6gB1rD6y81br0ESOS7yazROG45aKuw6acSeMlsm5/LSfDGXBAgp6OTcDTO8YZvM+c7
6CHbmxIAqI09XFbmTQ8m45CYzdAD9WoRCyf8SC63XgOhz5UeLg+uv0M3rs0FpxUo6d2C+SftNCfm
31GkpavQv6mAh8gZ+TDU/krs/zLl7/VkewcV8/t6CvwTwfnYFnjXty5kjZrhm2D03567K7GbhXPY
5ofrvQw1ZmFBf0JyJA9BzlPUsZsl/s5PO/+byKc1dtSljizrThvtdb0c1evYgHayh3xuPPCqjzWF
6zCDvWvbLrMch65FPdFcT+gmSKYjk/kBeMr6EbRTa57PwkBsXB0Zii7sGCXnPE2CKG7y3sRtycmO
NaCGYbxfc4IWDhQbY2e8cdIJGAVe1QDKFu314ZFKpeKwBb3d9dlaMHgbXxeFPNKBwrVfV0PynajG
uQ/MsPGsstF1slKmNXNHzggJdyeGzXt3MZLrn740O5axy6CqiPDL/DUqZP55bCZ5Yg2ojLb3cJm0
N8dJIpH+biGj81qM4OGTeL9C302f6mgVIbBg5DbF2xDp1GSAH571qA7jBGFv6GPvIh2exIxSRiR8
V5yJpXWmfw6FBp3qO7ePzlIO7q3WDil3pdazs3KKLJyLtt4OSu2kUJ4XnbvEoYfMTXRclg6/414z
ojpuEvtJDfMOm4Eeti2/ZedK+ZqP4ej/5BFjz/VkphMXuE44uFVXjGNhh9lgOjFOkZvCJM7OyMrb
EXnem8YrS9CNdslKFwvrYgPqinRqdT+7/HlwEvUBFeYtiWf82fgGtMnqptx0TgeA5BmL7d62rAw/
M7dfy1cuff3lhHxjIBPRQ+U6yn/gSCl95ZpURex4qxjjpfm3LNxRJvEuAqWvIHn9QC5cEakZnBMN
Gv/r9U20NIDL728GAGp6IwHIdM/93J3ngZtdh4t9ZYcuGHdg3eA+QbVZyDP/ATyHwDLRHWkvJUIK
gKahTV4jotesb2kYlnUbPgl01oiX3O1leSigVTvvZ4/7KyNZWgjr6q7CYhJdA3XANkLpuAjh2GrP
LZJ4SNO1m2ipD8ueowG0P5k2zrnOwYP9m/TU9ZwWEOVgLaC3ME02Ro5BrYFL04ozH4b8Mx8D/o+T
AuJ7fS9dNv07DpsNkjOyDF1nnp2zHtr+kNb61HR4mBkHHmiHOpWVE2OpG8tFzwaWyzZrnXOKvMkO
FXTgCYxUuZft/85XtRKSWJqsS/9vTKMitd/lrTu+gOuuIbteZKL9BOXXbA30t7DgNjWdGZoeZTrK
OQdqQEZyzB7H1Gn2E+n5yqW0NITL72+GoFHr19eV8U9mmtufNSf8fnPVmetb5p25c1igMlacZQs2
8sA17fd+RPlfW1OycQ0su+Zlj9LcQPhQqwmEuSV9Yf5NMWmb0oauDZDrJ9QvTWOa/GoykHC5TsZu
O0Ag/7luD0vraxm0GdXsIisJ8WRfR663045CdGnq9KllTnpzvZOFJbbBcWzwW+COB5rFE7w1xAQd
U2ePDtgGoB90vYsF18bmplMJsP9Vo0J0Uc/0edAA61dt8JBkmTgaU4IQuMyiu0CWK5H5hVCcDZqb
/F5PrA6nF8SS2ENduxlF5efcP/R938gHMJEX2SGZo7Kr424SDdvnKuvWuI4Xls2G1Ek9tjWf++lF
g2PxULbio5Pk/D4d5FoPS2t26fmNWbYSfM0697BmSQk++t9wLcSwVjb10nJZRt93qM40soPN9GHu
z3vlIg2ovDE/mhyaaYGQw24UQxkcACIanJV9uLRm1mEAdYCyJ52cX5LMHBw+3wbNS+7XkLpXBwEo
mhd81bTedtN41rGgJQlaAz2HXwnPogOJghtiouGxKMGrW4/5/vq+X9oI1qUfjUJqFcziPLiAVkE5
oJ72Yxeqz5Mpi23MYK5NYBf1qgVV6Di9lOAwjB0f4czyEnqitNvoAtuguonMqpyh/I3QpTPomAJn
/p0RDOn6NC3sZhtNxwbGXaUicdbQLFOHOcUQOi8N1visF5bBFpUp5iTJXJp4WUxLQ29MAOhOXyAK
MEzFr+tDWOrCuuqTwiEN6POdc8Y6/m28vG4grlE/Jqm/7SL7C0ynRMuY3yFVLoFlLrqd6CGwsRu8
wPHW4OQLJmjT2KlRkUzVAX0oGP9YUfVVdEijywTnln/J3FRNOexkqE9zMabP22bOMvsWsdhuqnh0
5pnjvExu+LXNRfVVa1T3XO9hwd2zee2KLGFmqht+6sdyryAkpwewl3ipOVyoTK73sbT+lqVzXmSu
1xHxHCL+vk+Kqto1pPNvSi3DjVZiOQOVrsKu8gQ9KYLKbFyn5T4MoV58fQALk2QD6oAJc1slgvzX
JMGhPPSht8+M/1pcOHfjCJCQlcVYmCgbSeeB+b9HBQE/N6WpDjVYyGI/CZN9mrKv10eycJrYFHck
68YAGm/0ARW1aj9Rr7/p6OrbYal1y9C50g7iiVAdiytF1M4QXI2cryWslmbn8vube113YcuimYrz
xQ5Uied6UgQPnURa7/rkLHVwGdabDnq8eEhqInpKEgp8DwqdIE8w7aN5je17aX4sc6bF2OZQQHTO
0iAduhdVkNWnrJ/bbGUESx1YN3c/edn/wnCqRDXvTz7m7XifwCfWt9enaKkDy5QrMihPIfvx0oye
uZ1VTo9OVn283vhCQMNG0jGArktWDvRBlu2jGpBUMRVSjQx6nZcihaYNvRWDXhiGjaajcLejtHLk
DyqzPj1UyRy2cSR64694iUsdXLzHN1tJZXJqW7etX9QYVq8hmI27PZelWcsRLGxVm6GukMKlWemA
ByNU8kZ4pYh5HrrxenB6YTFsXJ2aKkkiJLtOhkPFDtF7Glfgzzkog/y2qRzwxFCycbYuo3w7W5z2
SUmj5BfiZU508FsnSB9mR4OS5vrOWgJd2DqR0nGMi9ciRyGPOVAQXKGM5wOk7h4KpLCnXp8Kv/sy
NEUMpqPj9T4XHgo2NZ02PpzMqE1+TSmAiV3AIUhs5FNbzu3nQjTlzZzJ41A6ECm53uHSnrOM38c1
NbSy4Cd/dsFVWIMfo1bFNnifawPwtOP30p01fbnkhVPhdzvp52vrs/Tp1vWtNZFeCAa9s8x58QXe
dIk6SS/5dH1i3jcW8hfQrpRFCf2oKIuVO/8E1EXs/Z4/zskqlO/97yd/weym1huldNwXTcGX3suB
3TnzKoXe0vdfTPSNeVQzwJSZ73snkNhHO+aAN7nPEOWd0+ifbTNkXdzTCI7bAAbyQgFx9VuVx8HM
8htduNNhWw+WiSNMDXne8BLileFn4kz57WX7OyLbdjMBSfDnJPkoDHcb1EpmsWhI828y5tKPdlFO
gIzfXx/D+24gsXnltB8Rt2eGvlQdeKDgxop48sEE7TXzz0yD4vJ6N0vLbdlx4vpMQbFA/vILwmJE
lfm+LrMiLi8kLtu6sK7xiPhVJ5uCvuTguYXypGpuwqbiN0Vt1nDZSyZhmXRRhSngXm36C2By/cVv
coi+o/xhG6k4sVF0plemIJXwTpcd2xLynx9E6S4KcOhdn6KFxbYRc2b02wJzRF+a3ntFiXKy8wNA
+vPOr/Z5s1rastSNZdtyLKWnPV/+0KJ8KUqTHfuGPnN/yo+g5pUr672wGDYYDgLWFW91xLOY8KDl
r4UKCvUMKas11/n9yw6N/Gl9Ey9Do8sGuBUSftUBJyeIvkU7leEQdAYwXlAv2jlSVufrq7M0oMvv
b45EwKSnJgLNya9I1XofeH6zB1dTtXJ1Ly2K5acbP59YWBT+yccLaQ81Pv6fkGD4dCOQ6KQQNFqx
9Pd9LMItS58DaVIk76qXWkHUJtfnRA5wf9R4GARjOxTFb8sDgwDCmi/CBm+saPXSNyNQ3m4LSMnc
rFEFLI3DsvU0oixjcpC/dF0riRIwaGbWXpDuQp1FT64MnZu2S8TN9bVfOB9tHJwqnCZCxgzno1LB
kSa8hwCoag+1h9rpbV1ctvmb7aVAMjVTvOtfAOYbs0NbBPltmI0Zu58o3UhcSGyGOZO6mVAmC0+0
Q8VKNeT9vSCX7K3M1w76BTsJLzv8zUB04ASBqwvvZVI8RN0Kk6f/B8fYUuuW1XP4rtSTwn8JgPro
f3qEDsFd4PShsxaeWlpry86Jx9MyDQWSI0lfpn5Mavq/IF97TOdVysIFNDixWeUU74O+Uap8aXL3
2Qdh1iGbRfSlE67ahQmQXcb17r0cL1LXq/ovFSung0jVP9d329I0WscAHumokzBd8TKVVbrPuL4L
IjqtWMtS45blF8pMIh1DdiqS+rtuqNkN0Sq7w9LyWIavHcgDBXXGTgB5FTEdCnFzQQ/mqAjdFNmF
auyfG7hPkSyqPcleNCokdsgXe3dRsVGilNgIuLapRj+XZfkiSNfcK6fXXzaXMKAY4s9vzyETXJbI
tb0AmDoBgjjMUKJMisRfOaUWltaGv3HOyymYSfZLuCUCwtCvBgdmC7W0lVfzwuraxHJGS69A8Ct8
8XNx/C2HHXjNySVQwN208W3Z07GWFdDyafHCexfJRsdzWBobzf3bbe1b93jhTCBDy3A+Ue55xYEC
QZ3dhg7x5+dtHViWG3glnn2RylDppsdjCmntL3B5u5W9v3Ct2qA3qM4rMYBm5pfnGCJiGXrIOvKw
GuJ2gK3tHMh4PoH4ZHVDvdthGLiXjfbmtiBmIOAqa92T6LJ/ZNBmt6DEAt84RCnbHXRUgXxzw6xZ
OZne3V7ozVodVkGD2BlaejJ4ft4WaeTue6OnA56Kmxia0YW1PkXB81aZzj3x1PGTzyzvyuhWqpav
1S28a4LowD5dIWDbcR2iA+bIe2jBtrdIaa7VvS+1bh+vLPBZmssU0Nap2vkVBBQigM6v7913ndwQ
6ix/Ljb0YNwcGs3sXgYz9NtLAcJTvJr3hVOyh65Z9aUWBmHrdZCuyknm5ilgGW4DOiw2sX8VRMXW
6AeW2r9s5jeblmfdnBXFWN+ZJgLNJrgmolQH++uTtNS45T85CkrjZJx9BJ/FjISJxn0RR00X/rze
/vuFWViFi3G8+fqC1y7pRyyxXyNoR0DusytE0u6Vz06Q6/gmw5LjGcW8HcLVX/0AcFdOvPsBPszK
Ifzu0w1fcBn6my9o+5lmcxNNd6zgh0LUD4qInQmyG5Z6/6bRR6/elKVFT7bBZ5B5iyoQUvIuGD7h
rQOhIEfRxlk5L5d2tGXtE0vVAFqN7p42pQxiiFF5jbObhKN95P756PXDTWaiuVir1ljaHZb1A1s7
ZyQKpzvZgHePeZpCGEZ8v741lhq3jJ/psTF+2wb3feJ+UCmi7kEF721L49DW/HPRpypFtp9VYJMa
6L8D71WsqvzLtratxxN4LcuomRoU8zkoipMR63ZetFqD8/4i+5Fl7hCQBsoCoAUkrIPG3E2CRzeh
W9WPmRlSfQpW8f/vz79v1xZPbe0pEFUFJ9YW1RE4NqqOZUdIdLttmizLB65Zux7qX5I4KN3hKS1A
AgMw8ibW/dC346EF5OkEyqHYCVw5dfPN6+ai+jQ4nuts4tVAD7Y516hWIokI7rXj8iqmAVTxdqCr
B2vOthmy7FkUvZv14Cc7FlkGgr2+kvGQrYW8l5bXsl0EiifC3AjRkN/nrfDz/gDmrf+2fbplvLql
oG9IaH/f1+ZJVTKDHP02mdnQt2OfEFE3CTRy8ekJ4OX7PkxasLCuwQMXJuavwKcnwLPgRcEJXFHJ
XqhLyQsp1tRLllq3zNeMiEMWBXWOZHLBgirqoPxJO8BaN827HeicNdIYrLvEuGbVRAegKjtQngOL
sK15y2ZJ7eg2dyWaB1WNfzPOQM0G+UZXybeVMqqoz5XQlXOcynJ+SlqwhTOnWSt/XZp6y17VWGHm
TZNkcTG0j/6c1HGa42F6fWre9+Z9O5YJ4VCOCgF8O4nKyt/zxpvITqhMH1IICW3rw7JZCUh9a0QO
gFJfZ+bHLEOza3jpPEa62nTr+nYFL42Q39azAFN+NYM/e2xLMN3CdPebRmDHLitRuFykHppvJVw9
AZUq3qO07yJXdb2HiyH9VSYQ+nb9rvZMGMIjZvdF4d4aCf8HopnQe7vkO6EklnX9j20dWZasvM4J
OPQEj0QH9xefkV/cVTBDux3AV6tu0PvuqW9HMPupUsIPI32XROzB0OHQswDV5/woQVcyjlBKzPub
6yNaMJDQsu7JY+001WN0ApNTUsV4taRJ7DitOWxr/9LvG08bdVhat50y93wCSM30MO8snVdeEkvr
bll3lY2D8Vln7rXih5Z9bTP2wBRIrWv+2IzbCOCxvaw7eQrSiUWd195WehhjBlKheLPLZetjTKGp
usDw9tYvTBYBct866qab1SYVe3y8dStPiOaDdKMNjirPmhgIl/q/oEr7503La4cqE6jdjhUP9V3V
ofXW+PfEW+WCWFheO1KpdJ/MiSwv0FkaHemkPiciRzqvCk5h69910Sp958JBbkct+2aAkJWTmXuf
1B8ZR/ZZGZnHEKzQp20TdXHt39gBnYbWC9uyu0UJwMMEzdjd3EAobVvjlhEXCpxrzuyGJ91GH2mP
cpDZUf3K4bo0N5YFC54CWlOnyG4K+EaQlc8MaFTbTlYPXoACwuO2MVi2LLIiqLK0xgQFwb9IcgEB
ih+2+TDMsmAuK38Qg0ZEVzFoClHBnflIvcKIb9u+3rqlFYr5hjDvgiMQMQPf+U74KeCOs3WBLSOu
ahKBjtAPjsk0RyquIfb5iITmJlL1EKiBPzfnVARB0rCkuaMzUhoJRcAloPA4rs/Nwgay63EFUvrF
VLNQxjqf510R4ciIIdtH7+uOjPXKEl8M6R0fwK7KlZ1GAIQO3S0JZgXcgn+PdPIsIErJk707i+m/
66NZuDBtZQtNosrMOlN3zAF5qZHyw6TKjfs0sAxZ9EVJApGP90ppU+xIU7PomzcUDt0EacNSW9bM
OUrGpirhMmYR8DV8MJ+mGlWO2ybHMmLUgVam7hJ2ZGOQittStOntKAhjN9fbX9pKlh3LHFvTQWbs
mATw63ofBwRriu/hDOTA9R6WltcyZKDmhnp2e2wjb/ihIL++Hwq9BvlbuNACy4w1S/tkkBn77T5O
YT8E4Fju9LTTeXOOfGgW7xzU1qxB638jUd6xCbs4FwVMAdBzLjuacgLOE5zkiOSO48C8mEYGMOMi
beZPWV1zHk+JDnygjzMIrDo1NvitV/LJfAqb0f+v1AHVe3xl2gAlh9Ii7ZZEPQmJfyZwiDwIe80a
DtJEgy+y6IrqRtVZJI5ZhjAAlYyXn0ntsXNVzaw8+DRwXhBAkU9Cl+kYu9KForWf067/6ACM/sJM
B8TBXEGhEVL0zIugj1GS9vH/OPuyJTl1ptsnIoJBCLgFqrqqZ7e7y3v3DWF720wCMQkBT38W/m/6
k1vFCW6rIiQ0ZCqVWrnWuGQ8PUhOFohzUlpTl4apW9tp3NKhzHF1bLKutyMG7CsQu+DMbuUJYyHZ
0zygMAqyF7UUHljzJwP/HfxiqupXsog2eKUmilkjWbVeHlVk8fvILuwUtKxdF/SRQIkdD/FDwkJg
Qsdn2mX4uSpN52Upx6F4Zgwc9qjvKAvx2lqj4z+S0rF5aEEybHqaF39s/vUAX87jtITS6AHCW4MT
eX49/eC5W0F3Nm+/ZRkK+W5lRWUZI03QschODCirjk6bVVFljELEi5+BrDcUCS3fGEpAkkj4fmYf
mJlZfuQRwHo3MMoan6oWs9osK+pykd5J0uCUDOtOhY4uscIMQq8uSO53Ka96hCiGkYxFLebA9E5l
aVihb0AqqKbFcnPdpjVeQy1oBRHaOPmL6518FxxYfQdIQ87zBFUgm2UUmhubWtBqjiSQXY4uCJne
fANka72cB/Pd7OBBeOOeIYBFj1npFOaPXYNSS+NBDV0YiUfpKTGz/DmZsv+SYSpvG7fbAGppZk0V
kOFtKToT4jS4dNZdBAIgi8agZj0PUyGz+PogNN5WFYwhSS07q5P01ObBs9+iqr+hYLre1/g6sA8h
N7e82SOciZvSBXRVUqTFQNq9LypWlWIS4oiymFx6KkX5Kr31PdpzKzN2vK7bQmTpZkc5TSGwDTIb
36MnYkLkNS9BYGiQLVoy3fIqR2lJeLYgEBA3uUHZt7wixgNgRt6/btDuKnHwiFp07bcJdG8Rf/2f
VaNU8TvJtjSmNHOjllQjHxxIoOVdKJ+bphODrHgOM8AoNvaOZnZUgRI+EmBGkzS9NaUs25DQvvtn
Tog4BK7HdvaxDu3D/kTtssXTPsMQKOjwQ0CrH/7cb1tTbGhf6CZJ2UDt0g5FO3b+aUYFxiPF6479
ZKSjlW24CF37yh5KTZEJVNcFJ4CKfpozhBU8ua++ALtHicRmg1MXoq24+AcWl1mYA2/lxmU3TcOX
XQ5CLZQWFepYc88j+Z8wWGbkxaDIT+1qXC2RNhO6xkELcnaGyfKopRZkpIqy36I31exQtUZ6Jezp
XMB6YACJcbHXpDaKJi4gDdqZ3VarpNPB7sFdmMF/rpkjkSKlCqjMEO5P/quqI0KYAcuyWd7ZTd0d
UCvRhtxGF/uWQDkAfFEgjrJseTc3/YMIkNVBlDHE1xvXzb9ivUnbchDFWPKuYvSdT80YzSncp9OV
6Zbohyb8shXzBdbNBEiaB+d8nZ1VZEIGPHma0zouMqM/XB+IxojVamgqusDzzCI4V7guAFDnDZHR
7RMu8YitWDESaLUtLC5uhOemEU3Rugdi2uufrlsDJWzsceU3gBr3z8jdOWEi2hzSztSKmbOpvazp
Qi2D5mnRlsBjWnmYZ6SVkaB4aituCl/YpDh2BhnNXQkwR62nqpLMMzo+NOc+MOk3EtjD77GSQ7Gx
XzXLrNZZm4K3oDmGdYX5tEq3TT2/r/GWsS/GVousc4dNSGjO/JaaQPLYfdUeU4J4rvBQs3x9tXUj
WM3kw3kpF6tpg4X459nv6AGXqOYAEP7rvsbX9f/QuB/wYRZglgWp5ew+lEBCf2mKZdhgA9B9+vr7
h9ZtYNpIFjA4azEYVmxnwJxBh2jXziEqqNDmyOjgSkxQw+2IGyhmpKeVw3vfxChn/GwvVRJAHDoP
Z+r+IiXk4FhTj/G+1hX3kI9V4PddT84CEcpDz33ahkMv98674iD8CRqUPP/z8bbzLTG7NqoruVUu
pfENKpoQpcKzTLKgQdq9w/SwSoSzh/KiBhX0x13zowIJ+2JNGzhlA+eMLtoGtAXIBl6uN677/jVN
9WFXIjy3Oxei72D/Q3HwWFiX0p/FzUhX/Ou+LhSbTXlul76ZNucUOewYuQ1IP8miiya2WaS7NvVJ
kktFE8rUdN12AC9Qb7E5EmbSxVVrJO+D27kR+KuMl+tD0diwihmsbG+GZ66ac9k2zzKBDFPhbAa7
uqVQjvqSG2u1OZgROB7oQt7iSlPyagy7lYZu3/crhiwH1pbeVKS3vCnqUKyPZ4Mc99001Eppbjmz
hwg3vS2ZUUfU5SfkT7fiIN3MK1ZMA+F1nm3DzkZhPvmlCASwP/m+F1JHxQWapTWnQwkbI3YzwsuJ
r3PXyA0D+Pzbnb+ge3kBVcDSMmG8SHGYDKpqg715ide1rpiX2TvM9nqB1nmNxFnCDPemGcf6sGfL
AP/0vw6C8soFRN2ZUd5GrN8p0CEvI5i6N6K3zw3XUdF6xLOoD5ICdl5RGyXnNwlWF2rFD47l/7dv
AIpZoe4Emb+67c7VBJ1Xf8ENNStBiHi99c+Tfk6gWFTLeD7zSuYPqKbJj6CopIcc8WIIXGUTASsw
xMDvuQ+jvwkE1a23clz2XmHIfCHsXDL+0wby9xCMwxaOTLceipklziJQkNVgM1Vg8Y98AQMGm9x8
WwXDV0fghnN92jSDUKF85VxTcHoi0BWkRuVfbydrcX+3bJGif/7K4qhgPt8tfI/ZZv4A6WDoWfbe
6k+fE5J9FTw1XkZw5W1sAN1IlAN05RHnpmxx9EDQ5oEnE39bLAM63vsmSrHuxKDNkCcOO7e24wNV
2eT3nXRfrjf++YnjqNXLMhmaChIb7MynxTnLqqPPeeD2r7bN+407gW561t8/xBdmZ0nS5CY7+0b+
1HJcCRpmbXFV6xpXTJsbi3BobbHzLCS/F6DGvF11ZK5Pjq5xxbJnRhdk86U4SRMJA0iHvQJBvxXz
atyGWpdcuRANM0HzfENn51te9Gdojd+VlvhSme3ZgDQEK8eNm4FukVWThph5ihJbcZoXYX9rAVJk
68mf/Tuw2vh1fa40fajwvqTt4WFBPAtsgjwmTTa8DrX/7EEEZOOc0CyGiu7z096ENGlanlMTWoaU
QXO8TVDycv3zda0rNoxnvHEZQCh8hjB7H1eF796M9WZcp2tdMWHeEW6PUF06o+oPbApj2xwgtrrF
9KhrfV2SDwbGA4g7di5I+tcUYIVa3XAbU/lp29RVdylBKQuUGIzqt48bTkSYi7dKawtHqWtc2ZdV
AQz6TDrzZ93z4TujVvPYZ9TfCEY/L22mrrolpzEjy5Ql5e/AHx6AHXugSIPH/YoIZEYFRH2TPLhT
9yBaJBynzH1vx2DPdkLXq9F/WBI618SUsw9Rnx48rFUBnrxc4G1ix2ZF68pmBaNInabjSH4YvCCR
2YJ9MWHpniQFGlf2qp0viz/zhvzwh3YEY/5krPne931frmxV281JKzqe/p5LvNSH1czsb1BmzPYc
Nfj2daN9mPYhMOc5QUXXL2Oo6nCcwG/Osvznvm9Xjhono0FdzpT+yMxOhIk18Khqp60r8gqy+uv+
ik9XzpoFV/xg8Rb7R78A01L73i+6KoPNTvWvLaritHQUyhVLiuetyd44FzT2p4JOG07cfqT29LMh
LsgrKggUnbuu3WIq+fSEw5AU82486XBiGvTXiFfFPK+jtuvOtZQPBRUHNjS3VVZtHA7rzv9k9lQA
aus3wi2QMPrJy+x9FRNnNeiPG/ISlONhbncxxgJVopi11znpIkGy+jNoy+C2M8rpJl0oIO3GCEjM
9W326UGKPhTjNlwT9ESenA7VUoedsMO0erfnPWk8NK4YNxVZDgW6ZjpYzW2eDqHNdwkloGXFsg3q
SXcOJrQMsY3uOBSX69Oh2aNqobzNHMtKfbTbgac95Gz4Lhl1N9z0OuzPto1i0rO0AzGO83Qw6GmW
h2nMw667cLnPY6h4U1Hl3WRb7XQQSH1NS/Mjbb2NN9c/D3yffbpyB6x8ax5zYk4HL6zv5SEIh7g/
gOM/4mEWgzbr8EjjLH79SUIrkrGMp0MadaEML7uYgrDginV3MzCotsTclfwutRpwgl/A1ZqLXWlV
6qpo1C7zFztIMHkd509M1LeGOX+z6y1+Yc3Sq3BUxtJ2RPHvdAgE5PxYkp1xDj3WTh0vdSU29pdm
86po1KyvcOibWKTJrFlYcLsJu3yrJEjXuGLL7dQGOVTZsLCpFUI3a9Ws3DhHNT5IBaAaRg1l2Vqs
PqgRsef77AuXwgYAbNhSNdbN/zqqD0d11iXlkAH4eyjcn3X2iCpWN2hCUu872lSFmCCAuEDe9DCP
aQY9Szr9suc0ia/7JN30KGd1LYTf9xX2jjWBpS4fQwd9uG1wuN68bmEV07bFxAVg2PBK7SsfvxH7
7Xq7n1fcw6QUkyUFUoSzB5OSl/rVPFh3EApg30gV2TF7qKP0x/V+NN+v4k2NsZ5J7+IE84omGkV9
DMatqdHMvAp3G7uS06XGCKbqDcLqYcZ/dFuyqbrPVg5ewmmTe+44HUjTjr/9fiB15BYgrt1wBpod
76z9ftjxMyr1uAthk4NJvIPdeJHwRAe9ovrrSo+7ET1oBuEoJ1qAd5xZdjjgizl4S42WRblo640R
6GZf8TgOtDbNSfLpsCQirILfLrjyQWO579NV1RoXMcXAwPJwqD0U4PKwNF+u70fdRVBF6XVdNSyN
j5YL3Ad+uA/PUzTcfC2PPBbextRo5l2VrOlXng9vwtTUYBpMA3CaBTu9DbH/d98s6Qwo2FzDHUzH
Vp5z2YRzm+38bsXXUDfoA+6tjYMM2HinO0MfFcqLBCW4k1P438w7ZfNLsAUR/pzOmLoqirdPRjDg
gXLo4ABDkovqpbSm17F3zxD8/mmV4oiE4FerXwBV3cJw6QxXifpr4qS5WWAspPg2Wm2Ulocip2Fl
/Li+PzV7RwVILrgJO6lk8JfZYajuumIjAaK5FKngSA5SiNo0sCfpnP+Slfsi5/rAjBmI9OQsfHsD
A6v7/NVbfPRrDU4aMmFF7OE+n25ZvsFpol1qZePX9pAgjwKzpX0SDklzhN50aBlV6OCZ1yD+7eCx
Qzd5UZtt6ZjppkwxB8Opc2qPcJ9eCjogaoXQA4JgepjQJ+l9ub7cGi+q4g2tEeVt44TtNEkUWFs9
iDv8MM2rjZuBZjlUxGHgW01RSUMewLYfgqn3bjKdjaBK8+Uq2LCVs9O64NU/+MM9kV9od262KF80
NqaiDGkHCV7Wo2kntw/L0EWj20XQMIvB1nK5Pu+6iVFOr2z0DbexsJ38GifXb1m+7mtX2f9mXdXu
KOFCU6+EeF/y1WPlxoTrPnn9/YNpTX4nLdeBaXksiSZjjKDwss/xq6jCmUAhGmyVYCtl71b3Mrkb
Tkf3yYrRpnVvT0iky4PptofWnWLQHO38ZMU4RQWSMdDHI+wW+U0wljGzttTsddtPiYwnMkNNV2Ki
QUN5JHj25/13YmbR3G8RmmlsR0UQtiSvQARcoAfnV+O+l+y98fYldVRMX4eyGYu365QbSdT3bTyl
W8T6utBJBfTVsqxIYsAhCsiBNPVlsepjU9OoduFXHpjBbnu/iZf2TgZNvMueLMVOp9TyQV+IZXYN
BmJEkMIOItzXtGKqiQUmYLzDT4eenfPuS+cd9rWr2KkkSyb8Be0GhhN6Zbvm7Pa17PyvB2DcFdNi
wy82/YlN987OQ1ulB3SXxqtGhi8u+aMt4py+7PtexUZLMRs+rlHy0JqnfMRmP15vV3d3VRVSJPaX
XaRoGECER5SrPPyyvrjRrfGcxlt3J40TUIF8NthIgCtFHEan9wlQ69JpQ8+7mzx3I62i8Y0qjM9B
YbtNHCqh8GCD0z6IvGzrSegPTvuTfKAqi8KCNOnZgqrNOaI3PAKZ7pE/ZMc0TF7np3vnxomiLPx6
coyQvNyl366vim5Aiqm6nRg9z8OMsf7syfvJ3+fRVDCfmOyqDUp4NLe1z3AFt4m/0wWo+L01lQwi
+0QeHObFkydjj27dTXT7R7HVDqbak9KUB7/tH/zK+1YXycHMpwhvalsOWXOMmMrx6rTchYjluswo
O2399CFogshutpK6ugVVzFd2ZVbTEsfq7DogSzf78iBTzuN920U5ZSlL8ILiYIJ48JgaIKpyv+5p
+C9Ov0q2XS/tBYsa1KCJPVVwwddb/vxCQFQ4vlhyH0K3aHkautt+GULc898m3KOQpfvpLps14X9O
t7/t9y9yv4AB38sY5oZ+aY7lbfruPY7hjfHm3PJjceu/8LuT+3p9TJ8v8l/0fmPpOU1Xo6u2OjT5
k73l3j7fm0TFCdZZUPsGmGAOsnLCwk2iIvtnMLeQPrrW19F8iIVz1/GK0kfri/uSlz/b/MWs/rk+
IbqmFcNdaO+bFkPTY8DCtv1OnAxKNhsnl65xxWIN6O80dQBfZpD6MMrupphF5Gf7rnskUCx2sJyy
ajuci43wHz2nOjijt/Hlun2imGslQS0LCml5sKcqBCIghJjxhln9iU0/2e4q+s8tJpBYoTz/0P0j
o+S9PA0nI/IOQbQ8Plf31b0bffHO/1U/ri/wnyj7s+6UFM4EGePaXG875oP8lTzbMqTPJoiojnUo
f/xOHuuH5sE4Fw9enHzf4tj4/Dgg/upSPmxYkRoAoEv40gC+IyxKMwiZ2zzRcb0EiGoL57gO4bOh
rd1/6KYJEjlMDKXmzH9L2/vKD2LefkmstxwEfe1WDkznn1SgoBFw0+tnyPymuYxcdzmLILmxFxH6
4CIIfPupgcG3wfjFySZUFCV3YNeJlppHdW0faLk8TfOWIrBuYhVPwEEb7BsJPsUWb0Ua99lzaj63
+S78C/EVZ5BMVYHQoJWHyqwOAZVHXJU3rvO6D1dcwVCwXIhUIkDIWRC3hhNXZfVFNrcTbbYIcDTu
RgVsid4bjC6Bc4fixT3NshaFodWdWaS7sn1/sQSCIcgzQEOILIofmcaNm25k+zRzo4K13N7GFbaC
tYxZbOcnnn4v/IPYVZdG/6IGdHITD0dskIeEJFHaNU+S28epZhuBvcYGVUAWz3nvJ+16gIyRZSH3
f+/OYBfp74wZhS4bQbEmFFGBWeNiV9ZSrDNfDM92M7wuLbnpuPMgQNLL2y3VZc0GUqkAGwaZsgYP
podsvqu8+3w55sWGaemaVgy3nNNeTOUEp++7LKzwfHT05paFPi3Z8bqn15xZqpwJgsDZHKFNe5DT
u+c8TFsCaLpPV0wXtTLM6dfYZiIvc3CR7UNrbFiUrmnlBHcYWWG4OJv6/t5wzix5ZvsyQ3+x/qHs
AOK9Fr4aQnCBcd/ve10nKtwqn4qckXWWbQdkO8lPj+7KHhIVYMV87rbGgobd3IjdbsAVZGc0o+Kq
UFhby3FC02Q+MOfJZLvy7USFVMm0KazZRZTUpNXR8q3bxa833IrG4lVMFbxsQowgQ5LG/lIsZyM4
Gf6/nnyzxFYWWLP3VHTVwL2JGRLBQ23yf0i+PPY8+S3KaedyKmcpcZPVGjEAO0mijIJcv9uCyenm
RjFIyLQnVc0aXMx4FSUGCBuG1g7zUTzKoo1nQrcevTUH019SJBkECGtw4x6mwj7mbL6h9M3Kl0hs
vTlpXJYKpOIEGrk5xcakWX8BjLCup9frzlCzuiqEKjGtCsXkOFMt7v03VGUamXlZPU6WYG/Xe9BM
joqioqNBEujJSjzZUPNgVEycDNBPxzSt00M2VXSfW1efSI3Ch17H4uN23Oegb0gOwAXG14fwOfAW
6bf/jZ87IVhWNn9yB4U4DpZBosmiLAtdVHcewWQONh9kvJ/LpnTiugmsPVSglKjYMLDs9CtLGF4z
7Cgob4MtKl9NLKIyE0rQoWeQh0N0XN0w5J3yFAq88obbbehM6fNYbNypNAaoYsSGsglyEDnLg1fN
j64B1hqviQABfeZZecqrcaMbjXW46+8frjfECaqutQRSO23wDjB9Fc6+v6Vur2tc8U+8tX2vd+Gf
QIYTZa4Ih11kY1hdxT0lE5jSvYmOEAMMncKKgxECa1tYcd1nKxFDk3l+Yk/4bA7WPO6VIXbvdWPQ
taxc+UfhSmmT1WHXd704dVN0vV2NkamQMF6hppY1+dpuH7LlPkN2sQBuWog2ZvZXZn1h0xallcYn
qRgxqxscCHdjDC440vGIF1bla+DekS08jqVxqyolGuug75kN6/RffvSR//wyP994D/dmPIdfDQDc
w+tzputGcUwTqc3JwQofvP7W7i/SzkJa/3O9bc06q1irhrkQkM3Rdmme0+k220pG6Npdf/9grdCo
c1y2oN2++xmYkL3ttuQQdS0rphr0EH92vArX8qrAnp9CCEfuO1xUgJWDnPT/ffQ8Py31edmCuOoW
UDFTCCSPuenBNpP5i8eHsOUgrPY3doduPhRLHbKkMIKa4Z7vZeMzr+evzrAZt2m+XAVZeZN0GIcL
gyryc2mcyuyF1S+7dp5KkYgNYTpti6Ybcs/dl2SX6DI11WM8WNzSTnI6/aA2pHccO3CimbBq12yb
KhFcApiOkfdF+c2WYA+lHvQ367HaCjE/n25TRYZ2xRRU41gY784M0YiZgnNZ5gE5+dayq4gY06OY
j1kkgSV6Jn+Y0COOCXCt8Si3yGE0j7OmY/+v2edTP7gltHC+iY7IyE7ro0tMK+xKP5qq9q3ulrtk
rN04rc2DQ0hsiPk/Sv0N+9WAFEyVIw4yEowJc3R/JIZ39Ivm2aLkkAXzUyVBFCGKgyfyUzFDzQUS
SRMS2de3sm7ZFBNE7R1q/FqLQ1u0GIYoywy6HKHw0v7T8iCrN0b3uaGbKp6LIr9bO5VL38YscwtU
X9Y4lV1j4Btppc+PZlMFdYnF9CobtQRvBqF3aQ7QGO7e4dx7x4QuTx2hL32Zncp+K5OiG88aT344
IniRWmlJ0B84Lc1wzrgbG2m6FdF9Hv2aKpWcQ1JwYWSp/yaXuvd+9YU/j//KRHjFsSFJAgKvqpfl
wo6MD8v8jx+MMjhd3w7rufx3It60123yYWAk6V2wyhv5T2G1BxpU/1bugEyDeTNCM2JfF+ucfugi
K0E907Rp8TMbvZhiMyPQf80DKyoFsDLX+9Ctj+Ip8t5L6hQa8G9mP5cRtarL4GzKDesaVxxF4iPY
NpuZvDVIp93YYEiKxyXZlYkxVZK5jrRmM0yQYhGN+z3jOepLbafZOS2KsVdT38gls+VbWzd3IzAE
YQKqp32Nq+AwV5SsB42EfMsSMFqPqcmjIm23Kqk0k67iw9rJEwXKCuUbLv5j7JvkyZ0WuhHZawxO
BYjxJrX91hHyreuHr0PTXfwGDnYy7ZvZEI81VCRBzZ1t6fLqhrLa3gcDcFwjTytKywsyMkMfZYax
9BAGzfn3XZv/T8j/sf3GgsT6BLb9dJWjRMaqhxTL+Ha9cc15oWrMjp07DN7SV/Fge8vr0Gdl7OFM
vhna39c70M2OYrrG0lgzHfMqBnF5GS1ByroQyr/ez33NK8Y7QLDWqlmF7ze8c9OM/KnogPm+3rhu
HynBsugd3jVFW4HX3DpVUwrqnKRqQj8JnMPMitixhfPQVuMueVNqqngykPtnxWKgv8Yiw5Ebdnfn
U3enyalQMr/qkm6uZRXLsQRUh5+mbivq0CyyCiKr/Yb4EByr4twyw9Rsfzqzv7H7NRvUVI5mcNaw
wrWX4E02nnM7rXS7AQggop7004an04D6TVOxYB/p8rFrKu8Hx2OyUd+gQNxDgZLsrcx/diHlgCxl
MfQmrtENT+o2jfI6LVCRiXChcYrjVC0OdTe+5tO5dAOVI8j0wXBaomIndvIEsPwoRbAF1XsUgG7J
5ummdP39g0NZao/RxsRqjW2AQkrnaKRH092CUehaX8f1ofWSeuOcA7oSE3tMUrBAkeK5AoXSc9EJ
04ivW+ank0RBo/2/nXDSlo0VLCyuV4D7VJTut6mgy0YaVDcExalYvWxBwl+zOG1Rbyeh5on8UPJi
N1tK6JqwTOWka/o6S6WTMXDKjxco8ryOtP/S9dA3S+dy5xQpwUE5gHnTFNWqID0UWVi6hh/RvN2U
8Ph0ktxA5aYDtzDkUscc7Xu5+9gU5RiTeXCz0BRb2ITPDRN9rI75w14qrNoik+Gnlw6qF9BATsuB
I3m5iCDgUWexvK3uPMMA/VRcZshlwlr4vFiRmAnqKqISkin+1pb7NLfsBip9imxR4SOzWVx6x/rd
c3rvUhyTrvWUyvqZpbvoCtGN4u9wZaS1kbT5Jc3Tb/OyMlNBo2TPnsB8Ko2bQ5qJKS3IG+nnxq7C
pl08EQVmz8zLDsNED4orJZZlZYWs/DeAuQdctKvga50mW/Q5n5o9Wlc8V+VDHxlZifTC8WgfUhe6
A82+2nU0vnb6YbPJpQnafiy6S5K0lXcASip5QHThbGWDPjV6tK/4rJn1fOptr/xpGqURHGkpuZme
5swEd7MzuoywU+3OM90ANmiNR/Fig8yHlGSi/V734nFqXKCi8lOTskPe1nd4CAhRCv0MRfFm8Dbw
Mp/GSxihEi/ZtumYBTAz3ysKYRjcGG4mWd3R1D9nNXter+xOSzYQCrrZVNwbHnGpP+VF+x30One0
WR78trvzrPzrnLUbXWh2m4oHDIYJKlXYzxcvy6twAJ9eDCWfXeckznnFFvsMDPDt5CZvI8os39ls
FMbXfhyCGaqgHinmPRdQdKMYZOWBcLxjaXpBuPl7ZkaD8KlJD9etXXMGqAA8TslMSxC+v/mj0/Bn
cxlK/7WrG+L9bubO7E/Xu9EthGKZNm2YP0C961LalcwiSDKNeLGxxVau8NN0E+ZIsUzf8zMnA0bt
DXlI79GzCxTSQp0yrmb3NwVbV2QvyAjNPuSbkPP3NgK9P6nAv5Iz6FYx0NRMkVCtBx4nM8TSk0tF
SPKUTWkJt2ZUgxd0Yd7wzsjj2XSLroo9OxPyu5wyI3cRHkprsO7E0Czde5XVs/VDjjUdQi/xyT99
aWdAs/Pa6V28TSxGUDpIN1aj/zjZgV1WMeuLeSxDOXZ19W/gp4XZHgy7zvl08kef5F9RMzQXLEy6
ggL5XfgOvMW0gI08MkooTLWhgURcUN9AgjSZSroxK5pjVsUKptCoqQ3JcggX0LMpfgIgEzcGv/mT
MvWzDeeoW3HFe5Ch7wzotNC3PpfHfBq/+r1FoedVRxkY0XpnMI9JUBxpsnVD0gxLhRLORVG4WWoU
Fx/DSngDOKr8unjs2e+KI4C3O28PKiAPF5EJFGOD+caCLgshBFCGM/Ffr9uhxtxVGB4vXCo7tw7e
u9S5m9P819p0M4qv+5pXzJwuour7PPHfzZbf2PmXNV/ZWTsPDBWFR6elQJF+GbwnjX8ked6FRPr/
uZX/vGSbqV6Np1IZ0yRzB1iSdC9mBTq1XzjVZ/fkWUDrbByxun2kHLHDZDvcsYR7gU98gYzBFI51
9YyhNaFB59cK1nJ9MXQdKRZCDbMnvHYRyPn1fZEJ3LJwlmerQAPpVgFaWR6v96SZMxW459v+yMrO
BlIcQgShvcAAXQO8u9db1+xZFb23QLMl7WbHfwvE/Gg13hlRzwN17I310IQhKoKvoWlOBlLKC+hY
bxZW0jvZQv9ktrv5SDx3oxfdFKmHOB2GdAw682JXwoj4Aonygbvv12dI1/g6cx/i3jG1MoZPlRek
O4JjN3ZzCP0quRFEaWJCFc3Hx3Yyy2XGBNX0ZYLI2erQUSR9HHLjcXTnm7Tbsg3dUivHeMtnY+Ge
mC72YtM6LJKhBKMmZXJIvgazk2zVFOmGpJzbwSwzv7EdeWHGGPPBu/chG1MY01M9BqfVAkXf7lx4
xdxzKD/6KK2bLma7mABEJkjabL5N6MahmHhSBa0BqOV08f1x+c8DK8cP082kc+fjPQq1/QlsEgKX
61TOSd/uC0hVAGAezHhUkNJ790xQ9XiG14RFnW09iWjsUQX/tTPJxnxsyHvgi2PtTbFZBqh7FP90
rfn7ur1oPKMKkiONoPUI7pvL1A5nwhLQYFZ/3iNRA3LIWLeRhNKEKCpmLvFBIe3VnQOAmTyuOYey
wANPCXLpm7rjN4Ww3p3JJcem3yJv0w1McQR+K6FYL6T5XiXjo+3SuJ3oK2jEbteBpWILhqbxNyp6
Lg9GkzSjKS/pAtXuhIDuEcwjW0XHug2gOAEC3ZOJ8C64LGvZu2NErQDdSC0f88y+ub4BPn/bd4O/
gHROMge1YJA0m6Zw3WSSy3+sIH0ac+fWTjFxBb8d3KIIZVUd7aTdeI/QjU3xBiUwdnnZoN9+7I6l
aca9SW5Tl7+TMbo+NN3aKC5BZv3AcsnGy5gHFw6BqbA1vXSjcY1/VgF3/SQ9CEn54gI5Wxp2dvmU
8TIIzWn6vuvr/0bZ9Z5nCD5ehpSZeHCy+1PeW1uSE7rPX83mwzkpS8NlJpj1IGRXg1rPrF6BGXhZ
A8jrX69ZXVVxVDa41/E6HS7tVB7xUPO4vur2oEia8e66EQ1p1lfF2BHec1ISr7+Y4Dy+y0qTveAh
QG5A6zUuS+U0mzqcGJ5V+pd+IqtGcFR1EB6y1hvV7MRuzo6V0/yLAOB4fcZ0o1Fs3U1RmlEuIPl0
DNaEoPMvkT9vf1xvXOMNVQSeRfqi5q7VXybSXiBw/2s1bEhv4lY1uP8fgbZuEIpRAxDG6iyh/Xs+
0Xebyjl2zP9H2rUsR4oD2y8iAsR7SxX1aNvTdr/s7g3RPeMRAgQS4v3199D3Ltwaq4jg7ipqIaGU
MiWlTp4zbeFCTWtW82cUMUVkHqT/ral8qziWcde+CJS5P5PY2sLRGgagA/McB1Ar1BD736TECz4e
fyIoQ4+fb8+CqfH17PLG6ewB+tdeQNtvdjl/tR0ofbjZpPYFJB3BT9QYzVzy9ts42OXBFrS5gjTp
7zrLtqTtDPbXEYAjXWzocNntt7D1K5Rn5KAQHCH14sXNLviBH+swwGhkxK3AUfjNnXp6GsZGPfk2
KfcdQP8DAxxrYClI3X7Lyw71cf1SSRCAN3R8vT2/hpChYwAVRMrniYHgGJ6WYDv9GfkWJLDrY+TW
57AI79ezR19tsT2YutOO7spH7U8Rux32N/YsMvrRUehmoBfINJ54U3yyev9OlFsES4YYooMAs8AO
bdvDAltDuhuJ81wNaeZH14W7X0DWvnHHMjmJ5uWjimg1yMD9xvy5OXiLvSQ5ibbEgA2t62C/Bnn8
xs9D91up1Ew+DFxJ5+C7Quwq+PJjHe0ni8oBK6gjvgHr8NA7TZAOAmoUrjc83V5k744gdHUK/j52
Be3wHgI1OWs8swpCGnhw+XS78Xe3bTSubUKAFgnU8HXsOi8ez+5GP65wJyirKWugyQk+9sY+0AVV
YRtb+LtrCv1pS5iFteoC4CDOqzZVQ4N724ouKuSP7VB+6bqtZJzJZtq2xJiXOUEc9hdiFTXAKO4i
i3M82j192Wc3bdF6eeeIqLShEBKE3lfVll0SuJyiLNS3r4tD4w17GQaip5f6ICpsASms64z0awph
KnkEooLubF3bnyCfpjwb1LOXfupRpZWVJGygvZrPG/vfuxtI6Or5pZHVagSl/3CVhZhAnGQNcwpE
+XRxbG/XuRx9rCv7zR47M5HlJCjm62+xsFJCYVfW+T+qwVnn9lyb5mAd3ZseoK2bA0w1DWev6Cx+
4FO11EeIMzi7zrUYwtrxmw5WxQg+1NVwgYbHDxmNc9JW09fbH2+aAs3BG2wTgx2FHRRSC/Lxt1Kb
JPKhIJm9cQ4xmUdz6Z6PDm2LZbhCYxd3xi6IDzX48na2rnlyk7eR9D0f3z/S/Idqc0g4IFTcNo7p
0zUvhkY5HoZ8f7rODUS4Z1FHh1AO7nVX63quiBNSRHnk9JfAcchz0EhvSSxF6Ld9zWvOa2dLvdLk
8UvkLT/7OgZevgc5xb7G9eviUgq3itV0Rd3jCwmaMfFjbyNla9hz9NwQhRyAqlC+dlFW0SazU2Sg
ULPnKnVFBYLwDoeBjVEYFr9eUSnruocMSyk/0DBjd5TG7K8oB/IOBKBbp3DDEtLzQcE4KQsAsebK
puY7ZNmic9fNu+RkQlfn3J/7cAIUWExXOQ2QEO/zNi0sCKTenmPTPOiOC0Z/VJm0w7Wvqk+S4GmY
ujI/Z5N88BvgEW73YjKQ5sCZD3HpmlnLNSBhdKSuXaVxITZySobjhM6/n3lT7vkVHy5yQI1SSfrD
PNgfZbScQZb9cZrs865B6MkfiLzEYlLVdIXuXnm0qYcYJ7fU1g0W0hM/tBJVuDDq3NlsrfmdkV2i
zdYkmxrXHFm2JXXc3OpxRwCqRYGX6+AP6tc+s2h7r/IBl+ltb7jSGjXq596pM+fOpznhey5woatn
fFiV5zlkcMZrJPiyHKhd9P4RYrXtxjHOZJ31/zc7b197nTNUMzjg16dByidUOuxVkdMZ7ImYSn/I
euwudGkOVJTq5FubaocG79UzPHad5TRXZLzaeSPPjZqjh6zD7WN0cP/PXVFc9s2x5r9kCJmS9jBe
A1XypCc9TcJgS6/OEKB1Uvumr0O37mB/5VH7jgw9u+87SBC2y14tUT3BQ2TeOwTvwdeygN7eGBb2
sR7nn7uMo9delp2TATpUSZyuHOUsIlU1UcR+QG2II8i/tzsxGEmvwsFeObnE9gVLIigTHogswaRq
AWPtl3a2EeAMq0lPJsmlLzNI3o7XkRYfAwDHI1T9EF5/s2z+9+1hGHztP9kkObtl7JVwh8Ehl6zH
I7kdQv3wduvrqec/cKQQ9cV/erI95lUhyhFvWspHRXN0girXYZ5QvWixLwvJDku4RSJjGogWNEbV
jmKWY3+Nyqm6LxuIWo4gct+YCVPr7p8DwXpt8ICZT9deIB0CjffylFf7cHswk7bn2y4DdsidumsT
RfGh7NjH2Qq6g8/CL7fnwbBY9aSR6lo7CuJOXe15rB4psBFJ0FYBGIC7auNcbVqr2ql9RD1RM482
fWgs+oOWKj/jlhNfRB+O547JXYjXEPXNf06E6izSO3CDq6047FU4wTcV9NERsE11Fk3Jtx793k3r
oSPtIM89PO7nPja50ud2eCf7YvnLFsMUJ8iVFNWhUbWA8EDEs7QJ4754spBE3oUwQefa+cALypY1
FCoovEZ4p6WzJJng32q5rxYbPazT+GaPpS5rwgDId5ZQr/oSTVn8NNZcpEOZiXrfUVavFEVRIiHj
gH1kbHh9zLL+c4M3qJOS0UOO++NGjDG4JtEcH8fKrO7sZriSdurvWakGyHmKVu5MNOgKAt5YhaBG
xFaVBVx+4K6kV8veuusavOY3zfWbaQj6LPSafFRX3k7zqVmG/Pz7rMnLlj4s01ZC0eD/RHPOJp/z
3l8WdcVLeXNPgNCenc7/axtwZehAr+wEsZNbRzFpWaJ6+iNbMZz+gHTxEHD7eDuGGUyll3d6OTKt
TS7UdawrlmZR15+4yNqjPWG7GqHGsNGPaSia78nCbuKJKXXtp846KK7AzziASL8VwErcHophW9Sp
//HqK0Mp+u7Ko4EcZIeiowzMSUkw9cshVME1ly3KnNa/bndo8BG93rMBmWXtxWAv91xUTJKQPBM2
LBsOaJoYzQF7SFZ3JQrZrlSRJWlGXiWBh4mhDKxJ/iC3kOGmQWh7cO91Y0bEmtICi+CRAb+c+rTY
KmU0jULbg0k1CKueSX9hSJs9EBGpC5dhD04xP350cR38cnsqTHOvndzBy46KbQAH70Y1J33d3DXO
cKLD8LWW/cFpyk9LUD/e7spkMM3r59Ii+YBiXOQA6TOygfMBhcVbz5CGxvXST7xMLBP1a3WlbYna
Z5sPyRCDnm7Xp+vVn6wp3SprZuSoUY13kjO0CZZ27/VbLwC1C9vF4xZDtIJeJaiw19w984Ap2Pfx
6xJ7E9RHlhUZQ/L4Ogee+ivznfLDAB7oy77W17j1pnUuVnGfcb3dRDOmFbXCSU3LLVoEQ/TTdQN4
mHmK5wUMT/3xwAu8CGSiq9Npzv/Z9/2aG7NM2lZBF1ClRMPncn1YnNY87+3GTZ+vefHcDDwc8hnG
gf39hM1Vm/IKxQ9VLoP0dh+mla95cOCTzAEZ4PT7tSwTqOOxHOv7vrZ1l22KBUUT+XAtBY5M0dgG
x3LcVdgeEr28MhpdZomSDFc7xDWjDaclnUt7K4C+bxaiF1ZSCJLTeQbnURLEBU9QWwNKsrj7vMcw
RC8zROD37ILJ+TrmvZeyDlvjLN3X242/H/uJXmGINCUycE2/rppRFtCxcIrzXCsA/eygew6jnWGN
6MWGASMQeY5GdDRHAT30VIUXdxJi18okerlhA8X52newJBHXIGofSPIs7Hpjab7vWiCW+jPuqJmH
YdjV+HbWwZdQnhUcOAj+Eyus412ZRRQN/dkHb7ikg7NORNM43ZGELSJPsVkeZRqC5rlEcFXj3DBf
pQy/8KbzIb4Z54daMbYxA+/fGkms+W8jJgcPe0jsqpj+IB5tfmZt7ahjn1URKrGXjF6yCrQYh15N
C6qeYpe/3l7DhrHplYU2NO6LDGUJ5x4v+Qd7jEAMZhXDEXj4rZOxwcN1GgHUlWVWWxKGV78h/8EI
5ck0wYi3B2BqXTt3R7ZdF121zAAgONnRW6y8S92oI8vG1BicXK9abCxVRWXtzGfeOx8h3nSRLjkE
QwNfzIrT7TGY+lgn583ePAM8KFxLwkJZzEuU2tXfI5xbnrxyeBoy/LjdzWqS/6bVSLSa8E03kvgL
BOji+cxEGCaesH/Og2s9NB5qgkSBa5eAh2709f55leiFjGXr0TheMhRVDOxj6QXX9T2HIm3XhF46
U/e169oNGL+pK837e+U4s+UG81nJMiWW81HaHNlC+9wz/0uehaeu3VUSHxK9JNAbWZSTGaUiWQRv
mYuOHdti3DCZyRW1IECkKucc7A55QusMtCKZ25ETp2F7nBwqtsTLDf6il/9RNx4U+Jmse2h50ZO0
yCtO41sMXKbG1yl6s8KiYlkWz0Hj0sfrNfbyF+zp7WHX8tX5CLLaX7JS9i54HeLg3vO/QC7i89zL
60DH0zJtFWQalpNet0j8clCiBzFZM/jplLmvEffvms67W0F50dI/WU62c0Sa35O2nFtLWVipsvrU
A+PC+vYBCP5jKfz7bQcxzYrm95AbR0rIb5yzdIMfgI3PqEYA9OL2rBhWrQ46azwH0Kymdc4Rr5lI
bIbisIThJdoHDV+c72JoDJFq+HNlBUBYR7Tpcc8Oh8+EB18WseV3hrAYatu7V8ignqTbXVQxHVfK
uPXZ2Yt/VSj6DMk+5B8JNe/uw1bUzTS0Fz7gdVKOTXGwaHC9PQmG84OOLBtjkIyrMCguJR9PIOE8
qSX4FEBAgoHJMmLDE4/qO2vZQrubutPcnGYcnIRKgHJXzoCCrfC/rCGHxrW+z9PycY27AjE43Pk0
B/TCn7NfTl3fRllTXECxNRwzlv+D0vitu6vBPXTQWRDO4+QKB0FLxO6nLKPhRyvalC4zta75OCic
J8+bOX8ADvOJOOHwEleD93J73p31FP3Olq6jzeiQqVK0kMuSpXMmPsoOAF0JUkahOx9hOry8+BKp
ukiQlGqPYwQilF79muaJXKZh81nZEAMC7YxfErJYIY5JD2UZ0q+E9eSQ1Q49eKJ2N8Ahpi40/yfQ
NrMzmln3Je+GgxzXZ9MocA+dHRbpbWMaTmG6lAE4PUUQQwfnoZ8qleRAdz0TAYbmGQGfHpcwo1tp
KlNPWiygYRy3QZjTB9b0v4ha5u/IIM7HmtMf0zjP32+PxxDXdMiaVH5mBVbBMZ76KMsh7X08MaPq
X4DyHqmTIUCVwe2uDLOj1zp6vs/6PI7Le+os+ReWKZJCMNg95oL9c7sHw66slzqWQAcVkTXxh9En
xUNk+9Z32iyVewLJc/CDDrJ5ArO5f2eFoC3aWBCmUa3T9+Y0M9IeGTMvKu95PqhzaRXFlVvcP0b1
3mWtg9poF4iw7gh9QK7SBqInCA5RDwrvmGyiAUyj0HZ/aiEtB5qO8oGXSG1l1dgcVA5oG9IuxcYJ
3LCedWgbWcvOQTOAR9yqi860DK/IPiHX3kLhE+IQX24vAdNAtBDQ+yKzhZ1h9lUZQ0p8Ub9o7n3w
CwBNbvdg8hjtJNBPdgUqIVE92AR5EBZbfQpAMltjgXMALMp107qAkuDpdneGrUEHvM1FOzl2MGJm
3An446ApWzx9OW0QnW93YJgXHekWKBrhq4Py4Tdx8Zzh8ZQHMckPbdXEH1zbQaXL7Z4MltNhb97U
xouCqzwUS4deADqn0xeFd7ek99zCfXBsYpFdIESiCwxETRFL2mU9jstERVjMeMirnPLT7ZEYVple
+yh5OTldwYaVpw7nWdm49BA100/RknHj2G+Ydx0INxUVeIODkl/KsLgO4OLCcTDcenc2fb/m7nyK
wpkCK5sno9M8khIMS9HgfRLe5m5v+nxtt2fUr0I8b4H+knrOv8AboBKOo4z2tv1Na1bz8jIE90OV
x9UFzD4/sjE8NflwKrvhVJXD5XYXpgFobg6hMlpaPBSY4jxzfvbzYAVHcI+V+x65iI6Ek1MbZnPk
VpdgCH44XiMSUFN9vf3xBk/TIXBsmmLPKZ3qQlCORgKgZZVKiG2fozq6NCTasNH7nG0h+Q8aDnt6
Q7DX3pfeeBwZHrEZE/eZDxofnP2npO2sJMd1tejmn0DTbsmCGpavjl0jSy1c2vmrcy9N98Uux6dG
iPBTTLa4BQyzr0PXQIAPsEohq8tcjeudpZ0SUTXfbs+OqfF1WG+ODOUsG7wNxvh8HLqLKw5b8WXB
GPa1vvb6pnXANcPBKn4bJ1vY/QyulHNtWxvfbjK95teULaBkHCJ8ex90/qH3qh5wr5Yc8klulYyZ
7KN5t4wG3EFmHEgSlO4Fye9bgoNVtM8+mmOXFRgfVbS2HoBz9BCVYAeKl63aRpN9tFM7qEjyKbIJ
wgYFoCsB9GY5NGxQBzHKLd5lQ/TTcWq2Y7W8dgBYSSSpPo29d8cK/0sBGGRRbaF6DHOgQ9RsmnVg
EMgxDg46nASnQuyfmzByg5V0DJoCf1JOEPMwAqHGJKpwBvDW55KOoKrl9jyb+lit98YPeAWFOZRv
oQ+QnTcXVL39ExWoVO9jf5ekWkh0EJqEoAmrqEQX5RL6dxkvgqsAHGbfyUxHn6GgYRhwBrPOXl19
YYQcojD71pT+VQDuts9ImjuroqnaaKwwAsWBVgBPNAp+FWRGIPqwq6gfVtLc2VMoAu+EV2MiKIjU
ee658jxx5YOfkjej3Dnfml8TFbR1GOQYCkQ32L2K+5dIOsNfPvC1G8cO05LSnLtyVnrDitknJ/cv
7tAfWlkfnXwLumXwOR3oVrkQ2QCNn32SgboQheSYFbnh8fZMmxpf78xv3CHiHt6+3BLmiTywB1CG
AtaC5fuq9pCi+rN5aZPc8QhMQ5oGSf3OQtXeuOwihw6JDmrzukCWdTnPpz4akqntzmDG28hKvBtM
A6KTqbfOHJPRUSqNOURNoaieDL04enV4ImD/2Fg47xofnawL6o3xg55MDbb6PrU6yKOH8oBMxO1p
NX3+2uObln1r6LhAMi2tA0C+vLsCIGWHfKDdxj3K1L4WIAJQA03Av6uUkCYRdQxg0GNHn0AJvmGa
d3M2MI0WHXCTZow1GIA1P7rZKe/uePZPIR/d4HHyHm8b6V2/RR9aaGj7amlbDvN3yzOebaD39U+Z
BRuOZWpcCwptHNjVEkoFWWNwFHsfSEsPIn7d8+WODqsJqpgUwFz0KZjD8fGTjUlwXva1rUUECDu1
YD/O+1T5w4d4rE721BzrZTzdbv79NY8Hnj9XJmjGJ8lKe06JP4DE0r1koGq73fT7Jnd0TE21+KFk
ntWlY78kXrMAixUc/HrXM1Lg6Eiaem5zAL3QvD84R7ePD2prA3n3XoaWNW/FXu5GitIlzUs3TOs5
VHcoJz2A8lF9GJeAnlizxSNg6kpzXD4u7hxXWDm2rw5gd6Tl3bp6cBRKfPf59jyYpljz3T7Abbih
EIOWuPnNAb+ENd1wWdPnay5LJT598On/xjXGn/v4NWJfhXNGXNj38Zrfjn7hjh1EwNIhmpMmgOAx
3WIoMNhFx8s4Tec6rQPPcloc1tSjhHTWro/WYTIj9SLorGZd6kzFZemcE56cb7ds8Cmd3zvjVVzE
OWKk5FmSI6lFoizJNokOTSZZ95c3+5QVFqxoXLakrPbvZOx89qMtPMH7W5Sjs3qDKyNQVoMADOa8
KqsTL7+LIp40fKdlNKcdOa4q3RonHTIlfvcaua8D36dD6+gQmGyghE4VzM668KBwT8TedHtCTWbR
nLP2rd6uJDwIhgjd14I/Db6P5jfgdKb1ojlovWTNVMZwn1I++iE4N+UjrLRxKDA1rvlmzCrbFQGC
FxoHV/cBJ5oaHnrbMIalqINbsmVSMengQ12QJXEYQFh467sNNtdFN/Ks57llr1tq9IzDzOw9ZvMj
47vOeo6ObRk9fDXDxTxdnFenfhH8DnbZGw91SIvgA/GGdo24tTqHgThurkRDLNd5uB02BtSBtMNq
lcn6sAaX//32PNi3EemMSU3ZAaOksBjrwj8sfXDcfRjQoSvKdfvGXffRUb6OQh6neNeNLHB0tIo9
lPPkCUyntzxxL0tanExvr3CD++hglSlknMUjWh6wwm3rVdlTsnkjMDWu+Wbl1+4MINVv37Qraz2P
7jyog7Dpz13CI3kRMO7OaUHb8WvWUgDEKqtenpohZrvSi4GjU2z3gKMEpWPNaUjnl7pHzU8ozrcN
bwgtOgRlcYdgGMBamHqAzTm1/5mJLWJqU9PaBpr7bcfnAO5J0DRoEk7bUcvU9DrTb/ZmcHg2qGkk
sLpqXroxf1qWrYBoWCw69AQMTRQMdvAeXF7c7hWbhIe9Yp+xtRMu9M/9kYGfOa34cg1d+rWut8iM
TZ+t7Z1lhBwJKOREymcJ7FIE8Y7hHu9ZIIMSPeqnj7dHYNgu/gMmCR3fmWuErW64w07Xgq+jbl77
4d/bzZvmVfNUWmUOVKIRBiYif0fF7WOL4ct12AiUbEBePmJeEdKr6TlynwdcxTb3IlPz2tVUsdie
vRrNY7uoBqBrWJMs1muMzMku0+hIkZqXfR14cNT12JXHSwL6141JNVhdJzuy5JiNPIPVsWHUtE2Z
025El/dTJY6OAwniADA0GXVpxC7qQ9O82kWXWKhSJNkJ1rltGcNm7a/DehMMcmTgi6CHZWbcFmvn
se0ew/rRL54d53S7B5OBNL8t1FrgxFiXCref3IMjvfEia+K2G3HBtHg056XugvqOaFQpb6q7oJJg
mfq3jvrPwZbQkmketKMvYbLEyzZWJ5IyY3O31C8eTr7w3P/HVqjjPrqWD3MAKpO09rtrFrcfB8EO
fSYeb0/CuqP+BxMYODrqo63GfojWHIes/l2KJgIQ8LnOHlvuHYS0QKcu0s3TmSGa6rgPBLiwmmZs
XWAoTtYgh5NluJWDMMy2DvRAocVoZS4a7906wRbjef8gDHndhjsYFquO9ABnflxDFQ7uMAj76AV9
m4C7Yauk0NT6arE3zlbH4czVmt5r7eAwRxBt2sxBmOyi+7EHCPHUwS5x/xwVFNTuCwgB62S7B9PH
a37slJ1dD2r9+Dn+HaH3N625cD1XZcR+Z7VLgdzMjJqzLr298A3xzdOc17FqFHaH+GrciYfh33V3
QXDDHQ2EX8d9XWj7bj/T/0ul4ObNHVyN+ZNVveKuZtcvt3swmF7HdzhRSQIikDWwhTt9BU/T8qtd
pL9VdW8IcDqsg1llRW0PNsIAcvhsPkcX3GVhp5iFlzj/9/YoDHFBh3GMdc8HaCghfeh8J2DWqCJg
YLx9guCODuHoeAaGuzjo/xZ13TyVtTU9Q16s2kABmmZA89w+p25ou7VKRZ9HUypDSw2nyJHzztOt
zmRd2X0ceai6SaEPnQZsThYaXm7b3RAadBJr6KTVtK76OV0a9owilo95NpwDll/afAsGYTKP5sBF
TtrOJvj6fgpBgS7PHH52++tNq0Zz4InyaJkGOad14x7iqTz6okUhs7fvZOhqzitqf1yqvJlTN56O
KqoPPdtirDJ8uY7bEPZSxVkOozR4cCmFOE4UaP9lp2F0yIasJxxqsdGmreDei+yKdvjMB7Cz3jkh
Hks2gpthZnXoRm+XUwZ6iSalErtJFKJsgFrep9tza1iZOnOQBCdAyyFClpaOT++IkvGh8/wPvBPi
KwnYxhAMW4AO25hxXIghI4gEQOckHpTV5vkMNV7IAJSJsDaGYrLT+v+brR2P1F7FFN6Ugfu5m+3l
2ItowwPeh90Fjk4bZGGql35i8/pANVw6NA5WQ4D2oVI1OdeS0wOkLtXH0f9GfDe9PTWm8ZA/x9P1
GYu7Ihh+3wvWNzcb2fDbTZv8QvNoUs3MIrO7pH3rylM7eVB+tmuaNsWm6oBhR9NJiqLGYtSb6u5v
JJIuWS7vO9L9hWTnmDiL/8qdhSYO3wIPGsaj4zgGSdjUVo7CPc27QMX+yP3l1BfRRoQyNb+O8c3K
KiO7mETndmmcZYlkj9yWh2BvVkUHcgCRk3uVO6mU2s6HhfN/g27ZKs40rCEdxgEl5GFxR9zMciu/
Rw1ScShrvpVMMZll/f+NWZa2H1H6h8aLzj9SYid1UH2t2i1uHUPQcDR/DoKlgj457MJKpGqbJ5yH
crc+gvhmM/tpMo92oGbL3EyxM6i0Lq0USwiutos2ZmWf/tM4Vs6b2a1gnBUmgjqcR6vcRXqNpjXv
zdtwdofOwzWgnT6DXf4hzj7djguG3eB3+HszoyAidXADhsmRhqB5e8TbWzYNqZLPt9s32FunGXI6
SVTRwihh7T+HQEiLvC82Yprh23WSIVoVZWtbaBvZMawWOjZJjLMhjrnp7Y83dbCu0zfGCay4mfj6
8cDNiOEuCB5l/EGoLQyEqfn1/zfNQyLAF51C8xm+Omb0AGTLaH2Y/K03coM/6ZColoLI3F+zNMw/
WQIvNzgg4opk4S2OjdmGkUwzrDlty8vQgQgxsDld8VcpLWDHqo0EiqlpzVlba1ENa9H03GRJgS+2
/a08nyGS6ZCo3OkDf56ESlfGSRme6uY55xtr3jSvmrfiWDDk8Qi4m4g/4JZ6RG4PIYyoXajbwLG1
47Nf+Kqba+DFQEzwiTfB1Ruhm1aNu65d9n/wUCOSSYhlKh3xlh15cTK5L3v8ydYphsJw8AE7X1EE
I0vFkFjYQfzFT8diK+f8/oq3dUDUsgx9bTn4diu31sQ2cU54AUxa4C02X+Xfn15QHPzptoNUBNz9
uGIw+8nvz2vYwa198j/vM5K2x46yBgvN2jyCTpXlh9E5ubZ3pEBd3O7g/aVv6wApd2yV5dgcy9NR
p4h/FnQ8024D6vm+y9o6y5AIWWh5ZY5oAMSPb4MeqfVPt7/7/fOlrZMLgdYRtY0oeUlV9a/f1GdM
LwBXI/mnbMervwVZMllHc15ALnxlzcvvXvjcJJBRTzazMSbraJ47xp0nIy9qU094x5EEB4t5x9vW
MTSt46E8xue6sMM2FV5xscb51MVbMDeDSXRAFEp83QxBQaX+1H3gNv0ILN1BZtH3fV+u7bKSgWMU
PNm4ssPcc1De+dG8z5d0zqC2LodGreLLYUj4kYLTaVZxOuV2cxFLtSEcb7K85rADVjs0vjP1G9U1
ooQYVUwbsChT0+v/b04I/uyxCQUPeOCyqzGRbvmjyYuNXcrUtra5zigOX2rfbdMBNCsoTYDCTCni
fSkeO9IOwyoAPf/gKu971EC/htm4h/jL1uXP9Omaj1p+1jm5GLzvVVwBrOtyCKm0wbd9y1HzURX1
QTWApO57oXKJAv3xxc53sbVD6U3DXpStRQWrpPc9zOIogfxRAHHzapdSK1rXL63gnwjwlmL9sPy6
TUKGm40Qm8zdhiigI6OaRnQz8BHWj6hGwVjPUHQ1NTJLAFHb2pkM86rDo4IFZSQZCea/AS+SlyCI
xBfFabdx1TG1rvlpnIcOU1D3+W7ZwZJEbf9C7GrrLmJqfP3/jadyWtYK8JH514rESmofFVe12idY
hpnVfJWVAwsBisp/jD34KpI5dmKAgppFbuzahiONDpPKgC0uwRPG/65XuM4Avs14Du87qsrD5OzS
9MMgNK91p2qIJ78UP3xgbK6g/Y4vSL7Loxd57fG275rWqOa7kZSiarktfjS0+iLdIfzbJxPUU+eY
bewohgOmjp5SStJS4OH476EK2vuxiL3TtEROYg2sOERtyVH7U2zxXhimRUdRgZfAY56NzkAl89x2
9aEJ/XtF/ftQ7gQN2/+BU1lyKHo6FT9dAbre3ivYySn7r7fnw+AVOqNPPYK6qSoV/dlR6CHMgGon
s3LpxmybWtcceoxQj+a2iHc2KPBnBlqAfEQm8PanG06bOqrKDiDm7fl5+4Jl9Hlq+QFanSkyzkiU
F5+KuTpwayvta5pmzbsR4SYrCEP54sWqTIbZuS8spJltUJniRLdx6l+3mP+CEexA25DnYHGQ73fl
ixzd55Z/lUGf+syCOIGFFdu9uKAGHIstfRuTm2i+Xuc9xKlwCn0hQ3B0wu4SM/bD79xUjdklHsTG
hdK0AjR/F90imO1y8hJ09FiVVpl4KCvfsJhhDDr+Ko99MFDNkrxASvqAzehxzP2UlM6zhCda2dZt
3rDQdMoeZE4cArpH8RLn0Ssj4p5BBBZEbg8yIK+gK7ioZutd3hAedURW0No97vWq/tlB7tI/T6OM
vqqpH8tjQHjPNuxm6mVd5m+2wpB7PZgZY+e77zYj5L398glEkFkyhna9AYw3zLuO0motwmOE+Ppn
2zlQVPWhpGfnNDzcdn3TxK+9vhnA4FIXD8K0/oncyIMfO3YCjnzkFkX/qyyLi1fU+2Cyts7XE3Np
YYPqux+xkzVH2kLLmoqtTd3whGX7mssjjTB3cVVUP8su+BTZ81dKm/O6stZVBdKhL6HPTixjqM7x
9+WOfM3v8WbsV8VI+E/qkw51XXx4jDLX2ph208rS3J1NpbDtTAhQeXAv8XkVHUpkCJOy7LfO0L9T
6u/ESR20ZdfcBtTDi39MUXUKvA+idf/NgvARcqiXHMGMQONYMv+ZZd1T62+xfBgWtA7fkpADC+O1
17biIoHoUn2s53qX9EZg6/gt6M8ALZOR5TvzBSWvUTjlz14IhbMDg7TPBy9obOuv275j2Mt0vInb
2VFf8mX+VXmsS6Q1FWfonLvnaODAwaFa8bSrHx0zJkuFNTA12XfkPnmYRqED+aKkIVUp7ruhiaCw
zPBQtXHFN0QEnSjIa0MJlV03+wW0fNUflMo/5UXDjtAayb+2shrzg3I2M4Cm3rT4Q8eY1lbbt3/n
1nhZj33UGp6kgr6s/UVgKd62oGnJaaeOkluhxZ0u/gX8gn/wrJylfonLxb7WtdgzTr7kqvFQojOW
LxBwtxPQv8/p7cZNBtKizAhYvkQdb/SLev/D3dUst40c4VdB+ZQcRBMAQYKpXVeJlCzL+oksyt7K
XlxDcpYcEwQo/FCmUqnKa+ScUw655Q38JnmSfA1wLM6QEinNZKXdqi1vSaQ+NHpm+r97mqc3ezcf
ipv5OUb4vcuu5x/2MA/n4cfcs5f16UHzvN2afA5vw5/qjcVPGe6+7ly30w8Ywj86uI4+b1mGMrm5
QeDodWZTjKAoZo3Pe/2vbuJGuKUPAyLdevc6nHwpFp3G4ivmkLzNgnAe9Rqfr/cWfkegsnSvk4bp
Tdv/mLUW8fVbt8jnkxtcwbr4mvgnwq9P2hCLYSDcq4d5cc9u0cvVvlx/zmEyTG767te0eXT92f18
1JqJm0pqvB58/dOIJxfV62ZvfsDPg2S2SMVonGs/vrlKpvjvB/qb799R/+LNEU/O2ZRn+peUvwHu
8rkHLGfKD4dxLvLFh4Kni0ueFVH+8KcVhXgBArpIRJxfJWsQO32pfI97gRxe0nW1mPEfXw1wTWNO
9I1EEr9afnQ8/PEVbZzXa0DlyzwEEDG8czEEcqNVC8JWvVVvNANcUh22cXyiJB4tP3YbNRdzYMLQ
b2DGHqZL4WM8b4WX97FgjagNbHr4Ow+9QMWckgMQJkYc2POCGg0Nr/tNv9VsBz7l6ldZ4DdqjXbd
DcOgjdml5Xjxl8UCkhJGLGh6taDV8BBKqgdthGfrEP8rHNhrN2sUn6xjslgzDIIGBTpeFgsoAGnG
gkYtcNthgO403MRV1zeB16x5oRe28UE79BoelRi9LA7QvQFGHGhgkb1GiFRaM0DxbotecWUTeLVG
EPrtZtt1m56LXB5c1pfFAcpdGnEgcGt4L7xfq4mt7rdpNM0KB9x6zcckMTdoNhqh32xQseTL4gDF
BM044NfQ5RzibtcAdRrY7ioH9kJogzBsBZ6PPYIySCoieVksKBv6jXiw1/BrEAQ47X673cT/NWno
tuo1OiYYrNWu16td8rJ4gC1quA/cmh80gzZmzXr0pgEVwysnwa+F9RAaM6zjJoE2TRh7YSygK5yN
tgF0YujDUwwbbsOvN5vUt7LKgmathd9DYHrwodsYbf3yWAAtbsQCaIQQOwBbvNQHOPcKC8IaBABO
CJrZfFhHjaUO3sk23OFL323o7lhEw9LEFjxbsdO3fkGal+sAKxY07nxAPlr5KtncFfidDf5GMcFL
A3jlQ2kQl09a/vnyFdcfrjxLvpf85TvBUwZnHt0U5JYsCSUH58dXHR6JW75q/tOEwjsy1vyE76v/
ECouN86ZcykGTGKRWU1tqKbIh5HTY9GcDZNUghE0JRRNoY8KlvMpixSaqTjNFPhdEg+LlGUSqXQx
SA2aAp+DwSkbFQrFLpVCmCJfsJhNVVgqh3oYdtPu/O7Xre9Z6RlXvvvjP19SQ9z0/AA3NMn9vnpi
AH5H9JYD98B3q0jACtKvczq7WIahsgzkl92R8bTTeZRyHkcsHkooYiEV0pkCn/GvYpBInHKbU0bW
FLbHEBFxLiDFUu6AbOcM18FzKE4JXW4BGwfqYyxyPnR6OSSBcly9hgXZ1QUjUhY5+1OeaqKx0hj3
cwrE7CZ4WSr6fc4U1qCA10e4BcmMe1eiwn++A9xooenA+ACv0v//05hsnGJDSmaWuxyRgntZu+vK
LWYoNJc4hEr5YFPUI3bLsJ1TMZNYJb1UjW4KfZxqu4w6gYxBs5TxSOKUtFLzkjFsyq4lSglKprwp
6PskHWosIPfdFPakuGEilzgltdT2bAp7yvssVkWma0OZ/Hmq8YAKWUyJ/YA4eCphShZQob0pao8V
Q+Hsp6wvFJ1ajvI1BkeyQUUlD9YUdamQiGbncCrSNb1kw1r/iWe502HxRNJLHPeo5sGU/L/wKVck
pUfjkUxRjxIYL847XiZ3JBzRjHCzDaF5VcR95zgjC0kRyLiix3VblM0wfYP9fuGcFZmyX5boFjbN
Xy8Pe4eXnw4P/ubQ0vI0dnr67mxhbEIduQnE5JClgJ9NnvbDr7WqXQ/Jk4Tr/OuY95gh1zY2Dl6e
db8fQ8oNcs0UDLYbss+3Eojb4D7LXRwtbJAY+2ktqqEuQzKArbrlO0qU5Jkcsf1fdIsduS39wCxf
eUeDb/Pql1tdO4iPxM00PeTSjAr1aD8OES37yUyJEbn1gGKXJqDnSZqPN7pCpS9vhL1fZORoaXxA
UM6QEb2k2EyzD1NqzUZ7NJOZtnKIFQdhk1LlGCHo+tUt1CrPi7sU/nO7cNWe2EU0rBD9Wzj6EQxn
dSutLfXKG+18+hHBTBUDAIm2exd3V1Ta+CqtVM1hCosg8UgUUwlUmodrx//xPOgkGRhbRnTe8fSW
j5K5iBWW0FQXC8QzzbNeF4hPIL6IRgi2KOT6Fsg94PGUpYopbsNmPk65HvGjzK4pcw+zPNEOB913
bQrbveWDscpbShSZwr4Va2HP7WYvDBYUVD2U7XjL0oRvchgQkzanGWGWgaJ8qSrDlBNHog8FqTnZ
bQsrd4SatzjjC0kiyYrtmYPtPD7iKQINKqwNPiAUrnKXZgaYcrebJiiGU0SDS8NDTHHfFTFkjsIE
VM2Y4x4P1oQDvEILuDmLVGpdC1x4z1Ntg5XDs0yZ+x4xhTO2UOMVrg0NdMryubYbqNTXlGD06YwL
3TRx1+3y4s5G3NGM6EXJnE10kn0bJEOu5zxGUEKLoFPFuzFDiq982k+KdCSxSPq41I1gCo37rIfg
iQQqcandxRw3ZlrGjPqzjGFJtkuYktimhdU75/mYp+thMWqjNqUY7uANU2WFDdWMinAtz+naiN9d
wHktRkxNVNjIoF4m0HLqwcONvubspRPNdWAqSjZdt14pNVMRK2lfXPtpAXqmpdnKCwmNCZ4zOHTp
UNJHp8OjUYLGwDd8qCoPz0aWqXcj8tvq1EkaK5ItHOiPE8pkKsalZ0N/LLMWJ7hpdJiobuN61Kx4
tHr6BONqgH2H5jFFYqC+VrJoY4vDThn0sySGguKjVN3QNryaHk/1zBPNKDDdeMhUcCf5BcaLkmpB
zMhGOrKK052xAR/qnh7u7LNhz50kWTJXuE1tIc31YJ2+U54vDE7B399jpGuEwhTFbrAgxvfjEZSw
3OYkuyx4LJ0EcwtRHLUKS80FpmepAyWpnCIawGwMWqRFPBQSiFhAnQ6msN0xU7SYDcl9ydFjHokB
yRMYe04XbVvK0WxYELElqPOHg8vuHyUXiCdWSqxQ1JomapkDdVgb8zqZJmmSSSAily7zMIYFQFkR
VqaXYkeyXyKXz7HgGXXZjDufeDpUdD2NZzB9g4MvAh5XrmxuGv1hins4WsxyCUNsoLkxxqDXKPFN
IOIi56iA4aOID2pAM35AKvJUhbWh4Q/zsUhmqmSmEU2m5F7hhB+xqWaU0BA7U+Qj1lcPIV1Fagw6
1iT+dhNhh8Di2kYo552a0tr99p+cO8P//v0fx3OMkFXOnWtDU53weKHs3w1p3uLRpvWp6OsmAG58
N1+6U44hMmNFk8DEs4Ar+hoXaLKF6eKdoeh6xDIU10sskkDl/Urm0Iskp3uLKqAS14rbgr6FG0UK
o6dQPsXAG0IWXaJUtFo4x2dQpQM96mVB+p6xAvJXj5+gtVS+gQEfkluSkyg7l1glN2yk0M4FrG4F
1YZoL1FVjeHaSKFVenOvI7KMFQrV6wUQjxc/l7Dp1X4Hr27BBVnWbazV8Hg2kic9ihaooUD0MkvW
PH3L9ajfgTmnPNEiNK4Fzd9DnFGvj7FRv90rtJLosqvdVGheJaoT4vkWjnTv2z8TB4NAvv2rrEC4
SL/9Ox4Itc7Jo2uVjKkvYqFV9njU/GqMy+JbXdihsdIc+ONo7RTayFd1inSC+g7nLcsUQ8CzkftB
N6PQ7FjPSr8hwgyoZFSUILpzzZn885rd7dnI0fwspn3Wv1HUlGejJL+Soevn20byBwOFnCuYL0o+
Jdje9fB8AUCPrO3fYQTwlxF8LIHmXSUIZkEI7iOH0WfiiwocmJ+j/RQtBqqhY8FERTfEKGJDno0l
hWTv0R1dplL7bMGowEsClbA2CB4X+qJZUDEdBC65Ivto3p4pC7oQfclQXTMbCqaXCucUbSyKW2zD
e0VDsRpqtqGx0BU+ck7on97+pWRq6VXYMHmPY6RruGZ2lPc6ma4ekNWlQ2myJP/p1u57NlNFg2uj
fepkkY5wlYZ2Mly6D9KUDVVe7CTRwn2u75pjV7p2A7aFI32CjlBcGLHGEgvn+pSpEXLXRpYDmUeW
rB0RmhlnuoLI9CIzpe1lGzbjGYuGYq42kLtNC7oOwGyhn2kbgfFzPlM9WJfudjBl8AVLkTaONlXG
YraLDfzJmqni2ihivcB0GDGbIUOQSSpLPV23sOt6KIpgM4gNBZmmK5my+2rMhF7t5NHVrsbA7ItY
57RnIzV6xQRCPpLEysayQTFcTTILdTHn2ZBIH2/7fAM7bJQZfhI8x+AVhR82RN1xjhT0bHkQV9Hd
ABMa5S+err1PiphlY3hxVdesBCytmVbDhl/bm6H3OVpskiW+S7MjjHf5mRgOUUhzyLJcghH91WSK
+9EhIXaqK+qNxSSB1t3AInS3tlo2AjelfmDOCcLgETJP2YQtaArTcKQIG/TBNXHZgnzJp6/6lUBS
fA+pHTWf0fLamPJmwSZEZHXCJoVc89cHgiULuDnC+YB6CqYEkTBQruXZCJwfJJNh4rxGPGIC70+o
Q5DarSbm1VoIsZ2wQqRC6fJx6+gAb9HASVN5fcH2IrE3QAPNXpYVEq88jNUzLKw96j5HG5AtyJJT
NsvHmjVSkb3VZHi+eND3ETumMaHVV6CT+VCHvfKsQ7SbVh3523Pe+2nRZ8rqyR+eLgzQziwwiayM
pXdY2kciQIKWal3+YPKEUSEitZTMht1E1GKenGLq2ahrpOqKDhtjjpoCbcOvPWdzhgTcBl1iw/3s
sgWq0KXYlQtXKUP509OXsavtPRtp6oNkihi9Om3QhtUhcTdXZtlw6TCLTR/xZqNB4S1gcXsDRhoO
MSitULNaNjK17zCjSAkMYoqI+d54j8OiLaNrY8LNkh1nuK4H+0TP4tuo5KOy8YwStorx6NoYonOB
lso8oWmaisXj2Rji1cudE5HnWSm2z/lcqKLKhm9QTe87LQZqpMWzImLReCKGbFiSf5X0mZYnttG9
dwVfsuJPF3szyTbJRYxtNt/8WItPAr2+mHWI/GtZfltJh7U4hI0apw5KZUQ2xiPTkdgo7D0b5+Jj
78EnWMjjd5KYaQV2no1xsF2MbEXoUa5racTYcDB6TLW9vJYFk786ZIcY/4BsdaEeYhtlPxU+LCUU
hUd8uljlSmCn2gXb/ozhAWoPFU2DtuBU4GxVwn+VcB9j17e6QqsG+Z2Nvem3K2OkN1rmO32+dP6q
3UYDaxSopUcAC//OR/zNDbXdOJ1ney/iJpb/OuPHquk+v8OFSEe0jdTUpo1QWgdpFa3j3UYrWidl
t2qNiI06sC6C/Up8zEZorJtEiV5XbyOQeziARa+OPrcxYbmyj6kpQquwt1Hd85ZFE8pLbDKc6ILy
O1H2xHHWBUoqlGADQmnmsD1EURGLV7aGa2OiC6XFEClRdKgbBuYUX/BUjfbZaLr4mBY6sZ6NE/IJ
ZbO3mOKtLJy3vVfr+dTApnFspkph9W2Wyn31V9LgKE0H5VnyE/nLh+YT4TY72PgKo22kXy+LTMtF
l9famB5n8rfU+UGY7r/tcGxi2g7GwaY/WzHTlsHXQcRZ+uZ/AAAA//8=</cx:binary>
              </cx:geoCache>
            </cx:geography>
          </cx:layoutPr>
        </cx:series>
      </cx:plotAreaRegion>
    </cx:plotArea>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3.5 - Content Analysis'!A1"/><Relationship Id="rId13" Type="http://schemas.openxmlformats.org/officeDocument/2006/relationships/hyperlink" Target="#'5.2 - Database PCFCs'!A1"/><Relationship Id="rId18" Type="http://schemas.openxmlformats.org/officeDocument/2006/relationships/hyperlink" Target="#'0 - Overview thesis'!A2"/><Relationship Id="rId26" Type="http://schemas.openxmlformats.org/officeDocument/2006/relationships/hyperlink" Target="#'6.3 - Survey Results'!A2"/><Relationship Id="rId3" Type="http://schemas.openxmlformats.org/officeDocument/2006/relationships/hyperlink" Target="#'1.2 - PFCs Analysis'!A2"/><Relationship Id="rId21" Type="http://schemas.openxmlformats.org/officeDocument/2006/relationships/hyperlink" Target="#'6.2 - Evaluation of Responses'!A2"/><Relationship Id="rId7" Type="http://schemas.openxmlformats.org/officeDocument/2006/relationships/hyperlink" Target="#'3.3 - Interview Protocols'!A1"/><Relationship Id="rId12" Type="http://schemas.openxmlformats.org/officeDocument/2006/relationships/hyperlink" Target="#'5.1 - List of PCFCs'!A1"/><Relationship Id="rId17" Type="http://schemas.openxmlformats.org/officeDocument/2006/relationships/hyperlink" Target="#'8.3 - Top Calculators'!A2"/><Relationship Id="rId25" Type="http://schemas.openxmlformats.org/officeDocument/2006/relationships/hyperlink" Target="#'8.1 - The Benchmark'!A2"/><Relationship Id="rId2" Type="http://schemas.openxmlformats.org/officeDocument/2006/relationships/hyperlink" Target="#'1.1 - List of PFCs'!A2"/><Relationship Id="rId16" Type="http://schemas.openxmlformats.org/officeDocument/2006/relationships/hyperlink" Target="#'8.2 - Benchmark Analysis'!A2"/><Relationship Id="rId20" Type="http://schemas.openxmlformats.org/officeDocument/2006/relationships/hyperlink" Target="#'5.3 - PCFCs General Analysis'!A2"/><Relationship Id="rId1" Type="http://schemas.openxmlformats.org/officeDocument/2006/relationships/image" Target="../media/image1.png"/><Relationship Id="rId6" Type="http://schemas.openxmlformats.org/officeDocument/2006/relationships/hyperlink" Target="#'3.4 - Preliminary Work Analysis'!A2"/><Relationship Id="rId11" Type="http://schemas.openxmlformats.org/officeDocument/2006/relationships/hyperlink" Target="#'4.2 - Legend MB'!A1"/><Relationship Id="rId24" Type="http://schemas.openxmlformats.org/officeDocument/2006/relationships/hyperlink" Target="#'9 - Scoring Calculator'!A2"/><Relationship Id="rId5" Type="http://schemas.openxmlformats.org/officeDocument/2006/relationships/hyperlink" Target="#'3.1 - Interviews'!A2"/><Relationship Id="rId15" Type="http://schemas.openxmlformats.org/officeDocument/2006/relationships/hyperlink" Target="#'7.1 - MB (V3)'!A1"/><Relationship Id="rId23" Type="http://schemas.openxmlformats.org/officeDocument/2006/relationships/hyperlink" Target="#'5.4 - PCFCs Correlations'!A2"/><Relationship Id="rId10" Type="http://schemas.openxmlformats.org/officeDocument/2006/relationships/hyperlink" Target="#'4.1 - MB (V2)'!A1"/><Relationship Id="rId19" Type="http://schemas.openxmlformats.org/officeDocument/2006/relationships/hyperlink" Target="#'3.2 - Guiding Questions'!A1"/><Relationship Id="rId4" Type="http://schemas.openxmlformats.org/officeDocument/2006/relationships/hyperlink" Target="#'2 - MB (V1)'!A1"/><Relationship Id="rId9" Type="http://schemas.openxmlformats.org/officeDocument/2006/relationships/hyperlink" Target="#'3.6 - Findings Content Analysis'!A1"/><Relationship Id="rId14" Type="http://schemas.openxmlformats.org/officeDocument/2006/relationships/hyperlink" Target="#'6.1 - User Survey'!A2"/><Relationship Id="rId22" Type="http://schemas.openxmlformats.org/officeDocument/2006/relationships/hyperlink" Target="#'7.2 - PCFCs Scores'!A1"/><Relationship Id="rId27"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3.xml.rels><?xml version="1.0" encoding="UTF-8" standalone="yes"?>
<Relationships xmlns="http://schemas.openxmlformats.org/package/2006/relationships"><Relationship Id="rId8" Type="http://schemas.openxmlformats.org/officeDocument/2006/relationships/hyperlink" Target="#'0 - Overview thesis'!A2"/><Relationship Id="rId3" Type="http://schemas.openxmlformats.org/officeDocument/2006/relationships/chart" Target="../charts/chart3.xml"/><Relationship Id="rId7" Type="http://schemas.microsoft.com/office/2014/relationships/chartEx" Target="../charts/chartEx2.xml"/><Relationship Id="rId12" Type="http://schemas.microsoft.com/office/2014/relationships/chartEx" Target="../charts/chartEx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microsoft.com/office/2014/relationships/chartEx" Target="../charts/chartEx4.xml"/><Relationship Id="rId5" Type="http://schemas.openxmlformats.org/officeDocument/2006/relationships/chart" Target="../charts/chart5.xml"/><Relationship Id="rId10" Type="http://schemas.microsoft.com/office/2014/relationships/chartEx" Target="../charts/chartEx3.xml"/><Relationship Id="rId4" Type="http://schemas.openxmlformats.org/officeDocument/2006/relationships/chart" Target="../charts/chart4.xml"/><Relationship Id="rId9"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5.xml.rels><?xml version="1.0" encoding="UTF-8" standalone="yes"?>
<Relationships xmlns="http://schemas.openxmlformats.org/package/2006/relationships"><Relationship Id="rId3" Type="http://schemas.openxmlformats.org/officeDocument/2006/relationships/hyperlink" Target="#'3.3 - Interview Protocols'!A2"/><Relationship Id="rId2" Type="http://schemas.openxmlformats.org/officeDocument/2006/relationships/hyperlink" Target="#'3.2 - Guiding questions'!A2"/><Relationship Id="rId1" Type="http://schemas.openxmlformats.org/officeDocument/2006/relationships/hyperlink" Target="#'0 - Overview thesis'!A2"/><Relationship Id="rId6" Type="http://schemas.openxmlformats.org/officeDocument/2006/relationships/hyperlink" Target="#'3.5 - Content Analysis'!A2"/><Relationship Id="rId5" Type="http://schemas.openxmlformats.org/officeDocument/2006/relationships/hyperlink" Target="#'3.6 - Findings Content Analysis'!A2"/><Relationship Id="rId4" Type="http://schemas.openxmlformats.org/officeDocument/2006/relationships/hyperlink" Target="#'3.4 - Preliminary Work Analysis'!A2"/></Relationships>
</file>

<file path=xl/drawings/_rels/drawing6.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7.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8.xml.rels><?xml version="1.0" encoding="UTF-8" standalone="yes"?>
<Relationships xmlns="http://schemas.openxmlformats.org/package/2006/relationships"><Relationship Id="rId2" Type="http://schemas.openxmlformats.org/officeDocument/2006/relationships/hyperlink" Target="#'3.3 - Interview Protocols'!F8"/><Relationship Id="rId1" Type="http://schemas.openxmlformats.org/officeDocument/2006/relationships/hyperlink" Target="#'0 - Overview thesis'!A2"/></Relationships>
</file>

<file path=xl/drawings/_rels/drawing9.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10.xml.rels><?xml version="1.0" encoding="UTF-8" standalone="yes"?>
<Relationships xmlns="http://schemas.openxmlformats.org/package/2006/relationships"><Relationship Id="rId3" Type="http://schemas.openxmlformats.org/officeDocument/2006/relationships/hyperlink" Target="#'4.1 - MB (V2)'!A2"/><Relationship Id="rId2" Type="http://schemas.openxmlformats.org/officeDocument/2006/relationships/hyperlink" Target="https://miro.com/app/board/o9J_l_0Yyuo=/?invite_link_id=635018918922" TargetMode="External"/><Relationship Id="rId1" Type="http://schemas.openxmlformats.org/officeDocument/2006/relationships/hyperlink" Target="#'0 - Overview thesis'!A2"/></Relationships>
</file>

<file path=xl/drawings/_rels/drawing11.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12.xml.rels><?xml version="1.0" encoding="UTF-8" standalone="yes"?>
<Relationships xmlns="http://schemas.openxmlformats.org/package/2006/relationships"><Relationship Id="rId3" Type="http://schemas.openxmlformats.org/officeDocument/2006/relationships/hyperlink" Target="#'9 - Scoring Calculator'!A2"/><Relationship Id="rId2" Type="http://schemas.openxmlformats.org/officeDocument/2006/relationships/hyperlink" Target="#'7.1 - MB (V3)'!A2"/><Relationship Id="rId1" Type="http://schemas.openxmlformats.org/officeDocument/2006/relationships/hyperlink" Target="#'0 - Overview thesis'!A2"/></Relationships>
</file>

<file path=xl/drawings/_rels/drawing13.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14.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15.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hyperlink" Target="#'0 - Overview thesis'!A2"/><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2" Type="http://schemas.openxmlformats.org/officeDocument/2006/relationships/hyperlink" Target="#'7.1 - MB (V3)'!A2"/><Relationship Id="rId1" Type="http://schemas.openxmlformats.org/officeDocument/2006/relationships/hyperlink" Target="#'0 - Overview thesis'!A2"/></Relationships>
</file>

<file path=xl/drawings/_rels/drawing17.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18.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2.xml"/><Relationship Id="rId2" Type="http://schemas.openxmlformats.org/officeDocument/2006/relationships/hyperlink" Target="#'6.2 - Evaluation of Responses'!A286"/><Relationship Id="rId1" Type="http://schemas.openxmlformats.org/officeDocument/2006/relationships/hyperlink" Target="#'0 - Overview thesis'!A2"/><Relationship Id="rId6" Type="http://schemas.openxmlformats.org/officeDocument/2006/relationships/chart" Target="../charts/chart21.xml"/><Relationship Id="rId5" Type="http://schemas.microsoft.com/office/2014/relationships/chartEx" Target="../charts/chartEx6.xml"/><Relationship Id="rId4"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hyperlink" Target="#'7.1 - MB (V3)'!A2"/><Relationship Id="rId1" Type="http://schemas.openxmlformats.org/officeDocument/2006/relationships/hyperlink" Target="#'0 - Overview thesis'!A2"/></Relationships>
</file>

<file path=xl/drawings/_rels/drawing20.xml.rels><?xml version="1.0" encoding="UTF-8" standalone="yes"?>
<Relationships xmlns="http://schemas.openxmlformats.org/package/2006/relationships"><Relationship Id="rId2" Type="http://schemas.openxmlformats.org/officeDocument/2006/relationships/hyperlink" Target="#'4.2 - Legend MB'!A2"/><Relationship Id="rId1" Type="http://schemas.openxmlformats.org/officeDocument/2006/relationships/hyperlink" Target="#'0 - Overview thesis'!A2"/></Relationships>
</file>

<file path=xl/drawings/_rels/drawing21.xml.rels><?xml version="1.0" encoding="UTF-8" standalone="yes"?>
<Relationships xmlns="http://schemas.openxmlformats.org/package/2006/relationships"><Relationship Id="rId1" Type="http://schemas.openxmlformats.org/officeDocument/2006/relationships/hyperlink" Target="#'0 - Overview thesis'!A2"/></Relationships>
</file>

<file path=xl/drawings/_rels/drawing22.xml.rels><?xml version="1.0" encoding="UTF-8" standalone="yes"?>
<Relationships xmlns="http://schemas.openxmlformats.org/package/2006/relationships"><Relationship Id="rId3" Type="http://schemas.openxmlformats.org/officeDocument/2006/relationships/hyperlink" Target="#'7.1 - MB (V3)'!A2"/><Relationship Id="rId2" Type="http://schemas.openxmlformats.org/officeDocument/2006/relationships/hyperlink" Target="#'4.2 - Legend MB'!A2"/><Relationship Id="rId1" Type="http://schemas.openxmlformats.org/officeDocument/2006/relationships/hyperlink" Target="#'0 - Overview thesis'!A2"/><Relationship Id="rId4" Type="http://schemas.openxmlformats.org/officeDocument/2006/relationships/chart" Target="../charts/chart23.xml"/></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0 - Overview thesis'!A2"/><Relationship Id="rId1" Type="http://schemas.openxmlformats.org/officeDocument/2006/relationships/chart" Target="../charts/chart24.xml"/></Relationships>
</file>

<file path=xl/drawings/_rels/drawing24.xml.rels><?xml version="1.0" encoding="UTF-8" standalone="yes"?>
<Relationships xmlns="http://schemas.openxmlformats.org/package/2006/relationships"><Relationship Id="rId2" Type="http://schemas.openxmlformats.org/officeDocument/2006/relationships/hyperlink" Target="#'7.2 - PCFCs Scores'!A2"/><Relationship Id="rId1" Type="http://schemas.openxmlformats.org/officeDocument/2006/relationships/hyperlink" Target="#'0 - Overview thesis'!A2"/></Relationships>
</file>

<file path=xl/drawings/_rels/drawing25.xml.rels><?xml version="1.0" encoding="UTF-8" standalone="yes"?>
<Relationships xmlns="http://schemas.openxmlformats.org/package/2006/relationships"><Relationship Id="rId2" Type="http://schemas.openxmlformats.org/officeDocument/2006/relationships/hyperlink" Target="#'4.2 - Legend MB'!A2"/><Relationship Id="rId1" Type="http://schemas.openxmlformats.org/officeDocument/2006/relationships/hyperlink" Target="#'0 - Overview thesis'!A2"/></Relationships>
</file>

<file path=xl/drawings/drawing1.xml><?xml version="1.0" encoding="utf-8"?>
<xdr:wsDr xmlns:xdr="http://schemas.openxmlformats.org/drawingml/2006/spreadsheetDrawing" xmlns:a="http://schemas.openxmlformats.org/drawingml/2006/main">
  <xdr:twoCellAnchor editAs="oneCell">
    <xdr:from>
      <xdr:col>5</xdr:col>
      <xdr:colOff>776290</xdr:colOff>
      <xdr:row>5</xdr:row>
      <xdr:rowOff>35718</xdr:rowOff>
    </xdr:from>
    <xdr:to>
      <xdr:col>6</xdr:col>
      <xdr:colOff>631553</xdr:colOff>
      <xdr:row>8</xdr:row>
      <xdr:rowOff>72299</xdr:rowOff>
    </xdr:to>
    <xdr:pic>
      <xdr:nvPicPr>
        <xdr:cNvPr id="2" name="Grafik 1">
          <a:extLst>
            <a:ext uri="{FF2B5EF4-FFF2-40B4-BE49-F238E27FC236}">
              <a16:creationId xmlns:a16="http://schemas.microsoft.com/office/drawing/2014/main" id="{E1482F91-4F78-4C20-9EF2-F11EFC6622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933071" y="881062"/>
          <a:ext cx="986357" cy="715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156236</xdr:colOff>
      <xdr:row>8</xdr:row>
      <xdr:rowOff>137318</xdr:rowOff>
    </xdr:from>
    <xdr:to>
      <xdr:col>3</xdr:col>
      <xdr:colOff>2676236</xdr:colOff>
      <xdr:row>8</xdr:row>
      <xdr:rowOff>425318</xdr:rowOff>
    </xdr:to>
    <xdr:sp macro="" textlink="">
      <xdr:nvSpPr>
        <xdr:cNvPr id="13" name="Rechteck: abgerundete Ecken 12">
          <a:hlinkClick xmlns:r="http://schemas.openxmlformats.org/officeDocument/2006/relationships" r:id="rId2"/>
          <a:extLst>
            <a:ext uri="{FF2B5EF4-FFF2-40B4-BE49-F238E27FC236}">
              <a16:creationId xmlns:a16="http://schemas.microsoft.com/office/drawing/2014/main" id="{D34A35F9-30FB-45D5-A23B-3781233BD82A}"/>
            </a:ext>
          </a:extLst>
        </xdr:cNvPr>
        <xdr:cNvSpPr/>
      </xdr:nvSpPr>
      <xdr:spPr>
        <a:xfrm>
          <a:off x="8931142" y="1661318"/>
          <a:ext cx="2520000" cy="288000"/>
        </a:xfrm>
        <a:prstGeom prst="roundRect">
          <a:avLst/>
        </a:prstGeom>
        <a:solidFill>
          <a:schemeClr val="accent2"/>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1.1</a:t>
          </a:r>
          <a:r>
            <a:rPr lang="de-DE" sz="1000" baseline="0"/>
            <a:t> - List of PFCs</a:t>
          </a:r>
          <a:endParaRPr lang="de-DE" sz="1000"/>
        </a:p>
      </xdr:txBody>
    </xdr:sp>
    <xdr:clientData/>
  </xdr:twoCellAnchor>
  <xdr:twoCellAnchor>
    <xdr:from>
      <xdr:col>3</xdr:col>
      <xdr:colOff>156236</xdr:colOff>
      <xdr:row>9</xdr:row>
      <xdr:rowOff>136008</xdr:rowOff>
    </xdr:from>
    <xdr:to>
      <xdr:col>3</xdr:col>
      <xdr:colOff>2676236</xdr:colOff>
      <xdr:row>9</xdr:row>
      <xdr:rowOff>424008</xdr:rowOff>
    </xdr:to>
    <xdr:sp macro="" textlink="">
      <xdr:nvSpPr>
        <xdr:cNvPr id="14" name="Rechteck: abgerundete Ecken 13">
          <a:hlinkClick xmlns:r="http://schemas.openxmlformats.org/officeDocument/2006/relationships" r:id="rId3"/>
          <a:extLst>
            <a:ext uri="{FF2B5EF4-FFF2-40B4-BE49-F238E27FC236}">
              <a16:creationId xmlns:a16="http://schemas.microsoft.com/office/drawing/2014/main" id="{9D1532BF-1FB7-4DA9-A037-9C9F27128FDF}"/>
            </a:ext>
          </a:extLst>
        </xdr:cNvPr>
        <xdr:cNvSpPr/>
      </xdr:nvSpPr>
      <xdr:spPr>
        <a:xfrm>
          <a:off x="8931142" y="2207696"/>
          <a:ext cx="2520000" cy="288000"/>
        </a:xfrm>
        <a:prstGeom prst="roundRect">
          <a:avLst/>
        </a:prstGeom>
        <a:solidFill>
          <a:schemeClr val="accent2"/>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1.2</a:t>
          </a:r>
          <a:r>
            <a:rPr lang="de-DE" sz="1000" baseline="0"/>
            <a:t> - PFCs Analysis</a:t>
          </a:r>
          <a:endParaRPr lang="de-DE" sz="1000"/>
        </a:p>
      </xdr:txBody>
    </xdr:sp>
    <xdr:clientData/>
  </xdr:twoCellAnchor>
  <xdr:twoCellAnchor>
    <xdr:from>
      <xdr:col>3</xdr:col>
      <xdr:colOff>156236</xdr:colOff>
      <xdr:row>10</xdr:row>
      <xdr:rowOff>133389</xdr:rowOff>
    </xdr:from>
    <xdr:to>
      <xdr:col>3</xdr:col>
      <xdr:colOff>2676236</xdr:colOff>
      <xdr:row>10</xdr:row>
      <xdr:rowOff>421389</xdr:rowOff>
    </xdr:to>
    <xdr:sp macro="" textlink="">
      <xdr:nvSpPr>
        <xdr:cNvPr id="16" name="Rechteck: abgerundete Ecken 15">
          <a:hlinkClick xmlns:r="http://schemas.openxmlformats.org/officeDocument/2006/relationships" r:id="rId4"/>
          <a:extLst>
            <a:ext uri="{FF2B5EF4-FFF2-40B4-BE49-F238E27FC236}">
              <a16:creationId xmlns:a16="http://schemas.microsoft.com/office/drawing/2014/main" id="{74EF1F65-8F62-4D11-83C3-BB15B0AF4644}"/>
            </a:ext>
          </a:extLst>
        </xdr:cNvPr>
        <xdr:cNvSpPr/>
      </xdr:nvSpPr>
      <xdr:spPr>
        <a:xfrm>
          <a:off x="8931142" y="3300452"/>
          <a:ext cx="2520000" cy="288000"/>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2 - Morphological</a:t>
          </a:r>
          <a:r>
            <a:rPr lang="de-DE" sz="1000" baseline="0"/>
            <a:t> Box (Version 1)</a:t>
          </a:r>
          <a:endParaRPr lang="de-DE" sz="1000"/>
        </a:p>
      </xdr:txBody>
    </xdr:sp>
    <xdr:clientData/>
  </xdr:twoCellAnchor>
  <xdr:twoCellAnchor>
    <xdr:from>
      <xdr:col>3</xdr:col>
      <xdr:colOff>154649</xdr:colOff>
      <xdr:row>11</xdr:row>
      <xdr:rowOff>132080</xdr:rowOff>
    </xdr:from>
    <xdr:to>
      <xdr:col>3</xdr:col>
      <xdr:colOff>2677824</xdr:colOff>
      <xdr:row>11</xdr:row>
      <xdr:rowOff>420080</xdr:rowOff>
    </xdr:to>
    <xdr:sp macro="" textlink="">
      <xdr:nvSpPr>
        <xdr:cNvPr id="17" name="Rechteck: abgerundete Ecken 16">
          <a:hlinkClick xmlns:r="http://schemas.openxmlformats.org/officeDocument/2006/relationships" r:id="rId5"/>
          <a:extLst>
            <a:ext uri="{FF2B5EF4-FFF2-40B4-BE49-F238E27FC236}">
              <a16:creationId xmlns:a16="http://schemas.microsoft.com/office/drawing/2014/main" id="{E0C36706-1D53-40A7-A0E3-F0E1DECC11B0}"/>
            </a:ext>
          </a:extLst>
        </xdr:cNvPr>
        <xdr:cNvSpPr/>
      </xdr:nvSpPr>
      <xdr:spPr>
        <a:xfrm>
          <a:off x="8929555" y="3846830"/>
          <a:ext cx="2523175"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3.1 - Interviews</a:t>
          </a:r>
          <a:endParaRPr lang="de-DE" sz="1000"/>
        </a:p>
      </xdr:txBody>
    </xdr:sp>
    <xdr:clientData/>
  </xdr:twoCellAnchor>
  <xdr:twoCellAnchor>
    <xdr:from>
      <xdr:col>3</xdr:col>
      <xdr:colOff>153061</xdr:colOff>
      <xdr:row>14</xdr:row>
      <xdr:rowOff>128151</xdr:rowOff>
    </xdr:from>
    <xdr:to>
      <xdr:col>3</xdr:col>
      <xdr:colOff>2679411</xdr:colOff>
      <xdr:row>14</xdr:row>
      <xdr:rowOff>416151</xdr:rowOff>
    </xdr:to>
    <xdr:sp macro="" textlink="">
      <xdr:nvSpPr>
        <xdr:cNvPr id="18" name="Rechteck: abgerundete Ecken 17">
          <a:hlinkClick xmlns:r="http://schemas.openxmlformats.org/officeDocument/2006/relationships" r:id="rId6"/>
          <a:extLst>
            <a:ext uri="{FF2B5EF4-FFF2-40B4-BE49-F238E27FC236}">
              <a16:creationId xmlns:a16="http://schemas.microsoft.com/office/drawing/2014/main" id="{7DBD09DE-A12B-43B0-A0E9-621478C3565D}"/>
            </a:ext>
          </a:extLst>
        </xdr:cNvPr>
        <xdr:cNvSpPr/>
      </xdr:nvSpPr>
      <xdr:spPr>
        <a:xfrm>
          <a:off x="8927967" y="5485964"/>
          <a:ext cx="2526350"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3.4 - Preliminary</a:t>
          </a:r>
          <a:r>
            <a:rPr lang="de-DE" sz="1000" baseline="0"/>
            <a:t> Work </a:t>
          </a:r>
          <a:r>
            <a:rPr lang="de-DE" sz="1000"/>
            <a:t>Analysis</a:t>
          </a:r>
        </a:p>
      </xdr:txBody>
    </xdr:sp>
    <xdr:clientData/>
  </xdr:twoCellAnchor>
  <xdr:twoCellAnchor>
    <xdr:from>
      <xdr:col>3</xdr:col>
      <xdr:colOff>153061</xdr:colOff>
      <xdr:row>13</xdr:row>
      <xdr:rowOff>129461</xdr:rowOff>
    </xdr:from>
    <xdr:to>
      <xdr:col>3</xdr:col>
      <xdr:colOff>2679411</xdr:colOff>
      <xdr:row>13</xdr:row>
      <xdr:rowOff>417461</xdr:rowOff>
    </xdr:to>
    <xdr:sp macro="" textlink="">
      <xdr:nvSpPr>
        <xdr:cNvPr id="20" name="Rechteck: abgerundete Ecken 19">
          <a:hlinkClick xmlns:r="http://schemas.openxmlformats.org/officeDocument/2006/relationships" r:id="rId7"/>
          <a:extLst>
            <a:ext uri="{FF2B5EF4-FFF2-40B4-BE49-F238E27FC236}">
              <a16:creationId xmlns:a16="http://schemas.microsoft.com/office/drawing/2014/main" id="{2A057183-6A31-4EC0-9A3C-35B6830F2240}"/>
            </a:ext>
          </a:extLst>
        </xdr:cNvPr>
        <xdr:cNvSpPr/>
      </xdr:nvSpPr>
      <xdr:spPr>
        <a:xfrm>
          <a:off x="8927967" y="4939586"/>
          <a:ext cx="2526350"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3.3</a:t>
          </a:r>
          <a:r>
            <a:rPr lang="de-DE" sz="1000" baseline="0"/>
            <a:t> - Interview Protocols</a:t>
          </a:r>
        </a:p>
      </xdr:txBody>
    </xdr:sp>
    <xdr:clientData/>
  </xdr:twoCellAnchor>
  <xdr:twoCellAnchor>
    <xdr:from>
      <xdr:col>3</xdr:col>
      <xdr:colOff>151474</xdr:colOff>
      <xdr:row>15</xdr:row>
      <xdr:rowOff>126842</xdr:rowOff>
    </xdr:from>
    <xdr:to>
      <xdr:col>3</xdr:col>
      <xdr:colOff>2680999</xdr:colOff>
      <xdr:row>15</xdr:row>
      <xdr:rowOff>414842</xdr:rowOff>
    </xdr:to>
    <xdr:sp macro="" textlink="">
      <xdr:nvSpPr>
        <xdr:cNvPr id="21" name="Rechteck: abgerundete Ecken 20">
          <a:hlinkClick xmlns:r="http://schemas.openxmlformats.org/officeDocument/2006/relationships" r:id="rId8"/>
          <a:extLst>
            <a:ext uri="{FF2B5EF4-FFF2-40B4-BE49-F238E27FC236}">
              <a16:creationId xmlns:a16="http://schemas.microsoft.com/office/drawing/2014/main" id="{4FA27FED-82BE-41CA-A584-0A0166A0FA8C}"/>
            </a:ext>
          </a:extLst>
        </xdr:cNvPr>
        <xdr:cNvSpPr/>
      </xdr:nvSpPr>
      <xdr:spPr>
        <a:xfrm>
          <a:off x="8926380" y="6032342"/>
          <a:ext cx="2529525"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3.5</a:t>
          </a:r>
          <a:r>
            <a:rPr lang="de-DE" sz="1000" baseline="0"/>
            <a:t> - Content Analysis</a:t>
          </a:r>
          <a:endParaRPr lang="de-DE" sz="1000"/>
        </a:p>
      </xdr:txBody>
    </xdr:sp>
    <xdr:clientData/>
  </xdr:twoCellAnchor>
  <xdr:twoCellAnchor>
    <xdr:from>
      <xdr:col>3</xdr:col>
      <xdr:colOff>151474</xdr:colOff>
      <xdr:row>16</xdr:row>
      <xdr:rowOff>125532</xdr:rowOff>
    </xdr:from>
    <xdr:to>
      <xdr:col>3</xdr:col>
      <xdr:colOff>2680999</xdr:colOff>
      <xdr:row>16</xdr:row>
      <xdr:rowOff>413532</xdr:rowOff>
    </xdr:to>
    <xdr:sp macro="" textlink="">
      <xdr:nvSpPr>
        <xdr:cNvPr id="22" name="Rechteck: abgerundete Ecken 21">
          <a:hlinkClick xmlns:r="http://schemas.openxmlformats.org/officeDocument/2006/relationships" r:id="rId9"/>
          <a:extLst>
            <a:ext uri="{FF2B5EF4-FFF2-40B4-BE49-F238E27FC236}">
              <a16:creationId xmlns:a16="http://schemas.microsoft.com/office/drawing/2014/main" id="{DE1C27AB-6A73-4484-978C-2C696F8EDF03}"/>
            </a:ext>
          </a:extLst>
        </xdr:cNvPr>
        <xdr:cNvSpPr/>
      </xdr:nvSpPr>
      <xdr:spPr>
        <a:xfrm>
          <a:off x="8926380" y="6578720"/>
          <a:ext cx="2529525"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3.6</a:t>
          </a:r>
          <a:r>
            <a:rPr lang="de-DE" sz="1000" baseline="0"/>
            <a:t> - Findings Content Analysis</a:t>
          </a:r>
          <a:endParaRPr lang="de-DE" sz="1000"/>
        </a:p>
      </xdr:txBody>
    </xdr:sp>
    <xdr:clientData/>
  </xdr:twoCellAnchor>
  <xdr:twoCellAnchor>
    <xdr:from>
      <xdr:col>3</xdr:col>
      <xdr:colOff>151474</xdr:colOff>
      <xdr:row>17</xdr:row>
      <xdr:rowOff>124223</xdr:rowOff>
    </xdr:from>
    <xdr:to>
      <xdr:col>3</xdr:col>
      <xdr:colOff>2680999</xdr:colOff>
      <xdr:row>17</xdr:row>
      <xdr:rowOff>412223</xdr:rowOff>
    </xdr:to>
    <xdr:sp macro="" textlink="">
      <xdr:nvSpPr>
        <xdr:cNvPr id="23" name="Rechteck: abgerundete Ecken 22">
          <a:hlinkClick xmlns:r="http://schemas.openxmlformats.org/officeDocument/2006/relationships" r:id="rId10"/>
          <a:extLst>
            <a:ext uri="{FF2B5EF4-FFF2-40B4-BE49-F238E27FC236}">
              <a16:creationId xmlns:a16="http://schemas.microsoft.com/office/drawing/2014/main" id="{A2802848-603C-445D-B5F9-A98060F15D88}"/>
            </a:ext>
          </a:extLst>
        </xdr:cNvPr>
        <xdr:cNvSpPr/>
      </xdr:nvSpPr>
      <xdr:spPr>
        <a:xfrm>
          <a:off x="8926380" y="7125098"/>
          <a:ext cx="2529525" cy="2880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4.1</a:t>
          </a:r>
          <a:r>
            <a:rPr lang="de-DE" sz="1000" baseline="0"/>
            <a:t> - MB (V2)</a:t>
          </a:r>
        </a:p>
      </xdr:txBody>
    </xdr:sp>
    <xdr:clientData/>
  </xdr:twoCellAnchor>
  <xdr:twoCellAnchor>
    <xdr:from>
      <xdr:col>3</xdr:col>
      <xdr:colOff>151474</xdr:colOff>
      <xdr:row>18</xdr:row>
      <xdr:rowOff>122913</xdr:rowOff>
    </xdr:from>
    <xdr:to>
      <xdr:col>3</xdr:col>
      <xdr:colOff>2680999</xdr:colOff>
      <xdr:row>18</xdr:row>
      <xdr:rowOff>410913</xdr:rowOff>
    </xdr:to>
    <xdr:sp macro="" textlink="">
      <xdr:nvSpPr>
        <xdr:cNvPr id="24" name="Rechteck: abgerundete Ecken 23">
          <a:hlinkClick xmlns:r="http://schemas.openxmlformats.org/officeDocument/2006/relationships" r:id="rId11"/>
          <a:extLst>
            <a:ext uri="{FF2B5EF4-FFF2-40B4-BE49-F238E27FC236}">
              <a16:creationId xmlns:a16="http://schemas.microsoft.com/office/drawing/2014/main" id="{1FC21F36-E0AC-426B-A6C2-748E5552C688}"/>
            </a:ext>
          </a:extLst>
        </xdr:cNvPr>
        <xdr:cNvSpPr/>
      </xdr:nvSpPr>
      <xdr:spPr>
        <a:xfrm>
          <a:off x="8926380" y="7671476"/>
          <a:ext cx="2529525" cy="2880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4.2</a:t>
          </a:r>
          <a:r>
            <a:rPr lang="de-DE" sz="1000" baseline="0"/>
            <a:t> - Legend MB</a:t>
          </a:r>
        </a:p>
      </xdr:txBody>
    </xdr:sp>
    <xdr:clientData/>
  </xdr:twoCellAnchor>
  <xdr:twoCellAnchor>
    <xdr:from>
      <xdr:col>3</xdr:col>
      <xdr:colOff>151474</xdr:colOff>
      <xdr:row>19</xdr:row>
      <xdr:rowOff>121604</xdr:rowOff>
    </xdr:from>
    <xdr:to>
      <xdr:col>3</xdr:col>
      <xdr:colOff>2680999</xdr:colOff>
      <xdr:row>19</xdr:row>
      <xdr:rowOff>409604</xdr:rowOff>
    </xdr:to>
    <xdr:sp macro="" textlink="">
      <xdr:nvSpPr>
        <xdr:cNvPr id="25" name="Rechteck: abgerundete Ecken 24">
          <a:hlinkClick xmlns:r="http://schemas.openxmlformats.org/officeDocument/2006/relationships" r:id="rId12"/>
          <a:extLst>
            <a:ext uri="{FF2B5EF4-FFF2-40B4-BE49-F238E27FC236}">
              <a16:creationId xmlns:a16="http://schemas.microsoft.com/office/drawing/2014/main" id="{ADD3ADEB-5C5F-48E1-BEF6-40B593843D1D}"/>
            </a:ext>
          </a:extLst>
        </xdr:cNvPr>
        <xdr:cNvSpPr/>
      </xdr:nvSpPr>
      <xdr:spPr>
        <a:xfrm>
          <a:off x="8926380" y="8217854"/>
          <a:ext cx="2529525" cy="288000"/>
        </a:xfrm>
        <a:prstGeom prst="roundRect">
          <a:avLst/>
        </a:prstGeom>
        <a:solidFill>
          <a:schemeClr val="accent2"/>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5.1 - List of PCFCs</a:t>
          </a:r>
        </a:p>
      </xdr:txBody>
    </xdr:sp>
    <xdr:clientData/>
  </xdr:twoCellAnchor>
  <xdr:twoCellAnchor>
    <xdr:from>
      <xdr:col>3</xdr:col>
      <xdr:colOff>151474</xdr:colOff>
      <xdr:row>20</xdr:row>
      <xdr:rowOff>120294</xdr:rowOff>
    </xdr:from>
    <xdr:to>
      <xdr:col>3</xdr:col>
      <xdr:colOff>2680999</xdr:colOff>
      <xdr:row>20</xdr:row>
      <xdr:rowOff>408294</xdr:rowOff>
    </xdr:to>
    <xdr:sp macro="" textlink="">
      <xdr:nvSpPr>
        <xdr:cNvPr id="26" name="Rechteck: abgerundete Ecken 25">
          <a:hlinkClick xmlns:r="http://schemas.openxmlformats.org/officeDocument/2006/relationships" r:id="rId13"/>
          <a:extLst>
            <a:ext uri="{FF2B5EF4-FFF2-40B4-BE49-F238E27FC236}">
              <a16:creationId xmlns:a16="http://schemas.microsoft.com/office/drawing/2014/main" id="{2C62D2EC-BFE0-4194-BDC6-9958821B632F}"/>
            </a:ext>
          </a:extLst>
        </xdr:cNvPr>
        <xdr:cNvSpPr/>
      </xdr:nvSpPr>
      <xdr:spPr>
        <a:xfrm>
          <a:off x="8926380" y="8764232"/>
          <a:ext cx="2529525" cy="288000"/>
        </a:xfrm>
        <a:prstGeom prst="roundRect">
          <a:avLst/>
        </a:prstGeom>
        <a:solidFill>
          <a:schemeClr val="accent2"/>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5.2 - Database PCFCs</a:t>
          </a:r>
        </a:p>
      </xdr:txBody>
    </xdr:sp>
    <xdr:clientData/>
  </xdr:twoCellAnchor>
  <xdr:twoCellAnchor>
    <xdr:from>
      <xdr:col>3</xdr:col>
      <xdr:colOff>151474</xdr:colOff>
      <xdr:row>23</xdr:row>
      <xdr:rowOff>117675</xdr:rowOff>
    </xdr:from>
    <xdr:to>
      <xdr:col>3</xdr:col>
      <xdr:colOff>2680999</xdr:colOff>
      <xdr:row>23</xdr:row>
      <xdr:rowOff>405675</xdr:rowOff>
    </xdr:to>
    <xdr:sp macro="" textlink="">
      <xdr:nvSpPr>
        <xdr:cNvPr id="27" name="Rechteck: abgerundete Ecken 26">
          <a:hlinkClick xmlns:r="http://schemas.openxmlformats.org/officeDocument/2006/relationships" r:id="rId14"/>
          <a:extLst>
            <a:ext uri="{FF2B5EF4-FFF2-40B4-BE49-F238E27FC236}">
              <a16:creationId xmlns:a16="http://schemas.microsoft.com/office/drawing/2014/main" id="{37FD9215-FB5E-4156-83B2-6EE82DE27BF4}"/>
            </a:ext>
          </a:extLst>
        </xdr:cNvPr>
        <xdr:cNvSpPr/>
      </xdr:nvSpPr>
      <xdr:spPr>
        <a:xfrm>
          <a:off x="8926380" y="9856988"/>
          <a:ext cx="2529525" cy="288000"/>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6.1 - User Survey</a:t>
          </a:r>
        </a:p>
      </xdr:txBody>
    </xdr:sp>
    <xdr:clientData/>
  </xdr:twoCellAnchor>
  <xdr:twoCellAnchor>
    <xdr:from>
      <xdr:col>3</xdr:col>
      <xdr:colOff>151474</xdr:colOff>
      <xdr:row>26</xdr:row>
      <xdr:rowOff>115056</xdr:rowOff>
    </xdr:from>
    <xdr:to>
      <xdr:col>3</xdr:col>
      <xdr:colOff>2680999</xdr:colOff>
      <xdr:row>26</xdr:row>
      <xdr:rowOff>403056</xdr:rowOff>
    </xdr:to>
    <xdr:sp macro="" textlink="">
      <xdr:nvSpPr>
        <xdr:cNvPr id="28" name="Rechteck: abgerundete Ecken 27">
          <a:hlinkClick xmlns:r="http://schemas.openxmlformats.org/officeDocument/2006/relationships" r:id="rId15"/>
          <a:extLst>
            <a:ext uri="{FF2B5EF4-FFF2-40B4-BE49-F238E27FC236}">
              <a16:creationId xmlns:a16="http://schemas.microsoft.com/office/drawing/2014/main" id="{C2D62DB7-B9B6-42A0-B60C-CBFA437AFF76}"/>
            </a:ext>
          </a:extLst>
        </xdr:cNvPr>
        <xdr:cNvSpPr/>
      </xdr:nvSpPr>
      <xdr:spPr>
        <a:xfrm>
          <a:off x="8925057" y="11375723"/>
          <a:ext cx="2529525"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7.1 - MB (V3)</a:t>
          </a:r>
        </a:p>
      </xdr:txBody>
    </xdr:sp>
    <xdr:clientData/>
  </xdr:twoCellAnchor>
  <xdr:twoCellAnchor>
    <xdr:from>
      <xdr:col>3</xdr:col>
      <xdr:colOff>151474</xdr:colOff>
      <xdr:row>29</xdr:row>
      <xdr:rowOff>112437</xdr:rowOff>
    </xdr:from>
    <xdr:to>
      <xdr:col>3</xdr:col>
      <xdr:colOff>2680999</xdr:colOff>
      <xdr:row>29</xdr:row>
      <xdr:rowOff>400437</xdr:rowOff>
    </xdr:to>
    <xdr:sp macro="" textlink="">
      <xdr:nvSpPr>
        <xdr:cNvPr id="29" name="Rechteck: abgerundete Ecken 28">
          <a:hlinkClick xmlns:r="http://schemas.openxmlformats.org/officeDocument/2006/relationships" r:id="rId16"/>
          <a:extLst>
            <a:ext uri="{FF2B5EF4-FFF2-40B4-BE49-F238E27FC236}">
              <a16:creationId xmlns:a16="http://schemas.microsoft.com/office/drawing/2014/main" id="{CDA72161-B59A-4A0C-834B-A6856BAD89B0}"/>
            </a:ext>
          </a:extLst>
        </xdr:cNvPr>
        <xdr:cNvSpPr/>
      </xdr:nvSpPr>
      <xdr:spPr>
        <a:xfrm>
          <a:off x="8925057" y="12992354"/>
          <a:ext cx="2529525" cy="2880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de-DE" sz="1000" baseline="0">
              <a:solidFill>
                <a:schemeClr val="lt1"/>
              </a:solidFill>
              <a:latin typeface="+mn-lt"/>
              <a:ea typeface="+mn-ea"/>
              <a:cs typeface="+mn-cs"/>
            </a:rPr>
            <a:t>8.2 - Benchmark Analysis</a:t>
          </a:r>
        </a:p>
      </xdr:txBody>
    </xdr:sp>
    <xdr:clientData/>
  </xdr:twoCellAnchor>
  <xdr:twoCellAnchor>
    <xdr:from>
      <xdr:col>3</xdr:col>
      <xdr:colOff>151474</xdr:colOff>
      <xdr:row>30</xdr:row>
      <xdr:rowOff>111125</xdr:rowOff>
    </xdr:from>
    <xdr:to>
      <xdr:col>3</xdr:col>
      <xdr:colOff>2680999</xdr:colOff>
      <xdr:row>30</xdr:row>
      <xdr:rowOff>399125</xdr:rowOff>
    </xdr:to>
    <xdr:sp macro="" textlink="">
      <xdr:nvSpPr>
        <xdr:cNvPr id="30" name="Rechteck: abgerundete Ecken 29">
          <a:hlinkClick xmlns:r="http://schemas.openxmlformats.org/officeDocument/2006/relationships" r:id="rId17"/>
          <a:extLst>
            <a:ext uri="{FF2B5EF4-FFF2-40B4-BE49-F238E27FC236}">
              <a16:creationId xmlns:a16="http://schemas.microsoft.com/office/drawing/2014/main" id="{7E73A41C-30D7-4F57-8442-FCE666B46786}"/>
            </a:ext>
          </a:extLst>
        </xdr:cNvPr>
        <xdr:cNvSpPr/>
      </xdr:nvSpPr>
      <xdr:spPr>
        <a:xfrm>
          <a:off x="8925057" y="13530792"/>
          <a:ext cx="2529525" cy="2880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8.3 - Top Calculators</a:t>
          </a:r>
        </a:p>
      </xdr:txBody>
    </xdr:sp>
    <xdr:clientData/>
  </xdr:twoCellAnchor>
  <xdr:twoCellAnchor>
    <xdr:from>
      <xdr:col>5</xdr:col>
      <xdr:colOff>678657</xdr:colOff>
      <xdr:row>0</xdr:row>
      <xdr:rowOff>59532</xdr:rowOff>
    </xdr:from>
    <xdr:to>
      <xdr:col>6</xdr:col>
      <xdr:colOff>920457</xdr:colOff>
      <xdr:row>0</xdr:row>
      <xdr:rowOff>197115</xdr:rowOff>
    </xdr:to>
    <xdr:sp macro="" textlink="">
      <xdr:nvSpPr>
        <xdr:cNvPr id="31" name="Rechteck: abgerundete Ecken 30">
          <a:hlinkClick xmlns:r="http://schemas.openxmlformats.org/officeDocument/2006/relationships" r:id="rId18"/>
          <a:extLst>
            <a:ext uri="{FF2B5EF4-FFF2-40B4-BE49-F238E27FC236}">
              <a16:creationId xmlns:a16="http://schemas.microsoft.com/office/drawing/2014/main" id="{FBCAB276-D2EB-4B5A-8414-0460761B6C97}"/>
            </a:ext>
          </a:extLst>
        </xdr:cNvPr>
        <xdr:cNvSpPr/>
      </xdr:nvSpPr>
      <xdr:spPr>
        <a:xfrm>
          <a:off x="16692563" y="59532"/>
          <a:ext cx="1253832"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3</xdr:col>
      <xdr:colOff>153061</xdr:colOff>
      <xdr:row>12</xdr:row>
      <xdr:rowOff>130770</xdr:rowOff>
    </xdr:from>
    <xdr:to>
      <xdr:col>3</xdr:col>
      <xdr:colOff>2679411</xdr:colOff>
      <xdr:row>12</xdr:row>
      <xdr:rowOff>418770</xdr:rowOff>
    </xdr:to>
    <xdr:sp macro="" textlink="">
      <xdr:nvSpPr>
        <xdr:cNvPr id="32" name="Rechteck: abgerundete Ecken 31">
          <a:hlinkClick xmlns:r="http://schemas.openxmlformats.org/officeDocument/2006/relationships" r:id="rId19"/>
          <a:extLst>
            <a:ext uri="{FF2B5EF4-FFF2-40B4-BE49-F238E27FC236}">
              <a16:creationId xmlns:a16="http://schemas.microsoft.com/office/drawing/2014/main" id="{2B9A8FF1-3BB4-46C9-81A8-6B2B45F60BF2}"/>
            </a:ext>
          </a:extLst>
        </xdr:cNvPr>
        <xdr:cNvSpPr/>
      </xdr:nvSpPr>
      <xdr:spPr>
        <a:xfrm>
          <a:off x="8927967" y="4393208"/>
          <a:ext cx="2526350"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a:t>3.2</a:t>
          </a:r>
          <a:r>
            <a:rPr lang="de-DE" sz="1000" baseline="0"/>
            <a:t> - Guiding Questions</a:t>
          </a:r>
        </a:p>
      </xdr:txBody>
    </xdr:sp>
    <xdr:clientData/>
  </xdr:twoCellAnchor>
  <xdr:twoCellAnchor>
    <xdr:from>
      <xdr:col>3</xdr:col>
      <xdr:colOff>151474</xdr:colOff>
      <xdr:row>21</xdr:row>
      <xdr:rowOff>118985</xdr:rowOff>
    </xdr:from>
    <xdr:to>
      <xdr:col>3</xdr:col>
      <xdr:colOff>2680999</xdr:colOff>
      <xdr:row>21</xdr:row>
      <xdr:rowOff>406985</xdr:rowOff>
    </xdr:to>
    <xdr:sp macro="" textlink="">
      <xdr:nvSpPr>
        <xdr:cNvPr id="33" name="Rechteck: abgerundete Ecken 32">
          <a:hlinkClick xmlns:r="http://schemas.openxmlformats.org/officeDocument/2006/relationships" r:id="rId20"/>
          <a:extLst>
            <a:ext uri="{FF2B5EF4-FFF2-40B4-BE49-F238E27FC236}">
              <a16:creationId xmlns:a16="http://schemas.microsoft.com/office/drawing/2014/main" id="{405D81E7-3539-43A0-A82F-8357B607FDAE}"/>
            </a:ext>
          </a:extLst>
        </xdr:cNvPr>
        <xdr:cNvSpPr/>
      </xdr:nvSpPr>
      <xdr:spPr>
        <a:xfrm>
          <a:off x="8926380" y="9310610"/>
          <a:ext cx="2529525" cy="288000"/>
        </a:xfrm>
        <a:prstGeom prst="roundRect">
          <a:avLst/>
        </a:prstGeom>
        <a:solidFill>
          <a:schemeClr val="accent2"/>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5.3 - PCFCs General Analysis</a:t>
          </a:r>
        </a:p>
      </xdr:txBody>
    </xdr:sp>
    <xdr:clientData/>
  </xdr:twoCellAnchor>
  <xdr:twoCellAnchor>
    <xdr:from>
      <xdr:col>3</xdr:col>
      <xdr:colOff>151474</xdr:colOff>
      <xdr:row>24</xdr:row>
      <xdr:rowOff>116366</xdr:rowOff>
    </xdr:from>
    <xdr:to>
      <xdr:col>3</xdr:col>
      <xdr:colOff>2680999</xdr:colOff>
      <xdr:row>24</xdr:row>
      <xdr:rowOff>404366</xdr:rowOff>
    </xdr:to>
    <xdr:sp macro="" textlink="">
      <xdr:nvSpPr>
        <xdr:cNvPr id="34" name="Rechteck: abgerundete Ecken 33">
          <a:hlinkClick xmlns:r="http://schemas.openxmlformats.org/officeDocument/2006/relationships" r:id="rId21"/>
          <a:extLst>
            <a:ext uri="{FF2B5EF4-FFF2-40B4-BE49-F238E27FC236}">
              <a16:creationId xmlns:a16="http://schemas.microsoft.com/office/drawing/2014/main" id="{3EAEB633-C205-4681-82A8-17841C280443}"/>
            </a:ext>
          </a:extLst>
        </xdr:cNvPr>
        <xdr:cNvSpPr/>
      </xdr:nvSpPr>
      <xdr:spPr>
        <a:xfrm>
          <a:off x="8926380" y="10403366"/>
          <a:ext cx="2529525" cy="288000"/>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6.2 - Evaluation of Responses</a:t>
          </a:r>
        </a:p>
      </xdr:txBody>
    </xdr:sp>
    <xdr:clientData/>
  </xdr:twoCellAnchor>
  <xdr:twoCellAnchor>
    <xdr:from>
      <xdr:col>3</xdr:col>
      <xdr:colOff>151474</xdr:colOff>
      <xdr:row>27</xdr:row>
      <xdr:rowOff>113747</xdr:rowOff>
    </xdr:from>
    <xdr:to>
      <xdr:col>3</xdr:col>
      <xdr:colOff>2680999</xdr:colOff>
      <xdr:row>27</xdr:row>
      <xdr:rowOff>401747</xdr:rowOff>
    </xdr:to>
    <xdr:sp macro="" textlink="">
      <xdr:nvSpPr>
        <xdr:cNvPr id="35" name="Rechteck: abgerundete Ecken 34">
          <a:hlinkClick xmlns:r="http://schemas.openxmlformats.org/officeDocument/2006/relationships" r:id="rId22"/>
          <a:extLst>
            <a:ext uri="{FF2B5EF4-FFF2-40B4-BE49-F238E27FC236}">
              <a16:creationId xmlns:a16="http://schemas.microsoft.com/office/drawing/2014/main" id="{E494005E-2C59-4AE3-A117-EBF4DE467313}"/>
            </a:ext>
          </a:extLst>
        </xdr:cNvPr>
        <xdr:cNvSpPr/>
      </xdr:nvSpPr>
      <xdr:spPr>
        <a:xfrm>
          <a:off x="8925057" y="11914164"/>
          <a:ext cx="2529525" cy="28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7.2 - PCFCs Scores</a:t>
          </a:r>
        </a:p>
      </xdr:txBody>
    </xdr:sp>
    <xdr:clientData/>
  </xdr:twoCellAnchor>
  <xdr:twoCellAnchor>
    <xdr:from>
      <xdr:col>3</xdr:col>
      <xdr:colOff>151474</xdr:colOff>
      <xdr:row>22</xdr:row>
      <xdr:rowOff>92791</xdr:rowOff>
    </xdr:from>
    <xdr:to>
      <xdr:col>3</xdr:col>
      <xdr:colOff>2680999</xdr:colOff>
      <xdr:row>22</xdr:row>
      <xdr:rowOff>380791</xdr:rowOff>
    </xdr:to>
    <xdr:sp macro="" textlink="">
      <xdr:nvSpPr>
        <xdr:cNvPr id="49" name="Rechteck: abgerundete Ecken 48">
          <a:hlinkClick xmlns:r="http://schemas.openxmlformats.org/officeDocument/2006/relationships" r:id="rId23"/>
          <a:extLst>
            <a:ext uri="{FF2B5EF4-FFF2-40B4-BE49-F238E27FC236}">
              <a16:creationId xmlns:a16="http://schemas.microsoft.com/office/drawing/2014/main" id="{0FE5108E-9B7F-4751-A2A2-F2D146358223}"/>
            </a:ext>
          </a:extLst>
        </xdr:cNvPr>
        <xdr:cNvSpPr/>
      </xdr:nvSpPr>
      <xdr:spPr>
        <a:xfrm>
          <a:off x="8926380" y="9832104"/>
          <a:ext cx="2529525" cy="288000"/>
        </a:xfrm>
        <a:prstGeom prst="roundRect">
          <a:avLst/>
        </a:prstGeom>
        <a:solidFill>
          <a:schemeClr val="accent2"/>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5.4 - PCFCs Correlations</a:t>
          </a:r>
        </a:p>
      </xdr:txBody>
    </xdr:sp>
    <xdr:clientData/>
  </xdr:twoCellAnchor>
  <xdr:twoCellAnchor>
    <xdr:from>
      <xdr:col>3</xdr:col>
      <xdr:colOff>158750</xdr:colOff>
      <xdr:row>31</xdr:row>
      <xdr:rowOff>127000</xdr:rowOff>
    </xdr:from>
    <xdr:to>
      <xdr:col>3</xdr:col>
      <xdr:colOff>2688275</xdr:colOff>
      <xdr:row>31</xdr:row>
      <xdr:rowOff>415000</xdr:rowOff>
    </xdr:to>
    <xdr:sp macro="" textlink="">
      <xdr:nvSpPr>
        <xdr:cNvPr id="36" name="Rechteck: abgerundete Ecken 35">
          <a:hlinkClick xmlns:r="http://schemas.openxmlformats.org/officeDocument/2006/relationships" r:id="rId24"/>
          <a:extLst>
            <a:ext uri="{FF2B5EF4-FFF2-40B4-BE49-F238E27FC236}">
              <a16:creationId xmlns:a16="http://schemas.microsoft.com/office/drawing/2014/main" id="{15433BFC-290D-406C-BD3A-7BFF91C5202C}"/>
            </a:ext>
          </a:extLst>
        </xdr:cNvPr>
        <xdr:cNvSpPr/>
      </xdr:nvSpPr>
      <xdr:spPr>
        <a:xfrm>
          <a:off x="8932333" y="14086417"/>
          <a:ext cx="2529525" cy="288000"/>
        </a:xfrm>
        <a:prstGeom prst="roundRect">
          <a:avLst/>
        </a:prstGeom>
        <a:solidFill>
          <a:schemeClr val="accent4"/>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9 - Scoring Calculator</a:t>
          </a:r>
        </a:p>
      </xdr:txBody>
    </xdr:sp>
    <xdr:clientData/>
  </xdr:twoCellAnchor>
  <xdr:twoCellAnchor>
    <xdr:from>
      <xdr:col>3</xdr:col>
      <xdr:colOff>148167</xdr:colOff>
      <xdr:row>28</xdr:row>
      <xdr:rowOff>137583</xdr:rowOff>
    </xdr:from>
    <xdr:to>
      <xdr:col>3</xdr:col>
      <xdr:colOff>2677692</xdr:colOff>
      <xdr:row>28</xdr:row>
      <xdr:rowOff>425583</xdr:rowOff>
    </xdr:to>
    <xdr:sp macro="" textlink="">
      <xdr:nvSpPr>
        <xdr:cNvPr id="37" name="Rechteck: abgerundete Ecken 36">
          <a:hlinkClick xmlns:r="http://schemas.openxmlformats.org/officeDocument/2006/relationships" r:id="rId25"/>
          <a:extLst>
            <a:ext uri="{FF2B5EF4-FFF2-40B4-BE49-F238E27FC236}">
              <a16:creationId xmlns:a16="http://schemas.microsoft.com/office/drawing/2014/main" id="{BDB49A6D-B62A-4130-9692-72218DCAB73C}"/>
            </a:ext>
          </a:extLst>
        </xdr:cNvPr>
        <xdr:cNvSpPr/>
      </xdr:nvSpPr>
      <xdr:spPr>
        <a:xfrm>
          <a:off x="8921750" y="12477750"/>
          <a:ext cx="2529525" cy="2880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de-DE" sz="1000" baseline="0">
              <a:solidFill>
                <a:schemeClr val="lt1"/>
              </a:solidFill>
              <a:latin typeface="+mn-lt"/>
              <a:ea typeface="+mn-ea"/>
              <a:cs typeface="+mn-cs"/>
            </a:rPr>
            <a:t>8.1 - The Benchmark</a:t>
          </a:r>
        </a:p>
      </xdr:txBody>
    </xdr:sp>
    <xdr:clientData/>
  </xdr:twoCellAnchor>
  <xdr:twoCellAnchor>
    <xdr:from>
      <xdr:col>3</xdr:col>
      <xdr:colOff>152797</xdr:colOff>
      <xdr:row>25</xdr:row>
      <xdr:rowOff>105782</xdr:rowOff>
    </xdr:from>
    <xdr:to>
      <xdr:col>3</xdr:col>
      <xdr:colOff>2682322</xdr:colOff>
      <xdr:row>25</xdr:row>
      <xdr:rowOff>393782</xdr:rowOff>
    </xdr:to>
    <xdr:sp macro="" textlink="">
      <xdr:nvSpPr>
        <xdr:cNvPr id="38" name="Rechteck: abgerundete Ecken 37">
          <a:hlinkClick xmlns:r="http://schemas.openxmlformats.org/officeDocument/2006/relationships" r:id="rId26"/>
          <a:extLst>
            <a:ext uri="{FF2B5EF4-FFF2-40B4-BE49-F238E27FC236}">
              <a16:creationId xmlns:a16="http://schemas.microsoft.com/office/drawing/2014/main" id="{22D21E7D-A8A1-483D-B671-DAA95DED7FBB}"/>
            </a:ext>
          </a:extLst>
        </xdr:cNvPr>
        <xdr:cNvSpPr/>
      </xdr:nvSpPr>
      <xdr:spPr>
        <a:xfrm>
          <a:off x="8926380" y="10826699"/>
          <a:ext cx="2529525" cy="288000"/>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000" baseline="0"/>
            <a:t>6.3 - Survey Results</a:t>
          </a:r>
        </a:p>
      </xdr:txBody>
    </xdr:sp>
    <xdr:clientData/>
  </xdr:twoCellAnchor>
  <xdr:twoCellAnchor editAs="oneCell">
    <xdr:from>
      <xdr:col>0</xdr:col>
      <xdr:colOff>10582</xdr:colOff>
      <xdr:row>17</xdr:row>
      <xdr:rowOff>10583</xdr:rowOff>
    </xdr:from>
    <xdr:to>
      <xdr:col>1</xdr:col>
      <xdr:colOff>5693832</xdr:colOff>
      <xdr:row>22</xdr:row>
      <xdr:rowOff>193645</xdr:rowOff>
    </xdr:to>
    <xdr:pic>
      <xdr:nvPicPr>
        <xdr:cNvPr id="3" name="Grafik 2">
          <a:extLst>
            <a:ext uri="{FF2B5EF4-FFF2-40B4-BE49-F238E27FC236}">
              <a16:creationId xmlns:a16="http://schemas.microsoft.com/office/drawing/2014/main" id="{0DE11943-C2C0-4C61-9AB5-33227DCC8B31}"/>
            </a:ext>
          </a:extLst>
        </xdr:cNvPr>
        <xdr:cNvPicPr>
          <a:picLocks noChangeAspect="1"/>
        </xdr:cNvPicPr>
      </xdr:nvPicPr>
      <xdr:blipFill rotWithShape="1">
        <a:blip xmlns:r="http://schemas.openxmlformats.org/officeDocument/2006/relationships" r:embed="rId27"/>
        <a:srcRect l="416" t="9324"/>
        <a:stretch/>
      </xdr:blipFill>
      <xdr:spPr>
        <a:xfrm>
          <a:off x="10582" y="6413500"/>
          <a:ext cx="7598833" cy="2881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2214563</xdr:colOff>
      <xdr:row>0</xdr:row>
      <xdr:rowOff>59532</xdr:rowOff>
    </xdr:from>
    <xdr:to>
      <xdr:col>11</xdr:col>
      <xdr:colOff>3289801</xdr:colOff>
      <xdr:row>0</xdr:row>
      <xdr:rowOff>197115</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AE37C2FA-DDB5-4B48-AA61-CEF38CAB7B06}"/>
            </a:ext>
          </a:extLst>
        </xdr:cNvPr>
        <xdr:cNvSpPr/>
      </xdr:nvSpPr>
      <xdr:spPr>
        <a:xfrm>
          <a:off x="11632407" y="59532"/>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8</xdr:row>
      <xdr:rowOff>9525</xdr:rowOff>
    </xdr:from>
    <xdr:to>
      <xdr:col>3</xdr:col>
      <xdr:colOff>0</xdr:colOff>
      <xdr:row>10</xdr:row>
      <xdr:rowOff>9525</xdr:rowOff>
    </xdr:to>
    <xdr:graphicFrame macro="">
      <xdr:nvGraphicFramePr>
        <xdr:cNvPr id="2" name="Diagramm 1">
          <a:extLst>
            <a:ext uri="{FF2B5EF4-FFF2-40B4-BE49-F238E27FC236}">
              <a16:creationId xmlns:a16="http://schemas.microsoft.com/office/drawing/2014/main" id="{95291A60-0774-48DD-84A1-14A81F4DD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8</xdr:row>
      <xdr:rowOff>4330</xdr:rowOff>
    </xdr:from>
    <xdr:to>
      <xdr:col>6</xdr:col>
      <xdr:colOff>25400</xdr:colOff>
      <xdr:row>10</xdr:row>
      <xdr:rowOff>0</xdr:rowOff>
    </xdr:to>
    <xdr:graphicFrame macro="">
      <xdr:nvGraphicFramePr>
        <xdr:cNvPr id="3" name="Diagramm 2">
          <a:extLst>
            <a:ext uri="{FF2B5EF4-FFF2-40B4-BE49-F238E27FC236}">
              <a16:creationId xmlns:a16="http://schemas.microsoft.com/office/drawing/2014/main" id="{879CC546-29B5-42C5-AE7A-6AA007F7C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174118</xdr:colOff>
      <xdr:row>39</xdr:row>
      <xdr:rowOff>-1</xdr:rowOff>
    </xdr:from>
    <xdr:to>
      <xdr:col>2</xdr:col>
      <xdr:colOff>806379</xdr:colOff>
      <xdr:row>53</xdr:row>
      <xdr:rowOff>107156</xdr:rowOff>
    </xdr:to>
    <xdr:graphicFrame macro="">
      <xdr:nvGraphicFramePr>
        <xdr:cNvPr id="5" name="Diagramm 4">
          <a:extLst>
            <a:ext uri="{FF2B5EF4-FFF2-40B4-BE49-F238E27FC236}">
              <a16:creationId xmlns:a16="http://schemas.microsoft.com/office/drawing/2014/main" id="{60C2F17E-7FDC-48AD-BEF8-3A78C894B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202406</xdr:colOff>
      <xdr:row>62</xdr:row>
      <xdr:rowOff>47623</xdr:rowOff>
    </xdr:from>
    <xdr:to>
      <xdr:col>3</xdr:col>
      <xdr:colOff>61119</xdr:colOff>
      <xdr:row>76</xdr:row>
      <xdr:rowOff>130968</xdr:rowOff>
    </xdr:to>
    <xdr:graphicFrame macro="">
      <xdr:nvGraphicFramePr>
        <xdr:cNvPr id="7" name="Diagramm 6">
          <a:extLst>
            <a:ext uri="{FF2B5EF4-FFF2-40B4-BE49-F238E27FC236}">
              <a16:creationId xmlns:a16="http://schemas.microsoft.com/office/drawing/2014/main" id="{E1060A83-44B3-42C1-9943-7F28E82E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185738</xdr:colOff>
      <xdr:row>84</xdr:row>
      <xdr:rowOff>89693</xdr:rowOff>
    </xdr:from>
    <xdr:to>
      <xdr:col>2</xdr:col>
      <xdr:colOff>809625</xdr:colOff>
      <xdr:row>99</xdr:row>
      <xdr:rowOff>154780</xdr:rowOff>
    </xdr:to>
    <xdr:graphicFrame macro="">
      <xdr:nvGraphicFramePr>
        <xdr:cNvPr id="9" name="Diagramm 8">
          <a:extLst>
            <a:ext uri="{FF2B5EF4-FFF2-40B4-BE49-F238E27FC236}">
              <a16:creationId xmlns:a16="http://schemas.microsoft.com/office/drawing/2014/main" id="{16D31C1D-B4AB-40F7-BCBC-96C6AED89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9525</xdr:colOff>
      <xdr:row>8</xdr:row>
      <xdr:rowOff>4233</xdr:rowOff>
    </xdr:from>
    <xdr:to>
      <xdr:col>9</xdr:col>
      <xdr:colOff>0</xdr:colOff>
      <xdr:row>9</xdr:row>
      <xdr:rowOff>2148417</xdr:rowOff>
    </xdr:to>
    <mc:AlternateContent xmlns:mc="http://schemas.openxmlformats.org/markup-compatibility/2006">
      <mc:Choice xmlns:cx4="http://schemas.microsoft.com/office/drawing/2016/5/10/chartex" Requires="cx4">
        <xdr:graphicFrame macro="">
          <xdr:nvGraphicFramePr>
            <xdr:cNvPr id="11" name="Diagramm 10">
              <a:extLst>
                <a:ext uri="{FF2B5EF4-FFF2-40B4-BE49-F238E27FC236}">
                  <a16:creationId xmlns:a16="http://schemas.microsoft.com/office/drawing/2014/main" id="{9C9987BC-6C10-43F6-9CCC-2B45094388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1413933"/>
              <a:ext cx="3133725" cy="2325159"/>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9</xdr:col>
      <xdr:colOff>510118</xdr:colOff>
      <xdr:row>8</xdr:row>
      <xdr:rowOff>12171</xdr:rowOff>
    </xdr:from>
    <xdr:to>
      <xdr:col>12</xdr:col>
      <xdr:colOff>750094</xdr:colOff>
      <xdr:row>14</xdr:row>
      <xdr:rowOff>59531</xdr:rowOff>
    </xdr:to>
    <mc:AlternateContent xmlns:mc="http://schemas.openxmlformats.org/markup-compatibility/2006">
      <mc:Choice xmlns:cx1="http://schemas.microsoft.com/office/drawing/2015/9/8/chartex" Requires="cx1">
        <xdr:graphicFrame macro="">
          <xdr:nvGraphicFramePr>
            <xdr:cNvPr id="12" name="Diagramm 11">
              <a:extLst>
                <a:ext uri="{FF2B5EF4-FFF2-40B4-BE49-F238E27FC236}">
                  <a16:creationId xmlns:a16="http://schemas.microsoft.com/office/drawing/2014/main" id="{E851BB9B-03B8-4656-8B68-978B2325558B}"/>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616143" y="1421871"/>
              <a:ext cx="3945201" cy="3133460"/>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14</xdr:col>
      <xdr:colOff>2071687</xdr:colOff>
      <xdr:row>0</xdr:row>
      <xdr:rowOff>52917</xdr:rowOff>
    </xdr:from>
    <xdr:to>
      <xdr:col>15</xdr:col>
      <xdr:colOff>3713</xdr:colOff>
      <xdr:row>0</xdr:row>
      <xdr:rowOff>190500</xdr:rowOff>
    </xdr:to>
    <xdr:sp macro="" textlink="">
      <xdr:nvSpPr>
        <xdr:cNvPr id="13" name="Rechteck: abgerundete Ecken 12">
          <a:hlinkClick xmlns:r="http://schemas.openxmlformats.org/officeDocument/2006/relationships" r:id="rId8"/>
          <a:extLst>
            <a:ext uri="{FF2B5EF4-FFF2-40B4-BE49-F238E27FC236}">
              <a16:creationId xmlns:a16="http://schemas.microsoft.com/office/drawing/2014/main" id="{25C31D8F-F2CE-475A-A1CD-550D2662B9A8}"/>
            </a:ext>
          </a:extLst>
        </xdr:cNvPr>
        <xdr:cNvSpPr/>
      </xdr:nvSpPr>
      <xdr:spPr>
        <a:xfrm>
          <a:off x="16918781" y="52917"/>
          <a:ext cx="120624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9</xdr:col>
      <xdr:colOff>508000</xdr:colOff>
      <xdr:row>15</xdr:row>
      <xdr:rowOff>71436</xdr:rowOff>
    </xdr:from>
    <xdr:to>
      <xdr:col>12</xdr:col>
      <xdr:colOff>762000</xdr:colOff>
      <xdr:row>31</xdr:row>
      <xdr:rowOff>23811</xdr:rowOff>
    </xdr:to>
    <xdr:graphicFrame macro="">
      <xdr:nvGraphicFramePr>
        <xdr:cNvPr id="14" name="Diagramm 13">
          <a:extLst>
            <a:ext uri="{FF2B5EF4-FFF2-40B4-BE49-F238E27FC236}">
              <a16:creationId xmlns:a16="http://schemas.microsoft.com/office/drawing/2014/main" id="{3C6D4EBE-C2FF-4A23-959E-93386C0D2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535782</xdr:colOff>
      <xdr:row>33</xdr:row>
      <xdr:rowOff>167875</xdr:rowOff>
    </xdr:from>
    <xdr:to>
      <xdr:col>10</xdr:col>
      <xdr:colOff>750094</xdr:colOff>
      <xdr:row>50</xdr:row>
      <xdr:rowOff>130968</xdr:rowOff>
    </xdr:to>
    <mc:AlternateContent xmlns:mc="http://schemas.openxmlformats.org/markup-compatibility/2006">
      <mc:Choice xmlns:cx1="http://schemas.microsoft.com/office/drawing/2015/9/8/chartex" Requires="cx1">
        <xdr:graphicFrame macro="">
          <xdr:nvGraphicFramePr>
            <xdr:cNvPr id="15" name="Diagramm 14">
              <a:extLst>
                <a:ext uri="{FF2B5EF4-FFF2-40B4-BE49-F238E27FC236}">
                  <a16:creationId xmlns:a16="http://schemas.microsoft.com/office/drawing/2014/main" id="{5F392384-6104-48D3-BFBD-07F24E11F3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936582" y="8483200"/>
              <a:ext cx="4481512" cy="3058718"/>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6</xdr:col>
      <xdr:colOff>553640</xdr:colOff>
      <xdr:row>57</xdr:row>
      <xdr:rowOff>15475</xdr:rowOff>
    </xdr:from>
    <xdr:to>
      <xdr:col>10</xdr:col>
      <xdr:colOff>767952</xdr:colOff>
      <xdr:row>73</xdr:row>
      <xdr:rowOff>169068</xdr:rowOff>
    </xdr:to>
    <mc:AlternateContent xmlns:mc="http://schemas.openxmlformats.org/markup-compatibility/2006">
      <mc:Choice xmlns:cx1="http://schemas.microsoft.com/office/drawing/2015/9/8/chartex" Requires="cx1">
        <xdr:graphicFrame macro="">
          <xdr:nvGraphicFramePr>
            <xdr:cNvPr id="18" name="Diagramm 17">
              <a:extLst>
                <a:ext uri="{FF2B5EF4-FFF2-40B4-BE49-F238E27FC236}">
                  <a16:creationId xmlns:a16="http://schemas.microsoft.com/office/drawing/2014/main" id="{D156E8A6-6F2A-41BF-8F67-FD2727BA73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954440" y="12864700"/>
              <a:ext cx="4481512" cy="3058718"/>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7</xdr:col>
      <xdr:colOff>35719</xdr:colOff>
      <xdr:row>79</xdr:row>
      <xdr:rowOff>178594</xdr:rowOff>
    </xdr:from>
    <xdr:to>
      <xdr:col>10</xdr:col>
      <xdr:colOff>809625</xdr:colOff>
      <xdr:row>96</xdr:row>
      <xdr:rowOff>141687</xdr:rowOff>
    </xdr:to>
    <mc:AlternateContent xmlns:mc="http://schemas.openxmlformats.org/markup-compatibility/2006">
      <mc:Choice xmlns:cx1="http://schemas.microsoft.com/office/drawing/2015/9/8/chartex" Requires="cx1">
        <xdr:graphicFrame macro="">
          <xdr:nvGraphicFramePr>
            <xdr:cNvPr id="19" name="Diagramm 18">
              <a:extLst>
                <a:ext uri="{FF2B5EF4-FFF2-40B4-BE49-F238E27FC236}">
                  <a16:creationId xmlns:a16="http://schemas.microsoft.com/office/drawing/2014/main" id="{6408204B-A0B9-4741-A0CE-D4123CCA59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998494" y="17209294"/>
              <a:ext cx="4479131" cy="3058718"/>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1206501</xdr:colOff>
      <xdr:row>0</xdr:row>
      <xdr:rowOff>52916</xdr:rowOff>
    </xdr:from>
    <xdr:to>
      <xdr:col>5</xdr:col>
      <xdr:colOff>2281739</xdr:colOff>
      <xdr:row>0</xdr:row>
      <xdr:rowOff>190499</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D6C0D496-6528-49AC-AD8C-12D57F53D25C}"/>
            </a:ext>
          </a:extLst>
        </xdr:cNvPr>
        <xdr:cNvSpPr/>
      </xdr:nvSpPr>
      <xdr:spPr>
        <a:xfrm>
          <a:off x="12837584" y="52916"/>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4273262</xdr:colOff>
      <xdr:row>0</xdr:row>
      <xdr:rowOff>66675</xdr:rowOff>
    </xdr:from>
    <xdr:to>
      <xdr:col>4</xdr:col>
      <xdr:colOff>5350232</xdr:colOff>
      <xdr:row>0</xdr:row>
      <xdr:rowOff>204258</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87B37294-5D27-44A9-8EBF-F9ACF4184F5C}"/>
            </a:ext>
          </a:extLst>
        </xdr:cNvPr>
        <xdr:cNvSpPr/>
      </xdr:nvSpPr>
      <xdr:spPr>
        <a:xfrm>
          <a:off x="14170603" y="66675"/>
          <a:ext cx="1076970"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4</xdr:col>
      <xdr:colOff>3697432</xdr:colOff>
      <xdr:row>8</xdr:row>
      <xdr:rowOff>43296</xdr:rowOff>
    </xdr:from>
    <xdr:to>
      <xdr:col>4</xdr:col>
      <xdr:colOff>5134840</xdr:colOff>
      <xdr:row>8</xdr:row>
      <xdr:rowOff>199160</xdr:rowOff>
    </xdr:to>
    <xdr:sp macro="" textlink="">
      <xdr:nvSpPr>
        <xdr:cNvPr id="5" name="Rechteck: abgerundete Ecken 4">
          <a:hlinkClick xmlns:r="http://schemas.openxmlformats.org/officeDocument/2006/relationships" r:id="rId2"/>
          <a:extLst>
            <a:ext uri="{FF2B5EF4-FFF2-40B4-BE49-F238E27FC236}">
              <a16:creationId xmlns:a16="http://schemas.microsoft.com/office/drawing/2014/main" id="{7F144E55-905E-47C3-9878-A917F29CFE90}"/>
            </a:ext>
          </a:extLst>
        </xdr:cNvPr>
        <xdr:cNvSpPr/>
      </xdr:nvSpPr>
      <xdr:spPr>
        <a:xfrm>
          <a:off x="5533159" y="8009660"/>
          <a:ext cx="1437408" cy="155864"/>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3.2  - Guiding</a:t>
          </a:r>
          <a:r>
            <a:rPr lang="de-DE" sz="800" baseline="0">
              <a:solidFill>
                <a:schemeClr val="accent3">
                  <a:lumMod val="20000"/>
                  <a:lumOff val="80000"/>
                </a:schemeClr>
              </a:solidFill>
            </a:rPr>
            <a:t> questions</a:t>
          </a:r>
          <a:endParaRPr lang="de-DE" sz="800">
            <a:solidFill>
              <a:schemeClr val="accent3">
                <a:lumMod val="20000"/>
                <a:lumOff val="80000"/>
              </a:schemeClr>
            </a:solidFill>
          </a:endParaRPr>
        </a:p>
      </xdr:txBody>
    </xdr:sp>
    <xdr:clientData/>
  </xdr:twoCellAnchor>
  <xdr:twoCellAnchor>
    <xdr:from>
      <xdr:col>4</xdr:col>
      <xdr:colOff>1558637</xdr:colOff>
      <xdr:row>13</xdr:row>
      <xdr:rowOff>51954</xdr:rowOff>
    </xdr:from>
    <xdr:to>
      <xdr:col>4</xdr:col>
      <xdr:colOff>2996045</xdr:colOff>
      <xdr:row>13</xdr:row>
      <xdr:rowOff>207818</xdr:rowOff>
    </xdr:to>
    <xdr:sp macro="" textlink="">
      <xdr:nvSpPr>
        <xdr:cNvPr id="6" name="Rechteck: abgerundete Ecken 5">
          <a:hlinkClick xmlns:r="http://schemas.openxmlformats.org/officeDocument/2006/relationships" r:id="rId3"/>
          <a:extLst>
            <a:ext uri="{FF2B5EF4-FFF2-40B4-BE49-F238E27FC236}">
              <a16:creationId xmlns:a16="http://schemas.microsoft.com/office/drawing/2014/main" id="{AA3C50E0-4528-4AF3-ADAA-C6836BC490F2}"/>
            </a:ext>
          </a:extLst>
        </xdr:cNvPr>
        <xdr:cNvSpPr/>
      </xdr:nvSpPr>
      <xdr:spPr>
        <a:xfrm>
          <a:off x="3394364" y="3290454"/>
          <a:ext cx="1437408" cy="155864"/>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3.3  - Interview Protocols</a:t>
          </a:r>
        </a:p>
      </xdr:txBody>
    </xdr:sp>
    <xdr:clientData/>
  </xdr:twoCellAnchor>
  <xdr:twoCellAnchor>
    <xdr:from>
      <xdr:col>4</xdr:col>
      <xdr:colOff>3662795</xdr:colOff>
      <xdr:row>14</xdr:row>
      <xdr:rowOff>588818</xdr:rowOff>
    </xdr:from>
    <xdr:to>
      <xdr:col>4</xdr:col>
      <xdr:colOff>5282795</xdr:colOff>
      <xdr:row>14</xdr:row>
      <xdr:rowOff>696818</xdr:rowOff>
    </xdr:to>
    <xdr:sp macro="" textlink="">
      <xdr:nvSpPr>
        <xdr:cNvPr id="7" name="Rechteck: abgerundete Ecken 6">
          <a:hlinkClick xmlns:r="http://schemas.openxmlformats.org/officeDocument/2006/relationships" r:id="rId3"/>
          <a:extLst>
            <a:ext uri="{FF2B5EF4-FFF2-40B4-BE49-F238E27FC236}">
              <a16:creationId xmlns:a16="http://schemas.microsoft.com/office/drawing/2014/main" id="{2AA22D19-E1C3-443B-9F30-2FB4A337C0BF}"/>
            </a:ext>
          </a:extLst>
        </xdr:cNvPr>
        <xdr:cNvSpPr/>
      </xdr:nvSpPr>
      <xdr:spPr>
        <a:xfrm>
          <a:off x="13560136" y="5074227"/>
          <a:ext cx="1620000" cy="10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3.3  - Interview Protocols</a:t>
          </a:r>
        </a:p>
      </xdr:txBody>
    </xdr:sp>
    <xdr:clientData/>
  </xdr:twoCellAnchor>
  <xdr:twoCellAnchor>
    <xdr:from>
      <xdr:col>4</xdr:col>
      <xdr:colOff>3662795</xdr:colOff>
      <xdr:row>14</xdr:row>
      <xdr:rowOff>776432</xdr:rowOff>
    </xdr:from>
    <xdr:to>
      <xdr:col>4</xdr:col>
      <xdr:colOff>5282795</xdr:colOff>
      <xdr:row>14</xdr:row>
      <xdr:rowOff>884432</xdr:rowOff>
    </xdr:to>
    <xdr:sp macro="" textlink="">
      <xdr:nvSpPr>
        <xdr:cNvPr id="8" name="Rechteck: abgerundete Ecken 7">
          <a:hlinkClick xmlns:r="http://schemas.openxmlformats.org/officeDocument/2006/relationships" r:id="rId4"/>
          <a:extLst>
            <a:ext uri="{FF2B5EF4-FFF2-40B4-BE49-F238E27FC236}">
              <a16:creationId xmlns:a16="http://schemas.microsoft.com/office/drawing/2014/main" id="{280E1B74-5881-4A9E-A400-9FA71F95E464}"/>
            </a:ext>
          </a:extLst>
        </xdr:cNvPr>
        <xdr:cNvSpPr/>
      </xdr:nvSpPr>
      <xdr:spPr>
        <a:xfrm>
          <a:off x="13560136" y="5261841"/>
          <a:ext cx="1620000" cy="10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3.4 - Preliminary Work Analysis</a:t>
          </a:r>
        </a:p>
      </xdr:txBody>
    </xdr:sp>
    <xdr:clientData/>
  </xdr:twoCellAnchor>
  <xdr:twoCellAnchor>
    <xdr:from>
      <xdr:col>4</xdr:col>
      <xdr:colOff>3662795</xdr:colOff>
      <xdr:row>14</xdr:row>
      <xdr:rowOff>964046</xdr:rowOff>
    </xdr:from>
    <xdr:to>
      <xdr:col>4</xdr:col>
      <xdr:colOff>5282795</xdr:colOff>
      <xdr:row>14</xdr:row>
      <xdr:rowOff>1072046</xdr:rowOff>
    </xdr:to>
    <xdr:sp macro="" textlink="">
      <xdr:nvSpPr>
        <xdr:cNvPr id="9" name="Rechteck: abgerundete Ecken 8">
          <a:hlinkClick xmlns:r="http://schemas.openxmlformats.org/officeDocument/2006/relationships" r:id="rId3"/>
          <a:extLst>
            <a:ext uri="{FF2B5EF4-FFF2-40B4-BE49-F238E27FC236}">
              <a16:creationId xmlns:a16="http://schemas.microsoft.com/office/drawing/2014/main" id="{1E66DF97-2A98-40CF-A509-5929360B2C4B}"/>
            </a:ext>
          </a:extLst>
        </xdr:cNvPr>
        <xdr:cNvSpPr/>
      </xdr:nvSpPr>
      <xdr:spPr>
        <a:xfrm>
          <a:off x="13560136" y="5449455"/>
          <a:ext cx="1620000" cy="10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3.3  - Interview Protocols</a:t>
          </a:r>
        </a:p>
      </xdr:txBody>
    </xdr:sp>
    <xdr:clientData/>
  </xdr:twoCellAnchor>
  <xdr:twoCellAnchor>
    <xdr:from>
      <xdr:col>4</xdr:col>
      <xdr:colOff>3662795</xdr:colOff>
      <xdr:row>14</xdr:row>
      <xdr:rowOff>1149927</xdr:rowOff>
    </xdr:from>
    <xdr:to>
      <xdr:col>4</xdr:col>
      <xdr:colOff>5282795</xdr:colOff>
      <xdr:row>14</xdr:row>
      <xdr:rowOff>1257927</xdr:rowOff>
    </xdr:to>
    <xdr:sp macro="" textlink="">
      <xdr:nvSpPr>
        <xdr:cNvPr id="10" name="Rechteck: abgerundete Ecken 9">
          <a:hlinkClick xmlns:r="http://schemas.openxmlformats.org/officeDocument/2006/relationships" r:id="rId5"/>
          <a:extLst>
            <a:ext uri="{FF2B5EF4-FFF2-40B4-BE49-F238E27FC236}">
              <a16:creationId xmlns:a16="http://schemas.microsoft.com/office/drawing/2014/main" id="{0C7C7CD9-1225-4C6A-8872-450555CD7748}"/>
            </a:ext>
          </a:extLst>
        </xdr:cNvPr>
        <xdr:cNvSpPr/>
      </xdr:nvSpPr>
      <xdr:spPr>
        <a:xfrm>
          <a:off x="13560136" y="5635336"/>
          <a:ext cx="1620000" cy="10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3.6  - Findings</a:t>
          </a:r>
          <a:r>
            <a:rPr lang="de-DE" sz="800" baseline="0">
              <a:solidFill>
                <a:schemeClr val="accent3">
                  <a:lumMod val="20000"/>
                  <a:lumOff val="80000"/>
                </a:schemeClr>
              </a:solidFill>
            </a:rPr>
            <a:t> </a:t>
          </a:r>
          <a:r>
            <a:rPr lang="de-DE" sz="800">
              <a:solidFill>
                <a:schemeClr val="accent3">
                  <a:lumMod val="20000"/>
                  <a:lumOff val="80000"/>
                </a:schemeClr>
              </a:solidFill>
            </a:rPr>
            <a:t>Content Analysis</a:t>
          </a:r>
        </a:p>
      </xdr:txBody>
    </xdr:sp>
    <xdr:clientData/>
  </xdr:twoCellAnchor>
  <xdr:twoCellAnchor>
    <xdr:from>
      <xdr:col>4</xdr:col>
      <xdr:colOff>1988127</xdr:colOff>
      <xdr:row>14</xdr:row>
      <xdr:rowOff>1149927</xdr:rowOff>
    </xdr:from>
    <xdr:to>
      <xdr:col>4</xdr:col>
      <xdr:colOff>3608127</xdr:colOff>
      <xdr:row>14</xdr:row>
      <xdr:rowOff>1257927</xdr:rowOff>
    </xdr:to>
    <xdr:sp macro="" textlink="">
      <xdr:nvSpPr>
        <xdr:cNvPr id="11" name="Rechteck: abgerundete Ecken 10">
          <a:hlinkClick xmlns:r="http://schemas.openxmlformats.org/officeDocument/2006/relationships" r:id="rId6"/>
          <a:extLst>
            <a:ext uri="{FF2B5EF4-FFF2-40B4-BE49-F238E27FC236}">
              <a16:creationId xmlns:a16="http://schemas.microsoft.com/office/drawing/2014/main" id="{7B2AD6D0-ED9A-40A9-82C8-CB53EACE08E0}"/>
            </a:ext>
          </a:extLst>
        </xdr:cNvPr>
        <xdr:cNvSpPr/>
      </xdr:nvSpPr>
      <xdr:spPr>
        <a:xfrm>
          <a:off x="11885468" y="5635336"/>
          <a:ext cx="1620000" cy="108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3.5  - Content Analysis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95250</xdr:colOff>
      <xdr:row>0</xdr:row>
      <xdr:rowOff>66675</xdr:rowOff>
    </xdr:from>
    <xdr:to>
      <xdr:col>4</xdr:col>
      <xdr:colOff>1170488</xdr:colOff>
      <xdr:row>0</xdr:row>
      <xdr:rowOff>204258</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2B3126FB-CC65-463E-AAF1-3A410E55E9B1}"/>
            </a:ext>
          </a:extLst>
        </xdr:cNvPr>
        <xdr:cNvSpPr/>
      </xdr:nvSpPr>
      <xdr:spPr>
        <a:xfrm>
          <a:off x="10420350" y="66675"/>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821531</xdr:colOff>
      <xdr:row>0</xdr:row>
      <xdr:rowOff>23813</xdr:rowOff>
    </xdr:from>
    <xdr:to>
      <xdr:col>3</xdr:col>
      <xdr:colOff>1896769</xdr:colOff>
      <xdr:row>0</xdr:row>
      <xdr:rowOff>161396</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E108B2C1-32E8-4B6E-B238-523F465FE306}"/>
            </a:ext>
          </a:extLst>
        </xdr:cNvPr>
        <xdr:cNvSpPr/>
      </xdr:nvSpPr>
      <xdr:spPr>
        <a:xfrm>
          <a:off x="5715000" y="23813"/>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845343</xdr:colOff>
      <xdr:row>0</xdr:row>
      <xdr:rowOff>59531</xdr:rowOff>
    </xdr:from>
    <xdr:to>
      <xdr:col>7</xdr:col>
      <xdr:colOff>1920581</xdr:colOff>
      <xdr:row>0</xdr:row>
      <xdr:rowOff>197114</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2766CEE8-5B6E-4FB3-BFC6-E42D950CAC06}"/>
            </a:ext>
          </a:extLst>
        </xdr:cNvPr>
        <xdr:cNvSpPr/>
      </xdr:nvSpPr>
      <xdr:spPr>
        <a:xfrm>
          <a:off x="15406687" y="59531"/>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7</xdr:col>
      <xdr:colOff>476249</xdr:colOff>
      <xdr:row>7</xdr:row>
      <xdr:rowOff>211668</xdr:rowOff>
    </xdr:from>
    <xdr:to>
      <xdr:col>7</xdr:col>
      <xdr:colOff>1913657</xdr:colOff>
      <xdr:row>7</xdr:row>
      <xdr:rowOff>367532</xdr:rowOff>
    </xdr:to>
    <xdr:sp macro="" textlink="">
      <xdr:nvSpPr>
        <xdr:cNvPr id="3" name="Rechteck: abgerundete Ecken 2">
          <a:hlinkClick xmlns:r="http://schemas.openxmlformats.org/officeDocument/2006/relationships" r:id="rId2"/>
          <a:extLst>
            <a:ext uri="{FF2B5EF4-FFF2-40B4-BE49-F238E27FC236}">
              <a16:creationId xmlns:a16="http://schemas.microsoft.com/office/drawing/2014/main" id="{AEE6FB95-AEE6-4126-9DD8-F1B8CC099A5F}"/>
            </a:ext>
          </a:extLst>
        </xdr:cNvPr>
        <xdr:cNvSpPr/>
      </xdr:nvSpPr>
      <xdr:spPr>
        <a:xfrm>
          <a:off x="15038916" y="1894418"/>
          <a:ext cx="1437408" cy="155864"/>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3.3  - Interview Protocols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228601</xdr:colOff>
      <xdr:row>0</xdr:row>
      <xdr:rowOff>59531</xdr:rowOff>
    </xdr:from>
    <xdr:to>
      <xdr:col>3</xdr:col>
      <xdr:colOff>1303839</xdr:colOff>
      <xdr:row>0</xdr:row>
      <xdr:rowOff>197114</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63AD0BAE-5BDD-4169-B6E1-5612FB50B1C0}"/>
            </a:ext>
          </a:extLst>
        </xdr:cNvPr>
        <xdr:cNvSpPr/>
      </xdr:nvSpPr>
      <xdr:spPr>
        <a:xfrm>
          <a:off x="5907882" y="59531"/>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3762375</xdr:colOff>
      <xdr:row>0</xdr:row>
      <xdr:rowOff>47626</xdr:rowOff>
    </xdr:from>
    <xdr:to>
      <xdr:col>6</xdr:col>
      <xdr:colOff>4734375</xdr:colOff>
      <xdr:row>0</xdr:row>
      <xdr:rowOff>185209</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91546CDF-02C2-4305-9774-911EAF671752}"/>
            </a:ext>
          </a:extLst>
        </xdr:cNvPr>
        <xdr:cNvSpPr/>
      </xdr:nvSpPr>
      <xdr:spPr>
        <a:xfrm>
          <a:off x="11551708" y="47626"/>
          <a:ext cx="972000"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6</xdr:col>
      <xdr:colOff>59621</xdr:colOff>
      <xdr:row>6</xdr:row>
      <xdr:rowOff>21166</xdr:rowOff>
    </xdr:from>
    <xdr:to>
      <xdr:col>6</xdr:col>
      <xdr:colOff>952565</xdr:colOff>
      <xdr:row>6</xdr:row>
      <xdr:rowOff>168341</xdr:rowOff>
    </xdr:to>
    <xdr:sp macro="" textlink="">
      <xdr:nvSpPr>
        <xdr:cNvPr id="3" name="Rechteck: abgerundete Ecken 2">
          <a:hlinkClick xmlns:r="http://schemas.openxmlformats.org/officeDocument/2006/relationships" r:id="rId2"/>
          <a:extLst>
            <a:ext uri="{FF2B5EF4-FFF2-40B4-BE49-F238E27FC236}">
              <a16:creationId xmlns:a16="http://schemas.microsoft.com/office/drawing/2014/main" id="{D5516BC3-3EBA-4DB0-A3A7-F56E2F4CEA13}"/>
            </a:ext>
          </a:extLst>
        </xdr:cNvPr>
        <xdr:cNvSpPr/>
      </xdr:nvSpPr>
      <xdr:spPr>
        <a:xfrm>
          <a:off x="7848954" y="1100666"/>
          <a:ext cx="892944" cy="147175"/>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Miro</a:t>
          </a:r>
          <a:r>
            <a:rPr lang="de-DE" sz="800" baseline="0">
              <a:solidFill>
                <a:schemeClr val="accent3">
                  <a:lumMod val="20000"/>
                  <a:lumOff val="80000"/>
                </a:schemeClr>
              </a:solidFill>
            </a:rPr>
            <a:t> Board</a:t>
          </a:r>
          <a:endParaRPr lang="de-DE" sz="800">
            <a:solidFill>
              <a:schemeClr val="accent3">
                <a:lumMod val="20000"/>
                <a:lumOff val="80000"/>
              </a:schemeClr>
            </a:solidFill>
          </a:endParaRPr>
        </a:p>
      </xdr:txBody>
    </xdr:sp>
    <xdr:clientData/>
  </xdr:twoCellAnchor>
  <xdr:twoCellAnchor>
    <xdr:from>
      <xdr:col>6</xdr:col>
      <xdr:colOff>1115484</xdr:colOff>
      <xdr:row>5</xdr:row>
      <xdr:rowOff>25399</xdr:rowOff>
    </xdr:from>
    <xdr:to>
      <xdr:col>6</xdr:col>
      <xdr:colOff>2015484</xdr:colOff>
      <xdr:row>5</xdr:row>
      <xdr:rowOff>169399</xdr:rowOff>
    </xdr:to>
    <xdr:sp macro="" textlink="">
      <xdr:nvSpPr>
        <xdr:cNvPr id="4" name="Rechteck: abgerundete Ecken 3">
          <a:hlinkClick xmlns:r="http://schemas.openxmlformats.org/officeDocument/2006/relationships" r:id="rId3"/>
          <a:extLst>
            <a:ext uri="{FF2B5EF4-FFF2-40B4-BE49-F238E27FC236}">
              <a16:creationId xmlns:a16="http://schemas.microsoft.com/office/drawing/2014/main" id="{BC3A86AD-751D-494E-994E-A26BF860CA02}"/>
            </a:ext>
          </a:extLst>
        </xdr:cNvPr>
        <xdr:cNvSpPr/>
      </xdr:nvSpPr>
      <xdr:spPr>
        <a:xfrm>
          <a:off x="8904817" y="872066"/>
          <a:ext cx="900000" cy="1440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4.1 - MB (V2)</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808302</xdr:colOff>
      <xdr:row>0</xdr:row>
      <xdr:rowOff>64823</xdr:rowOff>
    </xdr:from>
    <xdr:to>
      <xdr:col>9</xdr:col>
      <xdr:colOff>1883540</xdr:colOff>
      <xdr:row>0</xdr:row>
      <xdr:rowOff>202406</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154FAC40-BB7C-42FE-9911-FD2245C4CE8F}"/>
            </a:ext>
          </a:extLst>
        </xdr:cNvPr>
        <xdr:cNvSpPr/>
      </xdr:nvSpPr>
      <xdr:spPr>
        <a:xfrm>
          <a:off x="15714927" y="64823"/>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2032004</xdr:colOff>
      <xdr:row>0</xdr:row>
      <xdr:rowOff>42334</xdr:rowOff>
    </xdr:from>
    <xdr:to>
      <xdr:col>3</xdr:col>
      <xdr:colOff>3107242</xdr:colOff>
      <xdr:row>0</xdr:row>
      <xdr:rowOff>179917</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BF41EFD2-BE16-415F-B0AB-D43AC5762D8A}"/>
            </a:ext>
          </a:extLst>
        </xdr:cNvPr>
        <xdr:cNvSpPr/>
      </xdr:nvSpPr>
      <xdr:spPr>
        <a:xfrm>
          <a:off x="8360837" y="42334"/>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3</xdr:col>
      <xdr:colOff>3206754</xdr:colOff>
      <xdr:row>0</xdr:row>
      <xdr:rowOff>42334</xdr:rowOff>
    </xdr:from>
    <xdr:to>
      <xdr:col>3</xdr:col>
      <xdr:colOff>4281992</xdr:colOff>
      <xdr:row>0</xdr:row>
      <xdr:rowOff>179917</xdr:rowOff>
    </xdr:to>
    <xdr:sp macro="" textlink="">
      <xdr:nvSpPr>
        <xdr:cNvPr id="3" name="Rechteck: abgerundete Ecken 2">
          <a:hlinkClick xmlns:r="http://schemas.openxmlformats.org/officeDocument/2006/relationships" r:id="rId2"/>
          <a:extLst>
            <a:ext uri="{FF2B5EF4-FFF2-40B4-BE49-F238E27FC236}">
              <a16:creationId xmlns:a16="http://schemas.microsoft.com/office/drawing/2014/main" id="{84D20739-1AD4-492E-8406-F5DBE04B9699}"/>
            </a:ext>
          </a:extLst>
        </xdr:cNvPr>
        <xdr:cNvSpPr/>
      </xdr:nvSpPr>
      <xdr:spPr>
        <a:xfrm>
          <a:off x="9535587" y="42334"/>
          <a:ext cx="1075238" cy="137583"/>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7.1</a:t>
          </a:r>
          <a:r>
            <a:rPr lang="de-DE" sz="800" baseline="0">
              <a:solidFill>
                <a:schemeClr val="accent3">
                  <a:lumMod val="20000"/>
                  <a:lumOff val="80000"/>
                </a:schemeClr>
              </a:solidFill>
            </a:rPr>
            <a:t> - MB (V3)</a:t>
          </a:r>
          <a:endParaRPr lang="de-DE" sz="800">
            <a:solidFill>
              <a:schemeClr val="accent3">
                <a:lumMod val="20000"/>
                <a:lumOff val="80000"/>
              </a:schemeClr>
            </a:solidFill>
          </a:endParaRPr>
        </a:p>
        <a:p>
          <a:pPr algn="ctr"/>
          <a:endParaRPr lang="de-DE" sz="800">
            <a:solidFill>
              <a:schemeClr val="accent3">
                <a:lumMod val="20000"/>
                <a:lumOff val="80000"/>
              </a:schemeClr>
            </a:solidFill>
          </a:endParaRPr>
        </a:p>
      </xdr:txBody>
    </xdr:sp>
    <xdr:clientData/>
  </xdr:twoCellAnchor>
  <xdr:twoCellAnchor>
    <xdr:from>
      <xdr:col>3</xdr:col>
      <xdr:colOff>4381504</xdr:colOff>
      <xdr:row>0</xdr:row>
      <xdr:rowOff>42334</xdr:rowOff>
    </xdr:from>
    <xdr:to>
      <xdr:col>3</xdr:col>
      <xdr:colOff>5641504</xdr:colOff>
      <xdr:row>0</xdr:row>
      <xdr:rowOff>186334</xdr:rowOff>
    </xdr:to>
    <xdr:sp macro="" textlink="">
      <xdr:nvSpPr>
        <xdr:cNvPr id="4" name="Rechteck: abgerundete Ecken 3">
          <a:hlinkClick xmlns:r="http://schemas.openxmlformats.org/officeDocument/2006/relationships" r:id="rId3"/>
          <a:extLst>
            <a:ext uri="{FF2B5EF4-FFF2-40B4-BE49-F238E27FC236}">
              <a16:creationId xmlns:a16="http://schemas.microsoft.com/office/drawing/2014/main" id="{4243B5D3-0C0D-49D6-84A2-7DA39EBFF5EF}"/>
            </a:ext>
          </a:extLst>
        </xdr:cNvPr>
        <xdr:cNvSpPr/>
      </xdr:nvSpPr>
      <xdr:spPr>
        <a:xfrm>
          <a:off x="10710337" y="42334"/>
          <a:ext cx="1260000" cy="144000"/>
        </a:xfrm>
        <a:prstGeom prst="roundRect">
          <a:avLst/>
        </a:prstGeom>
        <a:solidFill>
          <a:schemeClr val="accent4"/>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baseline="0">
              <a:solidFill>
                <a:schemeClr val="accent3">
                  <a:lumMod val="20000"/>
                  <a:lumOff val="80000"/>
                </a:schemeClr>
              </a:solidFill>
            </a:rPr>
            <a:t>9 - Scoring calculator</a:t>
          </a:r>
          <a:endParaRPr lang="de-DE" sz="800">
            <a:solidFill>
              <a:schemeClr val="accent3">
                <a:lumMod val="20000"/>
                <a:lumOff val="80000"/>
              </a:schemeClr>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2068664</xdr:colOff>
      <xdr:row>0</xdr:row>
      <xdr:rowOff>52727</xdr:rowOff>
    </xdr:from>
    <xdr:to>
      <xdr:col>12</xdr:col>
      <xdr:colOff>3142579</xdr:colOff>
      <xdr:row>0</xdr:row>
      <xdr:rowOff>190310</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E215608F-02D9-405D-989A-4C64892D97D7}"/>
            </a:ext>
          </a:extLst>
        </xdr:cNvPr>
        <xdr:cNvSpPr/>
      </xdr:nvSpPr>
      <xdr:spPr>
        <a:xfrm>
          <a:off x="11343633" y="52727"/>
          <a:ext cx="107391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2881313</xdr:colOff>
      <xdr:row>0</xdr:row>
      <xdr:rowOff>47625</xdr:rowOff>
    </xdr:from>
    <xdr:to>
      <xdr:col>3</xdr:col>
      <xdr:colOff>3955228</xdr:colOff>
      <xdr:row>0</xdr:row>
      <xdr:rowOff>185208</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3954C844-ED04-4C42-A2AF-A8C5ED82DC58}"/>
            </a:ext>
          </a:extLst>
        </xdr:cNvPr>
        <xdr:cNvSpPr/>
      </xdr:nvSpPr>
      <xdr:spPr>
        <a:xfrm>
          <a:off x="8274844" y="47625"/>
          <a:ext cx="107391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23812</xdr:colOff>
      <xdr:row>14</xdr:row>
      <xdr:rowOff>42863</xdr:rowOff>
    </xdr:from>
    <xdr:to>
      <xdr:col>6</xdr:col>
      <xdr:colOff>4343812</xdr:colOff>
      <xdr:row>17</xdr:row>
      <xdr:rowOff>339863</xdr:rowOff>
    </xdr:to>
    <xdr:graphicFrame macro="">
      <xdr:nvGraphicFramePr>
        <xdr:cNvPr id="2" name="Diagramm 1">
          <a:extLst>
            <a:ext uri="{FF2B5EF4-FFF2-40B4-BE49-F238E27FC236}">
              <a16:creationId xmlns:a16="http://schemas.microsoft.com/office/drawing/2014/main" id="{737863D8-BF1E-4781-9FDF-A1BD37613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23812</xdr:colOff>
      <xdr:row>9</xdr:row>
      <xdr:rowOff>42862</xdr:rowOff>
    </xdr:from>
    <xdr:to>
      <xdr:col>6</xdr:col>
      <xdr:colOff>4343812</xdr:colOff>
      <xdr:row>12</xdr:row>
      <xdr:rowOff>339862</xdr:rowOff>
    </xdr:to>
    <xdr:graphicFrame macro="">
      <xdr:nvGraphicFramePr>
        <xdr:cNvPr id="3" name="Diagramm 2">
          <a:extLst>
            <a:ext uri="{FF2B5EF4-FFF2-40B4-BE49-F238E27FC236}">
              <a16:creationId xmlns:a16="http://schemas.microsoft.com/office/drawing/2014/main" id="{9D80C6AA-5BCE-4986-9254-8BE8884E8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xdr:colOff>
      <xdr:row>19</xdr:row>
      <xdr:rowOff>33337</xdr:rowOff>
    </xdr:from>
    <xdr:to>
      <xdr:col>6</xdr:col>
      <xdr:colOff>4343812</xdr:colOff>
      <xdr:row>21</xdr:row>
      <xdr:rowOff>351337</xdr:rowOff>
    </xdr:to>
    <xdr:graphicFrame macro="">
      <xdr:nvGraphicFramePr>
        <xdr:cNvPr id="4" name="Diagramm 3">
          <a:extLst>
            <a:ext uri="{FF2B5EF4-FFF2-40B4-BE49-F238E27FC236}">
              <a16:creationId xmlns:a16="http://schemas.microsoft.com/office/drawing/2014/main" id="{87B5697A-A21D-467F-8DE7-5A4A9EEDC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xdr:colOff>
      <xdr:row>24</xdr:row>
      <xdr:rowOff>52387</xdr:rowOff>
    </xdr:from>
    <xdr:to>
      <xdr:col>6</xdr:col>
      <xdr:colOff>4343812</xdr:colOff>
      <xdr:row>27</xdr:row>
      <xdr:rowOff>349387</xdr:rowOff>
    </xdr:to>
    <xdr:graphicFrame macro="">
      <xdr:nvGraphicFramePr>
        <xdr:cNvPr id="5" name="Diagramm 4">
          <a:extLst>
            <a:ext uri="{FF2B5EF4-FFF2-40B4-BE49-F238E27FC236}">
              <a16:creationId xmlns:a16="http://schemas.microsoft.com/office/drawing/2014/main" id="{4F3AA30C-2E68-4936-9862-B0BDBB447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23812</xdr:colOff>
      <xdr:row>29</xdr:row>
      <xdr:rowOff>61912</xdr:rowOff>
    </xdr:from>
    <xdr:to>
      <xdr:col>6</xdr:col>
      <xdr:colOff>4343812</xdr:colOff>
      <xdr:row>33</xdr:row>
      <xdr:rowOff>337912</xdr:rowOff>
    </xdr:to>
    <xdr:graphicFrame macro="">
      <xdr:nvGraphicFramePr>
        <xdr:cNvPr id="6" name="Diagramm 5">
          <a:extLst>
            <a:ext uri="{FF2B5EF4-FFF2-40B4-BE49-F238E27FC236}">
              <a16:creationId xmlns:a16="http://schemas.microsoft.com/office/drawing/2014/main" id="{F2E2F5CE-CA05-4E0F-A2C3-956529197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23812</xdr:colOff>
      <xdr:row>37</xdr:row>
      <xdr:rowOff>57150</xdr:rowOff>
    </xdr:from>
    <xdr:to>
      <xdr:col>6</xdr:col>
      <xdr:colOff>4343812</xdr:colOff>
      <xdr:row>41</xdr:row>
      <xdr:rowOff>333150</xdr:rowOff>
    </xdr:to>
    <xdr:graphicFrame macro="">
      <xdr:nvGraphicFramePr>
        <xdr:cNvPr id="7" name="Diagramm 6">
          <a:extLst>
            <a:ext uri="{FF2B5EF4-FFF2-40B4-BE49-F238E27FC236}">
              <a16:creationId xmlns:a16="http://schemas.microsoft.com/office/drawing/2014/main" id="{BA42F851-4056-41DC-ABDC-424EDAE1E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23812</xdr:colOff>
      <xdr:row>44</xdr:row>
      <xdr:rowOff>42862</xdr:rowOff>
    </xdr:from>
    <xdr:to>
      <xdr:col>6</xdr:col>
      <xdr:colOff>4343812</xdr:colOff>
      <xdr:row>47</xdr:row>
      <xdr:rowOff>339862</xdr:rowOff>
    </xdr:to>
    <xdr:graphicFrame macro="">
      <xdr:nvGraphicFramePr>
        <xdr:cNvPr id="8" name="Diagramm 7">
          <a:extLst>
            <a:ext uri="{FF2B5EF4-FFF2-40B4-BE49-F238E27FC236}">
              <a16:creationId xmlns:a16="http://schemas.microsoft.com/office/drawing/2014/main" id="{671A03DB-1922-408D-A271-EB0A88EBE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23812</xdr:colOff>
      <xdr:row>49</xdr:row>
      <xdr:rowOff>28575</xdr:rowOff>
    </xdr:from>
    <xdr:to>
      <xdr:col>6</xdr:col>
      <xdr:colOff>4343812</xdr:colOff>
      <xdr:row>51</xdr:row>
      <xdr:rowOff>346575</xdr:rowOff>
    </xdr:to>
    <xdr:graphicFrame macro="">
      <xdr:nvGraphicFramePr>
        <xdr:cNvPr id="9" name="Diagramm 8">
          <a:extLst>
            <a:ext uri="{FF2B5EF4-FFF2-40B4-BE49-F238E27FC236}">
              <a16:creationId xmlns:a16="http://schemas.microsoft.com/office/drawing/2014/main" id="{18EDA6BF-5D56-467E-8DD9-405A790C4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23812</xdr:colOff>
      <xdr:row>53</xdr:row>
      <xdr:rowOff>85725</xdr:rowOff>
    </xdr:from>
    <xdr:to>
      <xdr:col>6</xdr:col>
      <xdr:colOff>4343812</xdr:colOff>
      <xdr:row>60</xdr:row>
      <xdr:rowOff>298725</xdr:rowOff>
    </xdr:to>
    <xdr:graphicFrame macro="">
      <xdr:nvGraphicFramePr>
        <xdr:cNvPr id="10" name="Diagramm 9">
          <a:extLst>
            <a:ext uri="{FF2B5EF4-FFF2-40B4-BE49-F238E27FC236}">
              <a16:creationId xmlns:a16="http://schemas.microsoft.com/office/drawing/2014/main" id="{ABD3F0CA-AB35-46CE-B224-59455242F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23812</xdr:colOff>
      <xdr:row>63</xdr:row>
      <xdr:rowOff>33337</xdr:rowOff>
    </xdr:from>
    <xdr:to>
      <xdr:col>6</xdr:col>
      <xdr:colOff>4343812</xdr:colOff>
      <xdr:row>65</xdr:row>
      <xdr:rowOff>351337</xdr:rowOff>
    </xdr:to>
    <xdr:graphicFrame macro="">
      <xdr:nvGraphicFramePr>
        <xdr:cNvPr id="11" name="Diagramm 10">
          <a:extLst>
            <a:ext uri="{FF2B5EF4-FFF2-40B4-BE49-F238E27FC236}">
              <a16:creationId xmlns:a16="http://schemas.microsoft.com/office/drawing/2014/main" id="{9A701636-E416-4BB9-BE90-60C11A591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23812</xdr:colOff>
      <xdr:row>67</xdr:row>
      <xdr:rowOff>47625</xdr:rowOff>
    </xdr:from>
    <xdr:to>
      <xdr:col>6</xdr:col>
      <xdr:colOff>4343812</xdr:colOff>
      <xdr:row>70</xdr:row>
      <xdr:rowOff>344625</xdr:rowOff>
    </xdr:to>
    <xdr:graphicFrame macro="">
      <xdr:nvGraphicFramePr>
        <xdr:cNvPr id="12" name="Diagramm 11">
          <a:extLst>
            <a:ext uri="{FF2B5EF4-FFF2-40B4-BE49-F238E27FC236}">
              <a16:creationId xmlns:a16="http://schemas.microsoft.com/office/drawing/2014/main" id="{16E46553-3918-4249-83DD-769D1694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23812</xdr:colOff>
      <xdr:row>76</xdr:row>
      <xdr:rowOff>28575</xdr:rowOff>
    </xdr:from>
    <xdr:to>
      <xdr:col>6</xdr:col>
      <xdr:colOff>4343812</xdr:colOff>
      <xdr:row>78</xdr:row>
      <xdr:rowOff>346575</xdr:rowOff>
    </xdr:to>
    <xdr:graphicFrame macro="">
      <xdr:nvGraphicFramePr>
        <xdr:cNvPr id="13" name="Diagramm 12">
          <a:extLst>
            <a:ext uri="{FF2B5EF4-FFF2-40B4-BE49-F238E27FC236}">
              <a16:creationId xmlns:a16="http://schemas.microsoft.com/office/drawing/2014/main" id="{767054CB-B3C1-40DD-9A2F-D53356F34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3267075</xdr:colOff>
      <xdr:row>0</xdr:row>
      <xdr:rowOff>38100</xdr:rowOff>
    </xdr:from>
    <xdr:to>
      <xdr:col>6</xdr:col>
      <xdr:colOff>4340990</xdr:colOff>
      <xdr:row>0</xdr:row>
      <xdr:rowOff>175683</xdr:rowOff>
    </xdr:to>
    <xdr:sp macro="" textlink="">
      <xdr:nvSpPr>
        <xdr:cNvPr id="14" name="Rechteck: abgerundete Ecken 13">
          <a:hlinkClick xmlns:r="http://schemas.openxmlformats.org/officeDocument/2006/relationships" r:id="rId13"/>
          <a:extLst>
            <a:ext uri="{FF2B5EF4-FFF2-40B4-BE49-F238E27FC236}">
              <a16:creationId xmlns:a16="http://schemas.microsoft.com/office/drawing/2014/main" id="{6D3D035F-B001-4331-ADE9-F2946DDB3087}"/>
            </a:ext>
          </a:extLst>
        </xdr:cNvPr>
        <xdr:cNvSpPr/>
      </xdr:nvSpPr>
      <xdr:spPr>
        <a:xfrm>
          <a:off x="11858625" y="38100"/>
          <a:ext cx="107391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2832084</xdr:colOff>
      <xdr:row>0</xdr:row>
      <xdr:rowOff>34925</xdr:rowOff>
    </xdr:from>
    <xdr:to>
      <xdr:col>5</xdr:col>
      <xdr:colOff>3840084</xdr:colOff>
      <xdr:row>0</xdr:row>
      <xdr:rowOff>172508</xdr:rowOff>
    </xdr:to>
    <xdr:sp macro="" textlink="">
      <xdr:nvSpPr>
        <xdr:cNvPr id="14" name="Rechteck: abgerundete Ecken 13">
          <a:hlinkClick xmlns:r="http://schemas.openxmlformats.org/officeDocument/2006/relationships" r:id="rId1"/>
          <a:extLst>
            <a:ext uri="{FF2B5EF4-FFF2-40B4-BE49-F238E27FC236}">
              <a16:creationId xmlns:a16="http://schemas.microsoft.com/office/drawing/2014/main" id="{AAA64601-190A-4D39-B722-3C1D2FCD29F4}"/>
            </a:ext>
          </a:extLst>
        </xdr:cNvPr>
        <xdr:cNvSpPr/>
      </xdr:nvSpPr>
      <xdr:spPr>
        <a:xfrm>
          <a:off x="11604609" y="34925"/>
          <a:ext cx="1008000"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3</xdr:col>
      <xdr:colOff>5077884</xdr:colOff>
      <xdr:row>5</xdr:row>
      <xdr:rowOff>25399</xdr:rowOff>
    </xdr:from>
    <xdr:to>
      <xdr:col>3</xdr:col>
      <xdr:colOff>5977884</xdr:colOff>
      <xdr:row>5</xdr:row>
      <xdr:rowOff>169399</xdr:rowOff>
    </xdr:to>
    <xdr:sp macro="" textlink="">
      <xdr:nvSpPr>
        <xdr:cNvPr id="3" name="Rechteck: abgerundete Ecken 2">
          <a:hlinkClick xmlns:r="http://schemas.openxmlformats.org/officeDocument/2006/relationships" r:id="rId2"/>
          <a:extLst>
            <a:ext uri="{FF2B5EF4-FFF2-40B4-BE49-F238E27FC236}">
              <a16:creationId xmlns:a16="http://schemas.microsoft.com/office/drawing/2014/main" id="{F9781938-604D-4574-9C00-0559CB4E8146}"/>
            </a:ext>
          </a:extLst>
        </xdr:cNvPr>
        <xdr:cNvSpPr/>
      </xdr:nvSpPr>
      <xdr:spPr>
        <a:xfrm>
          <a:off x="8163984" y="873124"/>
          <a:ext cx="900000" cy="144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7.1 - MB (V3)</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3429865</xdr:colOff>
      <xdr:row>0</xdr:row>
      <xdr:rowOff>65809</xdr:rowOff>
    </xdr:from>
    <xdr:to>
      <xdr:col>6</xdr:col>
      <xdr:colOff>643558</xdr:colOff>
      <xdr:row>0</xdr:row>
      <xdr:rowOff>203392</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D1D04C3E-00D4-44AB-B354-20C9CC20F1E3}"/>
            </a:ext>
          </a:extLst>
        </xdr:cNvPr>
        <xdr:cNvSpPr/>
      </xdr:nvSpPr>
      <xdr:spPr>
        <a:xfrm>
          <a:off x="9006320" y="65809"/>
          <a:ext cx="1075647"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679520</xdr:colOff>
      <xdr:row>0</xdr:row>
      <xdr:rowOff>53904</xdr:rowOff>
    </xdr:from>
    <xdr:to>
      <xdr:col>15</xdr:col>
      <xdr:colOff>172020</xdr:colOff>
      <xdr:row>0</xdr:row>
      <xdr:rowOff>191487</xdr:rowOff>
    </xdr:to>
    <xdr:sp macro="" textlink="">
      <xdr:nvSpPr>
        <xdr:cNvPr id="4" name="Rechteck: abgerundete Ecken 3">
          <a:hlinkClick xmlns:r="http://schemas.openxmlformats.org/officeDocument/2006/relationships" r:id="rId1"/>
          <a:extLst>
            <a:ext uri="{FF2B5EF4-FFF2-40B4-BE49-F238E27FC236}">
              <a16:creationId xmlns:a16="http://schemas.microsoft.com/office/drawing/2014/main" id="{FA641716-2C79-4596-A9A9-12C092C97523}"/>
            </a:ext>
          </a:extLst>
        </xdr:cNvPr>
        <xdr:cNvSpPr/>
      </xdr:nvSpPr>
      <xdr:spPr>
        <a:xfrm>
          <a:off x="10903020" y="53904"/>
          <a:ext cx="1080000"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13</xdr:col>
      <xdr:colOff>534620</xdr:colOff>
      <xdr:row>3</xdr:row>
      <xdr:rowOff>18184</xdr:rowOff>
    </xdr:from>
    <xdr:to>
      <xdr:col>15</xdr:col>
      <xdr:colOff>275384</xdr:colOff>
      <xdr:row>3</xdr:row>
      <xdr:rowOff>155767</xdr:rowOff>
    </xdr:to>
    <xdr:sp macro="" textlink="">
      <xdr:nvSpPr>
        <xdr:cNvPr id="5" name="Rechteck: abgerundete Ecken 4">
          <a:hlinkClick xmlns:r="http://schemas.openxmlformats.org/officeDocument/2006/relationships" r:id="rId2"/>
          <a:extLst>
            <a:ext uri="{FF2B5EF4-FFF2-40B4-BE49-F238E27FC236}">
              <a16:creationId xmlns:a16="http://schemas.microsoft.com/office/drawing/2014/main" id="{D21D3EF2-84DF-4E69-92CE-0056554F2102}"/>
            </a:ext>
          </a:extLst>
        </xdr:cNvPr>
        <xdr:cNvSpPr/>
      </xdr:nvSpPr>
      <xdr:spPr>
        <a:xfrm>
          <a:off x="10764470" y="589684"/>
          <a:ext cx="1331439"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Evaluation of responses</a:t>
          </a:r>
        </a:p>
      </xdr:txBody>
    </xdr:sp>
    <xdr:clientData/>
  </xdr:twoCellAnchor>
  <xdr:twoCellAnchor>
    <xdr:from>
      <xdr:col>1</xdr:col>
      <xdr:colOff>76199</xdr:colOff>
      <xdr:row>304</xdr:row>
      <xdr:rowOff>138112</xdr:rowOff>
    </xdr:from>
    <xdr:to>
      <xdr:col>4</xdr:col>
      <xdr:colOff>466724</xdr:colOff>
      <xdr:row>312</xdr:row>
      <xdr:rowOff>57150</xdr:rowOff>
    </xdr:to>
    <xdr:graphicFrame macro="">
      <xdr:nvGraphicFramePr>
        <xdr:cNvPr id="6" name="Diagramm 5">
          <a:extLst>
            <a:ext uri="{FF2B5EF4-FFF2-40B4-BE49-F238E27FC236}">
              <a16:creationId xmlns:a16="http://schemas.microsoft.com/office/drawing/2014/main" id="{88993B3E-8348-464D-8F04-64DC6AEBB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307</xdr:row>
      <xdr:rowOff>176212</xdr:rowOff>
    </xdr:from>
    <xdr:to>
      <xdr:col>8</xdr:col>
      <xdr:colOff>485775</xdr:colOff>
      <xdr:row>322</xdr:row>
      <xdr:rowOff>19050</xdr:rowOff>
    </xdr:to>
    <xdr:graphicFrame macro="">
      <xdr:nvGraphicFramePr>
        <xdr:cNvPr id="7" name="Diagramm 6">
          <a:extLst>
            <a:ext uri="{FF2B5EF4-FFF2-40B4-BE49-F238E27FC236}">
              <a16:creationId xmlns:a16="http://schemas.microsoft.com/office/drawing/2014/main" id="{7999FAA9-90C0-49A8-AB55-15435C6AD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114300</xdr:colOff>
      <xdr:row>336</xdr:row>
      <xdr:rowOff>157162</xdr:rowOff>
    </xdr:from>
    <xdr:to>
      <xdr:col>12</xdr:col>
      <xdr:colOff>428625</xdr:colOff>
      <xdr:row>348</xdr:row>
      <xdr:rowOff>152400</xdr:rowOff>
    </xdr:to>
    <mc:AlternateContent xmlns:mc="http://schemas.openxmlformats.org/markup-compatibility/2006">
      <mc:Choice xmlns:cx4="http://schemas.microsoft.com/office/drawing/2016/5/10/chartex" Requires="cx4">
        <xdr:graphicFrame macro="">
          <xdr:nvGraphicFramePr>
            <xdr:cNvPr id="8" name="Diagramm 7">
              <a:extLst>
                <a:ext uri="{FF2B5EF4-FFF2-40B4-BE49-F238E27FC236}">
                  <a16:creationId xmlns:a16="http://schemas.microsoft.com/office/drawing/2014/main" id="{303BF202-606E-4557-89AA-80FB1CDCF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58025" y="61631512"/>
              <a:ext cx="3228975" cy="2281238"/>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9</xdr:col>
      <xdr:colOff>109536</xdr:colOff>
      <xdr:row>316</xdr:row>
      <xdr:rowOff>166686</xdr:rowOff>
    </xdr:from>
    <xdr:to>
      <xdr:col>12</xdr:col>
      <xdr:colOff>419099</xdr:colOff>
      <xdr:row>336</xdr:row>
      <xdr:rowOff>19050</xdr:rowOff>
    </xdr:to>
    <xdr:graphicFrame macro="">
      <xdr:nvGraphicFramePr>
        <xdr:cNvPr id="9" name="Diagramm 8">
          <a:extLst>
            <a:ext uri="{FF2B5EF4-FFF2-40B4-BE49-F238E27FC236}">
              <a16:creationId xmlns:a16="http://schemas.microsoft.com/office/drawing/2014/main" id="{F4C5B930-F1CF-47DA-BEF5-165887CDD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61912</xdr:colOff>
      <xdr:row>303</xdr:row>
      <xdr:rowOff>138112</xdr:rowOff>
    </xdr:from>
    <xdr:to>
      <xdr:col>16</xdr:col>
      <xdr:colOff>504825</xdr:colOff>
      <xdr:row>310</xdr:row>
      <xdr:rowOff>123825</xdr:rowOff>
    </xdr:to>
    <xdr:graphicFrame macro="">
      <xdr:nvGraphicFramePr>
        <xdr:cNvPr id="10" name="Diagramm 9">
          <a:extLst>
            <a:ext uri="{FF2B5EF4-FFF2-40B4-BE49-F238E27FC236}">
              <a16:creationId xmlns:a16="http://schemas.microsoft.com/office/drawing/2014/main" id="{7F0C747E-C9EA-4C62-9633-EA51B9695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38100</xdr:colOff>
      <xdr:row>6</xdr:row>
      <xdr:rowOff>66674</xdr:rowOff>
    </xdr:from>
    <xdr:to>
      <xdr:col>0</xdr:col>
      <xdr:colOff>1298100</xdr:colOff>
      <xdr:row>7</xdr:row>
      <xdr:rowOff>272174</xdr:rowOff>
    </xdr:to>
    <xdr:sp macro="" textlink="">
      <xdr:nvSpPr>
        <xdr:cNvPr id="11" name="Rechteck: abgerundete Ecken 10">
          <a:hlinkClick xmlns:r="http://schemas.openxmlformats.org/officeDocument/2006/relationships" r:id="rId2"/>
          <a:extLst>
            <a:ext uri="{FF2B5EF4-FFF2-40B4-BE49-F238E27FC236}">
              <a16:creationId xmlns:a16="http://schemas.microsoft.com/office/drawing/2014/main" id="{79812A6A-19F7-4D75-BBFA-F5E9FB309D3C}"/>
            </a:ext>
          </a:extLst>
        </xdr:cNvPr>
        <xdr:cNvSpPr/>
      </xdr:nvSpPr>
      <xdr:spPr>
        <a:xfrm>
          <a:off x="38100" y="1190624"/>
          <a:ext cx="1260000" cy="396000"/>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b="1">
              <a:solidFill>
                <a:srgbClr val="FF0000"/>
              </a:solidFill>
            </a:rPr>
            <a:t>Go to: </a:t>
          </a:r>
          <a:r>
            <a:rPr lang="de-DE" sz="800">
              <a:solidFill>
                <a:schemeClr val="accent3">
                  <a:lumMod val="20000"/>
                  <a:lumOff val="80000"/>
                </a:schemeClr>
              </a:solidFill>
            </a:rPr>
            <a:t>Evaluation of responses</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6000750</xdr:colOff>
      <xdr:row>0</xdr:row>
      <xdr:rowOff>57150</xdr:rowOff>
    </xdr:from>
    <xdr:to>
      <xdr:col>3</xdr:col>
      <xdr:colOff>7074665</xdr:colOff>
      <xdr:row>0</xdr:row>
      <xdr:rowOff>194733</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D23FE07C-D8D7-4E4D-BC6A-5A66DA6F7218}"/>
            </a:ext>
          </a:extLst>
        </xdr:cNvPr>
        <xdr:cNvSpPr/>
      </xdr:nvSpPr>
      <xdr:spPr>
        <a:xfrm>
          <a:off x="9239250" y="57150"/>
          <a:ext cx="107391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3</xdr:col>
      <xdr:colOff>5077884</xdr:colOff>
      <xdr:row>5</xdr:row>
      <xdr:rowOff>25399</xdr:rowOff>
    </xdr:from>
    <xdr:to>
      <xdr:col>3</xdr:col>
      <xdr:colOff>5977884</xdr:colOff>
      <xdr:row>5</xdr:row>
      <xdr:rowOff>169399</xdr:rowOff>
    </xdr:to>
    <xdr:sp macro="" textlink="">
      <xdr:nvSpPr>
        <xdr:cNvPr id="4" name="Rechteck: abgerundete Ecken 3">
          <a:hlinkClick xmlns:r="http://schemas.openxmlformats.org/officeDocument/2006/relationships" r:id="rId2"/>
          <a:extLst>
            <a:ext uri="{FF2B5EF4-FFF2-40B4-BE49-F238E27FC236}">
              <a16:creationId xmlns:a16="http://schemas.microsoft.com/office/drawing/2014/main" id="{45CC4979-0B86-4724-9E6D-57D22D458B37}"/>
            </a:ext>
          </a:extLst>
        </xdr:cNvPr>
        <xdr:cNvSpPr/>
      </xdr:nvSpPr>
      <xdr:spPr>
        <a:xfrm>
          <a:off x="8316384" y="873124"/>
          <a:ext cx="900000" cy="1440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7.1 - MB (V3)</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789780</xdr:colOff>
      <xdr:row>0</xdr:row>
      <xdr:rowOff>56224</xdr:rowOff>
    </xdr:from>
    <xdr:to>
      <xdr:col>9</xdr:col>
      <xdr:colOff>669102</xdr:colOff>
      <xdr:row>0</xdr:row>
      <xdr:rowOff>193807</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67215779-0AEE-4B42-88D6-01517B71D7BF}"/>
            </a:ext>
          </a:extLst>
        </xdr:cNvPr>
        <xdr:cNvSpPr/>
      </xdr:nvSpPr>
      <xdr:spPr>
        <a:xfrm>
          <a:off x="12367947" y="56224"/>
          <a:ext cx="107523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9</xdr:col>
      <xdr:colOff>751417</xdr:colOff>
      <xdr:row>0</xdr:row>
      <xdr:rowOff>56615</xdr:rowOff>
    </xdr:from>
    <xdr:to>
      <xdr:col>10</xdr:col>
      <xdr:colOff>629415</xdr:colOff>
      <xdr:row>0</xdr:row>
      <xdr:rowOff>193415</xdr:rowOff>
    </xdr:to>
    <xdr:sp macro="" textlink="">
      <xdr:nvSpPr>
        <xdr:cNvPr id="3" name="Rechteck: abgerundete Ecken 2">
          <a:hlinkClick xmlns:r="http://schemas.openxmlformats.org/officeDocument/2006/relationships" r:id="rId2"/>
          <a:extLst>
            <a:ext uri="{FF2B5EF4-FFF2-40B4-BE49-F238E27FC236}">
              <a16:creationId xmlns:a16="http://schemas.microsoft.com/office/drawing/2014/main" id="{D74A5F47-C610-4279-80AF-3924DDAB7B32}"/>
            </a:ext>
          </a:extLst>
        </xdr:cNvPr>
        <xdr:cNvSpPr/>
      </xdr:nvSpPr>
      <xdr:spPr>
        <a:xfrm>
          <a:off x="13525500" y="56615"/>
          <a:ext cx="1073915" cy="1368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4.2 - Legend (MB)</a:t>
          </a:r>
        </a:p>
        <a:p>
          <a:pPr algn="ctr"/>
          <a:endParaRPr lang="de-DE" sz="800">
            <a:solidFill>
              <a:schemeClr val="accent3">
                <a:lumMod val="20000"/>
                <a:lumOff val="80000"/>
              </a:schemeClr>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34</xdr:col>
      <xdr:colOff>84667</xdr:colOff>
      <xdr:row>0</xdr:row>
      <xdr:rowOff>42334</xdr:rowOff>
    </xdr:from>
    <xdr:to>
      <xdr:col>34</xdr:col>
      <xdr:colOff>1332035</xdr:colOff>
      <xdr:row>0</xdr:row>
      <xdr:rowOff>179917</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CA1488F1-B5DE-4847-9B71-08D6167028A1}"/>
            </a:ext>
          </a:extLst>
        </xdr:cNvPr>
        <xdr:cNvSpPr/>
      </xdr:nvSpPr>
      <xdr:spPr>
        <a:xfrm>
          <a:off x="37782500" y="42334"/>
          <a:ext cx="124736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10</xdr:col>
      <xdr:colOff>179917</xdr:colOff>
      <xdr:row>0</xdr:row>
      <xdr:rowOff>31751</xdr:rowOff>
    </xdr:from>
    <xdr:to>
      <xdr:col>10</xdr:col>
      <xdr:colOff>1427285</xdr:colOff>
      <xdr:row>0</xdr:row>
      <xdr:rowOff>169334</xdr:rowOff>
    </xdr:to>
    <xdr:sp macro="" textlink="">
      <xdr:nvSpPr>
        <xdr:cNvPr id="3" name="Rechteck: abgerundete Ecken 2">
          <a:hlinkClick xmlns:r="http://schemas.openxmlformats.org/officeDocument/2006/relationships" r:id="rId1"/>
          <a:extLst>
            <a:ext uri="{FF2B5EF4-FFF2-40B4-BE49-F238E27FC236}">
              <a16:creationId xmlns:a16="http://schemas.microsoft.com/office/drawing/2014/main" id="{5469B4AB-D30A-4313-9D43-646DD1592665}"/>
            </a:ext>
          </a:extLst>
        </xdr:cNvPr>
        <xdr:cNvSpPr/>
      </xdr:nvSpPr>
      <xdr:spPr>
        <a:xfrm>
          <a:off x="8583084" y="31751"/>
          <a:ext cx="124736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15</xdr:col>
      <xdr:colOff>101335</xdr:colOff>
      <xdr:row>0</xdr:row>
      <xdr:rowOff>39421</xdr:rowOff>
    </xdr:from>
    <xdr:to>
      <xdr:col>15</xdr:col>
      <xdr:colOff>1175250</xdr:colOff>
      <xdr:row>0</xdr:row>
      <xdr:rowOff>177004</xdr:rowOff>
    </xdr:to>
    <xdr:sp macro="" textlink="">
      <xdr:nvSpPr>
        <xdr:cNvPr id="14" name="Rechteck: abgerundete Ecken 13">
          <a:hlinkClick xmlns:r="http://schemas.openxmlformats.org/officeDocument/2006/relationships" r:id="rId1"/>
          <a:extLst>
            <a:ext uri="{FF2B5EF4-FFF2-40B4-BE49-F238E27FC236}">
              <a16:creationId xmlns:a16="http://schemas.microsoft.com/office/drawing/2014/main" id="{27497EF7-9BC8-4EA0-9EB8-917B81FE0F07}"/>
            </a:ext>
          </a:extLst>
        </xdr:cNvPr>
        <xdr:cNvSpPr/>
      </xdr:nvSpPr>
      <xdr:spPr>
        <a:xfrm>
          <a:off x="19294210" y="39421"/>
          <a:ext cx="107391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3</xdr:col>
      <xdr:colOff>63500</xdr:colOff>
      <xdr:row>7</xdr:row>
      <xdr:rowOff>95249</xdr:rowOff>
    </xdr:from>
    <xdr:to>
      <xdr:col>3</xdr:col>
      <xdr:colOff>1137415</xdr:colOff>
      <xdr:row>7</xdr:row>
      <xdr:rowOff>232049</xdr:rowOff>
    </xdr:to>
    <xdr:sp macro="" textlink="">
      <xdr:nvSpPr>
        <xdr:cNvPr id="15" name="Rechteck: abgerundete Ecken 14">
          <a:hlinkClick xmlns:r="http://schemas.openxmlformats.org/officeDocument/2006/relationships" r:id="rId2"/>
          <a:extLst>
            <a:ext uri="{FF2B5EF4-FFF2-40B4-BE49-F238E27FC236}">
              <a16:creationId xmlns:a16="http://schemas.microsoft.com/office/drawing/2014/main" id="{A8020BE1-9D86-402B-901F-D1DBAC83BFD6}"/>
            </a:ext>
          </a:extLst>
        </xdr:cNvPr>
        <xdr:cNvSpPr/>
      </xdr:nvSpPr>
      <xdr:spPr>
        <a:xfrm>
          <a:off x="6043083" y="1164166"/>
          <a:ext cx="1073915" cy="136800"/>
        </a:xfrm>
        <a:prstGeom prst="roundRect">
          <a:avLst/>
        </a:prstGeom>
        <a:solidFill>
          <a:schemeClr val="accent6"/>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4.2 - Legend (MB)</a:t>
          </a:r>
        </a:p>
        <a:p>
          <a:pPr algn="ctr"/>
          <a:endParaRPr lang="de-DE" sz="800">
            <a:solidFill>
              <a:schemeClr val="accent3">
                <a:lumMod val="20000"/>
                <a:lumOff val="80000"/>
              </a:schemeClr>
            </a:solidFill>
          </a:endParaRPr>
        </a:p>
      </xdr:txBody>
    </xdr:sp>
    <xdr:clientData/>
  </xdr:twoCellAnchor>
  <xdr:twoCellAnchor>
    <xdr:from>
      <xdr:col>2</xdr:col>
      <xdr:colOff>52917</xdr:colOff>
      <xdr:row>7</xdr:row>
      <xdr:rowOff>95250</xdr:rowOff>
    </xdr:from>
    <xdr:to>
      <xdr:col>2</xdr:col>
      <xdr:colOff>1126832</xdr:colOff>
      <xdr:row>7</xdr:row>
      <xdr:rowOff>232050</xdr:rowOff>
    </xdr:to>
    <xdr:sp macro="" textlink="">
      <xdr:nvSpPr>
        <xdr:cNvPr id="16" name="Rechteck: abgerundete Ecken 15">
          <a:hlinkClick xmlns:r="http://schemas.openxmlformats.org/officeDocument/2006/relationships" r:id="rId3"/>
          <a:extLst>
            <a:ext uri="{FF2B5EF4-FFF2-40B4-BE49-F238E27FC236}">
              <a16:creationId xmlns:a16="http://schemas.microsoft.com/office/drawing/2014/main" id="{1552E7F7-45CB-48BE-B6F0-F484BC1A315A}"/>
            </a:ext>
          </a:extLst>
        </xdr:cNvPr>
        <xdr:cNvSpPr/>
      </xdr:nvSpPr>
      <xdr:spPr>
        <a:xfrm>
          <a:off x="3407834" y="1164167"/>
          <a:ext cx="1073915" cy="1368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7.1 - MB (V3)</a:t>
          </a:r>
        </a:p>
      </xdr:txBody>
    </xdr:sp>
    <xdr:clientData/>
  </xdr:twoCellAnchor>
  <xdr:twoCellAnchor>
    <xdr:from>
      <xdr:col>10</xdr:col>
      <xdr:colOff>273843</xdr:colOff>
      <xdr:row>5</xdr:row>
      <xdr:rowOff>0</xdr:rowOff>
    </xdr:from>
    <xdr:to>
      <xdr:col>15</xdr:col>
      <xdr:colOff>1178719</xdr:colOff>
      <xdr:row>21</xdr:row>
      <xdr:rowOff>488156</xdr:rowOff>
    </xdr:to>
    <xdr:graphicFrame macro="">
      <xdr:nvGraphicFramePr>
        <xdr:cNvPr id="18" name="Diagramm 17">
          <a:extLst>
            <a:ext uri="{FF2B5EF4-FFF2-40B4-BE49-F238E27FC236}">
              <a16:creationId xmlns:a16="http://schemas.microsoft.com/office/drawing/2014/main" id="{68E9A58A-8776-4C62-BE56-0D0492C4E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117209</xdr:colOff>
      <xdr:row>13</xdr:row>
      <xdr:rowOff>73290</xdr:rowOff>
    </xdr:from>
    <xdr:to>
      <xdr:col>15</xdr:col>
      <xdr:colOff>814915</xdr:colOff>
      <xdr:row>36</xdr:row>
      <xdr:rowOff>95251</xdr:rowOff>
    </xdr:to>
    <xdr:graphicFrame macro="">
      <xdr:nvGraphicFramePr>
        <xdr:cNvPr id="25" name="Diagramm 24">
          <a:extLst>
            <a:ext uri="{FF2B5EF4-FFF2-40B4-BE49-F238E27FC236}">
              <a16:creationId xmlns:a16="http://schemas.microsoft.com/office/drawing/2014/main" id="{FE07CD34-AAE2-4233-8CA8-5F852BD94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6613</xdr:colOff>
      <xdr:row>0</xdr:row>
      <xdr:rowOff>64823</xdr:rowOff>
    </xdr:from>
    <xdr:to>
      <xdr:col>16</xdr:col>
      <xdr:colOff>349106</xdr:colOff>
      <xdr:row>0</xdr:row>
      <xdr:rowOff>202406</xdr:rowOff>
    </xdr:to>
    <xdr:sp macro="" textlink="">
      <xdr:nvSpPr>
        <xdr:cNvPr id="26" name="Rechteck: abgerundete Ecken 25">
          <a:hlinkClick xmlns:r="http://schemas.openxmlformats.org/officeDocument/2006/relationships" r:id="rId2"/>
          <a:extLst>
            <a:ext uri="{FF2B5EF4-FFF2-40B4-BE49-F238E27FC236}">
              <a16:creationId xmlns:a16="http://schemas.microsoft.com/office/drawing/2014/main" id="{B8A7E297-2AAC-467E-B839-A87358AC7B12}"/>
            </a:ext>
          </a:extLst>
        </xdr:cNvPr>
        <xdr:cNvSpPr/>
      </xdr:nvSpPr>
      <xdr:spPr>
        <a:xfrm>
          <a:off x="13127301" y="64823"/>
          <a:ext cx="1152118"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editAs="oneCell">
    <xdr:from>
      <xdr:col>0</xdr:col>
      <xdr:colOff>122464</xdr:colOff>
      <xdr:row>13</xdr:row>
      <xdr:rowOff>68036</xdr:rowOff>
    </xdr:from>
    <xdr:to>
      <xdr:col>16</xdr:col>
      <xdr:colOff>10460</xdr:colOff>
      <xdr:row>36</xdr:row>
      <xdr:rowOff>102464</xdr:rowOff>
    </xdr:to>
    <xdr:pic>
      <xdr:nvPicPr>
        <xdr:cNvPr id="3" name="Grafik 2">
          <a:extLst>
            <a:ext uri="{FF2B5EF4-FFF2-40B4-BE49-F238E27FC236}">
              <a16:creationId xmlns:a16="http://schemas.microsoft.com/office/drawing/2014/main" id="{DED9357D-28D6-456C-8900-718D968C30AC}"/>
            </a:ext>
          </a:extLst>
        </xdr:cNvPr>
        <xdr:cNvPicPr>
          <a:picLocks noChangeAspect="1"/>
        </xdr:cNvPicPr>
      </xdr:nvPicPr>
      <xdr:blipFill>
        <a:blip xmlns:r="http://schemas.openxmlformats.org/officeDocument/2006/relationships" r:embed="rId3"/>
        <a:stretch>
          <a:fillRect/>
        </a:stretch>
      </xdr:blipFill>
      <xdr:spPr>
        <a:xfrm>
          <a:off x="122464" y="2871107"/>
          <a:ext cx="13930567" cy="410296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12</xdr:col>
      <xdr:colOff>369359</xdr:colOff>
      <xdr:row>0</xdr:row>
      <xdr:rowOff>50271</xdr:rowOff>
    </xdr:from>
    <xdr:to>
      <xdr:col>13</xdr:col>
      <xdr:colOff>778527</xdr:colOff>
      <xdr:row>0</xdr:row>
      <xdr:rowOff>187071</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7406B4D0-D36B-4A41-96BA-203045369AB8}"/>
            </a:ext>
          </a:extLst>
        </xdr:cNvPr>
        <xdr:cNvSpPr/>
      </xdr:nvSpPr>
      <xdr:spPr>
        <a:xfrm>
          <a:off x="10698692" y="50271"/>
          <a:ext cx="1245252" cy="136800"/>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11</xdr:col>
      <xdr:colOff>21167</xdr:colOff>
      <xdr:row>0</xdr:row>
      <xdr:rowOff>50271</xdr:rowOff>
    </xdr:from>
    <xdr:to>
      <xdr:col>12</xdr:col>
      <xdr:colOff>280166</xdr:colOff>
      <xdr:row>0</xdr:row>
      <xdr:rowOff>187071</xdr:rowOff>
    </xdr:to>
    <xdr:sp macro="" textlink="">
      <xdr:nvSpPr>
        <xdr:cNvPr id="4" name="Rechteck: abgerundete Ecken 3">
          <a:hlinkClick xmlns:r="http://schemas.openxmlformats.org/officeDocument/2006/relationships" r:id="rId2"/>
          <a:extLst>
            <a:ext uri="{FF2B5EF4-FFF2-40B4-BE49-F238E27FC236}">
              <a16:creationId xmlns:a16="http://schemas.microsoft.com/office/drawing/2014/main" id="{CED369D0-2EC1-49D6-A4C1-D022F1283645}"/>
            </a:ext>
          </a:extLst>
        </xdr:cNvPr>
        <xdr:cNvSpPr/>
      </xdr:nvSpPr>
      <xdr:spPr>
        <a:xfrm>
          <a:off x="9535584" y="50271"/>
          <a:ext cx="1073915" cy="136800"/>
        </a:xfrm>
        <a:prstGeom prst="roundRect">
          <a:avLst/>
        </a:prstGeom>
        <a:solidFill>
          <a:schemeClr val="accent5"/>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7.2 - PCFCs Scores</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923925</xdr:colOff>
      <xdr:row>0</xdr:row>
      <xdr:rowOff>47625</xdr:rowOff>
    </xdr:from>
    <xdr:to>
      <xdr:col>4</xdr:col>
      <xdr:colOff>978665</xdr:colOff>
      <xdr:row>0</xdr:row>
      <xdr:rowOff>185208</xdr:rowOff>
    </xdr:to>
    <xdr:sp macro="" textlink="">
      <xdr:nvSpPr>
        <xdr:cNvPr id="2" name="Rechteck: abgerundete Ecken 1">
          <a:hlinkClick xmlns:r="http://schemas.openxmlformats.org/officeDocument/2006/relationships" r:id="rId1"/>
          <a:extLst>
            <a:ext uri="{FF2B5EF4-FFF2-40B4-BE49-F238E27FC236}">
              <a16:creationId xmlns:a16="http://schemas.microsoft.com/office/drawing/2014/main" id="{B24643C0-78F6-4F8D-9115-A4B7F5FE44DE}"/>
            </a:ext>
          </a:extLst>
        </xdr:cNvPr>
        <xdr:cNvSpPr/>
      </xdr:nvSpPr>
      <xdr:spPr>
        <a:xfrm>
          <a:off x="6477000" y="47625"/>
          <a:ext cx="1073915" cy="137583"/>
        </a:xfrm>
        <a:prstGeom prst="roundRect">
          <a:avLst/>
        </a:prstGeom>
        <a:solidFill>
          <a:schemeClr val="accent3"/>
        </a:solidFill>
        <a:ln>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Back to overview</a:t>
          </a:r>
        </a:p>
        <a:p>
          <a:pPr algn="ctr"/>
          <a:endParaRPr lang="de-DE" sz="800">
            <a:solidFill>
              <a:schemeClr val="accent3">
                <a:lumMod val="20000"/>
                <a:lumOff val="80000"/>
              </a:schemeClr>
            </a:solidFill>
          </a:endParaRPr>
        </a:p>
      </xdr:txBody>
    </xdr:sp>
    <xdr:clientData/>
  </xdr:twoCellAnchor>
  <xdr:twoCellAnchor>
    <xdr:from>
      <xdr:col>2</xdr:col>
      <xdr:colOff>1190625</xdr:colOff>
      <xdr:row>5</xdr:row>
      <xdr:rowOff>47624</xdr:rowOff>
    </xdr:from>
    <xdr:to>
      <xdr:col>2</xdr:col>
      <xdr:colOff>2264540</xdr:colOff>
      <xdr:row>5</xdr:row>
      <xdr:rowOff>227624</xdr:rowOff>
    </xdr:to>
    <xdr:sp macro="" textlink="">
      <xdr:nvSpPr>
        <xdr:cNvPr id="3" name="Rechteck: abgerundete Ecken 2">
          <a:hlinkClick xmlns:r="http://schemas.openxmlformats.org/officeDocument/2006/relationships" r:id="rId2"/>
          <a:extLst>
            <a:ext uri="{FF2B5EF4-FFF2-40B4-BE49-F238E27FC236}">
              <a16:creationId xmlns:a16="http://schemas.microsoft.com/office/drawing/2014/main" id="{14BE1144-8D40-405C-8702-AB1CB826C493}"/>
            </a:ext>
          </a:extLst>
        </xdr:cNvPr>
        <xdr:cNvSpPr/>
      </xdr:nvSpPr>
      <xdr:spPr>
        <a:xfrm>
          <a:off x="4381500" y="895349"/>
          <a:ext cx="1073915" cy="180000"/>
        </a:xfrm>
        <a:prstGeom prst="round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800">
              <a:solidFill>
                <a:schemeClr val="accent3">
                  <a:lumMod val="20000"/>
                  <a:lumOff val="80000"/>
                </a:schemeClr>
              </a:solidFill>
            </a:rPr>
            <a:t>4.2 - Legend (MB)</a:t>
          </a:r>
        </a:p>
        <a:p>
          <a:pPr algn="ctr"/>
          <a:endParaRPr lang="de-DE" sz="800">
            <a:solidFill>
              <a:schemeClr val="accent3">
                <a:lumMod val="20000"/>
                <a:lumOff val="80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Friederike Tietze" id="{DA478E81-89ED-42D0-B188-7414FC4D4418}" userId="S::friederike.tietze@climatepartner.com::97f89db7-3821-4e85-aab8-f9d7e6177dbe" providerId="AD"/>
</personList>
</file>

<file path=xl/theme/theme1.xml><?xml version="1.0" encoding="utf-8"?>
<a:theme xmlns:a="http://schemas.openxmlformats.org/drawingml/2006/main" name="Office">
  <a:themeElements>
    <a:clrScheme name="ClimatePartner Foundation - YOU Brand CI">
      <a:dk1>
        <a:srgbClr val="111137"/>
      </a:dk1>
      <a:lt1>
        <a:srgbClr val="FFFFFF"/>
      </a:lt1>
      <a:dk2>
        <a:srgbClr val="254F47"/>
      </a:dk2>
      <a:lt2>
        <a:srgbClr val="D2EAE5"/>
      </a:lt2>
      <a:accent1>
        <a:srgbClr val="78BFB2"/>
      </a:accent1>
      <a:accent2>
        <a:srgbClr val="EF4F4F"/>
      </a:accent2>
      <a:accent3>
        <a:srgbClr val="F3BD5E"/>
      </a:accent3>
      <a:accent4>
        <a:srgbClr val="73C07C"/>
      </a:accent4>
      <a:accent5>
        <a:srgbClr val="5B9BD5"/>
      </a:accent5>
      <a:accent6>
        <a:srgbClr val="5F61A3"/>
      </a:accent6>
      <a:hlink>
        <a:srgbClr val="750B0B"/>
      </a:hlink>
      <a:folHlink>
        <a:srgbClr val="F48A8A"/>
      </a:folHlink>
    </a:clrScheme>
    <a:fontScheme name="YOU">
      <a:majorFont>
        <a:latin typeface="Proxima Nova A Black"/>
        <a:ea typeface=""/>
        <a:cs typeface=""/>
      </a:majorFont>
      <a:minorFont>
        <a:latin typeface="Proxima Nova 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6" dT="2021-07-21T10:12:53.68" personId="{DA478E81-89ED-42D0-B188-7414FC4D4418}" id="{302C6F1F-0A05-486E-BA62-0C3BE67F9067}">
    <text>Im Rahmen des Calculators</text>
  </threadedComment>
  <threadedComment ref="J6" dT="2021-07-21T14:04:38.12" personId="{DA478E81-89ED-42D0-B188-7414FC4D4418}" id="{3D500815-A7B4-40A7-9130-E715183C63FA}" parentId="{302C6F1F-0A05-486E-BA62-0C3BE67F9067}">
    <text>Was zählt hier rein? Reduction Plan? Oder jegliche Tipps?</text>
  </threadedComment>
  <threadedComment ref="B58" dT="2021-10-15T11:57:13.31" personId="{DA478E81-89ED-42D0-B188-7414FC4D4418}" id="{F6544BC2-DD17-4D0A-A651-0A708521E11A}">
    <text>Household Calculator is not accessable; Error; Page is not loading - tried several times on different days.</text>
  </threadedComment>
  <threadedComment ref="G68" dT="2021-11-03T07:55:16.89" personId="{DA478E81-89ED-42D0-B188-7414FC4D4418}" id="{0AA704FD-EE79-4A12-9ADD-6127D9FD1E8E}">
    <text>No owner found (no data on location); Homepage is hosted in the US</text>
  </threadedComment>
</ThreadedComments>
</file>

<file path=xl/threadedComments/threadedComment2.xml><?xml version="1.0" encoding="utf-8"?>
<ThreadedComments xmlns="http://schemas.microsoft.com/office/spreadsheetml/2018/threadedcomments" xmlns:x="http://schemas.openxmlformats.org/spreadsheetml/2006/main">
  <threadedComment ref="H29" dT="2021-09-17T06:15:37.58" personId="{DA478E81-89ED-42D0-B188-7414FC4D4418}" id="{ACD07A87-1184-442D-9B52-508ADA418F7A}">
    <text>SVI approved = Interviewee approved Sistrix Invisible Index as good KPI for category popularity</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11-05T15:55:44.13" personId="{DA478E81-89ED-42D0-B188-7414FC4D4418}" id="{822D3CCA-15E9-4FA7-9649-D51D280496BB}">
    <text>Note: These are not the same codes as for the guiding questions</text>
  </threadedComment>
</ThreadedComments>
</file>

<file path=xl/threadedComments/threadedComment4.xml><?xml version="1.0" encoding="utf-8"?>
<ThreadedComments xmlns="http://schemas.microsoft.com/office/spreadsheetml/2018/threadedcomments" xmlns:x="http://schemas.openxmlformats.org/spreadsheetml/2006/main">
  <threadedComment ref="E7" dT="2021-11-06T14:17:31.51" personId="{DA478E81-89ED-42D0-B188-7414FC4D4418}" id="{FDE93EBC-0BC6-445B-BDD1-156F36E4D9F4}">
    <text>CE = Calculator Expert</text>
  </threadedComment>
  <threadedComment ref="H7" dT="2021-11-06T14:18:06.14" personId="{DA478E81-89ED-42D0-B188-7414FC4D4418}" id="{D0380984-BBE0-4277-AE88-175406ABE072}">
    <text>P = Climate Psychologist</text>
  </threadedComment>
  <threadedComment ref="I7" dT="2021-11-06T14:18:17.32" personId="{DA478E81-89ED-42D0-B188-7414FC4D4418}" id="{17A55EE0-D9E0-4272-A879-D44F9B6C7902}">
    <text>D = Climate Designer</text>
  </threadedComment>
  <threadedComment ref="J7" dT="2021-11-06T14:17:47.56" personId="{DA478E81-89ED-42D0-B188-7414FC4D4418}" id="{0ACA8ED4-33D7-454C-AD4D-245829BC5524}">
    <text>CE = Calculator Expert</text>
  </threadedComment>
  <threadedComment ref="L67" dT="2021-11-07T08:06:21.84" personId="{DA478E81-89ED-42D0-B188-7414FC4D4418}" id="{9ED22174-5D3F-4EE8-B038-04B41057D10E}">
    <text>All questions were asked together in one context</text>
  </threadedComment>
  <threadedComment ref="L93" dT="2021-11-07T08:06:21.84" personId="{DA478E81-89ED-42D0-B188-7414FC4D4418}" id="{119CB559-8D19-4D58-AF93-24FB376498B7}">
    <text>Both questions were asked together in one context</text>
  </threadedComment>
</ThreadedComments>
</file>

<file path=xl/threadedComments/threadedComment5.xml><?xml version="1.0" encoding="utf-8"?>
<ThreadedComments xmlns="http://schemas.microsoft.com/office/spreadsheetml/2018/threadedcomments" xmlns:x="http://schemas.openxmlformats.org/spreadsheetml/2006/main">
  <threadedComment ref="D32" dT="2021-10-07T13:35:24.96" personId="{DA478E81-89ED-42D0-B188-7414FC4D4418}" id="{370E3F19-3407-4977-802E-0F5D661AA8FA}">
    <text>Paris Agreement / Dez 2015 -&gt; Time frame was chosen because "Paris" is to be seen as a flagship event regarding the subject matter.</text>
  </threadedComment>
</ThreadedComments>
</file>

<file path=xl/threadedComments/threadedComment6.xml><?xml version="1.0" encoding="utf-8"?>
<ThreadedComments xmlns="http://schemas.microsoft.com/office/spreadsheetml/2018/threadedcomments" xmlns:x="http://schemas.openxmlformats.org/spreadsheetml/2006/main">
  <threadedComment ref="F6" dT="2021-07-21T09:14:05.63" personId="{DA478E81-89ED-42D0-B188-7414FC4D4418}" id="{B690AEA1-DF1A-4754-B43E-B517F8057EDE}">
    <text>Welche Kategorien machen Sinn/sind interessant?</text>
  </threadedComment>
  <threadedComment ref="K6" dT="2021-07-21T10:12:53.68" personId="{DA478E81-89ED-42D0-B188-7414FC4D4418}" id="{E1492679-02B8-4B52-8982-8DF0ACC84394}">
    <text>Im Rahmen des Calculators</text>
  </threadedComment>
  <threadedComment ref="K6" dT="2021-07-21T14:04:38.12" personId="{DA478E81-89ED-42D0-B188-7414FC4D4418}" id="{7E75CAE0-B9CF-40A1-80BB-D09B1D5E75DB}" parentId="{E1492679-02B8-4B52-8982-8DF0ACC84394}">
    <text>Was zählt hier rein? Reduction Plan? Oder jegliche Tipps?</text>
  </threadedComment>
  <threadedComment ref="O8" dT="2021-10-07T14:37:11.89" personId="{DA478E81-89ED-42D0-B188-7414FC4D4418}" id="{581C2F1A-C032-40EE-BCFE-FD907D2DA614}">
    <text>Privat person</text>
  </threadedComment>
  <threadedComment ref="B58" dT="2021-10-14T08:53:11.73" personId="{DA478E81-89ED-42D0-B188-7414FC4D4418}" id="{FAD73E99-D1B0-4E14-ABCA-F00A3944D5AE}">
    <text>Flash player needed; flash player is not working anymore (Adobe ended this service).</text>
  </threadedComment>
  <threadedComment ref="B59" dT="2021-10-14T08:53:36.63" personId="{DA478E81-89ED-42D0-B188-7414FC4D4418}" id="{7B4136BB-E420-4FC5-BB61-98F9D5B7C8E8}">
    <text>Currently down - October 2021, when the research was done.</text>
  </threadedComment>
  <threadedComment ref="B60" dT="2021-10-14T08:54:09.92" personId="{DA478E81-89ED-42D0-B188-7414FC4D4418}" id="{5640977E-F563-48B4-AE7D-02C11035C317}">
    <text>Not available anymore.</text>
  </threadedComment>
  <threadedComment ref="B61" dT="2021-10-14T08:54:39.96" personId="{DA478E81-89ED-42D0-B188-7414FC4D4418}" id="{A8168DB6-DF69-4F06-9FFE-A969478CE6BC}">
    <text>Error message. Not available.</text>
  </threadedComment>
  <threadedComment ref="B62" dT="2021-10-14T08:55:15.75" personId="{DA478E81-89ED-42D0-B188-7414FC4D4418}" id="{BAB6FB09-4328-4C09-827C-FEBC4BAA6D27}">
    <text>App not available for download.</text>
  </threadedComment>
  <threadedComment ref="B63" dT="2021-10-15T11:57:13.31" personId="{DA478E81-89ED-42D0-B188-7414FC4D4418}" id="{EABFBFFD-BCA5-4047-93E2-43F725967F34}">
    <text>Household Calculator is not accessable; Error; Page is not loading - tried several times on different days.</text>
  </threadedComment>
</ThreadedComments>
</file>

<file path=xl/threadedComments/threadedComment7.xml><?xml version="1.0" encoding="utf-8"?>
<ThreadedComments xmlns="http://schemas.microsoft.com/office/spreadsheetml/2018/threadedcomments" xmlns:x="http://schemas.openxmlformats.org/spreadsheetml/2006/main">
  <threadedComment ref="C23" dT="2021-10-14T09:59:19.17" personId="{DA478E81-89ED-42D0-B188-7414FC4D4418}" id="{3A590BA7-E995-48CA-AAE2-281FD6514099}">
    <text>Description: https://www.sistrix.com/support/sistrix-visibility-index-explanation-background-and-calculation/</text>
  </threadedComment>
  <threadedComment ref="AG23" dT="2021-10-14T10:52:11.72" personId="{DA478E81-89ED-42D0-B188-7414FC4D4418}" id="{37E81C44-29FF-417B-9393-708F89EEB894}">
    <text>Country data-set: Australia; No NZ available in Sistrix</text>
  </threadedComment>
  <threadedComment ref="AH23" dT="2021-10-14T10:52:11.72" personId="{DA478E81-89ED-42D0-B188-7414FC4D4418}" id="{79C33894-92E7-4C42-A3F5-15CF30C56B97}">
    <text>Country data-set: Australia; No NZ available in Sistrix</text>
  </threadedComment>
  <threadedComment ref="W24" dT="2021-10-14T13:02:52.88" personId="{DA478E81-89ED-42D0-B188-7414FC4D4418}" id="{AE220345-2C3E-44FB-A8E9-85EC5E7886F7}">
    <text>4,5/5 stars</text>
  </threadedComment>
  <threadedComment ref="X24" dT="2021-10-14T13:03:32.54" personId="{DA478E81-89ED-42D0-B188-7414FC4D4418}" id="{D995AF14-5B64-45DB-AD41-5F560DB9725C}">
    <text>4/5 stars</text>
  </threadedComment>
  <threadedComment ref="Y24" dT="2021-10-14T13:03:55.41" personId="{DA478E81-89ED-42D0-B188-7414FC4D4418}" id="{C8470ED4-96CD-4D96-B7EA-6BC37B9E878C}">
    <text>4,2/5</text>
  </threadedComment>
  <threadedComment ref="Z24" dT="2021-10-14T13:04:52.46" personId="{DA478E81-89ED-42D0-B188-7414FC4D4418}" id="{1D7A9BB3-9772-472F-923A-CEA6FE887ED0}">
    <text>4,1/5 stars</text>
  </threadedComment>
  <threadedComment ref="AA24" dT="2021-10-14T13:05:17.67" personId="{DA478E81-89ED-42D0-B188-7414FC4D4418}" id="{96527DA5-B50C-4FA5-A0AE-9E89E81583B4}">
    <text>4,2/5 stars</text>
  </threadedComment>
  <threadedComment ref="AB24" dT="2021-10-14T13:06:01.55" personId="{DA478E81-89ED-42D0-B188-7414FC4D4418}" id="{2B60851C-E77C-4582-9F5D-3B058F32B4D5}">
    <text>4,7/5 stars</text>
  </threadedComment>
  <threadedComment ref="AC24" dT="2021-10-14T13:06:14.49" personId="{DA478E81-89ED-42D0-B188-7414FC4D4418}" id="{2ACFBB10-6746-474B-9085-5733F0EA333F}">
    <text>4,8/5 stars</text>
  </threadedComment>
  <threadedComment ref="AD24" dT="2021-10-14T13:07:49.17" personId="{DA478E81-89ED-42D0-B188-7414FC4D4418}" id="{54FA20D1-ECFE-49EF-BC28-79B8F2963336}">
    <text>4,4/5 stars</text>
  </threadedComment>
  <threadedComment ref="AE24" dT="2021-10-14T13:08:13.00" personId="{DA478E81-89ED-42D0-B188-7414FC4D4418}" id="{02623B2C-7F8F-41AF-9D87-3A515A4321E6}">
    <text>5/5 stars</text>
  </threadedComment>
  <threadedComment ref="AI24" dT="2021-10-14T13:08:59.59" personId="{DA478E81-89ED-42D0-B188-7414FC4D4418}" id="{AB16CDC6-4F69-44AA-81DB-E6717912FF4E}">
    <text>3,6/5 stars</text>
  </threadedComment>
  <threadedComment ref="X32" dT="2021-10-09T14:50:58.94" personId="{DA478E81-89ED-42D0-B188-7414FC4D4418}" id="{25537B4B-59C5-4638-9C9B-185BB7598470}">
    <text>Source: https://www.notion.so/klimakompass-Quellen-und-Berechnungen-worldwatchers-c2647d3492404e2a9c27500613ccad84</text>
  </threadedComment>
  <threadedComment ref="K33" dT="2021-10-09T13:30:39.22" personId="{DA478E81-89ED-42D0-B188-7414FC4D4418}" id="{97870E70-E3F2-46D1-B6EA-7C9E8E66B51E}">
    <text>https://www.sparksustainability.com/carbon-donut-data</text>
  </threadedComment>
  <threadedComment ref="AA33" dT="2021-10-11T09:10:47.75" personId="{DA478E81-89ED-42D0-B188-7414FC4D4418}" id="{656EF17C-B111-4FCC-89B3-0182207D4C7A}">
    <text>Source: https://codyo.app/datengrundlage/</text>
  </threadedComment>
  <threadedComment ref="AW33" dT="2021-10-13T15:28:13.03" personId="{DA478E81-89ED-42D0-B188-7414FC4D4418}" id="{A8B8F397-FD85-4781-BF04-013E0A9F0DB9}">
    <text>PDF document with all calculations available</text>
  </threadedComment>
  <threadedComment ref="O36" dT="2021-10-11T10:29:12.58" personId="{DA478E81-89ED-42D0-B188-7414FC4D4418}" id="{C2F088B5-375F-4EBB-B392-4D37484D9E7A}">
    <text>Source: http://esu-services.ch/</text>
  </threadedComment>
  <threadedComment ref="Q36" dT="2021-10-11T10:24:47.56" personId="{DA478E81-89ED-42D0-B188-7414FC4D4418}" id="{9D8982B7-A5CE-4806-A42C-A7270D2114DF}">
    <text>Available as download (PDF): https://footprintcalculator.henkel.com/de</text>
  </threadedComment>
  <threadedComment ref="Y36" dT="2021-10-11T07:37:54.84" personId="{DA478E81-89ED-42D0-B188-7414FC4D4418}" id="{029712B3-BB43-41EE-A991-15D1D764D528}">
    <text>Source: https://www.eevie.io/carbon-footprint-calculator</text>
  </threadedComment>
  <threadedComment ref="AD38" dT="2021-10-11T13:41:17.45" personId="{DA478E81-89ED-42D0-B188-7414FC4D4418}" id="{3B0B38CC-F22D-423D-8DB4-D42265417CA9}">
    <text>One specific mentioned source within the  Naturate App - "Die CO2-Bilanz des Bürgers" (UBA, 2007)</text>
  </threadedComment>
  <threadedComment ref="F39" dT="2021-10-11T10:34:05.35" personId="{DA478E81-89ED-42D0-B188-7414FC4D4418}" id="{0AED7770-2269-4038-A423-40C30B1BAA5B}">
    <text>Source: https://www.industry.gov.au/data-and-publications/national-greenhouse-accounts-factors-2021</text>
  </threadedComment>
  <threadedComment ref="G39" dT="2021-10-11T10:34:45.16" personId="{DA478E81-89ED-42D0-B188-7414FC4D4418}" id="{907F867F-4371-4933-BCFF-7B4FD4A3FC8C}">
    <text>Source: https://www.industry.gov.au/data-and-publications/national-greenhouse-accounts-factors-2021</text>
  </threadedComment>
  <threadedComment ref="H39" dT="2021-10-11T10:35:49.82" personId="{DA478E81-89ED-42D0-B188-7414FC4D4418}" id="{5FCDB4F5-1ECE-4586-B718-548ED4B4A0E3}">
    <text>Source: https://calculator.carbonpositiveaustralia.org.au/</text>
  </threadedComment>
  <threadedComment ref="J39" dT="2021-10-11T10:32:39.91" personId="{DA478E81-89ED-42D0-B188-7414FC4D4418}" id="{46ADD497-4CEC-4BFA-AE2F-1A8140CAB8D4}">
    <text>Source: https://www.saanich.ca/EN/main/community/sustainable-saanich/climate-change/carbon-fund-calculator/carbon-calculator-methodology.html</text>
  </threadedComment>
  <threadedComment ref="K39" dT="2021-10-11T10:31:52.86" personId="{DA478E81-89ED-42D0-B188-7414FC4D4418}" id="{8A1DB649-5F8B-4B50-83B3-67E62853EB92}">
    <text>Source: https://www.sparksustainability.com/carbon-donut-data</text>
  </threadedComment>
  <threadedComment ref="M39" dT="2021-10-11T10:30:57.34" personId="{DA478E81-89ED-42D0-B188-7414FC4D4418}" id="{9B449D3D-EF78-4455-BB1D-1B895FAF8C14}">
    <text>Source: https://uba.co2-rechner.de/de_DE/</text>
  </threadedComment>
  <threadedComment ref="N39" dT="2021-10-11T10:31:04.55" personId="{DA478E81-89ED-42D0-B188-7414FC4D4418}" id="{D28C1157-478E-4025-B800-30C1C4006F94}">
    <text>Source: https://uba.co2-rechner.de/de_DE/</text>
  </threadedComment>
  <threadedComment ref="R39" dT="2021-10-11T10:23:19.24" personId="{DA478E81-89ED-42D0-B188-7414FC4D4418}" id="{B569D4C9-46D3-4049-9CE6-D9DC2F9BBFAE}">
    <text>Source: https://klimaohnegrenzen.de/privatpersonen/dokumentation-co2-rechner</text>
  </threadedComment>
  <threadedComment ref="T39" dT="2021-10-11T10:15:42.50" personId="{DA478E81-89ED-42D0-B188-7414FC4D4418}" id="{0C476A77-AFC4-4712-ADF5-40BFAEDFE8A7}">
    <text>Description: https://www.thankyounature.org/einzel-person</text>
  </threadedComment>
  <threadedComment ref="U39" dT="2021-10-11T10:19:17.77" personId="{DA478E81-89ED-42D0-B188-7414FC4D4418}" id="{907A63BC-4B10-4AF8-A7A8-7A2F17C36E0A}">
    <text>Source: https://www.naturefund.de/wissen/co2_rechner/daten</text>
  </threadedComment>
  <threadedComment ref="D41" dT="2021-10-07T13:48:30.73" personId="{DA478E81-89ED-42D0-B188-7414FC4D4418}" id="{5A13A929-4A0F-4E2D-913B-01EDE7F40079}">
    <text>And/or -&gt; Keep it simple; Trade off; Otherwise too complex</text>
  </threadedComment>
  <threadedComment ref="BA45" dT="2021-10-14T08:39:31.53" personId="{DA478E81-89ED-42D0-B188-7414FC4D4418}" id="{80C25411-87D1-43CA-9BA9-670358084504}">
    <text>According to the results presentation Consumption and Public Emissions are factored in.</text>
  </threadedComment>
  <threadedComment ref="AA46" dT="2021-10-11T09:17:41.77" personId="{DA478E81-89ED-42D0-B188-7414FC4D4418}" id="{A7396F33-BEFA-46B9-9C7B-7F038F41FE11}">
    <text>According to the method description, public emissions are considered</text>
  </threadedComment>
  <threadedComment ref="AC46" dT="2021-10-11T10:05:22.46" personId="{DA478E81-89ED-42D0-B188-7414FC4D4418}" id="{D0E2B757-0005-4208-9CF0-0869BE9DDB4A}">
    <text>According to Information indirect emissions such as public emissions are also included</text>
  </threadedComment>
  <threadedComment ref="AJ46" dT="2021-10-13T05:36:21.02" personId="{DA478E81-89ED-42D0-B188-7414FC4D4418}" id="{29F731E0-9CE5-4FB2-ABA5-CF4BE77B00DA}">
    <text>In PDF booklet described that these are factored in.</text>
  </threadedComment>
  <threadedComment ref="AM46" dT="2021-10-13T07:29:41.02" personId="{DA478E81-89ED-42D0-B188-7414FC4D4418}" id="{6A8F115C-5C1C-4838-8F79-1894A25BAEBC}">
    <text>Not included in the "Free to Use Calculator"</text>
  </threadedComment>
  <threadedComment ref="AY46" dT="2021-10-14T07:35:28.20" personId="{DA478E81-89ED-42D0-B188-7414FC4D4418}" id="{C472ECEC-1381-4DD7-9956-A94A07634744}">
    <text>According to its description of method public emissions are automatically added</text>
  </threadedComment>
  <threadedComment ref="AJ47" dT="2021-10-13T05:47:34.64" personId="{DA478E81-89ED-42D0-B188-7414FC4D4418}" id="{947CC1A3-EDB6-405B-80DA-C2D8D37F41F1}">
    <text>REAP PDF Booklet says waste is within public emissions factored in - household waste itself is not mentioned.</text>
  </threadedComment>
  <threadedComment ref="AS47" dT="2021-10-13T13:09:12.23" personId="{DA478E81-89ED-42D0-B188-7414FC4D4418}" id="{B34E6E0F-CCF3-498A-9C64-2AD6E3D7D5EC}">
    <text>Source "How we calculatate your carbon footprint": [..] It also includes emissions from your household waste and your water usage based on UK averages. [..]"</text>
  </threadedComment>
  <threadedComment ref="AZ48" dT="2021-10-14T08:22:29.58" personId="{DA478E81-89ED-42D0-B188-7414FC4D4418}" id="{3508310A-6F63-4F94-8443-06B1B29779F3}">
    <text>Water consumption for shower, bathing and doing the dishes.</text>
  </threadedComment>
  <threadedComment ref="AI61" dT="2021-10-11T14:57:34.79" personId="{DA478E81-89ED-42D0-B188-7414FC4D4418}" id="{6B49E2C3-C160-4796-B895-F9B06B30AC47}">
    <text>The footprint is calculated for one month</text>
  </threadedComment>
  <threadedComment ref="I63" dT="2021-10-08T12:46:44.26" personId="{DA478E81-89ED-42D0-B188-7414FC4D4418}" id="{54492328-4071-42F6-9C02-ACEB06DEA385}">
    <text>Reduction tips available if you pay for the climate abo/offset</text>
  </threadedComment>
  <threadedComment ref="W63" dT="2021-10-09T13:54:35.31" personId="{DA478E81-89ED-42D0-B188-7414FC4D4418}" id="{49A5DB49-EB80-4CE1-BB5B-861115B59AF0}">
    <text>Reduction measures are availbale after offset; no reduction tips for free</text>
  </threadedComment>
  <threadedComment ref="AE63" dT="2021-10-11T14:01:51.59" personId="{DA478E81-89ED-42D0-B188-7414FC4D4418}" id="{57A841CF-5BAF-4BE0-922B-99077B5F2B81}">
    <text>On homepage it says, there are "individualized reduction measures" available; but not available in the app -&gt; Maybe after offset the measures are available?</text>
  </threadedComment>
  <threadedComment ref="AG64" dT="2021-10-11T14:30:56.76" personId="{DA478E81-89ED-42D0-B188-7414FC4D4418}" id="{31065442-DE06-47DE-BBFE-B29C90DDDAB4}">
    <text>PDF guide: https://www.carbonclick.com/wp-content/uploads/2020/02/CarbonClick_Tips.pdf</text>
  </threadedComment>
  <threadedComment ref="AX64" dT="2021-10-14T07:19:16.93" personId="{DA478E81-89ED-42D0-B188-7414FC4D4418}" id="{EB6BFC83-29FA-444F-AE52-9966BA3FB216}">
    <text>Within blog articles</text>
  </threadedComment>
  <threadedComment ref="M69" dT="2021-10-14T13:17:30.19" personId="{DA478E81-89ED-42D0-B188-7414FC4D4418}" id="{E353B780-8164-4177-A0AE-951BE120F7F1}">
    <text>Option for saving the calculations</text>
  </threadedComment>
  <threadedComment ref="N69" dT="2021-10-14T13:17:30.19" personId="{DA478E81-89ED-42D0-B188-7414FC4D4418}" id="{96A9AEFE-36AB-41E4-B4E7-F13A1F6E6DED}">
    <text>Option for saving the calculations</text>
  </threadedComment>
  <threadedComment ref="P69" dT="2021-10-14T13:17:30.19" personId="{DA478E81-89ED-42D0-B188-7414FC4D4418}" id="{701C2CD5-E2CC-4C10-8C1C-F7CBDA60FB6C}">
    <text>Option for saving the calculations</text>
  </threadedComment>
  <threadedComment ref="AH71" dT="2021-10-11T14:42:49.32" personId="{DA478E81-89ED-42D0-B188-7414FC4D4418}" id="{DC31DB3A-D5E1-487C-A2B0-396DD44FA4B0}">
    <text>For service is an account needed</text>
  </threadedComment>
  <threadedComment ref="AJ73" dT="2021-10-13T05:42:07.87" personId="{DA478E81-89ED-42D0-B188-7414FC4D4418}" id="{135B6B7F-8D5B-4134-A20A-650C8DFFCB06}">
    <text>Option to start a group, in order to share the results and work towards a common goal.</text>
  </threadedComment>
  <threadedComment ref="W74" dT="2021-10-09T13:56:45.97" personId="{DA478E81-89ED-42D0-B188-7414FC4D4418}" id="{4AFB93C6-8F12-4AD3-AE99-38DF67B132B5}">
    <text>Based on information from homepage; No own proof, because need for offset to get there.</text>
  </threadedComment>
  <threadedComment ref="AI74" dT="2021-10-11T14:59:34.25" personId="{DA478E81-89ED-42D0-B188-7414FC4D4418}" id="{C9B58A26-ECFF-4480-AD61-BAC2CBAEF4AD}">
    <text>Tracking service includes personal GPS data for climate-friendly mobility options.</text>
  </threadedComment>
  <threadedComment ref="T81" dT="2021-10-09T12:36:29.17" personId="{DA478E81-89ED-42D0-B188-7414FC4D4418}" id="{842FE151-D3D5-4A5A-92EB-48915E16CF19}">
    <text>Calculators says 14 - but that excludes detail questions per section</text>
  </threadedComment>
  <threadedComment ref="AC89" dT="2021-10-11T09:53:55.28" personId="{DA478E81-89ED-42D0-B188-7414FC4D4418}" id="{3A144A7E-1711-468C-A9E0-5709482C1060}">
    <text>For the individual calculation no account necessary. For the full service range (evaluation, reduction tips) account necessary.</text>
  </threadedComment>
  <threadedComment ref="AM95" dT="2021-11-22T06:44:06.08" personId="{DA478E81-89ED-42D0-B188-7414FC4D4418}" id="{D86637A6-4B51-44B6-83EF-34956316B217}">
    <text>Calculation FAQs</text>
  </threadedComment>
  <threadedComment ref="AJ96" dT="2021-11-22T06:43:39.12" personId="{DA478E81-89ED-42D0-B188-7414FC4D4418}" id="{9B59E949-6B5E-4533-A986-128C536FA69E}">
    <text>Detailed booklet for download available</text>
  </threadedComment>
  <threadedComment ref="AM96" dT="2021-11-22T06:43:54.63" personId="{DA478E81-89ED-42D0-B188-7414FC4D4418}" id="{A286F238-95B9-437A-AC37-D1135389DC07}">
    <text>Emission factors</text>
  </threadedComment>
</ThreadedComments>
</file>

<file path=xl/threadedComments/threadedComment8.xml><?xml version="1.0" encoding="utf-8"?>
<ThreadedComments xmlns="http://schemas.microsoft.com/office/spreadsheetml/2018/threadedcomments" xmlns:x="http://schemas.openxmlformats.org/spreadsheetml/2006/main">
  <threadedComment ref="D33" dT="2021-10-07T13:35:24.96" personId="{DA478E81-89ED-42D0-B188-7414FC4D4418}" id="{EB25D10D-6ABB-47C1-9F34-26CEAB10A575}">
    <text>Paris Agreement / Dez 2015 -&gt; Time frame was chosen because "Paris" is to be seen as a flagship event regarding the subject matter.</text>
  </threadedComment>
</ThreadedComments>
</file>

<file path=xl/threadedComments/threadedComment9.xml><?xml version="1.0" encoding="utf-8"?>
<ThreadedComments xmlns="http://schemas.microsoft.com/office/spreadsheetml/2018/threadedcomments" xmlns:x="http://schemas.openxmlformats.org/spreadsheetml/2006/main">
  <threadedComment ref="A288" dT="2021-11-19T08:20:56.94" personId="{DA478E81-89ED-42D0-B188-7414FC4D4418}" id="{FC472D5A-9AC8-4B2F-9696-BD5CA7DD8189}">
    <text>Due to the ordinal scale level, only a few statistical evaluations can be performed.</text>
  </threadedComment>
  <threadedComment ref="A289" dT="2021-11-19T07:47:34.73" personId="{DA478E81-89ED-42D0-B188-7414FC4D4418}" id="{46719063-9D94-4F16-A727-75B05900F1D9}">
    <text>The sum of all given answers (scores).</text>
  </threadedComment>
  <threadedComment ref="A290" dT="2021-11-19T07:47:05.00" personId="{DA478E81-89ED-42D0-B188-7414FC4D4418}" id="{88ADEBF3-C8BF-451B-B320-6D475DE91DEB}">
    <text>The median or central value, is the point at which half of the measured values are below and half of the measured values are above.</text>
  </threadedComment>
  <threadedComment ref="A293" dT="2021-11-19T07:44:15.56" personId="{DA478E81-89ED-42D0-B188-7414FC4D4418}" id="{20E16459-1EA9-4EAA-A6C2-2D641F10DCEB}">
    <text>Note: From here on its reverse - Rank 4 = Least favored to rank 1 = Most favorit option</text>
  </threadedComment>
  <threadedComment ref="A296" dT="2021-11-19T08:12:45.44" personId="{DA478E81-89ED-42D0-B188-7414FC4D4418}" id="{2A68B57F-0AE1-4847-A9A3-27C8020A82D0}">
    <text>The 0.25 quartile corresponds to the value,
which is greater than or equal to 25% of all values.</text>
  </threadedComment>
  <threadedComment ref="A297" dT="2021-11-19T08:12:16.92" personId="{DA478E81-89ED-42D0-B188-7414FC4D4418}" id="{E5E5B496-6C88-4B59-83BE-9A2F46B508EB}">
    <text>The 0.75 quartile corresponds to the value, which is greater than or equal to 75% of all values.</text>
  </threadedComment>
  <threadedComment ref="A298" dT="2021-11-19T08:14:59.39" personId="{DA478E81-89ED-42D0-B188-7414FC4D4418}" id="{08B27769-FC6B-41D4-81D7-4B12F906BDDA}">
    <text>The interquartile range indicates how wide the interval is in which the median 50 % of the sample elements (responses) occur.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calculator.carbonpositiveaustralia.org.au/" TargetMode="External"/><Relationship Id="rId21" Type="http://schemas.openxmlformats.org/officeDocument/2006/relationships/hyperlink" Target="https://www.knowyourcarbonfootprint.com/" TargetMode="External"/><Relationship Id="rId42" Type="http://schemas.openxmlformats.org/officeDocument/2006/relationships/hyperlink" Target="https://reap-petite-uk-prod.herokuapp.com/" TargetMode="External"/><Relationship Id="rId47" Type="http://schemas.openxmlformats.org/officeDocument/2006/relationships/hyperlink" Target="https://www.nature.org/en-us/get-involved/how-to-help/carbon-footprint-calculator/" TargetMode="External"/><Relationship Id="rId63" Type="http://schemas.openxmlformats.org/officeDocument/2006/relationships/hyperlink" Target="http://www.jcwise.hk/calculator/home?lng=en-US" TargetMode="External"/><Relationship Id="rId68" Type="http://schemas.openxmlformats.org/officeDocument/2006/relationships/hyperlink" Target="https://coolclimate.org/calculator" TargetMode="External"/><Relationship Id="rId2" Type="http://schemas.openxmlformats.org/officeDocument/2006/relationships/hyperlink" Target="https://uba.co2-rechner.de/de_DE/" TargetMode="External"/><Relationship Id="rId16" Type="http://schemas.openxmlformats.org/officeDocument/2006/relationships/hyperlink" Target="https://www.thankyounature.org/" TargetMode="External"/><Relationship Id="rId29" Type="http://schemas.openxmlformats.org/officeDocument/2006/relationships/hyperlink" Target="https://www.watercalculator.org/" TargetMode="External"/><Relationship Id="rId11" Type="http://schemas.openxmlformats.org/officeDocument/2006/relationships/hyperlink" Target="https://offset.climateneutralnow.org/footprintcalc" TargetMode="External"/><Relationship Id="rId24" Type="http://schemas.openxmlformats.org/officeDocument/2006/relationships/hyperlink" Target="https://livegreen.io/" TargetMode="External"/><Relationship Id="rId32" Type="http://schemas.openxmlformats.org/officeDocument/2006/relationships/hyperlink" Target="https://play.google.com/store/apps/details?id=com.towapp.waterfootprintcalculator&amp;hl=en_US&amp;gl=US" TargetMode="External"/><Relationship Id="rId37" Type="http://schemas.openxmlformats.org/officeDocument/2006/relationships/hyperlink" Target="https://www.die-klimamanufaktur.de/berechnung" TargetMode="External"/><Relationship Id="rId40" Type="http://schemas.openxmlformats.org/officeDocument/2006/relationships/hyperlink" Target="https://calculator.toitu.co.nz/?calculator=household" TargetMode="External"/><Relationship Id="rId45" Type="http://schemas.openxmlformats.org/officeDocument/2006/relationships/hyperlink" Target="https://www.resurgence.org/resources/carbon-calculator.html" TargetMode="External"/><Relationship Id="rId53" Type="http://schemas.openxmlformats.org/officeDocument/2006/relationships/hyperlink" Target="https://klima.com/" TargetMode="External"/><Relationship Id="rId58" Type="http://schemas.openxmlformats.org/officeDocument/2006/relationships/hyperlink" Target="https://plan3t.one/" TargetMode="External"/><Relationship Id="rId66" Type="http://schemas.openxmlformats.org/officeDocument/2006/relationships/hyperlink" Target="https://www.naturate.de/rechtliches" TargetMode="External"/><Relationship Id="rId5" Type="http://schemas.openxmlformats.org/officeDocument/2006/relationships/hyperlink" Target="https://www.footprintcalculator.org/" TargetMode="External"/><Relationship Id="rId61" Type="http://schemas.openxmlformats.org/officeDocument/2006/relationships/hyperlink" Target="https://wfd.de/wasserampel/" TargetMode="External"/><Relationship Id="rId19" Type="http://schemas.openxmlformats.org/officeDocument/2006/relationships/hyperlink" Target="https://mossy.earth/footprint" TargetMode="External"/><Relationship Id="rId14" Type="http://schemas.openxmlformats.org/officeDocument/2006/relationships/hyperlink" Target="http://www.carbonify.com/carbon-calculator.htm" TargetMode="External"/><Relationship Id="rId22" Type="http://schemas.openxmlformats.org/officeDocument/2006/relationships/hyperlink" Target="https://www.allianzgi.com/en/our-firm/esg/carbon-footprint-calculator" TargetMode="External"/><Relationship Id="rId27" Type="http://schemas.openxmlformats.org/officeDocument/2006/relationships/hyperlink" Target="https://apps.epa.vic.gov.au/AGC/resources/docs/agc_assumptions_for_calculations-march_2011-v2.pdf" TargetMode="External"/><Relationship Id="rId30" Type="http://schemas.openxmlformats.org/officeDocument/2006/relationships/hyperlink" Target="https://www.pelicanwater.com/education/water-footprint-calculator/" TargetMode="External"/><Relationship Id="rId35" Type="http://schemas.openxmlformats.org/officeDocument/2006/relationships/hyperlink" Target="https://standfortrees.org/footprint-calculator/" TargetMode="External"/><Relationship Id="rId43" Type="http://schemas.openxmlformats.org/officeDocument/2006/relationships/hyperlink" Target="https://co2.myclimate.org/de/footprint_calculators/new" TargetMode="External"/><Relationship Id="rId48" Type="http://schemas.openxmlformats.org/officeDocument/2006/relationships/hyperlink" Target="https://www3.epa.gov/carbon-footprint-calculator/" TargetMode="External"/><Relationship Id="rId56" Type="http://schemas.openxmlformats.org/officeDocument/2006/relationships/hyperlink" Target="https://www.energybuddy.de/" TargetMode="External"/><Relationship Id="rId64" Type="http://schemas.openxmlformats.org/officeDocument/2006/relationships/hyperlink" Target="https://www.naturefund.de/wissen/co2_rechner" TargetMode="External"/><Relationship Id="rId69" Type="http://schemas.openxmlformats.org/officeDocument/2006/relationships/printerSettings" Target="../printerSettings/printerSettings2.bin"/><Relationship Id="rId8" Type="http://schemas.openxmlformats.org/officeDocument/2006/relationships/hyperlink" Target="http://aquapath-project.eu/calculator-ge/calculator.html" TargetMode="External"/><Relationship Id="rId51" Type="http://schemas.openxmlformats.org/officeDocument/2006/relationships/hyperlink" Target="https://www.henkel.de/nachhaltigkeit/initiativen-und-partnerschaften/fussabdruckrechner" TargetMode="External"/><Relationship Id="rId72" Type="http://schemas.openxmlformats.org/officeDocument/2006/relationships/comments" Target="../comments1.xml"/><Relationship Id="rId3" Type="http://schemas.openxmlformats.org/officeDocument/2006/relationships/hyperlink" Target="https://www.fussabdruck.de/fussabdrucktest/" TargetMode="External"/><Relationship Id="rId12" Type="http://schemas.openxmlformats.org/officeDocument/2006/relationships/hyperlink" Target="https://my.carbon.click/calculator?_ga=2.159880756.887052242.1623676770-353683301.1623676770" TargetMode="External"/><Relationship Id="rId17" Type="http://schemas.openxmlformats.org/officeDocument/2006/relationships/hyperlink" Target="https://www.teamclimate.com/de/calculator/food/diet" TargetMode="External"/><Relationship Id="rId25" Type="http://schemas.openxmlformats.org/officeDocument/2006/relationships/hyperlink" Target="https://8billiontrees.com/carbon-offsets-credits/carbon-ecological-footprint-calculators/" TargetMode="External"/><Relationship Id="rId33" Type="http://schemas.openxmlformats.org/officeDocument/2006/relationships/hyperlink" Target="https://www.news18.com/mission-paani/water-footprint/" TargetMode="External"/><Relationship Id="rId38" Type="http://schemas.openxmlformats.org/officeDocument/2006/relationships/hyperlink" Target="https://www.foe.ie/justoneearth/carboncalculator/" TargetMode="External"/><Relationship Id="rId46" Type="http://schemas.openxmlformats.org/officeDocument/2006/relationships/hyperlink" Target="https://calculator.bulb.co.uk/" TargetMode="External"/><Relationship Id="rId59" Type="http://schemas.openxmlformats.org/officeDocument/2006/relationships/hyperlink" Target="https://www.mein-fussabdruck.at/" TargetMode="External"/><Relationship Id="rId67" Type="http://schemas.openxmlformats.org/officeDocument/2006/relationships/hyperlink" Target="https://www.nullify.app/" TargetMode="External"/><Relationship Id="rId20" Type="http://schemas.openxmlformats.org/officeDocument/2006/relationships/hyperlink" Target="https://mossy.earth/methodologies/carbon-footprint-calculator" TargetMode="External"/><Relationship Id="rId41" Type="http://schemas.openxmlformats.org/officeDocument/2006/relationships/hyperlink" Target="https://www.thecapture.club/" TargetMode="External"/><Relationship Id="rId54" Type="http://schemas.openxmlformats.org/officeDocument/2006/relationships/hyperlink" Target="https://www.worldwatchers.org/" TargetMode="External"/><Relationship Id="rId62" Type="http://schemas.openxmlformats.org/officeDocument/2006/relationships/hyperlink" Target="https://www.easycalculation.com/other/water-footprint-calculator.php" TargetMode="External"/><Relationship Id="rId70" Type="http://schemas.openxmlformats.org/officeDocument/2006/relationships/drawing" Target="../drawings/drawing2.xml"/><Relationship Id="rId1" Type="http://schemas.openxmlformats.org/officeDocument/2006/relationships/hyperlink" Target="https://klimaktiv.co2-rechner.de/de_DE/" TargetMode="External"/><Relationship Id="rId6" Type="http://schemas.openxmlformats.org/officeDocument/2006/relationships/hyperlink" Target="https://waterfootprint.org/en/resources/interactive-tools/personal-water-footprint-calculator/" TargetMode="External"/><Relationship Id="rId15" Type="http://schemas.openxmlformats.org/officeDocument/2006/relationships/hyperlink" Target="https://www.conservation.org/carbon-footprint-calculator" TargetMode="External"/><Relationship Id="rId23" Type="http://schemas.openxmlformats.org/officeDocument/2006/relationships/hyperlink" Target="https://carbonneutral.com.au/carbon-calculator/" TargetMode="External"/><Relationship Id="rId28" Type="http://schemas.openxmlformats.org/officeDocument/2006/relationships/hyperlink" Target="http://ecologicalfootprint.com/" TargetMode="External"/><Relationship Id="rId36" Type="http://schemas.openxmlformats.org/officeDocument/2006/relationships/hyperlink" Target="https://themothernature.app/" TargetMode="External"/><Relationship Id="rId49" Type="http://schemas.openxmlformats.org/officeDocument/2006/relationships/hyperlink" Target="https://apps.epa.vic.gov.au/AGC/home.html" TargetMode="External"/><Relationship Id="rId57" Type="http://schemas.openxmlformats.org/officeDocument/2006/relationships/hyperlink" Target="https://codyo.app/" TargetMode="External"/><Relationship Id="rId10" Type="http://schemas.openxmlformats.org/officeDocument/2006/relationships/hyperlink" Target="https://www.wren.co/calculator" TargetMode="External"/><Relationship Id="rId31" Type="http://schemas.openxmlformats.org/officeDocument/2006/relationships/hyperlink" Target="https://www.sparksustainability.com/calculator" TargetMode="External"/><Relationship Id="rId44" Type="http://schemas.openxmlformats.org/officeDocument/2006/relationships/hyperlink" Target="https://footprint.wwf.org.uk/" TargetMode="External"/><Relationship Id="rId52" Type="http://schemas.openxmlformats.org/officeDocument/2006/relationships/hyperlink" Target="https://klimaohnegrenzen.de/oekologischer-co2-fussabdruck" TargetMode="External"/><Relationship Id="rId60" Type="http://schemas.openxmlformats.org/officeDocument/2006/relationships/hyperlink" Target="https://www.ressourcen-rechner.de/" TargetMode="External"/><Relationship Id="rId65" Type="http://schemas.openxmlformats.org/officeDocument/2006/relationships/hyperlink" Target="https://reap-petite-uk-prod.herokuapp.com/static/downloads/REAP%20Petite%20Document.pdf" TargetMode="External"/><Relationship Id="rId73" Type="http://schemas.microsoft.com/office/2017/10/relationships/threadedComment" Target="../threadedComments/threadedComment1.xml"/><Relationship Id="rId4" Type="http://schemas.openxmlformats.org/officeDocument/2006/relationships/hyperlink" Target="https://www.wwf.de/themen-projekte/klima-energie/wwf-klimarechner" TargetMode="External"/><Relationship Id="rId9" Type="http://schemas.openxmlformats.org/officeDocument/2006/relationships/hyperlink" Target="https://www.carbonfootprint.com/calculator.aspx" TargetMode="External"/><Relationship Id="rId13" Type="http://schemas.openxmlformats.org/officeDocument/2006/relationships/hyperlink" Target="https://climateseed.com/footprint" TargetMode="External"/><Relationship Id="rId18" Type="http://schemas.openxmlformats.org/officeDocument/2006/relationships/hyperlink" Target="https://www.carbonindependent.org/" TargetMode="External"/><Relationship Id="rId39" Type="http://schemas.openxmlformats.org/officeDocument/2006/relationships/hyperlink" Target="https://www.forgood.eco/en/home-2/" TargetMode="External"/><Relationship Id="rId34" Type="http://schemas.openxmlformats.org/officeDocument/2006/relationships/hyperlink" Target="https://depts.washington.edu/i2sea/iscfc/calculate.php" TargetMode="External"/><Relationship Id="rId50" Type="http://schemas.openxmlformats.org/officeDocument/2006/relationships/hyperlink" Target="https://www.saanich.ca/EN/main/community/sustainable-saanich/climate-change/carbon-fund-calculator.html" TargetMode="External"/><Relationship Id="rId55" Type="http://schemas.openxmlformats.org/officeDocument/2006/relationships/hyperlink" Target="https://www.eevie.io/" TargetMode="External"/><Relationship Id="rId7" Type="http://schemas.openxmlformats.org/officeDocument/2006/relationships/hyperlink" Target="https://voice.gfk.com/de-home" TargetMode="External"/><Relationship Id="rId7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energybuddy.de/" TargetMode="External"/><Relationship Id="rId18" Type="http://schemas.openxmlformats.org/officeDocument/2006/relationships/hyperlink" Target="https://www.henkel.de/nachhaltigkeit/initiativen-und-partnerschaften/fussabdruckrechner" TargetMode="External"/><Relationship Id="rId26" Type="http://schemas.openxmlformats.org/officeDocument/2006/relationships/hyperlink" Target="https://reap-petite-uk-prod.herokuapp.com/" TargetMode="External"/><Relationship Id="rId39" Type="http://schemas.openxmlformats.org/officeDocument/2006/relationships/hyperlink" Target="https://mossy.earth/footprint" TargetMode="External"/><Relationship Id="rId21" Type="http://schemas.openxmlformats.org/officeDocument/2006/relationships/hyperlink" Target="https://www.nature.org/en-us/get-involved/how-to-help/carbon-footprint-calculator/" TargetMode="External"/><Relationship Id="rId34" Type="http://schemas.openxmlformats.org/officeDocument/2006/relationships/hyperlink" Target="https://www.sparksustainability.com/calculator" TargetMode="External"/><Relationship Id="rId42" Type="http://schemas.openxmlformats.org/officeDocument/2006/relationships/hyperlink" Target="https://www.thankyounature.org/" TargetMode="External"/><Relationship Id="rId47" Type="http://schemas.openxmlformats.org/officeDocument/2006/relationships/hyperlink" Target="https://offset.climateneutralnow.org/footprintcalc" TargetMode="External"/><Relationship Id="rId50" Type="http://schemas.openxmlformats.org/officeDocument/2006/relationships/hyperlink" Target="https://www.wwf.de/themen-projekte/klima-energie/wwf-klimarechner" TargetMode="External"/><Relationship Id="rId55" Type="http://schemas.openxmlformats.org/officeDocument/2006/relationships/hyperlink" Target="https://you.climatepartner.com/en/" TargetMode="External"/><Relationship Id="rId7" Type="http://schemas.openxmlformats.org/officeDocument/2006/relationships/hyperlink" Target="https://carbonneutral.com.au/carbon-calculator/" TargetMode="External"/><Relationship Id="rId2" Type="http://schemas.openxmlformats.org/officeDocument/2006/relationships/hyperlink" Target="https://www.allianzgi.com/en/our-firm/esg/carbon-footprint-calculator" TargetMode="External"/><Relationship Id="rId16" Type="http://schemas.openxmlformats.org/officeDocument/2006/relationships/hyperlink" Target="https://klima.com/" TargetMode="External"/><Relationship Id="rId29" Type="http://schemas.openxmlformats.org/officeDocument/2006/relationships/hyperlink" Target="https://www.foe.ie/justoneearth/carboncalculator/" TargetMode="External"/><Relationship Id="rId11" Type="http://schemas.openxmlformats.org/officeDocument/2006/relationships/hyperlink" Target="https://plan3t.one/" TargetMode="External"/><Relationship Id="rId24" Type="http://schemas.openxmlformats.org/officeDocument/2006/relationships/hyperlink" Target="https://footprint.wwf.org.uk/" TargetMode="External"/><Relationship Id="rId32" Type="http://schemas.openxmlformats.org/officeDocument/2006/relationships/hyperlink" Target="https://standfortrees.org/footprint-calculator/" TargetMode="External"/><Relationship Id="rId37" Type="http://schemas.openxmlformats.org/officeDocument/2006/relationships/hyperlink" Target="https://carbonneutral.com.au/carbon-calculator/" TargetMode="External"/><Relationship Id="rId40" Type="http://schemas.openxmlformats.org/officeDocument/2006/relationships/hyperlink" Target="https://www.carbonindependent.org/" TargetMode="External"/><Relationship Id="rId45" Type="http://schemas.openxmlformats.org/officeDocument/2006/relationships/hyperlink" Target="https://climateseed.com/footprint" TargetMode="External"/><Relationship Id="rId53" Type="http://schemas.openxmlformats.org/officeDocument/2006/relationships/hyperlink" Target="https://coolclimate.org/calculator" TargetMode="External"/><Relationship Id="rId58" Type="http://schemas.openxmlformats.org/officeDocument/2006/relationships/vmlDrawing" Target="../drawings/vmlDrawing6.vml"/><Relationship Id="rId5" Type="http://schemas.openxmlformats.org/officeDocument/2006/relationships/hyperlink" Target="https://apps.epa.vic.gov.au/AGC/home.html" TargetMode="External"/><Relationship Id="rId19" Type="http://schemas.openxmlformats.org/officeDocument/2006/relationships/hyperlink" Target="https://www.saanich.ca/EN/main/community/sustainable-saanich/climate-change/carbon-fund-calculator.html" TargetMode="External"/><Relationship Id="rId4" Type="http://schemas.openxmlformats.org/officeDocument/2006/relationships/hyperlink" Target="https://www.forgood.eco/en/home-2/" TargetMode="External"/><Relationship Id="rId9" Type="http://schemas.openxmlformats.org/officeDocument/2006/relationships/hyperlink" Target="https://www.naturate.de/rechtliches" TargetMode="External"/><Relationship Id="rId14" Type="http://schemas.openxmlformats.org/officeDocument/2006/relationships/hyperlink" Target="https://www.eevie.io/" TargetMode="External"/><Relationship Id="rId22" Type="http://schemas.openxmlformats.org/officeDocument/2006/relationships/hyperlink" Target="https://calculator.bulb.co.uk/" TargetMode="External"/><Relationship Id="rId27" Type="http://schemas.openxmlformats.org/officeDocument/2006/relationships/hyperlink" Target="https://www.thecapture.club/" TargetMode="External"/><Relationship Id="rId30" Type="http://schemas.openxmlformats.org/officeDocument/2006/relationships/hyperlink" Target="https://www.die-klimamanufaktur.de/berechnung" TargetMode="External"/><Relationship Id="rId35" Type="http://schemas.openxmlformats.org/officeDocument/2006/relationships/hyperlink" Target="https://calculator.carbonpositiveaustralia.org.au/" TargetMode="External"/><Relationship Id="rId43" Type="http://schemas.openxmlformats.org/officeDocument/2006/relationships/hyperlink" Target="https://www.conservation.org/carbon-footprint-calculator" TargetMode="External"/><Relationship Id="rId48" Type="http://schemas.openxmlformats.org/officeDocument/2006/relationships/hyperlink" Target="https://www.wren.co/calculator" TargetMode="External"/><Relationship Id="rId56" Type="http://schemas.openxmlformats.org/officeDocument/2006/relationships/printerSettings" Target="../printerSettings/printerSettings13.bin"/><Relationship Id="rId8" Type="http://schemas.openxmlformats.org/officeDocument/2006/relationships/hyperlink" Target="https://www.nullify.app/" TargetMode="External"/><Relationship Id="rId51" Type="http://schemas.openxmlformats.org/officeDocument/2006/relationships/hyperlink" Target="https://uba.co2-rechner.de/de_DE/" TargetMode="External"/><Relationship Id="rId3" Type="http://schemas.openxmlformats.org/officeDocument/2006/relationships/hyperlink" Target="https://livegreen.io/" TargetMode="External"/><Relationship Id="rId12" Type="http://schemas.openxmlformats.org/officeDocument/2006/relationships/hyperlink" Target="https://codyo.app/" TargetMode="External"/><Relationship Id="rId17" Type="http://schemas.openxmlformats.org/officeDocument/2006/relationships/hyperlink" Target="https://klimaohnegrenzen.de/oekologischer-co2-fussabdruck" TargetMode="External"/><Relationship Id="rId25" Type="http://schemas.openxmlformats.org/officeDocument/2006/relationships/hyperlink" Target="https://co2.myclimate.org/de/footprint_calculators/new" TargetMode="External"/><Relationship Id="rId33" Type="http://schemas.openxmlformats.org/officeDocument/2006/relationships/hyperlink" Target="https://depts.washington.edu/i2sea/iscfc/calculate.php" TargetMode="External"/><Relationship Id="rId38" Type="http://schemas.openxmlformats.org/officeDocument/2006/relationships/hyperlink" Target="https://www.knowyourcarbonfootprint.com/" TargetMode="External"/><Relationship Id="rId46" Type="http://schemas.openxmlformats.org/officeDocument/2006/relationships/hyperlink" Target="https://my.carbon.click/calculator?_ga=2.159880756.887052242.1623676770-353683301.1623676770" TargetMode="External"/><Relationship Id="rId59" Type="http://schemas.openxmlformats.org/officeDocument/2006/relationships/comments" Target="../comments6.xml"/><Relationship Id="rId20" Type="http://schemas.openxmlformats.org/officeDocument/2006/relationships/hyperlink" Target="https://www3.epa.gov/carbon-footprint-calculator/" TargetMode="External"/><Relationship Id="rId41" Type="http://schemas.openxmlformats.org/officeDocument/2006/relationships/hyperlink" Target="https://www.teamclimate.com/de/calculator/food/diet" TargetMode="External"/><Relationship Id="rId54" Type="http://schemas.openxmlformats.org/officeDocument/2006/relationships/hyperlink" Target="https://uba.co2-rechner.de/de_DE/" TargetMode="External"/><Relationship Id="rId1" Type="http://schemas.openxmlformats.org/officeDocument/2006/relationships/hyperlink" Target="https://voice.gfk.com/de-home" TargetMode="External"/><Relationship Id="rId6" Type="http://schemas.openxmlformats.org/officeDocument/2006/relationships/hyperlink" Target="https://www.resurgence.org/resources/carbon-calculator.html" TargetMode="External"/><Relationship Id="rId15" Type="http://schemas.openxmlformats.org/officeDocument/2006/relationships/hyperlink" Target="https://www.worldwatchers.org/" TargetMode="External"/><Relationship Id="rId23" Type="http://schemas.openxmlformats.org/officeDocument/2006/relationships/hyperlink" Target="https://www.resurgence.org/resources/carbon-calculator.html" TargetMode="External"/><Relationship Id="rId28" Type="http://schemas.openxmlformats.org/officeDocument/2006/relationships/hyperlink" Target="https://calculator.toitu.co.nz/?calculator=household" TargetMode="External"/><Relationship Id="rId36" Type="http://schemas.openxmlformats.org/officeDocument/2006/relationships/hyperlink" Target="https://8billiontrees.com/carbon-offsets-credits/carbon-ecological-footprint-calculators/" TargetMode="External"/><Relationship Id="rId49" Type="http://schemas.openxmlformats.org/officeDocument/2006/relationships/hyperlink" Target="https://www.carbonfootprint.com/calculator.aspx" TargetMode="External"/><Relationship Id="rId57" Type="http://schemas.openxmlformats.org/officeDocument/2006/relationships/drawing" Target="../drawings/drawing13.xml"/><Relationship Id="rId10" Type="http://schemas.openxmlformats.org/officeDocument/2006/relationships/hyperlink" Target="https://www.naturefund.de/wissen/co2_rechner" TargetMode="External"/><Relationship Id="rId31" Type="http://schemas.openxmlformats.org/officeDocument/2006/relationships/hyperlink" Target="https://themothernature.app/" TargetMode="External"/><Relationship Id="rId44" Type="http://schemas.openxmlformats.org/officeDocument/2006/relationships/hyperlink" Target="http://www.carbonify.com/carbon-calculator.htm" TargetMode="External"/><Relationship Id="rId52" Type="http://schemas.openxmlformats.org/officeDocument/2006/relationships/hyperlink" Target="https://klimaktiv.co2-rechner.de/de_DE/" TargetMode="External"/><Relationship Id="rId60" Type="http://schemas.microsoft.com/office/2017/10/relationships/threadedComment" Target="../threadedComments/threadedComment6.xm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thecapture.club/" TargetMode="External"/><Relationship Id="rId21" Type="http://schemas.openxmlformats.org/officeDocument/2006/relationships/hyperlink" Target="https://standfortrees.org/footprint-calculator/" TargetMode="External"/><Relationship Id="rId42" Type="http://schemas.openxmlformats.org/officeDocument/2006/relationships/hyperlink" Target="https://plan3t.one/" TargetMode="External"/><Relationship Id="rId47" Type="http://schemas.openxmlformats.org/officeDocument/2006/relationships/hyperlink" Target="https://mossy.earth/methodologies/carbon-footprint-calculator" TargetMode="External"/><Relationship Id="rId63" Type="http://schemas.openxmlformats.org/officeDocument/2006/relationships/hyperlink" Target="https://footprintcalculator.henkel.com/de" TargetMode="External"/><Relationship Id="rId68" Type="http://schemas.openxmlformats.org/officeDocument/2006/relationships/hyperlink" Target="https://www.saanich.ca/EN/main/community/sustainable-saanich/climate-change/carbon-fund-calculator/carbon-calculator-methodology.html" TargetMode="External"/><Relationship Id="rId16" Type="http://schemas.openxmlformats.org/officeDocument/2006/relationships/hyperlink" Target="https://carbonneutral.com.au/carbon-calculator/" TargetMode="External"/><Relationship Id="rId11" Type="http://schemas.openxmlformats.org/officeDocument/2006/relationships/hyperlink" Target="https://www.thankyounature.org/" TargetMode="External"/><Relationship Id="rId32" Type="http://schemas.openxmlformats.org/officeDocument/2006/relationships/hyperlink" Target="https://www.nature.org/en-us/get-involved/how-to-help/carbon-footprint-calculator/" TargetMode="External"/><Relationship Id="rId37" Type="http://schemas.openxmlformats.org/officeDocument/2006/relationships/hyperlink" Target="https://klima.com/" TargetMode="External"/><Relationship Id="rId53" Type="http://schemas.openxmlformats.org/officeDocument/2006/relationships/hyperlink" Target="https://offset.climateneutralnow.org/howtooffset" TargetMode="External"/><Relationship Id="rId58" Type="http://schemas.openxmlformats.org/officeDocument/2006/relationships/hyperlink" Target="https://www.myclimate.org/fileadmin/user_upload/myclimate_-_home/01_Information/01_About_myclimate/10_Downloads/Documents/myclimate-Footprintrechner-DE-2021.pdf" TargetMode="External"/><Relationship Id="rId74" Type="http://schemas.openxmlformats.org/officeDocument/2006/relationships/hyperlink" Target="https://www.carbonfootprint.com/calculatorfaqs.html" TargetMode="External"/><Relationship Id="rId79" Type="http://schemas.openxmlformats.org/officeDocument/2006/relationships/printerSettings" Target="../printerSettings/printerSettings14.bin"/><Relationship Id="rId5" Type="http://schemas.openxmlformats.org/officeDocument/2006/relationships/hyperlink" Target="https://www.wren.co/calculator" TargetMode="External"/><Relationship Id="rId61" Type="http://schemas.openxmlformats.org/officeDocument/2006/relationships/hyperlink" Target="https://www.thankyounature.org/einzel-personDetailed%20sources%20availbale%20on%20request." TargetMode="External"/><Relationship Id="rId82" Type="http://schemas.openxmlformats.org/officeDocument/2006/relationships/comments" Target="../comments7.xml"/><Relationship Id="rId19" Type="http://schemas.openxmlformats.org/officeDocument/2006/relationships/hyperlink" Target="https://www.sparksustainability.com/calculator" TargetMode="External"/><Relationship Id="rId14" Type="http://schemas.openxmlformats.org/officeDocument/2006/relationships/hyperlink" Target="https://mossy.earth/footprint" TargetMode="External"/><Relationship Id="rId22" Type="http://schemas.openxmlformats.org/officeDocument/2006/relationships/hyperlink" Target="https://themothernature.app/" TargetMode="External"/><Relationship Id="rId27" Type="http://schemas.openxmlformats.org/officeDocument/2006/relationships/hyperlink" Target="https://reap-petite-uk-prod.herokuapp.com/" TargetMode="External"/><Relationship Id="rId30" Type="http://schemas.openxmlformats.org/officeDocument/2006/relationships/hyperlink" Target="https://www.resurgence.org/resources/carbon-calculator.html" TargetMode="External"/><Relationship Id="rId35" Type="http://schemas.openxmlformats.org/officeDocument/2006/relationships/hyperlink" Target="https://www.henkel.de/nachhaltigkeit/initiativen-und-partnerschaften/fussabdruckrechner" TargetMode="External"/><Relationship Id="rId43" Type="http://schemas.openxmlformats.org/officeDocument/2006/relationships/hyperlink" Target="https://www.naturefund.de/wissen/co2_rechner" TargetMode="External"/><Relationship Id="rId48" Type="http://schemas.openxmlformats.org/officeDocument/2006/relationships/hyperlink" Target="https://bulb.co.uk/carbon-calculator/calculating-carbon-emissions/" TargetMode="External"/><Relationship Id="rId56" Type="http://schemas.openxmlformats.org/officeDocument/2006/relationships/hyperlink" Target="https://www.notion.so/klimakompass-Quellen-und-Berechnungen-worldwatchers-c2647d3492404e2a9c27500613ccad84" TargetMode="External"/><Relationship Id="rId64" Type="http://schemas.openxmlformats.org/officeDocument/2006/relationships/hyperlink" Target="http://esu-services.ch/" TargetMode="External"/><Relationship Id="rId69" Type="http://schemas.openxmlformats.org/officeDocument/2006/relationships/hyperlink" Target="https://calculator.carbonpositiveaustralia.org.au/" TargetMode="External"/><Relationship Id="rId77" Type="http://schemas.openxmlformats.org/officeDocument/2006/relationships/hyperlink" Target="https://www.carbonindependent.org/18.html" TargetMode="External"/><Relationship Id="rId8" Type="http://schemas.openxmlformats.org/officeDocument/2006/relationships/hyperlink" Target="https://climateseed.com/footprint" TargetMode="External"/><Relationship Id="rId51" Type="http://schemas.openxmlformats.org/officeDocument/2006/relationships/hyperlink" Target="https://www.resurgence.org/resources/quickcalc.html" TargetMode="External"/><Relationship Id="rId72" Type="http://schemas.openxmlformats.org/officeDocument/2006/relationships/hyperlink" Target="https://mediamanager.sei.org/documents/Publications/Rethinking-development/SEI_Report_REAP_Documentation_2010.pdf" TargetMode="External"/><Relationship Id="rId80" Type="http://schemas.openxmlformats.org/officeDocument/2006/relationships/drawing" Target="../drawings/drawing14.xml"/><Relationship Id="rId3" Type="http://schemas.openxmlformats.org/officeDocument/2006/relationships/hyperlink" Target="https://www.wwf.de/themen-projekte/klima-energie/wwf-klimarechner" TargetMode="External"/><Relationship Id="rId12" Type="http://schemas.openxmlformats.org/officeDocument/2006/relationships/hyperlink" Target="https://www.teamclimate.com/calculator/food/diet" TargetMode="External"/><Relationship Id="rId17" Type="http://schemas.openxmlformats.org/officeDocument/2006/relationships/hyperlink" Target="https://8billiontrees.com/carbon-offsets-credits/carbon-ecological-footprint-calculators/" TargetMode="External"/><Relationship Id="rId25" Type="http://schemas.openxmlformats.org/officeDocument/2006/relationships/hyperlink" Target="https://calculator.toitu.co.nz/?calculator=household" TargetMode="External"/><Relationship Id="rId33" Type="http://schemas.openxmlformats.org/officeDocument/2006/relationships/hyperlink" Target="https://www3.epa.gov/carbon-footprint-calculator/" TargetMode="External"/><Relationship Id="rId38" Type="http://schemas.openxmlformats.org/officeDocument/2006/relationships/hyperlink" Target="https://www.worldwatchers.org/" TargetMode="External"/><Relationship Id="rId46" Type="http://schemas.openxmlformats.org/officeDocument/2006/relationships/hyperlink" Target="https://footprint.wwf.org.uk/" TargetMode="External"/><Relationship Id="rId59" Type="http://schemas.openxmlformats.org/officeDocument/2006/relationships/hyperlink" Target="https://codyo.app/datengrundlage/" TargetMode="External"/><Relationship Id="rId67" Type="http://schemas.openxmlformats.org/officeDocument/2006/relationships/hyperlink" Target="https://www.sparksustainability.com/carbon-donut-data" TargetMode="External"/><Relationship Id="rId20" Type="http://schemas.openxmlformats.org/officeDocument/2006/relationships/hyperlink" Target="https://depts.washington.edu/i2sea/iscfc/calculate.php" TargetMode="External"/><Relationship Id="rId41" Type="http://schemas.openxmlformats.org/officeDocument/2006/relationships/hyperlink" Target="https://codyo.app/" TargetMode="External"/><Relationship Id="rId54" Type="http://schemas.openxmlformats.org/officeDocument/2006/relationships/hyperlink" Target="https://www.conservation.org/carbon-footprint-calculator" TargetMode="External"/><Relationship Id="rId62" Type="http://schemas.openxmlformats.org/officeDocument/2006/relationships/hyperlink" Target="https://klimaohnegrenzen.de/privatpersonen/dokumentation-co2-rechner" TargetMode="External"/><Relationship Id="rId70" Type="http://schemas.openxmlformats.org/officeDocument/2006/relationships/hyperlink" Target="https://www.industry.gov.au/data-and-publications/national-greenhouse-accounts-factors-2022" TargetMode="External"/><Relationship Id="rId75" Type="http://schemas.openxmlformats.org/officeDocument/2006/relationships/hyperlink" Target="https://www.carbonindependent.org/25.html" TargetMode="External"/><Relationship Id="rId83" Type="http://schemas.microsoft.com/office/2017/10/relationships/threadedComment" Target="../threadedComments/threadedComment7.xml"/><Relationship Id="rId1" Type="http://schemas.openxmlformats.org/officeDocument/2006/relationships/hyperlink" Target="https://klimaktiv.co2-rechner.de/de_DE/" TargetMode="External"/><Relationship Id="rId6" Type="http://schemas.openxmlformats.org/officeDocument/2006/relationships/hyperlink" Target="https://offset.climateneutralnow.org/footprintcalc" TargetMode="External"/><Relationship Id="rId15" Type="http://schemas.openxmlformats.org/officeDocument/2006/relationships/hyperlink" Target="https://www.knowyourcarbonfootprint.com/" TargetMode="External"/><Relationship Id="rId23" Type="http://schemas.openxmlformats.org/officeDocument/2006/relationships/hyperlink" Target="https://www.die-klimamanufaktur.de/berechnung" TargetMode="External"/><Relationship Id="rId28" Type="http://schemas.openxmlformats.org/officeDocument/2006/relationships/hyperlink" Target="https://co2.myclimate.org/de/footprint_calculators/new" TargetMode="External"/><Relationship Id="rId36" Type="http://schemas.openxmlformats.org/officeDocument/2006/relationships/hyperlink" Target="https://klimaohnegrenzen.de/oekologischer-co2-fussabdruck" TargetMode="External"/><Relationship Id="rId49" Type="http://schemas.openxmlformats.org/officeDocument/2006/relationships/hyperlink" Target="https://pubs.acs.org/doi/10.1021/es4034364" TargetMode="External"/><Relationship Id="rId57" Type="http://schemas.openxmlformats.org/officeDocument/2006/relationships/hyperlink" Target="https://reap-petite-uk-prod.herokuapp.com/static/downloads/What%20is%20REAP%20Petite.pdf" TargetMode="External"/><Relationship Id="rId10" Type="http://schemas.openxmlformats.org/officeDocument/2006/relationships/hyperlink" Target="https://www.conservation.org/carbon-footprint-calculator" TargetMode="External"/><Relationship Id="rId31" Type="http://schemas.openxmlformats.org/officeDocument/2006/relationships/hyperlink" Target="https://calculator.bulb.co.uk/" TargetMode="External"/><Relationship Id="rId44" Type="http://schemas.openxmlformats.org/officeDocument/2006/relationships/hyperlink" Target="https://you.climatepartner.com/de/" TargetMode="External"/><Relationship Id="rId52" Type="http://schemas.openxmlformats.org/officeDocument/2006/relationships/hyperlink" Target="https://www.naturate.de/" TargetMode="External"/><Relationship Id="rId60" Type="http://schemas.openxmlformats.org/officeDocument/2006/relationships/hyperlink" Target="https://www.naturefund.de/wissen/co2_rechner/daten" TargetMode="External"/><Relationship Id="rId65" Type="http://schemas.openxmlformats.org/officeDocument/2006/relationships/hyperlink" Target="https://uba.co2-rechner.de/de_DE/" TargetMode="External"/><Relationship Id="rId73" Type="http://schemas.openxmlformats.org/officeDocument/2006/relationships/hyperlink" Target="https://www.carbonfootprint.com/international_electricity_factors.html" TargetMode="External"/><Relationship Id="rId78" Type="http://schemas.openxmlformats.org/officeDocument/2006/relationships/hyperlink" Target="https://www3.epa.gov/carbon-footprint-calculator/" TargetMode="External"/><Relationship Id="rId81" Type="http://schemas.openxmlformats.org/officeDocument/2006/relationships/vmlDrawing" Target="../drawings/vmlDrawing7.vml"/><Relationship Id="rId4" Type="http://schemas.openxmlformats.org/officeDocument/2006/relationships/hyperlink" Target="https://www.carbonfootprint.com/calculator.aspx" TargetMode="External"/><Relationship Id="rId9" Type="http://schemas.openxmlformats.org/officeDocument/2006/relationships/hyperlink" Target="http://www.carbonify.com/carbon-calculator.htm" TargetMode="External"/><Relationship Id="rId13" Type="http://schemas.openxmlformats.org/officeDocument/2006/relationships/hyperlink" Target="https://www.carbonindependent.org/" TargetMode="External"/><Relationship Id="rId18" Type="http://schemas.openxmlformats.org/officeDocument/2006/relationships/hyperlink" Target="https://calculator.carbonpositiveaustralia.org.au/" TargetMode="External"/><Relationship Id="rId39" Type="http://schemas.openxmlformats.org/officeDocument/2006/relationships/hyperlink" Target="https://www.eevie.io/" TargetMode="External"/><Relationship Id="rId34" Type="http://schemas.openxmlformats.org/officeDocument/2006/relationships/hyperlink" Target="https://www.saanich.ca/EN/main/community/sustainable-saanich/climate-change/carbon-fund-calculator.html" TargetMode="External"/><Relationship Id="rId50" Type="http://schemas.openxmlformats.org/officeDocument/2006/relationships/hyperlink" Target="https://depts.washington.edu/i2sea/docs/wwwi2sea/CalcDocumentation.pdf" TargetMode="External"/><Relationship Id="rId55" Type="http://schemas.openxmlformats.org/officeDocument/2006/relationships/hyperlink" Target="https://www.knowyourcarbonfootprint.com/BP_TN_Lifestyle_GHG_Emissions_Calculator_Methodology_Statement_03Mar2020.a9a76d7e.pdf" TargetMode="External"/><Relationship Id="rId76" Type="http://schemas.openxmlformats.org/officeDocument/2006/relationships/hyperlink" Target="https://www.carbonindependent.org/15.html" TargetMode="External"/><Relationship Id="rId7" Type="http://schemas.openxmlformats.org/officeDocument/2006/relationships/hyperlink" Target="https://my.carbon.click/calculator?_ga=2.159880756.887052242.1623676770-353683301.1623676770" TargetMode="External"/><Relationship Id="rId71" Type="http://schemas.openxmlformats.org/officeDocument/2006/relationships/hyperlink" Target="https://www.industry.gov.au/data-and-publications/national-greenhouse-accounts-factors-2021" TargetMode="External"/><Relationship Id="rId2" Type="http://schemas.openxmlformats.org/officeDocument/2006/relationships/hyperlink" Target="https://uba.co2-rechner.de/de_DE/" TargetMode="External"/><Relationship Id="rId29" Type="http://schemas.openxmlformats.org/officeDocument/2006/relationships/hyperlink" Target="https://footprint.wwf.org.uk/" TargetMode="External"/><Relationship Id="rId24" Type="http://schemas.openxmlformats.org/officeDocument/2006/relationships/hyperlink" Target="https://www.foe.ie/justoneearth/carboncalculator/" TargetMode="External"/><Relationship Id="rId40" Type="http://schemas.openxmlformats.org/officeDocument/2006/relationships/hyperlink" Target="https://www.energybuddy.de/" TargetMode="External"/><Relationship Id="rId45" Type="http://schemas.openxmlformats.org/officeDocument/2006/relationships/hyperlink" Target="https://www.nullify.app/" TargetMode="External"/><Relationship Id="rId66" Type="http://schemas.openxmlformats.org/officeDocument/2006/relationships/hyperlink" Target="https://uba.co2-rechner.de/de_DE/"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printerSettings" Target="../printerSettings/printerSettings1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C7FE-7BD5-4258-889B-5698AFA3E216}">
  <sheetPr codeName="Tabelle1">
    <tabColor theme="4"/>
    <pageSetUpPr fitToPage="1"/>
  </sheetPr>
  <dimension ref="A1:H32"/>
  <sheetViews>
    <sheetView showGridLines="0" tabSelected="1" zoomScale="80" zoomScaleNormal="80" workbookViewId="0">
      <pane ySplit="8" topLeftCell="A9" activePane="bottomLeft" state="frozen"/>
      <selection pane="bottomLeft" activeCell="A2" sqref="A2"/>
    </sheetView>
  </sheetViews>
  <sheetFormatPr baseColWidth="10" defaultRowHeight="14.25"/>
  <cols>
    <col min="1" max="1" width="25.125" customWidth="1"/>
    <col min="2" max="2" width="75" customWidth="1"/>
    <col min="3" max="3" width="15" customWidth="1"/>
    <col min="4" max="4" width="38.75" customWidth="1"/>
    <col min="5" max="5" width="57.125" style="64" customWidth="1"/>
    <col min="6" max="6" width="14.875" customWidth="1"/>
    <col min="7" max="7" width="10.5" customWidth="1"/>
  </cols>
  <sheetData>
    <row r="1" spans="1:8" s="28" customFormat="1" ht="20.100000000000001" customHeight="1">
      <c r="A1" s="27" t="s">
        <v>224</v>
      </c>
    </row>
    <row r="2" spans="1:8" s="289" customFormat="1" ht="18">
      <c r="A2" s="16" t="s">
        <v>1431</v>
      </c>
      <c r="B2" s="24"/>
      <c r="C2" s="17"/>
      <c r="D2" s="17"/>
      <c r="E2" s="17"/>
      <c r="F2" s="17"/>
      <c r="G2" s="17"/>
    </row>
    <row r="3" spans="1:8" s="72" customFormat="1" ht="8.1" customHeight="1">
      <c r="E3" s="388"/>
    </row>
    <row r="4" spans="1:8" s="72" customFormat="1">
      <c r="A4" s="442" t="s">
        <v>1433</v>
      </c>
      <c r="B4" s="442"/>
      <c r="C4" s="442"/>
      <c r="D4" s="442"/>
      <c r="E4" s="51"/>
      <c r="F4" s="442"/>
      <c r="G4" s="442"/>
      <c r="H4" s="261"/>
    </row>
    <row r="5" spans="1:8" s="72" customFormat="1" ht="8.1" customHeight="1">
      <c r="E5" s="388"/>
    </row>
    <row r="6" spans="1:8" s="64" customFormat="1" ht="18" customHeight="1">
      <c r="A6" s="455" t="s">
        <v>891</v>
      </c>
      <c r="B6" s="456"/>
      <c r="D6" s="99" t="s">
        <v>900</v>
      </c>
      <c r="E6" s="99"/>
    </row>
    <row r="7" spans="1:8" s="64" customFormat="1" ht="18" customHeight="1">
      <c r="A7" s="453" t="s">
        <v>892</v>
      </c>
      <c r="B7" s="454" t="s">
        <v>894</v>
      </c>
      <c r="D7" s="94" t="s">
        <v>901</v>
      </c>
      <c r="E7" s="94" t="s">
        <v>899</v>
      </c>
    </row>
    <row r="8" spans="1:8" s="64" customFormat="1" ht="18" customHeight="1">
      <c r="A8" s="441" t="s">
        <v>893</v>
      </c>
      <c r="B8" s="451" t="s">
        <v>905</v>
      </c>
      <c r="D8" s="452" t="s">
        <v>902</v>
      </c>
      <c r="E8" s="452" t="s">
        <v>903</v>
      </c>
    </row>
    <row r="9" spans="1:8" s="64" customFormat="1" ht="42.95" customHeight="1">
      <c r="A9" s="441" t="s">
        <v>895</v>
      </c>
      <c r="B9" s="451" t="s">
        <v>896</v>
      </c>
      <c r="D9" s="443"/>
      <c r="E9" s="479" t="s">
        <v>925</v>
      </c>
    </row>
    <row r="10" spans="1:8" ht="42.95" customHeight="1">
      <c r="A10" s="441" t="s">
        <v>698</v>
      </c>
      <c r="B10" s="484" t="s">
        <v>906</v>
      </c>
      <c r="D10" s="444"/>
      <c r="E10" s="480" t="s">
        <v>926</v>
      </c>
    </row>
    <row r="11" spans="1:8" ht="42.95" customHeight="1">
      <c r="A11" s="485" t="s">
        <v>897</v>
      </c>
      <c r="B11" s="486" t="s">
        <v>898</v>
      </c>
      <c r="D11" s="445"/>
      <c r="E11" s="481" t="s">
        <v>1007</v>
      </c>
    </row>
    <row r="12" spans="1:8" ht="42.95" customHeight="1">
      <c r="A12" s="440"/>
      <c r="D12" s="446"/>
      <c r="E12" s="482" t="s">
        <v>1008</v>
      </c>
    </row>
    <row r="13" spans="1:8" ht="42.95" customHeight="1">
      <c r="A13" s="455" t="s">
        <v>899</v>
      </c>
      <c r="B13" s="455"/>
      <c r="D13" s="446"/>
      <c r="E13" s="482" t="s">
        <v>1011</v>
      </c>
    </row>
    <row r="14" spans="1:8" ht="42.95" customHeight="1">
      <c r="A14" s="453" t="s">
        <v>1381</v>
      </c>
      <c r="B14" s="506" t="s">
        <v>1405</v>
      </c>
      <c r="D14" s="446"/>
      <c r="E14" s="482" t="s">
        <v>1010</v>
      </c>
    </row>
    <row r="15" spans="1:8" ht="42.95" customHeight="1">
      <c r="A15" s="453" t="s">
        <v>225</v>
      </c>
      <c r="B15" s="506" t="s">
        <v>1382</v>
      </c>
      <c r="D15" s="446"/>
      <c r="E15" s="482" t="s">
        <v>1009</v>
      </c>
    </row>
    <row r="16" spans="1:8" ht="42.95" customHeight="1">
      <c r="A16" s="64"/>
      <c r="B16" s="64"/>
      <c r="D16" s="446"/>
      <c r="E16" s="482" t="s">
        <v>1090</v>
      </c>
    </row>
    <row r="17" spans="1:5" ht="42.95" customHeight="1">
      <c r="A17" s="455" t="s">
        <v>904</v>
      </c>
      <c r="B17" s="455"/>
      <c r="D17" s="446"/>
      <c r="E17" s="482" t="s">
        <v>1091</v>
      </c>
    </row>
    <row r="18" spans="1:5" ht="42.95" customHeight="1">
      <c r="D18" s="447"/>
      <c r="E18" s="483" t="s">
        <v>1092</v>
      </c>
    </row>
    <row r="19" spans="1:5" ht="42.95" customHeight="1">
      <c r="D19" s="447"/>
      <c r="E19" s="483" t="s">
        <v>1093</v>
      </c>
    </row>
    <row r="20" spans="1:5" ht="42.95" customHeight="1">
      <c r="D20" s="448"/>
      <c r="E20" s="480" t="s">
        <v>1094</v>
      </c>
    </row>
    <row r="21" spans="1:5" ht="42.95" customHeight="1">
      <c r="D21" s="448"/>
      <c r="E21" s="480" t="s">
        <v>1095</v>
      </c>
    </row>
    <row r="22" spans="1:5" ht="42.95" customHeight="1">
      <c r="D22" s="448"/>
      <c r="E22" s="480" t="s">
        <v>1110</v>
      </c>
    </row>
    <row r="23" spans="1:5" ht="42.95" customHeight="1">
      <c r="D23" s="448"/>
      <c r="E23" s="480" t="s">
        <v>1111</v>
      </c>
    </row>
    <row r="24" spans="1:5" ht="42.95" customHeight="1">
      <c r="D24" s="445"/>
      <c r="E24" s="481" t="s">
        <v>1179</v>
      </c>
    </row>
    <row r="25" spans="1:5" ht="42.95" customHeight="1">
      <c r="D25" s="445"/>
      <c r="E25" s="481" t="s">
        <v>1333</v>
      </c>
    </row>
    <row r="26" spans="1:5" ht="42.95" customHeight="1">
      <c r="D26" s="445"/>
      <c r="E26" s="481" t="s">
        <v>1430</v>
      </c>
    </row>
    <row r="27" spans="1:5" ht="42.95" customHeight="1">
      <c r="D27" s="446"/>
      <c r="E27" s="482" t="s">
        <v>1334</v>
      </c>
    </row>
    <row r="28" spans="1:5" ht="42.95" customHeight="1">
      <c r="D28" s="446"/>
      <c r="E28" s="482" t="s">
        <v>1335</v>
      </c>
    </row>
    <row r="29" spans="1:5" ht="42.75">
      <c r="D29" s="447"/>
      <c r="E29" s="483" t="s">
        <v>1376</v>
      </c>
    </row>
    <row r="30" spans="1:5" ht="42.75">
      <c r="D30" s="447"/>
      <c r="E30" s="483" t="s">
        <v>1361</v>
      </c>
    </row>
    <row r="31" spans="1:5" ht="42.75">
      <c r="D31" s="447"/>
      <c r="E31" s="483" t="s">
        <v>1360</v>
      </c>
    </row>
    <row r="32" spans="1:5" ht="42.75">
      <c r="D32" s="1155"/>
      <c r="E32" s="1156" t="s">
        <v>1362</v>
      </c>
    </row>
  </sheetData>
  <sheetProtection algorithmName="SHA-512" hashValue="FK3WM81aRtCQVApysmQt0akNI6oXIpQ6Ah/+Bg3SWIMbOdvnFU92hgb3hj7hN8DD+CURrdt0FftQzw+FiUKDsg==" saltValue="ezRv92sYFS1Gqw7uXybsqg==" spinCount="100000" sheet="1" objects="1" scenarios="1"/>
  <pageMargins left="0.7" right="0.7" top="0.78740157499999996" bottom="0.78740157499999996" header="0.3" footer="0.3"/>
  <pageSetup paperSize="9" scale="43"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43E6-AE8E-4ECE-845E-9CCA14FFF817}">
  <sheetPr codeName="Tabelle3">
    <tabColor theme="5"/>
    <pageSetUpPr fitToPage="1"/>
  </sheetPr>
  <dimension ref="A1:AK102"/>
  <sheetViews>
    <sheetView showGridLines="0" zoomScale="80" zoomScaleNormal="80" workbookViewId="0">
      <pane xSplit="4" ySplit="6" topLeftCell="E7" activePane="bottomRight" state="frozen"/>
      <selection activeCell="K38" sqref="K38"/>
      <selection pane="topRight" activeCell="K38" sqref="K38"/>
      <selection pane="bottomLeft" activeCell="K38" sqref="K38"/>
      <selection pane="bottomRight" activeCell="A2" sqref="A2"/>
    </sheetView>
  </sheetViews>
  <sheetFormatPr baseColWidth="10" defaultColWidth="11.125" defaultRowHeight="14.25"/>
  <cols>
    <col min="1" max="1" width="4.125" style="143" customWidth="1"/>
    <col min="2" max="2" width="24.25" style="122" customWidth="1"/>
    <col min="3" max="3" width="19.375" style="141" customWidth="1"/>
    <col min="4" max="4" width="31.125" style="141" customWidth="1"/>
    <col min="5" max="5" width="15" style="141" customWidth="1"/>
    <col min="6" max="6" width="17.625" style="141" customWidth="1"/>
    <col min="7" max="7" width="12.125" style="141" customWidth="1"/>
    <col min="8" max="8" width="11.25" style="141" hidden="1" customWidth="1"/>
    <col min="9" max="9" width="20.125" style="141" hidden="1" customWidth="1"/>
    <col min="10" max="11" width="19.5" style="141" hidden="1" customWidth="1"/>
    <col min="12" max="12" width="43.75" style="141" customWidth="1"/>
    <col min="13" max="13" width="35.75" style="141" hidden="1" customWidth="1"/>
    <col min="14" max="14" width="30.5" style="141" hidden="1" customWidth="1"/>
    <col min="15" max="15" width="60.875" style="141" hidden="1" customWidth="1"/>
    <col min="16" max="16" width="21.25" style="142" customWidth="1"/>
    <col min="17" max="16384" width="11.125" style="142"/>
  </cols>
  <sheetData>
    <row r="1" spans="1:30" s="28" customFormat="1" ht="20.100000000000001" customHeight="1">
      <c r="A1" s="27" t="str">
        <f>'0 - Overview thesis'!A1</f>
        <v>Master thesis "Benchmark analysis of personal (carbon) footprint calculators" by Friederike Tietze - TU Berlin - 2021</v>
      </c>
    </row>
    <row r="2" spans="1:30" s="410" customFormat="1" ht="18">
      <c r="A2" s="106" t="s">
        <v>924</v>
      </c>
      <c r="B2" s="106"/>
      <c r="C2" s="107"/>
      <c r="D2" s="100"/>
      <c r="E2" s="100"/>
      <c r="F2" s="100"/>
      <c r="G2" s="100"/>
      <c r="L2" s="100"/>
      <c r="O2" s="100"/>
      <c r="P2" s="476"/>
      <c r="Q2" s="476"/>
      <c r="R2" s="476"/>
      <c r="S2" s="476"/>
      <c r="T2" s="476"/>
      <c r="U2" s="476"/>
      <c r="V2" s="476"/>
      <c r="W2" s="476"/>
      <c r="X2" s="476"/>
      <c r="Y2" s="476"/>
      <c r="Z2" s="476"/>
      <c r="AA2" s="476"/>
      <c r="AB2" s="476"/>
      <c r="AC2" s="476"/>
      <c r="AD2" s="476"/>
    </row>
    <row r="3" spans="1:30" s="121" customFormat="1" ht="8.1" customHeight="1">
      <c r="C3" s="122"/>
    </row>
    <row r="4" spans="1:30" s="72" customFormat="1">
      <c r="A4" s="442" t="s">
        <v>1434</v>
      </c>
      <c r="B4" s="442"/>
      <c r="C4" s="442"/>
      <c r="D4" s="442"/>
      <c r="E4" s="442"/>
      <c r="G4" s="261"/>
    </row>
    <row r="5" spans="1:30" s="121" customFormat="1" ht="8.1" customHeight="1">
      <c r="C5" s="122"/>
    </row>
    <row r="6" spans="1:30" s="412" customFormat="1" ht="30" customHeight="1">
      <c r="A6" s="123"/>
      <c r="B6" s="124" t="s">
        <v>448</v>
      </c>
      <c r="C6" s="124" t="s">
        <v>449</v>
      </c>
      <c r="D6" s="124" t="s">
        <v>450</v>
      </c>
      <c r="E6" s="124" t="s">
        <v>451</v>
      </c>
      <c r="F6" s="124" t="s">
        <v>453</v>
      </c>
      <c r="G6" s="124" t="s">
        <v>421</v>
      </c>
      <c r="H6" s="124" t="s">
        <v>454</v>
      </c>
      <c r="I6" s="124" t="s">
        <v>455</v>
      </c>
      <c r="J6" s="124" t="s">
        <v>456</v>
      </c>
      <c r="K6" s="124" t="s">
        <v>457</v>
      </c>
      <c r="L6" s="125" t="s">
        <v>920</v>
      </c>
      <c r="M6" s="124" t="s">
        <v>459</v>
      </c>
      <c r="N6" s="125" t="s">
        <v>460</v>
      </c>
      <c r="O6" s="124" t="s">
        <v>921</v>
      </c>
    </row>
    <row r="7" spans="1:30" s="414" customFormat="1" ht="30" customHeight="1">
      <c r="A7" s="127">
        <v>1</v>
      </c>
      <c r="B7" s="128" t="s">
        <v>462</v>
      </c>
      <c r="C7" s="129" t="s">
        <v>423</v>
      </c>
      <c r="D7" s="129" t="s">
        <v>462</v>
      </c>
      <c r="E7" s="129" t="s">
        <v>463</v>
      </c>
      <c r="F7" s="129" t="s">
        <v>424</v>
      </c>
      <c r="G7" s="129" t="s">
        <v>433</v>
      </c>
      <c r="H7" s="129" t="s">
        <v>344</v>
      </c>
      <c r="I7" s="129" t="s">
        <v>464</v>
      </c>
      <c r="J7" s="129" t="s">
        <v>465</v>
      </c>
      <c r="K7" s="129" t="s">
        <v>465</v>
      </c>
      <c r="L7" s="130" t="s">
        <v>466</v>
      </c>
      <c r="M7" s="129"/>
      <c r="N7" s="129"/>
      <c r="O7" s="129"/>
    </row>
    <row r="8" spans="1:30" s="414" customFormat="1" ht="30" customHeight="1">
      <c r="A8" s="127">
        <v>2</v>
      </c>
      <c r="B8" s="129" t="s">
        <v>467</v>
      </c>
      <c r="C8" s="129" t="s">
        <v>423</v>
      </c>
      <c r="D8" s="129" t="s">
        <v>468</v>
      </c>
      <c r="E8" s="129" t="s">
        <v>469</v>
      </c>
      <c r="F8" s="129" t="s">
        <v>428</v>
      </c>
      <c r="G8" s="129" t="s">
        <v>433</v>
      </c>
      <c r="H8" s="129" t="s">
        <v>344</v>
      </c>
      <c r="I8" s="129" t="s">
        <v>464</v>
      </c>
      <c r="J8" s="129" t="s">
        <v>470</v>
      </c>
      <c r="K8" s="129" t="s">
        <v>470</v>
      </c>
      <c r="L8" s="130" t="s">
        <v>471</v>
      </c>
      <c r="M8" s="129" t="s">
        <v>472</v>
      </c>
      <c r="N8" s="129"/>
      <c r="O8" s="129"/>
    </row>
    <row r="9" spans="1:30" s="414" customFormat="1" ht="30" customHeight="1">
      <c r="A9" s="127">
        <v>3</v>
      </c>
      <c r="B9" s="129" t="s">
        <v>851</v>
      </c>
      <c r="C9" s="129" t="s">
        <v>423</v>
      </c>
      <c r="D9" s="129" t="s">
        <v>473</v>
      </c>
      <c r="E9" s="129" t="s">
        <v>474</v>
      </c>
      <c r="F9" s="129" t="s">
        <v>424</v>
      </c>
      <c r="G9" s="129" t="s">
        <v>433</v>
      </c>
      <c r="H9" s="129" t="s">
        <v>344</v>
      </c>
      <c r="I9" s="129" t="s">
        <v>464</v>
      </c>
      <c r="J9" s="129" t="s">
        <v>470</v>
      </c>
      <c r="K9" s="129" t="s">
        <v>470</v>
      </c>
      <c r="L9" s="130" t="s">
        <v>475</v>
      </c>
      <c r="M9" s="129" t="s">
        <v>476</v>
      </c>
      <c r="N9" s="129"/>
      <c r="O9" s="129"/>
    </row>
    <row r="10" spans="1:30" s="414" customFormat="1" ht="30" customHeight="1">
      <c r="A10" s="127">
        <v>4</v>
      </c>
      <c r="B10" s="129" t="s">
        <v>477</v>
      </c>
      <c r="C10" s="129" t="s">
        <v>423</v>
      </c>
      <c r="D10" s="129" t="s">
        <v>478</v>
      </c>
      <c r="E10" s="129" t="s">
        <v>479</v>
      </c>
      <c r="F10" s="129" t="s">
        <v>424</v>
      </c>
      <c r="G10" s="129" t="s">
        <v>433</v>
      </c>
      <c r="H10" s="129" t="s">
        <v>344</v>
      </c>
      <c r="I10" s="129" t="s">
        <v>464</v>
      </c>
      <c r="J10" s="129" t="s">
        <v>470</v>
      </c>
      <c r="K10" s="129" t="s">
        <v>465</v>
      </c>
      <c r="L10" s="130" t="s">
        <v>480</v>
      </c>
      <c r="M10" s="130" t="s">
        <v>481</v>
      </c>
      <c r="N10" s="129"/>
      <c r="O10" s="129"/>
    </row>
    <row r="11" spans="1:30" s="414" customFormat="1" ht="30" customHeight="1">
      <c r="A11" s="127">
        <v>5</v>
      </c>
      <c r="B11" s="129" t="s">
        <v>482</v>
      </c>
      <c r="C11" s="129" t="s">
        <v>423</v>
      </c>
      <c r="D11" s="129" t="s">
        <v>483</v>
      </c>
      <c r="E11" s="129" t="s">
        <v>484</v>
      </c>
      <c r="F11" s="129" t="s">
        <v>428</v>
      </c>
      <c r="G11" s="129" t="s">
        <v>434</v>
      </c>
      <c r="H11" s="129" t="s">
        <v>344</v>
      </c>
      <c r="I11" s="129" t="s">
        <v>464</v>
      </c>
      <c r="J11" s="129" t="s">
        <v>470</v>
      </c>
      <c r="K11" s="129" t="s">
        <v>470</v>
      </c>
      <c r="L11" s="130" t="s">
        <v>486</v>
      </c>
      <c r="M11" s="129"/>
      <c r="N11" s="129"/>
      <c r="O11" s="129"/>
    </row>
    <row r="12" spans="1:30" s="414" customFormat="1" ht="30" customHeight="1">
      <c r="A12" s="127">
        <v>6</v>
      </c>
      <c r="B12" s="129" t="s">
        <v>870</v>
      </c>
      <c r="C12" s="129" t="s">
        <v>423</v>
      </c>
      <c r="D12" s="129" t="s">
        <v>927</v>
      </c>
      <c r="E12" s="129" t="s">
        <v>487</v>
      </c>
      <c r="F12" s="129" t="s">
        <v>424</v>
      </c>
      <c r="G12" s="129" t="s">
        <v>439</v>
      </c>
      <c r="H12" s="129" t="s">
        <v>344</v>
      </c>
      <c r="I12" s="129" t="s">
        <v>464</v>
      </c>
      <c r="J12" s="129" t="s">
        <v>470</v>
      </c>
      <c r="K12" s="129" t="s">
        <v>465</v>
      </c>
      <c r="L12" s="130" t="s">
        <v>488</v>
      </c>
      <c r="M12" s="129"/>
      <c r="N12" s="129"/>
      <c r="O12" s="129"/>
    </row>
    <row r="13" spans="1:30" s="414" customFormat="1" ht="30" customHeight="1">
      <c r="A13" s="127">
        <v>7</v>
      </c>
      <c r="B13" s="129" t="s">
        <v>489</v>
      </c>
      <c r="C13" s="129" t="s">
        <v>423</v>
      </c>
      <c r="D13" s="129" t="s">
        <v>490</v>
      </c>
      <c r="E13" s="129" t="s">
        <v>491</v>
      </c>
      <c r="F13" s="129" t="s">
        <v>428</v>
      </c>
      <c r="G13" s="129" t="s">
        <v>441</v>
      </c>
      <c r="H13" s="129" t="s">
        <v>345</v>
      </c>
      <c r="I13" s="129" t="s">
        <v>464</v>
      </c>
      <c r="J13" s="129" t="s">
        <v>470</v>
      </c>
      <c r="K13" s="129" t="s">
        <v>465</v>
      </c>
      <c r="L13" s="130" t="s">
        <v>492</v>
      </c>
      <c r="M13" s="129"/>
      <c r="N13" s="129"/>
      <c r="O13" s="129"/>
    </row>
    <row r="14" spans="1:30" s="414" customFormat="1" ht="30" customHeight="1">
      <c r="A14" s="127">
        <v>8</v>
      </c>
      <c r="B14" s="129" t="s">
        <v>493</v>
      </c>
      <c r="C14" s="129" t="s">
        <v>423</v>
      </c>
      <c r="D14" s="129" t="s">
        <v>494</v>
      </c>
      <c r="E14" s="129" t="s">
        <v>495</v>
      </c>
      <c r="F14" s="129" t="s">
        <v>428</v>
      </c>
      <c r="G14" s="129" t="s">
        <v>442</v>
      </c>
      <c r="H14" s="129" t="s">
        <v>344</v>
      </c>
      <c r="I14" s="129" t="s">
        <v>496</v>
      </c>
      <c r="J14" s="129" t="s">
        <v>470</v>
      </c>
      <c r="K14" s="129" t="s">
        <v>465</v>
      </c>
      <c r="L14" s="130" t="s">
        <v>497</v>
      </c>
      <c r="M14" s="129"/>
      <c r="N14" s="129"/>
      <c r="O14" s="129"/>
    </row>
    <row r="15" spans="1:30" s="414" customFormat="1" ht="30" customHeight="1">
      <c r="A15" s="127">
        <v>9</v>
      </c>
      <c r="B15" s="129" t="s">
        <v>928</v>
      </c>
      <c r="C15" s="129" t="s">
        <v>423</v>
      </c>
      <c r="D15" s="129" t="s">
        <v>498</v>
      </c>
      <c r="E15" s="129" t="s">
        <v>487</v>
      </c>
      <c r="F15" s="129" t="s">
        <v>424</v>
      </c>
      <c r="G15" s="129" t="s">
        <v>425</v>
      </c>
      <c r="H15" s="129" t="s">
        <v>344</v>
      </c>
      <c r="I15" s="129" t="s">
        <v>499</v>
      </c>
      <c r="J15" s="129" t="s">
        <v>470</v>
      </c>
      <c r="K15" s="129" t="s">
        <v>465</v>
      </c>
      <c r="L15" s="130" t="s">
        <v>500</v>
      </c>
      <c r="M15" s="129" t="s">
        <v>501</v>
      </c>
      <c r="N15" s="130"/>
      <c r="O15" s="129"/>
    </row>
    <row r="16" spans="1:30" s="414" customFormat="1" ht="30" customHeight="1">
      <c r="A16" s="127">
        <v>10</v>
      </c>
      <c r="B16" s="129" t="s">
        <v>869</v>
      </c>
      <c r="C16" s="131" t="s">
        <v>423</v>
      </c>
      <c r="D16" s="129" t="s">
        <v>869</v>
      </c>
      <c r="E16" s="129" t="s">
        <v>502</v>
      </c>
      <c r="F16" s="129" t="s">
        <v>424</v>
      </c>
      <c r="G16" s="129" t="s">
        <v>425</v>
      </c>
      <c r="H16" s="129" t="s">
        <v>344</v>
      </c>
      <c r="I16" s="129" t="s">
        <v>503</v>
      </c>
      <c r="J16" s="129" t="s">
        <v>470</v>
      </c>
      <c r="K16" s="129" t="s">
        <v>465</v>
      </c>
      <c r="L16" s="130" t="s">
        <v>504</v>
      </c>
      <c r="M16" s="129" t="s">
        <v>505</v>
      </c>
      <c r="N16" s="130"/>
      <c r="O16" s="129"/>
    </row>
    <row r="17" spans="1:15" s="414" customFormat="1" ht="30" customHeight="1">
      <c r="A17" s="127">
        <v>11</v>
      </c>
      <c r="B17" s="131" t="s">
        <v>506</v>
      </c>
      <c r="C17" s="131" t="s">
        <v>423</v>
      </c>
      <c r="D17" s="129" t="s">
        <v>507</v>
      </c>
      <c r="E17" s="129" t="s">
        <v>508</v>
      </c>
      <c r="F17" s="129" t="s">
        <v>424</v>
      </c>
      <c r="G17" s="129" t="s">
        <v>425</v>
      </c>
      <c r="H17" s="129" t="s">
        <v>344</v>
      </c>
      <c r="I17" s="129" t="s">
        <v>503</v>
      </c>
      <c r="J17" s="129" t="s">
        <v>470</v>
      </c>
      <c r="K17" s="129" t="s">
        <v>465</v>
      </c>
      <c r="L17" s="130" t="s">
        <v>509</v>
      </c>
      <c r="M17" s="129" t="s">
        <v>510</v>
      </c>
      <c r="N17" s="130"/>
      <c r="O17" s="129" t="s">
        <v>511</v>
      </c>
    </row>
    <row r="18" spans="1:15" s="414" customFormat="1" ht="30" customHeight="1">
      <c r="A18" s="127">
        <v>12</v>
      </c>
      <c r="B18" s="132" t="s">
        <v>852</v>
      </c>
      <c r="C18" s="129" t="s">
        <v>423</v>
      </c>
      <c r="D18" s="129" t="s">
        <v>512</v>
      </c>
      <c r="E18" s="129" t="s">
        <v>513</v>
      </c>
      <c r="F18" s="129" t="s">
        <v>428</v>
      </c>
      <c r="G18" s="129" t="s">
        <v>425</v>
      </c>
      <c r="H18" s="129" t="s">
        <v>344</v>
      </c>
      <c r="I18" s="129" t="s">
        <v>503</v>
      </c>
      <c r="J18" s="129" t="s">
        <v>465</v>
      </c>
      <c r="K18" s="129" t="s">
        <v>465</v>
      </c>
      <c r="L18" s="130" t="s">
        <v>514</v>
      </c>
      <c r="M18" s="129"/>
      <c r="N18" s="129"/>
      <c r="O18" s="129"/>
    </row>
    <row r="19" spans="1:15" s="414" customFormat="1" ht="30" customHeight="1">
      <c r="A19" s="127">
        <v>13</v>
      </c>
      <c r="B19" s="128" t="s">
        <v>515</v>
      </c>
      <c r="C19" s="129" t="s">
        <v>423</v>
      </c>
      <c r="D19" s="129" t="s">
        <v>516</v>
      </c>
      <c r="E19" s="129" t="s">
        <v>517</v>
      </c>
      <c r="F19" s="129" t="s">
        <v>428</v>
      </c>
      <c r="G19" s="129" t="s">
        <v>425</v>
      </c>
      <c r="H19" s="129" t="s">
        <v>344</v>
      </c>
      <c r="I19" s="129" t="s">
        <v>503</v>
      </c>
      <c r="J19" s="129" t="s">
        <v>470</v>
      </c>
      <c r="K19" s="129" t="s">
        <v>465</v>
      </c>
      <c r="L19" s="130" t="s">
        <v>518</v>
      </c>
      <c r="M19" s="129" t="s">
        <v>519</v>
      </c>
      <c r="N19" s="129"/>
      <c r="O19" s="129"/>
    </row>
    <row r="20" spans="1:15" s="414" customFormat="1" ht="30" customHeight="1">
      <c r="A20" s="127">
        <v>14</v>
      </c>
      <c r="B20" s="132" t="s">
        <v>853</v>
      </c>
      <c r="C20" s="129" t="s">
        <v>423</v>
      </c>
      <c r="D20" s="129" t="s">
        <v>520</v>
      </c>
      <c r="E20" s="129" t="s">
        <v>508</v>
      </c>
      <c r="F20" s="129" t="s">
        <v>424</v>
      </c>
      <c r="G20" s="129" t="s">
        <v>425</v>
      </c>
      <c r="H20" s="129" t="s">
        <v>344</v>
      </c>
      <c r="I20" s="129" t="s">
        <v>499</v>
      </c>
      <c r="J20" s="129" t="s">
        <v>470</v>
      </c>
      <c r="K20" s="129" t="s">
        <v>470</v>
      </c>
      <c r="L20" s="130" t="s">
        <v>521</v>
      </c>
      <c r="M20" s="129"/>
      <c r="N20" s="129" t="s">
        <v>522</v>
      </c>
      <c r="O20" s="129"/>
    </row>
    <row r="21" spans="1:15" s="414" customFormat="1" ht="30" customHeight="1">
      <c r="A21" s="127">
        <v>15</v>
      </c>
      <c r="B21" s="129" t="s">
        <v>523</v>
      </c>
      <c r="C21" s="129" t="s">
        <v>423</v>
      </c>
      <c r="D21" s="129" t="s">
        <v>523</v>
      </c>
      <c r="E21" s="129" t="s">
        <v>508</v>
      </c>
      <c r="F21" s="129" t="s">
        <v>424</v>
      </c>
      <c r="G21" s="129" t="s">
        <v>425</v>
      </c>
      <c r="H21" s="129" t="s">
        <v>344</v>
      </c>
      <c r="I21" s="129" t="s">
        <v>524</v>
      </c>
      <c r="J21" s="129" t="s">
        <v>470</v>
      </c>
      <c r="K21" s="129" t="s">
        <v>470</v>
      </c>
      <c r="L21" s="130" t="s">
        <v>939</v>
      </c>
      <c r="M21" s="129"/>
      <c r="N21" s="129"/>
      <c r="O21" s="129"/>
    </row>
    <row r="22" spans="1:15" s="414" customFormat="1" ht="30" customHeight="1">
      <c r="A22" s="127">
        <v>16</v>
      </c>
      <c r="B22" s="129" t="s">
        <v>525</v>
      </c>
      <c r="C22" s="129" t="s">
        <v>423</v>
      </c>
      <c r="D22" s="129" t="s">
        <v>525</v>
      </c>
      <c r="E22" s="129" t="s">
        <v>502</v>
      </c>
      <c r="F22" s="129" t="s">
        <v>424</v>
      </c>
      <c r="G22" s="129" t="s">
        <v>425</v>
      </c>
      <c r="H22" s="129" t="s">
        <v>344</v>
      </c>
      <c r="I22" s="129" t="s">
        <v>499</v>
      </c>
      <c r="J22" s="129" t="s">
        <v>465</v>
      </c>
      <c r="K22" s="129" t="s">
        <v>470</v>
      </c>
      <c r="L22" s="130" t="s">
        <v>526</v>
      </c>
      <c r="M22" s="129"/>
      <c r="N22" s="129"/>
      <c r="O22" s="129"/>
    </row>
    <row r="23" spans="1:15" s="414" customFormat="1" ht="30" customHeight="1">
      <c r="A23" s="127">
        <v>17</v>
      </c>
      <c r="B23" s="129" t="s">
        <v>854</v>
      </c>
      <c r="C23" s="129" t="s">
        <v>423</v>
      </c>
      <c r="D23" s="129" t="s">
        <v>527</v>
      </c>
      <c r="E23" s="129" t="s">
        <v>528</v>
      </c>
      <c r="F23" s="129" t="s">
        <v>424</v>
      </c>
      <c r="G23" s="129" t="s">
        <v>425</v>
      </c>
      <c r="H23" s="129" t="s">
        <v>344</v>
      </c>
      <c r="I23" s="129" t="s">
        <v>529</v>
      </c>
      <c r="J23" s="129" t="s">
        <v>465</v>
      </c>
      <c r="K23" s="129" t="s">
        <v>470</v>
      </c>
      <c r="L23" s="130" t="s">
        <v>530</v>
      </c>
      <c r="M23" s="130" t="s">
        <v>531</v>
      </c>
      <c r="N23" s="129" t="s">
        <v>532</v>
      </c>
      <c r="O23" s="129"/>
    </row>
    <row r="24" spans="1:15" s="414" customFormat="1" ht="30" customHeight="1">
      <c r="A24" s="127">
        <v>18</v>
      </c>
      <c r="B24" s="132" t="s">
        <v>533</v>
      </c>
      <c r="C24" s="129" t="s">
        <v>423</v>
      </c>
      <c r="D24" s="129" t="s">
        <v>534</v>
      </c>
      <c r="E24" s="129" t="s">
        <v>484</v>
      </c>
      <c r="F24" s="129" t="s">
        <v>428</v>
      </c>
      <c r="G24" s="129" t="s">
        <v>425</v>
      </c>
      <c r="H24" s="129" t="s">
        <v>535</v>
      </c>
      <c r="I24" s="129" t="s">
        <v>503</v>
      </c>
      <c r="J24" s="129" t="s">
        <v>465</v>
      </c>
      <c r="K24" s="129" t="s">
        <v>470</v>
      </c>
      <c r="L24" s="130" t="s">
        <v>536</v>
      </c>
      <c r="M24" s="129"/>
      <c r="N24" s="129"/>
      <c r="O24" s="129"/>
    </row>
    <row r="25" spans="1:15" s="414" customFormat="1" ht="30" customHeight="1">
      <c r="A25" s="127">
        <v>19</v>
      </c>
      <c r="B25" s="132" t="s">
        <v>537</v>
      </c>
      <c r="C25" s="129" t="s">
        <v>423</v>
      </c>
      <c r="D25" s="129" t="s">
        <v>538</v>
      </c>
      <c r="E25" s="129" t="s">
        <v>484</v>
      </c>
      <c r="F25" s="129" t="s">
        <v>428</v>
      </c>
      <c r="G25" s="129" t="s">
        <v>425</v>
      </c>
      <c r="H25" s="129" t="s">
        <v>345</v>
      </c>
      <c r="I25" s="129" t="s">
        <v>464</v>
      </c>
      <c r="J25" s="129" t="s">
        <v>470</v>
      </c>
      <c r="K25" s="129" t="s">
        <v>470</v>
      </c>
      <c r="L25" s="130" t="s">
        <v>539</v>
      </c>
      <c r="M25" s="129"/>
      <c r="N25" s="129"/>
      <c r="O25" s="129"/>
    </row>
    <row r="26" spans="1:15" s="414" customFormat="1" ht="30" customHeight="1">
      <c r="A26" s="127">
        <v>20</v>
      </c>
      <c r="B26" s="129" t="s">
        <v>855</v>
      </c>
      <c r="C26" s="129" t="s">
        <v>423</v>
      </c>
      <c r="D26" s="129" t="s">
        <v>540</v>
      </c>
      <c r="E26" s="129" t="s">
        <v>484</v>
      </c>
      <c r="F26" s="129" t="s">
        <v>428</v>
      </c>
      <c r="G26" s="129" t="s">
        <v>425</v>
      </c>
      <c r="H26" s="129" t="s">
        <v>345</v>
      </c>
      <c r="I26" s="129" t="s">
        <v>499</v>
      </c>
      <c r="J26" s="129" t="s">
        <v>470</v>
      </c>
      <c r="K26" s="129" t="s">
        <v>541</v>
      </c>
      <c r="L26" s="130" t="s">
        <v>542</v>
      </c>
      <c r="M26" s="129" t="s">
        <v>543</v>
      </c>
      <c r="N26" s="129"/>
      <c r="O26" s="129"/>
    </row>
    <row r="27" spans="1:15" s="414" customFormat="1" ht="30" customHeight="1">
      <c r="A27" s="127">
        <v>21</v>
      </c>
      <c r="B27" s="129" t="s">
        <v>544</v>
      </c>
      <c r="C27" s="129" t="s">
        <v>423</v>
      </c>
      <c r="D27" s="129" t="s">
        <v>545</v>
      </c>
      <c r="E27" s="129" t="s">
        <v>484</v>
      </c>
      <c r="F27" s="129" t="s">
        <v>428</v>
      </c>
      <c r="G27" s="129" t="s">
        <v>425</v>
      </c>
      <c r="H27" s="129" t="s">
        <v>345</v>
      </c>
      <c r="I27" s="129" t="s">
        <v>464</v>
      </c>
      <c r="J27" s="129" t="s">
        <v>470</v>
      </c>
      <c r="K27" s="129" t="s">
        <v>470</v>
      </c>
      <c r="L27" s="130" t="s">
        <v>546</v>
      </c>
      <c r="M27" s="129"/>
      <c r="N27" s="129"/>
      <c r="O27" s="129"/>
    </row>
    <row r="28" spans="1:15" s="414" customFormat="1" ht="30" customHeight="1">
      <c r="A28" s="127">
        <v>22</v>
      </c>
      <c r="B28" s="129" t="s">
        <v>547</v>
      </c>
      <c r="C28" s="129" t="s">
        <v>423</v>
      </c>
      <c r="D28" s="129" t="s">
        <v>548</v>
      </c>
      <c r="E28" s="129" t="s">
        <v>484</v>
      </c>
      <c r="F28" s="129" t="s">
        <v>428</v>
      </c>
      <c r="G28" s="129" t="s">
        <v>425</v>
      </c>
      <c r="H28" s="129" t="s">
        <v>345</v>
      </c>
      <c r="I28" s="129" t="s">
        <v>503</v>
      </c>
      <c r="J28" s="129" t="s">
        <v>470</v>
      </c>
      <c r="K28" s="129" t="s">
        <v>541</v>
      </c>
      <c r="L28" s="130" t="s">
        <v>549</v>
      </c>
      <c r="M28" s="129"/>
      <c r="N28" s="129"/>
      <c r="O28" s="129"/>
    </row>
    <row r="29" spans="1:15" s="414" customFormat="1" ht="30" customHeight="1">
      <c r="A29" s="127">
        <v>23</v>
      </c>
      <c r="B29" s="129" t="s">
        <v>550</v>
      </c>
      <c r="C29" s="129" t="s">
        <v>423</v>
      </c>
      <c r="D29" s="129" t="s">
        <v>551</v>
      </c>
      <c r="E29" s="129" t="s">
        <v>552</v>
      </c>
      <c r="F29" s="129" t="s">
        <v>428</v>
      </c>
      <c r="G29" s="129" t="s">
        <v>425</v>
      </c>
      <c r="H29" s="129" t="s">
        <v>345</v>
      </c>
      <c r="I29" s="129" t="s">
        <v>503</v>
      </c>
      <c r="J29" s="129" t="s">
        <v>470</v>
      </c>
      <c r="K29" s="129" t="s">
        <v>541</v>
      </c>
      <c r="L29" s="130" t="s">
        <v>553</v>
      </c>
      <c r="M29" s="129"/>
      <c r="N29" s="129"/>
      <c r="O29" s="129"/>
    </row>
    <row r="30" spans="1:15" s="414" customFormat="1" ht="30" customHeight="1">
      <c r="A30" s="127">
        <v>24</v>
      </c>
      <c r="B30" s="129" t="s">
        <v>554</v>
      </c>
      <c r="C30" s="129" t="s">
        <v>423</v>
      </c>
      <c r="D30" s="129" t="s">
        <v>555</v>
      </c>
      <c r="E30" s="129" t="s">
        <v>484</v>
      </c>
      <c r="F30" s="129" t="s">
        <v>428</v>
      </c>
      <c r="G30" s="129" t="s">
        <v>425</v>
      </c>
      <c r="H30" s="129" t="s">
        <v>345</v>
      </c>
      <c r="I30" s="129" t="s">
        <v>499</v>
      </c>
      <c r="J30" s="129" t="s">
        <v>470</v>
      </c>
      <c r="K30" s="129" t="s">
        <v>470</v>
      </c>
      <c r="L30" s="130" t="s">
        <v>556</v>
      </c>
      <c r="M30" s="129"/>
      <c r="N30" s="129"/>
      <c r="O30" s="129"/>
    </row>
    <row r="31" spans="1:15" s="414" customFormat="1" ht="30" customHeight="1">
      <c r="A31" s="127">
        <v>25</v>
      </c>
      <c r="B31" s="129" t="s">
        <v>557</v>
      </c>
      <c r="C31" s="129" t="s">
        <v>423</v>
      </c>
      <c r="D31" s="129" t="s">
        <v>558</v>
      </c>
      <c r="E31" s="129" t="s">
        <v>484</v>
      </c>
      <c r="F31" s="129" t="s">
        <v>428</v>
      </c>
      <c r="G31" s="129" t="s">
        <v>425</v>
      </c>
      <c r="H31" s="129" t="s">
        <v>345</v>
      </c>
      <c r="I31" s="129" t="s">
        <v>503</v>
      </c>
      <c r="J31" s="129" t="s">
        <v>470</v>
      </c>
      <c r="K31" s="129" t="s">
        <v>470</v>
      </c>
      <c r="L31" s="130" t="s">
        <v>559</v>
      </c>
      <c r="M31" s="129"/>
      <c r="N31" s="129"/>
      <c r="O31" s="129"/>
    </row>
    <row r="32" spans="1:15" s="414" customFormat="1" ht="30" customHeight="1">
      <c r="A32" s="127">
        <v>26</v>
      </c>
      <c r="B32" s="129" t="s">
        <v>756</v>
      </c>
      <c r="C32" s="129" t="s">
        <v>423</v>
      </c>
      <c r="D32" s="129" t="s">
        <v>757</v>
      </c>
      <c r="E32" s="129" t="s">
        <v>484</v>
      </c>
      <c r="F32" s="129" t="s">
        <v>428</v>
      </c>
      <c r="G32" s="129" t="s">
        <v>425</v>
      </c>
      <c r="H32" s="129" t="s">
        <v>345</v>
      </c>
      <c r="I32" s="129" t="s">
        <v>503</v>
      </c>
      <c r="J32" s="129" t="s">
        <v>470</v>
      </c>
      <c r="K32" s="129" t="s">
        <v>470</v>
      </c>
      <c r="L32" s="178" t="s">
        <v>758</v>
      </c>
      <c r="M32" s="129"/>
      <c r="N32" s="129"/>
      <c r="O32" s="129"/>
    </row>
    <row r="33" spans="1:15" s="414" customFormat="1" ht="30" customHeight="1">
      <c r="A33" s="127">
        <v>27</v>
      </c>
      <c r="B33" s="129" t="s">
        <v>760</v>
      </c>
      <c r="C33" s="129" t="s">
        <v>423</v>
      </c>
      <c r="D33" s="129" t="s">
        <v>761</v>
      </c>
      <c r="E33" s="129" t="s">
        <v>484</v>
      </c>
      <c r="F33" s="129" t="s">
        <v>428</v>
      </c>
      <c r="G33" s="129" t="s">
        <v>425</v>
      </c>
      <c r="H33" s="129" t="s">
        <v>345</v>
      </c>
      <c r="I33" s="129" t="s">
        <v>503</v>
      </c>
      <c r="J33" s="129" t="s">
        <v>470</v>
      </c>
      <c r="K33" s="129" t="s">
        <v>470</v>
      </c>
      <c r="L33" s="178" t="s">
        <v>759</v>
      </c>
      <c r="M33" s="129"/>
      <c r="N33" s="129"/>
      <c r="O33" s="129"/>
    </row>
    <row r="34" spans="1:15" s="414" customFormat="1" ht="30" customHeight="1">
      <c r="A34" s="127">
        <v>28</v>
      </c>
      <c r="B34" s="128" t="s">
        <v>929</v>
      </c>
      <c r="C34" s="129" t="s">
        <v>423</v>
      </c>
      <c r="D34" s="129" t="s">
        <v>560</v>
      </c>
      <c r="E34" s="129" t="s">
        <v>484</v>
      </c>
      <c r="F34" s="129" t="s">
        <v>428</v>
      </c>
      <c r="G34" s="129" t="s">
        <v>435</v>
      </c>
      <c r="H34" s="129" t="s">
        <v>344</v>
      </c>
      <c r="I34" s="129" t="s">
        <v>464</v>
      </c>
      <c r="J34" s="129" t="s">
        <v>470</v>
      </c>
      <c r="K34" s="129" t="s">
        <v>470</v>
      </c>
      <c r="L34" s="130" t="s">
        <v>561</v>
      </c>
      <c r="M34" s="129"/>
      <c r="N34" s="129"/>
      <c r="O34" s="129"/>
    </row>
    <row r="35" spans="1:15" s="414" customFormat="1" ht="30" customHeight="1">
      <c r="A35" s="127">
        <v>29</v>
      </c>
      <c r="B35" s="129" t="s">
        <v>856</v>
      </c>
      <c r="C35" s="129" t="s">
        <v>423</v>
      </c>
      <c r="D35" s="129" t="s">
        <v>562</v>
      </c>
      <c r="E35" s="129"/>
      <c r="F35" s="129" t="s">
        <v>424</v>
      </c>
      <c r="G35" s="129" t="s">
        <v>445</v>
      </c>
      <c r="H35" s="129" t="s">
        <v>344</v>
      </c>
      <c r="I35" s="129" t="s">
        <v>464</v>
      </c>
      <c r="J35" s="129" t="s">
        <v>470</v>
      </c>
      <c r="K35" s="129" t="s">
        <v>465</v>
      </c>
      <c r="L35" s="130" t="s">
        <v>563</v>
      </c>
      <c r="M35" s="129"/>
      <c r="N35" s="130"/>
      <c r="O35" s="129"/>
    </row>
    <row r="36" spans="1:15" s="414" customFormat="1" ht="30" customHeight="1">
      <c r="A36" s="127">
        <v>30</v>
      </c>
      <c r="B36" s="129" t="s">
        <v>564</v>
      </c>
      <c r="C36" s="129" t="s">
        <v>423</v>
      </c>
      <c r="D36" s="129" t="s">
        <v>565</v>
      </c>
      <c r="E36" s="129" t="s">
        <v>566</v>
      </c>
      <c r="F36" s="129" t="s">
        <v>428</v>
      </c>
      <c r="G36" s="129" t="s">
        <v>436</v>
      </c>
      <c r="H36" s="129" t="s">
        <v>345</v>
      </c>
      <c r="I36" s="129" t="s">
        <v>567</v>
      </c>
      <c r="J36" s="129" t="s">
        <v>470</v>
      </c>
      <c r="K36" s="129" t="s">
        <v>470</v>
      </c>
      <c r="L36" s="130" t="s">
        <v>568</v>
      </c>
      <c r="M36" s="129"/>
      <c r="N36" s="129"/>
      <c r="O36" s="129"/>
    </row>
    <row r="37" spans="1:15" s="414" customFormat="1" ht="30" customHeight="1">
      <c r="A37" s="127">
        <v>31</v>
      </c>
      <c r="B37" s="129" t="s">
        <v>857</v>
      </c>
      <c r="C37" s="129" t="s">
        <v>423</v>
      </c>
      <c r="D37" s="129" t="s">
        <v>569</v>
      </c>
      <c r="E37" s="129" t="s">
        <v>570</v>
      </c>
      <c r="F37" s="129" t="s">
        <v>428</v>
      </c>
      <c r="G37" s="129" t="s">
        <v>437</v>
      </c>
      <c r="H37" s="129" t="s">
        <v>344</v>
      </c>
      <c r="I37" s="129" t="s">
        <v>464</v>
      </c>
      <c r="J37" s="129" t="s">
        <v>470</v>
      </c>
      <c r="K37" s="129" t="s">
        <v>470</v>
      </c>
      <c r="L37" s="130" t="s">
        <v>571</v>
      </c>
      <c r="M37" s="129"/>
      <c r="N37" s="129"/>
      <c r="O37" s="129"/>
    </row>
    <row r="38" spans="1:15" s="414" customFormat="1" ht="30" customHeight="1">
      <c r="A38" s="127">
        <v>32</v>
      </c>
      <c r="B38" s="129" t="s">
        <v>858</v>
      </c>
      <c r="C38" s="129" t="s">
        <v>423</v>
      </c>
      <c r="D38" s="129" t="s">
        <v>572</v>
      </c>
      <c r="E38" s="129" t="s">
        <v>570</v>
      </c>
      <c r="F38" s="129" t="s">
        <v>428</v>
      </c>
      <c r="G38" s="129" t="s">
        <v>437</v>
      </c>
      <c r="H38" s="129" t="s">
        <v>344</v>
      </c>
      <c r="I38" s="129" t="s">
        <v>464</v>
      </c>
      <c r="J38" s="129" t="s">
        <v>470</v>
      </c>
      <c r="K38" s="129" t="s">
        <v>470</v>
      </c>
      <c r="L38" s="130" t="s">
        <v>573</v>
      </c>
      <c r="M38" s="129"/>
      <c r="N38" s="129"/>
      <c r="O38" s="129"/>
    </row>
    <row r="39" spans="1:15" s="414" customFormat="1" ht="30" customHeight="1">
      <c r="A39" s="127">
        <v>33</v>
      </c>
      <c r="B39" s="129" t="s">
        <v>574</v>
      </c>
      <c r="C39" s="129" t="s">
        <v>423</v>
      </c>
      <c r="D39" s="129" t="s">
        <v>575</v>
      </c>
      <c r="E39" s="129" t="s">
        <v>570</v>
      </c>
      <c r="F39" s="129" t="s">
        <v>428</v>
      </c>
      <c r="G39" s="129" t="s">
        <v>446</v>
      </c>
      <c r="H39" s="129" t="s">
        <v>345</v>
      </c>
      <c r="I39" s="129" t="s">
        <v>464</v>
      </c>
      <c r="J39" s="129" t="s">
        <v>470</v>
      </c>
      <c r="K39" s="129" t="s">
        <v>470</v>
      </c>
      <c r="L39" s="130" t="s">
        <v>576</v>
      </c>
      <c r="M39" s="129" t="s">
        <v>577</v>
      </c>
      <c r="N39" s="129"/>
      <c r="O39" s="129"/>
    </row>
    <row r="40" spans="1:15" s="414" customFormat="1" ht="30" customHeight="1">
      <c r="A40" s="127">
        <v>34</v>
      </c>
      <c r="B40" s="129" t="s">
        <v>578</v>
      </c>
      <c r="C40" s="129" t="s">
        <v>423</v>
      </c>
      <c r="D40" s="129" t="s">
        <v>579</v>
      </c>
      <c r="E40" s="129" t="s">
        <v>580</v>
      </c>
      <c r="F40" s="129" t="s">
        <v>424</v>
      </c>
      <c r="G40" s="129" t="s">
        <v>447</v>
      </c>
      <c r="H40" s="129" t="s">
        <v>344</v>
      </c>
      <c r="I40" s="129" t="s">
        <v>464</v>
      </c>
      <c r="J40" s="129" t="s">
        <v>470</v>
      </c>
      <c r="K40" s="129" t="s">
        <v>541</v>
      </c>
      <c r="L40" s="130" t="s">
        <v>581</v>
      </c>
      <c r="M40" s="129" t="s">
        <v>582</v>
      </c>
      <c r="N40" s="130" t="s">
        <v>583</v>
      </c>
      <c r="O40" s="129"/>
    </row>
    <row r="41" spans="1:15" s="414" customFormat="1" ht="30" customHeight="1">
      <c r="A41" s="127">
        <v>35</v>
      </c>
      <c r="B41" s="129" t="s">
        <v>859</v>
      </c>
      <c r="C41" s="129" t="s">
        <v>423</v>
      </c>
      <c r="D41" s="129" t="s">
        <v>584</v>
      </c>
      <c r="E41" s="129" t="s">
        <v>502</v>
      </c>
      <c r="F41" s="129" t="s">
        <v>424</v>
      </c>
      <c r="G41" s="129" t="s">
        <v>438</v>
      </c>
      <c r="H41" s="129" t="s">
        <v>344</v>
      </c>
      <c r="I41" s="129" t="s">
        <v>585</v>
      </c>
      <c r="J41" s="129" t="s">
        <v>465</v>
      </c>
      <c r="K41" s="129" t="s">
        <v>470</v>
      </c>
      <c r="L41" s="130" t="s">
        <v>586</v>
      </c>
      <c r="M41" s="129"/>
      <c r="N41" s="129" t="s">
        <v>587</v>
      </c>
      <c r="O41" s="129"/>
    </row>
    <row r="42" spans="1:15" s="414" customFormat="1" ht="30" customHeight="1">
      <c r="A42" s="127">
        <v>36</v>
      </c>
      <c r="B42" s="132" t="s">
        <v>588</v>
      </c>
      <c r="C42" s="131" t="s">
        <v>423</v>
      </c>
      <c r="D42" s="129" t="s">
        <v>588</v>
      </c>
      <c r="E42" s="129" t="s">
        <v>608</v>
      </c>
      <c r="F42" s="129" t="s">
        <v>424</v>
      </c>
      <c r="G42" s="129" t="s">
        <v>432</v>
      </c>
      <c r="H42" s="129" t="s">
        <v>344</v>
      </c>
      <c r="I42" s="129" t="s">
        <v>464</v>
      </c>
      <c r="J42" s="129" t="s">
        <v>470</v>
      </c>
      <c r="K42" s="129" t="s">
        <v>541</v>
      </c>
      <c r="L42" s="130" t="s">
        <v>590</v>
      </c>
      <c r="M42" s="129"/>
      <c r="N42" s="130"/>
      <c r="O42" s="129" t="s">
        <v>591</v>
      </c>
    </row>
    <row r="43" spans="1:15" s="414" customFormat="1" ht="30" customHeight="1">
      <c r="A43" s="127">
        <v>37</v>
      </c>
      <c r="B43" s="129" t="s">
        <v>423</v>
      </c>
      <c r="C43" s="129" t="s">
        <v>423</v>
      </c>
      <c r="D43" s="129" t="s">
        <v>592</v>
      </c>
      <c r="E43" s="129" t="s">
        <v>570</v>
      </c>
      <c r="F43" s="129" t="s">
        <v>428</v>
      </c>
      <c r="G43" s="129" t="s">
        <v>432</v>
      </c>
      <c r="H43" s="129" t="s">
        <v>344</v>
      </c>
      <c r="I43" s="129" t="s">
        <v>593</v>
      </c>
      <c r="J43" s="129" t="s">
        <v>470</v>
      </c>
      <c r="K43" s="129" t="s">
        <v>470</v>
      </c>
      <c r="L43" s="129" t="s">
        <v>594</v>
      </c>
      <c r="M43" s="129"/>
      <c r="N43" s="129"/>
      <c r="O43" s="129"/>
    </row>
    <row r="44" spans="1:15" s="414" customFormat="1" ht="30" customHeight="1">
      <c r="A44" s="127">
        <v>38</v>
      </c>
      <c r="B44" s="129" t="s">
        <v>860</v>
      </c>
      <c r="C44" s="129" t="s">
        <v>423</v>
      </c>
      <c r="D44" s="129" t="s">
        <v>595</v>
      </c>
      <c r="E44" s="129" t="s">
        <v>922</v>
      </c>
      <c r="F44" s="129" t="s">
        <v>424</v>
      </c>
      <c r="G44" s="129" t="s">
        <v>432</v>
      </c>
      <c r="H44" s="129" t="s">
        <v>344</v>
      </c>
      <c r="I44" s="129" t="s">
        <v>464</v>
      </c>
      <c r="J44" s="129" t="s">
        <v>541</v>
      </c>
      <c r="K44" s="129" t="s">
        <v>541</v>
      </c>
      <c r="L44" s="130" t="s">
        <v>597</v>
      </c>
      <c r="M44" s="129"/>
      <c r="N44" s="129"/>
      <c r="O44" s="129"/>
    </row>
    <row r="45" spans="1:15" s="414" customFormat="1" ht="30" customHeight="1">
      <c r="A45" s="127">
        <v>39</v>
      </c>
      <c r="B45" s="129" t="s">
        <v>598</v>
      </c>
      <c r="C45" s="129" t="s">
        <v>423</v>
      </c>
      <c r="D45" s="129" t="s">
        <v>599</v>
      </c>
      <c r="E45" s="129" t="s">
        <v>570</v>
      </c>
      <c r="F45" s="129" t="s">
        <v>428</v>
      </c>
      <c r="G45" s="129" t="s">
        <v>432</v>
      </c>
      <c r="H45" s="129" t="s">
        <v>344</v>
      </c>
      <c r="I45" s="129" t="s">
        <v>464</v>
      </c>
      <c r="J45" s="129" t="s">
        <v>470</v>
      </c>
      <c r="K45" s="129" t="s">
        <v>470</v>
      </c>
      <c r="L45" s="130" t="s">
        <v>600</v>
      </c>
      <c r="M45" s="129"/>
      <c r="N45" s="130" t="s">
        <v>601</v>
      </c>
      <c r="O45" s="129"/>
    </row>
    <row r="46" spans="1:15" s="414" customFormat="1" ht="30" customHeight="1">
      <c r="A46" s="127">
        <v>40</v>
      </c>
      <c r="B46" s="132" t="s">
        <v>603</v>
      </c>
      <c r="C46" s="129" t="s">
        <v>423</v>
      </c>
      <c r="D46" s="129" t="s">
        <v>604</v>
      </c>
      <c r="E46" s="129" t="s">
        <v>605</v>
      </c>
      <c r="F46" s="129" t="s">
        <v>428</v>
      </c>
      <c r="G46" s="129" t="s">
        <v>432</v>
      </c>
      <c r="H46" s="129" t="s">
        <v>344</v>
      </c>
      <c r="I46" s="129" t="s">
        <v>464</v>
      </c>
      <c r="J46" s="129" t="s">
        <v>470</v>
      </c>
      <c r="K46" s="129" t="s">
        <v>465</v>
      </c>
      <c r="L46" s="130" t="s">
        <v>606</v>
      </c>
      <c r="M46" s="129"/>
      <c r="N46" s="129"/>
      <c r="O46" s="129"/>
    </row>
    <row r="47" spans="1:15" s="414" customFormat="1" ht="30" customHeight="1">
      <c r="A47" s="127">
        <v>41</v>
      </c>
      <c r="B47" s="132" t="s">
        <v>930</v>
      </c>
      <c r="C47" s="129" t="s">
        <v>423</v>
      </c>
      <c r="D47" s="129" t="s">
        <v>607</v>
      </c>
      <c r="E47" s="129" t="s">
        <v>608</v>
      </c>
      <c r="F47" s="129" t="s">
        <v>424</v>
      </c>
      <c r="G47" s="129" t="s">
        <v>432</v>
      </c>
      <c r="H47" s="129" t="s">
        <v>344</v>
      </c>
      <c r="I47" s="129" t="s">
        <v>464</v>
      </c>
      <c r="J47" s="129" t="s">
        <v>470</v>
      </c>
      <c r="K47" s="129" t="s">
        <v>465</v>
      </c>
      <c r="L47" s="130" t="s">
        <v>609</v>
      </c>
      <c r="M47" s="129"/>
      <c r="N47" s="129"/>
      <c r="O47" s="129"/>
    </row>
    <row r="48" spans="1:15" s="414" customFormat="1" ht="30" customHeight="1">
      <c r="A48" s="127">
        <v>42</v>
      </c>
      <c r="B48" s="129" t="s">
        <v>610</v>
      </c>
      <c r="C48" s="129" t="s">
        <v>423</v>
      </c>
      <c r="D48" s="129" t="s">
        <v>611</v>
      </c>
      <c r="E48" s="129" t="s">
        <v>570</v>
      </c>
      <c r="F48" s="129" t="s">
        <v>428</v>
      </c>
      <c r="G48" s="129" t="s">
        <v>432</v>
      </c>
      <c r="H48" s="129" t="s">
        <v>344</v>
      </c>
      <c r="I48" s="129" t="s">
        <v>464</v>
      </c>
      <c r="J48" s="129" t="s">
        <v>465</v>
      </c>
      <c r="K48" s="129" t="s">
        <v>470</v>
      </c>
      <c r="L48" s="130" t="s">
        <v>612</v>
      </c>
      <c r="M48" s="129"/>
      <c r="N48" s="129"/>
      <c r="O48" s="129"/>
    </row>
    <row r="49" spans="1:37" s="414" customFormat="1" ht="30" customHeight="1">
      <c r="A49" s="127">
        <v>43</v>
      </c>
      <c r="B49" s="129" t="s">
        <v>613</v>
      </c>
      <c r="C49" s="129" t="s">
        <v>423</v>
      </c>
      <c r="D49" s="129" t="s">
        <v>613</v>
      </c>
      <c r="E49" s="129" t="s">
        <v>614</v>
      </c>
      <c r="F49" s="129" t="s">
        <v>424</v>
      </c>
      <c r="G49" s="129" t="s">
        <v>429</v>
      </c>
      <c r="H49" s="129" t="s">
        <v>344</v>
      </c>
      <c r="I49" s="129" t="s">
        <v>615</v>
      </c>
      <c r="J49" s="129" t="s">
        <v>470</v>
      </c>
      <c r="K49" s="129" t="s">
        <v>470</v>
      </c>
      <c r="L49" s="130" t="s">
        <v>616</v>
      </c>
      <c r="M49" s="129"/>
      <c r="N49" s="129"/>
      <c r="O49" s="129"/>
    </row>
    <row r="50" spans="1:37" s="414" customFormat="1" ht="30" customHeight="1">
      <c r="A50" s="127">
        <v>44</v>
      </c>
      <c r="B50" s="129" t="s">
        <v>617</v>
      </c>
      <c r="C50" s="129" t="s">
        <v>423</v>
      </c>
      <c r="D50" s="129" t="s">
        <v>618</v>
      </c>
      <c r="E50" s="129" t="s">
        <v>619</v>
      </c>
      <c r="F50" s="129" t="s">
        <v>428</v>
      </c>
      <c r="G50" s="129" t="s">
        <v>429</v>
      </c>
      <c r="H50" s="129" t="s">
        <v>344</v>
      </c>
      <c r="I50" s="129" t="s">
        <v>464</v>
      </c>
      <c r="J50" s="129" t="s">
        <v>470</v>
      </c>
      <c r="K50" s="129" t="s">
        <v>470</v>
      </c>
      <c r="L50" s="130" t="s">
        <v>620</v>
      </c>
      <c r="M50" s="129"/>
      <c r="N50" s="129"/>
      <c r="O50" s="129"/>
    </row>
    <row r="51" spans="1:37" s="414" customFormat="1" ht="30" customHeight="1">
      <c r="A51" s="127">
        <v>45</v>
      </c>
      <c r="B51" s="132" t="s">
        <v>931</v>
      </c>
      <c r="C51" s="129" t="s">
        <v>423</v>
      </c>
      <c r="D51" s="129" t="s">
        <v>621</v>
      </c>
      <c r="E51" s="129" t="s">
        <v>622</v>
      </c>
      <c r="F51" s="129" t="s">
        <v>424</v>
      </c>
      <c r="G51" s="129" t="s">
        <v>429</v>
      </c>
      <c r="H51" s="129" t="s">
        <v>344</v>
      </c>
      <c r="I51" s="129" t="s">
        <v>464</v>
      </c>
      <c r="J51" s="129" t="s">
        <v>470</v>
      </c>
      <c r="K51" s="129" t="s">
        <v>470</v>
      </c>
      <c r="L51" s="130" t="s">
        <v>623</v>
      </c>
      <c r="M51" s="129" t="s">
        <v>624</v>
      </c>
      <c r="N51" s="129"/>
      <c r="O51" s="129"/>
    </row>
    <row r="52" spans="1:37" s="414" customFormat="1" ht="30" customHeight="1">
      <c r="A52" s="127">
        <v>46</v>
      </c>
      <c r="B52" s="129" t="s">
        <v>861</v>
      </c>
      <c r="C52" s="129" t="s">
        <v>423</v>
      </c>
      <c r="D52" s="129" t="s">
        <v>625</v>
      </c>
      <c r="E52" s="129" t="s">
        <v>487</v>
      </c>
      <c r="F52" s="129" t="s">
        <v>424</v>
      </c>
      <c r="G52" s="129" t="s">
        <v>429</v>
      </c>
      <c r="H52" s="129" t="s">
        <v>344</v>
      </c>
      <c r="I52" s="129" t="s">
        <v>626</v>
      </c>
      <c r="J52" s="129" t="s">
        <v>470</v>
      </c>
      <c r="K52" s="129" t="s">
        <v>465</v>
      </c>
      <c r="L52" s="130" t="s">
        <v>627</v>
      </c>
      <c r="M52" s="129" t="s">
        <v>628</v>
      </c>
      <c r="N52" s="129"/>
      <c r="O52" s="129"/>
    </row>
    <row r="53" spans="1:37" s="414" customFormat="1" ht="30" customHeight="1">
      <c r="A53" s="127">
        <v>47</v>
      </c>
      <c r="B53" s="129" t="s">
        <v>629</v>
      </c>
      <c r="C53" s="129" t="s">
        <v>423</v>
      </c>
      <c r="D53" s="129" t="s">
        <v>629</v>
      </c>
      <c r="E53" s="129" t="s">
        <v>630</v>
      </c>
      <c r="F53" s="129" t="s">
        <v>428</v>
      </c>
      <c r="G53" s="129" t="s">
        <v>429</v>
      </c>
      <c r="H53" s="129" t="s">
        <v>344</v>
      </c>
      <c r="I53" s="129" t="s">
        <v>464</v>
      </c>
      <c r="J53" s="129" t="s">
        <v>465</v>
      </c>
      <c r="K53" s="129" t="s">
        <v>470</v>
      </c>
      <c r="L53" s="130" t="s">
        <v>631</v>
      </c>
      <c r="M53" s="129"/>
      <c r="N53" s="129"/>
      <c r="O53" s="129"/>
    </row>
    <row r="54" spans="1:37" s="414" customFormat="1" ht="30" customHeight="1">
      <c r="A54" s="127">
        <v>48</v>
      </c>
      <c r="B54" s="129" t="s">
        <v>633</v>
      </c>
      <c r="C54" s="129" t="s">
        <v>423</v>
      </c>
      <c r="D54" s="129" t="s">
        <v>633</v>
      </c>
      <c r="E54" s="129" t="s">
        <v>634</v>
      </c>
      <c r="F54" s="129" t="s">
        <v>428</v>
      </c>
      <c r="G54" s="129" t="s">
        <v>429</v>
      </c>
      <c r="H54" s="129" t="s">
        <v>345</v>
      </c>
      <c r="I54" s="129" t="s">
        <v>464</v>
      </c>
      <c r="J54" s="129" t="s">
        <v>470</v>
      </c>
      <c r="K54" s="129" t="s">
        <v>470</v>
      </c>
      <c r="L54" s="130" t="s">
        <v>635</v>
      </c>
      <c r="M54" s="129" t="s">
        <v>636</v>
      </c>
      <c r="N54" s="129" t="s">
        <v>637</v>
      </c>
      <c r="O54" s="129"/>
    </row>
    <row r="55" spans="1:37" s="414" customFormat="1" ht="30" customHeight="1">
      <c r="A55" s="127">
        <v>49</v>
      </c>
      <c r="B55" s="129" t="s">
        <v>862</v>
      </c>
      <c r="C55" s="129" t="s">
        <v>423</v>
      </c>
      <c r="D55" s="129" t="s">
        <v>638</v>
      </c>
      <c r="E55" s="129"/>
      <c r="F55" s="129" t="s">
        <v>424</v>
      </c>
      <c r="G55" s="129" t="s">
        <v>435</v>
      </c>
      <c r="H55" s="129" t="s">
        <v>344</v>
      </c>
      <c r="I55" s="129" t="s">
        <v>639</v>
      </c>
      <c r="J55" s="129" t="s">
        <v>465</v>
      </c>
      <c r="K55" s="129" t="s">
        <v>470</v>
      </c>
      <c r="L55" s="130" t="s">
        <v>640</v>
      </c>
      <c r="M55" s="129" t="s">
        <v>641</v>
      </c>
      <c r="N55" s="129"/>
      <c r="O55" s="129"/>
    </row>
    <row r="56" spans="1:37" s="414" customFormat="1" ht="30" customHeight="1">
      <c r="A56" s="127">
        <v>50</v>
      </c>
      <c r="B56" s="132" t="s">
        <v>863</v>
      </c>
      <c r="C56" s="129" t="s">
        <v>423</v>
      </c>
      <c r="D56" s="129" t="s">
        <v>642</v>
      </c>
      <c r="E56" s="129" t="s">
        <v>643</v>
      </c>
      <c r="F56" s="129" t="s">
        <v>424</v>
      </c>
      <c r="G56" s="129" t="s">
        <v>429</v>
      </c>
      <c r="H56" s="129" t="s">
        <v>344</v>
      </c>
      <c r="I56" s="129" t="s">
        <v>615</v>
      </c>
      <c r="J56" s="129" t="s">
        <v>465</v>
      </c>
      <c r="K56" s="129" t="s">
        <v>465</v>
      </c>
      <c r="L56" s="130" t="s">
        <v>644</v>
      </c>
      <c r="M56" s="129"/>
      <c r="N56" s="129"/>
      <c r="O56" s="129"/>
    </row>
    <row r="57" spans="1:37" s="414" customFormat="1" ht="30" customHeight="1">
      <c r="A57" s="127">
        <v>51</v>
      </c>
      <c r="B57" s="132" t="s">
        <v>864</v>
      </c>
      <c r="C57" s="129" t="s">
        <v>423</v>
      </c>
      <c r="D57" s="129" t="s">
        <v>645</v>
      </c>
      <c r="E57" s="129" t="s">
        <v>646</v>
      </c>
      <c r="F57" s="129" t="s">
        <v>424</v>
      </c>
      <c r="G57" s="129" t="s">
        <v>429</v>
      </c>
      <c r="H57" s="129" t="s">
        <v>344</v>
      </c>
      <c r="I57" s="129" t="s">
        <v>647</v>
      </c>
      <c r="J57" s="129" t="s">
        <v>465</v>
      </c>
      <c r="K57" s="129" t="s">
        <v>470</v>
      </c>
      <c r="L57" s="130" t="s">
        <v>648</v>
      </c>
      <c r="M57" s="129"/>
      <c r="N57" s="129"/>
      <c r="O57" s="129"/>
    </row>
    <row r="58" spans="1:37" s="414" customFormat="1" ht="30" customHeight="1">
      <c r="A58" s="127">
        <v>52</v>
      </c>
      <c r="B58" s="129" t="s">
        <v>880</v>
      </c>
      <c r="C58" s="129" t="s">
        <v>423</v>
      </c>
      <c r="D58" s="129" t="s">
        <v>881</v>
      </c>
      <c r="E58" s="129" t="s">
        <v>882</v>
      </c>
      <c r="F58" s="129" t="s">
        <v>424</v>
      </c>
      <c r="G58" s="129" t="s">
        <v>429</v>
      </c>
      <c r="H58" s="129" t="s">
        <v>344</v>
      </c>
      <c r="I58" s="129" t="s">
        <v>464</v>
      </c>
      <c r="J58" s="129"/>
      <c r="K58" s="129"/>
      <c r="L58" s="178" t="s">
        <v>879</v>
      </c>
      <c r="M58" s="148" t="s">
        <v>883</v>
      </c>
      <c r="N58" s="150" t="s">
        <v>700</v>
      </c>
      <c r="O58" s="159"/>
      <c r="P58" s="471"/>
      <c r="Q58" s="472"/>
      <c r="R58" s="473"/>
      <c r="S58" s="473"/>
      <c r="T58" s="473"/>
      <c r="U58" s="472"/>
      <c r="V58" s="473"/>
      <c r="W58" s="473"/>
      <c r="X58" s="473"/>
      <c r="Y58" s="474"/>
      <c r="Z58" s="471"/>
      <c r="AA58" s="472"/>
      <c r="AB58" s="473"/>
      <c r="AC58" s="473"/>
      <c r="AD58" s="473"/>
      <c r="AE58" s="413"/>
      <c r="AG58" s="475"/>
      <c r="AH58" s="413"/>
      <c r="AJ58" s="475"/>
      <c r="AK58" s="413"/>
    </row>
    <row r="59" spans="1:37" s="414" customFormat="1" ht="30" customHeight="1">
      <c r="A59" s="127">
        <v>53</v>
      </c>
      <c r="B59" s="132" t="s">
        <v>932</v>
      </c>
      <c r="C59" s="129" t="s">
        <v>427</v>
      </c>
      <c r="D59" s="129" t="s">
        <v>649</v>
      </c>
      <c r="E59" s="129" t="s">
        <v>487</v>
      </c>
      <c r="F59" s="129" t="s">
        <v>424</v>
      </c>
      <c r="G59" s="129" t="s">
        <v>434</v>
      </c>
      <c r="H59" s="129" t="s">
        <v>344</v>
      </c>
      <c r="I59" s="129" t="s">
        <v>503</v>
      </c>
      <c r="J59" s="129" t="s">
        <v>465</v>
      </c>
      <c r="K59" s="129" t="s">
        <v>465</v>
      </c>
      <c r="L59" s="130" t="s">
        <v>650</v>
      </c>
      <c r="M59" s="129"/>
      <c r="N59" s="129"/>
      <c r="O59" s="129"/>
    </row>
    <row r="60" spans="1:37" s="414" customFormat="1" ht="30" customHeight="1">
      <c r="A60" s="127">
        <v>54</v>
      </c>
      <c r="B60" s="129" t="s">
        <v>651</v>
      </c>
      <c r="C60" s="129" t="s">
        <v>427</v>
      </c>
      <c r="D60" s="129" t="s">
        <v>652</v>
      </c>
      <c r="E60" s="129" t="s">
        <v>653</v>
      </c>
      <c r="F60" s="129" t="s">
        <v>424</v>
      </c>
      <c r="G60" s="129" t="s">
        <v>429</v>
      </c>
      <c r="H60" s="129" t="s">
        <v>344</v>
      </c>
      <c r="I60" s="129" t="s">
        <v>654</v>
      </c>
      <c r="J60" s="129" t="s">
        <v>470</v>
      </c>
      <c r="K60" s="129" t="s">
        <v>465</v>
      </c>
      <c r="L60" s="130" t="s">
        <v>655</v>
      </c>
      <c r="M60" s="133" t="s">
        <v>656</v>
      </c>
      <c r="N60" s="129"/>
      <c r="O60" s="129" t="s">
        <v>657</v>
      </c>
    </row>
    <row r="61" spans="1:37" s="414" customFormat="1" ht="30" customHeight="1">
      <c r="A61" s="127">
        <v>55</v>
      </c>
      <c r="B61" s="129" t="s">
        <v>658</v>
      </c>
      <c r="C61" s="129" t="s">
        <v>427</v>
      </c>
      <c r="D61" s="129" t="s">
        <v>658</v>
      </c>
      <c r="E61" s="129" t="s">
        <v>528</v>
      </c>
      <c r="F61" s="129" t="s">
        <v>424</v>
      </c>
      <c r="G61" s="129" t="s">
        <v>425</v>
      </c>
      <c r="H61" s="129" t="s">
        <v>344</v>
      </c>
      <c r="I61" s="129" t="s">
        <v>503</v>
      </c>
      <c r="J61" s="129" t="s">
        <v>470</v>
      </c>
      <c r="K61" s="129" t="s">
        <v>465</v>
      </c>
      <c r="L61" s="130" t="s">
        <v>659</v>
      </c>
      <c r="M61" s="129"/>
      <c r="N61" s="129"/>
      <c r="O61" s="129"/>
    </row>
    <row r="62" spans="1:37" s="414" customFormat="1" ht="30" customHeight="1">
      <c r="A62" s="127">
        <v>56</v>
      </c>
      <c r="B62" s="129" t="s">
        <v>933</v>
      </c>
      <c r="C62" s="129" t="s">
        <v>427</v>
      </c>
      <c r="D62" s="129" t="s">
        <v>660</v>
      </c>
      <c r="E62" s="129" t="s">
        <v>630</v>
      </c>
      <c r="F62" s="129" t="s">
        <v>428</v>
      </c>
      <c r="G62" s="129" t="s">
        <v>432</v>
      </c>
      <c r="H62" s="129" t="s">
        <v>344</v>
      </c>
      <c r="I62" s="129" t="s">
        <v>464</v>
      </c>
      <c r="J62" s="129" t="s">
        <v>470</v>
      </c>
      <c r="K62" s="129" t="s">
        <v>465</v>
      </c>
      <c r="L62" s="130" t="s">
        <v>661</v>
      </c>
      <c r="M62" s="129" t="s">
        <v>662</v>
      </c>
      <c r="N62" s="129"/>
      <c r="O62" s="129"/>
    </row>
    <row r="63" spans="1:37" s="414" customFormat="1" ht="30" customHeight="1">
      <c r="A63" s="127">
        <v>57</v>
      </c>
      <c r="B63" s="129" t="s">
        <v>663</v>
      </c>
      <c r="C63" s="129" t="s">
        <v>427</v>
      </c>
      <c r="D63" s="129" t="s">
        <v>664</v>
      </c>
      <c r="E63" s="129" t="s">
        <v>508</v>
      </c>
      <c r="F63" s="129" t="s">
        <v>424</v>
      </c>
      <c r="G63" s="129" t="s">
        <v>425</v>
      </c>
      <c r="H63" s="129" t="s">
        <v>344</v>
      </c>
      <c r="I63" s="129" t="s">
        <v>503</v>
      </c>
      <c r="J63" s="129" t="s">
        <v>470</v>
      </c>
      <c r="K63" s="129" t="s">
        <v>465</v>
      </c>
      <c r="L63" s="130" t="s">
        <v>665</v>
      </c>
      <c r="M63" s="129"/>
      <c r="N63" s="129"/>
      <c r="O63" s="129"/>
    </row>
    <row r="64" spans="1:37" s="414" customFormat="1" ht="30" customHeight="1">
      <c r="A64" s="127">
        <v>58</v>
      </c>
      <c r="B64" s="132" t="s">
        <v>696</v>
      </c>
      <c r="C64" s="129" t="s">
        <v>666</v>
      </c>
      <c r="D64" s="129" t="s">
        <v>667</v>
      </c>
      <c r="E64" s="129" t="s">
        <v>602</v>
      </c>
      <c r="F64" s="129" t="s">
        <v>424</v>
      </c>
      <c r="G64" s="129" t="s">
        <v>429</v>
      </c>
      <c r="H64" s="129" t="s">
        <v>344</v>
      </c>
      <c r="I64" s="129" t="s">
        <v>615</v>
      </c>
      <c r="J64" s="129" t="s">
        <v>470</v>
      </c>
      <c r="K64" s="129" t="s">
        <v>465</v>
      </c>
      <c r="L64" s="130" t="s">
        <v>668</v>
      </c>
      <c r="M64" s="129" t="s">
        <v>669</v>
      </c>
      <c r="N64" s="129"/>
      <c r="O64" s="129" t="s">
        <v>670</v>
      </c>
    </row>
    <row r="65" spans="1:15" s="414" customFormat="1" ht="30" customHeight="1">
      <c r="A65" s="127">
        <v>59</v>
      </c>
      <c r="B65" s="129" t="s">
        <v>671</v>
      </c>
      <c r="C65" s="129" t="s">
        <v>666</v>
      </c>
      <c r="D65" s="129"/>
      <c r="E65" s="129" t="s">
        <v>672</v>
      </c>
      <c r="F65" s="129" t="s">
        <v>424</v>
      </c>
      <c r="G65" s="129" t="s">
        <v>436</v>
      </c>
      <c r="H65" s="129" t="s">
        <v>344</v>
      </c>
      <c r="I65" s="129" t="s">
        <v>464</v>
      </c>
      <c r="J65" s="129" t="s">
        <v>465</v>
      </c>
      <c r="K65" s="129" t="s">
        <v>465</v>
      </c>
      <c r="L65" s="130" t="s">
        <v>673</v>
      </c>
      <c r="M65" s="131"/>
      <c r="N65" s="129"/>
      <c r="O65" s="129" t="s">
        <v>674</v>
      </c>
    </row>
    <row r="66" spans="1:15" s="414" customFormat="1" ht="30" customHeight="1">
      <c r="A66" s="127">
        <v>60</v>
      </c>
      <c r="B66" s="129" t="s">
        <v>675</v>
      </c>
      <c r="C66" s="129" t="s">
        <v>666</v>
      </c>
      <c r="D66" s="129"/>
      <c r="E66" s="129" t="s">
        <v>923</v>
      </c>
      <c r="F66" s="129" t="s">
        <v>424</v>
      </c>
      <c r="G66" s="129" t="s">
        <v>440</v>
      </c>
      <c r="H66" s="129" t="s">
        <v>344</v>
      </c>
      <c r="I66" s="129" t="s">
        <v>503</v>
      </c>
      <c r="J66" s="129" t="s">
        <v>470</v>
      </c>
      <c r="K66" s="129" t="s">
        <v>465</v>
      </c>
      <c r="L66" s="130" t="s">
        <v>676</v>
      </c>
      <c r="M66" s="129" t="s">
        <v>677</v>
      </c>
      <c r="N66" s="130"/>
      <c r="O66" s="129"/>
    </row>
    <row r="67" spans="1:15" s="414" customFormat="1" ht="30" customHeight="1">
      <c r="A67" s="127">
        <v>61</v>
      </c>
      <c r="B67" s="132" t="s">
        <v>678</v>
      </c>
      <c r="C67" s="129" t="s">
        <v>666</v>
      </c>
      <c r="D67" s="129" t="s">
        <v>679</v>
      </c>
      <c r="E67" s="129" t="s">
        <v>528</v>
      </c>
      <c r="F67" s="129" t="s">
        <v>424</v>
      </c>
      <c r="G67" s="129" t="s">
        <v>425</v>
      </c>
      <c r="H67" s="129" t="s">
        <v>344</v>
      </c>
      <c r="I67" s="129" t="s">
        <v>503</v>
      </c>
      <c r="J67" s="129" t="s">
        <v>470</v>
      </c>
      <c r="K67" s="129" t="s">
        <v>465</v>
      </c>
      <c r="L67" s="130" t="s">
        <v>680</v>
      </c>
      <c r="M67" s="129"/>
      <c r="N67" s="129"/>
      <c r="O67" s="129"/>
    </row>
    <row r="68" spans="1:15" s="414" customFormat="1" ht="30" customHeight="1">
      <c r="A68" s="127">
        <v>62</v>
      </c>
      <c r="B68" s="132" t="s">
        <v>934</v>
      </c>
      <c r="C68" s="129" t="s">
        <v>666</v>
      </c>
      <c r="D68" s="129" t="s">
        <v>681</v>
      </c>
      <c r="E68" s="129"/>
      <c r="F68" s="129" t="s">
        <v>428</v>
      </c>
      <c r="G68" s="129" t="s">
        <v>429</v>
      </c>
      <c r="H68" s="129" t="s">
        <v>344</v>
      </c>
      <c r="I68" s="129" t="s">
        <v>682</v>
      </c>
      <c r="J68" s="129" t="s">
        <v>470</v>
      </c>
      <c r="K68" s="129" t="s">
        <v>465</v>
      </c>
      <c r="L68" s="130" t="s">
        <v>683</v>
      </c>
      <c r="M68" s="131"/>
      <c r="N68" s="129"/>
      <c r="O68" s="129" t="s">
        <v>684</v>
      </c>
    </row>
    <row r="69" spans="1:15" s="414" customFormat="1" ht="30" customHeight="1">
      <c r="A69" s="127">
        <v>63</v>
      </c>
      <c r="B69" s="132" t="s">
        <v>935</v>
      </c>
      <c r="C69" s="129" t="s">
        <v>666</v>
      </c>
      <c r="D69" s="129" t="s">
        <v>685</v>
      </c>
      <c r="E69" s="129"/>
      <c r="F69" s="129" t="s">
        <v>424</v>
      </c>
      <c r="G69" s="129" t="s">
        <v>443</v>
      </c>
      <c r="H69" s="129" t="s">
        <v>344</v>
      </c>
      <c r="I69" s="129"/>
      <c r="J69" s="129" t="s">
        <v>465</v>
      </c>
      <c r="K69" s="129" t="s">
        <v>465</v>
      </c>
      <c r="L69" s="130" t="s">
        <v>686</v>
      </c>
      <c r="M69" s="129"/>
      <c r="N69" s="129"/>
      <c r="O69" s="129"/>
    </row>
    <row r="70" spans="1:15" s="414" customFormat="1" ht="30" customHeight="1">
      <c r="A70" s="127">
        <v>64</v>
      </c>
      <c r="B70" s="128" t="s">
        <v>687</v>
      </c>
      <c r="C70" s="129" t="s">
        <v>666</v>
      </c>
      <c r="D70" s="129" t="s">
        <v>687</v>
      </c>
      <c r="E70" s="129" t="s">
        <v>688</v>
      </c>
      <c r="F70" s="129" t="s">
        <v>428</v>
      </c>
      <c r="G70" s="129" t="s">
        <v>429</v>
      </c>
      <c r="H70" s="129" t="s">
        <v>344</v>
      </c>
      <c r="I70" s="129"/>
      <c r="J70" s="129"/>
      <c r="K70" s="129"/>
      <c r="L70" s="130" t="s">
        <v>689</v>
      </c>
      <c r="M70" s="129"/>
      <c r="N70" s="129"/>
      <c r="O70" s="129"/>
    </row>
    <row r="71" spans="1:15" s="414" customFormat="1" ht="30" customHeight="1">
      <c r="A71" s="127">
        <v>65</v>
      </c>
      <c r="B71" s="132" t="s">
        <v>937</v>
      </c>
      <c r="C71" s="129" t="s">
        <v>666</v>
      </c>
      <c r="D71" s="129" t="s">
        <v>690</v>
      </c>
      <c r="E71" s="129"/>
      <c r="F71" s="129" t="s">
        <v>424</v>
      </c>
      <c r="G71" s="129" t="s">
        <v>444</v>
      </c>
      <c r="H71" s="129" t="s">
        <v>345</v>
      </c>
      <c r="I71" s="129"/>
      <c r="J71" s="129"/>
      <c r="K71" s="129"/>
      <c r="L71" s="130" t="s">
        <v>691</v>
      </c>
      <c r="M71" s="129" t="s">
        <v>692</v>
      </c>
      <c r="N71" s="129"/>
      <c r="O71" s="129"/>
    </row>
    <row r="72" spans="1:15" s="414" customFormat="1" ht="30" customHeight="1">
      <c r="A72" s="127">
        <v>66</v>
      </c>
      <c r="B72" s="132" t="s">
        <v>936</v>
      </c>
      <c r="C72" s="129" t="s">
        <v>666</v>
      </c>
      <c r="D72" s="129" t="s">
        <v>693</v>
      </c>
      <c r="E72" s="129"/>
      <c r="F72" s="129" t="s">
        <v>428</v>
      </c>
      <c r="G72" s="129" t="s">
        <v>444</v>
      </c>
      <c r="H72" s="129" t="s">
        <v>344</v>
      </c>
      <c r="I72" s="129"/>
      <c r="J72" s="129"/>
      <c r="K72" s="129"/>
      <c r="L72" s="130" t="s">
        <v>694</v>
      </c>
      <c r="M72" s="129"/>
      <c r="N72" s="129"/>
      <c r="O72" s="129"/>
    </row>
    <row r="73" spans="1:15" s="418" customFormat="1" ht="30" customHeight="1">
      <c r="A73" s="134"/>
      <c r="B73" s="135"/>
      <c r="C73" s="136"/>
      <c r="D73" s="136"/>
      <c r="E73" s="136"/>
      <c r="F73" s="136"/>
      <c r="G73" s="136"/>
      <c r="H73" s="136"/>
      <c r="I73" s="136"/>
      <c r="J73" s="136"/>
      <c r="K73" s="136"/>
      <c r="L73" s="136"/>
      <c r="M73" s="136"/>
      <c r="N73" s="136"/>
      <c r="O73" s="136"/>
    </row>
    <row r="76" spans="1:15" ht="15">
      <c r="A76" s="138"/>
      <c r="B76" s="139"/>
      <c r="C76" s="140"/>
      <c r="D76" s="140"/>
      <c r="E76" s="140"/>
      <c r="F76" s="140"/>
      <c r="G76" s="140"/>
      <c r="H76" s="140"/>
      <c r="I76" s="140"/>
      <c r="J76" s="140"/>
      <c r="K76" s="140"/>
      <c r="M76" s="140"/>
      <c r="O76" s="140"/>
    </row>
    <row r="77" spans="1:15">
      <c r="N77" s="142"/>
    </row>
    <row r="78" spans="1:15" ht="15">
      <c r="A78" s="138"/>
      <c r="B78" s="139"/>
      <c r="C78" s="139"/>
      <c r="D78" s="139"/>
      <c r="E78" s="139"/>
      <c r="F78" s="139"/>
      <c r="G78" s="139"/>
      <c r="H78" s="139"/>
      <c r="I78" s="139"/>
      <c r="J78" s="139"/>
      <c r="K78" s="139"/>
      <c r="M78" s="139"/>
      <c r="N78" s="142"/>
      <c r="O78" s="139"/>
    </row>
    <row r="79" spans="1:15" ht="15">
      <c r="N79" s="142"/>
      <c r="O79" s="139"/>
    </row>
    <row r="80" spans="1:15" ht="15">
      <c r="N80" s="142"/>
      <c r="O80" s="139"/>
    </row>
    <row r="81" spans="1:15" ht="15">
      <c r="N81" s="142"/>
      <c r="O81" s="139"/>
    </row>
    <row r="82" spans="1:15" ht="15">
      <c r="N82" s="142"/>
      <c r="O82" s="139"/>
    </row>
    <row r="83" spans="1:15" ht="15">
      <c r="N83" s="142"/>
      <c r="O83" s="139"/>
    </row>
    <row r="84" spans="1:15">
      <c r="N84" s="142"/>
    </row>
    <row r="91" spans="1:15" ht="15">
      <c r="A91" s="138"/>
      <c r="B91" s="139"/>
      <c r="C91" s="140"/>
      <c r="D91" s="140"/>
      <c r="E91" s="140"/>
      <c r="F91" s="140"/>
      <c r="G91" s="140"/>
      <c r="H91" s="140"/>
      <c r="I91" s="140"/>
      <c r="J91" s="140"/>
      <c r="K91" s="140"/>
      <c r="M91" s="140"/>
      <c r="O91" s="140"/>
    </row>
    <row r="96" spans="1:15" ht="15">
      <c r="A96" s="138"/>
      <c r="B96" s="139"/>
      <c r="C96" s="140"/>
      <c r="D96" s="140"/>
      <c r="E96" s="140"/>
      <c r="F96" s="140"/>
      <c r="G96" s="140"/>
      <c r="H96" s="140"/>
      <c r="I96" s="140"/>
      <c r="J96" s="140"/>
      <c r="K96" s="140"/>
      <c r="M96" s="140"/>
      <c r="O96" s="140"/>
    </row>
    <row r="98" spans="1:15" ht="15">
      <c r="A98" s="138"/>
      <c r="B98" s="139"/>
      <c r="C98" s="140"/>
      <c r="D98" s="140"/>
      <c r="E98" s="140"/>
      <c r="F98" s="140"/>
      <c r="G98" s="140"/>
      <c r="H98" s="140"/>
      <c r="I98" s="140"/>
      <c r="J98" s="140"/>
      <c r="K98" s="140"/>
      <c r="M98" s="140"/>
      <c r="O98" s="140"/>
    </row>
    <row r="102" spans="1:15" ht="15">
      <c r="A102" s="138"/>
      <c r="B102" s="139"/>
      <c r="C102" s="140"/>
      <c r="D102" s="140"/>
      <c r="E102" s="140"/>
      <c r="F102" s="140"/>
      <c r="G102" s="140"/>
      <c r="H102" s="140"/>
      <c r="I102" s="140"/>
      <c r="J102" s="140"/>
      <c r="K102" s="140"/>
      <c r="M102" s="140"/>
      <c r="O102" s="140"/>
    </row>
  </sheetData>
  <sheetProtection algorithmName="SHA-512" hashValue="vqhhFbyl0UQLGUosoZ5jCRfSXZdtB5KVtrgBgUdz0s7ZncWRkgvBhdhKspEnXprLzMG3qUJE9aiKu8hQU/H3uA==" saltValue="n4G7QLeHNG7A46Z+C/etgg==" spinCount="100000" sheet="1" objects="1" scenarios="1"/>
  <autoFilter ref="A6:O72" xr:uid="{00000000-0009-0000-0000-000000000000}">
    <sortState xmlns:xlrd2="http://schemas.microsoft.com/office/spreadsheetml/2017/richdata2" ref="A7:O62">
      <sortCondition ref="C7:C62"/>
      <sortCondition ref="G7:G62"/>
    </sortState>
  </autoFilter>
  <conditionalFormatting sqref="C7:C9 F7:F9 C69 F69 C44:E46 C3:D5 F3:F5 C50:D53 F43:F54 E52:E53 C61:F68 C6:F6 C10:F19 C55:F57 E58:T58 C2:F2 C26:F34 E35:F35 C36:F44 C70:F1048576">
    <cfRule type="cellIs" dxfId="753" priority="88" operator="equal">
      <formula>"Water footprint"</formula>
    </cfRule>
    <cfRule type="cellIs" dxfId="752" priority="89" operator="equal">
      <formula>"Ecological Footprint"</formula>
    </cfRule>
    <cfRule type="cellIs" dxfId="751" priority="90" operator="equal">
      <formula>"Carbon Footprint"</formula>
    </cfRule>
  </conditionalFormatting>
  <conditionalFormatting sqref="C20:C25 F20:F25">
    <cfRule type="cellIs" dxfId="750" priority="82" operator="equal">
      <formula>"Water footprint"</formula>
    </cfRule>
    <cfRule type="cellIs" dxfId="749" priority="83" operator="equal">
      <formula>"Ecological Footprint"</formula>
    </cfRule>
    <cfRule type="cellIs" dxfId="748" priority="84" operator="equal">
      <formula>"Carbon Footprint"</formula>
    </cfRule>
  </conditionalFormatting>
  <conditionalFormatting sqref="C35">
    <cfRule type="cellIs" dxfId="747" priority="76" operator="equal">
      <formula>"Water footprint"</formula>
    </cfRule>
    <cfRule type="cellIs" dxfId="746" priority="77" operator="equal">
      <formula>"Ecological Footprint"</formula>
    </cfRule>
    <cfRule type="cellIs" dxfId="745" priority="78" operator="equal">
      <formula>"Carbon Footprint"</formula>
    </cfRule>
  </conditionalFormatting>
  <conditionalFormatting sqref="C45:E46">
    <cfRule type="cellIs" dxfId="744" priority="67" operator="equal">
      <formula>"Water footprint"</formula>
    </cfRule>
    <cfRule type="cellIs" dxfId="743" priority="68" operator="equal">
      <formula>"Ecological Footprint"</formula>
    </cfRule>
    <cfRule type="cellIs" dxfId="742" priority="69" operator="equal">
      <formula>"Carbon Footprint"</formula>
    </cfRule>
  </conditionalFormatting>
  <conditionalFormatting sqref="C59:C60 F59:F60 C54 C47:C49 E50">
    <cfRule type="cellIs" dxfId="741" priority="61" operator="equal">
      <formula>"Water footprint"</formula>
    </cfRule>
    <cfRule type="cellIs" dxfId="740" priority="62" operator="equal">
      <formula>"Ecological Footprint"</formula>
    </cfRule>
    <cfRule type="cellIs" dxfId="739" priority="63" operator="equal">
      <formula>"Carbon Footprint"</formula>
    </cfRule>
  </conditionalFormatting>
  <conditionalFormatting sqref="D69:E69">
    <cfRule type="cellIs" dxfId="738" priority="52" operator="equal">
      <formula>"Water footprint"</formula>
    </cfRule>
    <cfRule type="cellIs" dxfId="737" priority="53" operator="equal">
      <formula>"Ecological Footprint"</formula>
    </cfRule>
    <cfRule type="cellIs" dxfId="736" priority="54" operator="equal">
      <formula>"Carbon Footprint"</formula>
    </cfRule>
  </conditionalFormatting>
  <conditionalFormatting sqref="E59">
    <cfRule type="cellIs" dxfId="735" priority="43" operator="equal">
      <formula>"Water footprint"</formula>
    </cfRule>
    <cfRule type="cellIs" dxfId="734" priority="44" operator="equal">
      <formula>"Ecological Footprint"</formula>
    </cfRule>
    <cfRule type="cellIs" dxfId="733" priority="45" operator="equal">
      <formula>"Carbon Footprint"</formula>
    </cfRule>
  </conditionalFormatting>
  <conditionalFormatting sqref="F1:F57 F59:F1048576">
    <cfRule type="cellIs" dxfId="732" priority="41" operator="equal">
      <formula>"For-profit"</formula>
    </cfRule>
    <cfRule type="cellIs" dxfId="731" priority="42" operator="equal">
      <formula>"Non-profit"</formula>
    </cfRule>
  </conditionalFormatting>
  <conditionalFormatting sqref="D35">
    <cfRule type="cellIs" dxfId="730" priority="38" operator="equal">
      <formula>"Water footprint"</formula>
    </cfRule>
    <cfRule type="cellIs" dxfId="729" priority="39" operator="equal">
      <formula>"Ecological Footprint"</formula>
    </cfRule>
    <cfRule type="cellIs" dxfId="728" priority="40" operator="equal">
      <formula>"Carbon Footprint"</formula>
    </cfRule>
  </conditionalFormatting>
  <conditionalFormatting sqref="I2:K5">
    <cfRule type="cellIs" dxfId="727" priority="35" operator="equal">
      <formula>"Water footprint"</formula>
    </cfRule>
    <cfRule type="cellIs" dxfId="726" priority="36" operator="equal">
      <formula>"Ecological Footprint"</formula>
    </cfRule>
    <cfRule type="cellIs" dxfId="725" priority="37" operator="equal">
      <formula>"Carbon Footprint"</formula>
    </cfRule>
  </conditionalFormatting>
  <conditionalFormatting sqref="E3:E5">
    <cfRule type="cellIs" dxfId="724" priority="29" operator="equal">
      <formula>"Water footprint"</formula>
    </cfRule>
    <cfRule type="cellIs" dxfId="723" priority="30" operator="equal">
      <formula>"Ecological Footprint"</formula>
    </cfRule>
    <cfRule type="cellIs" dxfId="722" priority="31" operator="equal">
      <formula>"Carbon Footprint"</formula>
    </cfRule>
  </conditionalFormatting>
  <conditionalFormatting sqref="E3:E5">
    <cfRule type="cellIs" dxfId="721" priority="27" operator="equal">
      <formula>"For-profit"</formula>
    </cfRule>
    <cfRule type="cellIs" dxfId="720" priority="28" operator="equal">
      <formula>"Non-profit"</formula>
    </cfRule>
  </conditionalFormatting>
  <conditionalFormatting sqref="J1:K57 J59:K1048576">
    <cfRule type="cellIs" dxfId="719" priority="24" operator="equal">
      <formula>"No?"</formula>
    </cfRule>
    <cfRule type="cellIs" dxfId="718" priority="25" operator="equal">
      <formula>"No"</formula>
    </cfRule>
    <cfRule type="cellIs" dxfId="717" priority="26" operator="equal">
      <formula>"Yes"</formula>
    </cfRule>
  </conditionalFormatting>
  <conditionalFormatting sqref="Y58:AD58 C58">
    <cfRule type="cellIs" dxfId="716" priority="21" operator="equal">
      <formula>"Water footprint"</formula>
    </cfRule>
    <cfRule type="cellIs" dxfId="715" priority="22" operator="equal">
      <formula>"Ecological Footprint"</formula>
    </cfRule>
    <cfRule type="cellIs" dxfId="714" priority="23" operator="equal">
      <formula>"Carbon Footprint"</formula>
    </cfRule>
  </conditionalFormatting>
  <conditionalFormatting sqref="C58">
    <cfRule type="cellIs" dxfId="713" priority="18" operator="equal">
      <formula>"Water footprint"</formula>
    </cfRule>
    <cfRule type="cellIs" dxfId="712" priority="19" operator="equal">
      <formula>"Ecological Footprint"</formula>
    </cfRule>
    <cfRule type="cellIs" dxfId="711" priority="20" operator="equal">
      <formula>"Carbon Footprint"</formula>
    </cfRule>
  </conditionalFormatting>
  <conditionalFormatting sqref="F58">
    <cfRule type="cellIs" dxfId="710" priority="16" operator="equal">
      <formula>"For-profit"</formula>
    </cfRule>
    <cfRule type="cellIs" dxfId="709" priority="17" operator="equal">
      <formula>"Non-profit"</formula>
    </cfRule>
  </conditionalFormatting>
  <conditionalFormatting sqref="J58:K58">
    <cfRule type="cellIs" dxfId="708" priority="13" operator="equal">
      <formula>"No?"</formula>
    </cfRule>
    <cfRule type="cellIs" dxfId="707" priority="14" operator="equal">
      <formula>"No"</formula>
    </cfRule>
    <cfRule type="cellIs" dxfId="706" priority="15" operator="equal">
      <formula>"Yes"</formula>
    </cfRule>
  </conditionalFormatting>
  <conditionalFormatting sqref="U58">
    <cfRule type="cellIs" dxfId="705" priority="10" operator="equal">
      <formula>"Water footprint"</formula>
    </cfRule>
    <cfRule type="cellIs" dxfId="704" priority="11" operator="equal">
      <formula>"Ecological Footprint"</formula>
    </cfRule>
    <cfRule type="cellIs" dxfId="703" priority="12" operator="equal">
      <formula>"Carbon Footprint"</formula>
    </cfRule>
  </conditionalFormatting>
  <conditionalFormatting sqref="V58:X58">
    <cfRule type="cellIs" dxfId="702" priority="7" operator="equal">
      <formula>"Water footprint"</formula>
    </cfRule>
    <cfRule type="cellIs" dxfId="701" priority="8" operator="equal">
      <formula>"Ecological Footprint"</formula>
    </cfRule>
    <cfRule type="cellIs" dxfId="700" priority="9" operator="equal">
      <formula>"Carbon Footprint"</formula>
    </cfRule>
  </conditionalFormatting>
  <conditionalFormatting sqref="B58">
    <cfRule type="cellIs" dxfId="699" priority="4" operator="equal">
      <formula>"Water footprint"</formula>
    </cfRule>
    <cfRule type="cellIs" dxfId="698" priority="5" operator="equal">
      <formula>"Ecological Footprint"</formula>
    </cfRule>
    <cfRule type="cellIs" dxfId="697" priority="6" operator="equal">
      <formula>"Carbon Footprint"</formula>
    </cfRule>
  </conditionalFormatting>
  <conditionalFormatting sqref="D58">
    <cfRule type="cellIs" dxfId="696" priority="1" operator="equal">
      <formula>"Water footprint"</formula>
    </cfRule>
    <cfRule type="cellIs" dxfId="695" priority="2" operator="equal">
      <formula>"Ecological Footprint"</formula>
    </cfRule>
    <cfRule type="cellIs" dxfId="694" priority="3" operator="equal">
      <formula>"Carbon Footprint"</formula>
    </cfRule>
  </conditionalFormatting>
  <hyperlinks>
    <hyperlink ref="L17" r:id="rId1" xr:uid="{07D16FEC-5F27-42FF-9F20-A9B98CD9F877}"/>
    <hyperlink ref="L15" r:id="rId2" xr:uid="{CA053ED6-A7C8-4425-AAC1-B4A8588561DA}"/>
    <hyperlink ref="L61" r:id="rId3" location="/start/index/" xr:uid="{6EDB73D3-9B30-4E05-9057-2A4F64FF382D}"/>
    <hyperlink ref="L16" r:id="rId4" xr:uid="{BA2842A8-C936-4F35-95C9-5E25244A8F56}"/>
    <hyperlink ref="L60" r:id="rId5" xr:uid="{1098D3DE-5DEC-4CAC-AB7C-54996977ACD5}"/>
    <hyperlink ref="L65" r:id="rId6" xr:uid="{A30BE8C4-DBD6-4FE4-BE8C-234C42D14D79}"/>
    <hyperlink ref="L19" r:id="rId7" xr:uid="{50B203FD-F430-46F0-9E2D-012EA003D52C}"/>
    <hyperlink ref="L66" r:id="rId8" xr:uid="{28B4E1D1-403A-4EC9-91CC-441F844B47CA}"/>
    <hyperlink ref="L43" r:id="rId9" xr:uid="{A84F8474-7676-42E2-8298-146767FBB0F2}"/>
    <hyperlink ref="L50" r:id="rId10" xr:uid="{50C21C6D-6C06-4672-874B-D22E773952A8}"/>
    <hyperlink ref="L55" r:id="rId11" xr:uid="{BE114B66-E84B-4780-AE07-266453E460A9}"/>
    <hyperlink ref="L37" r:id="rId12" xr:uid="{5C454B34-7AC2-4E58-986C-7A4549FE9513}"/>
    <hyperlink ref="L14" r:id="rId13" xr:uid="{7D047FAC-CC53-419E-837E-39F613E28902}"/>
    <hyperlink ref="L7" r:id="rId14" xr:uid="{1050A10B-50A7-465F-9AA3-99FEBC91D6A7}"/>
    <hyperlink ref="L51" r:id="rId15" location="/" xr:uid="{10075116-5BD9-48BC-B2F2-BCE32D5D7BD3}"/>
    <hyperlink ref="L22" r:id="rId16" xr:uid="{24421182-D98C-40F4-9511-9F42427F4209}"/>
    <hyperlink ref="L11" r:id="rId17" xr:uid="{DA295D16-AF43-4574-8B2F-0FA3E212EFC9}"/>
    <hyperlink ref="L44" r:id="rId18" xr:uid="{F8345A2B-50F4-4F2E-85BC-08F849D6D26B}"/>
    <hyperlink ref="L45" r:id="rId19" xr:uid="{214B1D67-1F1E-4D9E-ABD8-CCB0268B5055}"/>
    <hyperlink ref="N45" r:id="rId20" xr:uid="{D78240BF-6A30-44B2-9236-C250E422BA50}"/>
    <hyperlink ref="L46" r:id="rId21" xr:uid="{875346E1-48B4-43B0-8008-58AC70B48483}"/>
    <hyperlink ref="L34" r:id="rId22" xr:uid="{27CBB758-89E9-40F2-B742-54B60BA3D164}"/>
    <hyperlink ref="L8" r:id="rId23" xr:uid="{7269B27A-EFFE-4DD2-A763-5096B3C9A4B9}"/>
    <hyperlink ref="L54" r:id="rId24" xr:uid="{4DBF3C38-01B0-47B1-A00D-60CD5DAA0CFC}"/>
    <hyperlink ref="L53" r:id="rId25" xr:uid="{AF326D03-3556-4D1B-AE7E-7773B55397E2}"/>
    <hyperlink ref="L9" r:id="rId26" xr:uid="{4110317E-27BD-4E50-898B-01708C27A16C}"/>
    <hyperlink ref="M10" r:id="rId27" xr:uid="{64C6C25A-E0B7-47F2-A3B9-09BAFE5E1ACF}"/>
    <hyperlink ref="L62" r:id="rId28" xr:uid="{9E50A6E8-A96A-410E-AD36-9011A7EADCA8}"/>
    <hyperlink ref="L64" r:id="rId29" xr:uid="{4820E831-FFE1-44C0-A841-04290FAAF285}"/>
    <hyperlink ref="L70" r:id="rId30" xr:uid="{8DE2406A-6F22-43DB-B83C-4E67028FFD2A}"/>
    <hyperlink ref="L13" r:id="rId31" xr:uid="{096DD3C4-609D-4425-A92F-9A288F9E5901}"/>
    <hyperlink ref="L71" r:id="rId32" xr:uid="{12C44059-2EE8-4D42-9514-794AB55B7124}"/>
    <hyperlink ref="L72" r:id="rId33" xr:uid="{D432E08E-9CFB-4890-9998-AB1C129EC602}"/>
    <hyperlink ref="L56" r:id="rId34" xr:uid="{202A7EDE-1F3E-4DB1-979A-988C9098280F}"/>
    <hyperlink ref="L57" r:id="rId35" location="calculator" xr:uid="{2370E9AE-E34C-492B-A335-FE4C6822815B}"/>
    <hyperlink ref="L31" r:id="rId36" xr:uid="{E2396A68-CC0D-4CCF-8BAE-9DD52C09E961}"/>
    <hyperlink ref="L24" r:id="rId37" xr:uid="{7CD65DC0-42CA-4523-A5D6-CD9BE9F1811F}"/>
    <hyperlink ref="L35" r:id="rId38" xr:uid="{A3008631-CDD3-4CF3-9658-C1BD73035EDC}"/>
    <hyperlink ref="L36" r:id="rId39" xr:uid="{737911DA-602D-40C0-93A6-D196CA90DF7A}"/>
    <hyperlink ref="L38" r:id="rId40" xr:uid="{BF87F329-FAA9-45C4-8D69-C4AE76058A7F}"/>
    <hyperlink ref="L39" r:id="rId41" xr:uid="{346C9285-E359-4ECC-AEB6-ED8C9D2D6010}"/>
    <hyperlink ref="L40" r:id="rId42" xr:uid="{7E84809D-0341-4CE8-8198-7069D766F132}"/>
    <hyperlink ref="L41" r:id="rId43" xr:uid="{7C077064-A1F0-41FF-83AD-8AEC81ED8905}"/>
    <hyperlink ref="L42" r:id="rId44" location="/" xr:uid="{1AA9937A-D5B9-4C94-A27A-DC213EA3B755}"/>
    <hyperlink ref="L47" r:id="rId45" xr:uid="{A9F4AE1D-2344-493F-B1C6-A3EFEA2D7482}"/>
    <hyperlink ref="L48" r:id="rId46" xr:uid="{C5A15103-C893-4E85-BA52-C2181367D8F6}"/>
    <hyperlink ref="L49" r:id="rId47" xr:uid="{BBEB96AD-5718-4494-9101-7FEB0A87638B}"/>
    <hyperlink ref="L52" r:id="rId48" xr:uid="{767DBC76-D956-4A67-9456-D0CFE4502083}"/>
    <hyperlink ref="L10" r:id="rId49" xr:uid="{B3D941DC-3658-483F-A423-5E0132B65D16}"/>
    <hyperlink ref="L12" r:id="rId50" xr:uid="{0E46A4E7-960D-44AD-8A42-6064D34785C8}"/>
    <hyperlink ref="L18" r:id="rId51" xr:uid="{83A76FF0-FD35-4B1D-9C99-E879BC288DA4}"/>
    <hyperlink ref="L20" r:id="rId52" xr:uid="{44E9B60C-6045-4671-91DD-8ACBE1826FB3}"/>
    <hyperlink ref="L25" r:id="rId53" xr:uid="{62A51221-B5BF-49F9-9D88-E7BCAFEF8BB0}"/>
    <hyperlink ref="L26" r:id="rId54" xr:uid="{DD94A9E9-1B39-4AE3-A8C8-33BC125782C0}"/>
    <hyperlink ref="L27" r:id="rId55" xr:uid="{F2FC479C-DD63-4760-BF13-19E2FD11AC0C}"/>
    <hyperlink ref="L28" r:id="rId56" xr:uid="{9A4F29E0-965F-45D0-9BC6-36EFDDA307C5}"/>
    <hyperlink ref="L29" r:id="rId57" xr:uid="{E361CD6F-34BE-4F1C-9A5C-D995F51E2DE4}"/>
    <hyperlink ref="L30" r:id="rId58" xr:uid="{83FF9C31-4826-4A61-A726-E6E179349DF4}"/>
    <hyperlink ref="L59" r:id="rId59" location="start" xr:uid="{5E85D0CB-1D5E-476C-9087-7D118A33EEE2}"/>
    <hyperlink ref="L63" r:id="rId60" xr:uid="{61987F68-2E1B-4DA0-921A-F1E21051727E}"/>
    <hyperlink ref="L67" r:id="rId61" xr:uid="{198D51B6-4B0F-48D6-A4E9-67BA7936572B}"/>
    <hyperlink ref="L68" r:id="rId62" xr:uid="{9508BB85-8C29-4666-8755-C2882AFAD8DB}"/>
    <hyperlink ref="L69" r:id="rId63" xr:uid="{E7EDADDC-D020-402E-A4E9-6E91BD0BFF50}"/>
    <hyperlink ref="L23" r:id="rId64" xr:uid="{E433EE12-A231-4634-8139-D00791EA999B}"/>
    <hyperlink ref="N40" r:id="rId65" xr:uid="{B790F31A-18A1-4DB2-B0DC-8CF6D92AE1AB}"/>
    <hyperlink ref="L32" r:id="rId66" xr:uid="{26C35AC7-078C-41B3-90DC-95EFE6FA9DC2}"/>
    <hyperlink ref="L33" r:id="rId67" xr:uid="{FF43B290-854F-4E39-928F-AB77F6DD7BB5}"/>
    <hyperlink ref="L58" r:id="rId68" xr:uid="{9B8D1858-93BD-4172-92B5-8B41C46CF26E}"/>
  </hyperlinks>
  <pageMargins left="0.7" right="0.7" top="0.78740157499999996" bottom="0.78740157499999996" header="0.3" footer="0.3"/>
  <pageSetup paperSize="9" scale="48" fitToHeight="0" orientation="portrait" r:id="rId69"/>
  <drawing r:id="rId70"/>
  <legacyDrawing r:id="rId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09236-0D68-4E2B-982E-B0B6B2F3F587}">
  <sheetPr codeName="Tabelle4">
    <tabColor theme="5"/>
    <pageSetUpPr fitToPage="1"/>
  </sheetPr>
  <dimension ref="A1:V501"/>
  <sheetViews>
    <sheetView showGridLines="0" zoomScale="70" zoomScaleNormal="70" workbookViewId="0">
      <selection activeCell="A2" sqref="A2"/>
    </sheetView>
  </sheetViews>
  <sheetFormatPr baseColWidth="10" defaultColWidth="11" defaultRowHeight="14.25"/>
  <cols>
    <col min="1" max="1" width="2.75" style="112" customWidth="1"/>
    <col min="2" max="2" width="26" style="112" customWidth="1"/>
    <col min="3" max="3" width="11" style="112"/>
    <col min="4" max="4" width="7.375" style="108" customWidth="1"/>
    <col min="5" max="5" width="25.875" style="108" customWidth="1"/>
    <col min="6" max="6" width="11" style="108"/>
    <col min="7" max="7" width="7.375" style="108" customWidth="1"/>
    <col min="8" max="8" width="30.25" style="108" customWidth="1"/>
    <col min="9" max="9" width="11" style="108"/>
    <col min="10" max="10" width="7.375" style="108" customWidth="1"/>
    <col min="11" max="11" width="30.25" style="108" customWidth="1"/>
    <col min="12" max="13" width="11" style="108"/>
    <col min="14" max="14" width="2.875" style="108" customWidth="1"/>
    <col min="15" max="15" width="43" style="108" customWidth="1"/>
    <col min="16" max="22" width="11" style="108"/>
    <col min="23" max="16384" width="11" style="112"/>
  </cols>
  <sheetData>
    <row r="1" spans="1:15" s="28" customFormat="1" ht="20.100000000000001" customHeight="1">
      <c r="A1" s="27" t="str">
        <f>'0 - Overview thesis'!A1</f>
        <v>Master thesis "Benchmark analysis of personal (carbon) footprint calculators" by Friederike Tietze - TU Berlin - 2021</v>
      </c>
    </row>
    <row r="2" spans="1:15" s="476" customFormat="1" ht="18">
      <c r="A2" s="106" t="s">
        <v>948</v>
      </c>
      <c r="B2" s="106"/>
      <c r="C2" s="107"/>
      <c r="D2" s="100"/>
      <c r="E2" s="100"/>
      <c r="F2" s="100"/>
      <c r="G2" s="100"/>
      <c r="H2" s="100"/>
      <c r="I2" s="100"/>
      <c r="J2" s="100"/>
      <c r="K2" s="100"/>
      <c r="L2" s="100"/>
      <c r="M2" s="100"/>
      <c r="N2" s="100"/>
      <c r="O2" s="100"/>
    </row>
    <row r="3" spans="1:15" s="121" customFormat="1" ht="8.1" customHeight="1">
      <c r="C3" s="122"/>
    </row>
    <row r="4" spans="1:15" s="72" customFormat="1">
      <c r="A4" s="442" t="s">
        <v>1435</v>
      </c>
      <c r="B4" s="442"/>
      <c r="C4" s="442"/>
      <c r="D4" s="442"/>
      <c r="E4" s="442"/>
      <c r="F4" s="442"/>
      <c r="G4" s="261"/>
    </row>
    <row r="5" spans="1:15" s="121" customFormat="1" ht="8.1" customHeight="1">
      <c r="C5" s="122"/>
    </row>
    <row r="6" spans="1:15" ht="15">
      <c r="A6" s="109"/>
      <c r="B6" s="109" t="s">
        <v>420</v>
      </c>
      <c r="C6" s="109"/>
      <c r="D6" s="110"/>
      <c r="E6" s="110"/>
      <c r="F6" s="110"/>
      <c r="G6" s="110"/>
      <c r="H6" s="110"/>
      <c r="I6" s="110"/>
      <c r="J6" s="110"/>
      <c r="K6" s="110"/>
      <c r="L6" s="111"/>
      <c r="M6" s="111"/>
      <c r="N6" s="111"/>
      <c r="O6" s="111"/>
    </row>
    <row r="7" spans="1:15" ht="15">
      <c r="A7" s="89"/>
      <c r="B7" s="89" t="s">
        <v>695</v>
      </c>
      <c r="C7" s="89">
        <f>COUNTA('1.1 - List of PFCs'!B7:B72)</f>
        <v>66</v>
      </c>
      <c r="D7" s="113"/>
      <c r="E7" s="113"/>
      <c r="F7" s="113"/>
      <c r="G7" s="113"/>
      <c r="H7" s="113"/>
      <c r="I7" s="113"/>
      <c r="J7" s="113"/>
      <c r="K7" s="113"/>
      <c r="L7" s="113"/>
      <c r="M7" s="113"/>
      <c r="O7" s="477" t="s">
        <v>330</v>
      </c>
    </row>
    <row r="8" spans="1:15" s="108" customFormat="1" ht="14.25" customHeight="1">
      <c r="O8" s="1543" t="s">
        <v>940</v>
      </c>
    </row>
    <row r="9" spans="1:15" s="108" customFormat="1">
      <c r="O9" s="1543"/>
    </row>
    <row r="10" spans="1:15" s="108" customFormat="1" ht="171" customHeight="1">
      <c r="O10" s="1543"/>
    </row>
    <row r="11" spans="1:15" s="108" customFormat="1">
      <c r="O11" s="1543"/>
    </row>
    <row r="12" spans="1:15" s="108" customFormat="1" ht="15">
      <c r="A12" s="114"/>
      <c r="B12" s="89" t="str">
        <f>'1.1 - List of PFCs'!C6</f>
        <v>Type of Footprint</v>
      </c>
      <c r="C12" s="115" t="s">
        <v>332</v>
      </c>
      <c r="E12" s="89" t="str">
        <f>'1.1 - List of PFCs'!F6</f>
        <v>Non-/For-Profit</v>
      </c>
      <c r="F12" s="116" t="s">
        <v>332</v>
      </c>
      <c r="H12" s="89" t="s">
        <v>421</v>
      </c>
      <c r="I12" s="115" t="s">
        <v>332</v>
      </c>
      <c r="O12" s="1543"/>
    </row>
    <row r="13" spans="1:15" s="108" customFormat="1">
      <c r="A13" s="117" t="s">
        <v>422</v>
      </c>
      <c r="B13" s="118" t="s">
        <v>423</v>
      </c>
      <c r="C13" s="119">
        <f>COUNTIF('1.1 - List of PFCs'!C7:C72,"Carbon Footprint")</f>
        <v>52</v>
      </c>
      <c r="E13" s="118" t="s">
        <v>424</v>
      </c>
      <c r="F13" s="119">
        <f>COUNTIF('1.1 - List of PFCs'!F7:F72,"Non-profit")</f>
        <v>34</v>
      </c>
      <c r="H13" s="119" t="s">
        <v>425</v>
      </c>
      <c r="I13" s="119">
        <f>COUNTIF('1.1 - List of PFCs'!$G$7:$G$72,H13)</f>
        <v>22</v>
      </c>
      <c r="O13" s="1543"/>
    </row>
    <row r="14" spans="1:15" s="108" customFormat="1">
      <c r="A14" s="117" t="s">
        <v>426</v>
      </c>
      <c r="B14" s="118" t="s">
        <v>427</v>
      </c>
      <c r="C14" s="119">
        <f>COUNTIF('1.1 - List of PFCs'!C7:C72,"Ecological Footprint")</f>
        <v>5</v>
      </c>
      <c r="E14" s="118" t="s">
        <v>428</v>
      </c>
      <c r="F14" s="119">
        <f>COUNTIF('1.1 - List of PFCs'!F7:F72,"For-profit")</f>
        <v>32</v>
      </c>
      <c r="H14" s="119" t="s">
        <v>429</v>
      </c>
      <c r="I14" s="119">
        <f>COUNTIF('1.1 - List of PFCs'!$G$7:$G$72,H14)</f>
        <v>13</v>
      </c>
      <c r="O14" s="1543"/>
    </row>
    <row r="15" spans="1:15" s="108" customFormat="1" ht="15" customHeight="1">
      <c r="A15" s="117" t="s">
        <v>430</v>
      </c>
      <c r="B15" s="118" t="s">
        <v>431</v>
      </c>
      <c r="C15" s="119">
        <f>COUNTIF('1.1 - List of PFCs'!C7:C72,"Water Footprint")</f>
        <v>9</v>
      </c>
      <c r="H15" s="119" t="s">
        <v>432</v>
      </c>
      <c r="I15" s="119">
        <f>COUNTIF('1.1 - List of PFCs'!$G$7:$G$72,H15)</f>
        <v>8</v>
      </c>
      <c r="O15" s="1543"/>
    </row>
    <row r="16" spans="1:15" s="108" customFormat="1" ht="15" customHeight="1">
      <c r="H16" s="119" t="s">
        <v>433</v>
      </c>
      <c r="I16" s="119">
        <f>COUNTIF('1.1 - List of PFCs'!$G$7:$G$72,H16)</f>
        <v>4</v>
      </c>
      <c r="O16" s="1543"/>
    </row>
    <row r="17" spans="2:15" s="108" customFormat="1" ht="15" customHeight="1">
      <c r="H17" s="119" t="s">
        <v>434</v>
      </c>
      <c r="I17" s="119">
        <f>COUNTIF('1.1 - List of PFCs'!$G$7:$G$72,H17)</f>
        <v>2</v>
      </c>
      <c r="O17" s="1543"/>
    </row>
    <row r="18" spans="2:15" s="108" customFormat="1" ht="15">
      <c r="B18" s="488"/>
      <c r="C18" s="489"/>
      <c r="H18" s="119" t="s">
        <v>435</v>
      </c>
      <c r="I18" s="119">
        <f>COUNTIF('1.1 - List of PFCs'!$G$7:$G$72,H18)</f>
        <v>2</v>
      </c>
      <c r="O18" s="114"/>
    </row>
    <row r="19" spans="2:15" s="108" customFormat="1" ht="15">
      <c r="B19" s="490"/>
      <c r="C19" s="490"/>
      <c r="H19" s="119" t="s">
        <v>436</v>
      </c>
      <c r="I19" s="119">
        <f>COUNTIF('1.1 - List of PFCs'!$G$7:$G$72,H19)</f>
        <v>2</v>
      </c>
      <c r="O19" s="114"/>
    </row>
    <row r="20" spans="2:15" s="108" customFormat="1">
      <c r="B20" s="490"/>
      <c r="C20" s="490"/>
      <c r="H20" s="119" t="s">
        <v>437</v>
      </c>
      <c r="I20" s="119">
        <f>COUNTIF('1.1 - List of PFCs'!$G$7:$G$72,H20)</f>
        <v>2</v>
      </c>
    </row>
    <row r="21" spans="2:15" s="108" customFormat="1">
      <c r="B21" s="490"/>
      <c r="C21" s="490"/>
      <c r="H21" s="119" t="s">
        <v>444</v>
      </c>
      <c r="I21" s="119">
        <f>COUNTIF('1.1 - List of PFCs'!$G$7:$G$72,H21)</f>
        <v>2</v>
      </c>
    </row>
    <row r="22" spans="2:15" s="114" customFormat="1" ht="15">
      <c r="H22" s="119" t="s">
        <v>438</v>
      </c>
      <c r="I22" s="119">
        <f>COUNTIF('1.1 - List of PFCs'!$G$7:$G$72,H22)</f>
        <v>1</v>
      </c>
    </row>
    <row r="23" spans="2:15" s="114" customFormat="1" ht="15">
      <c r="H23" s="119" t="s">
        <v>439</v>
      </c>
      <c r="I23" s="119">
        <f>COUNTIF('1.1 - List of PFCs'!$G$7:$G$72,H23)</f>
        <v>1</v>
      </c>
    </row>
    <row r="24" spans="2:15" s="114" customFormat="1" ht="15">
      <c r="H24" s="119" t="s">
        <v>440</v>
      </c>
      <c r="I24" s="119">
        <f>COUNTIF('1.1 - List of PFCs'!$G$7:$G$72,H24)</f>
        <v>1</v>
      </c>
    </row>
    <row r="25" spans="2:15" s="114" customFormat="1" ht="15">
      <c r="H25" s="119" t="s">
        <v>441</v>
      </c>
      <c r="I25" s="119">
        <f>COUNTIF('1.1 - List of PFCs'!$G$7:$G$72,H25)</f>
        <v>1</v>
      </c>
    </row>
    <row r="26" spans="2:15" s="114" customFormat="1" ht="15">
      <c r="H26" s="119" t="s">
        <v>442</v>
      </c>
      <c r="I26" s="119">
        <f>COUNTIF('1.1 - List of PFCs'!$G$7:$G$72,H26)</f>
        <v>1</v>
      </c>
    </row>
    <row r="27" spans="2:15" s="114" customFormat="1" ht="15">
      <c r="H27" s="119" t="s">
        <v>443</v>
      </c>
      <c r="I27" s="119">
        <f>COUNTIF('1.1 - List of PFCs'!$G$7:$G$72,H27)</f>
        <v>1</v>
      </c>
    </row>
    <row r="28" spans="2:15" s="114" customFormat="1" ht="15">
      <c r="H28" s="119" t="s">
        <v>445</v>
      </c>
      <c r="I28" s="119">
        <f>COUNTIF('1.1 - List of PFCs'!$G$7:$G$72,H28)</f>
        <v>1</v>
      </c>
    </row>
    <row r="29" spans="2:15" s="114" customFormat="1" ht="15">
      <c r="H29" s="119" t="s">
        <v>446</v>
      </c>
      <c r="I29" s="119">
        <f>COUNTIF('1.1 - List of PFCs'!$G$7:$G$72,H29)</f>
        <v>1</v>
      </c>
    </row>
    <row r="30" spans="2:15" s="114" customFormat="1" ht="15">
      <c r="H30" s="119" t="s">
        <v>447</v>
      </c>
      <c r="I30" s="119">
        <f>COUNTIF('1.1 - List of PFCs'!$G$7:$G$72,H30)</f>
        <v>1</v>
      </c>
    </row>
    <row r="31" spans="2:15" s="114" customFormat="1" ht="15"/>
    <row r="32" spans="2:15" s="114" customFormat="1" ht="32.25" customHeight="1">
      <c r="K32" s="108"/>
      <c r="L32" s="108"/>
    </row>
    <row r="33" spans="1:15" s="108" customFormat="1" ht="15">
      <c r="A33" s="89"/>
      <c r="B33" s="89" t="s">
        <v>424</v>
      </c>
      <c r="C33" s="89">
        <f>F13</f>
        <v>34</v>
      </c>
      <c r="D33" s="113"/>
      <c r="E33" s="113"/>
      <c r="F33" s="113"/>
      <c r="G33" s="113"/>
      <c r="H33" s="113"/>
      <c r="I33" s="113"/>
      <c r="J33" s="113"/>
      <c r="K33" s="113"/>
      <c r="L33" s="113"/>
      <c r="M33" s="113"/>
      <c r="O33" s="477" t="s">
        <v>330</v>
      </c>
    </row>
    <row r="34" spans="1:15" s="108" customFormat="1" ht="15" customHeight="1">
      <c r="O34" s="1543" t="s">
        <v>941</v>
      </c>
    </row>
    <row r="35" spans="1:15" s="108" customFormat="1" ht="15">
      <c r="B35" s="89" t="str">
        <f>B12</f>
        <v>Type of Footprint</v>
      </c>
      <c r="C35" s="115" t="s">
        <v>332</v>
      </c>
      <c r="E35" s="89" t="s">
        <v>421</v>
      </c>
      <c r="F35" s="115" t="s">
        <v>332</v>
      </c>
      <c r="O35" s="1543"/>
    </row>
    <row r="36" spans="1:15" s="108" customFormat="1">
      <c r="A36" s="117" t="s">
        <v>422</v>
      </c>
      <c r="B36" s="118" t="s">
        <v>423</v>
      </c>
      <c r="C36" s="119">
        <f>COUNTIFS('1.1 - List of PFCs'!C6:C72, "Carbon Footprint",'1.1 - List of PFCs'!F6:F72, "Non-profit")</f>
        <v>24</v>
      </c>
      <c r="E36" s="119" t="s">
        <v>425</v>
      </c>
      <c r="F36" s="119">
        <f>COUNTIFS('1.1 - List of PFCs'!$F$7:$F$72, "Non-Profit", '1.1 - List of PFCs'!$G$7:$G$72,E36)</f>
        <v>10</v>
      </c>
      <c r="O36" s="1543"/>
    </row>
    <row r="37" spans="1:15" s="108" customFormat="1">
      <c r="A37" s="117" t="s">
        <v>426</v>
      </c>
      <c r="B37" s="118" t="s">
        <v>427</v>
      </c>
      <c r="C37" s="119">
        <f>COUNTIFS('1.1 - List of PFCs'!C6:C72, "Ecological Footprint",'1.1 - List of PFCs'!F6:F72, "Non-profit")</f>
        <v>4</v>
      </c>
      <c r="E37" s="119" t="s">
        <v>429</v>
      </c>
      <c r="F37" s="119">
        <f>COUNTIFS('1.1 - List of PFCs'!$F$7:$F$72, "Non-Profit", '1.1 - List of PFCs'!$G$7:$G$72,E37)</f>
        <v>8</v>
      </c>
      <c r="O37" s="1543"/>
    </row>
    <row r="38" spans="1:15" s="108" customFormat="1">
      <c r="A38" s="117" t="s">
        <v>430</v>
      </c>
      <c r="B38" s="118" t="s">
        <v>431</v>
      </c>
      <c r="C38" s="119">
        <f>COUNTIFS('1.1 - List of PFCs'!C6:C72, "Water Footprint",'1.1 - List of PFCs'!F6:F72, "Non-profit")</f>
        <v>6</v>
      </c>
      <c r="E38" s="119" t="s">
        <v>432</v>
      </c>
      <c r="F38" s="119">
        <f>COUNTIFS('1.1 - List of PFCs'!$F$7:$F$72, "Non-Profit", '1.1 - List of PFCs'!$G$7:$G$72,E38)</f>
        <v>3</v>
      </c>
      <c r="O38" s="1543"/>
    </row>
    <row r="39" spans="1:15" s="108" customFormat="1">
      <c r="E39" s="119" t="s">
        <v>433</v>
      </c>
      <c r="F39" s="119">
        <f>COUNTIFS('1.1 - List of PFCs'!$F$7:$F$72, "Non-Profit", '1.1 - List of PFCs'!$G$7:$G$72,E39)</f>
        <v>3</v>
      </c>
      <c r="O39" s="1543"/>
    </row>
    <row r="40" spans="1:15" s="108" customFormat="1">
      <c r="E40" s="119" t="s">
        <v>438</v>
      </c>
      <c r="F40" s="119">
        <f>COUNTIFS('1.1 - List of PFCs'!$F$7:$F$72, "Non-Profit", '1.1 - List of PFCs'!$G$7:$G$72,E40)</f>
        <v>1</v>
      </c>
      <c r="O40" s="1543"/>
    </row>
    <row r="41" spans="1:15" s="108" customFormat="1">
      <c r="E41" s="119" t="s">
        <v>434</v>
      </c>
      <c r="F41" s="119">
        <f>COUNTIFS('1.1 - List of PFCs'!$F$7:$F$72, "Non-Profit", '1.1 - List of PFCs'!$G$7:$G$72,E41)</f>
        <v>1</v>
      </c>
      <c r="O41" s="1543"/>
    </row>
    <row r="42" spans="1:15" s="108" customFormat="1">
      <c r="E42" s="119" t="s">
        <v>439</v>
      </c>
      <c r="F42" s="119">
        <f>COUNTIFS('1.1 - List of PFCs'!$F$7:$F$72, "Non-Profit", '1.1 - List of PFCs'!$G$7:$G$72,E42)</f>
        <v>1</v>
      </c>
      <c r="O42" s="1543"/>
    </row>
    <row r="43" spans="1:15" s="108" customFormat="1">
      <c r="E43" s="119" t="s">
        <v>440</v>
      </c>
      <c r="F43" s="119">
        <f>COUNTIFS('1.1 - List of PFCs'!$F$7:$F$72, "Non-Profit", '1.1 - List of PFCs'!$G$7:$G$72,E43)</f>
        <v>1</v>
      </c>
      <c r="O43" s="1543"/>
    </row>
    <row r="44" spans="1:15" s="108" customFormat="1">
      <c r="E44" s="119" t="s">
        <v>435</v>
      </c>
      <c r="F44" s="119">
        <f>COUNTIFS('1.1 - List of PFCs'!$F$7:$F$72, "Non-Profit", '1.1 - List of PFCs'!$G$7:$G$72,E44)</f>
        <v>1</v>
      </c>
      <c r="O44" s="1543"/>
    </row>
    <row r="45" spans="1:15" s="108" customFormat="1">
      <c r="E45" s="119" t="s">
        <v>443</v>
      </c>
      <c r="F45" s="119">
        <f>COUNTIFS('1.1 - List of PFCs'!$F$7:$F$72, "Non-Profit", '1.1 - List of PFCs'!$G$7:$G$72,E45)</f>
        <v>1</v>
      </c>
      <c r="O45" s="1543"/>
    </row>
    <row r="46" spans="1:15" s="108" customFormat="1">
      <c r="E46" s="119" t="s">
        <v>445</v>
      </c>
      <c r="F46" s="119">
        <f>COUNTIFS('1.1 - List of PFCs'!$F$7:$F$72, "Non-Profit", '1.1 - List of PFCs'!$G$7:$G$72,E46)</f>
        <v>1</v>
      </c>
      <c r="O46" s="1543"/>
    </row>
    <row r="47" spans="1:15" s="108" customFormat="1">
      <c r="E47" s="119" t="s">
        <v>436</v>
      </c>
      <c r="F47" s="119">
        <f>COUNTIFS('1.1 - List of PFCs'!$F$7:$F$72, "Non-Profit", '1.1 - List of PFCs'!$G$7:$G$72,E47)</f>
        <v>1</v>
      </c>
      <c r="O47" s="1543"/>
    </row>
    <row r="48" spans="1:15" s="108" customFormat="1">
      <c r="E48" s="119" t="s">
        <v>447</v>
      </c>
      <c r="F48" s="119">
        <f>COUNTIFS('1.1 - List of PFCs'!$F$7:$F$72, "Non-Profit", '1.1 - List of PFCs'!$G$7:$G$72,E48)</f>
        <v>1</v>
      </c>
      <c r="O48" s="1543"/>
    </row>
    <row r="49" spans="1:15" s="108" customFormat="1">
      <c r="E49" s="119" t="s">
        <v>444</v>
      </c>
      <c r="F49" s="119">
        <f>COUNTIFS('1.1 - List of PFCs'!$F$7:$F$72, "Non-Profit", '1.1 - List of PFCs'!$G$7:$G$72,E49)</f>
        <v>1</v>
      </c>
      <c r="O49" s="1543"/>
    </row>
    <row r="50" spans="1:15" s="108" customFormat="1">
      <c r="E50" s="119" t="s">
        <v>441</v>
      </c>
      <c r="F50" s="119">
        <f>COUNTIFS('1.1 - List of PFCs'!$F$7:$F$72, "Non-Profit", '1.1 - List of PFCs'!$G$7:$G$72,E50)</f>
        <v>0</v>
      </c>
      <c r="O50" s="1543"/>
    </row>
    <row r="51" spans="1:15" s="108" customFormat="1">
      <c r="E51" s="119" t="s">
        <v>442</v>
      </c>
      <c r="F51" s="119">
        <f>COUNTIFS('1.1 - List of PFCs'!$F$7:$F$72, "Non-Profit", '1.1 - List of PFCs'!$G$7:$G$72,E51)</f>
        <v>0</v>
      </c>
      <c r="O51" s="1543"/>
    </row>
    <row r="52" spans="1:15" s="108" customFormat="1">
      <c r="E52" s="119" t="s">
        <v>437</v>
      </c>
      <c r="F52" s="119">
        <f>COUNTIFS('1.1 - List of PFCs'!$F$7:$F$72, "Non-Profit", '1.1 - List of PFCs'!$G$7:$G$72,E52)</f>
        <v>0</v>
      </c>
    </row>
    <row r="53" spans="1:15" s="108" customFormat="1">
      <c r="E53" s="119" t="s">
        <v>446</v>
      </c>
      <c r="F53" s="119">
        <f>COUNTIFS('1.1 - List of PFCs'!$F$7:$F$72, "Non-Profit", '1.1 - List of PFCs'!$G$7:$G$72,E53)</f>
        <v>0</v>
      </c>
    </row>
    <row r="54" spans="1:15" s="108" customFormat="1"/>
    <row r="55" spans="1:15" s="108" customFormat="1" ht="26.25" customHeight="1"/>
    <row r="56" spans="1:15" s="108" customFormat="1" ht="15">
      <c r="A56" s="89"/>
      <c r="B56" s="89" t="s">
        <v>428</v>
      </c>
      <c r="C56" s="89">
        <f>F14</f>
        <v>32</v>
      </c>
      <c r="D56" s="113"/>
      <c r="E56" s="113"/>
      <c r="F56" s="113"/>
      <c r="G56" s="113"/>
      <c r="H56" s="113"/>
      <c r="I56" s="113"/>
      <c r="J56" s="113"/>
      <c r="K56" s="113"/>
      <c r="L56" s="113"/>
      <c r="M56" s="113"/>
      <c r="O56" s="477" t="s">
        <v>330</v>
      </c>
    </row>
    <row r="57" spans="1:15" s="108" customFormat="1" ht="15" customHeight="1">
      <c r="B57" s="114"/>
      <c r="C57" s="478"/>
      <c r="E57" s="114"/>
      <c r="F57" s="478"/>
      <c r="O57" s="1543" t="s">
        <v>942</v>
      </c>
    </row>
    <row r="58" spans="1:15" s="108" customFormat="1" ht="15">
      <c r="B58" s="89" t="str">
        <f>B12</f>
        <v>Type of Footprint</v>
      </c>
      <c r="C58" s="115" t="s">
        <v>332</v>
      </c>
      <c r="E58" s="89" t="s">
        <v>421</v>
      </c>
      <c r="F58" s="115" t="s">
        <v>332</v>
      </c>
      <c r="O58" s="1543"/>
    </row>
    <row r="59" spans="1:15" s="108" customFormat="1">
      <c r="A59" s="117" t="s">
        <v>422</v>
      </c>
      <c r="B59" s="118" t="s">
        <v>423</v>
      </c>
      <c r="C59" s="119">
        <f>COUNTIFS('1.1 - List of PFCs'!C6:C73, "Carbon Footprint",'1.1 - List of PFCs'!F6:F73, "For-profit")</f>
        <v>28</v>
      </c>
      <c r="E59" s="119" t="s">
        <v>425</v>
      </c>
      <c r="F59" s="119">
        <f>COUNTIFS('1.1 - List of PFCs'!$F$7:$F$72, "For-Profit", '1.1 - List of PFCs'!$G$7:$G$72,E59)</f>
        <v>12</v>
      </c>
      <c r="O59" s="1543"/>
    </row>
    <row r="60" spans="1:15" s="108" customFormat="1">
      <c r="A60" s="117" t="s">
        <v>426</v>
      </c>
      <c r="B60" s="118" t="s">
        <v>427</v>
      </c>
      <c r="C60" s="119">
        <f>COUNTIFS('1.1 - List of PFCs'!C6:C73, "Ecological Footprint",'1.1 - List of PFCs'!F6:F73, "For-profit")</f>
        <v>1</v>
      </c>
      <c r="E60" s="119" t="s">
        <v>432</v>
      </c>
      <c r="F60" s="119">
        <f>COUNTIFS('1.1 - List of PFCs'!$F$7:$F$72, "For-Profit", '1.1 - List of PFCs'!$G$7:$G$72,E60)</f>
        <v>5</v>
      </c>
      <c r="O60" s="1543"/>
    </row>
    <row r="61" spans="1:15" s="108" customFormat="1">
      <c r="A61" s="117" t="s">
        <v>430</v>
      </c>
      <c r="B61" s="118" t="s">
        <v>431</v>
      </c>
      <c r="C61" s="119">
        <f>COUNTIFS('1.1 - List of PFCs'!C6:C73, "Water Footprint",'1.1 - List of PFCs'!F6:F73, "For-profit")</f>
        <v>3</v>
      </c>
      <c r="E61" s="119" t="s">
        <v>429</v>
      </c>
      <c r="F61" s="119">
        <f>COUNTIFS('1.1 - List of PFCs'!$F$7:$F$72, "For-Profit", '1.1 - List of PFCs'!$G$7:$G$72,E61)</f>
        <v>5</v>
      </c>
      <c r="O61" s="1543"/>
    </row>
    <row r="62" spans="1:15" s="108" customFormat="1">
      <c r="E62" s="119" t="s">
        <v>437</v>
      </c>
      <c r="F62" s="119">
        <f>COUNTIFS('1.1 - List of PFCs'!$F$7:$F$72, "For-Profit", '1.1 - List of PFCs'!$G$7:$G$72,E62)</f>
        <v>2</v>
      </c>
      <c r="O62" s="1543"/>
    </row>
    <row r="63" spans="1:15" s="108" customFormat="1">
      <c r="E63" s="119" t="s">
        <v>433</v>
      </c>
      <c r="F63" s="119">
        <f>COUNTIFS('1.1 - List of PFCs'!$F$7:$F$72, "For-Profit", '1.1 - List of PFCs'!$G$7:$G$72,E63)</f>
        <v>1</v>
      </c>
      <c r="O63" s="1543"/>
    </row>
    <row r="64" spans="1:15" s="108" customFormat="1">
      <c r="E64" s="119" t="s">
        <v>434</v>
      </c>
      <c r="F64" s="119">
        <f>COUNTIFS('1.1 - List of PFCs'!$F$7:$F$72, "For-Profit", '1.1 - List of PFCs'!$G$7:$G$72,E64)</f>
        <v>1</v>
      </c>
      <c r="O64" s="1543"/>
    </row>
    <row r="65" spans="1:15" s="108" customFormat="1">
      <c r="E65" s="119" t="s">
        <v>441</v>
      </c>
      <c r="F65" s="119">
        <f>COUNTIFS('1.1 - List of PFCs'!$F$7:$F$72, "For-Profit", '1.1 - List of PFCs'!$G$7:$G$72,E65)</f>
        <v>1</v>
      </c>
      <c r="O65" s="1543"/>
    </row>
    <row r="66" spans="1:15" s="108" customFormat="1">
      <c r="E66" s="119" t="s">
        <v>442</v>
      </c>
      <c r="F66" s="119">
        <f>COUNTIFS('1.1 - List of PFCs'!$F$7:$F$72, "For-Profit", '1.1 - List of PFCs'!$G$7:$G$72,E66)</f>
        <v>1</v>
      </c>
      <c r="O66" s="1543"/>
    </row>
    <row r="67" spans="1:15" s="108" customFormat="1">
      <c r="E67" s="119" t="s">
        <v>435</v>
      </c>
      <c r="F67" s="119">
        <f>COUNTIFS('1.1 - List of PFCs'!$F$7:$F$72, "For-Profit", '1.1 - List of PFCs'!$G$7:$G$72,E67)</f>
        <v>1</v>
      </c>
      <c r="O67" s="1543"/>
    </row>
    <row r="68" spans="1:15" s="108" customFormat="1">
      <c r="E68" s="119" t="s">
        <v>444</v>
      </c>
      <c r="F68" s="119">
        <f>COUNTIFS('1.1 - List of PFCs'!$F$7:$F$72, "For-Profit", '1.1 - List of PFCs'!$G$7:$G$72,E68)</f>
        <v>1</v>
      </c>
      <c r="O68" s="1543"/>
    </row>
    <row r="69" spans="1:15" s="108" customFormat="1">
      <c r="E69" s="119" t="s">
        <v>436</v>
      </c>
      <c r="F69" s="119">
        <f>COUNTIFS('1.1 - List of PFCs'!$F$7:$F$72, "For-Profit", '1.1 - List of PFCs'!$G$7:$G$72,E69)</f>
        <v>1</v>
      </c>
      <c r="O69" s="1543"/>
    </row>
    <row r="70" spans="1:15" s="108" customFormat="1">
      <c r="E70" s="119" t="s">
        <v>446</v>
      </c>
      <c r="F70" s="119">
        <f>COUNTIFS('1.1 - List of PFCs'!$F$7:$F$72, "For-Profit", '1.1 - List of PFCs'!$G$7:$G$72,E70)</f>
        <v>1</v>
      </c>
      <c r="O70" s="1543"/>
    </row>
    <row r="71" spans="1:15" s="108" customFormat="1">
      <c r="E71" s="119" t="s">
        <v>439</v>
      </c>
      <c r="F71" s="119">
        <f>COUNTIFS('1.1 - List of PFCs'!$F$7:$F$72, "For-Profit", '1.1 - List of PFCs'!$G$7:$G$72,E71)</f>
        <v>0</v>
      </c>
      <c r="O71" s="1543"/>
    </row>
    <row r="72" spans="1:15" s="108" customFormat="1">
      <c r="E72" s="119" t="s">
        <v>440</v>
      </c>
      <c r="F72" s="119">
        <f>COUNTIFS('1.1 - List of PFCs'!$F$7:$F$72, "For-Profit", '1.1 - List of PFCs'!$G$7:$G$72,E72)</f>
        <v>0</v>
      </c>
      <c r="O72" s="1543"/>
    </row>
    <row r="73" spans="1:15" s="108" customFormat="1">
      <c r="E73" s="119" t="s">
        <v>443</v>
      </c>
      <c r="F73" s="119">
        <f>COUNTIFS('1.1 - List of PFCs'!$F$7:$F$72, "For-Profit", '1.1 - List of PFCs'!$G$7:$G$72,E73)</f>
        <v>0</v>
      </c>
      <c r="O73" s="1543"/>
    </row>
    <row r="74" spans="1:15" s="108" customFormat="1">
      <c r="E74" s="119" t="s">
        <v>445</v>
      </c>
      <c r="F74" s="119">
        <f>COUNTIFS('1.1 - List of PFCs'!$F$7:$F$72, "For-Profit", '1.1 - List of PFCs'!$G$7:$G$72,E74)</f>
        <v>0</v>
      </c>
    </row>
    <row r="75" spans="1:15" s="108" customFormat="1">
      <c r="E75" s="119" t="s">
        <v>447</v>
      </c>
      <c r="F75" s="119">
        <f>COUNTIFS('1.1 - List of PFCs'!$F$7:$F$72, "For-Profit", '1.1 - List of PFCs'!$G$7:$G$72,E75)</f>
        <v>0</v>
      </c>
    </row>
    <row r="76" spans="1:15" s="108" customFormat="1">
      <c r="E76" s="119" t="s">
        <v>438</v>
      </c>
      <c r="F76" s="119">
        <f>COUNTIFS('1.1 - List of PFCs'!$F$7:$F$72, "For-Profit", '1.1 - List of PFCs'!$G$7:$G$72,E76)</f>
        <v>0</v>
      </c>
    </row>
    <row r="77" spans="1:15" s="108" customFormat="1"/>
    <row r="78" spans="1:15" s="108" customFormat="1" ht="28.5" customHeight="1"/>
    <row r="79" spans="1:15" s="108" customFormat="1" ht="15">
      <c r="A79" s="487" t="s">
        <v>422</v>
      </c>
      <c r="B79" s="89" t="s">
        <v>423</v>
      </c>
      <c r="C79" s="89">
        <f>C13</f>
        <v>52</v>
      </c>
      <c r="D79" s="113"/>
      <c r="E79" s="113"/>
      <c r="F79" s="113"/>
      <c r="G79" s="113"/>
      <c r="H79" s="113"/>
      <c r="I79" s="113"/>
      <c r="J79" s="113"/>
      <c r="K79" s="113"/>
      <c r="L79" s="113"/>
      <c r="M79" s="113"/>
      <c r="O79" s="477" t="s">
        <v>330</v>
      </c>
    </row>
    <row r="80" spans="1:15" s="108" customFormat="1" ht="15" customHeight="1">
      <c r="C80" s="120"/>
      <c r="E80" s="114"/>
      <c r="F80" s="478"/>
      <c r="O80" s="1543" t="s">
        <v>943</v>
      </c>
    </row>
    <row r="81" spans="2:15" s="108" customFormat="1" ht="15">
      <c r="B81" s="113" t="str">
        <f>E12</f>
        <v>Non-/For-Profit</v>
      </c>
      <c r="C81" s="116" t="s">
        <v>332</v>
      </c>
      <c r="E81" s="89" t="s">
        <v>421</v>
      </c>
      <c r="F81" s="115" t="s">
        <v>332</v>
      </c>
      <c r="O81" s="1543"/>
    </row>
    <row r="82" spans="2:15" s="108" customFormat="1">
      <c r="B82" s="118" t="s">
        <v>424</v>
      </c>
      <c r="C82" s="119">
        <f>COUNTIFS('1.1 - List of PFCs'!C6:C73,"Carbon Footprint", '1.1 - List of PFCs'!F6:F73,"Non-profit")</f>
        <v>24</v>
      </c>
      <c r="E82" s="119" t="s">
        <v>425</v>
      </c>
      <c r="F82" s="119">
        <f>COUNTIFS('1.1 - List of PFCs'!$C$7:$C$72, "Carbon Footprint", '1.1 - List of PFCs'!$G$7:$G$72,E82)</f>
        <v>19</v>
      </c>
      <c r="O82" s="1543"/>
    </row>
    <row r="83" spans="2:15" s="108" customFormat="1">
      <c r="B83" s="118" t="s">
        <v>428</v>
      </c>
      <c r="C83" s="119">
        <f>COUNTIFS('1.1 - List of PFCs'!C7:C74,"Carbon Footprint", '1.1 - List of PFCs'!F7:F74,"For-profit")</f>
        <v>28</v>
      </c>
      <c r="E83" s="119" t="s">
        <v>429</v>
      </c>
      <c r="F83" s="119">
        <f>COUNTIFS('1.1 - List of PFCs'!$C$7:$C$72, "Carbon Footprint", '1.1 - List of PFCs'!$G$7:$G$72,E83)</f>
        <v>9</v>
      </c>
      <c r="O83" s="1543"/>
    </row>
    <row r="84" spans="2:15" s="108" customFormat="1">
      <c r="E84" s="119" t="s">
        <v>432</v>
      </c>
      <c r="F84" s="119">
        <f>COUNTIFS('1.1 - List of PFCs'!$C$7:$C$72, "Carbon Footprint", '1.1 - List of PFCs'!$G$7:$G$72,E84)</f>
        <v>7</v>
      </c>
      <c r="O84" s="1543"/>
    </row>
    <row r="85" spans="2:15" s="108" customFormat="1">
      <c r="E85" s="119" t="s">
        <v>433</v>
      </c>
      <c r="F85" s="119">
        <f>COUNTIFS('1.1 - List of PFCs'!$C$7:$C$72, "Carbon Footprint", '1.1 - List of PFCs'!$G$7:$G$72,E85)</f>
        <v>4</v>
      </c>
      <c r="O85" s="1543"/>
    </row>
    <row r="86" spans="2:15" s="108" customFormat="1">
      <c r="E86" s="119" t="s">
        <v>435</v>
      </c>
      <c r="F86" s="119">
        <f>COUNTIFS('1.1 - List of PFCs'!$C$7:$C$72, "Carbon Footprint", '1.1 - List of PFCs'!$G$7:$G$72,E86)</f>
        <v>2</v>
      </c>
      <c r="O86" s="1543"/>
    </row>
    <row r="87" spans="2:15" s="108" customFormat="1">
      <c r="E87" s="119" t="s">
        <v>437</v>
      </c>
      <c r="F87" s="119">
        <f>COUNTIFS('1.1 - List of PFCs'!$C$7:$C$72, "Carbon Footprint", '1.1 - List of PFCs'!$G$7:$G$72,E87)</f>
        <v>2</v>
      </c>
      <c r="O87" s="1543"/>
    </row>
    <row r="88" spans="2:15" s="108" customFormat="1">
      <c r="E88" s="119" t="s">
        <v>438</v>
      </c>
      <c r="F88" s="119">
        <f>COUNTIFS('1.1 - List of PFCs'!$C$7:$C$72, "Carbon Footprint", '1.1 - List of PFCs'!$G$7:$G$72,E88)</f>
        <v>1</v>
      </c>
      <c r="O88" s="1543"/>
    </row>
    <row r="89" spans="2:15" s="108" customFormat="1">
      <c r="E89" s="119" t="s">
        <v>434</v>
      </c>
      <c r="F89" s="119">
        <f>COUNTIFS('1.1 - List of PFCs'!$C$7:$C$72, "Carbon Footprint", '1.1 - List of PFCs'!$G$7:$G$72,E89)</f>
        <v>1</v>
      </c>
      <c r="O89" s="1543"/>
    </row>
    <row r="90" spans="2:15" s="108" customFormat="1">
      <c r="E90" s="119" t="s">
        <v>439</v>
      </c>
      <c r="F90" s="119">
        <f>COUNTIFS('1.1 - List of PFCs'!$C$7:$C$72, "Carbon Footprint", '1.1 - List of PFCs'!$G$7:$G$72,E90)</f>
        <v>1</v>
      </c>
      <c r="O90" s="1543"/>
    </row>
    <row r="91" spans="2:15" s="108" customFormat="1">
      <c r="E91" s="119" t="s">
        <v>441</v>
      </c>
      <c r="F91" s="119">
        <f>COUNTIFS('1.1 - List of PFCs'!$C$7:$C$72, "Carbon Footprint", '1.1 - List of PFCs'!$G$7:$G$72,E91)</f>
        <v>1</v>
      </c>
      <c r="O91" s="1543"/>
    </row>
    <row r="92" spans="2:15" s="108" customFormat="1">
      <c r="E92" s="119" t="s">
        <v>442</v>
      </c>
      <c r="F92" s="119">
        <f>COUNTIFS('1.1 - List of PFCs'!$C$7:$C$72, "Carbon Footprint", '1.1 - List of PFCs'!$G$7:$G$72,E92)</f>
        <v>1</v>
      </c>
      <c r="O92" s="1543"/>
    </row>
    <row r="93" spans="2:15" s="108" customFormat="1">
      <c r="E93" s="119" t="s">
        <v>445</v>
      </c>
      <c r="F93" s="119">
        <f>COUNTIFS('1.1 - List of PFCs'!$C$7:$C$72, "Carbon Footprint", '1.1 - List of PFCs'!$G$7:$G$72,E93)</f>
        <v>1</v>
      </c>
      <c r="O93" s="1543"/>
    </row>
    <row r="94" spans="2:15" s="108" customFormat="1">
      <c r="E94" s="119" t="s">
        <v>436</v>
      </c>
      <c r="F94" s="119">
        <f>COUNTIFS('1.1 - List of PFCs'!$C$7:$C$72, "Carbon Footprint", '1.1 - List of PFCs'!$G$7:$G$72,E94)</f>
        <v>1</v>
      </c>
      <c r="O94" s="1543"/>
    </row>
    <row r="95" spans="2:15" s="108" customFormat="1">
      <c r="E95" s="119" t="s">
        <v>446</v>
      </c>
      <c r="F95" s="119">
        <f>COUNTIFS('1.1 - List of PFCs'!$C$7:$C$72, "Carbon Footprint", '1.1 - List of PFCs'!$G$7:$G$72,E95)</f>
        <v>1</v>
      </c>
      <c r="O95" s="1543"/>
    </row>
    <row r="96" spans="2:15" s="108" customFormat="1">
      <c r="E96" s="119" t="s">
        <v>447</v>
      </c>
      <c r="F96" s="119">
        <f>COUNTIFS('1.1 - List of PFCs'!$C$7:$C$72, "Carbon Footprint", '1.1 - List of PFCs'!$G$7:$G$72,E96)</f>
        <v>1</v>
      </c>
    </row>
    <row r="97" spans="5:6" s="108" customFormat="1">
      <c r="E97" s="119" t="s">
        <v>440</v>
      </c>
      <c r="F97" s="119">
        <f>COUNTIFS('1.1 - List of PFCs'!$C$7:$C$72, "Carbon Footprint", '1.1 - List of PFCs'!$G$7:$G$72,E97)</f>
        <v>0</v>
      </c>
    </row>
    <row r="98" spans="5:6" s="108" customFormat="1">
      <c r="E98" s="119" t="s">
        <v>443</v>
      </c>
      <c r="F98" s="119">
        <f>COUNTIFS('1.1 - List of PFCs'!$C$7:$C$72, "Carbon Footprint", '1.1 - List of PFCs'!$G$7:$G$72,E98)</f>
        <v>0</v>
      </c>
    </row>
    <row r="99" spans="5:6" s="108" customFormat="1">
      <c r="E99" s="119" t="s">
        <v>444</v>
      </c>
      <c r="F99" s="119">
        <f>COUNTIFS('1.1 - List of PFCs'!$C$7:$C$72, "Carbon Footprint", '1.1 - List of PFCs'!$G$7:$G$72,E99)</f>
        <v>0</v>
      </c>
    </row>
    <row r="100" spans="5:6" s="108" customFormat="1"/>
    <row r="101" spans="5:6" s="108" customFormat="1"/>
    <row r="102" spans="5:6" s="108" customFormat="1"/>
    <row r="103" spans="5:6" s="108" customFormat="1"/>
    <row r="104" spans="5:6" s="108" customFormat="1"/>
    <row r="105" spans="5:6" s="108" customFormat="1"/>
    <row r="106" spans="5:6" s="108" customFormat="1"/>
    <row r="107" spans="5:6" s="108" customFormat="1"/>
    <row r="108" spans="5:6" s="108" customFormat="1"/>
    <row r="109" spans="5:6" s="108" customFormat="1"/>
    <row r="110" spans="5:6" s="108" customFormat="1"/>
    <row r="111" spans="5:6" s="108" customFormat="1"/>
    <row r="112" spans="5:6" s="108" customFormat="1"/>
    <row r="113" s="108" customFormat="1"/>
    <row r="114" s="108" customFormat="1"/>
    <row r="115" s="108" customFormat="1"/>
    <row r="116" s="108" customFormat="1"/>
    <row r="117" s="108" customFormat="1"/>
    <row r="118" s="108" customFormat="1"/>
    <row r="119" s="108" customFormat="1"/>
    <row r="120" s="108" customFormat="1"/>
    <row r="121" s="108" customFormat="1"/>
    <row r="122" s="108" customFormat="1"/>
    <row r="123" s="108" customFormat="1"/>
    <row r="124" s="108" customFormat="1"/>
    <row r="125" s="108" customFormat="1"/>
    <row r="126" s="108" customFormat="1"/>
    <row r="127" s="108" customFormat="1"/>
    <row r="128" s="108" customFormat="1"/>
    <row r="129" s="108" customFormat="1"/>
    <row r="130" s="108" customFormat="1"/>
    <row r="131" s="108" customFormat="1"/>
    <row r="132" s="108" customFormat="1"/>
    <row r="133" s="108" customFormat="1"/>
    <row r="134" s="108" customFormat="1"/>
    <row r="135" s="108" customFormat="1"/>
    <row r="136" s="108" customFormat="1"/>
    <row r="137" s="108" customFormat="1"/>
    <row r="138" s="108" customFormat="1"/>
    <row r="139" s="108" customFormat="1"/>
    <row r="140" s="108" customFormat="1"/>
    <row r="141" s="108" customFormat="1"/>
    <row r="142" s="108" customFormat="1"/>
    <row r="143" s="108" customFormat="1"/>
    <row r="144" s="108" customFormat="1"/>
    <row r="145" s="108" customFormat="1"/>
    <row r="146" s="108" customFormat="1"/>
    <row r="147" s="108" customFormat="1"/>
    <row r="148" s="108" customFormat="1"/>
    <row r="149" s="108" customFormat="1"/>
    <row r="150" s="108" customFormat="1"/>
    <row r="151" s="108" customFormat="1"/>
    <row r="152" s="108" customFormat="1"/>
    <row r="153" s="108" customFormat="1"/>
    <row r="154" s="108" customFormat="1"/>
    <row r="155" s="108" customFormat="1"/>
    <row r="156" s="108" customFormat="1"/>
    <row r="157" s="108" customFormat="1"/>
    <row r="158" s="108" customFormat="1"/>
    <row r="159" s="108" customFormat="1"/>
    <row r="160" s="108" customFormat="1"/>
    <row r="161" s="108" customFormat="1"/>
    <row r="162" s="108" customFormat="1"/>
    <row r="163" s="108" customFormat="1"/>
    <row r="164" s="108" customFormat="1"/>
    <row r="165" s="108" customFormat="1"/>
    <row r="166" s="108" customFormat="1"/>
    <row r="167" s="108" customFormat="1"/>
    <row r="168" s="108" customFormat="1"/>
    <row r="169" s="108" customFormat="1"/>
    <row r="170" s="108" customFormat="1"/>
    <row r="171" s="108" customFormat="1"/>
    <row r="172" s="108" customFormat="1"/>
    <row r="173" s="108" customFormat="1"/>
    <row r="174" s="108" customFormat="1"/>
    <row r="175" s="108" customFormat="1"/>
    <row r="176" s="108" customFormat="1"/>
    <row r="177" s="108" customFormat="1"/>
    <row r="178" s="108" customFormat="1"/>
    <row r="179" s="108" customFormat="1"/>
    <row r="180" s="108" customFormat="1"/>
    <row r="181" s="108" customFormat="1"/>
    <row r="182" s="108" customFormat="1"/>
    <row r="183" s="108" customFormat="1"/>
    <row r="184" s="108" customFormat="1"/>
    <row r="185" s="108" customFormat="1"/>
    <row r="186" s="108" customFormat="1"/>
    <row r="187" s="108" customFormat="1"/>
    <row r="188" s="108" customFormat="1"/>
    <row r="189" s="108" customFormat="1"/>
    <row r="190" s="108" customFormat="1"/>
    <row r="191" s="108" customFormat="1"/>
    <row r="192" s="108" customFormat="1"/>
    <row r="193" s="108" customFormat="1"/>
    <row r="194" s="108" customFormat="1"/>
    <row r="195" s="108" customFormat="1"/>
    <row r="196" s="108" customFormat="1"/>
    <row r="197" s="108" customFormat="1"/>
    <row r="198" s="108" customFormat="1"/>
    <row r="199" s="108" customFormat="1"/>
    <row r="200" s="108" customFormat="1"/>
    <row r="201" s="108" customFormat="1"/>
    <row r="202" s="108" customFormat="1"/>
    <row r="203" s="108" customFormat="1"/>
    <row r="204" s="108" customFormat="1"/>
    <row r="205" s="108" customFormat="1"/>
    <row r="206" s="108" customFormat="1"/>
    <row r="207" s="108" customFormat="1"/>
    <row r="208" s="108" customFormat="1"/>
    <row r="209" s="108" customFormat="1"/>
    <row r="210" s="108" customFormat="1"/>
    <row r="211" s="108" customFormat="1"/>
    <row r="212" s="108" customFormat="1"/>
    <row r="213" s="108" customFormat="1"/>
    <row r="214" s="108" customFormat="1"/>
    <row r="215" s="108" customFormat="1"/>
    <row r="216" s="108" customFormat="1"/>
    <row r="217" s="108" customFormat="1"/>
    <row r="218" s="108" customFormat="1"/>
    <row r="219" s="108" customFormat="1"/>
    <row r="220" s="108" customFormat="1"/>
    <row r="221" s="108" customFormat="1"/>
    <row r="222" s="108" customFormat="1"/>
    <row r="223" s="108" customFormat="1"/>
    <row r="224" s="108" customFormat="1"/>
    <row r="225" s="108" customFormat="1"/>
    <row r="226" s="108" customFormat="1"/>
    <row r="227" s="108" customFormat="1"/>
    <row r="228" s="108" customFormat="1"/>
    <row r="229" s="108" customFormat="1"/>
    <row r="230" s="108" customFormat="1"/>
    <row r="231" s="108" customFormat="1"/>
    <row r="232" s="108" customFormat="1"/>
    <row r="233" s="108" customFormat="1"/>
    <row r="234" s="108" customFormat="1"/>
    <row r="235" s="108" customFormat="1"/>
    <row r="236" s="108" customFormat="1"/>
    <row r="237" s="108" customFormat="1"/>
    <row r="238" s="108" customFormat="1"/>
    <row r="239" s="108" customFormat="1"/>
    <row r="240" s="108" customFormat="1"/>
    <row r="241" s="108" customFormat="1"/>
    <row r="242" s="108" customFormat="1"/>
    <row r="243" s="108" customFormat="1"/>
    <row r="244" s="108" customFormat="1"/>
    <row r="245" s="108" customFormat="1"/>
    <row r="246" s="108" customFormat="1"/>
    <row r="247" s="108" customFormat="1"/>
    <row r="248" s="108" customFormat="1"/>
    <row r="249" s="108" customFormat="1"/>
    <row r="250" s="108" customFormat="1"/>
    <row r="251" s="108" customFormat="1"/>
    <row r="252" s="108" customFormat="1"/>
    <row r="253" s="108" customFormat="1"/>
    <row r="254" s="108" customFormat="1"/>
    <row r="255" s="108" customFormat="1"/>
    <row r="256" s="108" customFormat="1"/>
    <row r="257" s="108" customFormat="1"/>
    <row r="258" s="108" customFormat="1"/>
    <row r="259" s="108" customFormat="1"/>
    <row r="260" s="108" customFormat="1"/>
    <row r="261" s="108" customFormat="1"/>
    <row r="262" s="108" customFormat="1"/>
    <row r="263" s="108" customFormat="1"/>
    <row r="264" s="108" customFormat="1"/>
    <row r="265" s="108" customFormat="1"/>
    <row r="266" s="108" customFormat="1"/>
    <row r="267" s="108" customFormat="1"/>
    <row r="268" s="108" customFormat="1"/>
    <row r="269" s="108" customFormat="1"/>
    <row r="270" s="108" customFormat="1"/>
    <row r="271" s="108" customFormat="1"/>
    <row r="272" s="108" customFormat="1"/>
    <row r="273" s="108" customFormat="1"/>
    <row r="274" s="108" customFormat="1"/>
    <row r="275" s="108" customFormat="1"/>
    <row r="276" s="108" customFormat="1"/>
    <row r="277" s="108" customFormat="1"/>
    <row r="278" s="108" customFormat="1"/>
    <row r="279" s="108" customFormat="1"/>
    <row r="280" s="108" customFormat="1"/>
    <row r="281" s="108" customFormat="1"/>
    <row r="282" s="108" customFormat="1"/>
    <row r="283" s="108" customFormat="1"/>
    <row r="284" s="108" customFormat="1"/>
    <row r="285" s="108" customFormat="1"/>
    <row r="286" s="108" customFormat="1"/>
    <row r="287" s="108" customFormat="1"/>
    <row r="288" s="108" customFormat="1"/>
    <row r="289" s="108" customFormat="1"/>
    <row r="290" s="108" customFormat="1"/>
    <row r="291" s="108" customFormat="1"/>
    <row r="292" s="108" customFormat="1"/>
    <row r="293" s="108" customFormat="1"/>
    <row r="294" s="108" customFormat="1"/>
    <row r="295" s="108" customFormat="1"/>
    <row r="296" s="108" customFormat="1"/>
    <row r="297" s="108" customFormat="1"/>
    <row r="298" s="108" customFormat="1"/>
    <row r="299" s="108" customFormat="1"/>
    <row r="300" s="108" customFormat="1"/>
    <row r="301" s="108" customFormat="1"/>
    <row r="302" s="108" customFormat="1"/>
    <row r="303" s="108" customFormat="1"/>
    <row r="304" s="108" customFormat="1"/>
    <row r="305" s="108" customFormat="1"/>
    <row r="306" s="108" customFormat="1"/>
    <row r="307" s="108" customFormat="1"/>
    <row r="308" s="108" customFormat="1"/>
    <row r="309" s="108" customFormat="1"/>
    <row r="310" s="108" customFormat="1"/>
    <row r="311" s="108" customFormat="1"/>
    <row r="312" s="108" customFormat="1"/>
    <row r="313" s="108" customFormat="1"/>
    <row r="314" s="108" customFormat="1"/>
    <row r="315" s="108" customFormat="1"/>
    <row r="316" s="108" customFormat="1"/>
    <row r="317" s="108" customFormat="1"/>
    <row r="318" s="108" customFormat="1"/>
    <row r="319" s="108" customFormat="1"/>
    <row r="320" s="108" customFormat="1"/>
    <row r="321" s="108" customFormat="1"/>
    <row r="322" s="108" customFormat="1"/>
    <row r="323" s="108" customFormat="1"/>
    <row r="324" s="108" customFormat="1"/>
    <row r="325" s="108" customFormat="1"/>
    <row r="326" s="108" customFormat="1"/>
    <row r="327" s="108" customFormat="1"/>
    <row r="328" s="108" customFormat="1"/>
    <row r="329" s="108" customFormat="1"/>
    <row r="330" s="108" customFormat="1"/>
    <row r="331" s="108" customFormat="1"/>
    <row r="332" s="108" customFormat="1"/>
    <row r="333" s="108" customFormat="1"/>
    <row r="334" s="108" customFormat="1"/>
    <row r="335" s="108" customFormat="1"/>
    <row r="336" s="108" customFormat="1"/>
    <row r="337" s="108" customFormat="1"/>
    <row r="338" s="108" customFormat="1"/>
    <row r="339" s="108" customFormat="1"/>
    <row r="340" s="108" customFormat="1"/>
    <row r="341" s="108" customFormat="1"/>
    <row r="342" s="108" customFormat="1"/>
    <row r="343" s="108" customFormat="1"/>
    <row r="344" s="108" customFormat="1"/>
    <row r="345" s="108" customFormat="1"/>
    <row r="346" s="108" customFormat="1"/>
    <row r="347" s="108" customFormat="1"/>
    <row r="348" s="108" customFormat="1"/>
    <row r="349" s="108" customFormat="1"/>
    <row r="350" s="108" customFormat="1"/>
    <row r="351" s="108" customFormat="1"/>
    <row r="352" s="108" customFormat="1"/>
    <row r="353" s="108" customFormat="1"/>
    <row r="354" s="108" customFormat="1"/>
    <row r="355" s="108" customFormat="1"/>
    <row r="356" s="108" customFormat="1"/>
    <row r="357" s="108" customFormat="1"/>
    <row r="358" s="108" customFormat="1"/>
    <row r="359" s="108" customFormat="1"/>
    <row r="360" s="108" customFormat="1"/>
    <row r="361" s="108" customFormat="1"/>
    <row r="362" s="108" customFormat="1"/>
    <row r="363" s="108" customFormat="1"/>
    <row r="364" s="108" customFormat="1"/>
    <row r="365" s="108" customFormat="1"/>
    <row r="366" s="108" customFormat="1"/>
    <row r="367" s="108" customFormat="1"/>
    <row r="368" s="108" customFormat="1"/>
    <row r="369" s="108" customFormat="1"/>
    <row r="370" s="108" customFormat="1"/>
    <row r="371" s="108" customFormat="1"/>
    <row r="372" s="108" customFormat="1"/>
    <row r="373" s="108" customFormat="1"/>
    <row r="374" s="108" customFormat="1"/>
    <row r="375" s="108" customFormat="1"/>
    <row r="376" s="108" customFormat="1"/>
    <row r="377" s="108" customFormat="1"/>
    <row r="378" s="108" customFormat="1"/>
    <row r="379" s="108" customFormat="1"/>
    <row r="380" s="108" customFormat="1"/>
    <row r="381" s="108" customFormat="1"/>
    <row r="382" s="108" customFormat="1"/>
    <row r="383" s="108" customFormat="1"/>
    <row r="384" s="108" customFormat="1"/>
    <row r="385" s="108" customFormat="1"/>
    <row r="386" s="108" customFormat="1"/>
    <row r="387" s="108" customFormat="1"/>
    <row r="388" s="108" customFormat="1"/>
    <row r="389" s="108" customFormat="1"/>
    <row r="390" s="108" customFormat="1"/>
    <row r="391" s="108" customFormat="1"/>
    <row r="392" s="108" customFormat="1"/>
    <row r="393" s="108" customFormat="1"/>
    <row r="394" s="108" customFormat="1"/>
    <row r="395" s="108" customFormat="1"/>
    <row r="396" s="108" customFormat="1"/>
    <row r="397" s="108" customFormat="1"/>
    <row r="398" s="108" customFormat="1"/>
    <row r="399" s="108" customFormat="1"/>
    <row r="400" s="108" customFormat="1"/>
    <row r="401" s="108" customFormat="1"/>
    <row r="402" s="108" customFormat="1"/>
    <row r="403" s="108" customFormat="1"/>
    <row r="404" s="108" customFormat="1"/>
    <row r="405" s="108" customFormat="1"/>
    <row r="406" s="108" customFormat="1"/>
    <row r="407" s="108" customFormat="1"/>
    <row r="408" s="108" customFormat="1"/>
    <row r="409" s="108" customFormat="1"/>
    <row r="410" s="108" customFormat="1"/>
    <row r="411" s="108" customFormat="1"/>
    <row r="412" s="108" customFormat="1"/>
    <row r="413" s="108" customFormat="1"/>
    <row r="414" s="108" customFormat="1"/>
    <row r="415" s="108" customFormat="1"/>
    <row r="416" s="108" customFormat="1"/>
    <row r="417" s="108" customFormat="1"/>
    <row r="418" s="108" customFormat="1"/>
    <row r="419" s="108" customFormat="1"/>
    <row r="420" s="108" customFormat="1"/>
    <row r="421" s="108" customFormat="1"/>
    <row r="422" s="108" customFormat="1"/>
    <row r="423" s="108" customFormat="1"/>
    <row r="424" s="108" customFormat="1"/>
    <row r="425" s="108" customFormat="1"/>
    <row r="426" s="108" customFormat="1"/>
    <row r="427" s="108" customFormat="1"/>
    <row r="428" s="108" customFormat="1"/>
    <row r="429" s="108" customFormat="1"/>
    <row r="430" s="108" customFormat="1"/>
    <row r="431" s="108" customFormat="1"/>
    <row r="432" s="108" customFormat="1"/>
    <row r="433" s="108" customFormat="1"/>
    <row r="434" s="108" customFormat="1"/>
    <row r="435" s="108" customFormat="1"/>
    <row r="436" s="108" customFormat="1"/>
    <row r="437" s="108" customFormat="1"/>
    <row r="438" s="108" customFormat="1"/>
    <row r="439" s="108" customFormat="1"/>
    <row r="440" s="108" customFormat="1"/>
    <row r="441" s="108" customFormat="1"/>
    <row r="442" s="108" customFormat="1"/>
    <row r="443" s="108" customFormat="1"/>
    <row r="444" s="108" customFormat="1"/>
    <row r="445" s="108" customFormat="1"/>
    <row r="446" s="108" customFormat="1"/>
    <row r="447" s="108" customFormat="1"/>
    <row r="448" s="108" customFormat="1"/>
    <row r="449" s="108" customFormat="1"/>
    <row r="450" s="108" customFormat="1"/>
    <row r="451" s="108" customFormat="1"/>
    <row r="452" s="108" customFormat="1"/>
    <row r="453" s="108" customFormat="1"/>
    <row r="454" s="108" customFormat="1"/>
    <row r="455" s="108" customFormat="1"/>
    <row r="456" s="108" customFormat="1"/>
    <row r="457" s="108" customFormat="1"/>
    <row r="458" s="108" customFormat="1"/>
    <row r="459" s="108" customFormat="1"/>
    <row r="460" s="108" customFormat="1"/>
    <row r="461" s="108" customFormat="1"/>
    <row r="462" s="108" customFormat="1"/>
    <row r="463" s="108" customFormat="1"/>
    <row r="464" s="108" customFormat="1"/>
    <row r="465" s="108" customFormat="1"/>
    <row r="466" s="108" customFormat="1"/>
    <row r="467" s="108" customFormat="1"/>
    <row r="468" s="108" customFormat="1"/>
    <row r="469" s="108" customFormat="1"/>
    <row r="470" s="108" customFormat="1"/>
    <row r="471" s="108" customFormat="1"/>
    <row r="472" s="108" customFormat="1"/>
    <row r="473" s="108" customFormat="1"/>
    <row r="474" s="108" customFormat="1"/>
    <row r="475" s="108" customFormat="1"/>
    <row r="476" s="108" customFormat="1"/>
    <row r="477" s="108" customFormat="1"/>
    <row r="478" s="108" customFormat="1"/>
    <row r="479" s="108" customFormat="1"/>
    <row r="480" s="108" customFormat="1"/>
    <row r="481" s="108" customFormat="1"/>
    <row r="482" s="108" customFormat="1"/>
    <row r="483" s="108" customFormat="1"/>
    <row r="484" s="108" customFormat="1"/>
    <row r="485" s="108" customFormat="1"/>
    <row r="486" s="108" customFormat="1"/>
    <row r="487" s="108" customFormat="1"/>
    <row r="488" s="108" customFormat="1"/>
    <row r="489" s="108" customFormat="1"/>
    <row r="490" s="108" customFormat="1"/>
    <row r="491" s="108" customFormat="1"/>
    <row r="492" s="108" customFormat="1"/>
    <row r="493" s="108" customFormat="1"/>
    <row r="494" s="108" customFormat="1"/>
    <row r="495" s="108" customFormat="1"/>
    <row r="496" s="108" customFormat="1"/>
    <row r="497" s="108" customFormat="1"/>
    <row r="498" s="108" customFormat="1"/>
    <row r="499" s="108" customFormat="1"/>
    <row r="500" s="108" customFormat="1"/>
    <row r="501" s="108" customFormat="1"/>
  </sheetData>
  <sheetProtection algorithmName="SHA-512" hashValue="EHe7p8oZe8/hAfJ8gLP0FKo9GG8elNIlBJBHnYOdlFbBvKtXyiD5l08r1q0I7ppuivP1vs9SOYCvDUbWS/BQbQ==" saltValue="9tr01H6HGcB7F0pepW+gtQ==" spinCount="100000" sheet="1" objects="1" scenarios="1"/>
  <mergeCells count="4">
    <mergeCell ref="O34:O51"/>
    <mergeCell ref="O57:O73"/>
    <mergeCell ref="O80:O95"/>
    <mergeCell ref="O8:O17"/>
  </mergeCells>
  <conditionalFormatting sqref="B13">
    <cfRule type="cellIs" dxfId="693" priority="80" operator="equal">
      <formula>"Water footprint"</formula>
    </cfRule>
    <cfRule type="cellIs" dxfId="692" priority="81" operator="equal">
      <formula>"Ecological Footprint"</formula>
    </cfRule>
    <cfRule type="cellIs" dxfId="691" priority="82" operator="equal">
      <formula>"Carbon Footprint"</formula>
    </cfRule>
  </conditionalFormatting>
  <conditionalFormatting sqref="B14">
    <cfRule type="cellIs" dxfId="690" priority="77" operator="equal">
      <formula>"Water footprint"</formula>
    </cfRule>
    <cfRule type="cellIs" dxfId="689" priority="78" operator="equal">
      <formula>"Ecological Footprint"</formula>
    </cfRule>
    <cfRule type="cellIs" dxfId="688" priority="79" operator="equal">
      <formula>"Carbon Footprint"</formula>
    </cfRule>
  </conditionalFormatting>
  <conditionalFormatting sqref="B15">
    <cfRule type="cellIs" dxfId="687" priority="74" operator="equal">
      <formula>"Water footprint"</formula>
    </cfRule>
    <cfRule type="cellIs" dxfId="686" priority="75" operator="equal">
      <formula>"Ecological Footprint"</formula>
    </cfRule>
    <cfRule type="cellIs" dxfId="685" priority="76" operator="equal">
      <formula>"Carbon Footprint"</formula>
    </cfRule>
  </conditionalFormatting>
  <conditionalFormatting sqref="E13">
    <cfRule type="cellIs" dxfId="684" priority="71" operator="equal">
      <formula>"Water footprint"</formula>
    </cfRule>
    <cfRule type="cellIs" dxfId="683" priority="72" operator="equal">
      <formula>"Ecological Footprint"</formula>
    </cfRule>
    <cfRule type="cellIs" dxfId="682" priority="73" operator="equal">
      <formula>"Carbon Footprint"</formula>
    </cfRule>
  </conditionalFormatting>
  <conditionalFormatting sqref="E13">
    <cfRule type="cellIs" dxfId="681" priority="69" operator="equal">
      <formula>"For-profit"</formula>
    </cfRule>
    <cfRule type="cellIs" dxfId="680" priority="70" operator="equal">
      <formula>"Non-profit"</formula>
    </cfRule>
  </conditionalFormatting>
  <conditionalFormatting sqref="E14">
    <cfRule type="cellIs" dxfId="679" priority="66" operator="equal">
      <formula>"Water footprint"</formula>
    </cfRule>
    <cfRule type="cellIs" dxfId="678" priority="67" operator="equal">
      <formula>"Ecological Footprint"</formula>
    </cfRule>
    <cfRule type="cellIs" dxfId="677" priority="68" operator="equal">
      <formula>"Carbon Footprint"</formula>
    </cfRule>
  </conditionalFormatting>
  <conditionalFormatting sqref="E14">
    <cfRule type="cellIs" dxfId="676" priority="64" operator="equal">
      <formula>"For-profit"</formula>
    </cfRule>
    <cfRule type="cellIs" dxfId="675" priority="65" operator="equal">
      <formula>"Non-profit"</formula>
    </cfRule>
  </conditionalFormatting>
  <conditionalFormatting sqref="B36">
    <cfRule type="cellIs" dxfId="674" priority="61" operator="equal">
      <formula>"Water footprint"</formula>
    </cfRule>
    <cfRule type="cellIs" dxfId="673" priority="62" operator="equal">
      <formula>"Ecological Footprint"</formula>
    </cfRule>
    <cfRule type="cellIs" dxfId="672" priority="63" operator="equal">
      <formula>"Carbon Footprint"</formula>
    </cfRule>
  </conditionalFormatting>
  <conditionalFormatting sqref="B37">
    <cfRule type="cellIs" dxfId="671" priority="58" operator="equal">
      <formula>"Water footprint"</formula>
    </cfRule>
    <cfRule type="cellIs" dxfId="670" priority="59" operator="equal">
      <formula>"Ecological Footprint"</formula>
    </cfRule>
    <cfRule type="cellIs" dxfId="669" priority="60" operator="equal">
      <formula>"Carbon Footprint"</formula>
    </cfRule>
  </conditionalFormatting>
  <conditionalFormatting sqref="B38">
    <cfRule type="cellIs" dxfId="668" priority="55" operator="equal">
      <formula>"Water footprint"</formula>
    </cfRule>
    <cfRule type="cellIs" dxfId="667" priority="56" operator="equal">
      <formula>"Ecological Footprint"</formula>
    </cfRule>
    <cfRule type="cellIs" dxfId="666" priority="57" operator="equal">
      <formula>"Carbon Footprint"</formula>
    </cfRule>
  </conditionalFormatting>
  <conditionalFormatting sqref="B59">
    <cfRule type="cellIs" dxfId="665" priority="52" operator="equal">
      <formula>"Water footprint"</formula>
    </cfRule>
    <cfRule type="cellIs" dxfId="664" priority="53" operator="equal">
      <formula>"Ecological Footprint"</formula>
    </cfRule>
    <cfRule type="cellIs" dxfId="663" priority="54" operator="equal">
      <formula>"Carbon Footprint"</formula>
    </cfRule>
  </conditionalFormatting>
  <conditionalFormatting sqref="B60">
    <cfRule type="cellIs" dxfId="662" priority="49" operator="equal">
      <formula>"Water footprint"</formula>
    </cfRule>
    <cfRule type="cellIs" dxfId="661" priority="50" operator="equal">
      <formula>"Ecological Footprint"</formula>
    </cfRule>
    <cfRule type="cellIs" dxfId="660" priority="51" operator="equal">
      <formula>"Carbon Footprint"</formula>
    </cfRule>
  </conditionalFormatting>
  <conditionalFormatting sqref="B61">
    <cfRule type="cellIs" dxfId="659" priority="46" operator="equal">
      <formula>"Water footprint"</formula>
    </cfRule>
    <cfRule type="cellIs" dxfId="658" priority="47" operator="equal">
      <formula>"Ecological Footprint"</formula>
    </cfRule>
    <cfRule type="cellIs" dxfId="657" priority="48" operator="equal">
      <formula>"Carbon Footprint"</formula>
    </cfRule>
  </conditionalFormatting>
  <conditionalFormatting sqref="B82">
    <cfRule type="cellIs" dxfId="656" priority="43" operator="equal">
      <formula>"Water footprint"</formula>
    </cfRule>
    <cfRule type="cellIs" dxfId="655" priority="44" operator="equal">
      <formula>"Ecological Footprint"</formula>
    </cfRule>
    <cfRule type="cellIs" dxfId="654" priority="45" operator="equal">
      <formula>"Carbon Footprint"</formula>
    </cfRule>
  </conditionalFormatting>
  <conditionalFormatting sqref="B82">
    <cfRule type="cellIs" dxfId="653" priority="41" operator="equal">
      <formula>"For-profit"</formula>
    </cfRule>
    <cfRule type="cellIs" dxfId="652" priority="42" operator="equal">
      <formula>"Non-profit"</formula>
    </cfRule>
  </conditionalFormatting>
  <conditionalFormatting sqref="B83">
    <cfRule type="cellIs" dxfId="651" priority="38" operator="equal">
      <formula>"Water footprint"</formula>
    </cfRule>
    <cfRule type="cellIs" dxfId="650" priority="39" operator="equal">
      <formula>"Ecological Footprint"</formula>
    </cfRule>
    <cfRule type="cellIs" dxfId="649" priority="40" operator="equal">
      <formula>"Carbon Footprint"</formula>
    </cfRule>
  </conditionalFormatting>
  <conditionalFormatting sqref="B83">
    <cfRule type="cellIs" dxfId="648" priority="36" operator="equal">
      <formula>"For-profit"</formula>
    </cfRule>
    <cfRule type="cellIs" dxfId="647" priority="37" operator="equal">
      <formula>"Non-profit"</formula>
    </cfRule>
  </conditionalFormatting>
  <conditionalFormatting sqref="G1">
    <cfRule type="cellIs" dxfId="646" priority="34" operator="equal">
      <formula>"For-profit"</formula>
    </cfRule>
    <cfRule type="cellIs" dxfId="645" priority="35" operator="equal">
      <formula>"Non-profit"</formula>
    </cfRule>
  </conditionalFormatting>
  <conditionalFormatting sqref="K1:L1">
    <cfRule type="cellIs" dxfId="644" priority="31" operator="equal">
      <formula>"No?"</formula>
    </cfRule>
    <cfRule type="cellIs" dxfId="643" priority="32" operator="equal">
      <formula>"No"</formula>
    </cfRule>
    <cfRule type="cellIs" dxfId="642" priority="33" operator="equal">
      <formula>"Yes"</formula>
    </cfRule>
  </conditionalFormatting>
  <conditionalFormatting sqref="C2:G2">
    <cfRule type="cellIs" dxfId="641" priority="28" operator="equal">
      <formula>"Water footprint"</formula>
    </cfRule>
    <cfRule type="cellIs" dxfId="640" priority="29" operator="equal">
      <formula>"Ecological Footprint"</formula>
    </cfRule>
    <cfRule type="cellIs" dxfId="639" priority="30" operator="equal">
      <formula>"Carbon Footprint"</formula>
    </cfRule>
  </conditionalFormatting>
  <conditionalFormatting sqref="G2">
    <cfRule type="cellIs" dxfId="638" priority="26" operator="equal">
      <formula>"For-profit"</formula>
    </cfRule>
    <cfRule type="cellIs" dxfId="637" priority="27" operator="equal">
      <formula>"Non-profit"</formula>
    </cfRule>
  </conditionalFormatting>
  <conditionalFormatting sqref="J2:L2">
    <cfRule type="cellIs" dxfId="636" priority="23" operator="equal">
      <formula>"Water footprint"</formula>
    </cfRule>
    <cfRule type="cellIs" dxfId="635" priority="24" operator="equal">
      <formula>"Ecological Footprint"</formula>
    </cfRule>
    <cfRule type="cellIs" dxfId="634" priority="25" operator="equal">
      <formula>"Carbon Footprint"</formula>
    </cfRule>
  </conditionalFormatting>
  <conditionalFormatting sqref="K2:L2">
    <cfRule type="cellIs" dxfId="633" priority="20" operator="equal">
      <formula>"No?"</formula>
    </cfRule>
    <cfRule type="cellIs" dxfId="632" priority="21" operator="equal">
      <formula>"No"</formula>
    </cfRule>
    <cfRule type="cellIs" dxfId="631" priority="22" operator="equal">
      <formula>"Yes"</formula>
    </cfRule>
  </conditionalFormatting>
  <conditionalFormatting sqref="C3:D5 F3:F5">
    <cfRule type="cellIs" dxfId="630" priority="17" operator="equal">
      <formula>"Water footprint"</formula>
    </cfRule>
    <cfRule type="cellIs" dxfId="629" priority="18" operator="equal">
      <formula>"Ecological Footprint"</formula>
    </cfRule>
    <cfRule type="cellIs" dxfId="628" priority="19" operator="equal">
      <formula>"Carbon Footprint"</formula>
    </cfRule>
  </conditionalFormatting>
  <conditionalFormatting sqref="F3:F5">
    <cfRule type="cellIs" dxfId="627" priority="15" operator="equal">
      <formula>"For-profit"</formula>
    </cfRule>
    <cfRule type="cellIs" dxfId="626" priority="16" operator="equal">
      <formula>"Non-profit"</formula>
    </cfRule>
  </conditionalFormatting>
  <conditionalFormatting sqref="I3:K5">
    <cfRule type="cellIs" dxfId="625" priority="12" operator="equal">
      <formula>"Water footprint"</formula>
    </cfRule>
    <cfRule type="cellIs" dxfId="624" priority="13" operator="equal">
      <formula>"Ecological Footprint"</formula>
    </cfRule>
    <cfRule type="cellIs" dxfId="623" priority="14" operator="equal">
      <formula>"Carbon Footprint"</formula>
    </cfRule>
  </conditionalFormatting>
  <conditionalFormatting sqref="E3 E5">
    <cfRule type="cellIs" dxfId="622" priority="9" operator="equal">
      <formula>"Water footprint"</formula>
    </cfRule>
    <cfRule type="cellIs" dxfId="621" priority="10" operator="equal">
      <formula>"Ecological Footprint"</formula>
    </cfRule>
    <cfRule type="cellIs" dxfId="620" priority="11" operator="equal">
      <formula>"Carbon Footprint"</formula>
    </cfRule>
  </conditionalFormatting>
  <conditionalFormatting sqref="E3 E5">
    <cfRule type="cellIs" dxfId="619" priority="7" operator="equal">
      <formula>"For-profit"</formula>
    </cfRule>
    <cfRule type="cellIs" dxfId="618" priority="8" operator="equal">
      <formula>"Non-profit"</formula>
    </cfRule>
  </conditionalFormatting>
  <conditionalFormatting sqref="J3:K5">
    <cfRule type="cellIs" dxfId="617" priority="4" operator="equal">
      <formula>"No?"</formula>
    </cfRule>
    <cfRule type="cellIs" dxfId="616" priority="5" operator="equal">
      <formula>"No"</formula>
    </cfRule>
    <cfRule type="cellIs" dxfId="615" priority="6" operator="equal">
      <formula>"Yes"</formula>
    </cfRule>
  </conditionalFormatting>
  <conditionalFormatting sqref="E4">
    <cfRule type="cellIs" dxfId="614" priority="1" operator="equal">
      <formula>"Water footprint"</formula>
    </cfRule>
    <cfRule type="cellIs" dxfId="613" priority="2" operator="equal">
      <formula>"Ecological Footprint"</formula>
    </cfRule>
    <cfRule type="cellIs" dxfId="612" priority="3" operator="equal">
      <formula>"Carbon Footprint"</formula>
    </cfRule>
  </conditionalFormatting>
  <pageMargins left="0.7" right="0.7" top="0.78740157499999996" bottom="0.78740157499999996" header="0.3" footer="0.3"/>
  <pageSetup paperSize="9" scale="50"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4F4B4-FEA5-4996-843F-B2A790F1D323}">
  <sheetPr codeName="Tabelle6">
    <tabColor theme="6"/>
    <pageSetUpPr fitToPage="1"/>
  </sheetPr>
  <dimension ref="A1:N42"/>
  <sheetViews>
    <sheetView showGridLines="0" zoomScale="70" zoomScaleNormal="70" workbookViewId="0">
      <selection activeCell="A2" sqref="A2"/>
    </sheetView>
  </sheetViews>
  <sheetFormatPr baseColWidth="10" defaultRowHeight="14.25"/>
  <cols>
    <col min="1" max="1" width="29.875" customWidth="1"/>
    <col min="2" max="6" width="30.625" customWidth="1"/>
    <col min="7" max="13" width="11" style="72"/>
    <col min="14" max="14" width="43.5" style="72" customWidth="1"/>
  </cols>
  <sheetData>
    <row r="1" spans="1:7" s="28" customFormat="1" ht="20.100000000000001" customHeight="1">
      <c r="A1" s="27" t="str">
        <f>'0 - Overview thesis'!A1</f>
        <v>Master thesis "Benchmark analysis of personal (carbon) footprint calculators" by Friederike Tietze - TU Berlin - 2021</v>
      </c>
    </row>
    <row r="2" spans="1:7" s="73" customFormat="1" ht="18">
      <c r="A2" s="16" t="s">
        <v>1415</v>
      </c>
      <c r="B2" s="24"/>
      <c r="C2" s="17"/>
      <c r="D2" s="17"/>
      <c r="E2" s="17"/>
      <c r="F2" s="17"/>
    </row>
    <row r="3" spans="1:7" s="121" customFormat="1" ht="8.1" customHeight="1">
      <c r="C3" s="122"/>
    </row>
    <row r="4" spans="1:7" s="72" customFormat="1">
      <c r="A4" s="442" t="s">
        <v>1436</v>
      </c>
      <c r="B4" s="442"/>
      <c r="C4" s="442"/>
      <c r="D4" s="261"/>
      <c r="E4" s="261"/>
      <c r="G4" s="261"/>
    </row>
    <row r="5" spans="1:7" s="121" customFormat="1" ht="8.1" customHeight="1">
      <c r="C5" s="122"/>
    </row>
    <row r="6" spans="1:7" ht="39.950000000000003" customHeight="1">
      <c r="A6" s="71" t="s">
        <v>95</v>
      </c>
      <c r="B6" s="1544" t="s">
        <v>334</v>
      </c>
      <c r="C6" s="1545"/>
      <c r="D6" s="1545"/>
      <c r="E6" s="1545"/>
      <c r="F6" s="1546"/>
    </row>
    <row r="7" spans="1:7" ht="39.950000000000003" customHeight="1">
      <c r="A7" s="74" t="s">
        <v>335</v>
      </c>
      <c r="B7" s="77" t="s">
        <v>336</v>
      </c>
      <c r="C7" s="77" t="s">
        <v>337</v>
      </c>
      <c r="D7" s="77" t="s">
        <v>338</v>
      </c>
      <c r="E7" s="77" t="s">
        <v>945</v>
      </c>
      <c r="F7" s="77" t="s">
        <v>946</v>
      </c>
    </row>
    <row r="8" spans="1:7" ht="39.950000000000003" customHeight="1">
      <c r="A8" s="75" t="s">
        <v>340</v>
      </c>
      <c r="B8" s="78" t="s">
        <v>341</v>
      </c>
      <c r="C8" s="78" t="s">
        <v>342</v>
      </c>
      <c r="D8" s="1459" t="s">
        <v>339</v>
      </c>
      <c r="E8" s="1459" t="s">
        <v>339</v>
      </c>
      <c r="F8" s="1459" t="s">
        <v>339</v>
      </c>
    </row>
    <row r="9" spans="1:7" ht="39.950000000000003" customHeight="1">
      <c r="A9" s="75" t="s">
        <v>343</v>
      </c>
      <c r="B9" s="78" t="s">
        <v>344</v>
      </c>
      <c r="C9" s="78" t="s">
        <v>345</v>
      </c>
      <c r="D9" s="78" t="s">
        <v>346</v>
      </c>
      <c r="E9" s="1459" t="s">
        <v>339</v>
      </c>
      <c r="F9" s="1459" t="s">
        <v>339</v>
      </c>
    </row>
    <row r="10" spans="1:7" ht="39.950000000000003" customHeight="1">
      <c r="A10" s="75" t="s">
        <v>347</v>
      </c>
      <c r="B10" s="1459" t="s">
        <v>339</v>
      </c>
      <c r="C10" s="1459" t="s">
        <v>339</v>
      </c>
      <c r="D10" s="1459" t="s">
        <v>339</v>
      </c>
      <c r="E10" s="1459" t="s">
        <v>339</v>
      </c>
      <c r="F10" s="1459" t="s">
        <v>339</v>
      </c>
    </row>
    <row r="11" spans="1:7" ht="39.950000000000003" customHeight="1">
      <c r="A11" s="75" t="s">
        <v>348</v>
      </c>
      <c r="B11" s="78" t="s">
        <v>349</v>
      </c>
      <c r="C11" s="78" t="s">
        <v>350</v>
      </c>
      <c r="D11" s="1459" t="s">
        <v>339</v>
      </c>
      <c r="E11" s="1459" t="s">
        <v>339</v>
      </c>
      <c r="F11" s="1459" t="s">
        <v>339</v>
      </c>
    </row>
    <row r="12" spans="1:7" ht="39.950000000000003" customHeight="1">
      <c r="A12" s="75" t="s">
        <v>191</v>
      </c>
      <c r="B12" s="78" t="s">
        <v>351</v>
      </c>
      <c r="C12" s="78" t="s">
        <v>352</v>
      </c>
      <c r="D12" s="78" t="s">
        <v>353</v>
      </c>
      <c r="E12" s="78" t="s">
        <v>354</v>
      </c>
      <c r="F12" s="78" t="s">
        <v>355</v>
      </c>
    </row>
    <row r="13" spans="1:7" ht="39.950000000000003" customHeight="1">
      <c r="A13" s="75" t="s">
        <v>356</v>
      </c>
      <c r="B13" s="78" t="s">
        <v>351</v>
      </c>
      <c r="C13" s="78" t="s">
        <v>357</v>
      </c>
      <c r="D13" s="78" t="s">
        <v>339</v>
      </c>
      <c r="E13" s="79" t="s">
        <v>944</v>
      </c>
      <c r="F13" s="1459" t="s">
        <v>339</v>
      </c>
    </row>
    <row r="14" spans="1:7" ht="39.950000000000003" customHeight="1">
      <c r="A14" s="75" t="s">
        <v>358</v>
      </c>
      <c r="B14" s="1459" t="s">
        <v>339</v>
      </c>
      <c r="C14" s="1459" t="s">
        <v>339</v>
      </c>
      <c r="D14" s="1459" t="s">
        <v>339</v>
      </c>
      <c r="E14" s="1459" t="s">
        <v>339</v>
      </c>
      <c r="F14" s="1459" t="s">
        <v>339</v>
      </c>
    </row>
    <row r="15" spans="1:7" ht="39.950000000000003" customHeight="1">
      <c r="A15" s="75" t="s">
        <v>95</v>
      </c>
      <c r="B15" s="79" t="s">
        <v>381</v>
      </c>
      <c r="C15" s="79" t="s">
        <v>359</v>
      </c>
      <c r="D15" s="79" t="s">
        <v>360</v>
      </c>
      <c r="E15" s="1459" t="s">
        <v>339</v>
      </c>
      <c r="F15" s="1459" t="s">
        <v>339</v>
      </c>
    </row>
    <row r="16" spans="1:7" ht="39.950000000000003" customHeight="1">
      <c r="A16" s="75" t="s">
        <v>361</v>
      </c>
      <c r="B16" s="79" t="s">
        <v>362</v>
      </c>
      <c r="C16" s="78" t="s">
        <v>363</v>
      </c>
      <c r="D16" s="78" t="s">
        <v>364</v>
      </c>
      <c r="E16" s="1459" t="s">
        <v>339</v>
      </c>
      <c r="F16" s="1459" t="s">
        <v>339</v>
      </c>
    </row>
    <row r="17" spans="1:6" ht="39.950000000000003" customHeight="1">
      <c r="A17" s="76" t="s">
        <v>365</v>
      </c>
      <c r="B17" s="80" t="s">
        <v>366</v>
      </c>
      <c r="C17" s="81" t="s">
        <v>367</v>
      </c>
      <c r="D17" s="81" t="s">
        <v>368</v>
      </c>
      <c r="E17" s="1459" t="s">
        <v>339</v>
      </c>
      <c r="F17" s="1459" t="s">
        <v>339</v>
      </c>
    </row>
    <row r="18" spans="1:6" ht="39.950000000000003" customHeight="1">
      <c r="A18" s="75" t="s">
        <v>369</v>
      </c>
      <c r="B18" s="78" t="s">
        <v>370</v>
      </c>
      <c r="C18" s="82" t="s">
        <v>371</v>
      </c>
      <c r="D18" s="82" t="s">
        <v>371</v>
      </c>
      <c r="E18" s="78" t="s">
        <v>371</v>
      </c>
      <c r="F18" s="78" t="s">
        <v>372</v>
      </c>
    </row>
    <row r="19" spans="1:6" ht="39.950000000000003" customHeight="1">
      <c r="A19" s="75" t="s">
        <v>130</v>
      </c>
      <c r="B19" s="79" t="s">
        <v>373</v>
      </c>
      <c r="C19" s="79" t="s">
        <v>374</v>
      </c>
      <c r="D19" s="79" t="s">
        <v>382</v>
      </c>
      <c r="E19" s="1459" t="s">
        <v>339</v>
      </c>
      <c r="F19" s="1459" t="s">
        <v>339</v>
      </c>
    </row>
    <row r="20" spans="1:6" ht="39.950000000000003" customHeight="1">
      <c r="A20" s="75" t="s">
        <v>375</v>
      </c>
      <c r="B20" s="79" t="s">
        <v>376</v>
      </c>
      <c r="C20" s="79" t="s">
        <v>377</v>
      </c>
      <c r="D20" s="79" t="s">
        <v>947</v>
      </c>
      <c r="E20" s="78" t="s">
        <v>378</v>
      </c>
      <c r="F20" s="78" t="s">
        <v>379</v>
      </c>
    </row>
    <row r="21" spans="1:6" ht="39.950000000000003" customHeight="1">
      <c r="A21" s="75" t="s">
        <v>380</v>
      </c>
      <c r="B21" s="1460" t="s">
        <v>339</v>
      </c>
      <c r="C21" s="1460" t="s">
        <v>339</v>
      </c>
      <c r="D21" s="1459" t="s">
        <v>339</v>
      </c>
      <c r="E21" s="1459" t="s">
        <v>339</v>
      </c>
      <c r="F21" s="1459" t="s">
        <v>339</v>
      </c>
    </row>
    <row r="22" spans="1:6" s="72" customFormat="1"/>
    <row r="23" spans="1:6" s="72" customFormat="1"/>
    <row r="24" spans="1:6" s="72" customFormat="1"/>
    <row r="25" spans="1:6" s="72" customFormat="1"/>
    <row r="26" spans="1:6" s="72" customFormat="1"/>
    <row r="27" spans="1:6" s="72" customFormat="1"/>
    <row r="28" spans="1:6" s="72" customFormat="1"/>
    <row r="29" spans="1:6" s="72" customFormat="1"/>
    <row r="30" spans="1:6" s="72" customFormat="1"/>
    <row r="31" spans="1:6" s="72" customFormat="1"/>
    <row r="32" spans="1:6" s="72" customFormat="1"/>
    <row r="33" s="72" customFormat="1"/>
    <row r="34" s="72" customFormat="1"/>
    <row r="35" s="72" customFormat="1"/>
    <row r="36" s="72" customFormat="1"/>
    <row r="37" s="72" customFormat="1"/>
    <row r="38" s="72" customFormat="1"/>
    <row r="39" s="72" customFormat="1"/>
    <row r="40" s="72" customFormat="1"/>
    <row r="41" s="72" customFormat="1"/>
    <row r="42" s="72" customFormat="1"/>
  </sheetData>
  <sheetProtection algorithmName="SHA-512" hashValue="ZK9yP2AoU60Cax+DFkSbW6FABPJkjsAPvZfUR1bfM+MM+J+bUHjO+9d/dxsr18mhdk6jTh6RqPbDKYeqrVCTRA==" saltValue="pLhc6bQlCbFcvYqfIgQYyA==" spinCount="100000" sheet="1" objects="1" scenarios="1"/>
  <mergeCells count="1">
    <mergeCell ref="B6:F6"/>
  </mergeCells>
  <phoneticPr fontId="3" type="noConversion"/>
  <conditionalFormatting sqref="C3:D5 F3:F5">
    <cfRule type="cellIs" dxfId="611" priority="17" operator="equal">
      <formula>"Water footprint"</formula>
    </cfRule>
    <cfRule type="cellIs" dxfId="610" priority="18" operator="equal">
      <formula>"Ecological Footprint"</formula>
    </cfRule>
    <cfRule type="cellIs" dxfId="609" priority="19" operator="equal">
      <formula>"Carbon Footprint"</formula>
    </cfRule>
  </conditionalFormatting>
  <conditionalFormatting sqref="F3:F5">
    <cfRule type="cellIs" dxfId="608" priority="15" operator="equal">
      <formula>"For-profit"</formula>
    </cfRule>
    <cfRule type="cellIs" dxfId="607" priority="16" operator="equal">
      <formula>"Non-profit"</formula>
    </cfRule>
  </conditionalFormatting>
  <conditionalFormatting sqref="I3:K5">
    <cfRule type="cellIs" dxfId="606" priority="12" operator="equal">
      <formula>"Water footprint"</formula>
    </cfRule>
    <cfRule type="cellIs" dxfId="605" priority="13" operator="equal">
      <formula>"Ecological Footprint"</formula>
    </cfRule>
    <cfRule type="cellIs" dxfId="604" priority="14" operator="equal">
      <formula>"Carbon Footprint"</formula>
    </cfRule>
  </conditionalFormatting>
  <conditionalFormatting sqref="E3 E5">
    <cfRule type="cellIs" dxfId="603" priority="9" operator="equal">
      <formula>"Water footprint"</formula>
    </cfRule>
    <cfRule type="cellIs" dxfId="602" priority="10" operator="equal">
      <formula>"Ecological Footprint"</formula>
    </cfRule>
    <cfRule type="cellIs" dxfId="601" priority="11" operator="equal">
      <formula>"Carbon Footprint"</formula>
    </cfRule>
  </conditionalFormatting>
  <conditionalFormatting sqref="E3 E5">
    <cfRule type="cellIs" dxfId="600" priority="7" operator="equal">
      <formula>"For-profit"</formula>
    </cfRule>
    <cfRule type="cellIs" dxfId="599" priority="8" operator="equal">
      <formula>"Non-profit"</formula>
    </cfRule>
  </conditionalFormatting>
  <conditionalFormatting sqref="J3:K5">
    <cfRule type="cellIs" dxfId="598" priority="4" operator="equal">
      <formula>"No?"</formula>
    </cfRule>
    <cfRule type="cellIs" dxfId="597" priority="5" operator="equal">
      <formula>"No"</formula>
    </cfRule>
    <cfRule type="cellIs" dxfId="596" priority="6" operator="equal">
      <formula>"Yes"</formula>
    </cfRule>
  </conditionalFormatting>
  <conditionalFormatting sqref="E4">
    <cfRule type="cellIs" dxfId="595" priority="1" operator="equal">
      <formula>"Water footprint"</formula>
    </cfRule>
    <cfRule type="cellIs" dxfId="594" priority="2" operator="equal">
      <formula>"Ecological Footprint"</formula>
    </cfRule>
    <cfRule type="cellIs" dxfId="593" priority="3" operator="equal">
      <formula>"Carbon Footprint"</formula>
    </cfRule>
  </conditionalFormatting>
  <pageMargins left="0.7" right="0.7" top="0.78740157499999996" bottom="0.78740157499999996" header="0.3" footer="0.3"/>
  <pageSetup paperSize="9" scale="66"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9AE1-2DBD-4036-BE53-B1DC08ADC9CC}">
  <sheetPr codeName="Tabelle7">
    <tabColor theme="8"/>
    <pageSetUpPr fitToPage="1"/>
  </sheetPr>
  <dimension ref="A1:I37"/>
  <sheetViews>
    <sheetView showGridLines="0" zoomScale="80" zoomScaleNormal="80" workbookViewId="0">
      <selection activeCell="A2" sqref="A2"/>
    </sheetView>
  </sheetViews>
  <sheetFormatPr baseColWidth="10" defaultRowHeight="14.25"/>
  <cols>
    <col min="1" max="1" width="24.125" style="64" customWidth="1"/>
    <col min="2" max="2" width="78.875" style="64" customWidth="1"/>
    <col min="3" max="3" width="3.375" style="64" customWidth="1"/>
    <col min="4" max="4" width="24.125" style="64" customWidth="1"/>
    <col min="5" max="5" width="72.25" style="64" customWidth="1"/>
    <col min="6" max="16384" width="11" style="64"/>
  </cols>
  <sheetData>
    <row r="1" spans="1:9" s="28" customFormat="1" ht="20.100000000000001" customHeight="1">
      <c r="A1" s="27" t="str">
        <f>'0 - Overview thesis'!A1</f>
        <v>Master thesis "Benchmark analysis of personal (carbon) footprint calculators" by Friederike Tietze - TU Berlin - 2021</v>
      </c>
      <c r="D1" s="27"/>
    </row>
    <row r="2" spans="1:9" s="289" customFormat="1" ht="18">
      <c r="A2" s="16" t="s">
        <v>1416</v>
      </c>
      <c r="B2" s="24"/>
      <c r="C2" s="17"/>
      <c r="D2" s="16"/>
      <c r="E2" s="24"/>
    </row>
    <row r="3" spans="1:9" s="121" customFormat="1" ht="8.1" customHeight="1">
      <c r="C3" s="122"/>
    </row>
    <row r="4" spans="1:9" s="388" customFormat="1">
      <c r="A4" s="51" t="s">
        <v>1437</v>
      </c>
      <c r="B4" s="51"/>
      <c r="C4" s="176"/>
      <c r="D4" s="176"/>
      <c r="E4" s="176"/>
      <c r="F4" s="176"/>
      <c r="G4" s="176"/>
      <c r="H4" s="176"/>
      <c r="I4" s="176"/>
    </row>
    <row r="5" spans="1:9" s="121" customFormat="1" ht="8.1" customHeight="1">
      <c r="C5" s="122"/>
    </row>
    <row r="6" spans="1:9" ht="20.100000000000001" customHeight="1">
      <c r="A6" s="455" t="s">
        <v>951</v>
      </c>
      <c r="B6" s="455"/>
      <c r="D6" s="455" t="s">
        <v>226</v>
      </c>
      <c r="E6" s="455"/>
    </row>
    <row r="7" spans="1:9" ht="57">
      <c r="A7" s="453" t="s">
        <v>966</v>
      </c>
      <c r="B7" s="503" t="s">
        <v>967</v>
      </c>
      <c r="D7" s="453" t="s">
        <v>985</v>
      </c>
      <c r="E7" s="503" t="s">
        <v>984</v>
      </c>
    </row>
    <row r="8" spans="1:9" ht="35.1" customHeight="1">
      <c r="A8" s="453" t="s">
        <v>214</v>
      </c>
      <c r="B8" s="503" t="s">
        <v>962</v>
      </c>
      <c r="D8" s="453"/>
      <c r="E8" s="503" t="s">
        <v>986</v>
      </c>
    </row>
    <row r="9" spans="1:9" ht="20.100000000000001" customHeight="1">
      <c r="A9" s="504" t="s">
        <v>965</v>
      </c>
      <c r="B9" s="505" t="s">
        <v>961</v>
      </c>
      <c r="D9" s="504"/>
      <c r="E9" s="505" t="s">
        <v>1005</v>
      </c>
    </row>
    <row r="10" spans="1:9" ht="20.100000000000001" customHeight="1"/>
    <row r="11" spans="1:9" ht="20.100000000000001" customHeight="1">
      <c r="A11" s="455" t="s">
        <v>949</v>
      </c>
      <c r="B11" s="455"/>
      <c r="D11" s="455" t="s">
        <v>957</v>
      </c>
      <c r="E11" s="455"/>
    </row>
    <row r="12" spans="1:9" ht="75.75" customHeight="1">
      <c r="A12" s="453" t="s">
        <v>1084</v>
      </c>
      <c r="B12" s="506" t="s">
        <v>1085</v>
      </c>
      <c r="D12" s="453" t="s">
        <v>952</v>
      </c>
      <c r="E12" s="506" t="s">
        <v>1012</v>
      </c>
    </row>
    <row r="13" spans="1:9" ht="20.100000000000001" customHeight="1">
      <c r="A13" s="453" t="s">
        <v>950</v>
      </c>
      <c r="B13" s="454" t="s">
        <v>964</v>
      </c>
      <c r="D13" s="453" t="s">
        <v>953</v>
      </c>
      <c r="E13" s="454" t="s">
        <v>1089</v>
      </c>
    </row>
    <row r="14" spans="1:9" ht="20.100000000000001" customHeight="1">
      <c r="A14" s="453" t="s">
        <v>959</v>
      </c>
      <c r="B14" s="454" t="s">
        <v>963</v>
      </c>
      <c r="D14" s="453" t="s">
        <v>954</v>
      </c>
      <c r="E14" s="454" t="s">
        <v>956</v>
      </c>
    </row>
    <row r="15" spans="1:9" ht="114">
      <c r="A15" s="504" t="s">
        <v>960</v>
      </c>
      <c r="B15" s="507" t="s">
        <v>1383</v>
      </c>
      <c r="D15" s="504" t="s">
        <v>955</v>
      </c>
      <c r="E15" s="507" t="s">
        <v>1384</v>
      </c>
    </row>
    <row r="16" spans="1:9" ht="20.100000000000001" customHeight="1"/>
    <row r="17" spans="1:4" ht="20.100000000000001" customHeight="1">
      <c r="C17" s="537"/>
    </row>
    <row r="18" spans="1:4" s="1461" customFormat="1" ht="16.5">
      <c r="A18" s="1463" t="s">
        <v>1385</v>
      </c>
      <c r="C18" s="1462"/>
    </row>
    <row r="19" spans="1:4">
      <c r="C19" s="538"/>
    </row>
    <row r="20" spans="1:4" ht="20.100000000000001" customHeight="1">
      <c r="C20" s="538"/>
    </row>
    <row r="21" spans="1:4" ht="20.100000000000001" customHeight="1"/>
    <row r="22" spans="1:4" ht="20.100000000000001" customHeight="1"/>
    <row r="23" spans="1:4" ht="20.100000000000001" customHeight="1"/>
    <row r="24" spans="1:4" ht="20.100000000000001" customHeight="1"/>
    <row r="25" spans="1:4" ht="20.100000000000001" customHeight="1"/>
    <row r="26" spans="1:4" ht="20.100000000000001" customHeight="1"/>
    <row r="27" spans="1:4">
      <c r="A27" s="533"/>
      <c r="D27" s="533"/>
    </row>
    <row r="28" spans="1:4">
      <c r="A28" s="533"/>
      <c r="D28" s="533"/>
    </row>
    <row r="29" spans="1:4">
      <c r="A29" s="533"/>
      <c r="D29" s="533"/>
    </row>
    <row r="30" spans="1:4">
      <c r="A30" s="533"/>
      <c r="D30" s="533"/>
    </row>
    <row r="31" spans="1:4">
      <c r="A31" s="533"/>
      <c r="D31" s="533"/>
    </row>
    <row r="32" spans="1:4">
      <c r="A32" s="533"/>
      <c r="D32" s="533"/>
    </row>
    <row r="33" spans="1:4">
      <c r="A33" s="533"/>
      <c r="D33" s="533"/>
    </row>
    <row r="34" spans="1:4">
      <c r="A34" s="533"/>
      <c r="D34" s="533"/>
    </row>
    <row r="35" spans="1:4">
      <c r="A35" s="533"/>
      <c r="D35" s="533"/>
    </row>
    <row r="36" spans="1:4">
      <c r="A36" s="533"/>
      <c r="D36" s="533"/>
    </row>
    <row r="37" spans="1:4">
      <c r="A37" s="533"/>
      <c r="D37" s="533"/>
    </row>
  </sheetData>
  <sheetProtection algorithmName="SHA-512" hashValue="9h+jw3hnGTwJZ83Fkgp6yJnorO9Dw9OBxS7LO4RDMdKYlnXekL8Fxz1aVBmDnwM6Fqp2ASAnyCXOVokN0qUtIQ==" saltValue="dKpF7kLo2XmEPm+1GPtgGA==" spinCount="100000" sheet="1" objects="1" scenarios="1"/>
  <conditionalFormatting sqref="C3:C5 F3:F5">
    <cfRule type="cellIs" dxfId="592" priority="17" operator="equal">
      <formula>"Water footprint"</formula>
    </cfRule>
    <cfRule type="cellIs" dxfId="591" priority="18" operator="equal">
      <formula>"Ecological Footprint"</formula>
    </cfRule>
    <cfRule type="cellIs" dxfId="590" priority="19" operator="equal">
      <formula>"Carbon Footprint"</formula>
    </cfRule>
  </conditionalFormatting>
  <conditionalFormatting sqref="F3:F5">
    <cfRule type="cellIs" dxfId="589" priority="15" operator="equal">
      <formula>"For-profit"</formula>
    </cfRule>
    <cfRule type="cellIs" dxfId="588" priority="16" operator="equal">
      <formula>"Non-profit"</formula>
    </cfRule>
  </conditionalFormatting>
  <conditionalFormatting sqref="I3:K5">
    <cfRule type="cellIs" dxfId="587" priority="12" operator="equal">
      <formula>"Water footprint"</formula>
    </cfRule>
    <cfRule type="cellIs" dxfId="586" priority="13" operator="equal">
      <formula>"Ecological Footprint"</formula>
    </cfRule>
    <cfRule type="cellIs" dxfId="585" priority="14" operator="equal">
      <formula>"Carbon Footprint"</formula>
    </cfRule>
  </conditionalFormatting>
  <conditionalFormatting sqref="J3:K5">
    <cfRule type="cellIs" dxfId="584" priority="4" operator="equal">
      <formula>"No?"</formula>
    </cfRule>
    <cfRule type="cellIs" dxfId="583" priority="5" operator="equal">
      <formula>"No"</formula>
    </cfRule>
    <cfRule type="cellIs" dxfId="582" priority="6" operator="equal">
      <formula>"Yes"</formula>
    </cfRule>
  </conditionalFormatting>
  <pageMargins left="0.7" right="0.7" top="0.78740157499999996" bottom="0.78740157499999996" header="0.3" footer="0.3"/>
  <pageSetup paperSize="9" scale="59"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CEFB3-3297-491B-8C10-11BC2AA70AF0}">
  <sheetPr>
    <tabColor theme="8"/>
    <pageSetUpPr fitToPage="1"/>
  </sheetPr>
  <dimension ref="A1:K43"/>
  <sheetViews>
    <sheetView showGridLines="0" zoomScale="80" zoomScaleNormal="80" workbookViewId="0">
      <selection activeCell="A2" sqref="A2"/>
    </sheetView>
  </sheetViews>
  <sheetFormatPr baseColWidth="10" defaultRowHeight="14.25"/>
  <cols>
    <col min="1" max="1" width="21" style="64" customWidth="1"/>
    <col min="2" max="2" width="29.375" style="25" customWidth="1"/>
    <col min="3" max="3" width="8.375" style="1" customWidth="1"/>
    <col min="4" max="4" width="76.75" style="64" customWidth="1"/>
    <col min="5" max="5" width="16.125" style="64" customWidth="1"/>
    <col min="6" max="6" width="43.5" style="64" customWidth="1"/>
    <col min="7" max="7" width="61.375" style="64" customWidth="1"/>
    <col min="8" max="16384" width="11" style="64"/>
  </cols>
  <sheetData>
    <row r="1" spans="1:11" s="28" customFormat="1" ht="20.100000000000001" customHeight="1">
      <c r="A1" s="27" t="str">
        <f>'0 - Overview thesis'!A1</f>
        <v>Master thesis "Benchmark analysis of personal (carbon) footprint calculators" by Friederike Tietze - TU Berlin - 2021</v>
      </c>
      <c r="B1" s="542"/>
      <c r="C1" s="27"/>
    </row>
    <row r="2" spans="1:11" s="289" customFormat="1" ht="18">
      <c r="A2" s="16" t="s">
        <v>1417</v>
      </c>
      <c r="B2" s="24"/>
      <c r="C2" s="16"/>
      <c r="D2" s="24"/>
      <c r="E2" s="17"/>
    </row>
    <row r="3" spans="1:11" s="121" customFormat="1" ht="8.1" customHeight="1">
      <c r="B3" s="122"/>
      <c r="E3" s="122"/>
    </row>
    <row r="4" spans="1:11" s="388" customFormat="1">
      <c r="A4" s="51" t="s">
        <v>1438</v>
      </c>
      <c r="B4" s="10"/>
      <c r="C4" s="546"/>
      <c r="D4" s="51"/>
      <c r="E4" s="176"/>
      <c r="F4" s="176"/>
      <c r="G4" s="176"/>
      <c r="H4" s="176"/>
      <c r="I4" s="176"/>
      <c r="J4" s="176"/>
      <c r="K4" s="176"/>
    </row>
    <row r="5" spans="1:11" s="121" customFormat="1" ht="8.1" customHeight="1">
      <c r="B5" s="122"/>
      <c r="E5" s="122"/>
    </row>
    <row r="6" spans="1:11" ht="15">
      <c r="A6" s="455" t="s">
        <v>974</v>
      </c>
      <c r="B6" s="543"/>
      <c r="C6" s="547"/>
      <c r="D6" s="455"/>
    </row>
    <row r="7" spans="1:11" s="559" customFormat="1">
      <c r="A7" s="557" t="s">
        <v>1013</v>
      </c>
      <c r="B7" s="557" t="s">
        <v>949</v>
      </c>
      <c r="C7" s="558" t="s">
        <v>975</v>
      </c>
      <c r="D7" s="557" t="s">
        <v>976</v>
      </c>
    </row>
    <row r="8" spans="1:11" ht="15">
      <c r="A8" s="96" t="s">
        <v>971</v>
      </c>
      <c r="B8" s="544"/>
      <c r="C8" s="548"/>
      <c r="D8" s="170"/>
    </row>
    <row r="9" spans="1:11" ht="15">
      <c r="A9" s="552"/>
      <c r="B9" s="553" t="s">
        <v>978</v>
      </c>
      <c r="C9" s="554"/>
      <c r="D9" s="171"/>
    </row>
    <row r="10" spans="1:11" ht="35.1" customHeight="1">
      <c r="A10" s="51"/>
      <c r="B10" s="10"/>
      <c r="C10" s="53">
        <v>1</v>
      </c>
      <c r="D10" s="560" t="s">
        <v>2</v>
      </c>
    </row>
    <row r="11" spans="1:11" ht="35.1" customHeight="1">
      <c r="A11" s="51"/>
      <c r="B11" s="10"/>
      <c r="C11" s="561">
        <v>2</v>
      </c>
      <c r="D11" s="562" t="s">
        <v>4</v>
      </c>
    </row>
    <row r="12" spans="1:11" ht="35.1" customHeight="1">
      <c r="A12" s="51"/>
      <c r="B12" s="10"/>
      <c r="C12" s="561">
        <v>3</v>
      </c>
      <c r="D12" s="562" t="s">
        <v>5</v>
      </c>
    </row>
    <row r="13" spans="1:11" ht="35.1" customHeight="1">
      <c r="A13" s="51"/>
      <c r="B13" s="10"/>
      <c r="C13" s="561">
        <v>4</v>
      </c>
      <c r="D13" s="562" t="s">
        <v>7</v>
      </c>
    </row>
    <row r="14" spans="1:11" ht="35.1" customHeight="1">
      <c r="A14" s="51"/>
      <c r="B14" s="10"/>
      <c r="C14" s="546">
        <v>5</v>
      </c>
      <c r="D14" s="530" t="s">
        <v>6</v>
      </c>
    </row>
    <row r="15" spans="1:11" ht="15">
      <c r="A15" s="536" t="s">
        <v>972</v>
      </c>
      <c r="B15" s="545"/>
      <c r="C15" s="549"/>
      <c r="D15" s="534"/>
    </row>
    <row r="16" spans="1:11" ht="35.1" customHeight="1">
      <c r="A16" s="535"/>
      <c r="B16" s="66" t="s">
        <v>981</v>
      </c>
      <c r="C16" s="550"/>
      <c r="D16" s="535"/>
    </row>
    <row r="17" spans="1:4" ht="35.1" customHeight="1">
      <c r="A17" s="34"/>
      <c r="B17" s="9"/>
      <c r="C17" s="1490">
        <v>6.1</v>
      </c>
      <c r="D17" s="563" t="s">
        <v>10</v>
      </c>
    </row>
    <row r="18" spans="1:4" ht="35.1" customHeight="1">
      <c r="A18" s="34"/>
      <c r="B18" s="9"/>
      <c r="C18" s="1491">
        <v>7.1</v>
      </c>
      <c r="D18" s="564" t="s">
        <v>28</v>
      </c>
    </row>
    <row r="19" spans="1:4" ht="35.1" customHeight="1">
      <c r="A19" s="34"/>
      <c r="B19" s="9"/>
      <c r="C19" s="1492">
        <v>8.1</v>
      </c>
      <c r="D19" s="531" t="s">
        <v>27</v>
      </c>
    </row>
    <row r="20" spans="1:4" ht="35.1" customHeight="1">
      <c r="A20" s="535"/>
      <c r="B20" s="66" t="s">
        <v>982</v>
      </c>
      <c r="C20" s="550"/>
      <c r="D20" s="535"/>
    </row>
    <row r="21" spans="1:4" ht="35.1" customHeight="1">
      <c r="A21" s="34"/>
      <c r="B21" s="9"/>
      <c r="C21" s="1490">
        <v>6.2</v>
      </c>
      <c r="D21" s="563" t="s">
        <v>45</v>
      </c>
    </row>
    <row r="22" spans="1:4" ht="35.1" customHeight="1">
      <c r="A22" s="34"/>
      <c r="B22" s="9"/>
      <c r="C22" s="1491">
        <v>7.2</v>
      </c>
      <c r="D22" s="564" t="s">
        <v>44</v>
      </c>
    </row>
    <row r="23" spans="1:4" ht="35.1" customHeight="1">
      <c r="A23" s="34"/>
      <c r="B23" s="9"/>
      <c r="C23" s="1492">
        <v>8.1999999999999993</v>
      </c>
      <c r="D23" s="531" t="s">
        <v>46</v>
      </c>
    </row>
    <row r="24" spans="1:4" ht="35.1" customHeight="1">
      <c r="A24" s="535"/>
      <c r="B24" s="66" t="s">
        <v>983</v>
      </c>
      <c r="C24" s="550"/>
      <c r="D24" s="535"/>
    </row>
    <row r="25" spans="1:4" ht="35.1" customHeight="1">
      <c r="A25" s="34"/>
      <c r="B25" s="9"/>
      <c r="C25" s="1490">
        <v>6.3</v>
      </c>
      <c r="D25" s="563" t="s">
        <v>980</v>
      </c>
    </row>
    <row r="26" spans="1:4" ht="35.1" customHeight="1">
      <c r="A26" s="34"/>
      <c r="B26" s="9"/>
      <c r="C26" s="1491">
        <v>7.3</v>
      </c>
      <c r="D26" s="564" t="s">
        <v>52</v>
      </c>
    </row>
    <row r="27" spans="1:4" ht="35.1" customHeight="1">
      <c r="A27" s="34"/>
      <c r="B27" s="9"/>
      <c r="C27" s="1492">
        <v>8.3000000000000007</v>
      </c>
      <c r="D27" s="531" t="s">
        <v>53</v>
      </c>
    </row>
    <row r="28" spans="1:4" ht="15">
      <c r="A28" s="541" t="s">
        <v>977</v>
      </c>
      <c r="B28" s="539"/>
      <c r="C28" s="539"/>
      <c r="D28" s="540"/>
    </row>
    <row r="29" spans="1:4" ht="15">
      <c r="A29" s="555"/>
      <c r="B29" s="556" t="s">
        <v>978</v>
      </c>
      <c r="C29" s="556"/>
      <c r="D29" s="173"/>
    </row>
    <row r="30" spans="1:4" ht="35.1" customHeight="1">
      <c r="A30" s="532"/>
      <c r="B30" s="532"/>
      <c r="C30" s="532">
        <v>9</v>
      </c>
      <c r="D30" s="7" t="s">
        <v>979</v>
      </c>
    </row>
    <row r="31" spans="1:4" ht="35.1" customHeight="1">
      <c r="A31" s="532"/>
      <c r="B31" s="532"/>
      <c r="C31" s="532" t="s">
        <v>1086</v>
      </c>
      <c r="D31" s="7" t="s">
        <v>987</v>
      </c>
    </row>
    <row r="32" spans="1:4" ht="35.1" customHeight="1">
      <c r="A32" s="532"/>
      <c r="B32" s="532"/>
      <c r="C32" s="532" t="s">
        <v>1087</v>
      </c>
      <c r="D32" s="7" t="s">
        <v>988</v>
      </c>
    </row>
    <row r="33" spans="1:4" ht="35.1" customHeight="1">
      <c r="A33" s="532"/>
      <c r="B33" s="532"/>
      <c r="C33" s="532" t="s">
        <v>1088</v>
      </c>
      <c r="D33" s="7" t="s">
        <v>989</v>
      </c>
    </row>
    <row r="34" spans="1:4">
      <c r="A34" s="533"/>
      <c r="B34" s="533"/>
      <c r="C34" s="533"/>
    </row>
    <row r="35" spans="1:4">
      <c r="A35" s="533"/>
      <c r="B35" s="533"/>
      <c r="C35" s="533"/>
    </row>
    <row r="36" spans="1:4">
      <c r="A36" s="533"/>
      <c r="B36" s="533"/>
      <c r="C36" s="533"/>
    </row>
    <row r="37" spans="1:4">
      <c r="A37" s="533"/>
      <c r="B37" s="533"/>
      <c r="C37" s="533"/>
    </row>
    <row r="38" spans="1:4">
      <c r="A38" s="533"/>
      <c r="B38" s="533"/>
      <c r="C38" s="533"/>
    </row>
    <row r="39" spans="1:4">
      <c r="A39" s="533"/>
      <c r="B39" s="533"/>
      <c r="C39" s="533"/>
    </row>
    <row r="40" spans="1:4">
      <c r="A40" s="533"/>
      <c r="B40" s="533"/>
      <c r="C40" s="533"/>
    </row>
    <row r="41" spans="1:4">
      <c r="A41" s="533"/>
      <c r="B41" s="533"/>
      <c r="C41" s="533"/>
    </row>
    <row r="42" spans="1:4">
      <c r="A42" s="533"/>
      <c r="B42" s="533"/>
      <c r="C42" s="533"/>
    </row>
    <row r="43" spans="1:4">
      <c r="A43" s="533"/>
      <c r="B43" s="533"/>
      <c r="C43" s="533"/>
    </row>
  </sheetData>
  <sheetProtection algorithmName="SHA-512" hashValue="Ank8EYF5HB8NXvp/f4W5OeaiQR+ciW+DBnKIlWV1TEhi1Jl5IF0WWMcOZZaL1kkMsJH8rJOLwNCt72nPKt+/aw==" saltValue="p32l60BpTl9m0vSAkUpEMg==" spinCount="100000" sheet="1" objects="1" scenarios="1"/>
  <conditionalFormatting sqref="E3:F5 H3:H5">
    <cfRule type="cellIs" dxfId="581" priority="17" operator="equal">
      <formula>"Water footprint"</formula>
    </cfRule>
    <cfRule type="cellIs" dxfId="580" priority="18" operator="equal">
      <formula>"Ecological Footprint"</formula>
    </cfRule>
    <cfRule type="cellIs" dxfId="579" priority="19" operator="equal">
      <formula>"Carbon Footprint"</formula>
    </cfRule>
  </conditionalFormatting>
  <conditionalFormatting sqref="H3:H5">
    <cfRule type="cellIs" dxfId="578" priority="15" operator="equal">
      <formula>"For-profit"</formula>
    </cfRule>
    <cfRule type="cellIs" dxfId="577" priority="16" operator="equal">
      <formula>"Non-profit"</formula>
    </cfRule>
  </conditionalFormatting>
  <conditionalFormatting sqref="K3:M5">
    <cfRule type="cellIs" dxfId="576" priority="12" operator="equal">
      <formula>"Water footprint"</formula>
    </cfRule>
    <cfRule type="cellIs" dxfId="575" priority="13" operator="equal">
      <formula>"Ecological Footprint"</formula>
    </cfRule>
    <cfRule type="cellIs" dxfId="574" priority="14" operator="equal">
      <formula>"Carbon Footprint"</formula>
    </cfRule>
  </conditionalFormatting>
  <conditionalFormatting sqref="G3 G5">
    <cfRule type="cellIs" dxfId="573" priority="9" operator="equal">
      <formula>"Water footprint"</formula>
    </cfRule>
    <cfRule type="cellIs" dxfId="572" priority="10" operator="equal">
      <formula>"Ecological Footprint"</formula>
    </cfRule>
    <cfRule type="cellIs" dxfId="571" priority="11" operator="equal">
      <formula>"Carbon Footprint"</formula>
    </cfRule>
  </conditionalFormatting>
  <conditionalFormatting sqref="G3 G5">
    <cfRule type="cellIs" dxfId="570" priority="7" operator="equal">
      <formula>"For-profit"</formula>
    </cfRule>
    <cfRule type="cellIs" dxfId="569" priority="8" operator="equal">
      <formula>"Non-profit"</formula>
    </cfRule>
  </conditionalFormatting>
  <conditionalFormatting sqref="L3:M5">
    <cfRule type="cellIs" dxfId="568" priority="4" operator="equal">
      <formula>"No?"</formula>
    </cfRule>
    <cfRule type="cellIs" dxfId="567" priority="5" operator="equal">
      <formula>"No"</formula>
    </cfRule>
    <cfRule type="cellIs" dxfId="566" priority="6" operator="equal">
      <formula>"Yes"</formula>
    </cfRule>
  </conditionalFormatting>
  <conditionalFormatting sqref="G4">
    <cfRule type="cellIs" dxfId="565" priority="1" operator="equal">
      <formula>"Water footprint"</formula>
    </cfRule>
    <cfRule type="cellIs" dxfId="564" priority="2" operator="equal">
      <formula>"Ecological Footprint"</formula>
    </cfRule>
    <cfRule type="cellIs" dxfId="563" priority="3" operator="equal">
      <formula>"Carbon Footprint"</formula>
    </cfRule>
  </conditionalFormatting>
  <pageMargins left="0.7" right="0.7" top="0.78740157499999996" bottom="0.78740157499999996" header="0.3" footer="0.3"/>
  <pageSetup paperSize="9" scale="53" fitToHeight="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A9576-6D0A-4EF1-9EBD-B461FCAD6EDA}">
  <sheetPr codeName="Tabelle9">
    <tabColor theme="8"/>
    <pageSetUpPr fitToPage="1"/>
  </sheetPr>
  <dimension ref="A1:X29"/>
  <sheetViews>
    <sheetView showGridLines="0" zoomScale="60" zoomScaleNormal="60" workbookViewId="0">
      <pane xSplit="4" ySplit="8" topLeftCell="E9" activePane="bottomRight" state="frozen"/>
      <selection activeCell="L32" sqref="L32"/>
      <selection pane="topRight" activeCell="L32" sqref="L32"/>
      <selection pane="bottomLeft" activeCell="L32" sqref="L32"/>
      <selection pane="bottomRight" activeCell="A2" sqref="A2"/>
    </sheetView>
  </sheetViews>
  <sheetFormatPr baseColWidth="10" defaultColWidth="11" defaultRowHeight="15"/>
  <cols>
    <col min="1" max="1" width="18.75" style="514" customWidth="1"/>
    <col min="2" max="2" width="4.625" style="1" customWidth="1"/>
    <col min="3" max="3" width="42.375" style="2" customWidth="1"/>
    <col min="4" max="4" width="25.25" style="1" customWidth="1"/>
    <col min="5" max="5" width="60.375" style="1" customWidth="1"/>
    <col min="6" max="6" width="28.625" style="1" customWidth="1"/>
    <col min="7" max="7" width="60.375" style="1" customWidth="1"/>
    <col min="8" max="8" width="28.625" style="1" customWidth="1"/>
    <col min="9" max="9" width="73.375" style="1" customWidth="1"/>
    <col min="10" max="10" width="28.625" style="1" customWidth="1"/>
    <col min="11" max="11" width="60.375" style="1" customWidth="1"/>
    <col min="12" max="12" width="28.625" style="1" customWidth="1"/>
    <col min="13" max="13" width="60.375" style="1" customWidth="1"/>
    <col min="14" max="14" width="28.625" style="1" customWidth="1"/>
    <col min="15" max="15" width="60.375" style="1" customWidth="1"/>
    <col min="16" max="16" width="28.625" style="1" customWidth="1"/>
    <col min="17" max="17" width="60.375" style="1" customWidth="1"/>
    <col min="18" max="18" width="28.625" style="1" customWidth="1"/>
    <col min="19" max="19" width="60.375" style="1" customWidth="1"/>
    <col min="20" max="20" width="28.625" style="1" customWidth="1"/>
    <col min="21" max="21" width="60.375" style="1" customWidth="1"/>
    <col min="22" max="22" width="28.625" style="1" customWidth="1"/>
    <col min="23" max="23" width="60.375" style="1" customWidth="1"/>
    <col min="24" max="24" width="28.625" style="1" customWidth="1"/>
    <col min="25" max="16384" width="11" style="1"/>
  </cols>
  <sheetData>
    <row r="1" spans="1:24" s="103" customFormat="1" ht="20.100000000000001" customHeight="1">
      <c r="A1" s="509" t="str">
        <f>'0 - Overview thesis'!A1</f>
        <v>Master thesis "Benchmark analysis of personal (carbon) footprint calculators" by Friederike Tietze - TU Berlin - 2021</v>
      </c>
    </row>
    <row r="2" spans="1:24" s="165" customFormat="1" ht="18">
      <c r="A2" s="16" t="s">
        <v>1418</v>
      </c>
      <c r="B2" s="16"/>
      <c r="C2" s="17"/>
      <c r="D2" s="18"/>
      <c r="E2" s="18"/>
      <c r="F2" s="18"/>
      <c r="G2" s="18"/>
      <c r="H2" s="18"/>
      <c r="I2" s="18"/>
      <c r="J2" s="18"/>
      <c r="K2" s="18"/>
      <c r="L2" s="18"/>
      <c r="M2" s="18"/>
      <c r="N2" s="18"/>
      <c r="O2" s="18"/>
      <c r="P2" s="18"/>
      <c r="Q2" s="18"/>
      <c r="R2" s="18"/>
      <c r="S2" s="18"/>
      <c r="T2" s="18"/>
      <c r="U2" s="18"/>
      <c r="V2" s="18"/>
      <c r="W2" s="18"/>
      <c r="X2" s="18"/>
    </row>
    <row r="3" spans="1:24" s="121" customFormat="1" ht="8.1" customHeight="1">
      <c r="C3" s="122"/>
    </row>
    <row r="4" spans="1:24" s="388" customFormat="1" ht="14.25">
      <c r="A4" s="51" t="s">
        <v>1439</v>
      </c>
      <c r="B4" s="51"/>
      <c r="C4" s="51"/>
      <c r="D4" s="51"/>
      <c r="E4" s="51"/>
      <c r="F4" s="176"/>
      <c r="G4" s="176"/>
      <c r="H4" s="176"/>
      <c r="I4" s="176"/>
    </row>
    <row r="5" spans="1:24" s="121" customFormat="1" ht="8.1" customHeight="1">
      <c r="C5" s="122"/>
    </row>
    <row r="6" spans="1:24" s="410" customFormat="1">
      <c r="A6" s="568"/>
      <c r="B6" s="568"/>
      <c r="C6" s="568"/>
      <c r="D6" s="569" t="s">
        <v>994</v>
      </c>
      <c r="E6" s="1547" t="s">
        <v>968</v>
      </c>
      <c r="F6" s="1548"/>
      <c r="G6" s="1547" t="s">
        <v>969</v>
      </c>
      <c r="H6" s="1548"/>
      <c r="I6" s="1547" t="s">
        <v>992</v>
      </c>
      <c r="J6" s="1548"/>
      <c r="K6" s="1547" t="s">
        <v>993</v>
      </c>
      <c r="L6" s="1548"/>
      <c r="M6" s="1547" t="s">
        <v>1000</v>
      </c>
      <c r="N6" s="1548"/>
      <c r="O6" s="1547" t="s">
        <v>999</v>
      </c>
      <c r="P6" s="1548"/>
      <c r="Q6" s="1547" t="s">
        <v>996</v>
      </c>
      <c r="R6" s="1548"/>
      <c r="S6" s="1547" t="s">
        <v>1394</v>
      </c>
      <c r="T6" s="1548"/>
      <c r="U6" s="1547" t="s">
        <v>997</v>
      </c>
      <c r="V6" s="1548"/>
      <c r="W6" s="515" t="s">
        <v>998</v>
      </c>
      <c r="X6" s="516"/>
    </row>
    <row r="7" spans="1:24" s="410" customFormat="1">
      <c r="A7" s="565"/>
      <c r="B7" s="565"/>
      <c r="C7" s="565"/>
      <c r="D7" s="567" t="s">
        <v>958</v>
      </c>
      <c r="E7" s="519" t="s">
        <v>991</v>
      </c>
      <c r="F7" s="566"/>
      <c r="G7" s="519" t="s">
        <v>991</v>
      </c>
      <c r="H7" s="566"/>
      <c r="I7" s="519" t="s">
        <v>991</v>
      </c>
      <c r="J7" s="566"/>
      <c r="K7" s="519" t="s">
        <v>973</v>
      </c>
      <c r="L7" s="566"/>
      <c r="M7" s="519" t="s">
        <v>995</v>
      </c>
      <c r="N7" s="566"/>
      <c r="O7" s="519"/>
      <c r="P7" s="566"/>
      <c r="Q7" s="519" t="s">
        <v>995</v>
      </c>
      <c r="R7" s="566"/>
      <c r="S7" s="519" t="s">
        <v>973</v>
      </c>
      <c r="T7" s="566"/>
      <c r="U7" s="519" t="s">
        <v>991</v>
      </c>
      <c r="V7" s="566"/>
      <c r="W7" s="515" t="s">
        <v>991</v>
      </c>
      <c r="X7" s="516"/>
    </row>
    <row r="8" spans="1:24" s="410" customFormat="1">
      <c r="A8" s="517"/>
      <c r="B8" s="517" t="s">
        <v>3</v>
      </c>
      <c r="C8" s="518" t="s">
        <v>144</v>
      </c>
      <c r="D8" s="519" t="s">
        <v>94</v>
      </c>
      <c r="E8" s="517" t="s">
        <v>30</v>
      </c>
      <c r="F8" s="517" t="s">
        <v>970</v>
      </c>
      <c r="G8" s="517" t="s">
        <v>30</v>
      </c>
      <c r="H8" s="517" t="s">
        <v>970</v>
      </c>
      <c r="I8" s="517" t="s">
        <v>30</v>
      </c>
      <c r="J8" s="517" t="s">
        <v>970</v>
      </c>
      <c r="K8" s="517" t="s">
        <v>30</v>
      </c>
      <c r="L8" s="517" t="s">
        <v>970</v>
      </c>
      <c r="M8" s="517" t="s">
        <v>30</v>
      </c>
      <c r="N8" s="517" t="s">
        <v>970</v>
      </c>
      <c r="O8" s="517" t="s">
        <v>30</v>
      </c>
      <c r="P8" s="517" t="s">
        <v>970</v>
      </c>
      <c r="Q8" s="517" t="s">
        <v>30</v>
      </c>
      <c r="R8" s="517" t="s">
        <v>970</v>
      </c>
      <c r="S8" s="517" t="s">
        <v>30</v>
      </c>
      <c r="T8" s="517" t="s">
        <v>970</v>
      </c>
      <c r="U8" s="517" t="s">
        <v>30</v>
      </c>
      <c r="V8" s="517" t="s">
        <v>970</v>
      </c>
      <c r="W8" s="517" t="s">
        <v>30</v>
      </c>
      <c r="X8" s="517" t="s">
        <v>970</v>
      </c>
    </row>
    <row r="9" spans="1:24">
      <c r="A9" s="520" t="s">
        <v>1</v>
      </c>
      <c r="B9" s="521"/>
      <c r="C9" s="522"/>
      <c r="D9" s="521"/>
      <c r="E9" s="521"/>
      <c r="F9" s="521"/>
      <c r="G9" s="521"/>
      <c r="H9" s="521"/>
      <c r="I9" s="521"/>
      <c r="J9" s="521"/>
      <c r="K9" s="521"/>
      <c r="L9" s="521"/>
      <c r="M9" s="521"/>
      <c r="N9" s="521"/>
      <c r="O9" s="521"/>
      <c r="P9" s="521"/>
      <c r="Q9" s="521"/>
      <c r="R9" s="521"/>
      <c r="S9" s="521"/>
      <c r="T9" s="521"/>
      <c r="U9" s="521"/>
      <c r="V9" s="521"/>
      <c r="W9" s="521"/>
      <c r="X9" s="521"/>
    </row>
    <row r="10" spans="1:24" ht="256.5">
      <c r="A10" s="523"/>
      <c r="B10" s="52">
        <v>1</v>
      </c>
      <c r="C10" s="510" t="s">
        <v>2</v>
      </c>
      <c r="D10" s="510" t="s">
        <v>89</v>
      </c>
      <c r="E10" s="20" t="s">
        <v>96</v>
      </c>
      <c r="F10" s="22" t="s">
        <v>98</v>
      </c>
      <c r="G10" s="20" t="s">
        <v>29</v>
      </c>
      <c r="H10" s="22" t="s">
        <v>97</v>
      </c>
      <c r="I10" s="20" t="s">
        <v>34</v>
      </c>
      <c r="J10" s="22" t="s">
        <v>99</v>
      </c>
      <c r="K10" s="20" t="s">
        <v>39</v>
      </c>
      <c r="L10" s="22" t="s">
        <v>102</v>
      </c>
      <c r="M10" s="20" t="s">
        <v>54</v>
      </c>
      <c r="N10" s="22" t="s">
        <v>105</v>
      </c>
      <c r="O10" s="20" t="s">
        <v>64</v>
      </c>
      <c r="P10" s="22" t="s">
        <v>100</v>
      </c>
      <c r="Q10" s="20" t="s">
        <v>65</v>
      </c>
      <c r="R10" s="22" t="s">
        <v>103</v>
      </c>
      <c r="S10" s="20" t="s">
        <v>74</v>
      </c>
      <c r="T10" s="22" t="s">
        <v>104</v>
      </c>
      <c r="U10" s="20" t="s">
        <v>81</v>
      </c>
      <c r="V10" s="22" t="s">
        <v>106</v>
      </c>
      <c r="W10" s="20" t="s">
        <v>394</v>
      </c>
      <c r="X10" s="22" t="s">
        <v>383</v>
      </c>
    </row>
    <row r="11" spans="1:24" ht="256.5">
      <c r="A11" s="523"/>
      <c r="B11" s="52">
        <v>2</v>
      </c>
      <c r="C11" s="510" t="s">
        <v>4</v>
      </c>
      <c r="D11" s="510" t="s">
        <v>90</v>
      </c>
      <c r="E11" s="20" t="s">
        <v>22</v>
      </c>
      <c r="F11" s="22" t="s">
        <v>118</v>
      </c>
      <c r="G11" s="20" t="s">
        <v>31</v>
      </c>
      <c r="H11" s="22" t="s">
        <v>119</v>
      </c>
      <c r="I11" s="20" t="s">
        <v>35</v>
      </c>
      <c r="J11" s="22" t="s">
        <v>120</v>
      </c>
      <c r="K11" s="20" t="s">
        <v>40</v>
      </c>
      <c r="L11" s="22" t="s">
        <v>121</v>
      </c>
      <c r="M11" s="20" t="s">
        <v>55</v>
      </c>
      <c r="N11" s="22" t="s">
        <v>118</v>
      </c>
      <c r="O11" s="20" t="s">
        <v>63</v>
      </c>
      <c r="P11" s="22" t="s">
        <v>122</v>
      </c>
      <c r="Q11" s="20" t="s">
        <v>66</v>
      </c>
      <c r="R11" s="22" t="s">
        <v>123</v>
      </c>
      <c r="S11" s="20" t="s">
        <v>75</v>
      </c>
      <c r="T11" s="22" t="s">
        <v>131</v>
      </c>
      <c r="U11" s="20" t="s">
        <v>82</v>
      </c>
      <c r="V11" s="22" t="s">
        <v>132</v>
      </c>
      <c r="W11" s="20" t="s">
        <v>393</v>
      </c>
      <c r="X11" s="22" t="s">
        <v>395</v>
      </c>
    </row>
    <row r="12" spans="1:24" ht="256.5">
      <c r="A12" s="523"/>
      <c r="B12" s="52">
        <v>3</v>
      </c>
      <c r="C12" s="510" t="s">
        <v>5</v>
      </c>
      <c r="D12" s="510" t="s">
        <v>91</v>
      </c>
      <c r="E12" s="20" t="s">
        <v>1386</v>
      </c>
      <c r="F12" s="22" t="s">
        <v>137</v>
      </c>
      <c r="G12" s="20" t="s">
        <v>32</v>
      </c>
      <c r="H12" s="22" t="s">
        <v>138</v>
      </c>
      <c r="I12" s="20" t="s">
        <v>1388</v>
      </c>
      <c r="J12" s="22" t="s">
        <v>139</v>
      </c>
      <c r="K12" s="20" t="s">
        <v>41</v>
      </c>
      <c r="L12" s="22" t="s">
        <v>141</v>
      </c>
      <c r="M12" s="20" t="s">
        <v>140</v>
      </c>
      <c r="N12" s="22" t="s">
        <v>170</v>
      </c>
      <c r="O12" s="20" t="s">
        <v>59</v>
      </c>
      <c r="P12" s="22" t="s">
        <v>142</v>
      </c>
      <c r="Q12" s="20" t="s">
        <v>67</v>
      </c>
      <c r="R12" s="22" t="s">
        <v>143</v>
      </c>
      <c r="S12" s="20" t="s">
        <v>76</v>
      </c>
      <c r="T12" s="22" t="s">
        <v>175</v>
      </c>
      <c r="U12" s="20" t="s">
        <v>83</v>
      </c>
      <c r="V12" s="22" t="s">
        <v>176</v>
      </c>
      <c r="W12" s="20" t="s">
        <v>396</v>
      </c>
      <c r="X12" s="22" t="s">
        <v>397</v>
      </c>
    </row>
    <row r="13" spans="1:24" ht="156.75">
      <c r="A13" s="523"/>
      <c r="B13" s="52">
        <v>4</v>
      </c>
      <c r="C13" s="510" t="s">
        <v>7</v>
      </c>
      <c r="D13" s="510" t="s">
        <v>92</v>
      </c>
      <c r="E13" s="19" t="s">
        <v>0</v>
      </c>
      <c r="F13" s="22" t="s">
        <v>180</v>
      </c>
      <c r="G13" s="20" t="s">
        <v>33</v>
      </c>
      <c r="H13" s="22" t="s">
        <v>181</v>
      </c>
      <c r="I13" s="20" t="s">
        <v>36</v>
      </c>
      <c r="J13" s="22" t="s">
        <v>185</v>
      </c>
      <c r="K13" s="20" t="s">
        <v>42</v>
      </c>
      <c r="L13" s="22" t="s">
        <v>182</v>
      </c>
      <c r="M13" s="20" t="s">
        <v>0</v>
      </c>
      <c r="N13" s="22" t="s">
        <v>180</v>
      </c>
      <c r="O13" s="20" t="s">
        <v>60</v>
      </c>
      <c r="P13" s="22" t="s">
        <v>183</v>
      </c>
      <c r="Q13" s="20" t="s">
        <v>68</v>
      </c>
      <c r="R13" s="22" t="s">
        <v>199</v>
      </c>
      <c r="S13" s="20" t="s">
        <v>77</v>
      </c>
      <c r="T13" s="22" t="s">
        <v>200</v>
      </c>
      <c r="U13" s="20" t="s">
        <v>84</v>
      </c>
      <c r="V13" s="22" t="s">
        <v>184</v>
      </c>
      <c r="W13" s="20" t="s">
        <v>384</v>
      </c>
      <c r="X13" s="22" t="s">
        <v>398</v>
      </c>
    </row>
    <row r="14" spans="1:24" ht="213.75">
      <c r="A14" s="523"/>
      <c r="B14" s="52">
        <v>5</v>
      </c>
      <c r="C14" s="510" t="s">
        <v>6</v>
      </c>
      <c r="D14" s="510" t="s">
        <v>93</v>
      </c>
      <c r="E14" s="20" t="s">
        <v>23</v>
      </c>
      <c r="F14" s="21"/>
      <c r="G14" s="20" t="s">
        <v>1387</v>
      </c>
      <c r="H14" s="21"/>
      <c r="I14" s="20" t="s">
        <v>37</v>
      </c>
      <c r="J14" s="21"/>
      <c r="K14" s="20" t="s">
        <v>43</v>
      </c>
      <c r="L14" s="21"/>
      <c r="M14" s="20" t="s">
        <v>56</v>
      </c>
      <c r="N14" s="21"/>
      <c r="O14" s="20" t="s">
        <v>61</v>
      </c>
      <c r="P14" s="21"/>
      <c r="Q14" s="20" t="s">
        <v>69</v>
      </c>
      <c r="R14" s="21"/>
      <c r="S14" s="20" t="s">
        <v>78</v>
      </c>
      <c r="T14" s="21"/>
      <c r="U14" s="20" t="s">
        <v>85</v>
      </c>
      <c r="V14" s="21"/>
      <c r="W14" s="20" t="s">
        <v>385</v>
      </c>
      <c r="X14" s="21"/>
    </row>
    <row r="15" spans="1:24">
      <c r="A15" s="524" t="s">
        <v>8</v>
      </c>
      <c r="B15" s="525"/>
      <c r="C15" s="526"/>
      <c r="D15" s="525"/>
      <c r="E15" s="525"/>
      <c r="F15" s="525"/>
      <c r="G15" s="525"/>
      <c r="H15" s="525"/>
      <c r="I15" s="525"/>
      <c r="J15" s="525"/>
      <c r="K15" s="525"/>
      <c r="L15" s="525"/>
      <c r="M15" s="525"/>
      <c r="N15" s="525"/>
      <c r="O15" s="525"/>
      <c r="P15" s="525"/>
      <c r="Q15" s="525"/>
      <c r="R15" s="525"/>
      <c r="S15" s="525"/>
      <c r="T15" s="525"/>
      <c r="U15" s="525"/>
      <c r="V15" s="525"/>
      <c r="W15" s="525"/>
      <c r="X15" s="525"/>
    </row>
    <row r="16" spans="1:24">
      <c r="A16" s="524" t="s">
        <v>9</v>
      </c>
      <c r="B16" s="525"/>
      <c r="C16" s="526"/>
      <c r="D16" s="525"/>
      <c r="E16" s="525"/>
      <c r="F16" s="525"/>
      <c r="G16" s="525"/>
      <c r="H16" s="525"/>
      <c r="I16" s="525"/>
      <c r="J16" s="525"/>
      <c r="K16" s="525"/>
      <c r="L16" s="525"/>
      <c r="M16" s="525"/>
      <c r="N16" s="525"/>
      <c r="O16" s="525"/>
      <c r="P16" s="525"/>
      <c r="Q16" s="525"/>
      <c r="R16" s="525"/>
      <c r="S16" s="525"/>
      <c r="T16" s="525"/>
      <c r="U16" s="525"/>
      <c r="V16" s="525"/>
      <c r="W16" s="525"/>
      <c r="X16" s="525"/>
    </row>
    <row r="17" spans="1:24" ht="285">
      <c r="A17" s="524"/>
      <c r="B17" s="511" t="s">
        <v>14</v>
      </c>
      <c r="C17" s="512" t="s">
        <v>10</v>
      </c>
      <c r="D17" s="511"/>
      <c r="E17" s="19" t="s">
        <v>24</v>
      </c>
      <c r="F17" s="21"/>
      <c r="G17" s="19"/>
      <c r="H17" s="21"/>
      <c r="I17" s="20" t="s">
        <v>38</v>
      </c>
      <c r="J17" s="21"/>
      <c r="K17" s="19"/>
      <c r="L17" s="21"/>
      <c r="M17" s="19"/>
      <c r="N17" s="21"/>
      <c r="O17" s="20" t="s">
        <v>1391</v>
      </c>
      <c r="P17" s="21"/>
      <c r="Q17" s="19"/>
      <c r="R17" s="21"/>
      <c r="S17" s="19"/>
      <c r="T17" s="21"/>
      <c r="U17" s="20" t="s">
        <v>86</v>
      </c>
      <c r="V17" s="21"/>
      <c r="W17" s="20" t="s">
        <v>386</v>
      </c>
      <c r="X17" s="21"/>
    </row>
    <row r="18" spans="1:24" ht="28.5">
      <c r="A18" s="524"/>
      <c r="B18" s="511" t="s">
        <v>21</v>
      </c>
      <c r="C18" s="512" t="s">
        <v>28</v>
      </c>
      <c r="D18" s="511"/>
      <c r="E18" s="19" t="s">
        <v>0</v>
      </c>
      <c r="F18" s="21"/>
      <c r="G18" s="19"/>
      <c r="H18" s="21"/>
      <c r="I18" s="19"/>
      <c r="J18" s="21"/>
      <c r="K18" s="19"/>
      <c r="L18" s="21"/>
      <c r="M18" s="19"/>
      <c r="N18" s="21"/>
      <c r="O18" s="19"/>
      <c r="P18" s="21"/>
      <c r="Q18" s="19"/>
      <c r="R18" s="21"/>
      <c r="S18" s="19"/>
      <c r="T18" s="21"/>
      <c r="U18" s="19" t="s">
        <v>0</v>
      </c>
      <c r="V18" s="21"/>
      <c r="W18" s="19"/>
      <c r="X18" s="21"/>
    </row>
    <row r="19" spans="1:24" ht="128.25">
      <c r="A19" s="524"/>
      <c r="B19" s="511" t="s">
        <v>16</v>
      </c>
      <c r="C19" s="512" t="s">
        <v>27</v>
      </c>
      <c r="D19" s="511"/>
      <c r="E19" s="20" t="s">
        <v>25</v>
      </c>
      <c r="F19" s="22" t="s">
        <v>299</v>
      </c>
      <c r="G19" s="19"/>
      <c r="H19" s="21"/>
      <c r="I19" s="20" t="s">
        <v>1389</v>
      </c>
      <c r="J19" s="22" t="s">
        <v>301</v>
      </c>
      <c r="K19" s="19"/>
      <c r="L19" s="21"/>
      <c r="M19" s="19"/>
      <c r="N19" s="21"/>
      <c r="O19" s="20" t="s">
        <v>62</v>
      </c>
      <c r="P19" s="22" t="s">
        <v>305</v>
      </c>
      <c r="Q19" s="19"/>
      <c r="R19" s="21"/>
      <c r="S19" s="19"/>
      <c r="T19" s="21"/>
      <c r="U19" s="20" t="s">
        <v>87</v>
      </c>
      <c r="V19" s="22" t="s">
        <v>391</v>
      </c>
      <c r="W19" s="20" t="s">
        <v>389</v>
      </c>
      <c r="X19" s="22" t="s">
        <v>390</v>
      </c>
    </row>
    <row r="20" spans="1:24">
      <c r="A20" s="524" t="s">
        <v>11</v>
      </c>
      <c r="B20" s="525"/>
      <c r="C20" s="526"/>
      <c r="D20" s="525"/>
      <c r="E20" s="525"/>
      <c r="F20" s="525"/>
      <c r="G20" s="525"/>
      <c r="H20" s="525"/>
      <c r="I20" s="525"/>
      <c r="J20" s="525"/>
      <c r="K20" s="525"/>
      <c r="L20" s="525"/>
      <c r="M20" s="525"/>
      <c r="N20" s="525"/>
      <c r="O20" s="525"/>
      <c r="P20" s="525"/>
      <c r="Q20" s="525"/>
      <c r="R20" s="525"/>
      <c r="S20" s="525"/>
      <c r="T20" s="525"/>
      <c r="U20" s="525"/>
      <c r="V20" s="525"/>
      <c r="W20" s="525"/>
      <c r="X20" s="525"/>
    </row>
    <row r="21" spans="1:24" ht="228">
      <c r="A21" s="524"/>
      <c r="B21" s="511" t="s">
        <v>17</v>
      </c>
      <c r="C21" s="512" t="s">
        <v>45</v>
      </c>
      <c r="D21" s="511"/>
      <c r="E21" s="19"/>
      <c r="F21" s="21"/>
      <c r="G21" s="19"/>
      <c r="H21" s="21"/>
      <c r="I21" s="19"/>
      <c r="J21" s="21"/>
      <c r="K21" s="20" t="s">
        <v>47</v>
      </c>
      <c r="L21" s="21"/>
      <c r="M21" s="20"/>
      <c r="N21" s="21"/>
      <c r="O21" s="20"/>
      <c r="P21" s="21"/>
      <c r="Q21" s="20"/>
      <c r="R21" s="21"/>
      <c r="S21" s="20" t="s">
        <v>1393</v>
      </c>
      <c r="T21" s="21"/>
      <c r="U21" s="20"/>
      <c r="V21" s="21"/>
      <c r="W21" s="20"/>
      <c r="X21" s="21"/>
    </row>
    <row r="22" spans="1:24" ht="256.5">
      <c r="A22" s="524"/>
      <c r="B22" s="511" t="s">
        <v>15</v>
      </c>
      <c r="C22" s="512" t="s">
        <v>44</v>
      </c>
      <c r="D22" s="511"/>
      <c r="E22" s="19"/>
      <c r="F22" s="21"/>
      <c r="G22" s="19"/>
      <c r="H22" s="21"/>
      <c r="I22" s="19"/>
      <c r="J22" s="21"/>
      <c r="K22" s="20" t="s">
        <v>48</v>
      </c>
      <c r="L22" s="21"/>
      <c r="M22" s="20"/>
      <c r="N22" s="21"/>
      <c r="O22" s="20"/>
      <c r="P22" s="21"/>
      <c r="Q22" s="20"/>
      <c r="R22" s="21"/>
      <c r="S22" s="20" t="s">
        <v>79</v>
      </c>
      <c r="T22" s="21"/>
      <c r="U22" s="20"/>
      <c r="V22" s="21"/>
      <c r="W22" s="20"/>
      <c r="X22" s="21"/>
    </row>
    <row r="23" spans="1:24" ht="213.75">
      <c r="A23" s="524"/>
      <c r="B23" s="511" t="s">
        <v>26</v>
      </c>
      <c r="C23" s="512" t="s">
        <v>46</v>
      </c>
      <c r="D23" s="511"/>
      <c r="E23" s="19"/>
      <c r="F23" s="21"/>
      <c r="G23" s="19"/>
      <c r="H23" s="21"/>
      <c r="I23" s="19"/>
      <c r="J23" s="21"/>
      <c r="K23" s="20" t="s">
        <v>49</v>
      </c>
      <c r="L23" s="21"/>
      <c r="M23" s="20"/>
      <c r="N23" s="21"/>
      <c r="O23" s="20"/>
      <c r="P23" s="21"/>
      <c r="Q23" s="20"/>
      <c r="R23" s="21"/>
      <c r="S23" s="20" t="s">
        <v>0</v>
      </c>
      <c r="T23" s="21"/>
      <c r="U23" s="20"/>
      <c r="V23" s="21"/>
      <c r="W23" s="20"/>
      <c r="X23" s="21"/>
    </row>
    <row r="24" spans="1:24">
      <c r="A24" s="524" t="s">
        <v>12</v>
      </c>
      <c r="B24" s="525"/>
      <c r="C24" s="526"/>
      <c r="D24" s="525"/>
      <c r="E24" s="525"/>
      <c r="F24" s="525"/>
      <c r="G24" s="525"/>
      <c r="H24" s="525"/>
      <c r="I24" s="525"/>
      <c r="J24" s="525"/>
      <c r="K24" s="525"/>
      <c r="L24" s="525"/>
      <c r="M24" s="525"/>
      <c r="N24" s="525"/>
      <c r="O24" s="525"/>
      <c r="P24" s="525"/>
      <c r="Q24" s="525"/>
      <c r="R24" s="525"/>
      <c r="S24" s="525"/>
      <c r="T24" s="525"/>
      <c r="U24" s="525"/>
      <c r="V24" s="525"/>
      <c r="W24" s="525"/>
      <c r="X24" s="525"/>
    </row>
    <row r="25" spans="1:24" ht="384.75">
      <c r="A25" s="524"/>
      <c r="B25" s="511" t="s">
        <v>19</v>
      </c>
      <c r="C25" s="512" t="s">
        <v>51</v>
      </c>
      <c r="D25" s="511"/>
      <c r="E25" s="19"/>
      <c r="F25" s="21"/>
      <c r="G25" s="19"/>
      <c r="H25" s="21"/>
      <c r="I25" s="19"/>
      <c r="J25" s="21"/>
      <c r="K25" s="19"/>
      <c r="L25" s="21"/>
      <c r="M25" s="20" t="s">
        <v>57</v>
      </c>
      <c r="N25" s="22" t="s">
        <v>292</v>
      </c>
      <c r="O25" s="19"/>
      <c r="P25" s="21"/>
      <c r="Q25" s="20" t="s">
        <v>70</v>
      </c>
      <c r="R25" s="22" t="s">
        <v>298</v>
      </c>
      <c r="S25" s="20"/>
      <c r="T25" s="21"/>
      <c r="U25" s="20"/>
      <c r="V25" s="21"/>
      <c r="W25" s="20"/>
      <c r="X25" s="21"/>
    </row>
    <row r="26" spans="1:24" ht="142.5">
      <c r="A26" s="524"/>
      <c r="B26" s="511" t="s">
        <v>18</v>
      </c>
      <c r="C26" s="512" t="s">
        <v>52</v>
      </c>
      <c r="D26" s="511"/>
      <c r="E26" s="19"/>
      <c r="F26" s="21"/>
      <c r="G26" s="19"/>
      <c r="H26" s="21"/>
      <c r="I26" s="19"/>
      <c r="J26" s="21"/>
      <c r="K26" s="19"/>
      <c r="L26" s="21"/>
      <c r="M26" s="19"/>
      <c r="N26" s="21"/>
      <c r="O26" s="19"/>
      <c r="P26" s="21"/>
      <c r="Q26" s="20" t="s">
        <v>71</v>
      </c>
      <c r="R26" s="21"/>
      <c r="S26" s="20"/>
      <c r="T26" s="21"/>
      <c r="U26" s="20"/>
      <c r="V26" s="21"/>
      <c r="W26" s="20"/>
      <c r="X26" s="21"/>
    </row>
    <row r="27" spans="1:24" ht="99.75">
      <c r="A27" s="524"/>
      <c r="B27" s="511" t="s">
        <v>20</v>
      </c>
      <c r="C27" s="512" t="s">
        <v>53</v>
      </c>
      <c r="D27" s="511"/>
      <c r="E27" s="19"/>
      <c r="F27" s="21"/>
      <c r="G27" s="19"/>
      <c r="H27" s="21"/>
      <c r="I27" s="19"/>
      <c r="J27" s="21"/>
      <c r="K27" s="19"/>
      <c r="L27" s="21"/>
      <c r="M27" s="19"/>
      <c r="N27" s="21"/>
      <c r="O27" s="19"/>
      <c r="P27" s="21"/>
      <c r="Q27" s="20" t="s">
        <v>72</v>
      </c>
      <c r="R27" s="21"/>
      <c r="S27" s="20"/>
      <c r="T27" s="21"/>
      <c r="U27" s="20"/>
      <c r="V27" s="21"/>
      <c r="W27" s="20"/>
      <c r="X27" s="21"/>
    </row>
    <row r="28" spans="1:24">
      <c r="A28" s="527" t="s">
        <v>13</v>
      </c>
      <c r="B28" s="528"/>
      <c r="C28" s="529"/>
      <c r="D28" s="528"/>
      <c r="E28" s="528"/>
      <c r="F28" s="528"/>
      <c r="G28" s="528"/>
      <c r="H28" s="528"/>
      <c r="I28" s="528"/>
      <c r="J28" s="528"/>
      <c r="K28" s="528"/>
      <c r="L28" s="528"/>
      <c r="M28" s="528"/>
      <c r="N28" s="528"/>
      <c r="O28" s="528"/>
      <c r="P28" s="528"/>
      <c r="Q28" s="528"/>
      <c r="R28" s="528"/>
      <c r="S28" s="528"/>
      <c r="T28" s="528"/>
      <c r="U28" s="528"/>
      <c r="V28" s="528"/>
      <c r="W28" s="528"/>
      <c r="X28" s="528"/>
    </row>
    <row r="29" spans="1:24" ht="409.5">
      <c r="A29" s="527"/>
      <c r="B29" s="45">
        <v>9</v>
      </c>
      <c r="C29" s="513" t="s">
        <v>990</v>
      </c>
      <c r="D29" s="45"/>
      <c r="E29" s="20" t="s">
        <v>1432</v>
      </c>
      <c r="F29" s="22" t="s">
        <v>205</v>
      </c>
      <c r="G29" s="20" t="s">
        <v>1390</v>
      </c>
      <c r="H29" s="22" t="s">
        <v>1018</v>
      </c>
      <c r="I29" s="20" t="s">
        <v>206</v>
      </c>
      <c r="J29" s="22" t="s">
        <v>231</v>
      </c>
      <c r="K29" s="20" t="s">
        <v>50</v>
      </c>
      <c r="L29" s="22" t="s">
        <v>208</v>
      </c>
      <c r="M29" s="20" t="s">
        <v>58</v>
      </c>
      <c r="N29" s="22" t="s">
        <v>230</v>
      </c>
      <c r="O29" s="20" t="s">
        <v>1392</v>
      </c>
      <c r="P29" s="22" t="s">
        <v>232</v>
      </c>
      <c r="Q29" s="20" t="s">
        <v>73</v>
      </c>
      <c r="R29" s="22" t="s">
        <v>233</v>
      </c>
      <c r="S29" s="20" t="s">
        <v>80</v>
      </c>
      <c r="T29" s="22" t="s">
        <v>234</v>
      </c>
      <c r="U29" s="20" t="s">
        <v>88</v>
      </c>
      <c r="V29" s="22" t="s">
        <v>274</v>
      </c>
      <c r="W29" s="88" t="s">
        <v>388</v>
      </c>
      <c r="X29" s="22" t="s">
        <v>387</v>
      </c>
    </row>
  </sheetData>
  <sheetProtection algorithmName="SHA-512" hashValue="ncNfpBxJEi6sXIx+jL9gMNgiM78ZgwwuuvEh8ez4hc8fCEnm0y1i6AggNmtSgKLJ1cWwnAkfOjPNt69eFT50zQ==" saltValue="c9CScrzHcOevyd8zYOzF4w==" spinCount="100000" sheet="1" objects="1" scenarios="1"/>
  <mergeCells count="9">
    <mergeCell ref="U6:V6"/>
    <mergeCell ref="Q6:R6"/>
    <mergeCell ref="O6:P6"/>
    <mergeCell ref="M6:N6"/>
    <mergeCell ref="E6:F6"/>
    <mergeCell ref="G6:H6"/>
    <mergeCell ref="I6:J6"/>
    <mergeCell ref="K6:L6"/>
    <mergeCell ref="S6:T6"/>
  </mergeCells>
  <conditionalFormatting sqref="C3:D5 F3:F5">
    <cfRule type="cellIs" dxfId="562" priority="17" operator="equal">
      <formula>"Water footprint"</formula>
    </cfRule>
    <cfRule type="cellIs" dxfId="561" priority="18" operator="equal">
      <formula>"Ecological Footprint"</formula>
    </cfRule>
    <cfRule type="cellIs" dxfId="560" priority="19" operator="equal">
      <formula>"Carbon Footprint"</formula>
    </cfRule>
  </conditionalFormatting>
  <conditionalFormatting sqref="F3:F5">
    <cfRule type="cellIs" dxfId="559" priority="15" operator="equal">
      <formula>"For-profit"</formula>
    </cfRule>
    <cfRule type="cellIs" dxfId="558" priority="16" operator="equal">
      <formula>"Non-profit"</formula>
    </cfRule>
  </conditionalFormatting>
  <conditionalFormatting sqref="I3:K5">
    <cfRule type="cellIs" dxfId="557" priority="12" operator="equal">
      <formula>"Water footprint"</formula>
    </cfRule>
    <cfRule type="cellIs" dxfId="556" priority="13" operator="equal">
      <formula>"Ecological Footprint"</formula>
    </cfRule>
    <cfRule type="cellIs" dxfId="555" priority="14" operator="equal">
      <formula>"Carbon Footprint"</formula>
    </cfRule>
  </conditionalFormatting>
  <conditionalFormatting sqref="E3 E5">
    <cfRule type="cellIs" dxfId="554" priority="9" operator="equal">
      <formula>"Water footprint"</formula>
    </cfRule>
    <cfRule type="cellIs" dxfId="553" priority="10" operator="equal">
      <formula>"Ecological Footprint"</formula>
    </cfRule>
    <cfRule type="cellIs" dxfId="552" priority="11" operator="equal">
      <formula>"Carbon Footprint"</formula>
    </cfRule>
  </conditionalFormatting>
  <conditionalFormatting sqref="E3 E5">
    <cfRule type="cellIs" dxfId="551" priority="7" operator="equal">
      <formula>"For-profit"</formula>
    </cfRule>
    <cfRule type="cellIs" dxfId="550" priority="8" operator="equal">
      <formula>"Non-profit"</formula>
    </cfRule>
  </conditionalFormatting>
  <conditionalFormatting sqref="J3:K5">
    <cfRule type="cellIs" dxfId="549" priority="4" operator="equal">
      <formula>"No?"</formula>
    </cfRule>
    <cfRule type="cellIs" dxfId="548" priority="5" operator="equal">
      <formula>"No"</formula>
    </cfRule>
    <cfRule type="cellIs" dxfId="547" priority="6" operator="equal">
      <formula>"Yes"</formula>
    </cfRule>
  </conditionalFormatting>
  <conditionalFormatting sqref="E4">
    <cfRule type="cellIs" dxfId="546" priority="1" operator="equal">
      <formula>"Water footprint"</formula>
    </cfRule>
    <cfRule type="cellIs" dxfId="545" priority="2" operator="equal">
      <formula>"Ecological Footprint"</formula>
    </cfRule>
    <cfRule type="cellIs" dxfId="544" priority="3" operator="equal">
      <formula>"Carbon Footprint"</formula>
    </cfRule>
  </conditionalFormatting>
  <pageMargins left="0.7" right="0.7" top="0.78740157499999996" bottom="0.78740157499999996" header="0.3" footer="0.3"/>
  <pageSetup paperSize="9" scale="41" fitToWidth="0" fitToHeight="2"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4DDA-02BF-409A-82B8-6F479C91045C}">
  <sheetPr codeName="Tabelle8">
    <tabColor theme="8"/>
    <pageSetUpPr fitToPage="1"/>
  </sheetPr>
  <dimension ref="A1:I31"/>
  <sheetViews>
    <sheetView showGridLines="0" zoomScale="80" zoomScaleNormal="80" workbookViewId="0">
      <pane xSplit="2" ySplit="10" topLeftCell="C11" activePane="bottomRight" state="frozen"/>
      <selection activeCell="L32" sqref="L32"/>
      <selection pane="topRight" activeCell="L32" sqref="L32"/>
      <selection pane="bottomLeft" activeCell="L32" sqref="L32"/>
      <selection pane="bottomRight" activeCell="A2" sqref="A2"/>
    </sheetView>
  </sheetViews>
  <sheetFormatPr baseColWidth="10" defaultColWidth="11" defaultRowHeight="14.25"/>
  <cols>
    <col min="1" max="1" width="5" style="2" customWidth="1"/>
    <col min="2" max="2" width="47.125" style="25" customWidth="1"/>
    <col min="3" max="3" width="27.625" style="25" customWidth="1"/>
    <col min="4" max="4" width="26.375" style="25" customWidth="1"/>
    <col min="5" max="5" width="25.5" style="25" customWidth="1"/>
    <col min="6" max="6" width="28.875" style="25" customWidth="1"/>
    <col min="7" max="7" width="30.5" style="25" customWidth="1"/>
    <col min="8" max="8" width="26.125" style="25" customWidth="1"/>
    <col min="9" max="16384" width="11" style="25"/>
  </cols>
  <sheetData>
    <row r="1" spans="1:9" s="28" customFormat="1" ht="20.100000000000001" customHeight="1">
      <c r="A1" s="27" t="str">
        <f>'0 - Overview thesis'!A1</f>
        <v>Master thesis "Benchmark analysis of personal (carbon) footprint calculators" by Friederike Tietze - TU Berlin - 2021</v>
      </c>
    </row>
    <row r="2" spans="1:9" s="73" customFormat="1" ht="18">
      <c r="A2" s="16" t="s">
        <v>1419</v>
      </c>
      <c r="B2" s="24"/>
      <c r="C2" s="17"/>
      <c r="D2" s="17"/>
      <c r="E2" s="17"/>
      <c r="F2" s="17"/>
      <c r="G2" s="17"/>
      <c r="H2" s="17"/>
    </row>
    <row r="3" spans="1:9" s="121" customFormat="1" ht="8.1" customHeight="1">
      <c r="C3" s="122"/>
    </row>
    <row r="4" spans="1:9" s="388" customFormat="1" ht="16.5">
      <c r="A4" s="51" t="s">
        <v>1440</v>
      </c>
      <c r="B4" s="51"/>
      <c r="C4" s="51"/>
      <c r="D4" s="51"/>
      <c r="E4" s="176"/>
      <c r="F4" s="176"/>
      <c r="G4" s="176"/>
      <c r="H4" s="176"/>
      <c r="I4" s="176"/>
    </row>
    <row r="5" spans="1:9" s="121" customFormat="1" ht="8.1" customHeight="1">
      <c r="C5" s="122"/>
    </row>
    <row r="6" spans="1:9" s="573" customFormat="1" ht="32.25" customHeight="1">
      <c r="A6" s="576"/>
      <c r="B6" s="578" t="s">
        <v>1002</v>
      </c>
      <c r="C6" s="1549" t="s">
        <v>1396</v>
      </c>
      <c r="D6" s="1549"/>
      <c r="E6" s="1549"/>
      <c r="F6" s="1549"/>
      <c r="G6" s="1549"/>
      <c r="H6" s="1549"/>
    </row>
    <row r="7" spans="1:9" s="573" customFormat="1" ht="33" customHeight="1">
      <c r="A7" s="577"/>
      <c r="B7" s="579" t="s">
        <v>1003</v>
      </c>
      <c r="C7" s="1550" t="s">
        <v>1006</v>
      </c>
      <c r="D7" s="1550"/>
      <c r="E7" s="1550"/>
      <c r="F7" s="1550"/>
      <c r="G7" s="1550"/>
      <c r="H7" s="1550"/>
    </row>
    <row r="8" spans="1:9" s="573" customFormat="1" ht="33" customHeight="1">
      <c r="A8" s="577"/>
      <c r="B8" s="579" t="s">
        <v>1004</v>
      </c>
      <c r="C8" s="1551" t="s">
        <v>1014</v>
      </c>
      <c r="D8" s="1551"/>
      <c r="E8" s="1551"/>
      <c r="F8" s="1551"/>
      <c r="G8" s="1551"/>
      <c r="H8" s="1551"/>
    </row>
    <row r="9" spans="1:9" s="121" customFormat="1" ht="8.1" customHeight="1">
      <c r="C9" s="122"/>
    </row>
    <row r="10" spans="1:9" s="457" customFormat="1" ht="15">
      <c r="A10" s="570" t="s">
        <v>101</v>
      </c>
      <c r="B10" s="571"/>
      <c r="C10" s="571" t="s">
        <v>209</v>
      </c>
      <c r="D10" s="571" t="s">
        <v>210</v>
      </c>
      <c r="E10" s="571" t="s">
        <v>211</v>
      </c>
      <c r="F10" s="571" t="s">
        <v>212</v>
      </c>
      <c r="G10" s="571" t="s">
        <v>213</v>
      </c>
      <c r="H10" s="571" t="s">
        <v>223</v>
      </c>
    </row>
    <row r="11" spans="1:9" s="458" customFormat="1" ht="42.75">
      <c r="A11" s="459">
        <v>1</v>
      </c>
      <c r="B11" s="460" t="s">
        <v>135</v>
      </c>
      <c r="C11" s="460" t="s">
        <v>310</v>
      </c>
      <c r="D11" s="460" t="s">
        <v>322</v>
      </c>
      <c r="E11" s="460" t="s">
        <v>217</v>
      </c>
      <c r="F11" s="460" t="s">
        <v>276</v>
      </c>
      <c r="G11" s="460" t="s">
        <v>277</v>
      </c>
      <c r="H11" s="460" t="s">
        <v>221</v>
      </c>
    </row>
    <row r="12" spans="1:9" s="458" customFormat="1" ht="42.75">
      <c r="A12" s="459">
        <v>2</v>
      </c>
      <c r="B12" s="460" t="s">
        <v>215</v>
      </c>
      <c r="C12" s="460" t="s">
        <v>311</v>
      </c>
      <c r="D12" s="460" t="s">
        <v>320</v>
      </c>
      <c r="E12" s="460" t="s">
        <v>217</v>
      </c>
      <c r="F12" s="460" t="s">
        <v>278</v>
      </c>
      <c r="G12" s="460" t="s">
        <v>279</v>
      </c>
      <c r="H12" s="460" t="s">
        <v>218</v>
      </c>
    </row>
    <row r="13" spans="1:9" s="458" customFormat="1">
      <c r="A13" s="461">
        <v>3</v>
      </c>
      <c r="B13" s="462"/>
      <c r="C13" s="462"/>
      <c r="D13" s="462"/>
      <c r="E13" s="462"/>
      <c r="F13" s="462"/>
      <c r="G13" s="462"/>
      <c r="H13" s="462"/>
    </row>
    <row r="14" spans="1:9" s="458" customFormat="1" ht="42.75">
      <c r="A14" s="463" t="s">
        <v>147</v>
      </c>
      <c r="B14" s="462" t="s">
        <v>136</v>
      </c>
      <c r="C14" s="462" t="s">
        <v>312</v>
      </c>
      <c r="D14" s="462" t="s">
        <v>320</v>
      </c>
      <c r="E14" s="462" t="s">
        <v>217</v>
      </c>
      <c r="F14" s="462" t="s">
        <v>280</v>
      </c>
      <c r="G14" s="462" t="s">
        <v>281</v>
      </c>
      <c r="H14" s="462" t="s">
        <v>218</v>
      </c>
    </row>
    <row r="15" spans="1:9" s="458" customFormat="1" ht="42.75">
      <c r="A15" s="463" t="s">
        <v>148</v>
      </c>
      <c r="B15" s="462" t="s">
        <v>145</v>
      </c>
      <c r="C15" s="462" t="s">
        <v>313</v>
      </c>
      <c r="D15" s="462" t="s">
        <v>320</v>
      </c>
      <c r="E15" s="462" t="s">
        <v>217</v>
      </c>
      <c r="F15" s="462" t="s">
        <v>280</v>
      </c>
      <c r="G15" s="462" t="s">
        <v>281</v>
      </c>
      <c r="H15" s="462" t="s">
        <v>218</v>
      </c>
    </row>
    <row r="16" spans="1:9" s="458" customFormat="1" ht="42.75">
      <c r="A16" s="463" t="s">
        <v>149</v>
      </c>
      <c r="B16" s="462" t="s">
        <v>146</v>
      </c>
      <c r="C16" s="462" t="s">
        <v>316</v>
      </c>
      <c r="D16" s="462" t="s">
        <v>320</v>
      </c>
      <c r="E16" s="462" t="s">
        <v>217</v>
      </c>
      <c r="F16" s="462" t="s">
        <v>280</v>
      </c>
      <c r="G16" s="462" t="s">
        <v>281</v>
      </c>
      <c r="H16" s="462" t="s">
        <v>1001</v>
      </c>
    </row>
    <row r="17" spans="1:8" s="458" customFormat="1">
      <c r="A17" s="459">
        <v>4</v>
      </c>
      <c r="B17" s="460"/>
      <c r="C17" s="460"/>
      <c r="D17" s="460"/>
      <c r="E17" s="460"/>
      <c r="F17" s="460"/>
      <c r="G17" s="460"/>
      <c r="H17" s="460"/>
    </row>
    <row r="18" spans="1:8" s="458" customFormat="1" ht="42.75">
      <c r="A18" s="464" t="s">
        <v>178</v>
      </c>
      <c r="B18" s="460" t="s">
        <v>216</v>
      </c>
      <c r="C18" s="460" t="s">
        <v>314</v>
      </c>
      <c r="D18" s="460" t="s">
        <v>320</v>
      </c>
      <c r="E18" s="460" t="s">
        <v>217</v>
      </c>
      <c r="F18" s="460" t="s">
        <v>282</v>
      </c>
      <c r="G18" s="460" t="s">
        <v>283</v>
      </c>
      <c r="H18" s="460" t="s">
        <v>218</v>
      </c>
    </row>
    <row r="19" spans="1:8" s="458" customFormat="1" ht="42.75">
      <c r="A19" s="464" t="s">
        <v>179</v>
      </c>
      <c r="B19" s="460" t="s">
        <v>177</v>
      </c>
      <c r="C19" s="460" t="s">
        <v>315</v>
      </c>
      <c r="D19" s="460" t="s">
        <v>320</v>
      </c>
      <c r="E19" s="460" t="s">
        <v>217</v>
      </c>
      <c r="F19" s="460" t="s">
        <v>282</v>
      </c>
      <c r="G19" s="460" t="s">
        <v>283</v>
      </c>
      <c r="H19" s="460" t="s">
        <v>218</v>
      </c>
    </row>
    <row r="20" spans="1:8" s="458" customFormat="1" ht="42.75">
      <c r="A20" s="461">
        <v>5</v>
      </c>
      <c r="B20" s="462" t="s">
        <v>220</v>
      </c>
      <c r="C20" s="462" t="s">
        <v>907</v>
      </c>
      <c r="D20" s="462" t="s">
        <v>321</v>
      </c>
      <c r="E20" s="462" t="s">
        <v>217</v>
      </c>
      <c r="F20" s="462" t="s">
        <v>284</v>
      </c>
      <c r="G20" s="462" t="s">
        <v>285</v>
      </c>
      <c r="H20" s="462" t="s">
        <v>221</v>
      </c>
    </row>
    <row r="21" spans="1:8" s="458" customFormat="1" ht="42.75">
      <c r="A21" s="459">
        <v>6</v>
      </c>
      <c r="B21" s="460" t="s">
        <v>222</v>
      </c>
      <c r="C21" s="460" t="s">
        <v>319</v>
      </c>
      <c r="D21" s="460" t="s">
        <v>322</v>
      </c>
      <c r="E21" s="460" t="s">
        <v>217</v>
      </c>
      <c r="F21" s="460" t="s">
        <v>288</v>
      </c>
      <c r="G21" s="460" t="s">
        <v>289</v>
      </c>
      <c r="H21" s="460" t="s">
        <v>218</v>
      </c>
    </row>
    <row r="22" spans="1:8" s="458" customFormat="1" ht="42.75">
      <c r="A22" s="461">
        <v>7</v>
      </c>
      <c r="B22" s="462" t="s">
        <v>317</v>
      </c>
      <c r="C22" s="462" t="s">
        <v>318</v>
      </c>
      <c r="D22" s="462" t="s">
        <v>320</v>
      </c>
      <c r="E22" s="462" t="s">
        <v>217</v>
      </c>
      <c r="F22" s="462" t="s">
        <v>290</v>
      </c>
      <c r="G22" s="462" t="s">
        <v>291</v>
      </c>
      <c r="H22" s="462" t="s">
        <v>218</v>
      </c>
    </row>
    <row r="23" spans="1:8" s="458" customFormat="1">
      <c r="A23" s="459">
        <v>8</v>
      </c>
      <c r="B23" s="460" t="s">
        <v>219</v>
      </c>
      <c r="C23" s="460"/>
      <c r="D23" s="460"/>
      <c r="E23" s="460"/>
      <c r="F23" s="460"/>
      <c r="G23" s="460"/>
      <c r="H23" s="460"/>
    </row>
    <row r="24" spans="1:8" s="458" customFormat="1" ht="42.75">
      <c r="A24" s="464" t="s">
        <v>16</v>
      </c>
      <c r="B24" s="460" t="s">
        <v>324</v>
      </c>
      <c r="C24" s="460" t="s">
        <v>323</v>
      </c>
      <c r="D24" s="460" t="s">
        <v>329</v>
      </c>
      <c r="E24" s="460" t="s">
        <v>217</v>
      </c>
      <c r="F24" s="460" t="s">
        <v>286</v>
      </c>
      <c r="G24" s="460" t="s">
        <v>287</v>
      </c>
      <c r="H24" s="460" t="s">
        <v>218</v>
      </c>
    </row>
    <row r="25" spans="1:8" s="458" customFormat="1" ht="42.75">
      <c r="A25" s="464" t="s">
        <v>26</v>
      </c>
      <c r="B25" s="460" t="s">
        <v>325</v>
      </c>
      <c r="C25" s="460" t="s">
        <v>327</v>
      </c>
      <c r="D25" s="460" t="s">
        <v>329</v>
      </c>
      <c r="E25" s="460" t="s">
        <v>217</v>
      </c>
      <c r="F25" s="460" t="s">
        <v>286</v>
      </c>
      <c r="G25" s="460" t="s">
        <v>287</v>
      </c>
      <c r="H25" s="460" t="s">
        <v>218</v>
      </c>
    </row>
    <row r="26" spans="1:8" s="458" customFormat="1" ht="42.75">
      <c r="A26" s="464" t="s">
        <v>20</v>
      </c>
      <c r="B26" s="460" t="s">
        <v>326</v>
      </c>
      <c r="C26" s="460" t="s">
        <v>328</v>
      </c>
      <c r="D26" s="460" t="s">
        <v>329</v>
      </c>
      <c r="E26" s="460" t="s">
        <v>217</v>
      </c>
      <c r="F26" s="460" t="s">
        <v>286</v>
      </c>
      <c r="G26" s="460" t="s">
        <v>287</v>
      </c>
      <c r="H26" s="460" t="s">
        <v>218</v>
      </c>
    </row>
    <row r="31" spans="1:8" ht="16.5">
      <c r="A31" s="1464" t="s">
        <v>1395</v>
      </c>
    </row>
  </sheetData>
  <sheetProtection algorithmName="SHA-512" hashValue="xry2tGw58fO8LuXyJL51NfagLw2fKj4DukKQ6Je7WetiGPH0r4Btotv6RHhGnntFWbnBizljkdCH8RtIHlHjdA==" saltValue="A2Q+RsZTSN045QfgwoERdA==" spinCount="100000" sheet="1" objects="1" scenarios="1"/>
  <mergeCells count="3">
    <mergeCell ref="C6:H6"/>
    <mergeCell ref="C7:H7"/>
    <mergeCell ref="C8:H8"/>
  </mergeCells>
  <conditionalFormatting sqref="C3:D5 F3:F5">
    <cfRule type="cellIs" dxfId="543" priority="33" operator="equal">
      <formula>"Water footprint"</formula>
    </cfRule>
    <cfRule type="cellIs" dxfId="542" priority="34" operator="equal">
      <formula>"Ecological Footprint"</formula>
    </cfRule>
    <cfRule type="cellIs" dxfId="541" priority="35" operator="equal">
      <formula>"Carbon Footprint"</formula>
    </cfRule>
  </conditionalFormatting>
  <conditionalFormatting sqref="F3:F5">
    <cfRule type="cellIs" dxfId="540" priority="31" operator="equal">
      <formula>"For-profit"</formula>
    </cfRule>
    <cfRule type="cellIs" dxfId="539" priority="32" operator="equal">
      <formula>"Non-profit"</formula>
    </cfRule>
  </conditionalFormatting>
  <conditionalFormatting sqref="I3:K5">
    <cfRule type="cellIs" dxfId="538" priority="28" operator="equal">
      <formula>"Water footprint"</formula>
    </cfRule>
    <cfRule type="cellIs" dxfId="537" priority="29" operator="equal">
      <formula>"Ecological Footprint"</formula>
    </cfRule>
    <cfRule type="cellIs" dxfId="536" priority="30" operator="equal">
      <formula>"Carbon Footprint"</formula>
    </cfRule>
  </conditionalFormatting>
  <conditionalFormatting sqref="E3 E5">
    <cfRule type="cellIs" dxfId="535" priority="25" operator="equal">
      <formula>"Water footprint"</formula>
    </cfRule>
    <cfRule type="cellIs" dxfId="534" priority="26" operator="equal">
      <formula>"Ecological Footprint"</formula>
    </cfRule>
    <cfRule type="cellIs" dxfId="533" priority="27" operator="equal">
      <formula>"Carbon Footprint"</formula>
    </cfRule>
  </conditionalFormatting>
  <conditionalFormatting sqref="E3 E5">
    <cfRule type="cellIs" dxfId="532" priority="23" operator="equal">
      <formula>"For-profit"</formula>
    </cfRule>
    <cfRule type="cellIs" dxfId="531" priority="24" operator="equal">
      <formula>"Non-profit"</formula>
    </cfRule>
  </conditionalFormatting>
  <conditionalFormatting sqref="J3:K5">
    <cfRule type="cellIs" dxfId="530" priority="20" operator="equal">
      <formula>"No?"</formula>
    </cfRule>
    <cfRule type="cellIs" dxfId="529" priority="21" operator="equal">
      <formula>"No"</formula>
    </cfRule>
    <cfRule type="cellIs" dxfId="528" priority="22" operator="equal">
      <formula>"Yes"</formula>
    </cfRule>
  </conditionalFormatting>
  <conditionalFormatting sqref="E4">
    <cfRule type="cellIs" dxfId="527" priority="17" operator="equal">
      <formula>"Water footprint"</formula>
    </cfRule>
    <cfRule type="cellIs" dxfId="526" priority="18" operator="equal">
      <formula>"Ecological Footprint"</formula>
    </cfRule>
    <cfRule type="cellIs" dxfId="525" priority="19" operator="equal">
      <formula>"Carbon Footprint"</formula>
    </cfRule>
  </conditionalFormatting>
  <conditionalFormatting sqref="C9:D9 F9">
    <cfRule type="cellIs" dxfId="524" priority="14" operator="equal">
      <formula>"Water footprint"</formula>
    </cfRule>
    <cfRule type="cellIs" dxfId="523" priority="15" operator="equal">
      <formula>"Ecological Footprint"</formula>
    </cfRule>
    <cfRule type="cellIs" dxfId="522" priority="16" operator="equal">
      <formula>"Carbon Footprint"</formula>
    </cfRule>
  </conditionalFormatting>
  <conditionalFormatting sqref="F9">
    <cfRule type="cellIs" dxfId="521" priority="12" operator="equal">
      <formula>"For-profit"</formula>
    </cfRule>
    <cfRule type="cellIs" dxfId="520" priority="13" operator="equal">
      <formula>"Non-profit"</formula>
    </cfRule>
  </conditionalFormatting>
  <conditionalFormatting sqref="I9:K9">
    <cfRule type="cellIs" dxfId="519" priority="9" operator="equal">
      <formula>"Water footprint"</formula>
    </cfRule>
    <cfRule type="cellIs" dxfId="518" priority="10" operator="equal">
      <formula>"Ecological Footprint"</formula>
    </cfRule>
    <cfRule type="cellIs" dxfId="517" priority="11" operator="equal">
      <formula>"Carbon Footprint"</formula>
    </cfRule>
  </conditionalFormatting>
  <conditionalFormatting sqref="E9">
    <cfRule type="cellIs" dxfId="516" priority="6" operator="equal">
      <formula>"Water footprint"</formula>
    </cfRule>
    <cfRule type="cellIs" dxfId="515" priority="7" operator="equal">
      <formula>"Ecological Footprint"</formula>
    </cfRule>
    <cfRule type="cellIs" dxfId="514" priority="8" operator="equal">
      <formula>"Carbon Footprint"</formula>
    </cfRule>
  </conditionalFormatting>
  <conditionalFormatting sqref="E9">
    <cfRule type="cellIs" dxfId="513" priority="4" operator="equal">
      <formula>"For-profit"</formula>
    </cfRule>
    <cfRule type="cellIs" dxfId="512" priority="5" operator="equal">
      <formula>"Non-profit"</formula>
    </cfRule>
  </conditionalFormatting>
  <conditionalFormatting sqref="J9:K9">
    <cfRule type="cellIs" dxfId="511" priority="1" operator="equal">
      <formula>"No?"</formula>
    </cfRule>
    <cfRule type="cellIs" dxfId="510" priority="2" operator="equal">
      <formula>"No"</formula>
    </cfRule>
    <cfRule type="cellIs" dxfId="509" priority="3" operator="equal">
      <formula>"Yes"</formula>
    </cfRule>
  </conditionalFormatting>
  <pageMargins left="0.7" right="0.7" top="0.78740157499999996" bottom="0.78740157499999996" header="0.3" footer="0.3"/>
  <pageSetup paperSize="9" scale="55" fitToHeight="0" orientation="landscape"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AB3DA-F60B-42D7-89B2-76AD2C278B5C}">
  <sheetPr codeName="Tabelle10">
    <tabColor theme="8"/>
    <pageSetUpPr fitToPage="1"/>
  </sheetPr>
  <dimension ref="A1:S182"/>
  <sheetViews>
    <sheetView showGridLines="0" zoomScale="80" zoomScaleNormal="80" workbookViewId="0">
      <pane xSplit="3" ySplit="7" topLeftCell="D8" activePane="bottomRight" state="frozen"/>
      <selection pane="topRight" activeCell="D1" sqref="D1"/>
      <selection pane="bottomLeft" activeCell="A8" sqref="A8"/>
      <selection pane="bottomRight" activeCell="A2" sqref="A2"/>
    </sheetView>
  </sheetViews>
  <sheetFormatPr baseColWidth="10" defaultColWidth="11" defaultRowHeight="14.25"/>
  <cols>
    <col min="1" max="1" width="4.125" style="179" customWidth="1"/>
    <col min="2" max="2" width="29.125" style="262" customWidth="1"/>
    <col min="3" max="3" width="43.25" style="262" customWidth="1"/>
    <col min="4" max="4" width="32" style="262" customWidth="1"/>
    <col min="5" max="14" width="8" style="179" customWidth="1"/>
    <col min="15" max="16" width="11" style="262"/>
    <col min="17" max="17" width="13.625" style="262" customWidth="1"/>
    <col min="18" max="18" width="11" style="262"/>
    <col min="19" max="19" width="13.25" style="262" customWidth="1"/>
    <col min="20" max="16384" width="11" style="262"/>
  </cols>
  <sheetData>
    <row r="1" spans="1:19" s="582" customFormat="1" ht="20.100000000000001" customHeight="1">
      <c r="A1" s="27" t="str">
        <f>'0 - Overview thesis'!A1</f>
        <v>Master thesis "Benchmark analysis of personal (carbon) footprint calculators" by Friederike Tietze - TU Berlin - 2021</v>
      </c>
      <c r="B1" s="28"/>
      <c r="C1" s="28"/>
      <c r="D1" s="28"/>
      <c r="E1" s="28"/>
      <c r="F1" s="28"/>
      <c r="G1" s="28"/>
      <c r="H1" s="28"/>
      <c r="I1" s="28"/>
      <c r="J1" s="28"/>
      <c r="K1" s="28"/>
      <c r="L1" s="28"/>
      <c r="M1" s="28"/>
      <c r="N1" s="28"/>
      <c r="O1" s="28"/>
      <c r="P1" s="28"/>
      <c r="Q1" s="28"/>
      <c r="R1" s="28"/>
      <c r="S1" s="28"/>
    </row>
    <row r="2" spans="1:19" s="583" customFormat="1" ht="18">
      <c r="A2" s="16" t="s">
        <v>1420</v>
      </c>
      <c r="B2" s="16"/>
      <c r="C2" s="16"/>
      <c r="D2" s="16"/>
      <c r="E2" s="16"/>
      <c r="F2" s="16"/>
      <c r="G2" s="16"/>
      <c r="H2" s="16"/>
      <c r="I2" s="16"/>
      <c r="J2" s="16"/>
      <c r="K2" s="16"/>
      <c r="L2" s="16"/>
      <c r="M2" s="16"/>
      <c r="N2" s="16"/>
      <c r="O2" s="16"/>
      <c r="P2" s="16"/>
      <c r="Q2" s="16"/>
      <c r="R2" s="16"/>
      <c r="S2" s="16"/>
    </row>
    <row r="3" spans="1:19" s="574" customFormat="1" ht="8.1" customHeight="1">
      <c r="A3" s="121"/>
      <c r="B3" s="121"/>
      <c r="C3" s="122"/>
      <c r="D3" s="121"/>
      <c r="E3" s="121"/>
      <c r="F3" s="121"/>
      <c r="G3" s="121"/>
      <c r="H3" s="121"/>
      <c r="I3" s="121"/>
      <c r="J3" s="121"/>
      <c r="K3" s="121"/>
      <c r="L3" s="121"/>
      <c r="M3" s="121"/>
      <c r="N3" s="121"/>
      <c r="O3" s="121"/>
      <c r="P3" s="121"/>
      <c r="Q3" s="121"/>
      <c r="R3" s="121"/>
      <c r="S3" s="121"/>
    </row>
    <row r="4" spans="1:19" s="584" customFormat="1">
      <c r="A4" s="466" t="s">
        <v>1441</v>
      </c>
      <c r="B4" s="466"/>
      <c r="C4" s="466"/>
      <c r="D4" s="466"/>
      <c r="E4" s="467"/>
      <c r="F4" s="467"/>
      <c r="G4" s="467"/>
      <c r="H4" s="468"/>
      <c r="I4" s="467"/>
      <c r="J4" s="467"/>
      <c r="K4" s="467"/>
      <c r="L4" s="467"/>
      <c r="M4" s="467"/>
      <c r="N4" s="467"/>
      <c r="O4" s="467"/>
      <c r="P4" s="467"/>
      <c r="Q4" s="467"/>
      <c r="R4" s="467"/>
      <c r="S4" s="467"/>
    </row>
    <row r="5" spans="1:19" s="574" customFormat="1" ht="8.1" customHeight="1">
      <c r="A5" s="121"/>
      <c r="B5" s="121"/>
      <c r="C5" s="122"/>
      <c r="D5" s="121"/>
      <c r="E5" s="121"/>
      <c r="F5" s="121"/>
      <c r="G5" s="121"/>
      <c r="H5" s="121"/>
      <c r="I5" s="121"/>
      <c r="J5" s="121"/>
      <c r="K5" s="121"/>
      <c r="L5" s="121"/>
      <c r="M5" s="121"/>
      <c r="N5" s="121"/>
      <c r="O5" s="121"/>
      <c r="P5" s="121"/>
      <c r="Q5" s="121"/>
      <c r="R5" s="121"/>
      <c r="S5" s="121"/>
    </row>
    <row r="6" spans="1:19" s="574" customFormat="1" ht="13.5" customHeight="1">
      <c r="A6" s="121"/>
      <c r="B6" s="121"/>
      <c r="C6" s="122"/>
      <c r="D6" s="470" t="s">
        <v>918</v>
      </c>
      <c r="E6" s="469" t="s">
        <v>908</v>
      </c>
      <c r="F6" s="469" t="s">
        <v>909</v>
      </c>
      <c r="G6" s="469" t="s">
        <v>910</v>
      </c>
      <c r="H6" s="469" t="s">
        <v>911</v>
      </c>
      <c r="I6" s="469" t="s">
        <v>912</v>
      </c>
      <c r="J6" s="469" t="s">
        <v>913</v>
      </c>
      <c r="K6" s="469" t="s">
        <v>914</v>
      </c>
      <c r="L6" s="469" t="s">
        <v>915</v>
      </c>
      <c r="M6" s="469" t="s">
        <v>916</v>
      </c>
      <c r="N6" s="469" t="s">
        <v>917</v>
      </c>
      <c r="O6" s="121"/>
      <c r="P6" s="121"/>
      <c r="Q6" s="121"/>
      <c r="R6" s="121"/>
      <c r="S6" s="121"/>
    </row>
    <row r="7" spans="1:19" s="574" customFormat="1" ht="13.5" customHeight="1">
      <c r="A7" s="121"/>
      <c r="B7" s="121"/>
      <c r="C7" s="122"/>
      <c r="D7" s="632" t="s">
        <v>958</v>
      </c>
      <c r="E7" s="633" t="s">
        <v>1020</v>
      </c>
      <c r="F7" s="633" t="s">
        <v>1020</v>
      </c>
      <c r="G7" s="633" t="s">
        <v>1020</v>
      </c>
      <c r="H7" s="633" t="s">
        <v>1021</v>
      </c>
      <c r="I7" s="633" t="s">
        <v>1022</v>
      </c>
      <c r="J7" s="633" t="s">
        <v>1020</v>
      </c>
      <c r="K7" s="633" t="s">
        <v>1022</v>
      </c>
      <c r="L7" s="633" t="s">
        <v>1021</v>
      </c>
      <c r="M7" s="633" t="s">
        <v>1020</v>
      </c>
      <c r="N7" s="633" t="s">
        <v>1020</v>
      </c>
      <c r="O7" s="121"/>
      <c r="P7" s="469" t="s">
        <v>1026</v>
      </c>
      <c r="Q7" s="469" t="s">
        <v>1028</v>
      </c>
      <c r="R7" s="469" t="s">
        <v>949</v>
      </c>
      <c r="S7" s="469" t="s">
        <v>1027</v>
      </c>
    </row>
    <row r="8" spans="1:19" ht="28.5">
      <c r="A8" s="12">
        <f>'3.4 - Preliminary Work Analysis'!A11</f>
        <v>1</v>
      </c>
      <c r="B8" s="9" t="str">
        <f>'3.4 - Preliminary Work Analysis'!B11</f>
        <v>What is the purpose of footprint calculators?</v>
      </c>
      <c r="C8" s="34"/>
      <c r="D8" s="34"/>
      <c r="E8" s="35"/>
      <c r="F8" s="35"/>
      <c r="G8" s="35"/>
      <c r="H8" s="35"/>
      <c r="I8" s="35"/>
      <c r="J8" s="35"/>
      <c r="K8" s="35"/>
      <c r="L8" s="35"/>
      <c r="M8" s="35"/>
      <c r="N8" s="35"/>
      <c r="O8" s="36"/>
      <c r="P8" s="36"/>
      <c r="Q8" s="36"/>
      <c r="R8" s="36"/>
      <c r="S8" s="36"/>
    </row>
    <row r="9" spans="1:19">
      <c r="A9" s="3"/>
      <c r="B9" s="34"/>
      <c r="C9" s="36" t="s">
        <v>108</v>
      </c>
      <c r="D9" s="36"/>
      <c r="E9" s="35" t="s">
        <v>111</v>
      </c>
      <c r="F9" s="35"/>
      <c r="G9" s="35"/>
      <c r="H9" s="35"/>
      <c r="I9" s="35" t="s">
        <v>111</v>
      </c>
      <c r="J9" s="35"/>
      <c r="K9" s="35"/>
      <c r="L9" s="35"/>
      <c r="M9" s="35" t="s">
        <v>111</v>
      </c>
      <c r="N9" s="35"/>
      <c r="O9" s="36"/>
      <c r="P9" s="36">
        <f>COUNTA(E9:N9)</f>
        <v>3</v>
      </c>
      <c r="Q9" s="37">
        <f t="shared" ref="Q9:Q18" si="0">P9/$P$19</f>
        <v>8.5714285714285715E-2</v>
      </c>
      <c r="R9" s="36">
        <f>COUNTA(E9:N9)</f>
        <v>3</v>
      </c>
      <c r="S9" s="37">
        <f>R9/$R$19</f>
        <v>0.3</v>
      </c>
    </row>
    <row r="10" spans="1:19">
      <c r="A10" s="3"/>
      <c r="B10" s="34"/>
      <c r="C10" s="36" t="s">
        <v>109</v>
      </c>
      <c r="D10" s="36"/>
      <c r="E10" s="35" t="s">
        <v>111</v>
      </c>
      <c r="F10" s="35" t="s">
        <v>111</v>
      </c>
      <c r="G10" s="35" t="s">
        <v>111</v>
      </c>
      <c r="H10" s="35" t="s">
        <v>111</v>
      </c>
      <c r="I10" s="35" t="s">
        <v>111</v>
      </c>
      <c r="J10" s="35"/>
      <c r="K10" s="35" t="s">
        <v>111</v>
      </c>
      <c r="L10" s="35" t="s">
        <v>111</v>
      </c>
      <c r="M10" s="35" t="s">
        <v>111</v>
      </c>
      <c r="N10" s="35" t="s">
        <v>111</v>
      </c>
      <c r="O10" s="36"/>
      <c r="P10" s="36">
        <f t="shared" ref="P10:P18" si="1">COUNTA(E10:N10)</f>
        <v>9</v>
      </c>
      <c r="Q10" s="37">
        <f t="shared" si="0"/>
        <v>0.25714285714285712</v>
      </c>
      <c r="R10" s="36">
        <f>COUNTA(E10:N10)</f>
        <v>9</v>
      </c>
      <c r="S10" s="37">
        <f t="shared" ref="S10:S18" si="2">R10/$R$19</f>
        <v>0.9</v>
      </c>
    </row>
    <row r="11" spans="1:19">
      <c r="A11" s="3"/>
      <c r="B11" s="34"/>
      <c r="C11" s="36" t="s">
        <v>110</v>
      </c>
      <c r="D11" s="36"/>
      <c r="E11" s="35" t="s">
        <v>111</v>
      </c>
      <c r="F11" s="35" t="s">
        <v>111</v>
      </c>
      <c r="G11" s="35"/>
      <c r="H11" s="35"/>
      <c r="I11" s="35" t="s">
        <v>111</v>
      </c>
      <c r="J11" s="35"/>
      <c r="K11" s="35" t="s">
        <v>111</v>
      </c>
      <c r="L11" s="35"/>
      <c r="M11" s="35"/>
      <c r="N11" s="35"/>
      <c r="O11" s="36"/>
      <c r="P11" s="36">
        <f t="shared" si="1"/>
        <v>4</v>
      </c>
      <c r="Q11" s="37">
        <f t="shared" si="0"/>
        <v>0.11428571428571428</v>
      </c>
      <c r="R11" s="36">
        <f t="shared" ref="R11:R18" si="3">COUNTA(E11:N11)</f>
        <v>4</v>
      </c>
      <c r="S11" s="37">
        <f t="shared" si="2"/>
        <v>0.4</v>
      </c>
    </row>
    <row r="12" spans="1:19">
      <c r="A12" s="3"/>
      <c r="B12" s="34"/>
      <c r="C12" s="36" t="s">
        <v>107</v>
      </c>
      <c r="D12" s="36"/>
      <c r="E12" s="35" t="s">
        <v>111</v>
      </c>
      <c r="F12" s="35"/>
      <c r="G12" s="35"/>
      <c r="H12" s="35"/>
      <c r="I12" s="35" t="s">
        <v>111</v>
      </c>
      <c r="J12" s="35"/>
      <c r="K12" s="35" t="s">
        <v>111</v>
      </c>
      <c r="L12" s="35" t="s">
        <v>111</v>
      </c>
      <c r="M12" s="35"/>
      <c r="N12" s="35"/>
      <c r="O12" s="36"/>
      <c r="P12" s="36">
        <f t="shared" si="1"/>
        <v>4</v>
      </c>
      <c r="Q12" s="37">
        <f t="shared" si="0"/>
        <v>0.11428571428571428</v>
      </c>
      <c r="R12" s="36">
        <f t="shared" si="3"/>
        <v>4</v>
      </c>
      <c r="S12" s="37">
        <f t="shared" si="2"/>
        <v>0.4</v>
      </c>
    </row>
    <row r="13" spans="1:19">
      <c r="A13" s="3"/>
      <c r="B13" s="34"/>
      <c r="C13" s="36" t="s">
        <v>112</v>
      </c>
      <c r="D13" s="36"/>
      <c r="E13" s="35"/>
      <c r="F13" s="35" t="s">
        <v>111</v>
      </c>
      <c r="G13" s="35"/>
      <c r="H13" s="35"/>
      <c r="I13" s="35"/>
      <c r="J13" s="35"/>
      <c r="K13" s="35"/>
      <c r="L13" s="35"/>
      <c r="M13" s="35" t="s">
        <v>111</v>
      </c>
      <c r="N13" s="35"/>
      <c r="O13" s="36"/>
      <c r="P13" s="36">
        <f t="shared" si="1"/>
        <v>2</v>
      </c>
      <c r="Q13" s="37">
        <f t="shared" si="0"/>
        <v>5.7142857142857141E-2</v>
      </c>
      <c r="R13" s="36">
        <f t="shared" si="3"/>
        <v>2</v>
      </c>
      <c r="S13" s="37">
        <f t="shared" si="2"/>
        <v>0.2</v>
      </c>
    </row>
    <row r="14" spans="1:19">
      <c r="A14" s="3"/>
      <c r="B14" s="34"/>
      <c r="C14" s="36" t="s">
        <v>113</v>
      </c>
      <c r="D14" s="36"/>
      <c r="E14" s="35"/>
      <c r="F14" s="35"/>
      <c r="G14" s="35" t="s">
        <v>111</v>
      </c>
      <c r="H14" s="35"/>
      <c r="I14" s="35"/>
      <c r="J14" s="35"/>
      <c r="K14" s="35"/>
      <c r="L14" s="35"/>
      <c r="M14" s="35"/>
      <c r="N14" s="35"/>
      <c r="O14" s="36"/>
      <c r="P14" s="36">
        <f t="shared" si="1"/>
        <v>1</v>
      </c>
      <c r="Q14" s="37">
        <f t="shared" si="0"/>
        <v>2.8571428571428571E-2</v>
      </c>
      <c r="R14" s="36">
        <f t="shared" si="3"/>
        <v>1</v>
      </c>
      <c r="S14" s="37">
        <f t="shared" si="2"/>
        <v>0.1</v>
      </c>
    </row>
    <row r="15" spans="1:19">
      <c r="A15" s="3"/>
      <c r="B15" s="34"/>
      <c r="C15" s="36" t="s">
        <v>100</v>
      </c>
      <c r="D15" s="36"/>
      <c r="E15" s="35"/>
      <c r="F15" s="35"/>
      <c r="G15" s="35" t="s">
        <v>111</v>
      </c>
      <c r="H15" s="35" t="s">
        <v>111</v>
      </c>
      <c r="I15" s="35" t="s">
        <v>111</v>
      </c>
      <c r="J15" s="35" t="s">
        <v>111</v>
      </c>
      <c r="K15" s="35" t="s">
        <v>111</v>
      </c>
      <c r="L15" s="35" t="s">
        <v>111</v>
      </c>
      <c r="M15" s="35" t="s">
        <v>111</v>
      </c>
      <c r="N15" s="35" t="s">
        <v>111</v>
      </c>
      <c r="O15" s="36"/>
      <c r="P15" s="36">
        <f t="shared" si="1"/>
        <v>8</v>
      </c>
      <c r="Q15" s="37">
        <f t="shared" si="0"/>
        <v>0.22857142857142856</v>
      </c>
      <c r="R15" s="36">
        <f t="shared" si="3"/>
        <v>8</v>
      </c>
      <c r="S15" s="37">
        <f t="shared" si="2"/>
        <v>0.8</v>
      </c>
    </row>
    <row r="16" spans="1:19">
      <c r="A16" s="3"/>
      <c r="B16" s="34"/>
      <c r="C16" s="36" t="s">
        <v>114</v>
      </c>
      <c r="D16" s="36"/>
      <c r="E16" s="35"/>
      <c r="F16" s="35"/>
      <c r="G16" s="35" t="s">
        <v>111</v>
      </c>
      <c r="H16" s="35"/>
      <c r="I16" s="35"/>
      <c r="J16" s="35"/>
      <c r="K16" s="35"/>
      <c r="L16" s="35"/>
      <c r="M16" s="35"/>
      <c r="N16" s="35"/>
      <c r="O16" s="36"/>
      <c r="P16" s="36">
        <f t="shared" si="1"/>
        <v>1</v>
      </c>
      <c r="Q16" s="37">
        <f t="shared" si="0"/>
        <v>2.8571428571428571E-2</v>
      </c>
      <c r="R16" s="36">
        <f t="shared" si="3"/>
        <v>1</v>
      </c>
      <c r="S16" s="37">
        <f t="shared" si="2"/>
        <v>0.1</v>
      </c>
    </row>
    <row r="17" spans="1:19">
      <c r="A17" s="3"/>
      <c r="B17" s="34"/>
      <c r="C17" s="38" t="s">
        <v>115</v>
      </c>
      <c r="D17" s="38"/>
      <c r="E17" s="35"/>
      <c r="F17" s="35"/>
      <c r="G17" s="35"/>
      <c r="H17" s="35" t="s">
        <v>111</v>
      </c>
      <c r="I17" s="35"/>
      <c r="J17" s="35"/>
      <c r="K17" s="35"/>
      <c r="L17" s="35" t="s">
        <v>111</v>
      </c>
      <c r="M17" s="35"/>
      <c r="N17" s="35"/>
      <c r="O17" s="36"/>
      <c r="P17" s="36">
        <f t="shared" si="1"/>
        <v>2</v>
      </c>
      <c r="Q17" s="37">
        <f t="shared" si="0"/>
        <v>5.7142857142857141E-2</v>
      </c>
      <c r="R17" s="36">
        <f t="shared" si="3"/>
        <v>2</v>
      </c>
      <c r="S17" s="37">
        <f t="shared" si="2"/>
        <v>0.2</v>
      </c>
    </row>
    <row r="18" spans="1:19">
      <c r="A18" s="3"/>
      <c r="B18" s="34"/>
      <c r="C18" s="36" t="s">
        <v>116</v>
      </c>
      <c r="D18" s="36"/>
      <c r="E18" s="35"/>
      <c r="F18" s="35"/>
      <c r="G18" s="35"/>
      <c r="H18" s="35"/>
      <c r="I18" s="35"/>
      <c r="J18" s="35"/>
      <c r="K18" s="35"/>
      <c r="L18" s="35" t="s">
        <v>111</v>
      </c>
      <c r="M18" s="35"/>
      <c r="N18" s="35"/>
      <c r="O18" s="36"/>
      <c r="P18" s="36">
        <f t="shared" si="1"/>
        <v>1</v>
      </c>
      <c r="Q18" s="39">
        <f t="shared" si="0"/>
        <v>2.8571428571428571E-2</v>
      </c>
      <c r="R18" s="36">
        <f t="shared" si="3"/>
        <v>1</v>
      </c>
      <c r="S18" s="37">
        <f t="shared" si="2"/>
        <v>0.1</v>
      </c>
    </row>
    <row r="19" spans="1:19">
      <c r="A19" s="3"/>
      <c r="B19" s="34"/>
      <c r="C19" s="9"/>
      <c r="D19" s="9"/>
      <c r="E19" s="40"/>
      <c r="F19" s="40"/>
      <c r="G19" s="40"/>
      <c r="H19" s="40"/>
      <c r="I19" s="40"/>
      <c r="J19" s="40"/>
      <c r="K19" s="40"/>
      <c r="L19" s="40"/>
      <c r="M19" s="40"/>
      <c r="N19" s="40"/>
      <c r="O19" s="36" t="s">
        <v>117</v>
      </c>
      <c r="P19" s="36">
        <f>SUM(P9:P18)</f>
        <v>35</v>
      </c>
      <c r="Q19" s="39"/>
      <c r="R19" s="36">
        <v>10</v>
      </c>
      <c r="S19" s="36"/>
    </row>
    <row r="20" spans="1:19">
      <c r="A20" s="8"/>
      <c r="B20" s="32"/>
      <c r="C20" s="33"/>
      <c r="D20" s="33"/>
      <c r="E20" s="8"/>
      <c r="F20" s="8"/>
      <c r="G20" s="8"/>
      <c r="H20" s="8"/>
      <c r="I20" s="8"/>
      <c r="J20" s="8"/>
      <c r="K20" s="8"/>
      <c r="L20" s="8"/>
      <c r="M20" s="8"/>
      <c r="N20" s="8"/>
      <c r="O20" s="32"/>
      <c r="P20" s="32"/>
      <c r="Q20" s="32"/>
      <c r="R20" s="32"/>
      <c r="S20" s="32"/>
    </row>
    <row r="21" spans="1:19" ht="28.5">
      <c r="A21" s="13">
        <f>'3.4 - Preliminary Work Analysis'!A12</f>
        <v>2</v>
      </c>
      <c r="B21" s="7" t="str">
        <f>'3.4 - Preliminary Work Analysis'!B12</f>
        <v>What are the main criteria of a footprint calculator?</v>
      </c>
      <c r="C21" s="41"/>
      <c r="D21" s="41"/>
      <c r="E21" s="42"/>
      <c r="F21" s="42"/>
      <c r="G21" s="42"/>
      <c r="H21" s="42"/>
      <c r="I21" s="42"/>
      <c r="J21" s="42"/>
      <c r="K21" s="42"/>
      <c r="L21" s="42"/>
      <c r="M21" s="42"/>
      <c r="N21" s="42"/>
      <c r="O21" s="43"/>
      <c r="P21" s="43"/>
      <c r="Q21" s="44"/>
      <c r="R21" s="43"/>
      <c r="S21" s="43"/>
    </row>
    <row r="22" spans="1:19">
      <c r="A22" s="4"/>
      <c r="B22" s="41"/>
      <c r="C22" s="45" t="s">
        <v>124</v>
      </c>
      <c r="D22" s="45"/>
      <c r="E22" s="42" t="s">
        <v>111</v>
      </c>
      <c r="F22" s="42" t="s">
        <v>111</v>
      </c>
      <c r="G22" s="42"/>
      <c r="H22" s="42"/>
      <c r="I22" s="42" t="s">
        <v>111</v>
      </c>
      <c r="J22" s="42" t="s">
        <v>111</v>
      </c>
      <c r="K22" s="42" t="s">
        <v>111</v>
      </c>
      <c r="L22" s="42" t="s">
        <v>111</v>
      </c>
      <c r="M22" s="42" t="s">
        <v>111</v>
      </c>
      <c r="N22" s="42"/>
      <c r="O22" s="43"/>
      <c r="P22" s="43">
        <f t="shared" ref="P22:P31" si="4">COUNTA(E22:N22)</f>
        <v>7</v>
      </c>
      <c r="Q22" s="44">
        <f>P22/$P$32</f>
        <v>0.23333333333333334</v>
      </c>
      <c r="R22" s="43">
        <f>COUNTA(E22:N22)</f>
        <v>7</v>
      </c>
      <c r="S22" s="44">
        <f t="shared" ref="S22:S31" si="5">R22/$R$32</f>
        <v>0.7</v>
      </c>
    </row>
    <row r="23" spans="1:19">
      <c r="A23" s="4"/>
      <c r="B23" s="41"/>
      <c r="C23" s="45" t="s">
        <v>125</v>
      </c>
      <c r="D23" s="45"/>
      <c r="E23" s="42" t="s">
        <v>111</v>
      </c>
      <c r="F23" s="42" t="s">
        <v>111</v>
      </c>
      <c r="G23" s="42" t="s">
        <v>111</v>
      </c>
      <c r="H23" s="42" t="s">
        <v>111</v>
      </c>
      <c r="I23" s="42" t="s">
        <v>111</v>
      </c>
      <c r="J23" s="42" t="s">
        <v>111</v>
      </c>
      <c r="K23" s="42" t="s">
        <v>111</v>
      </c>
      <c r="L23" s="42" t="s">
        <v>111</v>
      </c>
      <c r="M23" s="42" t="s">
        <v>111</v>
      </c>
      <c r="N23" s="42" t="s">
        <v>111</v>
      </c>
      <c r="O23" s="43"/>
      <c r="P23" s="43">
        <f t="shared" si="4"/>
        <v>10</v>
      </c>
      <c r="Q23" s="44">
        <f t="shared" ref="Q23:Q30" si="6">P23/$P$32</f>
        <v>0.33333333333333331</v>
      </c>
      <c r="R23" s="43">
        <f t="shared" ref="R23:R31" si="7">COUNTA(E23:N23)</f>
        <v>10</v>
      </c>
      <c r="S23" s="44">
        <f t="shared" si="5"/>
        <v>1</v>
      </c>
    </row>
    <row r="24" spans="1:19">
      <c r="A24" s="4"/>
      <c r="B24" s="41"/>
      <c r="C24" s="45" t="s">
        <v>12</v>
      </c>
      <c r="D24" s="45"/>
      <c r="E24" s="42"/>
      <c r="F24" s="42" t="s">
        <v>111</v>
      </c>
      <c r="G24" s="42"/>
      <c r="H24" s="42"/>
      <c r="I24" s="42"/>
      <c r="J24" s="42"/>
      <c r="K24" s="42"/>
      <c r="L24" s="42"/>
      <c r="M24" s="42"/>
      <c r="N24" s="42"/>
      <c r="O24" s="43"/>
      <c r="P24" s="43">
        <f t="shared" si="4"/>
        <v>1</v>
      </c>
      <c r="Q24" s="44">
        <f t="shared" si="6"/>
        <v>3.3333333333333333E-2</v>
      </c>
      <c r="R24" s="43">
        <f t="shared" si="7"/>
        <v>1</v>
      </c>
      <c r="S24" s="44">
        <f t="shared" si="5"/>
        <v>0.1</v>
      </c>
    </row>
    <row r="25" spans="1:19">
      <c r="A25" s="4"/>
      <c r="B25" s="41"/>
      <c r="C25" s="45" t="s">
        <v>127</v>
      </c>
      <c r="D25" s="45"/>
      <c r="E25" s="42"/>
      <c r="F25" s="42" t="s">
        <v>111</v>
      </c>
      <c r="G25" s="42" t="s">
        <v>111</v>
      </c>
      <c r="H25" s="42"/>
      <c r="I25" s="42"/>
      <c r="J25" s="42" t="s">
        <v>111</v>
      </c>
      <c r="K25" s="42"/>
      <c r="L25" s="42" t="s">
        <v>111</v>
      </c>
      <c r="M25" s="42"/>
      <c r="N25" s="42"/>
      <c r="O25" s="43"/>
      <c r="P25" s="43">
        <f t="shared" si="4"/>
        <v>4</v>
      </c>
      <c r="Q25" s="44">
        <f t="shared" si="6"/>
        <v>0.13333333333333333</v>
      </c>
      <c r="R25" s="43">
        <f t="shared" si="7"/>
        <v>4</v>
      </c>
      <c r="S25" s="44">
        <f t="shared" si="5"/>
        <v>0.4</v>
      </c>
    </row>
    <row r="26" spans="1:19">
      <c r="A26" s="4"/>
      <c r="B26" s="41"/>
      <c r="C26" s="45" t="s">
        <v>126</v>
      </c>
      <c r="D26" s="45"/>
      <c r="E26" s="42"/>
      <c r="F26" s="42" t="s">
        <v>111</v>
      </c>
      <c r="G26" s="42"/>
      <c r="H26" s="42" t="s">
        <v>111</v>
      </c>
      <c r="I26" s="42"/>
      <c r="J26" s="42"/>
      <c r="K26" s="42" t="s">
        <v>111</v>
      </c>
      <c r="L26" s="42" t="s">
        <v>111</v>
      </c>
      <c r="M26" s="42" t="s">
        <v>111</v>
      </c>
      <c r="N26" s="42"/>
      <c r="O26" s="43"/>
      <c r="P26" s="43">
        <f t="shared" si="4"/>
        <v>5</v>
      </c>
      <c r="Q26" s="44">
        <f t="shared" si="6"/>
        <v>0.16666666666666666</v>
      </c>
      <c r="R26" s="43">
        <f t="shared" si="7"/>
        <v>5</v>
      </c>
      <c r="S26" s="44">
        <f t="shared" si="5"/>
        <v>0.5</v>
      </c>
    </row>
    <row r="27" spans="1:19">
      <c r="A27" s="4"/>
      <c r="B27" s="41"/>
      <c r="C27" s="45" t="s">
        <v>128</v>
      </c>
      <c r="D27" s="45"/>
      <c r="E27" s="42"/>
      <c r="F27" s="42"/>
      <c r="G27" s="42" t="s">
        <v>111</v>
      </c>
      <c r="H27" s="42"/>
      <c r="I27" s="42"/>
      <c r="J27" s="42" t="s">
        <v>111</v>
      </c>
      <c r="K27" s="42"/>
      <c r="L27" s="42" t="s">
        <v>111</v>
      </c>
      <c r="M27" s="42" t="s">
        <v>111</v>
      </c>
      <c r="N27" s="42"/>
      <c r="O27" s="43"/>
      <c r="P27" s="43">
        <f t="shared" si="4"/>
        <v>4</v>
      </c>
      <c r="Q27" s="44">
        <f t="shared" si="6"/>
        <v>0.13333333333333333</v>
      </c>
      <c r="R27" s="43">
        <f t="shared" si="7"/>
        <v>4</v>
      </c>
      <c r="S27" s="44">
        <f t="shared" si="5"/>
        <v>0.4</v>
      </c>
    </row>
    <row r="28" spans="1:19">
      <c r="A28" s="4"/>
      <c r="B28" s="41"/>
      <c r="C28" s="45" t="s">
        <v>129</v>
      </c>
      <c r="D28" s="45"/>
      <c r="E28" s="42"/>
      <c r="F28" s="42"/>
      <c r="G28" s="42" t="s">
        <v>111</v>
      </c>
      <c r="H28" s="42"/>
      <c r="I28" s="42"/>
      <c r="J28" s="42"/>
      <c r="K28" s="42" t="s">
        <v>111</v>
      </c>
      <c r="L28" s="42"/>
      <c r="M28" s="42"/>
      <c r="N28" s="42" t="s">
        <v>111</v>
      </c>
      <c r="O28" s="43"/>
      <c r="P28" s="43">
        <f t="shared" si="4"/>
        <v>3</v>
      </c>
      <c r="Q28" s="44">
        <f t="shared" si="6"/>
        <v>0.1</v>
      </c>
      <c r="R28" s="43">
        <f t="shared" si="7"/>
        <v>3</v>
      </c>
      <c r="S28" s="44">
        <f t="shared" si="5"/>
        <v>0.3</v>
      </c>
    </row>
    <row r="29" spans="1:19">
      <c r="A29" s="4"/>
      <c r="B29" s="41"/>
      <c r="C29" s="45" t="s">
        <v>130</v>
      </c>
      <c r="D29" s="45"/>
      <c r="E29" s="42"/>
      <c r="F29" s="42"/>
      <c r="G29" s="42"/>
      <c r="H29" s="42"/>
      <c r="I29" s="42"/>
      <c r="J29" s="42"/>
      <c r="K29" s="42" t="s">
        <v>111</v>
      </c>
      <c r="L29" s="42"/>
      <c r="M29" s="42"/>
      <c r="N29" s="42"/>
      <c r="O29" s="43"/>
      <c r="P29" s="43">
        <f t="shared" si="4"/>
        <v>1</v>
      </c>
      <c r="Q29" s="44">
        <f t="shared" si="6"/>
        <v>3.3333333333333333E-2</v>
      </c>
      <c r="R29" s="43">
        <f t="shared" si="7"/>
        <v>1</v>
      </c>
      <c r="S29" s="44">
        <f t="shared" si="5"/>
        <v>0.1</v>
      </c>
    </row>
    <row r="30" spans="1:19">
      <c r="A30" s="4"/>
      <c r="B30" s="41"/>
      <c r="C30" s="45" t="s">
        <v>133</v>
      </c>
      <c r="D30" s="45"/>
      <c r="E30" s="42"/>
      <c r="F30" s="42"/>
      <c r="G30" s="42"/>
      <c r="H30" s="42"/>
      <c r="I30" s="42"/>
      <c r="J30" s="42"/>
      <c r="K30" s="42"/>
      <c r="L30" s="42" t="s">
        <v>111</v>
      </c>
      <c r="M30" s="42"/>
      <c r="N30" s="42"/>
      <c r="O30" s="43"/>
      <c r="P30" s="43">
        <f t="shared" si="4"/>
        <v>1</v>
      </c>
      <c r="Q30" s="44">
        <f t="shared" si="6"/>
        <v>3.3333333333333333E-2</v>
      </c>
      <c r="R30" s="43">
        <f t="shared" si="7"/>
        <v>1</v>
      </c>
      <c r="S30" s="44">
        <f t="shared" si="5"/>
        <v>0.1</v>
      </c>
    </row>
    <row r="31" spans="1:19">
      <c r="A31" s="4"/>
      <c r="B31" s="41"/>
      <c r="C31" s="45" t="s">
        <v>134</v>
      </c>
      <c r="D31" s="45"/>
      <c r="E31" s="42"/>
      <c r="F31" s="42"/>
      <c r="G31" s="42"/>
      <c r="H31" s="42"/>
      <c r="I31" s="42"/>
      <c r="J31" s="42"/>
      <c r="K31" s="42"/>
      <c r="L31" s="42" t="s">
        <v>111</v>
      </c>
      <c r="M31" s="42"/>
      <c r="N31" s="42"/>
      <c r="O31" s="43"/>
      <c r="P31" s="43">
        <f t="shared" si="4"/>
        <v>1</v>
      </c>
      <c r="Q31" s="44">
        <f>P31/$P$32</f>
        <v>3.3333333333333333E-2</v>
      </c>
      <c r="R31" s="43">
        <f t="shared" si="7"/>
        <v>1</v>
      </c>
      <c r="S31" s="44">
        <f t="shared" si="5"/>
        <v>0.1</v>
      </c>
    </row>
    <row r="32" spans="1:19">
      <c r="A32" s="4"/>
      <c r="B32" s="41"/>
      <c r="C32" s="46"/>
      <c r="D32" s="46"/>
      <c r="E32" s="47"/>
      <c r="F32" s="47"/>
      <c r="G32" s="47"/>
      <c r="H32" s="47"/>
      <c r="I32" s="47"/>
      <c r="J32" s="47"/>
      <c r="K32" s="47"/>
      <c r="L32" s="47"/>
      <c r="M32" s="47"/>
      <c r="N32" s="47"/>
      <c r="O32" s="43" t="s">
        <v>117</v>
      </c>
      <c r="P32" s="43">
        <f>SUM(P23:P31)</f>
        <v>30</v>
      </c>
      <c r="Q32" s="43"/>
      <c r="R32" s="43">
        <v>10</v>
      </c>
      <c r="S32" s="44"/>
    </row>
    <row r="33" spans="1:19">
      <c r="A33" s="8"/>
      <c r="B33" s="32"/>
      <c r="C33" s="33"/>
      <c r="D33" s="33"/>
      <c r="E33" s="8"/>
      <c r="F33" s="8"/>
      <c r="G33" s="8"/>
      <c r="H33" s="8"/>
      <c r="I33" s="8"/>
      <c r="J33" s="8"/>
      <c r="K33" s="8"/>
      <c r="L33" s="8"/>
      <c r="M33" s="8"/>
      <c r="N33" s="8"/>
      <c r="O33" s="32"/>
      <c r="P33" s="32"/>
      <c r="Q33" s="32"/>
      <c r="R33" s="32"/>
      <c r="S33" s="32"/>
    </row>
    <row r="34" spans="1:19" ht="28.5">
      <c r="A34" s="14" t="str">
        <f>'3.4 - Preliminary Work Analysis'!A14</f>
        <v>3.1</v>
      </c>
      <c r="B34" s="10" t="str">
        <f>'3.4 - Preliminary Work Analysis'!B14</f>
        <v xml:space="preserve">What are strengths in footprint calculators? </v>
      </c>
      <c r="C34" s="10"/>
      <c r="D34" s="10"/>
      <c r="E34" s="48"/>
      <c r="F34" s="48"/>
      <c r="G34" s="48"/>
      <c r="H34" s="48"/>
      <c r="I34" s="48"/>
      <c r="J34" s="48"/>
      <c r="K34" s="48"/>
      <c r="L34" s="48"/>
      <c r="M34" s="48"/>
      <c r="N34" s="48"/>
      <c r="O34" s="49"/>
      <c r="P34" s="49"/>
      <c r="Q34" s="49"/>
      <c r="R34" s="49"/>
      <c r="S34" s="50"/>
    </row>
    <row r="35" spans="1:19">
      <c r="A35" s="5"/>
      <c r="B35" s="51"/>
      <c r="C35" s="52" t="s">
        <v>150</v>
      </c>
      <c r="D35" s="52"/>
      <c r="E35" s="48" t="s">
        <v>111</v>
      </c>
      <c r="F35" s="48"/>
      <c r="G35" s="48"/>
      <c r="H35" s="48"/>
      <c r="I35" s="48"/>
      <c r="J35" s="48"/>
      <c r="K35" s="48"/>
      <c r="L35" s="48"/>
      <c r="M35" s="48"/>
      <c r="N35" s="48"/>
      <c r="O35" s="49"/>
      <c r="P35" s="49">
        <f t="shared" ref="P35:P40" si="8">COUNTA(E35:N35)</f>
        <v>1</v>
      </c>
      <c r="Q35" s="50">
        <f t="shared" ref="Q35:Q40" si="9">P35/$P$41</f>
        <v>0.1</v>
      </c>
      <c r="R35" s="49">
        <f t="shared" ref="R35:R40" si="10">COUNTA(E35:N35)</f>
        <v>1</v>
      </c>
      <c r="S35" s="50">
        <f>R35/$R$32</f>
        <v>0.1</v>
      </c>
    </row>
    <row r="36" spans="1:19">
      <c r="A36" s="5"/>
      <c r="B36" s="51"/>
      <c r="C36" s="52" t="s">
        <v>154</v>
      </c>
      <c r="D36" s="52"/>
      <c r="E36" s="48"/>
      <c r="F36" s="48" t="s">
        <v>111</v>
      </c>
      <c r="G36" s="48" t="s">
        <v>111</v>
      </c>
      <c r="H36" s="48"/>
      <c r="I36" s="48"/>
      <c r="J36" s="48"/>
      <c r="K36" s="48" t="s">
        <v>111</v>
      </c>
      <c r="L36" s="48"/>
      <c r="M36" s="48"/>
      <c r="N36" s="48"/>
      <c r="O36" s="49"/>
      <c r="P36" s="49">
        <f t="shared" si="8"/>
        <v>3</v>
      </c>
      <c r="Q36" s="50">
        <f t="shared" si="9"/>
        <v>0.3</v>
      </c>
      <c r="R36" s="49">
        <f t="shared" si="10"/>
        <v>3</v>
      </c>
      <c r="S36" s="50">
        <f t="shared" ref="S36:S40" si="11">R36/$R$32</f>
        <v>0.3</v>
      </c>
    </row>
    <row r="37" spans="1:19">
      <c r="A37" s="5"/>
      <c r="B37" s="51"/>
      <c r="C37" s="52" t="s">
        <v>159</v>
      </c>
      <c r="D37" s="52"/>
      <c r="E37" s="48"/>
      <c r="F37" s="48"/>
      <c r="G37" s="48" t="s">
        <v>111</v>
      </c>
      <c r="H37" s="48"/>
      <c r="I37" s="48"/>
      <c r="J37" s="48" t="s">
        <v>111</v>
      </c>
      <c r="K37" s="48"/>
      <c r="L37" s="48"/>
      <c r="M37" s="48"/>
      <c r="N37" s="48"/>
      <c r="O37" s="49"/>
      <c r="P37" s="49">
        <f t="shared" si="8"/>
        <v>2</v>
      </c>
      <c r="Q37" s="50">
        <f t="shared" si="9"/>
        <v>0.2</v>
      </c>
      <c r="R37" s="49">
        <f t="shared" si="10"/>
        <v>2</v>
      </c>
      <c r="S37" s="50">
        <f t="shared" si="11"/>
        <v>0.2</v>
      </c>
    </row>
    <row r="38" spans="1:19">
      <c r="A38" s="5"/>
      <c r="B38" s="51"/>
      <c r="C38" s="52" t="s">
        <v>158</v>
      </c>
      <c r="D38" s="52"/>
      <c r="E38" s="48"/>
      <c r="F38" s="48"/>
      <c r="G38" s="48" t="s">
        <v>111</v>
      </c>
      <c r="H38" s="48"/>
      <c r="I38" s="48"/>
      <c r="J38" s="48"/>
      <c r="K38" s="48"/>
      <c r="L38" s="48"/>
      <c r="M38" s="48"/>
      <c r="N38" s="48"/>
      <c r="O38" s="49"/>
      <c r="P38" s="49">
        <f t="shared" si="8"/>
        <v>1</v>
      </c>
      <c r="Q38" s="50">
        <f t="shared" si="9"/>
        <v>0.1</v>
      </c>
      <c r="R38" s="49">
        <f t="shared" si="10"/>
        <v>1</v>
      </c>
      <c r="S38" s="50">
        <f t="shared" si="11"/>
        <v>0.1</v>
      </c>
    </row>
    <row r="39" spans="1:19">
      <c r="A39" s="5"/>
      <c r="B39" s="51"/>
      <c r="C39" s="52" t="s">
        <v>163</v>
      </c>
      <c r="D39" s="52"/>
      <c r="E39" s="48"/>
      <c r="F39" s="48"/>
      <c r="G39" s="48"/>
      <c r="H39" s="48" t="s">
        <v>111</v>
      </c>
      <c r="I39" s="48"/>
      <c r="J39" s="48"/>
      <c r="K39" s="48"/>
      <c r="L39" s="48" t="s">
        <v>111</v>
      </c>
      <c r="M39" s="48"/>
      <c r="N39" s="48"/>
      <c r="O39" s="49"/>
      <c r="P39" s="49">
        <f t="shared" si="8"/>
        <v>2</v>
      </c>
      <c r="Q39" s="50">
        <f t="shared" si="9"/>
        <v>0.2</v>
      </c>
      <c r="R39" s="49">
        <f t="shared" si="10"/>
        <v>2</v>
      </c>
      <c r="S39" s="50">
        <f t="shared" si="11"/>
        <v>0.2</v>
      </c>
    </row>
    <row r="40" spans="1:19">
      <c r="A40" s="5"/>
      <c r="B40" s="51"/>
      <c r="C40" s="52" t="s">
        <v>162</v>
      </c>
      <c r="D40" s="52"/>
      <c r="E40" s="48"/>
      <c r="F40" s="48"/>
      <c r="G40" s="48"/>
      <c r="H40" s="48" t="s">
        <v>111</v>
      </c>
      <c r="I40" s="48"/>
      <c r="J40" s="48"/>
      <c r="K40" s="48"/>
      <c r="L40" s="48"/>
      <c r="M40" s="48"/>
      <c r="N40" s="48"/>
      <c r="O40" s="49"/>
      <c r="P40" s="49">
        <f t="shared" si="8"/>
        <v>1</v>
      </c>
      <c r="Q40" s="50">
        <f t="shared" si="9"/>
        <v>0.1</v>
      </c>
      <c r="R40" s="49">
        <f t="shared" si="10"/>
        <v>1</v>
      </c>
      <c r="S40" s="50">
        <f t="shared" si="11"/>
        <v>0.1</v>
      </c>
    </row>
    <row r="41" spans="1:19">
      <c r="A41" s="5"/>
      <c r="B41" s="51"/>
      <c r="C41" s="53"/>
      <c r="D41" s="53"/>
      <c r="E41" s="54"/>
      <c r="F41" s="54"/>
      <c r="G41" s="54"/>
      <c r="H41" s="54"/>
      <c r="I41" s="54"/>
      <c r="J41" s="54"/>
      <c r="K41" s="54"/>
      <c r="L41" s="54"/>
      <c r="M41" s="54"/>
      <c r="N41" s="54"/>
      <c r="O41" s="49" t="s">
        <v>117</v>
      </c>
      <c r="P41" s="49">
        <f>SUM(P35:P40)</f>
        <v>10</v>
      </c>
      <c r="Q41" s="50"/>
      <c r="R41" s="49">
        <v>10</v>
      </c>
      <c r="S41" s="50"/>
    </row>
    <row r="42" spans="1:19">
      <c r="A42" s="8"/>
      <c r="B42" s="32"/>
      <c r="C42" s="33"/>
      <c r="D42" s="33"/>
      <c r="E42" s="8"/>
      <c r="F42" s="8"/>
      <c r="G42" s="8"/>
      <c r="H42" s="8"/>
      <c r="I42" s="8"/>
      <c r="J42" s="8"/>
      <c r="K42" s="8"/>
      <c r="L42" s="8"/>
      <c r="M42" s="8"/>
      <c r="N42" s="8"/>
      <c r="O42" s="32"/>
      <c r="P42" s="32"/>
      <c r="Q42" s="32"/>
      <c r="R42" s="32"/>
      <c r="S42" s="32"/>
    </row>
    <row r="43" spans="1:19" ht="28.5">
      <c r="A43" s="15" t="str">
        <f>'3.4 - Preliminary Work Analysis'!A15</f>
        <v>3.2</v>
      </c>
      <c r="B43" s="11" t="str">
        <f>'3.4 - Preliminary Work Analysis'!B15</f>
        <v>What are weaknesses in footprint calculators?</v>
      </c>
      <c r="C43" s="55"/>
      <c r="D43" s="55"/>
      <c r="E43" s="30"/>
      <c r="F43" s="30"/>
      <c r="G43" s="30"/>
      <c r="H43" s="30"/>
      <c r="I43" s="30"/>
      <c r="J43" s="30"/>
      <c r="K43" s="30"/>
      <c r="L43" s="30"/>
      <c r="M43" s="30"/>
      <c r="N43" s="30"/>
      <c r="O43" s="29"/>
      <c r="P43" s="29"/>
      <c r="Q43" s="56"/>
      <c r="R43" s="29"/>
      <c r="S43" s="56"/>
    </row>
    <row r="44" spans="1:19">
      <c r="A44" s="6"/>
      <c r="B44" s="55"/>
      <c r="C44" s="29" t="s">
        <v>152</v>
      </c>
      <c r="D44" s="29"/>
      <c r="E44" s="30" t="s">
        <v>111</v>
      </c>
      <c r="F44" s="30"/>
      <c r="G44" s="30"/>
      <c r="H44" s="30"/>
      <c r="I44" s="30"/>
      <c r="J44" s="30"/>
      <c r="K44" s="30"/>
      <c r="L44" s="30"/>
      <c r="M44" s="30"/>
      <c r="N44" s="30"/>
      <c r="O44" s="29"/>
      <c r="P44" s="29">
        <f t="shared" ref="P44:P56" si="12">COUNTA(E44:N44)</f>
        <v>1</v>
      </c>
      <c r="Q44" s="56">
        <f t="shared" ref="Q44:Q56" si="13">P44/$P$57</f>
        <v>3.3333333333333333E-2</v>
      </c>
      <c r="R44" s="29">
        <f t="shared" ref="R44:R56" si="14">COUNTA(E44:N44)</f>
        <v>1</v>
      </c>
      <c r="S44" s="56">
        <f t="shared" ref="S44:S56" si="15">R44/$R$32</f>
        <v>0.1</v>
      </c>
    </row>
    <row r="45" spans="1:19">
      <c r="A45" s="6"/>
      <c r="B45" s="55"/>
      <c r="C45" s="29" t="s">
        <v>151</v>
      </c>
      <c r="D45" s="29"/>
      <c r="E45" s="30" t="s">
        <v>111</v>
      </c>
      <c r="F45" s="30" t="s">
        <v>111</v>
      </c>
      <c r="G45" s="30"/>
      <c r="H45" s="30"/>
      <c r="I45" s="30"/>
      <c r="J45" s="30"/>
      <c r="K45" s="30"/>
      <c r="L45" s="30"/>
      <c r="M45" s="30"/>
      <c r="N45" s="30"/>
      <c r="O45" s="29"/>
      <c r="P45" s="29">
        <f t="shared" si="12"/>
        <v>2</v>
      </c>
      <c r="Q45" s="56">
        <f t="shared" si="13"/>
        <v>6.6666666666666666E-2</v>
      </c>
      <c r="R45" s="29">
        <f t="shared" si="14"/>
        <v>2</v>
      </c>
      <c r="S45" s="56">
        <f t="shared" si="15"/>
        <v>0.2</v>
      </c>
    </row>
    <row r="46" spans="1:19">
      <c r="A46" s="6"/>
      <c r="B46" s="55"/>
      <c r="C46" s="29" t="s">
        <v>153</v>
      </c>
      <c r="D46" s="29"/>
      <c r="E46" s="30" t="s">
        <v>111</v>
      </c>
      <c r="F46" s="30"/>
      <c r="G46" s="30"/>
      <c r="H46" s="30"/>
      <c r="I46" s="30"/>
      <c r="J46" s="30"/>
      <c r="K46" s="30"/>
      <c r="L46" s="30" t="s">
        <v>111</v>
      </c>
      <c r="M46" s="30" t="s">
        <v>111</v>
      </c>
      <c r="N46" s="30"/>
      <c r="O46" s="29"/>
      <c r="P46" s="29">
        <f t="shared" si="12"/>
        <v>3</v>
      </c>
      <c r="Q46" s="56">
        <f t="shared" si="13"/>
        <v>0.1</v>
      </c>
      <c r="R46" s="29">
        <f t="shared" si="14"/>
        <v>3</v>
      </c>
      <c r="S46" s="56">
        <f t="shared" si="15"/>
        <v>0.3</v>
      </c>
    </row>
    <row r="47" spans="1:19">
      <c r="A47" s="6"/>
      <c r="B47" s="55"/>
      <c r="C47" s="29" t="s">
        <v>155</v>
      </c>
      <c r="D47" s="29"/>
      <c r="E47" s="30"/>
      <c r="F47" s="30" t="s">
        <v>111</v>
      </c>
      <c r="G47" s="30"/>
      <c r="H47" s="30" t="s">
        <v>111</v>
      </c>
      <c r="I47" s="30"/>
      <c r="J47" s="30"/>
      <c r="K47" s="30"/>
      <c r="L47" s="30"/>
      <c r="M47" s="30" t="s">
        <v>111</v>
      </c>
      <c r="N47" s="30" t="s">
        <v>111</v>
      </c>
      <c r="O47" s="29"/>
      <c r="P47" s="29">
        <f t="shared" si="12"/>
        <v>4</v>
      </c>
      <c r="Q47" s="56">
        <f t="shared" si="13"/>
        <v>0.13333333333333333</v>
      </c>
      <c r="R47" s="29">
        <f t="shared" si="14"/>
        <v>4</v>
      </c>
      <c r="S47" s="56">
        <f t="shared" si="15"/>
        <v>0.4</v>
      </c>
    </row>
    <row r="48" spans="1:19">
      <c r="A48" s="6"/>
      <c r="B48" s="55"/>
      <c r="C48" s="29" t="s">
        <v>156</v>
      </c>
      <c r="D48" s="29"/>
      <c r="E48" s="30"/>
      <c r="F48" s="30" t="s">
        <v>111</v>
      </c>
      <c r="G48" s="30"/>
      <c r="H48" s="30" t="s">
        <v>111</v>
      </c>
      <c r="I48" s="30"/>
      <c r="J48" s="30"/>
      <c r="K48" s="30"/>
      <c r="L48" s="30" t="s">
        <v>111</v>
      </c>
      <c r="M48" s="30" t="s">
        <v>111</v>
      </c>
      <c r="N48" s="30" t="s">
        <v>111</v>
      </c>
      <c r="O48" s="29"/>
      <c r="P48" s="29">
        <f t="shared" si="12"/>
        <v>5</v>
      </c>
      <c r="Q48" s="56">
        <f t="shared" si="13"/>
        <v>0.16666666666666666</v>
      </c>
      <c r="R48" s="29">
        <f t="shared" si="14"/>
        <v>5</v>
      </c>
      <c r="S48" s="56">
        <f t="shared" si="15"/>
        <v>0.5</v>
      </c>
    </row>
    <row r="49" spans="1:19">
      <c r="A49" s="6"/>
      <c r="B49" s="55"/>
      <c r="C49" s="29" t="s">
        <v>160</v>
      </c>
      <c r="D49" s="29"/>
      <c r="E49" s="30"/>
      <c r="F49" s="30"/>
      <c r="G49" s="30" t="s">
        <v>111</v>
      </c>
      <c r="H49" s="30"/>
      <c r="I49" s="30"/>
      <c r="J49" s="30"/>
      <c r="K49" s="30"/>
      <c r="L49" s="30"/>
      <c r="M49" s="30"/>
      <c r="N49" s="30"/>
      <c r="O49" s="29"/>
      <c r="P49" s="29">
        <f t="shared" si="12"/>
        <v>1</v>
      </c>
      <c r="Q49" s="56">
        <f t="shared" si="13"/>
        <v>3.3333333333333333E-2</v>
      </c>
      <c r="R49" s="29">
        <f t="shared" si="14"/>
        <v>1</v>
      </c>
      <c r="S49" s="56">
        <f t="shared" si="15"/>
        <v>0.1</v>
      </c>
    </row>
    <row r="50" spans="1:19">
      <c r="A50" s="6"/>
      <c r="B50" s="55"/>
      <c r="C50" s="29" t="s">
        <v>164</v>
      </c>
      <c r="D50" s="29"/>
      <c r="E50" s="30"/>
      <c r="F50" s="30"/>
      <c r="G50" s="30"/>
      <c r="H50" s="30" t="s">
        <v>111</v>
      </c>
      <c r="I50" s="30"/>
      <c r="J50" s="30" t="s">
        <v>111</v>
      </c>
      <c r="K50" s="30"/>
      <c r="L50" s="30" t="s">
        <v>111</v>
      </c>
      <c r="M50" s="30"/>
      <c r="N50" s="30"/>
      <c r="O50" s="29"/>
      <c r="P50" s="29">
        <f t="shared" si="12"/>
        <v>3</v>
      </c>
      <c r="Q50" s="56">
        <f t="shared" si="13"/>
        <v>0.1</v>
      </c>
      <c r="R50" s="29">
        <f t="shared" si="14"/>
        <v>3</v>
      </c>
      <c r="S50" s="56">
        <f t="shared" si="15"/>
        <v>0.3</v>
      </c>
    </row>
    <row r="51" spans="1:19">
      <c r="A51" s="6"/>
      <c r="B51" s="55"/>
      <c r="C51" s="29" t="s">
        <v>165</v>
      </c>
      <c r="D51" s="29"/>
      <c r="E51" s="30"/>
      <c r="F51" s="30"/>
      <c r="G51" s="30"/>
      <c r="H51" s="30" t="s">
        <v>111</v>
      </c>
      <c r="I51" s="30"/>
      <c r="J51" s="30" t="s">
        <v>111</v>
      </c>
      <c r="K51" s="30"/>
      <c r="L51" s="30"/>
      <c r="M51" s="30"/>
      <c r="N51" s="30"/>
      <c r="O51" s="29"/>
      <c r="P51" s="29">
        <f t="shared" si="12"/>
        <v>2</v>
      </c>
      <c r="Q51" s="56">
        <f t="shared" si="13"/>
        <v>6.6666666666666666E-2</v>
      </c>
      <c r="R51" s="29">
        <f t="shared" si="14"/>
        <v>2</v>
      </c>
      <c r="S51" s="56">
        <f t="shared" si="15"/>
        <v>0.2</v>
      </c>
    </row>
    <row r="52" spans="1:19">
      <c r="A52" s="6"/>
      <c r="B52" s="55"/>
      <c r="C52" s="29" t="s">
        <v>166</v>
      </c>
      <c r="D52" s="29"/>
      <c r="E52" s="30"/>
      <c r="F52" s="30"/>
      <c r="G52" s="30"/>
      <c r="H52" s="30" t="s">
        <v>111</v>
      </c>
      <c r="I52" s="30"/>
      <c r="J52" s="30"/>
      <c r="K52" s="30"/>
      <c r="L52" s="30"/>
      <c r="M52" s="30"/>
      <c r="N52" s="30"/>
      <c r="O52" s="29"/>
      <c r="P52" s="29">
        <f t="shared" si="12"/>
        <v>1</v>
      </c>
      <c r="Q52" s="56">
        <f t="shared" si="13"/>
        <v>3.3333333333333333E-2</v>
      </c>
      <c r="R52" s="29">
        <f t="shared" si="14"/>
        <v>1</v>
      </c>
      <c r="S52" s="56">
        <f t="shared" si="15"/>
        <v>0.1</v>
      </c>
    </row>
    <row r="53" spans="1:19">
      <c r="A53" s="6"/>
      <c r="B53" s="55"/>
      <c r="C53" s="29" t="s">
        <v>169</v>
      </c>
      <c r="D53" s="29"/>
      <c r="E53" s="30"/>
      <c r="F53" s="30"/>
      <c r="G53" s="30"/>
      <c r="H53" s="30"/>
      <c r="I53" s="30" t="s">
        <v>111</v>
      </c>
      <c r="J53" s="30"/>
      <c r="K53" s="30"/>
      <c r="L53" s="30"/>
      <c r="M53" s="30"/>
      <c r="N53" s="30"/>
      <c r="O53" s="29"/>
      <c r="P53" s="29">
        <f t="shared" si="12"/>
        <v>1</v>
      </c>
      <c r="Q53" s="56">
        <f t="shared" si="13"/>
        <v>3.3333333333333333E-2</v>
      </c>
      <c r="R53" s="29">
        <f t="shared" si="14"/>
        <v>1</v>
      </c>
      <c r="S53" s="56">
        <f t="shared" si="15"/>
        <v>0.1</v>
      </c>
    </row>
    <row r="54" spans="1:19">
      <c r="A54" s="6"/>
      <c r="B54" s="55"/>
      <c r="C54" s="29" t="s">
        <v>172</v>
      </c>
      <c r="D54" s="29"/>
      <c r="E54" s="30"/>
      <c r="F54" s="30"/>
      <c r="G54" s="30"/>
      <c r="H54" s="30"/>
      <c r="I54" s="30"/>
      <c r="J54" s="30" t="s">
        <v>111</v>
      </c>
      <c r="K54" s="30"/>
      <c r="L54" s="30" t="s">
        <v>111</v>
      </c>
      <c r="M54" s="30"/>
      <c r="N54" s="30" t="s">
        <v>111</v>
      </c>
      <c r="O54" s="29"/>
      <c r="P54" s="29">
        <f t="shared" si="12"/>
        <v>3</v>
      </c>
      <c r="Q54" s="56">
        <f t="shared" si="13"/>
        <v>0.1</v>
      </c>
      <c r="R54" s="29">
        <f t="shared" si="14"/>
        <v>3</v>
      </c>
      <c r="S54" s="56">
        <f t="shared" si="15"/>
        <v>0.3</v>
      </c>
    </row>
    <row r="55" spans="1:19">
      <c r="A55" s="6"/>
      <c r="B55" s="55"/>
      <c r="C55" s="29" t="s">
        <v>173</v>
      </c>
      <c r="D55" s="29"/>
      <c r="E55" s="30"/>
      <c r="F55" s="30"/>
      <c r="G55" s="30"/>
      <c r="H55" s="30"/>
      <c r="I55" s="30"/>
      <c r="J55" s="30" t="s">
        <v>111</v>
      </c>
      <c r="K55" s="30" t="s">
        <v>111</v>
      </c>
      <c r="L55" s="30"/>
      <c r="M55" s="30"/>
      <c r="N55" s="30" t="s">
        <v>111</v>
      </c>
      <c r="O55" s="29"/>
      <c r="P55" s="29">
        <f t="shared" si="12"/>
        <v>3</v>
      </c>
      <c r="Q55" s="56">
        <f t="shared" si="13"/>
        <v>0.1</v>
      </c>
      <c r="R55" s="29">
        <f t="shared" si="14"/>
        <v>3</v>
      </c>
      <c r="S55" s="56">
        <f t="shared" si="15"/>
        <v>0.3</v>
      </c>
    </row>
    <row r="56" spans="1:19">
      <c r="A56" s="6"/>
      <c r="B56" s="55"/>
      <c r="C56" s="29" t="s">
        <v>174</v>
      </c>
      <c r="D56" s="29"/>
      <c r="E56" s="30"/>
      <c r="F56" s="30"/>
      <c r="G56" s="30"/>
      <c r="H56" s="30"/>
      <c r="I56" s="30"/>
      <c r="J56" s="30" t="s">
        <v>111</v>
      </c>
      <c r="K56" s="30"/>
      <c r="L56" s="30"/>
      <c r="M56" s="30"/>
      <c r="N56" s="30"/>
      <c r="O56" s="29"/>
      <c r="P56" s="29">
        <f t="shared" si="12"/>
        <v>1</v>
      </c>
      <c r="Q56" s="56">
        <f t="shared" si="13"/>
        <v>3.3333333333333333E-2</v>
      </c>
      <c r="R56" s="29">
        <f t="shared" si="14"/>
        <v>1</v>
      </c>
      <c r="S56" s="56">
        <f t="shared" si="15"/>
        <v>0.1</v>
      </c>
    </row>
    <row r="57" spans="1:19">
      <c r="A57" s="6"/>
      <c r="B57" s="55"/>
      <c r="C57" s="57"/>
      <c r="D57" s="57"/>
      <c r="E57" s="58"/>
      <c r="F57" s="58"/>
      <c r="G57" s="58"/>
      <c r="H57" s="58"/>
      <c r="I57" s="58"/>
      <c r="J57" s="58"/>
      <c r="K57" s="58"/>
      <c r="L57" s="58"/>
      <c r="M57" s="58"/>
      <c r="N57" s="58"/>
      <c r="O57" s="29" t="s">
        <v>117</v>
      </c>
      <c r="P57" s="29">
        <f>SUM(P44:P56)</f>
        <v>30</v>
      </c>
      <c r="Q57" s="56"/>
      <c r="R57" s="29">
        <v>10</v>
      </c>
      <c r="S57" s="56"/>
    </row>
    <row r="58" spans="1:19">
      <c r="A58" s="8"/>
      <c r="B58" s="32"/>
      <c r="C58" s="33"/>
      <c r="D58" s="33"/>
      <c r="E58" s="8"/>
      <c r="F58" s="8"/>
      <c r="G58" s="8"/>
      <c r="H58" s="8"/>
      <c r="I58" s="8"/>
      <c r="J58" s="8"/>
      <c r="K58" s="8"/>
      <c r="L58" s="8"/>
      <c r="M58" s="8"/>
      <c r="N58" s="8"/>
      <c r="O58" s="32"/>
      <c r="P58" s="32"/>
      <c r="Q58" s="32"/>
      <c r="R58" s="32"/>
      <c r="S58" s="32"/>
    </row>
    <row r="59" spans="1:19" ht="28.5">
      <c r="A59" s="12" t="str">
        <f>'3.4 - Preliminary Work Analysis'!A16</f>
        <v>3.3</v>
      </c>
      <c r="B59" s="9" t="str">
        <f>'3.4 - Preliminary Work Analysis'!B16</f>
        <v>Where is potential for improvement?</v>
      </c>
      <c r="C59" s="34"/>
      <c r="D59" s="34"/>
      <c r="E59" s="35"/>
      <c r="F59" s="35"/>
      <c r="G59" s="35"/>
      <c r="H59" s="35"/>
      <c r="I59" s="35"/>
      <c r="J59" s="35"/>
      <c r="K59" s="35"/>
      <c r="L59" s="35"/>
      <c r="M59" s="35"/>
      <c r="N59" s="35"/>
      <c r="O59" s="36"/>
      <c r="P59" s="36"/>
      <c r="Q59" s="37"/>
      <c r="R59" s="36"/>
      <c r="S59" s="37"/>
    </row>
    <row r="60" spans="1:19">
      <c r="A60" s="3"/>
      <c r="B60" s="34"/>
      <c r="C60" s="36" t="s">
        <v>157</v>
      </c>
      <c r="D60" s="36"/>
      <c r="E60" s="35"/>
      <c r="F60" s="35" t="s">
        <v>111</v>
      </c>
      <c r="G60" s="35"/>
      <c r="H60" s="35"/>
      <c r="I60" s="35"/>
      <c r="J60" s="35"/>
      <c r="K60" s="35"/>
      <c r="L60" s="35"/>
      <c r="M60" s="35"/>
      <c r="N60" s="35"/>
      <c r="O60" s="36"/>
      <c r="P60" s="36">
        <f t="shared" ref="P60:P65" si="16">COUNTA(E60:N60)</f>
        <v>1</v>
      </c>
      <c r="Q60" s="37">
        <f t="shared" ref="Q60:Q65" si="17">P60/$P$66</f>
        <v>0.125</v>
      </c>
      <c r="R60" s="36">
        <f t="shared" ref="R60:R65" si="18">COUNTA(E60:N60)</f>
        <v>1</v>
      </c>
      <c r="S60" s="37">
        <f t="shared" ref="S60:S65" si="19">R60/$R$32</f>
        <v>0.1</v>
      </c>
    </row>
    <row r="61" spans="1:19">
      <c r="A61" s="3"/>
      <c r="B61" s="34"/>
      <c r="C61" s="36" t="s">
        <v>162</v>
      </c>
      <c r="D61" s="36"/>
      <c r="E61" s="35"/>
      <c r="F61" s="35"/>
      <c r="G61" s="35" t="s">
        <v>111</v>
      </c>
      <c r="H61" s="35"/>
      <c r="I61" s="35"/>
      <c r="J61" s="35"/>
      <c r="K61" s="35"/>
      <c r="L61" s="35" t="s">
        <v>111</v>
      </c>
      <c r="M61" s="35"/>
      <c r="N61" s="35"/>
      <c r="O61" s="36"/>
      <c r="P61" s="36">
        <f t="shared" si="16"/>
        <v>2</v>
      </c>
      <c r="Q61" s="37">
        <f t="shared" si="17"/>
        <v>0.25</v>
      </c>
      <c r="R61" s="36">
        <f t="shared" si="18"/>
        <v>2</v>
      </c>
      <c r="S61" s="37">
        <f t="shared" si="19"/>
        <v>0.2</v>
      </c>
    </row>
    <row r="62" spans="1:19">
      <c r="A62" s="3"/>
      <c r="B62" s="34"/>
      <c r="C62" s="36" t="s">
        <v>161</v>
      </c>
      <c r="D62" s="36"/>
      <c r="E62" s="35"/>
      <c r="F62" s="35"/>
      <c r="G62" s="35" t="s">
        <v>111</v>
      </c>
      <c r="H62" s="35" t="s">
        <v>111</v>
      </c>
      <c r="I62" s="35"/>
      <c r="J62" s="35"/>
      <c r="K62" s="35"/>
      <c r="L62" s="35"/>
      <c r="M62" s="35"/>
      <c r="N62" s="35"/>
      <c r="O62" s="36"/>
      <c r="P62" s="36">
        <f t="shared" si="16"/>
        <v>2</v>
      </c>
      <c r="Q62" s="37">
        <f t="shared" si="17"/>
        <v>0.25</v>
      </c>
      <c r="R62" s="36">
        <f t="shared" si="18"/>
        <v>2</v>
      </c>
      <c r="S62" s="37">
        <f t="shared" si="19"/>
        <v>0.2</v>
      </c>
    </row>
    <row r="63" spans="1:19">
      <c r="A63" s="3"/>
      <c r="B63" s="34"/>
      <c r="C63" s="36" t="s">
        <v>167</v>
      </c>
      <c r="D63" s="36"/>
      <c r="E63" s="35"/>
      <c r="F63" s="35"/>
      <c r="G63" s="35"/>
      <c r="H63" s="35" t="s">
        <v>111</v>
      </c>
      <c r="I63" s="35"/>
      <c r="J63" s="35"/>
      <c r="K63" s="35"/>
      <c r="L63" s="35"/>
      <c r="M63" s="35"/>
      <c r="N63" s="35"/>
      <c r="O63" s="36"/>
      <c r="P63" s="36">
        <f t="shared" si="16"/>
        <v>1</v>
      </c>
      <c r="Q63" s="37">
        <f t="shared" si="17"/>
        <v>0.125</v>
      </c>
      <c r="R63" s="36">
        <f t="shared" si="18"/>
        <v>1</v>
      </c>
      <c r="S63" s="37">
        <f t="shared" si="19"/>
        <v>0.1</v>
      </c>
    </row>
    <row r="64" spans="1:19">
      <c r="A64" s="3"/>
      <c r="B64" s="34"/>
      <c r="C64" s="36" t="s">
        <v>171</v>
      </c>
      <c r="D64" s="36"/>
      <c r="E64" s="35"/>
      <c r="F64" s="35"/>
      <c r="G64" s="35"/>
      <c r="H64" s="35"/>
      <c r="I64" s="35" t="s">
        <v>111</v>
      </c>
      <c r="J64" s="35"/>
      <c r="K64" s="35"/>
      <c r="L64" s="35"/>
      <c r="M64" s="35"/>
      <c r="N64" s="35"/>
      <c r="O64" s="36"/>
      <c r="P64" s="36">
        <f t="shared" si="16"/>
        <v>1</v>
      </c>
      <c r="Q64" s="37">
        <f t="shared" si="17"/>
        <v>0.125</v>
      </c>
      <c r="R64" s="36">
        <f t="shared" si="18"/>
        <v>1</v>
      </c>
      <c r="S64" s="37">
        <f t="shared" si="19"/>
        <v>0.1</v>
      </c>
    </row>
    <row r="65" spans="1:19">
      <c r="A65" s="3"/>
      <c r="B65" s="34"/>
      <c r="C65" s="36" t="s">
        <v>168</v>
      </c>
      <c r="D65" s="36"/>
      <c r="E65" s="35"/>
      <c r="F65" s="35"/>
      <c r="G65" s="35"/>
      <c r="H65" s="35"/>
      <c r="I65" s="35" t="s">
        <v>111</v>
      </c>
      <c r="J65" s="35"/>
      <c r="K65" s="35"/>
      <c r="L65" s="35"/>
      <c r="M65" s="35"/>
      <c r="N65" s="35"/>
      <c r="O65" s="36"/>
      <c r="P65" s="36">
        <f t="shared" si="16"/>
        <v>1</v>
      </c>
      <c r="Q65" s="37">
        <f t="shared" si="17"/>
        <v>0.125</v>
      </c>
      <c r="R65" s="36">
        <f t="shared" si="18"/>
        <v>1</v>
      </c>
      <c r="S65" s="37">
        <f t="shared" si="19"/>
        <v>0.1</v>
      </c>
    </row>
    <row r="66" spans="1:19">
      <c r="A66" s="3"/>
      <c r="B66" s="34"/>
      <c r="C66" s="59"/>
      <c r="D66" s="59"/>
      <c r="E66" s="40"/>
      <c r="F66" s="40"/>
      <c r="G66" s="40"/>
      <c r="H66" s="40"/>
      <c r="I66" s="40"/>
      <c r="J66" s="40"/>
      <c r="K66" s="40"/>
      <c r="L66" s="40"/>
      <c r="M66" s="40"/>
      <c r="N66" s="40"/>
      <c r="O66" s="36" t="s">
        <v>117</v>
      </c>
      <c r="P66" s="36">
        <f>SUM(P60:P65)</f>
        <v>8</v>
      </c>
      <c r="Q66" s="37"/>
      <c r="R66" s="36">
        <v>10</v>
      </c>
      <c r="S66" s="37"/>
    </row>
    <row r="67" spans="1:19">
      <c r="A67" s="3"/>
      <c r="B67" s="34"/>
      <c r="C67" s="59"/>
      <c r="D67" s="59"/>
      <c r="E67" s="40"/>
      <c r="F67" s="40"/>
      <c r="G67" s="40"/>
      <c r="H67" s="40"/>
      <c r="I67" s="40"/>
      <c r="J67" s="40"/>
      <c r="K67" s="40"/>
      <c r="L67" s="1552" t="s">
        <v>1049</v>
      </c>
      <c r="M67" s="1553"/>
      <c r="N67" s="1553"/>
      <c r="O67" s="1554"/>
      <c r="P67" s="638">
        <f>P41+P57+P66</f>
        <v>48</v>
      </c>
      <c r="Q67" s="637"/>
      <c r="R67" s="59"/>
      <c r="S67" s="637"/>
    </row>
    <row r="68" spans="1:19">
      <c r="A68" s="8"/>
      <c r="B68" s="32"/>
      <c r="C68" s="33"/>
      <c r="D68" s="33"/>
      <c r="E68" s="8"/>
      <c r="F68" s="8"/>
      <c r="G68" s="8"/>
      <c r="H68" s="8"/>
      <c r="I68" s="8"/>
      <c r="J68" s="8"/>
      <c r="K68" s="8"/>
      <c r="L68" s="8"/>
      <c r="M68" s="8"/>
      <c r="N68" s="8"/>
      <c r="O68" s="32"/>
      <c r="P68" s="32"/>
      <c r="Q68" s="32"/>
      <c r="R68" s="32"/>
      <c r="S68" s="32"/>
    </row>
    <row r="69" spans="1:19" ht="28.5">
      <c r="A69" s="13" t="str">
        <f>'3.4 - Preliminary Work Analysis'!A18</f>
        <v>4.1</v>
      </c>
      <c r="B69" s="7" t="str">
        <f>'3.4 - Preliminary Work Analysis'!B18</f>
        <v>What are similarities in existing footprint calculators?</v>
      </c>
      <c r="C69" s="41"/>
      <c r="D69" s="41"/>
      <c r="E69" s="42"/>
      <c r="F69" s="42"/>
      <c r="G69" s="42"/>
      <c r="H69" s="42"/>
      <c r="I69" s="42"/>
      <c r="J69" s="42"/>
      <c r="K69" s="42"/>
      <c r="L69" s="42"/>
      <c r="M69" s="42"/>
      <c r="N69" s="42"/>
      <c r="O69" s="43"/>
      <c r="P69" s="43"/>
      <c r="Q69" s="44"/>
      <c r="R69" s="43"/>
      <c r="S69" s="44"/>
    </row>
    <row r="70" spans="1:19">
      <c r="A70" s="4"/>
      <c r="B70" s="41"/>
      <c r="C70" s="60" t="s">
        <v>186</v>
      </c>
      <c r="D70" s="60"/>
      <c r="E70" s="42"/>
      <c r="F70" s="42" t="s">
        <v>111</v>
      </c>
      <c r="G70" s="42"/>
      <c r="H70" s="42"/>
      <c r="I70" s="42"/>
      <c r="J70" s="42"/>
      <c r="K70" s="42"/>
      <c r="L70" s="42"/>
      <c r="M70" s="42"/>
      <c r="N70" s="42"/>
      <c r="O70" s="43"/>
      <c r="P70" s="43">
        <f t="shared" ref="P70:P76" si="20">COUNTA(E70:N70)</f>
        <v>1</v>
      </c>
      <c r="Q70" s="44">
        <f t="shared" ref="Q70:Q76" si="21">P70/$P$77</f>
        <v>0.125</v>
      </c>
      <c r="R70" s="43">
        <f t="shared" ref="R70:R76" si="22">COUNTA(E70:N70)</f>
        <v>1</v>
      </c>
      <c r="S70" s="44">
        <f t="shared" ref="S70:S76" si="23">R70/$R$32</f>
        <v>0.1</v>
      </c>
    </row>
    <row r="71" spans="1:19">
      <c r="A71" s="4"/>
      <c r="B71" s="41"/>
      <c r="C71" s="43" t="s">
        <v>190</v>
      </c>
      <c r="D71" s="43"/>
      <c r="E71" s="42"/>
      <c r="F71" s="42"/>
      <c r="G71" s="42" t="s">
        <v>111</v>
      </c>
      <c r="H71" s="42"/>
      <c r="I71" s="42"/>
      <c r="J71" s="42"/>
      <c r="K71" s="42"/>
      <c r="L71" s="42"/>
      <c r="M71" s="42"/>
      <c r="N71" s="42"/>
      <c r="O71" s="43"/>
      <c r="P71" s="43">
        <f t="shared" si="20"/>
        <v>1</v>
      </c>
      <c r="Q71" s="44">
        <f t="shared" si="21"/>
        <v>0.125</v>
      </c>
      <c r="R71" s="43">
        <f t="shared" si="22"/>
        <v>1</v>
      </c>
      <c r="S71" s="44">
        <f t="shared" si="23"/>
        <v>0.1</v>
      </c>
    </row>
    <row r="72" spans="1:19">
      <c r="A72" s="4"/>
      <c r="B72" s="41"/>
      <c r="C72" s="43" t="s">
        <v>189</v>
      </c>
      <c r="D72" s="43"/>
      <c r="E72" s="42"/>
      <c r="F72" s="42"/>
      <c r="G72" s="42" t="s">
        <v>111</v>
      </c>
      <c r="H72" s="42"/>
      <c r="I72" s="42"/>
      <c r="J72" s="42"/>
      <c r="K72" s="42"/>
      <c r="L72" s="42"/>
      <c r="M72" s="42" t="s">
        <v>111</v>
      </c>
      <c r="N72" s="42"/>
      <c r="O72" s="43"/>
      <c r="P72" s="43">
        <f t="shared" si="20"/>
        <v>2</v>
      </c>
      <c r="Q72" s="44">
        <f t="shared" si="21"/>
        <v>0.25</v>
      </c>
      <c r="R72" s="43">
        <f t="shared" si="22"/>
        <v>2</v>
      </c>
      <c r="S72" s="44">
        <f t="shared" si="23"/>
        <v>0.2</v>
      </c>
    </row>
    <row r="73" spans="1:19">
      <c r="A73" s="4"/>
      <c r="B73" s="41"/>
      <c r="C73" s="43" t="s">
        <v>188</v>
      </c>
      <c r="D73" s="43"/>
      <c r="E73" s="42"/>
      <c r="F73" s="42"/>
      <c r="G73" s="42" t="s">
        <v>111</v>
      </c>
      <c r="H73" s="42"/>
      <c r="I73" s="42"/>
      <c r="J73" s="42"/>
      <c r="K73" s="42"/>
      <c r="L73" s="42"/>
      <c r="M73" s="42"/>
      <c r="N73" s="42"/>
      <c r="O73" s="43"/>
      <c r="P73" s="43">
        <f t="shared" si="20"/>
        <v>1</v>
      </c>
      <c r="Q73" s="44">
        <f t="shared" si="21"/>
        <v>0.125</v>
      </c>
      <c r="R73" s="43">
        <f t="shared" si="22"/>
        <v>1</v>
      </c>
      <c r="S73" s="44">
        <f t="shared" si="23"/>
        <v>0.1</v>
      </c>
    </row>
    <row r="74" spans="1:19">
      <c r="A74" s="4"/>
      <c r="B74" s="41"/>
      <c r="C74" s="43" t="s">
        <v>194</v>
      </c>
      <c r="D74" s="43"/>
      <c r="E74" s="42"/>
      <c r="F74" s="42"/>
      <c r="G74" s="42"/>
      <c r="H74" s="42" t="s">
        <v>111</v>
      </c>
      <c r="I74" s="42"/>
      <c r="J74" s="42"/>
      <c r="K74" s="42"/>
      <c r="L74" s="42"/>
      <c r="M74" s="42"/>
      <c r="N74" s="42"/>
      <c r="O74" s="43"/>
      <c r="P74" s="43">
        <f t="shared" si="20"/>
        <v>1</v>
      </c>
      <c r="Q74" s="44">
        <f t="shared" si="21"/>
        <v>0.125</v>
      </c>
      <c r="R74" s="43">
        <f t="shared" si="22"/>
        <v>1</v>
      </c>
      <c r="S74" s="44">
        <f t="shared" si="23"/>
        <v>0.1</v>
      </c>
    </row>
    <row r="75" spans="1:19">
      <c r="A75" s="4"/>
      <c r="B75" s="41"/>
      <c r="C75" s="43" t="s">
        <v>202</v>
      </c>
      <c r="D75" s="43"/>
      <c r="E75" s="42"/>
      <c r="F75" s="42"/>
      <c r="G75" s="42"/>
      <c r="H75" s="42"/>
      <c r="I75" s="42"/>
      <c r="J75" s="42"/>
      <c r="K75" s="42"/>
      <c r="L75" s="42"/>
      <c r="M75" s="42" t="s">
        <v>111</v>
      </c>
      <c r="N75" s="42"/>
      <c r="O75" s="43"/>
      <c r="P75" s="43">
        <f t="shared" si="20"/>
        <v>1</v>
      </c>
      <c r="Q75" s="44">
        <f t="shared" si="21"/>
        <v>0.125</v>
      </c>
      <c r="R75" s="43">
        <f t="shared" si="22"/>
        <v>1</v>
      </c>
      <c r="S75" s="44">
        <f t="shared" si="23"/>
        <v>0.1</v>
      </c>
    </row>
    <row r="76" spans="1:19">
      <c r="A76" s="4"/>
      <c r="B76" s="41"/>
      <c r="C76" s="43" t="s">
        <v>203</v>
      </c>
      <c r="D76" s="43"/>
      <c r="E76" s="42"/>
      <c r="F76" s="42"/>
      <c r="G76" s="42"/>
      <c r="H76" s="42"/>
      <c r="I76" s="42"/>
      <c r="J76" s="42"/>
      <c r="K76" s="42"/>
      <c r="L76" s="42"/>
      <c r="M76" s="42" t="s">
        <v>111</v>
      </c>
      <c r="N76" s="42"/>
      <c r="O76" s="43"/>
      <c r="P76" s="43">
        <f t="shared" si="20"/>
        <v>1</v>
      </c>
      <c r="Q76" s="44">
        <f t="shared" si="21"/>
        <v>0.125</v>
      </c>
      <c r="R76" s="43">
        <f t="shared" si="22"/>
        <v>1</v>
      </c>
      <c r="S76" s="44">
        <f t="shared" si="23"/>
        <v>0.1</v>
      </c>
    </row>
    <row r="77" spans="1:19">
      <c r="A77" s="4"/>
      <c r="B77" s="41"/>
      <c r="C77" s="61"/>
      <c r="D77" s="61"/>
      <c r="E77" s="47"/>
      <c r="F77" s="47"/>
      <c r="G77" s="47"/>
      <c r="H77" s="47"/>
      <c r="I77" s="47"/>
      <c r="J77" s="47"/>
      <c r="K77" s="47"/>
      <c r="L77" s="47"/>
      <c r="M77" s="47"/>
      <c r="N77" s="47"/>
      <c r="O77" s="43" t="s">
        <v>117</v>
      </c>
      <c r="P77" s="43">
        <f>SUM(P70:P76)</f>
        <v>8</v>
      </c>
      <c r="Q77" s="44"/>
      <c r="R77" s="43">
        <v>10</v>
      </c>
      <c r="S77" s="44"/>
    </row>
    <row r="78" spans="1:19">
      <c r="A78" s="8"/>
      <c r="B78" s="32"/>
      <c r="C78" s="33"/>
      <c r="D78" s="33"/>
      <c r="E78" s="8"/>
      <c r="F78" s="8"/>
      <c r="G78" s="8"/>
      <c r="H78" s="8"/>
      <c r="I78" s="8"/>
      <c r="J78" s="8"/>
      <c r="K78" s="8"/>
      <c r="L78" s="8"/>
      <c r="M78" s="8"/>
      <c r="N78" s="8"/>
      <c r="O78" s="32"/>
      <c r="P78" s="32"/>
      <c r="Q78" s="32"/>
      <c r="R78" s="32"/>
      <c r="S78" s="32"/>
    </row>
    <row r="79" spans="1:19" ht="28.5">
      <c r="A79" s="14" t="str">
        <f>'3.4 - Preliminary Work Analysis'!A19</f>
        <v>4.2</v>
      </c>
      <c r="B79" s="10" t="str">
        <f>'3.4 - Preliminary Work Analysis'!B19</f>
        <v>What are differences in existing footprint calculators?</v>
      </c>
      <c r="C79" s="51"/>
      <c r="D79" s="51"/>
      <c r="E79" s="48"/>
      <c r="F79" s="48"/>
      <c r="G79" s="48"/>
      <c r="H79" s="48"/>
      <c r="I79" s="48"/>
      <c r="J79" s="48"/>
      <c r="K79" s="48"/>
      <c r="L79" s="48"/>
      <c r="M79" s="48"/>
      <c r="N79" s="48"/>
      <c r="O79" s="49"/>
      <c r="P79" s="49"/>
      <c r="Q79" s="50"/>
      <c r="R79" s="49"/>
      <c r="S79" s="50"/>
    </row>
    <row r="80" spans="1:19">
      <c r="A80" s="5"/>
      <c r="B80" s="51"/>
      <c r="C80" s="49" t="s">
        <v>187</v>
      </c>
      <c r="D80" s="49"/>
      <c r="E80" s="48"/>
      <c r="F80" s="48" t="s">
        <v>111</v>
      </c>
      <c r="G80" s="48"/>
      <c r="H80" s="48" t="s">
        <v>111</v>
      </c>
      <c r="I80" s="48"/>
      <c r="J80" s="48"/>
      <c r="K80" s="48"/>
      <c r="L80" s="48"/>
      <c r="M80" s="48"/>
      <c r="N80" s="48" t="s">
        <v>111</v>
      </c>
      <c r="O80" s="49"/>
      <c r="P80" s="49">
        <f t="shared" ref="P80:P91" si="24">COUNTA(E80:N80)</f>
        <v>3</v>
      </c>
      <c r="Q80" s="50">
        <f>P80/$P$92</f>
        <v>0.13043478260869565</v>
      </c>
      <c r="R80" s="49">
        <f t="shared" ref="R80:R91" si="25">COUNTA(E80:N80)</f>
        <v>3</v>
      </c>
      <c r="S80" s="50">
        <f t="shared" ref="S80:S91" si="26">R80/$R$32</f>
        <v>0.3</v>
      </c>
    </row>
    <row r="81" spans="1:19">
      <c r="A81" s="5"/>
      <c r="B81" s="51"/>
      <c r="C81" s="49" t="s">
        <v>191</v>
      </c>
      <c r="D81" s="49"/>
      <c r="E81" s="48"/>
      <c r="F81" s="48"/>
      <c r="G81" s="48" t="s">
        <v>111</v>
      </c>
      <c r="H81" s="48"/>
      <c r="I81" s="48"/>
      <c r="J81" s="48"/>
      <c r="K81" s="48"/>
      <c r="L81" s="48"/>
      <c r="M81" s="48"/>
      <c r="N81" s="48" t="s">
        <v>111</v>
      </c>
      <c r="O81" s="49"/>
      <c r="P81" s="49">
        <f t="shared" si="24"/>
        <v>2</v>
      </c>
      <c r="Q81" s="50">
        <f t="shared" ref="Q81:Q92" si="27">P81/$P$92</f>
        <v>8.6956521739130432E-2</v>
      </c>
      <c r="R81" s="49">
        <f t="shared" si="25"/>
        <v>2</v>
      </c>
      <c r="S81" s="50">
        <f t="shared" si="26"/>
        <v>0.2</v>
      </c>
    </row>
    <row r="82" spans="1:19">
      <c r="A82" s="5"/>
      <c r="B82" s="51"/>
      <c r="C82" s="49" t="s">
        <v>192</v>
      </c>
      <c r="D82" s="49"/>
      <c r="E82" s="48"/>
      <c r="F82" s="48"/>
      <c r="G82" s="48" t="s">
        <v>111</v>
      </c>
      <c r="H82" s="48"/>
      <c r="I82" s="48"/>
      <c r="J82" s="48"/>
      <c r="K82" s="48"/>
      <c r="L82" s="48"/>
      <c r="M82" s="48"/>
      <c r="N82" s="48"/>
      <c r="O82" s="49"/>
      <c r="P82" s="49">
        <f t="shared" si="24"/>
        <v>1</v>
      </c>
      <c r="Q82" s="50">
        <f t="shared" si="27"/>
        <v>4.3478260869565216E-2</v>
      </c>
      <c r="R82" s="49">
        <f t="shared" si="25"/>
        <v>1</v>
      </c>
      <c r="S82" s="50">
        <f t="shared" si="26"/>
        <v>0.1</v>
      </c>
    </row>
    <row r="83" spans="1:19">
      <c r="A83" s="5"/>
      <c r="B83" s="51"/>
      <c r="C83" s="49" t="s">
        <v>193</v>
      </c>
      <c r="D83" s="49"/>
      <c r="E83" s="48"/>
      <c r="F83" s="48"/>
      <c r="G83" s="48" t="s">
        <v>111</v>
      </c>
      <c r="H83" s="48"/>
      <c r="I83" s="48"/>
      <c r="J83" s="48" t="s">
        <v>111</v>
      </c>
      <c r="K83" s="48"/>
      <c r="L83" s="48"/>
      <c r="M83" s="48"/>
      <c r="N83" s="48"/>
      <c r="O83" s="49"/>
      <c r="P83" s="49">
        <f t="shared" si="24"/>
        <v>2</v>
      </c>
      <c r="Q83" s="50">
        <f t="shared" si="27"/>
        <v>8.6956521739130432E-2</v>
      </c>
      <c r="R83" s="49">
        <f t="shared" si="25"/>
        <v>2</v>
      </c>
      <c r="S83" s="50">
        <f t="shared" si="26"/>
        <v>0.2</v>
      </c>
    </row>
    <row r="84" spans="1:19">
      <c r="A84" s="5"/>
      <c r="B84" s="51"/>
      <c r="C84" s="49" t="s">
        <v>130</v>
      </c>
      <c r="D84" s="49"/>
      <c r="E84" s="48"/>
      <c r="F84" s="48"/>
      <c r="G84" s="48" t="s">
        <v>111</v>
      </c>
      <c r="H84" s="48"/>
      <c r="I84" s="48"/>
      <c r="J84" s="48"/>
      <c r="K84" s="48" t="s">
        <v>111</v>
      </c>
      <c r="L84" s="48"/>
      <c r="M84" s="48"/>
      <c r="N84" s="48"/>
      <c r="O84" s="49"/>
      <c r="P84" s="49">
        <f t="shared" si="24"/>
        <v>2</v>
      </c>
      <c r="Q84" s="50">
        <f t="shared" si="27"/>
        <v>8.6956521739130432E-2</v>
      </c>
      <c r="R84" s="49">
        <f t="shared" si="25"/>
        <v>2</v>
      </c>
      <c r="S84" s="50">
        <f t="shared" si="26"/>
        <v>0.2</v>
      </c>
    </row>
    <row r="85" spans="1:19">
      <c r="A85" s="5"/>
      <c r="B85" s="51"/>
      <c r="C85" s="49" t="s">
        <v>195</v>
      </c>
      <c r="D85" s="49"/>
      <c r="E85" s="48"/>
      <c r="F85" s="48"/>
      <c r="G85" s="48"/>
      <c r="H85" s="48" t="s">
        <v>111</v>
      </c>
      <c r="I85" s="48"/>
      <c r="J85" s="48"/>
      <c r="K85" s="48"/>
      <c r="L85" s="48"/>
      <c r="M85" s="48"/>
      <c r="N85" s="48"/>
      <c r="O85" s="49"/>
      <c r="P85" s="49">
        <f t="shared" si="24"/>
        <v>1</v>
      </c>
      <c r="Q85" s="50">
        <f t="shared" si="27"/>
        <v>4.3478260869565216E-2</v>
      </c>
      <c r="R85" s="49">
        <f t="shared" si="25"/>
        <v>1</v>
      </c>
      <c r="S85" s="50">
        <f t="shared" si="26"/>
        <v>0.1</v>
      </c>
    </row>
    <row r="86" spans="1:19">
      <c r="A86" s="5"/>
      <c r="B86" s="51"/>
      <c r="C86" s="49" t="s">
        <v>134</v>
      </c>
      <c r="D86" s="49"/>
      <c r="E86" s="48"/>
      <c r="F86" s="48"/>
      <c r="G86" s="48"/>
      <c r="H86" s="48" t="s">
        <v>111</v>
      </c>
      <c r="I86" s="48"/>
      <c r="J86" s="48"/>
      <c r="K86" s="48" t="s">
        <v>111</v>
      </c>
      <c r="L86" s="48"/>
      <c r="M86" s="48"/>
      <c r="N86" s="48"/>
      <c r="O86" s="49"/>
      <c r="P86" s="49">
        <f t="shared" si="24"/>
        <v>2</v>
      </c>
      <c r="Q86" s="50">
        <f t="shared" si="27"/>
        <v>8.6956521739130432E-2</v>
      </c>
      <c r="R86" s="49">
        <f t="shared" si="25"/>
        <v>2</v>
      </c>
      <c r="S86" s="50">
        <f t="shared" si="26"/>
        <v>0.2</v>
      </c>
    </row>
    <row r="87" spans="1:19">
      <c r="A87" s="5"/>
      <c r="B87" s="51"/>
      <c r="C87" s="49" t="s">
        <v>196</v>
      </c>
      <c r="D87" s="49"/>
      <c r="E87" s="48"/>
      <c r="F87" s="48"/>
      <c r="G87" s="48"/>
      <c r="H87" s="48"/>
      <c r="I87" s="48"/>
      <c r="J87" s="48" t="s">
        <v>111</v>
      </c>
      <c r="K87" s="48"/>
      <c r="L87" s="48" t="s">
        <v>111</v>
      </c>
      <c r="M87" s="48"/>
      <c r="N87" s="48" t="s">
        <v>111</v>
      </c>
      <c r="O87" s="49"/>
      <c r="P87" s="49">
        <f t="shared" si="24"/>
        <v>3</v>
      </c>
      <c r="Q87" s="50">
        <f t="shared" si="27"/>
        <v>0.13043478260869565</v>
      </c>
      <c r="R87" s="49">
        <f t="shared" si="25"/>
        <v>3</v>
      </c>
      <c r="S87" s="50">
        <f t="shared" si="26"/>
        <v>0.3</v>
      </c>
    </row>
    <row r="88" spans="1:19">
      <c r="A88" s="5"/>
      <c r="B88" s="51"/>
      <c r="C88" s="49" t="s">
        <v>197</v>
      </c>
      <c r="D88" s="49"/>
      <c r="E88" s="48"/>
      <c r="F88" s="48"/>
      <c r="G88" s="48"/>
      <c r="H88" s="48"/>
      <c r="I88" s="48"/>
      <c r="J88" s="48"/>
      <c r="K88" s="48" t="s">
        <v>111</v>
      </c>
      <c r="L88" s="48"/>
      <c r="M88" s="48"/>
      <c r="N88" s="48"/>
      <c r="O88" s="49"/>
      <c r="P88" s="49">
        <f t="shared" si="24"/>
        <v>1</v>
      </c>
      <c r="Q88" s="50">
        <f t="shared" si="27"/>
        <v>4.3478260869565216E-2</v>
      </c>
      <c r="R88" s="49">
        <f t="shared" si="25"/>
        <v>1</v>
      </c>
      <c r="S88" s="50">
        <f t="shared" si="26"/>
        <v>0.1</v>
      </c>
    </row>
    <row r="89" spans="1:19">
      <c r="A89" s="5"/>
      <c r="B89" s="51"/>
      <c r="C89" s="49" t="s">
        <v>198</v>
      </c>
      <c r="D89" s="49"/>
      <c r="E89" s="48"/>
      <c r="F89" s="48"/>
      <c r="G89" s="48"/>
      <c r="H89" s="48"/>
      <c r="I89" s="48"/>
      <c r="J89" s="48"/>
      <c r="K89" s="48" t="s">
        <v>111</v>
      </c>
      <c r="L89" s="48" t="s">
        <v>111</v>
      </c>
      <c r="M89" s="48"/>
      <c r="N89" s="48"/>
      <c r="O89" s="49"/>
      <c r="P89" s="49">
        <f t="shared" si="24"/>
        <v>2</v>
      </c>
      <c r="Q89" s="50">
        <f t="shared" si="27"/>
        <v>8.6956521739130432E-2</v>
      </c>
      <c r="R89" s="49">
        <f t="shared" si="25"/>
        <v>2</v>
      </c>
      <c r="S89" s="50">
        <f t="shared" si="26"/>
        <v>0.2</v>
      </c>
    </row>
    <row r="90" spans="1:19">
      <c r="A90" s="5"/>
      <c r="B90" s="51"/>
      <c r="C90" s="49" t="s">
        <v>201</v>
      </c>
      <c r="D90" s="49"/>
      <c r="E90" s="48"/>
      <c r="F90" s="48"/>
      <c r="G90" s="48"/>
      <c r="H90" s="48"/>
      <c r="I90" s="48"/>
      <c r="J90" s="48"/>
      <c r="K90" s="48"/>
      <c r="L90" s="48" t="s">
        <v>111</v>
      </c>
      <c r="M90" s="48"/>
      <c r="N90" s="48" t="s">
        <v>111</v>
      </c>
      <c r="O90" s="49"/>
      <c r="P90" s="49">
        <f t="shared" si="24"/>
        <v>2</v>
      </c>
      <c r="Q90" s="50">
        <f>P90/$P$92</f>
        <v>8.6956521739130432E-2</v>
      </c>
      <c r="R90" s="49">
        <f t="shared" si="25"/>
        <v>2</v>
      </c>
      <c r="S90" s="50">
        <f t="shared" si="26"/>
        <v>0.2</v>
      </c>
    </row>
    <row r="91" spans="1:19">
      <c r="A91" s="5"/>
      <c r="B91" s="51"/>
      <c r="C91" s="49" t="s">
        <v>204</v>
      </c>
      <c r="D91" s="49"/>
      <c r="E91" s="48"/>
      <c r="F91" s="48"/>
      <c r="G91" s="48"/>
      <c r="H91" s="48"/>
      <c r="I91" s="48"/>
      <c r="J91" s="48"/>
      <c r="K91" s="48"/>
      <c r="L91" s="48"/>
      <c r="M91" s="48" t="s">
        <v>111</v>
      </c>
      <c r="N91" s="48" t="s">
        <v>111</v>
      </c>
      <c r="O91" s="49"/>
      <c r="P91" s="49">
        <f t="shared" si="24"/>
        <v>2</v>
      </c>
      <c r="Q91" s="50">
        <f t="shared" si="27"/>
        <v>8.6956521739130432E-2</v>
      </c>
      <c r="R91" s="49">
        <f t="shared" si="25"/>
        <v>2</v>
      </c>
      <c r="S91" s="50">
        <f t="shared" si="26"/>
        <v>0.2</v>
      </c>
    </row>
    <row r="92" spans="1:19">
      <c r="A92" s="5"/>
      <c r="B92" s="51"/>
      <c r="C92" s="62"/>
      <c r="D92" s="62"/>
      <c r="E92" s="54"/>
      <c r="F92" s="54"/>
      <c r="G92" s="54"/>
      <c r="H92" s="54"/>
      <c r="I92" s="54"/>
      <c r="J92" s="54"/>
      <c r="K92" s="54"/>
      <c r="L92" s="54"/>
      <c r="M92" s="54"/>
      <c r="N92" s="54"/>
      <c r="O92" s="49" t="s">
        <v>117</v>
      </c>
      <c r="P92" s="49">
        <f>SUM(P80:P91)</f>
        <v>23</v>
      </c>
      <c r="Q92" s="50">
        <f t="shared" si="27"/>
        <v>1</v>
      </c>
      <c r="R92" s="49">
        <v>10</v>
      </c>
      <c r="S92" s="50"/>
    </row>
    <row r="93" spans="1:19">
      <c r="A93" s="51"/>
      <c r="B93" s="51"/>
      <c r="C93" s="62"/>
      <c r="D93" s="62"/>
      <c r="E93" s="54"/>
      <c r="F93" s="54"/>
      <c r="G93" s="54"/>
      <c r="H93" s="54"/>
      <c r="I93" s="54"/>
      <c r="J93" s="54"/>
      <c r="K93" s="54"/>
      <c r="L93" s="1555" t="s">
        <v>1050</v>
      </c>
      <c r="M93" s="1556"/>
      <c r="N93" s="1556"/>
      <c r="O93" s="1557"/>
      <c r="P93" s="643">
        <f>P77+P92</f>
        <v>31</v>
      </c>
      <c r="Q93" s="642"/>
      <c r="R93" s="62"/>
      <c r="S93" s="642"/>
    </row>
    <row r="94" spans="1:19">
      <c r="A94" s="8"/>
      <c r="B94" s="32"/>
      <c r="C94" s="33"/>
      <c r="D94" s="33"/>
      <c r="E94" s="8"/>
      <c r="F94" s="8"/>
      <c r="G94" s="8"/>
      <c r="H94" s="8"/>
      <c r="I94" s="8"/>
      <c r="J94" s="8"/>
      <c r="K94" s="8"/>
      <c r="L94" s="8"/>
      <c r="M94" s="8"/>
      <c r="N94" s="8"/>
      <c r="O94" s="32"/>
      <c r="P94" s="32"/>
      <c r="Q94" s="32"/>
      <c r="R94" s="32"/>
      <c r="S94" s="32"/>
    </row>
    <row r="95" spans="1:19" ht="28.5">
      <c r="A95" s="15">
        <f>'3.4 - Preliminary Work Analysis'!A20</f>
        <v>5</v>
      </c>
      <c r="B95" s="11" t="str">
        <f>'3.4 - Preliminary Work Analysis'!B20</f>
        <v>What is the relevance of footprint calculators?</v>
      </c>
      <c r="C95" s="55"/>
      <c r="D95" s="55"/>
      <c r="E95" s="30"/>
      <c r="F95" s="30"/>
      <c r="G95" s="30"/>
      <c r="H95" s="30"/>
      <c r="I95" s="30"/>
      <c r="J95" s="30"/>
      <c r="K95" s="30"/>
      <c r="L95" s="30"/>
      <c r="M95" s="30"/>
      <c r="N95" s="30"/>
      <c r="O95" s="29"/>
      <c r="P95" s="29"/>
      <c r="Q95" s="56"/>
      <c r="R95" s="29"/>
      <c r="S95" s="56"/>
    </row>
    <row r="96" spans="1:19">
      <c r="A96" s="6"/>
      <c r="B96" s="55"/>
      <c r="C96" s="1465" t="s">
        <v>1057</v>
      </c>
      <c r="D96" s="29"/>
      <c r="E96" s="30"/>
      <c r="F96" s="30"/>
      <c r="G96" s="30"/>
      <c r="H96" s="30"/>
      <c r="I96" s="30"/>
      <c r="J96" s="30"/>
      <c r="K96" s="30"/>
      <c r="L96" s="30"/>
      <c r="M96" s="30"/>
      <c r="N96" s="30"/>
      <c r="O96" s="29"/>
      <c r="P96" s="29">
        <f>COUNTA(E96:N96)</f>
        <v>0</v>
      </c>
      <c r="Q96" s="56" t="e">
        <f t="shared" ref="Q96:Q97" si="28">P96/$P$99</f>
        <v>#DIV/0!</v>
      </c>
      <c r="R96" s="29">
        <f>COUNTA(E96:N96)</f>
        <v>0</v>
      </c>
      <c r="S96" s="56">
        <f>R96/$R$99</f>
        <v>0</v>
      </c>
    </row>
    <row r="97" spans="1:19">
      <c r="A97" s="6"/>
      <c r="B97" s="55"/>
      <c r="C97" s="29"/>
      <c r="D97" s="29"/>
      <c r="E97" s="30"/>
      <c r="F97" s="30"/>
      <c r="G97" s="30"/>
      <c r="H97" s="30"/>
      <c r="I97" s="30"/>
      <c r="J97" s="30"/>
      <c r="K97" s="30"/>
      <c r="L97" s="30"/>
      <c r="M97" s="30"/>
      <c r="N97" s="30"/>
      <c r="O97" s="29"/>
      <c r="P97" s="29">
        <f>COUNTA(E97:N97)</f>
        <v>0</v>
      </c>
      <c r="Q97" s="56" t="e">
        <f t="shared" si="28"/>
        <v>#DIV/0!</v>
      </c>
      <c r="R97" s="29">
        <f>COUNTA(E97:N97)</f>
        <v>0</v>
      </c>
      <c r="S97" s="56">
        <f t="shared" ref="S97:S98" si="29">R97/$R$99</f>
        <v>0</v>
      </c>
    </row>
    <row r="98" spans="1:19">
      <c r="A98" s="6"/>
      <c r="B98" s="55"/>
      <c r="C98" s="29"/>
      <c r="D98" s="29"/>
      <c r="E98" s="30"/>
      <c r="F98" s="30"/>
      <c r="G98" s="30"/>
      <c r="H98" s="30"/>
      <c r="I98" s="30"/>
      <c r="J98" s="30"/>
      <c r="K98" s="30"/>
      <c r="L98" s="30"/>
      <c r="M98" s="30"/>
      <c r="N98" s="30"/>
      <c r="O98" s="29"/>
      <c r="P98" s="29">
        <f>COUNTA(E98:N98)</f>
        <v>0</v>
      </c>
      <c r="Q98" s="56" t="e">
        <f>P98/$P$99</f>
        <v>#DIV/0!</v>
      </c>
      <c r="R98" s="29">
        <f>COUNTA(E98:N98)</f>
        <v>0</v>
      </c>
      <c r="S98" s="56">
        <f t="shared" si="29"/>
        <v>0</v>
      </c>
    </row>
    <row r="99" spans="1:19">
      <c r="A99" s="6"/>
      <c r="B99" s="55"/>
      <c r="C99" s="57"/>
      <c r="D99" s="57"/>
      <c r="E99" s="58"/>
      <c r="F99" s="58"/>
      <c r="G99" s="58"/>
      <c r="H99" s="58"/>
      <c r="I99" s="58"/>
      <c r="J99" s="58"/>
      <c r="K99" s="58"/>
      <c r="L99" s="58"/>
      <c r="M99" s="58"/>
      <c r="N99" s="58"/>
      <c r="O99" s="29" t="s">
        <v>117</v>
      </c>
      <c r="P99" s="29">
        <f>SUM(P96:P98)</f>
        <v>0</v>
      </c>
      <c r="Q99" s="56"/>
      <c r="R99" s="29">
        <v>10</v>
      </c>
      <c r="S99" s="56"/>
    </row>
    <row r="100" spans="1:19">
      <c r="A100" s="8"/>
      <c r="B100" s="32"/>
      <c r="C100" s="33"/>
      <c r="D100" s="33"/>
      <c r="E100" s="8"/>
      <c r="F100" s="8"/>
      <c r="G100" s="8"/>
      <c r="H100" s="8"/>
      <c r="I100" s="8"/>
      <c r="J100" s="8"/>
      <c r="K100" s="8"/>
      <c r="L100" s="8"/>
      <c r="M100" s="8"/>
      <c r="N100" s="8"/>
      <c r="O100" s="32"/>
      <c r="P100" s="32"/>
      <c r="Q100" s="32"/>
      <c r="R100" s="32"/>
      <c r="S100" s="32"/>
    </row>
    <row r="101" spans="1:19" ht="28.5">
      <c r="A101" s="12">
        <f>'3.4 - Preliminary Work Analysis'!A21</f>
        <v>6</v>
      </c>
      <c r="B101" s="9" t="str">
        <f>'3.4 - Preliminary Work Analysis'!B21</f>
        <v>Why do footprint calculators focus on CO2?</v>
      </c>
      <c r="C101" s="34"/>
      <c r="D101" s="34"/>
      <c r="E101" s="35"/>
      <c r="F101" s="35"/>
      <c r="G101" s="35"/>
      <c r="H101" s="35"/>
      <c r="I101" s="35"/>
      <c r="J101" s="35"/>
      <c r="K101" s="35"/>
      <c r="L101" s="35"/>
      <c r="M101" s="35"/>
      <c r="N101" s="35"/>
      <c r="O101" s="36"/>
      <c r="P101" s="36"/>
      <c r="Q101" s="37"/>
      <c r="R101" s="36"/>
      <c r="S101" s="37"/>
    </row>
    <row r="102" spans="1:19">
      <c r="A102" s="3"/>
      <c r="B102" s="34"/>
      <c r="C102" s="36" t="s">
        <v>300</v>
      </c>
      <c r="D102" s="36"/>
      <c r="E102" s="35" t="s">
        <v>111</v>
      </c>
      <c r="F102" s="35"/>
      <c r="G102" s="35"/>
      <c r="H102" s="35"/>
      <c r="I102" s="35"/>
      <c r="J102" s="35"/>
      <c r="K102" s="35"/>
      <c r="L102" s="35"/>
      <c r="M102" s="35"/>
      <c r="N102" s="35"/>
      <c r="O102" s="36"/>
      <c r="P102" s="36">
        <f t="shared" ref="P102:P110" si="30">COUNTA(E102:N102)</f>
        <v>1</v>
      </c>
      <c r="Q102" s="37">
        <f>P102/$P$111</f>
        <v>9.0909090909090912E-2</v>
      </c>
      <c r="R102" s="36">
        <f t="shared" ref="R102:R110" si="31">COUNTA(E102:N102)</f>
        <v>1</v>
      </c>
      <c r="S102" s="37">
        <f>R102/$R$111</f>
        <v>0.25</v>
      </c>
    </row>
    <row r="103" spans="1:19">
      <c r="A103" s="3"/>
      <c r="B103" s="34"/>
      <c r="C103" s="36" t="s">
        <v>303</v>
      </c>
      <c r="D103" s="36"/>
      <c r="E103" s="35"/>
      <c r="F103" s="35"/>
      <c r="G103" s="35" t="s">
        <v>111</v>
      </c>
      <c r="H103" s="35"/>
      <c r="I103" s="35"/>
      <c r="J103" s="35"/>
      <c r="K103" s="35"/>
      <c r="L103" s="35"/>
      <c r="M103" s="35"/>
      <c r="N103" s="35"/>
      <c r="O103" s="36"/>
      <c r="P103" s="36">
        <f t="shared" si="30"/>
        <v>1</v>
      </c>
      <c r="Q103" s="37">
        <f t="shared" ref="Q103:Q110" si="32">P103/$P$111</f>
        <v>9.0909090909090912E-2</v>
      </c>
      <c r="R103" s="36">
        <f t="shared" si="31"/>
        <v>1</v>
      </c>
      <c r="S103" s="37">
        <f t="shared" ref="S103:S110" si="33">R103/$R$111</f>
        <v>0.25</v>
      </c>
    </row>
    <row r="104" spans="1:19">
      <c r="A104" s="3"/>
      <c r="B104" s="34"/>
      <c r="C104" s="36" t="s">
        <v>304</v>
      </c>
      <c r="D104" s="36"/>
      <c r="E104" s="35"/>
      <c r="F104" s="35"/>
      <c r="G104" s="35" t="s">
        <v>111</v>
      </c>
      <c r="H104" s="35"/>
      <c r="I104" s="35"/>
      <c r="J104" s="35"/>
      <c r="K104" s="35"/>
      <c r="L104" s="35"/>
      <c r="M104" s="35"/>
      <c r="N104" s="35"/>
      <c r="O104" s="36"/>
      <c r="P104" s="36">
        <f t="shared" si="30"/>
        <v>1</v>
      </c>
      <c r="Q104" s="37">
        <f t="shared" si="32"/>
        <v>9.0909090909090912E-2</v>
      </c>
      <c r="R104" s="36">
        <f t="shared" si="31"/>
        <v>1</v>
      </c>
      <c r="S104" s="37">
        <f t="shared" si="33"/>
        <v>0.25</v>
      </c>
    </row>
    <row r="105" spans="1:19">
      <c r="A105" s="3"/>
      <c r="B105" s="34"/>
      <c r="C105" s="36" t="s">
        <v>302</v>
      </c>
      <c r="D105" s="36"/>
      <c r="E105" s="35"/>
      <c r="F105" s="35"/>
      <c r="G105" s="35" t="s">
        <v>111</v>
      </c>
      <c r="H105" s="35"/>
      <c r="I105" s="35"/>
      <c r="J105" s="35"/>
      <c r="K105" s="35"/>
      <c r="L105" s="35"/>
      <c r="M105" s="35"/>
      <c r="N105" s="35"/>
      <c r="O105" s="36"/>
      <c r="P105" s="36">
        <f t="shared" si="30"/>
        <v>1</v>
      </c>
      <c r="Q105" s="37">
        <f t="shared" si="32"/>
        <v>9.0909090909090912E-2</v>
      </c>
      <c r="R105" s="36">
        <f t="shared" si="31"/>
        <v>1</v>
      </c>
      <c r="S105" s="37">
        <f t="shared" si="33"/>
        <v>0.25</v>
      </c>
    </row>
    <row r="106" spans="1:19">
      <c r="A106" s="3"/>
      <c r="B106" s="34"/>
      <c r="C106" s="36" t="s">
        <v>307</v>
      </c>
      <c r="D106" s="36"/>
      <c r="E106" s="35"/>
      <c r="F106" s="35"/>
      <c r="G106" s="35"/>
      <c r="H106" s="35"/>
      <c r="I106" s="35"/>
      <c r="J106" s="35" t="s">
        <v>111</v>
      </c>
      <c r="K106" s="35"/>
      <c r="L106" s="35"/>
      <c r="M106" s="35"/>
      <c r="N106" s="35"/>
      <c r="O106" s="36"/>
      <c r="P106" s="36">
        <f t="shared" si="30"/>
        <v>1</v>
      </c>
      <c r="Q106" s="37">
        <f t="shared" si="32"/>
        <v>9.0909090909090912E-2</v>
      </c>
      <c r="R106" s="36">
        <f t="shared" si="31"/>
        <v>1</v>
      </c>
      <c r="S106" s="37">
        <f t="shared" si="33"/>
        <v>0.25</v>
      </c>
    </row>
    <row r="107" spans="1:19">
      <c r="A107" s="3"/>
      <c r="B107" s="34"/>
      <c r="C107" s="36" t="s">
        <v>308</v>
      </c>
      <c r="D107" s="36"/>
      <c r="E107" s="35"/>
      <c r="F107" s="35"/>
      <c r="G107" s="35"/>
      <c r="H107" s="35"/>
      <c r="I107" s="35"/>
      <c r="J107" s="35" t="s">
        <v>111</v>
      </c>
      <c r="K107" s="35"/>
      <c r="L107" s="35"/>
      <c r="M107" s="35" t="s">
        <v>111</v>
      </c>
      <c r="N107" s="35" t="s">
        <v>111</v>
      </c>
      <c r="O107" s="36"/>
      <c r="P107" s="36">
        <f t="shared" si="30"/>
        <v>3</v>
      </c>
      <c r="Q107" s="37">
        <f t="shared" si="32"/>
        <v>0.27272727272727271</v>
      </c>
      <c r="R107" s="36">
        <f t="shared" si="31"/>
        <v>3</v>
      </c>
      <c r="S107" s="37">
        <f t="shared" si="33"/>
        <v>0.75</v>
      </c>
    </row>
    <row r="108" spans="1:19">
      <c r="A108" s="3"/>
      <c r="B108" s="34"/>
      <c r="C108" s="36" t="s">
        <v>306</v>
      </c>
      <c r="D108" s="36"/>
      <c r="E108" s="35"/>
      <c r="F108" s="35"/>
      <c r="G108" s="35"/>
      <c r="H108" s="35"/>
      <c r="I108" s="35"/>
      <c r="J108" s="35" t="s">
        <v>111</v>
      </c>
      <c r="K108" s="35"/>
      <c r="L108" s="35"/>
      <c r="M108" s="35"/>
      <c r="N108" s="35"/>
      <c r="O108" s="36"/>
      <c r="P108" s="36">
        <f t="shared" si="30"/>
        <v>1</v>
      </c>
      <c r="Q108" s="37">
        <f t="shared" si="32"/>
        <v>9.0909090909090912E-2</v>
      </c>
      <c r="R108" s="36">
        <f t="shared" si="31"/>
        <v>1</v>
      </c>
      <c r="S108" s="37">
        <f t="shared" si="33"/>
        <v>0.25</v>
      </c>
    </row>
    <row r="109" spans="1:19">
      <c r="A109" s="3"/>
      <c r="B109" s="34"/>
      <c r="C109" s="36" t="s">
        <v>309</v>
      </c>
      <c r="D109" s="36"/>
      <c r="E109" s="35"/>
      <c r="F109" s="35"/>
      <c r="G109" s="35"/>
      <c r="H109" s="35"/>
      <c r="I109" s="35"/>
      <c r="J109" s="35"/>
      <c r="K109" s="35"/>
      <c r="L109" s="35"/>
      <c r="M109" s="35" t="s">
        <v>111</v>
      </c>
      <c r="N109" s="35" t="s">
        <v>111</v>
      </c>
      <c r="O109" s="36"/>
      <c r="P109" s="36">
        <f t="shared" si="30"/>
        <v>2</v>
      </c>
      <c r="Q109" s="37">
        <f t="shared" si="32"/>
        <v>0.18181818181818182</v>
      </c>
      <c r="R109" s="36">
        <f t="shared" si="31"/>
        <v>2</v>
      </c>
      <c r="S109" s="37">
        <f t="shared" si="33"/>
        <v>0.5</v>
      </c>
    </row>
    <row r="110" spans="1:19">
      <c r="A110" s="3"/>
      <c r="B110" s="34"/>
      <c r="C110" s="36" t="s">
        <v>392</v>
      </c>
      <c r="D110" s="36"/>
      <c r="E110" s="35"/>
      <c r="F110" s="35"/>
      <c r="G110" s="35"/>
      <c r="H110" s="35"/>
      <c r="I110" s="35"/>
      <c r="J110" s="35"/>
      <c r="K110" s="35"/>
      <c r="L110" s="35"/>
      <c r="M110" s="35" t="s">
        <v>111</v>
      </c>
      <c r="N110" s="35" t="s">
        <v>111</v>
      </c>
      <c r="O110" s="36"/>
      <c r="P110" s="36">
        <f t="shared" si="30"/>
        <v>2</v>
      </c>
      <c r="Q110" s="37">
        <f t="shared" si="32"/>
        <v>0.18181818181818182</v>
      </c>
      <c r="R110" s="36">
        <f t="shared" si="31"/>
        <v>2</v>
      </c>
      <c r="S110" s="37">
        <f t="shared" si="33"/>
        <v>0.5</v>
      </c>
    </row>
    <row r="111" spans="1:19">
      <c r="A111" s="3"/>
      <c r="B111" s="34"/>
      <c r="C111" s="59"/>
      <c r="D111" s="59"/>
      <c r="E111" s="40"/>
      <c r="F111" s="40"/>
      <c r="G111" s="40"/>
      <c r="H111" s="40"/>
      <c r="I111" s="40"/>
      <c r="J111" s="40"/>
      <c r="K111" s="40"/>
      <c r="L111" s="40"/>
      <c r="M111" s="40"/>
      <c r="N111" s="40"/>
      <c r="O111" s="36" t="s">
        <v>117</v>
      </c>
      <c r="P111" s="36">
        <f>SUM(P102:P109)</f>
        <v>11</v>
      </c>
      <c r="Q111" s="37"/>
      <c r="R111" s="36">
        <v>4</v>
      </c>
      <c r="S111" s="37"/>
    </row>
    <row r="112" spans="1:19">
      <c r="A112" s="8"/>
      <c r="B112" s="32"/>
      <c r="C112" s="33"/>
      <c r="D112" s="33"/>
      <c r="E112" s="8"/>
      <c r="F112" s="8"/>
      <c r="G112" s="8"/>
      <c r="H112" s="8"/>
      <c r="I112" s="8"/>
      <c r="J112" s="8"/>
      <c r="K112" s="8"/>
      <c r="L112" s="8"/>
      <c r="M112" s="8"/>
      <c r="N112" s="8"/>
      <c r="O112" s="32"/>
      <c r="P112" s="32"/>
      <c r="Q112" s="32"/>
      <c r="R112" s="32"/>
      <c r="S112" s="32"/>
    </row>
    <row r="113" spans="1:19" ht="28.5">
      <c r="A113" s="13">
        <f>'3.4 - Preliminary Work Analysis'!A22</f>
        <v>7</v>
      </c>
      <c r="B113" s="7" t="str">
        <f>'3.4 - Preliminary Work Analysis'!B22</f>
        <v>How can the UX of footprint calculators be accessed?</v>
      </c>
      <c r="C113" s="41"/>
      <c r="D113" s="41"/>
      <c r="E113" s="42"/>
      <c r="F113" s="42"/>
      <c r="G113" s="42"/>
      <c r="H113" s="42"/>
      <c r="I113" s="42"/>
      <c r="J113" s="42"/>
      <c r="K113" s="42"/>
      <c r="L113" s="42"/>
      <c r="M113" s="42"/>
      <c r="N113" s="42"/>
      <c r="O113" s="43"/>
      <c r="P113" s="43"/>
      <c r="Q113" s="44"/>
      <c r="R113" s="43"/>
      <c r="S113" s="44"/>
    </row>
    <row r="114" spans="1:19">
      <c r="A114" s="4"/>
      <c r="B114" s="41"/>
      <c r="C114" s="60" t="s">
        <v>294</v>
      </c>
      <c r="D114" s="60"/>
      <c r="E114" s="42"/>
      <c r="F114" s="42"/>
      <c r="G114" s="42"/>
      <c r="H114" s="42"/>
      <c r="I114" s="42" t="s">
        <v>111</v>
      </c>
      <c r="J114" s="42"/>
      <c r="K114" s="42"/>
      <c r="L114" s="42"/>
      <c r="M114" s="42"/>
      <c r="N114" s="42"/>
      <c r="O114" s="43"/>
      <c r="P114" s="43">
        <f>COUNTA(E114:N114)</f>
        <v>1</v>
      </c>
      <c r="Q114" s="44">
        <f>P114/$P$119</f>
        <v>0.14285714285714285</v>
      </c>
      <c r="R114" s="43">
        <f>COUNTA(E114:N114)</f>
        <v>1</v>
      </c>
      <c r="S114" s="44">
        <f>R114/$R$119</f>
        <v>0.5</v>
      </c>
    </row>
    <row r="115" spans="1:19">
      <c r="A115" s="4"/>
      <c r="B115" s="41"/>
      <c r="C115" s="60" t="s">
        <v>293</v>
      </c>
      <c r="D115" s="60" t="s">
        <v>297</v>
      </c>
      <c r="E115" s="42"/>
      <c r="F115" s="42"/>
      <c r="G115" s="42"/>
      <c r="H115" s="42"/>
      <c r="I115" s="42" t="s">
        <v>111</v>
      </c>
      <c r="J115" s="42"/>
      <c r="K115" s="42" t="s">
        <v>111</v>
      </c>
      <c r="L115" s="42"/>
      <c r="M115" s="42"/>
      <c r="N115" s="42"/>
      <c r="O115" s="43"/>
      <c r="P115" s="43">
        <f>COUNTA(E115:N115)</f>
        <v>2</v>
      </c>
      <c r="Q115" s="44">
        <f>P115/$P$119</f>
        <v>0.2857142857142857</v>
      </c>
      <c r="R115" s="43">
        <f>COUNTA(E115:N115)</f>
        <v>2</v>
      </c>
      <c r="S115" s="44">
        <f>R115/$R$119</f>
        <v>1</v>
      </c>
    </row>
    <row r="116" spans="1:19">
      <c r="A116" s="4"/>
      <c r="B116" s="41"/>
      <c r="C116" s="60" t="s">
        <v>295</v>
      </c>
      <c r="D116" s="60"/>
      <c r="E116" s="42"/>
      <c r="F116" s="42"/>
      <c r="G116" s="42"/>
      <c r="H116" s="42"/>
      <c r="I116" s="42" t="s">
        <v>111</v>
      </c>
      <c r="J116" s="42"/>
      <c r="K116" s="42" t="s">
        <v>111</v>
      </c>
      <c r="L116" s="42"/>
      <c r="M116" s="42"/>
      <c r="N116" s="42"/>
      <c r="O116" s="43"/>
      <c r="P116" s="43">
        <f>COUNTA(E116:N116)</f>
        <v>2</v>
      </c>
      <c r="Q116" s="44">
        <f>P116/$P$119</f>
        <v>0.2857142857142857</v>
      </c>
      <c r="R116" s="43">
        <f>COUNTA(E116:N116)</f>
        <v>2</v>
      </c>
      <c r="S116" s="44">
        <f>R116/$R$119</f>
        <v>1</v>
      </c>
    </row>
    <row r="117" spans="1:19">
      <c r="A117" s="4"/>
      <c r="B117" s="41"/>
      <c r="C117" s="60" t="s">
        <v>260</v>
      </c>
      <c r="D117" s="60"/>
      <c r="E117" s="42"/>
      <c r="F117" s="42"/>
      <c r="G117" s="42"/>
      <c r="H117" s="42"/>
      <c r="I117" s="42" t="s">
        <v>111</v>
      </c>
      <c r="J117" s="42"/>
      <c r="K117" s="42"/>
      <c r="L117" s="42"/>
      <c r="M117" s="42"/>
      <c r="N117" s="42"/>
      <c r="O117" s="43"/>
      <c r="P117" s="43">
        <f>COUNTA(E117:N117)</f>
        <v>1</v>
      </c>
      <c r="Q117" s="44">
        <f>P117/$P$119</f>
        <v>0.14285714285714285</v>
      </c>
      <c r="R117" s="43">
        <f>COUNTA(E117:N117)</f>
        <v>1</v>
      </c>
      <c r="S117" s="44">
        <f>R117/$R$119</f>
        <v>0.5</v>
      </c>
    </row>
    <row r="118" spans="1:19">
      <c r="A118" s="4"/>
      <c r="B118" s="41"/>
      <c r="C118" s="60" t="s">
        <v>296</v>
      </c>
      <c r="D118" s="60"/>
      <c r="E118" s="42"/>
      <c r="F118" s="42"/>
      <c r="G118" s="42"/>
      <c r="H118" s="42"/>
      <c r="I118" s="42"/>
      <c r="J118" s="42"/>
      <c r="K118" s="42" t="s">
        <v>111</v>
      </c>
      <c r="L118" s="42"/>
      <c r="M118" s="42"/>
      <c r="N118" s="42"/>
      <c r="O118" s="43"/>
      <c r="P118" s="43">
        <f>COUNTA(E118:N118)</f>
        <v>1</v>
      </c>
      <c r="Q118" s="44">
        <f>P118/$P$119</f>
        <v>0.14285714285714285</v>
      </c>
      <c r="R118" s="43">
        <f>COUNTA(E118:N118)</f>
        <v>1</v>
      </c>
      <c r="S118" s="44">
        <f>R118/$R$119</f>
        <v>0.5</v>
      </c>
    </row>
    <row r="119" spans="1:19">
      <c r="A119" s="4"/>
      <c r="B119" s="41"/>
      <c r="C119" s="61"/>
      <c r="D119" s="61"/>
      <c r="E119" s="47"/>
      <c r="F119" s="47"/>
      <c r="G119" s="47"/>
      <c r="H119" s="47"/>
      <c r="I119" s="47"/>
      <c r="J119" s="47"/>
      <c r="K119" s="47"/>
      <c r="L119" s="47"/>
      <c r="M119" s="47"/>
      <c r="N119" s="47"/>
      <c r="O119" s="43" t="s">
        <v>117</v>
      </c>
      <c r="P119" s="43">
        <f>SUM(P114:P118)</f>
        <v>7</v>
      </c>
      <c r="Q119" s="44"/>
      <c r="R119" s="43">
        <v>2</v>
      </c>
      <c r="S119" s="44"/>
    </row>
    <row r="120" spans="1:19">
      <c r="A120" s="8"/>
      <c r="B120" s="32"/>
      <c r="C120" s="33"/>
      <c r="D120" s="33"/>
      <c r="E120" s="8"/>
      <c r="F120" s="8"/>
      <c r="G120" s="8"/>
      <c r="H120" s="8"/>
      <c r="I120" s="8"/>
      <c r="J120" s="8"/>
      <c r="K120" s="8"/>
      <c r="L120" s="8"/>
      <c r="M120" s="8"/>
      <c r="N120" s="8"/>
      <c r="O120" s="32"/>
      <c r="P120" s="32"/>
      <c r="Q120" s="32"/>
      <c r="R120" s="32"/>
      <c r="S120" s="32"/>
    </row>
    <row r="121" spans="1:19" ht="28.5">
      <c r="A121" s="14" t="str">
        <f>'3.4 - Preliminary Work Analysis'!A24</f>
        <v>8.1</v>
      </c>
      <c r="B121" s="10" t="str">
        <f>'3.4 - Preliminary Work Analysis'!B24</f>
        <v>What is general feedback about the MB (V1)?</v>
      </c>
      <c r="C121" s="51"/>
      <c r="D121" s="51"/>
      <c r="E121" s="48"/>
      <c r="F121" s="48"/>
      <c r="G121" s="48"/>
      <c r="H121" s="48"/>
      <c r="I121" s="48"/>
      <c r="J121" s="48"/>
      <c r="K121" s="48"/>
      <c r="L121" s="48"/>
      <c r="M121" s="48"/>
      <c r="N121" s="48"/>
      <c r="O121" s="49"/>
      <c r="P121" s="49"/>
      <c r="Q121" s="50"/>
      <c r="R121" s="50"/>
      <c r="S121" s="50"/>
    </row>
    <row r="122" spans="1:19">
      <c r="A122" s="5"/>
      <c r="B122" s="51"/>
      <c r="C122" s="49" t="s">
        <v>235</v>
      </c>
      <c r="D122" s="49"/>
      <c r="E122" s="48" t="s">
        <v>111</v>
      </c>
      <c r="F122" s="48" t="s">
        <v>111</v>
      </c>
      <c r="G122" s="48"/>
      <c r="H122" s="48" t="s">
        <v>111</v>
      </c>
      <c r="I122" s="48"/>
      <c r="J122" s="48"/>
      <c r="K122" s="48"/>
      <c r="L122" s="48"/>
      <c r="M122" s="48"/>
      <c r="N122" s="48"/>
      <c r="O122" s="49"/>
      <c r="P122" s="49">
        <f t="shared" ref="P122:P134" si="34">COUNTA(E122:N122)</f>
        <v>3</v>
      </c>
      <c r="Q122" s="50">
        <f t="shared" ref="Q122:Q134" si="35">P122/$P$135</f>
        <v>9.0909090909090912E-2</v>
      </c>
      <c r="R122" s="49">
        <f t="shared" ref="R122:R134" si="36">COUNTA(E122:N122)</f>
        <v>3</v>
      </c>
      <c r="S122" s="50">
        <f>R122/$R$135</f>
        <v>0.33333333333333331</v>
      </c>
    </row>
    <row r="123" spans="1:19">
      <c r="A123" s="5"/>
      <c r="B123" s="51"/>
      <c r="C123" s="49" t="s">
        <v>245</v>
      </c>
      <c r="D123" s="63" t="s">
        <v>258</v>
      </c>
      <c r="E123" s="48"/>
      <c r="F123" s="48" t="s">
        <v>111</v>
      </c>
      <c r="G123" s="48" t="s">
        <v>111</v>
      </c>
      <c r="H123" s="48" t="s">
        <v>111</v>
      </c>
      <c r="I123" s="48" t="s">
        <v>111</v>
      </c>
      <c r="J123" s="48"/>
      <c r="K123" s="48" t="s">
        <v>111</v>
      </c>
      <c r="L123" s="48"/>
      <c r="M123" s="48"/>
      <c r="N123" s="48"/>
      <c r="O123" s="49"/>
      <c r="P123" s="49">
        <f t="shared" si="34"/>
        <v>5</v>
      </c>
      <c r="Q123" s="50">
        <f t="shared" si="35"/>
        <v>0.15151515151515152</v>
      </c>
      <c r="R123" s="49">
        <f t="shared" si="36"/>
        <v>5</v>
      </c>
      <c r="S123" s="50">
        <f t="shared" ref="S123:S134" si="37">R123/$R$135</f>
        <v>0.55555555555555558</v>
      </c>
    </row>
    <row r="124" spans="1:19">
      <c r="A124" s="5"/>
      <c r="B124" s="51"/>
      <c r="C124" s="49" t="s">
        <v>262</v>
      </c>
      <c r="D124" s="63"/>
      <c r="E124" s="48"/>
      <c r="F124" s="48"/>
      <c r="G124" s="48"/>
      <c r="H124" s="48" t="s">
        <v>111</v>
      </c>
      <c r="I124" s="48"/>
      <c r="J124" s="48"/>
      <c r="K124" s="48"/>
      <c r="L124" s="48"/>
      <c r="M124" s="48"/>
      <c r="N124" s="48"/>
      <c r="O124" s="49"/>
      <c r="P124" s="49">
        <f t="shared" si="34"/>
        <v>1</v>
      </c>
      <c r="Q124" s="50">
        <f t="shared" si="35"/>
        <v>3.0303030303030304E-2</v>
      </c>
      <c r="R124" s="49">
        <f t="shared" si="36"/>
        <v>1</v>
      </c>
      <c r="S124" s="50">
        <f t="shared" si="37"/>
        <v>0.1111111111111111</v>
      </c>
    </row>
    <row r="125" spans="1:19">
      <c r="A125" s="5"/>
      <c r="B125" s="51"/>
      <c r="C125" s="49" t="s">
        <v>263</v>
      </c>
      <c r="D125" s="63" t="s">
        <v>264</v>
      </c>
      <c r="E125" s="48"/>
      <c r="F125" s="48"/>
      <c r="G125" s="48"/>
      <c r="H125" s="48"/>
      <c r="I125" s="48" t="s">
        <v>111</v>
      </c>
      <c r="J125" s="48"/>
      <c r="K125" s="48"/>
      <c r="L125" s="48"/>
      <c r="M125" s="48"/>
      <c r="N125" s="48"/>
      <c r="O125" s="49"/>
      <c r="P125" s="49">
        <f t="shared" si="34"/>
        <v>1</v>
      </c>
      <c r="Q125" s="50">
        <f t="shared" si="35"/>
        <v>3.0303030303030304E-2</v>
      </c>
      <c r="R125" s="49">
        <f t="shared" si="36"/>
        <v>1</v>
      </c>
      <c r="S125" s="50">
        <f t="shared" si="37"/>
        <v>0.1111111111111111</v>
      </c>
    </row>
    <row r="126" spans="1:19">
      <c r="A126" s="5"/>
      <c r="B126" s="51"/>
      <c r="C126" s="49" t="s">
        <v>255</v>
      </c>
      <c r="D126" s="63"/>
      <c r="E126" s="48"/>
      <c r="F126" s="48"/>
      <c r="G126" s="48" t="s">
        <v>111</v>
      </c>
      <c r="H126" s="48" t="s">
        <v>111</v>
      </c>
      <c r="I126" s="48"/>
      <c r="J126" s="48"/>
      <c r="K126" s="48"/>
      <c r="L126" s="48" t="s">
        <v>111</v>
      </c>
      <c r="M126" s="48" t="s">
        <v>111</v>
      </c>
      <c r="N126" s="48"/>
      <c r="O126" s="49"/>
      <c r="P126" s="49">
        <f t="shared" si="34"/>
        <v>4</v>
      </c>
      <c r="Q126" s="50">
        <f t="shared" si="35"/>
        <v>0.12121212121212122</v>
      </c>
      <c r="R126" s="49">
        <f t="shared" si="36"/>
        <v>4</v>
      </c>
      <c r="S126" s="50">
        <f t="shared" si="37"/>
        <v>0.44444444444444442</v>
      </c>
    </row>
    <row r="127" spans="1:19">
      <c r="A127" s="5"/>
      <c r="B127" s="51"/>
      <c r="C127" s="49" t="s">
        <v>257</v>
      </c>
      <c r="D127" s="63" t="s">
        <v>265</v>
      </c>
      <c r="E127" s="48"/>
      <c r="F127" s="48"/>
      <c r="G127" s="48" t="s">
        <v>111</v>
      </c>
      <c r="H127" s="48"/>
      <c r="I127" s="48"/>
      <c r="J127" s="48"/>
      <c r="K127" s="48"/>
      <c r="L127" s="48"/>
      <c r="M127" s="48" t="s">
        <v>111</v>
      </c>
      <c r="N127" s="48"/>
      <c r="O127" s="49"/>
      <c r="P127" s="49">
        <f t="shared" si="34"/>
        <v>2</v>
      </c>
      <c r="Q127" s="50">
        <f t="shared" si="35"/>
        <v>6.0606060606060608E-2</v>
      </c>
      <c r="R127" s="49">
        <f t="shared" si="36"/>
        <v>2</v>
      </c>
      <c r="S127" s="50">
        <f t="shared" si="37"/>
        <v>0.22222222222222221</v>
      </c>
    </row>
    <row r="128" spans="1:19">
      <c r="A128" s="14"/>
      <c r="B128" s="10"/>
      <c r="C128" s="49" t="s">
        <v>246</v>
      </c>
      <c r="D128" s="10"/>
      <c r="E128" s="48"/>
      <c r="F128" s="48" t="s">
        <v>111</v>
      </c>
      <c r="G128" s="48"/>
      <c r="H128" s="48" t="s">
        <v>111</v>
      </c>
      <c r="I128" s="48"/>
      <c r="J128" s="48"/>
      <c r="K128" s="48"/>
      <c r="L128" s="48"/>
      <c r="M128" s="48" t="s">
        <v>111</v>
      </c>
      <c r="N128" s="48"/>
      <c r="O128" s="49"/>
      <c r="P128" s="49">
        <f t="shared" si="34"/>
        <v>3</v>
      </c>
      <c r="Q128" s="50">
        <f t="shared" si="35"/>
        <v>9.0909090909090912E-2</v>
      </c>
      <c r="R128" s="49">
        <f t="shared" si="36"/>
        <v>3</v>
      </c>
      <c r="S128" s="50">
        <f t="shared" si="37"/>
        <v>0.33333333333333331</v>
      </c>
    </row>
    <row r="129" spans="1:19">
      <c r="A129" s="5"/>
      <c r="B129" s="51"/>
      <c r="C129" s="49" t="s">
        <v>244</v>
      </c>
      <c r="D129" s="63"/>
      <c r="E129" s="48"/>
      <c r="F129" s="48" t="s">
        <v>111</v>
      </c>
      <c r="G129" s="48" t="s">
        <v>111</v>
      </c>
      <c r="H129" s="48"/>
      <c r="I129" s="48"/>
      <c r="J129" s="48" t="s">
        <v>111</v>
      </c>
      <c r="K129" s="48" t="s">
        <v>111</v>
      </c>
      <c r="L129" s="48"/>
      <c r="M129" s="48"/>
      <c r="N129" s="48"/>
      <c r="O129" s="49"/>
      <c r="P129" s="49">
        <f t="shared" si="34"/>
        <v>4</v>
      </c>
      <c r="Q129" s="50">
        <f t="shared" si="35"/>
        <v>0.12121212121212122</v>
      </c>
      <c r="R129" s="49">
        <f t="shared" si="36"/>
        <v>4</v>
      </c>
      <c r="S129" s="50">
        <f t="shared" si="37"/>
        <v>0.44444444444444442</v>
      </c>
    </row>
    <row r="130" spans="1:19" ht="28.5">
      <c r="A130" s="5"/>
      <c r="B130" s="51"/>
      <c r="C130" s="49" t="s">
        <v>259</v>
      </c>
      <c r="D130" s="63" t="s">
        <v>271</v>
      </c>
      <c r="E130" s="48"/>
      <c r="F130" s="48"/>
      <c r="G130" s="48"/>
      <c r="H130" s="48"/>
      <c r="I130" s="48" t="s">
        <v>111</v>
      </c>
      <c r="J130" s="48" t="s">
        <v>111</v>
      </c>
      <c r="K130" s="48" t="s">
        <v>111</v>
      </c>
      <c r="L130" s="48"/>
      <c r="M130" s="48"/>
      <c r="N130" s="48"/>
      <c r="O130" s="49"/>
      <c r="P130" s="49">
        <f t="shared" si="34"/>
        <v>3</v>
      </c>
      <c r="Q130" s="50">
        <f t="shared" si="35"/>
        <v>9.0909090909090912E-2</v>
      </c>
      <c r="R130" s="49">
        <f t="shared" si="36"/>
        <v>3</v>
      </c>
      <c r="S130" s="50">
        <f t="shared" si="37"/>
        <v>0.33333333333333331</v>
      </c>
    </row>
    <row r="131" spans="1:19">
      <c r="A131" s="5"/>
      <c r="B131" s="51"/>
      <c r="C131" s="49" t="s">
        <v>275</v>
      </c>
      <c r="D131" s="63"/>
      <c r="E131" s="48"/>
      <c r="F131" s="48"/>
      <c r="G131" s="48"/>
      <c r="H131" s="48"/>
      <c r="I131" s="48"/>
      <c r="J131" s="48"/>
      <c r="K131" s="48"/>
      <c r="L131" s="48"/>
      <c r="M131" s="48" t="s">
        <v>111</v>
      </c>
      <c r="N131" s="48"/>
      <c r="O131" s="49"/>
      <c r="P131" s="49">
        <f t="shared" si="34"/>
        <v>1</v>
      </c>
      <c r="Q131" s="50">
        <f t="shared" si="35"/>
        <v>3.0303030303030304E-2</v>
      </c>
      <c r="R131" s="49">
        <f t="shared" si="36"/>
        <v>1</v>
      </c>
      <c r="S131" s="50">
        <f t="shared" si="37"/>
        <v>0.1111111111111111</v>
      </c>
    </row>
    <row r="132" spans="1:19">
      <c r="A132" s="5"/>
      <c r="B132" s="51"/>
      <c r="C132" s="49" t="s">
        <v>272</v>
      </c>
      <c r="D132" s="63"/>
      <c r="E132" s="48"/>
      <c r="F132" s="48"/>
      <c r="G132" s="48"/>
      <c r="H132" s="48"/>
      <c r="I132" s="48"/>
      <c r="J132" s="48"/>
      <c r="K132" s="48" t="s">
        <v>111</v>
      </c>
      <c r="L132" s="48"/>
      <c r="M132" s="48"/>
      <c r="N132" s="48"/>
      <c r="O132" s="49"/>
      <c r="P132" s="49">
        <f t="shared" si="34"/>
        <v>1</v>
      </c>
      <c r="Q132" s="50">
        <f t="shared" si="35"/>
        <v>3.0303030303030304E-2</v>
      </c>
      <c r="R132" s="49">
        <f t="shared" si="36"/>
        <v>1</v>
      </c>
      <c r="S132" s="50">
        <f t="shared" si="37"/>
        <v>0.1111111111111111</v>
      </c>
    </row>
    <row r="133" spans="1:19" ht="42.75">
      <c r="A133" s="5"/>
      <c r="B133" s="51"/>
      <c r="C133" s="49" t="s">
        <v>243</v>
      </c>
      <c r="D133" s="63" t="s">
        <v>1016</v>
      </c>
      <c r="E133" s="48"/>
      <c r="F133" s="48" t="s">
        <v>111</v>
      </c>
      <c r="G133" s="48" t="s">
        <v>111</v>
      </c>
      <c r="H133" s="48" t="s">
        <v>111</v>
      </c>
      <c r="I133" s="48"/>
      <c r="J133" s="48"/>
      <c r="K133" s="48"/>
      <c r="L133" s="48"/>
      <c r="M133" s="48"/>
      <c r="N133" s="48"/>
      <c r="O133" s="49"/>
      <c r="P133" s="49">
        <f t="shared" si="34"/>
        <v>3</v>
      </c>
      <c r="Q133" s="50">
        <f t="shared" si="35"/>
        <v>9.0909090909090912E-2</v>
      </c>
      <c r="R133" s="49">
        <f t="shared" si="36"/>
        <v>3</v>
      </c>
      <c r="S133" s="50">
        <f t="shared" si="37"/>
        <v>0.33333333333333331</v>
      </c>
    </row>
    <row r="134" spans="1:19">
      <c r="A134" s="5"/>
      <c r="B134" s="51"/>
      <c r="C134" s="49" t="s">
        <v>256</v>
      </c>
      <c r="D134" s="63" t="s">
        <v>261</v>
      </c>
      <c r="E134" s="48"/>
      <c r="F134" s="48" t="s">
        <v>111</v>
      </c>
      <c r="G134" s="48" t="s">
        <v>111</v>
      </c>
      <c r="H134" s="48"/>
      <c r="I134" s="48"/>
      <c r="J134" s="48"/>
      <c r="K134" s="48"/>
      <c r="L134" s="48"/>
      <c r="M134" s="48"/>
      <c r="N134" s="48"/>
      <c r="O134" s="49"/>
      <c r="P134" s="49">
        <f t="shared" si="34"/>
        <v>2</v>
      </c>
      <c r="Q134" s="50">
        <f t="shared" si="35"/>
        <v>6.0606060606060608E-2</v>
      </c>
      <c r="R134" s="49">
        <f t="shared" si="36"/>
        <v>2</v>
      </c>
      <c r="S134" s="50">
        <f t="shared" si="37"/>
        <v>0.22222222222222221</v>
      </c>
    </row>
    <row r="135" spans="1:19">
      <c r="A135" s="5"/>
      <c r="B135" s="51"/>
      <c r="C135" s="62"/>
      <c r="D135" s="62"/>
      <c r="E135" s="54"/>
      <c r="F135" s="54"/>
      <c r="G135" s="54"/>
      <c r="H135" s="54"/>
      <c r="I135" s="54"/>
      <c r="J135" s="54"/>
      <c r="K135" s="54"/>
      <c r="L135" s="54"/>
      <c r="M135" s="54"/>
      <c r="N135" s="54"/>
      <c r="O135" s="49" t="s">
        <v>117</v>
      </c>
      <c r="P135" s="49">
        <f>SUM(P121:P134)</f>
        <v>33</v>
      </c>
      <c r="Q135" s="50"/>
      <c r="R135" s="49">
        <v>9</v>
      </c>
      <c r="S135" s="50"/>
    </row>
    <row r="136" spans="1:19">
      <c r="A136" s="8"/>
      <c r="B136" s="32"/>
      <c r="C136" s="33"/>
      <c r="D136" s="33"/>
      <c r="E136" s="8"/>
      <c r="F136" s="8"/>
      <c r="G136" s="8"/>
      <c r="H136" s="8"/>
      <c r="I136" s="8"/>
      <c r="J136" s="8"/>
      <c r="K136" s="8"/>
      <c r="L136" s="8"/>
      <c r="M136" s="8"/>
      <c r="N136" s="8"/>
      <c r="O136" s="32"/>
      <c r="P136" s="32"/>
      <c r="Q136" s="32"/>
      <c r="R136" s="32"/>
      <c r="S136" s="32"/>
    </row>
    <row r="137" spans="1:19">
      <c r="A137" s="15" t="str">
        <f>'3.4 - Preliminary Work Analysis'!A25</f>
        <v>8.2</v>
      </c>
      <c r="B137" s="11" t="str">
        <f>'3.4 - Preliminary Work Analysis'!B25</f>
        <v>What is good about the MB (V1)?</v>
      </c>
      <c r="C137" s="55"/>
      <c r="D137" s="55"/>
      <c r="E137" s="30"/>
      <c r="F137" s="30"/>
      <c r="G137" s="30"/>
      <c r="H137" s="30"/>
      <c r="I137" s="30"/>
      <c r="J137" s="30"/>
      <c r="K137" s="30"/>
      <c r="L137" s="30"/>
      <c r="M137" s="30"/>
      <c r="N137" s="30"/>
      <c r="O137" s="29"/>
      <c r="P137" s="29"/>
      <c r="Q137" s="56"/>
      <c r="R137" s="29"/>
      <c r="S137" s="56"/>
    </row>
    <row r="138" spans="1:19">
      <c r="A138" s="6"/>
      <c r="B138" s="55"/>
      <c r="C138" s="29" t="s">
        <v>236</v>
      </c>
      <c r="D138" s="29"/>
      <c r="E138" s="30" t="s">
        <v>111</v>
      </c>
      <c r="F138" s="30" t="s">
        <v>111</v>
      </c>
      <c r="G138" s="30" t="s">
        <v>111</v>
      </c>
      <c r="H138" s="30" t="s">
        <v>111</v>
      </c>
      <c r="I138" s="30" t="s">
        <v>111</v>
      </c>
      <c r="J138" s="30" t="s">
        <v>111</v>
      </c>
      <c r="K138" s="30" t="s">
        <v>111</v>
      </c>
      <c r="L138" s="30" t="s">
        <v>111</v>
      </c>
      <c r="M138" s="30" t="s">
        <v>111</v>
      </c>
      <c r="N138" s="30" t="s">
        <v>111</v>
      </c>
      <c r="O138" s="29"/>
      <c r="P138" s="29">
        <f>COUNTA(E138:N138)</f>
        <v>10</v>
      </c>
      <c r="Q138" s="56">
        <f>P138/$P$142</f>
        <v>0.35714285714285715</v>
      </c>
      <c r="R138" s="29">
        <f>COUNTA(E138:N138)</f>
        <v>10</v>
      </c>
      <c r="S138" s="56">
        <f t="shared" ref="S138:S164" si="38">R138/$R$32</f>
        <v>1</v>
      </c>
    </row>
    <row r="139" spans="1:19">
      <c r="A139" s="6"/>
      <c r="B139" s="55"/>
      <c r="C139" s="29" t="s">
        <v>238</v>
      </c>
      <c r="D139" s="29"/>
      <c r="E139" s="30" t="s">
        <v>111</v>
      </c>
      <c r="F139" s="30" t="s">
        <v>111</v>
      </c>
      <c r="G139" s="30" t="s">
        <v>111</v>
      </c>
      <c r="H139" s="30" t="s">
        <v>111</v>
      </c>
      <c r="I139" s="30" t="s">
        <v>111</v>
      </c>
      <c r="J139" s="30" t="s">
        <v>111</v>
      </c>
      <c r="K139" s="30"/>
      <c r="L139" s="30" t="s">
        <v>111</v>
      </c>
      <c r="M139" s="30" t="s">
        <v>111</v>
      </c>
      <c r="N139" s="30" t="s">
        <v>111</v>
      </c>
      <c r="O139" s="29"/>
      <c r="P139" s="29">
        <f>COUNTA(E139:N139)</f>
        <v>9</v>
      </c>
      <c r="Q139" s="56">
        <f t="shared" ref="Q139:Q141" si="39">P139/$P$142</f>
        <v>0.32142857142857145</v>
      </c>
      <c r="R139" s="29">
        <f>COUNTA(E139:N139)</f>
        <v>9</v>
      </c>
      <c r="S139" s="56">
        <f t="shared" si="38"/>
        <v>0.9</v>
      </c>
    </row>
    <row r="140" spans="1:19">
      <c r="A140" s="6"/>
      <c r="B140" s="55"/>
      <c r="C140" s="29" t="s">
        <v>237</v>
      </c>
      <c r="D140" s="29"/>
      <c r="E140" s="30" t="s">
        <v>111</v>
      </c>
      <c r="F140" s="30" t="s">
        <v>111</v>
      </c>
      <c r="G140" s="30" t="s">
        <v>111</v>
      </c>
      <c r="H140" s="30"/>
      <c r="I140" s="30" t="s">
        <v>111</v>
      </c>
      <c r="J140" s="30" t="s">
        <v>111</v>
      </c>
      <c r="K140" s="30" t="s">
        <v>111</v>
      </c>
      <c r="L140" s="30"/>
      <c r="M140" s="30" t="s">
        <v>111</v>
      </c>
      <c r="N140" s="30" t="s">
        <v>111</v>
      </c>
      <c r="O140" s="29"/>
      <c r="P140" s="29">
        <f>COUNTA(E140:N140)</f>
        <v>8</v>
      </c>
      <c r="Q140" s="56">
        <f t="shared" si="39"/>
        <v>0.2857142857142857</v>
      </c>
      <c r="R140" s="29">
        <f>COUNTA(E140:N140)</f>
        <v>8</v>
      </c>
      <c r="S140" s="56">
        <f t="shared" si="38"/>
        <v>0.8</v>
      </c>
    </row>
    <row r="141" spans="1:19">
      <c r="A141" s="15"/>
      <c r="B141" s="11"/>
      <c r="C141" s="29" t="s">
        <v>270</v>
      </c>
      <c r="D141" s="29"/>
      <c r="E141" s="30"/>
      <c r="F141" s="30"/>
      <c r="G141" s="30"/>
      <c r="H141" s="30"/>
      <c r="I141" s="30"/>
      <c r="J141" s="30" t="s">
        <v>111</v>
      </c>
      <c r="K141" s="30"/>
      <c r="L141" s="30"/>
      <c r="M141" s="30"/>
      <c r="N141" s="30"/>
      <c r="O141" s="29"/>
      <c r="P141" s="29">
        <f>COUNTA(E141:N141)</f>
        <v>1</v>
      </c>
      <c r="Q141" s="56">
        <f t="shared" si="39"/>
        <v>3.5714285714285712E-2</v>
      </c>
      <c r="R141" s="29">
        <f>COUNTA(E141:N141)</f>
        <v>1</v>
      </c>
      <c r="S141" s="56">
        <f t="shared" si="38"/>
        <v>0.1</v>
      </c>
    </row>
    <row r="142" spans="1:19">
      <c r="A142" s="6"/>
      <c r="B142" s="55"/>
      <c r="C142" s="57"/>
      <c r="D142" s="57"/>
      <c r="E142" s="58"/>
      <c r="F142" s="58"/>
      <c r="G142" s="58"/>
      <c r="H142" s="58"/>
      <c r="I142" s="58"/>
      <c r="J142" s="58"/>
      <c r="K142" s="58"/>
      <c r="L142" s="58"/>
      <c r="M142" s="58"/>
      <c r="N142" s="58"/>
      <c r="O142" s="29" t="s">
        <v>117</v>
      </c>
      <c r="P142" s="29">
        <f>SUM(P138:P141)</f>
        <v>28</v>
      </c>
      <c r="Q142" s="56"/>
      <c r="R142" s="29">
        <v>10</v>
      </c>
      <c r="S142" s="56"/>
    </row>
    <row r="143" spans="1:19">
      <c r="A143" s="8"/>
      <c r="B143" s="32"/>
      <c r="C143" s="33"/>
      <c r="D143" s="33"/>
      <c r="E143" s="8"/>
      <c r="F143" s="8"/>
      <c r="G143" s="8"/>
      <c r="H143" s="8"/>
      <c r="I143" s="8"/>
      <c r="J143" s="8"/>
      <c r="K143" s="8"/>
      <c r="L143" s="8"/>
      <c r="M143" s="8"/>
      <c r="N143" s="8"/>
      <c r="O143" s="32"/>
      <c r="P143" s="32"/>
      <c r="Q143" s="32"/>
      <c r="R143" s="32"/>
      <c r="S143" s="32"/>
    </row>
    <row r="144" spans="1:19" ht="28.5">
      <c r="A144" s="3" t="str">
        <f>'3.4 - Preliminary Work Analysis'!A26</f>
        <v>8.3</v>
      </c>
      <c r="B144" s="31" t="str">
        <f>'3.4 - Preliminary Work Analysis'!B26</f>
        <v>Which aspects are missing in the MB (V1)?</v>
      </c>
      <c r="C144" s="34"/>
      <c r="D144" s="34"/>
      <c r="E144" s="35"/>
      <c r="F144" s="35"/>
      <c r="G144" s="35"/>
      <c r="H144" s="35"/>
      <c r="I144" s="35"/>
      <c r="J144" s="35"/>
      <c r="K144" s="35"/>
      <c r="L144" s="35"/>
      <c r="M144" s="35"/>
      <c r="N144" s="35"/>
      <c r="O144" s="36"/>
      <c r="P144" s="36"/>
      <c r="Q144" s="37"/>
      <c r="R144" s="36"/>
      <c r="S144" s="37"/>
    </row>
    <row r="145" spans="1:19">
      <c r="A145" s="3"/>
      <c r="B145" s="34"/>
      <c r="C145" s="36" t="s">
        <v>171</v>
      </c>
      <c r="D145" s="36"/>
      <c r="E145" s="35" t="s">
        <v>111</v>
      </c>
      <c r="F145" s="35"/>
      <c r="G145" s="35"/>
      <c r="H145" s="35"/>
      <c r="I145" s="35"/>
      <c r="J145" s="35"/>
      <c r="K145" s="35"/>
      <c r="L145" s="35"/>
      <c r="M145" s="35"/>
      <c r="N145" s="35"/>
      <c r="O145" s="36"/>
      <c r="P145" s="36">
        <f t="shared" ref="P145:P164" si="40">COUNTA(E145:N145)</f>
        <v>1</v>
      </c>
      <c r="Q145" s="37">
        <f t="shared" ref="Q145:Q164" si="41">P145/$P$165</f>
        <v>0.04</v>
      </c>
      <c r="R145" s="36">
        <f t="shared" ref="R145:R164" si="42">COUNTA(E145:N145)</f>
        <v>1</v>
      </c>
      <c r="S145" s="37">
        <f t="shared" si="38"/>
        <v>0.1</v>
      </c>
    </row>
    <row r="146" spans="1:19">
      <c r="A146" s="3"/>
      <c r="B146" s="34"/>
      <c r="C146" s="38" t="s">
        <v>239</v>
      </c>
      <c r="D146" s="38"/>
      <c r="E146" s="35" t="s">
        <v>111</v>
      </c>
      <c r="F146" s="35"/>
      <c r="G146" s="35"/>
      <c r="H146" s="35"/>
      <c r="I146" s="35"/>
      <c r="J146" s="35"/>
      <c r="K146" s="35"/>
      <c r="L146" s="35"/>
      <c r="M146" s="35"/>
      <c r="N146" s="35"/>
      <c r="O146" s="36"/>
      <c r="P146" s="36">
        <f t="shared" si="40"/>
        <v>1</v>
      </c>
      <c r="Q146" s="37">
        <f t="shared" si="41"/>
        <v>0.04</v>
      </c>
      <c r="R146" s="36">
        <f t="shared" si="42"/>
        <v>1</v>
      </c>
      <c r="S146" s="37">
        <f t="shared" si="38"/>
        <v>0.1</v>
      </c>
    </row>
    <row r="147" spans="1:19">
      <c r="A147" s="3"/>
      <c r="B147" s="34"/>
      <c r="C147" s="38" t="s">
        <v>240</v>
      </c>
      <c r="D147" s="38"/>
      <c r="E147" s="35" t="s">
        <v>111</v>
      </c>
      <c r="F147" s="35"/>
      <c r="G147" s="35"/>
      <c r="H147" s="35"/>
      <c r="I147" s="35"/>
      <c r="J147" s="35"/>
      <c r="K147" s="35"/>
      <c r="L147" s="35"/>
      <c r="M147" s="35"/>
      <c r="N147" s="35"/>
      <c r="O147" s="36"/>
      <c r="P147" s="36">
        <f t="shared" si="40"/>
        <v>1</v>
      </c>
      <c r="Q147" s="37">
        <f t="shared" si="41"/>
        <v>0.04</v>
      </c>
      <c r="R147" s="36">
        <f t="shared" si="42"/>
        <v>1</v>
      </c>
      <c r="S147" s="37">
        <f t="shared" si="38"/>
        <v>0.1</v>
      </c>
    </row>
    <row r="148" spans="1:19">
      <c r="A148" s="3"/>
      <c r="B148" s="34"/>
      <c r="C148" s="36" t="s">
        <v>241</v>
      </c>
      <c r="D148" s="36"/>
      <c r="E148" s="35" t="s">
        <v>111</v>
      </c>
      <c r="F148" s="35"/>
      <c r="G148" s="35"/>
      <c r="H148" s="35"/>
      <c r="I148" s="35"/>
      <c r="J148" s="35"/>
      <c r="K148" s="35"/>
      <c r="L148" s="35"/>
      <c r="M148" s="35" t="s">
        <v>111</v>
      </c>
      <c r="N148" s="35"/>
      <c r="O148" s="36"/>
      <c r="P148" s="36">
        <f t="shared" si="40"/>
        <v>2</v>
      </c>
      <c r="Q148" s="37">
        <f t="shared" si="41"/>
        <v>0.08</v>
      </c>
      <c r="R148" s="36">
        <f t="shared" si="42"/>
        <v>2</v>
      </c>
      <c r="S148" s="37">
        <f t="shared" si="38"/>
        <v>0.2</v>
      </c>
    </row>
    <row r="149" spans="1:19">
      <c r="A149" s="3"/>
      <c r="B149" s="34"/>
      <c r="C149" s="36" t="s">
        <v>242</v>
      </c>
      <c r="D149" s="36"/>
      <c r="E149" s="35" t="s">
        <v>111</v>
      </c>
      <c r="F149" s="35"/>
      <c r="G149" s="35"/>
      <c r="H149" s="35"/>
      <c r="I149" s="35"/>
      <c r="J149" s="35"/>
      <c r="K149" s="35"/>
      <c r="L149" s="35"/>
      <c r="M149" s="35"/>
      <c r="N149" s="35"/>
      <c r="O149" s="36"/>
      <c r="P149" s="36">
        <f t="shared" si="40"/>
        <v>1</v>
      </c>
      <c r="Q149" s="37">
        <f t="shared" si="41"/>
        <v>0.04</v>
      </c>
      <c r="R149" s="36">
        <f t="shared" si="42"/>
        <v>1</v>
      </c>
      <c r="S149" s="37">
        <f t="shared" si="38"/>
        <v>0.1</v>
      </c>
    </row>
    <row r="150" spans="1:19">
      <c r="A150" s="3"/>
      <c r="B150" s="34"/>
      <c r="C150" s="36" t="s">
        <v>198</v>
      </c>
      <c r="D150" s="36"/>
      <c r="E150" s="35"/>
      <c r="F150" s="35" t="s">
        <v>111</v>
      </c>
      <c r="G150" s="35"/>
      <c r="H150" s="35"/>
      <c r="I150" s="35"/>
      <c r="J150" s="35"/>
      <c r="K150" s="35"/>
      <c r="L150" s="35"/>
      <c r="M150" s="35"/>
      <c r="N150" s="35"/>
      <c r="O150" s="36"/>
      <c r="P150" s="36">
        <f t="shared" si="40"/>
        <v>1</v>
      </c>
      <c r="Q150" s="37">
        <f t="shared" si="41"/>
        <v>0.04</v>
      </c>
      <c r="R150" s="36">
        <f t="shared" si="42"/>
        <v>1</v>
      </c>
      <c r="S150" s="37">
        <f t="shared" si="38"/>
        <v>0.1</v>
      </c>
    </row>
    <row r="151" spans="1:19">
      <c r="A151" s="3"/>
      <c r="B151" s="34"/>
      <c r="C151" s="36" t="s">
        <v>247</v>
      </c>
      <c r="D151" s="36"/>
      <c r="E151" s="35"/>
      <c r="F151" s="35" t="s">
        <v>111</v>
      </c>
      <c r="G151" s="35" t="s">
        <v>111</v>
      </c>
      <c r="H151" s="35"/>
      <c r="I151" s="35"/>
      <c r="J151" s="35"/>
      <c r="K151" s="35"/>
      <c r="L151" s="35"/>
      <c r="M151" s="35"/>
      <c r="N151" s="35"/>
      <c r="O151" s="36"/>
      <c r="P151" s="36">
        <f t="shared" si="40"/>
        <v>2</v>
      </c>
      <c r="Q151" s="37">
        <f t="shared" si="41"/>
        <v>0.08</v>
      </c>
      <c r="R151" s="36">
        <f t="shared" si="42"/>
        <v>2</v>
      </c>
      <c r="S151" s="37">
        <f t="shared" si="38"/>
        <v>0.2</v>
      </c>
    </row>
    <row r="152" spans="1:19">
      <c r="A152" s="3"/>
      <c r="B152" s="34"/>
      <c r="C152" s="36" t="s">
        <v>248</v>
      </c>
      <c r="D152" s="36"/>
      <c r="E152" s="35"/>
      <c r="F152" s="35" t="s">
        <v>111</v>
      </c>
      <c r="G152" s="35"/>
      <c r="H152" s="35"/>
      <c r="I152" s="35"/>
      <c r="J152" s="35" t="s">
        <v>111</v>
      </c>
      <c r="K152" s="35"/>
      <c r="L152" s="35"/>
      <c r="M152" s="35"/>
      <c r="N152" s="35"/>
      <c r="O152" s="36"/>
      <c r="P152" s="36">
        <f t="shared" si="40"/>
        <v>2</v>
      </c>
      <c r="Q152" s="37">
        <f t="shared" si="41"/>
        <v>0.08</v>
      </c>
      <c r="R152" s="36">
        <f t="shared" si="42"/>
        <v>2</v>
      </c>
      <c r="S152" s="37">
        <f t="shared" si="38"/>
        <v>0.2</v>
      </c>
    </row>
    <row r="153" spans="1:19">
      <c r="A153" s="3"/>
      <c r="B153" s="34"/>
      <c r="C153" s="36" t="s">
        <v>250</v>
      </c>
      <c r="D153" s="36"/>
      <c r="E153" s="35"/>
      <c r="F153" s="35"/>
      <c r="G153" s="35" t="s">
        <v>111</v>
      </c>
      <c r="H153" s="35"/>
      <c r="I153" s="35"/>
      <c r="J153" s="35"/>
      <c r="K153" s="35"/>
      <c r="L153" s="35"/>
      <c r="M153" s="35"/>
      <c r="N153" s="35"/>
      <c r="O153" s="36"/>
      <c r="P153" s="36">
        <f t="shared" si="40"/>
        <v>1</v>
      </c>
      <c r="Q153" s="37">
        <f t="shared" si="41"/>
        <v>0.04</v>
      </c>
      <c r="R153" s="36">
        <f t="shared" si="42"/>
        <v>1</v>
      </c>
      <c r="S153" s="37">
        <f t="shared" si="38"/>
        <v>0.1</v>
      </c>
    </row>
    <row r="154" spans="1:19">
      <c r="A154" s="3"/>
      <c r="B154" s="34"/>
      <c r="C154" s="36" t="s">
        <v>134</v>
      </c>
      <c r="D154" s="36"/>
      <c r="E154" s="35"/>
      <c r="F154" s="35"/>
      <c r="G154" s="35" t="s">
        <v>111</v>
      </c>
      <c r="H154" s="35"/>
      <c r="I154" s="35"/>
      <c r="J154" s="35"/>
      <c r="K154" s="35"/>
      <c r="L154" s="35"/>
      <c r="M154" s="35"/>
      <c r="N154" s="35"/>
      <c r="O154" s="36"/>
      <c r="P154" s="36">
        <f t="shared" si="40"/>
        <v>1</v>
      </c>
      <c r="Q154" s="37">
        <f t="shared" si="41"/>
        <v>0.04</v>
      </c>
      <c r="R154" s="36">
        <f t="shared" si="42"/>
        <v>1</v>
      </c>
      <c r="S154" s="37">
        <f t="shared" si="38"/>
        <v>0.1</v>
      </c>
    </row>
    <row r="155" spans="1:19">
      <c r="A155" s="3"/>
      <c r="B155" s="34"/>
      <c r="C155" s="36" t="s">
        <v>249</v>
      </c>
      <c r="D155" s="36"/>
      <c r="E155" s="35"/>
      <c r="F155" s="35"/>
      <c r="G155" s="35" t="s">
        <v>111</v>
      </c>
      <c r="H155" s="35"/>
      <c r="I155" s="35"/>
      <c r="J155" s="35" t="s">
        <v>111</v>
      </c>
      <c r="K155" s="35"/>
      <c r="L155" s="35" t="s">
        <v>111</v>
      </c>
      <c r="M155" s="35"/>
      <c r="N155" s="35"/>
      <c r="O155" s="36"/>
      <c r="P155" s="36">
        <f t="shared" si="40"/>
        <v>3</v>
      </c>
      <c r="Q155" s="37">
        <f t="shared" si="41"/>
        <v>0.12</v>
      </c>
      <c r="R155" s="36">
        <f t="shared" si="42"/>
        <v>3</v>
      </c>
      <c r="S155" s="37">
        <f t="shared" si="38"/>
        <v>0.3</v>
      </c>
    </row>
    <row r="156" spans="1:19">
      <c r="A156" s="3"/>
      <c r="B156" s="34"/>
      <c r="C156" s="36" t="s">
        <v>254</v>
      </c>
      <c r="D156" s="36"/>
      <c r="E156" s="35"/>
      <c r="F156" s="35"/>
      <c r="G156" s="35" t="s">
        <v>111</v>
      </c>
      <c r="H156" s="35"/>
      <c r="I156" s="35"/>
      <c r="J156" s="35"/>
      <c r="K156" s="35"/>
      <c r="L156" s="35"/>
      <c r="M156" s="35"/>
      <c r="N156" s="35"/>
      <c r="O156" s="36"/>
      <c r="P156" s="36">
        <f t="shared" si="40"/>
        <v>1</v>
      </c>
      <c r="Q156" s="37">
        <f t="shared" si="41"/>
        <v>0.04</v>
      </c>
      <c r="R156" s="36">
        <f t="shared" si="42"/>
        <v>1</v>
      </c>
      <c r="S156" s="37">
        <f t="shared" si="38"/>
        <v>0.1</v>
      </c>
    </row>
    <row r="157" spans="1:19">
      <c r="A157" s="3"/>
      <c r="B157" s="34"/>
      <c r="C157" s="36" t="s">
        <v>253</v>
      </c>
      <c r="D157" s="36"/>
      <c r="E157" s="35"/>
      <c r="F157" s="35"/>
      <c r="G157" s="35" t="s">
        <v>111</v>
      </c>
      <c r="H157" s="35"/>
      <c r="I157" s="35"/>
      <c r="J157" s="35"/>
      <c r="K157" s="35"/>
      <c r="L157" s="35"/>
      <c r="M157" s="35"/>
      <c r="N157" s="35"/>
      <c r="O157" s="36"/>
      <c r="P157" s="36">
        <f t="shared" si="40"/>
        <v>1</v>
      </c>
      <c r="Q157" s="37">
        <f t="shared" si="41"/>
        <v>0.04</v>
      </c>
      <c r="R157" s="36">
        <f t="shared" si="42"/>
        <v>1</v>
      </c>
      <c r="S157" s="37">
        <f t="shared" si="38"/>
        <v>0.1</v>
      </c>
    </row>
    <row r="158" spans="1:19">
      <c r="A158" s="3"/>
      <c r="B158" s="34"/>
      <c r="C158" s="36" t="s">
        <v>252</v>
      </c>
      <c r="D158" s="36"/>
      <c r="E158" s="35"/>
      <c r="F158" s="35"/>
      <c r="G158" s="35" t="s">
        <v>111</v>
      </c>
      <c r="H158" s="35"/>
      <c r="I158" s="35"/>
      <c r="J158" s="35"/>
      <c r="K158" s="35"/>
      <c r="L158" s="35"/>
      <c r="M158" s="35"/>
      <c r="N158" s="35"/>
      <c r="O158" s="36"/>
      <c r="P158" s="36">
        <f t="shared" si="40"/>
        <v>1</v>
      </c>
      <c r="Q158" s="37">
        <f t="shared" si="41"/>
        <v>0.04</v>
      </c>
      <c r="R158" s="36">
        <f t="shared" si="42"/>
        <v>1</v>
      </c>
      <c r="S158" s="37">
        <f t="shared" si="38"/>
        <v>0.1</v>
      </c>
    </row>
    <row r="159" spans="1:19">
      <c r="A159" s="3"/>
      <c r="B159" s="34"/>
      <c r="C159" s="36" t="s">
        <v>266</v>
      </c>
      <c r="D159" s="36"/>
      <c r="E159" s="35"/>
      <c r="F159" s="35"/>
      <c r="G159" s="35" t="s">
        <v>111</v>
      </c>
      <c r="H159" s="35"/>
      <c r="I159" s="35"/>
      <c r="J159" s="35"/>
      <c r="K159" s="35"/>
      <c r="L159" s="35"/>
      <c r="M159" s="35"/>
      <c r="N159" s="35"/>
      <c r="O159" s="36"/>
      <c r="P159" s="36">
        <f t="shared" si="40"/>
        <v>1</v>
      </c>
      <c r="Q159" s="37">
        <f t="shared" si="41"/>
        <v>0.04</v>
      </c>
      <c r="R159" s="36">
        <f t="shared" si="42"/>
        <v>1</v>
      </c>
      <c r="S159" s="37">
        <f t="shared" si="38"/>
        <v>0.1</v>
      </c>
    </row>
    <row r="160" spans="1:19">
      <c r="A160" s="3"/>
      <c r="B160" s="34"/>
      <c r="C160" s="36" t="s">
        <v>251</v>
      </c>
      <c r="D160" s="36"/>
      <c r="E160" s="35"/>
      <c r="F160" s="35"/>
      <c r="G160" s="35" t="s">
        <v>111</v>
      </c>
      <c r="H160" s="35"/>
      <c r="I160" s="35"/>
      <c r="J160" s="35"/>
      <c r="K160" s="35"/>
      <c r="L160" s="35"/>
      <c r="M160" s="35"/>
      <c r="N160" s="35"/>
      <c r="O160" s="36"/>
      <c r="P160" s="36">
        <f t="shared" si="40"/>
        <v>1</v>
      </c>
      <c r="Q160" s="37">
        <f t="shared" si="41"/>
        <v>0.04</v>
      </c>
      <c r="R160" s="36">
        <f t="shared" si="42"/>
        <v>1</v>
      </c>
      <c r="S160" s="37">
        <f t="shared" si="38"/>
        <v>0.1</v>
      </c>
    </row>
    <row r="161" spans="1:19">
      <c r="A161" s="3"/>
      <c r="B161" s="34"/>
      <c r="C161" s="36" t="s">
        <v>267</v>
      </c>
      <c r="D161" s="36"/>
      <c r="E161" s="35"/>
      <c r="F161" s="35"/>
      <c r="G161" s="35"/>
      <c r="H161" s="35"/>
      <c r="I161" s="35"/>
      <c r="J161" s="35" t="s">
        <v>111</v>
      </c>
      <c r="K161" s="35"/>
      <c r="L161" s="35"/>
      <c r="M161" s="35"/>
      <c r="N161" s="35"/>
      <c r="O161" s="36"/>
      <c r="P161" s="36">
        <f t="shared" si="40"/>
        <v>1</v>
      </c>
      <c r="Q161" s="37">
        <f t="shared" si="41"/>
        <v>0.04</v>
      </c>
      <c r="R161" s="36">
        <f t="shared" si="42"/>
        <v>1</v>
      </c>
      <c r="S161" s="37">
        <f t="shared" si="38"/>
        <v>0.1</v>
      </c>
    </row>
    <row r="162" spans="1:19">
      <c r="A162" s="3"/>
      <c r="B162" s="34"/>
      <c r="C162" s="36" t="s">
        <v>268</v>
      </c>
      <c r="D162" s="36"/>
      <c r="E162" s="35"/>
      <c r="F162" s="35"/>
      <c r="G162" s="35"/>
      <c r="H162" s="35"/>
      <c r="I162" s="35"/>
      <c r="J162" s="35" t="s">
        <v>111</v>
      </c>
      <c r="K162" s="35"/>
      <c r="L162" s="35"/>
      <c r="M162" s="35"/>
      <c r="N162" s="35"/>
      <c r="O162" s="36"/>
      <c r="P162" s="36">
        <f t="shared" si="40"/>
        <v>1</v>
      </c>
      <c r="Q162" s="37">
        <f t="shared" si="41"/>
        <v>0.04</v>
      </c>
      <c r="R162" s="36">
        <f t="shared" si="42"/>
        <v>1</v>
      </c>
      <c r="S162" s="37">
        <f t="shared" si="38"/>
        <v>0.1</v>
      </c>
    </row>
    <row r="163" spans="1:19">
      <c r="A163" s="3"/>
      <c r="B163" s="34"/>
      <c r="C163" s="36" t="s">
        <v>269</v>
      </c>
      <c r="D163" s="36"/>
      <c r="E163" s="35"/>
      <c r="F163" s="35"/>
      <c r="G163" s="35"/>
      <c r="H163" s="35"/>
      <c r="I163" s="35"/>
      <c r="J163" s="35" t="s">
        <v>111</v>
      </c>
      <c r="K163" s="35"/>
      <c r="L163" s="35"/>
      <c r="M163" s="35"/>
      <c r="N163" s="35"/>
      <c r="O163" s="36"/>
      <c r="P163" s="36">
        <f t="shared" si="40"/>
        <v>1</v>
      </c>
      <c r="Q163" s="37">
        <f t="shared" si="41"/>
        <v>0.04</v>
      </c>
      <c r="R163" s="36">
        <f t="shared" si="42"/>
        <v>1</v>
      </c>
      <c r="S163" s="37">
        <f t="shared" si="38"/>
        <v>0.1</v>
      </c>
    </row>
    <row r="164" spans="1:19">
      <c r="A164" s="3"/>
      <c r="B164" s="34"/>
      <c r="C164" s="36" t="s">
        <v>273</v>
      </c>
      <c r="D164" s="36"/>
      <c r="E164" s="35"/>
      <c r="F164" s="35"/>
      <c r="G164" s="35"/>
      <c r="H164" s="35"/>
      <c r="I164" s="35"/>
      <c r="J164" s="35"/>
      <c r="K164" s="35"/>
      <c r="L164" s="35" t="s">
        <v>111</v>
      </c>
      <c r="M164" s="35"/>
      <c r="N164" s="35"/>
      <c r="O164" s="36"/>
      <c r="P164" s="36">
        <f t="shared" si="40"/>
        <v>1</v>
      </c>
      <c r="Q164" s="37">
        <f t="shared" si="41"/>
        <v>0.04</v>
      </c>
      <c r="R164" s="36">
        <f t="shared" si="42"/>
        <v>1</v>
      </c>
      <c r="S164" s="37">
        <f t="shared" si="38"/>
        <v>0.1</v>
      </c>
    </row>
    <row r="165" spans="1:19">
      <c r="A165" s="3"/>
      <c r="B165" s="34"/>
      <c r="C165" s="59"/>
      <c r="D165" s="59"/>
      <c r="E165" s="40"/>
      <c r="F165" s="40"/>
      <c r="G165" s="40"/>
      <c r="H165" s="40"/>
      <c r="I165" s="40"/>
      <c r="J165" s="40"/>
      <c r="K165" s="40"/>
      <c r="L165" s="40"/>
      <c r="M165" s="40"/>
      <c r="N165" s="40"/>
      <c r="O165" s="634" t="s">
        <v>117</v>
      </c>
      <c r="P165" s="635">
        <f>SUM(P145:P164)</f>
        <v>25</v>
      </c>
      <c r="Q165" s="634"/>
      <c r="R165" s="635">
        <v>10</v>
      </c>
      <c r="S165" s="634"/>
    </row>
    <row r="166" spans="1:19">
      <c r="C166" s="580"/>
      <c r="D166" s="580"/>
    </row>
    <row r="167" spans="1:19">
      <c r="C167" s="580"/>
      <c r="D167" s="580"/>
    </row>
    <row r="168" spans="1:19">
      <c r="C168" s="580"/>
      <c r="D168" s="580"/>
    </row>
    <row r="169" spans="1:19">
      <c r="C169" s="580"/>
      <c r="D169" s="580"/>
    </row>
    <row r="170" spans="1:19">
      <c r="C170" s="580"/>
      <c r="D170" s="580"/>
    </row>
    <row r="171" spans="1:19">
      <c r="C171" s="580"/>
      <c r="D171" s="580"/>
    </row>
    <row r="172" spans="1:19">
      <c r="C172" s="580"/>
      <c r="D172" s="580"/>
    </row>
    <row r="173" spans="1:19">
      <c r="C173" s="580"/>
      <c r="D173" s="580"/>
    </row>
    <row r="174" spans="1:19">
      <c r="C174" s="580"/>
      <c r="D174" s="580"/>
    </row>
    <row r="175" spans="1:19">
      <c r="C175" s="580"/>
      <c r="D175" s="580"/>
    </row>
    <row r="176" spans="1:19">
      <c r="C176" s="580"/>
      <c r="D176" s="580"/>
    </row>
    <row r="177" spans="3:4">
      <c r="C177" s="580"/>
      <c r="D177" s="580"/>
    </row>
    <row r="178" spans="3:4">
      <c r="C178" s="580"/>
      <c r="D178" s="580"/>
    </row>
    <row r="179" spans="3:4">
      <c r="C179" s="580"/>
      <c r="D179" s="580"/>
    </row>
    <row r="180" spans="3:4">
      <c r="C180" s="580"/>
      <c r="D180" s="580"/>
    </row>
    <row r="181" spans="3:4">
      <c r="C181" s="580"/>
      <c r="D181" s="580"/>
    </row>
    <row r="182" spans="3:4">
      <c r="C182" s="580"/>
      <c r="D182" s="580"/>
    </row>
  </sheetData>
  <sheetProtection algorithmName="SHA-512" hashValue="ZdFaZSVu1Q8Cp+vUHr1vVHM6e/kWD5uCk2MlWdoWJhDmrPhxTmdvuVDNNzgKfv9ljH0nlCPqpDWXNp4wVbvHOw==" saltValue="JKim3+KCobcqpgXtjBcNog==" spinCount="100000" sheet="1" objects="1" scenarios="1"/>
  <mergeCells count="2">
    <mergeCell ref="L67:O67"/>
    <mergeCell ref="L93:O93"/>
  </mergeCells>
  <phoneticPr fontId="3" type="noConversion"/>
  <conditionalFormatting sqref="G4:G7 C4:D7">
    <cfRule type="cellIs" dxfId="508" priority="50" operator="equal">
      <formula>"Water footprint"</formula>
    </cfRule>
    <cfRule type="cellIs" dxfId="507" priority="51" operator="equal">
      <formula>"Ecological Footprint"</formula>
    </cfRule>
    <cfRule type="cellIs" dxfId="506" priority="52" operator="equal">
      <formula>"Carbon Footprint"</formula>
    </cfRule>
  </conditionalFormatting>
  <conditionalFormatting sqref="G4:G7">
    <cfRule type="cellIs" dxfId="505" priority="48" operator="equal">
      <formula>"For-profit"</formula>
    </cfRule>
    <cfRule type="cellIs" dxfId="504" priority="49" operator="equal">
      <formula>"Non-profit"</formula>
    </cfRule>
  </conditionalFormatting>
  <conditionalFormatting sqref="J4:L7">
    <cfRule type="cellIs" dxfId="503" priority="45" operator="equal">
      <formula>"Water footprint"</formula>
    </cfRule>
    <cfRule type="cellIs" dxfId="502" priority="46" operator="equal">
      <formula>"Ecological Footprint"</formula>
    </cfRule>
    <cfRule type="cellIs" dxfId="501" priority="47" operator="equal">
      <formula>"Carbon Footprint"</formula>
    </cfRule>
  </conditionalFormatting>
  <conditionalFormatting sqref="E4:F7 E6:N7">
    <cfRule type="cellIs" dxfId="500" priority="42" operator="equal">
      <formula>"Water footprint"</formula>
    </cfRule>
    <cfRule type="cellIs" dxfId="499" priority="43" operator="equal">
      <formula>"Ecological Footprint"</formula>
    </cfRule>
    <cfRule type="cellIs" dxfId="498" priority="44" operator="equal">
      <formula>"Carbon Footprint"</formula>
    </cfRule>
  </conditionalFormatting>
  <conditionalFormatting sqref="E4:F7 E6:N7">
    <cfRule type="cellIs" dxfId="497" priority="40" operator="equal">
      <formula>"For-profit"</formula>
    </cfRule>
    <cfRule type="cellIs" dxfId="496" priority="41" operator="equal">
      <formula>"Non-profit"</formula>
    </cfRule>
  </conditionalFormatting>
  <conditionalFormatting sqref="K4:L7">
    <cfRule type="cellIs" dxfId="495" priority="37" operator="equal">
      <formula>"No?"</formula>
    </cfRule>
    <cfRule type="cellIs" dxfId="494" priority="38" operator="equal">
      <formula>"No"</formula>
    </cfRule>
    <cfRule type="cellIs" dxfId="493" priority="39" operator="equal">
      <formula>"Yes"</formula>
    </cfRule>
  </conditionalFormatting>
  <conditionalFormatting sqref="G3 C3:D3">
    <cfRule type="cellIs" dxfId="492" priority="19" operator="equal">
      <formula>"Water footprint"</formula>
    </cfRule>
    <cfRule type="cellIs" dxfId="491" priority="20" operator="equal">
      <formula>"Ecological Footprint"</formula>
    </cfRule>
    <cfRule type="cellIs" dxfId="490" priority="21" operator="equal">
      <formula>"Carbon Footprint"</formula>
    </cfRule>
  </conditionalFormatting>
  <conditionalFormatting sqref="G3">
    <cfRule type="cellIs" dxfId="489" priority="17" operator="equal">
      <formula>"For-profit"</formula>
    </cfRule>
    <cfRule type="cellIs" dxfId="488" priority="18" operator="equal">
      <formula>"Non-profit"</formula>
    </cfRule>
  </conditionalFormatting>
  <conditionalFormatting sqref="J3:L3">
    <cfRule type="cellIs" dxfId="487" priority="14" operator="equal">
      <formula>"Water footprint"</formula>
    </cfRule>
    <cfRule type="cellIs" dxfId="486" priority="15" operator="equal">
      <formula>"Ecological Footprint"</formula>
    </cfRule>
    <cfRule type="cellIs" dxfId="485" priority="16" operator="equal">
      <formula>"Carbon Footprint"</formula>
    </cfRule>
  </conditionalFormatting>
  <conditionalFormatting sqref="E3:F3">
    <cfRule type="cellIs" dxfId="484" priority="11" operator="equal">
      <formula>"Water footprint"</formula>
    </cfRule>
    <cfRule type="cellIs" dxfId="483" priority="12" operator="equal">
      <formula>"Ecological Footprint"</formula>
    </cfRule>
    <cfRule type="cellIs" dxfId="482" priority="13" operator="equal">
      <formula>"Carbon Footprint"</formula>
    </cfRule>
  </conditionalFormatting>
  <conditionalFormatting sqref="E3:F3">
    <cfRule type="cellIs" dxfId="481" priority="9" operator="equal">
      <formula>"For-profit"</formula>
    </cfRule>
    <cfRule type="cellIs" dxfId="480" priority="10" operator="equal">
      <formula>"Non-profit"</formula>
    </cfRule>
  </conditionalFormatting>
  <conditionalFormatting sqref="K3:L3">
    <cfRule type="cellIs" dxfId="479" priority="6" operator="equal">
      <formula>"No?"</formula>
    </cfRule>
    <cfRule type="cellIs" dxfId="478" priority="7" operator="equal">
      <formula>"No"</formula>
    </cfRule>
    <cfRule type="cellIs" dxfId="477" priority="8" operator="equal">
      <formula>"Yes"</formula>
    </cfRule>
  </conditionalFormatting>
  <conditionalFormatting sqref="P7:S7">
    <cfRule type="cellIs" dxfId="476" priority="3" operator="equal">
      <formula>"Water footprint"</formula>
    </cfRule>
    <cfRule type="cellIs" dxfId="475" priority="4" operator="equal">
      <formula>"Ecological Footprint"</formula>
    </cfRule>
    <cfRule type="cellIs" dxfId="474" priority="5" operator="equal">
      <formula>"Carbon Footprint"</formula>
    </cfRule>
  </conditionalFormatting>
  <conditionalFormatting sqref="P7:S7">
    <cfRule type="cellIs" dxfId="473" priority="1" operator="equal">
      <formula>"For-profit"</formula>
    </cfRule>
    <cfRule type="cellIs" dxfId="472" priority="2" operator="equal">
      <formula>"Non-profit"</formula>
    </cfRule>
  </conditionalFormatting>
  <pageMargins left="0.7" right="0.7" top="0.78740157499999996" bottom="0.78740157499999996" header="0.3" footer="0.3"/>
  <pageSetup paperSize="9" scale="32" fitToHeight="0"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57B2A-FF0B-4461-AF1A-0C2CF97AD119}">
  <sheetPr codeName="Tabelle11">
    <tabColor theme="8"/>
    <pageSetUpPr fitToPage="1"/>
  </sheetPr>
  <dimension ref="A1:Z63"/>
  <sheetViews>
    <sheetView showGridLines="0" zoomScale="90" zoomScaleNormal="90" workbookViewId="0">
      <pane ySplit="9" topLeftCell="A10" activePane="bottomLeft" state="frozen"/>
      <selection pane="bottomLeft" activeCell="A2" sqref="A2"/>
    </sheetView>
  </sheetViews>
  <sheetFormatPr baseColWidth="10" defaultRowHeight="14.25"/>
  <cols>
    <col min="1" max="1" width="5" style="1" customWidth="1"/>
    <col min="2" max="2" width="30.375" style="64" customWidth="1"/>
    <col min="3" max="3" width="4.625" style="1" customWidth="1"/>
    <col min="4" max="4" width="55.625" style="25" customWidth="1"/>
    <col min="5" max="5" width="3.5" style="606" bestFit="1" customWidth="1"/>
    <col min="6" max="6" width="3" style="2" customWidth="1"/>
    <col min="7" max="7" width="62.75" style="25" customWidth="1"/>
    <col min="8" max="16384" width="11" style="64"/>
  </cols>
  <sheetData>
    <row r="1" spans="1:26" s="28" customFormat="1" ht="20.100000000000001" customHeight="1">
      <c r="A1" s="27" t="str">
        <f>'0 - Overview thesis'!A1</f>
        <v>Master thesis "Benchmark analysis of personal (carbon) footprint calculators" by Friederike Tietze - TU Berlin - 2021</v>
      </c>
      <c r="C1" s="542"/>
      <c r="E1" s="593"/>
      <c r="F1" s="542"/>
    </row>
    <row r="2" spans="1:26" s="165" customFormat="1" ht="18">
      <c r="A2" s="87" t="s">
        <v>1421</v>
      </c>
      <c r="B2" s="23"/>
      <c r="C2" s="609"/>
      <c r="D2" s="23"/>
      <c r="E2" s="23"/>
      <c r="F2" s="609"/>
      <c r="G2" s="23"/>
      <c r="H2" s="592"/>
      <c r="I2" s="592"/>
      <c r="J2" s="592"/>
      <c r="K2" s="592"/>
      <c r="L2" s="592"/>
      <c r="M2" s="592"/>
      <c r="N2" s="592"/>
      <c r="O2" s="592"/>
      <c r="P2" s="592"/>
      <c r="Q2" s="583"/>
      <c r="R2" s="583"/>
      <c r="S2" s="583"/>
      <c r="T2" s="583"/>
      <c r="U2" s="583"/>
      <c r="V2" s="583"/>
      <c r="X2" s="590"/>
    </row>
    <row r="3" spans="1:26" s="574" customFormat="1" ht="8.1" customHeight="1">
      <c r="A3" s="121"/>
      <c r="B3" s="121"/>
      <c r="C3" s="122"/>
      <c r="D3" s="121"/>
      <c r="E3" s="121"/>
      <c r="F3" s="121"/>
      <c r="G3" s="122"/>
      <c r="H3" s="581"/>
      <c r="I3" s="581"/>
      <c r="J3" s="581"/>
      <c r="K3" s="581"/>
      <c r="L3" s="581"/>
      <c r="M3" s="581"/>
      <c r="N3" s="581"/>
      <c r="O3" s="581"/>
      <c r="P3" s="581"/>
      <c r="Q3" s="581"/>
      <c r="R3" s="581"/>
      <c r="S3" s="581"/>
      <c r="T3" s="581"/>
      <c r="U3" s="581"/>
    </row>
    <row r="4" spans="1:26" s="596" customFormat="1">
      <c r="A4" s="619" t="s">
        <v>1442</v>
      </c>
      <c r="B4" s="594"/>
      <c r="C4" s="619"/>
      <c r="D4" s="594"/>
      <c r="E4" s="594"/>
      <c r="F4" s="610"/>
      <c r="G4" s="617"/>
      <c r="H4" s="595"/>
      <c r="I4" s="595"/>
      <c r="J4" s="595"/>
      <c r="K4" s="595"/>
      <c r="L4" s="595"/>
      <c r="M4" s="595"/>
      <c r="N4" s="595"/>
      <c r="O4" s="595"/>
      <c r="P4" s="595"/>
      <c r="Q4" s="595"/>
      <c r="R4" s="595"/>
      <c r="S4" s="595"/>
      <c r="T4" s="595"/>
      <c r="U4" s="595"/>
    </row>
    <row r="5" spans="1:26" s="574" customFormat="1" ht="8.1" customHeight="1">
      <c r="A5" s="121"/>
      <c r="B5" s="121"/>
      <c r="C5" s="122"/>
      <c r="D5" s="121"/>
      <c r="E5" s="121"/>
      <c r="F5" s="121"/>
      <c r="G5" s="122"/>
      <c r="H5" s="581"/>
      <c r="I5" s="581"/>
      <c r="J5" s="581"/>
      <c r="K5" s="581"/>
      <c r="L5" s="581"/>
      <c r="M5" s="581"/>
      <c r="N5" s="581"/>
      <c r="O5" s="581"/>
      <c r="P5" s="581"/>
      <c r="Q5" s="581"/>
      <c r="R5" s="581"/>
      <c r="S5" s="581"/>
      <c r="T5" s="581"/>
      <c r="U5" s="581"/>
    </row>
    <row r="6" spans="1:26" ht="18" customHeight="1">
      <c r="A6" s="297" t="s">
        <v>1067</v>
      </c>
      <c r="B6" s="297"/>
      <c r="C6" s="297"/>
      <c r="D6" s="297"/>
      <c r="E6" s="297"/>
      <c r="F6" s="639"/>
      <c r="G6" s="297"/>
    </row>
    <row r="7" spans="1:26" ht="18" customHeight="1">
      <c r="A7" s="640" t="s">
        <v>1048</v>
      </c>
      <c r="B7" s="297"/>
      <c r="C7" s="640"/>
      <c r="D7" s="297"/>
      <c r="E7" s="297"/>
      <c r="F7" s="297"/>
      <c r="G7" s="640"/>
      <c r="H7" s="508"/>
      <c r="I7" s="176"/>
      <c r="J7" s="176"/>
    </row>
    <row r="8" spans="1:26" s="574" customFormat="1" ht="8.1" customHeight="1">
      <c r="A8" s="121"/>
      <c r="B8" s="121"/>
      <c r="C8" s="122"/>
      <c r="D8" s="121"/>
      <c r="E8" s="121"/>
      <c r="F8" s="121"/>
      <c r="G8" s="122"/>
      <c r="H8" s="581"/>
      <c r="I8" s="581"/>
      <c r="J8" s="581"/>
      <c r="K8" s="581"/>
      <c r="L8" s="581"/>
      <c r="M8" s="581"/>
      <c r="N8" s="581"/>
      <c r="O8" s="581"/>
      <c r="P8" s="581"/>
      <c r="Q8" s="581"/>
      <c r="R8" s="581"/>
      <c r="S8" s="581"/>
      <c r="T8" s="581"/>
      <c r="U8" s="581"/>
    </row>
    <row r="9" spans="1:26" s="572" customFormat="1" ht="18" customHeight="1">
      <c r="A9" s="155" t="s">
        <v>331</v>
      </c>
      <c r="B9" s="155"/>
      <c r="C9" s="155" t="s">
        <v>332</v>
      </c>
      <c r="D9" s="591" t="s">
        <v>330</v>
      </c>
      <c r="E9" s="597" t="s">
        <v>333</v>
      </c>
      <c r="F9" s="611" t="s">
        <v>332</v>
      </c>
      <c r="G9" s="618" t="s">
        <v>1045</v>
      </c>
      <c r="H9" s="586"/>
      <c r="I9" s="586"/>
      <c r="J9" s="586"/>
      <c r="K9" s="586"/>
      <c r="L9" s="586"/>
      <c r="M9" s="586"/>
      <c r="N9" s="586"/>
      <c r="O9" s="586"/>
      <c r="P9" s="586"/>
      <c r="R9" s="575"/>
      <c r="S9" s="586"/>
      <c r="T9" s="586"/>
      <c r="U9" s="586"/>
      <c r="V9" s="587"/>
      <c r="W9" s="587"/>
      <c r="X9" s="1558"/>
      <c r="Y9" s="1558"/>
      <c r="Z9" s="587"/>
    </row>
    <row r="10" spans="1:26" s="572" customFormat="1" ht="39.950000000000003" customHeight="1">
      <c r="A10" s="83"/>
      <c r="B10" s="83"/>
      <c r="C10" s="85">
        <v>1</v>
      </c>
      <c r="D10" s="84" t="s">
        <v>1039</v>
      </c>
      <c r="E10" s="598"/>
      <c r="F10" s="86">
        <v>1</v>
      </c>
      <c r="G10" s="84" t="s">
        <v>1032</v>
      </c>
      <c r="H10" s="586"/>
      <c r="I10" s="586"/>
      <c r="J10" s="586"/>
      <c r="K10" s="586"/>
      <c r="L10" s="586"/>
      <c r="M10" s="586"/>
      <c r="N10" s="586"/>
      <c r="O10" s="586"/>
      <c r="P10" s="586"/>
      <c r="R10" s="575"/>
      <c r="S10" s="586"/>
      <c r="T10" s="586"/>
      <c r="U10" s="586"/>
      <c r="V10" s="587"/>
      <c r="W10" s="587"/>
      <c r="X10" s="588"/>
      <c r="Y10" s="588"/>
      <c r="Z10" s="587"/>
    </row>
    <row r="11" spans="1:26" s="589" customFormat="1">
      <c r="A11" s="620"/>
      <c r="B11" s="599"/>
      <c r="C11" s="620"/>
      <c r="D11" s="600"/>
      <c r="E11" s="601"/>
      <c r="F11" s="612"/>
      <c r="G11" s="600"/>
    </row>
    <row r="12" spans="1:26" s="176" customFormat="1" ht="39.950000000000003" customHeight="1">
      <c r="A12" s="550">
        <f>'3.5 - Content Analysis'!A8</f>
        <v>1</v>
      </c>
      <c r="B12" s="66" t="str">
        <f>'3.5 - Content Analysis'!B8</f>
        <v>What is the purpose of footprint calculators?</v>
      </c>
      <c r="C12" s="550"/>
      <c r="D12" s="66"/>
      <c r="E12" s="605"/>
      <c r="F12" s="614"/>
      <c r="G12" s="66"/>
    </row>
    <row r="13" spans="1:26" s="176" customFormat="1" ht="39.950000000000003" customHeight="1">
      <c r="A13" s="551"/>
      <c r="B13" s="34"/>
      <c r="C13" s="551">
        <v>2</v>
      </c>
      <c r="D13" s="9" t="s">
        <v>1038</v>
      </c>
      <c r="E13" s="12"/>
      <c r="F13" s="31">
        <v>2</v>
      </c>
      <c r="G13" s="9" t="s">
        <v>1030</v>
      </c>
    </row>
    <row r="14" spans="1:26" s="176" customFormat="1" ht="50.1" customHeight="1">
      <c r="A14" s="551"/>
      <c r="B14" s="34"/>
      <c r="C14" s="551">
        <v>3</v>
      </c>
      <c r="D14" s="9" t="s">
        <v>1037</v>
      </c>
      <c r="E14" s="12"/>
      <c r="F14" s="31"/>
      <c r="G14" s="636" t="s">
        <v>1029</v>
      </c>
    </row>
    <row r="16" spans="1:26" s="176" customFormat="1" ht="39.950000000000003" customHeight="1">
      <c r="A16" s="615">
        <f>'3.5 - Content Analysis'!A21</f>
        <v>2</v>
      </c>
      <c r="B16" s="608" t="str">
        <f>'3.5 - Content Analysis'!B21</f>
        <v>What are the main criteria of a footprint calculator?</v>
      </c>
      <c r="C16" s="621"/>
      <c r="D16" s="608"/>
      <c r="E16" s="607"/>
      <c r="F16" s="615"/>
      <c r="G16" s="608"/>
    </row>
    <row r="17" spans="1:7" s="176" customFormat="1" ht="39.950000000000003" customHeight="1">
      <c r="A17" s="622"/>
      <c r="B17" s="41"/>
      <c r="C17" s="622">
        <v>4</v>
      </c>
      <c r="D17" s="7" t="s">
        <v>1036</v>
      </c>
      <c r="E17" s="13"/>
      <c r="F17" s="616">
        <v>3</v>
      </c>
      <c r="G17" s="624" t="s">
        <v>1033</v>
      </c>
    </row>
    <row r="18" spans="1:7" s="176" customFormat="1" ht="39.950000000000003" customHeight="1">
      <c r="A18" s="622"/>
      <c r="B18" s="41"/>
      <c r="C18" s="622">
        <v>5</v>
      </c>
      <c r="D18" s="7" t="s">
        <v>1031</v>
      </c>
      <c r="E18" s="13"/>
      <c r="F18" s="616"/>
      <c r="G18" s="7"/>
    </row>
    <row r="20" spans="1:7" s="176" customFormat="1" ht="39.950000000000003" customHeight="1">
      <c r="A20" s="554" t="str">
        <f>'3.5 - Content Analysis'!A34</f>
        <v>3.1</v>
      </c>
      <c r="B20" s="553" t="str">
        <f>'3.5 - Content Analysis'!B34</f>
        <v xml:space="preserve">What are strengths in footprint calculators? </v>
      </c>
      <c r="C20" s="554"/>
      <c r="D20" s="553"/>
      <c r="E20" s="602"/>
      <c r="F20" s="613"/>
      <c r="G20" s="553"/>
    </row>
    <row r="21" spans="1:7" s="589" customFormat="1" ht="39.950000000000003" customHeight="1">
      <c r="A21" s="68"/>
      <c r="B21" s="69"/>
      <c r="C21" s="68">
        <v>6</v>
      </c>
      <c r="D21" s="449" t="s">
        <v>1040</v>
      </c>
      <c r="E21" s="603"/>
      <c r="F21" s="449">
        <v>4</v>
      </c>
      <c r="G21" s="623" t="s">
        <v>1034</v>
      </c>
    </row>
    <row r="22" spans="1:7" s="589" customFormat="1" ht="50.1" customHeight="1">
      <c r="A22" s="68"/>
      <c r="B22" s="69"/>
      <c r="C22" s="68">
        <v>7</v>
      </c>
      <c r="D22" s="449" t="s">
        <v>1041</v>
      </c>
      <c r="E22" s="603"/>
      <c r="F22" s="449"/>
      <c r="G22" s="67"/>
    </row>
    <row r="24" spans="1:7" ht="39.950000000000003" customHeight="1">
      <c r="A24" s="625" t="str">
        <f>'3.5 - Content Analysis'!A43</f>
        <v>3.2</v>
      </c>
      <c r="B24" s="626" t="str">
        <f>'3.5 - Content Analysis'!B43</f>
        <v>What are weaknesses in footprint calculators?</v>
      </c>
      <c r="C24" s="625"/>
      <c r="D24" s="626"/>
      <c r="E24" s="627"/>
      <c r="F24" s="628"/>
      <c r="G24" s="626"/>
    </row>
    <row r="25" spans="1:7" ht="39.950000000000003" customHeight="1">
      <c r="A25" s="629"/>
      <c r="B25" s="55"/>
      <c r="C25" s="629">
        <v>8</v>
      </c>
      <c r="D25" s="11" t="s">
        <v>1042</v>
      </c>
      <c r="E25" s="15"/>
      <c r="F25" s="630">
        <v>5</v>
      </c>
      <c r="G25" s="11" t="s">
        <v>1035</v>
      </c>
    </row>
    <row r="26" spans="1:7" ht="50.1" customHeight="1">
      <c r="A26" s="629"/>
      <c r="B26" s="55"/>
      <c r="C26" s="629">
        <v>9</v>
      </c>
      <c r="D26" s="11" t="s">
        <v>1043</v>
      </c>
      <c r="E26" s="15"/>
      <c r="F26" s="630">
        <v>6</v>
      </c>
      <c r="G26" s="11" t="s">
        <v>1046</v>
      </c>
    </row>
    <row r="27" spans="1:7" s="176" customFormat="1">
      <c r="A27" s="508"/>
      <c r="C27" s="508"/>
      <c r="D27" s="458"/>
      <c r="E27" s="631"/>
      <c r="F27" s="342"/>
      <c r="G27" s="458"/>
    </row>
    <row r="28" spans="1:7" s="176" customFormat="1" ht="39.950000000000003" customHeight="1">
      <c r="A28" s="550" t="str">
        <f>'3.5 - Content Analysis'!A59</f>
        <v>3.3</v>
      </c>
      <c r="B28" s="66" t="str">
        <f>'3.5 - Content Analysis'!B59</f>
        <v>Where is potential for improvement?</v>
      </c>
      <c r="C28" s="550"/>
      <c r="D28" s="66"/>
      <c r="E28" s="605"/>
      <c r="F28" s="614"/>
      <c r="G28" s="66"/>
    </row>
    <row r="29" spans="1:7" s="176" customFormat="1" ht="39.950000000000003" customHeight="1">
      <c r="A29" s="551"/>
      <c r="B29" s="34"/>
      <c r="C29" s="551">
        <v>10</v>
      </c>
      <c r="D29" s="9" t="s">
        <v>1044</v>
      </c>
      <c r="E29" s="12"/>
      <c r="F29" s="31">
        <v>7</v>
      </c>
      <c r="G29" s="9" t="s">
        <v>1055</v>
      </c>
    </row>
    <row r="30" spans="1:7" s="176" customFormat="1" ht="39.950000000000003" customHeight="1">
      <c r="A30" s="551"/>
      <c r="B30" s="34"/>
      <c r="C30" s="551">
        <v>11</v>
      </c>
      <c r="D30" s="9" t="s">
        <v>1051</v>
      </c>
      <c r="E30" s="12"/>
      <c r="F30" s="31"/>
      <c r="G30" s="9"/>
    </row>
    <row r="31" spans="1:7" s="176" customFormat="1">
      <c r="A31" s="508"/>
      <c r="C31" s="508"/>
      <c r="D31" s="458"/>
      <c r="E31" s="631"/>
      <c r="F31" s="342"/>
      <c r="G31" s="458"/>
    </row>
    <row r="32" spans="1:7" s="176" customFormat="1" ht="39.950000000000003" customHeight="1">
      <c r="A32" s="615" t="str">
        <f>'3.5 - Content Analysis'!A69</f>
        <v>4.1</v>
      </c>
      <c r="B32" s="608" t="str">
        <f>'3.5 - Content Analysis'!B69</f>
        <v>What are similarities in existing footprint calculators?</v>
      </c>
      <c r="C32" s="621"/>
      <c r="D32" s="608"/>
      <c r="E32" s="607"/>
      <c r="F32" s="615"/>
      <c r="G32" s="608"/>
    </row>
    <row r="33" spans="1:7" s="176" customFormat="1" ht="39.950000000000003" customHeight="1">
      <c r="A33" s="622"/>
      <c r="B33" s="41"/>
      <c r="C33" s="622">
        <v>12</v>
      </c>
      <c r="D33" s="7" t="s">
        <v>1052</v>
      </c>
      <c r="E33" s="13"/>
      <c r="F33" s="616">
        <v>8</v>
      </c>
      <c r="G33" s="7" t="s">
        <v>1055</v>
      </c>
    </row>
    <row r="34" spans="1:7" s="176" customFormat="1">
      <c r="A34" s="508"/>
      <c r="C34" s="508"/>
      <c r="D34" s="458"/>
      <c r="E34" s="631"/>
      <c r="F34" s="342"/>
      <c r="G34" s="458"/>
    </row>
    <row r="35" spans="1:7" s="176" customFormat="1" ht="39.950000000000003" customHeight="1">
      <c r="A35" s="554" t="str">
        <f>'3.5 - Content Analysis'!A79</f>
        <v>4.2</v>
      </c>
      <c r="B35" s="553" t="str">
        <f>'3.5 - Content Analysis'!B79</f>
        <v>What are differences in existing footprint calculators?</v>
      </c>
      <c r="C35" s="554"/>
      <c r="D35" s="553"/>
      <c r="E35" s="602"/>
      <c r="F35" s="613"/>
      <c r="G35" s="553"/>
    </row>
    <row r="36" spans="1:7" s="589" customFormat="1" ht="39.950000000000003" customHeight="1">
      <c r="A36" s="68"/>
      <c r="B36" s="69"/>
      <c r="C36" s="68">
        <v>13</v>
      </c>
      <c r="D36" s="449" t="s">
        <v>1053</v>
      </c>
      <c r="E36" s="603"/>
      <c r="F36" s="449">
        <v>9</v>
      </c>
      <c r="G36" s="67" t="s">
        <v>1047</v>
      </c>
    </row>
    <row r="37" spans="1:7" s="589" customFormat="1" ht="39.950000000000003" customHeight="1">
      <c r="A37" s="68"/>
      <c r="B37" s="69"/>
      <c r="C37" s="68">
        <v>14</v>
      </c>
      <c r="D37" s="449" t="s">
        <v>1054</v>
      </c>
      <c r="E37" s="603"/>
      <c r="F37" s="449">
        <v>10</v>
      </c>
      <c r="G37" s="67" t="s">
        <v>1056</v>
      </c>
    </row>
    <row r="38" spans="1:7" s="176" customFormat="1">
      <c r="A38" s="508"/>
      <c r="C38" s="508"/>
      <c r="D38" s="458"/>
      <c r="E38" s="631"/>
      <c r="F38" s="342"/>
      <c r="G38" s="458"/>
    </row>
    <row r="39" spans="1:7" ht="39.950000000000003" customHeight="1">
      <c r="A39" s="625">
        <f>'3.5 - Content Analysis'!A95</f>
        <v>5</v>
      </c>
      <c r="B39" s="626" t="str">
        <f>'3.5 - Content Analysis'!B95</f>
        <v>What is the relevance of footprint calculators?</v>
      </c>
      <c r="C39" s="625"/>
      <c r="D39" s="626"/>
      <c r="E39" s="627"/>
      <c r="F39" s="628"/>
      <c r="G39" s="626"/>
    </row>
    <row r="40" spans="1:7" ht="39.950000000000003" customHeight="1">
      <c r="A40" s="629"/>
      <c r="B40" s="55"/>
      <c r="C40" s="629"/>
      <c r="D40" s="1493" t="s">
        <v>1057</v>
      </c>
      <c r="E40" s="15"/>
      <c r="F40" s="630"/>
      <c r="G40" s="11"/>
    </row>
    <row r="41" spans="1:7" s="176" customFormat="1">
      <c r="A41" s="508"/>
      <c r="C41" s="508"/>
      <c r="D41" s="458"/>
      <c r="E41" s="631"/>
      <c r="F41" s="342"/>
      <c r="G41" s="458"/>
    </row>
    <row r="42" spans="1:7" s="176" customFormat="1" ht="39.950000000000003" customHeight="1">
      <c r="A42" s="550">
        <f>'3.5 - Content Analysis'!A101</f>
        <v>6</v>
      </c>
      <c r="B42" s="66" t="str">
        <f>'3.5 - Content Analysis'!B101</f>
        <v>Why do footprint calculators focus on CO2?</v>
      </c>
      <c r="C42" s="550"/>
      <c r="D42" s="66"/>
      <c r="E42" s="605"/>
      <c r="F42" s="614"/>
      <c r="G42" s="66"/>
    </row>
    <row r="43" spans="1:7" s="176" customFormat="1" ht="39.950000000000003" customHeight="1">
      <c r="A43" s="551"/>
      <c r="B43" s="34"/>
      <c r="C43" s="551">
        <v>15</v>
      </c>
      <c r="D43" s="9" t="s">
        <v>1058</v>
      </c>
      <c r="E43" s="12"/>
      <c r="F43" s="31">
        <v>11</v>
      </c>
      <c r="G43" s="9" t="s">
        <v>1059</v>
      </c>
    </row>
    <row r="44" spans="1:7" s="176" customFormat="1" ht="39.950000000000003" customHeight="1">
      <c r="A44" s="551"/>
      <c r="B44" s="34"/>
      <c r="C44" s="551">
        <v>16</v>
      </c>
      <c r="D44" s="9" t="s">
        <v>1066</v>
      </c>
      <c r="E44" s="12"/>
      <c r="F44" s="31"/>
      <c r="G44" s="9"/>
    </row>
    <row r="45" spans="1:7" s="176" customFormat="1">
      <c r="A45" s="508"/>
      <c r="C45" s="508"/>
      <c r="D45" s="458"/>
      <c r="E45" s="631"/>
      <c r="F45" s="342"/>
      <c r="G45" s="458"/>
    </row>
    <row r="46" spans="1:7" s="176" customFormat="1" ht="39.950000000000003" customHeight="1">
      <c r="A46" s="615">
        <f>'3.5 - Content Analysis'!A113</f>
        <v>7</v>
      </c>
      <c r="B46" s="608" t="str">
        <f>'3.5 - Content Analysis'!B113</f>
        <v>How can the UX of footprint calculators be accessed?</v>
      </c>
      <c r="C46" s="621"/>
      <c r="D46" s="608"/>
      <c r="E46" s="607"/>
      <c r="F46" s="615"/>
      <c r="G46" s="608"/>
    </row>
    <row r="47" spans="1:7" s="176" customFormat="1" ht="50.1" customHeight="1">
      <c r="A47" s="622"/>
      <c r="B47" s="41"/>
      <c r="C47" s="622">
        <v>17</v>
      </c>
      <c r="D47" s="7" t="s">
        <v>1060</v>
      </c>
      <c r="E47" s="13"/>
      <c r="F47" s="616">
        <v>12</v>
      </c>
      <c r="G47" s="7" t="s">
        <v>1062</v>
      </c>
    </row>
    <row r="48" spans="1:7" s="176" customFormat="1" ht="39.950000000000003" customHeight="1">
      <c r="A48" s="622"/>
      <c r="B48" s="41"/>
      <c r="C48" s="622">
        <v>18</v>
      </c>
      <c r="D48" s="7" t="s">
        <v>1061</v>
      </c>
      <c r="E48" s="13"/>
      <c r="F48" s="616">
        <v>13</v>
      </c>
      <c r="G48" s="7" t="s">
        <v>1063</v>
      </c>
    </row>
    <row r="49" spans="1:7" s="176" customFormat="1">
      <c r="A49" s="1"/>
      <c r="B49" s="64"/>
      <c r="C49" s="1"/>
      <c r="D49" s="25"/>
      <c r="E49" s="606"/>
      <c r="F49" s="2"/>
      <c r="G49" s="25"/>
    </row>
    <row r="50" spans="1:7" s="176" customFormat="1" ht="39.950000000000003" customHeight="1">
      <c r="A50" s="554" t="str">
        <f>'3.5 - Content Analysis'!A121</f>
        <v>8.1</v>
      </c>
      <c r="B50" s="553" t="str">
        <f>'3.5 - Content Analysis'!B121</f>
        <v>What is general feedback about the MB (V1)?</v>
      </c>
      <c r="C50" s="554"/>
      <c r="D50" s="553"/>
      <c r="E50" s="602"/>
      <c r="F50" s="613"/>
      <c r="G50" s="553"/>
    </row>
    <row r="51" spans="1:7" s="589" customFormat="1" ht="39.950000000000003" customHeight="1">
      <c r="A51" s="68"/>
      <c r="B51" s="69"/>
      <c r="C51" s="1561">
        <v>19</v>
      </c>
      <c r="D51" s="1559" t="s">
        <v>1024</v>
      </c>
      <c r="E51" s="1560"/>
      <c r="F51" s="68">
        <v>14</v>
      </c>
      <c r="G51" s="67" t="s">
        <v>1068</v>
      </c>
    </row>
    <row r="52" spans="1:7" s="589" customFormat="1" ht="39.950000000000003" customHeight="1">
      <c r="A52" s="68"/>
      <c r="B52" s="69"/>
      <c r="C52" s="1561"/>
      <c r="D52" s="1559"/>
      <c r="E52" s="1560"/>
      <c r="F52" s="449">
        <v>15</v>
      </c>
      <c r="G52" s="67" t="s">
        <v>1065</v>
      </c>
    </row>
    <row r="53" spans="1:7" s="589" customFormat="1" ht="39.950000000000003" customHeight="1">
      <c r="A53" s="68"/>
      <c r="B53" s="69"/>
      <c r="C53" s="68">
        <v>20</v>
      </c>
      <c r="D53" s="449" t="s">
        <v>1069</v>
      </c>
      <c r="E53" s="603"/>
      <c r="F53" s="449">
        <v>16</v>
      </c>
      <c r="G53" s="67" t="s">
        <v>1070</v>
      </c>
    </row>
    <row r="54" spans="1:7" s="589" customFormat="1" ht="50.1" customHeight="1">
      <c r="A54" s="68"/>
      <c r="B54" s="69"/>
      <c r="C54" s="68">
        <v>21</v>
      </c>
      <c r="D54" s="67" t="s">
        <v>1017</v>
      </c>
      <c r="E54" s="604"/>
      <c r="F54" s="68">
        <v>17</v>
      </c>
      <c r="G54" s="67" t="s">
        <v>1071</v>
      </c>
    </row>
    <row r="55" spans="1:7" s="589" customFormat="1" ht="50.1" customHeight="1">
      <c r="A55" s="68"/>
      <c r="B55" s="69"/>
      <c r="C55" s="68">
        <v>22</v>
      </c>
      <c r="D55" s="67" t="s">
        <v>1015</v>
      </c>
      <c r="E55" s="604"/>
      <c r="F55" s="449">
        <v>18</v>
      </c>
      <c r="G55" s="67" t="s">
        <v>1072</v>
      </c>
    </row>
    <row r="56" spans="1:7" s="589" customFormat="1" ht="39.950000000000003" customHeight="1">
      <c r="A56" s="68"/>
      <c r="B56" s="69"/>
      <c r="C56" s="68">
        <v>23</v>
      </c>
      <c r="D56" s="67" t="s">
        <v>1019</v>
      </c>
      <c r="E56" s="604"/>
      <c r="F56" s="449">
        <v>19</v>
      </c>
      <c r="G56" s="67" t="s">
        <v>1064</v>
      </c>
    </row>
    <row r="58" spans="1:7" ht="39.950000000000003" customHeight="1">
      <c r="A58" s="625" t="str">
        <f>'3.5 - Content Analysis'!A137</f>
        <v>8.2</v>
      </c>
      <c r="B58" s="175" t="str">
        <f>'3.5 - Content Analysis'!B137</f>
        <v>What is good about the MB (V1)?</v>
      </c>
      <c r="C58" s="625"/>
      <c r="D58" s="626"/>
      <c r="E58" s="627"/>
      <c r="F58" s="628"/>
      <c r="G58" s="626"/>
    </row>
    <row r="59" spans="1:7" ht="39.950000000000003" customHeight="1">
      <c r="A59" s="629"/>
      <c r="B59" s="55"/>
      <c r="C59" s="629">
        <v>24</v>
      </c>
      <c r="D59" s="11" t="s">
        <v>1025</v>
      </c>
      <c r="E59" s="15"/>
      <c r="F59" s="630">
        <v>20</v>
      </c>
      <c r="G59" s="11" t="s">
        <v>1073</v>
      </c>
    </row>
    <row r="61" spans="1:7" s="176" customFormat="1" ht="39.950000000000003" customHeight="1">
      <c r="A61" s="550" t="str">
        <f>'3.5 - Content Analysis'!A144</f>
        <v>8.3</v>
      </c>
      <c r="B61" s="66" t="str">
        <f>'3.5 - Content Analysis'!B144</f>
        <v>Which aspects are missing in the MB (V1)?</v>
      </c>
      <c r="C61" s="550"/>
      <c r="D61" s="66"/>
      <c r="E61" s="605"/>
      <c r="F61" s="614"/>
      <c r="G61" s="66"/>
    </row>
    <row r="62" spans="1:7" s="176" customFormat="1" ht="39.950000000000003" customHeight="1">
      <c r="A62" s="551"/>
      <c r="B62" s="34"/>
      <c r="C62" s="551">
        <v>25</v>
      </c>
      <c r="D62" s="9" t="s">
        <v>1023</v>
      </c>
      <c r="E62" s="12"/>
      <c r="F62" s="31">
        <v>21</v>
      </c>
      <c r="G62" s="9" t="s">
        <v>1074</v>
      </c>
    </row>
    <row r="63" spans="1:7" s="176" customFormat="1">
      <c r="A63" s="1"/>
      <c r="B63" s="64"/>
      <c r="C63" s="1"/>
      <c r="D63" s="25"/>
      <c r="E63" s="606"/>
      <c r="F63" s="2"/>
      <c r="G63" s="25"/>
    </row>
  </sheetData>
  <sheetProtection algorithmName="SHA-512" hashValue="MSEWFY48WPfVyssFAJpcZMVqO7KPVL44yYvuvZIi6UxRUyybdYY4KKwFTbFMolcrraucjj0/C/YBD2gkmDeTVg==" saltValue="rmR3VzJGKftk3TJl5yEs/A==" spinCount="100000" sheet="1" objects="1" scenarios="1"/>
  <mergeCells count="4">
    <mergeCell ref="X9:Y9"/>
    <mergeCell ref="D51:D52"/>
    <mergeCell ref="E51:E52"/>
    <mergeCell ref="C51:C52"/>
  </mergeCells>
  <conditionalFormatting sqref="F6:F7 C4:G5 A7 I4:K5 K6 C7:K7">
    <cfRule type="cellIs" dxfId="471" priority="62" operator="equal">
      <formula>"Water footprint"</formula>
    </cfRule>
    <cfRule type="cellIs" dxfId="470" priority="63" operator="equal">
      <formula>"Ecological Footprint"</formula>
    </cfRule>
    <cfRule type="cellIs" dxfId="469" priority="64" operator="equal">
      <formula>"Carbon Footprint"</formula>
    </cfRule>
  </conditionalFormatting>
  <conditionalFormatting sqref="F6:F7 E4:G5 G7 A7 J7 E7">
    <cfRule type="cellIs" dxfId="468" priority="60" operator="equal">
      <formula>"For-profit"</formula>
    </cfRule>
    <cfRule type="cellIs" dxfId="467" priority="61" operator="equal">
      <formula>"Non-profit"</formula>
    </cfRule>
  </conditionalFormatting>
  <conditionalFormatting sqref="J4:K5 J7:K7 K6 E7">
    <cfRule type="cellIs" dxfId="466" priority="49" operator="equal">
      <formula>"No?"</formula>
    </cfRule>
    <cfRule type="cellIs" dxfId="465" priority="50" operator="equal">
      <formula>"No"</formula>
    </cfRule>
    <cfRule type="cellIs" dxfId="464" priority="51" operator="equal">
      <formula>"Yes"</formula>
    </cfRule>
  </conditionalFormatting>
  <conditionalFormatting sqref="G3 C3:D3">
    <cfRule type="cellIs" dxfId="463" priority="46" operator="equal">
      <formula>"Water footprint"</formula>
    </cfRule>
    <cfRule type="cellIs" dxfId="462" priority="47" operator="equal">
      <formula>"Ecological Footprint"</formula>
    </cfRule>
    <cfRule type="cellIs" dxfId="461" priority="48" operator="equal">
      <formula>"Carbon Footprint"</formula>
    </cfRule>
  </conditionalFormatting>
  <conditionalFormatting sqref="G3">
    <cfRule type="cellIs" dxfId="460" priority="44" operator="equal">
      <formula>"For-profit"</formula>
    </cfRule>
    <cfRule type="cellIs" dxfId="459" priority="45" operator="equal">
      <formula>"Non-profit"</formula>
    </cfRule>
  </conditionalFormatting>
  <conditionalFormatting sqref="I3:K3">
    <cfRule type="cellIs" dxfId="458" priority="41" operator="equal">
      <formula>"Water footprint"</formula>
    </cfRule>
    <cfRule type="cellIs" dxfId="457" priority="42" operator="equal">
      <formula>"Ecological Footprint"</formula>
    </cfRule>
    <cfRule type="cellIs" dxfId="456" priority="43" operator="equal">
      <formula>"Carbon Footprint"</formula>
    </cfRule>
  </conditionalFormatting>
  <conditionalFormatting sqref="E3:F3">
    <cfRule type="cellIs" dxfId="455" priority="38" operator="equal">
      <formula>"Water footprint"</formula>
    </cfRule>
    <cfRule type="cellIs" dxfId="454" priority="39" operator="equal">
      <formula>"Ecological Footprint"</formula>
    </cfRule>
    <cfRule type="cellIs" dxfId="453" priority="40" operator="equal">
      <formula>"Carbon Footprint"</formula>
    </cfRule>
  </conditionalFormatting>
  <conditionalFormatting sqref="E3:F3">
    <cfRule type="cellIs" dxfId="452" priority="36" operator="equal">
      <formula>"For-profit"</formula>
    </cfRule>
    <cfRule type="cellIs" dxfId="451" priority="37" operator="equal">
      <formula>"Non-profit"</formula>
    </cfRule>
  </conditionalFormatting>
  <conditionalFormatting sqref="J3:K3">
    <cfRule type="cellIs" dxfId="450" priority="33" operator="equal">
      <formula>"No?"</formula>
    </cfRule>
    <cfRule type="cellIs" dxfId="449" priority="34" operator="equal">
      <formula>"No"</formula>
    </cfRule>
    <cfRule type="cellIs" dxfId="448" priority="35" operator="equal">
      <formula>"Yes"</formula>
    </cfRule>
  </conditionalFormatting>
  <conditionalFormatting sqref="G8 C8:D8">
    <cfRule type="cellIs" dxfId="447" priority="14" operator="equal">
      <formula>"Water footprint"</formula>
    </cfRule>
    <cfRule type="cellIs" dxfId="446" priority="15" operator="equal">
      <formula>"Ecological Footprint"</formula>
    </cfRule>
    <cfRule type="cellIs" dxfId="445" priority="16" operator="equal">
      <formula>"Carbon Footprint"</formula>
    </cfRule>
  </conditionalFormatting>
  <conditionalFormatting sqref="G8">
    <cfRule type="cellIs" dxfId="444" priority="12" operator="equal">
      <formula>"For-profit"</formula>
    </cfRule>
    <cfRule type="cellIs" dxfId="443" priority="13" operator="equal">
      <formula>"Non-profit"</formula>
    </cfRule>
  </conditionalFormatting>
  <conditionalFormatting sqref="I8:K8">
    <cfRule type="cellIs" dxfId="442" priority="9" operator="equal">
      <formula>"Water footprint"</formula>
    </cfRule>
    <cfRule type="cellIs" dxfId="441" priority="10" operator="equal">
      <formula>"Ecological Footprint"</formula>
    </cfRule>
    <cfRule type="cellIs" dxfId="440" priority="11" operator="equal">
      <formula>"Carbon Footprint"</formula>
    </cfRule>
  </conditionalFormatting>
  <conditionalFormatting sqref="E8:F8">
    <cfRule type="cellIs" dxfId="439" priority="6" operator="equal">
      <formula>"Water footprint"</formula>
    </cfRule>
    <cfRule type="cellIs" dxfId="438" priority="7" operator="equal">
      <formula>"Ecological Footprint"</formula>
    </cfRule>
    <cfRule type="cellIs" dxfId="437" priority="8" operator="equal">
      <formula>"Carbon Footprint"</formula>
    </cfRule>
  </conditionalFormatting>
  <conditionalFormatting sqref="E8:F8">
    <cfRule type="cellIs" dxfId="436" priority="4" operator="equal">
      <formula>"For-profit"</formula>
    </cfRule>
    <cfRule type="cellIs" dxfId="435" priority="5" operator="equal">
      <formula>"Non-profit"</formula>
    </cfRule>
  </conditionalFormatting>
  <conditionalFormatting sqref="J8:K8">
    <cfRule type="cellIs" dxfId="434" priority="1" operator="equal">
      <formula>"No?"</formula>
    </cfRule>
    <cfRule type="cellIs" dxfId="433" priority="2" operator="equal">
      <formula>"No"</formula>
    </cfRule>
    <cfRule type="cellIs" dxfId="432" priority="3" operator="equal">
      <formula>"Yes"</formula>
    </cfRule>
  </conditionalFormatting>
  <pageMargins left="0.7" right="0.7" top="0.78740157499999996" bottom="0.78740157499999996" header="0.3" footer="0.3"/>
  <pageSetup paperSize="9" scale="48"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06F3F-0A5F-48B6-85BC-64B4FEAA1B65}">
  <sheetPr>
    <tabColor theme="9"/>
    <pageSetUpPr fitToPage="1"/>
  </sheetPr>
  <dimension ref="A1:AE63"/>
  <sheetViews>
    <sheetView zoomScale="80" zoomScaleNormal="80" workbookViewId="0">
      <selection activeCell="A2" sqref="A2"/>
    </sheetView>
  </sheetViews>
  <sheetFormatPr baseColWidth="10" defaultRowHeight="14.25"/>
  <cols>
    <col min="1" max="1" width="15.625" customWidth="1"/>
    <col min="2" max="2" width="20.625" style="93" customWidth="1"/>
    <col min="3" max="3" width="25.625" style="93" customWidth="1"/>
    <col min="4" max="5" width="20.625" style="93" customWidth="1"/>
    <col min="6" max="7" width="25.625" style="93" customWidth="1"/>
    <col min="8" max="9" width="20.625" style="93" customWidth="1"/>
    <col min="10" max="10" width="25.625" style="93" customWidth="1"/>
    <col min="11" max="26" width="11" style="72"/>
    <col min="27" max="31" width="11" style="261"/>
  </cols>
  <sheetData>
    <row r="1" spans="1:31" s="28" customFormat="1" ht="20.100000000000001" customHeight="1">
      <c r="A1" s="27" t="str">
        <f>'0 - Overview thesis'!A1</f>
        <v>Master thesis "Benchmark analysis of personal (carbon) footprint calculators" by Friederike Tietze - TU Berlin - 2021</v>
      </c>
      <c r="B1" s="90"/>
      <c r="C1" s="90"/>
      <c r="D1" s="90"/>
      <c r="E1" s="90"/>
      <c r="F1" s="90"/>
      <c r="G1" s="90"/>
      <c r="H1" s="90"/>
      <c r="I1" s="90"/>
      <c r="J1" s="90"/>
      <c r="AA1" s="103"/>
      <c r="AB1" s="103"/>
      <c r="AC1" s="103"/>
      <c r="AD1" s="103"/>
      <c r="AE1" s="103"/>
    </row>
    <row r="2" spans="1:31" s="17" customFormat="1" ht="18">
      <c r="A2" s="16" t="s">
        <v>1422</v>
      </c>
      <c r="B2" s="91"/>
      <c r="C2" s="92"/>
      <c r="D2" s="92"/>
      <c r="E2" s="92"/>
      <c r="F2" s="92"/>
      <c r="G2" s="92"/>
      <c r="H2" s="92"/>
      <c r="I2" s="92"/>
      <c r="J2" s="92"/>
      <c r="K2" s="73"/>
      <c r="L2" s="73"/>
      <c r="M2" s="73"/>
      <c r="N2" s="73"/>
      <c r="O2" s="73"/>
      <c r="P2" s="73"/>
      <c r="Q2" s="73"/>
      <c r="R2" s="73"/>
      <c r="S2" s="73"/>
      <c r="T2" s="73"/>
      <c r="U2" s="73"/>
      <c r="V2" s="73"/>
      <c r="W2" s="73"/>
      <c r="X2" s="73"/>
      <c r="Y2" s="73"/>
      <c r="Z2" s="73"/>
      <c r="AA2" s="289"/>
      <c r="AB2" s="289"/>
      <c r="AC2" s="289"/>
      <c r="AD2" s="289"/>
      <c r="AE2" s="289"/>
    </row>
    <row r="3" spans="1:31" s="121" customFormat="1" ht="8.1" customHeight="1">
      <c r="C3" s="122"/>
    </row>
    <row r="4" spans="1:31" s="467" customFormat="1">
      <c r="A4" s="466" t="s">
        <v>1078</v>
      </c>
      <c r="B4" s="466"/>
      <c r="C4" s="466"/>
      <c r="D4" s="466"/>
      <c r="E4" s="466"/>
      <c r="H4" s="468"/>
    </row>
    <row r="5" spans="1:31" s="121" customFormat="1" ht="8.1" customHeight="1" thickBot="1">
      <c r="C5" s="122"/>
    </row>
    <row r="6" spans="1:31" s="102" customFormat="1" ht="24.75" customHeight="1" thickBot="1">
      <c r="A6" s="502" t="s">
        <v>401</v>
      </c>
      <c r="B6" s="501" t="s">
        <v>402</v>
      </c>
      <c r="C6" s="1563" t="s">
        <v>334</v>
      </c>
      <c r="D6" s="1563"/>
      <c r="E6" s="1563"/>
      <c r="F6" s="1563"/>
      <c r="G6" s="1563"/>
      <c r="H6" s="1563"/>
      <c r="I6" s="1563"/>
      <c r="J6" s="1564"/>
      <c r="K6" s="70"/>
      <c r="L6" s="70"/>
      <c r="M6" s="70"/>
      <c r="N6" s="70"/>
      <c r="O6" s="70"/>
      <c r="P6" s="70"/>
      <c r="Q6" s="70"/>
      <c r="R6" s="70"/>
      <c r="S6" s="70"/>
      <c r="T6" s="70"/>
      <c r="U6" s="70"/>
      <c r="V6" s="70"/>
      <c r="W6" s="70"/>
      <c r="X6" s="70"/>
      <c r="Y6" s="70"/>
      <c r="Z6" s="70"/>
      <c r="AA6" s="290"/>
      <c r="AB6" s="290"/>
      <c r="AC6" s="290"/>
      <c r="AD6" s="290"/>
      <c r="AE6" s="290"/>
    </row>
    <row r="7" spans="1:31" s="95" customFormat="1" ht="20.100000000000001" customHeight="1" thickBot="1">
      <c r="A7" s="1586" t="s">
        <v>1</v>
      </c>
      <c r="B7" s="499"/>
      <c r="C7" s="499"/>
      <c r="D7" s="499"/>
      <c r="E7" s="499"/>
      <c r="F7" s="499"/>
      <c r="G7" s="499"/>
      <c r="H7" s="499"/>
      <c r="I7" s="499"/>
      <c r="J7" s="500"/>
      <c r="K7" s="398"/>
      <c r="L7" s="398"/>
      <c r="M7" s="398"/>
      <c r="N7" s="398"/>
      <c r="O7" s="398"/>
      <c r="P7" s="398"/>
      <c r="Q7" s="398"/>
      <c r="R7" s="398"/>
      <c r="S7" s="398"/>
      <c r="T7" s="398"/>
      <c r="U7" s="398"/>
      <c r="V7" s="398"/>
      <c r="W7" s="398"/>
      <c r="X7" s="398"/>
      <c r="Y7" s="398"/>
      <c r="Z7" s="398"/>
      <c r="AA7" s="177"/>
      <c r="AB7" s="177"/>
      <c r="AC7" s="177"/>
      <c r="AD7" s="177"/>
      <c r="AE7" s="177"/>
    </row>
    <row r="8" spans="1:31" ht="39.950000000000003" customHeight="1" thickBot="1">
      <c r="A8" s="1587"/>
      <c r="B8" s="656" t="str">
        <f>'4.2 - Legend MB'!B8</f>
        <v>Type of provider</v>
      </c>
      <c r="C8" s="1579" t="str">
        <f>'4.2 - Legend MB'!C9</f>
        <v>For-profit</v>
      </c>
      <c r="D8" s="1577"/>
      <c r="E8" s="1577" t="str">
        <f>'4.2 - Legend MB'!C10</f>
        <v>Non-profit / Institute</v>
      </c>
      <c r="F8" s="1577"/>
      <c r="G8" s="1577" t="str">
        <f>'4.2 - Legend MB'!C11</f>
        <v>Non-profit / NGO</v>
      </c>
      <c r="H8" s="1577"/>
      <c r="I8" s="1577" t="str">
        <f>'4.2 - Legend MB'!C12</f>
        <v>Non-profit / Government</v>
      </c>
      <c r="J8" s="1578"/>
    </row>
    <row r="9" spans="1:31" ht="39.950000000000003" customHeight="1" thickBot="1">
      <c r="A9" s="1587"/>
      <c r="B9" s="657" t="str">
        <f>'4.2 - Legend MB'!B13</f>
        <v>Type of calculator</v>
      </c>
      <c r="C9" s="1580" t="str">
        <f>'4.2 - Legend MB'!C14</f>
        <v>Web calculator</v>
      </c>
      <c r="D9" s="1573"/>
      <c r="E9" s="1573" t="s">
        <v>405</v>
      </c>
      <c r="F9" s="1573"/>
      <c r="G9" s="1573" t="s">
        <v>406</v>
      </c>
      <c r="H9" s="1573"/>
      <c r="I9" s="1573" t="str">
        <f>'4.2 - Legend MB'!C17</f>
        <v>App + Web version available</v>
      </c>
      <c r="J9" s="1574"/>
    </row>
    <row r="10" spans="1:31" ht="39.950000000000003" customHeight="1" thickBot="1">
      <c r="A10" s="1588"/>
      <c r="B10" s="656" t="s">
        <v>347</v>
      </c>
      <c r="C10" s="1571" t="str">
        <f>'4.2 - Legend MB'!C19</f>
        <v>Low popularity</v>
      </c>
      <c r="D10" s="1569"/>
      <c r="E10" s="1572"/>
      <c r="F10" s="1568" t="str">
        <f>'4.2 - Legend MB'!C20</f>
        <v>Medium popularity</v>
      </c>
      <c r="G10" s="1572"/>
      <c r="H10" s="1568" t="str">
        <f>'4.2 - Legend MB'!C21</f>
        <v>High popularity</v>
      </c>
      <c r="I10" s="1569"/>
      <c r="J10" s="1570"/>
    </row>
    <row r="11" spans="1:31" s="95" customFormat="1" ht="20.100000000000001" customHeight="1" thickBot="1">
      <c r="A11" s="1589" t="s">
        <v>124</v>
      </c>
      <c r="B11" s="497"/>
      <c r="C11" s="497"/>
      <c r="D11" s="497"/>
      <c r="E11" s="497"/>
      <c r="F11" s="497"/>
      <c r="G11" s="497"/>
      <c r="H11" s="497"/>
      <c r="I11" s="497"/>
      <c r="J11" s="498"/>
      <c r="K11" s="398"/>
      <c r="L11" s="398"/>
      <c r="M11" s="398"/>
      <c r="N11" s="398"/>
      <c r="O11" s="398"/>
      <c r="P11" s="398"/>
      <c r="Q11" s="398"/>
      <c r="R11" s="398"/>
      <c r="S11" s="398"/>
      <c r="T11" s="398"/>
      <c r="U11" s="398"/>
      <c r="V11" s="398"/>
      <c r="W11" s="398"/>
      <c r="X11" s="398"/>
      <c r="Y11" s="398"/>
      <c r="Z11" s="398"/>
      <c r="AA11" s="177"/>
      <c r="AB11" s="177"/>
      <c r="AC11" s="177"/>
      <c r="AD11" s="177"/>
      <c r="AE11" s="177"/>
    </row>
    <row r="12" spans="1:31" ht="39.950000000000003" customHeight="1" thickBot="1">
      <c r="A12" s="1589"/>
      <c r="B12" s="650" t="str">
        <f>'4.2 - Legend MB'!B23</f>
        <v>Transparency of method</v>
      </c>
      <c r="C12" s="1576" t="str">
        <f>'4.2 - Legend MB'!C24</f>
        <v>No data</v>
      </c>
      <c r="D12" s="1562"/>
      <c r="E12" s="1562" t="str">
        <f>'4.2 - Legend MB'!C25</f>
        <v>Basic description</v>
      </c>
      <c r="F12" s="1562"/>
      <c r="G12" s="1562" t="str">
        <f>'4.2 - Legend MB'!C26</f>
        <v>Detailed description</v>
      </c>
      <c r="H12" s="1562"/>
      <c r="I12" s="1562" t="str">
        <f>'4.2 - Legend MB'!C27</f>
        <v>Open-source method</v>
      </c>
      <c r="J12" s="1575"/>
    </row>
    <row r="13" spans="1:31" ht="39.950000000000003" customHeight="1" thickBot="1">
      <c r="A13" s="1589"/>
      <c r="B13" s="651" t="str">
        <f>'4.2 - Legend MB'!B28</f>
        <v>Credibility of sources</v>
      </c>
      <c r="C13" s="652" t="str">
        <f>'4.2 - Legend MB'!C29</f>
        <v>No sources</v>
      </c>
      <c r="D13" s="1565" t="str">
        <f>'4.2 - Legend MB'!C30</f>
        <v>Non-specific sources</v>
      </c>
      <c r="E13" s="1565"/>
      <c r="F13" s="1566" t="str">
        <f>'4.2 - Legend MB'!C31</f>
        <v>Non-recognized sources</v>
      </c>
      <c r="G13" s="1567"/>
      <c r="H13" s="1566" t="str">
        <f>'4.2 - Legend MB'!C32</f>
        <v>Recognized outdated sources</v>
      </c>
      <c r="I13" s="1567"/>
      <c r="J13" s="653" t="str">
        <f>'4.2 - Legend MB'!C33</f>
        <v>Recognized current sources</v>
      </c>
    </row>
    <row r="14" spans="1:31" ht="39.950000000000003" customHeight="1" thickBot="1">
      <c r="A14" s="1590"/>
      <c r="B14" s="650" t="str">
        <f>'4.2 - Legend MB'!B34</f>
        <v>Categories</v>
      </c>
      <c r="C14" s="654" t="str">
        <f>'4.2 - Legend MB'!C37</f>
        <v>Minimalistic category set</v>
      </c>
      <c r="D14" s="1562" t="str">
        <f>'4.2 - Legend MB'!C38</f>
        <v>Specified category set</v>
      </c>
      <c r="E14" s="1562"/>
      <c r="F14" s="1562" t="str">
        <f>'4.2 - Legend MB'!C39</f>
        <v>Basic category set</v>
      </c>
      <c r="G14" s="1562"/>
      <c r="H14" s="1562" t="str">
        <f>'4.2 - Legend MB'!C40</f>
        <v>Advanced category set</v>
      </c>
      <c r="I14" s="1562"/>
      <c r="J14" s="655" t="str">
        <f>'4.2 - Legend MB'!C41</f>
        <v>Comprehensive category set</v>
      </c>
    </row>
    <row r="15" spans="1:31" s="95" customFormat="1" ht="20.100000000000001" customHeight="1" thickBot="1">
      <c r="A15" s="1591" t="s">
        <v>408</v>
      </c>
      <c r="B15" s="493"/>
      <c r="C15" s="493"/>
      <c r="D15" s="493"/>
      <c r="E15" s="493"/>
      <c r="F15" s="493"/>
      <c r="G15" s="493"/>
      <c r="H15" s="493"/>
      <c r="I15" s="493"/>
      <c r="J15" s="496"/>
      <c r="K15" s="398"/>
      <c r="L15" s="398"/>
      <c r="M15" s="398"/>
      <c r="N15" s="398"/>
      <c r="O15" s="398"/>
      <c r="P15" s="398"/>
      <c r="Q15" s="398"/>
      <c r="R15" s="398"/>
      <c r="S15" s="398"/>
      <c r="T15" s="398"/>
      <c r="U15" s="398"/>
      <c r="V15" s="398"/>
      <c r="W15" s="398"/>
      <c r="X15" s="398"/>
      <c r="Y15" s="398"/>
      <c r="Z15" s="398"/>
      <c r="AA15" s="177"/>
      <c r="AB15" s="177"/>
      <c r="AC15" s="177"/>
      <c r="AD15" s="177"/>
      <c r="AE15" s="177"/>
    </row>
    <row r="16" spans="1:31" ht="39.950000000000003" customHeight="1" thickBot="1">
      <c r="A16" s="1591"/>
      <c r="B16" s="645" t="str">
        <f>'4.2 - Legend MB'!B43</f>
        <v>Presentation of results</v>
      </c>
      <c r="C16" s="1584" t="str">
        <f>'4.2 - Legend MB'!C44</f>
        <v>Personal footprint</v>
      </c>
      <c r="D16" s="1583"/>
      <c r="E16" s="1583" t="str">
        <f>'4.2 - Legend MB'!C45</f>
        <v>Personal footprint + Context</v>
      </c>
      <c r="F16" s="1583"/>
      <c r="G16" s="1583" t="str">
        <f>'4.2 - Legend MB'!C46</f>
        <v>Personal footprint analysis</v>
      </c>
      <c r="H16" s="1583"/>
      <c r="I16" s="1583" t="str">
        <f>'4.2 - Legend MB'!C47</f>
        <v>Personal footprint analysis + Context</v>
      </c>
      <c r="J16" s="1585"/>
    </row>
    <row r="17" spans="1:31" ht="39.950000000000003" customHeight="1" thickBot="1">
      <c r="A17" s="1591"/>
      <c r="B17" s="646" t="str">
        <f>'4.2 - Legend MB'!B48</f>
        <v>Reduction measures</v>
      </c>
      <c r="C17" s="1603" t="str">
        <f>'4.2 - Legend MB'!C49</f>
        <v>No reduction measures</v>
      </c>
      <c r="D17" s="1603"/>
      <c r="E17" s="1604"/>
      <c r="F17" s="1605" t="str">
        <f>'4.2 - Legend MB'!C50</f>
        <v>General reduction measures</v>
      </c>
      <c r="G17" s="1604"/>
      <c r="H17" s="1581" t="str">
        <f>'4.2 - Legend MB'!C51</f>
        <v>Individualized reduction measures</v>
      </c>
      <c r="I17" s="1581"/>
      <c r="J17" s="1582"/>
    </row>
    <row r="18" spans="1:31" ht="39.950000000000003" customHeight="1" thickBot="1">
      <c r="A18" s="1592"/>
      <c r="B18" s="645" t="str">
        <f>'4.2 - Legend MB'!B52</f>
        <v>Service offer</v>
      </c>
      <c r="C18" s="647" t="str">
        <f>'4.2 - Legend MB'!C53</f>
        <v>No service</v>
      </c>
      <c r="D18" s="648" t="str">
        <f>'4.2 - Legend MB'!C54</f>
        <v>Offset service</v>
      </c>
      <c r="E18" s="648" t="str">
        <f>'4.2 - Legend MB'!C55</f>
        <v>Tracking service</v>
      </c>
      <c r="F18" s="648" t="str">
        <f>'4.2 - Legend MB'!C56</f>
        <v>Community service</v>
      </c>
      <c r="G18" s="648" t="str">
        <f>'4.2 - Legend MB'!C57</f>
        <v>Offset + Tracking</v>
      </c>
      <c r="H18" s="648" t="str">
        <f>'4.2 - Legend MB'!C58</f>
        <v>Offset + Community</v>
      </c>
      <c r="I18" s="648" t="str">
        <f>'4.2 - Legend MB'!C59</f>
        <v>Tracking + Community</v>
      </c>
      <c r="J18" s="649" t="str">
        <f>'4.2 - Legend MB'!C60</f>
        <v>Offset + Tracking + Community</v>
      </c>
    </row>
    <row r="19" spans="1:31" s="95" customFormat="1" ht="20.100000000000001" customHeight="1" thickBot="1">
      <c r="A19" s="1593" t="s">
        <v>125</v>
      </c>
      <c r="B19" s="494"/>
      <c r="C19" s="494"/>
      <c r="D19" s="494"/>
      <c r="E19" s="494"/>
      <c r="F19" s="641"/>
      <c r="G19" s="494"/>
      <c r="H19" s="494"/>
      <c r="I19" s="494"/>
      <c r="J19" s="495"/>
      <c r="K19" s="398"/>
      <c r="L19" s="398"/>
      <c r="M19" s="398"/>
      <c r="N19" s="398"/>
      <c r="O19" s="398"/>
      <c r="P19" s="398"/>
      <c r="Q19" s="398"/>
      <c r="R19" s="398"/>
      <c r="S19" s="398"/>
      <c r="T19" s="398"/>
      <c r="U19" s="398"/>
      <c r="V19" s="398"/>
      <c r="W19" s="398"/>
      <c r="X19" s="398"/>
      <c r="Y19" s="398"/>
      <c r="Z19" s="398"/>
      <c r="AA19" s="177"/>
      <c r="AB19" s="177"/>
      <c r="AC19" s="177"/>
      <c r="AD19" s="177"/>
      <c r="AE19" s="177"/>
    </row>
    <row r="20" spans="1:31" ht="39.950000000000003" customHeight="1" thickBot="1">
      <c r="A20" s="1593"/>
      <c r="B20" s="644" t="str">
        <f>'4.2 - Legend MB'!B62</f>
        <v>Data entry</v>
      </c>
      <c r="C20" s="1598" t="str">
        <f>'4.2 - Legend MB'!C63</f>
        <v>Exact values</v>
      </c>
      <c r="D20" s="1598"/>
      <c r="E20" s="1599"/>
      <c r="F20" s="1600" t="str">
        <f>'4.2 - Legend MB'!C64</f>
        <v>Pre-defined values</v>
      </c>
      <c r="G20" s="1599"/>
      <c r="H20" s="1601" t="str">
        <f>'4.2 - Legend MB'!C65</f>
        <v>Combination of both</v>
      </c>
      <c r="I20" s="1601"/>
      <c r="J20" s="1602"/>
    </row>
    <row r="21" spans="1:31" ht="39.950000000000003" customHeight="1" thickBot="1">
      <c r="A21" s="1593"/>
      <c r="B21" s="644" t="str">
        <f>'4.2 - Legend MB'!B66</f>
        <v>Scope</v>
      </c>
      <c r="C21" s="1597" t="str">
        <f>'4.2 - Legend MB'!C67</f>
        <v>Small scope</v>
      </c>
      <c r="D21" s="1595"/>
      <c r="E21" s="1595" t="str">
        <f>'4.2 - Legend MB'!C68</f>
        <v>Medium scope</v>
      </c>
      <c r="F21" s="1595"/>
      <c r="G21" s="1595" t="str">
        <f>'4.2 - Legend MB'!C69</f>
        <v>Large scope</v>
      </c>
      <c r="H21" s="1595"/>
      <c r="I21" s="1595" t="str">
        <f>'4.2 - Legend MB'!C70</f>
        <v>Extensive scope</v>
      </c>
      <c r="J21" s="1596"/>
    </row>
    <row r="22" spans="1:31" ht="39.950000000000003" customHeight="1" thickBot="1">
      <c r="A22" s="1594"/>
      <c r="B22" s="644" t="str">
        <f>'4.2 - Legend MB'!B71</f>
        <v>Accessibility</v>
      </c>
      <c r="C22" s="1598" t="str">
        <f>'4.2 - Legend MB'!C72</f>
        <v>Online free available</v>
      </c>
      <c r="D22" s="1598"/>
      <c r="E22" s="1599"/>
      <c r="F22" s="1600" t="str">
        <f>'4.2 - Legend MB'!C73</f>
        <v>Email needed</v>
      </c>
      <c r="G22" s="1599"/>
      <c r="H22" s="1601" t="str">
        <f>'4.2 - Legend MB'!C74</f>
        <v>Obligatory account</v>
      </c>
      <c r="I22" s="1601"/>
      <c r="J22" s="1602"/>
    </row>
    <row r="23" spans="1:31" s="72" customFormat="1">
      <c r="B23" s="419"/>
      <c r="C23" s="419"/>
      <c r="D23" s="419"/>
      <c r="E23" s="419"/>
      <c r="F23" s="419"/>
      <c r="G23" s="419"/>
      <c r="H23" s="419"/>
      <c r="I23" s="419"/>
      <c r="J23" s="419"/>
    </row>
    <row r="24" spans="1:31" s="72" customFormat="1">
      <c r="B24" s="419"/>
      <c r="C24" s="419"/>
      <c r="D24" s="419"/>
      <c r="E24" s="419"/>
      <c r="F24" s="419"/>
      <c r="G24" s="419"/>
      <c r="H24" s="419"/>
      <c r="I24" s="419"/>
      <c r="J24" s="419"/>
    </row>
    <row r="25" spans="1:31" s="72" customFormat="1">
      <c r="B25" s="419"/>
      <c r="C25" s="419"/>
      <c r="D25" s="419"/>
      <c r="E25" s="419"/>
      <c r="F25" s="419"/>
      <c r="G25" s="419"/>
      <c r="H25" s="419"/>
      <c r="I25" s="419"/>
      <c r="J25" s="419"/>
    </row>
    <row r="26" spans="1:31" s="72" customFormat="1">
      <c r="B26" s="419"/>
      <c r="C26" s="419"/>
      <c r="D26" s="419"/>
      <c r="E26" s="419"/>
      <c r="F26" s="419"/>
      <c r="G26" s="419"/>
      <c r="H26" s="419"/>
      <c r="I26" s="419"/>
      <c r="J26" s="419"/>
    </row>
    <row r="27" spans="1:31" s="72" customFormat="1">
      <c r="B27" s="419"/>
      <c r="C27" s="419"/>
      <c r="D27" s="419"/>
      <c r="E27" s="419"/>
      <c r="F27" s="419"/>
      <c r="G27" s="419"/>
      <c r="H27" s="419"/>
      <c r="I27" s="419"/>
      <c r="J27" s="419"/>
    </row>
    <row r="28" spans="1:31" s="72" customFormat="1">
      <c r="B28" s="419"/>
      <c r="C28" s="419"/>
      <c r="D28" s="419"/>
      <c r="E28" s="419"/>
      <c r="F28" s="419"/>
      <c r="G28" s="419"/>
      <c r="H28" s="419"/>
      <c r="I28" s="419"/>
      <c r="J28" s="419"/>
    </row>
    <row r="29" spans="1:31" s="72" customFormat="1">
      <c r="B29" s="419"/>
      <c r="C29" s="419"/>
      <c r="D29" s="419"/>
      <c r="E29" s="419"/>
      <c r="F29" s="419"/>
      <c r="G29" s="419"/>
      <c r="H29" s="419"/>
      <c r="I29" s="419"/>
      <c r="J29" s="419"/>
    </row>
    <row r="30" spans="1:31" s="72" customFormat="1">
      <c r="B30" s="419"/>
      <c r="C30" s="419"/>
      <c r="D30" s="419"/>
      <c r="E30" s="419"/>
      <c r="F30" s="419"/>
      <c r="G30" s="419"/>
      <c r="H30" s="419"/>
      <c r="I30" s="419"/>
      <c r="J30" s="419"/>
    </row>
    <row r="31" spans="1:31" s="72" customFormat="1">
      <c r="B31" s="419"/>
      <c r="C31" s="419"/>
      <c r="D31" s="419"/>
      <c r="E31" s="419"/>
      <c r="F31" s="419"/>
      <c r="G31" s="419"/>
      <c r="H31" s="419"/>
      <c r="I31" s="419"/>
      <c r="J31" s="419"/>
    </row>
    <row r="32" spans="1:31" s="72" customFormat="1">
      <c r="B32" s="419"/>
      <c r="C32" s="419"/>
      <c r="D32" s="419"/>
      <c r="E32" s="419"/>
      <c r="F32" s="419"/>
      <c r="G32" s="419"/>
      <c r="H32" s="419"/>
      <c r="I32" s="419"/>
      <c r="J32" s="419"/>
    </row>
    <row r="33" spans="2:10" s="72" customFormat="1">
      <c r="B33" s="419"/>
      <c r="C33" s="419"/>
      <c r="D33" s="419"/>
      <c r="E33" s="419"/>
      <c r="F33" s="419"/>
      <c r="G33" s="419"/>
      <c r="H33" s="419"/>
      <c r="I33" s="419"/>
      <c r="J33" s="419"/>
    </row>
    <row r="34" spans="2:10" s="72" customFormat="1">
      <c r="B34" s="419"/>
      <c r="C34" s="419"/>
      <c r="D34" s="419"/>
      <c r="E34" s="419"/>
      <c r="F34" s="419"/>
      <c r="G34" s="419"/>
      <c r="H34" s="419"/>
      <c r="I34" s="419"/>
      <c r="J34" s="419"/>
    </row>
    <row r="35" spans="2:10" s="72" customFormat="1">
      <c r="B35" s="419"/>
      <c r="C35" s="419"/>
      <c r="D35" s="419"/>
      <c r="E35" s="419"/>
      <c r="F35" s="419"/>
      <c r="G35" s="419"/>
      <c r="H35" s="419"/>
      <c r="I35" s="419"/>
      <c r="J35" s="419"/>
    </row>
    <row r="36" spans="2:10" s="72" customFormat="1">
      <c r="B36" s="419"/>
      <c r="C36" s="419"/>
      <c r="D36" s="419"/>
      <c r="E36" s="419"/>
      <c r="F36" s="419"/>
      <c r="G36" s="419"/>
      <c r="H36" s="419"/>
      <c r="I36" s="419"/>
      <c r="J36" s="419"/>
    </row>
    <row r="37" spans="2:10" s="72" customFormat="1">
      <c r="B37" s="419"/>
      <c r="C37" s="419"/>
      <c r="D37" s="419"/>
      <c r="E37" s="419"/>
      <c r="F37" s="419"/>
      <c r="G37" s="419"/>
      <c r="H37" s="419"/>
      <c r="I37" s="419"/>
      <c r="J37" s="419"/>
    </row>
    <row r="38" spans="2:10" s="72" customFormat="1">
      <c r="B38" s="419"/>
      <c r="C38" s="419"/>
      <c r="D38" s="419"/>
      <c r="E38" s="419"/>
      <c r="F38" s="419"/>
      <c r="G38" s="419"/>
      <c r="H38" s="419"/>
      <c r="I38" s="419"/>
      <c r="J38" s="419"/>
    </row>
    <row r="39" spans="2:10" s="72" customFormat="1">
      <c r="B39" s="419"/>
      <c r="C39" s="419"/>
      <c r="D39" s="419"/>
      <c r="E39" s="419"/>
      <c r="F39" s="419"/>
      <c r="G39" s="419"/>
      <c r="H39" s="419"/>
      <c r="I39" s="419"/>
      <c r="J39" s="419"/>
    </row>
    <row r="40" spans="2:10" s="72" customFormat="1">
      <c r="B40" s="419"/>
      <c r="C40" s="419"/>
      <c r="D40" s="419"/>
      <c r="E40" s="419"/>
      <c r="F40" s="419"/>
      <c r="G40" s="419"/>
      <c r="H40" s="419"/>
      <c r="I40" s="419"/>
      <c r="J40" s="419"/>
    </row>
    <row r="41" spans="2:10" s="72" customFormat="1">
      <c r="B41" s="419"/>
      <c r="C41" s="419"/>
      <c r="D41" s="419"/>
      <c r="E41" s="419"/>
      <c r="F41" s="419"/>
      <c r="G41" s="419"/>
      <c r="H41" s="419"/>
      <c r="I41" s="419"/>
      <c r="J41" s="419"/>
    </row>
    <row r="42" spans="2:10" s="72" customFormat="1">
      <c r="B42" s="419"/>
      <c r="C42" s="419"/>
      <c r="D42" s="419"/>
      <c r="E42" s="419"/>
      <c r="F42" s="419"/>
      <c r="G42" s="419"/>
      <c r="H42" s="419"/>
      <c r="I42" s="419"/>
      <c r="J42" s="419"/>
    </row>
    <row r="43" spans="2:10" s="72" customFormat="1">
      <c r="B43" s="419"/>
      <c r="C43" s="419"/>
      <c r="D43" s="419"/>
      <c r="E43" s="419"/>
      <c r="F43" s="419"/>
      <c r="G43" s="419"/>
      <c r="H43" s="419"/>
      <c r="I43" s="419"/>
      <c r="J43" s="419"/>
    </row>
    <row r="44" spans="2:10" s="72" customFormat="1">
      <c r="B44" s="419"/>
      <c r="C44" s="419"/>
      <c r="D44" s="419"/>
      <c r="E44" s="419"/>
      <c r="F44" s="419"/>
      <c r="G44" s="419"/>
      <c r="H44" s="419"/>
      <c r="I44" s="419"/>
      <c r="J44" s="419"/>
    </row>
    <row r="45" spans="2:10" s="72" customFormat="1">
      <c r="B45" s="419"/>
      <c r="C45" s="419"/>
      <c r="D45" s="419"/>
      <c r="E45" s="419"/>
      <c r="F45" s="419"/>
      <c r="G45" s="419"/>
      <c r="H45" s="419"/>
      <c r="I45" s="419"/>
      <c r="J45" s="419"/>
    </row>
    <row r="46" spans="2:10" s="72" customFormat="1">
      <c r="B46" s="419"/>
      <c r="C46" s="419"/>
      <c r="D46" s="419"/>
      <c r="E46" s="419"/>
      <c r="F46" s="419"/>
      <c r="G46" s="419"/>
      <c r="H46" s="419"/>
      <c r="I46" s="419"/>
      <c r="J46" s="419"/>
    </row>
    <row r="47" spans="2:10" s="72" customFormat="1">
      <c r="B47" s="419"/>
      <c r="C47" s="419"/>
      <c r="D47" s="419"/>
      <c r="E47" s="419"/>
      <c r="F47" s="419"/>
      <c r="G47" s="419"/>
      <c r="H47" s="419"/>
      <c r="I47" s="419"/>
      <c r="J47" s="419"/>
    </row>
    <row r="48" spans="2:10" s="72" customFormat="1">
      <c r="B48" s="419"/>
      <c r="C48" s="419"/>
      <c r="D48" s="419"/>
      <c r="E48" s="419"/>
      <c r="F48" s="419"/>
      <c r="G48" s="419"/>
      <c r="H48" s="419"/>
      <c r="I48" s="419"/>
      <c r="J48" s="419"/>
    </row>
    <row r="49" spans="2:10" s="72" customFormat="1">
      <c r="B49" s="419"/>
      <c r="C49" s="419"/>
      <c r="D49" s="419"/>
      <c r="E49" s="419"/>
      <c r="F49" s="419"/>
      <c r="G49" s="419"/>
      <c r="H49" s="419"/>
      <c r="I49" s="419"/>
      <c r="J49" s="419"/>
    </row>
    <row r="50" spans="2:10" s="72" customFormat="1">
      <c r="B50" s="419"/>
      <c r="C50" s="419"/>
      <c r="D50" s="419"/>
      <c r="E50" s="419"/>
      <c r="F50" s="419"/>
      <c r="G50" s="419"/>
      <c r="H50" s="419"/>
      <c r="I50" s="419"/>
      <c r="J50" s="419"/>
    </row>
    <row r="51" spans="2:10" s="72" customFormat="1">
      <c r="B51" s="419"/>
      <c r="C51" s="419"/>
      <c r="D51" s="419"/>
      <c r="E51" s="419"/>
      <c r="F51" s="419"/>
      <c r="G51" s="419"/>
      <c r="H51" s="419"/>
      <c r="I51" s="419"/>
      <c r="J51" s="419"/>
    </row>
    <row r="52" spans="2:10" s="72" customFormat="1">
      <c r="B52" s="419"/>
      <c r="C52" s="419"/>
      <c r="D52" s="419"/>
      <c r="E52" s="419"/>
      <c r="F52" s="419"/>
      <c r="G52" s="419"/>
      <c r="H52" s="419"/>
      <c r="I52" s="419"/>
      <c r="J52" s="419"/>
    </row>
    <row r="53" spans="2:10" s="72" customFormat="1">
      <c r="B53" s="419"/>
      <c r="C53" s="419"/>
      <c r="D53" s="419"/>
      <c r="E53" s="419"/>
      <c r="F53" s="419"/>
      <c r="G53" s="419"/>
      <c r="H53" s="419"/>
      <c r="I53" s="419"/>
      <c r="J53" s="419"/>
    </row>
    <row r="54" spans="2:10" s="72" customFormat="1">
      <c r="B54" s="419"/>
      <c r="C54" s="419"/>
      <c r="D54" s="419"/>
      <c r="E54" s="419"/>
      <c r="F54" s="419"/>
      <c r="G54" s="419"/>
      <c r="H54" s="419"/>
      <c r="I54" s="419"/>
      <c r="J54" s="419"/>
    </row>
    <row r="55" spans="2:10" s="72" customFormat="1">
      <c r="B55" s="419"/>
      <c r="C55" s="419"/>
      <c r="D55" s="419"/>
      <c r="E55" s="419"/>
      <c r="F55" s="419"/>
      <c r="G55" s="419"/>
      <c r="H55" s="419"/>
      <c r="I55" s="419"/>
      <c r="J55" s="419"/>
    </row>
    <row r="56" spans="2:10" s="72" customFormat="1">
      <c r="B56" s="419"/>
      <c r="C56" s="419"/>
      <c r="D56" s="419"/>
      <c r="E56" s="419"/>
      <c r="F56" s="419"/>
      <c r="G56" s="419"/>
      <c r="H56" s="419"/>
      <c r="I56" s="419"/>
      <c r="J56" s="419"/>
    </row>
    <row r="57" spans="2:10" s="72" customFormat="1">
      <c r="B57" s="419"/>
      <c r="C57" s="419"/>
      <c r="D57" s="419"/>
      <c r="E57" s="419"/>
      <c r="F57" s="419"/>
      <c r="G57" s="419"/>
      <c r="H57" s="419"/>
      <c r="I57" s="419"/>
      <c r="J57" s="419"/>
    </row>
    <row r="58" spans="2:10" s="72" customFormat="1">
      <c r="B58" s="419"/>
      <c r="C58" s="419"/>
      <c r="D58" s="419"/>
      <c r="E58" s="419"/>
      <c r="F58" s="419"/>
      <c r="G58" s="419"/>
      <c r="H58" s="419"/>
      <c r="I58" s="419"/>
      <c r="J58" s="419"/>
    </row>
    <row r="59" spans="2:10" s="72" customFormat="1">
      <c r="B59" s="419"/>
      <c r="C59" s="419"/>
      <c r="D59" s="419"/>
      <c r="E59" s="419"/>
      <c r="F59" s="419"/>
      <c r="G59" s="419"/>
      <c r="H59" s="419"/>
      <c r="I59" s="419"/>
      <c r="J59" s="419"/>
    </row>
    <row r="60" spans="2:10" s="72" customFormat="1">
      <c r="B60" s="419"/>
      <c r="C60" s="419"/>
      <c r="D60" s="419"/>
      <c r="E60" s="419"/>
      <c r="F60" s="419"/>
      <c r="G60" s="419"/>
      <c r="H60" s="419"/>
      <c r="I60" s="419"/>
      <c r="J60" s="419"/>
    </row>
    <row r="61" spans="2:10" s="72" customFormat="1">
      <c r="B61" s="419"/>
      <c r="C61" s="419"/>
      <c r="D61" s="419"/>
      <c r="E61" s="419"/>
      <c r="F61" s="419"/>
      <c r="G61" s="419"/>
      <c r="H61" s="419"/>
      <c r="I61" s="419"/>
      <c r="J61" s="419"/>
    </row>
    <row r="62" spans="2:10" s="72" customFormat="1">
      <c r="B62" s="419"/>
      <c r="C62" s="419"/>
      <c r="D62" s="419"/>
      <c r="E62" s="419"/>
      <c r="F62" s="419"/>
      <c r="G62" s="419"/>
      <c r="H62" s="419"/>
      <c r="I62" s="419"/>
      <c r="J62" s="419"/>
    </row>
    <row r="63" spans="2:10" s="72" customFormat="1">
      <c r="B63" s="419"/>
      <c r="C63" s="419"/>
      <c r="D63" s="419"/>
      <c r="E63" s="419"/>
      <c r="F63" s="419"/>
      <c r="G63" s="419"/>
      <c r="H63" s="419"/>
      <c r="I63" s="419"/>
      <c r="J63" s="419"/>
    </row>
  </sheetData>
  <sheetProtection algorithmName="SHA-512" hashValue="OdckugPzgcE1nzQO4t/Rm/sVuWC+j7sUaSxciqKO11qSTbTnmPPOFDD/FjFeG+1HdFvXAOKAqI9/9snsaXatFA==" saltValue="CGhiUMO/8QOe6SU+hjkpHg==" spinCount="100000" sheet="1" objects="1" scenarios="1"/>
  <mergeCells count="43">
    <mergeCell ref="A7:A10"/>
    <mergeCell ref="A11:A14"/>
    <mergeCell ref="A15:A18"/>
    <mergeCell ref="A19:A22"/>
    <mergeCell ref="I21:J21"/>
    <mergeCell ref="G21:H21"/>
    <mergeCell ref="E21:F21"/>
    <mergeCell ref="C21:D21"/>
    <mergeCell ref="C22:E22"/>
    <mergeCell ref="F22:G22"/>
    <mergeCell ref="H22:J22"/>
    <mergeCell ref="C20:E20"/>
    <mergeCell ref="F20:G20"/>
    <mergeCell ref="H20:J20"/>
    <mergeCell ref="C17:E17"/>
    <mergeCell ref="F17:G17"/>
    <mergeCell ref="H17:J17"/>
    <mergeCell ref="G16:H16"/>
    <mergeCell ref="E16:F16"/>
    <mergeCell ref="C16:D16"/>
    <mergeCell ref="I16:J16"/>
    <mergeCell ref="G8:H8"/>
    <mergeCell ref="C8:D8"/>
    <mergeCell ref="E8:F8"/>
    <mergeCell ref="G9:H9"/>
    <mergeCell ref="E9:F9"/>
    <mergeCell ref="C9:D9"/>
    <mergeCell ref="H14:I14"/>
    <mergeCell ref="F14:G14"/>
    <mergeCell ref="C6:J6"/>
    <mergeCell ref="D13:E13"/>
    <mergeCell ref="D14:E14"/>
    <mergeCell ref="F13:G13"/>
    <mergeCell ref="H13:I13"/>
    <mergeCell ref="H10:J10"/>
    <mergeCell ref="C10:E10"/>
    <mergeCell ref="F10:G10"/>
    <mergeCell ref="I9:J9"/>
    <mergeCell ref="I12:J12"/>
    <mergeCell ref="G12:H12"/>
    <mergeCell ref="E12:F12"/>
    <mergeCell ref="C12:D12"/>
    <mergeCell ref="I8:J8"/>
  </mergeCells>
  <conditionalFormatting sqref="C4:D5 G4:G5 C3">
    <cfRule type="cellIs" dxfId="431" priority="14" operator="equal">
      <formula>"Water footprint"</formula>
    </cfRule>
    <cfRule type="cellIs" dxfId="430" priority="15" operator="equal">
      <formula>"Ecological Footprint"</formula>
    </cfRule>
    <cfRule type="cellIs" dxfId="429" priority="16" operator="equal">
      <formula>"Carbon Footprint"</formula>
    </cfRule>
  </conditionalFormatting>
  <conditionalFormatting sqref="G4:G5">
    <cfRule type="cellIs" dxfId="428" priority="12" operator="equal">
      <formula>"For-profit"</formula>
    </cfRule>
    <cfRule type="cellIs" dxfId="427" priority="13" operator="equal">
      <formula>"Non-profit"</formula>
    </cfRule>
  </conditionalFormatting>
  <conditionalFormatting sqref="J4:L5">
    <cfRule type="cellIs" dxfId="426" priority="9" operator="equal">
      <formula>"Water footprint"</formula>
    </cfRule>
    <cfRule type="cellIs" dxfId="425" priority="10" operator="equal">
      <formula>"Ecological Footprint"</formula>
    </cfRule>
    <cfRule type="cellIs" dxfId="424" priority="11" operator="equal">
      <formula>"Carbon Footprint"</formula>
    </cfRule>
  </conditionalFormatting>
  <conditionalFormatting sqref="E4:F5">
    <cfRule type="cellIs" dxfId="423" priority="6" operator="equal">
      <formula>"Water footprint"</formula>
    </cfRule>
    <cfRule type="cellIs" dxfId="422" priority="7" operator="equal">
      <formula>"Ecological Footprint"</formula>
    </cfRule>
    <cfRule type="cellIs" dxfId="421" priority="8" operator="equal">
      <formula>"Carbon Footprint"</formula>
    </cfRule>
  </conditionalFormatting>
  <conditionalFormatting sqref="E4:F5">
    <cfRule type="cellIs" dxfId="420" priority="4" operator="equal">
      <formula>"For-profit"</formula>
    </cfRule>
    <cfRule type="cellIs" dxfId="419" priority="5" operator="equal">
      <formula>"Non-profit"</formula>
    </cfRule>
  </conditionalFormatting>
  <conditionalFormatting sqref="K4:L5">
    <cfRule type="cellIs" dxfId="418" priority="1" operator="equal">
      <formula>"No?"</formula>
    </cfRule>
    <cfRule type="cellIs" dxfId="417" priority="2" operator="equal">
      <formula>"No"</formula>
    </cfRule>
    <cfRule type="cellIs" dxfId="416" priority="3" operator="equal">
      <formula>"Yes"</formula>
    </cfRule>
  </conditionalFormatting>
  <pageMargins left="0.7" right="0.7" top="0.78740157499999996" bottom="0.78740157499999996" header="0.3" footer="0.3"/>
  <pageSetup paperSize="9" scale="54" fitToHeight="0" orientation="landscape"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FC718-19B8-44BD-B77C-A83311F946FC}">
  <sheetPr codeName="Tabelle13">
    <tabColor theme="9"/>
    <pageSetUpPr fitToPage="1"/>
  </sheetPr>
  <dimension ref="A1:AG108"/>
  <sheetViews>
    <sheetView zoomScale="70" zoomScaleNormal="70" workbookViewId="0">
      <pane ySplit="6" topLeftCell="A7" activePane="bottomLeft" state="frozen"/>
      <selection pane="bottomLeft" activeCell="A2" sqref="A2"/>
    </sheetView>
  </sheetViews>
  <sheetFormatPr baseColWidth="10" defaultColWidth="11" defaultRowHeight="15"/>
  <cols>
    <col min="1" max="1" width="17.25" style="177" customWidth="1"/>
    <col min="2" max="2" width="22.75" style="176" customWidth="1"/>
    <col min="3" max="3" width="43" style="176" customWidth="1"/>
    <col min="4" max="4" width="74.625" style="176" customWidth="1"/>
    <col min="5" max="6" width="11" style="32"/>
    <col min="7" max="7" width="67" style="32" customWidth="1"/>
    <col min="8" max="33" width="11" style="32"/>
    <col min="34" max="16384" width="11" style="176"/>
  </cols>
  <sheetData>
    <row r="1" spans="1:33" s="103" customFormat="1" ht="20.100000000000001" customHeight="1">
      <c r="A1" s="104" t="str">
        <f>'0 - Overview thesis'!A1</f>
        <v>Master thesis "Benchmark analysis of personal (carbon) footprint calculators" by Friederike Tietze - TU Berlin - 2021</v>
      </c>
      <c r="E1" s="158"/>
      <c r="F1" s="158"/>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row>
    <row r="2" spans="1:33" s="18" customFormat="1" ht="18">
      <c r="A2" s="105" t="s">
        <v>1397</v>
      </c>
      <c r="B2" s="23"/>
      <c r="C2" s="23"/>
      <c r="D2" s="1466"/>
      <c r="E2" s="465"/>
      <c r="F2" s="465"/>
      <c r="G2" s="422"/>
      <c r="H2" s="422"/>
      <c r="I2" s="422"/>
      <c r="J2" s="422"/>
      <c r="K2" s="422"/>
      <c r="L2" s="422"/>
      <c r="M2" s="422"/>
      <c r="N2" s="422"/>
      <c r="O2" s="422"/>
      <c r="P2" s="422"/>
      <c r="Q2" s="392"/>
      <c r="R2" s="392"/>
      <c r="S2" s="392"/>
      <c r="T2" s="392"/>
      <c r="U2" s="392"/>
      <c r="V2" s="392"/>
      <c r="W2" s="392"/>
      <c r="X2" s="423"/>
      <c r="Y2" s="392"/>
      <c r="Z2" s="392"/>
      <c r="AA2" s="392"/>
      <c r="AB2" s="392"/>
      <c r="AC2" s="392"/>
      <c r="AD2" s="392"/>
      <c r="AE2" s="392"/>
      <c r="AF2" s="392"/>
      <c r="AG2" s="392"/>
    </row>
    <row r="3" spans="1:33" s="121" customFormat="1" ht="8.1" customHeight="1">
      <c r="C3" s="122"/>
    </row>
    <row r="4" spans="1:33" s="467" customFormat="1" ht="14.25">
      <c r="A4" s="466" t="s">
        <v>1083</v>
      </c>
      <c r="B4" s="466"/>
      <c r="C4" s="466"/>
      <c r="H4" s="468"/>
    </row>
    <row r="5" spans="1:33" s="121" customFormat="1" ht="8.1" customHeight="1">
      <c r="C5" s="122"/>
    </row>
    <row r="6" spans="1:33" s="99" customFormat="1" ht="24.95" customHeight="1">
      <c r="A6" s="99" t="s">
        <v>401</v>
      </c>
      <c r="B6" s="99" t="s">
        <v>402</v>
      </c>
      <c r="C6" s="99" t="s">
        <v>334</v>
      </c>
      <c r="D6" s="99" t="s">
        <v>207</v>
      </c>
      <c r="E6" s="421"/>
      <c r="F6" s="421"/>
      <c r="G6" s="398"/>
      <c r="H6" s="421"/>
      <c r="I6" s="421"/>
      <c r="J6" s="421"/>
      <c r="K6" s="421"/>
      <c r="L6" s="421"/>
      <c r="M6" s="421"/>
      <c r="N6" s="421"/>
      <c r="O6" s="421"/>
      <c r="P6" s="421"/>
      <c r="Q6" s="421"/>
      <c r="R6" s="421"/>
      <c r="S6" s="421"/>
      <c r="T6" s="421"/>
      <c r="U6" s="421"/>
      <c r="V6" s="421"/>
      <c r="W6" s="421"/>
      <c r="X6" s="421"/>
      <c r="Y6" s="421"/>
      <c r="Z6" s="421"/>
      <c r="AA6" s="421"/>
      <c r="AB6" s="421"/>
      <c r="AC6" s="421"/>
      <c r="AD6" s="421"/>
      <c r="AE6" s="421"/>
      <c r="AF6" s="421"/>
      <c r="AG6" s="421"/>
    </row>
    <row r="7" spans="1:33" s="167" customFormat="1" ht="24.95" customHeight="1">
      <c r="A7" s="94" t="s">
        <v>1</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row>
    <row r="8" spans="1:33" ht="24.95" customHeight="1">
      <c r="A8" s="94"/>
      <c r="B8" s="168" t="s">
        <v>340</v>
      </c>
      <c r="C8" s="168"/>
      <c r="D8" s="168"/>
    </row>
    <row r="9" spans="1:33" ht="35.1" customHeight="1">
      <c r="A9" s="94"/>
      <c r="B9" s="168"/>
      <c r="C9" s="169" t="s">
        <v>428</v>
      </c>
      <c r="D9" s="169" t="s">
        <v>417</v>
      </c>
    </row>
    <row r="10" spans="1:33" ht="35.1" customHeight="1">
      <c r="A10" s="94"/>
      <c r="B10" s="168"/>
      <c r="C10" s="169" t="s">
        <v>1240</v>
      </c>
      <c r="D10" s="169" t="s">
        <v>811</v>
      </c>
    </row>
    <row r="11" spans="1:33" ht="35.1" customHeight="1">
      <c r="A11" s="94"/>
      <c r="B11" s="168"/>
      <c r="C11" s="169" t="s">
        <v>1241</v>
      </c>
      <c r="D11" s="169" t="s">
        <v>418</v>
      </c>
    </row>
    <row r="12" spans="1:33" ht="35.1" customHeight="1">
      <c r="A12" s="94"/>
      <c r="B12" s="168"/>
      <c r="C12" s="169" t="s">
        <v>1242</v>
      </c>
      <c r="D12" s="169" t="s">
        <v>419</v>
      </c>
    </row>
    <row r="13" spans="1:33" ht="24.95" customHeight="1">
      <c r="A13" s="94"/>
      <c r="B13" s="168" t="s">
        <v>403</v>
      </c>
      <c r="C13" s="168"/>
      <c r="D13" s="168"/>
    </row>
    <row r="14" spans="1:33" ht="35.1" customHeight="1">
      <c r="A14" s="94"/>
      <c r="B14" s="168"/>
      <c r="C14" s="169" t="s">
        <v>404</v>
      </c>
      <c r="D14" s="169" t="s">
        <v>1426</v>
      </c>
    </row>
    <row r="15" spans="1:33" ht="35.1" customHeight="1">
      <c r="A15" s="94"/>
      <c r="B15" s="168"/>
      <c r="C15" s="169" t="s">
        <v>405</v>
      </c>
      <c r="D15" s="26" t="s">
        <v>1425</v>
      </c>
    </row>
    <row r="16" spans="1:33" ht="35.1" customHeight="1">
      <c r="A16" s="94"/>
      <c r="B16" s="168"/>
      <c r="C16" s="169" t="s">
        <v>406</v>
      </c>
      <c r="D16" s="26" t="s">
        <v>818</v>
      </c>
    </row>
    <row r="17" spans="1:33" ht="35.1" customHeight="1">
      <c r="A17" s="94"/>
      <c r="B17" s="168"/>
      <c r="C17" s="169" t="s">
        <v>1075</v>
      </c>
      <c r="D17" s="26" t="s">
        <v>815</v>
      </c>
    </row>
    <row r="18" spans="1:33" ht="24.95" customHeight="1">
      <c r="A18" s="94"/>
      <c r="B18" s="168" t="s">
        <v>347</v>
      </c>
      <c r="C18" s="168"/>
      <c r="D18" s="168"/>
    </row>
    <row r="19" spans="1:33" ht="35.1" customHeight="1">
      <c r="A19" s="94"/>
      <c r="B19" s="168"/>
      <c r="C19" s="169" t="s">
        <v>1099</v>
      </c>
      <c r="D19" s="26" t="s">
        <v>812</v>
      </c>
    </row>
    <row r="20" spans="1:33" ht="35.1" customHeight="1">
      <c r="A20" s="94"/>
      <c r="B20" s="168"/>
      <c r="C20" s="169" t="s">
        <v>1100</v>
      </c>
      <c r="D20" s="26" t="s">
        <v>814</v>
      </c>
    </row>
    <row r="21" spans="1:33" ht="35.1" customHeight="1">
      <c r="A21" s="94"/>
      <c r="B21" s="168"/>
      <c r="C21" s="169" t="s">
        <v>1101</v>
      </c>
      <c r="D21" s="26" t="s">
        <v>813</v>
      </c>
    </row>
    <row r="22" spans="1:33" s="170" customFormat="1" ht="24.95" customHeight="1">
      <c r="A22" s="96" t="s">
        <v>124</v>
      </c>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row>
    <row r="23" spans="1:33" ht="24.95" customHeight="1">
      <c r="A23" s="96"/>
      <c r="B23" s="171" t="s">
        <v>709</v>
      </c>
      <c r="C23" s="171"/>
      <c r="D23" s="171"/>
    </row>
    <row r="24" spans="1:33" ht="35.1" customHeight="1">
      <c r="A24" s="96"/>
      <c r="B24" s="171"/>
      <c r="C24" s="51" t="s">
        <v>351</v>
      </c>
      <c r="D24" s="10" t="s">
        <v>713</v>
      </c>
    </row>
    <row r="25" spans="1:33" ht="35.1" customHeight="1">
      <c r="A25" s="96"/>
      <c r="B25" s="171"/>
      <c r="C25" s="51" t="s">
        <v>710</v>
      </c>
      <c r="D25" s="10" t="s">
        <v>715</v>
      </c>
    </row>
    <row r="26" spans="1:33" ht="35.1" customHeight="1">
      <c r="A26" s="96"/>
      <c r="B26" s="171"/>
      <c r="C26" s="51" t="s">
        <v>711</v>
      </c>
      <c r="D26" s="10" t="s">
        <v>768</v>
      </c>
    </row>
    <row r="27" spans="1:33" ht="35.1" customHeight="1">
      <c r="A27" s="96"/>
      <c r="B27" s="171"/>
      <c r="C27" s="51" t="s">
        <v>735</v>
      </c>
      <c r="D27" s="10" t="s">
        <v>819</v>
      </c>
    </row>
    <row r="28" spans="1:33" ht="24.95" customHeight="1">
      <c r="A28" s="96"/>
      <c r="B28" s="171" t="s">
        <v>714</v>
      </c>
      <c r="C28" s="171"/>
      <c r="D28" s="171"/>
    </row>
    <row r="29" spans="1:33" ht="35.1" customHeight="1">
      <c r="A29" s="96"/>
      <c r="B29" s="171"/>
      <c r="C29" s="51" t="s">
        <v>407</v>
      </c>
      <c r="D29" s="51" t="s">
        <v>712</v>
      </c>
    </row>
    <row r="30" spans="1:33" ht="35.1" customHeight="1">
      <c r="A30" s="96"/>
      <c r="B30" s="171"/>
      <c r="C30" s="51" t="s">
        <v>748</v>
      </c>
      <c r="D30" s="10" t="s">
        <v>754</v>
      </c>
    </row>
    <row r="31" spans="1:33" ht="35.1" customHeight="1">
      <c r="A31" s="96"/>
      <c r="B31" s="171"/>
      <c r="C31" s="69" t="s">
        <v>875</v>
      </c>
      <c r="D31" s="67" t="s">
        <v>876</v>
      </c>
    </row>
    <row r="32" spans="1:33" ht="35.1" customHeight="1">
      <c r="A32" s="96"/>
      <c r="B32" s="171"/>
      <c r="C32" s="51" t="s">
        <v>778</v>
      </c>
      <c r="D32" s="10" t="s">
        <v>820</v>
      </c>
    </row>
    <row r="33" spans="1:33" ht="35.1" customHeight="1">
      <c r="A33" s="96"/>
      <c r="B33" s="171"/>
      <c r="C33" s="51" t="s">
        <v>738</v>
      </c>
      <c r="D33" s="10" t="s">
        <v>755</v>
      </c>
    </row>
    <row r="34" spans="1:33" ht="24.95" customHeight="1">
      <c r="A34" s="96"/>
      <c r="B34" s="171" t="s">
        <v>95</v>
      </c>
      <c r="C34" s="171"/>
      <c r="D34" s="171"/>
    </row>
    <row r="35" spans="1:33" s="407" customFormat="1" ht="24.95" customHeight="1">
      <c r="A35" s="405"/>
      <c r="B35" s="406"/>
      <c r="C35" s="406" t="str">
        <f>'5.2 - Database PCFCs'!B41</f>
        <v>Basic category set</v>
      </c>
      <c r="D35" s="424" t="s">
        <v>888</v>
      </c>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row>
    <row r="36" spans="1:33" s="407" customFormat="1" ht="24.95" customHeight="1">
      <c r="A36" s="405"/>
      <c r="B36" s="406"/>
      <c r="C36" s="406" t="str">
        <f>'5.2 - Database PCFCs'!B46</f>
        <v>Special category set</v>
      </c>
      <c r="D36" s="406" t="s">
        <v>887</v>
      </c>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row>
    <row r="37" spans="1:33" ht="35.1" customHeight="1">
      <c r="A37" s="96"/>
      <c r="B37" s="171"/>
      <c r="C37" s="51" t="s">
        <v>807</v>
      </c>
      <c r="D37" s="321" t="s">
        <v>822</v>
      </c>
    </row>
    <row r="38" spans="1:33" ht="35.1" customHeight="1">
      <c r="A38" s="96"/>
      <c r="B38" s="171"/>
      <c r="C38" s="51" t="s">
        <v>810</v>
      </c>
      <c r="D38" s="321" t="s">
        <v>884</v>
      </c>
    </row>
    <row r="39" spans="1:33" ht="35.1" customHeight="1">
      <c r="A39" s="96"/>
      <c r="B39" s="171"/>
      <c r="C39" s="51" t="s">
        <v>806</v>
      </c>
      <c r="D39" s="10" t="s">
        <v>821</v>
      </c>
    </row>
    <row r="40" spans="1:33" ht="35.1" customHeight="1">
      <c r="A40" s="96"/>
      <c r="B40" s="171"/>
      <c r="C40" s="51" t="s">
        <v>808</v>
      </c>
      <c r="D40" s="321" t="s">
        <v>885</v>
      </c>
    </row>
    <row r="41" spans="1:33" ht="35.1" customHeight="1">
      <c r="A41" s="96"/>
      <c r="B41" s="171"/>
      <c r="C41" s="51" t="s">
        <v>809</v>
      </c>
      <c r="D41" s="321" t="s">
        <v>889</v>
      </c>
    </row>
    <row r="42" spans="1:33" s="172" customFormat="1" ht="24.95" customHeight="1">
      <c r="A42" s="97" t="s">
        <v>408</v>
      </c>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row r="43" spans="1:33" ht="24.95" customHeight="1">
      <c r="A43" s="97"/>
      <c r="B43" s="173" t="s">
        <v>130</v>
      </c>
      <c r="C43" s="173"/>
      <c r="D43" s="173"/>
    </row>
    <row r="44" spans="1:33" ht="35.1" customHeight="1">
      <c r="A44" s="97"/>
      <c r="B44" s="173"/>
      <c r="C44" s="41" t="s">
        <v>717</v>
      </c>
      <c r="D44" s="7" t="s">
        <v>716</v>
      </c>
    </row>
    <row r="45" spans="1:33" ht="35.1" customHeight="1">
      <c r="A45" s="97"/>
      <c r="B45" s="173"/>
      <c r="C45" s="41" t="s">
        <v>731</v>
      </c>
      <c r="D45" s="7" t="s">
        <v>848</v>
      </c>
    </row>
    <row r="46" spans="1:33" ht="35.1" customHeight="1">
      <c r="A46" s="97"/>
      <c r="B46" s="173"/>
      <c r="C46" s="41" t="s">
        <v>721</v>
      </c>
      <c r="D46" s="7" t="s">
        <v>823</v>
      </c>
    </row>
    <row r="47" spans="1:33" ht="35.1" customHeight="1">
      <c r="A47" s="97"/>
      <c r="B47" s="173"/>
      <c r="C47" s="41" t="s">
        <v>732</v>
      </c>
      <c r="D47" s="7" t="s">
        <v>824</v>
      </c>
    </row>
    <row r="48" spans="1:33" ht="24.95" customHeight="1">
      <c r="A48" s="97"/>
      <c r="B48" s="173" t="s">
        <v>129</v>
      </c>
      <c r="C48" s="173"/>
      <c r="D48" s="173"/>
    </row>
    <row r="49" spans="1:33" ht="35.1" customHeight="1">
      <c r="A49" s="97"/>
      <c r="B49" s="173"/>
      <c r="C49" s="41" t="s">
        <v>409</v>
      </c>
      <c r="D49" s="7" t="s">
        <v>825</v>
      </c>
    </row>
    <row r="50" spans="1:33" ht="35.1" customHeight="1">
      <c r="A50" s="97"/>
      <c r="B50" s="173"/>
      <c r="C50" s="41" t="s">
        <v>410</v>
      </c>
      <c r="D50" s="7" t="s">
        <v>826</v>
      </c>
    </row>
    <row r="51" spans="1:33" ht="35.1" customHeight="1">
      <c r="A51" s="97"/>
      <c r="B51" s="173"/>
      <c r="C51" s="41" t="s">
        <v>162</v>
      </c>
      <c r="D51" s="7" t="s">
        <v>827</v>
      </c>
    </row>
    <row r="52" spans="1:33" ht="24.95" customHeight="1">
      <c r="A52" s="97"/>
      <c r="B52" s="173" t="s">
        <v>375</v>
      </c>
      <c r="C52" s="173"/>
      <c r="D52" s="173"/>
    </row>
    <row r="53" spans="1:33" ht="35.1" customHeight="1">
      <c r="A53" s="97"/>
      <c r="B53" s="173"/>
      <c r="C53" s="41" t="s">
        <v>737</v>
      </c>
      <c r="D53" s="7" t="s">
        <v>828</v>
      </c>
    </row>
    <row r="54" spans="1:33" ht="35.1" customHeight="1">
      <c r="A54" s="97"/>
      <c r="B54" s="173"/>
      <c r="C54" s="41" t="s">
        <v>411</v>
      </c>
      <c r="D54" s="7" t="s">
        <v>829</v>
      </c>
    </row>
    <row r="55" spans="1:33" ht="35.1" customHeight="1">
      <c r="A55" s="97"/>
      <c r="B55" s="173"/>
      <c r="C55" s="41" t="s">
        <v>412</v>
      </c>
      <c r="D55" s="7" t="s">
        <v>830</v>
      </c>
    </row>
    <row r="56" spans="1:33" ht="35.1" customHeight="1">
      <c r="A56" s="97"/>
      <c r="B56" s="173"/>
      <c r="C56" s="41" t="s">
        <v>1076</v>
      </c>
      <c r="D56" s="7" t="s">
        <v>831</v>
      </c>
    </row>
    <row r="57" spans="1:33" ht="35.1" customHeight="1">
      <c r="A57" s="97"/>
      <c r="B57" s="173"/>
      <c r="C57" s="41" t="s">
        <v>733</v>
      </c>
      <c r="D57" s="7" t="s">
        <v>832</v>
      </c>
    </row>
    <row r="58" spans="1:33" ht="35.1" customHeight="1">
      <c r="A58" s="97"/>
      <c r="B58" s="173"/>
      <c r="C58" s="41" t="s">
        <v>1199</v>
      </c>
      <c r="D58" s="7" t="s">
        <v>833</v>
      </c>
    </row>
    <row r="59" spans="1:33" ht="35.1" customHeight="1">
      <c r="A59" s="97"/>
      <c r="B59" s="173"/>
      <c r="C59" s="41" t="s">
        <v>736</v>
      </c>
      <c r="D59" s="7" t="s">
        <v>834</v>
      </c>
    </row>
    <row r="60" spans="1:33" ht="35.1" customHeight="1">
      <c r="A60" s="97"/>
      <c r="B60" s="173"/>
      <c r="C60" s="41" t="s">
        <v>734</v>
      </c>
      <c r="D60" s="7" t="s">
        <v>835</v>
      </c>
    </row>
    <row r="61" spans="1:33" s="174" customFormat="1" ht="24.95" customHeight="1">
      <c r="A61" s="98" t="s">
        <v>125</v>
      </c>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row>
    <row r="62" spans="1:33" ht="24.95" customHeight="1">
      <c r="A62" s="98"/>
      <c r="B62" s="175" t="s">
        <v>197</v>
      </c>
      <c r="C62" s="175"/>
      <c r="D62" s="175"/>
    </row>
    <row r="63" spans="1:33" ht="35.1" customHeight="1">
      <c r="A63" s="98"/>
      <c r="B63" s="175"/>
      <c r="C63" s="55" t="s">
        <v>730</v>
      </c>
      <c r="D63" s="11" t="s">
        <v>745</v>
      </c>
    </row>
    <row r="64" spans="1:33" ht="35.1" customHeight="1">
      <c r="A64" s="98"/>
      <c r="B64" s="175"/>
      <c r="C64" s="55" t="s">
        <v>1427</v>
      </c>
      <c r="D64" s="11" t="s">
        <v>1424</v>
      </c>
    </row>
    <row r="65" spans="1:33" ht="35.1" customHeight="1">
      <c r="A65" s="98"/>
      <c r="B65" s="175"/>
      <c r="C65" s="55" t="s">
        <v>1077</v>
      </c>
      <c r="D65" s="11" t="s">
        <v>1423</v>
      </c>
    </row>
    <row r="66" spans="1:33" ht="24.95" customHeight="1">
      <c r="A66" s="98"/>
      <c r="B66" s="175" t="s">
        <v>413</v>
      </c>
      <c r="C66" s="175"/>
      <c r="D66" s="175"/>
    </row>
    <row r="67" spans="1:33" ht="35.1" customHeight="1">
      <c r="A67" s="98"/>
      <c r="B67" s="175"/>
      <c r="C67" s="55" t="s">
        <v>1079</v>
      </c>
      <c r="D67" s="55" t="s">
        <v>804</v>
      </c>
    </row>
    <row r="68" spans="1:33" ht="35.1" customHeight="1">
      <c r="A68" s="98"/>
      <c r="B68" s="175"/>
      <c r="C68" s="55" t="s">
        <v>1080</v>
      </c>
      <c r="D68" s="55" t="s">
        <v>797</v>
      </c>
    </row>
    <row r="69" spans="1:33" ht="35.1" customHeight="1">
      <c r="A69" s="98"/>
      <c r="B69" s="175"/>
      <c r="C69" s="55" t="s">
        <v>1081</v>
      </c>
      <c r="D69" s="55" t="s">
        <v>799</v>
      </c>
    </row>
    <row r="70" spans="1:33" ht="35.1" customHeight="1">
      <c r="A70" s="98"/>
      <c r="B70" s="175"/>
      <c r="C70" s="55" t="s">
        <v>1082</v>
      </c>
      <c r="D70" s="55" t="s">
        <v>798</v>
      </c>
    </row>
    <row r="71" spans="1:33" ht="24.95" customHeight="1">
      <c r="A71" s="98"/>
      <c r="B71" s="175" t="s">
        <v>414</v>
      </c>
      <c r="C71" s="175"/>
      <c r="D71" s="175"/>
    </row>
    <row r="72" spans="1:33" ht="35.1" customHeight="1">
      <c r="A72" s="98"/>
      <c r="B72" s="175"/>
      <c r="C72" s="55" t="s">
        <v>415</v>
      </c>
      <c r="D72" s="11" t="s">
        <v>765</v>
      </c>
    </row>
    <row r="73" spans="1:33" ht="35.1" customHeight="1">
      <c r="A73" s="98"/>
      <c r="B73" s="175"/>
      <c r="C73" s="55" t="s">
        <v>772</v>
      </c>
      <c r="D73" s="11" t="s">
        <v>837</v>
      </c>
    </row>
    <row r="74" spans="1:33" ht="35.1" customHeight="1">
      <c r="A74" s="98"/>
      <c r="B74" s="175"/>
      <c r="C74" s="55" t="s">
        <v>416</v>
      </c>
      <c r="D74" s="11" t="s">
        <v>766</v>
      </c>
    </row>
    <row r="75" spans="1:33" s="388" customFormat="1">
      <c r="A75" s="398"/>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row>
    <row r="76" spans="1:33" s="388" customFormat="1">
      <c r="A76" s="398"/>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row>
    <row r="77" spans="1:33" s="388" customFormat="1">
      <c r="A77" s="398"/>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row>
    <row r="78" spans="1:33" s="388" customFormat="1">
      <c r="A78" s="398"/>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row>
    <row r="79" spans="1:33" s="388" customFormat="1">
      <c r="A79" s="398"/>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row>
    <row r="80" spans="1:33" s="388" customFormat="1">
      <c r="A80" s="398"/>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row>
    <row r="81" spans="1:33" s="388" customFormat="1">
      <c r="A81" s="398"/>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row>
    <row r="82" spans="1:33" s="388" customFormat="1">
      <c r="A82" s="398"/>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row>
    <row r="83" spans="1:33" s="388" customFormat="1">
      <c r="A83" s="398"/>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row>
    <row r="84" spans="1:33" s="388" customFormat="1">
      <c r="A84" s="398"/>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row>
    <row r="85" spans="1:33" s="388" customFormat="1">
      <c r="A85" s="398"/>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row>
    <row r="86" spans="1:33" s="388" customFormat="1">
      <c r="A86" s="398"/>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row>
    <row r="87" spans="1:33" s="388" customFormat="1">
      <c r="A87" s="398"/>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row>
    <row r="88" spans="1:33" s="388" customFormat="1">
      <c r="A88" s="398"/>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row>
    <row r="89" spans="1:33" s="388" customFormat="1">
      <c r="A89" s="398"/>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row>
    <row r="90" spans="1:33" s="388" customFormat="1">
      <c r="A90" s="398"/>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row>
    <row r="91" spans="1:33" s="388" customFormat="1">
      <c r="A91" s="398"/>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row>
    <row r="92" spans="1:33" s="388" customFormat="1">
      <c r="A92" s="398"/>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row>
    <row r="93" spans="1:33" s="388" customFormat="1">
      <c r="A93" s="398"/>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row>
    <row r="94" spans="1:33" s="388" customFormat="1">
      <c r="A94" s="398"/>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row>
    <row r="95" spans="1:33" s="388" customFormat="1">
      <c r="A95" s="398"/>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row>
    <row r="96" spans="1:33" s="388" customFormat="1">
      <c r="A96" s="398"/>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row>
    <row r="97" spans="1:33" s="388" customFormat="1">
      <c r="A97" s="398"/>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row>
    <row r="98" spans="1:33" s="388" customFormat="1">
      <c r="A98" s="398"/>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row>
    <row r="99" spans="1:33" s="388" customFormat="1">
      <c r="A99" s="398"/>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row>
    <row r="100" spans="1:33" s="388" customFormat="1">
      <c r="A100" s="398"/>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row>
    <row r="101" spans="1:33" s="388" customFormat="1">
      <c r="A101" s="398"/>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row>
    <row r="102" spans="1:33" s="388" customFormat="1">
      <c r="A102" s="398"/>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row>
    <row r="103" spans="1:33" s="388" customFormat="1">
      <c r="A103" s="398"/>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row>
    <row r="104" spans="1:33" s="388" customFormat="1">
      <c r="A104" s="398"/>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row>
    <row r="105" spans="1:33" s="388" customFormat="1">
      <c r="A105" s="398"/>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row>
    <row r="106" spans="1:33" s="388" customFormat="1">
      <c r="A106" s="398"/>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row>
    <row r="107" spans="1:33" s="388" customFormat="1">
      <c r="A107" s="398"/>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row>
    <row r="108" spans="1:33" s="388" customFormat="1">
      <c r="A108" s="398"/>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row>
  </sheetData>
  <sheetProtection algorithmName="SHA-512" hashValue="N0S5PvvSEXr1DmRieftQyZtr4xoR9dFt2vp7MTA7hgRGr0KQvpORDLbLXBVgtoTYORX5arpY7e1qQjepAazQ8g==" saltValue="03aRH6xuNw/DFuCiHQj+LQ==" spinCount="100000" sheet="1" objects="1" scenarios="1"/>
  <conditionalFormatting sqref="C4:D5 G4:G5 C3">
    <cfRule type="cellIs" dxfId="415" priority="14" operator="equal">
      <formula>"Water footprint"</formula>
    </cfRule>
    <cfRule type="cellIs" dxfId="414" priority="15" operator="equal">
      <formula>"Ecological Footprint"</formula>
    </cfRule>
    <cfRule type="cellIs" dxfId="413" priority="16" operator="equal">
      <formula>"Carbon Footprint"</formula>
    </cfRule>
  </conditionalFormatting>
  <conditionalFormatting sqref="G4:G5">
    <cfRule type="cellIs" dxfId="412" priority="12" operator="equal">
      <formula>"For-profit"</formula>
    </cfRule>
    <cfRule type="cellIs" dxfId="411" priority="13" operator="equal">
      <formula>"Non-profit"</formula>
    </cfRule>
  </conditionalFormatting>
  <conditionalFormatting sqref="J4:L5">
    <cfRule type="cellIs" dxfId="410" priority="9" operator="equal">
      <formula>"Water footprint"</formula>
    </cfRule>
    <cfRule type="cellIs" dxfId="409" priority="10" operator="equal">
      <formula>"Ecological Footprint"</formula>
    </cfRule>
    <cfRule type="cellIs" dxfId="408" priority="11" operator="equal">
      <formula>"Carbon Footprint"</formula>
    </cfRule>
  </conditionalFormatting>
  <conditionalFormatting sqref="E4:F5">
    <cfRule type="cellIs" dxfId="407" priority="6" operator="equal">
      <formula>"Water footprint"</formula>
    </cfRule>
    <cfRule type="cellIs" dxfId="406" priority="7" operator="equal">
      <formula>"Ecological Footprint"</formula>
    </cfRule>
    <cfRule type="cellIs" dxfId="405" priority="8" operator="equal">
      <formula>"Carbon Footprint"</formula>
    </cfRule>
  </conditionalFormatting>
  <conditionalFormatting sqref="E4:F5">
    <cfRule type="cellIs" dxfId="404" priority="4" operator="equal">
      <formula>"For-profit"</formula>
    </cfRule>
    <cfRule type="cellIs" dxfId="403" priority="5" operator="equal">
      <formula>"Non-profit"</formula>
    </cfRule>
  </conditionalFormatting>
  <conditionalFormatting sqref="K4:L5">
    <cfRule type="cellIs" dxfId="402" priority="1" operator="equal">
      <formula>"No?"</formula>
    </cfRule>
    <cfRule type="cellIs" dxfId="401" priority="2" operator="equal">
      <formula>"No"</formula>
    </cfRule>
    <cfRule type="cellIs" dxfId="400" priority="3" operator="equal">
      <formula>"Yes"</formula>
    </cfRule>
  </conditionalFormatting>
  <pageMargins left="0.7" right="0.7" top="0.78740157499999996" bottom="0.78740157499999996" header="0.3" footer="0.3"/>
  <pageSetup paperSize="9" scale="51" fitToHeight="0"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D41E-5837-49A8-B291-8B74F94D9AB2}">
  <sheetPr codeName="Tabelle14">
    <tabColor theme="5"/>
    <pageSetUpPr fitToPage="1"/>
  </sheetPr>
  <dimension ref="A1:CB93"/>
  <sheetViews>
    <sheetView showGridLines="0" zoomScale="80" zoomScaleNormal="80" workbookViewId="0">
      <pane ySplit="7" topLeftCell="A8" activePane="bottomLeft" state="frozen"/>
      <selection pane="bottomLeft" activeCell="A2" sqref="A2"/>
    </sheetView>
  </sheetViews>
  <sheetFormatPr baseColWidth="10" defaultColWidth="11.125" defaultRowHeight="14.25"/>
  <cols>
    <col min="1" max="1" width="4.125" style="143" customWidth="1"/>
    <col min="2" max="2" width="31.125" style="141" customWidth="1"/>
    <col min="3" max="3" width="18.75" style="141" customWidth="1"/>
    <col min="4" max="4" width="31.125" style="141" customWidth="1"/>
    <col min="5" max="5" width="14.875" style="141" hidden="1" customWidth="1"/>
    <col min="6" max="6" width="22" style="141" hidden="1" customWidth="1"/>
    <col min="7" max="7" width="15.5" style="141" hidden="1" customWidth="1"/>
    <col min="8" max="8" width="18.375" style="141" customWidth="1"/>
    <col min="9" max="9" width="18.5" style="141" hidden="1" customWidth="1"/>
    <col min="10" max="10" width="20.125" style="141" customWidth="1"/>
    <col min="11" max="11" width="21.25" style="141" hidden="1" customWidth="1"/>
    <col min="12" max="12" width="12.125" style="141" hidden="1" customWidth="1"/>
    <col min="13" max="13" width="41.875" style="141" customWidth="1"/>
    <col min="14" max="14" width="24.5" style="141" hidden="1" customWidth="1"/>
    <col min="15" max="15" width="27.75" style="153" hidden="1" customWidth="1"/>
    <col min="16" max="16" width="22.875" style="141" hidden="1" customWidth="1"/>
    <col min="17" max="17" width="11.125" style="417"/>
    <col min="18" max="80" width="11.125" style="418"/>
    <col min="81" max="16384" width="11.125" style="142"/>
  </cols>
  <sheetData>
    <row r="1" spans="1:80" s="28" customFormat="1" ht="20.100000000000001" customHeight="1">
      <c r="A1" s="27" t="str">
        <f>'0 - Overview thesis'!A1</f>
        <v>Master thesis "Benchmark analysis of personal (carbon) footprint calculators" by Friederike Tietze - TU Berlin - 2021</v>
      </c>
      <c r="O1" s="149"/>
      <c r="Q1" s="408"/>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row>
    <row r="2" spans="1:80" s="100" customFormat="1" ht="18">
      <c r="A2" s="106" t="s">
        <v>938</v>
      </c>
      <c r="C2" s="107"/>
      <c r="O2" s="155"/>
      <c r="Q2" s="409"/>
      <c r="R2" s="410"/>
      <c r="S2" s="410"/>
      <c r="T2" s="410"/>
      <c r="U2" s="410"/>
      <c r="V2" s="410"/>
      <c r="W2" s="410"/>
      <c r="X2" s="410"/>
      <c r="Y2" s="410"/>
      <c r="Z2" s="410"/>
      <c r="AA2" s="410"/>
      <c r="AB2" s="410"/>
      <c r="AC2" s="410"/>
      <c r="AD2" s="410"/>
      <c r="AE2" s="410"/>
      <c r="AF2" s="410"/>
      <c r="AG2" s="410"/>
      <c r="AH2" s="410"/>
      <c r="AI2" s="410"/>
      <c r="AJ2" s="410"/>
      <c r="AK2" s="410"/>
      <c r="AL2" s="410"/>
      <c r="AM2" s="410"/>
      <c r="AN2" s="410"/>
      <c r="AO2" s="410"/>
      <c r="AP2" s="410"/>
      <c r="AQ2" s="410"/>
      <c r="AR2" s="410"/>
      <c r="AS2" s="410"/>
      <c r="AT2" s="410"/>
      <c r="AU2" s="410"/>
      <c r="AV2" s="410"/>
      <c r="AW2" s="410"/>
      <c r="AX2" s="410"/>
      <c r="AY2" s="410"/>
      <c r="AZ2" s="410"/>
      <c r="BA2" s="410"/>
      <c r="BB2" s="410"/>
      <c r="BC2" s="410"/>
      <c r="BD2" s="410"/>
      <c r="BE2" s="410"/>
      <c r="BF2" s="410"/>
      <c r="BG2" s="410"/>
      <c r="BH2" s="410"/>
      <c r="BI2" s="410"/>
      <c r="BJ2" s="410"/>
      <c r="BK2" s="410"/>
      <c r="BL2" s="410"/>
      <c r="BM2" s="410"/>
      <c r="BN2" s="410"/>
      <c r="BO2" s="410"/>
      <c r="BP2" s="410"/>
      <c r="BQ2" s="410"/>
      <c r="BR2" s="410"/>
      <c r="BS2" s="410"/>
      <c r="BT2" s="410"/>
      <c r="BU2" s="410"/>
      <c r="BV2" s="410"/>
      <c r="BW2" s="410"/>
      <c r="BX2" s="410"/>
      <c r="BY2" s="410"/>
      <c r="BZ2" s="410"/>
      <c r="CA2" s="410"/>
      <c r="CB2" s="410"/>
    </row>
    <row r="3" spans="1:80" s="121" customFormat="1" ht="8.1" customHeight="1">
      <c r="C3" s="122"/>
    </row>
    <row r="4" spans="1:80" s="467" customFormat="1">
      <c r="A4" s="466" t="s">
        <v>1098</v>
      </c>
      <c r="B4" s="466"/>
      <c r="C4" s="466"/>
      <c r="D4" s="466"/>
      <c r="E4" s="466"/>
      <c r="F4" s="466"/>
      <c r="G4" s="466"/>
      <c r="H4" s="466"/>
      <c r="I4" s="466"/>
      <c r="J4" s="466"/>
    </row>
    <row r="5" spans="1:80" s="121" customFormat="1" ht="8.1" customHeight="1">
      <c r="C5" s="122"/>
    </row>
    <row r="6" spans="1:80" s="126" customFormat="1" ht="28.5" customHeight="1">
      <c r="A6" s="156"/>
      <c r="B6" s="157" t="s">
        <v>448</v>
      </c>
      <c r="C6" s="157" t="s">
        <v>449</v>
      </c>
      <c r="D6" s="157" t="s">
        <v>450</v>
      </c>
      <c r="E6" s="157" t="s">
        <v>451</v>
      </c>
      <c r="F6" s="157" t="s">
        <v>452</v>
      </c>
      <c r="G6" s="157" t="s">
        <v>453</v>
      </c>
      <c r="H6" s="157" t="s">
        <v>699</v>
      </c>
      <c r="I6" s="124" t="s">
        <v>454</v>
      </c>
      <c r="J6" s="124" t="s">
        <v>455</v>
      </c>
      <c r="K6" s="124" t="s">
        <v>456</v>
      </c>
      <c r="L6" s="124" t="s">
        <v>457</v>
      </c>
      <c r="M6" s="125" t="s">
        <v>458</v>
      </c>
      <c r="N6" s="145" t="s">
        <v>461</v>
      </c>
      <c r="O6" s="146" t="str">
        <f>'4.2 - Legend MB'!A7</f>
        <v>General</v>
      </c>
      <c r="P6" s="144"/>
      <c r="Q6" s="411"/>
      <c r="R6" s="412"/>
      <c r="S6" s="412"/>
      <c r="T6" s="412"/>
      <c r="U6" s="412"/>
      <c r="V6" s="412"/>
      <c r="W6" s="412"/>
      <c r="X6" s="412"/>
      <c r="Y6" s="412"/>
      <c r="Z6" s="412"/>
      <c r="AA6" s="412"/>
      <c r="AB6" s="412"/>
      <c r="AC6" s="412"/>
      <c r="AD6" s="412"/>
      <c r="AE6" s="412"/>
      <c r="AF6" s="412"/>
      <c r="AG6" s="412"/>
      <c r="AH6" s="412"/>
      <c r="AI6" s="412"/>
      <c r="AJ6" s="412"/>
      <c r="AK6" s="412"/>
      <c r="AL6" s="412"/>
      <c r="AM6" s="412"/>
      <c r="AN6" s="412"/>
      <c r="AO6" s="412"/>
      <c r="AP6" s="412"/>
      <c r="AQ6" s="412"/>
      <c r="AR6" s="412"/>
      <c r="AS6" s="412"/>
      <c r="AT6" s="412"/>
      <c r="AU6" s="412"/>
      <c r="AV6" s="412"/>
      <c r="AW6" s="412"/>
      <c r="AX6" s="412"/>
      <c r="AY6" s="412"/>
      <c r="AZ6" s="412"/>
      <c r="BA6" s="412"/>
      <c r="BB6" s="412"/>
      <c r="BC6" s="412"/>
      <c r="BD6" s="412"/>
      <c r="BE6" s="412"/>
      <c r="BF6" s="412"/>
      <c r="BG6" s="412"/>
      <c r="BH6" s="412"/>
      <c r="BI6" s="412"/>
      <c r="BJ6" s="412"/>
      <c r="BK6" s="412"/>
      <c r="BL6" s="412"/>
      <c r="BM6" s="412"/>
      <c r="BN6" s="412"/>
      <c r="BO6" s="412"/>
      <c r="BP6" s="412"/>
      <c r="BQ6" s="412"/>
      <c r="BR6" s="412"/>
      <c r="BS6" s="412"/>
      <c r="BT6" s="412"/>
      <c r="BU6" s="412"/>
      <c r="BV6" s="412"/>
      <c r="BW6" s="412"/>
      <c r="BX6" s="412"/>
      <c r="BY6" s="412"/>
      <c r="BZ6" s="412"/>
      <c r="CA6" s="412"/>
      <c r="CB6" s="412"/>
    </row>
    <row r="7" spans="1:80" s="126" customFormat="1" ht="28.5" hidden="1" customHeight="1">
      <c r="A7" s="156"/>
      <c r="B7" s="157"/>
      <c r="C7" s="157"/>
      <c r="D7" s="157"/>
      <c r="E7" s="157"/>
      <c r="F7" s="157"/>
      <c r="G7" s="157"/>
      <c r="H7" s="157"/>
      <c r="I7" s="124"/>
      <c r="J7" s="124"/>
      <c r="K7" s="124"/>
      <c r="L7" s="124"/>
      <c r="M7" s="125"/>
      <c r="N7" s="145"/>
      <c r="O7" s="147" t="str">
        <f>'4.2 - Legend MB'!B8</f>
        <v>Type of provider</v>
      </c>
      <c r="P7" s="124" t="str">
        <f>'4.2 - Legend MB'!B13</f>
        <v>Type of calculator</v>
      </c>
      <c r="Q7" s="411"/>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row>
    <row r="8" spans="1:80" s="131" customFormat="1" ht="30" customHeight="1">
      <c r="A8" s="127">
        <v>1</v>
      </c>
      <c r="B8" s="129" t="s">
        <v>462</v>
      </c>
      <c r="C8" s="129" t="s">
        <v>423</v>
      </c>
      <c r="D8" s="129" t="s">
        <v>462</v>
      </c>
      <c r="E8" s="129" t="s">
        <v>463</v>
      </c>
      <c r="F8" s="129" t="s">
        <v>697</v>
      </c>
      <c r="G8" s="129" t="s">
        <v>424</v>
      </c>
      <c r="H8" s="129" t="s">
        <v>433</v>
      </c>
      <c r="I8" s="129" t="s">
        <v>344</v>
      </c>
      <c r="J8" s="129" t="s">
        <v>464</v>
      </c>
      <c r="K8" s="129" t="s">
        <v>465</v>
      </c>
      <c r="L8" s="129" t="s">
        <v>465</v>
      </c>
      <c r="M8" s="130" t="s">
        <v>466</v>
      </c>
      <c r="N8" s="148"/>
      <c r="O8" s="150" t="str">
        <f>IF(G8="For-profit",'4.2 - Legend MB'!$C$9,IF('5.1 - List of PCFCs'!F8="NGO",'4.2 - Legend MB'!$C$11,IF('5.1 - List of PCFCs'!F8="Government",'4.2 - Legend MB'!$C$12,'4.2 - Legend MB'!$C$10)))</f>
        <v>Non-profit / NGO</v>
      </c>
      <c r="P8" s="129" t="str">
        <f>IF(I8="Online Tool",'4.2 - Legend MB'!$C$14,IF(I8="App",'4.2 - Legend MB'!$C$15,'4.2 - Legend MB'!$C$16))</f>
        <v>Web calculator</v>
      </c>
      <c r="Q8" s="413"/>
      <c r="R8" s="414"/>
      <c r="S8" s="414"/>
      <c r="T8" s="414"/>
      <c r="U8" s="414"/>
      <c r="V8" s="414"/>
      <c r="W8" s="414"/>
      <c r="X8" s="414"/>
      <c r="Y8" s="414"/>
      <c r="Z8" s="414"/>
      <c r="AA8" s="414"/>
      <c r="AB8" s="414"/>
      <c r="AC8" s="414"/>
      <c r="AD8" s="414"/>
      <c r="AE8" s="414"/>
      <c r="AF8" s="414"/>
      <c r="AG8" s="414"/>
      <c r="AH8" s="414"/>
      <c r="AI8" s="414"/>
      <c r="AJ8" s="414"/>
      <c r="AK8" s="414"/>
      <c r="AL8" s="414"/>
      <c r="AM8" s="414"/>
      <c r="AN8" s="414"/>
      <c r="AO8" s="414"/>
      <c r="AP8" s="414"/>
      <c r="AQ8" s="414"/>
      <c r="AR8" s="414"/>
      <c r="AS8" s="414"/>
      <c r="AT8" s="414"/>
      <c r="AU8" s="414"/>
      <c r="AV8" s="414"/>
      <c r="AW8" s="414"/>
      <c r="AX8" s="414"/>
      <c r="AY8" s="414"/>
      <c r="AZ8" s="414"/>
      <c r="BA8" s="414"/>
      <c r="BB8" s="414"/>
      <c r="BC8" s="414"/>
      <c r="BD8" s="414"/>
      <c r="BE8" s="414"/>
      <c r="BF8" s="414"/>
      <c r="BG8" s="414"/>
      <c r="BH8" s="414"/>
      <c r="BI8" s="414"/>
      <c r="BJ8" s="414"/>
      <c r="BK8" s="414"/>
      <c r="BL8" s="414"/>
      <c r="BM8" s="414"/>
      <c r="BN8" s="414"/>
      <c r="BO8" s="414"/>
      <c r="BP8" s="414"/>
      <c r="BQ8" s="414"/>
      <c r="BR8" s="414"/>
      <c r="BS8" s="414"/>
      <c r="BT8" s="414"/>
      <c r="BU8" s="414"/>
      <c r="BV8" s="414"/>
      <c r="BW8" s="414"/>
      <c r="BX8" s="414"/>
      <c r="BY8" s="414"/>
      <c r="BZ8" s="414"/>
      <c r="CA8" s="414"/>
      <c r="CB8" s="414"/>
    </row>
    <row r="9" spans="1:80" s="131" customFormat="1" ht="30" customHeight="1">
      <c r="A9" s="127">
        <v>2</v>
      </c>
      <c r="B9" s="129" t="s">
        <v>865</v>
      </c>
      <c r="C9" s="129" t="s">
        <v>423</v>
      </c>
      <c r="D9" s="129" t="s">
        <v>468</v>
      </c>
      <c r="E9" s="129" t="s">
        <v>469</v>
      </c>
      <c r="F9" s="129"/>
      <c r="G9" s="129" t="s">
        <v>428</v>
      </c>
      <c r="H9" s="129" t="s">
        <v>433</v>
      </c>
      <c r="I9" s="129" t="s">
        <v>344</v>
      </c>
      <c r="J9" s="129" t="s">
        <v>464</v>
      </c>
      <c r="K9" s="129" t="s">
        <v>470</v>
      </c>
      <c r="L9" s="129" t="s">
        <v>470</v>
      </c>
      <c r="M9" s="130" t="s">
        <v>471</v>
      </c>
      <c r="N9" s="148"/>
      <c r="O9" s="150" t="str">
        <f>IF(G9="For-profit",'4.2 - Legend MB'!$C$9,IF('5.1 - List of PCFCs'!F9="NGO",'4.2 - Legend MB'!$C$11,IF('5.1 - List of PCFCs'!F9="Government",'4.2 - Legend MB'!$C$12,'4.2 - Legend MB'!$C$10)))</f>
        <v>For-profit</v>
      </c>
      <c r="P9" s="129" t="str">
        <f>IF(I9="Online Tool",'4.2 - Legend MB'!$C$14,IF(I9="App",'4.2 - Legend MB'!$C$15,'4.2 - Legend MB'!$C$16))</f>
        <v>Web calculator</v>
      </c>
      <c r="Q9" s="413"/>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row>
    <row r="10" spans="1:80" s="131" customFormat="1" ht="30" customHeight="1">
      <c r="A10" s="127">
        <v>3</v>
      </c>
      <c r="B10" s="129" t="s">
        <v>866</v>
      </c>
      <c r="C10" s="129" t="s">
        <v>423</v>
      </c>
      <c r="D10" s="129" t="s">
        <v>468</v>
      </c>
      <c r="E10" s="129"/>
      <c r="F10" s="129"/>
      <c r="G10" s="129" t="s">
        <v>428</v>
      </c>
      <c r="H10" s="129" t="s">
        <v>433</v>
      </c>
      <c r="I10" s="129" t="s">
        <v>344</v>
      </c>
      <c r="J10" s="129" t="s">
        <v>464</v>
      </c>
      <c r="K10" s="129" t="s">
        <v>470</v>
      </c>
      <c r="L10" s="129" t="s">
        <v>470</v>
      </c>
      <c r="M10" s="130" t="s">
        <v>471</v>
      </c>
      <c r="N10" s="148"/>
      <c r="O10" s="150" t="str">
        <f>O9</f>
        <v>For-profit</v>
      </c>
      <c r="P10" s="150" t="str">
        <f>P9</f>
        <v>Web calculator</v>
      </c>
      <c r="Q10" s="413"/>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row>
    <row r="11" spans="1:80" s="131" customFormat="1" ht="30" customHeight="1">
      <c r="A11" s="127">
        <v>4</v>
      </c>
      <c r="B11" s="129" t="s">
        <v>851</v>
      </c>
      <c r="C11" s="129" t="s">
        <v>423</v>
      </c>
      <c r="D11" s="129" t="s">
        <v>473</v>
      </c>
      <c r="E11" s="129" t="s">
        <v>474</v>
      </c>
      <c r="F11" s="129" t="s">
        <v>697</v>
      </c>
      <c r="G11" s="129" t="s">
        <v>424</v>
      </c>
      <c r="H11" s="129" t="s">
        <v>433</v>
      </c>
      <c r="I11" s="129" t="s">
        <v>344</v>
      </c>
      <c r="J11" s="129" t="s">
        <v>464</v>
      </c>
      <c r="K11" s="129" t="s">
        <v>470</v>
      </c>
      <c r="L11" s="129" t="s">
        <v>470</v>
      </c>
      <c r="M11" s="130" t="s">
        <v>475</v>
      </c>
      <c r="N11" s="148"/>
      <c r="O11" s="150" t="str">
        <f>IF(G11="For-profit",'4.2 - Legend MB'!$C$9,IF('5.1 - List of PCFCs'!F11="NGO",'4.2 - Legend MB'!$C$11,IF('5.1 - List of PCFCs'!F11="Government",'4.2 - Legend MB'!$C$12,'4.2 - Legend MB'!$C$10)))</f>
        <v>Non-profit / NGO</v>
      </c>
      <c r="P11" s="129" t="str">
        <f>IF(I11="Online Tool",'4.2 - Legend MB'!$C$14,IF(I11="App",'4.2 - Legend MB'!$C$15,'4.2 - Legend MB'!$C$16))</f>
        <v>Web calculator</v>
      </c>
      <c r="Q11" s="413"/>
      <c r="R11" s="414"/>
      <c r="S11" s="414"/>
      <c r="T11" s="414"/>
      <c r="U11" s="414"/>
      <c r="V11" s="414"/>
      <c r="W11" s="414"/>
      <c r="X11" s="414"/>
      <c r="Y11" s="414"/>
      <c r="Z11" s="414"/>
      <c r="AA11" s="414"/>
      <c r="AB11" s="414"/>
      <c r="AC11" s="414"/>
      <c r="AD11" s="414"/>
      <c r="AE11" s="414"/>
      <c r="AF11" s="414"/>
      <c r="AG11" s="414"/>
      <c r="AH11" s="414"/>
      <c r="AI11" s="414"/>
      <c r="AJ11" s="414"/>
      <c r="AK11" s="414"/>
      <c r="AL11" s="414"/>
      <c r="AM11" s="414"/>
      <c r="AN11" s="414"/>
      <c r="AO11" s="414"/>
      <c r="AP11" s="414"/>
      <c r="AQ11" s="414"/>
      <c r="AR11" s="414"/>
      <c r="AS11" s="414"/>
      <c r="AT11" s="414"/>
      <c r="AU11" s="414"/>
      <c r="AV11" s="414"/>
      <c r="AW11" s="414"/>
      <c r="AX11" s="414"/>
      <c r="AY11" s="414"/>
      <c r="AZ11" s="414"/>
      <c r="BA11" s="414"/>
      <c r="BB11" s="414"/>
      <c r="BC11" s="414"/>
      <c r="BD11" s="414"/>
      <c r="BE11" s="414"/>
      <c r="BF11" s="414"/>
      <c r="BG11" s="414"/>
      <c r="BH11" s="414"/>
      <c r="BI11" s="414"/>
      <c r="BJ11" s="414"/>
      <c r="BK11" s="414"/>
      <c r="BL11" s="414"/>
      <c r="BM11" s="414"/>
      <c r="BN11" s="414"/>
      <c r="BO11" s="414"/>
      <c r="BP11" s="414"/>
      <c r="BQ11" s="414"/>
      <c r="BR11" s="414"/>
      <c r="BS11" s="414"/>
      <c r="BT11" s="414"/>
      <c r="BU11" s="414"/>
      <c r="BV11" s="414"/>
      <c r="BW11" s="414"/>
      <c r="BX11" s="414"/>
      <c r="BY11" s="414"/>
      <c r="BZ11" s="414"/>
      <c r="CA11" s="414"/>
      <c r="CB11" s="414"/>
    </row>
    <row r="12" spans="1:80" s="131" customFormat="1" ht="30" customHeight="1">
      <c r="A12" s="127">
        <v>5</v>
      </c>
      <c r="B12" s="129" t="s">
        <v>482</v>
      </c>
      <c r="C12" s="129" t="s">
        <v>423</v>
      </c>
      <c r="D12" s="129" t="s">
        <v>483</v>
      </c>
      <c r="E12" s="129" t="s">
        <v>484</v>
      </c>
      <c r="F12" s="129" t="s">
        <v>485</v>
      </c>
      <c r="G12" s="129" t="s">
        <v>428</v>
      </c>
      <c r="H12" s="129" t="s">
        <v>434</v>
      </c>
      <c r="I12" s="129" t="s">
        <v>344</v>
      </c>
      <c r="J12" s="129" t="s">
        <v>464</v>
      </c>
      <c r="K12" s="129" t="s">
        <v>470</v>
      </c>
      <c r="L12" s="129" t="s">
        <v>470</v>
      </c>
      <c r="M12" s="130" t="s">
        <v>486</v>
      </c>
      <c r="N12" s="148"/>
      <c r="O12" s="150" t="str">
        <f>IF(G12="For-profit",'4.2 - Legend MB'!$C$9,IF('5.1 - List of PCFCs'!F12="NGO",'4.2 - Legend MB'!$C$11,IF('5.1 - List of PCFCs'!F12="Government",'4.2 - Legend MB'!$C$12,'4.2 - Legend MB'!$C$10)))</f>
        <v>For-profit</v>
      </c>
      <c r="P12" s="129" t="str">
        <f>IF(I12="Online Tool",'4.2 - Legend MB'!$C$14,IF(I12="App",'4.2 - Legend MB'!$C$15,'4.2 - Legend MB'!$C$16))</f>
        <v>Web calculator</v>
      </c>
      <c r="Q12" s="413"/>
      <c r="R12" s="414"/>
      <c r="S12" s="414"/>
      <c r="T12" s="414"/>
      <c r="U12" s="414"/>
      <c r="V12" s="414"/>
      <c r="W12" s="414"/>
      <c r="X12" s="414"/>
      <c r="Y12" s="414"/>
      <c r="Z12" s="414"/>
      <c r="AA12" s="414"/>
      <c r="AB12" s="414"/>
      <c r="AC12" s="414"/>
      <c r="AD12" s="414"/>
      <c r="AE12" s="414"/>
      <c r="AF12" s="414"/>
      <c r="AG12" s="414"/>
      <c r="AH12" s="414"/>
      <c r="AI12" s="414"/>
      <c r="AJ12" s="414"/>
      <c r="AK12" s="414"/>
      <c r="AL12" s="414"/>
      <c r="AM12" s="414"/>
      <c r="AN12" s="414"/>
      <c r="AO12" s="414"/>
      <c r="AP12" s="414"/>
      <c r="AQ12" s="414"/>
      <c r="AR12" s="414"/>
      <c r="AS12" s="414"/>
      <c r="AT12" s="414"/>
      <c r="AU12" s="414"/>
      <c r="AV12" s="414"/>
      <c r="AW12" s="414"/>
      <c r="AX12" s="414"/>
      <c r="AY12" s="414"/>
      <c r="AZ12" s="414"/>
      <c r="BA12" s="414"/>
      <c r="BB12" s="414"/>
      <c r="BC12" s="414"/>
      <c r="BD12" s="414"/>
      <c r="BE12" s="414"/>
      <c r="BF12" s="414"/>
      <c r="BG12" s="414"/>
      <c r="BH12" s="414"/>
      <c r="BI12" s="414"/>
      <c r="BJ12" s="414"/>
      <c r="BK12" s="414"/>
      <c r="BL12" s="414"/>
      <c r="BM12" s="414"/>
      <c r="BN12" s="414"/>
      <c r="BO12" s="414"/>
      <c r="BP12" s="414"/>
      <c r="BQ12" s="414"/>
      <c r="BR12" s="414"/>
      <c r="BS12" s="414"/>
      <c r="BT12" s="414"/>
      <c r="BU12" s="414"/>
      <c r="BV12" s="414"/>
      <c r="BW12" s="414"/>
      <c r="BX12" s="414"/>
      <c r="BY12" s="414"/>
      <c r="BZ12" s="414"/>
      <c r="CA12" s="414"/>
      <c r="CB12" s="414"/>
    </row>
    <row r="13" spans="1:80" s="131" customFormat="1" ht="30" customHeight="1">
      <c r="A13" s="127">
        <v>6</v>
      </c>
      <c r="B13" s="129" t="s">
        <v>870</v>
      </c>
      <c r="C13" s="129" t="s">
        <v>423</v>
      </c>
      <c r="D13" s="129" t="s">
        <v>870</v>
      </c>
      <c r="E13" s="129" t="s">
        <v>487</v>
      </c>
      <c r="F13" s="129" t="s">
        <v>487</v>
      </c>
      <c r="G13" s="129" t="s">
        <v>424</v>
      </c>
      <c r="H13" s="129" t="s">
        <v>439</v>
      </c>
      <c r="I13" s="129" t="s">
        <v>344</v>
      </c>
      <c r="J13" s="129" t="s">
        <v>464</v>
      </c>
      <c r="K13" s="129" t="s">
        <v>470</v>
      </c>
      <c r="L13" s="129" t="s">
        <v>465</v>
      </c>
      <c r="M13" s="130" t="s">
        <v>488</v>
      </c>
      <c r="N13" s="148"/>
      <c r="O13" s="150" t="str">
        <f>IF(G13="For-profit",'4.2 - Legend MB'!$C$9,IF('5.1 - List of PCFCs'!F13="NGO",'4.2 - Legend MB'!$C$11,IF('5.1 - List of PCFCs'!F13="Government",'4.2 - Legend MB'!$C$12,'4.2 - Legend MB'!$C$10)))</f>
        <v>Non-profit / Government</v>
      </c>
      <c r="P13" s="129" t="str">
        <f>IF(I13="Online Tool",'4.2 - Legend MB'!$C$14,IF(I13="App",'4.2 - Legend MB'!$C$15,'4.2 - Legend MB'!$C$16))</f>
        <v>Web calculator</v>
      </c>
      <c r="Q13" s="413"/>
      <c r="R13" s="414"/>
      <c r="S13" s="414"/>
      <c r="T13" s="414"/>
      <c r="U13" s="414"/>
      <c r="V13" s="414"/>
      <c r="W13" s="414"/>
      <c r="X13" s="414"/>
      <c r="Y13" s="414"/>
      <c r="Z13" s="414"/>
      <c r="AA13" s="414"/>
      <c r="AB13" s="414"/>
      <c r="AC13" s="414"/>
      <c r="AD13" s="414"/>
      <c r="AE13" s="414"/>
      <c r="AF13" s="414"/>
      <c r="AG13" s="414"/>
      <c r="AH13" s="414"/>
      <c r="AI13" s="414"/>
      <c r="AJ13" s="414"/>
      <c r="AK13" s="414"/>
      <c r="AL13" s="414"/>
      <c r="AM13" s="414"/>
      <c r="AN13" s="414"/>
      <c r="AO13" s="414"/>
      <c r="AP13" s="414"/>
      <c r="AQ13" s="414"/>
      <c r="AR13" s="414"/>
      <c r="AS13" s="414"/>
      <c r="AT13" s="414"/>
      <c r="AU13" s="414"/>
      <c r="AV13" s="414"/>
      <c r="AW13" s="414"/>
      <c r="AX13" s="414"/>
      <c r="AY13" s="414"/>
      <c r="AZ13" s="414"/>
      <c r="BA13" s="414"/>
      <c r="BB13" s="414"/>
      <c r="BC13" s="414"/>
      <c r="BD13" s="414"/>
      <c r="BE13" s="414"/>
      <c r="BF13" s="414"/>
      <c r="BG13" s="414"/>
      <c r="BH13" s="414"/>
      <c r="BI13" s="414"/>
      <c r="BJ13" s="414"/>
      <c r="BK13" s="414"/>
      <c r="BL13" s="414"/>
      <c r="BM13" s="414"/>
      <c r="BN13" s="414"/>
      <c r="BO13" s="414"/>
      <c r="BP13" s="414"/>
      <c r="BQ13" s="414"/>
      <c r="BR13" s="414"/>
      <c r="BS13" s="414"/>
      <c r="BT13" s="414"/>
      <c r="BU13" s="414"/>
      <c r="BV13" s="414"/>
      <c r="BW13" s="414"/>
      <c r="BX13" s="414"/>
      <c r="BY13" s="414"/>
      <c r="BZ13" s="414"/>
      <c r="CA13" s="414"/>
      <c r="CB13" s="414"/>
    </row>
    <row r="14" spans="1:80" s="131" customFormat="1" ht="30" customHeight="1">
      <c r="A14" s="127">
        <v>7</v>
      </c>
      <c r="B14" s="129" t="s">
        <v>489</v>
      </c>
      <c r="C14" s="129" t="s">
        <v>423</v>
      </c>
      <c r="D14" s="129" t="s">
        <v>490</v>
      </c>
      <c r="E14" s="129" t="s">
        <v>491</v>
      </c>
      <c r="F14" s="129"/>
      <c r="G14" s="129" t="s">
        <v>428</v>
      </c>
      <c r="H14" s="129" t="s">
        <v>441</v>
      </c>
      <c r="I14" s="129" t="s">
        <v>345</v>
      </c>
      <c r="J14" s="129" t="s">
        <v>464</v>
      </c>
      <c r="K14" s="129" t="s">
        <v>470</v>
      </c>
      <c r="L14" s="129" t="s">
        <v>465</v>
      </c>
      <c r="M14" s="130" t="s">
        <v>492</v>
      </c>
      <c r="N14" s="148"/>
      <c r="O14" s="150" t="str">
        <f>IF(G14="For-profit",'4.2 - Legend MB'!$C$9,IF('5.1 - List of PCFCs'!F14="NGO",'4.2 - Legend MB'!$C$11,IF('5.1 - List of PCFCs'!F14="Government",'4.2 - Legend MB'!$C$12,'4.2 - Legend MB'!$C$10)))</f>
        <v>For-profit</v>
      </c>
      <c r="P14" s="129" t="str">
        <f>IF(I14="Online Tool",'4.2 - Legend MB'!$C$14,IF(I14="App",'4.2 - Legend MB'!$C$15,'4.2 - Legend MB'!$C$16))</f>
        <v>App calculator</v>
      </c>
      <c r="Q14" s="413"/>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4"/>
      <c r="AQ14" s="414"/>
      <c r="AR14" s="414"/>
      <c r="AS14" s="414"/>
      <c r="AT14" s="414"/>
      <c r="AU14" s="414"/>
      <c r="AV14" s="414"/>
      <c r="AW14" s="414"/>
      <c r="AX14" s="414"/>
      <c r="AY14" s="414"/>
      <c r="AZ14" s="414"/>
      <c r="BA14" s="414"/>
      <c r="BB14" s="414"/>
      <c r="BC14" s="414"/>
      <c r="BD14" s="414"/>
      <c r="BE14" s="414"/>
      <c r="BF14" s="414"/>
      <c r="BG14" s="414"/>
      <c r="BH14" s="414"/>
      <c r="BI14" s="414"/>
      <c r="BJ14" s="414"/>
      <c r="BK14" s="414"/>
      <c r="BL14" s="414"/>
      <c r="BM14" s="414"/>
      <c r="BN14" s="414"/>
      <c r="BO14" s="414"/>
      <c r="BP14" s="414"/>
      <c r="BQ14" s="414"/>
      <c r="BR14" s="414"/>
      <c r="BS14" s="414"/>
      <c r="BT14" s="414"/>
      <c r="BU14" s="414"/>
      <c r="BV14" s="414"/>
      <c r="BW14" s="414"/>
      <c r="BX14" s="414"/>
      <c r="BY14" s="414"/>
      <c r="BZ14" s="414"/>
      <c r="CA14" s="414"/>
      <c r="CB14" s="414"/>
    </row>
    <row r="15" spans="1:80" s="131" customFormat="1" ht="30" customHeight="1">
      <c r="A15" s="127">
        <v>8</v>
      </c>
      <c r="B15" s="129" t="s">
        <v>493</v>
      </c>
      <c r="C15" s="129" t="s">
        <v>423</v>
      </c>
      <c r="D15" s="129" t="s">
        <v>494</v>
      </c>
      <c r="E15" s="129" t="s">
        <v>495</v>
      </c>
      <c r="F15" s="129"/>
      <c r="G15" s="129" t="s">
        <v>428</v>
      </c>
      <c r="H15" s="129" t="s">
        <v>442</v>
      </c>
      <c r="I15" s="129" t="s">
        <v>344</v>
      </c>
      <c r="J15" s="129" t="s">
        <v>496</v>
      </c>
      <c r="K15" s="129" t="s">
        <v>470</v>
      </c>
      <c r="L15" s="129" t="s">
        <v>465</v>
      </c>
      <c r="M15" s="130" t="s">
        <v>497</v>
      </c>
      <c r="N15" s="148"/>
      <c r="O15" s="150" t="str">
        <f>IF(G15="For-profit",'4.2 - Legend MB'!$C$9,IF('5.1 - List of PCFCs'!F15="NGO",'4.2 - Legend MB'!$C$11,IF('5.1 - List of PCFCs'!F15="Government",'4.2 - Legend MB'!$C$12,'4.2 - Legend MB'!$C$10)))</f>
        <v>For-profit</v>
      </c>
      <c r="P15" s="129" t="str">
        <f>IF(I15="Online Tool",'4.2 - Legend MB'!$C$14,IF(I15="App",'4.2 - Legend MB'!$C$15,'4.2 - Legend MB'!$C$16))</f>
        <v>Web calculator</v>
      </c>
      <c r="Q15" s="413"/>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row>
    <row r="16" spans="1:80" s="131" customFormat="1" ht="30" customHeight="1">
      <c r="A16" s="127">
        <v>9</v>
      </c>
      <c r="B16" s="129" t="s">
        <v>867</v>
      </c>
      <c r="C16" s="129" t="s">
        <v>423</v>
      </c>
      <c r="D16" s="129" t="s">
        <v>498</v>
      </c>
      <c r="E16" s="129" t="s">
        <v>487</v>
      </c>
      <c r="F16" s="129" t="s">
        <v>487</v>
      </c>
      <c r="G16" s="129" t="s">
        <v>424</v>
      </c>
      <c r="H16" s="129" t="s">
        <v>425</v>
      </c>
      <c r="I16" s="129" t="s">
        <v>344</v>
      </c>
      <c r="J16" s="129" t="s">
        <v>499</v>
      </c>
      <c r="K16" s="129" t="s">
        <v>470</v>
      </c>
      <c r="L16" s="129" t="s">
        <v>465</v>
      </c>
      <c r="M16" s="130" t="s">
        <v>500</v>
      </c>
      <c r="N16" s="148"/>
      <c r="O16" s="150" t="str">
        <f>IF(G16="For-profit",'4.2 - Legend MB'!$C$9,IF('5.1 - List of PCFCs'!F16="NGO",'4.2 - Legend MB'!$C$11,IF('5.1 - List of PCFCs'!F16="Government",'4.2 - Legend MB'!$C$12,'4.2 - Legend MB'!$C$10)))</f>
        <v>Non-profit / Government</v>
      </c>
      <c r="P16" s="129" t="str">
        <f>IF(I16="Online Tool",'4.2 - Legend MB'!$C$14,IF(I16="App",'4.2 - Legend MB'!$C$15,'4.2 - Legend MB'!$C$16))</f>
        <v>Web calculator</v>
      </c>
      <c r="Q16" s="413"/>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row>
    <row r="17" spans="1:80" s="131" customFormat="1" ht="30" customHeight="1">
      <c r="A17" s="127">
        <v>10</v>
      </c>
      <c r="B17" s="129" t="s">
        <v>868</v>
      </c>
      <c r="C17" s="129" t="s">
        <v>423</v>
      </c>
      <c r="D17" s="129" t="s">
        <v>498</v>
      </c>
      <c r="E17" s="129" t="s">
        <v>487</v>
      </c>
      <c r="F17" s="129" t="s">
        <v>487</v>
      </c>
      <c r="G17" s="129" t="s">
        <v>424</v>
      </c>
      <c r="H17" s="129" t="s">
        <v>425</v>
      </c>
      <c r="I17" s="129" t="s">
        <v>344</v>
      </c>
      <c r="J17" s="129" t="s">
        <v>499</v>
      </c>
      <c r="K17" s="129" t="s">
        <v>470</v>
      </c>
      <c r="L17" s="129" t="s">
        <v>465</v>
      </c>
      <c r="M17" s="130" t="s">
        <v>500</v>
      </c>
      <c r="N17" s="148"/>
      <c r="O17" s="150" t="str">
        <f>IF(G17="For-profit",'4.2 - Legend MB'!$C$9,IF('5.1 - List of PCFCs'!F17="NGO",'4.2 - Legend MB'!$C$11,IF('5.1 - List of PCFCs'!F17="Government",'4.2 - Legend MB'!$C$12,'4.2 - Legend MB'!$C$10)))</f>
        <v>Non-profit / Government</v>
      </c>
      <c r="P17" s="129" t="s">
        <v>404</v>
      </c>
      <c r="Q17" s="413"/>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row>
    <row r="18" spans="1:80" s="131" customFormat="1" ht="30" customHeight="1">
      <c r="A18" s="127">
        <v>11</v>
      </c>
      <c r="B18" s="129" t="s">
        <v>869</v>
      </c>
      <c r="C18" s="131" t="s">
        <v>423</v>
      </c>
      <c r="D18" s="129" t="s">
        <v>869</v>
      </c>
      <c r="E18" s="129" t="s">
        <v>502</v>
      </c>
      <c r="F18" s="129" t="s">
        <v>697</v>
      </c>
      <c r="G18" s="129" t="s">
        <v>424</v>
      </c>
      <c r="H18" s="129" t="s">
        <v>425</v>
      </c>
      <c r="I18" s="129" t="s">
        <v>344</v>
      </c>
      <c r="J18" s="129" t="s">
        <v>503</v>
      </c>
      <c r="K18" s="129" t="s">
        <v>470</v>
      </c>
      <c r="L18" s="129" t="s">
        <v>465</v>
      </c>
      <c r="M18" s="130" t="s">
        <v>504</v>
      </c>
      <c r="N18" s="148"/>
      <c r="O18" s="150" t="str">
        <f>IF(G18="For-profit",'4.2 - Legend MB'!$C$9,IF('5.1 - List of PCFCs'!F18="NGO",'4.2 - Legend MB'!$C$11,IF('5.1 - List of PCFCs'!F18="Government",'4.2 - Legend MB'!$C$12,'4.2 - Legend MB'!$C$10)))</f>
        <v>Non-profit / NGO</v>
      </c>
      <c r="P18" s="129" t="str">
        <f>IF(I18="Online Tool",'4.2 - Legend MB'!$C$14,IF(I18="App",'4.2 - Legend MB'!$C$15,'4.2 - Legend MB'!$C$16))</f>
        <v>Web calculator</v>
      </c>
      <c r="Q18" s="413"/>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row>
    <row r="19" spans="1:80" s="131" customFormat="1" ht="30" customHeight="1">
      <c r="A19" s="127">
        <v>12</v>
      </c>
      <c r="B19" s="129" t="s">
        <v>506</v>
      </c>
      <c r="C19" s="131" t="s">
        <v>423</v>
      </c>
      <c r="D19" s="129" t="s">
        <v>507</v>
      </c>
      <c r="E19" s="129" t="s">
        <v>508</v>
      </c>
      <c r="F19" s="129" t="s">
        <v>697</v>
      </c>
      <c r="G19" s="129" t="s">
        <v>424</v>
      </c>
      <c r="H19" s="129" t="s">
        <v>425</v>
      </c>
      <c r="I19" s="129" t="s">
        <v>344</v>
      </c>
      <c r="J19" s="129" t="s">
        <v>503</v>
      </c>
      <c r="K19" s="129" t="s">
        <v>470</v>
      </c>
      <c r="L19" s="129" t="s">
        <v>465</v>
      </c>
      <c r="M19" s="130" t="s">
        <v>509</v>
      </c>
      <c r="N19" s="148" t="s">
        <v>511</v>
      </c>
      <c r="O19" s="150" t="str">
        <f>IF(G19="For-profit",'4.2 - Legend MB'!$C$9,IF('5.1 - List of PCFCs'!F19="NGO",'4.2 - Legend MB'!$C$11,IF('5.1 - List of PCFCs'!F19="Government",'4.2 - Legend MB'!$C$12,'4.2 - Legend MB'!$C$10)))</f>
        <v>Non-profit / NGO</v>
      </c>
      <c r="P19" s="129" t="str">
        <f>IF(I19="Online Tool",'4.2 - Legend MB'!$C$14,IF(I19="App",'4.2 - Legend MB'!$C$15,'4.2 - Legend MB'!$C$16))</f>
        <v>Web calculator</v>
      </c>
      <c r="Q19" s="413"/>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row>
    <row r="20" spans="1:80" s="131" customFormat="1" ht="30" customHeight="1">
      <c r="A20" s="127">
        <v>13</v>
      </c>
      <c r="B20" s="129" t="s">
        <v>852</v>
      </c>
      <c r="C20" s="129" t="s">
        <v>423</v>
      </c>
      <c r="D20" s="129" t="s">
        <v>512</v>
      </c>
      <c r="E20" s="129" t="s">
        <v>513</v>
      </c>
      <c r="F20" s="129"/>
      <c r="G20" s="129" t="s">
        <v>428</v>
      </c>
      <c r="H20" s="129" t="s">
        <v>425</v>
      </c>
      <c r="I20" s="129" t="s">
        <v>344</v>
      </c>
      <c r="J20" s="129" t="s">
        <v>503</v>
      </c>
      <c r="K20" s="129" t="s">
        <v>465</v>
      </c>
      <c r="L20" s="129" t="s">
        <v>465</v>
      </c>
      <c r="M20" s="130" t="s">
        <v>514</v>
      </c>
      <c r="N20" s="148"/>
      <c r="O20" s="150" t="str">
        <f>IF(G20="For-profit",'4.2 - Legend MB'!$C$9,IF('5.1 - List of PCFCs'!F20="NGO",'4.2 - Legend MB'!$C$11,IF('5.1 - List of PCFCs'!F20="Government",'4.2 - Legend MB'!$C$12,'4.2 - Legend MB'!$C$10)))</f>
        <v>For-profit</v>
      </c>
      <c r="P20" s="129" t="str">
        <f>IF(I20="Online Tool",'4.2 - Legend MB'!$C$14,IF(I20="App",'4.2 - Legend MB'!$C$15,'4.2 - Legend MB'!$C$16))</f>
        <v>Web calculator</v>
      </c>
      <c r="Q20" s="413"/>
      <c r="R20" s="414"/>
      <c r="S20" s="414"/>
      <c r="T20" s="414"/>
      <c r="U20" s="414"/>
      <c r="V20" s="414"/>
      <c r="W20" s="414"/>
      <c r="X20" s="414"/>
      <c r="Y20" s="414"/>
      <c r="Z20" s="414"/>
      <c r="AA20" s="414"/>
      <c r="AB20" s="414"/>
      <c r="AC20" s="414"/>
      <c r="AD20" s="414"/>
      <c r="AE20" s="414"/>
      <c r="AF20" s="414"/>
      <c r="AG20" s="414"/>
      <c r="AH20" s="414"/>
      <c r="AI20" s="414"/>
      <c r="AJ20" s="414"/>
      <c r="AK20" s="414"/>
      <c r="AL20" s="414"/>
      <c r="AM20" s="414"/>
      <c r="AN20" s="414"/>
      <c r="AO20" s="414"/>
      <c r="AP20" s="414"/>
      <c r="AQ20" s="414"/>
      <c r="AR20" s="414"/>
      <c r="AS20" s="414"/>
      <c r="AT20" s="414"/>
      <c r="AU20" s="414"/>
      <c r="AV20" s="414"/>
      <c r="AW20" s="414"/>
      <c r="AX20" s="414"/>
      <c r="AY20" s="414"/>
      <c r="AZ20" s="414"/>
      <c r="BA20" s="414"/>
      <c r="BB20" s="414"/>
      <c r="BC20" s="414"/>
      <c r="BD20" s="414"/>
      <c r="BE20" s="414"/>
      <c r="BF20" s="414"/>
      <c r="BG20" s="414"/>
      <c r="BH20" s="414"/>
      <c r="BI20" s="414"/>
      <c r="BJ20" s="414"/>
      <c r="BK20" s="414"/>
      <c r="BL20" s="414"/>
      <c r="BM20" s="414"/>
      <c r="BN20" s="414"/>
      <c r="BO20" s="414"/>
      <c r="BP20" s="414"/>
      <c r="BQ20" s="414"/>
      <c r="BR20" s="414"/>
      <c r="BS20" s="414"/>
      <c r="BT20" s="414"/>
      <c r="BU20" s="414"/>
      <c r="BV20" s="414"/>
      <c r="BW20" s="414"/>
      <c r="BX20" s="414"/>
      <c r="BY20" s="414"/>
      <c r="BZ20" s="414"/>
      <c r="CA20" s="414"/>
      <c r="CB20" s="414"/>
    </row>
    <row r="21" spans="1:80" s="131" customFormat="1" ht="30" customHeight="1">
      <c r="A21" s="127">
        <v>14</v>
      </c>
      <c r="B21" s="129" t="s">
        <v>853</v>
      </c>
      <c r="C21" s="129" t="s">
        <v>423</v>
      </c>
      <c r="D21" s="129" t="s">
        <v>520</v>
      </c>
      <c r="E21" s="129" t="s">
        <v>508</v>
      </c>
      <c r="F21" s="129" t="s">
        <v>697</v>
      </c>
      <c r="G21" s="129" t="s">
        <v>424</v>
      </c>
      <c r="H21" s="129" t="s">
        <v>425</v>
      </c>
      <c r="I21" s="129" t="s">
        <v>344</v>
      </c>
      <c r="J21" s="129" t="s">
        <v>499</v>
      </c>
      <c r="K21" s="129" t="s">
        <v>470</v>
      </c>
      <c r="L21" s="129" t="s">
        <v>470</v>
      </c>
      <c r="M21" s="130" t="s">
        <v>521</v>
      </c>
      <c r="N21" s="148"/>
      <c r="O21" s="150" t="str">
        <f>IF(G21="For-profit",'4.2 - Legend MB'!$C$9,IF('5.1 - List of PCFCs'!F21="NGO",'4.2 - Legend MB'!$C$11,IF('5.1 - List of PCFCs'!F21="Government",'4.2 - Legend MB'!$C$12,'4.2 - Legend MB'!$C$10)))</f>
        <v>Non-profit / NGO</v>
      </c>
      <c r="P21" s="129" t="str">
        <f>IF(I21="Online Tool",'4.2 - Legend MB'!$C$14,IF(I21="App",'4.2 - Legend MB'!$C$15,'4.2 - Legend MB'!$C$16))</f>
        <v>Web calculator</v>
      </c>
      <c r="Q21" s="413"/>
      <c r="R21" s="414"/>
      <c r="S21" s="414"/>
      <c r="T21" s="414"/>
      <c r="U21" s="414"/>
      <c r="V21" s="414"/>
      <c r="W21" s="414"/>
      <c r="X21" s="414"/>
      <c r="Y21" s="414"/>
      <c r="Z21" s="414"/>
      <c r="AA21" s="414"/>
      <c r="AB21" s="414"/>
      <c r="AC21" s="414"/>
      <c r="AD21" s="414"/>
      <c r="AE21" s="414"/>
      <c r="AF21" s="414"/>
      <c r="AG21" s="414"/>
      <c r="AH21" s="414"/>
      <c r="AI21" s="414"/>
      <c r="AJ21" s="414"/>
      <c r="AK21" s="414"/>
      <c r="AL21" s="414"/>
      <c r="AM21" s="414"/>
      <c r="AN21" s="414"/>
      <c r="AO21" s="414"/>
      <c r="AP21" s="414"/>
      <c r="AQ21" s="414"/>
      <c r="AR21" s="414"/>
      <c r="AS21" s="414"/>
      <c r="AT21" s="414"/>
      <c r="AU21" s="414"/>
      <c r="AV21" s="414"/>
      <c r="AW21" s="414"/>
      <c r="AX21" s="414"/>
      <c r="AY21" s="414"/>
      <c r="AZ21" s="414"/>
      <c r="BA21" s="414"/>
      <c r="BB21" s="414"/>
      <c r="BC21" s="414"/>
      <c r="BD21" s="414"/>
      <c r="BE21" s="414"/>
      <c r="BF21" s="414"/>
      <c r="BG21" s="414"/>
      <c r="BH21" s="414"/>
      <c r="BI21" s="414"/>
      <c r="BJ21" s="414"/>
      <c r="BK21" s="414"/>
      <c r="BL21" s="414"/>
      <c r="BM21" s="414"/>
      <c r="BN21" s="414"/>
      <c r="BO21" s="414"/>
      <c r="BP21" s="414"/>
      <c r="BQ21" s="414"/>
      <c r="BR21" s="414"/>
      <c r="BS21" s="414"/>
      <c r="BT21" s="414"/>
      <c r="BU21" s="414"/>
      <c r="BV21" s="414"/>
      <c r="BW21" s="414"/>
      <c r="BX21" s="414"/>
      <c r="BY21" s="414"/>
      <c r="BZ21" s="414"/>
      <c r="CA21" s="414"/>
      <c r="CB21" s="414"/>
    </row>
    <row r="22" spans="1:80" s="131" customFormat="1" ht="30" customHeight="1">
      <c r="A22" s="127">
        <v>15</v>
      </c>
      <c r="B22" s="129" t="s">
        <v>523</v>
      </c>
      <c r="C22" s="129" t="s">
        <v>423</v>
      </c>
      <c r="D22" s="129" t="s">
        <v>523</v>
      </c>
      <c r="E22" s="129" t="s">
        <v>508</v>
      </c>
      <c r="F22" s="129" t="s">
        <v>697</v>
      </c>
      <c r="G22" s="129" t="s">
        <v>424</v>
      </c>
      <c r="H22" s="129" t="s">
        <v>425</v>
      </c>
      <c r="I22" s="129" t="s">
        <v>344</v>
      </c>
      <c r="J22" s="129" t="s">
        <v>524</v>
      </c>
      <c r="K22" s="129" t="s">
        <v>470</v>
      </c>
      <c r="L22" s="129" t="s">
        <v>470</v>
      </c>
      <c r="M22" s="178" t="s">
        <v>939</v>
      </c>
      <c r="N22" s="148"/>
      <c r="O22" s="150" t="str">
        <f>IF(G22="For-profit",'4.2 - Legend MB'!$C$9,IF('5.1 - List of PCFCs'!F22="NGO",'4.2 - Legend MB'!$C$11,IF('5.1 - List of PCFCs'!F22="Government",'4.2 - Legend MB'!$C$12,'4.2 - Legend MB'!$C$10)))</f>
        <v>Non-profit / NGO</v>
      </c>
      <c r="P22" s="129" t="str">
        <f>IF(I22="Online Tool",'4.2 - Legend MB'!$C$14,IF(I22="App",'4.2 - Legend MB'!$C$15,'4.2 - Legend MB'!$C$16))</f>
        <v>Web calculator</v>
      </c>
      <c r="Q22" s="413"/>
      <c r="R22" s="414"/>
      <c r="S22" s="414"/>
      <c r="T22" s="414"/>
      <c r="U22" s="414"/>
      <c r="V22" s="414"/>
      <c r="W22" s="414"/>
      <c r="X22" s="414"/>
      <c r="Y22" s="414"/>
      <c r="Z22" s="414"/>
      <c r="AA22" s="414"/>
      <c r="AB22" s="414"/>
      <c r="AC22" s="414"/>
      <c r="AD22" s="414"/>
      <c r="AE22" s="414"/>
      <c r="AF22" s="414"/>
      <c r="AG22" s="414"/>
      <c r="AH22" s="414"/>
      <c r="AI22" s="414"/>
      <c r="AJ22" s="414"/>
      <c r="AK22" s="414"/>
      <c r="AL22" s="414"/>
      <c r="AM22" s="414"/>
      <c r="AN22" s="414"/>
      <c r="AO22" s="414"/>
      <c r="AP22" s="414"/>
      <c r="AQ22" s="414"/>
      <c r="AR22" s="414"/>
      <c r="AS22" s="414"/>
      <c r="AT22" s="414"/>
      <c r="AU22" s="414"/>
      <c r="AV22" s="414"/>
      <c r="AW22" s="414"/>
      <c r="AX22" s="414"/>
      <c r="AY22" s="414"/>
      <c r="AZ22" s="414"/>
      <c r="BA22" s="414"/>
      <c r="BB22" s="414"/>
      <c r="BC22" s="414"/>
      <c r="BD22" s="414"/>
      <c r="BE22" s="414"/>
      <c r="BF22" s="414"/>
      <c r="BG22" s="414"/>
      <c r="BH22" s="414"/>
      <c r="BI22" s="414"/>
      <c r="BJ22" s="414"/>
      <c r="BK22" s="414"/>
      <c r="BL22" s="414"/>
      <c r="BM22" s="414"/>
      <c r="BN22" s="414"/>
      <c r="BO22" s="414"/>
      <c r="BP22" s="414"/>
      <c r="BQ22" s="414"/>
      <c r="BR22" s="414"/>
      <c r="BS22" s="414"/>
      <c r="BT22" s="414"/>
      <c r="BU22" s="414"/>
      <c r="BV22" s="414"/>
      <c r="BW22" s="414"/>
      <c r="BX22" s="414"/>
      <c r="BY22" s="414"/>
      <c r="BZ22" s="414"/>
      <c r="CA22" s="414"/>
      <c r="CB22" s="414"/>
    </row>
    <row r="23" spans="1:80" s="131" customFormat="1" ht="30" customHeight="1">
      <c r="A23" s="127">
        <v>16</v>
      </c>
      <c r="B23" s="129" t="s">
        <v>525</v>
      </c>
      <c r="C23" s="129" t="s">
        <v>423</v>
      </c>
      <c r="D23" s="129" t="s">
        <v>525</v>
      </c>
      <c r="E23" s="129" t="s">
        <v>502</v>
      </c>
      <c r="F23" s="129" t="s">
        <v>697</v>
      </c>
      <c r="G23" s="129" t="s">
        <v>424</v>
      </c>
      <c r="H23" s="129" t="s">
        <v>425</v>
      </c>
      <c r="I23" s="129" t="s">
        <v>344</v>
      </c>
      <c r="J23" s="129" t="s">
        <v>499</v>
      </c>
      <c r="K23" s="129" t="s">
        <v>465</v>
      </c>
      <c r="L23" s="129" t="s">
        <v>470</v>
      </c>
      <c r="M23" s="130" t="s">
        <v>526</v>
      </c>
      <c r="N23" s="148"/>
      <c r="O23" s="150" t="str">
        <f>IF(G23="For-profit",'4.2 - Legend MB'!$C$9,IF('5.1 - List of PCFCs'!F23="NGO",'4.2 - Legend MB'!$C$11,IF('5.1 - List of PCFCs'!F23="Government",'4.2 - Legend MB'!$C$12,'4.2 - Legend MB'!$C$10)))</f>
        <v>Non-profit / NGO</v>
      </c>
      <c r="P23" s="129" t="str">
        <f>IF(I23="Online Tool",'4.2 - Legend MB'!$C$14,IF(I23="App",'4.2 - Legend MB'!$C$15,'4.2 - Legend MB'!$C$16))</f>
        <v>Web calculator</v>
      </c>
      <c r="Q23" s="413"/>
      <c r="R23" s="414"/>
      <c r="S23" s="414"/>
      <c r="T23" s="414"/>
      <c r="U23" s="414"/>
      <c r="V23" s="414"/>
      <c r="W23" s="414"/>
      <c r="X23" s="414"/>
      <c r="Y23" s="414"/>
      <c r="Z23" s="414"/>
      <c r="AA23" s="414"/>
      <c r="AB23" s="414"/>
      <c r="AC23" s="414"/>
      <c r="AD23" s="414"/>
      <c r="AE23" s="414"/>
      <c r="AF23" s="414"/>
      <c r="AG23" s="414"/>
      <c r="AH23" s="414"/>
      <c r="AI23" s="414"/>
      <c r="AJ23" s="414"/>
      <c r="AK23" s="414"/>
      <c r="AL23" s="414"/>
      <c r="AM23" s="414"/>
      <c r="AN23" s="414"/>
      <c r="AO23" s="414"/>
      <c r="AP23" s="414"/>
      <c r="AQ23" s="414"/>
      <c r="AR23" s="414"/>
      <c r="AS23" s="414"/>
      <c r="AT23" s="414"/>
      <c r="AU23" s="414"/>
      <c r="AV23" s="414"/>
      <c r="AW23" s="414"/>
      <c r="AX23" s="414"/>
      <c r="AY23" s="414"/>
      <c r="AZ23" s="414"/>
      <c r="BA23" s="414"/>
      <c r="BB23" s="414"/>
      <c r="BC23" s="414"/>
      <c r="BD23" s="414"/>
      <c r="BE23" s="414"/>
      <c r="BF23" s="414"/>
      <c r="BG23" s="414"/>
      <c r="BH23" s="414"/>
      <c r="BI23" s="414"/>
      <c r="BJ23" s="414"/>
      <c r="BK23" s="414"/>
      <c r="BL23" s="414"/>
      <c r="BM23" s="414"/>
      <c r="BN23" s="414"/>
      <c r="BO23" s="414"/>
      <c r="BP23" s="414"/>
      <c r="BQ23" s="414"/>
      <c r="BR23" s="414"/>
      <c r="BS23" s="414"/>
      <c r="BT23" s="414"/>
      <c r="BU23" s="414"/>
      <c r="BV23" s="414"/>
      <c r="BW23" s="414"/>
      <c r="BX23" s="414"/>
      <c r="BY23" s="414"/>
      <c r="BZ23" s="414"/>
      <c r="CA23" s="414"/>
      <c r="CB23" s="414"/>
    </row>
    <row r="24" spans="1:80" s="131" customFormat="1" ht="30" customHeight="1">
      <c r="A24" s="127">
        <v>17</v>
      </c>
      <c r="B24" s="129" t="s">
        <v>854</v>
      </c>
      <c r="C24" s="129" t="s">
        <v>423</v>
      </c>
      <c r="D24" s="129" t="s">
        <v>527</v>
      </c>
      <c r="E24" s="129" t="s">
        <v>528</v>
      </c>
      <c r="F24" s="129" t="s">
        <v>697</v>
      </c>
      <c r="G24" s="129" t="s">
        <v>424</v>
      </c>
      <c r="H24" s="129" t="s">
        <v>425</v>
      </c>
      <c r="I24" s="129" t="s">
        <v>344</v>
      </c>
      <c r="J24" s="129" t="s">
        <v>529</v>
      </c>
      <c r="K24" s="129" t="s">
        <v>465</v>
      </c>
      <c r="L24" s="129" t="s">
        <v>470</v>
      </c>
      <c r="M24" s="130" t="s">
        <v>530</v>
      </c>
      <c r="N24" s="148"/>
      <c r="O24" s="150" t="str">
        <f>IF(G24="For-profit",'4.2 - Legend MB'!$C$9,IF('5.1 - List of PCFCs'!F24="NGO",'4.2 - Legend MB'!$C$11,IF('5.1 - List of PCFCs'!F24="Government",'4.2 - Legend MB'!$C$12,'4.2 - Legend MB'!$C$10)))</f>
        <v>Non-profit / NGO</v>
      </c>
      <c r="P24" s="129" t="str">
        <f>IF(I24="Online Tool",'4.2 - Legend MB'!$C$14,IF(I24="App",'4.2 - Legend MB'!$C$15,'4.2 - Legend MB'!$C$16))</f>
        <v>Web calculator</v>
      </c>
      <c r="Q24" s="413"/>
      <c r="R24" s="414"/>
      <c r="S24" s="414"/>
      <c r="T24" s="414"/>
      <c r="U24" s="414"/>
      <c r="V24" s="414"/>
      <c r="W24" s="414"/>
      <c r="X24" s="414"/>
      <c r="Y24" s="414"/>
      <c r="Z24" s="414"/>
      <c r="AA24" s="414"/>
      <c r="AB24" s="414"/>
      <c r="AC24" s="414"/>
      <c r="AD24" s="414"/>
      <c r="AE24" s="414"/>
      <c r="AF24" s="414"/>
      <c r="AG24" s="414"/>
      <c r="AH24" s="414"/>
      <c r="AI24" s="414"/>
      <c r="AJ24" s="414"/>
      <c r="AK24" s="414"/>
      <c r="AL24" s="414"/>
      <c r="AM24" s="414"/>
      <c r="AN24" s="414"/>
      <c r="AO24" s="414"/>
      <c r="AP24" s="414"/>
      <c r="AQ24" s="414"/>
      <c r="AR24" s="414"/>
      <c r="AS24" s="414"/>
      <c r="AT24" s="414"/>
      <c r="AU24" s="414"/>
      <c r="AV24" s="414"/>
      <c r="AW24" s="414"/>
      <c r="AX24" s="414"/>
      <c r="AY24" s="414"/>
      <c r="AZ24" s="414"/>
      <c r="BA24" s="414"/>
      <c r="BB24" s="414"/>
      <c r="BC24" s="414"/>
      <c r="BD24" s="414"/>
      <c r="BE24" s="414"/>
      <c r="BF24" s="414"/>
      <c r="BG24" s="414"/>
      <c r="BH24" s="414"/>
      <c r="BI24" s="414"/>
      <c r="BJ24" s="414"/>
      <c r="BK24" s="414"/>
      <c r="BL24" s="414"/>
      <c r="BM24" s="414"/>
      <c r="BN24" s="414"/>
      <c r="BO24" s="414"/>
      <c r="BP24" s="414"/>
      <c r="BQ24" s="414"/>
      <c r="BR24" s="414"/>
      <c r="BS24" s="414"/>
      <c r="BT24" s="414"/>
      <c r="BU24" s="414"/>
      <c r="BV24" s="414"/>
      <c r="BW24" s="414"/>
      <c r="BX24" s="414"/>
      <c r="BY24" s="414"/>
      <c r="BZ24" s="414"/>
      <c r="CA24" s="414"/>
      <c r="CB24" s="414"/>
    </row>
    <row r="25" spans="1:80" s="131" customFormat="1" ht="30" customHeight="1">
      <c r="A25" s="127">
        <v>18</v>
      </c>
      <c r="B25" s="129" t="s">
        <v>533</v>
      </c>
      <c r="C25" s="129" t="s">
        <v>423</v>
      </c>
      <c r="D25" s="129" t="s">
        <v>534</v>
      </c>
      <c r="E25" s="129" t="s">
        <v>484</v>
      </c>
      <c r="F25" s="129"/>
      <c r="G25" s="129" t="s">
        <v>428</v>
      </c>
      <c r="H25" s="129" t="s">
        <v>425</v>
      </c>
      <c r="I25" s="129" t="s">
        <v>535</v>
      </c>
      <c r="J25" s="129" t="s">
        <v>503</v>
      </c>
      <c r="K25" s="129" t="s">
        <v>465</v>
      </c>
      <c r="L25" s="129" t="s">
        <v>470</v>
      </c>
      <c r="M25" s="130" t="s">
        <v>536</v>
      </c>
      <c r="N25" s="148"/>
      <c r="O25" s="150" t="str">
        <f>IF(G25="For-profit",'4.2 - Legend MB'!$C$9,IF('5.1 - List of PCFCs'!F25="NGO",'4.2 - Legend MB'!$C$11,IF('5.1 - List of PCFCs'!F25="Government",'4.2 - Legend MB'!$C$12,'4.2 - Legend MB'!$C$10)))</f>
        <v>For-profit</v>
      </c>
      <c r="P25" s="129" t="str">
        <f>IF(I25="Online Tool",'4.2 - Legend MB'!$C$14,IF(I25="App",'4.2 - Legend MB'!$C$15,'4.2 - Legend MB'!$C$16))</f>
        <v>Excel sheet calculator</v>
      </c>
      <c r="Q25" s="413"/>
      <c r="R25" s="414"/>
      <c r="S25" s="414"/>
      <c r="T25" s="414"/>
      <c r="U25" s="414"/>
      <c r="V25" s="414"/>
      <c r="W25" s="414"/>
      <c r="X25" s="414"/>
      <c r="Y25" s="414"/>
      <c r="Z25" s="414"/>
      <c r="AA25" s="414"/>
      <c r="AB25" s="414"/>
      <c r="AC25" s="414"/>
      <c r="AD25" s="414"/>
      <c r="AE25" s="414"/>
      <c r="AF25" s="414"/>
      <c r="AG25" s="414"/>
      <c r="AH25" s="414"/>
      <c r="AI25" s="414"/>
      <c r="AJ25" s="414"/>
      <c r="AK25" s="414"/>
      <c r="AL25" s="414"/>
      <c r="AM25" s="414"/>
      <c r="AN25" s="414"/>
      <c r="AO25" s="414"/>
      <c r="AP25" s="414"/>
      <c r="AQ25" s="414"/>
      <c r="AR25" s="414"/>
      <c r="AS25" s="414"/>
      <c r="AT25" s="414"/>
      <c r="AU25" s="414"/>
      <c r="AV25" s="414"/>
      <c r="AW25" s="414"/>
      <c r="AX25" s="414"/>
      <c r="AY25" s="414"/>
      <c r="AZ25" s="414"/>
      <c r="BA25" s="414"/>
      <c r="BB25" s="414"/>
      <c r="BC25" s="414"/>
      <c r="BD25" s="414"/>
      <c r="BE25" s="414"/>
      <c r="BF25" s="414"/>
      <c r="BG25" s="414"/>
      <c r="BH25" s="414"/>
      <c r="BI25" s="414"/>
      <c r="BJ25" s="414"/>
      <c r="BK25" s="414"/>
      <c r="BL25" s="414"/>
      <c r="BM25" s="414"/>
      <c r="BN25" s="414"/>
      <c r="BO25" s="414"/>
      <c r="BP25" s="414"/>
      <c r="BQ25" s="414"/>
      <c r="BR25" s="414"/>
      <c r="BS25" s="414"/>
      <c r="BT25" s="414"/>
      <c r="BU25" s="414"/>
      <c r="BV25" s="414"/>
      <c r="BW25" s="414"/>
      <c r="BX25" s="414"/>
      <c r="BY25" s="414"/>
      <c r="BZ25" s="414"/>
      <c r="CA25" s="414"/>
      <c r="CB25" s="414"/>
    </row>
    <row r="26" spans="1:80" s="131" customFormat="1" ht="30" customHeight="1">
      <c r="A26" s="127">
        <v>19</v>
      </c>
      <c r="B26" s="129" t="s">
        <v>537</v>
      </c>
      <c r="C26" s="129" t="s">
        <v>423</v>
      </c>
      <c r="D26" s="129" t="s">
        <v>538</v>
      </c>
      <c r="E26" s="129" t="s">
        <v>484</v>
      </c>
      <c r="F26" s="129"/>
      <c r="G26" s="129" t="s">
        <v>428</v>
      </c>
      <c r="H26" s="129" t="s">
        <v>425</v>
      </c>
      <c r="I26" s="129" t="s">
        <v>345</v>
      </c>
      <c r="J26" s="129" t="s">
        <v>464</v>
      </c>
      <c r="K26" s="129" t="s">
        <v>470</v>
      </c>
      <c r="L26" s="129" t="s">
        <v>470</v>
      </c>
      <c r="M26" s="130" t="s">
        <v>539</v>
      </c>
      <c r="N26" s="148"/>
      <c r="O26" s="150" t="str">
        <f>IF(G26="For-profit",'4.2 - Legend MB'!$C$9,IF('5.1 - List of PCFCs'!F26="NGO",'4.2 - Legend MB'!$C$11,IF('5.1 - List of PCFCs'!F26="Government",'4.2 - Legend MB'!$C$12,'4.2 - Legend MB'!$C$10)))</f>
        <v>For-profit</v>
      </c>
      <c r="P26" s="129" t="str">
        <f>IF(I26="Online Tool",'4.2 - Legend MB'!$C$14,IF(I26="App",'4.2 - Legend MB'!$C$15,'4.2 - Legend MB'!$C$16))</f>
        <v>App calculator</v>
      </c>
      <c r="Q26" s="413"/>
      <c r="R26" s="414"/>
      <c r="S26" s="414"/>
      <c r="T26" s="414"/>
      <c r="U26" s="414"/>
      <c r="V26" s="414"/>
      <c r="W26" s="414"/>
      <c r="X26" s="414"/>
      <c r="Y26" s="414"/>
      <c r="Z26" s="414"/>
      <c r="AA26" s="414"/>
      <c r="AB26" s="414"/>
      <c r="AC26" s="414"/>
      <c r="AD26" s="414"/>
      <c r="AE26" s="414"/>
      <c r="AF26" s="414"/>
      <c r="AG26" s="414"/>
      <c r="AH26" s="414"/>
      <c r="AI26" s="414"/>
      <c r="AJ26" s="414"/>
      <c r="AK26" s="414"/>
      <c r="AL26" s="414"/>
      <c r="AM26" s="414"/>
      <c r="AN26" s="414"/>
      <c r="AO26" s="414"/>
      <c r="AP26" s="414"/>
      <c r="AQ26" s="414"/>
      <c r="AR26" s="414"/>
      <c r="AS26" s="414"/>
      <c r="AT26" s="414"/>
      <c r="AU26" s="414"/>
      <c r="AV26" s="414"/>
      <c r="AW26" s="414"/>
      <c r="AX26" s="414"/>
      <c r="AY26" s="414"/>
      <c r="AZ26" s="414"/>
      <c r="BA26" s="414"/>
      <c r="BB26" s="414"/>
      <c r="BC26" s="414"/>
      <c r="BD26" s="414"/>
      <c r="BE26" s="414"/>
      <c r="BF26" s="414"/>
      <c r="BG26" s="414"/>
      <c r="BH26" s="414"/>
      <c r="BI26" s="414"/>
      <c r="BJ26" s="414"/>
      <c r="BK26" s="414"/>
      <c r="BL26" s="414"/>
      <c r="BM26" s="414"/>
      <c r="BN26" s="414"/>
      <c r="BO26" s="414"/>
      <c r="BP26" s="414"/>
      <c r="BQ26" s="414"/>
      <c r="BR26" s="414"/>
      <c r="BS26" s="414"/>
      <c r="BT26" s="414"/>
      <c r="BU26" s="414"/>
      <c r="BV26" s="414"/>
      <c r="BW26" s="414"/>
      <c r="BX26" s="414"/>
      <c r="BY26" s="414"/>
      <c r="BZ26" s="414"/>
      <c r="CA26" s="414"/>
      <c r="CB26" s="414"/>
    </row>
    <row r="27" spans="1:80" s="131" customFormat="1" ht="30" customHeight="1">
      <c r="A27" s="127">
        <v>20</v>
      </c>
      <c r="B27" s="129" t="s">
        <v>855</v>
      </c>
      <c r="C27" s="129" t="s">
        <v>423</v>
      </c>
      <c r="D27" s="129" t="s">
        <v>540</v>
      </c>
      <c r="E27" s="129" t="s">
        <v>484</v>
      </c>
      <c r="F27" s="129"/>
      <c r="G27" s="129" t="s">
        <v>428</v>
      </c>
      <c r="H27" s="129" t="s">
        <v>425</v>
      </c>
      <c r="I27" s="129" t="s">
        <v>345</v>
      </c>
      <c r="J27" s="129" t="s">
        <v>499</v>
      </c>
      <c r="K27" s="129" t="s">
        <v>470</v>
      </c>
      <c r="L27" s="129" t="s">
        <v>541</v>
      </c>
      <c r="M27" s="130" t="s">
        <v>542</v>
      </c>
      <c r="N27" s="148"/>
      <c r="O27" s="150" t="str">
        <f>IF(G27="For-profit",'4.2 - Legend MB'!$C$9,IF('5.1 - List of PCFCs'!F27="NGO",'4.2 - Legend MB'!$C$11,IF('5.1 - List of PCFCs'!F27="Government",'4.2 - Legend MB'!$C$12,'4.2 - Legend MB'!$C$10)))</f>
        <v>For-profit</v>
      </c>
      <c r="P27" s="129" t="str">
        <f>IF(I27="Online Tool",'4.2 - Legend MB'!$C$14,IF(I27="App",'4.2 - Legend MB'!$C$15,'4.2 - Legend MB'!$C$16))</f>
        <v>App calculator</v>
      </c>
      <c r="Q27" s="413"/>
      <c r="R27" s="414"/>
      <c r="S27" s="414"/>
      <c r="T27" s="414"/>
      <c r="U27" s="414"/>
      <c r="V27" s="414"/>
      <c r="W27" s="414"/>
      <c r="X27" s="414"/>
      <c r="Y27" s="414"/>
      <c r="Z27" s="414"/>
      <c r="AA27" s="414"/>
      <c r="AB27" s="414"/>
      <c r="AC27" s="414"/>
      <c r="AD27" s="414"/>
      <c r="AE27" s="414"/>
      <c r="AF27" s="414"/>
      <c r="AG27" s="414"/>
      <c r="AH27" s="414"/>
      <c r="AI27" s="414"/>
      <c r="AJ27" s="414"/>
      <c r="AK27" s="414"/>
      <c r="AL27" s="414"/>
      <c r="AM27" s="414"/>
      <c r="AN27" s="414"/>
      <c r="AO27" s="414"/>
      <c r="AP27" s="414"/>
      <c r="AQ27" s="414"/>
      <c r="AR27" s="414"/>
      <c r="AS27" s="414"/>
      <c r="AT27" s="414"/>
      <c r="AU27" s="414"/>
      <c r="AV27" s="414"/>
      <c r="AW27" s="414"/>
      <c r="AX27" s="414"/>
      <c r="AY27" s="414"/>
      <c r="AZ27" s="414"/>
      <c r="BA27" s="414"/>
      <c r="BB27" s="414"/>
      <c r="BC27" s="414"/>
      <c r="BD27" s="414"/>
      <c r="BE27" s="414"/>
      <c r="BF27" s="414"/>
      <c r="BG27" s="414"/>
      <c r="BH27" s="414"/>
      <c r="BI27" s="414"/>
      <c r="BJ27" s="414"/>
      <c r="BK27" s="414"/>
      <c r="BL27" s="414"/>
      <c r="BM27" s="414"/>
      <c r="BN27" s="414"/>
      <c r="BO27" s="414"/>
      <c r="BP27" s="414"/>
      <c r="BQ27" s="414"/>
      <c r="BR27" s="414"/>
      <c r="BS27" s="414"/>
      <c r="BT27" s="414"/>
      <c r="BU27" s="414"/>
      <c r="BV27" s="414"/>
      <c r="BW27" s="414"/>
      <c r="BX27" s="414"/>
      <c r="BY27" s="414"/>
      <c r="BZ27" s="414"/>
      <c r="CA27" s="414"/>
      <c r="CB27" s="414"/>
    </row>
    <row r="28" spans="1:80" s="131" customFormat="1" ht="30" customHeight="1">
      <c r="A28" s="127">
        <v>21</v>
      </c>
      <c r="B28" s="129" t="s">
        <v>544</v>
      </c>
      <c r="C28" s="129" t="s">
        <v>423</v>
      </c>
      <c r="D28" s="129" t="s">
        <v>545</v>
      </c>
      <c r="E28" s="129" t="s">
        <v>484</v>
      </c>
      <c r="F28" s="129"/>
      <c r="G28" s="129" t="s">
        <v>428</v>
      </c>
      <c r="H28" s="129" t="s">
        <v>425</v>
      </c>
      <c r="I28" s="129" t="s">
        <v>345</v>
      </c>
      <c r="J28" s="129" t="s">
        <v>464</v>
      </c>
      <c r="K28" s="129" t="s">
        <v>470</v>
      </c>
      <c r="L28" s="129" t="s">
        <v>470</v>
      </c>
      <c r="M28" s="130" t="s">
        <v>546</v>
      </c>
      <c r="N28" s="148"/>
      <c r="O28" s="150" t="str">
        <f>IF(G28="For-profit",'4.2 - Legend MB'!$C$9,IF('5.1 - List of PCFCs'!F28="NGO",'4.2 - Legend MB'!$C$11,IF('5.1 - List of PCFCs'!F28="Government",'4.2 - Legend MB'!$C$12,'4.2 - Legend MB'!$C$10)))</f>
        <v>For-profit</v>
      </c>
      <c r="P28" s="129" t="str">
        <f>IF(I28="Online Tool",'4.2 - Legend MB'!$C$14,IF(I28="App",'4.2 - Legend MB'!$C$15,'4.2 - Legend MB'!$C$16))</f>
        <v>App calculator</v>
      </c>
      <c r="Q28" s="413"/>
      <c r="R28" s="414"/>
      <c r="S28" s="414"/>
      <c r="T28" s="414"/>
      <c r="U28" s="414"/>
      <c r="V28" s="414"/>
      <c r="W28" s="414"/>
      <c r="X28" s="414"/>
      <c r="Y28" s="414"/>
      <c r="Z28" s="414"/>
      <c r="AA28" s="414"/>
      <c r="AB28" s="414"/>
      <c r="AC28" s="414"/>
      <c r="AD28" s="414"/>
      <c r="AE28" s="414"/>
      <c r="AF28" s="414"/>
      <c r="AG28" s="414"/>
      <c r="AH28" s="414"/>
      <c r="AI28" s="414"/>
      <c r="AJ28" s="414"/>
      <c r="AK28" s="414"/>
      <c r="AL28" s="414"/>
      <c r="AM28" s="414"/>
      <c r="AN28" s="414"/>
      <c r="AO28" s="414"/>
      <c r="AP28" s="414"/>
      <c r="AQ28" s="414"/>
      <c r="AR28" s="414"/>
      <c r="AS28" s="414"/>
      <c r="AT28" s="414"/>
      <c r="AU28" s="414"/>
      <c r="AV28" s="414"/>
      <c r="AW28" s="414"/>
      <c r="AX28" s="414"/>
      <c r="AY28" s="414"/>
      <c r="AZ28" s="414"/>
      <c r="BA28" s="414"/>
      <c r="BB28" s="414"/>
      <c r="BC28" s="414"/>
      <c r="BD28" s="414"/>
      <c r="BE28" s="414"/>
      <c r="BF28" s="414"/>
      <c r="BG28" s="414"/>
      <c r="BH28" s="414"/>
      <c r="BI28" s="414"/>
      <c r="BJ28" s="414"/>
      <c r="BK28" s="414"/>
      <c r="BL28" s="414"/>
      <c r="BM28" s="414"/>
      <c r="BN28" s="414"/>
      <c r="BO28" s="414"/>
      <c r="BP28" s="414"/>
      <c r="BQ28" s="414"/>
      <c r="BR28" s="414"/>
      <c r="BS28" s="414"/>
      <c r="BT28" s="414"/>
      <c r="BU28" s="414"/>
      <c r="BV28" s="414"/>
      <c r="BW28" s="414"/>
      <c r="BX28" s="414"/>
      <c r="BY28" s="414"/>
      <c r="BZ28" s="414"/>
      <c r="CA28" s="414"/>
      <c r="CB28" s="414"/>
    </row>
    <row r="29" spans="1:80" s="131" customFormat="1" ht="30" customHeight="1">
      <c r="A29" s="127">
        <v>22</v>
      </c>
      <c r="B29" s="129" t="s">
        <v>547</v>
      </c>
      <c r="C29" s="129" t="s">
        <v>423</v>
      </c>
      <c r="D29" s="129" t="s">
        <v>548</v>
      </c>
      <c r="E29" s="129" t="s">
        <v>484</v>
      </c>
      <c r="F29" s="129"/>
      <c r="G29" s="129" t="s">
        <v>428</v>
      </c>
      <c r="H29" s="129" t="s">
        <v>425</v>
      </c>
      <c r="I29" s="129" t="s">
        <v>345</v>
      </c>
      <c r="J29" s="129" t="s">
        <v>503</v>
      </c>
      <c r="K29" s="129" t="s">
        <v>470</v>
      </c>
      <c r="L29" s="129" t="s">
        <v>541</v>
      </c>
      <c r="M29" s="130" t="s">
        <v>549</v>
      </c>
      <c r="N29" s="148"/>
      <c r="O29" s="150" t="str">
        <f>IF(G29="For-profit",'4.2 - Legend MB'!$C$9,IF('5.1 - List of PCFCs'!F29="NGO",'4.2 - Legend MB'!$C$11,IF('5.1 - List of PCFCs'!F29="Government",'4.2 - Legend MB'!$C$12,'4.2 - Legend MB'!$C$10)))</f>
        <v>For-profit</v>
      </c>
      <c r="P29" s="129" t="str">
        <f>IF(I29="Online Tool",'4.2 - Legend MB'!$C$14,IF(I29="App",'4.2 - Legend MB'!$C$15,'4.2 - Legend MB'!$C$16))</f>
        <v>App calculator</v>
      </c>
      <c r="Q29" s="413"/>
      <c r="R29" s="414"/>
      <c r="S29" s="414"/>
      <c r="T29" s="414"/>
      <c r="U29" s="414"/>
      <c r="V29" s="414"/>
      <c r="W29" s="414"/>
      <c r="X29" s="414"/>
      <c r="Y29" s="414"/>
      <c r="Z29" s="414"/>
      <c r="AA29" s="414"/>
      <c r="AB29" s="414"/>
      <c r="AC29" s="414"/>
      <c r="AD29" s="414"/>
      <c r="AE29" s="414"/>
      <c r="AF29" s="414"/>
      <c r="AG29" s="414"/>
      <c r="AH29" s="414"/>
      <c r="AI29" s="414"/>
      <c r="AJ29" s="414"/>
      <c r="AK29" s="414"/>
      <c r="AL29" s="414"/>
      <c r="AM29" s="414"/>
      <c r="AN29" s="414"/>
      <c r="AO29" s="414"/>
      <c r="AP29" s="414"/>
      <c r="AQ29" s="414"/>
      <c r="AR29" s="414"/>
      <c r="AS29" s="414"/>
      <c r="AT29" s="414"/>
      <c r="AU29" s="414"/>
      <c r="AV29" s="414"/>
      <c r="AW29" s="414"/>
      <c r="AX29" s="414"/>
      <c r="AY29" s="414"/>
      <c r="AZ29" s="414"/>
      <c r="BA29" s="414"/>
      <c r="BB29" s="414"/>
      <c r="BC29" s="414"/>
      <c r="BD29" s="414"/>
      <c r="BE29" s="414"/>
      <c r="BF29" s="414"/>
      <c r="BG29" s="414"/>
      <c r="BH29" s="414"/>
      <c r="BI29" s="414"/>
      <c r="BJ29" s="414"/>
      <c r="BK29" s="414"/>
      <c r="BL29" s="414"/>
      <c r="BM29" s="414"/>
      <c r="BN29" s="414"/>
      <c r="BO29" s="414"/>
      <c r="BP29" s="414"/>
      <c r="BQ29" s="414"/>
      <c r="BR29" s="414"/>
      <c r="BS29" s="414"/>
      <c r="BT29" s="414"/>
      <c r="BU29" s="414"/>
      <c r="BV29" s="414"/>
      <c r="BW29" s="414"/>
      <c r="BX29" s="414"/>
      <c r="BY29" s="414"/>
      <c r="BZ29" s="414"/>
      <c r="CA29" s="414"/>
      <c r="CB29" s="414"/>
    </row>
    <row r="30" spans="1:80" s="131" customFormat="1" ht="30" customHeight="1">
      <c r="A30" s="127">
        <v>23</v>
      </c>
      <c r="B30" s="129" t="s">
        <v>550</v>
      </c>
      <c r="C30" s="129" t="s">
        <v>423</v>
      </c>
      <c r="D30" s="129" t="s">
        <v>551</v>
      </c>
      <c r="E30" s="129" t="s">
        <v>552</v>
      </c>
      <c r="F30" s="129"/>
      <c r="G30" s="129" t="s">
        <v>428</v>
      </c>
      <c r="H30" s="129" t="s">
        <v>425</v>
      </c>
      <c r="I30" s="129" t="s">
        <v>345</v>
      </c>
      <c r="J30" s="129" t="s">
        <v>503</v>
      </c>
      <c r="K30" s="129" t="s">
        <v>470</v>
      </c>
      <c r="L30" s="129" t="s">
        <v>541</v>
      </c>
      <c r="M30" s="130" t="s">
        <v>553</v>
      </c>
      <c r="N30" s="148"/>
      <c r="O30" s="150" t="str">
        <f>IF(G30="For-profit",'4.2 - Legend MB'!$C$9,IF('5.1 - List of PCFCs'!F30="NGO",'4.2 - Legend MB'!$C$11,IF('5.1 - List of PCFCs'!F30="Government",'4.2 - Legend MB'!$C$12,'4.2 - Legend MB'!$C$10)))</f>
        <v>For-profit</v>
      </c>
      <c r="P30" s="129" t="str">
        <f>IF(I30="Online Tool",'4.2 - Legend MB'!$C$14,IF(I30="App",'4.2 - Legend MB'!$C$15,'4.2 - Legend MB'!$C$16))</f>
        <v>App calculator</v>
      </c>
      <c r="Q30" s="413"/>
      <c r="R30" s="414"/>
      <c r="S30" s="414"/>
      <c r="T30" s="414"/>
      <c r="U30" s="414"/>
      <c r="V30" s="414"/>
      <c r="W30" s="414"/>
      <c r="X30" s="414"/>
      <c r="Y30" s="414"/>
      <c r="Z30" s="414"/>
      <c r="AA30" s="414"/>
      <c r="AB30" s="414"/>
      <c r="AC30" s="414"/>
      <c r="AD30" s="414"/>
      <c r="AE30" s="414"/>
      <c r="AF30" s="414"/>
      <c r="AG30" s="414"/>
      <c r="AH30" s="414"/>
      <c r="AI30" s="414"/>
      <c r="AJ30" s="414"/>
      <c r="AK30" s="414"/>
      <c r="AL30" s="414"/>
      <c r="AM30" s="414"/>
      <c r="AN30" s="414"/>
      <c r="AO30" s="414"/>
      <c r="AP30" s="414"/>
      <c r="AQ30" s="414"/>
      <c r="AR30" s="414"/>
      <c r="AS30" s="414"/>
      <c r="AT30" s="414"/>
      <c r="AU30" s="414"/>
      <c r="AV30" s="414"/>
      <c r="AW30" s="414"/>
      <c r="AX30" s="414"/>
      <c r="AY30" s="414"/>
      <c r="AZ30" s="414"/>
      <c r="BA30" s="414"/>
      <c r="BB30" s="414"/>
      <c r="BC30" s="414"/>
      <c r="BD30" s="414"/>
      <c r="BE30" s="414"/>
      <c r="BF30" s="414"/>
      <c r="BG30" s="414"/>
      <c r="BH30" s="414"/>
      <c r="BI30" s="414"/>
      <c r="BJ30" s="414"/>
      <c r="BK30" s="414"/>
      <c r="BL30" s="414"/>
      <c r="BM30" s="414"/>
      <c r="BN30" s="414"/>
      <c r="BO30" s="414"/>
      <c r="BP30" s="414"/>
      <c r="BQ30" s="414"/>
      <c r="BR30" s="414"/>
      <c r="BS30" s="414"/>
      <c r="BT30" s="414"/>
      <c r="BU30" s="414"/>
      <c r="BV30" s="414"/>
      <c r="BW30" s="414"/>
      <c r="BX30" s="414"/>
      <c r="BY30" s="414"/>
      <c r="BZ30" s="414"/>
      <c r="CA30" s="414"/>
      <c r="CB30" s="414"/>
    </row>
    <row r="31" spans="1:80" s="131" customFormat="1" ht="30" customHeight="1">
      <c r="A31" s="127">
        <v>24</v>
      </c>
      <c r="B31" s="129" t="s">
        <v>554</v>
      </c>
      <c r="C31" s="129" t="s">
        <v>423</v>
      </c>
      <c r="D31" s="129" t="s">
        <v>555</v>
      </c>
      <c r="E31" s="129" t="s">
        <v>484</v>
      </c>
      <c r="F31" s="129"/>
      <c r="G31" s="129" t="s">
        <v>428</v>
      </c>
      <c r="H31" s="129" t="s">
        <v>425</v>
      </c>
      <c r="I31" s="129" t="s">
        <v>345</v>
      </c>
      <c r="J31" s="129" t="s">
        <v>499</v>
      </c>
      <c r="K31" s="129" t="s">
        <v>470</v>
      </c>
      <c r="L31" s="129" t="s">
        <v>470</v>
      </c>
      <c r="M31" s="130" t="s">
        <v>556</v>
      </c>
      <c r="N31" s="148"/>
      <c r="O31" s="150" t="str">
        <f>IF(G31="For-profit",'4.2 - Legend MB'!$C$9,IF('5.1 - List of PCFCs'!F31="NGO",'4.2 - Legend MB'!$C$11,IF('5.1 - List of PCFCs'!F31="Government",'4.2 - Legend MB'!$C$12,'4.2 - Legend MB'!$C$10)))</f>
        <v>For-profit</v>
      </c>
      <c r="P31" s="129" t="str">
        <f>IF(I31="Online Tool",'4.2 - Legend MB'!$C$14,IF(I31="App",'4.2 - Legend MB'!$C$15,'4.2 - Legend MB'!$C$16))</f>
        <v>App calculator</v>
      </c>
      <c r="Q31" s="413"/>
      <c r="R31" s="414"/>
      <c r="S31" s="414"/>
      <c r="T31" s="414"/>
      <c r="U31" s="414"/>
      <c r="V31" s="414"/>
      <c r="W31" s="414"/>
      <c r="X31" s="414"/>
      <c r="Y31" s="414"/>
      <c r="Z31" s="414"/>
      <c r="AA31" s="414"/>
      <c r="AB31" s="414"/>
      <c r="AC31" s="414"/>
      <c r="AD31" s="414"/>
      <c r="AE31" s="414"/>
      <c r="AF31" s="414"/>
      <c r="AG31" s="414"/>
      <c r="AH31" s="414"/>
      <c r="AI31" s="414"/>
      <c r="AJ31" s="414"/>
      <c r="AK31" s="414"/>
      <c r="AL31" s="414"/>
      <c r="AM31" s="414"/>
      <c r="AN31" s="414"/>
      <c r="AO31" s="414"/>
      <c r="AP31" s="414"/>
      <c r="AQ31" s="414"/>
      <c r="AR31" s="414"/>
      <c r="AS31" s="414"/>
      <c r="AT31" s="414"/>
      <c r="AU31" s="414"/>
      <c r="AV31" s="414"/>
      <c r="AW31" s="414"/>
      <c r="AX31" s="414"/>
      <c r="AY31" s="414"/>
      <c r="AZ31" s="414"/>
      <c r="BA31" s="414"/>
      <c r="BB31" s="414"/>
      <c r="BC31" s="414"/>
      <c r="BD31" s="414"/>
      <c r="BE31" s="414"/>
      <c r="BF31" s="414"/>
      <c r="BG31" s="414"/>
      <c r="BH31" s="414"/>
      <c r="BI31" s="414"/>
      <c r="BJ31" s="414"/>
      <c r="BK31" s="414"/>
      <c r="BL31" s="414"/>
      <c r="BM31" s="414"/>
      <c r="BN31" s="414"/>
      <c r="BO31" s="414"/>
      <c r="BP31" s="414"/>
      <c r="BQ31" s="414"/>
      <c r="BR31" s="414"/>
      <c r="BS31" s="414"/>
      <c r="BT31" s="414"/>
      <c r="BU31" s="414"/>
      <c r="BV31" s="414"/>
      <c r="BW31" s="414"/>
      <c r="BX31" s="414"/>
      <c r="BY31" s="414"/>
      <c r="BZ31" s="414"/>
      <c r="CA31" s="414"/>
      <c r="CB31" s="414"/>
    </row>
    <row r="32" spans="1:80" s="131" customFormat="1" ht="30" customHeight="1">
      <c r="A32" s="127">
        <v>25</v>
      </c>
      <c r="B32" s="129" t="s">
        <v>557</v>
      </c>
      <c r="C32" s="129" t="s">
        <v>423</v>
      </c>
      <c r="D32" s="129" t="s">
        <v>558</v>
      </c>
      <c r="E32" s="129" t="s">
        <v>484</v>
      </c>
      <c r="F32" s="129"/>
      <c r="G32" s="129" t="s">
        <v>428</v>
      </c>
      <c r="H32" s="129" t="s">
        <v>425</v>
      </c>
      <c r="I32" s="129" t="s">
        <v>345</v>
      </c>
      <c r="J32" s="129" t="s">
        <v>503</v>
      </c>
      <c r="K32" s="129" t="s">
        <v>470</v>
      </c>
      <c r="L32" s="129" t="s">
        <v>470</v>
      </c>
      <c r="M32" s="130" t="s">
        <v>559</v>
      </c>
      <c r="N32" s="148"/>
      <c r="O32" s="150" t="str">
        <f>IF(G32="For-profit",'4.2 - Legend MB'!$C$9,IF('5.1 - List of PCFCs'!F32="NGO",'4.2 - Legend MB'!$C$11,IF('5.1 - List of PCFCs'!F32="Government",'4.2 - Legend MB'!$C$12,'4.2 - Legend MB'!$C$10)))</f>
        <v>For-profit</v>
      </c>
      <c r="P32" s="129" t="str">
        <f>IF(I32="Online Tool",'4.2 - Legend MB'!$C$14,IF(I32="App",'4.2 - Legend MB'!$C$15,'4.2 - Legend MB'!$C$16))</f>
        <v>App calculator</v>
      </c>
      <c r="Q32" s="413"/>
      <c r="R32" s="414"/>
      <c r="S32" s="414"/>
      <c r="T32" s="414"/>
      <c r="U32" s="414"/>
      <c r="V32" s="414"/>
      <c r="W32" s="414"/>
      <c r="X32" s="414"/>
      <c r="Y32" s="414"/>
      <c r="Z32" s="414"/>
      <c r="AA32" s="414"/>
      <c r="AB32" s="414"/>
      <c r="AC32" s="414"/>
      <c r="AD32" s="414"/>
      <c r="AE32" s="414"/>
      <c r="AF32" s="414"/>
      <c r="AG32" s="414"/>
      <c r="AH32" s="414"/>
      <c r="AI32" s="414"/>
      <c r="AJ32" s="414"/>
      <c r="AK32" s="414"/>
      <c r="AL32" s="414"/>
      <c r="AM32" s="414"/>
      <c r="AN32" s="414"/>
      <c r="AO32" s="414"/>
      <c r="AP32" s="414"/>
      <c r="AQ32" s="414"/>
      <c r="AR32" s="414"/>
      <c r="AS32" s="414"/>
      <c r="AT32" s="414"/>
      <c r="AU32" s="414"/>
      <c r="AV32" s="414"/>
      <c r="AW32" s="414"/>
      <c r="AX32" s="414"/>
      <c r="AY32" s="414"/>
      <c r="AZ32" s="414"/>
      <c r="BA32" s="414"/>
      <c r="BB32" s="414"/>
      <c r="BC32" s="414"/>
      <c r="BD32" s="414"/>
      <c r="BE32" s="414"/>
      <c r="BF32" s="414"/>
      <c r="BG32" s="414"/>
      <c r="BH32" s="414"/>
      <c r="BI32" s="414"/>
      <c r="BJ32" s="414"/>
      <c r="BK32" s="414"/>
      <c r="BL32" s="414"/>
      <c r="BM32" s="414"/>
      <c r="BN32" s="414"/>
      <c r="BO32" s="414"/>
      <c r="BP32" s="414"/>
      <c r="BQ32" s="414"/>
      <c r="BR32" s="414"/>
      <c r="BS32" s="414"/>
      <c r="BT32" s="414"/>
      <c r="BU32" s="414"/>
      <c r="BV32" s="414"/>
      <c r="BW32" s="414"/>
      <c r="BX32" s="414"/>
      <c r="BY32" s="414"/>
      <c r="BZ32" s="414"/>
      <c r="CA32" s="414"/>
      <c r="CB32" s="414"/>
    </row>
    <row r="33" spans="1:80" s="131" customFormat="1" ht="30" customHeight="1">
      <c r="A33" s="127">
        <v>26</v>
      </c>
      <c r="B33" s="129" t="s">
        <v>756</v>
      </c>
      <c r="C33" s="129" t="s">
        <v>423</v>
      </c>
      <c r="D33" s="129" t="s">
        <v>757</v>
      </c>
      <c r="E33" s="129" t="s">
        <v>484</v>
      </c>
      <c r="F33" s="129"/>
      <c r="G33" s="129" t="s">
        <v>428</v>
      </c>
      <c r="H33" s="129" t="s">
        <v>425</v>
      </c>
      <c r="I33" s="129" t="s">
        <v>345</v>
      </c>
      <c r="J33" s="129" t="s">
        <v>503</v>
      </c>
      <c r="K33" s="129" t="s">
        <v>470</v>
      </c>
      <c r="L33" s="129" t="s">
        <v>470</v>
      </c>
      <c r="M33" s="178" t="s">
        <v>758</v>
      </c>
      <c r="N33" s="129"/>
      <c r="O33" s="150" t="str">
        <f>IF(G33="For-profit",'4.2 - Legend MB'!$C$9,IF('5.1 - List of PCFCs'!F33="NGO",'4.2 - Legend MB'!$C$11,IF('5.1 - List of PCFCs'!F33="Government",'4.2 - Legend MB'!$C$12,'4.2 - Legend MB'!$C$10)))</f>
        <v>For-profit</v>
      </c>
      <c r="P33" s="129" t="str">
        <f>IF(I33="Online Tool",'4.2 - Legend MB'!$C$14,IF(I33="App",'4.2 - Legend MB'!$C$15,'4.2 - Legend MB'!$C$16))</f>
        <v>App calculator</v>
      </c>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row>
    <row r="34" spans="1:80" s="131" customFormat="1" ht="30" customHeight="1">
      <c r="A34" s="127">
        <v>27</v>
      </c>
      <c r="B34" s="129" t="s">
        <v>760</v>
      </c>
      <c r="C34" s="129" t="s">
        <v>423</v>
      </c>
      <c r="D34" s="129" t="s">
        <v>761</v>
      </c>
      <c r="E34" s="129" t="s">
        <v>484</v>
      </c>
      <c r="F34" s="129"/>
      <c r="G34" s="129" t="s">
        <v>428</v>
      </c>
      <c r="H34" s="129" t="s">
        <v>425</v>
      </c>
      <c r="I34" s="129" t="s">
        <v>345</v>
      </c>
      <c r="J34" s="129" t="s">
        <v>503</v>
      </c>
      <c r="K34" s="129" t="s">
        <v>470</v>
      </c>
      <c r="L34" s="129" t="s">
        <v>470</v>
      </c>
      <c r="M34" s="178" t="s">
        <v>759</v>
      </c>
      <c r="N34" s="129"/>
      <c r="O34" s="150" t="str">
        <f>IF(G34="For-profit",'4.2 - Legend MB'!$C$9,IF('5.1 - List of PCFCs'!F34="NGO",'4.2 - Legend MB'!$C$11,IF('5.1 - List of PCFCs'!F34="Government",'4.2 - Legend MB'!$C$12,'4.2 - Legend MB'!$C$10)))</f>
        <v>For-profit</v>
      </c>
      <c r="P34" s="129" t="str">
        <f>IF(I34="Online Tool",'4.2 - Legend MB'!$C$14,IF(I34="App",'4.2 - Legend MB'!$C$15,'4.2 - Legend MB'!$C$16))</f>
        <v>App calculator</v>
      </c>
      <c r="Q34" s="414"/>
      <c r="R34" s="414"/>
      <c r="S34" s="414"/>
      <c r="T34" s="414"/>
      <c r="U34" s="414"/>
      <c r="V34" s="414"/>
      <c r="W34" s="414"/>
      <c r="X34" s="414"/>
      <c r="Y34" s="414"/>
      <c r="Z34" s="414"/>
      <c r="AA34" s="414"/>
      <c r="AB34" s="414"/>
      <c r="AC34" s="414"/>
      <c r="AD34" s="414"/>
      <c r="AE34" s="414"/>
      <c r="AF34" s="414"/>
      <c r="AG34" s="414"/>
      <c r="AH34" s="414"/>
      <c r="AI34" s="414"/>
      <c r="AJ34" s="414"/>
      <c r="AK34" s="414"/>
      <c r="AL34" s="414"/>
      <c r="AM34" s="414"/>
      <c r="AN34" s="414"/>
      <c r="AO34" s="414"/>
      <c r="AP34" s="414"/>
      <c r="AQ34" s="414"/>
      <c r="AR34" s="414"/>
      <c r="AS34" s="414"/>
      <c r="AT34" s="414"/>
      <c r="AU34" s="414"/>
      <c r="AV34" s="414"/>
      <c r="AW34" s="414"/>
      <c r="AX34" s="414"/>
      <c r="AY34" s="414"/>
      <c r="AZ34" s="414"/>
      <c r="BA34" s="414"/>
      <c r="BB34" s="414"/>
      <c r="BC34" s="414"/>
      <c r="BD34" s="414"/>
      <c r="BE34" s="414"/>
      <c r="BF34" s="414"/>
      <c r="BG34" s="414"/>
      <c r="BH34" s="414"/>
      <c r="BI34" s="414"/>
      <c r="BJ34" s="414"/>
      <c r="BK34" s="414"/>
      <c r="BL34" s="414"/>
      <c r="BM34" s="414"/>
      <c r="BN34" s="414"/>
      <c r="BO34" s="414"/>
      <c r="BP34" s="414"/>
      <c r="BQ34" s="414"/>
      <c r="BR34" s="414"/>
      <c r="BS34" s="414"/>
      <c r="BT34" s="414"/>
      <c r="BU34" s="414"/>
      <c r="BV34" s="414"/>
      <c r="BW34" s="414"/>
      <c r="BX34" s="414"/>
      <c r="BY34" s="414"/>
      <c r="BZ34" s="414"/>
      <c r="CA34" s="414"/>
      <c r="CB34" s="414"/>
    </row>
    <row r="35" spans="1:80" s="131" customFormat="1" ht="30" customHeight="1">
      <c r="A35" s="127">
        <v>28</v>
      </c>
      <c r="B35" s="129" t="s">
        <v>856</v>
      </c>
      <c r="C35" s="129" t="s">
        <v>423</v>
      </c>
      <c r="D35" s="129" t="s">
        <v>562</v>
      </c>
      <c r="E35" s="129" t="s">
        <v>0</v>
      </c>
      <c r="F35" s="129" t="s">
        <v>698</v>
      </c>
      <c r="G35" s="129" t="s">
        <v>424</v>
      </c>
      <c r="H35" s="129" t="s">
        <v>445</v>
      </c>
      <c r="I35" s="129" t="s">
        <v>344</v>
      </c>
      <c r="J35" s="129" t="s">
        <v>464</v>
      </c>
      <c r="K35" s="129" t="s">
        <v>470</v>
      </c>
      <c r="L35" s="129" t="s">
        <v>465</v>
      </c>
      <c r="M35" s="130" t="s">
        <v>563</v>
      </c>
      <c r="N35" s="148"/>
      <c r="O35" s="150" t="str">
        <f>IF(G35="For-profit",'4.2 - Legend MB'!$C$9,IF('5.1 - List of PCFCs'!F35="NGO",'4.2 - Legend MB'!$C$11,IF('5.1 - List of PCFCs'!F35="Government",'4.2 - Legend MB'!$C$12,'4.2 - Legend MB'!$C$10)))</f>
        <v>Non-profit / Institute</v>
      </c>
      <c r="P35" s="129" t="str">
        <f>IF(I35="Online Tool",'4.2 - Legend MB'!$C$14,IF(I35="App",'4.2 - Legend MB'!$C$15,'4.2 - Legend MB'!$C$16))</f>
        <v>Web calculator</v>
      </c>
      <c r="Q35" s="413"/>
      <c r="R35" s="414"/>
      <c r="S35" s="414"/>
      <c r="T35" s="414"/>
      <c r="U35" s="414"/>
      <c r="V35" s="414"/>
      <c r="W35" s="414"/>
      <c r="X35" s="414"/>
      <c r="Y35" s="414"/>
      <c r="Z35" s="414"/>
      <c r="AA35" s="414"/>
      <c r="AB35" s="414"/>
      <c r="AC35" s="414"/>
      <c r="AD35" s="414"/>
      <c r="AE35" s="414"/>
      <c r="AF35" s="414"/>
      <c r="AG35" s="414"/>
      <c r="AH35" s="414"/>
      <c r="AI35" s="414"/>
      <c r="AJ35" s="414"/>
      <c r="AK35" s="414"/>
      <c r="AL35" s="414"/>
      <c r="AM35" s="414"/>
      <c r="AN35" s="414"/>
      <c r="AO35" s="414"/>
      <c r="AP35" s="414"/>
      <c r="AQ35" s="414"/>
      <c r="AR35" s="414"/>
      <c r="AS35" s="414"/>
      <c r="AT35" s="414"/>
      <c r="AU35" s="414"/>
      <c r="AV35" s="414"/>
      <c r="AW35" s="414"/>
      <c r="AX35" s="414"/>
      <c r="AY35" s="414"/>
      <c r="AZ35" s="414"/>
      <c r="BA35" s="414"/>
      <c r="BB35" s="414"/>
      <c r="BC35" s="414"/>
      <c r="BD35" s="414"/>
      <c r="BE35" s="414"/>
      <c r="BF35" s="414"/>
      <c r="BG35" s="414"/>
      <c r="BH35" s="414"/>
      <c r="BI35" s="414"/>
      <c r="BJ35" s="414"/>
      <c r="BK35" s="414"/>
      <c r="BL35" s="414"/>
      <c r="BM35" s="414"/>
      <c r="BN35" s="414"/>
      <c r="BO35" s="414"/>
      <c r="BP35" s="414"/>
      <c r="BQ35" s="414"/>
      <c r="BR35" s="414"/>
      <c r="BS35" s="414"/>
      <c r="BT35" s="414"/>
      <c r="BU35" s="414"/>
      <c r="BV35" s="414"/>
      <c r="BW35" s="414"/>
      <c r="BX35" s="414"/>
      <c r="BY35" s="414"/>
      <c r="BZ35" s="414"/>
      <c r="CA35" s="414"/>
      <c r="CB35" s="414"/>
    </row>
    <row r="36" spans="1:80" s="131" customFormat="1" ht="30" customHeight="1">
      <c r="A36" s="127">
        <v>29</v>
      </c>
      <c r="B36" s="129" t="s">
        <v>857</v>
      </c>
      <c r="C36" s="129" t="s">
        <v>423</v>
      </c>
      <c r="D36" s="129" t="s">
        <v>569</v>
      </c>
      <c r="E36" s="129" t="s">
        <v>570</v>
      </c>
      <c r="F36" s="129"/>
      <c r="G36" s="129" t="s">
        <v>428</v>
      </c>
      <c r="H36" s="129" t="s">
        <v>437</v>
      </c>
      <c r="I36" s="129" t="s">
        <v>344</v>
      </c>
      <c r="J36" s="129" t="s">
        <v>464</v>
      </c>
      <c r="K36" s="129" t="s">
        <v>470</v>
      </c>
      <c r="L36" s="129" t="s">
        <v>470</v>
      </c>
      <c r="M36" s="130" t="s">
        <v>571</v>
      </c>
      <c r="N36" s="148"/>
      <c r="O36" s="150" t="str">
        <f>IF(G36="For-profit",'4.2 - Legend MB'!$C$9,IF('5.1 - List of PCFCs'!F36="NGO",'4.2 - Legend MB'!$C$11,IF('5.1 - List of PCFCs'!F36="Government",'4.2 - Legend MB'!$C$12,'4.2 - Legend MB'!$C$10)))</f>
        <v>For-profit</v>
      </c>
      <c r="P36" s="129" t="str">
        <f>IF(I36="Online Tool",'4.2 - Legend MB'!$C$14,IF(I36="App",'4.2 - Legend MB'!$C$15,'4.2 - Legend MB'!$C$16))</f>
        <v>Web calculator</v>
      </c>
      <c r="Q36" s="413"/>
      <c r="R36" s="414"/>
      <c r="S36" s="414"/>
      <c r="T36" s="414"/>
      <c r="U36" s="414"/>
      <c r="V36" s="414"/>
      <c r="W36" s="414"/>
      <c r="X36" s="414"/>
      <c r="Y36" s="414"/>
      <c r="Z36" s="414"/>
      <c r="AA36" s="414"/>
      <c r="AB36" s="414"/>
      <c r="AC36" s="414"/>
      <c r="AD36" s="414"/>
      <c r="AE36" s="414"/>
      <c r="AF36" s="414"/>
      <c r="AG36" s="414"/>
      <c r="AH36" s="414"/>
      <c r="AI36" s="414"/>
      <c r="AJ36" s="414"/>
      <c r="AK36" s="414"/>
      <c r="AL36" s="414"/>
      <c r="AM36" s="414"/>
      <c r="AN36" s="414"/>
      <c r="AO36" s="414"/>
      <c r="AP36" s="414"/>
      <c r="AQ36" s="414"/>
      <c r="AR36" s="414"/>
      <c r="AS36" s="414"/>
      <c r="AT36" s="414"/>
      <c r="AU36" s="414"/>
      <c r="AV36" s="414"/>
      <c r="AW36" s="414"/>
      <c r="AX36" s="414"/>
      <c r="AY36" s="414"/>
      <c r="AZ36" s="414"/>
      <c r="BA36" s="414"/>
      <c r="BB36" s="414"/>
      <c r="BC36" s="414"/>
      <c r="BD36" s="414"/>
      <c r="BE36" s="414"/>
      <c r="BF36" s="414"/>
      <c r="BG36" s="414"/>
      <c r="BH36" s="414"/>
      <c r="BI36" s="414"/>
      <c r="BJ36" s="414"/>
      <c r="BK36" s="414"/>
      <c r="BL36" s="414"/>
      <c r="BM36" s="414"/>
      <c r="BN36" s="414"/>
      <c r="BO36" s="414"/>
      <c r="BP36" s="414"/>
      <c r="BQ36" s="414"/>
      <c r="BR36" s="414"/>
      <c r="BS36" s="414"/>
      <c r="BT36" s="414"/>
      <c r="BU36" s="414"/>
      <c r="BV36" s="414"/>
      <c r="BW36" s="414"/>
      <c r="BX36" s="414"/>
      <c r="BY36" s="414"/>
      <c r="BZ36" s="414"/>
      <c r="CA36" s="414"/>
      <c r="CB36" s="414"/>
    </row>
    <row r="37" spans="1:80" s="131" customFormat="1" ht="30" customHeight="1">
      <c r="A37" s="127">
        <v>30</v>
      </c>
      <c r="B37" s="129" t="s">
        <v>858</v>
      </c>
      <c r="C37" s="129" t="s">
        <v>423</v>
      </c>
      <c r="D37" s="129" t="s">
        <v>572</v>
      </c>
      <c r="E37" s="129" t="s">
        <v>570</v>
      </c>
      <c r="F37" s="129"/>
      <c r="G37" s="129" t="s">
        <v>428</v>
      </c>
      <c r="H37" s="129" t="s">
        <v>437</v>
      </c>
      <c r="I37" s="129" t="s">
        <v>344</v>
      </c>
      <c r="J37" s="129" t="s">
        <v>464</v>
      </c>
      <c r="K37" s="129" t="s">
        <v>470</v>
      </c>
      <c r="L37" s="129" t="s">
        <v>470</v>
      </c>
      <c r="M37" s="130" t="s">
        <v>573</v>
      </c>
      <c r="N37" s="148"/>
      <c r="O37" s="150" t="str">
        <f>IF(G37="For-profit",'4.2 - Legend MB'!$C$9,IF('5.1 - List of PCFCs'!F37="NGO",'4.2 - Legend MB'!$C$11,IF('5.1 - List of PCFCs'!F37="Government",'4.2 - Legend MB'!$C$12,'4.2 - Legend MB'!$C$10)))</f>
        <v>For-profit</v>
      </c>
      <c r="P37" s="129" t="str">
        <f>IF(I37="Online Tool",'4.2 - Legend MB'!$C$14,IF(I37="App",'4.2 - Legend MB'!$C$15,'4.2 - Legend MB'!$C$16))</f>
        <v>Web calculator</v>
      </c>
      <c r="Q37" s="413"/>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row>
    <row r="38" spans="1:80" s="131" customFormat="1" ht="30" customHeight="1">
      <c r="A38" s="127">
        <v>31</v>
      </c>
      <c r="B38" s="129" t="s">
        <v>574</v>
      </c>
      <c r="C38" s="129" t="s">
        <v>423</v>
      </c>
      <c r="D38" s="129" t="s">
        <v>575</v>
      </c>
      <c r="E38" s="129" t="s">
        <v>570</v>
      </c>
      <c r="F38" s="129"/>
      <c r="G38" s="129" t="s">
        <v>428</v>
      </c>
      <c r="H38" s="129" t="s">
        <v>446</v>
      </c>
      <c r="I38" s="129" t="s">
        <v>345</v>
      </c>
      <c r="J38" s="129" t="s">
        <v>464</v>
      </c>
      <c r="K38" s="129" t="s">
        <v>470</v>
      </c>
      <c r="L38" s="129" t="s">
        <v>470</v>
      </c>
      <c r="M38" s="130" t="s">
        <v>576</v>
      </c>
      <c r="N38" s="148"/>
      <c r="O38" s="150" t="str">
        <f>IF(G38="For-profit",'4.2 - Legend MB'!$C$9,IF('5.1 - List of PCFCs'!F38="NGO",'4.2 - Legend MB'!$C$11,IF('5.1 - List of PCFCs'!F38="Government",'4.2 - Legend MB'!$C$12,'4.2 - Legend MB'!$C$10)))</f>
        <v>For-profit</v>
      </c>
      <c r="P38" s="129" t="str">
        <f>IF(I38="Online Tool",'4.2 - Legend MB'!$C$14,IF(I38="App",'4.2 - Legend MB'!$C$15,'4.2 - Legend MB'!$C$16))</f>
        <v>App calculator</v>
      </c>
      <c r="Q38" s="413"/>
      <c r="R38" s="414"/>
      <c r="S38" s="414"/>
      <c r="T38" s="414"/>
      <c r="U38" s="414"/>
      <c r="V38" s="414"/>
      <c r="W38" s="414"/>
      <c r="X38" s="414"/>
      <c r="Y38" s="414"/>
      <c r="Z38" s="414"/>
      <c r="AA38" s="414"/>
      <c r="AB38" s="414"/>
      <c r="AC38" s="414"/>
      <c r="AD38" s="414"/>
      <c r="AE38" s="414"/>
      <c r="AF38" s="414"/>
      <c r="AG38" s="414"/>
      <c r="AH38" s="414"/>
      <c r="AI38" s="414"/>
      <c r="AJ38" s="414"/>
      <c r="AK38" s="414"/>
      <c r="AL38" s="414"/>
      <c r="AM38" s="414"/>
      <c r="AN38" s="414"/>
      <c r="AO38" s="414"/>
      <c r="AP38" s="414"/>
      <c r="AQ38" s="414"/>
      <c r="AR38" s="414"/>
      <c r="AS38" s="414"/>
      <c r="AT38" s="414"/>
      <c r="AU38" s="414"/>
      <c r="AV38" s="414"/>
      <c r="AW38" s="414"/>
      <c r="AX38" s="414"/>
      <c r="AY38" s="414"/>
      <c r="AZ38" s="414"/>
      <c r="BA38" s="414"/>
      <c r="BB38" s="414"/>
      <c r="BC38" s="414"/>
      <c r="BD38" s="414"/>
      <c r="BE38" s="414"/>
      <c r="BF38" s="414"/>
      <c r="BG38" s="414"/>
      <c r="BH38" s="414"/>
      <c r="BI38" s="414"/>
      <c r="BJ38" s="414"/>
      <c r="BK38" s="414"/>
      <c r="BL38" s="414"/>
      <c r="BM38" s="414"/>
      <c r="BN38" s="414"/>
      <c r="BO38" s="414"/>
      <c r="BP38" s="414"/>
      <c r="BQ38" s="414"/>
      <c r="BR38" s="414"/>
      <c r="BS38" s="414"/>
      <c r="BT38" s="414"/>
      <c r="BU38" s="414"/>
      <c r="BV38" s="414"/>
      <c r="BW38" s="414"/>
      <c r="BX38" s="414"/>
      <c r="BY38" s="414"/>
      <c r="BZ38" s="414"/>
      <c r="CA38" s="414"/>
      <c r="CB38" s="414"/>
    </row>
    <row r="39" spans="1:80" s="131" customFormat="1" ht="30" customHeight="1">
      <c r="A39" s="127">
        <v>32</v>
      </c>
      <c r="B39" s="129" t="s">
        <v>578</v>
      </c>
      <c r="C39" s="129" t="s">
        <v>423</v>
      </c>
      <c r="D39" s="129" t="s">
        <v>579</v>
      </c>
      <c r="E39" s="129" t="s">
        <v>580</v>
      </c>
      <c r="F39" s="129" t="s">
        <v>698</v>
      </c>
      <c r="G39" s="129" t="s">
        <v>424</v>
      </c>
      <c r="H39" s="129" t="s">
        <v>447</v>
      </c>
      <c r="I39" s="129" t="s">
        <v>344</v>
      </c>
      <c r="J39" s="129" t="s">
        <v>464</v>
      </c>
      <c r="K39" s="129" t="s">
        <v>470</v>
      </c>
      <c r="L39" s="129" t="s">
        <v>465</v>
      </c>
      <c r="M39" s="130" t="s">
        <v>581</v>
      </c>
      <c r="N39" s="148"/>
      <c r="O39" s="150" t="str">
        <f>IF(G39="For-profit",'4.2 - Legend MB'!$C$9,IF('5.1 - List of PCFCs'!F39="NGO",'4.2 - Legend MB'!$C$11,IF('5.1 - List of PCFCs'!F39="Government",'4.2 - Legend MB'!$C$12,'4.2 - Legend MB'!$C$10)))</f>
        <v>Non-profit / Institute</v>
      </c>
      <c r="P39" s="129" t="str">
        <f>IF(I39="Online Tool",'4.2 - Legend MB'!$C$14,IF(I39="App",'4.2 - Legend MB'!$C$15,'4.2 - Legend MB'!$C$16))</f>
        <v>Web calculator</v>
      </c>
      <c r="Q39" s="413"/>
      <c r="R39" s="414"/>
      <c r="S39" s="414"/>
      <c r="T39" s="414"/>
      <c r="U39" s="414"/>
      <c r="V39" s="414"/>
      <c r="W39" s="414"/>
      <c r="X39" s="414"/>
      <c r="Y39" s="414"/>
      <c r="Z39" s="414"/>
      <c r="AA39" s="414"/>
      <c r="AB39" s="414"/>
      <c r="AC39" s="414"/>
      <c r="AD39" s="414"/>
      <c r="AE39" s="414"/>
      <c r="AF39" s="414"/>
      <c r="AG39" s="414"/>
      <c r="AH39" s="414"/>
      <c r="AI39" s="414"/>
      <c r="AJ39" s="414"/>
      <c r="AK39" s="414"/>
      <c r="AL39" s="414"/>
      <c r="AM39" s="414"/>
      <c r="AN39" s="414"/>
      <c r="AO39" s="414"/>
      <c r="AP39" s="414"/>
      <c r="AQ39" s="414"/>
      <c r="AR39" s="414"/>
      <c r="AS39" s="414"/>
      <c r="AT39" s="414"/>
      <c r="AU39" s="414"/>
      <c r="AV39" s="414"/>
      <c r="AW39" s="414"/>
      <c r="AX39" s="414"/>
      <c r="AY39" s="414"/>
      <c r="AZ39" s="414"/>
      <c r="BA39" s="414"/>
      <c r="BB39" s="414"/>
      <c r="BC39" s="414"/>
      <c r="BD39" s="414"/>
      <c r="BE39" s="414"/>
      <c r="BF39" s="414"/>
      <c r="BG39" s="414"/>
      <c r="BH39" s="414"/>
      <c r="BI39" s="414"/>
      <c r="BJ39" s="414"/>
      <c r="BK39" s="414"/>
      <c r="BL39" s="414"/>
      <c r="BM39" s="414"/>
      <c r="BN39" s="414"/>
      <c r="BO39" s="414"/>
      <c r="BP39" s="414"/>
      <c r="BQ39" s="414"/>
      <c r="BR39" s="414"/>
      <c r="BS39" s="414"/>
      <c r="BT39" s="414"/>
      <c r="BU39" s="414"/>
      <c r="BV39" s="414"/>
      <c r="BW39" s="414"/>
      <c r="BX39" s="414"/>
      <c r="BY39" s="414"/>
      <c r="BZ39" s="414"/>
      <c r="CA39" s="414"/>
      <c r="CB39" s="414"/>
    </row>
    <row r="40" spans="1:80" s="131" customFormat="1" ht="30" customHeight="1">
      <c r="A40" s="127">
        <v>33</v>
      </c>
      <c r="B40" s="129" t="s">
        <v>859</v>
      </c>
      <c r="C40" s="129" t="s">
        <v>423</v>
      </c>
      <c r="D40" s="129" t="s">
        <v>584</v>
      </c>
      <c r="E40" s="129" t="s">
        <v>502</v>
      </c>
      <c r="F40" s="129" t="s">
        <v>697</v>
      </c>
      <c r="G40" s="129" t="s">
        <v>424</v>
      </c>
      <c r="H40" s="129" t="s">
        <v>438</v>
      </c>
      <c r="I40" s="129" t="s">
        <v>344</v>
      </c>
      <c r="J40" s="129" t="s">
        <v>585</v>
      </c>
      <c r="K40" s="129" t="s">
        <v>465</v>
      </c>
      <c r="L40" s="129" t="s">
        <v>470</v>
      </c>
      <c r="M40" s="130" t="s">
        <v>586</v>
      </c>
      <c r="N40" s="148"/>
      <c r="O40" s="150" t="str">
        <f>IF(G40="For-profit",'4.2 - Legend MB'!$C$9,IF('5.1 - List of PCFCs'!F40="NGO",'4.2 - Legend MB'!$C$11,IF('5.1 - List of PCFCs'!F40="Government",'4.2 - Legend MB'!$C$12,'4.2 - Legend MB'!$C$10)))</f>
        <v>Non-profit / NGO</v>
      </c>
      <c r="P40" s="129" t="str">
        <f>IF(I40="Online Tool",'4.2 - Legend MB'!$C$14,IF(I40="App",'4.2 - Legend MB'!$C$15,'4.2 - Legend MB'!$C$16))</f>
        <v>Web calculator</v>
      </c>
      <c r="Q40" s="413"/>
      <c r="R40" s="414"/>
      <c r="S40" s="414"/>
      <c r="T40" s="414"/>
      <c r="U40" s="414"/>
      <c r="V40" s="414"/>
      <c r="W40" s="414"/>
      <c r="X40" s="414"/>
      <c r="Y40" s="414"/>
      <c r="Z40" s="414"/>
      <c r="AA40" s="414"/>
      <c r="AB40" s="414"/>
      <c r="AC40" s="414"/>
      <c r="AD40" s="414"/>
      <c r="AE40" s="414"/>
      <c r="AF40" s="414"/>
      <c r="AG40" s="414"/>
      <c r="AH40" s="414"/>
      <c r="AI40" s="414"/>
      <c r="AJ40" s="414"/>
      <c r="AK40" s="414"/>
      <c r="AL40" s="414"/>
      <c r="AM40" s="414"/>
      <c r="AN40" s="414"/>
      <c r="AO40" s="414"/>
      <c r="AP40" s="414"/>
      <c r="AQ40" s="414"/>
      <c r="AR40" s="414"/>
      <c r="AS40" s="414"/>
      <c r="AT40" s="414"/>
      <c r="AU40" s="414"/>
      <c r="AV40" s="414"/>
      <c r="AW40" s="414"/>
      <c r="AX40" s="414"/>
      <c r="AY40" s="414"/>
      <c r="AZ40" s="414"/>
      <c r="BA40" s="414"/>
      <c r="BB40" s="414"/>
      <c r="BC40" s="414"/>
      <c r="BD40" s="414"/>
      <c r="BE40" s="414"/>
      <c r="BF40" s="414"/>
      <c r="BG40" s="414"/>
      <c r="BH40" s="414"/>
      <c r="BI40" s="414"/>
      <c r="BJ40" s="414"/>
      <c r="BK40" s="414"/>
      <c r="BL40" s="414"/>
      <c r="BM40" s="414"/>
      <c r="BN40" s="414"/>
      <c r="BO40" s="414"/>
      <c r="BP40" s="414"/>
      <c r="BQ40" s="414"/>
      <c r="BR40" s="414"/>
      <c r="BS40" s="414"/>
      <c r="BT40" s="414"/>
      <c r="BU40" s="414"/>
      <c r="BV40" s="414"/>
      <c r="BW40" s="414"/>
      <c r="BX40" s="414"/>
      <c r="BY40" s="414"/>
      <c r="BZ40" s="414"/>
      <c r="CA40" s="414"/>
      <c r="CB40" s="414"/>
    </row>
    <row r="41" spans="1:80" s="131" customFormat="1" ht="30" customHeight="1">
      <c r="A41" s="127">
        <v>34</v>
      </c>
      <c r="B41" s="129" t="s">
        <v>588</v>
      </c>
      <c r="C41" s="131" t="s">
        <v>423</v>
      </c>
      <c r="D41" s="129" t="s">
        <v>588</v>
      </c>
      <c r="E41" s="129" t="s">
        <v>589</v>
      </c>
      <c r="F41" s="129" t="s">
        <v>697</v>
      </c>
      <c r="G41" s="129" t="s">
        <v>424</v>
      </c>
      <c r="H41" s="129" t="s">
        <v>432</v>
      </c>
      <c r="I41" s="129" t="s">
        <v>344</v>
      </c>
      <c r="J41" s="129" t="s">
        <v>464</v>
      </c>
      <c r="K41" s="129" t="s">
        <v>470</v>
      </c>
      <c r="L41" s="129" t="s">
        <v>541</v>
      </c>
      <c r="M41" s="130" t="s">
        <v>590</v>
      </c>
      <c r="N41" s="148" t="s">
        <v>591</v>
      </c>
      <c r="O41" s="150" t="str">
        <f>IF(G41="For-profit",'4.2 - Legend MB'!$C$9,IF('5.1 - List of PCFCs'!F41="NGO",'4.2 - Legend MB'!$C$11,IF('5.1 - List of PCFCs'!F41="Government",'4.2 - Legend MB'!$C$12,'4.2 - Legend MB'!$C$10)))</f>
        <v>Non-profit / NGO</v>
      </c>
      <c r="P41" s="129" t="str">
        <f>IF(I41="Online Tool",'4.2 - Legend MB'!$C$14,IF(I41="App",'4.2 - Legend MB'!$C$15,'4.2 - Legend MB'!$C$16))</f>
        <v>Web calculator</v>
      </c>
      <c r="Q41" s="413"/>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row>
    <row r="42" spans="1:80" s="131" customFormat="1" ht="30" customHeight="1">
      <c r="A42" s="127">
        <v>35</v>
      </c>
      <c r="B42" s="129" t="s">
        <v>423</v>
      </c>
      <c r="C42" s="129" t="s">
        <v>423</v>
      </c>
      <c r="D42" s="129" t="s">
        <v>592</v>
      </c>
      <c r="E42" s="129" t="s">
        <v>570</v>
      </c>
      <c r="F42" s="129"/>
      <c r="G42" s="129" t="s">
        <v>428</v>
      </c>
      <c r="H42" s="129" t="s">
        <v>432</v>
      </c>
      <c r="I42" s="129" t="s">
        <v>344</v>
      </c>
      <c r="J42" s="129" t="s">
        <v>593</v>
      </c>
      <c r="K42" s="129" t="s">
        <v>470</v>
      </c>
      <c r="L42" s="129" t="s">
        <v>470</v>
      </c>
      <c r="M42" s="129" t="s">
        <v>594</v>
      </c>
      <c r="N42" s="148"/>
      <c r="O42" s="150" t="str">
        <f>IF(G42="For-profit",'4.2 - Legend MB'!$C$9,IF('5.1 - List of PCFCs'!F42="NGO",'4.2 - Legend MB'!$C$11,IF('5.1 - List of PCFCs'!F42="Government",'4.2 - Legend MB'!$C$12,'4.2 - Legend MB'!$C$10)))</f>
        <v>For-profit</v>
      </c>
      <c r="P42" s="129" t="str">
        <f>IF(I42="Online Tool",'4.2 - Legend MB'!$C$14,IF(I42="App",'4.2 - Legend MB'!$C$15,'4.2 - Legend MB'!$C$16))</f>
        <v>Web calculator</v>
      </c>
      <c r="Q42" s="413"/>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14"/>
      <c r="AP42" s="414"/>
      <c r="AQ42" s="414"/>
      <c r="AR42" s="414"/>
      <c r="AS42" s="414"/>
      <c r="AT42" s="414"/>
      <c r="AU42" s="414"/>
      <c r="AV42" s="414"/>
      <c r="AW42" s="414"/>
      <c r="AX42" s="414"/>
      <c r="AY42" s="414"/>
      <c r="AZ42" s="414"/>
      <c r="BA42" s="414"/>
      <c r="BB42" s="414"/>
      <c r="BC42" s="414"/>
      <c r="BD42" s="414"/>
      <c r="BE42" s="414"/>
      <c r="BF42" s="414"/>
      <c r="BG42" s="414"/>
      <c r="BH42" s="414"/>
      <c r="BI42" s="414"/>
      <c r="BJ42" s="414"/>
      <c r="BK42" s="414"/>
      <c r="BL42" s="414"/>
      <c r="BM42" s="414"/>
      <c r="BN42" s="414"/>
      <c r="BO42" s="414"/>
      <c r="BP42" s="414"/>
      <c r="BQ42" s="414"/>
      <c r="BR42" s="414"/>
      <c r="BS42" s="414"/>
      <c r="BT42" s="414"/>
      <c r="BU42" s="414"/>
      <c r="BV42" s="414"/>
      <c r="BW42" s="414"/>
      <c r="BX42" s="414"/>
      <c r="BY42" s="414"/>
      <c r="BZ42" s="414"/>
      <c r="CA42" s="414"/>
      <c r="CB42" s="414"/>
    </row>
    <row r="43" spans="1:80" s="131" customFormat="1" ht="30" customHeight="1">
      <c r="A43" s="127">
        <v>36</v>
      </c>
      <c r="B43" s="129" t="s">
        <v>860</v>
      </c>
      <c r="C43" s="129" t="s">
        <v>423</v>
      </c>
      <c r="D43" s="129" t="s">
        <v>595</v>
      </c>
      <c r="E43" s="129" t="s">
        <v>596</v>
      </c>
      <c r="F43" s="129" t="s">
        <v>697</v>
      </c>
      <c r="G43" s="129" t="s">
        <v>424</v>
      </c>
      <c r="H43" s="129" t="s">
        <v>432</v>
      </c>
      <c r="I43" s="129" t="s">
        <v>344</v>
      </c>
      <c r="J43" s="129" t="s">
        <v>464</v>
      </c>
      <c r="K43" s="129" t="s">
        <v>541</v>
      </c>
      <c r="L43" s="129" t="s">
        <v>541</v>
      </c>
      <c r="M43" s="130" t="s">
        <v>597</v>
      </c>
      <c r="N43" s="148"/>
      <c r="O43" s="150" t="str">
        <f>IF(G43="For-profit",'4.2 - Legend MB'!$C$9,IF('5.1 - List of PCFCs'!F43="NGO",'4.2 - Legend MB'!$C$11,IF('5.1 - List of PCFCs'!F43="Government",'4.2 - Legend MB'!$C$12,'4.2 - Legend MB'!$C$10)))</f>
        <v>Non-profit / NGO</v>
      </c>
      <c r="P43" s="129" t="str">
        <f>IF(I43="Online Tool",'4.2 - Legend MB'!$C$14,IF(I43="App",'4.2 - Legend MB'!$C$15,'4.2 - Legend MB'!$C$16))</f>
        <v>Web calculator</v>
      </c>
      <c r="Q43" s="413"/>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14"/>
      <c r="AQ43" s="414"/>
      <c r="AR43" s="414"/>
      <c r="AS43" s="414"/>
      <c r="AT43" s="414"/>
      <c r="AU43" s="414"/>
      <c r="AV43" s="414"/>
      <c r="AW43" s="414"/>
      <c r="AX43" s="414"/>
      <c r="AY43" s="414"/>
      <c r="AZ43" s="414"/>
      <c r="BA43" s="414"/>
      <c r="BB43" s="414"/>
      <c r="BC43" s="414"/>
      <c r="BD43" s="414"/>
      <c r="BE43" s="414"/>
      <c r="BF43" s="414"/>
      <c r="BG43" s="414"/>
      <c r="BH43" s="414"/>
      <c r="BI43" s="414"/>
      <c r="BJ43" s="414"/>
      <c r="BK43" s="414"/>
      <c r="BL43" s="414"/>
      <c r="BM43" s="414"/>
      <c r="BN43" s="414"/>
      <c r="BO43" s="414"/>
      <c r="BP43" s="414"/>
      <c r="BQ43" s="414"/>
      <c r="BR43" s="414"/>
      <c r="BS43" s="414"/>
      <c r="BT43" s="414"/>
      <c r="BU43" s="414"/>
      <c r="BV43" s="414"/>
      <c r="BW43" s="414"/>
      <c r="BX43" s="414"/>
      <c r="BY43" s="414"/>
      <c r="BZ43" s="414"/>
      <c r="CA43" s="414"/>
      <c r="CB43" s="414"/>
    </row>
    <row r="44" spans="1:80" s="131" customFormat="1" ht="30" customHeight="1">
      <c r="A44" s="127">
        <v>37</v>
      </c>
      <c r="B44" s="129" t="s">
        <v>598</v>
      </c>
      <c r="C44" s="129" t="s">
        <v>423</v>
      </c>
      <c r="D44" s="129" t="s">
        <v>599</v>
      </c>
      <c r="E44" s="129" t="s">
        <v>570</v>
      </c>
      <c r="F44" s="129"/>
      <c r="G44" s="129" t="s">
        <v>428</v>
      </c>
      <c r="H44" s="129" t="s">
        <v>432</v>
      </c>
      <c r="I44" s="129" t="s">
        <v>344</v>
      </c>
      <c r="J44" s="129" t="s">
        <v>464</v>
      </c>
      <c r="K44" s="129" t="s">
        <v>470</v>
      </c>
      <c r="L44" s="129" t="s">
        <v>470</v>
      </c>
      <c r="M44" s="130" t="s">
        <v>600</v>
      </c>
      <c r="N44" s="148"/>
      <c r="O44" s="150" t="str">
        <f>IF(G44="For-profit",'4.2 - Legend MB'!$C$9,IF('5.1 - List of PCFCs'!F44="NGO",'4.2 - Legend MB'!$C$11,IF('5.1 - List of PCFCs'!F44="Government",'4.2 - Legend MB'!$C$12,'4.2 - Legend MB'!$C$10)))</f>
        <v>For-profit</v>
      </c>
      <c r="P44" s="129" t="str">
        <f>IF(I44="Online Tool",'4.2 - Legend MB'!$C$14,IF(I44="App",'4.2 - Legend MB'!$C$15,'4.2 - Legend MB'!$C$16))</f>
        <v>Web calculator</v>
      </c>
      <c r="Q44" s="413"/>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14"/>
      <c r="AP44" s="414"/>
      <c r="AQ44" s="414"/>
      <c r="AR44" s="414"/>
      <c r="AS44" s="414"/>
      <c r="AT44" s="414"/>
      <c r="AU44" s="414"/>
      <c r="AV44" s="414"/>
      <c r="AW44" s="414"/>
      <c r="AX44" s="414"/>
      <c r="AY44" s="414"/>
      <c r="AZ44" s="414"/>
      <c r="BA44" s="414"/>
      <c r="BB44" s="414"/>
      <c r="BC44" s="414"/>
      <c r="BD44" s="414"/>
      <c r="BE44" s="414"/>
      <c r="BF44" s="414"/>
      <c r="BG44" s="414"/>
      <c r="BH44" s="414"/>
      <c r="BI44" s="414"/>
      <c r="BJ44" s="414"/>
      <c r="BK44" s="414"/>
      <c r="BL44" s="414"/>
      <c r="BM44" s="414"/>
      <c r="BN44" s="414"/>
      <c r="BO44" s="414"/>
      <c r="BP44" s="414"/>
      <c r="BQ44" s="414"/>
      <c r="BR44" s="414"/>
      <c r="BS44" s="414"/>
      <c r="BT44" s="414"/>
      <c r="BU44" s="414"/>
      <c r="BV44" s="414"/>
      <c r="BW44" s="414"/>
      <c r="BX44" s="414"/>
      <c r="BY44" s="414"/>
      <c r="BZ44" s="414"/>
      <c r="CA44" s="414"/>
      <c r="CB44" s="414"/>
    </row>
    <row r="45" spans="1:80" s="131" customFormat="1" ht="30" customHeight="1">
      <c r="A45" s="127">
        <v>38</v>
      </c>
      <c r="B45" s="129" t="s">
        <v>603</v>
      </c>
      <c r="C45" s="129" t="s">
        <v>423</v>
      </c>
      <c r="D45" s="129" t="s">
        <v>604</v>
      </c>
      <c r="E45" s="129" t="s">
        <v>605</v>
      </c>
      <c r="F45" s="129"/>
      <c r="G45" s="129" t="s">
        <v>428</v>
      </c>
      <c r="H45" s="129" t="s">
        <v>432</v>
      </c>
      <c r="I45" s="129" t="s">
        <v>344</v>
      </c>
      <c r="J45" s="129" t="s">
        <v>464</v>
      </c>
      <c r="K45" s="129" t="s">
        <v>470</v>
      </c>
      <c r="L45" s="129" t="s">
        <v>465</v>
      </c>
      <c r="M45" s="130" t="s">
        <v>606</v>
      </c>
      <c r="N45" s="148"/>
      <c r="O45" s="150" t="str">
        <f>IF(G45="For-profit",'4.2 - Legend MB'!$C$9,IF('5.1 - List of PCFCs'!F45="NGO",'4.2 - Legend MB'!$C$11,IF('5.1 - List of PCFCs'!F45="Government",'4.2 - Legend MB'!$C$12,'4.2 - Legend MB'!$C$10)))</f>
        <v>For-profit</v>
      </c>
      <c r="P45" s="129" t="str">
        <f>IF(I45="Online Tool",'4.2 - Legend MB'!$C$14,IF(I45="App",'4.2 - Legend MB'!$C$15,'4.2 - Legend MB'!$C$16))</f>
        <v>Web calculator</v>
      </c>
      <c r="Q45" s="413"/>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14"/>
      <c r="AP45" s="414"/>
      <c r="AQ45" s="414"/>
      <c r="AR45" s="414"/>
      <c r="AS45" s="414"/>
      <c r="AT45" s="414"/>
      <c r="AU45" s="414"/>
      <c r="AV45" s="414"/>
      <c r="AW45" s="414"/>
      <c r="AX45" s="414"/>
      <c r="AY45" s="414"/>
      <c r="AZ45" s="414"/>
      <c r="BA45" s="414"/>
      <c r="BB45" s="414"/>
      <c r="BC45" s="414"/>
      <c r="BD45" s="414"/>
      <c r="BE45" s="414"/>
      <c r="BF45" s="414"/>
      <c r="BG45" s="414"/>
      <c r="BH45" s="414"/>
      <c r="BI45" s="414"/>
      <c r="BJ45" s="414"/>
      <c r="BK45" s="414"/>
      <c r="BL45" s="414"/>
      <c r="BM45" s="414"/>
      <c r="BN45" s="414"/>
      <c r="BO45" s="414"/>
      <c r="BP45" s="414"/>
      <c r="BQ45" s="414"/>
      <c r="BR45" s="414"/>
      <c r="BS45" s="414"/>
      <c r="BT45" s="414"/>
      <c r="BU45" s="414"/>
      <c r="BV45" s="414"/>
      <c r="BW45" s="414"/>
      <c r="BX45" s="414"/>
      <c r="BY45" s="414"/>
      <c r="BZ45" s="414"/>
      <c r="CA45" s="414"/>
      <c r="CB45" s="414"/>
    </row>
    <row r="46" spans="1:80" s="131" customFormat="1" ht="30" customHeight="1">
      <c r="A46" s="127">
        <v>39</v>
      </c>
      <c r="B46" s="129" t="s">
        <v>872</v>
      </c>
      <c r="C46" s="129" t="s">
        <v>423</v>
      </c>
      <c r="D46" s="129" t="s">
        <v>607</v>
      </c>
      <c r="E46" s="129" t="s">
        <v>608</v>
      </c>
      <c r="F46" s="129" t="s">
        <v>697</v>
      </c>
      <c r="G46" s="129" t="s">
        <v>424</v>
      </c>
      <c r="H46" s="129" t="s">
        <v>432</v>
      </c>
      <c r="I46" s="129" t="s">
        <v>344</v>
      </c>
      <c r="J46" s="129" t="s">
        <v>464</v>
      </c>
      <c r="K46" s="129" t="s">
        <v>470</v>
      </c>
      <c r="L46" s="129" t="s">
        <v>465</v>
      </c>
      <c r="M46" s="130" t="s">
        <v>609</v>
      </c>
      <c r="N46" s="148"/>
      <c r="O46" s="150" t="str">
        <f>IF(G46="For-profit",'4.2 - Legend MB'!$C$9,IF('5.1 - List of PCFCs'!F46="NGO",'4.2 - Legend MB'!$C$11,IF('5.1 - List of PCFCs'!F46="Government",'4.2 - Legend MB'!$C$12,'4.2 - Legend MB'!$C$10)))</f>
        <v>Non-profit / NGO</v>
      </c>
      <c r="P46" s="129" t="str">
        <f>IF(I46="Online Tool",'4.2 - Legend MB'!$C$14,IF(I46="App",'4.2 - Legend MB'!$C$15,'4.2 - Legend MB'!$C$16))</f>
        <v>Web calculator</v>
      </c>
      <c r="Q46" s="413"/>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14"/>
      <c r="AP46" s="414"/>
      <c r="AQ46" s="414"/>
      <c r="AR46" s="414"/>
      <c r="AS46" s="414"/>
      <c r="AT46" s="414"/>
      <c r="AU46" s="414"/>
      <c r="AV46" s="414"/>
      <c r="AW46" s="414"/>
      <c r="AX46" s="414"/>
      <c r="AY46" s="414"/>
      <c r="AZ46" s="414"/>
      <c r="BA46" s="414"/>
      <c r="BB46" s="414"/>
      <c r="BC46" s="414"/>
      <c r="BD46" s="414"/>
      <c r="BE46" s="414"/>
      <c r="BF46" s="414"/>
      <c r="BG46" s="414"/>
      <c r="BH46" s="414"/>
      <c r="BI46" s="414"/>
      <c r="BJ46" s="414"/>
      <c r="BK46" s="414"/>
      <c r="BL46" s="414"/>
      <c r="BM46" s="414"/>
      <c r="BN46" s="414"/>
      <c r="BO46" s="414"/>
      <c r="BP46" s="414"/>
      <c r="BQ46" s="414"/>
      <c r="BR46" s="414"/>
      <c r="BS46" s="414"/>
      <c r="BT46" s="414"/>
      <c r="BU46" s="414"/>
      <c r="BV46" s="414"/>
      <c r="BW46" s="414"/>
      <c r="BX46" s="414"/>
      <c r="BY46" s="414"/>
      <c r="BZ46" s="414"/>
      <c r="CA46" s="414"/>
      <c r="CB46" s="414"/>
    </row>
    <row r="47" spans="1:80" s="131" customFormat="1" ht="30" customHeight="1">
      <c r="A47" s="127">
        <v>40</v>
      </c>
      <c r="B47" s="129" t="s">
        <v>873</v>
      </c>
      <c r="C47" s="129" t="s">
        <v>423</v>
      </c>
      <c r="D47" s="129" t="s">
        <v>607</v>
      </c>
      <c r="E47" s="129" t="s">
        <v>608</v>
      </c>
      <c r="F47" s="129" t="s">
        <v>697</v>
      </c>
      <c r="G47" s="129" t="s">
        <v>424</v>
      </c>
      <c r="H47" s="129" t="s">
        <v>432</v>
      </c>
      <c r="I47" s="129" t="s">
        <v>344</v>
      </c>
      <c r="J47" s="129" t="s">
        <v>464</v>
      </c>
      <c r="K47" s="129" t="s">
        <v>470</v>
      </c>
      <c r="L47" s="129" t="s">
        <v>465</v>
      </c>
      <c r="M47" s="130" t="s">
        <v>609</v>
      </c>
      <c r="N47" s="148"/>
      <c r="O47" s="150" t="str">
        <f>IF(G47="For-profit",'4.2 - Legend MB'!$C$9,IF('5.1 - List of PCFCs'!F47="NGO",'4.2 - Legend MB'!$C$11,IF('5.1 - List of PCFCs'!F47="Government",'4.2 - Legend MB'!$C$12,'4.2 - Legend MB'!$C$10)))</f>
        <v>Non-profit / NGO</v>
      </c>
      <c r="P47" s="129" t="str">
        <f>IF(I47="Online Tool",'4.2 - Legend MB'!$C$14,IF(I47="App",'4.2 - Legend MB'!$C$15,'4.2 - Legend MB'!$C$16))</f>
        <v>Web calculator</v>
      </c>
      <c r="Q47" s="413"/>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14"/>
      <c r="AP47" s="414"/>
      <c r="AQ47" s="414"/>
      <c r="AR47" s="414"/>
      <c r="AS47" s="414"/>
      <c r="AT47" s="414"/>
      <c r="AU47" s="414"/>
      <c r="AV47" s="414"/>
      <c r="AW47" s="414"/>
      <c r="AX47" s="414"/>
      <c r="AY47" s="414"/>
      <c r="AZ47" s="414"/>
      <c r="BA47" s="414"/>
      <c r="BB47" s="414"/>
      <c r="BC47" s="414"/>
      <c r="BD47" s="414"/>
      <c r="BE47" s="414"/>
      <c r="BF47" s="414"/>
      <c r="BG47" s="414"/>
      <c r="BH47" s="414"/>
      <c r="BI47" s="414"/>
      <c r="BJ47" s="414"/>
      <c r="BK47" s="414"/>
      <c r="BL47" s="414"/>
      <c r="BM47" s="414"/>
      <c r="BN47" s="414"/>
      <c r="BO47" s="414"/>
      <c r="BP47" s="414"/>
      <c r="BQ47" s="414"/>
      <c r="BR47" s="414"/>
      <c r="BS47" s="414"/>
      <c r="BT47" s="414"/>
      <c r="BU47" s="414"/>
      <c r="BV47" s="414"/>
      <c r="BW47" s="414"/>
      <c r="BX47" s="414"/>
      <c r="BY47" s="414"/>
      <c r="BZ47" s="414"/>
      <c r="CA47" s="414"/>
      <c r="CB47" s="414"/>
    </row>
    <row r="48" spans="1:80" s="131" customFormat="1" ht="30" customHeight="1">
      <c r="A48" s="127">
        <v>41</v>
      </c>
      <c r="B48" s="129" t="s">
        <v>610</v>
      </c>
      <c r="C48" s="129" t="s">
        <v>423</v>
      </c>
      <c r="D48" s="129" t="s">
        <v>611</v>
      </c>
      <c r="E48" s="129" t="s">
        <v>570</v>
      </c>
      <c r="F48" s="129"/>
      <c r="G48" s="129" t="s">
        <v>428</v>
      </c>
      <c r="H48" s="129" t="s">
        <v>432</v>
      </c>
      <c r="I48" s="129" t="s">
        <v>344</v>
      </c>
      <c r="J48" s="129" t="s">
        <v>464</v>
      </c>
      <c r="K48" s="129" t="s">
        <v>465</v>
      </c>
      <c r="L48" s="129" t="s">
        <v>470</v>
      </c>
      <c r="M48" s="130" t="s">
        <v>612</v>
      </c>
      <c r="N48" s="148"/>
      <c r="O48" s="150" t="str">
        <f>IF(G48="For-profit",'4.2 - Legend MB'!$C$9,IF('5.1 - List of PCFCs'!F48="NGO",'4.2 - Legend MB'!$C$11,IF('5.1 - List of PCFCs'!F48="Government",'4.2 - Legend MB'!$C$12,'4.2 - Legend MB'!$C$10)))</f>
        <v>For-profit</v>
      </c>
      <c r="P48" s="129" t="str">
        <f>IF(I48="Online Tool",'4.2 - Legend MB'!$C$14,IF(I48="App",'4.2 - Legend MB'!$C$15,'4.2 - Legend MB'!$C$16))</f>
        <v>Web calculator</v>
      </c>
      <c r="Q48" s="413"/>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4"/>
      <c r="AQ48" s="414"/>
      <c r="AR48" s="414"/>
      <c r="AS48" s="414"/>
      <c r="AT48" s="414"/>
      <c r="AU48" s="414"/>
      <c r="AV48" s="414"/>
      <c r="AW48" s="414"/>
      <c r="AX48" s="414"/>
      <c r="AY48" s="414"/>
      <c r="AZ48" s="414"/>
      <c r="BA48" s="414"/>
      <c r="BB48" s="414"/>
      <c r="BC48" s="414"/>
      <c r="BD48" s="414"/>
      <c r="BE48" s="414"/>
      <c r="BF48" s="414"/>
      <c r="BG48" s="414"/>
      <c r="BH48" s="414"/>
      <c r="BI48" s="414"/>
      <c r="BJ48" s="414"/>
      <c r="BK48" s="414"/>
      <c r="BL48" s="414"/>
      <c r="BM48" s="414"/>
      <c r="BN48" s="414"/>
      <c r="BO48" s="414"/>
      <c r="BP48" s="414"/>
      <c r="BQ48" s="414"/>
      <c r="BR48" s="414"/>
      <c r="BS48" s="414"/>
      <c r="BT48" s="414"/>
      <c r="BU48" s="414"/>
      <c r="BV48" s="414"/>
      <c r="BW48" s="414"/>
      <c r="BX48" s="414"/>
      <c r="BY48" s="414"/>
      <c r="BZ48" s="414"/>
      <c r="CA48" s="414"/>
      <c r="CB48" s="414"/>
    </row>
    <row r="49" spans="1:80" s="131" customFormat="1" ht="30" customHeight="1">
      <c r="A49" s="127">
        <v>42</v>
      </c>
      <c r="B49" s="129" t="s">
        <v>613</v>
      </c>
      <c r="C49" s="129" t="s">
        <v>423</v>
      </c>
      <c r="D49" s="129" t="s">
        <v>613</v>
      </c>
      <c r="E49" s="129" t="s">
        <v>614</v>
      </c>
      <c r="F49" s="129" t="s">
        <v>697</v>
      </c>
      <c r="G49" s="129" t="s">
        <v>424</v>
      </c>
      <c r="H49" s="129" t="s">
        <v>429</v>
      </c>
      <c r="I49" s="129" t="s">
        <v>344</v>
      </c>
      <c r="J49" s="129" t="s">
        <v>615</v>
      </c>
      <c r="K49" s="129" t="s">
        <v>470</v>
      </c>
      <c r="L49" s="129" t="s">
        <v>470</v>
      </c>
      <c r="M49" s="130" t="s">
        <v>616</v>
      </c>
      <c r="N49" s="148"/>
      <c r="O49" s="150" t="str">
        <f>IF(G49="For-profit",'4.2 - Legend MB'!$C$9,IF('5.1 - List of PCFCs'!F49="NGO",'4.2 - Legend MB'!$C$11,IF('5.1 - List of PCFCs'!F49="Government",'4.2 - Legend MB'!$C$12,'4.2 - Legend MB'!$C$10)))</f>
        <v>Non-profit / NGO</v>
      </c>
      <c r="P49" s="129" t="str">
        <f>IF(I49="Online Tool",'4.2 - Legend MB'!$C$14,IF(I49="App",'4.2 - Legend MB'!$C$15,'4.2 - Legend MB'!$C$16))</f>
        <v>Web calculator</v>
      </c>
      <c r="Q49" s="413"/>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4"/>
      <c r="AQ49" s="414"/>
      <c r="AR49" s="414"/>
      <c r="AS49" s="414"/>
      <c r="AT49" s="414"/>
      <c r="AU49" s="414"/>
      <c r="AV49" s="414"/>
      <c r="AW49" s="414"/>
      <c r="AX49" s="414"/>
      <c r="AY49" s="414"/>
      <c r="AZ49" s="414"/>
      <c r="BA49" s="414"/>
      <c r="BB49" s="414"/>
      <c r="BC49" s="414"/>
      <c r="BD49" s="414"/>
      <c r="BE49" s="414"/>
      <c r="BF49" s="414"/>
      <c r="BG49" s="414"/>
      <c r="BH49" s="414"/>
      <c r="BI49" s="414"/>
      <c r="BJ49" s="414"/>
      <c r="BK49" s="414"/>
      <c r="BL49" s="414"/>
      <c r="BM49" s="414"/>
      <c r="BN49" s="414"/>
      <c r="BO49" s="414"/>
      <c r="BP49" s="414"/>
      <c r="BQ49" s="414"/>
      <c r="BR49" s="414"/>
      <c r="BS49" s="414"/>
      <c r="BT49" s="414"/>
      <c r="BU49" s="414"/>
      <c r="BV49" s="414"/>
      <c r="BW49" s="414"/>
      <c r="BX49" s="414"/>
      <c r="BY49" s="414"/>
      <c r="BZ49" s="414"/>
      <c r="CA49" s="414"/>
      <c r="CB49" s="414"/>
    </row>
    <row r="50" spans="1:80" s="131" customFormat="1" ht="30" customHeight="1">
      <c r="A50" s="127">
        <v>43</v>
      </c>
      <c r="B50" s="129" t="s">
        <v>617</v>
      </c>
      <c r="C50" s="129" t="s">
        <v>423</v>
      </c>
      <c r="D50" s="129" t="s">
        <v>618</v>
      </c>
      <c r="E50" s="129" t="s">
        <v>619</v>
      </c>
      <c r="F50" s="129"/>
      <c r="G50" s="129" t="s">
        <v>428</v>
      </c>
      <c r="H50" s="129" t="s">
        <v>429</v>
      </c>
      <c r="I50" s="129" t="s">
        <v>344</v>
      </c>
      <c r="J50" s="129" t="s">
        <v>464</v>
      </c>
      <c r="K50" s="129" t="s">
        <v>470</v>
      </c>
      <c r="L50" s="129" t="s">
        <v>470</v>
      </c>
      <c r="M50" s="130" t="s">
        <v>620</v>
      </c>
      <c r="N50" s="148"/>
      <c r="O50" s="150" t="str">
        <f>IF(G50="For-profit",'4.2 - Legend MB'!$C$9,IF('5.1 - List of PCFCs'!F50="NGO",'4.2 - Legend MB'!$C$11,IF('5.1 - List of PCFCs'!F50="Government",'4.2 - Legend MB'!$C$12,'4.2 - Legend MB'!$C$10)))</f>
        <v>For-profit</v>
      </c>
      <c r="P50" s="129" t="str">
        <f>IF(I50="Online Tool",'4.2 - Legend MB'!$C$14,IF(I50="App",'4.2 - Legend MB'!$C$15,'4.2 - Legend MB'!$C$16))</f>
        <v>Web calculator</v>
      </c>
      <c r="Q50" s="413"/>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14"/>
      <c r="AP50" s="414"/>
      <c r="AQ50" s="414"/>
      <c r="AR50" s="414"/>
      <c r="AS50" s="414"/>
      <c r="AT50" s="414"/>
      <c r="AU50" s="414"/>
      <c r="AV50" s="414"/>
      <c r="AW50" s="414"/>
      <c r="AX50" s="414"/>
      <c r="AY50" s="414"/>
      <c r="AZ50" s="414"/>
      <c r="BA50" s="414"/>
      <c r="BB50" s="414"/>
      <c r="BC50" s="414"/>
      <c r="BD50" s="414"/>
      <c r="BE50" s="414"/>
      <c r="BF50" s="414"/>
      <c r="BG50" s="414"/>
      <c r="BH50" s="414"/>
      <c r="BI50" s="414"/>
      <c r="BJ50" s="414"/>
      <c r="BK50" s="414"/>
      <c r="BL50" s="414"/>
      <c r="BM50" s="414"/>
      <c r="BN50" s="414"/>
      <c r="BO50" s="414"/>
      <c r="BP50" s="414"/>
      <c r="BQ50" s="414"/>
      <c r="BR50" s="414"/>
      <c r="BS50" s="414"/>
      <c r="BT50" s="414"/>
      <c r="BU50" s="414"/>
      <c r="BV50" s="414"/>
      <c r="BW50" s="414"/>
      <c r="BX50" s="414"/>
      <c r="BY50" s="414"/>
      <c r="BZ50" s="414"/>
      <c r="CA50" s="414"/>
      <c r="CB50" s="414"/>
    </row>
    <row r="51" spans="1:80" s="131" customFormat="1" ht="30" customHeight="1">
      <c r="A51" s="127">
        <v>44</v>
      </c>
      <c r="B51" s="129" t="s">
        <v>621</v>
      </c>
      <c r="C51" s="129" t="s">
        <v>423</v>
      </c>
      <c r="D51" s="129" t="s">
        <v>621</v>
      </c>
      <c r="E51" s="129" t="s">
        <v>622</v>
      </c>
      <c r="F51" s="129" t="s">
        <v>697</v>
      </c>
      <c r="G51" s="129" t="s">
        <v>424</v>
      </c>
      <c r="H51" s="129" t="s">
        <v>429</v>
      </c>
      <c r="I51" s="129" t="s">
        <v>344</v>
      </c>
      <c r="J51" s="129" t="s">
        <v>464</v>
      </c>
      <c r="K51" s="129" t="s">
        <v>470</v>
      </c>
      <c r="L51" s="129" t="s">
        <v>470</v>
      </c>
      <c r="M51" s="130" t="s">
        <v>623</v>
      </c>
      <c r="N51" s="148"/>
      <c r="O51" s="150" t="str">
        <f>IF(G51="For-profit",'4.2 - Legend MB'!$C$9,IF('5.1 - List of PCFCs'!F51="NGO",'4.2 - Legend MB'!$C$11,IF('5.1 - List of PCFCs'!F51="Government",'4.2 - Legend MB'!$C$12,'4.2 - Legend MB'!$C$10)))</f>
        <v>Non-profit / NGO</v>
      </c>
      <c r="P51" s="129" t="str">
        <f>IF(I51="Online Tool",'4.2 - Legend MB'!$C$14,IF(I51="App",'4.2 - Legend MB'!$C$15,'4.2 - Legend MB'!$C$16))</f>
        <v>Web calculator</v>
      </c>
      <c r="Q51" s="413"/>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14"/>
      <c r="AP51" s="414"/>
      <c r="AQ51" s="414"/>
      <c r="AR51" s="414"/>
      <c r="AS51" s="414"/>
      <c r="AT51" s="414"/>
      <c r="AU51" s="414"/>
      <c r="AV51" s="414"/>
      <c r="AW51" s="414"/>
      <c r="AX51" s="414"/>
      <c r="AY51" s="414"/>
      <c r="AZ51" s="414"/>
      <c r="BA51" s="414"/>
      <c r="BB51" s="414"/>
      <c r="BC51" s="414"/>
      <c r="BD51" s="414"/>
      <c r="BE51" s="414"/>
      <c r="BF51" s="414"/>
      <c r="BG51" s="414"/>
      <c r="BH51" s="414"/>
      <c r="BI51" s="414"/>
      <c r="BJ51" s="414"/>
      <c r="BK51" s="414"/>
      <c r="BL51" s="414"/>
      <c r="BM51" s="414"/>
      <c r="BN51" s="414"/>
      <c r="BO51" s="414"/>
      <c r="BP51" s="414"/>
      <c r="BQ51" s="414"/>
      <c r="BR51" s="414"/>
      <c r="BS51" s="414"/>
      <c r="BT51" s="414"/>
      <c r="BU51" s="414"/>
      <c r="BV51" s="414"/>
      <c r="BW51" s="414"/>
      <c r="BX51" s="414"/>
      <c r="BY51" s="414"/>
      <c r="BZ51" s="414"/>
      <c r="CA51" s="414"/>
      <c r="CB51" s="414"/>
    </row>
    <row r="52" spans="1:80" s="131" customFormat="1" ht="30" customHeight="1">
      <c r="A52" s="127">
        <v>45</v>
      </c>
      <c r="B52" s="129" t="s">
        <v>861</v>
      </c>
      <c r="C52" s="129" t="s">
        <v>423</v>
      </c>
      <c r="D52" s="129" t="s">
        <v>625</v>
      </c>
      <c r="E52" s="129" t="s">
        <v>487</v>
      </c>
      <c r="F52" s="129" t="s">
        <v>487</v>
      </c>
      <c r="G52" s="129" t="s">
        <v>424</v>
      </c>
      <c r="H52" s="129" t="s">
        <v>429</v>
      </c>
      <c r="I52" s="129" t="s">
        <v>344</v>
      </c>
      <c r="J52" s="129" t="s">
        <v>626</v>
      </c>
      <c r="K52" s="129" t="s">
        <v>470</v>
      </c>
      <c r="L52" s="129" t="s">
        <v>465</v>
      </c>
      <c r="M52" s="130" t="s">
        <v>627</v>
      </c>
      <c r="N52" s="148"/>
      <c r="O52" s="150" t="str">
        <f>IF(G52="For-profit",'4.2 - Legend MB'!$C$9,IF('5.1 - List of PCFCs'!F52="NGO",'4.2 - Legend MB'!$C$11,IF('5.1 - List of PCFCs'!F52="Government",'4.2 - Legend MB'!$C$12,'4.2 - Legend MB'!$C$10)))</f>
        <v>Non-profit / Government</v>
      </c>
      <c r="P52" s="129" t="str">
        <f>IF(I52="Online Tool",'4.2 - Legend MB'!$C$14,IF(I52="App",'4.2 - Legend MB'!$C$15,'4.2 - Legend MB'!$C$16))</f>
        <v>Web calculator</v>
      </c>
      <c r="Q52" s="413"/>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14"/>
      <c r="AP52" s="414"/>
      <c r="AQ52" s="414"/>
      <c r="AR52" s="414"/>
      <c r="AS52" s="414"/>
      <c r="AT52" s="414"/>
      <c r="AU52" s="414"/>
      <c r="AV52" s="414"/>
      <c r="AW52" s="414"/>
      <c r="AX52" s="414"/>
      <c r="AY52" s="414"/>
      <c r="AZ52" s="414"/>
      <c r="BA52" s="414"/>
      <c r="BB52" s="414"/>
      <c r="BC52" s="414"/>
      <c r="BD52" s="414"/>
      <c r="BE52" s="414"/>
      <c r="BF52" s="414"/>
      <c r="BG52" s="414"/>
      <c r="BH52" s="414"/>
      <c r="BI52" s="414"/>
      <c r="BJ52" s="414"/>
      <c r="BK52" s="414"/>
      <c r="BL52" s="414"/>
      <c r="BM52" s="414"/>
      <c r="BN52" s="414"/>
      <c r="BO52" s="414"/>
      <c r="BP52" s="414"/>
      <c r="BQ52" s="414"/>
      <c r="BR52" s="414"/>
      <c r="BS52" s="414"/>
      <c r="BT52" s="414"/>
      <c r="BU52" s="414"/>
      <c r="BV52" s="414"/>
      <c r="BW52" s="414"/>
      <c r="BX52" s="414"/>
      <c r="BY52" s="414"/>
      <c r="BZ52" s="414"/>
      <c r="CA52" s="414"/>
      <c r="CB52" s="414"/>
    </row>
    <row r="53" spans="1:80" s="131" customFormat="1" ht="30" customHeight="1">
      <c r="A53" s="127">
        <v>46</v>
      </c>
      <c r="B53" s="129" t="s">
        <v>629</v>
      </c>
      <c r="C53" s="129" t="s">
        <v>423</v>
      </c>
      <c r="D53" s="129" t="s">
        <v>629</v>
      </c>
      <c r="E53" s="129" t="s">
        <v>630</v>
      </c>
      <c r="F53" s="129"/>
      <c r="G53" s="129" t="s">
        <v>428</v>
      </c>
      <c r="H53" s="129" t="s">
        <v>429</v>
      </c>
      <c r="I53" s="129" t="s">
        <v>344</v>
      </c>
      <c r="J53" s="129" t="s">
        <v>464</v>
      </c>
      <c r="K53" s="129" t="s">
        <v>465</v>
      </c>
      <c r="L53" s="129" t="s">
        <v>470</v>
      </c>
      <c r="M53" s="130" t="s">
        <v>631</v>
      </c>
      <c r="N53" s="148"/>
      <c r="O53" s="150" t="str">
        <f>IF(G53="For-profit",'4.2 - Legend MB'!$C$9,IF('5.1 - List of PCFCs'!F53="NGO",'4.2 - Legend MB'!$C$11,IF('5.1 - List of PCFCs'!F53="Government",'4.2 - Legend MB'!$C$12,'4.2 - Legend MB'!$C$10)))</f>
        <v>For-profit</v>
      </c>
      <c r="P53" s="129" t="str">
        <f>IF(I53="Online Tool",'4.2 - Legend MB'!$C$14,IF(I53="App",'4.2 - Legend MB'!$C$15,'4.2 - Legend MB'!$C$16))</f>
        <v>Web calculator</v>
      </c>
      <c r="Q53" s="413"/>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14"/>
      <c r="AP53" s="414"/>
      <c r="AQ53" s="414"/>
      <c r="AR53" s="414"/>
      <c r="AS53" s="414"/>
      <c r="AT53" s="414"/>
      <c r="AU53" s="414"/>
      <c r="AV53" s="414"/>
      <c r="AW53" s="414"/>
      <c r="AX53" s="414"/>
      <c r="AY53" s="414"/>
      <c r="AZ53" s="414"/>
      <c r="BA53" s="414"/>
      <c r="BB53" s="414"/>
      <c r="BC53" s="414"/>
      <c r="BD53" s="414"/>
      <c r="BE53" s="414"/>
      <c r="BF53" s="414"/>
      <c r="BG53" s="414"/>
      <c r="BH53" s="414"/>
      <c r="BI53" s="414"/>
      <c r="BJ53" s="414"/>
      <c r="BK53" s="414"/>
      <c r="BL53" s="414"/>
      <c r="BM53" s="414"/>
      <c r="BN53" s="414"/>
      <c r="BO53" s="414"/>
      <c r="BP53" s="414"/>
      <c r="BQ53" s="414"/>
      <c r="BR53" s="414"/>
      <c r="BS53" s="414"/>
      <c r="BT53" s="414"/>
      <c r="BU53" s="414"/>
      <c r="BV53" s="414"/>
      <c r="BW53" s="414"/>
      <c r="BX53" s="414"/>
      <c r="BY53" s="414"/>
      <c r="BZ53" s="414"/>
      <c r="CA53" s="414"/>
      <c r="CB53" s="414"/>
    </row>
    <row r="54" spans="1:80" s="131" customFormat="1" ht="30" customHeight="1">
      <c r="A54" s="127">
        <v>47</v>
      </c>
      <c r="B54" s="129" t="s">
        <v>862</v>
      </c>
      <c r="C54" s="129" t="s">
        <v>423</v>
      </c>
      <c r="D54" s="129" t="s">
        <v>638</v>
      </c>
      <c r="E54" s="129" t="s">
        <v>0</v>
      </c>
      <c r="F54" s="129" t="s">
        <v>487</v>
      </c>
      <c r="G54" s="129" t="s">
        <v>424</v>
      </c>
      <c r="H54" s="129" t="s">
        <v>435</v>
      </c>
      <c r="I54" s="129" t="s">
        <v>344</v>
      </c>
      <c r="J54" s="129" t="s">
        <v>639</v>
      </c>
      <c r="K54" s="129" t="s">
        <v>465</v>
      </c>
      <c r="L54" s="129" t="s">
        <v>470</v>
      </c>
      <c r="M54" s="130" t="s">
        <v>640</v>
      </c>
      <c r="N54" s="148"/>
      <c r="O54" s="150" t="str">
        <f>IF(G54="For-profit",'4.2 - Legend MB'!$C$9,IF('5.1 - List of PCFCs'!F54="NGO",'4.2 - Legend MB'!$C$11,IF('5.1 - List of PCFCs'!F54="Government",'4.2 - Legend MB'!$C$12,'4.2 - Legend MB'!$C$10)))</f>
        <v>Non-profit / Government</v>
      </c>
      <c r="P54" s="129" t="str">
        <f>IF(I54="Online Tool",'4.2 - Legend MB'!$C$14,IF(I54="App",'4.2 - Legend MB'!$C$15,'4.2 - Legend MB'!$C$16))</f>
        <v>Web calculator</v>
      </c>
      <c r="Q54" s="413"/>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14"/>
      <c r="AP54" s="414"/>
      <c r="AQ54" s="414"/>
      <c r="AR54" s="414"/>
      <c r="AS54" s="414"/>
      <c r="AT54" s="414"/>
      <c r="AU54" s="414"/>
      <c r="AV54" s="414"/>
      <c r="AW54" s="414"/>
      <c r="AX54" s="414"/>
      <c r="AY54" s="414"/>
      <c r="AZ54" s="414"/>
      <c r="BA54" s="414"/>
      <c r="BB54" s="414"/>
      <c r="BC54" s="414"/>
      <c r="BD54" s="414"/>
      <c r="BE54" s="414"/>
      <c r="BF54" s="414"/>
      <c r="BG54" s="414"/>
      <c r="BH54" s="414"/>
      <c r="BI54" s="414"/>
      <c r="BJ54" s="414"/>
      <c r="BK54" s="414"/>
      <c r="BL54" s="414"/>
      <c r="BM54" s="414"/>
      <c r="BN54" s="414"/>
      <c r="BO54" s="414"/>
      <c r="BP54" s="414"/>
      <c r="BQ54" s="414"/>
      <c r="BR54" s="414"/>
      <c r="BS54" s="414"/>
      <c r="BT54" s="414"/>
      <c r="BU54" s="414"/>
      <c r="BV54" s="414"/>
      <c r="BW54" s="414"/>
      <c r="BX54" s="414"/>
      <c r="BY54" s="414"/>
      <c r="BZ54" s="414"/>
      <c r="CA54" s="414"/>
      <c r="CB54" s="414"/>
    </row>
    <row r="55" spans="1:80" s="131" customFormat="1" ht="30" customHeight="1">
      <c r="A55" s="127">
        <v>48</v>
      </c>
      <c r="B55" s="129" t="s">
        <v>863</v>
      </c>
      <c r="C55" s="129" t="s">
        <v>423</v>
      </c>
      <c r="D55" s="129" t="s">
        <v>642</v>
      </c>
      <c r="E55" s="129" t="s">
        <v>643</v>
      </c>
      <c r="F55" s="129" t="s">
        <v>698</v>
      </c>
      <c r="G55" s="129" t="s">
        <v>424</v>
      </c>
      <c r="H55" s="129" t="s">
        <v>429</v>
      </c>
      <c r="I55" s="129" t="s">
        <v>344</v>
      </c>
      <c r="J55" s="129" t="s">
        <v>615</v>
      </c>
      <c r="K55" s="129" t="s">
        <v>465</v>
      </c>
      <c r="L55" s="129" t="s">
        <v>465</v>
      </c>
      <c r="M55" s="130" t="s">
        <v>644</v>
      </c>
      <c r="N55" s="148"/>
      <c r="O55" s="150" t="str">
        <f>IF(G55="For-profit",'4.2 - Legend MB'!$C$9,IF('5.1 - List of PCFCs'!F55="NGO",'4.2 - Legend MB'!$C$11,IF('5.1 - List of PCFCs'!F55="Government",'4.2 - Legend MB'!$C$12,'4.2 - Legend MB'!$C$10)))</f>
        <v>Non-profit / Institute</v>
      </c>
      <c r="P55" s="129" t="str">
        <f>IF(I55="Online Tool",'4.2 - Legend MB'!$C$14,IF(I55="App",'4.2 - Legend MB'!$C$15,'4.2 - Legend MB'!$C$16))</f>
        <v>Web calculator</v>
      </c>
      <c r="Q55" s="413"/>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14"/>
      <c r="AP55" s="414"/>
      <c r="AQ55" s="414"/>
      <c r="AR55" s="414"/>
      <c r="AS55" s="414"/>
      <c r="AT55" s="414"/>
      <c r="AU55" s="414"/>
      <c r="AV55" s="414"/>
      <c r="AW55" s="414"/>
      <c r="AX55" s="414"/>
      <c r="AY55" s="414"/>
      <c r="AZ55" s="414"/>
      <c r="BA55" s="414"/>
      <c r="BB55" s="414"/>
      <c r="BC55" s="414"/>
      <c r="BD55" s="414"/>
      <c r="BE55" s="414"/>
      <c r="BF55" s="414"/>
      <c r="BG55" s="414"/>
      <c r="BH55" s="414"/>
      <c r="BI55" s="414"/>
      <c r="BJ55" s="414"/>
      <c r="BK55" s="414"/>
      <c r="BL55" s="414"/>
      <c r="BM55" s="414"/>
      <c r="BN55" s="414"/>
      <c r="BO55" s="414"/>
      <c r="BP55" s="414"/>
      <c r="BQ55" s="414"/>
      <c r="BR55" s="414"/>
      <c r="BS55" s="414"/>
      <c r="BT55" s="414"/>
      <c r="BU55" s="414"/>
      <c r="BV55" s="414"/>
      <c r="BW55" s="414"/>
      <c r="BX55" s="414"/>
      <c r="BY55" s="414"/>
      <c r="BZ55" s="414"/>
      <c r="CA55" s="414"/>
      <c r="CB55" s="414"/>
    </row>
    <row r="56" spans="1:80" s="131" customFormat="1" ht="30" customHeight="1">
      <c r="A56" s="127">
        <v>49</v>
      </c>
      <c r="B56" s="129" t="s">
        <v>864</v>
      </c>
      <c r="C56" s="129" t="s">
        <v>423</v>
      </c>
      <c r="D56" s="129" t="s">
        <v>645</v>
      </c>
      <c r="E56" s="129" t="s">
        <v>646</v>
      </c>
      <c r="F56" s="129" t="s">
        <v>697</v>
      </c>
      <c r="G56" s="129" t="s">
        <v>424</v>
      </c>
      <c r="H56" s="129" t="s">
        <v>429</v>
      </c>
      <c r="I56" s="129" t="s">
        <v>344</v>
      </c>
      <c r="J56" s="129" t="s">
        <v>647</v>
      </c>
      <c r="K56" s="129" t="s">
        <v>465</v>
      </c>
      <c r="L56" s="129" t="s">
        <v>470</v>
      </c>
      <c r="M56" s="130" t="s">
        <v>648</v>
      </c>
      <c r="N56" s="148"/>
      <c r="O56" s="150" t="str">
        <f>IF(G56="For-profit",'4.2 - Legend MB'!$C$9,IF('5.1 - List of PCFCs'!F56="NGO",'4.2 - Legend MB'!$C$11,IF('5.1 - List of PCFCs'!F56="Government",'4.2 - Legend MB'!$C$12,'4.2 - Legend MB'!$C$10)))</f>
        <v>Non-profit / NGO</v>
      </c>
      <c r="P56" s="129" t="str">
        <f>IF(I56="Online Tool",'4.2 - Legend MB'!$C$14,IF(I56="App",'4.2 - Legend MB'!$C$15,'4.2 - Legend MB'!$C$16))</f>
        <v>Web calculator</v>
      </c>
      <c r="Q56" s="413"/>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14"/>
      <c r="AP56" s="414"/>
      <c r="AQ56" s="414"/>
      <c r="AR56" s="414"/>
      <c r="AS56" s="414"/>
      <c r="AT56" s="414"/>
      <c r="AU56" s="414"/>
      <c r="AV56" s="414"/>
      <c r="AW56" s="414"/>
      <c r="AX56" s="414"/>
      <c r="AY56" s="414"/>
      <c r="AZ56" s="414"/>
      <c r="BA56" s="414"/>
      <c r="BB56" s="414"/>
      <c r="BC56" s="414"/>
      <c r="BD56" s="414"/>
      <c r="BE56" s="414"/>
      <c r="BF56" s="414"/>
      <c r="BG56" s="414"/>
      <c r="BH56" s="414"/>
      <c r="BI56" s="414"/>
      <c r="BJ56" s="414"/>
      <c r="BK56" s="414"/>
      <c r="BL56" s="414"/>
      <c r="BM56" s="414"/>
      <c r="BN56" s="414"/>
      <c r="BO56" s="414"/>
      <c r="BP56" s="414"/>
      <c r="BQ56" s="414"/>
      <c r="BR56" s="414"/>
      <c r="BS56" s="414"/>
      <c r="BT56" s="414"/>
      <c r="BU56" s="414"/>
      <c r="BV56" s="414"/>
      <c r="BW56" s="414"/>
      <c r="BX56" s="414"/>
      <c r="BY56" s="414"/>
      <c r="BZ56" s="414"/>
      <c r="CA56" s="414"/>
      <c r="CB56" s="414"/>
    </row>
    <row r="57" spans="1:80" s="268" customFormat="1" ht="30" customHeight="1">
      <c r="A57" s="263"/>
      <c r="B57" s="264" t="s">
        <v>785</v>
      </c>
      <c r="C57" s="264"/>
      <c r="D57" s="264"/>
      <c r="E57" s="264"/>
      <c r="F57" s="264"/>
      <c r="G57" s="264"/>
      <c r="H57" s="264"/>
      <c r="I57" s="264"/>
      <c r="J57" s="264"/>
      <c r="K57" s="264"/>
      <c r="L57" s="264"/>
      <c r="M57" s="265"/>
      <c r="N57" s="266"/>
      <c r="O57" s="267"/>
      <c r="P57" s="264"/>
      <c r="Q57" s="415"/>
      <c r="R57" s="416"/>
      <c r="S57" s="416"/>
      <c r="T57" s="416"/>
      <c r="U57" s="416"/>
      <c r="V57" s="416"/>
      <c r="W57" s="416"/>
      <c r="X57" s="416"/>
      <c r="Y57" s="416"/>
      <c r="Z57" s="416"/>
      <c r="AA57" s="416"/>
      <c r="AB57" s="416"/>
      <c r="AC57" s="416"/>
      <c r="AD57" s="416"/>
      <c r="AE57" s="416"/>
      <c r="AF57" s="416"/>
      <c r="AG57" s="416"/>
      <c r="AH57" s="416"/>
      <c r="AI57" s="416"/>
      <c r="AJ57" s="416"/>
      <c r="AK57" s="416"/>
      <c r="AL57" s="416"/>
      <c r="AM57" s="416"/>
      <c r="AN57" s="416"/>
      <c r="AO57" s="416"/>
      <c r="AP57" s="416"/>
      <c r="AQ57" s="416"/>
      <c r="AR57" s="416"/>
      <c r="AS57" s="416"/>
      <c r="AT57" s="416"/>
      <c r="AU57" s="416"/>
      <c r="AV57" s="416"/>
      <c r="AW57" s="416"/>
      <c r="AX57" s="416"/>
      <c r="AY57" s="416"/>
      <c r="AZ57" s="416"/>
      <c r="BA57" s="416"/>
      <c r="BB57" s="416"/>
      <c r="BC57" s="416"/>
      <c r="BD57" s="416"/>
      <c r="BE57" s="416"/>
      <c r="BF57" s="416"/>
      <c r="BG57" s="416"/>
      <c r="BH57" s="416"/>
      <c r="BI57" s="416"/>
      <c r="BJ57" s="416"/>
      <c r="BK57" s="416"/>
      <c r="BL57" s="416"/>
      <c r="BM57" s="416"/>
      <c r="BN57" s="416"/>
      <c r="BO57" s="416"/>
      <c r="BP57" s="416"/>
      <c r="BQ57" s="416"/>
      <c r="BR57" s="416"/>
      <c r="BS57" s="416"/>
      <c r="BT57" s="416"/>
      <c r="BU57" s="416"/>
      <c r="BV57" s="416"/>
      <c r="BW57" s="416"/>
      <c r="BX57" s="416"/>
      <c r="BY57" s="416"/>
      <c r="BZ57" s="416"/>
      <c r="CA57" s="416"/>
      <c r="CB57" s="416"/>
    </row>
    <row r="58" spans="1:80" s="131" customFormat="1" ht="30" customHeight="1">
      <c r="A58" s="127"/>
      <c r="B58" s="129" t="s">
        <v>477</v>
      </c>
      <c r="C58" s="129" t="s">
        <v>423</v>
      </c>
      <c r="D58" s="129" t="s">
        <v>478</v>
      </c>
      <c r="E58" s="129" t="s">
        <v>479</v>
      </c>
      <c r="F58" s="129" t="s">
        <v>487</v>
      </c>
      <c r="G58" s="129" t="s">
        <v>424</v>
      </c>
      <c r="H58" s="129" t="s">
        <v>433</v>
      </c>
      <c r="I58" s="129" t="s">
        <v>344</v>
      </c>
      <c r="J58" s="129" t="s">
        <v>464</v>
      </c>
      <c r="K58" s="129" t="s">
        <v>470</v>
      </c>
      <c r="L58" s="129" t="s">
        <v>465</v>
      </c>
      <c r="M58" s="130" t="s">
        <v>480</v>
      </c>
      <c r="N58" s="148"/>
      <c r="O58" s="150" t="str">
        <f>IF(G58="For-profit",'4.2 - Legend MB'!$C$9,IF('5.1 - List of PCFCs'!F58="NGO",'4.2 - Legend MB'!$C$11,IF('5.1 - List of PCFCs'!F58="Government",'4.2 - Legend MB'!$C$12,'4.2 - Legend MB'!$C$10)))</f>
        <v>Non-profit / Government</v>
      </c>
      <c r="P58" s="129" t="str">
        <f>IF(I58="Online Tool",'4.2 - Legend MB'!$C$14,IF(I58="App",'4.2 - Legend MB'!$C$15,'4.2 - Legend MB'!$C$16))</f>
        <v>Web calculator</v>
      </c>
      <c r="Q58" s="413"/>
      <c r="R58" s="414"/>
      <c r="S58" s="414"/>
      <c r="T58" s="414"/>
      <c r="U58" s="414"/>
      <c r="V58" s="414"/>
      <c r="W58" s="414"/>
      <c r="X58" s="414"/>
      <c r="Y58" s="414"/>
      <c r="Z58" s="414"/>
      <c r="AA58" s="414"/>
      <c r="AB58" s="414"/>
      <c r="AC58" s="414"/>
      <c r="AD58" s="414"/>
      <c r="AE58" s="414"/>
      <c r="AF58" s="414"/>
      <c r="AG58" s="414"/>
      <c r="AH58" s="414"/>
      <c r="AI58" s="414"/>
      <c r="AJ58" s="414"/>
      <c r="AK58" s="414"/>
      <c r="AL58" s="414"/>
      <c r="AM58" s="414"/>
      <c r="AN58" s="414"/>
      <c r="AO58" s="414"/>
      <c r="AP58" s="414"/>
      <c r="AQ58" s="414"/>
      <c r="AR58" s="414"/>
      <c r="AS58" s="414"/>
      <c r="AT58" s="414"/>
      <c r="AU58" s="414"/>
      <c r="AV58" s="414"/>
      <c r="AW58" s="414"/>
      <c r="AX58" s="414"/>
      <c r="AY58" s="414"/>
      <c r="AZ58" s="414"/>
      <c r="BA58" s="414"/>
      <c r="BB58" s="414"/>
      <c r="BC58" s="414"/>
      <c r="BD58" s="414"/>
      <c r="BE58" s="414"/>
      <c r="BF58" s="414"/>
      <c r="BG58" s="414"/>
      <c r="BH58" s="414"/>
      <c r="BI58" s="414"/>
      <c r="BJ58" s="414"/>
      <c r="BK58" s="414"/>
      <c r="BL58" s="414"/>
      <c r="BM58" s="414"/>
      <c r="BN58" s="414"/>
      <c r="BO58" s="414"/>
      <c r="BP58" s="414"/>
      <c r="BQ58" s="414"/>
      <c r="BR58" s="414"/>
      <c r="BS58" s="414"/>
      <c r="BT58" s="414"/>
      <c r="BU58" s="414"/>
      <c r="BV58" s="414"/>
      <c r="BW58" s="414"/>
      <c r="BX58" s="414"/>
      <c r="BY58" s="414"/>
      <c r="BZ58" s="414"/>
      <c r="CA58" s="414"/>
      <c r="CB58" s="414"/>
    </row>
    <row r="59" spans="1:80" s="131" customFormat="1" ht="30" customHeight="1">
      <c r="A59" s="127"/>
      <c r="B59" s="129" t="s">
        <v>515</v>
      </c>
      <c r="C59" s="129" t="s">
        <v>423</v>
      </c>
      <c r="D59" s="129" t="s">
        <v>516</v>
      </c>
      <c r="E59" s="129" t="s">
        <v>517</v>
      </c>
      <c r="F59" s="129"/>
      <c r="G59" s="129" t="s">
        <v>428</v>
      </c>
      <c r="H59" s="129" t="s">
        <v>425</v>
      </c>
      <c r="I59" s="129" t="s">
        <v>344</v>
      </c>
      <c r="J59" s="129" t="s">
        <v>503</v>
      </c>
      <c r="K59" s="129" t="s">
        <v>470</v>
      </c>
      <c r="L59" s="129" t="s">
        <v>465</v>
      </c>
      <c r="M59" s="130" t="s">
        <v>518</v>
      </c>
      <c r="N59" s="148"/>
      <c r="O59" s="150" t="str">
        <f>IF(G59="For-profit",'4.2 - Legend MB'!$C$9,IF('5.1 - List of PCFCs'!F59="NGO",'4.2 - Legend MB'!$C$11,IF('5.1 - List of PCFCs'!F59="Government",'4.2 - Legend MB'!$C$12,'4.2 - Legend MB'!$C$10)))</f>
        <v>For-profit</v>
      </c>
      <c r="P59" s="129" t="str">
        <f>IF(I59="Online Tool",'4.2 - Legend MB'!$C$14,IF(I59="App",'4.2 - Legend MB'!$C$15,'4.2 - Legend MB'!$C$16))</f>
        <v>Web calculator</v>
      </c>
      <c r="Q59" s="413"/>
      <c r="R59" s="414"/>
      <c r="S59" s="414"/>
      <c r="T59" s="414"/>
      <c r="U59" s="414"/>
      <c r="V59" s="414"/>
      <c r="W59" s="414"/>
      <c r="X59" s="414"/>
      <c r="Y59" s="414"/>
      <c r="Z59" s="414"/>
      <c r="AA59" s="414"/>
      <c r="AB59" s="414"/>
      <c r="AC59" s="414"/>
      <c r="AD59" s="414"/>
      <c r="AE59" s="414"/>
      <c r="AF59" s="414"/>
      <c r="AG59" s="414"/>
      <c r="AH59" s="414"/>
      <c r="AI59" s="414"/>
      <c r="AJ59" s="414"/>
      <c r="AK59" s="414"/>
      <c r="AL59" s="414"/>
      <c r="AM59" s="414"/>
      <c r="AN59" s="414"/>
      <c r="AO59" s="414"/>
      <c r="AP59" s="414"/>
      <c r="AQ59" s="414"/>
      <c r="AR59" s="414"/>
      <c r="AS59" s="414"/>
      <c r="AT59" s="414"/>
      <c r="AU59" s="414"/>
      <c r="AV59" s="414"/>
      <c r="AW59" s="414"/>
      <c r="AX59" s="414"/>
      <c r="AY59" s="414"/>
      <c r="AZ59" s="414"/>
      <c r="BA59" s="414"/>
      <c r="BB59" s="414"/>
      <c r="BC59" s="414"/>
      <c r="BD59" s="414"/>
      <c r="BE59" s="414"/>
      <c r="BF59" s="414"/>
      <c r="BG59" s="414"/>
      <c r="BH59" s="414"/>
      <c r="BI59" s="414"/>
      <c r="BJ59" s="414"/>
      <c r="BK59" s="414"/>
      <c r="BL59" s="414"/>
      <c r="BM59" s="414"/>
      <c r="BN59" s="414"/>
      <c r="BO59" s="414"/>
      <c r="BP59" s="414"/>
      <c r="BQ59" s="414"/>
      <c r="BR59" s="414"/>
      <c r="BS59" s="414"/>
      <c r="BT59" s="414"/>
      <c r="BU59" s="414"/>
      <c r="BV59" s="414"/>
      <c r="BW59" s="414"/>
      <c r="BX59" s="414"/>
      <c r="BY59" s="414"/>
      <c r="BZ59" s="414"/>
      <c r="CA59" s="414"/>
      <c r="CB59" s="414"/>
    </row>
    <row r="60" spans="1:80" s="131" customFormat="1" ht="30" customHeight="1">
      <c r="A60" s="127"/>
      <c r="B60" s="129" t="s">
        <v>423</v>
      </c>
      <c r="C60" s="129" t="s">
        <v>423</v>
      </c>
      <c r="D60" s="129" t="s">
        <v>560</v>
      </c>
      <c r="E60" s="129" t="s">
        <v>484</v>
      </c>
      <c r="F60" s="129"/>
      <c r="G60" s="129" t="s">
        <v>428</v>
      </c>
      <c r="H60" s="129" t="s">
        <v>435</v>
      </c>
      <c r="I60" s="129" t="s">
        <v>344</v>
      </c>
      <c r="J60" s="129" t="s">
        <v>464</v>
      </c>
      <c r="K60" s="129" t="s">
        <v>470</v>
      </c>
      <c r="L60" s="129" t="s">
        <v>470</v>
      </c>
      <c r="M60" s="130" t="s">
        <v>561</v>
      </c>
      <c r="N60" s="148"/>
      <c r="O60" s="150" t="str">
        <f>IF(G60="For-profit",'4.2 - Legend MB'!$C$9,IF('5.1 - List of PCFCs'!F60="NGO",'4.2 - Legend MB'!$C$11,IF('5.1 - List of PCFCs'!F60="Government",'4.2 - Legend MB'!$C$12,'4.2 - Legend MB'!$C$10)))</f>
        <v>For-profit</v>
      </c>
      <c r="P60" s="129" t="str">
        <f>IF(I60="Online Tool",'4.2 - Legend MB'!$C$14,IF(I60="App",'4.2 - Legend MB'!$C$15,'4.2 - Legend MB'!$C$16))</f>
        <v>Web calculator</v>
      </c>
      <c r="Q60" s="413"/>
      <c r="R60" s="414"/>
      <c r="S60" s="414"/>
      <c r="T60" s="414"/>
      <c r="U60" s="414"/>
      <c r="V60" s="414"/>
      <c r="W60" s="414"/>
      <c r="X60" s="414"/>
      <c r="Y60" s="414"/>
      <c r="Z60" s="414"/>
      <c r="AA60" s="414"/>
      <c r="AB60" s="414"/>
      <c r="AC60" s="414"/>
      <c r="AD60" s="414"/>
      <c r="AE60" s="414"/>
      <c r="AF60" s="414"/>
      <c r="AG60" s="414"/>
      <c r="AH60" s="414"/>
      <c r="AI60" s="414"/>
      <c r="AJ60" s="414"/>
      <c r="AK60" s="414"/>
      <c r="AL60" s="414"/>
      <c r="AM60" s="414"/>
      <c r="AN60" s="414"/>
      <c r="AO60" s="414"/>
      <c r="AP60" s="414"/>
      <c r="AQ60" s="414"/>
      <c r="AR60" s="414"/>
      <c r="AS60" s="414"/>
      <c r="AT60" s="414"/>
      <c r="AU60" s="414"/>
      <c r="AV60" s="414"/>
      <c r="AW60" s="414"/>
      <c r="AX60" s="414"/>
      <c r="AY60" s="414"/>
      <c r="AZ60" s="414"/>
      <c r="BA60" s="414"/>
      <c r="BB60" s="414"/>
      <c r="BC60" s="414"/>
      <c r="BD60" s="414"/>
      <c r="BE60" s="414"/>
      <c r="BF60" s="414"/>
      <c r="BG60" s="414"/>
      <c r="BH60" s="414"/>
      <c r="BI60" s="414"/>
      <c r="BJ60" s="414"/>
      <c r="BK60" s="414"/>
      <c r="BL60" s="414"/>
      <c r="BM60" s="414"/>
      <c r="BN60" s="414"/>
      <c r="BO60" s="414"/>
      <c r="BP60" s="414"/>
      <c r="BQ60" s="414"/>
      <c r="BR60" s="414"/>
      <c r="BS60" s="414"/>
      <c r="BT60" s="414"/>
      <c r="BU60" s="414"/>
      <c r="BV60" s="414"/>
      <c r="BW60" s="414"/>
      <c r="BX60" s="414"/>
      <c r="BY60" s="414"/>
      <c r="BZ60" s="414"/>
      <c r="CA60" s="414"/>
      <c r="CB60" s="414"/>
    </row>
    <row r="61" spans="1:80" s="131" customFormat="1" ht="30" customHeight="1">
      <c r="A61" s="127"/>
      <c r="B61" s="129" t="s">
        <v>564</v>
      </c>
      <c r="C61" s="129" t="s">
        <v>423</v>
      </c>
      <c r="D61" s="129" t="s">
        <v>565</v>
      </c>
      <c r="E61" s="129" t="s">
        <v>566</v>
      </c>
      <c r="F61" s="129"/>
      <c r="G61" s="129" t="s">
        <v>428</v>
      </c>
      <c r="H61" s="129" t="s">
        <v>436</v>
      </c>
      <c r="I61" s="129" t="s">
        <v>345</v>
      </c>
      <c r="J61" s="129" t="s">
        <v>567</v>
      </c>
      <c r="K61" s="129" t="s">
        <v>470</v>
      </c>
      <c r="L61" s="129" t="s">
        <v>470</v>
      </c>
      <c r="M61" s="130" t="s">
        <v>568</v>
      </c>
      <c r="N61" s="148"/>
      <c r="O61" s="150" t="str">
        <f>IF(G61="For-profit",'4.2 - Legend MB'!$C$9,IF('5.1 - List of PCFCs'!F61="NGO",'4.2 - Legend MB'!$C$11,IF('5.1 - List of PCFCs'!F61="Government",'4.2 - Legend MB'!$C$12,'4.2 - Legend MB'!$C$10)))</f>
        <v>For-profit</v>
      </c>
      <c r="P61" s="129" t="str">
        <f>IF(I61="Online Tool",'4.2 - Legend MB'!$C$14,IF(I61="App",'4.2 - Legend MB'!$C$15,'4.2 - Legend MB'!$C$16))</f>
        <v>App calculator</v>
      </c>
      <c r="Q61" s="413"/>
      <c r="R61" s="414"/>
      <c r="S61" s="414"/>
      <c r="T61" s="414"/>
      <c r="U61" s="414"/>
      <c r="V61" s="414"/>
      <c r="W61" s="414"/>
      <c r="X61" s="414"/>
      <c r="Y61" s="414"/>
      <c r="Z61" s="414"/>
      <c r="AA61" s="414"/>
      <c r="AB61" s="414"/>
      <c r="AC61" s="414"/>
      <c r="AD61" s="414"/>
      <c r="AE61" s="414"/>
      <c r="AF61" s="414"/>
      <c r="AG61" s="414"/>
      <c r="AH61" s="414"/>
      <c r="AI61" s="414"/>
      <c r="AJ61" s="414"/>
      <c r="AK61" s="414"/>
      <c r="AL61" s="414"/>
      <c r="AM61" s="414"/>
      <c r="AN61" s="414"/>
      <c r="AO61" s="414"/>
      <c r="AP61" s="414"/>
      <c r="AQ61" s="414"/>
      <c r="AR61" s="414"/>
      <c r="AS61" s="414"/>
      <c r="AT61" s="414"/>
      <c r="AU61" s="414"/>
      <c r="AV61" s="414"/>
      <c r="AW61" s="414"/>
      <c r="AX61" s="414"/>
      <c r="AY61" s="414"/>
      <c r="AZ61" s="414"/>
      <c r="BA61" s="414"/>
      <c r="BB61" s="414"/>
      <c r="BC61" s="414"/>
      <c r="BD61" s="414"/>
      <c r="BE61" s="414"/>
      <c r="BF61" s="414"/>
      <c r="BG61" s="414"/>
      <c r="BH61" s="414"/>
      <c r="BI61" s="414"/>
      <c r="BJ61" s="414"/>
      <c r="BK61" s="414"/>
      <c r="BL61" s="414"/>
      <c r="BM61" s="414"/>
      <c r="BN61" s="414"/>
      <c r="BO61" s="414"/>
      <c r="BP61" s="414"/>
      <c r="BQ61" s="414"/>
      <c r="BR61" s="414"/>
      <c r="BS61" s="414"/>
      <c r="BT61" s="414"/>
      <c r="BU61" s="414"/>
      <c r="BV61" s="414"/>
      <c r="BW61" s="414"/>
      <c r="BX61" s="414"/>
      <c r="BY61" s="414"/>
      <c r="BZ61" s="414"/>
      <c r="CA61" s="414"/>
      <c r="CB61" s="414"/>
    </row>
    <row r="62" spans="1:80" s="131" customFormat="1" ht="30" customHeight="1">
      <c r="A62" s="127"/>
      <c r="B62" s="129" t="s">
        <v>632</v>
      </c>
      <c r="C62" s="129" t="s">
        <v>423</v>
      </c>
      <c r="D62" s="129" t="s">
        <v>633</v>
      </c>
      <c r="E62" s="129" t="s">
        <v>634</v>
      </c>
      <c r="F62" s="129"/>
      <c r="G62" s="129" t="s">
        <v>428</v>
      </c>
      <c r="H62" s="129" t="s">
        <v>429</v>
      </c>
      <c r="I62" s="129" t="s">
        <v>345</v>
      </c>
      <c r="J62" s="129" t="s">
        <v>464</v>
      </c>
      <c r="K62" s="129" t="s">
        <v>470</v>
      </c>
      <c r="L62" s="129" t="s">
        <v>470</v>
      </c>
      <c r="M62" s="130" t="s">
        <v>635</v>
      </c>
      <c r="N62" s="148"/>
      <c r="O62" s="150" t="str">
        <f>IF(G62="For-profit",'4.2 - Legend MB'!$C$9,IF('5.1 - List of PCFCs'!F62="NGO",'4.2 - Legend MB'!$C$11,IF('5.1 - List of PCFCs'!F62="Government",'4.2 - Legend MB'!$C$12,'4.2 - Legend MB'!$C$10)))</f>
        <v>For-profit</v>
      </c>
      <c r="P62" s="129" t="str">
        <f>IF(I62="Online Tool",'4.2 - Legend MB'!$C$14,IF(I62="App",'4.2 - Legend MB'!$C$15,'4.2 - Legend MB'!$C$16))</f>
        <v>App calculator</v>
      </c>
      <c r="Q62" s="413"/>
      <c r="R62" s="414"/>
      <c r="S62" s="414"/>
      <c r="T62" s="414"/>
      <c r="U62" s="414"/>
      <c r="V62" s="414"/>
      <c r="W62" s="414"/>
      <c r="X62" s="414"/>
      <c r="Y62" s="414"/>
      <c r="Z62" s="414"/>
      <c r="AA62" s="414"/>
      <c r="AB62" s="414"/>
      <c r="AC62" s="414"/>
      <c r="AD62" s="414"/>
      <c r="AE62" s="414"/>
      <c r="AF62" s="414"/>
      <c r="AG62" s="414"/>
      <c r="AH62" s="414"/>
      <c r="AI62" s="414"/>
      <c r="AJ62" s="414"/>
      <c r="AK62" s="414"/>
      <c r="AL62" s="414"/>
      <c r="AM62" s="414"/>
      <c r="AN62" s="414"/>
      <c r="AO62" s="414"/>
      <c r="AP62" s="414"/>
      <c r="AQ62" s="414"/>
      <c r="AR62" s="414"/>
      <c r="AS62" s="414"/>
      <c r="AT62" s="414"/>
      <c r="AU62" s="414"/>
      <c r="AV62" s="414"/>
      <c r="AW62" s="414"/>
      <c r="AX62" s="414"/>
      <c r="AY62" s="414"/>
      <c r="AZ62" s="414"/>
      <c r="BA62" s="414"/>
      <c r="BB62" s="414"/>
      <c r="BC62" s="414"/>
      <c r="BD62" s="414"/>
      <c r="BE62" s="414"/>
      <c r="BF62" s="414"/>
      <c r="BG62" s="414"/>
      <c r="BH62" s="414"/>
      <c r="BI62" s="414"/>
      <c r="BJ62" s="414"/>
      <c r="BK62" s="414"/>
      <c r="BL62" s="414"/>
      <c r="BM62" s="414"/>
      <c r="BN62" s="414"/>
      <c r="BO62" s="414"/>
      <c r="BP62" s="414"/>
      <c r="BQ62" s="414"/>
      <c r="BR62" s="414"/>
      <c r="BS62" s="414"/>
      <c r="BT62" s="414"/>
      <c r="BU62" s="414"/>
      <c r="BV62" s="414"/>
      <c r="BW62" s="414"/>
      <c r="BX62" s="414"/>
      <c r="BY62" s="414"/>
      <c r="BZ62" s="414"/>
      <c r="CA62" s="414"/>
      <c r="CB62" s="414"/>
    </row>
    <row r="63" spans="1:80" s="131" customFormat="1" ht="30" customHeight="1">
      <c r="A63" s="127"/>
      <c r="B63" s="129" t="s">
        <v>880</v>
      </c>
      <c r="C63" s="129" t="s">
        <v>423</v>
      </c>
      <c r="D63" s="129" t="s">
        <v>881</v>
      </c>
      <c r="E63" s="129" t="s">
        <v>882</v>
      </c>
      <c r="F63" s="129" t="s">
        <v>698</v>
      </c>
      <c r="G63" s="129" t="s">
        <v>424</v>
      </c>
      <c r="H63" s="129" t="s">
        <v>429</v>
      </c>
      <c r="I63" s="129" t="s">
        <v>344</v>
      </c>
      <c r="J63" s="129" t="s">
        <v>464</v>
      </c>
      <c r="K63" s="129"/>
      <c r="L63" s="129"/>
      <c r="M63" s="178" t="s">
        <v>879</v>
      </c>
      <c r="N63" s="148"/>
      <c r="O63" s="150" t="s">
        <v>700</v>
      </c>
      <c r="P63" s="129"/>
      <c r="Q63" s="413"/>
      <c r="R63" s="414"/>
      <c r="S63" s="414"/>
      <c r="T63" s="414"/>
      <c r="U63" s="414"/>
      <c r="V63" s="414"/>
      <c r="W63" s="414"/>
      <c r="X63" s="414"/>
      <c r="Y63" s="414"/>
      <c r="Z63" s="414"/>
      <c r="AA63" s="414"/>
      <c r="AB63" s="414"/>
      <c r="AC63" s="414"/>
      <c r="AD63" s="414"/>
      <c r="AE63" s="414"/>
      <c r="AF63" s="414"/>
      <c r="AG63" s="414"/>
      <c r="AH63" s="414"/>
      <c r="AI63" s="414"/>
      <c r="AJ63" s="414"/>
      <c r="AK63" s="414"/>
      <c r="AL63" s="414"/>
      <c r="AM63" s="414"/>
      <c r="AN63" s="414"/>
      <c r="AO63" s="414"/>
      <c r="AP63" s="414"/>
      <c r="AQ63" s="414"/>
      <c r="AR63" s="414"/>
      <c r="AS63" s="414"/>
      <c r="AT63" s="414"/>
      <c r="AU63" s="414"/>
      <c r="AV63" s="414"/>
      <c r="AW63" s="414"/>
      <c r="AX63" s="414"/>
      <c r="AY63" s="414"/>
      <c r="AZ63" s="414"/>
      <c r="BA63" s="414"/>
      <c r="BB63" s="414"/>
      <c r="BC63" s="414"/>
      <c r="BD63" s="414"/>
      <c r="BE63" s="414"/>
      <c r="BF63" s="414"/>
      <c r="BG63" s="414"/>
      <c r="BH63" s="414"/>
      <c r="BI63" s="414"/>
      <c r="BJ63" s="414"/>
      <c r="BK63" s="414"/>
      <c r="BL63" s="414"/>
      <c r="BM63" s="414"/>
      <c r="BN63" s="414"/>
      <c r="BO63" s="414"/>
      <c r="BP63" s="414"/>
      <c r="BQ63" s="414"/>
      <c r="BR63" s="414"/>
      <c r="BS63" s="414"/>
      <c r="BT63" s="414"/>
      <c r="BU63" s="414"/>
      <c r="BV63" s="414"/>
      <c r="BW63" s="414"/>
      <c r="BX63" s="414"/>
      <c r="BY63" s="414"/>
      <c r="BZ63" s="414"/>
      <c r="CA63" s="414"/>
      <c r="CB63" s="414"/>
    </row>
    <row r="64" spans="1:80" s="137" customFormat="1" ht="30" customHeight="1">
      <c r="A64" s="134"/>
      <c r="B64" s="136"/>
      <c r="C64" s="136"/>
      <c r="D64" s="136"/>
      <c r="E64" s="136"/>
      <c r="F64" s="136"/>
      <c r="G64" s="136"/>
      <c r="H64" s="136"/>
      <c r="I64" s="136"/>
      <c r="J64" s="136"/>
      <c r="K64" s="136"/>
      <c r="L64" s="136"/>
      <c r="M64" s="136"/>
      <c r="N64" s="136"/>
      <c r="O64" s="151"/>
      <c r="P64" s="136"/>
      <c r="Q64" s="417"/>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418"/>
      <c r="BF64" s="418"/>
      <c r="BG64" s="418"/>
      <c r="BH64" s="418"/>
      <c r="BI64" s="418"/>
      <c r="BJ64" s="418"/>
      <c r="BK64" s="418"/>
      <c r="BL64" s="418"/>
      <c r="BM64" s="418"/>
      <c r="BN64" s="418"/>
      <c r="BO64" s="418"/>
      <c r="BP64" s="418"/>
      <c r="BQ64" s="418"/>
      <c r="BR64" s="418"/>
      <c r="BS64" s="418"/>
      <c r="BT64" s="418"/>
      <c r="BU64" s="418"/>
      <c r="BV64" s="418"/>
      <c r="BW64" s="418"/>
      <c r="BX64" s="418"/>
      <c r="BY64" s="418"/>
      <c r="BZ64" s="418"/>
      <c r="CA64" s="418"/>
      <c r="CB64" s="418"/>
    </row>
    <row r="67" spans="1:16" ht="15">
      <c r="A67" s="138"/>
      <c r="B67" s="140"/>
      <c r="C67" s="140"/>
      <c r="D67" s="140"/>
      <c r="E67" s="140"/>
      <c r="F67" s="140"/>
      <c r="G67" s="140"/>
      <c r="H67" s="140"/>
      <c r="I67" s="140"/>
      <c r="J67" s="140"/>
      <c r="K67" s="140"/>
      <c r="L67" s="140"/>
      <c r="N67" s="140"/>
      <c r="O67" s="152"/>
      <c r="P67" s="140"/>
    </row>
    <row r="69" spans="1:16" ht="15">
      <c r="A69" s="138"/>
      <c r="B69" s="139"/>
      <c r="C69" s="139"/>
      <c r="D69" s="139"/>
      <c r="E69" s="139"/>
      <c r="F69" s="139"/>
      <c r="G69" s="139"/>
      <c r="H69" s="139"/>
      <c r="I69" s="139"/>
      <c r="J69" s="139"/>
      <c r="K69" s="139"/>
      <c r="L69" s="139"/>
      <c r="N69" s="139"/>
      <c r="O69" s="154"/>
      <c r="P69" s="139"/>
    </row>
    <row r="70" spans="1:16" ht="15">
      <c r="N70" s="139"/>
    </row>
    <row r="71" spans="1:16" ht="15">
      <c r="N71" s="139"/>
    </row>
    <row r="72" spans="1:16" ht="15">
      <c r="N72" s="139"/>
    </row>
    <row r="73" spans="1:16" ht="15">
      <c r="N73" s="139"/>
    </row>
    <row r="74" spans="1:16" ht="15">
      <c r="N74" s="139"/>
    </row>
    <row r="82" spans="1:16" ht="15">
      <c r="A82" s="138"/>
      <c r="B82" s="140"/>
      <c r="C82" s="140"/>
      <c r="D82" s="140"/>
      <c r="E82" s="140"/>
      <c r="F82" s="140"/>
      <c r="G82" s="140"/>
      <c r="H82" s="140"/>
      <c r="I82" s="140"/>
      <c r="J82" s="140"/>
      <c r="K82" s="140"/>
      <c r="L82" s="140"/>
      <c r="N82" s="140"/>
      <c r="O82" s="152"/>
      <c r="P82" s="140"/>
    </row>
    <row r="87" spans="1:16" ht="15">
      <c r="A87" s="138"/>
      <c r="B87" s="140"/>
      <c r="C87" s="140"/>
      <c r="D87" s="140"/>
      <c r="E87" s="140"/>
      <c r="F87" s="140"/>
      <c r="G87" s="140"/>
      <c r="H87" s="140"/>
      <c r="I87" s="140"/>
      <c r="J87" s="140"/>
      <c r="K87" s="140"/>
      <c r="L87" s="140"/>
      <c r="N87" s="140"/>
      <c r="O87" s="152"/>
      <c r="P87" s="140"/>
    </row>
    <row r="89" spans="1:16" ht="15">
      <c r="A89" s="138"/>
      <c r="B89" s="140"/>
      <c r="C89" s="140"/>
      <c r="D89" s="140"/>
      <c r="E89" s="140"/>
      <c r="F89" s="140"/>
      <c r="G89" s="140"/>
      <c r="H89" s="140"/>
      <c r="I89" s="140"/>
      <c r="J89" s="140"/>
      <c r="K89" s="140"/>
      <c r="L89" s="140"/>
      <c r="N89" s="140"/>
      <c r="O89" s="152"/>
      <c r="P89" s="140"/>
    </row>
    <row r="93" spans="1:16" ht="15">
      <c r="A93" s="138"/>
      <c r="B93" s="140"/>
      <c r="C93" s="140"/>
      <c r="D93" s="140"/>
      <c r="E93" s="140"/>
      <c r="F93" s="140"/>
      <c r="G93" s="140"/>
      <c r="H93" s="140"/>
      <c r="I93" s="140"/>
      <c r="J93" s="140"/>
      <c r="K93" s="140"/>
      <c r="L93" s="140"/>
      <c r="N93" s="140"/>
      <c r="O93" s="152"/>
      <c r="P93" s="140"/>
    </row>
  </sheetData>
  <sheetProtection algorithmName="SHA-512" hashValue="Yeb6sXpHxZz8woo0YsLmr1eum2K96bKNAutdjDydVec+UKjBHA1oN6apbvYT5xiUvmituvH6Lo9ySy0yyFLlsw==" saltValue="rjHmLBOBqJWSP6hemsGZgw==" spinCount="100000" sheet="1" objects="1" scenarios="1"/>
  <conditionalFormatting sqref="C2:G2 C7:G7 E6:G6 D35:N35 C27:N32 C8:C11 G8:G11 C50:N56 C36:N45 G48:G53 C58:N62 I6:O6 C64:G1048576 O2:P2 O57:P62 O7:P7 O64:P1048576 E63:P63 C57:G62 B50:B59 C12:N20">
    <cfRule type="cellIs" dxfId="399" priority="161" operator="equal">
      <formula>"Water footprint"</formula>
    </cfRule>
    <cfRule type="cellIs" dxfId="398" priority="162" operator="equal">
      <formula>"Ecological Footprint"</formula>
    </cfRule>
    <cfRule type="cellIs" dxfId="397" priority="163" operator="equal">
      <formula>"Carbon Footprint"</formula>
    </cfRule>
  </conditionalFormatting>
  <conditionalFormatting sqref="C21:C26 G21:G26">
    <cfRule type="cellIs" dxfId="396" priority="155" operator="equal">
      <formula>"Water footprint"</formula>
    </cfRule>
    <cfRule type="cellIs" dxfId="395" priority="156" operator="equal">
      <formula>"Ecological Footprint"</formula>
    </cfRule>
    <cfRule type="cellIs" dxfId="394" priority="157" operator="equal">
      <formula>"Carbon Footprint"</formula>
    </cfRule>
  </conditionalFormatting>
  <conditionalFormatting sqref="C35 E35:G35">
    <cfRule type="cellIs" dxfId="393" priority="149" operator="equal">
      <formula>"Water footprint"</formula>
    </cfRule>
    <cfRule type="cellIs" dxfId="392" priority="150" operator="equal">
      <formula>"Ecological Footprint"</formula>
    </cfRule>
    <cfRule type="cellIs" dxfId="391" priority="151" operator="equal">
      <formula>"Carbon Footprint"</formula>
    </cfRule>
  </conditionalFormatting>
  <conditionalFormatting sqref="C62 C46 G46 C48:C49">
    <cfRule type="cellIs" dxfId="390" priority="134" operator="equal">
      <formula>"Water footprint"</formula>
    </cfRule>
    <cfRule type="cellIs" dxfId="389" priority="135" operator="equal">
      <formula>"Ecological Footprint"</formula>
    </cfRule>
    <cfRule type="cellIs" dxfId="388" priority="136" operator="equal">
      <formula>"Carbon Footprint"</formula>
    </cfRule>
  </conditionalFormatting>
  <conditionalFormatting sqref="G1:G2 G35:G46 G64:G1048576 G6:G32 G48:G62">
    <cfRule type="cellIs" dxfId="387" priority="117" operator="equal">
      <formula>"For-profit"</formula>
    </cfRule>
    <cfRule type="cellIs" dxfId="386" priority="118" operator="equal">
      <formula>"Non-profit"</formula>
    </cfRule>
  </conditionalFormatting>
  <conditionalFormatting sqref="J2:L2">
    <cfRule type="cellIs" dxfId="385" priority="111" operator="equal">
      <formula>"Water footprint"</formula>
    </cfRule>
    <cfRule type="cellIs" dxfId="384" priority="112" operator="equal">
      <formula>"Ecological Footprint"</formula>
    </cfRule>
    <cfRule type="cellIs" dxfId="383" priority="113" operator="equal">
      <formula>"Carbon Footprint"</formula>
    </cfRule>
  </conditionalFormatting>
  <conditionalFormatting sqref="K1:L2 K11:L32 K35:L46 K64:L1048576 K6:L9 K48:L62">
    <cfRule type="cellIs" dxfId="382" priority="103" operator="equal">
      <formula>"No?"</formula>
    </cfRule>
    <cfRule type="cellIs" dxfId="381" priority="104" operator="equal">
      <formula>"No"</formula>
    </cfRule>
    <cfRule type="cellIs" dxfId="380" priority="105" operator="equal">
      <formula>"Yes"</formula>
    </cfRule>
  </conditionalFormatting>
  <conditionalFormatting sqref="H2">
    <cfRule type="cellIs" dxfId="379" priority="100" operator="equal">
      <formula>"Water footprint"</formula>
    </cfRule>
    <cfRule type="cellIs" dxfId="378" priority="101" operator="equal">
      <formula>"Ecological Footprint"</formula>
    </cfRule>
    <cfRule type="cellIs" dxfId="377" priority="102" operator="equal">
      <formula>"Carbon Footprint"</formula>
    </cfRule>
  </conditionalFormatting>
  <conditionalFormatting sqref="H7">
    <cfRule type="cellIs" dxfId="376" priority="97" operator="equal">
      <formula>"Water footprint"</formula>
    </cfRule>
    <cfRule type="cellIs" dxfId="375" priority="98" operator="equal">
      <formula>"Ecological Footprint"</formula>
    </cfRule>
    <cfRule type="cellIs" dxfId="374" priority="99" operator="equal">
      <formula>"Carbon Footprint"</formula>
    </cfRule>
  </conditionalFormatting>
  <conditionalFormatting sqref="C33:G33">
    <cfRule type="cellIs" dxfId="373" priority="88" operator="equal">
      <formula>"Water footprint"</formula>
    </cfRule>
    <cfRule type="cellIs" dxfId="372" priority="89" operator="equal">
      <formula>"Ecological Footprint"</formula>
    </cfRule>
    <cfRule type="cellIs" dxfId="371" priority="90" operator="equal">
      <formula>"Carbon Footprint"</formula>
    </cfRule>
  </conditionalFormatting>
  <conditionalFormatting sqref="G33">
    <cfRule type="cellIs" dxfId="370" priority="86" operator="equal">
      <formula>"For-profit"</formula>
    </cfRule>
    <cfRule type="cellIs" dxfId="369" priority="87" operator="equal">
      <formula>"Non-profit"</formula>
    </cfRule>
  </conditionalFormatting>
  <conditionalFormatting sqref="K33:L33">
    <cfRule type="cellIs" dxfId="368" priority="83" operator="equal">
      <formula>"No?"</formula>
    </cfRule>
    <cfRule type="cellIs" dxfId="367" priority="84" operator="equal">
      <formula>"No"</formula>
    </cfRule>
    <cfRule type="cellIs" dxfId="366" priority="85" operator="equal">
      <formula>"Yes"</formula>
    </cfRule>
  </conditionalFormatting>
  <conditionalFormatting sqref="C34:G34">
    <cfRule type="cellIs" dxfId="365" priority="80" operator="equal">
      <formula>"Water footprint"</formula>
    </cfRule>
    <cfRule type="cellIs" dxfId="364" priority="81" operator="equal">
      <formula>"Ecological Footprint"</formula>
    </cfRule>
    <cfRule type="cellIs" dxfId="363" priority="82" operator="equal">
      <formula>"Carbon Footprint"</formula>
    </cfRule>
  </conditionalFormatting>
  <conditionalFormatting sqref="G34">
    <cfRule type="cellIs" dxfId="362" priority="78" operator="equal">
      <formula>"For-profit"</formula>
    </cfRule>
    <cfRule type="cellIs" dxfId="361" priority="79" operator="equal">
      <formula>"Non-profit"</formula>
    </cfRule>
  </conditionalFormatting>
  <conditionalFormatting sqref="K34:L34">
    <cfRule type="cellIs" dxfId="360" priority="75" operator="equal">
      <formula>"No?"</formula>
    </cfRule>
    <cfRule type="cellIs" dxfId="359" priority="76" operator="equal">
      <formula>"No"</formula>
    </cfRule>
    <cfRule type="cellIs" dxfId="358" priority="77" operator="equal">
      <formula>"Yes"</formula>
    </cfRule>
  </conditionalFormatting>
  <conditionalFormatting sqref="K10:L10">
    <cfRule type="cellIs" dxfId="357" priority="72" operator="equal">
      <formula>"No?"</formula>
    </cfRule>
    <cfRule type="cellIs" dxfId="356" priority="73" operator="equal">
      <formula>"No"</formula>
    </cfRule>
    <cfRule type="cellIs" dxfId="355" priority="74" operator="equal">
      <formula>"Yes"</formula>
    </cfRule>
  </conditionalFormatting>
  <conditionalFormatting sqref="C47 G47">
    <cfRule type="cellIs" dxfId="354" priority="69" operator="equal">
      <formula>"Water footprint"</formula>
    </cfRule>
    <cfRule type="cellIs" dxfId="353" priority="70" operator="equal">
      <formula>"Ecological Footprint"</formula>
    </cfRule>
    <cfRule type="cellIs" dxfId="352" priority="71" operator="equal">
      <formula>"Carbon Footprint"</formula>
    </cfRule>
  </conditionalFormatting>
  <conditionalFormatting sqref="G47">
    <cfRule type="cellIs" dxfId="351" priority="67" operator="equal">
      <formula>"For-profit"</formula>
    </cfRule>
    <cfRule type="cellIs" dxfId="350" priority="68" operator="equal">
      <formula>"Non-profit"</formula>
    </cfRule>
  </conditionalFormatting>
  <conditionalFormatting sqref="K47:L47">
    <cfRule type="cellIs" dxfId="349" priority="64" operator="equal">
      <formula>"No?"</formula>
    </cfRule>
    <cfRule type="cellIs" dxfId="348" priority="65" operator="equal">
      <formula>"No"</formula>
    </cfRule>
    <cfRule type="cellIs" dxfId="347" priority="66" operator="equal">
      <formula>"Yes"</formula>
    </cfRule>
  </conditionalFormatting>
  <conditionalFormatting sqref="B2 B27:B32 B12:B15 B7 B19:B20 B35:B41 B43:B45 B61:B62 B64:B1048576">
    <cfRule type="cellIs" dxfId="346" priority="61" operator="equal">
      <formula>"Water footprint"</formula>
    </cfRule>
    <cfRule type="cellIs" dxfId="345" priority="62" operator="equal">
      <formula>"Ecological Footprint"</formula>
    </cfRule>
    <cfRule type="cellIs" dxfId="344" priority="63" operator="equal">
      <formula>"Carbon Footprint"</formula>
    </cfRule>
  </conditionalFormatting>
  <conditionalFormatting sqref="B33">
    <cfRule type="cellIs" dxfId="343" priority="58" operator="equal">
      <formula>"Water footprint"</formula>
    </cfRule>
    <cfRule type="cellIs" dxfId="342" priority="59" operator="equal">
      <formula>"Ecological Footprint"</formula>
    </cfRule>
    <cfRule type="cellIs" dxfId="341" priority="60" operator="equal">
      <formula>"Carbon Footprint"</formula>
    </cfRule>
  </conditionalFormatting>
  <conditionalFormatting sqref="B34">
    <cfRule type="cellIs" dxfId="340" priority="55" operator="equal">
      <formula>"Water footprint"</formula>
    </cfRule>
    <cfRule type="cellIs" dxfId="339" priority="56" operator="equal">
      <formula>"Ecological Footprint"</formula>
    </cfRule>
    <cfRule type="cellIs" dxfId="338" priority="57" operator="equal">
      <formula>"Carbon Footprint"</formula>
    </cfRule>
  </conditionalFormatting>
  <conditionalFormatting sqref="C6:D6">
    <cfRule type="cellIs" dxfId="337" priority="52" operator="equal">
      <formula>"Water footprint"</formula>
    </cfRule>
    <cfRule type="cellIs" dxfId="336" priority="53" operator="equal">
      <formula>"Ecological Footprint"</formula>
    </cfRule>
    <cfRule type="cellIs" dxfId="335" priority="54" operator="equal">
      <formula>"Carbon Footprint"</formula>
    </cfRule>
  </conditionalFormatting>
  <conditionalFormatting sqref="B6">
    <cfRule type="cellIs" dxfId="334" priority="49" operator="equal">
      <formula>"Water footprint"</formula>
    </cfRule>
    <cfRule type="cellIs" dxfId="333" priority="50" operator="equal">
      <formula>"Ecological Footprint"</formula>
    </cfRule>
    <cfRule type="cellIs" dxfId="332" priority="51" operator="equal">
      <formula>"Carbon Footprint"</formula>
    </cfRule>
  </conditionalFormatting>
  <conditionalFormatting sqref="H6">
    <cfRule type="cellIs" dxfId="331" priority="46" operator="equal">
      <formula>"Water footprint"</formula>
    </cfRule>
    <cfRule type="cellIs" dxfId="330" priority="47" operator="equal">
      <formula>"Ecological Footprint"</formula>
    </cfRule>
    <cfRule type="cellIs" dxfId="329" priority="48" operator="equal">
      <formula>"Carbon Footprint"</formula>
    </cfRule>
  </conditionalFormatting>
  <conditionalFormatting sqref="B16:B18">
    <cfRule type="cellIs" dxfId="328" priority="43" operator="equal">
      <formula>"Water footprint"</formula>
    </cfRule>
    <cfRule type="cellIs" dxfId="327" priority="44" operator="equal">
      <formula>"Ecological Footprint"</formula>
    </cfRule>
    <cfRule type="cellIs" dxfId="326" priority="45" operator="equal">
      <formula>"Carbon Footprint"</formula>
    </cfRule>
  </conditionalFormatting>
  <conditionalFormatting sqref="B46:B47">
    <cfRule type="cellIs" dxfId="325" priority="40" operator="equal">
      <formula>"Water footprint"</formula>
    </cfRule>
    <cfRule type="cellIs" dxfId="324" priority="41" operator="equal">
      <formula>"Ecological Footprint"</formula>
    </cfRule>
    <cfRule type="cellIs" dxfId="323" priority="42" operator="equal">
      <formula>"Carbon Footprint"</formula>
    </cfRule>
  </conditionalFormatting>
  <conditionalFormatting sqref="C63">
    <cfRule type="cellIs" dxfId="322" priority="37" operator="equal">
      <formula>"Water footprint"</formula>
    </cfRule>
    <cfRule type="cellIs" dxfId="321" priority="38" operator="equal">
      <formula>"Ecological Footprint"</formula>
    </cfRule>
    <cfRule type="cellIs" dxfId="320" priority="39" operator="equal">
      <formula>"Carbon Footprint"</formula>
    </cfRule>
  </conditionalFormatting>
  <conditionalFormatting sqref="C63">
    <cfRule type="cellIs" dxfId="319" priority="34" operator="equal">
      <formula>"Water footprint"</formula>
    </cfRule>
    <cfRule type="cellIs" dxfId="318" priority="35" operator="equal">
      <formula>"Ecological Footprint"</formula>
    </cfRule>
    <cfRule type="cellIs" dxfId="317" priority="36" operator="equal">
      <formula>"Carbon Footprint"</formula>
    </cfRule>
  </conditionalFormatting>
  <conditionalFormatting sqref="G63">
    <cfRule type="cellIs" dxfId="316" priority="32" operator="equal">
      <formula>"For-profit"</formula>
    </cfRule>
    <cfRule type="cellIs" dxfId="315" priority="33" operator="equal">
      <formula>"Non-profit"</formula>
    </cfRule>
  </conditionalFormatting>
  <conditionalFormatting sqref="K63:L63">
    <cfRule type="cellIs" dxfId="314" priority="29" operator="equal">
      <formula>"No?"</formula>
    </cfRule>
    <cfRule type="cellIs" dxfId="313" priority="30" operator="equal">
      <formula>"No"</formula>
    </cfRule>
    <cfRule type="cellIs" dxfId="312" priority="31" operator="equal">
      <formula>"Yes"</formula>
    </cfRule>
  </conditionalFormatting>
  <conditionalFormatting sqref="B63">
    <cfRule type="cellIs" dxfId="311" priority="20" operator="equal">
      <formula>"Water footprint"</formula>
    </cfRule>
    <cfRule type="cellIs" dxfId="310" priority="21" operator="equal">
      <formula>"Ecological Footprint"</formula>
    </cfRule>
    <cfRule type="cellIs" dxfId="309" priority="22" operator="equal">
      <formula>"Carbon Footprint"</formula>
    </cfRule>
  </conditionalFormatting>
  <conditionalFormatting sqref="D63">
    <cfRule type="cellIs" dxfId="308" priority="17" operator="equal">
      <formula>"Water footprint"</formula>
    </cfRule>
    <cfRule type="cellIs" dxfId="307" priority="18" operator="equal">
      <formula>"Ecological Footprint"</formula>
    </cfRule>
    <cfRule type="cellIs" dxfId="306" priority="19" operator="equal">
      <formula>"Carbon Footprint"</formula>
    </cfRule>
  </conditionalFormatting>
  <conditionalFormatting sqref="C4:D5 G4:G5 C3">
    <cfRule type="cellIs" dxfId="305" priority="14" operator="equal">
      <formula>"Water footprint"</formula>
    </cfRule>
    <cfRule type="cellIs" dxfId="304" priority="15" operator="equal">
      <formula>"Ecological Footprint"</formula>
    </cfRule>
    <cfRule type="cellIs" dxfId="303" priority="16" operator="equal">
      <formula>"Carbon Footprint"</formula>
    </cfRule>
  </conditionalFormatting>
  <conditionalFormatting sqref="G4:G5">
    <cfRule type="cellIs" dxfId="302" priority="12" operator="equal">
      <formula>"For-profit"</formula>
    </cfRule>
    <cfRule type="cellIs" dxfId="301" priority="13" operator="equal">
      <formula>"Non-profit"</formula>
    </cfRule>
  </conditionalFormatting>
  <conditionalFormatting sqref="J4:L5">
    <cfRule type="cellIs" dxfId="300" priority="9" operator="equal">
      <formula>"Water footprint"</formula>
    </cfRule>
    <cfRule type="cellIs" dxfId="299" priority="10" operator="equal">
      <formula>"Ecological Footprint"</formula>
    </cfRule>
    <cfRule type="cellIs" dxfId="298" priority="11" operator="equal">
      <formula>"Carbon Footprint"</formula>
    </cfRule>
  </conditionalFormatting>
  <conditionalFormatting sqref="E4:F5">
    <cfRule type="cellIs" dxfId="297" priority="6" operator="equal">
      <formula>"Water footprint"</formula>
    </cfRule>
    <cfRule type="cellIs" dxfId="296" priority="7" operator="equal">
      <formula>"Ecological Footprint"</formula>
    </cfRule>
    <cfRule type="cellIs" dxfId="295" priority="8" operator="equal">
      <formula>"Carbon Footprint"</formula>
    </cfRule>
  </conditionalFormatting>
  <conditionalFormatting sqref="E4:F5">
    <cfRule type="cellIs" dxfId="294" priority="4" operator="equal">
      <formula>"For-profit"</formula>
    </cfRule>
    <cfRule type="cellIs" dxfId="293" priority="5" operator="equal">
      <formula>"Non-profit"</formula>
    </cfRule>
  </conditionalFormatting>
  <conditionalFormatting sqref="K4:L5">
    <cfRule type="cellIs" dxfId="292" priority="1" operator="equal">
      <formula>"No?"</formula>
    </cfRule>
    <cfRule type="cellIs" dxfId="291" priority="2" operator="equal">
      <formula>"No"</formula>
    </cfRule>
    <cfRule type="cellIs" dxfId="290" priority="3" operator="equal">
      <formula>"Yes"</formula>
    </cfRule>
  </conditionalFormatting>
  <hyperlinks>
    <hyperlink ref="M59" r:id="rId1" xr:uid="{0A0ABA1A-889B-4C94-9D94-AD275B9004BB}"/>
    <hyperlink ref="M60" r:id="rId2" xr:uid="{7B6E352E-CEEF-4829-9B78-FA78CE4ACC5B}"/>
    <hyperlink ref="M62" r:id="rId3" xr:uid="{2D705FEF-E014-4B73-9E09-C1798D6480D8}"/>
    <hyperlink ref="M61" r:id="rId4" xr:uid="{C46423E6-E710-49B9-B134-5E3169870A28}"/>
    <hyperlink ref="M58" r:id="rId5" xr:uid="{61F433B0-D590-4632-98A0-7B95B2553883}"/>
    <hyperlink ref="M47" r:id="rId6" xr:uid="{14B00E1D-24F7-45CB-8D3D-607E70D514C9}"/>
    <hyperlink ref="M10" r:id="rId7" xr:uid="{DC86A948-308B-4153-A5A6-F40603F579B6}"/>
    <hyperlink ref="M34" r:id="rId8" xr:uid="{9AA0F6FE-E675-48EC-8D81-5B52D380A4F6}"/>
    <hyperlink ref="M33" r:id="rId9" xr:uid="{1FA9F9B8-08B3-4175-B4F0-AB4A78337FF3}"/>
    <hyperlink ref="M24" r:id="rId10" xr:uid="{133D88A6-86B3-4DC7-9445-CCEDAD9F189C}"/>
    <hyperlink ref="M31" r:id="rId11" xr:uid="{6AF4F275-E28A-48B2-9073-E9A7C335F5F2}"/>
    <hyperlink ref="M30" r:id="rId12" xr:uid="{BF04A195-5737-420D-9DCA-B2F170B49B4B}"/>
    <hyperlink ref="M29" r:id="rId13" xr:uid="{0CC3DCA3-DBAC-4404-A080-18EC1A69F0DB}"/>
    <hyperlink ref="M28" r:id="rId14" xr:uid="{17F0DFF4-CA7C-4695-8EC3-ED0EF7D64B14}"/>
    <hyperlink ref="M27" r:id="rId15" xr:uid="{132A477C-3FD6-41B1-BD1E-F4DFE939356F}"/>
    <hyperlink ref="M26" r:id="rId16" xr:uid="{05E1521A-0794-40EF-BDB8-7B8E491D60C5}"/>
    <hyperlink ref="M21" r:id="rId17" xr:uid="{76151B23-37C5-49EF-9BE9-B062F2E0AFFA}"/>
    <hyperlink ref="M20" r:id="rId18" xr:uid="{8CA3F9B1-27D0-4C25-92AE-D785D0EF3CFC}"/>
    <hyperlink ref="M13" r:id="rId19" xr:uid="{EB1EBE2F-E241-4833-AF38-440AB7436D83}"/>
    <hyperlink ref="M52" r:id="rId20" xr:uid="{514F42A2-A4DC-4895-A55C-9C5080A44DBB}"/>
    <hyperlink ref="M49" r:id="rId21" xr:uid="{805684ED-5E8B-4EDC-A759-370E4D32B14D}"/>
    <hyperlink ref="M48" r:id="rId22" xr:uid="{D57DDC28-B1C6-4D53-9805-21E30878E0DB}"/>
    <hyperlink ref="M46" r:id="rId23" xr:uid="{B2CEF5A1-3213-40BB-9A02-C2E0FA0FFECA}"/>
    <hyperlink ref="M41" r:id="rId24" location="/" xr:uid="{06B6914E-2D68-4C0D-AF2F-35132D642D35}"/>
    <hyperlink ref="M40" r:id="rId25" xr:uid="{1DDA5810-6444-4DFE-A19E-7BFD77684D0F}"/>
    <hyperlink ref="M39" r:id="rId26" xr:uid="{7788C629-47B0-46D1-A3BA-B80988B64EAA}"/>
    <hyperlink ref="M38" r:id="rId27" xr:uid="{4C4B9173-E693-48F2-8942-6E027111CEA8}"/>
    <hyperlink ref="M37" r:id="rId28" xr:uid="{E93819B0-D45B-4EC2-8FFA-8CC17DC07C8A}"/>
    <hyperlink ref="M35" r:id="rId29" xr:uid="{652D470C-6B39-4310-9D26-6763EE878570}"/>
    <hyperlink ref="M25" r:id="rId30" xr:uid="{3D1D425B-2E1F-4900-A131-CBBE41E18C39}"/>
    <hyperlink ref="M32" r:id="rId31" xr:uid="{1D6735F5-CD6A-4B8C-963A-F9CA9A01FFC3}"/>
    <hyperlink ref="M56" r:id="rId32" location="calculator" xr:uid="{CF9F7A84-7A4D-4CE3-906F-6184D67A4F33}"/>
    <hyperlink ref="M55" r:id="rId33" xr:uid="{340E054E-25A3-45F3-90C5-CD27951C5DF4}"/>
    <hyperlink ref="M14" r:id="rId34" xr:uid="{701AB6D0-8318-44E2-9E19-CD548A09D7EE}"/>
    <hyperlink ref="M11" r:id="rId35" xr:uid="{883BF397-A5BC-45FD-995C-9734DF9CC25D}"/>
    <hyperlink ref="M53" r:id="rId36" xr:uid="{5CBEF4AC-803D-41FA-BFEA-4E2085F77D24}"/>
    <hyperlink ref="M9" r:id="rId37" xr:uid="{D833B606-2975-4FBA-90B9-9D947695A077}"/>
    <hyperlink ref="M45" r:id="rId38" xr:uid="{ED4FD858-215C-4D36-BBFE-71978C4782FF}"/>
    <hyperlink ref="M44" r:id="rId39" xr:uid="{6A06865E-3A47-4E6B-94E8-2BAEBC42CBE3}"/>
    <hyperlink ref="M43" r:id="rId40" xr:uid="{DDD38765-EE12-4382-9952-D4F4738F59E7}"/>
    <hyperlink ref="M12" r:id="rId41" xr:uid="{A1A3B6E8-610B-412A-9D0E-8B8E41646C53}"/>
    <hyperlink ref="M23" r:id="rId42" xr:uid="{D01C5DF3-3D85-48BE-8E2F-FAC188C91394}"/>
    <hyperlink ref="M51" r:id="rId43" location="/" xr:uid="{EEF5BE44-5723-4391-9DAC-BC36F5E00201}"/>
    <hyperlink ref="M8" r:id="rId44" xr:uid="{03B2BDFD-13D4-4358-BDD0-E1A4A2E8ED74}"/>
    <hyperlink ref="M15" r:id="rId45" xr:uid="{78110ADC-04DA-4447-AB01-95A7A676170F}"/>
    <hyperlink ref="M36" r:id="rId46" xr:uid="{5172DDC3-8ABC-4783-A4EF-33F5DEBD9B6F}"/>
    <hyperlink ref="M54" r:id="rId47" xr:uid="{71A179E8-68D5-44EC-88F3-96B5C5F6B255}"/>
    <hyperlink ref="M50" r:id="rId48" xr:uid="{FB20A4A5-4D4B-4E1E-A83B-CFC2017AA9B2}"/>
    <hyperlink ref="M42" r:id="rId49" xr:uid="{070533F9-2C7B-40DF-9B87-640A70BA757D}"/>
    <hyperlink ref="M18" r:id="rId50" xr:uid="{DA24D024-A65E-4C76-858A-3AB0D8259280}"/>
    <hyperlink ref="M16" r:id="rId51" xr:uid="{413C6974-F0CF-499C-8A58-82343604DCBA}"/>
    <hyperlink ref="M19" r:id="rId52" xr:uid="{D3FF4439-474A-4A15-BEF7-045F75FEC77A}"/>
    <hyperlink ref="M63" r:id="rId53" xr:uid="{4FFE2A48-6114-48FC-8CE7-9FEC4A5BFD42}"/>
    <hyperlink ref="M17" r:id="rId54" xr:uid="{289C0C36-1658-4E07-A4EB-D90E94CF603E}"/>
    <hyperlink ref="M22" r:id="rId55" xr:uid="{D13E6078-DB0F-4624-9093-AD9ED2C3C557}"/>
  </hyperlinks>
  <pageMargins left="0.7" right="0.7" top="0.78740157499999996" bottom="0.78740157499999996" header="0.3" footer="0.3"/>
  <pageSetup paperSize="9" scale="48" fitToHeight="0" orientation="portrait" r:id="rId56"/>
  <drawing r:id="rId57"/>
  <legacyDrawing r:id="rId58"/>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0D281-6654-4B83-94FF-A7AFF2BFBCFE}">
  <sheetPr codeName="Tabelle15">
    <tabColor theme="5"/>
    <pageSetUpPr fitToPage="1"/>
  </sheetPr>
  <dimension ref="A1:BI97"/>
  <sheetViews>
    <sheetView showGridLines="0" zoomScale="62" zoomScaleNormal="62" workbookViewId="0">
      <pane xSplit="4" ySplit="10" topLeftCell="E11" activePane="bottomRight" state="frozen"/>
      <selection pane="topRight" activeCell="F1" sqref="F1"/>
      <selection pane="bottomLeft" activeCell="A9" sqref="A9"/>
      <selection pane="bottomRight" activeCell="A2" sqref="A2"/>
    </sheetView>
  </sheetViews>
  <sheetFormatPr baseColWidth="10" defaultColWidth="11" defaultRowHeight="15"/>
  <cols>
    <col min="1" max="1" width="17.25" style="177" customWidth="1"/>
    <col min="2" max="2" width="20.375" style="177" customWidth="1"/>
    <col min="3" max="3" width="33.25" style="176" customWidth="1"/>
    <col min="4" max="4" width="52.875" style="176" customWidth="1"/>
    <col min="5" max="53" width="15.625" style="176" customWidth="1"/>
    <col min="54" max="54" width="44.375" style="262" customWidth="1"/>
    <col min="55" max="55" width="22" style="355" customWidth="1"/>
    <col min="56" max="56" width="18.125" style="355" customWidth="1"/>
    <col min="57" max="57" width="18.625" style="355" customWidth="1"/>
    <col min="58" max="61" width="11" style="262"/>
    <col min="62" max="16384" width="11" style="176"/>
  </cols>
  <sheetData>
    <row r="1" spans="1:61" s="103" customFormat="1" ht="20.100000000000001" customHeight="1">
      <c r="A1" s="395" t="str">
        <f>'0 - Overview thesis'!A1</f>
        <v>Master thesis "Benchmark analysis of personal (carbon) footprint calculators" by Friederike Tietze - TU Berlin - 2021</v>
      </c>
      <c r="B1" s="396"/>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158"/>
      <c r="BC1" s="397"/>
      <c r="BD1" s="397"/>
      <c r="BE1" s="397"/>
      <c r="BF1" s="582"/>
      <c r="BG1" s="582"/>
      <c r="BH1" s="582"/>
      <c r="BI1" s="582"/>
    </row>
    <row r="2" spans="1:61" s="165" customFormat="1" ht="18">
      <c r="A2" s="105" t="s">
        <v>1097</v>
      </c>
      <c r="B2" s="160"/>
      <c r="C2" s="23"/>
      <c r="D2" s="23"/>
      <c r="E2" s="166"/>
      <c r="F2" s="161"/>
      <c r="G2" s="161"/>
      <c r="H2" s="23"/>
      <c r="I2" s="23"/>
      <c r="J2" s="23"/>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467"/>
      <c r="BC2" s="467"/>
      <c r="BD2" s="467"/>
      <c r="BE2" s="467"/>
      <c r="BF2" s="467"/>
      <c r="BG2" s="583"/>
      <c r="BH2" s="583"/>
      <c r="BI2" s="583"/>
    </row>
    <row r="3" spans="1:61" s="581" customFormat="1" ht="8.1" customHeight="1">
      <c r="A3" s="121"/>
      <c r="B3" s="121"/>
      <c r="C3" s="122"/>
      <c r="D3" s="121"/>
      <c r="E3" s="121"/>
      <c r="F3" s="121"/>
      <c r="G3" s="121"/>
      <c r="H3" s="121"/>
      <c r="I3" s="121"/>
      <c r="J3" s="121"/>
      <c r="K3" s="121"/>
      <c r="L3" s="121"/>
      <c r="M3" s="121"/>
      <c r="N3" s="121"/>
      <c r="O3" s="121"/>
      <c r="P3" s="121"/>
      <c r="Q3" s="121"/>
      <c r="R3" s="121"/>
      <c r="S3" s="121"/>
      <c r="T3" s="121"/>
      <c r="U3" s="121"/>
      <c r="V3" s="121"/>
      <c r="W3" s="121"/>
      <c r="X3" s="121"/>
      <c r="Y3" s="121"/>
      <c r="Z3" s="121"/>
      <c r="AA3" s="121"/>
      <c r="AB3" s="121"/>
      <c r="AC3" s="121"/>
      <c r="AD3" s="121"/>
      <c r="AE3" s="121"/>
      <c r="AF3" s="121"/>
      <c r="AG3" s="121"/>
      <c r="AH3" s="121"/>
      <c r="AI3" s="121"/>
      <c r="AJ3" s="121"/>
      <c r="AK3" s="121"/>
      <c r="AL3" s="121"/>
      <c r="AM3" s="121"/>
      <c r="AN3" s="121"/>
      <c r="AO3" s="121"/>
      <c r="AP3" s="121"/>
      <c r="AQ3" s="121"/>
      <c r="AR3" s="121"/>
      <c r="AS3" s="121"/>
      <c r="AT3" s="121"/>
      <c r="AU3" s="121"/>
      <c r="AV3" s="121"/>
      <c r="AW3" s="121"/>
      <c r="AX3" s="121"/>
      <c r="AY3" s="121"/>
      <c r="AZ3" s="121"/>
      <c r="BA3" s="121"/>
      <c r="BB3" s="121"/>
      <c r="BC3" s="467"/>
      <c r="BD3" s="467"/>
      <c r="BE3" s="467"/>
      <c r="BF3" s="467"/>
    </row>
    <row r="4" spans="1:61" s="468" customFormat="1" ht="14.25">
      <c r="A4" s="466" t="s">
        <v>1096</v>
      </c>
      <c r="B4" s="466"/>
      <c r="C4" s="466"/>
      <c r="D4" s="466"/>
      <c r="K4" s="467"/>
      <c r="L4" s="467"/>
      <c r="M4" s="467"/>
      <c r="N4" s="467"/>
      <c r="O4" s="467"/>
      <c r="P4" s="467"/>
      <c r="Q4" s="467"/>
      <c r="R4" s="467"/>
      <c r="S4" s="467"/>
      <c r="T4" s="467"/>
      <c r="U4" s="467"/>
      <c r="V4" s="467"/>
      <c r="W4" s="467"/>
      <c r="X4" s="467"/>
      <c r="Y4" s="467"/>
      <c r="Z4" s="467"/>
      <c r="AA4" s="467"/>
      <c r="AB4" s="467"/>
      <c r="AC4" s="467"/>
      <c r="AD4" s="467"/>
      <c r="AE4" s="467"/>
      <c r="AF4" s="467"/>
      <c r="AG4" s="467"/>
      <c r="AH4" s="467"/>
      <c r="AI4" s="467"/>
      <c r="AJ4" s="467"/>
      <c r="AK4" s="467"/>
      <c r="AL4" s="467"/>
      <c r="AM4" s="467"/>
      <c r="AN4" s="467"/>
      <c r="AO4" s="467"/>
      <c r="AP4" s="467"/>
      <c r="AQ4" s="467"/>
      <c r="AR4" s="467"/>
      <c r="AS4" s="467"/>
      <c r="AT4" s="467"/>
      <c r="AU4" s="467"/>
      <c r="AV4" s="467"/>
      <c r="AW4" s="467"/>
      <c r="AX4" s="467"/>
      <c r="AY4" s="467"/>
      <c r="AZ4" s="467"/>
      <c r="BA4" s="467"/>
      <c r="BB4" s="467"/>
      <c r="BC4" s="467"/>
      <c r="BD4" s="467"/>
      <c r="BE4" s="467"/>
      <c r="BF4" s="467"/>
    </row>
    <row r="5" spans="1:61" s="581" customFormat="1" ht="8.1" customHeight="1">
      <c r="A5" s="121"/>
      <c r="B5" s="121"/>
      <c r="C5" s="122"/>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row>
    <row r="6" spans="1:61">
      <c r="A6" s="393" t="s">
        <v>708</v>
      </c>
      <c r="B6" s="388"/>
      <c r="C6" s="388"/>
      <c r="D6" s="388"/>
      <c r="E6" s="388"/>
      <c r="F6" s="388"/>
      <c r="G6" s="388"/>
      <c r="H6" s="388"/>
      <c r="I6" s="388"/>
      <c r="J6" s="388"/>
      <c r="K6" s="388"/>
      <c r="L6" s="388"/>
      <c r="M6" s="388"/>
      <c r="N6" s="388"/>
      <c r="O6" s="388"/>
      <c r="P6" s="388"/>
      <c r="Q6" s="388"/>
      <c r="R6" s="388"/>
      <c r="S6" s="388"/>
      <c r="T6" s="388"/>
      <c r="U6" s="388"/>
      <c r="V6" s="388"/>
      <c r="W6" s="388"/>
      <c r="X6" s="388"/>
      <c r="Y6" s="388"/>
      <c r="Z6" s="388"/>
      <c r="AA6" s="388"/>
      <c r="AB6" s="388"/>
      <c r="AC6" s="388"/>
      <c r="AD6" s="388"/>
      <c r="AE6" s="388"/>
      <c r="AF6" s="388"/>
      <c r="AG6" s="388"/>
      <c r="AH6" s="388"/>
      <c r="AI6" s="388"/>
      <c r="AJ6" s="388"/>
      <c r="AK6" s="388"/>
      <c r="AL6" s="388"/>
      <c r="AM6" s="388"/>
      <c r="AN6" s="388"/>
      <c r="AO6" s="388"/>
      <c r="AP6" s="388"/>
      <c r="AQ6" s="388"/>
      <c r="AR6" s="388"/>
      <c r="AS6" s="388"/>
      <c r="AT6" s="388"/>
      <c r="AU6" s="388"/>
      <c r="AV6" s="388"/>
      <c r="AW6" s="388"/>
      <c r="AX6" s="388"/>
      <c r="AY6" s="388"/>
      <c r="AZ6" s="388"/>
      <c r="BA6" s="388"/>
      <c r="BB6" s="388"/>
      <c r="BC6" s="394"/>
      <c r="BD6" s="394"/>
      <c r="BE6" s="394"/>
      <c r="BF6" s="176"/>
      <c r="BG6" s="176"/>
      <c r="BH6" s="176"/>
      <c r="BI6" s="176"/>
    </row>
    <row r="7" spans="1:61" s="581" customFormat="1" ht="8.1" customHeight="1">
      <c r="A7" s="121"/>
      <c r="B7" s="121"/>
      <c r="C7" s="122"/>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c r="AN7" s="121"/>
      <c r="AO7" s="121"/>
      <c r="AP7" s="121"/>
      <c r="AQ7" s="121"/>
      <c r="AR7" s="121"/>
      <c r="AS7" s="121"/>
      <c r="AT7" s="121"/>
      <c r="AU7" s="121"/>
      <c r="AV7" s="121"/>
      <c r="AW7" s="121"/>
      <c r="AX7" s="121"/>
      <c r="AY7" s="121"/>
      <c r="AZ7" s="121"/>
      <c r="BA7" s="121"/>
      <c r="BB7" s="121"/>
      <c r="BC7" s="121"/>
      <c r="BD7" s="121"/>
      <c r="BE7" s="121"/>
    </row>
    <row r="8" spans="1:61" s="179" customFormat="1">
      <c r="A8" s="162"/>
      <c r="B8" s="163"/>
      <c r="C8" s="163"/>
      <c r="D8" s="164" t="s">
        <v>3</v>
      </c>
      <c r="E8" s="163">
        <v>1</v>
      </c>
      <c r="F8" s="163">
        <v>2</v>
      </c>
      <c r="G8" s="163">
        <v>3</v>
      </c>
      <c r="H8" s="163">
        <v>4</v>
      </c>
      <c r="I8" s="163">
        <v>5</v>
      </c>
      <c r="J8" s="163">
        <v>6</v>
      </c>
      <c r="K8" s="163">
        <v>7</v>
      </c>
      <c r="L8" s="163">
        <v>8</v>
      </c>
      <c r="M8" s="163">
        <v>9</v>
      </c>
      <c r="N8" s="163">
        <v>10</v>
      </c>
      <c r="O8" s="163">
        <v>11</v>
      </c>
      <c r="P8" s="163">
        <v>12</v>
      </c>
      <c r="Q8" s="163">
        <v>13</v>
      </c>
      <c r="R8" s="163">
        <v>14</v>
      </c>
      <c r="S8" s="163">
        <v>15</v>
      </c>
      <c r="T8" s="163">
        <v>16</v>
      </c>
      <c r="U8" s="163">
        <v>17</v>
      </c>
      <c r="V8" s="163">
        <v>18</v>
      </c>
      <c r="W8" s="163">
        <v>19</v>
      </c>
      <c r="X8" s="163">
        <v>20</v>
      </c>
      <c r="Y8" s="163">
        <v>21</v>
      </c>
      <c r="Z8" s="163">
        <v>22</v>
      </c>
      <c r="AA8" s="163">
        <v>23</v>
      </c>
      <c r="AB8" s="163">
        <v>24</v>
      </c>
      <c r="AC8" s="163">
        <v>25</v>
      </c>
      <c r="AD8" s="163">
        <v>26</v>
      </c>
      <c r="AE8" s="163">
        <v>27</v>
      </c>
      <c r="AF8" s="163">
        <v>28</v>
      </c>
      <c r="AG8" s="163">
        <v>29</v>
      </c>
      <c r="AH8" s="163">
        <v>30</v>
      </c>
      <c r="AI8" s="163">
        <v>31</v>
      </c>
      <c r="AJ8" s="163">
        <v>32</v>
      </c>
      <c r="AK8" s="163">
        <v>33</v>
      </c>
      <c r="AL8" s="163">
        <v>34</v>
      </c>
      <c r="AM8" s="163">
        <v>35</v>
      </c>
      <c r="AN8" s="163">
        <v>36</v>
      </c>
      <c r="AO8" s="163">
        <v>37</v>
      </c>
      <c r="AP8" s="163">
        <v>38</v>
      </c>
      <c r="AQ8" s="163">
        <v>39</v>
      </c>
      <c r="AR8" s="163">
        <v>40</v>
      </c>
      <c r="AS8" s="163">
        <v>41</v>
      </c>
      <c r="AT8" s="163">
        <v>42</v>
      </c>
      <c r="AU8" s="163">
        <v>43</v>
      </c>
      <c r="AV8" s="163">
        <v>44</v>
      </c>
      <c r="AW8" s="163">
        <v>45</v>
      </c>
      <c r="AX8" s="163">
        <v>46</v>
      </c>
      <c r="AY8" s="163">
        <v>47</v>
      </c>
      <c r="AZ8" s="163">
        <v>48</v>
      </c>
      <c r="BA8" s="273">
        <v>49</v>
      </c>
      <c r="BB8" s="389"/>
      <c r="BC8" s="1606" t="s">
        <v>877</v>
      </c>
      <c r="BD8" s="1607"/>
      <c r="BE8" s="1608"/>
    </row>
    <row r="9" spans="1:61" s="354" customFormat="1" ht="34.5" customHeight="1">
      <c r="A9" s="352"/>
      <c r="B9" s="346"/>
      <c r="C9" s="346"/>
      <c r="D9" s="353" t="s">
        <v>448</v>
      </c>
      <c r="E9" s="346" t="s">
        <v>462</v>
      </c>
      <c r="F9" s="346" t="s">
        <v>865</v>
      </c>
      <c r="G9" s="346" t="s">
        <v>866</v>
      </c>
      <c r="H9" s="346" t="s">
        <v>851</v>
      </c>
      <c r="I9" s="346" t="s">
        <v>482</v>
      </c>
      <c r="J9" s="346" t="s">
        <v>870</v>
      </c>
      <c r="K9" s="346" t="s">
        <v>489</v>
      </c>
      <c r="L9" s="346" t="s">
        <v>493</v>
      </c>
      <c r="M9" s="346" t="s">
        <v>867</v>
      </c>
      <c r="N9" s="346" t="s">
        <v>868</v>
      </c>
      <c r="O9" s="346" t="s">
        <v>869</v>
      </c>
      <c r="P9" s="346" t="s">
        <v>506</v>
      </c>
      <c r="Q9" s="346" t="s">
        <v>852</v>
      </c>
      <c r="R9" s="346" t="s">
        <v>853</v>
      </c>
      <c r="S9" s="346" t="s">
        <v>523</v>
      </c>
      <c r="T9" s="346" t="s">
        <v>525</v>
      </c>
      <c r="U9" s="346" t="s">
        <v>854</v>
      </c>
      <c r="V9" s="346" t="s">
        <v>533</v>
      </c>
      <c r="W9" s="346" t="s">
        <v>537</v>
      </c>
      <c r="X9" s="346" t="s">
        <v>855</v>
      </c>
      <c r="Y9" s="346" t="s">
        <v>544</v>
      </c>
      <c r="Z9" s="346" t="s">
        <v>547</v>
      </c>
      <c r="AA9" s="346" t="s">
        <v>550</v>
      </c>
      <c r="AB9" s="346" t="s">
        <v>554</v>
      </c>
      <c r="AC9" s="346" t="s">
        <v>557</v>
      </c>
      <c r="AD9" s="346" t="s">
        <v>756</v>
      </c>
      <c r="AE9" s="346" t="s">
        <v>760</v>
      </c>
      <c r="AF9" s="346" t="s">
        <v>856</v>
      </c>
      <c r="AG9" s="346" t="s">
        <v>857</v>
      </c>
      <c r="AH9" s="346" t="s">
        <v>858</v>
      </c>
      <c r="AI9" s="346" t="s">
        <v>574</v>
      </c>
      <c r="AJ9" s="346" t="s">
        <v>578</v>
      </c>
      <c r="AK9" s="346" t="s">
        <v>859</v>
      </c>
      <c r="AL9" s="346" t="s">
        <v>588</v>
      </c>
      <c r="AM9" s="346" t="s">
        <v>423</v>
      </c>
      <c r="AN9" s="346" t="s">
        <v>860</v>
      </c>
      <c r="AO9" s="346" t="s">
        <v>598</v>
      </c>
      <c r="AP9" s="346" t="s">
        <v>603</v>
      </c>
      <c r="AQ9" s="346" t="s">
        <v>872</v>
      </c>
      <c r="AR9" s="346" t="s">
        <v>873</v>
      </c>
      <c r="AS9" s="346" t="s">
        <v>610</v>
      </c>
      <c r="AT9" s="346" t="s">
        <v>613</v>
      </c>
      <c r="AU9" s="346" t="s">
        <v>617</v>
      </c>
      <c r="AV9" s="346" t="s">
        <v>621</v>
      </c>
      <c r="AW9" s="346" t="s">
        <v>861</v>
      </c>
      <c r="AX9" s="346" t="s">
        <v>629</v>
      </c>
      <c r="AY9" s="346" t="s">
        <v>862</v>
      </c>
      <c r="AZ9" s="346" t="s">
        <v>863</v>
      </c>
      <c r="BA9" s="347" t="s">
        <v>864</v>
      </c>
      <c r="BB9" s="390"/>
      <c r="BC9" s="1609" t="s">
        <v>878</v>
      </c>
      <c r="BD9" s="385"/>
      <c r="BE9" s="385"/>
    </row>
    <row r="10" spans="1:61" s="348" customFormat="1" ht="26.25" customHeight="1">
      <c r="A10" s="344" t="s">
        <v>401</v>
      </c>
      <c r="B10" s="345" t="s">
        <v>402</v>
      </c>
      <c r="C10" s="345" t="s">
        <v>334</v>
      </c>
      <c r="D10" s="345" t="s">
        <v>207</v>
      </c>
      <c r="E10" s="349" t="s">
        <v>466</v>
      </c>
      <c r="F10" s="350" t="s">
        <v>471</v>
      </c>
      <c r="G10" s="349" t="str">
        <f>F10</f>
        <v>https://carbonneutral.com.au/carbon-calculator/</v>
      </c>
      <c r="H10" s="350" t="s">
        <v>475</v>
      </c>
      <c r="I10" s="350" t="s">
        <v>723</v>
      </c>
      <c r="J10" s="349" t="s">
        <v>488</v>
      </c>
      <c r="K10" s="349" t="s">
        <v>492</v>
      </c>
      <c r="L10" s="349" t="s">
        <v>497</v>
      </c>
      <c r="M10" s="349" t="s">
        <v>500</v>
      </c>
      <c r="N10" s="349" t="str">
        <f>M10</f>
        <v>https://uba.co2-rechner.de/de_DE/</v>
      </c>
      <c r="O10" s="349" t="s">
        <v>504</v>
      </c>
      <c r="P10" s="349" t="s">
        <v>509</v>
      </c>
      <c r="Q10" s="349" t="s">
        <v>514</v>
      </c>
      <c r="R10" s="349" t="s">
        <v>521</v>
      </c>
      <c r="S10" s="350" t="s">
        <v>743</v>
      </c>
      <c r="T10" s="349" t="s">
        <v>526</v>
      </c>
      <c r="U10" s="350" t="s">
        <v>530</v>
      </c>
      <c r="V10" s="349" t="s">
        <v>536</v>
      </c>
      <c r="W10" s="349" t="s">
        <v>539</v>
      </c>
      <c r="X10" s="349" t="s">
        <v>542</v>
      </c>
      <c r="Y10" s="349" t="s">
        <v>546</v>
      </c>
      <c r="Z10" s="349" t="s">
        <v>549</v>
      </c>
      <c r="AA10" s="349" t="s">
        <v>553</v>
      </c>
      <c r="AB10" s="349" t="s">
        <v>556</v>
      </c>
      <c r="AC10" s="349" t="s">
        <v>559</v>
      </c>
      <c r="AD10" s="350" t="s">
        <v>762</v>
      </c>
      <c r="AE10" s="350" t="s">
        <v>759</v>
      </c>
      <c r="AF10" s="349" t="s">
        <v>563</v>
      </c>
      <c r="AG10" s="349" t="s">
        <v>571</v>
      </c>
      <c r="AH10" s="349" t="s">
        <v>573</v>
      </c>
      <c r="AI10" s="349" t="s">
        <v>576</v>
      </c>
      <c r="AJ10" s="350" t="s">
        <v>581</v>
      </c>
      <c r="AK10" s="349" t="s">
        <v>586</v>
      </c>
      <c r="AL10" s="350" t="s">
        <v>590</v>
      </c>
      <c r="AM10" s="350" t="s">
        <v>594</v>
      </c>
      <c r="AN10" s="350" t="s">
        <v>597</v>
      </c>
      <c r="AO10" s="349" t="s">
        <v>600</v>
      </c>
      <c r="AP10" s="349" t="s">
        <v>606</v>
      </c>
      <c r="AQ10" s="349" t="s">
        <v>609</v>
      </c>
      <c r="AR10" s="350" t="s">
        <v>774</v>
      </c>
      <c r="AS10" s="349" t="s">
        <v>612</v>
      </c>
      <c r="AT10" s="349" t="s">
        <v>616</v>
      </c>
      <c r="AU10" s="349" t="s">
        <v>620</v>
      </c>
      <c r="AV10" s="349" t="s">
        <v>623</v>
      </c>
      <c r="AW10" s="349" t="s">
        <v>627</v>
      </c>
      <c r="AX10" s="349" t="s">
        <v>631</v>
      </c>
      <c r="AY10" s="349" t="s">
        <v>640</v>
      </c>
      <c r="AZ10" s="349" t="s">
        <v>644</v>
      </c>
      <c r="BA10" s="351" t="s">
        <v>648</v>
      </c>
      <c r="BB10" s="390"/>
      <c r="BC10" s="1610"/>
      <c r="BD10" s="387"/>
      <c r="BE10" s="387"/>
    </row>
    <row r="11" spans="1:61" s="217" customFormat="1" ht="32.25" customHeight="1">
      <c r="A11" s="181" t="s">
        <v>1</v>
      </c>
      <c r="B11" s="181"/>
      <c r="C11" s="182"/>
      <c r="D11" s="182"/>
      <c r="E11" s="182"/>
      <c r="F11" s="182"/>
      <c r="G11" s="182"/>
      <c r="H11" s="182"/>
      <c r="I11" s="182"/>
      <c r="J11" s="182"/>
      <c r="K11" s="182"/>
      <c r="L11" s="182"/>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32"/>
      <c r="BC11" s="356"/>
      <c r="BD11" s="386"/>
      <c r="BE11" s="386"/>
      <c r="BF11" s="262"/>
      <c r="BG11" s="262"/>
      <c r="BH11" s="262"/>
      <c r="BI11" s="262"/>
    </row>
    <row r="12" spans="1:61" s="217" customFormat="1" ht="20.100000000000001" customHeight="1">
      <c r="A12" s="183"/>
      <c r="B12" s="183" t="str">
        <f>'4.2 - Legend MB'!B8</f>
        <v>Type of provider</v>
      </c>
      <c r="C12" s="184"/>
      <c r="D12" s="185"/>
      <c r="E12" s="186"/>
      <c r="F12" s="186"/>
      <c r="G12" s="186"/>
      <c r="H12" s="187"/>
      <c r="I12" s="187"/>
      <c r="J12" s="187"/>
      <c r="K12" s="187"/>
      <c r="L12" s="187"/>
      <c r="M12" s="187"/>
      <c r="N12" s="187"/>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270"/>
      <c r="BB12" s="8"/>
      <c r="BC12" s="359"/>
      <c r="BD12" s="359"/>
      <c r="BE12" s="359"/>
      <c r="BF12" s="262"/>
      <c r="BG12" s="262"/>
      <c r="BH12" s="262"/>
      <c r="BI12" s="262"/>
    </row>
    <row r="13" spans="1:61" ht="20.100000000000001" customHeight="1">
      <c r="A13" s="188"/>
      <c r="B13" s="188"/>
      <c r="C13" s="189" t="str">
        <f>'4.2 - Legend MB'!C9</f>
        <v>For-profit</v>
      </c>
      <c r="D13" s="322" t="str">
        <f>'4.2 - Legend MB'!D9</f>
        <v>Private companies</v>
      </c>
      <c r="E13" s="190" t="str">
        <f>IF('5.1 - List of PCFCs'!$O$8='5.2 - Database PCFCs'!$C13, "True", "")</f>
        <v/>
      </c>
      <c r="F13" s="190" t="str">
        <f>IF('5.1 - List of PCFCs'!$O$9='5.2 - Database PCFCs'!$C13, "True", "")</f>
        <v>True</v>
      </c>
      <c r="G13" s="190" t="s">
        <v>805</v>
      </c>
      <c r="H13" s="190" t="str">
        <f>IF('5.1 - List of PCFCs'!$O$11='5.2 - Database PCFCs'!$C13, "True", "")</f>
        <v/>
      </c>
      <c r="I13" s="190" t="str">
        <f>IF('5.1 - List of PCFCs'!$O$12='5.2 - Database PCFCs'!$C13, "True", "")</f>
        <v>True</v>
      </c>
      <c r="J13" s="190" t="str">
        <f>IF('5.1 - List of PCFCs'!$O$13='5.2 - Database PCFCs'!$C13, "True", "")</f>
        <v/>
      </c>
      <c r="K13" s="190" t="str">
        <f>IF('5.1 - List of PCFCs'!$O$14='5.2 - Database PCFCs'!$C13, "True", "")</f>
        <v>True</v>
      </c>
      <c r="L13" s="190" t="str">
        <f>IF('5.1 - List of PCFCs'!$O$15='5.2 - Database PCFCs'!$C13, "True", "")</f>
        <v>True</v>
      </c>
      <c r="M13" s="190" t="str">
        <f>IF('5.1 - List of PCFCs'!$O$16='5.2 - Database PCFCs'!$C13, "True", "")</f>
        <v/>
      </c>
      <c r="N13" s="190"/>
      <c r="O13" s="190" t="str">
        <f>IF('5.1 - List of PCFCs'!$O$18='5.2 - Database PCFCs'!$C13, "True", "")</f>
        <v/>
      </c>
      <c r="P13" s="190" t="str">
        <f>IF('5.1 - List of PCFCs'!$O$19='5.2 - Database PCFCs'!$C13, "True", "")</f>
        <v/>
      </c>
      <c r="Q13" s="190" t="str">
        <f>IF('5.1 - List of PCFCs'!$O$20='5.2 - Database PCFCs'!$C13, "True", "")</f>
        <v>True</v>
      </c>
      <c r="R13" s="190" t="str">
        <f>IF('5.1 - List of PCFCs'!$O$21='5.2 - Database PCFCs'!$C13, "True", "")</f>
        <v/>
      </c>
      <c r="S13" s="190" t="str">
        <f>IF('5.1 - List of PCFCs'!$O$22='5.2 - Database PCFCs'!$C13, "True", "")</f>
        <v/>
      </c>
      <c r="T13" s="190" t="str">
        <f>IF('5.1 - List of PCFCs'!$O$23='5.2 - Database PCFCs'!$C13, "True", "")</f>
        <v/>
      </c>
      <c r="U13" s="190" t="str">
        <f>IF('5.1 - List of PCFCs'!$O$24='5.2 - Database PCFCs'!$C13, "True", "")</f>
        <v/>
      </c>
      <c r="V13" s="190" t="str">
        <f>IF('5.1 - List of PCFCs'!$O$25='5.2 - Database PCFCs'!$C13, "True", "")</f>
        <v>True</v>
      </c>
      <c r="W13" s="190" t="str">
        <f>IF('5.1 - List of PCFCs'!$O$26='5.2 - Database PCFCs'!$C13, "True", "")</f>
        <v>True</v>
      </c>
      <c r="X13" s="190" t="str">
        <f>IF('5.1 - List of PCFCs'!$O$27='5.2 - Database PCFCs'!$C13, "True", "")</f>
        <v>True</v>
      </c>
      <c r="Y13" s="190" t="str">
        <f>IF('5.1 - List of PCFCs'!$O$28='5.2 - Database PCFCs'!$C13, "True", "")</f>
        <v>True</v>
      </c>
      <c r="Z13" s="190" t="str">
        <f>IF('5.1 - List of PCFCs'!$O$29='5.2 - Database PCFCs'!$C13, "True", "")</f>
        <v>True</v>
      </c>
      <c r="AA13" s="190" t="str">
        <f>IF('5.1 - List of PCFCs'!$O$30='5.2 - Database PCFCs'!$C13, "True", "")</f>
        <v>True</v>
      </c>
      <c r="AB13" s="190" t="str">
        <f>IF('5.1 - List of PCFCs'!$O$31='5.2 - Database PCFCs'!$C13, "True", "")</f>
        <v>True</v>
      </c>
      <c r="AC13" s="190" t="str">
        <f>IF('5.1 - List of PCFCs'!$O$32='5.2 - Database PCFCs'!$C13, "True", "")</f>
        <v>True</v>
      </c>
      <c r="AD13" s="190" t="str">
        <f>IF('5.1 - List of PCFCs'!$O$33='5.2 - Database PCFCs'!$C13, "True", "")</f>
        <v>True</v>
      </c>
      <c r="AE13" s="190" t="str">
        <f>IF('5.1 - List of PCFCs'!$O$34='5.2 - Database PCFCs'!$C13, "True", "")</f>
        <v>True</v>
      </c>
      <c r="AF13" s="190" t="str">
        <f>IF('5.1 - List of PCFCs'!$O$35='5.2 - Database PCFCs'!$C13, "True", "")</f>
        <v/>
      </c>
      <c r="AG13" s="190" t="str">
        <f>IF('5.1 - List of PCFCs'!$O$36='5.2 - Database PCFCs'!$C13, "True", "")</f>
        <v>True</v>
      </c>
      <c r="AH13" s="190" t="str">
        <f>IF('5.1 - List of PCFCs'!$O$37='5.2 - Database PCFCs'!$C13, "True", "")</f>
        <v>True</v>
      </c>
      <c r="AI13" s="190" t="str">
        <f>IF('5.1 - List of PCFCs'!$O$38='5.2 - Database PCFCs'!$C13, "True", "")</f>
        <v>True</v>
      </c>
      <c r="AJ13" s="190" t="str">
        <f>IF('5.1 - List of PCFCs'!$O$39='5.2 - Database PCFCs'!$C13, "True", "")</f>
        <v/>
      </c>
      <c r="AK13" s="190" t="str">
        <f>IF('5.1 - List of PCFCs'!$O$40='5.2 - Database PCFCs'!$C13, "True", "")</f>
        <v/>
      </c>
      <c r="AL13" s="190" t="str">
        <f>IF('5.1 - List of PCFCs'!$O$41='5.2 - Database PCFCs'!$C13, "True", "")</f>
        <v/>
      </c>
      <c r="AM13" s="190" t="str">
        <f>IF('5.1 - List of PCFCs'!$O$42='5.2 - Database PCFCs'!$C13, "True", "")</f>
        <v>True</v>
      </c>
      <c r="AN13" s="190" t="str">
        <f>IF('5.1 - List of PCFCs'!$O$43='5.2 - Database PCFCs'!$C13, "True", "")</f>
        <v/>
      </c>
      <c r="AO13" s="190" t="str">
        <f>IF('5.1 - List of PCFCs'!$O$44='5.2 - Database PCFCs'!$C13, "True", "")</f>
        <v>True</v>
      </c>
      <c r="AP13" s="190" t="str">
        <f>IF('5.1 - List of PCFCs'!$O$45='5.2 - Database PCFCs'!$C13, "True", "")</f>
        <v>True</v>
      </c>
      <c r="AQ13" s="190" t="str">
        <f>IF('5.1 - List of PCFCs'!$O$46='5.2 - Database PCFCs'!$C13, "True", "")</f>
        <v/>
      </c>
      <c r="AR13" s="190" t="str">
        <f>IF('5.1 - List of PCFCs'!$O$46='5.2 - Database PCFCs'!$C13, "True", "")</f>
        <v/>
      </c>
      <c r="AS13" s="190" t="str">
        <f>IF('5.1 - List of PCFCs'!$O$48='5.2 - Database PCFCs'!$C13, "True", "")</f>
        <v>True</v>
      </c>
      <c r="AT13" s="190" t="str">
        <f>IF('5.1 - List of PCFCs'!$O$49='5.2 - Database PCFCs'!$C13, "True", "")</f>
        <v/>
      </c>
      <c r="AU13" s="190" t="str">
        <f>IF('5.1 - List of PCFCs'!$O$50='5.2 - Database PCFCs'!$C13, "True", "")</f>
        <v>True</v>
      </c>
      <c r="AV13" s="190" t="str">
        <f>IF('5.1 - List of PCFCs'!$O$51='5.2 - Database PCFCs'!$C13, "True", "")</f>
        <v/>
      </c>
      <c r="AW13" s="190" t="str">
        <f>IF('5.1 - List of PCFCs'!$O$52='5.2 - Database PCFCs'!$C13, "True", "")</f>
        <v/>
      </c>
      <c r="AX13" s="190" t="str">
        <f>IF('5.1 - List of PCFCs'!$O$53='5.2 - Database PCFCs'!$C13, "True", "")</f>
        <v>True</v>
      </c>
      <c r="AY13" s="190" t="str">
        <f>IF('5.1 - List of PCFCs'!$O$54='5.2 - Database PCFCs'!$C13, "True", "")</f>
        <v/>
      </c>
      <c r="AZ13" s="190" t="str">
        <f>IF('5.1 - List of PCFCs'!$O$55='5.2 - Database PCFCs'!$C13, "True", "")</f>
        <v/>
      </c>
      <c r="BA13" s="269" t="str">
        <f>IF('5.1 - List of PCFCs'!$O$56='5.2 - Database PCFCs'!$C13, "True", "")</f>
        <v/>
      </c>
      <c r="BB13" s="8"/>
      <c r="BC13" s="360">
        <f>COUNTIF(E13:BA13, "True")</f>
        <v>25</v>
      </c>
      <c r="BD13" s="360"/>
      <c r="BE13" s="360"/>
    </row>
    <row r="14" spans="1:61" ht="20.100000000000001" customHeight="1">
      <c r="A14" s="188"/>
      <c r="B14" s="188"/>
      <c r="C14" s="191" t="str">
        <f>'4.2 - Legend MB'!C10</f>
        <v>Non-profit / Institute</v>
      </c>
      <c r="D14" s="323" t="str">
        <f>'4.2 - Legend MB'!D10</f>
        <v>Scientific organizations</v>
      </c>
      <c r="E14" s="190" t="str">
        <f>IF('5.1 - List of PCFCs'!$O$8='5.2 - Database PCFCs'!C14, "True", "")</f>
        <v/>
      </c>
      <c r="F14" s="190" t="str">
        <f>IF('5.1 - List of PCFCs'!$O$9='5.2 - Database PCFCs'!$C14, "True", "")</f>
        <v/>
      </c>
      <c r="G14" s="190"/>
      <c r="H14" s="190" t="str">
        <f>IF('5.1 - List of PCFCs'!$O$11='5.2 - Database PCFCs'!$C14, "True", "")</f>
        <v/>
      </c>
      <c r="I14" s="190" t="str">
        <f>IF('5.1 - List of PCFCs'!$O$12='5.2 - Database PCFCs'!$C14, "True", "")</f>
        <v/>
      </c>
      <c r="J14" s="190" t="str">
        <f>IF('5.1 - List of PCFCs'!$O$13='5.2 - Database PCFCs'!$C14, "True", "")</f>
        <v/>
      </c>
      <c r="K14" s="190" t="str">
        <f>IF('5.1 - List of PCFCs'!$O$14='5.2 - Database PCFCs'!$C14, "True", "")</f>
        <v/>
      </c>
      <c r="L14" s="190" t="str">
        <f>IF('5.1 - List of PCFCs'!$O$15='5.2 - Database PCFCs'!$C14, "True", "")</f>
        <v/>
      </c>
      <c r="M14" s="190" t="str">
        <f>IF('5.1 - List of PCFCs'!$O$16='5.2 - Database PCFCs'!$C14, "True", "")</f>
        <v/>
      </c>
      <c r="N14" s="190"/>
      <c r="O14" s="190" t="str">
        <f>IF('5.1 - List of PCFCs'!$O$18='5.2 - Database PCFCs'!$C14, "True", "")</f>
        <v/>
      </c>
      <c r="P14" s="190" t="str">
        <f>IF('5.1 - List of PCFCs'!$O$19='5.2 - Database PCFCs'!$C14, "True", "")</f>
        <v/>
      </c>
      <c r="Q14" s="190" t="str">
        <f>IF('5.1 - List of PCFCs'!$O$20='5.2 - Database PCFCs'!$C14, "True", "")</f>
        <v/>
      </c>
      <c r="R14" s="190" t="str">
        <f>IF('5.1 - List of PCFCs'!$O$21='5.2 - Database PCFCs'!$C14, "True", "")</f>
        <v/>
      </c>
      <c r="S14" s="190" t="str">
        <f>IF('5.1 - List of PCFCs'!$O$22='5.2 - Database PCFCs'!$C14, "True", "")</f>
        <v/>
      </c>
      <c r="T14" s="190" t="str">
        <f>IF('5.1 - List of PCFCs'!$O$23='5.2 - Database PCFCs'!$C14, "True", "")</f>
        <v/>
      </c>
      <c r="U14" s="190" t="str">
        <f>IF('5.1 - List of PCFCs'!$O$24='5.2 - Database PCFCs'!$C14, "True", "")</f>
        <v/>
      </c>
      <c r="V14" s="190" t="str">
        <f>IF('5.1 - List of PCFCs'!$O$25='5.2 - Database PCFCs'!$C14, "True", "")</f>
        <v/>
      </c>
      <c r="W14" s="190" t="str">
        <f>IF('5.1 - List of PCFCs'!$O$26='5.2 - Database PCFCs'!$C14, "True", "")</f>
        <v/>
      </c>
      <c r="X14" s="190" t="str">
        <f>IF('5.1 - List of PCFCs'!$O$27='5.2 - Database PCFCs'!$C14, "True", "")</f>
        <v/>
      </c>
      <c r="Y14" s="190" t="str">
        <f>IF('5.1 - List of PCFCs'!$O$28='5.2 - Database PCFCs'!$C14, "True", "")</f>
        <v/>
      </c>
      <c r="Z14" s="190" t="str">
        <f>IF('5.1 - List of PCFCs'!$O$29='5.2 - Database PCFCs'!$C14, "True", "")</f>
        <v/>
      </c>
      <c r="AA14" s="190" t="str">
        <f>IF('5.1 - List of PCFCs'!$O$30='5.2 - Database PCFCs'!$C14, "True", "")</f>
        <v/>
      </c>
      <c r="AB14" s="190" t="str">
        <f>IF('5.1 - List of PCFCs'!$O$31='5.2 - Database PCFCs'!$C14, "True", "")</f>
        <v/>
      </c>
      <c r="AC14" s="190" t="str">
        <f>IF('5.1 - List of PCFCs'!$O$32='5.2 - Database PCFCs'!$C14, "True", "")</f>
        <v/>
      </c>
      <c r="AD14" s="190" t="str">
        <f>IF('5.1 - List of PCFCs'!$O$33='5.2 - Database PCFCs'!$C14, "True", "")</f>
        <v/>
      </c>
      <c r="AE14" s="190" t="str">
        <f>IF('5.1 - List of PCFCs'!$O$34='5.2 - Database PCFCs'!$C14, "True", "")</f>
        <v/>
      </c>
      <c r="AF14" s="190" t="str">
        <f>IF('5.1 - List of PCFCs'!$O$35='5.2 - Database PCFCs'!$C14, "True", "")</f>
        <v>True</v>
      </c>
      <c r="AG14" s="190" t="str">
        <f>IF('5.1 - List of PCFCs'!$O$36='5.2 - Database PCFCs'!$C14, "True", "")</f>
        <v/>
      </c>
      <c r="AH14" s="190" t="str">
        <f>IF('5.1 - List of PCFCs'!$O$37='5.2 - Database PCFCs'!$C14, "True", "")</f>
        <v/>
      </c>
      <c r="AI14" s="190" t="str">
        <f>IF('5.1 - List of PCFCs'!$O$38='5.2 - Database PCFCs'!$C14, "True", "")</f>
        <v/>
      </c>
      <c r="AJ14" s="190" t="str">
        <f>IF('5.1 - List of PCFCs'!$O$39='5.2 - Database PCFCs'!$C14, "True", "")</f>
        <v>True</v>
      </c>
      <c r="AK14" s="190" t="str">
        <f>IF('5.1 - List of PCFCs'!$O$40='5.2 - Database PCFCs'!$C14, "True", "")</f>
        <v/>
      </c>
      <c r="AL14" s="190" t="str">
        <f>IF('5.1 - List of PCFCs'!$O$41='5.2 - Database PCFCs'!$C14, "True", "")</f>
        <v/>
      </c>
      <c r="AM14" s="190" t="str">
        <f>IF('5.1 - List of PCFCs'!$O$42='5.2 - Database PCFCs'!$C14, "True", "")</f>
        <v/>
      </c>
      <c r="AN14" s="190" t="str">
        <f>IF('5.1 - List of PCFCs'!$O$43='5.2 - Database PCFCs'!$C14, "True", "")</f>
        <v/>
      </c>
      <c r="AO14" s="190" t="str">
        <f>IF('5.1 - List of PCFCs'!$O$44='5.2 - Database PCFCs'!$C14, "True", "")</f>
        <v/>
      </c>
      <c r="AP14" s="190" t="str">
        <f>IF('5.1 - List of PCFCs'!$O$45='5.2 - Database PCFCs'!$C14, "True", "")</f>
        <v/>
      </c>
      <c r="AQ14" s="190" t="str">
        <f>IF('5.1 - List of PCFCs'!$O$46='5.2 - Database PCFCs'!$C14, "True", "")</f>
        <v/>
      </c>
      <c r="AR14" s="190" t="str">
        <f>IF('5.1 - List of PCFCs'!$O$46='5.2 - Database PCFCs'!$C14, "True", "")</f>
        <v/>
      </c>
      <c r="AS14" s="190" t="str">
        <f>IF('5.1 - List of PCFCs'!$O$48='5.2 - Database PCFCs'!$C14, "True", "")</f>
        <v/>
      </c>
      <c r="AT14" s="190" t="str">
        <f>IF('5.1 - List of PCFCs'!$O$49='5.2 - Database PCFCs'!$C14, "True", "")</f>
        <v/>
      </c>
      <c r="AU14" s="190" t="str">
        <f>IF('5.1 - List of PCFCs'!$O$50='5.2 - Database PCFCs'!$C14, "True", "")</f>
        <v/>
      </c>
      <c r="AV14" s="190" t="str">
        <f>IF('5.1 - List of PCFCs'!$O$51='5.2 - Database PCFCs'!$C14, "True", "")</f>
        <v/>
      </c>
      <c r="AW14" s="190" t="str">
        <f>IF('5.1 - List of PCFCs'!$O$52='5.2 - Database PCFCs'!$C14, "True", "")</f>
        <v/>
      </c>
      <c r="AX14" s="190" t="str">
        <f>IF('5.1 - List of PCFCs'!$O$53='5.2 - Database PCFCs'!$C14, "True", "")</f>
        <v/>
      </c>
      <c r="AY14" s="190" t="str">
        <f>IF('5.1 - List of PCFCs'!$O$54='5.2 - Database PCFCs'!$C14, "True", "")</f>
        <v/>
      </c>
      <c r="AZ14" s="190" t="str">
        <f>IF('5.1 - List of PCFCs'!$O$55='5.2 - Database PCFCs'!$C14, "True", "")</f>
        <v>True</v>
      </c>
      <c r="BA14" s="269" t="str">
        <f>IF('5.1 - List of PCFCs'!$O$56='5.2 - Database PCFCs'!$C14, "True", "")</f>
        <v/>
      </c>
      <c r="BB14" s="8"/>
      <c r="BC14" s="360">
        <f>COUNTIF(E14:BA14, "True")</f>
        <v>3</v>
      </c>
      <c r="BD14" s="360"/>
      <c r="BE14" s="360"/>
    </row>
    <row r="15" spans="1:61" ht="20.100000000000001" customHeight="1">
      <c r="A15" s="188"/>
      <c r="B15" s="188"/>
      <c r="C15" s="191" t="str">
        <f>'4.2 - Legend MB'!C11</f>
        <v>Non-profit / NGO</v>
      </c>
      <c r="D15" s="323" t="str">
        <f>'4.2 - Legend MB'!D11</f>
        <v>Non-governmental organizations</v>
      </c>
      <c r="E15" s="190" t="str">
        <f>IF('5.1 - List of PCFCs'!$O$8='5.2 - Database PCFCs'!C15, "True", "")</f>
        <v>True</v>
      </c>
      <c r="F15" s="190" t="str">
        <f>IF('5.1 - List of PCFCs'!$O$9='5.2 - Database PCFCs'!$C15, "True", "")</f>
        <v/>
      </c>
      <c r="G15" s="190"/>
      <c r="H15" s="190" t="str">
        <f>IF('5.1 - List of PCFCs'!$O$11='5.2 - Database PCFCs'!$C15, "True", "")</f>
        <v>True</v>
      </c>
      <c r="I15" s="190" t="str">
        <f>IF('5.1 - List of PCFCs'!$O$12='5.2 - Database PCFCs'!$C15, "True", "")</f>
        <v/>
      </c>
      <c r="J15" s="190" t="str">
        <f>IF('5.1 - List of PCFCs'!$O$13='5.2 - Database PCFCs'!$C15, "True", "")</f>
        <v/>
      </c>
      <c r="K15" s="190" t="str">
        <f>IF('5.1 - List of PCFCs'!$O$14='5.2 - Database PCFCs'!$C15, "True", "")</f>
        <v/>
      </c>
      <c r="L15" s="190" t="str">
        <f>IF('5.1 - List of PCFCs'!$O$15='5.2 - Database PCFCs'!$C15, "True", "")</f>
        <v/>
      </c>
      <c r="M15" s="190" t="str">
        <f>IF('5.1 - List of PCFCs'!$O$16='5.2 - Database PCFCs'!$C15, "True", "")</f>
        <v/>
      </c>
      <c r="N15" s="190"/>
      <c r="O15" s="190" t="str">
        <f>IF('5.1 - List of PCFCs'!$O$18='5.2 - Database PCFCs'!$C15, "True", "")</f>
        <v>True</v>
      </c>
      <c r="P15" s="190" t="str">
        <f>IF('5.1 - List of PCFCs'!$O$19='5.2 - Database PCFCs'!$C15, "True", "")</f>
        <v>True</v>
      </c>
      <c r="Q15" s="190" t="str">
        <f>IF('5.1 - List of PCFCs'!$O$20='5.2 - Database PCFCs'!$C15, "True", "")</f>
        <v/>
      </c>
      <c r="R15" s="190" t="str">
        <f>IF('5.1 - List of PCFCs'!$O$21='5.2 - Database PCFCs'!$C15, "True", "")</f>
        <v>True</v>
      </c>
      <c r="S15" s="190" t="str">
        <f>IF('5.1 - List of PCFCs'!$O$22='5.2 - Database PCFCs'!$C15, "True", "")</f>
        <v>True</v>
      </c>
      <c r="T15" s="190" t="str">
        <f>IF('5.1 - List of PCFCs'!$O$23='5.2 - Database PCFCs'!$C15, "True", "")</f>
        <v>True</v>
      </c>
      <c r="U15" s="190" t="str">
        <f>IF('5.1 - List of PCFCs'!$O$24='5.2 - Database PCFCs'!$C15, "True", "")</f>
        <v>True</v>
      </c>
      <c r="V15" s="190" t="str">
        <f>IF('5.1 - List of PCFCs'!$O$25='5.2 - Database PCFCs'!$C15, "True", "")</f>
        <v/>
      </c>
      <c r="W15" s="190" t="str">
        <f>IF('5.1 - List of PCFCs'!$O$26='5.2 - Database PCFCs'!$C15, "True", "")</f>
        <v/>
      </c>
      <c r="X15" s="190" t="str">
        <f>IF('5.1 - List of PCFCs'!$O$27='5.2 - Database PCFCs'!$C15, "True", "")</f>
        <v/>
      </c>
      <c r="Y15" s="190" t="str">
        <f>IF('5.1 - List of PCFCs'!$O$28='5.2 - Database PCFCs'!$C15, "True", "")</f>
        <v/>
      </c>
      <c r="Z15" s="190" t="str">
        <f>IF('5.1 - List of PCFCs'!$O$29='5.2 - Database PCFCs'!$C15, "True", "")</f>
        <v/>
      </c>
      <c r="AA15" s="190" t="str">
        <f>IF('5.1 - List of PCFCs'!$O$30='5.2 - Database PCFCs'!$C15, "True", "")</f>
        <v/>
      </c>
      <c r="AB15" s="190" t="str">
        <f>IF('5.1 - List of PCFCs'!$O$31='5.2 - Database PCFCs'!$C15, "True", "")</f>
        <v/>
      </c>
      <c r="AC15" s="190" t="str">
        <f>IF('5.1 - List of PCFCs'!$O$32='5.2 - Database PCFCs'!$C15, "True", "")</f>
        <v/>
      </c>
      <c r="AD15" s="190" t="str">
        <f>IF('5.1 - List of PCFCs'!$O$33='5.2 - Database PCFCs'!$C15, "True", "")</f>
        <v/>
      </c>
      <c r="AE15" s="190" t="str">
        <f>IF('5.1 - List of PCFCs'!$O$34='5.2 - Database PCFCs'!$C15, "True", "")</f>
        <v/>
      </c>
      <c r="AF15" s="190" t="str">
        <f>IF('5.1 - List of PCFCs'!$O$35='5.2 - Database PCFCs'!$C15, "True", "")</f>
        <v/>
      </c>
      <c r="AG15" s="190" t="str">
        <f>IF('5.1 - List of PCFCs'!$O$36='5.2 - Database PCFCs'!$C15, "True", "")</f>
        <v/>
      </c>
      <c r="AH15" s="190" t="str">
        <f>IF('5.1 - List of PCFCs'!$O$37='5.2 - Database PCFCs'!$C15, "True", "")</f>
        <v/>
      </c>
      <c r="AI15" s="190" t="str">
        <f>IF('5.1 - List of PCFCs'!$O$38='5.2 - Database PCFCs'!$C15, "True", "")</f>
        <v/>
      </c>
      <c r="AJ15" s="190" t="str">
        <f>IF('5.1 - List of PCFCs'!$O$39='5.2 - Database PCFCs'!$C15, "True", "")</f>
        <v/>
      </c>
      <c r="AK15" s="190" t="str">
        <f>IF('5.1 - List of PCFCs'!$O$40='5.2 - Database PCFCs'!$C15, "True", "")</f>
        <v>True</v>
      </c>
      <c r="AL15" s="190" t="str">
        <f>IF('5.1 - List of PCFCs'!$O$41='5.2 - Database PCFCs'!$C15, "True", "")</f>
        <v>True</v>
      </c>
      <c r="AM15" s="190" t="str">
        <f>IF('5.1 - List of PCFCs'!$O$42='5.2 - Database PCFCs'!$C15, "True", "")</f>
        <v/>
      </c>
      <c r="AN15" s="190" t="str">
        <f>IF('5.1 - List of PCFCs'!$O$43='5.2 - Database PCFCs'!$C15, "True", "")</f>
        <v>True</v>
      </c>
      <c r="AO15" s="190" t="str">
        <f>IF('5.1 - List of PCFCs'!$O$44='5.2 - Database PCFCs'!$C15, "True", "")</f>
        <v/>
      </c>
      <c r="AP15" s="190" t="str">
        <f>IF('5.1 - List of PCFCs'!$O$45='5.2 - Database PCFCs'!$C15, "True", "")</f>
        <v/>
      </c>
      <c r="AQ15" s="190" t="str">
        <f>IF('5.1 - List of PCFCs'!$O$46='5.2 - Database PCFCs'!$C15, "True", "")</f>
        <v>True</v>
      </c>
      <c r="AR15" s="190" t="str">
        <f>IF('5.1 - List of PCFCs'!$O$46='5.2 - Database PCFCs'!$C15, "True", "")</f>
        <v>True</v>
      </c>
      <c r="AS15" s="190" t="str">
        <f>IF('5.1 - List of PCFCs'!$O$48='5.2 - Database PCFCs'!$C15, "True", "")</f>
        <v/>
      </c>
      <c r="AT15" s="190" t="str">
        <f>IF('5.1 - List of PCFCs'!$O$49='5.2 - Database PCFCs'!$C15, "True", "")</f>
        <v>True</v>
      </c>
      <c r="AU15" s="190" t="str">
        <f>IF('5.1 - List of PCFCs'!$O$50='5.2 - Database PCFCs'!$C15, "True", "")</f>
        <v/>
      </c>
      <c r="AV15" s="190" t="str">
        <f>IF('5.1 - List of PCFCs'!$O$51='5.2 - Database PCFCs'!$C15, "True", "")</f>
        <v>True</v>
      </c>
      <c r="AW15" s="190" t="str">
        <f>IF('5.1 - List of PCFCs'!$O$52='5.2 - Database PCFCs'!$C15, "True", "")</f>
        <v/>
      </c>
      <c r="AX15" s="190" t="str">
        <f>IF('5.1 - List of PCFCs'!$O$53='5.2 - Database PCFCs'!$C15, "True", "")</f>
        <v/>
      </c>
      <c r="AY15" s="190" t="str">
        <f>IF('5.1 - List of PCFCs'!$O$54='5.2 - Database PCFCs'!$C15, "True", "")</f>
        <v/>
      </c>
      <c r="AZ15" s="190" t="str">
        <f>IF('5.1 - List of PCFCs'!$O$55='5.2 - Database PCFCs'!$C15, "True", "")</f>
        <v/>
      </c>
      <c r="BA15" s="269" t="str">
        <f>IF('5.1 - List of PCFCs'!$O$56='5.2 - Database PCFCs'!$C15, "True", "")</f>
        <v>True</v>
      </c>
      <c r="BB15" s="8"/>
      <c r="BC15" s="360">
        <f>COUNTIF(E15:BA15, "True")</f>
        <v>16</v>
      </c>
      <c r="BD15" s="360"/>
      <c r="BE15" s="360"/>
    </row>
    <row r="16" spans="1:61" ht="20.100000000000001" customHeight="1">
      <c r="A16" s="188"/>
      <c r="B16" s="188"/>
      <c r="C16" s="192" t="str">
        <f>'4.2 - Legend MB'!C12</f>
        <v>Non-profit / Government</v>
      </c>
      <c r="D16" s="324" t="str">
        <f>'4.2 - Legend MB'!D12</f>
        <v>Governmental organizations</v>
      </c>
      <c r="E16" s="193" t="str">
        <f>IF('5.1 - List of PCFCs'!$O$8='5.2 - Database PCFCs'!C16, "True", "")</f>
        <v/>
      </c>
      <c r="F16" s="193" t="str">
        <f>IF('5.1 - List of PCFCs'!$O$9='5.2 - Database PCFCs'!$C16, "True", "")</f>
        <v/>
      </c>
      <c r="G16" s="193"/>
      <c r="H16" s="190" t="str">
        <f>IF('5.1 - List of PCFCs'!$O$11='5.2 - Database PCFCs'!$C16, "True", "")</f>
        <v/>
      </c>
      <c r="I16" s="190" t="str">
        <f>IF('5.1 - List of PCFCs'!$O$12='5.2 - Database PCFCs'!$C16, "True", "")</f>
        <v/>
      </c>
      <c r="J16" s="190" t="str">
        <f>IF('5.1 - List of PCFCs'!$O$13='5.2 - Database PCFCs'!$C16, "True", "")</f>
        <v>True</v>
      </c>
      <c r="K16" s="190" t="str">
        <f>IF('5.1 - List of PCFCs'!$O$14='5.2 - Database PCFCs'!$C16, "True", "")</f>
        <v/>
      </c>
      <c r="L16" s="190" t="str">
        <f>IF('5.1 - List of PCFCs'!$O$15='5.2 - Database PCFCs'!$C16, "True", "")</f>
        <v/>
      </c>
      <c r="M16" s="190" t="str">
        <f>IF('5.1 - List of PCFCs'!$O$16='5.2 - Database PCFCs'!$C16, "True", "")</f>
        <v>True</v>
      </c>
      <c r="N16" s="190" t="s">
        <v>805</v>
      </c>
      <c r="O16" s="190" t="str">
        <f>IF('5.1 - List of PCFCs'!$O$18='5.2 - Database PCFCs'!$C16, "True", "")</f>
        <v/>
      </c>
      <c r="P16" s="190" t="str">
        <f>IF('5.1 - List of PCFCs'!$O$19='5.2 - Database PCFCs'!$C16, "True", "")</f>
        <v/>
      </c>
      <c r="Q16" s="190" t="str">
        <f>IF('5.1 - List of PCFCs'!$O$20='5.2 - Database PCFCs'!$C16, "True", "")</f>
        <v/>
      </c>
      <c r="R16" s="190" t="str">
        <f>IF('5.1 - List of PCFCs'!$O$21='5.2 - Database PCFCs'!$C16, "True", "")</f>
        <v/>
      </c>
      <c r="S16" s="190" t="str">
        <f>IF('5.1 - List of PCFCs'!$O$22='5.2 - Database PCFCs'!$C16, "True", "")</f>
        <v/>
      </c>
      <c r="T16" s="190" t="str">
        <f>IF('5.1 - List of PCFCs'!$O$23='5.2 - Database PCFCs'!$C16, "True", "")</f>
        <v/>
      </c>
      <c r="U16" s="190" t="str">
        <f>IF('5.1 - List of PCFCs'!$O$24='5.2 - Database PCFCs'!$C16, "True", "")</f>
        <v/>
      </c>
      <c r="V16" s="190" t="str">
        <f>IF('5.1 - List of PCFCs'!$O$25='5.2 - Database PCFCs'!$C16, "True", "")</f>
        <v/>
      </c>
      <c r="W16" s="190" t="str">
        <f>IF('5.1 - List of PCFCs'!$O$26='5.2 - Database PCFCs'!$C16, "True", "")</f>
        <v/>
      </c>
      <c r="X16" s="190" t="str">
        <f>IF('5.1 - List of PCFCs'!$O$27='5.2 - Database PCFCs'!$C16, "True", "")</f>
        <v/>
      </c>
      <c r="Y16" s="190" t="str">
        <f>IF('5.1 - List of PCFCs'!$O$28='5.2 - Database PCFCs'!$C16, "True", "")</f>
        <v/>
      </c>
      <c r="Z16" s="190" t="str">
        <f>IF('5.1 - List of PCFCs'!$O$29='5.2 - Database PCFCs'!$C16, "True", "")</f>
        <v/>
      </c>
      <c r="AA16" s="190" t="str">
        <f>IF('5.1 - List of PCFCs'!$O$30='5.2 - Database PCFCs'!$C16, "True", "")</f>
        <v/>
      </c>
      <c r="AB16" s="190" t="str">
        <f>IF('5.1 - List of PCFCs'!$O$31='5.2 - Database PCFCs'!$C16, "True", "")</f>
        <v/>
      </c>
      <c r="AC16" s="190" t="str">
        <f>IF('5.1 - List of PCFCs'!$O$32='5.2 - Database PCFCs'!$C16, "True", "")</f>
        <v/>
      </c>
      <c r="AD16" s="190" t="str">
        <f>IF('5.1 - List of PCFCs'!$O$33='5.2 - Database PCFCs'!$C16, "True", "")</f>
        <v/>
      </c>
      <c r="AE16" s="190" t="str">
        <f>IF('5.1 - List of PCFCs'!$O$34='5.2 - Database PCFCs'!$C16, "True", "")</f>
        <v/>
      </c>
      <c r="AF16" s="190" t="str">
        <f>IF('5.1 - List of PCFCs'!$O$35='5.2 - Database PCFCs'!$C16, "True", "")</f>
        <v/>
      </c>
      <c r="AG16" s="190" t="str">
        <f>IF('5.1 - List of PCFCs'!$O$36='5.2 - Database PCFCs'!$C16, "True", "")</f>
        <v/>
      </c>
      <c r="AH16" s="190" t="str">
        <f>IF('5.1 - List of PCFCs'!$O$37='5.2 - Database PCFCs'!$C16, "True", "")</f>
        <v/>
      </c>
      <c r="AI16" s="190" t="str">
        <f>IF('5.1 - List of PCFCs'!$O$38='5.2 - Database PCFCs'!$C16, "True", "")</f>
        <v/>
      </c>
      <c r="AJ16" s="190" t="str">
        <f>IF('5.1 - List of PCFCs'!$O$39='5.2 - Database PCFCs'!$C16, "True", "")</f>
        <v/>
      </c>
      <c r="AK16" s="190" t="str">
        <f>IF('5.1 - List of PCFCs'!$O$40='5.2 - Database PCFCs'!$C16, "True", "")</f>
        <v/>
      </c>
      <c r="AL16" s="190" t="str">
        <f>IF('5.1 - List of PCFCs'!$O$41='5.2 - Database PCFCs'!$C16, "True", "")</f>
        <v/>
      </c>
      <c r="AM16" s="190" t="str">
        <f>IF('5.1 - List of PCFCs'!$O$42='5.2 - Database PCFCs'!$C16, "True", "")</f>
        <v/>
      </c>
      <c r="AN16" s="190" t="str">
        <f>IF('5.1 - List of PCFCs'!$O$43='5.2 - Database PCFCs'!$C16, "True", "")</f>
        <v/>
      </c>
      <c r="AO16" s="190" t="str">
        <f>IF('5.1 - List of PCFCs'!$O$44='5.2 - Database PCFCs'!$C16, "True", "")</f>
        <v/>
      </c>
      <c r="AP16" s="190" t="str">
        <f>IF('5.1 - List of PCFCs'!$O$45='5.2 - Database PCFCs'!$C16, "True", "")</f>
        <v/>
      </c>
      <c r="AQ16" s="190" t="str">
        <f>IF('5.1 - List of PCFCs'!$O$46='5.2 - Database PCFCs'!$C16, "True", "")</f>
        <v/>
      </c>
      <c r="AR16" s="190" t="str">
        <f>IF('5.1 - List of PCFCs'!$O$46='5.2 - Database PCFCs'!$C16, "True", "")</f>
        <v/>
      </c>
      <c r="AS16" s="190" t="str">
        <f>IF('5.1 - List of PCFCs'!$O$48='5.2 - Database PCFCs'!$C16, "True", "")</f>
        <v/>
      </c>
      <c r="AT16" s="190" t="str">
        <f>IF('5.1 - List of PCFCs'!$O$49='5.2 - Database PCFCs'!$C16, "True", "")</f>
        <v/>
      </c>
      <c r="AU16" s="190" t="str">
        <f>IF('5.1 - List of PCFCs'!$O$50='5.2 - Database PCFCs'!$C16, "True", "")</f>
        <v/>
      </c>
      <c r="AV16" s="190" t="str">
        <f>IF('5.1 - List of PCFCs'!$O$51='5.2 - Database PCFCs'!$C16, "True", "")</f>
        <v/>
      </c>
      <c r="AW16" s="190" t="str">
        <f>IF('5.1 - List of PCFCs'!$O$52='5.2 - Database PCFCs'!$C16, "True", "")</f>
        <v>True</v>
      </c>
      <c r="AX16" s="190" t="str">
        <f>IF('5.1 - List of PCFCs'!$O$53='5.2 - Database PCFCs'!$C16, "True", "")</f>
        <v/>
      </c>
      <c r="AY16" s="190" t="str">
        <f>IF('5.1 - List of PCFCs'!$O$54='5.2 - Database PCFCs'!$C16, "True", "")</f>
        <v>True</v>
      </c>
      <c r="AZ16" s="190" t="str">
        <f>IF('5.1 - List of PCFCs'!$O$55='5.2 - Database PCFCs'!$C16, "True", "")</f>
        <v/>
      </c>
      <c r="BA16" s="269" t="str">
        <f>IF('5.1 - List of PCFCs'!$O$56='5.2 - Database PCFCs'!$C16, "True", "")</f>
        <v/>
      </c>
      <c r="BB16" s="8"/>
      <c r="BC16" s="360">
        <f>COUNTIF(E16:BA16, "True")</f>
        <v>5</v>
      </c>
      <c r="BD16" s="360"/>
      <c r="BE16" s="360"/>
    </row>
    <row r="17" spans="1:61" s="217" customFormat="1" ht="20.100000000000001" customHeight="1">
      <c r="A17" s="183"/>
      <c r="B17" s="183" t="str">
        <f>'4.2 - Legend MB'!B13</f>
        <v>Type of calculator</v>
      </c>
      <c r="C17" s="184"/>
      <c r="D17" s="325"/>
      <c r="E17" s="186"/>
      <c r="F17" s="186"/>
      <c r="G17" s="186"/>
      <c r="H17" s="187"/>
      <c r="I17" s="187"/>
      <c r="J17" s="187"/>
      <c r="K17" s="187"/>
      <c r="L17" s="187"/>
      <c r="M17" s="187"/>
      <c r="N17" s="187"/>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187"/>
      <c r="BA17" s="270"/>
      <c r="BB17" s="8"/>
      <c r="BC17" s="359"/>
      <c r="BD17" s="359"/>
      <c r="BE17" s="359"/>
      <c r="BF17" s="262"/>
      <c r="BG17" s="262"/>
      <c r="BH17" s="262"/>
      <c r="BI17" s="262"/>
    </row>
    <row r="18" spans="1:61">
      <c r="A18" s="188"/>
      <c r="B18" s="188"/>
      <c r="C18" s="189" t="str">
        <f>'4.2 - Legend MB'!C14</f>
        <v>Web calculator</v>
      </c>
      <c r="D18" s="322" t="str">
        <f>'4.2 - Legend MB'!D14</f>
        <v>The calculator is implemented as web application.</v>
      </c>
      <c r="E18" s="190" t="str">
        <f>IF('5.1 - List of PCFCs'!$P$8='5.2 - Database PCFCs'!$C18, "True", "")</f>
        <v>True</v>
      </c>
      <c r="F18" s="190" t="str">
        <f>IF('5.1 - List of PCFCs'!$P$9='5.2 - Database PCFCs'!$C18, "True", "")</f>
        <v>True</v>
      </c>
      <c r="G18" s="190" t="s">
        <v>805</v>
      </c>
      <c r="H18" s="190" t="str">
        <f>IF('5.1 - List of PCFCs'!$P$11='5.2 - Database PCFCs'!$C18, "True", "")</f>
        <v>True</v>
      </c>
      <c r="I18" s="190" t="str">
        <f>IF('5.1 - List of PCFCs'!$P$12='5.2 - Database PCFCs'!$C18, "True", "")</f>
        <v>True</v>
      </c>
      <c r="J18" s="190" t="str">
        <f>IF('5.1 - List of PCFCs'!$P$13='5.2 - Database PCFCs'!$C18, "True", "")</f>
        <v>True</v>
      </c>
      <c r="K18" s="190" t="str">
        <f>IF('5.1 - List of PCFCs'!$P$14='5.2 - Database PCFCs'!$C18, "True", "")</f>
        <v/>
      </c>
      <c r="L18" s="190" t="str">
        <f>IF('5.1 - List of PCFCs'!$P$15='5.2 - Database PCFCs'!$C18, "True", "")</f>
        <v>True</v>
      </c>
      <c r="M18" s="190" t="str">
        <f>IF('5.1 - List of PCFCs'!$P$16='5.2 - Database PCFCs'!$C18, "True", "")</f>
        <v>True</v>
      </c>
      <c r="N18" s="190" t="s">
        <v>805</v>
      </c>
      <c r="O18" s="190" t="str">
        <f>IF('5.1 - List of PCFCs'!$P$18='5.2 - Database PCFCs'!$C18, "True", "")</f>
        <v>True</v>
      </c>
      <c r="P18" s="190" t="str">
        <f>IF('5.1 - List of PCFCs'!$P$19='5.2 - Database PCFCs'!$C18, "True", "")</f>
        <v>True</v>
      </c>
      <c r="Q18" s="190" t="str">
        <f>IF('5.1 - List of PCFCs'!$P$20='5.2 - Database PCFCs'!$C18, "True", "")</f>
        <v>True</v>
      </c>
      <c r="R18" s="190" t="str">
        <f>IF('5.1 - List of PCFCs'!$P$21='5.2 - Database PCFCs'!$C18, "True", "")</f>
        <v>True</v>
      </c>
      <c r="S18" s="190" t="str">
        <f>IF('5.1 - List of PCFCs'!$P$22='5.2 - Database PCFCs'!$C18, "True", "")</f>
        <v>True</v>
      </c>
      <c r="T18" s="190" t="str">
        <f>IF('5.1 - List of PCFCs'!$P$23='5.2 - Database PCFCs'!$C18, "True", "")</f>
        <v>True</v>
      </c>
      <c r="U18" s="190" t="str">
        <f>IF('5.1 - List of PCFCs'!$P$24='5.2 - Database PCFCs'!$C18, "True", "")</f>
        <v>True</v>
      </c>
      <c r="V18" s="190" t="str">
        <f>IF('5.1 - List of PCFCs'!$P$25='5.2 - Database PCFCs'!$C18, "True", "")</f>
        <v/>
      </c>
      <c r="W18" s="190" t="str">
        <f>IF('5.1 - List of PCFCs'!$P$26='5.2 - Database PCFCs'!$C18, "True", "")</f>
        <v/>
      </c>
      <c r="X18" s="190" t="str">
        <f>IF('5.1 - List of PCFCs'!$P$27='5.2 - Database PCFCs'!$C18, "True", "")</f>
        <v/>
      </c>
      <c r="Y18" s="190" t="str">
        <f>IF('5.1 - List of PCFCs'!$P$28='5.2 - Database PCFCs'!$C18, "True", "")</f>
        <v/>
      </c>
      <c r="Z18" s="190" t="str">
        <f>IF('5.1 - List of PCFCs'!$P$29='5.2 - Database PCFCs'!$C18, "True", "")</f>
        <v/>
      </c>
      <c r="AA18" s="190" t="str">
        <f>IF('5.1 - List of PCFCs'!$P$30='5.2 - Database PCFCs'!$C18, "True", "")</f>
        <v/>
      </c>
      <c r="AB18" s="190" t="str">
        <f>IF('5.1 - List of PCFCs'!$P$31='5.2 - Database PCFCs'!$C18, "True", "")</f>
        <v/>
      </c>
      <c r="AC18" s="190" t="str">
        <f>IF('5.1 - List of PCFCs'!$P$32='5.2 - Database PCFCs'!$C18, "True", "")</f>
        <v/>
      </c>
      <c r="AD18" s="190" t="str">
        <f>IF('5.1 - List of PCFCs'!$P$33='5.2 - Database PCFCs'!$C18, "True", "")</f>
        <v/>
      </c>
      <c r="AE18" s="190" t="str">
        <f>IF('5.1 - List of PCFCs'!$P$34='5.2 - Database PCFCs'!$C18, "True", "")</f>
        <v/>
      </c>
      <c r="AF18" s="190" t="str">
        <f>IF('5.1 - List of PCFCs'!$P$35='5.2 - Database PCFCs'!$C18, "True", "")</f>
        <v>True</v>
      </c>
      <c r="AG18" s="190" t="str">
        <f>IF('5.1 - List of PCFCs'!$P$36='5.2 - Database PCFCs'!$C18, "True", "")</f>
        <v>True</v>
      </c>
      <c r="AH18" s="190" t="str">
        <f>IF('5.1 - List of PCFCs'!$P$37='5.2 - Database PCFCs'!$C18, "True", "")</f>
        <v>True</v>
      </c>
      <c r="AI18" s="190" t="str">
        <f>IF('5.1 - List of PCFCs'!$P$38='5.2 - Database PCFCs'!$C18, "True", "")</f>
        <v/>
      </c>
      <c r="AJ18" s="190" t="str">
        <f>IF('5.1 - List of PCFCs'!$P$39='5.2 - Database PCFCs'!$C18, "True", "")</f>
        <v>True</v>
      </c>
      <c r="AK18" s="190" t="str">
        <f>IF('5.1 - List of PCFCs'!$P$40='5.2 - Database PCFCs'!$C18, "True", "")</f>
        <v>True</v>
      </c>
      <c r="AL18" s="190" t="str">
        <f>IF('5.1 - List of PCFCs'!$P$41='5.2 - Database PCFCs'!$C18, "True", "")</f>
        <v>True</v>
      </c>
      <c r="AM18" s="190" t="str">
        <f>IF('5.1 - List of PCFCs'!$P$42='5.2 - Database PCFCs'!$C18, "True", "")</f>
        <v>True</v>
      </c>
      <c r="AN18" s="190" t="str">
        <f>IF('5.1 - List of PCFCs'!$P$43='5.2 - Database PCFCs'!$C18, "True", "")</f>
        <v>True</v>
      </c>
      <c r="AO18" s="190" t="str">
        <f>IF('5.1 - List of PCFCs'!$P$44='5.2 - Database PCFCs'!$C18, "True", "")</f>
        <v>True</v>
      </c>
      <c r="AP18" s="190" t="str">
        <f>IF('5.1 - List of PCFCs'!$P$45='5.2 - Database PCFCs'!$C18, "True", "")</f>
        <v>True</v>
      </c>
      <c r="AQ18" s="190" t="str">
        <f>IF('5.1 - List of PCFCs'!$P$46='5.2 - Database PCFCs'!$C18, "True", "")</f>
        <v>True</v>
      </c>
      <c r="AR18" s="190" t="str">
        <f>IF('5.1 - List of PCFCs'!$P$46='5.2 - Database PCFCs'!$C18, "True", "")</f>
        <v>True</v>
      </c>
      <c r="AS18" s="190" t="str">
        <f>IF('5.1 - List of PCFCs'!$P$48='5.2 - Database PCFCs'!$C18, "True", "")</f>
        <v>True</v>
      </c>
      <c r="AT18" s="190" t="str">
        <f>IF('5.1 - List of PCFCs'!$P$49='5.2 - Database PCFCs'!$C18, "True", "")</f>
        <v>True</v>
      </c>
      <c r="AU18" s="190" t="str">
        <f>IF('5.1 - List of PCFCs'!$P$50='5.2 - Database PCFCs'!$C18, "True", "")</f>
        <v>True</v>
      </c>
      <c r="AV18" s="190" t="str">
        <f>IF('5.1 - List of PCFCs'!$P$51='5.2 - Database PCFCs'!$C18, "True", "")</f>
        <v>True</v>
      </c>
      <c r="AW18" s="190" t="str">
        <f>IF('5.1 - List of PCFCs'!$P$52='5.2 - Database PCFCs'!$C18, "True", "")</f>
        <v>True</v>
      </c>
      <c r="AX18" s="190" t="str">
        <f>IF('5.1 - List of PCFCs'!$P$53='5.2 - Database PCFCs'!$C18, "True", "")</f>
        <v>True</v>
      </c>
      <c r="AY18" s="190" t="str">
        <f>IF('5.1 - List of PCFCs'!$P$54='5.2 - Database PCFCs'!$C18, "True", "")</f>
        <v>True</v>
      </c>
      <c r="AZ18" s="190" t="str">
        <f>IF('5.1 - List of PCFCs'!$P$55='5.2 - Database PCFCs'!$C18, "True", "")</f>
        <v>True</v>
      </c>
      <c r="BA18" s="269" t="str">
        <f>IF('5.1 - List of PCFCs'!$P$56='5.2 - Database PCFCs'!$C18, "True", "")</f>
        <v>True</v>
      </c>
      <c r="BB18" s="8"/>
      <c r="BC18" s="360">
        <f>COUNTIF(E18:BA18, "True")</f>
        <v>37</v>
      </c>
      <c r="BD18" s="360"/>
      <c r="BE18" s="360"/>
    </row>
    <row r="19" spans="1:61" ht="28.5">
      <c r="A19" s="188"/>
      <c r="B19" s="188"/>
      <c r="C19" s="191" t="str">
        <f>'4.2 - Legend MB'!C15</f>
        <v>App calculator</v>
      </c>
      <c r="D19" s="323" t="str">
        <f>'4.2 - Legend MB'!D15</f>
        <v>The calculator is implemented as application software for mobile devices (app).</v>
      </c>
      <c r="E19" s="190" t="str">
        <f>IF('5.1 - List of PCFCs'!$P$8='5.2 - Database PCFCs'!$C19, "True", "")</f>
        <v/>
      </c>
      <c r="F19" s="190" t="str">
        <f>IF('5.1 - List of PCFCs'!$P$9='5.2 - Database PCFCs'!$C19, "True", "")</f>
        <v/>
      </c>
      <c r="G19" s="190"/>
      <c r="H19" s="190" t="str">
        <f>IF('5.1 - List of PCFCs'!$P$11='5.2 - Database PCFCs'!$C19, "True", "")</f>
        <v/>
      </c>
      <c r="I19" s="190" t="str">
        <f>IF('5.1 - List of PCFCs'!$P$12='5.2 - Database PCFCs'!$C19, "True", "")</f>
        <v/>
      </c>
      <c r="J19" s="190" t="str">
        <f>IF('5.1 - List of PCFCs'!$P$13='5.2 - Database PCFCs'!$C19, "True", "")</f>
        <v/>
      </c>
      <c r="K19" s="190"/>
      <c r="L19" s="190" t="str">
        <f>IF('5.1 - List of PCFCs'!$P$15='5.2 - Database PCFCs'!$C19, "True", "")</f>
        <v/>
      </c>
      <c r="M19" s="190" t="str">
        <f>IF('5.1 - List of PCFCs'!$P$16='5.2 - Database PCFCs'!$C19, "True", "")</f>
        <v/>
      </c>
      <c r="N19" s="190"/>
      <c r="O19" s="190" t="str">
        <f>IF('5.1 - List of PCFCs'!$P$18='5.2 - Database PCFCs'!$C19, "True", "")</f>
        <v/>
      </c>
      <c r="P19" s="190" t="str">
        <f>IF('5.1 - List of PCFCs'!$P$19='5.2 - Database PCFCs'!$C19, "True", "")</f>
        <v/>
      </c>
      <c r="Q19" s="190" t="str">
        <f>IF('5.1 - List of PCFCs'!$P$20='5.2 - Database PCFCs'!$C19, "True", "")</f>
        <v/>
      </c>
      <c r="R19" s="190" t="str">
        <f>IF('5.1 - List of PCFCs'!$P$21='5.2 - Database PCFCs'!$C19, "True", "")</f>
        <v/>
      </c>
      <c r="S19" s="190" t="str">
        <f>IF('5.1 - List of PCFCs'!$P$22='5.2 - Database PCFCs'!$C19, "True", "")</f>
        <v/>
      </c>
      <c r="T19" s="190" t="str">
        <f>IF('5.1 - List of PCFCs'!$P$23='5.2 - Database PCFCs'!$C19, "True", "")</f>
        <v/>
      </c>
      <c r="U19" s="190" t="str">
        <f>IF('5.1 - List of PCFCs'!$P$24='5.2 - Database PCFCs'!$C19, "True", "")</f>
        <v/>
      </c>
      <c r="V19" s="190" t="str">
        <f>IF('5.1 - List of PCFCs'!$P$25='5.2 - Database PCFCs'!$C19, "True", "")</f>
        <v/>
      </c>
      <c r="W19" s="190" t="str">
        <f>IF('5.1 - List of PCFCs'!$P$26='5.2 - Database PCFCs'!$C19, "True", "")</f>
        <v>True</v>
      </c>
      <c r="X19" s="190"/>
      <c r="Y19" s="190" t="str">
        <f>IF('5.1 - List of PCFCs'!$P$28='5.2 - Database PCFCs'!$C19, "True", "")</f>
        <v>True</v>
      </c>
      <c r="Z19" s="190" t="str">
        <f>IF('5.1 - List of PCFCs'!$P$29='5.2 - Database PCFCs'!$C19, "True", "")</f>
        <v>True</v>
      </c>
      <c r="AA19" s="190" t="str">
        <f>IF('5.1 - List of PCFCs'!$P$30='5.2 - Database PCFCs'!$C19, "True", "")</f>
        <v>True</v>
      </c>
      <c r="AB19" s="190" t="str">
        <f>IF('5.1 - List of PCFCs'!$P$31='5.2 - Database PCFCs'!$C19, "True", "")</f>
        <v>True</v>
      </c>
      <c r="AC19" s="190" t="str">
        <f>IF('5.1 - List of PCFCs'!$P$32='5.2 - Database PCFCs'!$C19, "True", "")</f>
        <v>True</v>
      </c>
      <c r="AD19" s="190" t="str">
        <f>IF('5.1 - List of PCFCs'!$P$33='5.2 - Database PCFCs'!$C19, "True", "")</f>
        <v>True</v>
      </c>
      <c r="AE19" s="190" t="str">
        <f>IF('5.1 - List of PCFCs'!$P$34='5.2 - Database PCFCs'!$C19, "True", "")</f>
        <v>True</v>
      </c>
      <c r="AF19" s="190" t="str">
        <f>IF('5.1 - List of PCFCs'!$P$35='5.2 - Database PCFCs'!$C19, "True", "")</f>
        <v/>
      </c>
      <c r="AG19" s="190" t="str">
        <f>IF('5.1 - List of PCFCs'!$P$36='5.2 - Database PCFCs'!$C19, "True", "")</f>
        <v/>
      </c>
      <c r="AH19" s="190" t="str">
        <f>IF('5.1 - List of PCFCs'!$P$37='5.2 - Database PCFCs'!$C19, "True", "")</f>
        <v/>
      </c>
      <c r="AI19" s="190" t="str">
        <f>IF('5.1 - List of PCFCs'!$P$38='5.2 - Database PCFCs'!$C19, "True", "")</f>
        <v>True</v>
      </c>
      <c r="AJ19" s="190" t="str">
        <f>IF('5.1 - List of PCFCs'!$P$39='5.2 - Database PCFCs'!$C19, "True", "")</f>
        <v/>
      </c>
      <c r="AK19" s="190" t="str">
        <f>IF('5.1 - List of PCFCs'!$P$40='5.2 - Database PCFCs'!$C19, "True", "")</f>
        <v/>
      </c>
      <c r="AL19" s="190" t="str">
        <f>IF('5.1 - List of PCFCs'!$P$41='5.2 - Database PCFCs'!$C19, "True", "")</f>
        <v/>
      </c>
      <c r="AM19" s="190"/>
      <c r="AN19" s="190" t="str">
        <f>IF('5.1 - List of PCFCs'!$P$43='5.2 - Database PCFCs'!$C19, "True", "")</f>
        <v/>
      </c>
      <c r="AO19" s="190" t="str">
        <f>IF('5.1 - List of PCFCs'!$P$44='5.2 - Database PCFCs'!$C19, "True", "")</f>
        <v/>
      </c>
      <c r="AP19" s="190"/>
      <c r="AQ19" s="190" t="str">
        <f>IF('5.1 - List of PCFCs'!$P$46='5.2 - Database PCFCs'!$C19, "True", "")</f>
        <v/>
      </c>
      <c r="AR19" s="190" t="str">
        <f>IF('5.1 - List of PCFCs'!$P$46='5.2 - Database PCFCs'!$C19, "True", "")</f>
        <v/>
      </c>
      <c r="AS19" s="190" t="str">
        <f>IF('5.1 - List of PCFCs'!$P$48='5.2 - Database PCFCs'!$C19, "True", "")</f>
        <v/>
      </c>
      <c r="AT19" s="190" t="str">
        <f>IF('5.1 - List of PCFCs'!$P$49='5.2 - Database PCFCs'!$C19, "True", "")</f>
        <v/>
      </c>
      <c r="AU19" s="190"/>
      <c r="AV19" s="190" t="str">
        <f>IF('5.1 - List of PCFCs'!$P$51='5.2 - Database PCFCs'!$C19, "True", "")</f>
        <v/>
      </c>
      <c r="AW19" s="190" t="str">
        <f>IF('5.1 - List of PCFCs'!$P$52='5.2 - Database PCFCs'!$C19, "True", "")</f>
        <v/>
      </c>
      <c r="AX19" s="190" t="str">
        <f>IF('5.1 - List of PCFCs'!$P$53='5.2 - Database PCFCs'!$C19, "True", "")</f>
        <v/>
      </c>
      <c r="AY19" s="190" t="str">
        <f>IF('5.1 - List of PCFCs'!$P$54='5.2 - Database PCFCs'!$C19, "True", "")</f>
        <v/>
      </c>
      <c r="AZ19" s="190" t="str">
        <f>IF('5.1 - List of PCFCs'!$P$55='5.2 - Database PCFCs'!$C19, "True", "")</f>
        <v/>
      </c>
      <c r="BA19" s="269" t="str">
        <f>IF('5.1 - List of PCFCs'!$P$56='5.2 - Database PCFCs'!$C19, "True", "")</f>
        <v/>
      </c>
      <c r="BB19" s="8"/>
      <c r="BC19" s="360">
        <f>COUNTIF(E19:BA19, "True")</f>
        <v>9</v>
      </c>
      <c r="BD19" s="360"/>
      <c r="BE19" s="360"/>
    </row>
    <row r="20" spans="1:61">
      <c r="A20" s="188"/>
      <c r="B20" s="188"/>
      <c r="C20" s="192" t="str">
        <f>'4.2 - Legend MB'!C16</f>
        <v>Excel sheet calculator</v>
      </c>
      <c r="D20" s="324" t="str">
        <f>'4.2 - Legend MB'!D16</f>
        <v>The calculator is implemented as an Excel sheet for download.</v>
      </c>
      <c r="E20" s="190" t="str">
        <f>IF('5.1 - List of PCFCs'!$P$8='5.2 - Database PCFCs'!$C20, "True", "")</f>
        <v/>
      </c>
      <c r="F20" s="190" t="str">
        <f>IF('5.1 - List of PCFCs'!$P$9='5.2 - Database PCFCs'!$C20, "True", "")</f>
        <v/>
      </c>
      <c r="G20" s="190"/>
      <c r="H20" s="190" t="str">
        <f>IF('5.1 - List of PCFCs'!$P$11='5.2 - Database PCFCs'!$C20, "True", "")</f>
        <v/>
      </c>
      <c r="I20" s="190" t="str">
        <f>IF('5.1 - List of PCFCs'!$P$12='5.2 - Database PCFCs'!$C20, "True", "")</f>
        <v/>
      </c>
      <c r="J20" s="190" t="str">
        <f>IF('5.1 - List of PCFCs'!$P$13='5.2 - Database PCFCs'!$C20, "True", "")</f>
        <v/>
      </c>
      <c r="K20" s="190" t="str">
        <f>IF('5.1 - List of PCFCs'!$P$14='5.2 - Database PCFCs'!$C20, "True", "")</f>
        <v/>
      </c>
      <c r="L20" s="190" t="str">
        <f>IF('5.1 - List of PCFCs'!$P$15='5.2 - Database PCFCs'!$C20, "True", "")</f>
        <v/>
      </c>
      <c r="M20" s="190" t="str">
        <f>IF('5.1 - List of PCFCs'!$P$16='5.2 - Database PCFCs'!$C20, "True", "")</f>
        <v/>
      </c>
      <c r="N20" s="190"/>
      <c r="O20" s="190" t="str">
        <f>IF('5.1 - List of PCFCs'!$P$18='5.2 - Database PCFCs'!$C20, "True", "")</f>
        <v/>
      </c>
      <c r="P20" s="190" t="str">
        <f>IF('5.1 - List of PCFCs'!$P$19='5.2 - Database PCFCs'!$C20, "True", "")</f>
        <v/>
      </c>
      <c r="Q20" s="190" t="str">
        <f>IF('5.1 - List of PCFCs'!$P$20='5.2 - Database PCFCs'!$C20, "True", "")</f>
        <v/>
      </c>
      <c r="R20" s="190" t="str">
        <f>IF('5.1 - List of PCFCs'!$P$21='5.2 - Database PCFCs'!$C20, "True", "")</f>
        <v/>
      </c>
      <c r="S20" s="190" t="str">
        <f>IF('5.1 - List of PCFCs'!$P$22='5.2 - Database PCFCs'!$C20, "True", "")</f>
        <v/>
      </c>
      <c r="T20" s="190" t="str">
        <f>IF('5.1 - List of PCFCs'!$P$23='5.2 - Database PCFCs'!$C20, "True", "")</f>
        <v/>
      </c>
      <c r="U20" s="190" t="str">
        <f>IF('5.1 - List of PCFCs'!$P$24='5.2 - Database PCFCs'!$C20, "True", "")</f>
        <v/>
      </c>
      <c r="V20" s="190" t="str">
        <f>IF('5.1 - List of PCFCs'!$P$25='5.2 - Database PCFCs'!$C20, "True", "")</f>
        <v>True</v>
      </c>
      <c r="W20" s="190" t="str">
        <f>IF('5.1 - List of PCFCs'!$P$26='5.2 - Database PCFCs'!$C20, "True", "")</f>
        <v/>
      </c>
      <c r="X20" s="190" t="str">
        <f>IF('5.1 - List of PCFCs'!$P$27='5.2 - Database PCFCs'!$C20, "True", "")</f>
        <v/>
      </c>
      <c r="Y20" s="190" t="str">
        <f>IF('5.1 - List of PCFCs'!$P$28='5.2 - Database PCFCs'!$C20, "True", "")</f>
        <v/>
      </c>
      <c r="Z20" s="190" t="str">
        <f>IF('5.1 - List of PCFCs'!$P$29='5.2 - Database PCFCs'!$C20, "True", "")</f>
        <v/>
      </c>
      <c r="AA20" s="190" t="str">
        <f>IF('5.1 - List of PCFCs'!$P$30='5.2 - Database PCFCs'!$C20, "True", "")</f>
        <v/>
      </c>
      <c r="AB20" s="190" t="str">
        <f>IF('5.1 - List of PCFCs'!$P$31='5.2 - Database PCFCs'!$C20, "True", "")</f>
        <v/>
      </c>
      <c r="AC20" s="190" t="str">
        <f>IF('5.1 - List of PCFCs'!$P$32='5.2 - Database PCFCs'!$C20, "True", "")</f>
        <v/>
      </c>
      <c r="AD20" s="190" t="str">
        <f>IF('5.1 - List of PCFCs'!$P$33='5.2 - Database PCFCs'!$C20, "True", "")</f>
        <v/>
      </c>
      <c r="AE20" s="190" t="str">
        <f>IF('5.1 - List of PCFCs'!$P$34='5.2 - Database PCFCs'!$C20, "True", "")</f>
        <v/>
      </c>
      <c r="AF20" s="190" t="str">
        <f>IF('5.1 - List of PCFCs'!$P$35='5.2 - Database PCFCs'!$C20, "True", "")</f>
        <v/>
      </c>
      <c r="AG20" s="190" t="str">
        <f>IF('5.1 - List of PCFCs'!$P$36='5.2 - Database PCFCs'!$C20, "True", "")</f>
        <v/>
      </c>
      <c r="AH20" s="190" t="str">
        <f>IF('5.1 - List of PCFCs'!$P$37='5.2 - Database PCFCs'!$C20, "True", "")</f>
        <v/>
      </c>
      <c r="AI20" s="190" t="str">
        <f>IF('5.1 - List of PCFCs'!$P$38='5.2 - Database PCFCs'!$C20, "True", "")</f>
        <v/>
      </c>
      <c r="AJ20" s="190" t="str">
        <f>IF('5.1 - List of PCFCs'!$P$39='5.2 - Database PCFCs'!$C20, "True", "")</f>
        <v/>
      </c>
      <c r="AK20" s="190" t="str">
        <f>IF('5.1 - List of PCFCs'!$P$40='5.2 - Database PCFCs'!$C20, "True", "")</f>
        <v/>
      </c>
      <c r="AL20" s="190" t="str">
        <f>IF('5.1 - List of PCFCs'!$P$41='5.2 - Database PCFCs'!$C20, "True", "")</f>
        <v/>
      </c>
      <c r="AM20" s="190"/>
      <c r="AN20" s="190" t="str">
        <f>IF('5.1 - List of PCFCs'!$P$43='5.2 - Database PCFCs'!$C20, "True", "")</f>
        <v/>
      </c>
      <c r="AO20" s="190" t="str">
        <f>IF('5.1 - List of PCFCs'!$P$44='5.2 - Database PCFCs'!$C20, "True", "")</f>
        <v/>
      </c>
      <c r="AP20" s="190"/>
      <c r="AQ20" s="190" t="str">
        <f>IF('5.1 - List of PCFCs'!$P$46='5.2 - Database PCFCs'!$C20, "True", "")</f>
        <v/>
      </c>
      <c r="AR20" s="190" t="str">
        <f>IF('5.1 - List of PCFCs'!$P$46='5.2 - Database PCFCs'!$C20, "True", "")</f>
        <v/>
      </c>
      <c r="AS20" s="190" t="str">
        <f>IF('5.1 - List of PCFCs'!$P$48='5.2 - Database PCFCs'!$C20, "True", "")</f>
        <v/>
      </c>
      <c r="AT20" s="190" t="str">
        <f>IF('5.1 - List of PCFCs'!$P$49='5.2 - Database PCFCs'!$C20, "True", "")</f>
        <v/>
      </c>
      <c r="AU20" s="190"/>
      <c r="AV20" s="190" t="str">
        <f>IF('5.1 - List of PCFCs'!$P$51='5.2 - Database PCFCs'!$C20, "True", "")</f>
        <v/>
      </c>
      <c r="AW20" s="190" t="str">
        <f>IF('5.1 - List of PCFCs'!$P$52='5.2 - Database PCFCs'!$C20, "True", "")</f>
        <v/>
      </c>
      <c r="AX20" s="190" t="str">
        <f>IF('5.1 - List of PCFCs'!$P$53='5.2 - Database PCFCs'!$C20, "True", "")</f>
        <v/>
      </c>
      <c r="AY20" s="190" t="str">
        <f>IF('5.1 - List of PCFCs'!$P$54='5.2 - Database PCFCs'!$C20, "True", "")</f>
        <v/>
      </c>
      <c r="AZ20" s="190" t="str">
        <f>IF('5.1 - List of PCFCs'!$P$55='5.2 - Database PCFCs'!$C20, "True", "")</f>
        <v/>
      </c>
      <c r="BA20" s="269" t="str">
        <f>IF('5.1 - List of PCFCs'!$P$56='5.2 - Database PCFCs'!$C20, "True", "")</f>
        <v/>
      </c>
      <c r="BB20" s="8"/>
      <c r="BC20" s="360">
        <f>COUNTIF(E20:BA20, "True")</f>
        <v>1</v>
      </c>
      <c r="BD20" s="360"/>
      <c r="BE20" s="360"/>
    </row>
    <row r="21" spans="1:61">
      <c r="A21" s="188"/>
      <c r="B21" s="188"/>
      <c r="C21" s="192" t="str">
        <f>'4.2 - Legend MB'!C17</f>
        <v>App + Web version available</v>
      </c>
      <c r="D21" s="324" t="str">
        <f>'4.2 - Legend MB'!D17</f>
        <v>A web version and an app version of the calculator is available.</v>
      </c>
      <c r="E21" s="190"/>
      <c r="F21" s="190"/>
      <c r="G21" s="190"/>
      <c r="H21" s="190"/>
      <c r="I21" s="190"/>
      <c r="J21" s="190"/>
      <c r="K21" s="190" t="s">
        <v>805</v>
      </c>
      <c r="L21" s="190"/>
      <c r="M21" s="190"/>
      <c r="N21" s="190"/>
      <c r="O21" s="190"/>
      <c r="P21" s="190"/>
      <c r="Q21" s="190"/>
      <c r="R21" s="190"/>
      <c r="S21" s="190"/>
      <c r="T21" s="190"/>
      <c r="U21" s="190"/>
      <c r="V21" s="190"/>
      <c r="W21" s="190"/>
      <c r="X21" s="190" t="s">
        <v>805</v>
      </c>
      <c r="Y21" s="190"/>
      <c r="Z21" s="190"/>
      <c r="AA21" s="190"/>
      <c r="AB21" s="190" t="str">
        <f>IF('5.1 - List of PCFCs'!$P$31='5.2 - Database PCFCs'!$C21, "True", "")</f>
        <v/>
      </c>
      <c r="AC21" s="190" t="str">
        <f>IF('5.1 - List of PCFCs'!$P$32='5.2 - Database PCFCs'!$C21, "True", "")</f>
        <v/>
      </c>
      <c r="AD21" s="190" t="str">
        <f>IF('5.1 - List of PCFCs'!$P$33='5.2 - Database PCFCs'!$C21, "True", "")</f>
        <v/>
      </c>
      <c r="AE21" s="190" t="str">
        <f>IF('5.1 - List of PCFCs'!$P$34='5.2 - Database PCFCs'!$C21, "True", "")</f>
        <v/>
      </c>
      <c r="AF21" s="190" t="str">
        <f>IF('5.1 - List of PCFCs'!$P$35='5.2 - Database PCFCs'!$C21, "True", "")</f>
        <v/>
      </c>
      <c r="AG21" s="190" t="str">
        <f>IF('5.1 - List of PCFCs'!$P$36='5.2 - Database PCFCs'!$C21, "True", "")</f>
        <v/>
      </c>
      <c r="AH21" s="190" t="str">
        <f>IF('5.1 - List of PCFCs'!$P$37='5.2 - Database PCFCs'!$C21, "True", "")</f>
        <v/>
      </c>
      <c r="AI21" s="190" t="str">
        <f>IF('5.1 - List of PCFCs'!$P$38='5.2 - Database PCFCs'!$C21, "True", "")</f>
        <v/>
      </c>
      <c r="AJ21" s="190" t="str">
        <f>IF('5.1 - List of PCFCs'!$P$39='5.2 - Database PCFCs'!$C21, "True", "")</f>
        <v/>
      </c>
      <c r="AK21" s="190" t="str">
        <f>IF('5.1 - List of PCFCs'!$P$40='5.2 - Database PCFCs'!$C21, "True", "")</f>
        <v/>
      </c>
      <c r="AL21" s="190" t="str">
        <f>IF('5.1 - List of PCFCs'!$P$41='5.2 - Database PCFCs'!$C21, "True", "")</f>
        <v/>
      </c>
      <c r="AM21" s="190"/>
      <c r="AN21" s="190" t="str">
        <f>IF('5.1 - List of PCFCs'!$P$43='5.2 - Database PCFCs'!$C21, "True", "")</f>
        <v/>
      </c>
      <c r="AO21" s="190" t="str">
        <f>IF('5.1 - List of PCFCs'!$P$44='5.2 - Database PCFCs'!$C21, "True", "")</f>
        <v/>
      </c>
      <c r="AP21" s="190"/>
      <c r="AQ21" s="190" t="str">
        <f>IF('5.1 - List of PCFCs'!$P$46='5.2 - Database PCFCs'!$C21, "True", "")</f>
        <v/>
      </c>
      <c r="AR21" s="190" t="str">
        <f>IF('5.1 - List of PCFCs'!$P$46='5.2 - Database PCFCs'!$C21, "True", "")</f>
        <v/>
      </c>
      <c r="AS21" s="190" t="str">
        <f>IF('5.1 - List of PCFCs'!$P$48='5.2 - Database PCFCs'!$C21, "True", "")</f>
        <v/>
      </c>
      <c r="AT21" s="190" t="str">
        <f>IF('5.1 - List of PCFCs'!$P$49='5.2 - Database PCFCs'!$C21, "True", "")</f>
        <v/>
      </c>
      <c r="AU21" s="190"/>
      <c r="AV21" s="190" t="str">
        <f>IF('5.1 - List of PCFCs'!$P$51='5.2 - Database PCFCs'!$C21, "True", "")</f>
        <v/>
      </c>
      <c r="AW21" s="190" t="str">
        <f>IF('5.1 - List of PCFCs'!$P$52='5.2 - Database PCFCs'!$C21, "True", "")</f>
        <v/>
      </c>
      <c r="AX21" s="190" t="str">
        <f>IF('5.1 - List of PCFCs'!$P$53='5.2 - Database PCFCs'!$C21, "True", "")</f>
        <v/>
      </c>
      <c r="AY21" s="190" t="str">
        <f>IF('5.1 - List of PCFCs'!$P$54='5.2 - Database PCFCs'!$C21, "True", "")</f>
        <v/>
      </c>
      <c r="AZ21" s="190" t="str">
        <f>IF('5.1 - List of PCFCs'!$P$55='5.2 - Database PCFCs'!$C21, "True", "")</f>
        <v/>
      </c>
      <c r="BA21" s="269" t="str">
        <f>IF('5.1 - List of PCFCs'!$P$56='5.2 - Database PCFCs'!$C21, "True", "")</f>
        <v/>
      </c>
      <c r="BB21" s="8"/>
      <c r="BC21" s="360">
        <f>COUNTIF(E21:BA21, "True")</f>
        <v>2</v>
      </c>
      <c r="BD21" s="360"/>
      <c r="BE21" s="360"/>
    </row>
    <row r="22" spans="1:61" s="217" customFormat="1" ht="20.100000000000001" customHeight="1">
      <c r="A22" s="183"/>
      <c r="B22" s="183" t="str">
        <f>'4.2 - Legend MB'!B18</f>
        <v>Popularity</v>
      </c>
      <c r="C22" s="184"/>
      <c r="D22" s="325"/>
      <c r="E22" s="186"/>
      <c r="F22" s="186"/>
      <c r="G22" s="186"/>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270"/>
      <c r="BB22" s="8"/>
      <c r="BC22" s="359"/>
      <c r="BD22" s="383" t="s">
        <v>794</v>
      </c>
      <c r="BE22" s="383" t="s">
        <v>874</v>
      </c>
      <c r="BF22" s="262"/>
      <c r="BG22" s="262"/>
      <c r="BH22" s="262"/>
      <c r="BI22" s="262"/>
    </row>
    <row r="23" spans="1:61" ht="28.5">
      <c r="A23" s="65"/>
      <c r="B23" s="65"/>
      <c r="C23" s="291" t="s">
        <v>704</v>
      </c>
      <c r="D23" s="292" t="s">
        <v>850</v>
      </c>
      <c r="E23" s="293">
        <v>0</v>
      </c>
      <c r="F23" s="293">
        <v>1.5699999999999999E-2</v>
      </c>
      <c r="G23" s="293">
        <f>F23</f>
        <v>1.5699999999999999E-2</v>
      </c>
      <c r="H23" s="294">
        <v>1.01E-2</v>
      </c>
      <c r="I23" s="294">
        <v>4.0000000000000002E-4</v>
      </c>
      <c r="J23" s="294">
        <v>1.415</v>
      </c>
      <c r="K23" s="294">
        <v>0</v>
      </c>
      <c r="L23" s="294">
        <v>8.0000000000000004E-4</v>
      </c>
      <c r="M23" s="294">
        <v>12.51</v>
      </c>
      <c r="N23" s="294">
        <v>12.51</v>
      </c>
      <c r="O23" s="294">
        <v>7.1559999999999997</v>
      </c>
      <c r="P23" s="294">
        <v>8.3999999999999995E-3</v>
      </c>
      <c r="Q23" s="294">
        <v>1.046</v>
      </c>
      <c r="R23" s="294">
        <v>2E-3</v>
      </c>
      <c r="S23" s="294">
        <v>0</v>
      </c>
      <c r="T23" s="294">
        <v>1E-3</v>
      </c>
      <c r="U23" s="294">
        <v>8.5400000000000004E-2</v>
      </c>
      <c r="V23" s="294">
        <v>0</v>
      </c>
      <c r="W23" s="294"/>
      <c r="X23" s="294">
        <v>8.0000000000000004E-4</v>
      </c>
      <c r="Y23" s="294"/>
      <c r="Z23" s="294"/>
      <c r="AA23" s="294"/>
      <c r="AB23" s="294"/>
      <c r="AC23" s="294"/>
      <c r="AD23" s="294"/>
      <c r="AE23" s="294"/>
      <c r="AF23" s="294">
        <v>4.9799999999999997E-2</v>
      </c>
      <c r="AG23" s="294">
        <v>0</v>
      </c>
      <c r="AH23" s="294">
        <v>0</v>
      </c>
      <c r="AI23" s="294"/>
      <c r="AJ23" s="294">
        <v>0.17280000000000001</v>
      </c>
      <c r="AK23" s="294">
        <v>1.329</v>
      </c>
      <c r="AL23" s="294">
        <v>4.6950000000000003</v>
      </c>
      <c r="AM23" s="294">
        <v>0.3957</v>
      </c>
      <c r="AN23" s="294">
        <v>1.43E-2</v>
      </c>
      <c r="AO23" s="294">
        <v>6.7999999999999996E-3</v>
      </c>
      <c r="AP23" s="294">
        <v>2.5619999999999998</v>
      </c>
      <c r="AQ23" s="294">
        <v>9.4200000000000006E-2</v>
      </c>
      <c r="AR23" s="294">
        <v>9.4200000000000006E-2</v>
      </c>
      <c r="AS23" s="294">
        <v>0.40060000000000001</v>
      </c>
      <c r="AT23" s="294">
        <v>1.8560000000000001</v>
      </c>
      <c r="AU23" s="294">
        <v>5.5500000000000001E-2</v>
      </c>
      <c r="AV23" s="294">
        <v>0.40870000000000001</v>
      </c>
      <c r="AW23" s="294">
        <v>23.14</v>
      </c>
      <c r="AX23" s="294">
        <v>8.9999999999999998E-4</v>
      </c>
      <c r="AY23" s="294">
        <v>1.3009999999999999</v>
      </c>
      <c r="AZ23" s="294">
        <v>1E-3</v>
      </c>
      <c r="BA23" s="295">
        <v>7.4999999999999997E-3</v>
      </c>
      <c r="BB23" s="8"/>
      <c r="BC23" s="296"/>
      <c r="BD23" s="296">
        <f>MEDIAN(E23:BA23)</f>
        <v>3.2750000000000001E-2</v>
      </c>
      <c r="BE23" s="296">
        <f>AVERAGE(E23:BA23)</f>
        <v>1.7840574999999999</v>
      </c>
    </row>
    <row r="24" spans="1:61">
      <c r="A24" s="65"/>
      <c r="B24" s="65"/>
      <c r="C24" s="291" t="s">
        <v>786</v>
      </c>
      <c r="D24" s="292" t="s">
        <v>787</v>
      </c>
      <c r="E24" s="293"/>
      <c r="F24" s="293"/>
      <c r="G24" s="293"/>
      <c r="H24" s="294"/>
      <c r="I24" s="294"/>
      <c r="J24" s="294"/>
      <c r="K24" s="294"/>
      <c r="L24" s="294"/>
      <c r="M24" s="294"/>
      <c r="N24" s="294"/>
      <c r="O24" s="294"/>
      <c r="P24" s="294"/>
      <c r="Q24" s="294"/>
      <c r="R24" s="294"/>
      <c r="S24" s="294"/>
      <c r="T24" s="294"/>
      <c r="U24" s="294"/>
      <c r="V24" s="294"/>
      <c r="W24" s="294">
        <v>358</v>
      </c>
      <c r="X24" s="294">
        <v>51</v>
      </c>
      <c r="Y24" s="294">
        <v>28</v>
      </c>
      <c r="Z24" s="294">
        <v>47</v>
      </c>
      <c r="AA24" s="294">
        <v>35</v>
      </c>
      <c r="AB24" s="294">
        <v>49</v>
      </c>
      <c r="AC24" s="294">
        <v>90</v>
      </c>
      <c r="AD24" s="294">
        <v>20</v>
      </c>
      <c r="AE24" s="294">
        <v>48</v>
      </c>
      <c r="AF24" s="294"/>
      <c r="AG24" s="294"/>
      <c r="AH24" s="294"/>
      <c r="AI24" s="294">
        <v>7</v>
      </c>
      <c r="AJ24" s="294"/>
      <c r="AK24" s="294"/>
      <c r="AL24" s="294"/>
      <c r="AM24" s="294"/>
      <c r="AN24" s="294"/>
      <c r="AO24" s="294"/>
      <c r="AP24" s="294"/>
      <c r="AQ24" s="294"/>
      <c r="AR24" s="294"/>
      <c r="AS24" s="294"/>
      <c r="AT24" s="294"/>
      <c r="AU24" s="294"/>
      <c r="AV24" s="294"/>
      <c r="AW24" s="294"/>
      <c r="AX24" s="294"/>
      <c r="AY24" s="294"/>
      <c r="AZ24" s="294"/>
      <c r="BA24" s="295"/>
      <c r="BB24" s="8"/>
      <c r="BC24" s="296"/>
      <c r="BD24" s="296">
        <f>MEDIAN(E24:BA24)</f>
        <v>47.5</v>
      </c>
      <c r="BE24" s="296">
        <f>AVERAGE(E24:BA24)</f>
        <v>73.3</v>
      </c>
    </row>
    <row r="25" spans="1:61">
      <c r="A25" s="188"/>
      <c r="B25" s="188"/>
      <c r="C25" s="191" t="str">
        <f>'4.2 - Legend MB'!C19</f>
        <v>Low popularity</v>
      </c>
      <c r="D25" s="326" t="str">
        <f>'4.2 - Legend MB'!D19</f>
        <v>Score (SVI or App ratings) &lt; Determined median</v>
      </c>
      <c r="E25" s="195" t="str">
        <f t="shared" ref="E25:V25" si="0">IF(E23&lt;$BD$23, "True", "")</f>
        <v>True</v>
      </c>
      <c r="F25" s="195" t="str">
        <f t="shared" si="0"/>
        <v>True</v>
      </c>
      <c r="G25" s="195" t="str">
        <f t="shared" si="0"/>
        <v>True</v>
      </c>
      <c r="H25" s="195" t="str">
        <f t="shared" si="0"/>
        <v>True</v>
      </c>
      <c r="I25" s="195" t="str">
        <f t="shared" si="0"/>
        <v>True</v>
      </c>
      <c r="J25" s="195" t="str">
        <f t="shared" si="0"/>
        <v/>
      </c>
      <c r="K25" s="195" t="str">
        <f t="shared" si="0"/>
        <v>True</v>
      </c>
      <c r="L25" s="195" t="str">
        <f t="shared" si="0"/>
        <v>True</v>
      </c>
      <c r="M25" s="195" t="str">
        <f t="shared" si="0"/>
        <v/>
      </c>
      <c r="N25" s="195" t="str">
        <f t="shared" si="0"/>
        <v/>
      </c>
      <c r="O25" s="195" t="str">
        <f t="shared" si="0"/>
        <v/>
      </c>
      <c r="P25" s="195" t="str">
        <f t="shared" si="0"/>
        <v>True</v>
      </c>
      <c r="Q25" s="195" t="str">
        <f t="shared" si="0"/>
        <v/>
      </c>
      <c r="R25" s="195" t="str">
        <f t="shared" si="0"/>
        <v>True</v>
      </c>
      <c r="S25" s="195" t="str">
        <f t="shared" si="0"/>
        <v>True</v>
      </c>
      <c r="T25" s="195" t="str">
        <f t="shared" si="0"/>
        <v>True</v>
      </c>
      <c r="U25" s="195" t="str">
        <f t="shared" si="0"/>
        <v/>
      </c>
      <c r="V25" s="195" t="str">
        <f t="shared" si="0"/>
        <v>True</v>
      </c>
      <c r="W25" s="195" t="str">
        <f t="shared" ref="W25:AE25" si="1">IF(W24&lt;$BD$24, "True", "")</f>
        <v/>
      </c>
      <c r="X25" s="195" t="str">
        <f t="shared" si="1"/>
        <v/>
      </c>
      <c r="Y25" s="195" t="str">
        <f t="shared" si="1"/>
        <v>True</v>
      </c>
      <c r="Z25" s="195" t="str">
        <f t="shared" si="1"/>
        <v>True</v>
      </c>
      <c r="AA25" s="195" t="str">
        <f t="shared" si="1"/>
        <v>True</v>
      </c>
      <c r="AB25" s="195" t="str">
        <f t="shared" si="1"/>
        <v/>
      </c>
      <c r="AC25" s="195" t="str">
        <f t="shared" si="1"/>
        <v/>
      </c>
      <c r="AD25" s="195" t="str">
        <f t="shared" si="1"/>
        <v>True</v>
      </c>
      <c r="AE25" s="195" t="str">
        <f t="shared" si="1"/>
        <v/>
      </c>
      <c r="AF25" s="195" t="str">
        <f t="shared" ref="AF25:BA25" si="2">IF(AF23&lt;$BD$23, "True", "")</f>
        <v/>
      </c>
      <c r="AG25" s="195" t="str">
        <f t="shared" si="2"/>
        <v>True</v>
      </c>
      <c r="AH25" s="195" t="str">
        <f t="shared" si="2"/>
        <v>True</v>
      </c>
      <c r="AI25" s="195" t="str">
        <f t="shared" si="2"/>
        <v>True</v>
      </c>
      <c r="AJ25" s="195" t="str">
        <f t="shared" si="2"/>
        <v/>
      </c>
      <c r="AK25" s="195" t="str">
        <f t="shared" si="2"/>
        <v/>
      </c>
      <c r="AL25" s="195" t="str">
        <f t="shared" si="2"/>
        <v/>
      </c>
      <c r="AM25" s="195" t="str">
        <f t="shared" si="2"/>
        <v/>
      </c>
      <c r="AN25" s="195" t="str">
        <f t="shared" si="2"/>
        <v>True</v>
      </c>
      <c r="AO25" s="195" t="str">
        <f t="shared" si="2"/>
        <v>True</v>
      </c>
      <c r="AP25" s="195" t="str">
        <f t="shared" si="2"/>
        <v/>
      </c>
      <c r="AQ25" s="195" t="str">
        <f t="shared" si="2"/>
        <v/>
      </c>
      <c r="AR25" s="195" t="str">
        <f t="shared" si="2"/>
        <v/>
      </c>
      <c r="AS25" s="195" t="str">
        <f t="shared" si="2"/>
        <v/>
      </c>
      <c r="AT25" s="195" t="str">
        <f t="shared" si="2"/>
        <v/>
      </c>
      <c r="AU25" s="195" t="str">
        <f t="shared" si="2"/>
        <v/>
      </c>
      <c r="AV25" s="195" t="str">
        <f t="shared" si="2"/>
        <v/>
      </c>
      <c r="AW25" s="195" t="str">
        <f t="shared" si="2"/>
        <v/>
      </c>
      <c r="AX25" s="195" t="str">
        <f t="shared" si="2"/>
        <v>True</v>
      </c>
      <c r="AY25" s="195" t="str">
        <f t="shared" si="2"/>
        <v/>
      </c>
      <c r="AZ25" s="195" t="str">
        <f t="shared" si="2"/>
        <v>True</v>
      </c>
      <c r="BA25" s="271" t="str">
        <f t="shared" si="2"/>
        <v>True</v>
      </c>
      <c r="BB25" s="8"/>
      <c r="BC25" s="361">
        <f>COUNTIF(E25:BA25, "True")</f>
        <v>24</v>
      </c>
      <c r="BD25" s="361"/>
      <c r="BE25" s="361"/>
    </row>
    <row r="26" spans="1:61" ht="28.5">
      <c r="A26" s="188"/>
      <c r="B26" s="188"/>
      <c r="C26" s="191" t="str">
        <f>'4.2 - Legend MB'!C20</f>
        <v>Medium popularity</v>
      </c>
      <c r="D26" s="326" t="str">
        <f>'4.2 - Legend MB'!D20</f>
        <v>Determined median &lt;= Score (SVI or App ratings) &gt;= Determined average</v>
      </c>
      <c r="E26" s="194" t="str">
        <f t="shared" ref="E26:V26" si="3">IF(AND(E23&gt;=$BD$23,E23&lt;=$BE$23),"True","")</f>
        <v/>
      </c>
      <c r="F26" s="194" t="str">
        <f t="shared" si="3"/>
        <v/>
      </c>
      <c r="G26" s="194" t="str">
        <f t="shared" si="3"/>
        <v/>
      </c>
      <c r="H26" s="194" t="str">
        <f t="shared" si="3"/>
        <v/>
      </c>
      <c r="I26" s="194" t="str">
        <f t="shared" si="3"/>
        <v/>
      </c>
      <c r="J26" s="194" t="str">
        <f t="shared" si="3"/>
        <v>True</v>
      </c>
      <c r="K26" s="194" t="str">
        <f t="shared" si="3"/>
        <v/>
      </c>
      <c r="L26" s="194" t="str">
        <f t="shared" si="3"/>
        <v/>
      </c>
      <c r="M26" s="194" t="str">
        <f t="shared" si="3"/>
        <v/>
      </c>
      <c r="N26" s="194" t="str">
        <f t="shared" si="3"/>
        <v/>
      </c>
      <c r="O26" s="194" t="str">
        <f t="shared" si="3"/>
        <v/>
      </c>
      <c r="P26" s="194" t="str">
        <f t="shared" si="3"/>
        <v/>
      </c>
      <c r="Q26" s="194" t="str">
        <f t="shared" si="3"/>
        <v>True</v>
      </c>
      <c r="R26" s="194" t="str">
        <f t="shared" si="3"/>
        <v/>
      </c>
      <c r="S26" s="194" t="str">
        <f t="shared" si="3"/>
        <v/>
      </c>
      <c r="T26" s="194" t="str">
        <f t="shared" si="3"/>
        <v/>
      </c>
      <c r="U26" s="194" t="str">
        <f t="shared" si="3"/>
        <v>True</v>
      </c>
      <c r="V26" s="194" t="str">
        <f t="shared" si="3"/>
        <v/>
      </c>
      <c r="W26" s="194" t="str">
        <f t="shared" ref="W26:AE26" si="4">IF(AND(W24&gt;=$BD$24,W24&lt;=$BE$24),"True","")</f>
        <v/>
      </c>
      <c r="X26" s="194" t="str">
        <f t="shared" si="4"/>
        <v>True</v>
      </c>
      <c r="Y26" s="194" t="str">
        <f t="shared" si="4"/>
        <v/>
      </c>
      <c r="Z26" s="194" t="str">
        <f t="shared" si="4"/>
        <v/>
      </c>
      <c r="AA26" s="194" t="str">
        <f t="shared" si="4"/>
        <v/>
      </c>
      <c r="AB26" s="194" t="str">
        <f t="shared" si="4"/>
        <v>True</v>
      </c>
      <c r="AC26" s="194" t="str">
        <f t="shared" si="4"/>
        <v/>
      </c>
      <c r="AD26" s="194" t="str">
        <f t="shared" si="4"/>
        <v/>
      </c>
      <c r="AE26" s="194" t="str">
        <f t="shared" si="4"/>
        <v>True</v>
      </c>
      <c r="AF26" s="194" t="str">
        <f t="shared" ref="AF26:BA26" si="5">IF(AND(AF23&gt;=$BD$23,AF23&lt;=$BE$23),"True","")</f>
        <v>True</v>
      </c>
      <c r="AG26" s="194" t="str">
        <f t="shared" si="5"/>
        <v/>
      </c>
      <c r="AH26" s="194" t="str">
        <f t="shared" si="5"/>
        <v/>
      </c>
      <c r="AI26" s="194" t="str">
        <f t="shared" si="5"/>
        <v/>
      </c>
      <c r="AJ26" s="194" t="str">
        <f t="shared" si="5"/>
        <v>True</v>
      </c>
      <c r="AK26" s="194" t="str">
        <f t="shared" si="5"/>
        <v>True</v>
      </c>
      <c r="AL26" s="194" t="str">
        <f t="shared" si="5"/>
        <v/>
      </c>
      <c r="AM26" s="194" t="str">
        <f t="shared" si="5"/>
        <v>True</v>
      </c>
      <c r="AN26" s="194" t="str">
        <f t="shared" si="5"/>
        <v/>
      </c>
      <c r="AO26" s="194" t="str">
        <f t="shared" si="5"/>
        <v/>
      </c>
      <c r="AP26" s="194" t="str">
        <f t="shared" si="5"/>
        <v/>
      </c>
      <c r="AQ26" s="194" t="str">
        <f t="shared" si="5"/>
        <v>True</v>
      </c>
      <c r="AR26" s="194" t="str">
        <f t="shared" si="5"/>
        <v>True</v>
      </c>
      <c r="AS26" s="194" t="str">
        <f t="shared" si="5"/>
        <v>True</v>
      </c>
      <c r="AT26" s="194" t="str">
        <f t="shared" si="5"/>
        <v/>
      </c>
      <c r="AU26" s="194" t="str">
        <f t="shared" si="5"/>
        <v>True</v>
      </c>
      <c r="AV26" s="194" t="str">
        <f t="shared" si="5"/>
        <v>True</v>
      </c>
      <c r="AW26" s="194" t="str">
        <f t="shared" si="5"/>
        <v/>
      </c>
      <c r="AX26" s="194" t="str">
        <f t="shared" si="5"/>
        <v/>
      </c>
      <c r="AY26" s="194" t="str">
        <f t="shared" si="5"/>
        <v>True</v>
      </c>
      <c r="AZ26" s="194" t="str">
        <f t="shared" si="5"/>
        <v/>
      </c>
      <c r="BA26" s="272" t="str">
        <f t="shared" si="5"/>
        <v/>
      </c>
      <c r="BB26" s="8"/>
      <c r="BC26" s="362">
        <f>COUNTIF(E26:BA26, "True")</f>
        <v>16</v>
      </c>
      <c r="BD26" s="362"/>
      <c r="BE26" s="362"/>
    </row>
    <row r="27" spans="1:61">
      <c r="A27" s="188"/>
      <c r="B27" s="188"/>
      <c r="C27" s="191" t="str">
        <f>'4.2 - Legend MB'!C21</f>
        <v>High popularity</v>
      </c>
      <c r="D27" s="326" t="str">
        <f>'4.2 - Legend MB'!D21</f>
        <v>Determined average &lt; Score (SVI or App ratings) &gt; 10</v>
      </c>
      <c r="E27" s="194" t="str">
        <f t="shared" ref="E27:V27" si="6">IF(E23&gt;$BE$23, "True", "")</f>
        <v/>
      </c>
      <c r="F27" s="194" t="str">
        <f t="shared" si="6"/>
        <v/>
      </c>
      <c r="G27" s="194" t="str">
        <f t="shared" si="6"/>
        <v/>
      </c>
      <c r="H27" s="194" t="str">
        <f t="shared" si="6"/>
        <v/>
      </c>
      <c r="I27" s="194" t="str">
        <f t="shared" si="6"/>
        <v/>
      </c>
      <c r="J27" s="194" t="str">
        <f t="shared" si="6"/>
        <v/>
      </c>
      <c r="K27" s="194" t="str">
        <f t="shared" si="6"/>
        <v/>
      </c>
      <c r="L27" s="194" t="str">
        <f t="shared" si="6"/>
        <v/>
      </c>
      <c r="M27" s="194" t="str">
        <f t="shared" si="6"/>
        <v>True</v>
      </c>
      <c r="N27" s="194" t="str">
        <f t="shared" si="6"/>
        <v>True</v>
      </c>
      <c r="O27" s="194" t="str">
        <f t="shared" si="6"/>
        <v>True</v>
      </c>
      <c r="P27" s="194" t="str">
        <f t="shared" si="6"/>
        <v/>
      </c>
      <c r="Q27" s="194" t="str">
        <f t="shared" si="6"/>
        <v/>
      </c>
      <c r="R27" s="194" t="str">
        <f t="shared" si="6"/>
        <v/>
      </c>
      <c r="S27" s="194" t="str">
        <f t="shared" si="6"/>
        <v/>
      </c>
      <c r="T27" s="194" t="str">
        <f t="shared" si="6"/>
        <v/>
      </c>
      <c r="U27" s="194" t="str">
        <f t="shared" si="6"/>
        <v/>
      </c>
      <c r="V27" s="194" t="str">
        <f t="shared" si="6"/>
        <v/>
      </c>
      <c r="W27" s="194" t="str">
        <f t="shared" ref="W27:AE27" si="7">IF(W24&gt;$BE$24, "True", "")</f>
        <v>True</v>
      </c>
      <c r="X27" s="194" t="str">
        <f t="shared" si="7"/>
        <v/>
      </c>
      <c r="Y27" s="194" t="str">
        <f t="shared" si="7"/>
        <v/>
      </c>
      <c r="Z27" s="194" t="str">
        <f t="shared" si="7"/>
        <v/>
      </c>
      <c r="AA27" s="194" t="str">
        <f t="shared" si="7"/>
        <v/>
      </c>
      <c r="AB27" s="194" t="str">
        <f t="shared" si="7"/>
        <v/>
      </c>
      <c r="AC27" s="194" t="str">
        <f t="shared" si="7"/>
        <v>True</v>
      </c>
      <c r="AD27" s="194" t="str">
        <f t="shared" si="7"/>
        <v/>
      </c>
      <c r="AE27" s="194" t="str">
        <f t="shared" si="7"/>
        <v/>
      </c>
      <c r="AF27" s="194" t="str">
        <f t="shared" ref="AF27:BA27" si="8">IF(AF23&gt;$BE$23, "True", "")</f>
        <v/>
      </c>
      <c r="AG27" s="194" t="str">
        <f t="shared" si="8"/>
        <v/>
      </c>
      <c r="AH27" s="194" t="str">
        <f t="shared" si="8"/>
        <v/>
      </c>
      <c r="AI27" s="194" t="str">
        <f t="shared" si="8"/>
        <v/>
      </c>
      <c r="AJ27" s="194" t="str">
        <f t="shared" si="8"/>
        <v/>
      </c>
      <c r="AK27" s="194" t="str">
        <f t="shared" si="8"/>
        <v/>
      </c>
      <c r="AL27" s="194" t="str">
        <f t="shared" si="8"/>
        <v>True</v>
      </c>
      <c r="AM27" s="194" t="str">
        <f t="shared" si="8"/>
        <v/>
      </c>
      <c r="AN27" s="194" t="str">
        <f t="shared" si="8"/>
        <v/>
      </c>
      <c r="AO27" s="194" t="str">
        <f t="shared" si="8"/>
        <v/>
      </c>
      <c r="AP27" s="194" t="str">
        <f t="shared" si="8"/>
        <v>True</v>
      </c>
      <c r="AQ27" s="194" t="str">
        <f t="shared" si="8"/>
        <v/>
      </c>
      <c r="AR27" s="194" t="str">
        <f t="shared" si="8"/>
        <v/>
      </c>
      <c r="AS27" s="194" t="str">
        <f t="shared" si="8"/>
        <v/>
      </c>
      <c r="AT27" s="194" t="str">
        <f t="shared" si="8"/>
        <v>True</v>
      </c>
      <c r="AU27" s="194" t="str">
        <f t="shared" si="8"/>
        <v/>
      </c>
      <c r="AV27" s="194" t="str">
        <f t="shared" si="8"/>
        <v/>
      </c>
      <c r="AW27" s="194" t="str">
        <f t="shared" si="8"/>
        <v>True</v>
      </c>
      <c r="AX27" s="194" t="str">
        <f t="shared" si="8"/>
        <v/>
      </c>
      <c r="AY27" s="194" t="str">
        <f t="shared" si="8"/>
        <v/>
      </c>
      <c r="AZ27" s="194" t="str">
        <f t="shared" si="8"/>
        <v/>
      </c>
      <c r="BA27" s="272" t="str">
        <f t="shared" si="8"/>
        <v/>
      </c>
      <c r="BB27" s="8"/>
      <c r="BC27" s="362">
        <f>COUNTIF(E27:BA27, "True")</f>
        <v>9</v>
      </c>
      <c r="BD27" s="362"/>
      <c r="BE27" s="362"/>
    </row>
    <row r="28" spans="1:61" s="217" customFormat="1" ht="20.100000000000001" customHeight="1">
      <c r="A28" s="196" t="s">
        <v>124</v>
      </c>
      <c r="B28" s="196"/>
      <c r="C28" s="197"/>
      <c r="D28" s="327"/>
      <c r="E28" s="198"/>
      <c r="F28" s="198"/>
      <c r="G28" s="198"/>
      <c r="H28" s="198"/>
      <c r="I28" s="198"/>
      <c r="J28" s="198"/>
      <c r="K28" s="198"/>
      <c r="L28" s="198"/>
      <c r="M28" s="198"/>
      <c r="N28" s="198"/>
      <c r="O28" s="198"/>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c r="AM28" s="198"/>
      <c r="AN28" s="198"/>
      <c r="AO28" s="198"/>
      <c r="AP28" s="198"/>
      <c r="AQ28" s="198"/>
      <c r="AR28" s="198"/>
      <c r="AS28" s="198"/>
      <c r="AT28" s="198"/>
      <c r="AU28" s="198"/>
      <c r="AV28" s="198"/>
      <c r="AW28" s="198"/>
      <c r="AX28" s="198"/>
      <c r="AY28" s="198"/>
      <c r="AZ28" s="198"/>
      <c r="BA28" s="198"/>
      <c r="BB28" s="8"/>
      <c r="BC28" s="357"/>
      <c r="BD28" s="357"/>
      <c r="BE28" s="357"/>
      <c r="BF28" s="262"/>
      <c r="BG28" s="262"/>
      <c r="BH28" s="262"/>
      <c r="BI28" s="262"/>
    </row>
    <row r="29" spans="1:61" s="217" customFormat="1" ht="20.100000000000001" customHeight="1">
      <c r="A29" s="199"/>
      <c r="B29" s="199" t="str">
        <f>'4.2 - Legend MB'!B23</f>
        <v>Transparency of method</v>
      </c>
      <c r="C29" s="200"/>
      <c r="D29" s="328"/>
      <c r="E29" s="201"/>
      <c r="F29" s="201"/>
      <c r="G29" s="201"/>
      <c r="H29" s="202"/>
      <c r="I29" s="202"/>
      <c r="J29" s="202"/>
      <c r="K29" s="202"/>
      <c r="L29" s="202"/>
      <c r="M29" s="202"/>
      <c r="N29" s="202"/>
      <c r="O29" s="202"/>
      <c r="P29" s="202"/>
      <c r="Q29" s="202"/>
      <c r="R29" s="202"/>
      <c r="S29" s="202"/>
      <c r="T29" s="202"/>
      <c r="U29" s="202"/>
      <c r="V29" s="202"/>
      <c r="W29" s="202"/>
      <c r="X29" s="202"/>
      <c r="Y29" s="202"/>
      <c r="Z29" s="202"/>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c r="BA29" s="274"/>
      <c r="BB29" s="8"/>
      <c r="BC29" s="363"/>
      <c r="BD29" s="363"/>
      <c r="BE29" s="363"/>
      <c r="BF29" s="262"/>
      <c r="BG29" s="262"/>
      <c r="BH29" s="262"/>
      <c r="BI29" s="262"/>
    </row>
    <row r="30" spans="1:61">
      <c r="A30" s="203"/>
      <c r="B30" s="203"/>
      <c r="C30" s="204" t="str">
        <f>'4.2 - Legend MB'!C24</f>
        <v>No data</v>
      </c>
      <c r="D30" s="205" t="str">
        <f>'4.2 - Legend MB'!D24</f>
        <v>There is no description of the calculation method available.</v>
      </c>
      <c r="E30" s="206"/>
      <c r="F30" s="206"/>
      <c r="G30" s="206"/>
      <c r="H30" s="207"/>
      <c r="I30" s="207" t="s">
        <v>805</v>
      </c>
      <c r="J30" s="207"/>
      <c r="K30" s="207"/>
      <c r="L30" s="207" t="s">
        <v>805</v>
      </c>
      <c r="M30" s="207"/>
      <c r="N30" s="207"/>
      <c r="O30" s="207" t="s">
        <v>805</v>
      </c>
      <c r="P30" s="207"/>
      <c r="Q30" s="207" t="s">
        <v>805</v>
      </c>
      <c r="R30" s="207"/>
      <c r="S30" s="207"/>
      <c r="T30" s="207"/>
      <c r="U30" s="207"/>
      <c r="V30" s="207" t="s">
        <v>805</v>
      </c>
      <c r="W30" s="207"/>
      <c r="X30" s="207"/>
      <c r="Y30" s="207"/>
      <c r="Z30" s="207"/>
      <c r="AA30" s="208"/>
      <c r="AB30" s="207" t="s">
        <v>805</v>
      </c>
      <c r="AC30" s="207"/>
      <c r="AD30" s="207"/>
      <c r="AE30" s="207" t="s">
        <v>805</v>
      </c>
      <c r="AF30" s="207" t="s">
        <v>805</v>
      </c>
      <c r="AG30" s="207" t="s">
        <v>805</v>
      </c>
      <c r="AH30" s="207" t="s">
        <v>805</v>
      </c>
      <c r="AI30" s="207" t="s">
        <v>805</v>
      </c>
      <c r="AJ30" s="207"/>
      <c r="AK30" s="207"/>
      <c r="AL30" s="207"/>
      <c r="AM30" s="207"/>
      <c r="AN30" s="207"/>
      <c r="AO30" s="207"/>
      <c r="AP30" s="207"/>
      <c r="AQ30" s="207"/>
      <c r="AR30" s="207"/>
      <c r="AS30" s="207"/>
      <c r="AT30" s="207" t="s">
        <v>805</v>
      </c>
      <c r="AU30" s="207"/>
      <c r="AV30" s="207"/>
      <c r="AW30" s="207"/>
      <c r="AX30" s="207" t="s">
        <v>805</v>
      </c>
      <c r="AY30" s="207"/>
      <c r="AZ30" s="207"/>
      <c r="BA30" s="275" t="s">
        <v>805</v>
      </c>
      <c r="BB30" s="8"/>
      <c r="BC30" s="364">
        <f>COUNTIF(E30:BA30, "True")</f>
        <v>14</v>
      </c>
      <c r="BD30" s="364"/>
      <c r="BE30" s="364"/>
    </row>
    <row r="31" spans="1:61" ht="28.5">
      <c r="A31" s="203"/>
      <c r="B31" s="203"/>
      <c r="C31" s="209" t="str">
        <f>'4.2 - Legend MB'!C25</f>
        <v>Basic description</v>
      </c>
      <c r="D31" s="210" t="str">
        <f>'4.2 - Legend MB'!D25</f>
        <v>General description of the underlying calculation method - basic concept is clear.</v>
      </c>
      <c r="E31" s="211"/>
      <c r="F31" s="211" t="s">
        <v>805</v>
      </c>
      <c r="G31" s="211" t="s">
        <v>805</v>
      </c>
      <c r="H31" s="208"/>
      <c r="I31" s="208"/>
      <c r="J31" s="208" t="s">
        <v>805</v>
      </c>
      <c r="K31" s="208"/>
      <c r="L31" s="208"/>
      <c r="M31" s="208" t="s">
        <v>805</v>
      </c>
      <c r="N31" s="208"/>
      <c r="O31" s="208"/>
      <c r="P31" s="208"/>
      <c r="Q31" s="208"/>
      <c r="R31" s="208" t="s">
        <v>805</v>
      </c>
      <c r="S31" s="208" t="s">
        <v>805</v>
      </c>
      <c r="T31" s="208"/>
      <c r="U31" s="208"/>
      <c r="V31" s="208"/>
      <c r="W31" s="208" t="s">
        <v>805</v>
      </c>
      <c r="X31" s="208"/>
      <c r="Y31" s="208" t="s">
        <v>805</v>
      </c>
      <c r="Z31" s="208" t="s">
        <v>805</v>
      </c>
      <c r="AA31" s="208"/>
      <c r="AB31" s="208"/>
      <c r="AC31" s="208" t="s">
        <v>805</v>
      </c>
      <c r="AD31" s="208" t="s">
        <v>805</v>
      </c>
      <c r="AE31" s="208"/>
      <c r="AF31" s="208"/>
      <c r="AG31" s="208"/>
      <c r="AH31" s="208"/>
      <c r="AI31" s="208"/>
      <c r="AJ31" s="208"/>
      <c r="AK31" s="208"/>
      <c r="AL31" s="208" t="s">
        <v>805</v>
      </c>
      <c r="AM31" s="208"/>
      <c r="AN31" s="208"/>
      <c r="AO31" s="208"/>
      <c r="AP31" s="208"/>
      <c r="AQ31" s="208"/>
      <c r="AR31" s="208" t="s">
        <v>805</v>
      </c>
      <c r="AS31" s="208"/>
      <c r="AT31" s="208"/>
      <c r="AU31" s="208" t="s">
        <v>805</v>
      </c>
      <c r="AV31" s="208"/>
      <c r="AW31" s="208"/>
      <c r="AX31" s="208"/>
      <c r="AY31" s="208" t="s">
        <v>805</v>
      </c>
      <c r="AZ31" s="208"/>
      <c r="BA31" s="276"/>
      <c r="BB31" s="8"/>
      <c r="BC31" s="365">
        <f>COUNTIF(E31:BA31, "True")</f>
        <v>15</v>
      </c>
      <c r="BD31" s="365"/>
      <c r="BE31" s="365"/>
    </row>
    <row r="32" spans="1:61" ht="28.5">
      <c r="A32" s="203"/>
      <c r="B32" s="203"/>
      <c r="C32" s="212" t="str">
        <f>'4.2 - Legend MB'!C26</f>
        <v>Detailed description</v>
      </c>
      <c r="D32" s="213" t="str">
        <f>'4.2 - Legend MB'!D26</f>
        <v>Detailed description of the calculation method - e.g. specific influences on the different categories are referred to.</v>
      </c>
      <c r="E32" s="214" t="s">
        <v>805</v>
      </c>
      <c r="F32" s="214"/>
      <c r="G32" s="214"/>
      <c r="H32" s="215" t="s">
        <v>805</v>
      </c>
      <c r="I32" s="215"/>
      <c r="J32" s="215"/>
      <c r="K32" s="215"/>
      <c r="L32" s="215"/>
      <c r="M32" s="215"/>
      <c r="N32" s="215" t="s">
        <v>805</v>
      </c>
      <c r="O32" s="215"/>
      <c r="P32" s="215" t="s">
        <v>805</v>
      </c>
      <c r="Q32" s="215"/>
      <c r="R32" s="215"/>
      <c r="S32" s="215"/>
      <c r="T32" s="215" t="s">
        <v>805</v>
      </c>
      <c r="U32" s="215" t="s">
        <v>805</v>
      </c>
      <c r="V32" s="215"/>
      <c r="W32" s="215"/>
      <c r="X32" s="215" t="s">
        <v>805</v>
      </c>
      <c r="Y32" s="215"/>
      <c r="Z32" s="215"/>
      <c r="AA32" s="171"/>
      <c r="AB32" s="215"/>
      <c r="AC32" s="215"/>
      <c r="AD32" s="215"/>
      <c r="AE32" s="215"/>
      <c r="AF32" s="215"/>
      <c r="AG32" s="215"/>
      <c r="AH32" s="215"/>
      <c r="AI32" s="215"/>
      <c r="AJ32" s="215" t="s">
        <v>805</v>
      </c>
      <c r="AK32" s="215" t="s">
        <v>805</v>
      </c>
      <c r="AL32" s="215"/>
      <c r="AM32" s="215" t="s">
        <v>805</v>
      </c>
      <c r="AN32" s="215"/>
      <c r="AO32" s="215"/>
      <c r="AP32" s="215"/>
      <c r="AQ32" s="215"/>
      <c r="AR32" s="215"/>
      <c r="AS32" s="215"/>
      <c r="AT32" s="215"/>
      <c r="AU32" s="215"/>
      <c r="AV32" s="215" t="s">
        <v>805</v>
      </c>
      <c r="AW32" s="215"/>
      <c r="AX32" s="215"/>
      <c r="AY32" s="215"/>
      <c r="AZ32" s="215"/>
      <c r="BA32" s="277"/>
      <c r="BB32" s="8"/>
      <c r="BC32" s="366">
        <f>COUNTIF(E32:BA32, "True")</f>
        <v>11</v>
      </c>
      <c r="BD32" s="366"/>
      <c r="BE32" s="366"/>
    </row>
    <row r="33" spans="1:61" ht="28.5">
      <c r="A33" s="203"/>
      <c r="B33" s="203"/>
      <c r="C33" s="212" t="str">
        <f>'4.2 - Legend MB'!C27</f>
        <v>Open-source method</v>
      </c>
      <c r="D33" s="213" t="str">
        <f>'4.2 - Legend MB'!D27</f>
        <v>Specific emission factors and estimations made are transparent within the description.</v>
      </c>
      <c r="E33" s="214"/>
      <c r="F33" s="214"/>
      <c r="G33" s="214"/>
      <c r="H33" s="215"/>
      <c r="I33" s="215"/>
      <c r="J33" s="215"/>
      <c r="K33" s="215" t="s">
        <v>805</v>
      </c>
      <c r="L33" s="215"/>
      <c r="M33" s="215"/>
      <c r="N33" s="215"/>
      <c r="O33" s="215"/>
      <c r="P33" s="215"/>
      <c r="Q33" s="215"/>
      <c r="R33" s="215"/>
      <c r="S33" s="215"/>
      <c r="T33" s="215"/>
      <c r="U33" s="215"/>
      <c r="V33" s="215"/>
      <c r="W33" s="215"/>
      <c r="X33" s="215"/>
      <c r="Y33" s="215"/>
      <c r="Z33" s="215"/>
      <c r="AA33" s="215" t="s">
        <v>805</v>
      </c>
      <c r="AB33" s="215"/>
      <c r="AC33" s="215"/>
      <c r="AD33" s="215"/>
      <c r="AE33" s="215"/>
      <c r="AF33" s="215"/>
      <c r="AG33" s="215"/>
      <c r="AH33" s="215"/>
      <c r="AI33" s="215"/>
      <c r="AJ33" s="215"/>
      <c r="AK33" s="215"/>
      <c r="AL33" s="215"/>
      <c r="AM33" s="215"/>
      <c r="AN33" s="215" t="s">
        <v>805</v>
      </c>
      <c r="AO33" s="215" t="s">
        <v>805</v>
      </c>
      <c r="AP33" s="215" t="s">
        <v>805</v>
      </c>
      <c r="AQ33" s="215" t="s">
        <v>805</v>
      </c>
      <c r="AR33" s="215"/>
      <c r="AS33" s="215" t="s">
        <v>805</v>
      </c>
      <c r="AT33" s="215"/>
      <c r="AU33" s="215"/>
      <c r="AV33" s="215"/>
      <c r="AW33" s="215" t="s">
        <v>805</v>
      </c>
      <c r="AX33" s="215"/>
      <c r="AY33" s="215"/>
      <c r="AZ33" s="215" t="s">
        <v>805</v>
      </c>
      <c r="BA33" s="277"/>
      <c r="BB33" s="8"/>
      <c r="BC33" s="366">
        <f>COUNTIF(E33:BA33, "True")</f>
        <v>9</v>
      </c>
      <c r="BD33" s="366"/>
      <c r="BE33" s="366"/>
    </row>
    <row r="34" spans="1:61" s="217" customFormat="1" ht="20.100000000000001" customHeight="1">
      <c r="A34" s="199"/>
      <c r="B34" s="199" t="str">
        <f>'4.2 - Legend MB'!B28</f>
        <v>Credibility of sources</v>
      </c>
      <c r="C34" s="200"/>
      <c r="D34" s="328"/>
      <c r="E34" s="201"/>
      <c r="F34" s="201"/>
      <c r="G34" s="201"/>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74"/>
      <c r="BB34" s="8"/>
      <c r="BC34" s="363"/>
      <c r="BD34" s="363"/>
      <c r="BE34" s="363"/>
      <c r="BF34" s="262"/>
      <c r="BG34" s="262"/>
      <c r="BH34" s="262"/>
      <c r="BI34" s="262"/>
    </row>
    <row r="35" spans="1:61">
      <c r="A35" s="203"/>
      <c r="B35" s="203"/>
      <c r="C35" s="204" t="str">
        <f>'4.2 - Legend MB'!C29</f>
        <v>No sources</v>
      </c>
      <c r="D35" s="205" t="str">
        <f>'4.2 - Legend MB'!D29</f>
        <v>No sources are indicated.</v>
      </c>
      <c r="E35" s="206"/>
      <c r="F35" s="206"/>
      <c r="G35" s="206"/>
      <c r="H35" s="207"/>
      <c r="I35" s="207" t="s">
        <v>805</v>
      </c>
      <c r="J35" s="207"/>
      <c r="K35" s="207"/>
      <c r="L35" s="207" t="s">
        <v>805</v>
      </c>
      <c r="M35" s="207"/>
      <c r="N35" s="207"/>
      <c r="O35" s="207"/>
      <c r="P35" s="207"/>
      <c r="Q35" s="207"/>
      <c r="R35" s="207"/>
      <c r="S35" s="207"/>
      <c r="T35" s="207"/>
      <c r="U35" s="207"/>
      <c r="V35" s="207" t="s">
        <v>805</v>
      </c>
      <c r="W35" s="207" t="s">
        <v>805</v>
      </c>
      <c r="X35" s="207"/>
      <c r="Y35" s="207"/>
      <c r="Z35" s="207" t="s">
        <v>805</v>
      </c>
      <c r="AA35" s="207"/>
      <c r="AB35" s="207"/>
      <c r="AC35" s="207"/>
      <c r="AD35" s="207"/>
      <c r="AE35" s="207" t="s">
        <v>805</v>
      </c>
      <c r="AF35" s="207"/>
      <c r="AG35" s="207"/>
      <c r="AH35" s="207" t="s">
        <v>805</v>
      </c>
      <c r="AI35" s="207"/>
      <c r="AJ35" s="207"/>
      <c r="AK35" s="207"/>
      <c r="AL35" s="207"/>
      <c r="AM35" s="207"/>
      <c r="AN35" s="207"/>
      <c r="AO35" s="207"/>
      <c r="AP35" s="207"/>
      <c r="AQ35" s="207"/>
      <c r="AR35" s="207"/>
      <c r="AS35" s="207"/>
      <c r="AT35" s="207"/>
      <c r="AU35" s="207"/>
      <c r="AV35" s="207"/>
      <c r="AW35" s="207"/>
      <c r="AX35" s="207" t="s">
        <v>805</v>
      </c>
      <c r="AY35" s="207"/>
      <c r="AZ35" s="207"/>
      <c r="BA35" s="275" t="s">
        <v>805</v>
      </c>
      <c r="BB35" s="8"/>
      <c r="BC35" s="364">
        <f>COUNTIF(E35:BA35, "True")</f>
        <v>9</v>
      </c>
      <c r="BD35" s="364"/>
      <c r="BE35" s="364"/>
    </row>
    <row r="36" spans="1:61" ht="42.75">
      <c r="A36" s="203"/>
      <c r="B36" s="203"/>
      <c r="C36" s="204" t="str">
        <f>'4.2 - Legend MB'!C30</f>
        <v>Non-specific sources</v>
      </c>
      <c r="D36" s="205" t="str">
        <f>'4.2 - Legend MB'!D30</f>
        <v>Indication of general sources. No specific reference or link provided (i.ex. only name of organization). No specific papers, articles, studies or data banks are named.</v>
      </c>
      <c r="E36" s="206"/>
      <c r="F36" s="206"/>
      <c r="G36" s="206"/>
      <c r="H36" s="207"/>
      <c r="I36" s="207"/>
      <c r="J36" s="207"/>
      <c r="K36" s="207"/>
      <c r="L36" s="207"/>
      <c r="M36" s="207"/>
      <c r="N36" s="207"/>
      <c r="O36" s="207" t="s">
        <v>805</v>
      </c>
      <c r="P36" s="207"/>
      <c r="Q36" s="215" t="s">
        <v>805</v>
      </c>
      <c r="R36" s="207"/>
      <c r="S36" s="207" t="s">
        <v>805</v>
      </c>
      <c r="T36" s="171"/>
      <c r="U36" s="207"/>
      <c r="V36" s="207"/>
      <c r="W36" s="207"/>
      <c r="X36" s="207"/>
      <c r="Y36" s="207" t="s">
        <v>805</v>
      </c>
      <c r="Z36" s="207"/>
      <c r="AA36" s="207"/>
      <c r="AB36" s="207" t="s">
        <v>805</v>
      </c>
      <c r="AC36" s="207" t="s">
        <v>805</v>
      </c>
      <c r="AD36" s="207"/>
      <c r="AE36" s="207"/>
      <c r="AF36" s="207" t="s">
        <v>805</v>
      </c>
      <c r="AG36" s="207" t="s">
        <v>805</v>
      </c>
      <c r="AH36" s="207"/>
      <c r="AI36" s="207" t="s">
        <v>805</v>
      </c>
      <c r="AJ36" s="207"/>
      <c r="AK36" s="207"/>
      <c r="AL36" s="207" t="s">
        <v>805</v>
      </c>
      <c r="AM36" s="207"/>
      <c r="AN36" s="207"/>
      <c r="AO36" s="207"/>
      <c r="AP36" s="207"/>
      <c r="AQ36" s="207" t="s">
        <v>805</v>
      </c>
      <c r="AR36" s="207" t="s">
        <v>805</v>
      </c>
      <c r="AS36" s="207"/>
      <c r="AT36" s="207"/>
      <c r="AU36" s="207" t="s">
        <v>805</v>
      </c>
      <c r="AV36" s="207"/>
      <c r="AW36" s="207"/>
      <c r="AX36" s="207"/>
      <c r="AY36" s="207" t="s">
        <v>805</v>
      </c>
      <c r="AZ36" s="207"/>
      <c r="BA36" s="275"/>
      <c r="BB36" s="8"/>
      <c r="BC36" s="364">
        <f>COUNTIF(E36:BA36, "True")</f>
        <v>14</v>
      </c>
      <c r="BD36" s="364"/>
      <c r="BE36" s="364"/>
    </row>
    <row r="37" spans="1:61">
      <c r="A37" s="203"/>
      <c r="B37" s="203"/>
      <c r="C37" s="204" t="str">
        <f>'4.2 - Legend MB'!C31</f>
        <v>Non-recognized sources</v>
      </c>
      <c r="D37" s="205" t="str">
        <f>'4.2 - Legend MB'!D31</f>
        <v>The given sources originate from unknown organizations.</v>
      </c>
      <c r="E37" s="211"/>
      <c r="F37" s="211"/>
      <c r="G37" s="211"/>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c r="AT37" s="208"/>
      <c r="AU37" s="208"/>
      <c r="AV37" s="208"/>
      <c r="AW37" s="208"/>
      <c r="AX37" s="208"/>
      <c r="AY37" s="208"/>
      <c r="AZ37" s="208"/>
      <c r="BA37" s="276"/>
      <c r="BB37" s="8"/>
      <c r="BC37" s="364">
        <f>COUNTIF(E37:BA37, "True")</f>
        <v>0</v>
      </c>
      <c r="BD37" s="365"/>
      <c r="BE37" s="365"/>
    </row>
    <row r="38" spans="1:61" ht="28.5">
      <c r="A38" s="203"/>
      <c r="B38" s="203"/>
      <c r="C38" s="204" t="str">
        <f>'4.2 - Legend MB'!C32</f>
        <v>Recognized outdated sources</v>
      </c>
      <c r="D38" s="205" t="str">
        <f>'4.2 - Legend MB'!D32</f>
        <v>The given sources are outdated (before 2015), but recognized (e.g. originate from credible organizations).</v>
      </c>
      <c r="E38" s="211" t="s">
        <v>805</v>
      </c>
      <c r="F38" s="211"/>
      <c r="G38" s="211"/>
      <c r="H38" s="208"/>
      <c r="I38" s="208"/>
      <c r="J38" s="208"/>
      <c r="K38" s="208"/>
      <c r="L38" s="208"/>
      <c r="M38" s="208"/>
      <c r="N38" s="208"/>
      <c r="O38" s="208"/>
      <c r="P38" s="208"/>
      <c r="Q38" s="208"/>
      <c r="R38" s="208"/>
      <c r="S38" s="208"/>
      <c r="T38" s="208"/>
      <c r="U38" s="208"/>
      <c r="V38" s="208"/>
      <c r="W38" s="208"/>
      <c r="X38" s="208"/>
      <c r="Y38" s="208"/>
      <c r="Z38" s="208"/>
      <c r="AA38" s="208"/>
      <c r="AB38" s="208"/>
      <c r="AC38" s="208"/>
      <c r="AD38" s="208" t="s">
        <v>805</v>
      </c>
      <c r="AE38" s="208"/>
      <c r="AF38" s="208"/>
      <c r="AG38" s="208"/>
      <c r="AH38" s="208"/>
      <c r="AI38" s="208"/>
      <c r="AJ38" s="208" t="s">
        <v>805</v>
      </c>
      <c r="AK38" s="208"/>
      <c r="AL38" s="208"/>
      <c r="AM38" s="208"/>
      <c r="AN38" s="208"/>
      <c r="AO38" s="208"/>
      <c r="AP38" s="208"/>
      <c r="AQ38" s="208"/>
      <c r="AR38" s="208"/>
      <c r="AS38" s="208"/>
      <c r="AT38" s="208" t="s">
        <v>805</v>
      </c>
      <c r="AU38" s="208"/>
      <c r="AV38" s="208"/>
      <c r="AW38" s="208" t="s">
        <v>805</v>
      </c>
      <c r="AX38" s="208"/>
      <c r="AY38" s="208"/>
      <c r="AZ38" s="208" t="s">
        <v>805</v>
      </c>
      <c r="BA38" s="276"/>
      <c r="BB38" s="8"/>
      <c r="BC38" s="365">
        <f>COUNTIF(E38:BA38, "True")</f>
        <v>6</v>
      </c>
      <c r="BD38" s="365"/>
      <c r="BE38" s="365"/>
    </row>
    <row r="39" spans="1:61" ht="42.75">
      <c r="A39" s="203"/>
      <c r="B39" s="203"/>
      <c r="C39" s="204" t="str">
        <f>'4.2 - Legend MB'!C33</f>
        <v>Recognized current sources</v>
      </c>
      <c r="D39" s="205" t="str">
        <f>'4.2 - Legend MB'!D33</f>
        <v>The sources given are recognized (i.e. originate from credible organizations such as the government, institutes or NGOs) and uptodate. Minimum of one specific reference.</v>
      </c>
      <c r="E39" s="214"/>
      <c r="F39" s="214" t="s">
        <v>805</v>
      </c>
      <c r="G39" s="214" t="s">
        <v>805</v>
      </c>
      <c r="H39" s="215" t="s">
        <v>805</v>
      </c>
      <c r="I39" s="215"/>
      <c r="J39" s="215" t="s">
        <v>805</v>
      </c>
      <c r="K39" s="215" t="s">
        <v>805</v>
      </c>
      <c r="L39" s="215"/>
      <c r="M39" s="215" t="s">
        <v>805</v>
      </c>
      <c r="N39" s="215" t="s">
        <v>805</v>
      </c>
      <c r="O39" s="215"/>
      <c r="P39" s="215" t="s">
        <v>805</v>
      </c>
      <c r="Q39" s="171"/>
      <c r="R39" s="215" t="s">
        <v>805</v>
      </c>
      <c r="S39" s="215"/>
      <c r="T39" s="207" t="s">
        <v>805</v>
      </c>
      <c r="U39" s="215" t="s">
        <v>805</v>
      </c>
      <c r="V39" s="215"/>
      <c r="W39" s="215"/>
      <c r="X39" s="215" t="s">
        <v>805</v>
      </c>
      <c r="Y39" s="215"/>
      <c r="Z39" s="215"/>
      <c r="AA39" s="215" t="s">
        <v>805</v>
      </c>
      <c r="AB39" s="215"/>
      <c r="AC39" s="215"/>
      <c r="AD39" s="215"/>
      <c r="AE39" s="215"/>
      <c r="AF39" s="215"/>
      <c r="AG39" s="215"/>
      <c r="AH39" s="215"/>
      <c r="AI39" s="215"/>
      <c r="AJ39" s="215"/>
      <c r="AK39" s="215" t="s">
        <v>805</v>
      </c>
      <c r="AL39" s="215"/>
      <c r="AM39" s="215" t="s">
        <v>805</v>
      </c>
      <c r="AN39" s="215" t="s">
        <v>805</v>
      </c>
      <c r="AO39" s="215" t="s">
        <v>805</v>
      </c>
      <c r="AP39" s="215" t="s">
        <v>805</v>
      </c>
      <c r="AQ39" s="215"/>
      <c r="AR39" s="215"/>
      <c r="AS39" s="215" t="s">
        <v>805</v>
      </c>
      <c r="AT39" s="215"/>
      <c r="AU39" s="215"/>
      <c r="AV39" s="215" t="s">
        <v>805</v>
      </c>
      <c r="AW39" s="215"/>
      <c r="AX39" s="215"/>
      <c r="AY39" s="215"/>
      <c r="AZ39" s="215"/>
      <c r="BA39" s="277"/>
      <c r="BB39" s="8"/>
      <c r="BC39" s="366">
        <f>COUNTIF(E39:BA39, "True")</f>
        <v>20</v>
      </c>
      <c r="BD39" s="366"/>
      <c r="BE39" s="366"/>
    </row>
    <row r="40" spans="1:61" s="217" customFormat="1" ht="20.100000000000001" customHeight="1">
      <c r="A40" s="199"/>
      <c r="B40" s="199" t="str">
        <f>'4.2 - Legend MB'!B34</f>
        <v>Categories</v>
      </c>
      <c r="C40" s="200"/>
      <c r="D40" s="328"/>
      <c r="E40" s="201"/>
      <c r="F40" s="201"/>
      <c r="G40" s="201"/>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74"/>
      <c r="BB40" s="8"/>
      <c r="BC40" s="363"/>
      <c r="BD40" s="363"/>
      <c r="BE40" s="363"/>
      <c r="BF40" s="262"/>
      <c r="BG40" s="262"/>
      <c r="BH40" s="262"/>
      <c r="BI40" s="262"/>
    </row>
    <row r="41" spans="1:61" s="216" customFormat="1" ht="20.100000000000001" customHeight="1">
      <c r="A41" s="306"/>
      <c r="B41" s="318" t="s">
        <v>806</v>
      </c>
      <c r="C41" s="316" t="s">
        <v>705</v>
      </c>
      <c r="D41" s="329" t="s">
        <v>838</v>
      </c>
      <c r="E41" s="307" t="s">
        <v>805</v>
      </c>
      <c r="F41" s="307" t="s">
        <v>805</v>
      </c>
      <c r="G41" s="307" t="s">
        <v>805</v>
      </c>
      <c r="H41" s="308" t="s">
        <v>805</v>
      </c>
      <c r="I41" s="308" t="s">
        <v>805</v>
      </c>
      <c r="J41" s="308" t="s">
        <v>805</v>
      </c>
      <c r="K41" s="308" t="s">
        <v>805</v>
      </c>
      <c r="L41" s="308" t="s">
        <v>805</v>
      </c>
      <c r="M41" s="308" t="s">
        <v>805</v>
      </c>
      <c r="N41" s="308" t="s">
        <v>805</v>
      </c>
      <c r="O41" s="308" t="s">
        <v>805</v>
      </c>
      <c r="P41" s="308" t="s">
        <v>805</v>
      </c>
      <c r="Q41" s="308" t="s">
        <v>805</v>
      </c>
      <c r="R41" s="308" t="s">
        <v>805</v>
      </c>
      <c r="S41" s="308" t="s">
        <v>805</v>
      </c>
      <c r="T41" s="308" t="s">
        <v>805</v>
      </c>
      <c r="U41" s="308" t="s">
        <v>805</v>
      </c>
      <c r="V41" s="308" t="s">
        <v>805</v>
      </c>
      <c r="W41" s="308" t="s">
        <v>805</v>
      </c>
      <c r="X41" s="308" t="s">
        <v>805</v>
      </c>
      <c r="Y41" s="308" t="s">
        <v>805</v>
      </c>
      <c r="Z41" s="308" t="s">
        <v>805</v>
      </c>
      <c r="AA41" s="308" t="s">
        <v>805</v>
      </c>
      <c r="AB41" s="308" t="s">
        <v>805</v>
      </c>
      <c r="AC41" s="308" t="s">
        <v>805</v>
      </c>
      <c r="AD41" s="308" t="s">
        <v>805</v>
      </c>
      <c r="AE41" s="308" t="s">
        <v>805</v>
      </c>
      <c r="AF41" s="308" t="s">
        <v>805</v>
      </c>
      <c r="AG41" s="308" t="s">
        <v>805</v>
      </c>
      <c r="AH41" s="308" t="s">
        <v>805</v>
      </c>
      <c r="AI41" s="308"/>
      <c r="AJ41" s="308" t="s">
        <v>805</v>
      </c>
      <c r="AK41" s="308" t="s">
        <v>805</v>
      </c>
      <c r="AL41" s="308" t="s">
        <v>805</v>
      </c>
      <c r="AM41" s="308" t="s">
        <v>805</v>
      </c>
      <c r="AN41" s="308" t="s">
        <v>805</v>
      </c>
      <c r="AO41" s="308" t="s">
        <v>805</v>
      </c>
      <c r="AP41" s="308" t="s">
        <v>805</v>
      </c>
      <c r="AQ41" s="308" t="s">
        <v>805</v>
      </c>
      <c r="AR41" s="308" t="s">
        <v>805</v>
      </c>
      <c r="AS41" s="308" t="s">
        <v>805</v>
      </c>
      <c r="AT41" s="308" t="s">
        <v>805</v>
      </c>
      <c r="AU41" s="308" t="s">
        <v>805</v>
      </c>
      <c r="AV41" s="308" t="s">
        <v>805</v>
      </c>
      <c r="AW41" s="308" t="s">
        <v>805</v>
      </c>
      <c r="AX41" s="308" t="s">
        <v>805</v>
      </c>
      <c r="AY41" s="308" t="s">
        <v>805</v>
      </c>
      <c r="AZ41" s="308" t="s">
        <v>805</v>
      </c>
      <c r="BA41" s="309" t="s">
        <v>805</v>
      </c>
      <c r="BB41" s="8"/>
      <c r="BC41" s="367">
        <f t="shared" ref="BC41:BC55" si="9">COUNTIF(E41:BA41, "True")</f>
        <v>48</v>
      </c>
      <c r="BD41" s="367"/>
      <c r="BE41" s="367"/>
      <c r="BF41" s="262"/>
      <c r="BG41" s="262"/>
      <c r="BH41" s="262"/>
      <c r="BI41" s="262"/>
    </row>
    <row r="42" spans="1:61" s="217" customFormat="1">
      <c r="A42" s="306"/>
      <c r="B42" s="319"/>
      <c r="C42" s="317" t="s">
        <v>701</v>
      </c>
      <c r="D42" s="320" t="s">
        <v>839</v>
      </c>
      <c r="E42" s="310" t="s">
        <v>805</v>
      </c>
      <c r="F42" s="310" t="s">
        <v>805</v>
      </c>
      <c r="G42" s="310" t="s">
        <v>805</v>
      </c>
      <c r="H42" s="311" t="s">
        <v>805</v>
      </c>
      <c r="I42" s="311" t="s">
        <v>805</v>
      </c>
      <c r="J42" s="311" t="s">
        <v>805</v>
      </c>
      <c r="K42" s="311" t="s">
        <v>805</v>
      </c>
      <c r="L42" s="311" t="s">
        <v>805</v>
      </c>
      <c r="M42" s="311" t="s">
        <v>805</v>
      </c>
      <c r="N42" s="311" t="s">
        <v>805</v>
      </c>
      <c r="O42" s="311" t="s">
        <v>805</v>
      </c>
      <c r="P42" s="311" t="s">
        <v>805</v>
      </c>
      <c r="Q42" s="311" t="s">
        <v>805</v>
      </c>
      <c r="R42" s="311" t="s">
        <v>805</v>
      </c>
      <c r="S42" s="311" t="s">
        <v>805</v>
      </c>
      <c r="T42" s="311" t="s">
        <v>805</v>
      </c>
      <c r="U42" s="311" t="s">
        <v>805</v>
      </c>
      <c r="V42" s="311" t="s">
        <v>805</v>
      </c>
      <c r="W42" s="311" t="s">
        <v>805</v>
      </c>
      <c r="X42" s="311" t="s">
        <v>805</v>
      </c>
      <c r="Y42" s="311" t="s">
        <v>805</v>
      </c>
      <c r="Z42" s="311" t="s">
        <v>805</v>
      </c>
      <c r="AA42" s="311" t="s">
        <v>805</v>
      </c>
      <c r="AB42" s="311" t="s">
        <v>805</v>
      </c>
      <c r="AC42" s="311" t="s">
        <v>805</v>
      </c>
      <c r="AD42" s="311" t="s">
        <v>805</v>
      </c>
      <c r="AE42" s="311" t="s">
        <v>805</v>
      </c>
      <c r="AF42" s="311" t="s">
        <v>805</v>
      </c>
      <c r="AG42" s="311" t="s">
        <v>805</v>
      </c>
      <c r="AH42" s="311" t="s">
        <v>805</v>
      </c>
      <c r="AI42" s="311" t="s">
        <v>805</v>
      </c>
      <c r="AJ42" s="311" t="s">
        <v>805</v>
      </c>
      <c r="AK42" s="311" t="s">
        <v>805</v>
      </c>
      <c r="AL42" s="311" t="s">
        <v>805</v>
      </c>
      <c r="AM42" s="311" t="s">
        <v>805</v>
      </c>
      <c r="AN42" s="311" t="s">
        <v>805</v>
      </c>
      <c r="AO42" s="311" t="s">
        <v>805</v>
      </c>
      <c r="AP42" s="311" t="s">
        <v>805</v>
      </c>
      <c r="AQ42" s="311" t="s">
        <v>805</v>
      </c>
      <c r="AR42" s="311" t="s">
        <v>805</v>
      </c>
      <c r="AS42" s="311" t="s">
        <v>805</v>
      </c>
      <c r="AT42" s="311" t="s">
        <v>805</v>
      </c>
      <c r="AU42" s="311" t="s">
        <v>805</v>
      </c>
      <c r="AV42" s="311" t="s">
        <v>805</v>
      </c>
      <c r="AW42" s="311" t="s">
        <v>805</v>
      </c>
      <c r="AX42" s="311" t="s">
        <v>805</v>
      </c>
      <c r="AY42" s="311" t="s">
        <v>805</v>
      </c>
      <c r="AZ42" s="311" t="s">
        <v>805</v>
      </c>
      <c r="BA42" s="312" t="s">
        <v>805</v>
      </c>
      <c r="BB42" s="8"/>
      <c r="BC42" s="368">
        <f t="shared" si="9"/>
        <v>49</v>
      </c>
      <c r="BD42" s="368"/>
      <c r="BE42" s="368"/>
      <c r="BF42" s="262"/>
      <c r="BG42" s="262"/>
      <c r="BH42" s="262"/>
      <c r="BI42" s="262"/>
    </row>
    <row r="43" spans="1:61" s="217" customFormat="1" ht="28.5">
      <c r="A43" s="306"/>
      <c r="B43" s="319"/>
      <c r="C43" s="317" t="s">
        <v>702</v>
      </c>
      <c r="D43" s="320" t="s">
        <v>840</v>
      </c>
      <c r="E43" s="310" t="s">
        <v>805</v>
      </c>
      <c r="F43" s="310" t="s">
        <v>805</v>
      </c>
      <c r="G43" s="310" t="s">
        <v>805</v>
      </c>
      <c r="H43" s="311" t="s">
        <v>805</v>
      </c>
      <c r="I43" s="311" t="s">
        <v>805</v>
      </c>
      <c r="J43" s="311" t="s">
        <v>805</v>
      </c>
      <c r="K43" s="311" t="s">
        <v>805</v>
      </c>
      <c r="L43" s="311" t="s">
        <v>805</v>
      </c>
      <c r="M43" s="311" t="s">
        <v>805</v>
      </c>
      <c r="N43" s="311" t="s">
        <v>805</v>
      </c>
      <c r="O43" s="311" t="s">
        <v>805</v>
      </c>
      <c r="P43" s="311" t="s">
        <v>805</v>
      </c>
      <c r="Q43" s="311"/>
      <c r="R43" s="311" t="s">
        <v>805</v>
      </c>
      <c r="S43" s="311" t="s">
        <v>805</v>
      </c>
      <c r="T43" s="311" t="s">
        <v>805</v>
      </c>
      <c r="U43" s="311" t="s">
        <v>805</v>
      </c>
      <c r="V43" s="311" t="s">
        <v>805</v>
      </c>
      <c r="W43" s="311" t="s">
        <v>805</v>
      </c>
      <c r="X43" s="311" t="s">
        <v>805</v>
      </c>
      <c r="Y43" s="311" t="s">
        <v>805</v>
      </c>
      <c r="Z43" s="311" t="s">
        <v>805</v>
      </c>
      <c r="AA43" s="311" t="s">
        <v>805</v>
      </c>
      <c r="AB43" s="311" t="s">
        <v>805</v>
      </c>
      <c r="AC43" s="311" t="s">
        <v>805</v>
      </c>
      <c r="AD43" s="311" t="s">
        <v>805</v>
      </c>
      <c r="AE43" s="311" t="s">
        <v>805</v>
      </c>
      <c r="AF43" s="311" t="s">
        <v>805</v>
      </c>
      <c r="AG43" s="311" t="s">
        <v>805</v>
      </c>
      <c r="AH43" s="311" t="s">
        <v>805</v>
      </c>
      <c r="AI43" s="311" t="s">
        <v>805</v>
      </c>
      <c r="AJ43" s="311" t="s">
        <v>805</v>
      </c>
      <c r="AK43" s="311" t="s">
        <v>805</v>
      </c>
      <c r="AL43" s="311" t="s">
        <v>805</v>
      </c>
      <c r="AM43" s="311" t="s">
        <v>805</v>
      </c>
      <c r="AN43" s="311" t="s">
        <v>805</v>
      </c>
      <c r="AO43" s="311" t="s">
        <v>805</v>
      </c>
      <c r="AP43" s="311" t="s">
        <v>805</v>
      </c>
      <c r="AQ43" s="311" t="s">
        <v>805</v>
      </c>
      <c r="AR43" s="311" t="s">
        <v>805</v>
      </c>
      <c r="AS43" s="311" t="s">
        <v>805</v>
      </c>
      <c r="AT43" s="311" t="s">
        <v>805</v>
      </c>
      <c r="AU43" s="311" t="s">
        <v>805</v>
      </c>
      <c r="AV43" s="311" t="s">
        <v>805</v>
      </c>
      <c r="AW43" s="311"/>
      <c r="AX43" s="311" t="s">
        <v>805</v>
      </c>
      <c r="AY43" s="311" t="s">
        <v>805</v>
      </c>
      <c r="AZ43" s="311" t="s">
        <v>805</v>
      </c>
      <c r="BA43" s="312" t="s">
        <v>805</v>
      </c>
      <c r="BB43" s="8"/>
      <c r="BC43" s="368">
        <f t="shared" si="9"/>
        <v>47</v>
      </c>
      <c r="BD43" s="368"/>
      <c r="BE43" s="368"/>
      <c r="BF43" s="262"/>
      <c r="BG43" s="262"/>
      <c r="BH43" s="262"/>
      <c r="BI43" s="262"/>
    </row>
    <row r="44" spans="1:61" s="217" customFormat="1" ht="28.5">
      <c r="A44" s="306"/>
      <c r="B44" s="319"/>
      <c r="C44" s="317" t="s">
        <v>703</v>
      </c>
      <c r="D44" s="320" t="s">
        <v>841</v>
      </c>
      <c r="E44" s="310" t="s">
        <v>805</v>
      </c>
      <c r="F44" s="310" t="s">
        <v>805</v>
      </c>
      <c r="G44" s="310" t="s">
        <v>805</v>
      </c>
      <c r="H44" s="311" t="s">
        <v>805</v>
      </c>
      <c r="I44" s="311" t="s">
        <v>805</v>
      </c>
      <c r="J44" s="311" t="s">
        <v>805</v>
      </c>
      <c r="K44" s="311" t="s">
        <v>805</v>
      </c>
      <c r="L44" s="311" t="s">
        <v>805</v>
      </c>
      <c r="M44" s="311" t="s">
        <v>805</v>
      </c>
      <c r="N44" s="311" t="s">
        <v>805</v>
      </c>
      <c r="O44" s="311" t="s">
        <v>805</v>
      </c>
      <c r="P44" s="311" t="s">
        <v>805</v>
      </c>
      <c r="Q44" s="311" t="s">
        <v>805</v>
      </c>
      <c r="R44" s="311" t="s">
        <v>805</v>
      </c>
      <c r="S44" s="311" t="s">
        <v>805</v>
      </c>
      <c r="T44" s="311" t="s">
        <v>805</v>
      </c>
      <c r="U44" s="311" t="s">
        <v>805</v>
      </c>
      <c r="V44" s="311" t="s">
        <v>805</v>
      </c>
      <c r="W44" s="311" t="s">
        <v>805</v>
      </c>
      <c r="X44" s="311" t="s">
        <v>805</v>
      </c>
      <c r="Y44" s="311" t="s">
        <v>805</v>
      </c>
      <c r="Z44" s="311" t="s">
        <v>805</v>
      </c>
      <c r="AA44" s="311" t="s">
        <v>805</v>
      </c>
      <c r="AB44" s="311" t="s">
        <v>805</v>
      </c>
      <c r="AC44" s="311" t="s">
        <v>805</v>
      </c>
      <c r="AD44" s="311" t="s">
        <v>805</v>
      </c>
      <c r="AE44" s="311" t="s">
        <v>805</v>
      </c>
      <c r="AF44" s="311" t="s">
        <v>805</v>
      </c>
      <c r="AG44" s="311" t="s">
        <v>805</v>
      </c>
      <c r="AH44" s="311"/>
      <c r="AI44" s="311" t="s">
        <v>805</v>
      </c>
      <c r="AJ44" s="311" t="s">
        <v>805</v>
      </c>
      <c r="AK44" s="311" t="s">
        <v>805</v>
      </c>
      <c r="AL44" s="311" t="s">
        <v>805</v>
      </c>
      <c r="AM44" s="311" t="s">
        <v>805</v>
      </c>
      <c r="AN44" s="311" t="s">
        <v>805</v>
      </c>
      <c r="AO44" s="311" t="s">
        <v>805</v>
      </c>
      <c r="AP44" s="311" t="s">
        <v>805</v>
      </c>
      <c r="AQ44" s="311" t="s">
        <v>805</v>
      </c>
      <c r="AR44" s="311" t="s">
        <v>805</v>
      </c>
      <c r="AS44" s="311" t="s">
        <v>805</v>
      </c>
      <c r="AT44" s="311" t="s">
        <v>805</v>
      </c>
      <c r="AU44" s="311" t="s">
        <v>805</v>
      </c>
      <c r="AV44" s="311" t="s">
        <v>805</v>
      </c>
      <c r="AW44" s="311"/>
      <c r="AX44" s="311" t="s">
        <v>805</v>
      </c>
      <c r="AY44" s="311" t="s">
        <v>805</v>
      </c>
      <c r="AZ44" s="311" t="s">
        <v>805</v>
      </c>
      <c r="BA44" s="312" t="s">
        <v>805</v>
      </c>
      <c r="BB44" s="8"/>
      <c r="BC44" s="368">
        <f t="shared" si="9"/>
        <v>47</v>
      </c>
      <c r="BD44" s="368"/>
      <c r="BE44" s="368"/>
      <c r="BF44" s="262"/>
      <c r="BG44" s="262"/>
      <c r="BH44" s="262"/>
      <c r="BI44" s="262"/>
    </row>
    <row r="45" spans="1:61" s="217" customFormat="1" ht="28.5">
      <c r="A45" s="306"/>
      <c r="B45" s="319"/>
      <c r="C45" s="317" t="s">
        <v>725</v>
      </c>
      <c r="D45" s="320" t="s">
        <v>843</v>
      </c>
      <c r="E45" s="310"/>
      <c r="F45" s="310"/>
      <c r="G45" s="310"/>
      <c r="H45" s="311"/>
      <c r="I45" s="311" t="s">
        <v>805</v>
      </c>
      <c r="J45" s="311" t="s">
        <v>805</v>
      </c>
      <c r="K45" s="311" t="s">
        <v>805</v>
      </c>
      <c r="L45" s="311" t="s">
        <v>805</v>
      </c>
      <c r="M45" s="311"/>
      <c r="N45" s="311" t="s">
        <v>805</v>
      </c>
      <c r="O45" s="311" t="s">
        <v>805</v>
      </c>
      <c r="P45" s="311" t="s">
        <v>805</v>
      </c>
      <c r="Q45" s="311" t="s">
        <v>805</v>
      </c>
      <c r="R45" s="311" t="s">
        <v>805</v>
      </c>
      <c r="S45" s="311" t="s">
        <v>805</v>
      </c>
      <c r="T45" s="311" t="s">
        <v>805</v>
      </c>
      <c r="U45" s="311"/>
      <c r="V45" s="311" t="s">
        <v>805</v>
      </c>
      <c r="W45" s="311" t="s">
        <v>805</v>
      </c>
      <c r="X45" s="311" t="s">
        <v>805</v>
      </c>
      <c r="Y45" s="311" t="s">
        <v>805</v>
      </c>
      <c r="Z45" s="311" t="s">
        <v>805</v>
      </c>
      <c r="AA45" s="311" t="s">
        <v>805</v>
      </c>
      <c r="AB45" s="311" t="s">
        <v>805</v>
      </c>
      <c r="AC45" s="311" t="s">
        <v>805</v>
      </c>
      <c r="AD45" s="311" t="s">
        <v>805</v>
      </c>
      <c r="AE45" s="311" t="s">
        <v>805</v>
      </c>
      <c r="AF45" s="311"/>
      <c r="AG45" s="311"/>
      <c r="AH45" s="311"/>
      <c r="AI45" s="311"/>
      <c r="AJ45" s="311" t="s">
        <v>805</v>
      </c>
      <c r="AK45" s="311" t="s">
        <v>805</v>
      </c>
      <c r="AL45" s="311" t="s">
        <v>805</v>
      </c>
      <c r="AM45" s="311" t="s">
        <v>805</v>
      </c>
      <c r="AN45" s="311" t="s">
        <v>805</v>
      </c>
      <c r="AO45" s="311" t="s">
        <v>805</v>
      </c>
      <c r="AP45" s="311" t="s">
        <v>805</v>
      </c>
      <c r="AQ45" s="311" t="s">
        <v>805</v>
      </c>
      <c r="AR45" s="311" t="s">
        <v>805</v>
      </c>
      <c r="AS45" s="311" t="s">
        <v>805</v>
      </c>
      <c r="AT45" s="311" t="s">
        <v>805</v>
      </c>
      <c r="AU45" s="311" t="s">
        <v>805</v>
      </c>
      <c r="AV45" s="311" t="s">
        <v>805</v>
      </c>
      <c r="AW45" s="311"/>
      <c r="AX45" s="311" t="s">
        <v>805</v>
      </c>
      <c r="AY45" s="311"/>
      <c r="AZ45" s="311" t="s">
        <v>805</v>
      </c>
      <c r="BA45" s="312" t="s">
        <v>805</v>
      </c>
      <c r="BB45" s="8"/>
      <c r="BC45" s="368">
        <f t="shared" si="9"/>
        <v>37</v>
      </c>
      <c r="BD45" s="368"/>
      <c r="BE45" s="368"/>
      <c r="BF45" s="262"/>
      <c r="BG45" s="262"/>
      <c r="BH45" s="262"/>
      <c r="BI45" s="262"/>
    </row>
    <row r="46" spans="1:61" s="217" customFormat="1" ht="28.5">
      <c r="A46" s="306"/>
      <c r="B46" s="404" t="s">
        <v>886</v>
      </c>
      <c r="C46" s="400" t="s">
        <v>706</v>
      </c>
      <c r="D46" s="401" t="s">
        <v>842</v>
      </c>
      <c r="E46" s="310"/>
      <c r="F46" s="310"/>
      <c r="G46" s="310"/>
      <c r="H46" s="311"/>
      <c r="I46" s="311"/>
      <c r="J46" s="311"/>
      <c r="K46" s="311"/>
      <c r="L46" s="311" t="s">
        <v>805</v>
      </c>
      <c r="M46" s="311"/>
      <c r="N46" s="311" t="s">
        <v>805</v>
      </c>
      <c r="O46" s="311" t="s">
        <v>805</v>
      </c>
      <c r="P46" s="311" t="s">
        <v>805</v>
      </c>
      <c r="Q46" s="311"/>
      <c r="R46" s="311" t="s">
        <v>805</v>
      </c>
      <c r="S46" s="311"/>
      <c r="T46" s="311"/>
      <c r="U46" s="311"/>
      <c r="V46" s="311"/>
      <c r="W46" s="311"/>
      <c r="X46" s="311" t="s">
        <v>805</v>
      </c>
      <c r="Y46" s="311"/>
      <c r="Z46" s="311"/>
      <c r="AA46" s="311" t="s">
        <v>805</v>
      </c>
      <c r="AB46" s="311"/>
      <c r="AC46" s="311" t="s">
        <v>805</v>
      </c>
      <c r="AD46" s="311" t="s">
        <v>805</v>
      </c>
      <c r="AE46" s="311"/>
      <c r="AF46" s="311" t="s">
        <v>805</v>
      </c>
      <c r="AG46" s="311" t="s">
        <v>805</v>
      </c>
      <c r="AH46" s="311"/>
      <c r="AI46" s="311"/>
      <c r="AJ46" s="311" t="s">
        <v>805</v>
      </c>
      <c r="AK46" s="311" t="s">
        <v>805</v>
      </c>
      <c r="AL46" s="311" t="s">
        <v>805</v>
      </c>
      <c r="AM46" s="311"/>
      <c r="AN46" s="311" t="s">
        <v>805</v>
      </c>
      <c r="AO46" s="311"/>
      <c r="AP46" s="311"/>
      <c r="AQ46" s="311" t="s">
        <v>805</v>
      </c>
      <c r="AR46" s="311" t="s">
        <v>805</v>
      </c>
      <c r="AS46" s="311" t="s">
        <v>805</v>
      </c>
      <c r="AT46" s="311"/>
      <c r="AU46" s="311"/>
      <c r="AV46" s="311" t="s">
        <v>805</v>
      </c>
      <c r="AW46" s="311"/>
      <c r="AX46" s="311"/>
      <c r="AY46" s="311" t="s">
        <v>805</v>
      </c>
      <c r="AZ46" s="311"/>
      <c r="BA46" s="312" t="s">
        <v>805</v>
      </c>
      <c r="BB46" s="8"/>
      <c r="BC46" s="368">
        <f t="shared" si="9"/>
        <v>21</v>
      </c>
      <c r="BD46" s="368"/>
      <c r="BE46" s="368"/>
      <c r="BF46" s="262"/>
      <c r="BG46" s="262"/>
      <c r="BH46" s="262"/>
      <c r="BI46" s="262"/>
    </row>
    <row r="47" spans="1:61" s="217" customFormat="1" ht="28.5">
      <c r="A47" s="306"/>
      <c r="B47" s="399"/>
      <c r="C47" s="400" t="s">
        <v>718</v>
      </c>
      <c r="D47" s="401" t="s">
        <v>844</v>
      </c>
      <c r="E47" s="310"/>
      <c r="F47" s="310" t="s">
        <v>805</v>
      </c>
      <c r="G47" s="310" t="s">
        <v>805</v>
      </c>
      <c r="H47" s="311" t="s">
        <v>805</v>
      </c>
      <c r="I47" s="311" t="s">
        <v>805</v>
      </c>
      <c r="J47" s="311" t="s">
        <v>805</v>
      </c>
      <c r="K47" s="311"/>
      <c r="L47" s="311" t="s">
        <v>805</v>
      </c>
      <c r="M47" s="311"/>
      <c r="N47" s="311"/>
      <c r="O47" s="311" t="s">
        <v>805</v>
      </c>
      <c r="P47" s="311"/>
      <c r="Q47" s="311"/>
      <c r="R47" s="311"/>
      <c r="S47" s="311" t="s">
        <v>805</v>
      </c>
      <c r="T47" s="311" t="s">
        <v>805</v>
      </c>
      <c r="U47" s="311"/>
      <c r="V47" s="311"/>
      <c r="W47" s="311"/>
      <c r="X47" s="311"/>
      <c r="Y47" s="311"/>
      <c r="Z47" s="311" t="s">
        <v>805</v>
      </c>
      <c r="AA47" s="311"/>
      <c r="AB47" s="311"/>
      <c r="AC47" s="311"/>
      <c r="AD47" s="311"/>
      <c r="AE47" s="311"/>
      <c r="AF47" s="311" t="s">
        <v>805</v>
      </c>
      <c r="AG47" s="311" t="s">
        <v>805</v>
      </c>
      <c r="AH47" s="311" t="s">
        <v>805</v>
      </c>
      <c r="AI47" s="311"/>
      <c r="AJ47" s="311"/>
      <c r="AK47" s="311"/>
      <c r="AL47" s="311" t="s">
        <v>805</v>
      </c>
      <c r="AM47" s="311"/>
      <c r="AN47" s="311" t="s">
        <v>805</v>
      </c>
      <c r="AO47" s="311" t="s">
        <v>805</v>
      </c>
      <c r="AP47" s="311" t="s">
        <v>805</v>
      </c>
      <c r="AQ47" s="311"/>
      <c r="AR47" s="311"/>
      <c r="AS47" s="311" t="s">
        <v>805</v>
      </c>
      <c r="AT47" s="311"/>
      <c r="AU47" s="311"/>
      <c r="AV47" s="311" t="s">
        <v>805</v>
      </c>
      <c r="AW47" s="311" t="s">
        <v>805</v>
      </c>
      <c r="AX47" s="311" t="s">
        <v>805</v>
      </c>
      <c r="AY47" s="311" t="s">
        <v>805</v>
      </c>
      <c r="AZ47" s="311" t="s">
        <v>805</v>
      </c>
      <c r="BA47" s="312" t="s">
        <v>805</v>
      </c>
      <c r="BB47" s="8"/>
      <c r="BC47" s="368">
        <f t="shared" si="9"/>
        <v>24</v>
      </c>
      <c r="BD47" s="368"/>
      <c r="BE47" s="368"/>
      <c r="BF47" s="262"/>
      <c r="BG47" s="262"/>
      <c r="BH47" s="262"/>
      <c r="BI47" s="262"/>
    </row>
    <row r="48" spans="1:61" ht="28.5">
      <c r="A48" s="306"/>
      <c r="B48" s="399"/>
      <c r="C48" s="400" t="s">
        <v>719</v>
      </c>
      <c r="D48" s="401" t="s">
        <v>845</v>
      </c>
      <c r="E48" s="310"/>
      <c r="F48" s="310" t="s">
        <v>805</v>
      </c>
      <c r="G48" s="310" t="s">
        <v>805</v>
      </c>
      <c r="H48" s="311" t="s">
        <v>805</v>
      </c>
      <c r="I48" s="311"/>
      <c r="J48" s="311"/>
      <c r="K48" s="311"/>
      <c r="L48" s="311"/>
      <c r="M48" s="311"/>
      <c r="N48" s="311"/>
      <c r="O48" s="311"/>
      <c r="P48" s="311"/>
      <c r="Q48" s="311"/>
      <c r="R48" s="311"/>
      <c r="S48" s="311"/>
      <c r="T48" s="311" t="s">
        <v>805</v>
      </c>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t="s">
        <v>805</v>
      </c>
      <c r="AT48" s="311" t="s">
        <v>805</v>
      </c>
      <c r="AU48" s="311"/>
      <c r="AV48" s="311"/>
      <c r="AW48" s="311"/>
      <c r="AX48" s="311"/>
      <c r="AY48" s="311"/>
      <c r="AZ48" s="311" t="s">
        <v>805</v>
      </c>
      <c r="BA48" s="312"/>
      <c r="BB48" s="8"/>
      <c r="BC48" s="368">
        <f t="shared" si="9"/>
        <v>7</v>
      </c>
      <c r="BD48" s="368"/>
      <c r="BE48" s="368"/>
    </row>
    <row r="49" spans="1:61" ht="28.5">
      <c r="A49" s="306"/>
      <c r="B49" s="399"/>
      <c r="C49" s="402" t="s">
        <v>724</v>
      </c>
      <c r="D49" s="403" t="s">
        <v>847</v>
      </c>
      <c r="E49" s="313"/>
      <c r="F49" s="313" t="s">
        <v>805</v>
      </c>
      <c r="G49" s="313" t="s">
        <v>805</v>
      </c>
      <c r="H49" s="314"/>
      <c r="I49" s="314" t="s">
        <v>805</v>
      </c>
      <c r="J49" s="314"/>
      <c r="K49" s="314" t="s">
        <v>805</v>
      </c>
      <c r="L49" s="314"/>
      <c r="M49" s="314"/>
      <c r="N49" s="314" t="s">
        <v>805</v>
      </c>
      <c r="O49" s="314" t="s">
        <v>805</v>
      </c>
      <c r="P49" s="314" t="s">
        <v>805</v>
      </c>
      <c r="Q49" s="314" t="s">
        <v>805</v>
      </c>
      <c r="R49" s="314"/>
      <c r="S49" s="314" t="s">
        <v>805</v>
      </c>
      <c r="T49" s="314" t="s">
        <v>805</v>
      </c>
      <c r="U49" s="314"/>
      <c r="V49" s="314" t="s">
        <v>805</v>
      </c>
      <c r="W49" s="314"/>
      <c r="X49" s="314" t="s">
        <v>805</v>
      </c>
      <c r="Y49" s="314"/>
      <c r="Z49" s="314" t="s">
        <v>805</v>
      </c>
      <c r="AA49" s="314"/>
      <c r="AB49" s="314" t="s">
        <v>805</v>
      </c>
      <c r="AC49" s="314" t="s">
        <v>805</v>
      </c>
      <c r="AD49" s="314"/>
      <c r="AE49" s="314"/>
      <c r="AF49" s="314"/>
      <c r="AG49" s="314"/>
      <c r="AH49" s="314" t="s">
        <v>805</v>
      </c>
      <c r="AI49" s="314"/>
      <c r="AJ49" s="314" t="s">
        <v>805</v>
      </c>
      <c r="AK49" s="314" t="s">
        <v>805</v>
      </c>
      <c r="AL49" s="314" t="s">
        <v>805</v>
      </c>
      <c r="AM49" s="314" t="s">
        <v>805</v>
      </c>
      <c r="AN49" s="314"/>
      <c r="AO49" s="314"/>
      <c r="AP49" s="314" t="s">
        <v>805</v>
      </c>
      <c r="AQ49" s="314" t="s">
        <v>805</v>
      </c>
      <c r="AR49" s="314" t="s">
        <v>805</v>
      </c>
      <c r="AS49" s="314"/>
      <c r="AT49" s="314"/>
      <c r="AU49" s="314"/>
      <c r="AV49" s="314" t="s">
        <v>805</v>
      </c>
      <c r="AW49" s="314"/>
      <c r="AX49" s="314" t="s">
        <v>805</v>
      </c>
      <c r="AY49" s="314" t="s">
        <v>805</v>
      </c>
      <c r="AZ49" s="314" t="s">
        <v>805</v>
      </c>
      <c r="BA49" s="315" t="s">
        <v>805</v>
      </c>
      <c r="BB49" s="8"/>
      <c r="BC49" s="369">
        <f t="shared" si="9"/>
        <v>28</v>
      </c>
      <c r="BD49" s="369"/>
      <c r="BE49" s="369"/>
    </row>
    <row r="50" spans="1:61" ht="28.5">
      <c r="A50" s="306"/>
      <c r="B50" s="399"/>
      <c r="C50" s="402" t="s">
        <v>707</v>
      </c>
      <c r="D50" s="403" t="s">
        <v>846</v>
      </c>
      <c r="E50" s="313"/>
      <c r="F50" s="313" t="s">
        <v>805</v>
      </c>
      <c r="G50" s="313" t="s">
        <v>805</v>
      </c>
      <c r="H50" s="314"/>
      <c r="I50" s="314" t="s">
        <v>805</v>
      </c>
      <c r="J50" s="314"/>
      <c r="K50" s="314" t="s">
        <v>805</v>
      </c>
      <c r="L50" s="314"/>
      <c r="M50" s="314"/>
      <c r="N50" s="314" t="s">
        <v>805</v>
      </c>
      <c r="O50" s="314"/>
      <c r="P50" s="314" t="s">
        <v>805</v>
      </c>
      <c r="Q50" s="314" t="s">
        <v>805</v>
      </c>
      <c r="R50" s="314"/>
      <c r="S50" s="314"/>
      <c r="T50" s="314" t="s">
        <v>805</v>
      </c>
      <c r="U50" s="314"/>
      <c r="V50" s="314"/>
      <c r="W50" s="314"/>
      <c r="X50" s="314" t="s">
        <v>805</v>
      </c>
      <c r="Y50" s="314"/>
      <c r="Z50" s="314" t="s">
        <v>805</v>
      </c>
      <c r="AA50" s="314" t="s">
        <v>805</v>
      </c>
      <c r="AB50" s="314"/>
      <c r="AC50" s="314"/>
      <c r="AD50" s="314"/>
      <c r="AE50" s="314" t="s">
        <v>805</v>
      </c>
      <c r="AF50" s="314"/>
      <c r="AG50" s="314"/>
      <c r="AH50" s="314"/>
      <c r="AI50" s="314"/>
      <c r="AJ50" s="314" t="s">
        <v>805</v>
      </c>
      <c r="AK50" s="314"/>
      <c r="AL50" s="314" t="s">
        <v>805</v>
      </c>
      <c r="AM50" s="314"/>
      <c r="AN50" s="314"/>
      <c r="AO50" s="314" t="s">
        <v>805</v>
      </c>
      <c r="AP50" s="314"/>
      <c r="AQ50" s="314"/>
      <c r="AR50" s="314"/>
      <c r="AS50" s="314"/>
      <c r="AT50" s="314"/>
      <c r="AU50" s="314"/>
      <c r="AV50" s="314"/>
      <c r="AW50" s="314"/>
      <c r="AX50" s="314" t="s">
        <v>805</v>
      </c>
      <c r="AY50" s="314"/>
      <c r="AZ50" s="314"/>
      <c r="BA50" s="315"/>
      <c r="BB50" s="388"/>
      <c r="BC50" s="369">
        <f t="shared" si="9"/>
        <v>16</v>
      </c>
      <c r="BD50" s="369"/>
      <c r="BE50" s="369"/>
    </row>
    <row r="51" spans="1:61">
      <c r="A51" s="203"/>
      <c r="B51" s="203"/>
      <c r="C51" s="304" t="str">
        <f>'4.2 - Legend MB'!C37</f>
        <v>Minimalistic category set</v>
      </c>
      <c r="D51" s="305" t="str">
        <f>'4.2 - Legend MB'!D37</f>
        <v>Basic category set is NOT covered.</v>
      </c>
      <c r="E51" s="214" t="str" cm="1">
        <f t="array" ref="E51">IF(AND(OR(E41:E45="True"), COUNTIF(E46:E50, "True")&lt;2, AND(E41:E45="True")=FALSE), "True", "")</f>
        <v>True</v>
      </c>
      <c r="F51" s="214" t="str" cm="1">
        <f t="array" ref="F51">IF(AND(OR(F41:F45="True"), COUNTIF(F46:F50, "True")&lt;2, AND(F41:F45="True")=FALSE), "True", "")</f>
        <v/>
      </c>
      <c r="G51" s="214" t="str" cm="1">
        <f t="array" ref="G51">IF(AND(OR(G41:G45="True"), COUNTIF(G46:G50, "True")&lt;2, AND(G41:G45="True")=FALSE), "True", "")</f>
        <v/>
      </c>
      <c r="H51" s="214" t="str" cm="1">
        <f t="array" ref="H51">IF(AND(OR(H41:H45="True"), COUNTIF(H46:H50, "True")&lt;2, AND(H41:H45="True")=FALSE), "True", "")</f>
        <v/>
      </c>
      <c r="I51" s="214" t="str" cm="1">
        <f t="array" ref="I51">IF(AND(OR(I41:I45="True"), COUNTIF(I46:I50, "True")&lt;2, AND(I41:I45="True")=FALSE), "True", "")</f>
        <v/>
      </c>
      <c r="J51" s="214" t="str" cm="1">
        <f t="array" ref="J51">IF(AND(OR(J41:J45="True"), COUNTIF(J46:J50, "True")&lt;2, AND(J41:J45="True")=FALSE), "True", "")</f>
        <v/>
      </c>
      <c r="K51" s="214" t="str" cm="1">
        <f t="array" ref="K51">IF(AND(OR(K41:K45="True"), COUNTIF(K46:K50, "True")&lt;2, AND(K41:K45="True")=FALSE), "True", "")</f>
        <v/>
      </c>
      <c r="L51" s="214" t="str" cm="1">
        <f t="array" ref="L51">IF(AND(OR(L41:L45="True"), COUNTIF(L46:L50, "True")&lt;2, AND(L41:L45="True")=FALSE), "True", "")</f>
        <v/>
      </c>
      <c r="M51" s="214" t="str" cm="1">
        <f t="array" ref="M51">IF(AND(OR(M41:M45="True"), COUNTIF(M46:M50, "True")&lt;2, AND(M41:M45="True")=FALSE), "True", "")</f>
        <v>True</v>
      </c>
      <c r="N51" s="214" t="str" cm="1">
        <f t="array" ref="N51">IF(AND(OR(N41:N45="True"), COUNTIF(N46:N50, "True")&lt;2, AND(N41:N45="True")=FALSE), "True", "")</f>
        <v/>
      </c>
      <c r="O51" s="214" t="str" cm="1">
        <f t="array" ref="O51">IF(AND(OR(O41:O45="True"), COUNTIF(O46:O50, "True")&lt;2, AND(O41:O45="True")=FALSE), "True", "")</f>
        <v/>
      </c>
      <c r="P51" s="214" t="str" cm="1">
        <f t="array" ref="P51">IF(AND(OR(P41:P45="True"), COUNTIF(P46:P50, "True")&lt;2, AND(P41:P45="True")=FALSE), "True", "")</f>
        <v/>
      </c>
      <c r="Q51" s="214" t="str" cm="1">
        <f t="array" ref="Q51">IF(AND(OR(Q41:Q45="True"), COUNTIF(Q46:Q50, "True")&lt;2, AND(Q41:Q45="True")=FALSE), "True", "")</f>
        <v/>
      </c>
      <c r="R51" s="214" t="str" cm="1">
        <f t="array" ref="R51">IF(AND(OR(R41:R45="True"), COUNTIF(R46:R50, "True")&lt;2, AND(R41:R45="True")=FALSE), "True", "")</f>
        <v/>
      </c>
      <c r="S51" s="214" t="str" cm="1">
        <f t="array" ref="S51">IF(AND(OR(S41:S45="True"), COUNTIF(S46:S50, "True")&lt;2, AND(S41:S45="True")=FALSE), "True", "")</f>
        <v/>
      </c>
      <c r="T51" s="214" t="str" cm="1">
        <f t="array" ref="T51">IF(AND(OR(T41:T45="True"), COUNTIF(T46:T50, "True")&lt;2, AND(T41:T45="True")=FALSE), "True", "")</f>
        <v/>
      </c>
      <c r="U51" s="214" t="str" cm="1">
        <f t="array" ref="U51">IF(AND(OR(U41:U45="True"), COUNTIF(U46:U50, "True")&lt;2, AND(U41:U45="True")=FALSE), "True", "")</f>
        <v>True</v>
      </c>
      <c r="V51" s="214" t="str" cm="1">
        <f t="array" ref="V51">IF(AND(OR(V41:V45="True"), COUNTIF(V46:V50, "True")&lt;2, AND(V41:V45="True")=FALSE), "True", "")</f>
        <v/>
      </c>
      <c r="W51" s="214" t="str" cm="1">
        <f t="array" ref="W51">IF(AND(OR(W41:W45="True"), COUNTIF(W46:W50, "True")&lt;2, AND(W41:W45="True")=FALSE), "True", "")</f>
        <v/>
      </c>
      <c r="X51" s="214" t="str" cm="1">
        <f t="array" ref="X51">IF(AND(OR(X41:X45="True"), COUNTIF(X46:X50, "True")&lt;2, AND(X41:X45="True")=FALSE), "True", "")</f>
        <v/>
      </c>
      <c r="Y51" s="214" t="str" cm="1">
        <f t="array" ref="Y51">IF(AND(OR(Y41:Y45="True"), COUNTIF(Y46:Y50, "True")&lt;2, AND(Y41:Y45="True")=FALSE), "True", "")</f>
        <v/>
      </c>
      <c r="Z51" s="214" t="str" cm="1">
        <f t="array" ref="Z51">IF(AND(OR(Z41:Z45="True"), COUNTIF(Z46:Z50, "True")&lt;2, AND(Z41:Z45="True")=FALSE), "True", "")</f>
        <v/>
      </c>
      <c r="AA51" s="214" t="str" cm="1">
        <f t="array" ref="AA51">IF(AND(OR(AA41:AA45="True"), COUNTIF(AA46:AA50, "True")&lt;2, AND(AA41:AA45="True")=FALSE), "True", "")</f>
        <v/>
      </c>
      <c r="AB51" s="214" t="str" cm="1">
        <f t="array" ref="AB51">IF(AND(OR(AB41:AB45="True"), COUNTIF(AB46:AB50, "True")&lt;2, AND(AB41:AB45="True")=FALSE), "True", "")</f>
        <v/>
      </c>
      <c r="AC51" s="214" t="str" cm="1">
        <f t="array" ref="AC51">IF(AND(OR(AC41:AC45="True"), COUNTIF(AC46:AC50, "True")&lt;2, AND(AC41:AC45="True")=FALSE), "True", "")</f>
        <v/>
      </c>
      <c r="AD51" s="214" t="str" cm="1">
        <f t="array" ref="AD51">IF(AND(OR(AD41:AD45="True"), COUNTIF(AD46:AD50, "True")&lt;2, AND(AD41:AD45="True")=FALSE), "True", "")</f>
        <v/>
      </c>
      <c r="AE51" s="214" t="str" cm="1">
        <f t="array" ref="AE51">IF(AND(OR(AE41:AE45="True"), COUNTIF(AE46:AE50, "True")&lt;2, AND(AE41:AE45="True")=FALSE), "True", "")</f>
        <v/>
      </c>
      <c r="AF51" s="214" t="str" cm="1">
        <f t="array" ref="AF51">IF(AND(OR(AF41:AF45="True"), COUNTIF(AF46:AF50, "True")&lt;2, AND(AF41:AF45="True")=FALSE), "True", "")</f>
        <v/>
      </c>
      <c r="AG51" s="214" t="str" cm="1">
        <f t="array" ref="AG51">IF(AND(OR(AG41:AG45="True"), COUNTIF(AG46:AG50, "True")&lt;2, AND(AG41:AG45="True")=FALSE), "True", "")</f>
        <v/>
      </c>
      <c r="AH51" s="214" t="str" cm="1">
        <f t="array" ref="AH51">IF(AND(OR(AH41:AH45="True"), COUNTIF(AH46:AH50, "True")&lt;2, AND(AH41:AH45="True")=FALSE), "True", "")</f>
        <v/>
      </c>
      <c r="AI51" s="214" t="str" cm="1">
        <f t="array" ref="AI51">IF(AND(OR(AI41:AI45="True"), COUNTIF(AI46:AI50, "True")&lt;2, AND(AI41:AI45="True")=FALSE), "True", "")</f>
        <v>True</v>
      </c>
      <c r="AJ51" s="214" t="str" cm="1">
        <f t="array" ref="AJ51">IF(AND(OR(AJ41:AJ45="True"), COUNTIF(AJ46:AJ50, "True")&lt;2, AND(AJ41:AJ45="True")=FALSE), "True", "")</f>
        <v/>
      </c>
      <c r="AK51" s="214" t="str" cm="1">
        <f t="array" ref="AK51">IF(AND(OR(AK41:AK45="True"), COUNTIF(AK46:AK50, "True")&lt;2, AND(AK41:AK45="True")=FALSE), "True", "")</f>
        <v/>
      </c>
      <c r="AL51" s="214" t="str" cm="1">
        <f t="array" ref="AL51">IF(AND(OR(AL41:AL45="True"), COUNTIF(AL46:AL50, "True")&lt;2, AND(AL41:AL45="True")=FALSE), "True", "")</f>
        <v/>
      </c>
      <c r="AM51" s="214" t="str" cm="1">
        <f t="array" ref="AM51">IF(AND(OR(AM41:AM45="True"), COUNTIF(AM46:AM50, "True")&lt;2, AND(AM41:AM45="True")=FALSE), "True", "")</f>
        <v/>
      </c>
      <c r="AN51" s="214" t="str" cm="1">
        <f t="array" ref="AN51">IF(AND(OR(AN41:AN45="True"), COUNTIF(AN46:AN50, "True")&lt;2, AND(AN41:AN45="True")=FALSE), "True", "")</f>
        <v/>
      </c>
      <c r="AO51" s="214" t="str" cm="1">
        <f t="array" ref="AO51">IF(AND(OR(AO41:AO45="True"), COUNTIF(AO46:AO50, "True")&lt;2, AND(AO41:AO45="True")=FALSE), "True", "")</f>
        <v/>
      </c>
      <c r="AP51" s="214" t="str" cm="1">
        <f t="array" ref="AP51">IF(AND(OR(AP41:AP45="True"), COUNTIF(AP46:AP50, "True")&lt;2, AND(AP41:AP45="True")=FALSE), "True", "")</f>
        <v/>
      </c>
      <c r="AQ51" s="214" t="str" cm="1">
        <f t="array" ref="AQ51">IF(AND(OR(AQ41:AQ45="True"), COUNTIF(AQ46:AQ50, "True")&lt;2, AND(AQ41:AQ45="True")=FALSE), "True", "")</f>
        <v/>
      </c>
      <c r="AR51" s="214" t="str" cm="1">
        <f t="array" ref="AR51">IF(AND(OR(AR41:AR45="True"), COUNTIF(AR46:AR50, "True")&lt;2, AND(AR41:AR45="True")=FALSE), "True", "")</f>
        <v/>
      </c>
      <c r="AS51" s="214" t="str" cm="1">
        <f t="array" ref="AS51">IF(AND(OR(AS41:AS45="True"), COUNTIF(AS46:AS50, "True")&lt;2, AND(AS41:AS45="True")=FALSE), "True", "")</f>
        <v/>
      </c>
      <c r="AT51" s="214" t="str" cm="1">
        <f t="array" ref="AT51">IF(AND(OR(AT41:AT45="True"), COUNTIF(AT46:AT50, "True")&lt;2, AND(AT41:AT45="True")=FALSE), "True", "")</f>
        <v/>
      </c>
      <c r="AU51" s="214" t="str" cm="1">
        <f t="array" ref="AU51">IF(AND(OR(AU41:AU45="True"), COUNTIF(AU46:AU50, "True")&lt;2, AND(AU41:AU45="True")=FALSE), "True", "")</f>
        <v/>
      </c>
      <c r="AV51" s="214" t="str" cm="1">
        <f t="array" ref="AV51">IF(AND(OR(AV41:AV45="True"), COUNTIF(AV46:AV50, "True")&lt;2, AND(AV41:AV45="True")=FALSE), "True", "")</f>
        <v/>
      </c>
      <c r="AW51" s="214" t="str" cm="1">
        <f t="array" ref="AW51">IF(AND(OR(AW41:AW45="True"), COUNTIF(AW46:AW50, "True")&lt;2, AND(AW41:AW45="True")=FALSE), "True", "")</f>
        <v>True</v>
      </c>
      <c r="AX51" s="214" t="str" cm="1">
        <f t="array" ref="AX51">IF(AND(OR(AX41:AX45="True"), COUNTIF(AX46:AX50, "True")&lt;2, AND(AX41:AX45="True")=FALSE), "True", "")</f>
        <v/>
      </c>
      <c r="AY51" s="214" t="str" cm="1">
        <f t="array" ref="AY51">IF(AND(OR(AY41:AY45="True"), COUNTIF(AY46:AY50, "True")&lt;2, AND(AY41:AY45="True")=FALSE), "True", "")</f>
        <v/>
      </c>
      <c r="AZ51" s="214" t="str" cm="1">
        <f t="array" ref="AZ51">IF(AND(OR(AZ41:AZ45="True"), COUNTIF(AZ46:AZ50, "True")&lt;2, AND(AZ41:AZ45="True")=FALSE), "True", "")</f>
        <v/>
      </c>
      <c r="BA51" s="214" t="str" cm="1">
        <f t="array" ref="BA51">IF(AND(OR(BA41:BA45="True"), COUNTIF(BA46:BA50, "True")&lt;2, AND(BA41:BA45="True")=FALSE), "True", "")</f>
        <v/>
      </c>
      <c r="BB51" s="388"/>
      <c r="BC51" s="358">
        <f t="shared" si="9"/>
        <v>5</v>
      </c>
      <c r="BD51" s="358"/>
      <c r="BE51" s="358"/>
    </row>
    <row r="52" spans="1:61" ht="28.5">
      <c r="A52" s="203"/>
      <c r="B52" s="203"/>
      <c r="C52" s="304" t="str">
        <f>'4.2 - Legend MB'!C38</f>
        <v>Specified category set</v>
      </c>
      <c r="D52" s="305" t="str">
        <f>'4.2 - Legend MB'!D38</f>
        <v>Basic category set is NOT covered, but a minimum of two special categories.</v>
      </c>
      <c r="E52" s="214" t="str" cm="1">
        <f t="array" ref="E52">IF(AND(OR(E41:E45="True"), COUNTIF(E46:E50, "True")&gt;=2, AND(E41:E45="True")=FALSE), "True", "")</f>
        <v/>
      </c>
      <c r="F52" s="214" t="str" cm="1">
        <f t="array" ref="F52">IF(AND(OR(F41:F45="True"), COUNTIF(F46:F50, "True")&gt;=2, AND(F41:F45="True")=FALSE), "True", "")</f>
        <v>True</v>
      </c>
      <c r="G52" s="214" t="str" cm="1">
        <f t="array" ref="G52">IF(AND(OR(G41:G45="True"), COUNTIF(G46:G50, "True")&gt;=2, AND(G41:G45="True")=FALSE), "True", "")</f>
        <v>True</v>
      </c>
      <c r="H52" s="214" t="str" cm="1">
        <f t="array" ref="H52">IF(AND(OR(H41:H45="True"), COUNTIF(H46:H50, "True")&gt;=2, AND(H41:H45="True")=FALSE), "True", "")</f>
        <v>True</v>
      </c>
      <c r="I52" s="214" t="str" cm="1">
        <f t="array" ref="I52">IF(AND(OR(I41:I45="True"), COUNTIF(I46:I50, "True")&gt;=2, AND(I41:I45="True")=FALSE), "True", "")</f>
        <v/>
      </c>
      <c r="J52" s="214" t="str" cm="1">
        <f t="array" ref="J52">IF(AND(OR(J41:J45="True"), COUNTIF(J46:J50, "True")&gt;=2, AND(J41:J45="True")=FALSE), "True", "")</f>
        <v/>
      </c>
      <c r="K52" s="214" t="str" cm="1">
        <f t="array" ref="K52">IF(AND(OR(K41:K45="True"), COUNTIF(K46:K50, "True")&gt;=2, AND(K41:K45="True")=FALSE), "True", "")</f>
        <v/>
      </c>
      <c r="L52" s="214" t="str" cm="1">
        <f t="array" ref="L52">IF(AND(OR(L41:L45="True"), COUNTIF(L46:L50, "True")&gt;=2, AND(L41:L45="True")=FALSE), "True", "")</f>
        <v/>
      </c>
      <c r="M52" s="214" t="str" cm="1">
        <f t="array" ref="M52">IF(AND(OR(M41:M45="True"), COUNTIF(M46:M50, "True")&gt;=2, AND(M41:M45="True")=FALSE), "True", "")</f>
        <v/>
      </c>
      <c r="N52" s="214" t="str" cm="1">
        <f t="array" ref="N52">IF(AND(OR(N41:N45="True"), COUNTIF(N46:N50, "True")&gt;=2, AND(N41:N45="True")=FALSE), "True", "")</f>
        <v/>
      </c>
      <c r="O52" s="214" t="str" cm="1">
        <f t="array" ref="O52">IF(AND(OR(O41:O45="True"), COUNTIF(O46:O50, "True")&gt;=2, AND(O41:O45="True")=FALSE), "True", "")</f>
        <v/>
      </c>
      <c r="P52" s="214" t="str" cm="1">
        <f t="array" ref="P52">IF(AND(OR(P41:P45="True"), COUNTIF(P46:P50, "True")&gt;=2, AND(P41:P45="True")=FALSE), "True", "")</f>
        <v/>
      </c>
      <c r="Q52" s="214" t="str" cm="1">
        <f t="array" ref="Q52">IF(AND(OR(Q41:Q45="True"), COUNTIF(Q46:Q50, "True")&gt;=2, AND(Q41:Q45="True")=FALSE), "True", "")</f>
        <v>True</v>
      </c>
      <c r="R52" s="214" t="str" cm="1">
        <f t="array" ref="R52">IF(AND(OR(R41:R45="True"), COUNTIF(R46:R50, "True")&gt;=2, AND(R41:R45="True")=FALSE), "True", "")</f>
        <v/>
      </c>
      <c r="S52" s="214" t="str" cm="1">
        <f t="array" ref="S52">IF(AND(OR(S41:S45="True"), COUNTIF(S46:S50, "True")&gt;=2, AND(S41:S45="True")=FALSE), "True", "")</f>
        <v/>
      </c>
      <c r="T52" s="214" t="str" cm="1">
        <f t="array" ref="T52">IF(AND(OR(T41:T45="True"), COUNTIF(T46:T50, "True")&gt;=2, AND(T41:T45="True")=FALSE), "True", "")</f>
        <v/>
      </c>
      <c r="U52" s="214" t="str" cm="1">
        <f t="array" ref="U52">IF(AND(OR(U41:U45="True"), COUNTIF(U46:U50, "True")&gt;=2, AND(U41:U45="True")=FALSE), "True", "")</f>
        <v/>
      </c>
      <c r="V52" s="214" t="str" cm="1">
        <f t="array" ref="V52">IF(AND(OR(V41:V45="True"), COUNTIF(V46:V50, "True")&gt;=2, AND(V41:V45="True")=FALSE), "True", "")</f>
        <v/>
      </c>
      <c r="W52" s="214" t="str" cm="1">
        <f t="array" ref="W52">IF(AND(OR(W41:W45="True"), COUNTIF(W46:W50, "True")&gt;=2, AND(W41:W45="True")=FALSE), "True", "")</f>
        <v/>
      </c>
      <c r="X52" s="214" t="str" cm="1">
        <f t="array" ref="X52">IF(AND(OR(X41:X45="True"), COUNTIF(X46:X50, "True")&gt;=2, AND(X41:X45="True")=FALSE), "True", "")</f>
        <v/>
      </c>
      <c r="Y52" s="214" t="str" cm="1">
        <f t="array" ref="Y52">IF(AND(OR(Y41:Y45="True"), COUNTIF(Y46:Y50, "True")&gt;=2, AND(Y41:Y45="True")=FALSE), "True", "")</f>
        <v/>
      </c>
      <c r="Z52" s="214" t="str" cm="1">
        <f t="array" ref="Z52">IF(AND(OR(Z41:Z45="True"), COUNTIF(Z46:Z50, "True")&gt;=2, AND(Z41:Z45="True")=FALSE), "True", "")</f>
        <v/>
      </c>
      <c r="AA52" s="214" t="str" cm="1">
        <f t="array" ref="AA52">IF(AND(OR(AA41:AA45="True"), COUNTIF(AA46:AA50, "True")&gt;=2, AND(AA41:AA45="True")=FALSE), "True", "")</f>
        <v/>
      </c>
      <c r="AB52" s="214" t="str" cm="1">
        <f t="array" ref="AB52">IF(AND(OR(AB41:AB45="True"), COUNTIF(AB46:AB50, "True")&gt;=2, AND(AB41:AB45="True")=FALSE), "True", "")</f>
        <v/>
      </c>
      <c r="AC52" s="214" t="str" cm="1">
        <f t="array" ref="AC52">IF(AND(OR(AC41:AC45="True"), COUNTIF(AC46:AC50, "True")&gt;=2, AND(AC41:AC45="True")=FALSE), "True", "")</f>
        <v/>
      </c>
      <c r="AD52" s="214" t="str" cm="1">
        <f t="array" ref="AD52">IF(AND(OR(AD41:AD45="True"), COUNTIF(AD46:AD50, "True")&gt;=2, AND(AD41:AD45="True")=FALSE), "True", "")</f>
        <v/>
      </c>
      <c r="AE52" s="214" t="str" cm="1">
        <f t="array" ref="AE52">IF(AND(OR(AE41:AE45="True"), COUNTIF(AE46:AE50, "True")&gt;=2, AND(AE41:AE45="True")=FALSE), "True", "")</f>
        <v/>
      </c>
      <c r="AF52" s="214" t="str" cm="1">
        <f t="array" ref="AF52">IF(AND(OR(AF41:AF45="True"), COUNTIF(AF46:AF50, "True")&gt;=2, AND(AF41:AF45="True")=FALSE), "True", "")</f>
        <v>True</v>
      </c>
      <c r="AG52" s="214" t="str" cm="1">
        <f t="array" ref="AG52">IF(AND(OR(AG41:AG45="True"), COUNTIF(AG46:AG50, "True")&gt;=2, AND(AG41:AG45="True")=FALSE), "True", "")</f>
        <v>True</v>
      </c>
      <c r="AH52" s="214" t="str" cm="1">
        <f t="array" ref="AH52">IF(AND(OR(AH41:AH45="True"), COUNTIF(AH46:AH50, "True")&gt;=2, AND(AH41:AH45="True")=FALSE), "True", "")</f>
        <v>True</v>
      </c>
      <c r="AI52" s="214" t="str" cm="1">
        <f t="array" ref="AI52">IF(AND(OR(AI41:AI45="True"), COUNTIF(AI46:AI50, "True")&gt;=2, AND(AI41:AI45="True")=FALSE), "True", "")</f>
        <v/>
      </c>
      <c r="AJ52" s="214" t="str" cm="1">
        <f t="array" ref="AJ52">IF(AND(OR(AJ41:AJ45="True"), COUNTIF(AJ46:AJ50, "True")&gt;=2, AND(AJ41:AJ45="True")=FALSE), "True", "")</f>
        <v/>
      </c>
      <c r="AK52" s="214" t="str" cm="1">
        <f t="array" ref="AK52">IF(AND(OR(AK41:AK45="True"), COUNTIF(AK46:AK50, "True")&gt;=2, AND(AK41:AK45="True")=FALSE), "True", "")</f>
        <v/>
      </c>
      <c r="AL52" s="214" t="str" cm="1">
        <f t="array" ref="AL52">IF(AND(OR(AL41:AL45="True"), COUNTIF(AL46:AL50, "True")&gt;=2, AND(AL41:AL45="True")=FALSE), "True", "")</f>
        <v/>
      </c>
      <c r="AM52" s="214" t="str" cm="1">
        <f t="array" ref="AM52">IF(AND(OR(AM41:AM45="True"), COUNTIF(AM46:AM50, "True")&gt;=2, AND(AM41:AM45="True")=FALSE), "True", "")</f>
        <v/>
      </c>
      <c r="AN52" s="214" t="str" cm="1">
        <f t="array" ref="AN52">IF(AND(OR(AN41:AN45="True"), COUNTIF(AN46:AN50, "True")&gt;=2, AND(AN41:AN45="True")=FALSE), "True", "")</f>
        <v/>
      </c>
      <c r="AO52" s="214" t="str" cm="1">
        <f t="array" ref="AO52">IF(AND(OR(AO41:AO45="True"), COUNTIF(AO46:AO50, "True")&gt;=2, AND(AO41:AO45="True")=FALSE), "True", "")</f>
        <v/>
      </c>
      <c r="AP52" s="214" t="str" cm="1">
        <f t="array" ref="AP52">IF(AND(OR(AP41:AP45="True"), COUNTIF(AP46:AP50, "True")&gt;=2, AND(AP41:AP45="True")=FALSE), "True", "")</f>
        <v/>
      </c>
      <c r="AQ52" s="214" t="str" cm="1">
        <f t="array" ref="AQ52">IF(AND(OR(AQ41:AQ45="True"), COUNTIF(AQ46:AQ50, "True")&gt;=2, AND(AQ41:AQ45="True")=FALSE), "True", "")</f>
        <v/>
      </c>
      <c r="AR52" s="214" t="str" cm="1">
        <f t="array" ref="AR52">IF(AND(OR(AR41:AR45="True"), COUNTIF(AR46:AR50, "True")&gt;=2, AND(AR41:AR45="True")=FALSE), "True", "")</f>
        <v/>
      </c>
      <c r="AS52" s="214" t="str" cm="1">
        <f t="array" ref="AS52">IF(AND(OR(AS41:AS45="True"), COUNTIF(AS46:AS50, "True")&gt;=2, AND(AS41:AS45="True")=FALSE), "True", "")</f>
        <v/>
      </c>
      <c r="AT52" s="214" t="str" cm="1">
        <f t="array" ref="AT52">IF(AND(OR(AT41:AT45="True"), COUNTIF(AT46:AT50, "True")&gt;=2, AND(AT41:AT45="True")=FALSE), "True", "")</f>
        <v/>
      </c>
      <c r="AU52" s="214" t="str" cm="1">
        <f t="array" ref="AU52">IF(AND(OR(AU41:AU45="True"), COUNTIF(AU46:AU50, "True")&gt;=2, AND(AU41:AU45="True")=FALSE), "True", "")</f>
        <v/>
      </c>
      <c r="AV52" s="214" t="str" cm="1">
        <f t="array" ref="AV52">IF(AND(OR(AV41:AV45="True"), COUNTIF(AV46:AV50, "True")&gt;=2, AND(AV41:AV45="True")=FALSE), "True", "")</f>
        <v/>
      </c>
      <c r="AW52" s="214" t="str" cm="1">
        <f t="array" ref="AW52">IF(AND(OR(AW41:AW45="True"), COUNTIF(AW46:AW50, "True")&gt;=2, AND(AW41:AW45="True")=FALSE), "True", "")</f>
        <v/>
      </c>
      <c r="AX52" s="214" t="str" cm="1">
        <f t="array" ref="AX52">IF(AND(OR(AX41:AX45="True"), COUNTIF(AX46:AX50, "True")&gt;=2, AND(AX41:AX45="True")=FALSE), "True", "")</f>
        <v/>
      </c>
      <c r="AY52" s="214" t="str" cm="1">
        <f t="array" ref="AY52">IF(AND(OR(AY41:AY45="True"), COUNTIF(AY46:AY50, "True")&gt;=2, AND(AY41:AY45="True")=FALSE), "True", "")</f>
        <v>True</v>
      </c>
      <c r="AZ52" s="214" t="str" cm="1">
        <f t="array" ref="AZ52">IF(AND(OR(AZ41:AZ45="True"), COUNTIF(AZ46:AZ50, "True")&gt;=2, AND(AZ41:AZ45="True")=FALSE), "True", "")</f>
        <v/>
      </c>
      <c r="BA52" s="214" t="str" cm="1">
        <f t="array" ref="BA52">IF(AND(OR(BA41:BA45="True"), COUNTIF(BA46:BA50, "True")&gt;=2, AND(BA41:BA45="True")=FALSE), "True", "")</f>
        <v/>
      </c>
      <c r="BB52" s="388"/>
      <c r="BC52" s="358">
        <f t="shared" si="9"/>
        <v>8</v>
      </c>
      <c r="BD52" s="358"/>
      <c r="BE52" s="358"/>
    </row>
    <row r="53" spans="1:61" ht="28.5">
      <c r="A53" s="203"/>
      <c r="B53" s="203"/>
      <c r="C53" s="304" t="str">
        <f>'4.2 - Legend MB'!C39</f>
        <v>Basic category set</v>
      </c>
      <c r="D53" s="305" t="str">
        <f>'4.2 - Legend MB'!D39</f>
        <v>As a minimum, the categories Living &amp; Energy, Mobility, Travel, Nutrition and Consumption are covered.</v>
      </c>
      <c r="E53" s="214" t="str" cm="1">
        <f t="array" ref="E53">IF(AND(AND(E41:E45="True"), COUNTIF(E46:E50, "True")&lt;2), "True", "")</f>
        <v/>
      </c>
      <c r="F53" s="214" t="str" cm="1">
        <f t="array" ref="F53">IF(AND(AND(F41:F45="True"), COUNTIF(F46:F50, "True")&lt;2), "True", "")</f>
        <v/>
      </c>
      <c r="G53" s="214" t="str" cm="1">
        <f t="array" ref="G53">IF(AND(AND(G41:G45="True"), COUNTIF(G46:G50, "True")&lt;2), "True", "")</f>
        <v/>
      </c>
      <c r="H53" s="214" t="str" cm="1">
        <f t="array" ref="H53">IF(AND(AND(H41:H45="True"), COUNTIF(H46:H50, "True")&lt;2), "True", "")</f>
        <v/>
      </c>
      <c r="I53" s="214" t="str" cm="1">
        <f t="array" ref="I53">IF(AND(AND(I41:I45="True"), COUNTIF(I46:I50, "True")&lt;2), "True", "")</f>
        <v/>
      </c>
      <c r="J53" s="214" t="str" cm="1">
        <f t="array" ref="J53">IF(AND(AND(J41:J45="True"), COUNTIF(J46:J50, "True")&lt;2), "True", "")</f>
        <v>True</v>
      </c>
      <c r="K53" s="214" t="str" cm="1">
        <f t="array" ref="K53">IF(AND(AND(K41:K45="True"), COUNTIF(K46:K50, "True")&lt;2), "True", "")</f>
        <v/>
      </c>
      <c r="L53" s="214" t="str" cm="1">
        <f t="array" ref="L53">IF(AND(AND(L41:L45="True"), COUNTIF(L46:L50, "True")&lt;2), "True", "")</f>
        <v/>
      </c>
      <c r="M53" s="214" t="str" cm="1">
        <f t="array" ref="M53">IF(AND(AND(M41:M45="True"), COUNTIF(M46:M50, "True")&lt;2), "True", "")</f>
        <v/>
      </c>
      <c r="N53" s="214" t="str" cm="1">
        <f t="array" ref="N53">IF(AND(AND(N41:N45="True"), COUNTIF(N46:N50, "True")&lt;2), "True", "")</f>
        <v/>
      </c>
      <c r="O53" s="214" t="str" cm="1">
        <f t="array" ref="O53">IF(AND(AND(O41:O45="True"), COUNTIF(O46:O50, "True")&lt;2), "True", "")</f>
        <v/>
      </c>
      <c r="P53" s="214" t="str" cm="1">
        <f t="array" ref="P53">IF(AND(AND(P41:P45="True"), COUNTIF(P46:P50, "True")&lt;2), "True", "")</f>
        <v/>
      </c>
      <c r="Q53" s="214" t="str" cm="1">
        <f t="array" ref="Q53">IF(AND(AND(Q41:Q45="True"), COUNTIF(Q46:Q50, "True")&lt;2), "True", "")</f>
        <v/>
      </c>
      <c r="R53" s="214" t="str" cm="1">
        <f t="array" ref="R53">IF(AND(AND(R41:R45="True"), COUNTIF(R46:R50, "True")&lt;2), "True", "")</f>
        <v>True</v>
      </c>
      <c r="S53" s="214" t="str" cm="1">
        <f t="array" ref="S53">IF(AND(AND(S41:S45="True"), COUNTIF(S46:S50, "True")&lt;2), "True", "")</f>
        <v/>
      </c>
      <c r="T53" s="214" t="str" cm="1">
        <f t="array" ref="T53">IF(AND(AND(T41:T45="True"), COUNTIF(T46:T50, "True")&lt;2), "True", "")</f>
        <v/>
      </c>
      <c r="U53" s="214" t="str" cm="1">
        <f t="array" ref="U53">IF(AND(AND(U41:U45="True"), COUNTIF(U46:U50, "True")&lt;2), "True", "")</f>
        <v/>
      </c>
      <c r="V53" s="214" t="str" cm="1">
        <f t="array" ref="V53">IF(AND(AND(V41:V45="True"), COUNTIF(V46:V50, "True")&lt;2), "True", "")</f>
        <v>True</v>
      </c>
      <c r="W53" s="214" t="str" cm="1">
        <f t="array" ref="W53">IF(AND(AND(W41:W45="True"), COUNTIF(W46:W50, "True")&lt;2), "True", "")</f>
        <v>True</v>
      </c>
      <c r="X53" s="214" t="str" cm="1">
        <f t="array" ref="X53">IF(AND(AND(X41:X45="True"), COUNTIF(X46:X50, "True")&lt;2), "True", "")</f>
        <v/>
      </c>
      <c r="Y53" s="214" t="str" cm="1">
        <f t="array" ref="Y53">IF(AND(AND(Y41:Y45="True"), COUNTIF(Y46:Y50, "True")&lt;2), "True", "")</f>
        <v>True</v>
      </c>
      <c r="Z53" s="214" t="str" cm="1">
        <f t="array" ref="Z53">IF(AND(AND(Z41:Z45="True"), COUNTIF(Z46:Z50, "True")&lt;2), "True", "")</f>
        <v/>
      </c>
      <c r="AA53" s="214" t="str" cm="1">
        <f t="array" ref="AA53">IF(AND(AND(AA41:AA45="True"), COUNTIF(AA46:AA50, "True")&lt;2), "True", "")</f>
        <v/>
      </c>
      <c r="AB53" s="214" t="str" cm="1">
        <f t="array" ref="AB53">IF(AND(AND(AB41:AB45="True"), COUNTIF(AB46:AB50, "True")&lt;2), "True", "")</f>
        <v>True</v>
      </c>
      <c r="AC53" s="214" t="str" cm="1">
        <f t="array" ref="AC53">IF(AND(AND(AC41:AC45="True"), COUNTIF(AC46:AC50, "True")&lt;2), "True", "")</f>
        <v/>
      </c>
      <c r="AD53" s="214" t="str" cm="1">
        <f t="array" ref="AD53">IF(AND(AND(AD41:AD45="True"), COUNTIF(AD46:AD50, "True")&lt;2), "True", "")</f>
        <v>True</v>
      </c>
      <c r="AE53" s="214" t="str" cm="1">
        <f t="array" ref="AE53">IF(AND(AND(AE41:AE45="True"), COUNTIF(AE46:AE50, "True")&lt;2), "True", "")</f>
        <v>True</v>
      </c>
      <c r="AF53" s="214" t="str" cm="1">
        <f t="array" ref="AF53">IF(AND(AND(AF41:AF45="True"), COUNTIF(AF46:AF50, "True")&lt;2), "True", "")</f>
        <v/>
      </c>
      <c r="AG53" s="214" t="str" cm="1">
        <f t="array" ref="AG53">IF(AND(AND(AG41:AG45="True"), COUNTIF(AG46:AG50, "True")&lt;2), "True", "")</f>
        <v/>
      </c>
      <c r="AH53" s="214" t="str" cm="1">
        <f t="array" ref="AH53">IF(AND(AND(AH41:AH45="True"), COUNTIF(AH46:AH50, "True")&lt;2), "True", "")</f>
        <v/>
      </c>
      <c r="AI53" s="214" t="str" cm="1">
        <f t="array" ref="AI53">IF(AND(AND(AI41:AI45="True"), COUNTIF(AI46:AI50, "True")&lt;2), "True", "")</f>
        <v/>
      </c>
      <c r="AJ53" s="214" t="str" cm="1">
        <f t="array" ref="AJ53">IF(AND(AND(AJ41:AJ45="True"), COUNTIF(AJ46:AJ50, "True")&lt;2), "True", "")</f>
        <v/>
      </c>
      <c r="AK53" s="214" t="str" cm="1">
        <f t="array" ref="AK53">IF(AND(AND(AK41:AK45="True"), COUNTIF(AK46:AK50, "True")&lt;2), "True", "")</f>
        <v/>
      </c>
      <c r="AL53" s="214" t="str" cm="1">
        <f t="array" ref="AL53">IF(AND(AND(AL41:AL45="True"), COUNTIF(AL46:AL50, "True")&lt;2), "True", "")</f>
        <v/>
      </c>
      <c r="AM53" s="214" t="str" cm="1">
        <f t="array" ref="AM53">IF(AND(AND(AM41:AM45="True"), COUNTIF(AM46:AM50, "True")&lt;2), "True", "")</f>
        <v>True</v>
      </c>
      <c r="AN53" s="214" t="str" cm="1">
        <f t="array" ref="AN53">IF(AND(AND(AN41:AN45="True"), COUNTIF(AN46:AN50, "True")&lt;2), "True", "")</f>
        <v/>
      </c>
      <c r="AO53" s="214" t="str" cm="1">
        <f t="array" ref="AO53">IF(AND(AND(AO41:AO45="True"), COUNTIF(AO46:AO50, "True")&lt;2), "True", "")</f>
        <v/>
      </c>
      <c r="AP53" s="214" t="str" cm="1">
        <f t="array" ref="AP53">IF(AND(AND(AP41:AP45="True"), COUNTIF(AP46:AP50, "True")&lt;2), "True", "")</f>
        <v/>
      </c>
      <c r="AQ53" s="214" t="str" cm="1">
        <f t="array" ref="AQ53">IF(AND(AND(AQ41:AQ45="True"), COUNTIF(AQ46:AQ50, "True")&lt;2), "True", "")</f>
        <v/>
      </c>
      <c r="AR53" s="214" t="str" cm="1">
        <f t="array" ref="AR53">IF(AND(AND(AR41:AR45="True"), COUNTIF(AR46:AR50, "True")&lt;2), "True", "")</f>
        <v/>
      </c>
      <c r="AS53" s="214" t="str" cm="1">
        <f t="array" ref="AS53">IF(AND(AND(AS41:AS45="True"), COUNTIF(AS46:AS50, "True")&lt;2), "True", "")</f>
        <v/>
      </c>
      <c r="AT53" s="214" t="str" cm="1">
        <f t="array" ref="AT53">IF(AND(AND(AT41:AT45="True"), COUNTIF(AT46:AT50, "True")&lt;2), "True", "")</f>
        <v>True</v>
      </c>
      <c r="AU53" s="214" t="str" cm="1">
        <f t="array" ref="AU53">IF(AND(AND(AU41:AU45="True"), COUNTIF(AU46:AU50, "True")&lt;2), "True", "")</f>
        <v>True</v>
      </c>
      <c r="AV53" s="214" t="str" cm="1">
        <f t="array" ref="AV53">IF(AND(AND(AV41:AV45="True"), COUNTIF(AV46:AV50, "True")&lt;2), "True", "")</f>
        <v/>
      </c>
      <c r="AW53" s="214" t="str" cm="1">
        <f t="array" ref="AW53">IF(AND(AND(AW41:AW45="True"), COUNTIF(AW46:AW50, "True")&lt;2), "True", "")</f>
        <v/>
      </c>
      <c r="AX53" s="214" t="str" cm="1">
        <f t="array" ref="AX53">IF(AND(AND(AX41:AX45="True"), COUNTIF(AX46:AX50, "True")&lt;2), "True", "")</f>
        <v/>
      </c>
      <c r="AY53" s="214" t="str" cm="1">
        <f t="array" ref="AY53">IF(AND(AND(AY41:AY45="True"), COUNTIF(AY46:AY50, "True")&lt;2), "True", "")</f>
        <v/>
      </c>
      <c r="AZ53" s="214" t="str" cm="1">
        <f t="array" ref="AZ53">IF(AND(AND(AZ41:AZ45="True"), COUNTIF(AZ46:AZ50, "True")&lt;2), "True", "")</f>
        <v/>
      </c>
      <c r="BA53" s="214" t="str" cm="1">
        <f t="array" ref="BA53">IF(AND(AND(BA41:BA45="True"), COUNTIF(BA46:BA50, "True")&lt;2), "True", "")</f>
        <v/>
      </c>
      <c r="BB53" s="388"/>
      <c r="BC53" s="358">
        <f t="shared" si="9"/>
        <v>11</v>
      </c>
      <c r="BD53" s="358"/>
      <c r="BE53" s="358"/>
    </row>
    <row r="54" spans="1:61" ht="28.5">
      <c r="A54" s="203"/>
      <c r="B54" s="203"/>
      <c r="C54" s="304" t="str">
        <f>'4.2 - Legend MB'!C40</f>
        <v>Advanced category set</v>
      </c>
      <c r="D54" s="305" t="str">
        <f>'4.2 - Legend MB'!D40</f>
        <v>Basic category set plus a minimum of two special categories are covered.</v>
      </c>
      <c r="E54" s="214" t="str" cm="1">
        <f t="array" ref="E54">IF(AND(AND(E41:E45="True"), COUNTIF(E46:E50, "True")&gt;=2, COUNTIF(E46:E50, "True")&lt;4), "True", "")</f>
        <v/>
      </c>
      <c r="F54" s="214" t="str" cm="1">
        <f t="array" ref="F54">IF(AND(AND(F41:F45="True"), COUNTIF(F46:F50, "True")&gt;=2, COUNTIF(F46:F50, "True")&lt;4), "True", "")</f>
        <v/>
      </c>
      <c r="G54" s="214" t="str" cm="1">
        <f t="array" ref="G54">IF(AND(AND(G41:G45="True"), COUNTIF(G46:G50, "True")&gt;=2, COUNTIF(G46:G50, "True")&lt;4), "True", "")</f>
        <v/>
      </c>
      <c r="H54" s="214" t="str" cm="1">
        <f t="array" ref="H54">IF(AND(AND(H41:H45="True"), COUNTIF(H46:H50, "True")&gt;=2, COUNTIF(H46:H50, "True")&lt;4), "True", "")</f>
        <v/>
      </c>
      <c r="I54" s="214" t="str" cm="1">
        <f t="array" ref="I54">IF(AND(AND(I41:I45="True"), COUNTIF(I46:I50, "True")&gt;=2, COUNTIF(I46:I50, "True")&lt;4), "True", "")</f>
        <v>True</v>
      </c>
      <c r="J54" s="214" t="str" cm="1">
        <f t="array" ref="J54">IF(AND(AND(J41:J45="True"), COUNTIF(J46:J50, "True")&gt;=2, COUNTIF(J46:J50, "True")&lt;4), "True", "")</f>
        <v/>
      </c>
      <c r="K54" s="214" t="str" cm="1">
        <f t="array" ref="K54">IF(AND(AND(K41:K45="True"), COUNTIF(K46:K50, "True")&gt;=2, COUNTIF(K46:K50, "True")&lt;4), "True", "")</f>
        <v>True</v>
      </c>
      <c r="L54" s="214" t="str" cm="1">
        <f t="array" ref="L54">IF(AND(AND(L41:L45="True"), COUNTIF(L46:L50, "True")&gt;=2, COUNTIF(L46:L50, "True")&lt;4), "True", "")</f>
        <v>True</v>
      </c>
      <c r="M54" s="214" t="str" cm="1">
        <f t="array" ref="M54">IF(AND(AND(M41:M45="True"), COUNTIF(M46:M50, "True")&gt;=2, COUNTIF(M46:M50, "True")&lt;4), "True", "")</f>
        <v/>
      </c>
      <c r="N54" s="214" t="str" cm="1">
        <f t="array" ref="N54">IF(AND(AND(N41:N45="True"), COUNTIF(N46:N50, "True")&gt;=2, COUNTIF(N46:N50, "True")&lt;4), "True", "")</f>
        <v>True</v>
      </c>
      <c r="O54" s="214" t="str" cm="1">
        <f t="array" ref="O54">IF(AND(AND(O41:O45="True"), COUNTIF(O46:O50, "True")&gt;=2, COUNTIF(O46:O50, "True")&lt;4), "True", "")</f>
        <v>True</v>
      </c>
      <c r="P54" s="214" t="str" cm="1">
        <f t="array" ref="P54">IF(AND(AND(P41:P45="True"), COUNTIF(P46:P50, "True")&gt;=2, COUNTIF(P46:P50, "True")&lt;4), "True", "")</f>
        <v>True</v>
      </c>
      <c r="Q54" s="214" t="str" cm="1">
        <f t="array" ref="Q54">IF(AND(AND(Q41:Q45="True"), COUNTIF(Q46:Q50, "True")&gt;=2, COUNTIF(Q46:Q50, "True")&lt;4), "True", "")</f>
        <v/>
      </c>
      <c r="R54" s="214" t="str" cm="1">
        <f t="array" ref="R54">IF(AND(AND(R41:R45="True"), COUNTIF(R46:R50, "True")&gt;=2, COUNTIF(R46:R50, "True")&lt;4), "True", "")</f>
        <v/>
      </c>
      <c r="S54" s="214" t="str" cm="1">
        <f t="array" ref="S54">IF(AND(AND(S41:S45="True"), COUNTIF(S46:S50, "True")&gt;=2, COUNTIF(S46:S50, "True")&lt;4), "True", "")</f>
        <v>True</v>
      </c>
      <c r="T54" s="214" t="str" cm="1">
        <f t="array" ref="T54">IF(AND(AND(T41:T45="True"), COUNTIF(T46:T50, "True")&gt;=2, COUNTIF(T46:T50, "True")&lt;4), "True", "")</f>
        <v/>
      </c>
      <c r="U54" s="214" t="str" cm="1">
        <f t="array" ref="U54">IF(AND(AND(U41:U45="True"), COUNTIF(U46:U50, "True")&gt;=2, COUNTIF(U46:U50, "True")&lt;4), "True", "")</f>
        <v/>
      </c>
      <c r="V54" s="214" t="str" cm="1">
        <f t="array" ref="V54">IF(AND(AND(V41:V45="True"), COUNTIF(V46:V50, "True")&gt;=2, COUNTIF(V46:V50, "True")&lt;4), "True", "")</f>
        <v/>
      </c>
      <c r="W54" s="214" t="str" cm="1">
        <f t="array" ref="W54">IF(AND(AND(W41:W45="True"), COUNTIF(W46:W50, "True")&gt;=2, COUNTIF(W46:W50, "True")&lt;4), "True", "")</f>
        <v/>
      </c>
      <c r="X54" s="214" t="str" cm="1">
        <f t="array" ref="X54">IF(AND(AND(X41:X45="True"), COUNTIF(X46:X50, "True")&gt;=2, COUNTIF(X46:X50, "True")&lt;4), "True", "")</f>
        <v>True</v>
      </c>
      <c r="Y54" s="214" t="str" cm="1">
        <f t="array" ref="Y54">IF(AND(AND(Y41:Y45="True"), COUNTIF(Y46:Y50, "True")&gt;=2, COUNTIF(Y46:Y50, "True")&lt;4), "True", "")</f>
        <v/>
      </c>
      <c r="Z54" s="214" t="str" cm="1">
        <f t="array" ref="Z54">IF(AND(AND(Z41:Z45="True"), COUNTIF(Z46:Z50, "True")&gt;=2, COUNTIF(Z46:Z50, "True")&lt;4), "True", "")</f>
        <v>True</v>
      </c>
      <c r="AA54" s="214" t="str" cm="1">
        <f t="array" ref="AA54">IF(AND(AND(AA41:AA45="True"), COUNTIF(AA46:AA50, "True")&gt;=2, COUNTIF(AA46:AA50, "True")&lt;4), "True", "")</f>
        <v>True</v>
      </c>
      <c r="AB54" s="214" t="str" cm="1">
        <f t="array" ref="AB54">IF(AND(AND(AB41:AB45="True"), COUNTIF(AB46:AB50, "True")&gt;=2, COUNTIF(AB46:AB50, "True")&lt;4), "True", "")</f>
        <v/>
      </c>
      <c r="AC54" s="214" t="str" cm="1">
        <f t="array" ref="AC54">IF(AND(AND(AC41:AC45="True"), COUNTIF(AC46:AC50, "True")&gt;=2, COUNTIF(AC46:AC50, "True")&lt;4), "True", "")</f>
        <v>True</v>
      </c>
      <c r="AD54" s="214" t="str" cm="1">
        <f t="array" ref="AD54">IF(AND(AND(AD41:AD45="True"), COUNTIF(AD46:AD50, "True")&gt;=2, COUNTIF(AD46:AD50, "True")&lt;4), "True", "")</f>
        <v/>
      </c>
      <c r="AE54" s="214" t="str" cm="1">
        <f t="array" ref="AE54">IF(AND(AND(AE41:AE45="True"), COUNTIF(AE46:AE50, "True")&gt;=2, COUNTIF(AE46:AE50, "True")&lt;4), "True", "")</f>
        <v/>
      </c>
      <c r="AF54" s="214" t="str" cm="1">
        <f t="array" ref="AF54">IF(AND(AND(AF41:AF45="True"), COUNTIF(AF46:AF50, "True")&gt;=2, COUNTIF(AF46:AF50, "True")&lt;4), "True", "")</f>
        <v/>
      </c>
      <c r="AG54" s="214" t="str" cm="1">
        <f t="array" ref="AG54">IF(AND(AND(AG41:AG45="True"), COUNTIF(AG46:AG50, "True")&gt;=2, COUNTIF(AG46:AG50, "True")&lt;4), "True", "")</f>
        <v/>
      </c>
      <c r="AH54" s="214" t="str" cm="1">
        <f t="array" ref="AH54">IF(AND(AND(AH41:AH45="True"), COUNTIF(AH46:AH50, "True")&gt;=2, COUNTIF(AH46:AH50, "True")&lt;4), "True", "")</f>
        <v/>
      </c>
      <c r="AI54" s="214" t="str" cm="1">
        <f t="array" ref="AI54">IF(AND(AND(AI41:AI45="True"), COUNTIF(AI46:AI50, "True")&gt;=2, COUNTIF(AI46:AI50, "True")&lt;4), "True", "")</f>
        <v/>
      </c>
      <c r="AJ54" s="214" t="str" cm="1">
        <f t="array" ref="AJ54">IF(AND(AND(AJ41:AJ45="True"), COUNTIF(AJ46:AJ50, "True")&gt;=2, COUNTIF(AJ46:AJ50, "True")&lt;4), "True", "")</f>
        <v>True</v>
      </c>
      <c r="AK54" s="214" t="str" cm="1">
        <f t="array" ref="AK54">IF(AND(AND(AK41:AK45="True"), COUNTIF(AK46:AK50, "True")&gt;=2, COUNTIF(AK46:AK50, "True")&lt;4), "True", "")</f>
        <v>True</v>
      </c>
      <c r="AL54" s="214" t="str" cm="1">
        <f t="array" ref="AL54">IF(AND(AND(AL41:AL45="True"), COUNTIF(AL46:AL50, "True")&gt;=2, COUNTIF(AL46:AL50, "True")&lt;4), "True", "")</f>
        <v/>
      </c>
      <c r="AM54" s="214" t="str" cm="1">
        <f t="array" ref="AM54">IF(AND(AND(AM41:AM45="True"), COUNTIF(AM46:AM50, "True")&gt;=2, COUNTIF(AM46:AM50, "True")&lt;4), "True", "")</f>
        <v/>
      </c>
      <c r="AN54" s="214" t="str" cm="1">
        <f t="array" ref="AN54">IF(AND(AND(AN41:AN45="True"), COUNTIF(AN46:AN50, "True")&gt;=2, COUNTIF(AN46:AN50, "True")&lt;4), "True", "")</f>
        <v>True</v>
      </c>
      <c r="AO54" s="214" t="str" cm="1">
        <f t="array" ref="AO54">IF(AND(AND(AO41:AO45="True"), COUNTIF(AO46:AO50, "True")&gt;=2, COUNTIF(AO46:AO50, "True")&lt;4), "True", "")</f>
        <v>True</v>
      </c>
      <c r="AP54" s="214" t="str" cm="1">
        <f t="array" ref="AP54">IF(AND(AND(AP41:AP45="True"), COUNTIF(AP46:AP50, "True")&gt;=2, COUNTIF(AP46:AP50, "True")&lt;4), "True", "")</f>
        <v>True</v>
      </c>
      <c r="AQ54" s="214" t="str" cm="1">
        <f t="array" ref="AQ54">IF(AND(AND(AQ41:AQ45="True"), COUNTIF(AQ46:AQ50, "True")&gt;=2, COUNTIF(AQ46:AQ50, "True")&lt;4), "True", "")</f>
        <v>True</v>
      </c>
      <c r="AR54" s="214" t="str" cm="1">
        <f t="array" ref="AR54">IF(AND(AND(AR41:AR45="True"), COUNTIF(AR46:AR50, "True")&gt;=2, COUNTIF(AR46:AR50, "True")&lt;4), "True", "")</f>
        <v>True</v>
      </c>
      <c r="AS54" s="214" t="str" cm="1">
        <f t="array" ref="AS54">IF(AND(AND(AS41:AS45="True"), COUNTIF(AS46:AS50, "True")&gt;=2, COUNTIF(AS46:AS50, "True")&lt;4), "True", "")</f>
        <v>True</v>
      </c>
      <c r="AT54" s="214" t="str" cm="1">
        <f t="array" ref="AT54">IF(AND(AND(AT41:AT45="True"), COUNTIF(AT46:AT50, "True")&gt;=2, COUNTIF(AT46:AT50, "True")&lt;4), "True", "")</f>
        <v/>
      </c>
      <c r="AU54" s="214" t="str" cm="1">
        <f t="array" ref="AU54">IF(AND(AND(AU41:AU45="True"), COUNTIF(AU46:AU50, "True")&gt;=2, COUNTIF(AU46:AU50, "True")&lt;4), "True", "")</f>
        <v/>
      </c>
      <c r="AV54" s="214" t="str" cm="1">
        <f t="array" ref="AV54">IF(AND(AND(AV41:AV45="True"), COUNTIF(AV46:AV50, "True")&gt;=2, COUNTIF(AV46:AV50, "True")&lt;4), "True", "")</f>
        <v>True</v>
      </c>
      <c r="AW54" s="214" t="str" cm="1">
        <f t="array" ref="AW54">IF(AND(AND(AW41:AW45="True"), COUNTIF(AW46:AW50, "True")&gt;=2, COUNTIF(AW46:AW50, "True")&lt;4), "True", "")</f>
        <v/>
      </c>
      <c r="AX54" s="214" t="str" cm="1">
        <f t="array" ref="AX54">IF(AND(AND(AX41:AX45="True"), COUNTIF(AX46:AX50, "True")&gt;=2, COUNTIF(AX46:AX50, "True")&lt;4), "True", "")</f>
        <v>True</v>
      </c>
      <c r="AY54" s="214" t="str" cm="1">
        <f t="array" ref="AY54">IF(AND(AND(AY41:AY45="True"), COUNTIF(AY46:AY50, "True")&gt;=2, COUNTIF(AY46:AY50, "True")&lt;4), "True", "")</f>
        <v/>
      </c>
      <c r="AZ54" s="214" t="str" cm="1">
        <f t="array" ref="AZ54">IF(AND(AND(AZ41:AZ45="True"), COUNTIF(AZ46:AZ50, "True")&gt;=2, COUNTIF(AZ46:AZ50, "True")&lt;4), "True", "")</f>
        <v>True</v>
      </c>
      <c r="BA54" s="214" t="str" cm="1">
        <f t="array" ref="BA54">IF(AND(AND(BA41:BA45="True"), COUNTIF(BA46:BA50, "True")&gt;=2, COUNTIF(BA46:BA50, "True")&lt;4), "True", "")</f>
        <v>True</v>
      </c>
      <c r="BB54" s="388"/>
      <c r="BC54" s="358">
        <f t="shared" si="9"/>
        <v>23</v>
      </c>
      <c r="BD54" s="358"/>
      <c r="BE54" s="358"/>
    </row>
    <row r="55" spans="1:61" ht="28.5">
      <c r="A55" s="203"/>
      <c r="B55" s="203"/>
      <c r="C55" s="304" t="str">
        <f>'4.2 - Legend MB'!C41</f>
        <v>Comprehensive category set</v>
      </c>
      <c r="D55" s="305" t="str">
        <f>'4.2 - Legend MB'!D41</f>
        <v>Basic category set plus a minimum of four special categories are covered.</v>
      </c>
      <c r="E55" s="214" t="str" cm="1">
        <f t="array" ref="E55">IF(AND(AND(E41:E45="True"), OR(E46:E50="True"), COUNTIF(E46:E50, "True")&gt;=4), "True", "")</f>
        <v/>
      </c>
      <c r="F55" s="214" t="str" cm="1">
        <f t="array" ref="F55">IF(AND(AND(F41:F45="True"), OR(F46:F50="True"), COUNTIF(F46:F50, "True")&gt;=4), "True", "")</f>
        <v/>
      </c>
      <c r="G55" s="214" t="str" cm="1">
        <f t="array" ref="G55">IF(AND(AND(G41:G45="True"), OR(G46:G50="True"), COUNTIF(G46:G50, "True")&gt;=4), "True", "")</f>
        <v/>
      </c>
      <c r="H55" s="214" t="str" cm="1">
        <f t="array" ref="H55">IF(AND(AND(H41:H45="True"), OR(H46:H50="True"), COUNTIF(H46:H50, "True")&gt;=4), "True", "")</f>
        <v/>
      </c>
      <c r="I55" s="214" t="str" cm="1">
        <f t="array" ref="I55">IF(AND(AND(I41:I45="True"), OR(I46:I50="True"), COUNTIF(I46:I50, "True")&gt;=4), "True", "")</f>
        <v/>
      </c>
      <c r="J55" s="214" t="str" cm="1">
        <f t="array" ref="J55">IF(AND(AND(J41:J45="True"), OR(J46:J50="True"), COUNTIF(J46:J50, "True")&gt;=4), "True", "")</f>
        <v/>
      </c>
      <c r="K55" s="214" t="str" cm="1">
        <f t="array" ref="K55">IF(AND(AND(K41:K45="True"), OR(K46:K50="True"), COUNTIF(K46:K50, "True")&gt;=4), "True", "")</f>
        <v/>
      </c>
      <c r="L55" s="214" t="str" cm="1">
        <f t="array" ref="L55">IF(AND(AND(L41:L45="True"), OR(L46:L50="True"), COUNTIF(L46:L50, "True")&gt;=4), "True", "")</f>
        <v/>
      </c>
      <c r="M55" s="214" t="str" cm="1">
        <f t="array" ref="M55">IF(AND(AND(M41:M45="True"), OR(M46:M50="True"), COUNTIF(M46:M50, "True")&gt;=4), "True", "")</f>
        <v/>
      </c>
      <c r="N55" s="214" t="str" cm="1">
        <f t="array" ref="N55">IF(AND(AND(N41:N45="True"), OR(N46:N50="True"), COUNTIF(N46:N50, "True")&gt;=4), "True", "")</f>
        <v/>
      </c>
      <c r="O55" s="214" t="str" cm="1">
        <f t="array" ref="O55">IF(AND(AND(O41:O45="True"), OR(O46:O50="True"), COUNTIF(O46:O50, "True")&gt;=4), "True", "")</f>
        <v/>
      </c>
      <c r="P55" s="214" t="str" cm="1">
        <f t="array" ref="P55">IF(AND(AND(P41:P45="True"), OR(P46:P50="True"), COUNTIF(P46:P50, "True")&gt;=4), "True", "")</f>
        <v/>
      </c>
      <c r="Q55" s="214" t="str" cm="1">
        <f t="array" ref="Q55">IF(AND(AND(Q41:Q45="True"), OR(Q46:Q50="True"), COUNTIF(Q46:Q50, "True")&gt;=4), "True", "")</f>
        <v/>
      </c>
      <c r="R55" s="214" t="str" cm="1">
        <f t="array" ref="R55">IF(AND(AND(R41:R45="True"), OR(R46:R50="True"), COUNTIF(R46:R50, "True")&gt;=4), "True", "")</f>
        <v/>
      </c>
      <c r="S55" s="214" t="str" cm="1">
        <f t="array" ref="S55">IF(AND(AND(S41:S45="True"), OR(S46:S50="True"), COUNTIF(S46:S50, "True")&gt;=4), "True", "")</f>
        <v/>
      </c>
      <c r="T55" s="214" t="str" cm="1">
        <f t="array" ref="T55">IF(AND(AND(T41:T45="True"), OR(T46:T50="True"), COUNTIF(T46:T50, "True")&gt;=4), "True", "")</f>
        <v>True</v>
      </c>
      <c r="U55" s="214" t="str" cm="1">
        <f t="array" ref="U55">IF(AND(AND(U41:U45="True"), OR(U46:U50="True"), COUNTIF(U46:U50, "True")&gt;=4), "True", "")</f>
        <v/>
      </c>
      <c r="V55" s="214" t="str" cm="1">
        <f t="array" ref="V55">IF(AND(AND(V41:V45="True"), OR(V46:V50="True"), COUNTIF(V46:V50, "True")&gt;=4), "True", "")</f>
        <v/>
      </c>
      <c r="W55" s="214" t="str" cm="1">
        <f t="array" ref="W55">IF(AND(AND(W41:W45="True"), OR(W46:W50="True"), COUNTIF(W46:W50, "True")&gt;=4), "True", "")</f>
        <v/>
      </c>
      <c r="X55" s="214" t="str" cm="1">
        <f t="array" ref="X55">IF(AND(AND(X41:X45="True"), OR(X46:X50="True"), COUNTIF(X46:X50, "True")&gt;=4), "True", "")</f>
        <v/>
      </c>
      <c r="Y55" s="214" t="str" cm="1">
        <f t="array" ref="Y55">IF(AND(AND(Y41:Y45="True"), OR(Y46:Y50="True"), COUNTIF(Y46:Y50, "True")&gt;=4), "True", "")</f>
        <v/>
      </c>
      <c r="Z55" s="214" t="str" cm="1">
        <f t="array" ref="Z55">IF(AND(AND(Z41:Z45="True"), OR(Z46:Z50="True"), COUNTIF(Z46:Z50, "True")&gt;=4), "True", "")</f>
        <v/>
      </c>
      <c r="AA55" s="214" t="str" cm="1">
        <f t="array" ref="AA55">IF(AND(AND(AA41:AA45="True"), OR(AA46:AA50="True"), COUNTIF(AA46:AA50, "True")&gt;=4), "True", "")</f>
        <v/>
      </c>
      <c r="AB55" s="214" t="str" cm="1">
        <f t="array" ref="AB55">IF(AND(AND(AB41:AB45="True"), OR(AB46:AB50="True"), COUNTIF(AB46:AB50, "True")&gt;=4), "True", "")</f>
        <v/>
      </c>
      <c r="AC55" s="214" t="str" cm="1">
        <f t="array" ref="AC55">IF(AND(AND(AC41:AC45="True"), OR(AC46:AC50="True"), COUNTIF(AC46:AC50, "True")&gt;=4), "True", "")</f>
        <v/>
      </c>
      <c r="AD55" s="214" t="str" cm="1">
        <f t="array" ref="AD55">IF(AND(AND(AD41:AD45="True"), OR(AD46:AD50="True"), COUNTIF(AD46:AD50, "True")&gt;=4), "True", "")</f>
        <v/>
      </c>
      <c r="AE55" s="214" t="str" cm="1">
        <f t="array" ref="AE55">IF(AND(AND(AE41:AE45="True"), OR(AE46:AE50="True"), COUNTIF(AE46:AE50, "True")&gt;=4), "True", "")</f>
        <v/>
      </c>
      <c r="AF55" s="214" t="str" cm="1">
        <f t="array" ref="AF55">IF(AND(AND(AF41:AF45="True"), OR(AF46:AF50="True"), COUNTIF(AF46:AF50, "True")&gt;=4), "True", "")</f>
        <v/>
      </c>
      <c r="AG55" s="214" t="str" cm="1">
        <f t="array" ref="AG55">IF(AND(AND(AG41:AG45="True"), OR(AG46:AG50="True"), COUNTIF(AG46:AG50, "True")&gt;=4), "True", "")</f>
        <v/>
      </c>
      <c r="AH55" s="214" t="str" cm="1">
        <f t="array" ref="AH55">IF(AND(AND(AH41:AH45="True"), OR(AH46:AH50="True"), COUNTIF(AH46:AH50, "True")&gt;=4), "True", "")</f>
        <v/>
      </c>
      <c r="AI55" s="214" t="str" cm="1">
        <f t="array" ref="AI55">IF(AND(AND(AI41:AI45="True"), OR(AI46:AI50="True"), COUNTIF(AI46:AI50, "True")&gt;=4), "True", "")</f>
        <v/>
      </c>
      <c r="AJ55" s="214" t="str" cm="1">
        <f t="array" ref="AJ55">IF(AND(AND(AJ41:AJ45="True"), OR(AJ46:AJ50="True"), COUNTIF(AJ46:AJ50, "True")&gt;=4), "True", "")</f>
        <v/>
      </c>
      <c r="AK55" s="214" t="str" cm="1">
        <f t="array" ref="AK55">IF(AND(AND(AK41:AK45="True"), OR(AK46:AK50="True"), COUNTIF(AK46:AK50, "True")&gt;=4), "True", "")</f>
        <v/>
      </c>
      <c r="AL55" s="214" t="str" cm="1">
        <f t="array" ref="AL55">IF(AND(AND(AL41:AL45="True"), OR(AL46:AL50="True"), COUNTIF(AL46:AL50, "True")&gt;=4), "True", "")</f>
        <v>True</v>
      </c>
      <c r="AM55" s="214" t="str" cm="1">
        <f t="array" ref="AM55">IF(AND(AND(AM41:AM45="True"), OR(AM46:AM50="True"), COUNTIF(AM46:AM50, "True")&gt;=4), "True", "")</f>
        <v/>
      </c>
      <c r="AN55" s="214" t="str" cm="1">
        <f t="array" ref="AN55">IF(AND(AND(AN41:AN45="True"), OR(AN46:AN50="True"), COUNTIF(AN46:AN50, "True")&gt;=4), "True", "")</f>
        <v/>
      </c>
      <c r="AO55" s="214" t="str" cm="1">
        <f t="array" ref="AO55">IF(AND(AND(AO41:AO45="True"), OR(AO46:AO50="True"), COUNTIF(AO46:AO50, "True")&gt;=4), "True", "")</f>
        <v/>
      </c>
      <c r="AP55" s="214" t="str" cm="1">
        <f t="array" ref="AP55">IF(AND(AND(AP41:AP45="True"), OR(AP46:AP50="True"), COUNTIF(AP46:AP50, "True")&gt;=4), "True", "")</f>
        <v/>
      </c>
      <c r="AQ55" s="214" t="str" cm="1">
        <f t="array" ref="AQ55">IF(AND(AND(AQ41:AQ45="True"), OR(AQ46:AQ50="True"), COUNTIF(AQ46:AQ50, "True")&gt;=4), "True", "")</f>
        <v/>
      </c>
      <c r="AR55" s="214" t="str" cm="1">
        <f t="array" ref="AR55">IF(AND(AND(AR41:AR45="True"), OR(AR46:AR50="True"), COUNTIF(AR46:AR50, "True")&gt;=4), "True", "")</f>
        <v/>
      </c>
      <c r="AS55" s="214" t="str" cm="1">
        <f t="array" ref="AS55">IF(AND(AND(AS41:AS45="True"), OR(AS46:AS50="True"), COUNTIF(AS46:AS50, "True")&gt;=4), "True", "")</f>
        <v/>
      </c>
      <c r="AT55" s="214" t="str" cm="1">
        <f t="array" ref="AT55">IF(AND(AND(AT41:AT45="True"), OR(AT46:AT50="True"), COUNTIF(AT46:AT50, "True")&gt;=4), "True", "")</f>
        <v/>
      </c>
      <c r="AU55" s="214" t="str" cm="1">
        <f t="array" ref="AU55">IF(AND(AND(AU41:AU45="True"), OR(AU46:AU50="True"), COUNTIF(AU46:AU50, "True")&gt;=4), "True", "")</f>
        <v/>
      </c>
      <c r="AV55" s="214" t="str" cm="1">
        <f t="array" ref="AV55">IF(AND(AND(AV41:AV45="True"), OR(AV46:AV50="True"), COUNTIF(AV46:AV50, "True")&gt;=4), "True", "")</f>
        <v/>
      </c>
      <c r="AW55" s="214" t="str" cm="1">
        <f t="array" ref="AW55">IF(AND(AND(AW41:AW45="True"), OR(AW46:AW50="True"), COUNTIF(AW46:AW50, "True")&gt;=4), "True", "")</f>
        <v/>
      </c>
      <c r="AX55" s="214" t="str" cm="1">
        <f t="array" ref="AX55">IF(AND(AND(AX41:AX45="True"), OR(AX46:AX50="True"), COUNTIF(AX46:AX50, "True")&gt;=4), "True", "")</f>
        <v/>
      </c>
      <c r="AY55" s="214" t="str" cm="1">
        <f t="array" ref="AY55">IF(AND(AND(AY41:AY45="True"), OR(AY46:AY50="True"), COUNTIF(AY46:AY50, "True")&gt;=4), "True", "")</f>
        <v/>
      </c>
      <c r="AZ55" s="214" t="str" cm="1">
        <f t="array" ref="AZ55">IF(AND(AND(AZ41:AZ45="True"), OR(AZ46:AZ50="True"), COUNTIF(AZ46:AZ50, "True")&gt;=4), "True", "")</f>
        <v/>
      </c>
      <c r="BA55" s="214" t="str" cm="1">
        <f t="array" ref="BA55">IF(AND(AND(BA41:BA45="True"), OR(BA46:BA50="True"), COUNTIF(BA46:BA50, "True")&gt;=4), "True", "")</f>
        <v/>
      </c>
      <c r="BB55" s="388"/>
      <c r="BC55" s="358">
        <f t="shared" si="9"/>
        <v>2</v>
      </c>
      <c r="BD55" s="358"/>
      <c r="BE55" s="358"/>
    </row>
    <row r="56" spans="1:61" s="217" customFormat="1" ht="20.100000000000001" customHeight="1">
      <c r="A56" s="218" t="s">
        <v>408</v>
      </c>
      <c r="B56" s="218"/>
      <c r="C56" s="219"/>
      <c r="D56" s="330"/>
      <c r="E56" s="220"/>
      <c r="F56" s="220"/>
      <c r="G56" s="220"/>
      <c r="H56" s="221"/>
      <c r="I56" s="221"/>
      <c r="J56" s="221"/>
      <c r="K56" s="221"/>
      <c r="L56" s="221"/>
      <c r="M56" s="221"/>
      <c r="N56" s="221"/>
      <c r="O56" s="221"/>
      <c r="P56" s="221"/>
      <c r="Q56" s="221"/>
      <c r="R56" s="221"/>
      <c r="S56" s="221"/>
      <c r="T56" s="221"/>
      <c r="U56" s="221"/>
      <c r="V56" s="221"/>
      <c r="W56" s="221"/>
      <c r="X56" s="221"/>
      <c r="Y56" s="221"/>
      <c r="Z56" s="221"/>
      <c r="AA56" s="221"/>
      <c r="AB56" s="221"/>
      <c r="AC56" s="221"/>
      <c r="AD56" s="221"/>
      <c r="AE56" s="221"/>
      <c r="AF56" s="221"/>
      <c r="AG56" s="221"/>
      <c r="AH56" s="221"/>
      <c r="AI56" s="221"/>
      <c r="AJ56" s="221"/>
      <c r="AK56" s="221"/>
      <c r="AL56" s="221"/>
      <c r="AM56" s="221"/>
      <c r="AN56" s="221"/>
      <c r="AO56" s="221"/>
      <c r="AP56" s="221"/>
      <c r="AQ56" s="221"/>
      <c r="AR56" s="221"/>
      <c r="AS56" s="221"/>
      <c r="AT56" s="221"/>
      <c r="AU56" s="221"/>
      <c r="AV56" s="221"/>
      <c r="AW56" s="221"/>
      <c r="AX56" s="221"/>
      <c r="AY56" s="221"/>
      <c r="AZ56" s="221"/>
      <c r="BA56" s="278"/>
      <c r="BB56" s="8"/>
      <c r="BC56" s="370"/>
      <c r="BD56" s="370"/>
      <c r="BE56" s="370"/>
      <c r="BF56" s="262"/>
      <c r="BG56" s="262"/>
      <c r="BH56" s="262"/>
      <c r="BI56" s="262"/>
    </row>
    <row r="57" spans="1:61" s="217" customFormat="1" ht="20.100000000000001" customHeight="1">
      <c r="A57" s="222"/>
      <c r="B57" s="222" t="str">
        <f>'4.2 - Legend MB'!B43</f>
        <v>Presentation of results</v>
      </c>
      <c r="C57" s="223"/>
      <c r="D57" s="331"/>
      <c r="E57" s="224" t="str">
        <f>IF('5.1 - List of PCFCs'!$O$8='5.2 - Database PCFCs'!$C57, "True", "")</f>
        <v/>
      </c>
      <c r="F57" s="224" t="str">
        <f>IF('5.1 - List of PCFCs'!$O$9='5.2 - Database PCFCs'!$C57, "True", "")</f>
        <v/>
      </c>
      <c r="G57" s="224"/>
      <c r="H57" s="225"/>
      <c r="I57" s="225"/>
      <c r="J57" s="225"/>
      <c r="K57" s="225"/>
      <c r="L57" s="225"/>
      <c r="M57" s="225"/>
      <c r="N57" s="225"/>
      <c r="O57" s="225"/>
      <c r="P57" s="225"/>
      <c r="Q57" s="225"/>
      <c r="R57" s="225"/>
      <c r="S57" s="225"/>
      <c r="T57" s="225"/>
      <c r="U57" s="225"/>
      <c r="V57" s="225"/>
      <c r="W57" s="225"/>
      <c r="X57" s="225"/>
      <c r="Y57" s="225"/>
      <c r="Z57" s="225"/>
      <c r="AA57" s="225"/>
      <c r="AB57" s="225"/>
      <c r="AC57" s="225"/>
      <c r="AD57" s="225"/>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c r="BA57" s="279"/>
      <c r="BB57" s="8"/>
      <c r="BC57" s="371"/>
      <c r="BD57" s="371"/>
      <c r="BE57" s="371"/>
      <c r="BF57" s="262"/>
      <c r="BG57" s="262"/>
      <c r="BH57" s="262"/>
      <c r="BI57" s="262"/>
    </row>
    <row r="58" spans="1:61" ht="28.5">
      <c r="A58" s="226"/>
      <c r="B58" s="226"/>
      <c r="C58" s="227" t="str">
        <f>'4.2 - Legend MB'!C44</f>
        <v>Personal footprint</v>
      </c>
      <c r="D58" s="228" t="str">
        <f>'4.2 - Legend MB'!D44</f>
        <v>Only the calculated value of the personal footprint is displayed - no context information.</v>
      </c>
      <c r="E58" s="229" t="str">
        <f>IF('5.1 - List of PCFCs'!$O$8='5.2 - Database PCFCs'!C58, "True", "")</f>
        <v/>
      </c>
      <c r="F58" s="229"/>
      <c r="G58" s="229"/>
      <c r="H58" s="230"/>
      <c r="I58" s="230"/>
      <c r="J58" s="230"/>
      <c r="K58" s="230"/>
      <c r="L58" s="230"/>
      <c r="M58" s="230"/>
      <c r="N58" s="230"/>
      <c r="O58" s="230"/>
      <c r="P58" s="230"/>
      <c r="Q58" s="230"/>
      <c r="R58" s="230"/>
      <c r="S58" s="230"/>
      <c r="T58" s="230"/>
      <c r="U58" s="230"/>
      <c r="V58" s="230"/>
      <c r="W58" s="230"/>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80"/>
      <c r="BB58" s="8"/>
      <c r="BC58" s="372">
        <f>COUNTIF(E58:BA58, "True")</f>
        <v>0</v>
      </c>
      <c r="BD58" s="372"/>
      <c r="BE58" s="372"/>
    </row>
    <row r="59" spans="1:61" ht="42.75">
      <c r="A59" s="226"/>
      <c r="B59" s="226"/>
      <c r="C59" s="231" t="str">
        <f>'4.2 - Legend MB'!C45</f>
        <v>Personal footprint + Context</v>
      </c>
      <c r="D59" s="228" t="str">
        <f>'4.2 - Legend MB'!D45</f>
        <v>The calculated value is put into context with average values (e.g. country specifics) and/or a tangible benchmark (i.ex. number of trees, planets).</v>
      </c>
      <c r="E59" s="229" t="s">
        <v>805</v>
      </c>
      <c r="F59" s="229" t="str">
        <f>IF('5.1 - List of PCFCs'!$O$9='5.2 - Database PCFCs'!$C59, "True", "")</f>
        <v/>
      </c>
      <c r="G59" s="229"/>
      <c r="H59" s="230"/>
      <c r="I59" s="230" t="s">
        <v>805</v>
      </c>
      <c r="J59" s="230"/>
      <c r="K59" s="230"/>
      <c r="L59" s="230"/>
      <c r="M59" s="230"/>
      <c r="N59" s="230"/>
      <c r="O59" s="230" t="s">
        <v>805</v>
      </c>
      <c r="P59" s="230"/>
      <c r="Q59" s="230"/>
      <c r="R59" s="230"/>
      <c r="S59" s="230"/>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t="s">
        <v>805</v>
      </c>
      <c r="AY59" s="230"/>
      <c r="AZ59" s="230"/>
      <c r="BA59" s="280"/>
      <c r="BB59" s="8"/>
      <c r="BC59" s="372">
        <f>COUNTIF(E59:BA59, "True")</f>
        <v>4</v>
      </c>
      <c r="BD59" s="372"/>
      <c r="BE59" s="372"/>
    </row>
    <row r="60" spans="1:61" ht="28.5">
      <c r="A60" s="226"/>
      <c r="B60" s="226"/>
      <c r="C60" s="232" t="str">
        <f>'4.2 - Legend MB'!C46</f>
        <v>Personal footprint analysis</v>
      </c>
      <c r="D60" s="232" t="str">
        <f>'4.2 - Legend MB'!D46</f>
        <v>A detailed analysis of the personal footprint and its composition of the categories (i.ex. through graphs) is given.</v>
      </c>
      <c r="E60" s="233"/>
      <c r="F60" s="233" t="s">
        <v>805</v>
      </c>
      <c r="G60" s="233" t="s">
        <v>805</v>
      </c>
      <c r="H60" s="234"/>
      <c r="I60" s="234"/>
      <c r="J60" s="234"/>
      <c r="K60" s="234"/>
      <c r="L60" s="234"/>
      <c r="M60" s="234"/>
      <c r="N60" s="234"/>
      <c r="O60" s="234"/>
      <c r="P60" s="234"/>
      <c r="Q60" s="234"/>
      <c r="R60" s="234" t="s">
        <v>805</v>
      </c>
      <c r="S60" s="234"/>
      <c r="T60" s="234"/>
      <c r="U60" s="234"/>
      <c r="V60" s="234" t="s">
        <v>805</v>
      </c>
      <c r="W60" s="234"/>
      <c r="X60" s="234"/>
      <c r="Y60" s="234"/>
      <c r="Z60" s="234"/>
      <c r="AA60" s="234"/>
      <c r="AB60" s="234"/>
      <c r="AC60" s="234"/>
      <c r="AD60" s="234"/>
      <c r="AE60" s="234"/>
      <c r="AF60" s="234"/>
      <c r="AG60" s="234"/>
      <c r="AH60" s="234"/>
      <c r="AI60" s="234"/>
      <c r="AJ60" s="234"/>
      <c r="AK60" s="234"/>
      <c r="AL60" s="234"/>
      <c r="AM60" s="234"/>
      <c r="AN60" s="234"/>
      <c r="AO60" s="234"/>
      <c r="AP60" s="234"/>
      <c r="AQ60" s="234"/>
      <c r="AR60" s="234"/>
      <c r="AS60" s="234"/>
      <c r="AT60" s="234"/>
      <c r="AU60" s="234"/>
      <c r="AV60" s="234"/>
      <c r="AW60" s="234"/>
      <c r="AX60" s="234"/>
      <c r="AY60" s="234"/>
      <c r="AZ60" s="234"/>
      <c r="BA60" s="281"/>
      <c r="BB60" s="8"/>
      <c r="BC60" s="373">
        <f>COUNTIF(E60:BA60, "True")</f>
        <v>4</v>
      </c>
      <c r="BD60" s="373"/>
      <c r="BE60" s="373"/>
    </row>
    <row r="61" spans="1:61">
      <c r="A61" s="226"/>
      <c r="B61" s="226"/>
      <c r="C61" s="232" t="str">
        <f>'4.2 - Legend MB'!C47</f>
        <v>Personal footprint analysis + Context</v>
      </c>
      <c r="D61" s="232" t="str">
        <f>'4.2 - Legend MB'!D47</f>
        <v>A detailed analysis plus a context is given.</v>
      </c>
      <c r="E61" s="233"/>
      <c r="F61" s="233"/>
      <c r="G61" s="233"/>
      <c r="H61" s="234" t="s">
        <v>805</v>
      </c>
      <c r="I61" s="234"/>
      <c r="J61" s="234" t="s">
        <v>805</v>
      </c>
      <c r="K61" s="234" t="s">
        <v>805</v>
      </c>
      <c r="L61" s="234" t="s">
        <v>805</v>
      </c>
      <c r="M61" s="234" t="s">
        <v>805</v>
      </c>
      <c r="N61" s="234" t="s">
        <v>805</v>
      </c>
      <c r="O61" s="234"/>
      <c r="P61" s="234" t="s">
        <v>805</v>
      </c>
      <c r="Q61" s="234" t="s">
        <v>805</v>
      </c>
      <c r="R61" s="234"/>
      <c r="S61" s="234" t="s">
        <v>805</v>
      </c>
      <c r="T61" s="234" t="s">
        <v>805</v>
      </c>
      <c r="U61" s="234" t="s">
        <v>805</v>
      </c>
      <c r="V61" s="234"/>
      <c r="W61" s="234" t="s">
        <v>805</v>
      </c>
      <c r="X61" s="234" t="s">
        <v>805</v>
      </c>
      <c r="Y61" s="234" t="s">
        <v>805</v>
      </c>
      <c r="Z61" s="234" t="s">
        <v>805</v>
      </c>
      <c r="AA61" s="234" t="s">
        <v>805</v>
      </c>
      <c r="AB61" s="234" t="s">
        <v>805</v>
      </c>
      <c r="AC61" s="234" t="s">
        <v>805</v>
      </c>
      <c r="AD61" s="234" t="s">
        <v>805</v>
      </c>
      <c r="AE61" s="234" t="s">
        <v>805</v>
      </c>
      <c r="AF61" s="234" t="s">
        <v>805</v>
      </c>
      <c r="AG61" s="234" t="s">
        <v>805</v>
      </c>
      <c r="AH61" s="234" t="s">
        <v>805</v>
      </c>
      <c r="AI61" s="234" t="s">
        <v>805</v>
      </c>
      <c r="AJ61" s="234" t="s">
        <v>805</v>
      </c>
      <c r="AK61" s="234" t="s">
        <v>805</v>
      </c>
      <c r="AL61" s="234" t="s">
        <v>805</v>
      </c>
      <c r="AM61" s="234" t="s">
        <v>805</v>
      </c>
      <c r="AN61" s="234" t="s">
        <v>805</v>
      </c>
      <c r="AO61" s="234" t="s">
        <v>805</v>
      </c>
      <c r="AP61" s="234" t="s">
        <v>805</v>
      </c>
      <c r="AQ61" s="234" t="s">
        <v>805</v>
      </c>
      <c r="AR61" s="234" t="s">
        <v>805</v>
      </c>
      <c r="AS61" s="234" t="s">
        <v>805</v>
      </c>
      <c r="AT61" s="234" t="s">
        <v>805</v>
      </c>
      <c r="AU61" s="234" t="s">
        <v>805</v>
      </c>
      <c r="AV61" s="234" t="s">
        <v>805</v>
      </c>
      <c r="AW61" s="234" t="s">
        <v>805</v>
      </c>
      <c r="AX61" s="234"/>
      <c r="AY61" s="234" t="s">
        <v>805</v>
      </c>
      <c r="AZ61" s="234" t="s">
        <v>805</v>
      </c>
      <c r="BA61" s="281" t="s">
        <v>805</v>
      </c>
      <c r="BB61" s="8"/>
      <c r="BC61" s="373">
        <f>COUNTIF(E61:BA61, "True")</f>
        <v>41</v>
      </c>
      <c r="BD61" s="373"/>
      <c r="BE61" s="373"/>
    </row>
    <row r="62" spans="1:61" s="217" customFormat="1" ht="20.100000000000001" customHeight="1">
      <c r="A62" s="222"/>
      <c r="B62" s="222" t="str">
        <f>'4.2 - Legend MB'!B48</f>
        <v>Reduction measures</v>
      </c>
      <c r="C62" s="223"/>
      <c r="D62" s="331"/>
      <c r="E62" s="235"/>
      <c r="F62" s="235"/>
      <c r="G62" s="235"/>
      <c r="H62" s="236"/>
      <c r="I62" s="236"/>
      <c r="J62" s="236"/>
      <c r="K62" s="236"/>
      <c r="L62" s="236"/>
      <c r="M62" s="236"/>
      <c r="N62" s="236"/>
      <c r="O62" s="236"/>
      <c r="P62" s="236"/>
      <c r="Q62" s="236"/>
      <c r="R62" s="236"/>
      <c r="S62" s="236"/>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6"/>
      <c r="AZ62" s="236"/>
      <c r="BA62" s="282"/>
      <c r="BB62" s="8"/>
      <c r="BC62" s="374"/>
      <c r="BD62" s="374"/>
      <c r="BE62" s="374"/>
      <c r="BF62" s="262"/>
      <c r="BG62" s="262"/>
      <c r="BH62" s="262"/>
      <c r="BI62" s="262"/>
    </row>
    <row r="63" spans="1:61">
      <c r="A63" s="226"/>
      <c r="B63" s="226"/>
      <c r="C63" s="227" t="str">
        <f>'4.2 - Legend MB'!C49</f>
        <v>No reduction measures</v>
      </c>
      <c r="D63" s="228" t="str">
        <f>'4.2 - Legend MB'!D49</f>
        <v>No reduction measures are given.</v>
      </c>
      <c r="E63" s="237" t="s">
        <v>805</v>
      </c>
      <c r="F63" s="237" t="s">
        <v>805</v>
      </c>
      <c r="G63" s="237" t="s">
        <v>805</v>
      </c>
      <c r="H63" s="238"/>
      <c r="I63" s="238" t="s">
        <v>805</v>
      </c>
      <c r="J63" s="238"/>
      <c r="K63" s="238"/>
      <c r="L63" s="238"/>
      <c r="M63" s="238" t="s">
        <v>805</v>
      </c>
      <c r="N63" s="238"/>
      <c r="O63" s="238"/>
      <c r="P63" s="238"/>
      <c r="Q63" s="238" t="s">
        <v>805</v>
      </c>
      <c r="R63" s="238"/>
      <c r="S63" s="238"/>
      <c r="T63" s="238" t="s">
        <v>805</v>
      </c>
      <c r="U63" s="238" t="s">
        <v>805</v>
      </c>
      <c r="V63" s="238"/>
      <c r="W63" s="238" t="s">
        <v>805</v>
      </c>
      <c r="X63" s="238"/>
      <c r="Y63" s="238"/>
      <c r="Z63" s="238"/>
      <c r="AA63" s="238"/>
      <c r="AB63" s="238"/>
      <c r="AC63" s="238"/>
      <c r="AD63" s="238"/>
      <c r="AE63" s="238" t="s">
        <v>805</v>
      </c>
      <c r="AF63" s="238"/>
      <c r="AG63" s="238"/>
      <c r="AH63" s="238"/>
      <c r="AI63" s="238"/>
      <c r="AJ63" s="238"/>
      <c r="AK63" s="238" t="s">
        <v>805</v>
      </c>
      <c r="AL63" s="238" t="s">
        <v>805</v>
      </c>
      <c r="AM63" s="238"/>
      <c r="AN63" s="238"/>
      <c r="AO63" s="238"/>
      <c r="AP63" s="238"/>
      <c r="AQ63" s="238"/>
      <c r="AR63" s="238"/>
      <c r="AS63" s="238" t="s">
        <v>805</v>
      </c>
      <c r="AT63" s="238"/>
      <c r="AU63" s="238"/>
      <c r="AV63" s="238"/>
      <c r="AW63" s="238"/>
      <c r="AX63" s="238" t="s">
        <v>805</v>
      </c>
      <c r="AY63" s="238" t="s">
        <v>805</v>
      </c>
      <c r="AZ63" s="238" t="s">
        <v>805</v>
      </c>
      <c r="BA63" s="283" t="s">
        <v>805</v>
      </c>
      <c r="BB63" s="8"/>
      <c r="BC63" s="375">
        <f>COUNTIF(E63:BA63, "True")</f>
        <v>17</v>
      </c>
      <c r="BD63" s="375"/>
      <c r="BE63" s="375"/>
    </row>
    <row r="64" spans="1:61">
      <c r="A64" s="226"/>
      <c r="B64" s="226"/>
      <c r="C64" s="231" t="str">
        <f>'4.2 - Legend MB'!C50</f>
        <v>General reduction measures</v>
      </c>
      <c r="D64" s="228" t="str">
        <f>'4.2 - Legend MB'!D50</f>
        <v>General valid reduction measures are given.</v>
      </c>
      <c r="E64" s="229" t="str">
        <f>IF('5.1 - List of PCFCs'!$P$8='5.2 - Database PCFCs'!$C64, "True", "")</f>
        <v/>
      </c>
      <c r="F64" s="229" t="str">
        <f>IF('5.1 - List of PCFCs'!$P$8='5.2 - Database PCFCs'!$C64, "True", "")</f>
        <v/>
      </c>
      <c r="G64" s="229"/>
      <c r="H64" s="230"/>
      <c r="I64" s="230"/>
      <c r="J64" s="230" t="s">
        <v>805</v>
      </c>
      <c r="K64" s="230"/>
      <c r="L64" s="230" t="s">
        <v>805</v>
      </c>
      <c r="M64" s="230"/>
      <c r="N64" s="230" t="s">
        <v>805</v>
      </c>
      <c r="O64" s="230"/>
      <c r="P64" s="230" t="s">
        <v>805</v>
      </c>
      <c r="Q64" s="230"/>
      <c r="R64" s="230" t="s">
        <v>805</v>
      </c>
      <c r="S64" s="230"/>
      <c r="T64" s="230"/>
      <c r="U64" s="230"/>
      <c r="V64" s="230" t="s">
        <v>805</v>
      </c>
      <c r="W64" s="230"/>
      <c r="X64" s="230" t="s">
        <v>805</v>
      </c>
      <c r="Y64" s="230" t="s">
        <v>805</v>
      </c>
      <c r="Z64" s="230"/>
      <c r="AA64" s="230" t="s">
        <v>805</v>
      </c>
      <c r="AB64" s="230"/>
      <c r="AC64" s="230" t="s">
        <v>805</v>
      </c>
      <c r="AD64" s="230"/>
      <c r="AE64" s="230"/>
      <c r="AF64" s="230" t="s">
        <v>805</v>
      </c>
      <c r="AG64" s="230" t="s">
        <v>805</v>
      </c>
      <c r="AH64" s="230" t="s">
        <v>805</v>
      </c>
      <c r="AI64" s="230"/>
      <c r="AJ64" s="230"/>
      <c r="AK64" s="230"/>
      <c r="AL64" s="230"/>
      <c r="AM64" s="230" t="s">
        <v>805</v>
      </c>
      <c r="AN64" s="230" t="s">
        <v>805</v>
      </c>
      <c r="AO64" s="230"/>
      <c r="AP64" s="230" t="s">
        <v>805</v>
      </c>
      <c r="AQ64" s="230" t="s">
        <v>805</v>
      </c>
      <c r="AR64" s="230" t="s">
        <v>805</v>
      </c>
      <c r="AS64" s="230"/>
      <c r="AT64" s="230" t="s">
        <v>805</v>
      </c>
      <c r="AU64" s="230"/>
      <c r="AV64" s="230" t="s">
        <v>805</v>
      </c>
      <c r="AW64" s="230" t="s">
        <v>805</v>
      </c>
      <c r="AX64" s="230"/>
      <c r="AY64" s="230"/>
      <c r="AZ64" s="230"/>
      <c r="BA64" s="280"/>
      <c r="BB64" s="8"/>
      <c r="BC64" s="372">
        <f>COUNTIF(E64:BA64, "True")</f>
        <v>21</v>
      </c>
      <c r="BD64" s="372"/>
      <c r="BE64" s="372"/>
    </row>
    <row r="65" spans="1:61" ht="28.5">
      <c r="A65" s="226"/>
      <c r="B65" s="226"/>
      <c r="C65" s="239" t="str">
        <f>'4.2 - Legend MB'!C51</f>
        <v>Individualized reduction measures</v>
      </c>
      <c r="D65" s="228" t="str">
        <f>'4.2 - Legend MB'!D51</f>
        <v>Reduction measures specifically customized to the user are given.</v>
      </c>
      <c r="E65" s="233" t="str">
        <f>IF('5.1 - List of PCFCs'!$P$8='5.2 - Database PCFCs'!$C65, "True", "")</f>
        <v/>
      </c>
      <c r="F65" s="233" t="str">
        <f>IF('5.1 - List of PCFCs'!$P$8='5.2 - Database PCFCs'!$C65, "True", "")</f>
        <v/>
      </c>
      <c r="G65" s="233"/>
      <c r="H65" s="234" t="s">
        <v>805</v>
      </c>
      <c r="I65" s="234"/>
      <c r="J65" s="234"/>
      <c r="K65" s="234" t="s">
        <v>805</v>
      </c>
      <c r="L65" s="234"/>
      <c r="M65" s="234"/>
      <c r="N65" s="234"/>
      <c r="O65" s="234" t="s">
        <v>805</v>
      </c>
      <c r="P65" s="234"/>
      <c r="Q65" s="234"/>
      <c r="R65" s="234"/>
      <c r="S65" s="234" t="s">
        <v>805</v>
      </c>
      <c r="T65" s="234"/>
      <c r="U65" s="234"/>
      <c r="V65" s="234"/>
      <c r="W65" s="234"/>
      <c r="X65" s="234"/>
      <c r="Y65" s="234"/>
      <c r="Z65" s="234" t="s">
        <v>805</v>
      </c>
      <c r="AA65" s="234"/>
      <c r="AB65" s="234" t="s">
        <v>805</v>
      </c>
      <c r="AC65" s="234"/>
      <c r="AD65" s="234" t="s">
        <v>805</v>
      </c>
      <c r="AE65" s="234"/>
      <c r="AF65" s="234"/>
      <c r="AG65" s="234"/>
      <c r="AH65" s="234"/>
      <c r="AI65" s="234" t="s">
        <v>805</v>
      </c>
      <c r="AJ65" s="234" t="s">
        <v>805</v>
      </c>
      <c r="AK65" s="234"/>
      <c r="AL65" s="234"/>
      <c r="AM65" s="234"/>
      <c r="AN65" s="234"/>
      <c r="AO65" s="234" t="s">
        <v>805</v>
      </c>
      <c r="AP65" s="234"/>
      <c r="AQ65" s="234"/>
      <c r="AR65" s="234"/>
      <c r="AS65" s="234"/>
      <c r="AT65" s="234"/>
      <c r="AU65" s="234" t="s">
        <v>805</v>
      </c>
      <c r="AV65" s="234"/>
      <c r="AW65" s="234"/>
      <c r="AX65" s="234"/>
      <c r="AY65" s="234"/>
      <c r="AZ65" s="234"/>
      <c r="BA65" s="281"/>
      <c r="BB65" s="8"/>
      <c r="BC65" s="373">
        <f>COUNTIF(E65:BA65, "True")</f>
        <v>11</v>
      </c>
      <c r="BD65" s="373"/>
      <c r="BE65" s="373"/>
    </row>
    <row r="66" spans="1:61" s="217" customFormat="1" ht="20.100000000000001" customHeight="1">
      <c r="A66" s="222"/>
      <c r="B66" s="222" t="str">
        <f>'4.2 - Legend MB'!B52</f>
        <v>Service offer</v>
      </c>
      <c r="C66" s="223"/>
      <c r="D66" s="331"/>
      <c r="E66" s="235"/>
      <c r="F66" s="235"/>
      <c r="G66" s="235"/>
      <c r="H66" s="236"/>
      <c r="I66" s="236"/>
      <c r="J66" s="236"/>
      <c r="K66" s="236"/>
      <c r="L66" s="236"/>
      <c r="M66" s="236"/>
      <c r="N66" s="236"/>
      <c r="O66" s="236"/>
      <c r="P66" s="236"/>
      <c r="Q66" s="236"/>
      <c r="R66" s="236"/>
      <c r="S66" s="236"/>
      <c r="T66" s="236"/>
      <c r="U66" s="236"/>
      <c r="V66" s="236"/>
      <c r="W66" s="236"/>
      <c r="X66" s="236"/>
      <c r="Y66" s="236"/>
      <c r="Z66" s="236"/>
      <c r="AA66" s="236"/>
      <c r="AB66" s="236"/>
      <c r="AC66" s="236"/>
      <c r="AD66" s="236"/>
      <c r="AE66" s="236"/>
      <c r="AF66" s="236"/>
      <c r="AG66" s="236"/>
      <c r="AH66" s="236"/>
      <c r="AI66" s="236"/>
      <c r="AJ66" s="236"/>
      <c r="AK66" s="236"/>
      <c r="AL66" s="236"/>
      <c r="AM66" s="236"/>
      <c r="AN66" s="236"/>
      <c r="AO66" s="236"/>
      <c r="AP66" s="236"/>
      <c r="AQ66" s="236"/>
      <c r="AR66" s="236"/>
      <c r="AS66" s="236"/>
      <c r="AT66" s="236"/>
      <c r="AU66" s="236"/>
      <c r="AV66" s="236"/>
      <c r="AW66" s="236"/>
      <c r="AX66" s="236"/>
      <c r="AY66" s="236"/>
      <c r="AZ66" s="236"/>
      <c r="BA66" s="282"/>
      <c r="BB66" s="8"/>
      <c r="BC66" s="374"/>
      <c r="BD66" s="374"/>
      <c r="BE66" s="374"/>
      <c r="BF66" s="262"/>
      <c r="BG66" s="262"/>
      <c r="BH66" s="262"/>
      <c r="BI66" s="262"/>
    </row>
    <row r="67" spans="1:61">
      <c r="A67" s="226"/>
      <c r="B67" s="226"/>
      <c r="C67" s="227" t="str">
        <f>'4.2 - Legend MB'!C53</f>
        <v>No service</v>
      </c>
      <c r="D67" s="228" t="str">
        <f>'4.2 - Legend MB'!D53</f>
        <v>No additional service is offered - just the calculation.</v>
      </c>
      <c r="E67" s="237"/>
      <c r="F67" s="237"/>
      <c r="G67" s="237"/>
      <c r="H67" s="238"/>
      <c r="I67" s="238"/>
      <c r="J67" s="238"/>
      <c r="K67" s="238"/>
      <c r="L67" s="238"/>
      <c r="M67" s="238"/>
      <c r="N67" s="238"/>
      <c r="O67" s="238"/>
      <c r="P67" s="238"/>
      <c r="Q67" s="238"/>
      <c r="R67" s="238"/>
      <c r="S67" s="238"/>
      <c r="T67" s="238"/>
      <c r="U67" s="238"/>
      <c r="V67" s="238"/>
      <c r="W67" s="238"/>
      <c r="X67" s="238"/>
      <c r="Y67" s="238"/>
      <c r="Z67" s="238"/>
      <c r="AA67" s="238"/>
      <c r="AB67" s="238"/>
      <c r="AC67" s="238"/>
      <c r="AD67" s="238"/>
      <c r="AE67" s="238"/>
      <c r="AF67" s="238" t="s">
        <v>805</v>
      </c>
      <c r="AG67" s="238"/>
      <c r="AH67" s="238"/>
      <c r="AI67" s="238"/>
      <c r="AJ67" s="238"/>
      <c r="AK67" s="238"/>
      <c r="AL67" s="238"/>
      <c r="AM67" s="238"/>
      <c r="AN67" s="238"/>
      <c r="AO67" s="238"/>
      <c r="AP67" s="238"/>
      <c r="AQ67" s="238" t="s">
        <v>805</v>
      </c>
      <c r="AR67" s="238" t="s">
        <v>805</v>
      </c>
      <c r="AS67" s="238"/>
      <c r="AT67" s="238"/>
      <c r="AU67" s="238"/>
      <c r="AV67" s="238"/>
      <c r="AW67" s="238"/>
      <c r="AX67" s="238"/>
      <c r="AY67" s="238"/>
      <c r="AZ67" s="238"/>
      <c r="BA67" s="283"/>
      <c r="BB67" s="8"/>
      <c r="BC67" s="375">
        <f t="shared" ref="BC67:BC74" si="10">COUNTIF(E67:BA67, "True")</f>
        <v>3</v>
      </c>
      <c r="BD67" s="375"/>
      <c r="BE67" s="375"/>
    </row>
    <row r="68" spans="1:61" ht="28.5">
      <c r="A68" s="226"/>
      <c r="B68" s="226"/>
      <c r="C68" s="227" t="str">
        <f>'4.2 - Legend MB'!C54</f>
        <v>Offset service</v>
      </c>
      <c r="D68" s="228" t="str">
        <f>'4.2 - Legend MB'!D54</f>
        <v>Besides the footprint calculation, the user has the possibility to offset his or her personal footprint.</v>
      </c>
      <c r="E68" s="237"/>
      <c r="F68" s="237" t="s">
        <v>805</v>
      </c>
      <c r="G68" s="237"/>
      <c r="H68" s="238"/>
      <c r="I68" s="238" t="s">
        <v>805</v>
      </c>
      <c r="J68" s="238"/>
      <c r="K68" s="238"/>
      <c r="L68" s="238"/>
      <c r="M68" s="238"/>
      <c r="N68" s="238"/>
      <c r="O68" s="238"/>
      <c r="P68" s="238"/>
      <c r="Q68" s="238"/>
      <c r="R68" s="238" t="s">
        <v>805</v>
      </c>
      <c r="S68" s="238" t="s">
        <v>805</v>
      </c>
      <c r="T68" s="238" t="s">
        <v>805</v>
      </c>
      <c r="U68" s="238" t="s">
        <v>805</v>
      </c>
      <c r="V68" s="238"/>
      <c r="W68" s="238"/>
      <c r="X68" s="238"/>
      <c r="Y68" s="238"/>
      <c r="Z68" s="238"/>
      <c r="AA68" s="238"/>
      <c r="AB68" s="238"/>
      <c r="AC68" s="238"/>
      <c r="AD68" s="238"/>
      <c r="AE68" s="238"/>
      <c r="AF68" s="238"/>
      <c r="AG68" s="238" t="s">
        <v>805</v>
      </c>
      <c r="AH68" s="238"/>
      <c r="AI68" s="238"/>
      <c r="AJ68" s="238"/>
      <c r="AK68" s="238" t="s">
        <v>805</v>
      </c>
      <c r="AL68" s="238"/>
      <c r="AM68" s="238"/>
      <c r="AN68" s="238"/>
      <c r="AO68" s="238"/>
      <c r="AP68" s="238"/>
      <c r="AQ68" s="238"/>
      <c r="AR68" s="238"/>
      <c r="AS68" s="238" t="s">
        <v>805</v>
      </c>
      <c r="AT68" s="238"/>
      <c r="AU68" s="238"/>
      <c r="AV68" s="238"/>
      <c r="AW68" s="238"/>
      <c r="AX68" s="238" t="s">
        <v>805</v>
      </c>
      <c r="AY68" s="238"/>
      <c r="AZ68" s="238"/>
      <c r="BA68" s="283" t="s">
        <v>805</v>
      </c>
      <c r="BB68" s="8"/>
      <c r="BC68" s="375">
        <f t="shared" si="10"/>
        <v>11</v>
      </c>
      <c r="BD68" s="375"/>
      <c r="BE68" s="375"/>
    </row>
    <row r="69" spans="1:61" ht="42.75">
      <c r="A69" s="226"/>
      <c r="B69" s="226"/>
      <c r="C69" s="231" t="str">
        <f>'4.2 - Legend MB'!C55</f>
        <v>Tracking service</v>
      </c>
      <c r="D69" s="228" t="str">
        <f>'4.2 - Legend MB'!D55</f>
        <v>Besides the footprint calculations, the user has the possibility of tracking his or her personal footprint. As a minimum requirement, to save his/her results for a later comparison.</v>
      </c>
      <c r="E69" s="229"/>
      <c r="F69" s="229"/>
      <c r="G69" s="229"/>
      <c r="H69" s="230"/>
      <c r="I69" s="230"/>
      <c r="J69" s="230"/>
      <c r="K69" s="230"/>
      <c r="L69" s="230"/>
      <c r="M69" s="230" t="s">
        <v>805</v>
      </c>
      <c r="N69" s="230" t="s">
        <v>805</v>
      </c>
      <c r="O69" s="230"/>
      <c r="P69" s="230" t="s">
        <v>805</v>
      </c>
      <c r="Q69" s="230" t="s">
        <v>805</v>
      </c>
      <c r="R69" s="230"/>
      <c r="S69" s="230"/>
      <c r="T69" s="230"/>
      <c r="U69" s="230"/>
      <c r="V69" s="230"/>
      <c r="W69" s="230"/>
      <c r="X69" s="230"/>
      <c r="Y69" s="230"/>
      <c r="Z69" s="230"/>
      <c r="AA69" s="230"/>
      <c r="AB69" s="230"/>
      <c r="AC69" s="230"/>
      <c r="AD69" s="230"/>
      <c r="AE69" s="230"/>
      <c r="AF69" s="230"/>
      <c r="AG69" s="230"/>
      <c r="AH69" s="230"/>
      <c r="AI69" s="230"/>
      <c r="AJ69" s="230"/>
      <c r="AK69" s="230"/>
      <c r="AL69" s="230"/>
      <c r="AM69" s="230"/>
      <c r="AN69" s="230" t="s">
        <v>805</v>
      </c>
      <c r="AO69" s="230"/>
      <c r="AP69" s="230"/>
      <c r="AQ69" s="230"/>
      <c r="AR69" s="230"/>
      <c r="AS69" s="230"/>
      <c r="AT69" s="230"/>
      <c r="AU69" s="230"/>
      <c r="AV69" s="230"/>
      <c r="AW69" s="230"/>
      <c r="AX69" s="230"/>
      <c r="AY69" s="230"/>
      <c r="AZ69" s="230" t="s">
        <v>805</v>
      </c>
      <c r="BA69" s="280"/>
      <c r="BB69" s="8"/>
      <c r="BC69" s="372">
        <f t="shared" si="10"/>
        <v>6</v>
      </c>
      <c r="BD69" s="372"/>
      <c r="BE69" s="372"/>
    </row>
    <row r="70" spans="1:61" ht="42.75">
      <c r="A70" s="226"/>
      <c r="B70" s="226"/>
      <c r="C70" s="239" t="str">
        <f>'4.2 - Legend MB'!C56</f>
        <v>Community service</v>
      </c>
      <c r="D70" s="228" t="str">
        <f>'4.2 - Legend MB'!D56</f>
        <v>Besides the footprint calculations, a sharing option such as a social media integration and/or an option to invite friends and/or community challenges are offered.</v>
      </c>
      <c r="E70" s="229" t="s">
        <v>805</v>
      </c>
      <c r="F70" s="229"/>
      <c r="G70" s="229"/>
      <c r="H70" s="230"/>
      <c r="I70" s="230"/>
      <c r="J70" s="230" t="s">
        <v>805</v>
      </c>
      <c r="K70" s="230"/>
      <c r="L70" s="230" t="s">
        <v>805</v>
      </c>
      <c r="M70" s="230"/>
      <c r="N70" s="230"/>
      <c r="O70" s="230" t="s">
        <v>805</v>
      </c>
      <c r="P70" s="230"/>
      <c r="Q70" s="230"/>
      <c r="R70" s="230"/>
      <c r="S70" s="230"/>
      <c r="T70" s="230"/>
      <c r="U70" s="230"/>
      <c r="V70" s="230"/>
      <c r="W70" s="230"/>
      <c r="X70" s="230"/>
      <c r="Y70" s="230"/>
      <c r="Z70" s="230"/>
      <c r="AA70" s="230"/>
      <c r="AB70" s="230"/>
      <c r="AC70" s="230"/>
      <c r="AD70" s="230"/>
      <c r="AE70" s="230"/>
      <c r="AF70" s="230"/>
      <c r="AG70" s="230"/>
      <c r="AH70" s="230"/>
      <c r="AI70" s="230"/>
      <c r="AJ70" s="230"/>
      <c r="AK70" s="230"/>
      <c r="AL70" s="230" t="s">
        <v>805</v>
      </c>
      <c r="AM70" s="230"/>
      <c r="AN70" s="230"/>
      <c r="AO70" s="230"/>
      <c r="AP70" s="230"/>
      <c r="AQ70" s="230"/>
      <c r="AR70" s="230"/>
      <c r="AS70" s="230"/>
      <c r="AT70" s="230"/>
      <c r="AU70" s="230"/>
      <c r="AV70" s="230"/>
      <c r="AW70" s="230"/>
      <c r="AX70" s="230"/>
      <c r="AY70" s="230"/>
      <c r="AZ70" s="230"/>
      <c r="BA70" s="280"/>
      <c r="BB70" s="8"/>
      <c r="BC70" s="372">
        <f t="shared" si="10"/>
        <v>5</v>
      </c>
      <c r="BD70" s="372"/>
      <c r="BE70" s="372"/>
    </row>
    <row r="71" spans="1:61" ht="28.5">
      <c r="A71" s="226"/>
      <c r="B71" s="226"/>
      <c r="C71" s="231" t="str">
        <f>'4.2 - Legend MB'!C57</f>
        <v>Offset + Tracking</v>
      </c>
      <c r="D71" s="228" t="str">
        <f>'4.2 - Legend MB'!D57</f>
        <v>Offset and Tracking services are offered - see description above.</v>
      </c>
      <c r="E71" s="229"/>
      <c r="F71" s="229"/>
      <c r="G71" s="229" t="s">
        <v>805</v>
      </c>
      <c r="H71" s="230"/>
      <c r="I71" s="230"/>
      <c r="J71" s="230"/>
      <c r="K71" s="230"/>
      <c r="L71" s="230"/>
      <c r="M71" s="230"/>
      <c r="N71" s="230"/>
      <c r="O71" s="230"/>
      <c r="P71" s="230"/>
      <c r="Q71" s="230"/>
      <c r="R71" s="230"/>
      <c r="S71" s="230"/>
      <c r="T71" s="230"/>
      <c r="U71" s="230"/>
      <c r="V71" s="230" t="s">
        <v>805</v>
      </c>
      <c r="W71" s="230"/>
      <c r="X71" s="230"/>
      <c r="Y71" s="230"/>
      <c r="Z71" s="230"/>
      <c r="AA71" s="230"/>
      <c r="AB71" s="230"/>
      <c r="AC71" s="230"/>
      <c r="AD71" s="230"/>
      <c r="AE71" s="230" t="s">
        <v>805</v>
      </c>
      <c r="AF71" s="230"/>
      <c r="AG71" s="230"/>
      <c r="AH71" s="230" t="s">
        <v>805</v>
      </c>
      <c r="AI71" s="230"/>
      <c r="AJ71" s="230"/>
      <c r="AK71" s="230"/>
      <c r="AL71" s="230"/>
      <c r="AM71" s="230" t="s">
        <v>805</v>
      </c>
      <c r="AN71" s="230"/>
      <c r="AO71" s="230" t="s">
        <v>805</v>
      </c>
      <c r="AP71" s="230" t="s">
        <v>805</v>
      </c>
      <c r="AQ71" s="230"/>
      <c r="AR71" s="230"/>
      <c r="AS71" s="230"/>
      <c r="AT71" s="230"/>
      <c r="AU71" s="230" t="s">
        <v>805</v>
      </c>
      <c r="AV71" s="230"/>
      <c r="AW71" s="230"/>
      <c r="AX71" s="230"/>
      <c r="AY71" s="230"/>
      <c r="AZ71" s="230"/>
      <c r="BA71" s="280"/>
      <c r="BB71" s="8"/>
      <c r="BC71" s="372">
        <f t="shared" si="10"/>
        <v>8</v>
      </c>
      <c r="BD71" s="372"/>
      <c r="BE71" s="372"/>
    </row>
    <row r="72" spans="1:61" ht="28.5">
      <c r="A72" s="226"/>
      <c r="B72" s="226"/>
      <c r="C72" s="231" t="str">
        <f>'4.2 - Legend MB'!C58</f>
        <v>Offset + Community</v>
      </c>
      <c r="D72" s="228" t="str">
        <f>'4.2 - Legend MB'!D58</f>
        <v>Offset and Community services are offered - see description above.</v>
      </c>
      <c r="E72" s="229"/>
      <c r="F72" s="229"/>
      <c r="G72" s="229"/>
      <c r="H72" s="230"/>
      <c r="I72" s="230"/>
      <c r="J72" s="230"/>
      <c r="K72" s="230"/>
      <c r="L72" s="230"/>
      <c r="M72" s="230"/>
      <c r="N72" s="230"/>
      <c r="O72" s="230"/>
      <c r="P72" s="230"/>
      <c r="Q72" s="230"/>
      <c r="R72" s="230"/>
      <c r="S72" s="230"/>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t="s">
        <v>805</v>
      </c>
      <c r="AU72" s="230"/>
      <c r="AV72" s="230" t="s">
        <v>805</v>
      </c>
      <c r="AW72" s="230"/>
      <c r="AX72" s="230"/>
      <c r="AY72" s="230" t="s">
        <v>805</v>
      </c>
      <c r="AZ72" s="230"/>
      <c r="BA72" s="280"/>
      <c r="BB72" s="8"/>
      <c r="BC72" s="372">
        <f t="shared" si="10"/>
        <v>3</v>
      </c>
      <c r="BD72" s="372"/>
      <c r="BE72" s="372"/>
    </row>
    <row r="73" spans="1:61" ht="28.5">
      <c r="A73" s="226"/>
      <c r="B73" s="226"/>
      <c r="C73" s="231" t="str">
        <f>'4.2 - Legend MB'!C59</f>
        <v>Tracking + Community</v>
      </c>
      <c r="D73" s="228" t="str">
        <f>'4.2 - Legend MB'!D59</f>
        <v>Tracking and Community services are offered - see description above.</v>
      </c>
      <c r="E73" s="229"/>
      <c r="F73" s="229"/>
      <c r="G73" s="229"/>
      <c r="H73" s="230"/>
      <c r="I73" s="230"/>
      <c r="J73" s="230"/>
      <c r="K73" s="230" t="s">
        <v>805</v>
      </c>
      <c r="L73" s="230"/>
      <c r="M73" s="230"/>
      <c r="N73" s="230"/>
      <c r="O73" s="230"/>
      <c r="P73" s="230"/>
      <c r="Q73" s="230"/>
      <c r="R73" s="230"/>
      <c r="S73" s="230"/>
      <c r="T73" s="230"/>
      <c r="U73" s="230"/>
      <c r="V73" s="230"/>
      <c r="W73" s="230"/>
      <c r="X73" s="230" t="s">
        <v>805</v>
      </c>
      <c r="Y73" s="230"/>
      <c r="Z73" s="230" t="s">
        <v>805</v>
      </c>
      <c r="AA73" s="230" t="s">
        <v>805</v>
      </c>
      <c r="AB73" s="230"/>
      <c r="AC73" s="230"/>
      <c r="AD73" s="230"/>
      <c r="AE73" s="230"/>
      <c r="AF73" s="230"/>
      <c r="AG73" s="230"/>
      <c r="AH73" s="230"/>
      <c r="AI73" s="230"/>
      <c r="AJ73" s="230" t="s">
        <v>805</v>
      </c>
      <c r="AK73" s="230"/>
      <c r="AL73" s="230"/>
      <c r="AM73" s="230"/>
      <c r="AN73" s="230"/>
      <c r="AO73" s="230"/>
      <c r="AP73" s="230"/>
      <c r="AQ73" s="230"/>
      <c r="AR73" s="230"/>
      <c r="AS73" s="230"/>
      <c r="AT73" s="230"/>
      <c r="AU73" s="230"/>
      <c r="AV73" s="230"/>
      <c r="AW73" s="230" t="s">
        <v>805</v>
      </c>
      <c r="AX73" s="230"/>
      <c r="AY73" s="230"/>
      <c r="AZ73" s="230"/>
      <c r="BA73" s="280"/>
      <c r="BB73" s="8"/>
      <c r="BC73" s="372">
        <f t="shared" si="10"/>
        <v>6</v>
      </c>
      <c r="BD73" s="372"/>
      <c r="BE73" s="372"/>
    </row>
    <row r="74" spans="1:61" ht="28.5">
      <c r="A74" s="226"/>
      <c r="B74" s="226"/>
      <c r="C74" s="231" t="str">
        <f>'4.2 - Legend MB'!C60</f>
        <v>Offset + Tracking + Community</v>
      </c>
      <c r="D74" s="240" t="str">
        <f>'4.2 - Legend MB'!D60</f>
        <v>All services (Offset + Tracking + Community) are offered - see description above.</v>
      </c>
      <c r="E74" s="229"/>
      <c r="F74" s="229"/>
      <c r="G74" s="229"/>
      <c r="H74" s="230" t="s">
        <v>805</v>
      </c>
      <c r="I74" s="230"/>
      <c r="J74" s="230"/>
      <c r="K74" s="230"/>
      <c r="L74" s="230"/>
      <c r="M74" s="230"/>
      <c r="N74" s="230"/>
      <c r="O74" s="230"/>
      <c r="P74" s="230"/>
      <c r="Q74" s="230"/>
      <c r="R74" s="230"/>
      <c r="S74" s="230"/>
      <c r="T74" s="230"/>
      <c r="U74" s="230"/>
      <c r="V74" s="230"/>
      <c r="W74" s="230" t="s">
        <v>805</v>
      </c>
      <c r="X74" s="230"/>
      <c r="Y74" s="230" t="s">
        <v>805</v>
      </c>
      <c r="Z74" s="230"/>
      <c r="AA74" s="230"/>
      <c r="AB74" s="230" t="s">
        <v>805</v>
      </c>
      <c r="AC74" s="230" t="s">
        <v>805</v>
      </c>
      <c r="AD74" s="230" t="s">
        <v>805</v>
      </c>
      <c r="AE74" s="230"/>
      <c r="AF74" s="230"/>
      <c r="AG74" s="230"/>
      <c r="AH74" s="230"/>
      <c r="AI74" s="230" t="s">
        <v>805</v>
      </c>
      <c r="AJ74" s="230"/>
      <c r="AK74" s="230"/>
      <c r="AL74" s="230"/>
      <c r="AM74" s="230"/>
      <c r="AN74" s="230"/>
      <c r="AO74" s="230"/>
      <c r="AP74" s="230"/>
      <c r="AQ74" s="230"/>
      <c r="AR74" s="230"/>
      <c r="AS74" s="230"/>
      <c r="AT74" s="230"/>
      <c r="AU74" s="230"/>
      <c r="AV74" s="230"/>
      <c r="AW74" s="230"/>
      <c r="AX74" s="230"/>
      <c r="AY74" s="230"/>
      <c r="AZ74" s="230"/>
      <c r="BA74" s="280"/>
      <c r="BB74" s="8"/>
      <c r="BC74" s="372">
        <f t="shared" si="10"/>
        <v>7</v>
      </c>
      <c r="BD74" s="372"/>
      <c r="BE74" s="372"/>
    </row>
    <row r="75" spans="1:61" s="217" customFormat="1" ht="20.100000000000001" customHeight="1">
      <c r="A75" s="241" t="s">
        <v>125</v>
      </c>
      <c r="B75" s="241"/>
      <c r="C75" s="242"/>
      <c r="D75" s="332"/>
      <c r="E75" s="243"/>
      <c r="F75" s="243"/>
      <c r="G75" s="243"/>
      <c r="H75" s="244"/>
      <c r="I75" s="244"/>
      <c r="J75" s="244"/>
      <c r="K75" s="244"/>
      <c r="L75" s="244"/>
      <c r="M75" s="244"/>
      <c r="N75" s="244"/>
      <c r="O75" s="244"/>
      <c r="P75" s="244"/>
      <c r="Q75" s="244"/>
      <c r="R75" s="244"/>
      <c r="S75" s="244"/>
      <c r="T75" s="244"/>
      <c r="U75" s="244"/>
      <c r="V75" s="244"/>
      <c r="W75" s="244"/>
      <c r="X75" s="244"/>
      <c r="Y75" s="244"/>
      <c r="Z75" s="244"/>
      <c r="AA75" s="244"/>
      <c r="AB75" s="244"/>
      <c r="AC75" s="244"/>
      <c r="AD75" s="244"/>
      <c r="AE75" s="244"/>
      <c r="AF75" s="244"/>
      <c r="AG75" s="244"/>
      <c r="AH75" s="244"/>
      <c r="AI75" s="244"/>
      <c r="AJ75" s="244"/>
      <c r="AK75" s="244"/>
      <c r="AL75" s="244"/>
      <c r="AM75" s="244"/>
      <c r="AN75" s="244"/>
      <c r="AO75" s="244"/>
      <c r="AP75" s="244"/>
      <c r="AQ75" s="244"/>
      <c r="AR75" s="244"/>
      <c r="AS75" s="244"/>
      <c r="AT75" s="244"/>
      <c r="AU75" s="244"/>
      <c r="AV75" s="244"/>
      <c r="AW75" s="244"/>
      <c r="AX75" s="244"/>
      <c r="AY75" s="244"/>
      <c r="AZ75" s="244"/>
      <c r="BA75" s="284"/>
      <c r="BB75" s="8"/>
      <c r="BC75" s="376"/>
      <c r="BD75" s="376"/>
      <c r="BE75" s="376"/>
      <c r="BF75" s="262"/>
      <c r="BG75" s="262"/>
      <c r="BH75" s="262"/>
      <c r="BI75" s="262"/>
    </row>
    <row r="76" spans="1:61" s="216" customFormat="1" ht="20.100000000000001" customHeight="1">
      <c r="A76" s="245"/>
      <c r="B76" s="245" t="str">
        <f>'4.2 - Legend MB'!B62</f>
        <v>Data entry</v>
      </c>
      <c r="C76" s="246"/>
      <c r="D76" s="333"/>
      <c r="E76" s="247"/>
      <c r="F76" s="247"/>
      <c r="G76" s="247"/>
      <c r="H76" s="248"/>
      <c r="I76" s="248"/>
      <c r="J76" s="248"/>
      <c r="K76" s="248"/>
      <c r="L76" s="248"/>
      <c r="M76" s="248"/>
      <c r="N76" s="248"/>
      <c r="O76" s="248"/>
      <c r="P76" s="248"/>
      <c r="Q76" s="248"/>
      <c r="R76" s="248"/>
      <c r="S76" s="248"/>
      <c r="T76" s="248"/>
      <c r="U76" s="248"/>
      <c r="V76" s="248"/>
      <c r="W76" s="248"/>
      <c r="X76" s="248"/>
      <c r="Y76" s="248"/>
      <c r="Z76" s="248"/>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85"/>
      <c r="BB76" s="8"/>
      <c r="BC76" s="377"/>
      <c r="BD76" s="377"/>
      <c r="BE76" s="377"/>
      <c r="BF76" s="262"/>
      <c r="BG76" s="262"/>
      <c r="BH76" s="262"/>
      <c r="BI76" s="262"/>
    </row>
    <row r="77" spans="1:61" ht="28.5">
      <c r="A77" s="249"/>
      <c r="B77" s="249"/>
      <c r="C77" s="250" t="str">
        <f>'4.2 - Legend MB'!C63</f>
        <v>Exact values</v>
      </c>
      <c r="D77" s="251" t="str">
        <f>'4.2 - Legend MB'!D63</f>
        <v>The great majority of the questions are to be answered with exact quantities.</v>
      </c>
      <c r="E77" s="252" t="s">
        <v>805</v>
      </c>
      <c r="F77" s="252" t="s">
        <v>805</v>
      </c>
      <c r="G77" s="252" t="s">
        <v>805</v>
      </c>
      <c r="H77" s="253"/>
      <c r="I77" s="253"/>
      <c r="J77" s="253" t="s">
        <v>805</v>
      </c>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t="s">
        <v>805</v>
      </c>
      <c r="AX77" s="253"/>
      <c r="AY77" s="253"/>
      <c r="AZ77" s="253"/>
      <c r="BA77" s="286"/>
      <c r="BB77" s="8"/>
      <c r="BC77" s="378">
        <f>COUNTIF(E77:BA77, "True")</f>
        <v>5</v>
      </c>
      <c r="BD77" s="378"/>
      <c r="BE77" s="378"/>
    </row>
    <row r="78" spans="1:61" ht="42.75">
      <c r="A78" s="249"/>
      <c r="B78" s="249"/>
      <c r="C78" s="250" t="str">
        <f>'4.2 - Legend MB'!C64</f>
        <v>Pre-defined values</v>
      </c>
      <c r="D78" s="251" t="str">
        <f>'4.2 - Legend MB'!D64</f>
        <v>The answering of most questions is supported by pre-defined values (i.ex. averages) and auxiliary elements (i.ex. sliders, check boxes).</v>
      </c>
      <c r="E78" s="252"/>
      <c r="F78" s="252"/>
      <c r="G78" s="252"/>
      <c r="H78" s="253"/>
      <c r="I78" s="253" t="s">
        <v>805</v>
      </c>
      <c r="J78" s="253"/>
      <c r="K78" s="253" t="s">
        <v>805</v>
      </c>
      <c r="L78" s="253" t="s">
        <v>805</v>
      </c>
      <c r="M78" s="253"/>
      <c r="N78" s="253"/>
      <c r="O78" s="253" t="s">
        <v>805</v>
      </c>
      <c r="P78" s="253"/>
      <c r="Q78" s="253"/>
      <c r="R78" s="253"/>
      <c r="S78" s="253" t="s">
        <v>805</v>
      </c>
      <c r="T78" s="253"/>
      <c r="U78" s="253"/>
      <c r="V78" s="253"/>
      <c r="W78" s="253" t="s">
        <v>805</v>
      </c>
      <c r="X78" s="253" t="s">
        <v>805</v>
      </c>
      <c r="Y78" s="253"/>
      <c r="Z78" s="253" t="s">
        <v>805</v>
      </c>
      <c r="AA78" s="253" t="s">
        <v>805</v>
      </c>
      <c r="AB78" s="253" t="s">
        <v>805</v>
      </c>
      <c r="AC78" s="253" t="s">
        <v>805</v>
      </c>
      <c r="AD78" s="253" t="s">
        <v>805</v>
      </c>
      <c r="AE78" s="253" t="s">
        <v>805</v>
      </c>
      <c r="AF78" s="253" t="s">
        <v>805</v>
      </c>
      <c r="AG78" s="253"/>
      <c r="AH78" s="253" t="s">
        <v>805</v>
      </c>
      <c r="AI78" s="253" t="s">
        <v>805</v>
      </c>
      <c r="AJ78" s="253" t="s">
        <v>805</v>
      </c>
      <c r="AK78" s="253" t="s">
        <v>805</v>
      </c>
      <c r="AL78" s="253" t="s">
        <v>805</v>
      </c>
      <c r="AM78" s="253"/>
      <c r="AN78" s="253" t="s">
        <v>805</v>
      </c>
      <c r="AO78" s="253" t="s">
        <v>805</v>
      </c>
      <c r="AP78" s="253" t="s">
        <v>805</v>
      </c>
      <c r="AQ78" s="253"/>
      <c r="AR78" s="253"/>
      <c r="AS78" s="253"/>
      <c r="AT78" s="253"/>
      <c r="AU78" s="253" t="s">
        <v>805</v>
      </c>
      <c r="AV78" s="253" t="s">
        <v>805</v>
      </c>
      <c r="AW78" s="253"/>
      <c r="AX78" s="253" t="s">
        <v>805</v>
      </c>
      <c r="AY78" s="253"/>
      <c r="AZ78" s="253"/>
      <c r="BA78" s="286" t="s">
        <v>805</v>
      </c>
      <c r="BB78" s="8"/>
      <c r="BC78" s="378">
        <f>COUNTIF(E78:BA78, "True")</f>
        <v>26</v>
      </c>
      <c r="BD78" s="378"/>
      <c r="BE78" s="378"/>
    </row>
    <row r="79" spans="1:61" ht="28.5">
      <c r="A79" s="249"/>
      <c r="B79" s="249"/>
      <c r="C79" s="254" t="str">
        <f>'4.2 - Legend MB'!C65</f>
        <v>Combination of both</v>
      </c>
      <c r="D79" s="251" t="str">
        <f>'4.2 - Legend MB'!D65</f>
        <v>Combination of the different data entry options - exact and pre-defined values.</v>
      </c>
      <c r="E79" s="252"/>
      <c r="F79" s="252"/>
      <c r="G79" s="252"/>
      <c r="H79" s="253" t="s">
        <v>805</v>
      </c>
      <c r="I79" s="253"/>
      <c r="J79" s="253"/>
      <c r="K79" s="253"/>
      <c r="L79" s="253"/>
      <c r="M79" s="253" t="s">
        <v>805</v>
      </c>
      <c r="N79" s="253" t="s">
        <v>805</v>
      </c>
      <c r="O79" s="253"/>
      <c r="P79" s="253" t="s">
        <v>805</v>
      </c>
      <c r="Q79" s="253" t="s">
        <v>805</v>
      </c>
      <c r="R79" s="253" t="s">
        <v>805</v>
      </c>
      <c r="S79" s="253"/>
      <c r="T79" s="253" t="s">
        <v>805</v>
      </c>
      <c r="U79" s="253" t="s">
        <v>805</v>
      </c>
      <c r="V79" s="253" t="s">
        <v>805</v>
      </c>
      <c r="W79" s="253"/>
      <c r="X79" s="253"/>
      <c r="Y79" s="253" t="s">
        <v>805</v>
      </c>
      <c r="Z79" s="253"/>
      <c r="AA79" s="253"/>
      <c r="AB79" s="253"/>
      <c r="AC79" s="253"/>
      <c r="AD79" s="253"/>
      <c r="AE79" s="253"/>
      <c r="AF79" s="253"/>
      <c r="AG79" s="253" t="s">
        <v>805</v>
      </c>
      <c r="AH79" s="253"/>
      <c r="AI79" s="253"/>
      <c r="AJ79" s="253"/>
      <c r="AK79" s="253"/>
      <c r="AL79" s="253"/>
      <c r="AM79" s="253" t="s">
        <v>805</v>
      </c>
      <c r="AN79" s="253"/>
      <c r="AO79" s="253"/>
      <c r="AP79" s="253"/>
      <c r="AQ79" s="253" t="s">
        <v>805</v>
      </c>
      <c r="AR79" s="253" t="s">
        <v>805</v>
      </c>
      <c r="AS79" s="253" t="s">
        <v>805</v>
      </c>
      <c r="AT79" s="253" t="s">
        <v>805</v>
      </c>
      <c r="AU79" s="253"/>
      <c r="AV79" s="253"/>
      <c r="AW79" s="253"/>
      <c r="AX79" s="253"/>
      <c r="AY79" s="253" t="s">
        <v>805</v>
      </c>
      <c r="AZ79" s="253" t="s">
        <v>805</v>
      </c>
      <c r="BA79" s="286"/>
      <c r="BB79" s="8"/>
      <c r="BC79" s="378">
        <f>COUNTIF(E79:BA79, "True")</f>
        <v>18</v>
      </c>
      <c r="BD79" s="378"/>
      <c r="BE79" s="378"/>
    </row>
    <row r="80" spans="1:61" s="217" customFormat="1" ht="20.100000000000001" customHeight="1">
      <c r="A80" s="303"/>
      <c r="B80" s="303" t="str">
        <f>'4.2 - Legend MB'!B66</f>
        <v>Scope</v>
      </c>
      <c r="C80" s="256"/>
      <c r="D80" s="334"/>
      <c r="E80" s="247"/>
      <c r="F80" s="247"/>
      <c r="G80" s="247"/>
      <c r="H80" s="248"/>
      <c r="I80" s="248"/>
      <c r="J80" s="248"/>
      <c r="K80" s="248"/>
      <c r="L80" s="248"/>
      <c r="M80" s="248"/>
      <c r="N80" s="248"/>
      <c r="O80" s="248"/>
      <c r="P80" s="248"/>
      <c r="Q80" s="248"/>
      <c r="R80" s="248"/>
      <c r="S80" s="248"/>
      <c r="T80" s="248"/>
      <c r="U80" s="248"/>
      <c r="V80" s="248"/>
      <c r="W80" s="248"/>
      <c r="X80" s="248"/>
      <c r="Y80" s="248"/>
      <c r="Z80" s="248"/>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85"/>
      <c r="BB80" s="32"/>
      <c r="BC80" s="377"/>
      <c r="BD80" s="384" t="s">
        <v>795</v>
      </c>
      <c r="BE80" s="384" t="s">
        <v>796</v>
      </c>
      <c r="BF80" s="262"/>
      <c r="BG80" s="262"/>
      <c r="BH80" s="262"/>
      <c r="BI80" s="262"/>
    </row>
    <row r="81" spans="1:61" s="262" customFormat="1" ht="14.25">
      <c r="A81" s="57"/>
      <c r="B81" s="57"/>
      <c r="C81" s="298" t="s">
        <v>204</v>
      </c>
      <c r="D81" s="299" t="s">
        <v>722</v>
      </c>
      <c r="E81" s="300">
        <v>10</v>
      </c>
      <c r="F81" s="300">
        <v>23</v>
      </c>
      <c r="G81" s="300">
        <v>37</v>
      </c>
      <c r="H81" s="301">
        <v>25</v>
      </c>
      <c r="I81" s="301">
        <v>35</v>
      </c>
      <c r="J81" s="301">
        <v>16</v>
      </c>
      <c r="K81" s="301">
        <v>24</v>
      </c>
      <c r="L81" s="301">
        <v>20</v>
      </c>
      <c r="M81" s="301">
        <v>11</v>
      </c>
      <c r="N81" s="301">
        <v>68</v>
      </c>
      <c r="O81" s="301">
        <v>35</v>
      </c>
      <c r="P81" s="301">
        <v>68</v>
      </c>
      <c r="Q81" s="301">
        <v>26</v>
      </c>
      <c r="R81" s="301">
        <v>27</v>
      </c>
      <c r="S81" s="301">
        <v>20</v>
      </c>
      <c r="T81" s="301">
        <v>42</v>
      </c>
      <c r="U81" s="301">
        <v>15</v>
      </c>
      <c r="V81" s="301">
        <v>20</v>
      </c>
      <c r="W81" s="301">
        <v>10</v>
      </c>
      <c r="X81" s="301">
        <v>28</v>
      </c>
      <c r="Y81" s="301">
        <v>5</v>
      </c>
      <c r="Z81" s="301">
        <v>26</v>
      </c>
      <c r="AA81" s="301">
        <v>18</v>
      </c>
      <c r="AB81" s="301">
        <v>20</v>
      </c>
      <c r="AC81" s="301">
        <v>22</v>
      </c>
      <c r="AD81" s="301">
        <v>12</v>
      </c>
      <c r="AE81" s="301">
        <v>27</v>
      </c>
      <c r="AF81" s="301">
        <v>31</v>
      </c>
      <c r="AG81" s="301">
        <v>11</v>
      </c>
      <c r="AH81" s="301">
        <v>17</v>
      </c>
      <c r="AI81" s="301">
        <v>6</v>
      </c>
      <c r="AJ81" s="301">
        <v>89</v>
      </c>
      <c r="AK81" s="301">
        <v>7</v>
      </c>
      <c r="AL81" s="301">
        <v>35</v>
      </c>
      <c r="AM81" s="301">
        <v>44</v>
      </c>
      <c r="AN81" s="301">
        <v>23</v>
      </c>
      <c r="AO81" s="301">
        <v>25</v>
      </c>
      <c r="AP81" s="301">
        <v>27</v>
      </c>
      <c r="AQ81" s="301">
        <v>65</v>
      </c>
      <c r="AR81" s="301">
        <v>60</v>
      </c>
      <c r="AS81" s="301">
        <v>19</v>
      </c>
      <c r="AT81" s="301">
        <v>21</v>
      </c>
      <c r="AU81" s="301">
        <v>20</v>
      </c>
      <c r="AV81" s="301">
        <v>15</v>
      </c>
      <c r="AW81" s="301">
        <v>12</v>
      </c>
      <c r="AX81" s="301">
        <v>29</v>
      </c>
      <c r="AY81" s="301">
        <v>26</v>
      </c>
      <c r="AZ81" s="301">
        <v>75</v>
      </c>
      <c r="BA81" s="302">
        <v>12</v>
      </c>
      <c r="BB81" s="32"/>
      <c r="BC81" s="379"/>
      <c r="BD81" s="379">
        <f>MIN(E81:BA81)</f>
        <v>5</v>
      </c>
      <c r="BE81" s="379">
        <f>MAX(E81:BA81)</f>
        <v>89</v>
      </c>
    </row>
    <row r="82" spans="1:61" ht="20.100000000000001" customHeight="1">
      <c r="A82" s="249"/>
      <c r="B82" s="249"/>
      <c r="C82" s="254" t="str">
        <f>'4.2 - Legend MB'!C67</f>
        <v>Small scope</v>
      </c>
      <c r="D82" s="335" t="str">
        <f>'4.2 - Legend MB'!D67</f>
        <v>Up to 10 Questions</v>
      </c>
      <c r="E82" s="252" t="str">
        <f>IF(E81&lt;=10, "True", "")</f>
        <v>True</v>
      </c>
      <c r="F82" s="252" t="str">
        <f t="shared" ref="F82:BA82" si="11">IF(F81&lt;=10, "True", "")</f>
        <v/>
      </c>
      <c r="G82" s="252" t="str">
        <f t="shared" si="11"/>
        <v/>
      </c>
      <c r="H82" s="252" t="str">
        <f t="shared" si="11"/>
        <v/>
      </c>
      <c r="I82" s="252" t="str">
        <f t="shared" si="11"/>
        <v/>
      </c>
      <c r="J82" s="252" t="str">
        <f t="shared" si="11"/>
        <v/>
      </c>
      <c r="K82" s="252" t="str">
        <f t="shared" si="11"/>
        <v/>
      </c>
      <c r="L82" s="252" t="str">
        <f t="shared" si="11"/>
        <v/>
      </c>
      <c r="M82" s="252" t="str">
        <f t="shared" si="11"/>
        <v/>
      </c>
      <c r="N82" s="252" t="str">
        <f t="shared" si="11"/>
        <v/>
      </c>
      <c r="O82" s="252" t="str">
        <f t="shared" si="11"/>
        <v/>
      </c>
      <c r="P82" s="252" t="str">
        <f t="shared" si="11"/>
        <v/>
      </c>
      <c r="Q82" s="252" t="str">
        <f t="shared" si="11"/>
        <v/>
      </c>
      <c r="R82" s="252" t="str">
        <f t="shared" si="11"/>
        <v/>
      </c>
      <c r="S82" s="252" t="str">
        <f t="shared" si="11"/>
        <v/>
      </c>
      <c r="T82" s="252" t="str">
        <f t="shared" si="11"/>
        <v/>
      </c>
      <c r="U82" s="252" t="str">
        <f t="shared" si="11"/>
        <v/>
      </c>
      <c r="V82" s="252" t="str">
        <f t="shared" si="11"/>
        <v/>
      </c>
      <c r="W82" s="252" t="str">
        <f t="shared" si="11"/>
        <v>True</v>
      </c>
      <c r="X82" s="252" t="str">
        <f>IF(X79&lt;=10, "True", "")</f>
        <v>True</v>
      </c>
      <c r="Y82" s="252" t="str">
        <f t="shared" si="11"/>
        <v>True</v>
      </c>
      <c r="Z82" s="252" t="str">
        <f t="shared" si="11"/>
        <v/>
      </c>
      <c r="AA82" s="252" t="str">
        <f t="shared" si="11"/>
        <v/>
      </c>
      <c r="AB82" s="252" t="str">
        <f t="shared" si="11"/>
        <v/>
      </c>
      <c r="AC82" s="252" t="str">
        <f t="shared" si="11"/>
        <v/>
      </c>
      <c r="AD82" s="252" t="str">
        <f t="shared" si="11"/>
        <v/>
      </c>
      <c r="AE82" s="252" t="str">
        <f t="shared" si="11"/>
        <v/>
      </c>
      <c r="AF82" s="252" t="str">
        <f t="shared" si="11"/>
        <v/>
      </c>
      <c r="AG82" s="252" t="str">
        <f t="shared" si="11"/>
        <v/>
      </c>
      <c r="AH82" s="252" t="str">
        <f t="shared" si="11"/>
        <v/>
      </c>
      <c r="AI82" s="252" t="str">
        <f t="shared" si="11"/>
        <v>True</v>
      </c>
      <c r="AJ82" s="252" t="str">
        <f t="shared" si="11"/>
        <v/>
      </c>
      <c r="AK82" s="252" t="str">
        <f t="shared" si="11"/>
        <v>True</v>
      </c>
      <c r="AL82" s="252" t="str">
        <f t="shared" si="11"/>
        <v/>
      </c>
      <c r="AM82" s="252" t="str">
        <f t="shared" si="11"/>
        <v/>
      </c>
      <c r="AN82" s="252" t="str">
        <f t="shared" si="11"/>
        <v/>
      </c>
      <c r="AO82" s="252" t="str">
        <f t="shared" si="11"/>
        <v/>
      </c>
      <c r="AP82" s="252" t="str">
        <f t="shared" si="11"/>
        <v/>
      </c>
      <c r="AQ82" s="252" t="str">
        <f t="shared" si="11"/>
        <v/>
      </c>
      <c r="AR82" s="252" t="str">
        <f t="shared" si="11"/>
        <v/>
      </c>
      <c r="AS82" s="252" t="str">
        <f t="shared" si="11"/>
        <v/>
      </c>
      <c r="AT82" s="252" t="str">
        <f t="shared" si="11"/>
        <v/>
      </c>
      <c r="AU82" s="252" t="str">
        <f t="shared" si="11"/>
        <v/>
      </c>
      <c r="AV82" s="252" t="str">
        <f t="shared" si="11"/>
        <v/>
      </c>
      <c r="AW82" s="252" t="str">
        <f t="shared" si="11"/>
        <v/>
      </c>
      <c r="AX82" s="252" t="str">
        <f t="shared" si="11"/>
        <v/>
      </c>
      <c r="AY82" s="252" t="str">
        <f t="shared" si="11"/>
        <v/>
      </c>
      <c r="AZ82" s="252" t="str">
        <f t="shared" si="11"/>
        <v/>
      </c>
      <c r="BA82" s="288" t="str">
        <f t="shared" si="11"/>
        <v/>
      </c>
      <c r="BB82" s="32"/>
      <c r="BC82" s="380">
        <f>COUNTIF(E82:BA82, "True")</f>
        <v>6</v>
      </c>
      <c r="BD82" s="380"/>
      <c r="BE82" s="380"/>
    </row>
    <row r="83" spans="1:61" ht="20.100000000000001" customHeight="1">
      <c r="A83" s="249"/>
      <c r="B83" s="249"/>
      <c r="C83" s="254" t="str">
        <f>'4.2 - Legend MB'!C68</f>
        <v>Medium scope</v>
      </c>
      <c r="D83" s="335" t="str">
        <f>'4.2 - Legend MB'!D68</f>
        <v>11 - 30 Questions</v>
      </c>
      <c r="E83" s="252" t="str">
        <f>IF(AND(E81&gt;10, E81&lt;=30), "True", "")</f>
        <v/>
      </c>
      <c r="F83" s="252" t="str">
        <f t="shared" ref="F83:BA83" si="12">IF(AND(F81&gt;10, F81&lt;=30), "True", "")</f>
        <v>True</v>
      </c>
      <c r="G83" s="252" t="str">
        <f t="shared" si="12"/>
        <v/>
      </c>
      <c r="H83" s="252" t="str">
        <f t="shared" si="12"/>
        <v>True</v>
      </c>
      <c r="I83" s="252" t="str">
        <f t="shared" si="12"/>
        <v/>
      </c>
      <c r="J83" s="252" t="str">
        <f t="shared" si="12"/>
        <v>True</v>
      </c>
      <c r="K83" s="252" t="str">
        <f t="shared" si="12"/>
        <v>True</v>
      </c>
      <c r="L83" s="252" t="str">
        <f t="shared" si="12"/>
        <v>True</v>
      </c>
      <c r="M83" s="252" t="str">
        <f t="shared" si="12"/>
        <v>True</v>
      </c>
      <c r="N83" s="252" t="str">
        <f t="shared" si="12"/>
        <v/>
      </c>
      <c r="O83" s="252" t="str">
        <f t="shared" si="12"/>
        <v/>
      </c>
      <c r="P83" s="252" t="str">
        <f t="shared" si="12"/>
        <v/>
      </c>
      <c r="Q83" s="252" t="str">
        <f t="shared" si="12"/>
        <v>True</v>
      </c>
      <c r="R83" s="252" t="str">
        <f t="shared" si="12"/>
        <v>True</v>
      </c>
      <c r="S83" s="252" t="str">
        <f t="shared" si="12"/>
        <v>True</v>
      </c>
      <c r="T83" s="252" t="str">
        <f t="shared" si="12"/>
        <v/>
      </c>
      <c r="U83" s="252" t="str">
        <f t="shared" si="12"/>
        <v>True</v>
      </c>
      <c r="V83" s="252" t="str">
        <f t="shared" si="12"/>
        <v>True</v>
      </c>
      <c r="W83" s="252" t="str">
        <f t="shared" si="12"/>
        <v/>
      </c>
      <c r="X83" s="252" t="str">
        <f>IF(AND(X79&gt;10, X79&lt;=30), "True", "")</f>
        <v/>
      </c>
      <c r="Y83" s="252" t="str">
        <f t="shared" si="12"/>
        <v/>
      </c>
      <c r="Z83" s="252" t="str">
        <f t="shared" si="12"/>
        <v>True</v>
      </c>
      <c r="AA83" s="252" t="str">
        <f t="shared" si="12"/>
        <v>True</v>
      </c>
      <c r="AB83" s="252" t="str">
        <f t="shared" si="12"/>
        <v>True</v>
      </c>
      <c r="AC83" s="252" t="str">
        <f t="shared" si="12"/>
        <v>True</v>
      </c>
      <c r="AD83" s="252" t="str">
        <f t="shared" si="12"/>
        <v>True</v>
      </c>
      <c r="AE83" s="252" t="str">
        <f t="shared" si="12"/>
        <v>True</v>
      </c>
      <c r="AF83" s="252" t="str">
        <f t="shared" si="12"/>
        <v/>
      </c>
      <c r="AG83" s="252" t="str">
        <f t="shared" si="12"/>
        <v>True</v>
      </c>
      <c r="AH83" s="252" t="str">
        <f t="shared" si="12"/>
        <v>True</v>
      </c>
      <c r="AI83" s="252" t="str">
        <f t="shared" si="12"/>
        <v/>
      </c>
      <c r="AJ83" s="252" t="str">
        <f t="shared" si="12"/>
        <v/>
      </c>
      <c r="AK83" s="252" t="str">
        <f t="shared" si="12"/>
        <v/>
      </c>
      <c r="AL83" s="252" t="str">
        <f t="shared" si="12"/>
        <v/>
      </c>
      <c r="AM83" s="252" t="str">
        <f t="shared" si="12"/>
        <v/>
      </c>
      <c r="AN83" s="252" t="str">
        <f t="shared" si="12"/>
        <v>True</v>
      </c>
      <c r="AO83" s="252" t="str">
        <f t="shared" si="12"/>
        <v>True</v>
      </c>
      <c r="AP83" s="252" t="str">
        <f t="shared" si="12"/>
        <v>True</v>
      </c>
      <c r="AQ83" s="252" t="str">
        <f t="shared" si="12"/>
        <v/>
      </c>
      <c r="AR83" s="252" t="str">
        <f t="shared" si="12"/>
        <v/>
      </c>
      <c r="AS83" s="252" t="str">
        <f t="shared" si="12"/>
        <v>True</v>
      </c>
      <c r="AT83" s="252" t="str">
        <f t="shared" si="12"/>
        <v>True</v>
      </c>
      <c r="AU83" s="252" t="str">
        <f t="shared" si="12"/>
        <v>True</v>
      </c>
      <c r="AV83" s="252" t="str">
        <f t="shared" si="12"/>
        <v>True</v>
      </c>
      <c r="AW83" s="252" t="str">
        <f t="shared" si="12"/>
        <v>True</v>
      </c>
      <c r="AX83" s="252" t="str">
        <f t="shared" si="12"/>
        <v>True</v>
      </c>
      <c r="AY83" s="252" t="str">
        <f t="shared" si="12"/>
        <v>True</v>
      </c>
      <c r="AZ83" s="252" t="str">
        <f t="shared" si="12"/>
        <v/>
      </c>
      <c r="BA83" s="288" t="str">
        <f t="shared" si="12"/>
        <v>True</v>
      </c>
      <c r="BB83" s="32"/>
      <c r="BC83" s="380">
        <f>COUNTIF(E83:BA83, "True")</f>
        <v>30</v>
      </c>
      <c r="BD83" s="380"/>
      <c r="BE83" s="380"/>
    </row>
    <row r="84" spans="1:61" ht="20.100000000000001" customHeight="1">
      <c r="A84" s="249"/>
      <c r="B84" s="249"/>
      <c r="C84" s="254" t="str">
        <f>'4.2 - Legend MB'!C69</f>
        <v>Large scope</v>
      </c>
      <c r="D84" s="335" t="str">
        <f>'4.2 - Legend MB'!D69</f>
        <v>31 - 60 Questions</v>
      </c>
      <c r="E84" s="252" t="str">
        <f>IF(AND(E81&gt;30, E81&lt;=60), "True", "")</f>
        <v/>
      </c>
      <c r="F84" s="252" t="str">
        <f t="shared" ref="F84:BA84" si="13">IF(AND(F81&gt;30, F81&lt;=60), "True", "")</f>
        <v/>
      </c>
      <c r="G84" s="252" t="str">
        <f t="shared" si="13"/>
        <v>True</v>
      </c>
      <c r="H84" s="252" t="str">
        <f t="shared" si="13"/>
        <v/>
      </c>
      <c r="I84" s="252" t="str">
        <f t="shared" si="13"/>
        <v>True</v>
      </c>
      <c r="J84" s="252" t="str">
        <f t="shared" si="13"/>
        <v/>
      </c>
      <c r="K84" s="252" t="str">
        <f t="shared" si="13"/>
        <v/>
      </c>
      <c r="L84" s="252" t="str">
        <f t="shared" si="13"/>
        <v/>
      </c>
      <c r="M84" s="252" t="str">
        <f t="shared" si="13"/>
        <v/>
      </c>
      <c r="N84" s="252" t="str">
        <f t="shared" si="13"/>
        <v/>
      </c>
      <c r="O84" s="252" t="str">
        <f t="shared" si="13"/>
        <v>True</v>
      </c>
      <c r="P84" s="252" t="str">
        <f t="shared" si="13"/>
        <v/>
      </c>
      <c r="Q84" s="252" t="str">
        <f t="shared" si="13"/>
        <v/>
      </c>
      <c r="R84" s="252" t="str">
        <f t="shared" si="13"/>
        <v/>
      </c>
      <c r="S84" s="252" t="str">
        <f t="shared" si="13"/>
        <v/>
      </c>
      <c r="T84" s="252" t="str">
        <f t="shared" si="13"/>
        <v>True</v>
      </c>
      <c r="U84" s="252" t="str">
        <f t="shared" si="13"/>
        <v/>
      </c>
      <c r="V84" s="252" t="str">
        <f t="shared" si="13"/>
        <v/>
      </c>
      <c r="W84" s="252" t="str">
        <f t="shared" si="13"/>
        <v/>
      </c>
      <c r="X84" s="252" t="str">
        <f>IF(AND(X79&gt;30, X79&lt;=60), "True", "")</f>
        <v/>
      </c>
      <c r="Y84" s="252" t="str">
        <f t="shared" si="13"/>
        <v/>
      </c>
      <c r="Z84" s="252" t="str">
        <f t="shared" si="13"/>
        <v/>
      </c>
      <c r="AA84" s="252" t="str">
        <f t="shared" si="13"/>
        <v/>
      </c>
      <c r="AB84" s="252" t="str">
        <f t="shared" si="13"/>
        <v/>
      </c>
      <c r="AC84" s="252" t="str">
        <f t="shared" si="13"/>
        <v/>
      </c>
      <c r="AD84" s="252" t="str">
        <f t="shared" si="13"/>
        <v/>
      </c>
      <c r="AE84" s="252" t="str">
        <f t="shared" si="13"/>
        <v/>
      </c>
      <c r="AF84" s="252" t="str">
        <f t="shared" si="13"/>
        <v>True</v>
      </c>
      <c r="AG84" s="252" t="str">
        <f t="shared" si="13"/>
        <v/>
      </c>
      <c r="AH84" s="252" t="str">
        <f t="shared" si="13"/>
        <v/>
      </c>
      <c r="AI84" s="252" t="str">
        <f t="shared" si="13"/>
        <v/>
      </c>
      <c r="AJ84" s="252" t="str">
        <f t="shared" si="13"/>
        <v/>
      </c>
      <c r="AK84" s="252" t="str">
        <f t="shared" si="13"/>
        <v/>
      </c>
      <c r="AL84" s="252" t="str">
        <f t="shared" si="13"/>
        <v>True</v>
      </c>
      <c r="AM84" s="252" t="str">
        <f t="shared" si="13"/>
        <v>True</v>
      </c>
      <c r="AN84" s="252" t="str">
        <f t="shared" si="13"/>
        <v/>
      </c>
      <c r="AO84" s="252" t="str">
        <f t="shared" si="13"/>
        <v/>
      </c>
      <c r="AP84" s="252" t="str">
        <f t="shared" si="13"/>
        <v/>
      </c>
      <c r="AQ84" s="252" t="str">
        <f t="shared" si="13"/>
        <v/>
      </c>
      <c r="AR84" s="252" t="str">
        <f t="shared" si="13"/>
        <v>True</v>
      </c>
      <c r="AS84" s="252" t="str">
        <f t="shared" si="13"/>
        <v/>
      </c>
      <c r="AT84" s="252" t="str">
        <f t="shared" si="13"/>
        <v/>
      </c>
      <c r="AU84" s="252" t="str">
        <f t="shared" si="13"/>
        <v/>
      </c>
      <c r="AV84" s="252" t="str">
        <f t="shared" si="13"/>
        <v/>
      </c>
      <c r="AW84" s="252" t="str">
        <f t="shared" si="13"/>
        <v/>
      </c>
      <c r="AX84" s="252" t="str">
        <f t="shared" si="13"/>
        <v/>
      </c>
      <c r="AY84" s="252" t="str">
        <f t="shared" si="13"/>
        <v/>
      </c>
      <c r="AZ84" s="252" t="str">
        <f t="shared" si="13"/>
        <v/>
      </c>
      <c r="BA84" s="288" t="str">
        <f t="shared" si="13"/>
        <v/>
      </c>
      <c r="BB84" s="388"/>
      <c r="BC84" s="380">
        <f>COUNTIF(E84:BA84, "True")</f>
        <v>8</v>
      </c>
      <c r="BD84" s="380"/>
      <c r="BE84" s="380"/>
    </row>
    <row r="85" spans="1:61" ht="20.100000000000001" customHeight="1">
      <c r="A85" s="249"/>
      <c r="B85" s="249"/>
      <c r="C85" s="254" t="str">
        <f>'4.2 - Legend MB'!C70</f>
        <v>Extensive scope</v>
      </c>
      <c r="D85" s="335" t="str">
        <f>'4.2 - Legend MB'!D70</f>
        <v>More than 60 Questions</v>
      </c>
      <c r="E85" s="252" t="str">
        <f>IF(E81&gt;60, "True", "")</f>
        <v/>
      </c>
      <c r="F85" s="252" t="str">
        <f t="shared" ref="F85:BA85" si="14">IF(F81&gt;60, "True", "")</f>
        <v/>
      </c>
      <c r="G85" s="252" t="str">
        <f t="shared" si="14"/>
        <v/>
      </c>
      <c r="H85" s="252" t="str">
        <f t="shared" si="14"/>
        <v/>
      </c>
      <c r="I85" s="252" t="str">
        <f t="shared" si="14"/>
        <v/>
      </c>
      <c r="J85" s="252" t="str">
        <f t="shared" si="14"/>
        <v/>
      </c>
      <c r="K85" s="252" t="str">
        <f t="shared" si="14"/>
        <v/>
      </c>
      <c r="L85" s="252" t="str">
        <f t="shared" si="14"/>
        <v/>
      </c>
      <c r="M85" s="252" t="str">
        <f t="shared" si="14"/>
        <v/>
      </c>
      <c r="N85" s="252" t="str">
        <f t="shared" si="14"/>
        <v>True</v>
      </c>
      <c r="O85" s="252" t="str">
        <f t="shared" si="14"/>
        <v/>
      </c>
      <c r="P85" s="252" t="str">
        <f t="shared" si="14"/>
        <v>True</v>
      </c>
      <c r="Q85" s="252" t="str">
        <f t="shared" si="14"/>
        <v/>
      </c>
      <c r="R85" s="252" t="str">
        <f t="shared" si="14"/>
        <v/>
      </c>
      <c r="S85" s="252" t="str">
        <f t="shared" si="14"/>
        <v/>
      </c>
      <c r="T85" s="252" t="str">
        <f t="shared" si="14"/>
        <v/>
      </c>
      <c r="U85" s="252" t="str">
        <f t="shared" si="14"/>
        <v/>
      </c>
      <c r="V85" s="252" t="str">
        <f t="shared" si="14"/>
        <v/>
      </c>
      <c r="W85" s="252" t="str">
        <f t="shared" si="14"/>
        <v/>
      </c>
      <c r="X85" s="252" t="str">
        <f>IF(X79&gt;60, "True", "")</f>
        <v/>
      </c>
      <c r="Y85" s="252" t="str">
        <f t="shared" si="14"/>
        <v/>
      </c>
      <c r="Z85" s="252" t="str">
        <f t="shared" si="14"/>
        <v/>
      </c>
      <c r="AA85" s="252" t="str">
        <f t="shared" si="14"/>
        <v/>
      </c>
      <c r="AB85" s="252" t="str">
        <f t="shared" si="14"/>
        <v/>
      </c>
      <c r="AC85" s="252" t="str">
        <f t="shared" si="14"/>
        <v/>
      </c>
      <c r="AD85" s="252" t="str">
        <f t="shared" si="14"/>
        <v/>
      </c>
      <c r="AE85" s="252" t="str">
        <f t="shared" si="14"/>
        <v/>
      </c>
      <c r="AF85" s="252" t="str">
        <f t="shared" si="14"/>
        <v/>
      </c>
      <c r="AG85" s="252" t="str">
        <f t="shared" si="14"/>
        <v/>
      </c>
      <c r="AH85" s="252" t="str">
        <f t="shared" si="14"/>
        <v/>
      </c>
      <c r="AI85" s="252" t="str">
        <f t="shared" si="14"/>
        <v/>
      </c>
      <c r="AJ85" s="252" t="str">
        <f t="shared" si="14"/>
        <v>True</v>
      </c>
      <c r="AK85" s="252" t="str">
        <f t="shared" si="14"/>
        <v/>
      </c>
      <c r="AL85" s="252" t="str">
        <f t="shared" si="14"/>
        <v/>
      </c>
      <c r="AM85" s="252" t="str">
        <f t="shared" si="14"/>
        <v/>
      </c>
      <c r="AN85" s="252" t="str">
        <f t="shared" si="14"/>
        <v/>
      </c>
      <c r="AO85" s="252" t="str">
        <f t="shared" si="14"/>
        <v/>
      </c>
      <c r="AP85" s="252" t="str">
        <f t="shared" si="14"/>
        <v/>
      </c>
      <c r="AQ85" s="252" t="str">
        <f t="shared" si="14"/>
        <v>True</v>
      </c>
      <c r="AR85" s="252" t="str">
        <f t="shared" si="14"/>
        <v/>
      </c>
      <c r="AS85" s="252" t="str">
        <f t="shared" si="14"/>
        <v/>
      </c>
      <c r="AT85" s="252" t="str">
        <f t="shared" si="14"/>
        <v/>
      </c>
      <c r="AU85" s="252" t="str">
        <f t="shared" si="14"/>
        <v/>
      </c>
      <c r="AV85" s="252" t="str">
        <f t="shared" si="14"/>
        <v/>
      </c>
      <c r="AW85" s="252" t="str">
        <f t="shared" si="14"/>
        <v/>
      </c>
      <c r="AX85" s="252" t="str">
        <f t="shared" si="14"/>
        <v/>
      </c>
      <c r="AY85" s="252" t="str">
        <f t="shared" si="14"/>
        <v/>
      </c>
      <c r="AZ85" s="252" t="str">
        <f t="shared" si="14"/>
        <v>True</v>
      </c>
      <c r="BA85" s="288" t="str">
        <f t="shared" si="14"/>
        <v/>
      </c>
      <c r="BB85" s="388"/>
      <c r="BC85" s="380">
        <f>COUNTIF(E85:BA85, "True")</f>
        <v>5</v>
      </c>
      <c r="BD85" s="380"/>
      <c r="BE85" s="380"/>
    </row>
    <row r="86" spans="1:61" s="217" customFormat="1" ht="20.100000000000001" customHeight="1">
      <c r="A86" s="255"/>
      <c r="B86" s="255" t="str">
        <f>'4.2 - Legend MB'!B71</f>
        <v>Accessibility</v>
      </c>
      <c r="C86" s="256"/>
      <c r="D86" s="334"/>
      <c r="E86" s="259"/>
      <c r="F86" s="259"/>
      <c r="G86" s="259"/>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87"/>
      <c r="BB86" s="8"/>
      <c r="BC86" s="381"/>
      <c r="BD86" s="381"/>
      <c r="BE86" s="381"/>
      <c r="BF86" s="262"/>
      <c r="BG86" s="262"/>
      <c r="BH86" s="262"/>
      <c r="BI86" s="262"/>
    </row>
    <row r="87" spans="1:61" ht="28.5">
      <c r="A87" s="249"/>
      <c r="B87" s="249"/>
      <c r="C87" s="257" t="str">
        <f>'4.2 - Legend MB'!C72</f>
        <v>Online free available</v>
      </c>
      <c r="D87" s="258" t="str">
        <f>'4.2 - Legend MB'!D72</f>
        <v>No account is required to calculate the personal carbon footprint.</v>
      </c>
      <c r="E87" s="252" t="s">
        <v>805</v>
      </c>
      <c r="F87" s="252" t="s">
        <v>805</v>
      </c>
      <c r="G87" s="252"/>
      <c r="H87" s="253" t="s">
        <v>805</v>
      </c>
      <c r="I87" s="253" t="s">
        <v>805</v>
      </c>
      <c r="J87" s="253" t="s">
        <v>805</v>
      </c>
      <c r="K87" s="253"/>
      <c r="L87" s="253" t="s">
        <v>805</v>
      </c>
      <c r="M87" s="253" t="s">
        <v>805</v>
      </c>
      <c r="N87" s="253" t="s">
        <v>805</v>
      </c>
      <c r="O87" s="253" t="s">
        <v>805</v>
      </c>
      <c r="P87" s="253" t="s">
        <v>805</v>
      </c>
      <c r="Q87" s="253" t="s">
        <v>805</v>
      </c>
      <c r="R87" s="253" t="s">
        <v>805</v>
      </c>
      <c r="S87" s="253" t="s">
        <v>805</v>
      </c>
      <c r="T87" s="253" t="s">
        <v>805</v>
      </c>
      <c r="U87" s="253" t="s">
        <v>805</v>
      </c>
      <c r="V87" s="253" t="s">
        <v>805</v>
      </c>
      <c r="W87" s="253" t="s">
        <v>805</v>
      </c>
      <c r="X87" s="253" t="s">
        <v>805</v>
      </c>
      <c r="Y87" s="253" t="s">
        <v>805</v>
      </c>
      <c r="Z87" s="253"/>
      <c r="AA87" s="253"/>
      <c r="AB87" s="253" t="s">
        <v>805</v>
      </c>
      <c r="AC87" s="253"/>
      <c r="AD87" s="253" t="s">
        <v>805</v>
      </c>
      <c r="AE87" s="253"/>
      <c r="AF87" s="253" t="s">
        <v>805</v>
      </c>
      <c r="AG87" s="253" t="s">
        <v>805</v>
      </c>
      <c r="AH87" s="253" t="s">
        <v>805</v>
      </c>
      <c r="AI87" s="253"/>
      <c r="AJ87" s="253"/>
      <c r="AK87" s="253" t="s">
        <v>805</v>
      </c>
      <c r="AL87" s="253" t="s">
        <v>805</v>
      </c>
      <c r="AM87" s="253" t="s">
        <v>805</v>
      </c>
      <c r="AN87" s="253" t="s">
        <v>805</v>
      </c>
      <c r="AO87" s="175"/>
      <c r="AP87" s="253" t="s">
        <v>805</v>
      </c>
      <c r="AQ87" s="253" t="s">
        <v>805</v>
      </c>
      <c r="AR87" s="253" t="s">
        <v>805</v>
      </c>
      <c r="AS87" s="253" t="s">
        <v>805</v>
      </c>
      <c r="AT87" s="253" t="s">
        <v>805</v>
      </c>
      <c r="AU87" s="253" t="s">
        <v>805</v>
      </c>
      <c r="AV87" s="253" t="s">
        <v>805</v>
      </c>
      <c r="AW87" s="253" t="s">
        <v>805</v>
      </c>
      <c r="AX87" s="253" t="s">
        <v>805</v>
      </c>
      <c r="AY87" s="253" t="s">
        <v>805</v>
      </c>
      <c r="AZ87" s="253" t="s">
        <v>805</v>
      </c>
      <c r="BA87" s="286" t="s">
        <v>805</v>
      </c>
      <c r="BB87" s="8"/>
      <c r="BC87" s="378">
        <f>COUNTIF(E87:BA87, "True")</f>
        <v>40</v>
      </c>
      <c r="BD87" s="378"/>
      <c r="BE87" s="378"/>
    </row>
    <row r="88" spans="1:61" ht="28.5">
      <c r="A88" s="249"/>
      <c r="B88" s="249"/>
      <c r="C88" s="257" t="str">
        <f>'4.2 - Legend MB'!C73</f>
        <v>Email needed</v>
      </c>
      <c r="D88" s="258" t="str">
        <f>'4.2 - Legend MB'!D73</f>
        <v>An email address has to be inserted in order to calculate the personal carbon footprint.</v>
      </c>
      <c r="E88" s="252"/>
      <c r="F88" s="252"/>
      <c r="G88" s="252"/>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t="s">
        <v>805</v>
      </c>
      <c r="AP88" s="253"/>
      <c r="AQ88" s="253"/>
      <c r="AR88" s="253"/>
      <c r="AS88" s="253"/>
      <c r="AT88" s="253"/>
      <c r="AU88" s="253"/>
      <c r="AV88" s="253"/>
      <c r="AW88" s="253"/>
      <c r="AX88" s="253"/>
      <c r="AY88" s="253"/>
      <c r="AZ88" s="253"/>
      <c r="BA88" s="286"/>
      <c r="BB88" s="8"/>
      <c r="BC88" s="378">
        <f>COUNTIF(E88:BA88, "True")</f>
        <v>1</v>
      </c>
      <c r="BD88" s="378"/>
      <c r="BE88" s="378"/>
    </row>
    <row r="89" spans="1:61" ht="28.5">
      <c r="A89" s="249"/>
      <c r="B89" s="249"/>
      <c r="C89" s="250" t="str">
        <f>'4.2 - Legend MB'!C74</f>
        <v>Obligatory account</v>
      </c>
      <c r="D89" s="258" t="str">
        <f>'4.2 - Legend MB'!D74</f>
        <v>To calculate the personal footprint, a user account must be created.</v>
      </c>
      <c r="E89" s="252"/>
      <c r="F89" s="252"/>
      <c r="G89" s="252" t="s">
        <v>805</v>
      </c>
      <c r="H89" s="253"/>
      <c r="I89" s="253"/>
      <c r="J89" s="253"/>
      <c r="K89" s="253" t="s">
        <v>805</v>
      </c>
      <c r="L89" s="253"/>
      <c r="M89" s="253"/>
      <c r="N89" s="253"/>
      <c r="O89" s="253"/>
      <c r="P89" s="253"/>
      <c r="Q89" s="253"/>
      <c r="R89" s="253"/>
      <c r="S89" s="253"/>
      <c r="T89" s="253"/>
      <c r="U89" s="253"/>
      <c r="V89" s="253"/>
      <c r="W89" s="253"/>
      <c r="X89" s="253"/>
      <c r="Y89" s="253"/>
      <c r="Z89" s="253" t="s">
        <v>805</v>
      </c>
      <c r="AA89" s="253" t="s">
        <v>805</v>
      </c>
      <c r="AB89" s="253"/>
      <c r="AC89" s="253" t="s">
        <v>805</v>
      </c>
      <c r="AD89" s="253"/>
      <c r="AE89" s="253" t="s">
        <v>805</v>
      </c>
      <c r="AF89" s="253"/>
      <c r="AG89" s="253"/>
      <c r="AH89" s="253"/>
      <c r="AI89" s="253" t="s">
        <v>805</v>
      </c>
      <c r="AJ89" s="253" t="s">
        <v>805</v>
      </c>
      <c r="AK89" s="253"/>
      <c r="AL89" s="253"/>
      <c r="AM89" s="253"/>
      <c r="AN89" s="253"/>
      <c r="AO89" s="253"/>
      <c r="AP89" s="253"/>
      <c r="AQ89" s="253"/>
      <c r="AR89" s="253"/>
      <c r="AS89" s="253"/>
      <c r="AT89" s="253"/>
      <c r="AU89" s="253"/>
      <c r="AV89" s="253"/>
      <c r="AW89" s="253"/>
      <c r="AX89" s="253"/>
      <c r="AY89" s="253"/>
      <c r="AZ89" s="253"/>
      <c r="BA89" s="286"/>
      <c r="BB89" s="8"/>
      <c r="BC89" s="378">
        <f t="shared" ref="BC89" si="15">COUNTIF(E89:BA89, "True")</f>
        <v>8</v>
      </c>
      <c r="BD89" s="378"/>
      <c r="BE89" s="378"/>
    </row>
    <row r="90" spans="1:61">
      <c r="A90" s="398"/>
      <c r="B90" s="398"/>
      <c r="C90" s="388"/>
      <c r="D90" s="388"/>
      <c r="E90" s="388"/>
      <c r="F90" s="388"/>
      <c r="G90" s="388"/>
      <c r="H90" s="388"/>
      <c r="I90" s="388"/>
      <c r="J90" s="388"/>
      <c r="K90" s="388"/>
      <c r="L90" s="388"/>
      <c r="M90" s="388"/>
      <c r="N90" s="388"/>
      <c r="O90" s="388"/>
      <c r="P90" s="388"/>
      <c r="Q90" s="388"/>
      <c r="R90" s="388"/>
      <c r="S90" s="388"/>
      <c r="T90" s="388"/>
      <c r="U90" s="388"/>
      <c r="V90" s="388"/>
      <c r="W90" s="388"/>
      <c r="X90" s="388"/>
      <c r="Y90" s="388"/>
      <c r="Z90" s="388"/>
      <c r="AA90" s="388"/>
      <c r="AB90" s="388"/>
      <c r="AC90" s="388"/>
      <c r="AD90" s="388"/>
      <c r="AE90" s="388"/>
      <c r="AF90" s="388"/>
      <c r="AG90" s="388"/>
      <c r="AH90" s="388"/>
      <c r="AI90" s="388"/>
      <c r="AJ90" s="388"/>
      <c r="AK90" s="388"/>
      <c r="AL90" s="388"/>
      <c r="AM90" s="388"/>
      <c r="AN90" s="388"/>
      <c r="AO90" s="388"/>
      <c r="AP90" s="388"/>
      <c r="AQ90" s="388"/>
      <c r="AR90" s="388"/>
      <c r="AS90" s="388"/>
      <c r="AT90" s="388"/>
      <c r="AU90" s="388"/>
      <c r="AV90" s="388"/>
      <c r="AW90" s="388"/>
      <c r="AX90" s="388"/>
      <c r="AY90" s="388"/>
      <c r="AZ90" s="388"/>
      <c r="BA90" s="388"/>
      <c r="BB90" s="32"/>
      <c r="BC90" s="394"/>
      <c r="BD90" s="394"/>
      <c r="BE90" s="394"/>
    </row>
    <row r="91" spans="1:61" s="217" customFormat="1" ht="20.100000000000001" customHeight="1">
      <c r="A91" s="426"/>
      <c r="B91" s="426" t="s">
        <v>726</v>
      </c>
      <c r="C91" s="427"/>
      <c r="D91" s="428"/>
      <c r="E91" s="429"/>
      <c r="F91" s="429"/>
      <c r="G91" s="429"/>
      <c r="H91" s="430"/>
      <c r="I91" s="430"/>
      <c r="J91" s="430"/>
      <c r="K91" s="430"/>
      <c r="L91" s="430"/>
      <c r="M91" s="430"/>
      <c r="N91" s="430"/>
      <c r="O91" s="430"/>
      <c r="P91" s="430"/>
      <c r="Q91" s="430"/>
      <c r="R91" s="430"/>
      <c r="S91" s="430"/>
      <c r="T91" s="430"/>
      <c r="U91" s="430"/>
      <c r="V91" s="430"/>
      <c r="W91" s="430"/>
      <c r="X91" s="430"/>
      <c r="Y91" s="430"/>
      <c r="Z91" s="430"/>
      <c r="AA91" s="430"/>
      <c r="AB91" s="430"/>
      <c r="AC91" s="430"/>
      <c r="AD91" s="430"/>
      <c r="AE91" s="430"/>
      <c r="AF91" s="430"/>
      <c r="AG91" s="430"/>
      <c r="AH91" s="430"/>
      <c r="AI91" s="430"/>
      <c r="AJ91" s="430"/>
      <c r="AK91" s="430"/>
      <c r="AL91" s="430"/>
      <c r="AM91" s="430"/>
      <c r="AN91" s="430"/>
      <c r="AO91" s="430"/>
      <c r="AP91" s="430"/>
      <c r="AQ91" s="430"/>
      <c r="AR91" s="430"/>
      <c r="AS91" s="430"/>
      <c r="AT91" s="430"/>
      <c r="AU91" s="430"/>
      <c r="AV91" s="430"/>
      <c r="AW91" s="430"/>
      <c r="AX91" s="430"/>
      <c r="AY91" s="430"/>
      <c r="AZ91" s="430"/>
      <c r="BA91" s="431"/>
      <c r="BB91" s="180"/>
      <c r="BC91" s="432"/>
      <c r="BD91" s="432"/>
      <c r="BE91" s="432"/>
      <c r="BF91" s="262"/>
      <c r="BG91" s="262"/>
      <c r="BH91" s="262"/>
      <c r="BI91" s="262"/>
    </row>
    <row r="92" spans="1:61" s="342" customFormat="1" ht="228">
      <c r="A92" s="425"/>
      <c r="B92" s="343"/>
      <c r="C92" s="337"/>
      <c r="D92" s="338"/>
      <c r="E92" s="339"/>
      <c r="F92" s="339"/>
      <c r="G92" s="339"/>
      <c r="H92" s="340"/>
      <c r="I92" s="340" t="s">
        <v>727</v>
      </c>
      <c r="J92" s="340"/>
      <c r="K92" s="340" t="s">
        <v>746</v>
      </c>
      <c r="L92" s="340" t="s">
        <v>728</v>
      </c>
      <c r="M92" s="340" t="s">
        <v>789</v>
      </c>
      <c r="N92" s="340" t="s">
        <v>790</v>
      </c>
      <c r="O92" s="340" t="s">
        <v>871</v>
      </c>
      <c r="P92" s="340" t="s">
        <v>788</v>
      </c>
      <c r="Q92" s="340" t="s">
        <v>739</v>
      </c>
      <c r="R92" s="340" t="s">
        <v>741</v>
      </c>
      <c r="S92" s="340"/>
      <c r="T92" s="340" t="s">
        <v>744</v>
      </c>
      <c r="U92" s="340" t="s">
        <v>742</v>
      </c>
      <c r="V92" s="340"/>
      <c r="W92" s="340"/>
      <c r="X92" s="340"/>
      <c r="Y92" s="340" t="s">
        <v>747</v>
      </c>
      <c r="Z92" s="340" t="s">
        <v>749</v>
      </c>
      <c r="AA92" s="340"/>
      <c r="AB92" s="340" t="s">
        <v>751</v>
      </c>
      <c r="AC92" s="340" t="s">
        <v>753</v>
      </c>
      <c r="AD92" s="340"/>
      <c r="AE92" s="340" t="s">
        <v>763</v>
      </c>
      <c r="AF92" s="340"/>
      <c r="AG92" s="340"/>
      <c r="AH92" s="340"/>
      <c r="AI92" s="340" t="s">
        <v>767</v>
      </c>
      <c r="AJ92" s="340" t="s">
        <v>779</v>
      </c>
      <c r="AK92" s="340"/>
      <c r="AL92" s="340"/>
      <c r="AM92" s="340" t="s">
        <v>770</v>
      </c>
      <c r="AN92" s="340" t="s">
        <v>771</v>
      </c>
      <c r="AO92" s="340"/>
      <c r="AP92" s="340"/>
      <c r="AQ92" s="340"/>
      <c r="AR92" s="340"/>
      <c r="AS92" s="340"/>
      <c r="AT92" s="340"/>
      <c r="AU92" s="340"/>
      <c r="AV92" s="340"/>
      <c r="AW92" s="340"/>
      <c r="AX92" s="340" t="s">
        <v>780</v>
      </c>
      <c r="AY92" s="340" t="s">
        <v>782</v>
      </c>
      <c r="AZ92" s="340" t="s">
        <v>784</v>
      </c>
      <c r="BA92" s="341"/>
      <c r="BB92" s="391"/>
      <c r="BC92" s="382"/>
      <c r="BD92" s="382"/>
      <c r="BE92" s="382"/>
      <c r="BF92" s="533"/>
      <c r="BG92" s="533"/>
      <c r="BH92" s="533"/>
      <c r="BI92" s="533"/>
    </row>
    <row r="93" spans="1:61" s="342" customFormat="1" ht="189.75" customHeight="1">
      <c r="A93" s="425"/>
      <c r="B93" s="336"/>
      <c r="C93" s="337"/>
      <c r="D93" s="338"/>
      <c r="E93" s="339"/>
      <c r="F93" s="339"/>
      <c r="G93" s="339"/>
      <c r="H93" s="340"/>
      <c r="I93" s="340"/>
      <c r="J93" s="340"/>
      <c r="K93" s="340"/>
      <c r="L93" s="340"/>
      <c r="M93" s="340"/>
      <c r="N93" s="340"/>
      <c r="O93" s="340"/>
      <c r="P93" s="340"/>
      <c r="Q93" s="340" t="s">
        <v>740</v>
      </c>
      <c r="R93" s="340" t="s">
        <v>742</v>
      </c>
      <c r="S93" s="340"/>
      <c r="T93" s="340"/>
      <c r="U93" s="340"/>
      <c r="V93" s="340"/>
      <c r="W93" s="340"/>
      <c r="X93" s="340"/>
      <c r="Y93" s="340"/>
      <c r="Z93" s="340"/>
      <c r="AA93" s="340"/>
      <c r="AB93" s="340"/>
      <c r="AC93" s="340" t="s">
        <v>752</v>
      </c>
      <c r="AD93" s="340"/>
      <c r="AE93" s="340" t="s">
        <v>764</v>
      </c>
      <c r="AF93" s="340"/>
      <c r="AG93" s="340"/>
      <c r="AH93" s="340"/>
      <c r="AI93" s="340"/>
      <c r="AJ93" s="340"/>
      <c r="AK93" s="340"/>
      <c r="AL93" s="340"/>
      <c r="AM93" s="340"/>
      <c r="AN93" s="340"/>
      <c r="AO93" s="340"/>
      <c r="AP93" s="340"/>
      <c r="AQ93" s="340"/>
      <c r="AR93" s="340"/>
      <c r="AS93" s="340"/>
      <c r="AT93" s="340"/>
      <c r="AU93" s="340"/>
      <c r="AV93" s="340"/>
      <c r="AW93" s="340"/>
      <c r="AX93" s="340"/>
      <c r="AY93" s="340"/>
      <c r="AZ93" s="340"/>
      <c r="BA93" s="341"/>
      <c r="BB93" s="391"/>
      <c r="BC93" s="382"/>
      <c r="BD93" s="382"/>
      <c r="BE93" s="382"/>
      <c r="BF93" s="533"/>
      <c r="BG93" s="533"/>
      <c r="BH93" s="533"/>
      <c r="BI93" s="533"/>
    </row>
    <row r="94" spans="1:61" s="217" customFormat="1" ht="20.100000000000001" customHeight="1">
      <c r="A94" s="426"/>
      <c r="B94" s="426" t="s">
        <v>750</v>
      </c>
      <c r="C94" s="427"/>
      <c r="D94" s="428"/>
      <c r="E94" s="429"/>
      <c r="F94" s="429"/>
      <c r="G94" s="429"/>
      <c r="H94" s="430"/>
      <c r="I94" s="430"/>
      <c r="J94" s="430"/>
      <c r="K94" s="430"/>
      <c r="L94" s="430"/>
      <c r="M94" s="430"/>
      <c r="N94" s="430"/>
      <c r="O94" s="430"/>
      <c r="P94" s="430"/>
      <c r="Q94" s="430"/>
      <c r="R94" s="430"/>
      <c r="S94" s="430"/>
      <c r="T94" s="430"/>
      <c r="U94" s="430"/>
      <c r="V94" s="430"/>
      <c r="W94" s="430"/>
      <c r="X94" s="430"/>
      <c r="Y94" s="430"/>
      <c r="Z94" s="430"/>
      <c r="AA94" s="430"/>
      <c r="AB94" s="430"/>
      <c r="AC94" s="430"/>
      <c r="AD94" s="430"/>
      <c r="AE94" s="430"/>
      <c r="AF94" s="430"/>
      <c r="AG94" s="430"/>
      <c r="AH94" s="430"/>
      <c r="AI94" s="430"/>
      <c r="AJ94" s="430"/>
      <c r="AK94" s="430"/>
      <c r="AL94" s="430"/>
      <c r="AM94" s="430"/>
      <c r="AN94" s="430"/>
      <c r="AO94" s="430"/>
      <c r="AP94" s="430"/>
      <c r="AQ94" s="430"/>
      <c r="AR94" s="430"/>
      <c r="AS94" s="430"/>
      <c r="AT94" s="430"/>
      <c r="AU94" s="430"/>
      <c r="AV94" s="430"/>
      <c r="AW94" s="430"/>
      <c r="AX94" s="430"/>
      <c r="AY94" s="430"/>
      <c r="AZ94" s="430"/>
      <c r="BA94" s="431"/>
      <c r="BB94" s="180"/>
      <c r="BC94" s="432"/>
      <c r="BD94" s="432"/>
      <c r="BE94" s="432"/>
      <c r="BF94" s="262"/>
      <c r="BG94" s="262"/>
      <c r="BH94" s="262"/>
      <c r="BI94" s="262"/>
    </row>
    <row r="95" spans="1:61" s="342" customFormat="1" ht="156.75">
      <c r="A95" s="425"/>
      <c r="B95" s="343"/>
      <c r="C95" s="337"/>
      <c r="D95" s="338"/>
      <c r="E95" s="339"/>
      <c r="F95" s="1112" t="s">
        <v>1324</v>
      </c>
      <c r="G95" s="1112" t="s">
        <v>1323</v>
      </c>
      <c r="H95" s="1111" t="s">
        <v>475</v>
      </c>
      <c r="I95" s="340"/>
      <c r="J95" s="1111" t="s">
        <v>1322</v>
      </c>
      <c r="K95" s="1111" t="s">
        <v>1321</v>
      </c>
      <c r="L95" s="340"/>
      <c r="M95" s="1111" t="s">
        <v>500</v>
      </c>
      <c r="N95" s="1111" t="s">
        <v>500</v>
      </c>
      <c r="O95" s="1111" t="s">
        <v>1320</v>
      </c>
      <c r="P95" s="340"/>
      <c r="Q95" s="1111" t="s">
        <v>1319</v>
      </c>
      <c r="R95" s="1111" t="s">
        <v>522</v>
      </c>
      <c r="S95" s="340"/>
      <c r="T95" s="1111" t="s">
        <v>1318</v>
      </c>
      <c r="U95" s="1111" t="s">
        <v>532</v>
      </c>
      <c r="V95" s="340"/>
      <c r="W95" s="340"/>
      <c r="X95" s="1111" t="s">
        <v>1314</v>
      </c>
      <c r="Y95" s="340"/>
      <c r="Z95" s="340"/>
      <c r="AA95" s="1111" t="s">
        <v>1317</v>
      </c>
      <c r="AB95" s="340"/>
      <c r="AC95" s="340"/>
      <c r="AD95" s="340"/>
      <c r="AE95" s="340"/>
      <c r="AF95" s="340"/>
      <c r="AG95" s="340"/>
      <c r="AH95" s="340"/>
      <c r="AI95" s="340"/>
      <c r="AJ95" s="1111" t="s">
        <v>1315</v>
      </c>
      <c r="AK95" s="1111" t="s">
        <v>1316</v>
      </c>
      <c r="AL95" s="1111" t="s">
        <v>769</v>
      </c>
      <c r="AM95" s="1111" t="s">
        <v>1327</v>
      </c>
      <c r="AN95" s="1111" t="s">
        <v>1329</v>
      </c>
      <c r="AO95" s="1111" t="s">
        <v>601</v>
      </c>
      <c r="AP95" s="1111" t="s">
        <v>773</v>
      </c>
      <c r="AQ95" s="340"/>
      <c r="AR95" s="340"/>
      <c r="AS95" s="1111" t="s">
        <v>775</v>
      </c>
      <c r="AT95" s="1111" t="s">
        <v>776</v>
      </c>
      <c r="AU95" s="340"/>
      <c r="AV95" s="1111" t="s">
        <v>623</v>
      </c>
      <c r="AW95" s="340" t="s">
        <v>1331</v>
      </c>
      <c r="AX95" s="340"/>
      <c r="AY95" s="1111" t="s">
        <v>781</v>
      </c>
      <c r="AZ95" s="1111" t="s">
        <v>783</v>
      </c>
      <c r="BA95" s="341"/>
      <c r="BB95" s="391"/>
      <c r="BC95" s="382"/>
      <c r="BD95" s="382"/>
      <c r="BE95" s="382"/>
      <c r="BF95" s="533"/>
      <c r="BG95" s="533"/>
      <c r="BH95" s="533"/>
      <c r="BI95" s="533"/>
    </row>
    <row r="96" spans="1:61" s="342" customFormat="1" ht="114">
      <c r="A96" s="425"/>
      <c r="B96" s="336"/>
      <c r="C96" s="337"/>
      <c r="D96" s="338"/>
      <c r="E96" s="339"/>
      <c r="F96" s="339"/>
      <c r="G96" s="339"/>
      <c r="H96" s="340"/>
      <c r="I96" s="340"/>
      <c r="J96" s="340"/>
      <c r="K96" s="340"/>
      <c r="L96" s="340"/>
      <c r="M96" s="340"/>
      <c r="N96" s="340"/>
      <c r="O96" s="340"/>
      <c r="P96" s="340"/>
      <c r="Q96" s="340"/>
      <c r="R96" s="340"/>
      <c r="S96" s="340"/>
      <c r="T96" s="340"/>
      <c r="U96" s="340"/>
      <c r="V96" s="340"/>
      <c r="W96" s="340"/>
      <c r="X96" s="340"/>
      <c r="Y96" s="340"/>
      <c r="Z96" s="340"/>
      <c r="AA96" s="340"/>
      <c r="AB96" s="340"/>
      <c r="AC96" s="340"/>
      <c r="AD96" s="340"/>
      <c r="AE96" s="340"/>
      <c r="AF96" s="340"/>
      <c r="AG96" s="340"/>
      <c r="AH96" s="340"/>
      <c r="AI96" s="340"/>
      <c r="AJ96" s="1111" t="s">
        <v>1325</v>
      </c>
      <c r="AK96" s="340"/>
      <c r="AL96" s="340"/>
      <c r="AM96" s="1111" t="s">
        <v>1326</v>
      </c>
      <c r="AN96" s="1111" t="s">
        <v>1330</v>
      </c>
      <c r="AO96" s="340"/>
      <c r="AP96" s="340"/>
      <c r="AQ96" s="340"/>
      <c r="AR96" s="340"/>
      <c r="AS96" s="340"/>
      <c r="AT96" s="340"/>
      <c r="AU96" s="340"/>
      <c r="AV96" s="340"/>
      <c r="AW96" s="1111" t="s">
        <v>627</v>
      </c>
      <c r="AX96" s="340"/>
      <c r="AY96" s="340"/>
      <c r="AZ96" s="340"/>
      <c r="BA96" s="341"/>
      <c r="BB96" s="391"/>
      <c r="BC96" s="382"/>
      <c r="BD96" s="382"/>
      <c r="BE96" s="382"/>
      <c r="BF96" s="533"/>
      <c r="BG96" s="533"/>
      <c r="BH96" s="533"/>
      <c r="BI96" s="533"/>
    </row>
    <row r="97" spans="1:61" s="342" customFormat="1" ht="42.75">
      <c r="A97" s="425"/>
      <c r="B97" s="336"/>
      <c r="C97" s="337"/>
      <c r="D97" s="338"/>
      <c r="E97" s="339"/>
      <c r="F97" s="339"/>
      <c r="G97" s="339"/>
      <c r="H97" s="340"/>
      <c r="I97" s="340"/>
      <c r="J97" s="340"/>
      <c r="K97" s="340"/>
      <c r="L97" s="340"/>
      <c r="M97" s="340"/>
      <c r="N97" s="340"/>
      <c r="O97" s="340"/>
      <c r="P97" s="340"/>
      <c r="Q97" s="340"/>
      <c r="R97" s="340"/>
      <c r="S97" s="340"/>
      <c r="T97" s="340"/>
      <c r="U97" s="340"/>
      <c r="V97" s="340"/>
      <c r="W97" s="340"/>
      <c r="X97" s="340"/>
      <c r="Y97" s="340"/>
      <c r="Z97" s="340"/>
      <c r="AA97" s="340"/>
      <c r="AB97" s="340"/>
      <c r="AC97" s="340"/>
      <c r="AD97" s="340"/>
      <c r="AE97" s="340"/>
      <c r="AF97" s="340"/>
      <c r="AG97" s="340"/>
      <c r="AH97" s="340"/>
      <c r="AI97" s="340"/>
      <c r="AJ97" s="1111"/>
      <c r="AK97" s="340"/>
      <c r="AL97" s="340"/>
      <c r="AM97" s="1111"/>
      <c r="AN97" s="1111" t="s">
        <v>1328</v>
      </c>
      <c r="AO97" s="340"/>
      <c r="AP97" s="340"/>
      <c r="AQ97" s="340"/>
      <c r="AR97" s="340"/>
      <c r="AS97" s="340"/>
      <c r="AT97" s="340"/>
      <c r="AU97" s="340"/>
      <c r="AV97" s="340"/>
      <c r="AW97" s="340"/>
      <c r="AX97" s="340"/>
      <c r="AY97" s="340"/>
      <c r="AZ97" s="340"/>
      <c r="BA97" s="341"/>
      <c r="BB97" s="391"/>
      <c r="BC97" s="382"/>
      <c r="BD97" s="382"/>
      <c r="BE97" s="382"/>
      <c r="BF97" s="533"/>
      <c r="BG97" s="533"/>
      <c r="BH97" s="533"/>
      <c r="BI97" s="533"/>
    </row>
  </sheetData>
  <sheetProtection algorithmName="SHA-512" hashValue="3D5fKRjH6wqGfP4N0SRD4NaoKCTDUQLDlCQlaV8BOuUq3AP7HsINHdg4OTO+hbWfJ4nUjaMEe0MRqHUguwxg7w==" saltValue="ME3OMTC/tCTQAKo2i5EEDA==" spinCount="100000" sheet="1" objects="1" scenarios="1"/>
  <mergeCells count="2">
    <mergeCell ref="BC8:BE8"/>
    <mergeCell ref="BC9:BC10"/>
  </mergeCells>
  <phoneticPr fontId="3" type="noConversion"/>
  <conditionalFormatting sqref="I10:J10 AA10:AZ10">
    <cfRule type="cellIs" dxfId="289" priority="123" operator="equal">
      <formula>"Water footprint"</formula>
    </cfRule>
    <cfRule type="cellIs" dxfId="288" priority="124" operator="equal">
      <formula>"Ecological Footprint"</formula>
    </cfRule>
    <cfRule type="cellIs" dxfId="287" priority="125" operator="equal">
      <formula>"Carbon Footprint"</formula>
    </cfRule>
  </conditionalFormatting>
  <conditionalFormatting sqref="K10">
    <cfRule type="cellIs" dxfId="286" priority="93" operator="equal">
      <formula>"Water footprint"</formula>
    </cfRule>
    <cfRule type="cellIs" dxfId="285" priority="94" operator="equal">
      <formula>"Ecological Footprint"</formula>
    </cfRule>
    <cfRule type="cellIs" dxfId="284" priority="95" operator="equal">
      <formula>"Carbon Footprint"</formula>
    </cfRule>
  </conditionalFormatting>
  <conditionalFormatting sqref="L10">
    <cfRule type="cellIs" dxfId="283" priority="90" operator="equal">
      <formula>"Water footprint"</formula>
    </cfRule>
    <cfRule type="cellIs" dxfId="282" priority="91" operator="equal">
      <formula>"Ecological Footprint"</formula>
    </cfRule>
    <cfRule type="cellIs" dxfId="281" priority="92" operator="equal">
      <formula>"Carbon Footprint"</formula>
    </cfRule>
  </conditionalFormatting>
  <conditionalFormatting sqref="M10:N10">
    <cfRule type="cellIs" dxfId="280" priority="87" operator="equal">
      <formula>"Water footprint"</formula>
    </cfRule>
    <cfRule type="cellIs" dxfId="279" priority="88" operator="equal">
      <formula>"Ecological Footprint"</formula>
    </cfRule>
    <cfRule type="cellIs" dxfId="278" priority="89" operator="equal">
      <formula>"Carbon Footprint"</formula>
    </cfRule>
  </conditionalFormatting>
  <conditionalFormatting sqref="O10">
    <cfRule type="cellIs" dxfId="277" priority="84" operator="equal">
      <formula>"Water footprint"</formula>
    </cfRule>
    <cfRule type="cellIs" dxfId="276" priority="85" operator="equal">
      <formula>"Ecological Footprint"</formula>
    </cfRule>
    <cfRule type="cellIs" dxfId="275" priority="86" operator="equal">
      <formula>"Carbon Footprint"</formula>
    </cfRule>
  </conditionalFormatting>
  <conditionalFormatting sqref="P10">
    <cfRule type="cellIs" dxfId="274" priority="81" operator="equal">
      <formula>"Water footprint"</formula>
    </cfRule>
    <cfRule type="cellIs" dxfId="273" priority="82" operator="equal">
      <formula>"Ecological Footprint"</formula>
    </cfRule>
    <cfRule type="cellIs" dxfId="272" priority="83" operator="equal">
      <formula>"Carbon Footprint"</formula>
    </cfRule>
  </conditionalFormatting>
  <conditionalFormatting sqref="Q10">
    <cfRule type="cellIs" dxfId="271" priority="78" operator="equal">
      <formula>"Water footprint"</formula>
    </cfRule>
    <cfRule type="cellIs" dxfId="270" priority="79" operator="equal">
      <formula>"Ecological Footprint"</formula>
    </cfRule>
    <cfRule type="cellIs" dxfId="269" priority="80" operator="equal">
      <formula>"Carbon Footprint"</formula>
    </cfRule>
  </conditionalFormatting>
  <conditionalFormatting sqref="R10">
    <cfRule type="cellIs" dxfId="268" priority="72" operator="equal">
      <formula>"Water footprint"</formula>
    </cfRule>
    <cfRule type="cellIs" dxfId="267" priority="73" operator="equal">
      <formula>"Ecological Footprint"</formula>
    </cfRule>
    <cfRule type="cellIs" dxfId="266" priority="74" operator="equal">
      <formula>"Carbon Footprint"</formula>
    </cfRule>
  </conditionalFormatting>
  <conditionalFormatting sqref="S10">
    <cfRule type="cellIs" dxfId="265" priority="69" operator="equal">
      <formula>"Water footprint"</formula>
    </cfRule>
    <cfRule type="cellIs" dxfId="264" priority="70" operator="equal">
      <formula>"Ecological Footprint"</formula>
    </cfRule>
    <cfRule type="cellIs" dxfId="263" priority="71" operator="equal">
      <formula>"Carbon Footprint"</formula>
    </cfRule>
  </conditionalFormatting>
  <conditionalFormatting sqref="T10">
    <cfRule type="cellIs" dxfId="262" priority="66" operator="equal">
      <formula>"Water footprint"</formula>
    </cfRule>
    <cfRule type="cellIs" dxfId="261" priority="67" operator="equal">
      <formula>"Ecological Footprint"</formula>
    </cfRule>
    <cfRule type="cellIs" dxfId="260" priority="68" operator="equal">
      <formula>"Carbon Footprint"</formula>
    </cfRule>
  </conditionalFormatting>
  <conditionalFormatting sqref="U10">
    <cfRule type="cellIs" dxfId="259" priority="63" operator="equal">
      <formula>"Water footprint"</formula>
    </cfRule>
    <cfRule type="cellIs" dxfId="258" priority="64" operator="equal">
      <formula>"Ecological Footprint"</formula>
    </cfRule>
    <cfRule type="cellIs" dxfId="257" priority="65" operator="equal">
      <formula>"Carbon Footprint"</formula>
    </cfRule>
  </conditionalFormatting>
  <conditionalFormatting sqref="V10:X10">
    <cfRule type="cellIs" dxfId="256" priority="60" operator="equal">
      <formula>"Water footprint"</formula>
    </cfRule>
    <cfRule type="cellIs" dxfId="255" priority="61" operator="equal">
      <formula>"Ecological Footprint"</formula>
    </cfRule>
    <cfRule type="cellIs" dxfId="254" priority="62" operator="equal">
      <formula>"Carbon Footprint"</formula>
    </cfRule>
  </conditionalFormatting>
  <conditionalFormatting sqref="Y10">
    <cfRule type="cellIs" dxfId="253" priority="57" operator="equal">
      <formula>"Water footprint"</formula>
    </cfRule>
    <cfRule type="cellIs" dxfId="252" priority="58" operator="equal">
      <formula>"Ecological Footprint"</formula>
    </cfRule>
    <cfRule type="cellIs" dxfId="251" priority="59" operator="equal">
      <formula>"Carbon Footprint"</formula>
    </cfRule>
  </conditionalFormatting>
  <conditionalFormatting sqref="Z10">
    <cfRule type="cellIs" dxfId="250" priority="54" operator="equal">
      <formula>"Water footprint"</formula>
    </cfRule>
    <cfRule type="cellIs" dxfId="249" priority="55" operator="equal">
      <formula>"Ecological Footprint"</formula>
    </cfRule>
    <cfRule type="cellIs" dxfId="248" priority="56" operator="equal">
      <formula>"Carbon Footprint"</formula>
    </cfRule>
  </conditionalFormatting>
  <conditionalFormatting sqref="BA10">
    <cfRule type="cellIs" dxfId="247" priority="48" operator="equal">
      <formula>"Water footprint"</formula>
    </cfRule>
    <cfRule type="cellIs" dxfId="246" priority="49" operator="equal">
      <formula>"Ecological Footprint"</formula>
    </cfRule>
    <cfRule type="cellIs" dxfId="245" priority="50" operator="equal">
      <formula>"Carbon Footprint"</formula>
    </cfRule>
  </conditionalFormatting>
  <conditionalFormatting sqref="C4:D5 G4:G5 C3">
    <cfRule type="cellIs" dxfId="244" priority="30" operator="equal">
      <formula>"Water footprint"</formula>
    </cfRule>
    <cfRule type="cellIs" dxfId="243" priority="31" operator="equal">
      <formula>"Ecological Footprint"</formula>
    </cfRule>
    <cfRule type="cellIs" dxfId="242" priority="32" operator="equal">
      <formula>"Carbon Footprint"</formula>
    </cfRule>
  </conditionalFormatting>
  <conditionalFormatting sqref="G4:G5">
    <cfRule type="cellIs" dxfId="241" priority="28" operator="equal">
      <formula>"For-profit"</formula>
    </cfRule>
    <cfRule type="cellIs" dxfId="240" priority="29" operator="equal">
      <formula>"Non-profit"</formula>
    </cfRule>
  </conditionalFormatting>
  <conditionalFormatting sqref="J4:L5">
    <cfRule type="cellIs" dxfId="239" priority="25" operator="equal">
      <formula>"Water footprint"</formula>
    </cfRule>
    <cfRule type="cellIs" dxfId="238" priority="26" operator="equal">
      <formula>"Ecological Footprint"</formula>
    </cfRule>
    <cfRule type="cellIs" dxfId="237" priority="27" operator="equal">
      <formula>"Carbon Footprint"</formula>
    </cfRule>
  </conditionalFormatting>
  <conditionalFormatting sqref="E4:F5">
    <cfRule type="cellIs" dxfId="236" priority="22" operator="equal">
      <formula>"Water footprint"</formula>
    </cfRule>
    <cfRule type="cellIs" dxfId="235" priority="23" operator="equal">
      <formula>"Ecological Footprint"</formula>
    </cfRule>
    <cfRule type="cellIs" dxfId="234" priority="24" operator="equal">
      <formula>"Carbon Footprint"</formula>
    </cfRule>
  </conditionalFormatting>
  <conditionalFormatting sqref="E4:F5">
    <cfRule type="cellIs" dxfId="233" priority="20" operator="equal">
      <formula>"For-profit"</formula>
    </cfRule>
    <cfRule type="cellIs" dxfId="232" priority="21" operator="equal">
      <formula>"Non-profit"</formula>
    </cfRule>
  </conditionalFormatting>
  <conditionalFormatting sqref="K4:L5">
    <cfRule type="cellIs" dxfId="231" priority="17" operator="equal">
      <formula>"No?"</formula>
    </cfRule>
    <cfRule type="cellIs" dxfId="230" priority="18" operator="equal">
      <formula>"No"</formula>
    </cfRule>
    <cfRule type="cellIs" dxfId="229" priority="19" operator="equal">
      <formula>"Yes"</formula>
    </cfRule>
  </conditionalFormatting>
  <conditionalFormatting sqref="C7:D7 G7">
    <cfRule type="cellIs" dxfId="228" priority="14" operator="equal">
      <formula>"Water footprint"</formula>
    </cfRule>
    <cfRule type="cellIs" dxfId="227" priority="15" operator="equal">
      <formula>"Ecological Footprint"</formula>
    </cfRule>
    <cfRule type="cellIs" dxfId="226" priority="16" operator="equal">
      <formula>"Carbon Footprint"</formula>
    </cfRule>
  </conditionalFormatting>
  <conditionalFormatting sqref="G7">
    <cfRule type="cellIs" dxfId="225" priority="12" operator="equal">
      <formula>"For-profit"</formula>
    </cfRule>
    <cfRule type="cellIs" dxfId="224" priority="13" operator="equal">
      <formula>"Non-profit"</formula>
    </cfRule>
  </conditionalFormatting>
  <conditionalFormatting sqref="J7:L7">
    <cfRule type="cellIs" dxfId="223" priority="9" operator="equal">
      <formula>"Water footprint"</formula>
    </cfRule>
    <cfRule type="cellIs" dxfId="222" priority="10" operator="equal">
      <formula>"Ecological Footprint"</formula>
    </cfRule>
    <cfRule type="cellIs" dxfId="221" priority="11" operator="equal">
      <formula>"Carbon Footprint"</formula>
    </cfRule>
  </conditionalFormatting>
  <conditionalFormatting sqref="E7:F7">
    <cfRule type="cellIs" dxfId="220" priority="6" operator="equal">
      <formula>"Water footprint"</formula>
    </cfRule>
    <cfRule type="cellIs" dxfId="219" priority="7" operator="equal">
      <formula>"Ecological Footprint"</formula>
    </cfRule>
    <cfRule type="cellIs" dxfId="218" priority="8" operator="equal">
      <formula>"Carbon Footprint"</formula>
    </cfRule>
  </conditionalFormatting>
  <conditionalFormatting sqref="E7:F7">
    <cfRule type="cellIs" dxfId="217" priority="4" operator="equal">
      <formula>"For-profit"</formula>
    </cfRule>
    <cfRule type="cellIs" dxfId="216" priority="5" operator="equal">
      <formula>"Non-profit"</formula>
    </cfRule>
  </conditionalFormatting>
  <conditionalFormatting sqref="K7:L7">
    <cfRule type="cellIs" dxfId="215" priority="1" operator="equal">
      <formula>"No?"</formula>
    </cfRule>
    <cfRule type="cellIs" dxfId="214" priority="2" operator="equal">
      <formula>"No"</formula>
    </cfRule>
    <cfRule type="cellIs" dxfId="213" priority="3" operator="equal">
      <formula>"Yes"</formula>
    </cfRule>
  </conditionalFormatting>
  <hyperlinks>
    <hyperlink ref="P10" r:id="rId1" xr:uid="{052DE883-448A-4155-A9A5-1FC5A2EF8C05}"/>
    <hyperlink ref="M10" r:id="rId2" xr:uid="{016B3CB6-41C1-4942-9334-A377F03E6BC3}"/>
    <hyperlink ref="O10" r:id="rId3" xr:uid="{CCFA3A2F-B693-4545-8910-5BE74103C776}"/>
    <hyperlink ref="AM10" r:id="rId4" xr:uid="{5A3527C2-E3E6-4E0F-BAF5-5D1EED574EFC}"/>
    <hyperlink ref="AU10" r:id="rId5" xr:uid="{941BEB35-2E06-46C2-931D-C3BD3C00A5E8}"/>
    <hyperlink ref="AY10" r:id="rId6" xr:uid="{FE7CB330-65D1-46E2-B8C9-4ABB5C21789D}"/>
    <hyperlink ref="AG10" r:id="rId7" xr:uid="{6CDB1AE3-189D-40DF-B27A-5284E3D62423}"/>
    <hyperlink ref="L10" r:id="rId8" xr:uid="{6FD61D59-6452-4A9A-8313-69F841EA38BD}"/>
    <hyperlink ref="E10" r:id="rId9" xr:uid="{FA48F998-8B73-4926-98F3-D3D476F7F60E}"/>
    <hyperlink ref="AV10" r:id="rId10" location="/" xr:uid="{4596F26B-1BF0-401D-82A0-7B45496AC902}"/>
    <hyperlink ref="T10" r:id="rId11" xr:uid="{970DB483-F64C-478E-AFC2-9374B74D0D9E}"/>
    <hyperlink ref="I10" r:id="rId12" xr:uid="{57A59870-A9D1-429B-85A0-5B3C403C3ADB}"/>
    <hyperlink ref="AN10" r:id="rId13" xr:uid="{DA3BCEE7-F495-46BA-A0CC-D29752100493}"/>
    <hyperlink ref="AO10" r:id="rId14" xr:uid="{5C86EF2B-33AB-450E-8A5B-6526474BB619}"/>
    <hyperlink ref="AP10" r:id="rId15" xr:uid="{2E1BFCAB-B413-4CAF-AE9F-857EC0251A0E}"/>
    <hyperlink ref="F10" r:id="rId16" xr:uid="{2BE09C3A-1E07-4390-83A3-E74EF4A6158D}"/>
    <hyperlink ref="AX10" r:id="rId17" xr:uid="{1D87356E-DBDC-42CD-AFD0-1529CB4E8020}"/>
    <hyperlink ref="H10" r:id="rId18" xr:uid="{25366757-CBBA-44BB-B06C-9BE2A5986CBC}"/>
    <hyperlink ref="K10" r:id="rId19" xr:uid="{BA6C82E8-C0C6-430E-B02B-AE4A2C711BD6}"/>
    <hyperlink ref="AZ10" r:id="rId20" xr:uid="{A52FFD79-24E4-48F7-9CB7-4ED18CAE00AA}"/>
    <hyperlink ref="BA10" r:id="rId21" location="calculator" xr:uid="{5B23DD38-06A7-40DA-8A3C-CA0FB1BB2CFA}"/>
    <hyperlink ref="AC10" r:id="rId22" xr:uid="{794D0980-0148-4DF3-9DB4-35B486C99A49}"/>
    <hyperlink ref="V10" r:id="rId23" xr:uid="{FDFAC26A-E0B8-4BD8-B310-385620171EFC}"/>
    <hyperlink ref="AF10" r:id="rId24" xr:uid="{58111EE2-CC5A-43BC-ADD8-E13943B34873}"/>
    <hyperlink ref="AH10" r:id="rId25" xr:uid="{6C2A5A65-7889-4B3F-8CF5-7EC2AB5F733B}"/>
    <hyperlink ref="AI10" r:id="rId26" xr:uid="{930B22EF-832D-43BA-ADD2-31DC0512C0FC}"/>
    <hyperlink ref="AJ10" r:id="rId27" xr:uid="{4360C3D1-2010-4EB9-BD2C-CC9032825486}"/>
    <hyperlink ref="AK10" r:id="rId28" xr:uid="{32674939-53CE-42E3-A978-63799E6FCD19}"/>
    <hyperlink ref="AL10" r:id="rId29" location="/" xr:uid="{CBD64AC2-2818-4253-BE3C-6AA8A5CCE1AA}"/>
    <hyperlink ref="AQ10" r:id="rId30" xr:uid="{9982CBE5-0CC3-4110-B769-FD5573BEC3CD}"/>
    <hyperlink ref="AS10" r:id="rId31" xr:uid="{8749D7EF-97EA-4998-9D1F-63126D3A0325}"/>
    <hyperlink ref="AT10" r:id="rId32" xr:uid="{FDA61108-FDAB-4D14-926E-A1F34C23EFB1}"/>
    <hyperlink ref="AW10" r:id="rId33" xr:uid="{35749248-6536-440F-A922-F4D9231D9C20}"/>
    <hyperlink ref="J10" r:id="rId34" xr:uid="{C1AE8CBF-E4A7-4AC2-B3C9-3FB313DA8C4C}"/>
    <hyperlink ref="Q10" r:id="rId35" xr:uid="{98CB843A-6878-469D-969E-F88607EE79EC}"/>
    <hyperlink ref="R10" r:id="rId36" xr:uid="{29340FC3-B7E4-4650-9BC4-63EEB77131B1}"/>
    <hyperlink ref="W10" r:id="rId37" xr:uid="{817CB248-CAF0-4058-872A-778541F5FA1F}"/>
    <hyperlink ref="X10" r:id="rId38" xr:uid="{4D26B8A6-D47B-4B30-AEF0-9E8F13B7396F}"/>
    <hyperlink ref="Y10" r:id="rId39" xr:uid="{C978A5A0-C88F-4FD5-AF31-61DDD59E1AAC}"/>
    <hyperlink ref="Z10" r:id="rId40" xr:uid="{5936235C-CC2D-4E10-B2D1-63E3855BDA28}"/>
    <hyperlink ref="AA10" r:id="rId41" xr:uid="{4A335442-F503-41B1-AD33-DED3804ABAE8}"/>
    <hyperlink ref="AB10" r:id="rId42" xr:uid="{642AD0D6-0079-40A6-AD2B-9624094FC8FE}"/>
    <hyperlink ref="U10" r:id="rId43" xr:uid="{65681543-9399-4432-83D5-55A934F28C5B}"/>
    <hyperlink ref="S10" r:id="rId44" xr:uid="{4A164101-E413-4510-8BAF-A6134B463D1B}"/>
    <hyperlink ref="AE10" r:id="rId45" xr:uid="{9653CD83-6EC6-46B7-AC6E-F96510602619}"/>
    <hyperlink ref="AL95" r:id="rId46" location="/methodology" xr:uid="{2EEF85D9-A191-4942-99F0-F1A787FA05BC}"/>
    <hyperlink ref="AO95" r:id="rId47" xr:uid="{FEC07636-7D0D-43F0-9BA8-E6CFCD2F6A1A}"/>
    <hyperlink ref="AS95" r:id="rId48" xr:uid="{B0523FCE-144B-4E3F-AC8A-71D91A8880F5}"/>
    <hyperlink ref="AT95" r:id="rId49" xr:uid="{CC6DBC8F-606A-4626-ABFB-6A8D20326654}"/>
    <hyperlink ref="AZ95" r:id="rId50" xr:uid="{D72E8958-52FD-4ED5-8976-4901B8E9132B}"/>
    <hyperlink ref="AR10" r:id="rId51" xr:uid="{ECA8759A-88F8-4917-8298-06B55669062F}"/>
    <hyperlink ref="AD10" r:id="rId52" xr:uid="{4FC7769D-BF85-4EB9-BDED-A196690EF679}"/>
    <hyperlink ref="AY95" r:id="rId53" xr:uid="{CBF68D83-9D01-4C0E-B64C-8E2291615A38}"/>
    <hyperlink ref="AV95" r:id="rId54" location="/" xr:uid="{1B6E66FE-E595-45D1-A2D8-56DEF7BCD4A8}"/>
    <hyperlink ref="AP95" r:id="rId55" xr:uid="{CE07A0AD-8E7B-4DB0-A837-27507D18C453}"/>
    <hyperlink ref="X95" r:id="rId56" xr:uid="{5E05A1F7-99C3-471B-B9C3-2DDA5B3B008C}"/>
    <hyperlink ref="AJ95" r:id="rId57" xr:uid="{4C6CFF0B-AFEC-4D1F-A046-302D7BFABD8A}"/>
    <hyperlink ref="AK95" r:id="rId58" xr:uid="{B226AF82-52A8-41D2-9E0A-D2D6830251BD}"/>
    <hyperlink ref="AA95" r:id="rId59" xr:uid="{89B0AA2D-3C96-4535-ACB4-27EE14AA2BB5}"/>
    <hyperlink ref="U95" r:id="rId60" xr:uid="{AD1FFE85-7F00-465E-985D-1F96322ABE34}"/>
    <hyperlink ref="T95" r:id="rId61" xr:uid="{DD17B536-C9F6-4E86-A61C-7BB5F900E757}"/>
    <hyperlink ref="R95" r:id="rId62" xr:uid="{98B5006D-5858-4C23-BF62-8877E8486CC6}"/>
    <hyperlink ref="Q95" r:id="rId63" xr:uid="{32BBD310-854C-4A22-9897-4865C6596252}"/>
    <hyperlink ref="O95" r:id="rId64" xr:uid="{E2F5F4A2-6290-4BAC-8B4B-DF5C8AEEA621}"/>
    <hyperlink ref="N95" r:id="rId65" xr:uid="{15750577-5C3F-467A-93AE-D0052FC7A4A8}"/>
    <hyperlink ref="M95" r:id="rId66" xr:uid="{BC069AB0-BABF-4F76-8F26-7522878B0927}"/>
    <hyperlink ref="K95" r:id="rId67" xr:uid="{163794B4-2367-417C-9A60-E815AD352F0B}"/>
    <hyperlink ref="J95" r:id="rId68" xr:uid="{D61A1C1B-CC5B-4EC1-9BB3-749ADF320485}"/>
    <hyperlink ref="H95" r:id="rId69" xr:uid="{EA943BF7-7151-4AC5-AB47-1AE940768BE1}"/>
    <hyperlink ref="G95" r:id="rId70" xr:uid="{51EC03F6-A909-4207-A5C9-E2F671292C8D}"/>
    <hyperlink ref="F95" r:id="rId71" xr:uid="{22F972D8-DFA0-4998-B0E0-2380D32C182D}"/>
    <hyperlink ref="AJ96" r:id="rId72" xr:uid="{D3FE2C5D-34A1-4998-B352-A81D7BED9342}"/>
    <hyperlink ref="AM96" r:id="rId73" xr:uid="{18B79A3B-B0F9-42DE-B122-E75958AEA675}"/>
    <hyperlink ref="AM95" r:id="rId74" xr:uid="{4BC23067-52D5-4248-B761-A30EBF7F9AD7}"/>
    <hyperlink ref="AN95" r:id="rId75" xr:uid="{B1076694-78AA-4ECA-BE39-679147E9B485}"/>
    <hyperlink ref="AN96" r:id="rId76" xr:uid="{6321D76E-0054-4519-8BCF-7710DAA6FD0E}"/>
    <hyperlink ref="AN97" r:id="rId77" xr:uid="{B841F52E-A6B4-4307-B5AA-CFE04228371A}"/>
    <hyperlink ref="AW96" r:id="rId78" xr:uid="{D9333057-D9D2-44AE-A793-52AC210A6015}"/>
  </hyperlinks>
  <pageMargins left="0.70866141732283472" right="0.70866141732283472" top="0.78740157480314965" bottom="0.78740157480314965" header="0.31496062992125984" footer="0.31496062992125984"/>
  <pageSetup paperSize="9" scale="50" fitToWidth="6" fitToHeight="2" orientation="portrait" r:id="rId79"/>
  <drawing r:id="rId80"/>
  <legacyDrawing r:id="rId8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CAB2A-B2FA-4F4B-B1B8-418D1BDEF8C7}">
  <sheetPr codeName="Tabelle18">
    <tabColor theme="5"/>
    <pageSetUpPr fitToPage="1"/>
  </sheetPr>
  <dimension ref="A1:BI79"/>
  <sheetViews>
    <sheetView showGridLines="0" zoomScale="80" zoomScaleNormal="80" workbookViewId="0">
      <pane ySplit="6" topLeftCell="A7" activePane="bottomLeft" state="frozen"/>
      <selection pane="bottomLeft" activeCell="A2" sqref="A2"/>
    </sheetView>
  </sheetViews>
  <sheetFormatPr baseColWidth="10" defaultColWidth="16.375" defaultRowHeight="12.95" customHeight="1"/>
  <cols>
    <col min="1" max="1" width="24.625" style="433" customWidth="1"/>
    <col min="2" max="2" width="22.625" style="745" bestFit="1" customWidth="1"/>
    <col min="3" max="3" width="31.25" style="433" bestFit="1" customWidth="1"/>
    <col min="4" max="4" width="43.5" style="433" hidden="1" customWidth="1"/>
    <col min="5" max="5" width="17" style="434" customWidth="1"/>
    <col min="6" max="6" width="19" style="1519" customWidth="1"/>
    <col min="7" max="7" width="57.75" style="659" customWidth="1"/>
    <col min="8" max="8" width="16.375" style="433" customWidth="1"/>
    <col min="9" max="46" width="16.375" style="433"/>
    <col min="47" max="47" width="14.75" style="433" customWidth="1"/>
    <col min="48" max="53" width="16.375" style="433"/>
    <col min="54" max="54" width="6.125" style="434" customWidth="1"/>
    <col min="55" max="55" width="20.5" style="433" customWidth="1"/>
    <col min="56" max="56" width="4.625" style="435" customWidth="1"/>
    <col min="57" max="57" width="24.375" style="435" customWidth="1"/>
    <col min="58" max="58" width="4.875" style="433" customWidth="1"/>
    <col min="59" max="59" width="29.625" style="435" customWidth="1"/>
    <col min="60" max="60" width="5.125" style="433" customWidth="1"/>
    <col min="61" max="61" width="32.5" style="435" customWidth="1"/>
    <col min="62" max="62" width="5.125" style="433" customWidth="1"/>
    <col min="63" max="63" width="26.375" style="433" customWidth="1"/>
    <col min="64" max="16384" width="16.375" style="433"/>
  </cols>
  <sheetData>
    <row r="1" spans="1:61" ht="17.100000000000001" customHeight="1">
      <c r="A1" s="509" t="str">
        <f>'0 - Overview thesis'!A1</f>
        <v>Master thesis "Benchmark analysis of personal (carbon) footprint calculators" by Friederike Tietze - TU Berlin - 2021</v>
      </c>
      <c r="B1" s="727"/>
      <c r="C1" s="509"/>
      <c r="D1" s="509"/>
      <c r="E1" s="663"/>
      <c r="F1" s="1494"/>
      <c r="G1" s="509"/>
    </row>
    <row r="2" spans="1:61" s="289" customFormat="1" ht="18">
      <c r="A2" s="16" t="s">
        <v>1107</v>
      </c>
      <c r="B2" s="91"/>
      <c r="C2" s="17"/>
      <c r="D2" s="17"/>
      <c r="E2" s="664"/>
      <c r="F2" s="1495"/>
      <c r="G2" s="17"/>
    </row>
    <row r="3" spans="1:61" s="581" customFormat="1" ht="8.1" customHeight="1">
      <c r="B3" s="728"/>
      <c r="C3" s="585"/>
      <c r="E3" s="665"/>
      <c r="F3" s="1496"/>
    </row>
    <row r="4" spans="1:61" s="468" customFormat="1" ht="15">
      <c r="A4" s="466" t="s">
        <v>1108</v>
      </c>
      <c r="B4" s="729"/>
      <c r="C4" s="466"/>
      <c r="D4" s="466"/>
      <c r="E4" s="666"/>
      <c r="F4" s="1497"/>
      <c r="G4" s="658"/>
      <c r="J4" s="433"/>
    </row>
    <row r="5" spans="1:61" s="581" customFormat="1" ht="8.1" customHeight="1">
      <c r="B5" s="728"/>
      <c r="C5" s="585"/>
      <c r="E5" s="665"/>
      <c r="F5" s="1496"/>
    </row>
    <row r="6" spans="1:61" s="660" customFormat="1" ht="20.100000000000001" customHeight="1">
      <c r="A6" s="101" t="s">
        <v>401</v>
      </c>
      <c r="B6" s="450" t="s">
        <v>402</v>
      </c>
      <c r="C6" s="101" t="s">
        <v>334</v>
      </c>
      <c r="D6" s="101" t="s">
        <v>207</v>
      </c>
      <c r="E6" s="667" t="s">
        <v>1103</v>
      </c>
      <c r="F6" s="1498" t="s">
        <v>1104</v>
      </c>
      <c r="G6" s="450" t="s">
        <v>1106</v>
      </c>
      <c r="BB6" s="661"/>
      <c r="BD6" s="662"/>
      <c r="BE6" s="662"/>
      <c r="BG6" s="662"/>
      <c r="BI6" s="662"/>
    </row>
    <row r="7" spans="1:61" ht="28.5">
      <c r="A7" s="455"/>
      <c r="B7" s="730"/>
      <c r="C7" s="455"/>
      <c r="D7" s="455"/>
      <c r="E7" s="687" t="s">
        <v>1102</v>
      </c>
      <c r="F7" s="1499" t="s">
        <v>1105</v>
      </c>
      <c r="G7" s="547"/>
    </row>
    <row r="8" spans="1:61" ht="30" customHeight="1">
      <c r="A8" s="94" t="str">
        <f>'4.2 - Legend MB'!A7</f>
        <v>General</v>
      </c>
      <c r="B8" s="731"/>
      <c r="C8" s="441"/>
      <c r="D8" s="441"/>
      <c r="E8" s="272"/>
      <c r="F8" s="1500"/>
      <c r="G8" s="688"/>
    </row>
    <row r="9" spans="1:61" ht="30" customHeight="1">
      <c r="A9" s="94"/>
      <c r="B9" s="732" t="str">
        <f>'4.2 - Legend MB'!B8</f>
        <v>Type of provider</v>
      </c>
      <c r="C9" s="454"/>
      <c r="D9" s="454"/>
      <c r="E9" s="683"/>
      <c r="F9" s="1501"/>
      <c r="G9" s="684"/>
    </row>
    <row r="10" spans="1:61" ht="30" customHeight="1">
      <c r="A10" s="94"/>
      <c r="B10" s="732"/>
      <c r="C10" s="701" t="s">
        <v>428</v>
      </c>
      <c r="D10" s="701" t="s">
        <v>417</v>
      </c>
      <c r="E10" s="702">
        <f>COUNTIF('5.2 - Database PCFCs'!E13:BA13, "True")</f>
        <v>25</v>
      </c>
      <c r="F10" s="1502">
        <f>E10/49</f>
        <v>0.51020408163265307</v>
      </c>
      <c r="G10" s="681"/>
    </row>
    <row r="11" spans="1:61" ht="30" customHeight="1">
      <c r="A11" s="94"/>
      <c r="B11" s="732"/>
      <c r="C11" s="703" t="s">
        <v>1240</v>
      </c>
      <c r="D11" s="703" t="s">
        <v>811</v>
      </c>
      <c r="E11" s="704">
        <f>COUNTIF('5.2 - Database PCFCs'!E14:BA14, "True")</f>
        <v>3</v>
      </c>
      <c r="F11" s="1503">
        <f t="shared" ref="F11:F78" si="0">E11/49</f>
        <v>6.1224489795918366E-2</v>
      </c>
      <c r="G11" s="682"/>
    </row>
    <row r="12" spans="1:61" ht="30" customHeight="1">
      <c r="A12" s="94"/>
      <c r="B12" s="732"/>
      <c r="C12" s="703" t="s">
        <v>1241</v>
      </c>
      <c r="D12" s="703" t="s">
        <v>418</v>
      </c>
      <c r="E12" s="704">
        <f>COUNTIF('5.2 - Database PCFCs'!E15:BA15, "True")</f>
        <v>16</v>
      </c>
      <c r="F12" s="1503">
        <f t="shared" si="0"/>
        <v>0.32653061224489793</v>
      </c>
      <c r="G12" s="682"/>
    </row>
    <row r="13" spans="1:61" ht="30" customHeight="1">
      <c r="A13" s="94"/>
      <c r="B13" s="733"/>
      <c r="C13" s="703" t="s">
        <v>1242</v>
      </c>
      <c r="D13" s="703" t="s">
        <v>419</v>
      </c>
      <c r="E13" s="704">
        <f>COUNTIF('5.2 - Database PCFCs'!E16:BA16, "True")</f>
        <v>5</v>
      </c>
      <c r="F13" s="1503">
        <f t="shared" si="0"/>
        <v>0.10204081632653061</v>
      </c>
      <c r="G13" s="682"/>
    </row>
    <row r="14" spans="1:61" ht="30" customHeight="1">
      <c r="A14" s="94"/>
      <c r="B14" s="732" t="s">
        <v>403</v>
      </c>
      <c r="C14" s="705"/>
      <c r="D14" s="705"/>
      <c r="E14" s="706"/>
      <c r="F14" s="1504"/>
      <c r="G14" s="685"/>
    </row>
    <row r="15" spans="1:61" ht="30" customHeight="1">
      <c r="A15" s="94"/>
      <c r="B15" s="732"/>
      <c r="C15" s="701" t="s">
        <v>404</v>
      </c>
      <c r="D15" s="701" t="s">
        <v>816</v>
      </c>
      <c r="E15" s="702">
        <f>COUNTIF('5.2 - Database PCFCs'!E18:BA18, "True")</f>
        <v>37</v>
      </c>
      <c r="F15" s="1502">
        <f t="shared" si="0"/>
        <v>0.75510204081632648</v>
      </c>
      <c r="G15" s="681"/>
    </row>
    <row r="16" spans="1:61" ht="30" customHeight="1">
      <c r="A16" s="94"/>
      <c r="B16" s="732"/>
      <c r="C16" s="703" t="s">
        <v>405</v>
      </c>
      <c r="D16" s="703" t="s">
        <v>817</v>
      </c>
      <c r="E16" s="704">
        <f>COUNTIF('5.2 - Database PCFCs'!E19:BA19, "True")</f>
        <v>9</v>
      </c>
      <c r="F16" s="1503">
        <f t="shared" si="0"/>
        <v>0.18367346938775511</v>
      </c>
      <c r="G16" s="682"/>
    </row>
    <row r="17" spans="1:7" ht="30" customHeight="1">
      <c r="A17" s="94"/>
      <c r="B17" s="732"/>
      <c r="C17" s="703" t="s">
        <v>720</v>
      </c>
      <c r="D17" s="703" t="s">
        <v>818</v>
      </c>
      <c r="E17" s="704">
        <f>COUNTIF('5.2 - Database PCFCs'!E20:BA20, "True")</f>
        <v>1</v>
      </c>
      <c r="F17" s="1503">
        <f t="shared" si="0"/>
        <v>2.0408163265306121E-2</v>
      </c>
      <c r="G17" s="682"/>
    </row>
    <row r="18" spans="1:7" ht="30" customHeight="1">
      <c r="A18" s="94"/>
      <c r="B18" s="733"/>
      <c r="C18" s="703" t="s">
        <v>1075</v>
      </c>
      <c r="D18" s="703" t="s">
        <v>815</v>
      </c>
      <c r="E18" s="704">
        <f>COUNTIF('5.2 - Database PCFCs'!E21:BA21, "True")</f>
        <v>2</v>
      </c>
      <c r="F18" s="1503">
        <f t="shared" si="0"/>
        <v>4.0816326530612242E-2</v>
      </c>
      <c r="G18" s="682"/>
    </row>
    <row r="19" spans="1:7" ht="30" customHeight="1">
      <c r="A19" s="94"/>
      <c r="B19" s="732" t="s">
        <v>347</v>
      </c>
      <c r="C19" s="705"/>
      <c r="D19" s="705"/>
      <c r="E19" s="706"/>
      <c r="F19" s="1504"/>
      <c r="G19" s="685"/>
    </row>
    <row r="20" spans="1:7" ht="30" customHeight="1">
      <c r="A20" s="94"/>
      <c r="B20" s="732"/>
      <c r="C20" s="701" t="s">
        <v>1099</v>
      </c>
      <c r="D20" s="701" t="s">
        <v>812</v>
      </c>
      <c r="E20" s="702">
        <f>COUNTIF('5.2 - Database PCFCs'!E25:BA25, "True")</f>
        <v>24</v>
      </c>
      <c r="F20" s="1502">
        <f t="shared" si="0"/>
        <v>0.48979591836734693</v>
      </c>
      <c r="G20" s="681"/>
    </row>
    <row r="21" spans="1:7" ht="30" customHeight="1">
      <c r="A21" s="94"/>
      <c r="B21" s="732"/>
      <c r="C21" s="703" t="s">
        <v>1100</v>
      </c>
      <c r="D21" s="703" t="s">
        <v>814</v>
      </c>
      <c r="E21" s="704">
        <f>COUNTIF('5.2 - Database PCFCs'!E26:BA26, "True")</f>
        <v>16</v>
      </c>
      <c r="F21" s="1503">
        <f t="shared" si="0"/>
        <v>0.32653061224489793</v>
      </c>
      <c r="G21" s="682"/>
    </row>
    <row r="22" spans="1:7" ht="30" customHeight="1">
      <c r="A22" s="686"/>
      <c r="B22" s="733"/>
      <c r="C22" s="703" t="s">
        <v>1101</v>
      </c>
      <c r="D22" s="703" t="s">
        <v>813</v>
      </c>
      <c r="E22" s="704">
        <f>COUNTIF('5.2 - Database PCFCs'!E27:BA27, "True")</f>
        <v>9</v>
      </c>
      <c r="F22" s="1503">
        <f t="shared" si="0"/>
        <v>0.18367346938775511</v>
      </c>
      <c r="G22" s="682"/>
    </row>
    <row r="23" spans="1:7" ht="30" customHeight="1">
      <c r="A23" s="96" t="str">
        <f>'4.2 - Legend MB'!A22</f>
        <v>Calculations</v>
      </c>
      <c r="B23" s="734"/>
      <c r="C23" s="707"/>
      <c r="D23" s="707"/>
      <c r="E23" s="689"/>
      <c r="F23" s="1505"/>
      <c r="G23" s="690"/>
    </row>
    <row r="24" spans="1:7" ht="30" customHeight="1">
      <c r="A24" s="96"/>
      <c r="B24" s="735" t="s">
        <v>709</v>
      </c>
      <c r="C24" s="708"/>
      <c r="D24" s="708"/>
      <c r="E24" s="709"/>
      <c r="F24" s="1506"/>
      <c r="G24" s="691"/>
    </row>
    <row r="25" spans="1:7" ht="30" customHeight="1">
      <c r="A25" s="96"/>
      <c r="B25" s="735"/>
      <c r="C25" s="710" t="s">
        <v>351</v>
      </c>
      <c r="D25" s="711" t="s">
        <v>713</v>
      </c>
      <c r="E25" s="712">
        <f>COUNTIF('5.2 - Database PCFCs'!E30:BA30, "True")</f>
        <v>14</v>
      </c>
      <c r="F25" s="1507">
        <f t="shared" si="0"/>
        <v>0.2857142857142857</v>
      </c>
      <c r="G25" s="562"/>
    </row>
    <row r="26" spans="1:7" ht="30" customHeight="1">
      <c r="A26" s="96"/>
      <c r="B26" s="735"/>
      <c r="C26" s="710" t="s">
        <v>710</v>
      </c>
      <c r="D26" s="711" t="s">
        <v>715</v>
      </c>
      <c r="E26" s="712">
        <f>COUNTIF('5.2 - Database PCFCs'!E31:BA31, "True")</f>
        <v>15</v>
      </c>
      <c r="F26" s="1507">
        <f t="shared" si="0"/>
        <v>0.30612244897959184</v>
      </c>
      <c r="G26" s="562"/>
    </row>
    <row r="27" spans="1:7" ht="30" customHeight="1">
      <c r="A27" s="96"/>
      <c r="B27" s="735"/>
      <c r="C27" s="710" t="s">
        <v>711</v>
      </c>
      <c r="D27" s="711" t="s">
        <v>768</v>
      </c>
      <c r="E27" s="712">
        <f>COUNTIF('5.2 - Database PCFCs'!E32:BA32, "True")</f>
        <v>11</v>
      </c>
      <c r="F27" s="1507">
        <f t="shared" si="0"/>
        <v>0.22448979591836735</v>
      </c>
      <c r="G27" s="562"/>
    </row>
    <row r="28" spans="1:7" ht="30" customHeight="1">
      <c r="A28" s="96"/>
      <c r="B28" s="735"/>
      <c r="C28" s="710" t="s">
        <v>735</v>
      </c>
      <c r="D28" s="711" t="s">
        <v>819</v>
      </c>
      <c r="E28" s="712">
        <f>COUNTIF('5.2 - Database PCFCs'!E33:BA33, "True")</f>
        <v>9</v>
      </c>
      <c r="F28" s="1507">
        <f t="shared" si="0"/>
        <v>0.18367346938775511</v>
      </c>
      <c r="G28" s="562"/>
    </row>
    <row r="29" spans="1:7" ht="30" customHeight="1">
      <c r="A29" s="96"/>
      <c r="B29" s="736" t="s">
        <v>714</v>
      </c>
      <c r="C29" s="673"/>
      <c r="D29" s="673"/>
      <c r="E29" s="677"/>
      <c r="F29" s="1508"/>
      <c r="G29" s="171"/>
    </row>
    <row r="30" spans="1:7" ht="30" customHeight="1">
      <c r="A30" s="96"/>
      <c r="B30" s="735"/>
      <c r="C30" s="713" t="s">
        <v>407</v>
      </c>
      <c r="D30" s="713" t="s">
        <v>712</v>
      </c>
      <c r="E30" s="714">
        <f>COUNTIF('5.2 - Database PCFCs'!E35:BA35, "True")</f>
        <v>9</v>
      </c>
      <c r="F30" s="1509">
        <f t="shared" si="0"/>
        <v>0.18367346938775511</v>
      </c>
      <c r="G30" s="692"/>
    </row>
    <row r="31" spans="1:7" ht="30" customHeight="1">
      <c r="A31" s="96"/>
      <c r="B31" s="735"/>
      <c r="C31" s="713" t="s">
        <v>748</v>
      </c>
      <c r="D31" s="715" t="s">
        <v>754</v>
      </c>
      <c r="E31" s="714">
        <f>COUNTIF('5.2 - Database PCFCs'!E36:BA36, "True")</f>
        <v>14</v>
      </c>
      <c r="F31" s="1509">
        <f t="shared" si="0"/>
        <v>0.2857142857142857</v>
      </c>
      <c r="G31" s="692"/>
    </row>
    <row r="32" spans="1:7" ht="30" customHeight="1">
      <c r="A32" s="96"/>
      <c r="B32" s="735"/>
      <c r="C32" s="713" t="s">
        <v>875</v>
      </c>
      <c r="D32" s="715" t="s">
        <v>876</v>
      </c>
      <c r="E32" s="714">
        <f>COUNTIF('5.2 - Database PCFCs'!E37:BA37, "True")</f>
        <v>0</v>
      </c>
      <c r="F32" s="1509">
        <f t="shared" si="0"/>
        <v>0</v>
      </c>
      <c r="G32" s="692"/>
    </row>
    <row r="33" spans="1:7" ht="30" customHeight="1">
      <c r="A33" s="96"/>
      <c r="B33" s="735"/>
      <c r="C33" s="713" t="s">
        <v>778</v>
      </c>
      <c r="D33" s="715" t="s">
        <v>820</v>
      </c>
      <c r="E33" s="714">
        <f>COUNTIF('5.2 - Database PCFCs'!E38:BA38, "True")</f>
        <v>6</v>
      </c>
      <c r="F33" s="1509">
        <f t="shared" si="0"/>
        <v>0.12244897959183673</v>
      </c>
      <c r="G33" s="692"/>
    </row>
    <row r="34" spans="1:7" ht="30" customHeight="1">
      <c r="A34" s="96"/>
      <c r="B34" s="735"/>
      <c r="C34" s="710" t="s">
        <v>738</v>
      </c>
      <c r="D34" s="711" t="s">
        <v>755</v>
      </c>
      <c r="E34" s="712">
        <f>COUNTIF('5.2 - Database PCFCs'!E39:BA39, "True")</f>
        <v>20</v>
      </c>
      <c r="F34" s="1507">
        <f t="shared" si="0"/>
        <v>0.40816326530612246</v>
      </c>
      <c r="G34" s="562"/>
    </row>
    <row r="35" spans="1:7" ht="30" customHeight="1">
      <c r="A35" s="96"/>
      <c r="B35" s="736" t="s">
        <v>95</v>
      </c>
      <c r="C35" s="673"/>
      <c r="D35" s="673"/>
      <c r="E35" s="677"/>
      <c r="F35" s="1508"/>
      <c r="G35" s="171"/>
    </row>
    <row r="36" spans="1:7" ht="30" hidden="1" customHeight="1">
      <c r="A36" s="405"/>
      <c r="B36" s="737"/>
      <c r="C36" s="674" t="str">
        <f>'5.2 - Database PCFCs'!B41</f>
        <v>Basic category set</v>
      </c>
      <c r="D36" s="716" t="s">
        <v>888</v>
      </c>
      <c r="E36" s="678"/>
      <c r="F36" s="1510"/>
      <c r="G36" s="406"/>
    </row>
    <row r="37" spans="1:7" ht="30" hidden="1" customHeight="1">
      <c r="A37" s="405"/>
      <c r="B37" s="737"/>
      <c r="C37" s="674" t="str">
        <f>'5.2 - Database PCFCs'!B46</f>
        <v>Special category set</v>
      </c>
      <c r="D37" s="674" t="s">
        <v>887</v>
      </c>
      <c r="E37" s="678"/>
      <c r="F37" s="1510"/>
      <c r="G37" s="406"/>
    </row>
    <row r="38" spans="1:7" ht="30" customHeight="1">
      <c r="A38" s="96"/>
      <c r="B38" s="735"/>
      <c r="C38" s="710" t="s">
        <v>807</v>
      </c>
      <c r="D38" s="717" t="s">
        <v>822</v>
      </c>
      <c r="E38" s="712">
        <f>COUNTIF('5.2 - Database PCFCs'!E51:BA51, "True")</f>
        <v>5</v>
      </c>
      <c r="F38" s="1507">
        <f t="shared" si="0"/>
        <v>0.10204081632653061</v>
      </c>
      <c r="G38" s="562"/>
    </row>
    <row r="39" spans="1:7" ht="30" customHeight="1">
      <c r="A39" s="96"/>
      <c r="B39" s="735"/>
      <c r="C39" s="710" t="s">
        <v>810</v>
      </c>
      <c r="D39" s="717" t="s">
        <v>884</v>
      </c>
      <c r="E39" s="712">
        <f>COUNTIF('5.2 - Database PCFCs'!E52:BA52, "True")</f>
        <v>8</v>
      </c>
      <c r="F39" s="1507">
        <f t="shared" si="0"/>
        <v>0.16326530612244897</v>
      </c>
      <c r="G39" s="562"/>
    </row>
    <row r="40" spans="1:7" ht="30" customHeight="1">
      <c r="A40" s="96"/>
      <c r="B40" s="735"/>
      <c r="C40" s="710" t="s">
        <v>806</v>
      </c>
      <c r="D40" s="711" t="s">
        <v>821</v>
      </c>
      <c r="E40" s="712">
        <f>COUNTIF('5.2 - Database PCFCs'!E53:BA53, "True")</f>
        <v>11</v>
      </c>
      <c r="F40" s="1507">
        <f t="shared" si="0"/>
        <v>0.22448979591836735</v>
      </c>
      <c r="G40" s="562"/>
    </row>
    <row r="41" spans="1:7" ht="30" customHeight="1">
      <c r="A41" s="96"/>
      <c r="B41" s="735"/>
      <c r="C41" s="710" t="s">
        <v>808</v>
      </c>
      <c r="D41" s="717" t="s">
        <v>885</v>
      </c>
      <c r="E41" s="712">
        <f>COUNTIF('5.2 - Database PCFCs'!E54:BA54, "True")</f>
        <v>23</v>
      </c>
      <c r="F41" s="1507">
        <f t="shared" si="0"/>
        <v>0.46938775510204084</v>
      </c>
      <c r="G41" s="562"/>
    </row>
    <row r="42" spans="1:7" ht="30" customHeight="1">
      <c r="A42" s="693"/>
      <c r="B42" s="738"/>
      <c r="C42" s="718" t="s">
        <v>809</v>
      </c>
      <c r="D42" s="719" t="s">
        <v>889</v>
      </c>
      <c r="E42" s="720">
        <f>COUNTIF('5.2 - Database PCFCs'!E55:BA55, "True")</f>
        <v>2</v>
      </c>
      <c r="F42" s="1511">
        <f t="shared" si="0"/>
        <v>4.0816326530612242E-2</v>
      </c>
      <c r="G42" s="560"/>
    </row>
    <row r="43" spans="1:7" ht="30" customHeight="1">
      <c r="A43" s="97" t="str">
        <f>'4.2 - Legend MB'!A42</f>
        <v>Output</v>
      </c>
      <c r="B43" s="739"/>
      <c r="C43" s="721"/>
      <c r="D43" s="721"/>
      <c r="E43" s="697"/>
      <c r="F43" s="1512"/>
      <c r="G43" s="698"/>
    </row>
    <row r="44" spans="1:7" ht="30" customHeight="1">
      <c r="A44" s="97"/>
      <c r="B44" s="740" t="s">
        <v>130</v>
      </c>
      <c r="C44" s="675"/>
      <c r="D44" s="675"/>
      <c r="E44" s="679"/>
      <c r="F44" s="1513"/>
      <c r="G44" s="621"/>
    </row>
    <row r="45" spans="1:7" ht="30" customHeight="1">
      <c r="A45" s="97"/>
      <c r="B45" s="740"/>
      <c r="C45" s="722" t="s">
        <v>717</v>
      </c>
      <c r="D45" s="492" t="s">
        <v>716</v>
      </c>
      <c r="E45" s="491">
        <f>COUNTIF('5.2 - Database PCFCs'!E58:BA58, "True")</f>
        <v>0</v>
      </c>
      <c r="F45" s="1514">
        <f t="shared" si="0"/>
        <v>0</v>
      </c>
      <c r="G45" s="699"/>
    </row>
    <row r="46" spans="1:7" ht="30" customHeight="1">
      <c r="A46" s="97"/>
      <c r="B46" s="740"/>
      <c r="C46" s="722" t="s">
        <v>731</v>
      </c>
      <c r="D46" s="492" t="s">
        <v>848</v>
      </c>
      <c r="E46" s="491">
        <f>COUNTIF('5.2 - Database PCFCs'!E59:BA59, "True")</f>
        <v>4</v>
      </c>
      <c r="F46" s="1514">
        <f t="shared" si="0"/>
        <v>8.1632653061224483E-2</v>
      </c>
      <c r="G46" s="699"/>
    </row>
    <row r="47" spans="1:7" ht="30" customHeight="1">
      <c r="A47" s="97"/>
      <c r="B47" s="740"/>
      <c r="C47" s="722" t="s">
        <v>721</v>
      </c>
      <c r="D47" s="492" t="s">
        <v>823</v>
      </c>
      <c r="E47" s="491">
        <f>COUNTIF('5.2 - Database PCFCs'!E60:BA60, "True")</f>
        <v>4</v>
      </c>
      <c r="F47" s="1514">
        <f t="shared" si="0"/>
        <v>8.1632653061224483E-2</v>
      </c>
      <c r="G47" s="699"/>
    </row>
    <row r="48" spans="1:7" ht="30" customHeight="1">
      <c r="A48" s="97"/>
      <c r="B48" s="741"/>
      <c r="C48" s="722" t="s">
        <v>732</v>
      </c>
      <c r="D48" s="492" t="s">
        <v>824</v>
      </c>
      <c r="E48" s="491">
        <f>COUNTIF('5.2 - Database PCFCs'!E61:BA61, "True")</f>
        <v>41</v>
      </c>
      <c r="F48" s="1514">
        <f t="shared" si="0"/>
        <v>0.83673469387755106</v>
      </c>
      <c r="G48" s="699"/>
    </row>
    <row r="49" spans="1:7" ht="30" customHeight="1">
      <c r="A49" s="97"/>
      <c r="B49" s="740" t="s">
        <v>129</v>
      </c>
      <c r="C49" s="675"/>
      <c r="D49" s="675"/>
      <c r="E49" s="679"/>
      <c r="F49" s="1513"/>
      <c r="G49" s="173"/>
    </row>
    <row r="50" spans="1:7" ht="30" customHeight="1">
      <c r="A50" s="97"/>
      <c r="B50" s="740"/>
      <c r="C50" s="722" t="s">
        <v>409</v>
      </c>
      <c r="D50" s="492" t="s">
        <v>825</v>
      </c>
      <c r="E50" s="491">
        <f>COUNTIF('5.2 - Database PCFCs'!E63:BA63, "True")</f>
        <v>17</v>
      </c>
      <c r="F50" s="1514">
        <f t="shared" si="0"/>
        <v>0.34693877551020408</v>
      </c>
      <c r="G50" s="699"/>
    </row>
    <row r="51" spans="1:7" ht="30" customHeight="1">
      <c r="A51" s="97"/>
      <c r="B51" s="740"/>
      <c r="C51" s="722" t="s">
        <v>410</v>
      </c>
      <c r="D51" s="492" t="s">
        <v>826</v>
      </c>
      <c r="E51" s="491">
        <f>COUNTIF('5.2 - Database PCFCs'!E64:BA64, "True")</f>
        <v>21</v>
      </c>
      <c r="F51" s="1514">
        <f t="shared" si="0"/>
        <v>0.42857142857142855</v>
      </c>
      <c r="G51" s="699"/>
    </row>
    <row r="52" spans="1:7" ht="30" customHeight="1">
      <c r="A52" s="97"/>
      <c r="B52" s="741"/>
      <c r="C52" s="722" t="s">
        <v>162</v>
      </c>
      <c r="D52" s="492" t="s">
        <v>827</v>
      </c>
      <c r="E52" s="491">
        <f>COUNTIF('5.2 - Database PCFCs'!E65:BA65, "True")</f>
        <v>11</v>
      </c>
      <c r="F52" s="1514">
        <f t="shared" si="0"/>
        <v>0.22448979591836735</v>
      </c>
      <c r="G52" s="699"/>
    </row>
    <row r="53" spans="1:7" ht="30" customHeight="1">
      <c r="A53" s="97"/>
      <c r="B53" s="740" t="s">
        <v>375</v>
      </c>
      <c r="C53" s="675"/>
      <c r="D53" s="675"/>
      <c r="E53" s="679"/>
      <c r="F53" s="1513"/>
      <c r="G53" s="173"/>
    </row>
    <row r="54" spans="1:7" ht="30" customHeight="1">
      <c r="A54" s="97"/>
      <c r="B54" s="740"/>
      <c r="C54" s="722" t="s">
        <v>737</v>
      </c>
      <c r="D54" s="492" t="s">
        <v>828</v>
      </c>
      <c r="E54" s="491">
        <f>COUNTIF('5.2 - Database PCFCs'!E67:BA67, "True")</f>
        <v>3</v>
      </c>
      <c r="F54" s="1514">
        <f t="shared" si="0"/>
        <v>6.1224489795918366E-2</v>
      </c>
      <c r="G54" s="699"/>
    </row>
    <row r="55" spans="1:7" ht="30" customHeight="1">
      <c r="A55" s="97"/>
      <c r="B55" s="740"/>
      <c r="C55" s="722" t="s">
        <v>411</v>
      </c>
      <c r="D55" s="492" t="s">
        <v>829</v>
      </c>
      <c r="E55" s="491">
        <f>COUNTIF('5.2 - Database PCFCs'!E68:BA68, "True")</f>
        <v>11</v>
      </c>
      <c r="F55" s="1514">
        <f t="shared" si="0"/>
        <v>0.22448979591836735</v>
      </c>
      <c r="G55" s="699"/>
    </row>
    <row r="56" spans="1:7" ht="30" customHeight="1">
      <c r="A56" s="97"/>
      <c r="B56" s="740"/>
      <c r="C56" s="722" t="s">
        <v>412</v>
      </c>
      <c r="D56" s="492" t="s">
        <v>830</v>
      </c>
      <c r="E56" s="491">
        <f>COUNTIF('5.2 - Database PCFCs'!E69:BA69, "True")</f>
        <v>6</v>
      </c>
      <c r="F56" s="1514">
        <f t="shared" si="0"/>
        <v>0.12244897959183673</v>
      </c>
      <c r="G56" s="699"/>
    </row>
    <row r="57" spans="1:7" ht="30" customHeight="1">
      <c r="A57" s="97"/>
      <c r="B57" s="740"/>
      <c r="C57" s="722" t="s">
        <v>1076</v>
      </c>
      <c r="D57" s="492" t="s">
        <v>831</v>
      </c>
      <c r="E57" s="491">
        <f>COUNTIF('5.2 - Database PCFCs'!E70:BA70, "True")</f>
        <v>5</v>
      </c>
      <c r="F57" s="1514">
        <f t="shared" si="0"/>
        <v>0.10204081632653061</v>
      </c>
      <c r="G57" s="699"/>
    </row>
    <row r="58" spans="1:7" ht="30" customHeight="1">
      <c r="A58" s="97"/>
      <c r="B58" s="740"/>
      <c r="C58" s="722" t="s">
        <v>733</v>
      </c>
      <c r="D58" s="492" t="s">
        <v>832</v>
      </c>
      <c r="E58" s="491">
        <f>COUNTIF('5.2 - Database PCFCs'!E71:BA71, "True")</f>
        <v>8</v>
      </c>
      <c r="F58" s="1514">
        <f t="shared" si="0"/>
        <v>0.16326530612244897</v>
      </c>
      <c r="G58" s="699"/>
    </row>
    <row r="59" spans="1:7" ht="30" customHeight="1">
      <c r="A59" s="97"/>
      <c r="B59" s="740"/>
      <c r="C59" s="722" t="s">
        <v>777</v>
      </c>
      <c r="D59" s="492" t="s">
        <v>833</v>
      </c>
      <c r="E59" s="491">
        <f>COUNTIF('5.2 - Database PCFCs'!E72:BA72, "True")</f>
        <v>3</v>
      </c>
      <c r="F59" s="1514">
        <f t="shared" si="0"/>
        <v>6.1224489795918366E-2</v>
      </c>
      <c r="G59" s="699"/>
    </row>
    <row r="60" spans="1:7" ht="30" customHeight="1">
      <c r="A60" s="97"/>
      <c r="B60" s="740"/>
      <c r="C60" s="722" t="s">
        <v>736</v>
      </c>
      <c r="D60" s="492" t="s">
        <v>834</v>
      </c>
      <c r="E60" s="491">
        <f>COUNTIF('5.2 - Database PCFCs'!E73:BA73, "True")</f>
        <v>6</v>
      </c>
      <c r="F60" s="1514">
        <f t="shared" si="0"/>
        <v>0.12244897959183673</v>
      </c>
      <c r="G60" s="699"/>
    </row>
    <row r="61" spans="1:7" ht="30" customHeight="1">
      <c r="A61" s="694"/>
      <c r="B61" s="741"/>
      <c r="C61" s="722" t="s">
        <v>734</v>
      </c>
      <c r="D61" s="492" t="s">
        <v>835</v>
      </c>
      <c r="E61" s="491">
        <f>COUNTIF('5.2 - Database PCFCs'!E74:BA74, "True")</f>
        <v>7</v>
      </c>
      <c r="F61" s="1514">
        <f t="shared" si="0"/>
        <v>0.14285714285714285</v>
      </c>
      <c r="G61" s="699"/>
    </row>
    <row r="62" spans="1:7" ht="30" customHeight="1">
      <c r="A62" s="98" t="s">
        <v>125</v>
      </c>
      <c r="B62" s="742"/>
      <c r="C62" s="723"/>
      <c r="D62" s="723"/>
      <c r="E62" s="695"/>
      <c r="F62" s="1515"/>
      <c r="G62" s="696"/>
    </row>
    <row r="63" spans="1:7" ht="30" customHeight="1">
      <c r="A63" s="98"/>
      <c r="B63" s="743" t="s">
        <v>197</v>
      </c>
      <c r="C63" s="676"/>
      <c r="D63" s="676"/>
      <c r="E63" s="680"/>
      <c r="F63" s="1516"/>
      <c r="G63" s="625"/>
    </row>
    <row r="64" spans="1:7" ht="30" customHeight="1">
      <c r="A64" s="98"/>
      <c r="B64" s="743"/>
      <c r="C64" s="724" t="s">
        <v>730</v>
      </c>
      <c r="D64" s="725" t="s">
        <v>745</v>
      </c>
      <c r="E64" s="726">
        <f>COUNTIF('5.2 - Database PCFCs'!E77:BA77, "True")</f>
        <v>5</v>
      </c>
      <c r="F64" s="1517">
        <f t="shared" si="0"/>
        <v>0.10204081632653061</v>
      </c>
      <c r="G64" s="700"/>
    </row>
    <row r="65" spans="1:61" ht="30" customHeight="1">
      <c r="A65" s="98"/>
      <c r="B65" s="743"/>
      <c r="C65" s="724" t="s">
        <v>729</v>
      </c>
      <c r="D65" s="725" t="s">
        <v>849</v>
      </c>
      <c r="E65" s="726">
        <f>COUNTIF('5.2 - Database PCFCs'!E78:BA78, "True")</f>
        <v>26</v>
      </c>
      <c r="F65" s="1517">
        <f t="shared" si="0"/>
        <v>0.53061224489795922</v>
      </c>
      <c r="G65" s="700"/>
    </row>
    <row r="66" spans="1:61" ht="30" customHeight="1">
      <c r="A66" s="98"/>
      <c r="B66" s="744"/>
      <c r="C66" s="724" t="s">
        <v>1077</v>
      </c>
      <c r="D66" s="725" t="s">
        <v>836</v>
      </c>
      <c r="E66" s="726">
        <f>COUNTIF('5.2 - Database PCFCs'!E79:BA79, "True")</f>
        <v>18</v>
      </c>
      <c r="F66" s="1517">
        <f t="shared" si="0"/>
        <v>0.36734693877551022</v>
      </c>
      <c r="G66" s="700"/>
    </row>
    <row r="67" spans="1:61" ht="30" customHeight="1">
      <c r="A67" s="98"/>
      <c r="B67" s="743" t="s">
        <v>413</v>
      </c>
      <c r="C67" s="676"/>
      <c r="D67" s="676"/>
      <c r="E67" s="680"/>
      <c r="F67" s="1516"/>
      <c r="G67" s="175"/>
    </row>
    <row r="68" spans="1:61" ht="30" customHeight="1">
      <c r="A68" s="98"/>
      <c r="B68" s="743"/>
      <c r="C68" s="724" t="s">
        <v>1079</v>
      </c>
      <c r="D68" s="724" t="s">
        <v>804</v>
      </c>
      <c r="E68" s="726">
        <f>COUNTIF('5.2 - Database PCFCs'!E82:BA82, "True")</f>
        <v>6</v>
      </c>
      <c r="F68" s="1517">
        <f t="shared" si="0"/>
        <v>0.12244897959183673</v>
      </c>
      <c r="G68" s="700"/>
    </row>
    <row r="69" spans="1:61" ht="30" customHeight="1">
      <c r="A69" s="98"/>
      <c r="B69" s="743"/>
      <c r="C69" s="724" t="s">
        <v>1080</v>
      </c>
      <c r="D69" s="724" t="s">
        <v>797</v>
      </c>
      <c r="E69" s="726">
        <f>COUNTIF('5.2 - Database PCFCs'!E83:BA83, "True")</f>
        <v>30</v>
      </c>
      <c r="F69" s="1517">
        <f t="shared" si="0"/>
        <v>0.61224489795918369</v>
      </c>
      <c r="G69" s="700"/>
    </row>
    <row r="70" spans="1:61" ht="30" customHeight="1">
      <c r="A70" s="98"/>
      <c r="B70" s="743"/>
      <c r="C70" s="724" t="s">
        <v>1081</v>
      </c>
      <c r="D70" s="724" t="s">
        <v>799</v>
      </c>
      <c r="E70" s="726">
        <f>COUNTIF('5.2 - Database PCFCs'!E84:BA84, "True")</f>
        <v>8</v>
      </c>
      <c r="F70" s="1517">
        <f t="shared" si="0"/>
        <v>0.16326530612244897</v>
      </c>
      <c r="G70" s="700"/>
    </row>
    <row r="71" spans="1:61" ht="30" customHeight="1">
      <c r="A71" s="98"/>
      <c r="B71" s="743"/>
      <c r="C71" s="724" t="s">
        <v>1082</v>
      </c>
      <c r="D71" s="724" t="s">
        <v>798</v>
      </c>
      <c r="E71" s="726">
        <f>COUNTIF('5.2 - Database PCFCs'!E85:BA85, "True")</f>
        <v>5</v>
      </c>
      <c r="F71" s="1517">
        <f t="shared" si="0"/>
        <v>0.10204081632653061</v>
      </c>
      <c r="G71" s="700"/>
    </row>
    <row r="72" spans="1:61" s="752" customFormat="1" ht="20.100000000000001" customHeight="1">
      <c r="A72" s="746"/>
      <c r="B72" s="747"/>
      <c r="C72" s="748" t="s">
        <v>1112</v>
      </c>
      <c r="D72" s="749"/>
      <c r="E72" s="750">
        <f>MAX('5.2 - Database PCFCs'!E81:BA81)</f>
        <v>89</v>
      </c>
      <c r="F72" s="1518"/>
      <c r="G72" s="751"/>
      <c r="BB72" s="753"/>
      <c r="BD72" s="754"/>
      <c r="BE72" s="754"/>
      <c r="BG72" s="754"/>
      <c r="BI72" s="754"/>
    </row>
    <row r="73" spans="1:61" s="752" customFormat="1" ht="20.100000000000001" customHeight="1">
      <c r="A73" s="746"/>
      <c r="B73" s="747"/>
      <c r="C73" s="748" t="s">
        <v>1113</v>
      </c>
      <c r="D73" s="749"/>
      <c r="E73" s="750">
        <f>MIN('5.2 - Database PCFCs'!E81:BA81)</f>
        <v>5</v>
      </c>
      <c r="F73" s="1518"/>
      <c r="G73" s="751"/>
      <c r="BB73" s="753"/>
      <c r="BD73" s="754"/>
      <c r="BE73" s="754"/>
      <c r="BG73" s="754"/>
      <c r="BI73" s="754"/>
    </row>
    <row r="74" spans="1:61" s="752" customFormat="1" ht="20.100000000000001" customHeight="1">
      <c r="A74" s="746"/>
      <c r="B74" s="747"/>
      <c r="C74" s="755" t="s">
        <v>1114</v>
      </c>
      <c r="D74" s="756"/>
      <c r="E74" s="757">
        <f>AVERAGE('5.2 - Database PCFCs'!E81:BA81)</f>
        <v>27.73469387755102</v>
      </c>
      <c r="F74" s="1518"/>
      <c r="G74" s="751"/>
      <c r="BB74" s="753"/>
      <c r="BD74" s="754"/>
      <c r="BE74" s="754"/>
      <c r="BG74" s="754"/>
      <c r="BI74" s="754"/>
    </row>
    <row r="75" spans="1:61" s="752" customFormat="1" ht="20.100000000000001" customHeight="1">
      <c r="A75" s="746"/>
      <c r="B75" s="747"/>
      <c r="C75" s="755" t="s">
        <v>794</v>
      </c>
      <c r="D75" s="756"/>
      <c r="E75" s="757">
        <f>MEDIAN('5.2 - Database PCFCs'!E81:BA81)</f>
        <v>23</v>
      </c>
      <c r="F75" s="1518"/>
      <c r="G75" s="751"/>
      <c r="BB75" s="753"/>
      <c r="BD75" s="754"/>
      <c r="BE75" s="754"/>
      <c r="BG75" s="754"/>
      <c r="BI75" s="754"/>
    </row>
    <row r="76" spans="1:61" ht="30" customHeight="1">
      <c r="A76" s="98"/>
      <c r="B76" s="743" t="s">
        <v>414</v>
      </c>
      <c r="C76" s="676"/>
      <c r="D76" s="676"/>
      <c r="E76" s="680"/>
      <c r="F76" s="1516"/>
      <c r="G76" s="175"/>
    </row>
    <row r="77" spans="1:61" ht="30" customHeight="1">
      <c r="A77" s="98"/>
      <c r="B77" s="743"/>
      <c r="C77" s="724" t="s">
        <v>415</v>
      </c>
      <c r="D77" s="724" t="s">
        <v>765</v>
      </c>
      <c r="E77" s="726">
        <f>COUNTIF('5.2 - Database PCFCs'!E87:BA87, "True")</f>
        <v>40</v>
      </c>
      <c r="F77" s="1517">
        <f t="shared" si="0"/>
        <v>0.81632653061224492</v>
      </c>
      <c r="G77" s="700"/>
    </row>
    <row r="78" spans="1:61" ht="30" customHeight="1">
      <c r="A78" s="98"/>
      <c r="B78" s="743"/>
      <c r="C78" s="724" t="s">
        <v>772</v>
      </c>
      <c r="D78" s="724" t="s">
        <v>837</v>
      </c>
      <c r="E78" s="726">
        <f>COUNTIF('5.2 - Database PCFCs'!E88:BA88, "True")</f>
        <v>1</v>
      </c>
      <c r="F78" s="1517">
        <f t="shared" si="0"/>
        <v>2.0408163265306121E-2</v>
      </c>
      <c r="G78" s="700"/>
    </row>
    <row r="79" spans="1:61" ht="30" customHeight="1">
      <c r="A79" s="245"/>
      <c r="B79" s="744"/>
      <c r="C79" s="724" t="s">
        <v>416</v>
      </c>
      <c r="D79" s="724" t="s">
        <v>766</v>
      </c>
      <c r="E79" s="726">
        <f>COUNTIF('5.2 - Database PCFCs'!E89:BA89, "True")</f>
        <v>8</v>
      </c>
      <c r="F79" s="1517">
        <f t="shared" ref="F79" si="1">E79/49</f>
        <v>0.16326530612244897</v>
      </c>
      <c r="G79" s="700"/>
    </row>
  </sheetData>
  <sheetProtection algorithmName="SHA-512" hashValue="Vfu2N6br4+dG/V/ZCIPFKCIz/5bCBwNf4LmnUKvo17Jd0H3/ThwLNkihWW3t+74wSmwA4hxUFf/C7A1IUNyYpA==" saltValue="mvt8fLqM36P2277D8BbOfQ==" spinCount="100000" sheet="1" objects="1" scenarios="1"/>
  <conditionalFormatting sqref="C4:D5 H4 C3">
    <cfRule type="cellIs" dxfId="212" priority="23" operator="equal">
      <formula>"Water footprint"</formula>
    </cfRule>
    <cfRule type="cellIs" dxfId="211" priority="24" operator="equal">
      <formula>"Ecological Footprint"</formula>
    </cfRule>
    <cfRule type="cellIs" dxfId="210" priority="25" operator="equal">
      <formula>"Carbon Footprint"</formula>
    </cfRule>
  </conditionalFormatting>
  <conditionalFormatting sqref="H4">
    <cfRule type="cellIs" dxfId="209" priority="21" operator="equal">
      <formula>"For-profit"</formula>
    </cfRule>
    <cfRule type="cellIs" dxfId="208" priority="22" operator="equal">
      <formula>"Non-profit"</formula>
    </cfRule>
  </conditionalFormatting>
  <conditionalFormatting sqref="K4:M5">
    <cfRule type="cellIs" dxfId="207" priority="18" operator="equal">
      <formula>"Water footprint"</formula>
    </cfRule>
    <cfRule type="cellIs" dxfId="206" priority="19" operator="equal">
      <formula>"Ecological Footprint"</formula>
    </cfRule>
    <cfRule type="cellIs" dxfId="205" priority="20" operator="equal">
      <formula>"Carbon Footprint"</formula>
    </cfRule>
  </conditionalFormatting>
  <conditionalFormatting sqref="L4:M5">
    <cfRule type="cellIs" dxfId="204" priority="10" operator="equal">
      <formula>"No?"</formula>
    </cfRule>
    <cfRule type="cellIs" dxfId="203" priority="11" operator="equal">
      <formula>"No"</formula>
    </cfRule>
    <cfRule type="cellIs" dxfId="202" priority="12" operator="equal">
      <formula>"Yes"</formula>
    </cfRule>
  </conditionalFormatting>
  <conditionalFormatting sqref="E4:E5">
    <cfRule type="cellIs" dxfId="201" priority="7" operator="equal">
      <formula>"Water footprint"</formula>
    </cfRule>
    <cfRule type="cellIs" dxfId="200" priority="8" operator="equal">
      <formula>"Ecological Footprint"</formula>
    </cfRule>
    <cfRule type="cellIs" dxfId="199" priority="9" operator="equal">
      <formula>"Carbon Footprint"</formula>
    </cfRule>
  </conditionalFormatting>
  <conditionalFormatting sqref="G4:G5">
    <cfRule type="cellIs" dxfId="198" priority="4" operator="equal">
      <formula>"Water footprint"</formula>
    </cfRule>
    <cfRule type="cellIs" dxfId="197" priority="5" operator="equal">
      <formula>"Ecological Footprint"</formula>
    </cfRule>
    <cfRule type="cellIs" dxfId="196" priority="6" operator="equal">
      <formula>"Carbon Footprint"</formula>
    </cfRule>
  </conditionalFormatting>
  <conditionalFormatting sqref="F4:F5">
    <cfRule type="cellIs" dxfId="195" priority="1" operator="equal">
      <formula>"Water footprint"</formula>
    </cfRule>
    <cfRule type="cellIs" dxfId="194" priority="2" operator="equal">
      <formula>"Ecological Footprint"</formula>
    </cfRule>
    <cfRule type="cellIs" dxfId="193" priority="3" operator="equal">
      <formula>"Carbon Footprint"</formula>
    </cfRule>
  </conditionalFormatting>
  <pageMargins left="1" right="1" top="1" bottom="1" header="0.25" footer="0.25"/>
  <pageSetup scale="44" fitToHeight="0" orientation="portrait" r:id="rId1"/>
  <headerFooter>
    <oddFooter>&amp;C&amp;"Helvetica Neue,Regular"&amp;12&amp;K000000&amp;P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3BA81-742A-4229-8E89-B6E9490C7D0C}">
  <sheetPr>
    <tabColor theme="5"/>
    <pageSetUpPr fitToPage="1"/>
  </sheetPr>
  <dimension ref="A1:BH31"/>
  <sheetViews>
    <sheetView showGridLines="0" zoomScale="90" zoomScaleNormal="90" workbookViewId="0">
      <selection activeCell="A2" sqref="A2"/>
    </sheetView>
  </sheetViews>
  <sheetFormatPr baseColWidth="10" defaultColWidth="16.375" defaultRowHeight="12.95" customHeight="1"/>
  <cols>
    <col min="1" max="1" width="44.125" style="433" customWidth="1"/>
    <col min="2" max="2" width="24.75" style="662" customWidth="1"/>
    <col min="3" max="3" width="20.375" style="435" customWidth="1"/>
    <col min="4" max="4" width="20.875" style="759" customWidth="1"/>
    <col min="5" max="5" width="5" style="659" customWidth="1"/>
    <col min="6" max="6" width="50.75" style="659" customWidth="1"/>
    <col min="7" max="7" width="16.375" style="433" customWidth="1"/>
    <col min="8" max="45" width="16.375" style="433"/>
    <col min="46" max="46" width="14.75" style="433" customWidth="1"/>
    <col min="47" max="52" width="16.375" style="433"/>
    <col min="53" max="53" width="6.125" style="434" customWidth="1"/>
    <col min="54" max="54" width="20.5" style="433" customWidth="1"/>
    <col min="55" max="55" width="4.625" style="435" customWidth="1"/>
    <col min="56" max="56" width="24.375" style="435" customWidth="1"/>
    <col min="57" max="57" width="4.875" style="433" customWidth="1"/>
    <col min="58" max="58" width="29.625" style="435" customWidth="1"/>
    <col min="59" max="59" width="5.125" style="433" customWidth="1"/>
    <col min="60" max="60" width="32.5" style="435" customWidth="1"/>
    <col min="61" max="61" width="5.125" style="433" customWidth="1"/>
    <col min="62" max="62" width="26.375" style="433" customWidth="1"/>
    <col min="63" max="16384" width="16.375" style="433"/>
  </cols>
  <sheetData>
    <row r="1" spans="1:60" ht="17.100000000000001" customHeight="1">
      <c r="A1" s="509" t="str">
        <f>'0 - Overview thesis'!A1</f>
        <v>Master thesis "Benchmark analysis of personal (carbon) footprint calculators" by Friederike Tietze - TU Berlin - 2021</v>
      </c>
      <c r="B1" s="765"/>
      <c r="C1" s="767"/>
      <c r="D1" s="760"/>
      <c r="E1" s="509"/>
      <c r="F1" s="509"/>
    </row>
    <row r="2" spans="1:60" s="289" customFormat="1" ht="18">
      <c r="A2" s="16" t="s">
        <v>1109</v>
      </c>
      <c r="B2" s="766"/>
      <c r="C2" s="768"/>
      <c r="D2" s="761"/>
      <c r="E2" s="17"/>
      <c r="F2" s="17"/>
    </row>
    <row r="3" spans="1:60" s="581" customFormat="1" ht="8.1" customHeight="1">
      <c r="B3" s="764"/>
      <c r="C3" s="769"/>
      <c r="D3" s="762"/>
    </row>
    <row r="4" spans="1:60" s="468" customFormat="1" ht="14.25">
      <c r="A4" s="466" t="s">
        <v>1406</v>
      </c>
      <c r="B4" s="758"/>
      <c r="C4" s="770"/>
      <c r="D4" s="763"/>
      <c r="E4" s="658"/>
      <c r="F4" s="658"/>
      <c r="I4" s="433"/>
    </row>
    <row r="5" spans="1:60" s="581" customFormat="1" ht="8.1" customHeight="1">
      <c r="B5" s="764"/>
      <c r="C5" s="769"/>
      <c r="D5" s="762"/>
    </row>
    <row r="6" spans="1:60" s="176" customFormat="1" ht="112.5" customHeight="1">
      <c r="A6" s="1612" t="s">
        <v>1410</v>
      </c>
      <c r="B6" s="1612"/>
      <c r="C6" s="1612"/>
      <c r="D6" s="1612"/>
      <c r="E6" s="1612"/>
      <c r="F6" s="1612"/>
      <c r="G6" s="64"/>
      <c r="H6" s="64"/>
    </row>
    <row r="8" spans="1:60" s="1063" customFormat="1" ht="20.100000000000001" customHeight="1">
      <c r="A8" s="1472" t="s">
        <v>1126</v>
      </c>
      <c r="B8" s="771" t="s">
        <v>1115</v>
      </c>
      <c r="C8" s="771" t="s">
        <v>1412</v>
      </c>
      <c r="D8" s="1473" t="s">
        <v>1116</v>
      </c>
      <c r="E8" s="745"/>
      <c r="F8" s="1474" t="s">
        <v>330</v>
      </c>
      <c r="BA8" s="1475"/>
      <c r="BC8" s="1476"/>
      <c r="BD8" s="1476"/>
      <c r="BF8" s="1476"/>
      <c r="BH8" s="1476"/>
    </row>
    <row r="9" spans="1:60" s="660" customFormat="1" ht="20.100000000000001" customHeight="1">
      <c r="A9" s="1470" t="s">
        <v>1120</v>
      </c>
      <c r="B9" s="1488">
        <v>0.71</v>
      </c>
      <c r="C9" s="1489">
        <v>0.58299999999999996</v>
      </c>
      <c r="D9" s="1487" t="s">
        <v>1411</v>
      </c>
      <c r="E9" s="1471"/>
      <c r="F9" s="1611" t="s">
        <v>1413</v>
      </c>
      <c r="BA9" s="661"/>
      <c r="BC9" s="662"/>
      <c r="BD9" s="662"/>
      <c r="BF9" s="662"/>
      <c r="BH9" s="662"/>
    </row>
    <row r="10" spans="1:60" s="660" customFormat="1" ht="20.100000000000001" customHeight="1">
      <c r="A10" s="1470" t="s">
        <v>1117</v>
      </c>
      <c r="B10" s="1489">
        <v>0.65900000000000003</v>
      </c>
      <c r="C10" s="1489">
        <v>0.50600000000000001</v>
      </c>
      <c r="D10" s="1487">
        <v>1.4E-2</v>
      </c>
      <c r="E10" s="1471"/>
      <c r="F10" s="1611"/>
      <c r="BA10" s="661"/>
      <c r="BC10" s="662"/>
      <c r="BD10" s="662"/>
      <c r="BF10" s="662"/>
      <c r="BH10" s="662"/>
    </row>
    <row r="11" spans="1:60" s="660" customFormat="1" ht="20.100000000000001" customHeight="1">
      <c r="A11" s="1470" t="s">
        <v>1119</v>
      </c>
      <c r="B11" s="1489">
        <v>0.65500000000000003</v>
      </c>
      <c r="C11" s="1488">
        <v>0.5</v>
      </c>
      <c r="D11" s="1486">
        <v>1.7999999999999999E-2</v>
      </c>
      <c r="E11" s="1471"/>
      <c r="F11" s="1611"/>
      <c r="BA11" s="661"/>
      <c r="BC11" s="662"/>
      <c r="BD11" s="662"/>
      <c r="BF11" s="662"/>
      <c r="BH11" s="662"/>
    </row>
    <row r="12" spans="1:60" s="660" customFormat="1" ht="20.100000000000001" customHeight="1">
      <c r="A12" s="1470" t="s">
        <v>1124</v>
      </c>
      <c r="B12" s="1489">
        <v>0.628</v>
      </c>
      <c r="C12" s="1487">
        <v>0.46600000000000003</v>
      </c>
      <c r="D12" s="1487" t="s">
        <v>1411</v>
      </c>
      <c r="E12" s="1471"/>
      <c r="F12" s="1611"/>
      <c r="BA12" s="661"/>
      <c r="BC12" s="662"/>
      <c r="BD12" s="662"/>
      <c r="BF12" s="662"/>
      <c r="BH12" s="662"/>
    </row>
    <row r="13" spans="1:60" s="660" customFormat="1" ht="20.100000000000001" customHeight="1">
      <c r="A13" s="1470" t="s">
        <v>1121</v>
      </c>
      <c r="B13" s="1487">
        <v>0.56200000000000006</v>
      </c>
      <c r="C13" s="1487">
        <v>0.39200000000000002</v>
      </c>
      <c r="D13" s="1487">
        <v>3.1E-2</v>
      </c>
      <c r="E13" s="1471"/>
      <c r="F13" s="1611"/>
      <c r="BA13" s="661"/>
      <c r="BC13" s="662"/>
      <c r="BD13" s="662"/>
      <c r="BF13" s="662"/>
      <c r="BH13" s="662"/>
    </row>
    <row r="14" spans="1:60" s="660" customFormat="1" ht="20.100000000000001" customHeight="1">
      <c r="A14" s="1470" t="s">
        <v>1118</v>
      </c>
      <c r="B14" s="1487">
        <v>0.52900000000000003</v>
      </c>
      <c r="C14" s="1486">
        <v>0.36</v>
      </c>
      <c r="D14" s="1486">
        <v>2.5000000000000001E-2</v>
      </c>
      <c r="E14" s="1471"/>
      <c r="F14" s="1611"/>
      <c r="BA14" s="661"/>
      <c r="BC14" s="662"/>
      <c r="BD14" s="662"/>
      <c r="BF14" s="662"/>
      <c r="BH14" s="662"/>
    </row>
    <row r="15" spans="1:60" s="660" customFormat="1" ht="20.100000000000001" customHeight="1">
      <c r="A15" s="1470" t="s">
        <v>1125</v>
      </c>
      <c r="B15" s="1487">
        <v>0.48799999999999999</v>
      </c>
      <c r="C15" s="1487">
        <v>0.39600000000000002</v>
      </c>
      <c r="D15" s="1487">
        <v>1.7999999999999999E-2</v>
      </c>
      <c r="E15" s="1471"/>
      <c r="F15" s="1611"/>
      <c r="BA15" s="661"/>
      <c r="BC15" s="662"/>
      <c r="BD15" s="662"/>
      <c r="BF15" s="662"/>
      <c r="BH15" s="662"/>
    </row>
    <row r="16" spans="1:60" s="660" customFormat="1" ht="20.100000000000001" customHeight="1">
      <c r="A16" s="1470" t="s">
        <v>1123</v>
      </c>
      <c r="B16" s="1487">
        <v>0.46800000000000003</v>
      </c>
      <c r="C16" s="1487">
        <v>0.374</v>
      </c>
      <c r="D16" s="1487">
        <v>3.3000000000000002E-2</v>
      </c>
      <c r="E16" s="1471"/>
      <c r="F16" s="1611"/>
      <c r="BA16" s="661"/>
      <c r="BC16" s="662"/>
      <c r="BD16" s="662"/>
      <c r="BF16" s="662"/>
      <c r="BH16" s="662"/>
    </row>
    <row r="17" spans="1:60" s="660" customFormat="1" ht="20.100000000000001" customHeight="1">
      <c r="A17" s="1470" t="s">
        <v>1122</v>
      </c>
      <c r="B17" s="1487">
        <v>0.45100000000000001</v>
      </c>
      <c r="C17" s="1487">
        <v>0.35699999999999998</v>
      </c>
      <c r="D17" s="1487">
        <v>1.4E-2</v>
      </c>
      <c r="E17" s="1471"/>
      <c r="F17" s="1611"/>
      <c r="BA17" s="661"/>
      <c r="BC17" s="662"/>
      <c r="BD17" s="662"/>
      <c r="BF17" s="662"/>
      <c r="BH17" s="662"/>
    </row>
    <row r="19" spans="1:60" ht="12.95" customHeight="1">
      <c r="A19" s="772" t="s">
        <v>1127</v>
      </c>
    </row>
    <row r="22" spans="1:60" ht="16.5" customHeight="1">
      <c r="A22" s="1477" t="s">
        <v>1408</v>
      </c>
    </row>
    <row r="23" spans="1:60" ht="15.75" customHeight="1">
      <c r="A23" s="1477" t="s">
        <v>1407</v>
      </c>
    </row>
    <row r="24" spans="1:60" ht="16.5" customHeight="1">
      <c r="A24" s="1477" t="s">
        <v>1409</v>
      </c>
    </row>
    <row r="29" spans="1:60" ht="14.25"/>
    <row r="30" spans="1:60" ht="14.25"/>
    <row r="31" spans="1:60" ht="14.25"/>
  </sheetData>
  <sheetProtection algorithmName="SHA-512" hashValue="PLQWvavD+TWNAqJRLsnNQuksImHiCNe2ltZwZwOPuZ2OR5CvkQvdy1vMB8i/B/CaIsmf1Pq2jeTkl0NXjHm5CA==" saltValue="TS9x5JHPSJjywmvlQ1XasQ==" spinCount="100000" sheet="1" objects="1" scenarios="1"/>
  <autoFilter ref="A8:D8" xr:uid="{9D53BA81-742A-4229-8E89-B6E9490C7D0C}">
    <sortState xmlns:xlrd2="http://schemas.microsoft.com/office/spreadsheetml/2017/richdata2" ref="A9:D17">
      <sortCondition descending="1" ref="B8"/>
    </sortState>
  </autoFilter>
  <mergeCells count="2">
    <mergeCell ref="F9:F17"/>
    <mergeCell ref="A6:F6"/>
  </mergeCells>
  <conditionalFormatting sqref="G4">
    <cfRule type="cellIs" dxfId="192" priority="24" operator="equal">
      <formula>"Water footprint"</formula>
    </cfRule>
    <cfRule type="cellIs" dxfId="191" priority="25" operator="equal">
      <formula>"Ecological Footprint"</formula>
    </cfRule>
    <cfRule type="cellIs" dxfId="190" priority="26" operator="equal">
      <formula>"Carbon Footprint"</formula>
    </cfRule>
  </conditionalFormatting>
  <conditionalFormatting sqref="G4">
    <cfRule type="cellIs" dxfId="189" priority="22" operator="equal">
      <formula>"For-profit"</formula>
    </cfRule>
    <cfRule type="cellIs" dxfId="188" priority="23" operator="equal">
      <formula>"Non-profit"</formula>
    </cfRule>
  </conditionalFormatting>
  <conditionalFormatting sqref="J4:L5">
    <cfRule type="cellIs" dxfId="187" priority="19" operator="equal">
      <formula>"Water footprint"</formula>
    </cfRule>
    <cfRule type="cellIs" dxfId="186" priority="20" operator="equal">
      <formula>"Ecological Footprint"</formula>
    </cfRule>
    <cfRule type="cellIs" dxfId="185" priority="21" operator="equal">
      <formula>"Carbon Footprint"</formula>
    </cfRule>
  </conditionalFormatting>
  <conditionalFormatting sqref="K4:L5">
    <cfRule type="cellIs" dxfId="184" priority="16" operator="equal">
      <formula>"No?"</formula>
    </cfRule>
    <cfRule type="cellIs" dxfId="183" priority="17" operator="equal">
      <formula>"No"</formula>
    </cfRule>
    <cfRule type="cellIs" dxfId="182" priority="18" operator="equal">
      <formula>"Yes"</formula>
    </cfRule>
  </conditionalFormatting>
  <conditionalFormatting sqref="C4:C5">
    <cfRule type="cellIs" dxfId="181" priority="13" operator="equal">
      <formula>"Water footprint"</formula>
    </cfRule>
    <cfRule type="cellIs" dxfId="180" priority="14" operator="equal">
      <formula>"Ecological Footprint"</formula>
    </cfRule>
    <cfRule type="cellIs" dxfId="179" priority="15" operator="equal">
      <formula>"Carbon Footprint"</formula>
    </cfRule>
  </conditionalFormatting>
  <conditionalFormatting sqref="F4:F5">
    <cfRule type="cellIs" dxfId="178" priority="10" operator="equal">
      <formula>"Water footprint"</formula>
    </cfRule>
    <cfRule type="cellIs" dxfId="177" priority="11" operator="equal">
      <formula>"Ecological Footprint"</formula>
    </cfRule>
    <cfRule type="cellIs" dxfId="176" priority="12" operator="equal">
      <formula>"Carbon Footprint"</formula>
    </cfRule>
  </conditionalFormatting>
  <conditionalFormatting sqref="D4:D5">
    <cfRule type="cellIs" dxfId="175" priority="7" operator="equal">
      <formula>"Water footprint"</formula>
    </cfRule>
    <cfRule type="cellIs" dxfId="174" priority="8" operator="equal">
      <formula>"Ecological Footprint"</formula>
    </cfRule>
    <cfRule type="cellIs" dxfId="173" priority="9" operator="equal">
      <formula>"Carbon Footprint"</formula>
    </cfRule>
  </conditionalFormatting>
  <conditionalFormatting sqref="E4:E5">
    <cfRule type="cellIs" dxfId="172" priority="1" operator="equal">
      <formula>"Water footprint"</formula>
    </cfRule>
    <cfRule type="cellIs" dxfId="171" priority="2" operator="equal">
      <formula>"Ecological Footprint"</formula>
    </cfRule>
    <cfRule type="cellIs" dxfId="170" priority="3" operator="equal">
      <formula>"Carbon Footprint"</formula>
    </cfRule>
  </conditionalFormatting>
  <pageMargins left="1" right="1" top="1" bottom="1" header="0.25" footer="0.25"/>
  <pageSetup scale="53" fitToHeight="0" orientation="landscape" r:id="rId1"/>
  <headerFooter>
    <oddFooter>&amp;C&amp;"Helvetica Neue,Regular"&amp;12&amp;K000000&amp;P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E23FF-DC80-40A1-90C1-EF38CFF80736}">
  <sheetPr codeName="Tabelle16">
    <tabColor theme="6"/>
    <pageSetUpPr fitToPage="1"/>
  </sheetPr>
  <dimension ref="A1:G141"/>
  <sheetViews>
    <sheetView showGridLines="0" zoomScale="90" zoomScaleNormal="90" workbookViewId="0">
      <selection activeCell="A2" sqref="A2"/>
    </sheetView>
  </sheetViews>
  <sheetFormatPr baseColWidth="10" defaultRowHeight="14.25"/>
  <cols>
    <col min="1" max="1" width="16.625" style="64" customWidth="1"/>
    <col min="2" max="2" width="5.625" style="64" customWidth="1"/>
    <col min="3" max="3" width="25.625" style="64" customWidth="1"/>
    <col min="4" max="4" width="3.625" style="64" customWidth="1"/>
    <col min="5" max="5" width="24.875" style="64" customWidth="1"/>
    <col min="6" max="6" width="54.75" style="64" customWidth="1"/>
    <col min="7" max="7" width="3.75" style="64" customWidth="1"/>
    <col min="8" max="16384" width="11" style="64"/>
  </cols>
  <sheetData>
    <row r="1" spans="1:7" s="28" customFormat="1" ht="20.100000000000001" customHeight="1">
      <c r="A1" s="27" t="str">
        <f>'0 - Overview thesis'!A1</f>
        <v>Master thesis "Benchmark analysis of personal (carbon) footprint calculators" by Friederike Tietze - TU Berlin - 2021</v>
      </c>
      <c r="B1" s="27"/>
    </row>
    <row r="2" spans="1:7" s="289" customFormat="1" ht="18">
      <c r="A2" s="16" t="s">
        <v>227</v>
      </c>
      <c r="B2" s="16"/>
      <c r="C2" s="24"/>
      <c r="D2" s="17"/>
      <c r="E2" s="17"/>
      <c r="F2" s="24"/>
      <c r="G2" s="17"/>
    </row>
    <row r="3" spans="1:7" s="121" customFormat="1" ht="8.1" customHeight="1">
      <c r="D3" s="122"/>
    </row>
    <row r="4" spans="1:7" s="388" customFormat="1">
      <c r="A4" s="51" t="s">
        <v>1398</v>
      </c>
      <c r="B4" s="51"/>
      <c r="C4" s="51"/>
      <c r="D4" s="51"/>
      <c r="E4" s="51"/>
      <c r="G4" s="176"/>
    </row>
    <row r="5" spans="1:7" s="121" customFormat="1" ht="8.1" customHeight="1">
      <c r="D5" s="122"/>
    </row>
    <row r="6" spans="1:7" ht="20.100000000000001" customHeight="1">
      <c r="A6" s="455" t="s">
        <v>1</v>
      </c>
      <c r="B6" s="455"/>
      <c r="C6" s="455"/>
      <c r="E6" s="455" t="s">
        <v>1134</v>
      </c>
      <c r="F6" s="455"/>
      <c r="G6" s="537"/>
    </row>
    <row r="7" spans="1:7" ht="28.5">
      <c r="A7" s="453" t="s">
        <v>966</v>
      </c>
      <c r="B7" s="453"/>
      <c r="C7" s="503" t="s">
        <v>1128</v>
      </c>
      <c r="E7" s="788" t="s">
        <v>1135</v>
      </c>
      <c r="F7" s="503" t="s">
        <v>1136</v>
      </c>
    </row>
    <row r="8" spans="1:7" ht="28.5">
      <c r="A8" s="453" t="s">
        <v>214</v>
      </c>
      <c r="B8" s="453"/>
      <c r="C8" s="503" t="s">
        <v>1129</v>
      </c>
      <c r="E8" s="453" t="s">
        <v>1137</v>
      </c>
      <c r="F8" s="503" t="s">
        <v>1138</v>
      </c>
    </row>
    <row r="9" spans="1:7">
      <c r="A9" s="453" t="s">
        <v>965</v>
      </c>
      <c r="B9" s="453"/>
      <c r="C9" s="503" t="s">
        <v>1130</v>
      </c>
      <c r="E9" s="453" t="s">
        <v>204</v>
      </c>
      <c r="F9" s="503" t="s">
        <v>1139</v>
      </c>
      <c r="G9" s="262"/>
    </row>
    <row r="10" spans="1:7" ht="28.5">
      <c r="A10" s="453" t="s">
        <v>1132</v>
      </c>
      <c r="B10" s="453"/>
      <c r="C10" s="503" t="s">
        <v>1133</v>
      </c>
      <c r="E10" s="453" t="s">
        <v>1141</v>
      </c>
      <c r="F10" s="503" t="s">
        <v>464</v>
      </c>
      <c r="G10" s="262"/>
    </row>
    <row r="11" spans="1:7">
      <c r="A11" s="453" t="s">
        <v>228</v>
      </c>
      <c r="B11" s="453"/>
      <c r="C11" s="503" t="s">
        <v>1131</v>
      </c>
      <c r="E11" s="453" t="s">
        <v>953</v>
      </c>
      <c r="F11" s="503" t="s">
        <v>1140</v>
      </c>
    </row>
    <row r="13" spans="1:7" ht="15">
      <c r="A13" s="694" t="s">
        <v>1168</v>
      </c>
      <c r="B13" s="694"/>
      <c r="C13" s="694"/>
      <c r="D13" s="694"/>
      <c r="E13" s="694"/>
      <c r="F13" s="694"/>
    </row>
    <row r="14" spans="1:7">
      <c r="A14" s="775" t="s">
        <v>1143</v>
      </c>
      <c r="B14" s="775" t="s">
        <v>3</v>
      </c>
      <c r="C14" s="776" t="s">
        <v>976</v>
      </c>
      <c r="D14" s="172"/>
      <c r="E14" s="172"/>
      <c r="F14" s="172" t="s">
        <v>1145</v>
      </c>
    </row>
    <row r="15" spans="1:7">
      <c r="A15" s="1618" t="s">
        <v>133</v>
      </c>
      <c r="B15" s="1619"/>
      <c r="C15" s="1619"/>
      <c r="D15" s="1619"/>
      <c r="E15" s="1619"/>
      <c r="F15" s="1620"/>
    </row>
    <row r="16" spans="1:7">
      <c r="A16" s="778"/>
      <c r="B16" s="774">
        <v>1</v>
      </c>
      <c r="C16" s="1616" t="s">
        <v>1142</v>
      </c>
      <c r="D16" s="1616"/>
      <c r="E16" s="1616"/>
      <c r="F16" s="777" t="s">
        <v>1149</v>
      </c>
    </row>
    <row r="17" spans="1:6" ht="28.5">
      <c r="A17" s="778"/>
      <c r="B17" s="774">
        <v>2</v>
      </c>
      <c r="C17" s="1616" t="s">
        <v>1144</v>
      </c>
      <c r="D17" s="1616"/>
      <c r="E17" s="1616"/>
      <c r="F17" s="777" t="s">
        <v>1150</v>
      </c>
    </row>
    <row r="18" spans="1:6" ht="46.5" customHeight="1">
      <c r="A18" s="778"/>
      <c r="B18" s="774">
        <v>3</v>
      </c>
      <c r="C18" s="1616" t="s">
        <v>1146</v>
      </c>
      <c r="D18" s="1616"/>
      <c r="E18" s="1616"/>
      <c r="F18" s="777" t="s">
        <v>1151</v>
      </c>
    </row>
    <row r="19" spans="1:6">
      <c r="A19" s="778"/>
      <c r="B19" s="780">
        <v>4</v>
      </c>
      <c r="C19" s="1617" t="s">
        <v>1147</v>
      </c>
      <c r="D19" s="1617"/>
      <c r="E19" s="1617"/>
      <c r="F19" s="781" t="s">
        <v>1152</v>
      </c>
    </row>
    <row r="20" spans="1:6">
      <c r="A20" s="1618" t="s">
        <v>1169</v>
      </c>
      <c r="B20" s="1621"/>
      <c r="C20" s="1621"/>
      <c r="D20" s="1621"/>
      <c r="E20" s="1621"/>
      <c r="F20" s="1622"/>
    </row>
    <row r="21" spans="1:6">
      <c r="A21" s="1613" t="s">
        <v>1</v>
      </c>
      <c r="B21" s="1623"/>
      <c r="C21" s="1623"/>
      <c r="D21" s="1623"/>
      <c r="E21" s="1623"/>
      <c r="F21" s="1624"/>
    </row>
    <row r="22" spans="1:6" ht="57">
      <c r="A22" s="784"/>
      <c r="B22" s="782">
        <v>5</v>
      </c>
      <c r="C22" s="1628" t="s">
        <v>1148</v>
      </c>
      <c r="D22" s="1628"/>
      <c r="E22" s="1628"/>
      <c r="F22" s="783" t="s">
        <v>1155</v>
      </c>
    </row>
    <row r="23" spans="1:6" ht="57">
      <c r="A23" s="784"/>
      <c r="B23" s="774">
        <v>6</v>
      </c>
      <c r="C23" s="1616" t="s">
        <v>1156</v>
      </c>
      <c r="D23" s="1616"/>
      <c r="E23" s="1616"/>
      <c r="F23" s="777" t="s">
        <v>1154</v>
      </c>
    </row>
    <row r="24" spans="1:6" ht="42.75">
      <c r="A24" s="785"/>
      <c r="B24" s="774">
        <v>7</v>
      </c>
      <c r="C24" s="1616" t="s">
        <v>1157</v>
      </c>
      <c r="D24" s="1616"/>
      <c r="E24" s="1616"/>
      <c r="F24" s="777" t="s">
        <v>1153</v>
      </c>
    </row>
    <row r="25" spans="1:6">
      <c r="A25" s="1625" t="s">
        <v>1159</v>
      </c>
      <c r="B25" s="1626"/>
      <c r="C25" s="1626"/>
      <c r="D25" s="1626"/>
      <c r="E25" s="1626"/>
      <c r="F25" s="1627"/>
    </row>
    <row r="26" spans="1:6" ht="42.75">
      <c r="A26" s="779"/>
      <c r="B26" s="774">
        <v>8</v>
      </c>
      <c r="C26" s="1616" t="s">
        <v>1170</v>
      </c>
      <c r="D26" s="1616"/>
      <c r="E26" s="1616"/>
      <c r="F26" s="777" t="s">
        <v>1158</v>
      </c>
    </row>
    <row r="27" spans="1:6" ht="57">
      <c r="A27" s="779"/>
      <c r="B27" s="774">
        <v>9</v>
      </c>
      <c r="C27" s="1616" t="s">
        <v>1171</v>
      </c>
      <c r="D27" s="1616"/>
      <c r="E27" s="1616"/>
      <c r="F27" s="777" t="s">
        <v>1160</v>
      </c>
    </row>
    <row r="28" spans="1:6" ht="42.75">
      <c r="A28" s="779"/>
      <c r="B28" s="780">
        <v>10</v>
      </c>
      <c r="C28" s="1617" t="s">
        <v>1172</v>
      </c>
      <c r="D28" s="1617"/>
      <c r="E28" s="1617"/>
      <c r="F28" s="781" t="s">
        <v>1161</v>
      </c>
    </row>
    <row r="29" spans="1:6">
      <c r="A29" s="1613" t="s">
        <v>124</v>
      </c>
      <c r="B29" s="1614"/>
      <c r="C29" s="1614"/>
      <c r="D29" s="1614"/>
      <c r="E29" s="1614"/>
      <c r="F29" s="1615"/>
    </row>
    <row r="30" spans="1:6" ht="57">
      <c r="A30" s="784"/>
      <c r="B30" s="774">
        <v>11</v>
      </c>
      <c r="C30" s="1616" t="s">
        <v>1173</v>
      </c>
      <c r="D30" s="1616"/>
      <c r="E30" s="1616"/>
      <c r="F30" s="777" t="s">
        <v>1162</v>
      </c>
    </row>
    <row r="31" spans="1:6" ht="71.25">
      <c r="A31" s="784"/>
      <c r="B31" s="774">
        <v>12</v>
      </c>
      <c r="C31" s="1616" t="s">
        <v>1174</v>
      </c>
      <c r="D31" s="1616"/>
      <c r="E31" s="1616"/>
      <c r="F31" s="777" t="s">
        <v>1163</v>
      </c>
    </row>
    <row r="32" spans="1:6" ht="71.25">
      <c r="A32" s="785"/>
      <c r="B32" s="774">
        <v>13</v>
      </c>
      <c r="C32" s="1616" t="s">
        <v>1175</v>
      </c>
      <c r="D32" s="1616"/>
      <c r="E32" s="1616"/>
      <c r="F32" s="777" t="s">
        <v>1164</v>
      </c>
    </row>
    <row r="33" spans="1:6">
      <c r="A33" s="1613" t="s">
        <v>408</v>
      </c>
      <c r="B33" s="1614"/>
      <c r="C33" s="1614"/>
      <c r="D33" s="1614"/>
      <c r="E33" s="1614"/>
      <c r="F33" s="1615"/>
    </row>
    <row r="34" spans="1:6" ht="57">
      <c r="A34" s="786"/>
      <c r="B34" s="774">
        <v>14</v>
      </c>
      <c r="C34" s="1616" t="s">
        <v>1176</v>
      </c>
      <c r="D34" s="1616"/>
      <c r="E34" s="1616"/>
      <c r="F34" s="777" t="s">
        <v>1165</v>
      </c>
    </row>
    <row r="35" spans="1:6" ht="42.75">
      <c r="A35" s="786"/>
      <c r="B35" s="774">
        <v>15</v>
      </c>
      <c r="C35" s="1616" t="s">
        <v>1177</v>
      </c>
      <c r="D35" s="1616"/>
      <c r="E35" s="1616"/>
      <c r="F35" s="777" t="s">
        <v>1166</v>
      </c>
    </row>
    <row r="36" spans="1:6" ht="114">
      <c r="A36" s="787"/>
      <c r="B36" s="774">
        <v>16</v>
      </c>
      <c r="C36" s="1616" t="s">
        <v>1178</v>
      </c>
      <c r="D36" s="1616"/>
      <c r="E36" s="1616"/>
      <c r="F36" s="777" t="s">
        <v>1167</v>
      </c>
    </row>
    <row r="37" spans="1:6">
      <c r="C37" s="2"/>
      <c r="D37" s="2"/>
      <c r="E37" s="2"/>
    </row>
    <row r="38" spans="1:6">
      <c r="C38" s="2"/>
      <c r="D38" s="2"/>
      <c r="E38" s="2"/>
    </row>
    <row r="39" spans="1:6">
      <c r="C39" s="2"/>
      <c r="D39" s="2"/>
      <c r="E39" s="2"/>
    </row>
    <row r="40" spans="1:6">
      <c r="C40" s="2"/>
      <c r="D40" s="2"/>
      <c r="E40" s="2"/>
    </row>
    <row r="41" spans="1:6">
      <c r="C41" s="2"/>
      <c r="D41" s="2"/>
      <c r="E41" s="2"/>
    </row>
    <row r="42" spans="1:6">
      <c r="C42" s="2"/>
      <c r="D42" s="2"/>
      <c r="E42" s="2"/>
    </row>
    <row r="43" spans="1:6">
      <c r="C43" s="2"/>
      <c r="D43" s="2"/>
      <c r="E43" s="2"/>
    </row>
    <row r="44" spans="1:6">
      <c r="C44" s="2"/>
      <c r="D44" s="2"/>
      <c r="E44" s="2"/>
    </row>
    <row r="45" spans="1:6">
      <c r="C45" s="2"/>
      <c r="D45" s="2"/>
      <c r="E45" s="2"/>
    </row>
    <row r="46" spans="1:6">
      <c r="C46" s="2"/>
      <c r="D46" s="2"/>
      <c r="E46" s="2"/>
    </row>
    <row r="47" spans="1:6">
      <c r="C47" s="2"/>
      <c r="D47" s="2"/>
      <c r="E47" s="2"/>
    </row>
    <row r="48" spans="1:6">
      <c r="C48" s="2"/>
      <c r="D48" s="2"/>
      <c r="E48" s="2"/>
    </row>
    <row r="49" spans="3:5">
      <c r="C49" s="2"/>
      <c r="D49" s="2"/>
      <c r="E49" s="2"/>
    </row>
    <row r="50" spans="3:5">
      <c r="C50" s="2"/>
      <c r="D50" s="2"/>
      <c r="E50" s="2"/>
    </row>
    <row r="51" spans="3:5">
      <c r="C51" s="2"/>
      <c r="D51" s="2"/>
      <c r="E51" s="2"/>
    </row>
    <row r="52" spans="3:5">
      <c r="C52" s="2"/>
      <c r="D52" s="2"/>
      <c r="E52" s="2"/>
    </row>
    <row r="53" spans="3:5">
      <c r="C53" s="2"/>
      <c r="D53" s="2"/>
      <c r="E53" s="2"/>
    </row>
    <row r="54" spans="3:5">
      <c r="C54" s="2"/>
      <c r="D54" s="2"/>
      <c r="E54" s="2"/>
    </row>
    <row r="55" spans="3:5">
      <c r="C55" s="2"/>
      <c r="D55" s="2"/>
      <c r="E55" s="2"/>
    </row>
    <row r="56" spans="3:5">
      <c r="C56" s="2"/>
      <c r="D56" s="2"/>
      <c r="E56" s="2"/>
    </row>
    <row r="57" spans="3:5">
      <c r="C57" s="2"/>
      <c r="D57" s="2"/>
      <c r="E57" s="2"/>
    </row>
    <row r="58" spans="3:5">
      <c r="C58" s="2"/>
      <c r="D58" s="2"/>
      <c r="E58" s="2"/>
    </row>
    <row r="59" spans="3:5">
      <c r="C59" s="2"/>
      <c r="D59" s="2"/>
      <c r="E59" s="2"/>
    </row>
    <row r="60" spans="3:5">
      <c r="C60" s="2"/>
      <c r="D60" s="2"/>
      <c r="E60" s="2"/>
    </row>
    <row r="61" spans="3:5">
      <c r="C61" s="2"/>
      <c r="D61" s="2"/>
      <c r="E61" s="2"/>
    </row>
    <row r="62" spans="3:5">
      <c r="C62" s="2"/>
      <c r="D62" s="2"/>
      <c r="E62" s="2"/>
    </row>
    <row r="63" spans="3:5">
      <c r="C63" s="2"/>
      <c r="D63" s="2"/>
      <c r="E63" s="2"/>
    </row>
    <row r="64" spans="3:5">
      <c r="C64" s="2"/>
      <c r="D64" s="2"/>
      <c r="E64" s="2"/>
    </row>
    <row r="65" spans="3:5">
      <c r="C65" s="2"/>
      <c r="D65" s="2"/>
      <c r="E65" s="2"/>
    </row>
    <row r="66" spans="3:5">
      <c r="C66" s="2"/>
      <c r="D66" s="2"/>
      <c r="E66" s="2"/>
    </row>
    <row r="67" spans="3:5">
      <c r="C67" s="2"/>
      <c r="D67" s="2"/>
      <c r="E67" s="2"/>
    </row>
    <row r="68" spans="3:5">
      <c r="C68" s="2"/>
      <c r="D68" s="2"/>
      <c r="E68" s="2"/>
    </row>
    <row r="69" spans="3:5">
      <c r="C69" s="2"/>
      <c r="D69" s="2"/>
      <c r="E69" s="2"/>
    </row>
    <row r="70" spans="3:5">
      <c r="C70" s="2"/>
      <c r="D70" s="2"/>
      <c r="E70" s="2"/>
    </row>
    <row r="71" spans="3:5">
      <c r="C71" s="2"/>
      <c r="D71" s="2"/>
      <c r="E71" s="2"/>
    </row>
    <row r="72" spans="3:5">
      <c r="C72" s="2"/>
      <c r="D72" s="2"/>
      <c r="E72" s="2"/>
    </row>
    <row r="73" spans="3:5">
      <c r="C73" s="2"/>
      <c r="D73" s="2"/>
      <c r="E73" s="2"/>
    </row>
    <row r="74" spans="3:5">
      <c r="C74" s="2"/>
      <c r="D74" s="2"/>
      <c r="E74" s="2"/>
    </row>
    <row r="75" spans="3:5">
      <c r="C75" s="2"/>
      <c r="D75" s="2"/>
      <c r="E75" s="2"/>
    </row>
    <row r="76" spans="3:5">
      <c r="C76" s="2"/>
      <c r="D76" s="2"/>
      <c r="E76" s="2"/>
    </row>
    <row r="77" spans="3:5">
      <c r="C77" s="2"/>
      <c r="D77" s="2"/>
      <c r="E77" s="2"/>
    </row>
    <row r="78" spans="3:5">
      <c r="C78" s="2"/>
      <c r="D78" s="2"/>
      <c r="E78" s="2"/>
    </row>
    <row r="79" spans="3:5">
      <c r="C79" s="2"/>
      <c r="D79" s="2"/>
      <c r="E79" s="2"/>
    </row>
    <row r="80" spans="3:5">
      <c r="C80" s="2"/>
      <c r="D80" s="2"/>
      <c r="E80" s="2"/>
    </row>
    <row r="81" spans="3:5">
      <c r="C81" s="2"/>
      <c r="D81" s="2"/>
      <c r="E81" s="2"/>
    </row>
    <row r="82" spans="3:5">
      <c r="C82" s="2"/>
      <c r="D82" s="2"/>
      <c r="E82" s="2"/>
    </row>
    <row r="83" spans="3:5">
      <c r="C83" s="2"/>
      <c r="D83" s="2"/>
      <c r="E83" s="2"/>
    </row>
    <row r="84" spans="3:5">
      <c r="C84" s="2"/>
      <c r="D84" s="2"/>
      <c r="E84" s="2"/>
    </row>
    <row r="85" spans="3:5">
      <c r="C85" s="2"/>
      <c r="D85" s="2"/>
      <c r="E85" s="2"/>
    </row>
    <row r="86" spans="3:5">
      <c r="C86" s="2"/>
      <c r="D86" s="2"/>
      <c r="E86" s="2"/>
    </row>
    <row r="87" spans="3:5">
      <c r="C87" s="2"/>
      <c r="D87" s="2"/>
      <c r="E87" s="2"/>
    </row>
    <row r="88" spans="3:5">
      <c r="C88" s="2"/>
      <c r="D88" s="2"/>
      <c r="E88" s="2"/>
    </row>
    <row r="89" spans="3:5">
      <c r="C89" s="2"/>
      <c r="D89" s="2"/>
      <c r="E89" s="2"/>
    </row>
    <row r="90" spans="3:5">
      <c r="C90" s="2"/>
      <c r="D90" s="2"/>
      <c r="E90" s="2"/>
    </row>
    <row r="91" spans="3:5">
      <c r="C91" s="2"/>
      <c r="D91" s="2"/>
      <c r="E91" s="2"/>
    </row>
    <row r="92" spans="3:5">
      <c r="C92" s="2"/>
      <c r="D92" s="2"/>
      <c r="E92" s="2"/>
    </row>
    <row r="93" spans="3:5">
      <c r="C93" s="2"/>
      <c r="D93" s="2"/>
      <c r="E93" s="2"/>
    </row>
    <row r="94" spans="3:5">
      <c r="C94" s="2"/>
      <c r="D94" s="2"/>
      <c r="E94" s="2"/>
    </row>
    <row r="95" spans="3:5">
      <c r="C95" s="2"/>
      <c r="D95" s="2"/>
      <c r="E95" s="2"/>
    </row>
    <row r="96" spans="3:5">
      <c r="C96" s="2"/>
      <c r="D96" s="2"/>
      <c r="E96" s="2"/>
    </row>
    <row r="97" spans="3:5">
      <c r="C97" s="2"/>
      <c r="D97" s="2"/>
      <c r="E97" s="2"/>
    </row>
    <row r="98" spans="3:5">
      <c r="C98" s="2"/>
      <c r="D98" s="2"/>
      <c r="E98" s="2"/>
    </row>
    <row r="99" spans="3:5">
      <c r="C99" s="2"/>
      <c r="D99" s="2"/>
      <c r="E99" s="2"/>
    </row>
    <row r="100" spans="3:5">
      <c r="C100" s="2"/>
      <c r="D100" s="2"/>
      <c r="E100" s="2"/>
    </row>
    <row r="101" spans="3:5">
      <c r="C101" s="2"/>
      <c r="D101" s="2"/>
      <c r="E101" s="2"/>
    </row>
    <row r="102" spans="3:5">
      <c r="C102" s="2"/>
      <c r="D102" s="2"/>
      <c r="E102" s="2"/>
    </row>
    <row r="103" spans="3:5">
      <c r="C103" s="2"/>
      <c r="D103" s="2"/>
      <c r="E103" s="2"/>
    </row>
    <row r="104" spans="3:5">
      <c r="C104" s="2"/>
      <c r="D104" s="2"/>
      <c r="E104" s="2"/>
    </row>
    <row r="105" spans="3:5">
      <c r="C105" s="2"/>
      <c r="D105" s="2"/>
      <c r="E105" s="2"/>
    </row>
    <row r="106" spans="3:5">
      <c r="C106" s="2"/>
      <c r="D106" s="2"/>
      <c r="E106" s="2"/>
    </row>
    <row r="107" spans="3:5">
      <c r="C107" s="2"/>
      <c r="D107" s="2"/>
      <c r="E107" s="2"/>
    </row>
    <row r="108" spans="3:5">
      <c r="C108" s="2"/>
      <c r="D108" s="2"/>
      <c r="E108" s="2"/>
    </row>
    <row r="109" spans="3:5">
      <c r="C109" s="2"/>
      <c r="D109" s="2"/>
      <c r="E109" s="2"/>
    </row>
    <row r="110" spans="3:5">
      <c r="C110" s="2"/>
      <c r="D110" s="2"/>
      <c r="E110" s="2"/>
    </row>
    <row r="111" spans="3:5">
      <c r="C111" s="2"/>
      <c r="D111" s="2"/>
      <c r="E111" s="2"/>
    </row>
    <row r="112" spans="3:5">
      <c r="C112" s="2"/>
      <c r="D112" s="2"/>
      <c r="E112" s="2"/>
    </row>
    <row r="113" spans="3:5">
      <c r="C113" s="2"/>
      <c r="D113" s="2"/>
      <c r="E113" s="2"/>
    </row>
    <row r="114" spans="3:5">
      <c r="C114" s="2"/>
      <c r="D114" s="2"/>
      <c r="E114" s="2"/>
    </row>
    <row r="115" spans="3:5">
      <c r="C115" s="2"/>
      <c r="D115" s="2"/>
      <c r="E115" s="2"/>
    </row>
    <row r="116" spans="3:5">
      <c r="C116" s="2"/>
      <c r="D116" s="2"/>
      <c r="E116" s="2"/>
    </row>
    <row r="117" spans="3:5">
      <c r="C117" s="2"/>
      <c r="D117" s="2"/>
      <c r="E117" s="2"/>
    </row>
    <row r="118" spans="3:5">
      <c r="C118" s="2"/>
      <c r="D118" s="2"/>
      <c r="E118" s="2"/>
    </row>
    <row r="119" spans="3:5">
      <c r="C119" s="2"/>
      <c r="D119" s="2"/>
      <c r="E119" s="2"/>
    </row>
    <row r="120" spans="3:5">
      <c r="C120" s="2"/>
      <c r="D120" s="2"/>
      <c r="E120" s="2"/>
    </row>
    <row r="121" spans="3:5">
      <c r="C121" s="2"/>
      <c r="D121" s="2"/>
      <c r="E121" s="2"/>
    </row>
    <row r="122" spans="3:5">
      <c r="C122" s="2"/>
      <c r="D122" s="2"/>
      <c r="E122" s="2"/>
    </row>
    <row r="123" spans="3:5">
      <c r="C123" s="2"/>
      <c r="D123" s="2"/>
      <c r="E123" s="2"/>
    </row>
    <row r="124" spans="3:5">
      <c r="C124" s="2"/>
      <c r="D124" s="2"/>
      <c r="E124" s="2"/>
    </row>
    <row r="125" spans="3:5">
      <c r="C125" s="2"/>
      <c r="D125" s="2"/>
      <c r="E125" s="2"/>
    </row>
    <row r="126" spans="3:5">
      <c r="C126" s="2"/>
      <c r="D126" s="2"/>
      <c r="E126" s="2"/>
    </row>
    <row r="127" spans="3:5">
      <c r="C127" s="2"/>
      <c r="D127" s="2"/>
      <c r="E127" s="2"/>
    </row>
    <row r="128" spans="3:5">
      <c r="C128" s="2"/>
      <c r="D128" s="2"/>
      <c r="E128" s="2"/>
    </row>
    <row r="129" spans="3:5">
      <c r="C129" s="2"/>
      <c r="D129" s="2"/>
      <c r="E129" s="2"/>
    </row>
    <row r="130" spans="3:5">
      <c r="C130" s="2"/>
      <c r="D130" s="2"/>
      <c r="E130" s="2"/>
    </row>
    <row r="131" spans="3:5">
      <c r="C131" s="2"/>
      <c r="D131" s="2"/>
      <c r="E131" s="2"/>
    </row>
    <row r="132" spans="3:5">
      <c r="C132" s="2"/>
      <c r="D132" s="2"/>
      <c r="E132" s="2"/>
    </row>
    <row r="133" spans="3:5">
      <c r="C133" s="2"/>
      <c r="D133" s="2"/>
      <c r="E133" s="2"/>
    </row>
    <row r="134" spans="3:5">
      <c r="C134" s="2"/>
      <c r="D134" s="2"/>
      <c r="E134" s="2"/>
    </row>
    <row r="135" spans="3:5">
      <c r="C135" s="2"/>
      <c r="D135" s="2"/>
      <c r="E135" s="2"/>
    </row>
    <row r="136" spans="3:5">
      <c r="C136" s="2"/>
      <c r="D136" s="2"/>
      <c r="E136" s="2"/>
    </row>
    <row r="137" spans="3:5">
      <c r="C137" s="2"/>
      <c r="D137" s="2"/>
      <c r="E137" s="2"/>
    </row>
    <row r="138" spans="3:5">
      <c r="C138" s="2"/>
      <c r="D138" s="2"/>
      <c r="E138" s="2"/>
    </row>
    <row r="139" spans="3:5">
      <c r="C139" s="2"/>
      <c r="D139" s="2"/>
      <c r="E139" s="2"/>
    </row>
    <row r="140" spans="3:5">
      <c r="C140" s="2"/>
      <c r="D140" s="2"/>
      <c r="E140" s="2"/>
    </row>
    <row r="141" spans="3:5">
      <c r="C141" s="2"/>
      <c r="D141" s="2"/>
      <c r="E141" s="2"/>
    </row>
  </sheetData>
  <sheetProtection algorithmName="SHA-512" hashValue="JeAEvYSpKHmPAPYgR+PteygqN3Afgw0KLQQLulggcAR8ly55eDqgRK3iz8NYQxBtIvl6peUud7Thve91ItHdQQ==" saltValue="SYUuLl5qq46ASzenfVkMxQ==" spinCount="100000" sheet="1" objects="1" scenarios="1"/>
  <mergeCells count="22">
    <mergeCell ref="A15:F15"/>
    <mergeCell ref="A20:F20"/>
    <mergeCell ref="A21:F21"/>
    <mergeCell ref="A25:F25"/>
    <mergeCell ref="A29:F29"/>
    <mergeCell ref="C16:E16"/>
    <mergeCell ref="C17:E17"/>
    <mergeCell ref="C18:E18"/>
    <mergeCell ref="C19:E19"/>
    <mergeCell ref="C22:E22"/>
    <mergeCell ref="C23:E23"/>
    <mergeCell ref="A33:F33"/>
    <mergeCell ref="C34:E34"/>
    <mergeCell ref="C35:E35"/>
    <mergeCell ref="C36:E36"/>
    <mergeCell ref="C24:E24"/>
    <mergeCell ref="C26:E26"/>
    <mergeCell ref="C27:E27"/>
    <mergeCell ref="C28:E28"/>
    <mergeCell ref="C30:E30"/>
    <mergeCell ref="C31:E31"/>
    <mergeCell ref="C32:E32"/>
  </mergeCells>
  <conditionalFormatting sqref="D5 H4:I5">
    <cfRule type="cellIs" dxfId="169" priority="15" operator="equal">
      <formula>"Water footprint"</formula>
    </cfRule>
    <cfRule type="cellIs" dxfId="168" priority="16" operator="equal">
      <formula>"Ecological Footprint"</formula>
    </cfRule>
    <cfRule type="cellIs" dxfId="167" priority="17" operator="equal">
      <formula>"Carbon Footprint"</formula>
    </cfRule>
  </conditionalFormatting>
  <conditionalFormatting sqref="H4:I5">
    <cfRule type="cellIs" dxfId="166" priority="7" operator="equal">
      <formula>"No?"</formula>
    </cfRule>
    <cfRule type="cellIs" dxfId="165" priority="8" operator="equal">
      <formula>"No"</formula>
    </cfRule>
    <cfRule type="cellIs" dxfId="164" priority="9" operator="equal">
      <formula>"Yes"</formula>
    </cfRule>
  </conditionalFormatting>
  <conditionalFormatting sqref="D3 H3:I3">
    <cfRule type="cellIs" dxfId="163" priority="4" operator="equal">
      <formula>"Water footprint"</formula>
    </cfRule>
    <cfRule type="cellIs" dxfId="162" priority="5" operator="equal">
      <formula>"Ecological Footprint"</formula>
    </cfRule>
    <cfRule type="cellIs" dxfId="161" priority="6" operator="equal">
      <formula>"Carbon Footprint"</formula>
    </cfRule>
  </conditionalFormatting>
  <conditionalFormatting sqref="H3:I3">
    <cfRule type="cellIs" dxfId="160" priority="1" operator="equal">
      <formula>"No?"</formula>
    </cfRule>
    <cfRule type="cellIs" dxfId="159" priority="2" operator="equal">
      <formula>"No"</formula>
    </cfRule>
    <cfRule type="cellIs" dxfId="158" priority="3" operator="equal">
      <formula>"Yes"</formula>
    </cfRule>
  </conditionalFormatting>
  <pageMargins left="0.7" right="0.7" top="0.78740157499999996" bottom="0.78740157499999996" header="0.3" footer="0.3"/>
  <pageSetup paperSize="9" scale="59" fitToHeight="0"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2740A-2924-46B8-A4A3-0F83CF7537AC}">
  <sheetPr>
    <tabColor theme="6"/>
    <pageSetUpPr fitToPage="1"/>
  </sheetPr>
  <dimension ref="A1:BP380"/>
  <sheetViews>
    <sheetView showGridLines="0" showRuler="0" zoomScale="70" zoomScaleNormal="70" workbookViewId="0">
      <pane xSplit="1" ySplit="8" topLeftCell="B286" activePane="bottomRight" state="frozen"/>
      <selection pane="topRight" activeCell="C1" sqref="C1"/>
      <selection pane="bottomLeft" activeCell="A9" sqref="A9"/>
      <selection pane="bottomRight" activeCell="A2" sqref="A2"/>
    </sheetView>
  </sheetViews>
  <sheetFormatPr baseColWidth="10" defaultRowHeight="14.25"/>
  <cols>
    <col min="1" max="1" width="17.875" style="814" customWidth="1"/>
    <col min="2" max="2" width="13.75" style="814" customWidth="1"/>
    <col min="3" max="3" width="7.125" style="814" customWidth="1"/>
    <col min="4" max="4" width="8.25" style="814" customWidth="1"/>
    <col min="5" max="5" width="7.625" style="814" bestFit="1" customWidth="1"/>
    <col min="6" max="6" width="13.75" style="814" customWidth="1"/>
    <col min="7" max="7" width="7.125" style="814" bestFit="1" customWidth="1"/>
    <col min="8" max="8" width="8" style="814" customWidth="1"/>
    <col min="9" max="9" width="7.625" style="814" bestFit="1" customWidth="1"/>
    <col min="10" max="10" width="19.75" style="814" bestFit="1" customWidth="1"/>
    <col min="11" max="11" width="10.625" style="880" bestFit="1" customWidth="1"/>
    <col min="12" max="12" width="7.875" style="814" customWidth="1"/>
    <col min="13" max="13" width="7.625" style="814" bestFit="1" customWidth="1"/>
    <col min="14" max="14" width="13.75" style="814" customWidth="1"/>
    <col min="15" max="15" width="7.125" style="814" bestFit="1" customWidth="1"/>
    <col min="16" max="16" width="7.625" style="814" customWidth="1"/>
    <col min="17" max="17" width="7.625" style="814" bestFit="1" customWidth="1"/>
    <col min="18" max="24" width="13.75" style="814" customWidth="1"/>
    <col min="25" max="25" width="15.625" style="814" customWidth="1"/>
    <col min="26" max="44" width="13.75" style="814" customWidth="1"/>
    <col min="45" max="45" width="15.75" style="814" customWidth="1"/>
    <col min="46" max="46" width="15.625" style="814" customWidth="1"/>
    <col min="47" max="53" width="13.75" style="814" customWidth="1"/>
    <col min="54" max="56" width="15.625" style="814" customWidth="1"/>
    <col min="57" max="57" width="13.75" style="814" customWidth="1"/>
    <col min="58" max="58" width="15.625" style="814" customWidth="1"/>
    <col min="59" max="59" width="17.125" style="814" customWidth="1"/>
    <col min="60" max="66" width="13.75" style="814" customWidth="1"/>
    <col min="67" max="67" width="15.625" style="814" customWidth="1"/>
    <col min="68" max="68" width="9.625" style="814" customWidth="1"/>
    <col min="69" max="69" width="63" style="814" customWidth="1"/>
    <col min="70" max="260" width="8" style="814" customWidth="1"/>
    <col min="261" max="261" width="14" style="814" customWidth="1"/>
    <col min="262" max="262" width="11" style="814" customWidth="1"/>
    <col min="263" max="263" width="14" style="814" customWidth="1"/>
    <col min="264" max="267" width="11" style="814" customWidth="1"/>
    <col min="268" max="323" width="13.75" style="814" customWidth="1"/>
    <col min="324" max="325" width="11" style="814" customWidth="1"/>
    <col min="326" max="516" width="8" style="814" customWidth="1"/>
    <col min="517" max="517" width="14" style="814" customWidth="1"/>
    <col min="518" max="518" width="11" style="814" customWidth="1"/>
    <col min="519" max="519" width="14" style="814" customWidth="1"/>
    <col min="520" max="523" width="11" style="814" customWidth="1"/>
    <col min="524" max="579" width="13.75" style="814" customWidth="1"/>
    <col min="580" max="581" width="11" style="814" customWidth="1"/>
    <col min="582" max="772" width="8" style="814" customWidth="1"/>
    <col min="773" max="773" width="14" style="814" customWidth="1"/>
    <col min="774" max="774" width="11" style="814" customWidth="1"/>
    <col min="775" max="775" width="14" style="814" customWidth="1"/>
    <col min="776" max="779" width="11" style="814" customWidth="1"/>
    <col min="780" max="835" width="13.75" style="814" customWidth="1"/>
    <col min="836" max="837" width="11" style="814" customWidth="1"/>
    <col min="838" max="1028" width="8" style="814" customWidth="1"/>
    <col min="1029" max="1029" width="14" style="814" customWidth="1"/>
    <col min="1030" max="1030" width="11" style="814" customWidth="1"/>
    <col min="1031" max="1031" width="14" style="814" customWidth="1"/>
    <col min="1032" max="1035" width="11" style="814" customWidth="1"/>
    <col min="1036" max="1091" width="13.75" style="814" customWidth="1"/>
    <col min="1092" max="1093" width="11" style="814" customWidth="1"/>
    <col min="1094" max="1284" width="8" style="814" customWidth="1"/>
    <col min="1285" max="1285" width="14" style="814" customWidth="1"/>
    <col min="1286" max="1286" width="11" style="814" customWidth="1"/>
    <col min="1287" max="1287" width="14" style="814" customWidth="1"/>
    <col min="1288" max="1291" width="11" style="814" customWidth="1"/>
    <col min="1292" max="1347" width="13.75" style="814" customWidth="1"/>
    <col min="1348" max="1349" width="11" style="814" customWidth="1"/>
    <col min="1350" max="1540" width="8" style="814" customWidth="1"/>
    <col min="1541" max="1541" width="14" style="814" customWidth="1"/>
    <col min="1542" max="1542" width="11" style="814" customWidth="1"/>
    <col min="1543" max="1543" width="14" style="814" customWidth="1"/>
    <col min="1544" max="1547" width="11" style="814" customWidth="1"/>
    <col min="1548" max="1603" width="13.75" style="814" customWidth="1"/>
    <col min="1604" max="1605" width="11" style="814" customWidth="1"/>
    <col min="1606" max="1796" width="8" style="814" customWidth="1"/>
    <col min="1797" max="1797" width="14" style="814" customWidth="1"/>
    <col min="1798" max="1798" width="11" style="814" customWidth="1"/>
    <col min="1799" max="1799" width="14" style="814" customWidth="1"/>
    <col min="1800" max="1803" width="11" style="814" customWidth="1"/>
    <col min="1804" max="1859" width="13.75" style="814" customWidth="1"/>
    <col min="1860" max="1861" width="11" style="814" customWidth="1"/>
    <col min="1862" max="2052" width="8" style="814" customWidth="1"/>
    <col min="2053" max="2053" width="14" style="814" customWidth="1"/>
    <col min="2054" max="2054" width="11" style="814" customWidth="1"/>
    <col min="2055" max="2055" width="14" style="814" customWidth="1"/>
    <col min="2056" max="2059" width="11" style="814" customWidth="1"/>
    <col min="2060" max="2115" width="13.75" style="814" customWidth="1"/>
    <col min="2116" max="2117" width="11" style="814" customWidth="1"/>
    <col min="2118" max="2308" width="8" style="814" customWidth="1"/>
    <col min="2309" max="2309" width="14" style="814" customWidth="1"/>
    <col min="2310" max="2310" width="11" style="814" customWidth="1"/>
    <col min="2311" max="2311" width="14" style="814" customWidth="1"/>
    <col min="2312" max="2315" width="11" style="814" customWidth="1"/>
    <col min="2316" max="2371" width="13.75" style="814" customWidth="1"/>
    <col min="2372" max="2373" width="11" style="814" customWidth="1"/>
    <col min="2374" max="2564" width="8" style="814" customWidth="1"/>
    <col min="2565" max="2565" width="14" style="814" customWidth="1"/>
    <col min="2566" max="2566" width="11" style="814" customWidth="1"/>
    <col min="2567" max="2567" width="14" style="814" customWidth="1"/>
    <col min="2568" max="2571" width="11" style="814" customWidth="1"/>
    <col min="2572" max="2627" width="13.75" style="814" customWidth="1"/>
    <col min="2628" max="2629" width="11" style="814" customWidth="1"/>
    <col min="2630" max="2820" width="8" style="814" customWidth="1"/>
    <col min="2821" max="2821" width="14" style="814" customWidth="1"/>
    <col min="2822" max="2822" width="11" style="814" customWidth="1"/>
    <col min="2823" max="2823" width="14" style="814" customWidth="1"/>
    <col min="2824" max="2827" width="11" style="814" customWidth="1"/>
    <col min="2828" max="2883" width="13.75" style="814" customWidth="1"/>
    <col min="2884" max="2885" width="11" style="814" customWidth="1"/>
    <col min="2886" max="3076" width="8" style="814" customWidth="1"/>
    <col min="3077" max="3077" width="14" style="814" customWidth="1"/>
    <col min="3078" max="3078" width="11" style="814" customWidth="1"/>
    <col min="3079" max="3079" width="14" style="814" customWidth="1"/>
    <col min="3080" max="3083" width="11" style="814" customWidth="1"/>
    <col min="3084" max="3139" width="13.75" style="814" customWidth="1"/>
    <col min="3140" max="3141" width="11" style="814" customWidth="1"/>
    <col min="3142" max="3332" width="8" style="814" customWidth="1"/>
    <col min="3333" max="3333" width="14" style="814" customWidth="1"/>
    <col min="3334" max="3334" width="11" style="814" customWidth="1"/>
    <col min="3335" max="3335" width="14" style="814" customWidth="1"/>
    <col min="3336" max="3339" width="11" style="814" customWidth="1"/>
    <col min="3340" max="3395" width="13.75" style="814" customWidth="1"/>
    <col min="3396" max="3397" width="11" style="814" customWidth="1"/>
    <col min="3398" max="3588" width="8" style="814" customWidth="1"/>
    <col min="3589" max="3589" width="14" style="814" customWidth="1"/>
    <col min="3590" max="3590" width="11" style="814" customWidth="1"/>
    <col min="3591" max="3591" width="14" style="814" customWidth="1"/>
    <col min="3592" max="3595" width="11" style="814" customWidth="1"/>
    <col min="3596" max="3651" width="13.75" style="814" customWidth="1"/>
    <col min="3652" max="3653" width="11" style="814" customWidth="1"/>
    <col min="3654" max="3844" width="8" style="814" customWidth="1"/>
    <col min="3845" max="3845" width="14" style="814" customWidth="1"/>
    <col min="3846" max="3846" width="11" style="814" customWidth="1"/>
    <col min="3847" max="3847" width="14" style="814" customWidth="1"/>
    <col min="3848" max="3851" width="11" style="814" customWidth="1"/>
    <col min="3852" max="3907" width="13.75" style="814" customWidth="1"/>
    <col min="3908" max="3909" width="11" style="814" customWidth="1"/>
    <col min="3910" max="4100" width="8" style="814" customWidth="1"/>
    <col min="4101" max="4101" width="14" style="814" customWidth="1"/>
    <col min="4102" max="4102" width="11" style="814" customWidth="1"/>
    <col min="4103" max="4103" width="14" style="814" customWidth="1"/>
    <col min="4104" max="4107" width="11" style="814" customWidth="1"/>
    <col min="4108" max="4163" width="13.75" style="814" customWidth="1"/>
    <col min="4164" max="4165" width="11" style="814" customWidth="1"/>
    <col min="4166" max="4356" width="8" style="814" customWidth="1"/>
    <col min="4357" max="4357" width="14" style="814" customWidth="1"/>
    <col min="4358" max="4358" width="11" style="814" customWidth="1"/>
    <col min="4359" max="4359" width="14" style="814" customWidth="1"/>
    <col min="4360" max="4363" width="11" style="814" customWidth="1"/>
    <col min="4364" max="4419" width="13.75" style="814" customWidth="1"/>
    <col min="4420" max="4421" width="11" style="814" customWidth="1"/>
    <col min="4422" max="4612" width="8" style="814" customWidth="1"/>
    <col min="4613" max="4613" width="14" style="814" customWidth="1"/>
    <col min="4614" max="4614" width="11" style="814" customWidth="1"/>
    <col min="4615" max="4615" width="14" style="814" customWidth="1"/>
    <col min="4616" max="4619" width="11" style="814" customWidth="1"/>
    <col min="4620" max="4675" width="13.75" style="814" customWidth="1"/>
    <col min="4676" max="4677" width="11" style="814" customWidth="1"/>
    <col min="4678" max="4868" width="8" style="814" customWidth="1"/>
    <col min="4869" max="4869" width="14" style="814" customWidth="1"/>
    <col min="4870" max="4870" width="11" style="814" customWidth="1"/>
    <col min="4871" max="4871" width="14" style="814" customWidth="1"/>
    <col min="4872" max="4875" width="11" style="814" customWidth="1"/>
    <col min="4876" max="4931" width="13.75" style="814" customWidth="1"/>
    <col min="4932" max="4933" width="11" style="814" customWidth="1"/>
    <col min="4934" max="5124" width="8" style="814" customWidth="1"/>
    <col min="5125" max="5125" width="14" style="814" customWidth="1"/>
    <col min="5126" max="5126" width="11" style="814" customWidth="1"/>
    <col min="5127" max="5127" width="14" style="814" customWidth="1"/>
    <col min="5128" max="5131" width="11" style="814" customWidth="1"/>
    <col min="5132" max="5187" width="13.75" style="814" customWidth="1"/>
    <col min="5188" max="5189" width="11" style="814" customWidth="1"/>
    <col min="5190" max="5380" width="8" style="814" customWidth="1"/>
    <col min="5381" max="5381" width="14" style="814" customWidth="1"/>
    <col min="5382" max="5382" width="11" style="814" customWidth="1"/>
    <col min="5383" max="5383" width="14" style="814" customWidth="1"/>
    <col min="5384" max="5387" width="11" style="814" customWidth="1"/>
    <col min="5388" max="5443" width="13.75" style="814" customWidth="1"/>
    <col min="5444" max="5445" width="11" style="814" customWidth="1"/>
    <col min="5446" max="5636" width="8" style="814" customWidth="1"/>
    <col min="5637" max="5637" width="14" style="814" customWidth="1"/>
    <col min="5638" max="5638" width="11" style="814" customWidth="1"/>
    <col min="5639" max="5639" width="14" style="814" customWidth="1"/>
    <col min="5640" max="5643" width="11" style="814" customWidth="1"/>
    <col min="5644" max="5699" width="13.75" style="814" customWidth="1"/>
    <col min="5700" max="5701" width="11" style="814" customWidth="1"/>
    <col min="5702" max="5892" width="8" style="814" customWidth="1"/>
    <col min="5893" max="5893" width="14" style="814" customWidth="1"/>
    <col min="5894" max="5894" width="11" style="814" customWidth="1"/>
    <col min="5895" max="5895" width="14" style="814" customWidth="1"/>
    <col min="5896" max="5899" width="11" style="814" customWidth="1"/>
    <col min="5900" max="5955" width="13.75" style="814" customWidth="1"/>
    <col min="5956" max="5957" width="11" style="814" customWidth="1"/>
    <col min="5958" max="6148" width="8" style="814" customWidth="1"/>
    <col min="6149" max="6149" width="14" style="814" customWidth="1"/>
    <col min="6150" max="6150" width="11" style="814" customWidth="1"/>
    <col min="6151" max="6151" width="14" style="814" customWidth="1"/>
    <col min="6152" max="6155" width="11" style="814" customWidth="1"/>
    <col min="6156" max="6211" width="13.75" style="814" customWidth="1"/>
    <col min="6212" max="6213" width="11" style="814" customWidth="1"/>
    <col min="6214" max="6404" width="8" style="814" customWidth="1"/>
    <col min="6405" max="6405" width="14" style="814" customWidth="1"/>
    <col min="6406" max="6406" width="11" style="814" customWidth="1"/>
    <col min="6407" max="6407" width="14" style="814" customWidth="1"/>
    <col min="6408" max="6411" width="11" style="814" customWidth="1"/>
    <col min="6412" max="6467" width="13.75" style="814" customWidth="1"/>
    <col min="6468" max="6469" width="11" style="814" customWidth="1"/>
    <col min="6470" max="6660" width="8" style="814" customWidth="1"/>
    <col min="6661" max="6661" width="14" style="814" customWidth="1"/>
    <col min="6662" max="6662" width="11" style="814" customWidth="1"/>
    <col min="6663" max="6663" width="14" style="814" customWidth="1"/>
    <col min="6664" max="6667" width="11" style="814" customWidth="1"/>
    <col min="6668" max="6723" width="13.75" style="814" customWidth="1"/>
    <col min="6724" max="6725" width="11" style="814" customWidth="1"/>
    <col min="6726" max="6916" width="8" style="814" customWidth="1"/>
    <col min="6917" max="6917" width="14" style="814" customWidth="1"/>
    <col min="6918" max="6918" width="11" style="814" customWidth="1"/>
    <col min="6919" max="6919" width="14" style="814" customWidth="1"/>
    <col min="6920" max="6923" width="11" style="814" customWidth="1"/>
    <col min="6924" max="6979" width="13.75" style="814" customWidth="1"/>
    <col min="6980" max="6981" width="11" style="814" customWidth="1"/>
    <col min="6982" max="7172" width="8" style="814" customWidth="1"/>
    <col min="7173" max="7173" width="14" style="814" customWidth="1"/>
    <col min="7174" max="7174" width="11" style="814" customWidth="1"/>
    <col min="7175" max="7175" width="14" style="814" customWidth="1"/>
    <col min="7176" max="7179" width="11" style="814" customWidth="1"/>
    <col min="7180" max="7235" width="13.75" style="814" customWidth="1"/>
    <col min="7236" max="7237" width="11" style="814" customWidth="1"/>
    <col min="7238" max="7428" width="8" style="814" customWidth="1"/>
    <col min="7429" max="7429" width="14" style="814" customWidth="1"/>
    <col min="7430" max="7430" width="11" style="814" customWidth="1"/>
    <col min="7431" max="7431" width="14" style="814" customWidth="1"/>
    <col min="7432" max="7435" width="11" style="814" customWidth="1"/>
    <col min="7436" max="7491" width="13.75" style="814" customWidth="1"/>
    <col min="7492" max="7493" width="11" style="814" customWidth="1"/>
    <col min="7494" max="7684" width="8" style="814" customWidth="1"/>
    <col min="7685" max="7685" width="14" style="814" customWidth="1"/>
    <col min="7686" max="7686" width="11" style="814" customWidth="1"/>
    <col min="7687" max="7687" width="14" style="814" customWidth="1"/>
    <col min="7688" max="7691" width="11" style="814" customWidth="1"/>
    <col min="7692" max="7747" width="13.75" style="814" customWidth="1"/>
    <col min="7748" max="7749" width="11" style="814" customWidth="1"/>
    <col min="7750" max="7940" width="8" style="814" customWidth="1"/>
    <col min="7941" max="7941" width="14" style="814" customWidth="1"/>
    <col min="7942" max="7942" width="11" style="814" customWidth="1"/>
    <col min="7943" max="7943" width="14" style="814" customWidth="1"/>
    <col min="7944" max="7947" width="11" style="814" customWidth="1"/>
    <col min="7948" max="8003" width="13.75" style="814" customWidth="1"/>
    <col min="8004" max="8005" width="11" style="814" customWidth="1"/>
    <col min="8006" max="8196" width="8" style="814" customWidth="1"/>
    <col min="8197" max="8197" width="14" style="814" customWidth="1"/>
    <col min="8198" max="8198" width="11" style="814" customWidth="1"/>
    <col min="8199" max="8199" width="14" style="814" customWidth="1"/>
    <col min="8200" max="8203" width="11" style="814" customWidth="1"/>
    <col min="8204" max="8259" width="13.75" style="814" customWidth="1"/>
    <col min="8260" max="8261" width="11" style="814" customWidth="1"/>
    <col min="8262" max="8452" width="8" style="814" customWidth="1"/>
    <col min="8453" max="8453" width="14" style="814" customWidth="1"/>
    <col min="8454" max="8454" width="11" style="814" customWidth="1"/>
    <col min="8455" max="8455" width="14" style="814" customWidth="1"/>
    <col min="8456" max="8459" width="11" style="814" customWidth="1"/>
    <col min="8460" max="8515" width="13.75" style="814" customWidth="1"/>
    <col min="8516" max="8517" width="11" style="814" customWidth="1"/>
    <col min="8518" max="8708" width="8" style="814" customWidth="1"/>
    <col min="8709" max="8709" width="14" style="814" customWidth="1"/>
    <col min="8710" max="8710" width="11" style="814" customWidth="1"/>
    <col min="8711" max="8711" width="14" style="814" customWidth="1"/>
    <col min="8712" max="8715" width="11" style="814" customWidth="1"/>
    <col min="8716" max="8771" width="13.75" style="814" customWidth="1"/>
    <col min="8772" max="8773" width="11" style="814" customWidth="1"/>
    <col min="8774" max="8964" width="8" style="814" customWidth="1"/>
    <col min="8965" max="8965" width="14" style="814" customWidth="1"/>
    <col min="8966" max="8966" width="11" style="814" customWidth="1"/>
    <col min="8967" max="8967" width="14" style="814" customWidth="1"/>
    <col min="8968" max="8971" width="11" style="814" customWidth="1"/>
    <col min="8972" max="9027" width="13.75" style="814" customWidth="1"/>
    <col min="9028" max="9029" width="11" style="814" customWidth="1"/>
    <col min="9030" max="9220" width="8" style="814" customWidth="1"/>
    <col min="9221" max="9221" width="14" style="814" customWidth="1"/>
    <col min="9222" max="9222" width="11" style="814" customWidth="1"/>
    <col min="9223" max="9223" width="14" style="814" customWidth="1"/>
    <col min="9224" max="9227" width="11" style="814" customWidth="1"/>
    <col min="9228" max="9283" width="13.75" style="814" customWidth="1"/>
    <col min="9284" max="9285" width="11" style="814" customWidth="1"/>
    <col min="9286" max="9476" width="8" style="814" customWidth="1"/>
    <col min="9477" max="9477" width="14" style="814" customWidth="1"/>
    <col min="9478" max="9478" width="11" style="814" customWidth="1"/>
    <col min="9479" max="9479" width="14" style="814" customWidth="1"/>
    <col min="9480" max="9483" width="11" style="814" customWidth="1"/>
    <col min="9484" max="9539" width="13.75" style="814" customWidth="1"/>
    <col min="9540" max="9541" width="11" style="814" customWidth="1"/>
    <col min="9542" max="9732" width="8" style="814" customWidth="1"/>
    <col min="9733" max="9733" width="14" style="814" customWidth="1"/>
    <col min="9734" max="9734" width="11" style="814" customWidth="1"/>
    <col min="9735" max="9735" width="14" style="814" customWidth="1"/>
    <col min="9736" max="9739" width="11" style="814" customWidth="1"/>
    <col min="9740" max="9795" width="13.75" style="814" customWidth="1"/>
    <col min="9796" max="9797" width="11" style="814" customWidth="1"/>
    <col min="9798" max="9988" width="8" style="814" customWidth="1"/>
    <col min="9989" max="9989" width="14" style="814" customWidth="1"/>
    <col min="9990" max="9990" width="11" style="814" customWidth="1"/>
    <col min="9991" max="9991" width="14" style="814" customWidth="1"/>
    <col min="9992" max="9995" width="11" style="814" customWidth="1"/>
    <col min="9996" max="10051" width="13.75" style="814" customWidth="1"/>
    <col min="10052" max="10053" width="11" style="814" customWidth="1"/>
    <col min="10054" max="10244" width="8" style="814" customWidth="1"/>
    <col min="10245" max="10245" width="14" style="814" customWidth="1"/>
    <col min="10246" max="10246" width="11" style="814" customWidth="1"/>
    <col min="10247" max="10247" width="14" style="814" customWidth="1"/>
    <col min="10248" max="10251" width="11" style="814" customWidth="1"/>
    <col min="10252" max="10307" width="13.75" style="814" customWidth="1"/>
    <col min="10308" max="10309" width="11" style="814" customWidth="1"/>
    <col min="10310" max="10500" width="8" style="814" customWidth="1"/>
    <col min="10501" max="10501" width="14" style="814" customWidth="1"/>
    <col min="10502" max="10502" width="11" style="814" customWidth="1"/>
    <col min="10503" max="10503" width="14" style="814" customWidth="1"/>
    <col min="10504" max="10507" width="11" style="814" customWidth="1"/>
    <col min="10508" max="10563" width="13.75" style="814" customWidth="1"/>
    <col min="10564" max="10565" width="11" style="814" customWidth="1"/>
    <col min="10566" max="10756" width="8" style="814" customWidth="1"/>
    <col min="10757" max="10757" width="14" style="814" customWidth="1"/>
    <col min="10758" max="10758" width="11" style="814" customWidth="1"/>
    <col min="10759" max="10759" width="14" style="814" customWidth="1"/>
    <col min="10760" max="10763" width="11" style="814" customWidth="1"/>
    <col min="10764" max="10819" width="13.75" style="814" customWidth="1"/>
    <col min="10820" max="10821" width="11" style="814" customWidth="1"/>
    <col min="10822" max="11012" width="8" style="814" customWidth="1"/>
    <col min="11013" max="11013" width="14" style="814" customWidth="1"/>
    <col min="11014" max="11014" width="11" style="814" customWidth="1"/>
    <col min="11015" max="11015" width="14" style="814" customWidth="1"/>
    <col min="11016" max="11019" width="11" style="814" customWidth="1"/>
    <col min="11020" max="11075" width="13.75" style="814" customWidth="1"/>
    <col min="11076" max="11077" width="11" style="814" customWidth="1"/>
    <col min="11078" max="11268" width="8" style="814" customWidth="1"/>
    <col min="11269" max="11269" width="14" style="814" customWidth="1"/>
    <col min="11270" max="11270" width="11" style="814" customWidth="1"/>
    <col min="11271" max="11271" width="14" style="814" customWidth="1"/>
    <col min="11272" max="11275" width="11" style="814" customWidth="1"/>
    <col min="11276" max="11331" width="13.75" style="814" customWidth="1"/>
    <col min="11332" max="11333" width="11" style="814" customWidth="1"/>
    <col min="11334" max="11524" width="8" style="814" customWidth="1"/>
    <col min="11525" max="11525" width="14" style="814" customWidth="1"/>
    <col min="11526" max="11526" width="11" style="814" customWidth="1"/>
    <col min="11527" max="11527" width="14" style="814" customWidth="1"/>
    <col min="11528" max="11531" width="11" style="814" customWidth="1"/>
    <col min="11532" max="11587" width="13.75" style="814" customWidth="1"/>
    <col min="11588" max="11589" width="11" style="814" customWidth="1"/>
    <col min="11590" max="11780" width="8" style="814" customWidth="1"/>
    <col min="11781" max="11781" width="14" style="814" customWidth="1"/>
    <col min="11782" max="11782" width="11" style="814" customWidth="1"/>
    <col min="11783" max="11783" width="14" style="814" customWidth="1"/>
    <col min="11784" max="11787" width="11" style="814" customWidth="1"/>
    <col min="11788" max="11843" width="13.75" style="814" customWidth="1"/>
    <col min="11844" max="11845" width="11" style="814" customWidth="1"/>
    <col min="11846" max="12036" width="8" style="814" customWidth="1"/>
    <col min="12037" max="12037" width="14" style="814" customWidth="1"/>
    <col min="12038" max="12038" width="11" style="814" customWidth="1"/>
    <col min="12039" max="12039" width="14" style="814" customWidth="1"/>
    <col min="12040" max="12043" width="11" style="814" customWidth="1"/>
    <col min="12044" max="12099" width="13.75" style="814" customWidth="1"/>
    <col min="12100" max="12101" width="11" style="814" customWidth="1"/>
    <col min="12102" max="12292" width="8" style="814" customWidth="1"/>
    <col min="12293" max="12293" width="14" style="814" customWidth="1"/>
    <col min="12294" max="12294" width="11" style="814" customWidth="1"/>
    <col min="12295" max="12295" width="14" style="814" customWidth="1"/>
    <col min="12296" max="12299" width="11" style="814" customWidth="1"/>
    <col min="12300" max="12355" width="13.75" style="814" customWidth="1"/>
    <col min="12356" max="12357" width="11" style="814" customWidth="1"/>
    <col min="12358" max="12548" width="8" style="814" customWidth="1"/>
    <col min="12549" max="12549" width="14" style="814" customWidth="1"/>
    <col min="12550" max="12550" width="11" style="814" customWidth="1"/>
    <col min="12551" max="12551" width="14" style="814" customWidth="1"/>
    <col min="12552" max="12555" width="11" style="814" customWidth="1"/>
    <col min="12556" max="12611" width="13.75" style="814" customWidth="1"/>
    <col min="12612" max="12613" width="11" style="814" customWidth="1"/>
    <col min="12614" max="12804" width="8" style="814" customWidth="1"/>
    <col min="12805" max="12805" width="14" style="814" customWidth="1"/>
    <col min="12806" max="12806" width="11" style="814" customWidth="1"/>
    <col min="12807" max="12807" width="14" style="814" customWidth="1"/>
    <col min="12808" max="12811" width="11" style="814" customWidth="1"/>
    <col min="12812" max="12867" width="13.75" style="814" customWidth="1"/>
    <col min="12868" max="12869" width="11" style="814" customWidth="1"/>
    <col min="12870" max="13060" width="8" style="814" customWidth="1"/>
    <col min="13061" max="13061" width="14" style="814" customWidth="1"/>
    <col min="13062" max="13062" width="11" style="814" customWidth="1"/>
    <col min="13063" max="13063" width="14" style="814" customWidth="1"/>
    <col min="13064" max="13067" width="11" style="814" customWidth="1"/>
    <col min="13068" max="13123" width="13.75" style="814" customWidth="1"/>
    <col min="13124" max="13125" width="11" style="814" customWidth="1"/>
    <col min="13126" max="13316" width="8" style="814" customWidth="1"/>
    <col min="13317" max="13317" width="14" style="814" customWidth="1"/>
    <col min="13318" max="13318" width="11" style="814" customWidth="1"/>
    <col min="13319" max="13319" width="14" style="814" customWidth="1"/>
    <col min="13320" max="13323" width="11" style="814" customWidth="1"/>
    <col min="13324" max="13379" width="13.75" style="814" customWidth="1"/>
    <col min="13380" max="13381" width="11" style="814" customWidth="1"/>
    <col min="13382" max="13572" width="8" style="814" customWidth="1"/>
    <col min="13573" max="13573" width="14" style="814" customWidth="1"/>
    <col min="13574" max="13574" width="11" style="814" customWidth="1"/>
    <col min="13575" max="13575" width="14" style="814" customWidth="1"/>
    <col min="13576" max="13579" width="11" style="814" customWidth="1"/>
    <col min="13580" max="13635" width="13.75" style="814" customWidth="1"/>
    <col min="13636" max="13637" width="11" style="814" customWidth="1"/>
    <col min="13638" max="13828" width="8" style="814" customWidth="1"/>
    <col min="13829" max="13829" width="14" style="814" customWidth="1"/>
    <col min="13830" max="13830" width="11" style="814" customWidth="1"/>
    <col min="13831" max="13831" width="14" style="814" customWidth="1"/>
    <col min="13832" max="13835" width="11" style="814" customWidth="1"/>
    <col min="13836" max="13891" width="13.75" style="814" customWidth="1"/>
    <col min="13892" max="13893" width="11" style="814" customWidth="1"/>
    <col min="13894" max="14084" width="8" style="814" customWidth="1"/>
    <col min="14085" max="14085" width="14" style="814" customWidth="1"/>
    <col min="14086" max="14086" width="11" style="814" customWidth="1"/>
    <col min="14087" max="14087" width="14" style="814" customWidth="1"/>
    <col min="14088" max="14091" width="11" style="814" customWidth="1"/>
    <col min="14092" max="14147" width="13.75" style="814" customWidth="1"/>
    <col min="14148" max="14149" width="11" style="814" customWidth="1"/>
    <col min="14150" max="14340" width="8" style="814" customWidth="1"/>
    <col min="14341" max="14341" width="14" style="814" customWidth="1"/>
    <col min="14342" max="14342" width="11" style="814" customWidth="1"/>
    <col min="14343" max="14343" width="14" style="814" customWidth="1"/>
    <col min="14344" max="14347" width="11" style="814" customWidth="1"/>
    <col min="14348" max="14403" width="13.75" style="814" customWidth="1"/>
    <col min="14404" max="14405" width="11" style="814" customWidth="1"/>
    <col min="14406" max="14596" width="8" style="814" customWidth="1"/>
    <col min="14597" max="14597" width="14" style="814" customWidth="1"/>
    <col min="14598" max="14598" width="11" style="814" customWidth="1"/>
    <col min="14599" max="14599" width="14" style="814" customWidth="1"/>
    <col min="14600" max="14603" width="11" style="814" customWidth="1"/>
    <col min="14604" max="14659" width="13.75" style="814" customWidth="1"/>
    <col min="14660" max="14661" width="11" style="814" customWidth="1"/>
    <col min="14662" max="14852" width="8" style="814" customWidth="1"/>
    <col min="14853" max="14853" width="14" style="814" customWidth="1"/>
    <col min="14854" max="14854" width="11" style="814" customWidth="1"/>
    <col min="14855" max="14855" width="14" style="814" customWidth="1"/>
    <col min="14856" max="14859" width="11" style="814" customWidth="1"/>
    <col min="14860" max="14915" width="13.75" style="814" customWidth="1"/>
    <col min="14916" max="14917" width="11" style="814" customWidth="1"/>
    <col min="14918" max="15108" width="8" style="814" customWidth="1"/>
    <col min="15109" max="15109" width="14" style="814" customWidth="1"/>
    <col min="15110" max="15110" width="11" style="814" customWidth="1"/>
    <col min="15111" max="15111" width="14" style="814" customWidth="1"/>
    <col min="15112" max="15115" width="11" style="814" customWidth="1"/>
    <col min="15116" max="15171" width="13.75" style="814" customWidth="1"/>
    <col min="15172" max="15173" width="11" style="814" customWidth="1"/>
    <col min="15174" max="15364" width="8" style="814" customWidth="1"/>
    <col min="15365" max="15365" width="14" style="814" customWidth="1"/>
    <col min="15366" max="15366" width="11" style="814" customWidth="1"/>
    <col min="15367" max="15367" width="14" style="814" customWidth="1"/>
    <col min="15368" max="15371" width="11" style="814" customWidth="1"/>
    <col min="15372" max="15427" width="13.75" style="814" customWidth="1"/>
    <col min="15428" max="15429" width="11" style="814" customWidth="1"/>
    <col min="15430" max="15620" width="8" style="814" customWidth="1"/>
    <col min="15621" max="15621" width="14" style="814" customWidth="1"/>
    <col min="15622" max="15622" width="11" style="814" customWidth="1"/>
    <col min="15623" max="15623" width="14" style="814" customWidth="1"/>
    <col min="15624" max="15627" width="11" style="814" customWidth="1"/>
    <col min="15628" max="15683" width="13.75" style="814" customWidth="1"/>
    <col min="15684" max="15685" width="11" style="814" customWidth="1"/>
    <col min="15686" max="15876" width="8" style="814" customWidth="1"/>
    <col min="15877" max="15877" width="14" style="814" customWidth="1"/>
    <col min="15878" max="15878" width="11" style="814" customWidth="1"/>
    <col min="15879" max="15879" width="14" style="814" customWidth="1"/>
    <col min="15880" max="15883" width="11" style="814" customWidth="1"/>
    <col min="15884" max="15939" width="13.75" style="814" customWidth="1"/>
    <col min="15940" max="15941" width="11" style="814" customWidth="1"/>
    <col min="15942" max="16132" width="8" style="814" customWidth="1"/>
    <col min="16133" max="16133" width="14" style="814" customWidth="1"/>
    <col min="16134" max="16134" width="11" style="814" customWidth="1"/>
    <col min="16135" max="16135" width="14" style="814" customWidth="1"/>
    <col min="16136" max="16139" width="11" style="814" customWidth="1"/>
    <col min="16140" max="16195" width="13.75" style="814" customWidth="1"/>
    <col min="16196" max="16197" width="11" style="814" customWidth="1"/>
    <col min="16198" max="16384" width="8" style="814" customWidth="1"/>
  </cols>
  <sheetData>
    <row r="1" spans="1:68" s="812" customFormat="1" ht="20.100000000000001" customHeight="1">
      <c r="A1" s="805" t="str">
        <f>'0 - Overview thesis'!A1</f>
        <v>Master thesis "Benchmark analysis of personal (carbon) footprint calculators" by Friederike Tietze - TU Berlin - 2021</v>
      </c>
      <c r="J1" s="805"/>
      <c r="K1" s="582"/>
      <c r="M1" s="805"/>
      <c r="N1" s="806"/>
    </row>
    <row r="2" spans="1:68" s="810" customFormat="1" ht="18">
      <c r="A2" s="807" t="s">
        <v>1215</v>
      </c>
      <c r="B2" s="809"/>
      <c r="C2" s="809"/>
      <c r="D2" s="809"/>
      <c r="E2" s="809"/>
      <c r="F2" s="809"/>
      <c r="G2" s="809"/>
      <c r="H2" s="809"/>
      <c r="I2" s="809"/>
      <c r="J2" s="807"/>
      <c r="K2" s="877"/>
      <c r="L2" s="809"/>
      <c r="M2" s="807"/>
      <c r="N2" s="808"/>
      <c r="O2" s="809"/>
      <c r="P2" s="809"/>
      <c r="Q2" s="809"/>
      <c r="R2" s="809"/>
      <c r="S2" s="809"/>
      <c r="T2" s="809"/>
      <c r="U2" s="809"/>
      <c r="V2" s="809"/>
      <c r="W2" s="809"/>
      <c r="X2" s="809"/>
      <c r="Y2" s="809"/>
      <c r="Z2" s="809"/>
      <c r="AA2" s="809"/>
      <c r="AB2" s="809"/>
      <c r="AC2" s="809"/>
      <c r="AD2" s="809"/>
      <c r="AE2" s="809"/>
      <c r="AF2" s="809"/>
      <c r="AG2" s="809"/>
      <c r="AH2" s="809"/>
      <c r="AI2" s="809"/>
      <c r="AJ2" s="809"/>
      <c r="AK2" s="809"/>
      <c r="AL2" s="809"/>
      <c r="AM2" s="809"/>
      <c r="AN2" s="809"/>
      <c r="AO2" s="809"/>
      <c r="AP2" s="809"/>
      <c r="AQ2" s="809"/>
      <c r="AR2" s="809"/>
      <c r="AS2" s="809"/>
      <c r="AT2" s="809"/>
      <c r="AU2" s="809"/>
      <c r="AV2" s="809"/>
      <c r="AW2" s="809"/>
      <c r="AX2" s="809"/>
      <c r="AY2" s="809"/>
      <c r="AZ2" s="809"/>
      <c r="BA2" s="809"/>
      <c r="BB2" s="809"/>
      <c r="BC2" s="809"/>
      <c r="BD2" s="809"/>
      <c r="BE2" s="809"/>
      <c r="BF2" s="809"/>
      <c r="BG2" s="809"/>
      <c r="BH2" s="809"/>
      <c r="BI2" s="809"/>
      <c r="BJ2" s="809"/>
      <c r="BK2" s="809"/>
      <c r="BL2" s="809"/>
      <c r="BM2" s="809"/>
      <c r="BN2" s="809"/>
      <c r="BO2" s="809"/>
    </row>
    <row r="3" spans="1:68" s="811" customFormat="1" ht="8.1" customHeight="1">
      <c r="K3" s="878"/>
    </row>
    <row r="4" spans="1:68" s="789" customFormat="1">
      <c r="A4" s="53" t="s">
        <v>1230</v>
      </c>
      <c r="B4" s="53"/>
      <c r="C4" s="53"/>
      <c r="D4" s="53"/>
      <c r="E4" s="53"/>
      <c r="F4" s="53"/>
      <c r="G4" s="53"/>
      <c r="H4" s="53"/>
      <c r="I4" s="53"/>
      <c r="J4" s="53"/>
      <c r="K4" s="62"/>
      <c r="L4" s="53"/>
      <c r="M4" s="53"/>
      <c r="N4" s="53"/>
      <c r="O4" s="53"/>
      <c r="P4" s="53"/>
    </row>
    <row r="5" spans="1:68" s="811" customFormat="1" ht="8.1" customHeight="1">
      <c r="K5" s="878"/>
    </row>
    <row r="6" spans="1:68" s="815" customFormat="1" ht="21.75" customHeight="1">
      <c r="A6" s="792" t="s">
        <v>3</v>
      </c>
      <c r="B6" s="1633" t="s">
        <v>1180</v>
      </c>
      <c r="C6" s="1634"/>
      <c r="D6" s="1634"/>
      <c r="E6" s="1680"/>
      <c r="F6" s="1633" t="s">
        <v>1181</v>
      </c>
      <c r="G6" s="1634"/>
      <c r="H6" s="1634"/>
      <c r="I6" s="1680"/>
      <c r="J6" s="1633" t="s">
        <v>1182</v>
      </c>
      <c r="K6" s="1634"/>
      <c r="L6" s="1634"/>
      <c r="M6" s="1680"/>
      <c r="N6" s="1633" t="s">
        <v>1183</v>
      </c>
      <c r="O6" s="1634"/>
      <c r="P6" s="1634"/>
      <c r="Q6" s="1680"/>
      <c r="R6" s="1633" t="s">
        <v>1184</v>
      </c>
      <c r="S6" s="1634"/>
      <c r="T6" s="1634"/>
      <c r="U6" s="1634"/>
      <c r="V6" s="1631" t="s">
        <v>1185</v>
      </c>
      <c r="W6" s="1631"/>
      <c r="X6" s="1631"/>
      <c r="Y6" s="1631"/>
      <c r="Z6" s="1631" t="s">
        <v>1186</v>
      </c>
      <c r="AA6" s="1631"/>
      <c r="AB6" s="1631"/>
      <c r="AC6" s="1631" t="s">
        <v>1187</v>
      </c>
      <c r="AD6" s="1631"/>
      <c r="AE6" s="1631"/>
      <c r="AF6" s="1631" t="s">
        <v>1188</v>
      </c>
      <c r="AG6" s="1631"/>
      <c r="AH6" s="1631"/>
      <c r="AI6" s="1631"/>
      <c r="AJ6" s="1631" t="s">
        <v>1189</v>
      </c>
      <c r="AK6" s="1631"/>
      <c r="AL6" s="1631"/>
      <c r="AM6" s="1631" t="s">
        <v>1190</v>
      </c>
      <c r="AN6" s="1631"/>
      <c r="AO6" s="1631"/>
      <c r="AP6" s="1631"/>
      <c r="AQ6" s="1631" t="s">
        <v>1191</v>
      </c>
      <c r="AR6" s="1631"/>
      <c r="AS6" s="1631"/>
      <c r="AT6" s="1631"/>
      <c r="AU6" s="1631"/>
      <c r="AV6" s="1631" t="s">
        <v>1192</v>
      </c>
      <c r="AW6" s="1631"/>
      <c r="AX6" s="1631"/>
      <c r="AY6" s="1631"/>
      <c r="AZ6" s="1631"/>
      <c r="BA6" s="1631" t="s">
        <v>1193</v>
      </c>
      <c r="BB6" s="1631"/>
      <c r="BC6" s="1631"/>
      <c r="BD6" s="1631"/>
      <c r="BE6" s="1631" t="s">
        <v>1194</v>
      </c>
      <c r="BF6" s="1631"/>
      <c r="BG6" s="1631"/>
      <c r="BH6" s="1631" t="s">
        <v>1195</v>
      </c>
      <c r="BI6" s="1631"/>
      <c r="BJ6" s="1631"/>
      <c r="BK6" s="1631"/>
      <c r="BL6" s="1631"/>
      <c r="BM6" s="1631"/>
      <c r="BN6" s="1631"/>
      <c r="BO6" s="1631"/>
      <c r="BP6" s="802"/>
    </row>
    <row r="7" spans="1:68" s="815" customFormat="1" ht="15">
      <c r="A7" s="791"/>
      <c r="B7" s="1629" t="s">
        <v>1196</v>
      </c>
      <c r="C7" s="1630"/>
      <c r="D7" s="1630"/>
      <c r="E7" s="1681"/>
      <c r="F7" s="1629" t="s">
        <v>1227</v>
      </c>
      <c r="G7" s="1630"/>
      <c r="H7" s="1630"/>
      <c r="I7" s="1681"/>
      <c r="J7" s="1629" t="s">
        <v>699</v>
      </c>
      <c r="K7" s="1630"/>
      <c r="L7" s="1630"/>
      <c r="M7" s="1681"/>
      <c r="N7" s="1629" t="s">
        <v>1228</v>
      </c>
      <c r="O7" s="1630"/>
      <c r="P7" s="1630"/>
      <c r="Q7" s="1681"/>
      <c r="R7" s="1629" t="s">
        <v>340</v>
      </c>
      <c r="S7" s="1630"/>
      <c r="T7" s="1630"/>
      <c r="U7" s="1630"/>
      <c r="V7" s="1629" t="s">
        <v>403</v>
      </c>
      <c r="W7" s="1630"/>
      <c r="X7" s="1630"/>
      <c r="Y7" s="1630"/>
      <c r="Z7" s="1629" t="s">
        <v>347</v>
      </c>
      <c r="AA7" s="1630"/>
      <c r="AB7" s="1630"/>
      <c r="AC7" s="1629" t="s">
        <v>197</v>
      </c>
      <c r="AD7" s="1630"/>
      <c r="AE7" s="1630"/>
      <c r="AF7" s="1629" t="s">
        <v>413</v>
      </c>
      <c r="AG7" s="1630"/>
      <c r="AH7" s="1630"/>
      <c r="AI7" s="1630"/>
      <c r="AJ7" s="1629" t="s">
        <v>414</v>
      </c>
      <c r="AK7" s="1630"/>
      <c r="AL7" s="1630"/>
      <c r="AM7" s="1629" t="s">
        <v>709</v>
      </c>
      <c r="AN7" s="1630"/>
      <c r="AO7" s="1630"/>
      <c r="AP7" s="1630"/>
      <c r="AQ7" s="1629" t="s">
        <v>714</v>
      </c>
      <c r="AR7" s="1630"/>
      <c r="AS7" s="1630"/>
      <c r="AT7" s="1630"/>
      <c r="AU7" s="1630"/>
      <c r="AV7" s="1629" t="s">
        <v>95</v>
      </c>
      <c r="AW7" s="1630"/>
      <c r="AX7" s="1630"/>
      <c r="AY7" s="1630"/>
      <c r="AZ7" s="1630"/>
      <c r="BA7" s="1629" t="s">
        <v>130</v>
      </c>
      <c r="BB7" s="1630"/>
      <c r="BC7" s="1630"/>
      <c r="BD7" s="1630"/>
      <c r="BE7" s="1629" t="s">
        <v>129</v>
      </c>
      <c r="BF7" s="1630"/>
      <c r="BG7" s="1630"/>
      <c r="BH7" s="1629" t="s">
        <v>375</v>
      </c>
      <c r="BI7" s="1630"/>
      <c r="BJ7" s="1630"/>
      <c r="BK7" s="1630"/>
      <c r="BL7" s="1630"/>
      <c r="BM7" s="1630"/>
      <c r="BN7" s="1630"/>
      <c r="BO7" s="1630"/>
      <c r="BP7" s="802"/>
    </row>
    <row r="8" spans="1:68" s="816" customFormat="1" ht="30" customHeight="1">
      <c r="A8" s="793"/>
      <c r="B8" s="793"/>
      <c r="C8" s="793"/>
      <c r="D8" s="793"/>
      <c r="E8" s="793"/>
      <c r="F8" s="797"/>
      <c r="G8" s="793"/>
      <c r="H8" s="793"/>
      <c r="I8" s="793"/>
      <c r="J8" s="797"/>
      <c r="K8" s="790" t="s">
        <v>707</v>
      </c>
      <c r="L8" s="793"/>
      <c r="M8" s="793"/>
      <c r="N8" s="797"/>
      <c r="O8" s="793"/>
      <c r="P8" s="793"/>
      <c r="Q8" s="793"/>
      <c r="R8" s="797" t="s">
        <v>428</v>
      </c>
      <c r="S8" s="793" t="s">
        <v>1241</v>
      </c>
      <c r="T8" s="793" t="s">
        <v>1240</v>
      </c>
      <c r="U8" s="793" t="s">
        <v>1242</v>
      </c>
      <c r="V8" s="797" t="s">
        <v>404</v>
      </c>
      <c r="W8" s="793" t="s">
        <v>405</v>
      </c>
      <c r="X8" s="793" t="s">
        <v>406</v>
      </c>
      <c r="Y8" s="793" t="s">
        <v>1075</v>
      </c>
      <c r="Z8" s="797" t="s">
        <v>791</v>
      </c>
      <c r="AA8" s="793" t="s">
        <v>792</v>
      </c>
      <c r="AB8" s="793" t="s">
        <v>793</v>
      </c>
      <c r="AC8" s="797" t="s">
        <v>730</v>
      </c>
      <c r="AD8" s="793" t="s">
        <v>729</v>
      </c>
      <c r="AE8" s="793" t="s">
        <v>1077</v>
      </c>
      <c r="AF8" s="797" t="s">
        <v>1079</v>
      </c>
      <c r="AG8" s="793" t="s">
        <v>1080</v>
      </c>
      <c r="AH8" s="793" t="s">
        <v>1081</v>
      </c>
      <c r="AI8" s="793" t="s">
        <v>1082</v>
      </c>
      <c r="AJ8" s="797" t="s">
        <v>415</v>
      </c>
      <c r="AK8" s="793" t="s">
        <v>772</v>
      </c>
      <c r="AL8" s="793" t="s">
        <v>416</v>
      </c>
      <c r="AM8" s="797" t="s">
        <v>351</v>
      </c>
      <c r="AN8" s="793" t="s">
        <v>710</v>
      </c>
      <c r="AO8" s="793" t="s">
        <v>711</v>
      </c>
      <c r="AP8" s="793" t="s">
        <v>735</v>
      </c>
      <c r="AQ8" s="797" t="s">
        <v>407</v>
      </c>
      <c r="AR8" s="793" t="s">
        <v>748</v>
      </c>
      <c r="AS8" s="793" t="s">
        <v>875</v>
      </c>
      <c r="AT8" s="793" t="s">
        <v>778</v>
      </c>
      <c r="AU8" s="793" t="s">
        <v>738</v>
      </c>
      <c r="AV8" s="797" t="s">
        <v>807</v>
      </c>
      <c r="AW8" s="793" t="s">
        <v>810</v>
      </c>
      <c r="AX8" s="793" t="s">
        <v>806</v>
      </c>
      <c r="AY8" s="793" t="s">
        <v>808</v>
      </c>
      <c r="AZ8" s="793" t="s">
        <v>809</v>
      </c>
      <c r="BA8" s="797" t="s">
        <v>1197</v>
      </c>
      <c r="BB8" s="793" t="s">
        <v>731</v>
      </c>
      <c r="BC8" s="793" t="s">
        <v>721</v>
      </c>
      <c r="BD8" s="793" t="s">
        <v>732</v>
      </c>
      <c r="BE8" s="797" t="s">
        <v>409</v>
      </c>
      <c r="BF8" s="793" t="s">
        <v>410</v>
      </c>
      <c r="BG8" s="793" t="s">
        <v>162</v>
      </c>
      <c r="BH8" s="797" t="s">
        <v>737</v>
      </c>
      <c r="BI8" s="793" t="s">
        <v>411</v>
      </c>
      <c r="BJ8" s="793" t="s">
        <v>412</v>
      </c>
      <c r="BK8" s="793" t="s">
        <v>1076</v>
      </c>
      <c r="BL8" s="793" t="s">
        <v>733</v>
      </c>
      <c r="BM8" s="793" t="s">
        <v>1199</v>
      </c>
      <c r="BN8" s="793" t="s">
        <v>736</v>
      </c>
      <c r="BO8" s="793" t="s">
        <v>734</v>
      </c>
      <c r="BP8" s="813"/>
    </row>
    <row r="9" spans="1:68" s="953" customFormat="1" ht="12">
      <c r="A9" s="961" t="s">
        <v>1254</v>
      </c>
      <c r="B9" s="1651" t="s">
        <v>1255</v>
      </c>
      <c r="C9" s="1651"/>
      <c r="D9" s="1651"/>
      <c r="E9" s="1652"/>
      <c r="F9" s="1650" t="s">
        <v>1257</v>
      </c>
      <c r="G9" s="1651"/>
      <c r="H9" s="1651"/>
      <c r="I9" s="1652"/>
      <c r="J9" s="1650" t="s">
        <v>1257</v>
      </c>
      <c r="K9" s="1651"/>
      <c r="L9" s="1651"/>
      <c r="M9" s="1652"/>
      <c r="N9" s="1650" t="s">
        <v>1256</v>
      </c>
      <c r="O9" s="1651"/>
      <c r="P9" s="1651"/>
      <c r="Q9" s="1652"/>
      <c r="R9" s="1650" t="s">
        <v>1250</v>
      </c>
      <c r="S9" s="1651"/>
      <c r="T9" s="1651"/>
      <c r="U9" s="1652"/>
      <c r="V9" s="1650" t="s">
        <v>1250</v>
      </c>
      <c r="W9" s="1651"/>
      <c r="X9" s="1651"/>
      <c r="Y9" s="1652"/>
      <c r="Z9" s="1650" t="s">
        <v>1251</v>
      </c>
      <c r="AA9" s="1651"/>
      <c r="AB9" s="1652"/>
      <c r="AC9" s="1650" t="s">
        <v>1251</v>
      </c>
      <c r="AD9" s="1651"/>
      <c r="AE9" s="1652"/>
      <c r="AF9" s="1650" t="s">
        <v>1250</v>
      </c>
      <c r="AG9" s="1651"/>
      <c r="AH9" s="1651"/>
      <c r="AI9" s="1652"/>
      <c r="AJ9" s="1650" t="s">
        <v>1251</v>
      </c>
      <c r="AK9" s="1651"/>
      <c r="AL9" s="1652"/>
      <c r="AM9" s="1650" t="s">
        <v>1250</v>
      </c>
      <c r="AN9" s="1651"/>
      <c r="AO9" s="1651"/>
      <c r="AP9" s="1652"/>
      <c r="AQ9" s="1650" t="s">
        <v>1252</v>
      </c>
      <c r="AR9" s="1651"/>
      <c r="AS9" s="1651"/>
      <c r="AT9" s="1651"/>
      <c r="AU9" s="1652"/>
      <c r="AV9" s="1650" t="s">
        <v>1252</v>
      </c>
      <c r="AW9" s="1651"/>
      <c r="AX9" s="1651"/>
      <c r="AY9" s="1651"/>
      <c r="AZ9" s="1652"/>
      <c r="BA9" s="1650" t="s">
        <v>1250</v>
      </c>
      <c r="BB9" s="1651"/>
      <c r="BC9" s="1651"/>
      <c r="BD9" s="1652"/>
      <c r="BE9" s="1650" t="s">
        <v>1251</v>
      </c>
      <c r="BF9" s="1651"/>
      <c r="BG9" s="1652"/>
      <c r="BH9" s="1650" t="s">
        <v>1253</v>
      </c>
      <c r="BI9" s="1651"/>
      <c r="BJ9" s="1651"/>
      <c r="BK9" s="1651"/>
      <c r="BL9" s="1651"/>
      <c r="BM9" s="1651"/>
      <c r="BN9" s="1651"/>
      <c r="BO9" s="1652"/>
      <c r="BP9" s="952"/>
    </row>
    <row r="10" spans="1:68">
      <c r="A10" s="804">
        <v>1</v>
      </c>
      <c r="B10" s="800">
        <v>2</v>
      </c>
      <c r="C10" s="794"/>
      <c r="D10" s="794"/>
      <c r="E10" s="794"/>
      <c r="F10" s="801">
        <v>4</v>
      </c>
      <c r="G10" s="795"/>
      <c r="H10" s="795"/>
      <c r="I10" s="795"/>
      <c r="J10" s="798">
        <v>0</v>
      </c>
      <c r="K10" s="879" t="s">
        <v>1200</v>
      </c>
      <c r="L10" s="794"/>
      <c r="M10" s="874"/>
      <c r="N10" s="803">
        <v>2</v>
      </c>
      <c r="O10" s="795"/>
      <c r="P10" s="795"/>
      <c r="Q10" s="795"/>
      <c r="R10" s="798">
        <v>1</v>
      </c>
      <c r="S10" s="794">
        <v>3</v>
      </c>
      <c r="T10" s="794">
        <v>4</v>
      </c>
      <c r="U10" s="800">
        <v>2</v>
      </c>
      <c r="V10" s="801">
        <v>3</v>
      </c>
      <c r="W10" s="795">
        <v>1</v>
      </c>
      <c r="X10" s="795">
        <v>2</v>
      </c>
      <c r="Y10" s="796">
        <v>4</v>
      </c>
      <c r="Z10" s="798">
        <v>1</v>
      </c>
      <c r="AA10" s="794">
        <v>2</v>
      </c>
      <c r="AB10" s="800">
        <v>3</v>
      </c>
      <c r="AC10" s="801">
        <v>1</v>
      </c>
      <c r="AD10" s="795">
        <v>3</v>
      </c>
      <c r="AE10" s="796">
        <v>2</v>
      </c>
      <c r="AF10" s="798">
        <v>2</v>
      </c>
      <c r="AG10" s="794">
        <v>4</v>
      </c>
      <c r="AH10" s="794">
        <v>3</v>
      </c>
      <c r="AI10" s="800">
        <v>1</v>
      </c>
      <c r="AJ10" s="801">
        <v>3</v>
      </c>
      <c r="AK10" s="795">
        <v>2</v>
      </c>
      <c r="AL10" s="796">
        <v>1</v>
      </c>
      <c r="AM10" s="798">
        <v>1</v>
      </c>
      <c r="AN10" s="794">
        <v>4</v>
      </c>
      <c r="AO10" s="794">
        <v>3</v>
      </c>
      <c r="AP10" s="800">
        <v>2</v>
      </c>
      <c r="AQ10" s="801">
        <v>1</v>
      </c>
      <c r="AR10" s="795">
        <v>3</v>
      </c>
      <c r="AS10" s="795">
        <v>2</v>
      </c>
      <c r="AT10" s="795">
        <v>4</v>
      </c>
      <c r="AU10" s="796">
        <v>5</v>
      </c>
      <c r="AV10" s="798">
        <v>1</v>
      </c>
      <c r="AW10" s="794">
        <v>3</v>
      </c>
      <c r="AX10" s="794">
        <v>2</v>
      </c>
      <c r="AY10" s="794">
        <v>4</v>
      </c>
      <c r="AZ10" s="800">
        <v>5</v>
      </c>
      <c r="BA10" s="801">
        <v>1</v>
      </c>
      <c r="BB10" s="795">
        <v>3</v>
      </c>
      <c r="BC10" s="795">
        <v>2</v>
      </c>
      <c r="BD10" s="796">
        <v>4</v>
      </c>
      <c r="BE10" s="798">
        <v>2</v>
      </c>
      <c r="BF10" s="794">
        <v>1</v>
      </c>
      <c r="BG10" s="800">
        <v>3</v>
      </c>
      <c r="BH10" s="801">
        <v>1</v>
      </c>
      <c r="BI10" s="795">
        <v>4</v>
      </c>
      <c r="BJ10" s="795">
        <v>6</v>
      </c>
      <c r="BK10" s="795">
        <v>3</v>
      </c>
      <c r="BL10" s="795">
        <v>5</v>
      </c>
      <c r="BM10" s="795">
        <v>2</v>
      </c>
      <c r="BN10" s="795">
        <v>7</v>
      </c>
      <c r="BO10" s="796">
        <v>8</v>
      </c>
      <c r="BP10" s="799"/>
    </row>
    <row r="11" spans="1:68">
      <c r="A11" s="804">
        <v>2</v>
      </c>
      <c r="B11" s="800">
        <v>2</v>
      </c>
      <c r="C11" s="794"/>
      <c r="D11" s="794"/>
      <c r="E11" s="794"/>
      <c r="F11" s="801">
        <v>3</v>
      </c>
      <c r="G11" s="795"/>
      <c r="H11" s="795"/>
      <c r="I11" s="795"/>
      <c r="J11" s="798">
        <v>3</v>
      </c>
      <c r="K11" s="879"/>
      <c r="L11" s="794"/>
      <c r="M11" s="874"/>
      <c r="N11" s="803">
        <v>2</v>
      </c>
      <c r="O11" s="795"/>
      <c r="P11" s="795"/>
      <c r="Q11" s="795"/>
      <c r="R11" s="798">
        <v>1</v>
      </c>
      <c r="S11" s="794">
        <v>4</v>
      </c>
      <c r="T11" s="794">
        <v>3</v>
      </c>
      <c r="U11" s="800">
        <v>2</v>
      </c>
      <c r="V11" s="801">
        <v>2</v>
      </c>
      <c r="W11" s="795">
        <v>3</v>
      </c>
      <c r="X11" s="795">
        <v>1</v>
      </c>
      <c r="Y11" s="796">
        <v>4</v>
      </c>
      <c r="Z11" s="798">
        <v>1</v>
      </c>
      <c r="AA11" s="794">
        <v>2</v>
      </c>
      <c r="AB11" s="800">
        <v>3</v>
      </c>
      <c r="AC11" s="801">
        <v>1</v>
      </c>
      <c r="AD11" s="795">
        <v>2</v>
      </c>
      <c r="AE11" s="796">
        <v>3</v>
      </c>
      <c r="AF11" s="798">
        <v>4</v>
      </c>
      <c r="AG11" s="794">
        <v>3</v>
      </c>
      <c r="AH11" s="794">
        <v>2</v>
      </c>
      <c r="AI11" s="800">
        <v>1</v>
      </c>
      <c r="AJ11" s="801">
        <v>3</v>
      </c>
      <c r="AK11" s="795">
        <v>2</v>
      </c>
      <c r="AL11" s="796">
        <v>1</v>
      </c>
      <c r="AM11" s="798">
        <v>1</v>
      </c>
      <c r="AN11" s="794">
        <v>3</v>
      </c>
      <c r="AO11" s="794">
        <v>2</v>
      </c>
      <c r="AP11" s="800">
        <v>4</v>
      </c>
      <c r="AQ11" s="801">
        <v>1</v>
      </c>
      <c r="AR11" s="795">
        <v>2</v>
      </c>
      <c r="AS11" s="795">
        <v>4</v>
      </c>
      <c r="AT11" s="795">
        <v>3</v>
      </c>
      <c r="AU11" s="796">
        <v>5</v>
      </c>
      <c r="AV11" s="798">
        <v>2</v>
      </c>
      <c r="AW11" s="794">
        <v>4</v>
      </c>
      <c r="AX11" s="794">
        <v>1</v>
      </c>
      <c r="AY11" s="794">
        <v>5</v>
      </c>
      <c r="AZ11" s="800">
        <v>3</v>
      </c>
      <c r="BA11" s="801">
        <v>1</v>
      </c>
      <c r="BB11" s="795">
        <v>3</v>
      </c>
      <c r="BC11" s="795">
        <v>4</v>
      </c>
      <c r="BD11" s="796">
        <v>2</v>
      </c>
      <c r="BE11" s="798">
        <v>2</v>
      </c>
      <c r="BF11" s="794">
        <v>1</v>
      </c>
      <c r="BG11" s="800">
        <v>3</v>
      </c>
      <c r="BH11" s="801">
        <v>1</v>
      </c>
      <c r="BI11" s="795">
        <v>3</v>
      </c>
      <c r="BJ11" s="795">
        <v>2</v>
      </c>
      <c r="BK11" s="795">
        <v>4</v>
      </c>
      <c r="BL11" s="795">
        <v>7</v>
      </c>
      <c r="BM11" s="795">
        <v>8</v>
      </c>
      <c r="BN11" s="795">
        <v>6</v>
      </c>
      <c r="BO11" s="796">
        <v>5</v>
      </c>
      <c r="BP11" s="799"/>
    </row>
    <row r="12" spans="1:68">
      <c r="A12" s="804">
        <v>3</v>
      </c>
      <c r="B12" s="800">
        <v>1</v>
      </c>
      <c r="C12" s="794"/>
      <c r="D12" s="794"/>
      <c r="E12" s="794"/>
      <c r="F12" s="801">
        <v>3</v>
      </c>
      <c r="G12" s="795"/>
      <c r="H12" s="795"/>
      <c r="I12" s="795"/>
      <c r="J12" s="798">
        <v>9</v>
      </c>
      <c r="K12" s="879"/>
      <c r="L12" s="794"/>
      <c r="M12" s="874"/>
      <c r="N12" s="803">
        <v>2</v>
      </c>
      <c r="O12" s="795"/>
      <c r="P12" s="795"/>
      <c r="Q12" s="795"/>
      <c r="R12" s="798">
        <v>1</v>
      </c>
      <c r="S12" s="794">
        <v>2</v>
      </c>
      <c r="T12" s="794">
        <v>3</v>
      </c>
      <c r="U12" s="800">
        <v>4</v>
      </c>
      <c r="V12" s="801">
        <v>2</v>
      </c>
      <c r="W12" s="795">
        <v>3</v>
      </c>
      <c r="X12" s="795">
        <v>1</v>
      </c>
      <c r="Y12" s="796">
        <v>4</v>
      </c>
      <c r="Z12" s="798">
        <v>1</v>
      </c>
      <c r="AA12" s="794">
        <v>2</v>
      </c>
      <c r="AB12" s="800">
        <v>3</v>
      </c>
      <c r="AC12" s="801">
        <v>2</v>
      </c>
      <c r="AD12" s="795">
        <v>1</v>
      </c>
      <c r="AE12" s="796">
        <v>3</v>
      </c>
      <c r="AF12" s="798">
        <v>1</v>
      </c>
      <c r="AG12" s="794">
        <v>3</v>
      </c>
      <c r="AH12" s="794">
        <v>4</v>
      </c>
      <c r="AI12" s="800">
        <v>2</v>
      </c>
      <c r="AJ12" s="801">
        <v>3</v>
      </c>
      <c r="AK12" s="795">
        <v>2</v>
      </c>
      <c r="AL12" s="796">
        <v>1</v>
      </c>
      <c r="AM12" s="798">
        <v>1</v>
      </c>
      <c r="AN12" s="794">
        <v>2</v>
      </c>
      <c r="AO12" s="794">
        <v>3</v>
      </c>
      <c r="AP12" s="800">
        <v>4</v>
      </c>
      <c r="AQ12" s="801">
        <v>1</v>
      </c>
      <c r="AR12" s="795">
        <v>2</v>
      </c>
      <c r="AS12" s="795">
        <v>3</v>
      </c>
      <c r="AT12" s="795">
        <v>4</v>
      </c>
      <c r="AU12" s="796">
        <v>5</v>
      </c>
      <c r="AV12" s="798">
        <v>1</v>
      </c>
      <c r="AW12" s="794">
        <v>2</v>
      </c>
      <c r="AX12" s="794">
        <v>3</v>
      </c>
      <c r="AY12" s="794">
        <v>5</v>
      </c>
      <c r="AZ12" s="800">
        <v>4</v>
      </c>
      <c r="BA12" s="801">
        <v>1</v>
      </c>
      <c r="BB12" s="795">
        <v>3</v>
      </c>
      <c r="BC12" s="795">
        <v>2</v>
      </c>
      <c r="BD12" s="796">
        <v>4</v>
      </c>
      <c r="BE12" s="798">
        <v>1</v>
      </c>
      <c r="BF12" s="794">
        <v>2</v>
      </c>
      <c r="BG12" s="800">
        <v>3</v>
      </c>
      <c r="BH12" s="801">
        <v>1</v>
      </c>
      <c r="BI12" s="795">
        <v>2</v>
      </c>
      <c r="BJ12" s="795">
        <v>4</v>
      </c>
      <c r="BK12" s="795">
        <v>8</v>
      </c>
      <c r="BL12" s="795">
        <v>3</v>
      </c>
      <c r="BM12" s="795">
        <v>5</v>
      </c>
      <c r="BN12" s="795">
        <v>6</v>
      </c>
      <c r="BO12" s="796">
        <v>7</v>
      </c>
      <c r="BP12" s="799"/>
    </row>
    <row r="13" spans="1:68">
      <c r="A13" s="804">
        <v>4</v>
      </c>
      <c r="B13" s="800">
        <v>1</v>
      </c>
      <c r="C13" s="794"/>
      <c r="D13" s="794"/>
      <c r="E13" s="794"/>
      <c r="F13" s="801">
        <v>2</v>
      </c>
      <c r="G13" s="795"/>
      <c r="H13" s="795"/>
      <c r="I13" s="795"/>
      <c r="J13" s="798">
        <v>13</v>
      </c>
      <c r="K13" s="879"/>
      <c r="L13" s="794"/>
      <c r="M13" s="874"/>
      <c r="N13" s="803">
        <v>1</v>
      </c>
      <c r="O13" s="795"/>
      <c r="P13" s="795"/>
      <c r="Q13" s="795"/>
      <c r="R13" s="798">
        <v>1</v>
      </c>
      <c r="S13" s="794">
        <v>2</v>
      </c>
      <c r="T13" s="794">
        <v>4</v>
      </c>
      <c r="U13" s="800">
        <v>3</v>
      </c>
      <c r="V13" s="801">
        <v>4</v>
      </c>
      <c r="W13" s="795">
        <v>2</v>
      </c>
      <c r="X13" s="795">
        <v>1</v>
      </c>
      <c r="Y13" s="796">
        <v>3</v>
      </c>
      <c r="Z13" s="798">
        <v>1</v>
      </c>
      <c r="AA13" s="794">
        <v>2</v>
      </c>
      <c r="AB13" s="800">
        <v>3</v>
      </c>
      <c r="AC13" s="801">
        <v>3</v>
      </c>
      <c r="AD13" s="795">
        <v>1</v>
      </c>
      <c r="AE13" s="796">
        <v>2</v>
      </c>
      <c r="AF13" s="798">
        <v>2</v>
      </c>
      <c r="AG13" s="794">
        <v>4</v>
      </c>
      <c r="AH13" s="794">
        <v>3</v>
      </c>
      <c r="AI13" s="800">
        <v>1</v>
      </c>
      <c r="AJ13" s="801">
        <v>3</v>
      </c>
      <c r="AK13" s="795">
        <v>2</v>
      </c>
      <c r="AL13" s="796">
        <v>1</v>
      </c>
      <c r="AM13" s="798">
        <v>1</v>
      </c>
      <c r="AN13" s="794">
        <v>2</v>
      </c>
      <c r="AO13" s="794">
        <v>3</v>
      </c>
      <c r="AP13" s="800">
        <v>4</v>
      </c>
      <c r="AQ13" s="801">
        <v>1</v>
      </c>
      <c r="AR13" s="795">
        <v>4</v>
      </c>
      <c r="AS13" s="795">
        <v>2</v>
      </c>
      <c r="AT13" s="795">
        <v>3</v>
      </c>
      <c r="AU13" s="796">
        <v>5</v>
      </c>
      <c r="AV13" s="798">
        <v>3</v>
      </c>
      <c r="AW13" s="794">
        <v>5</v>
      </c>
      <c r="AX13" s="794">
        <v>2</v>
      </c>
      <c r="AY13" s="794">
        <v>4</v>
      </c>
      <c r="AZ13" s="800">
        <v>1</v>
      </c>
      <c r="BA13" s="801">
        <v>2</v>
      </c>
      <c r="BB13" s="795">
        <v>4</v>
      </c>
      <c r="BC13" s="795">
        <v>1</v>
      </c>
      <c r="BD13" s="796">
        <v>3</v>
      </c>
      <c r="BE13" s="798">
        <v>1</v>
      </c>
      <c r="BF13" s="794">
        <v>2</v>
      </c>
      <c r="BG13" s="800">
        <v>3</v>
      </c>
      <c r="BH13" s="801">
        <v>2</v>
      </c>
      <c r="BI13" s="795">
        <v>8</v>
      </c>
      <c r="BJ13" s="795">
        <v>6</v>
      </c>
      <c r="BK13" s="795">
        <v>1</v>
      </c>
      <c r="BL13" s="795">
        <v>7</v>
      </c>
      <c r="BM13" s="795">
        <v>4</v>
      </c>
      <c r="BN13" s="795">
        <v>3</v>
      </c>
      <c r="BO13" s="796">
        <v>5</v>
      </c>
      <c r="BP13" s="799"/>
    </row>
    <row r="14" spans="1:68">
      <c r="A14" s="804">
        <v>5</v>
      </c>
      <c r="B14" s="800">
        <v>1</v>
      </c>
      <c r="C14" s="794"/>
      <c r="D14" s="794"/>
      <c r="E14" s="794"/>
      <c r="F14" s="801">
        <v>3</v>
      </c>
      <c r="G14" s="795"/>
      <c r="H14" s="795"/>
      <c r="I14" s="795"/>
      <c r="J14" s="798">
        <v>9</v>
      </c>
      <c r="K14" s="879"/>
      <c r="L14" s="794"/>
      <c r="M14" s="874"/>
      <c r="N14" s="803">
        <v>2</v>
      </c>
      <c r="O14" s="795"/>
      <c r="P14" s="795"/>
      <c r="Q14" s="795"/>
      <c r="R14" s="798">
        <v>1</v>
      </c>
      <c r="S14" s="794">
        <v>2</v>
      </c>
      <c r="T14" s="794">
        <v>4</v>
      </c>
      <c r="U14" s="800">
        <v>3</v>
      </c>
      <c r="V14" s="801">
        <v>4</v>
      </c>
      <c r="W14" s="795">
        <v>2</v>
      </c>
      <c r="X14" s="795">
        <v>1</v>
      </c>
      <c r="Y14" s="796">
        <v>3</v>
      </c>
      <c r="Z14" s="798">
        <v>1</v>
      </c>
      <c r="AA14" s="794">
        <v>3</v>
      </c>
      <c r="AB14" s="800">
        <v>2</v>
      </c>
      <c r="AC14" s="801">
        <v>1</v>
      </c>
      <c r="AD14" s="795">
        <v>3</v>
      </c>
      <c r="AE14" s="796">
        <v>2</v>
      </c>
      <c r="AF14" s="798">
        <v>1</v>
      </c>
      <c r="AG14" s="794">
        <v>3</v>
      </c>
      <c r="AH14" s="794">
        <v>4</v>
      </c>
      <c r="AI14" s="800">
        <v>2</v>
      </c>
      <c r="AJ14" s="801">
        <v>3</v>
      </c>
      <c r="AK14" s="795">
        <v>2</v>
      </c>
      <c r="AL14" s="796">
        <v>1</v>
      </c>
      <c r="AM14" s="798">
        <v>1</v>
      </c>
      <c r="AN14" s="794">
        <v>2</v>
      </c>
      <c r="AO14" s="794">
        <v>4</v>
      </c>
      <c r="AP14" s="800">
        <v>3</v>
      </c>
      <c r="AQ14" s="801">
        <v>1</v>
      </c>
      <c r="AR14" s="795">
        <v>2</v>
      </c>
      <c r="AS14" s="795">
        <v>3</v>
      </c>
      <c r="AT14" s="795">
        <v>4</v>
      </c>
      <c r="AU14" s="796">
        <v>5</v>
      </c>
      <c r="AV14" s="798">
        <v>2</v>
      </c>
      <c r="AW14" s="794">
        <v>3</v>
      </c>
      <c r="AX14" s="794">
        <v>1</v>
      </c>
      <c r="AY14" s="794">
        <v>5</v>
      </c>
      <c r="AZ14" s="800">
        <v>4</v>
      </c>
      <c r="BA14" s="801">
        <v>1</v>
      </c>
      <c r="BB14" s="795">
        <v>2</v>
      </c>
      <c r="BC14" s="795">
        <v>3</v>
      </c>
      <c r="BD14" s="796">
        <v>4</v>
      </c>
      <c r="BE14" s="798">
        <v>1</v>
      </c>
      <c r="BF14" s="794">
        <v>2</v>
      </c>
      <c r="BG14" s="800">
        <v>3</v>
      </c>
      <c r="BH14" s="801">
        <v>1</v>
      </c>
      <c r="BI14" s="795">
        <v>7</v>
      </c>
      <c r="BJ14" s="795">
        <v>8</v>
      </c>
      <c r="BK14" s="795">
        <v>6</v>
      </c>
      <c r="BL14" s="795">
        <v>2</v>
      </c>
      <c r="BM14" s="795">
        <v>5</v>
      </c>
      <c r="BN14" s="795">
        <v>4</v>
      </c>
      <c r="BO14" s="796">
        <v>3</v>
      </c>
      <c r="BP14" s="799"/>
    </row>
    <row r="15" spans="1:68">
      <c r="A15" s="804">
        <v>6</v>
      </c>
      <c r="B15" s="800">
        <v>1</v>
      </c>
      <c r="C15" s="794"/>
      <c r="D15" s="794"/>
      <c r="E15" s="794"/>
      <c r="F15" s="801">
        <v>2</v>
      </c>
      <c r="G15" s="795"/>
      <c r="H15" s="795"/>
      <c r="I15" s="795"/>
      <c r="J15" s="798">
        <v>9</v>
      </c>
      <c r="K15" s="879"/>
      <c r="L15" s="794"/>
      <c r="M15" s="874"/>
      <c r="N15" s="803">
        <v>2</v>
      </c>
      <c r="O15" s="795"/>
      <c r="P15" s="795"/>
      <c r="Q15" s="795"/>
      <c r="R15" s="798">
        <v>1</v>
      </c>
      <c r="S15" s="794">
        <v>2</v>
      </c>
      <c r="T15" s="794">
        <v>4</v>
      </c>
      <c r="U15" s="800">
        <v>3</v>
      </c>
      <c r="V15" s="801">
        <v>3</v>
      </c>
      <c r="W15" s="795">
        <v>2</v>
      </c>
      <c r="X15" s="795">
        <v>1</v>
      </c>
      <c r="Y15" s="796">
        <v>4</v>
      </c>
      <c r="Z15" s="798">
        <v>1</v>
      </c>
      <c r="AA15" s="794">
        <v>2</v>
      </c>
      <c r="AB15" s="800">
        <v>3</v>
      </c>
      <c r="AC15" s="801">
        <v>1</v>
      </c>
      <c r="AD15" s="795">
        <v>2</v>
      </c>
      <c r="AE15" s="796">
        <v>3</v>
      </c>
      <c r="AF15" s="798">
        <v>1</v>
      </c>
      <c r="AG15" s="794">
        <v>3</v>
      </c>
      <c r="AH15" s="794">
        <v>4</v>
      </c>
      <c r="AI15" s="800">
        <v>2</v>
      </c>
      <c r="AJ15" s="801">
        <v>3</v>
      </c>
      <c r="AK15" s="795">
        <v>2</v>
      </c>
      <c r="AL15" s="796">
        <v>1</v>
      </c>
      <c r="AM15" s="798">
        <v>1</v>
      </c>
      <c r="AN15" s="794">
        <v>2</v>
      </c>
      <c r="AO15" s="794">
        <v>3</v>
      </c>
      <c r="AP15" s="800">
        <v>4</v>
      </c>
      <c r="AQ15" s="801">
        <v>1</v>
      </c>
      <c r="AR15" s="795">
        <v>2</v>
      </c>
      <c r="AS15" s="795">
        <v>3</v>
      </c>
      <c r="AT15" s="795">
        <v>4</v>
      </c>
      <c r="AU15" s="796">
        <v>5</v>
      </c>
      <c r="AV15" s="798">
        <v>1</v>
      </c>
      <c r="AW15" s="794">
        <v>5</v>
      </c>
      <c r="AX15" s="794">
        <v>3</v>
      </c>
      <c r="AY15" s="794">
        <v>2</v>
      </c>
      <c r="AZ15" s="800">
        <v>4</v>
      </c>
      <c r="BA15" s="801">
        <v>1</v>
      </c>
      <c r="BB15" s="795">
        <v>3</v>
      </c>
      <c r="BC15" s="795">
        <v>2</v>
      </c>
      <c r="BD15" s="796">
        <v>4</v>
      </c>
      <c r="BE15" s="798">
        <v>2</v>
      </c>
      <c r="BF15" s="794">
        <v>1</v>
      </c>
      <c r="BG15" s="800">
        <v>3</v>
      </c>
      <c r="BH15" s="801">
        <v>8</v>
      </c>
      <c r="BI15" s="795">
        <v>2</v>
      </c>
      <c r="BJ15" s="795">
        <v>7</v>
      </c>
      <c r="BK15" s="795">
        <v>1</v>
      </c>
      <c r="BL15" s="795">
        <v>4</v>
      </c>
      <c r="BM15" s="795">
        <v>6</v>
      </c>
      <c r="BN15" s="795">
        <v>3</v>
      </c>
      <c r="BO15" s="796">
        <v>5</v>
      </c>
      <c r="BP15" s="799"/>
    </row>
    <row r="16" spans="1:68">
      <c r="A16" s="804">
        <v>7</v>
      </c>
      <c r="B16" s="800">
        <v>1</v>
      </c>
      <c r="C16" s="794"/>
      <c r="D16" s="794"/>
      <c r="E16" s="794"/>
      <c r="F16" s="801">
        <v>2</v>
      </c>
      <c r="G16" s="795"/>
      <c r="H16" s="795"/>
      <c r="I16" s="795"/>
      <c r="J16" s="798">
        <v>9</v>
      </c>
      <c r="K16" s="879"/>
      <c r="L16" s="794"/>
      <c r="M16" s="874"/>
      <c r="N16" s="803">
        <v>1</v>
      </c>
      <c r="O16" s="795"/>
      <c r="P16" s="795"/>
      <c r="Q16" s="795"/>
      <c r="R16" s="798">
        <v>4</v>
      </c>
      <c r="S16" s="794">
        <v>3</v>
      </c>
      <c r="T16" s="794">
        <v>1</v>
      </c>
      <c r="U16" s="800">
        <v>2</v>
      </c>
      <c r="V16" s="801">
        <v>2</v>
      </c>
      <c r="W16" s="795">
        <v>3</v>
      </c>
      <c r="X16" s="795">
        <v>1</v>
      </c>
      <c r="Y16" s="796">
        <v>4</v>
      </c>
      <c r="Z16" s="798">
        <v>1</v>
      </c>
      <c r="AA16" s="794">
        <v>2</v>
      </c>
      <c r="AB16" s="800">
        <v>3</v>
      </c>
      <c r="AC16" s="801">
        <v>2</v>
      </c>
      <c r="AD16" s="795">
        <v>1</v>
      </c>
      <c r="AE16" s="796">
        <v>3</v>
      </c>
      <c r="AF16" s="798">
        <v>1</v>
      </c>
      <c r="AG16" s="794">
        <v>3</v>
      </c>
      <c r="AH16" s="794">
        <v>4</v>
      </c>
      <c r="AI16" s="800">
        <v>2</v>
      </c>
      <c r="AJ16" s="801">
        <v>3</v>
      </c>
      <c r="AK16" s="795">
        <v>2</v>
      </c>
      <c r="AL16" s="796">
        <v>1</v>
      </c>
      <c r="AM16" s="798">
        <v>1</v>
      </c>
      <c r="AN16" s="794">
        <v>2</v>
      </c>
      <c r="AO16" s="794">
        <v>4</v>
      </c>
      <c r="AP16" s="800">
        <v>3</v>
      </c>
      <c r="AQ16" s="801">
        <v>1</v>
      </c>
      <c r="AR16" s="795">
        <v>4</v>
      </c>
      <c r="AS16" s="795">
        <v>2</v>
      </c>
      <c r="AT16" s="795">
        <v>3</v>
      </c>
      <c r="AU16" s="796">
        <v>5</v>
      </c>
      <c r="AV16" s="798">
        <v>2</v>
      </c>
      <c r="AW16" s="794">
        <v>3</v>
      </c>
      <c r="AX16" s="794">
        <v>1</v>
      </c>
      <c r="AY16" s="794">
        <v>4</v>
      </c>
      <c r="AZ16" s="800">
        <v>5</v>
      </c>
      <c r="BA16" s="801">
        <v>2</v>
      </c>
      <c r="BB16" s="795">
        <v>3</v>
      </c>
      <c r="BC16" s="795">
        <v>1</v>
      </c>
      <c r="BD16" s="796">
        <v>4</v>
      </c>
      <c r="BE16" s="798">
        <v>1</v>
      </c>
      <c r="BF16" s="794">
        <v>2</v>
      </c>
      <c r="BG16" s="800">
        <v>3</v>
      </c>
      <c r="BH16" s="801">
        <v>1</v>
      </c>
      <c r="BI16" s="795">
        <v>3</v>
      </c>
      <c r="BJ16" s="795">
        <v>4</v>
      </c>
      <c r="BK16" s="795">
        <v>2</v>
      </c>
      <c r="BL16" s="795">
        <v>7</v>
      </c>
      <c r="BM16" s="795">
        <v>5</v>
      </c>
      <c r="BN16" s="795">
        <v>6</v>
      </c>
      <c r="BO16" s="796">
        <v>8</v>
      </c>
      <c r="BP16" s="799"/>
    </row>
    <row r="17" spans="1:68">
      <c r="A17" s="804">
        <v>8</v>
      </c>
      <c r="B17" s="800">
        <v>1</v>
      </c>
      <c r="C17" s="794"/>
      <c r="D17" s="794"/>
      <c r="E17" s="794"/>
      <c r="F17" s="801">
        <v>2</v>
      </c>
      <c r="G17" s="795"/>
      <c r="H17" s="795"/>
      <c r="I17" s="795"/>
      <c r="J17" s="798">
        <v>9</v>
      </c>
      <c r="K17" s="879"/>
      <c r="L17" s="794"/>
      <c r="M17" s="874"/>
      <c r="N17" s="803">
        <v>2</v>
      </c>
      <c r="O17" s="795"/>
      <c r="P17" s="795"/>
      <c r="Q17" s="795"/>
      <c r="R17" s="798">
        <v>1</v>
      </c>
      <c r="S17" s="794">
        <v>2</v>
      </c>
      <c r="T17" s="794">
        <v>3</v>
      </c>
      <c r="U17" s="800">
        <v>4</v>
      </c>
      <c r="V17" s="801">
        <v>3</v>
      </c>
      <c r="W17" s="795">
        <v>4</v>
      </c>
      <c r="X17" s="795">
        <v>1</v>
      </c>
      <c r="Y17" s="796">
        <v>2</v>
      </c>
      <c r="Z17" s="798">
        <v>1</v>
      </c>
      <c r="AA17" s="794">
        <v>2</v>
      </c>
      <c r="AB17" s="800">
        <v>3</v>
      </c>
      <c r="AC17" s="801">
        <v>3</v>
      </c>
      <c r="AD17" s="795">
        <v>2</v>
      </c>
      <c r="AE17" s="796">
        <v>1</v>
      </c>
      <c r="AF17" s="798">
        <v>1</v>
      </c>
      <c r="AG17" s="794">
        <v>4</v>
      </c>
      <c r="AH17" s="794">
        <v>3</v>
      </c>
      <c r="AI17" s="800">
        <v>2</v>
      </c>
      <c r="AJ17" s="801">
        <v>3</v>
      </c>
      <c r="AK17" s="795">
        <v>1</v>
      </c>
      <c r="AL17" s="796">
        <v>2</v>
      </c>
      <c r="AM17" s="798">
        <v>1</v>
      </c>
      <c r="AN17" s="794">
        <v>4</v>
      </c>
      <c r="AO17" s="794">
        <v>2</v>
      </c>
      <c r="AP17" s="800">
        <v>3</v>
      </c>
      <c r="AQ17" s="801">
        <v>1</v>
      </c>
      <c r="AR17" s="795">
        <v>2</v>
      </c>
      <c r="AS17" s="795">
        <v>3</v>
      </c>
      <c r="AT17" s="795">
        <v>4</v>
      </c>
      <c r="AU17" s="796">
        <v>5</v>
      </c>
      <c r="AV17" s="798">
        <v>3</v>
      </c>
      <c r="AW17" s="794">
        <v>1</v>
      </c>
      <c r="AX17" s="794">
        <v>4</v>
      </c>
      <c r="AY17" s="794">
        <v>5</v>
      </c>
      <c r="AZ17" s="800">
        <v>2</v>
      </c>
      <c r="BA17" s="801">
        <v>1</v>
      </c>
      <c r="BB17" s="795">
        <v>4</v>
      </c>
      <c r="BC17" s="795">
        <v>2</v>
      </c>
      <c r="BD17" s="796">
        <v>3</v>
      </c>
      <c r="BE17" s="798">
        <v>1</v>
      </c>
      <c r="BF17" s="794">
        <v>2</v>
      </c>
      <c r="BG17" s="800">
        <v>3</v>
      </c>
      <c r="BH17" s="801">
        <v>1</v>
      </c>
      <c r="BI17" s="795">
        <v>4</v>
      </c>
      <c r="BJ17" s="795">
        <v>2</v>
      </c>
      <c r="BK17" s="795">
        <v>3</v>
      </c>
      <c r="BL17" s="795">
        <v>5</v>
      </c>
      <c r="BM17" s="795">
        <v>6</v>
      </c>
      <c r="BN17" s="795">
        <v>7</v>
      </c>
      <c r="BO17" s="796">
        <v>8</v>
      </c>
      <c r="BP17" s="799"/>
    </row>
    <row r="18" spans="1:68">
      <c r="A18" s="804">
        <v>9</v>
      </c>
      <c r="B18" s="800">
        <v>1</v>
      </c>
      <c r="C18" s="794"/>
      <c r="D18" s="794"/>
      <c r="E18" s="794"/>
      <c r="F18" s="801">
        <v>3</v>
      </c>
      <c r="G18" s="795"/>
      <c r="H18" s="795"/>
      <c r="I18" s="795"/>
      <c r="J18" s="798">
        <v>9</v>
      </c>
      <c r="K18" s="879"/>
      <c r="L18" s="794"/>
      <c r="M18" s="874"/>
      <c r="N18" s="803">
        <v>1</v>
      </c>
      <c r="O18" s="795"/>
      <c r="P18" s="795"/>
      <c r="Q18" s="795"/>
      <c r="R18" s="798">
        <v>1</v>
      </c>
      <c r="S18" s="794">
        <v>2</v>
      </c>
      <c r="T18" s="794">
        <v>4</v>
      </c>
      <c r="U18" s="800">
        <v>3</v>
      </c>
      <c r="V18" s="801">
        <v>3</v>
      </c>
      <c r="W18" s="795">
        <v>2</v>
      </c>
      <c r="X18" s="795">
        <v>1</v>
      </c>
      <c r="Y18" s="796">
        <v>4</v>
      </c>
      <c r="Z18" s="798">
        <v>1</v>
      </c>
      <c r="AA18" s="794">
        <v>3</v>
      </c>
      <c r="AB18" s="800">
        <v>2</v>
      </c>
      <c r="AC18" s="801">
        <v>1</v>
      </c>
      <c r="AD18" s="795">
        <v>3</v>
      </c>
      <c r="AE18" s="796">
        <v>2</v>
      </c>
      <c r="AF18" s="798">
        <v>2</v>
      </c>
      <c r="AG18" s="794">
        <v>4</v>
      </c>
      <c r="AH18" s="794">
        <v>3</v>
      </c>
      <c r="AI18" s="800">
        <v>1</v>
      </c>
      <c r="AJ18" s="801">
        <v>3</v>
      </c>
      <c r="AK18" s="795">
        <v>2</v>
      </c>
      <c r="AL18" s="796">
        <v>1</v>
      </c>
      <c r="AM18" s="798">
        <v>1</v>
      </c>
      <c r="AN18" s="794">
        <v>3</v>
      </c>
      <c r="AO18" s="794">
        <v>2</v>
      </c>
      <c r="AP18" s="800">
        <v>4</v>
      </c>
      <c r="AQ18" s="801">
        <v>1</v>
      </c>
      <c r="AR18" s="795">
        <v>3</v>
      </c>
      <c r="AS18" s="795">
        <v>2</v>
      </c>
      <c r="AT18" s="795">
        <v>4</v>
      </c>
      <c r="AU18" s="796">
        <v>5</v>
      </c>
      <c r="AV18" s="798">
        <v>1</v>
      </c>
      <c r="AW18" s="794">
        <v>2</v>
      </c>
      <c r="AX18" s="794">
        <v>4</v>
      </c>
      <c r="AY18" s="794">
        <v>3</v>
      </c>
      <c r="AZ18" s="800">
        <v>5</v>
      </c>
      <c r="BA18" s="801">
        <v>1</v>
      </c>
      <c r="BB18" s="795">
        <v>3</v>
      </c>
      <c r="BC18" s="795">
        <v>4</v>
      </c>
      <c r="BD18" s="796">
        <v>2</v>
      </c>
      <c r="BE18" s="798">
        <v>1</v>
      </c>
      <c r="BF18" s="794">
        <v>2</v>
      </c>
      <c r="BG18" s="800">
        <v>3</v>
      </c>
      <c r="BH18" s="801">
        <v>8</v>
      </c>
      <c r="BI18" s="795">
        <v>2</v>
      </c>
      <c r="BJ18" s="795">
        <v>7</v>
      </c>
      <c r="BK18" s="795">
        <v>4</v>
      </c>
      <c r="BL18" s="795">
        <v>6</v>
      </c>
      <c r="BM18" s="795">
        <v>1</v>
      </c>
      <c r="BN18" s="795">
        <v>5</v>
      </c>
      <c r="BO18" s="796">
        <v>3</v>
      </c>
      <c r="BP18" s="799"/>
    </row>
    <row r="19" spans="1:68">
      <c r="A19" s="804">
        <v>10</v>
      </c>
      <c r="B19" s="800">
        <v>1</v>
      </c>
      <c r="C19" s="794"/>
      <c r="D19" s="794"/>
      <c r="E19" s="794"/>
      <c r="F19" s="801">
        <v>3</v>
      </c>
      <c r="G19" s="795"/>
      <c r="H19" s="795"/>
      <c r="I19" s="795"/>
      <c r="J19" s="798">
        <v>9</v>
      </c>
      <c r="K19" s="879"/>
      <c r="L19" s="794"/>
      <c r="M19" s="874"/>
      <c r="N19" s="803">
        <v>2</v>
      </c>
      <c r="O19" s="795"/>
      <c r="P19" s="795"/>
      <c r="Q19" s="795"/>
      <c r="R19" s="798">
        <v>1</v>
      </c>
      <c r="S19" s="794">
        <v>2</v>
      </c>
      <c r="T19" s="794">
        <v>4</v>
      </c>
      <c r="U19" s="800">
        <v>3</v>
      </c>
      <c r="V19" s="801">
        <v>2</v>
      </c>
      <c r="W19" s="795">
        <v>4</v>
      </c>
      <c r="X19" s="795">
        <v>1</v>
      </c>
      <c r="Y19" s="796">
        <v>3</v>
      </c>
      <c r="Z19" s="798">
        <v>1</v>
      </c>
      <c r="AA19" s="794">
        <v>2</v>
      </c>
      <c r="AB19" s="800">
        <v>3</v>
      </c>
      <c r="AC19" s="801">
        <v>1</v>
      </c>
      <c r="AD19" s="795">
        <v>3</v>
      </c>
      <c r="AE19" s="796">
        <v>2</v>
      </c>
      <c r="AF19" s="798">
        <v>4</v>
      </c>
      <c r="AG19" s="794">
        <v>3</v>
      </c>
      <c r="AH19" s="794">
        <v>2</v>
      </c>
      <c r="AI19" s="800">
        <v>1</v>
      </c>
      <c r="AJ19" s="801">
        <v>3</v>
      </c>
      <c r="AK19" s="795">
        <v>2</v>
      </c>
      <c r="AL19" s="796">
        <v>1</v>
      </c>
      <c r="AM19" s="798">
        <v>1</v>
      </c>
      <c r="AN19" s="794">
        <v>4</v>
      </c>
      <c r="AO19" s="794">
        <v>3</v>
      </c>
      <c r="AP19" s="800">
        <v>2</v>
      </c>
      <c r="AQ19" s="801">
        <v>3</v>
      </c>
      <c r="AR19" s="795">
        <v>4</v>
      </c>
      <c r="AS19" s="795">
        <v>5</v>
      </c>
      <c r="AT19" s="795">
        <v>2</v>
      </c>
      <c r="AU19" s="796">
        <v>1</v>
      </c>
      <c r="AV19" s="798">
        <v>3</v>
      </c>
      <c r="AW19" s="794">
        <v>5</v>
      </c>
      <c r="AX19" s="794">
        <v>4</v>
      </c>
      <c r="AY19" s="794">
        <v>2</v>
      </c>
      <c r="AZ19" s="800">
        <v>1</v>
      </c>
      <c r="BA19" s="801">
        <v>4</v>
      </c>
      <c r="BB19" s="795">
        <v>3</v>
      </c>
      <c r="BC19" s="795">
        <v>1</v>
      </c>
      <c r="BD19" s="796">
        <v>2</v>
      </c>
      <c r="BE19" s="798">
        <v>1</v>
      </c>
      <c r="BF19" s="794">
        <v>2</v>
      </c>
      <c r="BG19" s="800">
        <v>3</v>
      </c>
      <c r="BH19" s="801">
        <v>1</v>
      </c>
      <c r="BI19" s="795">
        <v>7</v>
      </c>
      <c r="BJ19" s="795">
        <v>8</v>
      </c>
      <c r="BK19" s="795">
        <v>5</v>
      </c>
      <c r="BL19" s="795">
        <v>3</v>
      </c>
      <c r="BM19" s="795">
        <v>2</v>
      </c>
      <c r="BN19" s="795">
        <v>4</v>
      </c>
      <c r="BO19" s="796">
        <v>6</v>
      </c>
      <c r="BP19" s="799"/>
    </row>
    <row r="20" spans="1:68">
      <c r="A20" s="804">
        <v>11</v>
      </c>
      <c r="B20" s="800">
        <v>1</v>
      </c>
      <c r="C20" s="794"/>
      <c r="D20" s="794"/>
      <c r="E20" s="794"/>
      <c r="F20" s="801">
        <v>3</v>
      </c>
      <c r="G20" s="795"/>
      <c r="H20" s="795"/>
      <c r="I20" s="795"/>
      <c r="J20" s="798">
        <v>9</v>
      </c>
      <c r="K20" s="879"/>
      <c r="L20" s="794"/>
      <c r="M20" s="874"/>
      <c r="N20" s="803">
        <v>1</v>
      </c>
      <c r="O20" s="795"/>
      <c r="P20" s="795"/>
      <c r="Q20" s="795"/>
      <c r="R20" s="798">
        <v>1</v>
      </c>
      <c r="S20" s="794">
        <v>4</v>
      </c>
      <c r="T20" s="794">
        <v>2</v>
      </c>
      <c r="U20" s="800">
        <v>3</v>
      </c>
      <c r="V20" s="801">
        <v>4</v>
      </c>
      <c r="W20" s="795">
        <v>2</v>
      </c>
      <c r="X20" s="795">
        <v>1</v>
      </c>
      <c r="Y20" s="796">
        <v>3</v>
      </c>
      <c r="Z20" s="798">
        <v>1</v>
      </c>
      <c r="AA20" s="794">
        <v>2</v>
      </c>
      <c r="AB20" s="800">
        <v>3</v>
      </c>
      <c r="AC20" s="801">
        <v>1</v>
      </c>
      <c r="AD20" s="795">
        <v>2</v>
      </c>
      <c r="AE20" s="796">
        <v>3</v>
      </c>
      <c r="AF20" s="798">
        <v>3</v>
      </c>
      <c r="AG20" s="794">
        <v>4</v>
      </c>
      <c r="AH20" s="794">
        <v>2</v>
      </c>
      <c r="AI20" s="800">
        <v>1</v>
      </c>
      <c r="AJ20" s="801">
        <v>3</v>
      </c>
      <c r="AK20" s="795">
        <v>2</v>
      </c>
      <c r="AL20" s="796">
        <v>1</v>
      </c>
      <c r="AM20" s="798">
        <v>1</v>
      </c>
      <c r="AN20" s="794">
        <v>3</v>
      </c>
      <c r="AO20" s="794">
        <v>4</v>
      </c>
      <c r="AP20" s="800">
        <v>2</v>
      </c>
      <c r="AQ20" s="801">
        <v>1</v>
      </c>
      <c r="AR20" s="795">
        <v>3</v>
      </c>
      <c r="AS20" s="795">
        <v>2</v>
      </c>
      <c r="AT20" s="795">
        <v>4</v>
      </c>
      <c r="AU20" s="796">
        <v>5</v>
      </c>
      <c r="AV20" s="798">
        <v>2</v>
      </c>
      <c r="AW20" s="794">
        <v>3</v>
      </c>
      <c r="AX20" s="794">
        <v>5</v>
      </c>
      <c r="AY20" s="794">
        <v>4</v>
      </c>
      <c r="AZ20" s="800">
        <v>1</v>
      </c>
      <c r="BA20" s="801">
        <v>1</v>
      </c>
      <c r="BB20" s="795">
        <v>2</v>
      </c>
      <c r="BC20" s="795">
        <v>3</v>
      </c>
      <c r="BD20" s="796">
        <v>4</v>
      </c>
      <c r="BE20" s="798">
        <v>1</v>
      </c>
      <c r="BF20" s="794">
        <v>3</v>
      </c>
      <c r="BG20" s="800">
        <v>2</v>
      </c>
      <c r="BH20" s="801">
        <v>5</v>
      </c>
      <c r="BI20" s="795">
        <v>6</v>
      </c>
      <c r="BJ20" s="795">
        <v>8</v>
      </c>
      <c r="BK20" s="795">
        <v>1</v>
      </c>
      <c r="BL20" s="795">
        <v>7</v>
      </c>
      <c r="BM20" s="795">
        <v>2</v>
      </c>
      <c r="BN20" s="795">
        <v>3</v>
      </c>
      <c r="BO20" s="796">
        <v>4</v>
      </c>
      <c r="BP20" s="799"/>
    </row>
    <row r="21" spans="1:68">
      <c r="A21" s="804">
        <v>12</v>
      </c>
      <c r="B21" s="800">
        <v>1</v>
      </c>
      <c r="C21" s="794"/>
      <c r="D21" s="794"/>
      <c r="E21" s="794"/>
      <c r="F21" s="801">
        <v>4</v>
      </c>
      <c r="G21" s="795"/>
      <c r="H21" s="795"/>
      <c r="I21" s="795"/>
      <c r="J21" s="798">
        <v>9</v>
      </c>
      <c r="K21" s="879"/>
      <c r="L21" s="794"/>
      <c r="M21" s="874"/>
      <c r="N21" s="803">
        <v>1</v>
      </c>
      <c r="O21" s="795"/>
      <c r="P21" s="795"/>
      <c r="Q21" s="795"/>
      <c r="R21" s="798">
        <v>1</v>
      </c>
      <c r="S21" s="794">
        <v>2</v>
      </c>
      <c r="T21" s="794">
        <v>3</v>
      </c>
      <c r="U21" s="800">
        <v>4</v>
      </c>
      <c r="V21" s="801">
        <v>3</v>
      </c>
      <c r="W21" s="795">
        <v>1</v>
      </c>
      <c r="X21" s="795">
        <v>2</v>
      </c>
      <c r="Y21" s="796">
        <v>4</v>
      </c>
      <c r="Z21" s="798">
        <v>1</v>
      </c>
      <c r="AA21" s="794">
        <v>3</v>
      </c>
      <c r="AB21" s="800">
        <v>2</v>
      </c>
      <c r="AC21" s="801">
        <v>1</v>
      </c>
      <c r="AD21" s="795">
        <v>3</v>
      </c>
      <c r="AE21" s="796">
        <v>2</v>
      </c>
      <c r="AF21" s="798">
        <v>3</v>
      </c>
      <c r="AG21" s="794">
        <v>4</v>
      </c>
      <c r="AH21" s="794">
        <v>2</v>
      </c>
      <c r="AI21" s="800">
        <v>1</v>
      </c>
      <c r="AJ21" s="801">
        <v>3</v>
      </c>
      <c r="AK21" s="795">
        <v>1</v>
      </c>
      <c r="AL21" s="796">
        <v>2</v>
      </c>
      <c r="AM21" s="798">
        <v>1</v>
      </c>
      <c r="AN21" s="794">
        <v>2</v>
      </c>
      <c r="AO21" s="794">
        <v>4</v>
      </c>
      <c r="AP21" s="800">
        <v>3</v>
      </c>
      <c r="AQ21" s="801">
        <v>2</v>
      </c>
      <c r="AR21" s="795">
        <v>3</v>
      </c>
      <c r="AS21" s="795">
        <v>1</v>
      </c>
      <c r="AT21" s="795">
        <v>4</v>
      </c>
      <c r="AU21" s="796">
        <v>5</v>
      </c>
      <c r="AV21" s="798">
        <v>2</v>
      </c>
      <c r="AW21" s="794">
        <v>1</v>
      </c>
      <c r="AX21" s="794">
        <v>3</v>
      </c>
      <c r="AY21" s="794">
        <v>4</v>
      </c>
      <c r="AZ21" s="800">
        <v>5</v>
      </c>
      <c r="BA21" s="801">
        <v>1</v>
      </c>
      <c r="BB21" s="795">
        <v>3</v>
      </c>
      <c r="BC21" s="795">
        <v>2</v>
      </c>
      <c r="BD21" s="796">
        <v>4</v>
      </c>
      <c r="BE21" s="798">
        <v>2</v>
      </c>
      <c r="BF21" s="794">
        <v>1</v>
      </c>
      <c r="BG21" s="800">
        <v>3</v>
      </c>
      <c r="BH21" s="801">
        <v>6</v>
      </c>
      <c r="BI21" s="795">
        <v>2</v>
      </c>
      <c r="BJ21" s="795">
        <v>8</v>
      </c>
      <c r="BK21" s="795">
        <v>3</v>
      </c>
      <c r="BL21" s="795">
        <v>5</v>
      </c>
      <c r="BM21" s="795">
        <v>1</v>
      </c>
      <c r="BN21" s="795">
        <v>7</v>
      </c>
      <c r="BO21" s="796">
        <v>4</v>
      </c>
      <c r="BP21" s="799"/>
    </row>
    <row r="22" spans="1:68">
      <c r="A22" s="804">
        <v>13</v>
      </c>
      <c r="B22" s="800">
        <v>1</v>
      </c>
      <c r="C22" s="794"/>
      <c r="D22" s="794"/>
      <c r="E22" s="794"/>
      <c r="F22" s="801">
        <v>2</v>
      </c>
      <c r="G22" s="795"/>
      <c r="H22" s="795"/>
      <c r="I22" s="795"/>
      <c r="J22" s="798">
        <v>9</v>
      </c>
      <c r="K22" s="879"/>
      <c r="L22" s="794"/>
      <c r="M22" s="874"/>
      <c r="N22" s="803">
        <v>1</v>
      </c>
      <c r="O22" s="795"/>
      <c r="P22" s="795"/>
      <c r="Q22" s="795"/>
      <c r="R22" s="798">
        <v>1</v>
      </c>
      <c r="S22" s="794">
        <v>4</v>
      </c>
      <c r="T22" s="794">
        <v>3</v>
      </c>
      <c r="U22" s="800">
        <v>2</v>
      </c>
      <c r="V22" s="801">
        <v>3</v>
      </c>
      <c r="W22" s="795">
        <v>2</v>
      </c>
      <c r="X22" s="795">
        <v>1</v>
      </c>
      <c r="Y22" s="796">
        <v>4</v>
      </c>
      <c r="Z22" s="798">
        <v>1</v>
      </c>
      <c r="AA22" s="794">
        <v>2</v>
      </c>
      <c r="AB22" s="800">
        <v>3</v>
      </c>
      <c r="AC22" s="801">
        <v>1</v>
      </c>
      <c r="AD22" s="795">
        <v>3</v>
      </c>
      <c r="AE22" s="796">
        <v>2</v>
      </c>
      <c r="AF22" s="798">
        <v>1</v>
      </c>
      <c r="AG22" s="794">
        <v>2</v>
      </c>
      <c r="AH22" s="794">
        <v>4</v>
      </c>
      <c r="AI22" s="800">
        <v>3</v>
      </c>
      <c r="AJ22" s="801">
        <v>3</v>
      </c>
      <c r="AK22" s="795">
        <v>2</v>
      </c>
      <c r="AL22" s="796">
        <v>1</v>
      </c>
      <c r="AM22" s="798">
        <v>1</v>
      </c>
      <c r="AN22" s="794">
        <v>3</v>
      </c>
      <c r="AO22" s="794">
        <v>2</v>
      </c>
      <c r="AP22" s="800">
        <v>4</v>
      </c>
      <c r="AQ22" s="801">
        <v>2</v>
      </c>
      <c r="AR22" s="795">
        <v>4</v>
      </c>
      <c r="AS22" s="795">
        <v>3</v>
      </c>
      <c r="AT22" s="795">
        <v>1</v>
      </c>
      <c r="AU22" s="796">
        <v>5</v>
      </c>
      <c r="AV22" s="798">
        <v>1</v>
      </c>
      <c r="AW22" s="794">
        <v>3</v>
      </c>
      <c r="AX22" s="794">
        <v>2</v>
      </c>
      <c r="AY22" s="794">
        <v>5</v>
      </c>
      <c r="AZ22" s="800">
        <v>4</v>
      </c>
      <c r="BA22" s="801">
        <v>1</v>
      </c>
      <c r="BB22" s="795">
        <v>2</v>
      </c>
      <c r="BC22" s="795">
        <v>3</v>
      </c>
      <c r="BD22" s="796">
        <v>4</v>
      </c>
      <c r="BE22" s="798">
        <v>1</v>
      </c>
      <c r="BF22" s="794">
        <v>2</v>
      </c>
      <c r="BG22" s="800">
        <v>3</v>
      </c>
      <c r="BH22" s="801">
        <v>1</v>
      </c>
      <c r="BI22" s="795">
        <v>2</v>
      </c>
      <c r="BJ22" s="795">
        <v>3</v>
      </c>
      <c r="BK22" s="795">
        <v>4</v>
      </c>
      <c r="BL22" s="795">
        <v>5</v>
      </c>
      <c r="BM22" s="795">
        <v>6</v>
      </c>
      <c r="BN22" s="795">
        <v>7</v>
      </c>
      <c r="BO22" s="796">
        <v>8</v>
      </c>
      <c r="BP22" s="799"/>
    </row>
    <row r="23" spans="1:68">
      <c r="A23" s="804">
        <v>14</v>
      </c>
      <c r="B23" s="800">
        <v>1</v>
      </c>
      <c r="C23" s="794"/>
      <c r="D23" s="794"/>
      <c r="E23" s="794"/>
      <c r="F23" s="801">
        <v>3</v>
      </c>
      <c r="G23" s="795"/>
      <c r="H23" s="795"/>
      <c r="I23" s="795"/>
      <c r="J23" s="798">
        <v>9</v>
      </c>
      <c r="K23" s="879"/>
      <c r="L23" s="794"/>
      <c r="M23" s="874"/>
      <c r="N23" s="803">
        <v>2</v>
      </c>
      <c r="O23" s="795"/>
      <c r="P23" s="795"/>
      <c r="Q23" s="795"/>
      <c r="R23" s="798">
        <v>1</v>
      </c>
      <c r="S23" s="794">
        <v>4</v>
      </c>
      <c r="T23" s="794">
        <v>2</v>
      </c>
      <c r="U23" s="800">
        <v>3</v>
      </c>
      <c r="V23" s="801">
        <v>2</v>
      </c>
      <c r="W23" s="795">
        <v>3</v>
      </c>
      <c r="X23" s="795">
        <v>1</v>
      </c>
      <c r="Y23" s="796">
        <v>4</v>
      </c>
      <c r="Z23" s="798">
        <v>1</v>
      </c>
      <c r="AA23" s="794">
        <v>2</v>
      </c>
      <c r="AB23" s="800">
        <v>3</v>
      </c>
      <c r="AC23" s="801">
        <v>1</v>
      </c>
      <c r="AD23" s="795">
        <v>2</v>
      </c>
      <c r="AE23" s="796">
        <v>3</v>
      </c>
      <c r="AF23" s="798">
        <v>2</v>
      </c>
      <c r="AG23" s="794">
        <v>3</v>
      </c>
      <c r="AH23" s="794">
        <v>4</v>
      </c>
      <c r="AI23" s="800">
        <v>1</v>
      </c>
      <c r="AJ23" s="801">
        <v>3</v>
      </c>
      <c r="AK23" s="795">
        <v>2</v>
      </c>
      <c r="AL23" s="796">
        <v>1</v>
      </c>
      <c r="AM23" s="798">
        <v>1</v>
      </c>
      <c r="AN23" s="794">
        <v>2</v>
      </c>
      <c r="AO23" s="794">
        <v>3</v>
      </c>
      <c r="AP23" s="800">
        <v>4</v>
      </c>
      <c r="AQ23" s="801">
        <v>1</v>
      </c>
      <c r="AR23" s="795">
        <v>4</v>
      </c>
      <c r="AS23" s="795">
        <v>2</v>
      </c>
      <c r="AT23" s="795">
        <v>3</v>
      </c>
      <c r="AU23" s="796">
        <v>5</v>
      </c>
      <c r="AV23" s="798">
        <v>1</v>
      </c>
      <c r="AW23" s="794">
        <v>2</v>
      </c>
      <c r="AX23" s="794">
        <v>5</v>
      </c>
      <c r="AY23" s="794">
        <v>4</v>
      </c>
      <c r="AZ23" s="800">
        <v>3</v>
      </c>
      <c r="BA23" s="801">
        <v>1</v>
      </c>
      <c r="BB23" s="795">
        <v>3</v>
      </c>
      <c r="BC23" s="795">
        <v>2</v>
      </c>
      <c r="BD23" s="796">
        <v>4</v>
      </c>
      <c r="BE23" s="798">
        <v>1</v>
      </c>
      <c r="BF23" s="794">
        <v>2</v>
      </c>
      <c r="BG23" s="800">
        <v>3</v>
      </c>
      <c r="BH23" s="801">
        <v>1</v>
      </c>
      <c r="BI23" s="795">
        <v>6</v>
      </c>
      <c r="BJ23" s="795">
        <v>5</v>
      </c>
      <c r="BK23" s="795">
        <v>2</v>
      </c>
      <c r="BL23" s="795">
        <v>8</v>
      </c>
      <c r="BM23" s="795">
        <v>4</v>
      </c>
      <c r="BN23" s="795">
        <v>3</v>
      </c>
      <c r="BO23" s="796">
        <v>7</v>
      </c>
      <c r="BP23" s="799"/>
    </row>
    <row r="24" spans="1:68">
      <c r="A24" s="804">
        <v>15</v>
      </c>
      <c r="B24" s="800">
        <v>1</v>
      </c>
      <c r="C24" s="794"/>
      <c r="D24" s="794"/>
      <c r="E24" s="794"/>
      <c r="F24" s="801">
        <v>3</v>
      </c>
      <c r="G24" s="795"/>
      <c r="H24" s="795"/>
      <c r="I24" s="795"/>
      <c r="J24" s="798">
        <v>9</v>
      </c>
      <c r="K24" s="879"/>
      <c r="L24" s="794"/>
      <c r="M24" s="874"/>
      <c r="N24" s="803">
        <v>2</v>
      </c>
      <c r="O24" s="795"/>
      <c r="P24" s="795"/>
      <c r="Q24" s="795"/>
      <c r="R24" s="798">
        <v>1</v>
      </c>
      <c r="S24" s="794">
        <v>2</v>
      </c>
      <c r="T24" s="794">
        <v>3</v>
      </c>
      <c r="U24" s="800">
        <v>4</v>
      </c>
      <c r="V24" s="801">
        <v>3</v>
      </c>
      <c r="W24" s="795">
        <v>4</v>
      </c>
      <c r="X24" s="795">
        <v>1</v>
      </c>
      <c r="Y24" s="796">
        <v>2</v>
      </c>
      <c r="Z24" s="798">
        <v>1</v>
      </c>
      <c r="AA24" s="794">
        <v>2</v>
      </c>
      <c r="AB24" s="800">
        <v>3</v>
      </c>
      <c r="AC24" s="801">
        <v>1</v>
      </c>
      <c r="AD24" s="795">
        <v>3</v>
      </c>
      <c r="AE24" s="796">
        <v>2</v>
      </c>
      <c r="AF24" s="798">
        <v>4</v>
      </c>
      <c r="AG24" s="794">
        <v>3</v>
      </c>
      <c r="AH24" s="794">
        <v>2</v>
      </c>
      <c r="AI24" s="800">
        <v>1</v>
      </c>
      <c r="AJ24" s="801">
        <v>3</v>
      </c>
      <c r="AK24" s="795">
        <v>2</v>
      </c>
      <c r="AL24" s="796">
        <v>1</v>
      </c>
      <c r="AM24" s="798">
        <v>1</v>
      </c>
      <c r="AN24" s="794">
        <v>4</v>
      </c>
      <c r="AO24" s="794">
        <v>2</v>
      </c>
      <c r="AP24" s="800">
        <v>3</v>
      </c>
      <c r="AQ24" s="801">
        <v>3</v>
      </c>
      <c r="AR24" s="795">
        <v>2</v>
      </c>
      <c r="AS24" s="795">
        <v>4</v>
      </c>
      <c r="AT24" s="795">
        <v>5</v>
      </c>
      <c r="AU24" s="796">
        <v>1</v>
      </c>
      <c r="AV24" s="798">
        <v>5</v>
      </c>
      <c r="AW24" s="794">
        <v>2</v>
      </c>
      <c r="AX24" s="794">
        <v>4</v>
      </c>
      <c r="AY24" s="794">
        <v>1</v>
      </c>
      <c r="AZ24" s="800">
        <v>3</v>
      </c>
      <c r="BA24" s="801">
        <v>4</v>
      </c>
      <c r="BB24" s="795">
        <v>3</v>
      </c>
      <c r="BC24" s="795">
        <v>2</v>
      </c>
      <c r="BD24" s="796">
        <v>1</v>
      </c>
      <c r="BE24" s="798">
        <v>1</v>
      </c>
      <c r="BF24" s="794">
        <v>3</v>
      </c>
      <c r="BG24" s="800">
        <v>2</v>
      </c>
      <c r="BH24" s="801">
        <v>8</v>
      </c>
      <c r="BI24" s="795">
        <v>7</v>
      </c>
      <c r="BJ24" s="795">
        <v>2</v>
      </c>
      <c r="BK24" s="795">
        <v>5</v>
      </c>
      <c r="BL24" s="795">
        <v>6</v>
      </c>
      <c r="BM24" s="795">
        <v>3</v>
      </c>
      <c r="BN24" s="795">
        <v>4</v>
      </c>
      <c r="BO24" s="796">
        <v>1</v>
      </c>
      <c r="BP24" s="799"/>
    </row>
    <row r="25" spans="1:68">
      <c r="A25" s="804">
        <v>16</v>
      </c>
      <c r="B25" s="800">
        <v>1</v>
      </c>
      <c r="C25" s="794"/>
      <c r="D25" s="794"/>
      <c r="E25" s="794"/>
      <c r="F25" s="801">
        <v>3</v>
      </c>
      <c r="G25" s="795"/>
      <c r="H25" s="795"/>
      <c r="I25" s="795"/>
      <c r="J25" s="798">
        <v>9</v>
      </c>
      <c r="K25" s="879"/>
      <c r="L25" s="794"/>
      <c r="M25" s="874"/>
      <c r="N25" s="803">
        <v>1</v>
      </c>
      <c r="O25" s="795"/>
      <c r="P25" s="795"/>
      <c r="Q25" s="795"/>
      <c r="R25" s="798">
        <v>1</v>
      </c>
      <c r="S25" s="794">
        <v>4</v>
      </c>
      <c r="T25" s="794">
        <v>3</v>
      </c>
      <c r="U25" s="800">
        <v>2</v>
      </c>
      <c r="V25" s="801">
        <v>2</v>
      </c>
      <c r="W25" s="795">
        <v>4</v>
      </c>
      <c r="X25" s="795">
        <v>1</v>
      </c>
      <c r="Y25" s="796">
        <v>3</v>
      </c>
      <c r="Z25" s="798">
        <v>1</v>
      </c>
      <c r="AA25" s="794">
        <v>3</v>
      </c>
      <c r="AB25" s="800">
        <v>2</v>
      </c>
      <c r="AC25" s="801">
        <v>2</v>
      </c>
      <c r="AD25" s="795">
        <v>1</v>
      </c>
      <c r="AE25" s="796">
        <v>3</v>
      </c>
      <c r="AF25" s="798">
        <v>2</v>
      </c>
      <c r="AG25" s="794">
        <v>4</v>
      </c>
      <c r="AH25" s="794">
        <v>3</v>
      </c>
      <c r="AI25" s="800">
        <v>1</v>
      </c>
      <c r="AJ25" s="801">
        <v>3</v>
      </c>
      <c r="AK25" s="795">
        <v>2</v>
      </c>
      <c r="AL25" s="796">
        <v>1</v>
      </c>
      <c r="AM25" s="798">
        <v>2</v>
      </c>
      <c r="AN25" s="794">
        <v>4</v>
      </c>
      <c r="AO25" s="794">
        <v>1</v>
      </c>
      <c r="AP25" s="800">
        <v>3</v>
      </c>
      <c r="AQ25" s="801">
        <v>3</v>
      </c>
      <c r="AR25" s="795">
        <v>1</v>
      </c>
      <c r="AS25" s="795">
        <v>2</v>
      </c>
      <c r="AT25" s="795">
        <v>4</v>
      </c>
      <c r="AU25" s="796">
        <v>5</v>
      </c>
      <c r="AV25" s="798">
        <v>2</v>
      </c>
      <c r="AW25" s="794">
        <v>4</v>
      </c>
      <c r="AX25" s="794">
        <v>1</v>
      </c>
      <c r="AY25" s="794">
        <v>5</v>
      </c>
      <c r="AZ25" s="800">
        <v>3</v>
      </c>
      <c r="BA25" s="801">
        <v>1</v>
      </c>
      <c r="BB25" s="795">
        <v>3</v>
      </c>
      <c r="BC25" s="795">
        <v>2</v>
      </c>
      <c r="BD25" s="796">
        <v>4</v>
      </c>
      <c r="BE25" s="798">
        <v>1</v>
      </c>
      <c r="BF25" s="794">
        <v>2</v>
      </c>
      <c r="BG25" s="800">
        <v>3</v>
      </c>
      <c r="BH25" s="801">
        <v>1</v>
      </c>
      <c r="BI25" s="795">
        <v>3</v>
      </c>
      <c r="BJ25" s="795">
        <v>4</v>
      </c>
      <c r="BK25" s="795">
        <v>2</v>
      </c>
      <c r="BL25" s="795">
        <v>8</v>
      </c>
      <c r="BM25" s="795">
        <v>6</v>
      </c>
      <c r="BN25" s="795">
        <v>7</v>
      </c>
      <c r="BO25" s="796">
        <v>5</v>
      </c>
      <c r="BP25" s="799"/>
    </row>
    <row r="26" spans="1:68">
      <c r="A26" s="804">
        <v>17</v>
      </c>
      <c r="B26" s="800">
        <v>1</v>
      </c>
      <c r="C26" s="794"/>
      <c r="D26" s="794"/>
      <c r="E26" s="794"/>
      <c r="F26" s="801">
        <v>2</v>
      </c>
      <c r="G26" s="795"/>
      <c r="H26" s="795"/>
      <c r="I26" s="795"/>
      <c r="J26" s="798">
        <v>9</v>
      </c>
      <c r="K26" s="879"/>
      <c r="L26" s="794"/>
      <c r="M26" s="874"/>
      <c r="N26" s="803">
        <v>2</v>
      </c>
      <c r="O26" s="795"/>
      <c r="P26" s="795"/>
      <c r="Q26" s="795"/>
      <c r="R26" s="798">
        <v>2</v>
      </c>
      <c r="S26" s="794">
        <v>3</v>
      </c>
      <c r="T26" s="794">
        <v>4</v>
      </c>
      <c r="U26" s="800">
        <v>1</v>
      </c>
      <c r="V26" s="801">
        <v>3</v>
      </c>
      <c r="W26" s="795">
        <v>2</v>
      </c>
      <c r="X26" s="795">
        <v>1</v>
      </c>
      <c r="Y26" s="796">
        <v>4</v>
      </c>
      <c r="Z26" s="798">
        <v>1</v>
      </c>
      <c r="AA26" s="794">
        <v>3</v>
      </c>
      <c r="AB26" s="800">
        <v>2</v>
      </c>
      <c r="AC26" s="801">
        <v>1</v>
      </c>
      <c r="AD26" s="795">
        <v>3</v>
      </c>
      <c r="AE26" s="796">
        <v>2</v>
      </c>
      <c r="AF26" s="798">
        <v>1</v>
      </c>
      <c r="AG26" s="794">
        <v>3</v>
      </c>
      <c r="AH26" s="794">
        <v>4</v>
      </c>
      <c r="AI26" s="800">
        <v>2</v>
      </c>
      <c r="AJ26" s="801">
        <v>3</v>
      </c>
      <c r="AK26" s="795">
        <v>2</v>
      </c>
      <c r="AL26" s="796">
        <v>1</v>
      </c>
      <c r="AM26" s="798">
        <v>1</v>
      </c>
      <c r="AN26" s="794">
        <v>2</v>
      </c>
      <c r="AO26" s="794">
        <v>4</v>
      </c>
      <c r="AP26" s="800">
        <v>3</v>
      </c>
      <c r="AQ26" s="801">
        <v>1</v>
      </c>
      <c r="AR26" s="795">
        <v>3</v>
      </c>
      <c r="AS26" s="795">
        <v>2</v>
      </c>
      <c r="AT26" s="795">
        <v>4</v>
      </c>
      <c r="AU26" s="796">
        <v>5</v>
      </c>
      <c r="AV26" s="798">
        <v>1</v>
      </c>
      <c r="AW26" s="794">
        <v>2</v>
      </c>
      <c r="AX26" s="794">
        <v>3</v>
      </c>
      <c r="AY26" s="794">
        <v>4</v>
      </c>
      <c r="AZ26" s="800">
        <v>5</v>
      </c>
      <c r="BA26" s="801">
        <v>1</v>
      </c>
      <c r="BB26" s="795">
        <v>2</v>
      </c>
      <c r="BC26" s="795">
        <v>3</v>
      </c>
      <c r="BD26" s="796">
        <v>4</v>
      </c>
      <c r="BE26" s="798">
        <v>1</v>
      </c>
      <c r="BF26" s="794">
        <v>2</v>
      </c>
      <c r="BG26" s="800">
        <v>3</v>
      </c>
      <c r="BH26" s="801">
        <v>1</v>
      </c>
      <c r="BI26" s="795">
        <v>4</v>
      </c>
      <c r="BJ26" s="795">
        <v>2</v>
      </c>
      <c r="BK26" s="795">
        <v>3</v>
      </c>
      <c r="BL26" s="795">
        <v>5</v>
      </c>
      <c r="BM26" s="795">
        <v>6</v>
      </c>
      <c r="BN26" s="795">
        <v>7</v>
      </c>
      <c r="BO26" s="796">
        <v>8</v>
      </c>
      <c r="BP26" s="799"/>
    </row>
    <row r="27" spans="1:68">
      <c r="A27" s="804">
        <v>18</v>
      </c>
      <c r="B27" s="800">
        <v>1</v>
      </c>
      <c r="C27" s="794"/>
      <c r="D27" s="794"/>
      <c r="E27" s="794"/>
      <c r="F27" s="801">
        <v>3</v>
      </c>
      <c r="G27" s="795"/>
      <c r="H27" s="795"/>
      <c r="I27" s="795"/>
      <c r="J27" s="798">
        <v>9</v>
      </c>
      <c r="K27" s="879"/>
      <c r="L27" s="794"/>
      <c r="M27" s="874"/>
      <c r="N27" s="803">
        <v>1</v>
      </c>
      <c r="O27" s="795"/>
      <c r="P27" s="795"/>
      <c r="Q27" s="795"/>
      <c r="R27" s="798">
        <v>1</v>
      </c>
      <c r="S27" s="794">
        <v>4</v>
      </c>
      <c r="T27" s="794">
        <v>3</v>
      </c>
      <c r="U27" s="800">
        <v>2</v>
      </c>
      <c r="V27" s="801">
        <v>2</v>
      </c>
      <c r="W27" s="795">
        <v>3</v>
      </c>
      <c r="X27" s="795">
        <v>1</v>
      </c>
      <c r="Y27" s="796">
        <v>4</v>
      </c>
      <c r="Z27" s="798">
        <v>1</v>
      </c>
      <c r="AA27" s="794">
        <v>3</v>
      </c>
      <c r="AB27" s="800">
        <v>2</v>
      </c>
      <c r="AC27" s="801">
        <v>1</v>
      </c>
      <c r="AD27" s="795">
        <v>3</v>
      </c>
      <c r="AE27" s="796">
        <v>2</v>
      </c>
      <c r="AF27" s="798">
        <v>4</v>
      </c>
      <c r="AG27" s="794">
        <v>3</v>
      </c>
      <c r="AH27" s="794">
        <v>1</v>
      </c>
      <c r="AI27" s="800">
        <v>2</v>
      </c>
      <c r="AJ27" s="801">
        <v>1</v>
      </c>
      <c r="AK27" s="795">
        <v>3</v>
      </c>
      <c r="AL27" s="796">
        <v>2</v>
      </c>
      <c r="AM27" s="798">
        <v>1</v>
      </c>
      <c r="AN27" s="794">
        <v>3</v>
      </c>
      <c r="AO27" s="794">
        <v>4</v>
      </c>
      <c r="AP27" s="800">
        <v>2</v>
      </c>
      <c r="AQ27" s="801">
        <v>1</v>
      </c>
      <c r="AR27" s="795">
        <v>2</v>
      </c>
      <c r="AS27" s="795">
        <v>3</v>
      </c>
      <c r="AT27" s="795">
        <v>4</v>
      </c>
      <c r="AU27" s="796">
        <v>5</v>
      </c>
      <c r="AV27" s="798">
        <v>2</v>
      </c>
      <c r="AW27" s="794">
        <v>1</v>
      </c>
      <c r="AX27" s="794">
        <v>3</v>
      </c>
      <c r="AY27" s="794">
        <v>4</v>
      </c>
      <c r="AZ27" s="800">
        <v>5</v>
      </c>
      <c r="BA27" s="801">
        <v>1</v>
      </c>
      <c r="BB27" s="795">
        <v>2</v>
      </c>
      <c r="BC27" s="795">
        <v>4</v>
      </c>
      <c r="BD27" s="796">
        <v>3</v>
      </c>
      <c r="BE27" s="798">
        <v>1</v>
      </c>
      <c r="BF27" s="794">
        <v>2</v>
      </c>
      <c r="BG27" s="800">
        <v>3</v>
      </c>
      <c r="BH27" s="801">
        <v>1</v>
      </c>
      <c r="BI27" s="795">
        <v>4</v>
      </c>
      <c r="BJ27" s="795">
        <v>5</v>
      </c>
      <c r="BK27" s="795">
        <v>2</v>
      </c>
      <c r="BL27" s="795">
        <v>8</v>
      </c>
      <c r="BM27" s="795">
        <v>6</v>
      </c>
      <c r="BN27" s="795">
        <v>7</v>
      </c>
      <c r="BO27" s="796">
        <v>3</v>
      </c>
      <c r="BP27" s="799"/>
    </row>
    <row r="28" spans="1:68">
      <c r="A28" s="804">
        <v>19</v>
      </c>
      <c r="B28" s="800">
        <v>1</v>
      </c>
      <c r="C28" s="794"/>
      <c r="D28" s="794"/>
      <c r="E28" s="794"/>
      <c r="F28" s="801">
        <v>3</v>
      </c>
      <c r="G28" s="795"/>
      <c r="H28" s="795"/>
      <c r="I28" s="795"/>
      <c r="J28" s="798">
        <v>9</v>
      </c>
      <c r="K28" s="879"/>
      <c r="L28" s="794"/>
      <c r="M28" s="874"/>
      <c r="N28" s="803">
        <v>1</v>
      </c>
      <c r="O28" s="795"/>
      <c r="P28" s="795"/>
      <c r="Q28" s="795"/>
      <c r="R28" s="798">
        <v>1</v>
      </c>
      <c r="S28" s="794">
        <v>2</v>
      </c>
      <c r="T28" s="794">
        <v>4</v>
      </c>
      <c r="U28" s="800">
        <v>3</v>
      </c>
      <c r="V28" s="801">
        <v>3</v>
      </c>
      <c r="W28" s="795">
        <v>2</v>
      </c>
      <c r="X28" s="795">
        <v>1</v>
      </c>
      <c r="Y28" s="796">
        <v>4</v>
      </c>
      <c r="Z28" s="798">
        <v>1</v>
      </c>
      <c r="AA28" s="794">
        <v>3</v>
      </c>
      <c r="AB28" s="800">
        <v>2</v>
      </c>
      <c r="AC28" s="801">
        <v>2</v>
      </c>
      <c r="AD28" s="795">
        <v>1</v>
      </c>
      <c r="AE28" s="796">
        <v>3</v>
      </c>
      <c r="AF28" s="798">
        <v>2</v>
      </c>
      <c r="AG28" s="794">
        <v>3</v>
      </c>
      <c r="AH28" s="794">
        <v>4</v>
      </c>
      <c r="AI28" s="800">
        <v>1</v>
      </c>
      <c r="AJ28" s="801">
        <v>3</v>
      </c>
      <c r="AK28" s="795">
        <v>1</v>
      </c>
      <c r="AL28" s="796">
        <v>2</v>
      </c>
      <c r="AM28" s="798">
        <v>1</v>
      </c>
      <c r="AN28" s="794">
        <v>2</v>
      </c>
      <c r="AO28" s="794">
        <v>4</v>
      </c>
      <c r="AP28" s="800">
        <v>3</v>
      </c>
      <c r="AQ28" s="801">
        <v>3</v>
      </c>
      <c r="AR28" s="795">
        <v>1</v>
      </c>
      <c r="AS28" s="795">
        <v>2</v>
      </c>
      <c r="AT28" s="795">
        <v>4</v>
      </c>
      <c r="AU28" s="796">
        <v>5</v>
      </c>
      <c r="AV28" s="798">
        <v>1</v>
      </c>
      <c r="AW28" s="794">
        <v>3</v>
      </c>
      <c r="AX28" s="794">
        <v>4</v>
      </c>
      <c r="AY28" s="794">
        <v>5</v>
      </c>
      <c r="AZ28" s="800">
        <v>2</v>
      </c>
      <c r="BA28" s="801">
        <v>1</v>
      </c>
      <c r="BB28" s="795">
        <v>4</v>
      </c>
      <c r="BC28" s="795">
        <v>2</v>
      </c>
      <c r="BD28" s="796">
        <v>3</v>
      </c>
      <c r="BE28" s="798">
        <v>1</v>
      </c>
      <c r="BF28" s="794">
        <v>2</v>
      </c>
      <c r="BG28" s="800">
        <v>3</v>
      </c>
      <c r="BH28" s="801">
        <v>7</v>
      </c>
      <c r="BI28" s="795">
        <v>8</v>
      </c>
      <c r="BJ28" s="795">
        <v>6</v>
      </c>
      <c r="BK28" s="795">
        <v>1</v>
      </c>
      <c r="BL28" s="795">
        <v>5</v>
      </c>
      <c r="BM28" s="795">
        <v>3</v>
      </c>
      <c r="BN28" s="795">
        <v>2</v>
      </c>
      <c r="BO28" s="796">
        <v>4</v>
      </c>
      <c r="BP28" s="799"/>
    </row>
    <row r="29" spans="1:68">
      <c r="A29" s="804">
        <v>20</v>
      </c>
      <c r="B29" s="800">
        <v>1</v>
      </c>
      <c r="C29" s="794"/>
      <c r="D29" s="794"/>
      <c r="E29" s="794"/>
      <c r="F29" s="801">
        <v>3</v>
      </c>
      <c r="G29" s="795"/>
      <c r="H29" s="795"/>
      <c r="I29" s="795"/>
      <c r="J29" s="798">
        <v>9</v>
      </c>
      <c r="K29" s="879"/>
      <c r="L29" s="794"/>
      <c r="M29" s="874"/>
      <c r="N29" s="803">
        <v>2</v>
      </c>
      <c r="O29" s="795"/>
      <c r="P29" s="795"/>
      <c r="Q29" s="795"/>
      <c r="R29" s="798">
        <v>1</v>
      </c>
      <c r="S29" s="794">
        <v>2</v>
      </c>
      <c r="T29" s="794">
        <v>4</v>
      </c>
      <c r="U29" s="800">
        <v>3</v>
      </c>
      <c r="V29" s="801">
        <v>4</v>
      </c>
      <c r="W29" s="795">
        <v>1</v>
      </c>
      <c r="X29" s="795">
        <v>2</v>
      </c>
      <c r="Y29" s="796">
        <v>3</v>
      </c>
      <c r="Z29" s="798">
        <v>1</v>
      </c>
      <c r="AA29" s="794">
        <v>2</v>
      </c>
      <c r="AB29" s="800">
        <v>3</v>
      </c>
      <c r="AC29" s="801">
        <v>3</v>
      </c>
      <c r="AD29" s="795">
        <v>1</v>
      </c>
      <c r="AE29" s="796">
        <v>2</v>
      </c>
      <c r="AF29" s="798">
        <v>2</v>
      </c>
      <c r="AG29" s="794">
        <v>4</v>
      </c>
      <c r="AH29" s="794">
        <v>3</v>
      </c>
      <c r="AI29" s="800">
        <v>1</v>
      </c>
      <c r="AJ29" s="801">
        <v>3</v>
      </c>
      <c r="AK29" s="795">
        <v>2</v>
      </c>
      <c r="AL29" s="796">
        <v>1</v>
      </c>
      <c r="AM29" s="798">
        <v>1</v>
      </c>
      <c r="AN29" s="794">
        <v>2</v>
      </c>
      <c r="AO29" s="794">
        <v>3</v>
      </c>
      <c r="AP29" s="800">
        <v>4</v>
      </c>
      <c r="AQ29" s="801">
        <v>1</v>
      </c>
      <c r="AR29" s="795">
        <v>3</v>
      </c>
      <c r="AS29" s="795">
        <v>2</v>
      </c>
      <c r="AT29" s="795">
        <v>4</v>
      </c>
      <c r="AU29" s="796">
        <v>5</v>
      </c>
      <c r="AV29" s="798">
        <v>1</v>
      </c>
      <c r="AW29" s="794">
        <v>3</v>
      </c>
      <c r="AX29" s="794">
        <v>2</v>
      </c>
      <c r="AY29" s="794">
        <v>4</v>
      </c>
      <c r="AZ29" s="800">
        <v>5</v>
      </c>
      <c r="BA29" s="801">
        <v>1</v>
      </c>
      <c r="BB29" s="795">
        <v>3</v>
      </c>
      <c r="BC29" s="795">
        <v>2</v>
      </c>
      <c r="BD29" s="796">
        <v>4</v>
      </c>
      <c r="BE29" s="798">
        <v>1</v>
      </c>
      <c r="BF29" s="794">
        <v>2</v>
      </c>
      <c r="BG29" s="800">
        <v>3</v>
      </c>
      <c r="BH29" s="801">
        <v>5</v>
      </c>
      <c r="BI29" s="795">
        <v>6</v>
      </c>
      <c r="BJ29" s="795">
        <v>8</v>
      </c>
      <c r="BK29" s="795">
        <v>1</v>
      </c>
      <c r="BL29" s="795">
        <v>7</v>
      </c>
      <c r="BM29" s="795">
        <v>3</v>
      </c>
      <c r="BN29" s="795">
        <v>4</v>
      </c>
      <c r="BO29" s="796">
        <v>2</v>
      </c>
      <c r="BP29" s="799"/>
    </row>
    <row r="30" spans="1:68">
      <c r="A30" s="804">
        <v>21</v>
      </c>
      <c r="B30" s="800">
        <v>1</v>
      </c>
      <c r="C30" s="794"/>
      <c r="D30" s="794"/>
      <c r="E30" s="794"/>
      <c r="F30" s="801">
        <v>3</v>
      </c>
      <c r="G30" s="795"/>
      <c r="H30" s="795"/>
      <c r="I30" s="795"/>
      <c r="J30" s="798">
        <v>9</v>
      </c>
      <c r="K30" s="879"/>
      <c r="L30" s="794"/>
      <c r="M30" s="874"/>
      <c r="N30" s="803">
        <v>2</v>
      </c>
      <c r="O30" s="795"/>
      <c r="P30" s="795"/>
      <c r="Q30" s="795"/>
      <c r="R30" s="798">
        <v>1</v>
      </c>
      <c r="S30" s="794">
        <v>3</v>
      </c>
      <c r="T30" s="794">
        <v>4</v>
      </c>
      <c r="U30" s="800">
        <v>2</v>
      </c>
      <c r="V30" s="801">
        <v>4</v>
      </c>
      <c r="W30" s="795">
        <v>2</v>
      </c>
      <c r="X30" s="795">
        <v>1</v>
      </c>
      <c r="Y30" s="796">
        <v>3</v>
      </c>
      <c r="Z30" s="798">
        <v>1</v>
      </c>
      <c r="AA30" s="794">
        <v>3</v>
      </c>
      <c r="AB30" s="800">
        <v>2</v>
      </c>
      <c r="AC30" s="801">
        <v>1</v>
      </c>
      <c r="AD30" s="795">
        <v>3</v>
      </c>
      <c r="AE30" s="796">
        <v>2</v>
      </c>
      <c r="AF30" s="798">
        <v>2</v>
      </c>
      <c r="AG30" s="794">
        <v>3</v>
      </c>
      <c r="AH30" s="794">
        <v>4</v>
      </c>
      <c r="AI30" s="800">
        <v>1</v>
      </c>
      <c r="AJ30" s="801">
        <v>3</v>
      </c>
      <c r="AK30" s="795">
        <v>2</v>
      </c>
      <c r="AL30" s="796">
        <v>1</v>
      </c>
      <c r="AM30" s="798">
        <v>3</v>
      </c>
      <c r="AN30" s="794">
        <v>4</v>
      </c>
      <c r="AO30" s="794">
        <v>2</v>
      </c>
      <c r="AP30" s="800">
        <v>1</v>
      </c>
      <c r="AQ30" s="801">
        <v>2</v>
      </c>
      <c r="AR30" s="795">
        <v>4</v>
      </c>
      <c r="AS30" s="795">
        <v>1</v>
      </c>
      <c r="AT30" s="795">
        <v>3</v>
      </c>
      <c r="AU30" s="796">
        <v>5</v>
      </c>
      <c r="AV30" s="798">
        <v>2</v>
      </c>
      <c r="AW30" s="794">
        <v>4</v>
      </c>
      <c r="AX30" s="794">
        <v>3</v>
      </c>
      <c r="AY30" s="794">
        <v>1</v>
      </c>
      <c r="AZ30" s="800">
        <v>5</v>
      </c>
      <c r="BA30" s="801">
        <v>1</v>
      </c>
      <c r="BB30" s="795">
        <v>3</v>
      </c>
      <c r="BC30" s="795">
        <v>2</v>
      </c>
      <c r="BD30" s="796">
        <v>4</v>
      </c>
      <c r="BE30" s="798">
        <v>1</v>
      </c>
      <c r="BF30" s="794">
        <v>2</v>
      </c>
      <c r="BG30" s="800">
        <v>3</v>
      </c>
      <c r="BH30" s="801">
        <v>8</v>
      </c>
      <c r="BI30" s="795">
        <v>7</v>
      </c>
      <c r="BJ30" s="795">
        <v>6</v>
      </c>
      <c r="BK30" s="795">
        <v>4</v>
      </c>
      <c r="BL30" s="795">
        <v>5</v>
      </c>
      <c r="BM30" s="795">
        <v>3</v>
      </c>
      <c r="BN30" s="795">
        <v>2</v>
      </c>
      <c r="BO30" s="796">
        <v>1</v>
      </c>
      <c r="BP30" s="799"/>
    </row>
    <row r="31" spans="1:68">
      <c r="A31" s="804">
        <v>22</v>
      </c>
      <c r="B31" s="800">
        <v>2</v>
      </c>
      <c r="C31" s="794"/>
      <c r="D31" s="794"/>
      <c r="E31" s="794"/>
      <c r="F31" s="801">
        <v>3</v>
      </c>
      <c r="G31" s="795"/>
      <c r="H31" s="795"/>
      <c r="I31" s="795"/>
      <c r="J31" s="798">
        <v>9</v>
      </c>
      <c r="K31" s="879"/>
      <c r="L31" s="794"/>
      <c r="M31" s="874"/>
      <c r="N31" s="803">
        <v>1</v>
      </c>
      <c r="O31" s="795"/>
      <c r="P31" s="795"/>
      <c r="Q31" s="795"/>
      <c r="R31" s="798">
        <v>2</v>
      </c>
      <c r="S31" s="794">
        <v>3</v>
      </c>
      <c r="T31" s="794">
        <v>4</v>
      </c>
      <c r="U31" s="800">
        <v>1</v>
      </c>
      <c r="V31" s="801">
        <v>2</v>
      </c>
      <c r="W31" s="795">
        <v>3</v>
      </c>
      <c r="X31" s="795">
        <v>1</v>
      </c>
      <c r="Y31" s="796">
        <v>4</v>
      </c>
      <c r="Z31" s="798">
        <v>1</v>
      </c>
      <c r="AA31" s="794">
        <v>2</v>
      </c>
      <c r="AB31" s="800">
        <v>3</v>
      </c>
      <c r="AC31" s="801">
        <v>1</v>
      </c>
      <c r="AD31" s="795">
        <v>2</v>
      </c>
      <c r="AE31" s="796">
        <v>3</v>
      </c>
      <c r="AF31" s="798">
        <v>3</v>
      </c>
      <c r="AG31" s="794">
        <v>4</v>
      </c>
      <c r="AH31" s="794">
        <v>2</v>
      </c>
      <c r="AI31" s="800">
        <v>1</v>
      </c>
      <c r="AJ31" s="801">
        <v>3</v>
      </c>
      <c r="AK31" s="795">
        <v>2</v>
      </c>
      <c r="AL31" s="796">
        <v>1</v>
      </c>
      <c r="AM31" s="798">
        <v>1</v>
      </c>
      <c r="AN31" s="794">
        <v>4</v>
      </c>
      <c r="AO31" s="794">
        <v>2</v>
      </c>
      <c r="AP31" s="800">
        <v>3</v>
      </c>
      <c r="AQ31" s="801">
        <v>3</v>
      </c>
      <c r="AR31" s="795">
        <v>2</v>
      </c>
      <c r="AS31" s="795">
        <v>4</v>
      </c>
      <c r="AT31" s="795">
        <v>1</v>
      </c>
      <c r="AU31" s="796">
        <v>5</v>
      </c>
      <c r="AV31" s="798">
        <v>4</v>
      </c>
      <c r="AW31" s="794">
        <v>3</v>
      </c>
      <c r="AX31" s="794">
        <v>5</v>
      </c>
      <c r="AY31" s="794">
        <v>1</v>
      </c>
      <c r="AZ31" s="800">
        <v>2</v>
      </c>
      <c r="BA31" s="801">
        <v>2</v>
      </c>
      <c r="BB31" s="795">
        <v>4</v>
      </c>
      <c r="BC31" s="795">
        <v>3</v>
      </c>
      <c r="BD31" s="796">
        <v>1</v>
      </c>
      <c r="BE31" s="798">
        <v>1</v>
      </c>
      <c r="BF31" s="794">
        <v>2</v>
      </c>
      <c r="BG31" s="800">
        <v>3</v>
      </c>
      <c r="BH31" s="801">
        <v>8</v>
      </c>
      <c r="BI31" s="795">
        <v>7</v>
      </c>
      <c r="BJ31" s="795">
        <v>6</v>
      </c>
      <c r="BK31" s="795">
        <v>3</v>
      </c>
      <c r="BL31" s="795">
        <v>5</v>
      </c>
      <c r="BM31" s="795">
        <v>4</v>
      </c>
      <c r="BN31" s="795">
        <v>1</v>
      </c>
      <c r="BO31" s="796">
        <v>2</v>
      </c>
      <c r="BP31" s="799"/>
    </row>
    <row r="32" spans="1:68">
      <c r="A32" s="804">
        <v>23</v>
      </c>
      <c r="B32" s="800">
        <v>1</v>
      </c>
      <c r="C32" s="794"/>
      <c r="D32" s="794"/>
      <c r="E32" s="794"/>
      <c r="F32" s="801">
        <v>3</v>
      </c>
      <c r="G32" s="795"/>
      <c r="H32" s="795"/>
      <c r="I32" s="795"/>
      <c r="J32" s="798">
        <v>9</v>
      </c>
      <c r="K32" s="879"/>
      <c r="L32" s="794"/>
      <c r="M32" s="874"/>
      <c r="N32" s="803">
        <v>2</v>
      </c>
      <c r="O32" s="795"/>
      <c r="P32" s="795"/>
      <c r="Q32" s="795"/>
      <c r="R32" s="798">
        <v>1</v>
      </c>
      <c r="S32" s="794">
        <v>4</v>
      </c>
      <c r="T32" s="794">
        <v>3</v>
      </c>
      <c r="U32" s="800">
        <v>2</v>
      </c>
      <c r="V32" s="801">
        <v>2</v>
      </c>
      <c r="W32" s="795">
        <v>3</v>
      </c>
      <c r="X32" s="795">
        <v>1</v>
      </c>
      <c r="Y32" s="796">
        <v>4</v>
      </c>
      <c r="Z32" s="798">
        <v>1</v>
      </c>
      <c r="AA32" s="794">
        <v>2</v>
      </c>
      <c r="AB32" s="800">
        <v>3</v>
      </c>
      <c r="AC32" s="801">
        <v>1</v>
      </c>
      <c r="AD32" s="795">
        <v>3</v>
      </c>
      <c r="AE32" s="796">
        <v>2</v>
      </c>
      <c r="AF32" s="798">
        <v>3</v>
      </c>
      <c r="AG32" s="794">
        <v>4</v>
      </c>
      <c r="AH32" s="794">
        <v>2</v>
      </c>
      <c r="AI32" s="800">
        <v>1</v>
      </c>
      <c r="AJ32" s="801">
        <v>3</v>
      </c>
      <c r="AK32" s="795">
        <v>2</v>
      </c>
      <c r="AL32" s="796">
        <v>1</v>
      </c>
      <c r="AM32" s="798">
        <v>1</v>
      </c>
      <c r="AN32" s="794">
        <v>4</v>
      </c>
      <c r="AO32" s="794">
        <v>2</v>
      </c>
      <c r="AP32" s="800">
        <v>3</v>
      </c>
      <c r="AQ32" s="801">
        <v>2</v>
      </c>
      <c r="AR32" s="795">
        <v>1</v>
      </c>
      <c r="AS32" s="795">
        <v>3</v>
      </c>
      <c r="AT32" s="795">
        <v>4</v>
      </c>
      <c r="AU32" s="796">
        <v>5</v>
      </c>
      <c r="AV32" s="798">
        <v>1</v>
      </c>
      <c r="AW32" s="794">
        <v>5</v>
      </c>
      <c r="AX32" s="794">
        <v>2</v>
      </c>
      <c r="AY32" s="794">
        <v>3</v>
      </c>
      <c r="AZ32" s="800">
        <v>4</v>
      </c>
      <c r="BA32" s="801">
        <v>1</v>
      </c>
      <c r="BB32" s="795">
        <v>3</v>
      </c>
      <c r="BC32" s="795">
        <v>2</v>
      </c>
      <c r="BD32" s="796">
        <v>4</v>
      </c>
      <c r="BE32" s="798">
        <v>1</v>
      </c>
      <c r="BF32" s="794">
        <v>2</v>
      </c>
      <c r="BG32" s="800">
        <v>3</v>
      </c>
      <c r="BH32" s="801">
        <v>1</v>
      </c>
      <c r="BI32" s="795">
        <v>3</v>
      </c>
      <c r="BJ32" s="795">
        <v>2</v>
      </c>
      <c r="BK32" s="795">
        <v>7</v>
      </c>
      <c r="BL32" s="795">
        <v>4</v>
      </c>
      <c r="BM32" s="795">
        <v>6</v>
      </c>
      <c r="BN32" s="795">
        <v>5</v>
      </c>
      <c r="BO32" s="796">
        <v>8</v>
      </c>
      <c r="BP32" s="799"/>
    </row>
    <row r="33" spans="1:68">
      <c r="A33" s="804">
        <v>24</v>
      </c>
      <c r="B33" s="800">
        <v>1</v>
      </c>
      <c r="C33" s="794"/>
      <c r="D33" s="794"/>
      <c r="E33" s="794"/>
      <c r="F33" s="801">
        <v>3</v>
      </c>
      <c r="G33" s="795"/>
      <c r="H33" s="795"/>
      <c r="I33" s="795"/>
      <c r="J33" s="798">
        <v>9</v>
      </c>
      <c r="K33" s="879"/>
      <c r="L33" s="794"/>
      <c r="M33" s="874"/>
      <c r="N33" s="803">
        <v>2</v>
      </c>
      <c r="O33" s="795"/>
      <c r="P33" s="795"/>
      <c r="Q33" s="795"/>
      <c r="R33" s="798">
        <v>2</v>
      </c>
      <c r="S33" s="794">
        <v>1</v>
      </c>
      <c r="T33" s="794">
        <v>4</v>
      </c>
      <c r="U33" s="800">
        <v>3</v>
      </c>
      <c r="V33" s="801">
        <v>4</v>
      </c>
      <c r="W33" s="795">
        <v>2</v>
      </c>
      <c r="X33" s="795">
        <v>1</v>
      </c>
      <c r="Y33" s="796">
        <v>3</v>
      </c>
      <c r="Z33" s="798">
        <v>1</v>
      </c>
      <c r="AA33" s="794">
        <v>3</v>
      </c>
      <c r="AB33" s="800">
        <v>2</v>
      </c>
      <c r="AC33" s="801">
        <v>1</v>
      </c>
      <c r="AD33" s="795">
        <v>3</v>
      </c>
      <c r="AE33" s="796">
        <v>2</v>
      </c>
      <c r="AF33" s="798">
        <v>1</v>
      </c>
      <c r="AG33" s="794">
        <v>4</v>
      </c>
      <c r="AH33" s="794">
        <v>3</v>
      </c>
      <c r="AI33" s="800">
        <v>2</v>
      </c>
      <c r="AJ33" s="801">
        <v>3</v>
      </c>
      <c r="AK33" s="795">
        <v>2</v>
      </c>
      <c r="AL33" s="796">
        <v>1</v>
      </c>
      <c r="AM33" s="798">
        <v>1</v>
      </c>
      <c r="AN33" s="794">
        <v>2</v>
      </c>
      <c r="AO33" s="794">
        <v>3</v>
      </c>
      <c r="AP33" s="800">
        <v>4</v>
      </c>
      <c r="AQ33" s="801">
        <v>1</v>
      </c>
      <c r="AR33" s="795">
        <v>2</v>
      </c>
      <c r="AS33" s="795">
        <v>3</v>
      </c>
      <c r="AT33" s="795">
        <v>4</v>
      </c>
      <c r="AU33" s="796">
        <v>5</v>
      </c>
      <c r="AV33" s="798">
        <v>1</v>
      </c>
      <c r="AW33" s="794">
        <v>2</v>
      </c>
      <c r="AX33" s="794">
        <v>5</v>
      </c>
      <c r="AY33" s="794">
        <v>3</v>
      </c>
      <c r="AZ33" s="800">
        <v>4</v>
      </c>
      <c r="BA33" s="801">
        <v>1</v>
      </c>
      <c r="BB33" s="795">
        <v>4</v>
      </c>
      <c r="BC33" s="795">
        <v>2</v>
      </c>
      <c r="BD33" s="796">
        <v>3</v>
      </c>
      <c r="BE33" s="798">
        <v>1</v>
      </c>
      <c r="BF33" s="794">
        <v>2</v>
      </c>
      <c r="BG33" s="800">
        <v>3</v>
      </c>
      <c r="BH33" s="801">
        <v>8</v>
      </c>
      <c r="BI33" s="795">
        <v>1</v>
      </c>
      <c r="BJ33" s="795">
        <v>6</v>
      </c>
      <c r="BK33" s="795">
        <v>3</v>
      </c>
      <c r="BL33" s="795">
        <v>2</v>
      </c>
      <c r="BM33" s="795">
        <v>7</v>
      </c>
      <c r="BN33" s="795">
        <v>4</v>
      </c>
      <c r="BO33" s="796">
        <v>5</v>
      </c>
      <c r="BP33" s="799"/>
    </row>
    <row r="34" spans="1:68">
      <c r="A34" s="804">
        <v>25</v>
      </c>
      <c r="B34" s="800">
        <v>2</v>
      </c>
      <c r="C34" s="794"/>
      <c r="D34" s="794"/>
      <c r="E34" s="794"/>
      <c r="F34" s="801">
        <v>2</v>
      </c>
      <c r="G34" s="795"/>
      <c r="H34" s="795"/>
      <c r="I34" s="795"/>
      <c r="J34" s="798">
        <v>9</v>
      </c>
      <c r="K34" s="879"/>
      <c r="L34" s="794"/>
      <c r="M34" s="874"/>
      <c r="N34" s="803">
        <v>1</v>
      </c>
      <c r="O34" s="795"/>
      <c r="P34" s="795"/>
      <c r="Q34" s="795"/>
      <c r="R34" s="798">
        <v>1</v>
      </c>
      <c r="S34" s="794">
        <v>4</v>
      </c>
      <c r="T34" s="794">
        <v>3</v>
      </c>
      <c r="U34" s="800">
        <v>2</v>
      </c>
      <c r="V34" s="801">
        <v>4</v>
      </c>
      <c r="W34" s="795">
        <v>2</v>
      </c>
      <c r="X34" s="795">
        <v>1</v>
      </c>
      <c r="Y34" s="796">
        <v>3</v>
      </c>
      <c r="Z34" s="798">
        <v>1</v>
      </c>
      <c r="AA34" s="794">
        <v>3</v>
      </c>
      <c r="AB34" s="800">
        <v>2</v>
      </c>
      <c r="AC34" s="801">
        <v>1</v>
      </c>
      <c r="AD34" s="795">
        <v>2</v>
      </c>
      <c r="AE34" s="796">
        <v>3</v>
      </c>
      <c r="AF34" s="798">
        <v>2</v>
      </c>
      <c r="AG34" s="794">
        <v>3</v>
      </c>
      <c r="AH34" s="794">
        <v>4</v>
      </c>
      <c r="AI34" s="800">
        <v>1</v>
      </c>
      <c r="AJ34" s="801">
        <v>2</v>
      </c>
      <c r="AK34" s="795">
        <v>3</v>
      </c>
      <c r="AL34" s="796">
        <v>1</v>
      </c>
      <c r="AM34" s="798">
        <v>1</v>
      </c>
      <c r="AN34" s="794">
        <v>2</v>
      </c>
      <c r="AO34" s="794">
        <v>4</v>
      </c>
      <c r="AP34" s="800">
        <v>3</v>
      </c>
      <c r="AQ34" s="801">
        <v>1</v>
      </c>
      <c r="AR34" s="795">
        <v>2</v>
      </c>
      <c r="AS34" s="795">
        <v>3</v>
      </c>
      <c r="AT34" s="795">
        <v>4</v>
      </c>
      <c r="AU34" s="796">
        <v>5</v>
      </c>
      <c r="AV34" s="798">
        <v>1</v>
      </c>
      <c r="AW34" s="794">
        <v>3</v>
      </c>
      <c r="AX34" s="794">
        <v>5</v>
      </c>
      <c r="AY34" s="794">
        <v>4</v>
      </c>
      <c r="AZ34" s="800">
        <v>2</v>
      </c>
      <c r="BA34" s="801">
        <v>1</v>
      </c>
      <c r="BB34" s="795">
        <v>3</v>
      </c>
      <c r="BC34" s="795">
        <v>2</v>
      </c>
      <c r="BD34" s="796">
        <v>4</v>
      </c>
      <c r="BE34" s="798">
        <v>1</v>
      </c>
      <c r="BF34" s="794">
        <v>2</v>
      </c>
      <c r="BG34" s="800">
        <v>3</v>
      </c>
      <c r="BH34" s="801">
        <v>1</v>
      </c>
      <c r="BI34" s="795">
        <v>6</v>
      </c>
      <c r="BJ34" s="795">
        <v>4</v>
      </c>
      <c r="BK34" s="795">
        <v>2</v>
      </c>
      <c r="BL34" s="795">
        <v>8</v>
      </c>
      <c r="BM34" s="795">
        <v>5</v>
      </c>
      <c r="BN34" s="795">
        <v>3</v>
      </c>
      <c r="BO34" s="796">
        <v>7</v>
      </c>
      <c r="BP34" s="799"/>
    </row>
    <row r="35" spans="1:68">
      <c r="A35" s="804">
        <v>26</v>
      </c>
      <c r="B35" s="800">
        <v>2</v>
      </c>
      <c r="C35" s="794"/>
      <c r="D35" s="794"/>
      <c r="E35" s="794"/>
      <c r="F35" s="801">
        <v>2</v>
      </c>
      <c r="G35" s="795"/>
      <c r="H35" s="795"/>
      <c r="I35" s="795"/>
      <c r="J35" s="798">
        <v>9</v>
      </c>
      <c r="K35" s="879"/>
      <c r="L35" s="794"/>
      <c r="M35" s="874"/>
      <c r="N35" s="803">
        <v>1</v>
      </c>
      <c r="O35" s="795"/>
      <c r="P35" s="795"/>
      <c r="Q35" s="795"/>
      <c r="R35" s="798">
        <v>1</v>
      </c>
      <c r="S35" s="794">
        <v>2</v>
      </c>
      <c r="T35" s="794">
        <v>4</v>
      </c>
      <c r="U35" s="800">
        <v>3</v>
      </c>
      <c r="V35" s="801">
        <v>3</v>
      </c>
      <c r="W35" s="795">
        <v>2</v>
      </c>
      <c r="X35" s="795">
        <v>1</v>
      </c>
      <c r="Y35" s="796">
        <v>4</v>
      </c>
      <c r="Z35" s="798">
        <v>1</v>
      </c>
      <c r="AA35" s="794">
        <v>2</v>
      </c>
      <c r="AB35" s="800">
        <v>3</v>
      </c>
      <c r="AC35" s="801">
        <v>1</v>
      </c>
      <c r="AD35" s="795">
        <v>2</v>
      </c>
      <c r="AE35" s="796">
        <v>3</v>
      </c>
      <c r="AF35" s="798">
        <v>1</v>
      </c>
      <c r="AG35" s="794">
        <v>3</v>
      </c>
      <c r="AH35" s="794">
        <v>4</v>
      </c>
      <c r="AI35" s="800">
        <v>2</v>
      </c>
      <c r="AJ35" s="801">
        <v>3</v>
      </c>
      <c r="AK35" s="795">
        <v>2</v>
      </c>
      <c r="AL35" s="796">
        <v>1</v>
      </c>
      <c r="AM35" s="798">
        <v>1</v>
      </c>
      <c r="AN35" s="794">
        <v>2</v>
      </c>
      <c r="AO35" s="794">
        <v>3</v>
      </c>
      <c r="AP35" s="800">
        <v>4</v>
      </c>
      <c r="AQ35" s="801">
        <v>2</v>
      </c>
      <c r="AR35" s="795">
        <v>1</v>
      </c>
      <c r="AS35" s="795">
        <v>3</v>
      </c>
      <c r="AT35" s="795">
        <v>4</v>
      </c>
      <c r="AU35" s="796">
        <v>5</v>
      </c>
      <c r="AV35" s="798">
        <v>1</v>
      </c>
      <c r="AW35" s="794">
        <v>2</v>
      </c>
      <c r="AX35" s="794">
        <v>3</v>
      </c>
      <c r="AY35" s="794">
        <v>4</v>
      </c>
      <c r="AZ35" s="800">
        <v>5</v>
      </c>
      <c r="BA35" s="801">
        <v>1</v>
      </c>
      <c r="BB35" s="795">
        <v>2</v>
      </c>
      <c r="BC35" s="795">
        <v>3</v>
      </c>
      <c r="BD35" s="796">
        <v>4</v>
      </c>
      <c r="BE35" s="798">
        <v>3</v>
      </c>
      <c r="BF35" s="794">
        <v>1</v>
      </c>
      <c r="BG35" s="800">
        <v>2</v>
      </c>
      <c r="BH35" s="801">
        <v>5</v>
      </c>
      <c r="BI35" s="795">
        <v>1</v>
      </c>
      <c r="BJ35" s="795">
        <v>7</v>
      </c>
      <c r="BK35" s="795">
        <v>6</v>
      </c>
      <c r="BL35" s="795">
        <v>4</v>
      </c>
      <c r="BM35" s="795">
        <v>2</v>
      </c>
      <c r="BN35" s="795">
        <v>8</v>
      </c>
      <c r="BO35" s="796">
        <v>3</v>
      </c>
      <c r="BP35" s="799"/>
    </row>
    <row r="36" spans="1:68">
      <c r="A36" s="804">
        <v>27</v>
      </c>
      <c r="B36" s="800">
        <v>1</v>
      </c>
      <c r="C36" s="794"/>
      <c r="D36" s="794"/>
      <c r="E36" s="794"/>
      <c r="F36" s="801">
        <v>3</v>
      </c>
      <c r="G36" s="795"/>
      <c r="H36" s="795"/>
      <c r="I36" s="795"/>
      <c r="J36" s="798">
        <v>9</v>
      </c>
      <c r="K36" s="879"/>
      <c r="L36" s="794"/>
      <c r="M36" s="874"/>
      <c r="N36" s="803">
        <v>1</v>
      </c>
      <c r="O36" s="795"/>
      <c r="P36" s="795"/>
      <c r="Q36" s="795"/>
      <c r="R36" s="798">
        <v>1</v>
      </c>
      <c r="S36" s="794">
        <v>3</v>
      </c>
      <c r="T36" s="794">
        <v>4</v>
      </c>
      <c r="U36" s="800">
        <v>2</v>
      </c>
      <c r="V36" s="801">
        <v>3</v>
      </c>
      <c r="W36" s="795">
        <v>2</v>
      </c>
      <c r="X36" s="795">
        <v>1</v>
      </c>
      <c r="Y36" s="796">
        <v>4</v>
      </c>
      <c r="Z36" s="798">
        <v>1</v>
      </c>
      <c r="AA36" s="794">
        <v>2</v>
      </c>
      <c r="AB36" s="800">
        <v>3</v>
      </c>
      <c r="AC36" s="801">
        <v>1</v>
      </c>
      <c r="AD36" s="795">
        <v>3</v>
      </c>
      <c r="AE36" s="796">
        <v>2</v>
      </c>
      <c r="AF36" s="798">
        <v>2</v>
      </c>
      <c r="AG36" s="794">
        <v>4</v>
      </c>
      <c r="AH36" s="794">
        <v>3</v>
      </c>
      <c r="AI36" s="800">
        <v>1</v>
      </c>
      <c r="AJ36" s="801">
        <v>3</v>
      </c>
      <c r="AK36" s="795">
        <v>1</v>
      </c>
      <c r="AL36" s="796">
        <v>2</v>
      </c>
      <c r="AM36" s="798">
        <v>1</v>
      </c>
      <c r="AN36" s="794">
        <v>2</v>
      </c>
      <c r="AO36" s="794">
        <v>3</v>
      </c>
      <c r="AP36" s="800">
        <v>4</v>
      </c>
      <c r="AQ36" s="801">
        <v>1</v>
      </c>
      <c r="AR36" s="795">
        <v>2</v>
      </c>
      <c r="AS36" s="795">
        <v>4</v>
      </c>
      <c r="AT36" s="795">
        <v>3</v>
      </c>
      <c r="AU36" s="796">
        <v>5</v>
      </c>
      <c r="AV36" s="798">
        <v>1</v>
      </c>
      <c r="AW36" s="794">
        <v>4</v>
      </c>
      <c r="AX36" s="794">
        <v>2</v>
      </c>
      <c r="AY36" s="794">
        <v>5</v>
      </c>
      <c r="AZ36" s="800">
        <v>3</v>
      </c>
      <c r="BA36" s="801">
        <v>1</v>
      </c>
      <c r="BB36" s="795">
        <v>2</v>
      </c>
      <c r="BC36" s="795">
        <v>3</v>
      </c>
      <c r="BD36" s="796">
        <v>4</v>
      </c>
      <c r="BE36" s="798">
        <v>1</v>
      </c>
      <c r="BF36" s="794">
        <v>2</v>
      </c>
      <c r="BG36" s="800">
        <v>3</v>
      </c>
      <c r="BH36" s="801">
        <v>5</v>
      </c>
      <c r="BI36" s="795">
        <v>6</v>
      </c>
      <c r="BJ36" s="795">
        <v>8</v>
      </c>
      <c r="BK36" s="795">
        <v>1</v>
      </c>
      <c r="BL36" s="795">
        <v>7</v>
      </c>
      <c r="BM36" s="795">
        <v>2</v>
      </c>
      <c r="BN36" s="795">
        <v>3</v>
      </c>
      <c r="BO36" s="796">
        <v>4</v>
      </c>
      <c r="BP36" s="799"/>
    </row>
    <row r="37" spans="1:68">
      <c r="A37" s="804">
        <v>28</v>
      </c>
      <c r="B37" s="800">
        <v>1</v>
      </c>
      <c r="C37" s="794"/>
      <c r="D37" s="794"/>
      <c r="E37" s="794"/>
      <c r="F37" s="801">
        <v>2</v>
      </c>
      <c r="G37" s="795"/>
      <c r="H37" s="795"/>
      <c r="I37" s="795"/>
      <c r="J37" s="798">
        <v>9</v>
      </c>
      <c r="K37" s="879"/>
      <c r="L37" s="794"/>
      <c r="M37" s="874"/>
      <c r="N37" s="803">
        <v>1</v>
      </c>
      <c r="O37" s="795"/>
      <c r="P37" s="795"/>
      <c r="Q37" s="795"/>
      <c r="R37" s="798">
        <v>1</v>
      </c>
      <c r="S37" s="794">
        <v>2</v>
      </c>
      <c r="T37" s="794">
        <v>3</v>
      </c>
      <c r="U37" s="800">
        <v>4</v>
      </c>
      <c r="V37" s="801">
        <v>4</v>
      </c>
      <c r="W37" s="795">
        <v>1</v>
      </c>
      <c r="X37" s="795">
        <v>2</v>
      </c>
      <c r="Y37" s="796">
        <v>3</v>
      </c>
      <c r="Z37" s="798">
        <v>1</v>
      </c>
      <c r="AA37" s="794">
        <v>2</v>
      </c>
      <c r="AB37" s="800">
        <v>3</v>
      </c>
      <c r="AC37" s="801">
        <v>1</v>
      </c>
      <c r="AD37" s="795">
        <v>2</v>
      </c>
      <c r="AE37" s="796">
        <v>3</v>
      </c>
      <c r="AF37" s="798">
        <v>1</v>
      </c>
      <c r="AG37" s="794">
        <v>3</v>
      </c>
      <c r="AH37" s="794">
        <v>4</v>
      </c>
      <c r="AI37" s="800">
        <v>2</v>
      </c>
      <c r="AJ37" s="801">
        <v>3</v>
      </c>
      <c r="AK37" s="795">
        <v>2</v>
      </c>
      <c r="AL37" s="796">
        <v>1</v>
      </c>
      <c r="AM37" s="798">
        <v>1</v>
      </c>
      <c r="AN37" s="794">
        <v>2</v>
      </c>
      <c r="AO37" s="794">
        <v>3</v>
      </c>
      <c r="AP37" s="800">
        <v>4</v>
      </c>
      <c r="AQ37" s="801">
        <v>1</v>
      </c>
      <c r="AR37" s="795">
        <v>3</v>
      </c>
      <c r="AS37" s="795">
        <v>2</v>
      </c>
      <c r="AT37" s="795">
        <v>4</v>
      </c>
      <c r="AU37" s="796">
        <v>5</v>
      </c>
      <c r="AV37" s="798">
        <v>1</v>
      </c>
      <c r="AW37" s="794">
        <v>3</v>
      </c>
      <c r="AX37" s="794">
        <v>4</v>
      </c>
      <c r="AY37" s="794">
        <v>5</v>
      </c>
      <c r="AZ37" s="800">
        <v>2</v>
      </c>
      <c r="BA37" s="801">
        <v>1</v>
      </c>
      <c r="BB37" s="795">
        <v>3</v>
      </c>
      <c r="BC37" s="795">
        <v>2</v>
      </c>
      <c r="BD37" s="796">
        <v>4</v>
      </c>
      <c r="BE37" s="798">
        <v>2</v>
      </c>
      <c r="BF37" s="794">
        <v>1</v>
      </c>
      <c r="BG37" s="800">
        <v>3</v>
      </c>
      <c r="BH37" s="801">
        <v>8</v>
      </c>
      <c r="BI37" s="795">
        <v>5</v>
      </c>
      <c r="BJ37" s="795">
        <v>3</v>
      </c>
      <c r="BK37" s="795">
        <v>4</v>
      </c>
      <c r="BL37" s="795">
        <v>2</v>
      </c>
      <c r="BM37" s="795">
        <v>7</v>
      </c>
      <c r="BN37" s="795">
        <v>6</v>
      </c>
      <c r="BO37" s="796">
        <v>1</v>
      </c>
      <c r="BP37" s="799"/>
    </row>
    <row r="38" spans="1:68">
      <c r="A38" s="804">
        <v>29</v>
      </c>
      <c r="B38" s="800">
        <v>1</v>
      </c>
      <c r="C38" s="794"/>
      <c r="D38" s="794"/>
      <c r="E38" s="794"/>
      <c r="F38" s="801">
        <v>3</v>
      </c>
      <c r="G38" s="795"/>
      <c r="H38" s="795"/>
      <c r="I38" s="795"/>
      <c r="J38" s="798">
        <v>9</v>
      </c>
      <c r="K38" s="879"/>
      <c r="L38" s="794"/>
      <c r="M38" s="874"/>
      <c r="N38" s="803">
        <v>2</v>
      </c>
      <c r="O38" s="795"/>
      <c r="P38" s="795"/>
      <c r="Q38" s="795"/>
      <c r="R38" s="798">
        <v>3</v>
      </c>
      <c r="S38" s="794">
        <v>2</v>
      </c>
      <c r="T38" s="794">
        <v>4</v>
      </c>
      <c r="U38" s="800">
        <v>1</v>
      </c>
      <c r="V38" s="801">
        <v>2</v>
      </c>
      <c r="W38" s="795">
        <v>3</v>
      </c>
      <c r="X38" s="795">
        <v>1</v>
      </c>
      <c r="Y38" s="796">
        <v>4</v>
      </c>
      <c r="Z38" s="798">
        <v>1</v>
      </c>
      <c r="AA38" s="794">
        <v>3</v>
      </c>
      <c r="AB38" s="800">
        <v>2</v>
      </c>
      <c r="AC38" s="801">
        <v>1</v>
      </c>
      <c r="AD38" s="795">
        <v>3</v>
      </c>
      <c r="AE38" s="796">
        <v>2</v>
      </c>
      <c r="AF38" s="798">
        <v>1</v>
      </c>
      <c r="AG38" s="794">
        <v>4</v>
      </c>
      <c r="AH38" s="794">
        <v>2</v>
      </c>
      <c r="AI38" s="800">
        <v>3</v>
      </c>
      <c r="AJ38" s="801">
        <v>3</v>
      </c>
      <c r="AK38" s="795">
        <v>1</v>
      </c>
      <c r="AL38" s="796">
        <v>2</v>
      </c>
      <c r="AM38" s="798">
        <v>1</v>
      </c>
      <c r="AN38" s="794">
        <v>2</v>
      </c>
      <c r="AO38" s="794">
        <v>3</v>
      </c>
      <c r="AP38" s="800">
        <v>4</v>
      </c>
      <c r="AQ38" s="801">
        <v>1</v>
      </c>
      <c r="AR38" s="795">
        <v>3</v>
      </c>
      <c r="AS38" s="795">
        <v>2</v>
      </c>
      <c r="AT38" s="795">
        <v>4</v>
      </c>
      <c r="AU38" s="796">
        <v>5</v>
      </c>
      <c r="AV38" s="798">
        <v>3</v>
      </c>
      <c r="AW38" s="794">
        <v>4</v>
      </c>
      <c r="AX38" s="794">
        <v>1</v>
      </c>
      <c r="AY38" s="794">
        <v>5</v>
      </c>
      <c r="AZ38" s="800">
        <v>2</v>
      </c>
      <c r="BA38" s="801">
        <v>3</v>
      </c>
      <c r="BB38" s="795">
        <v>2</v>
      </c>
      <c r="BC38" s="795">
        <v>4</v>
      </c>
      <c r="BD38" s="796">
        <v>1</v>
      </c>
      <c r="BE38" s="798">
        <v>1</v>
      </c>
      <c r="BF38" s="794">
        <v>3</v>
      </c>
      <c r="BG38" s="800">
        <v>2</v>
      </c>
      <c r="BH38" s="801">
        <v>1</v>
      </c>
      <c r="BI38" s="795">
        <v>8</v>
      </c>
      <c r="BJ38" s="795">
        <v>7</v>
      </c>
      <c r="BK38" s="795">
        <v>6</v>
      </c>
      <c r="BL38" s="795">
        <v>4</v>
      </c>
      <c r="BM38" s="795">
        <v>3</v>
      </c>
      <c r="BN38" s="795">
        <v>5</v>
      </c>
      <c r="BO38" s="796">
        <v>2</v>
      </c>
      <c r="BP38" s="799"/>
    </row>
    <row r="39" spans="1:68">
      <c r="A39" s="804">
        <v>30</v>
      </c>
      <c r="B39" s="800">
        <v>1</v>
      </c>
      <c r="C39" s="794"/>
      <c r="D39" s="794"/>
      <c r="E39" s="794"/>
      <c r="F39" s="801">
        <v>3</v>
      </c>
      <c r="G39" s="795"/>
      <c r="H39" s="795"/>
      <c r="I39" s="795"/>
      <c r="J39" s="798">
        <v>9</v>
      </c>
      <c r="K39" s="879"/>
      <c r="L39" s="794"/>
      <c r="M39" s="874"/>
      <c r="N39" s="803">
        <v>2</v>
      </c>
      <c r="O39" s="795"/>
      <c r="P39" s="795"/>
      <c r="Q39" s="795"/>
      <c r="R39" s="798">
        <v>1</v>
      </c>
      <c r="S39" s="794">
        <v>3</v>
      </c>
      <c r="T39" s="794">
        <v>2</v>
      </c>
      <c r="U39" s="800">
        <v>4</v>
      </c>
      <c r="V39" s="801">
        <v>2</v>
      </c>
      <c r="W39" s="795">
        <v>4</v>
      </c>
      <c r="X39" s="795">
        <v>1</v>
      </c>
      <c r="Y39" s="796">
        <v>3</v>
      </c>
      <c r="Z39" s="798">
        <v>3</v>
      </c>
      <c r="AA39" s="794">
        <v>2</v>
      </c>
      <c r="AB39" s="800">
        <v>1</v>
      </c>
      <c r="AC39" s="801">
        <v>1</v>
      </c>
      <c r="AD39" s="795">
        <v>2</v>
      </c>
      <c r="AE39" s="796">
        <v>3</v>
      </c>
      <c r="AF39" s="798">
        <v>3</v>
      </c>
      <c r="AG39" s="794">
        <v>4</v>
      </c>
      <c r="AH39" s="794">
        <v>2</v>
      </c>
      <c r="AI39" s="800">
        <v>1</v>
      </c>
      <c r="AJ39" s="801">
        <v>3</v>
      </c>
      <c r="AK39" s="795">
        <v>2</v>
      </c>
      <c r="AL39" s="796">
        <v>1</v>
      </c>
      <c r="AM39" s="798">
        <v>1</v>
      </c>
      <c r="AN39" s="794">
        <v>2</v>
      </c>
      <c r="AO39" s="794">
        <v>3</v>
      </c>
      <c r="AP39" s="800">
        <v>4</v>
      </c>
      <c r="AQ39" s="801">
        <v>1</v>
      </c>
      <c r="AR39" s="795">
        <v>3</v>
      </c>
      <c r="AS39" s="795">
        <v>4</v>
      </c>
      <c r="AT39" s="795">
        <v>2</v>
      </c>
      <c r="AU39" s="796">
        <v>5</v>
      </c>
      <c r="AV39" s="798">
        <v>4</v>
      </c>
      <c r="AW39" s="794">
        <v>1</v>
      </c>
      <c r="AX39" s="794">
        <v>5</v>
      </c>
      <c r="AY39" s="794">
        <v>3</v>
      </c>
      <c r="AZ39" s="800">
        <v>2</v>
      </c>
      <c r="BA39" s="801">
        <v>2</v>
      </c>
      <c r="BB39" s="795">
        <v>3</v>
      </c>
      <c r="BC39" s="795">
        <v>1</v>
      </c>
      <c r="BD39" s="796">
        <v>4</v>
      </c>
      <c r="BE39" s="798">
        <v>1</v>
      </c>
      <c r="BF39" s="794">
        <v>2</v>
      </c>
      <c r="BG39" s="800">
        <v>3</v>
      </c>
      <c r="BH39" s="801">
        <v>8</v>
      </c>
      <c r="BI39" s="795">
        <v>2</v>
      </c>
      <c r="BJ39" s="795">
        <v>5</v>
      </c>
      <c r="BK39" s="795">
        <v>7</v>
      </c>
      <c r="BL39" s="795">
        <v>4</v>
      </c>
      <c r="BM39" s="795">
        <v>6</v>
      </c>
      <c r="BN39" s="795">
        <v>3</v>
      </c>
      <c r="BO39" s="796">
        <v>1</v>
      </c>
      <c r="BP39" s="799"/>
    </row>
    <row r="40" spans="1:68">
      <c r="A40" s="804">
        <v>31</v>
      </c>
      <c r="B40" s="800">
        <v>1</v>
      </c>
      <c r="C40" s="794"/>
      <c r="D40" s="794"/>
      <c r="E40" s="794"/>
      <c r="F40" s="801">
        <v>2</v>
      </c>
      <c r="G40" s="795"/>
      <c r="H40" s="795"/>
      <c r="I40" s="795"/>
      <c r="J40" s="798">
        <v>1</v>
      </c>
      <c r="K40" s="879"/>
      <c r="L40" s="794"/>
      <c r="M40" s="874"/>
      <c r="N40" s="803">
        <v>1</v>
      </c>
      <c r="O40" s="795"/>
      <c r="P40" s="795"/>
      <c r="Q40" s="795"/>
      <c r="R40" s="798">
        <v>1</v>
      </c>
      <c r="S40" s="794">
        <v>2</v>
      </c>
      <c r="T40" s="794">
        <v>4</v>
      </c>
      <c r="U40" s="800">
        <v>3</v>
      </c>
      <c r="V40" s="801">
        <v>2</v>
      </c>
      <c r="W40" s="795">
        <v>3</v>
      </c>
      <c r="X40" s="795">
        <v>1</v>
      </c>
      <c r="Y40" s="796">
        <v>4</v>
      </c>
      <c r="Z40" s="798">
        <v>1</v>
      </c>
      <c r="AA40" s="794">
        <v>3</v>
      </c>
      <c r="AB40" s="800">
        <v>2</v>
      </c>
      <c r="AC40" s="801">
        <v>1</v>
      </c>
      <c r="AD40" s="795">
        <v>3</v>
      </c>
      <c r="AE40" s="796">
        <v>2</v>
      </c>
      <c r="AF40" s="798">
        <v>2</v>
      </c>
      <c r="AG40" s="794">
        <v>3</v>
      </c>
      <c r="AH40" s="794">
        <v>4</v>
      </c>
      <c r="AI40" s="800">
        <v>1</v>
      </c>
      <c r="AJ40" s="801">
        <v>3</v>
      </c>
      <c r="AK40" s="795">
        <v>2</v>
      </c>
      <c r="AL40" s="796">
        <v>1</v>
      </c>
      <c r="AM40" s="798">
        <v>1</v>
      </c>
      <c r="AN40" s="794">
        <v>2</v>
      </c>
      <c r="AO40" s="794">
        <v>4</v>
      </c>
      <c r="AP40" s="800">
        <v>3</v>
      </c>
      <c r="AQ40" s="801">
        <v>1</v>
      </c>
      <c r="AR40" s="795">
        <v>4</v>
      </c>
      <c r="AS40" s="795">
        <v>2</v>
      </c>
      <c r="AT40" s="795">
        <v>3</v>
      </c>
      <c r="AU40" s="796">
        <v>5</v>
      </c>
      <c r="AV40" s="798">
        <v>2</v>
      </c>
      <c r="AW40" s="794">
        <v>3</v>
      </c>
      <c r="AX40" s="794">
        <v>5</v>
      </c>
      <c r="AY40" s="794">
        <v>4</v>
      </c>
      <c r="AZ40" s="800">
        <v>1</v>
      </c>
      <c r="BA40" s="801">
        <v>2</v>
      </c>
      <c r="BB40" s="795">
        <v>4</v>
      </c>
      <c r="BC40" s="795">
        <v>1</v>
      </c>
      <c r="BD40" s="796">
        <v>3</v>
      </c>
      <c r="BE40" s="798">
        <v>1</v>
      </c>
      <c r="BF40" s="794">
        <v>2</v>
      </c>
      <c r="BG40" s="800">
        <v>3</v>
      </c>
      <c r="BH40" s="801">
        <v>1</v>
      </c>
      <c r="BI40" s="795">
        <v>4</v>
      </c>
      <c r="BJ40" s="795">
        <v>3</v>
      </c>
      <c r="BK40" s="795">
        <v>2</v>
      </c>
      <c r="BL40" s="795">
        <v>8</v>
      </c>
      <c r="BM40" s="795">
        <v>7</v>
      </c>
      <c r="BN40" s="795">
        <v>5</v>
      </c>
      <c r="BO40" s="796">
        <v>6</v>
      </c>
      <c r="BP40" s="799"/>
    </row>
    <row r="41" spans="1:68">
      <c r="A41" s="804">
        <v>32</v>
      </c>
      <c r="B41" s="800">
        <v>1</v>
      </c>
      <c r="C41" s="794"/>
      <c r="D41" s="794"/>
      <c r="E41" s="794"/>
      <c r="F41" s="801">
        <v>3</v>
      </c>
      <c r="G41" s="795"/>
      <c r="H41" s="795"/>
      <c r="I41" s="795"/>
      <c r="J41" s="798">
        <v>9</v>
      </c>
      <c r="K41" s="879"/>
      <c r="L41" s="794"/>
      <c r="M41" s="874"/>
      <c r="N41" s="803">
        <v>2</v>
      </c>
      <c r="O41" s="795"/>
      <c r="P41" s="795"/>
      <c r="Q41" s="795"/>
      <c r="R41" s="798">
        <v>1</v>
      </c>
      <c r="S41" s="794">
        <v>2</v>
      </c>
      <c r="T41" s="794">
        <v>3</v>
      </c>
      <c r="U41" s="800">
        <v>4</v>
      </c>
      <c r="V41" s="801">
        <v>4</v>
      </c>
      <c r="W41" s="795">
        <v>1</v>
      </c>
      <c r="X41" s="795">
        <v>3</v>
      </c>
      <c r="Y41" s="796">
        <v>2</v>
      </c>
      <c r="Z41" s="798">
        <v>1</v>
      </c>
      <c r="AA41" s="794">
        <v>2</v>
      </c>
      <c r="AB41" s="800">
        <v>3</v>
      </c>
      <c r="AC41" s="801">
        <v>1</v>
      </c>
      <c r="AD41" s="795">
        <v>3</v>
      </c>
      <c r="AE41" s="796">
        <v>2</v>
      </c>
      <c r="AF41" s="798">
        <v>4</v>
      </c>
      <c r="AG41" s="794">
        <v>3</v>
      </c>
      <c r="AH41" s="794">
        <v>2</v>
      </c>
      <c r="AI41" s="800">
        <v>1</v>
      </c>
      <c r="AJ41" s="801">
        <v>3</v>
      </c>
      <c r="AK41" s="795">
        <v>2</v>
      </c>
      <c r="AL41" s="796">
        <v>1</v>
      </c>
      <c r="AM41" s="798">
        <v>1</v>
      </c>
      <c r="AN41" s="794">
        <v>2</v>
      </c>
      <c r="AO41" s="794">
        <v>3</v>
      </c>
      <c r="AP41" s="800">
        <v>4</v>
      </c>
      <c r="AQ41" s="801">
        <v>1</v>
      </c>
      <c r="AR41" s="795">
        <v>3</v>
      </c>
      <c r="AS41" s="795">
        <v>2</v>
      </c>
      <c r="AT41" s="795">
        <v>4</v>
      </c>
      <c r="AU41" s="796">
        <v>5</v>
      </c>
      <c r="AV41" s="798">
        <v>2</v>
      </c>
      <c r="AW41" s="794">
        <v>1</v>
      </c>
      <c r="AX41" s="794">
        <v>4</v>
      </c>
      <c r="AY41" s="794">
        <v>5</v>
      </c>
      <c r="AZ41" s="800">
        <v>3</v>
      </c>
      <c r="BA41" s="801">
        <v>1</v>
      </c>
      <c r="BB41" s="795">
        <v>2</v>
      </c>
      <c r="BC41" s="795">
        <v>4</v>
      </c>
      <c r="BD41" s="796">
        <v>3</v>
      </c>
      <c r="BE41" s="798">
        <v>1</v>
      </c>
      <c r="BF41" s="794">
        <v>2</v>
      </c>
      <c r="BG41" s="800">
        <v>3</v>
      </c>
      <c r="BH41" s="801">
        <v>8</v>
      </c>
      <c r="BI41" s="795">
        <v>7</v>
      </c>
      <c r="BJ41" s="795">
        <v>5</v>
      </c>
      <c r="BK41" s="795">
        <v>4</v>
      </c>
      <c r="BL41" s="795">
        <v>3</v>
      </c>
      <c r="BM41" s="795">
        <v>2</v>
      </c>
      <c r="BN41" s="795">
        <v>1</v>
      </c>
      <c r="BO41" s="796">
        <v>6</v>
      </c>
      <c r="BP41" s="799"/>
    </row>
    <row r="42" spans="1:68">
      <c r="A42" s="804">
        <v>33</v>
      </c>
      <c r="B42" s="800">
        <v>1</v>
      </c>
      <c r="C42" s="794"/>
      <c r="D42" s="794"/>
      <c r="E42" s="794"/>
      <c r="F42" s="801">
        <v>3</v>
      </c>
      <c r="G42" s="795"/>
      <c r="H42" s="795"/>
      <c r="I42" s="795"/>
      <c r="J42" s="798">
        <v>9</v>
      </c>
      <c r="K42" s="879"/>
      <c r="L42" s="794"/>
      <c r="M42" s="874"/>
      <c r="N42" s="803">
        <v>2</v>
      </c>
      <c r="O42" s="795"/>
      <c r="P42" s="795"/>
      <c r="Q42" s="795"/>
      <c r="R42" s="798">
        <v>1</v>
      </c>
      <c r="S42" s="794">
        <v>3</v>
      </c>
      <c r="T42" s="794">
        <v>4</v>
      </c>
      <c r="U42" s="800">
        <v>2</v>
      </c>
      <c r="V42" s="801">
        <v>2</v>
      </c>
      <c r="W42" s="795">
        <v>3</v>
      </c>
      <c r="X42" s="795">
        <v>1</v>
      </c>
      <c r="Y42" s="796">
        <v>4</v>
      </c>
      <c r="Z42" s="798">
        <v>1</v>
      </c>
      <c r="AA42" s="794">
        <v>3</v>
      </c>
      <c r="AB42" s="800">
        <v>2</v>
      </c>
      <c r="AC42" s="801">
        <v>1</v>
      </c>
      <c r="AD42" s="795">
        <v>3</v>
      </c>
      <c r="AE42" s="796">
        <v>2</v>
      </c>
      <c r="AF42" s="798">
        <v>3</v>
      </c>
      <c r="AG42" s="794">
        <v>4</v>
      </c>
      <c r="AH42" s="794">
        <v>2</v>
      </c>
      <c r="AI42" s="800">
        <v>1</v>
      </c>
      <c r="AJ42" s="801">
        <v>3</v>
      </c>
      <c r="AK42" s="795">
        <v>2</v>
      </c>
      <c r="AL42" s="796">
        <v>1</v>
      </c>
      <c r="AM42" s="798">
        <v>1</v>
      </c>
      <c r="AN42" s="794">
        <v>2</v>
      </c>
      <c r="AO42" s="794">
        <v>3</v>
      </c>
      <c r="AP42" s="800">
        <v>4</v>
      </c>
      <c r="AQ42" s="801">
        <v>1</v>
      </c>
      <c r="AR42" s="795">
        <v>2</v>
      </c>
      <c r="AS42" s="795">
        <v>3</v>
      </c>
      <c r="AT42" s="795">
        <v>4</v>
      </c>
      <c r="AU42" s="796">
        <v>5</v>
      </c>
      <c r="AV42" s="798">
        <v>1</v>
      </c>
      <c r="AW42" s="794">
        <v>2</v>
      </c>
      <c r="AX42" s="794">
        <v>3</v>
      </c>
      <c r="AY42" s="794">
        <v>5</v>
      </c>
      <c r="AZ42" s="800">
        <v>4</v>
      </c>
      <c r="BA42" s="801">
        <v>1</v>
      </c>
      <c r="BB42" s="795">
        <v>3</v>
      </c>
      <c r="BC42" s="795">
        <v>2</v>
      </c>
      <c r="BD42" s="796">
        <v>4</v>
      </c>
      <c r="BE42" s="798">
        <v>1</v>
      </c>
      <c r="BF42" s="794">
        <v>2</v>
      </c>
      <c r="BG42" s="800">
        <v>3</v>
      </c>
      <c r="BH42" s="801">
        <v>8</v>
      </c>
      <c r="BI42" s="795">
        <v>6</v>
      </c>
      <c r="BJ42" s="795">
        <v>7</v>
      </c>
      <c r="BK42" s="795">
        <v>1</v>
      </c>
      <c r="BL42" s="795">
        <v>5</v>
      </c>
      <c r="BM42" s="795">
        <v>4</v>
      </c>
      <c r="BN42" s="795">
        <v>3</v>
      </c>
      <c r="BO42" s="796">
        <v>2</v>
      </c>
      <c r="BP42" s="799"/>
    </row>
    <row r="43" spans="1:68">
      <c r="A43" s="804">
        <v>34</v>
      </c>
      <c r="B43" s="800">
        <v>2</v>
      </c>
      <c r="C43" s="794"/>
      <c r="D43" s="794"/>
      <c r="E43" s="794"/>
      <c r="F43" s="801">
        <v>3</v>
      </c>
      <c r="G43" s="795"/>
      <c r="H43" s="795"/>
      <c r="I43" s="795"/>
      <c r="J43" s="798">
        <v>13</v>
      </c>
      <c r="K43" s="879"/>
      <c r="L43" s="794"/>
      <c r="M43" s="874"/>
      <c r="N43" s="803">
        <v>2</v>
      </c>
      <c r="O43" s="795"/>
      <c r="P43" s="795"/>
      <c r="Q43" s="795"/>
      <c r="R43" s="798">
        <v>1</v>
      </c>
      <c r="S43" s="794">
        <v>4</v>
      </c>
      <c r="T43" s="794">
        <v>3</v>
      </c>
      <c r="U43" s="800">
        <v>2</v>
      </c>
      <c r="V43" s="801">
        <v>1</v>
      </c>
      <c r="W43" s="795">
        <v>3</v>
      </c>
      <c r="X43" s="795">
        <v>2</v>
      </c>
      <c r="Y43" s="796">
        <v>4</v>
      </c>
      <c r="Z43" s="798">
        <v>1</v>
      </c>
      <c r="AA43" s="794">
        <v>2</v>
      </c>
      <c r="AB43" s="800">
        <v>3</v>
      </c>
      <c r="AC43" s="801">
        <v>2</v>
      </c>
      <c r="AD43" s="795">
        <v>3</v>
      </c>
      <c r="AE43" s="796">
        <v>1</v>
      </c>
      <c r="AF43" s="798">
        <v>2</v>
      </c>
      <c r="AG43" s="794">
        <v>4</v>
      </c>
      <c r="AH43" s="794">
        <v>3</v>
      </c>
      <c r="AI43" s="800">
        <v>1</v>
      </c>
      <c r="AJ43" s="801">
        <v>3</v>
      </c>
      <c r="AK43" s="795">
        <v>2</v>
      </c>
      <c r="AL43" s="796">
        <v>1</v>
      </c>
      <c r="AM43" s="798">
        <v>2</v>
      </c>
      <c r="AN43" s="794">
        <v>1</v>
      </c>
      <c r="AO43" s="794">
        <v>3</v>
      </c>
      <c r="AP43" s="800">
        <v>4</v>
      </c>
      <c r="AQ43" s="801">
        <v>2</v>
      </c>
      <c r="AR43" s="795">
        <v>5</v>
      </c>
      <c r="AS43" s="795">
        <v>4</v>
      </c>
      <c r="AT43" s="795">
        <v>1</v>
      </c>
      <c r="AU43" s="796">
        <v>3</v>
      </c>
      <c r="AV43" s="798">
        <v>3</v>
      </c>
      <c r="AW43" s="794">
        <v>2</v>
      </c>
      <c r="AX43" s="794">
        <v>5</v>
      </c>
      <c r="AY43" s="794">
        <v>4</v>
      </c>
      <c r="AZ43" s="800">
        <v>1</v>
      </c>
      <c r="BA43" s="801">
        <v>2</v>
      </c>
      <c r="BB43" s="795">
        <v>3</v>
      </c>
      <c r="BC43" s="795">
        <v>1</v>
      </c>
      <c r="BD43" s="796">
        <v>4</v>
      </c>
      <c r="BE43" s="798">
        <v>1</v>
      </c>
      <c r="BF43" s="794">
        <v>2</v>
      </c>
      <c r="BG43" s="800">
        <v>3</v>
      </c>
      <c r="BH43" s="801">
        <v>6</v>
      </c>
      <c r="BI43" s="795">
        <v>2</v>
      </c>
      <c r="BJ43" s="795">
        <v>3</v>
      </c>
      <c r="BK43" s="795">
        <v>4</v>
      </c>
      <c r="BL43" s="795">
        <v>7</v>
      </c>
      <c r="BM43" s="795">
        <v>5</v>
      </c>
      <c r="BN43" s="795">
        <v>1</v>
      </c>
      <c r="BO43" s="796">
        <v>8</v>
      </c>
      <c r="BP43" s="799"/>
    </row>
    <row r="44" spans="1:68">
      <c r="A44" s="804">
        <v>35</v>
      </c>
      <c r="B44" s="800">
        <v>1</v>
      </c>
      <c r="C44" s="794"/>
      <c r="D44" s="794"/>
      <c r="E44" s="794"/>
      <c r="F44" s="801">
        <v>3</v>
      </c>
      <c r="G44" s="795"/>
      <c r="H44" s="795"/>
      <c r="I44" s="795"/>
      <c r="J44" s="798">
        <v>9</v>
      </c>
      <c r="K44" s="879"/>
      <c r="L44" s="794"/>
      <c r="M44" s="874"/>
      <c r="N44" s="803">
        <v>2</v>
      </c>
      <c r="O44" s="795"/>
      <c r="P44" s="795"/>
      <c r="Q44" s="795"/>
      <c r="R44" s="798">
        <v>1</v>
      </c>
      <c r="S44" s="794">
        <v>3</v>
      </c>
      <c r="T44" s="794">
        <v>4</v>
      </c>
      <c r="U44" s="800">
        <v>2</v>
      </c>
      <c r="V44" s="801">
        <v>3</v>
      </c>
      <c r="W44" s="795">
        <v>2</v>
      </c>
      <c r="X44" s="795">
        <v>1</v>
      </c>
      <c r="Y44" s="796">
        <v>4</v>
      </c>
      <c r="Z44" s="798">
        <v>1</v>
      </c>
      <c r="AA44" s="794">
        <v>3</v>
      </c>
      <c r="AB44" s="800">
        <v>2</v>
      </c>
      <c r="AC44" s="801">
        <v>1</v>
      </c>
      <c r="AD44" s="795">
        <v>3</v>
      </c>
      <c r="AE44" s="796">
        <v>2</v>
      </c>
      <c r="AF44" s="798">
        <v>1</v>
      </c>
      <c r="AG44" s="794">
        <v>4</v>
      </c>
      <c r="AH44" s="794">
        <v>3</v>
      </c>
      <c r="AI44" s="800">
        <v>2</v>
      </c>
      <c r="AJ44" s="801">
        <v>3</v>
      </c>
      <c r="AK44" s="795">
        <v>2</v>
      </c>
      <c r="AL44" s="796">
        <v>1</v>
      </c>
      <c r="AM44" s="798">
        <v>1</v>
      </c>
      <c r="AN44" s="794">
        <v>2</v>
      </c>
      <c r="AO44" s="794">
        <v>3</v>
      </c>
      <c r="AP44" s="800">
        <v>4</v>
      </c>
      <c r="AQ44" s="801">
        <v>1</v>
      </c>
      <c r="AR44" s="795">
        <v>2</v>
      </c>
      <c r="AS44" s="795">
        <v>4</v>
      </c>
      <c r="AT44" s="795">
        <v>3</v>
      </c>
      <c r="AU44" s="796">
        <v>5</v>
      </c>
      <c r="AV44" s="798">
        <v>2</v>
      </c>
      <c r="AW44" s="794">
        <v>4</v>
      </c>
      <c r="AX44" s="794">
        <v>1</v>
      </c>
      <c r="AY44" s="794">
        <v>5</v>
      </c>
      <c r="AZ44" s="800">
        <v>3</v>
      </c>
      <c r="BA44" s="801">
        <v>1</v>
      </c>
      <c r="BB44" s="795">
        <v>3</v>
      </c>
      <c r="BC44" s="795">
        <v>2</v>
      </c>
      <c r="BD44" s="796">
        <v>4</v>
      </c>
      <c r="BE44" s="798">
        <v>1</v>
      </c>
      <c r="BF44" s="794">
        <v>2</v>
      </c>
      <c r="BG44" s="800">
        <v>3</v>
      </c>
      <c r="BH44" s="801">
        <v>1</v>
      </c>
      <c r="BI44" s="795">
        <v>5</v>
      </c>
      <c r="BJ44" s="795">
        <v>6</v>
      </c>
      <c r="BK44" s="795">
        <v>4</v>
      </c>
      <c r="BL44" s="795">
        <v>2</v>
      </c>
      <c r="BM44" s="795">
        <v>7</v>
      </c>
      <c r="BN44" s="795">
        <v>8</v>
      </c>
      <c r="BO44" s="796">
        <v>3</v>
      </c>
      <c r="BP44" s="799"/>
    </row>
    <row r="45" spans="1:68">
      <c r="A45" s="804">
        <v>36</v>
      </c>
      <c r="B45" s="800">
        <v>1</v>
      </c>
      <c r="C45" s="794"/>
      <c r="D45" s="794"/>
      <c r="E45" s="794"/>
      <c r="F45" s="801">
        <v>3</v>
      </c>
      <c r="G45" s="795"/>
      <c r="H45" s="795"/>
      <c r="I45" s="795"/>
      <c r="J45" s="798">
        <v>9</v>
      </c>
      <c r="K45" s="879"/>
      <c r="L45" s="794"/>
      <c r="M45" s="874"/>
      <c r="N45" s="803">
        <v>1</v>
      </c>
      <c r="O45" s="795"/>
      <c r="P45" s="795"/>
      <c r="Q45" s="795"/>
      <c r="R45" s="798">
        <v>1</v>
      </c>
      <c r="S45" s="794">
        <v>4</v>
      </c>
      <c r="T45" s="794">
        <v>3</v>
      </c>
      <c r="U45" s="800">
        <v>2</v>
      </c>
      <c r="V45" s="801">
        <v>2</v>
      </c>
      <c r="W45" s="795">
        <v>4</v>
      </c>
      <c r="X45" s="795">
        <v>1</v>
      </c>
      <c r="Y45" s="796">
        <v>3</v>
      </c>
      <c r="Z45" s="798">
        <v>1</v>
      </c>
      <c r="AA45" s="794">
        <v>3</v>
      </c>
      <c r="AB45" s="800">
        <v>2</v>
      </c>
      <c r="AC45" s="801">
        <v>1</v>
      </c>
      <c r="AD45" s="795">
        <v>3</v>
      </c>
      <c r="AE45" s="796">
        <v>2</v>
      </c>
      <c r="AF45" s="798">
        <v>3</v>
      </c>
      <c r="AG45" s="794">
        <v>4</v>
      </c>
      <c r="AH45" s="794">
        <v>2</v>
      </c>
      <c r="AI45" s="800">
        <v>1</v>
      </c>
      <c r="AJ45" s="801">
        <v>3</v>
      </c>
      <c r="AK45" s="795">
        <v>2</v>
      </c>
      <c r="AL45" s="796">
        <v>1</v>
      </c>
      <c r="AM45" s="798">
        <v>1</v>
      </c>
      <c r="AN45" s="794">
        <v>4</v>
      </c>
      <c r="AO45" s="794">
        <v>3</v>
      </c>
      <c r="AP45" s="800">
        <v>2</v>
      </c>
      <c r="AQ45" s="801">
        <v>1</v>
      </c>
      <c r="AR45" s="795">
        <v>3</v>
      </c>
      <c r="AS45" s="795">
        <v>2</v>
      </c>
      <c r="AT45" s="795">
        <v>4</v>
      </c>
      <c r="AU45" s="796">
        <v>5</v>
      </c>
      <c r="AV45" s="798">
        <v>4</v>
      </c>
      <c r="AW45" s="794">
        <v>5</v>
      </c>
      <c r="AX45" s="794">
        <v>3</v>
      </c>
      <c r="AY45" s="794">
        <v>2</v>
      </c>
      <c r="AZ45" s="800">
        <v>1</v>
      </c>
      <c r="BA45" s="801">
        <v>1</v>
      </c>
      <c r="BB45" s="795">
        <v>3</v>
      </c>
      <c r="BC45" s="795">
        <v>4</v>
      </c>
      <c r="BD45" s="796">
        <v>2</v>
      </c>
      <c r="BE45" s="798">
        <v>1</v>
      </c>
      <c r="BF45" s="794">
        <v>2</v>
      </c>
      <c r="BG45" s="800">
        <v>3</v>
      </c>
      <c r="BH45" s="801">
        <v>1</v>
      </c>
      <c r="BI45" s="795">
        <v>8</v>
      </c>
      <c r="BJ45" s="795">
        <v>5</v>
      </c>
      <c r="BK45" s="795">
        <v>2</v>
      </c>
      <c r="BL45" s="795">
        <v>7</v>
      </c>
      <c r="BM45" s="795">
        <v>3</v>
      </c>
      <c r="BN45" s="795">
        <v>4</v>
      </c>
      <c r="BO45" s="796">
        <v>6</v>
      </c>
      <c r="BP45" s="799"/>
    </row>
    <row r="46" spans="1:68">
      <c r="A46" s="804">
        <v>37</v>
      </c>
      <c r="B46" s="800">
        <v>2</v>
      </c>
      <c r="C46" s="794"/>
      <c r="D46" s="794"/>
      <c r="E46" s="794"/>
      <c r="F46" s="801">
        <v>3</v>
      </c>
      <c r="G46" s="795"/>
      <c r="H46" s="795"/>
      <c r="I46" s="795"/>
      <c r="J46" s="798">
        <v>9</v>
      </c>
      <c r="K46" s="879"/>
      <c r="L46" s="794"/>
      <c r="M46" s="874"/>
      <c r="N46" s="803">
        <v>2</v>
      </c>
      <c r="O46" s="795"/>
      <c r="P46" s="795"/>
      <c r="Q46" s="795"/>
      <c r="R46" s="798">
        <v>1</v>
      </c>
      <c r="S46" s="794">
        <v>3</v>
      </c>
      <c r="T46" s="794">
        <v>2</v>
      </c>
      <c r="U46" s="800">
        <v>4</v>
      </c>
      <c r="V46" s="801">
        <v>2</v>
      </c>
      <c r="W46" s="795">
        <v>3</v>
      </c>
      <c r="X46" s="795">
        <v>1</v>
      </c>
      <c r="Y46" s="796">
        <v>4</v>
      </c>
      <c r="Z46" s="798">
        <v>1</v>
      </c>
      <c r="AA46" s="794">
        <v>2</v>
      </c>
      <c r="AB46" s="800">
        <v>3</v>
      </c>
      <c r="AC46" s="801">
        <v>3</v>
      </c>
      <c r="AD46" s="795">
        <v>2</v>
      </c>
      <c r="AE46" s="796">
        <v>1</v>
      </c>
      <c r="AF46" s="798">
        <v>3</v>
      </c>
      <c r="AG46" s="794">
        <v>4</v>
      </c>
      <c r="AH46" s="794">
        <v>2</v>
      </c>
      <c r="AI46" s="800">
        <v>1</v>
      </c>
      <c r="AJ46" s="801">
        <v>3</v>
      </c>
      <c r="AK46" s="795">
        <v>2</v>
      </c>
      <c r="AL46" s="796">
        <v>1</v>
      </c>
      <c r="AM46" s="798">
        <v>1</v>
      </c>
      <c r="AN46" s="794">
        <v>3</v>
      </c>
      <c r="AO46" s="794">
        <v>4</v>
      </c>
      <c r="AP46" s="800">
        <v>2</v>
      </c>
      <c r="AQ46" s="801">
        <v>1</v>
      </c>
      <c r="AR46" s="795">
        <v>2</v>
      </c>
      <c r="AS46" s="795">
        <v>3</v>
      </c>
      <c r="AT46" s="795">
        <v>4</v>
      </c>
      <c r="AU46" s="796">
        <v>5</v>
      </c>
      <c r="AV46" s="798">
        <v>1</v>
      </c>
      <c r="AW46" s="794">
        <v>3</v>
      </c>
      <c r="AX46" s="794">
        <v>2</v>
      </c>
      <c r="AY46" s="794">
        <v>4</v>
      </c>
      <c r="AZ46" s="800">
        <v>5</v>
      </c>
      <c r="BA46" s="801">
        <v>1</v>
      </c>
      <c r="BB46" s="795">
        <v>3</v>
      </c>
      <c r="BC46" s="795">
        <v>2</v>
      </c>
      <c r="BD46" s="796">
        <v>4</v>
      </c>
      <c r="BE46" s="798">
        <v>1</v>
      </c>
      <c r="BF46" s="794">
        <v>2</v>
      </c>
      <c r="BG46" s="800">
        <v>3</v>
      </c>
      <c r="BH46" s="801">
        <v>7</v>
      </c>
      <c r="BI46" s="795">
        <v>8</v>
      </c>
      <c r="BJ46" s="795">
        <v>5</v>
      </c>
      <c r="BK46" s="795">
        <v>6</v>
      </c>
      <c r="BL46" s="795">
        <v>4</v>
      </c>
      <c r="BM46" s="795">
        <v>3</v>
      </c>
      <c r="BN46" s="795">
        <v>2</v>
      </c>
      <c r="BO46" s="796">
        <v>1</v>
      </c>
      <c r="BP46" s="799"/>
    </row>
    <row r="47" spans="1:68">
      <c r="A47" s="804">
        <v>38</v>
      </c>
      <c r="B47" s="800">
        <v>1</v>
      </c>
      <c r="C47" s="794"/>
      <c r="D47" s="794"/>
      <c r="E47" s="794"/>
      <c r="F47" s="801">
        <v>3</v>
      </c>
      <c r="G47" s="795"/>
      <c r="H47" s="795"/>
      <c r="I47" s="795"/>
      <c r="J47" s="798">
        <v>9</v>
      </c>
      <c r="K47" s="879"/>
      <c r="L47" s="794"/>
      <c r="M47" s="874"/>
      <c r="N47" s="803">
        <v>1</v>
      </c>
      <c r="O47" s="795"/>
      <c r="P47" s="795"/>
      <c r="Q47" s="795"/>
      <c r="R47" s="798">
        <v>1</v>
      </c>
      <c r="S47" s="794">
        <v>4</v>
      </c>
      <c r="T47" s="794">
        <v>2</v>
      </c>
      <c r="U47" s="800">
        <v>3</v>
      </c>
      <c r="V47" s="801">
        <v>4</v>
      </c>
      <c r="W47" s="795">
        <v>2</v>
      </c>
      <c r="X47" s="795">
        <v>1</v>
      </c>
      <c r="Y47" s="796">
        <v>3</v>
      </c>
      <c r="Z47" s="798">
        <v>1</v>
      </c>
      <c r="AA47" s="794">
        <v>2</v>
      </c>
      <c r="AB47" s="800">
        <v>3</v>
      </c>
      <c r="AC47" s="801">
        <v>1</v>
      </c>
      <c r="AD47" s="795">
        <v>2</v>
      </c>
      <c r="AE47" s="796">
        <v>3</v>
      </c>
      <c r="AF47" s="798">
        <v>2</v>
      </c>
      <c r="AG47" s="794">
        <v>4</v>
      </c>
      <c r="AH47" s="794">
        <v>3</v>
      </c>
      <c r="AI47" s="800">
        <v>1</v>
      </c>
      <c r="AJ47" s="801">
        <v>3</v>
      </c>
      <c r="AK47" s="795">
        <v>2</v>
      </c>
      <c r="AL47" s="796">
        <v>1</v>
      </c>
      <c r="AM47" s="798">
        <v>1</v>
      </c>
      <c r="AN47" s="794">
        <v>3</v>
      </c>
      <c r="AO47" s="794">
        <v>4</v>
      </c>
      <c r="AP47" s="800">
        <v>2</v>
      </c>
      <c r="AQ47" s="801">
        <v>1</v>
      </c>
      <c r="AR47" s="795">
        <v>2</v>
      </c>
      <c r="AS47" s="795">
        <v>4</v>
      </c>
      <c r="AT47" s="795">
        <v>3</v>
      </c>
      <c r="AU47" s="796">
        <v>5</v>
      </c>
      <c r="AV47" s="798">
        <v>1</v>
      </c>
      <c r="AW47" s="794">
        <v>2</v>
      </c>
      <c r="AX47" s="794">
        <v>3</v>
      </c>
      <c r="AY47" s="794">
        <v>4</v>
      </c>
      <c r="AZ47" s="800">
        <v>5</v>
      </c>
      <c r="BA47" s="801">
        <v>1</v>
      </c>
      <c r="BB47" s="795">
        <v>3</v>
      </c>
      <c r="BC47" s="795">
        <v>2</v>
      </c>
      <c r="BD47" s="796">
        <v>4</v>
      </c>
      <c r="BE47" s="798">
        <v>1</v>
      </c>
      <c r="BF47" s="794">
        <v>2</v>
      </c>
      <c r="BG47" s="800">
        <v>3</v>
      </c>
      <c r="BH47" s="801">
        <v>7</v>
      </c>
      <c r="BI47" s="795">
        <v>6</v>
      </c>
      <c r="BJ47" s="795">
        <v>8</v>
      </c>
      <c r="BK47" s="795">
        <v>4</v>
      </c>
      <c r="BL47" s="795">
        <v>5</v>
      </c>
      <c r="BM47" s="795">
        <v>3</v>
      </c>
      <c r="BN47" s="795">
        <v>2</v>
      </c>
      <c r="BO47" s="796">
        <v>1</v>
      </c>
      <c r="BP47" s="799"/>
    </row>
    <row r="48" spans="1:68">
      <c r="A48" s="804">
        <v>39</v>
      </c>
      <c r="B48" s="800">
        <v>1</v>
      </c>
      <c r="C48" s="794"/>
      <c r="D48" s="794"/>
      <c r="E48" s="794"/>
      <c r="F48" s="801">
        <v>4</v>
      </c>
      <c r="G48" s="795"/>
      <c r="H48" s="795"/>
      <c r="I48" s="795"/>
      <c r="J48" s="798">
        <v>9</v>
      </c>
      <c r="K48" s="879"/>
      <c r="L48" s="794"/>
      <c r="M48" s="874"/>
      <c r="N48" s="803">
        <v>1</v>
      </c>
      <c r="O48" s="795"/>
      <c r="P48" s="795"/>
      <c r="Q48" s="795"/>
      <c r="R48" s="798">
        <v>1</v>
      </c>
      <c r="S48" s="794">
        <v>4</v>
      </c>
      <c r="T48" s="794">
        <v>2</v>
      </c>
      <c r="U48" s="800">
        <v>3</v>
      </c>
      <c r="V48" s="801">
        <v>3</v>
      </c>
      <c r="W48" s="795">
        <v>1</v>
      </c>
      <c r="X48" s="795">
        <v>2</v>
      </c>
      <c r="Y48" s="796">
        <v>4</v>
      </c>
      <c r="Z48" s="798">
        <v>1</v>
      </c>
      <c r="AA48" s="794">
        <v>3</v>
      </c>
      <c r="AB48" s="800">
        <v>2</v>
      </c>
      <c r="AC48" s="801">
        <v>1</v>
      </c>
      <c r="AD48" s="795">
        <v>2</v>
      </c>
      <c r="AE48" s="796">
        <v>3</v>
      </c>
      <c r="AF48" s="798">
        <v>1</v>
      </c>
      <c r="AG48" s="794">
        <v>3</v>
      </c>
      <c r="AH48" s="794">
        <v>4</v>
      </c>
      <c r="AI48" s="800">
        <v>2</v>
      </c>
      <c r="AJ48" s="801">
        <v>3</v>
      </c>
      <c r="AK48" s="795">
        <v>2</v>
      </c>
      <c r="AL48" s="796">
        <v>1</v>
      </c>
      <c r="AM48" s="798">
        <v>1</v>
      </c>
      <c r="AN48" s="794">
        <v>2</v>
      </c>
      <c r="AO48" s="794">
        <v>3</v>
      </c>
      <c r="AP48" s="800">
        <v>4</v>
      </c>
      <c r="AQ48" s="801">
        <v>1</v>
      </c>
      <c r="AR48" s="795">
        <v>2</v>
      </c>
      <c r="AS48" s="795">
        <v>3</v>
      </c>
      <c r="AT48" s="795">
        <v>4</v>
      </c>
      <c r="AU48" s="796">
        <v>5</v>
      </c>
      <c r="AV48" s="798">
        <v>1</v>
      </c>
      <c r="AW48" s="794">
        <v>3</v>
      </c>
      <c r="AX48" s="794">
        <v>2</v>
      </c>
      <c r="AY48" s="794">
        <v>5</v>
      </c>
      <c r="AZ48" s="800">
        <v>4</v>
      </c>
      <c r="BA48" s="801">
        <v>1</v>
      </c>
      <c r="BB48" s="795">
        <v>2</v>
      </c>
      <c r="BC48" s="795">
        <v>3</v>
      </c>
      <c r="BD48" s="796">
        <v>4</v>
      </c>
      <c r="BE48" s="798">
        <v>1</v>
      </c>
      <c r="BF48" s="794">
        <v>2</v>
      </c>
      <c r="BG48" s="800">
        <v>3</v>
      </c>
      <c r="BH48" s="801">
        <v>4</v>
      </c>
      <c r="BI48" s="795">
        <v>6</v>
      </c>
      <c r="BJ48" s="795">
        <v>5</v>
      </c>
      <c r="BK48" s="795">
        <v>1</v>
      </c>
      <c r="BL48" s="795">
        <v>8</v>
      </c>
      <c r="BM48" s="795">
        <v>3</v>
      </c>
      <c r="BN48" s="795">
        <v>2</v>
      </c>
      <c r="BO48" s="796">
        <v>7</v>
      </c>
      <c r="BP48" s="799"/>
    </row>
    <row r="49" spans="1:68">
      <c r="A49" s="804">
        <v>40</v>
      </c>
      <c r="B49" s="800">
        <v>2</v>
      </c>
      <c r="C49" s="794"/>
      <c r="D49" s="794"/>
      <c r="E49" s="794"/>
      <c r="F49" s="801">
        <v>3</v>
      </c>
      <c r="G49" s="795"/>
      <c r="H49" s="795"/>
      <c r="I49" s="795"/>
      <c r="J49" s="798">
        <v>9</v>
      </c>
      <c r="K49" s="879"/>
      <c r="L49" s="794"/>
      <c r="M49" s="874"/>
      <c r="N49" s="803">
        <v>1</v>
      </c>
      <c r="O49" s="795"/>
      <c r="P49" s="795"/>
      <c r="Q49" s="795"/>
      <c r="R49" s="798">
        <v>1</v>
      </c>
      <c r="S49" s="794">
        <v>4</v>
      </c>
      <c r="T49" s="794">
        <v>3</v>
      </c>
      <c r="U49" s="800">
        <v>2</v>
      </c>
      <c r="V49" s="801">
        <v>2</v>
      </c>
      <c r="W49" s="795">
        <v>4</v>
      </c>
      <c r="X49" s="795">
        <v>1</v>
      </c>
      <c r="Y49" s="796">
        <v>3</v>
      </c>
      <c r="Z49" s="798">
        <v>3</v>
      </c>
      <c r="AA49" s="794">
        <v>1</v>
      </c>
      <c r="AB49" s="800">
        <v>2</v>
      </c>
      <c r="AC49" s="801">
        <v>1</v>
      </c>
      <c r="AD49" s="795">
        <v>3</v>
      </c>
      <c r="AE49" s="796">
        <v>2</v>
      </c>
      <c r="AF49" s="798">
        <v>2</v>
      </c>
      <c r="AG49" s="794">
        <v>4</v>
      </c>
      <c r="AH49" s="794">
        <v>3</v>
      </c>
      <c r="AI49" s="800">
        <v>1</v>
      </c>
      <c r="AJ49" s="801">
        <v>3</v>
      </c>
      <c r="AK49" s="795">
        <v>2</v>
      </c>
      <c r="AL49" s="796">
        <v>1</v>
      </c>
      <c r="AM49" s="798">
        <v>1</v>
      </c>
      <c r="AN49" s="794">
        <v>4</v>
      </c>
      <c r="AO49" s="794">
        <v>3</v>
      </c>
      <c r="AP49" s="800">
        <v>2</v>
      </c>
      <c r="AQ49" s="801">
        <v>1</v>
      </c>
      <c r="AR49" s="795">
        <v>2</v>
      </c>
      <c r="AS49" s="795">
        <v>5</v>
      </c>
      <c r="AT49" s="795">
        <v>3</v>
      </c>
      <c r="AU49" s="796">
        <v>4</v>
      </c>
      <c r="AV49" s="798">
        <v>2</v>
      </c>
      <c r="AW49" s="794">
        <v>4</v>
      </c>
      <c r="AX49" s="794">
        <v>3</v>
      </c>
      <c r="AY49" s="794">
        <v>5</v>
      </c>
      <c r="AZ49" s="800">
        <v>1</v>
      </c>
      <c r="BA49" s="801">
        <v>1</v>
      </c>
      <c r="BB49" s="795">
        <v>2</v>
      </c>
      <c r="BC49" s="795">
        <v>4</v>
      </c>
      <c r="BD49" s="796">
        <v>3</v>
      </c>
      <c r="BE49" s="798">
        <v>1</v>
      </c>
      <c r="BF49" s="794">
        <v>2</v>
      </c>
      <c r="BG49" s="800">
        <v>3</v>
      </c>
      <c r="BH49" s="801">
        <v>1</v>
      </c>
      <c r="BI49" s="795">
        <v>7</v>
      </c>
      <c r="BJ49" s="795">
        <v>8</v>
      </c>
      <c r="BK49" s="795">
        <v>5</v>
      </c>
      <c r="BL49" s="795">
        <v>6</v>
      </c>
      <c r="BM49" s="795">
        <v>2</v>
      </c>
      <c r="BN49" s="795">
        <v>4</v>
      </c>
      <c r="BO49" s="796">
        <v>3</v>
      </c>
      <c r="BP49" s="799"/>
    </row>
    <row r="50" spans="1:68">
      <c r="A50" s="804">
        <v>41</v>
      </c>
      <c r="B50" s="800">
        <v>2</v>
      </c>
      <c r="C50" s="794"/>
      <c r="D50" s="794"/>
      <c r="E50" s="794"/>
      <c r="F50" s="801">
        <v>3</v>
      </c>
      <c r="G50" s="795"/>
      <c r="H50" s="795"/>
      <c r="I50" s="795"/>
      <c r="J50" s="798">
        <v>9</v>
      </c>
      <c r="K50" s="879"/>
      <c r="L50" s="794"/>
      <c r="M50" s="874"/>
      <c r="N50" s="803">
        <v>1</v>
      </c>
      <c r="O50" s="795"/>
      <c r="P50" s="795"/>
      <c r="Q50" s="795"/>
      <c r="R50" s="798">
        <v>1</v>
      </c>
      <c r="S50" s="794">
        <v>2</v>
      </c>
      <c r="T50" s="794">
        <v>3</v>
      </c>
      <c r="U50" s="800">
        <v>4</v>
      </c>
      <c r="V50" s="801">
        <v>3</v>
      </c>
      <c r="W50" s="795">
        <v>2</v>
      </c>
      <c r="X50" s="795">
        <v>1</v>
      </c>
      <c r="Y50" s="796">
        <v>4</v>
      </c>
      <c r="Z50" s="798">
        <v>1</v>
      </c>
      <c r="AA50" s="794">
        <v>3</v>
      </c>
      <c r="AB50" s="800">
        <v>2</v>
      </c>
      <c r="AC50" s="801">
        <v>1</v>
      </c>
      <c r="AD50" s="795">
        <v>2</v>
      </c>
      <c r="AE50" s="796">
        <v>3</v>
      </c>
      <c r="AF50" s="798">
        <v>2</v>
      </c>
      <c r="AG50" s="794">
        <v>4</v>
      </c>
      <c r="AH50" s="794">
        <v>3</v>
      </c>
      <c r="AI50" s="800">
        <v>1</v>
      </c>
      <c r="AJ50" s="801">
        <v>3</v>
      </c>
      <c r="AK50" s="795">
        <v>2</v>
      </c>
      <c r="AL50" s="796">
        <v>1</v>
      </c>
      <c r="AM50" s="798">
        <v>1</v>
      </c>
      <c r="AN50" s="794">
        <v>2</v>
      </c>
      <c r="AO50" s="794">
        <v>4</v>
      </c>
      <c r="AP50" s="800">
        <v>3</v>
      </c>
      <c r="AQ50" s="801">
        <v>1</v>
      </c>
      <c r="AR50" s="795">
        <v>2</v>
      </c>
      <c r="AS50" s="795">
        <v>3</v>
      </c>
      <c r="AT50" s="795">
        <v>4</v>
      </c>
      <c r="AU50" s="796">
        <v>5</v>
      </c>
      <c r="AV50" s="798">
        <v>2</v>
      </c>
      <c r="AW50" s="794">
        <v>1</v>
      </c>
      <c r="AX50" s="794">
        <v>4</v>
      </c>
      <c r="AY50" s="794">
        <v>5</v>
      </c>
      <c r="AZ50" s="800">
        <v>3</v>
      </c>
      <c r="BA50" s="801">
        <v>1</v>
      </c>
      <c r="BB50" s="795">
        <v>3</v>
      </c>
      <c r="BC50" s="795">
        <v>2</v>
      </c>
      <c r="BD50" s="796">
        <v>4</v>
      </c>
      <c r="BE50" s="798">
        <v>1</v>
      </c>
      <c r="BF50" s="794">
        <v>2</v>
      </c>
      <c r="BG50" s="800">
        <v>3</v>
      </c>
      <c r="BH50" s="801">
        <v>1</v>
      </c>
      <c r="BI50" s="795">
        <v>5</v>
      </c>
      <c r="BJ50" s="795">
        <v>3</v>
      </c>
      <c r="BK50" s="795">
        <v>2</v>
      </c>
      <c r="BL50" s="795">
        <v>8</v>
      </c>
      <c r="BM50" s="795">
        <v>4</v>
      </c>
      <c r="BN50" s="795">
        <v>6</v>
      </c>
      <c r="BO50" s="796">
        <v>7</v>
      </c>
      <c r="BP50" s="799"/>
    </row>
    <row r="51" spans="1:68">
      <c r="A51" s="804">
        <v>42</v>
      </c>
      <c r="B51" s="800">
        <v>1</v>
      </c>
      <c r="C51" s="794"/>
      <c r="D51" s="794"/>
      <c r="E51" s="794"/>
      <c r="F51" s="801">
        <v>3</v>
      </c>
      <c r="G51" s="795"/>
      <c r="H51" s="795"/>
      <c r="I51" s="795"/>
      <c r="J51" s="798">
        <v>9</v>
      </c>
      <c r="K51" s="879"/>
      <c r="L51" s="794"/>
      <c r="M51" s="874"/>
      <c r="N51" s="803">
        <v>2</v>
      </c>
      <c r="O51" s="795"/>
      <c r="P51" s="795"/>
      <c r="Q51" s="795"/>
      <c r="R51" s="798">
        <v>2</v>
      </c>
      <c r="S51" s="794">
        <v>1</v>
      </c>
      <c r="T51" s="794">
        <v>3</v>
      </c>
      <c r="U51" s="800">
        <v>4</v>
      </c>
      <c r="V51" s="801">
        <v>2</v>
      </c>
      <c r="W51" s="795">
        <v>3</v>
      </c>
      <c r="X51" s="795">
        <v>1</v>
      </c>
      <c r="Y51" s="796">
        <v>4</v>
      </c>
      <c r="Z51" s="798">
        <v>1</v>
      </c>
      <c r="AA51" s="794">
        <v>2</v>
      </c>
      <c r="AB51" s="800">
        <v>3</v>
      </c>
      <c r="AC51" s="801">
        <v>1</v>
      </c>
      <c r="AD51" s="795">
        <v>2</v>
      </c>
      <c r="AE51" s="796">
        <v>3</v>
      </c>
      <c r="AF51" s="798">
        <v>2</v>
      </c>
      <c r="AG51" s="794">
        <v>4</v>
      </c>
      <c r="AH51" s="794">
        <v>3</v>
      </c>
      <c r="AI51" s="800">
        <v>1</v>
      </c>
      <c r="AJ51" s="801">
        <v>3</v>
      </c>
      <c r="AK51" s="795">
        <v>1</v>
      </c>
      <c r="AL51" s="796">
        <v>2</v>
      </c>
      <c r="AM51" s="798">
        <v>1</v>
      </c>
      <c r="AN51" s="794">
        <v>3</v>
      </c>
      <c r="AO51" s="794">
        <v>2</v>
      </c>
      <c r="AP51" s="800">
        <v>4</v>
      </c>
      <c r="AQ51" s="801">
        <v>3</v>
      </c>
      <c r="AR51" s="795">
        <v>2</v>
      </c>
      <c r="AS51" s="795">
        <v>5</v>
      </c>
      <c r="AT51" s="795">
        <v>1</v>
      </c>
      <c r="AU51" s="796">
        <v>4</v>
      </c>
      <c r="AV51" s="798">
        <v>5</v>
      </c>
      <c r="AW51" s="794">
        <v>1</v>
      </c>
      <c r="AX51" s="794">
        <v>4</v>
      </c>
      <c r="AY51" s="794">
        <v>2</v>
      </c>
      <c r="AZ51" s="800">
        <v>3</v>
      </c>
      <c r="BA51" s="801">
        <v>1</v>
      </c>
      <c r="BB51" s="795">
        <v>3</v>
      </c>
      <c r="BC51" s="795">
        <v>2</v>
      </c>
      <c r="BD51" s="796">
        <v>4</v>
      </c>
      <c r="BE51" s="798">
        <v>1</v>
      </c>
      <c r="BF51" s="794">
        <v>3</v>
      </c>
      <c r="BG51" s="800">
        <v>2</v>
      </c>
      <c r="BH51" s="801">
        <v>1</v>
      </c>
      <c r="BI51" s="795">
        <v>8</v>
      </c>
      <c r="BJ51" s="795">
        <v>2</v>
      </c>
      <c r="BK51" s="795">
        <v>4</v>
      </c>
      <c r="BL51" s="795">
        <v>3</v>
      </c>
      <c r="BM51" s="795">
        <v>6</v>
      </c>
      <c r="BN51" s="795">
        <v>5</v>
      </c>
      <c r="BO51" s="796">
        <v>7</v>
      </c>
      <c r="BP51" s="799"/>
    </row>
    <row r="52" spans="1:68">
      <c r="A52" s="804">
        <v>43</v>
      </c>
      <c r="B52" s="800">
        <v>1</v>
      </c>
      <c r="C52" s="794"/>
      <c r="D52" s="794"/>
      <c r="E52" s="794"/>
      <c r="F52" s="801">
        <v>3</v>
      </c>
      <c r="G52" s="795"/>
      <c r="H52" s="795"/>
      <c r="I52" s="795"/>
      <c r="J52" s="798">
        <v>9</v>
      </c>
      <c r="K52" s="879"/>
      <c r="L52" s="794"/>
      <c r="M52" s="874"/>
      <c r="N52" s="803">
        <v>1</v>
      </c>
      <c r="O52" s="795"/>
      <c r="P52" s="795"/>
      <c r="Q52" s="795"/>
      <c r="R52" s="798">
        <v>3</v>
      </c>
      <c r="S52" s="794">
        <v>4</v>
      </c>
      <c r="T52" s="794">
        <v>2</v>
      </c>
      <c r="U52" s="800">
        <v>1</v>
      </c>
      <c r="V52" s="801">
        <v>2</v>
      </c>
      <c r="W52" s="795">
        <v>3</v>
      </c>
      <c r="X52" s="795">
        <v>1</v>
      </c>
      <c r="Y52" s="796">
        <v>4</v>
      </c>
      <c r="Z52" s="798">
        <v>1</v>
      </c>
      <c r="AA52" s="794">
        <v>2</v>
      </c>
      <c r="AB52" s="800">
        <v>3</v>
      </c>
      <c r="AC52" s="801">
        <v>2</v>
      </c>
      <c r="AD52" s="795">
        <v>1</v>
      </c>
      <c r="AE52" s="796">
        <v>3</v>
      </c>
      <c r="AF52" s="798">
        <v>1</v>
      </c>
      <c r="AG52" s="794">
        <v>2</v>
      </c>
      <c r="AH52" s="794">
        <v>3</v>
      </c>
      <c r="AI52" s="800">
        <v>4</v>
      </c>
      <c r="AJ52" s="801">
        <v>3</v>
      </c>
      <c r="AK52" s="795">
        <v>2</v>
      </c>
      <c r="AL52" s="796">
        <v>1</v>
      </c>
      <c r="AM52" s="798">
        <v>1</v>
      </c>
      <c r="AN52" s="794">
        <v>2</v>
      </c>
      <c r="AO52" s="794">
        <v>3</v>
      </c>
      <c r="AP52" s="800">
        <v>4</v>
      </c>
      <c r="AQ52" s="801">
        <v>1</v>
      </c>
      <c r="AR52" s="795">
        <v>2</v>
      </c>
      <c r="AS52" s="795">
        <v>4</v>
      </c>
      <c r="AT52" s="795">
        <v>3</v>
      </c>
      <c r="AU52" s="796">
        <v>5</v>
      </c>
      <c r="AV52" s="798">
        <v>5</v>
      </c>
      <c r="AW52" s="794">
        <v>1</v>
      </c>
      <c r="AX52" s="794">
        <v>2</v>
      </c>
      <c r="AY52" s="794">
        <v>4</v>
      </c>
      <c r="AZ52" s="800">
        <v>3</v>
      </c>
      <c r="BA52" s="801">
        <v>1</v>
      </c>
      <c r="BB52" s="795">
        <v>2</v>
      </c>
      <c r="BC52" s="795">
        <v>3</v>
      </c>
      <c r="BD52" s="796">
        <v>4</v>
      </c>
      <c r="BE52" s="798">
        <v>1</v>
      </c>
      <c r="BF52" s="794">
        <v>2</v>
      </c>
      <c r="BG52" s="800">
        <v>3</v>
      </c>
      <c r="BH52" s="801">
        <v>8</v>
      </c>
      <c r="BI52" s="795">
        <v>6</v>
      </c>
      <c r="BJ52" s="795">
        <v>7</v>
      </c>
      <c r="BK52" s="795">
        <v>1</v>
      </c>
      <c r="BL52" s="795">
        <v>5</v>
      </c>
      <c r="BM52" s="795">
        <v>3</v>
      </c>
      <c r="BN52" s="795">
        <v>4</v>
      </c>
      <c r="BO52" s="796">
        <v>2</v>
      </c>
      <c r="BP52" s="799"/>
    </row>
    <row r="53" spans="1:68">
      <c r="A53" s="804">
        <v>44</v>
      </c>
      <c r="B53" s="800">
        <v>1</v>
      </c>
      <c r="C53" s="794"/>
      <c r="D53" s="794"/>
      <c r="E53" s="794"/>
      <c r="F53" s="801">
        <v>3</v>
      </c>
      <c r="G53" s="795"/>
      <c r="H53" s="795"/>
      <c r="I53" s="795"/>
      <c r="J53" s="798">
        <v>9</v>
      </c>
      <c r="K53" s="879"/>
      <c r="L53" s="794"/>
      <c r="M53" s="874"/>
      <c r="N53" s="803">
        <v>1</v>
      </c>
      <c r="O53" s="795"/>
      <c r="P53" s="795"/>
      <c r="Q53" s="795"/>
      <c r="R53" s="798">
        <v>1</v>
      </c>
      <c r="S53" s="794">
        <v>4</v>
      </c>
      <c r="T53" s="794">
        <v>3</v>
      </c>
      <c r="U53" s="800">
        <v>2</v>
      </c>
      <c r="V53" s="801">
        <v>2</v>
      </c>
      <c r="W53" s="795">
        <v>4</v>
      </c>
      <c r="X53" s="795">
        <v>1</v>
      </c>
      <c r="Y53" s="796">
        <v>3</v>
      </c>
      <c r="Z53" s="798">
        <v>1</v>
      </c>
      <c r="AA53" s="794">
        <v>2</v>
      </c>
      <c r="AB53" s="800">
        <v>3</v>
      </c>
      <c r="AC53" s="801">
        <v>1</v>
      </c>
      <c r="AD53" s="795">
        <v>3</v>
      </c>
      <c r="AE53" s="796">
        <v>2</v>
      </c>
      <c r="AF53" s="798">
        <v>2</v>
      </c>
      <c r="AG53" s="794">
        <v>4</v>
      </c>
      <c r="AH53" s="794">
        <v>3</v>
      </c>
      <c r="AI53" s="800">
        <v>1</v>
      </c>
      <c r="AJ53" s="801">
        <v>3</v>
      </c>
      <c r="AK53" s="795">
        <v>2</v>
      </c>
      <c r="AL53" s="796">
        <v>1</v>
      </c>
      <c r="AM53" s="798">
        <v>1</v>
      </c>
      <c r="AN53" s="794">
        <v>2</v>
      </c>
      <c r="AO53" s="794">
        <v>4</v>
      </c>
      <c r="AP53" s="800">
        <v>3</v>
      </c>
      <c r="AQ53" s="801">
        <v>1</v>
      </c>
      <c r="AR53" s="795">
        <v>3</v>
      </c>
      <c r="AS53" s="795">
        <v>2</v>
      </c>
      <c r="AT53" s="795">
        <v>4</v>
      </c>
      <c r="AU53" s="796">
        <v>5</v>
      </c>
      <c r="AV53" s="798">
        <v>1</v>
      </c>
      <c r="AW53" s="794">
        <v>3</v>
      </c>
      <c r="AX53" s="794">
        <v>2</v>
      </c>
      <c r="AY53" s="794">
        <v>5</v>
      </c>
      <c r="AZ53" s="800">
        <v>4</v>
      </c>
      <c r="BA53" s="801">
        <v>1</v>
      </c>
      <c r="BB53" s="795">
        <v>4</v>
      </c>
      <c r="BC53" s="795">
        <v>2</v>
      </c>
      <c r="BD53" s="796">
        <v>3</v>
      </c>
      <c r="BE53" s="798">
        <v>1</v>
      </c>
      <c r="BF53" s="794">
        <v>2</v>
      </c>
      <c r="BG53" s="800">
        <v>3</v>
      </c>
      <c r="BH53" s="801">
        <v>2</v>
      </c>
      <c r="BI53" s="795">
        <v>1</v>
      </c>
      <c r="BJ53" s="795">
        <v>7</v>
      </c>
      <c r="BK53" s="795">
        <v>3</v>
      </c>
      <c r="BL53" s="795">
        <v>5</v>
      </c>
      <c r="BM53" s="795">
        <v>8</v>
      </c>
      <c r="BN53" s="795">
        <v>4</v>
      </c>
      <c r="BO53" s="796">
        <v>6</v>
      </c>
      <c r="BP53" s="799"/>
    </row>
    <row r="54" spans="1:68">
      <c r="A54" s="804">
        <v>45</v>
      </c>
      <c r="B54" s="800">
        <v>1</v>
      </c>
      <c r="C54" s="794"/>
      <c r="D54" s="794"/>
      <c r="E54" s="794"/>
      <c r="F54" s="801">
        <v>3</v>
      </c>
      <c r="G54" s="795"/>
      <c r="H54" s="795"/>
      <c r="I54" s="795"/>
      <c r="J54" s="798">
        <v>9</v>
      </c>
      <c r="K54" s="879"/>
      <c r="L54" s="794"/>
      <c r="M54" s="874"/>
      <c r="N54" s="803">
        <v>2</v>
      </c>
      <c r="O54" s="795"/>
      <c r="P54" s="795"/>
      <c r="Q54" s="795"/>
      <c r="R54" s="798">
        <v>1</v>
      </c>
      <c r="S54" s="794">
        <v>3</v>
      </c>
      <c r="T54" s="794">
        <v>4</v>
      </c>
      <c r="U54" s="800">
        <v>2</v>
      </c>
      <c r="V54" s="801">
        <v>3</v>
      </c>
      <c r="W54" s="795">
        <v>2</v>
      </c>
      <c r="X54" s="795">
        <v>1</v>
      </c>
      <c r="Y54" s="796">
        <v>4</v>
      </c>
      <c r="Z54" s="798">
        <v>1</v>
      </c>
      <c r="AA54" s="794">
        <v>2</v>
      </c>
      <c r="AB54" s="800">
        <v>3</v>
      </c>
      <c r="AC54" s="801">
        <v>2</v>
      </c>
      <c r="AD54" s="795">
        <v>1</v>
      </c>
      <c r="AE54" s="796">
        <v>3</v>
      </c>
      <c r="AF54" s="798">
        <v>3</v>
      </c>
      <c r="AG54" s="794">
        <v>4</v>
      </c>
      <c r="AH54" s="794">
        <v>2</v>
      </c>
      <c r="AI54" s="800">
        <v>1</v>
      </c>
      <c r="AJ54" s="801">
        <v>3</v>
      </c>
      <c r="AK54" s="795">
        <v>2</v>
      </c>
      <c r="AL54" s="796">
        <v>1</v>
      </c>
      <c r="AM54" s="798">
        <v>1</v>
      </c>
      <c r="AN54" s="794">
        <v>2</v>
      </c>
      <c r="AO54" s="794">
        <v>3</v>
      </c>
      <c r="AP54" s="800">
        <v>4</v>
      </c>
      <c r="AQ54" s="801">
        <v>1</v>
      </c>
      <c r="AR54" s="795">
        <v>3</v>
      </c>
      <c r="AS54" s="795">
        <v>2</v>
      </c>
      <c r="AT54" s="795">
        <v>4</v>
      </c>
      <c r="AU54" s="796">
        <v>5</v>
      </c>
      <c r="AV54" s="798">
        <v>3</v>
      </c>
      <c r="AW54" s="794">
        <v>2</v>
      </c>
      <c r="AX54" s="794">
        <v>1</v>
      </c>
      <c r="AY54" s="794">
        <v>5</v>
      </c>
      <c r="AZ54" s="800">
        <v>4</v>
      </c>
      <c r="BA54" s="801">
        <v>1</v>
      </c>
      <c r="BB54" s="795">
        <v>3</v>
      </c>
      <c r="BC54" s="795">
        <v>2</v>
      </c>
      <c r="BD54" s="796">
        <v>4</v>
      </c>
      <c r="BE54" s="798">
        <v>1</v>
      </c>
      <c r="BF54" s="794">
        <v>3</v>
      </c>
      <c r="BG54" s="800">
        <v>2</v>
      </c>
      <c r="BH54" s="801">
        <v>8</v>
      </c>
      <c r="BI54" s="795">
        <v>7</v>
      </c>
      <c r="BJ54" s="795">
        <v>5</v>
      </c>
      <c r="BK54" s="795">
        <v>3</v>
      </c>
      <c r="BL54" s="795">
        <v>4</v>
      </c>
      <c r="BM54" s="795">
        <v>6</v>
      </c>
      <c r="BN54" s="795">
        <v>1</v>
      </c>
      <c r="BO54" s="796">
        <v>2</v>
      </c>
      <c r="BP54" s="799"/>
    </row>
    <row r="55" spans="1:68">
      <c r="A55" s="804">
        <v>46</v>
      </c>
      <c r="B55" s="800">
        <v>1</v>
      </c>
      <c r="C55" s="794"/>
      <c r="D55" s="794"/>
      <c r="E55" s="794"/>
      <c r="F55" s="801">
        <v>2</v>
      </c>
      <c r="G55" s="795"/>
      <c r="H55" s="795"/>
      <c r="I55" s="795"/>
      <c r="J55" s="798">
        <v>9</v>
      </c>
      <c r="K55" s="879"/>
      <c r="L55" s="794"/>
      <c r="M55" s="874"/>
      <c r="N55" s="803">
        <v>2</v>
      </c>
      <c r="O55" s="795"/>
      <c r="P55" s="795"/>
      <c r="Q55" s="795"/>
      <c r="R55" s="798">
        <v>1</v>
      </c>
      <c r="S55" s="794">
        <v>2</v>
      </c>
      <c r="T55" s="794">
        <v>3</v>
      </c>
      <c r="U55" s="800">
        <v>4</v>
      </c>
      <c r="V55" s="801">
        <v>2</v>
      </c>
      <c r="W55" s="795">
        <v>3</v>
      </c>
      <c r="X55" s="795">
        <v>1</v>
      </c>
      <c r="Y55" s="796">
        <v>4</v>
      </c>
      <c r="Z55" s="798">
        <v>1</v>
      </c>
      <c r="AA55" s="794">
        <v>3</v>
      </c>
      <c r="AB55" s="800">
        <v>2</v>
      </c>
      <c r="AC55" s="801">
        <v>2</v>
      </c>
      <c r="AD55" s="795">
        <v>1</v>
      </c>
      <c r="AE55" s="796">
        <v>3</v>
      </c>
      <c r="AF55" s="798">
        <v>2</v>
      </c>
      <c r="AG55" s="794">
        <v>4</v>
      </c>
      <c r="AH55" s="794">
        <v>3</v>
      </c>
      <c r="AI55" s="800">
        <v>1</v>
      </c>
      <c r="AJ55" s="801">
        <v>3</v>
      </c>
      <c r="AK55" s="795">
        <v>2</v>
      </c>
      <c r="AL55" s="796">
        <v>1</v>
      </c>
      <c r="AM55" s="798">
        <v>1</v>
      </c>
      <c r="AN55" s="794">
        <v>2</v>
      </c>
      <c r="AO55" s="794">
        <v>3</v>
      </c>
      <c r="AP55" s="800">
        <v>4</v>
      </c>
      <c r="AQ55" s="801">
        <v>1</v>
      </c>
      <c r="AR55" s="795">
        <v>2</v>
      </c>
      <c r="AS55" s="795">
        <v>3</v>
      </c>
      <c r="AT55" s="795">
        <v>4</v>
      </c>
      <c r="AU55" s="796">
        <v>5</v>
      </c>
      <c r="AV55" s="798">
        <v>4</v>
      </c>
      <c r="AW55" s="794">
        <v>2</v>
      </c>
      <c r="AX55" s="794">
        <v>5</v>
      </c>
      <c r="AY55" s="794">
        <v>1</v>
      </c>
      <c r="AZ55" s="800">
        <v>3</v>
      </c>
      <c r="BA55" s="801">
        <v>2</v>
      </c>
      <c r="BB55" s="795">
        <v>4</v>
      </c>
      <c r="BC55" s="795">
        <v>1</v>
      </c>
      <c r="BD55" s="796">
        <v>3</v>
      </c>
      <c r="BE55" s="798">
        <v>1</v>
      </c>
      <c r="BF55" s="794">
        <v>2</v>
      </c>
      <c r="BG55" s="800">
        <v>3</v>
      </c>
      <c r="BH55" s="801">
        <v>6</v>
      </c>
      <c r="BI55" s="795">
        <v>8</v>
      </c>
      <c r="BJ55" s="795">
        <v>7</v>
      </c>
      <c r="BK55" s="795">
        <v>4</v>
      </c>
      <c r="BL55" s="795">
        <v>2</v>
      </c>
      <c r="BM55" s="795">
        <v>3</v>
      </c>
      <c r="BN55" s="795">
        <v>5</v>
      </c>
      <c r="BO55" s="796">
        <v>1</v>
      </c>
      <c r="BP55" s="799"/>
    </row>
    <row r="56" spans="1:68">
      <c r="A56" s="804">
        <v>47</v>
      </c>
      <c r="B56" s="800">
        <v>1</v>
      </c>
      <c r="C56" s="794"/>
      <c r="D56" s="794"/>
      <c r="E56" s="794"/>
      <c r="F56" s="801">
        <v>3</v>
      </c>
      <c r="G56" s="795"/>
      <c r="H56" s="795"/>
      <c r="I56" s="795"/>
      <c r="J56" s="798">
        <v>9</v>
      </c>
      <c r="K56" s="879"/>
      <c r="L56" s="794"/>
      <c r="M56" s="874"/>
      <c r="N56" s="803">
        <v>1</v>
      </c>
      <c r="O56" s="795"/>
      <c r="P56" s="795"/>
      <c r="Q56" s="795"/>
      <c r="R56" s="798">
        <v>1</v>
      </c>
      <c r="S56" s="794">
        <v>2</v>
      </c>
      <c r="T56" s="794">
        <v>4</v>
      </c>
      <c r="U56" s="800">
        <v>3</v>
      </c>
      <c r="V56" s="801">
        <v>4</v>
      </c>
      <c r="W56" s="795">
        <v>2</v>
      </c>
      <c r="X56" s="795">
        <v>1</v>
      </c>
      <c r="Y56" s="796">
        <v>3</v>
      </c>
      <c r="Z56" s="798">
        <v>2</v>
      </c>
      <c r="AA56" s="794">
        <v>3</v>
      </c>
      <c r="AB56" s="800">
        <v>1</v>
      </c>
      <c r="AC56" s="801">
        <v>1</v>
      </c>
      <c r="AD56" s="795">
        <v>3</v>
      </c>
      <c r="AE56" s="796">
        <v>2</v>
      </c>
      <c r="AF56" s="798">
        <v>2</v>
      </c>
      <c r="AG56" s="794">
        <v>4</v>
      </c>
      <c r="AH56" s="794">
        <v>3</v>
      </c>
      <c r="AI56" s="800">
        <v>1</v>
      </c>
      <c r="AJ56" s="801">
        <v>3</v>
      </c>
      <c r="AK56" s="795">
        <v>2</v>
      </c>
      <c r="AL56" s="796">
        <v>1</v>
      </c>
      <c r="AM56" s="798">
        <v>1</v>
      </c>
      <c r="AN56" s="794">
        <v>3</v>
      </c>
      <c r="AO56" s="794">
        <v>4</v>
      </c>
      <c r="AP56" s="800">
        <v>2</v>
      </c>
      <c r="AQ56" s="801">
        <v>2</v>
      </c>
      <c r="AR56" s="795">
        <v>1</v>
      </c>
      <c r="AS56" s="795">
        <v>3</v>
      </c>
      <c r="AT56" s="795">
        <v>4</v>
      </c>
      <c r="AU56" s="796">
        <v>5</v>
      </c>
      <c r="AV56" s="798">
        <v>1</v>
      </c>
      <c r="AW56" s="794">
        <v>2</v>
      </c>
      <c r="AX56" s="794">
        <v>3</v>
      </c>
      <c r="AY56" s="794">
        <v>4</v>
      </c>
      <c r="AZ56" s="800">
        <v>5</v>
      </c>
      <c r="BA56" s="801">
        <v>1</v>
      </c>
      <c r="BB56" s="795">
        <v>2</v>
      </c>
      <c r="BC56" s="795">
        <v>3</v>
      </c>
      <c r="BD56" s="796">
        <v>4</v>
      </c>
      <c r="BE56" s="798">
        <v>2</v>
      </c>
      <c r="BF56" s="794">
        <v>1</v>
      </c>
      <c r="BG56" s="800">
        <v>3</v>
      </c>
      <c r="BH56" s="801">
        <v>5</v>
      </c>
      <c r="BI56" s="795">
        <v>8</v>
      </c>
      <c r="BJ56" s="795">
        <v>6</v>
      </c>
      <c r="BK56" s="795">
        <v>1</v>
      </c>
      <c r="BL56" s="795">
        <v>7</v>
      </c>
      <c r="BM56" s="795">
        <v>4</v>
      </c>
      <c r="BN56" s="795">
        <v>2</v>
      </c>
      <c r="BO56" s="796">
        <v>3</v>
      </c>
      <c r="BP56" s="799"/>
    </row>
    <row r="57" spans="1:68">
      <c r="A57" s="804">
        <v>48</v>
      </c>
      <c r="B57" s="800">
        <v>1</v>
      </c>
      <c r="C57" s="794"/>
      <c r="D57" s="794"/>
      <c r="E57" s="794"/>
      <c r="F57" s="801">
        <v>3</v>
      </c>
      <c r="G57" s="795"/>
      <c r="H57" s="795"/>
      <c r="I57" s="795"/>
      <c r="J57" s="798">
        <v>9</v>
      </c>
      <c r="K57" s="879"/>
      <c r="L57" s="794"/>
      <c r="M57" s="874"/>
      <c r="N57" s="803">
        <v>2</v>
      </c>
      <c r="O57" s="795"/>
      <c r="P57" s="795"/>
      <c r="Q57" s="795"/>
      <c r="R57" s="798">
        <v>1</v>
      </c>
      <c r="S57" s="794">
        <v>2</v>
      </c>
      <c r="T57" s="794">
        <v>4</v>
      </c>
      <c r="U57" s="800">
        <v>3</v>
      </c>
      <c r="V57" s="801">
        <v>2</v>
      </c>
      <c r="W57" s="795">
        <v>3</v>
      </c>
      <c r="X57" s="795">
        <v>1</v>
      </c>
      <c r="Y57" s="796">
        <v>4</v>
      </c>
      <c r="Z57" s="798">
        <v>1</v>
      </c>
      <c r="AA57" s="794">
        <v>3</v>
      </c>
      <c r="AB57" s="800">
        <v>2</v>
      </c>
      <c r="AC57" s="801">
        <v>1</v>
      </c>
      <c r="AD57" s="795">
        <v>2</v>
      </c>
      <c r="AE57" s="796">
        <v>3</v>
      </c>
      <c r="AF57" s="798">
        <v>3</v>
      </c>
      <c r="AG57" s="794">
        <v>4</v>
      </c>
      <c r="AH57" s="794">
        <v>2</v>
      </c>
      <c r="AI57" s="800">
        <v>1</v>
      </c>
      <c r="AJ57" s="801">
        <v>3</v>
      </c>
      <c r="AK57" s="795">
        <v>2</v>
      </c>
      <c r="AL57" s="796">
        <v>1</v>
      </c>
      <c r="AM57" s="798">
        <v>1</v>
      </c>
      <c r="AN57" s="794">
        <v>3</v>
      </c>
      <c r="AO57" s="794">
        <v>4</v>
      </c>
      <c r="AP57" s="800">
        <v>2</v>
      </c>
      <c r="AQ57" s="801">
        <v>1</v>
      </c>
      <c r="AR57" s="795">
        <v>2</v>
      </c>
      <c r="AS57" s="795">
        <v>3</v>
      </c>
      <c r="AT57" s="795">
        <v>4</v>
      </c>
      <c r="AU57" s="796">
        <v>5</v>
      </c>
      <c r="AV57" s="798">
        <v>1</v>
      </c>
      <c r="AW57" s="794">
        <v>3</v>
      </c>
      <c r="AX57" s="794">
        <v>2</v>
      </c>
      <c r="AY57" s="794">
        <v>4</v>
      </c>
      <c r="AZ57" s="800">
        <v>5</v>
      </c>
      <c r="BA57" s="801">
        <v>1</v>
      </c>
      <c r="BB57" s="795">
        <v>4</v>
      </c>
      <c r="BC57" s="795">
        <v>2</v>
      </c>
      <c r="BD57" s="796">
        <v>3</v>
      </c>
      <c r="BE57" s="798">
        <v>1</v>
      </c>
      <c r="BF57" s="794">
        <v>2</v>
      </c>
      <c r="BG57" s="800">
        <v>3</v>
      </c>
      <c r="BH57" s="801">
        <v>8</v>
      </c>
      <c r="BI57" s="795">
        <v>7</v>
      </c>
      <c r="BJ57" s="795">
        <v>6</v>
      </c>
      <c r="BK57" s="795">
        <v>1</v>
      </c>
      <c r="BL57" s="795">
        <v>5</v>
      </c>
      <c r="BM57" s="795">
        <v>3</v>
      </c>
      <c r="BN57" s="795">
        <v>2</v>
      </c>
      <c r="BO57" s="796">
        <v>4</v>
      </c>
      <c r="BP57" s="799"/>
    </row>
    <row r="58" spans="1:68">
      <c r="A58" s="804">
        <v>49</v>
      </c>
      <c r="B58" s="800">
        <v>2</v>
      </c>
      <c r="C58" s="794"/>
      <c r="D58" s="794"/>
      <c r="E58" s="794"/>
      <c r="F58" s="801">
        <v>2</v>
      </c>
      <c r="G58" s="795"/>
      <c r="H58" s="795"/>
      <c r="I58" s="795"/>
      <c r="J58" s="798">
        <v>9</v>
      </c>
      <c r="K58" s="879"/>
      <c r="L58" s="794"/>
      <c r="M58" s="874"/>
      <c r="N58" s="803">
        <v>1</v>
      </c>
      <c r="O58" s="795"/>
      <c r="P58" s="795"/>
      <c r="Q58" s="795"/>
      <c r="R58" s="798">
        <v>4</v>
      </c>
      <c r="S58" s="794">
        <v>3</v>
      </c>
      <c r="T58" s="794">
        <v>1</v>
      </c>
      <c r="U58" s="800">
        <v>2</v>
      </c>
      <c r="V58" s="801">
        <v>2</v>
      </c>
      <c r="W58" s="795">
        <v>3</v>
      </c>
      <c r="X58" s="795">
        <v>1</v>
      </c>
      <c r="Y58" s="796">
        <v>4</v>
      </c>
      <c r="Z58" s="798">
        <v>1</v>
      </c>
      <c r="AA58" s="794">
        <v>2</v>
      </c>
      <c r="AB58" s="800">
        <v>3</v>
      </c>
      <c r="AC58" s="801">
        <v>1</v>
      </c>
      <c r="AD58" s="795">
        <v>3</v>
      </c>
      <c r="AE58" s="796">
        <v>2</v>
      </c>
      <c r="AF58" s="798">
        <v>4</v>
      </c>
      <c r="AG58" s="794">
        <v>3</v>
      </c>
      <c r="AH58" s="794">
        <v>2</v>
      </c>
      <c r="AI58" s="800">
        <v>1</v>
      </c>
      <c r="AJ58" s="801">
        <v>3</v>
      </c>
      <c r="AK58" s="795">
        <v>2</v>
      </c>
      <c r="AL58" s="796">
        <v>1</v>
      </c>
      <c r="AM58" s="798">
        <v>1</v>
      </c>
      <c r="AN58" s="794">
        <v>4</v>
      </c>
      <c r="AO58" s="794">
        <v>2</v>
      </c>
      <c r="AP58" s="800">
        <v>3</v>
      </c>
      <c r="AQ58" s="801">
        <v>2</v>
      </c>
      <c r="AR58" s="795">
        <v>1</v>
      </c>
      <c r="AS58" s="795">
        <v>3</v>
      </c>
      <c r="AT58" s="795">
        <v>4</v>
      </c>
      <c r="AU58" s="796">
        <v>5</v>
      </c>
      <c r="AV58" s="798">
        <v>4</v>
      </c>
      <c r="AW58" s="794">
        <v>3</v>
      </c>
      <c r="AX58" s="794">
        <v>5</v>
      </c>
      <c r="AY58" s="794">
        <v>2</v>
      </c>
      <c r="AZ58" s="800">
        <v>1</v>
      </c>
      <c r="BA58" s="801">
        <v>1</v>
      </c>
      <c r="BB58" s="795">
        <v>3</v>
      </c>
      <c r="BC58" s="795">
        <v>2</v>
      </c>
      <c r="BD58" s="796">
        <v>4</v>
      </c>
      <c r="BE58" s="798">
        <v>1</v>
      </c>
      <c r="BF58" s="794">
        <v>2</v>
      </c>
      <c r="BG58" s="800">
        <v>3</v>
      </c>
      <c r="BH58" s="801">
        <v>8</v>
      </c>
      <c r="BI58" s="795">
        <v>7</v>
      </c>
      <c r="BJ58" s="795">
        <v>6</v>
      </c>
      <c r="BK58" s="795">
        <v>2</v>
      </c>
      <c r="BL58" s="795">
        <v>1</v>
      </c>
      <c r="BM58" s="795">
        <v>5</v>
      </c>
      <c r="BN58" s="795">
        <v>4</v>
      </c>
      <c r="BO58" s="796">
        <v>3</v>
      </c>
      <c r="BP58" s="799"/>
    </row>
    <row r="59" spans="1:68">
      <c r="A59" s="804">
        <v>50</v>
      </c>
      <c r="B59" s="800">
        <v>1</v>
      </c>
      <c r="C59" s="794"/>
      <c r="D59" s="794"/>
      <c r="E59" s="794"/>
      <c r="F59" s="801">
        <v>3</v>
      </c>
      <c r="G59" s="795"/>
      <c r="H59" s="795"/>
      <c r="I59" s="795"/>
      <c r="J59" s="798">
        <v>9</v>
      </c>
      <c r="K59" s="879"/>
      <c r="L59" s="794"/>
      <c r="M59" s="874"/>
      <c r="N59" s="803">
        <v>2</v>
      </c>
      <c r="O59" s="795"/>
      <c r="P59" s="795"/>
      <c r="Q59" s="795"/>
      <c r="R59" s="798">
        <v>2</v>
      </c>
      <c r="S59" s="794">
        <v>3</v>
      </c>
      <c r="T59" s="794">
        <v>4</v>
      </c>
      <c r="U59" s="800">
        <v>1</v>
      </c>
      <c r="V59" s="801">
        <v>3</v>
      </c>
      <c r="W59" s="795">
        <v>2</v>
      </c>
      <c r="X59" s="795">
        <v>1</v>
      </c>
      <c r="Y59" s="796">
        <v>4</v>
      </c>
      <c r="Z59" s="798">
        <v>1</v>
      </c>
      <c r="AA59" s="794">
        <v>3</v>
      </c>
      <c r="AB59" s="800">
        <v>2</v>
      </c>
      <c r="AC59" s="801">
        <v>3</v>
      </c>
      <c r="AD59" s="795">
        <v>2</v>
      </c>
      <c r="AE59" s="796">
        <v>1</v>
      </c>
      <c r="AF59" s="798">
        <v>2</v>
      </c>
      <c r="AG59" s="794">
        <v>4</v>
      </c>
      <c r="AH59" s="794">
        <v>3</v>
      </c>
      <c r="AI59" s="800">
        <v>1</v>
      </c>
      <c r="AJ59" s="801">
        <v>1</v>
      </c>
      <c r="AK59" s="795">
        <v>2</v>
      </c>
      <c r="AL59" s="796">
        <v>3</v>
      </c>
      <c r="AM59" s="798">
        <v>1</v>
      </c>
      <c r="AN59" s="794">
        <v>3</v>
      </c>
      <c r="AO59" s="794">
        <v>4</v>
      </c>
      <c r="AP59" s="800">
        <v>2</v>
      </c>
      <c r="AQ59" s="801">
        <v>1</v>
      </c>
      <c r="AR59" s="795">
        <v>4</v>
      </c>
      <c r="AS59" s="795">
        <v>2</v>
      </c>
      <c r="AT59" s="795">
        <v>3</v>
      </c>
      <c r="AU59" s="796">
        <v>5</v>
      </c>
      <c r="AV59" s="798">
        <v>1</v>
      </c>
      <c r="AW59" s="794">
        <v>2</v>
      </c>
      <c r="AX59" s="794">
        <v>5</v>
      </c>
      <c r="AY59" s="794">
        <v>3</v>
      </c>
      <c r="AZ59" s="800">
        <v>4</v>
      </c>
      <c r="BA59" s="801">
        <v>1</v>
      </c>
      <c r="BB59" s="795">
        <v>2</v>
      </c>
      <c r="BC59" s="795">
        <v>3</v>
      </c>
      <c r="BD59" s="796">
        <v>4</v>
      </c>
      <c r="BE59" s="798">
        <v>1</v>
      </c>
      <c r="BF59" s="794">
        <v>2</v>
      </c>
      <c r="BG59" s="800">
        <v>3</v>
      </c>
      <c r="BH59" s="801">
        <v>8</v>
      </c>
      <c r="BI59" s="795">
        <v>7</v>
      </c>
      <c r="BJ59" s="795">
        <v>6</v>
      </c>
      <c r="BK59" s="795">
        <v>4</v>
      </c>
      <c r="BL59" s="795">
        <v>5</v>
      </c>
      <c r="BM59" s="795">
        <v>3</v>
      </c>
      <c r="BN59" s="795">
        <v>2</v>
      </c>
      <c r="BO59" s="796">
        <v>1</v>
      </c>
      <c r="BP59" s="799"/>
    </row>
    <row r="60" spans="1:68">
      <c r="A60" s="804">
        <v>51</v>
      </c>
      <c r="B60" s="800">
        <v>2</v>
      </c>
      <c r="C60" s="794"/>
      <c r="D60" s="794"/>
      <c r="E60" s="794"/>
      <c r="F60" s="801">
        <v>3</v>
      </c>
      <c r="G60" s="795"/>
      <c r="H60" s="795"/>
      <c r="I60" s="795"/>
      <c r="J60" s="798">
        <v>9</v>
      </c>
      <c r="K60" s="879"/>
      <c r="L60" s="794"/>
      <c r="M60" s="874"/>
      <c r="N60" s="803">
        <v>2</v>
      </c>
      <c r="O60" s="795"/>
      <c r="P60" s="795"/>
      <c r="Q60" s="795"/>
      <c r="R60" s="798">
        <v>1</v>
      </c>
      <c r="S60" s="794">
        <v>3</v>
      </c>
      <c r="T60" s="794">
        <v>4</v>
      </c>
      <c r="U60" s="800">
        <v>2</v>
      </c>
      <c r="V60" s="801">
        <v>3</v>
      </c>
      <c r="W60" s="795">
        <v>2</v>
      </c>
      <c r="X60" s="795">
        <v>1</v>
      </c>
      <c r="Y60" s="796">
        <v>4</v>
      </c>
      <c r="Z60" s="798">
        <v>1</v>
      </c>
      <c r="AA60" s="794">
        <v>3</v>
      </c>
      <c r="AB60" s="800">
        <v>2</v>
      </c>
      <c r="AC60" s="801">
        <v>3</v>
      </c>
      <c r="AD60" s="795">
        <v>1</v>
      </c>
      <c r="AE60" s="796">
        <v>2</v>
      </c>
      <c r="AF60" s="798">
        <v>1</v>
      </c>
      <c r="AG60" s="794">
        <v>4</v>
      </c>
      <c r="AH60" s="794">
        <v>3</v>
      </c>
      <c r="AI60" s="800">
        <v>2</v>
      </c>
      <c r="AJ60" s="801">
        <v>3</v>
      </c>
      <c r="AK60" s="795">
        <v>2</v>
      </c>
      <c r="AL60" s="796">
        <v>1</v>
      </c>
      <c r="AM60" s="798">
        <v>1</v>
      </c>
      <c r="AN60" s="794">
        <v>2</v>
      </c>
      <c r="AO60" s="794">
        <v>4</v>
      </c>
      <c r="AP60" s="800">
        <v>3</v>
      </c>
      <c r="AQ60" s="801">
        <v>2</v>
      </c>
      <c r="AR60" s="795">
        <v>3</v>
      </c>
      <c r="AS60" s="795">
        <v>4</v>
      </c>
      <c r="AT60" s="795">
        <v>1</v>
      </c>
      <c r="AU60" s="796">
        <v>5</v>
      </c>
      <c r="AV60" s="798">
        <v>3</v>
      </c>
      <c r="AW60" s="794">
        <v>1</v>
      </c>
      <c r="AX60" s="794">
        <v>4</v>
      </c>
      <c r="AY60" s="794">
        <v>5</v>
      </c>
      <c r="AZ60" s="800">
        <v>2</v>
      </c>
      <c r="BA60" s="801">
        <v>1</v>
      </c>
      <c r="BB60" s="795">
        <v>3</v>
      </c>
      <c r="BC60" s="795">
        <v>2</v>
      </c>
      <c r="BD60" s="796">
        <v>4</v>
      </c>
      <c r="BE60" s="798">
        <v>1</v>
      </c>
      <c r="BF60" s="794">
        <v>2</v>
      </c>
      <c r="BG60" s="800">
        <v>3</v>
      </c>
      <c r="BH60" s="801">
        <v>1</v>
      </c>
      <c r="BI60" s="795">
        <v>3</v>
      </c>
      <c r="BJ60" s="795">
        <v>4</v>
      </c>
      <c r="BK60" s="795">
        <v>5</v>
      </c>
      <c r="BL60" s="795">
        <v>2</v>
      </c>
      <c r="BM60" s="795">
        <v>6</v>
      </c>
      <c r="BN60" s="795">
        <v>8</v>
      </c>
      <c r="BO60" s="796">
        <v>7</v>
      </c>
      <c r="BP60" s="799"/>
    </row>
    <row r="61" spans="1:68">
      <c r="A61" s="804">
        <v>52</v>
      </c>
      <c r="B61" s="800">
        <v>1</v>
      </c>
      <c r="C61" s="794"/>
      <c r="D61" s="794"/>
      <c r="E61" s="794"/>
      <c r="F61" s="801">
        <v>3</v>
      </c>
      <c r="G61" s="795"/>
      <c r="H61" s="795"/>
      <c r="I61" s="795"/>
      <c r="J61" s="798">
        <v>9</v>
      </c>
      <c r="K61" s="879"/>
      <c r="L61" s="794"/>
      <c r="M61" s="874"/>
      <c r="N61" s="803">
        <v>2</v>
      </c>
      <c r="O61" s="795"/>
      <c r="P61" s="795"/>
      <c r="Q61" s="795"/>
      <c r="R61" s="798">
        <v>1</v>
      </c>
      <c r="S61" s="794">
        <v>3</v>
      </c>
      <c r="T61" s="794">
        <v>4</v>
      </c>
      <c r="U61" s="800">
        <v>2</v>
      </c>
      <c r="V61" s="801">
        <v>3</v>
      </c>
      <c r="W61" s="795">
        <v>4</v>
      </c>
      <c r="X61" s="795">
        <v>1</v>
      </c>
      <c r="Y61" s="796">
        <v>2</v>
      </c>
      <c r="Z61" s="798">
        <v>1</v>
      </c>
      <c r="AA61" s="794">
        <v>2</v>
      </c>
      <c r="AB61" s="800">
        <v>3</v>
      </c>
      <c r="AC61" s="801">
        <v>1</v>
      </c>
      <c r="AD61" s="795">
        <v>3</v>
      </c>
      <c r="AE61" s="796">
        <v>2</v>
      </c>
      <c r="AF61" s="798">
        <v>3</v>
      </c>
      <c r="AG61" s="794">
        <v>4</v>
      </c>
      <c r="AH61" s="794">
        <v>2</v>
      </c>
      <c r="AI61" s="800">
        <v>1</v>
      </c>
      <c r="AJ61" s="801">
        <v>3</v>
      </c>
      <c r="AK61" s="795">
        <v>2</v>
      </c>
      <c r="AL61" s="796">
        <v>1</v>
      </c>
      <c r="AM61" s="798">
        <v>1</v>
      </c>
      <c r="AN61" s="794">
        <v>2</v>
      </c>
      <c r="AO61" s="794">
        <v>3</v>
      </c>
      <c r="AP61" s="800">
        <v>4</v>
      </c>
      <c r="AQ61" s="801">
        <v>1</v>
      </c>
      <c r="AR61" s="795">
        <v>2</v>
      </c>
      <c r="AS61" s="795">
        <v>3</v>
      </c>
      <c r="AT61" s="795">
        <v>4</v>
      </c>
      <c r="AU61" s="796">
        <v>5</v>
      </c>
      <c r="AV61" s="798">
        <v>1</v>
      </c>
      <c r="AW61" s="794">
        <v>4</v>
      </c>
      <c r="AX61" s="794">
        <v>3</v>
      </c>
      <c r="AY61" s="794">
        <v>2</v>
      </c>
      <c r="AZ61" s="800">
        <v>5</v>
      </c>
      <c r="BA61" s="801">
        <v>1</v>
      </c>
      <c r="BB61" s="795">
        <v>3</v>
      </c>
      <c r="BC61" s="795">
        <v>2</v>
      </c>
      <c r="BD61" s="796">
        <v>4</v>
      </c>
      <c r="BE61" s="798">
        <v>1</v>
      </c>
      <c r="BF61" s="794">
        <v>2</v>
      </c>
      <c r="BG61" s="800">
        <v>3</v>
      </c>
      <c r="BH61" s="801">
        <v>7</v>
      </c>
      <c r="BI61" s="795">
        <v>8</v>
      </c>
      <c r="BJ61" s="795">
        <v>5</v>
      </c>
      <c r="BK61" s="795">
        <v>1</v>
      </c>
      <c r="BL61" s="795">
        <v>6</v>
      </c>
      <c r="BM61" s="795">
        <v>3</v>
      </c>
      <c r="BN61" s="795">
        <v>2</v>
      </c>
      <c r="BO61" s="796">
        <v>4</v>
      </c>
      <c r="BP61" s="799"/>
    </row>
    <row r="62" spans="1:68">
      <c r="A62" s="804">
        <v>53</v>
      </c>
      <c r="B62" s="800">
        <v>1</v>
      </c>
      <c r="C62" s="794"/>
      <c r="D62" s="794"/>
      <c r="E62" s="794"/>
      <c r="F62" s="801">
        <v>3</v>
      </c>
      <c r="G62" s="795"/>
      <c r="H62" s="795"/>
      <c r="I62" s="795"/>
      <c r="J62" s="798">
        <v>9</v>
      </c>
      <c r="K62" s="879"/>
      <c r="L62" s="794"/>
      <c r="M62" s="874"/>
      <c r="N62" s="803">
        <v>2</v>
      </c>
      <c r="O62" s="795"/>
      <c r="P62" s="795"/>
      <c r="Q62" s="795"/>
      <c r="R62" s="798">
        <v>1</v>
      </c>
      <c r="S62" s="794">
        <v>3</v>
      </c>
      <c r="T62" s="794">
        <v>2</v>
      </c>
      <c r="U62" s="800">
        <v>4</v>
      </c>
      <c r="V62" s="801">
        <v>2</v>
      </c>
      <c r="W62" s="795">
        <v>3</v>
      </c>
      <c r="X62" s="795">
        <v>1</v>
      </c>
      <c r="Y62" s="796">
        <v>4</v>
      </c>
      <c r="Z62" s="798">
        <v>1</v>
      </c>
      <c r="AA62" s="794">
        <v>2</v>
      </c>
      <c r="AB62" s="800">
        <v>3</v>
      </c>
      <c r="AC62" s="801">
        <v>1</v>
      </c>
      <c r="AD62" s="795">
        <v>3</v>
      </c>
      <c r="AE62" s="796">
        <v>2</v>
      </c>
      <c r="AF62" s="798">
        <v>3</v>
      </c>
      <c r="AG62" s="794">
        <v>4</v>
      </c>
      <c r="AH62" s="794">
        <v>2</v>
      </c>
      <c r="AI62" s="800">
        <v>1</v>
      </c>
      <c r="AJ62" s="801">
        <v>3</v>
      </c>
      <c r="AK62" s="795">
        <v>2</v>
      </c>
      <c r="AL62" s="796">
        <v>1</v>
      </c>
      <c r="AM62" s="798">
        <v>1</v>
      </c>
      <c r="AN62" s="794">
        <v>2</v>
      </c>
      <c r="AO62" s="794">
        <v>3</v>
      </c>
      <c r="AP62" s="800">
        <v>4</v>
      </c>
      <c r="AQ62" s="801">
        <v>1</v>
      </c>
      <c r="AR62" s="795">
        <v>2</v>
      </c>
      <c r="AS62" s="795">
        <v>3</v>
      </c>
      <c r="AT62" s="795">
        <v>4</v>
      </c>
      <c r="AU62" s="796">
        <v>5</v>
      </c>
      <c r="AV62" s="798">
        <v>5</v>
      </c>
      <c r="AW62" s="794">
        <v>2</v>
      </c>
      <c r="AX62" s="794">
        <v>4</v>
      </c>
      <c r="AY62" s="794">
        <v>3</v>
      </c>
      <c r="AZ62" s="800">
        <v>1</v>
      </c>
      <c r="BA62" s="801">
        <v>1</v>
      </c>
      <c r="BB62" s="795">
        <v>4</v>
      </c>
      <c r="BC62" s="795">
        <v>2</v>
      </c>
      <c r="BD62" s="796">
        <v>3</v>
      </c>
      <c r="BE62" s="798">
        <v>1</v>
      </c>
      <c r="BF62" s="794">
        <v>2</v>
      </c>
      <c r="BG62" s="800">
        <v>3</v>
      </c>
      <c r="BH62" s="801">
        <v>1</v>
      </c>
      <c r="BI62" s="795">
        <v>3</v>
      </c>
      <c r="BJ62" s="795">
        <v>5</v>
      </c>
      <c r="BK62" s="795">
        <v>7</v>
      </c>
      <c r="BL62" s="795">
        <v>2</v>
      </c>
      <c r="BM62" s="795">
        <v>4</v>
      </c>
      <c r="BN62" s="795">
        <v>6</v>
      </c>
      <c r="BO62" s="796">
        <v>8</v>
      </c>
      <c r="BP62" s="799"/>
    </row>
    <row r="63" spans="1:68">
      <c r="A63" s="804">
        <v>54</v>
      </c>
      <c r="B63" s="800">
        <v>3</v>
      </c>
      <c r="C63" s="794"/>
      <c r="D63" s="794"/>
      <c r="E63" s="794"/>
      <c r="F63" s="801">
        <v>3</v>
      </c>
      <c r="G63" s="795"/>
      <c r="H63" s="795"/>
      <c r="I63" s="795"/>
      <c r="J63" s="798">
        <v>10</v>
      </c>
      <c r="K63" s="879"/>
      <c r="L63" s="794"/>
      <c r="M63" s="874"/>
      <c r="N63" s="803">
        <v>1</v>
      </c>
      <c r="O63" s="795"/>
      <c r="P63" s="795"/>
      <c r="Q63" s="795"/>
      <c r="R63" s="798">
        <v>4</v>
      </c>
      <c r="S63" s="794">
        <v>1</v>
      </c>
      <c r="T63" s="794">
        <v>3</v>
      </c>
      <c r="U63" s="800">
        <v>2</v>
      </c>
      <c r="V63" s="801">
        <v>1</v>
      </c>
      <c r="W63" s="795">
        <v>3</v>
      </c>
      <c r="X63" s="795">
        <v>4</v>
      </c>
      <c r="Y63" s="796">
        <v>2</v>
      </c>
      <c r="Z63" s="798">
        <v>2</v>
      </c>
      <c r="AA63" s="794">
        <v>3</v>
      </c>
      <c r="AB63" s="800">
        <v>1</v>
      </c>
      <c r="AC63" s="801">
        <v>3</v>
      </c>
      <c r="AD63" s="795">
        <v>2</v>
      </c>
      <c r="AE63" s="796">
        <v>1</v>
      </c>
      <c r="AF63" s="798">
        <v>3</v>
      </c>
      <c r="AG63" s="794">
        <v>4</v>
      </c>
      <c r="AH63" s="794">
        <v>2</v>
      </c>
      <c r="AI63" s="800">
        <v>1</v>
      </c>
      <c r="AJ63" s="801">
        <v>3</v>
      </c>
      <c r="AK63" s="795">
        <v>2</v>
      </c>
      <c r="AL63" s="796">
        <v>1</v>
      </c>
      <c r="AM63" s="798">
        <v>1</v>
      </c>
      <c r="AN63" s="794">
        <v>3</v>
      </c>
      <c r="AO63" s="794">
        <v>2</v>
      </c>
      <c r="AP63" s="800">
        <v>4</v>
      </c>
      <c r="AQ63" s="801">
        <v>4</v>
      </c>
      <c r="AR63" s="795">
        <v>2</v>
      </c>
      <c r="AS63" s="795">
        <v>1</v>
      </c>
      <c r="AT63" s="795">
        <v>3</v>
      </c>
      <c r="AU63" s="796">
        <v>5</v>
      </c>
      <c r="AV63" s="798">
        <v>1</v>
      </c>
      <c r="AW63" s="794">
        <v>2</v>
      </c>
      <c r="AX63" s="794">
        <v>3</v>
      </c>
      <c r="AY63" s="794">
        <v>5</v>
      </c>
      <c r="AZ63" s="800">
        <v>4</v>
      </c>
      <c r="BA63" s="801">
        <v>1</v>
      </c>
      <c r="BB63" s="795">
        <v>2</v>
      </c>
      <c r="BC63" s="795">
        <v>3</v>
      </c>
      <c r="BD63" s="796">
        <v>4</v>
      </c>
      <c r="BE63" s="798">
        <v>2</v>
      </c>
      <c r="BF63" s="794">
        <v>3</v>
      </c>
      <c r="BG63" s="800">
        <v>1</v>
      </c>
      <c r="BH63" s="801">
        <v>8</v>
      </c>
      <c r="BI63" s="795">
        <v>4</v>
      </c>
      <c r="BJ63" s="795">
        <v>3</v>
      </c>
      <c r="BK63" s="795">
        <v>6</v>
      </c>
      <c r="BL63" s="795">
        <v>1</v>
      </c>
      <c r="BM63" s="795">
        <v>5</v>
      </c>
      <c r="BN63" s="795">
        <v>2</v>
      </c>
      <c r="BO63" s="796">
        <v>7</v>
      </c>
      <c r="BP63" s="799"/>
    </row>
    <row r="64" spans="1:68">
      <c r="A64" s="804">
        <v>55</v>
      </c>
      <c r="B64" s="800">
        <v>1</v>
      </c>
      <c r="C64" s="794"/>
      <c r="D64" s="794"/>
      <c r="E64" s="794"/>
      <c r="F64" s="801">
        <v>3</v>
      </c>
      <c r="G64" s="795"/>
      <c r="H64" s="795"/>
      <c r="I64" s="795"/>
      <c r="J64" s="798">
        <v>9</v>
      </c>
      <c r="K64" s="879"/>
      <c r="L64" s="794"/>
      <c r="M64" s="874"/>
      <c r="N64" s="803">
        <v>1</v>
      </c>
      <c r="O64" s="795"/>
      <c r="P64" s="795"/>
      <c r="Q64" s="795"/>
      <c r="R64" s="798">
        <v>1</v>
      </c>
      <c r="S64" s="794">
        <v>2</v>
      </c>
      <c r="T64" s="794">
        <v>4</v>
      </c>
      <c r="U64" s="800">
        <v>3</v>
      </c>
      <c r="V64" s="801">
        <v>4</v>
      </c>
      <c r="W64" s="795">
        <v>2</v>
      </c>
      <c r="X64" s="795">
        <v>1</v>
      </c>
      <c r="Y64" s="796">
        <v>3</v>
      </c>
      <c r="Z64" s="798">
        <v>1</v>
      </c>
      <c r="AA64" s="794">
        <v>2</v>
      </c>
      <c r="AB64" s="800">
        <v>3</v>
      </c>
      <c r="AC64" s="801">
        <v>1</v>
      </c>
      <c r="AD64" s="795">
        <v>2</v>
      </c>
      <c r="AE64" s="796">
        <v>3</v>
      </c>
      <c r="AF64" s="798">
        <v>2</v>
      </c>
      <c r="AG64" s="794">
        <v>4</v>
      </c>
      <c r="AH64" s="794">
        <v>3</v>
      </c>
      <c r="AI64" s="800">
        <v>1</v>
      </c>
      <c r="AJ64" s="801">
        <v>2</v>
      </c>
      <c r="AK64" s="795">
        <v>1</v>
      </c>
      <c r="AL64" s="796">
        <v>3</v>
      </c>
      <c r="AM64" s="798">
        <v>1</v>
      </c>
      <c r="AN64" s="794">
        <v>2</v>
      </c>
      <c r="AO64" s="794">
        <v>3</v>
      </c>
      <c r="AP64" s="800">
        <v>4</v>
      </c>
      <c r="AQ64" s="801">
        <v>1</v>
      </c>
      <c r="AR64" s="795">
        <v>2</v>
      </c>
      <c r="AS64" s="795">
        <v>3</v>
      </c>
      <c r="AT64" s="795">
        <v>4</v>
      </c>
      <c r="AU64" s="796">
        <v>5</v>
      </c>
      <c r="AV64" s="798">
        <v>1</v>
      </c>
      <c r="AW64" s="794">
        <v>2</v>
      </c>
      <c r="AX64" s="794">
        <v>4</v>
      </c>
      <c r="AY64" s="794">
        <v>5</v>
      </c>
      <c r="AZ64" s="800">
        <v>3</v>
      </c>
      <c r="BA64" s="801">
        <v>1</v>
      </c>
      <c r="BB64" s="795">
        <v>3</v>
      </c>
      <c r="BC64" s="795">
        <v>2</v>
      </c>
      <c r="BD64" s="796">
        <v>4</v>
      </c>
      <c r="BE64" s="798">
        <v>1</v>
      </c>
      <c r="BF64" s="794">
        <v>2</v>
      </c>
      <c r="BG64" s="800">
        <v>3</v>
      </c>
      <c r="BH64" s="801">
        <v>1</v>
      </c>
      <c r="BI64" s="795">
        <v>8</v>
      </c>
      <c r="BJ64" s="795">
        <v>4</v>
      </c>
      <c r="BK64" s="795">
        <v>2</v>
      </c>
      <c r="BL64" s="795">
        <v>7</v>
      </c>
      <c r="BM64" s="795">
        <v>5</v>
      </c>
      <c r="BN64" s="795">
        <v>3</v>
      </c>
      <c r="BO64" s="796">
        <v>6</v>
      </c>
      <c r="BP64" s="799"/>
    </row>
    <row r="65" spans="1:68">
      <c r="A65" s="804">
        <v>56</v>
      </c>
      <c r="B65" s="800">
        <v>1</v>
      </c>
      <c r="C65" s="794"/>
      <c r="D65" s="794"/>
      <c r="E65" s="794"/>
      <c r="F65" s="801">
        <v>3</v>
      </c>
      <c r="G65" s="795"/>
      <c r="H65" s="795"/>
      <c r="I65" s="795"/>
      <c r="J65" s="798">
        <v>9</v>
      </c>
      <c r="K65" s="879"/>
      <c r="L65" s="794"/>
      <c r="M65" s="874"/>
      <c r="N65" s="803">
        <v>2</v>
      </c>
      <c r="O65" s="795"/>
      <c r="P65" s="795"/>
      <c r="Q65" s="795"/>
      <c r="R65" s="798">
        <v>2</v>
      </c>
      <c r="S65" s="794">
        <v>3</v>
      </c>
      <c r="T65" s="794">
        <v>4</v>
      </c>
      <c r="U65" s="800">
        <v>1</v>
      </c>
      <c r="V65" s="801">
        <v>1</v>
      </c>
      <c r="W65" s="795">
        <v>4</v>
      </c>
      <c r="X65" s="795">
        <v>2</v>
      </c>
      <c r="Y65" s="796">
        <v>3</v>
      </c>
      <c r="Z65" s="798">
        <v>1</v>
      </c>
      <c r="AA65" s="794">
        <v>3</v>
      </c>
      <c r="AB65" s="800">
        <v>2</v>
      </c>
      <c r="AC65" s="801">
        <v>1</v>
      </c>
      <c r="AD65" s="795">
        <v>2</v>
      </c>
      <c r="AE65" s="796">
        <v>3</v>
      </c>
      <c r="AF65" s="798">
        <v>2</v>
      </c>
      <c r="AG65" s="794">
        <v>4</v>
      </c>
      <c r="AH65" s="794">
        <v>3</v>
      </c>
      <c r="AI65" s="800">
        <v>1</v>
      </c>
      <c r="AJ65" s="801">
        <v>1</v>
      </c>
      <c r="AK65" s="795">
        <v>2</v>
      </c>
      <c r="AL65" s="796">
        <v>3</v>
      </c>
      <c r="AM65" s="798">
        <v>4</v>
      </c>
      <c r="AN65" s="794">
        <v>2</v>
      </c>
      <c r="AO65" s="794">
        <v>3</v>
      </c>
      <c r="AP65" s="800">
        <v>1</v>
      </c>
      <c r="AQ65" s="801">
        <v>1</v>
      </c>
      <c r="AR65" s="795">
        <v>5</v>
      </c>
      <c r="AS65" s="795">
        <v>3</v>
      </c>
      <c r="AT65" s="795">
        <v>2</v>
      </c>
      <c r="AU65" s="796">
        <v>4</v>
      </c>
      <c r="AV65" s="798">
        <v>1</v>
      </c>
      <c r="AW65" s="794">
        <v>2</v>
      </c>
      <c r="AX65" s="794">
        <v>5</v>
      </c>
      <c r="AY65" s="794">
        <v>3</v>
      </c>
      <c r="AZ65" s="800">
        <v>4</v>
      </c>
      <c r="BA65" s="801">
        <v>1</v>
      </c>
      <c r="BB65" s="795">
        <v>2</v>
      </c>
      <c r="BC65" s="795">
        <v>4</v>
      </c>
      <c r="BD65" s="796">
        <v>3</v>
      </c>
      <c r="BE65" s="798">
        <v>1</v>
      </c>
      <c r="BF65" s="794">
        <v>2</v>
      </c>
      <c r="BG65" s="800">
        <v>3</v>
      </c>
      <c r="BH65" s="801">
        <v>5</v>
      </c>
      <c r="BI65" s="795">
        <v>6</v>
      </c>
      <c r="BJ65" s="795">
        <v>8</v>
      </c>
      <c r="BK65" s="795">
        <v>1</v>
      </c>
      <c r="BL65" s="795">
        <v>4</v>
      </c>
      <c r="BM65" s="795">
        <v>2</v>
      </c>
      <c r="BN65" s="795">
        <v>7</v>
      </c>
      <c r="BO65" s="796">
        <v>3</v>
      </c>
      <c r="BP65" s="799"/>
    </row>
    <row r="66" spans="1:68">
      <c r="A66" s="804">
        <v>57</v>
      </c>
      <c r="B66" s="800">
        <v>1</v>
      </c>
      <c r="C66" s="794"/>
      <c r="D66" s="794"/>
      <c r="E66" s="794"/>
      <c r="F66" s="801">
        <v>3</v>
      </c>
      <c r="G66" s="795"/>
      <c r="H66" s="795"/>
      <c r="I66" s="795"/>
      <c r="J66" s="798">
        <v>9</v>
      </c>
      <c r="K66" s="879"/>
      <c r="L66" s="794"/>
      <c r="M66" s="874"/>
      <c r="N66" s="803">
        <v>1</v>
      </c>
      <c r="O66" s="795"/>
      <c r="P66" s="795"/>
      <c r="Q66" s="795"/>
      <c r="R66" s="798">
        <v>1</v>
      </c>
      <c r="S66" s="794">
        <v>4</v>
      </c>
      <c r="T66" s="794">
        <v>3</v>
      </c>
      <c r="U66" s="800">
        <v>2</v>
      </c>
      <c r="V66" s="801">
        <v>4</v>
      </c>
      <c r="W66" s="795">
        <v>2</v>
      </c>
      <c r="X66" s="795">
        <v>1</v>
      </c>
      <c r="Y66" s="796">
        <v>3</v>
      </c>
      <c r="Z66" s="798">
        <v>1</v>
      </c>
      <c r="AA66" s="794">
        <v>2</v>
      </c>
      <c r="AB66" s="800">
        <v>3</v>
      </c>
      <c r="AC66" s="801">
        <v>1</v>
      </c>
      <c r="AD66" s="795">
        <v>2</v>
      </c>
      <c r="AE66" s="796">
        <v>3</v>
      </c>
      <c r="AF66" s="798">
        <v>3</v>
      </c>
      <c r="AG66" s="794">
        <v>4</v>
      </c>
      <c r="AH66" s="794">
        <v>2</v>
      </c>
      <c r="AI66" s="800">
        <v>1</v>
      </c>
      <c r="AJ66" s="801">
        <v>3</v>
      </c>
      <c r="AK66" s="795">
        <v>2</v>
      </c>
      <c r="AL66" s="796">
        <v>1</v>
      </c>
      <c r="AM66" s="798">
        <v>1</v>
      </c>
      <c r="AN66" s="794">
        <v>3</v>
      </c>
      <c r="AO66" s="794">
        <v>2</v>
      </c>
      <c r="AP66" s="800">
        <v>4</v>
      </c>
      <c r="AQ66" s="801">
        <v>1</v>
      </c>
      <c r="AR66" s="795">
        <v>3</v>
      </c>
      <c r="AS66" s="795">
        <v>2</v>
      </c>
      <c r="AT66" s="795">
        <v>5</v>
      </c>
      <c r="AU66" s="796">
        <v>4</v>
      </c>
      <c r="AV66" s="798">
        <v>2</v>
      </c>
      <c r="AW66" s="794">
        <v>3</v>
      </c>
      <c r="AX66" s="794">
        <v>1</v>
      </c>
      <c r="AY66" s="794">
        <v>5</v>
      </c>
      <c r="AZ66" s="800">
        <v>4</v>
      </c>
      <c r="BA66" s="801">
        <v>1</v>
      </c>
      <c r="BB66" s="795">
        <v>3</v>
      </c>
      <c r="BC66" s="795">
        <v>2</v>
      </c>
      <c r="BD66" s="796">
        <v>4</v>
      </c>
      <c r="BE66" s="798">
        <v>1</v>
      </c>
      <c r="BF66" s="794">
        <v>2</v>
      </c>
      <c r="BG66" s="800">
        <v>3</v>
      </c>
      <c r="BH66" s="801">
        <v>1</v>
      </c>
      <c r="BI66" s="795">
        <v>6</v>
      </c>
      <c r="BJ66" s="795">
        <v>7</v>
      </c>
      <c r="BK66" s="795">
        <v>2</v>
      </c>
      <c r="BL66" s="795">
        <v>8</v>
      </c>
      <c r="BM66" s="795">
        <v>3</v>
      </c>
      <c r="BN66" s="795">
        <v>5</v>
      </c>
      <c r="BO66" s="796">
        <v>4</v>
      </c>
      <c r="BP66" s="799"/>
    </row>
    <row r="67" spans="1:68">
      <c r="A67" s="804">
        <v>58</v>
      </c>
      <c r="B67" s="800">
        <v>1</v>
      </c>
      <c r="C67" s="794"/>
      <c r="D67" s="794"/>
      <c r="E67" s="794"/>
      <c r="F67" s="801">
        <v>3</v>
      </c>
      <c r="G67" s="795"/>
      <c r="H67" s="795"/>
      <c r="I67" s="795"/>
      <c r="J67" s="798">
        <v>9</v>
      </c>
      <c r="K67" s="879"/>
      <c r="L67" s="794"/>
      <c r="M67" s="874"/>
      <c r="N67" s="803">
        <v>1</v>
      </c>
      <c r="O67" s="795"/>
      <c r="P67" s="795"/>
      <c r="Q67" s="795"/>
      <c r="R67" s="798">
        <v>1</v>
      </c>
      <c r="S67" s="794">
        <v>4</v>
      </c>
      <c r="T67" s="794">
        <v>3</v>
      </c>
      <c r="U67" s="800">
        <v>2</v>
      </c>
      <c r="V67" s="801">
        <v>2</v>
      </c>
      <c r="W67" s="795">
        <v>3</v>
      </c>
      <c r="X67" s="795">
        <v>1</v>
      </c>
      <c r="Y67" s="796">
        <v>4</v>
      </c>
      <c r="Z67" s="798">
        <v>1</v>
      </c>
      <c r="AA67" s="794">
        <v>2</v>
      </c>
      <c r="AB67" s="800">
        <v>3</v>
      </c>
      <c r="AC67" s="801">
        <v>1</v>
      </c>
      <c r="AD67" s="795">
        <v>2</v>
      </c>
      <c r="AE67" s="796">
        <v>3</v>
      </c>
      <c r="AF67" s="798">
        <v>1</v>
      </c>
      <c r="AG67" s="794">
        <v>3</v>
      </c>
      <c r="AH67" s="794">
        <v>4</v>
      </c>
      <c r="AI67" s="800">
        <v>2</v>
      </c>
      <c r="AJ67" s="801">
        <v>3</v>
      </c>
      <c r="AK67" s="795">
        <v>1</v>
      </c>
      <c r="AL67" s="796">
        <v>2</v>
      </c>
      <c r="AM67" s="798">
        <v>1</v>
      </c>
      <c r="AN67" s="794">
        <v>2</v>
      </c>
      <c r="AO67" s="794">
        <v>4</v>
      </c>
      <c r="AP67" s="800">
        <v>3</v>
      </c>
      <c r="AQ67" s="801">
        <v>1</v>
      </c>
      <c r="AR67" s="795">
        <v>2</v>
      </c>
      <c r="AS67" s="795">
        <v>3</v>
      </c>
      <c r="AT67" s="795">
        <v>4</v>
      </c>
      <c r="AU67" s="796">
        <v>5</v>
      </c>
      <c r="AV67" s="798">
        <v>2</v>
      </c>
      <c r="AW67" s="794">
        <v>3</v>
      </c>
      <c r="AX67" s="794">
        <v>1</v>
      </c>
      <c r="AY67" s="794">
        <v>4</v>
      </c>
      <c r="AZ67" s="800">
        <v>5</v>
      </c>
      <c r="BA67" s="801">
        <v>1</v>
      </c>
      <c r="BB67" s="795">
        <v>2</v>
      </c>
      <c r="BC67" s="795">
        <v>3</v>
      </c>
      <c r="BD67" s="796">
        <v>4</v>
      </c>
      <c r="BE67" s="798">
        <v>1</v>
      </c>
      <c r="BF67" s="794">
        <v>2</v>
      </c>
      <c r="BG67" s="800">
        <v>3</v>
      </c>
      <c r="BH67" s="801">
        <v>1</v>
      </c>
      <c r="BI67" s="795">
        <v>5</v>
      </c>
      <c r="BJ67" s="795">
        <v>3</v>
      </c>
      <c r="BK67" s="795">
        <v>2</v>
      </c>
      <c r="BL67" s="795">
        <v>6</v>
      </c>
      <c r="BM67" s="795">
        <v>7</v>
      </c>
      <c r="BN67" s="795">
        <v>4</v>
      </c>
      <c r="BO67" s="796">
        <v>8</v>
      </c>
      <c r="BP67" s="799"/>
    </row>
    <row r="68" spans="1:68">
      <c r="A68" s="804">
        <v>59</v>
      </c>
      <c r="B68" s="800">
        <v>1</v>
      </c>
      <c r="C68" s="794"/>
      <c r="D68" s="794"/>
      <c r="E68" s="794"/>
      <c r="F68" s="801">
        <v>3</v>
      </c>
      <c r="G68" s="795"/>
      <c r="H68" s="795"/>
      <c r="I68" s="795"/>
      <c r="J68" s="798">
        <v>9</v>
      </c>
      <c r="K68" s="879"/>
      <c r="L68" s="794"/>
      <c r="M68" s="874"/>
      <c r="N68" s="803">
        <v>2</v>
      </c>
      <c r="O68" s="795"/>
      <c r="P68" s="795"/>
      <c r="Q68" s="795"/>
      <c r="R68" s="798">
        <v>1</v>
      </c>
      <c r="S68" s="794">
        <v>4</v>
      </c>
      <c r="T68" s="794">
        <v>3</v>
      </c>
      <c r="U68" s="800">
        <v>2</v>
      </c>
      <c r="V68" s="801">
        <v>2</v>
      </c>
      <c r="W68" s="795">
        <v>4</v>
      </c>
      <c r="X68" s="795">
        <v>1</v>
      </c>
      <c r="Y68" s="796">
        <v>3</v>
      </c>
      <c r="Z68" s="798">
        <v>1</v>
      </c>
      <c r="AA68" s="794">
        <v>3</v>
      </c>
      <c r="AB68" s="800">
        <v>2</v>
      </c>
      <c r="AC68" s="801">
        <v>2</v>
      </c>
      <c r="AD68" s="795">
        <v>1</v>
      </c>
      <c r="AE68" s="796">
        <v>3</v>
      </c>
      <c r="AF68" s="798">
        <v>3</v>
      </c>
      <c r="AG68" s="794">
        <v>4</v>
      </c>
      <c r="AH68" s="794">
        <v>2</v>
      </c>
      <c r="AI68" s="800">
        <v>1</v>
      </c>
      <c r="AJ68" s="801">
        <v>2</v>
      </c>
      <c r="AK68" s="795">
        <v>1</v>
      </c>
      <c r="AL68" s="796">
        <v>3</v>
      </c>
      <c r="AM68" s="798">
        <v>1</v>
      </c>
      <c r="AN68" s="794">
        <v>2</v>
      </c>
      <c r="AO68" s="794">
        <v>3</v>
      </c>
      <c r="AP68" s="800">
        <v>4</v>
      </c>
      <c r="AQ68" s="801">
        <v>1</v>
      </c>
      <c r="AR68" s="795">
        <v>2</v>
      </c>
      <c r="AS68" s="795">
        <v>3</v>
      </c>
      <c r="AT68" s="795">
        <v>4</v>
      </c>
      <c r="AU68" s="796">
        <v>5</v>
      </c>
      <c r="AV68" s="798">
        <v>2</v>
      </c>
      <c r="AW68" s="794">
        <v>1</v>
      </c>
      <c r="AX68" s="794">
        <v>3</v>
      </c>
      <c r="AY68" s="794">
        <v>4</v>
      </c>
      <c r="AZ68" s="800">
        <v>5</v>
      </c>
      <c r="BA68" s="801">
        <v>1</v>
      </c>
      <c r="BB68" s="795">
        <v>3</v>
      </c>
      <c r="BC68" s="795">
        <v>2</v>
      </c>
      <c r="BD68" s="796">
        <v>4</v>
      </c>
      <c r="BE68" s="798">
        <v>1</v>
      </c>
      <c r="BF68" s="794">
        <v>2</v>
      </c>
      <c r="BG68" s="800">
        <v>3</v>
      </c>
      <c r="BH68" s="801">
        <v>2</v>
      </c>
      <c r="BI68" s="795">
        <v>5</v>
      </c>
      <c r="BJ68" s="795">
        <v>7</v>
      </c>
      <c r="BK68" s="795">
        <v>1</v>
      </c>
      <c r="BL68" s="795">
        <v>8</v>
      </c>
      <c r="BM68" s="795">
        <v>6</v>
      </c>
      <c r="BN68" s="795">
        <v>3</v>
      </c>
      <c r="BO68" s="796">
        <v>4</v>
      </c>
      <c r="BP68" s="799"/>
    </row>
    <row r="69" spans="1:68">
      <c r="A69" s="804">
        <v>60</v>
      </c>
      <c r="B69" s="800">
        <v>1</v>
      </c>
      <c r="C69" s="794"/>
      <c r="D69" s="794"/>
      <c r="E69" s="794"/>
      <c r="F69" s="801">
        <v>3</v>
      </c>
      <c r="G69" s="795"/>
      <c r="H69" s="795"/>
      <c r="I69" s="795"/>
      <c r="J69" s="798">
        <v>9</v>
      </c>
      <c r="K69" s="879"/>
      <c r="L69" s="794"/>
      <c r="M69" s="874"/>
      <c r="N69" s="803">
        <v>2</v>
      </c>
      <c r="O69" s="795"/>
      <c r="P69" s="795"/>
      <c r="Q69" s="795"/>
      <c r="R69" s="798">
        <v>1</v>
      </c>
      <c r="S69" s="794">
        <v>2</v>
      </c>
      <c r="T69" s="794">
        <v>3</v>
      </c>
      <c r="U69" s="800">
        <v>4</v>
      </c>
      <c r="V69" s="801">
        <v>3</v>
      </c>
      <c r="W69" s="795">
        <v>2</v>
      </c>
      <c r="X69" s="795">
        <v>1</v>
      </c>
      <c r="Y69" s="796">
        <v>4</v>
      </c>
      <c r="Z69" s="798">
        <v>1</v>
      </c>
      <c r="AA69" s="794">
        <v>2</v>
      </c>
      <c r="AB69" s="800">
        <v>3</v>
      </c>
      <c r="AC69" s="801">
        <v>1</v>
      </c>
      <c r="AD69" s="795">
        <v>3</v>
      </c>
      <c r="AE69" s="796">
        <v>2</v>
      </c>
      <c r="AF69" s="798">
        <v>4</v>
      </c>
      <c r="AG69" s="794">
        <v>3</v>
      </c>
      <c r="AH69" s="794">
        <v>2</v>
      </c>
      <c r="AI69" s="800">
        <v>1</v>
      </c>
      <c r="AJ69" s="801">
        <v>3</v>
      </c>
      <c r="AK69" s="795">
        <v>2</v>
      </c>
      <c r="AL69" s="796">
        <v>1</v>
      </c>
      <c r="AM69" s="798">
        <v>1</v>
      </c>
      <c r="AN69" s="794">
        <v>2</v>
      </c>
      <c r="AO69" s="794">
        <v>3</v>
      </c>
      <c r="AP69" s="800">
        <v>4</v>
      </c>
      <c r="AQ69" s="801">
        <v>1</v>
      </c>
      <c r="AR69" s="795">
        <v>2</v>
      </c>
      <c r="AS69" s="795">
        <v>3</v>
      </c>
      <c r="AT69" s="795">
        <v>4</v>
      </c>
      <c r="AU69" s="796">
        <v>5</v>
      </c>
      <c r="AV69" s="798">
        <v>2</v>
      </c>
      <c r="AW69" s="794">
        <v>1</v>
      </c>
      <c r="AX69" s="794">
        <v>4</v>
      </c>
      <c r="AY69" s="794">
        <v>5</v>
      </c>
      <c r="AZ69" s="800">
        <v>3</v>
      </c>
      <c r="BA69" s="801">
        <v>1</v>
      </c>
      <c r="BB69" s="795">
        <v>3</v>
      </c>
      <c r="BC69" s="795">
        <v>2</v>
      </c>
      <c r="BD69" s="796">
        <v>4</v>
      </c>
      <c r="BE69" s="798">
        <v>1</v>
      </c>
      <c r="BF69" s="794">
        <v>2</v>
      </c>
      <c r="BG69" s="800">
        <v>3</v>
      </c>
      <c r="BH69" s="801">
        <v>1</v>
      </c>
      <c r="BI69" s="795">
        <v>5</v>
      </c>
      <c r="BJ69" s="795">
        <v>3</v>
      </c>
      <c r="BK69" s="795">
        <v>2</v>
      </c>
      <c r="BL69" s="795">
        <v>8</v>
      </c>
      <c r="BM69" s="795">
        <v>6</v>
      </c>
      <c r="BN69" s="795">
        <v>4</v>
      </c>
      <c r="BO69" s="796">
        <v>7</v>
      </c>
      <c r="BP69" s="799"/>
    </row>
    <row r="70" spans="1:68">
      <c r="A70" s="804">
        <v>61</v>
      </c>
      <c r="B70" s="800">
        <v>2</v>
      </c>
      <c r="C70" s="794"/>
      <c r="D70" s="794"/>
      <c r="E70" s="794"/>
      <c r="F70" s="801">
        <v>3</v>
      </c>
      <c r="G70" s="795"/>
      <c r="H70" s="795"/>
      <c r="I70" s="795"/>
      <c r="J70" s="798">
        <v>9</v>
      </c>
      <c r="K70" s="879"/>
      <c r="L70" s="794"/>
      <c r="M70" s="874"/>
      <c r="N70" s="803">
        <v>2</v>
      </c>
      <c r="O70" s="795"/>
      <c r="P70" s="795"/>
      <c r="Q70" s="795"/>
      <c r="R70" s="798">
        <v>1</v>
      </c>
      <c r="S70" s="794">
        <v>3</v>
      </c>
      <c r="T70" s="794">
        <v>4</v>
      </c>
      <c r="U70" s="800">
        <v>2</v>
      </c>
      <c r="V70" s="801">
        <v>4</v>
      </c>
      <c r="W70" s="795">
        <v>2</v>
      </c>
      <c r="X70" s="795">
        <v>1</v>
      </c>
      <c r="Y70" s="796">
        <v>3</v>
      </c>
      <c r="Z70" s="798">
        <v>1</v>
      </c>
      <c r="AA70" s="794">
        <v>2</v>
      </c>
      <c r="AB70" s="800">
        <v>3</v>
      </c>
      <c r="AC70" s="801">
        <v>1</v>
      </c>
      <c r="AD70" s="795">
        <v>2</v>
      </c>
      <c r="AE70" s="796">
        <v>3</v>
      </c>
      <c r="AF70" s="798">
        <v>1</v>
      </c>
      <c r="AG70" s="794">
        <v>2</v>
      </c>
      <c r="AH70" s="794">
        <v>4</v>
      </c>
      <c r="AI70" s="800">
        <v>3</v>
      </c>
      <c r="AJ70" s="801">
        <v>3</v>
      </c>
      <c r="AK70" s="795">
        <v>2</v>
      </c>
      <c r="AL70" s="796">
        <v>1</v>
      </c>
      <c r="AM70" s="798">
        <v>1</v>
      </c>
      <c r="AN70" s="794">
        <v>2</v>
      </c>
      <c r="AO70" s="794">
        <v>3</v>
      </c>
      <c r="AP70" s="800">
        <v>4</v>
      </c>
      <c r="AQ70" s="801">
        <v>1</v>
      </c>
      <c r="AR70" s="795">
        <v>3</v>
      </c>
      <c r="AS70" s="795">
        <v>2</v>
      </c>
      <c r="AT70" s="795">
        <v>4</v>
      </c>
      <c r="AU70" s="796">
        <v>5</v>
      </c>
      <c r="AV70" s="798">
        <v>1</v>
      </c>
      <c r="AW70" s="794">
        <v>3</v>
      </c>
      <c r="AX70" s="794">
        <v>2</v>
      </c>
      <c r="AY70" s="794">
        <v>5</v>
      </c>
      <c r="AZ70" s="800">
        <v>4</v>
      </c>
      <c r="BA70" s="801">
        <v>1</v>
      </c>
      <c r="BB70" s="795">
        <v>2</v>
      </c>
      <c r="BC70" s="795">
        <v>3</v>
      </c>
      <c r="BD70" s="796">
        <v>4</v>
      </c>
      <c r="BE70" s="798">
        <v>1</v>
      </c>
      <c r="BF70" s="794">
        <v>2</v>
      </c>
      <c r="BG70" s="800">
        <v>3</v>
      </c>
      <c r="BH70" s="801">
        <v>8</v>
      </c>
      <c r="BI70" s="795">
        <v>5</v>
      </c>
      <c r="BJ70" s="795">
        <v>7</v>
      </c>
      <c r="BK70" s="795">
        <v>6</v>
      </c>
      <c r="BL70" s="795">
        <v>3</v>
      </c>
      <c r="BM70" s="795">
        <v>2</v>
      </c>
      <c r="BN70" s="795">
        <v>4</v>
      </c>
      <c r="BO70" s="796">
        <v>1</v>
      </c>
      <c r="BP70" s="799"/>
    </row>
    <row r="71" spans="1:68">
      <c r="A71" s="804">
        <v>62</v>
      </c>
      <c r="B71" s="800">
        <v>1</v>
      </c>
      <c r="C71" s="794"/>
      <c r="D71" s="794"/>
      <c r="E71" s="794"/>
      <c r="F71" s="801">
        <v>3</v>
      </c>
      <c r="G71" s="795"/>
      <c r="H71" s="795"/>
      <c r="I71" s="795"/>
      <c r="J71" s="798">
        <v>9</v>
      </c>
      <c r="K71" s="879"/>
      <c r="L71" s="794"/>
      <c r="M71" s="874"/>
      <c r="N71" s="803">
        <v>2</v>
      </c>
      <c r="O71" s="795"/>
      <c r="P71" s="795"/>
      <c r="Q71" s="795"/>
      <c r="R71" s="798">
        <v>1</v>
      </c>
      <c r="S71" s="794">
        <v>4</v>
      </c>
      <c r="T71" s="794">
        <v>3</v>
      </c>
      <c r="U71" s="800">
        <v>2</v>
      </c>
      <c r="V71" s="801">
        <v>3</v>
      </c>
      <c r="W71" s="795">
        <v>1</v>
      </c>
      <c r="X71" s="795">
        <v>4</v>
      </c>
      <c r="Y71" s="796">
        <v>2</v>
      </c>
      <c r="Z71" s="798">
        <v>1</v>
      </c>
      <c r="AA71" s="794">
        <v>2</v>
      </c>
      <c r="AB71" s="800">
        <v>3</v>
      </c>
      <c r="AC71" s="801">
        <v>1</v>
      </c>
      <c r="AD71" s="795">
        <v>3</v>
      </c>
      <c r="AE71" s="796">
        <v>2</v>
      </c>
      <c r="AF71" s="798">
        <v>2</v>
      </c>
      <c r="AG71" s="794">
        <v>4</v>
      </c>
      <c r="AH71" s="794">
        <v>3</v>
      </c>
      <c r="AI71" s="800">
        <v>1</v>
      </c>
      <c r="AJ71" s="801">
        <v>3</v>
      </c>
      <c r="AK71" s="795">
        <v>2</v>
      </c>
      <c r="AL71" s="796">
        <v>1</v>
      </c>
      <c r="AM71" s="798">
        <v>2</v>
      </c>
      <c r="AN71" s="794">
        <v>3</v>
      </c>
      <c r="AO71" s="794">
        <v>4</v>
      </c>
      <c r="AP71" s="800">
        <v>1</v>
      </c>
      <c r="AQ71" s="801">
        <v>1</v>
      </c>
      <c r="AR71" s="795">
        <v>4</v>
      </c>
      <c r="AS71" s="795">
        <v>3</v>
      </c>
      <c r="AT71" s="795">
        <v>2</v>
      </c>
      <c r="AU71" s="796">
        <v>5</v>
      </c>
      <c r="AV71" s="798">
        <v>2</v>
      </c>
      <c r="AW71" s="794">
        <v>1</v>
      </c>
      <c r="AX71" s="794">
        <v>3</v>
      </c>
      <c r="AY71" s="794">
        <v>5</v>
      </c>
      <c r="AZ71" s="800">
        <v>4</v>
      </c>
      <c r="BA71" s="801">
        <v>1</v>
      </c>
      <c r="BB71" s="795">
        <v>2</v>
      </c>
      <c r="BC71" s="795">
        <v>3</v>
      </c>
      <c r="BD71" s="796">
        <v>4</v>
      </c>
      <c r="BE71" s="798">
        <v>1</v>
      </c>
      <c r="BF71" s="794">
        <v>3</v>
      </c>
      <c r="BG71" s="800">
        <v>2</v>
      </c>
      <c r="BH71" s="801">
        <v>5</v>
      </c>
      <c r="BI71" s="795">
        <v>1</v>
      </c>
      <c r="BJ71" s="795">
        <v>8</v>
      </c>
      <c r="BK71" s="795">
        <v>6</v>
      </c>
      <c r="BL71" s="795">
        <v>4</v>
      </c>
      <c r="BM71" s="795">
        <v>2</v>
      </c>
      <c r="BN71" s="795">
        <v>7</v>
      </c>
      <c r="BO71" s="796">
        <v>3</v>
      </c>
      <c r="BP71" s="799"/>
    </row>
    <row r="72" spans="1:68">
      <c r="A72" s="804">
        <v>63</v>
      </c>
      <c r="B72" s="800">
        <v>1</v>
      </c>
      <c r="C72" s="794"/>
      <c r="D72" s="794"/>
      <c r="E72" s="794"/>
      <c r="F72" s="801">
        <v>3</v>
      </c>
      <c r="G72" s="795"/>
      <c r="H72" s="795"/>
      <c r="I72" s="795"/>
      <c r="J72" s="798">
        <v>9</v>
      </c>
      <c r="K72" s="879"/>
      <c r="L72" s="794"/>
      <c r="M72" s="874"/>
      <c r="N72" s="803">
        <v>2</v>
      </c>
      <c r="O72" s="795"/>
      <c r="P72" s="795"/>
      <c r="Q72" s="795"/>
      <c r="R72" s="798">
        <v>1</v>
      </c>
      <c r="S72" s="794">
        <v>3</v>
      </c>
      <c r="T72" s="794">
        <v>4</v>
      </c>
      <c r="U72" s="800">
        <v>2</v>
      </c>
      <c r="V72" s="801">
        <v>2</v>
      </c>
      <c r="W72" s="795">
        <v>4</v>
      </c>
      <c r="X72" s="795">
        <v>1</v>
      </c>
      <c r="Y72" s="796">
        <v>3</v>
      </c>
      <c r="Z72" s="798">
        <v>1</v>
      </c>
      <c r="AA72" s="794">
        <v>2</v>
      </c>
      <c r="AB72" s="800">
        <v>3</v>
      </c>
      <c r="AC72" s="801">
        <v>3</v>
      </c>
      <c r="AD72" s="795">
        <v>1</v>
      </c>
      <c r="AE72" s="796">
        <v>2</v>
      </c>
      <c r="AF72" s="798">
        <v>4</v>
      </c>
      <c r="AG72" s="794">
        <v>3</v>
      </c>
      <c r="AH72" s="794">
        <v>2</v>
      </c>
      <c r="AI72" s="800">
        <v>1</v>
      </c>
      <c r="AJ72" s="801">
        <v>3</v>
      </c>
      <c r="AK72" s="795">
        <v>2</v>
      </c>
      <c r="AL72" s="796">
        <v>1</v>
      </c>
      <c r="AM72" s="798">
        <v>1</v>
      </c>
      <c r="AN72" s="794">
        <v>2</v>
      </c>
      <c r="AO72" s="794">
        <v>3</v>
      </c>
      <c r="AP72" s="800">
        <v>4</v>
      </c>
      <c r="AQ72" s="801">
        <v>1</v>
      </c>
      <c r="AR72" s="795">
        <v>2</v>
      </c>
      <c r="AS72" s="795">
        <v>3</v>
      </c>
      <c r="AT72" s="795">
        <v>4</v>
      </c>
      <c r="AU72" s="796">
        <v>5</v>
      </c>
      <c r="AV72" s="798">
        <v>2</v>
      </c>
      <c r="AW72" s="794">
        <v>3</v>
      </c>
      <c r="AX72" s="794">
        <v>1</v>
      </c>
      <c r="AY72" s="794">
        <v>5</v>
      </c>
      <c r="AZ72" s="800">
        <v>4</v>
      </c>
      <c r="BA72" s="801">
        <v>4</v>
      </c>
      <c r="BB72" s="795">
        <v>1</v>
      </c>
      <c r="BC72" s="795">
        <v>3</v>
      </c>
      <c r="BD72" s="796">
        <v>2</v>
      </c>
      <c r="BE72" s="798">
        <v>1</v>
      </c>
      <c r="BF72" s="794">
        <v>2</v>
      </c>
      <c r="BG72" s="800">
        <v>3</v>
      </c>
      <c r="BH72" s="801">
        <v>1</v>
      </c>
      <c r="BI72" s="795">
        <v>3</v>
      </c>
      <c r="BJ72" s="795">
        <v>4</v>
      </c>
      <c r="BK72" s="795">
        <v>2</v>
      </c>
      <c r="BL72" s="795">
        <v>7</v>
      </c>
      <c r="BM72" s="795">
        <v>5</v>
      </c>
      <c r="BN72" s="795">
        <v>6</v>
      </c>
      <c r="BO72" s="796">
        <v>8</v>
      </c>
      <c r="BP72" s="799"/>
    </row>
    <row r="73" spans="1:68">
      <c r="A73" s="804">
        <v>64</v>
      </c>
      <c r="B73" s="800">
        <v>1</v>
      </c>
      <c r="C73" s="794"/>
      <c r="D73" s="794"/>
      <c r="E73" s="794"/>
      <c r="F73" s="801">
        <v>2</v>
      </c>
      <c r="G73" s="795"/>
      <c r="H73" s="795"/>
      <c r="I73" s="795"/>
      <c r="J73" s="798">
        <v>9</v>
      </c>
      <c r="K73" s="879"/>
      <c r="L73" s="794"/>
      <c r="M73" s="874"/>
      <c r="N73" s="803">
        <v>2</v>
      </c>
      <c r="O73" s="795"/>
      <c r="P73" s="795"/>
      <c r="Q73" s="795"/>
      <c r="R73" s="798">
        <v>1</v>
      </c>
      <c r="S73" s="794">
        <v>3</v>
      </c>
      <c r="T73" s="794">
        <v>4</v>
      </c>
      <c r="U73" s="800">
        <v>2</v>
      </c>
      <c r="V73" s="801">
        <v>2</v>
      </c>
      <c r="W73" s="795">
        <v>3</v>
      </c>
      <c r="X73" s="795">
        <v>1</v>
      </c>
      <c r="Y73" s="796">
        <v>4</v>
      </c>
      <c r="Z73" s="798">
        <v>1</v>
      </c>
      <c r="AA73" s="794">
        <v>2</v>
      </c>
      <c r="AB73" s="800">
        <v>3</v>
      </c>
      <c r="AC73" s="801">
        <v>1</v>
      </c>
      <c r="AD73" s="795">
        <v>2</v>
      </c>
      <c r="AE73" s="796">
        <v>3</v>
      </c>
      <c r="AF73" s="798">
        <v>3</v>
      </c>
      <c r="AG73" s="794">
        <v>4</v>
      </c>
      <c r="AH73" s="794">
        <v>2</v>
      </c>
      <c r="AI73" s="800">
        <v>1</v>
      </c>
      <c r="AJ73" s="801">
        <v>2</v>
      </c>
      <c r="AK73" s="795">
        <v>3</v>
      </c>
      <c r="AL73" s="796">
        <v>1</v>
      </c>
      <c r="AM73" s="798">
        <v>1</v>
      </c>
      <c r="AN73" s="794">
        <v>2</v>
      </c>
      <c r="AO73" s="794">
        <v>3</v>
      </c>
      <c r="AP73" s="800">
        <v>4</v>
      </c>
      <c r="AQ73" s="801">
        <v>1</v>
      </c>
      <c r="AR73" s="795">
        <v>2</v>
      </c>
      <c r="AS73" s="795">
        <v>4</v>
      </c>
      <c r="AT73" s="795">
        <v>3</v>
      </c>
      <c r="AU73" s="796">
        <v>5</v>
      </c>
      <c r="AV73" s="798">
        <v>1</v>
      </c>
      <c r="AW73" s="794">
        <v>3</v>
      </c>
      <c r="AX73" s="794">
        <v>2</v>
      </c>
      <c r="AY73" s="794">
        <v>5</v>
      </c>
      <c r="AZ73" s="800">
        <v>4</v>
      </c>
      <c r="BA73" s="801">
        <v>3</v>
      </c>
      <c r="BB73" s="795">
        <v>2</v>
      </c>
      <c r="BC73" s="795">
        <v>1</v>
      </c>
      <c r="BD73" s="796">
        <v>4</v>
      </c>
      <c r="BE73" s="798">
        <v>1</v>
      </c>
      <c r="BF73" s="794">
        <v>2</v>
      </c>
      <c r="BG73" s="800">
        <v>3</v>
      </c>
      <c r="BH73" s="801">
        <v>8</v>
      </c>
      <c r="BI73" s="795">
        <v>1</v>
      </c>
      <c r="BJ73" s="795">
        <v>5</v>
      </c>
      <c r="BK73" s="795">
        <v>2</v>
      </c>
      <c r="BL73" s="795">
        <v>6</v>
      </c>
      <c r="BM73" s="795">
        <v>7</v>
      </c>
      <c r="BN73" s="795">
        <v>3</v>
      </c>
      <c r="BO73" s="796">
        <v>4</v>
      </c>
      <c r="BP73" s="799"/>
    </row>
    <row r="74" spans="1:68">
      <c r="A74" s="804">
        <v>65</v>
      </c>
      <c r="B74" s="800">
        <v>1</v>
      </c>
      <c r="C74" s="794"/>
      <c r="D74" s="794"/>
      <c r="E74" s="794"/>
      <c r="F74" s="801">
        <v>3</v>
      </c>
      <c r="G74" s="795"/>
      <c r="H74" s="795"/>
      <c r="I74" s="795"/>
      <c r="J74" s="798">
        <v>9</v>
      </c>
      <c r="K74" s="879"/>
      <c r="L74" s="794"/>
      <c r="M74" s="874"/>
      <c r="N74" s="803">
        <v>2</v>
      </c>
      <c r="O74" s="795"/>
      <c r="P74" s="795"/>
      <c r="Q74" s="795"/>
      <c r="R74" s="798">
        <v>1</v>
      </c>
      <c r="S74" s="794">
        <v>3</v>
      </c>
      <c r="T74" s="794">
        <v>4</v>
      </c>
      <c r="U74" s="800">
        <v>2</v>
      </c>
      <c r="V74" s="801">
        <v>3</v>
      </c>
      <c r="W74" s="795">
        <v>4</v>
      </c>
      <c r="X74" s="795">
        <v>1</v>
      </c>
      <c r="Y74" s="796">
        <v>2</v>
      </c>
      <c r="Z74" s="798">
        <v>1</v>
      </c>
      <c r="AA74" s="794">
        <v>2</v>
      </c>
      <c r="AB74" s="800">
        <v>3</v>
      </c>
      <c r="AC74" s="801">
        <v>1</v>
      </c>
      <c r="AD74" s="795">
        <v>3</v>
      </c>
      <c r="AE74" s="796">
        <v>2</v>
      </c>
      <c r="AF74" s="798">
        <v>3</v>
      </c>
      <c r="AG74" s="794">
        <v>4</v>
      </c>
      <c r="AH74" s="794">
        <v>2</v>
      </c>
      <c r="AI74" s="800">
        <v>1</v>
      </c>
      <c r="AJ74" s="801">
        <v>3</v>
      </c>
      <c r="AK74" s="795">
        <v>2</v>
      </c>
      <c r="AL74" s="796">
        <v>1</v>
      </c>
      <c r="AM74" s="798">
        <v>1</v>
      </c>
      <c r="AN74" s="794">
        <v>2</v>
      </c>
      <c r="AO74" s="794">
        <v>3</v>
      </c>
      <c r="AP74" s="800">
        <v>4</v>
      </c>
      <c r="AQ74" s="801">
        <v>1</v>
      </c>
      <c r="AR74" s="795">
        <v>2</v>
      </c>
      <c r="AS74" s="795">
        <v>3</v>
      </c>
      <c r="AT74" s="795">
        <v>4</v>
      </c>
      <c r="AU74" s="796">
        <v>5</v>
      </c>
      <c r="AV74" s="798">
        <v>2</v>
      </c>
      <c r="AW74" s="794">
        <v>3</v>
      </c>
      <c r="AX74" s="794">
        <v>1</v>
      </c>
      <c r="AY74" s="794">
        <v>4</v>
      </c>
      <c r="AZ74" s="800">
        <v>5</v>
      </c>
      <c r="BA74" s="801">
        <v>1</v>
      </c>
      <c r="BB74" s="795">
        <v>2</v>
      </c>
      <c r="BC74" s="795">
        <v>3</v>
      </c>
      <c r="BD74" s="796">
        <v>4</v>
      </c>
      <c r="BE74" s="798">
        <v>1</v>
      </c>
      <c r="BF74" s="794">
        <v>2</v>
      </c>
      <c r="BG74" s="800">
        <v>3</v>
      </c>
      <c r="BH74" s="801">
        <v>2</v>
      </c>
      <c r="BI74" s="795">
        <v>5</v>
      </c>
      <c r="BJ74" s="795">
        <v>6</v>
      </c>
      <c r="BK74" s="795">
        <v>4</v>
      </c>
      <c r="BL74" s="795">
        <v>3</v>
      </c>
      <c r="BM74" s="795">
        <v>7</v>
      </c>
      <c r="BN74" s="795">
        <v>1</v>
      </c>
      <c r="BO74" s="796">
        <v>8</v>
      </c>
      <c r="BP74" s="799"/>
    </row>
    <row r="75" spans="1:68">
      <c r="A75" s="804">
        <v>66</v>
      </c>
      <c r="B75" s="800">
        <v>1</v>
      </c>
      <c r="C75" s="794"/>
      <c r="D75" s="794"/>
      <c r="E75" s="794"/>
      <c r="F75" s="801">
        <v>2</v>
      </c>
      <c r="G75" s="795"/>
      <c r="H75" s="795"/>
      <c r="I75" s="795"/>
      <c r="J75" s="798">
        <v>9</v>
      </c>
      <c r="K75" s="879"/>
      <c r="L75" s="794"/>
      <c r="M75" s="874"/>
      <c r="N75" s="803">
        <v>1</v>
      </c>
      <c r="O75" s="795"/>
      <c r="P75" s="795"/>
      <c r="Q75" s="795"/>
      <c r="R75" s="798">
        <v>1</v>
      </c>
      <c r="S75" s="794">
        <v>3</v>
      </c>
      <c r="T75" s="794">
        <v>4</v>
      </c>
      <c r="U75" s="800">
        <v>2</v>
      </c>
      <c r="V75" s="801">
        <v>3</v>
      </c>
      <c r="W75" s="795">
        <v>2</v>
      </c>
      <c r="X75" s="795">
        <v>1</v>
      </c>
      <c r="Y75" s="796">
        <v>4</v>
      </c>
      <c r="Z75" s="798">
        <v>1</v>
      </c>
      <c r="AA75" s="794">
        <v>2</v>
      </c>
      <c r="AB75" s="800">
        <v>3</v>
      </c>
      <c r="AC75" s="801">
        <v>1</v>
      </c>
      <c r="AD75" s="795">
        <v>3</v>
      </c>
      <c r="AE75" s="796">
        <v>2</v>
      </c>
      <c r="AF75" s="798">
        <v>2</v>
      </c>
      <c r="AG75" s="794">
        <v>4</v>
      </c>
      <c r="AH75" s="794">
        <v>3</v>
      </c>
      <c r="AI75" s="800">
        <v>1</v>
      </c>
      <c r="AJ75" s="801">
        <v>3</v>
      </c>
      <c r="AK75" s="795">
        <v>2</v>
      </c>
      <c r="AL75" s="796">
        <v>1</v>
      </c>
      <c r="AM75" s="798">
        <v>1</v>
      </c>
      <c r="AN75" s="794">
        <v>2</v>
      </c>
      <c r="AO75" s="794">
        <v>3</v>
      </c>
      <c r="AP75" s="800">
        <v>4</v>
      </c>
      <c r="AQ75" s="801">
        <v>1</v>
      </c>
      <c r="AR75" s="795">
        <v>3</v>
      </c>
      <c r="AS75" s="795">
        <v>4</v>
      </c>
      <c r="AT75" s="795">
        <v>2</v>
      </c>
      <c r="AU75" s="796">
        <v>5</v>
      </c>
      <c r="AV75" s="798">
        <v>1</v>
      </c>
      <c r="AW75" s="794">
        <v>2</v>
      </c>
      <c r="AX75" s="794">
        <v>3</v>
      </c>
      <c r="AY75" s="794">
        <v>4</v>
      </c>
      <c r="AZ75" s="800">
        <v>5</v>
      </c>
      <c r="BA75" s="801">
        <v>1</v>
      </c>
      <c r="BB75" s="795">
        <v>3</v>
      </c>
      <c r="BC75" s="795">
        <v>2</v>
      </c>
      <c r="BD75" s="796">
        <v>4</v>
      </c>
      <c r="BE75" s="798">
        <v>1</v>
      </c>
      <c r="BF75" s="794">
        <v>2</v>
      </c>
      <c r="BG75" s="800">
        <v>3</v>
      </c>
      <c r="BH75" s="801">
        <v>1</v>
      </c>
      <c r="BI75" s="795">
        <v>7</v>
      </c>
      <c r="BJ75" s="795">
        <v>5</v>
      </c>
      <c r="BK75" s="795">
        <v>3</v>
      </c>
      <c r="BL75" s="795">
        <v>8</v>
      </c>
      <c r="BM75" s="795">
        <v>4</v>
      </c>
      <c r="BN75" s="795">
        <v>2</v>
      </c>
      <c r="BO75" s="796">
        <v>6</v>
      </c>
      <c r="BP75" s="799"/>
    </row>
    <row r="76" spans="1:68">
      <c r="A76" s="804">
        <v>67</v>
      </c>
      <c r="B76" s="800">
        <v>1</v>
      </c>
      <c r="C76" s="794"/>
      <c r="D76" s="794"/>
      <c r="E76" s="794"/>
      <c r="F76" s="801">
        <v>3</v>
      </c>
      <c r="G76" s="795"/>
      <c r="H76" s="795"/>
      <c r="I76" s="795"/>
      <c r="J76" s="798">
        <v>9</v>
      </c>
      <c r="K76" s="879"/>
      <c r="L76" s="794"/>
      <c r="M76" s="874"/>
      <c r="N76" s="803">
        <v>2</v>
      </c>
      <c r="O76" s="795"/>
      <c r="P76" s="795"/>
      <c r="Q76" s="795"/>
      <c r="R76" s="798">
        <v>1</v>
      </c>
      <c r="S76" s="794">
        <v>2</v>
      </c>
      <c r="T76" s="794">
        <v>4</v>
      </c>
      <c r="U76" s="800">
        <v>3</v>
      </c>
      <c r="V76" s="801">
        <v>2</v>
      </c>
      <c r="W76" s="795">
        <v>3</v>
      </c>
      <c r="X76" s="795">
        <v>1</v>
      </c>
      <c r="Y76" s="796">
        <v>4</v>
      </c>
      <c r="Z76" s="798">
        <v>1</v>
      </c>
      <c r="AA76" s="794">
        <v>3</v>
      </c>
      <c r="AB76" s="800">
        <v>2</v>
      </c>
      <c r="AC76" s="801">
        <v>2</v>
      </c>
      <c r="AD76" s="795">
        <v>1</v>
      </c>
      <c r="AE76" s="796">
        <v>3</v>
      </c>
      <c r="AF76" s="798">
        <v>1</v>
      </c>
      <c r="AG76" s="794">
        <v>3</v>
      </c>
      <c r="AH76" s="794">
        <v>4</v>
      </c>
      <c r="AI76" s="800">
        <v>2</v>
      </c>
      <c r="AJ76" s="801">
        <v>3</v>
      </c>
      <c r="AK76" s="795">
        <v>2</v>
      </c>
      <c r="AL76" s="796">
        <v>1</v>
      </c>
      <c r="AM76" s="798">
        <v>1</v>
      </c>
      <c r="AN76" s="794">
        <v>2</v>
      </c>
      <c r="AO76" s="794">
        <v>4</v>
      </c>
      <c r="AP76" s="800">
        <v>3</v>
      </c>
      <c r="AQ76" s="801">
        <v>1</v>
      </c>
      <c r="AR76" s="795">
        <v>2</v>
      </c>
      <c r="AS76" s="795">
        <v>3</v>
      </c>
      <c r="AT76" s="795">
        <v>4</v>
      </c>
      <c r="AU76" s="796">
        <v>5</v>
      </c>
      <c r="AV76" s="798">
        <v>1</v>
      </c>
      <c r="AW76" s="794">
        <v>2</v>
      </c>
      <c r="AX76" s="794">
        <v>5</v>
      </c>
      <c r="AY76" s="794">
        <v>3</v>
      </c>
      <c r="AZ76" s="800">
        <v>4</v>
      </c>
      <c r="BA76" s="801">
        <v>1</v>
      </c>
      <c r="BB76" s="795">
        <v>2</v>
      </c>
      <c r="BC76" s="795">
        <v>3</v>
      </c>
      <c r="BD76" s="796">
        <v>4</v>
      </c>
      <c r="BE76" s="798">
        <v>1</v>
      </c>
      <c r="BF76" s="794">
        <v>2</v>
      </c>
      <c r="BG76" s="800">
        <v>3</v>
      </c>
      <c r="BH76" s="801">
        <v>2</v>
      </c>
      <c r="BI76" s="795">
        <v>4</v>
      </c>
      <c r="BJ76" s="795">
        <v>8</v>
      </c>
      <c r="BK76" s="795">
        <v>1</v>
      </c>
      <c r="BL76" s="795">
        <v>7</v>
      </c>
      <c r="BM76" s="795">
        <v>3</v>
      </c>
      <c r="BN76" s="795">
        <v>5</v>
      </c>
      <c r="BO76" s="796">
        <v>6</v>
      </c>
      <c r="BP76" s="799"/>
    </row>
    <row r="77" spans="1:68">
      <c r="A77" s="804">
        <v>68</v>
      </c>
      <c r="B77" s="800">
        <v>1</v>
      </c>
      <c r="C77" s="794"/>
      <c r="D77" s="794"/>
      <c r="E77" s="794"/>
      <c r="F77" s="801">
        <v>3</v>
      </c>
      <c r="G77" s="795"/>
      <c r="H77" s="795"/>
      <c r="I77" s="795"/>
      <c r="J77" s="798">
        <v>9</v>
      </c>
      <c r="K77" s="879"/>
      <c r="L77" s="794"/>
      <c r="M77" s="874"/>
      <c r="N77" s="803">
        <v>1</v>
      </c>
      <c r="O77" s="795"/>
      <c r="P77" s="795"/>
      <c r="Q77" s="795"/>
      <c r="R77" s="798">
        <v>1</v>
      </c>
      <c r="S77" s="794">
        <v>3</v>
      </c>
      <c r="T77" s="794">
        <v>4</v>
      </c>
      <c r="U77" s="800">
        <v>2</v>
      </c>
      <c r="V77" s="801">
        <v>3</v>
      </c>
      <c r="W77" s="795">
        <v>2</v>
      </c>
      <c r="X77" s="795">
        <v>1</v>
      </c>
      <c r="Y77" s="796">
        <v>4</v>
      </c>
      <c r="Z77" s="798">
        <v>1</v>
      </c>
      <c r="AA77" s="794">
        <v>2</v>
      </c>
      <c r="AB77" s="800">
        <v>3</v>
      </c>
      <c r="AC77" s="801">
        <v>1</v>
      </c>
      <c r="AD77" s="795">
        <v>3</v>
      </c>
      <c r="AE77" s="796">
        <v>2</v>
      </c>
      <c r="AF77" s="798">
        <v>3</v>
      </c>
      <c r="AG77" s="794">
        <v>4</v>
      </c>
      <c r="AH77" s="794">
        <v>1</v>
      </c>
      <c r="AI77" s="800">
        <v>2</v>
      </c>
      <c r="AJ77" s="801">
        <v>2</v>
      </c>
      <c r="AK77" s="795">
        <v>3</v>
      </c>
      <c r="AL77" s="796">
        <v>1</v>
      </c>
      <c r="AM77" s="798">
        <v>1</v>
      </c>
      <c r="AN77" s="794">
        <v>3</v>
      </c>
      <c r="AO77" s="794">
        <v>2</v>
      </c>
      <c r="AP77" s="800">
        <v>4</v>
      </c>
      <c r="AQ77" s="801">
        <v>1</v>
      </c>
      <c r="AR77" s="795">
        <v>2</v>
      </c>
      <c r="AS77" s="795">
        <v>3</v>
      </c>
      <c r="AT77" s="795">
        <v>4</v>
      </c>
      <c r="AU77" s="796">
        <v>5</v>
      </c>
      <c r="AV77" s="798">
        <v>1</v>
      </c>
      <c r="AW77" s="794">
        <v>2</v>
      </c>
      <c r="AX77" s="794">
        <v>4</v>
      </c>
      <c r="AY77" s="794">
        <v>5</v>
      </c>
      <c r="AZ77" s="800">
        <v>3</v>
      </c>
      <c r="BA77" s="801">
        <v>3</v>
      </c>
      <c r="BB77" s="795">
        <v>4</v>
      </c>
      <c r="BC77" s="795">
        <v>1</v>
      </c>
      <c r="BD77" s="796">
        <v>2</v>
      </c>
      <c r="BE77" s="798">
        <v>1</v>
      </c>
      <c r="BF77" s="794">
        <v>2</v>
      </c>
      <c r="BG77" s="800">
        <v>3</v>
      </c>
      <c r="BH77" s="801">
        <v>1</v>
      </c>
      <c r="BI77" s="795">
        <v>7</v>
      </c>
      <c r="BJ77" s="795">
        <v>8</v>
      </c>
      <c r="BK77" s="795">
        <v>5</v>
      </c>
      <c r="BL77" s="795">
        <v>6</v>
      </c>
      <c r="BM77" s="795">
        <v>2</v>
      </c>
      <c r="BN77" s="795">
        <v>3</v>
      </c>
      <c r="BO77" s="796">
        <v>4</v>
      </c>
      <c r="BP77" s="799"/>
    </row>
    <row r="78" spans="1:68">
      <c r="A78" s="804">
        <v>69</v>
      </c>
      <c r="B78" s="800">
        <v>1</v>
      </c>
      <c r="C78" s="794"/>
      <c r="D78" s="794"/>
      <c r="E78" s="794"/>
      <c r="F78" s="801">
        <v>3</v>
      </c>
      <c r="G78" s="795"/>
      <c r="H78" s="795"/>
      <c r="I78" s="795"/>
      <c r="J78" s="798">
        <v>9</v>
      </c>
      <c r="K78" s="879"/>
      <c r="L78" s="794"/>
      <c r="M78" s="874"/>
      <c r="N78" s="803">
        <v>1</v>
      </c>
      <c r="O78" s="795"/>
      <c r="P78" s="795"/>
      <c r="Q78" s="795"/>
      <c r="R78" s="798">
        <v>1</v>
      </c>
      <c r="S78" s="794">
        <v>3</v>
      </c>
      <c r="T78" s="794">
        <v>4</v>
      </c>
      <c r="U78" s="800">
        <v>2</v>
      </c>
      <c r="V78" s="801">
        <v>4</v>
      </c>
      <c r="W78" s="795">
        <v>1</v>
      </c>
      <c r="X78" s="795">
        <v>2</v>
      </c>
      <c r="Y78" s="796">
        <v>3</v>
      </c>
      <c r="Z78" s="798">
        <v>1</v>
      </c>
      <c r="AA78" s="794">
        <v>3</v>
      </c>
      <c r="AB78" s="800">
        <v>2</v>
      </c>
      <c r="AC78" s="801">
        <v>2</v>
      </c>
      <c r="AD78" s="795">
        <v>1</v>
      </c>
      <c r="AE78" s="796">
        <v>3</v>
      </c>
      <c r="AF78" s="798">
        <v>1</v>
      </c>
      <c r="AG78" s="794">
        <v>3</v>
      </c>
      <c r="AH78" s="794">
        <v>4</v>
      </c>
      <c r="AI78" s="800">
        <v>2</v>
      </c>
      <c r="AJ78" s="801">
        <v>3</v>
      </c>
      <c r="AK78" s="795">
        <v>2</v>
      </c>
      <c r="AL78" s="796">
        <v>1</v>
      </c>
      <c r="AM78" s="798">
        <v>1</v>
      </c>
      <c r="AN78" s="794">
        <v>3</v>
      </c>
      <c r="AO78" s="794">
        <v>4</v>
      </c>
      <c r="AP78" s="800">
        <v>2</v>
      </c>
      <c r="AQ78" s="801">
        <v>1</v>
      </c>
      <c r="AR78" s="795">
        <v>3</v>
      </c>
      <c r="AS78" s="795">
        <v>5</v>
      </c>
      <c r="AT78" s="795">
        <v>2</v>
      </c>
      <c r="AU78" s="796">
        <v>4</v>
      </c>
      <c r="AV78" s="798">
        <v>1</v>
      </c>
      <c r="AW78" s="794">
        <v>2</v>
      </c>
      <c r="AX78" s="794">
        <v>3</v>
      </c>
      <c r="AY78" s="794">
        <v>4</v>
      </c>
      <c r="AZ78" s="800">
        <v>5</v>
      </c>
      <c r="BA78" s="801">
        <v>1</v>
      </c>
      <c r="BB78" s="795">
        <v>2</v>
      </c>
      <c r="BC78" s="795">
        <v>3</v>
      </c>
      <c r="BD78" s="796">
        <v>4</v>
      </c>
      <c r="BE78" s="798">
        <v>1</v>
      </c>
      <c r="BF78" s="794">
        <v>2</v>
      </c>
      <c r="BG78" s="800">
        <v>3</v>
      </c>
      <c r="BH78" s="801">
        <v>1</v>
      </c>
      <c r="BI78" s="795">
        <v>3</v>
      </c>
      <c r="BJ78" s="795">
        <v>4</v>
      </c>
      <c r="BK78" s="795">
        <v>2</v>
      </c>
      <c r="BL78" s="795">
        <v>8</v>
      </c>
      <c r="BM78" s="795">
        <v>5</v>
      </c>
      <c r="BN78" s="795">
        <v>6</v>
      </c>
      <c r="BO78" s="796">
        <v>7</v>
      </c>
      <c r="BP78" s="799"/>
    </row>
    <row r="79" spans="1:68">
      <c r="A79" s="804">
        <v>70</v>
      </c>
      <c r="B79" s="800">
        <v>1</v>
      </c>
      <c r="C79" s="794"/>
      <c r="D79" s="794"/>
      <c r="E79" s="794"/>
      <c r="F79" s="801">
        <v>2</v>
      </c>
      <c r="G79" s="795"/>
      <c r="H79" s="795"/>
      <c r="I79" s="795"/>
      <c r="J79" s="798">
        <v>9</v>
      </c>
      <c r="K79" s="879"/>
      <c r="L79" s="794"/>
      <c r="M79" s="874"/>
      <c r="N79" s="803">
        <v>2</v>
      </c>
      <c r="O79" s="795"/>
      <c r="P79" s="795"/>
      <c r="Q79" s="795"/>
      <c r="R79" s="798">
        <v>2</v>
      </c>
      <c r="S79" s="794">
        <v>1</v>
      </c>
      <c r="T79" s="794">
        <v>4</v>
      </c>
      <c r="U79" s="800">
        <v>3</v>
      </c>
      <c r="V79" s="801">
        <v>2</v>
      </c>
      <c r="W79" s="795">
        <v>3</v>
      </c>
      <c r="X79" s="795">
        <v>1</v>
      </c>
      <c r="Y79" s="796">
        <v>4</v>
      </c>
      <c r="Z79" s="798">
        <v>1</v>
      </c>
      <c r="AA79" s="794">
        <v>2</v>
      </c>
      <c r="AB79" s="800">
        <v>3</v>
      </c>
      <c r="AC79" s="801">
        <v>1</v>
      </c>
      <c r="AD79" s="795">
        <v>2</v>
      </c>
      <c r="AE79" s="796">
        <v>3</v>
      </c>
      <c r="AF79" s="798">
        <v>3</v>
      </c>
      <c r="AG79" s="794">
        <v>4</v>
      </c>
      <c r="AH79" s="794">
        <v>2</v>
      </c>
      <c r="AI79" s="800">
        <v>1</v>
      </c>
      <c r="AJ79" s="801">
        <v>3</v>
      </c>
      <c r="AK79" s="795">
        <v>1</v>
      </c>
      <c r="AL79" s="796">
        <v>2</v>
      </c>
      <c r="AM79" s="798">
        <v>1</v>
      </c>
      <c r="AN79" s="794">
        <v>3</v>
      </c>
      <c r="AO79" s="794">
        <v>2</v>
      </c>
      <c r="AP79" s="800">
        <v>4</v>
      </c>
      <c r="AQ79" s="801">
        <v>1</v>
      </c>
      <c r="AR79" s="795">
        <v>2</v>
      </c>
      <c r="AS79" s="795">
        <v>3</v>
      </c>
      <c r="AT79" s="795">
        <v>4</v>
      </c>
      <c r="AU79" s="796">
        <v>5</v>
      </c>
      <c r="AV79" s="798">
        <v>1</v>
      </c>
      <c r="AW79" s="794">
        <v>5</v>
      </c>
      <c r="AX79" s="794">
        <v>2</v>
      </c>
      <c r="AY79" s="794">
        <v>4</v>
      </c>
      <c r="AZ79" s="800">
        <v>3</v>
      </c>
      <c r="BA79" s="801">
        <v>1</v>
      </c>
      <c r="BB79" s="795">
        <v>2</v>
      </c>
      <c r="BC79" s="795">
        <v>4</v>
      </c>
      <c r="BD79" s="796">
        <v>3</v>
      </c>
      <c r="BE79" s="798">
        <v>1</v>
      </c>
      <c r="BF79" s="794">
        <v>2</v>
      </c>
      <c r="BG79" s="800">
        <v>3</v>
      </c>
      <c r="BH79" s="801">
        <v>8</v>
      </c>
      <c r="BI79" s="795">
        <v>6</v>
      </c>
      <c r="BJ79" s="795">
        <v>5</v>
      </c>
      <c r="BK79" s="795">
        <v>7</v>
      </c>
      <c r="BL79" s="795">
        <v>2</v>
      </c>
      <c r="BM79" s="795">
        <v>4</v>
      </c>
      <c r="BN79" s="795">
        <v>3</v>
      </c>
      <c r="BO79" s="796">
        <v>1</v>
      </c>
      <c r="BP79" s="799"/>
    </row>
    <row r="80" spans="1:68">
      <c r="A80" s="804">
        <v>71</v>
      </c>
      <c r="B80" s="800">
        <v>1</v>
      </c>
      <c r="C80" s="794"/>
      <c r="D80" s="794"/>
      <c r="E80" s="794"/>
      <c r="F80" s="801">
        <v>3</v>
      </c>
      <c r="G80" s="795"/>
      <c r="H80" s="795"/>
      <c r="I80" s="795"/>
      <c r="J80" s="798">
        <v>13</v>
      </c>
      <c r="K80" s="879"/>
      <c r="L80" s="794"/>
      <c r="M80" s="874"/>
      <c r="N80" s="803">
        <v>2</v>
      </c>
      <c r="O80" s="795"/>
      <c r="P80" s="795"/>
      <c r="Q80" s="795"/>
      <c r="R80" s="798">
        <v>2</v>
      </c>
      <c r="S80" s="794">
        <v>4</v>
      </c>
      <c r="T80" s="794">
        <v>3</v>
      </c>
      <c r="U80" s="800">
        <v>1</v>
      </c>
      <c r="V80" s="801">
        <v>2</v>
      </c>
      <c r="W80" s="795">
        <v>4</v>
      </c>
      <c r="X80" s="795">
        <v>1</v>
      </c>
      <c r="Y80" s="796">
        <v>3</v>
      </c>
      <c r="Z80" s="798">
        <v>1</v>
      </c>
      <c r="AA80" s="794">
        <v>2</v>
      </c>
      <c r="AB80" s="800">
        <v>3</v>
      </c>
      <c r="AC80" s="801">
        <v>1</v>
      </c>
      <c r="AD80" s="795">
        <v>2</v>
      </c>
      <c r="AE80" s="796">
        <v>3</v>
      </c>
      <c r="AF80" s="798">
        <v>1</v>
      </c>
      <c r="AG80" s="794">
        <v>4</v>
      </c>
      <c r="AH80" s="794">
        <v>3</v>
      </c>
      <c r="AI80" s="800">
        <v>2</v>
      </c>
      <c r="AJ80" s="801">
        <v>3</v>
      </c>
      <c r="AK80" s="795">
        <v>2</v>
      </c>
      <c r="AL80" s="796">
        <v>1</v>
      </c>
      <c r="AM80" s="798">
        <v>1</v>
      </c>
      <c r="AN80" s="794">
        <v>4</v>
      </c>
      <c r="AO80" s="794">
        <v>3</v>
      </c>
      <c r="AP80" s="800">
        <v>2</v>
      </c>
      <c r="AQ80" s="801">
        <v>1</v>
      </c>
      <c r="AR80" s="795">
        <v>2</v>
      </c>
      <c r="AS80" s="795">
        <v>3</v>
      </c>
      <c r="AT80" s="795">
        <v>4</v>
      </c>
      <c r="AU80" s="796">
        <v>5</v>
      </c>
      <c r="AV80" s="798">
        <v>2</v>
      </c>
      <c r="AW80" s="794">
        <v>4</v>
      </c>
      <c r="AX80" s="794">
        <v>1</v>
      </c>
      <c r="AY80" s="794">
        <v>5</v>
      </c>
      <c r="AZ80" s="800">
        <v>3</v>
      </c>
      <c r="BA80" s="801">
        <v>1</v>
      </c>
      <c r="BB80" s="795">
        <v>2</v>
      </c>
      <c r="BC80" s="795">
        <v>3</v>
      </c>
      <c r="BD80" s="796">
        <v>4</v>
      </c>
      <c r="BE80" s="798">
        <v>1</v>
      </c>
      <c r="BF80" s="794">
        <v>2</v>
      </c>
      <c r="BG80" s="800">
        <v>3</v>
      </c>
      <c r="BH80" s="801">
        <v>1</v>
      </c>
      <c r="BI80" s="795">
        <v>2</v>
      </c>
      <c r="BJ80" s="795">
        <v>6</v>
      </c>
      <c r="BK80" s="795">
        <v>3</v>
      </c>
      <c r="BL80" s="795">
        <v>4</v>
      </c>
      <c r="BM80" s="795">
        <v>5</v>
      </c>
      <c r="BN80" s="795">
        <v>7</v>
      </c>
      <c r="BO80" s="796">
        <v>8</v>
      </c>
      <c r="BP80" s="799"/>
    </row>
    <row r="81" spans="1:68">
      <c r="A81" s="804">
        <v>72</v>
      </c>
      <c r="B81" s="800">
        <v>1</v>
      </c>
      <c r="C81" s="794"/>
      <c r="D81" s="794"/>
      <c r="E81" s="794"/>
      <c r="F81" s="801">
        <v>3</v>
      </c>
      <c r="G81" s="795"/>
      <c r="H81" s="795"/>
      <c r="I81" s="795"/>
      <c r="J81" s="798">
        <v>9</v>
      </c>
      <c r="K81" s="879"/>
      <c r="L81" s="794"/>
      <c r="M81" s="874"/>
      <c r="N81" s="803">
        <v>1</v>
      </c>
      <c r="O81" s="795"/>
      <c r="P81" s="795"/>
      <c r="Q81" s="795"/>
      <c r="R81" s="798">
        <v>1</v>
      </c>
      <c r="S81" s="794">
        <v>3</v>
      </c>
      <c r="T81" s="794">
        <v>4</v>
      </c>
      <c r="U81" s="800">
        <v>2</v>
      </c>
      <c r="V81" s="801">
        <v>3</v>
      </c>
      <c r="W81" s="795">
        <v>2</v>
      </c>
      <c r="X81" s="795">
        <v>1</v>
      </c>
      <c r="Y81" s="796">
        <v>4</v>
      </c>
      <c r="Z81" s="798">
        <v>2</v>
      </c>
      <c r="AA81" s="794">
        <v>3</v>
      </c>
      <c r="AB81" s="800">
        <v>1</v>
      </c>
      <c r="AC81" s="801">
        <v>2</v>
      </c>
      <c r="AD81" s="795">
        <v>1</v>
      </c>
      <c r="AE81" s="796">
        <v>3</v>
      </c>
      <c r="AF81" s="798">
        <v>1</v>
      </c>
      <c r="AG81" s="794">
        <v>2</v>
      </c>
      <c r="AH81" s="794">
        <v>3</v>
      </c>
      <c r="AI81" s="800">
        <v>4</v>
      </c>
      <c r="AJ81" s="801">
        <v>3</v>
      </c>
      <c r="AK81" s="795">
        <v>2</v>
      </c>
      <c r="AL81" s="796">
        <v>1</v>
      </c>
      <c r="AM81" s="798">
        <v>1</v>
      </c>
      <c r="AN81" s="794">
        <v>2</v>
      </c>
      <c r="AO81" s="794">
        <v>3</v>
      </c>
      <c r="AP81" s="800">
        <v>4</v>
      </c>
      <c r="AQ81" s="801">
        <v>1</v>
      </c>
      <c r="AR81" s="795">
        <v>4</v>
      </c>
      <c r="AS81" s="795">
        <v>2</v>
      </c>
      <c r="AT81" s="795">
        <v>3</v>
      </c>
      <c r="AU81" s="796">
        <v>5</v>
      </c>
      <c r="AV81" s="798">
        <v>1</v>
      </c>
      <c r="AW81" s="794">
        <v>2</v>
      </c>
      <c r="AX81" s="794">
        <v>3</v>
      </c>
      <c r="AY81" s="794">
        <v>4</v>
      </c>
      <c r="AZ81" s="800">
        <v>5</v>
      </c>
      <c r="BA81" s="801">
        <v>1</v>
      </c>
      <c r="BB81" s="795">
        <v>3</v>
      </c>
      <c r="BC81" s="795">
        <v>2</v>
      </c>
      <c r="BD81" s="796">
        <v>4</v>
      </c>
      <c r="BE81" s="798">
        <v>1</v>
      </c>
      <c r="BF81" s="794">
        <v>2</v>
      </c>
      <c r="BG81" s="800">
        <v>3</v>
      </c>
      <c r="BH81" s="801">
        <v>8</v>
      </c>
      <c r="BI81" s="795">
        <v>7</v>
      </c>
      <c r="BJ81" s="795">
        <v>2</v>
      </c>
      <c r="BK81" s="795">
        <v>3</v>
      </c>
      <c r="BL81" s="795">
        <v>5</v>
      </c>
      <c r="BM81" s="795">
        <v>1</v>
      </c>
      <c r="BN81" s="795">
        <v>4</v>
      </c>
      <c r="BO81" s="796">
        <v>6</v>
      </c>
      <c r="BP81" s="799"/>
    </row>
    <row r="82" spans="1:68">
      <c r="A82" s="804">
        <v>73</v>
      </c>
      <c r="B82" s="800">
        <v>1</v>
      </c>
      <c r="C82" s="794"/>
      <c r="D82" s="794"/>
      <c r="E82" s="794"/>
      <c r="F82" s="801">
        <v>3</v>
      </c>
      <c r="G82" s="795"/>
      <c r="H82" s="795"/>
      <c r="I82" s="795"/>
      <c r="J82" s="798">
        <v>9</v>
      </c>
      <c r="K82" s="879"/>
      <c r="L82" s="794"/>
      <c r="M82" s="874"/>
      <c r="N82" s="803">
        <v>2</v>
      </c>
      <c r="O82" s="795"/>
      <c r="P82" s="795"/>
      <c r="Q82" s="795"/>
      <c r="R82" s="798">
        <v>1</v>
      </c>
      <c r="S82" s="794">
        <v>4</v>
      </c>
      <c r="T82" s="794">
        <v>3</v>
      </c>
      <c r="U82" s="800">
        <v>2</v>
      </c>
      <c r="V82" s="801">
        <v>3</v>
      </c>
      <c r="W82" s="795">
        <v>1</v>
      </c>
      <c r="X82" s="795">
        <v>2</v>
      </c>
      <c r="Y82" s="796">
        <v>4</v>
      </c>
      <c r="Z82" s="798">
        <v>1</v>
      </c>
      <c r="AA82" s="794">
        <v>2</v>
      </c>
      <c r="AB82" s="800">
        <v>3</v>
      </c>
      <c r="AC82" s="801">
        <v>1</v>
      </c>
      <c r="AD82" s="795">
        <v>2</v>
      </c>
      <c r="AE82" s="796">
        <v>3</v>
      </c>
      <c r="AF82" s="798">
        <v>3</v>
      </c>
      <c r="AG82" s="794">
        <v>4</v>
      </c>
      <c r="AH82" s="794">
        <v>2</v>
      </c>
      <c r="AI82" s="800">
        <v>1</v>
      </c>
      <c r="AJ82" s="801">
        <v>3</v>
      </c>
      <c r="AK82" s="795">
        <v>2</v>
      </c>
      <c r="AL82" s="796">
        <v>1</v>
      </c>
      <c r="AM82" s="798">
        <v>1</v>
      </c>
      <c r="AN82" s="794">
        <v>2</v>
      </c>
      <c r="AO82" s="794">
        <v>4</v>
      </c>
      <c r="AP82" s="800">
        <v>3</v>
      </c>
      <c r="AQ82" s="801">
        <v>1</v>
      </c>
      <c r="AR82" s="795">
        <v>2</v>
      </c>
      <c r="AS82" s="795">
        <v>3</v>
      </c>
      <c r="AT82" s="795">
        <v>4</v>
      </c>
      <c r="AU82" s="796">
        <v>5</v>
      </c>
      <c r="AV82" s="798">
        <v>1</v>
      </c>
      <c r="AW82" s="794">
        <v>5</v>
      </c>
      <c r="AX82" s="794">
        <v>2</v>
      </c>
      <c r="AY82" s="794">
        <v>4</v>
      </c>
      <c r="AZ82" s="800">
        <v>3</v>
      </c>
      <c r="BA82" s="801">
        <v>1</v>
      </c>
      <c r="BB82" s="795">
        <v>3</v>
      </c>
      <c r="BC82" s="795">
        <v>2</v>
      </c>
      <c r="BD82" s="796">
        <v>4</v>
      </c>
      <c r="BE82" s="798">
        <v>1</v>
      </c>
      <c r="BF82" s="794">
        <v>2</v>
      </c>
      <c r="BG82" s="800">
        <v>3</v>
      </c>
      <c r="BH82" s="801">
        <v>2</v>
      </c>
      <c r="BI82" s="795">
        <v>5</v>
      </c>
      <c r="BJ82" s="795">
        <v>4</v>
      </c>
      <c r="BK82" s="795">
        <v>1</v>
      </c>
      <c r="BL82" s="795">
        <v>6</v>
      </c>
      <c r="BM82" s="795">
        <v>7</v>
      </c>
      <c r="BN82" s="795">
        <v>3</v>
      </c>
      <c r="BO82" s="796">
        <v>8</v>
      </c>
      <c r="BP82" s="799"/>
    </row>
    <row r="83" spans="1:68">
      <c r="A83" s="804">
        <v>74</v>
      </c>
      <c r="B83" s="800">
        <v>1</v>
      </c>
      <c r="C83" s="794"/>
      <c r="D83" s="794"/>
      <c r="E83" s="794"/>
      <c r="F83" s="801">
        <v>2</v>
      </c>
      <c r="G83" s="795"/>
      <c r="H83" s="795"/>
      <c r="I83" s="795"/>
      <c r="J83" s="798">
        <v>9</v>
      </c>
      <c r="K83" s="879"/>
      <c r="L83" s="794"/>
      <c r="M83" s="874"/>
      <c r="N83" s="803">
        <v>2</v>
      </c>
      <c r="O83" s="795"/>
      <c r="P83" s="795"/>
      <c r="Q83" s="795"/>
      <c r="R83" s="798">
        <v>1</v>
      </c>
      <c r="S83" s="794">
        <v>3</v>
      </c>
      <c r="T83" s="794">
        <v>4</v>
      </c>
      <c r="U83" s="800">
        <v>2</v>
      </c>
      <c r="V83" s="801">
        <v>4</v>
      </c>
      <c r="W83" s="795">
        <v>1</v>
      </c>
      <c r="X83" s="795">
        <v>2</v>
      </c>
      <c r="Y83" s="796">
        <v>3</v>
      </c>
      <c r="Z83" s="798">
        <v>1</v>
      </c>
      <c r="AA83" s="794">
        <v>2</v>
      </c>
      <c r="AB83" s="800">
        <v>3</v>
      </c>
      <c r="AC83" s="801">
        <v>1</v>
      </c>
      <c r="AD83" s="795">
        <v>3</v>
      </c>
      <c r="AE83" s="796">
        <v>2</v>
      </c>
      <c r="AF83" s="798">
        <v>2</v>
      </c>
      <c r="AG83" s="794">
        <v>4</v>
      </c>
      <c r="AH83" s="794">
        <v>3</v>
      </c>
      <c r="AI83" s="800">
        <v>1</v>
      </c>
      <c r="AJ83" s="801">
        <v>3</v>
      </c>
      <c r="AK83" s="795">
        <v>2</v>
      </c>
      <c r="AL83" s="796">
        <v>1</v>
      </c>
      <c r="AM83" s="798">
        <v>1</v>
      </c>
      <c r="AN83" s="794">
        <v>4</v>
      </c>
      <c r="AO83" s="794">
        <v>3</v>
      </c>
      <c r="AP83" s="800">
        <v>2</v>
      </c>
      <c r="AQ83" s="801">
        <v>1</v>
      </c>
      <c r="AR83" s="795">
        <v>3</v>
      </c>
      <c r="AS83" s="795">
        <v>2</v>
      </c>
      <c r="AT83" s="795">
        <v>4</v>
      </c>
      <c r="AU83" s="796">
        <v>5</v>
      </c>
      <c r="AV83" s="798">
        <v>1</v>
      </c>
      <c r="AW83" s="794">
        <v>2</v>
      </c>
      <c r="AX83" s="794">
        <v>5</v>
      </c>
      <c r="AY83" s="794">
        <v>4</v>
      </c>
      <c r="AZ83" s="800">
        <v>3</v>
      </c>
      <c r="BA83" s="801">
        <v>1</v>
      </c>
      <c r="BB83" s="795">
        <v>2</v>
      </c>
      <c r="BC83" s="795">
        <v>3</v>
      </c>
      <c r="BD83" s="796">
        <v>4</v>
      </c>
      <c r="BE83" s="798">
        <v>1</v>
      </c>
      <c r="BF83" s="794">
        <v>2</v>
      </c>
      <c r="BG83" s="800">
        <v>3</v>
      </c>
      <c r="BH83" s="801">
        <v>8</v>
      </c>
      <c r="BI83" s="795">
        <v>7</v>
      </c>
      <c r="BJ83" s="795">
        <v>1</v>
      </c>
      <c r="BK83" s="795">
        <v>6</v>
      </c>
      <c r="BL83" s="795">
        <v>4</v>
      </c>
      <c r="BM83" s="795">
        <v>5</v>
      </c>
      <c r="BN83" s="795">
        <v>2</v>
      </c>
      <c r="BO83" s="796">
        <v>3</v>
      </c>
      <c r="BP83" s="799"/>
    </row>
    <row r="84" spans="1:68">
      <c r="A84" s="804">
        <v>75</v>
      </c>
      <c r="B84" s="800">
        <v>1</v>
      </c>
      <c r="C84" s="794"/>
      <c r="D84" s="794"/>
      <c r="E84" s="794"/>
      <c r="F84" s="801">
        <v>3</v>
      </c>
      <c r="G84" s="795"/>
      <c r="H84" s="795"/>
      <c r="I84" s="795"/>
      <c r="J84" s="798">
        <v>9</v>
      </c>
      <c r="K84" s="879"/>
      <c r="L84" s="794"/>
      <c r="M84" s="874"/>
      <c r="N84" s="803">
        <v>1</v>
      </c>
      <c r="O84" s="795"/>
      <c r="P84" s="795"/>
      <c r="Q84" s="795"/>
      <c r="R84" s="798">
        <v>1</v>
      </c>
      <c r="S84" s="794">
        <v>3</v>
      </c>
      <c r="T84" s="794">
        <v>4</v>
      </c>
      <c r="U84" s="800">
        <v>2</v>
      </c>
      <c r="V84" s="801">
        <v>3</v>
      </c>
      <c r="W84" s="795">
        <v>2</v>
      </c>
      <c r="X84" s="795">
        <v>1</v>
      </c>
      <c r="Y84" s="796">
        <v>4</v>
      </c>
      <c r="Z84" s="798">
        <v>1</v>
      </c>
      <c r="AA84" s="794">
        <v>2</v>
      </c>
      <c r="AB84" s="800">
        <v>3</v>
      </c>
      <c r="AC84" s="801">
        <v>1</v>
      </c>
      <c r="AD84" s="795">
        <v>2</v>
      </c>
      <c r="AE84" s="796">
        <v>3</v>
      </c>
      <c r="AF84" s="798">
        <v>2</v>
      </c>
      <c r="AG84" s="794">
        <v>4</v>
      </c>
      <c r="AH84" s="794">
        <v>3</v>
      </c>
      <c r="AI84" s="800">
        <v>1</v>
      </c>
      <c r="AJ84" s="801">
        <v>3</v>
      </c>
      <c r="AK84" s="795">
        <v>2</v>
      </c>
      <c r="AL84" s="796">
        <v>1</v>
      </c>
      <c r="AM84" s="798">
        <v>1</v>
      </c>
      <c r="AN84" s="794">
        <v>3</v>
      </c>
      <c r="AO84" s="794">
        <v>4</v>
      </c>
      <c r="AP84" s="800">
        <v>2</v>
      </c>
      <c r="AQ84" s="801">
        <v>1</v>
      </c>
      <c r="AR84" s="795">
        <v>2</v>
      </c>
      <c r="AS84" s="795">
        <v>3</v>
      </c>
      <c r="AT84" s="795">
        <v>4</v>
      </c>
      <c r="AU84" s="796">
        <v>5</v>
      </c>
      <c r="AV84" s="798">
        <v>1</v>
      </c>
      <c r="AW84" s="794">
        <v>2</v>
      </c>
      <c r="AX84" s="794">
        <v>3</v>
      </c>
      <c r="AY84" s="794">
        <v>4</v>
      </c>
      <c r="AZ84" s="800">
        <v>5</v>
      </c>
      <c r="BA84" s="801">
        <v>1</v>
      </c>
      <c r="BB84" s="795">
        <v>2</v>
      </c>
      <c r="BC84" s="795">
        <v>4</v>
      </c>
      <c r="BD84" s="796">
        <v>3</v>
      </c>
      <c r="BE84" s="798">
        <v>1</v>
      </c>
      <c r="BF84" s="794">
        <v>2</v>
      </c>
      <c r="BG84" s="800">
        <v>3</v>
      </c>
      <c r="BH84" s="801">
        <v>1</v>
      </c>
      <c r="BI84" s="795">
        <v>8</v>
      </c>
      <c r="BJ84" s="795">
        <v>4</v>
      </c>
      <c r="BK84" s="795">
        <v>2</v>
      </c>
      <c r="BL84" s="795">
        <v>7</v>
      </c>
      <c r="BM84" s="795">
        <v>5</v>
      </c>
      <c r="BN84" s="795">
        <v>3</v>
      </c>
      <c r="BO84" s="796">
        <v>6</v>
      </c>
      <c r="BP84" s="799"/>
    </row>
    <row r="85" spans="1:68">
      <c r="A85" s="804">
        <v>76</v>
      </c>
      <c r="B85" s="800">
        <v>1</v>
      </c>
      <c r="C85" s="794"/>
      <c r="D85" s="794"/>
      <c r="E85" s="794"/>
      <c r="F85" s="801">
        <v>2</v>
      </c>
      <c r="G85" s="795"/>
      <c r="H85" s="795"/>
      <c r="I85" s="795"/>
      <c r="J85" s="798">
        <v>3</v>
      </c>
      <c r="K85" s="879"/>
      <c r="L85" s="794"/>
      <c r="M85" s="874"/>
      <c r="N85" s="803">
        <v>1</v>
      </c>
      <c r="O85" s="795"/>
      <c r="P85" s="795"/>
      <c r="Q85" s="795"/>
      <c r="R85" s="798">
        <v>1</v>
      </c>
      <c r="S85" s="794">
        <v>4</v>
      </c>
      <c r="T85" s="794">
        <v>3</v>
      </c>
      <c r="U85" s="800">
        <v>2</v>
      </c>
      <c r="V85" s="801">
        <v>4</v>
      </c>
      <c r="W85" s="795">
        <v>2</v>
      </c>
      <c r="X85" s="795">
        <v>3</v>
      </c>
      <c r="Y85" s="796">
        <v>1</v>
      </c>
      <c r="Z85" s="798">
        <v>2</v>
      </c>
      <c r="AA85" s="794">
        <v>1</v>
      </c>
      <c r="AB85" s="800">
        <v>3</v>
      </c>
      <c r="AC85" s="801">
        <v>2</v>
      </c>
      <c r="AD85" s="795">
        <v>1</v>
      </c>
      <c r="AE85" s="796">
        <v>3</v>
      </c>
      <c r="AF85" s="798">
        <v>1</v>
      </c>
      <c r="AG85" s="794">
        <v>2</v>
      </c>
      <c r="AH85" s="794">
        <v>4</v>
      </c>
      <c r="AI85" s="800">
        <v>3</v>
      </c>
      <c r="AJ85" s="801">
        <v>3</v>
      </c>
      <c r="AK85" s="795">
        <v>2</v>
      </c>
      <c r="AL85" s="796">
        <v>1</v>
      </c>
      <c r="AM85" s="798">
        <v>1</v>
      </c>
      <c r="AN85" s="794">
        <v>2</v>
      </c>
      <c r="AO85" s="794">
        <v>3</v>
      </c>
      <c r="AP85" s="800">
        <v>4</v>
      </c>
      <c r="AQ85" s="801">
        <v>1</v>
      </c>
      <c r="AR85" s="795">
        <v>3</v>
      </c>
      <c r="AS85" s="795">
        <v>2</v>
      </c>
      <c r="AT85" s="795">
        <v>4</v>
      </c>
      <c r="AU85" s="796">
        <v>5</v>
      </c>
      <c r="AV85" s="798">
        <v>2</v>
      </c>
      <c r="AW85" s="794">
        <v>3</v>
      </c>
      <c r="AX85" s="794">
        <v>1</v>
      </c>
      <c r="AY85" s="794">
        <v>5</v>
      </c>
      <c r="AZ85" s="800">
        <v>4</v>
      </c>
      <c r="BA85" s="801">
        <v>1</v>
      </c>
      <c r="BB85" s="795">
        <v>4</v>
      </c>
      <c r="BC85" s="795">
        <v>2</v>
      </c>
      <c r="BD85" s="796">
        <v>3</v>
      </c>
      <c r="BE85" s="798">
        <v>1</v>
      </c>
      <c r="BF85" s="794">
        <v>2</v>
      </c>
      <c r="BG85" s="800">
        <v>3</v>
      </c>
      <c r="BH85" s="801">
        <v>8</v>
      </c>
      <c r="BI85" s="795">
        <v>7</v>
      </c>
      <c r="BJ85" s="795">
        <v>1</v>
      </c>
      <c r="BK85" s="795">
        <v>6</v>
      </c>
      <c r="BL85" s="795">
        <v>3</v>
      </c>
      <c r="BM85" s="795">
        <v>5</v>
      </c>
      <c r="BN85" s="795">
        <v>2</v>
      </c>
      <c r="BO85" s="796">
        <v>4</v>
      </c>
      <c r="BP85" s="799"/>
    </row>
    <row r="86" spans="1:68">
      <c r="A86" s="804">
        <v>77</v>
      </c>
      <c r="B86" s="800">
        <v>1</v>
      </c>
      <c r="C86" s="794"/>
      <c r="D86" s="794"/>
      <c r="E86" s="794"/>
      <c r="F86" s="801">
        <v>3</v>
      </c>
      <c r="G86" s="795"/>
      <c r="H86" s="795"/>
      <c r="I86" s="795"/>
      <c r="J86" s="798">
        <v>9</v>
      </c>
      <c r="K86" s="879"/>
      <c r="L86" s="794"/>
      <c r="M86" s="874"/>
      <c r="N86" s="803">
        <v>1</v>
      </c>
      <c r="O86" s="795"/>
      <c r="P86" s="795"/>
      <c r="Q86" s="795"/>
      <c r="R86" s="798">
        <v>1</v>
      </c>
      <c r="S86" s="794">
        <v>4</v>
      </c>
      <c r="T86" s="794">
        <v>3</v>
      </c>
      <c r="U86" s="800">
        <v>2</v>
      </c>
      <c r="V86" s="801">
        <v>3</v>
      </c>
      <c r="W86" s="795">
        <v>2</v>
      </c>
      <c r="X86" s="795">
        <v>1</v>
      </c>
      <c r="Y86" s="796">
        <v>4</v>
      </c>
      <c r="Z86" s="798">
        <v>2</v>
      </c>
      <c r="AA86" s="794">
        <v>1</v>
      </c>
      <c r="AB86" s="800">
        <v>3</v>
      </c>
      <c r="AC86" s="801">
        <v>1</v>
      </c>
      <c r="AD86" s="795">
        <v>3</v>
      </c>
      <c r="AE86" s="796">
        <v>2</v>
      </c>
      <c r="AF86" s="798">
        <v>4</v>
      </c>
      <c r="AG86" s="794">
        <v>3</v>
      </c>
      <c r="AH86" s="794">
        <v>2</v>
      </c>
      <c r="AI86" s="800">
        <v>1</v>
      </c>
      <c r="AJ86" s="801">
        <v>3</v>
      </c>
      <c r="AK86" s="795">
        <v>2</v>
      </c>
      <c r="AL86" s="796">
        <v>1</v>
      </c>
      <c r="AM86" s="798">
        <v>1</v>
      </c>
      <c r="AN86" s="794">
        <v>2</v>
      </c>
      <c r="AO86" s="794">
        <v>3</v>
      </c>
      <c r="AP86" s="800">
        <v>4</v>
      </c>
      <c r="AQ86" s="801">
        <v>1</v>
      </c>
      <c r="AR86" s="795">
        <v>3</v>
      </c>
      <c r="AS86" s="795">
        <v>2</v>
      </c>
      <c r="AT86" s="795">
        <v>5</v>
      </c>
      <c r="AU86" s="796">
        <v>4</v>
      </c>
      <c r="AV86" s="798">
        <v>1</v>
      </c>
      <c r="AW86" s="794">
        <v>2</v>
      </c>
      <c r="AX86" s="794">
        <v>3</v>
      </c>
      <c r="AY86" s="794">
        <v>4</v>
      </c>
      <c r="AZ86" s="800">
        <v>5</v>
      </c>
      <c r="BA86" s="801">
        <v>1</v>
      </c>
      <c r="BB86" s="795">
        <v>2</v>
      </c>
      <c r="BC86" s="795">
        <v>3</v>
      </c>
      <c r="BD86" s="796">
        <v>4</v>
      </c>
      <c r="BE86" s="798">
        <v>1</v>
      </c>
      <c r="BF86" s="794">
        <v>2</v>
      </c>
      <c r="BG86" s="800">
        <v>3</v>
      </c>
      <c r="BH86" s="801">
        <v>1</v>
      </c>
      <c r="BI86" s="795">
        <v>5</v>
      </c>
      <c r="BJ86" s="795">
        <v>6</v>
      </c>
      <c r="BK86" s="795">
        <v>2</v>
      </c>
      <c r="BL86" s="795">
        <v>7</v>
      </c>
      <c r="BM86" s="795">
        <v>3</v>
      </c>
      <c r="BN86" s="795">
        <v>4</v>
      </c>
      <c r="BO86" s="796">
        <v>8</v>
      </c>
      <c r="BP86" s="799"/>
    </row>
    <row r="87" spans="1:68">
      <c r="A87" s="804">
        <v>78</v>
      </c>
      <c r="B87" s="800">
        <v>1</v>
      </c>
      <c r="C87" s="794"/>
      <c r="D87" s="794"/>
      <c r="E87" s="794"/>
      <c r="F87" s="801">
        <v>2</v>
      </c>
      <c r="G87" s="795"/>
      <c r="H87" s="795"/>
      <c r="I87" s="795"/>
      <c r="J87" s="798">
        <v>3</v>
      </c>
      <c r="K87" s="879"/>
      <c r="L87" s="794"/>
      <c r="M87" s="874"/>
      <c r="N87" s="803">
        <v>1</v>
      </c>
      <c r="O87" s="795"/>
      <c r="P87" s="795"/>
      <c r="Q87" s="795"/>
      <c r="R87" s="798">
        <v>1</v>
      </c>
      <c r="S87" s="794">
        <v>2</v>
      </c>
      <c r="T87" s="794">
        <v>4</v>
      </c>
      <c r="U87" s="800">
        <v>3</v>
      </c>
      <c r="V87" s="801">
        <v>2</v>
      </c>
      <c r="W87" s="795">
        <v>3</v>
      </c>
      <c r="X87" s="795">
        <v>1</v>
      </c>
      <c r="Y87" s="796">
        <v>4</v>
      </c>
      <c r="Z87" s="798">
        <v>1</v>
      </c>
      <c r="AA87" s="794">
        <v>2</v>
      </c>
      <c r="AB87" s="800">
        <v>3</v>
      </c>
      <c r="AC87" s="801">
        <v>1</v>
      </c>
      <c r="AD87" s="795">
        <v>3</v>
      </c>
      <c r="AE87" s="796">
        <v>2</v>
      </c>
      <c r="AF87" s="798">
        <v>1</v>
      </c>
      <c r="AG87" s="794">
        <v>2</v>
      </c>
      <c r="AH87" s="794">
        <v>4</v>
      </c>
      <c r="AI87" s="800">
        <v>3</v>
      </c>
      <c r="AJ87" s="801">
        <v>3</v>
      </c>
      <c r="AK87" s="795">
        <v>2</v>
      </c>
      <c r="AL87" s="796">
        <v>1</v>
      </c>
      <c r="AM87" s="798">
        <v>1</v>
      </c>
      <c r="AN87" s="794">
        <v>2</v>
      </c>
      <c r="AO87" s="794">
        <v>3</v>
      </c>
      <c r="AP87" s="800">
        <v>4</v>
      </c>
      <c r="AQ87" s="801">
        <v>1</v>
      </c>
      <c r="AR87" s="795">
        <v>2</v>
      </c>
      <c r="AS87" s="795">
        <v>3</v>
      </c>
      <c r="AT87" s="795">
        <v>4</v>
      </c>
      <c r="AU87" s="796">
        <v>5</v>
      </c>
      <c r="AV87" s="798">
        <v>1</v>
      </c>
      <c r="AW87" s="794">
        <v>3</v>
      </c>
      <c r="AX87" s="794">
        <v>2</v>
      </c>
      <c r="AY87" s="794">
        <v>4</v>
      </c>
      <c r="AZ87" s="800">
        <v>5</v>
      </c>
      <c r="BA87" s="801">
        <v>1</v>
      </c>
      <c r="BB87" s="795">
        <v>2</v>
      </c>
      <c r="BC87" s="795">
        <v>3</v>
      </c>
      <c r="BD87" s="796">
        <v>4</v>
      </c>
      <c r="BE87" s="798">
        <v>1</v>
      </c>
      <c r="BF87" s="794">
        <v>2</v>
      </c>
      <c r="BG87" s="800">
        <v>3</v>
      </c>
      <c r="BH87" s="801">
        <v>1</v>
      </c>
      <c r="BI87" s="795">
        <v>4</v>
      </c>
      <c r="BJ87" s="795">
        <v>5</v>
      </c>
      <c r="BK87" s="795">
        <v>6</v>
      </c>
      <c r="BL87" s="795">
        <v>7</v>
      </c>
      <c r="BM87" s="795">
        <v>8</v>
      </c>
      <c r="BN87" s="795">
        <v>2</v>
      </c>
      <c r="BO87" s="796">
        <v>3</v>
      </c>
      <c r="BP87" s="799"/>
    </row>
    <row r="88" spans="1:68">
      <c r="A88" s="804">
        <v>79</v>
      </c>
      <c r="B88" s="800">
        <v>1</v>
      </c>
      <c r="C88" s="794"/>
      <c r="D88" s="794"/>
      <c r="E88" s="794"/>
      <c r="F88" s="801">
        <v>2</v>
      </c>
      <c r="G88" s="795"/>
      <c r="H88" s="795"/>
      <c r="I88" s="795"/>
      <c r="J88" s="798">
        <v>9</v>
      </c>
      <c r="K88" s="879"/>
      <c r="L88" s="794"/>
      <c r="M88" s="874"/>
      <c r="N88" s="803">
        <v>2</v>
      </c>
      <c r="O88" s="795"/>
      <c r="P88" s="795"/>
      <c r="Q88" s="795"/>
      <c r="R88" s="798">
        <v>1</v>
      </c>
      <c r="S88" s="794">
        <v>2</v>
      </c>
      <c r="T88" s="794">
        <v>4</v>
      </c>
      <c r="U88" s="800">
        <v>3</v>
      </c>
      <c r="V88" s="801">
        <v>2</v>
      </c>
      <c r="W88" s="795">
        <v>3</v>
      </c>
      <c r="X88" s="795">
        <v>1</v>
      </c>
      <c r="Y88" s="796">
        <v>4</v>
      </c>
      <c r="Z88" s="798">
        <v>1</v>
      </c>
      <c r="AA88" s="794">
        <v>2</v>
      </c>
      <c r="AB88" s="800">
        <v>3</v>
      </c>
      <c r="AC88" s="801">
        <v>1</v>
      </c>
      <c r="AD88" s="795">
        <v>3</v>
      </c>
      <c r="AE88" s="796">
        <v>2</v>
      </c>
      <c r="AF88" s="798">
        <v>4</v>
      </c>
      <c r="AG88" s="794">
        <v>3</v>
      </c>
      <c r="AH88" s="794">
        <v>2</v>
      </c>
      <c r="AI88" s="800">
        <v>1</v>
      </c>
      <c r="AJ88" s="801">
        <v>3</v>
      </c>
      <c r="AK88" s="795">
        <v>1</v>
      </c>
      <c r="AL88" s="796">
        <v>2</v>
      </c>
      <c r="AM88" s="798">
        <v>1</v>
      </c>
      <c r="AN88" s="794">
        <v>4</v>
      </c>
      <c r="AO88" s="794">
        <v>2</v>
      </c>
      <c r="AP88" s="800">
        <v>3</v>
      </c>
      <c r="AQ88" s="801">
        <v>1</v>
      </c>
      <c r="AR88" s="795">
        <v>2</v>
      </c>
      <c r="AS88" s="795">
        <v>3</v>
      </c>
      <c r="AT88" s="795">
        <v>4</v>
      </c>
      <c r="AU88" s="796">
        <v>5</v>
      </c>
      <c r="AV88" s="798">
        <v>2</v>
      </c>
      <c r="AW88" s="794">
        <v>4</v>
      </c>
      <c r="AX88" s="794">
        <v>1</v>
      </c>
      <c r="AY88" s="794">
        <v>5</v>
      </c>
      <c r="AZ88" s="800">
        <v>3</v>
      </c>
      <c r="BA88" s="801">
        <v>1</v>
      </c>
      <c r="BB88" s="795">
        <v>3</v>
      </c>
      <c r="BC88" s="795">
        <v>2</v>
      </c>
      <c r="BD88" s="796">
        <v>4</v>
      </c>
      <c r="BE88" s="798">
        <v>1</v>
      </c>
      <c r="BF88" s="794">
        <v>2</v>
      </c>
      <c r="BG88" s="800">
        <v>3</v>
      </c>
      <c r="BH88" s="801">
        <v>1</v>
      </c>
      <c r="BI88" s="795">
        <v>6</v>
      </c>
      <c r="BJ88" s="795">
        <v>7</v>
      </c>
      <c r="BK88" s="795">
        <v>2</v>
      </c>
      <c r="BL88" s="795">
        <v>8</v>
      </c>
      <c r="BM88" s="795">
        <v>4</v>
      </c>
      <c r="BN88" s="795">
        <v>3</v>
      </c>
      <c r="BO88" s="796">
        <v>5</v>
      </c>
      <c r="BP88" s="799"/>
    </row>
    <row r="89" spans="1:68">
      <c r="A89" s="804">
        <v>80</v>
      </c>
      <c r="B89" s="800">
        <v>1</v>
      </c>
      <c r="C89" s="794"/>
      <c r="D89" s="794"/>
      <c r="E89" s="794"/>
      <c r="F89" s="801">
        <v>3</v>
      </c>
      <c r="G89" s="795"/>
      <c r="H89" s="795"/>
      <c r="I89" s="795"/>
      <c r="J89" s="798">
        <v>9</v>
      </c>
      <c r="K89" s="879"/>
      <c r="L89" s="794"/>
      <c r="M89" s="874"/>
      <c r="N89" s="803">
        <v>1</v>
      </c>
      <c r="O89" s="795"/>
      <c r="P89" s="795"/>
      <c r="Q89" s="795"/>
      <c r="R89" s="798">
        <v>1</v>
      </c>
      <c r="S89" s="794">
        <v>2</v>
      </c>
      <c r="T89" s="794">
        <v>4</v>
      </c>
      <c r="U89" s="800">
        <v>3</v>
      </c>
      <c r="V89" s="801">
        <v>3</v>
      </c>
      <c r="W89" s="795">
        <v>2</v>
      </c>
      <c r="X89" s="795">
        <v>1</v>
      </c>
      <c r="Y89" s="796">
        <v>4</v>
      </c>
      <c r="Z89" s="798">
        <v>1</v>
      </c>
      <c r="AA89" s="794">
        <v>3</v>
      </c>
      <c r="AB89" s="800">
        <v>2</v>
      </c>
      <c r="AC89" s="801">
        <v>1</v>
      </c>
      <c r="AD89" s="795">
        <v>2</v>
      </c>
      <c r="AE89" s="796">
        <v>3</v>
      </c>
      <c r="AF89" s="798">
        <v>1</v>
      </c>
      <c r="AG89" s="794">
        <v>3</v>
      </c>
      <c r="AH89" s="794">
        <v>4</v>
      </c>
      <c r="AI89" s="800">
        <v>2</v>
      </c>
      <c r="AJ89" s="801">
        <v>3</v>
      </c>
      <c r="AK89" s="795">
        <v>1</v>
      </c>
      <c r="AL89" s="796">
        <v>2</v>
      </c>
      <c r="AM89" s="798">
        <v>1</v>
      </c>
      <c r="AN89" s="794">
        <v>2</v>
      </c>
      <c r="AO89" s="794">
        <v>3</v>
      </c>
      <c r="AP89" s="800">
        <v>4</v>
      </c>
      <c r="AQ89" s="801">
        <v>1</v>
      </c>
      <c r="AR89" s="795">
        <v>3</v>
      </c>
      <c r="AS89" s="795">
        <v>2</v>
      </c>
      <c r="AT89" s="795">
        <v>4</v>
      </c>
      <c r="AU89" s="796">
        <v>5</v>
      </c>
      <c r="AV89" s="798">
        <v>1</v>
      </c>
      <c r="AW89" s="794">
        <v>4</v>
      </c>
      <c r="AX89" s="794">
        <v>2</v>
      </c>
      <c r="AY89" s="794">
        <v>5</v>
      </c>
      <c r="AZ89" s="800">
        <v>3</v>
      </c>
      <c r="BA89" s="801">
        <v>1</v>
      </c>
      <c r="BB89" s="795">
        <v>2</v>
      </c>
      <c r="BC89" s="795">
        <v>3</v>
      </c>
      <c r="BD89" s="796">
        <v>4</v>
      </c>
      <c r="BE89" s="798">
        <v>1</v>
      </c>
      <c r="BF89" s="794">
        <v>2</v>
      </c>
      <c r="BG89" s="800">
        <v>3</v>
      </c>
      <c r="BH89" s="801">
        <v>1</v>
      </c>
      <c r="BI89" s="795">
        <v>2</v>
      </c>
      <c r="BJ89" s="795">
        <v>8</v>
      </c>
      <c r="BK89" s="795">
        <v>3</v>
      </c>
      <c r="BL89" s="795">
        <v>5</v>
      </c>
      <c r="BM89" s="795">
        <v>4</v>
      </c>
      <c r="BN89" s="795">
        <v>7</v>
      </c>
      <c r="BO89" s="796">
        <v>6</v>
      </c>
      <c r="BP89" s="799"/>
    </row>
    <row r="90" spans="1:68">
      <c r="A90" s="804">
        <v>81</v>
      </c>
      <c r="B90" s="800">
        <v>2</v>
      </c>
      <c r="C90" s="794"/>
      <c r="D90" s="794"/>
      <c r="E90" s="794"/>
      <c r="F90" s="801">
        <v>3</v>
      </c>
      <c r="G90" s="795"/>
      <c r="H90" s="795"/>
      <c r="I90" s="795"/>
      <c r="J90" s="798">
        <v>9</v>
      </c>
      <c r="K90" s="879"/>
      <c r="L90" s="794"/>
      <c r="M90" s="874"/>
      <c r="N90" s="803">
        <v>2</v>
      </c>
      <c r="O90" s="795"/>
      <c r="P90" s="795"/>
      <c r="Q90" s="795"/>
      <c r="R90" s="798">
        <v>1</v>
      </c>
      <c r="S90" s="794">
        <v>2</v>
      </c>
      <c r="T90" s="794">
        <v>3</v>
      </c>
      <c r="U90" s="800">
        <v>4</v>
      </c>
      <c r="V90" s="801">
        <v>2</v>
      </c>
      <c r="W90" s="795">
        <v>3</v>
      </c>
      <c r="X90" s="795">
        <v>1</v>
      </c>
      <c r="Y90" s="796">
        <v>4</v>
      </c>
      <c r="Z90" s="798">
        <v>1</v>
      </c>
      <c r="AA90" s="794">
        <v>2</v>
      </c>
      <c r="AB90" s="800">
        <v>3</v>
      </c>
      <c r="AC90" s="801">
        <v>1</v>
      </c>
      <c r="AD90" s="795">
        <v>2</v>
      </c>
      <c r="AE90" s="796">
        <v>3</v>
      </c>
      <c r="AF90" s="798">
        <v>3</v>
      </c>
      <c r="AG90" s="794">
        <v>4</v>
      </c>
      <c r="AH90" s="794">
        <v>2</v>
      </c>
      <c r="AI90" s="800">
        <v>1</v>
      </c>
      <c r="AJ90" s="801">
        <v>3</v>
      </c>
      <c r="AK90" s="795">
        <v>2</v>
      </c>
      <c r="AL90" s="796">
        <v>1</v>
      </c>
      <c r="AM90" s="798">
        <v>1</v>
      </c>
      <c r="AN90" s="794">
        <v>2</v>
      </c>
      <c r="AO90" s="794">
        <v>3</v>
      </c>
      <c r="AP90" s="800">
        <v>4</v>
      </c>
      <c r="AQ90" s="801">
        <v>2</v>
      </c>
      <c r="AR90" s="795">
        <v>1</v>
      </c>
      <c r="AS90" s="795">
        <v>4</v>
      </c>
      <c r="AT90" s="795">
        <v>3</v>
      </c>
      <c r="AU90" s="796">
        <v>5</v>
      </c>
      <c r="AV90" s="798">
        <v>1</v>
      </c>
      <c r="AW90" s="794">
        <v>3</v>
      </c>
      <c r="AX90" s="794">
        <v>2</v>
      </c>
      <c r="AY90" s="794">
        <v>5</v>
      </c>
      <c r="AZ90" s="800">
        <v>4</v>
      </c>
      <c r="BA90" s="801">
        <v>1</v>
      </c>
      <c r="BB90" s="795">
        <v>2</v>
      </c>
      <c r="BC90" s="795">
        <v>3</v>
      </c>
      <c r="BD90" s="796">
        <v>4</v>
      </c>
      <c r="BE90" s="798">
        <v>1</v>
      </c>
      <c r="BF90" s="794">
        <v>2</v>
      </c>
      <c r="BG90" s="800">
        <v>3</v>
      </c>
      <c r="BH90" s="801">
        <v>1</v>
      </c>
      <c r="BI90" s="795">
        <v>3</v>
      </c>
      <c r="BJ90" s="795">
        <v>4</v>
      </c>
      <c r="BK90" s="795">
        <v>2</v>
      </c>
      <c r="BL90" s="795">
        <v>5</v>
      </c>
      <c r="BM90" s="795">
        <v>7</v>
      </c>
      <c r="BN90" s="795">
        <v>6</v>
      </c>
      <c r="BO90" s="796">
        <v>8</v>
      </c>
      <c r="BP90" s="799"/>
    </row>
    <row r="91" spans="1:68">
      <c r="A91" s="804">
        <v>82</v>
      </c>
      <c r="B91" s="800">
        <v>1</v>
      </c>
      <c r="C91" s="794"/>
      <c r="D91" s="794"/>
      <c r="E91" s="794"/>
      <c r="F91" s="801">
        <v>3</v>
      </c>
      <c r="G91" s="795"/>
      <c r="H91" s="795"/>
      <c r="I91" s="795"/>
      <c r="J91" s="798">
        <v>9</v>
      </c>
      <c r="K91" s="879"/>
      <c r="L91" s="794"/>
      <c r="M91" s="874"/>
      <c r="N91" s="803">
        <v>2</v>
      </c>
      <c r="O91" s="795"/>
      <c r="P91" s="795"/>
      <c r="Q91" s="795"/>
      <c r="R91" s="798">
        <v>1</v>
      </c>
      <c r="S91" s="794">
        <v>2</v>
      </c>
      <c r="T91" s="794">
        <v>4</v>
      </c>
      <c r="U91" s="800">
        <v>3</v>
      </c>
      <c r="V91" s="801">
        <v>4</v>
      </c>
      <c r="W91" s="795">
        <v>2</v>
      </c>
      <c r="X91" s="795">
        <v>1</v>
      </c>
      <c r="Y91" s="796">
        <v>3</v>
      </c>
      <c r="Z91" s="798">
        <v>1</v>
      </c>
      <c r="AA91" s="794">
        <v>2</v>
      </c>
      <c r="AB91" s="800">
        <v>3</v>
      </c>
      <c r="AC91" s="801">
        <v>2</v>
      </c>
      <c r="AD91" s="795">
        <v>1</v>
      </c>
      <c r="AE91" s="796">
        <v>3</v>
      </c>
      <c r="AF91" s="798">
        <v>3</v>
      </c>
      <c r="AG91" s="794">
        <v>4</v>
      </c>
      <c r="AH91" s="794">
        <v>2</v>
      </c>
      <c r="AI91" s="800">
        <v>1</v>
      </c>
      <c r="AJ91" s="801">
        <v>3</v>
      </c>
      <c r="AK91" s="795">
        <v>2</v>
      </c>
      <c r="AL91" s="796">
        <v>1</v>
      </c>
      <c r="AM91" s="798">
        <v>1</v>
      </c>
      <c r="AN91" s="794">
        <v>4</v>
      </c>
      <c r="AO91" s="794">
        <v>3</v>
      </c>
      <c r="AP91" s="800">
        <v>2</v>
      </c>
      <c r="AQ91" s="801">
        <v>1</v>
      </c>
      <c r="AR91" s="795">
        <v>4</v>
      </c>
      <c r="AS91" s="795">
        <v>3</v>
      </c>
      <c r="AT91" s="795">
        <v>5</v>
      </c>
      <c r="AU91" s="796">
        <v>2</v>
      </c>
      <c r="AV91" s="798">
        <v>2</v>
      </c>
      <c r="AW91" s="794">
        <v>4</v>
      </c>
      <c r="AX91" s="794">
        <v>1</v>
      </c>
      <c r="AY91" s="794">
        <v>3</v>
      </c>
      <c r="AZ91" s="800">
        <v>5</v>
      </c>
      <c r="BA91" s="801">
        <v>4</v>
      </c>
      <c r="BB91" s="795">
        <v>3</v>
      </c>
      <c r="BC91" s="795">
        <v>2</v>
      </c>
      <c r="BD91" s="796">
        <v>1</v>
      </c>
      <c r="BE91" s="798">
        <v>1</v>
      </c>
      <c r="BF91" s="794">
        <v>3</v>
      </c>
      <c r="BG91" s="800">
        <v>2</v>
      </c>
      <c r="BH91" s="801">
        <v>1</v>
      </c>
      <c r="BI91" s="795">
        <v>4</v>
      </c>
      <c r="BJ91" s="795">
        <v>8</v>
      </c>
      <c r="BK91" s="795">
        <v>2</v>
      </c>
      <c r="BL91" s="795">
        <v>5</v>
      </c>
      <c r="BM91" s="795">
        <v>3</v>
      </c>
      <c r="BN91" s="795">
        <v>6</v>
      </c>
      <c r="BO91" s="796">
        <v>7</v>
      </c>
      <c r="BP91" s="799"/>
    </row>
    <row r="92" spans="1:68">
      <c r="A92" s="804">
        <v>83</v>
      </c>
      <c r="B92" s="800">
        <v>1</v>
      </c>
      <c r="C92" s="794"/>
      <c r="D92" s="794"/>
      <c r="E92" s="794"/>
      <c r="F92" s="801">
        <v>3</v>
      </c>
      <c r="G92" s="795"/>
      <c r="H92" s="795"/>
      <c r="I92" s="795"/>
      <c r="J92" s="798">
        <v>9</v>
      </c>
      <c r="K92" s="879"/>
      <c r="L92" s="794"/>
      <c r="M92" s="874"/>
      <c r="N92" s="803">
        <v>2</v>
      </c>
      <c r="O92" s="795"/>
      <c r="P92" s="795"/>
      <c r="Q92" s="795"/>
      <c r="R92" s="798">
        <v>1</v>
      </c>
      <c r="S92" s="794">
        <v>2</v>
      </c>
      <c r="T92" s="794">
        <v>3</v>
      </c>
      <c r="U92" s="800">
        <v>4</v>
      </c>
      <c r="V92" s="801">
        <v>4</v>
      </c>
      <c r="W92" s="795">
        <v>2</v>
      </c>
      <c r="X92" s="795">
        <v>1</v>
      </c>
      <c r="Y92" s="796">
        <v>3</v>
      </c>
      <c r="Z92" s="798">
        <v>1</v>
      </c>
      <c r="AA92" s="794">
        <v>3</v>
      </c>
      <c r="AB92" s="800">
        <v>2</v>
      </c>
      <c r="AC92" s="801">
        <v>3</v>
      </c>
      <c r="AD92" s="795">
        <v>1</v>
      </c>
      <c r="AE92" s="796">
        <v>2</v>
      </c>
      <c r="AF92" s="798">
        <v>3</v>
      </c>
      <c r="AG92" s="794">
        <v>4</v>
      </c>
      <c r="AH92" s="794">
        <v>2</v>
      </c>
      <c r="AI92" s="800">
        <v>1</v>
      </c>
      <c r="AJ92" s="801">
        <v>3</v>
      </c>
      <c r="AK92" s="795">
        <v>2</v>
      </c>
      <c r="AL92" s="796">
        <v>1</v>
      </c>
      <c r="AM92" s="798">
        <v>1</v>
      </c>
      <c r="AN92" s="794">
        <v>4</v>
      </c>
      <c r="AO92" s="794">
        <v>3</v>
      </c>
      <c r="AP92" s="800">
        <v>2</v>
      </c>
      <c r="AQ92" s="801">
        <v>1</v>
      </c>
      <c r="AR92" s="795">
        <v>2</v>
      </c>
      <c r="AS92" s="795">
        <v>3</v>
      </c>
      <c r="AT92" s="795">
        <v>4</v>
      </c>
      <c r="AU92" s="796">
        <v>5</v>
      </c>
      <c r="AV92" s="798">
        <v>1</v>
      </c>
      <c r="AW92" s="794">
        <v>2</v>
      </c>
      <c r="AX92" s="794">
        <v>3</v>
      </c>
      <c r="AY92" s="794">
        <v>5</v>
      </c>
      <c r="AZ92" s="800">
        <v>4</v>
      </c>
      <c r="BA92" s="801">
        <v>1</v>
      </c>
      <c r="BB92" s="795">
        <v>3</v>
      </c>
      <c r="BC92" s="795">
        <v>2</v>
      </c>
      <c r="BD92" s="796">
        <v>4</v>
      </c>
      <c r="BE92" s="798">
        <v>1</v>
      </c>
      <c r="BF92" s="794">
        <v>2</v>
      </c>
      <c r="BG92" s="800">
        <v>3</v>
      </c>
      <c r="BH92" s="801">
        <v>1</v>
      </c>
      <c r="BI92" s="795">
        <v>2</v>
      </c>
      <c r="BJ92" s="795">
        <v>8</v>
      </c>
      <c r="BK92" s="795">
        <v>6</v>
      </c>
      <c r="BL92" s="795">
        <v>5</v>
      </c>
      <c r="BM92" s="795">
        <v>3</v>
      </c>
      <c r="BN92" s="795">
        <v>7</v>
      </c>
      <c r="BO92" s="796">
        <v>4</v>
      </c>
      <c r="BP92" s="799"/>
    </row>
    <row r="93" spans="1:68">
      <c r="A93" s="804">
        <v>84</v>
      </c>
      <c r="B93" s="800">
        <v>1</v>
      </c>
      <c r="C93" s="794"/>
      <c r="D93" s="794"/>
      <c r="E93" s="794"/>
      <c r="F93" s="801">
        <v>3</v>
      </c>
      <c r="G93" s="795"/>
      <c r="H93" s="795"/>
      <c r="I93" s="795"/>
      <c r="J93" s="798">
        <v>9</v>
      </c>
      <c r="K93" s="879"/>
      <c r="L93" s="794"/>
      <c r="M93" s="874"/>
      <c r="N93" s="803">
        <v>1</v>
      </c>
      <c r="O93" s="795"/>
      <c r="P93" s="795"/>
      <c r="Q93" s="795"/>
      <c r="R93" s="798">
        <v>1</v>
      </c>
      <c r="S93" s="794">
        <v>2</v>
      </c>
      <c r="T93" s="794">
        <v>3</v>
      </c>
      <c r="U93" s="800">
        <v>4</v>
      </c>
      <c r="V93" s="801">
        <v>2</v>
      </c>
      <c r="W93" s="795">
        <v>3</v>
      </c>
      <c r="X93" s="795">
        <v>1</v>
      </c>
      <c r="Y93" s="796">
        <v>4</v>
      </c>
      <c r="Z93" s="798">
        <v>1</v>
      </c>
      <c r="AA93" s="794">
        <v>2</v>
      </c>
      <c r="AB93" s="800">
        <v>3</v>
      </c>
      <c r="AC93" s="801">
        <v>2</v>
      </c>
      <c r="AD93" s="795">
        <v>1</v>
      </c>
      <c r="AE93" s="796">
        <v>3</v>
      </c>
      <c r="AF93" s="798">
        <v>3</v>
      </c>
      <c r="AG93" s="794">
        <v>4</v>
      </c>
      <c r="AH93" s="794">
        <v>2</v>
      </c>
      <c r="AI93" s="800">
        <v>1</v>
      </c>
      <c r="AJ93" s="801">
        <v>3</v>
      </c>
      <c r="AK93" s="795">
        <v>2</v>
      </c>
      <c r="AL93" s="796">
        <v>1</v>
      </c>
      <c r="AM93" s="798">
        <v>1</v>
      </c>
      <c r="AN93" s="794">
        <v>2</v>
      </c>
      <c r="AO93" s="794">
        <v>3</v>
      </c>
      <c r="AP93" s="800">
        <v>4</v>
      </c>
      <c r="AQ93" s="801">
        <v>1</v>
      </c>
      <c r="AR93" s="795">
        <v>2</v>
      </c>
      <c r="AS93" s="795">
        <v>3</v>
      </c>
      <c r="AT93" s="795">
        <v>4</v>
      </c>
      <c r="AU93" s="796">
        <v>5</v>
      </c>
      <c r="AV93" s="798">
        <v>5</v>
      </c>
      <c r="AW93" s="794">
        <v>2</v>
      </c>
      <c r="AX93" s="794">
        <v>1</v>
      </c>
      <c r="AY93" s="794">
        <v>4</v>
      </c>
      <c r="AZ93" s="800">
        <v>3</v>
      </c>
      <c r="BA93" s="801">
        <v>1</v>
      </c>
      <c r="BB93" s="795">
        <v>2</v>
      </c>
      <c r="BC93" s="795">
        <v>3</v>
      </c>
      <c r="BD93" s="796">
        <v>4</v>
      </c>
      <c r="BE93" s="798">
        <v>1</v>
      </c>
      <c r="BF93" s="794">
        <v>2</v>
      </c>
      <c r="BG93" s="800">
        <v>3</v>
      </c>
      <c r="BH93" s="801">
        <v>1</v>
      </c>
      <c r="BI93" s="795">
        <v>2</v>
      </c>
      <c r="BJ93" s="795">
        <v>4</v>
      </c>
      <c r="BK93" s="795">
        <v>3</v>
      </c>
      <c r="BL93" s="795">
        <v>5</v>
      </c>
      <c r="BM93" s="795">
        <v>7</v>
      </c>
      <c r="BN93" s="795">
        <v>6</v>
      </c>
      <c r="BO93" s="796">
        <v>8</v>
      </c>
      <c r="BP93" s="799"/>
    </row>
    <row r="94" spans="1:68">
      <c r="A94" s="804">
        <v>85</v>
      </c>
      <c r="B94" s="800">
        <v>1</v>
      </c>
      <c r="C94" s="794"/>
      <c r="D94" s="794"/>
      <c r="E94" s="794"/>
      <c r="F94" s="801">
        <v>2</v>
      </c>
      <c r="G94" s="795"/>
      <c r="H94" s="795"/>
      <c r="I94" s="795"/>
      <c r="J94" s="798">
        <v>9</v>
      </c>
      <c r="K94" s="879"/>
      <c r="L94" s="794"/>
      <c r="M94" s="874"/>
      <c r="N94" s="803">
        <v>2</v>
      </c>
      <c r="O94" s="795"/>
      <c r="P94" s="795"/>
      <c r="Q94" s="795"/>
      <c r="R94" s="798">
        <v>2</v>
      </c>
      <c r="S94" s="794">
        <v>1</v>
      </c>
      <c r="T94" s="794">
        <v>4</v>
      </c>
      <c r="U94" s="800">
        <v>3</v>
      </c>
      <c r="V94" s="801">
        <v>3</v>
      </c>
      <c r="W94" s="795">
        <v>1</v>
      </c>
      <c r="X94" s="795">
        <v>2</v>
      </c>
      <c r="Y94" s="796">
        <v>4</v>
      </c>
      <c r="Z94" s="798">
        <v>2</v>
      </c>
      <c r="AA94" s="794">
        <v>1</v>
      </c>
      <c r="AB94" s="800">
        <v>3</v>
      </c>
      <c r="AC94" s="801">
        <v>2</v>
      </c>
      <c r="AD94" s="795">
        <v>1</v>
      </c>
      <c r="AE94" s="796">
        <v>3</v>
      </c>
      <c r="AF94" s="798">
        <v>2</v>
      </c>
      <c r="AG94" s="794">
        <v>4</v>
      </c>
      <c r="AH94" s="794">
        <v>3</v>
      </c>
      <c r="AI94" s="800">
        <v>1</v>
      </c>
      <c r="AJ94" s="801">
        <v>3</v>
      </c>
      <c r="AK94" s="795">
        <v>2</v>
      </c>
      <c r="AL94" s="796">
        <v>1</v>
      </c>
      <c r="AM94" s="798">
        <v>1</v>
      </c>
      <c r="AN94" s="794">
        <v>4</v>
      </c>
      <c r="AO94" s="794">
        <v>3</v>
      </c>
      <c r="AP94" s="800">
        <v>2</v>
      </c>
      <c r="AQ94" s="801">
        <v>5</v>
      </c>
      <c r="AR94" s="795">
        <v>2</v>
      </c>
      <c r="AS94" s="795">
        <v>3</v>
      </c>
      <c r="AT94" s="795">
        <v>1</v>
      </c>
      <c r="AU94" s="796">
        <v>4</v>
      </c>
      <c r="AV94" s="798">
        <v>1</v>
      </c>
      <c r="AW94" s="794">
        <v>2</v>
      </c>
      <c r="AX94" s="794">
        <v>5</v>
      </c>
      <c r="AY94" s="794">
        <v>4</v>
      </c>
      <c r="AZ94" s="800">
        <v>3</v>
      </c>
      <c r="BA94" s="801">
        <v>3</v>
      </c>
      <c r="BB94" s="795">
        <v>4</v>
      </c>
      <c r="BC94" s="795">
        <v>1</v>
      </c>
      <c r="BD94" s="796">
        <v>2</v>
      </c>
      <c r="BE94" s="798">
        <v>2</v>
      </c>
      <c r="BF94" s="794">
        <v>1</v>
      </c>
      <c r="BG94" s="800">
        <v>3</v>
      </c>
      <c r="BH94" s="801">
        <v>3</v>
      </c>
      <c r="BI94" s="795">
        <v>2</v>
      </c>
      <c r="BJ94" s="795">
        <v>4</v>
      </c>
      <c r="BK94" s="795">
        <v>8</v>
      </c>
      <c r="BL94" s="795">
        <v>5</v>
      </c>
      <c r="BM94" s="795">
        <v>6</v>
      </c>
      <c r="BN94" s="795">
        <v>7</v>
      </c>
      <c r="BO94" s="796">
        <v>1</v>
      </c>
      <c r="BP94" s="799"/>
    </row>
    <row r="95" spans="1:68">
      <c r="A95" s="804">
        <v>86</v>
      </c>
      <c r="B95" s="800">
        <v>2</v>
      </c>
      <c r="C95" s="794"/>
      <c r="D95" s="794"/>
      <c r="E95" s="794"/>
      <c r="F95" s="801">
        <v>5</v>
      </c>
      <c r="G95" s="795"/>
      <c r="H95" s="795"/>
      <c r="I95" s="795"/>
      <c r="J95" s="798">
        <v>9</v>
      </c>
      <c r="K95" s="879"/>
      <c r="L95" s="794"/>
      <c r="M95" s="874"/>
      <c r="N95" s="803">
        <v>2</v>
      </c>
      <c r="O95" s="795"/>
      <c r="P95" s="795"/>
      <c r="Q95" s="795"/>
      <c r="R95" s="798">
        <v>1</v>
      </c>
      <c r="S95" s="794">
        <v>2</v>
      </c>
      <c r="T95" s="794">
        <v>4</v>
      </c>
      <c r="U95" s="800">
        <v>3</v>
      </c>
      <c r="V95" s="801">
        <v>3</v>
      </c>
      <c r="W95" s="795">
        <v>2</v>
      </c>
      <c r="X95" s="795">
        <v>1</v>
      </c>
      <c r="Y95" s="796">
        <v>4</v>
      </c>
      <c r="Z95" s="798">
        <v>1</v>
      </c>
      <c r="AA95" s="794">
        <v>3</v>
      </c>
      <c r="AB95" s="800">
        <v>2</v>
      </c>
      <c r="AC95" s="801">
        <v>2</v>
      </c>
      <c r="AD95" s="795">
        <v>1</v>
      </c>
      <c r="AE95" s="796">
        <v>3</v>
      </c>
      <c r="AF95" s="798">
        <v>3</v>
      </c>
      <c r="AG95" s="794">
        <v>4</v>
      </c>
      <c r="AH95" s="794">
        <v>2</v>
      </c>
      <c r="AI95" s="800">
        <v>1</v>
      </c>
      <c r="AJ95" s="801">
        <v>3</v>
      </c>
      <c r="AK95" s="795">
        <v>2</v>
      </c>
      <c r="AL95" s="796">
        <v>1</v>
      </c>
      <c r="AM95" s="798">
        <v>1</v>
      </c>
      <c r="AN95" s="794">
        <v>4</v>
      </c>
      <c r="AO95" s="794">
        <v>2</v>
      </c>
      <c r="AP95" s="800">
        <v>3</v>
      </c>
      <c r="AQ95" s="801">
        <v>1</v>
      </c>
      <c r="AR95" s="795">
        <v>2</v>
      </c>
      <c r="AS95" s="795">
        <v>4</v>
      </c>
      <c r="AT95" s="795">
        <v>3</v>
      </c>
      <c r="AU95" s="796">
        <v>5</v>
      </c>
      <c r="AV95" s="798">
        <v>5</v>
      </c>
      <c r="AW95" s="794">
        <v>1</v>
      </c>
      <c r="AX95" s="794">
        <v>4</v>
      </c>
      <c r="AY95" s="794">
        <v>2</v>
      </c>
      <c r="AZ95" s="800">
        <v>3</v>
      </c>
      <c r="BA95" s="801">
        <v>1</v>
      </c>
      <c r="BB95" s="795">
        <v>3</v>
      </c>
      <c r="BC95" s="795">
        <v>2</v>
      </c>
      <c r="BD95" s="796">
        <v>4</v>
      </c>
      <c r="BE95" s="798">
        <v>1</v>
      </c>
      <c r="BF95" s="794">
        <v>2</v>
      </c>
      <c r="BG95" s="800">
        <v>3</v>
      </c>
      <c r="BH95" s="801">
        <v>1</v>
      </c>
      <c r="BI95" s="795">
        <v>4</v>
      </c>
      <c r="BJ95" s="795">
        <v>3</v>
      </c>
      <c r="BK95" s="795">
        <v>6</v>
      </c>
      <c r="BL95" s="795">
        <v>7</v>
      </c>
      <c r="BM95" s="795">
        <v>2</v>
      </c>
      <c r="BN95" s="795">
        <v>8</v>
      </c>
      <c r="BO95" s="796">
        <v>5</v>
      </c>
      <c r="BP95" s="799"/>
    </row>
    <row r="96" spans="1:68">
      <c r="A96" s="804">
        <v>87</v>
      </c>
      <c r="B96" s="800">
        <v>2</v>
      </c>
      <c r="C96" s="794"/>
      <c r="D96" s="794"/>
      <c r="E96" s="794"/>
      <c r="F96" s="801">
        <v>3</v>
      </c>
      <c r="G96" s="795"/>
      <c r="H96" s="795"/>
      <c r="I96" s="795"/>
      <c r="J96" s="798">
        <v>9</v>
      </c>
      <c r="K96" s="879"/>
      <c r="L96" s="794"/>
      <c r="M96" s="874"/>
      <c r="N96" s="803">
        <v>1</v>
      </c>
      <c r="O96" s="795"/>
      <c r="P96" s="795"/>
      <c r="Q96" s="795"/>
      <c r="R96" s="798">
        <v>1</v>
      </c>
      <c r="S96" s="794">
        <v>3</v>
      </c>
      <c r="T96" s="794">
        <v>4</v>
      </c>
      <c r="U96" s="800">
        <v>2</v>
      </c>
      <c r="V96" s="801">
        <v>4</v>
      </c>
      <c r="W96" s="795">
        <v>3</v>
      </c>
      <c r="X96" s="795">
        <v>1</v>
      </c>
      <c r="Y96" s="796">
        <v>2</v>
      </c>
      <c r="Z96" s="798">
        <v>1</v>
      </c>
      <c r="AA96" s="794">
        <v>2</v>
      </c>
      <c r="AB96" s="800">
        <v>3</v>
      </c>
      <c r="AC96" s="801">
        <v>1</v>
      </c>
      <c r="AD96" s="795">
        <v>3</v>
      </c>
      <c r="AE96" s="796">
        <v>2</v>
      </c>
      <c r="AF96" s="798">
        <v>1</v>
      </c>
      <c r="AG96" s="794">
        <v>3</v>
      </c>
      <c r="AH96" s="794">
        <v>4</v>
      </c>
      <c r="AI96" s="800">
        <v>2</v>
      </c>
      <c r="AJ96" s="801">
        <v>3</v>
      </c>
      <c r="AK96" s="795">
        <v>2</v>
      </c>
      <c r="AL96" s="796">
        <v>1</v>
      </c>
      <c r="AM96" s="798">
        <v>1</v>
      </c>
      <c r="AN96" s="794">
        <v>2</v>
      </c>
      <c r="AO96" s="794">
        <v>3</v>
      </c>
      <c r="AP96" s="800">
        <v>4</v>
      </c>
      <c r="AQ96" s="801">
        <v>1</v>
      </c>
      <c r="AR96" s="795">
        <v>2</v>
      </c>
      <c r="AS96" s="795">
        <v>3</v>
      </c>
      <c r="AT96" s="795">
        <v>4</v>
      </c>
      <c r="AU96" s="796">
        <v>5</v>
      </c>
      <c r="AV96" s="798">
        <v>1</v>
      </c>
      <c r="AW96" s="794">
        <v>2</v>
      </c>
      <c r="AX96" s="794">
        <v>3</v>
      </c>
      <c r="AY96" s="794">
        <v>5</v>
      </c>
      <c r="AZ96" s="800">
        <v>4</v>
      </c>
      <c r="BA96" s="801">
        <v>1</v>
      </c>
      <c r="BB96" s="795">
        <v>2</v>
      </c>
      <c r="BC96" s="795">
        <v>4</v>
      </c>
      <c r="BD96" s="796">
        <v>3</v>
      </c>
      <c r="BE96" s="798">
        <v>1</v>
      </c>
      <c r="BF96" s="794">
        <v>3</v>
      </c>
      <c r="BG96" s="800">
        <v>2</v>
      </c>
      <c r="BH96" s="801">
        <v>1</v>
      </c>
      <c r="BI96" s="795">
        <v>2</v>
      </c>
      <c r="BJ96" s="795">
        <v>6</v>
      </c>
      <c r="BK96" s="795">
        <v>5</v>
      </c>
      <c r="BL96" s="795">
        <v>4</v>
      </c>
      <c r="BM96" s="795">
        <v>3</v>
      </c>
      <c r="BN96" s="795">
        <v>8</v>
      </c>
      <c r="BO96" s="796">
        <v>7</v>
      </c>
      <c r="BP96" s="799"/>
    </row>
    <row r="97" spans="1:68">
      <c r="A97" s="804">
        <v>88</v>
      </c>
      <c r="B97" s="800">
        <v>1</v>
      </c>
      <c r="C97" s="794"/>
      <c r="D97" s="794"/>
      <c r="E97" s="794"/>
      <c r="F97" s="801">
        <v>3</v>
      </c>
      <c r="G97" s="795"/>
      <c r="H97" s="795"/>
      <c r="I97" s="795"/>
      <c r="J97" s="798">
        <v>9</v>
      </c>
      <c r="K97" s="879"/>
      <c r="L97" s="794"/>
      <c r="M97" s="874"/>
      <c r="N97" s="803">
        <v>2</v>
      </c>
      <c r="O97" s="795"/>
      <c r="P97" s="795"/>
      <c r="Q97" s="795"/>
      <c r="R97" s="798">
        <v>1</v>
      </c>
      <c r="S97" s="794">
        <v>2</v>
      </c>
      <c r="T97" s="794">
        <v>4</v>
      </c>
      <c r="U97" s="800">
        <v>3</v>
      </c>
      <c r="V97" s="801">
        <v>1</v>
      </c>
      <c r="W97" s="795">
        <v>3</v>
      </c>
      <c r="X97" s="795">
        <v>2</v>
      </c>
      <c r="Y97" s="796">
        <v>4</v>
      </c>
      <c r="Z97" s="798">
        <v>1</v>
      </c>
      <c r="AA97" s="794">
        <v>3</v>
      </c>
      <c r="AB97" s="800">
        <v>2</v>
      </c>
      <c r="AC97" s="801">
        <v>1</v>
      </c>
      <c r="AD97" s="795">
        <v>2</v>
      </c>
      <c r="AE97" s="796">
        <v>3</v>
      </c>
      <c r="AF97" s="798">
        <v>2</v>
      </c>
      <c r="AG97" s="794">
        <v>4</v>
      </c>
      <c r="AH97" s="794">
        <v>3</v>
      </c>
      <c r="AI97" s="800">
        <v>1</v>
      </c>
      <c r="AJ97" s="801">
        <v>3</v>
      </c>
      <c r="AK97" s="795">
        <v>2</v>
      </c>
      <c r="AL97" s="796">
        <v>1</v>
      </c>
      <c r="AM97" s="798">
        <v>1</v>
      </c>
      <c r="AN97" s="794">
        <v>4</v>
      </c>
      <c r="AO97" s="794">
        <v>3</v>
      </c>
      <c r="AP97" s="800">
        <v>2</v>
      </c>
      <c r="AQ97" s="801">
        <v>1</v>
      </c>
      <c r="AR97" s="795">
        <v>2</v>
      </c>
      <c r="AS97" s="795">
        <v>3</v>
      </c>
      <c r="AT97" s="795">
        <v>4</v>
      </c>
      <c r="AU97" s="796">
        <v>5</v>
      </c>
      <c r="AV97" s="798">
        <v>1</v>
      </c>
      <c r="AW97" s="794">
        <v>2</v>
      </c>
      <c r="AX97" s="794">
        <v>5</v>
      </c>
      <c r="AY97" s="794">
        <v>4</v>
      </c>
      <c r="AZ97" s="800">
        <v>3</v>
      </c>
      <c r="BA97" s="801">
        <v>1</v>
      </c>
      <c r="BB97" s="795">
        <v>2</v>
      </c>
      <c r="BC97" s="795">
        <v>3</v>
      </c>
      <c r="BD97" s="796">
        <v>4</v>
      </c>
      <c r="BE97" s="798">
        <v>1</v>
      </c>
      <c r="BF97" s="794">
        <v>2</v>
      </c>
      <c r="BG97" s="800">
        <v>3</v>
      </c>
      <c r="BH97" s="801">
        <v>5</v>
      </c>
      <c r="BI97" s="795">
        <v>6</v>
      </c>
      <c r="BJ97" s="795">
        <v>7</v>
      </c>
      <c r="BK97" s="795">
        <v>1</v>
      </c>
      <c r="BL97" s="795">
        <v>8</v>
      </c>
      <c r="BM97" s="795">
        <v>2</v>
      </c>
      <c r="BN97" s="795">
        <v>3</v>
      </c>
      <c r="BO97" s="796">
        <v>4</v>
      </c>
      <c r="BP97" s="799"/>
    </row>
    <row r="98" spans="1:68">
      <c r="A98" s="804">
        <v>89</v>
      </c>
      <c r="B98" s="800">
        <v>1</v>
      </c>
      <c r="C98" s="794"/>
      <c r="D98" s="794"/>
      <c r="E98" s="794"/>
      <c r="F98" s="801">
        <v>3</v>
      </c>
      <c r="G98" s="795"/>
      <c r="H98" s="795"/>
      <c r="I98" s="795"/>
      <c r="J98" s="798">
        <v>13</v>
      </c>
      <c r="K98" s="879"/>
      <c r="L98" s="794"/>
      <c r="M98" s="874"/>
      <c r="N98" s="803">
        <v>1</v>
      </c>
      <c r="O98" s="795"/>
      <c r="P98" s="795"/>
      <c r="Q98" s="795"/>
      <c r="R98" s="798">
        <v>3</v>
      </c>
      <c r="S98" s="794">
        <v>2</v>
      </c>
      <c r="T98" s="794">
        <v>4</v>
      </c>
      <c r="U98" s="800">
        <v>1</v>
      </c>
      <c r="V98" s="801">
        <v>2</v>
      </c>
      <c r="W98" s="795">
        <v>3</v>
      </c>
      <c r="X98" s="795">
        <v>1</v>
      </c>
      <c r="Y98" s="796">
        <v>4</v>
      </c>
      <c r="Z98" s="798">
        <v>1</v>
      </c>
      <c r="AA98" s="794">
        <v>2</v>
      </c>
      <c r="AB98" s="800">
        <v>3</v>
      </c>
      <c r="AC98" s="801">
        <v>1</v>
      </c>
      <c r="AD98" s="795">
        <v>2</v>
      </c>
      <c r="AE98" s="796">
        <v>3</v>
      </c>
      <c r="AF98" s="798">
        <v>2</v>
      </c>
      <c r="AG98" s="794">
        <v>4</v>
      </c>
      <c r="AH98" s="794">
        <v>3</v>
      </c>
      <c r="AI98" s="800">
        <v>1</v>
      </c>
      <c r="AJ98" s="801">
        <v>3</v>
      </c>
      <c r="AK98" s="795">
        <v>2</v>
      </c>
      <c r="AL98" s="796">
        <v>1</v>
      </c>
      <c r="AM98" s="798">
        <v>1</v>
      </c>
      <c r="AN98" s="794">
        <v>2</v>
      </c>
      <c r="AO98" s="794">
        <v>3</v>
      </c>
      <c r="AP98" s="800">
        <v>4</v>
      </c>
      <c r="AQ98" s="801">
        <v>1</v>
      </c>
      <c r="AR98" s="795">
        <v>2</v>
      </c>
      <c r="AS98" s="795">
        <v>3</v>
      </c>
      <c r="AT98" s="795">
        <v>4</v>
      </c>
      <c r="AU98" s="796">
        <v>5</v>
      </c>
      <c r="AV98" s="798">
        <v>1</v>
      </c>
      <c r="AW98" s="794">
        <v>3</v>
      </c>
      <c r="AX98" s="794">
        <v>2</v>
      </c>
      <c r="AY98" s="794">
        <v>4</v>
      </c>
      <c r="AZ98" s="800">
        <v>5</v>
      </c>
      <c r="BA98" s="801">
        <v>1</v>
      </c>
      <c r="BB98" s="795">
        <v>3</v>
      </c>
      <c r="BC98" s="795">
        <v>2</v>
      </c>
      <c r="BD98" s="796">
        <v>4</v>
      </c>
      <c r="BE98" s="798">
        <v>1</v>
      </c>
      <c r="BF98" s="794">
        <v>2</v>
      </c>
      <c r="BG98" s="800">
        <v>3</v>
      </c>
      <c r="BH98" s="801">
        <v>1</v>
      </c>
      <c r="BI98" s="795">
        <v>5</v>
      </c>
      <c r="BJ98" s="795">
        <v>4</v>
      </c>
      <c r="BK98" s="795">
        <v>2</v>
      </c>
      <c r="BL98" s="795">
        <v>7</v>
      </c>
      <c r="BM98" s="795">
        <v>6</v>
      </c>
      <c r="BN98" s="795">
        <v>3</v>
      </c>
      <c r="BO98" s="796">
        <v>8</v>
      </c>
      <c r="BP98" s="799"/>
    </row>
    <row r="99" spans="1:68">
      <c r="A99" s="804">
        <v>90</v>
      </c>
      <c r="B99" s="800">
        <v>1</v>
      </c>
      <c r="C99" s="794"/>
      <c r="D99" s="794"/>
      <c r="E99" s="794"/>
      <c r="F99" s="801">
        <v>3</v>
      </c>
      <c r="G99" s="795"/>
      <c r="H99" s="795"/>
      <c r="I99" s="795"/>
      <c r="J99" s="798">
        <v>9</v>
      </c>
      <c r="K99" s="879"/>
      <c r="L99" s="794"/>
      <c r="M99" s="874"/>
      <c r="N99" s="803">
        <v>2</v>
      </c>
      <c r="O99" s="795"/>
      <c r="P99" s="795"/>
      <c r="Q99" s="795"/>
      <c r="R99" s="798">
        <v>2</v>
      </c>
      <c r="S99" s="794">
        <v>3</v>
      </c>
      <c r="T99" s="794">
        <v>4</v>
      </c>
      <c r="U99" s="800">
        <v>1</v>
      </c>
      <c r="V99" s="801">
        <v>2</v>
      </c>
      <c r="W99" s="795">
        <v>4</v>
      </c>
      <c r="X99" s="795">
        <v>1</v>
      </c>
      <c r="Y99" s="796">
        <v>3</v>
      </c>
      <c r="Z99" s="798">
        <v>1</v>
      </c>
      <c r="AA99" s="794">
        <v>2</v>
      </c>
      <c r="AB99" s="800">
        <v>3</v>
      </c>
      <c r="AC99" s="801">
        <v>1</v>
      </c>
      <c r="AD99" s="795">
        <v>2</v>
      </c>
      <c r="AE99" s="796">
        <v>3</v>
      </c>
      <c r="AF99" s="798">
        <v>3</v>
      </c>
      <c r="AG99" s="794">
        <v>4</v>
      </c>
      <c r="AH99" s="794">
        <v>1</v>
      </c>
      <c r="AI99" s="800">
        <v>2</v>
      </c>
      <c r="AJ99" s="801">
        <v>3</v>
      </c>
      <c r="AK99" s="795">
        <v>2</v>
      </c>
      <c r="AL99" s="796">
        <v>1</v>
      </c>
      <c r="AM99" s="798">
        <v>1</v>
      </c>
      <c r="AN99" s="794">
        <v>2</v>
      </c>
      <c r="AO99" s="794">
        <v>4</v>
      </c>
      <c r="AP99" s="800">
        <v>3</v>
      </c>
      <c r="AQ99" s="801">
        <v>1</v>
      </c>
      <c r="AR99" s="795">
        <v>4</v>
      </c>
      <c r="AS99" s="795">
        <v>2</v>
      </c>
      <c r="AT99" s="795">
        <v>3</v>
      </c>
      <c r="AU99" s="796">
        <v>5</v>
      </c>
      <c r="AV99" s="798">
        <v>1</v>
      </c>
      <c r="AW99" s="794">
        <v>2</v>
      </c>
      <c r="AX99" s="794">
        <v>3</v>
      </c>
      <c r="AY99" s="794">
        <v>4</v>
      </c>
      <c r="AZ99" s="800">
        <v>5</v>
      </c>
      <c r="BA99" s="801">
        <v>1</v>
      </c>
      <c r="BB99" s="795">
        <v>2</v>
      </c>
      <c r="BC99" s="795">
        <v>3</v>
      </c>
      <c r="BD99" s="796">
        <v>4</v>
      </c>
      <c r="BE99" s="798">
        <v>1</v>
      </c>
      <c r="BF99" s="794">
        <v>2</v>
      </c>
      <c r="BG99" s="800">
        <v>3</v>
      </c>
      <c r="BH99" s="801">
        <v>8</v>
      </c>
      <c r="BI99" s="795">
        <v>7</v>
      </c>
      <c r="BJ99" s="795">
        <v>6</v>
      </c>
      <c r="BK99" s="795">
        <v>4</v>
      </c>
      <c r="BL99" s="795">
        <v>5</v>
      </c>
      <c r="BM99" s="795">
        <v>2</v>
      </c>
      <c r="BN99" s="795">
        <v>3</v>
      </c>
      <c r="BO99" s="796">
        <v>1</v>
      </c>
      <c r="BP99" s="799"/>
    </row>
    <row r="100" spans="1:68">
      <c r="A100" s="804">
        <v>91</v>
      </c>
      <c r="B100" s="800">
        <v>1</v>
      </c>
      <c r="C100" s="794"/>
      <c r="D100" s="794"/>
      <c r="E100" s="794"/>
      <c r="F100" s="801">
        <v>4</v>
      </c>
      <c r="G100" s="795"/>
      <c r="H100" s="795"/>
      <c r="I100" s="795"/>
      <c r="J100" s="798">
        <v>9</v>
      </c>
      <c r="K100" s="879"/>
      <c r="L100" s="794"/>
      <c r="M100" s="874"/>
      <c r="N100" s="803">
        <v>2</v>
      </c>
      <c r="O100" s="795"/>
      <c r="P100" s="795"/>
      <c r="Q100" s="795"/>
      <c r="R100" s="798">
        <v>1</v>
      </c>
      <c r="S100" s="794">
        <v>3</v>
      </c>
      <c r="T100" s="794">
        <v>4</v>
      </c>
      <c r="U100" s="800">
        <v>2</v>
      </c>
      <c r="V100" s="801">
        <v>3</v>
      </c>
      <c r="W100" s="795">
        <v>4</v>
      </c>
      <c r="X100" s="795">
        <v>1</v>
      </c>
      <c r="Y100" s="796">
        <v>2</v>
      </c>
      <c r="Z100" s="798">
        <v>3</v>
      </c>
      <c r="AA100" s="794">
        <v>2</v>
      </c>
      <c r="AB100" s="800">
        <v>1</v>
      </c>
      <c r="AC100" s="801">
        <v>1</v>
      </c>
      <c r="AD100" s="795">
        <v>3</v>
      </c>
      <c r="AE100" s="796">
        <v>2</v>
      </c>
      <c r="AF100" s="798">
        <v>3</v>
      </c>
      <c r="AG100" s="794">
        <v>4</v>
      </c>
      <c r="AH100" s="794">
        <v>2</v>
      </c>
      <c r="AI100" s="800">
        <v>1</v>
      </c>
      <c r="AJ100" s="801">
        <v>3</v>
      </c>
      <c r="AK100" s="795">
        <v>2</v>
      </c>
      <c r="AL100" s="796">
        <v>1</v>
      </c>
      <c r="AM100" s="798">
        <v>1</v>
      </c>
      <c r="AN100" s="794">
        <v>4</v>
      </c>
      <c r="AO100" s="794">
        <v>2</v>
      </c>
      <c r="AP100" s="800">
        <v>3</v>
      </c>
      <c r="AQ100" s="801">
        <v>1</v>
      </c>
      <c r="AR100" s="795">
        <v>5</v>
      </c>
      <c r="AS100" s="795">
        <v>4</v>
      </c>
      <c r="AT100" s="795">
        <v>3</v>
      </c>
      <c r="AU100" s="796">
        <v>2</v>
      </c>
      <c r="AV100" s="798">
        <v>2</v>
      </c>
      <c r="AW100" s="794">
        <v>5</v>
      </c>
      <c r="AX100" s="794">
        <v>1</v>
      </c>
      <c r="AY100" s="794">
        <v>4</v>
      </c>
      <c r="AZ100" s="800">
        <v>3</v>
      </c>
      <c r="BA100" s="801">
        <v>1</v>
      </c>
      <c r="BB100" s="795">
        <v>2</v>
      </c>
      <c r="BC100" s="795">
        <v>3</v>
      </c>
      <c r="BD100" s="796">
        <v>4</v>
      </c>
      <c r="BE100" s="798">
        <v>1</v>
      </c>
      <c r="BF100" s="794">
        <v>2</v>
      </c>
      <c r="BG100" s="800">
        <v>3</v>
      </c>
      <c r="BH100" s="801">
        <v>1</v>
      </c>
      <c r="BI100" s="795">
        <v>3</v>
      </c>
      <c r="BJ100" s="795">
        <v>7</v>
      </c>
      <c r="BK100" s="795">
        <v>4</v>
      </c>
      <c r="BL100" s="795">
        <v>5</v>
      </c>
      <c r="BM100" s="795">
        <v>6</v>
      </c>
      <c r="BN100" s="795">
        <v>8</v>
      </c>
      <c r="BO100" s="796">
        <v>2</v>
      </c>
      <c r="BP100" s="799"/>
    </row>
    <row r="101" spans="1:68">
      <c r="A101" s="804">
        <v>92</v>
      </c>
      <c r="B101" s="800">
        <v>1</v>
      </c>
      <c r="C101" s="794"/>
      <c r="D101" s="794"/>
      <c r="E101" s="794"/>
      <c r="F101" s="801">
        <v>3</v>
      </c>
      <c r="G101" s="795"/>
      <c r="H101" s="795"/>
      <c r="I101" s="795"/>
      <c r="J101" s="798">
        <v>9</v>
      </c>
      <c r="K101" s="879"/>
      <c r="L101" s="794"/>
      <c r="M101" s="874"/>
      <c r="N101" s="803">
        <v>2</v>
      </c>
      <c r="O101" s="795"/>
      <c r="P101" s="795"/>
      <c r="Q101" s="795"/>
      <c r="R101" s="798">
        <v>1</v>
      </c>
      <c r="S101" s="794">
        <v>4</v>
      </c>
      <c r="T101" s="794">
        <v>3</v>
      </c>
      <c r="U101" s="800">
        <v>2</v>
      </c>
      <c r="V101" s="801">
        <v>2</v>
      </c>
      <c r="W101" s="795">
        <v>3</v>
      </c>
      <c r="X101" s="795">
        <v>1</v>
      </c>
      <c r="Y101" s="796">
        <v>4</v>
      </c>
      <c r="Z101" s="798">
        <v>1</v>
      </c>
      <c r="AA101" s="794">
        <v>2</v>
      </c>
      <c r="AB101" s="800">
        <v>3</v>
      </c>
      <c r="AC101" s="801">
        <v>2</v>
      </c>
      <c r="AD101" s="795">
        <v>1</v>
      </c>
      <c r="AE101" s="796">
        <v>3</v>
      </c>
      <c r="AF101" s="798">
        <v>4</v>
      </c>
      <c r="AG101" s="794">
        <v>3</v>
      </c>
      <c r="AH101" s="794">
        <v>2</v>
      </c>
      <c r="AI101" s="800">
        <v>1</v>
      </c>
      <c r="AJ101" s="801">
        <v>3</v>
      </c>
      <c r="AK101" s="795">
        <v>2</v>
      </c>
      <c r="AL101" s="796">
        <v>1</v>
      </c>
      <c r="AM101" s="798">
        <v>1</v>
      </c>
      <c r="AN101" s="794">
        <v>4</v>
      </c>
      <c r="AO101" s="794">
        <v>3</v>
      </c>
      <c r="AP101" s="800">
        <v>2</v>
      </c>
      <c r="AQ101" s="801">
        <v>1</v>
      </c>
      <c r="AR101" s="795">
        <v>3</v>
      </c>
      <c r="AS101" s="795">
        <v>2</v>
      </c>
      <c r="AT101" s="795">
        <v>4</v>
      </c>
      <c r="AU101" s="796">
        <v>5</v>
      </c>
      <c r="AV101" s="798">
        <v>4</v>
      </c>
      <c r="AW101" s="794">
        <v>3</v>
      </c>
      <c r="AX101" s="794">
        <v>5</v>
      </c>
      <c r="AY101" s="794">
        <v>2</v>
      </c>
      <c r="AZ101" s="800">
        <v>1</v>
      </c>
      <c r="BA101" s="801">
        <v>4</v>
      </c>
      <c r="BB101" s="795">
        <v>3</v>
      </c>
      <c r="BC101" s="795">
        <v>2</v>
      </c>
      <c r="BD101" s="796">
        <v>1</v>
      </c>
      <c r="BE101" s="798">
        <v>1</v>
      </c>
      <c r="BF101" s="794">
        <v>2</v>
      </c>
      <c r="BG101" s="800">
        <v>3</v>
      </c>
      <c r="BH101" s="801">
        <v>1</v>
      </c>
      <c r="BI101" s="795">
        <v>5</v>
      </c>
      <c r="BJ101" s="795">
        <v>6</v>
      </c>
      <c r="BK101" s="795">
        <v>3</v>
      </c>
      <c r="BL101" s="795">
        <v>7</v>
      </c>
      <c r="BM101" s="795">
        <v>4</v>
      </c>
      <c r="BN101" s="795">
        <v>8</v>
      </c>
      <c r="BO101" s="796">
        <v>2</v>
      </c>
      <c r="BP101" s="799"/>
    </row>
    <row r="102" spans="1:68">
      <c r="A102" s="804">
        <v>93</v>
      </c>
      <c r="B102" s="800">
        <v>2</v>
      </c>
      <c r="C102" s="794"/>
      <c r="D102" s="794"/>
      <c r="E102" s="794"/>
      <c r="F102" s="801">
        <v>3</v>
      </c>
      <c r="G102" s="795"/>
      <c r="H102" s="795"/>
      <c r="I102" s="795"/>
      <c r="J102" s="798">
        <v>9</v>
      </c>
      <c r="K102" s="879"/>
      <c r="L102" s="794"/>
      <c r="M102" s="874"/>
      <c r="N102" s="803">
        <v>2</v>
      </c>
      <c r="O102" s="795"/>
      <c r="P102" s="795"/>
      <c r="Q102" s="795"/>
      <c r="R102" s="798">
        <v>1</v>
      </c>
      <c r="S102" s="794">
        <v>4</v>
      </c>
      <c r="T102" s="794">
        <v>2</v>
      </c>
      <c r="U102" s="800">
        <v>3</v>
      </c>
      <c r="V102" s="801">
        <v>3</v>
      </c>
      <c r="W102" s="795">
        <v>2</v>
      </c>
      <c r="X102" s="795">
        <v>1</v>
      </c>
      <c r="Y102" s="796">
        <v>4</v>
      </c>
      <c r="Z102" s="798">
        <v>1</v>
      </c>
      <c r="AA102" s="794">
        <v>2</v>
      </c>
      <c r="AB102" s="800">
        <v>3</v>
      </c>
      <c r="AC102" s="801">
        <v>1</v>
      </c>
      <c r="AD102" s="795">
        <v>2</v>
      </c>
      <c r="AE102" s="796">
        <v>3</v>
      </c>
      <c r="AF102" s="798">
        <v>2</v>
      </c>
      <c r="AG102" s="794">
        <v>3</v>
      </c>
      <c r="AH102" s="794">
        <v>4</v>
      </c>
      <c r="AI102" s="800">
        <v>1</v>
      </c>
      <c r="AJ102" s="801">
        <v>3</v>
      </c>
      <c r="AK102" s="795">
        <v>2</v>
      </c>
      <c r="AL102" s="796">
        <v>1</v>
      </c>
      <c r="AM102" s="798">
        <v>2</v>
      </c>
      <c r="AN102" s="794">
        <v>1</v>
      </c>
      <c r="AO102" s="794">
        <v>4</v>
      </c>
      <c r="AP102" s="800">
        <v>3</v>
      </c>
      <c r="AQ102" s="801">
        <v>4</v>
      </c>
      <c r="AR102" s="795">
        <v>2</v>
      </c>
      <c r="AS102" s="795">
        <v>1</v>
      </c>
      <c r="AT102" s="795">
        <v>3</v>
      </c>
      <c r="AU102" s="796">
        <v>5</v>
      </c>
      <c r="AV102" s="798">
        <v>2</v>
      </c>
      <c r="AW102" s="794">
        <v>3</v>
      </c>
      <c r="AX102" s="794">
        <v>1</v>
      </c>
      <c r="AY102" s="794">
        <v>4</v>
      </c>
      <c r="AZ102" s="800">
        <v>5</v>
      </c>
      <c r="BA102" s="801">
        <v>1</v>
      </c>
      <c r="BB102" s="795">
        <v>2</v>
      </c>
      <c r="BC102" s="795">
        <v>3</v>
      </c>
      <c r="BD102" s="796">
        <v>4</v>
      </c>
      <c r="BE102" s="798">
        <v>1</v>
      </c>
      <c r="BF102" s="794">
        <v>2</v>
      </c>
      <c r="BG102" s="800">
        <v>3</v>
      </c>
      <c r="BH102" s="801">
        <v>1</v>
      </c>
      <c r="BI102" s="795">
        <v>6</v>
      </c>
      <c r="BJ102" s="795">
        <v>2</v>
      </c>
      <c r="BK102" s="795">
        <v>4</v>
      </c>
      <c r="BL102" s="795">
        <v>7</v>
      </c>
      <c r="BM102" s="795">
        <v>8</v>
      </c>
      <c r="BN102" s="795">
        <v>5</v>
      </c>
      <c r="BO102" s="796">
        <v>3</v>
      </c>
      <c r="BP102" s="799"/>
    </row>
    <row r="103" spans="1:68">
      <c r="A103" s="804">
        <v>94</v>
      </c>
      <c r="B103" s="800">
        <v>2</v>
      </c>
      <c r="C103" s="794"/>
      <c r="D103" s="794"/>
      <c r="E103" s="794"/>
      <c r="F103" s="801">
        <v>3</v>
      </c>
      <c r="G103" s="795"/>
      <c r="H103" s="795"/>
      <c r="I103" s="795"/>
      <c r="J103" s="798">
        <v>9</v>
      </c>
      <c r="K103" s="879"/>
      <c r="L103" s="794"/>
      <c r="M103" s="874"/>
      <c r="N103" s="803">
        <v>2</v>
      </c>
      <c r="O103" s="795"/>
      <c r="P103" s="795"/>
      <c r="Q103" s="795"/>
      <c r="R103" s="798">
        <v>1</v>
      </c>
      <c r="S103" s="794">
        <v>2</v>
      </c>
      <c r="T103" s="794">
        <v>4</v>
      </c>
      <c r="U103" s="800">
        <v>3</v>
      </c>
      <c r="V103" s="801">
        <v>3</v>
      </c>
      <c r="W103" s="795">
        <v>2</v>
      </c>
      <c r="X103" s="795">
        <v>1</v>
      </c>
      <c r="Y103" s="796">
        <v>4</v>
      </c>
      <c r="Z103" s="798">
        <v>1</v>
      </c>
      <c r="AA103" s="794">
        <v>2</v>
      </c>
      <c r="AB103" s="800">
        <v>3</v>
      </c>
      <c r="AC103" s="801">
        <v>1</v>
      </c>
      <c r="AD103" s="795">
        <v>2</v>
      </c>
      <c r="AE103" s="796">
        <v>3</v>
      </c>
      <c r="AF103" s="798">
        <v>2</v>
      </c>
      <c r="AG103" s="794">
        <v>4</v>
      </c>
      <c r="AH103" s="794">
        <v>3</v>
      </c>
      <c r="AI103" s="800">
        <v>1</v>
      </c>
      <c r="AJ103" s="801">
        <v>3</v>
      </c>
      <c r="AK103" s="795">
        <v>2</v>
      </c>
      <c r="AL103" s="796">
        <v>1</v>
      </c>
      <c r="AM103" s="798">
        <v>1</v>
      </c>
      <c r="AN103" s="794">
        <v>4</v>
      </c>
      <c r="AO103" s="794">
        <v>3</v>
      </c>
      <c r="AP103" s="800">
        <v>2</v>
      </c>
      <c r="AQ103" s="801">
        <v>1</v>
      </c>
      <c r="AR103" s="795">
        <v>2</v>
      </c>
      <c r="AS103" s="795">
        <v>3</v>
      </c>
      <c r="AT103" s="795">
        <v>4</v>
      </c>
      <c r="AU103" s="796">
        <v>5</v>
      </c>
      <c r="AV103" s="798">
        <v>1</v>
      </c>
      <c r="AW103" s="794">
        <v>2</v>
      </c>
      <c r="AX103" s="794">
        <v>5</v>
      </c>
      <c r="AY103" s="794">
        <v>4</v>
      </c>
      <c r="AZ103" s="800">
        <v>3</v>
      </c>
      <c r="BA103" s="801">
        <v>1</v>
      </c>
      <c r="BB103" s="795">
        <v>3</v>
      </c>
      <c r="BC103" s="795">
        <v>2</v>
      </c>
      <c r="BD103" s="796">
        <v>4</v>
      </c>
      <c r="BE103" s="798">
        <v>1</v>
      </c>
      <c r="BF103" s="794">
        <v>2</v>
      </c>
      <c r="BG103" s="800">
        <v>3</v>
      </c>
      <c r="BH103" s="801">
        <v>2</v>
      </c>
      <c r="BI103" s="795">
        <v>5</v>
      </c>
      <c r="BJ103" s="795">
        <v>6</v>
      </c>
      <c r="BK103" s="795">
        <v>1</v>
      </c>
      <c r="BL103" s="795">
        <v>8</v>
      </c>
      <c r="BM103" s="795">
        <v>3</v>
      </c>
      <c r="BN103" s="795">
        <v>4</v>
      </c>
      <c r="BO103" s="796">
        <v>7</v>
      </c>
      <c r="BP103" s="799"/>
    </row>
    <row r="104" spans="1:68">
      <c r="A104" s="804">
        <v>95</v>
      </c>
      <c r="B104" s="800">
        <v>1</v>
      </c>
      <c r="C104" s="794"/>
      <c r="D104" s="794"/>
      <c r="E104" s="794"/>
      <c r="F104" s="801">
        <v>3</v>
      </c>
      <c r="G104" s="795"/>
      <c r="H104" s="795"/>
      <c r="I104" s="795"/>
      <c r="J104" s="798">
        <v>9</v>
      </c>
      <c r="K104" s="879"/>
      <c r="L104" s="794"/>
      <c r="M104" s="874"/>
      <c r="N104" s="803">
        <v>2</v>
      </c>
      <c r="O104" s="795"/>
      <c r="P104" s="795"/>
      <c r="Q104" s="795"/>
      <c r="R104" s="798">
        <v>1</v>
      </c>
      <c r="S104" s="794">
        <v>2</v>
      </c>
      <c r="T104" s="794">
        <v>4</v>
      </c>
      <c r="U104" s="800">
        <v>3</v>
      </c>
      <c r="V104" s="801">
        <v>2</v>
      </c>
      <c r="W104" s="795">
        <v>3</v>
      </c>
      <c r="X104" s="795">
        <v>1</v>
      </c>
      <c r="Y104" s="796">
        <v>4</v>
      </c>
      <c r="Z104" s="798">
        <v>1</v>
      </c>
      <c r="AA104" s="794">
        <v>2</v>
      </c>
      <c r="AB104" s="800">
        <v>3</v>
      </c>
      <c r="AC104" s="801">
        <v>1</v>
      </c>
      <c r="AD104" s="795">
        <v>2</v>
      </c>
      <c r="AE104" s="796">
        <v>3</v>
      </c>
      <c r="AF104" s="798">
        <v>2</v>
      </c>
      <c r="AG104" s="794">
        <v>4</v>
      </c>
      <c r="AH104" s="794">
        <v>3</v>
      </c>
      <c r="AI104" s="800">
        <v>1</v>
      </c>
      <c r="AJ104" s="801">
        <v>3</v>
      </c>
      <c r="AK104" s="795">
        <v>2</v>
      </c>
      <c r="AL104" s="796">
        <v>1</v>
      </c>
      <c r="AM104" s="798">
        <v>1</v>
      </c>
      <c r="AN104" s="794">
        <v>4</v>
      </c>
      <c r="AO104" s="794">
        <v>3</v>
      </c>
      <c r="AP104" s="800">
        <v>2</v>
      </c>
      <c r="AQ104" s="801">
        <v>1</v>
      </c>
      <c r="AR104" s="795">
        <v>2</v>
      </c>
      <c r="AS104" s="795">
        <v>3</v>
      </c>
      <c r="AT104" s="795">
        <v>4</v>
      </c>
      <c r="AU104" s="796">
        <v>5</v>
      </c>
      <c r="AV104" s="798">
        <v>1</v>
      </c>
      <c r="AW104" s="794">
        <v>2</v>
      </c>
      <c r="AX104" s="794">
        <v>5</v>
      </c>
      <c r="AY104" s="794">
        <v>4</v>
      </c>
      <c r="AZ104" s="800">
        <v>3</v>
      </c>
      <c r="BA104" s="801">
        <v>1</v>
      </c>
      <c r="BB104" s="795">
        <v>3</v>
      </c>
      <c r="BC104" s="795">
        <v>2</v>
      </c>
      <c r="BD104" s="796">
        <v>4</v>
      </c>
      <c r="BE104" s="798">
        <v>1</v>
      </c>
      <c r="BF104" s="794">
        <v>2</v>
      </c>
      <c r="BG104" s="800">
        <v>3</v>
      </c>
      <c r="BH104" s="801">
        <v>2</v>
      </c>
      <c r="BI104" s="795">
        <v>5</v>
      </c>
      <c r="BJ104" s="795">
        <v>6</v>
      </c>
      <c r="BK104" s="795">
        <v>1</v>
      </c>
      <c r="BL104" s="795">
        <v>8</v>
      </c>
      <c r="BM104" s="795">
        <v>3</v>
      </c>
      <c r="BN104" s="795">
        <v>4</v>
      </c>
      <c r="BO104" s="796">
        <v>7</v>
      </c>
      <c r="BP104" s="799"/>
    </row>
    <row r="105" spans="1:68">
      <c r="A105" s="804">
        <v>96</v>
      </c>
      <c r="B105" s="800">
        <v>1</v>
      </c>
      <c r="C105" s="794"/>
      <c r="D105" s="794"/>
      <c r="E105" s="794"/>
      <c r="F105" s="801">
        <v>3</v>
      </c>
      <c r="G105" s="795"/>
      <c r="H105" s="795"/>
      <c r="I105" s="795"/>
      <c r="J105" s="798">
        <v>9</v>
      </c>
      <c r="K105" s="879"/>
      <c r="L105" s="794"/>
      <c r="M105" s="874"/>
      <c r="N105" s="803">
        <v>1</v>
      </c>
      <c r="O105" s="795"/>
      <c r="P105" s="795"/>
      <c r="Q105" s="795"/>
      <c r="R105" s="798">
        <v>1</v>
      </c>
      <c r="S105" s="794">
        <v>3</v>
      </c>
      <c r="T105" s="794">
        <v>4</v>
      </c>
      <c r="U105" s="800">
        <v>2</v>
      </c>
      <c r="V105" s="801">
        <v>3</v>
      </c>
      <c r="W105" s="795">
        <v>2</v>
      </c>
      <c r="X105" s="795">
        <v>1</v>
      </c>
      <c r="Y105" s="796">
        <v>4</v>
      </c>
      <c r="Z105" s="798">
        <v>1</v>
      </c>
      <c r="AA105" s="794">
        <v>2</v>
      </c>
      <c r="AB105" s="800">
        <v>3</v>
      </c>
      <c r="AC105" s="801">
        <v>1</v>
      </c>
      <c r="AD105" s="795">
        <v>2</v>
      </c>
      <c r="AE105" s="796">
        <v>3</v>
      </c>
      <c r="AF105" s="798">
        <v>2</v>
      </c>
      <c r="AG105" s="794">
        <v>4</v>
      </c>
      <c r="AH105" s="794">
        <v>3</v>
      </c>
      <c r="AI105" s="800">
        <v>1</v>
      </c>
      <c r="AJ105" s="801">
        <v>3</v>
      </c>
      <c r="AK105" s="795">
        <v>2</v>
      </c>
      <c r="AL105" s="796">
        <v>1</v>
      </c>
      <c r="AM105" s="798">
        <v>1</v>
      </c>
      <c r="AN105" s="794">
        <v>2</v>
      </c>
      <c r="AO105" s="794">
        <v>3</v>
      </c>
      <c r="AP105" s="800">
        <v>4</v>
      </c>
      <c r="AQ105" s="801">
        <v>1</v>
      </c>
      <c r="AR105" s="795">
        <v>2</v>
      </c>
      <c r="AS105" s="795">
        <v>3</v>
      </c>
      <c r="AT105" s="795">
        <v>4</v>
      </c>
      <c r="AU105" s="796">
        <v>5</v>
      </c>
      <c r="AV105" s="798">
        <v>1</v>
      </c>
      <c r="AW105" s="794">
        <v>3</v>
      </c>
      <c r="AX105" s="794">
        <v>2</v>
      </c>
      <c r="AY105" s="794">
        <v>5</v>
      </c>
      <c r="AZ105" s="800">
        <v>4</v>
      </c>
      <c r="BA105" s="801">
        <v>1</v>
      </c>
      <c r="BB105" s="795">
        <v>3</v>
      </c>
      <c r="BC105" s="795">
        <v>2</v>
      </c>
      <c r="BD105" s="796">
        <v>4</v>
      </c>
      <c r="BE105" s="798">
        <v>1</v>
      </c>
      <c r="BF105" s="794">
        <v>2</v>
      </c>
      <c r="BG105" s="800">
        <v>3</v>
      </c>
      <c r="BH105" s="801">
        <v>8</v>
      </c>
      <c r="BI105" s="795">
        <v>7</v>
      </c>
      <c r="BJ105" s="795">
        <v>6</v>
      </c>
      <c r="BK105" s="795">
        <v>4</v>
      </c>
      <c r="BL105" s="795">
        <v>5</v>
      </c>
      <c r="BM105" s="795">
        <v>3</v>
      </c>
      <c r="BN105" s="795">
        <v>2</v>
      </c>
      <c r="BO105" s="796">
        <v>1</v>
      </c>
      <c r="BP105" s="799"/>
    </row>
    <row r="106" spans="1:68">
      <c r="A106" s="804">
        <v>97</v>
      </c>
      <c r="B106" s="800">
        <v>1</v>
      </c>
      <c r="C106" s="794"/>
      <c r="D106" s="794"/>
      <c r="E106" s="794"/>
      <c r="F106" s="801">
        <v>2</v>
      </c>
      <c r="G106" s="795"/>
      <c r="H106" s="795"/>
      <c r="I106" s="795"/>
      <c r="J106" s="798">
        <v>9</v>
      </c>
      <c r="K106" s="879"/>
      <c r="L106" s="794"/>
      <c r="M106" s="874"/>
      <c r="N106" s="803">
        <v>1</v>
      </c>
      <c r="O106" s="795"/>
      <c r="P106" s="795"/>
      <c r="Q106" s="795"/>
      <c r="R106" s="798">
        <v>1</v>
      </c>
      <c r="S106" s="794">
        <v>3</v>
      </c>
      <c r="T106" s="794">
        <v>4</v>
      </c>
      <c r="U106" s="800">
        <v>2</v>
      </c>
      <c r="V106" s="801">
        <v>4</v>
      </c>
      <c r="W106" s="795">
        <v>1</v>
      </c>
      <c r="X106" s="795">
        <v>2</v>
      </c>
      <c r="Y106" s="796">
        <v>3</v>
      </c>
      <c r="Z106" s="798">
        <v>1</v>
      </c>
      <c r="AA106" s="794">
        <v>3</v>
      </c>
      <c r="AB106" s="800">
        <v>2</v>
      </c>
      <c r="AC106" s="801">
        <v>1</v>
      </c>
      <c r="AD106" s="795">
        <v>2</v>
      </c>
      <c r="AE106" s="796">
        <v>3</v>
      </c>
      <c r="AF106" s="798">
        <v>1</v>
      </c>
      <c r="AG106" s="794">
        <v>3</v>
      </c>
      <c r="AH106" s="794">
        <v>4</v>
      </c>
      <c r="AI106" s="800">
        <v>2</v>
      </c>
      <c r="AJ106" s="801">
        <v>3</v>
      </c>
      <c r="AK106" s="795">
        <v>2</v>
      </c>
      <c r="AL106" s="796">
        <v>1</v>
      </c>
      <c r="AM106" s="798">
        <v>1</v>
      </c>
      <c r="AN106" s="794">
        <v>2</v>
      </c>
      <c r="AO106" s="794">
        <v>3</v>
      </c>
      <c r="AP106" s="800">
        <v>4</v>
      </c>
      <c r="AQ106" s="801">
        <v>1</v>
      </c>
      <c r="AR106" s="795">
        <v>2</v>
      </c>
      <c r="AS106" s="795">
        <v>3</v>
      </c>
      <c r="AT106" s="795">
        <v>4</v>
      </c>
      <c r="AU106" s="796">
        <v>5</v>
      </c>
      <c r="AV106" s="798">
        <v>1</v>
      </c>
      <c r="AW106" s="794">
        <v>2</v>
      </c>
      <c r="AX106" s="794">
        <v>5</v>
      </c>
      <c r="AY106" s="794">
        <v>4</v>
      </c>
      <c r="AZ106" s="800">
        <v>3</v>
      </c>
      <c r="BA106" s="801">
        <v>1</v>
      </c>
      <c r="BB106" s="795">
        <v>2</v>
      </c>
      <c r="BC106" s="795">
        <v>3</v>
      </c>
      <c r="BD106" s="796">
        <v>4</v>
      </c>
      <c r="BE106" s="798">
        <v>1</v>
      </c>
      <c r="BF106" s="794">
        <v>2</v>
      </c>
      <c r="BG106" s="800">
        <v>3</v>
      </c>
      <c r="BH106" s="801">
        <v>1</v>
      </c>
      <c r="BI106" s="795">
        <v>5</v>
      </c>
      <c r="BJ106" s="795">
        <v>6</v>
      </c>
      <c r="BK106" s="795">
        <v>4</v>
      </c>
      <c r="BL106" s="795">
        <v>7</v>
      </c>
      <c r="BM106" s="795">
        <v>2</v>
      </c>
      <c r="BN106" s="795">
        <v>3</v>
      </c>
      <c r="BO106" s="796">
        <v>8</v>
      </c>
      <c r="BP106" s="799"/>
    </row>
    <row r="107" spans="1:68">
      <c r="A107" s="804">
        <v>98</v>
      </c>
      <c r="B107" s="800">
        <v>1</v>
      </c>
      <c r="C107" s="794"/>
      <c r="D107" s="794"/>
      <c r="E107" s="794"/>
      <c r="F107" s="801">
        <v>2</v>
      </c>
      <c r="G107" s="795"/>
      <c r="H107" s="795"/>
      <c r="I107" s="795"/>
      <c r="J107" s="798">
        <v>9</v>
      </c>
      <c r="K107" s="879"/>
      <c r="L107" s="794"/>
      <c r="M107" s="874"/>
      <c r="N107" s="803">
        <v>2</v>
      </c>
      <c r="O107" s="795"/>
      <c r="P107" s="795"/>
      <c r="Q107" s="795"/>
      <c r="R107" s="798">
        <v>1</v>
      </c>
      <c r="S107" s="794">
        <v>4</v>
      </c>
      <c r="T107" s="794">
        <v>3</v>
      </c>
      <c r="U107" s="800">
        <v>2</v>
      </c>
      <c r="V107" s="801">
        <v>4</v>
      </c>
      <c r="W107" s="795">
        <v>2</v>
      </c>
      <c r="X107" s="795">
        <v>1</v>
      </c>
      <c r="Y107" s="796">
        <v>3</v>
      </c>
      <c r="Z107" s="798">
        <v>1</v>
      </c>
      <c r="AA107" s="794">
        <v>2</v>
      </c>
      <c r="AB107" s="800">
        <v>3</v>
      </c>
      <c r="AC107" s="801">
        <v>1</v>
      </c>
      <c r="AD107" s="795">
        <v>2</v>
      </c>
      <c r="AE107" s="796">
        <v>3</v>
      </c>
      <c r="AF107" s="798">
        <v>2</v>
      </c>
      <c r="AG107" s="794">
        <v>4</v>
      </c>
      <c r="AH107" s="794">
        <v>3</v>
      </c>
      <c r="AI107" s="800">
        <v>1</v>
      </c>
      <c r="AJ107" s="801">
        <v>3</v>
      </c>
      <c r="AK107" s="795">
        <v>2</v>
      </c>
      <c r="AL107" s="796">
        <v>1</v>
      </c>
      <c r="AM107" s="798">
        <v>1</v>
      </c>
      <c r="AN107" s="794">
        <v>2</v>
      </c>
      <c r="AO107" s="794">
        <v>4</v>
      </c>
      <c r="AP107" s="800">
        <v>3</v>
      </c>
      <c r="AQ107" s="801">
        <v>1</v>
      </c>
      <c r="AR107" s="795">
        <v>2</v>
      </c>
      <c r="AS107" s="795">
        <v>3</v>
      </c>
      <c r="AT107" s="795">
        <v>4</v>
      </c>
      <c r="AU107" s="796">
        <v>5</v>
      </c>
      <c r="AV107" s="798">
        <v>1</v>
      </c>
      <c r="AW107" s="794">
        <v>2</v>
      </c>
      <c r="AX107" s="794">
        <v>3</v>
      </c>
      <c r="AY107" s="794">
        <v>4</v>
      </c>
      <c r="AZ107" s="800">
        <v>5</v>
      </c>
      <c r="BA107" s="801">
        <v>1</v>
      </c>
      <c r="BB107" s="795">
        <v>2</v>
      </c>
      <c r="BC107" s="795">
        <v>3</v>
      </c>
      <c r="BD107" s="796">
        <v>4</v>
      </c>
      <c r="BE107" s="798">
        <v>1</v>
      </c>
      <c r="BF107" s="794">
        <v>2</v>
      </c>
      <c r="BG107" s="800">
        <v>3</v>
      </c>
      <c r="BH107" s="801">
        <v>8</v>
      </c>
      <c r="BI107" s="795">
        <v>7</v>
      </c>
      <c r="BJ107" s="795">
        <v>6</v>
      </c>
      <c r="BK107" s="795">
        <v>1</v>
      </c>
      <c r="BL107" s="795">
        <v>5</v>
      </c>
      <c r="BM107" s="795">
        <v>4</v>
      </c>
      <c r="BN107" s="795">
        <v>3</v>
      </c>
      <c r="BO107" s="796">
        <v>2</v>
      </c>
      <c r="BP107" s="799"/>
    </row>
    <row r="108" spans="1:68">
      <c r="A108" s="804">
        <v>99</v>
      </c>
      <c r="B108" s="800">
        <v>1</v>
      </c>
      <c r="C108" s="794"/>
      <c r="D108" s="794"/>
      <c r="E108" s="794"/>
      <c r="F108" s="801">
        <v>3</v>
      </c>
      <c r="G108" s="795"/>
      <c r="H108" s="795"/>
      <c r="I108" s="795"/>
      <c r="J108" s="798">
        <v>9</v>
      </c>
      <c r="K108" s="879"/>
      <c r="L108" s="794"/>
      <c r="M108" s="874"/>
      <c r="N108" s="803">
        <v>1</v>
      </c>
      <c r="O108" s="795"/>
      <c r="P108" s="795"/>
      <c r="Q108" s="795"/>
      <c r="R108" s="798">
        <v>1</v>
      </c>
      <c r="S108" s="794">
        <v>4</v>
      </c>
      <c r="T108" s="794">
        <v>3</v>
      </c>
      <c r="U108" s="800">
        <v>2</v>
      </c>
      <c r="V108" s="801">
        <v>3</v>
      </c>
      <c r="W108" s="795">
        <v>2</v>
      </c>
      <c r="X108" s="795">
        <v>1</v>
      </c>
      <c r="Y108" s="796">
        <v>4</v>
      </c>
      <c r="Z108" s="798">
        <v>1</v>
      </c>
      <c r="AA108" s="794">
        <v>3</v>
      </c>
      <c r="AB108" s="800">
        <v>2</v>
      </c>
      <c r="AC108" s="801">
        <v>1</v>
      </c>
      <c r="AD108" s="795">
        <v>3</v>
      </c>
      <c r="AE108" s="796">
        <v>2</v>
      </c>
      <c r="AF108" s="798">
        <v>2</v>
      </c>
      <c r="AG108" s="794">
        <v>4</v>
      </c>
      <c r="AH108" s="794">
        <v>3</v>
      </c>
      <c r="AI108" s="800">
        <v>1</v>
      </c>
      <c r="AJ108" s="801">
        <v>3</v>
      </c>
      <c r="AK108" s="795">
        <v>2</v>
      </c>
      <c r="AL108" s="796">
        <v>1</v>
      </c>
      <c r="AM108" s="798">
        <v>1</v>
      </c>
      <c r="AN108" s="794">
        <v>2</v>
      </c>
      <c r="AO108" s="794">
        <v>4</v>
      </c>
      <c r="AP108" s="800">
        <v>3</v>
      </c>
      <c r="AQ108" s="801">
        <v>1</v>
      </c>
      <c r="AR108" s="795">
        <v>3</v>
      </c>
      <c r="AS108" s="795">
        <v>4</v>
      </c>
      <c r="AT108" s="795">
        <v>2</v>
      </c>
      <c r="AU108" s="796">
        <v>5</v>
      </c>
      <c r="AV108" s="798">
        <v>1</v>
      </c>
      <c r="AW108" s="794">
        <v>2</v>
      </c>
      <c r="AX108" s="794">
        <v>3</v>
      </c>
      <c r="AY108" s="794">
        <v>5</v>
      </c>
      <c r="AZ108" s="800">
        <v>4</v>
      </c>
      <c r="BA108" s="801">
        <v>3</v>
      </c>
      <c r="BB108" s="795">
        <v>4</v>
      </c>
      <c r="BC108" s="795">
        <v>1</v>
      </c>
      <c r="BD108" s="796">
        <v>2</v>
      </c>
      <c r="BE108" s="798">
        <v>1</v>
      </c>
      <c r="BF108" s="794">
        <v>2</v>
      </c>
      <c r="BG108" s="800">
        <v>3</v>
      </c>
      <c r="BH108" s="801">
        <v>6</v>
      </c>
      <c r="BI108" s="795">
        <v>5</v>
      </c>
      <c r="BJ108" s="795">
        <v>8</v>
      </c>
      <c r="BK108" s="795">
        <v>7</v>
      </c>
      <c r="BL108" s="795">
        <v>4</v>
      </c>
      <c r="BM108" s="795">
        <v>1</v>
      </c>
      <c r="BN108" s="795">
        <v>3</v>
      </c>
      <c r="BO108" s="796">
        <v>2</v>
      </c>
      <c r="BP108" s="799"/>
    </row>
    <row r="109" spans="1:68">
      <c r="A109" s="804">
        <v>100</v>
      </c>
      <c r="B109" s="800">
        <v>1</v>
      </c>
      <c r="C109" s="794"/>
      <c r="D109" s="794"/>
      <c r="E109" s="794"/>
      <c r="F109" s="801">
        <v>3</v>
      </c>
      <c r="G109" s="795"/>
      <c r="H109" s="795"/>
      <c r="I109" s="795"/>
      <c r="J109" s="798">
        <v>2</v>
      </c>
      <c r="K109" s="879"/>
      <c r="L109" s="794"/>
      <c r="M109" s="874"/>
      <c r="N109" s="803">
        <v>1</v>
      </c>
      <c r="O109" s="795"/>
      <c r="P109" s="795"/>
      <c r="Q109" s="795"/>
      <c r="R109" s="798">
        <v>1</v>
      </c>
      <c r="S109" s="794">
        <v>4</v>
      </c>
      <c r="T109" s="794">
        <v>3</v>
      </c>
      <c r="U109" s="800">
        <v>2</v>
      </c>
      <c r="V109" s="801">
        <v>3</v>
      </c>
      <c r="W109" s="795">
        <v>2</v>
      </c>
      <c r="X109" s="795">
        <v>1</v>
      </c>
      <c r="Y109" s="796">
        <v>4</v>
      </c>
      <c r="Z109" s="798">
        <v>1</v>
      </c>
      <c r="AA109" s="794">
        <v>3</v>
      </c>
      <c r="AB109" s="800">
        <v>2</v>
      </c>
      <c r="AC109" s="801">
        <v>1</v>
      </c>
      <c r="AD109" s="795">
        <v>2</v>
      </c>
      <c r="AE109" s="796">
        <v>3</v>
      </c>
      <c r="AF109" s="798">
        <v>3</v>
      </c>
      <c r="AG109" s="794">
        <v>4</v>
      </c>
      <c r="AH109" s="794">
        <v>2</v>
      </c>
      <c r="AI109" s="800">
        <v>1</v>
      </c>
      <c r="AJ109" s="801">
        <v>3</v>
      </c>
      <c r="AK109" s="795">
        <v>2</v>
      </c>
      <c r="AL109" s="796">
        <v>1</v>
      </c>
      <c r="AM109" s="798">
        <v>1</v>
      </c>
      <c r="AN109" s="794">
        <v>2</v>
      </c>
      <c r="AO109" s="794">
        <v>3</v>
      </c>
      <c r="AP109" s="800">
        <v>4</v>
      </c>
      <c r="AQ109" s="801">
        <v>1</v>
      </c>
      <c r="AR109" s="795">
        <v>2</v>
      </c>
      <c r="AS109" s="795">
        <v>3</v>
      </c>
      <c r="AT109" s="795">
        <v>4</v>
      </c>
      <c r="AU109" s="796">
        <v>5</v>
      </c>
      <c r="AV109" s="798">
        <v>2</v>
      </c>
      <c r="AW109" s="794">
        <v>3</v>
      </c>
      <c r="AX109" s="794">
        <v>1</v>
      </c>
      <c r="AY109" s="794">
        <v>4</v>
      </c>
      <c r="AZ109" s="800">
        <v>5</v>
      </c>
      <c r="BA109" s="801">
        <v>1</v>
      </c>
      <c r="BB109" s="795">
        <v>3</v>
      </c>
      <c r="BC109" s="795">
        <v>2</v>
      </c>
      <c r="BD109" s="796">
        <v>4</v>
      </c>
      <c r="BE109" s="798">
        <v>1</v>
      </c>
      <c r="BF109" s="794">
        <v>2</v>
      </c>
      <c r="BG109" s="800">
        <v>3</v>
      </c>
      <c r="BH109" s="801">
        <v>1</v>
      </c>
      <c r="BI109" s="795">
        <v>5</v>
      </c>
      <c r="BJ109" s="795">
        <v>6</v>
      </c>
      <c r="BK109" s="795">
        <v>2</v>
      </c>
      <c r="BL109" s="795">
        <v>7</v>
      </c>
      <c r="BM109" s="795">
        <v>3</v>
      </c>
      <c r="BN109" s="795">
        <v>4</v>
      </c>
      <c r="BO109" s="796">
        <v>8</v>
      </c>
      <c r="BP109" s="799"/>
    </row>
    <row r="110" spans="1:68">
      <c r="A110" s="804">
        <v>101</v>
      </c>
      <c r="B110" s="800">
        <v>1</v>
      </c>
      <c r="C110" s="794"/>
      <c r="D110" s="794"/>
      <c r="E110" s="794"/>
      <c r="F110" s="801">
        <v>3</v>
      </c>
      <c r="G110" s="795"/>
      <c r="H110" s="795"/>
      <c r="I110" s="795"/>
      <c r="J110" s="798">
        <v>9</v>
      </c>
      <c r="K110" s="879"/>
      <c r="L110" s="794"/>
      <c r="M110" s="874"/>
      <c r="N110" s="803">
        <v>1</v>
      </c>
      <c r="O110" s="795"/>
      <c r="P110" s="795"/>
      <c r="Q110" s="795"/>
      <c r="R110" s="798">
        <v>1</v>
      </c>
      <c r="S110" s="794">
        <v>4</v>
      </c>
      <c r="T110" s="794">
        <v>3</v>
      </c>
      <c r="U110" s="800">
        <v>2</v>
      </c>
      <c r="V110" s="801">
        <v>3</v>
      </c>
      <c r="W110" s="795">
        <v>2</v>
      </c>
      <c r="X110" s="795">
        <v>1</v>
      </c>
      <c r="Y110" s="796">
        <v>4</v>
      </c>
      <c r="Z110" s="798">
        <v>1</v>
      </c>
      <c r="AA110" s="794">
        <v>2</v>
      </c>
      <c r="AB110" s="800">
        <v>3</v>
      </c>
      <c r="AC110" s="801">
        <v>1</v>
      </c>
      <c r="AD110" s="795">
        <v>2</v>
      </c>
      <c r="AE110" s="796">
        <v>3</v>
      </c>
      <c r="AF110" s="798">
        <v>3</v>
      </c>
      <c r="AG110" s="794">
        <v>4</v>
      </c>
      <c r="AH110" s="794">
        <v>2</v>
      </c>
      <c r="AI110" s="800">
        <v>1</v>
      </c>
      <c r="AJ110" s="801">
        <v>3</v>
      </c>
      <c r="AK110" s="795">
        <v>2</v>
      </c>
      <c r="AL110" s="796">
        <v>1</v>
      </c>
      <c r="AM110" s="798">
        <v>1</v>
      </c>
      <c r="AN110" s="794">
        <v>2</v>
      </c>
      <c r="AO110" s="794">
        <v>3</v>
      </c>
      <c r="AP110" s="800">
        <v>4</v>
      </c>
      <c r="AQ110" s="801">
        <v>1</v>
      </c>
      <c r="AR110" s="795">
        <v>3</v>
      </c>
      <c r="AS110" s="795">
        <v>4</v>
      </c>
      <c r="AT110" s="795">
        <v>2</v>
      </c>
      <c r="AU110" s="796">
        <v>5</v>
      </c>
      <c r="AV110" s="798">
        <v>1</v>
      </c>
      <c r="AW110" s="794">
        <v>2</v>
      </c>
      <c r="AX110" s="794">
        <v>4</v>
      </c>
      <c r="AY110" s="794">
        <v>5</v>
      </c>
      <c r="AZ110" s="800">
        <v>3</v>
      </c>
      <c r="BA110" s="801">
        <v>1</v>
      </c>
      <c r="BB110" s="795">
        <v>3</v>
      </c>
      <c r="BC110" s="795">
        <v>2</v>
      </c>
      <c r="BD110" s="796">
        <v>4</v>
      </c>
      <c r="BE110" s="798">
        <v>1</v>
      </c>
      <c r="BF110" s="794">
        <v>2</v>
      </c>
      <c r="BG110" s="800">
        <v>3</v>
      </c>
      <c r="BH110" s="801">
        <v>1</v>
      </c>
      <c r="BI110" s="795">
        <v>4</v>
      </c>
      <c r="BJ110" s="795">
        <v>2</v>
      </c>
      <c r="BK110" s="795">
        <v>5</v>
      </c>
      <c r="BL110" s="795">
        <v>3</v>
      </c>
      <c r="BM110" s="795">
        <v>7</v>
      </c>
      <c r="BN110" s="795">
        <v>6</v>
      </c>
      <c r="BO110" s="796">
        <v>8</v>
      </c>
      <c r="BP110" s="799"/>
    </row>
    <row r="111" spans="1:68">
      <c r="A111" s="804">
        <v>102</v>
      </c>
      <c r="B111" s="800">
        <v>1</v>
      </c>
      <c r="C111" s="794"/>
      <c r="D111" s="794"/>
      <c r="E111" s="794"/>
      <c r="F111" s="801">
        <v>3</v>
      </c>
      <c r="G111" s="795"/>
      <c r="H111" s="795"/>
      <c r="I111" s="795"/>
      <c r="J111" s="798">
        <v>13</v>
      </c>
      <c r="K111" s="879"/>
      <c r="L111" s="794"/>
      <c r="M111" s="874"/>
      <c r="N111" s="803">
        <v>1</v>
      </c>
      <c r="O111" s="795"/>
      <c r="P111" s="795"/>
      <c r="Q111" s="795"/>
      <c r="R111" s="798">
        <v>3</v>
      </c>
      <c r="S111" s="794">
        <v>4</v>
      </c>
      <c r="T111" s="794">
        <v>2</v>
      </c>
      <c r="U111" s="800">
        <v>1</v>
      </c>
      <c r="V111" s="801">
        <v>4</v>
      </c>
      <c r="W111" s="795">
        <v>2</v>
      </c>
      <c r="X111" s="795">
        <v>1</v>
      </c>
      <c r="Y111" s="796">
        <v>3</v>
      </c>
      <c r="Z111" s="798">
        <v>1</v>
      </c>
      <c r="AA111" s="794">
        <v>2</v>
      </c>
      <c r="AB111" s="800">
        <v>3</v>
      </c>
      <c r="AC111" s="801">
        <v>1</v>
      </c>
      <c r="AD111" s="795">
        <v>2</v>
      </c>
      <c r="AE111" s="796">
        <v>3</v>
      </c>
      <c r="AF111" s="798">
        <v>3</v>
      </c>
      <c r="AG111" s="794">
        <v>4</v>
      </c>
      <c r="AH111" s="794">
        <v>2</v>
      </c>
      <c r="AI111" s="800">
        <v>1</v>
      </c>
      <c r="AJ111" s="801">
        <v>3</v>
      </c>
      <c r="AK111" s="795">
        <v>2</v>
      </c>
      <c r="AL111" s="796">
        <v>1</v>
      </c>
      <c r="AM111" s="798">
        <v>1</v>
      </c>
      <c r="AN111" s="794">
        <v>4</v>
      </c>
      <c r="AO111" s="794">
        <v>3</v>
      </c>
      <c r="AP111" s="800">
        <v>2</v>
      </c>
      <c r="AQ111" s="801">
        <v>1</v>
      </c>
      <c r="AR111" s="795">
        <v>3</v>
      </c>
      <c r="AS111" s="795">
        <v>2</v>
      </c>
      <c r="AT111" s="795">
        <v>5</v>
      </c>
      <c r="AU111" s="796">
        <v>4</v>
      </c>
      <c r="AV111" s="798">
        <v>2</v>
      </c>
      <c r="AW111" s="794">
        <v>4</v>
      </c>
      <c r="AX111" s="794">
        <v>1</v>
      </c>
      <c r="AY111" s="794">
        <v>5</v>
      </c>
      <c r="AZ111" s="800">
        <v>3</v>
      </c>
      <c r="BA111" s="801">
        <v>1</v>
      </c>
      <c r="BB111" s="795">
        <v>3</v>
      </c>
      <c r="BC111" s="795">
        <v>2</v>
      </c>
      <c r="BD111" s="796">
        <v>4</v>
      </c>
      <c r="BE111" s="798">
        <v>1</v>
      </c>
      <c r="BF111" s="794">
        <v>2</v>
      </c>
      <c r="BG111" s="800">
        <v>3</v>
      </c>
      <c r="BH111" s="801">
        <v>1</v>
      </c>
      <c r="BI111" s="795">
        <v>2</v>
      </c>
      <c r="BJ111" s="795">
        <v>4</v>
      </c>
      <c r="BK111" s="795">
        <v>3</v>
      </c>
      <c r="BL111" s="795">
        <v>6</v>
      </c>
      <c r="BM111" s="795">
        <v>5</v>
      </c>
      <c r="BN111" s="795">
        <v>7</v>
      </c>
      <c r="BO111" s="796">
        <v>8</v>
      </c>
      <c r="BP111" s="799"/>
    </row>
    <row r="112" spans="1:68">
      <c r="A112" s="804">
        <v>103</v>
      </c>
      <c r="B112" s="800">
        <v>1</v>
      </c>
      <c r="C112" s="794"/>
      <c r="D112" s="794"/>
      <c r="E112" s="794"/>
      <c r="F112" s="801">
        <v>3</v>
      </c>
      <c r="G112" s="795"/>
      <c r="H112" s="795"/>
      <c r="I112" s="795"/>
      <c r="J112" s="798">
        <v>9</v>
      </c>
      <c r="K112" s="879"/>
      <c r="L112" s="794"/>
      <c r="M112" s="874"/>
      <c r="N112" s="803">
        <v>1</v>
      </c>
      <c r="O112" s="795"/>
      <c r="P112" s="795"/>
      <c r="Q112" s="795"/>
      <c r="R112" s="798">
        <v>1</v>
      </c>
      <c r="S112" s="794">
        <v>4</v>
      </c>
      <c r="T112" s="794">
        <v>3</v>
      </c>
      <c r="U112" s="800">
        <v>2</v>
      </c>
      <c r="V112" s="801">
        <v>2</v>
      </c>
      <c r="W112" s="795">
        <v>3</v>
      </c>
      <c r="X112" s="795">
        <v>1</v>
      </c>
      <c r="Y112" s="796">
        <v>4</v>
      </c>
      <c r="Z112" s="798">
        <v>1</v>
      </c>
      <c r="AA112" s="794">
        <v>3</v>
      </c>
      <c r="AB112" s="800">
        <v>2</v>
      </c>
      <c r="AC112" s="801">
        <v>1</v>
      </c>
      <c r="AD112" s="795">
        <v>2</v>
      </c>
      <c r="AE112" s="796">
        <v>3</v>
      </c>
      <c r="AF112" s="798">
        <v>1</v>
      </c>
      <c r="AG112" s="794">
        <v>3</v>
      </c>
      <c r="AH112" s="794">
        <v>4</v>
      </c>
      <c r="AI112" s="800">
        <v>2</v>
      </c>
      <c r="AJ112" s="801">
        <v>3</v>
      </c>
      <c r="AK112" s="795">
        <v>2</v>
      </c>
      <c r="AL112" s="796">
        <v>1</v>
      </c>
      <c r="AM112" s="798">
        <v>1</v>
      </c>
      <c r="AN112" s="794">
        <v>2</v>
      </c>
      <c r="AO112" s="794">
        <v>3</v>
      </c>
      <c r="AP112" s="800">
        <v>4</v>
      </c>
      <c r="AQ112" s="801">
        <v>1</v>
      </c>
      <c r="AR112" s="795">
        <v>2</v>
      </c>
      <c r="AS112" s="795">
        <v>4</v>
      </c>
      <c r="AT112" s="795">
        <v>3</v>
      </c>
      <c r="AU112" s="796">
        <v>5</v>
      </c>
      <c r="AV112" s="798">
        <v>2</v>
      </c>
      <c r="AW112" s="794">
        <v>3</v>
      </c>
      <c r="AX112" s="794">
        <v>1</v>
      </c>
      <c r="AY112" s="794">
        <v>4</v>
      </c>
      <c r="AZ112" s="800">
        <v>5</v>
      </c>
      <c r="BA112" s="801">
        <v>1</v>
      </c>
      <c r="BB112" s="795">
        <v>2</v>
      </c>
      <c r="BC112" s="795">
        <v>3</v>
      </c>
      <c r="BD112" s="796">
        <v>4</v>
      </c>
      <c r="BE112" s="798">
        <v>1</v>
      </c>
      <c r="BF112" s="794">
        <v>2</v>
      </c>
      <c r="BG112" s="800">
        <v>3</v>
      </c>
      <c r="BH112" s="801">
        <v>5</v>
      </c>
      <c r="BI112" s="795">
        <v>7</v>
      </c>
      <c r="BJ112" s="795">
        <v>6</v>
      </c>
      <c r="BK112" s="795">
        <v>1</v>
      </c>
      <c r="BL112" s="795">
        <v>8</v>
      </c>
      <c r="BM112" s="795">
        <v>3</v>
      </c>
      <c r="BN112" s="795">
        <v>2</v>
      </c>
      <c r="BO112" s="796">
        <v>4</v>
      </c>
      <c r="BP112" s="799"/>
    </row>
    <row r="113" spans="1:68">
      <c r="A113" s="804">
        <v>104</v>
      </c>
      <c r="B113" s="800">
        <v>1</v>
      </c>
      <c r="C113" s="794"/>
      <c r="D113" s="794"/>
      <c r="E113" s="794"/>
      <c r="F113" s="801">
        <v>3</v>
      </c>
      <c r="G113" s="795"/>
      <c r="H113" s="795"/>
      <c r="I113" s="795"/>
      <c r="J113" s="798">
        <v>9</v>
      </c>
      <c r="K113" s="879"/>
      <c r="L113" s="794"/>
      <c r="M113" s="874"/>
      <c r="N113" s="803">
        <v>1</v>
      </c>
      <c r="O113" s="795"/>
      <c r="P113" s="795"/>
      <c r="Q113" s="795"/>
      <c r="R113" s="798">
        <v>1</v>
      </c>
      <c r="S113" s="794">
        <v>4</v>
      </c>
      <c r="T113" s="794">
        <v>2</v>
      </c>
      <c r="U113" s="800">
        <v>3</v>
      </c>
      <c r="V113" s="801">
        <v>2</v>
      </c>
      <c r="W113" s="795">
        <v>3</v>
      </c>
      <c r="X113" s="795">
        <v>1</v>
      </c>
      <c r="Y113" s="796">
        <v>4</v>
      </c>
      <c r="Z113" s="798">
        <v>1</v>
      </c>
      <c r="AA113" s="794">
        <v>2</v>
      </c>
      <c r="AB113" s="800">
        <v>3</v>
      </c>
      <c r="AC113" s="801">
        <v>3</v>
      </c>
      <c r="AD113" s="795">
        <v>2</v>
      </c>
      <c r="AE113" s="796">
        <v>1</v>
      </c>
      <c r="AF113" s="798">
        <v>2</v>
      </c>
      <c r="AG113" s="794">
        <v>3</v>
      </c>
      <c r="AH113" s="794">
        <v>4</v>
      </c>
      <c r="AI113" s="800">
        <v>1</v>
      </c>
      <c r="AJ113" s="801">
        <v>3</v>
      </c>
      <c r="AK113" s="795">
        <v>2</v>
      </c>
      <c r="AL113" s="796">
        <v>1</v>
      </c>
      <c r="AM113" s="798">
        <v>1</v>
      </c>
      <c r="AN113" s="794">
        <v>4</v>
      </c>
      <c r="AO113" s="794">
        <v>2</v>
      </c>
      <c r="AP113" s="800">
        <v>3</v>
      </c>
      <c r="AQ113" s="801">
        <v>1</v>
      </c>
      <c r="AR113" s="795">
        <v>3</v>
      </c>
      <c r="AS113" s="795">
        <v>4</v>
      </c>
      <c r="AT113" s="795">
        <v>2</v>
      </c>
      <c r="AU113" s="796">
        <v>5</v>
      </c>
      <c r="AV113" s="798">
        <v>1</v>
      </c>
      <c r="AW113" s="794">
        <v>2</v>
      </c>
      <c r="AX113" s="794">
        <v>5</v>
      </c>
      <c r="AY113" s="794">
        <v>3</v>
      </c>
      <c r="AZ113" s="800">
        <v>4</v>
      </c>
      <c r="BA113" s="801">
        <v>1</v>
      </c>
      <c r="BB113" s="795">
        <v>2</v>
      </c>
      <c r="BC113" s="795">
        <v>4</v>
      </c>
      <c r="BD113" s="796">
        <v>3</v>
      </c>
      <c r="BE113" s="798">
        <v>1</v>
      </c>
      <c r="BF113" s="794">
        <v>2</v>
      </c>
      <c r="BG113" s="800">
        <v>3</v>
      </c>
      <c r="BH113" s="801">
        <v>6</v>
      </c>
      <c r="BI113" s="795">
        <v>7</v>
      </c>
      <c r="BJ113" s="795">
        <v>5</v>
      </c>
      <c r="BK113" s="795">
        <v>8</v>
      </c>
      <c r="BL113" s="795">
        <v>3</v>
      </c>
      <c r="BM113" s="795">
        <v>2</v>
      </c>
      <c r="BN113" s="795">
        <v>4</v>
      </c>
      <c r="BO113" s="796">
        <v>1</v>
      </c>
      <c r="BP113" s="799"/>
    </row>
    <row r="114" spans="1:68">
      <c r="A114" s="804">
        <v>105</v>
      </c>
      <c r="B114" s="800">
        <v>2</v>
      </c>
      <c r="C114" s="794"/>
      <c r="D114" s="794"/>
      <c r="E114" s="794"/>
      <c r="F114" s="801">
        <v>2</v>
      </c>
      <c r="G114" s="795"/>
      <c r="H114" s="795"/>
      <c r="I114" s="795"/>
      <c r="J114" s="798">
        <v>9</v>
      </c>
      <c r="K114" s="879"/>
      <c r="L114" s="794"/>
      <c r="M114" s="874"/>
      <c r="N114" s="803">
        <v>1</v>
      </c>
      <c r="O114" s="795"/>
      <c r="P114" s="795"/>
      <c r="Q114" s="795"/>
      <c r="R114" s="798">
        <v>1</v>
      </c>
      <c r="S114" s="794">
        <v>4</v>
      </c>
      <c r="T114" s="794">
        <v>3</v>
      </c>
      <c r="U114" s="800">
        <v>2</v>
      </c>
      <c r="V114" s="801">
        <v>3</v>
      </c>
      <c r="W114" s="795">
        <v>2</v>
      </c>
      <c r="X114" s="795">
        <v>1</v>
      </c>
      <c r="Y114" s="796">
        <v>4</v>
      </c>
      <c r="Z114" s="798">
        <v>1</v>
      </c>
      <c r="AA114" s="794">
        <v>3</v>
      </c>
      <c r="AB114" s="800">
        <v>2</v>
      </c>
      <c r="AC114" s="801">
        <v>1</v>
      </c>
      <c r="AD114" s="795">
        <v>2</v>
      </c>
      <c r="AE114" s="796">
        <v>3</v>
      </c>
      <c r="AF114" s="798">
        <v>1</v>
      </c>
      <c r="AG114" s="794">
        <v>4</v>
      </c>
      <c r="AH114" s="794">
        <v>3</v>
      </c>
      <c r="AI114" s="800">
        <v>2</v>
      </c>
      <c r="AJ114" s="801">
        <v>3</v>
      </c>
      <c r="AK114" s="795">
        <v>2</v>
      </c>
      <c r="AL114" s="796">
        <v>1</v>
      </c>
      <c r="AM114" s="798">
        <v>1</v>
      </c>
      <c r="AN114" s="794">
        <v>2</v>
      </c>
      <c r="AO114" s="794">
        <v>3</v>
      </c>
      <c r="AP114" s="800">
        <v>4</v>
      </c>
      <c r="AQ114" s="801">
        <v>1</v>
      </c>
      <c r="AR114" s="795">
        <v>2</v>
      </c>
      <c r="AS114" s="795">
        <v>3</v>
      </c>
      <c r="AT114" s="795">
        <v>4</v>
      </c>
      <c r="AU114" s="796">
        <v>5</v>
      </c>
      <c r="AV114" s="798">
        <v>2</v>
      </c>
      <c r="AW114" s="794">
        <v>3</v>
      </c>
      <c r="AX114" s="794">
        <v>1</v>
      </c>
      <c r="AY114" s="794">
        <v>4</v>
      </c>
      <c r="AZ114" s="800">
        <v>5</v>
      </c>
      <c r="BA114" s="801">
        <v>1</v>
      </c>
      <c r="BB114" s="795">
        <v>4</v>
      </c>
      <c r="BC114" s="795">
        <v>2</v>
      </c>
      <c r="BD114" s="796">
        <v>3</v>
      </c>
      <c r="BE114" s="798">
        <v>1</v>
      </c>
      <c r="BF114" s="794">
        <v>2</v>
      </c>
      <c r="BG114" s="800">
        <v>3</v>
      </c>
      <c r="BH114" s="801">
        <v>1</v>
      </c>
      <c r="BI114" s="795">
        <v>7</v>
      </c>
      <c r="BJ114" s="795">
        <v>4</v>
      </c>
      <c r="BK114" s="795">
        <v>2</v>
      </c>
      <c r="BL114" s="795">
        <v>8</v>
      </c>
      <c r="BM114" s="795">
        <v>5</v>
      </c>
      <c r="BN114" s="795">
        <v>3</v>
      </c>
      <c r="BO114" s="796">
        <v>6</v>
      </c>
      <c r="BP114" s="799"/>
    </row>
    <row r="115" spans="1:68">
      <c r="A115" s="804">
        <v>106</v>
      </c>
      <c r="B115" s="800">
        <v>2</v>
      </c>
      <c r="C115" s="794"/>
      <c r="D115" s="794"/>
      <c r="E115" s="794"/>
      <c r="F115" s="801">
        <v>4</v>
      </c>
      <c r="G115" s="795"/>
      <c r="H115" s="795"/>
      <c r="I115" s="795"/>
      <c r="J115" s="798">
        <v>9</v>
      </c>
      <c r="K115" s="879"/>
      <c r="L115" s="794"/>
      <c r="M115" s="874"/>
      <c r="N115" s="803">
        <v>2</v>
      </c>
      <c r="O115" s="795"/>
      <c r="P115" s="795"/>
      <c r="Q115" s="795"/>
      <c r="R115" s="798">
        <v>2</v>
      </c>
      <c r="S115" s="794">
        <v>3</v>
      </c>
      <c r="T115" s="794">
        <v>4</v>
      </c>
      <c r="U115" s="800">
        <v>1</v>
      </c>
      <c r="V115" s="801">
        <v>2</v>
      </c>
      <c r="W115" s="795">
        <v>3</v>
      </c>
      <c r="X115" s="795">
        <v>1</v>
      </c>
      <c r="Y115" s="796">
        <v>4</v>
      </c>
      <c r="Z115" s="798">
        <v>1</v>
      </c>
      <c r="AA115" s="794">
        <v>3</v>
      </c>
      <c r="AB115" s="800">
        <v>2</v>
      </c>
      <c r="AC115" s="801">
        <v>2</v>
      </c>
      <c r="AD115" s="795">
        <v>1</v>
      </c>
      <c r="AE115" s="796">
        <v>3</v>
      </c>
      <c r="AF115" s="798">
        <v>2</v>
      </c>
      <c r="AG115" s="794">
        <v>4</v>
      </c>
      <c r="AH115" s="794">
        <v>3</v>
      </c>
      <c r="AI115" s="800">
        <v>1</v>
      </c>
      <c r="AJ115" s="801">
        <v>2</v>
      </c>
      <c r="AK115" s="795">
        <v>3</v>
      </c>
      <c r="AL115" s="796">
        <v>1</v>
      </c>
      <c r="AM115" s="798">
        <v>1</v>
      </c>
      <c r="AN115" s="794">
        <v>2</v>
      </c>
      <c r="AO115" s="794">
        <v>3</v>
      </c>
      <c r="AP115" s="800">
        <v>4</v>
      </c>
      <c r="AQ115" s="801">
        <v>1</v>
      </c>
      <c r="AR115" s="795">
        <v>3</v>
      </c>
      <c r="AS115" s="795">
        <v>2</v>
      </c>
      <c r="AT115" s="795">
        <v>4</v>
      </c>
      <c r="AU115" s="796">
        <v>5</v>
      </c>
      <c r="AV115" s="798">
        <v>1</v>
      </c>
      <c r="AW115" s="794">
        <v>2</v>
      </c>
      <c r="AX115" s="794">
        <v>3</v>
      </c>
      <c r="AY115" s="794">
        <v>4</v>
      </c>
      <c r="AZ115" s="800">
        <v>5</v>
      </c>
      <c r="BA115" s="801">
        <v>1</v>
      </c>
      <c r="BB115" s="795">
        <v>3</v>
      </c>
      <c r="BC115" s="795">
        <v>2</v>
      </c>
      <c r="BD115" s="796">
        <v>4</v>
      </c>
      <c r="BE115" s="798">
        <v>1</v>
      </c>
      <c r="BF115" s="794">
        <v>2</v>
      </c>
      <c r="BG115" s="800">
        <v>3</v>
      </c>
      <c r="BH115" s="801">
        <v>5</v>
      </c>
      <c r="BI115" s="795">
        <v>6</v>
      </c>
      <c r="BJ115" s="795">
        <v>7</v>
      </c>
      <c r="BK115" s="795">
        <v>1</v>
      </c>
      <c r="BL115" s="795">
        <v>8</v>
      </c>
      <c r="BM115" s="795">
        <v>2</v>
      </c>
      <c r="BN115" s="795">
        <v>3</v>
      </c>
      <c r="BO115" s="796">
        <v>4</v>
      </c>
      <c r="BP115" s="799"/>
    </row>
    <row r="116" spans="1:68">
      <c r="A116" s="804">
        <v>107</v>
      </c>
      <c r="B116" s="800">
        <v>1</v>
      </c>
      <c r="C116" s="794"/>
      <c r="D116" s="794"/>
      <c r="E116" s="794"/>
      <c r="F116" s="801">
        <v>3</v>
      </c>
      <c r="G116" s="795"/>
      <c r="H116" s="795"/>
      <c r="I116" s="795"/>
      <c r="J116" s="798">
        <v>13</v>
      </c>
      <c r="K116" s="879"/>
      <c r="L116" s="794"/>
      <c r="M116" s="874"/>
      <c r="N116" s="803">
        <v>2</v>
      </c>
      <c r="O116" s="795"/>
      <c r="P116" s="795"/>
      <c r="Q116" s="795"/>
      <c r="R116" s="798">
        <v>2</v>
      </c>
      <c r="S116" s="794">
        <v>3</v>
      </c>
      <c r="T116" s="794">
        <v>4</v>
      </c>
      <c r="U116" s="800">
        <v>1</v>
      </c>
      <c r="V116" s="801">
        <v>2</v>
      </c>
      <c r="W116" s="795">
        <v>3</v>
      </c>
      <c r="X116" s="795">
        <v>1</v>
      </c>
      <c r="Y116" s="796">
        <v>4</v>
      </c>
      <c r="Z116" s="798">
        <v>1</v>
      </c>
      <c r="AA116" s="794">
        <v>2</v>
      </c>
      <c r="AB116" s="800">
        <v>3</v>
      </c>
      <c r="AC116" s="801">
        <v>1</v>
      </c>
      <c r="AD116" s="795">
        <v>2</v>
      </c>
      <c r="AE116" s="796">
        <v>3</v>
      </c>
      <c r="AF116" s="798">
        <v>3</v>
      </c>
      <c r="AG116" s="794">
        <v>4</v>
      </c>
      <c r="AH116" s="794">
        <v>2</v>
      </c>
      <c r="AI116" s="800">
        <v>1</v>
      </c>
      <c r="AJ116" s="801">
        <v>3</v>
      </c>
      <c r="AK116" s="795">
        <v>2</v>
      </c>
      <c r="AL116" s="796">
        <v>1</v>
      </c>
      <c r="AM116" s="798">
        <v>1</v>
      </c>
      <c r="AN116" s="794">
        <v>4</v>
      </c>
      <c r="AO116" s="794">
        <v>2</v>
      </c>
      <c r="AP116" s="800">
        <v>3</v>
      </c>
      <c r="AQ116" s="801">
        <v>1</v>
      </c>
      <c r="AR116" s="795">
        <v>3</v>
      </c>
      <c r="AS116" s="795">
        <v>2</v>
      </c>
      <c r="AT116" s="795">
        <v>4</v>
      </c>
      <c r="AU116" s="796">
        <v>5</v>
      </c>
      <c r="AV116" s="798">
        <v>1</v>
      </c>
      <c r="AW116" s="794">
        <v>2</v>
      </c>
      <c r="AX116" s="794">
        <v>3</v>
      </c>
      <c r="AY116" s="794">
        <v>5</v>
      </c>
      <c r="AZ116" s="800">
        <v>4</v>
      </c>
      <c r="BA116" s="801">
        <v>1</v>
      </c>
      <c r="BB116" s="795">
        <v>4</v>
      </c>
      <c r="BC116" s="795">
        <v>2</v>
      </c>
      <c r="BD116" s="796">
        <v>3</v>
      </c>
      <c r="BE116" s="798">
        <v>1</v>
      </c>
      <c r="BF116" s="794">
        <v>2</v>
      </c>
      <c r="BG116" s="800">
        <v>3</v>
      </c>
      <c r="BH116" s="801">
        <v>1</v>
      </c>
      <c r="BI116" s="795">
        <v>8</v>
      </c>
      <c r="BJ116" s="795">
        <v>3</v>
      </c>
      <c r="BK116" s="795">
        <v>2</v>
      </c>
      <c r="BL116" s="795">
        <v>7</v>
      </c>
      <c r="BM116" s="795">
        <v>5</v>
      </c>
      <c r="BN116" s="795">
        <v>4</v>
      </c>
      <c r="BO116" s="796">
        <v>6</v>
      </c>
      <c r="BP116" s="799"/>
    </row>
    <row r="117" spans="1:68">
      <c r="A117" s="804">
        <v>108</v>
      </c>
      <c r="B117" s="800">
        <v>1</v>
      </c>
      <c r="C117" s="794"/>
      <c r="D117" s="794"/>
      <c r="E117" s="794"/>
      <c r="F117" s="801">
        <v>3</v>
      </c>
      <c r="G117" s="795"/>
      <c r="H117" s="795"/>
      <c r="I117" s="795"/>
      <c r="J117" s="798">
        <v>9</v>
      </c>
      <c r="K117" s="879"/>
      <c r="L117" s="794"/>
      <c r="M117" s="874"/>
      <c r="N117" s="803">
        <v>1</v>
      </c>
      <c r="O117" s="795"/>
      <c r="P117" s="795"/>
      <c r="Q117" s="795"/>
      <c r="R117" s="798">
        <v>1</v>
      </c>
      <c r="S117" s="794">
        <v>2</v>
      </c>
      <c r="T117" s="794">
        <v>4</v>
      </c>
      <c r="U117" s="800">
        <v>3</v>
      </c>
      <c r="V117" s="801">
        <v>3</v>
      </c>
      <c r="W117" s="795">
        <v>2</v>
      </c>
      <c r="X117" s="795">
        <v>1</v>
      </c>
      <c r="Y117" s="796">
        <v>4</v>
      </c>
      <c r="Z117" s="798">
        <v>1</v>
      </c>
      <c r="AA117" s="794">
        <v>2</v>
      </c>
      <c r="AB117" s="800">
        <v>3</v>
      </c>
      <c r="AC117" s="801">
        <v>1</v>
      </c>
      <c r="AD117" s="795">
        <v>2</v>
      </c>
      <c r="AE117" s="796">
        <v>3</v>
      </c>
      <c r="AF117" s="798">
        <v>3</v>
      </c>
      <c r="AG117" s="794">
        <v>4</v>
      </c>
      <c r="AH117" s="794">
        <v>2</v>
      </c>
      <c r="AI117" s="800">
        <v>1</v>
      </c>
      <c r="AJ117" s="801">
        <v>3</v>
      </c>
      <c r="AK117" s="795">
        <v>2</v>
      </c>
      <c r="AL117" s="796">
        <v>1</v>
      </c>
      <c r="AM117" s="798">
        <v>1</v>
      </c>
      <c r="AN117" s="794">
        <v>3</v>
      </c>
      <c r="AO117" s="794">
        <v>4</v>
      </c>
      <c r="AP117" s="800">
        <v>2</v>
      </c>
      <c r="AQ117" s="801">
        <v>1</v>
      </c>
      <c r="AR117" s="795">
        <v>4</v>
      </c>
      <c r="AS117" s="795">
        <v>2</v>
      </c>
      <c r="AT117" s="795">
        <v>3</v>
      </c>
      <c r="AU117" s="796">
        <v>5</v>
      </c>
      <c r="AV117" s="798">
        <v>1</v>
      </c>
      <c r="AW117" s="794">
        <v>5</v>
      </c>
      <c r="AX117" s="794">
        <v>3</v>
      </c>
      <c r="AY117" s="794">
        <v>2</v>
      </c>
      <c r="AZ117" s="800">
        <v>4</v>
      </c>
      <c r="BA117" s="801">
        <v>1</v>
      </c>
      <c r="BB117" s="795">
        <v>3</v>
      </c>
      <c r="BC117" s="795">
        <v>2</v>
      </c>
      <c r="BD117" s="796">
        <v>4</v>
      </c>
      <c r="BE117" s="798">
        <v>1</v>
      </c>
      <c r="BF117" s="794">
        <v>2</v>
      </c>
      <c r="BG117" s="800">
        <v>3</v>
      </c>
      <c r="BH117" s="801">
        <v>1</v>
      </c>
      <c r="BI117" s="795">
        <v>6</v>
      </c>
      <c r="BJ117" s="795">
        <v>4</v>
      </c>
      <c r="BK117" s="795">
        <v>3</v>
      </c>
      <c r="BL117" s="795">
        <v>2</v>
      </c>
      <c r="BM117" s="795">
        <v>7</v>
      </c>
      <c r="BN117" s="795">
        <v>5</v>
      </c>
      <c r="BO117" s="796">
        <v>8</v>
      </c>
      <c r="BP117" s="799"/>
    </row>
    <row r="118" spans="1:68">
      <c r="A118" s="804">
        <v>109</v>
      </c>
      <c r="B118" s="800">
        <v>1</v>
      </c>
      <c r="C118" s="794"/>
      <c r="D118" s="794"/>
      <c r="E118" s="794"/>
      <c r="F118" s="801">
        <v>3</v>
      </c>
      <c r="G118" s="795"/>
      <c r="H118" s="795"/>
      <c r="I118" s="795"/>
      <c r="J118" s="798">
        <v>9</v>
      </c>
      <c r="K118" s="879"/>
      <c r="L118" s="794"/>
      <c r="M118" s="874"/>
      <c r="N118" s="803">
        <v>1</v>
      </c>
      <c r="O118" s="795"/>
      <c r="P118" s="795"/>
      <c r="Q118" s="795"/>
      <c r="R118" s="798">
        <v>1</v>
      </c>
      <c r="S118" s="794">
        <v>3</v>
      </c>
      <c r="T118" s="794">
        <v>2</v>
      </c>
      <c r="U118" s="800">
        <v>4</v>
      </c>
      <c r="V118" s="801">
        <v>2</v>
      </c>
      <c r="W118" s="795">
        <v>3</v>
      </c>
      <c r="X118" s="795">
        <v>1</v>
      </c>
      <c r="Y118" s="796">
        <v>4</v>
      </c>
      <c r="Z118" s="798">
        <v>2</v>
      </c>
      <c r="AA118" s="794">
        <v>1</v>
      </c>
      <c r="AB118" s="800">
        <v>3</v>
      </c>
      <c r="AC118" s="801">
        <v>1</v>
      </c>
      <c r="AD118" s="795">
        <v>3</v>
      </c>
      <c r="AE118" s="796">
        <v>2</v>
      </c>
      <c r="AF118" s="798">
        <v>3</v>
      </c>
      <c r="AG118" s="794">
        <v>4</v>
      </c>
      <c r="AH118" s="794">
        <v>2</v>
      </c>
      <c r="AI118" s="800">
        <v>1</v>
      </c>
      <c r="AJ118" s="801">
        <v>3</v>
      </c>
      <c r="AK118" s="795">
        <v>2</v>
      </c>
      <c r="AL118" s="796">
        <v>1</v>
      </c>
      <c r="AM118" s="798">
        <v>1</v>
      </c>
      <c r="AN118" s="794">
        <v>4</v>
      </c>
      <c r="AO118" s="794">
        <v>2</v>
      </c>
      <c r="AP118" s="800">
        <v>3</v>
      </c>
      <c r="AQ118" s="801">
        <v>1</v>
      </c>
      <c r="AR118" s="795">
        <v>2</v>
      </c>
      <c r="AS118" s="795">
        <v>4</v>
      </c>
      <c r="AT118" s="795">
        <v>3</v>
      </c>
      <c r="AU118" s="796">
        <v>5</v>
      </c>
      <c r="AV118" s="798">
        <v>2</v>
      </c>
      <c r="AW118" s="794">
        <v>3</v>
      </c>
      <c r="AX118" s="794">
        <v>4</v>
      </c>
      <c r="AY118" s="794">
        <v>1</v>
      </c>
      <c r="AZ118" s="800">
        <v>5</v>
      </c>
      <c r="BA118" s="801">
        <v>1</v>
      </c>
      <c r="BB118" s="795">
        <v>4</v>
      </c>
      <c r="BC118" s="795">
        <v>3</v>
      </c>
      <c r="BD118" s="796">
        <v>2</v>
      </c>
      <c r="BE118" s="798">
        <v>1</v>
      </c>
      <c r="BF118" s="794">
        <v>2</v>
      </c>
      <c r="BG118" s="800">
        <v>3</v>
      </c>
      <c r="BH118" s="801">
        <v>1</v>
      </c>
      <c r="BI118" s="795">
        <v>3</v>
      </c>
      <c r="BJ118" s="795">
        <v>4</v>
      </c>
      <c r="BK118" s="795">
        <v>2</v>
      </c>
      <c r="BL118" s="795">
        <v>5</v>
      </c>
      <c r="BM118" s="795">
        <v>8</v>
      </c>
      <c r="BN118" s="795">
        <v>6</v>
      </c>
      <c r="BO118" s="796">
        <v>7</v>
      </c>
      <c r="BP118" s="799"/>
    </row>
    <row r="119" spans="1:68">
      <c r="A119" s="804">
        <v>110</v>
      </c>
      <c r="B119" s="800">
        <v>1</v>
      </c>
      <c r="C119" s="794"/>
      <c r="D119" s="794"/>
      <c r="E119" s="794"/>
      <c r="F119" s="801">
        <v>3</v>
      </c>
      <c r="G119" s="795"/>
      <c r="H119" s="795"/>
      <c r="I119" s="795"/>
      <c r="J119" s="798">
        <v>9</v>
      </c>
      <c r="K119" s="879"/>
      <c r="L119" s="794"/>
      <c r="M119" s="874"/>
      <c r="N119" s="803">
        <v>1</v>
      </c>
      <c r="O119" s="795"/>
      <c r="P119" s="795"/>
      <c r="Q119" s="795"/>
      <c r="R119" s="798">
        <v>1</v>
      </c>
      <c r="S119" s="794">
        <v>2</v>
      </c>
      <c r="T119" s="794">
        <v>4</v>
      </c>
      <c r="U119" s="800">
        <v>3</v>
      </c>
      <c r="V119" s="801">
        <v>2</v>
      </c>
      <c r="W119" s="795">
        <v>4</v>
      </c>
      <c r="X119" s="795">
        <v>1</v>
      </c>
      <c r="Y119" s="796">
        <v>3</v>
      </c>
      <c r="Z119" s="798">
        <v>1</v>
      </c>
      <c r="AA119" s="794">
        <v>3</v>
      </c>
      <c r="AB119" s="800">
        <v>2</v>
      </c>
      <c r="AC119" s="801">
        <v>1</v>
      </c>
      <c r="AD119" s="795">
        <v>2</v>
      </c>
      <c r="AE119" s="796">
        <v>3</v>
      </c>
      <c r="AF119" s="798">
        <v>3</v>
      </c>
      <c r="AG119" s="794">
        <v>4</v>
      </c>
      <c r="AH119" s="794">
        <v>2</v>
      </c>
      <c r="AI119" s="800">
        <v>1</v>
      </c>
      <c r="AJ119" s="801">
        <v>3</v>
      </c>
      <c r="AK119" s="795">
        <v>2</v>
      </c>
      <c r="AL119" s="796">
        <v>1</v>
      </c>
      <c r="AM119" s="798">
        <v>1</v>
      </c>
      <c r="AN119" s="794">
        <v>4</v>
      </c>
      <c r="AO119" s="794">
        <v>2</v>
      </c>
      <c r="AP119" s="800">
        <v>3</v>
      </c>
      <c r="AQ119" s="801">
        <v>1</v>
      </c>
      <c r="AR119" s="795">
        <v>3</v>
      </c>
      <c r="AS119" s="795">
        <v>2</v>
      </c>
      <c r="AT119" s="795">
        <v>4</v>
      </c>
      <c r="AU119" s="796">
        <v>5</v>
      </c>
      <c r="AV119" s="798">
        <v>1</v>
      </c>
      <c r="AW119" s="794">
        <v>2</v>
      </c>
      <c r="AX119" s="794">
        <v>5</v>
      </c>
      <c r="AY119" s="794">
        <v>4</v>
      </c>
      <c r="AZ119" s="800">
        <v>3</v>
      </c>
      <c r="BA119" s="801">
        <v>1</v>
      </c>
      <c r="BB119" s="795">
        <v>3</v>
      </c>
      <c r="BC119" s="795">
        <v>2</v>
      </c>
      <c r="BD119" s="796">
        <v>4</v>
      </c>
      <c r="BE119" s="798">
        <v>1</v>
      </c>
      <c r="BF119" s="794">
        <v>2</v>
      </c>
      <c r="BG119" s="800">
        <v>3</v>
      </c>
      <c r="BH119" s="801">
        <v>1</v>
      </c>
      <c r="BI119" s="795">
        <v>8</v>
      </c>
      <c r="BJ119" s="795">
        <v>3</v>
      </c>
      <c r="BK119" s="795">
        <v>2</v>
      </c>
      <c r="BL119" s="795">
        <v>6</v>
      </c>
      <c r="BM119" s="795">
        <v>4</v>
      </c>
      <c r="BN119" s="795">
        <v>5</v>
      </c>
      <c r="BO119" s="796">
        <v>7</v>
      </c>
      <c r="BP119" s="799"/>
    </row>
    <row r="120" spans="1:68">
      <c r="A120" s="804">
        <v>111</v>
      </c>
      <c r="B120" s="800">
        <v>1</v>
      </c>
      <c r="C120" s="794"/>
      <c r="D120" s="794"/>
      <c r="E120" s="794"/>
      <c r="F120" s="801">
        <v>4</v>
      </c>
      <c r="G120" s="795"/>
      <c r="H120" s="795"/>
      <c r="I120" s="795"/>
      <c r="J120" s="798">
        <v>9</v>
      </c>
      <c r="K120" s="879"/>
      <c r="L120" s="794"/>
      <c r="M120" s="874"/>
      <c r="N120" s="803">
        <v>1</v>
      </c>
      <c r="O120" s="795"/>
      <c r="P120" s="795"/>
      <c r="Q120" s="795"/>
      <c r="R120" s="798">
        <v>1</v>
      </c>
      <c r="S120" s="794">
        <v>3</v>
      </c>
      <c r="T120" s="794">
        <v>4</v>
      </c>
      <c r="U120" s="800">
        <v>2</v>
      </c>
      <c r="V120" s="801">
        <v>3</v>
      </c>
      <c r="W120" s="795">
        <v>2</v>
      </c>
      <c r="X120" s="795">
        <v>1</v>
      </c>
      <c r="Y120" s="796">
        <v>4</v>
      </c>
      <c r="Z120" s="798">
        <v>1</v>
      </c>
      <c r="AA120" s="794">
        <v>3</v>
      </c>
      <c r="AB120" s="800">
        <v>2</v>
      </c>
      <c r="AC120" s="801">
        <v>2</v>
      </c>
      <c r="AD120" s="795">
        <v>1</v>
      </c>
      <c r="AE120" s="796">
        <v>3</v>
      </c>
      <c r="AF120" s="798">
        <v>3</v>
      </c>
      <c r="AG120" s="794">
        <v>4</v>
      </c>
      <c r="AH120" s="794">
        <v>2</v>
      </c>
      <c r="AI120" s="800">
        <v>1</v>
      </c>
      <c r="AJ120" s="801">
        <v>3</v>
      </c>
      <c r="AK120" s="795">
        <v>2</v>
      </c>
      <c r="AL120" s="796">
        <v>1</v>
      </c>
      <c r="AM120" s="798">
        <v>1</v>
      </c>
      <c r="AN120" s="794">
        <v>4</v>
      </c>
      <c r="AO120" s="794">
        <v>2</v>
      </c>
      <c r="AP120" s="800">
        <v>3</v>
      </c>
      <c r="AQ120" s="801">
        <v>1</v>
      </c>
      <c r="AR120" s="795">
        <v>3</v>
      </c>
      <c r="AS120" s="795">
        <v>2</v>
      </c>
      <c r="AT120" s="795">
        <v>4</v>
      </c>
      <c r="AU120" s="796">
        <v>5</v>
      </c>
      <c r="AV120" s="798">
        <v>3</v>
      </c>
      <c r="AW120" s="794">
        <v>1</v>
      </c>
      <c r="AX120" s="794">
        <v>5</v>
      </c>
      <c r="AY120" s="794">
        <v>4</v>
      </c>
      <c r="AZ120" s="800">
        <v>2</v>
      </c>
      <c r="BA120" s="801">
        <v>1</v>
      </c>
      <c r="BB120" s="795">
        <v>3</v>
      </c>
      <c r="BC120" s="795">
        <v>2</v>
      </c>
      <c r="BD120" s="796">
        <v>4</v>
      </c>
      <c r="BE120" s="798">
        <v>1</v>
      </c>
      <c r="BF120" s="794">
        <v>2</v>
      </c>
      <c r="BG120" s="800">
        <v>3</v>
      </c>
      <c r="BH120" s="801">
        <v>5</v>
      </c>
      <c r="BI120" s="795">
        <v>8</v>
      </c>
      <c r="BJ120" s="795">
        <v>4</v>
      </c>
      <c r="BK120" s="795">
        <v>6</v>
      </c>
      <c r="BL120" s="795">
        <v>3</v>
      </c>
      <c r="BM120" s="795">
        <v>7</v>
      </c>
      <c r="BN120" s="795">
        <v>2</v>
      </c>
      <c r="BO120" s="796">
        <v>1</v>
      </c>
      <c r="BP120" s="799"/>
    </row>
    <row r="121" spans="1:68">
      <c r="A121" s="804">
        <v>112</v>
      </c>
      <c r="B121" s="800">
        <v>1</v>
      </c>
      <c r="C121" s="794"/>
      <c r="D121" s="794"/>
      <c r="E121" s="794"/>
      <c r="F121" s="801">
        <v>3</v>
      </c>
      <c r="G121" s="795"/>
      <c r="H121" s="795"/>
      <c r="I121" s="795"/>
      <c r="J121" s="798">
        <v>9</v>
      </c>
      <c r="K121" s="879"/>
      <c r="L121" s="794"/>
      <c r="M121" s="874"/>
      <c r="N121" s="803">
        <v>1</v>
      </c>
      <c r="O121" s="795"/>
      <c r="P121" s="795"/>
      <c r="Q121" s="795"/>
      <c r="R121" s="798">
        <v>1</v>
      </c>
      <c r="S121" s="794">
        <v>4</v>
      </c>
      <c r="T121" s="794">
        <v>3</v>
      </c>
      <c r="U121" s="800">
        <v>2</v>
      </c>
      <c r="V121" s="801">
        <v>3</v>
      </c>
      <c r="W121" s="795">
        <v>2</v>
      </c>
      <c r="X121" s="795">
        <v>1</v>
      </c>
      <c r="Y121" s="796">
        <v>4</v>
      </c>
      <c r="Z121" s="798">
        <v>1</v>
      </c>
      <c r="AA121" s="794">
        <v>2</v>
      </c>
      <c r="AB121" s="800">
        <v>3</v>
      </c>
      <c r="AC121" s="801">
        <v>1</v>
      </c>
      <c r="AD121" s="795">
        <v>2</v>
      </c>
      <c r="AE121" s="796">
        <v>3</v>
      </c>
      <c r="AF121" s="798">
        <v>2</v>
      </c>
      <c r="AG121" s="794">
        <v>4</v>
      </c>
      <c r="AH121" s="794">
        <v>3</v>
      </c>
      <c r="AI121" s="800">
        <v>1</v>
      </c>
      <c r="AJ121" s="801">
        <v>3</v>
      </c>
      <c r="AK121" s="795">
        <v>2</v>
      </c>
      <c r="AL121" s="796">
        <v>1</v>
      </c>
      <c r="AM121" s="798">
        <v>1</v>
      </c>
      <c r="AN121" s="794">
        <v>2</v>
      </c>
      <c r="AO121" s="794">
        <v>3</v>
      </c>
      <c r="AP121" s="800">
        <v>4</v>
      </c>
      <c r="AQ121" s="801">
        <v>5</v>
      </c>
      <c r="AR121" s="795">
        <v>1</v>
      </c>
      <c r="AS121" s="795">
        <v>2</v>
      </c>
      <c r="AT121" s="795">
        <v>3</v>
      </c>
      <c r="AU121" s="796">
        <v>4</v>
      </c>
      <c r="AV121" s="798">
        <v>2</v>
      </c>
      <c r="AW121" s="794">
        <v>3</v>
      </c>
      <c r="AX121" s="794">
        <v>1</v>
      </c>
      <c r="AY121" s="794">
        <v>5</v>
      </c>
      <c r="AZ121" s="800">
        <v>4</v>
      </c>
      <c r="BA121" s="801">
        <v>1</v>
      </c>
      <c r="BB121" s="795">
        <v>3</v>
      </c>
      <c r="BC121" s="795">
        <v>2</v>
      </c>
      <c r="BD121" s="796">
        <v>4</v>
      </c>
      <c r="BE121" s="798">
        <v>1</v>
      </c>
      <c r="BF121" s="794">
        <v>3</v>
      </c>
      <c r="BG121" s="800">
        <v>2</v>
      </c>
      <c r="BH121" s="801">
        <v>1</v>
      </c>
      <c r="BI121" s="795">
        <v>4</v>
      </c>
      <c r="BJ121" s="795">
        <v>5</v>
      </c>
      <c r="BK121" s="795">
        <v>2</v>
      </c>
      <c r="BL121" s="795">
        <v>3</v>
      </c>
      <c r="BM121" s="795">
        <v>6</v>
      </c>
      <c r="BN121" s="795">
        <v>7</v>
      </c>
      <c r="BO121" s="796">
        <v>8</v>
      </c>
      <c r="BP121" s="799"/>
    </row>
    <row r="122" spans="1:68">
      <c r="A122" s="804">
        <v>113</v>
      </c>
      <c r="B122" s="800">
        <v>2</v>
      </c>
      <c r="C122" s="794"/>
      <c r="D122" s="794"/>
      <c r="E122" s="794"/>
      <c r="F122" s="801">
        <v>4</v>
      </c>
      <c r="G122" s="795"/>
      <c r="H122" s="795"/>
      <c r="I122" s="795"/>
      <c r="J122" s="798">
        <v>9</v>
      </c>
      <c r="K122" s="879"/>
      <c r="L122" s="794"/>
      <c r="M122" s="874"/>
      <c r="N122" s="803">
        <v>2</v>
      </c>
      <c r="O122" s="795"/>
      <c r="P122" s="795"/>
      <c r="Q122" s="795"/>
      <c r="R122" s="798">
        <v>1</v>
      </c>
      <c r="S122" s="794">
        <v>2</v>
      </c>
      <c r="T122" s="794">
        <v>4</v>
      </c>
      <c r="U122" s="800">
        <v>3</v>
      </c>
      <c r="V122" s="801">
        <v>1</v>
      </c>
      <c r="W122" s="795">
        <v>2</v>
      </c>
      <c r="X122" s="795">
        <v>4</v>
      </c>
      <c r="Y122" s="796">
        <v>3</v>
      </c>
      <c r="Z122" s="798">
        <v>1</v>
      </c>
      <c r="AA122" s="794">
        <v>2</v>
      </c>
      <c r="AB122" s="800">
        <v>3</v>
      </c>
      <c r="AC122" s="801">
        <v>3</v>
      </c>
      <c r="AD122" s="795">
        <v>1</v>
      </c>
      <c r="AE122" s="796">
        <v>2</v>
      </c>
      <c r="AF122" s="798">
        <v>2</v>
      </c>
      <c r="AG122" s="794">
        <v>4</v>
      </c>
      <c r="AH122" s="794">
        <v>3</v>
      </c>
      <c r="AI122" s="800">
        <v>1</v>
      </c>
      <c r="AJ122" s="801">
        <v>3</v>
      </c>
      <c r="AK122" s="795">
        <v>2</v>
      </c>
      <c r="AL122" s="796">
        <v>1</v>
      </c>
      <c r="AM122" s="798">
        <v>1</v>
      </c>
      <c r="AN122" s="794">
        <v>2</v>
      </c>
      <c r="AO122" s="794">
        <v>3</v>
      </c>
      <c r="AP122" s="800">
        <v>4</v>
      </c>
      <c r="AQ122" s="801">
        <v>1</v>
      </c>
      <c r="AR122" s="795">
        <v>4</v>
      </c>
      <c r="AS122" s="795">
        <v>2</v>
      </c>
      <c r="AT122" s="795">
        <v>3</v>
      </c>
      <c r="AU122" s="796">
        <v>5</v>
      </c>
      <c r="AV122" s="798">
        <v>2</v>
      </c>
      <c r="AW122" s="794">
        <v>1</v>
      </c>
      <c r="AX122" s="794">
        <v>3</v>
      </c>
      <c r="AY122" s="794">
        <v>4</v>
      </c>
      <c r="AZ122" s="800">
        <v>5</v>
      </c>
      <c r="BA122" s="801">
        <v>1</v>
      </c>
      <c r="BB122" s="795">
        <v>2</v>
      </c>
      <c r="BC122" s="795">
        <v>3</v>
      </c>
      <c r="BD122" s="796">
        <v>4</v>
      </c>
      <c r="BE122" s="798">
        <v>1</v>
      </c>
      <c r="BF122" s="794">
        <v>2</v>
      </c>
      <c r="BG122" s="800">
        <v>3</v>
      </c>
      <c r="BH122" s="801">
        <v>2</v>
      </c>
      <c r="BI122" s="795">
        <v>5</v>
      </c>
      <c r="BJ122" s="795">
        <v>4</v>
      </c>
      <c r="BK122" s="795">
        <v>1</v>
      </c>
      <c r="BL122" s="795">
        <v>8</v>
      </c>
      <c r="BM122" s="795">
        <v>6</v>
      </c>
      <c r="BN122" s="795">
        <v>3</v>
      </c>
      <c r="BO122" s="796">
        <v>7</v>
      </c>
      <c r="BP122" s="799"/>
    </row>
    <row r="123" spans="1:68">
      <c r="A123" s="804">
        <v>114</v>
      </c>
      <c r="B123" s="800">
        <v>1</v>
      </c>
      <c r="C123" s="794"/>
      <c r="D123" s="794"/>
      <c r="E123" s="794"/>
      <c r="F123" s="801">
        <v>2</v>
      </c>
      <c r="G123" s="795"/>
      <c r="H123" s="795"/>
      <c r="I123" s="795"/>
      <c r="J123" s="798">
        <v>9</v>
      </c>
      <c r="K123" s="879"/>
      <c r="L123" s="794"/>
      <c r="M123" s="874"/>
      <c r="N123" s="803">
        <v>2</v>
      </c>
      <c r="O123" s="795"/>
      <c r="P123" s="795"/>
      <c r="Q123" s="795"/>
      <c r="R123" s="798">
        <v>2</v>
      </c>
      <c r="S123" s="794">
        <v>4</v>
      </c>
      <c r="T123" s="794">
        <v>3</v>
      </c>
      <c r="U123" s="800">
        <v>1</v>
      </c>
      <c r="V123" s="801">
        <v>2</v>
      </c>
      <c r="W123" s="795">
        <v>3</v>
      </c>
      <c r="X123" s="795">
        <v>1</v>
      </c>
      <c r="Y123" s="796">
        <v>4</v>
      </c>
      <c r="Z123" s="798">
        <v>1</v>
      </c>
      <c r="AA123" s="794">
        <v>2</v>
      </c>
      <c r="AB123" s="800">
        <v>3</v>
      </c>
      <c r="AC123" s="801">
        <v>2</v>
      </c>
      <c r="AD123" s="795">
        <v>1</v>
      </c>
      <c r="AE123" s="796">
        <v>3</v>
      </c>
      <c r="AF123" s="798">
        <v>2</v>
      </c>
      <c r="AG123" s="794">
        <v>4</v>
      </c>
      <c r="AH123" s="794">
        <v>3</v>
      </c>
      <c r="AI123" s="800">
        <v>1</v>
      </c>
      <c r="AJ123" s="801">
        <v>3</v>
      </c>
      <c r="AK123" s="795">
        <v>2</v>
      </c>
      <c r="AL123" s="796">
        <v>1</v>
      </c>
      <c r="AM123" s="798">
        <v>2</v>
      </c>
      <c r="AN123" s="794">
        <v>4</v>
      </c>
      <c r="AO123" s="794">
        <v>3</v>
      </c>
      <c r="AP123" s="800">
        <v>1</v>
      </c>
      <c r="AQ123" s="801">
        <v>1</v>
      </c>
      <c r="AR123" s="795">
        <v>2</v>
      </c>
      <c r="AS123" s="795">
        <v>3</v>
      </c>
      <c r="AT123" s="795">
        <v>4</v>
      </c>
      <c r="AU123" s="796">
        <v>5</v>
      </c>
      <c r="AV123" s="798">
        <v>2</v>
      </c>
      <c r="AW123" s="794">
        <v>4</v>
      </c>
      <c r="AX123" s="794">
        <v>5</v>
      </c>
      <c r="AY123" s="794">
        <v>3</v>
      </c>
      <c r="AZ123" s="800">
        <v>1</v>
      </c>
      <c r="BA123" s="801">
        <v>1</v>
      </c>
      <c r="BB123" s="795">
        <v>3</v>
      </c>
      <c r="BC123" s="795">
        <v>2</v>
      </c>
      <c r="BD123" s="796">
        <v>4</v>
      </c>
      <c r="BE123" s="798">
        <v>1</v>
      </c>
      <c r="BF123" s="794">
        <v>2</v>
      </c>
      <c r="BG123" s="800">
        <v>3</v>
      </c>
      <c r="BH123" s="801">
        <v>1</v>
      </c>
      <c r="BI123" s="795">
        <v>2</v>
      </c>
      <c r="BJ123" s="795">
        <v>3</v>
      </c>
      <c r="BK123" s="795">
        <v>5</v>
      </c>
      <c r="BL123" s="795">
        <v>4</v>
      </c>
      <c r="BM123" s="795">
        <v>6</v>
      </c>
      <c r="BN123" s="795">
        <v>7</v>
      </c>
      <c r="BO123" s="796">
        <v>8</v>
      </c>
      <c r="BP123" s="799"/>
    </row>
    <row r="124" spans="1:68">
      <c r="A124" s="804">
        <v>115</v>
      </c>
      <c r="B124" s="800">
        <v>1</v>
      </c>
      <c r="C124" s="794"/>
      <c r="D124" s="794"/>
      <c r="E124" s="794"/>
      <c r="F124" s="801">
        <v>2</v>
      </c>
      <c r="G124" s="795"/>
      <c r="H124" s="795"/>
      <c r="I124" s="795"/>
      <c r="J124" s="798">
        <v>9</v>
      </c>
      <c r="K124" s="879"/>
      <c r="L124" s="794"/>
      <c r="M124" s="874"/>
      <c r="N124" s="803">
        <v>2</v>
      </c>
      <c r="O124" s="795"/>
      <c r="P124" s="795"/>
      <c r="Q124" s="795"/>
      <c r="R124" s="798">
        <v>1</v>
      </c>
      <c r="S124" s="794">
        <v>2</v>
      </c>
      <c r="T124" s="794">
        <v>3</v>
      </c>
      <c r="U124" s="800">
        <v>4</v>
      </c>
      <c r="V124" s="801">
        <v>2</v>
      </c>
      <c r="W124" s="795">
        <v>3</v>
      </c>
      <c r="X124" s="795">
        <v>1</v>
      </c>
      <c r="Y124" s="796">
        <v>4</v>
      </c>
      <c r="Z124" s="798">
        <v>1</v>
      </c>
      <c r="AA124" s="794">
        <v>2</v>
      </c>
      <c r="AB124" s="800">
        <v>3</v>
      </c>
      <c r="AC124" s="801">
        <v>2</v>
      </c>
      <c r="AD124" s="795">
        <v>1</v>
      </c>
      <c r="AE124" s="796">
        <v>3</v>
      </c>
      <c r="AF124" s="798">
        <v>2</v>
      </c>
      <c r="AG124" s="794">
        <v>3</v>
      </c>
      <c r="AH124" s="794">
        <v>4</v>
      </c>
      <c r="AI124" s="800">
        <v>1</v>
      </c>
      <c r="AJ124" s="801">
        <v>3</v>
      </c>
      <c r="AK124" s="795">
        <v>2</v>
      </c>
      <c r="AL124" s="796">
        <v>1</v>
      </c>
      <c r="AM124" s="798">
        <v>1</v>
      </c>
      <c r="AN124" s="794">
        <v>2</v>
      </c>
      <c r="AO124" s="794">
        <v>3</v>
      </c>
      <c r="AP124" s="800">
        <v>4</v>
      </c>
      <c r="AQ124" s="801">
        <v>1</v>
      </c>
      <c r="AR124" s="795">
        <v>2</v>
      </c>
      <c r="AS124" s="795">
        <v>3</v>
      </c>
      <c r="AT124" s="795">
        <v>4</v>
      </c>
      <c r="AU124" s="796">
        <v>5</v>
      </c>
      <c r="AV124" s="798">
        <v>1</v>
      </c>
      <c r="AW124" s="794">
        <v>2</v>
      </c>
      <c r="AX124" s="794">
        <v>3</v>
      </c>
      <c r="AY124" s="794">
        <v>4</v>
      </c>
      <c r="AZ124" s="800">
        <v>5</v>
      </c>
      <c r="BA124" s="801">
        <v>1</v>
      </c>
      <c r="BB124" s="795">
        <v>4</v>
      </c>
      <c r="BC124" s="795">
        <v>3</v>
      </c>
      <c r="BD124" s="796">
        <v>2</v>
      </c>
      <c r="BE124" s="798">
        <v>1</v>
      </c>
      <c r="BF124" s="794">
        <v>2</v>
      </c>
      <c r="BG124" s="800">
        <v>3</v>
      </c>
      <c r="BH124" s="801">
        <v>8</v>
      </c>
      <c r="BI124" s="795">
        <v>6</v>
      </c>
      <c r="BJ124" s="795">
        <v>7</v>
      </c>
      <c r="BK124" s="795">
        <v>1</v>
      </c>
      <c r="BL124" s="795">
        <v>5</v>
      </c>
      <c r="BM124" s="795">
        <v>2</v>
      </c>
      <c r="BN124" s="795">
        <v>4</v>
      </c>
      <c r="BO124" s="796">
        <v>3</v>
      </c>
      <c r="BP124" s="799"/>
    </row>
    <row r="125" spans="1:68">
      <c r="A125" s="804">
        <v>116</v>
      </c>
      <c r="B125" s="800">
        <v>1</v>
      </c>
      <c r="C125" s="794"/>
      <c r="D125" s="794"/>
      <c r="E125" s="794"/>
      <c r="F125" s="801">
        <v>3</v>
      </c>
      <c r="G125" s="795"/>
      <c r="H125" s="795"/>
      <c r="I125" s="795"/>
      <c r="J125" s="798">
        <v>9</v>
      </c>
      <c r="K125" s="879"/>
      <c r="L125" s="794"/>
      <c r="M125" s="874"/>
      <c r="N125" s="803">
        <v>2</v>
      </c>
      <c r="O125" s="795"/>
      <c r="P125" s="795"/>
      <c r="Q125" s="795"/>
      <c r="R125" s="798">
        <v>3</v>
      </c>
      <c r="S125" s="794">
        <v>2</v>
      </c>
      <c r="T125" s="794">
        <v>4</v>
      </c>
      <c r="U125" s="800">
        <v>1</v>
      </c>
      <c r="V125" s="801">
        <v>2</v>
      </c>
      <c r="W125" s="795">
        <v>3</v>
      </c>
      <c r="X125" s="795">
        <v>1</v>
      </c>
      <c r="Y125" s="796">
        <v>4</v>
      </c>
      <c r="Z125" s="798">
        <v>1</v>
      </c>
      <c r="AA125" s="794">
        <v>2</v>
      </c>
      <c r="AB125" s="800">
        <v>3</v>
      </c>
      <c r="AC125" s="801">
        <v>3</v>
      </c>
      <c r="AD125" s="795">
        <v>1</v>
      </c>
      <c r="AE125" s="796">
        <v>2</v>
      </c>
      <c r="AF125" s="798">
        <v>3</v>
      </c>
      <c r="AG125" s="794">
        <v>4</v>
      </c>
      <c r="AH125" s="794">
        <v>2</v>
      </c>
      <c r="AI125" s="800">
        <v>1</v>
      </c>
      <c r="AJ125" s="801">
        <v>3</v>
      </c>
      <c r="AK125" s="795">
        <v>2</v>
      </c>
      <c r="AL125" s="796">
        <v>1</v>
      </c>
      <c r="AM125" s="798">
        <v>3</v>
      </c>
      <c r="AN125" s="794">
        <v>1</v>
      </c>
      <c r="AO125" s="794">
        <v>2</v>
      </c>
      <c r="AP125" s="800">
        <v>4</v>
      </c>
      <c r="AQ125" s="801">
        <v>1</v>
      </c>
      <c r="AR125" s="795">
        <v>3</v>
      </c>
      <c r="AS125" s="795">
        <v>2</v>
      </c>
      <c r="AT125" s="795">
        <v>5</v>
      </c>
      <c r="AU125" s="796">
        <v>4</v>
      </c>
      <c r="AV125" s="798">
        <v>4</v>
      </c>
      <c r="AW125" s="794">
        <v>1</v>
      </c>
      <c r="AX125" s="794">
        <v>5</v>
      </c>
      <c r="AY125" s="794">
        <v>3</v>
      </c>
      <c r="AZ125" s="800">
        <v>2</v>
      </c>
      <c r="BA125" s="801">
        <v>1</v>
      </c>
      <c r="BB125" s="795">
        <v>4</v>
      </c>
      <c r="BC125" s="795">
        <v>2</v>
      </c>
      <c r="BD125" s="796">
        <v>3</v>
      </c>
      <c r="BE125" s="798">
        <v>1</v>
      </c>
      <c r="BF125" s="794">
        <v>2</v>
      </c>
      <c r="BG125" s="800">
        <v>3</v>
      </c>
      <c r="BH125" s="801">
        <v>1</v>
      </c>
      <c r="BI125" s="795">
        <v>2</v>
      </c>
      <c r="BJ125" s="795">
        <v>8</v>
      </c>
      <c r="BK125" s="795">
        <v>3</v>
      </c>
      <c r="BL125" s="795">
        <v>4</v>
      </c>
      <c r="BM125" s="795">
        <v>6</v>
      </c>
      <c r="BN125" s="795">
        <v>5</v>
      </c>
      <c r="BO125" s="796">
        <v>7</v>
      </c>
      <c r="BP125" s="799"/>
    </row>
    <row r="126" spans="1:68">
      <c r="A126" s="804">
        <v>117</v>
      </c>
      <c r="B126" s="800">
        <v>1</v>
      </c>
      <c r="C126" s="794"/>
      <c r="D126" s="794"/>
      <c r="E126" s="794"/>
      <c r="F126" s="801">
        <v>3</v>
      </c>
      <c r="G126" s="795"/>
      <c r="H126" s="795"/>
      <c r="I126" s="795"/>
      <c r="J126" s="798">
        <v>9</v>
      </c>
      <c r="K126" s="879"/>
      <c r="L126" s="794"/>
      <c r="M126" s="874"/>
      <c r="N126" s="803">
        <v>2</v>
      </c>
      <c r="O126" s="795"/>
      <c r="P126" s="795"/>
      <c r="Q126" s="795"/>
      <c r="R126" s="798">
        <v>1</v>
      </c>
      <c r="S126" s="794">
        <v>3</v>
      </c>
      <c r="T126" s="794">
        <v>4</v>
      </c>
      <c r="U126" s="800">
        <v>2</v>
      </c>
      <c r="V126" s="801">
        <v>3</v>
      </c>
      <c r="W126" s="795">
        <v>1</v>
      </c>
      <c r="X126" s="795">
        <v>2</v>
      </c>
      <c r="Y126" s="796">
        <v>4</v>
      </c>
      <c r="Z126" s="798">
        <v>2</v>
      </c>
      <c r="AA126" s="794">
        <v>1</v>
      </c>
      <c r="AB126" s="800">
        <v>3</v>
      </c>
      <c r="AC126" s="801">
        <v>2</v>
      </c>
      <c r="AD126" s="795">
        <v>1</v>
      </c>
      <c r="AE126" s="796">
        <v>3</v>
      </c>
      <c r="AF126" s="798">
        <v>2</v>
      </c>
      <c r="AG126" s="794">
        <v>4</v>
      </c>
      <c r="AH126" s="794">
        <v>3</v>
      </c>
      <c r="AI126" s="800">
        <v>1</v>
      </c>
      <c r="AJ126" s="801">
        <v>3</v>
      </c>
      <c r="AK126" s="795">
        <v>2</v>
      </c>
      <c r="AL126" s="796">
        <v>1</v>
      </c>
      <c r="AM126" s="798">
        <v>1</v>
      </c>
      <c r="AN126" s="794">
        <v>2</v>
      </c>
      <c r="AO126" s="794">
        <v>4</v>
      </c>
      <c r="AP126" s="800">
        <v>3</v>
      </c>
      <c r="AQ126" s="801">
        <v>1</v>
      </c>
      <c r="AR126" s="795">
        <v>2</v>
      </c>
      <c r="AS126" s="795">
        <v>4</v>
      </c>
      <c r="AT126" s="795">
        <v>3</v>
      </c>
      <c r="AU126" s="796">
        <v>5</v>
      </c>
      <c r="AV126" s="798">
        <v>1</v>
      </c>
      <c r="AW126" s="794">
        <v>2</v>
      </c>
      <c r="AX126" s="794">
        <v>4</v>
      </c>
      <c r="AY126" s="794">
        <v>5</v>
      </c>
      <c r="AZ126" s="800">
        <v>3</v>
      </c>
      <c r="BA126" s="801">
        <v>2</v>
      </c>
      <c r="BB126" s="795">
        <v>3</v>
      </c>
      <c r="BC126" s="795">
        <v>1</v>
      </c>
      <c r="BD126" s="796">
        <v>4</v>
      </c>
      <c r="BE126" s="798">
        <v>1</v>
      </c>
      <c r="BF126" s="794">
        <v>3</v>
      </c>
      <c r="BG126" s="800">
        <v>2</v>
      </c>
      <c r="BH126" s="801">
        <v>2</v>
      </c>
      <c r="BI126" s="795">
        <v>7</v>
      </c>
      <c r="BJ126" s="795">
        <v>6</v>
      </c>
      <c r="BK126" s="795">
        <v>3</v>
      </c>
      <c r="BL126" s="795">
        <v>8</v>
      </c>
      <c r="BM126" s="795">
        <v>5</v>
      </c>
      <c r="BN126" s="795">
        <v>4</v>
      </c>
      <c r="BO126" s="796">
        <v>1</v>
      </c>
      <c r="BP126" s="799"/>
    </row>
    <row r="127" spans="1:68">
      <c r="A127" s="804">
        <v>118</v>
      </c>
      <c r="B127" s="800">
        <v>1</v>
      </c>
      <c r="C127" s="794"/>
      <c r="D127" s="794"/>
      <c r="E127" s="794"/>
      <c r="F127" s="801">
        <v>2</v>
      </c>
      <c r="G127" s="795"/>
      <c r="H127" s="795"/>
      <c r="I127" s="795"/>
      <c r="J127" s="798">
        <v>9</v>
      </c>
      <c r="K127" s="879"/>
      <c r="L127" s="794"/>
      <c r="M127" s="874"/>
      <c r="N127" s="803">
        <v>2</v>
      </c>
      <c r="O127" s="795"/>
      <c r="P127" s="795"/>
      <c r="Q127" s="795"/>
      <c r="R127" s="798">
        <v>1</v>
      </c>
      <c r="S127" s="794">
        <v>3</v>
      </c>
      <c r="T127" s="794">
        <v>4</v>
      </c>
      <c r="U127" s="800">
        <v>2</v>
      </c>
      <c r="V127" s="801">
        <v>4</v>
      </c>
      <c r="W127" s="795">
        <v>3</v>
      </c>
      <c r="X127" s="795">
        <v>1</v>
      </c>
      <c r="Y127" s="796">
        <v>2</v>
      </c>
      <c r="Z127" s="798">
        <v>1</v>
      </c>
      <c r="AA127" s="794">
        <v>2</v>
      </c>
      <c r="AB127" s="800">
        <v>3</v>
      </c>
      <c r="AC127" s="801">
        <v>2</v>
      </c>
      <c r="AD127" s="795">
        <v>1</v>
      </c>
      <c r="AE127" s="796">
        <v>3</v>
      </c>
      <c r="AF127" s="798">
        <v>2</v>
      </c>
      <c r="AG127" s="794">
        <v>4</v>
      </c>
      <c r="AH127" s="794">
        <v>3</v>
      </c>
      <c r="AI127" s="800">
        <v>1</v>
      </c>
      <c r="AJ127" s="801">
        <v>3</v>
      </c>
      <c r="AK127" s="795">
        <v>2</v>
      </c>
      <c r="AL127" s="796">
        <v>1</v>
      </c>
      <c r="AM127" s="798">
        <v>1</v>
      </c>
      <c r="AN127" s="794">
        <v>3</v>
      </c>
      <c r="AO127" s="794">
        <v>2</v>
      </c>
      <c r="AP127" s="800">
        <v>4</v>
      </c>
      <c r="AQ127" s="801">
        <v>1</v>
      </c>
      <c r="AR127" s="795">
        <v>2</v>
      </c>
      <c r="AS127" s="795">
        <v>3</v>
      </c>
      <c r="AT127" s="795">
        <v>4</v>
      </c>
      <c r="AU127" s="796">
        <v>5</v>
      </c>
      <c r="AV127" s="798">
        <v>2</v>
      </c>
      <c r="AW127" s="794">
        <v>4</v>
      </c>
      <c r="AX127" s="794">
        <v>1</v>
      </c>
      <c r="AY127" s="794">
        <v>3</v>
      </c>
      <c r="AZ127" s="800">
        <v>5</v>
      </c>
      <c r="BA127" s="801">
        <v>1</v>
      </c>
      <c r="BB127" s="795">
        <v>3</v>
      </c>
      <c r="BC127" s="795">
        <v>2</v>
      </c>
      <c r="BD127" s="796">
        <v>4</v>
      </c>
      <c r="BE127" s="798">
        <v>1</v>
      </c>
      <c r="BF127" s="794">
        <v>2</v>
      </c>
      <c r="BG127" s="800">
        <v>3</v>
      </c>
      <c r="BH127" s="801">
        <v>8</v>
      </c>
      <c r="BI127" s="795">
        <v>7</v>
      </c>
      <c r="BJ127" s="795">
        <v>6</v>
      </c>
      <c r="BK127" s="795">
        <v>4</v>
      </c>
      <c r="BL127" s="795">
        <v>5</v>
      </c>
      <c r="BM127" s="795">
        <v>3</v>
      </c>
      <c r="BN127" s="795">
        <v>2</v>
      </c>
      <c r="BO127" s="796">
        <v>1</v>
      </c>
      <c r="BP127" s="799"/>
    </row>
    <row r="128" spans="1:68">
      <c r="A128" s="804">
        <v>119</v>
      </c>
      <c r="B128" s="800">
        <v>1</v>
      </c>
      <c r="C128" s="794"/>
      <c r="D128" s="794"/>
      <c r="E128" s="794"/>
      <c r="F128" s="801">
        <v>2</v>
      </c>
      <c r="G128" s="795"/>
      <c r="H128" s="795"/>
      <c r="I128" s="795"/>
      <c r="J128" s="798">
        <v>9</v>
      </c>
      <c r="K128" s="879"/>
      <c r="L128" s="794"/>
      <c r="M128" s="874"/>
      <c r="N128" s="803">
        <v>1</v>
      </c>
      <c r="O128" s="795"/>
      <c r="P128" s="795"/>
      <c r="Q128" s="795"/>
      <c r="R128" s="798">
        <v>2</v>
      </c>
      <c r="S128" s="794">
        <v>4</v>
      </c>
      <c r="T128" s="794">
        <v>3</v>
      </c>
      <c r="U128" s="800">
        <v>1</v>
      </c>
      <c r="V128" s="801">
        <v>3</v>
      </c>
      <c r="W128" s="795">
        <v>1</v>
      </c>
      <c r="X128" s="795">
        <v>2</v>
      </c>
      <c r="Y128" s="796">
        <v>4</v>
      </c>
      <c r="Z128" s="798">
        <v>1</v>
      </c>
      <c r="AA128" s="794">
        <v>2</v>
      </c>
      <c r="AB128" s="800">
        <v>3</v>
      </c>
      <c r="AC128" s="801">
        <v>3</v>
      </c>
      <c r="AD128" s="795">
        <v>1</v>
      </c>
      <c r="AE128" s="796">
        <v>2</v>
      </c>
      <c r="AF128" s="798">
        <v>1</v>
      </c>
      <c r="AG128" s="794">
        <v>3</v>
      </c>
      <c r="AH128" s="794">
        <v>4</v>
      </c>
      <c r="AI128" s="800">
        <v>2</v>
      </c>
      <c r="AJ128" s="801">
        <v>3</v>
      </c>
      <c r="AK128" s="795">
        <v>2</v>
      </c>
      <c r="AL128" s="796">
        <v>1</v>
      </c>
      <c r="AM128" s="798">
        <v>2</v>
      </c>
      <c r="AN128" s="794">
        <v>1</v>
      </c>
      <c r="AO128" s="794">
        <v>3</v>
      </c>
      <c r="AP128" s="800">
        <v>4</v>
      </c>
      <c r="AQ128" s="801">
        <v>1</v>
      </c>
      <c r="AR128" s="795">
        <v>3</v>
      </c>
      <c r="AS128" s="795">
        <v>2</v>
      </c>
      <c r="AT128" s="795">
        <v>4</v>
      </c>
      <c r="AU128" s="796">
        <v>5</v>
      </c>
      <c r="AV128" s="798">
        <v>1</v>
      </c>
      <c r="AW128" s="794">
        <v>2</v>
      </c>
      <c r="AX128" s="794">
        <v>3</v>
      </c>
      <c r="AY128" s="794">
        <v>4</v>
      </c>
      <c r="AZ128" s="800">
        <v>5</v>
      </c>
      <c r="BA128" s="801">
        <v>1</v>
      </c>
      <c r="BB128" s="795">
        <v>2</v>
      </c>
      <c r="BC128" s="795">
        <v>4</v>
      </c>
      <c r="BD128" s="796">
        <v>3</v>
      </c>
      <c r="BE128" s="798">
        <v>1</v>
      </c>
      <c r="BF128" s="794">
        <v>2</v>
      </c>
      <c r="BG128" s="800">
        <v>3</v>
      </c>
      <c r="BH128" s="801">
        <v>1</v>
      </c>
      <c r="BI128" s="795">
        <v>8</v>
      </c>
      <c r="BJ128" s="795">
        <v>4</v>
      </c>
      <c r="BK128" s="795">
        <v>2</v>
      </c>
      <c r="BL128" s="795">
        <v>6</v>
      </c>
      <c r="BM128" s="795">
        <v>7</v>
      </c>
      <c r="BN128" s="795">
        <v>5</v>
      </c>
      <c r="BO128" s="796">
        <v>3</v>
      </c>
      <c r="BP128" s="799"/>
    </row>
    <row r="129" spans="1:68">
      <c r="A129" s="804">
        <v>120</v>
      </c>
      <c r="B129" s="800">
        <v>1</v>
      </c>
      <c r="C129" s="794"/>
      <c r="D129" s="794"/>
      <c r="E129" s="794"/>
      <c r="F129" s="801">
        <v>2</v>
      </c>
      <c r="G129" s="795"/>
      <c r="H129" s="795"/>
      <c r="I129" s="795"/>
      <c r="J129" s="798">
        <v>9</v>
      </c>
      <c r="K129" s="879"/>
      <c r="L129" s="794"/>
      <c r="M129" s="874"/>
      <c r="N129" s="803">
        <v>2</v>
      </c>
      <c r="O129" s="795"/>
      <c r="P129" s="795"/>
      <c r="Q129" s="795"/>
      <c r="R129" s="798">
        <v>1</v>
      </c>
      <c r="S129" s="794">
        <v>4</v>
      </c>
      <c r="T129" s="794">
        <v>3</v>
      </c>
      <c r="U129" s="800">
        <v>2</v>
      </c>
      <c r="V129" s="801">
        <v>2</v>
      </c>
      <c r="W129" s="795">
        <v>3</v>
      </c>
      <c r="X129" s="795">
        <v>1</v>
      </c>
      <c r="Y129" s="796">
        <v>4</v>
      </c>
      <c r="Z129" s="798">
        <v>1</v>
      </c>
      <c r="AA129" s="794">
        <v>2</v>
      </c>
      <c r="AB129" s="800">
        <v>3</v>
      </c>
      <c r="AC129" s="801">
        <v>3</v>
      </c>
      <c r="AD129" s="795">
        <v>1</v>
      </c>
      <c r="AE129" s="796">
        <v>2</v>
      </c>
      <c r="AF129" s="798">
        <v>3</v>
      </c>
      <c r="AG129" s="794">
        <v>4</v>
      </c>
      <c r="AH129" s="794">
        <v>2</v>
      </c>
      <c r="AI129" s="800">
        <v>1</v>
      </c>
      <c r="AJ129" s="801">
        <v>3</v>
      </c>
      <c r="AK129" s="795">
        <v>2</v>
      </c>
      <c r="AL129" s="796">
        <v>1</v>
      </c>
      <c r="AM129" s="798">
        <v>1</v>
      </c>
      <c r="AN129" s="794">
        <v>4</v>
      </c>
      <c r="AO129" s="794">
        <v>3</v>
      </c>
      <c r="AP129" s="800">
        <v>2</v>
      </c>
      <c r="AQ129" s="801">
        <v>1</v>
      </c>
      <c r="AR129" s="795">
        <v>2</v>
      </c>
      <c r="AS129" s="795">
        <v>3</v>
      </c>
      <c r="AT129" s="795">
        <v>4</v>
      </c>
      <c r="AU129" s="796">
        <v>5</v>
      </c>
      <c r="AV129" s="798">
        <v>1</v>
      </c>
      <c r="AW129" s="794">
        <v>4</v>
      </c>
      <c r="AX129" s="794">
        <v>5</v>
      </c>
      <c r="AY129" s="794">
        <v>3</v>
      </c>
      <c r="AZ129" s="800">
        <v>2</v>
      </c>
      <c r="BA129" s="801">
        <v>1</v>
      </c>
      <c r="BB129" s="795">
        <v>2</v>
      </c>
      <c r="BC129" s="795">
        <v>3</v>
      </c>
      <c r="BD129" s="796">
        <v>4</v>
      </c>
      <c r="BE129" s="798">
        <v>1</v>
      </c>
      <c r="BF129" s="794">
        <v>2</v>
      </c>
      <c r="BG129" s="800">
        <v>3</v>
      </c>
      <c r="BH129" s="801">
        <v>1</v>
      </c>
      <c r="BI129" s="795">
        <v>5</v>
      </c>
      <c r="BJ129" s="795">
        <v>6</v>
      </c>
      <c r="BK129" s="795">
        <v>2</v>
      </c>
      <c r="BL129" s="795">
        <v>4</v>
      </c>
      <c r="BM129" s="795">
        <v>3</v>
      </c>
      <c r="BN129" s="795">
        <v>7</v>
      </c>
      <c r="BO129" s="796">
        <v>8</v>
      </c>
      <c r="BP129" s="799"/>
    </row>
    <row r="130" spans="1:68">
      <c r="A130" s="804">
        <v>121</v>
      </c>
      <c r="B130" s="800">
        <v>1</v>
      </c>
      <c r="C130" s="794"/>
      <c r="D130" s="794"/>
      <c r="E130" s="794"/>
      <c r="F130" s="801">
        <v>2</v>
      </c>
      <c r="G130" s="795"/>
      <c r="H130" s="795"/>
      <c r="I130" s="795"/>
      <c r="J130" s="798">
        <v>9</v>
      </c>
      <c r="K130" s="879"/>
      <c r="L130" s="794"/>
      <c r="M130" s="874"/>
      <c r="N130" s="803">
        <v>2</v>
      </c>
      <c r="O130" s="795"/>
      <c r="P130" s="795"/>
      <c r="Q130" s="795"/>
      <c r="R130" s="798">
        <v>1</v>
      </c>
      <c r="S130" s="794">
        <v>3</v>
      </c>
      <c r="T130" s="794">
        <v>4</v>
      </c>
      <c r="U130" s="800">
        <v>2</v>
      </c>
      <c r="V130" s="801">
        <v>3</v>
      </c>
      <c r="W130" s="795">
        <v>2</v>
      </c>
      <c r="X130" s="795">
        <v>1</v>
      </c>
      <c r="Y130" s="796">
        <v>4</v>
      </c>
      <c r="Z130" s="798">
        <v>1</v>
      </c>
      <c r="AA130" s="794">
        <v>2</v>
      </c>
      <c r="AB130" s="800">
        <v>3</v>
      </c>
      <c r="AC130" s="801">
        <v>2</v>
      </c>
      <c r="AD130" s="795">
        <v>1</v>
      </c>
      <c r="AE130" s="796">
        <v>3</v>
      </c>
      <c r="AF130" s="798">
        <v>3</v>
      </c>
      <c r="AG130" s="794">
        <v>4</v>
      </c>
      <c r="AH130" s="794">
        <v>1</v>
      </c>
      <c r="AI130" s="800">
        <v>2</v>
      </c>
      <c r="AJ130" s="801">
        <v>3</v>
      </c>
      <c r="AK130" s="795">
        <v>2</v>
      </c>
      <c r="AL130" s="796">
        <v>1</v>
      </c>
      <c r="AM130" s="798">
        <v>1</v>
      </c>
      <c r="AN130" s="794">
        <v>2</v>
      </c>
      <c r="AO130" s="794">
        <v>4</v>
      </c>
      <c r="AP130" s="800">
        <v>3</v>
      </c>
      <c r="AQ130" s="801">
        <v>1</v>
      </c>
      <c r="AR130" s="795">
        <v>4</v>
      </c>
      <c r="AS130" s="795">
        <v>2</v>
      </c>
      <c r="AT130" s="795">
        <v>3</v>
      </c>
      <c r="AU130" s="796">
        <v>5</v>
      </c>
      <c r="AV130" s="798">
        <v>4</v>
      </c>
      <c r="AW130" s="794">
        <v>3</v>
      </c>
      <c r="AX130" s="794">
        <v>5</v>
      </c>
      <c r="AY130" s="794">
        <v>2</v>
      </c>
      <c r="AZ130" s="800">
        <v>1</v>
      </c>
      <c r="BA130" s="801">
        <v>1</v>
      </c>
      <c r="BB130" s="795">
        <v>4</v>
      </c>
      <c r="BC130" s="795">
        <v>2</v>
      </c>
      <c r="BD130" s="796">
        <v>3</v>
      </c>
      <c r="BE130" s="798">
        <v>1</v>
      </c>
      <c r="BF130" s="794">
        <v>2</v>
      </c>
      <c r="BG130" s="800">
        <v>3</v>
      </c>
      <c r="BH130" s="801">
        <v>8</v>
      </c>
      <c r="BI130" s="795">
        <v>7</v>
      </c>
      <c r="BJ130" s="795">
        <v>4</v>
      </c>
      <c r="BK130" s="795">
        <v>5</v>
      </c>
      <c r="BL130" s="795">
        <v>1</v>
      </c>
      <c r="BM130" s="795">
        <v>6</v>
      </c>
      <c r="BN130" s="795">
        <v>3</v>
      </c>
      <c r="BO130" s="796">
        <v>2</v>
      </c>
      <c r="BP130" s="799"/>
    </row>
    <row r="131" spans="1:68">
      <c r="A131" s="804">
        <v>122</v>
      </c>
      <c r="B131" s="800">
        <v>1</v>
      </c>
      <c r="C131" s="794"/>
      <c r="D131" s="794"/>
      <c r="E131" s="794"/>
      <c r="F131" s="801">
        <v>3</v>
      </c>
      <c r="G131" s="795"/>
      <c r="H131" s="795"/>
      <c r="I131" s="795"/>
      <c r="J131" s="798">
        <v>9</v>
      </c>
      <c r="K131" s="879"/>
      <c r="L131" s="794"/>
      <c r="M131" s="874"/>
      <c r="N131" s="803">
        <v>1</v>
      </c>
      <c r="O131" s="795"/>
      <c r="P131" s="795"/>
      <c r="Q131" s="795"/>
      <c r="R131" s="798">
        <v>1</v>
      </c>
      <c r="S131" s="794">
        <v>3</v>
      </c>
      <c r="T131" s="794">
        <v>4</v>
      </c>
      <c r="U131" s="800">
        <v>2</v>
      </c>
      <c r="V131" s="801">
        <v>3</v>
      </c>
      <c r="W131" s="795">
        <v>2</v>
      </c>
      <c r="X131" s="795">
        <v>1</v>
      </c>
      <c r="Y131" s="796">
        <v>4</v>
      </c>
      <c r="Z131" s="798">
        <v>1</v>
      </c>
      <c r="AA131" s="794">
        <v>2</v>
      </c>
      <c r="AB131" s="800">
        <v>3</v>
      </c>
      <c r="AC131" s="801">
        <v>1</v>
      </c>
      <c r="AD131" s="795">
        <v>2</v>
      </c>
      <c r="AE131" s="796">
        <v>3</v>
      </c>
      <c r="AF131" s="798">
        <v>3</v>
      </c>
      <c r="AG131" s="794">
        <v>4</v>
      </c>
      <c r="AH131" s="794">
        <v>1</v>
      </c>
      <c r="AI131" s="800">
        <v>2</v>
      </c>
      <c r="AJ131" s="801">
        <v>3</v>
      </c>
      <c r="AK131" s="795">
        <v>2</v>
      </c>
      <c r="AL131" s="796">
        <v>1</v>
      </c>
      <c r="AM131" s="798">
        <v>2</v>
      </c>
      <c r="AN131" s="794">
        <v>4</v>
      </c>
      <c r="AO131" s="794">
        <v>3</v>
      </c>
      <c r="AP131" s="800">
        <v>1</v>
      </c>
      <c r="AQ131" s="801">
        <v>1</v>
      </c>
      <c r="AR131" s="795">
        <v>2</v>
      </c>
      <c r="AS131" s="795">
        <v>4</v>
      </c>
      <c r="AT131" s="795">
        <v>3</v>
      </c>
      <c r="AU131" s="796">
        <v>5</v>
      </c>
      <c r="AV131" s="798">
        <v>1</v>
      </c>
      <c r="AW131" s="794">
        <v>2</v>
      </c>
      <c r="AX131" s="794">
        <v>4</v>
      </c>
      <c r="AY131" s="794">
        <v>5</v>
      </c>
      <c r="AZ131" s="800">
        <v>3</v>
      </c>
      <c r="BA131" s="801">
        <v>1</v>
      </c>
      <c r="BB131" s="795">
        <v>3</v>
      </c>
      <c r="BC131" s="795">
        <v>2</v>
      </c>
      <c r="BD131" s="796">
        <v>4</v>
      </c>
      <c r="BE131" s="798">
        <v>1</v>
      </c>
      <c r="BF131" s="794">
        <v>2</v>
      </c>
      <c r="BG131" s="800">
        <v>3</v>
      </c>
      <c r="BH131" s="801">
        <v>1</v>
      </c>
      <c r="BI131" s="795">
        <v>4</v>
      </c>
      <c r="BJ131" s="795">
        <v>3</v>
      </c>
      <c r="BK131" s="795">
        <v>2</v>
      </c>
      <c r="BL131" s="795">
        <v>6</v>
      </c>
      <c r="BM131" s="795">
        <v>5</v>
      </c>
      <c r="BN131" s="795">
        <v>7</v>
      </c>
      <c r="BO131" s="796">
        <v>8</v>
      </c>
      <c r="BP131" s="799"/>
    </row>
    <row r="132" spans="1:68">
      <c r="A132" s="804">
        <v>123</v>
      </c>
      <c r="B132" s="800">
        <v>1</v>
      </c>
      <c r="C132" s="794"/>
      <c r="D132" s="794"/>
      <c r="E132" s="794"/>
      <c r="F132" s="801">
        <v>3</v>
      </c>
      <c r="G132" s="795"/>
      <c r="H132" s="795"/>
      <c r="I132" s="795"/>
      <c r="J132" s="798">
        <v>9</v>
      </c>
      <c r="K132" s="879"/>
      <c r="L132" s="794"/>
      <c r="M132" s="874"/>
      <c r="N132" s="803">
        <v>1</v>
      </c>
      <c r="O132" s="795"/>
      <c r="P132" s="795"/>
      <c r="Q132" s="795"/>
      <c r="R132" s="798">
        <v>1</v>
      </c>
      <c r="S132" s="794">
        <v>4</v>
      </c>
      <c r="T132" s="794">
        <v>3</v>
      </c>
      <c r="U132" s="800">
        <v>2</v>
      </c>
      <c r="V132" s="801">
        <v>3</v>
      </c>
      <c r="W132" s="795">
        <v>2</v>
      </c>
      <c r="X132" s="795">
        <v>1</v>
      </c>
      <c r="Y132" s="796">
        <v>4</v>
      </c>
      <c r="Z132" s="798">
        <v>1</v>
      </c>
      <c r="AA132" s="794">
        <v>3</v>
      </c>
      <c r="AB132" s="800">
        <v>2</v>
      </c>
      <c r="AC132" s="801">
        <v>1</v>
      </c>
      <c r="AD132" s="795">
        <v>2</v>
      </c>
      <c r="AE132" s="796">
        <v>3</v>
      </c>
      <c r="AF132" s="798">
        <v>2</v>
      </c>
      <c r="AG132" s="794">
        <v>3</v>
      </c>
      <c r="AH132" s="794">
        <v>4</v>
      </c>
      <c r="AI132" s="800">
        <v>1</v>
      </c>
      <c r="AJ132" s="801">
        <v>3</v>
      </c>
      <c r="AK132" s="795">
        <v>1</v>
      </c>
      <c r="AL132" s="796">
        <v>2</v>
      </c>
      <c r="AM132" s="798">
        <v>1</v>
      </c>
      <c r="AN132" s="794">
        <v>4</v>
      </c>
      <c r="AO132" s="794">
        <v>2</v>
      </c>
      <c r="AP132" s="800">
        <v>3</v>
      </c>
      <c r="AQ132" s="801">
        <v>2</v>
      </c>
      <c r="AR132" s="795">
        <v>3</v>
      </c>
      <c r="AS132" s="795">
        <v>4</v>
      </c>
      <c r="AT132" s="795">
        <v>1</v>
      </c>
      <c r="AU132" s="796">
        <v>5</v>
      </c>
      <c r="AV132" s="798">
        <v>1</v>
      </c>
      <c r="AW132" s="794">
        <v>2</v>
      </c>
      <c r="AX132" s="794">
        <v>3</v>
      </c>
      <c r="AY132" s="794">
        <v>4</v>
      </c>
      <c r="AZ132" s="800">
        <v>5</v>
      </c>
      <c r="BA132" s="801">
        <v>1</v>
      </c>
      <c r="BB132" s="795">
        <v>4</v>
      </c>
      <c r="BC132" s="795">
        <v>2</v>
      </c>
      <c r="BD132" s="796">
        <v>3</v>
      </c>
      <c r="BE132" s="798">
        <v>1</v>
      </c>
      <c r="BF132" s="794">
        <v>2</v>
      </c>
      <c r="BG132" s="800">
        <v>3</v>
      </c>
      <c r="BH132" s="801">
        <v>8</v>
      </c>
      <c r="BI132" s="795">
        <v>6</v>
      </c>
      <c r="BJ132" s="795">
        <v>7</v>
      </c>
      <c r="BK132" s="795">
        <v>4</v>
      </c>
      <c r="BL132" s="795">
        <v>5</v>
      </c>
      <c r="BM132" s="795">
        <v>2</v>
      </c>
      <c r="BN132" s="795">
        <v>3</v>
      </c>
      <c r="BO132" s="796">
        <v>1</v>
      </c>
      <c r="BP132" s="799"/>
    </row>
    <row r="133" spans="1:68">
      <c r="A133" s="804">
        <v>124</v>
      </c>
      <c r="B133" s="800">
        <v>1</v>
      </c>
      <c r="C133" s="794"/>
      <c r="D133" s="794"/>
      <c r="E133" s="794"/>
      <c r="F133" s="801">
        <v>2</v>
      </c>
      <c r="G133" s="795"/>
      <c r="H133" s="795"/>
      <c r="I133" s="795"/>
      <c r="J133" s="798">
        <v>9</v>
      </c>
      <c r="K133" s="879"/>
      <c r="L133" s="794"/>
      <c r="M133" s="874"/>
      <c r="N133" s="803">
        <v>2</v>
      </c>
      <c r="O133" s="795"/>
      <c r="P133" s="795"/>
      <c r="Q133" s="795"/>
      <c r="R133" s="798">
        <v>1</v>
      </c>
      <c r="S133" s="794">
        <v>3</v>
      </c>
      <c r="T133" s="794">
        <v>4</v>
      </c>
      <c r="U133" s="800">
        <v>2</v>
      </c>
      <c r="V133" s="801">
        <v>2</v>
      </c>
      <c r="W133" s="795">
        <v>3</v>
      </c>
      <c r="X133" s="795">
        <v>1</v>
      </c>
      <c r="Y133" s="796">
        <v>4</v>
      </c>
      <c r="Z133" s="798">
        <v>1</v>
      </c>
      <c r="AA133" s="794">
        <v>2</v>
      </c>
      <c r="AB133" s="800">
        <v>3</v>
      </c>
      <c r="AC133" s="801">
        <v>1</v>
      </c>
      <c r="AD133" s="795">
        <v>3</v>
      </c>
      <c r="AE133" s="796">
        <v>2</v>
      </c>
      <c r="AF133" s="798">
        <v>2</v>
      </c>
      <c r="AG133" s="794">
        <v>3</v>
      </c>
      <c r="AH133" s="794">
        <v>4</v>
      </c>
      <c r="AI133" s="800">
        <v>1</v>
      </c>
      <c r="AJ133" s="801">
        <v>3</v>
      </c>
      <c r="AK133" s="795">
        <v>2</v>
      </c>
      <c r="AL133" s="796">
        <v>1</v>
      </c>
      <c r="AM133" s="798">
        <v>1</v>
      </c>
      <c r="AN133" s="794">
        <v>4</v>
      </c>
      <c r="AO133" s="794">
        <v>2</v>
      </c>
      <c r="AP133" s="800">
        <v>3</v>
      </c>
      <c r="AQ133" s="801">
        <v>1</v>
      </c>
      <c r="AR133" s="795">
        <v>3</v>
      </c>
      <c r="AS133" s="795">
        <v>2</v>
      </c>
      <c r="AT133" s="795">
        <v>5</v>
      </c>
      <c r="AU133" s="796">
        <v>4</v>
      </c>
      <c r="AV133" s="798">
        <v>1</v>
      </c>
      <c r="AW133" s="794">
        <v>2</v>
      </c>
      <c r="AX133" s="794">
        <v>3</v>
      </c>
      <c r="AY133" s="794">
        <v>4</v>
      </c>
      <c r="AZ133" s="800">
        <v>5</v>
      </c>
      <c r="BA133" s="801">
        <v>1</v>
      </c>
      <c r="BB133" s="795">
        <v>2</v>
      </c>
      <c r="BC133" s="795">
        <v>3</v>
      </c>
      <c r="BD133" s="796">
        <v>4</v>
      </c>
      <c r="BE133" s="798">
        <v>1</v>
      </c>
      <c r="BF133" s="794">
        <v>2</v>
      </c>
      <c r="BG133" s="800">
        <v>3</v>
      </c>
      <c r="BH133" s="801">
        <v>1</v>
      </c>
      <c r="BI133" s="795">
        <v>3</v>
      </c>
      <c r="BJ133" s="795">
        <v>2</v>
      </c>
      <c r="BK133" s="795">
        <v>5</v>
      </c>
      <c r="BL133" s="795">
        <v>6</v>
      </c>
      <c r="BM133" s="795">
        <v>7</v>
      </c>
      <c r="BN133" s="795">
        <v>4</v>
      </c>
      <c r="BO133" s="796">
        <v>8</v>
      </c>
      <c r="BP133" s="799"/>
    </row>
    <row r="134" spans="1:68">
      <c r="A134" s="804">
        <v>125</v>
      </c>
      <c r="B134" s="800">
        <v>1</v>
      </c>
      <c r="C134" s="794"/>
      <c r="D134" s="794"/>
      <c r="E134" s="794"/>
      <c r="F134" s="801">
        <v>3</v>
      </c>
      <c r="G134" s="795"/>
      <c r="H134" s="795"/>
      <c r="I134" s="795"/>
      <c r="J134" s="798">
        <v>9</v>
      </c>
      <c r="K134" s="879"/>
      <c r="L134" s="794"/>
      <c r="M134" s="874"/>
      <c r="N134" s="803">
        <v>1</v>
      </c>
      <c r="O134" s="795"/>
      <c r="P134" s="795"/>
      <c r="Q134" s="795"/>
      <c r="R134" s="798">
        <v>1</v>
      </c>
      <c r="S134" s="794">
        <v>2</v>
      </c>
      <c r="T134" s="794">
        <v>4</v>
      </c>
      <c r="U134" s="800">
        <v>3</v>
      </c>
      <c r="V134" s="801">
        <v>4</v>
      </c>
      <c r="W134" s="795">
        <v>2</v>
      </c>
      <c r="X134" s="795">
        <v>1</v>
      </c>
      <c r="Y134" s="796">
        <v>3</v>
      </c>
      <c r="Z134" s="798">
        <v>1</v>
      </c>
      <c r="AA134" s="794">
        <v>2</v>
      </c>
      <c r="AB134" s="800">
        <v>3</v>
      </c>
      <c r="AC134" s="801">
        <v>2</v>
      </c>
      <c r="AD134" s="795">
        <v>1</v>
      </c>
      <c r="AE134" s="796">
        <v>3</v>
      </c>
      <c r="AF134" s="798">
        <v>3</v>
      </c>
      <c r="AG134" s="794">
        <v>4</v>
      </c>
      <c r="AH134" s="794">
        <v>2</v>
      </c>
      <c r="AI134" s="800">
        <v>1</v>
      </c>
      <c r="AJ134" s="801">
        <v>3</v>
      </c>
      <c r="AK134" s="795">
        <v>2</v>
      </c>
      <c r="AL134" s="796">
        <v>1</v>
      </c>
      <c r="AM134" s="798">
        <v>1</v>
      </c>
      <c r="AN134" s="794">
        <v>4</v>
      </c>
      <c r="AO134" s="794">
        <v>2</v>
      </c>
      <c r="AP134" s="800">
        <v>3</v>
      </c>
      <c r="AQ134" s="801">
        <v>1</v>
      </c>
      <c r="AR134" s="795">
        <v>3</v>
      </c>
      <c r="AS134" s="795">
        <v>2</v>
      </c>
      <c r="AT134" s="795">
        <v>4</v>
      </c>
      <c r="AU134" s="796">
        <v>5</v>
      </c>
      <c r="AV134" s="798">
        <v>1</v>
      </c>
      <c r="AW134" s="794">
        <v>2</v>
      </c>
      <c r="AX134" s="794">
        <v>4</v>
      </c>
      <c r="AY134" s="794">
        <v>3</v>
      </c>
      <c r="AZ134" s="800">
        <v>5</v>
      </c>
      <c r="BA134" s="801">
        <v>1</v>
      </c>
      <c r="BB134" s="795">
        <v>4</v>
      </c>
      <c r="BC134" s="795">
        <v>3</v>
      </c>
      <c r="BD134" s="796">
        <v>2</v>
      </c>
      <c r="BE134" s="798">
        <v>1</v>
      </c>
      <c r="BF134" s="794">
        <v>2</v>
      </c>
      <c r="BG134" s="800">
        <v>3</v>
      </c>
      <c r="BH134" s="801">
        <v>1</v>
      </c>
      <c r="BI134" s="795">
        <v>7</v>
      </c>
      <c r="BJ134" s="795">
        <v>6</v>
      </c>
      <c r="BK134" s="795">
        <v>2</v>
      </c>
      <c r="BL134" s="795">
        <v>8</v>
      </c>
      <c r="BM134" s="795">
        <v>4</v>
      </c>
      <c r="BN134" s="795">
        <v>3</v>
      </c>
      <c r="BO134" s="796">
        <v>5</v>
      </c>
      <c r="BP134" s="799"/>
    </row>
    <row r="135" spans="1:68">
      <c r="A135" s="804">
        <v>126</v>
      </c>
      <c r="B135" s="800">
        <v>1</v>
      </c>
      <c r="C135" s="794"/>
      <c r="D135" s="794"/>
      <c r="E135" s="794"/>
      <c r="F135" s="801">
        <v>2</v>
      </c>
      <c r="G135" s="795"/>
      <c r="H135" s="795"/>
      <c r="I135" s="795"/>
      <c r="J135" s="798">
        <v>9</v>
      </c>
      <c r="K135" s="879"/>
      <c r="L135" s="794"/>
      <c r="M135" s="874"/>
      <c r="N135" s="803">
        <v>2</v>
      </c>
      <c r="O135" s="795"/>
      <c r="P135" s="795"/>
      <c r="Q135" s="795"/>
      <c r="R135" s="798">
        <v>1</v>
      </c>
      <c r="S135" s="794">
        <v>4</v>
      </c>
      <c r="T135" s="794">
        <v>3</v>
      </c>
      <c r="U135" s="800">
        <v>2</v>
      </c>
      <c r="V135" s="801">
        <v>4</v>
      </c>
      <c r="W135" s="795">
        <v>2</v>
      </c>
      <c r="X135" s="795">
        <v>1</v>
      </c>
      <c r="Y135" s="796">
        <v>3</v>
      </c>
      <c r="Z135" s="798">
        <v>1</v>
      </c>
      <c r="AA135" s="794">
        <v>2</v>
      </c>
      <c r="AB135" s="800">
        <v>3</v>
      </c>
      <c r="AC135" s="801">
        <v>1</v>
      </c>
      <c r="AD135" s="795">
        <v>3</v>
      </c>
      <c r="AE135" s="796">
        <v>2</v>
      </c>
      <c r="AF135" s="798">
        <v>2</v>
      </c>
      <c r="AG135" s="794">
        <v>3</v>
      </c>
      <c r="AH135" s="794">
        <v>4</v>
      </c>
      <c r="AI135" s="800">
        <v>1</v>
      </c>
      <c r="AJ135" s="801">
        <v>3</v>
      </c>
      <c r="AK135" s="795">
        <v>2</v>
      </c>
      <c r="AL135" s="796">
        <v>1</v>
      </c>
      <c r="AM135" s="798">
        <v>1</v>
      </c>
      <c r="AN135" s="794">
        <v>2</v>
      </c>
      <c r="AO135" s="794">
        <v>3</v>
      </c>
      <c r="AP135" s="800">
        <v>4</v>
      </c>
      <c r="AQ135" s="801">
        <v>1</v>
      </c>
      <c r="AR135" s="795">
        <v>3</v>
      </c>
      <c r="AS135" s="795">
        <v>2</v>
      </c>
      <c r="AT135" s="795">
        <v>4</v>
      </c>
      <c r="AU135" s="796">
        <v>5</v>
      </c>
      <c r="AV135" s="798">
        <v>1</v>
      </c>
      <c r="AW135" s="794">
        <v>2</v>
      </c>
      <c r="AX135" s="794">
        <v>4</v>
      </c>
      <c r="AY135" s="794">
        <v>5</v>
      </c>
      <c r="AZ135" s="800">
        <v>3</v>
      </c>
      <c r="BA135" s="801">
        <v>2</v>
      </c>
      <c r="BB135" s="795">
        <v>3</v>
      </c>
      <c r="BC135" s="795">
        <v>1</v>
      </c>
      <c r="BD135" s="796">
        <v>4</v>
      </c>
      <c r="BE135" s="798">
        <v>1</v>
      </c>
      <c r="BF135" s="794">
        <v>2</v>
      </c>
      <c r="BG135" s="800">
        <v>3</v>
      </c>
      <c r="BH135" s="801">
        <v>5</v>
      </c>
      <c r="BI135" s="795">
        <v>7</v>
      </c>
      <c r="BJ135" s="795">
        <v>8</v>
      </c>
      <c r="BK135" s="795">
        <v>1</v>
      </c>
      <c r="BL135" s="795">
        <v>6</v>
      </c>
      <c r="BM135" s="795">
        <v>3</v>
      </c>
      <c r="BN135" s="795">
        <v>2</v>
      </c>
      <c r="BO135" s="796">
        <v>4</v>
      </c>
      <c r="BP135" s="799"/>
    </row>
    <row r="136" spans="1:68">
      <c r="A136" s="804">
        <v>127</v>
      </c>
      <c r="B136" s="800">
        <v>1</v>
      </c>
      <c r="C136" s="794"/>
      <c r="D136" s="794"/>
      <c r="E136" s="794"/>
      <c r="F136" s="801">
        <v>2</v>
      </c>
      <c r="G136" s="795"/>
      <c r="H136" s="795"/>
      <c r="I136" s="795"/>
      <c r="J136" s="798">
        <v>9</v>
      </c>
      <c r="K136" s="879"/>
      <c r="L136" s="794"/>
      <c r="M136" s="874"/>
      <c r="N136" s="803">
        <v>1</v>
      </c>
      <c r="O136" s="795"/>
      <c r="P136" s="795"/>
      <c r="Q136" s="795"/>
      <c r="R136" s="798">
        <v>1</v>
      </c>
      <c r="S136" s="794">
        <v>4</v>
      </c>
      <c r="T136" s="794">
        <v>3</v>
      </c>
      <c r="U136" s="800">
        <v>2</v>
      </c>
      <c r="V136" s="801">
        <v>2</v>
      </c>
      <c r="W136" s="795">
        <v>3</v>
      </c>
      <c r="X136" s="795">
        <v>1</v>
      </c>
      <c r="Y136" s="796">
        <v>4</v>
      </c>
      <c r="Z136" s="798">
        <v>1</v>
      </c>
      <c r="AA136" s="794">
        <v>3</v>
      </c>
      <c r="AB136" s="800">
        <v>2</v>
      </c>
      <c r="AC136" s="801">
        <v>1</v>
      </c>
      <c r="AD136" s="795">
        <v>3</v>
      </c>
      <c r="AE136" s="796">
        <v>2</v>
      </c>
      <c r="AF136" s="798">
        <v>2</v>
      </c>
      <c r="AG136" s="794">
        <v>4</v>
      </c>
      <c r="AH136" s="794">
        <v>3</v>
      </c>
      <c r="AI136" s="800">
        <v>1</v>
      </c>
      <c r="AJ136" s="801">
        <v>3</v>
      </c>
      <c r="AK136" s="795">
        <v>2</v>
      </c>
      <c r="AL136" s="796">
        <v>1</v>
      </c>
      <c r="AM136" s="798">
        <v>1</v>
      </c>
      <c r="AN136" s="794">
        <v>3</v>
      </c>
      <c r="AO136" s="794">
        <v>4</v>
      </c>
      <c r="AP136" s="800">
        <v>2</v>
      </c>
      <c r="AQ136" s="801">
        <v>1</v>
      </c>
      <c r="AR136" s="795">
        <v>2</v>
      </c>
      <c r="AS136" s="795">
        <v>3</v>
      </c>
      <c r="AT136" s="795">
        <v>4</v>
      </c>
      <c r="AU136" s="796">
        <v>5</v>
      </c>
      <c r="AV136" s="798">
        <v>1</v>
      </c>
      <c r="AW136" s="794">
        <v>2</v>
      </c>
      <c r="AX136" s="794">
        <v>4</v>
      </c>
      <c r="AY136" s="794">
        <v>5</v>
      </c>
      <c r="AZ136" s="800">
        <v>3</v>
      </c>
      <c r="BA136" s="801">
        <v>1</v>
      </c>
      <c r="BB136" s="795">
        <v>2</v>
      </c>
      <c r="BC136" s="795">
        <v>4</v>
      </c>
      <c r="BD136" s="796">
        <v>3</v>
      </c>
      <c r="BE136" s="798">
        <v>1</v>
      </c>
      <c r="BF136" s="794">
        <v>2</v>
      </c>
      <c r="BG136" s="800">
        <v>3</v>
      </c>
      <c r="BH136" s="801">
        <v>5</v>
      </c>
      <c r="BI136" s="795">
        <v>1</v>
      </c>
      <c r="BJ136" s="795">
        <v>7</v>
      </c>
      <c r="BK136" s="795">
        <v>6</v>
      </c>
      <c r="BL136" s="795">
        <v>3</v>
      </c>
      <c r="BM136" s="795">
        <v>2</v>
      </c>
      <c r="BN136" s="795">
        <v>8</v>
      </c>
      <c r="BO136" s="796">
        <v>4</v>
      </c>
      <c r="BP136" s="799"/>
    </row>
    <row r="137" spans="1:68">
      <c r="A137" s="804">
        <v>128</v>
      </c>
      <c r="B137" s="800">
        <v>1</v>
      </c>
      <c r="C137" s="794"/>
      <c r="D137" s="794"/>
      <c r="E137" s="794"/>
      <c r="F137" s="801">
        <v>3</v>
      </c>
      <c r="G137" s="795"/>
      <c r="H137" s="795"/>
      <c r="I137" s="795"/>
      <c r="J137" s="798">
        <v>0</v>
      </c>
      <c r="K137" s="879" t="s">
        <v>1201</v>
      </c>
      <c r="L137" s="794"/>
      <c r="M137" s="874"/>
      <c r="N137" s="803">
        <v>2</v>
      </c>
      <c r="O137" s="795"/>
      <c r="P137" s="795"/>
      <c r="Q137" s="795"/>
      <c r="R137" s="798">
        <v>1</v>
      </c>
      <c r="S137" s="794">
        <v>4</v>
      </c>
      <c r="T137" s="794">
        <v>3</v>
      </c>
      <c r="U137" s="800">
        <v>2</v>
      </c>
      <c r="V137" s="801">
        <v>2</v>
      </c>
      <c r="W137" s="795">
        <v>4</v>
      </c>
      <c r="X137" s="795">
        <v>1</v>
      </c>
      <c r="Y137" s="796">
        <v>3</v>
      </c>
      <c r="Z137" s="798">
        <v>1</v>
      </c>
      <c r="AA137" s="794">
        <v>2</v>
      </c>
      <c r="AB137" s="800">
        <v>3</v>
      </c>
      <c r="AC137" s="801">
        <v>2</v>
      </c>
      <c r="AD137" s="795">
        <v>1</v>
      </c>
      <c r="AE137" s="796">
        <v>3</v>
      </c>
      <c r="AF137" s="798">
        <v>3</v>
      </c>
      <c r="AG137" s="794">
        <v>4</v>
      </c>
      <c r="AH137" s="794">
        <v>2</v>
      </c>
      <c r="AI137" s="800">
        <v>1</v>
      </c>
      <c r="AJ137" s="801">
        <v>3</v>
      </c>
      <c r="AK137" s="795">
        <v>2</v>
      </c>
      <c r="AL137" s="796">
        <v>1</v>
      </c>
      <c r="AM137" s="798">
        <v>1</v>
      </c>
      <c r="AN137" s="794">
        <v>2</v>
      </c>
      <c r="AO137" s="794">
        <v>4</v>
      </c>
      <c r="AP137" s="800">
        <v>3</v>
      </c>
      <c r="AQ137" s="801">
        <v>1</v>
      </c>
      <c r="AR137" s="795">
        <v>2</v>
      </c>
      <c r="AS137" s="795">
        <v>3</v>
      </c>
      <c r="AT137" s="795">
        <v>5</v>
      </c>
      <c r="AU137" s="796">
        <v>4</v>
      </c>
      <c r="AV137" s="798">
        <v>2</v>
      </c>
      <c r="AW137" s="794">
        <v>5</v>
      </c>
      <c r="AX137" s="794">
        <v>3</v>
      </c>
      <c r="AY137" s="794">
        <v>1</v>
      </c>
      <c r="AZ137" s="800">
        <v>4</v>
      </c>
      <c r="BA137" s="801">
        <v>1</v>
      </c>
      <c r="BB137" s="795">
        <v>3</v>
      </c>
      <c r="BC137" s="795">
        <v>2</v>
      </c>
      <c r="BD137" s="796">
        <v>4</v>
      </c>
      <c r="BE137" s="798">
        <v>1</v>
      </c>
      <c r="BF137" s="794">
        <v>2</v>
      </c>
      <c r="BG137" s="800">
        <v>3</v>
      </c>
      <c r="BH137" s="801">
        <v>1</v>
      </c>
      <c r="BI137" s="795">
        <v>2</v>
      </c>
      <c r="BJ137" s="795">
        <v>7</v>
      </c>
      <c r="BK137" s="795">
        <v>8</v>
      </c>
      <c r="BL137" s="795">
        <v>3</v>
      </c>
      <c r="BM137" s="795">
        <v>4</v>
      </c>
      <c r="BN137" s="795">
        <v>6</v>
      </c>
      <c r="BO137" s="796">
        <v>5</v>
      </c>
      <c r="BP137" s="799"/>
    </row>
    <row r="138" spans="1:68">
      <c r="A138" s="804">
        <v>129</v>
      </c>
      <c r="B138" s="800">
        <v>1</v>
      </c>
      <c r="C138" s="794"/>
      <c r="D138" s="794"/>
      <c r="E138" s="794"/>
      <c r="F138" s="801">
        <v>4</v>
      </c>
      <c r="G138" s="795"/>
      <c r="H138" s="795"/>
      <c r="I138" s="795"/>
      <c r="J138" s="798">
        <v>9</v>
      </c>
      <c r="K138" s="879"/>
      <c r="L138" s="794"/>
      <c r="M138" s="874"/>
      <c r="N138" s="803">
        <v>2</v>
      </c>
      <c r="O138" s="795"/>
      <c r="P138" s="795"/>
      <c r="Q138" s="795"/>
      <c r="R138" s="798">
        <v>1</v>
      </c>
      <c r="S138" s="794">
        <v>3</v>
      </c>
      <c r="T138" s="794">
        <v>4</v>
      </c>
      <c r="U138" s="800">
        <v>2</v>
      </c>
      <c r="V138" s="801">
        <v>4</v>
      </c>
      <c r="W138" s="795">
        <v>3</v>
      </c>
      <c r="X138" s="795">
        <v>2</v>
      </c>
      <c r="Y138" s="796">
        <v>1</v>
      </c>
      <c r="Z138" s="798">
        <v>1</v>
      </c>
      <c r="AA138" s="794">
        <v>3</v>
      </c>
      <c r="AB138" s="800">
        <v>2</v>
      </c>
      <c r="AC138" s="801">
        <v>3</v>
      </c>
      <c r="AD138" s="795">
        <v>1</v>
      </c>
      <c r="AE138" s="796">
        <v>2</v>
      </c>
      <c r="AF138" s="798">
        <v>1</v>
      </c>
      <c r="AG138" s="794">
        <v>3</v>
      </c>
      <c r="AH138" s="794">
        <v>4</v>
      </c>
      <c r="AI138" s="800">
        <v>2</v>
      </c>
      <c r="AJ138" s="801">
        <v>3</v>
      </c>
      <c r="AK138" s="795">
        <v>1</v>
      </c>
      <c r="AL138" s="796">
        <v>2</v>
      </c>
      <c r="AM138" s="798">
        <v>1</v>
      </c>
      <c r="AN138" s="794">
        <v>2</v>
      </c>
      <c r="AO138" s="794">
        <v>4</v>
      </c>
      <c r="AP138" s="800">
        <v>3</v>
      </c>
      <c r="AQ138" s="801">
        <v>2</v>
      </c>
      <c r="AR138" s="795">
        <v>4</v>
      </c>
      <c r="AS138" s="795">
        <v>1</v>
      </c>
      <c r="AT138" s="795">
        <v>3</v>
      </c>
      <c r="AU138" s="796">
        <v>5</v>
      </c>
      <c r="AV138" s="798">
        <v>1</v>
      </c>
      <c r="AW138" s="794">
        <v>2</v>
      </c>
      <c r="AX138" s="794">
        <v>3</v>
      </c>
      <c r="AY138" s="794">
        <v>4</v>
      </c>
      <c r="AZ138" s="800">
        <v>5</v>
      </c>
      <c r="BA138" s="801">
        <v>1</v>
      </c>
      <c r="BB138" s="795">
        <v>3</v>
      </c>
      <c r="BC138" s="795">
        <v>2</v>
      </c>
      <c r="BD138" s="796">
        <v>4</v>
      </c>
      <c r="BE138" s="798">
        <v>1</v>
      </c>
      <c r="BF138" s="794">
        <v>2</v>
      </c>
      <c r="BG138" s="800">
        <v>3</v>
      </c>
      <c r="BH138" s="801">
        <v>6</v>
      </c>
      <c r="BI138" s="795">
        <v>4</v>
      </c>
      <c r="BJ138" s="795">
        <v>8</v>
      </c>
      <c r="BK138" s="795">
        <v>1</v>
      </c>
      <c r="BL138" s="795">
        <v>7</v>
      </c>
      <c r="BM138" s="795">
        <v>3</v>
      </c>
      <c r="BN138" s="795">
        <v>2</v>
      </c>
      <c r="BO138" s="796">
        <v>5</v>
      </c>
      <c r="BP138" s="799"/>
    </row>
    <row r="139" spans="1:68">
      <c r="A139" s="804">
        <v>130</v>
      </c>
      <c r="B139" s="800">
        <v>1</v>
      </c>
      <c r="C139" s="794"/>
      <c r="D139" s="794"/>
      <c r="E139" s="794"/>
      <c r="F139" s="801">
        <v>3</v>
      </c>
      <c r="G139" s="795"/>
      <c r="H139" s="795"/>
      <c r="I139" s="795"/>
      <c r="J139" s="798">
        <v>9</v>
      </c>
      <c r="K139" s="879"/>
      <c r="L139" s="794"/>
      <c r="M139" s="874"/>
      <c r="N139" s="803">
        <v>1</v>
      </c>
      <c r="O139" s="795"/>
      <c r="P139" s="795"/>
      <c r="Q139" s="795"/>
      <c r="R139" s="798">
        <v>2</v>
      </c>
      <c r="S139" s="794">
        <v>1</v>
      </c>
      <c r="T139" s="794">
        <v>4</v>
      </c>
      <c r="U139" s="800">
        <v>3</v>
      </c>
      <c r="V139" s="801">
        <v>4</v>
      </c>
      <c r="W139" s="795">
        <v>3</v>
      </c>
      <c r="X139" s="795">
        <v>1</v>
      </c>
      <c r="Y139" s="796">
        <v>2</v>
      </c>
      <c r="Z139" s="798">
        <v>2</v>
      </c>
      <c r="AA139" s="794">
        <v>3</v>
      </c>
      <c r="AB139" s="800">
        <v>1</v>
      </c>
      <c r="AC139" s="801">
        <v>1</v>
      </c>
      <c r="AD139" s="795">
        <v>3</v>
      </c>
      <c r="AE139" s="796">
        <v>2</v>
      </c>
      <c r="AF139" s="798">
        <v>1</v>
      </c>
      <c r="AG139" s="794">
        <v>2</v>
      </c>
      <c r="AH139" s="794">
        <v>3</v>
      </c>
      <c r="AI139" s="800">
        <v>4</v>
      </c>
      <c r="AJ139" s="801">
        <v>3</v>
      </c>
      <c r="AK139" s="795">
        <v>2</v>
      </c>
      <c r="AL139" s="796">
        <v>1</v>
      </c>
      <c r="AM139" s="798">
        <v>1</v>
      </c>
      <c r="AN139" s="794">
        <v>4</v>
      </c>
      <c r="AO139" s="794">
        <v>3</v>
      </c>
      <c r="AP139" s="800">
        <v>2</v>
      </c>
      <c r="AQ139" s="801">
        <v>1</v>
      </c>
      <c r="AR139" s="795">
        <v>2</v>
      </c>
      <c r="AS139" s="795">
        <v>4</v>
      </c>
      <c r="AT139" s="795">
        <v>3</v>
      </c>
      <c r="AU139" s="796">
        <v>5</v>
      </c>
      <c r="AV139" s="798">
        <v>1</v>
      </c>
      <c r="AW139" s="794">
        <v>5</v>
      </c>
      <c r="AX139" s="794">
        <v>2</v>
      </c>
      <c r="AY139" s="794">
        <v>4</v>
      </c>
      <c r="AZ139" s="800">
        <v>3</v>
      </c>
      <c r="BA139" s="801">
        <v>1</v>
      </c>
      <c r="BB139" s="795">
        <v>3</v>
      </c>
      <c r="BC139" s="795">
        <v>2</v>
      </c>
      <c r="BD139" s="796">
        <v>4</v>
      </c>
      <c r="BE139" s="798">
        <v>1</v>
      </c>
      <c r="BF139" s="794">
        <v>2</v>
      </c>
      <c r="BG139" s="800">
        <v>3</v>
      </c>
      <c r="BH139" s="801">
        <v>7</v>
      </c>
      <c r="BI139" s="795">
        <v>4</v>
      </c>
      <c r="BJ139" s="795">
        <v>8</v>
      </c>
      <c r="BK139" s="795">
        <v>5</v>
      </c>
      <c r="BL139" s="795">
        <v>3</v>
      </c>
      <c r="BM139" s="795">
        <v>2</v>
      </c>
      <c r="BN139" s="795">
        <v>6</v>
      </c>
      <c r="BO139" s="796">
        <v>1</v>
      </c>
      <c r="BP139" s="799"/>
    </row>
    <row r="140" spans="1:68">
      <c r="A140" s="804">
        <v>131</v>
      </c>
      <c r="B140" s="800">
        <v>1</v>
      </c>
      <c r="C140" s="794"/>
      <c r="D140" s="794"/>
      <c r="E140" s="794"/>
      <c r="F140" s="801">
        <v>3</v>
      </c>
      <c r="G140" s="795"/>
      <c r="H140" s="795"/>
      <c r="I140" s="795"/>
      <c r="J140" s="798">
        <v>9</v>
      </c>
      <c r="K140" s="879"/>
      <c r="L140" s="794"/>
      <c r="M140" s="874"/>
      <c r="N140" s="803">
        <v>2</v>
      </c>
      <c r="O140" s="795"/>
      <c r="P140" s="795"/>
      <c r="Q140" s="795"/>
      <c r="R140" s="798">
        <v>1</v>
      </c>
      <c r="S140" s="794">
        <v>3</v>
      </c>
      <c r="T140" s="794">
        <v>4</v>
      </c>
      <c r="U140" s="800">
        <v>2</v>
      </c>
      <c r="V140" s="801">
        <v>3</v>
      </c>
      <c r="W140" s="795">
        <v>2</v>
      </c>
      <c r="X140" s="795">
        <v>1</v>
      </c>
      <c r="Y140" s="796">
        <v>4</v>
      </c>
      <c r="Z140" s="798">
        <v>1</v>
      </c>
      <c r="AA140" s="794">
        <v>2</v>
      </c>
      <c r="AB140" s="800">
        <v>3</v>
      </c>
      <c r="AC140" s="801">
        <v>1</v>
      </c>
      <c r="AD140" s="795">
        <v>2</v>
      </c>
      <c r="AE140" s="796">
        <v>3</v>
      </c>
      <c r="AF140" s="798">
        <v>3</v>
      </c>
      <c r="AG140" s="794">
        <v>4</v>
      </c>
      <c r="AH140" s="794">
        <v>2</v>
      </c>
      <c r="AI140" s="800">
        <v>1</v>
      </c>
      <c r="AJ140" s="801">
        <v>3</v>
      </c>
      <c r="AK140" s="795">
        <v>2</v>
      </c>
      <c r="AL140" s="796">
        <v>1</v>
      </c>
      <c r="AM140" s="798">
        <v>3</v>
      </c>
      <c r="AN140" s="794">
        <v>4</v>
      </c>
      <c r="AO140" s="794">
        <v>2</v>
      </c>
      <c r="AP140" s="800">
        <v>1</v>
      </c>
      <c r="AQ140" s="801">
        <v>1</v>
      </c>
      <c r="AR140" s="795">
        <v>2</v>
      </c>
      <c r="AS140" s="795">
        <v>3</v>
      </c>
      <c r="AT140" s="795">
        <v>4</v>
      </c>
      <c r="AU140" s="796">
        <v>5</v>
      </c>
      <c r="AV140" s="798">
        <v>3</v>
      </c>
      <c r="AW140" s="794">
        <v>1</v>
      </c>
      <c r="AX140" s="794">
        <v>5</v>
      </c>
      <c r="AY140" s="794">
        <v>4</v>
      </c>
      <c r="AZ140" s="800">
        <v>2</v>
      </c>
      <c r="BA140" s="801">
        <v>4</v>
      </c>
      <c r="BB140" s="795">
        <v>3</v>
      </c>
      <c r="BC140" s="795">
        <v>2</v>
      </c>
      <c r="BD140" s="796">
        <v>1</v>
      </c>
      <c r="BE140" s="798">
        <v>1</v>
      </c>
      <c r="BF140" s="794">
        <v>2</v>
      </c>
      <c r="BG140" s="800">
        <v>3</v>
      </c>
      <c r="BH140" s="801">
        <v>5</v>
      </c>
      <c r="BI140" s="795">
        <v>1</v>
      </c>
      <c r="BJ140" s="795">
        <v>8</v>
      </c>
      <c r="BK140" s="795">
        <v>7</v>
      </c>
      <c r="BL140" s="795">
        <v>2</v>
      </c>
      <c r="BM140" s="795">
        <v>3</v>
      </c>
      <c r="BN140" s="795">
        <v>6</v>
      </c>
      <c r="BO140" s="796">
        <v>4</v>
      </c>
      <c r="BP140" s="799"/>
    </row>
    <row r="141" spans="1:68">
      <c r="A141" s="804">
        <v>132</v>
      </c>
      <c r="B141" s="800">
        <v>2</v>
      </c>
      <c r="C141" s="794"/>
      <c r="D141" s="794"/>
      <c r="E141" s="794"/>
      <c r="F141" s="801">
        <v>3</v>
      </c>
      <c r="G141" s="795"/>
      <c r="H141" s="795"/>
      <c r="I141" s="795"/>
      <c r="J141" s="798">
        <v>9</v>
      </c>
      <c r="K141" s="879"/>
      <c r="L141" s="794"/>
      <c r="M141" s="874"/>
      <c r="N141" s="803">
        <v>1</v>
      </c>
      <c r="O141" s="795"/>
      <c r="P141" s="795"/>
      <c r="Q141" s="795"/>
      <c r="R141" s="798">
        <v>2</v>
      </c>
      <c r="S141" s="794">
        <v>4</v>
      </c>
      <c r="T141" s="794">
        <v>3</v>
      </c>
      <c r="U141" s="800">
        <v>1</v>
      </c>
      <c r="V141" s="801">
        <v>4</v>
      </c>
      <c r="W141" s="795">
        <v>1</v>
      </c>
      <c r="X141" s="795">
        <v>2</v>
      </c>
      <c r="Y141" s="796">
        <v>3</v>
      </c>
      <c r="Z141" s="798">
        <v>1</v>
      </c>
      <c r="AA141" s="794">
        <v>2</v>
      </c>
      <c r="AB141" s="800">
        <v>3</v>
      </c>
      <c r="AC141" s="801">
        <v>1</v>
      </c>
      <c r="AD141" s="795">
        <v>3</v>
      </c>
      <c r="AE141" s="796">
        <v>2</v>
      </c>
      <c r="AF141" s="798">
        <v>4</v>
      </c>
      <c r="AG141" s="794">
        <v>3</v>
      </c>
      <c r="AH141" s="794">
        <v>2</v>
      </c>
      <c r="AI141" s="800">
        <v>1</v>
      </c>
      <c r="AJ141" s="801">
        <v>3</v>
      </c>
      <c r="AK141" s="795">
        <v>1</v>
      </c>
      <c r="AL141" s="796">
        <v>2</v>
      </c>
      <c r="AM141" s="798">
        <v>1</v>
      </c>
      <c r="AN141" s="794">
        <v>3</v>
      </c>
      <c r="AO141" s="794">
        <v>4</v>
      </c>
      <c r="AP141" s="800">
        <v>2</v>
      </c>
      <c r="AQ141" s="801">
        <v>1</v>
      </c>
      <c r="AR141" s="795">
        <v>2</v>
      </c>
      <c r="AS141" s="795">
        <v>3</v>
      </c>
      <c r="AT141" s="795">
        <v>4</v>
      </c>
      <c r="AU141" s="796">
        <v>5</v>
      </c>
      <c r="AV141" s="798">
        <v>2</v>
      </c>
      <c r="AW141" s="794">
        <v>1</v>
      </c>
      <c r="AX141" s="794">
        <v>4</v>
      </c>
      <c r="AY141" s="794">
        <v>5</v>
      </c>
      <c r="AZ141" s="800">
        <v>3</v>
      </c>
      <c r="BA141" s="801">
        <v>1</v>
      </c>
      <c r="BB141" s="795">
        <v>2</v>
      </c>
      <c r="BC141" s="795">
        <v>3</v>
      </c>
      <c r="BD141" s="796">
        <v>4</v>
      </c>
      <c r="BE141" s="798">
        <v>1</v>
      </c>
      <c r="BF141" s="794">
        <v>2</v>
      </c>
      <c r="BG141" s="800">
        <v>3</v>
      </c>
      <c r="BH141" s="801">
        <v>1</v>
      </c>
      <c r="BI141" s="795">
        <v>3</v>
      </c>
      <c r="BJ141" s="795">
        <v>5</v>
      </c>
      <c r="BK141" s="795">
        <v>2</v>
      </c>
      <c r="BL141" s="795">
        <v>4</v>
      </c>
      <c r="BM141" s="795">
        <v>7</v>
      </c>
      <c r="BN141" s="795">
        <v>6</v>
      </c>
      <c r="BO141" s="796">
        <v>8</v>
      </c>
      <c r="BP141" s="799"/>
    </row>
    <row r="142" spans="1:68">
      <c r="A142" s="804">
        <v>133</v>
      </c>
      <c r="B142" s="800">
        <v>1</v>
      </c>
      <c r="C142" s="794"/>
      <c r="D142" s="794"/>
      <c r="E142" s="794"/>
      <c r="F142" s="801">
        <v>3</v>
      </c>
      <c r="G142" s="795"/>
      <c r="H142" s="795"/>
      <c r="I142" s="795"/>
      <c r="J142" s="798">
        <v>9</v>
      </c>
      <c r="K142" s="879"/>
      <c r="L142" s="794"/>
      <c r="M142" s="874"/>
      <c r="N142" s="803">
        <v>1</v>
      </c>
      <c r="O142" s="795"/>
      <c r="P142" s="795"/>
      <c r="Q142" s="795"/>
      <c r="R142" s="798">
        <v>1</v>
      </c>
      <c r="S142" s="794">
        <v>3</v>
      </c>
      <c r="T142" s="794">
        <v>4</v>
      </c>
      <c r="U142" s="800">
        <v>2</v>
      </c>
      <c r="V142" s="801">
        <v>3</v>
      </c>
      <c r="W142" s="795">
        <v>2</v>
      </c>
      <c r="X142" s="795">
        <v>1</v>
      </c>
      <c r="Y142" s="796">
        <v>4</v>
      </c>
      <c r="Z142" s="798">
        <v>1</v>
      </c>
      <c r="AA142" s="794">
        <v>2</v>
      </c>
      <c r="AB142" s="800">
        <v>3</v>
      </c>
      <c r="AC142" s="801">
        <v>1</v>
      </c>
      <c r="AD142" s="795">
        <v>2</v>
      </c>
      <c r="AE142" s="796">
        <v>3</v>
      </c>
      <c r="AF142" s="798">
        <v>2</v>
      </c>
      <c r="AG142" s="794">
        <v>4</v>
      </c>
      <c r="AH142" s="794">
        <v>3</v>
      </c>
      <c r="AI142" s="800">
        <v>1</v>
      </c>
      <c r="AJ142" s="801">
        <v>3</v>
      </c>
      <c r="AK142" s="795">
        <v>2</v>
      </c>
      <c r="AL142" s="796">
        <v>1</v>
      </c>
      <c r="AM142" s="798">
        <v>1</v>
      </c>
      <c r="AN142" s="794">
        <v>4</v>
      </c>
      <c r="AO142" s="794">
        <v>3</v>
      </c>
      <c r="AP142" s="800">
        <v>2</v>
      </c>
      <c r="AQ142" s="801">
        <v>3</v>
      </c>
      <c r="AR142" s="795">
        <v>1</v>
      </c>
      <c r="AS142" s="795">
        <v>2</v>
      </c>
      <c r="AT142" s="795">
        <v>5</v>
      </c>
      <c r="AU142" s="796">
        <v>4</v>
      </c>
      <c r="AV142" s="798">
        <v>2</v>
      </c>
      <c r="AW142" s="794">
        <v>3</v>
      </c>
      <c r="AX142" s="794">
        <v>5</v>
      </c>
      <c r="AY142" s="794">
        <v>4</v>
      </c>
      <c r="AZ142" s="800">
        <v>1</v>
      </c>
      <c r="BA142" s="801">
        <v>1</v>
      </c>
      <c r="BB142" s="795">
        <v>4</v>
      </c>
      <c r="BC142" s="795">
        <v>2</v>
      </c>
      <c r="BD142" s="796">
        <v>3</v>
      </c>
      <c r="BE142" s="798">
        <v>2</v>
      </c>
      <c r="BF142" s="794">
        <v>1</v>
      </c>
      <c r="BG142" s="800">
        <v>3</v>
      </c>
      <c r="BH142" s="801">
        <v>1</v>
      </c>
      <c r="BI142" s="795">
        <v>4</v>
      </c>
      <c r="BJ142" s="795">
        <v>2</v>
      </c>
      <c r="BK142" s="795">
        <v>8</v>
      </c>
      <c r="BL142" s="795">
        <v>6</v>
      </c>
      <c r="BM142" s="795">
        <v>3</v>
      </c>
      <c r="BN142" s="795">
        <v>7</v>
      </c>
      <c r="BO142" s="796">
        <v>5</v>
      </c>
      <c r="BP142" s="799"/>
    </row>
    <row r="143" spans="1:68">
      <c r="A143" s="804">
        <v>134</v>
      </c>
      <c r="B143" s="800">
        <v>2</v>
      </c>
      <c r="C143" s="794"/>
      <c r="D143" s="794"/>
      <c r="E143" s="794"/>
      <c r="F143" s="801">
        <v>3</v>
      </c>
      <c r="G143" s="795"/>
      <c r="H143" s="795"/>
      <c r="I143" s="795"/>
      <c r="J143" s="798">
        <v>9</v>
      </c>
      <c r="K143" s="879"/>
      <c r="L143" s="794"/>
      <c r="M143" s="874"/>
      <c r="N143" s="803">
        <v>1</v>
      </c>
      <c r="O143" s="795"/>
      <c r="P143" s="795"/>
      <c r="Q143" s="795"/>
      <c r="R143" s="798">
        <v>1</v>
      </c>
      <c r="S143" s="794">
        <v>2</v>
      </c>
      <c r="T143" s="794">
        <v>4</v>
      </c>
      <c r="U143" s="800">
        <v>3</v>
      </c>
      <c r="V143" s="801">
        <v>2</v>
      </c>
      <c r="W143" s="795">
        <v>3</v>
      </c>
      <c r="X143" s="795">
        <v>1</v>
      </c>
      <c r="Y143" s="796">
        <v>4</v>
      </c>
      <c r="Z143" s="798">
        <v>1</v>
      </c>
      <c r="AA143" s="794">
        <v>2</v>
      </c>
      <c r="AB143" s="800">
        <v>3</v>
      </c>
      <c r="AC143" s="801">
        <v>1</v>
      </c>
      <c r="AD143" s="795">
        <v>2</v>
      </c>
      <c r="AE143" s="796">
        <v>3</v>
      </c>
      <c r="AF143" s="798">
        <v>3</v>
      </c>
      <c r="AG143" s="794">
        <v>4</v>
      </c>
      <c r="AH143" s="794">
        <v>2</v>
      </c>
      <c r="AI143" s="800">
        <v>1</v>
      </c>
      <c r="AJ143" s="801">
        <v>3</v>
      </c>
      <c r="AK143" s="795">
        <v>2</v>
      </c>
      <c r="AL143" s="796">
        <v>1</v>
      </c>
      <c r="AM143" s="798">
        <v>1</v>
      </c>
      <c r="AN143" s="794">
        <v>2</v>
      </c>
      <c r="AO143" s="794">
        <v>3</v>
      </c>
      <c r="AP143" s="800">
        <v>4</v>
      </c>
      <c r="AQ143" s="801">
        <v>1</v>
      </c>
      <c r="AR143" s="795">
        <v>4</v>
      </c>
      <c r="AS143" s="795">
        <v>2</v>
      </c>
      <c r="AT143" s="795">
        <v>3</v>
      </c>
      <c r="AU143" s="796">
        <v>5</v>
      </c>
      <c r="AV143" s="798">
        <v>1</v>
      </c>
      <c r="AW143" s="794">
        <v>2</v>
      </c>
      <c r="AX143" s="794">
        <v>3</v>
      </c>
      <c r="AY143" s="794">
        <v>5</v>
      </c>
      <c r="AZ143" s="800">
        <v>4</v>
      </c>
      <c r="BA143" s="801">
        <v>1</v>
      </c>
      <c r="BB143" s="795">
        <v>4</v>
      </c>
      <c r="BC143" s="795">
        <v>2</v>
      </c>
      <c r="BD143" s="796">
        <v>3</v>
      </c>
      <c r="BE143" s="798">
        <v>1</v>
      </c>
      <c r="BF143" s="794">
        <v>2</v>
      </c>
      <c r="BG143" s="800">
        <v>3</v>
      </c>
      <c r="BH143" s="801">
        <v>1</v>
      </c>
      <c r="BI143" s="795">
        <v>5</v>
      </c>
      <c r="BJ143" s="795">
        <v>2</v>
      </c>
      <c r="BK143" s="795">
        <v>6</v>
      </c>
      <c r="BL143" s="795">
        <v>4</v>
      </c>
      <c r="BM143" s="795">
        <v>3</v>
      </c>
      <c r="BN143" s="795">
        <v>7</v>
      </c>
      <c r="BO143" s="796">
        <v>8</v>
      </c>
      <c r="BP143" s="799"/>
    </row>
    <row r="144" spans="1:68">
      <c r="A144" s="804">
        <v>135</v>
      </c>
      <c r="B144" s="800">
        <v>2</v>
      </c>
      <c r="C144" s="794"/>
      <c r="D144" s="794"/>
      <c r="E144" s="794"/>
      <c r="F144" s="801">
        <v>3</v>
      </c>
      <c r="G144" s="795"/>
      <c r="H144" s="795"/>
      <c r="I144" s="795"/>
      <c r="J144" s="798">
        <v>9</v>
      </c>
      <c r="K144" s="879"/>
      <c r="L144" s="794"/>
      <c r="M144" s="874"/>
      <c r="N144" s="803">
        <v>1</v>
      </c>
      <c r="O144" s="795"/>
      <c r="P144" s="795"/>
      <c r="Q144" s="795"/>
      <c r="R144" s="798">
        <v>4</v>
      </c>
      <c r="S144" s="794">
        <v>1</v>
      </c>
      <c r="T144" s="794">
        <v>3</v>
      </c>
      <c r="U144" s="800">
        <v>2</v>
      </c>
      <c r="V144" s="801">
        <v>2</v>
      </c>
      <c r="W144" s="795">
        <v>3</v>
      </c>
      <c r="X144" s="795">
        <v>1</v>
      </c>
      <c r="Y144" s="796">
        <v>4</v>
      </c>
      <c r="Z144" s="798">
        <v>1</v>
      </c>
      <c r="AA144" s="794">
        <v>2</v>
      </c>
      <c r="AB144" s="800">
        <v>3</v>
      </c>
      <c r="AC144" s="801">
        <v>3</v>
      </c>
      <c r="AD144" s="795">
        <v>2</v>
      </c>
      <c r="AE144" s="796">
        <v>1</v>
      </c>
      <c r="AF144" s="798">
        <v>2</v>
      </c>
      <c r="AG144" s="794">
        <v>3</v>
      </c>
      <c r="AH144" s="794">
        <v>4</v>
      </c>
      <c r="AI144" s="800">
        <v>1</v>
      </c>
      <c r="AJ144" s="801">
        <v>1</v>
      </c>
      <c r="AK144" s="795">
        <v>3</v>
      </c>
      <c r="AL144" s="796">
        <v>2</v>
      </c>
      <c r="AM144" s="798">
        <v>1</v>
      </c>
      <c r="AN144" s="794">
        <v>4</v>
      </c>
      <c r="AO144" s="794">
        <v>3</v>
      </c>
      <c r="AP144" s="800">
        <v>2</v>
      </c>
      <c r="AQ144" s="801">
        <v>1</v>
      </c>
      <c r="AR144" s="795">
        <v>3</v>
      </c>
      <c r="AS144" s="795">
        <v>2</v>
      </c>
      <c r="AT144" s="795">
        <v>4</v>
      </c>
      <c r="AU144" s="796">
        <v>5</v>
      </c>
      <c r="AV144" s="798">
        <v>5</v>
      </c>
      <c r="AW144" s="794">
        <v>4</v>
      </c>
      <c r="AX144" s="794">
        <v>1</v>
      </c>
      <c r="AY144" s="794">
        <v>3</v>
      </c>
      <c r="AZ144" s="800">
        <v>2</v>
      </c>
      <c r="BA144" s="801">
        <v>1</v>
      </c>
      <c r="BB144" s="795">
        <v>2</v>
      </c>
      <c r="BC144" s="795">
        <v>3</v>
      </c>
      <c r="BD144" s="796">
        <v>4</v>
      </c>
      <c r="BE144" s="798">
        <v>1</v>
      </c>
      <c r="BF144" s="794">
        <v>2</v>
      </c>
      <c r="BG144" s="800">
        <v>3</v>
      </c>
      <c r="BH144" s="801">
        <v>1</v>
      </c>
      <c r="BI144" s="795">
        <v>3</v>
      </c>
      <c r="BJ144" s="795">
        <v>4</v>
      </c>
      <c r="BK144" s="795">
        <v>2</v>
      </c>
      <c r="BL144" s="795">
        <v>8</v>
      </c>
      <c r="BM144" s="795">
        <v>6</v>
      </c>
      <c r="BN144" s="795">
        <v>5</v>
      </c>
      <c r="BO144" s="796">
        <v>7</v>
      </c>
      <c r="BP144" s="799"/>
    </row>
    <row r="145" spans="1:68">
      <c r="A145" s="804">
        <v>136</v>
      </c>
      <c r="B145" s="800">
        <v>1</v>
      </c>
      <c r="C145" s="794"/>
      <c r="D145" s="794"/>
      <c r="E145" s="794"/>
      <c r="F145" s="801">
        <v>2</v>
      </c>
      <c r="G145" s="795"/>
      <c r="H145" s="795"/>
      <c r="I145" s="795"/>
      <c r="J145" s="798">
        <v>9</v>
      </c>
      <c r="K145" s="879"/>
      <c r="L145" s="794"/>
      <c r="M145" s="874"/>
      <c r="N145" s="803">
        <v>2</v>
      </c>
      <c r="O145" s="795"/>
      <c r="P145" s="795"/>
      <c r="Q145" s="795"/>
      <c r="R145" s="798">
        <v>1</v>
      </c>
      <c r="S145" s="794">
        <v>4</v>
      </c>
      <c r="T145" s="794">
        <v>2</v>
      </c>
      <c r="U145" s="800">
        <v>3</v>
      </c>
      <c r="V145" s="801">
        <v>4</v>
      </c>
      <c r="W145" s="795">
        <v>2</v>
      </c>
      <c r="X145" s="795">
        <v>1</v>
      </c>
      <c r="Y145" s="796">
        <v>3</v>
      </c>
      <c r="Z145" s="798">
        <v>1</v>
      </c>
      <c r="AA145" s="794">
        <v>3</v>
      </c>
      <c r="AB145" s="800">
        <v>2</v>
      </c>
      <c r="AC145" s="801">
        <v>1</v>
      </c>
      <c r="AD145" s="795">
        <v>3</v>
      </c>
      <c r="AE145" s="796">
        <v>2</v>
      </c>
      <c r="AF145" s="798">
        <v>3</v>
      </c>
      <c r="AG145" s="794">
        <v>4</v>
      </c>
      <c r="AH145" s="794">
        <v>2</v>
      </c>
      <c r="AI145" s="800">
        <v>1</v>
      </c>
      <c r="AJ145" s="801">
        <v>3</v>
      </c>
      <c r="AK145" s="795">
        <v>2</v>
      </c>
      <c r="AL145" s="796">
        <v>1</v>
      </c>
      <c r="AM145" s="798">
        <v>1</v>
      </c>
      <c r="AN145" s="794">
        <v>4</v>
      </c>
      <c r="AO145" s="794">
        <v>2</v>
      </c>
      <c r="AP145" s="800">
        <v>3</v>
      </c>
      <c r="AQ145" s="801">
        <v>3</v>
      </c>
      <c r="AR145" s="795">
        <v>2</v>
      </c>
      <c r="AS145" s="795">
        <v>4</v>
      </c>
      <c r="AT145" s="795">
        <v>1</v>
      </c>
      <c r="AU145" s="796">
        <v>5</v>
      </c>
      <c r="AV145" s="798">
        <v>1</v>
      </c>
      <c r="AW145" s="794">
        <v>2</v>
      </c>
      <c r="AX145" s="794">
        <v>5</v>
      </c>
      <c r="AY145" s="794">
        <v>4</v>
      </c>
      <c r="AZ145" s="800">
        <v>3</v>
      </c>
      <c r="BA145" s="801">
        <v>2</v>
      </c>
      <c r="BB145" s="795">
        <v>4</v>
      </c>
      <c r="BC145" s="795">
        <v>3</v>
      </c>
      <c r="BD145" s="796">
        <v>1</v>
      </c>
      <c r="BE145" s="798">
        <v>1</v>
      </c>
      <c r="BF145" s="794">
        <v>2</v>
      </c>
      <c r="BG145" s="800">
        <v>3</v>
      </c>
      <c r="BH145" s="801">
        <v>5</v>
      </c>
      <c r="BI145" s="795">
        <v>6</v>
      </c>
      <c r="BJ145" s="795">
        <v>7</v>
      </c>
      <c r="BK145" s="795">
        <v>1</v>
      </c>
      <c r="BL145" s="795">
        <v>8</v>
      </c>
      <c r="BM145" s="795">
        <v>3</v>
      </c>
      <c r="BN145" s="795">
        <v>4</v>
      </c>
      <c r="BO145" s="796">
        <v>2</v>
      </c>
      <c r="BP145" s="799"/>
    </row>
    <row r="146" spans="1:68">
      <c r="A146" s="804">
        <v>137</v>
      </c>
      <c r="B146" s="800">
        <v>1</v>
      </c>
      <c r="C146" s="794"/>
      <c r="D146" s="794"/>
      <c r="E146" s="794"/>
      <c r="F146" s="801">
        <v>2</v>
      </c>
      <c r="G146" s="795"/>
      <c r="H146" s="795"/>
      <c r="I146" s="795"/>
      <c r="J146" s="798">
        <v>9</v>
      </c>
      <c r="K146" s="879"/>
      <c r="L146" s="794"/>
      <c r="M146" s="874"/>
      <c r="N146" s="803">
        <v>1</v>
      </c>
      <c r="O146" s="795"/>
      <c r="P146" s="795"/>
      <c r="Q146" s="795"/>
      <c r="R146" s="798">
        <v>1</v>
      </c>
      <c r="S146" s="794">
        <v>2</v>
      </c>
      <c r="T146" s="794">
        <v>4</v>
      </c>
      <c r="U146" s="800">
        <v>3</v>
      </c>
      <c r="V146" s="801">
        <v>4</v>
      </c>
      <c r="W146" s="795">
        <v>2</v>
      </c>
      <c r="X146" s="795">
        <v>1</v>
      </c>
      <c r="Y146" s="796">
        <v>3</v>
      </c>
      <c r="Z146" s="798">
        <v>1</v>
      </c>
      <c r="AA146" s="794">
        <v>3</v>
      </c>
      <c r="AB146" s="800">
        <v>2</v>
      </c>
      <c r="AC146" s="801">
        <v>1</v>
      </c>
      <c r="AD146" s="795">
        <v>3</v>
      </c>
      <c r="AE146" s="796">
        <v>2</v>
      </c>
      <c r="AF146" s="798">
        <v>4</v>
      </c>
      <c r="AG146" s="794">
        <v>3</v>
      </c>
      <c r="AH146" s="794">
        <v>2</v>
      </c>
      <c r="AI146" s="800">
        <v>1</v>
      </c>
      <c r="AJ146" s="801">
        <v>3</v>
      </c>
      <c r="AK146" s="795">
        <v>2</v>
      </c>
      <c r="AL146" s="796">
        <v>1</v>
      </c>
      <c r="AM146" s="798">
        <v>1</v>
      </c>
      <c r="AN146" s="794">
        <v>3</v>
      </c>
      <c r="AO146" s="794">
        <v>2</v>
      </c>
      <c r="AP146" s="800">
        <v>4</v>
      </c>
      <c r="AQ146" s="801">
        <v>1</v>
      </c>
      <c r="AR146" s="795">
        <v>2</v>
      </c>
      <c r="AS146" s="795">
        <v>3</v>
      </c>
      <c r="AT146" s="795">
        <v>4</v>
      </c>
      <c r="AU146" s="796">
        <v>5</v>
      </c>
      <c r="AV146" s="798">
        <v>1</v>
      </c>
      <c r="AW146" s="794">
        <v>2</v>
      </c>
      <c r="AX146" s="794">
        <v>3</v>
      </c>
      <c r="AY146" s="794">
        <v>5</v>
      </c>
      <c r="AZ146" s="800">
        <v>4</v>
      </c>
      <c r="BA146" s="801">
        <v>1</v>
      </c>
      <c r="BB146" s="795">
        <v>4</v>
      </c>
      <c r="BC146" s="795">
        <v>2</v>
      </c>
      <c r="BD146" s="796">
        <v>3</v>
      </c>
      <c r="BE146" s="798">
        <v>1</v>
      </c>
      <c r="BF146" s="794">
        <v>2</v>
      </c>
      <c r="BG146" s="800">
        <v>3</v>
      </c>
      <c r="BH146" s="801">
        <v>1</v>
      </c>
      <c r="BI146" s="795">
        <v>8</v>
      </c>
      <c r="BJ146" s="795">
        <v>7</v>
      </c>
      <c r="BK146" s="795">
        <v>2</v>
      </c>
      <c r="BL146" s="795">
        <v>6</v>
      </c>
      <c r="BM146" s="795">
        <v>3</v>
      </c>
      <c r="BN146" s="795">
        <v>4</v>
      </c>
      <c r="BO146" s="796">
        <v>5</v>
      </c>
      <c r="BP146" s="799"/>
    </row>
    <row r="147" spans="1:68">
      <c r="A147" s="804">
        <v>138</v>
      </c>
      <c r="B147" s="800">
        <v>1</v>
      </c>
      <c r="C147" s="794"/>
      <c r="D147" s="794"/>
      <c r="E147" s="794"/>
      <c r="F147" s="801">
        <v>3</v>
      </c>
      <c r="G147" s="795"/>
      <c r="H147" s="795"/>
      <c r="I147" s="795"/>
      <c r="J147" s="798">
        <v>9</v>
      </c>
      <c r="K147" s="879"/>
      <c r="L147" s="794"/>
      <c r="M147" s="874"/>
      <c r="N147" s="803">
        <v>1</v>
      </c>
      <c r="O147" s="795"/>
      <c r="P147" s="795"/>
      <c r="Q147" s="795"/>
      <c r="R147" s="798">
        <v>1</v>
      </c>
      <c r="S147" s="794">
        <v>4</v>
      </c>
      <c r="T147" s="794">
        <v>2</v>
      </c>
      <c r="U147" s="800">
        <v>3</v>
      </c>
      <c r="V147" s="801">
        <v>4</v>
      </c>
      <c r="W147" s="795">
        <v>2</v>
      </c>
      <c r="X147" s="795">
        <v>1</v>
      </c>
      <c r="Y147" s="796">
        <v>3</v>
      </c>
      <c r="Z147" s="798">
        <v>1</v>
      </c>
      <c r="AA147" s="794">
        <v>3</v>
      </c>
      <c r="AB147" s="800">
        <v>2</v>
      </c>
      <c r="AC147" s="801">
        <v>3</v>
      </c>
      <c r="AD147" s="795">
        <v>1</v>
      </c>
      <c r="AE147" s="796">
        <v>2</v>
      </c>
      <c r="AF147" s="798">
        <v>2</v>
      </c>
      <c r="AG147" s="794">
        <v>4</v>
      </c>
      <c r="AH147" s="794">
        <v>3</v>
      </c>
      <c r="AI147" s="800">
        <v>1</v>
      </c>
      <c r="AJ147" s="801">
        <v>3</v>
      </c>
      <c r="AK147" s="795">
        <v>1</v>
      </c>
      <c r="AL147" s="796">
        <v>2</v>
      </c>
      <c r="AM147" s="798">
        <v>2</v>
      </c>
      <c r="AN147" s="794">
        <v>4</v>
      </c>
      <c r="AO147" s="794">
        <v>1</v>
      </c>
      <c r="AP147" s="800">
        <v>3</v>
      </c>
      <c r="AQ147" s="801">
        <v>1</v>
      </c>
      <c r="AR147" s="795">
        <v>2</v>
      </c>
      <c r="AS147" s="795">
        <v>3</v>
      </c>
      <c r="AT147" s="795">
        <v>4</v>
      </c>
      <c r="AU147" s="796">
        <v>5</v>
      </c>
      <c r="AV147" s="798">
        <v>2</v>
      </c>
      <c r="AW147" s="794">
        <v>3</v>
      </c>
      <c r="AX147" s="794">
        <v>1</v>
      </c>
      <c r="AY147" s="794">
        <v>5</v>
      </c>
      <c r="AZ147" s="800">
        <v>4</v>
      </c>
      <c r="BA147" s="801">
        <v>1</v>
      </c>
      <c r="BB147" s="795">
        <v>3</v>
      </c>
      <c r="BC147" s="795">
        <v>2</v>
      </c>
      <c r="BD147" s="796">
        <v>4</v>
      </c>
      <c r="BE147" s="798">
        <v>1</v>
      </c>
      <c r="BF147" s="794">
        <v>3</v>
      </c>
      <c r="BG147" s="800">
        <v>2</v>
      </c>
      <c r="BH147" s="801">
        <v>7</v>
      </c>
      <c r="BI147" s="795">
        <v>6</v>
      </c>
      <c r="BJ147" s="795">
        <v>5</v>
      </c>
      <c r="BK147" s="795">
        <v>8</v>
      </c>
      <c r="BL147" s="795">
        <v>2</v>
      </c>
      <c r="BM147" s="795">
        <v>4</v>
      </c>
      <c r="BN147" s="795">
        <v>3</v>
      </c>
      <c r="BO147" s="796">
        <v>1</v>
      </c>
      <c r="BP147" s="799"/>
    </row>
    <row r="148" spans="1:68">
      <c r="A148" s="804">
        <v>139</v>
      </c>
      <c r="B148" s="800">
        <v>2</v>
      </c>
      <c r="C148" s="794"/>
      <c r="D148" s="794"/>
      <c r="E148" s="794"/>
      <c r="F148" s="801">
        <v>3</v>
      </c>
      <c r="G148" s="795"/>
      <c r="H148" s="795"/>
      <c r="I148" s="795"/>
      <c r="J148" s="798">
        <v>9</v>
      </c>
      <c r="K148" s="879"/>
      <c r="L148" s="794"/>
      <c r="M148" s="874"/>
      <c r="N148" s="803">
        <v>1</v>
      </c>
      <c r="O148" s="795"/>
      <c r="P148" s="795"/>
      <c r="Q148" s="795"/>
      <c r="R148" s="798">
        <v>1</v>
      </c>
      <c r="S148" s="794">
        <v>2</v>
      </c>
      <c r="T148" s="794">
        <v>4</v>
      </c>
      <c r="U148" s="800">
        <v>3</v>
      </c>
      <c r="V148" s="801">
        <v>2</v>
      </c>
      <c r="W148" s="795">
        <v>3</v>
      </c>
      <c r="X148" s="795">
        <v>1</v>
      </c>
      <c r="Y148" s="796">
        <v>4</v>
      </c>
      <c r="Z148" s="798">
        <v>1</v>
      </c>
      <c r="AA148" s="794">
        <v>2</v>
      </c>
      <c r="AB148" s="800">
        <v>3</v>
      </c>
      <c r="AC148" s="801">
        <v>3</v>
      </c>
      <c r="AD148" s="795">
        <v>1</v>
      </c>
      <c r="AE148" s="796">
        <v>2</v>
      </c>
      <c r="AF148" s="798">
        <v>4</v>
      </c>
      <c r="AG148" s="794">
        <v>3</v>
      </c>
      <c r="AH148" s="794">
        <v>2</v>
      </c>
      <c r="AI148" s="800">
        <v>1</v>
      </c>
      <c r="AJ148" s="801">
        <v>3</v>
      </c>
      <c r="AK148" s="795">
        <v>1</v>
      </c>
      <c r="AL148" s="796">
        <v>2</v>
      </c>
      <c r="AM148" s="798">
        <v>1</v>
      </c>
      <c r="AN148" s="794">
        <v>2</v>
      </c>
      <c r="AO148" s="794">
        <v>4</v>
      </c>
      <c r="AP148" s="800">
        <v>3</v>
      </c>
      <c r="AQ148" s="801">
        <v>1</v>
      </c>
      <c r="AR148" s="795">
        <v>2</v>
      </c>
      <c r="AS148" s="795">
        <v>3</v>
      </c>
      <c r="AT148" s="795">
        <v>4</v>
      </c>
      <c r="AU148" s="796">
        <v>5</v>
      </c>
      <c r="AV148" s="798">
        <v>2</v>
      </c>
      <c r="AW148" s="794">
        <v>5</v>
      </c>
      <c r="AX148" s="794">
        <v>3</v>
      </c>
      <c r="AY148" s="794">
        <v>4</v>
      </c>
      <c r="AZ148" s="800">
        <v>1</v>
      </c>
      <c r="BA148" s="801">
        <v>1</v>
      </c>
      <c r="BB148" s="795">
        <v>3</v>
      </c>
      <c r="BC148" s="795">
        <v>2</v>
      </c>
      <c r="BD148" s="796">
        <v>4</v>
      </c>
      <c r="BE148" s="798">
        <v>1</v>
      </c>
      <c r="BF148" s="794">
        <v>2</v>
      </c>
      <c r="BG148" s="800">
        <v>3</v>
      </c>
      <c r="BH148" s="801">
        <v>1</v>
      </c>
      <c r="BI148" s="795">
        <v>6</v>
      </c>
      <c r="BJ148" s="795">
        <v>3</v>
      </c>
      <c r="BK148" s="795">
        <v>2</v>
      </c>
      <c r="BL148" s="795">
        <v>7</v>
      </c>
      <c r="BM148" s="795">
        <v>5</v>
      </c>
      <c r="BN148" s="795">
        <v>4</v>
      </c>
      <c r="BO148" s="796">
        <v>8</v>
      </c>
      <c r="BP148" s="799"/>
    </row>
    <row r="149" spans="1:68">
      <c r="A149" s="804">
        <v>140</v>
      </c>
      <c r="B149" s="800">
        <v>2</v>
      </c>
      <c r="C149" s="794"/>
      <c r="D149" s="794"/>
      <c r="E149" s="794"/>
      <c r="F149" s="801">
        <v>3</v>
      </c>
      <c r="G149" s="795"/>
      <c r="H149" s="795"/>
      <c r="I149" s="795"/>
      <c r="J149" s="798">
        <v>9</v>
      </c>
      <c r="K149" s="879"/>
      <c r="L149" s="794"/>
      <c r="M149" s="874"/>
      <c r="N149" s="803">
        <v>2</v>
      </c>
      <c r="O149" s="795"/>
      <c r="P149" s="795"/>
      <c r="Q149" s="795"/>
      <c r="R149" s="798">
        <v>1</v>
      </c>
      <c r="S149" s="794">
        <v>4</v>
      </c>
      <c r="T149" s="794">
        <v>3</v>
      </c>
      <c r="U149" s="800">
        <v>2</v>
      </c>
      <c r="V149" s="801">
        <v>2</v>
      </c>
      <c r="W149" s="795">
        <v>4</v>
      </c>
      <c r="X149" s="795">
        <v>1</v>
      </c>
      <c r="Y149" s="796">
        <v>3</v>
      </c>
      <c r="Z149" s="798">
        <v>1</v>
      </c>
      <c r="AA149" s="794">
        <v>3</v>
      </c>
      <c r="AB149" s="800">
        <v>2</v>
      </c>
      <c r="AC149" s="801">
        <v>1</v>
      </c>
      <c r="AD149" s="795">
        <v>2</v>
      </c>
      <c r="AE149" s="796">
        <v>3</v>
      </c>
      <c r="AF149" s="798">
        <v>2</v>
      </c>
      <c r="AG149" s="794">
        <v>4</v>
      </c>
      <c r="AH149" s="794">
        <v>3</v>
      </c>
      <c r="AI149" s="800">
        <v>1</v>
      </c>
      <c r="AJ149" s="801">
        <v>2</v>
      </c>
      <c r="AK149" s="795">
        <v>3</v>
      </c>
      <c r="AL149" s="796">
        <v>1</v>
      </c>
      <c r="AM149" s="798">
        <v>1</v>
      </c>
      <c r="AN149" s="794">
        <v>4</v>
      </c>
      <c r="AO149" s="794">
        <v>2</v>
      </c>
      <c r="AP149" s="800">
        <v>3</v>
      </c>
      <c r="AQ149" s="801">
        <v>1</v>
      </c>
      <c r="AR149" s="795">
        <v>3</v>
      </c>
      <c r="AS149" s="795">
        <v>2</v>
      </c>
      <c r="AT149" s="795">
        <v>4</v>
      </c>
      <c r="AU149" s="796">
        <v>5</v>
      </c>
      <c r="AV149" s="798">
        <v>2</v>
      </c>
      <c r="AW149" s="794">
        <v>3</v>
      </c>
      <c r="AX149" s="794">
        <v>5</v>
      </c>
      <c r="AY149" s="794">
        <v>4</v>
      </c>
      <c r="AZ149" s="800">
        <v>1</v>
      </c>
      <c r="BA149" s="801">
        <v>1</v>
      </c>
      <c r="BB149" s="795">
        <v>4</v>
      </c>
      <c r="BC149" s="795">
        <v>2</v>
      </c>
      <c r="BD149" s="796">
        <v>3</v>
      </c>
      <c r="BE149" s="798">
        <v>1</v>
      </c>
      <c r="BF149" s="794">
        <v>2</v>
      </c>
      <c r="BG149" s="800">
        <v>3</v>
      </c>
      <c r="BH149" s="801">
        <v>1</v>
      </c>
      <c r="BI149" s="795">
        <v>3</v>
      </c>
      <c r="BJ149" s="795">
        <v>7</v>
      </c>
      <c r="BK149" s="795">
        <v>4</v>
      </c>
      <c r="BL149" s="795">
        <v>8</v>
      </c>
      <c r="BM149" s="795">
        <v>5</v>
      </c>
      <c r="BN149" s="795">
        <v>6</v>
      </c>
      <c r="BO149" s="796">
        <v>2</v>
      </c>
      <c r="BP149" s="799"/>
    </row>
    <row r="150" spans="1:68">
      <c r="A150" s="804">
        <v>141</v>
      </c>
      <c r="B150" s="800">
        <v>1</v>
      </c>
      <c r="C150" s="794"/>
      <c r="D150" s="794"/>
      <c r="E150" s="794"/>
      <c r="F150" s="801">
        <v>2</v>
      </c>
      <c r="G150" s="795"/>
      <c r="H150" s="795"/>
      <c r="I150" s="795"/>
      <c r="J150" s="798">
        <v>9</v>
      </c>
      <c r="K150" s="879"/>
      <c r="L150" s="794"/>
      <c r="M150" s="874"/>
      <c r="N150" s="803">
        <v>1</v>
      </c>
      <c r="O150" s="795"/>
      <c r="P150" s="795"/>
      <c r="Q150" s="795"/>
      <c r="R150" s="798">
        <v>1</v>
      </c>
      <c r="S150" s="794">
        <v>2</v>
      </c>
      <c r="T150" s="794">
        <v>4</v>
      </c>
      <c r="U150" s="800">
        <v>3</v>
      </c>
      <c r="V150" s="801">
        <v>3</v>
      </c>
      <c r="W150" s="795">
        <v>2</v>
      </c>
      <c r="X150" s="795">
        <v>1</v>
      </c>
      <c r="Y150" s="796">
        <v>4</v>
      </c>
      <c r="Z150" s="798">
        <v>1</v>
      </c>
      <c r="AA150" s="794">
        <v>3</v>
      </c>
      <c r="AB150" s="800">
        <v>2</v>
      </c>
      <c r="AC150" s="801">
        <v>2</v>
      </c>
      <c r="AD150" s="795">
        <v>1</v>
      </c>
      <c r="AE150" s="796">
        <v>3</v>
      </c>
      <c r="AF150" s="798">
        <v>1</v>
      </c>
      <c r="AG150" s="794">
        <v>4</v>
      </c>
      <c r="AH150" s="794">
        <v>3</v>
      </c>
      <c r="AI150" s="800">
        <v>2</v>
      </c>
      <c r="AJ150" s="801">
        <v>3</v>
      </c>
      <c r="AK150" s="795">
        <v>2</v>
      </c>
      <c r="AL150" s="796">
        <v>1</v>
      </c>
      <c r="AM150" s="798">
        <v>1</v>
      </c>
      <c r="AN150" s="794">
        <v>4</v>
      </c>
      <c r="AO150" s="794">
        <v>2</v>
      </c>
      <c r="AP150" s="800">
        <v>3</v>
      </c>
      <c r="AQ150" s="801">
        <v>1</v>
      </c>
      <c r="AR150" s="795">
        <v>2</v>
      </c>
      <c r="AS150" s="795">
        <v>3</v>
      </c>
      <c r="AT150" s="795">
        <v>4</v>
      </c>
      <c r="AU150" s="796">
        <v>5</v>
      </c>
      <c r="AV150" s="798">
        <v>2</v>
      </c>
      <c r="AW150" s="794">
        <v>1</v>
      </c>
      <c r="AX150" s="794">
        <v>3</v>
      </c>
      <c r="AY150" s="794">
        <v>4</v>
      </c>
      <c r="AZ150" s="800">
        <v>5</v>
      </c>
      <c r="BA150" s="801">
        <v>1</v>
      </c>
      <c r="BB150" s="795">
        <v>2</v>
      </c>
      <c r="BC150" s="795">
        <v>3</v>
      </c>
      <c r="BD150" s="796">
        <v>4</v>
      </c>
      <c r="BE150" s="798">
        <v>1</v>
      </c>
      <c r="BF150" s="794">
        <v>3</v>
      </c>
      <c r="BG150" s="800">
        <v>2</v>
      </c>
      <c r="BH150" s="801">
        <v>1</v>
      </c>
      <c r="BI150" s="795">
        <v>2</v>
      </c>
      <c r="BJ150" s="795">
        <v>6</v>
      </c>
      <c r="BK150" s="795">
        <v>3</v>
      </c>
      <c r="BL150" s="795">
        <v>5</v>
      </c>
      <c r="BM150" s="795">
        <v>4</v>
      </c>
      <c r="BN150" s="795">
        <v>7</v>
      </c>
      <c r="BO150" s="796">
        <v>8</v>
      </c>
      <c r="BP150" s="799"/>
    </row>
    <row r="151" spans="1:68">
      <c r="A151" s="804">
        <v>142</v>
      </c>
      <c r="B151" s="800">
        <v>2</v>
      </c>
      <c r="C151" s="794"/>
      <c r="D151" s="794"/>
      <c r="E151" s="794"/>
      <c r="F151" s="801">
        <v>3</v>
      </c>
      <c r="G151" s="795"/>
      <c r="H151" s="795"/>
      <c r="I151" s="795"/>
      <c r="J151" s="798">
        <v>3</v>
      </c>
      <c r="K151" s="879"/>
      <c r="L151" s="794"/>
      <c r="M151" s="874"/>
      <c r="N151" s="803">
        <v>1</v>
      </c>
      <c r="O151" s="795"/>
      <c r="P151" s="795"/>
      <c r="Q151" s="795"/>
      <c r="R151" s="798">
        <v>1</v>
      </c>
      <c r="S151" s="794">
        <v>2</v>
      </c>
      <c r="T151" s="794">
        <v>4</v>
      </c>
      <c r="U151" s="800">
        <v>3</v>
      </c>
      <c r="V151" s="801">
        <v>4</v>
      </c>
      <c r="W151" s="795">
        <v>2</v>
      </c>
      <c r="X151" s="795">
        <v>1</v>
      </c>
      <c r="Y151" s="796">
        <v>3</v>
      </c>
      <c r="Z151" s="798">
        <v>1</v>
      </c>
      <c r="AA151" s="794">
        <v>2</v>
      </c>
      <c r="AB151" s="800">
        <v>3</v>
      </c>
      <c r="AC151" s="801">
        <v>1</v>
      </c>
      <c r="AD151" s="795">
        <v>3</v>
      </c>
      <c r="AE151" s="796">
        <v>2</v>
      </c>
      <c r="AF151" s="798">
        <v>2</v>
      </c>
      <c r="AG151" s="794">
        <v>4</v>
      </c>
      <c r="AH151" s="794">
        <v>3</v>
      </c>
      <c r="AI151" s="800">
        <v>1</v>
      </c>
      <c r="AJ151" s="801">
        <v>3</v>
      </c>
      <c r="AK151" s="795">
        <v>2</v>
      </c>
      <c r="AL151" s="796">
        <v>1</v>
      </c>
      <c r="AM151" s="798">
        <v>1</v>
      </c>
      <c r="AN151" s="794">
        <v>4</v>
      </c>
      <c r="AO151" s="794">
        <v>2</v>
      </c>
      <c r="AP151" s="800">
        <v>3</v>
      </c>
      <c r="AQ151" s="801">
        <v>1</v>
      </c>
      <c r="AR151" s="795">
        <v>3</v>
      </c>
      <c r="AS151" s="795">
        <v>2</v>
      </c>
      <c r="AT151" s="795">
        <v>4</v>
      </c>
      <c r="AU151" s="796">
        <v>5</v>
      </c>
      <c r="AV151" s="798">
        <v>1</v>
      </c>
      <c r="AW151" s="794">
        <v>2</v>
      </c>
      <c r="AX151" s="794">
        <v>3</v>
      </c>
      <c r="AY151" s="794">
        <v>4</v>
      </c>
      <c r="AZ151" s="800">
        <v>5</v>
      </c>
      <c r="BA151" s="801">
        <v>1</v>
      </c>
      <c r="BB151" s="795">
        <v>4</v>
      </c>
      <c r="BC151" s="795">
        <v>2</v>
      </c>
      <c r="BD151" s="796">
        <v>3</v>
      </c>
      <c r="BE151" s="798">
        <v>2</v>
      </c>
      <c r="BF151" s="794">
        <v>1</v>
      </c>
      <c r="BG151" s="800">
        <v>3</v>
      </c>
      <c r="BH151" s="801">
        <v>8</v>
      </c>
      <c r="BI151" s="795">
        <v>6</v>
      </c>
      <c r="BJ151" s="795">
        <v>5</v>
      </c>
      <c r="BK151" s="795">
        <v>1</v>
      </c>
      <c r="BL151" s="795">
        <v>7</v>
      </c>
      <c r="BM151" s="795">
        <v>4</v>
      </c>
      <c r="BN151" s="795">
        <v>3</v>
      </c>
      <c r="BO151" s="796">
        <v>2</v>
      </c>
      <c r="BP151" s="799"/>
    </row>
    <row r="152" spans="1:68">
      <c r="A152" s="804">
        <v>143</v>
      </c>
      <c r="B152" s="800">
        <v>2</v>
      </c>
      <c r="C152" s="794"/>
      <c r="D152" s="794"/>
      <c r="E152" s="794"/>
      <c r="F152" s="801">
        <v>5</v>
      </c>
      <c r="G152" s="795"/>
      <c r="H152" s="795"/>
      <c r="I152" s="795"/>
      <c r="J152" s="798">
        <v>9</v>
      </c>
      <c r="K152" s="879"/>
      <c r="L152" s="794"/>
      <c r="M152" s="874"/>
      <c r="N152" s="803">
        <v>2</v>
      </c>
      <c r="O152" s="795"/>
      <c r="P152" s="795"/>
      <c r="Q152" s="795"/>
      <c r="R152" s="798">
        <v>1</v>
      </c>
      <c r="S152" s="794">
        <v>4</v>
      </c>
      <c r="T152" s="794">
        <v>3</v>
      </c>
      <c r="U152" s="800">
        <v>2</v>
      </c>
      <c r="V152" s="801">
        <v>2</v>
      </c>
      <c r="W152" s="795">
        <v>4</v>
      </c>
      <c r="X152" s="795">
        <v>1</v>
      </c>
      <c r="Y152" s="796">
        <v>3</v>
      </c>
      <c r="Z152" s="798">
        <v>1</v>
      </c>
      <c r="AA152" s="794">
        <v>3</v>
      </c>
      <c r="AB152" s="800">
        <v>2</v>
      </c>
      <c r="AC152" s="801">
        <v>2</v>
      </c>
      <c r="AD152" s="795">
        <v>1</v>
      </c>
      <c r="AE152" s="796">
        <v>3</v>
      </c>
      <c r="AF152" s="798">
        <v>3</v>
      </c>
      <c r="AG152" s="794">
        <v>4</v>
      </c>
      <c r="AH152" s="794">
        <v>2</v>
      </c>
      <c r="AI152" s="800">
        <v>1</v>
      </c>
      <c r="AJ152" s="801">
        <v>3</v>
      </c>
      <c r="AK152" s="795">
        <v>2</v>
      </c>
      <c r="AL152" s="796">
        <v>1</v>
      </c>
      <c r="AM152" s="798">
        <v>1</v>
      </c>
      <c r="AN152" s="794">
        <v>2</v>
      </c>
      <c r="AO152" s="794">
        <v>3</v>
      </c>
      <c r="AP152" s="800">
        <v>4</v>
      </c>
      <c r="AQ152" s="801">
        <v>1</v>
      </c>
      <c r="AR152" s="795">
        <v>2</v>
      </c>
      <c r="AS152" s="795">
        <v>3</v>
      </c>
      <c r="AT152" s="795">
        <v>4</v>
      </c>
      <c r="AU152" s="796">
        <v>5</v>
      </c>
      <c r="AV152" s="798">
        <v>1</v>
      </c>
      <c r="AW152" s="794">
        <v>3</v>
      </c>
      <c r="AX152" s="794">
        <v>2</v>
      </c>
      <c r="AY152" s="794">
        <v>5</v>
      </c>
      <c r="AZ152" s="800">
        <v>4</v>
      </c>
      <c r="BA152" s="801">
        <v>1</v>
      </c>
      <c r="BB152" s="795">
        <v>2</v>
      </c>
      <c r="BC152" s="795">
        <v>3</v>
      </c>
      <c r="BD152" s="796">
        <v>4</v>
      </c>
      <c r="BE152" s="798">
        <v>1</v>
      </c>
      <c r="BF152" s="794">
        <v>2</v>
      </c>
      <c r="BG152" s="800">
        <v>3</v>
      </c>
      <c r="BH152" s="801">
        <v>6</v>
      </c>
      <c r="BI152" s="795">
        <v>7</v>
      </c>
      <c r="BJ152" s="795">
        <v>5</v>
      </c>
      <c r="BK152" s="795">
        <v>1</v>
      </c>
      <c r="BL152" s="795">
        <v>8</v>
      </c>
      <c r="BM152" s="795">
        <v>3</v>
      </c>
      <c r="BN152" s="795">
        <v>2</v>
      </c>
      <c r="BO152" s="796">
        <v>4</v>
      </c>
      <c r="BP152" s="799"/>
    </row>
    <row r="153" spans="1:68">
      <c r="A153" s="804">
        <v>144</v>
      </c>
      <c r="B153" s="800">
        <v>2</v>
      </c>
      <c r="C153" s="794"/>
      <c r="D153" s="794"/>
      <c r="E153" s="794"/>
      <c r="F153" s="801">
        <v>3</v>
      </c>
      <c r="G153" s="795"/>
      <c r="H153" s="795"/>
      <c r="I153" s="795"/>
      <c r="J153" s="798">
        <v>9</v>
      </c>
      <c r="K153" s="879"/>
      <c r="L153" s="794"/>
      <c r="M153" s="874"/>
      <c r="N153" s="803">
        <v>2</v>
      </c>
      <c r="O153" s="795"/>
      <c r="P153" s="795"/>
      <c r="Q153" s="795"/>
      <c r="R153" s="798">
        <v>4</v>
      </c>
      <c r="S153" s="794">
        <v>3</v>
      </c>
      <c r="T153" s="794">
        <v>1</v>
      </c>
      <c r="U153" s="800">
        <v>2</v>
      </c>
      <c r="V153" s="801">
        <v>3</v>
      </c>
      <c r="W153" s="795">
        <v>2</v>
      </c>
      <c r="X153" s="795">
        <v>4</v>
      </c>
      <c r="Y153" s="796">
        <v>1</v>
      </c>
      <c r="Z153" s="798">
        <v>2</v>
      </c>
      <c r="AA153" s="794">
        <v>3</v>
      </c>
      <c r="AB153" s="800">
        <v>1</v>
      </c>
      <c r="AC153" s="801">
        <v>2</v>
      </c>
      <c r="AD153" s="795">
        <v>3</v>
      </c>
      <c r="AE153" s="796">
        <v>1</v>
      </c>
      <c r="AF153" s="798">
        <v>4</v>
      </c>
      <c r="AG153" s="794">
        <v>3</v>
      </c>
      <c r="AH153" s="794">
        <v>2</v>
      </c>
      <c r="AI153" s="800">
        <v>1</v>
      </c>
      <c r="AJ153" s="801">
        <v>2</v>
      </c>
      <c r="AK153" s="795">
        <v>3</v>
      </c>
      <c r="AL153" s="796">
        <v>1</v>
      </c>
      <c r="AM153" s="798">
        <v>4</v>
      </c>
      <c r="AN153" s="794">
        <v>2</v>
      </c>
      <c r="AO153" s="794">
        <v>3</v>
      </c>
      <c r="AP153" s="800">
        <v>1</v>
      </c>
      <c r="AQ153" s="801">
        <v>4</v>
      </c>
      <c r="AR153" s="795">
        <v>2</v>
      </c>
      <c r="AS153" s="795">
        <v>5</v>
      </c>
      <c r="AT153" s="795">
        <v>3</v>
      </c>
      <c r="AU153" s="796">
        <v>1</v>
      </c>
      <c r="AV153" s="798">
        <v>5</v>
      </c>
      <c r="AW153" s="794">
        <v>2</v>
      </c>
      <c r="AX153" s="794">
        <v>3</v>
      </c>
      <c r="AY153" s="794">
        <v>1</v>
      </c>
      <c r="AZ153" s="800">
        <v>4</v>
      </c>
      <c r="BA153" s="801">
        <v>4</v>
      </c>
      <c r="BB153" s="795">
        <v>1</v>
      </c>
      <c r="BC153" s="795">
        <v>3</v>
      </c>
      <c r="BD153" s="796">
        <v>2</v>
      </c>
      <c r="BE153" s="798">
        <v>1</v>
      </c>
      <c r="BF153" s="794">
        <v>3</v>
      </c>
      <c r="BG153" s="800">
        <v>2</v>
      </c>
      <c r="BH153" s="801">
        <v>4</v>
      </c>
      <c r="BI153" s="795">
        <v>3</v>
      </c>
      <c r="BJ153" s="795">
        <v>2</v>
      </c>
      <c r="BK153" s="795">
        <v>5</v>
      </c>
      <c r="BL153" s="795">
        <v>8</v>
      </c>
      <c r="BM153" s="795">
        <v>6</v>
      </c>
      <c r="BN153" s="795">
        <v>7</v>
      </c>
      <c r="BO153" s="796">
        <v>1</v>
      </c>
      <c r="BP153" s="799"/>
    </row>
    <row r="154" spans="1:68">
      <c r="A154" s="804">
        <v>145</v>
      </c>
      <c r="B154" s="800">
        <v>2</v>
      </c>
      <c r="C154" s="794"/>
      <c r="D154" s="794"/>
      <c r="E154" s="794"/>
      <c r="F154" s="801">
        <v>4</v>
      </c>
      <c r="G154" s="795"/>
      <c r="H154" s="795"/>
      <c r="I154" s="795"/>
      <c r="J154" s="798">
        <v>9</v>
      </c>
      <c r="K154" s="879"/>
      <c r="L154" s="794"/>
      <c r="M154" s="874"/>
      <c r="N154" s="803">
        <v>1</v>
      </c>
      <c r="O154" s="795"/>
      <c r="P154" s="795"/>
      <c r="Q154" s="795"/>
      <c r="R154" s="798">
        <v>1</v>
      </c>
      <c r="S154" s="794">
        <v>2</v>
      </c>
      <c r="T154" s="794">
        <v>3</v>
      </c>
      <c r="U154" s="800">
        <v>4</v>
      </c>
      <c r="V154" s="801">
        <v>3</v>
      </c>
      <c r="W154" s="795">
        <v>2</v>
      </c>
      <c r="X154" s="795">
        <v>1</v>
      </c>
      <c r="Y154" s="796">
        <v>4</v>
      </c>
      <c r="Z154" s="798">
        <v>1</v>
      </c>
      <c r="AA154" s="794">
        <v>2</v>
      </c>
      <c r="AB154" s="800">
        <v>3</v>
      </c>
      <c r="AC154" s="801">
        <v>2</v>
      </c>
      <c r="AD154" s="795">
        <v>1</v>
      </c>
      <c r="AE154" s="796">
        <v>3</v>
      </c>
      <c r="AF154" s="798">
        <v>1</v>
      </c>
      <c r="AG154" s="794">
        <v>3</v>
      </c>
      <c r="AH154" s="794">
        <v>4</v>
      </c>
      <c r="AI154" s="800">
        <v>2</v>
      </c>
      <c r="AJ154" s="801">
        <v>3</v>
      </c>
      <c r="AK154" s="795">
        <v>2</v>
      </c>
      <c r="AL154" s="796">
        <v>1</v>
      </c>
      <c r="AM154" s="798">
        <v>1</v>
      </c>
      <c r="AN154" s="794">
        <v>2</v>
      </c>
      <c r="AO154" s="794">
        <v>4</v>
      </c>
      <c r="AP154" s="800">
        <v>3</v>
      </c>
      <c r="AQ154" s="801">
        <v>1</v>
      </c>
      <c r="AR154" s="795">
        <v>3</v>
      </c>
      <c r="AS154" s="795">
        <v>2</v>
      </c>
      <c r="AT154" s="795">
        <v>5</v>
      </c>
      <c r="AU154" s="796">
        <v>4</v>
      </c>
      <c r="AV154" s="798">
        <v>2</v>
      </c>
      <c r="AW154" s="794">
        <v>1</v>
      </c>
      <c r="AX154" s="794">
        <v>3</v>
      </c>
      <c r="AY154" s="794">
        <v>5</v>
      </c>
      <c r="AZ154" s="800">
        <v>4</v>
      </c>
      <c r="BA154" s="801">
        <v>1</v>
      </c>
      <c r="BB154" s="795">
        <v>3</v>
      </c>
      <c r="BC154" s="795">
        <v>2</v>
      </c>
      <c r="BD154" s="796">
        <v>4</v>
      </c>
      <c r="BE154" s="798">
        <v>1</v>
      </c>
      <c r="BF154" s="794">
        <v>2</v>
      </c>
      <c r="BG154" s="800">
        <v>3</v>
      </c>
      <c r="BH154" s="801">
        <v>8</v>
      </c>
      <c r="BI154" s="795">
        <v>6</v>
      </c>
      <c r="BJ154" s="795">
        <v>7</v>
      </c>
      <c r="BK154" s="795">
        <v>1</v>
      </c>
      <c r="BL154" s="795">
        <v>5</v>
      </c>
      <c r="BM154" s="795">
        <v>3</v>
      </c>
      <c r="BN154" s="795">
        <v>4</v>
      </c>
      <c r="BO154" s="796">
        <v>2</v>
      </c>
      <c r="BP154" s="799"/>
    </row>
    <row r="155" spans="1:68">
      <c r="A155" s="804">
        <v>146</v>
      </c>
      <c r="B155" s="800">
        <v>1</v>
      </c>
      <c r="C155" s="794"/>
      <c r="D155" s="794"/>
      <c r="E155" s="794"/>
      <c r="F155" s="801">
        <v>3</v>
      </c>
      <c r="G155" s="795"/>
      <c r="H155" s="795"/>
      <c r="I155" s="795"/>
      <c r="J155" s="798">
        <v>9</v>
      </c>
      <c r="K155" s="879"/>
      <c r="L155" s="794"/>
      <c r="M155" s="874"/>
      <c r="N155" s="803">
        <v>2</v>
      </c>
      <c r="O155" s="795"/>
      <c r="P155" s="795"/>
      <c r="Q155" s="795"/>
      <c r="R155" s="798">
        <v>1</v>
      </c>
      <c r="S155" s="794">
        <v>4</v>
      </c>
      <c r="T155" s="794">
        <v>3</v>
      </c>
      <c r="U155" s="800">
        <v>2</v>
      </c>
      <c r="V155" s="801">
        <v>3</v>
      </c>
      <c r="W155" s="795">
        <v>2</v>
      </c>
      <c r="X155" s="795">
        <v>1</v>
      </c>
      <c r="Y155" s="796">
        <v>4</v>
      </c>
      <c r="Z155" s="798">
        <v>1</v>
      </c>
      <c r="AA155" s="794">
        <v>2</v>
      </c>
      <c r="AB155" s="800">
        <v>3</v>
      </c>
      <c r="AC155" s="801">
        <v>3</v>
      </c>
      <c r="AD155" s="795">
        <v>1</v>
      </c>
      <c r="AE155" s="796">
        <v>2</v>
      </c>
      <c r="AF155" s="798">
        <v>2</v>
      </c>
      <c r="AG155" s="794">
        <v>4</v>
      </c>
      <c r="AH155" s="794">
        <v>3</v>
      </c>
      <c r="AI155" s="800">
        <v>1</v>
      </c>
      <c r="AJ155" s="801">
        <v>3</v>
      </c>
      <c r="AK155" s="795">
        <v>2</v>
      </c>
      <c r="AL155" s="796">
        <v>1</v>
      </c>
      <c r="AM155" s="798">
        <v>1</v>
      </c>
      <c r="AN155" s="794">
        <v>2</v>
      </c>
      <c r="AO155" s="794">
        <v>3</v>
      </c>
      <c r="AP155" s="800">
        <v>4</v>
      </c>
      <c r="AQ155" s="801">
        <v>2</v>
      </c>
      <c r="AR155" s="795">
        <v>1</v>
      </c>
      <c r="AS155" s="795">
        <v>3</v>
      </c>
      <c r="AT155" s="795">
        <v>4</v>
      </c>
      <c r="AU155" s="796">
        <v>5</v>
      </c>
      <c r="AV155" s="798">
        <v>1</v>
      </c>
      <c r="AW155" s="794">
        <v>2</v>
      </c>
      <c r="AX155" s="794">
        <v>4</v>
      </c>
      <c r="AY155" s="794">
        <v>5</v>
      </c>
      <c r="AZ155" s="800">
        <v>3</v>
      </c>
      <c r="BA155" s="801">
        <v>1</v>
      </c>
      <c r="BB155" s="795">
        <v>3</v>
      </c>
      <c r="BC155" s="795">
        <v>2</v>
      </c>
      <c r="BD155" s="796">
        <v>4</v>
      </c>
      <c r="BE155" s="798">
        <v>1</v>
      </c>
      <c r="BF155" s="794">
        <v>2</v>
      </c>
      <c r="BG155" s="800">
        <v>3</v>
      </c>
      <c r="BH155" s="801">
        <v>1</v>
      </c>
      <c r="BI155" s="795">
        <v>8</v>
      </c>
      <c r="BJ155" s="795">
        <v>3</v>
      </c>
      <c r="BK155" s="795">
        <v>7</v>
      </c>
      <c r="BL155" s="795">
        <v>2</v>
      </c>
      <c r="BM155" s="795">
        <v>5</v>
      </c>
      <c r="BN155" s="795">
        <v>4</v>
      </c>
      <c r="BO155" s="796">
        <v>6</v>
      </c>
      <c r="BP155" s="799"/>
    </row>
    <row r="156" spans="1:68">
      <c r="A156" s="804">
        <v>147</v>
      </c>
      <c r="B156" s="800">
        <v>2</v>
      </c>
      <c r="C156" s="794"/>
      <c r="D156" s="794"/>
      <c r="E156" s="794"/>
      <c r="F156" s="801">
        <v>4</v>
      </c>
      <c r="G156" s="795"/>
      <c r="H156" s="795"/>
      <c r="I156" s="795"/>
      <c r="J156" s="798">
        <v>9</v>
      </c>
      <c r="K156" s="879"/>
      <c r="L156" s="794"/>
      <c r="M156" s="874"/>
      <c r="N156" s="803">
        <v>2</v>
      </c>
      <c r="O156" s="795"/>
      <c r="P156" s="795"/>
      <c r="Q156" s="795"/>
      <c r="R156" s="798">
        <v>3</v>
      </c>
      <c r="S156" s="794">
        <v>4</v>
      </c>
      <c r="T156" s="794">
        <v>2</v>
      </c>
      <c r="U156" s="800">
        <v>1</v>
      </c>
      <c r="V156" s="801">
        <v>1</v>
      </c>
      <c r="W156" s="795">
        <v>3</v>
      </c>
      <c r="X156" s="795">
        <v>2</v>
      </c>
      <c r="Y156" s="796">
        <v>4</v>
      </c>
      <c r="Z156" s="798">
        <v>3</v>
      </c>
      <c r="AA156" s="794">
        <v>2</v>
      </c>
      <c r="AB156" s="800">
        <v>1</v>
      </c>
      <c r="AC156" s="801">
        <v>3</v>
      </c>
      <c r="AD156" s="795">
        <v>1</v>
      </c>
      <c r="AE156" s="796">
        <v>2</v>
      </c>
      <c r="AF156" s="798">
        <v>3</v>
      </c>
      <c r="AG156" s="794">
        <v>1</v>
      </c>
      <c r="AH156" s="794">
        <v>2</v>
      </c>
      <c r="AI156" s="800">
        <v>4</v>
      </c>
      <c r="AJ156" s="801">
        <v>1</v>
      </c>
      <c r="AK156" s="795">
        <v>3</v>
      </c>
      <c r="AL156" s="796">
        <v>2</v>
      </c>
      <c r="AM156" s="798">
        <v>3</v>
      </c>
      <c r="AN156" s="794">
        <v>2</v>
      </c>
      <c r="AO156" s="794">
        <v>1</v>
      </c>
      <c r="AP156" s="800">
        <v>4</v>
      </c>
      <c r="AQ156" s="801">
        <v>4</v>
      </c>
      <c r="AR156" s="795">
        <v>1</v>
      </c>
      <c r="AS156" s="795">
        <v>5</v>
      </c>
      <c r="AT156" s="795">
        <v>2</v>
      </c>
      <c r="AU156" s="796">
        <v>3</v>
      </c>
      <c r="AV156" s="798">
        <v>3</v>
      </c>
      <c r="AW156" s="794">
        <v>2</v>
      </c>
      <c r="AX156" s="794">
        <v>5</v>
      </c>
      <c r="AY156" s="794">
        <v>4</v>
      </c>
      <c r="AZ156" s="800">
        <v>1</v>
      </c>
      <c r="BA156" s="801">
        <v>4</v>
      </c>
      <c r="BB156" s="795">
        <v>3</v>
      </c>
      <c r="BC156" s="795">
        <v>1</v>
      </c>
      <c r="BD156" s="796">
        <v>2</v>
      </c>
      <c r="BE156" s="798">
        <v>3</v>
      </c>
      <c r="BF156" s="794">
        <v>1</v>
      </c>
      <c r="BG156" s="800">
        <v>2</v>
      </c>
      <c r="BH156" s="801">
        <v>2</v>
      </c>
      <c r="BI156" s="795">
        <v>6</v>
      </c>
      <c r="BJ156" s="795">
        <v>7</v>
      </c>
      <c r="BK156" s="795">
        <v>3</v>
      </c>
      <c r="BL156" s="795">
        <v>8</v>
      </c>
      <c r="BM156" s="795">
        <v>1</v>
      </c>
      <c r="BN156" s="795">
        <v>4</v>
      </c>
      <c r="BO156" s="796">
        <v>5</v>
      </c>
      <c r="BP156" s="799"/>
    </row>
    <row r="157" spans="1:68">
      <c r="A157" s="804">
        <v>148</v>
      </c>
      <c r="B157" s="800">
        <v>2</v>
      </c>
      <c r="C157" s="794"/>
      <c r="D157" s="794"/>
      <c r="E157" s="794"/>
      <c r="F157" s="801">
        <v>2</v>
      </c>
      <c r="G157" s="795"/>
      <c r="H157" s="795"/>
      <c r="I157" s="795"/>
      <c r="J157" s="798">
        <v>9</v>
      </c>
      <c r="K157" s="879" t="s">
        <v>1202</v>
      </c>
      <c r="L157" s="794"/>
      <c r="M157" s="874"/>
      <c r="N157" s="803">
        <v>2</v>
      </c>
      <c r="O157" s="795"/>
      <c r="P157" s="795"/>
      <c r="Q157" s="795"/>
      <c r="R157" s="798">
        <v>4</v>
      </c>
      <c r="S157" s="794">
        <v>2</v>
      </c>
      <c r="T157" s="794">
        <v>3</v>
      </c>
      <c r="U157" s="800">
        <v>1</v>
      </c>
      <c r="V157" s="801">
        <v>1</v>
      </c>
      <c r="W157" s="795">
        <v>4</v>
      </c>
      <c r="X157" s="795">
        <v>2</v>
      </c>
      <c r="Y157" s="796">
        <v>3</v>
      </c>
      <c r="Z157" s="798">
        <v>2</v>
      </c>
      <c r="AA157" s="794">
        <v>1</v>
      </c>
      <c r="AB157" s="800">
        <v>3</v>
      </c>
      <c r="AC157" s="801">
        <v>2</v>
      </c>
      <c r="AD157" s="795">
        <v>1</v>
      </c>
      <c r="AE157" s="796">
        <v>3</v>
      </c>
      <c r="AF157" s="798">
        <v>1</v>
      </c>
      <c r="AG157" s="794">
        <v>2</v>
      </c>
      <c r="AH157" s="794">
        <v>4</v>
      </c>
      <c r="AI157" s="800">
        <v>3</v>
      </c>
      <c r="AJ157" s="801">
        <v>2</v>
      </c>
      <c r="AK157" s="795">
        <v>3</v>
      </c>
      <c r="AL157" s="796">
        <v>1</v>
      </c>
      <c r="AM157" s="798">
        <v>3</v>
      </c>
      <c r="AN157" s="794">
        <v>2</v>
      </c>
      <c r="AO157" s="794">
        <v>4</v>
      </c>
      <c r="AP157" s="800">
        <v>1</v>
      </c>
      <c r="AQ157" s="801">
        <v>5</v>
      </c>
      <c r="AR157" s="795">
        <v>4</v>
      </c>
      <c r="AS157" s="795">
        <v>2</v>
      </c>
      <c r="AT157" s="795">
        <v>3</v>
      </c>
      <c r="AU157" s="796">
        <v>1</v>
      </c>
      <c r="AV157" s="798">
        <v>1</v>
      </c>
      <c r="AW157" s="794">
        <v>3</v>
      </c>
      <c r="AX157" s="794">
        <v>4</v>
      </c>
      <c r="AY157" s="794">
        <v>5</v>
      </c>
      <c r="AZ157" s="800">
        <v>2</v>
      </c>
      <c r="BA157" s="801">
        <v>4</v>
      </c>
      <c r="BB157" s="795">
        <v>1</v>
      </c>
      <c r="BC157" s="795">
        <v>2</v>
      </c>
      <c r="BD157" s="796">
        <v>3</v>
      </c>
      <c r="BE157" s="798">
        <v>1</v>
      </c>
      <c r="BF157" s="794">
        <v>3</v>
      </c>
      <c r="BG157" s="800">
        <v>2</v>
      </c>
      <c r="BH157" s="801">
        <v>2</v>
      </c>
      <c r="BI157" s="795">
        <v>5</v>
      </c>
      <c r="BJ157" s="795">
        <v>8</v>
      </c>
      <c r="BK157" s="795">
        <v>3</v>
      </c>
      <c r="BL157" s="795">
        <v>1</v>
      </c>
      <c r="BM157" s="795">
        <v>6</v>
      </c>
      <c r="BN157" s="795">
        <v>4</v>
      </c>
      <c r="BO157" s="796">
        <v>7</v>
      </c>
      <c r="BP157" s="799"/>
    </row>
    <row r="158" spans="1:68">
      <c r="A158" s="804">
        <v>149</v>
      </c>
      <c r="B158" s="800">
        <v>2</v>
      </c>
      <c r="C158" s="794"/>
      <c r="D158" s="794"/>
      <c r="E158" s="794"/>
      <c r="F158" s="801">
        <v>3</v>
      </c>
      <c r="G158" s="795"/>
      <c r="H158" s="795"/>
      <c r="I158" s="795"/>
      <c r="J158" s="798">
        <v>9</v>
      </c>
      <c r="K158" s="879"/>
      <c r="L158" s="794"/>
      <c r="M158" s="874"/>
      <c r="N158" s="803">
        <v>1</v>
      </c>
      <c r="O158" s="795"/>
      <c r="P158" s="795"/>
      <c r="Q158" s="795"/>
      <c r="R158" s="798">
        <v>2</v>
      </c>
      <c r="S158" s="794">
        <v>1</v>
      </c>
      <c r="T158" s="794">
        <v>4</v>
      </c>
      <c r="U158" s="800">
        <v>3</v>
      </c>
      <c r="V158" s="801">
        <v>2</v>
      </c>
      <c r="W158" s="795">
        <v>3</v>
      </c>
      <c r="X158" s="795">
        <v>1</v>
      </c>
      <c r="Y158" s="796">
        <v>4</v>
      </c>
      <c r="Z158" s="798">
        <v>1</v>
      </c>
      <c r="AA158" s="794">
        <v>2</v>
      </c>
      <c r="AB158" s="800">
        <v>3</v>
      </c>
      <c r="AC158" s="801">
        <v>1</v>
      </c>
      <c r="AD158" s="795">
        <v>2</v>
      </c>
      <c r="AE158" s="796">
        <v>3</v>
      </c>
      <c r="AF158" s="798">
        <v>1</v>
      </c>
      <c r="AG158" s="794">
        <v>3</v>
      </c>
      <c r="AH158" s="794">
        <v>4</v>
      </c>
      <c r="AI158" s="800">
        <v>2</v>
      </c>
      <c r="AJ158" s="801">
        <v>2</v>
      </c>
      <c r="AK158" s="795">
        <v>3</v>
      </c>
      <c r="AL158" s="796">
        <v>1</v>
      </c>
      <c r="AM158" s="798">
        <v>3</v>
      </c>
      <c r="AN158" s="794">
        <v>4</v>
      </c>
      <c r="AO158" s="794">
        <v>1</v>
      </c>
      <c r="AP158" s="800">
        <v>2</v>
      </c>
      <c r="AQ158" s="801">
        <v>3</v>
      </c>
      <c r="AR158" s="795">
        <v>1</v>
      </c>
      <c r="AS158" s="795">
        <v>5</v>
      </c>
      <c r="AT158" s="795">
        <v>2</v>
      </c>
      <c r="AU158" s="796">
        <v>4</v>
      </c>
      <c r="AV158" s="798">
        <v>3</v>
      </c>
      <c r="AW158" s="794">
        <v>2</v>
      </c>
      <c r="AX158" s="794">
        <v>1</v>
      </c>
      <c r="AY158" s="794">
        <v>4</v>
      </c>
      <c r="AZ158" s="800">
        <v>5</v>
      </c>
      <c r="BA158" s="801">
        <v>1</v>
      </c>
      <c r="BB158" s="795">
        <v>4</v>
      </c>
      <c r="BC158" s="795">
        <v>3</v>
      </c>
      <c r="BD158" s="796">
        <v>2</v>
      </c>
      <c r="BE158" s="798">
        <v>1</v>
      </c>
      <c r="BF158" s="794">
        <v>3</v>
      </c>
      <c r="BG158" s="800">
        <v>2</v>
      </c>
      <c r="BH158" s="801">
        <v>5</v>
      </c>
      <c r="BI158" s="795">
        <v>7</v>
      </c>
      <c r="BJ158" s="795">
        <v>4</v>
      </c>
      <c r="BK158" s="795">
        <v>2</v>
      </c>
      <c r="BL158" s="795">
        <v>1</v>
      </c>
      <c r="BM158" s="795">
        <v>3</v>
      </c>
      <c r="BN158" s="795">
        <v>8</v>
      </c>
      <c r="BO158" s="796">
        <v>6</v>
      </c>
      <c r="BP158" s="799"/>
    </row>
    <row r="159" spans="1:68">
      <c r="A159" s="804">
        <v>150</v>
      </c>
      <c r="B159" s="800">
        <v>2</v>
      </c>
      <c r="C159" s="794"/>
      <c r="D159" s="794"/>
      <c r="E159" s="794"/>
      <c r="F159" s="801">
        <v>3</v>
      </c>
      <c r="G159" s="795"/>
      <c r="H159" s="795"/>
      <c r="I159" s="795"/>
      <c r="J159" s="798">
        <v>9</v>
      </c>
      <c r="K159" s="879"/>
      <c r="L159" s="794"/>
      <c r="M159" s="874"/>
      <c r="N159" s="803">
        <v>1</v>
      </c>
      <c r="O159" s="795"/>
      <c r="P159" s="795"/>
      <c r="Q159" s="795"/>
      <c r="R159" s="798">
        <v>1</v>
      </c>
      <c r="S159" s="794">
        <v>4</v>
      </c>
      <c r="T159" s="794">
        <v>3</v>
      </c>
      <c r="U159" s="800">
        <v>2</v>
      </c>
      <c r="V159" s="801">
        <v>4</v>
      </c>
      <c r="W159" s="795">
        <v>2</v>
      </c>
      <c r="X159" s="795">
        <v>1</v>
      </c>
      <c r="Y159" s="796">
        <v>3</v>
      </c>
      <c r="Z159" s="798">
        <v>2</v>
      </c>
      <c r="AA159" s="794">
        <v>3</v>
      </c>
      <c r="AB159" s="800">
        <v>1</v>
      </c>
      <c r="AC159" s="801">
        <v>2</v>
      </c>
      <c r="AD159" s="795">
        <v>1</v>
      </c>
      <c r="AE159" s="796">
        <v>3</v>
      </c>
      <c r="AF159" s="798">
        <v>1</v>
      </c>
      <c r="AG159" s="794">
        <v>2</v>
      </c>
      <c r="AH159" s="794">
        <v>3</v>
      </c>
      <c r="AI159" s="800">
        <v>4</v>
      </c>
      <c r="AJ159" s="801">
        <v>3</v>
      </c>
      <c r="AK159" s="795">
        <v>2</v>
      </c>
      <c r="AL159" s="796">
        <v>1</v>
      </c>
      <c r="AM159" s="798">
        <v>1</v>
      </c>
      <c r="AN159" s="794">
        <v>2</v>
      </c>
      <c r="AO159" s="794">
        <v>3</v>
      </c>
      <c r="AP159" s="800">
        <v>4</v>
      </c>
      <c r="AQ159" s="801">
        <v>1</v>
      </c>
      <c r="AR159" s="795">
        <v>4</v>
      </c>
      <c r="AS159" s="795">
        <v>2</v>
      </c>
      <c r="AT159" s="795">
        <v>3</v>
      </c>
      <c r="AU159" s="796">
        <v>5</v>
      </c>
      <c r="AV159" s="798">
        <v>1</v>
      </c>
      <c r="AW159" s="794">
        <v>3</v>
      </c>
      <c r="AX159" s="794">
        <v>2</v>
      </c>
      <c r="AY159" s="794">
        <v>4</v>
      </c>
      <c r="AZ159" s="800">
        <v>5</v>
      </c>
      <c r="BA159" s="801">
        <v>1</v>
      </c>
      <c r="BB159" s="795">
        <v>3</v>
      </c>
      <c r="BC159" s="795">
        <v>2</v>
      </c>
      <c r="BD159" s="796">
        <v>4</v>
      </c>
      <c r="BE159" s="798">
        <v>1</v>
      </c>
      <c r="BF159" s="794">
        <v>2</v>
      </c>
      <c r="BG159" s="800">
        <v>3</v>
      </c>
      <c r="BH159" s="801">
        <v>1</v>
      </c>
      <c r="BI159" s="795">
        <v>6</v>
      </c>
      <c r="BJ159" s="795">
        <v>7</v>
      </c>
      <c r="BK159" s="795">
        <v>2</v>
      </c>
      <c r="BL159" s="795">
        <v>8</v>
      </c>
      <c r="BM159" s="795">
        <v>3</v>
      </c>
      <c r="BN159" s="795">
        <v>5</v>
      </c>
      <c r="BO159" s="796">
        <v>4</v>
      </c>
      <c r="BP159" s="799"/>
    </row>
    <row r="160" spans="1:68">
      <c r="A160" s="804">
        <v>151</v>
      </c>
      <c r="B160" s="800">
        <v>2</v>
      </c>
      <c r="C160" s="794"/>
      <c r="D160" s="794"/>
      <c r="E160" s="794"/>
      <c r="F160" s="801">
        <v>4</v>
      </c>
      <c r="G160" s="795"/>
      <c r="H160" s="795"/>
      <c r="I160" s="795"/>
      <c r="J160" s="798">
        <v>9</v>
      </c>
      <c r="K160" s="879"/>
      <c r="L160" s="794"/>
      <c r="M160" s="874"/>
      <c r="N160" s="803">
        <v>2</v>
      </c>
      <c r="O160" s="795"/>
      <c r="P160" s="795"/>
      <c r="Q160" s="795"/>
      <c r="R160" s="798">
        <v>1</v>
      </c>
      <c r="S160" s="794">
        <v>2</v>
      </c>
      <c r="T160" s="794">
        <v>4</v>
      </c>
      <c r="U160" s="800">
        <v>3</v>
      </c>
      <c r="V160" s="801">
        <v>2</v>
      </c>
      <c r="W160" s="795">
        <v>3</v>
      </c>
      <c r="X160" s="795">
        <v>1</v>
      </c>
      <c r="Y160" s="796">
        <v>4</v>
      </c>
      <c r="Z160" s="798">
        <v>1</v>
      </c>
      <c r="AA160" s="794">
        <v>2</v>
      </c>
      <c r="AB160" s="800">
        <v>3</v>
      </c>
      <c r="AC160" s="801">
        <v>1</v>
      </c>
      <c r="AD160" s="795">
        <v>2</v>
      </c>
      <c r="AE160" s="796">
        <v>3</v>
      </c>
      <c r="AF160" s="798">
        <v>1</v>
      </c>
      <c r="AG160" s="794">
        <v>4</v>
      </c>
      <c r="AH160" s="794">
        <v>3</v>
      </c>
      <c r="AI160" s="800">
        <v>2</v>
      </c>
      <c r="AJ160" s="801">
        <v>3</v>
      </c>
      <c r="AK160" s="795">
        <v>2</v>
      </c>
      <c r="AL160" s="796">
        <v>1</v>
      </c>
      <c r="AM160" s="798">
        <v>1</v>
      </c>
      <c r="AN160" s="794">
        <v>2</v>
      </c>
      <c r="AO160" s="794">
        <v>3</v>
      </c>
      <c r="AP160" s="800">
        <v>4</v>
      </c>
      <c r="AQ160" s="801">
        <v>1</v>
      </c>
      <c r="AR160" s="795">
        <v>2</v>
      </c>
      <c r="AS160" s="795">
        <v>3</v>
      </c>
      <c r="AT160" s="795">
        <v>4</v>
      </c>
      <c r="AU160" s="796">
        <v>5</v>
      </c>
      <c r="AV160" s="798">
        <v>1</v>
      </c>
      <c r="AW160" s="794">
        <v>4</v>
      </c>
      <c r="AX160" s="794">
        <v>5</v>
      </c>
      <c r="AY160" s="794">
        <v>3</v>
      </c>
      <c r="AZ160" s="800">
        <v>2</v>
      </c>
      <c r="BA160" s="801">
        <v>2</v>
      </c>
      <c r="BB160" s="795">
        <v>4</v>
      </c>
      <c r="BC160" s="795">
        <v>3</v>
      </c>
      <c r="BD160" s="796">
        <v>1</v>
      </c>
      <c r="BE160" s="798">
        <v>1</v>
      </c>
      <c r="BF160" s="794">
        <v>2</v>
      </c>
      <c r="BG160" s="800">
        <v>3</v>
      </c>
      <c r="BH160" s="801">
        <v>8</v>
      </c>
      <c r="BI160" s="795">
        <v>7</v>
      </c>
      <c r="BJ160" s="795">
        <v>1</v>
      </c>
      <c r="BK160" s="795">
        <v>4</v>
      </c>
      <c r="BL160" s="795">
        <v>5</v>
      </c>
      <c r="BM160" s="795">
        <v>6</v>
      </c>
      <c r="BN160" s="795">
        <v>3</v>
      </c>
      <c r="BO160" s="796">
        <v>2</v>
      </c>
      <c r="BP160" s="799"/>
    </row>
    <row r="161" spans="1:68">
      <c r="A161" s="804">
        <v>152</v>
      </c>
      <c r="B161" s="800">
        <v>2</v>
      </c>
      <c r="C161" s="794"/>
      <c r="D161" s="794"/>
      <c r="E161" s="794"/>
      <c r="F161" s="801">
        <v>4</v>
      </c>
      <c r="G161" s="795"/>
      <c r="H161" s="795"/>
      <c r="I161" s="795"/>
      <c r="J161" s="798">
        <v>9</v>
      </c>
      <c r="K161" s="879"/>
      <c r="L161" s="794"/>
      <c r="M161" s="874"/>
      <c r="N161" s="803">
        <v>2</v>
      </c>
      <c r="O161" s="795"/>
      <c r="P161" s="795"/>
      <c r="Q161" s="795"/>
      <c r="R161" s="798">
        <v>1</v>
      </c>
      <c r="S161" s="794">
        <v>3</v>
      </c>
      <c r="T161" s="794">
        <v>4</v>
      </c>
      <c r="U161" s="800">
        <v>2</v>
      </c>
      <c r="V161" s="801">
        <v>1</v>
      </c>
      <c r="W161" s="795">
        <v>2</v>
      </c>
      <c r="X161" s="795">
        <v>4</v>
      </c>
      <c r="Y161" s="796">
        <v>3</v>
      </c>
      <c r="Z161" s="798">
        <v>1</v>
      </c>
      <c r="AA161" s="794">
        <v>3</v>
      </c>
      <c r="AB161" s="800">
        <v>2</v>
      </c>
      <c r="AC161" s="801">
        <v>3</v>
      </c>
      <c r="AD161" s="795">
        <v>1</v>
      </c>
      <c r="AE161" s="796">
        <v>2</v>
      </c>
      <c r="AF161" s="798">
        <v>1</v>
      </c>
      <c r="AG161" s="794">
        <v>2</v>
      </c>
      <c r="AH161" s="794">
        <v>3</v>
      </c>
      <c r="AI161" s="800">
        <v>4</v>
      </c>
      <c r="AJ161" s="801">
        <v>3</v>
      </c>
      <c r="AK161" s="795">
        <v>1</v>
      </c>
      <c r="AL161" s="796">
        <v>2</v>
      </c>
      <c r="AM161" s="798">
        <v>1</v>
      </c>
      <c r="AN161" s="794">
        <v>2</v>
      </c>
      <c r="AO161" s="794">
        <v>4</v>
      </c>
      <c r="AP161" s="800">
        <v>3</v>
      </c>
      <c r="AQ161" s="801">
        <v>1</v>
      </c>
      <c r="AR161" s="795">
        <v>4</v>
      </c>
      <c r="AS161" s="795">
        <v>2</v>
      </c>
      <c r="AT161" s="795">
        <v>3</v>
      </c>
      <c r="AU161" s="796">
        <v>5</v>
      </c>
      <c r="AV161" s="798">
        <v>4</v>
      </c>
      <c r="AW161" s="794">
        <v>1</v>
      </c>
      <c r="AX161" s="794">
        <v>5</v>
      </c>
      <c r="AY161" s="794">
        <v>3</v>
      </c>
      <c r="AZ161" s="800">
        <v>2</v>
      </c>
      <c r="BA161" s="801">
        <v>1</v>
      </c>
      <c r="BB161" s="795">
        <v>3</v>
      </c>
      <c r="BC161" s="795">
        <v>2</v>
      </c>
      <c r="BD161" s="796">
        <v>4</v>
      </c>
      <c r="BE161" s="798">
        <v>1</v>
      </c>
      <c r="BF161" s="794">
        <v>2</v>
      </c>
      <c r="BG161" s="800">
        <v>3</v>
      </c>
      <c r="BH161" s="801">
        <v>1</v>
      </c>
      <c r="BI161" s="795">
        <v>7</v>
      </c>
      <c r="BJ161" s="795">
        <v>2</v>
      </c>
      <c r="BK161" s="795">
        <v>5</v>
      </c>
      <c r="BL161" s="795">
        <v>4</v>
      </c>
      <c r="BM161" s="795">
        <v>8</v>
      </c>
      <c r="BN161" s="795">
        <v>3</v>
      </c>
      <c r="BO161" s="796">
        <v>6</v>
      </c>
      <c r="BP161" s="799"/>
    </row>
    <row r="162" spans="1:68">
      <c r="A162" s="804">
        <v>153</v>
      </c>
      <c r="B162" s="800">
        <v>2</v>
      </c>
      <c r="C162" s="794"/>
      <c r="D162" s="794"/>
      <c r="E162" s="794"/>
      <c r="F162" s="801">
        <v>3</v>
      </c>
      <c r="G162" s="795"/>
      <c r="H162" s="795"/>
      <c r="I162" s="795"/>
      <c r="J162" s="798">
        <v>9</v>
      </c>
      <c r="K162" s="879"/>
      <c r="L162" s="794"/>
      <c r="M162" s="874"/>
      <c r="N162" s="803">
        <v>2</v>
      </c>
      <c r="O162" s="795"/>
      <c r="P162" s="795"/>
      <c r="Q162" s="795"/>
      <c r="R162" s="798">
        <v>1</v>
      </c>
      <c r="S162" s="794">
        <v>4</v>
      </c>
      <c r="T162" s="794">
        <v>3</v>
      </c>
      <c r="U162" s="800">
        <v>2</v>
      </c>
      <c r="V162" s="801">
        <v>3</v>
      </c>
      <c r="W162" s="795">
        <v>2</v>
      </c>
      <c r="X162" s="795">
        <v>1</v>
      </c>
      <c r="Y162" s="796">
        <v>4</v>
      </c>
      <c r="Z162" s="798">
        <v>1</v>
      </c>
      <c r="AA162" s="794">
        <v>3</v>
      </c>
      <c r="AB162" s="800">
        <v>2</v>
      </c>
      <c r="AC162" s="801">
        <v>1</v>
      </c>
      <c r="AD162" s="795">
        <v>2</v>
      </c>
      <c r="AE162" s="796">
        <v>3</v>
      </c>
      <c r="AF162" s="798">
        <v>1</v>
      </c>
      <c r="AG162" s="794">
        <v>2</v>
      </c>
      <c r="AH162" s="794">
        <v>4</v>
      </c>
      <c r="AI162" s="800">
        <v>3</v>
      </c>
      <c r="AJ162" s="801">
        <v>3</v>
      </c>
      <c r="AK162" s="795">
        <v>2</v>
      </c>
      <c r="AL162" s="796">
        <v>1</v>
      </c>
      <c r="AM162" s="798">
        <v>1</v>
      </c>
      <c r="AN162" s="794">
        <v>2</v>
      </c>
      <c r="AO162" s="794">
        <v>3</v>
      </c>
      <c r="AP162" s="800">
        <v>4</v>
      </c>
      <c r="AQ162" s="801">
        <v>1</v>
      </c>
      <c r="AR162" s="795">
        <v>2</v>
      </c>
      <c r="AS162" s="795">
        <v>3</v>
      </c>
      <c r="AT162" s="795">
        <v>4</v>
      </c>
      <c r="AU162" s="796">
        <v>5</v>
      </c>
      <c r="AV162" s="798">
        <v>1</v>
      </c>
      <c r="AW162" s="794">
        <v>2</v>
      </c>
      <c r="AX162" s="794">
        <v>3</v>
      </c>
      <c r="AY162" s="794">
        <v>5</v>
      </c>
      <c r="AZ162" s="800">
        <v>4</v>
      </c>
      <c r="BA162" s="801">
        <v>1</v>
      </c>
      <c r="BB162" s="795">
        <v>2</v>
      </c>
      <c r="BC162" s="795">
        <v>3</v>
      </c>
      <c r="BD162" s="796">
        <v>4</v>
      </c>
      <c r="BE162" s="798">
        <v>1</v>
      </c>
      <c r="BF162" s="794">
        <v>2</v>
      </c>
      <c r="BG162" s="800">
        <v>3</v>
      </c>
      <c r="BH162" s="801">
        <v>1</v>
      </c>
      <c r="BI162" s="795">
        <v>2</v>
      </c>
      <c r="BJ162" s="795">
        <v>8</v>
      </c>
      <c r="BK162" s="795">
        <v>3</v>
      </c>
      <c r="BL162" s="795">
        <v>7</v>
      </c>
      <c r="BM162" s="795">
        <v>4</v>
      </c>
      <c r="BN162" s="795">
        <v>5</v>
      </c>
      <c r="BO162" s="796">
        <v>6</v>
      </c>
      <c r="BP162" s="799"/>
    </row>
    <row r="163" spans="1:68">
      <c r="A163" s="804">
        <v>154</v>
      </c>
      <c r="B163" s="800">
        <v>1</v>
      </c>
      <c r="C163" s="794"/>
      <c r="D163" s="794"/>
      <c r="E163" s="794"/>
      <c r="F163" s="801">
        <v>4</v>
      </c>
      <c r="G163" s="795"/>
      <c r="H163" s="795"/>
      <c r="I163" s="795"/>
      <c r="J163" s="798">
        <v>9</v>
      </c>
      <c r="K163" s="879"/>
      <c r="L163" s="794"/>
      <c r="M163" s="874"/>
      <c r="N163" s="803">
        <v>1</v>
      </c>
      <c r="O163" s="795"/>
      <c r="P163" s="795"/>
      <c r="Q163" s="795"/>
      <c r="R163" s="798">
        <v>1</v>
      </c>
      <c r="S163" s="794">
        <v>3</v>
      </c>
      <c r="T163" s="794">
        <v>4</v>
      </c>
      <c r="U163" s="800">
        <v>2</v>
      </c>
      <c r="V163" s="801">
        <v>4</v>
      </c>
      <c r="W163" s="795">
        <v>2</v>
      </c>
      <c r="X163" s="795">
        <v>1</v>
      </c>
      <c r="Y163" s="796">
        <v>3</v>
      </c>
      <c r="Z163" s="798">
        <v>1</v>
      </c>
      <c r="AA163" s="794">
        <v>2</v>
      </c>
      <c r="AB163" s="800">
        <v>3</v>
      </c>
      <c r="AC163" s="801">
        <v>2</v>
      </c>
      <c r="AD163" s="795">
        <v>3</v>
      </c>
      <c r="AE163" s="796">
        <v>1</v>
      </c>
      <c r="AF163" s="798">
        <v>1</v>
      </c>
      <c r="AG163" s="794">
        <v>3</v>
      </c>
      <c r="AH163" s="794">
        <v>4</v>
      </c>
      <c r="AI163" s="800">
        <v>2</v>
      </c>
      <c r="AJ163" s="801">
        <v>3</v>
      </c>
      <c r="AK163" s="795">
        <v>2</v>
      </c>
      <c r="AL163" s="796">
        <v>1</v>
      </c>
      <c r="AM163" s="798">
        <v>1</v>
      </c>
      <c r="AN163" s="794">
        <v>3</v>
      </c>
      <c r="AO163" s="794">
        <v>2</v>
      </c>
      <c r="AP163" s="800">
        <v>4</v>
      </c>
      <c r="AQ163" s="801">
        <v>1</v>
      </c>
      <c r="AR163" s="795">
        <v>3</v>
      </c>
      <c r="AS163" s="795">
        <v>2</v>
      </c>
      <c r="AT163" s="795">
        <v>4</v>
      </c>
      <c r="AU163" s="796">
        <v>5</v>
      </c>
      <c r="AV163" s="798">
        <v>1</v>
      </c>
      <c r="AW163" s="794">
        <v>2</v>
      </c>
      <c r="AX163" s="794">
        <v>3</v>
      </c>
      <c r="AY163" s="794">
        <v>5</v>
      </c>
      <c r="AZ163" s="800">
        <v>4</v>
      </c>
      <c r="BA163" s="801">
        <v>1</v>
      </c>
      <c r="BB163" s="795">
        <v>3</v>
      </c>
      <c r="BC163" s="795">
        <v>2</v>
      </c>
      <c r="BD163" s="796">
        <v>4</v>
      </c>
      <c r="BE163" s="798">
        <v>1</v>
      </c>
      <c r="BF163" s="794">
        <v>2</v>
      </c>
      <c r="BG163" s="800">
        <v>3</v>
      </c>
      <c r="BH163" s="801">
        <v>7</v>
      </c>
      <c r="BI163" s="795">
        <v>6</v>
      </c>
      <c r="BJ163" s="795">
        <v>8</v>
      </c>
      <c r="BK163" s="795">
        <v>4</v>
      </c>
      <c r="BL163" s="795">
        <v>5</v>
      </c>
      <c r="BM163" s="795">
        <v>1</v>
      </c>
      <c r="BN163" s="795">
        <v>2</v>
      </c>
      <c r="BO163" s="796">
        <v>3</v>
      </c>
      <c r="BP163" s="799"/>
    </row>
    <row r="164" spans="1:68">
      <c r="A164" s="804">
        <v>155</v>
      </c>
      <c r="B164" s="800">
        <v>2</v>
      </c>
      <c r="C164" s="794"/>
      <c r="D164" s="794"/>
      <c r="E164" s="794"/>
      <c r="F164" s="801">
        <v>3</v>
      </c>
      <c r="G164" s="795"/>
      <c r="H164" s="795"/>
      <c r="I164" s="795"/>
      <c r="J164" s="798">
        <v>9</v>
      </c>
      <c r="K164" s="879"/>
      <c r="L164" s="794"/>
      <c r="M164" s="874"/>
      <c r="N164" s="803">
        <v>2</v>
      </c>
      <c r="O164" s="795"/>
      <c r="P164" s="795"/>
      <c r="Q164" s="795"/>
      <c r="R164" s="798">
        <v>1</v>
      </c>
      <c r="S164" s="794">
        <v>2</v>
      </c>
      <c r="T164" s="794">
        <v>3</v>
      </c>
      <c r="U164" s="800">
        <v>4</v>
      </c>
      <c r="V164" s="801">
        <v>2</v>
      </c>
      <c r="W164" s="795">
        <v>3</v>
      </c>
      <c r="X164" s="795">
        <v>1</v>
      </c>
      <c r="Y164" s="796">
        <v>4</v>
      </c>
      <c r="Z164" s="798">
        <v>1</v>
      </c>
      <c r="AA164" s="794">
        <v>2</v>
      </c>
      <c r="AB164" s="800">
        <v>3</v>
      </c>
      <c r="AC164" s="801">
        <v>1</v>
      </c>
      <c r="AD164" s="795">
        <v>3</v>
      </c>
      <c r="AE164" s="796">
        <v>2</v>
      </c>
      <c r="AF164" s="798">
        <v>1</v>
      </c>
      <c r="AG164" s="794">
        <v>3</v>
      </c>
      <c r="AH164" s="794">
        <v>4</v>
      </c>
      <c r="AI164" s="800">
        <v>2</v>
      </c>
      <c r="AJ164" s="801">
        <v>3</v>
      </c>
      <c r="AK164" s="795">
        <v>2</v>
      </c>
      <c r="AL164" s="796">
        <v>1</v>
      </c>
      <c r="AM164" s="798">
        <v>1</v>
      </c>
      <c r="AN164" s="794">
        <v>4</v>
      </c>
      <c r="AO164" s="794">
        <v>3</v>
      </c>
      <c r="AP164" s="800">
        <v>2</v>
      </c>
      <c r="AQ164" s="801">
        <v>1</v>
      </c>
      <c r="AR164" s="795">
        <v>5</v>
      </c>
      <c r="AS164" s="795">
        <v>4</v>
      </c>
      <c r="AT164" s="795">
        <v>3</v>
      </c>
      <c r="AU164" s="796">
        <v>2</v>
      </c>
      <c r="AV164" s="798">
        <v>1</v>
      </c>
      <c r="AW164" s="794">
        <v>3</v>
      </c>
      <c r="AX164" s="794">
        <v>4</v>
      </c>
      <c r="AY164" s="794">
        <v>2</v>
      </c>
      <c r="AZ164" s="800">
        <v>5</v>
      </c>
      <c r="BA164" s="801">
        <v>1</v>
      </c>
      <c r="BB164" s="795">
        <v>3</v>
      </c>
      <c r="BC164" s="795">
        <v>2</v>
      </c>
      <c r="BD164" s="796">
        <v>4</v>
      </c>
      <c r="BE164" s="798">
        <v>1</v>
      </c>
      <c r="BF164" s="794">
        <v>2</v>
      </c>
      <c r="BG164" s="800">
        <v>3</v>
      </c>
      <c r="BH164" s="801">
        <v>1</v>
      </c>
      <c r="BI164" s="795">
        <v>7</v>
      </c>
      <c r="BJ164" s="795">
        <v>4</v>
      </c>
      <c r="BK164" s="795">
        <v>6</v>
      </c>
      <c r="BL164" s="795">
        <v>3</v>
      </c>
      <c r="BM164" s="795">
        <v>5</v>
      </c>
      <c r="BN164" s="795">
        <v>2</v>
      </c>
      <c r="BO164" s="796">
        <v>8</v>
      </c>
      <c r="BP164" s="799"/>
    </row>
    <row r="165" spans="1:68">
      <c r="A165" s="804">
        <v>156</v>
      </c>
      <c r="B165" s="800">
        <v>1</v>
      </c>
      <c r="C165" s="794"/>
      <c r="D165" s="794"/>
      <c r="E165" s="794"/>
      <c r="F165" s="801">
        <v>3</v>
      </c>
      <c r="G165" s="795"/>
      <c r="H165" s="795"/>
      <c r="I165" s="795"/>
      <c r="J165" s="798">
        <v>9</v>
      </c>
      <c r="K165" s="879"/>
      <c r="L165" s="794"/>
      <c r="M165" s="874"/>
      <c r="N165" s="803">
        <v>2</v>
      </c>
      <c r="O165" s="795"/>
      <c r="P165" s="795"/>
      <c r="Q165" s="795"/>
      <c r="R165" s="798">
        <v>3</v>
      </c>
      <c r="S165" s="794">
        <v>1</v>
      </c>
      <c r="T165" s="794">
        <v>4</v>
      </c>
      <c r="U165" s="800">
        <v>2</v>
      </c>
      <c r="V165" s="801">
        <v>1</v>
      </c>
      <c r="W165" s="795">
        <v>3</v>
      </c>
      <c r="X165" s="795">
        <v>2</v>
      </c>
      <c r="Y165" s="796">
        <v>4</v>
      </c>
      <c r="Z165" s="798">
        <v>1</v>
      </c>
      <c r="AA165" s="794">
        <v>2</v>
      </c>
      <c r="AB165" s="800">
        <v>3</v>
      </c>
      <c r="AC165" s="801">
        <v>1</v>
      </c>
      <c r="AD165" s="795">
        <v>3</v>
      </c>
      <c r="AE165" s="796">
        <v>2</v>
      </c>
      <c r="AF165" s="798">
        <v>2</v>
      </c>
      <c r="AG165" s="794">
        <v>4</v>
      </c>
      <c r="AH165" s="794">
        <v>1</v>
      </c>
      <c r="AI165" s="800">
        <v>3</v>
      </c>
      <c r="AJ165" s="801">
        <v>3</v>
      </c>
      <c r="AK165" s="795">
        <v>2</v>
      </c>
      <c r="AL165" s="796">
        <v>1</v>
      </c>
      <c r="AM165" s="798">
        <v>1</v>
      </c>
      <c r="AN165" s="794">
        <v>2</v>
      </c>
      <c r="AO165" s="794">
        <v>4</v>
      </c>
      <c r="AP165" s="800">
        <v>3</v>
      </c>
      <c r="AQ165" s="801">
        <v>1</v>
      </c>
      <c r="AR165" s="795">
        <v>3</v>
      </c>
      <c r="AS165" s="795">
        <v>2</v>
      </c>
      <c r="AT165" s="795">
        <v>4</v>
      </c>
      <c r="AU165" s="796">
        <v>5</v>
      </c>
      <c r="AV165" s="798">
        <v>1</v>
      </c>
      <c r="AW165" s="794">
        <v>2</v>
      </c>
      <c r="AX165" s="794">
        <v>3</v>
      </c>
      <c r="AY165" s="794">
        <v>5</v>
      </c>
      <c r="AZ165" s="800">
        <v>4</v>
      </c>
      <c r="BA165" s="801">
        <v>1</v>
      </c>
      <c r="BB165" s="795">
        <v>2</v>
      </c>
      <c r="BC165" s="795">
        <v>3</v>
      </c>
      <c r="BD165" s="796">
        <v>4</v>
      </c>
      <c r="BE165" s="798">
        <v>1</v>
      </c>
      <c r="BF165" s="794">
        <v>2</v>
      </c>
      <c r="BG165" s="800">
        <v>3</v>
      </c>
      <c r="BH165" s="801">
        <v>1</v>
      </c>
      <c r="BI165" s="795">
        <v>4</v>
      </c>
      <c r="BJ165" s="795">
        <v>8</v>
      </c>
      <c r="BK165" s="795">
        <v>2</v>
      </c>
      <c r="BL165" s="795">
        <v>7</v>
      </c>
      <c r="BM165" s="795">
        <v>3</v>
      </c>
      <c r="BN165" s="795">
        <v>6</v>
      </c>
      <c r="BO165" s="796">
        <v>5</v>
      </c>
      <c r="BP165" s="799"/>
    </row>
    <row r="166" spans="1:68">
      <c r="A166" s="804">
        <v>157</v>
      </c>
      <c r="B166" s="800">
        <v>2</v>
      </c>
      <c r="C166" s="794"/>
      <c r="D166" s="794"/>
      <c r="E166" s="794"/>
      <c r="F166" s="801">
        <v>2</v>
      </c>
      <c r="G166" s="795"/>
      <c r="H166" s="795"/>
      <c r="I166" s="795"/>
      <c r="J166" s="798">
        <v>2</v>
      </c>
      <c r="K166" s="879"/>
      <c r="L166" s="794"/>
      <c r="M166" s="874"/>
      <c r="N166" s="803">
        <v>2</v>
      </c>
      <c r="O166" s="795"/>
      <c r="P166" s="795"/>
      <c r="Q166" s="795"/>
      <c r="R166" s="798">
        <v>2</v>
      </c>
      <c r="S166" s="794">
        <v>1</v>
      </c>
      <c r="T166" s="794">
        <v>4</v>
      </c>
      <c r="U166" s="800">
        <v>3</v>
      </c>
      <c r="V166" s="801">
        <v>2</v>
      </c>
      <c r="W166" s="795">
        <v>3</v>
      </c>
      <c r="X166" s="795">
        <v>1</v>
      </c>
      <c r="Y166" s="796">
        <v>4</v>
      </c>
      <c r="Z166" s="798">
        <v>1</v>
      </c>
      <c r="AA166" s="794">
        <v>2</v>
      </c>
      <c r="AB166" s="800">
        <v>3</v>
      </c>
      <c r="AC166" s="801">
        <v>1</v>
      </c>
      <c r="AD166" s="795">
        <v>3</v>
      </c>
      <c r="AE166" s="796">
        <v>2</v>
      </c>
      <c r="AF166" s="798">
        <v>2</v>
      </c>
      <c r="AG166" s="794">
        <v>4</v>
      </c>
      <c r="AH166" s="794">
        <v>3</v>
      </c>
      <c r="AI166" s="800">
        <v>1</v>
      </c>
      <c r="AJ166" s="801">
        <v>3</v>
      </c>
      <c r="AK166" s="795">
        <v>2</v>
      </c>
      <c r="AL166" s="796">
        <v>1</v>
      </c>
      <c r="AM166" s="798">
        <v>2</v>
      </c>
      <c r="AN166" s="794">
        <v>1</v>
      </c>
      <c r="AO166" s="794">
        <v>4</v>
      </c>
      <c r="AP166" s="800">
        <v>3</v>
      </c>
      <c r="AQ166" s="801">
        <v>1</v>
      </c>
      <c r="AR166" s="795">
        <v>3</v>
      </c>
      <c r="AS166" s="795">
        <v>2</v>
      </c>
      <c r="AT166" s="795">
        <v>4</v>
      </c>
      <c r="AU166" s="796">
        <v>5</v>
      </c>
      <c r="AV166" s="798">
        <v>2</v>
      </c>
      <c r="AW166" s="794">
        <v>4</v>
      </c>
      <c r="AX166" s="794">
        <v>1</v>
      </c>
      <c r="AY166" s="794">
        <v>5</v>
      </c>
      <c r="AZ166" s="800">
        <v>3</v>
      </c>
      <c r="BA166" s="801">
        <v>1</v>
      </c>
      <c r="BB166" s="795">
        <v>3</v>
      </c>
      <c r="BC166" s="795">
        <v>2</v>
      </c>
      <c r="BD166" s="796">
        <v>4</v>
      </c>
      <c r="BE166" s="798">
        <v>1</v>
      </c>
      <c r="BF166" s="794">
        <v>2</v>
      </c>
      <c r="BG166" s="800">
        <v>3</v>
      </c>
      <c r="BH166" s="801">
        <v>1</v>
      </c>
      <c r="BI166" s="795">
        <v>5</v>
      </c>
      <c r="BJ166" s="795">
        <v>3</v>
      </c>
      <c r="BK166" s="795">
        <v>2</v>
      </c>
      <c r="BL166" s="795">
        <v>7</v>
      </c>
      <c r="BM166" s="795">
        <v>4</v>
      </c>
      <c r="BN166" s="795">
        <v>6</v>
      </c>
      <c r="BO166" s="796">
        <v>8</v>
      </c>
      <c r="BP166" s="799"/>
    </row>
    <row r="167" spans="1:68">
      <c r="A167" s="804">
        <v>158</v>
      </c>
      <c r="B167" s="800">
        <v>2</v>
      </c>
      <c r="C167" s="794"/>
      <c r="D167" s="794"/>
      <c r="E167" s="794"/>
      <c r="F167" s="801">
        <v>3</v>
      </c>
      <c r="G167" s="795"/>
      <c r="H167" s="795"/>
      <c r="I167" s="795"/>
      <c r="J167" s="798">
        <v>9</v>
      </c>
      <c r="K167" s="879"/>
      <c r="L167" s="794"/>
      <c r="M167" s="874"/>
      <c r="N167" s="803">
        <v>1</v>
      </c>
      <c r="O167" s="795"/>
      <c r="P167" s="795"/>
      <c r="Q167" s="795"/>
      <c r="R167" s="798">
        <v>1</v>
      </c>
      <c r="S167" s="794">
        <v>2</v>
      </c>
      <c r="T167" s="794">
        <v>4</v>
      </c>
      <c r="U167" s="800">
        <v>3</v>
      </c>
      <c r="V167" s="801">
        <v>3</v>
      </c>
      <c r="W167" s="795">
        <v>2</v>
      </c>
      <c r="X167" s="795">
        <v>1</v>
      </c>
      <c r="Y167" s="796">
        <v>4</v>
      </c>
      <c r="Z167" s="798">
        <v>1</v>
      </c>
      <c r="AA167" s="794">
        <v>2</v>
      </c>
      <c r="AB167" s="800">
        <v>3</v>
      </c>
      <c r="AC167" s="801">
        <v>1</v>
      </c>
      <c r="AD167" s="795">
        <v>2</v>
      </c>
      <c r="AE167" s="796">
        <v>3</v>
      </c>
      <c r="AF167" s="798">
        <v>3</v>
      </c>
      <c r="AG167" s="794">
        <v>4</v>
      </c>
      <c r="AH167" s="794">
        <v>2</v>
      </c>
      <c r="AI167" s="800">
        <v>1</v>
      </c>
      <c r="AJ167" s="801">
        <v>3</v>
      </c>
      <c r="AK167" s="795">
        <v>2</v>
      </c>
      <c r="AL167" s="796">
        <v>1</v>
      </c>
      <c r="AM167" s="798">
        <v>1</v>
      </c>
      <c r="AN167" s="794">
        <v>4</v>
      </c>
      <c r="AO167" s="794">
        <v>3</v>
      </c>
      <c r="AP167" s="800">
        <v>2</v>
      </c>
      <c r="AQ167" s="801">
        <v>1</v>
      </c>
      <c r="AR167" s="795">
        <v>3</v>
      </c>
      <c r="AS167" s="795">
        <v>2</v>
      </c>
      <c r="AT167" s="795">
        <v>4</v>
      </c>
      <c r="AU167" s="796">
        <v>5</v>
      </c>
      <c r="AV167" s="798">
        <v>2</v>
      </c>
      <c r="AW167" s="794">
        <v>4</v>
      </c>
      <c r="AX167" s="794">
        <v>5</v>
      </c>
      <c r="AY167" s="794">
        <v>1</v>
      </c>
      <c r="AZ167" s="800">
        <v>3</v>
      </c>
      <c r="BA167" s="801">
        <v>1</v>
      </c>
      <c r="BB167" s="795">
        <v>3</v>
      </c>
      <c r="BC167" s="795">
        <v>2</v>
      </c>
      <c r="BD167" s="796">
        <v>4</v>
      </c>
      <c r="BE167" s="798">
        <v>1</v>
      </c>
      <c r="BF167" s="794">
        <v>2</v>
      </c>
      <c r="BG167" s="800">
        <v>3</v>
      </c>
      <c r="BH167" s="801">
        <v>1</v>
      </c>
      <c r="BI167" s="795">
        <v>7</v>
      </c>
      <c r="BJ167" s="795">
        <v>6</v>
      </c>
      <c r="BK167" s="795">
        <v>2</v>
      </c>
      <c r="BL167" s="795">
        <v>8</v>
      </c>
      <c r="BM167" s="795">
        <v>3</v>
      </c>
      <c r="BN167" s="795">
        <v>5</v>
      </c>
      <c r="BO167" s="796">
        <v>4</v>
      </c>
      <c r="BP167" s="799"/>
    </row>
    <row r="168" spans="1:68">
      <c r="A168" s="804">
        <v>159</v>
      </c>
      <c r="B168" s="800">
        <v>2</v>
      </c>
      <c r="C168" s="794"/>
      <c r="D168" s="794"/>
      <c r="E168" s="794"/>
      <c r="F168" s="801">
        <v>3</v>
      </c>
      <c r="G168" s="795"/>
      <c r="H168" s="795"/>
      <c r="I168" s="795"/>
      <c r="J168" s="798">
        <v>9</v>
      </c>
      <c r="K168" s="879"/>
      <c r="L168" s="794"/>
      <c r="M168" s="874"/>
      <c r="N168" s="803">
        <v>2</v>
      </c>
      <c r="O168" s="795"/>
      <c r="P168" s="795"/>
      <c r="Q168" s="795"/>
      <c r="R168" s="798">
        <v>2</v>
      </c>
      <c r="S168" s="794">
        <v>3</v>
      </c>
      <c r="T168" s="794">
        <v>4</v>
      </c>
      <c r="U168" s="800">
        <v>1</v>
      </c>
      <c r="V168" s="801">
        <v>3</v>
      </c>
      <c r="W168" s="795">
        <v>1</v>
      </c>
      <c r="X168" s="795">
        <v>2</v>
      </c>
      <c r="Y168" s="796">
        <v>4</v>
      </c>
      <c r="Z168" s="798">
        <v>2</v>
      </c>
      <c r="AA168" s="794">
        <v>3</v>
      </c>
      <c r="AB168" s="800">
        <v>1</v>
      </c>
      <c r="AC168" s="801">
        <v>2</v>
      </c>
      <c r="AD168" s="795">
        <v>1</v>
      </c>
      <c r="AE168" s="796">
        <v>3</v>
      </c>
      <c r="AF168" s="798">
        <v>1</v>
      </c>
      <c r="AG168" s="794">
        <v>2</v>
      </c>
      <c r="AH168" s="794">
        <v>3</v>
      </c>
      <c r="AI168" s="800">
        <v>4</v>
      </c>
      <c r="AJ168" s="801">
        <v>3</v>
      </c>
      <c r="AK168" s="795">
        <v>2</v>
      </c>
      <c r="AL168" s="796">
        <v>1</v>
      </c>
      <c r="AM168" s="798">
        <v>4</v>
      </c>
      <c r="AN168" s="794">
        <v>2</v>
      </c>
      <c r="AO168" s="794">
        <v>1</v>
      </c>
      <c r="AP168" s="800">
        <v>3</v>
      </c>
      <c r="AQ168" s="801">
        <v>1</v>
      </c>
      <c r="AR168" s="795">
        <v>2</v>
      </c>
      <c r="AS168" s="795">
        <v>4</v>
      </c>
      <c r="AT168" s="795">
        <v>5</v>
      </c>
      <c r="AU168" s="796">
        <v>3</v>
      </c>
      <c r="AV168" s="798">
        <v>2</v>
      </c>
      <c r="AW168" s="794">
        <v>1</v>
      </c>
      <c r="AX168" s="794">
        <v>4</v>
      </c>
      <c r="AY168" s="794">
        <v>3</v>
      </c>
      <c r="AZ168" s="800">
        <v>5</v>
      </c>
      <c r="BA168" s="801">
        <v>1</v>
      </c>
      <c r="BB168" s="795">
        <v>2</v>
      </c>
      <c r="BC168" s="795">
        <v>3</v>
      </c>
      <c r="BD168" s="796">
        <v>4</v>
      </c>
      <c r="BE168" s="798">
        <v>1</v>
      </c>
      <c r="BF168" s="794">
        <v>2</v>
      </c>
      <c r="BG168" s="800">
        <v>3</v>
      </c>
      <c r="BH168" s="801">
        <v>6</v>
      </c>
      <c r="BI168" s="795">
        <v>7</v>
      </c>
      <c r="BJ168" s="795">
        <v>1</v>
      </c>
      <c r="BK168" s="795">
        <v>4</v>
      </c>
      <c r="BL168" s="795">
        <v>2</v>
      </c>
      <c r="BM168" s="795">
        <v>5</v>
      </c>
      <c r="BN168" s="795">
        <v>3</v>
      </c>
      <c r="BO168" s="796">
        <v>8</v>
      </c>
      <c r="BP168" s="799"/>
    </row>
    <row r="169" spans="1:68">
      <c r="A169" s="804">
        <v>160</v>
      </c>
      <c r="B169" s="800">
        <v>2</v>
      </c>
      <c r="C169" s="794"/>
      <c r="D169" s="794"/>
      <c r="E169" s="794"/>
      <c r="F169" s="801">
        <v>3</v>
      </c>
      <c r="G169" s="795"/>
      <c r="H169" s="795"/>
      <c r="I169" s="795"/>
      <c r="J169" s="798">
        <v>9</v>
      </c>
      <c r="K169" s="879"/>
      <c r="L169" s="794"/>
      <c r="M169" s="874"/>
      <c r="N169" s="803">
        <v>1</v>
      </c>
      <c r="O169" s="795"/>
      <c r="P169" s="795"/>
      <c r="Q169" s="795"/>
      <c r="R169" s="798">
        <v>1</v>
      </c>
      <c r="S169" s="794">
        <v>2</v>
      </c>
      <c r="T169" s="794">
        <v>4</v>
      </c>
      <c r="U169" s="800">
        <v>3</v>
      </c>
      <c r="V169" s="801">
        <v>3</v>
      </c>
      <c r="W169" s="795">
        <v>2</v>
      </c>
      <c r="X169" s="795">
        <v>1</v>
      </c>
      <c r="Y169" s="796">
        <v>4</v>
      </c>
      <c r="Z169" s="798">
        <v>1</v>
      </c>
      <c r="AA169" s="794">
        <v>3</v>
      </c>
      <c r="AB169" s="800">
        <v>2</v>
      </c>
      <c r="AC169" s="801">
        <v>1</v>
      </c>
      <c r="AD169" s="795">
        <v>2</v>
      </c>
      <c r="AE169" s="796">
        <v>3</v>
      </c>
      <c r="AF169" s="798">
        <v>1</v>
      </c>
      <c r="AG169" s="794">
        <v>2</v>
      </c>
      <c r="AH169" s="794">
        <v>4</v>
      </c>
      <c r="AI169" s="800">
        <v>3</v>
      </c>
      <c r="AJ169" s="801">
        <v>3</v>
      </c>
      <c r="AK169" s="795">
        <v>2</v>
      </c>
      <c r="AL169" s="796">
        <v>1</v>
      </c>
      <c r="AM169" s="798">
        <v>1</v>
      </c>
      <c r="AN169" s="794">
        <v>2</v>
      </c>
      <c r="AO169" s="794">
        <v>3</v>
      </c>
      <c r="AP169" s="800">
        <v>4</v>
      </c>
      <c r="AQ169" s="801">
        <v>1</v>
      </c>
      <c r="AR169" s="795">
        <v>3</v>
      </c>
      <c r="AS169" s="795">
        <v>2</v>
      </c>
      <c r="AT169" s="795">
        <v>4</v>
      </c>
      <c r="AU169" s="796">
        <v>5</v>
      </c>
      <c r="AV169" s="798">
        <v>1</v>
      </c>
      <c r="AW169" s="794">
        <v>2</v>
      </c>
      <c r="AX169" s="794">
        <v>3</v>
      </c>
      <c r="AY169" s="794">
        <v>4</v>
      </c>
      <c r="AZ169" s="800">
        <v>5</v>
      </c>
      <c r="BA169" s="801">
        <v>2</v>
      </c>
      <c r="BB169" s="795">
        <v>3</v>
      </c>
      <c r="BC169" s="795">
        <v>1</v>
      </c>
      <c r="BD169" s="796">
        <v>4</v>
      </c>
      <c r="BE169" s="798">
        <v>1</v>
      </c>
      <c r="BF169" s="794">
        <v>2</v>
      </c>
      <c r="BG169" s="800">
        <v>3</v>
      </c>
      <c r="BH169" s="801">
        <v>1</v>
      </c>
      <c r="BI169" s="795">
        <v>2</v>
      </c>
      <c r="BJ169" s="795">
        <v>4</v>
      </c>
      <c r="BK169" s="795">
        <v>3</v>
      </c>
      <c r="BL169" s="795">
        <v>5</v>
      </c>
      <c r="BM169" s="795">
        <v>6</v>
      </c>
      <c r="BN169" s="795">
        <v>7</v>
      </c>
      <c r="BO169" s="796">
        <v>8</v>
      </c>
      <c r="BP169" s="799"/>
    </row>
    <row r="170" spans="1:68">
      <c r="A170" s="804">
        <v>161</v>
      </c>
      <c r="B170" s="800">
        <v>2</v>
      </c>
      <c r="C170" s="794"/>
      <c r="D170" s="794"/>
      <c r="E170" s="794"/>
      <c r="F170" s="801">
        <v>3</v>
      </c>
      <c r="G170" s="795"/>
      <c r="H170" s="795"/>
      <c r="I170" s="795"/>
      <c r="J170" s="798">
        <v>9</v>
      </c>
      <c r="K170" s="879"/>
      <c r="L170" s="794"/>
      <c r="M170" s="874"/>
      <c r="N170" s="803">
        <v>2</v>
      </c>
      <c r="O170" s="795"/>
      <c r="P170" s="795"/>
      <c r="Q170" s="795"/>
      <c r="R170" s="798">
        <v>4</v>
      </c>
      <c r="S170" s="794">
        <v>2</v>
      </c>
      <c r="T170" s="794">
        <v>3</v>
      </c>
      <c r="U170" s="800">
        <v>1</v>
      </c>
      <c r="V170" s="801">
        <v>2</v>
      </c>
      <c r="W170" s="795">
        <v>3</v>
      </c>
      <c r="X170" s="795">
        <v>1</v>
      </c>
      <c r="Y170" s="796">
        <v>4</v>
      </c>
      <c r="Z170" s="798">
        <v>1</v>
      </c>
      <c r="AA170" s="794">
        <v>2</v>
      </c>
      <c r="AB170" s="800">
        <v>3</v>
      </c>
      <c r="AC170" s="801">
        <v>2</v>
      </c>
      <c r="AD170" s="795">
        <v>1</v>
      </c>
      <c r="AE170" s="796">
        <v>3</v>
      </c>
      <c r="AF170" s="798">
        <v>1</v>
      </c>
      <c r="AG170" s="794">
        <v>2</v>
      </c>
      <c r="AH170" s="794">
        <v>4</v>
      </c>
      <c r="AI170" s="800">
        <v>3</v>
      </c>
      <c r="AJ170" s="801">
        <v>2</v>
      </c>
      <c r="AK170" s="795">
        <v>3</v>
      </c>
      <c r="AL170" s="796">
        <v>1</v>
      </c>
      <c r="AM170" s="798">
        <v>1</v>
      </c>
      <c r="AN170" s="794">
        <v>2</v>
      </c>
      <c r="AO170" s="794">
        <v>4</v>
      </c>
      <c r="AP170" s="800">
        <v>3</v>
      </c>
      <c r="AQ170" s="801">
        <v>1</v>
      </c>
      <c r="AR170" s="795">
        <v>2</v>
      </c>
      <c r="AS170" s="795">
        <v>3</v>
      </c>
      <c r="AT170" s="795">
        <v>5</v>
      </c>
      <c r="AU170" s="796">
        <v>4</v>
      </c>
      <c r="AV170" s="798">
        <v>1</v>
      </c>
      <c r="AW170" s="794">
        <v>5</v>
      </c>
      <c r="AX170" s="794">
        <v>2</v>
      </c>
      <c r="AY170" s="794">
        <v>4</v>
      </c>
      <c r="AZ170" s="800">
        <v>3</v>
      </c>
      <c r="BA170" s="801">
        <v>1</v>
      </c>
      <c r="BB170" s="795">
        <v>3</v>
      </c>
      <c r="BC170" s="795">
        <v>2</v>
      </c>
      <c r="BD170" s="796">
        <v>4</v>
      </c>
      <c r="BE170" s="798">
        <v>1</v>
      </c>
      <c r="BF170" s="794">
        <v>2</v>
      </c>
      <c r="BG170" s="800">
        <v>3</v>
      </c>
      <c r="BH170" s="801">
        <v>1</v>
      </c>
      <c r="BI170" s="795">
        <v>2</v>
      </c>
      <c r="BJ170" s="795">
        <v>5</v>
      </c>
      <c r="BK170" s="795">
        <v>4</v>
      </c>
      <c r="BL170" s="795">
        <v>3</v>
      </c>
      <c r="BM170" s="795">
        <v>7</v>
      </c>
      <c r="BN170" s="795">
        <v>6</v>
      </c>
      <c r="BO170" s="796">
        <v>8</v>
      </c>
      <c r="BP170" s="799"/>
    </row>
    <row r="171" spans="1:68">
      <c r="A171" s="804">
        <v>162</v>
      </c>
      <c r="B171" s="800">
        <v>2</v>
      </c>
      <c r="C171" s="794"/>
      <c r="D171" s="794"/>
      <c r="E171" s="794"/>
      <c r="F171" s="801">
        <v>3</v>
      </c>
      <c r="G171" s="795"/>
      <c r="H171" s="795"/>
      <c r="I171" s="795"/>
      <c r="J171" s="798">
        <v>8</v>
      </c>
      <c r="K171" s="879"/>
      <c r="L171" s="794"/>
      <c r="M171" s="874"/>
      <c r="N171" s="803">
        <v>1</v>
      </c>
      <c r="O171" s="795"/>
      <c r="P171" s="795"/>
      <c r="Q171" s="795"/>
      <c r="R171" s="798">
        <v>1</v>
      </c>
      <c r="S171" s="794">
        <v>3</v>
      </c>
      <c r="T171" s="794">
        <v>4</v>
      </c>
      <c r="U171" s="800">
        <v>2</v>
      </c>
      <c r="V171" s="801">
        <v>2</v>
      </c>
      <c r="W171" s="795">
        <v>3</v>
      </c>
      <c r="X171" s="795">
        <v>1</v>
      </c>
      <c r="Y171" s="796">
        <v>4</v>
      </c>
      <c r="Z171" s="798">
        <v>1</v>
      </c>
      <c r="AA171" s="794">
        <v>3</v>
      </c>
      <c r="AB171" s="800">
        <v>2</v>
      </c>
      <c r="AC171" s="801">
        <v>2</v>
      </c>
      <c r="AD171" s="795">
        <v>1</v>
      </c>
      <c r="AE171" s="796">
        <v>3</v>
      </c>
      <c r="AF171" s="798">
        <v>2</v>
      </c>
      <c r="AG171" s="794">
        <v>4</v>
      </c>
      <c r="AH171" s="794">
        <v>3</v>
      </c>
      <c r="AI171" s="800">
        <v>1</v>
      </c>
      <c r="AJ171" s="801">
        <v>3</v>
      </c>
      <c r="AK171" s="795">
        <v>1</v>
      </c>
      <c r="AL171" s="796">
        <v>2</v>
      </c>
      <c r="AM171" s="798">
        <v>1</v>
      </c>
      <c r="AN171" s="794">
        <v>2</v>
      </c>
      <c r="AO171" s="794">
        <v>3</v>
      </c>
      <c r="AP171" s="800">
        <v>4</v>
      </c>
      <c r="AQ171" s="801">
        <v>1</v>
      </c>
      <c r="AR171" s="795">
        <v>3</v>
      </c>
      <c r="AS171" s="795">
        <v>2</v>
      </c>
      <c r="AT171" s="795">
        <v>4</v>
      </c>
      <c r="AU171" s="796">
        <v>5</v>
      </c>
      <c r="AV171" s="798">
        <v>2</v>
      </c>
      <c r="AW171" s="794">
        <v>3</v>
      </c>
      <c r="AX171" s="794">
        <v>1</v>
      </c>
      <c r="AY171" s="794">
        <v>4</v>
      </c>
      <c r="AZ171" s="800">
        <v>5</v>
      </c>
      <c r="BA171" s="801">
        <v>1</v>
      </c>
      <c r="BB171" s="795">
        <v>3</v>
      </c>
      <c r="BC171" s="795">
        <v>2</v>
      </c>
      <c r="BD171" s="796">
        <v>4</v>
      </c>
      <c r="BE171" s="798">
        <v>1</v>
      </c>
      <c r="BF171" s="794">
        <v>2</v>
      </c>
      <c r="BG171" s="800">
        <v>3</v>
      </c>
      <c r="BH171" s="801">
        <v>1</v>
      </c>
      <c r="BI171" s="795">
        <v>2</v>
      </c>
      <c r="BJ171" s="795">
        <v>5</v>
      </c>
      <c r="BK171" s="795">
        <v>6</v>
      </c>
      <c r="BL171" s="795">
        <v>7</v>
      </c>
      <c r="BM171" s="795">
        <v>4</v>
      </c>
      <c r="BN171" s="795">
        <v>3</v>
      </c>
      <c r="BO171" s="796">
        <v>8</v>
      </c>
      <c r="BP171" s="799"/>
    </row>
    <row r="172" spans="1:68">
      <c r="A172" s="804">
        <v>163</v>
      </c>
      <c r="B172" s="800">
        <v>2</v>
      </c>
      <c r="C172" s="794"/>
      <c r="D172" s="794"/>
      <c r="E172" s="794"/>
      <c r="F172" s="801">
        <v>3</v>
      </c>
      <c r="G172" s="795"/>
      <c r="H172" s="795"/>
      <c r="I172" s="795"/>
      <c r="J172" s="798">
        <v>9</v>
      </c>
      <c r="K172" s="879"/>
      <c r="L172" s="794"/>
      <c r="M172" s="874"/>
      <c r="N172" s="803">
        <v>1</v>
      </c>
      <c r="O172" s="795"/>
      <c r="P172" s="795"/>
      <c r="Q172" s="795"/>
      <c r="R172" s="798">
        <v>1</v>
      </c>
      <c r="S172" s="794">
        <v>4</v>
      </c>
      <c r="T172" s="794">
        <v>3</v>
      </c>
      <c r="U172" s="800">
        <v>2</v>
      </c>
      <c r="V172" s="801">
        <v>2</v>
      </c>
      <c r="W172" s="795">
        <v>3</v>
      </c>
      <c r="X172" s="795">
        <v>1</v>
      </c>
      <c r="Y172" s="796">
        <v>4</v>
      </c>
      <c r="Z172" s="798">
        <v>3</v>
      </c>
      <c r="AA172" s="794">
        <v>2</v>
      </c>
      <c r="AB172" s="800">
        <v>1</v>
      </c>
      <c r="AC172" s="801">
        <v>2</v>
      </c>
      <c r="AD172" s="795">
        <v>1</v>
      </c>
      <c r="AE172" s="796">
        <v>3</v>
      </c>
      <c r="AF172" s="798">
        <v>1</v>
      </c>
      <c r="AG172" s="794">
        <v>4</v>
      </c>
      <c r="AH172" s="794">
        <v>3</v>
      </c>
      <c r="AI172" s="800">
        <v>2</v>
      </c>
      <c r="AJ172" s="801">
        <v>2</v>
      </c>
      <c r="AK172" s="795">
        <v>3</v>
      </c>
      <c r="AL172" s="796">
        <v>1</v>
      </c>
      <c r="AM172" s="798">
        <v>1</v>
      </c>
      <c r="AN172" s="794">
        <v>2</v>
      </c>
      <c r="AO172" s="794">
        <v>4</v>
      </c>
      <c r="AP172" s="800">
        <v>3</v>
      </c>
      <c r="AQ172" s="801">
        <v>1</v>
      </c>
      <c r="AR172" s="795">
        <v>4</v>
      </c>
      <c r="AS172" s="795">
        <v>2</v>
      </c>
      <c r="AT172" s="795">
        <v>3</v>
      </c>
      <c r="AU172" s="796">
        <v>5</v>
      </c>
      <c r="AV172" s="798">
        <v>1</v>
      </c>
      <c r="AW172" s="794">
        <v>5</v>
      </c>
      <c r="AX172" s="794">
        <v>2</v>
      </c>
      <c r="AY172" s="794">
        <v>3</v>
      </c>
      <c r="AZ172" s="800">
        <v>4</v>
      </c>
      <c r="BA172" s="801">
        <v>1</v>
      </c>
      <c r="BB172" s="795">
        <v>3</v>
      </c>
      <c r="BC172" s="795">
        <v>2</v>
      </c>
      <c r="BD172" s="796">
        <v>4</v>
      </c>
      <c r="BE172" s="798">
        <v>1</v>
      </c>
      <c r="BF172" s="794">
        <v>2</v>
      </c>
      <c r="BG172" s="800">
        <v>3</v>
      </c>
      <c r="BH172" s="801">
        <v>8</v>
      </c>
      <c r="BI172" s="795">
        <v>6</v>
      </c>
      <c r="BJ172" s="795">
        <v>5</v>
      </c>
      <c r="BK172" s="795">
        <v>7</v>
      </c>
      <c r="BL172" s="795">
        <v>2</v>
      </c>
      <c r="BM172" s="795">
        <v>1</v>
      </c>
      <c r="BN172" s="795">
        <v>4</v>
      </c>
      <c r="BO172" s="796">
        <v>3</v>
      </c>
      <c r="BP172" s="799"/>
    </row>
    <row r="173" spans="1:68">
      <c r="A173" s="804">
        <v>164</v>
      </c>
      <c r="B173" s="800">
        <v>2</v>
      </c>
      <c r="C173" s="794"/>
      <c r="D173" s="794"/>
      <c r="E173" s="794"/>
      <c r="F173" s="801">
        <v>3</v>
      </c>
      <c r="G173" s="795"/>
      <c r="H173" s="795"/>
      <c r="I173" s="795"/>
      <c r="J173" s="798">
        <v>9</v>
      </c>
      <c r="K173" s="879"/>
      <c r="L173" s="794"/>
      <c r="M173" s="874"/>
      <c r="N173" s="803">
        <v>2</v>
      </c>
      <c r="O173" s="795"/>
      <c r="P173" s="795"/>
      <c r="Q173" s="795"/>
      <c r="R173" s="798">
        <v>1</v>
      </c>
      <c r="S173" s="794">
        <v>3</v>
      </c>
      <c r="T173" s="794">
        <v>4</v>
      </c>
      <c r="U173" s="800">
        <v>2</v>
      </c>
      <c r="V173" s="801">
        <v>4</v>
      </c>
      <c r="W173" s="795">
        <v>2</v>
      </c>
      <c r="X173" s="795">
        <v>1</v>
      </c>
      <c r="Y173" s="796">
        <v>3</v>
      </c>
      <c r="Z173" s="798">
        <v>2</v>
      </c>
      <c r="AA173" s="794">
        <v>1</v>
      </c>
      <c r="AB173" s="800">
        <v>3</v>
      </c>
      <c r="AC173" s="801">
        <v>2</v>
      </c>
      <c r="AD173" s="795">
        <v>1</v>
      </c>
      <c r="AE173" s="796">
        <v>3</v>
      </c>
      <c r="AF173" s="798">
        <v>4</v>
      </c>
      <c r="AG173" s="794">
        <v>3</v>
      </c>
      <c r="AH173" s="794">
        <v>2</v>
      </c>
      <c r="AI173" s="800">
        <v>1</v>
      </c>
      <c r="AJ173" s="801">
        <v>3</v>
      </c>
      <c r="AK173" s="795">
        <v>2</v>
      </c>
      <c r="AL173" s="796">
        <v>1</v>
      </c>
      <c r="AM173" s="798">
        <v>1</v>
      </c>
      <c r="AN173" s="794">
        <v>3</v>
      </c>
      <c r="AO173" s="794">
        <v>4</v>
      </c>
      <c r="AP173" s="800">
        <v>2</v>
      </c>
      <c r="AQ173" s="801">
        <v>1</v>
      </c>
      <c r="AR173" s="795">
        <v>4</v>
      </c>
      <c r="AS173" s="795">
        <v>2</v>
      </c>
      <c r="AT173" s="795">
        <v>3</v>
      </c>
      <c r="AU173" s="796">
        <v>5</v>
      </c>
      <c r="AV173" s="798">
        <v>3</v>
      </c>
      <c r="AW173" s="794">
        <v>5</v>
      </c>
      <c r="AX173" s="794">
        <v>1</v>
      </c>
      <c r="AY173" s="794">
        <v>2</v>
      </c>
      <c r="AZ173" s="800">
        <v>4</v>
      </c>
      <c r="BA173" s="801">
        <v>1</v>
      </c>
      <c r="BB173" s="795">
        <v>4</v>
      </c>
      <c r="BC173" s="795">
        <v>2</v>
      </c>
      <c r="BD173" s="796">
        <v>3</v>
      </c>
      <c r="BE173" s="798">
        <v>1</v>
      </c>
      <c r="BF173" s="794">
        <v>3</v>
      </c>
      <c r="BG173" s="800">
        <v>2</v>
      </c>
      <c r="BH173" s="801">
        <v>1</v>
      </c>
      <c r="BI173" s="795">
        <v>7</v>
      </c>
      <c r="BJ173" s="795">
        <v>2</v>
      </c>
      <c r="BK173" s="795">
        <v>3</v>
      </c>
      <c r="BL173" s="795">
        <v>4</v>
      </c>
      <c r="BM173" s="795">
        <v>6</v>
      </c>
      <c r="BN173" s="795">
        <v>5</v>
      </c>
      <c r="BO173" s="796">
        <v>8</v>
      </c>
      <c r="BP173" s="799"/>
    </row>
    <row r="174" spans="1:68">
      <c r="A174" s="804">
        <v>165</v>
      </c>
      <c r="B174" s="800">
        <v>2</v>
      </c>
      <c r="C174" s="794"/>
      <c r="D174" s="794"/>
      <c r="E174" s="794"/>
      <c r="F174" s="801">
        <v>2</v>
      </c>
      <c r="G174" s="795"/>
      <c r="H174" s="795"/>
      <c r="I174" s="795"/>
      <c r="J174" s="798">
        <v>13</v>
      </c>
      <c r="K174" s="879"/>
      <c r="L174" s="794"/>
      <c r="M174" s="874"/>
      <c r="N174" s="803">
        <v>1</v>
      </c>
      <c r="O174" s="795"/>
      <c r="P174" s="795"/>
      <c r="Q174" s="795"/>
      <c r="R174" s="798">
        <v>2</v>
      </c>
      <c r="S174" s="794">
        <v>1</v>
      </c>
      <c r="T174" s="794">
        <v>4</v>
      </c>
      <c r="U174" s="800">
        <v>3</v>
      </c>
      <c r="V174" s="801">
        <v>4</v>
      </c>
      <c r="W174" s="795">
        <v>3</v>
      </c>
      <c r="X174" s="795">
        <v>1</v>
      </c>
      <c r="Y174" s="796">
        <v>2</v>
      </c>
      <c r="Z174" s="798">
        <v>1</v>
      </c>
      <c r="AA174" s="794">
        <v>3</v>
      </c>
      <c r="AB174" s="800">
        <v>2</v>
      </c>
      <c r="AC174" s="801">
        <v>2</v>
      </c>
      <c r="AD174" s="795">
        <v>3</v>
      </c>
      <c r="AE174" s="796">
        <v>1</v>
      </c>
      <c r="AF174" s="798">
        <v>1</v>
      </c>
      <c r="AG174" s="794">
        <v>2</v>
      </c>
      <c r="AH174" s="794">
        <v>4</v>
      </c>
      <c r="AI174" s="800">
        <v>3</v>
      </c>
      <c r="AJ174" s="801">
        <v>3</v>
      </c>
      <c r="AK174" s="795">
        <v>2</v>
      </c>
      <c r="AL174" s="796">
        <v>1</v>
      </c>
      <c r="AM174" s="798">
        <v>1</v>
      </c>
      <c r="AN174" s="794">
        <v>3</v>
      </c>
      <c r="AO174" s="794">
        <v>4</v>
      </c>
      <c r="AP174" s="800">
        <v>2</v>
      </c>
      <c r="AQ174" s="801">
        <v>1</v>
      </c>
      <c r="AR174" s="795">
        <v>2</v>
      </c>
      <c r="AS174" s="795">
        <v>3</v>
      </c>
      <c r="AT174" s="795">
        <v>4</v>
      </c>
      <c r="AU174" s="796">
        <v>5</v>
      </c>
      <c r="AV174" s="798">
        <v>1</v>
      </c>
      <c r="AW174" s="794">
        <v>4</v>
      </c>
      <c r="AX174" s="794">
        <v>2</v>
      </c>
      <c r="AY174" s="794">
        <v>5</v>
      </c>
      <c r="AZ174" s="800">
        <v>3</v>
      </c>
      <c r="BA174" s="801">
        <v>1</v>
      </c>
      <c r="BB174" s="795">
        <v>2</v>
      </c>
      <c r="BC174" s="795">
        <v>3</v>
      </c>
      <c r="BD174" s="796">
        <v>4</v>
      </c>
      <c r="BE174" s="798">
        <v>1</v>
      </c>
      <c r="BF174" s="794">
        <v>2</v>
      </c>
      <c r="BG174" s="800">
        <v>3</v>
      </c>
      <c r="BH174" s="801">
        <v>5</v>
      </c>
      <c r="BI174" s="795">
        <v>6</v>
      </c>
      <c r="BJ174" s="795">
        <v>7</v>
      </c>
      <c r="BK174" s="795">
        <v>4</v>
      </c>
      <c r="BL174" s="795">
        <v>8</v>
      </c>
      <c r="BM174" s="795">
        <v>1</v>
      </c>
      <c r="BN174" s="795">
        <v>3</v>
      </c>
      <c r="BO174" s="796">
        <v>2</v>
      </c>
      <c r="BP174" s="799"/>
    </row>
    <row r="175" spans="1:68">
      <c r="A175" s="804">
        <v>166</v>
      </c>
      <c r="B175" s="800">
        <v>1</v>
      </c>
      <c r="C175" s="794"/>
      <c r="D175" s="794"/>
      <c r="E175" s="794"/>
      <c r="F175" s="801">
        <v>3</v>
      </c>
      <c r="G175" s="795"/>
      <c r="H175" s="795"/>
      <c r="I175" s="795"/>
      <c r="J175" s="798">
        <v>9</v>
      </c>
      <c r="K175" s="879"/>
      <c r="L175" s="794"/>
      <c r="M175" s="874"/>
      <c r="N175" s="803">
        <v>2</v>
      </c>
      <c r="O175" s="795"/>
      <c r="P175" s="795"/>
      <c r="Q175" s="795"/>
      <c r="R175" s="798">
        <v>1</v>
      </c>
      <c r="S175" s="794">
        <v>2</v>
      </c>
      <c r="T175" s="794">
        <v>3</v>
      </c>
      <c r="U175" s="800">
        <v>4</v>
      </c>
      <c r="V175" s="801">
        <v>1</v>
      </c>
      <c r="W175" s="795">
        <v>3</v>
      </c>
      <c r="X175" s="795">
        <v>2</v>
      </c>
      <c r="Y175" s="796">
        <v>4</v>
      </c>
      <c r="Z175" s="798">
        <v>1</v>
      </c>
      <c r="AA175" s="794">
        <v>3</v>
      </c>
      <c r="AB175" s="800">
        <v>2</v>
      </c>
      <c r="AC175" s="801">
        <v>1</v>
      </c>
      <c r="AD175" s="795">
        <v>2</v>
      </c>
      <c r="AE175" s="796">
        <v>3</v>
      </c>
      <c r="AF175" s="798">
        <v>4</v>
      </c>
      <c r="AG175" s="794">
        <v>3</v>
      </c>
      <c r="AH175" s="794">
        <v>1</v>
      </c>
      <c r="AI175" s="800">
        <v>2</v>
      </c>
      <c r="AJ175" s="801">
        <v>2</v>
      </c>
      <c r="AK175" s="795">
        <v>3</v>
      </c>
      <c r="AL175" s="796">
        <v>1</v>
      </c>
      <c r="AM175" s="798">
        <v>4</v>
      </c>
      <c r="AN175" s="794">
        <v>1</v>
      </c>
      <c r="AO175" s="794">
        <v>3</v>
      </c>
      <c r="AP175" s="800">
        <v>2</v>
      </c>
      <c r="AQ175" s="801">
        <v>5</v>
      </c>
      <c r="AR175" s="795">
        <v>4</v>
      </c>
      <c r="AS175" s="795">
        <v>3</v>
      </c>
      <c r="AT175" s="795">
        <v>1</v>
      </c>
      <c r="AU175" s="796">
        <v>2</v>
      </c>
      <c r="AV175" s="798">
        <v>1</v>
      </c>
      <c r="AW175" s="794">
        <v>2</v>
      </c>
      <c r="AX175" s="794">
        <v>3</v>
      </c>
      <c r="AY175" s="794">
        <v>4</v>
      </c>
      <c r="AZ175" s="800">
        <v>5</v>
      </c>
      <c r="BA175" s="801">
        <v>1</v>
      </c>
      <c r="BB175" s="795">
        <v>3</v>
      </c>
      <c r="BC175" s="795">
        <v>2</v>
      </c>
      <c r="BD175" s="796">
        <v>4</v>
      </c>
      <c r="BE175" s="798">
        <v>2</v>
      </c>
      <c r="BF175" s="794">
        <v>1</v>
      </c>
      <c r="BG175" s="800">
        <v>3</v>
      </c>
      <c r="BH175" s="801">
        <v>1</v>
      </c>
      <c r="BI175" s="795">
        <v>3</v>
      </c>
      <c r="BJ175" s="795">
        <v>2</v>
      </c>
      <c r="BK175" s="795">
        <v>8</v>
      </c>
      <c r="BL175" s="795">
        <v>4</v>
      </c>
      <c r="BM175" s="795">
        <v>6</v>
      </c>
      <c r="BN175" s="795">
        <v>5</v>
      </c>
      <c r="BO175" s="796">
        <v>7</v>
      </c>
      <c r="BP175" s="799"/>
    </row>
    <row r="176" spans="1:68">
      <c r="A176" s="804">
        <v>167</v>
      </c>
      <c r="B176" s="800">
        <v>2</v>
      </c>
      <c r="C176" s="794"/>
      <c r="D176" s="794"/>
      <c r="E176" s="794"/>
      <c r="F176" s="801">
        <v>3</v>
      </c>
      <c r="G176" s="795"/>
      <c r="H176" s="795"/>
      <c r="I176" s="795"/>
      <c r="J176" s="798">
        <v>13</v>
      </c>
      <c r="K176" s="879"/>
      <c r="L176" s="794"/>
      <c r="M176" s="874"/>
      <c r="N176" s="803">
        <v>1</v>
      </c>
      <c r="O176" s="795"/>
      <c r="P176" s="795"/>
      <c r="Q176" s="795"/>
      <c r="R176" s="798">
        <v>4</v>
      </c>
      <c r="S176" s="794">
        <v>2</v>
      </c>
      <c r="T176" s="794">
        <v>3</v>
      </c>
      <c r="U176" s="800">
        <v>1</v>
      </c>
      <c r="V176" s="801">
        <v>2</v>
      </c>
      <c r="W176" s="795">
        <v>3</v>
      </c>
      <c r="X176" s="795">
        <v>1</v>
      </c>
      <c r="Y176" s="796">
        <v>4</v>
      </c>
      <c r="Z176" s="798">
        <v>1</v>
      </c>
      <c r="AA176" s="794">
        <v>3</v>
      </c>
      <c r="AB176" s="800">
        <v>2</v>
      </c>
      <c r="AC176" s="801">
        <v>1</v>
      </c>
      <c r="AD176" s="795">
        <v>2</v>
      </c>
      <c r="AE176" s="796">
        <v>3</v>
      </c>
      <c r="AF176" s="798">
        <v>1</v>
      </c>
      <c r="AG176" s="794">
        <v>3</v>
      </c>
      <c r="AH176" s="794">
        <v>2</v>
      </c>
      <c r="AI176" s="800">
        <v>4</v>
      </c>
      <c r="AJ176" s="801">
        <v>3</v>
      </c>
      <c r="AK176" s="795">
        <v>2</v>
      </c>
      <c r="AL176" s="796">
        <v>1</v>
      </c>
      <c r="AM176" s="798">
        <v>1</v>
      </c>
      <c r="AN176" s="794">
        <v>3</v>
      </c>
      <c r="AO176" s="794">
        <v>4</v>
      </c>
      <c r="AP176" s="800">
        <v>2</v>
      </c>
      <c r="AQ176" s="801">
        <v>1</v>
      </c>
      <c r="AR176" s="795">
        <v>2</v>
      </c>
      <c r="AS176" s="795">
        <v>4</v>
      </c>
      <c r="AT176" s="795">
        <v>3</v>
      </c>
      <c r="AU176" s="796">
        <v>5</v>
      </c>
      <c r="AV176" s="798">
        <v>1</v>
      </c>
      <c r="AW176" s="794">
        <v>2</v>
      </c>
      <c r="AX176" s="794">
        <v>4</v>
      </c>
      <c r="AY176" s="794">
        <v>5</v>
      </c>
      <c r="AZ176" s="800">
        <v>3</v>
      </c>
      <c r="BA176" s="801">
        <v>3</v>
      </c>
      <c r="BB176" s="795">
        <v>2</v>
      </c>
      <c r="BC176" s="795">
        <v>1</v>
      </c>
      <c r="BD176" s="796">
        <v>4</v>
      </c>
      <c r="BE176" s="798">
        <v>1</v>
      </c>
      <c r="BF176" s="794">
        <v>2</v>
      </c>
      <c r="BG176" s="800">
        <v>3</v>
      </c>
      <c r="BH176" s="801">
        <v>1</v>
      </c>
      <c r="BI176" s="795">
        <v>3</v>
      </c>
      <c r="BJ176" s="795">
        <v>4</v>
      </c>
      <c r="BK176" s="795">
        <v>2</v>
      </c>
      <c r="BL176" s="795">
        <v>6</v>
      </c>
      <c r="BM176" s="795">
        <v>5</v>
      </c>
      <c r="BN176" s="795">
        <v>7</v>
      </c>
      <c r="BO176" s="796">
        <v>8</v>
      </c>
      <c r="BP176" s="799"/>
    </row>
    <row r="177" spans="1:68">
      <c r="A177" s="804">
        <v>168</v>
      </c>
      <c r="B177" s="800">
        <v>2</v>
      </c>
      <c r="C177" s="794"/>
      <c r="D177" s="794"/>
      <c r="E177" s="794"/>
      <c r="F177" s="801">
        <v>3</v>
      </c>
      <c r="G177" s="795"/>
      <c r="H177" s="795"/>
      <c r="I177" s="795"/>
      <c r="J177" s="798">
        <v>9</v>
      </c>
      <c r="K177" s="879"/>
      <c r="L177" s="794"/>
      <c r="M177" s="874"/>
      <c r="N177" s="803">
        <v>2</v>
      </c>
      <c r="O177" s="795"/>
      <c r="P177" s="795"/>
      <c r="Q177" s="795"/>
      <c r="R177" s="798">
        <v>1</v>
      </c>
      <c r="S177" s="794">
        <v>3</v>
      </c>
      <c r="T177" s="794">
        <v>4</v>
      </c>
      <c r="U177" s="800">
        <v>2</v>
      </c>
      <c r="V177" s="801">
        <v>2</v>
      </c>
      <c r="W177" s="795">
        <v>3</v>
      </c>
      <c r="X177" s="795">
        <v>1</v>
      </c>
      <c r="Y177" s="796">
        <v>4</v>
      </c>
      <c r="Z177" s="798">
        <v>3</v>
      </c>
      <c r="AA177" s="794">
        <v>1</v>
      </c>
      <c r="AB177" s="800">
        <v>2</v>
      </c>
      <c r="AC177" s="801">
        <v>3</v>
      </c>
      <c r="AD177" s="795">
        <v>1</v>
      </c>
      <c r="AE177" s="796">
        <v>2</v>
      </c>
      <c r="AF177" s="798">
        <v>3</v>
      </c>
      <c r="AG177" s="794">
        <v>4</v>
      </c>
      <c r="AH177" s="794">
        <v>1</v>
      </c>
      <c r="AI177" s="800">
        <v>2</v>
      </c>
      <c r="AJ177" s="801">
        <v>1</v>
      </c>
      <c r="AK177" s="795">
        <v>3</v>
      </c>
      <c r="AL177" s="796">
        <v>2</v>
      </c>
      <c r="AM177" s="798">
        <v>1</v>
      </c>
      <c r="AN177" s="794">
        <v>3</v>
      </c>
      <c r="AO177" s="794">
        <v>4</v>
      </c>
      <c r="AP177" s="800">
        <v>2</v>
      </c>
      <c r="AQ177" s="801">
        <v>1</v>
      </c>
      <c r="AR177" s="795">
        <v>5</v>
      </c>
      <c r="AS177" s="795">
        <v>3</v>
      </c>
      <c r="AT177" s="795">
        <v>4</v>
      </c>
      <c r="AU177" s="796">
        <v>2</v>
      </c>
      <c r="AV177" s="798">
        <v>5</v>
      </c>
      <c r="AW177" s="794">
        <v>1</v>
      </c>
      <c r="AX177" s="794">
        <v>4</v>
      </c>
      <c r="AY177" s="794">
        <v>2</v>
      </c>
      <c r="AZ177" s="800">
        <v>3</v>
      </c>
      <c r="BA177" s="801">
        <v>1</v>
      </c>
      <c r="BB177" s="795">
        <v>4</v>
      </c>
      <c r="BC177" s="795">
        <v>3</v>
      </c>
      <c r="BD177" s="796">
        <v>2</v>
      </c>
      <c r="BE177" s="798">
        <v>1</v>
      </c>
      <c r="BF177" s="794">
        <v>2</v>
      </c>
      <c r="BG177" s="800">
        <v>3</v>
      </c>
      <c r="BH177" s="801">
        <v>1</v>
      </c>
      <c r="BI177" s="795">
        <v>6</v>
      </c>
      <c r="BJ177" s="795">
        <v>5</v>
      </c>
      <c r="BK177" s="795">
        <v>2</v>
      </c>
      <c r="BL177" s="795">
        <v>4</v>
      </c>
      <c r="BM177" s="795">
        <v>7</v>
      </c>
      <c r="BN177" s="795">
        <v>3</v>
      </c>
      <c r="BO177" s="796">
        <v>8</v>
      </c>
      <c r="BP177" s="799"/>
    </row>
    <row r="178" spans="1:68">
      <c r="A178" s="804">
        <v>169</v>
      </c>
      <c r="B178" s="800">
        <v>2</v>
      </c>
      <c r="C178" s="794"/>
      <c r="D178" s="794"/>
      <c r="E178" s="794"/>
      <c r="F178" s="801">
        <v>3</v>
      </c>
      <c r="G178" s="795"/>
      <c r="H178" s="795"/>
      <c r="I178" s="795"/>
      <c r="J178" s="798">
        <v>9</v>
      </c>
      <c r="K178" s="879"/>
      <c r="L178" s="794"/>
      <c r="M178" s="874"/>
      <c r="N178" s="803">
        <v>2</v>
      </c>
      <c r="O178" s="795"/>
      <c r="P178" s="795"/>
      <c r="Q178" s="795"/>
      <c r="R178" s="798">
        <v>2</v>
      </c>
      <c r="S178" s="794">
        <v>1</v>
      </c>
      <c r="T178" s="794">
        <v>3</v>
      </c>
      <c r="U178" s="800">
        <v>4</v>
      </c>
      <c r="V178" s="801">
        <v>3</v>
      </c>
      <c r="W178" s="795">
        <v>2</v>
      </c>
      <c r="X178" s="795">
        <v>1</v>
      </c>
      <c r="Y178" s="796">
        <v>4</v>
      </c>
      <c r="Z178" s="798">
        <v>1</v>
      </c>
      <c r="AA178" s="794">
        <v>3</v>
      </c>
      <c r="AB178" s="800">
        <v>2</v>
      </c>
      <c r="AC178" s="801">
        <v>2</v>
      </c>
      <c r="AD178" s="795">
        <v>1</v>
      </c>
      <c r="AE178" s="796">
        <v>3</v>
      </c>
      <c r="AF178" s="798">
        <v>2</v>
      </c>
      <c r="AG178" s="794">
        <v>4</v>
      </c>
      <c r="AH178" s="794">
        <v>3</v>
      </c>
      <c r="AI178" s="800">
        <v>1</v>
      </c>
      <c r="AJ178" s="801">
        <v>3</v>
      </c>
      <c r="AK178" s="795">
        <v>2</v>
      </c>
      <c r="AL178" s="796">
        <v>1</v>
      </c>
      <c r="AM178" s="798">
        <v>1</v>
      </c>
      <c r="AN178" s="794">
        <v>2</v>
      </c>
      <c r="AO178" s="794">
        <v>3</v>
      </c>
      <c r="AP178" s="800">
        <v>4</v>
      </c>
      <c r="AQ178" s="801">
        <v>4</v>
      </c>
      <c r="AR178" s="795">
        <v>5</v>
      </c>
      <c r="AS178" s="795">
        <v>1</v>
      </c>
      <c r="AT178" s="795">
        <v>3</v>
      </c>
      <c r="AU178" s="796">
        <v>2</v>
      </c>
      <c r="AV178" s="798">
        <v>3</v>
      </c>
      <c r="AW178" s="794">
        <v>2</v>
      </c>
      <c r="AX178" s="794">
        <v>5</v>
      </c>
      <c r="AY178" s="794">
        <v>4</v>
      </c>
      <c r="AZ178" s="800">
        <v>1</v>
      </c>
      <c r="BA178" s="801">
        <v>3</v>
      </c>
      <c r="BB178" s="795">
        <v>2</v>
      </c>
      <c r="BC178" s="795">
        <v>4</v>
      </c>
      <c r="BD178" s="796">
        <v>1</v>
      </c>
      <c r="BE178" s="798">
        <v>2</v>
      </c>
      <c r="BF178" s="794">
        <v>1</v>
      </c>
      <c r="BG178" s="800">
        <v>3</v>
      </c>
      <c r="BH178" s="801">
        <v>8</v>
      </c>
      <c r="BI178" s="795">
        <v>4</v>
      </c>
      <c r="BJ178" s="795">
        <v>1</v>
      </c>
      <c r="BK178" s="795">
        <v>2</v>
      </c>
      <c r="BL178" s="795">
        <v>5</v>
      </c>
      <c r="BM178" s="795">
        <v>7</v>
      </c>
      <c r="BN178" s="795">
        <v>3</v>
      </c>
      <c r="BO178" s="796">
        <v>6</v>
      </c>
      <c r="BP178" s="799"/>
    </row>
    <row r="179" spans="1:68">
      <c r="A179" s="804">
        <v>170</v>
      </c>
      <c r="B179" s="800">
        <v>2</v>
      </c>
      <c r="C179" s="794"/>
      <c r="D179" s="794"/>
      <c r="E179" s="794"/>
      <c r="F179" s="801">
        <v>4</v>
      </c>
      <c r="G179" s="795"/>
      <c r="H179" s="795"/>
      <c r="I179" s="795"/>
      <c r="J179" s="798">
        <v>9</v>
      </c>
      <c r="K179" s="879"/>
      <c r="L179" s="794"/>
      <c r="M179" s="874"/>
      <c r="N179" s="803">
        <v>2</v>
      </c>
      <c r="O179" s="795"/>
      <c r="P179" s="795"/>
      <c r="Q179" s="795"/>
      <c r="R179" s="798">
        <v>1</v>
      </c>
      <c r="S179" s="794">
        <v>3</v>
      </c>
      <c r="T179" s="794">
        <v>4</v>
      </c>
      <c r="U179" s="800">
        <v>2</v>
      </c>
      <c r="V179" s="801">
        <v>3</v>
      </c>
      <c r="W179" s="795">
        <v>2</v>
      </c>
      <c r="X179" s="795">
        <v>1</v>
      </c>
      <c r="Y179" s="796">
        <v>4</v>
      </c>
      <c r="Z179" s="798">
        <v>3</v>
      </c>
      <c r="AA179" s="794">
        <v>2</v>
      </c>
      <c r="AB179" s="800">
        <v>1</v>
      </c>
      <c r="AC179" s="801">
        <v>1</v>
      </c>
      <c r="AD179" s="795">
        <v>2</v>
      </c>
      <c r="AE179" s="796">
        <v>3</v>
      </c>
      <c r="AF179" s="798">
        <v>4</v>
      </c>
      <c r="AG179" s="794">
        <v>3</v>
      </c>
      <c r="AH179" s="794">
        <v>2</v>
      </c>
      <c r="AI179" s="800">
        <v>1</v>
      </c>
      <c r="AJ179" s="801">
        <v>3</v>
      </c>
      <c r="AK179" s="795">
        <v>1</v>
      </c>
      <c r="AL179" s="796">
        <v>2</v>
      </c>
      <c r="AM179" s="798">
        <v>1</v>
      </c>
      <c r="AN179" s="794">
        <v>3</v>
      </c>
      <c r="AO179" s="794">
        <v>2</v>
      </c>
      <c r="AP179" s="800">
        <v>4</v>
      </c>
      <c r="AQ179" s="801">
        <v>1</v>
      </c>
      <c r="AR179" s="795">
        <v>4</v>
      </c>
      <c r="AS179" s="795">
        <v>3</v>
      </c>
      <c r="AT179" s="795">
        <v>2</v>
      </c>
      <c r="AU179" s="796">
        <v>5</v>
      </c>
      <c r="AV179" s="798">
        <v>1</v>
      </c>
      <c r="AW179" s="794">
        <v>4</v>
      </c>
      <c r="AX179" s="794">
        <v>5</v>
      </c>
      <c r="AY179" s="794">
        <v>3</v>
      </c>
      <c r="AZ179" s="800">
        <v>2</v>
      </c>
      <c r="BA179" s="801">
        <v>3</v>
      </c>
      <c r="BB179" s="795">
        <v>1</v>
      </c>
      <c r="BC179" s="795">
        <v>2</v>
      </c>
      <c r="BD179" s="796">
        <v>4</v>
      </c>
      <c r="BE179" s="798">
        <v>1</v>
      </c>
      <c r="BF179" s="794">
        <v>2</v>
      </c>
      <c r="BG179" s="800">
        <v>3</v>
      </c>
      <c r="BH179" s="801">
        <v>1</v>
      </c>
      <c r="BI179" s="795">
        <v>5</v>
      </c>
      <c r="BJ179" s="795">
        <v>2</v>
      </c>
      <c r="BK179" s="795">
        <v>8</v>
      </c>
      <c r="BL179" s="795">
        <v>7</v>
      </c>
      <c r="BM179" s="795">
        <v>6</v>
      </c>
      <c r="BN179" s="795">
        <v>4</v>
      </c>
      <c r="BO179" s="796">
        <v>3</v>
      </c>
      <c r="BP179" s="799"/>
    </row>
    <row r="180" spans="1:68">
      <c r="A180" s="804">
        <v>171</v>
      </c>
      <c r="B180" s="800">
        <v>2</v>
      </c>
      <c r="C180" s="794"/>
      <c r="D180" s="794"/>
      <c r="E180" s="794"/>
      <c r="F180" s="801">
        <v>3</v>
      </c>
      <c r="G180" s="795"/>
      <c r="H180" s="795"/>
      <c r="I180" s="795"/>
      <c r="J180" s="798">
        <v>9</v>
      </c>
      <c r="K180" s="879"/>
      <c r="L180" s="794"/>
      <c r="M180" s="874"/>
      <c r="N180" s="803">
        <v>2</v>
      </c>
      <c r="O180" s="795"/>
      <c r="P180" s="795"/>
      <c r="Q180" s="795"/>
      <c r="R180" s="798">
        <v>4</v>
      </c>
      <c r="S180" s="794">
        <v>3</v>
      </c>
      <c r="T180" s="794">
        <v>1</v>
      </c>
      <c r="U180" s="800">
        <v>2</v>
      </c>
      <c r="V180" s="801">
        <v>4</v>
      </c>
      <c r="W180" s="795">
        <v>3</v>
      </c>
      <c r="X180" s="795">
        <v>1</v>
      </c>
      <c r="Y180" s="796">
        <v>2</v>
      </c>
      <c r="Z180" s="798">
        <v>2</v>
      </c>
      <c r="AA180" s="794">
        <v>1</v>
      </c>
      <c r="AB180" s="800">
        <v>3</v>
      </c>
      <c r="AC180" s="801">
        <v>1</v>
      </c>
      <c r="AD180" s="795">
        <v>3</v>
      </c>
      <c r="AE180" s="796">
        <v>2</v>
      </c>
      <c r="AF180" s="798">
        <v>1</v>
      </c>
      <c r="AG180" s="794">
        <v>3</v>
      </c>
      <c r="AH180" s="794">
        <v>4</v>
      </c>
      <c r="AI180" s="800">
        <v>2</v>
      </c>
      <c r="AJ180" s="801">
        <v>3</v>
      </c>
      <c r="AK180" s="795">
        <v>2</v>
      </c>
      <c r="AL180" s="796">
        <v>1</v>
      </c>
      <c r="AM180" s="798">
        <v>3</v>
      </c>
      <c r="AN180" s="794">
        <v>1</v>
      </c>
      <c r="AO180" s="794">
        <v>4</v>
      </c>
      <c r="AP180" s="800">
        <v>2</v>
      </c>
      <c r="AQ180" s="801">
        <v>4</v>
      </c>
      <c r="AR180" s="795">
        <v>5</v>
      </c>
      <c r="AS180" s="795">
        <v>2</v>
      </c>
      <c r="AT180" s="795">
        <v>1</v>
      </c>
      <c r="AU180" s="796">
        <v>3</v>
      </c>
      <c r="AV180" s="798">
        <v>1</v>
      </c>
      <c r="AW180" s="794">
        <v>3</v>
      </c>
      <c r="AX180" s="794">
        <v>5</v>
      </c>
      <c r="AY180" s="794">
        <v>4</v>
      </c>
      <c r="AZ180" s="800">
        <v>2</v>
      </c>
      <c r="BA180" s="801">
        <v>2</v>
      </c>
      <c r="BB180" s="795">
        <v>3</v>
      </c>
      <c r="BC180" s="795">
        <v>4</v>
      </c>
      <c r="BD180" s="796">
        <v>1</v>
      </c>
      <c r="BE180" s="798">
        <v>2</v>
      </c>
      <c r="BF180" s="794">
        <v>1</v>
      </c>
      <c r="BG180" s="800">
        <v>3</v>
      </c>
      <c r="BH180" s="801">
        <v>3</v>
      </c>
      <c r="BI180" s="795">
        <v>8</v>
      </c>
      <c r="BJ180" s="795">
        <v>5</v>
      </c>
      <c r="BK180" s="795">
        <v>4</v>
      </c>
      <c r="BL180" s="795">
        <v>2</v>
      </c>
      <c r="BM180" s="795">
        <v>7</v>
      </c>
      <c r="BN180" s="795">
        <v>1</v>
      </c>
      <c r="BO180" s="796">
        <v>6</v>
      </c>
      <c r="BP180" s="799"/>
    </row>
    <row r="181" spans="1:68">
      <c r="A181" s="804">
        <v>172</v>
      </c>
      <c r="B181" s="800">
        <v>2</v>
      </c>
      <c r="C181" s="794"/>
      <c r="D181" s="794"/>
      <c r="E181" s="794"/>
      <c r="F181" s="801">
        <v>4</v>
      </c>
      <c r="G181" s="795"/>
      <c r="H181" s="795"/>
      <c r="I181" s="795"/>
      <c r="J181" s="798">
        <v>3</v>
      </c>
      <c r="K181" s="879"/>
      <c r="L181" s="794"/>
      <c r="M181" s="874"/>
      <c r="N181" s="803">
        <v>2</v>
      </c>
      <c r="O181" s="795"/>
      <c r="P181" s="795"/>
      <c r="Q181" s="795"/>
      <c r="R181" s="798">
        <v>2</v>
      </c>
      <c r="S181" s="794">
        <v>3</v>
      </c>
      <c r="T181" s="794">
        <v>4</v>
      </c>
      <c r="U181" s="800">
        <v>1</v>
      </c>
      <c r="V181" s="801">
        <v>2</v>
      </c>
      <c r="W181" s="795">
        <v>4</v>
      </c>
      <c r="X181" s="795">
        <v>1</v>
      </c>
      <c r="Y181" s="796">
        <v>3</v>
      </c>
      <c r="Z181" s="798">
        <v>1</v>
      </c>
      <c r="AA181" s="794">
        <v>3</v>
      </c>
      <c r="AB181" s="800">
        <v>2</v>
      </c>
      <c r="AC181" s="801">
        <v>1</v>
      </c>
      <c r="AD181" s="795">
        <v>3</v>
      </c>
      <c r="AE181" s="796">
        <v>2</v>
      </c>
      <c r="AF181" s="798">
        <v>1</v>
      </c>
      <c r="AG181" s="794">
        <v>3</v>
      </c>
      <c r="AH181" s="794">
        <v>4</v>
      </c>
      <c r="AI181" s="800">
        <v>2</v>
      </c>
      <c r="AJ181" s="801">
        <v>3</v>
      </c>
      <c r="AK181" s="795">
        <v>2</v>
      </c>
      <c r="AL181" s="796">
        <v>1</v>
      </c>
      <c r="AM181" s="798">
        <v>1</v>
      </c>
      <c r="AN181" s="794">
        <v>4</v>
      </c>
      <c r="AO181" s="794">
        <v>2</v>
      </c>
      <c r="AP181" s="800">
        <v>3</v>
      </c>
      <c r="AQ181" s="801">
        <v>1</v>
      </c>
      <c r="AR181" s="795">
        <v>2</v>
      </c>
      <c r="AS181" s="795">
        <v>3</v>
      </c>
      <c r="AT181" s="795">
        <v>4</v>
      </c>
      <c r="AU181" s="796">
        <v>5</v>
      </c>
      <c r="AV181" s="798">
        <v>1</v>
      </c>
      <c r="AW181" s="794">
        <v>2</v>
      </c>
      <c r="AX181" s="794">
        <v>4</v>
      </c>
      <c r="AY181" s="794">
        <v>5</v>
      </c>
      <c r="AZ181" s="800">
        <v>3</v>
      </c>
      <c r="BA181" s="801">
        <v>1</v>
      </c>
      <c r="BB181" s="795">
        <v>3</v>
      </c>
      <c r="BC181" s="795">
        <v>4</v>
      </c>
      <c r="BD181" s="796">
        <v>2</v>
      </c>
      <c r="BE181" s="798">
        <v>1</v>
      </c>
      <c r="BF181" s="794">
        <v>2</v>
      </c>
      <c r="BG181" s="800">
        <v>3</v>
      </c>
      <c r="BH181" s="801">
        <v>5</v>
      </c>
      <c r="BI181" s="795">
        <v>6</v>
      </c>
      <c r="BJ181" s="795">
        <v>8</v>
      </c>
      <c r="BK181" s="795">
        <v>1</v>
      </c>
      <c r="BL181" s="795">
        <v>7</v>
      </c>
      <c r="BM181" s="795">
        <v>3</v>
      </c>
      <c r="BN181" s="795">
        <v>2</v>
      </c>
      <c r="BO181" s="796">
        <v>4</v>
      </c>
      <c r="BP181" s="799"/>
    </row>
    <row r="182" spans="1:68">
      <c r="A182" s="804">
        <v>173</v>
      </c>
      <c r="B182" s="800">
        <v>1</v>
      </c>
      <c r="C182" s="794"/>
      <c r="D182" s="794"/>
      <c r="E182" s="794"/>
      <c r="F182" s="801">
        <v>3</v>
      </c>
      <c r="G182" s="795"/>
      <c r="H182" s="795"/>
      <c r="I182" s="795"/>
      <c r="J182" s="798">
        <v>2</v>
      </c>
      <c r="K182" s="879"/>
      <c r="L182" s="794"/>
      <c r="M182" s="874"/>
      <c r="N182" s="803">
        <v>2</v>
      </c>
      <c r="O182" s="795"/>
      <c r="P182" s="795"/>
      <c r="Q182" s="795"/>
      <c r="R182" s="798">
        <v>1</v>
      </c>
      <c r="S182" s="794">
        <v>3</v>
      </c>
      <c r="T182" s="794">
        <v>4</v>
      </c>
      <c r="U182" s="800">
        <v>2</v>
      </c>
      <c r="V182" s="801">
        <v>2</v>
      </c>
      <c r="W182" s="795">
        <v>3</v>
      </c>
      <c r="X182" s="795">
        <v>1</v>
      </c>
      <c r="Y182" s="796">
        <v>4</v>
      </c>
      <c r="Z182" s="798">
        <v>1</v>
      </c>
      <c r="AA182" s="794">
        <v>2</v>
      </c>
      <c r="AB182" s="800">
        <v>3</v>
      </c>
      <c r="AC182" s="801">
        <v>2</v>
      </c>
      <c r="AD182" s="795">
        <v>1</v>
      </c>
      <c r="AE182" s="796">
        <v>3</v>
      </c>
      <c r="AF182" s="798">
        <v>4</v>
      </c>
      <c r="AG182" s="794">
        <v>3</v>
      </c>
      <c r="AH182" s="794">
        <v>2</v>
      </c>
      <c r="AI182" s="800">
        <v>1</v>
      </c>
      <c r="AJ182" s="801">
        <v>3</v>
      </c>
      <c r="AK182" s="795">
        <v>2</v>
      </c>
      <c r="AL182" s="796">
        <v>1</v>
      </c>
      <c r="AM182" s="798">
        <v>1</v>
      </c>
      <c r="AN182" s="794">
        <v>2</v>
      </c>
      <c r="AO182" s="794">
        <v>3</v>
      </c>
      <c r="AP182" s="800">
        <v>4</v>
      </c>
      <c r="AQ182" s="801">
        <v>1</v>
      </c>
      <c r="AR182" s="795">
        <v>3</v>
      </c>
      <c r="AS182" s="795">
        <v>2</v>
      </c>
      <c r="AT182" s="795">
        <v>4</v>
      </c>
      <c r="AU182" s="796">
        <v>5</v>
      </c>
      <c r="AV182" s="798">
        <v>1</v>
      </c>
      <c r="AW182" s="794">
        <v>4</v>
      </c>
      <c r="AX182" s="794">
        <v>5</v>
      </c>
      <c r="AY182" s="794">
        <v>3</v>
      </c>
      <c r="AZ182" s="800">
        <v>2</v>
      </c>
      <c r="BA182" s="801">
        <v>3</v>
      </c>
      <c r="BB182" s="795">
        <v>2</v>
      </c>
      <c r="BC182" s="795">
        <v>1</v>
      </c>
      <c r="BD182" s="796">
        <v>4</v>
      </c>
      <c r="BE182" s="798">
        <v>1</v>
      </c>
      <c r="BF182" s="794">
        <v>2</v>
      </c>
      <c r="BG182" s="800">
        <v>3</v>
      </c>
      <c r="BH182" s="801">
        <v>1</v>
      </c>
      <c r="BI182" s="795">
        <v>6</v>
      </c>
      <c r="BJ182" s="795">
        <v>5</v>
      </c>
      <c r="BK182" s="795">
        <v>2</v>
      </c>
      <c r="BL182" s="795">
        <v>7</v>
      </c>
      <c r="BM182" s="795">
        <v>4</v>
      </c>
      <c r="BN182" s="795">
        <v>3</v>
      </c>
      <c r="BO182" s="796">
        <v>8</v>
      </c>
      <c r="BP182" s="799"/>
    </row>
    <row r="183" spans="1:68">
      <c r="A183" s="804">
        <v>174</v>
      </c>
      <c r="B183" s="800">
        <v>1</v>
      </c>
      <c r="C183" s="794"/>
      <c r="D183" s="794"/>
      <c r="E183" s="794"/>
      <c r="F183" s="801">
        <v>3</v>
      </c>
      <c r="G183" s="795"/>
      <c r="H183" s="795"/>
      <c r="I183" s="795"/>
      <c r="J183" s="798">
        <v>9</v>
      </c>
      <c r="K183" s="879"/>
      <c r="L183" s="794"/>
      <c r="M183" s="874"/>
      <c r="N183" s="803">
        <v>2</v>
      </c>
      <c r="O183" s="795"/>
      <c r="P183" s="795"/>
      <c r="Q183" s="795"/>
      <c r="R183" s="798">
        <v>1</v>
      </c>
      <c r="S183" s="794">
        <v>4</v>
      </c>
      <c r="T183" s="794">
        <v>3</v>
      </c>
      <c r="U183" s="800">
        <v>2</v>
      </c>
      <c r="V183" s="801">
        <v>2</v>
      </c>
      <c r="W183" s="795">
        <v>3</v>
      </c>
      <c r="X183" s="795">
        <v>1</v>
      </c>
      <c r="Y183" s="796">
        <v>4</v>
      </c>
      <c r="Z183" s="798">
        <v>3</v>
      </c>
      <c r="AA183" s="794">
        <v>2</v>
      </c>
      <c r="AB183" s="800">
        <v>1</v>
      </c>
      <c r="AC183" s="801">
        <v>1</v>
      </c>
      <c r="AD183" s="795">
        <v>3</v>
      </c>
      <c r="AE183" s="796">
        <v>2</v>
      </c>
      <c r="AF183" s="798">
        <v>3</v>
      </c>
      <c r="AG183" s="794">
        <v>4</v>
      </c>
      <c r="AH183" s="794">
        <v>2</v>
      </c>
      <c r="AI183" s="800">
        <v>1</v>
      </c>
      <c r="AJ183" s="801">
        <v>3</v>
      </c>
      <c r="AK183" s="795">
        <v>2</v>
      </c>
      <c r="AL183" s="796">
        <v>1</v>
      </c>
      <c r="AM183" s="798">
        <v>4</v>
      </c>
      <c r="AN183" s="794">
        <v>3</v>
      </c>
      <c r="AO183" s="794">
        <v>2</v>
      </c>
      <c r="AP183" s="800">
        <v>1</v>
      </c>
      <c r="AQ183" s="801">
        <v>2</v>
      </c>
      <c r="AR183" s="795">
        <v>3</v>
      </c>
      <c r="AS183" s="795">
        <v>1</v>
      </c>
      <c r="AT183" s="795">
        <v>4</v>
      </c>
      <c r="AU183" s="796">
        <v>5</v>
      </c>
      <c r="AV183" s="798">
        <v>3</v>
      </c>
      <c r="AW183" s="794">
        <v>1</v>
      </c>
      <c r="AX183" s="794">
        <v>5</v>
      </c>
      <c r="AY183" s="794">
        <v>4</v>
      </c>
      <c r="AZ183" s="800">
        <v>2</v>
      </c>
      <c r="BA183" s="801">
        <v>1</v>
      </c>
      <c r="BB183" s="795">
        <v>2</v>
      </c>
      <c r="BC183" s="795">
        <v>3</v>
      </c>
      <c r="BD183" s="796">
        <v>4</v>
      </c>
      <c r="BE183" s="798">
        <v>1</v>
      </c>
      <c r="BF183" s="794">
        <v>2</v>
      </c>
      <c r="BG183" s="800">
        <v>3</v>
      </c>
      <c r="BH183" s="801">
        <v>1</v>
      </c>
      <c r="BI183" s="795">
        <v>8</v>
      </c>
      <c r="BJ183" s="795">
        <v>7</v>
      </c>
      <c r="BK183" s="795">
        <v>4</v>
      </c>
      <c r="BL183" s="795">
        <v>6</v>
      </c>
      <c r="BM183" s="795">
        <v>5</v>
      </c>
      <c r="BN183" s="795">
        <v>3</v>
      </c>
      <c r="BO183" s="796">
        <v>2</v>
      </c>
      <c r="BP183" s="799"/>
    </row>
    <row r="184" spans="1:68">
      <c r="A184" s="804">
        <v>175</v>
      </c>
      <c r="B184" s="800">
        <v>2</v>
      </c>
      <c r="C184" s="794"/>
      <c r="D184" s="794"/>
      <c r="E184" s="794"/>
      <c r="F184" s="801">
        <v>3</v>
      </c>
      <c r="G184" s="795"/>
      <c r="H184" s="795"/>
      <c r="I184" s="795"/>
      <c r="J184" s="798">
        <v>9</v>
      </c>
      <c r="K184" s="879"/>
      <c r="L184" s="794"/>
      <c r="M184" s="874"/>
      <c r="N184" s="803">
        <v>2</v>
      </c>
      <c r="O184" s="795"/>
      <c r="P184" s="795"/>
      <c r="Q184" s="795"/>
      <c r="R184" s="798">
        <v>1</v>
      </c>
      <c r="S184" s="794">
        <v>2</v>
      </c>
      <c r="T184" s="794">
        <v>3</v>
      </c>
      <c r="U184" s="800">
        <v>4</v>
      </c>
      <c r="V184" s="801">
        <v>2</v>
      </c>
      <c r="W184" s="795">
        <v>3</v>
      </c>
      <c r="X184" s="795">
        <v>1</v>
      </c>
      <c r="Y184" s="796">
        <v>4</v>
      </c>
      <c r="Z184" s="798">
        <v>1</v>
      </c>
      <c r="AA184" s="794">
        <v>3</v>
      </c>
      <c r="AB184" s="800">
        <v>2</v>
      </c>
      <c r="AC184" s="801">
        <v>2</v>
      </c>
      <c r="AD184" s="795">
        <v>1</v>
      </c>
      <c r="AE184" s="796">
        <v>3</v>
      </c>
      <c r="AF184" s="798">
        <v>4</v>
      </c>
      <c r="AG184" s="794">
        <v>3</v>
      </c>
      <c r="AH184" s="794">
        <v>2</v>
      </c>
      <c r="AI184" s="800">
        <v>1</v>
      </c>
      <c r="AJ184" s="801">
        <v>3</v>
      </c>
      <c r="AK184" s="795">
        <v>2</v>
      </c>
      <c r="AL184" s="796">
        <v>1</v>
      </c>
      <c r="AM184" s="798">
        <v>1</v>
      </c>
      <c r="AN184" s="794">
        <v>2</v>
      </c>
      <c r="AO184" s="794">
        <v>4</v>
      </c>
      <c r="AP184" s="800">
        <v>3</v>
      </c>
      <c r="AQ184" s="801">
        <v>1</v>
      </c>
      <c r="AR184" s="795">
        <v>2</v>
      </c>
      <c r="AS184" s="795">
        <v>3</v>
      </c>
      <c r="AT184" s="795">
        <v>4</v>
      </c>
      <c r="AU184" s="796">
        <v>5</v>
      </c>
      <c r="AV184" s="798">
        <v>4</v>
      </c>
      <c r="AW184" s="794">
        <v>3</v>
      </c>
      <c r="AX184" s="794">
        <v>1</v>
      </c>
      <c r="AY184" s="794">
        <v>5</v>
      </c>
      <c r="AZ184" s="800">
        <v>2</v>
      </c>
      <c r="BA184" s="801">
        <v>4</v>
      </c>
      <c r="BB184" s="795">
        <v>1</v>
      </c>
      <c r="BC184" s="795">
        <v>3</v>
      </c>
      <c r="BD184" s="796">
        <v>2</v>
      </c>
      <c r="BE184" s="798">
        <v>2</v>
      </c>
      <c r="BF184" s="794">
        <v>3</v>
      </c>
      <c r="BG184" s="800">
        <v>1</v>
      </c>
      <c r="BH184" s="801">
        <v>2</v>
      </c>
      <c r="BI184" s="795">
        <v>3</v>
      </c>
      <c r="BJ184" s="795">
        <v>1</v>
      </c>
      <c r="BK184" s="795">
        <v>6</v>
      </c>
      <c r="BL184" s="795">
        <v>4</v>
      </c>
      <c r="BM184" s="795">
        <v>7</v>
      </c>
      <c r="BN184" s="795">
        <v>5</v>
      </c>
      <c r="BO184" s="796">
        <v>8</v>
      </c>
      <c r="BP184" s="799"/>
    </row>
    <row r="185" spans="1:68">
      <c r="A185" s="804">
        <v>176</v>
      </c>
      <c r="B185" s="800">
        <v>2</v>
      </c>
      <c r="C185" s="794"/>
      <c r="D185" s="794"/>
      <c r="E185" s="794"/>
      <c r="F185" s="801">
        <v>3</v>
      </c>
      <c r="G185" s="795"/>
      <c r="H185" s="795"/>
      <c r="I185" s="795"/>
      <c r="J185" s="798">
        <v>9</v>
      </c>
      <c r="K185" s="879"/>
      <c r="L185" s="794"/>
      <c r="M185" s="874"/>
      <c r="N185" s="803">
        <v>1</v>
      </c>
      <c r="O185" s="795"/>
      <c r="P185" s="795"/>
      <c r="Q185" s="795"/>
      <c r="R185" s="798">
        <v>1</v>
      </c>
      <c r="S185" s="794">
        <v>2</v>
      </c>
      <c r="T185" s="794">
        <v>4</v>
      </c>
      <c r="U185" s="800">
        <v>3</v>
      </c>
      <c r="V185" s="801">
        <v>3</v>
      </c>
      <c r="W185" s="795">
        <v>2</v>
      </c>
      <c r="X185" s="795">
        <v>1</v>
      </c>
      <c r="Y185" s="796">
        <v>4</v>
      </c>
      <c r="Z185" s="798">
        <v>1</v>
      </c>
      <c r="AA185" s="794">
        <v>3</v>
      </c>
      <c r="AB185" s="800">
        <v>2</v>
      </c>
      <c r="AC185" s="801">
        <v>2</v>
      </c>
      <c r="AD185" s="795">
        <v>1</v>
      </c>
      <c r="AE185" s="796">
        <v>3</v>
      </c>
      <c r="AF185" s="798">
        <v>2</v>
      </c>
      <c r="AG185" s="794">
        <v>4</v>
      </c>
      <c r="AH185" s="794">
        <v>3</v>
      </c>
      <c r="AI185" s="800">
        <v>1</v>
      </c>
      <c r="AJ185" s="801">
        <v>3</v>
      </c>
      <c r="AK185" s="795">
        <v>2</v>
      </c>
      <c r="AL185" s="796">
        <v>1</v>
      </c>
      <c r="AM185" s="798">
        <v>1</v>
      </c>
      <c r="AN185" s="794">
        <v>2</v>
      </c>
      <c r="AO185" s="794">
        <v>3</v>
      </c>
      <c r="AP185" s="800">
        <v>4</v>
      </c>
      <c r="AQ185" s="801">
        <v>1</v>
      </c>
      <c r="AR185" s="795">
        <v>2</v>
      </c>
      <c r="AS185" s="795">
        <v>3</v>
      </c>
      <c r="AT185" s="795">
        <v>4</v>
      </c>
      <c r="AU185" s="796">
        <v>5</v>
      </c>
      <c r="AV185" s="798">
        <v>1</v>
      </c>
      <c r="AW185" s="794">
        <v>2</v>
      </c>
      <c r="AX185" s="794">
        <v>5</v>
      </c>
      <c r="AY185" s="794">
        <v>4</v>
      </c>
      <c r="AZ185" s="800">
        <v>3</v>
      </c>
      <c r="BA185" s="801">
        <v>1</v>
      </c>
      <c r="BB185" s="795">
        <v>2</v>
      </c>
      <c r="BC185" s="795">
        <v>3</v>
      </c>
      <c r="BD185" s="796">
        <v>4</v>
      </c>
      <c r="BE185" s="798">
        <v>1</v>
      </c>
      <c r="BF185" s="794">
        <v>2</v>
      </c>
      <c r="BG185" s="800">
        <v>3</v>
      </c>
      <c r="BH185" s="801">
        <v>2</v>
      </c>
      <c r="BI185" s="795">
        <v>7</v>
      </c>
      <c r="BJ185" s="795">
        <v>6</v>
      </c>
      <c r="BK185" s="795">
        <v>1</v>
      </c>
      <c r="BL185" s="795">
        <v>8</v>
      </c>
      <c r="BM185" s="795">
        <v>4</v>
      </c>
      <c r="BN185" s="795">
        <v>3</v>
      </c>
      <c r="BO185" s="796">
        <v>5</v>
      </c>
      <c r="BP185" s="799"/>
    </row>
    <row r="186" spans="1:68">
      <c r="A186" s="804">
        <v>177</v>
      </c>
      <c r="B186" s="800">
        <v>1</v>
      </c>
      <c r="C186" s="794"/>
      <c r="D186" s="794"/>
      <c r="E186" s="794"/>
      <c r="F186" s="801">
        <v>3</v>
      </c>
      <c r="G186" s="795"/>
      <c r="H186" s="795"/>
      <c r="I186" s="795"/>
      <c r="J186" s="798">
        <v>9</v>
      </c>
      <c r="K186" s="879"/>
      <c r="L186" s="794"/>
      <c r="M186" s="874"/>
      <c r="N186" s="803">
        <v>1</v>
      </c>
      <c r="O186" s="795"/>
      <c r="P186" s="795"/>
      <c r="Q186" s="795"/>
      <c r="R186" s="798">
        <v>2</v>
      </c>
      <c r="S186" s="794">
        <v>4</v>
      </c>
      <c r="T186" s="794">
        <v>3</v>
      </c>
      <c r="U186" s="800">
        <v>1</v>
      </c>
      <c r="V186" s="801">
        <v>3</v>
      </c>
      <c r="W186" s="795">
        <v>2</v>
      </c>
      <c r="X186" s="795">
        <v>1</v>
      </c>
      <c r="Y186" s="796">
        <v>4</v>
      </c>
      <c r="Z186" s="798">
        <v>1</v>
      </c>
      <c r="AA186" s="794">
        <v>3</v>
      </c>
      <c r="AB186" s="800">
        <v>2</v>
      </c>
      <c r="AC186" s="801">
        <v>1</v>
      </c>
      <c r="AD186" s="795">
        <v>2</v>
      </c>
      <c r="AE186" s="796">
        <v>3</v>
      </c>
      <c r="AF186" s="798">
        <v>3</v>
      </c>
      <c r="AG186" s="794">
        <v>4</v>
      </c>
      <c r="AH186" s="794">
        <v>2</v>
      </c>
      <c r="AI186" s="800">
        <v>1</v>
      </c>
      <c r="AJ186" s="801">
        <v>3</v>
      </c>
      <c r="AK186" s="795">
        <v>2</v>
      </c>
      <c r="AL186" s="796">
        <v>1</v>
      </c>
      <c r="AM186" s="798">
        <v>1</v>
      </c>
      <c r="AN186" s="794">
        <v>2</v>
      </c>
      <c r="AO186" s="794">
        <v>4</v>
      </c>
      <c r="AP186" s="800">
        <v>3</v>
      </c>
      <c r="AQ186" s="801">
        <v>1</v>
      </c>
      <c r="AR186" s="795">
        <v>2</v>
      </c>
      <c r="AS186" s="795">
        <v>4</v>
      </c>
      <c r="AT186" s="795">
        <v>3</v>
      </c>
      <c r="AU186" s="796">
        <v>5</v>
      </c>
      <c r="AV186" s="798">
        <v>1</v>
      </c>
      <c r="AW186" s="794">
        <v>2</v>
      </c>
      <c r="AX186" s="794">
        <v>4</v>
      </c>
      <c r="AY186" s="794">
        <v>5</v>
      </c>
      <c r="AZ186" s="800">
        <v>3</v>
      </c>
      <c r="BA186" s="801">
        <v>1</v>
      </c>
      <c r="BB186" s="795">
        <v>2</v>
      </c>
      <c r="BC186" s="795">
        <v>3</v>
      </c>
      <c r="BD186" s="796">
        <v>4</v>
      </c>
      <c r="BE186" s="798">
        <v>1</v>
      </c>
      <c r="BF186" s="794">
        <v>2</v>
      </c>
      <c r="BG186" s="800">
        <v>3</v>
      </c>
      <c r="BH186" s="801">
        <v>1</v>
      </c>
      <c r="BI186" s="795">
        <v>6</v>
      </c>
      <c r="BJ186" s="795">
        <v>5</v>
      </c>
      <c r="BK186" s="795">
        <v>2</v>
      </c>
      <c r="BL186" s="795">
        <v>7</v>
      </c>
      <c r="BM186" s="795">
        <v>4</v>
      </c>
      <c r="BN186" s="795">
        <v>3</v>
      </c>
      <c r="BO186" s="796">
        <v>8</v>
      </c>
      <c r="BP186" s="799"/>
    </row>
    <row r="187" spans="1:68">
      <c r="A187" s="804">
        <v>178</v>
      </c>
      <c r="B187" s="800">
        <v>2</v>
      </c>
      <c r="C187" s="794"/>
      <c r="D187" s="794"/>
      <c r="E187" s="794"/>
      <c r="F187" s="801">
        <v>3</v>
      </c>
      <c r="G187" s="795"/>
      <c r="H187" s="795"/>
      <c r="I187" s="795"/>
      <c r="J187" s="798">
        <v>9</v>
      </c>
      <c r="K187" s="879"/>
      <c r="L187" s="794"/>
      <c r="M187" s="874"/>
      <c r="N187" s="803">
        <v>1</v>
      </c>
      <c r="O187" s="795"/>
      <c r="P187" s="795"/>
      <c r="Q187" s="795"/>
      <c r="R187" s="798">
        <v>1</v>
      </c>
      <c r="S187" s="794">
        <v>2</v>
      </c>
      <c r="T187" s="794">
        <v>4</v>
      </c>
      <c r="U187" s="800">
        <v>3</v>
      </c>
      <c r="V187" s="801">
        <v>4</v>
      </c>
      <c r="W187" s="795">
        <v>2</v>
      </c>
      <c r="X187" s="795">
        <v>1</v>
      </c>
      <c r="Y187" s="796">
        <v>3</v>
      </c>
      <c r="Z187" s="798">
        <v>2</v>
      </c>
      <c r="AA187" s="794">
        <v>3</v>
      </c>
      <c r="AB187" s="800">
        <v>1</v>
      </c>
      <c r="AC187" s="801">
        <v>3</v>
      </c>
      <c r="AD187" s="795">
        <v>1</v>
      </c>
      <c r="AE187" s="796">
        <v>2</v>
      </c>
      <c r="AF187" s="798">
        <v>1</v>
      </c>
      <c r="AG187" s="794">
        <v>2</v>
      </c>
      <c r="AH187" s="794">
        <v>3</v>
      </c>
      <c r="AI187" s="800">
        <v>4</v>
      </c>
      <c r="AJ187" s="801">
        <v>3</v>
      </c>
      <c r="AK187" s="795">
        <v>2</v>
      </c>
      <c r="AL187" s="796">
        <v>1</v>
      </c>
      <c r="AM187" s="798">
        <v>2</v>
      </c>
      <c r="AN187" s="794">
        <v>1</v>
      </c>
      <c r="AO187" s="794">
        <v>3</v>
      </c>
      <c r="AP187" s="800">
        <v>4</v>
      </c>
      <c r="AQ187" s="801">
        <v>1</v>
      </c>
      <c r="AR187" s="795">
        <v>2</v>
      </c>
      <c r="AS187" s="795">
        <v>3</v>
      </c>
      <c r="AT187" s="795">
        <v>4</v>
      </c>
      <c r="AU187" s="796">
        <v>5</v>
      </c>
      <c r="AV187" s="798">
        <v>1</v>
      </c>
      <c r="AW187" s="794">
        <v>2</v>
      </c>
      <c r="AX187" s="794">
        <v>3</v>
      </c>
      <c r="AY187" s="794">
        <v>4</v>
      </c>
      <c r="AZ187" s="800">
        <v>5</v>
      </c>
      <c r="BA187" s="801">
        <v>1</v>
      </c>
      <c r="BB187" s="795">
        <v>2</v>
      </c>
      <c r="BC187" s="795">
        <v>3</v>
      </c>
      <c r="BD187" s="796">
        <v>4</v>
      </c>
      <c r="BE187" s="798">
        <v>1</v>
      </c>
      <c r="BF187" s="794">
        <v>2</v>
      </c>
      <c r="BG187" s="800">
        <v>3</v>
      </c>
      <c r="BH187" s="801">
        <v>1</v>
      </c>
      <c r="BI187" s="795">
        <v>2</v>
      </c>
      <c r="BJ187" s="795">
        <v>5</v>
      </c>
      <c r="BK187" s="795">
        <v>3</v>
      </c>
      <c r="BL187" s="795">
        <v>6</v>
      </c>
      <c r="BM187" s="795">
        <v>4</v>
      </c>
      <c r="BN187" s="795">
        <v>7</v>
      </c>
      <c r="BO187" s="796">
        <v>8</v>
      </c>
      <c r="BP187" s="799"/>
    </row>
    <row r="188" spans="1:68">
      <c r="A188" s="804">
        <v>179</v>
      </c>
      <c r="B188" s="800">
        <v>2</v>
      </c>
      <c r="C188" s="794"/>
      <c r="D188" s="794"/>
      <c r="E188" s="794"/>
      <c r="F188" s="801">
        <v>4</v>
      </c>
      <c r="G188" s="795"/>
      <c r="H188" s="795"/>
      <c r="I188" s="795"/>
      <c r="J188" s="798">
        <v>9</v>
      </c>
      <c r="K188" s="879"/>
      <c r="L188" s="794"/>
      <c r="M188" s="874"/>
      <c r="N188" s="803">
        <v>2</v>
      </c>
      <c r="O188" s="795"/>
      <c r="P188" s="795"/>
      <c r="Q188" s="795"/>
      <c r="R188" s="798">
        <v>1</v>
      </c>
      <c r="S188" s="794">
        <v>4</v>
      </c>
      <c r="T188" s="794">
        <v>3</v>
      </c>
      <c r="U188" s="800">
        <v>2</v>
      </c>
      <c r="V188" s="801">
        <v>2</v>
      </c>
      <c r="W188" s="795">
        <v>3</v>
      </c>
      <c r="X188" s="795">
        <v>1</v>
      </c>
      <c r="Y188" s="796">
        <v>4</v>
      </c>
      <c r="Z188" s="798">
        <v>2</v>
      </c>
      <c r="AA188" s="794">
        <v>3</v>
      </c>
      <c r="AB188" s="800">
        <v>1</v>
      </c>
      <c r="AC188" s="801">
        <v>1</v>
      </c>
      <c r="AD188" s="795">
        <v>2</v>
      </c>
      <c r="AE188" s="796">
        <v>3</v>
      </c>
      <c r="AF188" s="798">
        <v>4</v>
      </c>
      <c r="AG188" s="794">
        <v>3</v>
      </c>
      <c r="AH188" s="794">
        <v>2</v>
      </c>
      <c r="AI188" s="800">
        <v>1</v>
      </c>
      <c r="AJ188" s="801">
        <v>3</v>
      </c>
      <c r="AK188" s="795">
        <v>2</v>
      </c>
      <c r="AL188" s="796">
        <v>1</v>
      </c>
      <c r="AM188" s="798">
        <v>1</v>
      </c>
      <c r="AN188" s="794">
        <v>2</v>
      </c>
      <c r="AO188" s="794">
        <v>3</v>
      </c>
      <c r="AP188" s="800">
        <v>4</v>
      </c>
      <c r="AQ188" s="801">
        <v>5</v>
      </c>
      <c r="AR188" s="795">
        <v>1</v>
      </c>
      <c r="AS188" s="795">
        <v>2</v>
      </c>
      <c r="AT188" s="795">
        <v>3</v>
      </c>
      <c r="AU188" s="796">
        <v>4</v>
      </c>
      <c r="AV188" s="798">
        <v>1</v>
      </c>
      <c r="AW188" s="794">
        <v>5</v>
      </c>
      <c r="AX188" s="794">
        <v>2</v>
      </c>
      <c r="AY188" s="794">
        <v>4</v>
      </c>
      <c r="AZ188" s="800">
        <v>3</v>
      </c>
      <c r="BA188" s="801">
        <v>2</v>
      </c>
      <c r="BB188" s="795">
        <v>3</v>
      </c>
      <c r="BC188" s="795">
        <v>1</v>
      </c>
      <c r="BD188" s="796">
        <v>4</v>
      </c>
      <c r="BE188" s="798">
        <v>1</v>
      </c>
      <c r="BF188" s="794">
        <v>2</v>
      </c>
      <c r="BG188" s="800">
        <v>3</v>
      </c>
      <c r="BH188" s="801">
        <v>8</v>
      </c>
      <c r="BI188" s="795">
        <v>7</v>
      </c>
      <c r="BJ188" s="795">
        <v>5</v>
      </c>
      <c r="BK188" s="795">
        <v>6</v>
      </c>
      <c r="BL188" s="795">
        <v>2</v>
      </c>
      <c r="BM188" s="795">
        <v>3</v>
      </c>
      <c r="BN188" s="795">
        <v>1</v>
      </c>
      <c r="BO188" s="796">
        <v>4</v>
      </c>
      <c r="BP188" s="799"/>
    </row>
    <row r="189" spans="1:68">
      <c r="A189" s="804">
        <v>180</v>
      </c>
      <c r="B189" s="800">
        <v>2</v>
      </c>
      <c r="C189" s="794"/>
      <c r="D189" s="794"/>
      <c r="E189" s="794"/>
      <c r="F189" s="801">
        <v>4</v>
      </c>
      <c r="G189" s="795"/>
      <c r="H189" s="795"/>
      <c r="I189" s="795"/>
      <c r="J189" s="798">
        <v>9</v>
      </c>
      <c r="K189" s="879"/>
      <c r="L189" s="794"/>
      <c r="M189" s="874"/>
      <c r="N189" s="803">
        <v>2</v>
      </c>
      <c r="O189" s="795"/>
      <c r="P189" s="795"/>
      <c r="Q189" s="795"/>
      <c r="R189" s="798">
        <v>3</v>
      </c>
      <c r="S189" s="794">
        <v>1</v>
      </c>
      <c r="T189" s="794">
        <v>2</v>
      </c>
      <c r="U189" s="800">
        <v>4</v>
      </c>
      <c r="V189" s="801">
        <v>2</v>
      </c>
      <c r="W189" s="795">
        <v>3</v>
      </c>
      <c r="X189" s="795">
        <v>1</v>
      </c>
      <c r="Y189" s="796">
        <v>4</v>
      </c>
      <c r="Z189" s="798">
        <v>3</v>
      </c>
      <c r="AA189" s="794">
        <v>2</v>
      </c>
      <c r="AB189" s="800">
        <v>1</v>
      </c>
      <c r="AC189" s="801">
        <v>2</v>
      </c>
      <c r="AD189" s="795">
        <v>1</v>
      </c>
      <c r="AE189" s="796">
        <v>3</v>
      </c>
      <c r="AF189" s="798">
        <v>4</v>
      </c>
      <c r="AG189" s="794">
        <v>3</v>
      </c>
      <c r="AH189" s="794">
        <v>1</v>
      </c>
      <c r="AI189" s="800">
        <v>2</v>
      </c>
      <c r="AJ189" s="801">
        <v>3</v>
      </c>
      <c r="AK189" s="795">
        <v>2</v>
      </c>
      <c r="AL189" s="796">
        <v>1</v>
      </c>
      <c r="AM189" s="798">
        <v>1</v>
      </c>
      <c r="AN189" s="794">
        <v>4</v>
      </c>
      <c r="AO189" s="794">
        <v>3</v>
      </c>
      <c r="AP189" s="800">
        <v>2</v>
      </c>
      <c r="AQ189" s="801">
        <v>3</v>
      </c>
      <c r="AR189" s="795">
        <v>4</v>
      </c>
      <c r="AS189" s="795">
        <v>5</v>
      </c>
      <c r="AT189" s="795">
        <v>2</v>
      </c>
      <c r="AU189" s="796">
        <v>1</v>
      </c>
      <c r="AV189" s="798">
        <v>4</v>
      </c>
      <c r="AW189" s="794">
        <v>3</v>
      </c>
      <c r="AX189" s="794">
        <v>5</v>
      </c>
      <c r="AY189" s="794">
        <v>2</v>
      </c>
      <c r="AZ189" s="800">
        <v>1</v>
      </c>
      <c r="BA189" s="801">
        <v>1</v>
      </c>
      <c r="BB189" s="795">
        <v>4</v>
      </c>
      <c r="BC189" s="795">
        <v>2</v>
      </c>
      <c r="BD189" s="796">
        <v>3</v>
      </c>
      <c r="BE189" s="798">
        <v>1</v>
      </c>
      <c r="BF189" s="794">
        <v>2</v>
      </c>
      <c r="BG189" s="800">
        <v>3</v>
      </c>
      <c r="BH189" s="801">
        <v>1</v>
      </c>
      <c r="BI189" s="795">
        <v>7</v>
      </c>
      <c r="BJ189" s="795">
        <v>4</v>
      </c>
      <c r="BK189" s="795">
        <v>8</v>
      </c>
      <c r="BL189" s="795">
        <v>5</v>
      </c>
      <c r="BM189" s="795">
        <v>6</v>
      </c>
      <c r="BN189" s="795">
        <v>3</v>
      </c>
      <c r="BO189" s="796">
        <v>2</v>
      </c>
      <c r="BP189" s="799"/>
    </row>
    <row r="190" spans="1:68">
      <c r="A190" s="804">
        <v>181</v>
      </c>
      <c r="B190" s="800">
        <v>1</v>
      </c>
      <c r="C190" s="794"/>
      <c r="D190" s="794"/>
      <c r="E190" s="794"/>
      <c r="F190" s="801">
        <v>3</v>
      </c>
      <c r="G190" s="795"/>
      <c r="H190" s="795"/>
      <c r="I190" s="795"/>
      <c r="J190" s="798">
        <v>9</v>
      </c>
      <c r="K190" s="879"/>
      <c r="L190" s="794"/>
      <c r="M190" s="874"/>
      <c r="N190" s="803">
        <v>1</v>
      </c>
      <c r="O190" s="795"/>
      <c r="P190" s="795"/>
      <c r="Q190" s="795"/>
      <c r="R190" s="798">
        <v>1</v>
      </c>
      <c r="S190" s="794">
        <v>2</v>
      </c>
      <c r="T190" s="794">
        <v>4</v>
      </c>
      <c r="U190" s="800">
        <v>3</v>
      </c>
      <c r="V190" s="801">
        <v>3</v>
      </c>
      <c r="W190" s="795">
        <v>2</v>
      </c>
      <c r="X190" s="795">
        <v>1</v>
      </c>
      <c r="Y190" s="796">
        <v>4</v>
      </c>
      <c r="Z190" s="798">
        <v>1</v>
      </c>
      <c r="AA190" s="794">
        <v>3</v>
      </c>
      <c r="AB190" s="800">
        <v>2</v>
      </c>
      <c r="AC190" s="801">
        <v>1</v>
      </c>
      <c r="AD190" s="795">
        <v>3</v>
      </c>
      <c r="AE190" s="796">
        <v>2</v>
      </c>
      <c r="AF190" s="798">
        <v>1</v>
      </c>
      <c r="AG190" s="794">
        <v>3</v>
      </c>
      <c r="AH190" s="794">
        <v>4</v>
      </c>
      <c r="AI190" s="800">
        <v>2</v>
      </c>
      <c r="AJ190" s="801">
        <v>2</v>
      </c>
      <c r="AK190" s="795">
        <v>3</v>
      </c>
      <c r="AL190" s="796">
        <v>1</v>
      </c>
      <c r="AM190" s="798">
        <v>1</v>
      </c>
      <c r="AN190" s="794">
        <v>2</v>
      </c>
      <c r="AO190" s="794">
        <v>3</v>
      </c>
      <c r="AP190" s="800">
        <v>4</v>
      </c>
      <c r="AQ190" s="801">
        <v>1</v>
      </c>
      <c r="AR190" s="795">
        <v>2</v>
      </c>
      <c r="AS190" s="795">
        <v>3</v>
      </c>
      <c r="AT190" s="795">
        <v>4</v>
      </c>
      <c r="AU190" s="796">
        <v>5</v>
      </c>
      <c r="AV190" s="798">
        <v>2</v>
      </c>
      <c r="AW190" s="794">
        <v>3</v>
      </c>
      <c r="AX190" s="794">
        <v>1</v>
      </c>
      <c r="AY190" s="794">
        <v>5</v>
      </c>
      <c r="AZ190" s="800">
        <v>4</v>
      </c>
      <c r="BA190" s="801">
        <v>1</v>
      </c>
      <c r="BB190" s="795">
        <v>2</v>
      </c>
      <c r="BC190" s="795">
        <v>3</v>
      </c>
      <c r="BD190" s="796">
        <v>4</v>
      </c>
      <c r="BE190" s="798">
        <v>1</v>
      </c>
      <c r="BF190" s="794">
        <v>2</v>
      </c>
      <c r="BG190" s="800">
        <v>3</v>
      </c>
      <c r="BH190" s="801">
        <v>1</v>
      </c>
      <c r="BI190" s="795">
        <v>7</v>
      </c>
      <c r="BJ190" s="795">
        <v>3</v>
      </c>
      <c r="BK190" s="795">
        <v>2</v>
      </c>
      <c r="BL190" s="795">
        <v>8</v>
      </c>
      <c r="BM190" s="795">
        <v>6</v>
      </c>
      <c r="BN190" s="795">
        <v>4</v>
      </c>
      <c r="BO190" s="796">
        <v>5</v>
      </c>
      <c r="BP190" s="799"/>
    </row>
    <row r="191" spans="1:68">
      <c r="A191" s="804">
        <v>182</v>
      </c>
      <c r="B191" s="800">
        <v>1</v>
      </c>
      <c r="C191" s="794"/>
      <c r="D191" s="794"/>
      <c r="E191" s="794"/>
      <c r="F191" s="801">
        <v>3</v>
      </c>
      <c r="G191" s="795"/>
      <c r="H191" s="795"/>
      <c r="I191" s="795"/>
      <c r="J191" s="798">
        <v>9</v>
      </c>
      <c r="K191" s="879"/>
      <c r="L191" s="794"/>
      <c r="M191" s="874"/>
      <c r="N191" s="803">
        <v>1</v>
      </c>
      <c r="O191" s="795"/>
      <c r="P191" s="795"/>
      <c r="Q191" s="795"/>
      <c r="R191" s="798">
        <v>1</v>
      </c>
      <c r="S191" s="794">
        <v>3</v>
      </c>
      <c r="T191" s="794">
        <v>4</v>
      </c>
      <c r="U191" s="800">
        <v>2</v>
      </c>
      <c r="V191" s="801">
        <v>4</v>
      </c>
      <c r="W191" s="795">
        <v>2</v>
      </c>
      <c r="X191" s="795">
        <v>1</v>
      </c>
      <c r="Y191" s="796">
        <v>3</v>
      </c>
      <c r="Z191" s="798">
        <v>3</v>
      </c>
      <c r="AA191" s="794">
        <v>2</v>
      </c>
      <c r="AB191" s="800">
        <v>1</v>
      </c>
      <c r="AC191" s="801">
        <v>1</v>
      </c>
      <c r="AD191" s="795">
        <v>3</v>
      </c>
      <c r="AE191" s="796">
        <v>2</v>
      </c>
      <c r="AF191" s="798">
        <v>1</v>
      </c>
      <c r="AG191" s="794">
        <v>2</v>
      </c>
      <c r="AH191" s="794">
        <v>3</v>
      </c>
      <c r="AI191" s="800">
        <v>4</v>
      </c>
      <c r="AJ191" s="801">
        <v>3</v>
      </c>
      <c r="AK191" s="795">
        <v>2</v>
      </c>
      <c r="AL191" s="796">
        <v>1</v>
      </c>
      <c r="AM191" s="798">
        <v>1</v>
      </c>
      <c r="AN191" s="794">
        <v>2</v>
      </c>
      <c r="AO191" s="794">
        <v>3</v>
      </c>
      <c r="AP191" s="800">
        <v>4</v>
      </c>
      <c r="AQ191" s="801">
        <v>1</v>
      </c>
      <c r="AR191" s="795">
        <v>2</v>
      </c>
      <c r="AS191" s="795">
        <v>3</v>
      </c>
      <c r="AT191" s="795">
        <v>4</v>
      </c>
      <c r="AU191" s="796">
        <v>5</v>
      </c>
      <c r="AV191" s="798">
        <v>1</v>
      </c>
      <c r="AW191" s="794">
        <v>4</v>
      </c>
      <c r="AX191" s="794">
        <v>5</v>
      </c>
      <c r="AY191" s="794">
        <v>3</v>
      </c>
      <c r="AZ191" s="800">
        <v>2</v>
      </c>
      <c r="BA191" s="801">
        <v>2</v>
      </c>
      <c r="BB191" s="795">
        <v>1</v>
      </c>
      <c r="BC191" s="795">
        <v>3</v>
      </c>
      <c r="BD191" s="796">
        <v>4</v>
      </c>
      <c r="BE191" s="798">
        <v>1</v>
      </c>
      <c r="BF191" s="794">
        <v>2</v>
      </c>
      <c r="BG191" s="800">
        <v>3</v>
      </c>
      <c r="BH191" s="801">
        <v>1</v>
      </c>
      <c r="BI191" s="795">
        <v>2</v>
      </c>
      <c r="BJ191" s="795">
        <v>4</v>
      </c>
      <c r="BK191" s="795">
        <v>3</v>
      </c>
      <c r="BL191" s="795">
        <v>7</v>
      </c>
      <c r="BM191" s="795">
        <v>6</v>
      </c>
      <c r="BN191" s="795">
        <v>5</v>
      </c>
      <c r="BO191" s="796">
        <v>8</v>
      </c>
      <c r="BP191" s="799"/>
    </row>
    <row r="192" spans="1:68">
      <c r="A192" s="804">
        <v>183</v>
      </c>
      <c r="B192" s="800">
        <v>1</v>
      </c>
      <c r="C192" s="794"/>
      <c r="D192" s="794"/>
      <c r="E192" s="794"/>
      <c r="F192" s="801">
        <v>3</v>
      </c>
      <c r="G192" s="795"/>
      <c r="H192" s="795"/>
      <c r="I192" s="795"/>
      <c r="J192" s="798">
        <v>9</v>
      </c>
      <c r="K192" s="879"/>
      <c r="L192" s="794"/>
      <c r="M192" s="874"/>
      <c r="N192" s="803">
        <v>1</v>
      </c>
      <c r="O192" s="795"/>
      <c r="P192" s="795"/>
      <c r="Q192" s="795"/>
      <c r="R192" s="798">
        <v>1</v>
      </c>
      <c r="S192" s="794">
        <v>2</v>
      </c>
      <c r="T192" s="794">
        <v>4</v>
      </c>
      <c r="U192" s="800">
        <v>3</v>
      </c>
      <c r="V192" s="801">
        <v>3</v>
      </c>
      <c r="W192" s="795">
        <v>2</v>
      </c>
      <c r="X192" s="795">
        <v>1</v>
      </c>
      <c r="Y192" s="796">
        <v>4</v>
      </c>
      <c r="Z192" s="798">
        <v>1</v>
      </c>
      <c r="AA192" s="794">
        <v>3</v>
      </c>
      <c r="AB192" s="800">
        <v>2</v>
      </c>
      <c r="AC192" s="801">
        <v>1</v>
      </c>
      <c r="AD192" s="795">
        <v>2</v>
      </c>
      <c r="AE192" s="796">
        <v>3</v>
      </c>
      <c r="AF192" s="798">
        <v>1</v>
      </c>
      <c r="AG192" s="794">
        <v>4</v>
      </c>
      <c r="AH192" s="794">
        <v>3</v>
      </c>
      <c r="AI192" s="800">
        <v>2</v>
      </c>
      <c r="AJ192" s="801">
        <v>3</v>
      </c>
      <c r="AK192" s="795">
        <v>2</v>
      </c>
      <c r="AL192" s="796">
        <v>1</v>
      </c>
      <c r="AM192" s="798">
        <v>1</v>
      </c>
      <c r="AN192" s="794">
        <v>2</v>
      </c>
      <c r="AO192" s="794">
        <v>3</v>
      </c>
      <c r="AP192" s="800">
        <v>4</v>
      </c>
      <c r="AQ192" s="801">
        <v>1</v>
      </c>
      <c r="AR192" s="795">
        <v>2</v>
      </c>
      <c r="AS192" s="795">
        <v>3</v>
      </c>
      <c r="AT192" s="795">
        <v>4</v>
      </c>
      <c r="AU192" s="796">
        <v>5</v>
      </c>
      <c r="AV192" s="798">
        <v>1</v>
      </c>
      <c r="AW192" s="794">
        <v>2</v>
      </c>
      <c r="AX192" s="794">
        <v>3</v>
      </c>
      <c r="AY192" s="794">
        <v>4</v>
      </c>
      <c r="AZ192" s="800">
        <v>5</v>
      </c>
      <c r="BA192" s="801">
        <v>1</v>
      </c>
      <c r="BB192" s="795">
        <v>2</v>
      </c>
      <c r="BC192" s="795">
        <v>3</v>
      </c>
      <c r="BD192" s="796">
        <v>4</v>
      </c>
      <c r="BE192" s="798">
        <v>1</v>
      </c>
      <c r="BF192" s="794">
        <v>2</v>
      </c>
      <c r="BG192" s="800">
        <v>3</v>
      </c>
      <c r="BH192" s="801">
        <v>1</v>
      </c>
      <c r="BI192" s="795">
        <v>3</v>
      </c>
      <c r="BJ192" s="795">
        <v>8</v>
      </c>
      <c r="BK192" s="795">
        <v>2</v>
      </c>
      <c r="BL192" s="795">
        <v>7</v>
      </c>
      <c r="BM192" s="795">
        <v>4</v>
      </c>
      <c r="BN192" s="795">
        <v>5</v>
      </c>
      <c r="BO192" s="796">
        <v>6</v>
      </c>
      <c r="BP192" s="799"/>
    </row>
    <row r="193" spans="1:68">
      <c r="A193" s="804">
        <v>184</v>
      </c>
      <c r="B193" s="800">
        <v>2</v>
      </c>
      <c r="C193" s="794"/>
      <c r="D193" s="794"/>
      <c r="E193" s="794"/>
      <c r="F193" s="801">
        <v>4</v>
      </c>
      <c r="G193" s="795"/>
      <c r="H193" s="795"/>
      <c r="I193" s="795"/>
      <c r="J193" s="798">
        <v>9</v>
      </c>
      <c r="K193" s="879"/>
      <c r="L193" s="794"/>
      <c r="M193" s="874"/>
      <c r="N193" s="803">
        <v>2</v>
      </c>
      <c r="O193" s="795"/>
      <c r="P193" s="795"/>
      <c r="Q193" s="795"/>
      <c r="R193" s="798">
        <v>2</v>
      </c>
      <c r="S193" s="794">
        <v>1</v>
      </c>
      <c r="T193" s="794">
        <v>4</v>
      </c>
      <c r="U193" s="800">
        <v>3</v>
      </c>
      <c r="V193" s="801">
        <v>4</v>
      </c>
      <c r="W193" s="795">
        <v>1</v>
      </c>
      <c r="X193" s="795">
        <v>3</v>
      </c>
      <c r="Y193" s="796">
        <v>2</v>
      </c>
      <c r="Z193" s="798">
        <v>1</v>
      </c>
      <c r="AA193" s="794">
        <v>3</v>
      </c>
      <c r="AB193" s="800">
        <v>2</v>
      </c>
      <c r="AC193" s="801">
        <v>3</v>
      </c>
      <c r="AD193" s="795">
        <v>1</v>
      </c>
      <c r="AE193" s="796">
        <v>2</v>
      </c>
      <c r="AF193" s="798">
        <v>1</v>
      </c>
      <c r="AG193" s="794">
        <v>4</v>
      </c>
      <c r="AH193" s="794">
        <v>3</v>
      </c>
      <c r="AI193" s="800">
        <v>2</v>
      </c>
      <c r="AJ193" s="801">
        <v>3</v>
      </c>
      <c r="AK193" s="795">
        <v>2</v>
      </c>
      <c r="AL193" s="796">
        <v>1</v>
      </c>
      <c r="AM193" s="798">
        <v>1</v>
      </c>
      <c r="AN193" s="794">
        <v>4</v>
      </c>
      <c r="AO193" s="794">
        <v>2</v>
      </c>
      <c r="AP193" s="800">
        <v>3</v>
      </c>
      <c r="AQ193" s="801">
        <v>1</v>
      </c>
      <c r="AR193" s="795">
        <v>3</v>
      </c>
      <c r="AS193" s="795">
        <v>2</v>
      </c>
      <c r="AT193" s="795">
        <v>4</v>
      </c>
      <c r="AU193" s="796">
        <v>5</v>
      </c>
      <c r="AV193" s="798">
        <v>1</v>
      </c>
      <c r="AW193" s="794">
        <v>4</v>
      </c>
      <c r="AX193" s="794">
        <v>2</v>
      </c>
      <c r="AY193" s="794">
        <v>5</v>
      </c>
      <c r="AZ193" s="800">
        <v>3</v>
      </c>
      <c r="BA193" s="801">
        <v>1</v>
      </c>
      <c r="BB193" s="795">
        <v>3</v>
      </c>
      <c r="BC193" s="795">
        <v>2</v>
      </c>
      <c r="BD193" s="796">
        <v>4</v>
      </c>
      <c r="BE193" s="798">
        <v>1</v>
      </c>
      <c r="BF193" s="794">
        <v>2</v>
      </c>
      <c r="BG193" s="800">
        <v>3</v>
      </c>
      <c r="BH193" s="801">
        <v>1</v>
      </c>
      <c r="BI193" s="795">
        <v>3</v>
      </c>
      <c r="BJ193" s="795">
        <v>4</v>
      </c>
      <c r="BK193" s="795">
        <v>2</v>
      </c>
      <c r="BL193" s="795">
        <v>7</v>
      </c>
      <c r="BM193" s="795">
        <v>6</v>
      </c>
      <c r="BN193" s="795">
        <v>5</v>
      </c>
      <c r="BO193" s="796">
        <v>8</v>
      </c>
      <c r="BP193" s="799"/>
    </row>
    <row r="194" spans="1:68">
      <c r="A194" s="804">
        <v>185</v>
      </c>
      <c r="B194" s="800">
        <v>1</v>
      </c>
      <c r="C194" s="794"/>
      <c r="D194" s="794"/>
      <c r="E194" s="794"/>
      <c r="F194" s="801">
        <v>3</v>
      </c>
      <c r="G194" s="795"/>
      <c r="H194" s="795"/>
      <c r="I194" s="795"/>
      <c r="J194" s="798">
        <v>9</v>
      </c>
      <c r="K194" s="879"/>
      <c r="L194" s="794"/>
      <c r="M194" s="874"/>
      <c r="N194" s="803">
        <v>1</v>
      </c>
      <c r="O194" s="795"/>
      <c r="P194" s="795"/>
      <c r="Q194" s="795"/>
      <c r="R194" s="798">
        <v>1</v>
      </c>
      <c r="S194" s="794">
        <v>4</v>
      </c>
      <c r="T194" s="794">
        <v>3</v>
      </c>
      <c r="U194" s="800">
        <v>2</v>
      </c>
      <c r="V194" s="801">
        <v>3</v>
      </c>
      <c r="W194" s="795">
        <v>2</v>
      </c>
      <c r="X194" s="795">
        <v>1</v>
      </c>
      <c r="Y194" s="796">
        <v>4</v>
      </c>
      <c r="Z194" s="798">
        <v>1</v>
      </c>
      <c r="AA194" s="794">
        <v>2</v>
      </c>
      <c r="AB194" s="800">
        <v>3</v>
      </c>
      <c r="AC194" s="801">
        <v>2</v>
      </c>
      <c r="AD194" s="795">
        <v>1</v>
      </c>
      <c r="AE194" s="796">
        <v>3</v>
      </c>
      <c r="AF194" s="798">
        <v>2</v>
      </c>
      <c r="AG194" s="794">
        <v>4</v>
      </c>
      <c r="AH194" s="794">
        <v>3</v>
      </c>
      <c r="AI194" s="800">
        <v>1</v>
      </c>
      <c r="AJ194" s="801">
        <v>3</v>
      </c>
      <c r="AK194" s="795">
        <v>2</v>
      </c>
      <c r="AL194" s="796">
        <v>1</v>
      </c>
      <c r="AM194" s="798">
        <v>1</v>
      </c>
      <c r="AN194" s="794">
        <v>2</v>
      </c>
      <c r="AO194" s="794">
        <v>3</v>
      </c>
      <c r="AP194" s="800">
        <v>4</v>
      </c>
      <c r="AQ194" s="801">
        <v>1</v>
      </c>
      <c r="AR194" s="795">
        <v>3</v>
      </c>
      <c r="AS194" s="795">
        <v>2</v>
      </c>
      <c r="AT194" s="795">
        <v>5</v>
      </c>
      <c r="AU194" s="796">
        <v>4</v>
      </c>
      <c r="AV194" s="798">
        <v>1</v>
      </c>
      <c r="AW194" s="794">
        <v>4</v>
      </c>
      <c r="AX194" s="794">
        <v>2</v>
      </c>
      <c r="AY194" s="794">
        <v>3</v>
      </c>
      <c r="AZ194" s="800">
        <v>5</v>
      </c>
      <c r="BA194" s="801">
        <v>2</v>
      </c>
      <c r="BB194" s="795">
        <v>3</v>
      </c>
      <c r="BC194" s="795">
        <v>1</v>
      </c>
      <c r="BD194" s="796">
        <v>4</v>
      </c>
      <c r="BE194" s="798">
        <v>1</v>
      </c>
      <c r="BF194" s="794">
        <v>2</v>
      </c>
      <c r="BG194" s="800">
        <v>3</v>
      </c>
      <c r="BH194" s="801">
        <v>1</v>
      </c>
      <c r="BI194" s="795">
        <v>5</v>
      </c>
      <c r="BJ194" s="795">
        <v>2</v>
      </c>
      <c r="BK194" s="795">
        <v>7</v>
      </c>
      <c r="BL194" s="795">
        <v>6</v>
      </c>
      <c r="BM194" s="795">
        <v>3</v>
      </c>
      <c r="BN194" s="795">
        <v>8</v>
      </c>
      <c r="BO194" s="796">
        <v>4</v>
      </c>
      <c r="BP194" s="799"/>
    </row>
    <row r="195" spans="1:68">
      <c r="A195" s="804">
        <v>186</v>
      </c>
      <c r="B195" s="800">
        <v>2</v>
      </c>
      <c r="C195" s="794"/>
      <c r="D195" s="794"/>
      <c r="E195" s="794"/>
      <c r="F195" s="801">
        <v>3</v>
      </c>
      <c r="G195" s="795"/>
      <c r="H195" s="795"/>
      <c r="I195" s="795"/>
      <c r="J195" s="798">
        <v>9</v>
      </c>
      <c r="K195" s="879"/>
      <c r="L195" s="794"/>
      <c r="M195" s="874"/>
      <c r="N195" s="803">
        <v>2</v>
      </c>
      <c r="O195" s="795"/>
      <c r="P195" s="795"/>
      <c r="Q195" s="795"/>
      <c r="R195" s="798">
        <v>1</v>
      </c>
      <c r="S195" s="794">
        <v>4</v>
      </c>
      <c r="T195" s="794">
        <v>3</v>
      </c>
      <c r="U195" s="800">
        <v>2</v>
      </c>
      <c r="V195" s="801">
        <v>4</v>
      </c>
      <c r="W195" s="795">
        <v>2</v>
      </c>
      <c r="X195" s="795">
        <v>1</v>
      </c>
      <c r="Y195" s="796">
        <v>3</v>
      </c>
      <c r="Z195" s="798">
        <v>1</v>
      </c>
      <c r="AA195" s="794">
        <v>3</v>
      </c>
      <c r="AB195" s="800">
        <v>2</v>
      </c>
      <c r="AC195" s="801">
        <v>1</v>
      </c>
      <c r="AD195" s="795">
        <v>2</v>
      </c>
      <c r="AE195" s="796">
        <v>3</v>
      </c>
      <c r="AF195" s="798">
        <v>1</v>
      </c>
      <c r="AG195" s="794">
        <v>3</v>
      </c>
      <c r="AH195" s="794">
        <v>4</v>
      </c>
      <c r="AI195" s="800">
        <v>2</v>
      </c>
      <c r="AJ195" s="801">
        <v>3</v>
      </c>
      <c r="AK195" s="795">
        <v>2</v>
      </c>
      <c r="AL195" s="796">
        <v>1</v>
      </c>
      <c r="AM195" s="798">
        <v>1</v>
      </c>
      <c r="AN195" s="794">
        <v>2</v>
      </c>
      <c r="AO195" s="794">
        <v>4</v>
      </c>
      <c r="AP195" s="800">
        <v>3</v>
      </c>
      <c r="AQ195" s="801">
        <v>1</v>
      </c>
      <c r="AR195" s="795">
        <v>2</v>
      </c>
      <c r="AS195" s="795">
        <v>3</v>
      </c>
      <c r="AT195" s="795">
        <v>4</v>
      </c>
      <c r="AU195" s="796">
        <v>5</v>
      </c>
      <c r="AV195" s="798">
        <v>1</v>
      </c>
      <c r="AW195" s="794">
        <v>3</v>
      </c>
      <c r="AX195" s="794">
        <v>2</v>
      </c>
      <c r="AY195" s="794">
        <v>4</v>
      </c>
      <c r="AZ195" s="800">
        <v>5</v>
      </c>
      <c r="BA195" s="801">
        <v>1</v>
      </c>
      <c r="BB195" s="795">
        <v>3</v>
      </c>
      <c r="BC195" s="795">
        <v>2</v>
      </c>
      <c r="BD195" s="796">
        <v>4</v>
      </c>
      <c r="BE195" s="798">
        <v>1</v>
      </c>
      <c r="BF195" s="794">
        <v>2</v>
      </c>
      <c r="BG195" s="800">
        <v>3</v>
      </c>
      <c r="BH195" s="801">
        <v>1</v>
      </c>
      <c r="BI195" s="795">
        <v>2</v>
      </c>
      <c r="BJ195" s="795">
        <v>6</v>
      </c>
      <c r="BK195" s="795">
        <v>5</v>
      </c>
      <c r="BL195" s="795">
        <v>3</v>
      </c>
      <c r="BM195" s="795">
        <v>4</v>
      </c>
      <c r="BN195" s="795">
        <v>7</v>
      </c>
      <c r="BO195" s="796">
        <v>8</v>
      </c>
      <c r="BP195" s="799"/>
    </row>
    <row r="196" spans="1:68">
      <c r="A196" s="804">
        <v>187</v>
      </c>
      <c r="B196" s="800">
        <v>2</v>
      </c>
      <c r="C196" s="794"/>
      <c r="D196" s="794"/>
      <c r="E196" s="794"/>
      <c r="F196" s="801">
        <v>4</v>
      </c>
      <c r="G196" s="795"/>
      <c r="H196" s="795"/>
      <c r="I196" s="795"/>
      <c r="J196" s="798">
        <v>9</v>
      </c>
      <c r="K196" s="879"/>
      <c r="L196" s="794"/>
      <c r="M196" s="874"/>
      <c r="N196" s="803">
        <v>2</v>
      </c>
      <c r="O196" s="795"/>
      <c r="P196" s="795"/>
      <c r="Q196" s="795"/>
      <c r="R196" s="798">
        <v>1</v>
      </c>
      <c r="S196" s="794">
        <v>4</v>
      </c>
      <c r="T196" s="794">
        <v>3</v>
      </c>
      <c r="U196" s="800">
        <v>2</v>
      </c>
      <c r="V196" s="801">
        <v>4</v>
      </c>
      <c r="W196" s="795">
        <v>2</v>
      </c>
      <c r="X196" s="795">
        <v>1</v>
      </c>
      <c r="Y196" s="796">
        <v>3</v>
      </c>
      <c r="Z196" s="798">
        <v>2</v>
      </c>
      <c r="AA196" s="794">
        <v>1</v>
      </c>
      <c r="AB196" s="800">
        <v>3</v>
      </c>
      <c r="AC196" s="801">
        <v>2</v>
      </c>
      <c r="AD196" s="795">
        <v>1</v>
      </c>
      <c r="AE196" s="796">
        <v>3</v>
      </c>
      <c r="AF196" s="798">
        <v>3</v>
      </c>
      <c r="AG196" s="794">
        <v>4</v>
      </c>
      <c r="AH196" s="794">
        <v>2</v>
      </c>
      <c r="AI196" s="800">
        <v>1</v>
      </c>
      <c r="AJ196" s="801">
        <v>3</v>
      </c>
      <c r="AK196" s="795">
        <v>2</v>
      </c>
      <c r="AL196" s="796">
        <v>1</v>
      </c>
      <c r="AM196" s="798">
        <v>1</v>
      </c>
      <c r="AN196" s="794">
        <v>2</v>
      </c>
      <c r="AO196" s="794">
        <v>3</v>
      </c>
      <c r="AP196" s="800">
        <v>4</v>
      </c>
      <c r="AQ196" s="801">
        <v>1</v>
      </c>
      <c r="AR196" s="795">
        <v>2</v>
      </c>
      <c r="AS196" s="795">
        <v>3</v>
      </c>
      <c r="AT196" s="795">
        <v>4</v>
      </c>
      <c r="AU196" s="796">
        <v>5</v>
      </c>
      <c r="AV196" s="798">
        <v>1</v>
      </c>
      <c r="AW196" s="794">
        <v>5</v>
      </c>
      <c r="AX196" s="794">
        <v>2</v>
      </c>
      <c r="AY196" s="794">
        <v>3</v>
      </c>
      <c r="AZ196" s="800">
        <v>4</v>
      </c>
      <c r="BA196" s="801">
        <v>1</v>
      </c>
      <c r="BB196" s="795">
        <v>3</v>
      </c>
      <c r="BC196" s="795">
        <v>2</v>
      </c>
      <c r="BD196" s="796">
        <v>4</v>
      </c>
      <c r="BE196" s="798">
        <v>3</v>
      </c>
      <c r="BF196" s="794">
        <v>1</v>
      </c>
      <c r="BG196" s="800">
        <v>2</v>
      </c>
      <c r="BH196" s="801">
        <v>1</v>
      </c>
      <c r="BI196" s="795">
        <v>2</v>
      </c>
      <c r="BJ196" s="795">
        <v>4</v>
      </c>
      <c r="BK196" s="795">
        <v>3</v>
      </c>
      <c r="BL196" s="795">
        <v>6</v>
      </c>
      <c r="BM196" s="795">
        <v>7</v>
      </c>
      <c r="BN196" s="795">
        <v>5</v>
      </c>
      <c r="BO196" s="796">
        <v>8</v>
      </c>
      <c r="BP196" s="799"/>
    </row>
    <row r="197" spans="1:68">
      <c r="A197" s="804">
        <v>188</v>
      </c>
      <c r="B197" s="800">
        <v>1</v>
      </c>
      <c r="C197" s="794"/>
      <c r="D197" s="794"/>
      <c r="E197" s="794"/>
      <c r="F197" s="801">
        <v>3</v>
      </c>
      <c r="G197" s="795"/>
      <c r="H197" s="795"/>
      <c r="I197" s="795"/>
      <c r="J197" s="798">
        <v>9</v>
      </c>
      <c r="K197" s="879"/>
      <c r="L197" s="794"/>
      <c r="M197" s="874"/>
      <c r="N197" s="803">
        <v>1</v>
      </c>
      <c r="O197" s="795"/>
      <c r="P197" s="795"/>
      <c r="Q197" s="795"/>
      <c r="R197" s="798">
        <v>1</v>
      </c>
      <c r="S197" s="794">
        <v>3</v>
      </c>
      <c r="T197" s="794">
        <v>4</v>
      </c>
      <c r="U197" s="800">
        <v>2</v>
      </c>
      <c r="V197" s="801">
        <v>2</v>
      </c>
      <c r="W197" s="795">
        <v>3</v>
      </c>
      <c r="X197" s="795">
        <v>1</v>
      </c>
      <c r="Y197" s="796">
        <v>4</v>
      </c>
      <c r="Z197" s="798">
        <v>1</v>
      </c>
      <c r="AA197" s="794">
        <v>2</v>
      </c>
      <c r="AB197" s="800">
        <v>3</v>
      </c>
      <c r="AC197" s="801">
        <v>1</v>
      </c>
      <c r="AD197" s="795">
        <v>2</v>
      </c>
      <c r="AE197" s="796">
        <v>3</v>
      </c>
      <c r="AF197" s="798">
        <v>1</v>
      </c>
      <c r="AG197" s="794">
        <v>3</v>
      </c>
      <c r="AH197" s="794">
        <v>4</v>
      </c>
      <c r="AI197" s="800">
        <v>2</v>
      </c>
      <c r="AJ197" s="801">
        <v>2</v>
      </c>
      <c r="AK197" s="795">
        <v>3</v>
      </c>
      <c r="AL197" s="796">
        <v>1</v>
      </c>
      <c r="AM197" s="798">
        <v>1</v>
      </c>
      <c r="AN197" s="794">
        <v>2</v>
      </c>
      <c r="AO197" s="794">
        <v>3</v>
      </c>
      <c r="AP197" s="800">
        <v>4</v>
      </c>
      <c r="AQ197" s="801">
        <v>1</v>
      </c>
      <c r="AR197" s="795">
        <v>3</v>
      </c>
      <c r="AS197" s="795">
        <v>2</v>
      </c>
      <c r="AT197" s="795">
        <v>4</v>
      </c>
      <c r="AU197" s="796">
        <v>5</v>
      </c>
      <c r="AV197" s="798">
        <v>1</v>
      </c>
      <c r="AW197" s="794">
        <v>3</v>
      </c>
      <c r="AX197" s="794">
        <v>2</v>
      </c>
      <c r="AY197" s="794">
        <v>5</v>
      </c>
      <c r="AZ197" s="800">
        <v>4</v>
      </c>
      <c r="BA197" s="801">
        <v>1</v>
      </c>
      <c r="BB197" s="795">
        <v>3</v>
      </c>
      <c r="BC197" s="795">
        <v>2</v>
      </c>
      <c r="BD197" s="796">
        <v>4</v>
      </c>
      <c r="BE197" s="798">
        <v>1</v>
      </c>
      <c r="BF197" s="794">
        <v>2</v>
      </c>
      <c r="BG197" s="800">
        <v>3</v>
      </c>
      <c r="BH197" s="801">
        <v>1</v>
      </c>
      <c r="BI197" s="795">
        <v>2</v>
      </c>
      <c r="BJ197" s="795">
        <v>5</v>
      </c>
      <c r="BK197" s="795">
        <v>3</v>
      </c>
      <c r="BL197" s="795">
        <v>6</v>
      </c>
      <c r="BM197" s="795">
        <v>4</v>
      </c>
      <c r="BN197" s="795">
        <v>7</v>
      </c>
      <c r="BO197" s="796">
        <v>8</v>
      </c>
      <c r="BP197" s="799"/>
    </row>
    <row r="198" spans="1:68">
      <c r="A198" s="804">
        <v>189</v>
      </c>
      <c r="B198" s="800">
        <v>1</v>
      </c>
      <c r="C198" s="794"/>
      <c r="D198" s="794"/>
      <c r="E198" s="794"/>
      <c r="F198" s="801">
        <v>3</v>
      </c>
      <c r="G198" s="795"/>
      <c r="H198" s="795"/>
      <c r="I198" s="795"/>
      <c r="J198" s="798">
        <v>9</v>
      </c>
      <c r="K198" s="879"/>
      <c r="L198" s="794"/>
      <c r="M198" s="874"/>
      <c r="N198" s="803">
        <v>1</v>
      </c>
      <c r="O198" s="795"/>
      <c r="P198" s="795"/>
      <c r="Q198" s="795"/>
      <c r="R198" s="798">
        <v>1</v>
      </c>
      <c r="S198" s="794">
        <v>2</v>
      </c>
      <c r="T198" s="794">
        <v>4</v>
      </c>
      <c r="U198" s="800">
        <v>3</v>
      </c>
      <c r="V198" s="801">
        <v>3</v>
      </c>
      <c r="W198" s="795">
        <v>2</v>
      </c>
      <c r="X198" s="795">
        <v>1</v>
      </c>
      <c r="Y198" s="796">
        <v>4</v>
      </c>
      <c r="Z198" s="798">
        <v>1</v>
      </c>
      <c r="AA198" s="794">
        <v>3</v>
      </c>
      <c r="AB198" s="800">
        <v>2</v>
      </c>
      <c r="AC198" s="801">
        <v>2</v>
      </c>
      <c r="AD198" s="795">
        <v>1</v>
      </c>
      <c r="AE198" s="796">
        <v>3</v>
      </c>
      <c r="AF198" s="798">
        <v>1</v>
      </c>
      <c r="AG198" s="794">
        <v>4</v>
      </c>
      <c r="AH198" s="794">
        <v>3</v>
      </c>
      <c r="AI198" s="800">
        <v>2</v>
      </c>
      <c r="AJ198" s="801">
        <v>3</v>
      </c>
      <c r="AK198" s="795">
        <v>2</v>
      </c>
      <c r="AL198" s="796">
        <v>1</v>
      </c>
      <c r="AM198" s="798">
        <v>1</v>
      </c>
      <c r="AN198" s="794">
        <v>2</v>
      </c>
      <c r="AO198" s="794">
        <v>3</v>
      </c>
      <c r="AP198" s="800">
        <v>4</v>
      </c>
      <c r="AQ198" s="801">
        <v>1</v>
      </c>
      <c r="AR198" s="795">
        <v>2</v>
      </c>
      <c r="AS198" s="795">
        <v>3</v>
      </c>
      <c r="AT198" s="795">
        <v>4</v>
      </c>
      <c r="AU198" s="796">
        <v>5</v>
      </c>
      <c r="AV198" s="798">
        <v>2</v>
      </c>
      <c r="AW198" s="794">
        <v>1</v>
      </c>
      <c r="AX198" s="794">
        <v>3</v>
      </c>
      <c r="AY198" s="794">
        <v>5</v>
      </c>
      <c r="AZ198" s="800">
        <v>4</v>
      </c>
      <c r="BA198" s="801">
        <v>1</v>
      </c>
      <c r="BB198" s="795">
        <v>2</v>
      </c>
      <c r="BC198" s="795">
        <v>3</v>
      </c>
      <c r="BD198" s="796">
        <v>4</v>
      </c>
      <c r="BE198" s="798">
        <v>1</v>
      </c>
      <c r="BF198" s="794">
        <v>2</v>
      </c>
      <c r="BG198" s="800">
        <v>3</v>
      </c>
      <c r="BH198" s="801">
        <v>8</v>
      </c>
      <c r="BI198" s="795">
        <v>3</v>
      </c>
      <c r="BJ198" s="795">
        <v>7</v>
      </c>
      <c r="BK198" s="795">
        <v>2</v>
      </c>
      <c r="BL198" s="795">
        <v>5</v>
      </c>
      <c r="BM198" s="795">
        <v>1</v>
      </c>
      <c r="BN198" s="795">
        <v>6</v>
      </c>
      <c r="BO198" s="796">
        <v>4</v>
      </c>
      <c r="BP198" s="799"/>
    </row>
    <row r="199" spans="1:68">
      <c r="A199" s="804">
        <v>190</v>
      </c>
      <c r="B199" s="800">
        <v>1</v>
      </c>
      <c r="C199" s="794"/>
      <c r="D199" s="794"/>
      <c r="E199" s="794"/>
      <c r="F199" s="801">
        <v>3</v>
      </c>
      <c r="G199" s="795"/>
      <c r="H199" s="795"/>
      <c r="I199" s="795"/>
      <c r="J199" s="798">
        <v>9</v>
      </c>
      <c r="K199" s="879"/>
      <c r="L199" s="794"/>
      <c r="M199" s="874"/>
      <c r="N199" s="803">
        <v>1</v>
      </c>
      <c r="O199" s="795"/>
      <c r="P199" s="795"/>
      <c r="Q199" s="795"/>
      <c r="R199" s="798">
        <v>1</v>
      </c>
      <c r="S199" s="794">
        <v>4</v>
      </c>
      <c r="T199" s="794">
        <v>3</v>
      </c>
      <c r="U199" s="800">
        <v>2</v>
      </c>
      <c r="V199" s="801">
        <v>4</v>
      </c>
      <c r="W199" s="795">
        <v>2</v>
      </c>
      <c r="X199" s="795">
        <v>1</v>
      </c>
      <c r="Y199" s="796">
        <v>3</v>
      </c>
      <c r="Z199" s="798">
        <v>1</v>
      </c>
      <c r="AA199" s="794">
        <v>2</v>
      </c>
      <c r="AB199" s="800">
        <v>3</v>
      </c>
      <c r="AC199" s="801">
        <v>1</v>
      </c>
      <c r="AD199" s="795">
        <v>2</v>
      </c>
      <c r="AE199" s="796">
        <v>3</v>
      </c>
      <c r="AF199" s="798">
        <v>2</v>
      </c>
      <c r="AG199" s="794">
        <v>4</v>
      </c>
      <c r="AH199" s="794">
        <v>3</v>
      </c>
      <c r="AI199" s="800">
        <v>1</v>
      </c>
      <c r="AJ199" s="801">
        <v>3</v>
      </c>
      <c r="AK199" s="795">
        <v>2</v>
      </c>
      <c r="AL199" s="796">
        <v>1</v>
      </c>
      <c r="AM199" s="798">
        <v>1</v>
      </c>
      <c r="AN199" s="794">
        <v>2</v>
      </c>
      <c r="AO199" s="794">
        <v>4</v>
      </c>
      <c r="AP199" s="800">
        <v>3</v>
      </c>
      <c r="AQ199" s="801">
        <v>1</v>
      </c>
      <c r="AR199" s="795">
        <v>3</v>
      </c>
      <c r="AS199" s="795">
        <v>2</v>
      </c>
      <c r="AT199" s="795">
        <v>4</v>
      </c>
      <c r="AU199" s="796">
        <v>5</v>
      </c>
      <c r="AV199" s="798">
        <v>1</v>
      </c>
      <c r="AW199" s="794">
        <v>4</v>
      </c>
      <c r="AX199" s="794">
        <v>5</v>
      </c>
      <c r="AY199" s="794">
        <v>3</v>
      </c>
      <c r="AZ199" s="800">
        <v>2</v>
      </c>
      <c r="BA199" s="801">
        <v>1</v>
      </c>
      <c r="BB199" s="795">
        <v>3</v>
      </c>
      <c r="BC199" s="795">
        <v>2</v>
      </c>
      <c r="BD199" s="796">
        <v>4</v>
      </c>
      <c r="BE199" s="798">
        <v>1</v>
      </c>
      <c r="BF199" s="794">
        <v>2</v>
      </c>
      <c r="BG199" s="800">
        <v>3</v>
      </c>
      <c r="BH199" s="801">
        <v>1</v>
      </c>
      <c r="BI199" s="795">
        <v>3</v>
      </c>
      <c r="BJ199" s="795">
        <v>8</v>
      </c>
      <c r="BK199" s="795">
        <v>7</v>
      </c>
      <c r="BL199" s="795">
        <v>6</v>
      </c>
      <c r="BM199" s="795">
        <v>4</v>
      </c>
      <c r="BN199" s="795">
        <v>5</v>
      </c>
      <c r="BO199" s="796">
        <v>2</v>
      </c>
      <c r="BP199" s="799"/>
    </row>
    <row r="200" spans="1:68">
      <c r="A200" s="804">
        <v>191</v>
      </c>
      <c r="B200" s="800">
        <v>2</v>
      </c>
      <c r="C200" s="794"/>
      <c r="D200" s="794"/>
      <c r="E200" s="794"/>
      <c r="F200" s="801">
        <v>3</v>
      </c>
      <c r="G200" s="795"/>
      <c r="H200" s="795"/>
      <c r="I200" s="795"/>
      <c r="J200" s="798">
        <v>9</v>
      </c>
      <c r="K200" s="879"/>
      <c r="L200" s="794"/>
      <c r="M200" s="874"/>
      <c r="N200" s="803">
        <v>1</v>
      </c>
      <c r="O200" s="795"/>
      <c r="P200" s="795"/>
      <c r="Q200" s="795"/>
      <c r="R200" s="798">
        <v>1</v>
      </c>
      <c r="S200" s="794">
        <v>4</v>
      </c>
      <c r="T200" s="794">
        <v>3</v>
      </c>
      <c r="U200" s="800">
        <v>2</v>
      </c>
      <c r="V200" s="801">
        <v>3</v>
      </c>
      <c r="W200" s="795">
        <v>2</v>
      </c>
      <c r="X200" s="795">
        <v>1</v>
      </c>
      <c r="Y200" s="796">
        <v>4</v>
      </c>
      <c r="Z200" s="798">
        <v>1</v>
      </c>
      <c r="AA200" s="794">
        <v>2</v>
      </c>
      <c r="AB200" s="800">
        <v>3</v>
      </c>
      <c r="AC200" s="801">
        <v>1</v>
      </c>
      <c r="AD200" s="795">
        <v>2</v>
      </c>
      <c r="AE200" s="796">
        <v>3</v>
      </c>
      <c r="AF200" s="798">
        <v>1</v>
      </c>
      <c r="AG200" s="794">
        <v>3</v>
      </c>
      <c r="AH200" s="794">
        <v>4</v>
      </c>
      <c r="AI200" s="800">
        <v>2</v>
      </c>
      <c r="AJ200" s="801">
        <v>3</v>
      </c>
      <c r="AK200" s="795">
        <v>2</v>
      </c>
      <c r="AL200" s="796">
        <v>1</v>
      </c>
      <c r="AM200" s="798">
        <v>1</v>
      </c>
      <c r="AN200" s="794">
        <v>2</v>
      </c>
      <c r="AO200" s="794">
        <v>3</v>
      </c>
      <c r="AP200" s="800">
        <v>4</v>
      </c>
      <c r="AQ200" s="801">
        <v>1</v>
      </c>
      <c r="AR200" s="795">
        <v>3</v>
      </c>
      <c r="AS200" s="795">
        <v>2</v>
      </c>
      <c r="AT200" s="795">
        <v>4</v>
      </c>
      <c r="AU200" s="796">
        <v>5</v>
      </c>
      <c r="AV200" s="798">
        <v>1</v>
      </c>
      <c r="AW200" s="794">
        <v>3</v>
      </c>
      <c r="AX200" s="794">
        <v>2</v>
      </c>
      <c r="AY200" s="794">
        <v>4</v>
      </c>
      <c r="AZ200" s="800">
        <v>5</v>
      </c>
      <c r="BA200" s="801">
        <v>1</v>
      </c>
      <c r="BB200" s="795">
        <v>3</v>
      </c>
      <c r="BC200" s="795">
        <v>2</v>
      </c>
      <c r="BD200" s="796">
        <v>4</v>
      </c>
      <c r="BE200" s="798">
        <v>1</v>
      </c>
      <c r="BF200" s="794">
        <v>2</v>
      </c>
      <c r="BG200" s="800">
        <v>3</v>
      </c>
      <c r="BH200" s="801">
        <v>1</v>
      </c>
      <c r="BI200" s="795">
        <v>5</v>
      </c>
      <c r="BJ200" s="795">
        <v>3</v>
      </c>
      <c r="BK200" s="795">
        <v>2</v>
      </c>
      <c r="BL200" s="795">
        <v>6</v>
      </c>
      <c r="BM200" s="795">
        <v>7</v>
      </c>
      <c r="BN200" s="795">
        <v>4</v>
      </c>
      <c r="BO200" s="796">
        <v>8</v>
      </c>
      <c r="BP200" s="799"/>
    </row>
    <row r="201" spans="1:68">
      <c r="A201" s="804">
        <v>192</v>
      </c>
      <c r="B201" s="800">
        <v>1</v>
      </c>
      <c r="C201" s="794"/>
      <c r="D201" s="794"/>
      <c r="E201" s="794"/>
      <c r="F201" s="801">
        <v>3</v>
      </c>
      <c r="G201" s="795"/>
      <c r="H201" s="795"/>
      <c r="I201" s="795"/>
      <c r="J201" s="798">
        <v>9</v>
      </c>
      <c r="K201" s="879"/>
      <c r="L201" s="794"/>
      <c r="M201" s="874"/>
      <c r="N201" s="803">
        <v>1</v>
      </c>
      <c r="O201" s="795"/>
      <c r="P201" s="795"/>
      <c r="Q201" s="795"/>
      <c r="R201" s="798">
        <v>1</v>
      </c>
      <c r="S201" s="794">
        <v>3</v>
      </c>
      <c r="T201" s="794">
        <v>4</v>
      </c>
      <c r="U201" s="800">
        <v>2</v>
      </c>
      <c r="V201" s="801">
        <v>3</v>
      </c>
      <c r="W201" s="795">
        <v>2</v>
      </c>
      <c r="X201" s="795">
        <v>1</v>
      </c>
      <c r="Y201" s="796">
        <v>4</v>
      </c>
      <c r="Z201" s="798">
        <v>1</v>
      </c>
      <c r="AA201" s="794">
        <v>3</v>
      </c>
      <c r="AB201" s="800">
        <v>2</v>
      </c>
      <c r="AC201" s="801">
        <v>2</v>
      </c>
      <c r="AD201" s="795">
        <v>1</v>
      </c>
      <c r="AE201" s="796">
        <v>3</v>
      </c>
      <c r="AF201" s="798">
        <v>1</v>
      </c>
      <c r="AG201" s="794">
        <v>3</v>
      </c>
      <c r="AH201" s="794">
        <v>4</v>
      </c>
      <c r="AI201" s="800">
        <v>2</v>
      </c>
      <c r="AJ201" s="801">
        <v>3</v>
      </c>
      <c r="AK201" s="795">
        <v>2</v>
      </c>
      <c r="AL201" s="796">
        <v>1</v>
      </c>
      <c r="AM201" s="798">
        <v>1</v>
      </c>
      <c r="AN201" s="794">
        <v>2</v>
      </c>
      <c r="AO201" s="794">
        <v>3</v>
      </c>
      <c r="AP201" s="800">
        <v>4</v>
      </c>
      <c r="AQ201" s="801">
        <v>1</v>
      </c>
      <c r="AR201" s="795">
        <v>2</v>
      </c>
      <c r="AS201" s="795">
        <v>3</v>
      </c>
      <c r="AT201" s="795">
        <v>4</v>
      </c>
      <c r="AU201" s="796">
        <v>5</v>
      </c>
      <c r="AV201" s="798">
        <v>3</v>
      </c>
      <c r="AW201" s="794">
        <v>2</v>
      </c>
      <c r="AX201" s="794">
        <v>1</v>
      </c>
      <c r="AY201" s="794">
        <v>4</v>
      </c>
      <c r="AZ201" s="800">
        <v>5</v>
      </c>
      <c r="BA201" s="801">
        <v>1</v>
      </c>
      <c r="BB201" s="795">
        <v>2</v>
      </c>
      <c r="BC201" s="795">
        <v>3</v>
      </c>
      <c r="BD201" s="796">
        <v>4</v>
      </c>
      <c r="BE201" s="798">
        <v>1</v>
      </c>
      <c r="BF201" s="794">
        <v>2</v>
      </c>
      <c r="BG201" s="800">
        <v>3</v>
      </c>
      <c r="BH201" s="801">
        <v>4</v>
      </c>
      <c r="BI201" s="795">
        <v>3</v>
      </c>
      <c r="BJ201" s="795">
        <v>8</v>
      </c>
      <c r="BK201" s="795">
        <v>1</v>
      </c>
      <c r="BL201" s="795">
        <v>7</v>
      </c>
      <c r="BM201" s="795">
        <v>2</v>
      </c>
      <c r="BN201" s="795">
        <v>5</v>
      </c>
      <c r="BO201" s="796">
        <v>6</v>
      </c>
      <c r="BP201" s="799"/>
    </row>
    <row r="202" spans="1:68">
      <c r="A202" s="804">
        <v>193</v>
      </c>
      <c r="B202" s="800">
        <v>2</v>
      </c>
      <c r="C202" s="794"/>
      <c r="D202" s="794"/>
      <c r="E202" s="794"/>
      <c r="F202" s="801">
        <v>3</v>
      </c>
      <c r="G202" s="795"/>
      <c r="H202" s="795"/>
      <c r="I202" s="795"/>
      <c r="J202" s="798">
        <v>9</v>
      </c>
      <c r="K202" s="879"/>
      <c r="L202" s="794"/>
      <c r="M202" s="874"/>
      <c r="N202" s="803">
        <v>1</v>
      </c>
      <c r="O202" s="795"/>
      <c r="P202" s="795"/>
      <c r="Q202" s="795"/>
      <c r="R202" s="798">
        <v>1</v>
      </c>
      <c r="S202" s="794">
        <v>2</v>
      </c>
      <c r="T202" s="794">
        <v>3</v>
      </c>
      <c r="U202" s="800">
        <v>4</v>
      </c>
      <c r="V202" s="801">
        <v>2</v>
      </c>
      <c r="W202" s="795">
        <v>3</v>
      </c>
      <c r="X202" s="795">
        <v>1</v>
      </c>
      <c r="Y202" s="796">
        <v>4</v>
      </c>
      <c r="Z202" s="798">
        <v>1</v>
      </c>
      <c r="AA202" s="794">
        <v>2</v>
      </c>
      <c r="AB202" s="800">
        <v>3</v>
      </c>
      <c r="AC202" s="801">
        <v>1</v>
      </c>
      <c r="AD202" s="795">
        <v>2</v>
      </c>
      <c r="AE202" s="796">
        <v>3</v>
      </c>
      <c r="AF202" s="798">
        <v>2</v>
      </c>
      <c r="AG202" s="794">
        <v>3</v>
      </c>
      <c r="AH202" s="794">
        <v>4</v>
      </c>
      <c r="AI202" s="800">
        <v>1</v>
      </c>
      <c r="AJ202" s="801">
        <v>2</v>
      </c>
      <c r="AK202" s="795">
        <v>3</v>
      </c>
      <c r="AL202" s="796">
        <v>1</v>
      </c>
      <c r="AM202" s="798">
        <v>1</v>
      </c>
      <c r="AN202" s="794">
        <v>2</v>
      </c>
      <c r="AO202" s="794">
        <v>3</v>
      </c>
      <c r="AP202" s="800">
        <v>4</v>
      </c>
      <c r="AQ202" s="801">
        <v>1</v>
      </c>
      <c r="AR202" s="795">
        <v>3</v>
      </c>
      <c r="AS202" s="795">
        <v>2</v>
      </c>
      <c r="AT202" s="795">
        <v>4</v>
      </c>
      <c r="AU202" s="796">
        <v>5</v>
      </c>
      <c r="AV202" s="798">
        <v>1</v>
      </c>
      <c r="AW202" s="794">
        <v>4</v>
      </c>
      <c r="AX202" s="794">
        <v>2</v>
      </c>
      <c r="AY202" s="794">
        <v>5</v>
      </c>
      <c r="AZ202" s="800">
        <v>3</v>
      </c>
      <c r="BA202" s="801">
        <v>1</v>
      </c>
      <c r="BB202" s="795">
        <v>3</v>
      </c>
      <c r="BC202" s="795">
        <v>2</v>
      </c>
      <c r="BD202" s="796">
        <v>4</v>
      </c>
      <c r="BE202" s="798">
        <v>1</v>
      </c>
      <c r="BF202" s="794">
        <v>2</v>
      </c>
      <c r="BG202" s="800">
        <v>3</v>
      </c>
      <c r="BH202" s="801">
        <v>8</v>
      </c>
      <c r="BI202" s="795">
        <v>5</v>
      </c>
      <c r="BJ202" s="795">
        <v>1</v>
      </c>
      <c r="BK202" s="795">
        <v>6</v>
      </c>
      <c r="BL202" s="795">
        <v>2</v>
      </c>
      <c r="BM202" s="795">
        <v>7</v>
      </c>
      <c r="BN202" s="795">
        <v>3</v>
      </c>
      <c r="BO202" s="796">
        <v>4</v>
      </c>
      <c r="BP202" s="799"/>
    </row>
    <row r="203" spans="1:68">
      <c r="A203" s="804">
        <v>194</v>
      </c>
      <c r="B203" s="800">
        <v>2</v>
      </c>
      <c r="C203" s="794"/>
      <c r="D203" s="794"/>
      <c r="E203" s="794"/>
      <c r="F203" s="801">
        <v>3</v>
      </c>
      <c r="G203" s="795"/>
      <c r="H203" s="795"/>
      <c r="I203" s="795"/>
      <c r="J203" s="798">
        <v>9</v>
      </c>
      <c r="K203" s="879"/>
      <c r="L203" s="794"/>
      <c r="M203" s="874"/>
      <c r="N203" s="803">
        <v>1</v>
      </c>
      <c r="O203" s="795"/>
      <c r="P203" s="795"/>
      <c r="Q203" s="795"/>
      <c r="R203" s="798">
        <v>1</v>
      </c>
      <c r="S203" s="794">
        <v>2</v>
      </c>
      <c r="T203" s="794">
        <v>4</v>
      </c>
      <c r="U203" s="800">
        <v>3</v>
      </c>
      <c r="V203" s="801">
        <v>3</v>
      </c>
      <c r="W203" s="795">
        <v>2</v>
      </c>
      <c r="X203" s="795">
        <v>1</v>
      </c>
      <c r="Y203" s="796">
        <v>4</v>
      </c>
      <c r="Z203" s="798">
        <v>1</v>
      </c>
      <c r="AA203" s="794">
        <v>2</v>
      </c>
      <c r="AB203" s="800">
        <v>3</v>
      </c>
      <c r="AC203" s="801">
        <v>2</v>
      </c>
      <c r="AD203" s="795">
        <v>1</v>
      </c>
      <c r="AE203" s="796">
        <v>3</v>
      </c>
      <c r="AF203" s="798">
        <v>1</v>
      </c>
      <c r="AG203" s="794">
        <v>2</v>
      </c>
      <c r="AH203" s="794">
        <v>4</v>
      </c>
      <c r="AI203" s="800">
        <v>3</v>
      </c>
      <c r="AJ203" s="801">
        <v>3</v>
      </c>
      <c r="AK203" s="795">
        <v>2</v>
      </c>
      <c r="AL203" s="796">
        <v>1</v>
      </c>
      <c r="AM203" s="798">
        <v>1</v>
      </c>
      <c r="AN203" s="794">
        <v>2</v>
      </c>
      <c r="AO203" s="794">
        <v>3</v>
      </c>
      <c r="AP203" s="800">
        <v>4</v>
      </c>
      <c r="AQ203" s="801">
        <v>1</v>
      </c>
      <c r="AR203" s="795">
        <v>2</v>
      </c>
      <c r="AS203" s="795">
        <v>3</v>
      </c>
      <c r="AT203" s="795">
        <v>4</v>
      </c>
      <c r="AU203" s="796">
        <v>5</v>
      </c>
      <c r="AV203" s="798">
        <v>1</v>
      </c>
      <c r="AW203" s="794">
        <v>2</v>
      </c>
      <c r="AX203" s="794">
        <v>3</v>
      </c>
      <c r="AY203" s="794">
        <v>4</v>
      </c>
      <c r="AZ203" s="800">
        <v>5</v>
      </c>
      <c r="BA203" s="801">
        <v>1</v>
      </c>
      <c r="BB203" s="795">
        <v>2</v>
      </c>
      <c r="BC203" s="795">
        <v>3</v>
      </c>
      <c r="BD203" s="796">
        <v>4</v>
      </c>
      <c r="BE203" s="798">
        <v>1</v>
      </c>
      <c r="BF203" s="794">
        <v>2</v>
      </c>
      <c r="BG203" s="800">
        <v>3</v>
      </c>
      <c r="BH203" s="801">
        <v>2</v>
      </c>
      <c r="BI203" s="795">
        <v>5</v>
      </c>
      <c r="BJ203" s="795">
        <v>6</v>
      </c>
      <c r="BK203" s="795">
        <v>1</v>
      </c>
      <c r="BL203" s="795">
        <v>8</v>
      </c>
      <c r="BM203" s="795">
        <v>3</v>
      </c>
      <c r="BN203" s="795">
        <v>4</v>
      </c>
      <c r="BO203" s="796">
        <v>7</v>
      </c>
      <c r="BP203" s="799"/>
    </row>
    <row r="204" spans="1:68">
      <c r="A204" s="804">
        <v>195</v>
      </c>
      <c r="B204" s="800">
        <v>2</v>
      </c>
      <c r="C204" s="794"/>
      <c r="D204" s="794"/>
      <c r="E204" s="794"/>
      <c r="F204" s="801">
        <v>3</v>
      </c>
      <c r="G204" s="795"/>
      <c r="H204" s="795"/>
      <c r="I204" s="795"/>
      <c r="J204" s="798">
        <v>9</v>
      </c>
      <c r="K204" s="879"/>
      <c r="L204" s="794"/>
      <c r="M204" s="874"/>
      <c r="N204" s="803">
        <v>2</v>
      </c>
      <c r="O204" s="795"/>
      <c r="P204" s="795"/>
      <c r="Q204" s="795"/>
      <c r="R204" s="798">
        <v>1</v>
      </c>
      <c r="S204" s="794">
        <v>2</v>
      </c>
      <c r="T204" s="794">
        <v>4</v>
      </c>
      <c r="U204" s="800">
        <v>3</v>
      </c>
      <c r="V204" s="801">
        <v>2</v>
      </c>
      <c r="W204" s="795">
        <v>3</v>
      </c>
      <c r="X204" s="795">
        <v>1</v>
      </c>
      <c r="Y204" s="796">
        <v>4</v>
      </c>
      <c r="Z204" s="798">
        <v>1</v>
      </c>
      <c r="AA204" s="794">
        <v>3</v>
      </c>
      <c r="AB204" s="800">
        <v>2</v>
      </c>
      <c r="AC204" s="801">
        <v>1</v>
      </c>
      <c r="AD204" s="795">
        <v>2</v>
      </c>
      <c r="AE204" s="796">
        <v>3</v>
      </c>
      <c r="AF204" s="798">
        <v>3</v>
      </c>
      <c r="AG204" s="794">
        <v>4</v>
      </c>
      <c r="AH204" s="794">
        <v>2</v>
      </c>
      <c r="AI204" s="800">
        <v>1</v>
      </c>
      <c r="AJ204" s="801">
        <v>2</v>
      </c>
      <c r="AK204" s="795">
        <v>3</v>
      </c>
      <c r="AL204" s="796">
        <v>1</v>
      </c>
      <c r="AM204" s="798">
        <v>1</v>
      </c>
      <c r="AN204" s="794">
        <v>3</v>
      </c>
      <c r="AO204" s="794">
        <v>2</v>
      </c>
      <c r="AP204" s="800">
        <v>4</v>
      </c>
      <c r="AQ204" s="801">
        <v>3</v>
      </c>
      <c r="AR204" s="795">
        <v>2</v>
      </c>
      <c r="AS204" s="795">
        <v>1</v>
      </c>
      <c r="AT204" s="795">
        <v>4</v>
      </c>
      <c r="AU204" s="796">
        <v>5</v>
      </c>
      <c r="AV204" s="798">
        <v>4</v>
      </c>
      <c r="AW204" s="794">
        <v>1</v>
      </c>
      <c r="AX204" s="794">
        <v>5</v>
      </c>
      <c r="AY204" s="794">
        <v>2</v>
      </c>
      <c r="AZ204" s="800">
        <v>3</v>
      </c>
      <c r="BA204" s="801">
        <v>1</v>
      </c>
      <c r="BB204" s="795">
        <v>4</v>
      </c>
      <c r="BC204" s="795">
        <v>2</v>
      </c>
      <c r="BD204" s="796">
        <v>3</v>
      </c>
      <c r="BE204" s="798">
        <v>1</v>
      </c>
      <c r="BF204" s="794">
        <v>2</v>
      </c>
      <c r="BG204" s="800">
        <v>3</v>
      </c>
      <c r="BH204" s="801">
        <v>1</v>
      </c>
      <c r="BI204" s="795">
        <v>3</v>
      </c>
      <c r="BJ204" s="795">
        <v>2</v>
      </c>
      <c r="BK204" s="795">
        <v>5</v>
      </c>
      <c r="BL204" s="795">
        <v>4</v>
      </c>
      <c r="BM204" s="795">
        <v>6</v>
      </c>
      <c r="BN204" s="795">
        <v>8</v>
      </c>
      <c r="BO204" s="796">
        <v>7</v>
      </c>
      <c r="BP204" s="799"/>
    </row>
    <row r="205" spans="1:68">
      <c r="A205" s="804">
        <v>196</v>
      </c>
      <c r="B205" s="800">
        <v>1</v>
      </c>
      <c r="C205" s="794"/>
      <c r="D205" s="794"/>
      <c r="E205" s="794"/>
      <c r="F205" s="801">
        <v>2</v>
      </c>
      <c r="G205" s="795"/>
      <c r="H205" s="795"/>
      <c r="I205" s="795"/>
      <c r="J205" s="798">
        <v>9</v>
      </c>
      <c r="K205" s="879"/>
      <c r="L205" s="794"/>
      <c r="M205" s="874"/>
      <c r="N205" s="803">
        <v>1</v>
      </c>
      <c r="O205" s="795"/>
      <c r="P205" s="795"/>
      <c r="Q205" s="795"/>
      <c r="R205" s="798">
        <v>1</v>
      </c>
      <c r="S205" s="794">
        <v>2</v>
      </c>
      <c r="T205" s="794">
        <v>3</v>
      </c>
      <c r="U205" s="800">
        <v>4</v>
      </c>
      <c r="V205" s="801">
        <v>3</v>
      </c>
      <c r="W205" s="795">
        <v>2</v>
      </c>
      <c r="X205" s="795">
        <v>1</v>
      </c>
      <c r="Y205" s="796">
        <v>4</v>
      </c>
      <c r="Z205" s="798">
        <v>1</v>
      </c>
      <c r="AA205" s="794">
        <v>2</v>
      </c>
      <c r="AB205" s="800">
        <v>3</v>
      </c>
      <c r="AC205" s="801">
        <v>2</v>
      </c>
      <c r="AD205" s="795">
        <v>1</v>
      </c>
      <c r="AE205" s="796">
        <v>3</v>
      </c>
      <c r="AF205" s="798">
        <v>1</v>
      </c>
      <c r="AG205" s="794">
        <v>3</v>
      </c>
      <c r="AH205" s="794">
        <v>4</v>
      </c>
      <c r="AI205" s="800">
        <v>2</v>
      </c>
      <c r="AJ205" s="801">
        <v>3</v>
      </c>
      <c r="AK205" s="795">
        <v>2</v>
      </c>
      <c r="AL205" s="796">
        <v>1</v>
      </c>
      <c r="AM205" s="798">
        <v>1</v>
      </c>
      <c r="AN205" s="794">
        <v>2</v>
      </c>
      <c r="AO205" s="794">
        <v>3</v>
      </c>
      <c r="AP205" s="800">
        <v>4</v>
      </c>
      <c r="AQ205" s="801">
        <v>1</v>
      </c>
      <c r="AR205" s="795">
        <v>3</v>
      </c>
      <c r="AS205" s="795">
        <v>2</v>
      </c>
      <c r="AT205" s="795">
        <v>4</v>
      </c>
      <c r="AU205" s="796">
        <v>5</v>
      </c>
      <c r="AV205" s="798">
        <v>1</v>
      </c>
      <c r="AW205" s="794">
        <v>2</v>
      </c>
      <c r="AX205" s="794">
        <v>3</v>
      </c>
      <c r="AY205" s="794">
        <v>4</v>
      </c>
      <c r="AZ205" s="800">
        <v>5</v>
      </c>
      <c r="BA205" s="801">
        <v>1</v>
      </c>
      <c r="BB205" s="795">
        <v>3</v>
      </c>
      <c r="BC205" s="795">
        <v>2</v>
      </c>
      <c r="BD205" s="796">
        <v>4</v>
      </c>
      <c r="BE205" s="798">
        <v>1</v>
      </c>
      <c r="BF205" s="794">
        <v>2</v>
      </c>
      <c r="BG205" s="800">
        <v>3</v>
      </c>
      <c r="BH205" s="801">
        <v>5</v>
      </c>
      <c r="BI205" s="795">
        <v>7</v>
      </c>
      <c r="BJ205" s="795">
        <v>6</v>
      </c>
      <c r="BK205" s="795">
        <v>1</v>
      </c>
      <c r="BL205" s="795">
        <v>8</v>
      </c>
      <c r="BM205" s="795">
        <v>4</v>
      </c>
      <c r="BN205" s="795">
        <v>3</v>
      </c>
      <c r="BO205" s="796">
        <v>2</v>
      </c>
      <c r="BP205" s="799"/>
    </row>
    <row r="206" spans="1:68">
      <c r="A206" s="804">
        <v>197</v>
      </c>
      <c r="B206" s="800">
        <v>2</v>
      </c>
      <c r="C206" s="794"/>
      <c r="D206" s="794"/>
      <c r="E206" s="794"/>
      <c r="F206" s="801">
        <v>3</v>
      </c>
      <c r="G206" s="795"/>
      <c r="H206" s="795"/>
      <c r="I206" s="795"/>
      <c r="J206" s="798">
        <v>9</v>
      </c>
      <c r="K206" s="879"/>
      <c r="L206" s="794"/>
      <c r="M206" s="874"/>
      <c r="N206" s="803">
        <v>1</v>
      </c>
      <c r="O206" s="795"/>
      <c r="P206" s="795"/>
      <c r="Q206" s="795"/>
      <c r="R206" s="798">
        <v>1</v>
      </c>
      <c r="S206" s="794">
        <v>3</v>
      </c>
      <c r="T206" s="794">
        <v>4</v>
      </c>
      <c r="U206" s="800">
        <v>2</v>
      </c>
      <c r="V206" s="801">
        <v>3</v>
      </c>
      <c r="W206" s="795">
        <v>2</v>
      </c>
      <c r="X206" s="795">
        <v>1</v>
      </c>
      <c r="Y206" s="796">
        <v>4</v>
      </c>
      <c r="Z206" s="798">
        <v>1</v>
      </c>
      <c r="AA206" s="794">
        <v>3</v>
      </c>
      <c r="AB206" s="800">
        <v>2</v>
      </c>
      <c r="AC206" s="801">
        <v>1</v>
      </c>
      <c r="AD206" s="795">
        <v>2</v>
      </c>
      <c r="AE206" s="796">
        <v>3</v>
      </c>
      <c r="AF206" s="798">
        <v>3</v>
      </c>
      <c r="AG206" s="794">
        <v>4</v>
      </c>
      <c r="AH206" s="794">
        <v>2</v>
      </c>
      <c r="AI206" s="800">
        <v>1</v>
      </c>
      <c r="AJ206" s="801">
        <v>3</v>
      </c>
      <c r="AK206" s="795">
        <v>2</v>
      </c>
      <c r="AL206" s="796">
        <v>1</v>
      </c>
      <c r="AM206" s="798">
        <v>1</v>
      </c>
      <c r="AN206" s="794">
        <v>2</v>
      </c>
      <c r="AO206" s="794">
        <v>3</v>
      </c>
      <c r="AP206" s="800">
        <v>4</v>
      </c>
      <c r="AQ206" s="801">
        <v>1</v>
      </c>
      <c r="AR206" s="795">
        <v>3</v>
      </c>
      <c r="AS206" s="795">
        <v>4</v>
      </c>
      <c r="AT206" s="795">
        <v>2</v>
      </c>
      <c r="AU206" s="796">
        <v>5</v>
      </c>
      <c r="AV206" s="798">
        <v>1</v>
      </c>
      <c r="AW206" s="794">
        <v>2</v>
      </c>
      <c r="AX206" s="794">
        <v>3</v>
      </c>
      <c r="AY206" s="794">
        <v>4</v>
      </c>
      <c r="AZ206" s="800">
        <v>5</v>
      </c>
      <c r="BA206" s="801">
        <v>1</v>
      </c>
      <c r="BB206" s="795">
        <v>2</v>
      </c>
      <c r="BC206" s="795">
        <v>3</v>
      </c>
      <c r="BD206" s="796">
        <v>4</v>
      </c>
      <c r="BE206" s="798">
        <v>1</v>
      </c>
      <c r="BF206" s="794">
        <v>2</v>
      </c>
      <c r="BG206" s="800">
        <v>3</v>
      </c>
      <c r="BH206" s="801">
        <v>1</v>
      </c>
      <c r="BI206" s="795">
        <v>6</v>
      </c>
      <c r="BJ206" s="795">
        <v>4</v>
      </c>
      <c r="BK206" s="795">
        <v>2</v>
      </c>
      <c r="BL206" s="795">
        <v>8</v>
      </c>
      <c r="BM206" s="795">
        <v>5</v>
      </c>
      <c r="BN206" s="795">
        <v>3</v>
      </c>
      <c r="BO206" s="796">
        <v>7</v>
      </c>
      <c r="BP206" s="799"/>
    </row>
    <row r="207" spans="1:68">
      <c r="A207" s="804">
        <v>198</v>
      </c>
      <c r="B207" s="800">
        <v>1</v>
      </c>
      <c r="C207" s="794"/>
      <c r="D207" s="794"/>
      <c r="E207" s="794"/>
      <c r="F207" s="801">
        <v>3</v>
      </c>
      <c r="G207" s="795"/>
      <c r="H207" s="795"/>
      <c r="I207" s="795"/>
      <c r="J207" s="798">
        <v>7</v>
      </c>
      <c r="K207" s="879"/>
      <c r="L207" s="794"/>
      <c r="M207" s="874"/>
      <c r="N207" s="803">
        <v>1</v>
      </c>
      <c r="O207" s="795"/>
      <c r="P207" s="795"/>
      <c r="Q207" s="795"/>
      <c r="R207" s="798">
        <v>1</v>
      </c>
      <c r="S207" s="794">
        <v>4</v>
      </c>
      <c r="T207" s="794">
        <v>3</v>
      </c>
      <c r="U207" s="800">
        <v>2</v>
      </c>
      <c r="V207" s="801">
        <v>4</v>
      </c>
      <c r="W207" s="795">
        <v>3</v>
      </c>
      <c r="X207" s="795">
        <v>1</v>
      </c>
      <c r="Y207" s="796">
        <v>2</v>
      </c>
      <c r="Z207" s="798">
        <v>1</v>
      </c>
      <c r="AA207" s="794">
        <v>2</v>
      </c>
      <c r="AB207" s="800">
        <v>3</v>
      </c>
      <c r="AC207" s="801">
        <v>2</v>
      </c>
      <c r="AD207" s="795">
        <v>1</v>
      </c>
      <c r="AE207" s="796">
        <v>3</v>
      </c>
      <c r="AF207" s="798">
        <v>2</v>
      </c>
      <c r="AG207" s="794">
        <v>4</v>
      </c>
      <c r="AH207" s="794">
        <v>3</v>
      </c>
      <c r="AI207" s="800">
        <v>1</v>
      </c>
      <c r="AJ207" s="801">
        <v>3</v>
      </c>
      <c r="AK207" s="795">
        <v>2</v>
      </c>
      <c r="AL207" s="796">
        <v>1</v>
      </c>
      <c r="AM207" s="798">
        <v>1</v>
      </c>
      <c r="AN207" s="794">
        <v>4</v>
      </c>
      <c r="AO207" s="794">
        <v>3</v>
      </c>
      <c r="AP207" s="800">
        <v>2</v>
      </c>
      <c r="AQ207" s="801">
        <v>1</v>
      </c>
      <c r="AR207" s="795">
        <v>3</v>
      </c>
      <c r="AS207" s="795">
        <v>2</v>
      </c>
      <c r="AT207" s="795">
        <v>4</v>
      </c>
      <c r="AU207" s="796">
        <v>5</v>
      </c>
      <c r="AV207" s="798">
        <v>2</v>
      </c>
      <c r="AW207" s="794">
        <v>1</v>
      </c>
      <c r="AX207" s="794">
        <v>3</v>
      </c>
      <c r="AY207" s="794">
        <v>5</v>
      </c>
      <c r="AZ207" s="800">
        <v>4</v>
      </c>
      <c r="BA207" s="801">
        <v>4</v>
      </c>
      <c r="BB207" s="795">
        <v>3</v>
      </c>
      <c r="BC207" s="795">
        <v>1</v>
      </c>
      <c r="BD207" s="796">
        <v>2</v>
      </c>
      <c r="BE207" s="798">
        <v>1</v>
      </c>
      <c r="BF207" s="794">
        <v>3</v>
      </c>
      <c r="BG207" s="800">
        <v>2</v>
      </c>
      <c r="BH207" s="801">
        <v>5</v>
      </c>
      <c r="BI207" s="795">
        <v>6</v>
      </c>
      <c r="BJ207" s="795">
        <v>8</v>
      </c>
      <c r="BK207" s="795">
        <v>1</v>
      </c>
      <c r="BL207" s="795">
        <v>7</v>
      </c>
      <c r="BM207" s="795">
        <v>4</v>
      </c>
      <c r="BN207" s="795">
        <v>2</v>
      </c>
      <c r="BO207" s="796">
        <v>3</v>
      </c>
      <c r="BP207" s="799"/>
    </row>
    <row r="208" spans="1:68">
      <c r="A208" s="804">
        <v>199</v>
      </c>
      <c r="B208" s="800">
        <v>2</v>
      </c>
      <c r="C208" s="794"/>
      <c r="D208" s="794"/>
      <c r="E208" s="794"/>
      <c r="F208" s="801">
        <v>4</v>
      </c>
      <c r="G208" s="795"/>
      <c r="H208" s="795"/>
      <c r="I208" s="795"/>
      <c r="J208" s="798">
        <v>9</v>
      </c>
      <c r="K208" s="879"/>
      <c r="L208" s="794"/>
      <c r="M208" s="874"/>
      <c r="N208" s="803">
        <v>2</v>
      </c>
      <c r="O208" s="795"/>
      <c r="P208" s="795"/>
      <c r="Q208" s="795"/>
      <c r="R208" s="798">
        <v>1</v>
      </c>
      <c r="S208" s="794">
        <v>3</v>
      </c>
      <c r="T208" s="794">
        <v>4</v>
      </c>
      <c r="U208" s="800">
        <v>2</v>
      </c>
      <c r="V208" s="801">
        <v>2</v>
      </c>
      <c r="W208" s="795">
        <v>3</v>
      </c>
      <c r="X208" s="795">
        <v>1</v>
      </c>
      <c r="Y208" s="796">
        <v>4</v>
      </c>
      <c r="Z208" s="798">
        <v>1</v>
      </c>
      <c r="AA208" s="794">
        <v>2</v>
      </c>
      <c r="AB208" s="800">
        <v>3</v>
      </c>
      <c r="AC208" s="801">
        <v>1</v>
      </c>
      <c r="AD208" s="795">
        <v>2</v>
      </c>
      <c r="AE208" s="796">
        <v>3</v>
      </c>
      <c r="AF208" s="798">
        <v>1</v>
      </c>
      <c r="AG208" s="794">
        <v>4</v>
      </c>
      <c r="AH208" s="794">
        <v>3</v>
      </c>
      <c r="AI208" s="800">
        <v>2</v>
      </c>
      <c r="AJ208" s="801">
        <v>2</v>
      </c>
      <c r="AK208" s="795">
        <v>3</v>
      </c>
      <c r="AL208" s="796">
        <v>1</v>
      </c>
      <c r="AM208" s="798">
        <v>1</v>
      </c>
      <c r="AN208" s="794">
        <v>3</v>
      </c>
      <c r="AO208" s="794">
        <v>4</v>
      </c>
      <c r="AP208" s="800">
        <v>2</v>
      </c>
      <c r="AQ208" s="801">
        <v>1</v>
      </c>
      <c r="AR208" s="795">
        <v>2</v>
      </c>
      <c r="AS208" s="795">
        <v>3</v>
      </c>
      <c r="AT208" s="795">
        <v>4</v>
      </c>
      <c r="AU208" s="796">
        <v>5</v>
      </c>
      <c r="AV208" s="798">
        <v>1</v>
      </c>
      <c r="AW208" s="794">
        <v>2</v>
      </c>
      <c r="AX208" s="794">
        <v>3</v>
      </c>
      <c r="AY208" s="794">
        <v>4</v>
      </c>
      <c r="AZ208" s="800">
        <v>5</v>
      </c>
      <c r="BA208" s="801">
        <v>1</v>
      </c>
      <c r="BB208" s="795">
        <v>2</v>
      </c>
      <c r="BC208" s="795">
        <v>3</v>
      </c>
      <c r="BD208" s="796">
        <v>4</v>
      </c>
      <c r="BE208" s="798">
        <v>1</v>
      </c>
      <c r="BF208" s="794">
        <v>2</v>
      </c>
      <c r="BG208" s="800">
        <v>3</v>
      </c>
      <c r="BH208" s="801">
        <v>1</v>
      </c>
      <c r="BI208" s="795">
        <v>2</v>
      </c>
      <c r="BJ208" s="795">
        <v>4</v>
      </c>
      <c r="BK208" s="795">
        <v>3</v>
      </c>
      <c r="BL208" s="795">
        <v>7</v>
      </c>
      <c r="BM208" s="795">
        <v>5</v>
      </c>
      <c r="BN208" s="795">
        <v>6</v>
      </c>
      <c r="BO208" s="796">
        <v>8</v>
      </c>
      <c r="BP208" s="799"/>
    </row>
    <row r="209" spans="1:68">
      <c r="A209" s="804">
        <v>200</v>
      </c>
      <c r="B209" s="800">
        <v>2</v>
      </c>
      <c r="C209" s="794"/>
      <c r="D209" s="794"/>
      <c r="E209" s="794"/>
      <c r="F209" s="801">
        <v>3</v>
      </c>
      <c r="G209" s="795"/>
      <c r="H209" s="795"/>
      <c r="I209" s="795"/>
      <c r="J209" s="798">
        <v>9</v>
      </c>
      <c r="K209" s="879"/>
      <c r="L209" s="794"/>
      <c r="M209" s="874"/>
      <c r="N209" s="803">
        <v>2</v>
      </c>
      <c r="O209" s="795"/>
      <c r="P209" s="795"/>
      <c r="Q209" s="795"/>
      <c r="R209" s="798">
        <v>1</v>
      </c>
      <c r="S209" s="794">
        <v>3</v>
      </c>
      <c r="T209" s="794">
        <v>4</v>
      </c>
      <c r="U209" s="800">
        <v>2</v>
      </c>
      <c r="V209" s="801">
        <v>2</v>
      </c>
      <c r="W209" s="795">
        <v>3</v>
      </c>
      <c r="X209" s="795">
        <v>1</v>
      </c>
      <c r="Y209" s="796">
        <v>4</v>
      </c>
      <c r="Z209" s="798">
        <v>2</v>
      </c>
      <c r="AA209" s="794">
        <v>3</v>
      </c>
      <c r="AB209" s="800">
        <v>1</v>
      </c>
      <c r="AC209" s="801">
        <v>1</v>
      </c>
      <c r="AD209" s="795">
        <v>2</v>
      </c>
      <c r="AE209" s="796">
        <v>3</v>
      </c>
      <c r="AF209" s="798">
        <v>1</v>
      </c>
      <c r="AG209" s="794">
        <v>3</v>
      </c>
      <c r="AH209" s="794">
        <v>4</v>
      </c>
      <c r="AI209" s="800">
        <v>2</v>
      </c>
      <c r="AJ209" s="801">
        <v>3</v>
      </c>
      <c r="AK209" s="795">
        <v>1</v>
      </c>
      <c r="AL209" s="796">
        <v>2</v>
      </c>
      <c r="AM209" s="798">
        <v>1</v>
      </c>
      <c r="AN209" s="794">
        <v>3</v>
      </c>
      <c r="AO209" s="794">
        <v>2</v>
      </c>
      <c r="AP209" s="800">
        <v>4</v>
      </c>
      <c r="AQ209" s="801">
        <v>1</v>
      </c>
      <c r="AR209" s="795">
        <v>4</v>
      </c>
      <c r="AS209" s="795">
        <v>5</v>
      </c>
      <c r="AT209" s="795">
        <v>2</v>
      </c>
      <c r="AU209" s="796">
        <v>3</v>
      </c>
      <c r="AV209" s="798">
        <v>1</v>
      </c>
      <c r="AW209" s="794">
        <v>4</v>
      </c>
      <c r="AX209" s="794">
        <v>2</v>
      </c>
      <c r="AY209" s="794">
        <v>5</v>
      </c>
      <c r="AZ209" s="800">
        <v>3</v>
      </c>
      <c r="BA209" s="801">
        <v>1</v>
      </c>
      <c r="BB209" s="795">
        <v>3</v>
      </c>
      <c r="BC209" s="795">
        <v>2</v>
      </c>
      <c r="BD209" s="796">
        <v>4</v>
      </c>
      <c r="BE209" s="798">
        <v>1</v>
      </c>
      <c r="BF209" s="794">
        <v>2</v>
      </c>
      <c r="BG209" s="800">
        <v>3</v>
      </c>
      <c r="BH209" s="801">
        <v>8</v>
      </c>
      <c r="BI209" s="795">
        <v>7</v>
      </c>
      <c r="BJ209" s="795">
        <v>6</v>
      </c>
      <c r="BK209" s="795">
        <v>5</v>
      </c>
      <c r="BL209" s="795">
        <v>4</v>
      </c>
      <c r="BM209" s="795">
        <v>3</v>
      </c>
      <c r="BN209" s="795">
        <v>2</v>
      </c>
      <c r="BO209" s="796">
        <v>1</v>
      </c>
      <c r="BP209" s="799"/>
    </row>
    <row r="210" spans="1:68">
      <c r="A210" s="804">
        <v>201</v>
      </c>
      <c r="B210" s="800">
        <v>2</v>
      </c>
      <c r="C210" s="794"/>
      <c r="D210" s="794"/>
      <c r="E210" s="794"/>
      <c r="F210" s="801">
        <v>3</v>
      </c>
      <c r="G210" s="795"/>
      <c r="H210" s="795"/>
      <c r="I210" s="795"/>
      <c r="J210" s="798">
        <v>9</v>
      </c>
      <c r="K210" s="879"/>
      <c r="L210" s="794"/>
      <c r="M210" s="874"/>
      <c r="N210" s="803">
        <v>2</v>
      </c>
      <c r="O210" s="795"/>
      <c r="P210" s="795"/>
      <c r="Q210" s="795"/>
      <c r="R210" s="798">
        <v>2</v>
      </c>
      <c r="S210" s="794">
        <v>3</v>
      </c>
      <c r="T210" s="794">
        <v>4</v>
      </c>
      <c r="U210" s="800">
        <v>1</v>
      </c>
      <c r="V210" s="801">
        <v>2</v>
      </c>
      <c r="W210" s="795">
        <v>3</v>
      </c>
      <c r="X210" s="795">
        <v>1</v>
      </c>
      <c r="Y210" s="796">
        <v>4</v>
      </c>
      <c r="Z210" s="798">
        <v>1</v>
      </c>
      <c r="AA210" s="794">
        <v>3</v>
      </c>
      <c r="AB210" s="800">
        <v>2</v>
      </c>
      <c r="AC210" s="801">
        <v>1</v>
      </c>
      <c r="AD210" s="795">
        <v>2</v>
      </c>
      <c r="AE210" s="796">
        <v>3</v>
      </c>
      <c r="AF210" s="798">
        <v>3</v>
      </c>
      <c r="AG210" s="794">
        <v>4</v>
      </c>
      <c r="AH210" s="794">
        <v>2</v>
      </c>
      <c r="AI210" s="800">
        <v>1</v>
      </c>
      <c r="AJ210" s="801">
        <v>1</v>
      </c>
      <c r="AK210" s="795">
        <v>2</v>
      </c>
      <c r="AL210" s="796">
        <v>3</v>
      </c>
      <c r="AM210" s="798">
        <v>1</v>
      </c>
      <c r="AN210" s="794">
        <v>4</v>
      </c>
      <c r="AO210" s="794">
        <v>2</v>
      </c>
      <c r="AP210" s="800">
        <v>3</v>
      </c>
      <c r="AQ210" s="801">
        <v>1</v>
      </c>
      <c r="AR210" s="795">
        <v>4</v>
      </c>
      <c r="AS210" s="795">
        <v>2</v>
      </c>
      <c r="AT210" s="795">
        <v>3</v>
      </c>
      <c r="AU210" s="796">
        <v>5</v>
      </c>
      <c r="AV210" s="798">
        <v>1</v>
      </c>
      <c r="AW210" s="794">
        <v>3</v>
      </c>
      <c r="AX210" s="794">
        <v>4</v>
      </c>
      <c r="AY210" s="794">
        <v>5</v>
      </c>
      <c r="AZ210" s="800">
        <v>2</v>
      </c>
      <c r="BA210" s="801">
        <v>3</v>
      </c>
      <c r="BB210" s="795">
        <v>4</v>
      </c>
      <c r="BC210" s="795">
        <v>1</v>
      </c>
      <c r="BD210" s="796">
        <v>2</v>
      </c>
      <c r="BE210" s="798">
        <v>1</v>
      </c>
      <c r="BF210" s="794">
        <v>3</v>
      </c>
      <c r="BG210" s="800">
        <v>2</v>
      </c>
      <c r="BH210" s="801">
        <v>1</v>
      </c>
      <c r="BI210" s="795">
        <v>5</v>
      </c>
      <c r="BJ210" s="795">
        <v>2</v>
      </c>
      <c r="BK210" s="795">
        <v>6</v>
      </c>
      <c r="BL210" s="795">
        <v>4</v>
      </c>
      <c r="BM210" s="795">
        <v>8</v>
      </c>
      <c r="BN210" s="795">
        <v>3</v>
      </c>
      <c r="BO210" s="796">
        <v>7</v>
      </c>
      <c r="BP210" s="799"/>
    </row>
    <row r="211" spans="1:68">
      <c r="A211" s="804">
        <v>202</v>
      </c>
      <c r="B211" s="800">
        <v>1</v>
      </c>
      <c r="C211" s="794"/>
      <c r="D211" s="794"/>
      <c r="E211" s="794"/>
      <c r="F211" s="801">
        <v>3</v>
      </c>
      <c r="G211" s="795"/>
      <c r="H211" s="795"/>
      <c r="I211" s="795"/>
      <c r="J211" s="798">
        <v>9</v>
      </c>
      <c r="K211" s="879"/>
      <c r="L211" s="794"/>
      <c r="M211" s="874"/>
      <c r="N211" s="803">
        <v>1</v>
      </c>
      <c r="O211" s="795"/>
      <c r="P211" s="795"/>
      <c r="Q211" s="795"/>
      <c r="R211" s="798">
        <v>1</v>
      </c>
      <c r="S211" s="794">
        <v>3</v>
      </c>
      <c r="T211" s="794">
        <v>4</v>
      </c>
      <c r="U211" s="800">
        <v>2</v>
      </c>
      <c r="V211" s="801">
        <v>4</v>
      </c>
      <c r="W211" s="795">
        <v>1</v>
      </c>
      <c r="X211" s="795">
        <v>2</v>
      </c>
      <c r="Y211" s="796">
        <v>3</v>
      </c>
      <c r="Z211" s="798">
        <v>1</v>
      </c>
      <c r="AA211" s="794">
        <v>3</v>
      </c>
      <c r="AB211" s="800">
        <v>2</v>
      </c>
      <c r="AC211" s="801">
        <v>3</v>
      </c>
      <c r="AD211" s="795">
        <v>1</v>
      </c>
      <c r="AE211" s="796">
        <v>2</v>
      </c>
      <c r="AF211" s="798">
        <v>1</v>
      </c>
      <c r="AG211" s="794">
        <v>3</v>
      </c>
      <c r="AH211" s="794">
        <v>4</v>
      </c>
      <c r="AI211" s="800">
        <v>2</v>
      </c>
      <c r="AJ211" s="801">
        <v>3</v>
      </c>
      <c r="AK211" s="795">
        <v>2</v>
      </c>
      <c r="AL211" s="796">
        <v>1</v>
      </c>
      <c r="AM211" s="798">
        <v>2</v>
      </c>
      <c r="AN211" s="794">
        <v>3</v>
      </c>
      <c r="AO211" s="794">
        <v>1</v>
      </c>
      <c r="AP211" s="800">
        <v>4</v>
      </c>
      <c r="AQ211" s="801">
        <v>2</v>
      </c>
      <c r="AR211" s="795">
        <v>1</v>
      </c>
      <c r="AS211" s="795">
        <v>4</v>
      </c>
      <c r="AT211" s="795">
        <v>3</v>
      </c>
      <c r="AU211" s="796">
        <v>5</v>
      </c>
      <c r="AV211" s="798">
        <v>1</v>
      </c>
      <c r="AW211" s="794">
        <v>2</v>
      </c>
      <c r="AX211" s="794">
        <v>3</v>
      </c>
      <c r="AY211" s="794">
        <v>5</v>
      </c>
      <c r="AZ211" s="800">
        <v>4</v>
      </c>
      <c r="BA211" s="801">
        <v>1</v>
      </c>
      <c r="BB211" s="795">
        <v>3</v>
      </c>
      <c r="BC211" s="795">
        <v>2</v>
      </c>
      <c r="BD211" s="796">
        <v>4</v>
      </c>
      <c r="BE211" s="798">
        <v>1</v>
      </c>
      <c r="BF211" s="794">
        <v>2</v>
      </c>
      <c r="BG211" s="800">
        <v>3</v>
      </c>
      <c r="BH211" s="801">
        <v>7</v>
      </c>
      <c r="BI211" s="795">
        <v>2</v>
      </c>
      <c r="BJ211" s="795">
        <v>6</v>
      </c>
      <c r="BK211" s="795">
        <v>8</v>
      </c>
      <c r="BL211" s="795">
        <v>3</v>
      </c>
      <c r="BM211" s="795">
        <v>4</v>
      </c>
      <c r="BN211" s="795">
        <v>5</v>
      </c>
      <c r="BO211" s="796">
        <v>1</v>
      </c>
      <c r="BP211" s="799"/>
    </row>
    <row r="212" spans="1:68">
      <c r="A212" s="804">
        <v>203</v>
      </c>
      <c r="B212" s="800">
        <v>2</v>
      </c>
      <c r="C212" s="794"/>
      <c r="D212" s="794"/>
      <c r="E212" s="794"/>
      <c r="F212" s="801">
        <v>2</v>
      </c>
      <c r="G212" s="795"/>
      <c r="H212" s="795"/>
      <c r="I212" s="795"/>
      <c r="J212" s="798">
        <v>9</v>
      </c>
      <c r="K212" s="879"/>
      <c r="L212" s="794"/>
      <c r="M212" s="874"/>
      <c r="N212" s="803">
        <v>1</v>
      </c>
      <c r="O212" s="795"/>
      <c r="P212" s="795"/>
      <c r="Q212" s="795"/>
      <c r="R212" s="798">
        <v>1</v>
      </c>
      <c r="S212" s="794">
        <v>4</v>
      </c>
      <c r="T212" s="794">
        <v>3</v>
      </c>
      <c r="U212" s="800">
        <v>2</v>
      </c>
      <c r="V212" s="801">
        <v>4</v>
      </c>
      <c r="W212" s="795">
        <v>2</v>
      </c>
      <c r="X212" s="795">
        <v>1</v>
      </c>
      <c r="Y212" s="796">
        <v>3</v>
      </c>
      <c r="Z212" s="798">
        <v>1</v>
      </c>
      <c r="AA212" s="794">
        <v>2</v>
      </c>
      <c r="AB212" s="800">
        <v>3</v>
      </c>
      <c r="AC212" s="801">
        <v>2</v>
      </c>
      <c r="AD212" s="795">
        <v>1</v>
      </c>
      <c r="AE212" s="796">
        <v>3</v>
      </c>
      <c r="AF212" s="798">
        <v>2</v>
      </c>
      <c r="AG212" s="794">
        <v>4</v>
      </c>
      <c r="AH212" s="794">
        <v>3</v>
      </c>
      <c r="AI212" s="800">
        <v>1</v>
      </c>
      <c r="AJ212" s="801">
        <v>3</v>
      </c>
      <c r="AK212" s="795">
        <v>1</v>
      </c>
      <c r="AL212" s="796">
        <v>2</v>
      </c>
      <c r="AM212" s="798">
        <v>1</v>
      </c>
      <c r="AN212" s="794">
        <v>4</v>
      </c>
      <c r="AO212" s="794">
        <v>2</v>
      </c>
      <c r="AP212" s="800">
        <v>3</v>
      </c>
      <c r="AQ212" s="801">
        <v>1</v>
      </c>
      <c r="AR212" s="795">
        <v>4</v>
      </c>
      <c r="AS212" s="795">
        <v>5</v>
      </c>
      <c r="AT212" s="795">
        <v>2</v>
      </c>
      <c r="AU212" s="796">
        <v>3</v>
      </c>
      <c r="AV212" s="798">
        <v>2</v>
      </c>
      <c r="AW212" s="794">
        <v>1</v>
      </c>
      <c r="AX212" s="794">
        <v>3</v>
      </c>
      <c r="AY212" s="794">
        <v>5</v>
      </c>
      <c r="AZ212" s="800">
        <v>4</v>
      </c>
      <c r="BA212" s="801">
        <v>2</v>
      </c>
      <c r="BB212" s="795">
        <v>1</v>
      </c>
      <c r="BC212" s="795">
        <v>3</v>
      </c>
      <c r="BD212" s="796">
        <v>4</v>
      </c>
      <c r="BE212" s="798">
        <v>1</v>
      </c>
      <c r="BF212" s="794">
        <v>2</v>
      </c>
      <c r="BG212" s="800">
        <v>3</v>
      </c>
      <c r="BH212" s="801">
        <v>1</v>
      </c>
      <c r="BI212" s="795">
        <v>4</v>
      </c>
      <c r="BJ212" s="795">
        <v>8</v>
      </c>
      <c r="BK212" s="795">
        <v>7</v>
      </c>
      <c r="BL212" s="795">
        <v>3</v>
      </c>
      <c r="BM212" s="795">
        <v>5</v>
      </c>
      <c r="BN212" s="795">
        <v>6</v>
      </c>
      <c r="BO212" s="796">
        <v>2</v>
      </c>
      <c r="BP212" s="799"/>
    </row>
    <row r="213" spans="1:68">
      <c r="A213" s="804">
        <v>204</v>
      </c>
      <c r="B213" s="800">
        <v>1</v>
      </c>
      <c r="C213" s="794"/>
      <c r="D213" s="794"/>
      <c r="E213" s="794"/>
      <c r="F213" s="801">
        <v>3</v>
      </c>
      <c r="G213" s="795"/>
      <c r="H213" s="795"/>
      <c r="I213" s="795"/>
      <c r="J213" s="798">
        <v>7</v>
      </c>
      <c r="K213" s="879"/>
      <c r="L213" s="794"/>
      <c r="M213" s="874"/>
      <c r="N213" s="803">
        <v>1</v>
      </c>
      <c r="O213" s="795"/>
      <c r="P213" s="795"/>
      <c r="Q213" s="795"/>
      <c r="R213" s="798">
        <v>1</v>
      </c>
      <c r="S213" s="794">
        <v>3</v>
      </c>
      <c r="T213" s="794">
        <v>4</v>
      </c>
      <c r="U213" s="800">
        <v>2</v>
      </c>
      <c r="V213" s="801">
        <v>3</v>
      </c>
      <c r="W213" s="795">
        <v>2</v>
      </c>
      <c r="X213" s="795">
        <v>1</v>
      </c>
      <c r="Y213" s="796">
        <v>4</v>
      </c>
      <c r="Z213" s="798">
        <v>1</v>
      </c>
      <c r="AA213" s="794">
        <v>3</v>
      </c>
      <c r="AB213" s="800">
        <v>2</v>
      </c>
      <c r="AC213" s="801">
        <v>1</v>
      </c>
      <c r="AD213" s="795">
        <v>3</v>
      </c>
      <c r="AE213" s="796">
        <v>2</v>
      </c>
      <c r="AF213" s="798">
        <v>1</v>
      </c>
      <c r="AG213" s="794">
        <v>2</v>
      </c>
      <c r="AH213" s="794">
        <v>4</v>
      </c>
      <c r="AI213" s="800">
        <v>3</v>
      </c>
      <c r="AJ213" s="801">
        <v>3</v>
      </c>
      <c r="AK213" s="795">
        <v>2</v>
      </c>
      <c r="AL213" s="796">
        <v>1</v>
      </c>
      <c r="AM213" s="798">
        <v>1</v>
      </c>
      <c r="AN213" s="794">
        <v>4</v>
      </c>
      <c r="AO213" s="794">
        <v>3</v>
      </c>
      <c r="AP213" s="800">
        <v>2</v>
      </c>
      <c r="AQ213" s="801">
        <v>1</v>
      </c>
      <c r="AR213" s="795">
        <v>4</v>
      </c>
      <c r="AS213" s="795">
        <v>3</v>
      </c>
      <c r="AT213" s="795">
        <v>2</v>
      </c>
      <c r="AU213" s="796">
        <v>5</v>
      </c>
      <c r="AV213" s="798">
        <v>1</v>
      </c>
      <c r="AW213" s="794">
        <v>2</v>
      </c>
      <c r="AX213" s="794">
        <v>3</v>
      </c>
      <c r="AY213" s="794">
        <v>5</v>
      </c>
      <c r="AZ213" s="800">
        <v>4</v>
      </c>
      <c r="BA213" s="801">
        <v>1</v>
      </c>
      <c r="BB213" s="795">
        <v>2</v>
      </c>
      <c r="BC213" s="795">
        <v>3</v>
      </c>
      <c r="BD213" s="796">
        <v>4</v>
      </c>
      <c r="BE213" s="798">
        <v>1</v>
      </c>
      <c r="BF213" s="794">
        <v>2</v>
      </c>
      <c r="BG213" s="800">
        <v>3</v>
      </c>
      <c r="BH213" s="801">
        <v>1</v>
      </c>
      <c r="BI213" s="795">
        <v>4</v>
      </c>
      <c r="BJ213" s="795">
        <v>2</v>
      </c>
      <c r="BK213" s="795">
        <v>3</v>
      </c>
      <c r="BL213" s="795">
        <v>7</v>
      </c>
      <c r="BM213" s="795">
        <v>6</v>
      </c>
      <c r="BN213" s="795">
        <v>5</v>
      </c>
      <c r="BO213" s="796">
        <v>8</v>
      </c>
      <c r="BP213" s="799"/>
    </row>
    <row r="214" spans="1:68">
      <c r="A214" s="804">
        <v>205</v>
      </c>
      <c r="B214" s="800">
        <v>1</v>
      </c>
      <c r="C214" s="794"/>
      <c r="D214" s="794"/>
      <c r="E214" s="794"/>
      <c r="F214" s="801">
        <v>3</v>
      </c>
      <c r="G214" s="795"/>
      <c r="H214" s="795"/>
      <c r="I214" s="795"/>
      <c r="J214" s="798">
        <v>1</v>
      </c>
      <c r="K214" s="879"/>
      <c r="L214" s="794"/>
      <c r="M214" s="874"/>
      <c r="N214" s="803">
        <v>2</v>
      </c>
      <c r="O214" s="795"/>
      <c r="P214" s="795"/>
      <c r="Q214" s="795"/>
      <c r="R214" s="798">
        <v>1</v>
      </c>
      <c r="S214" s="794">
        <v>4</v>
      </c>
      <c r="T214" s="794">
        <v>3</v>
      </c>
      <c r="U214" s="800">
        <v>2</v>
      </c>
      <c r="V214" s="801">
        <v>2</v>
      </c>
      <c r="W214" s="795">
        <v>4</v>
      </c>
      <c r="X214" s="795">
        <v>1</v>
      </c>
      <c r="Y214" s="796">
        <v>3</v>
      </c>
      <c r="Z214" s="798">
        <v>2</v>
      </c>
      <c r="AA214" s="794">
        <v>3</v>
      </c>
      <c r="AB214" s="800">
        <v>1</v>
      </c>
      <c r="AC214" s="801">
        <v>1</v>
      </c>
      <c r="AD214" s="795">
        <v>2</v>
      </c>
      <c r="AE214" s="796">
        <v>3</v>
      </c>
      <c r="AF214" s="798">
        <v>3</v>
      </c>
      <c r="AG214" s="794">
        <v>4</v>
      </c>
      <c r="AH214" s="794">
        <v>2</v>
      </c>
      <c r="AI214" s="800">
        <v>1</v>
      </c>
      <c r="AJ214" s="801">
        <v>3</v>
      </c>
      <c r="AK214" s="795">
        <v>1</v>
      </c>
      <c r="AL214" s="796">
        <v>2</v>
      </c>
      <c r="AM214" s="798">
        <v>1</v>
      </c>
      <c r="AN214" s="794">
        <v>2</v>
      </c>
      <c r="AO214" s="794">
        <v>4</v>
      </c>
      <c r="AP214" s="800">
        <v>3</v>
      </c>
      <c r="AQ214" s="801">
        <v>1</v>
      </c>
      <c r="AR214" s="795">
        <v>4</v>
      </c>
      <c r="AS214" s="795">
        <v>3</v>
      </c>
      <c r="AT214" s="795">
        <v>2</v>
      </c>
      <c r="AU214" s="796">
        <v>5</v>
      </c>
      <c r="AV214" s="798">
        <v>1</v>
      </c>
      <c r="AW214" s="794">
        <v>2</v>
      </c>
      <c r="AX214" s="794">
        <v>3</v>
      </c>
      <c r="AY214" s="794">
        <v>4</v>
      </c>
      <c r="AZ214" s="800">
        <v>5</v>
      </c>
      <c r="BA214" s="801">
        <v>1</v>
      </c>
      <c r="BB214" s="795">
        <v>3</v>
      </c>
      <c r="BC214" s="795">
        <v>2</v>
      </c>
      <c r="BD214" s="796">
        <v>4</v>
      </c>
      <c r="BE214" s="798">
        <v>1</v>
      </c>
      <c r="BF214" s="794">
        <v>2</v>
      </c>
      <c r="BG214" s="800">
        <v>3</v>
      </c>
      <c r="BH214" s="801">
        <v>1</v>
      </c>
      <c r="BI214" s="795">
        <v>4</v>
      </c>
      <c r="BJ214" s="795">
        <v>3</v>
      </c>
      <c r="BK214" s="795">
        <v>2</v>
      </c>
      <c r="BL214" s="795">
        <v>6</v>
      </c>
      <c r="BM214" s="795">
        <v>8</v>
      </c>
      <c r="BN214" s="795">
        <v>5</v>
      </c>
      <c r="BO214" s="796">
        <v>7</v>
      </c>
      <c r="BP214" s="799"/>
    </row>
    <row r="215" spans="1:68">
      <c r="A215" s="804">
        <v>206</v>
      </c>
      <c r="B215" s="800">
        <v>2</v>
      </c>
      <c r="C215" s="794"/>
      <c r="D215" s="794"/>
      <c r="E215" s="794"/>
      <c r="F215" s="801">
        <v>3</v>
      </c>
      <c r="G215" s="795"/>
      <c r="H215" s="795"/>
      <c r="I215" s="795"/>
      <c r="J215" s="798">
        <v>9</v>
      </c>
      <c r="K215" s="879"/>
      <c r="L215" s="794"/>
      <c r="M215" s="874"/>
      <c r="N215" s="803">
        <v>1</v>
      </c>
      <c r="O215" s="795"/>
      <c r="P215" s="795"/>
      <c r="Q215" s="795"/>
      <c r="R215" s="798">
        <v>1</v>
      </c>
      <c r="S215" s="794">
        <v>2</v>
      </c>
      <c r="T215" s="794">
        <v>3</v>
      </c>
      <c r="U215" s="800">
        <v>4</v>
      </c>
      <c r="V215" s="801">
        <v>4</v>
      </c>
      <c r="W215" s="795">
        <v>3</v>
      </c>
      <c r="X215" s="795">
        <v>1</v>
      </c>
      <c r="Y215" s="796">
        <v>2</v>
      </c>
      <c r="Z215" s="798">
        <v>1</v>
      </c>
      <c r="AA215" s="794">
        <v>2</v>
      </c>
      <c r="AB215" s="800">
        <v>3</v>
      </c>
      <c r="AC215" s="801">
        <v>1</v>
      </c>
      <c r="AD215" s="795">
        <v>3</v>
      </c>
      <c r="AE215" s="796">
        <v>2</v>
      </c>
      <c r="AF215" s="798">
        <v>3</v>
      </c>
      <c r="AG215" s="794">
        <v>4</v>
      </c>
      <c r="AH215" s="794">
        <v>2</v>
      </c>
      <c r="AI215" s="800">
        <v>1</v>
      </c>
      <c r="AJ215" s="801">
        <v>3</v>
      </c>
      <c r="AK215" s="795">
        <v>2</v>
      </c>
      <c r="AL215" s="796">
        <v>1</v>
      </c>
      <c r="AM215" s="798">
        <v>1</v>
      </c>
      <c r="AN215" s="794">
        <v>4</v>
      </c>
      <c r="AO215" s="794">
        <v>2</v>
      </c>
      <c r="AP215" s="800">
        <v>3</v>
      </c>
      <c r="AQ215" s="801">
        <v>1</v>
      </c>
      <c r="AR215" s="795">
        <v>3</v>
      </c>
      <c r="AS215" s="795">
        <v>4</v>
      </c>
      <c r="AT215" s="795">
        <v>2</v>
      </c>
      <c r="AU215" s="796">
        <v>5</v>
      </c>
      <c r="AV215" s="798">
        <v>2</v>
      </c>
      <c r="AW215" s="794">
        <v>1</v>
      </c>
      <c r="AX215" s="794">
        <v>5</v>
      </c>
      <c r="AY215" s="794">
        <v>3</v>
      </c>
      <c r="AZ215" s="800">
        <v>4</v>
      </c>
      <c r="BA215" s="801">
        <v>1</v>
      </c>
      <c r="BB215" s="795">
        <v>2</v>
      </c>
      <c r="BC215" s="795">
        <v>3</v>
      </c>
      <c r="BD215" s="796">
        <v>4</v>
      </c>
      <c r="BE215" s="798">
        <v>1</v>
      </c>
      <c r="BF215" s="794">
        <v>3</v>
      </c>
      <c r="BG215" s="800">
        <v>2</v>
      </c>
      <c r="BH215" s="801">
        <v>3</v>
      </c>
      <c r="BI215" s="795">
        <v>5</v>
      </c>
      <c r="BJ215" s="795">
        <v>1</v>
      </c>
      <c r="BK215" s="795">
        <v>4</v>
      </c>
      <c r="BL215" s="795">
        <v>7</v>
      </c>
      <c r="BM215" s="795">
        <v>6</v>
      </c>
      <c r="BN215" s="795">
        <v>2</v>
      </c>
      <c r="BO215" s="796">
        <v>8</v>
      </c>
      <c r="BP215" s="799"/>
    </row>
    <row r="216" spans="1:68">
      <c r="A216" s="804">
        <v>207</v>
      </c>
      <c r="B216" s="800">
        <v>2</v>
      </c>
      <c r="C216" s="794"/>
      <c r="D216" s="794"/>
      <c r="E216" s="794"/>
      <c r="F216" s="801">
        <v>3</v>
      </c>
      <c r="G216" s="795"/>
      <c r="H216" s="795"/>
      <c r="I216" s="795"/>
      <c r="J216" s="798">
        <v>9</v>
      </c>
      <c r="K216" s="879"/>
      <c r="L216" s="794"/>
      <c r="M216" s="874"/>
      <c r="N216" s="803">
        <v>1</v>
      </c>
      <c r="O216" s="795"/>
      <c r="P216" s="795"/>
      <c r="Q216" s="795"/>
      <c r="R216" s="798">
        <v>1</v>
      </c>
      <c r="S216" s="794">
        <v>4</v>
      </c>
      <c r="T216" s="794">
        <v>3</v>
      </c>
      <c r="U216" s="800">
        <v>2</v>
      </c>
      <c r="V216" s="801">
        <v>3</v>
      </c>
      <c r="W216" s="795">
        <v>2</v>
      </c>
      <c r="X216" s="795">
        <v>1</v>
      </c>
      <c r="Y216" s="796">
        <v>4</v>
      </c>
      <c r="Z216" s="798">
        <v>3</v>
      </c>
      <c r="AA216" s="794">
        <v>1</v>
      </c>
      <c r="AB216" s="800">
        <v>2</v>
      </c>
      <c r="AC216" s="801">
        <v>3</v>
      </c>
      <c r="AD216" s="795">
        <v>1</v>
      </c>
      <c r="AE216" s="796">
        <v>2</v>
      </c>
      <c r="AF216" s="798">
        <v>2</v>
      </c>
      <c r="AG216" s="794">
        <v>4</v>
      </c>
      <c r="AH216" s="794">
        <v>1</v>
      </c>
      <c r="AI216" s="800">
        <v>3</v>
      </c>
      <c r="AJ216" s="801">
        <v>2</v>
      </c>
      <c r="AK216" s="795">
        <v>3</v>
      </c>
      <c r="AL216" s="796">
        <v>1</v>
      </c>
      <c r="AM216" s="798">
        <v>1</v>
      </c>
      <c r="AN216" s="794">
        <v>2</v>
      </c>
      <c r="AO216" s="794">
        <v>3</v>
      </c>
      <c r="AP216" s="800">
        <v>4</v>
      </c>
      <c r="AQ216" s="801">
        <v>3</v>
      </c>
      <c r="AR216" s="795">
        <v>2</v>
      </c>
      <c r="AS216" s="795">
        <v>5</v>
      </c>
      <c r="AT216" s="795">
        <v>1</v>
      </c>
      <c r="AU216" s="796">
        <v>4</v>
      </c>
      <c r="AV216" s="798">
        <v>3</v>
      </c>
      <c r="AW216" s="794">
        <v>1</v>
      </c>
      <c r="AX216" s="794">
        <v>2</v>
      </c>
      <c r="AY216" s="794">
        <v>4</v>
      </c>
      <c r="AZ216" s="800">
        <v>5</v>
      </c>
      <c r="BA216" s="801">
        <v>1</v>
      </c>
      <c r="BB216" s="795">
        <v>4</v>
      </c>
      <c r="BC216" s="795">
        <v>2</v>
      </c>
      <c r="BD216" s="796">
        <v>3</v>
      </c>
      <c r="BE216" s="798">
        <v>2</v>
      </c>
      <c r="BF216" s="794">
        <v>1</v>
      </c>
      <c r="BG216" s="800">
        <v>3</v>
      </c>
      <c r="BH216" s="801">
        <v>1</v>
      </c>
      <c r="BI216" s="795">
        <v>8</v>
      </c>
      <c r="BJ216" s="795">
        <v>4</v>
      </c>
      <c r="BK216" s="795">
        <v>5</v>
      </c>
      <c r="BL216" s="795">
        <v>7</v>
      </c>
      <c r="BM216" s="795">
        <v>6</v>
      </c>
      <c r="BN216" s="795">
        <v>3</v>
      </c>
      <c r="BO216" s="796">
        <v>2</v>
      </c>
      <c r="BP216" s="799"/>
    </row>
    <row r="217" spans="1:68">
      <c r="A217" s="804">
        <v>208</v>
      </c>
      <c r="B217" s="800">
        <v>1</v>
      </c>
      <c r="C217" s="794"/>
      <c r="D217" s="794"/>
      <c r="E217" s="794"/>
      <c r="F217" s="801">
        <v>3</v>
      </c>
      <c r="G217" s="795"/>
      <c r="H217" s="795"/>
      <c r="I217" s="795"/>
      <c r="J217" s="798">
        <v>9</v>
      </c>
      <c r="K217" s="879"/>
      <c r="L217" s="794"/>
      <c r="M217" s="874"/>
      <c r="N217" s="803">
        <v>1</v>
      </c>
      <c r="O217" s="795"/>
      <c r="P217" s="795"/>
      <c r="Q217" s="795"/>
      <c r="R217" s="798">
        <v>2</v>
      </c>
      <c r="S217" s="794">
        <v>4</v>
      </c>
      <c r="T217" s="794">
        <v>1</v>
      </c>
      <c r="U217" s="800">
        <v>3</v>
      </c>
      <c r="V217" s="801">
        <v>2</v>
      </c>
      <c r="W217" s="795">
        <v>3</v>
      </c>
      <c r="X217" s="795">
        <v>1</v>
      </c>
      <c r="Y217" s="796">
        <v>4</v>
      </c>
      <c r="Z217" s="798">
        <v>1</v>
      </c>
      <c r="AA217" s="794">
        <v>2</v>
      </c>
      <c r="AB217" s="800">
        <v>3</v>
      </c>
      <c r="AC217" s="801">
        <v>2</v>
      </c>
      <c r="AD217" s="795">
        <v>1</v>
      </c>
      <c r="AE217" s="796">
        <v>3</v>
      </c>
      <c r="AF217" s="798">
        <v>1</v>
      </c>
      <c r="AG217" s="794">
        <v>3</v>
      </c>
      <c r="AH217" s="794">
        <v>4</v>
      </c>
      <c r="AI217" s="800">
        <v>2</v>
      </c>
      <c r="AJ217" s="801">
        <v>3</v>
      </c>
      <c r="AK217" s="795">
        <v>2</v>
      </c>
      <c r="AL217" s="796">
        <v>1</v>
      </c>
      <c r="AM217" s="798">
        <v>1</v>
      </c>
      <c r="AN217" s="794">
        <v>2</v>
      </c>
      <c r="AO217" s="794">
        <v>3</v>
      </c>
      <c r="AP217" s="800">
        <v>4</v>
      </c>
      <c r="AQ217" s="801">
        <v>3</v>
      </c>
      <c r="AR217" s="795">
        <v>2</v>
      </c>
      <c r="AS217" s="795">
        <v>1</v>
      </c>
      <c r="AT217" s="795">
        <v>4</v>
      </c>
      <c r="AU217" s="796">
        <v>5</v>
      </c>
      <c r="AV217" s="798">
        <v>1</v>
      </c>
      <c r="AW217" s="794">
        <v>3</v>
      </c>
      <c r="AX217" s="794">
        <v>2</v>
      </c>
      <c r="AY217" s="794">
        <v>4</v>
      </c>
      <c r="AZ217" s="800">
        <v>5</v>
      </c>
      <c r="BA217" s="801">
        <v>1</v>
      </c>
      <c r="BB217" s="795">
        <v>3</v>
      </c>
      <c r="BC217" s="795">
        <v>2</v>
      </c>
      <c r="BD217" s="796">
        <v>4</v>
      </c>
      <c r="BE217" s="798">
        <v>1</v>
      </c>
      <c r="BF217" s="794">
        <v>2</v>
      </c>
      <c r="BG217" s="800">
        <v>3</v>
      </c>
      <c r="BH217" s="801">
        <v>5</v>
      </c>
      <c r="BI217" s="795">
        <v>6</v>
      </c>
      <c r="BJ217" s="795">
        <v>8</v>
      </c>
      <c r="BK217" s="795">
        <v>2</v>
      </c>
      <c r="BL217" s="795">
        <v>7</v>
      </c>
      <c r="BM217" s="795">
        <v>1</v>
      </c>
      <c r="BN217" s="795">
        <v>3</v>
      </c>
      <c r="BO217" s="796">
        <v>4</v>
      </c>
      <c r="BP217" s="799"/>
    </row>
    <row r="218" spans="1:68">
      <c r="A218" s="804">
        <v>209</v>
      </c>
      <c r="B218" s="800">
        <v>2</v>
      </c>
      <c r="C218" s="794"/>
      <c r="D218" s="794"/>
      <c r="E218" s="794"/>
      <c r="F218" s="801">
        <v>3</v>
      </c>
      <c r="G218" s="795"/>
      <c r="H218" s="795"/>
      <c r="I218" s="795"/>
      <c r="J218" s="798">
        <v>9</v>
      </c>
      <c r="K218" s="879"/>
      <c r="L218" s="794"/>
      <c r="M218" s="874"/>
      <c r="N218" s="803">
        <v>1</v>
      </c>
      <c r="O218" s="795"/>
      <c r="P218" s="795"/>
      <c r="Q218" s="795"/>
      <c r="R218" s="798">
        <v>1</v>
      </c>
      <c r="S218" s="794">
        <v>2</v>
      </c>
      <c r="T218" s="794">
        <v>4</v>
      </c>
      <c r="U218" s="800">
        <v>3</v>
      </c>
      <c r="V218" s="801">
        <v>4</v>
      </c>
      <c r="W218" s="795">
        <v>2</v>
      </c>
      <c r="X218" s="795">
        <v>1</v>
      </c>
      <c r="Y218" s="796">
        <v>3</v>
      </c>
      <c r="Z218" s="798">
        <v>1</v>
      </c>
      <c r="AA218" s="794">
        <v>2</v>
      </c>
      <c r="AB218" s="800">
        <v>3</v>
      </c>
      <c r="AC218" s="801">
        <v>2</v>
      </c>
      <c r="AD218" s="795">
        <v>1</v>
      </c>
      <c r="AE218" s="796">
        <v>3</v>
      </c>
      <c r="AF218" s="798">
        <v>3</v>
      </c>
      <c r="AG218" s="794">
        <v>4</v>
      </c>
      <c r="AH218" s="794">
        <v>2</v>
      </c>
      <c r="AI218" s="800">
        <v>1</v>
      </c>
      <c r="AJ218" s="801">
        <v>3</v>
      </c>
      <c r="AK218" s="795">
        <v>2</v>
      </c>
      <c r="AL218" s="796">
        <v>1</v>
      </c>
      <c r="AM218" s="798">
        <v>1</v>
      </c>
      <c r="AN218" s="794">
        <v>4</v>
      </c>
      <c r="AO218" s="794">
        <v>2</v>
      </c>
      <c r="AP218" s="800">
        <v>3</v>
      </c>
      <c r="AQ218" s="801">
        <v>1</v>
      </c>
      <c r="AR218" s="795">
        <v>2</v>
      </c>
      <c r="AS218" s="795">
        <v>3</v>
      </c>
      <c r="AT218" s="795">
        <v>4</v>
      </c>
      <c r="AU218" s="796">
        <v>5</v>
      </c>
      <c r="AV218" s="798">
        <v>1</v>
      </c>
      <c r="AW218" s="794">
        <v>5</v>
      </c>
      <c r="AX218" s="794">
        <v>4</v>
      </c>
      <c r="AY218" s="794">
        <v>3</v>
      </c>
      <c r="AZ218" s="800">
        <v>2</v>
      </c>
      <c r="BA218" s="801">
        <v>1</v>
      </c>
      <c r="BB218" s="795">
        <v>3</v>
      </c>
      <c r="BC218" s="795">
        <v>2</v>
      </c>
      <c r="BD218" s="796">
        <v>4</v>
      </c>
      <c r="BE218" s="798">
        <v>1</v>
      </c>
      <c r="BF218" s="794">
        <v>2</v>
      </c>
      <c r="BG218" s="800">
        <v>3</v>
      </c>
      <c r="BH218" s="801">
        <v>1</v>
      </c>
      <c r="BI218" s="795">
        <v>6</v>
      </c>
      <c r="BJ218" s="795">
        <v>3</v>
      </c>
      <c r="BK218" s="795">
        <v>2</v>
      </c>
      <c r="BL218" s="795">
        <v>7</v>
      </c>
      <c r="BM218" s="795">
        <v>5</v>
      </c>
      <c r="BN218" s="795">
        <v>4</v>
      </c>
      <c r="BO218" s="796">
        <v>8</v>
      </c>
      <c r="BP218" s="799"/>
    </row>
    <row r="219" spans="1:68">
      <c r="A219" s="804">
        <v>210</v>
      </c>
      <c r="B219" s="800">
        <v>2</v>
      </c>
      <c r="C219" s="794"/>
      <c r="D219" s="794"/>
      <c r="E219" s="794"/>
      <c r="F219" s="801">
        <v>3</v>
      </c>
      <c r="G219" s="795"/>
      <c r="H219" s="795"/>
      <c r="I219" s="795"/>
      <c r="J219" s="798">
        <v>9</v>
      </c>
      <c r="K219" s="879"/>
      <c r="L219" s="794"/>
      <c r="M219" s="874"/>
      <c r="N219" s="803">
        <v>1</v>
      </c>
      <c r="O219" s="795"/>
      <c r="P219" s="795"/>
      <c r="Q219" s="795"/>
      <c r="R219" s="798">
        <v>2</v>
      </c>
      <c r="S219" s="794">
        <v>3</v>
      </c>
      <c r="T219" s="794">
        <v>4</v>
      </c>
      <c r="U219" s="800">
        <v>1</v>
      </c>
      <c r="V219" s="801">
        <v>2</v>
      </c>
      <c r="W219" s="795">
        <v>3</v>
      </c>
      <c r="X219" s="795">
        <v>1</v>
      </c>
      <c r="Y219" s="796">
        <v>4</v>
      </c>
      <c r="Z219" s="798">
        <v>1</v>
      </c>
      <c r="AA219" s="794">
        <v>2</v>
      </c>
      <c r="AB219" s="800">
        <v>3</v>
      </c>
      <c r="AC219" s="801">
        <v>1</v>
      </c>
      <c r="AD219" s="795">
        <v>2</v>
      </c>
      <c r="AE219" s="796">
        <v>3</v>
      </c>
      <c r="AF219" s="798">
        <v>1</v>
      </c>
      <c r="AG219" s="794">
        <v>4</v>
      </c>
      <c r="AH219" s="794">
        <v>2</v>
      </c>
      <c r="AI219" s="800">
        <v>3</v>
      </c>
      <c r="AJ219" s="801">
        <v>3</v>
      </c>
      <c r="AK219" s="795">
        <v>2</v>
      </c>
      <c r="AL219" s="796">
        <v>1</v>
      </c>
      <c r="AM219" s="798">
        <v>1</v>
      </c>
      <c r="AN219" s="794">
        <v>2</v>
      </c>
      <c r="AO219" s="794">
        <v>3</v>
      </c>
      <c r="AP219" s="800">
        <v>4</v>
      </c>
      <c r="AQ219" s="801">
        <v>1</v>
      </c>
      <c r="AR219" s="795">
        <v>2</v>
      </c>
      <c r="AS219" s="795">
        <v>3</v>
      </c>
      <c r="AT219" s="795">
        <v>4</v>
      </c>
      <c r="AU219" s="796">
        <v>5</v>
      </c>
      <c r="AV219" s="798">
        <v>2</v>
      </c>
      <c r="AW219" s="794">
        <v>1</v>
      </c>
      <c r="AX219" s="794">
        <v>4</v>
      </c>
      <c r="AY219" s="794">
        <v>3</v>
      </c>
      <c r="AZ219" s="800">
        <v>5</v>
      </c>
      <c r="BA219" s="801">
        <v>1</v>
      </c>
      <c r="BB219" s="795">
        <v>2</v>
      </c>
      <c r="BC219" s="795">
        <v>3</v>
      </c>
      <c r="BD219" s="796">
        <v>4</v>
      </c>
      <c r="BE219" s="798">
        <v>1</v>
      </c>
      <c r="BF219" s="794">
        <v>2</v>
      </c>
      <c r="BG219" s="800">
        <v>3</v>
      </c>
      <c r="BH219" s="801">
        <v>1</v>
      </c>
      <c r="BI219" s="795">
        <v>7</v>
      </c>
      <c r="BJ219" s="795">
        <v>2</v>
      </c>
      <c r="BK219" s="795">
        <v>6</v>
      </c>
      <c r="BL219" s="795">
        <v>4</v>
      </c>
      <c r="BM219" s="795">
        <v>8</v>
      </c>
      <c r="BN219" s="795">
        <v>3</v>
      </c>
      <c r="BO219" s="796">
        <v>5</v>
      </c>
      <c r="BP219" s="799"/>
    </row>
    <row r="220" spans="1:68">
      <c r="A220" s="804">
        <v>211</v>
      </c>
      <c r="B220" s="800">
        <v>0</v>
      </c>
      <c r="C220" s="794"/>
      <c r="D220" s="794"/>
      <c r="E220" s="794"/>
      <c r="F220" s="801">
        <v>0</v>
      </c>
      <c r="G220" s="795"/>
      <c r="H220" s="795"/>
      <c r="I220" s="795"/>
      <c r="J220" s="798"/>
      <c r="K220" s="879"/>
      <c r="L220" s="794"/>
      <c r="M220" s="874"/>
      <c r="N220" s="803">
        <v>1</v>
      </c>
      <c r="O220" s="795"/>
      <c r="P220" s="795"/>
      <c r="Q220" s="795"/>
      <c r="R220" s="798">
        <v>4</v>
      </c>
      <c r="S220" s="794">
        <v>1</v>
      </c>
      <c r="T220" s="794">
        <v>2</v>
      </c>
      <c r="U220" s="800">
        <v>3</v>
      </c>
      <c r="V220" s="801">
        <v>3</v>
      </c>
      <c r="W220" s="795">
        <v>4</v>
      </c>
      <c r="X220" s="795">
        <v>1</v>
      </c>
      <c r="Y220" s="796">
        <v>2</v>
      </c>
      <c r="Z220" s="798">
        <v>1</v>
      </c>
      <c r="AA220" s="794">
        <v>3</v>
      </c>
      <c r="AB220" s="800">
        <v>2</v>
      </c>
      <c r="AC220" s="801">
        <v>2</v>
      </c>
      <c r="AD220" s="795">
        <v>3</v>
      </c>
      <c r="AE220" s="796">
        <v>1</v>
      </c>
      <c r="AF220" s="798">
        <v>4</v>
      </c>
      <c r="AG220" s="794">
        <v>3</v>
      </c>
      <c r="AH220" s="794">
        <v>2</v>
      </c>
      <c r="AI220" s="800">
        <v>1</v>
      </c>
      <c r="AJ220" s="801">
        <v>3</v>
      </c>
      <c r="AK220" s="795">
        <v>2</v>
      </c>
      <c r="AL220" s="796">
        <v>1</v>
      </c>
      <c r="AM220" s="798">
        <v>1</v>
      </c>
      <c r="AN220" s="794">
        <v>4</v>
      </c>
      <c r="AO220" s="794">
        <v>2</v>
      </c>
      <c r="AP220" s="800">
        <v>3</v>
      </c>
      <c r="AQ220" s="801">
        <v>2</v>
      </c>
      <c r="AR220" s="795">
        <v>4</v>
      </c>
      <c r="AS220" s="795">
        <v>1</v>
      </c>
      <c r="AT220" s="795">
        <v>3</v>
      </c>
      <c r="AU220" s="796">
        <v>5</v>
      </c>
      <c r="AV220" s="798">
        <v>4</v>
      </c>
      <c r="AW220" s="794">
        <v>3</v>
      </c>
      <c r="AX220" s="794">
        <v>5</v>
      </c>
      <c r="AY220" s="794">
        <v>1</v>
      </c>
      <c r="AZ220" s="800">
        <v>2</v>
      </c>
      <c r="BA220" s="801">
        <v>2</v>
      </c>
      <c r="BB220" s="795">
        <v>3</v>
      </c>
      <c r="BC220" s="795">
        <v>4</v>
      </c>
      <c r="BD220" s="796">
        <v>1</v>
      </c>
      <c r="BE220" s="798">
        <v>1</v>
      </c>
      <c r="BF220" s="794">
        <v>2</v>
      </c>
      <c r="BG220" s="800">
        <v>3</v>
      </c>
      <c r="BH220" s="801">
        <v>7</v>
      </c>
      <c r="BI220" s="795">
        <v>3</v>
      </c>
      <c r="BJ220" s="795">
        <v>4</v>
      </c>
      <c r="BK220" s="795">
        <v>6</v>
      </c>
      <c r="BL220" s="795">
        <v>1</v>
      </c>
      <c r="BM220" s="795">
        <v>8</v>
      </c>
      <c r="BN220" s="795">
        <v>5</v>
      </c>
      <c r="BO220" s="796">
        <v>2</v>
      </c>
      <c r="BP220" s="799"/>
    </row>
    <row r="221" spans="1:68">
      <c r="A221" s="804">
        <v>212</v>
      </c>
      <c r="B221" s="800">
        <v>2</v>
      </c>
      <c r="C221" s="794"/>
      <c r="D221" s="794"/>
      <c r="E221" s="794"/>
      <c r="F221" s="801">
        <v>3</v>
      </c>
      <c r="G221" s="795"/>
      <c r="H221" s="795"/>
      <c r="I221" s="795"/>
      <c r="J221" s="798">
        <v>9</v>
      </c>
      <c r="K221" s="879"/>
      <c r="L221" s="794"/>
      <c r="M221" s="874"/>
      <c r="N221" s="803">
        <v>2</v>
      </c>
      <c r="O221" s="795"/>
      <c r="P221" s="795"/>
      <c r="Q221" s="795"/>
      <c r="R221" s="798">
        <v>2</v>
      </c>
      <c r="S221" s="794">
        <v>3</v>
      </c>
      <c r="T221" s="794">
        <v>4</v>
      </c>
      <c r="U221" s="800">
        <v>1</v>
      </c>
      <c r="V221" s="801">
        <v>2</v>
      </c>
      <c r="W221" s="795">
        <v>3</v>
      </c>
      <c r="X221" s="795">
        <v>1</v>
      </c>
      <c r="Y221" s="796">
        <v>4</v>
      </c>
      <c r="Z221" s="798">
        <v>2</v>
      </c>
      <c r="AA221" s="794">
        <v>3</v>
      </c>
      <c r="AB221" s="800">
        <v>1</v>
      </c>
      <c r="AC221" s="801">
        <v>1</v>
      </c>
      <c r="AD221" s="795">
        <v>3</v>
      </c>
      <c r="AE221" s="796">
        <v>2</v>
      </c>
      <c r="AF221" s="798">
        <v>3</v>
      </c>
      <c r="AG221" s="794">
        <v>4</v>
      </c>
      <c r="AH221" s="794">
        <v>2</v>
      </c>
      <c r="AI221" s="800">
        <v>1</v>
      </c>
      <c r="AJ221" s="801">
        <v>3</v>
      </c>
      <c r="AK221" s="795">
        <v>2</v>
      </c>
      <c r="AL221" s="796">
        <v>1</v>
      </c>
      <c r="AM221" s="798">
        <v>1</v>
      </c>
      <c r="AN221" s="794">
        <v>4</v>
      </c>
      <c r="AO221" s="794">
        <v>3</v>
      </c>
      <c r="AP221" s="800">
        <v>2</v>
      </c>
      <c r="AQ221" s="801">
        <v>1</v>
      </c>
      <c r="AR221" s="795">
        <v>3</v>
      </c>
      <c r="AS221" s="795">
        <v>2</v>
      </c>
      <c r="AT221" s="795">
        <v>4</v>
      </c>
      <c r="AU221" s="796">
        <v>5</v>
      </c>
      <c r="AV221" s="798">
        <v>3</v>
      </c>
      <c r="AW221" s="794">
        <v>5</v>
      </c>
      <c r="AX221" s="794">
        <v>4</v>
      </c>
      <c r="AY221" s="794">
        <v>2</v>
      </c>
      <c r="AZ221" s="800">
        <v>1</v>
      </c>
      <c r="BA221" s="801">
        <v>1</v>
      </c>
      <c r="BB221" s="795">
        <v>3</v>
      </c>
      <c r="BC221" s="795">
        <v>2</v>
      </c>
      <c r="BD221" s="796">
        <v>4</v>
      </c>
      <c r="BE221" s="798">
        <v>1</v>
      </c>
      <c r="BF221" s="794">
        <v>2</v>
      </c>
      <c r="BG221" s="800">
        <v>3</v>
      </c>
      <c r="BH221" s="801">
        <v>1</v>
      </c>
      <c r="BI221" s="795">
        <v>4</v>
      </c>
      <c r="BJ221" s="795">
        <v>3</v>
      </c>
      <c r="BK221" s="795">
        <v>2</v>
      </c>
      <c r="BL221" s="795">
        <v>6</v>
      </c>
      <c r="BM221" s="795">
        <v>5</v>
      </c>
      <c r="BN221" s="795">
        <v>7</v>
      </c>
      <c r="BO221" s="796">
        <v>8</v>
      </c>
      <c r="BP221" s="799"/>
    </row>
    <row r="222" spans="1:68">
      <c r="A222" s="804">
        <v>213</v>
      </c>
      <c r="B222" s="800">
        <v>1</v>
      </c>
      <c r="C222" s="794"/>
      <c r="D222" s="794"/>
      <c r="E222" s="794"/>
      <c r="F222" s="801">
        <v>2</v>
      </c>
      <c r="G222" s="795"/>
      <c r="H222" s="795"/>
      <c r="I222" s="795"/>
      <c r="J222" s="798">
        <v>9</v>
      </c>
      <c r="K222" s="879"/>
      <c r="L222" s="794"/>
      <c r="M222" s="874"/>
      <c r="N222" s="803">
        <v>1</v>
      </c>
      <c r="O222" s="795"/>
      <c r="P222" s="795"/>
      <c r="Q222" s="795"/>
      <c r="R222" s="798">
        <v>1</v>
      </c>
      <c r="S222" s="794">
        <v>2</v>
      </c>
      <c r="T222" s="794">
        <v>4</v>
      </c>
      <c r="U222" s="800">
        <v>3</v>
      </c>
      <c r="V222" s="801">
        <v>3</v>
      </c>
      <c r="W222" s="795">
        <v>2</v>
      </c>
      <c r="X222" s="795">
        <v>1</v>
      </c>
      <c r="Y222" s="796">
        <v>4</v>
      </c>
      <c r="Z222" s="798">
        <v>1</v>
      </c>
      <c r="AA222" s="794">
        <v>2</v>
      </c>
      <c r="AB222" s="800">
        <v>3</v>
      </c>
      <c r="AC222" s="801">
        <v>2</v>
      </c>
      <c r="AD222" s="795">
        <v>1</v>
      </c>
      <c r="AE222" s="796">
        <v>3</v>
      </c>
      <c r="AF222" s="798">
        <v>1</v>
      </c>
      <c r="AG222" s="794">
        <v>3</v>
      </c>
      <c r="AH222" s="794">
        <v>4</v>
      </c>
      <c r="AI222" s="800">
        <v>2</v>
      </c>
      <c r="AJ222" s="801">
        <v>3</v>
      </c>
      <c r="AK222" s="795">
        <v>2</v>
      </c>
      <c r="AL222" s="796">
        <v>1</v>
      </c>
      <c r="AM222" s="798">
        <v>1</v>
      </c>
      <c r="AN222" s="794">
        <v>2</v>
      </c>
      <c r="AO222" s="794">
        <v>4</v>
      </c>
      <c r="AP222" s="800">
        <v>3</v>
      </c>
      <c r="AQ222" s="801">
        <v>1</v>
      </c>
      <c r="AR222" s="795">
        <v>2</v>
      </c>
      <c r="AS222" s="795">
        <v>3</v>
      </c>
      <c r="AT222" s="795">
        <v>4</v>
      </c>
      <c r="AU222" s="796">
        <v>5</v>
      </c>
      <c r="AV222" s="798">
        <v>1</v>
      </c>
      <c r="AW222" s="794">
        <v>5</v>
      </c>
      <c r="AX222" s="794">
        <v>2</v>
      </c>
      <c r="AY222" s="794">
        <v>3</v>
      </c>
      <c r="AZ222" s="800">
        <v>4</v>
      </c>
      <c r="BA222" s="801">
        <v>1</v>
      </c>
      <c r="BB222" s="795">
        <v>3</v>
      </c>
      <c r="BC222" s="795">
        <v>2</v>
      </c>
      <c r="BD222" s="796">
        <v>4</v>
      </c>
      <c r="BE222" s="798">
        <v>1</v>
      </c>
      <c r="BF222" s="794">
        <v>2</v>
      </c>
      <c r="BG222" s="800">
        <v>3</v>
      </c>
      <c r="BH222" s="801">
        <v>1</v>
      </c>
      <c r="BI222" s="795">
        <v>5</v>
      </c>
      <c r="BJ222" s="795">
        <v>3</v>
      </c>
      <c r="BK222" s="795">
        <v>2</v>
      </c>
      <c r="BL222" s="795">
        <v>7</v>
      </c>
      <c r="BM222" s="795">
        <v>6</v>
      </c>
      <c r="BN222" s="795">
        <v>4</v>
      </c>
      <c r="BO222" s="796">
        <v>8</v>
      </c>
      <c r="BP222" s="799"/>
    </row>
    <row r="223" spans="1:68">
      <c r="A223" s="804">
        <v>214</v>
      </c>
      <c r="B223" s="800">
        <v>2</v>
      </c>
      <c r="C223" s="794"/>
      <c r="D223" s="794"/>
      <c r="E223" s="794"/>
      <c r="F223" s="801">
        <v>3</v>
      </c>
      <c r="G223" s="795"/>
      <c r="H223" s="795"/>
      <c r="I223" s="795"/>
      <c r="J223" s="798">
        <v>9</v>
      </c>
      <c r="K223" s="879"/>
      <c r="L223" s="794"/>
      <c r="M223" s="874"/>
      <c r="N223" s="803">
        <v>2</v>
      </c>
      <c r="O223" s="795"/>
      <c r="P223" s="795"/>
      <c r="Q223" s="795"/>
      <c r="R223" s="798">
        <v>1</v>
      </c>
      <c r="S223" s="794">
        <v>3</v>
      </c>
      <c r="T223" s="794">
        <v>2</v>
      </c>
      <c r="U223" s="800">
        <v>4</v>
      </c>
      <c r="V223" s="801">
        <v>1</v>
      </c>
      <c r="W223" s="795">
        <v>3</v>
      </c>
      <c r="X223" s="795">
        <v>2</v>
      </c>
      <c r="Y223" s="796">
        <v>4</v>
      </c>
      <c r="Z223" s="798">
        <v>2</v>
      </c>
      <c r="AA223" s="794">
        <v>3</v>
      </c>
      <c r="AB223" s="800">
        <v>1</v>
      </c>
      <c r="AC223" s="801">
        <v>2</v>
      </c>
      <c r="AD223" s="795">
        <v>3</v>
      </c>
      <c r="AE223" s="796">
        <v>1</v>
      </c>
      <c r="AF223" s="798">
        <v>1</v>
      </c>
      <c r="AG223" s="794">
        <v>4</v>
      </c>
      <c r="AH223" s="794">
        <v>2</v>
      </c>
      <c r="AI223" s="800">
        <v>3</v>
      </c>
      <c r="AJ223" s="801">
        <v>1</v>
      </c>
      <c r="AK223" s="795">
        <v>3</v>
      </c>
      <c r="AL223" s="796">
        <v>2</v>
      </c>
      <c r="AM223" s="798">
        <v>1</v>
      </c>
      <c r="AN223" s="794">
        <v>4</v>
      </c>
      <c r="AO223" s="794">
        <v>2</v>
      </c>
      <c r="AP223" s="800">
        <v>3</v>
      </c>
      <c r="AQ223" s="801">
        <v>1</v>
      </c>
      <c r="AR223" s="795">
        <v>3</v>
      </c>
      <c r="AS223" s="795">
        <v>4</v>
      </c>
      <c r="AT223" s="795">
        <v>2</v>
      </c>
      <c r="AU223" s="796">
        <v>5</v>
      </c>
      <c r="AV223" s="798">
        <v>4</v>
      </c>
      <c r="AW223" s="794">
        <v>2</v>
      </c>
      <c r="AX223" s="794">
        <v>1</v>
      </c>
      <c r="AY223" s="794">
        <v>5</v>
      </c>
      <c r="AZ223" s="800">
        <v>3</v>
      </c>
      <c r="BA223" s="801">
        <v>3</v>
      </c>
      <c r="BB223" s="795">
        <v>1</v>
      </c>
      <c r="BC223" s="795">
        <v>2</v>
      </c>
      <c r="BD223" s="796">
        <v>4</v>
      </c>
      <c r="BE223" s="798">
        <v>2</v>
      </c>
      <c r="BF223" s="794">
        <v>3</v>
      </c>
      <c r="BG223" s="800">
        <v>1</v>
      </c>
      <c r="BH223" s="801">
        <v>4</v>
      </c>
      <c r="BI223" s="795">
        <v>1</v>
      </c>
      <c r="BJ223" s="795">
        <v>7</v>
      </c>
      <c r="BK223" s="795">
        <v>5</v>
      </c>
      <c r="BL223" s="795">
        <v>3</v>
      </c>
      <c r="BM223" s="795">
        <v>2</v>
      </c>
      <c r="BN223" s="795">
        <v>8</v>
      </c>
      <c r="BO223" s="796">
        <v>6</v>
      </c>
      <c r="BP223" s="799"/>
    </row>
    <row r="224" spans="1:68">
      <c r="A224" s="804">
        <v>215</v>
      </c>
      <c r="B224" s="800">
        <v>2</v>
      </c>
      <c r="C224" s="794"/>
      <c r="D224" s="794"/>
      <c r="E224" s="794"/>
      <c r="F224" s="801">
        <v>3</v>
      </c>
      <c r="G224" s="795"/>
      <c r="H224" s="795"/>
      <c r="I224" s="795"/>
      <c r="J224" s="798">
        <v>9</v>
      </c>
      <c r="K224" s="879"/>
      <c r="L224" s="794"/>
      <c r="M224" s="874"/>
      <c r="N224" s="803">
        <v>1</v>
      </c>
      <c r="O224" s="795"/>
      <c r="P224" s="795"/>
      <c r="Q224" s="795"/>
      <c r="R224" s="798">
        <v>2</v>
      </c>
      <c r="S224" s="794">
        <v>3</v>
      </c>
      <c r="T224" s="794">
        <v>4</v>
      </c>
      <c r="U224" s="800">
        <v>1</v>
      </c>
      <c r="V224" s="801">
        <v>2</v>
      </c>
      <c r="W224" s="795">
        <v>3</v>
      </c>
      <c r="X224" s="795">
        <v>1</v>
      </c>
      <c r="Y224" s="796">
        <v>4</v>
      </c>
      <c r="Z224" s="798">
        <v>1</v>
      </c>
      <c r="AA224" s="794">
        <v>2</v>
      </c>
      <c r="AB224" s="800">
        <v>3</v>
      </c>
      <c r="AC224" s="801">
        <v>1</v>
      </c>
      <c r="AD224" s="795">
        <v>3</v>
      </c>
      <c r="AE224" s="796">
        <v>2</v>
      </c>
      <c r="AF224" s="798">
        <v>2</v>
      </c>
      <c r="AG224" s="794">
        <v>4</v>
      </c>
      <c r="AH224" s="794">
        <v>3</v>
      </c>
      <c r="AI224" s="800">
        <v>1</v>
      </c>
      <c r="AJ224" s="801">
        <v>3</v>
      </c>
      <c r="AK224" s="795">
        <v>2</v>
      </c>
      <c r="AL224" s="796">
        <v>1</v>
      </c>
      <c r="AM224" s="798">
        <v>1</v>
      </c>
      <c r="AN224" s="794">
        <v>4</v>
      </c>
      <c r="AO224" s="794">
        <v>3</v>
      </c>
      <c r="AP224" s="800">
        <v>2</v>
      </c>
      <c r="AQ224" s="801">
        <v>1</v>
      </c>
      <c r="AR224" s="795">
        <v>2</v>
      </c>
      <c r="AS224" s="795">
        <v>4</v>
      </c>
      <c r="AT224" s="795">
        <v>3</v>
      </c>
      <c r="AU224" s="796">
        <v>5</v>
      </c>
      <c r="AV224" s="798">
        <v>1</v>
      </c>
      <c r="AW224" s="794">
        <v>2</v>
      </c>
      <c r="AX224" s="794">
        <v>5</v>
      </c>
      <c r="AY224" s="794">
        <v>4</v>
      </c>
      <c r="AZ224" s="800">
        <v>3</v>
      </c>
      <c r="BA224" s="801">
        <v>1</v>
      </c>
      <c r="BB224" s="795">
        <v>2</v>
      </c>
      <c r="BC224" s="795">
        <v>3</v>
      </c>
      <c r="BD224" s="796">
        <v>4</v>
      </c>
      <c r="BE224" s="798">
        <v>1</v>
      </c>
      <c r="BF224" s="794">
        <v>2</v>
      </c>
      <c r="BG224" s="800">
        <v>3</v>
      </c>
      <c r="BH224" s="801">
        <v>7</v>
      </c>
      <c r="BI224" s="795">
        <v>8</v>
      </c>
      <c r="BJ224" s="795">
        <v>2</v>
      </c>
      <c r="BK224" s="795">
        <v>3</v>
      </c>
      <c r="BL224" s="795">
        <v>5</v>
      </c>
      <c r="BM224" s="795">
        <v>6</v>
      </c>
      <c r="BN224" s="795">
        <v>1</v>
      </c>
      <c r="BO224" s="796">
        <v>4</v>
      </c>
      <c r="BP224" s="799"/>
    </row>
    <row r="225" spans="1:68">
      <c r="A225" s="804">
        <v>216</v>
      </c>
      <c r="B225" s="800">
        <v>2</v>
      </c>
      <c r="C225" s="794"/>
      <c r="D225" s="794"/>
      <c r="E225" s="794"/>
      <c r="F225" s="801">
        <v>3</v>
      </c>
      <c r="G225" s="795"/>
      <c r="H225" s="795"/>
      <c r="I225" s="795"/>
      <c r="J225" s="798">
        <v>9</v>
      </c>
      <c r="K225" s="879"/>
      <c r="L225" s="794"/>
      <c r="M225" s="874"/>
      <c r="N225" s="803">
        <v>1</v>
      </c>
      <c r="O225" s="795"/>
      <c r="P225" s="795"/>
      <c r="Q225" s="795"/>
      <c r="R225" s="798">
        <v>1</v>
      </c>
      <c r="S225" s="794">
        <v>4</v>
      </c>
      <c r="T225" s="794">
        <v>3</v>
      </c>
      <c r="U225" s="800">
        <v>2</v>
      </c>
      <c r="V225" s="801">
        <v>2</v>
      </c>
      <c r="W225" s="795">
        <v>4</v>
      </c>
      <c r="X225" s="795">
        <v>1</v>
      </c>
      <c r="Y225" s="796">
        <v>3</v>
      </c>
      <c r="Z225" s="798">
        <v>3</v>
      </c>
      <c r="AA225" s="794">
        <v>1</v>
      </c>
      <c r="AB225" s="800">
        <v>2</v>
      </c>
      <c r="AC225" s="801">
        <v>1</v>
      </c>
      <c r="AD225" s="795">
        <v>3</v>
      </c>
      <c r="AE225" s="796">
        <v>2</v>
      </c>
      <c r="AF225" s="798">
        <v>2</v>
      </c>
      <c r="AG225" s="794">
        <v>4</v>
      </c>
      <c r="AH225" s="794">
        <v>3</v>
      </c>
      <c r="AI225" s="800">
        <v>1</v>
      </c>
      <c r="AJ225" s="801">
        <v>1</v>
      </c>
      <c r="AK225" s="795">
        <v>3</v>
      </c>
      <c r="AL225" s="796">
        <v>2</v>
      </c>
      <c r="AM225" s="798">
        <v>2</v>
      </c>
      <c r="AN225" s="794">
        <v>4</v>
      </c>
      <c r="AO225" s="794">
        <v>3</v>
      </c>
      <c r="AP225" s="800">
        <v>1</v>
      </c>
      <c r="AQ225" s="801">
        <v>4</v>
      </c>
      <c r="AR225" s="795">
        <v>3</v>
      </c>
      <c r="AS225" s="795">
        <v>5</v>
      </c>
      <c r="AT225" s="795">
        <v>2</v>
      </c>
      <c r="AU225" s="796">
        <v>1</v>
      </c>
      <c r="AV225" s="798">
        <v>2</v>
      </c>
      <c r="AW225" s="794">
        <v>1</v>
      </c>
      <c r="AX225" s="794">
        <v>4</v>
      </c>
      <c r="AY225" s="794">
        <v>5</v>
      </c>
      <c r="AZ225" s="800">
        <v>3</v>
      </c>
      <c r="BA225" s="801">
        <v>2</v>
      </c>
      <c r="BB225" s="795">
        <v>1</v>
      </c>
      <c r="BC225" s="795">
        <v>3</v>
      </c>
      <c r="BD225" s="796">
        <v>4</v>
      </c>
      <c r="BE225" s="798">
        <v>2</v>
      </c>
      <c r="BF225" s="794">
        <v>1</v>
      </c>
      <c r="BG225" s="800">
        <v>3</v>
      </c>
      <c r="BH225" s="801">
        <v>2</v>
      </c>
      <c r="BI225" s="795">
        <v>3</v>
      </c>
      <c r="BJ225" s="795">
        <v>1</v>
      </c>
      <c r="BK225" s="795">
        <v>4</v>
      </c>
      <c r="BL225" s="795">
        <v>6</v>
      </c>
      <c r="BM225" s="795">
        <v>8</v>
      </c>
      <c r="BN225" s="795">
        <v>7</v>
      </c>
      <c r="BO225" s="796">
        <v>5</v>
      </c>
      <c r="BP225" s="799"/>
    </row>
    <row r="226" spans="1:68">
      <c r="A226" s="804">
        <v>217</v>
      </c>
      <c r="B226" s="800">
        <v>2</v>
      </c>
      <c r="C226" s="794"/>
      <c r="D226" s="794"/>
      <c r="E226" s="794"/>
      <c r="F226" s="801">
        <v>4</v>
      </c>
      <c r="G226" s="795"/>
      <c r="H226" s="795"/>
      <c r="I226" s="795"/>
      <c r="J226" s="798">
        <v>9</v>
      </c>
      <c r="K226" s="879"/>
      <c r="L226" s="794"/>
      <c r="M226" s="874"/>
      <c r="N226" s="803">
        <v>2</v>
      </c>
      <c r="O226" s="795"/>
      <c r="P226" s="795"/>
      <c r="Q226" s="795"/>
      <c r="R226" s="798">
        <v>4</v>
      </c>
      <c r="S226" s="794">
        <v>3</v>
      </c>
      <c r="T226" s="794">
        <v>2</v>
      </c>
      <c r="U226" s="800">
        <v>1</v>
      </c>
      <c r="V226" s="801">
        <v>3</v>
      </c>
      <c r="W226" s="795">
        <v>2</v>
      </c>
      <c r="X226" s="795">
        <v>1</v>
      </c>
      <c r="Y226" s="796">
        <v>4</v>
      </c>
      <c r="Z226" s="798">
        <v>3</v>
      </c>
      <c r="AA226" s="794">
        <v>2</v>
      </c>
      <c r="AB226" s="800">
        <v>1</v>
      </c>
      <c r="AC226" s="801">
        <v>1</v>
      </c>
      <c r="AD226" s="795">
        <v>2</v>
      </c>
      <c r="AE226" s="796">
        <v>3</v>
      </c>
      <c r="AF226" s="798">
        <v>4</v>
      </c>
      <c r="AG226" s="794">
        <v>3</v>
      </c>
      <c r="AH226" s="794">
        <v>1</v>
      </c>
      <c r="AI226" s="800">
        <v>2</v>
      </c>
      <c r="AJ226" s="801">
        <v>3</v>
      </c>
      <c r="AK226" s="795">
        <v>2</v>
      </c>
      <c r="AL226" s="796">
        <v>1</v>
      </c>
      <c r="AM226" s="798">
        <v>4</v>
      </c>
      <c r="AN226" s="794">
        <v>1</v>
      </c>
      <c r="AO226" s="794">
        <v>2</v>
      </c>
      <c r="AP226" s="800">
        <v>3</v>
      </c>
      <c r="AQ226" s="801">
        <v>1</v>
      </c>
      <c r="AR226" s="795">
        <v>2</v>
      </c>
      <c r="AS226" s="795">
        <v>4</v>
      </c>
      <c r="AT226" s="795">
        <v>3</v>
      </c>
      <c r="AU226" s="796">
        <v>5</v>
      </c>
      <c r="AV226" s="798">
        <v>2</v>
      </c>
      <c r="AW226" s="794">
        <v>4</v>
      </c>
      <c r="AX226" s="794">
        <v>1</v>
      </c>
      <c r="AY226" s="794">
        <v>3</v>
      </c>
      <c r="AZ226" s="800">
        <v>5</v>
      </c>
      <c r="BA226" s="801">
        <v>4</v>
      </c>
      <c r="BB226" s="795">
        <v>3</v>
      </c>
      <c r="BC226" s="795">
        <v>2</v>
      </c>
      <c r="BD226" s="796">
        <v>1</v>
      </c>
      <c r="BE226" s="798">
        <v>1</v>
      </c>
      <c r="BF226" s="794">
        <v>2</v>
      </c>
      <c r="BG226" s="800">
        <v>3</v>
      </c>
      <c r="BH226" s="801">
        <v>2</v>
      </c>
      <c r="BI226" s="795">
        <v>1</v>
      </c>
      <c r="BJ226" s="795">
        <v>4</v>
      </c>
      <c r="BK226" s="795">
        <v>6</v>
      </c>
      <c r="BL226" s="795">
        <v>3</v>
      </c>
      <c r="BM226" s="795">
        <v>8</v>
      </c>
      <c r="BN226" s="795">
        <v>5</v>
      </c>
      <c r="BO226" s="796">
        <v>7</v>
      </c>
      <c r="BP226" s="799"/>
    </row>
    <row r="227" spans="1:68">
      <c r="A227" s="804">
        <v>218</v>
      </c>
      <c r="B227" s="800">
        <v>2</v>
      </c>
      <c r="C227" s="794"/>
      <c r="D227" s="794"/>
      <c r="E227" s="794"/>
      <c r="F227" s="801">
        <v>4</v>
      </c>
      <c r="G227" s="795"/>
      <c r="H227" s="795"/>
      <c r="I227" s="795"/>
      <c r="J227" s="798">
        <v>9</v>
      </c>
      <c r="K227" s="879"/>
      <c r="L227" s="794"/>
      <c r="M227" s="874"/>
      <c r="N227" s="803">
        <v>2</v>
      </c>
      <c r="O227" s="795"/>
      <c r="P227" s="795"/>
      <c r="Q227" s="795"/>
      <c r="R227" s="798">
        <v>1</v>
      </c>
      <c r="S227" s="794">
        <v>2</v>
      </c>
      <c r="T227" s="794">
        <v>4</v>
      </c>
      <c r="U227" s="800">
        <v>3</v>
      </c>
      <c r="V227" s="801">
        <v>2</v>
      </c>
      <c r="W227" s="795">
        <v>3</v>
      </c>
      <c r="X227" s="795">
        <v>1</v>
      </c>
      <c r="Y227" s="796">
        <v>4</v>
      </c>
      <c r="Z227" s="798">
        <v>1</v>
      </c>
      <c r="AA227" s="794">
        <v>2</v>
      </c>
      <c r="AB227" s="800">
        <v>3</v>
      </c>
      <c r="AC227" s="801">
        <v>3</v>
      </c>
      <c r="AD227" s="795">
        <v>1</v>
      </c>
      <c r="AE227" s="796">
        <v>2</v>
      </c>
      <c r="AF227" s="798">
        <v>3</v>
      </c>
      <c r="AG227" s="794">
        <v>4</v>
      </c>
      <c r="AH227" s="794">
        <v>2</v>
      </c>
      <c r="AI227" s="800">
        <v>1</v>
      </c>
      <c r="AJ227" s="801">
        <v>3</v>
      </c>
      <c r="AK227" s="795">
        <v>2</v>
      </c>
      <c r="AL227" s="796">
        <v>1</v>
      </c>
      <c r="AM227" s="798">
        <v>1</v>
      </c>
      <c r="AN227" s="794">
        <v>2</v>
      </c>
      <c r="AO227" s="794">
        <v>3</v>
      </c>
      <c r="AP227" s="800">
        <v>4</v>
      </c>
      <c r="AQ227" s="801">
        <v>1</v>
      </c>
      <c r="AR227" s="795">
        <v>3</v>
      </c>
      <c r="AS227" s="795">
        <v>2</v>
      </c>
      <c r="AT227" s="795">
        <v>4</v>
      </c>
      <c r="AU227" s="796">
        <v>5</v>
      </c>
      <c r="AV227" s="798">
        <v>1</v>
      </c>
      <c r="AW227" s="794">
        <v>2</v>
      </c>
      <c r="AX227" s="794">
        <v>5</v>
      </c>
      <c r="AY227" s="794">
        <v>4</v>
      </c>
      <c r="AZ227" s="800">
        <v>3</v>
      </c>
      <c r="BA227" s="801">
        <v>1</v>
      </c>
      <c r="BB227" s="795">
        <v>3</v>
      </c>
      <c r="BC227" s="795">
        <v>2</v>
      </c>
      <c r="BD227" s="796">
        <v>4</v>
      </c>
      <c r="BE227" s="798">
        <v>1</v>
      </c>
      <c r="BF227" s="794">
        <v>2</v>
      </c>
      <c r="BG227" s="800">
        <v>3</v>
      </c>
      <c r="BH227" s="801">
        <v>1</v>
      </c>
      <c r="BI227" s="795">
        <v>2</v>
      </c>
      <c r="BJ227" s="795">
        <v>4</v>
      </c>
      <c r="BK227" s="795">
        <v>3</v>
      </c>
      <c r="BL227" s="795">
        <v>7</v>
      </c>
      <c r="BM227" s="795">
        <v>5</v>
      </c>
      <c r="BN227" s="795">
        <v>6</v>
      </c>
      <c r="BO227" s="796">
        <v>8</v>
      </c>
      <c r="BP227" s="799"/>
    </row>
    <row r="228" spans="1:68">
      <c r="A228" s="804">
        <v>219</v>
      </c>
      <c r="B228" s="800">
        <v>2</v>
      </c>
      <c r="C228" s="794"/>
      <c r="D228" s="794"/>
      <c r="E228" s="794"/>
      <c r="F228" s="801">
        <v>3</v>
      </c>
      <c r="G228" s="795"/>
      <c r="H228" s="795"/>
      <c r="I228" s="795"/>
      <c r="J228" s="798">
        <v>9</v>
      </c>
      <c r="K228" s="879"/>
      <c r="L228" s="794"/>
      <c r="M228" s="874"/>
      <c r="N228" s="803">
        <v>2</v>
      </c>
      <c r="O228" s="795"/>
      <c r="P228" s="795"/>
      <c r="Q228" s="795"/>
      <c r="R228" s="798">
        <v>1</v>
      </c>
      <c r="S228" s="794">
        <v>4</v>
      </c>
      <c r="T228" s="794">
        <v>3</v>
      </c>
      <c r="U228" s="800">
        <v>2</v>
      </c>
      <c r="V228" s="801">
        <v>2</v>
      </c>
      <c r="W228" s="795">
        <v>3</v>
      </c>
      <c r="X228" s="795">
        <v>1</v>
      </c>
      <c r="Y228" s="796">
        <v>4</v>
      </c>
      <c r="Z228" s="798">
        <v>3</v>
      </c>
      <c r="AA228" s="794">
        <v>2</v>
      </c>
      <c r="AB228" s="800">
        <v>1</v>
      </c>
      <c r="AC228" s="801">
        <v>3</v>
      </c>
      <c r="AD228" s="795">
        <v>2</v>
      </c>
      <c r="AE228" s="796">
        <v>1</v>
      </c>
      <c r="AF228" s="798">
        <v>4</v>
      </c>
      <c r="AG228" s="794">
        <v>3</v>
      </c>
      <c r="AH228" s="794">
        <v>2</v>
      </c>
      <c r="AI228" s="800">
        <v>1</v>
      </c>
      <c r="AJ228" s="801">
        <v>2</v>
      </c>
      <c r="AK228" s="795">
        <v>3</v>
      </c>
      <c r="AL228" s="796">
        <v>1</v>
      </c>
      <c r="AM228" s="798">
        <v>1</v>
      </c>
      <c r="AN228" s="794">
        <v>3</v>
      </c>
      <c r="AO228" s="794">
        <v>2</v>
      </c>
      <c r="AP228" s="800">
        <v>4</v>
      </c>
      <c r="AQ228" s="801">
        <v>5</v>
      </c>
      <c r="AR228" s="795">
        <v>4</v>
      </c>
      <c r="AS228" s="795">
        <v>3</v>
      </c>
      <c r="AT228" s="795">
        <v>1</v>
      </c>
      <c r="AU228" s="796">
        <v>2</v>
      </c>
      <c r="AV228" s="798">
        <v>5</v>
      </c>
      <c r="AW228" s="794">
        <v>2</v>
      </c>
      <c r="AX228" s="794">
        <v>4</v>
      </c>
      <c r="AY228" s="794">
        <v>1</v>
      </c>
      <c r="AZ228" s="800">
        <v>3</v>
      </c>
      <c r="BA228" s="801">
        <v>1</v>
      </c>
      <c r="BB228" s="795">
        <v>4</v>
      </c>
      <c r="BC228" s="795">
        <v>2</v>
      </c>
      <c r="BD228" s="796">
        <v>3</v>
      </c>
      <c r="BE228" s="798">
        <v>1</v>
      </c>
      <c r="BF228" s="794">
        <v>2</v>
      </c>
      <c r="BG228" s="800">
        <v>3</v>
      </c>
      <c r="BH228" s="801">
        <v>5</v>
      </c>
      <c r="BI228" s="795">
        <v>1</v>
      </c>
      <c r="BJ228" s="795">
        <v>8</v>
      </c>
      <c r="BK228" s="795">
        <v>6</v>
      </c>
      <c r="BL228" s="795">
        <v>3</v>
      </c>
      <c r="BM228" s="795">
        <v>2</v>
      </c>
      <c r="BN228" s="795">
        <v>7</v>
      </c>
      <c r="BO228" s="796">
        <v>4</v>
      </c>
      <c r="BP228" s="799"/>
    </row>
    <row r="229" spans="1:68">
      <c r="A229" s="804">
        <v>220</v>
      </c>
      <c r="B229" s="800">
        <v>2</v>
      </c>
      <c r="C229" s="794"/>
      <c r="D229" s="794"/>
      <c r="E229" s="794"/>
      <c r="F229" s="801">
        <v>3</v>
      </c>
      <c r="G229" s="795"/>
      <c r="H229" s="795"/>
      <c r="I229" s="795"/>
      <c r="J229" s="798">
        <v>9</v>
      </c>
      <c r="K229" s="879"/>
      <c r="L229" s="794"/>
      <c r="M229" s="874"/>
      <c r="N229" s="803">
        <v>2</v>
      </c>
      <c r="O229" s="795"/>
      <c r="P229" s="795"/>
      <c r="Q229" s="795"/>
      <c r="R229" s="798">
        <v>1</v>
      </c>
      <c r="S229" s="794">
        <v>4</v>
      </c>
      <c r="T229" s="794">
        <v>2</v>
      </c>
      <c r="U229" s="800">
        <v>3</v>
      </c>
      <c r="V229" s="801">
        <v>2</v>
      </c>
      <c r="W229" s="795">
        <v>3</v>
      </c>
      <c r="X229" s="795">
        <v>1</v>
      </c>
      <c r="Y229" s="796">
        <v>4</v>
      </c>
      <c r="Z229" s="798">
        <v>1</v>
      </c>
      <c r="AA229" s="794">
        <v>2</v>
      </c>
      <c r="AB229" s="800">
        <v>3</v>
      </c>
      <c r="AC229" s="801">
        <v>3</v>
      </c>
      <c r="AD229" s="795">
        <v>1</v>
      </c>
      <c r="AE229" s="796">
        <v>2</v>
      </c>
      <c r="AF229" s="798">
        <v>1</v>
      </c>
      <c r="AG229" s="794">
        <v>4</v>
      </c>
      <c r="AH229" s="794">
        <v>3</v>
      </c>
      <c r="AI229" s="800">
        <v>2</v>
      </c>
      <c r="AJ229" s="801">
        <v>3</v>
      </c>
      <c r="AK229" s="795">
        <v>2</v>
      </c>
      <c r="AL229" s="796">
        <v>1</v>
      </c>
      <c r="AM229" s="798">
        <v>1</v>
      </c>
      <c r="AN229" s="794">
        <v>2</v>
      </c>
      <c r="AO229" s="794">
        <v>3</v>
      </c>
      <c r="AP229" s="800">
        <v>4</v>
      </c>
      <c r="AQ229" s="801">
        <v>3</v>
      </c>
      <c r="AR229" s="795">
        <v>1</v>
      </c>
      <c r="AS229" s="795">
        <v>2</v>
      </c>
      <c r="AT229" s="795">
        <v>5</v>
      </c>
      <c r="AU229" s="796">
        <v>4</v>
      </c>
      <c r="AV229" s="798">
        <v>1</v>
      </c>
      <c r="AW229" s="794">
        <v>5</v>
      </c>
      <c r="AX229" s="794">
        <v>2</v>
      </c>
      <c r="AY229" s="794">
        <v>4</v>
      </c>
      <c r="AZ229" s="800">
        <v>3</v>
      </c>
      <c r="BA229" s="801">
        <v>1</v>
      </c>
      <c r="BB229" s="795">
        <v>2</v>
      </c>
      <c r="BC229" s="795">
        <v>3</v>
      </c>
      <c r="BD229" s="796">
        <v>4</v>
      </c>
      <c r="BE229" s="798">
        <v>1</v>
      </c>
      <c r="BF229" s="794">
        <v>2</v>
      </c>
      <c r="BG229" s="800">
        <v>3</v>
      </c>
      <c r="BH229" s="801">
        <v>2</v>
      </c>
      <c r="BI229" s="795">
        <v>5</v>
      </c>
      <c r="BJ229" s="795">
        <v>1</v>
      </c>
      <c r="BK229" s="795">
        <v>8</v>
      </c>
      <c r="BL229" s="795">
        <v>4</v>
      </c>
      <c r="BM229" s="795">
        <v>6</v>
      </c>
      <c r="BN229" s="795">
        <v>3</v>
      </c>
      <c r="BO229" s="796">
        <v>7</v>
      </c>
      <c r="BP229" s="799"/>
    </row>
    <row r="230" spans="1:68">
      <c r="A230" s="804">
        <v>221</v>
      </c>
      <c r="B230" s="800">
        <v>2</v>
      </c>
      <c r="C230" s="794"/>
      <c r="D230" s="794"/>
      <c r="E230" s="794"/>
      <c r="F230" s="801">
        <v>2</v>
      </c>
      <c r="G230" s="795"/>
      <c r="H230" s="795"/>
      <c r="I230" s="795"/>
      <c r="J230" s="798">
        <v>13</v>
      </c>
      <c r="K230" s="879"/>
      <c r="L230" s="794"/>
      <c r="M230" s="874"/>
      <c r="N230" s="803">
        <v>2</v>
      </c>
      <c r="O230" s="795"/>
      <c r="P230" s="795"/>
      <c r="Q230" s="795"/>
      <c r="R230" s="798">
        <v>3</v>
      </c>
      <c r="S230" s="794">
        <v>1</v>
      </c>
      <c r="T230" s="794">
        <v>2</v>
      </c>
      <c r="U230" s="800">
        <v>4</v>
      </c>
      <c r="V230" s="801">
        <v>2</v>
      </c>
      <c r="W230" s="795">
        <v>3</v>
      </c>
      <c r="X230" s="795">
        <v>1</v>
      </c>
      <c r="Y230" s="796">
        <v>4</v>
      </c>
      <c r="Z230" s="798">
        <v>1</v>
      </c>
      <c r="AA230" s="794">
        <v>3</v>
      </c>
      <c r="AB230" s="800">
        <v>2</v>
      </c>
      <c r="AC230" s="801">
        <v>2</v>
      </c>
      <c r="AD230" s="795">
        <v>1</v>
      </c>
      <c r="AE230" s="796">
        <v>3</v>
      </c>
      <c r="AF230" s="798">
        <v>1</v>
      </c>
      <c r="AG230" s="794">
        <v>3</v>
      </c>
      <c r="AH230" s="794">
        <v>4</v>
      </c>
      <c r="AI230" s="800">
        <v>2</v>
      </c>
      <c r="AJ230" s="801">
        <v>2</v>
      </c>
      <c r="AK230" s="795">
        <v>3</v>
      </c>
      <c r="AL230" s="796">
        <v>1</v>
      </c>
      <c r="AM230" s="798">
        <v>4</v>
      </c>
      <c r="AN230" s="794">
        <v>1</v>
      </c>
      <c r="AO230" s="794">
        <v>2</v>
      </c>
      <c r="AP230" s="800">
        <v>3</v>
      </c>
      <c r="AQ230" s="801">
        <v>3</v>
      </c>
      <c r="AR230" s="795">
        <v>4</v>
      </c>
      <c r="AS230" s="795">
        <v>2</v>
      </c>
      <c r="AT230" s="795">
        <v>1</v>
      </c>
      <c r="AU230" s="796">
        <v>5</v>
      </c>
      <c r="AV230" s="798">
        <v>3</v>
      </c>
      <c r="AW230" s="794">
        <v>5</v>
      </c>
      <c r="AX230" s="794">
        <v>1</v>
      </c>
      <c r="AY230" s="794">
        <v>4</v>
      </c>
      <c r="AZ230" s="800">
        <v>2</v>
      </c>
      <c r="BA230" s="801">
        <v>1</v>
      </c>
      <c r="BB230" s="795">
        <v>2</v>
      </c>
      <c r="BC230" s="795">
        <v>3</v>
      </c>
      <c r="BD230" s="796">
        <v>4</v>
      </c>
      <c r="BE230" s="798">
        <v>1</v>
      </c>
      <c r="BF230" s="794">
        <v>2</v>
      </c>
      <c r="BG230" s="800">
        <v>3</v>
      </c>
      <c r="BH230" s="801">
        <v>8</v>
      </c>
      <c r="BI230" s="795">
        <v>7</v>
      </c>
      <c r="BJ230" s="795">
        <v>6</v>
      </c>
      <c r="BK230" s="795">
        <v>4</v>
      </c>
      <c r="BL230" s="795">
        <v>3</v>
      </c>
      <c r="BM230" s="795">
        <v>5</v>
      </c>
      <c r="BN230" s="795">
        <v>1</v>
      </c>
      <c r="BO230" s="796">
        <v>2</v>
      </c>
      <c r="BP230" s="799"/>
    </row>
    <row r="231" spans="1:68">
      <c r="A231" s="804">
        <v>222</v>
      </c>
      <c r="B231" s="800">
        <v>2</v>
      </c>
      <c r="C231" s="794"/>
      <c r="D231" s="794"/>
      <c r="E231" s="794"/>
      <c r="F231" s="801">
        <v>3</v>
      </c>
      <c r="G231" s="795"/>
      <c r="H231" s="795"/>
      <c r="I231" s="795"/>
      <c r="J231" s="798">
        <v>9</v>
      </c>
      <c r="K231" s="879"/>
      <c r="L231" s="794"/>
      <c r="M231" s="874"/>
      <c r="N231" s="803">
        <v>1</v>
      </c>
      <c r="O231" s="795"/>
      <c r="P231" s="795"/>
      <c r="Q231" s="795"/>
      <c r="R231" s="798">
        <v>1</v>
      </c>
      <c r="S231" s="794">
        <v>3</v>
      </c>
      <c r="T231" s="794">
        <v>4</v>
      </c>
      <c r="U231" s="800">
        <v>2</v>
      </c>
      <c r="V231" s="801">
        <v>3</v>
      </c>
      <c r="W231" s="795">
        <v>4</v>
      </c>
      <c r="X231" s="795">
        <v>1</v>
      </c>
      <c r="Y231" s="796">
        <v>2</v>
      </c>
      <c r="Z231" s="798">
        <v>2</v>
      </c>
      <c r="AA231" s="794">
        <v>3</v>
      </c>
      <c r="AB231" s="800">
        <v>1</v>
      </c>
      <c r="AC231" s="801">
        <v>3</v>
      </c>
      <c r="AD231" s="795">
        <v>1</v>
      </c>
      <c r="AE231" s="796">
        <v>2</v>
      </c>
      <c r="AF231" s="798">
        <v>1</v>
      </c>
      <c r="AG231" s="794">
        <v>3</v>
      </c>
      <c r="AH231" s="794">
        <v>4</v>
      </c>
      <c r="AI231" s="800">
        <v>2</v>
      </c>
      <c r="AJ231" s="801">
        <v>3</v>
      </c>
      <c r="AK231" s="795">
        <v>2</v>
      </c>
      <c r="AL231" s="796">
        <v>1</v>
      </c>
      <c r="AM231" s="798">
        <v>1</v>
      </c>
      <c r="AN231" s="794">
        <v>4</v>
      </c>
      <c r="AO231" s="794">
        <v>3</v>
      </c>
      <c r="AP231" s="800">
        <v>2</v>
      </c>
      <c r="AQ231" s="801">
        <v>1</v>
      </c>
      <c r="AR231" s="795">
        <v>3</v>
      </c>
      <c r="AS231" s="795">
        <v>2</v>
      </c>
      <c r="AT231" s="795">
        <v>4</v>
      </c>
      <c r="AU231" s="796">
        <v>5</v>
      </c>
      <c r="AV231" s="798">
        <v>1</v>
      </c>
      <c r="AW231" s="794">
        <v>2</v>
      </c>
      <c r="AX231" s="794">
        <v>3</v>
      </c>
      <c r="AY231" s="794">
        <v>4</v>
      </c>
      <c r="AZ231" s="800">
        <v>5</v>
      </c>
      <c r="BA231" s="801">
        <v>1</v>
      </c>
      <c r="BB231" s="795">
        <v>2</v>
      </c>
      <c r="BC231" s="795">
        <v>3</v>
      </c>
      <c r="BD231" s="796">
        <v>4</v>
      </c>
      <c r="BE231" s="798">
        <v>1</v>
      </c>
      <c r="BF231" s="794">
        <v>2</v>
      </c>
      <c r="BG231" s="800">
        <v>3</v>
      </c>
      <c r="BH231" s="801">
        <v>1</v>
      </c>
      <c r="BI231" s="795">
        <v>7</v>
      </c>
      <c r="BJ231" s="795">
        <v>6</v>
      </c>
      <c r="BK231" s="795">
        <v>2</v>
      </c>
      <c r="BL231" s="795">
        <v>8</v>
      </c>
      <c r="BM231" s="795">
        <v>4</v>
      </c>
      <c r="BN231" s="795">
        <v>3</v>
      </c>
      <c r="BO231" s="796">
        <v>5</v>
      </c>
      <c r="BP231" s="799"/>
    </row>
    <row r="232" spans="1:68">
      <c r="A232" s="804">
        <v>223</v>
      </c>
      <c r="B232" s="800">
        <v>1</v>
      </c>
      <c r="C232" s="794"/>
      <c r="D232" s="794"/>
      <c r="E232" s="794"/>
      <c r="F232" s="801">
        <v>3</v>
      </c>
      <c r="G232" s="795"/>
      <c r="H232" s="795"/>
      <c r="I232" s="795"/>
      <c r="J232" s="798">
        <v>9</v>
      </c>
      <c r="K232" s="879"/>
      <c r="L232" s="794"/>
      <c r="M232" s="874"/>
      <c r="N232" s="803">
        <v>2</v>
      </c>
      <c r="O232" s="795"/>
      <c r="P232" s="795"/>
      <c r="Q232" s="795"/>
      <c r="R232" s="798">
        <v>1</v>
      </c>
      <c r="S232" s="794">
        <v>4</v>
      </c>
      <c r="T232" s="794">
        <v>3</v>
      </c>
      <c r="U232" s="800">
        <v>2</v>
      </c>
      <c r="V232" s="801">
        <v>2</v>
      </c>
      <c r="W232" s="795">
        <v>3</v>
      </c>
      <c r="X232" s="795">
        <v>1</v>
      </c>
      <c r="Y232" s="796">
        <v>4</v>
      </c>
      <c r="Z232" s="798">
        <v>1</v>
      </c>
      <c r="AA232" s="794">
        <v>2</v>
      </c>
      <c r="AB232" s="800">
        <v>3</v>
      </c>
      <c r="AC232" s="801">
        <v>1</v>
      </c>
      <c r="AD232" s="795">
        <v>3</v>
      </c>
      <c r="AE232" s="796">
        <v>2</v>
      </c>
      <c r="AF232" s="798">
        <v>3</v>
      </c>
      <c r="AG232" s="794">
        <v>4</v>
      </c>
      <c r="AH232" s="794">
        <v>2</v>
      </c>
      <c r="AI232" s="800">
        <v>1</v>
      </c>
      <c r="AJ232" s="801">
        <v>3</v>
      </c>
      <c r="AK232" s="795">
        <v>2</v>
      </c>
      <c r="AL232" s="796">
        <v>1</v>
      </c>
      <c r="AM232" s="798">
        <v>1</v>
      </c>
      <c r="AN232" s="794">
        <v>3</v>
      </c>
      <c r="AO232" s="794">
        <v>4</v>
      </c>
      <c r="AP232" s="800">
        <v>2</v>
      </c>
      <c r="AQ232" s="801">
        <v>1</v>
      </c>
      <c r="AR232" s="795">
        <v>2</v>
      </c>
      <c r="AS232" s="795">
        <v>4</v>
      </c>
      <c r="AT232" s="795">
        <v>3</v>
      </c>
      <c r="AU232" s="796">
        <v>5</v>
      </c>
      <c r="AV232" s="798">
        <v>1</v>
      </c>
      <c r="AW232" s="794">
        <v>3</v>
      </c>
      <c r="AX232" s="794">
        <v>2</v>
      </c>
      <c r="AY232" s="794">
        <v>5</v>
      </c>
      <c r="AZ232" s="800">
        <v>4</v>
      </c>
      <c r="BA232" s="801">
        <v>1</v>
      </c>
      <c r="BB232" s="795">
        <v>3</v>
      </c>
      <c r="BC232" s="795">
        <v>2</v>
      </c>
      <c r="BD232" s="796">
        <v>4</v>
      </c>
      <c r="BE232" s="798">
        <v>1</v>
      </c>
      <c r="BF232" s="794">
        <v>2</v>
      </c>
      <c r="BG232" s="800">
        <v>3</v>
      </c>
      <c r="BH232" s="801">
        <v>1</v>
      </c>
      <c r="BI232" s="795">
        <v>8</v>
      </c>
      <c r="BJ232" s="795">
        <v>6</v>
      </c>
      <c r="BK232" s="795">
        <v>2</v>
      </c>
      <c r="BL232" s="795">
        <v>7</v>
      </c>
      <c r="BM232" s="795">
        <v>5</v>
      </c>
      <c r="BN232" s="795">
        <v>3</v>
      </c>
      <c r="BO232" s="796">
        <v>4</v>
      </c>
      <c r="BP232" s="799"/>
    </row>
    <row r="233" spans="1:68">
      <c r="A233" s="804">
        <v>224</v>
      </c>
      <c r="B233" s="800">
        <v>2</v>
      </c>
      <c r="C233" s="794"/>
      <c r="D233" s="794"/>
      <c r="E233" s="794"/>
      <c r="F233" s="801">
        <v>3</v>
      </c>
      <c r="G233" s="795"/>
      <c r="H233" s="795"/>
      <c r="I233" s="795"/>
      <c r="J233" s="798">
        <v>9</v>
      </c>
      <c r="K233" s="879"/>
      <c r="L233" s="794"/>
      <c r="M233" s="874"/>
      <c r="N233" s="803">
        <v>2</v>
      </c>
      <c r="O233" s="795"/>
      <c r="P233" s="795"/>
      <c r="Q233" s="795"/>
      <c r="R233" s="798">
        <v>1</v>
      </c>
      <c r="S233" s="794">
        <v>3</v>
      </c>
      <c r="T233" s="794">
        <v>4</v>
      </c>
      <c r="U233" s="800">
        <v>2</v>
      </c>
      <c r="V233" s="801">
        <v>1</v>
      </c>
      <c r="W233" s="795">
        <v>3</v>
      </c>
      <c r="X233" s="795">
        <v>2</v>
      </c>
      <c r="Y233" s="796">
        <v>4</v>
      </c>
      <c r="Z233" s="798">
        <v>1</v>
      </c>
      <c r="AA233" s="794">
        <v>2</v>
      </c>
      <c r="AB233" s="800">
        <v>3</v>
      </c>
      <c r="AC233" s="801">
        <v>1</v>
      </c>
      <c r="AD233" s="795">
        <v>2</v>
      </c>
      <c r="AE233" s="796">
        <v>3</v>
      </c>
      <c r="AF233" s="798">
        <v>1</v>
      </c>
      <c r="AG233" s="794">
        <v>3</v>
      </c>
      <c r="AH233" s="794">
        <v>4</v>
      </c>
      <c r="AI233" s="800">
        <v>2</v>
      </c>
      <c r="AJ233" s="801">
        <v>3</v>
      </c>
      <c r="AK233" s="795">
        <v>2</v>
      </c>
      <c r="AL233" s="796">
        <v>1</v>
      </c>
      <c r="AM233" s="798">
        <v>1</v>
      </c>
      <c r="AN233" s="794">
        <v>4</v>
      </c>
      <c r="AO233" s="794">
        <v>3</v>
      </c>
      <c r="AP233" s="800">
        <v>2</v>
      </c>
      <c r="AQ233" s="801">
        <v>1</v>
      </c>
      <c r="AR233" s="795">
        <v>3</v>
      </c>
      <c r="AS233" s="795">
        <v>4</v>
      </c>
      <c r="AT233" s="795">
        <v>2</v>
      </c>
      <c r="AU233" s="796">
        <v>5</v>
      </c>
      <c r="AV233" s="798">
        <v>1</v>
      </c>
      <c r="AW233" s="794">
        <v>2</v>
      </c>
      <c r="AX233" s="794">
        <v>3</v>
      </c>
      <c r="AY233" s="794">
        <v>5</v>
      </c>
      <c r="AZ233" s="800">
        <v>4</v>
      </c>
      <c r="BA233" s="801">
        <v>1</v>
      </c>
      <c r="BB233" s="795">
        <v>4</v>
      </c>
      <c r="BC233" s="795">
        <v>2</v>
      </c>
      <c r="BD233" s="796">
        <v>3</v>
      </c>
      <c r="BE233" s="798">
        <v>1</v>
      </c>
      <c r="BF233" s="794">
        <v>2</v>
      </c>
      <c r="BG233" s="800">
        <v>3</v>
      </c>
      <c r="BH233" s="801">
        <v>8</v>
      </c>
      <c r="BI233" s="795">
        <v>3</v>
      </c>
      <c r="BJ233" s="795">
        <v>1</v>
      </c>
      <c r="BK233" s="795">
        <v>7</v>
      </c>
      <c r="BL233" s="795">
        <v>5</v>
      </c>
      <c r="BM233" s="795">
        <v>6</v>
      </c>
      <c r="BN233" s="795">
        <v>2</v>
      </c>
      <c r="BO233" s="796">
        <v>4</v>
      </c>
      <c r="BP233" s="799"/>
    </row>
    <row r="234" spans="1:68">
      <c r="A234" s="804">
        <v>225</v>
      </c>
      <c r="B234" s="800">
        <v>2</v>
      </c>
      <c r="C234" s="794"/>
      <c r="D234" s="794"/>
      <c r="E234" s="794"/>
      <c r="F234" s="801">
        <v>3</v>
      </c>
      <c r="G234" s="795"/>
      <c r="H234" s="795"/>
      <c r="I234" s="795"/>
      <c r="J234" s="798">
        <v>9</v>
      </c>
      <c r="K234" s="879"/>
      <c r="L234" s="794"/>
      <c r="M234" s="874"/>
      <c r="N234" s="803">
        <v>2</v>
      </c>
      <c r="O234" s="795"/>
      <c r="P234" s="795"/>
      <c r="Q234" s="795"/>
      <c r="R234" s="798">
        <v>1</v>
      </c>
      <c r="S234" s="794">
        <v>2</v>
      </c>
      <c r="T234" s="794">
        <v>4</v>
      </c>
      <c r="U234" s="800">
        <v>3</v>
      </c>
      <c r="V234" s="801">
        <v>4</v>
      </c>
      <c r="W234" s="795">
        <v>1</v>
      </c>
      <c r="X234" s="795">
        <v>2</v>
      </c>
      <c r="Y234" s="796">
        <v>3</v>
      </c>
      <c r="Z234" s="798">
        <v>2</v>
      </c>
      <c r="AA234" s="794">
        <v>3</v>
      </c>
      <c r="AB234" s="800">
        <v>1</v>
      </c>
      <c r="AC234" s="801">
        <v>3</v>
      </c>
      <c r="AD234" s="795">
        <v>1</v>
      </c>
      <c r="AE234" s="796">
        <v>2</v>
      </c>
      <c r="AF234" s="798">
        <v>2</v>
      </c>
      <c r="AG234" s="794">
        <v>4</v>
      </c>
      <c r="AH234" s="794">
        <v>3</v>
      </c>
      <c r="AI234" s="800">
        <v>1</v>
      </c>
      <c r="AJ234" s="801">
        <v>3</v>
      </c>
      <c r="AK234" s="795">
        <v>2</v>
      </c>
      <c r="AL234" s="796">
        <v>1</v>
      </c>
      <c r="AM234" s="798">
        <v>1</v>
      </c>
      <c r="AN234" s="794">
        <v>2</v>
      </c>
      <c r="AO234" s="794">
        <v>3</v>
      </c>
      <c r="AP234" s="800">
        <v>4</v>
      </c>
      <c r="AQ234" s="801">
        <v>1</v>
      </c>
      <c r="AR234" s="795">
        <v>2</v>
      </c>
      <c r="AS234" s="795">
        <v>3</v>
      </c>
      <c r="AT234" s="795">
        <v>4</v>
      </c>
      <c r="AU234" s="796">
        <v>5</v>
      </c>
      <c r="AV234" s="798">
        <v>2</v>
      </c>
      <c r="AW234" s="794">
        <v>4</v>
      </c>
      <c r="AX234" s="794">
        <v>1</v>
      </c>
      <c r="AY234" s="794">
        <v>3</v>
      </c>
      <c r="AZ234" s="800">
        <v>5</v>
      </c>
      <c r="BA234" s="801">
        <v>2</v>
      </c>
      <c r="BB234" s="795">
        <v>1</v>
      </c>
      <c r="BC234" s="795">
        <v>3</v>
      </c>
      <c r="BD234" s="796">
        <v>4</v>
      </c>
      <c r="BE234" s="798">
        <v>1</v>
      </c>
      <c r="BF234" s="794">
        <v>2</v>
      </c>
      <c r="BG234" s="800">
        <v>3</v>
      </c>
      <c r="BH234" s="801">
        <v>6</v>
      </c>
      <c r="BI234" s="795">
        <v>8</v>
      </c>
      <c r="BJ234" s="795">
        <v>5</v>
      </c>
      <c r="BK234" s="795">
        <v>7</v>
      </c>
      <c r="BL234" s="795">
        <v>4</v>
      </c>
      <c r="BM234" s="795">
        <v>2</v>
      </c>
      <c r="BN234" s="795">
        <v>1</v>
      </c>
      <c r="BO234" s="796">
        <v>3</v>
      </c>
      <c r="BP234" s="799"/>
    </row>
    <row r="235" spans="1:68">
      <c r="A235" s="804">
        <v>226</v>
      </c>
      <c r="B235" s="800">
        <v>1</v>
      </c>
      <c r="C235" s="794"/>
      <c r="D235" s="794"/>
      <c r="E235" s="794"/>
      <c r="F235" s="801">
        <v>4</v>
      </c>
      <c r="G235" s="795"/>
      <c r="H235" s="795"/>
      <c r="I235" s="795"/>
      <c r="J235" s="798">
        <v>9</v>
      </c>
      <c r="K235" s="879"/>
      <c r="L235" s="794"/>
      <c r="M235" s="874"/>
      <c r="N235" s="803">
        <v>1</v>
      </c>
      <c r="O235" s="795"/>
      <c r="P235" s="795"/>
      <c r="Q235" s="795"/>
      <c r="R235" s="798">
        <v>1</v>
      </c>
      <c r="S235" s="794">
        <v>4</v>
      </c>
      <c r="T235" s="794">
        <v>3</v>
      </c>
      <c r="U235" s="800">
        <v>2</v>
      </c>
      <c r="V235" s="801">
        <v>4</v>
      </c>
      <c r="W235" s="795">
        <v>1</v>
      </c>
      <c r="X235" s="795">
        <v>3</v>
      </c>
      <c r="Y235" s="796">
        <v>2</v>
      </c>
      <c r="Z235" s="798">
        <v>1</v>
      </c>
      <c r="AA235" s="794">
        <v>2</v>
      </c>
      <c r="AB235" s="800">
        <v>3</v>
      </c>
      <c r="AC235" s="801">
        <v>1</v>
      </c>
      <c r="AD235" s="795">
        <v>3</v>
      </c>
      <c r="AE235" s="796">
        <v>2</v>
      </c>
      <c r="AF235" s="798">
        <v>4</v>
      </c>
      <c r="AG235" s="794">
        <v>3</v>
      </c>
      <c r="AH235" s="794">
        <v>2</v>
      </c>
      <c r="AI235" s="800">
        <v>1</v>
      </c>
      <c r="AJ235" s="801">
        <v>3</v>
      </c>
      <c r="AK235" s="795">
        <v>2</v>
      </c>
      <c r="AL235" s="796">
        <v>1</v>
      </c>
      <c r="AM235" s="798">
        <v>1</v>
      </c>
      <c r="AN235" s="794">
        <v>4</v>
      </c>
      <c r="AO235" s="794">
        <v>2</v>
      </c>
      <c r="AP235" s="800">
        <v>3</v>
      </c>
      <c r="AQ235" s="801">
        <v>1</v>
      </c>
      <c r="AR235" s="795">
        <v>3</v>
      </c>
      <c r="AS235" s="795">
        <v>2</v>
      </c>
      <c r="AT235" s="795">
        <v>4</v>
      </c>
      <c r="AU235" s="796">
        <v>5</v>
      </c>
      <c r="AV235" s="798">
        <v>1</v>
      </c>
      <c r="AW235" s="794">
        <v>4</v>
      </c>
      <c r="AX235" s="794">
        <v>3</v>
      </c>
      <c r="AY235" s="794">
        <v>2</v>
      </c>
      <c r="AZ235" s="800">
        <v>5</v>
      </c>
      <c r="BA235" s="801">
        <v>1</v>
      </c>
      <c r="BB235" s="795">
        <v>2</v>
      </c>
      <c r="BC235" s="795">
        <v>3</v>
      </c>
      <c r="BD235" s="796">
        <v>4</v>
      </c>
      <c r="BE235" s="798">
        <v>1</v>
      </c>
      <c r="BF235" s="794">
        <v>2</v>
      </c>
      <c r="BG235" s="800">
        <v>3</v>
      </c>
      <c r="BH235" s="801">
        <v>8</v>
      </c>
      <c r="BI235" s="795">
        <v>6</v>
      </c>
      <c r="BJ235" s="795">
        <v>7</v>
      </c>
      <c r="BK235" s="795">
        <v>2</v>
      </c>
      <c r="BL235" s="795">
        <v>5</v>
      </c>
      <c r="BM235" s="795">
        <v>4</v>
      </c>
      <c r="BN235" s="795">
        <v>3</v>
      </c>
      <c r="BO235" s="796">
        <v>1</v>
      </c>
      <c r="BP235" s="799"/>
    </row>
    <row r="236" spans="1:68">
      <c r="A236" s="804">
        <v>227</v>
      </c>
      <c r="B236" s="800">
        <v>2</v>
      </c>
      <c r="C236" s="794"/>
      <c r="D236" s="794"/>
      <c r="E236" s="794"/>
      <c r="F236" s="801">
        <v>3</v>
      </c>
      <c r="G236" s="795"/>
      <c r="H236" s="795"/>
      <c r="I236" s="795"/>
      <c r="J236" s="798">
        <v>9</v>
      </c>
      <c r="K236" s="879"/>
      <c r="L236" s="794"/>
      <c r="M236" s="874"/>
      <c r="N236" s="803">
        <v>1</v>
      </c>
      <c r="O236" s="795"/>
      <c r="P236" s="795"/>
      <c r="Q236" s="795"/>
      <c r="R236" s="798">
        <v>1</v>
      </c>
      <c r="S236" s="794">
        <v>2</v>
      </c>
      <c r="T236" s="794">
        <v>4</v>
      </c>
      <c r="U236" s="800">
        <v>3</v>
      </c>
      <c r="V236" s="801">
        <v>2</v>
      </c>
      <c r="W236" s="795">
        <v>1</v>
      </c>
      <c r="X236" s="795">
        <v>4</v>
      </c>
      <c r="Y236" s="796">
        <v>3</v>
      </c>
      <c r="Z236" s="798">
        <v>1</v>
      </c>
      <c r="AA236" s="794">
        <v>2</v>
      </c>
      <c r="AB236" s="800">
        <v>3</v>
      </c>
      <c r="AC236" s="801">
        <v>3</v>
      </c>
      <c r="AD236" s="795">
        <v>1</v>
      </c>
      <c r="AE236" s="796">
        <v>2</v>
      </c>
      <c r="AF236" s="798">
        <v>1</v>
      </c>
      <c r="AG236" s="794">
        <v>2</v>
      </c>
      <c r="AH236" s="794">
        <v>4</v>
      </c>
      <c r="AI236" s="800">
        <v>3</v>
      </c>
      <c r="AJ236" s="801">
        <v>3</v>
      </c>
      <c r="AK236" s="795">
        <v>2</v>
      </c>
      <c r="AL236" s="796">
        <v>1</v>
      </c>
      <c r="AM236" s="798">
        <v>1</v>
      </c>
      <c r="AN236" s="794">
        <v>2</v>
      </c>
      <c r="AO236" s="794">
        <v>3</v>
      </c>
      <c r="AP236" s="800">
        <v>4</v>
      </c>
      <c r="AQ236" s="801">
        <v>1</v>
      </c>
      <c r="AR236" s="795">
        <v>3</v>
      </c>
      <c r="AS236" s="795">
        <v>2</v>
      </c>
      <c r="AT236" s="795">
        <v>4</v>
      </c>
      <c r="AU236" s="796">
        <v>5</v>
      </c>
      <c r="AV236" s="798">
        <v>1</v>
      </c>
      <c r="AW236" s="794">
        <v>2</v>
      </c>
      <c r="AX236" s="794">
        <v>4</v>
      </c>
      <c r="AY236" s="794">
        <v>5</v>
      </c>
      <c r="AZ236" s="800">
        <v>3</v>
      </c>
      <c r="BA236" s="801">
        <v>1</v>
      </c>
      <c r="BB236" s="795">
        <v>3</v>
      </c>
      <c r="BC236" s="795">
        <v>2</v>
      </c>
      <c r="BD236" s="796">
        <v>4</v>
      </c>
      <c r="BE236" s="798">
        <v>1</v>
      </c>
      <c r="BF236" s="794">
        <v>2</v>
      </c>
      <c r="BG236" s="800">
        <v>3</v>
      </c>
      <c r="BH236" s="801">
        <v>1</v>
      </c>
      <c r="BI236" s="795">
        <v>4</v>
      </c>
      <c r="BJ236" s="795">
        <v>3</v>
      </c>
      <c r="BK236" s="795">
        <v>2</v>
      </c>
      <c r="BL236" s="795">
        <v>7</v>
      </c>
      <c r="BM236" s="795">
        <v>6</v>
      </c>
      <c r="BN236" s="795">
        <v>5</v>
      </c>
      <c r="BO236" s="796">
        <v>8</v>
      </c>
      <c r="BP236" s="799"/>
    </row>
    <row r="237" spans="1:68">
      <c r="A237" s="804">
        <v>228</v>
      </c>
      <c r="B237" s="800">
        <v>2</v>
      </c>
      <c r="C237" s="794"/>
      <c r="D237" s="794"/>
      <c r="E237" s="794"/>
      <c r="F237" s="801">
        <v>3</v>
      </c>
      <c r="G237" s="795"/>
      <c r="H237" s="795"/>
      <c r="I237" s="795"/>
      <c r="J237" s="798">
        <v>9</v>
      </c>
      <c r="K237" s="879"/>
      <c r="L237" s="794"/>
      <c r="M237" s="874"/>
      <c r="N237" s="803">
        <v>1</v>
      </c>
      <c r="O237" s="795"/>
      <c r="P237" s="795"/>
      <c r="Q237" s="795"/>
      <c r="R237" s="798">
        <v>1</v>
      </c>
      <c r="S237" s="794">
        <v>2</v>
      </c>
      <c r="T237" s="794">
        <v>4</v>
      </c>
      <c r="U237" s="800">
        <v>3</v>
      </c>
      <c r="V237" s="801">
        <v>4</v>
      </c>
      <c r="W237" s="795">
        <v>2</v>
      </c>
      <c r="X237" s="795">
        <v>1</v>
      </c>
      <c r="Y237" s="796">
        <v>3</v>
      </c>
      <c r="Z237" s="798">
        <v>1</v>
      </c>
      <c r="AA237" s="794">
        <v>2</v>
      </c>
      <c r="AB237" s="800">
        <v>3</v>
      </c>
      <c r="AC237" s="801">
        <v>2</v>
      </c>
      <c r="AD237" s="795">
        <v>1</v>
      </c>
      <c r="AE237" s="796">
        <v>3</v>
      </c>
      <c r="AF237" s="798">
        <v>2</v>
      </c>
      <c r="AG237" s="794">
        <v>4</v>
      </c>
      <c r="AH237" s="794">
        <v>3</v>
      </c>
      <c r="AI237" s="800">
        <v>1</v>
      </c>
      <c r="AJ237" s="801">
        <v>3</v>
      </c>
      <c r="AK237" s="795">
        <v>2</v>
      </c>
      <c r="AL237" s="796">
        <v>1</v>
      </c>
      <c r="AM237" s="798">
        <v>1</v>
      </c>
      <c r="AN237" s="794">
        <v>3</v>
      </c>
      <c r="AO237" s="794">
        <v>2</v>
      </c>
      <c r="AP237" s="800">
        <v>4</v>
      </c>
      <c r="AQ237" s="801">
        <v>1</v>
      </c>
      <c r="AR237" s="795">
        <v>3</v>
      </c>
      <c r="AS237" s="795">
        <v>2</v>
      </c>
      <c r="AT237" s="795">
        <v>4</v>
      </c>
      <c r="AU237" s="796">
        <v>5</v>
      </c>
      <c r="AV237" s="798">
        <v>2</v>
      </c>
      <c r="AW237" s="794">
        <v>1</v>
      </c>
      <c r="AX237" s="794">
        <v>4</v>
      </c>
      <c r="AY237" s="794">
        <v>5</v>
      </c>
      <c r="AZ237" s="800">
        <v>3</v>
      </c>
      <c r="BA237" s="801">
        <v>1</v>
      </c>
      <c r="BB237" s="795">
        <v>2</v>
      </c>
      <c r="BC237" s="795">
        <v>3</v>
      </c>
      <c r="BD237" s="796">
        <v>4</v>
      </c>
      <c r="BE237" s="798">
        <v>1</v>
      </c>
      <c r="BF237" s="794">
        <v>2</v>
      </c>
      <c r="BG237" s="800">
        <v>3</v>
      </c>
      <c r="BH237" s="801">
        <v>1</v>
      </c>
      <c r="BI237" s="795">
        <v>5</v>
      </c>
      <c r="BJ237" s="795">
        <v>2</v>
      </c>
      <c r="BK237" s="795">
        <v>3</v>
      </c>
      <c r="BL237" s="795">
        <v>6</v>
      </c>
      <c r="BM237" s="795">
        <v>7</v>
      </c>
      <c r="BN237" s="795">
        <v>4</v>
      </c>
      <c r="BO237" s="796">
        <v>8</v>
      </c>
      <c r="BP237" s="799"/>
    </row>
    <row r="238" spans="1:68">
      <c r="A238" s="804">
        <v>229</v>
      </c>
      <c r="B238" s="800">
        <v>2</v>
      </c>
      <c r="C238" s="794"/>
      <c r="D238" s="794"/>
      <c r="E238" s="794"/>
      <c r="F238" s="801">
        <v>3</v>
      </c>
      <c r="G238" s="795"/>
      <c r="H238" s="795"/>
      <c r="I238" s="795"/>
      <c r="J238" s="798">
        <v>9</v>
      </c>
      <c r="K238" s="879"/>
      <c r="L238" s="794"/>
      <c r="M238" s="874"/>
      <c r="N238" s="803">
        <v>1</v>
      </c>
      <c r="O238" s="795"/>
      <c r="P238" s="795"/>
      <c r="Q238" s="795"/>
      <c r="R238" s="798">
        <v>1</v>
      </c>
      <c r="S238" s="794">
        <v>3</v>
      </c>
      <c r="T238" s="794">
        <v>4</v>
      </c>
      <c r="U238" s="800">
        <v>2</v>
      </c>
      <c r="V238" s="801">
        <v>2</v>
      </c>
      <c r="W238" s="795">
        <v>1</v>
      </c>
      <c r="X238" s="795">
        <v>4</v>
      </c>
      <c r="Y238" s="796">
        <v>3</v>
      </c>
      <c r="Z238" s="798">
        <v>1</v>
      </c>
      <c r="AA238" s="794">
        <v>2</v>
      </c>
      <c r="AB238" s="800">
        <v>3</v>
      </c>
      <c r="AC238" s="801">
        <v>2</v>
      </c>
      <c r="AD238" s="795">
        <v>1</v>
      </c>
      <c r="AE238" s="796">
        <v>3</v>
      </c>
      <c r="AF238" s="798">
        <v>1</v>
      </c>
      <c r="AG238" s="794">
        <v>2</v>
      </c>
      <c r="AH238" s="794">
        <v>4</v>
      </c>
      <c r="AI238" s="800">
        <v>3</v>
      </c>
      <c r="AJ238" s="801">
        <v>3</v>
      </c>
      <c r="AK238" s="795">
        <v>2</v>
      </c>
      <c r="AL238" s="796">
        <v>1</v>
      </c>
      <c r="AM238" s="798">
        <v>1</v>
      </c>
      <c r="AN238" s="794">
        <v>2</v>
      </c>
      <c r="AO238" s="794">
        <v>4</v>
      </c>
      <c r="AP238" s="800">
        <v>3</v>
      </c>
      <c r="AQ238" s="801">
        <v>1</v>
      </c>
      <c r="AR238" s="795">
        <v>3</v>
      </c>
      <c r="AS238" s="795">
        <v>2</v>
      </c>
      <c r="AT238" s="795">
        <v>4</v>
      </c>
      <c r="AU238" s="796">
        <v>5</v>
      </c>
      <c r="AV238" s="798">
        <v>1</v>
      </c>
      <c r="AW238" s="794">
        <v>3</v>
      </c>
      <c r="AX238" s="794">
        <v>2</v>
      </c>
      <c r="AY238" s="794">
        <v>4</v>
      </c>
      <c r="AZ238" s="800">
        <v>5</v>
      </c>
      <c r="BA238" s="801">
        <v>1</v>
      </c>
      <c r="BB238" s="795">
        <v>2</v>
      </c>
      <c r="BC238" s="795">
        <v>3</v>
      </c>
      <c r="BD238" s="796">
        <v>4</v>
      </c>
      <c r="BE238" s="798">
        <v>1</v>
      </c>
      <c r="BF238" s="794">
        <v>2</v>
      </c>
      <c r="BG238" s="800">
        <v>3</v>
      </c>
      <c r="BH238" s="801">
        <v>1</v>
      </c>
      <c r="BI238" s="795">
        <v>3</v>
      </c>
      <c r="BJ238" s="795">
        <v>4</v>
      </c>
      <c r="BK238" s="795">
        <v>2</v>
      </c>
      <c r="BL238" s="795">
        <v>7</v>
      </c>
      <c r="BM238" s="795">
        <v>5</v>
      </c>
      <c r="BN238" s="795">
        <v>6</v>
      </c>
      <c r="BO238" s="796">
        <v>8</v>
      </c>
      <c r="BP238" s="799"/>
    </row>
    <row r="239" spans="1:68">
      <c r="A239" s="804">
        <v>230</v>
      </c>
      <c r="B239" s="800">
        <v>2</v>
      </c>
      <c r="C239" s="794"/>
      <c r="D239" s="794"/>
      <c r="E239" s="794"/>
      <c r="F239" s="801">
        <v>3</v>
      </c>
      <c r="G239" s="795"/>
      <c r="H239" s="795"/>
      <c r="I239" s="795"/>
      <c r="J239" s="798">
        <v>9</v>
      </c>
      <c r="K239" s="879"/>
      <c r="L239" s="794"/>
      <c r="M239" s="874"/>
      <c r="N239" s="803">
        <v>2</v>
      </c>
      <c r="O239" s="795"/>
      <c r="P239" s="795"/>
      <c r="Q239" s="795"/>
      <c r="R239" s="798">
        <v>1</v>
      </c>
      <c r="S239" s="794">
        <v>2</v>
      </c>
      <c r="T239" s="794">
        <v>3</v>
      </c>
      <c r="U239" s="800">
        <v>4</v>
      </c>
      <c r="V239" s="801">
        <v>2</v>
      </c>
      <c r="W239" s="795">
        <v>3</v>
      </c>
      <c r="X239" s="795">
        <v>1</v>
      </c>
      <c r="Y239" s="796">
        <v>4</v>
      </c>
      <c r="Z239" s="798">
        <v>3</v>
      </c>
      <c r="AA239" s="794">
        <v>2</v>
      </c>
      <c r="AB239" s="800">
        <v>1</v>
      </c>
      <c r="AC239" s="801">
        <v>3</v>
      </c>
      <c r="AD239" s="795">
        <v>2</v>
      </c>
      <c r="AE239" s="796">
        <v>1</v>
      </c>
      <c r="AF239" s="798">
        <v>1</v>
      </c>
      <c r="AG239" s="794">
        <v>4</v>
      </c>
      <c r="AH239" s="794">
        <v>2</v>
      </c>
      <c r="AI239" s="800">
        <v>3</v>
      </c>
      <c r="AJ239" s="801">
        <v>3</v>
      </c>
      <c r="AK239" s="795">
        <v>2</v>
      </c>
      <c r="AL239" s="796">
        <v>1</v>
      </c>
      <c r="AM239" s="798">
        <v>1</v>
      </c>
      <c r="AN239" s="794">
        <v>2</v>
      </c>
      <c r="AO239" s="794">
        <v>4</v>
      </c>
      <c r="AP239" s="800">
        <v>3</v>
      </c>
      <c r="AQ239" s="801">
        <v>1</v>
      </c>
      <c r="AR239" s="795">
        <v>2</v>
      </c>
      <c r="AS239" s="795">
        <v>3</v>
      </c>
      <c r="AT239" s="795">
        <v>4</v>
      </c>
      <c r="AU239" s="796">
        <v>5</v>
      </c>
      <c r="AV239" s="798">
        <v>3</v>
      </c>
      <c r="AW239" s="794">
        <v>4</v>
      </c>
      <c r="AX239" s="794">
        <v>1</v>
      </c>
      <c r="AY239" s="794">
        <v>5</v>
      </c>
      <c r="AZ239" s="800">
        <v>2</v>
      </c>
      <c r="BA239" s="801">
        <v>2</v>
      </c>
      <c r="BB239" s="795">
        <v>3</v>
      </c>
      <c r="BC239" s="795">
        <v>1</v>
      </c>
      <c r="BD239" s="796">
        <v>4</v>
      </c>
      <c r="BE239" s="798">
        <v>1</v>
      </c>
      <c r="BF239" s="794">
        <v>2</v>
      </c>
      <c r="BG239" s="800">
        <v>3</v>
      </c>
      <c r="BH239" s="801">
        <v>1</v>
      </c>
      <c r="BI239" s="795">
        <v>6</v>
      </c>
      <c r="BJ239" s="795">
        <v>5</v>
      </c>
      <c r="BK239" s="795">
        <v>3</v>
      </c>
      <c r="BL239" s="795">
        <v>7</v>
      </c>
      <c r="BM239" s="795">
        <v>2</v>
      </c>
      <c r="BN239" s="795">
        <v>4</v>
      </c>
      <c r="BO239" s="796">
        <v>8</v>
      </c>
      <c r="BP239" s="799"/>
    </row>
    <row r="240" spans="1:68">
      <c r="A240" s="804">
        <v>231</v>
      </c>
      <c r="B240" s="800">
        <v>1</v>
      </c>
      <c r="C240" s="794"/>
      <c r="D240" s="794"/>
      <c r="E240" s="794"/>
      <c r="F240" s="801">
        <v>4</v>
      </c>
      <c r="G240" s="795"/>
      <c r="H240" s="795"/>
      <c r="I240" s="795"/>
      <c r="J240" s="798">
        <v>9</v>
      </c>
      <c r="K240" s="879"/>
      <c r="L240" s="794"/>
      <c r="M240" s="874"/>
      <c r="N240" s="803">
        <v>2</v>
      </c>
      <c r="O240" s="795"/>
      <c r="P240" s="795"/>
      <c r="Q240" s="795"/>
      <c r="R240" s="798">
        <v>1</v>
      </c>
      <c r="S240" s="794">
        <v>2</v>
      </c>
      <c r="T240" s="794">
        <v>3</v>
      </c>
      <c r="U240" s="800">
        <v>4</v>
      </c>
      <c r="V240" s="801">
        <v>4</v>
      </c>
      <c r="W240" s="795">
        <v>2</v>
      </c>
      <c r="X240" s="795">
        <v>1</v>
      </c>
      <c r="Y240" s="796">
        <v>3</v>
      </c>
      <c r="Z240" s="798">
        <v>2</v>
      </c>
      <c r="AA240" s="794">
        <v>1</v>
      </c>
      <c r="AB240" s="800">
        <v>3</v>
      </c>
      <c r="AC240" s="801">
        <v>3</v>
      </c>
      <c r="AD240" s="795">
        <v>2</v>
      </c>
      <c r="AE240" s="796">
        <v>1</v>
      </c>
      <c r="AF240" s="798">
        <v>4</v>
      </c>
      <c r="AG240" s="794">
        <v>3</v>
      </c>
      <c r="AH240" s="794">
        <v>2</v>
      </c>
      <c r="AI240" s="800">
        <v>1</v>
      </c>
      <c r="AJ240" s="801">
        <v>3</v>
      </c>
      <c r="AK240" s="795">
        <v>2</v>
      </c>
      <c r="AL240" s="796">
        <v>1</v>
      </c>
      <c r="AM240" s="798">
        <v>2</v>
      </c>
      <c r="AN240" s="794">
        <v>3</v>
      </c>
      <c r="AO240" s="794">
        <v>4</v>
      </c>
      <c r="AP240" s="800">
        <v>1</v>
      </c>
      <c r="AQ240" s="801">
        <v>5</v>
      </c>
      <c r="AR240" s="795">
        <v>4</v>
      </c>
      <c r="AS240" s="795">
        <v>1</v>
      </c>
      <c r="AT240" s="795">
        <v>2</v>
      </c>
      <c r="AU240" s="796">
        <v>3</v>
      </c>
      <c r="AV240" s="798">
        <v>4</v>
      </c>
      <c r="AW240" s="794">
        <v>1</v>
      </c>
      <c r="AX240" s="794">
        <v>5</v>
      </c>
      <c r="AY240" s="794">
        <v>3</v>
      </c>
      <c r="AZ240" s="800">
        <v>2</v>
      </c>
      <c r="BA240" s="801">
        <v>2</v>
      </c>
      <c r="BB240" s="795">
        <v>1</v>
      </c>
      <c r="BC240" s="795">
        <v>4</v>
      </c>
      <c r="BD240" s="796">
        <v>3</v>
      </c>
      <c r="BE240" s="798">
        <v>1</v>
      </c>
      <c r="BF240" s="794">
        <v>3</v>
      </c>
      <c r="BG240" s="800">
        <v>2</v>
      </c>
      <c r="BH240" s="801">
        <v>7</v>
      </c>
      <c r="BI240" s="795">
        <v>8</v>
      </c>
      <c r="BJ240" s="795">
        <v>4</v>
      </c>
      <c r="BK240" s="795">
        <v>1</v>
      </c>
      <c r="BL240" s="795">
        <v>5</v>
      </c>
      <c r="BM240" s="795">
        <v>3</v>
      </c>
      <c r="BN240" s="795">
        <v>6</v>
      </c>
      <c r="BO240" s="796">
        <v>2</v>
      </c>
      <c r="BP240" s="799"/>
    </row>
    <row r="241" spans="1:68">
      <c r="A241" s="804">
        <v>232</v>
      </c>
      <c r="B241" s="800">
        <v>3</v>
      </c>
      <c r="C241" s="794"/>
      <c r="D241" s="794"/>
      <c r="E241" s="794"/>
      <c r="F241" s="801">
        <v>6</v>
      </c>
      <c r="G241" s="795"/>
      <c r="H241" s="795"/>
      <c r="I241" s="795"/>
      <c r="J241" s="798">
        <v>11</v>
      </c>
      <c r="K241" s="879"/>
      <c r="L241" s="794"/>
      <c r="M241" s="874"/>
      <c r="N241" s="803">
        <v>2</v>
      </c>
      <c r="O241" s="795"/>
      <c r="P241" s="795"/>
      <c r="Q241" s="795"/>
      <c r="R241" s="798">
        <v>4</v>
      </c>
      <c r="S241" s="794">
        <v>3</v>
      </c>
      <c r="T241" s="794">
        <v>2</v>
      </c>
      <c r="U241" s="800">
        <v>1</v>
      </c>
      <c r="V241" s="801">
        <v>3</v>
      </c>
      <c r="W241" s="795">
        <v>2</v>
      </c>
      <c r="X241" s="795">
        <v>4</v>
      </c>
      <c r="Y241" s="796">
        <v>1</v>
      </c>
      <c r="Z241" s="798">
        <v>1</v>
      </c>
      <c r="AA241" s="794">
        <v>3</v>
      </c>
      <c r="AB241" s="800">
        <v>2</v>
      </c>
      <c r="AC241" s="801">
        <v>2</v>
      </c>
      <c r="AD241" s="795">
        <v>1</v>
      </c>
      <c r="AE241" s="796">
        <v>3</v>
      </c>
      <c r="AF241" s="798">
        <v>1</v>
      </c>
      <c r="AG241" s="794">
        <v>2</v>
      </c>
      <c r="AH241" s="794">
        <v>4</v>
      </c>
      <c r="AI241" s="800">
        <v>3</v>
      </c>
      <c r="AJ241" s="801">
        <v>3</v>
      </c>
      <c r="AK241" s="795">
        <v>2</v>
      </c>
      <c r="AL241" s="796">
        <v>1</v>
      </c>
      <c r="AM241" s="798">
        <v>2</v>
      </c>
      <c r="AN241" s="794">
        <v>3</v>
      </c>
      <c r="AO241" s="794">
        <v>1</v>
      </c>
      <c r="AP241" s="800">
        <v>4</v>
      </c>
      <c r="AQ241" s="801">
        <v>2</v>
      </c>
      <c r="AR241" s="795">
        <v>3</v>
      </c>
      <c r="AS241" s="795">
        <v>5</v>
      </c>
      <c r="AT241" s="795">
        <v>1</v>
      </c>
      <c r="AU241" s="796">
        <v>4</v>
      </c>
      <c r="AV241" s="798">
        <v>1</v>
      </c>
      <c r="AW241" s="794">
        <v>5</v>
      </c>
      <c r="AX241" s="794">
        <v>2</v>
      </c>
      <c r="AY241" s="794">
        <v>4</v>
      </c>
      <c r="AZ241" s="800">
        <v>3</v>
      </c>
      <c r="BA241" s="801">
        <v>2</v>
      </c>
      <c r="BB241" s="795">
        <v>3</v>
      </c>
      <c r="BC241" s="795">
        <v>1</v>
      </c>
      <c r="BD241" s="796">
        <v>4</v>
      </c>
      <c r="BE241" s="798">
        <v>1</v>
      </c>
      <c r="BF241" s="794">
        <v>2</v>
      </c>
      <c r="BG241" s="800">
        <v>3</v>
      </c>
      <c r="BH241" s="801">
        <v>1</v>
      </c>
      <c r="BI241" s="795">
        <v>2</v>
      </c>
      <c r="BJ241" s="795">
        <v>8</v>
      </c>
      <c r="BK241" s="795">
        <v>5</v>
      </c>
      <c r="BL241" s="795">
        <v>7</v>
      </c>
      <c r="BM241" s="795">
        <v>3</v>
      </c>
      <c r="BN241" s="795">
        <v>4</v>
      </c>
      <c r="BO241" s="796">
        <v>6</v>
      </c>
      <c r="BP241" s="799"/>
    </row>
    <row r="242" spans="1:68">
      <c r="A242" s="804">
        <v>233</v>
      </c>
      <c r="B242" s="800">
        <v>1</v>
      </c>
      <c r="C242" s="794"/>
      <c r="D242" s="794"/>
      <c r="E242" s="794"/>
      <c r="F242" s="801">
        <v>3</v>
      </c>
      <c r="G242" s="795"/>
      <c r="H242" s="795"/>
      <c r="I242" s="795"/>
      <c r="J242" s="798">
        <v>9</v>
      </c>
      <c r="K242" s="879"/>
      <c r="L242" s="794"/>
      <c r="M242" s="874"/>
      <c r="N242" s="803">
        <v>1</v>
      </c>
      <c r="O242" s="795"/>
      <c r="P242" s="795"/>
      <c r="Q242" s="795"/>
      <c r="R242" s="798">
        <v>1</v>
      </c>
      <c r="S242" s="794">
        <v>3</v>
      </c>
      <c r="T242" s="794">
        <v>4</v>
      </c>
      <c r="U242" s="800">
        <v>2</v>
      </c>
      <c r="V242" s="801">
        <v>4</v>
      </c>
      <c r="W242" s="795">
        <v>2</v>
      </c>
      <c r="X242" s="795">
        <v>1</v>
      </c>
      <c r="Y242" s="796">
        <v>3</v>
      </c>
      <c r="Z242" s="798">
        <v>1</v>
      </c>
      <c r="AA242" s="794">
        <v>3</v>
      </c>
      <c r="AB242" s="800">
        <v>2</v>
      </c>
      <c r="AC242" s="801">
        <v>2</v>
      </c>
      <c r="AD242" s="795">
        <v>1</v>
      </c>
      <c r="AE242" s="796">
        <v>3</v>
      </c>
      <c r="AF242" s="798">
        <v>1</v>
      </c>
      <c r="AG242" s="794">
        <v>2</v>
      </c>
      <c r="AH242" s="794">
        <v>4</v>
      </c>
      <c r="AI242" s="800">
        <v>3</v>
      </c>
      <c r="AJ242" s="801">
        <v>3</v>
      </c>
      <c r="AK242" s="795">
        <v>1</v>
      </c>
      <c r="AL242" s="796">
        <v>2</v>
      </c>
      <c r="AM242" s="798">
        <v>1</v>
      </c>
      <c r="AN242" s="794">
        <v>2</v>
      </c>
      <c r="AO242" s="794">
        <v>3</v>
      </c>
      <c r="AP242" s="800">
        <v>4</v>
      </c>
      <c r="AQ242" s="801">
        <v>1</v>
      </c>
      <c r="AR242" s="795">
        <v>2</v>
      </c>
      <c r="AS242" s="795">
        <v>3</v>
      </c>
      <c r="AT242" s="795">
        <v>4</v>
      </c>
      <c r="AU242" s="796">
        <v>5</v>
      </c>
      <c r="AV242" s="798">
        <v>1</v>
      </c>
      <c r="AW242" s="794">
        <v>2</v>
      </c>
      <c r="AX242" s="794">
        <v>3</v>
      </c>
      <c r="AY242" s="794">
        <v>4</v>
      </c>
      <c r="AZ242" s="800">
        <v>5</v>
      </c>
      <c r="BA242" s="801">
        <v>1</v>
      </c>
      <c r="BB242" s="795">
        <v>4</v>
      </c>
      <c r="BC242" s="795">
        <v>2</v>
      </c>
      <c r="BD242" s="796">
        <v>3</v>
      </c>
      <c r="BE242" s="798">
        <v>1</v>
      </c>
      <c r="BF242" s="794">
        <v>2</v>
      </c>
      <c r="BG242" s="800">
        <v>3</v>
      </c>
      <c r="BH242" s="801">
        <v>8</v>
      </c>
      <c r="BI242" s="795">
        <v>7</v>
      </c>
      <c r="BJ242" s="795">
        <v>6</v>
      </c>
      <c r="BK242" s="795">
        <v>1</v>
      </c>
      <c r="BL242" s="795">
        <v>5</v>
      </c>
      <c r="BM242" s="795">
        <v>4</v>
      </c>
      <c r="BN242" s="795">
        <v>3</v>
      </c>
      <c r="BO242" s="796">
        <v>2</v>
      </c>
      <c r="BP242" s="799"/>
    </row>
    <row r="243" spans="1:68">
      <c r="A243" s="804">
        <v>234</v>
      </c>
      <c r="B243" s="800">
        <v>1</v>
      </c>
      <c r="C243" s="794"/>
      <c r="D243" s="794"/>
      <c r="E243" s="794"/>
      <c r="F243" s="801">
        <v>3</v>
      </c>
      <c r="G243" s="795"/>
      <c r="H243" s="795"/>
      <c r="I243" s="795"/>
      <c r="J243" s="798">
        <v>9</v>
      </c>
      <c r="K243" s="879"/>
      <c r="L243" s="794"/>
      <c r="M243" s="874"/>
      <c r="N243" s="803">
        <v>1</v>
      </c>
      <c r="O243" s="795"/>
      <c r="P243" s="795"/>
      <c r="Q243" s="795"/>
      <c r="R243" s="798">
        <v>1</v>
      </c>
      <c r="S243" s="794">
        <v>2</v>
      </c>
      <c r="T243" s="794">
        <v>4</v>
      </c>
      <c r="U243" s="800">
        <v>3</v>
      </c>
      <c r="V243" s="801">
        <v>4</v>
      </c>
      <c r="W243" s="795">
        <v>2</v>
      </c>
      <c r="X243" s="795">
        <v>1</v>
      </c>
      <c r="Y243" s="796">
        <v>3</v>
      </c>
      <c r="Z243" s="798">
        <v>1</v>
      </c>
      <c r="AA243" s="794">
        <v>3</v>
      </c>
      <c r="AB243" s="800">
        <v>2</v>
      </c>
      <c r="AC243" s="801">
        <v>1</v>
      </c>
      <c r="AD243" s="795">
        <v>3</v>
      </c>
      <c r="AE243" s="796">
        <v>2</v>
      </c>
      <c r="AF243" s="798">
        <v>2</v>
      </c>
      <c r="AG243" s="794">
        <v>4</v>
      </c>
      <c r="AH243" s="794">
        <v>3</v>
      </c>
      <c r="AI243" s="800">
        <v>1</v>
      </c>
      <c r="AJ243" s="801">
        <v>3</v>
      </c>
      <c r="AK243" s="795">
        <v>2</v>
      </c>
      <c r="AL243" s="796">
        <v>1</v>
      </c>
      <c r="AM243" s="798">
        <v>1</v>
      </c>
      <c r="AN243" s="794">
        <v>2</v>
      </c>
      <c r="AO243" s="794">
        <v>4</v>
      </c>
      <c r="AP243" s="800">
        <v>3</v>
      </c>
      <c r="AQ243" s="801">
        <v>1</v>
      </c>
      <c r="AR243" s="795">
        <v>2</v>
      </c>
      <c r="AS243" s="795">
        <v>3</v>
      </c>
      <c r="AT243" s="795">
        <v>4</v>
      </c>
      <c r="AU243" s="796">
        <v>5</v>
      </c>
      <c r="AV243" s="798">
        <v>1</v>
      </c>
      <c r="AW243" s="794">
        <v>4</v>
      </c>
      <c r="AX243" s="794">
        <v>2</v>
      </c>
      <c r="AY243" s="794">
        <v>3</v>
      </c>
      <c r="AZ243" s="800">
        <v>5</v>
      </c>
      <c r="BA243" s="801">
        <v>1</v>
      </c>
      <c r="BB243" s="795">
        <v>2</v>
      </c>
      <c r="BC243" s="795">
        <v>3</v>
      </c>
      <c r="BD243" s="796">
        <v>4</v>
      </c>
      <c r="BE243" s="798">
        <v>1</v>
      </c>
      <c r="BF243" s="794">
        <v>2</v>
      </c>
      <c r="BG243" s="800">
        <v>3</v>
      </c>
      <c r="BH243" s="801">
        <v>6</v>
      </c>
      <c r="BI243" s="795">
        <v>8</v>
      </c>
      <c r="BJ243" s="795">
        <v>7</v>
      </c>
      <c r="BK243" s="795">
        <v>4</v>
      </c>
      <c r="BL243" s="795">
        <v>3</v>
      </c>
      <c r="BM243" s="795">
        <v>2</v>
      </c>
      <c r="BN243" s="795">
        <v>5</v>
      </c>
      <c r="BO243" s="796">
        <v>1</v>
      </c>
      <c r="BP243" s="799"/>
    </row>
    <row r="244" spans="1:68">
      <c r="A244" s="804">
        <v>235</v>
      </c>
      <c r="B244" s="800">
        <v>2</v>
      </c>
      <c r="C244" s="794"/>
      <c r="D244" s="794"/>
      <c r="E244" s="794"/>
      <c r="F244" s="801">
        <v>3</v>
      </c>
      <c r="G244" s="795"/>
      <c r="H244" s="795"/>
      <c r="I244" s="795"/>
      <c r="J244" s="798">
        <v>9</v>
      </c>
      <c r="K244" s="879"/>
      <c r="L244" s="794"/>
      <c r="M244" s="874"/>
      <c r="N244" s="803">
        <v>1</v>
      </c>
      <c r="O244" s="795"/>
      <c r="P244" s="795"/>
      <c r="Q244" s="795"/>
      <c r="R244" s="798">
        <v>1</v>
      </c>
      <c r="S244" s="794">
        <v>2</v>
      </c>
      <c r="T244" s="794">
        <v>3</v>
      </c>
      <c r="U244" s="800">
        <v>4</v>
      </c>
      <c r="V244" s="801">
        <v>3</v>
      </c>
      <c r="W244" s="795">
        <v>2</v>
      </c>
      <c r="X244" s="795">
        <v>1</v>
      </c>
      <c r="Y244" s="796">
        <v>4</v>
      </c>
      <c r="Z244" s="798">
        <v>1</v>
      </c>
      <c r="AA244" s="794">
        <v>2</v>
      </c>
      <c r="AB244" s="800">
        <v>3</v>
      </c>
      <c r="AC244" s="801">
        <v>1</v>
      </c>
      <c r="AD244" s="795">
        <v>2</v>
      </c>
      <c r="AE244" s="796">
        <v>3</v>
      </c>
      <c r="AF244" s="798">
        <v>1</v>
      </c>
      <c r="AG244" s="794">
        <v>3</v>
      </c>
      <c r="AH244" s="794">
        <v>4</v>
      </c>
      <c r="AI244" s="800">
        <v>2</v>
      </c>
      <c r="AJ244" s="801">
        <v>3</v>
      </c>
      <c r="AK244" s="795">
        <v>2</v>
      </c>
      <c r="AL244" s="796">
        <v>1</v>
      </c>
      <c r="AM244" s="798">
        <v>1</v>
      </c>
      <c r="AN244" s="794">
        <v>2</v>
      </c>
      <c r="AO244" s="794">
        <v>3</v>
      </c>
      <c r="AP244" s="800">
        <v>4</v>
      </c>
      <c r="AQ244" s="801">
        <v>1</v>
      </c>
      <c r="AR244" s="795">
        <v>2</v>
      </c>
      <c r="AS244" s="795">
        <v>3</v>
      </c>
      <c r="AT244" s="795">
        <v>4</v>
      </c>
      <c r="AU244" s="796">
        <v>5</v>
      </c>
      <c r="AV244" s="798">
        <v>1</v>
      </c>
      <c r="AW244" s="794">
        <v>2</v>
      </c>
      <c r="AX244" s="794">
        <v>5</v>
      </c>
      <c r="AY244" s="794">
        <v>3</v>
      </c>
      <c r="AZ244" s="800">
        <v>4</v>
      </c>
      <c r="BA244" s="801">
        <v>1</v>
      </c>
      <c r="BB244" s="795">
        <v>3</v>
      </c>
      <c r="BC244" s="795">
        <v>2</v>
      </c>
      <c r="BD244" s="796">
        <v>4</v>
      </c>
      <c r="BE244" s="798">
        <v>1</v>
      </c>
      <c r="BF244" s="794">
        <v>3</v>
      </c>
      <c r="BG244" s="800">
        <v>2</v>
      </c>
      <c r="BH244" s="801">
        <v>1</v>
      </c>
      <c r="BI244" s="795">
        <v>8</v>
      </c>
      <c r="BJ244" s="795">
        <v>2</v>
      </c>
      <c r="BK244" s="795">
        <v>3</v>
      </c>
      <c r="BL244" s="795">
        <v>6</v>
      </c>
      <c r="BM244" s="795">
        <v>7</v>
      </c>
      <c r="BN244" s="795">
        <v>4</v>
      </c>
      <c r="BO244" s="796">
        <v>5</v>
      </c>
      <c r="BP244" s="799"/>
    </row>
    <row r="245" spans="1:68">
      <c r="A245" s="804">
        <v>236</v>
      </c>
      <c r="B245" s="800">
        <v>2</v>
      </c>
      <c r="C245" s="794"/>
      <c r="D245" s="794"/>
      <c r="E245" s="794"/>
      <c r="F245" s="801">
        <v>3</v>
      </c>
      <c r="G245" s="795"/>
      <c r="H245" s="795"/>
      <c r="I245" s="795"/>
      <c r="J245" s="798">
        <v>9</v>
      </c>
      <c r="K245" s="879"/>
      <c r="L245" s="794"/>
      <c r="M245" s="874"/>
      <c r="N245" s="803">
        <v>2</v>
      </c>
      <c r="O245" s="795"/>
      <c r="P245" s="795"/>
      <c r="Q245" s="795"/>
      <c r="R245" s="798">
        <v>1</v>
      </c>
      <c r="S245" s="794">
        <v>2</v>
      </c>
      <c r="T245" s="794">
        <v>4</v>
      </c>
      <c r="U245" s="800">
        <v>3</v>
      </c>
      <c r="V245" s="801">
        <v>2</v>
      </c>
      <c r="W245" s="795">
        <v>3</v>
      </c>
      <c r="X245" s="795">
        <v>1</v>
      </c>
      <c r="Y245" s="796">
        <v>4</v>
      </c>
      <c r="Z245" s="798">
        <v>1</v>
      </c>
      <c r="AA245" s="794">
        <v>2</v>
      </c>
      <c r="AB245" s="800">
        <v>3</v>
      </c>
      <c r="AC245" s="801">
        <v>1</v>
      </c>
      <c r="AD245" s="795">
        <v>2</v>
      </c>
      <c r="AE245" s="796">
        <v>3</v>
      </c>
      <c r="AF245" s="798">
        <v>2</v>
      </c>
      <c r="AG245" s="794">
        <v>4</v>
      </c>
      <c r="AH245" s="794">
        <v>3</v>
      </c>
      <c r="AI245" s="800">
        <v>1</v>
      </c>
      <c r="AJ245" s="801">
        <v>2</v>
      </c>
      <c r="AK245" s="795">
        <v>3</v>
      </c>
      <c r="AL245" s="796">
        <v>1</v>
      </c>
      <c r="AM245" s="798">
        <v>1</v>
      </c>
      <c r="AN245" s="794">
        <v>4</v>
      </c>
      <c r="AO245" s="794">
        <v>3</v>
      </c>
      <c r="AP245" s="800">
        <v>2</v>
      </c>
      <c r="AQ245" s="801">
        <v>1</v>
      </c>
      <c r="AR245" s="795">
        <v>2</v>
      </c>
      <c r="AS245" s="795">
        <v>3</v>
      </c>
      <c r="AT245" s="795">
        <v>4</v>
      </c>
      <c r="AU245" s="796">
        <v>5</v>
      </c>
      <c r="AV245" s="798">
        <v>2</v>
      </c>
      <c r="AW245" s="794">
        <v>4</v>
      </c>
      <c r="AX245" s="794">
        <v>5</v>
      </c>
      <c r="AY245" s="794">
        <v>3</v>
      </c>
      <c r="AZ245" s="800">
        <v>1</v>
      </c>
      <c r="BA245" s="801">
        <v>3</v>
      </c>
      <c r="BB245" s="795">
        <v>2</v>
      </c>
      <c r="BC245" s="795">
        <v>1</v>
      </c>
      <c r="BD245" s="796">
        <v>4</v>
      </c>
      <c r="BE245" s="798">
        <v>1</v>
      </c>
      <c r="BF245" s="794">
        <v>3</v>
      </c>
      <c r="BG245" s="800">
        <v>2</v>
      </c>
      <c r="BH245" s="801">
        <v>1</v>
      </c>
      <c r="BI245" s="795">
        <v>3</v>
      </c>
      <c r="BJ245" s="795">
        <v>2</v>
      </c>
      <c r="BK245" s="795">
        <v>4</v>
      </c>
      <c r="BL245" s="795">
        <v>7</v>
      </c>
      <c r="BM245" s="795">
        <v>6</v>
      </c>
      <c r="BN245" s="795">
        <v>5</v>
      </c>
      <c r="BO245" s="796">
        <v>8</v>
      </c>
      <c r="BP245" s="799"/>
    </row>
    <row r="246" spans="1:68">
      <c r="A246" s="804">
        <v>237</v>
      </c>
      <c r="B246" s="800">
        <v>2</v>
      </c>
      <c r="C246" s="794"/>
      <c r="D246" s="794"/>
      <c r="E246" s="794"/>
      <c r="F246" s="801">
        <v>3</v>
      </c>
      <c r="G246" s="795"/>
      <c r="H246" s="795"/>
      <c r="I246" s="795"/>
      <c r="J246" s="798">
        <v>13</v>
      </c>
      <c r="K246" s="879"/>
      <c r="L246" s="794"/>
      <c r="M246" s="874"/>
      <c r="N246" s="803">
        <v>2</v>
      </c>
      <c r="O246" s="795"/>
      <c r="P246" s="795"/>
      <c r="Q246" s="795"/>
      <c r="R246" s="798">
        <v>2</v>
      </c>
      <c r="S246" s="794">
        <v>1</v>
      </c>
      <c r="T246" s="794">
        <v>3</v>
      </c>
      <c r="U246" s="800">
        <v>4</v>
      </c>
      <c r="V246" s="801">
        <v>1</v>
      </c>
      <c r="W246" s="795">
        <v>3</v>
      </c>
      <c r="X246" s="795">
        <v>4</v>
      </c>
      <c r="Y246" s="796">
        <v>2</v>
      </c>
      <c r="Z246" s="798">
        <v>1</v>
      </c>
      <c r="AA246" s="794">
        <v>2</v>
      </c>
      <c r="AB246" s="800">
        <v>3</v>
      </c>
      <c r="AC246" s="801">
        <v>2</v>
      </c>
      <c r="AD246" s="795">
        <v>1</v>
      </c>
      <c r="AE246" s="796">
        <v>3</v>
      </c>
      <c r="AF246" s="798">
        <v>2</v>
      </c>
      <c r="AG246" s="794">
        <v>1</v>
      </c>
      <c r="AH246" s="794">
        <v>3</v>
      </c>
      <c r="AI246" s="800">
        <v>4</v>
      </c>
      <c r="AJ246" s="801">
        <v>3</v>
      </c>
      <c r="AK246" s="795">
        <v>2</v>
      </c>
      <c r="AL246" s="796">
        <v>1</v>
      </c>
      <c r="AM246" s="798">
        <v>1</v>
      </c>
      <c r="AN246" s="794">
        <v>3</v>
      </c>
      <c r="AO246" s="794">
        <v>4</v>
      </c>
      <c r="AP246" s="800">
        <v>2</v>
      </c>
      <c r="AQ246" s="801">
        <v>1</v>
      </c>
      <c r="AR246" s="795">
        <v>4</v>
      </c>
      <c r="AS246" s="795">
        <v>2</v>
      </c>
      <c r="AT246" s="795">
        <v>5</v>
      </c>
      <c r="AU246" s="796">
        <v>3</v>
      </c>
      <c r="AV246" s="798">
        <v>1</v>
      </c>
      <c r="AW246" s="794">
        <v>5</v>
      </c>
      <c r="AX246" s="794">
        <v>2</v>
      </c>
      <c r="AY246" s="794">
        <v>4</v>
      </c>
      <c r="AZ246" s="800">
        <v>3</v>
      </c>
      <c r="BA246" s="801">
        <v>1</v>
      </c>
      <c r="BB246" s="795">
        <v>3</v>
      </c>
      <c r="BC246" s="795">
        <v>2</v>
      </c>
      <c r="BD246" s="796">
        <v>4</v>
      </c>
      <c r="BE246" s="798">
        <v>1</v>
      </c>
      <c r="BF246" s="794">
        <v>3</v>
      </c>
      <c r="BG246" s="800">
        <v>2</v>
      </c>
      <c r="BH246" s="801">
        <v>1</v>
      </c>
      <c r="BI246" s="795">
        <v>4</v>
      </c>
      <c r="BJ246" s="795">
        <v>5</v>
      </c>
      <c r="BK246" s="795">
        <v>2</v>
      </c>
      <c r="BL246" s="795">
        <v>3</v>
      </c>
      <c r="BM246" s="795">
        <v>6</v>
      </c>
      <c r="BN246" s="795">
        <v>7</v>
      </c>
      <c r="BO246" s="796">
        <v>8</v>
      </c>
      <c r="BP246" s="799"/>
    </row>
    <row r="247" spans="1:68">
      <c r="A247" s="804">
        <v>238</v>
      </c>
      <c r="B247" s="800">
        <v>1</v>
      </c>
      <c r="C247" s="794"/>
      <c r="D247" s="794"/>
      <c r="E247" s="794"/>
      <c r="F247" s="801">
        <v>3</v>
      </c>
      <c r="G247" s="795"/>
      <c r="H247" s="795"/>
      <c r="I247" s="795"/>
      <c r="J247" s="798">
        <v>9</v>
      </c>
      <c r="K247" s="879"/>
      <c r="L247" s="794"/>
      <c r="M247" s="874"/>
      <c r="N247" s="803">
        <v>1</v>
      </c>
      <c r="O247" s="795"/>
      <c r="P247" s="795"/>
      <c r="Q247" s="795"/>
      <c r="R247" s="798">
        <v>1</v>
      </c>
      <c r="S247" s="794">
        <v>3</v>
      </c>
      <c r="T247" s="794">
        <v>2</v>
      </c>
      <c r="U247" s="800">
        <v>4</v>
      </c>
      <c r="V247" s="801">
        <v>4</v>
      </c>
      <c r="W247" s="795">
        <v>2</v>
      </c>
      <c r="X247" s="795">
        <v>1</v>
      </c>
      <c r="Y247" s="796">
        <v>3</v>
      </c>
      <c r="Z247" s="798">
        <v>1</v>
      </c>
      <c r="AA247" s="794">
        <v>2</v>
      </c>
      <c r="AB247" s="800">
        <v>3</v>
      </c>
      <c r="AC247" s="801">
        <v>1</v>
      </c>
      <c r="AD247" s="795">
        <v>2</v>
      </c>
      <c r="AE247" s="796">
        <v>3</v>
      </c>
      <c r="AF247" s="798">
        <v>3</v>
      </c>
      <c r="AG247" s="794">
        <v>4</v>
      </c>
      <c r="AH247" s="794">
        <v>2</v>
      </c>
      <c r="AI247" s="800">
        <v>1</v>
      </c>
      <c r="AJ247" s="801">
        <v>3</v>
      </c>
      <c r="AK247" s="795">
        <v>2</v>
      </c>
      <c r="AL247" s="796">
        <v>1</v>
      </c>
      <c r="AM247" s="798">
        <v>1</v>
      </c>
      <c r="AN247" s="794">
        <v>2</v>
      </c>
      <c r="AO247" s="794">
        <v>3</v>
      </c>
      <c r="AP247" s="800">
        <v>4</v>
      </c>
      <c r="AQ247" s="801">
        <v>1</v>
      </c>
      <c r="AR247" s="795">
        <v>2</v>
      </c>
      <c r="AS247" s="795">
        <v>3</v>
      </c>
      <c r="AT247" s="795">
        <v>4</v>
      </c>
      <c r="AU247" s="796">
        <v>5</v>
      </c>
      <c r="AV247" s="798">
        <v>1</v>
      </c>
      <c r="AW247" s="794">
        <v>3</v>
      </c>
      <c r="AX247" s="794">
        <v>2</v>
      </c>
      <c r="AY247" s="794">
        <v>4</v>
      </c>
      <c r="AZ247" s="800">
        <v>5</v>
      </c>
      <c r="BA247" s="801">
        <v>1</v>
      </c>
      <c r="BB247" s="795">
        <v>4</v>
      </c>
      <c r="BC247" s="795">
        <v>3</v>
      </c>
      <c r="BD247" s="796">
        <v>2</v>
      </c>
      <c r="BE247" s="798">
        <v>1</v>
      </c>
      <c r="BF247" s="794">
        <v>2</v>
      </c>
      <c r="BG247" s="800">
        <v>3</v>
      </c>
      <c r="BH247" s="801">
        <v>8</v>
      </c>
      <c r="BI247" s="795">
        <v>2</v>
      </c>
      <c r="BJ247" s="795">
        <v>3</v>
      </c>
      <c r="BK247" s="795">
        <v>1</v>
      </c>
      <c r="BL247" s="795">
        <v>5</v>
      </c>
      <c r="BM247" s="795">
        <v>6</v>
      </c>
      <c r="BN247" s="795">
        <v>7</v>
      </c>
      <c r="BO247" s="796">
        <v>4</v>
      </c>
      <c r="BP247" s="799"/>
    </row>
    <row r="248" spans="1:68">
      <c r="A248" s="804">
        <v>239</v>
      </c>
      <c r="B248" s="800">
        <v>2</v>
      </c>
      <c r="C248" s="794"/>
      <c r="D248" s="794"/>
      <c r="E248" s="794"/>
      <c r="F248" s="801">
        <v>3</v>
      </c>
      <c r="G248" s="795"/>
      <c r="H248" s="795"/>
      <c r="I248" s="795"/>
      <c r="J248" s="798">
        <v>13</v>
      </c>
      <c r="K248" s="879"/>
      <c r="L248" s="794"/>
      <c r="M248" s="874"/>
      <c r="N248" s="803">
        <v>1</v>
      </c>
      <c r="O248" s="795"/>
      <c r="P248" s="795"/>
      <c r="Q248" s="795"/>
      <c r="R248" s="798">
        <v>2</v>
      </c>
      <c r="S248" s="794">
        <v>3</v>
      </c>
      <c r="T248" s="794">
        <v>4</v>
      </c>
      <c r="U248" s="800">
        <v>1</v>
      </c>
      <c r="V248" s="801">
        <v>3</v>
      </c>
      <c r="W248" s="795">
        <v>2</v>
      </c>
      <c r="X248" s="795">
        <v>1</v>
      </c>
      <c r="Y248" s="796">
        <v>4</v>
      </c>
      <c r="Z248" s="798">
        <v>1</v>
      </c>
      <c r="AA248" s="794">
        <v>2</v>
      </c>
      <c r="AB248" s="800">
        <v>3</v>
      </c>
      <c r="AC248" s="801">
        <v>1</v>
      </c>
      <c r="AD248" s="795">
        <v>2</v>
      </c>
      <c r="AE248" s="796">
        <v>3</v>
      </c>
      <c r="AF248" s="798">
        <v>1</v>
      </c>
      <c r="AG248" s="794">
        <v>4</v>
      </c>
      <c r="AH248" s="794">
        <v>3</v>
      </c>
      <c r="AI248" s="800">
        <v>2</v>
      </c>
      <c r="AJ248" s="801">
        <v>3</v>
      </c>
      <c r="AK248" s="795">
        <v>2</v>
      </c>
      <c r="AL248" s="796">
        <v>1</v>
      </c>
      <c r="AM248" s="798">
        <v>1</v>
      </c>
      <c r="AN248" s="794">
        <v>3</v>
      </c>
      <c r="AO248" s="794">
        <v>4</v>
      </c>
      <c r="AP248" s="800">
        <v>2</v>
      </c>
      <c r="AQ248" s="801">
        <v>1</v>
      </c>
      <c r="AR248" s="795">
        <v>3</v>
      </c>
      <c r="AS248" s="795">
        <v>2</v>
      </c>
      <c r="AT248" s="795">
        <v>4</v>
      </c>
      <c r="AU248" s="796">
        <v>5</v>
      </c>
      <c r="AV248" s="798">
        <v>1</v>
      </c>
      <c r="AW248" s="794">
        <v>2</v>
      </c>
      <c r="AX248" s="794">
        <v>3</v>
      </c>
      <c r="AY248" s="794">
        <v>5</v>
      </c>
      <c r="AZ248" s="800">
        <v>4</v>
      </c>
      <c r="BA248" s="801">
        <v>1</v>
      </c>
      <c r="BB248" s="795">
        <v>3</v>
      </c>
      <c r="BC248" s="795">
        <v>2</v>
      </c>
      <c r="BD248" s="796">
        <v>4</v>
      </c>
      <c r="BE248" s="798">
        <v>1</v>
      </c>
      <c r="BF248" s="794">
        <v>2</v>
      </c>
      <c r="BG248" s="800">
        <v>3</v>
      </c>
      <c r="BH248" s="801">
        <v>5</v>
      </c>
      <c r="BI248" s="795">
        <v>8</v>
      </c>
      <c r="BJ248" s="795">
        <v>3</v>
      </c>
      <c r="BK248" s="795">
        <v>1</v>
      </c>
      <c r="BL248" s="795">
        <v>7</v>
      </c>
      <c r="BM248" s="795">
        <v>4</v>
      </c>
      <c r="BN248" s="795">
        <v>2</v>
      </c>
      <c r="BO248" s="796">
        <v>6</v>
      </c>
      <c r="BP248" s="799"/>
    </row>
    <row r="249" spans="1:68">
      <c r="A249" s="804">
        <v>240</v>
      </c>
      <c r="B249" s="800">
        <v>1</v>
      </c>
      <c r="C249" s="794"/>
      <c r="D249" s="794"/>
      <c r="E249" s="794"/>
      <c r="F249" s="801">
        <v>3</v>
      </c>
      <c r="G249" s="795"/>
      <c r="H249" s="795"/>
      <c r="I249" s="795"/>
      <c r="J249" s="798">
        <v>9</v>
      </c>
      <c r="K249" s="879"/>
      <c r="L249" s="794"/>
      <c r="M249" s="874"/>
      <c r="N249" s="803">
        <v>1</v>
      </c>
      <c r="O249" s="795"/>
      <c r="P249" s="795"/>
      <c r="Q249" s="795"/>
      <c r="R249" s="798">
        <v>1</v>
      </c>
      <c r="S249" s="794">
        <v>4</v>
      </c>
      <c r="T249" s="794">
        <v>3</v>
      </c>
      <c r="U249" s="800">
        <v>2</v>
      </c>
      <c r="V249" s="801">
        <v>3</v>
      </c>
      <c r="W249" s="795">
        <v>2</v>
      </c>
      <c r="X249" s="795">
        <v>1</v>
      </c>
      <c r="Y249" s="796">
        <v>4</v>
      </c>
      <c r="Z249" s="798">
        <v>1</v>
      </c>
      <c r="AA249" s="794">
        <v>3</v>
      </c>
      <c r="AB249" s="800">
        <v>2</v>
      </c>
      <c r="AC249" s="801">
        <v>2</v>
      </c>
      <c r="AD249" s="795">
        <v>1</v>
      </c>
      <c r="AE249" s="796">
        <v>3</v>
      </c>
      <c r="AF249" s="798">
        <v>2</v>
      </c>
      <c r="AG249" s="794">
        <v>4</v>
      </c>
      <c r="AH249" s="794">
        <v>3</v>
      </c>
      <c r="AI249" s="800">
        <v>1</v>
      </c>
      <c r="AJ249" s="801">
        <v>3</v>
      </c>
      <c r="AK249" s="795">
        <v>1</v>
      </c>
      <c r="AL249" s="796">
        <v>2</v>
      </c>
      <c r="AM249" s="798">
        <v>1</v>
      </c>
      <c r="AN249" s="794">
        <v>4</v>
      </c>
      <c r="AO249" s="794">
        <v>2</v>
      </c>
      <c r="AP249" s="800">
        <v>3</v>
      </c>
      <c r="AQ249" s="801">
        <v>1</v>
      </c>
      <c r="AR249" s="795">
        <v>2</v>
      </c>
      <c r="AS249" s="795">
        <v>4</v>
      </c>
      <c r="AT249" s="795">
        <v>3</v>
      </c>
      <c r="AU249" s="796">
        <v>5</v>
      </c>
      <c r="AV249" s="798">
        <v>1</v>
      </c>
      <c r="AW249" s="794">
        <v>2</v>
      </c>
      <c r="AX249" s="794">
        <v>3</v>
      </c>
      <c r="AY249" s="794">
        <v>4</v>
      </c>
      <c r="AZ249" s="800">
        <v>5</v>
      </c>
      <c r="BA249" s="801">
        <v>1</v>
      </c>
      <c r="BB249" s="795">
        <v>3</v>
      </c>
      <c r="BC249" s="795">
        <v>2</v>
      </c>
      <c r="BD249" s="796">
        <v>4</v>
      </c>
      <c r="BE249" s="798">
        <v>1</v>
      </c>
      <c r="BF249" s="794">
        <v>2</v>
      </c>
      <c r="BG249" s="800">
        <v>3</v>
      </c>
      <c r="BH249" s="801">
        <v>1</v>
      </c>
      <c r="BI249" s="795">
        <v>5</v>
      </c>
      <c r="BJ249" s="795">
        <v>2</v>
      </c>
      <c r="BK249" s="795">
        <v>3</v>
      </c>
      <c r="BL249" s="795">
        <v>6</v>
      </c>
      <c r="BM249" s="795">
        <v>7</v>
      </c>
      <c r="BN249" s="795">
        <v>4</v>
      </c>
      <c r="BO249" s="796">
        <v>8</v>
      </c>
      <c r="BP249" s="799"/>
    </row>
    <row r="250" spans="1:68">
      <c r="A250" s="804">
        <v>241</v>
      </c>
      <c r="B250" s="800">
        <v>1</v>
      </c>
      <c r="C250" s="794"/>
      <c r="D250" s="794"/>
      <c r="E250" s="794"/>
      <c r="F250" s="801">
        <v>3</v>
      </c>
      <c r="G250" s="795"/>
      <c r="H250" s="795"/>
      <c r="I250" s="795"/>
      <c r="J250" s="798">
        <v>9</v>
      </c>
      <c r="K250" s="879"/>
      <c r="L250" s="794"/>
      <c r="M250" s="874"/>
      <c r="N250" s="803">
        <v>1</v>
      </c>
      <c r="O250" s="795"/>
      <c r="P250" s="795"/>
      <c r="Q250" s="795"/>
      <c r="R250" s="798">
        <v>1</v>
      </c>
      <c r="S250" s="794">
        <v>3</v>
      </c>
      <c r="T250" s="794">
        <v>4</v>
      </c>
      <c r="U250" s="800">
        <v>2</v>
      </c>
      <c r="V250" s="801">
        <v>3</v>
      </c>
      <c r="W250" s="795">
        <v>2</v>
      </c>
      <c r="X250" s="795">
        <v>1</v>
      </c>
      <c r="Y250" s="796">
        <v>4</v>
      </c>
      <c r="Z250" s="798">
        <v>1</v>
      </c>
      <c r="AA250" s="794">
        <v>3</v>
      </c>
      <c r="AB250" s="800">
        <v>2</v>
      </c>
      <c r="AC250" s="801">
        <v>3</v>
      </c>
      <c r="AD250" s="795">
        <v>2</v>
      </c>
      <c r="AE250" s="796">
        <v>1</v>
      </c>
      <c r="AF250" s="798">
        <v>1</v>
      </c>
      <c r="AG250" s="794">
        <v>2</v>
      </c>
      <c r="AH250" s="794">
        <v>4</v>
      </c>
      <c r="AI250" s="800">
        <v>3</v>
      </c>
      <c r="AJ250" s="801">
        <v>3</v>
      </c>
      <c r="AK250" s="795">
        <v>1</v>
      </c>
      <c r="AL250" s="796">
        <v>2</v>
      </c>
      <c r="AM250" s="798">
        <v>1</v>
      </c>
      <c r="AN250" s="794">
        <v>2</v>
      </c>
      <c r="AO250" s="794">
        <v>3</v>
      </c>
      <c r="AP250" s="800">
        <v>4</v>
      </c>
      <c r="AQ250" s="801">
        <v>1</v>
      </c>
      <c r="AR250" s="795">
        <v>2</v>
      </c>
      <c r="AS250" s="795">
        <v>3</v>
      </c>
      <c r="AT250" s="795">
        <v>4</v>
      </c>
      <c r="AU250" s="796">
        <v>5</v>
      </c>
      <c r="AV250" s="798">
        <v>2</v>
      </c>
      <c r="AW250" s="794">
        <v>3</v>
      </c>
      <c r="AX250" s="794">
        <v>1</v>
      </c>
      <c r="AY250" s="794">
        <v>5</v>
      </c>
      <c r="AZ250" s="800">
        <v>4</v>
      </c>
      <c r="BA250" s="801">
        <v>1</v>
      </c>
      <c r="BB250" s="795">
        <v>3</v>
      </c>
      <c r="BC250" s="795">
        <v>2</v>
      </c>
      <c r="BD250" s="796">
        <v>4</v>
      </c>
      <c r="BE250" s="798">
        <v>1</v>
      </c>
      <c r="BF250" s="794">
        <v>2</v>
      </c>
      <c r="BG250" s="800">
        <v>3</v>
      </c>
      <c r="BH250" s="801">
        <v>7</v>
      </c>
      <c r="BI250" s="795">
        <v>5</v>
      </c>
      <c r="BJ250" s="795">
        <v>8</v>
      </c>
      <c r="BK250" s="795">
        <v>1</v>
      </c>
      <c r="BL250" s="795">
        <v>6</v>
      </c>
      <c r="BM250" s="795">
        <v>2</v>
      </c>
      <c r="BN250" s="795">
        <v>4</v>
      </c>
      <c r="BO250" s="796">
        <v>3</v>
      </c>
      <c r="BP250" s="799"/>
    </row>
    <row r="251" spans="1:68">
      <c r="A251" s="804">
        <v>242</v>
      </c>
      <c r="B251" s="800">
        <v>1</v>
      </c>
      <c r="C251" s="794"/>
      <c r="D251" s="794"/>
      <c r="E251" s="794"/>
      <c r="F251" s="801">
        <v>2</v>
      </c>
      <c r="G251" s="795"/>
      <c r="H251" s="795"/>
      <c r="I251" s="795"/>
      <c r="J251" s="798">
        <v>9</v>
      </c>
      <c r="K251" s="879"/>
      <c r="L251" s="794"/>
      <c r="M251" s="874"/>
      <c r="N251" s="803">
        <v>1</v>
      </c>
      <c r="O251" s="795"/>
      <c r="P251" s="795"/>
      <c r="Q251" s="795"/>
      <c r="R251" s="798">
        <v>2</v>
      </c>
      <c r="S251" s="794">
        <v>3</v>
      </c>
      <c r="T251" s="794">
        <v>4</v>
      </c>
      <c r="U251" s="800">
        <v>1</v>
      </c>
      <c r="V251" s="801">
        <v>4</v>
      </c>
      <c r="W251" s="795">
        <v>1</v>
      </c>
      <c r="X251" s="795">
        <v>2</v>
      </c>
      <c r="Y251" s="796">
        <v>3</v>
      </c>
      <c r="Z251" s="798">
        <v>1</v>
      </c>
      <c r="AA251" s="794">
        <v>2</v>
      </c>
      <c r="AB251" s="800">
        <v>3</v>
      </c>
      <c r="AC251" s="801">
        <v>2</v>
      </c>
      <c r="AD251" s="795">
        <v>1</v>
      </c>
      <c r="AE251" s="796">
        <v>3</v>
      </c>
      <c r="AF251" s="798">
        <v>2</v>
      </c>
      <c r="AG251" s="794">
        <v>4</v>
      </c>
      <c r="AH251" s="794">
        <v>3</v>
      </c>
      <c r="AI251" s="800">
        <v>1</v>
      </c>
      <c r="AJ251" s="801">
        <v>3</v>
      </c>
      <c r="AK251" s="795">
        <v>2</v>
      </c>
      <c r="AL251" s="796">
        <v>1</v>
      </c>
      <c r="AM251" s="798">
        <v>1</v>
      </c>
      <c r="AN251" s="794">
        <v>4</v>
      </c>
      <c r="AO251" s="794">
        <v>3</v>
      </c>
      <c r="AP251" s="800">
        <v>2</v>
      </c>
      <c r="AQ251" s="801">
        <v>1</v>
      </c>
      <c r="AR251" s="795">
        <v>3</v>
      </c>
      <c r="AS251" s="795">
        <v>2</v>
      </c>
      <c r="AT251" s="795">
        <v>4</v>
      </c>
      <c r="AU251" s="796">
        <v>5</v>
      </c>
      <c r="AV251" s="798">
        <v>2</v>
      </c>
      <c r="AW251" s="794">
        <v>1</v>
      </c>
      <c r="AX251" s="794">
        <v>3</v>
      </c>
      <c r="AY251" s="794">
        <v>5</v>
      </c>
      <c r="AZ251" s="800">
        <v>4</v>
      </c>
      <c r="BA251" s="801">
        <v>1</v>
      </c>
      <c r="BB251" s="795">
        <v>3</v>
      </c>
      <c r="BC251" s="795">
        <v>2</v>
      </c>
      <c r="BD251" s="796">
        <v>4</v>
      </c>
      <c r="BE251" s="798">
        <v>1</v>
      </c>
      <c r="BF251" s="794">
        <v>2</v>
      </c>
      <c r="BG251" s="800">
        <v>3</v>
      </c>
      <c r="BH251" s="801">
        <v>8</v>
      </c>
      <c r="BI251" s="795">
        <v>5</v>
      </c>
      <c r="BJ251" s="795">
        <v>6</v>
      </c>
      <c r="BK251" s="795">
        <v>1</v>
      </c>
      <c r="BL251" s="795">
        <v>7</v>
      </c>
      <c r="BM251" s="795">
        <v>3</v>
      </c>
      <c r="BN251" s="795">
        <v>2</v>
      </c>
      <c r="BO251" s="796">
        <v>4</v>
      </c>
      <c r="BP251" s="799"/>
    </row>
    <row r="252" spans="1:68">
      <c r="A252" s="804">
        <v>243</v>
      </c>
      <c r="B252" s="800">
        <v>2</v>
      </c>
      <c r="C252" s="794"/>
      <c r="D252" s="794"/>
      <c r="E252" s="794"/>
      <c r="F252" s="801">
        <v>3</v>
      </c>
      <c r="G252" s="795"/>
      <c r="H252" s="795"/>
      <c r="I252" s="795"/>
      <c r="J252" s="798">
        <v>9</v>
      </c>
      <c r="K252" s="879"/>
      <c r="L252" s="794"/>
      <c r="M252" s="874"/>
      <c r="N252" s="803">
        <v>1</v>
      </c>
      <c r="O252" s="795"/>
      <c r="P252" s="795"/>
      <c r="Q252" s="795"/>
      <c r="R252" s="798">
        <v>1</v>
      </c>
      <c r="S252" s="794">
        <v>3</v>
      </c>
      <c r="T252" s="794">
        <v>4</v>
      </c>
      <c r="U252" s="800">
        <v>2</v>
      </c>
      <c r="V252" s="801">
        <v>2</v>
      </c>
      <c r="W252" s="795">
        <v>3</v>
      </c>
      <c r="X252" s="795">
        <v>1</v>
      </c>
      <c r="Y252" s="796">
        <v>4</v>
      </c>
      <c r="Z252" s="798">
        <v>1</v>
      </c>
      <c r="AA252" s="794">
        <v>2</v>
      </c>
      <c r="AB252" s="800">
        <v>3</v>
      </c>
      <c r="AC252" s="801">
        <v>1</v>
      </c>
      <c r="AD252" s="795">
        <v>2</v>
      </c>
      <c r="AE252" s="796">
        <v>3</v>
      </c>
      <c r="AF252" s="798">
        <v>3</v>
      </c>
      <c r="AG252" s="794">
        <v>4</v>
      </c>
      <c r="AH252" s="794">
        <v>2</v>
      </c>
      <c r="AI252" s="800">
        <v>1</v>
      </c>
      <c r="AJ252" s="801">
        <v>3</v>
      </c>
      <c r="AK252" s="795">
        <v>2</v>
      </c>
      <c r="AL252" s="796">
        <v>1</v>
      </c>
      <c r="AM252" s="798">
        <v>1</v>
      </c>
      <c r="AN252" s="794">
        <v>4</v>
      </c>
      <c r="AO252" s="794">
        <v>2</v>
      </c>
      <c r="AP252" s="800">
        <v>3</v>
      </c>
      <c r="AQ252" s="801">
        <v>1</v>
      </c>
      <c r="AR252" s="795">
        <v>3</v>
      </c>
      <c r="AS252" s="795">
        <v>2</v>
      </c>
      <c r="AT252" s="795">
        <v>4</v>
      </c>
      <c r="AU252" s="796">
        <v>5</v>
      </c>
      <c r="AV252" s="798">
        <v>1</v>
      </c>
      <c r="AW252" s="794">
        <v>2</v>
      </c>
      <c r="AX252" s="794">
        <v>3</v>
      </c>
      <c r="AY252" s="794">
        <v>4</v>
      </c>
      <c r="AZ252" s="800">
        <v>5</v>
      </c>
      <c r="BA252" s="801">
        <v>1</v>
      </c>
      <c r="BB252" s="795">
        <v>4</v>
      </c>
      <c r="BC252" s="795">
        <v>2</v>
      </c>
      <c r="BD252" s="796">
        <v>3</v>
      </c>
      <c r="BE252" s="798">
        <v>1</v>
      </c>
      <c r="BF252" s="794">
        <v>2</v>
      </c>
      <c r="BG252" s="800">
        <v>3</v>
      </c>
      <c r="BH252" s="801">
        <v>1</v>
      </c>
      <c r="BI252" s="795">
        <v>6</v>
      </c>
      <c r="BJ252" s="795">
        <v>2</v>
      </c>
      <c r="BK252" s="795">
        <v>3</v>
      </c>
      <c r="BL252" s="795">
        <v>5</v>
      </c>
      <c r="BM252" s="795">
        <v>7</v>
      </c>
      <c r="BN252" s="795">
        <v>4</v>
      </c>
      <c r="BO252" s="796">
        <v>8</v>
      </c>
      <c r="BP252" s="799"/>
    </row>
    <row r="253" spans="1:68">
      <c r="A253" s="804">
        <v>244</v>
      </c>
      <c r="B253" s="800">
        <v>2</v>
      </c>
      <c r="C253" s="794"/>
      <c r="D253" s="794"/>
      <c r="E253" s="794"/>
      <c r="F253" s="801">
        <v>3</v>
      </c>
      <c r="G253" s="795"/>
      <c r="H253" s="795"/>
      <c r="I253" s="795"/>
      <c r="J253" s="798">
        <v>9</v>
      </c>
      <c r="K253" s="879"/>
      <c r="L253" s="794"/>
      <c r="M253" s="874"/>
      <c r="N253" s="803">
        <v>1</v>
      </c>
      <c r="O253" s="795"/>
      <c r="P253" s="795"/>
      <c r="Q253" s="795"/>
      <c r="R253" s="798">
        <v>1</v>
      </c>
      <c r="S253" s="794">
        <v>2</v>
      </c>
      <c r="T253" s="794">
        <v>4</v>
      </c>
      <c r="U253" s="800">
        <v>3</v>
      </c>
      <c r="V253" s="801">
        <v>4</v>
      </c>
      <c r="W253" s="795">
        <v>2</v>
      </c>
      <c r="X253" s="795">
        <v>1</v>
      </c>
      <c r="Y253" s="796">
        <v>3</v>
      </c>
      <c r="Z253" s="798">
        <v>1</v>
      </c>
      <c r="AA253" s="794">
        <v>2</v>
      </c>
      <c r="AB253" s="800">
        <v>3</v>
      </c>
      <c r="AC253" s="801">
        <v>2</v>
      </c>
      <c r="AD253" s="795">
        <v>1</v>
      </c>
      <c r="AE253" s="796">
        <v>3</v>
      </c>
      <c r="AF253" s="798">
        <v>1</v>
      </c>
      <c r="AG253" s="794">
        <v>4</v>
      </c>
      <c r="AH253" s="794">
        <v>3</v>
      </c>
      <c r="AI253" s="800">
        <v>2</v>
      </c>
      <c r="AJ253" s="801">
        <v>3</v>
      </c>
      <c r="AK253" s="795">
        <v>2</v>
      </c>
      <c r="AL253" s="796">
        <v>1</v>
      </c>
      <c r="AM253" s="798">
        <v>1</v>
      </c>
      <c r="AN253" s="794">
        <v>2</v>
      </c>
      <c r="AO253" s="794">
        <v>3</v>
      </c>
      <c r="AP253" s="800">
        <v>4</v>
      </c>
      <c r="AQ253" s="801">
        <v>1</v>
      </c>
      <c r="AR253" s="795">
        <v>2</v>
      </c>
      <c r="AS253" s="795">
        <v>3</v>
      </c>
      <c r="AT253" s="795">
        <v>4</v>
      </c>
      <c r="AU253" s="796">
        <v>5</v>
      </c>
      <c r="AV253" s="798">
        <v>2</v>
      </c>
      <c r="AW253" s="794">
        <v>1</v>
      </c>
      <c r="AX253" s="794">
        <v>3</v>
      </c>
      <c r="AY253" s="794">
        <v>4</v>
      </c>
      <c r="AZ253" s="800">
        <v>5</v>
      </c>
      <c r="BA253" s="801">
        <v>1</v>
      </c>
      <c r="BB253" s="795">
        <v>3</v>
      </c>
      <c r="BC253" s="795">
        <v>2</v>
      </c>
      <c r="BD253" s="796">
        <v>4</v>
      </c>
      <c r="BE253" s="798">
        <v>1</v>
      </c>
      <c r="BF253" s="794">
        <v>2</v>
      </c>
      <c r="BG253" s="800">
        <v>3</v>
      </c>
      <c r="BH253" s="801">
        <v>5</v>
      </c>
      <c r="BI253" s="795">
        <v>8</v>
      </c>
      <c r="BJ253" s="795">
        <v>7</v>
      </c>
      <c r="BK253" s="795">
        <v>1</v>
      </c>
      <c r="BL253" s="795">
        <v>6</v>
      </c>
      <c r="BM253" s="795">
        <v>4</v>
      </c>
      <c r="BN253" s="795">
        <v>3</v>
      </c>
      <c r="BO253" s="796">
        <v>2</v>
      </c>
      <c r="BP253" s="799"/>
    </row>
    <row r="254" spans="1:68">
      <c r="A254" s="804">
        <v>245</v>
      </c>
      <c r="B254" s="800">
        <v>2</v>
      </c>
      <c r="C254" s="794"/>
      <c r="D254" s="794"/>
      <c r="E254" s="794"/>
      <c r="F254" s="801">
        <v>3</v>
      </c>
      <c r="G254" s="795"/>
      <c r="H254" s="795"/>
      <c r="I254" s="795"/>
      <c r="J254" s="798">
        <v>9</v>
      </c>
      <c r="K254" s="879"/>
      <c r="L254" s="794"/>
      <c r="M254" s="874"/>
      <c r="N254" s="803">
        <v>1</v>
      </c>
      <c r="O254" s="795"/>
      <c r="P254" s="795"/>
      <c r="Q254" s="795"/>
      <c r="R254" s="798">
        <v>1</v>
      </c>
      <c r="S254" s="794">
        <v>3</v>
      </c>
      <c r="T254" s="794">
        <v>2</v>
      </c>
      <c r="U254" s="800">
        <v>4</v>
      </c>
      <c r="V254" s="801">
        <v>2</v>
      </c>
      <c r="W254" s="795">
        <v>3</v>
      </c>
      <c r="X254" s="795">
        <v>1</v>
      </c>
      <c r="Y254" s="796">
        <v>4</v>
      </c>
      <c r="Z254" s="798">
        <v>1</v>
      </c>
      <c r="AA254" s="794">
        <v>2</v>
      </c>
      <c r="AB254" s="800">
        <v>3</v>
      </c>
      <c r="AC254" s="801">
        <v>2</v>
      </c>
      <c r="AD254" s="795">
        <v>1</v>
      </c>
      <c r="AE254" s="796">
        <v>3</v>
      </c>
      <c r="AF254" s="798">
        <v>1</v>
      </c>
      <c r="AG254" s="794">
        <v>3</v>
      </c>
      <c r="AH254" s="794">
        <v>4</v>
      </c>
      <c r="AI254" s="800">
        <v>2</v>
      </c>
      <c r="AJ254" s="801">
        <v>3</v>
      </c>
      <c r="AK254" s="795">
        <v>2</v>
      </c>
      <c r="AL254" s="796">
        <v>1</v>
      </c>
      <c r="AM254" s="798">
        <v>1</v>
      </c>
      <c r="AN254" s="794">
        <v>2</v>
      </c>
      <c r="AO254" s="794">
        <v>3</v>
      </c>
      <c r="AP254" s="800">
        <v>4</v>
      </c>
      <c r="AQ254" s="801">
        <v>1</v>
      </c>
      <c r="AR254" s="795">
        <v>2</v>
      </c>
      <c r="AS254" s="795">
        <v>3</v>
      </c>
      <c r="AT254" s="795">
        <v>4</v>
      </c>
      <c r="AU254" s="796">
        <v>5</v>
      </c>
      <c r="AV254" s="798">
        <v>1</v>
      </c>
      <c r="AW254" s="794">
        <v>3</v>
      </c>
      <c r="AX254" s="794">
        <v>2</v>
      </c>
      <c r="AY254" s="794">
        <v>5</v>
      </c>
      <c r="AZ254" s="800">
        <v>4</v>
      </c>
      <c r="BA254" s="801">
        <v>2</v>
      </c>
      <c r="BB254" s="795">
        <v>3</v>
      </c>
      <c r="BC254" s="795">
        <v>1</v>
      </c>
      <c r="BD254" s="796">
        <v>4</v>
      </c>
      <c r="BE254" s="798">
        <v>1</v>
      </c>
      <c r="BF254" s="794">
        <v>2</v>
      </c>
      <c r="BG254" s="800">
        <v>3</v>
      </c>
      <c r="BH254" s="801">
        <v>1</v>
      </c>
      <c r="BI254" s="795">
        <v>4</v>
      </c>
      <c r="BJ254" s="795">
        <v>3</v>
      </c>
      <c r="BK254" s="795">
        <v>2</v>
      </c>
      <c r="BL254" s="795">
        <v>7</v>
      </c>
      <c r="BM254" s="795">
        <v>6</v>
      </c>
      <c r="BN254" s="795">
        <v>5</v>
      </c>
      <c r="BO254" s="796">
        <v>8</v>
      </c>
      <c r="BP254" s="799"/>
    </row>
    <row r="255" spans="1:68">
      <c r="A255" s="804">
        <v>246</v>
      </c>
      <c r="B255" s="800">
        <v>1</v>
      </c>
      <c r="C255" s="794"/>
      <c r="D255" s="794"/>
      <c r="E255" s="794"/>
      <c r="F255" s="801">
        <v>4</v>
      </c>
      <c r="G255" s="795"/>
      <c r="H255" s="795"/>
      <c r="I255" s="795"/>
      <c r="J255" s="798">
        <v>9</v>
      </c>
      <c r="K255" s="879"/>
      <c r="L255" s="794"/>
      <c r="M255" s="874"/>
      <c r="N255" s="803">
        <v>1</v>
      </c>
      <c r="O255" s="795"/>
      <c r="P255" s="795"/>
      <c r="Q255" s="795"/>
      <c r="R255" s="798">
        <v>1</v>
      </c>
      <c r="S255" s="794">
        <v>3</v>
      </c>
      <c r="T255" s="794">
        <v>2</v>
      </c>
      <c r="U255" s="800">
        <v>4</v>
      </c>
      <c r="V255" s="801">
        <v>2</v>
      </c>
      <c r="W255" s="795">
        <v>3</v>
      </c>
      <c r="X255" s="795">
        <v>1</v>
      </c>
      <c r="Y255" s="796">
        <v>4</v>
      </c>
      <c r="Z255" s="798">
        <v>1</v>
      </c>
      <c r="AA255" s="794">
        <v>2</v>
      </c>
      <c r="AB255" s="800">
        <v>3</v>
      </c>
      <c r="AC255" s="801">
        <v>1</v>
      </c>
      <c r="AD255" s="795">
        <v>2</v>
      </c>
      <c r="AE255" s="796">
        <v>3</v>
      </c>
      <c r="AF255" s="798">
        <v>3</v>
      </c>
      <c r="AG255" s="794">
        <v>4</v>
      </c>
      <c r="AH255" s="794">
        <v>2</v>
      </c>
      <c r="AI255" s="800">
        <v>1</v>
      </c>
      <c r="AJ255" s="801">
        <v>3</v>
      </c>
      <c r="AK255" s="795">
        <v>2</v>
      </c>
      <c r="AL255" s="796">
        <v>1</v>
      </c>
      <c r="AM255" s="798">
        <v>1</v>
      </c>
      <c r="AN255" s="794">
        <v>3</v>
      </c>
      <c r="AO255" s="794">
        <v>2</v>
      </c>
      <c r="AP255" s="800">
        <v>4</v>
      </c>
      <c r="AQ255" s="801">
        <v>1</v>
      </c>
      <c r="AR255" s="795">
        <v>2</v>
      </c>
      <c r="AS255" s="795">
        <v>3</v>
      </c>
      <c r="AT255" s="795">
        <v>4</v>
      </c>
      <c r="AU255" s="796">
        <v>5</v>
      </c>
      <c r="AV255" s="798">
        <v>1</v>
      </c>
      <c r="AW255" s="794">
        <v>4</v>
      </c>
      <c r="AX255" s="794">
        <v>3</v>
      </c>
      <c r="AY255" s="794">
        <v>5</v>
      </c>
      <c r="AZ255" s="800">
        <v>2</v>
      </c>
      <c r="BA255" s="801">
        <v>1</v>
      </c>
      <c r="BB255" s="795">
        <v>4</v>
      </c>
      <c r="BC255" s="795">
        <v>3</v>
      </c>
      <c r="BD255" s="796">
        <v>2</v>
      </c>
      <c r="BE255" s="798">
        <v>1</v>
      </c>
      <c r="BF255" s="794">
        <v>3</v>
      </c>
      <c r="BG255" s="800">
        <v>2</v>
      </c>
      <c r="BH255" s="801">
        <v>8</v>
      </c>
      <c r="BI255" s="795">
        <v>6</v>
      </c>
      <c r="BJ255" s="795">
        <v>5</v>
      </c>
      <c r="BK255" s="795">
        <v>7</v>
      </c>
      <c r="BL255" s="795">
        <v>2</v>
      </c>
      <c r="BM255" s="795">
        <v>4</v>
      </c>
      <c r="BN255" s="795">
        <v>3</v>
      </c>
      <c r="BO255" s="796">
        <v>1</v>
      </c>
      <c r="BP255" s="799"/>
    </row>
    <row r="256" spans="1:68">
      <c r="A256" s="804">
        <v>247</v>
      </c>
      <c r="B256" s="800">
        <v>2</v>
      </c>
      <c r="C256" s="794"/>
      <c r="D256" s="794"/>
      <c r="E256" s="794"/>
      <c r="F256" s="801">
        <v>2</v>
      </c>
      <c r="G256" s="795"/>
      <c r="H256" s="795"/>
      <c r="I256" s="795"/>
      <c r="J256" s="798">
        <v>1</v>
      </c>
      <c r="K256" s="879"/>
      <c r="L256" s="794"/>
      <c r="M256" s="874"/>
      <c r="N256" s="803">
        <v>2</v>
      </c>
      <c r="O256" s="795"/>
      <c r="P256" s="795"/>
      <c r="Q256" s="795"/>
      <c r="R256" s="798">
        <v>2</v>
      </c>
      <c r="S256" s="794">
        <v>4</v>
      </c>
      <c r="T256" s="794">
        <v>3</v>
      </c>
      <c r="U256" s="800">
        <v>1</v>
      </c>
      <c r="V256" s="801">
        <v>4</v>
      </c>
      <c r="W256" s="795">
        <v>2</v>
      </c>
      <c r="X256" s="795">
        <v>1</v>
      </c>
      <c r="Y256" s="796">
        <v>3</v>
      </c>
      <c r="Z256" s="798">
        <v>1</v>
      </c>
      <c r="AA256" s="794">
        <v>2</v>
      </c>
      <c r="AB256" s="800">
        <v>3</v>
      </c>
      <c r="AC256" s="801">
        <v>1</v>
      </c>
      <c r="AD256" s="795">
        <v>3</v>
      </c>
      <c r="AE256" s="796">
        <v>2</v>
      </c>
      <c r="AF256" s="798">
        <v>3</v>
      </c>
      <c r="AG256" s="794">
        <v>4</v>
      </c>
      <c r="AH256" s="794">
        <v>2</v>
      </c>
      <c r="AI256" s="800">
        <v>1</v>
      </c>
      <c r="AJ256" s="801">
        <v>3</v>
      </c>
      <c r="AK256" s="795">
        <v>1</v>
      </c>
      <c r="AL256" s="796">
        <v>2</v>
      </c>
      <c r="AM256" s="798">
        <v>1</v>
      </c>
      <c r="AN256" s="794">
        <v>4</v>
      </c>
      <c r="AO256" s="794">
        <v>3</v>
      </c>
      <c r="AP256" s="800">
        <v>2</v>
      </c>
      <c r="AQ256" s="801">
        <v>1</v>
      </c>
      <c r="AR256" s="795">
        <v>2</v>
      </c>
      <c r="AS256" s="795">
        <v>3</v>
      </c>
      <c r="AT256" s="795">
        <v>4</v>
      </c>
      <c r="AU256" s="796">
        <v>5</v>
      </c>
      <c r="AV256" s="798">
        <v>4</v>
      </c>
      <c r="AW256" s="794">
        <v>3</v>
      </c>
      <c r="AX256" s="794">
        <v>5</v>
      </c>
      <c r="AY256" s="794">
        <v>1</v>
      </c>
      <c r="AZ256" s="800">
        <v>2</v>
      </c>
      <c r="BA256" s="801">
        <v>2</v>
      </c>
      <c r="BB256" s="795">
        <v>4</v>
      </c>
      <c r="BC256" s="795">
        <v>1</v>
      </c>
      <c r="BD256" s="796">
        <v>3</v>
      </c>
      <c r="BE256" s="798">
        <v>1</v>
      </c>
      <c r="BF256" s="794">
        <v>2</v>
      </c>
      <c r="BG256" s="800">
        <v>3</v>
      </c>
      <c r="BH256" s="801">
        <v>1</v>
      </c>
      <c r="BI256" s="795">
        <v>8</v>
      </c>
      <c r="BJ256" s="795">
        <v>7</v>
      </c>
      <c r="BK256" s="795">
        <v>2</v>
      </c>
      <c r="BL256" s="795">
        <v>6</v>
      </c>
      <c r="BM256" s="795">
        <v>5</v>
      </c>
      <c r="BN256" s="795">
        <v>4</v>
      </c>
      <c r="BO256" s="796">
        <v>3</v>
      </c>
      <c r="BP256" s="799"/>
    </row>
    <row r="257" spans="1:68">
      <c r="A257" s="804">
        <v>248</v>
      </c>
      <c r="B257" s="800">
        <v>1</v>
      </c>
      <c r="C257" s="794"/>
      <c r="D257" s="794"/>
      <c r="E257" s="794"/>
      <c r="F257" s="801">
        <v>3</v>
      </c>
      <c r="G257" s="795"/>
      <c r="H257" s="795"/>
      <c r="I257" s="795"/>
      <c r="J257" s="798">
        <v>9</v>
      </c>
      <c r="K257" s="879"/>
      <c r="L257" s="794"/>
      <c r="M257" s="874"/>
      <c r="N257" s="803">
        <v>1</v>
      </c>
      <c r="O257" s="795"/>
      <c r="P257" s="795"/>
      <c r="Q257" s="795"/>
      <c r="R257" s="798">
        <v>1</v>
      </c>
      <c r="S257" s="794">
        <v>3</v>
      </c>
      <c r="T257" s="794">
        <v>4</v>
      </c>
      <c r="U257" s="800">
        <v>2</v>
      </c>
      <c r="V257" s="801">
        <v>3</v>
      </c>
      <c r="W257" s="795">
        <v>2</v>
      </c>
      <c r="X257" s="795">
        <v>1</v>
      </c>
      <c r="Y257" s="796">
        <v>4</v>
      </c>
      <c r="Z257" s="798">
        <v>1</v>
      </c>
      <c r="AA257" s="794">
        <v>2</v>
      </c>
      <c r="AB257" s="800">
        <v>3</v>
      </c>
      <c r="AC257" s="801">
        <v>2</v>
      </c>
      <c r="AD257" s="795">
        <v>1</v>
      </c>
      <c r="AE257" s="796">
        <v>3</v>
      </c>
      <c r="AF257" s="798">
        <v>2</v>
      </c>
      <c r="AG257" s="794">
        <v>4</v>
      </c>
      <c r="AH257" s="794">
        <v>3</v>
      </c>
      <c r="AI257" s="800">
        <v>1</v>
      </c>
      <c r="AJ257" s="801">
        <v>3</v>
      </c>
      <c r="AK257" s="795">
        <v>2</v>
      </c>
      <c r="AL257" s="796">
        <v>1</v>
      </c>
      <c r="AM257" s="798">
        <v>1</v>
      </c>
      <c r="AN257" s="794">
        <v>3</v>
      </c>
      <c r="AO257" s="794">
        <v>4</v>
      </c>
      <c r="AP257" s="800">
        <v>2</v>
      </c>
      <c r="AQ257" s="801">
        <v>1</v>
      </c>
      <c r="AR257" s="795">
        <v>4</v>
      </c>
      <c r="AS257" s="795">
        <v>2</v>
      </c>
      <c r="AT257" s="795">
        <v>3</v>
      </c>
      <c r="AU257" s="796">
        <v>5</v>
      </c>
      <c r="AV257" s="798">
        <v>1</v>
      </c>
      <c r="AW257" s="794">
        <v>2</v>
      </c>
      <c r="AX257" s="794">
        <v>3</v>
      </c>
      <c r="AY257" s="794">
        <v>4</v>
      </c>
      <c r="AZ257" s="800">
        <v>5</v>
      </c>
      <c r="BA257" s="801">
        <v>1</v>
      </c>
      <c r="BB257" s="795">
        <v>2</v>
      </c>
      <c r="BC257" s="795">
        <v>3</v>
      </c>
      <c r="BD257" s="796">
        <v>4</v>
      </c>
      <c r="BE257" s="798">
        <v>1</v>
      </c>
      <c r="BF257" s="794">
        <v>2</v>
      </c>
      <c r="BG257" s="800">
        <v>3</v>
      </c>
      <c r="BH257" s="801">
        <v>1</v>
      </c>
      <c r="BI257" s="795">
        <v>6</v>
      </c>
      <c r="BJ257" s="795">
        <v>3</v>
      </c>
      <c r="BK257" s="795">
        <v>2</v>
      </c>
      <c r="BL257" s="795">
        <v>5</v>
      </c>
      <c r="BM257" s="795">
        <v>7</v>
      </c>
      <c r="BN257" s="795">
        <v>4</v>
      </c>
      <c r="BO257" s="796">
        <v>8</v>
      </c>
      <c r="BP257" s="799"/>
    </row>
    <row r="258" spans="1:68">
      <c r="A258" s="804">
        <v>249</v>
      </c>
      <c r="B258" s="800">
        <v>1</v>
      </c>
      <c r="C258" s="794"/>
      <c r="D258" s="794"/>
      <c r="E258" s="794"/>
      <c r="F258" s="801">
        <v>3</v>
      </c>
      <c r="G258" s="795"/>
      <c r="H258" s="795"/>
      <c r="I258" s="795"/>
      <c r="J258" s="798">
        <v>9</v>
      </c>
      <c r="K258" s="879"/>
      <c r="L258" s="794"/>
      <c r="M258" s="874"/>
      <c r="N258" s="803">
        <v>1</v>
      </c>
      <c r="O258" s="795"/>
      <c r="P258" s="795"/>
      <c r="Q258" s="795"/>
      <c r="R258" s="798">
        <v>1</v>
      </c>
      <c r="S258" s="794">
        <v>3</v>
      </c>
      <c r="T258" s="794">
        <v>4</v>
      </c>
      <c r="U258" s="800">
        <v>2</v>
      </c>
      <c r="V258" s="801">
        <v>4</v>
      </c>
      <c r="W258" s="795">
        <v>2</v>
      </c>
      <c r="X258" s="795">
        <v>1</v>
      </c>
      <c r="Y258" s="796">
        <v>3</v>
      </c>
      <c r="Z258" s="798">
        <v>1</v>
      </c>
      <c r="AA258" s="794">
        <v>2</v>
      </c>
      <c r="AB258" s="800">
        <v>3</v>
      </c>
      <c r="AC258" s="801">
        <v>1</v>
      </c>
      <c r="AD258" s="795">
        <v>2</v>
      </c>
      <c r="AE258" s="796">
        <v>3</v>
      </c>
      <c r="AF258" s="798">
        <v>2</v>
      </c>
      <c r="AG258" s="794">
        <v>4</v>
      </c>
      <c r="AH258" s="794">
        <v>3</v>
      </c>
      <c r="AI258" s="800">
        <v>1</v>
      </c>
      <c r="AJ258" s="801">
        <v>3</v>
      </c>
      <c r="AK258" s="795">
        <v>2</v>
      </c>
      <c r="AL258" s="796">
        <v>1</v>
      </c>
      <c r="AM258" s="798">
        <v>1</v>
      </c>
      <c r="AN258" s="794">
        <v>2</v>
      </c>
      <c r="AO258" s="794">
        <v>4</v>
      </c>
      <c r="AP258" s="800">
        <v>3</v>
      </c>
      <c r="AQ258" s="801">
        <v>1</v>
      </c>
      <c r="AR258" s="795">
        <v>2</v>
      </c>
      <c r="AS258" s="795">
        <v>3</v>
      </c>
      <c r="AT258" s="795">
        <v>4</v>
      </c>
      <c r="AU258" s="796">
        <v>5</v>
      </c>
      <c r="AV258" s="798">
        <v>1</v>
      </c>
      <c r="AW258" s="794">
        <v>2</v>
      </c>
      <c r="AX258" s="794">
        <v>3</v>
      </c>
      <c r="AY258" s="794">
        <v>4</v>
      </c>
      <c r="AZ258" s="800">
        <v>5</v>
      </c>
      <c r="BA258" s="801">
        <v>1</v>
      </c>
      <c r="BB258" s="795">
        <v>2</v>
      </c>
      <c r="BC258" s="795">
        <v>3</v>
      </c>
      <c r="BD258" s="796">
        <v>4</v>
      </c>
      <c r="BE258" s="798">
        <v>1</v>
      </c>
      <c r="BF258" s="794">
        <v>2</v>
      </c>
      <c r="BG258" s="800">
        <v>3</v>
      </c>
      <c r="BH258" s="801">
        <v>1</v>
      </c>
      <c r="BI258" s="795">
        <v>6</v>
      </c>
      <c r="BJ258" s="795">
        <v>5</v>
      </c>
      <c r="BK258" s="795">
        <v>2</v>
      </c>
      <c r="BL258" s="795">
        <v>7</v>
      </c>
      <c r="BM258" s="795">
        <v>4</v>
      </c>
      <c r="BN258" s="795">
        <v>3</v>
      </c>
      <c r="BO258" s="796">
        <v>8</v>
      </c>
      <c r="BP258" s="799"/>
    </row>
    <row r="259" spans="1:68">
      <c r="A259" s="804">
        <v>250</v>
      </c>
      <c r="B259" s="800">
        <v>1</v>
      </c>
      <c r="C259" s="794"/>
      <c r="D259" s="794"/>
      <c r="E259" s="794"/>
      <c r="F259" s="801">
        <v>3</v>
      </c>
      <c r="G259" s="795"/>
      <c r="H259" s="795"/>
      <c r="I259" s="795"/>
      <c r="J259" s="798">
        <v>9</v>
      </c>
      <c r="K259" s="879"/>
      <c r="L259" s="794"/>
      <c r="M259" s="874"/>
      <c r="N259" s="803">
        <v>2</v>
      </c>
      <c r="O259" s="795"/>
      <c r="P259" s="795"/>
      <c r="Q259" s="795"/>
      <c r="R259" s="798">
        <v>1</v>
      </c>
      <c r="S259" s="794">
        <v>3</v>
      </c>
      <c r="T259" s="794">
        <v>4</v>
      </c>
      <c r="U259" s="800">
        <v>2</v>
      </c>
      <c r="V259" s="801">
        <v>3</v>
      </c>
      <c r="W259" s="795">
        <v>2</v>
      </c>
      <c r="X259" s="795">
        <v>1</v>
      </c>
      <c r="Y259" s="796">
        <v>4</v>
      </c>
      <c r="Z259" s="798">
        <v>1</v>
      </c>
      <c r="AA259" s="794">
        <v>2</v>
      </c>
      <c r="AB259" s="800">
        <v>3</v>
      </c>
      <c r="AC259" s="801">
        <v>3</v>
      </c>
      <c r="AD259" s="795">
        <v>1</v>
      </c>
      <c r="AE259" s="796">
        <v>2</v>
      </c>
      <c r="AF259" s="798">
        <v>2</v>
      </c>
      <c r="AG259" s="794">
        <v>4</v>
      </c>
      <c r="AH259" s="794">
        <v>3</v>
      </c>
      <c r="AI259" s="800">
        <v>1</v>
      </c>
      <c r="AJ259" s="801">
        <v>3</v>
      </c>
      <c r="AK259" s="795">
        <v>2</v>
      </c>
      <c r="AL259" s="796">
        <v>1</v>
      </c>
      <c r="AM259" s="798">
        <v>1</v>
      </c>
      <c r="AN259" s="794">
        <v>4</v>
      </c>
      <c r="AO259" s="794">
        <v>2</v>
      </c>
      <c r="AP259" s="800">
        <v>3</v>
      </c>
      <c r="AQ259" s="801">
        <v>1</v>
      </c>
      <c r="AR259" s="795">
        <v>3</v>
      </c>
      <c r="AS259" s="795">
        <v>4</v>
      </c>
      <c r="AT259" s="795">
        <v>2</v>
      </c>
      <c r="AU259" s="796">
        <v>5</v>
      </c>
      <c r="AV259" s="798">
        <v>2</v>
      </c>
      <c r="AW259" s="794">
        <v>3</v>
      </c>
      <c r="AX259" s="794">
        <v>1</v>
      </c>
      <c r="AY259" s="794">
        <v>4</v>
      </c>
      <c r="AZ259" s="800">
        <v>5</v>
      </c>
      <c r="BA259" s="801">
        <v>1</v>
      </c>
      <c r="BB259" s="795">
        <v>4</v>
      </c>
      <c r="BC259" s="795">
        <v>2</v>
      </c>
      <c r="BD259" s="796">
        <v>3</v>
      </c>
      <c r="BE259" s="798">
        <v>1</v>
      </c>
      <c r="BF259" s="794">
        <v>2</v>
      </c>
      <c r="BG259" s="800">
        <v>3</v>
      </c>
      <c r="BH259" s="801">
        <v>8</v>
      </c>
      <c r="BI259" s="795">
        <v>1</v>
      </c>
      <c r="BJ259" s="795">
        <v>6</v>
      </c>
      <c r="BK259" s="795">
        <v>3</v>
      </c>
      <c r="BL259" s="795">
        <v>4</v>
      </c>
      <c r="BM259" s="795">
        <v>2</v>
      </c>
      <c r="BN259" s="795">
        <v>5</v>
      </c>
      <c r="BO259" s="796">
        <v>7</v>
      </c>
      <c r="BP259" s="799"/>
    </row>
    <row r="260" spans="1:68">
      <c r="A260" s="804">
        <v>251</v>
      </c>
      <c r="B260" s="800">
        <v>1</v>
      </c>
      <c r="C260" s="794"/>
      <c r="D260" s="794"/>
      <c r="E260" s="794"/>
      <c r="F260" s="801">
        <v>3</v>
      </c>
      <c r="G260" s="795"/>
      <c r="H260" s="795"/>
      <c r="I260" s="795"/>
      <c r="J260" s="798">
        <v>9</v>
      </c>
      <c r="K260" s="879"/>
      <c r="L260" s="794"/>
      <c r="M260" s="874"/>
      <c r="N260" s="803">
        <v>1</v>
      </c>
      <c r="O260" s="795"/>
      <c r="P260" s="795"/>
      <c r="Q260" s="795"/>
      <c r="R260" s="798">
        <v>1</v>
      </c>
      <c r="S260" s="794">
        <v>3</v>
      </c>
      <c r="T260" s="794">
        <v>4</v>
      </c>
      <c r="U260" s="800">
        <v>2</v>
      </c>
      <c r="V260" s="801">
        <v>3</v>
      </c>
      <c r="W260" s="795">
        <v>2</v>
      </c>
      <c r="X260" s="795">
        <v>1</v>
      </c>
      <c r="Y260" s="796">
        <v>4</v>
      </c>
      <c r="Z260" s="798">
        <v>1</v>
      </c>
      <c r="AA260" s="794">
        <v>2</v>
      </c>
      <c r="AB260" s="800">
        <v>3</v>
      </c>
      <c r="AC260" s="801">
        <v>2</v>
      </c>
      <c r="AD260" s="795">
        <v>1</v>
      </c>
      <c r="AE260" s="796">
        <v>3</v>
      </c>
      <c r="AF260" s="798">
        <v>2</v>
      </c>
      <c r="AG260" s="794">
        <v>4</v>
      </c>
      <c r="AH260" s="794">
        <v>3</v>
      </c>
      <c r="AI260" s="800">
        <v>1</v>
      </c>
      <c r="AJ260" s="801">
        <v>3</v>
      </c>
      <c r="AK260" s="795">
        <v>2</v>
      </c>
      <c r="AL260" s="796">
        <v>1</v>
      </c>
      <c r="AM260" s="798">
        <v>1</v>
      </c>
      <c r="AN260" s="794">
        <v>2</v>
      </c>
      <c r="AO260" s="794">
        <v>3</v>
      </c>
      <c r="AP260" s="800">
        <v>4</v>
      </c>
      <c r="AQ260" s="801">
        <v>1</v>
      </c>
      <c r="AR260" s="795">
        <v>2</v>
      </c>
      <c r="AS260" s="795">
        <v>3</v>
      </c>
      <c r="AT260" s="795">
        <v>4</v>
      </c>
      <c r="AU260" s="796">
        <v>5</v>
      </c>
      <c r="AV260" s="798">
        <v>1</v>
      </c>
      <c r="AW260" s="794">
        <v>4</v>
      </c>
      <c r="AX260" s="794">
        <v>2</v>
      </c>
      <c r="AY260" s="794">
        <v>3</v>
      </c>
      <c r="AZ260" s="800">
        <v>5</v>
      </c>
      <c r="BA260" s="801">
        <v>1</v>
      </c>
      <c r="BB260" s="795">
        <v>3</v>
      </c>
      <c r="BC260" s="795">
        <v>2</v>
      </c>
      <c r="BD260" s="796">
        <v>4</v>
      </c>
      <c r="BE260" s="798">
        <v>1</v>
      </c>
      <c r="BF260" s="794">
        <v>2</v>
      </c>
      <c r="BG260" s="800">
        <v>3</v>
      </c>
      <c r="BH260" s="801">
        <v>1</v>
      </c>
      <c r="BI260" s="795">
        <v>2</v>
      </c>
      <c r="BJ260" s="795">
        <v>3</v>
      </c>
      <c r="BK260" s="795">
        <v>4</v>
      </c>
      <c r="BL260" s="795">
        <v>5</v>
      </c>
      <c r="BM260" s="795">
        <v>6</v>
      </c>
      <c r="BN260" s="795">
        <v>7</v>
      </c>
      <c r="BO260" s="796">
        <v>8</v>
      </c>
      <c r="BP260" s="799"/>
    </row>
    <row r="261" spans="1:68">
      <c r="A261" s="804">
        <v>252</v>
      </c>
      <c r="B261" s="800">
        <v>1</v>
      </c>
      <c r="C261" s="794"/>
      <c r="D261" s="794"/>
      <c r="E261" s="794"/>
      <c r="F261" s="801">
        <v>3</v>
      </c>
      <c r="G261" s="795"/>
      <c r="H261" s="795"/>
      <c r="I261" s="795"/>
      <c r="J261" s="798">
        <v>9</v>
      </c>
      <c r="K261" s="879"/>
      <c r="L261" s="794"/>
      <c r="M261" s="874"/>
      <c r="N261" s="803">
        <v>1</v>
      </c>
      <c r="O261" s="795"/>
      <c r="P261" s="795"/>
      <c r="Q261" s="795"/>
      <c r="R261" s="798">
        <v>2</v>
      </c>
      <c r="S261" s="794">
        <v>3</v>
      </c>
      <c r="T261" s="794">
        <v>4</v>
      </c>
      <c r="U261" s="800">
        <v>1</v>
      </c>
      <c r="V261" s="801">
        <v>2</v>
      </c>
      <c r="W261" s="795">
        <v>3</v>
      </c>
      <c r="X261" s="795">
        <v>1</v>
      </c>
      <c r="Y261" s="796">
        <v>4</v>
      </c>
      <c r="Z261" s="798">
        <v>1</v>
      </c>
      <c r="AA261" s="794">
        <v>2</v>
      </c>
      <c r="AB261" s="800">
        <v>3</v>
      </c>
      <c r="AC261" s="801">
        <v>3</v>
      </c>
      <c r="AD261" s="795">
        <v>1</v>
      </c>
      <c r="AE261" s="796">
        <v>2</v>
      </c>
      <c r="AF261" s="798">
        <v>1</v>
      </c>
      <c r="AG261" s="794">
        <v>4</v>
      </c>
      <c r="AH261" s="794">
        <v>3</v>
      </c>
      <c r="AI261" s="800">
        <v>2</v>
      </c>
      <c r="AJ261" s="801">
        <v>3</v>
      </c>
      <c r="AK261" s="795">
        <v>2</v>
      </c>
      <c r="AL261" s="796">
        <v>1</v>
      </c>
      <c r="AM261" s="798">
        <v>1</v>
      </c>
      <c r="AN261" s="794">
        <v>2</v>
      </c>
      <c r="AO261" s="794">
        <v>3</v>
      </c>
      <c r="AP261" s="800">
        <v>4</v>
      </c>
      <c r="AQ261" s="801">
        <v>1</v>
      </c>
      <c r="AR261" s="795">
        <v>3</v>
      </c>
      <c r="AS261" s="795">
        <v>2</v>
      </c>
      <c r="AT261" s="795">
        <v>4</v>
      </c>
      <c r="AU261" s="796">
        <v>5</v>
      </c>
      <c r="AV261" s="798">
        <v>1</v>
      </c>
      <c r="AW261" s="794">
        <v>2</v>
      </c>
      <c r="AX261" s="794">
        <v>3</v>
      </c>
      <c r="AY261" s="794">
        <v>4</v>
      </c>
      <c r="AZ261" s="800">
        <v>5</v>
      </c>
      <c r="BA261" s="801">
        <v>3</v>
      </c>
      <c r="BB261" s="795">
        <v>2</v>
      </c>
      <c r="BC261" s="795">
        <v>1</v>
      </c>
      <c r="BD261" s="796">
        <v>4</v>
      </c>
      <c r="BE261" s="798">
        <v>1</v>
      </c>
      <c r="BF261" s="794">
        <v>2</v>
      </c>
      <c r="BG261" s="800">
        <v>3</v>
      </c>
      <c r="BH261" s="801">
        <v>1</v>
      </c>
      <c r="BI261" s="795">
        <v>5</v>
      </c>
      <c r="BJ261" s="795">
        <v>8</v>
      </c>
      <c r="BK261" s="795">
        <v>2</v>
      </c>
      <c r="BL261" s="795">
        <v>7</v>
      </c>
      <c r="BM261" s="795">
        <v>4</v>
      </c>
      <c r="BN261" s="795">
        <v>3</v>
      </c>
      <c r="BO261" s="796">
        <v>6</v>
      </c>
      <c r="BP261" s="799"/>
    </row>
    <row r="262" spans="1:68">
      <c r="A262" s="804">
        <v>253</v>
      </c>
      <c r="B262" s="800">
        <v>1</v>
      </c>
      <c r="C262" s="794"/>
      <c r="D262" s="794"/>
      <c r="E262" s="794"/>
      <c r="F262" s="801">
        <v>4</v>
      </c>
      <c r="G262" s="795"/>
      <c r="H262" s="795"/>
      <c r="I262" s="795"/>
      <c r="J262" s="798">
        <v>9</v>
      </c>
      <c r="K262" s="879"/>
      <c r="L262" s="794"/>
      <c r="M262" s="874"/>
      <c r="N262" s="803">
        <v>2</v>
      </c>
      <c r="O262" s="795"/>
      <c r="P262" s="795"/>
      <c r="Q262" s="795"/>
      <c r="R262" s="798">
        <v>1</v>
      </c>
      <c r="S262" s="794">
        <v>3</v>
      </c>
      <c r="T262" s="794">
        <v>4</v>
      </c>
      <c r="U262" s="800">
        <v>2</v>
      </c>
      <c r="V262" s="801">
        <v>2</v>
      </c>
      <c r="W262" s="795">
        <v>3</v>
      </c>
      <c r="X262" s="795">
        <v>1</v>
      </c>
      <c r="Y262" s="796">
        <v>4</v>
      </c>
      <c r="Z262" s="798">
        <v>1</v>
      </c>
      <c r="AA262" s="794">
        <v>2</v>
      </c>
      <c r="AB262" s="800">
        <v>3</v>
      </c>
      <c r="AC262" s="801">
        <v>1</v>
      </c>
      <c r="AD262" s="795">
        <v>2</v>
      </c>
      <c r="AE262" s="796">
        <v>3</v>
      </c>
      <c r="AF262" s="798">
        <v>3</v>
      </c>
      <c r="AG262" s="794">
        <v>4</v>
      </c>
      <c r="AH262" s="794">
        <v>2</v>
      </c>
      <c r="AI262" s="800">
        <v>1</v>
      </c>
      <c r="AJ262" s="801">
        <v>3</v>
      </c>
      <c r="AK262" s="795">
        <v>2</v>
      </c>
      <c r="AL262" s="796">
        <v>1</v>
      </c>
      <c r="AM262" s="798">
        <v>1</v>
      </c>
      <c r="AN262" s="794">
        <v>4</v>
      </c>
      <c r="AO262" s="794">
        <v>2</v>
      </c>
      <c r="AP262" s="800">
        <v>3</v>
      </c>
      <c r="AQ262" s="801">
        <v>1</v>
      </c>
      <c r="AR262" s="795">
        <v>3</v>
      </c>
      <c r="AS262" s="795">
        <v>2</v>
      </c>
      <c r="AT262" s="795">
        <v>5</v>
      </c>
      <c r="AU262" s="796">
        <v>4</v>
      </c>
      <c r="AV262" s="798">
        <v>2</v>
      </c>
      <c r="AW262" s="794">
        <v>3</v>
      </c>
      <c r="AX262" s="794">
        <v>1</v>
      </c>
      <c r="AY262" s="794">
        <v>5</v>
      </c>
      <c r="AZ262" s="800">
        <v>4</v>
      </c>
      <c r="BA262" s="801">
        <v>1</v>
      </c>
      <c r="BB262" s="795">
        <v>3</v>
      </c>
      <c r="BC262" s="795">
        <v>4</v>
      </c>
      <c r="BD262" s="796">
        <v>2</v>
      </c>
      <c r="BE262" s="798">
        <v>1</v>
      </c>
      <c r="BF262" s="794">
        <v>2</v>
      </c>
      <c r="BG262" s="800">
        <v>3</v>
      </c>
      <c r="BH262" s="801">
        <v>1</v>
      </c>
      <c r="BI262" s="795">
        <v>6</v>
      </c>
      <c r="BJ262" s="795">
        <v>8</v>
      </c>
      <c r="BK262" s="795">
        <v>2</v>
      </c>
      <c r="BL262" s="795">
        <v>7</v>
      </c>
      <c r="BM262" s="795">
        <v>4</v>
      </c>
      <c r="BN262" s="795">
        <v>5</v>
      </c>
      <c r="BO262" s="796">
        <v>3</v>
      </c>
      <c r="BP262" s="799"/>
    </row>
    <row r="263" spans="1:68">
      <c r="A263" s="804">
        <v>254</v>
      </c>
      <c r="B263" s="800">
        <v>2</v>
      </c>
      <c r="C263" s="794"/>
      <c r="D263" s="794"/>
      <c r="E263" s="794"/>
      <c r="F263" s="801">
        <v>4</v>
      </c>
      <c r="G263" s="795"/>
      <c r="H263" s="795"/>
      <c r="I263" s="795"/>
      <c r="J263" s="798">
        <v>9</v>
      </c>
      <c r="K263" s="879"/>
      <c r="L263" s="794"/>
      <c r="M263" s="874"/>
      <c r="N263" s="803">
        <v>1</v>
      </c>
      <c r="O263" s="795"/>
      <c r="P263" s="795"/>
      <c r="Q263" s="795"/>
      <c r="R263" s="798">
        <v>1</v>
      </c>
      <c r="S263" s="794">
        <v>2</v>
      </c>
      <c r="T263" s="794">
        <v>4</v>
      </c>
      <c r="U263" s="800">
        <v>3</v>
      </c>
      <c r="V263" s="801">
        <v>3</v>
      </c>
      <c r="W263" s="795">
        <v>2</v>
      </c>
      <c r="X263" s="795">
        <v>1</v>
      </c>
      <c r="Y263" s="796">
        <v>4</v>
      </c>
      <c r="Z263" s="798">
        <v>1</v>
      </c>
      <c r="AA263" s="794">
        <v>3</v>
      </c>
      <c r="AB263" s="800">
        <v>2</v>
      </c>
      <c r="AC263" s="801">
        <v>2</v>
      </c>
      <c r="AD263" s="795">
        <v>1</v>
      </c>
      <c r="AE263" s="796">
        <v>3</v>
      </c>
      <c r="AF263" s="798">
        <v>2</v>
      </c>
      <c r="AG263" s="794">
        <v>4</v>
      </c>
      <c r="AH263" s="794">
        <v>3</v>
      </c>
      <c r="AI263" s="800">
        <v>1</v>
      </c>
      <c r="AJ263" s="801">
        <v>3</v>
      </c>
      <c r="AK263" s="795">
        <v>2</v>
      </c>
      <c r="AL263" s="796">
        <v>1</v>
      </c>
      <c r="AM263" s="798">
        <v>1</v>
      </c>
      <c r="AN263" s="794">
        <v>2</v>
      </c>
      <c r="AO263" s="794">
        <v>4</v>
      </c>
      <c r="AP263" s="800">
        <v>3</v>
      </c>
      <c r="AQ263" s="801">
        <v>1</v>
      </c>
      <c r="AR263" s="795">
        <v>3</v>
      </c>
      <c r="AS263" s="795">
        <v>2</v>
      </c>
      <c r="AT263" s="795">
        <v>5</v>
      </c>
      <c r="AU263" s="796">
        <v>4</v>
      </c>
      <c r="AV263" s="798">
        <v>2</v>
      </c>
      <c r="AW263" s="794">
        <v>3</v>
      </c>
      <c r="AX263" s="794">
        <v>1</v>
      </c>
      <c r="AY263" s="794">
        <v>5</v>
      </c>
      <c r="AZ263" s="800">
        <v>4</v>
      </c>
      <c r="BA263" s="801">
        <v>1</v>
      </c>
      <c r="BB263" s="795">
        <v>2</v>
      </c>
      <c r="BC263" s="795">
        <v>3</v>
      </c>
      <c r="BD263" s="796">
        <v>4</v>
      </c>
      <c r="BE263" s="798">
        <v>1</v>
      </c>
      <c r="BF263" s="794">
        <v>3</v>
      </c>
      <c r="BG263" s="800">
        <v>2</v>
      </c>
      <c r="BH263" s="801">
        <v>1</v>
      </c>
      <c r="BI263" s="795">
        <v>3</v>
      </c>
      <c r="BJ263" s="795">
        <v>4</v>
      </c>
      <c r="BK263" s="795">
        <v>2</v>
      </c>
      <c r="BL263" s="795">
        <v>8</v>
      </c>
      <c r="BM263" s="795">
        <v>5</v>
      </c>
      <c r="BN263" s="795">
        <v>6</v>
      </c>
      <c r="BO263" s="796">
        <v>7</v>
      </c>
      <c r="BP263" s="799"/>
    </row>
    <row r="264" spans="1:68">
      <c r="A264" s="804">
        <v>255</v>
      </c>
      <c r="B264" s="800">
        <v>1</v>
      </c>
      <c r="C264" s="794"/>
      <c r="D264" s="794"/>
      <c r="E264" s="794"/>
      <c r="F264" s="801">
        <v>3</v>
      </c>
      <c r="G264" s="795"/>
      <c r="H264" s="795"/>
      <c r="I264" s="795"/>
      <c r="J264" s="798">
        <v>13</v>
      </c>
      <c r="K264" s="879"/>
      <c r="L264" s="794"/>
      <c r="M264" s="874"/>
      <c r="N264" s="803">
        <v>2</v>
      </c>
      <c r="O264" s="795"/>
      <c r="P264" s="795"/>
      <c r="Q264" s="795"/>
      <c r="R264" s="798">
        <v>1</v>
      </c>
      <c r="S264" s="794">
        <v>2</v>
      </c>
      <c r="T264" s="794">
        <v>4</v>
      </c>
      <c r="U264" s="800">
        <v>3</v>
      </c>
      <c r="V264" s="801">
        <v>3</v>
      </c>
      <c r="W264" s="795">
        <v>2</v>
      </c>
      <c r="X264" s="795">
        <v>1</v>
      </c>
      <c r="Y264" s="796">
        <v>4</v>
      </c>
      <c r="Z264" s="798">
        <v>1</v>
      </c>
      <c r="AA264" s="794">
        <v>2</v>
      </c>
      <c r="AB264" s="800">
        <v>3</v>
      </c>
      <c r="AC264" s="801">
        <v>1</v>
      </c>
      <c r="AD264" s="795">
        <v>3</v>
      </c>
      <c r="AE264" s="796">
        <v>2</v>
      </c>
      <c r="AF264" s="798">
        <v>3</v>
      </c>
      <c r="AG264" s="794">
        <v>4</v>
      </c>
      <c r="AH264" s="794">
        <v>2</v>
      </c>
      <c r="AI264" s="800">
        <v>1</v>
      </c>
      <c r="AJ264" s="801">
        <v>3</v>
      </c>
      <c r="AK264" s="795">
        <v>2</v>
      </c>
      <c r="AL264" s="796">
        <v>1</v>
      </c>
      <c r="AM264" s="798">
        <v>1</v>
      </c>
      <c r="AN264" s="794">
        <v>4</v>
      </c>
      <c r="AO264" s="794">
        <v>2</v>
      </c>
      <c r="AP264" s="800">
        <v>3</v>
      </c>
      <c r="AQ264" s="801">
        <v>1</v>
      </c>
      <c r="AR264" s="795">
        <v>5</v>
      </c>
      <c r="AS264" s="795">
        <v>2</v>
      </c>
      <c r="AT264" s="795">
        <v>3</v>
      </c>
      <c r="AU264" s="796">
        <v>4</v>
      </c>
      <c r="AV264" s="798">
        <v>1</v>
      </c>
      <c r="AW264" s="794">
        <v>2</v>
      </c>
      <c r="AX264" s="794">
        <v>3</v>
      </c>
      <c r="AY264" s="794">
        <v>5</v>
      </c>
      <c r="AZ264" s="800">
        <v>4</v>
      </c>
      <c r="BA264" s="801">
        <v>1</v>
      </c>
      <c r="BB264" s="795">
        <v>3</v>
      </c>
      <c r="BC264" s="795">
        <v>4</v>
      </c>
      <c r="BD264" s="796">
        <v>2</v>
      </c>
      <c r="BE264" s="798">
        <v>1</v>
      </c>
      <c r="BF264" s="794">
        <v>2</v>
      </c>
      <c r="BG264" s="800">
        <v>3</v>
      </c>
      <c r="BH264" s="801">
        <v>4</v>
      </c>
      <c r="BI264" s="795">
        <v>1</v>
      </c>
      <c r="BJ264" s="795">
        <v>7</v>
      </c>
      <c r="BK264" s="795">
        <v>2</v>
      </c>
      <c r="BL264" s="795">
        <v>5</v>
      </c>
      <c r="BM264" s="795">
        <v>3</v>
      </c>
      <c r="BN264" s="795">
        <v>8</v>
      </c>
      <c r="BO264" s="796">
        <v>6</v>
      </c>
      <c r="BP264" s="799"/>
    </row>
    <row r="265" spans="1:68">
      <c r="A265" s="804">
        <v>256</v>
      </c>
      <c r="B265" s="800">
        <v>1</v>
      </c>
      <c r="C265" s="794"/>
      <c r="D265" s="794"/>
      <c r="E265" s="794"/>
      <c r="F265" s="801">
        <v>3</v>
      </c>
      <c r="G265" s="795"/>
      <c r="H265" s="795"/>
      <c r="I265" s="795"/>
      <c r="J265" s="798">
        <v>9</v>
      </c>
      <c r="K265" s="879"/>
      <c r="L265" s="794"/>
      <c r="M265" s="874"/>
      <c r="N265" s="803">
        <v>1</v>
      </c>
      <c r="O265" s="795"/>
      <c r="P265" s="795"/>
      <c r="Q265" s="795"/>
      <c r="R265" s="798">
        <v>1</v>
      </c>
      <c r="S265" s="794">
        <v>2</v>
      </c>
      <c r="T265" s="794">
        <v>4</v>
      </c>
      <c r="U265" s="800">
        <v>3</v>
      </c>
      <c r="V265" s="801">
        <v>4</v>
      </c>
      <c r="W265" s="795">
        <v>1</v>
      </c>
      <c r="X265" s="795">
        <v>2</v>
      </c>
      <c r="Y265" s="796">
        <v>3</v>
      </c>
      <c r="Z265" s="798">
        <v>1</v>
      </c>
      <c r="AA265" s="794">
        <v>2</v>
      </c>
      <c r="AB265" s="800">
        <v>3</v>
      </c>
      <c r="AC265" s="801">
        <v>2</v>
      </c>
      <c r="AD265" s="795">
        <v>1</v>
      </c>
      <c r="AE265" s="796">
        <v>3</v>
      </c>
      <c r="AF265" s="798">
        <v>1</v>
      </c>
      <c r="AG265" s="794">
        <v>3</v>
      </c>
      <c r="AH265" s="794">
        <v>4</v>
      </c>
      <c r="AI265" s="800">
        <v>2</v>
      </c>
      <c r="AJ265" s="801">
        <v>3</v>
      </c>
      <c r="AK265" s="795">
        <v>2</v>
      </c>
      <c r="AL265" s="796">
        <v>1</v>
      </c>
      <c r="AM265" s="798">
        <v>1</v>
      </c>
      <c r="AN265" s="794">
        <v>2</v>
      </c>
      <c r="AO265" s="794">
        <v>3</v>
      </c>
      <c r="AP265" s="800">
        <v>4</v>
      </c>
      <c r="AQ265" s="801">
        <v>1</v>
      </c>
      <c r="AR265" s="795">
        <v>3</v>
      </c>
      <c r="AS265" s="795">
        <v>2</v>
      </c>
      <c r="AT265" s="795">
        <v>4</v>
      </c>
      <c r="AU265" s="796">
        <v>5</v>
      </c>
      <c r="AV265" s="798">
        <v>1</v>
      </c>
      <c r="AW265" s="794">
        <v>2</v>
      </c>
      <c r="AX265" s="794">
        <v>3</v>
      </c>
      <c r="AY265" s="794">
        <v>4</v>
      </c>
      <c r="AZ265" s="800">
        <v>5</v>
      </c>
      <c r="BA265" s="801">
        <v>1</v>
      </c>
      <c r="BB265" s="795">
        <v>3</v>
      </c>
      <c r="BC265" s="795">
        <v>2</v>
      </c>
      <c r="BD265" s="796">
        <v>4</v>
      </c>
      <c r="BE265" s="798">
        <v>1</v>
      </c>
      <c r="BF265" s="794">
        <v>2</v>
      </c>
      <c r="BG265" s="800">
        <v>3</v>
      </c>
      <c r="BH265" s="801">
        <v>1</v>
      </c>
      <c r="BI265" s="795">
        <v>4</v>
      </c>
      <c r="BJ265" s="795">
        <v>3</v>
      </c>
      <c r="BK265" s="795">
        <v>2</v>
      </c>
      <c r="BL265" s="795">
        <v>7</v>
      </c>
      <c r="BM265" s="795">
        <v>6</v>
      </c>
      <c r="BN265" s="795">
        <v>5</v>
      </c>
      <c r="BO265" s="796">
        <v>8</v>
      </c>
      <c r="BP265" s="799"/>
    </row>
    <row r="266" spans="1:68">
      <c r="A266" s="804">
        <v>257</v>
      </c>
      <c r="B266" s="800">
        <v>1</v>
      </c>
      <c r="C266" s="794"/>
      <c r="D266" s="794"/>
      <c r="E266" s="794"/>
      <c r="F266" s="801">
        <v>2</v>
      </c>
      <c r="G266" s="795"/>
      <c r="H266" s="795"/>
      <c r="I266" s="795"/>
      <c r="J266" s="798">
        <v>9</v>
      </c>
      <c r="K266" s="879"/>
      <c r="L266" s="794"/>
      <c r="M266" s="874"/>
      <c r="N266" s="803">
        <v>2</v>
      </c>
      <c r="O266" s="795"/>
      <c r="P266" s="795"/>
      <c r="Q266" s="795"/>
      <c r="R266" s="798">
        <v>1</v>
      </c>
      <c r="S266" s="794">
        <v>2</v>
      </c>
      <c r="T266" s="794">
        <v>4</v>
      </c>
      <c r="U266" s="800">
        <v>3</v>
      </c>
      <c r="V266" s="801">
        <v>3</v>
      </c>
      <c r="W266" s="795">
        <v>2</v>
      </c>
      <c r="X266" s="795">
        <v>1</v>
      </c>
      <c r="Y266" s="796">
        <v>4</v>
      </c>
      <c r="Z266" s="798">
        <v>1</v>
      </c>
      <c r="AA266" s="794">
        <v>3</v>
      </c>
      <c r="AB266" s="800">
        <v>2</v>
      </c>
      <c r="AC266" s="801">
        <v>1</v>
      </c>
      <c r="AD266" s="795">
        <v>3</v>
      </c>
      <c r="AE266" s="796">
        <v>2</v>
      </c>
      <c r="AF266" s="798">
        <v>1</v>
      </c>
      <c r="AG266" s="794">
        <v>3</v>
      </c>
      <c r="AH266" s="794">
        <v>4</v>
      </c>
      <c r="AI266" s="800">
        <v>2</v>
      </c>
      <c r="AJ266" s="801">
        <v>3</v>
      </c>
      <c r="AK266" s="795">
        <v>2</v>
      </c>
      <c r="AL266" s="796">
        <v>1</v>
      </c>
      <c r="AM266" s="798">
        <v>1</v>
      </c>
      <c r="AN266" s="794">
        <v>3</v>
      </c>
      <c r="AO266" s="794">
        <v>2</v>
      </c>
      <c r="AP266" s="800">
        <v>4</v>
      </c>
      <c r="AQ266" s="801">
        <v>1</v>
      </c>
      <c r="AR266" s="795">
        <v>2</v>
      </c>
      <c r="AS266" s="795">
        <v>3</v>
      </c>
      <c r="AT266" s="795">
        <v>4</v>
      </c>
      <c r="AU266" s="796">
        <v>5</v>
      </c>
      <c r="AV266" s="798">
        <v>4</v>
      </c>
      <c r="AW266" s="794">
        <v>2</v>
      </c>
      <c r="AX266" s="794">
        <v>5</v>
      </c>
      <c r="AY266" s="794">
        <v>1</v>
      </c>
      <c r="AZ266" s="800">
        <v>3</v>
      </c>
      <c r="BA266" s="801">
        <v>1</v>
      </c>
      <c r="BB266" s="795">
        <v>3</v>
      </c>
      <c r="BC266" s="795">
        <v>2</v>
      </c>
      <c r="BD266" s="796">
        <v>4</v>
      </c>
      <c r="BE266" s="798">
        <v>1</v>
      </c>
      <c r="BF266" s="794">
        <v>2</v>
      </c>
      <c r="BG266" s="800">
        <v>3</v>
      </c>
      <c r="BH266" s="801">
        <v>1</v>
      </c>
      <c r="BI266" s="795">
        <v>3</v>
      </c>
      <c r="BJ266" s="795">
        <v>7</v>
      </c>
      <c r="BK266" s="795">
        <v>2</v>
      </c>
      <c r="BL266" s="795">
        <v>6</v>
      </c>
      <c r="BM266" s="795">
        <v>5</v>
      </c>
      <c r="BN266" s="795">
        <v>4</v>
      </c>
      <c r="BO266" s="796">
        <v>8</v>
      </c>
      <c r="BP266" s="799"/>
    </row>
    <row r="267" spans="1:68">
      <c r="A267" s="804">
        <v>258</v>
      </c>
      <c r="B267" s="800">
        <v>1</v>
      </c>
      <c r="C267" s="794"/>
      <c r="D267" s="794"/>
      <c r="E267" s="794"/>
      <c r="F267" s="801">
        <v>3</v>
      </c>
      <c r="G267" s="795"/>
      <c r="H267" s="795"/>
      <c r="I267" s="795"/>
      <c r="J267" s="798">
        <v>9</v>
      </c>
      <c r="K267" s="879"/>
      <c r="L267" s="794"/>
      <c r="M267" s="874"/>
      <c r="N267" s="803">
        <v>2</v>
      </c>
      <c r="O267" s="795"/>
      <c r="P267" s="795"/>
      <c r="Q267" s="795"/>
      <c r="R267" s="798">
        <v>1</v>
      </c>
      <c r="S267" s="794">
        <v>4</v>
      </c>
      <c r="T267" s="794">
        <v>2</v>
      </c>
      <c r="U267" s="800">
        <v>3</v>
      </c>
      <c r="V267" s="801">
        <v>3</v>
      </c>
      <c r="W267" s="795">
        <v>2</v>
      </c>
      <c r="X267" s="795">
        <v>1</v>
      </c>
      <c r="Y267" s="796">
        <v>4</v>
      </c>
      <c r="Z267" s="798">
        <v>1</v>
      </c>
      <c r="AA267" s="794">
        <v>3</v>
      </c>
      <c r="AB267" s="800">
        <v>2</v>
      </c>
      <c r="AC267" s="801">
        <v>3</v>
      </c>
      <c r="AD267" s="795">
        <v>1</v>
      </c>
      <c r="AE267" s="796">
        <v>2</v>
      </c>
      <c r="AF267" s="798">
        <v>1</v>
      </c>
      <c r="AG267" s="794">
        <v>3</v>
      </c>
      <c r="AH267" s="794">
        <v>4</v>
      </c>
      <c r="AI267" s="800">
        <v>2</v>
      </c>
      <c r="AJ267" s="801">
        <v>3</v>
      </c>
      <c r="AK267" s="795">
        <v>2</v>
      </c>
      <c r="AL267" s="796">
        <v>1</v>
      </c>
      <c r="AM267" s="798">
        <v>1</v>
      </c>
      <c r="AN267" s="794">
        <v>2</v>
      </c>
      <c r="AO267" s="794">
        <v>3</v>
      </c>
      <c r="AP267" s="800">
        <v>4</v>
      </c>
      <c r="AQ267" s="801">
        <v>1</v>
      </c>
      <c r="AR267" s="795">
        <v>3</v>
      </c>
      <c r="AS267" s="795">
        <v>2</v>
      </c>
      <c r="AT267" s="795">
        <v>4</v>
      </c>
      <c r="AU267" s="796">
        <v>5</v>
      </c>
      <c r="AV267" s="798">
        <v>1</v>
      </c>
      <c r="AW267" s="794">
        <v>2</v>
      </c>
      <c r="AX267" s="794">
        <v>4</v>
      </c>
      <c r="AY267" s="794">
        <v>5</v>
      </c>
      <c r="AZ267" s="800">
        <v>3</v>
      </c>
      <c r="BA267" s="801">
        <v>1</v>
      </c>
      <c r="BB267" s="795">
        <v>3</v>
      </c>
      <c r="BC267" s="795">
        <v>2</v>
      </c>
      <c r="BD267" s="796">
        <v>4</v>
      </c>
      <c r="BE267" s="798">
        <v>1</v>
      </c>
      <c r="BF267" s="794">
        <v>2</v>
      </c>
      <c r="BG267" s="800">
        <v>3</v>
      </c>
      <c r="BH267" s="801">
        <v>5</v>
      </c>
      <c r="BI267" s="795">
        <v>7</v>
      </c>
      <c r="BJ267" s="795">
        <v>6</v>
      </c>
      <c r="BK267" s="795">
        <v>1</v>
      </c>
      <c r="BL267" s="795">
        <v>8</v>
      </c>
      <c r="BM267" s="795">
        <v>3</v>
      </c>
      <c r="BN267" s="795">
        <v>2</v>
      </c>
      <c r="BO267" s="796">
        <v>4</v>
      </c>
      <c r="BP267" s="799"/>
    </row>
    <row r="268" spans="1:68">
      <c r="A268" s="804">
        <v>259</v>
      </c>
      <c r="B268" s="800">
        <v>2</v>
      </c>
      <c r="C268" s="794"/>
      <c r="D268" s="794"/>
      <c r="E268" s="794"/>
      <c r="F268" s="801">
        <v>5</v>
      </c>
      <c r="G268" s="795"/>
      <c r="H268" s="795"/>
      <c r="I268" s="795"/>
      <c r="J268" s="798">
        <v>9</v>
      </c>
      <c r="K268" s="879"/>
      <c r="L268" s="794"/>
      <c r="M268" s="874"/>
      <c r="N268" s="803">
        <v>1</v>
      </c>
      <c r="O268" s="795"/>
      <c r="P268" s="795"/>
      <c r="Q268" s="795"/>
      <c r="R268" s="798">
        <v>1</v>
      </c>
      <c r="S268" s="794">
        <v>3</v>
      </c>
      <c r="T268" s="794">
        <v>4</v>
      </c>
      <c r="U268" s="800">
        <v>2</v>
      </c>
      <c r="V268" s="801">
        <v>3</v>
      </c>
      <c r="W268" s="795">
        <v>2</v>
      </c>
      <c r="X268" s="795">
        <v>1</v>
      </c>
      <c r="Y268" s="796">
        <v>4</v>
      </c>
      <c r="Z268" s="798">
        <v>1</v>
      </c>
      <c r="AA268" s="794">
        <v>2</v>
      </c>
      <c r="AB268" s="800">
        <v>3</v>
      </c>
      <c r="AC268" s="801">
        <v>1</v>
      </c>
      <c r="AD268" s="795">
        <v>2</v>
      </c>
      <c r="AE268" s="796">
        <v>3</v>
      </c>
      <c r="AF268" s="798">
        <v>2</v>
      </c>
      <c r="AG268" s="794">
        <v>4</v>
      </c>
      <c r="AH268" s="794">
        <v>3</v>
      </c>
      <c r="AI268" s="800">
        <v>1</v>
      </c>
      <c r="AJ268" s="801">
        <v>3</v>
      </c>
      <c r="AK268" s="795">
        <v>2</v>
      </c>
      <c r="AL268" s="796">
        <v>1</v>
      </c>
      <c r="AM268" s="798">
        <v>1</v>
      </c>
      <c r="AN268" s="794">
        <v>2</v>
      </c>
      <c r="AO268" s="794">
        <v>4</v>
      </c>
      <c r="AP268" s="800">
        <v>3</v>
      </c>
      <c r="AQ268" s="801">
        <v>1</v>
      </c>
      <c r="AR268" s="795">
        <v>2</v>
      </c>
      <c r="AS268" s="795">
        <v>3</v>
      </c>
      <c r="AT268" s="795">
        <v>4</v>
      </c>
      <c r="AU268" s="796">
        <v>5</v>
      </c>
      <c r="AV268" s="798">
        <v>1</v>
      </c>
      <c r="AW268" s="794">
        <v>3</v>
      </c>
      <c r="AX268" s="794">
        <v>2</v>
      </c>
      <c r="AY268" s="794">
        <v>4</v>
      </c>
      <c r="AZ268" s="800">
        <v>5</v>
      </c>
      <c r="BA268" s="801">
        <v>1</v>
      </c>
      <c r="BB268" s="795">
        <v>3</v>
      </c>
      <c r="BC268" s="795">
        <v>2</v>
      </c>
      <c r="BD268" s="796">
        <v>4</v>
      </c>
      <c r="BE268" s="798">
        <v>1</v>
      </c>
      <c r="BF268" s="794">
        <v>2</v>
      </c>
      <c r="BG268" s="800">
        <v>3</v>
      </c>
      <c r="BH268" s="801">
        <v>1</v>
      </c>
      <c r="BI268" s="795">
        <v>7</v>
      </c>
      <c r="BJ268" s="795">
        <v>8</v>
      </c>
      <c r="BK268" s="795">
        <v>2</v>
      </c>
      <c r="BL268" s="795">
        <v>4</v>
      </c>
      <c r="BM268" s="795">
        <v>3</v>
      </c>
      <c r="BN268" s="795">
        <v>5</v>
      </c>
      <c r="BO268" s="796">
        <v>6</v>
      </c>
      <c r="BP268" s="799"/>
    </row>
    <row r="269" spans="1:68">
      <c r="A269" s="804">
        <v>260</v>
      </c>
      <c r="B269" s="800">
        <v>1</v>
      </c>
      <c r="C269" s="794"/>
      <c r="D269" s="794"/>
      <c r="E269" s="794"/>
      <c r="F269" s="801">
        <v>2</v>
      </c>
      <c r="G269" s="795"/>
      <c r="H269" s="795"/>
      <c r="I269" s="795"/>
      <c r="J269" s="798">
        <v>9</v>
      </c>
      <c r="K269" s="879"/>
      <c r="L269" s="794"/>
      <c r="M269" s="874"/>
      <c r="N269" s="803">
        <v>2</v>
      </c>
      <c r="O269" s="795"/>
      <c r="P269" s="795"/>
      <c r="Q269" s="795"/>
      <c r="R269" s="798">
        <v>1</v>
      </c>
      <c r="S269" s="794">
        <v>2</v>
      </c>
      <c r="T269" s="794">
        <v>4</v>
      </c>
      <c r="U269" s="800">
        <v>3</v>
      </c>
      <c r="V269" s="801">
        <v>2</v>
      </c>
      <c r="W269" s="795">
        <v>3</v>
      </c>
      <c r="X269" s="795">
        <v>1</v>
      </c>
      <c r="Y269" s="796">
        <v>4</v>
      </c>
      <c r="Z269" s="798">
        <v>1</v>
      </c>
      <c r="AA269" s="794">
        <v>2</v>
      </c>
      <c r="AB269" s="800">
        <v>3</v>
      </c>
      <c r="AC269" s="801">
        <v>1</v>
      </c>
      <c r="AD269" s="795">
        <v>3</v>
      </c>
      <c r="AE269" s="796">
        <v>2</v>
      </c>
      <c r="AF269" s="798">
        <v>1</v>
      </c>
      <c r="AG269" s="794">
        <v>4</v>
      </c>
      <c r="AH269" s="794">
        <v>3</v>
      </c>
      <c r="AI269" s="800">
        <v>2</v>
      </c>
      <c r="AJ269" s="801">
        <v>3</v>
      </c>
      <c r="AK269" s="795">
        <v>2</v>
      </c>
      <c r="AL269" s="796">
        <v>1</v>
      </c>
      <c r="AM269" s="798">
        <v>1</v>
      </c>
      <c r="AN269" s="794">
        <v>2</v>
      </c>
      <c r="AO269" s="794">
        <v>3</v>
      </c>
      <c r="AP269" s="800">
        <v>4</v>
      </c>
      <c r="AQ269" s="801">
        <v>1</v>
      </c>
      <c r="AR269" s="795">
        <v>2</v>
      </c>
      <c r="AS269" s="795">
        <v>3</v>
      </c>
      <c r="AT269" s="795">
        <v>4</v>
      </c>
      <c r="AU269" s="796">
        <v>5</v>
      </c>
      <c r="AV269" s="798">
        <v>1</v>
      </c>
      <c r="AW269" s="794">
        <v>2</v>
      </c>
      <c r="AX269" s="794">
        <v>3</v>
      </c>
      <c r="AY269" s="794">
        <v>4</v>
      </c>
      <c r="AZ269" s="800">
        <v>5</v>
      </c>
      <c r="BA269" s="801">
        <v>1</v>
      </c>
      <c r="BB269" s="795">
        <v>3</v>
      </c>
      <c r="BC269" s="795">
        <v>2</v>
      </c>
      <c r="BD269" s="796">
        <v>4</v>
      </c>
      <c r="BE269" s="798">
        <v>1</v>
      </c>
      <c r="BF269" s="794">
        <v>2</v>
      </c>
      <c r="BG269" s="800">
        <v>3</v>
      </c>
      <c r="BH269" s="801">
        <v>1</v>
      </c>
      <c r="BI269" s="795">
        <v>2</v>
      </c>
      <c r="BJ269" s="795">
        <v>8</v>
      </c>
      <c r="BK269" s="795">
        <v>4</v>
      </c>
      <c r="BL269" s="795">
        <v>6</v>
      </c>
      <c r="BM269" s="795">
        <v>3</v>
      </c>
      <c r="BN269" s="795">
        <v>7</v>
      </c>
      <c r="BO269" s="796">
        <v>5</v>
      </c>
      <c r="BP269" s="799"/>
    </row>
    <row r="270" spans="1:68">
      <c r="A270" s="804">
        <v>261</v>
      </c>
      <c r="B270" s="800">
        <v>2</v>
      </c>
      <c r="C270" s="794"/>
      <c r="D270" s="794"/>
      <c r="E270" s="794"/>
      <c r="F270" s="801">
        <v>2</v>
      </c>
      <c r="G270" s="795"/>
      <c r="H270" s="795"/>
      <c r="I270" s="795"/>
      <c r="J270" s="798">
        <v>2</v>
      </c>
      <c r="K270" s="879"/>
      <c r="L270" s="794"/>
      <c r="M270" s="874"/>
      <c r="N270" s="803">
        <v>2</v>
      </c>
      <c r="O270" s="795"/>
      <c r="P270" s="795"/>
      <c r="Q270" s="795"/>
      <c r="R270" s="798">
        <v>4</v>
      </c>
      <c r="S270" s="794">
        <v>2</v>
      </c>
      <c r="T270" s="794">
        <v>3</v>
      </c>
      <c r="U270" s="800">
        <v>1</v>
      </c>
      <c r="V270" s="801">
        <v>2</v>
      </c>
      <c r="W270" s="795">
        <v>4</v>
      </c>
      <c r="X270" s="795">
        <v>1</v>
      </c>
      <c r="Y270" s="796">
        <v>3</v>
      </c>
      <c r="Z270" s="798">
        <v>1</v>
      </c>
      <c r="AA270" s="794">
        <v>2</v>
      </c>
      <c r="AB270" s="800">
        <v>3</v>
      </c>
      <c r="AC270" s="801">
        <v>1</v>
      </c>
      <c r="AD270" s="795">
        <v>3</v>
      </c>
      <c r="AE270" s="796">
        <v>2</v>
      </c>
      <c r="AF270" s="798">
        <v>1</v>
      </c>
      <c r="AG270" s="794">
        <v>3</v>
      </c>
      <c r="AH270" s="794">
        <v>4</v>
      </c>
      <c r="AI270" s="800">
        <v>2</v>
      </c>
      <c r="AJ270" s="801">
        <v>3</v>
      </c>
      <c r="AK270" s="795">
        <v>2</v>
      </c>
      <c r="AL270" s="796">
        <v>1</v>
      </c>
      <c r="AM270" s="798">
        <v>2</v>
      </c>
      <c r="AN270" s="794">
        <v>1</v>
      </c>
      <c r="AO270" s="794">
        <v>4</v>
      </c>
      <c r="AP270" s="800">
        <v>3</v>
      </c>
      <c r="AQ270" s="801">
        <v>2</v>
      </c>
      <c r="AR270" s="795">
        <v>1</v>
      </c>
      <c r="AS270" s="795">
        <v>4</v>
      </c>
      <c r="AT270" s="795">
        <v>5</v>
      </c>
      <c r="AU270" s="796">
        <v>3</v>
      </c>
      <c r="AV270" s="798">
        <v>5</v>
      </c>
      <c r="AW270" s="794">
        <v>3</v>
      </c>
      <c r="AX270" s="794">
        <v>2</v>
      </c>
      <c r="AY270" s="794">
        <v>4</v>
      </c>
      <c r="AZ270" s="800">
        <v>1</v>
      </c>
      <c r="BA270" s="801">
        <v>1</v>
      </c>
      <c r="BB270" s="795">
        <v>4</v>
      </c>
      <c r="BC270" s="795">
        <v>2</v>
      </c>
      <c r="BD270" s="796">
        <v>3</v>
      </c>
      <c r="BE270" s="798">
        <v>1</v>
      </c>
      <c r="BF270" s="794">
        <v>2</v>
      </c>
      <c r="BG270" s="800">
        <v>3</v>
      </c>
      <c r="BH270" s="801">
        <v>6</v>
      </c>
      <c r="BI270" s="795">
        <v>7</v>
      </c>
      <c r="BJ270" s="795">
        <v>2</v>
      </c>
      <c r="BK270" s="795">
        <v>4</v>
      </c>
      <c r="BL270" s="795">
        <v>1</v>
      </c>
      <c r="BM270" s="795">
        <v>8</v>
      </c>
      <c r="BN270" s="795">
        <v>5</v>
      </c>
      <c r="BO270" s="796">
        <v>3</v>
      </c>
      <c r="BP270" s="799"/>
    </row>
    <row r="271" spans="1:68">
      <c r="A271" s="804">
        <v>262</v>
      </c>
      <c r="B271" s="800">
        <v>2</v>
      </c>
      <c r="C271" s="794"/>
      <c r="D271" s="794"/>
      <c r="E271" s="794"/>
      <c r="F271" s="801">
        <v>3</v>
      </c>
      <c r="G271" s="795"/>
      <c r="H271" s="795"/>
      <c r="I271" s="795"/>
      <c r="J271" s="798">
        <v>9</v>
      </c>
      <c r="K271" s="879"/>
      <c r="L271" s="794"/>
      <c r="M271" s="874"/>
      <c r="N271" s="803">
        <v>1</v>
      </c>
      <c r="O271" s="795"/>
      <c r="P271" s="795"/>
      <c r="Q271" s="795"/>
      <c r="R271" s="798">
        <v>4</v>
      </c>
      <c r="S271" s="794">
        <v>1</v>
      </c>
      <c r="T271" s="794">
        <v>2</v>
      </c>
      <c r="U271" s="800">
        <v>3</v>
      </c>
      <c r="V271" s="801">
        <v>2</v>
      </c>
      <c r="W271" s="795">
        <v>3</v>
      </c>
      <c r="X271" s="795">
        <v>1</v>
      </c>
      <c r="Y271" s="796">
        <v>4</v>
      </c>
      <c r="Z271" s="798">
        <v>3</v>
      </c>
      <c r="AA271" s="794">
        <v>2</v>
      </c>
      <c r="AB271" s="800">
        <v>1</v>
      </c>
      <c r="AC271" s="801">
        <v>3</v>
      </c>
      <c r="AD271" s="795">
        <v>2</v>
      </c>
      <c r="AE271" s="796">
        <v>1</v>
      </c>
      <c r="AF271" s="798">
        <v>1</v>
      </c>
      <c r="AG271" s="794">
        <v>3</v>
      </c>
      <c r="AH271" s="794">
        <v>2</v>
      </c>
      <c r="AI271" s="800">
        <v>4</v>
      </c>
      <c r="AJ271" s="801">
        <v>2</v>
      </c>
      <c r="AK271" s="795">
        <v>3</v>
      </c>
      <c r="AL271" s="796">
        <v>1</v>
      </c>
      <c r="AM271" s="798">
        <v>1</v>
      </c>
      <c r="AN271" s="794">
        <v>2</v>
      </c>
      <c r="AO271" s="794">
        <v>4</v>
      </c>
      <c r="AP271" s="800">
        <v>3</v>
      </c>
      <c r="AQ271" s="801">
        <v>1</v>
      </c>
      <c r="AR271" s="795">
        <v>3</v>
      </c>
      <c r="AS271" s="795">
        <v>2</v>
      </c>
      <c r="AT271" s="795">
        <v>4</v>
      </c>
      <c r="AU271" s="796">
        <v>5</v>
      </c>
      <c r="AV271" s="798">
        <v>1</v>
      </c>
      <c r="AW271" s="794">
        <v>4</v>
      </c>
      <c r="AX271" s="794">
        <v>5</v>
      </c>
      <c r="AY271" s="794">
        <v>3</v>
      </c>
      <c r="AZ271" s="800">
        <v>2</v>
      </c>
      <c r="BA271" s="801">
        <v>1</v>
      </c>
      <c r="BB271" s="795">
        <v>3</v>
      </c>
      <c r="BC271" s="795">
        <v>2</v>
      </c>
      <c r="BD271" s="796">
        <v>4</v>
      </c>
      <c r="BE271" s="798">
        <v>1</v>
      </c>
      <c r="BF271" s="794">
        <v>2</v>
      </c>
      <c r="BG271" s="800">
        <v>3</v>
      </c>
      <c r="BH271" s="801">
        <v>1</v>
      </c>
      <c r="BI271" s="795">
        <v>2</v>
      </c>
      <c r="BJ271" s="795">
        <v>7</v>
      </c>
      <c r="BK271" s="795">
        <v>5</v>
      </c>
      <c r="BL271" s="795">
        <v>4</v>
      </c>
      <c r="BM271" s="795">
        <v>3</v>
      </c>
      <c r="BN271" s="795">
        <v>8</v>
      </c>
      <c r="BO271" s="796">
        <v>6</v>
      </c>
      <c r="BP271" s="799"/>
    </row>
    <row r="272" spans="1:68">
      <c r="A272" s="804">
        <v>263</v>
      </c>
      <c r="B272" s="800">
        <v>2</v>
      </c>
      <c r="C272" s="794"/>
      <c r="D272" s="794"/>
      <c r="E272" s="794"/>
      <c r="F272" s="801">
        <v>5</v>
      </c>
      <c r="G272" s="795"/>
      <c r="H272" s="795"/>
      <c r="I272" s="795"/>
      <c r="J272" s="798">
        <v>9</v>
      </c>
      <c r="K272" s="879"/>
      <c r="L272" s="794"/>
      <c r="M272" s="874"/>
      <c r="N272" s="803">
        <v>1</v>
      </c>
      <c r="O272" s="795"/>
      <c r="P272" s="795"/>
      <c r="Q272" s="795"/>
      <c r="R272" s="798">
        <v>4</v>
      </c>
      <c r="S272" s="794">
        <v>1</v>
      </c>
      <c r="T272" s="794">
        <v>2</v>
      </c>
      <c r="U272" s="800">
        <v>3</v>
      </c>
      <c r="V272" s="801">
        <v>3</v>
      </c>
      <c r="W272" s="795">
        <v>4</v>
      </c>
      <c r="X272" s="795">
        <v>1</v>
      </c>
      <c r="Y272" s="796">
        <v>2</v>
      </c>
      <c r="Z272" s="798">
        <v>1</v>
      </c>
      <c r="AA272" s="794">
        <v>3</v>
      </c>
      <c r="AB272" s="800">
        <v>2</v>
      </c>
      <c r="AC272" s="801">
        <v>2</v>
      </c>
      <c r="AD272" s="795">
        <v>1</v>
      </c>
      <c r="AE272" s="796">
        <v>3</v>
      </c>
      <c r="AF272" s="798">
        <v>2</v>
      </c>
      <c r="AG272" s="794">
        <v>4</v>
      </c>
      <c r="AH272" s="794">
        <v>3</v>
      </c>
      <c r="AI272" s="800">
        <v>1</v>
      </c>
      <c r="AJ272" s="801">
        <v>3</v>
      </c>
      <c r="AK272" s="795">
        <v>1</v>
      </c>
      <c r="AL272" s="796">
        <v>2</v>
      </c>
      <c r="AM272" s="798">
        <v>1</v>
      </c>
      <c r="AN272" s="794">
        <v>3</v>
      </c>
      <c r="AO272" s="794">
        <v>4</v>
      </c>
      <c r="AP272" s="800">
        <v>2</v>
      </c>
      <c r="AQ272" s="801">
        <v>1</v>
      </c>
      <c r="AR272" s="795">
        <v>3</v>
      </c>
      <c r="AS272" s="795">
        <v>2</v>
      </c>
      <c r="AT272" s="795">
        <v>4</v>
      </c>
      <c r="AU272" s="796">
        <v>5</v>
      </c>
      <c r="AV272" s="798">
        <v>1</v>
      </c>
      <c r="AW272" s="794">
        <v>4</v>
      </c>
      <c r="AX272" s="794">
        <v>2</v>
      </c>
      <c r="AY272" s="794">
        <v>5</v>
      </c>
      <c r="AZ272" s="800">
        <v>3</v>
      </c>
      <c r="BA272" s="801">
        <v>1</v>
      </c>
      <c r="BB272" s="795">
        <v>3</v>
      </c>
      <c r="BC272" s="795">
        <v>2</v>
      </c>
      <c r="BD272" s="796">
        <v>4</v>
      </c>
      <c r="BE272" s="798">
        <v>1</v>
      </c>
      <c r="BF272" s="794">
        <v>2</v>
      </c>
      <c r="BG272" s="800">
        <v>3</v>
      </c>
      <c r="BH272" s="801">
        <v>1</v>
      </c>
      <c r="BI272" s="795">
        <v>6</v>
      </c>
      <c r="BJ272" s="795">
        <v>8</v>
      </c>
      <c r="BK272" s="795">
        <v>2</v>
      </c>
      <c r="BL272" s="795">
        <v>7</v>
      </c>
      <c r="BM272" s="795">
        <v>3</v>
      </c>
      <c r="BN272" s="795">
        <v>4</v>
      </c>
      <c r="BO272" s="796">
        <v>5</v>
      </c>
      <c r="BP272" s="799"/>
    </row>
    <row r="273" spans="1:68">
      <c r="A273" s="804">
        <v>264</v>
      </c>
      <c r="B273" s="800">
        <v>2</v>
      </c>
      <c r="C273" s="794"/>
      <c r="D273" s="794"/>
      <c r="E273" s="794"/>
      <c r="F273" s="801">
        <v>3</v>
      </c>
      <c r="G273" s="795"/>
      <c r="H273" s="795"/>
      <c r="I273" s="795"/>
      <c r="J273" s="798">
        <v>9</v>
      </c>
      <c r="K273" s="879"/>
      <c r="L273" s="794"/>
      <c r="M273" s="874"/>
      <c r="N273" s="803">
        <v>1</v>
      </c>
      <c r="O273" s="795"/>
      <c r="P273" s="795"/>
      <c r="Q273" s="795"/>
      <c r="R273" s="798">
        <v>1</v>
      </c>
      <c r="S273" s="794">
        <v>4</v>
      </c>
      <c r="T273" s="794">
        <v>2</v>
      </c>
      <c r="U273" s="800">
        <v>3</v>
      </c>
      <c r="V273" s="801">
        <v>3</v>
      </c>
      <c r="W273" s="795">
        <v>2</v>
      </c>
      <c r="X273" s="795">
        <v>1</v>
      </c>
      <c r="Y273" s="796">
        <v>4</v>
      </c>
      <c r="Z273" s="798">
        <v>1</v>
      </c>
      <c r="AA273" s="794">
        <v>2</v>
      </c>
      <c r="AB273" s="800">
        <v>3</v>
      </c>
      <c r="AC273" s="801">
        <v>2</v>
      </c>
      <c r="AD273" s="795">
        <v>1</v>
      </c>
      <c r="AE273" s="796">
        <v>3</v>
      </c>
      <c r="AF273" s="798">
        <v>2</v>
      </c>
      <c r="AG273" s="794">
        <v>4</v>
      </c>
      <c r="AH273" s="794">
        <v>3</v>
      </c>
      <c r="AI273" s="800">
        <v>1</v>
      </c>
      <c r="AJ273" s="801">
        <v>3</v>
      </c>
      <c r="AK273" s="795">
        <v>2</v>
      </c>
      <c r="AL273" s="796">
        <v>1</v>
      </c>
      <c r="AM273" s="798">
        <v>1</v>
      </c>
      <c r="AN273" s="794">
        <v>2</v>
      </c>
      <c r="AO273" s="794">
        <v>3</v>
      </c>
      <c r="AP273" s="800">
        <v>4</v>
      </c>
      <c r="AQ273" s="801">
        <v>1</v>
      </c>
      <c r="AR273" s="795">
        <v>2</v>
      </c>
      <c r="AS273" s="795">
        <v>3</v>
      </c>
      <c r="AT273" s="795">
        <v>4</v>
      </c>
      <c r="AU273" s="796">
        <v>5</v>
      </c>
      <c r="AV273" s="798">
        <v>2</v>
      </c>
      <c r="AW273" s="794">
        <v>3</v>
      </c>
      <c r="AX273" s="794">
        <v>4</v>
      </c>
      <c r="AY273" s="794">
        <v>5</v>
      </c>
      <c r="AZ273" s="800">
        <v>1</v>
      </c>
      <c r="BA273" s="801">
        <v>1</v>
      </c>
      <c r="BB273" s="795">
        <v>2</v>
      </c>
      <c r="BC273" s="795">
        <v>3</v>
      </c>
      <c r="BD273" s="796">
        <v>4</v>
      </c>
      <c r="BE273" s="798">
        <v>1</v>
      </c>
      <c r="BF273" s="794">
        <v>2</v>
      </c>
      <c r="BG273" s="800">
        <v>3</v>
      </c>
      <c r="BH273" s="801">
        <v>1</v>
      </c>
      <c r="BI273" s="795">
        <v>3</v>
      </c>
      <c r="BJ273" s="795">
        <v>6</v>
      </c>
      <c r="BK273" s="795">
        <v>2</v>
      </c>
      <c r="BL273" s="795">
        <v>7</v>
      </c>
      <c r="BM273" s="795">
        <v>4</v>
      </c>
      <c r="BN273" s="795">
        <v>5</v>
      </c>
      <c r="BO273" s="796">
        <v>8</v>
      </c>
      <c r="BP273" s="799"/>
    </row>
    <row r="274" spans="1:68">
      <c r="A274" s="804">
        <v>265</v>
      </c>
      <c r="B274" s="800">
        <v>2</v>
      </c>
      <c r="C274" s="794"/>
      <c r="D274" s="794"/>
      <c r="E274" s="794"/>
      <c r="F274" s="801">
        <v>3</v>
      </c>
      <c r="G274" s="795"/>
      <c r="H274" s="795"/>
      <c r="I274" s="795"/>
      <c r="J274" s="798">
        <v>9</v>
      </c>
      <c r="K274" s="879"/>
      <c r="L274" s="794"/>
      <c r="M274" s="874"/>
      <c r="N274" s="803">
        <v>1</v>
      </c>
      <c r="O274" s="795"/>
      <c r="P274" s="795"/>
      <c r="Q274" s="795"/>
      <c r="R274" s="798">
        <v>1</v>
      </c>
      <c r="S274" s="794">
        <v>2</v>
      </c>
      <c r="T274" s="794">
        <v>4</v>
      </c>
      <c r="U274" s="800">
        <v>3</v>
      </c>
      <c r="V274" s="801">
        <v>3</v>
      </c>
      <c r="W274" s="795">
        <v>2</v>
      </c>
      <c r="X274" s="795">
        <v>1</v>
      </c>
      <c r="Y274" s="796">
        <v>4</v>
      </c>
      <c r="Z274" s="798">
        <v>1</v>
      </c>
      <c r="AA274" s="794">
        <v>2</v>
      </c>
      <c r="AB274" s="800">
        <v>3</v>
      </c>
      <c r="AC274" s="801">
        <v>2</v>
      </c>
      <c r="AD274" s="795">
        <v>1</v>
      </c>
      <c r="AE274" s="796">
        <v>3</v>
      </c>
      <c r="AF274" s="798">
        <v>1</v>
      </c>
      <c r="AG274" s="794">
        <v>3</v>
      </c>
      <c r="AH274" s="794">
        <v>4</v>
      </c>
      <c r="AI274" s="800">
        <v>2</v>
      </c>
      <c r="AJ274" s="801">
        <v>3</v>
      </c>
      <c r="AK274" s="795">
        <v>2</v>
      </c>
      <c r="AL274" s="796">
        <v>1</v>
      </c>
      <c r="AM274" s="798">
        <v>1</v>
      </c>
      <c r="AN274" s="794">
        <v>4</v>
      </c>
      <c r="AO274" s="794">
        <v>3</v>
      </c>
      <c r="AP274" s="800">
        <v>2</v>
      </c>
      <c r="AQ274" s="801">
        <v>1</v>
      </c>
      <c r="AR274" s="795">
        <v>2</v>
      </c>
      <c r="AS274" s="795">
        <v>3</v>
      </c>
      <c r="AT274" s="795">
        <v>4</v>
      </c>
      <c r="AU274" s="796">
        <v>5</v>
      </c>
      <c r="AV274" s="798">
        <v>1</v>
      </c>
      <c r="AW274" s="794">
        <v>3</v>
      </c>
      <c r="AX274" s="794">
        <v>5</v>
      </c>
      <c r="AY274" s="794">
        <v>2</v>
      </c>
      <c r="AZ274" s="800">
        <v>4</v>
      </c>
      <c r="BA274" s="801">
        <v>1</v>
      </c>
      <c r="BB274" s="795">
        <v>2</v>
      </c>
      <c r="BC274" s="795">
        <v>3</v>
      </c>
      <c r="BD274" s="796">
        <v>4</v>
      </c>
      <c r="BE274" s="798">
        <v>2</v>
      </c>
      <c r="BF274" s="794">
        <v>1</v>
      </c>
      <c r="BG274" s="800">
        <v>3</v>
      </c>
      <c r="BH274" s="801">
        <v>8</v>
      </c>
      <c r="BI274" s="795">
        <v>6</v>
      </c>
      <c r="BJ274" s="795">
        <v>7</v>
      </c>
      <c r="BK274" s="795">
        <v>5</v>
      </c>
      <c r="BL274" s="795">
        <v>3</v>
      </c>
      <c r="BM274" s="795">
        <v>4</v>
      </c>
      <c r="BN274" s="795">
        <v>2</v>
      </c>
      <c r="BO274" s="796">
        <v>1</v>
      </c>
      <c r="BP274" s="799"/>
    </row>
    <row r="275" spans="1:68">
      <c r="A275" s="804">
        <v>266</v>
      </c>
      <c r="B275" s="800">
        <v>2</v>
      </c>
      <c r="C275" s="794"/>
      <c r="D275" s="794"/>
      <c r="E275" s="794"/>
      <c r="F275" s="801">
        <v>4</v>
      </c>
      <c r="G275" s="795"/>
      <c r="H275" s="795"/>
      <c r="I275" s="795"/>
      <c r="J275" s="798">
        <v>9</v>
      </c>
      <c r="K275" s="879"/>
      <c r="L275" s="794"/>
      <c r="M275" s="874"/>
      <c r="N275" s="803">
        <v>2</v>
      </c>
      <c r="O275" s="795"/>
      <c r="P275" s="795"/>
      <c r="Q275" s="795"/>
      <c r="R275" s="798">
        <v>1</v>
      </c>
      <c r="S275" s="794">
        <v>3</v>
      </c>
      <c r="T275" s="794">
        <v>4</v>
      </c>
      <c r="U275" s="800">
        <v>2</v>
      </c>
      <c r="V275" s="801">
        <v>2</v>
      </c>
      <c r="W275" s="795">
        <v>3</v>
      </c>
      <c r="X275" s="795">
        <v>1</v>
      </c>
      <c r="Y275" s="796">
        <v>4</v>
      </c>
      <c r="Z275" s="798">
        <v>1</v>
      </c>
      <c r="AA275" s="794">
        <v>2</v>
      </c>
      <c r="AB275" s="800">
        <v>3</v>
      </c>
      <c r="AC275" s="801">
        <v>1</v>
      </c>
      <c r="AD275" s="795">
        <v>3</v>
      </c>
      <c r="AE275" s="796">
        <v>2</v>
      </c>
      <c r="AF275" s="798">
        <v>1</v>
      </c>
      <c r="AG275" s="794">
        <v>2</v>
      </c>
      <c r="AH275" s="794">
        <v>3</v>
      </c>
      <c r="AI275" s="800">
        <v>4</v>
      </c>
      <c r="AJ275" s="801">
        <v>3</v>
      </c>
      <c r="AK275" s="795">
        <v>2</v>
      </c>
      <c r="AL275" s="796">
        <v>1</v>
      </c>
      <c r="AM275" s="798">
        <v>1</v>
      </c>
      <c r="AN275" s="794">
        <v>2</v>
      </c>
      <c r="AO275" s="794">
        <v>3</v>
      </c>
      <c r="AP275" s="800">
        <v>4</v>
      </c>
      <c r="AQ275" s="801">
        <v>1</v>
      </c>
      <c r="AR275" s="795">
        <v>2</v>
      </c>
      <c r="AS275" s="795">
        <v>3</v>
      </c>
      <c r="AT275" s="795">
        <v>4</v>
      </c>
      <c r="AU275" s="796">
        <v>5</v>
      </c>
      <c r="AV275" s="798">
        <v>1</v>
      </c>
      <c r="AW275" s="794">
        <v>3</v>
      </c>
      <c r="AX275" s="794">
        <v>2</v>
      </c>
      <c r="AY275" s="794">
        <v>4</v>
      </c>
      <c r="AZ275" s="800">
        <v>5</v>
      </c>
      <c r="BA275" s="801">
        <v>1</v>
      </c>
      <c r="BB275" s="795">
        <v>2</v>
      </c>
      <c r="BC275" s="795">
        <v>3</v>
      </c>
      <c r="BD275" s="796">
        <v>4</v>
      </c>
      <c r="BE275" s="798">
        <v>1</v>
      </c>
      <c r="BF275" s="794">
        <v>2</v>
      </c>
      <c r="BG275" s="800">
        <v>3</v>
      </c>
      <c r="BH275" s="801">
        <v>8</v>
      </c>
      <c r="BI275" s="795">
        <v>7</v>
      </c>
      <c r="BJ275" s="795">
        <v>6</v>
      </c>
      <c r="BK275" s="795">
        <v>2</v>
      </c>
      <c r="BL275" s="795">
        <v>5</v>
      </c>
      <c r="BM275" s="795">
        <v>4</v>
      </c>
      <c r="BN275" s="795">
        <v>3</v>
      </c>
      <c r="BO275" s="796">
        <v>1</v>
      </c>
      <c r="BP275" s="799"/>
    </row>
    <row r="276" spans="1:68">
      <c r="A276" s="804">
        <v>267</v>
      </c>
      <c r="B276" s="800">
        <v>1</v>
      </c>
      <c r="C276" s="794"/>
      <c r="D276" s="794"/>
      <c r="E276" s="794"/>
      <c r="F276" s="801">
        <v>3</v>
      </c>
      <c r="G276" s="795"/>
      <c r="H276" s="795"/>
      <c r="I276" s="795"/>
      <c r="J276" s="798">
        <v>9</v>
      </c>
      <c r="K276" s="879"/>
      <c r="L276" s="794"/>
      <c r="M276" s="874"/>
      <c r="N276" s="803">
        <v>1</v>
      </c>
      <c r="O276" s="795"/>
      <c r="P276" s="795"/>
      <c r="Q276" s="795"/>
      <c r="R276" s="798">
        <v>1</v>
      </c>
      <c r="S276" s="794">
        <v>3</v>
      </c>
      <c r="T276" s="794">
        <v>4</v>
      </c>
      <c r="U276" s="800">
        <v>2</v>
      </c>
      <c r="V276" s="801">
        <v>4</v>
      </c>
      <c r="W276" s="795">
        <v>2</v>
      </c>
      <c r="X276" s="795">
        <v>3</v>
      </c>
      <c r="Y276" s="796">
        <v>1</v>
      </c>
      <c r="Z276" s="798">
        <v>1</v>
      </c>
      <c r="AA276" s="794">
        <v>2</v>
      </c>
      <c r="AB276" s="800">
        <v>3</v>
      </c>
      <c r="AC276" s="801">
        <v>2</v>
      </c>
      <c r="AD276" s="795">
        <v>1</v>
      </c>
      <c r="AE276" s="796">
        <v>3</v>
      </c>
      <c r="AF276" s="798">
        <v>1</v>
      </c>
      <c r="AG276" s="794">
        <v>2</v>
      </c>
      <c r="AH276" s="794">
        <v>4</v>
      </c>
      <c r="AI276" s="800">
        <v>3</v>
      </c>
      <c r="AJ276" s="801">
        <v>3</v>
      </c>
      <c r="AK276" s="795">
        <v>2</v>
      </c>
      <c r="AL276" s="796">
        <v>1</v>
      </c>
      <c r="AM276" s="798">
        <v>1</v>
      </c>
      <c r="AN276" s="794">
        <v>2</v>
      </c>
      <c r="AO276" s="794">
        <v>4</v>
      </c>
      <c r="AP276" s="800">
        <v>3</v>
      </c>
      <c r="AQ276" s="801">
        <v>1</v>
      </c>
      <c r="AR276" s="795">
        <v>2</v>
      </c>
      <c r="AS276" s="795">
        <v>3</v>
      </c>
      <c r="AT276" s="795">
        <v>4</v>
      </c>
      <c r="AU276" s="796">
        <v>5</v>
      </c>
      <c r="AV276" s="798">
        <v>1</v>
      </c>
      <c r="AW276" s="794">
        <v>4</v>
      </c>
      <c r="AX276" s="794">
        <v>2</v>
      </c>
      <c r="AY276" s="794">
        <v>5</v>
      </c>
      <c r="AZ276" s="800">
        <v>3</v>
      </c>
      <c r="BA276" s="801">
        <v>1</v>
      </c>
      <c r="BB276" s="795">
        <v>2</v>
      </c>
      <c r="BC276" s="795">
        <v>4</v>
      </c>
      <c r="BD276" s="796">
        <v>3</v>
      </c>
      <c r="BE276" s="798">
        <v>1</v>
      </c>
      <c r="BF276" s="794">
        <v>2</v>
      </c>
      <c r="BG276" s="800">
        <v>3</v>
      </c>
      <c r="BH276" s="801">
        <v>8</v>
      </c>
      <c r="BI276" s="795">
        <v>6</v>
      </c>
      <c r="BJ276" s="795">
        <v>5</v>
      </c>
      <c r="BK276" s="795">
        <v>3</v>
      </c>
      <c r="BL276" s="795">
        <v>7</v>
      </c>
      <c r="BM276" s="795">
        <v>1</v>
      </c>
      <c r="BN276" s="795">
        <v>2</v>
      </c>
      <c r="BO276" s="796">
        <v>4</v>
      </c>
      <c r="BP276" s="799"/>
    </row>
    <row r="277" spans="1:68">
      <c r="A277" s="804">
        <v>268</v>
      </c>
      <c r="B277" s="800">
        <v>1</v>
      </c>
      <c r="C277" s="794"/>
      <c r="D277" s="794"/>
      <c r="E277" s="794"/>
      <c r="F277" s="801">
        <v>3</v>
      </c>
      <c r="G277" s="795"/>
      <c r="H277" s="795"/>
      <c r="I277" s="795"/>
      <c r="J277" s="798">
        <v>9</v>
      </c>
      <c r="K277" s="879"/>
      <c r="L277" s="794"/>
      <c r="M277" s="874"/>
      <c r="N277" s="803">
        <v>2</v>
      </c>
      <c r="O277" s="795"/>
      <c r="P277" s="795"/>
      <c r="Q277" s="795"/>
      <c r="R277" s="798">
        <v>4</v>
      </c>
      <c r="S277" s="794">
        <v>2</v>
      </c>
      <c r="T277" s="794">
        <v>3</v>
      </c>
      <c r="U277" s="800">
        <v>1</v>
      </c>
      <c r="V277" s="801">
        <v>3</v>
      </c>
      <c r="W277" s="795">
        <v>2</v>
      </c>
      <c r="X277" s="795">
        <v>4</v>
      </c>
      <c r="Y277" s="796">
        <v>1</v>
      </c>
      <c r="Z277" s="798">
        <v>3</v>
      </c>
      <c r="AA277" s="794">
        <v>2</v>
      </c>
      <c r="AB277" s="800">
        <v>1</v>
      </c>
      <c r="AC277" s="801">
        <v>3</v>
      </c>
      <c r="AD277" s="795">
        <v>1</v>
      </c>
      <c r="AE277" s="796">
        <v>2</v>
      </c>
      <c r="AF277" s="798">
        <v>4</v>
      </c>
      <c r="AG277" s="794">
        <v>3</v>
      </c>
      <c r="AH277" s="794">
        <v>2</v>
      </c>
      <c r="AI277" s="800">
        <v>1</v>
      </c>
      <c r="AJ277" s="801">
        <v>3</v>
      </c>
      <c r="AK277" s="795">
        <v>2</v>
      </c>
      <c r="AL277" s="796">
        <v>1</v>
      </c>
      <c r="AM277" s="798">
        <v>1</v>
      </c>
      <c r="AN277" s="794">
        <v>2</v>
      </c>
      <c r="AO277" s="794">
        <v>4</v>
      </c>
      <c r="AP277" s="800">
        <v>3</v>
      </c>
      <c r="AQ277" s="801">
        <v>5</v>
      </c>
      <c r="AR277" s="795">
        <v>4</v>
      </c>
      <c r="AS277" s="795">
        <v>1</v>
      </c>
      <c r="AT277" s="795">
        <v>2</v>
      </c>
      <c r="AU277" s="796">
        <v>3</v>
      </c>
      <c r="AV277" s="798">
        <v>1</v>
      </c>
      <c r="AW277" s="794">
        <v>5</v>
      </c>
      <c r="AX277" s="794">
        <v>3</v>
      </c>
      <c r="AY277" s="794">
        <v>2</v>
      </c>
      <c r="AZ277" s="800">
        <v>4</v>
      </c>
      <c r="BA277" s="801">
        <v>4</v>
      </c>
      <c r="BB277" s="795">
        <v>3</v>
      </c>
      <c r="BC277" s="795">
        <v>2</v>
      </c>
      <c r="BD277" s="796">
        <v>1</v>
      </c>
      <c r="BE277" s="798">
        <v>1</v>
      </c>
      <c r="BF277" s="794">
        <v>2</v>
      </c>
      <c r="BG277" s="800">
        <v>3</v>
      </c>
      <c r="BH277" s="801">
        <v>1</v>
      </c>
      <c r="BI277" s="795">
        <v>3</v>
      </c>
      <c r="BJ277" s="795">
        <v>8</v>
      </c>
      <c r="BK277" s="795">
        <v>7</v>
      </c>
      <c r="BL277" s="795">
        <v>5</v>
      </c>
      <c r="BM277" s="795">
        <v>6</v>
      </c>
      <c r="BN277" s="795">
        <v>2</v>
      </c>
      <c r="BO277" s="796">
        <v>4</v>
      </c>
      <c r="BP277" s="799"/>
    </row>
    <row r="278" spans="1:68">
      <c r="A278" s="804">
        <v>269</v>
      </c>
      <c r="B278" s="800">
        <v>1</v>
      </c>
      <c r="C278" s="794"/>
      <c r="D278" s="794"/>
      <c r="E278" s="794"/>
      <c r="F278" s="801">
        <v>4</v>
      </c>
      <c r="G278" s="795"/>
      <c r="H278" s="795"/>
      <c r="I278" s="795"/>
      <c r="J278" s="798">
        <v>10</v>
      </c>
      <c r="K278" s="879"/>
      <c r="L278" s="794"/>
      <c r="M278" s="874"/>
      <c r="N278" s="803">
        <v>2</v>
      </c>
      <c r="O278" s="795"/>
      <c r="P278" s="795"/>
      <c r="Q278" s="795"/>
      <c r="R278" s="798">
        <v>1</v>
      </c>
      <c r="S278" s="794">
        <v>4</v>
      </c>
      <c r="T278" s="794">
        <v>2</v>
      </c>
      <c r="U278" s="800">
        <v>3</v>
      </c>
      <c r="V278" s="801">
        <v>4</v>
      </c>
      <c r="W278" s="795">
        <v>2</v>
      </c>
      <c r="X278" s="795">
        <v>1</v>
      </c>
      <c r="Y278" s="796">
        <v>3</v>
      </c>
      <c r="Z278" s="798">
        <v>1</v>
      </c>
      <c r="AA278" s="794">
        <v>3</v>
      </c>
      <c r="AB278" s="800">
        <v>2</v>
      </c>
      <c r="AC278" s="801">
        <v>2</v>
      </c>
      <c r="AD278" s="795">
        <v>1</v>
      </c>
      <c r="AE278" s="796">
        <v>3</v>
      </c>
      <c r="AF278" s="798">
        <v>3</v>
      </c>
      <c r="AG278" s="794">
        <v>4</v>
      </c>
      <c r="AH278" s="794">
        <v>2</v>
      </c>
      <c r="AI278" s="800">
        <v>1</v>
      </c>
      <c r="AJ278" s="801">
        <v>3</v>
      </c>
      <c r="AK278" s="795">
        <v>2</v>
      </c>
      <c r="AL278" s="796">
        <v>1</v>
      </c>
      <c r="AM278" s="798">
        <v>1</v>
      </c>
      <c r="AN278" s="794">
        <v>2</v>
      </c>
      <c r="AO278" s="794">
        <v>3</v>
      </c>
      <c r="AP278" s="800">
        <v>4</v>
      </c>
      <c r="AQ278" s="801">
        <v>1</v>
      </c>
      <c r="AR278" s="795">
        <v>4</v>
      </c>
      <c r="AS278" s="795">
        <v>3</v>
      </c>
      <c r="AT278" s="795">
        <v>2</v>
      </c>
      <c r="AU278" s="796">
        <v>5</v>
      </c>
      <c r="AV278" s="798">
        <v>1</v>
      </c>
      <c r="AW278" s="794">
        <v>2</v>
      </c>
      <c r="AX278" s="794">
        <v>3</v>
      </c>
      <c r="AY278" s="794">
        <v>4</v>
      </c>
      <c r="AZ278" s="800">
        <v>5</v>
      </c>
      <c r="BA278" s="801">
        <v>1</v>
      </c>
      <c r="BB278" s="795">
        <v>2</v>
      </c>
      <c r="BC278" s="795">
        <v>3</v>
      </c>
      <c r="BD278" s="796">
        <v>4</v>
      </c>
      <c r="BE278" s="798">
        <v>1</v>
      </c>
      <c r="BF278" s="794">
        <v>2</v>
      </c>
      <c r="BG278" s="800">
        <v>3</v>
      </c>
      <c r="BH278" s="801">
        <v>8</v>
      </c>
      <c r="BI278" s="795">
        <v>7</v>
      </c>
      <c r="BJ278" s="795">
        <v>6</v>
      </c>
      <c r="BK278" s="795">
        <v>1</v>
      </c>
      <c r="BL278" s="795">
        <v>5</v>
      </c>
      <c r="BM278" s="795">
        <v>4</v>
      </c>
      <c r="BN278" s="795">
        <v>3</v>
      </c>
      <c r="BO278" s="796">
        <v>2</v>
      </c>
      <c r="BP278" s="799"/>
    </row>
    <row r="279" spans="1:68">
      <c r="A279" s="804">
        <v>270</v>
      </c>
      <c r="B279" s="800">
        <v>1</v>
      </c>
      <c r="C279" s="794"/>
      <c r="D279" s="794"/>
      <c r="E279" s="794"/>
      <c r="F279" s="801">
        <v>2</v>
      </c>
      <c r="G279" s="795"/>
      <c r="H279" s="795"/>
      <c r="I279" s="795"/>
      <c r="J279" s="798">
        <v>9</v>
      </c>
      <c r="K279" s="879"/>
      <c r="L279" s="794"/>
      <c r="M279" s="874"/>
      <c r="N279" s="803">
        <v>1</v>
      </c>
      <c r="O279" s="795"/>
      <c r="P279" s="795"/>
      <c r="Q279" s="795"/>
      <c r="R279" s="798">
        <v>1</v>
      </c>
      <c r="S279" s="794">
        <v>3</v>
      </c>
      <c r="T279" s="794">
        <v>4</v>
      </c>
      <c r="U279" s="800">
        <v>2</v>
      </c>
      <c r="V279" s="801">
        <v>3</v>
      </c>
      <c r="W279" s="795">
        <v>2</v>
      </c>
      <c r="X279" s="795">
        <v>1</v>
      </c>
      <c r="Y279" s="796">
        <v>4</v>
      </c>
      <c r="Z279" s="798">
        <v>1</v>
      </c>
      <c r="AA279" s="794">
        <v>2</v>
      </c>
      <c r="AB279" s="800">
        <v>3</v>
      </c>
      <c r="AC279" s="801">
        <v>2</v>
      </c>
      <c r="AD279" s="795">
        <v>1</v>
      </c>
      <c r="AE279" s="796">
        <v>3</v>
      </c>
      <c r="AF279" s="798">
        <v>2</v>
      </c>
      <c r="AG279" s="794">
        <v>4</v>
      </c>
      <c r="AH279" s="794">
        <v>1</v>
      </c>
      <c r="AI279" s="800">
        <v>3</v>
      </c>
      <c r="AJ279" s="801">
        <v>3</v>
      </c>
      <c r="AK279" s="795">
        <v>2</v>
      </c>
      <c r="AL279" s="796">
        <v>1</v>
      </c>
      <c r="AM279" s="798">
        <v>1</v>
      </c>
      <c r="AN279" s="794">
        <v>2</v>
      </c>
      <c r="AO279" s="794">
        <v>3</v>
      </c>
      <c r="AP279" s="800">
        <v>4</v>
      </c>
      <c r="AQ279" s="801">
        <v>1</v>
      </c>
      <c r="AR279" s="795">
        <v>2</v>
      </c>
      <c r="AS279" s="795">
        <v>3</v>
      </c>
      <c r="AT279" s="795">
        <v>4</v>
      </c>
      <c r="AU279" s="796">
        <v>5</v>
      </c>
      <c r="AV279" s="798">
        <v>1</v>
      </c>
      <c r="AW279" s="794">
        <v>2</v>
      </c>
      <c r="AX279" s="794">
        <v>3</v>
      </c>
      <c r="AY279" s="794">
        <v>5</v>
      </c>
      <c r="AZ279" s="800">
        <v>4</v>
      </c>
      <c r="BA279" s="801">
        <v>1</v>
      </c>
      <c r="BB279" s="795">
        <v>4</v>
      </c>
      <c r="BC279" s="795">
        <v>2</v>
      </c>
      <c r="BD279" s="796">
        <v>3</v>
      </c>
      <c r="BE279" s="798">
        <v>1</v>
      </c>
      <c r="BF279" s="794">
        <v>2</v>
      </c>
      <c r="BG279" s="800">
        <v>3</v>
      </c>
      <c r="BH279" s="801">
        <v>4</v>
      </c>
      <c r="BI279" s="795">
        <v>6</v>
      </c>
      <c r="BJ279" s="795">
        <v>1</v>
      </c>
      <c r="BK279" s="795">
        <v>8</v>
      </c>
      <c r="BL279" s="795">
        <v>2</v>
      </c>
      <c r="BM279" s="795">
        <v>7</v>
      </c>
      <c r="BN279" s="795">
        <v>3</v>
      </c>
      <c r="BO279" s="796">
        <v>5</v>
      </c>
      <c r="BP279" s="799"/>
    </row>
    <row r="280" spans="1:68">
      <c r="A280" s="804">
        <v>271</v>
      </c>
      <c r="B280" s="800">
        <v>1</v>
      </c>
      <c r="C280" s="794"/>
      <c r="D280" s="794"/>
      <c r="E280" s="794"/>
      <c r="F280" s="801">
        <v>3</v>
      </c>
      <c r="G280" s="795"/>
      <c r="H280" s="795"/>
      <c r="I280" s="795"/>
      <c r="J280" s="798">
        <v>9</v>
      </c>
      <c r="K280" s="879"/>
      <c r="L280" s="794"/>
      <c r="M280" s="874"/>
      <c r="N280" s="803">
        <v>1</v>
      </c>
      <c r="O280" s="795"/>
      <c r="P280" s="795"/>
      <c r="Q280" s="795"/>
      <c r="R280" s="798">
        <v>1</v>
      </c>
      <c r="S280" s="794">
        <v>4</v>
      </c>
      <c r="T280" s="794">
        <v>3</v>
      </c>
      <c r="U280" s="800">
        <v>2</v>
      </c>
      <c r="V280" s="801">
        <v>2</v>
      </c>
      <c r="W280" s="795">
        <v>3</v>
      </c>
      <c r="X280" s="795">
        <v>1</v>
      </c>
      <c r="Y280" s="796">
        <v>4</v>
      </c>
      <c r="Z280" s="798">
        <v>1</v>
      </c>
      <c r="AA280" s="794">
        <v>2</v>
      </c>
      <c r="AB280" s="800">
        <v>3</v>
      </c>
      <c r="AC280" s="801">
        <v>2</v>
      </c>
      <c r="AD280" s="795">
        <v>1</v>
      </c>
      <c r="AE280" s="796">
        <v>3</v>
      </c>
      <c r="AF280" s="798">
        <v>1</v>
      </c>
      <c r="AG280" s="794">
        <v>2</v>
      </c>
      <c r="AH280" s="794">
        <v>3</v>
      </c>
      <c r="AI280" s="800">
        <v>4</v>
      </c>
      <c r="AJ280" s="801">
        <v>3</v>
      </c>
      <c r="AK280" s="795">
        <v>1</v>
      </c>
      <c r="AL280" s="796">
        <v>2</v>
      </c>
      <c r="AM280" s="798">
        <v>1</v>
      </c>
      <c r="AN280" s="794">
        <v>4</v>
      </c>
      <c r="AO280" s="794">
        <v>3</v>
      </c>
      <c r="AP280" s="800">
        <v>2</v>
      </c>
      <c r="AQ280" s="801">
        <v>1</v>
      </c>
      <c r="AR280" s="795">
        <v>3</v>
      </c>
      <c r="AS280" s="795">
        <v>2</v>
      </c>
      <c r="AT280" s="795">
        <v>4</v>
      </c>
      <c r="AU280" s="796">
        <v>5</v>
      </c>
      <c r="AV280" s="798">
        <v>1</v>
      </c>
      <c r="AW280" s="794">
        <v>3</v>
      </c>
      <c r="AX280" s="794">
        <v>2</v>
      </c>
      <c r="AY280" s="794">
        <v>4</v>
      </c>
      <c r="AZ280" s="800">
        <v>5</v>
      </c>
      <c r="BA280" s="801">
        <v>1</v>
      </c>
      <c r="BB280" s="795">
        <v>2</v>
      </c>
      <c r="BC280" s="795">
        <v>4</v>
      </c>
      <c r="BD280" s="796">
        <v>3</v>
      </c>
      <c r="BE280" s="798">
        <v>1</v>
      </c>
      <c r="BF280" s="794">
        <v>2</v>
      </c>
      <c r="BG280" s="800">
        <v>3</v>
      </c>
      <c r="BH280" s="801">
        <v>2</v>
      </c>
      <c r="BI280" s="795">
        <v>6</v>
      </c>
      <c r="BJ280" s="795">
        <v>8</v>
      </c>
      <c r="BK280" s="795">
        <v>1</v>
      </c>
      <c r="BL280" s="795">
        <v>7</v>
      </c>
      <c r="BM280" s="795">
        <v>5</v>
      </c>
      <c r="BN280" s="795">
        <v>4</v>
      </c>
      <c r="BO280" s="796">
        <v>3</v>
      </c>
      <c r="BP280" s="799"/>
    </row>
    <row r="281" spans="1:68">
      <c r="A281" s="804">
        <v>272</v>
      </c>
      <c r="B281" s="800">
        <v>2</v>
      </c>
      <c r="C281" s="794"/>
      <c r="D281" s="794"/>
      <c r="E281" s="794"/>
      <c r="F281" s="801">
        <v>5</v>
      </c>
      <c r="G281" s="795"/>
      <c r="H281" s="795"/>
      <c r="I281" s="795"/>
      <c r="J281" s="798">
        <v>9</v>
      </c>
      <c r="K281" s="879"/>
      <c r="L281" s="794"/>
      <c r="M281" s="874"/>
      <c r="N281" s="803">
        <v>1</v>
      </c>
      <c r="O281" s="795"/>
      <c r="P281" s="795"/>
      <c r="Q281" s="795"/>
      <c r="R281" s="798">
        <v>1</v>
      </c>
      <c r="S281" s="794">
        <v>4</v>
      </c>
      <c r="T281" s="794">
        <v>3</v>
      </c>
      <c r="U281" s="800">
        <v>2</v>
      </c>
      <c r="V281" s="801">
        <v>3</v>
      </c>
      <c r="W281" s="795">
        <v>2</v>
      </c>
      <c r="X281" s="795">
        <v>1</v>
      </c>
      <c r="Y281" s="796">
        <v>4</v>
      </c>
      <c r="Z281" s="798">
        <v>1</v>
      </c>
      <c r="AA281" s="794">
        <v>2</v>
      </c>
      <c r="AB281" s="800">
        <v>3</v>
      </c>
      <c r="AC281" s="801">
        <v>3</v>
      </c>
      <c r="AD281" s="795">
        <v>1</v>
      </c>
      <c r="AE281" s="796">
        <v>2</v>
      </c>
      <c r="AF281" s="798">
        <v>2</v>
      </c>
      <c r="AG281" s="794">
        <v>4</v>
      </c>
      <c r="AH281" s="794">
        <v>3</v>
      </c>
      <c r="AI281" s="800">
        <v>1</v>
      </c>
      <c r="AJ281" s="801">
        <v>3</v>
      </c>
      <c r="AK281" s="795">
        <v>2</v>
      </c>
      <c r="AL281" s="796">
        <v>1</v>
      </c>
      <c r="AM281" s="798">
        <v>1</v>
      </c>
      <c r="AN281" s="794">
        <v>3</v>
      </c>
      <c r="AO281" s="794">
        <v>2</v>
      </c>
      <c r="AP281" s="800">
        <v>4</v>
      </c>
      <c r="AQ281" s="801">
        <v>1</v>
      </c>
      <c r="AR281" s="795">
        <v>3</v>
      </c>
      <c r="AS281" s="795">
        <v>2</v>
      </c>
      <c r="AT281" s="795">
        <v>4</v>
      </c>
      <c r="AU281" s="796">
        <v>5</v>
      </c>
      <c r="AV281" s="798">
        <v>1</v>
      </c>
      <c r="AW281" s="794">
        <v>3</v>
      </c>
      <c r="AX281" s="794">
        <v>2</v>
      </c>
      <c r="AY281" s="794">
        <v>4</v>
      </c>
      <c r="AZ281" s="800">
        <v>5</v>
      </c>
      <c r="BA281" s="801">
        <v>1</v>
      </c>
      <c r="BB281" s="795">
        <v>2</v>
      </c>
      <c r="BC281" s="795">
        <v>3</v>
      </c>
      <c r="BD281" s="796">
        <v>4</v>
      </c>
      <c r="BE281" s="798">
        <v>1</v>
      </c>
      <c r="BF281" s="794">
        <v>3</v>
      </c>
      <c r="BG281" s="800">
        <v>2</v>
      </c>
      <c r="BH281" s="801">
        <v>1</v>
      </c>
      <c r="BI281" s="795">
        <v>5</v>
      </c>
      <c r="BJ281" s="795">
        <v>7</v>
      </c>
      <c r="BK281" s="795">
        <v>2</v>
      </c>
      <c r="BL281" s="795">
        <v>8</v>
      </c>
      <c r="BM281" s="795">
        <v>4</v>
      </c>
      <c r="BN281" s="795">
        <v>3</v>
      </c>
      <c r="BO281" s="796">
        <v>6</v>
      </c>
      <c r="BP281" s="799"/>
    </row>
    <row r="282" spans="1:68">
      <c r="A282" s="804">
        <v>273</v>
      </c>
      <c r="B282" s="800">
        <v>1</v>
      </c>
      <c r="C282" s="794"/>
      <c r="D282" s="794"/>
      <c r="E282" s="794"/>
      <c r="F282" s="801">
        <v>3</v>
      </c>
      <c r="G282" s="795"/>
      <c r="H282" s="795"/>
      <c r="I282" s="795"/>
      <c r="J282" s="798">
        <v>9</v>
      </c>
      <c r="K282" s="879"/>
      <c r="L282" s="794"/>
      <c r="M282" s="874"/>
      <c r="N282" s="803">
        <v>2</v>
      </c>
      <c r="O282" s="795"/>
      <c r="P282" s="795"/>
      <c r="Q282" s="795"/>
      <c r="R282" s="798">
        <v>2</v>
      </c>
      <c r="S282" s="794">
        <v>3</v>
      </c>
      <c r="T282" s="794">
        <v>1</v>
      </c>
      <c r="U282" s="800">
        <v>4</v>
      </c>
      <c r="V282" s="801">
        <v>2</v>
      </c>
      <c r="W282" s="795">
        <v>4</v>
      </c>
      <c r="X282" s="795">
        <v>1</v>
      </c>
      <c r="Y282" s="796">
        <v>3</v>
      </c>
      <c r="Z282" s="798">
        <v>1</v>
      </c>
      <c r="AA282" s="794">
        <v>2</v>
      </c>
      <c r="AB282" s="800">
        <v>3</v>
      </c>
      <c r="AC282" s="801">
        <v>2</v>
      </c>
      <c r="AD282" s="795">
        <v>1</v>
      </c>
      <c r="AE282" s="796">
        <v>3</v>
      </c>
      <c r="AF282" s="798">
        <v>3</v>
      </c>
      <c r="AG282" s="794">
        <v>4</v>
      </c>
      <c r="AH282" s="794">
        <v>2</v>
      </c>
      <c r="AI282" s="800">
        <v>1</v>
      </c>
      <c r="AJ282" s="801">
        <v>3</v>
      </c>
      <c r="AK282" s="795">
        <v>2</v>
      </c>
      <c r="AL282" s="796">
        <v>1</v>
      </c>
      <c r="AM282" s="798">
        <v>1</v>
      </c>
      <c r="AN282" s="794">
        <v>4</v>
      </c>
      <c r="AO282" s="794">
        <v>2</v>
      </c>
      <c r="AP282" s="800">
        <v>3</v>
      </c>
      <c r="AQ282" s="801">
        <v>1</v>
      </c>
      <c r="AR282" s="795">
        <v>3</v>
      </c>
      <c r="AS282" s="795">
        <v>2</v>
      </c>
      <c r="AT282" s="795">
        <v>5</v>
      </c>
      <c r="AU282" s="796">
        <v>4</v>
      </c>
      <c r="AV282" s="798">
        <v>1</v>
      </c>
      <c r="AW282" s="794">
        <v>5</v>
      </c>
      <c r="AX282" s="794">
        <v>2</v>
      </c>
      <c r="AY282" s="794">
        <v>4</v>
      </c>
      <c r="AZ282" s="800">
        <v>3</v>
      </c>
      <c r="BA282" s="801">
        <v>3</v>
      </c>
      <c r="BB282" s="795">
        <v>2</v>
      </c>
      <c r="BC282" s="795">
        <v>4</v>
      </c>
      <c r="BD282" s="796">
        <v>1</v>
      </c>
      <c r="BE282" s="798">
        <v>1</v>
      </c>
      <c r="BF282" s="794">
        <v>3</v>
      </c>
      <c r="BG282" s="800">
        <v>2</v>
      </c>
      <c r="BH282" s="801">
        <v>5</v>
      </c>
      <c r="BI282" s="795">
        <v>8</v>
      </c>
      <c r="BJ282" s="795">
        <v>2</v>
      </c>
      <c r="BK282" s="795">
        <v>6</v>
      </c>
      <c r="BL282" s="795">
        <v>3</v>
      </c>
      <c r="BM282" s="795">
        <v>4</v>
      </c>
      <c r="BN282" s="795">
        <v>7</v>
      </c>
      <c r="BO282" s="796">
        <v>1</v>
      </c>
      <c r="BP282" s="799"/>
    </row>
    <row r="283" spans="1:68">
      <c r="A283" s="804">
        <v>274</v>
      </c>
      <c r="B283" s="800">
        <v>2</v>
      </c>
      <c r="C283" s="794"/>
      <c r="D283" s="794"/>
      <c r="E283" s="794"/>
      <c r="F283" s="801">
        <v>3</v>
      </c>
      <c r="G283" s="795"/>
      <c r="H283" s="795"/>
      <c r="I283" s="795"/>
      <c r="J283" s="798">
        <v>9</v>
      </c>
      <c r="K283" s="879"/>
      <c r="L283" s="794"/>
      <c r="M283" s="874"/>
      <c r="N283" s="803">
        <v>1</v>
      </c>
      <c r="O283" s="795"/>
      <c r="P283" s="795"/>
      <c r="Q283" s="795"/>
      <c r="R283" s="798">
        <v>3</v>
      </c>
      <c r="S283" s="794">
        <v>1</v>
      </c>
      <c r="T283" s="794">
        <v>4</v>
      </c>
      <c r="U283" s="800">
        <v>2</v>
      </c>
      <c r="V283" s="801">
        <v>3</v>
      </c>
      <c r="W283" s="795">
        <v>4</v>
      </c>
      <c r="X283" s="795">
        <v>1</v>
      </c>
      <c r="Y283" s="796">
        <v>2</v>
      </c>
      <c r="Z283" s="798">
        <v>1</v>
      </c>
      <c r="AA283" s="794">
        <v>2</v>
      </c>
      <c r="AB283" s="800">
        <v>3</v>
      </c>
      <c r="AC283" s="801">
        <v>1</v>
      </c>
      <c r="AD283" s="795">
        <v>3</v>
      </c>
      <c r="AE283" s="796">
        <v>2</v>
      </c>
      <c r="AF283" s="798">
        <v>4</v>
      </c>
      <c r="AG283" s="794">
        <v>3</v>
      </c>
      <c r="AH283" s="794">
        <v>2</v>
      </c>
      <c r="AI283" s="800">
        <v>1</v>
      </c>
      <c r="AJ283" s="801">
        <v>3</v>
      </c>
      <c r="AK283" s="795">
        <v>2</v>
      </c>
      <c r="AL283" s="796">
        <v>1</v>
      </c>
      <c r="AM283" s="798">
        <v>1</v>
      </c>
      <c r="AN283" s="794">
        <v>4</v>
      </c>
      <c r="AO283" s="794">
        <v>2</v>
      </c>
      <c r="AP283" s="800">
        <v>3</v>
      </c>
      <c r="AQ283" s="801">
        <v>1</v>
      </c>
      <c r="AR283" s="795">
        <v>3</v>
      </c>
      <c r="AS283" s="795">
        <v>2</v>
      </c>
      <c r="AT283" s="795">
        <v>4</v>
      </c>
      <c r="AU283" s="796">
        <v>5</v>
      </c>
      <c r="AV283" s="798">
        <v>4</v>
      </c>
      <c r="AW283" s="794">
        <v>3</v>
      </c>
      <c r="AX283" s="794">
        <v>5</v>
      </c>
      <c r="AY283" s="794">
        <v>2</v>
      </c>
      <c r="AZ283" s="800">
        <v>1</v>
      </c>
      <c r="BA283" s="801">
        <v>1</v>
      </c>
      <c r="BB283" s="795">
        <v>3</v>
      </c>
      <c r="BC283" s="795">
        <v>2</v>
      </c>
      <c r="BD283" s="796">
        <v>4</v>
      </c>
      <c r="BE283" s="798">
        <v>1</v>
      </c>
      <c r="BF283" s="794">
        <v>2</v>
      </c>
      <c r="BG283" s="800">
        <v>3</v>
      </c>
      <c r="BH283" s="801">
        <v>1</v>
      </c>
      <c r="BI283" s="795">
        <v>8</v>
      </c>
      <c r="BJ283" s="795">
        <v>4</v>
      </c>
      <c r="BK283" s="795">
        <v>3</v>
      </c>
      <c r="BL283" s="795">
        <v>6</v>
      </c>
      <c r="BM283" s="795">
        <v>5</v>
      </c>
      <c r="BN283" s="795">
        <v>7</v>
      </c>
      <c r="BO283" s="796">
        <v>2</v>
      </c>
      <c r="BP283" s="799"/>
    </row>
    <row r="284" spans="1:68">
      <c r="A284" s="804">
        <v>275</v>
      </c>
      <c r="B284" s="800">
        <v>1</v>
      </c>
      <c r="C284" s="794"/>
      <c r="D284" s="794"/>
      <c r="E284" s="794"/>
      <c r="F284" s="801">
        <v>4</v>
      </c>
      <c r="G284" s="795"/>
      <c r="H284" s="795"/>
      <c r="I284" s="795"/>
      <c r="J284" s="798">
        <v>9</v>
      </c>
      <c r="K284" s="879"/>
      <c r="L284" s="794"/>
      <c r="M284" s="874"/>
      <c r="N284" s="803">
        <v>2</v>
      </c>
      <c r="O284" s="795"/>
      <c r="P284" s="795"/>
      <c r="Q284" s="795"/>
      <c r="R284" s="798">
        <v>1</v>
      </c>
      <c r="S284" s="794">
        <v>4</v>
      </c>
      <c r="T284" s="794">
        <v>3</v>
      </c>
      <c r="U284" s="800">
        <v>2</v>
      </c>
      <c r="V284" s="801">
        <v>4</v>
      </c>
      <c r="W284" s="795">
        <v>2</v>
      </c>
      <c r="X284" s="795">
        <v>1</v>
      </c>
      <c r="Y284" s="796">
        <v>3</v>
      </c>
      <c r="Z284" s="798">
        <v>1</v>
      </c>
      <c r="AA284" s="794">
        <v>3</v>
      </c>
      <c r="AB284" s="800">
        <v>2</v>
      </c>
      <c r="AC284" s="801">
        <v>1</v>
      </c>
      <c r="AD284" s="795">
        <v>3</v>
      </c>
      <c r="AE284" s="796">
        <v>2</v>
      </c>
      <c r="AF284" s="798">
        <v>4</v>
      </c>
      <c r="AG284" s="794">
        <v>3</v>
      </c>
      <c r="AH284" s="794">
        <v>2</v>
      </c>
      <c r="AI284" s="800">
        <v>1</v>
      </c>
      <c r="AJ284" s="801">
        <v>3</v>
      </c>
      <c r="AK284" s="795">
        <v>2</v>
      </c>
      <c r="AL284" s="796">
        <v>1</v>
      </c>
      <c r="AM284" s="798">
        <v>1</v>
      </c>
      <c r="AN284" s="794">
        <v>3</v>
      </c>
      <c r="AO284" s="794">
        <v>2</v>
      </c>
      <c r="AP284" s="800">
        <v>4</v>
      </c>
      <c r="AQ284" s="801">
        <v>1</v>
      </c>
      <c r="AR284" s="795">
        <v>2</v>
      </c>
      <c r="AS284" s="795">
        <v>3</v>
      </c>
      <c r="AT284" s="795">
        <v>4</v>
      </c>
      <c r="AU284" s="796">
        <v>5</v>
      </c>
      <c r="AV284" s="798">
        <v>1</v>
      </c>
      <c r="AW284" s="794">
        <v>2</v>
      </c>
      <c r="AX284" s="794">
        <v>3</v>
      </c>
      <c r="AY284" s="794">
        <v>5</v>
      </c>
      <c r="AZ284" s="800">
        <v>4</v>
      </c>
      <c r="BA284" s="801">
        <v>1</v>
      </c>
      <c r="BB284" s="795">
        <v>4</v>
      </c>
      <c r="BC284" s="795">
        <v>3</v>
      </c>
      <c r="BD284" s="796">
        <v>2</v>
      </c>
      <c r="BE284" s="798">
        <v>1</v>
      </c>
      <c r="BF284" s="794">
        <v>2</v>
      </c>
      <c r="BG284" s="800">
        <v>3</v>
      </c>
      <c r="BH284" s="801">
        <v>8</v>
      </c>
      <c r="BI284" s="795">
        <v>6</v>
      </c>
      <c r="BJ284" s="795">
        <v>7</v>
      </c>
      <c r="BK284" s="795">
        <v>4</v>
      </c>
      <c r="BL284" s="795">
        <v>5</v>
      </c>
      <c r="BM284" s="795">
        <v>2</v>
      </c>
      <c r="BN284" s="795">
        <v>3</v>
      </c>
      <c r="BO284" s="796">
        <v>1</v>
      </c>
      <c r="BP284" s="799"/>
    </row>
    <row r="285" spans="1:68" ht="29.25" customHeight="1"/>
    <row r="286" spans="1:68" s="815" customFormat="1" ht="30" customHeight="1">
      <c r="A286" s="871" t="s">
        <v>1215</v>
      </c>
      <c r="B286" s="871"/>
      <c r="C286" s="871"/>
      <c r="D286" s="871"/>
      <c r="E286" s="871"/>
      <c r="F286" s="854"/>
      <c r="G286" s="854"/>
      <c r="H286" s="854"/>
      <c r="I286" s="854"/>
      <c r="J286" s="876"/>
      <c r="K286" s="876"/>
      <c r="L286" s="871"/>
      <c r="M286" s="854"/>
      <c r="N286" s="854"/>
      <c r="O286" s="854"/>
      <c r="P286" s="854"/>
      <c r="Q286" s="854"/>
      <c r="R286" s="1632"/>
      <c r="S286" s="1632"/>
      <c r="T286" s="1632"/>
      <c r="U286" s="1632"/>
      <c r="V286" s="1632"/>
      <c r="W286" s="1632"/>
      <c r="X286" s="1632"/>
      <c r="Y286" s="1632"/>
      <c r="Z286" s="1632"/>
      <c r="AA286" s="1632"/>
      <c r="AB286" s="1632"/>
      <c r="AC286" s="1632"/>
      <c r="AD286" s="1632"/>
      <c r="AE286" s="1632"/>
      <c r="AF286" s="1632"/>
      <c r="AG286" s="1632"/>
      <c r="AH286" s="1632"/>
      <c r="AI286" s="1632"/>
      <c r="AJ286" s="1632"/>
      <c r="AK286" s="1632"/>
      <c r="AL286" s="1632"/>
      <c r="AM286" s="1632"/>
      <c r="AN286" s="1632"/>
      <c r="AO286" s="1632"/>
      <c r="AP286" s="1632"/>
      <c r="AQ286" s="1632"/>
      <c r="AR286" s="1632"/>
      <c r="AS286" s="1632"/>
      <c r="AT286" s="1632"/>
      <c r="AU286" s="1632"/>
      <c r="AV286" s="1632"/>
      <c r="AW286" s="1632"/>
      <c r="AX286" s="1632"/>
      <c r="AY286" s="1632"/>
      <c r="AZ286" s="1632"/>
      <c r="BA286" s="1632"/>
      <c r="BB286" s="1632"/>
      <c r="BC286" s="1632"/>
      <c r="BD286" s="1632"/>
      <c r="BE286" s="1632"/>
      <c r="BF286" s="1632"/>
      <c r="BG286" s="1632"/>
      <c r="BH286" s="1632"/>
      <c r="BI286" s="1632"/>
      <c r="BJ286" s="1632"/>
      <c r="BK286" s="1632"/>
      <c r="BL286" s="1632"/>
      <c r="BM286" s="1632"/>
      <c r="BN286" s="1632"/>
      <c r="BO286" s="1632"/>
    </row>
    <row r="287" spans="1:68" s="811" customFormat="1" ht="8.1" customHeight="1">
      <c r="K287" s="878"/>
    </row>
    <row r="288" spans="1:68" s="815" customFormat="1" ht="15">
      <c r="A288" s="895" t="s">
        <v>1224</v>
      </c>
      <c r="B288" s="895"/>
      <c r="C288" s="895"/>
      <c r="D288" s="895"/>
      <c r="E288" s="895"/>
      <c r="F288" s="856"/>
      <c r="G288" s="856"/>
      <c r="H288" s="856"/>
      <c r="I288" s="856"/>
      <c r="J288" s="875"/>
      <c r="K288" s="875"/>
      <c r="L288" s="895"/>
      <c r="M288" s="856"/>
      <c r="N288" s="856"/>
      <c r="O288" s="856"/>
      <c r="P288" s="856"/>
      <c r="Q288" s="856"/>
      <c r="R288" s="856"/>
      <c r="S288" s="856"/>
      <c r="T288" s="856"/>
      <c r="U288" s="856"/>
      <c r="V288" s="856"/>
      <c r="W288" s="856"/>
      <c r="X288" s="856"/>
      <c r="Y288" s="856"/>
      <c r="Z288" s="856"/>
      <c r="AA288" s="856"/>
      <c r="AB288" s="856"/>
      <c r="AC288" s="856"/>
      <c r="AD288" s="856"/>
      <c r="AE288" s="856"/>
      <c r="AF288" s="856"/>
      <c r="AG288" s="856"/>
      <c r="AH288" s="856"/>
      <c r="AI288" s="856"/>
      <c r="AJ288" s="856"/>
      <c r="AK288" s="856"/>
      <c r="AL288" s="856"/>
      <c r="AM288" s="856"/>
      <c r="AN288" s="856"/>
      <c r="AO288" s="856"/>
      <c r="AP288" s="856"/>
      <c r="AQ288" s="856"/>
      <c r="AR288" s="856"/>
      <c r="AS288" s="856"/>
      <c r="AT288" s="856"/>
      <c r="AU288" s="856"/>
      <c r="AV288" s="856"/>
      <c r="AW288" s="856"/>
      <c r="AX288" s="856"/>
      <c r="AY288" s="856"/>
      <c r="AZ288" s="856"/>
      <c r="BA288" s="856"/>
      <c r="BB288" s="856"/>
      <c r="BC288" s="856"/>
      <c r="BD288" s="856"/>
      <c r="BE288" s="856"/>
      <c r="BF288" s="856"/>
      <c r="BG288" s="856"/>
      <c r="BH288" s="856"/>
      <c r="BI288" s="856"/>
      <c r="BJ288" s="856"/>
      <c r="BK288" s="856"/>
      <c r="BL288" s="856"/>
      <c r="BM288" s="856"/>
      <c r="BN288" s="856"/>
      <c r="BO288" s="856"/>
    </row>
    <row r="289" spans="1:68" s="818" customFormat="1">
      <c r="A289" s="902" t="s">
        <v>1216</v>
      </c>
      <c r="B289" s="903"/>
      <c r="C289" s="904"/>
      <c r="D289" s="904"/>
      <c r="E289" s="905"/>
      <c r="F289" s="906"/>
      <c r="G289" s="907"/>
      <c r="H289" s="907"/>
      <c r="I289" s="908"/>
      <c r="J289" s="909"/>
      <c r="K289" s="904"/>
      <c r="L289" s="904"/>
      <c r="M289" s="905"/>
      <c r="N289" s="906"/>
      <c r="O289" s="907"/>
      <c r="P289" s="907"/>
      <c r="Q289" s="908"/>
      <c r="R289" s="848">
        <f>SUM(R10:R284)</f>
        <v>378</v>
      </c>
      <c r="S289" s="850">
        <f t="shared" ref="S289:BO289" si="0">SUM(S10:S284)</f>
        <v>776</v>
      </c>
      <c r="T289" s="850">
        <f t="shared" si="0"/>
        <v>928</v>
      </c>
      <c r="U289" s="849">
        <f t="shared" si="0"/>
        <v>668</v>
      </c>
      <c r="V289" s="851">
        <f t="shared" si="0"/>
        <v>760</v>
      </c>
      <c r="W289" s="852">
        <f t="shared" si="0"/>
        <v>685</v>
      </c>
      <c r="X289" s="852">
        <f t="shared" si="0"/>
        <v>343</v>
      </c>
      <c r="Y289" s="853">
        <f t="shared" si="0"/>
        <v>962</v>
      </c>
      <c r="Z289" s="848">
        <f t="shared" si="0"/>
        <v>334</v>
      </c>
      <c r="AA289" s="850">
        <f t="shared" si="0"/>
        <v>633</v>
      </c>
      <c r="AB289" s="849">
        <f t="shared" si="0"/>
        <v>683</v>
      </c>
      <c r="AC289" s="851">
        <f t="shared" si="0"/>
        <v>437</v>
      </c>
      <c r="AD289" s="852">
        <f t="shared" si="0"/>
        <v>522</v>
      </c>
      <c r="AE289" s="853">
        <f t="shared" si="0"/>
        <v>691</v>
      </c>
      <c r="AF289" s="848">
        <f t="shared" si="0"/>
        <v>584</v>
      </c>
      <c r="AG289" s="850">
        <f t="shared" si="0"/>
        <v>952</v>
      </c>
      <c r="AH289" s="850">
        <f t="shared" si="0"/>
        <v>779</v>
      </c>
      <c r="AI289" s="849">
        <f t="shared" si="0"/>
        <v>435</v>
      </c>
      <c r="AJ289" s="851">
        <f t="shared" si="0"/>
        <v>784</v>
      </c>
      <c r="AK289" s="852">
        <f t="shared" si="0"/>
        <v>548</v>
      </c>
      <c r="AL289" s="853">
        <f t="shared" si="0"/>
        <v>318</v>
      </c>
      <c r="AM289" s="848">
        <f t="shared" si="0"/>
        <v>325</v>
      </c>
      <c r="AN289" s="850">
        <f t="shared" si="0"/>
        <v>738</v>
      </c>
      <c r="AO289" s="850">
        <f t="shared" si="0"/>
        <v>819</v>
      </c>
      <c r="AP289" s="849">
        <f t="shared" si="0"/>
        <v>868</v>
      </c>
      <c r="AQ289" s="851">
        <f t="shared" si="0"/>
        <v>376</v>
      </c>
      <c r="AR289" s="852">
        <f t="shared" si="0"/>
        <v>719</v>
      </c>
      <c r="AS289" s="852">
        <f t="shared" si="0"/>
        <v>771</v>
      </c>
      <c r="AT289" s="852">
        <f t="shared" si="0"/>
        <v>974</v>
      </c>
      <c r="AU289" s="853">
        <f t="shared" si="0"/>
        <v>1285</v>
      </c>
      <c r="AV289" s="848">
        <f t="shared" si="0"/>
        <v>476</v>
      </c>
      <c r="AW289" s="850">
        <f t="shared" si="0"/>
        <v>742</v>
      </c>
      <c r="AX289" s="850">
        <f t="shared" si="0"/>
        <v>841</v>
      </c>
      <c r="AY289" s="850">
        <f t="shared" si="0"/>
        <v>1080</v>
      </c>
      <c r="AZ289" s="849">
        <f t="shared" si="0"/>
        <v>986</v>
      </c>
      <c r="BA289" s="851">
        <f t="shared" si="0"/>
        <v>367</v>
      </c>
      <c r="BB289" s="852">
        <f t="shared" si="0"/>
        <v>758</v>
      </c>
      <c r="BC289" s="852">
        <f t="shared" si="0"/>
        <v>661</v>
      </c>
      <c r="BD289" s="853">
        <f t="shared" si="0"/>
        <v>964</v>
      </c>
      <c r="BE289" s="848">
        <f t="shared" si="0"/>
        <v>299</v>
      </c>
      <c r="BF289" s="850">
        <f t="shared" si="0"/>
        <v>562</v>
      </c>
      <c r="BG289" s="849">
        <f t="shared" si="0"/>
        <v>789</v>
      </c>
      <c r="BH289" s="851">
        <f t="shared" si="0"/>
        <v>906</v>
      </c>
      <c r="BI289" s="852">
        <f t="shared" si="0"/>
        <v>1371</v>
      </c>
      <c r="BJ289" s="852">
        <f t="shared" si="0"/>
        <v>1388</v>
      </c>
      <c r="BK289" s="852">
        <f t="shared" si="0"/>
        <v>932</v>
      </c>
      <c r="BL289" s="852">
        <f t="shared" si="0"/>
        <v>1486</v>
      </c>
      <c r="BM289" s="852">
        <f t="shared" si="0"/>
        <v>1233</v>
      </c>
      <c r="BN289" s="852">
        <f t="shared" si="0"/>
        <v>1200</v>
      </c>
      <c r="BO289" s="853">
        <f t="shared" si="0"/>
        <v>1384</v>
      </c>
      <c r="BP289" s="817"/>
    </row>
    <row r="290" spans="1:68" s="818" customFormat="1">
      <c r="A290" s="902" t="s">
        <v>794</v>
      </c>
      <c r="B290" s="903"/>
      <c r="C290" s="904"/>
      <c r="D290" s="904"/>
      <c r="E290" s="905"/>
      <c r="F290" s="906"/>
      <c r="G290" s="907"/>
      <c r="H290" s="907"/>
      <c r="I290" s="908"/>
      <c r="J290" s="909"/>
      <c r="K290" s="904"/>
      <c r="L290" s="904"/>
      <c r="M290" s="905"/>
      <c r="N290" s="906"/>
      <c r="O290" s="907"/>
      <c r="P290" s="907"/>
      <c r="Q290" s="908"/>
      <c r="R290" s="848">
        <f t="shared" ref="R290:AW290" si="1">MEDIAN(R10:R284)</f>
        <v>1</v>
      </c>
      <c r="S290" s="850">
        <f t="shared" si="1"/>
        <v>3</v>
      </c>
      <c r="T290" s="850">
        <f t="shared" si="1"/>
        <v>4</v>
      </c>
      <c r="U290" s="849">
        <f t="shared" si="1"/>
        <v>2</v>
      </c>
      <c r="V290" s="851">
        <f t="shared" si="1"/>
        <v>3</v>
      </c>
      <c r="W290" s="852">
        <f t="shared" si="1"/>
        <v>2</v>
      </c>
      <c r="X290" s="852">
        <f t="shared" si="1"/>
        <v>1</v>
      </c>
      <c r="Y290" s="853">
        <f t="shared" si="1"/>
        <v>4</v>
      </c>
      <c r="Z290" s="848">
        <f t="shared" si="1"/>
        <v>1</v>
      </c>
      <c r="AA290" s="850">
        <f t="shared" si="1"/>
        <v>2</v>
      </c>
      <c r="AB290" s="849">
        <f t="shared" si="1"/>
        <v>3</v>
      </c>
      <c r="AC290" s="851">
        <f t="shared" si="1"/>
        <v>1</v>
      </c>
      <c r="AD290" s="852">
        <f t="shared" si="1"/>
        <v>2</v>
      </c>
      <c r="AE290" s="853">
        <f t="shared" si="1"/>
        <v>3</v>
      </c>
      <c r="AF290" s="848">
        <f t="shared" si="1"/>
        <v>2</v>
      </c>
      <c r="AG290" s="850">
        <f t="shared" si="1"/>
        <v>4</v>
      </c>
      <c r="AH290" s="850">
        <f t="shared" si="1"/>
        <v>3</v>
      </c>
      <c r="AI290" s="849">
        <f t="shared" si="1"/>
        <v>1</v>
      </c>
      <c r="AJ290" s="851">
        <f t="shared" si="1"/>
        <v>3</v>
      </c>
      <c r="AK290" s="852">
        <f t="shared" si="1"/>
        <v>2</v>
      </c>
      <c r="AL290" s="853">
        <f t="shared" si="1"/>
        <v>1</v>
      </c>
      <c r="AM290" s="848">
        <f t="shared" si="1"/>
        <v>1</v>
      </c>
      <c r="AN290" s="850">
        <f t="shared" si="1"/>
        <v>2</v>
      </c>
      <c r="AO290" s="850">
        <f t="shared" si="1"/>
        <v>3</v>
      </c>
      <c r="AP290" s="849">
        <f t="shared" si="1"/>
        <v>3</v>
      </c>
      <c r="AQ290" s="851">
        <f t="shared" si="1"/>
        <v>1</v>
      </c>
      <c r="AR290" s="852">
        <f t="shared" si="1"/>
        <v>2</v>
      </c>
      <c r="AS290" s="852">
        <f t="shared" si="1"/>
        <v>3</v>
      </c>
      <c r="AT290" s="852">
        <f t="shared" si="1"/>
        <v>4</v>
      </c>
      <c r="AU290" s="853">
        <f t="shared" si="1"/>
        <v>5</v>
      </c>
      <c r="AV290" s="848">
        <f t="shared" si="1"/>
        <v>1</v>
      </c>
      <c r="AW290" s="850">
        <f t="shared" si="1"/>
        <v>2</v>
      </c>
      <c r="AX290" s="850">
        <f t="shared" ref="AX290:BO290" si="2">MEDIAN(AX10:AX284)</f>
        <v>3</v>
      </c>
      <c r="AY290" s="850">
        <f t="shared" si="2"/>
        <v>4</v>
      </c>
      <c r="AZ290" s="849">
        <f t="shared" si="2"/>
        <v>4</v>
      </c>
      <c r="BA290" s="851">
        <f t="shared" si="2"/>
        <v>1</v>
      </c>
      <c r="BB290" s="852">
        <f t="shared" si="2"/>
        <v>3</v>
      </c>
      <c r="BC290" s="852">
        <f t="shared" si="2"/>
        <v>2</v>
      </c>
      <c r="BD290" s="853">
        <f t="shared" si="2"/>
        <v>4</v>
      </c>
      <c r="BE290" s="848">
        <f t="shared" si="2"/>
        <v>1</v>
      </c>
      <c r="BF290" s="850">
        <f t="shared" si="2"/>
        <v>2</v>
      </c>
      <c r="BG290" s="849">
        <f t="shared" si="2"/>
        <v>3</v>
      </c>
      <c r="BH290" s="851">
        <f t="shared" si="2"/>
        <v>1</v>
      </c>
      <c r="BI290" s="852">
        <f t="shared" si="2"/>
        <v>5</v>
      </c>
      <c r="BJ290" s="852">
        <f t="shared" si="2"/>
        <v>5</v>
      </c>
      <c r="BK290" s="852">
        <f t="shared" si="2"/>
        <v>3</v>
      </c>
      <c r="BL290" s="852">
        <f t="shared" si="2"/>
        <v>6</v>
      </c>
      <c r="BM290" s="852">
        <f t="shared" si="2"/>
        <v>4</v>
      </c>
      <c r="BN290" s="852">
        <f t="shared" si="2"/>
        <v>4</v>
      </c>
      <c r="BO290" s="853">
        <f t="shared" si="2"/>
        <v>5</v>
      </c>
      <c r="BP290" s="817"/>
    </row>
    <row r="291" spans="1:68" s="811" customFormat="1" ht="8.1" customHeight="1">
      <c r="A291" s="951"/>
      <c r="K291" s="878"/>
    </row>
    <row r="292" spans="1:68" s="815" customFormat="1" ht="15">
      <c r="A292" s="954" t="s">
        <v>1225</v>
      </c>
      <c r="B292" s="895"/>
      <c r="C292" s="895"/>
      <c r="D292" s="895"/>
      <c r="E292" s="895"/>
      <c r="F292" s="856"/>
      <c r="G292" s="856"/>
      <c r="H292" s="856"/>
      <c r="I292" s="856"/>
      <c r="J292" s="875"/>
      <c r="K292" s="955"/>
      <c r="L292" s="895"/>
      <c r="M292" s="856"/>
      <c r="N292" s="856"/>
      <c r="O292" s="856"/>
      <c r="P292" s="856"/>
      <c r="Q292" s="856"/>
      <c r="R292" s="856"/>
      <c r="S292" s="856"/>
      <c r="T292" s="856"/>
      <c r="U292" s="856"/>
      <c r="V292" s="856"/>
      <c r="W292" s="856"/>
      <c r="X292" s="856"/>
      <c r="Y292" s="856"/>
      <c r="Z292" s="856"/>
      <c r="AA292" s="856"/>
      <c r="AB292" s="856"/>
      <c r="AC292" s="856"/>
      <c r="AD292" s="856"/>
      <c r="AE292" s="856"/>
      <c r="AF292" s="856"/>
      <c r="AG292" s="856"/>
      <c r="AH292" s="856"/>
      <c r="AI292" s="856"/>
      <c r="AJ292" s="856"/>
      <c r="AK292" s="856"/>
      <c r="AL292" s="856"/>
      <c r="AM292" s="856"/>
      <c r="AN292" s="856"/>
      <c r="AO292" s="856"/>
      <c r="AP292" s="856"/>
      <c r="AQ292" s="856"/>
      <c r="AR292" s="856"/>
      <c r="AS292" s="856"/>
      <c r="AT292" s="856"/>
      <c r="AU292" s="856"/>
      <c r="AV292" s="856"/>
      <c r="AW292" s="856"/>
      <c r="AX292" s="856"/>
      <c r="AY292" s="856"/>
      <c r="AZ292" s="856"/>
      <c r="BA292" s="856"/>
      <c r="BB292" s="856"/>
      <c r="BC292" s="856"/>
      <c r="BD292" s="856"/>
      <c r="BE292" s="856"/>
      <c r="BF292" s="856"/>
      <c r="BG292" s="856"/>
      <c r="BH292" s="856"/>
      <c r="BI292" s="856"/>
      <c r="BJ292" s="856"/>
      <c r="BK292" s="856"/>
      <c r="BL292" s="856"/>
      <c r="BM292" s="856"/>
      <c r="BN292" s="856"/>
      <c r="BO292" s="856"/>
    </row>
    <row r="293" spans="1:68" s="844" customFormat="1" ht="15">
      <c r="A293" s="956" t="s">
        <v>1217</v>
      </c>
      <c r="B293" s="1677" t="s">
        <v>1258</v>
      </c>
      <c r="C293" s="1678"/>
      <c r="D293" s="1678"/>
      <c r="E293" s="1678"/>
      <c r="F293" s="1678"/>
      <c r="G293" s="1678"/>
      <c r="H293" s="1678"/>
      <c r="I293" s="1678"/>
      <c r="J293" s="1678"/>
      <c r="K293" s="1678"/>
      <c r="L293" s="1678"/>
      <c r="M293" s="1678"/>
      <c r="N293" s="1678"/>
      <c r="O293" s="1678"/>
      <c r="P293" s="1678"/>
      <c r="Q293" s="1679"/>
      <c r="R293" s="957">
        <f>_xlfn.RANK.EQ(R289,$R$289:$U$289)</f>
        <v>4</v>
      </c>
      <c r="S293" s="958">
        <f>_xlfn.RANK.EQ(S289,$R$289:$U$289)</f>
        <v>2</v>
      </c>
      <c r="T293" s="958">
        <f>_xlfn.RANK.EQ(T289,$R$289:$U$289)</f>
        <v>1</v>
      </c>
      <c r="U293" s="958">
        <f>_xlfn.RANK.EQ(U289,$R$289:$U$289)</f>
        <v>3</v>
      </c>
      <c r="V293" s="957">
        <f>_xlfn.RANK.EQ(V289,$V$289:$Y$289)</f>
        <v>2</v>
      </c>
      <c r="W293" s="958">
        <f>_xlfn.RANK.EQ(W289,$V$289:$Y$289)</f>
        <v>3</v>
      </c>
      <c r="X293" s="958">
        <f>_xlfn.RANK.EQ(X289,$V$289:$Y$289)</f>
        <v>4</v>
      </c>
      <c r="Y293" s="958">
        <f>_xlfn.RANK.EQ(Y289,$V$289:$Y$289)</f>
        <v>1</v>
      </c>
      <c r="Z293" s="959">
        <f>_xlfn.RANK.EQ(Z289,$Z$289:$AB$289)</f>
        <v>3</v>
      </c>
      <c r="AA293" s="958">
        <f>_xlfn.RANK.EQ(AA289,$Z$289:$AB$289)</f>
        <v>2</v>
      </c>
      <c r="AB293" s="960">
        <f>_xlfn.RANK.EQ(AB289,$Z$289:$AB$289)</f>
        <v>1</v>
      </c>
      <c r="AC293" s="959">
        <f>_xlfn.RANK.EQ(AC289,$AC$289:$AE$289)</f>
        <v>3</v>
      </c>
      <c r="AD293" s="958">
        <f>_xlfn.RANK.EQ(AD289,$AC$289:$AE$289)</f>
        <v>2</v>
      </c>
      <c r="AE293" s="960">
        <f>_xlfn.RANK.EQ(AE289,$AC$289:$AE$289)</f>
        <v>1</v>
      </c>
      <c r="AF293" s="959">
        <f>_xlfn.RANK.EQ(AF289,$AF$289:$AI$289)</f>
        <v>3</v>
      </c>
      <c r="AG293" s="958">
        <f>_xlfn.RANK.EQ(AG289,$AF$289:$AI$289)</f>
        <v>1</v>
      </c>
      <c r="AH293" s="958">
        <f>_xlfn.RANK.EQ(AH289,$AF$289:$AI$289)</f>
        <v>2</v>
      </c>
      <c r="AI293" s="960">
        <f>_xlfn.RANK.EQ(AI289,$AF$289:$AI$289)</f>
        <v>4</v>
      </c>
      <c r="AJ293" s="959">
        <f>_xlfn.RANK.EQ(AJ289,$AJ$289:$AL$289)</f>
        <v>1</v>
      </c>
      <c r="AK293" s="958">
        <f>_xlfn.RANK.EQ(AK289,$AJ$289:$AL$289)</f>
        <v>2</v>
      </c>
      <c r="AL293" s="960">
        <f>_xlfn.RANK.EQ(AL289,$AJ$289:$AL$289)</f>
        <v>3</v>
      </c>
      <c r="AM293" s="959">
        <f>_xlfn.RANK.EQ(AM289,$AM$289:$AP$289)</f>
        <v>4</v>
      </c>
      <c r="AN293" s="958">
        <f>_xlfn.RANK.EQ(AN289,$AM$289:$AP$289)</f>
        <v>3</v>
      </c>
      <c r="AO293" s="958">
        <f>_xlfn.RANK.EQ(AO289,$AM$289:$AP$289)</f>
        <v>2</v>
      </c>
      <c r="AP293" s="960">
        <f>_xlfn.RANK.EQ(AP289,$AM$289:$AP$289)</f>
        <v>1</v>
      </c>
      <c r="AQ293" s="959">
        <f>_xlfn.RANK.EQ(AQ289,$AQ$289:$AU$289)</f>
        <v>5</v>
      </c>
      <c r="AR293" s="958">
        <f>_xlfn.RANK.EQ(AR289,$AQ$289:$AU$289)</f>
        <v>4</v>
      </c>
      <c r="AS293" s="958">
        <f>_xlfn.RANK.EQ(AS289,$AQ$289:$AU$289)</f>
        <v>3</v>
      </c>
      <c r="AT293" s="958">
        <f>_xlfn.RANK.EQ(AT289,$AQ$289:$AU$289)</f>
        <v>2</v>
      </c>
      <c r="AU293" s="960">
        <f>_xlfn.RANK.EQ(AU289,$AQ$289:$AU$289)</f>
        <v>1</v>
      </c>
      <c r="AV293" s="959">
        <f>_xlfn.RANK.EQ(AV289,$AV$289:$AZ$289)</f>
        <v>5</v>
      </c>
      <c r="AW293" s="958">
        <f>_xlfn.RANK.EQ(AW289,$AV$289:$AZ$289)</f>
        <v>4</v>
      </c>
      <c r="AX293" s="958">
        <f>_xlfn.RANK.EQ(AX289,$AV$289:$AZ$289)</f>
        <v>3</v>
      </c>
      <c r="AY293" s="958">
        <f>_xlfn.RANK.EQ(AY289,$AV$289:$AZ$289)</f>
        <v>1</v>
      </c>
      <c r="AZ293" s="960">
        <f>_xlfn.RANK.EQ(AZ289,$AV$289:$AZ$289)</f>
        <v>2</v>
      </c>
      <c r="BA293" s="959">
        <f>_xlfn.RANK.EQ(BA289,$BA$289:$BD$289)</f>
        <v>4</v>
      </c>
      <c r="BB293" s="958">
        <f>_xlfn.RANK.EQ(BB289,$BA$289:$BD$289)</f>
        <v>2</v>
      </c>
      <c r="BC293" s="958">
        <f>_xlfn.RANK.EQ(BC289,$BA$289:$BD$289)</f>
        <v>3</v>
      </c>
      <c r="BD293" s="960">
        <f>_xlfn.RANK.EQ(BD289,$BA$289:$BD$289)</f>
        <v>1</v>
      </c>
      <c r="BE293" s="959">
        <f>_xlfn.RANK.EQ(BE289,$BE$289:$BG$289)</f>
        <v>3</v>
      </c>
      <c r="BF293" s="958">
        <f>_xlfn.RANK.EQ(BF289,$BE$289:$BG$289)</f>
        <v>2</v>
      </c>
      <c r="BG293" s="960">
        <f>_xlfn.RANK.EQ(BG289,$BE$289:$BG$289)</f>
        <v>1</v>
      </c>
      <c r="BH293" s="957">
        <f t="shared" ref="BH293:BO293" si="3">_xlfn.RANK.EQ(BH289,$BH$289:$BO$289)</f>
        <v>8</v>
      </c>
      <c r="BI293" s="958">
        <f t="shared" si="3"/>
        <v>4</v>
      </c>
      <c r="BJ293" s="958">
        <f t="shared" si="3"/>
        <v>2</v>
      </c>
      <c r="BK293" s="958">
        <f t="shared" si="3"/>
        <v>7</v>
      </c>
      <c r="BL293" s="958">
        <f t="shared" si="3"/>
        <v>1</v>
      </c>
      <c r="BM293" s="958">
        <f t="shared" si="3"/>
        <v>5</v>
      </c>
      <c r="BN293" s="958">
        <f t="shared" si="3"/>
        <v>6</v>
      </c>
      <c r="BO293" s="960">
        <f t="shared" si="3"/>
        <v>3</v>
      </c>
      <c r="BP293" s="843"/>
    </row>
    <row r="294" spans="1:68" s="811" customFormat="1" ht="8.1" customHeight="1">
      <c r="K294" s="878"/>
    </row>
    <row r="295" spans="1:68" s="815" customFormat="1" ht="15">
      <c r="A295" s="895" t="s">
        <v>1226</v>
      </c>
      <c r="B295" s="895"/>
      <c r="C295" s="895"/>
      <c r="D295" s="895"/>
      <c r="E295" s="895"/>
      <c r="F295" s="856"/>
      <c r="G295" s="856"/>
      <c r="H295" s="856"/>
      <c r="I295" s="856"/>
      <c r="J295" s="875"/>
      <c r="K295" s="875"/>
      <c r="L295" s="895"/>
      <c r="M295" s="856"/>
      <c r="N295" s="856"/>
      <c r="O295" s="856"/>
      <c r="P295" s="856"/>
      <c r="Q295" s="856"/>
      <c r="R295" s="856"/>
      <c r="S295" s="856"/>
      <c r="T295" s="856"/>
      <c r="U295" s="856"/>
      <c r="V295" s="856"/>
      <c r="W295" s="856"/>
      <c r="X295" s="856"/>
      <c r="Y295" s="856"/>
      <c r="Z295" s="856"/>
      <c r="AA295" s="856"/>
      <c r="AB295" s="856"/>
      <c r="AC295" s="856"/>
      <c r="AD295" s="856"/>
      <c r="AE295" s="856"/>
      <c r="AF295" s="856"/>
      <c r="AG295" s="856"/>
      <c r="AH295" s="856"/>
      <c r="AI295" s="856"/>
      <c r="AJ295" s="856"/>
      <c r="AK295" s="856"/>
      <c r="AL295" s="856"/>
      <c r="AM295" s="856"/>
      <c r="AN295" s="856"/>
      <c r="AO295" s="856"/>
      <c r="AP295" s="856"/>
      <c r="AQ295" s="856"/>
      <c r="AR295" s="856"/>
      <c r="AS295" s="856"/>
      <c r="AT295" s="856"/>
      <c r="AU295" s="856"/>
      <c r="AV295" s="856"/>
      <c r="AW295" s="856"/>
      <c r="AX295" s="856"/>
      <c r="AY295" s="856"/>
      <c r="AZ295" s="856"/>
      <c r="BA295" s="856"/>
      <c r="BB295" s="856"/>
      <c r="BC295" s="856"/>
      <c r="BD295" s="856"/>
      <c r="BE295" s="856"/>
      <c r="BF295" s="856"/>
      <c r="BG295" s="856"/>
      <c r="BH295" s="856"/>
      <c r="BI295" s="856"/>
      <c r="BJ295" s="856"/>
      <c r="BK295" s="856"/>
      <c r="BL295" s="856"/>
      <c r="BM295" s="856"/>
      <c r="BN295" s="856"/>
      <c r="BO295" s="856"/>
    </row>
    <row r="296" spans="1:68" s="818" customFormat="1">
      <c r="A296" s="902" t="s">
        <v>1259</v>
      </c>
      <c r="B296" s="903"/>
      <c r="C296" s="904"/>
      <c r="D296" s="904"/>
      <c r="E296" s="905"/>
      <c r="F296" s="906"/>
      <c r="G296" s="907"/>
      <c r="H296" s="907"/>
      <c r="I296" s="908"/>
      <c r="J296" s="909"/>
      <c r="K296" s="904"/>
      <c r="L296" s="904"/>
      <c r="M296" s="905"/>
      <c r="N296" s="906"/>
      <c r="O296" s="907"/>
      <c r="P296" s="907"/>
      <c r="Q296" s="908"/>
      <c r="R296" s="848">
        <f>_xlfn.PERCENTILE.INC(R10:R284,0.25)</f>
        <v>1</v>
      </c>
      <c r="S296" s="850">
        <f t="shared" ref="S296:BN296" si="4">_xlfn.PERCENTILE.INC(S10:S284,0.25)</f>
        <v>2</v>
      </c>
      <c r="T296" s="850">
        <f t="shared" si="4"/>
        <v>3</v>
      </c>
      <c r="U296" s="849">
        <f t="shared" si="4"/>
        <v>2</v>
      </c>
      <c r="V296" s="851">
        <f t="shared" si="4"/>
        <v>2</v>
      </c>
      <c r="W296" s="852">
        <f t="shared" si="4"/>
        <v>2</v>
      </c>
      <c r="X296" s="852">
        <f t="shared" si="4"/>
        <v>1</v>
      </c>
      <c r="Y296" s="853">
        <f t="shared" si="4"/>
        <v>3</v>
      </c>
      <c r="Z296" s="848">
        <f t="shared" si="4"/>
        <v>1</v>
      </c>
      <c r="AA296" s="850">
        <f t="shared" si="4"/>
        <v>2</v>
      </c>
      <c r="AB296" s="849">
        <f t="shared" si="4"/>
        <v>2</v>
      </c>
      <c r="AC296" s="851">
        <f t="shared" si="4"/>
        <v>1</v>
      </c>
      <c r="AD296" s="852">
        <f t="shared" si="4"/>
        <v>1</v>
      </c>
      <c r="AE296" s="853">
        <f t="shared" si="4"/>
        <v>2</v>
      </c>
      <c r="AF296" s="848">
        <f t="shared" si="4"/>
        <v>1</v>
      </c>
      <c r="AG296" s="850">
        <f t="shared" si="4"/>
        <v>3</v>
      </c>
      <c r="AH296" s="850">
        <f t="shared" si="4"/>
        <v>2</v>
      </c>
      <c r="AI296" s="849">
        <f t="shared" si="4"/>
        <v>1</v>
      </c>
      <c r="AJ296" s="851">
        <f t="shared" si="4"/>
        <v>3</v>
      </c>
      <c r="AK296" s="852">
        <f t="shared" si="4"/>
        <v>2</v>
      </c>
      <c r="AL296" s="853">
        <f t="shared" si="4"/>
        <v>1</v>
      </c>
      <c r="AM296" s="848">
        <f t="shared" si="4"/>
        <v>1</v>
      </c>
      <c r="AN296" s="850">
        <f t="shared" si="4"/>
        <v>2</v>
      </c>
      <c r="AO296" s="850">
        <f t="shared" si="4"/>
        <v>2.5</v>
      </c>
      <c r="AP296" s="849">
        <f t="shared" si="4"/>
        <v>3</v>
      </c>
      <c r="AQ296" s="851">
        <f t="shared" si="4"/>
        <v>1</v>
      </c>
      <c r="AR296" s="852">
        <f t="shared" si="4"/>
        <v>2</v>
      </c>
      <c r="AS296" s="852">
        <f t="shared" si="4"/>
        <v>2</v>
      </c>
      <c r="AT296" s="852">
        <f t="shared" si="4"/>
        <v>3</v>
      </c>
      <c r="AU296" s="853">
        <f t="shared" si="4"/>
        <v>5</v>
      </c>
      <c r="AV296" s="848">
        <f t="shared" si="4"/>
        <v>1</v>
      </c>
      <c r="AW296" s="850">
        <f t="shared" si="4"/>
        <v>2</v>
      </c>
      <c r="AX296" s="850">
        <f t="shared" si="4"/>
        <v>2</v>
      </c>
      <c r="AY296" s="850">
        <f t="shared" si="4"/>
        <v>3</v>
      </c>
      <c r="AZ296" s="849">
        <f t="shared" si="4"/>
        <v>3</v>
      </c>
      <c r="BA296" s="851">
        <f t="shared" si="4"/>
        <v>1</v>
      </c>
      <c r="BB296" s="852">
        <f t="shared" si="4"/>
        <v>2</v>
      </c>
      <c r="BC296" s="852">
        <f t="shared" si="4"/>
        <v>2</v>
      </c>
      <c r="BD296" s="853">
        <f t="shared" si="4"/>
        <v>3</v>
      </c>
      <c r="BE296" s="848">
        <f t="shared" si="4"/>
        <v>1</v>
      </c>
      <c r="BF296" s="850">
        <f t="shared" si="4"/>
        <v>2</v>
      </c>
      <c r="BG296" s="849">
        <f t="shared" si="4"/>
        <v>3</v>
      </c>
      <c r="BH296" s="851">
        <f t="shared" si="4"/>
        <v>1</v>
      </c>
      <c r="BI296" s="852">
        <f t="shared" si="4"/>
        <v>3</v>
      </c>
      <c r="BJ296" s="852">
        <f t="shared" si="4"/>
        <v>3</v>
      </c>
      <c r="BK296" s="852">
        <f t="shared" si="4"/>
        <v>2</v>
      </c>
      <c r="BL296" s="852">
        <f t="shared" si="4"/>
        <v>4</v>
      </c>
      <c r="BM296" s="852">
        <f t="shared" si="4"/>
        <v>3</v>
      </c>
      <c r="BN296" s="852">
        <f t="shared" si="4"/>
        <v>3</v>
      </c>
      <c r="BO296" s="853">
        <f>_xlfn.PERCENTILE.INC(BO10:BO284,0.25)</f>
        <v>3</v>
      </c>
      <c r="BP296" s="817"/>
    </row>
    <row r="297" spans="1:68" s="818" customFormat="1">
      <c r="A297" s="902" t="s">
        <v>1260</v>
      </c>
      <c r="B297" s="903"/>
      <c r="C297" s="904"/>
      <c r="D297" s="904"/>
      <c r="E297" s="905"/>
      <c r="F297" s="906"/>
      <c r="G297" s="907"/>
      <c r="H297" s="907"/>
      <c r="I297" s="908"/>
      <c r="J297" s="909"/>
      <c r="K297" s="904"/>
      <c r="L297" s="904"/>
      <c r="M297" s="905"/>
      <c r="N297" s="906"/>
      <c r="O297" s="907"/>
      <c r="P297" s="907"/>
      <c r="Q297" s="908"/>
      <c r="R297" s="848">
        <f>_xlfn.PERCENTILE.INC(R10:R284,0.75)</f>
        <v>1</v>
      </c>
      <c r="S297" s="850">
        <f t="shared" ref="S297:BO297" si="5">_xlfn.PERCENTILE.INC(S10:S284,0.75)</f>
        <v>4</v>
      </c>
      <c r="T297" s="850">
        <f t="shared" si="5"/>
        <v>4</v>
      </c>
      <c r="U297" s="849">
        <f t="shared" si="5"/>
        <v>3</v>
      </c>
      <c r="V297" s="851">
        <f t="shared" si="5"/>
        <v>3</v>
      </c>
      <c r="W297" s="852">
        <f t="shared" si="5"/>
        <v>3</v>
      </c>
      <c r="X297" s="852">
        <f t="shared" si="5"/>
        <v>1</v>
      </c>
      <c r="Y297" s="853">
        <f t="shared" si="5"/>
        <v>4</v>
      </c>
      <c r="Z297" s="848">
        <f t="shared" si="5"/>
        <v>1</v>
      </c>
      <c r="AA297" s="850">
        <f t="shared" si="5"/>
        <v>3</v>
      </c>
      <c r="AB297" s="849">
        <f t="shared" si="5"/>
        <v>3</v>
      </c>
      <c r="AC297" s="851">
        <f t="shared" si="5"/>
        <v>2</v>
      </c>
      <c r="AD297" s="852">
        <f t="shared" si="5"/>
        <v>3</v>
      </c>
      <c r="AE297" s="853">
        <f t="shared" si="5"/>
        <v>3</v>
      </c>
      <c r="AF297" s="848">
        <f t="shared" si="5"/>
        <v>3</v>
      </c>
      <c r="AG297" s="850">
        <f t="shared" si="5"/>
        <v>4</v>
      </c>
      <c r="AH297" s="850">
        <f t="shared" si="5"/>
        <v>4</v>
      </c>
      <c r="AI297" s="849">
        <f t="shared" si="5"/>
        <v>2</v>
      </c>
      <c r="AJ297" s="851">
        <f t="shared" si="5"/>
        <v>3</v>
      </c>
      <c r="AK297" s="852">
        <f t="shared" si="5"/>
        <v>2</v>
      </c>
      <c r="AL297" s="853">
        <f t="shared" si="5"/>
        <v>1</v>
      </c>
      <c r="AM297" s="848">
        <f t="shared" si="5"/>
        <v>1</v>
      </c>
      <c r="AN297" s="850">
        <f t="shared" si="5"/>
        <v>4</v>
      </c>
      <c r="AO297" s="850">
        <f t="shared" si="5"/>
        <v>4</v>
      </c>
      <c r="AP297" s="849">
        <f t="shared" si="5"/>
        <v>4</v>
      </c>
      <c r="AQ297" s="851">
        <f t="shared" si="5"/>
        <v>1</v>
      </c>
      <c r="AR297" s="852">
        <f t="shared" si="5"/>
        <v>3</v>
      </c>
      <c r="AS297" s="852">
        <f t="shared" si="5"/>
        <v>3</v>
      </c>
      <c r="AT297" s="852">
        <f t="shared" si="5"/>
        <v>4</v>
      </c>
      <c r="AU297" s="853">
        <f t="shared" si="5"/>
        <v>5</v>
      </c>
      <c r="AV297" s="848">
        <f t="shared" si="5"/>
        <v>2</v>
      </c>
      <c r="AW297" s="850">
        <f t="shared" si="5"/>
        <v>3</v>
      </c>
      <c r="AX297" s="850">
        <f t="shared" si="5"/>
        <v>4</v>
      </c>
      <c r="AY297" s="850">
        <f t="shared" si="5"/>
        <v>5</v>
      </c>
      <c r="AZ297" s="849">
        <f t="shared" si="5"/>
        <v>5</v>
      </c>
      <c r="BA297" s="851">
        <f t="shared" si="5"/>
        <v>1</v>
      </c>
      <c r="BB297" s="852">
        <f t="shared" si="5"/>
        <v>3</v>
      </c>
      <c r="BC297" s="852">
        <f t="shared" si="5"/>
        <v>3</v>
      </c>
      <c r="BD297" s="853">
        <f t="shared" si="5"/>
        <v>4</v>
      </c>
      <c r="BE297" s="848">
        <f t="shared" si="5"/>
        <v>1</v>
      </c>
      <c r="BF297" s="850">
        <f t="shared" si="5"/>
        <v>2</v>
      </c>
      <c r="BG297" s="849">
        <f t="shared" si="5"/>
        <v>3</v>
      </c>
      <c r="BH297" s="851">
        <f t="shared" si="5"/>
        <v>6</v>
      </c>
      <c r="BI297" s="852">
        <f t="shared" si="5"/>
        <v>7</v>
      </c>
      <c r="BJ297" s="852">
        <f t="shared" si="5"/>
        <v>7</v>
      </c>
      <c r="BK297" s="852">
        <f t="shared" si="5"/>
        <v>5</v>
      </c>
      <c r="BL297" s="852">
        <f t="shared" si="5"/>
        <v>7</v>
      </c>
      <c r="BM297" s="852">
        <f t="shared" si="5"/>
        <v>6</v>
      </c>
      <c r="BN297" s="852">
        <f t="shared" si="5"/>
        <v>6</v>
      </c>
      <c r="BO297" s="853">
        <f t="shared" si="5"/>
        <v>8</v>
      </c>
      <c r="BP297" s="817"/>
    </row>
    <row r="298" spans="1:68" s="844" customFormat="1" ht="15">
      <c r="A298" s="962" t="s">
        <v>1261</v>
      </c>
      <c r="B298" s="963"/>
      <c r="C298" s="964"/>
      <c r="D298" s="964"/>
      <c r="E298" s="965"/>
      <c r="F298" s="966"/>
      <c r="G298" s="967"/>
      <c r="H298" s="967"/>
      <c r="I298" s="968"/>
      <c r="J298" s="969"/>
      <c r="K298" s="964"/>
      <c r="L298" s="964"/>
      <c r="M298" s="965"/>
      <c r="N298" s="966"/>
      <c r="O298" s="967"/>
      <c r="P298" s="967"/>
      <c r="Q298" s="968"/>
      <c r="R298" s="970">
        <f>R297-R296</f>
        <v>0</v>
      </c>
      <c r="S298" s="971">
        <f t="shared" ref="S298:BO298" si="6">S297-S296</f>
        <v>2</v>
      </c>
      <c r="T298" s="971">
        <f t="shared" si="6"/>
        <v>1</v>
      </c>
      <c r="U298" s="972">
        <f t="shared" si="6"/>
        <v>1</v>
      </c>
      <c r="V298" s="973">
        <f t="shared" si="6"/>
        <v>1</v>
      </c>
      <c r="W298" s="974">
        <f t="shared" si="6"/>
        <v>1</v>
      </c>
      <c r="X298" s="975">
        <f t="shared" si="6"/>
        <v>0</v>
      </c>
      <c r="Y298" s="976">
        <f t="shared" si="6"/>
        <v>1</v>
      </c>
      <c r="Z298" s="970">
        <f t="shared" si="6"/>
        <v>0</v>
      </c>
      <c r="AA298" s="971">
        <f t="shared" si="6"/>
        <v>1</v>
      </c>
      <c r="AB298" s="972">
        <f t="shared" si="6"/>
        <v>1</v>
      </c>
      <c r="AC298" s="973">
        <f t="shared" si="6"/>
        <v>1</v>
      </c>
      <c r="AD298" s="974">
        <f t="shared" si="6"/>
        <v>2</v>
      </c>
      <c r="AE298" s="976">
        <f t="shared" si="6"/>
        <v>1</v>
      </c>
      <c r="AF298" s="977">
        <f t="shared" si="6"/>
        <v>2</v>
      </c>
      <c r="AG298" s="971">
        <f t="shared" si="6"/>
        <v>1</v>
      </c>
      <c r="AH298" s="971">
        <f t="shared" si="6"/>
        <v>2</v>
      </c>
      <c r="AI298" s="972">
        <f t="shared" si="6"/>
        <v>1</v>
      </c>
      <c r="AJ298" s="978">
        <f t="shared" si="6"/>
        <v>0</v>
      </c>
      <c r="AK298" s="975">
        <f t="shared" si="6"/>
        <v>0</v>
      </c>
      <c r="AL298" s="979">
        <f t="shared" si="6"/>
        <v>0</v>
      </c>
      <c r="AM298" s="970">
        <f t="shared" si="6"/>
        <v>0</v>
      </c>
      <c r="AN298" s="971">
        <f t="shared" si="6"/>
        <v>2</v>
      </c>
      <c r="AO298" s="971">
        <f t="shared" si="6"/>
        <v>1.5</v>
      </c>
      <c r="AP298" s="972">
        <f t="shared" si="6"/>
        <v>1</v>
      </c>
      <c r="AQ298" s="978">
        <f t="shared" si="6"/>
        <v>0</v>
      </c>
      <c r="AR298" s="974">
        <f t="shared" si="6"/>
        <v>1</v>
      </c>
      <c r="AS298" s="974">
        <f t="shared" si="6"/>
        <v>1</v>
      </c>
      <c r="AT298" s="974">
        <f t="shared" si="6"/>
        <v>1</v>
      </c>
      <c r="AU298" s="979">
        <f t="shared" si="6"/>
        <v>0</v>
      </c>
      <c r="AV298" s="977">
        <f t="shared" si="6"/>
        <v>1</v>
      </c>
      <c r="AW298" s="971">
        <f t="shared" si="6"/>
        <v>1</v>
      </c>
      <c r="AX298" s="971">
        <f t="shared" si="6"/>
        <v>2</v>
      </c>
      <c r="AY298" s="971">
        <f t="shared" si="6"/>
        <v>2</v>
      </c>
      <c r="AZ298" s="972">
        <f t="shared" si="6"/>
        <v>2</v>
      </c>
      <c r="BA298" s="978">
        <f t="shared" si="6"/>
        <v>0</v>
      </c>
      <c r="BB298" s="974">
        <f t="shared" si="6"/>
        <v>1</v>
      </c>
      <c r="BC298" s="974">
        <f t="shared" si="6"/>
        <v>1</v>
      </c>
      <c r="BD298" s="976">
        <f t="shared" si="6"/>
        <v>1</v>
      </c>
      <c r="BE298" s="970">
        <f t="shared" si="6"/>
        <v>0</v>
      </c>
      <c r="BF298" s="980">
        <f t="shared" si="6"/>
        <v>0</v>
      </c>
      <c r="BG298" s="981">
        <f t="shared" si="6"/>
        <v>0</v>
      </c>
      <c r="BH298" s="978">
        <f t="shared" si="6"/>
        <v>5</v>
      </c>
      <c r="BI298" s="974">
        <f t="shared" si="6"/>
        <v>4</v>
      </c>
      <c r="BJ298" s="974">
        <f t="shared" si="6"/>
        <v>4</v>
      </c>
      <c r="BK298" s="974">
        <f t="shared" si="6"/>
        <v>3</v>
      </c>
      <c r="BL298" s="974">
        <f t="shared" si="6"/>
        <v>3</v>
      </c>
      <c r="BM298" s="974">
        <f t="shared" si="6"/>
        <v>3</v>
      </c>
      <c r="BN298" s="974">
        <f t="shared" si="6"/>
        <v>3</v>
      </c>
      <c r="BO298" s="979">
        <f t="shared" si="6"/>
        <v>5</v>
      </c>
      <c r="BP298" s="843"/>
    </row>
    <row r="299" spans="1:68" s="811" customFormat="1" ht="8.1" customHeight="1">
      <c r="K299" s="878"/>
    </row>
    <row r="300" spans="1:68" s="815" customFormat="1" ht="15">
      <c r="A300" s="895" t="s">
        <v>1223</v>
      </c>
      <c r="B300" s="895"/>
      <c r="C300" s="895"/>
      <c r="D300" s="895"/>
      <c r="E300" s="895"/>
      <c r="F300" s="856"/>
      <c r="G300" s="856"/>
      <c r="H300" s="856"/>
      <c r="I300" s="856"/>
      <c r="J300" s="875"/>
      <c r="K300" s="875"/>
      <c r="L300" s="895"/>
      <c r="M300" s="856"/>
      <c r="N300" s="856"/>
      <c r="O300" s="856"/>
      <c r="P300" s="856"/>
      <c r="Q300" s="856"/>
      <c r="R300" s="856"/>
      <c r="S300" s="856"/>
      <c r="T300" s="856"/>
      <c r="U300" s="856"/>
      <c r="V300" s="856"/>
      <c r="W300" s="856"/>
      <c r="X300" s="856"/>
      <c r="Y300" s="856"/>
      <c r="Z300" s="856"/>
      <c r="AA300" s="856"/>
      <c r="AB300" s="856"/>
      <c r="AC300" s="856"/>
      <c r="AD300" s="856"/>
      <c r="AE300" s="856"/>
      <c r="AF300" s="856"/>
      <c r="AG300" s="856"/>
      <c r="AH300" s="856"/>
      <c r="AI300" s="856"/>
      <c r="AJ300" s="856"/>
      <c r="AK300" s="856"/>
      <c r="AL300" s="856"/>
      <c r="AM300" s="856"/>
      <c r="AN300" s="856"/>
      <c r="AO300" s="856"/>
      <c r="AP300" s="856"/>
      <c r="AQ300" s="856"/>
      <c r="AR300" s="856"/>
      <c r="AS300" s="856"/>
      <c r="AT300" s="856"/>
      <c r="AU300" s="856"/>
      <c r="AV300" s="856"/>
      <c r="AW300" s="856"/>
      <c r="AX300" s="856"/>
      <c r="AY300" s="856"/>
      <c r="AZ300" s="856"/>
      <c r="BA300" s="856"/>
      <c r="BB300" s="856"/>
      <c r="BC300" s="856"/>
      <c r="BD300" s="856"/>
      <c r="BE300" s="856"/>
      <c r="BF300" s="856"/>
      <c r="BG300" s="856"/>
      <c r="BH300" s="856"/>
      <c r="BI300" s="856"/>
      <c r="BJ300" s="856"/>
      <c r="BK300" s="856"/>
      <c r="BL300" s="856"/>
      <c r="BM300" s="856"/>
      <c r="BN300" s="856"/>
      <c r="BO300" s="856"/>
    </row>
    <row r="301" spans="1:68" ht="15">
      <c r="A301" s="896"/>
      <c r="B301" s="897" t="s">
        <v>1221</v>
      </c>
      <c r="C301" s="898" t="s">
        <v>1222</v>
      </c>
      <c r="D301" s="898" t="s">
        <v>1220</v>
      </c>
      <c r="E301" s="899" t="s">
        <v>117</v>
      </c>
      <c r="F301" s="897" t="s">
        <v>1221</v>
      </c>
      <c r="G301" s="898" t="s">
        <v>1222</v>
      </c>
      <c r="H301" s="898" t="s">
        <v>1220</v>
      </c>
      <c r="I301" s="900" t="s">
        <v>117</v>
      </c>
      <c r="J301" s="897" t="s">
        <v>1221</v>
      </c>
      <c r="K301" s="898" t="s">
        <v>1222</v>
      </c>
      <c r="L301" s="898" t="s">
        <v>1220</v>
      </c>
      <c r="M301" s="901" t="s">
        <v>117</v>
      </c>
      <c r="N301" s="897" t="s">
        <v>1221</v>
      </c>
      <c r="O301" s="898" t="s">
        <v>1222</v>
      </c>
      <c r="P301" s="898" t="s">
        <v>1220</v>
      </c>
      <c r="Q301" s="900" t="s">
        <v>117</v>
      </c>
      <c r="R301" s="868"/>
      <c r="S301" s="870" t="s">
        <v>1219</v>
      </c>
      <c r="T301" s="870" t="s">
        <v>1220</v>
      </c>
      <c r="U301" s="869" t="s">
        <v>117</v>
      </c>
      <c r="V301" s="868"/>
      <c r="W301" s="870" t="s">
        <v>1219</v>
      </c>
      <c r="X301" s="870" t="s">
        <v>1220</v>
      </c>
      <c r="Y301" s="869" t="s">
        <v>117</v>
      </c>
      <c r="Z301" s="870" t="s">
        <v>1219</v>
      </c>
      <c r="AA301" s="870" t="s">
        <v>1220</v>
      </c>
      <c r="AB301" s="869" t="s">
        <v>117</v>
      </c>
      <c r="AC301" s="870" t="s">
        <v>1219</v>
      </c>
      <c r="AD301" s="870" t="s">
        <v>1220</v>
      </c>
      <c r="AE301" s="869" t="s">
        <v>117</v>
      </c>
      <c r="AF301" s="868"/>
      <c r="AG301" s="870" t="s">
        <v>1219</v>
      </c>
      <c r="AH301" s="870" t="s">
        <v>1220</v>
      </c>
      <c r="AI301" s="869" t="s">
        <v>117</v>
      </c>
      <c r="AJ301" s="868" t="s">
        <v>1219</v>
      </c>
      <c r="AK301" s="870" t="s">
        <v>1220</v>
      </c>
      <c r="AL301" s="869" t="s">
        <v>117</v>
      </c>
      <c r="AM301" s="868"/>
      <c r="AN301" s="870" t="s">
        <v>1219</v>
      </c>
      <c r="AO301" s="870" t="s">
        <v>1220</v>
      </c>
      <c r="AP301" s="869" t="s">
        <v>117</v>
      </c>
      <c r="AQ301" s="868"/>
      <c r="AR301" s="870" t="s">
        <v>1219</v>
      </c>
      <c r="AS301" s="870" t="s">
        <v>1220</v>
      </c>
      <c r="AT301" s="870" t="s">
        <v>117</v>
      </c>
      <c r="AU301" s="869"/>
      <c r="AV301" s="868"/>
      <c r="AW301" s="870" t="s">
        <v>1219</v>
      </c>
      <c r="AX301" s="870" t="s">
        <v>1220</v>
      </c>
      <c r="AY301" s="870" t="s">
        <v>117</v>
      </c>
      <c r="AZ301" s="869"/>
      <c r="BA301" s="868"/>
      <c r="BB301" s="870" t="s">
        <v>1219</v>
      </c>
      <c r="BC301" s="870" t="s">
        <v>1220</v>
      </c>
      <c r="BD301" s="869" t="s">
        <v>117</v>
      </c>
      <c r="BE301" s="868" t="s">
        <v>1219</v>
      </c>
      <c r="BF301" s="870" t="s">
        <v>1220</v>
      </c>
      <c r="BG301" s="869" t="s">
        <v>117</v>
      </c>
      <c r="BH301" s="868"/>
      <c r="BI301" s="870" t="s">
        <v>1219</v>
      </c>
      <c r="BJ301" s="870" t="s">
        <v>1220</v>
      </c>
      <c r="BK301" s="870" t="s">
        <v>117</v>
      </c>
      <c r="BL301" s="870"/>
      <c r="BM301" s="870"/>
      <c r="BN301" s="870"/>
      <c r="BO301" s="869"/>
      <c r="BP301" s="799"/>
    </row>
    <row r="302" spans="1:68" s="844" customFormat="1" ht="15">
      <c r="A302" s="855"/>
      <c r="B302" s="892" t="s">
        <v>1203</v>
      </c>
      <c r="C302" s="890">
        <v>1</v>
      </c>
      <c r="D302" s="1478">
        <f>E302/275</f>
        <v>0.6</v>
      </c>
      <c r="E302" s="883">
        <v>165</v>
      </c>
      <c r="F302" s="872" t="s">
        <v>1204</v>
      </c>
      <c r="G302" s="891">
        <v>1</v>
      </c>
      <c r="H302" s="1479">
        <f>I302/275</f>
        <v>0</v>
      </c>
      <c r="I302" s="886">
        <v>0</v>
      </c>
      <c r="J302" s="892" t="s">
        <v>433</v>
      </c>
      <c r="K302" s="890">
        <v>14</v>
      </c>
      <c r="L302" s="1478">
        <f>M302/275</f>
        <v>0</v>
      </c>
      <c r="M302" s="883">
        <f>COUNTIFS(J10:J284, 14)</f>
        <v>0</v>
      </c>
      <c r="N302" s="893" t="s">
        <v>470</v>
      </c>
      <c r="O302" s="891">
        <v>1</v>
      </c>
      <c r="P302" s="1479">
        <v>0.51270000000000004</v>
      </c>
      <c r="Q302" s="886">
        <v>141</v>
      </c>
      <c r="R302" s="1635" t="s">
        <v>428</v>
      </c>
      <c r="S302" s="1636"/>
      <c r="T302" s="1636"/>
      <c r="U302" s="1637"/>
      <c r="V302" s="1638" t="s">
        <v>404</v>
      </c>
      <c r="W302" s="1639"/>
      <c r="X302" s="1639"/>
      <c r="Y302" s="1640"/>
      <c r="Z302" s="1635" t="s">
        <v>791</v>
      </c>
      <c r="AA302" s="1636"/>
      <c r="AB302" s="1637"/>
      <c r="AC302" s="1641" t="s">
        <v>730</v>
      </c>
      <c r="AD302" s="1642"/>
      <c r="AE302" s="1643"/>
      <c r="AF302" s="1635" t="s">
        <v>1079</v>
      </c>
      <c r="AG302" s="1636"/>
      <c r="AH302" s="1636"/>
      <c r="AI302" s="1637"/>
      <c r="AJ302" s="1638" t="s">
        <v>415</v>
      </c>
      <c r="AK302" s="1639"/>
      <c r="AL302" s="1640"/>
      <c r="AM302" s="1635" t="s">
        <v>351</v>
      </c>
      <c r="AN302" s="1636"/>
      <c r="AO302" s="1636"/>
      <c r="AP302" s="1637"/>
      <c r="AQ302" s="1638" t="s">
        <v>407</v>
      </c>
      <c r="AR302" s="1639"/>
      <c r="AS302" s="1639"/>
      <c r="AT302" s="1639"/>
      <c r="AU302" s="1640"/>
      <c r="AV302" s="1644" t="s">
        <v>807</v>
      </c>
      <c r="AW302" s="1645"/>
      <c r="AX302" s="1645"/>
      <c r="AY302" s="1645"/>
      <c r="AZ302" s="1646"/>
      <c r="BA302" s="1665" t="s">
        <v>1197</v>
      </c>
      <c r="BB302" s="1666"/>
      <c r="BC302" s="1666"/>
      <c r="BD302" s="1667"/>
      <c r="BE302" s="1671" t="s">
        <v>409</v>
      </c>
      <c r="BF302" s="1672"/>
      <c r="BG302" s="1673"/>
      <c r="BH302" s="1638" t="s">
        <v>737</v>
      </c>
      <c r="BI302" s="1639"/>
      <c r="BJ302" s="1639"/>
      <c r="BK302" s="1639"/>
      <c r="BL302" s="1639"/>
      <c r="BM302" s="1639"/>
      <c r="BN302" s="1639"/>
      <c r="BO302" s="1640"/>
      <c r="BP302" s="843"/>
    </row>
    <row r="303" spans="1:68" s="818" customFormat="1" ht="15">
      <c r="A303" s="855"/>
      <c r="B303" s="892" t="s">
        <v>1205</v>
      </c>
      <c r="C303" s="890">
        <v>2</v>
      </c>
      <c r="D303" s="1478">
        <f t="shared" ref="D303:D304" si="7">E303/275</f>
        <v>0.3890909090909091</v>
      </c>
      <c r="E303" s="883">
        <v>107</v>
      </c>
      <c r="F303" s="872" t="s">
        <v>1206</v>
      </c>
      <c r="G303" s="891">
        <v>2</v>
      </c>
      <c r="H303" s="1479">
        <f t="shared" ref="H303:H307" si="8">I303/275</f>
        <v>0.17454545454545456</v>
      </c>
      <c r="I303" s="886">
        <v>48</v>
      </c>
      <c r="J303" s="892" t="s">
        <v>434</v>
      </c>
      <c r="K303" s="890">
        <v>13</v>
      </c>
      <c r="L303" s="1478">
        <f t="shared" ref="L303:L316" si="9">M303/275</f>
        <v>4.363636363636364E-2</v>
      </c>
      <c r="M303" s="883">
        <v>12</v>
      </c>
      <c r="N303" s="893" t="s">
        <v>465</v>
      </c>
      <c r="O303" s="891">
        <v>2</v>
      </c>
      <c r="P303" s="1479">
        <v>0.48730000000000001</v>
      </c>
      <c r="Q303" s="886">
        <v>134</v>
      </c>
      <c r="R303" s="830"/>
      <c r="S303" s="819">
        <v>1</v>
      </c>
      <c r="T303" s="858">
        <f>U303/275</f>
        <v>5.8181818181818182E-2</v>
      </c>
      <c r="U303" s="825">
        <f>COUNTIF($R$10:$R$284, 4)</f>
        <v>16</v>
      </c>
      <c r="V303" s="828"/>
      <c r="W303" s="820">
        <v>1</v>
      </c>
      <c r="X303" s="1480">
        <v>0.23269999999999999</v>
      </c>
      <c r="Y303" s="823">
        <v>64</v>
      </c>
      <c r="Z303" s="829">
        <v>1</v>
      </c>
      <c r="AA303" s="858">
        <v>6.1800000000000001E-2</v>
      </c>
      <c r="AB303" s="825">
        <v>17</v>
      </c>
      <c r="AC303" s="827">
        <v>1</v>
      </c>
      <c r="AD303" s="1480">
        <v>0.14910000000000001</v>
      </c>
      <c r="AE303" s="862">
        <v>41</v>
      </c>
      <c r="AF303" s="830"/>
      <c r="AG303" s="819">
        <v>1</v>
      </c>
      <c r="AH303" s="858">
        <v>0.1091</v>
      </c>
      <c r="AI303" s="825">
        <v>30</v>
      </c>
      <c r="AJ303" s="827">
        <v>1</v>
      </c>
      <c r="AK303" s="1482">
        <v>0.88360000000000005</v>
      </c>
      <c r="AL303" s="823">
        <v>243</v>
      </c>
      <c r="AM303" s="830"/>
      <c r="AN303" s="819">
        <v>1</v>
      </c>
      <c r="AO303" s="858">
        <v>2.5499999999999998E-2</v>
      </c>
      <c r="AP303" s="825">
        <v>7</v>
      </c>
      <c r="AQ303" s="828"/>
      <c r="AR303" s="820">
        <v>1</v>
      </c>
      <c r="AS303" s="1480">
        <v>2.9100000000000001E-2</v>
      </c>
      <c r="AT303" s="820">
        <v>8</v>
      </c>
      <c r="AU303" s="824"/>
      <c r="AV303" s="830"/>
      <c r="AW303" s="819">
        <v>1</v>
      </c>
      <c r="AX303" s="858">
        <v>0.04</v>
      </c>
      <c r="AY303" s="819">
        <v>11</v>
      </c>
      <c r="AZ303" s="826"/>
      <c r="BA303" s="828"/>
      <c r="BB303" s="820">
        <v>1</v>
      </c>
      <c r="BC303" s="1480">
        <v>4.7300000000000002E-2</v>
      </c>
      <c r="BD303" s="823">
        <v>13</v>
      </c>
      <c r="BE303" s="829">
        <v>1</v>
      </c>
      <c r="BF303" s="858">
        <v>1.09E-2</v>
      </c>
      <c r="BG303" s="834">
        <v>3</v>
      </c>
      <c r="BH303" s="828"/>
      <c r="BI303" s="820">
        <v>1</v>
      </c>
      <c r="BJ303" s="1480">
        <v>0.1855</v>
      </c>
      <c r="BK303" s="820">
        <v>51</v>
      </c>
      <c r="BL303" s="822"/>
      <c r="BM303" s="822"/>
      <c r="BN303" s="822"/>
      <c r="BO303" s="824"/>
      <c r="BP303" s="817"/>
    </row>
    <row r="304" spans="1:68" s="818" customFormat="1" ht="15">
      <c r="A304" s="855"/>
      <c r="B304" s="892" t="s">
        <v>1207</v>
      </c>
      <c r="C304" s="890">
        <v>3</v>
      </c>
      <c r="D304" s="1478">
        <f t="shared" si="7"/>
        <v>1.090909090909091E-2</v>
      </c>
      <c r="E304" s="883">
        <v>3</v>
      </c>
      <c r="F304" s="872" t="s">
        <v>1208</v>
      </c>
      <c r="G304" s="891">
        <v>3</v>
      </c>
      <c r="H304" s="1479">
        <f t="shared" si="8"/>
        <v>0.69090909090909092</v>
      </c>
      <c r="I304" s="886">
        <v>190</v>
      </c>
      <c r="J304" s="892" t="s">
        <v>439</v>
      </c>
      <c r="K304" s="890">
        <v>12</v>
      </c>
      <c r="L304" s="1478">
        <f t="shared" si="9"/>
        <v>0</v>
      </c>
      <c r="M304" s="883">
        <v>0</v>
      </c>
      <c r="N304" s="1659"/>
      <c r="O304" s="1660"/>
      <c r="P304" s="1660"/>
      <c r="Q304" s="1661"/>
      <c r="R304" s="830"/>
      <c r="S304" s="819">
        <v>2</v>
      </c>
      <c r="T304" s="858">
        <f t="shared" ref="T304:T306" si="10">U304/275</f>
        <v>3.6363636363636362E-2</v>
      </c>
      <c r="U304" s="825">
        <f>COUNTIF($R$10:$R$284, 3)</f>
        <v>10</v>
      </c>
      <c r="V304" s="828"/>
      <c r="W304" s="820">
        <v>2</v>
      </c>
      <c r="X304" s="1480">
        <v>0.34549999999999997</v>
      </c>
      <c r="Y304" s="823">
        <v>95</v>
      </c>
      <c r="Z304" s="829">
        <v>2</v>
      </c>
      <c r="AA304" s="858">
        <v>9.0899999999999995E-2</v>
      </c>
      <c r="AB304" s="825">
        <v>25</v>
      </c>
      <c r="AC304" s="827">
        <v>2</v>
      </c>
      <c r="AD304" s="1480">
        <v>0.29089999999999999</v>
      </c>
      <c r="AE304" s="862">
        <v>80</v>
      </c>
      <c r="AF304" s="830"/>
      <c r="AG304" s="819">
        <v>2</v>
      </c>
      <c r="AH304" s="858">
        <v>0.24729999999999999</v>
      </c>
      <c r="AI304" s="825">
        <v>68</v>
      </c>
      <c r="AJ304" s="827">
        <v>2</v>
      </c>
      <c r="AK304" s="1480">
        <v>8.3599999999999994E-2</v>
      </c>
      <c r="AL304" s="823">
        <v>23</v>
      </c>
      <c r="AM304" s="830"/>
      <c r="AN304" s="819">
        <v>2</v>
      </c>
      <c r="AO304" s="858">
        <v>2.5499999999999998E-2</v>
      </c>
      <c r="AP304" s="825">
        <v>7</v>
      </c>
      <c r="AQ304" s="828"/>
      <c r="AR304" s="820">
        <v>2</v>
      </c>
      <c r="AS304" s="1480">
        <v>2.5499999999999998E-2</v>
      </c>
      <c r="AT304" s="820">
        <v>7</v>
      </c>
      <c r="AU304" s="824"/>
      <c r="AV304" s="830"/>
      <c r="AW304" s="819">
        <v>2</v>
      </c>
      <c r="AX304" s="858">
        <v>6.5500000000000003E-2</v>
      </c>
      <c r="AY304" s="819">
        <v>18</v>
      </c>
      <c r="AZ304" s="826"/>
      <c r="BA304" s="828"/>
      <c r="BB304" s="820">
        <v>2</v>
      </c>
      <c r="BC304" s="1480">
        <v>5.0900000000000001E-2</v>
      </c>
      <c r="BD304" s="823">
        <v>14</v>
      </c>
      <c r="BE304" s="829">
        <v>2</v>
      </c>
      <c r="BF304" s="858">
        <v>6.5500000000000003E-2</v>
      </c>
      <c r="BG304" s="834">
        <v>18</v>
      </c>
      <c r="BH304" s="828"/>
      <c r="BI304" s="820">
        <v>2</v>
      </c>
      <c r="BJ304" s="1480">
        <v>4.36E-2</v>
      </c>
      <c r="BK304" s="820">
        <v>12</v>
      </c>
      <c r="BL304" s="822"/>
      <c r="BM304" s="822"/>
      <c r="BN304" s="822"/>
      <c r="BO304" s="824"/>
      <c r="BP304" s="817"/>
    </row>
    <row r="305" spans="1:68" s="818" customFormat="1" ht="15">
      <c r="A305" s="855"/>
      <c r="B305" s="1662"/>
      <c r="C305" s="1663"/>
      <c r="D305" s="1663"/>
      <c r="E305" s="1664"/>
      <c r="F305" s="872" t="s">
        <v>1209</v>
      </c>
      <c r="G305" s="891">
        <v>4</v>
      </c>
      <c r="H305" s="1479">
        <f t="shared" si="8"/>
        <v>0.11272727272727273</v>
      </c>
      <c r="I305" s="886">
        <v>31</v>
      </c>
      <c r="J305" s="892" t="s">
        <v>441</v>
      </c>
      <c r="K305" s="890">
        <v>11</v>
      </c>
      <c r="L305" s="1478">
        <f t="shared" si="9"/>
        <v>3.6363636363636364E-3</v>
      </c>
      <c r="M305" s="883">
        <v>1</v>
      </c>
      <c r="N305" s="889"/>
      <c r="O305" s="885"/>
      <c r="P305" s="885"/>
      <c r="Q305" s="886"/>
      <c r="R305" s="830"/>
      <c r="S305" s="819">
        <v>3</v>
      </c>
      <c r="T305" s="858">
        <f t="shared" si="10"/>
        <v>0.12727272727272726</v>
      </c>
      <c r="U305" s="825">
        <f>COUNTIF($R$10:$R$284, 2)</f>
        <v>35</v>
      </c>
      <c r="V305" s="828"/>
      <c r="W305" s="820">
        <v>3</v>
      </c>
      <c r="X305" s="1480">
        <v>0.3745</v>
      </c>
      <c r="Y305" s="823">
        <v>103</v>
      </c>
      <c r="Z305" s="829">
        <v>3</v>
      </c>
      <c r="AA305" s="929">
        <v>0.84730000000000005</v>
      </c>
      <c r="AB305" s="825">
        <v>233</v>
      </c>
      <c r="AC305" s="827">
        <v>3</v>
      </c>
      <c r="AD305" s="1481">
        <v>0.56000000000000005</v>
      </c>
      <c r="AE305" s="862">
        <v>154</v>
      </c>
      <c r="AF305" s="830"/>
      <c r="AG305" s="819">
        <v>3</v>
      </c>
      <c r="AH305" s="858">
        <v>0.30180000000000001</v>
      </c>
      <c r="AI305" s="825">
        <v>83</v>
      </c>
      <c r="AJ305" s="827">
        <v>3</v>
      </c>
      <c r="AK305" s="1480">
        <v>3.27E-2</v>
      </c>
      <c r="AL305" s="823">
        <v>9</v>
      </c>
      <c r="AM305" s="830"/>
      <c r="AN305" s="819">
        <v>3</v>
      </c>
      <c r="AO305" s="858">
        <v>5.45E-2</v>
      </c>
      <c r="AP305" s="825">
        <v>15</v>
      </c>
      <c r="AQ305" s="828"/>
      <c r="AR305" s="820">
        <v>3</v>
      </c>
      <c r="AS305" s="1480">
        <v>5.45E-2</v>
      </c>
      <c r="AT305" s="820">
        <v>15</v>
      </c>
      <c r="AU305" s="824"/>
      <c r="AV305" s="830"/>
      <c r="AW305" s="819">
        <v>3</v>
      </c>
      <c r="AX305" s="858">
        <v>6.9099999999999995E-2</v>
      </c>
      <c r="AY305" s="819">
        <v>19</v>
      </c>
      <c r="AZ305" s="826"/>
      <c r="BA305" s="828"/>
      <c r="BB305" s="820">
        <v>3</v>
      </c>
      <c r="BC305" s="1480">
        <v>9.0899999999999995E-2</v>
      </c>
      <c r="BD305" s="823">
        <v>25</v>
      </c>
      <c r="BE305" s="829">
        <v>3</v>
      </c>
      <c r="BF305" s="1483">
        <v>0.92359999999999998</v>
      </c>
      <c r="BG305" s="834">
        <v>254</v>
      </c>
      <c r="BH305" s="828"/>
      <c r="BI305" s="820">
        <v>3</v>
      </c>
      <c r="BJ305" s="1480">
        <v>0.04</v>
      </c>
      <c r="BK305" s="820">
        <v>11</v>
      </c>
      <c r="BL305" s="822"/>
      <c r="BM305" s="822"/>
      <c r="BN305" s="822"/>
      <c r="BO305" s="824"/>
      <c r="BP305" s="817"/>
    </row>
    <row r="306" spans="1:68" s="818" customFormat="1" ht="15">
      <c r="A306" s="855"/>
      <c r="B306" s="857"/>
      <c r="C306" s="882"/>
      <c r="D306" s="882"/>
      <c r="E306" s="888"/>
      <c r="F306" s="872" t="s">
        <v>1210</v>
      </c>
      <c r="G306" s="891">
        <v>5</v>
      </c>
      <c r="H306" s="1479">
        <f t="shared" si="8"/>
        <v>1.8181818181818181E-2</v>
      </c>
      <c r="I306" s="886">
        <v>5</v>
      </c>
      <c r="J306" s="892" t="s">
        <v>442</v>
      </c>
      <c r="K306" s="890">
        <v>10</v>
      </c>
      <c r="L306" s="1478">
        <f t="shared" si="9"/>
        <v>7.2727272727272727E-3</v>
      </c>
      <c r="M306" s="883">
        <v>2</v>
      </c>
      <c r="N306" s="889"/>
      <c r="O306" s="885"/>
      <c r="P306" s="885"/>
      <c r="Q306" s="886"/>
      <c r="R306" s="830"/>
      <c r="S306" s="819">
        <v>4</v>
      </c>
      <c r="T306" s="929">
        <f t="shared" si="10"/>
        <v>0.7781818181818182</v>
      </c>
      <c r="U306" s="825">
        <f>COUNTIF($R$10:$R$284, 1)</f>
        <v>214</v>
      </c>
      <c r="V306" s="828"/>
      <c r="W306" s="820">
        <v>4</v>
      </c>
      <c r="X306" s="1480">
        <v>4.7300000000000002E-2</v>
      </c>
      <c r="Y306" s="823">
        <v>13</v>
      </c>
      <c r="Z306" s="832"/>
      <c r="AA306" s="865"/>
      <c r="AB306" s="846"/>
      <c r="AC306" s="1656"/>
      <c r="AD306" s="1657"/>
      <c r="AE306" s="1658"/>
      <c r="AF306" s="830"/>
      <c r="AG306" s="819">
        <v>4</v>
      </c>
      <c r="AH306" s="858">
        <v>0.34179999999999999</v>
      </c>
      <c r="AI306" s="825">
        <v>94</v>
      </c>
      <c r="AJ306" s="1656"/>
      <c r="AK306" s="1657"/>
      <c r="AL306" s="1658"/>
      <c r="AM306" s="830"/>
      <c r="AN306" s="819">
        <v>4</v>
      </c>
      <c r="AO306" s="1483">
        <v>0.89449999999999996</v>
      </c>
      <c r="AP306" s="825">
        <v>246</v>
      </c>
      <c r="AQ306" s="828"/>
      <c r="AR306" s="820">
        <v>4</v>
      </c>
      <c r="AS306" s="1480">
        <v>6.5500000000000003E-2</v>
      </c>
      <c r="AT306" s="820">
        <v>18</v>
      </c>
      <c r="AU306" s="824"/>
      <c r="AV306" s="830"/>
      <c r="AW306" s="819">
        <v>4</v>
      </c>
      <c r="AX306" s="858">
        <v>0.2364</v>
      </c>
      <c r="AY306" s="819">
        <v>65</v>
      </c>
      <c r="AZ306" s="826"/>
      <c r="BA306" s="828"/>
      <c r="BB306" s="820">
        <v>4</v>
      </c>
      <c r="BC306" s="1482">
        <v>0.81089999999999995</v>
      </c>
      <c r="BD306" s="823">
        <v>223</v>
      </c>
      <c r="BE306" s="1674"/>
      <c r="BF306" s="1675"/>
      <c r="BG306" s="1676"/>
      <c r="BH306" s="828"/>
      <c r="BI306" s="820">
        <v>4</v>
      </c>
      <c r="BJ306" s="1480">
        <v>9.4500000000000001E-2</v>
      </c>
      <c r="BK306" s="820">
        <v>26</v>
      </c>
      <c r="BL306" s="822"/>
      <c r="BM306" s="822"/>
      <c r="BN306" s="822"/>
      <c r="BO306" s="824"/>
      <c r="BP306" s="817"/>
    </row>
    <row r="307" spans="1:68" s="818" customFormat="1" ht="15">
      <c r="A307" s="855"/>
      <c r="B307" s="857"/>
      <c r="C307" s="882"/>
      <c r="D307" s="882"/>
      <c r="E307" s="888"/>
      <c r="F307" s="872" t="s">
        <v>1211</v>
      </c>
      <c r="G307" s="891">
        <v>6</v>
      </c>
      <c r="H307" s="1479">
        <f t="shared" si="8"/>
        <v>3.6363636363636364E-3</v>
      </c>
      <c r="I307" s="886">
        <v>1</v>
      </c>
      <c r="J307" s="892" t="s">
        <v>425</v>
      </c>
      <c r="K307" s="890">
        <v>9</v>
      </c>
      <c r="L307" s="1478">
        <f t="shared" si="9"/>
        <v>0.88</v>
      </c>
      <c r="M307" s="883">
        <v>242</v>
      </c>
      <c r="N307" s="893"/>
      <c r="O307" s="885"/>
      <c r="P307" s="885"/>
      <c r="Q307" s="886"/>
      <c r="R307" s="833"/>
      <c r="S307" s="846"/>
      <c r="T307" s="867"/>
      <c r="U307" s="846"/>
      <c r="V307" s="831"/>
      <c r="W307" s="845"/>
      <c r="X307" s="866"/>
      <c r="Y307" s="845"/>
      <c r="Z307" s="1635" t="s">
        <v>792</v>
      </c>
      <c r="AA307" s="1636"/>
      <c r="AB307" s="1636"/>
      <c r="AC307" s="1641" t="s">
        <v>729</v>
      </c>
      <c r="AD307" s="1642"/>
      <c r="AE307" s="1643"/>
      <c r="AF307" s="1662"/>
      <c r="AG307" s="1663"/>
      <c r="AH307" s="1663"/>
      <c r="AI307" s="1664"/>
      <c r="AJ307" s="1665" t="s">
        <v>772</v>
      </c>
      <c r="AK307" s="1666"/>
      <c r="AL307" s="1667"/>
      <c r="AM307" s="1662"/>
      <c r="AN307" s="1663"/>
      <c r="AO307" s="1663"/>
      <c r="AP307" s="1664"/>
      <c r="AQ307" s="828"/>
      <c r="AR307" s="820">
        <v>5</v>
      </c>
      <c r="AS307" s="1482">
        <v>0.82550000000000001</v>
      </c>
      <c r="AT307" s="820">
        <v>227</v>
      </c>
      <c r="AU307" s="824"/>
      <c r="AV307" s="830"/>
      <c r="AW307" s="819">
        <v>5</v>
      </c>
      <c r="AX307" s="858">
        <v>0.58909999999999996</v>
      </c>
      <c r="AY307" s="819">
        <v>162</v>
      </c>
      <c r="AZ307" s="826"/>
      <c r="BA307" s="1659"/>
      <c r="BB307" s="1660"/>
      <c r="BC307" s="1660"/>
      <c r="BD307" s="1661"/>
      <c r="BE307" s="1671" t="s">
        <v>1198</v>
      </c>
      <c r="BF307" s="1672"/>
      <c r="BG307" s="1673"/>
      <c r="BH307" s="828"/>
      <c r="BI307" s="820">
        <v>5</v>
      </c>
      <c r="BJ307" s="1480">
        <v>2.18E-2</v>
      </c>
      <c r="BK307" s="820">
        <v>6</v>
      </c>
      <c r="BL307" s="822"/>
      <c r="BM307" s="822"/>
      <c r="BN307" s="822"/>
      <c r="BO307" s="824"/>
      <c r="BP307" s="817"/>
    </row>
    <row r="308" spans="1:68" s="844" customFormat="1" ht="15">
      <c r="A308" s="855"/>
      <c r="B308" s="857"/>
      <c r="C308" s="882"/>
      <c r="D308" s="882"/>
      <c r="E308" s="888"/>
      <c r="F308" s="1659"/>
      <c r="G308" s="1660"/>
      <c r="H308" s="1660"/>
      <c r="I308" s="1661"/>
      <c r="J308" s="892" t="s">
        <v>445</v>
      </c>
      <c r="K308" s="890">
        <v>8</v>
      </c>
      <c r="L308" s="1478">
        <f t="shared" si="9"/>
        <v>3.6363636363636364E-3</v>
      </c>
      <c r="M308" s="883">
        <v>1</v>
      </c>
      <c r="N308" s="889"/>
      <c r="O308" s="885"/>
      <c r="P308" s="885"/>
      <c r="Q308" s="887"/>
      <c r="R308" s="1635" t="s">
        <v>1241</v>
      </c>
      <c r="S308" s="1636"/>
      <c r="T308" s="1636"/>
      <c r="U308" s="1637"/>
      <c r="V308" s="1638" t="s">
        <v>405</v>
      </c>
      <c r="W308" s="1639"/>
      <c r="X308" s="1639"/>
      <c r="Y308" s="1640"/>
      <c r="Z308" s="829">
        <v>1</v>
      </c>
      <c r="AA308" s="858">
        <v>0.35270000000000001</v>
      </c>
      <c r="AB308" s="825">
        <v>97</v>
      </c>
      <c r="AC308" s="827">
        <v>1</v>
      </c>
      <c r="AD308" s="1480">
        <v>0.27639999999999998</v>
      </c>
      <c r="AE308" s="862">
        <v>76</v>
      </c>
      <c r="AF308" s="1644" t="s">
        <v>1080</v>
      </c>
      <c r="AG308" s="1645"/>
      <c r="AH308" s="1645"/>
      <c r="AI308" s="1646"/>
      <c r="AJ308" s="827">
        <v>1</v>
      </c>
      <c r="AK308" s="1480">
        <v>9.8199999999999996E-2</v>
      </c>
      <c r="AL308" s="823">
        <v>27</v>
      </c>
      <c r="AM308" s="1644" t="s">
        <v>710</v>
      </c>
      <c r="AN308" s="1645"/>
      <c r="AO308" s="1645"/>
      <c r="AP308" s="1646"/>
      <c r="AQ308" s="1647"/>
      <c r="AR308" s="1648"/>
      <c r="AS308" s="1648"/>
      <c r="AT308" s="1648"/>
      <c r="AU308" s="1649"/>
      <c r="AV308" s="1668"/>
      <c r="AW308" s="1669"/>
      <c r="AX308" s="1669"/>
      <c r="AY308" s="1669"/>
      <c r="AZ308" s="1670"/>
      <c r="BA308" s="1665" t="s">
        <v>731</v>
      </c>
      <c r="BB308" s="1666"/>
      <c r="BC308" s="1666"/>
      <c r="BD308" s="1667"/>
      <c r="BE308" s="829">
        <v>1</v>
      </c>
      <c r="BF308" s="858">
        <v>0.1091</v>
      </c>
      <c r="BG308" s="834">
        <v>30</v>
      </c>
      <c r="BH308" s="839"/>
      <c r="BI308" s="820">
        <v>6</v>
      </c>
      <c r="BJ308" s="1480">
        <v>1.09E-2</v>
      </c>
      <c r="BK308" s="820">
        <v>3</v>
      </c>
      <c r="BL308" s="840"/>
      <c r="BM308" s="840"/>
      <c r="BN308" s="840"/>
      <c r="BO308" s="841"/>
      <c r="BP308" s="843"/>
    </row>
    <row r="309" spans="1:68" s="818" customFormat="1" ht="15">
      <c r="A309" s="855"/>
      <c r="B309" s="857"/>
      <c r="C309" s="882"/>
      <c r="D309" s="882"/>
      <c r="E309" s="888"/>
      <c r="F309" s="872"/>
      <c r="G309" s="873"/>
      <c r="H309" s="873"/>
      <c r="I309" s="894"/>
      <c r="J309" s="892" t="s">
        <v>436</v>
      </c>
      <c r="K309" s="890">
        <v>7</v>
      </c>
      <c r="L309" s="1478">
        <f t="shared" si="9"/>
        <v>7.2727272727272727E-3</v>
      </c>
      <c r="M309" s="883">
        <v>2</v>
      </c>
      <c r="N309" s="889"/>
      <c r="O309" s="873"/>
      <c r="P309" s="873"/>
      <c r="Q309" s="894"/>
      <c r="R309" s="830"/>
      <c r="S309" s="819">
        <v>1</v>
      </c>
      <c r="T309" s="858">
        <v>0.28000000000000003</v>
      </c>
      <c r="U309" s="825">
        <v>77</v>
      </c>
      <c r="V309" s="828"/>
      <c r="W309" s="820">
        <v>1</v>
      </c>
      <c r="X309" s="1480">
        <v>0.1091</v>
      </c>
      <c r="Y309" s="823">
        <v>30</v>
      </c>
      <c r="Z309" s="829">
        <v>2</v>
      </c>
      <c r="AA309" s="929">
        <v>0.59640000000000004</v>
      </c>
      <c r="AB309" s="825">
        <v>164</v>
      </c>
      <c r="AC309" s="827">
        <v>2</v>
      </c>
      <c r="AD309" s="1480">
        <v>0.34549999999999997</v>
      </c>
      <c r="AE309" s="862">
        <v>95</v>
      </c>
      <c r="AF309" s="830"/>
      <c r="AG309" s="819">
        <v>1</v>
      </c>
      <c r="AH309" s="929">
        <v>0.57450000000000001</v>
      </c>
      <c r="AI309" s="825">
        <v>158</v>
      </c>
      <c r="AJ309" s="827">
        <v>2</v>
      </c>
      <c r="AK309" s="1482">
        <v>0.7964</v>
      </c>
      <c r="AL309" s="823">
        <v>219</v>
      </c>
      <c r="AM309" s="830"/>
      <c r="AN309" s="819">
        <v>1</v>
      </c>
      <c r="AO309" s="858">
        <v>0.27639999999999998</v>
      </c>
      <c r="AP309" s="825">
        <v>76</v>
      </c>
      <c r="AQ309" s="1665" t="s">
        <v>748</v>
      </c>
      <c r="AR309" s="1666"/>
      <c r="AS309" s="1666"/>
      <c r="AT309" s="1666"/>
      <c r="AU309" s="1667"/>
      <c r="AV309" s="1644" t="s">
        <v>810</v>
      </c>
      <c r="AW309" s="1645"/>
      <c r="AX309" s="1645"/>
      <c r="AY309" s="1645"/>
      <c r="AZ309" s="1646"/>
      <c r="BA309" s="828"/>
      <c r="BB309" s="820">
        <v>1</v>
      </c>
      <c r="BC309" s="1480">
        <v>0.1709</v>
      </c>
      <c r="BD309" s="823">
        <v>47</v>
      </c>
      <c r="BE309" s="829">
        <v>2</v>
      </c>
      <c r="BF309" s="1483">
        <v>0.82550000000000001</v>
      </c>
      <c r="BG309" s="834">
        <v>227</v>
      </c>
      <c r="BH309" s="828"/>
      <c r="BI309" s="820">
        <v>7</v>
      </c>
      <c r="BJ309" s="1480">
        <v>6.9099999999999995E-2</v>
      </c>
      <c r="BK309" s="820">
        <v>19</v>
      </c>
      <c r="BL309" s="822"/>
      <c r="BM309" s="822"/>
      <c r="BN309" s="822"/>
      <c r="BO309" s="824"/>
      <c r="BP309" s="817"/>
    </row>
    <row r="310" spans="1:68" s="818" customFormat="1" ht="15">
      <c r="A310" s="855"/>
      <c r="B310" s="857"/>
      <c r="C310" s="882"/>
      <c r="D310" s="882"/>
      <c r="E310" s="888"/>
      <c r="F310" s="884"/>
      <c r="G310" s="885"/>
      <c r="H310" s="885"/>
      <c r="I310" s="887"/>
      <c r="J310" s="892" t="s">
        <v>437</v>
      </c>
      <c r="K310" s="890">
        <v>6</v>
      </c>
      <c r="L310" s="1478">
        <f t="shared" si="9"/>
        <v>0</v>
      </c>
      <c r="M310" s="883">
        <v>0</v>
      </c>
      <c r="N310" s="889"/>
      <c r="O310" s="885"/>
      <c r="P310" s="885"/>
      <c r="Q310" s="887"/>
      <c r="R310" s="830"/>
      <c r="S310" s="819">
        <v>2</v>
      </c>
      <c r="T310" s="858">
        <v>0.33450000000000002</v>
      </c>
      <c r="U310" s="825">
        <v>92</v>
      </c>
      <c r="V310" s="828"/>
      <c r="W310" s="820">
        <v>2</v>
      </c>
      <c r="X310" s="1480">
        <v>0.36</v>
      </c>
      <c r="Y310" s="823">
        <v>99</v>
      </c>
      <c r="Z310" s="829">
        <v>3</v>
      </c>
      <c r="AA310" s="858">
        <v>5.0900000000000001E-2</v>
      </c>
      <c r="AB310" s="825">
        <v>14</v>
      </c>
      <c r="AC310" s="827">
        <v>3</v>
      </c>
      <c r="AD310" s="1480">
        <v>0.37819999999999998</v>
      </c>
      <c r="AE310" s="862">
        <v>104</v>
      </c>
      <c r="AF310" s="830"/>
      <c r="AG310" s="819">
        <v>2</v>
      </c>
      <c r="AH310" s="858">
        <v>0.32</v>
      </c>
      <c r="AI310" s="825">
        <v>88</v>
      </c>
      <c r="AJ310" s="827">
        <v>3</v>
      </c>
      <c r="AK310" s="1480">
        <v>0.1055</v>
      </c>
      <c r="AL310" s="823">
        <v>29</v>
      </c>
      <c r="AM310" s="830"/>
      <c r="AN310" s="819">
        <v>2</v>
      </c>
      <c r="AO310" s="858">
        <v>0.1709</v>
      </c>
      <c r="AP310" s="825">
        <v>47</v>
      </c>
      <c r="AQ310" s="828"/>
      <c r="AR310" s="820">
        <v>1</v>
      </c>
      <c r="AS310" s="1480">
        <v>2.9100000000000001E-2</v>
      </c>
      <c r="AT310" s="820">
        <v>8</v>
      </c>
      <c r="AU310" s="824"/>
      <c r="AV310" s="830"/>
      <c r="AW310" s="819">
        <v>1</v>
      </c>
      <c r="AX310" s="858">
        <v>9.4500000000000001E-2</v>
      </c>
      <c r="AY310" s="819">
        <v>26</v>
      </c>
      <c r="AZ310" s="826"/>
      <c r="BA310" s="828"/>
      <c r="BB310" s="820">
        <v>2</v>
      </c>
      <c r="BC310" s="1480">
        <v>0.45450000000000002</v>
      </c>
      <c r="BD310" s="823">
        <v>125</v>
      </c>
      <c r="BE310" s="829">
        <v>3</v>
      </c>
      <c r="BF310" s="858">
        <v>6.5500000000000003E-2</v>
      </c>
      <c r="BG310" s="834">
        <v>18</v>
      </c>
      <c r="BH310" s="828"/>
      <c r="BI310" s="820">
        <v>8</v>
      </c>
      <c r="BJ310" s="1480">
        <v>0.53449999999999998</v>
      </c>
      <c r="BK310" s="820">
        <v>147</v>
      </c>
      <c r="BL310" s="822"/>
      <c r="BM310" s="822"/>
      <c r="BN310" s="822"/>
      <c r="BO310" s="824"/>
      <c r="BP310" s="817"/>
    </row>
    <row r="311" spans="1:68" s="818" customFormat="1" ht="15">
      <c r="A311" s="855"/>
      <c r="B311" s="857"/>
      <c r="C311" s="882"/>
      <c r="D311" s="882"/>
      <c r="E311" s="888"/>
      <c r="F311" s="884"/>
      <c r="G311" s="885"/>
      <c r="H311" s="885"/>
      <c r="I311" s="887"/>
      <c r="J311" s="892" t="s">
        <v>446</v>
      </c>
      <c r="K311" s="890">
        <v>5</v>
      </c>
      <c r="L311" s="1478">
        <f t="shared" si="9"/>
        <v>0</v>
      </c>
      <c r="M311" s="883">
        <v>0</v>
      </c>
      <c r="N311" s="889"/>
      <c r="O311" s="885"/>
      <c r="P311" s="885"/>
      <c r="Q311" s="887"/>
      <c r="R311" s="830"/>
      <c r="S311" s="819">
        <v>3</v>
      </c>
      <c r="T311" s="858">
        <v>0.31269999999999998</v>
      </c>
      <c r="U311" s="825">
        <v>86</v>
      </c>
      <c r="V311" s="828"/>
      <c r="W311" s="820">
        <v>3</v>
      </c>
      <c r="X311" s="1480">
        <v>0.44359999999999999</v>
      </c>
      <c r="Y311" s="823">
        <v>122</v>
      </c>
      <c r="Z311" s="832"/>
      <c r="AA311" s="865"/>
      <c r="AB311" s="846"/>
      <c r="AC311" s="1656"/>
      <c r="AD311" s="1657"/>
      <c r="AE311" s="1658"/>
      <c r="AF311" s="830"/>
      <c r="AG311" s="819">
        <v>3</v>
      </c>
      <c r="AH311" s="858">
        <v>9.8199999999999996E-2</v>
      </c>
      <c r="AI311" s="825">
        <v>27</v>
      </c>
      <c r="AJ311" s="1656"/>
      <c r="AK311" s="1657"/>
      <c r="AL311" s="1658"/>
      <c r="AM311" s="830"/>
      <c r="AN311" s="819">
        <v>3</v>
      </c>
      <c r="AO311" s="858">
        <v>0.51270000000000004</v>
      </c>
      <c r="AP311" s="825">
        <v>141</v>
      </c>
      <c r="AQ311" s="828"/>
      <c r="AR311" s="820">
        <v>2</v>
      </c>
      <c r="AS311" s="1480">
        <v>0.13819999999999999</v>
      </c>
      <c r="AT311" s="820">
        <v>38</v>
      </c>
      <c r="AU311" s="824"/>
      <c r="AV311" s="830"/>
      <c r="AW311" s="819">
        <v>2</v>
      </c>
      <c r="AX311" s="858">
        <v>0.14549999999999999</v>
      </c>
      <c r="AY311" s="819">
        <v>40</v>
      </c>
      <c r="AZ311" s="826"/>
      <c r="BA311" s="828"/>
      <c r="BB311" s="820">
        <v>3</v>
      </c>
      <c r="BC311" s="1480">
        <v>0.33450000000000002</v>
      </c>
      <c r="BD311" s="823">
        <v>92</v>
      </c>
      <c r="BE311" s="1674"/>
      <c r="BF311" s="1675"/>
      <c r="BG311" s="1676"/>
      <c r="BH311" s="1659"/>
      <c r="BI311" s="1660"/>
      <c r="BJ311" s="1660"/>
      <c r="BK311" s="1660"/>
      <c r="BL311" s="1660"/>
      <c r="BM311" s="1660"/>
      <c r="BN311" s="1660"/>
      <c r="BO311" s="1661"/>
      <c r="BP311" s="817"/>
    </row>
    <row r="312" spans="1:68" s="818" customFormat="1" ht="15">
      <c r="A312" s="855"/>
      <c r="B312" s="857"/>
      <c r="C312" s="882"/>
      <c r="D312" s="882"/>
      <c r="E312" s="888"/>
      <c r="F312" s="884"/>
      <c r="G312" s="885"/>
      <c r="H312" s="885"/>
      <c r="I312" s="887"/>
      <c r="J312" s="892" t="s">
        <v>447</v>
      </c>
      <c r="K312" s="890">
        <v>4</v>
      </c>
      <c r="L312" s="1478">
        <f t="shared" si="9"/>
        <v>0</v>
      </c>
      <c r="M312" s="883">
        <v>0</v>
      </c>
      <c r="N312" s="889"/>
      <c r="O312" s="885"/>
      <c r="P312" s="885"/>
      <c r="Q312" s="887"/>
      <c r="R312" s="830"/>
      <c r="S312" s="819">
        <v>4</v>
      </c>
      <c r="T312" s="858">
        <v>7.2700000000000001E-2</v>
      </c>
      <c r="U312" s="825">
        <v>20</v>
      </c>
      <c r="V312" s="828"/>
      <c r="W312" s="820">
        <v>4</v>
      </c>
      <c r="X312" s="1480">
        <v>8.7300000000000003E-2</v>
      </c>
      <c r="Y312" s="823">
        <v>24</v>
      </c>
      <c r="Z312" s="859" t="s">
        <v>793</v>
      </c>
      <c r="AA312" s="860"/>
      <c r="AB312" s="860"/>
      <c r="AC312" s="1641" t="s">
        <v>1077</v>
      </c>
      <c r="AD312" s="1642"/>
      <c r="AE312" s="1643"/>
      <c r="AF312" s="830"/>
      <c r="AG312" s="819">
        <v>4</v>
      </c>
      <c r="AH312" s="929">
        <v>7.3000000000000001E-3</v>
      </c>
      <c r="AI312" s="825">
        <v>2</v>
      </c>
      <c r="AJ312" s="1665" t="s">
        <v>416</v>
      </c>
      <c r="AK312" s="1666"/>
      <c r="AL312" s="1667"/>
      <c r="AM312" s="830"/>
      <c r="AN312" s="819">
        <v>4</v>
      </c>
      <c r="AO312" s="858">
        <v>0.04</v>
      </c>
      <c r="AP312" s="825">
        <v>11</v>
      </c>
      <c r="AQ312" s="828"/>
      <c r="AR312" s="820">
        <v>3</v>
      </c>
      <c r="AS312" s="1480">
        <v>0.30909999999999999</v>
      </c>
      <c r="AT312" s="820">
        <v>85</v>
      </c>
      <c r="AU312" s="824"/>
      <c r="AV312" s="830"/>
      <c r="AW312" s="819">
        <v>3</v>
      </c>
      <c r="AX312" s="858">
        <v>0.2545</v>
      </c>
      <c r="AY312" s="819">
        <v>70</v>
      </c>
      <c r="AZ312" s="826"/>
      <c r="BA312" s="828"/>
      <c r="BB312" s="820">
        <v>4</v>
      </c>
      <c r="BC312" s="1480">
        <v>0.04</v>
      </c>
      <c r="BD312" s="823">
        <v>11</v>
      </c>
      <c r="BE312" s="1671" t="s">
        <v>162</v>
      </c>
      <c r="BF312" s="1672"/>
      <c r="BG312" s="1673"/>
      <c r="BH312" s="1665" t="s">
        <v>411</v>
      </c>
      <c r="BI312" s="1666"/>
      <c r="BJ312" s="1666"/>
      <c r="BK312" s="1666"/>
      <c r="BL312" s="1666"/>
      <c r="BM312" s="1666"/>
      <c r="BN312" s="1666"/>
      <c r="BO312" s="1667"/>
      <c r="BP312" s="817"/>
    </row>
    <row r="313" spans="1:68" s="818" customFormat="1" ht="15">
      <c r="A313" s="855"/>
      <c r="B313" s="857"/>
      <c r="C313" s="882"/>
      <c r="D313" s="882"/>
      <c r="E313" s="888"/>
      <c r="F313" s="884"/>
      <c r="G313" s="885"/>
      <c r="H313" s="885"/>
      <c r="I313" s="887"/>
      <c r="J313" s="892" t="s">
        <v>438</v>
      </c>
      <c r="K313" s="890">
        <v>3</v>
      </c>
      <c r="L313" s="1478">
        <f t="shared" si="9"/>
        <v>1.8181818181818181E-2</v>
      </c>
      <c r="M313" s="883">
        <v>5</v>
      </c>
      <c r="N313" s="893"/>
      <c r="O313" s="885"/>
      <c r="P313" s="885"/>
      <c r="Q313" s="887"/>
      <c r="R313" s="833"/>
      <c r="S313" s="846"/>
      <c r="T313" s="867"/>
      <c r="U313" s="846"/>
      <c r="V313" s="831"/>
      <c r="W313" s="845"/>
      <c r="X313" s="866"/>
      <c r="Y313" s="845"/>
      <c r="Z313" s="829">
        <v>1</v>
      </c>
      <c r="AA313" s="929">
        <v>0.58550000000000002</v>
      </c>
      <c r="AB313" s="825">
        <v>161</v>
      </c>
      <c r="AC313" s="827">
        <v>1</v>
      </c>
      <c r="AD313" s="1481">
        <v>0.57450000000000001</v>
      </c>
      <c r="AE313" s="862">
        <v>158</v>
      </c>
      <c r="AF313" s="1662"/>
      <c r="AG313" s="1663"/>
      <c r="AH313" s="1663"/>
      <c r="AI313" s="1664"/>
      <c r="AJ313" s="827">
        <v>1</v>
      </c>
      <c r="AK313" s="1480">
        <v>1.8200000000000001E-2</v>
      </c>
      <c r="AL313" s="823">
        <v>5</v>
      </c>
      <c r="AM313" s="1662"/>
      <c r="AN313" s="1663"/>
      <c r="AO313" s="1663"/>
      <c r="AP313" s="1664"/>
      <c r="AQ313" s="828"/>
      <c r="AR313" s="820">
        <v>4</v>
      </c>
      <c r="AS313" s="1480">
        <v>0.46550000000000002</v>
      </c>
      <c r="AT313" s="820">
        <v>128</v>
      </c>
      <c r="AU313" s="824"/>
      <c r="AV313" s="830"/>
      <c r="AW313" s="819">
        <v>4</v>
      </c>
      <c r="AX313" s="858">
        <v>0.3745</v>
      </c>
      <c r="AY313" s="819">
        <v>103</v>
      </c>
      <c r="AZ313" s="826"/>
      <c r="BA313" s="1659"/>
      <c r="BB313" s="1660"/>
      <c r="BC313" s="1660"/>
      <c r="BD313" s="1661"/>
      <c r="BE313" s="829">
        <v>1</v>
      </c>
      <c r="BF313" s="1483">
        <v>0.88</v>
      </c>
      <c r="BG313" s="834">
        <v>242</v>
      </c>
      <c r="BH313" s="828"/>
      <c r="BI313" s="820">
        <v>1</v>
      </c>
      <c r="BJ313" s="1480">
        <v>0.11269999999999999</v>
      </c>
      <c r="BK313" s="820">
        <v>31</v>
      </c>
      <c r="BL313" s="822"/>
      <c r="BM313" s="822"/>
      <c r="BN313" s="822"/>
      <c r="BO313" s="824"/>
      <c r="BP313" s="817"/>
    </row>
    <row r="314" spans="1:68" s="844" customFormat="1" ht="15">
      <c r="A314" s="855"/>
      <c r="B314" s="857"/>
      <c r="C314" s="882"/>
      <c r="D314" s="882"/>
      <c r="E314" s="888"/>
      <c r="F314" s="884"/>
      <c r="G314" s="885"/>
      <c r="H314" s="885"/>
      <c r="I314" s="887"/>
      <c r="J314" s="892" t="s">
        <v>1212</v>
      </c>
      <c r="K314" s="890">
        <v>2</v>
      </c>
      <c r="L314" s="1478">
        <f t="shared" si="9"/>
        <v>1.4545454545454545E-2</v>
      </c>
      <c r="M314" s="883">
        <v>4</v>
      </c>
      <c r="N314" s="889"/>
      <c r="O314" s="885"/>
      <c r="P314" s="885"/>
      <c r="Q314" s="887"/>
      <c r="R314" s="1635" t="s">
        <v>1240</v>
      </c>
      <c r="S314" s="1636"/>
      <c r="T314" s="1636"/>
      <c r="U314" s="1637"/>
      <c r="V314" s="1653" t="s">
        <v>406</v>
      </c>
      <c r="W314" s="1654"/>
      <c r="X314" s="1654"/>
      <c r="Y314" s="1655"/>
      <c r="Z314" s="829">
        <v>2</v>
      </c>
      <c r="AA314" s="858">
        <v>0.31269999999999998</v>
      </c>
      <c r="AB314" s="825">
        <v>86</v>
      </c>
      <c r="AC314" s="827">
        <v>2</v>
      </c>
      <c r="AD314" s="1480">
        <v>0.36359999999999998</v>
      </c>
      <c r="AE314" s="862">
        <v>100</v>
      </c>
      <c r="AF314" s="1644" t="s">
        <v>1081</v>
      </c>
      <c r="AG314" s="1645"/>
      <c r="AH314" s="1645"/>
      <c r="AI314" s="1646"/>
      <c r="AJ314" s="827">
        <v>2</v>
      </c>
      <c r="AK314" s="1480">
        <v>0.12</v>
      </c>
      <c r="AL314" s="823">
        <v>33</v>
      </c>
      <c r="AM314" s="1644" t="s">
        <v>711</v>
      </c>
      <c r="AN314" s="1645"/>
      <c r="AO314" s="1645"/>
      <c r="AP314" s="1646"/>
      <c r="AQ314" s="839"/>
      <c r="AR314" s="820">
        <v>5</v>
      </c>
      <c r="AS314" s="1480">
        <v>5.8200000000000002E-2</v>
      </c>
      <c r="AT314" s="820">
        <v>16</v>
      </c>
      <c r="AU314" s="841"/>
      <c r="AV314" s="837"/>
      <c r="AW314" s="819">
        <v>5</v>
      </c>
      <c r="AX314" s="858">
        <v>0.13089999999999999</v>
      </c>
      <c r="AY314" s="819">
        <v>36</v>
      </c>
      <c r="AZ314" s="838"/>
      <c r="BA314" s="1665" t="s">
        <v>721</v>
      </c>
      <c r="BB314" s="1666"/>
      <c r="BC314" s="1666"/>
      <c r="BD314" s="1667"/>
      <c r="BE314" s="829">
        <v>2</v>
      </c>
      <c r="BF314" s="858">
        <v>0.1091</v>
      </c>
      <c r="BG314" s="834">
        <v>30</v>
      </c>
      <c r="BH314" s="839"/>
      <c r="BI314" s="820">
        <v>2</v>
      </c>
      <c r="BJ314" s="1480">
        <v>0.18179999999999999</v>
      </c>
      <c r="BK314" s="820">
        <v>50</v>
      </c>
      <c r="BL314" s="840"/>
      <c r="BM314" s="840"/>
      <c r="BN314" s="840"/>
      <c r="BO314" s="841"/>
      <c r="BP314" s="843"/>
    </row>
    <row r="315" spans="1:68" s="818" customFormat="1" ht="15">
      <c r="A315" s="855"/>
      <c r="B315" s="857"/>
      <c r="C315" s="882"/>
      <c r="D315" s="882"/>
      <c r="E315" s="888"/>
      <c r="F315" s="872"/>
      <c r="G315" s="873"/>
      <c r="H315" s="873"/>
      <c r="I315" s="894"/>
      <c r="J315" s="892" t="s">
        <v>1213</v>
      </c>
      <c r="K315" s="890">
        <v>1</v>
      </c>
      <c r="L315" s="1478">
        <f t="shared" si="9"/>
        <v>1.090909090909091E-2</v>
      </c>
      <c r="M315" s="883">
        <f>COUNTIFS(J8:J283, 1)</f>
        <v>3</v>
      </c>
      <c r="N315" s="889"/>
      <c r="O315" s="873"/>
      <c r="P315" s="873"/>
      <c r="Q315" s="894"/>
      <c r="R315" s="830"/>
      <c r="S315" s="819">
        <v>1</v>
      </c>
      <c r="T315" s="929">
        <v>0.52729999999999999</v>
      </c>
      <c r="U315" s="825">
        <v>145</v>
      </c>
      <c r="V315" s="828"/>
      <c r="W315" s="820">
        <v>1</v>
      </c>
      <c r="X315" s="1480">
        <v>3.6400000000000002E-2</v>
      </c>
      <c r="Y315" s="823">
        <v>10</v>
      </c>
      <c r="Z315" s="829">
        <v>3</v>
      </c>
      <c r="AA315" s="858">
        <v>0.1018</v>
      </c>
      <c r="AB315" s="825">
        <v>28</v>
      </c>
      <c r="AC315" s="827">
        <v>3</v>
      </c>
      <c r="AD315" s="1480">
        <v>6.1800000000000001E-2</v>
      </c>
      <c r="AE315" s="862">
        <v>17</v>
      </c>
      <c r="AF315" s="830"/>
      <c r="AG315" s="819">
        <v>1</v>
      </c>
      <c r="AH315" s="858">
        <v>0.26550000000000001</v>
      </c>
      <c r="AI315" s="825">
        <v>73</v>
      </c>
      <c r="AJ315" s="827">
        <v>3</v>
      </c>
      <c r="AK315" s="1482">
        <v>0.86180000000000001</v>
      </c>
      <c r="AL315" s="823">
        <v>237</v>
      </c>
      <c r="AM315" s="830"/>
      <c r="AN315" s="819">
        <v>1</v>
      </c>
      <c r="AO315" s="858">
        <v>0.2545</v>
      </c>
      <c r="AP315" s="825">
        <v>70</v>
      </c>
      <c r="AQ315" s="1647"/>
      <c r="AR315" s="1648"/>
      <c r="AS315" s="1648"/>
      <c r="AT315" s="1648"/>
      <c r="AU315" s="1649"/>
      <c r="AV315" s="1668"/>
      <c r="AW315" s="1669"/>
      <c r="AX315" s="1669"/>
      <c r="AY315" s="1669"/>
      <c r="AZ315" s="1670"/>
      <c r="BA315" s="828"/>
      <c r="BB315" s="820">
        <v>1</v>
      </c>
      <c r="BC315" s="1480">
        <v>8.7300000000000003E-2</v>
      </c>
      <c r="BD315" s="823">
        <v>24</v>
      </c>
      <c r="BE315" s="829">
        <v>3</v>
      </c>
      <c r="BF315" s="858">
        <v>1.09E-2</v>
      </c>
      <c r="BG315" s="834">
        <v>3</v>
      </c>
      <c r="BH315" s="828"/>
      <c r="BI315" s="820">
        <v>3</v>
      </c>
      <c r="BJ315" s="1480">
        <v>0.18179999999999999</v>
      </c>
      <c r="BK315" s="820">
        <v>50</v>
      </c>
      <c r="BL315" s="822"/>
      <c r="BM315" s="822"/>
      <c r="BN315" s="822"/>
      <c r="BO315" s="824"/>
      <c r="BP315" s="817"/>
    </row>
    <row r="316" spans="1:68" s="818" customFormat="1" ht="15">
      <c r="A316" s="855"/>
      <c r="B316" s="857"/>
      <c r="C316" s="882"/>
      <c r="D316" s="882"/>
      <c r="E316" s="888"/>
      <c r="F316" s="884"/>
      <c r="G316" s="885"/>
      <c r="H316" s="885"/>
      <c r="I316" s="887"/>
      <c r="J316" s="892" t="s">
        <v>1214</v>
      </c>
      <c r="K316" s="890">
        <v>0</v>
      </c>
      <c r="L316" s="1478">
        <f t="shared" si="9"/>
        <v>1.090909090909091E-2</v>
      </c>
      <c r="M316" s="883">
        <v>3</v>
      </c>
      <c r="N316" s="889"/>
      <c r="O316" s="885"/>
      <c r="P316" s="885"/>
      <c r="Q316" s="887"/>
      <c r="R316" s="830"/>
      <c r="S316" s="819">
        <v>2</v>
      </c>
      <c r="T316" s="858">
        <v>0.34179999999999999</v>
      </c>
      <c r="U316" s="825">
        <v>94</v>
      </c>
      <c r="V316" s="828"/>
      <c r="W316" s="820">
        <v>2</v>
      </c>
      <c r="X316" s="1480">
        <v>1.8200000000000001E-2</v>
      </c>
      <c r="Y316" s="823">
        <v>5</v>
      </c>
      <c r="Z316" s="1662"/>
      <c r="AA316" s="1663"/>
      <c r="AB316" s="1664"/>
      <c r="AC316" s="1659"/>
      <c r="AD316" s="1660"/>
      <c r="AE316" s="1661"/>
      <c r="AF316" s="830"/>
      <c r="AG316" s="819">
        <v>2</v>
      </c>
      <c r="AH316" s="858">
        <v>0.34549999999999997</v>
      </c>
      <c r="AI316" s="825">
        <v>95</v>
      </c>
      <c r="AJ316" s="1659"/>
      <c r="AK316" s="1660"/>
      <c r="AL316" s="1661"/>
      <c r="AM316" s="830"/>
      <c r="AN316" s="819">
        <v>2</v>
      </c>
      <c r="AO316" s="858">
        <v>0.4945</v>
      </c>
      <c r="AP316" s="825">
        <v>136</v>
      </c>
      <c r="AQ316" s="1665" t="s">
        <v>875</v>
      </c>
      <c r="AR316" s="1666"/>
      <c r="AS316" s="1666"/>
      <c r="AT316" s="1666"/>
      <c r="AU316" s="1667"/>
      <c r="AV316" s="1644" t="s">
        <v>806</v>
      </c>
      <c r="AW316" s="1645"/>
      <c r="AX316" s="1645"/>
      <c r="AY316" s="1645"/>
      <c r="AZ316" s="1646"/>
      <c r="BA316" s="828"/>
      <c r="BB316" s="820">
        <v>2</v>
      </c>
      <c r="BC316" s="1480">
        <v>0.32729999999999998</v>
      </c>
      <c r="BD316" s="823">
        <v>90</v>
      </c>
      <c r="BE316" s="1662"/>
      <c r="BF316" s="1663"/>
      <c r="BG316" s="1664"/>
      <c r="BH316" s="828"/>
      <c r="BI316" s="820">
        <v>4</v>
      </c>
      <c r="BJ316" s="1480">
        <v>0.13450000000000001</v>
      </c>
      <c r="BK316" s="820">
        <v>37</v>
      </c>
      <c r="BL316" s="822"/>
      <c r="BM316" s="822"/>
      <c r="BN316" s="822"/>
      <c r="BO316" s="824"/>
      <c r="BP316" s="817"/>
    </row>
    <row r="317" spans="1:68" s="818" customFormat="1" ht="15">
      <c r="A317" s="855"/>
      <c r="B317" s="830"/>
      <c r="C317" s="821"/>
      <c r="D317" s="821"/>
      <c r="E317" s="826"/>
      <c r="F317" s="828"/>
      <c r="G317" s="822"/>
      <c r="H317" s="822"/>
      <c r="I317" s="863"/>
      <c r="J317" s="1662"/>
      <c r="K317" s="1663"/>
      <c r="L317" s="1663"/>
      <c r="M317" s="1664"/>
      <c r="N317" s="831"/>
      <c r="O317" s="822"/>
      <c r="P317" s="822"/>
      <c r="Q317" s="863"/>
      <c r="R317" s="830"/>
      <c r="S317" s="819">
        <v>3</v>
      </c>
      <c r="T317" s="858">
        <v>0.1091</v>
      </c>
      <c r="U317" s="825">
        <v>30</v>
      </c>
      <c r="V317" s="828"/>
      <c r="W317" s="820">
        <v>3</v>
      </c>
      <c r="X317" s="1480">
        <v>0.1018</v>
      </c>
      <c r="Y317" s="823">
        <v>28</v>
      </c>
      <c r="Z317" s="830"/>
      <c r="AA317" s="821"/>
      <c r="AB317" s="826"/>
      <c r="AC317" s="828"/>
      <c r="AD317" s="822"/>
      <c r="AE317" s="863"/>
      <c r="AF317" s="830"/>
      <c r="AG317" s="819">
        <v>3</v>
      </c>
      <c r="AH317" s="858">
        <v>0.34549999999999997</v>
      </c>
      <c r="AI317" s="825">
        <v>95</v>
      </c>
      <c r="AJ317" s="828"/>
      <c r="AK317" s="822"/>
      <c r="AL317" s="824"/>
      <c r="AM317" s="830"/>
      <c r="AN317" s="819">
        <v>3</v>
      </c>
      <c r="AO317" s="858">
        <v>0.22550000000000001</v>
      </c>
      <c r="AP317" s="825">
        <v>62</v>
      </c>
      <c r="AQ317" s="828"/>
      <c r="AR317" s="820">
        <v>1</v>
      </c>
      <c r="AS317" s="1480">
        <v>4.7300000000000002E-2</v>
      </c>
      <c r="AT317" s="820">
        <v>13</v>
      </c>
      <c r="AU317" s="824"/>
      <c r="AV317" s="830"/>
      <c r="AW317" s="819">
        <v>1</v>
      </c>
      <c r="AX317" s="858">
        <v>0.20730000000000001</v>
      </c>
      <c r="AY317" s="819">
        <v>57</v>
      </c>
      <c r="AZ317" s="826"/>
      <c r="BA317" s="828"/>
      <c r="BB317" s="820">
        <v>3</v>
      </c>
      <c r="BC317" s="1480">
        <v>0.48730000000000001</v>
      </c>
      <c r="BD317" s="823">
        <v>134</v>
      </c>
      <c r="BE317" s="830"/>
      <c r="BF317" s="821"/>
      <c r="BG317" s="826"/>
      <c r="BH317" s="828"/>
      <c r="BI317" s="820">
        <v>5</v>
      </c>
      <c r="BJ317" s="1480">
        <v>9.4500000000000001E-2</v>
      </c>
      <c r="BK317" s="820">
        <v>26</v>
      </c>
      <c r="BL317" s="822"/>
      <c r="BM317" s="822"/>
      <c r="BN317" s="822"/>
      <c r="BO317" s="824"/>
      <c r="BP317" s="817"/>
    </row>
    <row r="318" spans="1:68" s="818" customFormat="1" ht="15">
      <c r="A318" s="855"/>
      <c r="B318" s="830"/>
      <c r="C318" s="821"/>
      <c r="D318" s="821"/>
      <c r="E318" s="826"/>
      <c r="F318" s="828"/>
      <c r="G318" s="822"/>
      <c r="H318" s="822"/>
      <c r="I318" s="863"/>
      <c r="J318" s="830"/>
      <c r="K318" s="881"/>
      <c r="L318" s="821"/>
      <c r="M318" s="826"/>
      <c r="N318" s="831"/>
      <c r="O318" s="822"/>
      <c r="P318" s="822"/>
      <c r="Q318" s="863"/>
      <c r="R318" s="830"/>
      <c r="S318" s="819">
        <v>4</v>
      </c>
      <c r="T318" s="858">
        <v>2.18E-2</v>
      </c>
      <c r="U318" s="825">
        <v>6</v>
      </c>
      <c r="V318" s="828"/>
      <c r="W318" s="820">
        <v>4</v>
      </c>
      <c r="X318" s="1481">
        <v>0.84360000000000002</v>
      </c>
      <c r="Y318" s="823">
        <v>232</v>
      </c>
      <c r="Z318" s="830"/>
      <c r="AA318" s="821"/>
      <c r="AB318" s="826"/>
      <c r="AC318" s="828"/>
      <c r="AD318" s="822"/>
      <c r="AE318" s="863"/>
      <c r="AF318" s="830"/>
      <c r="AG318" s="819">
        <v>4</v>
      </c>
      <c r="AH318" s="858">
        <v>4.36E-2</v>
      </c>
      <c r="AI318" s="825">
        <v>12</v>
      </c>
      <c r="AJ318" s="828"/>
      <c r="AK318" s="822"/>
      <c r="AL318" s="824"/>
      <c r="AM318" s="830"/>
      <c r="AN318" s="819">
        <v>4</v>
      </c>
      <c r="AO318" s="858">
        <v>2.5499999999999998E-2</v>
      </c>
      <c r="AP318" s="825">
        <v>7</v>
      </c>
      <c r="AQ318" s="828"/>
      <c r="AR318" s="820">
        <v>2</v>
      </c>
      <c r="AS318" s="1480">
        <v>0.14549999999999999</v>
      </c>
      <c r="AT318" s="820">
        <v>40</v>
      </c>
      <c r="AU318" s="824"/>
      <c r="AV318" s="830"/>
      <c r="AW318" s="819">
        <v>2</v>
      </c>
      <c r="AX318" s="858">
        <v>0.14910000000000001</v>
      </c>
      <c r="AY318" s="819">
        <v>41</v>
      </c>
      <c r="AZ318" s="826"/>
      <c r="BA318" s="828"/>
      <c r="BB318" s="820">
        <v>4</v>
      </c>
      <c r="BC318" s="1480">
        <v>9.8199999999999996E-2</v>
      </c>
      <c r="BD318" s="823">
        <v>27</v>
      </c>
      <c r="BE318" s="830"/>
      <c r="BF318" s="821"/>
      <c r="BG318" s="826"/>
      <c r="BH318" s="828"/>
      <c r="BI318" s="820">
        <v>6</v>
      </c>
      <c r="BJ318" s="1480">
        <v>0.1236</v>
      </c>
      <c r="BK318" s="820">
        <v>34</v>
      </c>
      <c r="BL318" s="822"/>
      <c r="BM318" s="822"/>
      <c r="BN318" s="822"/>
      <c r="BO318" s="824"/>
      <c r="BP318" s="817"/>
    </row>
    <row r="319" spans="1:68" s="818" customFormat="1" ht="15">
      <c r="A319" s="855"/>
      <c r="B319" s="830"/>
      <c r="C319" s="821"/>
      <c r="D319" s="821"/>
      <c r="E319" s="826"/>
      <c r="F319" s="828"/>
      <c r="G319" s="822"/>
      <c r="H319" s="822"/>
      <c r="I319" s="863"/>
      <c r="J319" s="830"/>
      <c r="K319" s="881"/>
      <c r="L319" s="821"/>
      <c r="M319" s="826"/>
      <c r="N319" s="836"/>
      <c r="O319" s="822"/>
      <c r="P319" s="822"/>
      <c r="Q319" s="863"/>
      <c r="R319" s="833"/>
      <c r="S319" s="846"/>
      <c r="T319" s="865"/>
      <c r="U319" s="846"/>
      <c r="V319" s="831"/>
      <c r="W319" s="845"/>
      <c r="X319" s="866"/>
      <c r="Y319" s="845"/>
      <c r="Z319" s="830"/>
      <c r="AA319" s="821"/>
      <c r="AB319" s="826"/>
      <c r="AC319" s="828"/>
      <c r="AD319" s="822"/>
      <c r="AE319" s="863"/>
      <c r="AF319" s="1662"/>
      <c r="AG319" s="1663"/>
      <c r="AH319" s="1663"/>
      <c r="AI319" s="1664"/>
      <c r="AJ319" s="828"/>
      <c r="AK319" s="822"/>
      <c r="AL319" s="824"/>
      <c r="AM319" s="1662"/>
      <c r="AN319" s="1663"/>
      <c r="AO319" s="1663"/>
      <c r="AP319" s="1664"/>
      <c r="AQ319" s="828"/>
      <c r="AR319" s="820">
        <v>3</v>
      </c>
      <c r="AS319" s="1480">
        <v>0.41449999999999998</v>
      </c>
      <c r="AT319" s="820">
        <v>114</v>
      </c>
      <c r="AU319" s="824"/>
      <c r="AV319" s="830"/>
      <c r="AW319" s="819">
        <v>3</v>
      </c>
      <c r="AX319" s="858">
        <v>0.29089999999999999</v>
      </c>
      <c r="AY319" s="819">
        <v>80</v>
      </c>
      <c r="AZ319" s="826"/>
      <c r="BA319" s="1659"/>
      <c r="BB319" s="1660"/>
      <c r="BC319" s="1660"/>
      <c r="BD319" s="1661"/>
      <c r="BE319" s="830"/>
      <c r="BF319" s="821"/>
      <c r="BG319" s="826"/>
      <c r="BH319" s="828"/>
      <c r="BI319" s="820">
        <v>7</v>
      </c>
      <c r="BJ319" s="1480">
        <v>0.1273</v>
      </c>
      <c r="BK319" s="820">
        <v>35</v>
      </c>
      <c r="BL319" s="822"/>
      <c r="BM319" s="822"/>
      <c r="BN319" s="822"/>
      <c r="BO319" s="824"/>
      <c r="BP319" s="817"/>
    </row>
    <row r="320" spans="1:68" s="844" customFormat="1" ht="15">
      <c r="A320" s="855"/>
      <c r="B320" s="830"/>
      <c r="C320" s="821"/>
      <c r="D320" s="821"/>
      <c r="E320" s="826"/>
      <c r="F320" s="828"/>
      <c r="G320" s="822"/>
      <c r="H320" s="822"/>
      <c r="I320" s="863"/>
      <c r="J320" s="830"/>
      <c r="K320" s="881"/>
      <c r="L320" s="821"/>
      <c r="M320" s="826"/>
      <c r="N320" s="831"/>
      <c r="O320" s="822"/>
      <c r="P320" s="822"/>
      <c r="Q320" s="863"/>
      <c r="R320" s="1635" t="s">
        <v>1242</v>
      </c>
      <c r="S320" s="1636"/>
      <c r="T320" s="1636"/>
      <c r="U320" s="1637"/>
      <c r="V320" s="1653" t="s">
        <v>1075</v>
      </c>
      <c r="W320" s="1654"/>
      <c r="X320" s="1654"/>
      <c r="Y320" s="1655"/>
      <c r="Z320" s="837"/>
      <c r="AA320" s="842"/>
      <c r="AB320" s="838"/>
      <c r="AC320" s="839"/>
      <c r="AD320" s="840"/>
      <c r="AE320" s="864"/>
      <c r="AF320" s="1644" t="s">
        <v>1082</v>
      </c>
      <c r="AG320" s="1645"/>
      <c r="AH320" s="1645"/>
      <c r="AI320" s="1646"/>
      <c r="AJ320" s="839"/>
      <c r="AK320" s="840"/>
      <c r="AL320" s="841"/>
      <c r="AM320" s="1644" t="s">
        <v>735</v>
      </c>
      <c r="AN320" s="1645"/>
      <c r="AO320" s="1645"/>
      <c r="AP320" s="1646"/>
      <c r="AQ320" s="839"/>
      <c r="AR320" s="820">
        <v>4</v>
      </c>
      <c r="AS320" s="1480">
        <v>0.34910000000000002</v>
      </c>
      <c r="AT320" s="820">
        <v>96</v>
      </c>
      <c r="AU320" s="841"/>
      <c r="AV320" s="837"/>
      <c r="AW320" s="819">
        <v>4</v>
      </c>
      <c r="AX320" s="858">
        <v>0.2</v>
      </c>
      <c r="AY320" s="819">
        <v>55</v>
      </c>
      <c r="AZ320" s="838"/>
      <c r="BA320" s="1665" t="s">
        <v>732</v>
      </c>
      <c r="BB320" s="1666"/>
      <c r="BC320" s="1666"/>
      <c r="BD320" s="1667"/>
      <c r="BE320" s="837"/>
      <c r="BF320" s="842"/>
      <c r="BG320" s="838"/>
      <c r="BH320" s="839"/>
      <c r="BI320" s="820">
        <v>8</v>
      </c>
      <c r="BJ320" s="1480">
        <v>4.36E-2</v>
      </c>
      <c r="BK320" s="820">
        <v>12</v>
      </c>
      <c r="BL320" s="840"/>
      <c r="BM320" s="840"/>
      <c r="BN320" s="840"/>
      <c r="BO320" s="841"/>
      <c r="BP320" s="843"/>
    </row>
    <row r="321" spans="1:68" s="818" customFormat="1" ht="15">
      <c r="A321" s="855"/>
      <c r="B321" s="830"/>
      <c r="C321" s="821"/>
      <c r="D321" s="821"/>
      <c r="E321" s="826"/>
      <c r="F321" s="839"/>
      <c r="G321" s="840"/>
      <c r="H321" s="840"/>
      <c r="I321" s="864"/>
      <c r="J321" s="830"/>
      <c r="K321" s="881"/>
      <c r="L321" s="821"/>
      <c r="M321" s="826"/>
      <c r="N321" s="831"/>
      <c r="O321" s="840"/>
      <c r="P321" s="840"/>
      <c r="Q321" s="864"/>
      <c r="R321" s="830"/>
      <c r="S321" s="819">
        <v>1</v>
      </c>
      <c r="T321" s="858">
        <v>0.13450000000000001</v>
      </c>
      <c r="U321" s="825">
        <v>37</v>
      </c>
      <c r="V321" s="828"/>
      <c r="W321" s="820">
        <v>1</v>
      </c>
      <c r="X321" s="1481">
        <v>0.62180000000000002</v>
      </c>
      <c r="Y321" s="823">
        <v>171</v>
      </c>
      <c r="Z321" s="830"/>
      <c r="AA321" s="821"/>
      <c r="AB321" s="826"/>
      <c r="AC321" s="828"/>
      <c r="AD321" s="822"/>
      <c r="AE321" s="863"/>
      <c r="AF321" s="830"/>
      <c r="AG321" s="819">
        <v>1</v>
      </c>
      <c r="AH321" s="858">
        <v>5.0900000000000001E-2</v>
      </c>
      <c r="AI321" s="825">
        <v>14</v>
      </c>
      <c r="AJ321" s="828"/>
      <c r="AK321" s="822"/>
      <c r="AL321" s="824"/>
      <c r="AM321" s="830"/>
      <c r="AN321" s="819">
        <v>1</v>
      </c>
      <c r="AO321" s="858">
        <v>0.44359999999999999</v>
      </c>
      <c r="AP321" s="825">
        <v>122</v>
      </c>
      <c r="AQ321" s="828"/>
      <c r="AR321" s="820">
        <v>5</v>
      </c>
      <c r="AS321" s="1480">
        <v>4.36E-2</v>
      </c>
      <c r="AT321" s="820">
        <v>12</v>
      </c>
      <c r="AU321" s="824"/>
      <c r="AV321" s="830"/>
      <c r="AW321" s="819">
        <v>5</v>
      </c>
      <c r="AX321" s="858">
        <v>0.1527</v>
      </c>
      <c r="AY321" s="819">
        <v>42</v>
      </c>
      <c r="AZ321" s="826"/>
      <c r="BA321" s="828"/>
      <c r="BB321" s="820">
        <v>1</v>
      </c>
      <c r="BC321" s="1480">
        <v>0.69450000000000001</v>
      </c>
      <c r="BD321" s="823">
        <v>191</v>
      </c>
      <c r="BE321" s="830"/>
      <c r="BF321" s="821"/>
      <c r="BG321" s="826"/>
      <c r="BH321" s="1659"/>
      <c r="BI321" s="1660"/>
      <c r="BJ321" s="1660"/>
      <c r="BK321" s="1660"/>
      <c r="BL321" s="1660"/>
      <c r="BM321" s="1660"/>
      <c r="BN321" s="1660"/>
      <c r="BO321" s="1661"/>
      <c r="BP321" s="817"/>
    </row>
    <row r="322" spans="1:68" s="818" customFormat="1" ht="15">
      <c r="A322" s="855"/>
      <c r="B322" s="830"/>
      <c r="C322" s="821"/>
      <c r="D322" s="821"/>
      <c r="E322" s="826"/>
      <c r="F322" s="828"/>
      <c r="G322" s="822"/>
      <c r="H322" s="822"/>
      <c r="I322" s="863"/>
      <c r="J322" s="830"/>
      <c r="K322" s="881"/>
      <c r="L322" s="821"/>
      <c r="M322" s="826"/>
      <c r="N322" s="831"/>
      <c r="O322" s="822"/>
      <c r="P322" s="822"/>
      <c r="Q322" s="863"/>
      <c r="R322" s="830"/>
      <c r="S322" s="819">
        <v>2</v>
      </c>
      <c r="T322" s="858">
        <v>0.2873</v>
      </c>
      <c r="U322" s="825">
        <v>79</v>
      </c>
      <c r="V322" s="828"/>
      <c r="W322" s="820">
        <v>2</v>
      </c>
      <c r="X322" s="1480">
        <v>0.27639999999999998</v>
      </c>
      <c r="Y322" s="823">
        <v>76</v>
      </c>
      <c r="Z322" s="830"/>
      <c r="AA322" s="821"/>
      <c r="AB322" s="826"/>
      <c r="AC322" s="828"/>
      <c r="AD322" s="822"/>
      <c r="AE322" s="863"/>
      <c r="AF322" s="830"/>
      <c r="AG322" s="819">
        <v>2</v>
      </c>
      <c r="AH322" s="858">
        <v>8.7300000000000003E-2</v>
      </c>
      <c r="AI322" s="825">
        <v>24</v>
      </c>
      <c r="AJ322" s="828"/>
      <c r="AK322" s="822"/>
      <c r="AL322" s="824"/>
      <c r="AM322" s="830"/>
      <c r="AN322" s="819">
        <v>2</v>
      </c>
      <c r="AO322" s="858">
        <v>0.30909999999999999</v>
      </c>
      <c r="AP322" s="825">
        <v>85</v>
      </c>
      <c r="AQ322" s="1647"/>
      <c r="AR322" s="1648"/>
      <c r="AS322" s="1648"/>
      <c r="AT322" s="1648"/>
      <c r="AU322" s="1649"/>
      <c r="AV322" s="1668"/>
      <c r="AW322" s="1669"/>
      <c r="AX322" s="1669"/>
      <c r="AY322" s="1669"/>
      <c r="AZ322" s="1670"/>
      <c r="BA322" s="828"/>
      <c r="BB322" s="820">
        <v>2</v>
      </c>
      <c r="BC322" s="1480">
        <v>0.1673</v>
      </c>
      <c r="BD322" s="823">
        <v>46</v>
      </c>
      <c r="BE322" s="830"/>
      <c r="BF322" s="821"/>
      <c r="BG322" s="826"/>
      <c r="BH322" s="1665" t="s">
        <v>412</v>
      </c>
      <c r="BI322" s="1666"/>
      <c r="BJ322" s="1666"/>
      <c r="BK322" s="1666"/>
      <c r="BL322" s="1666"/>
      <c r="BM322" s="1666"/>
      <c r="BN322" s="1666"/>
      <c r="BO322" s="1667"/>
      <c r="BP322" s="817"/>
    </row>
    <row r="323" spans="1:68" s="818" customFormat="1" ht="15">
      <c r="A323" s="855"/>
      <c r="B323" s="830"/>
      <c r="C323" s="821"/>
      <c r="D323" s="821"/>
      <c r="E323" s="826"/>
      <c r="F323" s="828"/>
      <c r="G323" s="822"/>
      <c r="H323" s="822"/>
      <c r="I323" s="863"/>
      <c r="J323" s="830"/>
      <c r="K323" s="881"/>
      <c r="L323" s="821"/>
      <c r="M323" s="826"/>
      <c r="N323" s="831"/>
      <c r="O323" s="822"/>
      <c r="P323" s="822"/>
      <c r="Q323" s="863"/>
      <c r="R323" s="830"/>
      <c r="S323" s="819">
        <v>3</v>
      </c>
      <c r="T323" s="858">
        <v>0.45090000000000002</v>
      </c>
      <c r="U323" s="825">
        <v>124</v>
      </c>
      <c r="V323" s="828"/>
      <c r="W323" s="820">
        <v>3</v>
      </c>
      <c r="X323" s="1480">
        <v>0.08</v>
      </c>
      <c r="Y323" s="823">
        <v>22</v>
      </c>
      <c r="Z323" s="830"/>
      <c r="AA323" s="821"/>
      <c r="AB323" s="826"/>
      <c r="AC323" s="828"/>
      <c r="AD323" s="822"/>
      <c r="AE323" s="863"/>
      <c r="AF323" s="830"/>
      <c r="AG323" s="819">
        <v>3</v>
      </c>
      <c r="AH323" s="858">
        <v>0.2545</v>
      </c>
      <c r="AI323" s="825">
        <v>70</v>
      </c>
      <c r="AJ323" s="828"/>
      <c r="AK323" s="822"/>
      <c r="AL323" s="824"/>
      <c r="AM323" s="830"/>
      <c r="AN323" s="819">
        <v>3</v>
      </c>
      <c r="AO323" s="858">
        <v>0.20730000000000001</v>
      </c>
      <c r="AP323" s="825">
        <v>57</v>
      </c>
      <c r="AQ323" s="1665" t="s">
        <v>778</v>
      </c>
      <c r="AR323" s="1666"/>
      <c r="AS323" s="1666"/>
      <c r="AT323" s="1666"/>
      <c r="AU323" s="1667"/>
      <c r="AV323" s="1644" t="s">
        <v>808</v>
      </c>
      <c r="AW323" s="1645"/>
      <c r="AX323" s="1645"/>
      <c r="AY323" s="1645"/>
      <c r="AZ323" s="1646"/>
      <c r="BA323" s="828"/>
      <c r="BB323" s="820">
        <v>3</v>
      </c>
      <c r="BC323" s="1480">
        <v>8.7300000000000003E-2</v>
      </c>
      <c r="BD323" s="823">
        <v>24</v>
      </c>
      <c r="BE323" s="830"/>
      <c r="BF323" s="821"/>
      <c r="BG323" s="826"/>
      <c r="BH323" s="828"/>
      <c r="BI323" s="820">
        <v>1</v>
      </c>
      <c r="BJ323" s="1480">
        <v>0.1527</v>
      </c>
      <c r="BK323" s="820">
        <v>42</v>
      </c>
      <c r="BL323" s="822"/>
      <c r="BM323" s="822"/>
      <c r="BN323" s="822"/>
      <c r="BO323" s="824"/>
      <c r="BP323" s="817"/>
    </row>
    <row r="324" spans="1:68" s="818" customFormat="1" ht="15">
      <c r="A324" s="855"/>
      <c r="B324" s="830"/>
      <c r="C324" s="821"/>
      <c r="D324" s="821"/>
      <c r="E324" s="826"/>
      <c r="F324" s="828"/>
      <c r="G324" s="822"/>
      <c r="H324" s="822"/>
      <c r="I324" s="863"/>
      <c r="J324" s="830"/>
      <c r="K324" s="881"/>
      <c r="L324" s="821"/>
      <c r="M324" s="826"/>
      <c r="N324" s="831"/>
      <c r="O324" s="822"/>
      <c r="P324" s="822"/>
      <c r="Q324" s="863"/>
      <c r="R324" s="830"/>
      <c r="S324" s="819">
        <v>4</v>
      </c>
      <c r="T324" s="858">
        <v>0.1273</v>
      </c>
      <c r="U324" s="825">
        <v>35</v>
      </c>
      <c r="V324" s="828"/>
      <c r="W324" s="820">
        <v>4</v>
      </c>
      <c r="X324" s="1480">
        <v>2.18E-2</v>
      </c>
      <c r="Y324" s="823">
        <v>6</v>
      </c>
      <c r="Z324" s="830"/>
      <c r="AA324" s="821"/>
      <c r="AB324" s="826"/>
      <c r="AC324" s="828"/>
      <c r="AD324" s="822"/>
      <c r="AE324" s="863"/>
      <c r="AF324" s="830"/>
      <c r="AG324" s="819">
        <v>4</v>
      </c>
      <c r="AH324" s="929">
        <v>0.60729999999999995</v>
      </c>
      <c r="AI324" s="825">
        <v>167</v>
      </c>
      <c r="AJ324" s="828"/>
      <c r="AK324" s="822"/>
      <c r="AL324" s="824"/>
      <c r="AM324" s="830"/>
      <c r="AN324" s="819">
        <v>4</v>
      </c>
      <c r="AO324" s="858">
        <v>0.04</v>
      </c>
      <c r="AP324" s="825">
        <v>11</v>
      </c>
      <c r="AQ324" s="828"/>
      <c r="AR324" s="820">
        <v>1</v>
      </c>
      <c r="AS324" s="1480">
        <v>6.9099999999999995E-2</v>
      </c>
      <c r="AT324" s="820">
        <v>19</v>
      </c>
      <c r="AU324" s="824"/>
      <c r="AV324" s="830"/>
      <c r="AW324" s="819">
        <v>1</v>
      </c>
      <c r="AX324" s="858">
        <v>0.34179999999999999</v>
      </c>
      <c r="AY324" s="819">
        <v>94</v>
      </c>
      <c r="AZ324" s="826"/>
      <c r="BA324" s="828"/>
      <c r="BB324" s="820">
        <v>4</v>
      </c>
      <c r="BC324" s="1480">
        <v>5.0900000000000001E-2</v>
      </c>
      <c r="BD324" s="823">
        <v>14</v>
      </c>
      <c r="BE324" s="830"/>
      <c r="BF324" s="821"/>
      <c r="BG324" s="826"/>
      <c r="BH324" s="828"/>
      <c r="BI324" s="820">
        <v>2</v>
      </c>
      <c r="BJ324" s="1480">
        <v>0.14180000000000001</v>
      </c>
      <c r="BK324" s="820">
        <v>39</v>
      </c>
      <c r="BL324" s="822"/>
      <c r="BM324" s="822"/>
      <c r="BN324" s="822"/>
      <c r="BO324" s="824"/>
      <c r="BP324" s="817"/>
    </row>
    <row r="325" spans="1:68" s="818" customFormat="1" ht="15">
      <c r="A325" s="855"/>
      <c r="B325" s="830"/>
      <c r="C325" s="821"/>
      <c r="D325" s="821"/>
      <c r="E325" s="826"/>
      <c r="F325" s="828"/>
      <c r="G325" s="822"/>
      <c r="H325" s="822"/>
      <c r="I325" s="863"/>
      <c r="J325" s="830"/>
      <c r="K325" s="881"/>
      <c r="L325" s="821"/>
      <c r="M325" s="826"/>
      <c r="N325" s="831"/>
      <c r="O325" s="822"/>
      <c r="P325" s="822"/>
      <c r="Q325" s="863"/>
      <c r="R325" s="1662"/>
      <c r="S325" s="1663"/>
      <c r="T325" s="1663"/>
      <c r="U325" s="1664"/>
      <c r="V325" s="1659"/>
      <c r="W325" s="1660"/>
      <c r="X325" s="1660"/>
      <c r="Y325" s="1661"/>
      <c r="Z325" s="830"/>
      <c r="AA325" s="821"/>
      <c r="AB325" s="826"/>
      <c r="AC325" s="828"/>
      <c r="AD325" s="822"/>
      <c r="AE325" s="863"/>
      <c r="AF325" s="1662"/>
      <c r="AG325" s="1663"/>
      <c r="AH325" s="1663"/>
      <c r="AI325" s="1664"/>
      <c r="AJ325" s="828"/>
      <c r="AK325" s="822"/>
      <c r="AL325" s="824"/>
      <c r="AM325" s="1662"/>
      <c r="AN325" s="1663"/>
      <c r="AO325" s="1663"/>
      <c r="AP325" s="1664"/>
      <c r="AQ325" s="828"/>
      <c r="AR325" s="820">
        <v>2</v>
      </c>
      <c r="AS325" s="1480">
        <v>0.6</v>
      </c>
      <c r="AT325" s="820">
        <v>165</v>
      </c>
      <c r="AU325" s="824"/>
      <c r="AV325" s="830"/>
      <c r="AW325" s="819">
        <v>2</v>
      </c>
      <c r="AX325" s="858">
        <v>0.40360000000000001</v>
      </c>
      <c r="AY325" s="819">
        <v>111</v>
      </c>
      <c r="AZ325" s="826"/>
      <c r="BA325" s="1659"/>
      <c r="BB325" s="1660"/>
      <c r="BC325" s="1660"/>
      <c r="BD325" s="1661"/>
      <c r="BE325" s="830"/>
      <c r="BF325" s="821"/>
      <c r="BG325" s="826"/>
      <c r="BH325" s="828"/>
      <c r="BI325" s="820">
        <v>3</v>
      </c>
      <c r="BJ325" s="1480">
        <v>0.1673</v>
      </c>
      <c r="BK325" s="820">
        <v>46</v>
      </c>
      <c r="BL325" s="822"/>
      <c r="BM325" s="822"/>
      <c r="BN325" s="822"/>
      <c r="BO325" s="824"/>
      <c r="BP325" s="817"/>
    </row>
    <row r="326" spans="1:68" s="818" customFormat="1" ht="15">
      <c r="A326" s="855"/>
      <c r="B326" s="830"/>
      <c r="C326" s="821"/>
      <c r="D326" s="821"/>
      <c r="E326" s="826"/>
      <c r="F326" s="828"/>
      <c r="G326" s="822"/>
      <c r="H326" s="822"/>
      <c r="I326" s="863"/>
      <c r="J326" s="830"/>
      <c r="K326" s="881"/>
      <c r="L326" s="821"/>
      <c r="M326" s="826"/>
      <c r="N326" s="831"/>
      <c r="O326" s="822"/>
      <c r="P326" s="822"/>
      <c r="Q326" s="863"/>
      <c r="R326" s="830"/>
      <c r="S326" s="819"/>
      <c r="T326" s="821"/>
      <c r="U326" s="825"/>
      <c r="V326" s="828"/>
      <c r="W326" s="820"/>
      <c r="X326" s="822"/>
      <c r="Y326" s="823"/>
      <c r="Z326" s="830"/>
      <c r="AA326" s="821"/>
      <c r="AB326" s="826"/>
      <c r="AC326" s="828"/>
      <c r="AD326" s="822"/>
      <c r="AE326" s="863"/>
      <c r="AF326" s="830"/>
      <c r="AG326" s="819"/>
      <c r="AH326" s="821"/>
      <c r="AI326" s="825"/>
      <c r="AJ326" s="828"/>
      <c r="AK326" s="822"/>
      <c r="AL326" s="824"/>
      <c r="AM326" s="830"/>
      <c r="AN326" s="819"/>
      <c r="AO326" s="821"/>
      <c r="AP326" s="825"/>
      <c r="AQ326" s="828"/>
      <c r="AR326" s="820">
        <v>3</v>
      </c>
      <c r="AS326" s="1480">
        <v>0.1855</v>
      </c>
      <c r="AT326" s="820">
        <v>51</v>
      </c>
      <c r="AU326" s="824"/>
      <c r="AV326" s="830"/>
      <c r="AW326" s="819">
        <v>3</v>
      </c>
      <c r="AX326" s="858">
        <v>0.13819999999999999</v>
      </c>
      <c r="AY326" s="819">
        <v>38</v>
      </c>
      <c r="AZ326" s="826"/>
      <c r="BA326" s="828"/>
      <c r="BB326" s="822"/>
      <c r="BC326" s="822"/>
      <c r="BD326" s="824"/>
      <c r="BE326" s="830"/>
      <c r="BF326" s="821"/>
      <c r="BG326" s="826"/>
      <c r="BH326" s="828"/>
      <c r="BI326" s="820">
        <v>4</v>
      </c>
      <c r="BJ326" s="1480">
        <v>0.13089999999999999</v>
      </c>
      <c r="BK326" s="820">
        <v>36</v>
      </c>
      <c r="BL326" s="822"/>
      <c r="BM326" s="822"/>
      <c r="BN326" s="822"/>
      <c r="BO326" s="824"/>
      <c r="BP326" s="817"/>
    </row>
    <row r="327" spans="1:68" s="818" customFormat="1" ht="15">
      <c r="A327" s="855"/>
      <c r="B327" s="830"/>
      <c r="C327" s="821"/>
      <c r="D327" s="821"/>
      <c r="E327" s="826"/>
      <c r="F327" s="839"/>
      <c r="G327" s="840"/>
      <c r="H327" s="840"/>
      <c r="I327" s="864"/>
      <c r="J327" s="830"/>
      <c r="K327" s="881"/>
      <c r="L327" s="821"/>
      <c r="M327" s="826"/>
      <c r="N327" s="831"/>
      <c r="O327" s="840"/>
      <c r="P327" s="840"/>
      <c r="Q327" s="864"/>
      <c r="R327" s="830"/>
      <c r="S327" s="819"/>
      <c r="T327" s="821"/>
      <c r="U327" s="825"/>
      <c r="V327" s="828"/>
      <c r="W327" s="820"/>
      <c r="X327" s="822"/>
      <c r="Y327" s="823"/>
      <c r="Z327" s="830"/>
      <c r="AA327" s="821"/>
      <c r="AB327" s="826"/>
      <c r="AC327" s="828"/>
      <c r="AD327" s="822"/>
      <c r="AE327" s="863"/>
      <c r="AF327" s="830"/>
      <c r="AG327" s="819"/>
      <c r="AH327" s="821"/>
      <c r="AI327" s="825"/>
      <c r="AJ327" s="828"/>
      <c r="AK327" s="822"/>
      <c r="AL327" s="824"/>
      <c r="AM327" s="830"/>
      <c r="AN327" s="819"/>
      <c r="AO327" s="821"/>
      <c r="AP327" s="825"/>
      <c r="AQ327" s="828"/>
      <c r="AR327" s="820">
        <v>4</v>
      </c>
      <c r="AS327" s="1480">
        <v>9.4500000000000001E-2</v>
      </c>
      <c r="AT327" s="820">
        <v>26</v>
      </c>
      <c r="AU327" s="824"/>
      <c r="AV327" s="830"/>
      <c r="AW327" s="819">
        <v>4</v>
      </c>
      <c r="AX327" s="858">
        <v>7.2700000000000001E-2</v>
      </c>
      <c r="AY327" s="819">
        <v>20</v>
      </c>
      <c r="AZ327" s="826"/>
      <c r="BA327" s="828"/>
      <c r="BB327" s="822"/>
      <c r="BC327" s="822"/>
      <c r="BD327" s="824"/>
      <c r="BE327" s="830"/>
      <c r="BF327" s="821"/>
      <c r="BG327" s="826"/>
      <c r="BH327" s="828"/>
      <c r="BI327" s="820">
        <v>5</v>
      </c>
      <c r="BJ327" s="1480">
        <v>0.14910000000000001</v>
      </c>
      <c r="BK327" s="820">
        <v>41</v>
      </c>
      <c r="BL327" s="822"/>
      <c r="BM327" s="822"/>
      <c r="BN327" s="822"/>
      <c r="BO327" s="824"/>
      <c r="BP327" s="817"/>
    </row>
    <row r="328" spans="1:68" s="818" customFormat="1" ht="15">
      <c r="A328" s="855"/>
      <c r="B328" s="830"/>
      <c r="C328" s="821"/>
      <c r="D328" s="821"/>
      <c r="E328" s="826"/>
      <c r="F328" s="828"/>
      <c r="G328" s="822"/>
      <c r="H328" s="822"/>
      <c r="I328" s="863"/>
      <c r="J328" s="830"/>
      <c r="K328" s="881"/>
      <c r="L328" s="821"/>
      <c r="M328" s="826"/>
      <c r="N328" s="831"/>
      <c r="O328" s="822"/>
      <c r="P328" s="822"/>
      <c r="Q328" s="863"/>
      <c r="R328" s="830"/>
      <c r="S328" s="819"/>
      <c r="T328" s="821"/>
      <c r="U328" s="825"/>
      <c r="V328" s="828"/>
      <c r="W328" s="820"/>
      <c r="X328" s="822"/>
      <c r="Y328" s="823"/>
      <c r="Z328" s="830"/>
      <c r="AA328" s="821"/>
      <c r="AB328" s="826"/>
      <c r="AC328" s="828"/>
      <c r="AD328" s="822"/>
      <c r="AE328" s="863"/>
      <c r="AF328" s="830"/>
      <c r="AG328" s="819"/>
      <c r="AH328" s="821"/>
      <c r="AI328" s="825"/>
      <c r="AJ328" s="828"/>
      <c r="AK328" s="822"/>
      <c r="AL328" s="824"/>
      <c r="AM328" s="830"/>
      <c r="AN328" s="819"/>
      <c r="AO328" s="821"/>
      <c r="AP328" s="825"/>
      <c r="AQ328" s="828"/>
      <c r="AR328" s="820">
        <v>5</v>
      </c>
      <c r="AS328" s="1480">
        <v>5.0900000000000001E-2</v>
      </c>
      <c r="AT328" s="820">
        <v>14</v>
      </c>
      <c r="AU328" s="824"/>
      <c r="AV328" s="830"/>
      <c r="AW328" s="819">
        <v>5</v>
      </c>
      <c r="AX328" s="858">
        <v>4.36E-2</v>
      </c>
      <c r="AY328" s="819">
        <v>12</v>
      </c>
      <c r="AZ328" s="826"/>
      <c r="BA328" s="828"/>
      <c r="BB328" s="822"/>
      <c r="BC328" s="822"/>
      <c r="BD328" s="824"/>
      <c r="BE328" s="830"/>
      <c r="BF328" s="821"/>
      <c r="BG328" s="826"/>
      <c r="BH328" s="828"/>
      <c r="BI328" s="820">
        <v>6</v>
      </c>
      <c r="BJ328" s="1480">
        <v>0.1055</v>
      </c>
      <c r="BK328" s="820">
        <v>29</v>
      </c>
      <c r="BL328" s="822"/>
      <c r="BM328" s="822"/>
      <c r="BN328" s="822"/>
      <c r="BO328" s="824"/>
      <c r="BP328" s="817"/>
    </row>
    <row r="329" spans="1:68" s="818" customFormat="1" ht="15">
      <c r="A329" s="855"/>
      <c r="B329" s="830"/>
      <c r="C329" s="821"/>
      <c r="D329" s="821"/>
      <c r="E329" s="826"/>
      <c r="F329" s="828"/>
      <c r="G329" s="822"/>
      <c r="H329" s="822"/>
      <c r="I329" s="863"/>
      <c r="J329" s="830"/>
      <c r="K329" s="881"/>
      <c r="L329" s="821"/>
      <c r="M329" s="826"/>
      <c r="N329" s="831"/>
      <c r="O329" s="822"/>
      <c r="P329" s="822"/>
      <c r="Q329" s="863"/>
      <c r="R329" s="830"/>
      <c r="S329" s="819"/>
      <c r="T329" s="821"/>
      <c r="U329" s="825"/>
      <c r="V329" s="828"/>
      <c r="W329" s="820"/>
      <c r="X329" s="822"/>
      <c r="Y329" s="823"/>
      <c r="Z329" s="830"/>
      <c r="AA329" s="821"/>
      <c r="AB329" s="826"/>
      <c r="AC329" s="828"/>
      <c r="AD329" s="822"/>
      <c r="AE329" s="863"/>
      <c r="AF329" s="830"/>
      <c r="AG329" s="819"/>
      <c r="AH329" s="821"/>
      <c r="AI329" s="825"/>
      <c r="AJ329" s="828"/>
      <c r="AK329" s="822"/>
      <c r="AL329" s="824"/>
      <c r="AM329" s="830"/>
      <c r="AN329" s="819"/>
      <c r="AO329" s="821"/>
      <c r="AP329" s="825"/>
      <c r="AQ329" s="1647"/>
      <c r="AR329" s="1648"/>
      <c r="AS329" s="1648"/>
      <c r="AT329" s="1648"/>
      <c r="AU329" s="1649"/>
      <c r="AV329" s="835"/>
      <c r="AW329" s="861"/>
      <c r="AX329" s="861"/>
      <c r="AY329" s="861"/>
      <c r="AZ329" s="847"/>
      <c r="BA329" s="828"/>
      <c r="BB329" s="822"/>
      <c r="BC329" s="822"/>
      <c r="BD329" s="824"/>
      <c r="BE329" s="830"/>
      <c r="BF329" s="821"/>
      <c r="BG329" s="826"/>
      <c r="BH329" s="828"/>
      <c r="BI329" s="820">
        <v>7</v>
      </c>
      <c r="BJ329" s="1480">
        <v>0.1091</v>
      </c>
      <c r="BK329" s="820">
        <v>30</v>
      </c>
      <c r="BL329" s="822"/>
      <c r="BM329" s="822"/>
      <c r="BN329" s="822"/>
      <c r="BO329" s="824"/>
      <c r="BP329" s="817"/>
    </row>
    <row r="330" spans="1:68" s="818" customFormat="1" ht="15">
      <c r="A330" s="855"/>
      <c r="B330" s="830"/>
      <c r="C330" s="821"/>
      <c r="D330" s="821"/>
      <c r="E330" s="826"/>
      <c r="F330" s="828"/>
      <c r="G330" s="822"/>
      <c r="H330" s="822"/>
      <c r="I330" s="863"/>
      <c r="J330" s="830"/>
      <c r="K330" s="881"/>
      <c r="L330" s="821"/>
      <c r="M330" s="826"/>
      <c r="N330" s="831"/>
      <c r="O330" s="822"/>
      <c r="P330" s="822"/>
      <c r="Q330" s="863"/>
      <c r="R330" s="830"/>
      <c r="S330" s="819"/>
      <c r="T330" s="821"/>
      <c r="U330" s="825"/>
      <c r="V330" s="828"/>
      <c r="W330" s="820"/>
      <c r="X330" s="822"/>
      <c r="Y330" s="823"/>
      <c r="Z330" s="830"/>
      <c r="AA330" s="821"/>
      <c r="AB330" s="826"/>
      <c r="AC330" s="828"/>
      <c r="AD330" s="822"/>
      <c r="AE330" s="863"/>
      <c r="AF330" s="830"/>
      <c r="AG330" s="819"/>
      <c r="AH330" s="821"/>
      <c r="AI330" s="825"/>
      <c r="AJ330" s="828"/>
      <c r="AK330" s="822"/>
      <c r="AL330" s="824"/>
      <c r="AM330" s="830"/>
      <c r="AN330" s="819"/>
      <c r="AO330" s="821"/>
      <c r="AP330" s="825"/>
      <c r="AQ330" s="1665" t="s">
        <v>738</v>
      </c>
      <c r="AR330" s="1666"/>
      <c r="AS330" s="1666"/>
      <c r="AT330" s="1666"/>
      <c r="AU330" s="1667"/>
      <c r="AV330" s="1644" t="s">
        <v>809</v>
      </c>
      <c r="AW330" s="1645"/>
      <c r="AX330" s="1645"/>
      <c r="AY330" s="1645"/>
      <c r="AZ330" s="1646"/>
      <c r="BA330" s="828"/>
      <c r="BB330" s="822"/>
      <c r="BC330" s="822"/>
      <c r="BD330" s="824"/>
      <c r="BE330" s="830"/>
      <c r="BF330" s="821"/>
      <c r="BG330" s="826"/>
      <c r="BH330" s="828"/>
      <c r="BI330" s="820">
        <v>8</v>
      </c>
      <c r="BJ330" s="1480">
        <v>4.36E-2</v>
      </c>
      <c r="BK330" s="820">
        <v>12</v>
      </c>
      <c r="BL330" s="822"/>
      <c r="BM330" s="822"/>
      <c r="BN330" s="822"/>
      <c r="BO330" s="824"/>
      <c r="BP330" s="817"/>
    </row>
    <row r="331" spans="1:68" s="818" customFormat="1" ht="15">
      <c r="A331" s="855"/>
      <c r="B331" s="830"/>
      <c r="C331" s="821"/>
      <c r="D331" s="821"/>
      <c r="E331" s="826"/>
      <c r="F331" s="828"/>
      <c r="G331" s="822"/>
      <c r="H331" s="822"/>
      <c r="I331" s="863"/>
      <c r="J331" s="830"/>
      <c r="K331" s="881"/>
      <c r="L331" s="821"/>
      <c r="M331" s="826"/>
      <c r="N331" s="831"/>
      <c r="O331" s="822"/>
      <c r="P331" s="822"/>
      <c r="Q331" s="863"/>
      <c r="R331" s="830"/>
      <c r="S331" s="819"/>
      <c r="T331" s="821"/>
      <c r="U331" s="825"/>
      <c r="V331" s="828"/>
      <c r="W331" s="820"/>
      <c r="X331" s="822"/>
      <c r="Y331" s="823"/>
      <c r="Z331" s="830"/>
      <c r="AA331" s="821"/>
      <c r="AB331" s="826"/>
      <c r="AC331" s="828"/>
      <c r="AD331" s="822"/>
      <c r="AE331" s="863"/>
      <c r="AF331" s="830"/>
      <c r="AG331" s="819"/>
      <c r="AH331" s="821"/>
      <c r="AI331" s="825"/>
      <c r="AJ331" s="828"/>
      <c r="AK331" s="822"/>
      <c r="AL331" s="824"/>
      <c r="AM331" s="830"/>
      <c r="AN331" s="819"/>
      <c r="AO331" s="821"/>
      <c r="AP331" s="825"/>
      <c r="AQ331" s="828"/>
      <c r="AR331" s="820">
        <v>1</v>
      </c>
      <c r="AS331" s="1482">
        <v>0.82550000000000001</v>
      </c>
      <c r="AT331" s="820">
        <v>227</v>
      </c>
      <c r="AU331" s="824"/>
      <c r="AV331" s="830"/>
      <c r="AW331" s="819">
        <v>1</v>
      </c>
      <c r="AX331" s="858">
        <v>0.31640000000000001</v>
      </c>
      <c r="AY331" s="819">
        <v>87</v>
      </c>
      <c r="AZ331" s="826"/>
      <c r="BA331" s="828"/>
      <c r="BB331" s="822"/>
      <c r="BC331" s="822"/>
      <c r="BD331" s="824"/>
      <c r="BE331" s="830"/>
      <c r="BF331" s="821"/>
      <c r="BG331" s="826"/>
      <c r="BH331" s="1659"/>
      <c r="BI331" s="1660"/>
      <c r="BJ331" s="1660"/>
      <c r="BK331" s="1660"/>
      <c r="BL331" s="1660"/>
      <c r="BM331" s="1660"/>
      <c r="BN331" s="1660"/>
      <c r="BO331" s="1661"/>
      <c r="BP331" s="817"/>
    </row>
    <row r="332" spans="1:68" s="818" customFormat="1" ht="15">
      <c r="A332" s="855"/>
      <c r="B332" s="830"/>
      <c r="C332" s="821"/>
      <c r="D332" s="821"/>
      <c r="E332" s="826"/>
      <c r="F332" s="828"/>
      <c r="G332" s="822"/>
      <c r="H332" s="822"/>
      <c r="I332" s="863"/>
      <c r="J332" s="830"/>
      <c r="K332" s="881"/>
      <c r="L332" s="821"/>
      <c r="M332" s="826"/>
      <c r="N332" s="831"/>
      <c r="O332" s="822"/>
      <c r="P332" s="822"/>
      <c r="Q332" s="863"/>
      <c r="R332" s="830"/>
      <c r="S332" s="819"/>
      <c r="T332" s="821"/>
      <c r="U332" s="825"/>
      <c r="V332" s="828"/>
      <c r="W332" s="820"/>
      <c r="X332" s="822"/>
      <c r="Y332" s="823"/>
      <c r="Z332" s="830"/>
      <c r="AA332" s="821"/>
      <c r="AB332" s="826"/>
      <c r="AC332" s="828"/>
      <c r="AD332" s="822"/>
      <c r="AE332" s="863"/>
      <c r="AF332" s="830"/>
      <c r="AG332" s="819"/>
      <c r="AH332" s="821"/>
      <c r="AI332" s="825"/>
      <c r="AJ332" s="828"/>
      <c r="AK332" s="822"/>
      <c r="AL332" s="824"/>
      <c r="AM332" s="830"/>
      <c r="AN332" s="819"/>
      <c r="AO332" s="821"/>
      <c r="AP332" s="825"/>
      <c r="AQ332" s="828"/>
      <c r="AR332" s="820">
        <v>2</v>
      </c>
      <c r="AS332" s="1480">
        <v>9.0899999999999995E-2</v>
      </c>
      <c r="AT332" s="820">
        <v>25</v>
      </c>
      <c r="AU332" s="824"/>
      <c r="AV332" s="830"/>
      <c r="AW332" s="819">
        <v>2</v>
      </c>
      <c r="AX332" s="858">
        <v>0.2364</v>
      </c>
      <c r="AY332" s="819">
        <v>65</v>
      </c>
      <c r="AZ332" s="826"/>
      <c r="BA332" s="828"/>
      <c r="BB332" s="822"/>
      <c r="BC332" s="822"/>
      <c r="BD332" s="824"/>
      <c r="BE332" s="830"/>
      <c r="BF332" s="821"/>
      <c r="BG332" s="826"/>
      <c r="BH332" s="1665" t="s">
        <v>1076</v>
      </c>
      <c r="BI332" s="1666"/>
      <c r="BJ332" s="1666"/>
      <c r="BK332" s="1666"/>
      <c r="BL332" s="1666"/>
      <c r="BM332" s="1666"/>
      <c r="BN332" s="1666"/>
      <c r="BO332" s="1667"/>
      <c r="BP332" s="817"/>
    </row>
    <row r="333" spans="1:68" s="818" customFormat="1" ht="15">
      <c r="A333" s="855"/>
      <c r="B333" s="830"/>
      <c r="C333" s="821"/>
      <c r="D333" s="821"/>
      <c r="E333" s="826"/>
      <c r="F333" s="839"/>
      <c r="G333" s="840"/>
      <c r="H333" s="840"/>
      <c r="I333" s="864"/>
      <c r="J333" s="830"/>
      <c r="K333" s="881"/>
      <c r="L333" s="821"/>
      <c r="M333" s="826"/>
      <c r="N333" s="831"/>
      <c r="O333" s="840"/>
      <c r="P333" s="840"/>
      <c r="Q333" s="864"/>
      <c r="R333" s="830"/>
      <c r="S333" s="819"/>
      <c r="T333" s="821"/>
      <c r="U333" s="825"/>
      <c r="V333" s="828"/>
      <c r="W333" s="820"/>
      <c r="X333" s="822"/>
      <c r="Y333" s="823"/>
      <c r="Z333" s="830"/>
      <c r="AA333" s="821"/>
      <c r="AB333" s="826"/>
      <c r="AC333" s="828"/>
      <c r="AD333" s="822"/>
      <c r="AE333" s="863"/>
      <c r="AF333" s="830"/>
      <c r="AG333" s="819"/>
      <c r="AH333" s="821"/>
      <c r="AI333" s="825"/>
      <c r="AJ333" s="828"/>
      <c r="AK333" s="822"/>
      <c r="AL333" s="824"/>
      <c r="AM333" s="830"/>
      <c r="AN333" s="819"/>
      <c r="AO333" s="821"/>
      <c r="AP333" s="825"/>
      <c r="AQ333" s="828"/>
      <c r="AR333" s="820">
        <v>3</v>
      </c>
      <c r="AS333" s="1480">
        <v>3.6400000000000002E-2</v>
      </c>
      <c r="AT333" s="820">
        <v>10</v>
      </c>
      <c r="AU333" s="824"/>
      <c r="AV333" s="830"/>
      <c r="AW333" s="819">
        <v>3</v>
      </c>
      <c r="AX333" s="858">
        <v>0.24729999999999999</v>
      </c>
      <c r="AY333" s="819">
        <v>68</v>
      </c>
      <c r="AZ333" s="826"/>
      <c r="BA333" s="828"/>
      <c r="BB333" s="822"/>
      <c r="BC333" s="822"/>
      <c r="BD333" s="824"/>
      <c r="BE333" s="830"/>
      <c r="BF333" s="821"/>
      <c r="BG333" s="826"/>
      <c r="BH333" s="828"/>
      <c r="BI333" s="820">
        <v>1</v>
      </c>
      <c r="BJ333" s="1480">
        <v>4.36E-2</v>
      </c>
      <c r="BK333" s="820">
        <v>12</v>
      </c>
      <c r="BL333" s="822"/>
      <c r="BM333" s="822"/>
      <c r="BN333" s="822"/>
      <c r="BO333" s="824"/>
      <c r="BP333" s="817"/>
    </row>
    <row r="334" spans="1:68" s="818" customFormat="1" ht="15">
      <c r="A334" s="855"/>
      <c r="B334" s="830"/>
      <c r="C334" s="821"/>
      <c r="D334" s="821"/>
      <c r="E334" s="826"/>
      <c r="F334" s="828"/>
      <c r="G334" s="822"/>
      <c r="H334" s="822"/>
      <c r="I334" s="863"/>
      <c r="J334" s="830"/>
      <c r="K334" s="881"/>
      <c r="L334" s="821"/>
      <c r="M334" s="826"/>
      <c r="N334" s="831"/>
      <c r="O334" s="822"/>
      <c r="P334" s="822"/>
      <c r="Q334" s="863"/>
      <c r="R334" s="830"/>
      <c r="S334" s="819"/>
      <c r="T334" s="821"/>
      <c r="U334" s="825"/>
      <c r="V334" s="828"/>
      <c r="W334" s="820"/>
      <c r="X334" s="822"/>
      <c r="Y334" s="823"/>
      <c r="Z334" s="830"/>
      <c r="AA334" s="821"/>
      <c r="AB334" s="826"/>
      <c r="AC334" s="828"/>
      <c r="AD334" s="822"/>
      <c r="AE334" s="863"/>
      <c r="AF334" s="830"/>
      <c r="AG334" s="819"/>
      <c r="AH334" s="821"/>
      <c r="AI334" s="825"/>
      <c r="AJ334" s="828"/>
      <c r="AK334" s="822"/>
      <c r="AL334" s="824"/>
      <c r="AM334" s="830"/>
      <c r="AN334" s="819"/>
      <c r="AO334" s="821"/>
      <c r="AP334" s="825"/>
      <c r="AQ334" s="828"/>
      <c r="AR334" s="820">
        <v>4</v>
      </c>
      <c r="AS334" s="1480">
        <v>2.5499999999999998E-2</v>
      </c>
      <c r="AT334" s="820">
        <v>7</v>
      </c>
      <c r="AU334" s="824"/>
      <c r="AV334" s="830"/>
      <c r="AW334" s="819">
        <v>4</v>
      </c>
      <c r="AX334" s="858">
        <v>0.1164</v>
      </c>
      <c r="AY334" s="819">
        <v>32</v>
      </c>
      <c r="AZ334" s="826"/>
      <c r="BA334" s="828"/>
      <c r="BB334" s="822"/>
      <c r="BC334" s="822"/>
      <c r="BD334" s="824"/>
      <c r="BE334" s="830"/>
      <c r="BF334" s="821"/>
      <c r="BG334" s="826"/>
      <c r="BH334" s="828"/>
      <c r="BI334" s="820">
        <v>2</v>
      </c>
      <c r="BJ334" s="1480">
        <v>5.45E-2</v>
      </c>
      <c r="BK334" s="820">
        <v>15</v>
      </c>
      <c r="BL334" s="822"/>
      <c r="BM334" s="822"/>
      <c r="BN334" s="822"/>
      <c r="BO334" s="824"/>
      <c r="BP334" s="817"/>
    </row>
    <row r="335" spans="1:68" s="818" customFormat="1" ht="15">
      <c r="A335" s="855"/>
      <c r="B335" s="830"/>
      <c r="C335" s="821"/>
      <c r="D335" s="821"/>
      <c r="E335" s="826"/>
      <c r="F335" s="828"/>
      <c r="G335" s="822"/>
      <c r="H335" s="822"/>
      <c r="I335" s="863"/>
      <c r="J335" s="830"/>
      <c r="K335" s="881"/>
      <c r="L335" s="821"/>
      <c r="M335" s="826"/>
      <c r="N335" s="831"/>
      <c r="O335" s="822"/>
      <c r="P335" s="822"/>
      <c r="Q335" s="863"/>
      <c r="R335" s="830"/>
      <c r="S335" s="819"/>
      <c r="T335" s="821"/>
      <c r="U335" s="825"/>
      <c r="V335" s="828"/>
      <c r="W335" s="820"/>
      <c r="X335" s="822"/>
      <c r="Y335" s="823"/>
      <c r="Z335" s="830"/>
      <c r="AA335" s="821"/>
      <c r="AB335" s="826"/>
      <c r="AC335" s="828"/>
      <c r="AD335" s="822"/>
      <c r="AE335" s="863"/>
      <c r="AF335" s="830"/>
      <c r="AG335" s="819"/>
      <c r="AH335" s="821"/>
      <c r="AI335" s="825"/>
      <c r="AJ335" s="828"/>
      <c r="AK335" s="822"/>
      <c r="AL335" s="824"/>
      <c r="AM335" s="830"/>
      <c r="AN335" s="819"/>
      <c r="AO335" s="821"/>
      <c r="AP335" s="825"/>
      <c r="AQ335" s="828"/>
      <c r="AR335" s="820">
        <v>5</v>
      </c>
      <c r="AS335" s="1480">
        <v>2.18E-2</v>
      </c>
      <c r="AT335" s="820">
        <v>6</v>
      </c>
      <c r="AU335" s="824"/>
      <c r="AV335" s="830"/>
      <c r="AW335" s="819">
        <v>5</v>
      </c>
      <c r="AX335" s="858">
        <v>8.3599999999999994E-2</v>
      </c>
      <c r="AY335" s="819">
        <v>23</v>
      </c>
      <c r="AZ335" s="826"/>
      <c r="BA335" s="828"/>
      <c r="BB335" s="822"/>
      <c r="BC335" s="822"/>
      <c r="BD335" s="824"/>
      <c r="BE335" s="830"/>
      <c r="BF335" s="821"/>
      <c r="BG335" s="826"/>
      <c r="BH335" s="828"/>
      <c r="BI335" s="820">
        <v>3</v>
      </c>
      <c r="BJ335" s="1480">
        <v>9.4500000000000001E-2</v>
      </c>
      <c r="BK335" s="820">
        <v>26</v>
      </c>
      <c r="BL335" s="822"/>
      <c r="BM335" s="822"/>
      <c r="BN335" s="822"/>
      <c r="BO335" s="824"/>
      <c r="BP335" s="817"/>
    </row>
    <row r="336" spans="1:68" s="818" customFormat="1" ht="15">
      <c r="A336" s="855"/>
      <c r="B336" s="830"/>
      <c r="C336" s="821"/>
      <c r="D336" s="821"/>
      <c r="E336" s="826"/>
      <c r="F336" s="828"/>
      <c r="G336" s="822"/>
      <c r="H336" s="822"/>
      <c r="I336" s="863"/>
      <c r="J336" s="830"/>
      <c r="K336" s="881"/>
      <c r="L336" s="821"/>
      <c r="M336" s="826"/>
      <c r="N336" s="831"/>
      <c r="O336" s="822"/>
      <c r="P336" s="822"/>
      <c r="Q336" s="863"/>
      <c r="R336" s="830"/>
      <c r="S336" s="819"/>
      <c r="T336" s="821"/>
      <c r="U336" s="825"/>
      <c r="V336" s="828"/>
      <c r="W336" s="820"/>
      <c r="X336" s="822"/>
      <c r="Y336" s="823"/>
      <c r="Z336" s="830"/>
      <c r="AA336" s="821"/>
      <c r="AB336" s="826"/>
      <c r="AC336" s="828"/>
      <c r="AD336" s="822"/>
      <c r="AE336" s="863"/>
      <c r="AF336" s="830"/>
      <c r="AG336" s="819"/>
      <c r="AH336" s="821"/>
      <c r="AI336" s="825"/>
      <c r="AJ336" s="828"/>
      <c r="AK336" s="822"/>
      <c r="AL336" s="824"/>
      <c r="AM336" s="830"/>
      <c r="AN336" s="819"/>
      <c r="AO336" s="821"/>
      <c r="AP336" s="825"/>
      <c r="AQ336" s="1659"/>
      <c r="AR336" s="1660"/>
      <c r="AS336" s="1660"/>
      <c r="AT336" s="1660"/>
      <c r="AU336" s="1661"/>
      <c r="AV336" s="1662"/>
      <c r="AW336" s="1663"/>
      <c r="AX336" s="1663"/>
      <c r="AY336" s="1663"/>
      <c r="AZ336" s="1664"/>
      <c r="BA336" s="828"/>
      <c r="BB336" s="822"/>
      <c r="BC336" s="822"/>
      <c r="BD336" s="824"/>
      <c r="BE336" s="830"/>
      <c r="BF336" s="821"/>
      <c r="BG336" s="826"/>
      <c r="BH336" s="828"/>
      <c r="BI336" s="820">
        <v>4</v>
      </c>
      <c r="BJ336" s="1480">
        <v>7.6399999999999996E-2</v>
      </c>
      <c r="BK336" s="820">
        <v>21</v>
      </c>
      <c r="BL336" s="822"/>
      <c r="BM336" s="822"/>
      <c r="BN336" s="822"/>
      <c r="BO336" s="824"/>
      <c r="BP336" s="817"/>
    </row>
    <row r="337" spans="1:68" s="818" customFormat="1" ht="15">
      <c r="A337" s="855"/>
      <c r="B337" s="830"/>
      <c r="C337" s="821"/>
      <c r="D337" s="821"/>
      <c r="E337" s="826"/>
      <c r="F337" s="828"/>
      <c r="G337" s="822"/>
      <c r="H337" s="822"/>
      <c r="I337" s="863"/>
      <c r="J337" s="830"/>
      <c r="K337" s="881"/>
      <c r="L337" s="821"/>
      <c r="M337" s="826"/>
      <c r="N337" s="831"/>
      <c r="O337" s="822"/>
      <c r="P337" s="822"/>
      <c r="Q337" s="863"/>
      <c r="R337" s="830"/>
      <c r="S337" s="819"/>
      <c r="T337" s="821"/>
      <c r="U337" s="825"/>
      <c r="V337" s="828"/>
      <c r="W337" s="820"/>
      <c r="X337" s="822"/>
      <c r="Y337" s="823"/>
      <c r="Z337" s="830"/>
      <c r="AA337" s="821"/>
      <c r="AB337" s="826"/>
      <c r="AC337" s="828"/>
      <c r="AD337" s="822"/>
      <c r="AE337" s="863"/>
      <c r="AF337" s="830"/>
      <c r="AG337" s="819"/>
      <c r="AH337" s="821"/>
      <c r="AI337" s="825"/>
      <c r="AJ337" s="828"/>
      <c r="AK337" s="822"/>
      <c r="AL337" s="824"/>
      <c r="AM337" s="830"/>
      <c r="AN337" s="819"/>
      <c r="AO337" s="821"/>
      <c r="AP337" s="825"/>
      <c r="AQ337" s="828"/>
      <c r="AR337" s="820"/>
      <c r="AS337" s="822"/>
      <c r="AT337" s="820"/>
      <c r="AU337" s="824"/>
      <c r="AV337" s="830"/>
      <c r="AW337" s="819"/>
      <c r="AX337" s="821"/>
      <c r="AY337" s="819"/>
      <c r="AZ337" s="826"/>
      <c r="BA337" s="828"/>
      <c r="BB337" s="822"/>
      <c r="BC337" s="822"/>
      <c r="BD337" s="824"/>
      <c r="BE337" s="830"/>
      <c r="BF337" s="821"/>
      <c r="BG337" s="826"/>
      <c r="BH337" s="828"/>
      <c r="BI337" s="820">
        <v>5</v>
      </c>
      <c r="BJ337" s="1480">
        <v>0.13450000000000001</v>
      </c>
      <c r="BK337" s="820">
        <v>37</v>
      </c>
      <c r="BL337" s="822"/>
      <c r="BM337" s="822"/>
      <c r="BN337" s="822"/>
      <c r="BO337" s="824"/>
      <c r="BP337" s="817"/>
    </row>
    <row r="338" spans="1:68" s="818" customFormat="1" ht="15">
      <c r="A338" s="855"/>
      <c r="B338" s="830"/>
      <c r="C338" s="821"/>
      <c r="D338" s="821"/>
      <c r="E338" s="826"/>
      <c r="F338" s="828"/>
      <c r="G338" s="822"/>
      <c r="H338" s="822"/>
      <c r="I338" s="863"/>
      <c r="J338" s="830"/>
      <c r="K338" s="881"/>
      <c r="L338" s="821"/>
      <c r="M338" s="826"/>
      <c r="N338" s="831"/>
      <c r="O338" s="822"/>
      <c r="P338" s="822"/>
      <c r="Q338" s="863"/>
      <c r="R338" s="830"/>
      <c r="S338" s="819"/>
      <c r="T338" s="821"/>
      <c r="U338" s="825"/>
      <c r="V338" s="828"/>
      <c r="W338" s="820"/>
      <c r="X338" s="822"/>
      <c r="Y338" s="823"/>
      <c r="Z338" s="830"/>
      <c r="AA338" s="821"/>
      <c r="AB338" s="826"/>
      <c r="AC338" s="828"/>
      <c r="AD338" s="822"/>
      <c r="AE338" s="863"/>
      <c r="AF338" s="830"/>
      <c r="AG338" s="819"/>
      <c r="AH338" s="821"/>
      <c r="AI338" s="825"/>
      <c r="AJ338" s="828"/>
      <c r="AK338" s="822"/>
      <c r="AL338" s="824"/>
      <c r="AM338" s="830"/>
      <c r="AN338" s="819"/>
      <c r="AO338" s="821"/>
      <c r="AP338" s="825"/>
      <c r="AQ338" s="828"/>
      <c r="AR338" s="820"/>
      <c r="AS338" s="822"/>
      <c r="AT338" s="820"/>
      <c r="AU338" s="824"/>
      <c r="AV338" s="830"/>
      <c r="AW338" s="819"/>
      <c r="AX338" s="821"/>
      <c r="AY338" s="819"/>
      <c r="AZ338" s="826"/>
      <c r="BA338" s="828"/>
      <c r="BB338" s="822"/>
      <c r="BC338" s="822"/>
      <c r="BD338" s="824"/>
      <c r="BE338" s="830"/>
      <c r="BF338" s="821"/>
      <c r="BG338" s="826"/>
      <c r="BH338" s="828"/>
      <c r="BI338" s="820">
        <v>6</v>
      </c>
      <c r="BJ338" s="1480">
        <v>0.14549999999999999</v>
      </c>
      <c r="BK338" s="820">
        <v>40</v>
      </c>
      <c r="BL338" s="822"/>
      <c r="BM338" s="822"/>
      <c r="BN338" s="822"/>
      <c r="BO338" s="824"/>
      <c r="BP338" s="817"/>
    </row>
    <row r="339" spans="1:68" s="818" customFormat="1" ht="15">
      <c r="A339" s="855"/>
      <c r="B339" s="830"/>
      <c r="C339" s="821"/>
      <c r="D339" s="821"/>
      <c r="E339" s="826"/>
      <c r="F339" s="839"/>
      <c r="G339" s="840"/>
      <c r="H339" s="840"/>
      <c r="I339" s="864"/>
      <c r="J339" s="830"/>
      <c r="K339" s="881"/>
      <c r="L339" s="821"/>
      <c r="M339" s="826"/>
      <c r="N339" s="831"/>
      <c r="O339" s="840"/>
      <c r="P339" s="840"/>
      <c r="Q339" s="864"/>
      <c r="R339" s="830"/>
      <c r="S339" s="819"/>
      <c r="T339" s="821"/>
      <c r="U339" s="825"/>
      <c r="V339" s="828"/>
      <c r="W339" s="820"/>
      <c r="X339" s="822"/>
      <c r="Y339" s="823"/>
      <c r="Z339" s="830"/>
      <c r="AA339" s="821"/>
      <c r="AB339" s="826"/>
      <c r="AC339" s="828"/>
      <c r="AD339" s="822"/>
      <c r="AE339" s="863"/>
      <c r="AF339" s="830"/>
      <c r="AG339" s="819"/>
      <c r="AH339" s="821"/>
      <c r="AI339" s="825"/>
      <c r="AJ339" s="828"/>
      <c r="AK339" s="822"/>
      <c r="AL339" s="824"/>
      <c r="AM339" s="830"/>
      <c r="AN339" s="819"/>
      <c r="AO339" s="821"/>
      <c r="AP339" s="825"/>
      <c r="AQ339" s="828"/>
      <c r="AR339" s="820"/>
      <c r="AS339" s="822"/>
      <c r="AT339" s="820"/>
      <c r="AU339" s="824"/>
      <c r="AV339" s="830"/>
      <c r="AW339" s="819"/>
      <c r="AX339" s="821"/>
      <c r="AY339" s="819"/>
      <c r="AZ339" s="826"/>
      <c r="BA339" s="828"/>
      <c r="BB339" s="822"/>
      <c r="BC339" s="822"/>
      <c r="BD339" s="824"/>
      <c r="BE339" s="830"/>
      <c r="BF339" s="821"/>
      <c r="BG339" s="826"/>
      <c r="BH339" s="828"/>
      <c r="BI339" s="820">
        <v>7</v>
      </c>
      <c r="BJ339" s="1480">
        <v>0.28360000000000002</v>
      </c>
      <c r="BK339" s="820">
        <v>78</v>
      </c>
      <c r="BL339" s="822"/>
      <c r="BM339" s="822"/>
      <c r="BN339" s="822"/>
      <c r="BO339" s="824"/>
      <c r="BP339" s="817"/>
    </row>
    <row r="340" spans="1:68" s="818" customFormat="1" ht="15">
      <c r="A340" s="855"/>
      <c r="B340" s="830"/>
      <c r="C340" s="821"/>
      <c r="D340" s="821"/>
      <c r="E340" s="826"/>
      <c r="F340" s="828"/>
      <c r="G340" s="822"/>
      <c r="H340" s="822"/>
      <c r="I340" s="863"/>
      <c r="J340" s="830"/>
      <c r="K340" s="881"/>
      <c r="L340" s="821"/>
      <c r="M340" s="826"/>
      <c r="N340" s="831"/>
      <c r="O340" s="822"/>
      <c r="P340" s="822"/>
      <c r="Q340" s="863"/>
      <c r="R340" s="830"/>
      <c r="S340" s="819"/>
      <c r="T340" s="821"/>
      <c r="U340" s="825"/>
      <c r="V340" s="828"/>
      <c r="W340" s="820"/>
      <c r="X340" s="822"/>
      <c r="Y340" s="823"/>
      <c r="Z340" s="830"/>
      <c r="AA340" s="821"/>
      <c r="AB340" s="826"/>
      <c r="AC340" s="828"/>
      <c r="AD340" s="822"/>
      <c r="AE340" s="863"/>
      <c r="AF340" s="830"/>
      <c r="AG340" s="819"/>
      <c r="AH340" s="821"/>
      <c r="AI340" s="825"/>
      <c r="AJ340" s="828"/>
      <c r="AK340" s="822"/>
      <c r="AL340" s="824"/>
      <c r="AM340" s="830"/>
      <c r="AN340" s="819"/>
      <c r="AO340" s="821"/>
      <c r="AP340" s="825"/>
      <c r="AQ340" s="828"/>
      <c r="AR340" s="820"/>
      <c r="AS340" s="822"/>
      <c r="AT340" s="820"/>
      <c r="AU340" s="824"/>
      <c r="AV340" s="830"/>
      <c r="AW340" s="819"/>
      <c r="AX340" s="821"/>
      <c r="AY340" s="819"/>
      <c r="AZ340" s="826"/>
      <c r="BA340" s="828"/>
      <c r="BB340" s="822"/>
      <c r="BC340" s="822"/>
      <c r="BD340" s="824"/>
      <c r="BE340" s="830"/>
      <c r="BF340" s="821"/>
      <c r="BG340" s="826"/>
      <c r="BH340" s="828"/>
      <c r="BI340" s="820">
        <v>8</v>
      </c>
      <c r="BJ340" s="1480">
        <v>0.1673</v>
      </c>
      <c r="BK340" s="820">
        <v>46</v>
      </c>
      <c r="BL340" s="822"/>
      <c r="BM340" s="822"/>
      <c r="BN340" s="822"/>
      <c r="BO340" s="824"/>
      <c r="BP340" s="817"/>
    </row>
    <row r="341" spans="1:68" s="818" customFormat="1" ht="15">
      <c r="A341" s="855"/>
      <c r="B341" s="830"/>
      <c r="C341" s="821"/>
      <c r="D341" s="821"/>
      <c r="E341" s="826"/>
      <c r="F341" s="828"/>
      <c r="G341" s="822"/>
      <c r="H341" s="822"/>
      <c r="I341" s="863"/>
      <c r="J341" s="830"/>
      <c r="K341" s="881"/>
      <c r="L341" s="821"/>
      <c r="M341" s="826"/>
      <c r="N341" s="831"/>
      <c r="O341" s="822"/>
      <c r="P341" s="822"/>
      <c r="Q341" s="863"/>
      <c r="R341" s="830"/>
      <c r="S341" s="819"/>
      <c r="T341" s="821"/>
      <c r="U341" s="825"/>
      <c r="V341" s="828"/>
      <c r="W341" s="820"/>
      <c r="X341" s="822"/>
      <c r="Y341" s="823"/>
      <c r="Z341" s="830"/>
      <c r="AA341" s="821"/>
      <c r="AB341" s="826"/>
      <c r="AC341" s="828"/>
      <c r="AD341" s="822"/>
      <c r="AE341" s="863"/>
      <c r="AF341" s="830"/>
      <c r="AG341" s="819"/>
      <c r="AH341" s="821"/>
      <c r="AI341" s="825"/>
      <c r="AJ341" s="828"/>
      <c r="AK341" s="822"/>
      <c r="AL341" s="824"/>
      <c r="AM341" s="830"/>
      <c r="AN341" s="819"/>
      <c r="AO341" s="821"/>
      <c r="AP341" s="825"/>
      <c r="AQ341" s="828"/>
      <c r="AR341" s="820"/>
      <c r="AS341" s="822"/>
      <c r="AT341" s="820"/>
      <c r="AU341" s="824"/>
      <c r="AV341" s="830"/>
      <c r="AW341" s="819"/>
      <c r="AX341" s="821"/>
      <c r="AY341" s="819"/>
      <c r="AZ341" s="826"/>
      <c r="BA341" s="828"/>
      <c r="BB341" s="822"/>
      <c r="BC341" s="822"/>
      <c r="BD341" s="824"/>
      <c r="BE341" s="830"/>
      <c r="BF341" s="821"/>
      <c r="BG341" s="826"/>
      <c r="BH341" s="1659"/>
      <c r="BI341" s="1660"/>
      <c r="BJ341" s="1660"/>
      <c r="BK341" s="1660"/>
      <c r="BL341" s="1660"/>
      <c r="BM341" s="1660"/>
      <c r="BN341" s="1660"/>
      <c r="BO341" s="1661"/>
      <c r="BP341" s="817"/>
    </row>
    <row r="342" spans="1:68" s="818" customFormat="1" ht="15">
      <c r="A342" s="855"/>
      <c r="B342" s="830"/>
      <c r="C342" s="821"/>
      <c r="D342" s="821"/>
      <c r="E342" s="826"/>
      <c r="F342" s="828"/>
      <c r="G342" s="822"/>
      <c r="H342" s="822"/>
      <c r="I342" s="863"/>
      <c r="J342" s="830"/>
      <c r="K342" s="881"/>
      <c r="L342" s="821"/>
      <c r="M342" s="826"/>
      <c r="N342" s="831"/>
      <c r="O342" s="822"/>
      <c r="P342" s="822"/>
      <c r="Q342" s="863"/>
      <c r="R342" s="830"/>
      <c r="S342" s="819"/>
      <c r="T342" s="821"/>
      <c r="U342" s="825"/>
      <c r="V342" s="828"/>
      <c r="W342" s="820"/>
      <c r="X342" s="822"/>
      <c r="Y342" s="823"/>
      <c r="Z342" s="830"/>
      <c r="AA342" s="821"/>
      <c r="AB342" s="826"/>
      <c r="AC342" s="828"/>
      <c r="AD342" s="822"/>
      <c r="AE342" s="863"/>
      <c r="AF342" s="830"/>
      <c r="AG342" s="819"/>
      <c r="AH342" s="821"/>
      <c r="AI342" s="825"/>
      <c r="AJ342" s="828"/>
      <c r="AK342" s="822"/>
      <c r="AL342" s="824"/>
      <c r="AM342" s="830"/>
      <c r="AN342" s="819"/>
      <c r="AO342" s="821"/>
      <c r="AP342" s="825"/>
      <c r="AQ342" s="828"/>
      <c r="AR342" s="820"/>
      <c r="AS342" s="822"/>
      <c r="AT342" s="820"/>
      <c r="AU342" s="824"/>
      <c r="AV342" s="830"/>
      <c r="AW342" s="819"/>
      <c r="AX342" s="821"/>
      <c r="AY342" s="819"/>
      <c r="AZ342" s="826"/>
      <c r="BA342" s="828"/>
      <c r="BB342" s="822"/>
      <c r="BC342" s="822"/>
      <c r="BD342" s="824"/>
      <c r="BE342" s="830"/>
      <c r="BF342" s="821"/>
      <c r="BG342" s="826"/>
      <c r="BH342" s="1665" t="s">
        <v>733</v>
      </c>
      <c r="BI342" s="1666"/>
      <c r="BJ342" s="1666"/>
      <c r="BK342" s="1666"/>
      <c r="BL342" s="1666"/>
      <c r="BM342" s="1666"/>
      <c r="BN342" s="1666"/>
      <c r="BO342" s="1667"/>
      <c r="BP342" s="817"/>
    </row>
    <row r="343" spans="1:68" s="818" customFormat="1" ht="15">
      <c r="A343" s="855"/>
      <c r="B343" s="830"/>
      <c r="C343" s="821"/>
      <c r="D343" s="821"/>
      <c r="E343" s="826"/>
      <c r="F343" s="828"/>
      <c r="G343" s="822"/>
      <c r="H343" s="822"/>
      <c r="I343" s="863"/>
      <c r="J343" s="830"/>
      <c r="K343" s="881"/>
      <c r="L343" s="821"/>
      <c r="M343" s="826"/>
      <c r="N343" s="831"/>
      <c r="O343" s="822"/>
      <c r="P343" s="822"/>
      <c r="Q343" s="863"/>
      <c r="R343" s="830"/>
      <c r="S343" s="819"/>
      <c r="T343" s="821"/>
      <c r="U343" s="825"/>
      <c r="V343" s="828"/>
      <c r="W343" s="820"/>
      <c r="X343" s="822"/>
      <c r="Y343" s="823"/>
      <c r="Z343" s="830"/>
      <c r="AA343" s="821"/>
      <c r="AB343" s="826"/>
      <c r="AC343" s="828"/>
      <c r="AD343" s="822"/>
      <c r="AE343" s="863"/>
      <c r="AF343" s="830"/>
      <c r="AG343" s="819"/>
      <c r="AH343" s="821"/>
      <c r="AI343" s="825"/>
      <c r="AJ343" s="828"/>
      <c r="AK343" s="822"/>
      <c r="AL343" s="824"/>
      <c r="AM343" s="830"/>
      <c r="AN343" s="819"/>
      <c r="AO343" s="821"/>
      <c r="AP343" s="825"/>
      <c r="AQ343" s="828"/>
      <c r="AR343" s="820"/>
      <c r="AS343" s="822"/>
      <c r="AT343" s="820"/>
      <c r="AU343" s="824"/>
      <c r="AV343" s="830"/>
      <c r="AW343" s="819"/>
      <c r="AX343" s="821"/>
      <c r="AY343" s="819"/>
      <c r="AZ343" s="826"/>
      <c r="BA343" s="828"/>
      <c r="BB343" s="822"/>
      <c r="BC343" s="822"/>
      <c r="BD343" s="824"/>
      <c r="BE343" s="830"/>
      <c r="BF343" s="821"/>
      <c r="BG343" s="826"/>
      <c r="BH343" s="828"/>
      <c r="BI343" s="820">
        <v>1</v>
      </c>
      <c r="BJ343" s="1480">
        <v>0.14549999999999999</v>
      </c>
      <c r="BK343" s="820">
        <v>40</v>
      </c>
      <c r="BL343" s="822"/>
      <c r="BM343" s="822"/>
      <c r="BN343" s="822"/>
      <c r="BO343" s="824"/>
      <c r="BP343" s="817"/>
    </row>
    <row r="344" spans="1:68" s="818" customFormat="1" ht="15">
      <c r="A344" s="855"/>
      <c r="B344" s="830"/>
      <c r="C344" s="821"/>
      <c r="D344" s="821"/>
      <c r="E344" s="826"/>
      <c r="F344" s="828"/>
      <c r="G344" s="822"/>
      <c r="H344" s="822"/>
      <c r="I344" s="863"/>
      <c r="J344" s="830"/>
      <c r="K344" s="881"/>
      <c r="L344" s="821"/>
      <c r="M344" s="826"/>
      <c r="N344" s="831"/>
      <c r="O344" s="822"/>
      <c r="P344" s="822"/>
      <c r="Q344" s="863"/>
      <c r="R344" s="830"/>
      <c r="S344" s="819"/>
      <c r="T344" s="821"/>
      <c r="U344" s="825"/>
      <c r="V344" s="828"/>
      <c r="W344" s="820"/>
      <c r="X344" s="822"/>
      <c r="Y344" s="823"/>
      <c r="Z344" s="830"/>
      <c r="AA344" s="821"/>
      <c r="AB344" s="826"/>
      <c r="AC344" s="828"/>
      <c r="AD344" s="822"/>
      <c r="AE344" s="863"/>
      <c r="AF344" s="830"/>
      <c r="AG344" s="819"/>
      <c r="AH344" s="821"/>
      <c r="AI344" s="825"/>
      <c r="AJ344" s="828"/>
      <c r="AK344" s="822"/>
      <c r="AL344" s="824"/>
      <c r="AM344" s="830"/>
      <c r="AN344" s="819"/>
      <c r="AO344" s="821"/>
      <c r="AP344" s="825"/>
      <c r="AQ344" s="828"/>
      <c r="AR344" s="820"/>
      <c r="AS344" s="822"/>
      <c r="AT344" s="820"/>
      <c r="AU344" s="824"/>
      <c r="AV344" s="830"/>
      <c r="AW344" s="819"/>
      <c r="AX344" s="821"/>
      <c r="AY344" s="819"/>
      <c r="AZ344" s="826"/>
      <c r="BA344" s="828"/>
      <c r="BB344" s="822"/>
      <c r="BC344" s="822"/>
      <c r="BD344" s="824"/>
      <c r="BE344" s="830"/>
      <c r="BF344" s="821"/>
      <c r="BG344" s="826"/>
      <c r="BH344" s="828"/>
      <c r="BI344" s="820">
        <v>2</v>
      </c>
      <c r="BJ344" s="1480">
        <v>0.2291</v>
      </c>
      <c r="BK344" s="820">
        <v>63</v>
      </c>
      <c r="BL344" s="822"/>
      <c r="BM344" s="822"/>
      <c r="BN344" s="822"/>
      <c r="BO344" s="824"/>
      <c r="BP344" s="817"/>
    </row>
    <row r="345" spans="1:68" s="818" customFormat="1" ht="15">
      <c r="A345" s="855"/>
      <c r="B345" s="830"/>
      <c r="C345" s="821"/>
      <c r="D345" s="821"/>
      <c r="E345" s="826"/>
      <c r="F345" s="839"/>
      <c r="G345" s="840"/>
      <c r="H345" s="840"/>
      <c r="I345" s="864"/>
      <c r="J345" s="830"/>
      <c r="K345" s="881"/>
      <c r="L345" s="821"/>
      <c r="M345" s="826"/>
      <c r="N345" s="831"/>
      <c r="O345" s="840"/>
      <c r="P345" s="840"/>
      <c r="Q345" s="864"/>
      <c r="R345" s="830"/>
      <c r="S345" s="819"/>
      <c r="T345" s="821"/>
      <c r="U345" s="825"/>
      <c r="V345" s="828"/>
      <c r="W345" s="820"/>
      <c r="X345" s="822"/>
      <c r="Y345" s="823"/>
      <c r="Z345" s="830"/>
      <c r="AA345" s="821"/>
      <c r="AB345" s="826"/>
      <c r="AC345" s="828"/>
      <c r="AD345" s="822"/>
      <c r="AE345" s="863"/>
      <c r="AF345" s="830"/>
      <c r="AG345" s="819"/>
      <c r="AH345" s="821"/>
      <c r="AI345" s="825"/>
      <c r="AJ345" s="828"/>
      <c r="AK345" s="822"/>
      <c r="AL345" s="824"/>
      <c r="AM345" s="830"/>
      <c r="AN345" s="819"/>
      <c r="AO345" s="821"/>
      <c r="AP345" s="825"/>
      <c r="AQ345" s="828"/>
      <c r="AR345" s="820"/>
      <c r="AS345" s="822"/>
      <c r="AT345" s="820"/>
      <c r="AU345" s="824"/>
      <c r="AV345" s="830"/>
      <c r="AW345" s="819"/>
      <c r="AX345" s="821"/>
      <c r="AY345" s="819"/>
      <c r="AZ345" s="826"/>
      <c r="BA345" s="828"/>
      <c r="BB345" s="822"/>
      <c r="BC345" s="822"/>
      <c r="BD345" s="824"/>
      <c r="BE345" s="830"/>
      <c r="BF345" s="821"/>
      <c r="BG345" s="826"/>
      <c r="BH345" s="828"/>
      <c r="BI345" s="820">
        <v>3</v>
      </c>
      <c r="BJ345" s="1480">
        <v>0.13089999999999999</v>
      </c>
      <c r="BK345" s="820">
        <v>36</v>
      </c>
      <c r="BL345" s="822"/>
      <c r="BM345" s="822"/>
      <c r="BN345" s="822"/>
      <c r="BO345" s="824"/>
      <c r="BP345" s="817"/>
    </row>
    <row r="346" spans="1:68" s="818" customFormat="1" ht="15">
      <c r="A346" s="855"/>
      <c r="B346" s="830"/>
      <c r="C346" s="821"/>
      <c r="D346" s="821"/>
      <c r="E346" s="826"/>
      <c r="F346" s="828"/>
      <c r="G346" s="822"/>
      <c r="H346" s="822"/>
      <c r="I346" s="863"/>
      <c r="J346" s="830"/>
      <c r="K346" s="881"/>
      <c r="L346" s="821"/>
      <c r="M346" s="826"/>
      <c r="N346" s="831"/>
      <c r="O346" s="822"/>
      <c r="P346" s="822"/>
      <c r="Q346" s="863"/>
      <c r="R346" s="830"/>
      <c r="S346" s="819"/>
      <c r="T346" s="821"/>
      <c r="U346" s="825"/>
      <c r="V346" s="828"/>
      <c r="W346" s="820"/>
      <c r="X346" s="822"/>
      <c r="Y346" s="823"/>
      <c r="Z346" s="830"/>
      <c r="AA346" s="821"/>
      <c r="AB346" s="826"/>
      <c r="AC346" s="828"/>
      <c r="AD346" s="822"/>
      <c r="AE346" s="863"/>
      <c r="AF346" s="830"/>
      <c r="AG346" s="819"/>
      <c r="AH346" s="821"/>
      <c r="AI346" s="825"/>
      <c r="AJ346" s="828"/>
      <c r="AK346" s="822"/>
      <c r="AL346" s="824"/>
      <c r="AM346" s="830"/>
      <c r="AN346" s="819"/>
      <c r="AO346" s="821"/>
      <c r="AP346" s="825"/>
      <c r="AQ346" s="828"/>
      <c r="AR346" s="820"/>
      <c r="AS346" s="822"/>
      <c r="AT346" s="820"/>
      <c r="AU346" s="824"/>
      <c r="AV346" s="830"/>
      <c r="AW346" s="819"/>
      <c r="AX346" s="821"/>
      <c r="AY346" s="819"/>
      <c r="AZ346" s="826"/>
      <c r="BA346" s="828"/>
      <c r="BB346" s="822"/>
      <c r="BC346" s="822"/>
      <c r="BD346" s="824"/>
      <c r="BE346" s="830"/>
      <c r="BF346" s="821"/>
      <c r="BG346" s="826"/>
      <c r="BH346" s="828"/>
      <c r="BI346" s="820">
        <v>4</v>
      </c>
      <c r="BJ346" s="1480">
        <v>0.1855</v>
      </c>
      <c r="BK346" s="820">
        <v>51</v>
      </c>
      <c r="BL346" s="822"/>
      <c r="BM346" s="822"/>
      <c r="BN346" s="822"/>
      <c r="BO346" s="824"/>
      <c r="BP346" s="817"/>
    </row>
    <row r="347" spans="1:68" s="818" customFormat="1" ht="15">
      <c r="A347" s="855"/>
      <c r="B347" s="830"/>
      <c r="C347" s="821"/>
      <c r="D347" s="821"/>
      <c r="E347" s="826"/>
      <c r="F347" s="828"/>
      <c r="G347" s="822"/>
      <c r="H347" s="822"/>
      <c r="I347" s="863"/>
      <c r="J347" s="830"/>
      <c r="K347" s="881"/>
      <c r="L347" s="821"/>
      <c r="M347" s="826"/>
      <c r="N347" s="831"/>
      <c r="O347" s="822"/>
      <c r="P347" s="822"/>
      <c r="Q347" s="863"/>
      <c r="R347" s="830"/>
      <c r="S347" s="819"/>
      <c r="T347" s="821"/>
      <c r="U347" s="825"/>
      <c r="V347" s="828"/>
      <c r="W347" s="820"/>
      <c r="X347" s="822"/>
      <c r="Y347" s="823"/>
      <c r="Z347" s="830"/>
      <c r="AA347" s="821"/>
      <c r="AB347" s="826"/>
      <c r="AC347" s="828"/>
      <c r="AD347" s="822"/>
      <c r="AE347" s="863"/>
      <c r="AF347" s="830"/>
      <c r="AG347" s="819"/>
      <c r="AH347" s="821"/>
      <c r="AI347" s="825"/>
      <c r="AJ347" s="828"/>
      <c r="AK347" s="822"/>
      <c r="AL347" s="824"/>
      <c r="AM347" s="830"/>
      <c r="AN347" s="819"/>
      <c r="AO347" s="821"/>
      <c r="AP347" s="825"/>
      <c r="AQ347" s="828"/>
      <c r="AR347" s="820"/>
      <c r="AS347" s="822"/>
      <c r="AT347" s="820"/>
      <c r="AU347" s="824"/>
      <c r="AV347" s="830"/>
      <c r="AW347" s="819"/>
      <c r="AX347" s="821"/>
      <c r="AY347" s="819"/>
      <c r="AZ347" s="826"/>
      <c r="BA347" s="828"/>
      <c r="BB347" s="822"/>
      <c r="BC347" s="822"/>
      <c r="BD347" s="824"/>
      <c r="BE347" s="830"/>
      <c r="BF347" s="821"/>
      <c r="BG347" s="826"/>
      <c r="BH347" s="828"/>
      <c r="BI347" s="820">
        <v>5</v>
      </c>
      <c r="BJ347" s="1480">
        <v>0.1164</v>
      </c>
      <c r="BK347" s="820">
        <v>32</v>
      </c>
      <c r="BL347" s="822"/>
      <c r="BM347" s="822"/>
      <c r="BN347" s="822"/>
      <c r="BO347" s="824"/>
      <c r="BP347" s="817"/>
    </row>
    <row r="348" spans="1:68" s="818" customFormat="1" ht="15">
      <c r="A348" s="855"/>
      <c r="B348" s="830"/>
      <c r="C348" s="821"/>
      <c r="D348" s="821"/>
      <c r="E348" s="826"/>
      <c r="F348" s="828"/>
      <c r="G348" s="822"/>
      <c r="H348" s="822"/>
      <c r="I348" s="863"/>
      <c r="J348" s="830"/>
      <c r="K348" s="881"/>
      <c r="L348" s="821"/>
      <c r="M348" s="826"/>
      <c r="N348" s="831"/>
      <c r="O348" s="822"/>
      <c r="P348" s="822"/>
      <c r="Q348" s="863"/>
      <c r="R348" s="830"/>
      <c r="S348" s="819"/>
      <c r="T348" s="821"/>
      <c r="U348" s="825"/>
      <c r="V348" s="828"/>
      <c r="W348" s="820"/>
      <c r="X348" s="822"/>
      <c r="Y348" s="823"/>
      <c r="Z348" s="830"/>
      <c r="AA348" s="821"/>
      <c r="AB348" s="826"/>
      <c r="AC348" s="828"/>
      <c r="AD348" s="822"/>
      <c r="AE348" s="863"/>
      <c r="AF348" s="830"/>
      <c r="AG348" s="819"/>
      <c r="AH348" s="821"/>
      <c r="AI348" s="825"/>
      <c r="AJ348" s="828"/>
      <c r="AK348" s="822"/>
      <c r="AL348" s="824"/>
      <c r="AM348" s="830"/>
      <c r="AN348" s="819"/>
      <c r="AO348" s="821"/>
      <c r="AP348" s="825"/>
      <c r="AQ348" s="828"/>
      <c r="AR348" s="820"/>
      <c r="AS348" s="822"/>
      <c r="AT348" s="820"/>
      <c r="AU348" s="824"/>
      <c r="AV348" s="830"/>
      <c r="AW348" s="819"/>
      <c r="AX348" s="821"/>
      <c r="AY348" s="819"/>
      <c r="AZ348" s="826"/>
      <c r="BA348" s="828"/>
      <c r="BB348" s="822"/>
      <c r="BC348" s="822"/>
      <c r="BD348" s="824"/>
      <c r="BE348" s="830"/>
      <c r="BF348" s="821"/>
      <c r="BG348" s="826"/>
      <c r="BH348" s="828"/>
      <c r="BI348" s="820">
        <v>6</v>
      </c>
      <c r="BJ348" s="1480">
        <v>9.8199999999999996E-2</v>
      </c>
      <c r="BK348" s="820">
        <v>27</v>
      </c>
      <c r="BL348" s="822"/>
      <c r="BM348" s="822"/>
      <c r="BN348" s="822"/>
      <c r="BO348" s="824"/>
      <c r="BP348" s="817"/>
    </row>
    <row r="349" spans="1:68" s="818" customFormat="1" ht="15">
      <c r="A349" s="855"/>
      <c r="B349" s="830"/>
      <c r="C349" s="821"/>
      <c r="D349" s="821"/>
      <c r="E349" s="826"/>
      <c r="F349" s="828"/>
      <c r="G349" s="822"/>
      <c r="H349" s="822"/>
      <c r="I349" s="863"/>
      <c r="J349" s="830"/>
      <c r="K349" s="881"/>
      <c r="L349" s="821"/>
      <c r="M349" s="826"/>
      <c r="N349" s="831"/>
      <c r="O349" s="822"/>
      <c r="P349" s="822"/>
      <c r="Q349" s="863"/>
      <c r="R349" s="830"/>
      <c r="S349" s="819"/>
      <c r="T349" s="821"/>
      <c r="U349" s="825"/>
      <c r="V349" s="828"/>
      <c r="W349" s="820"/>
      <c r="X349" s="822"/>
      <c r="Y349" s="823"/>
      <c r="Z349" s="830"/>
      <c r="AA349" s="821"/>
      <c r="AB349" s="826"/>
      <c r="AC349" s="828"/>
      <c r="AD349" s="822"/>
      <c r="AE349" s="863"/>
      <c r="AF349" s="830"/>
      <c r="AG349" s="819"/>
      <c r="AH349" s="821"/>
      <c r="AI349" s="825"/>
      <c r="AJ349" s="828"/>
      <c r="AK349" s="822"/>
      <c r="AL349" s="824"/>
      <c r="AM349" s="830"/>
      <c r="AN349" s="819"/>
      <c r="AO349" s="821"/>
      <c r="AP349" s="825"/>
      <c r="AQ349" s="828"/>
      <c r="AR349" s="820"/>
      <c r="AS349" s="822"/>
      <c r="AT349" s="820"/>
      <c r="AU349" s="824"/>
      <c r="AV349" s="830"/>
      <c r="AW349" s="819"/>
      <c r="AX349" s="821"/>
      <c r="AY349" s="819"/>
      <c r="AZ349" s="826"/>
      <c r="BA349" s="828"/>
      <c r="BB349" s="822"/>
      <c r="BC349" s="822"/>
      <c r="BD349" s="824"/>
      <c r="BE349" s="830"/>
      <c r="BF349" s="821"/>
      <c r="BG349" s="826"/>
      <c r="BH349" s="828"/>
      <c r="BI349" s="820">
        <v>7</v>
      </c>
      <c r="BJ349" s="1480">
        <v>6.9099999999999995E-2</v>
      </c>
      <c r="BK349" s="820">
        <v>19</v>
      </c>
      <c r="BL349" s="822"/>
      <c r="BM349" s="822"/>
      <c r="BN349" s="822"/>
      <c r="BO349" s="824"/>
      <c r="BP349" s="817"/>
    </row>
    <row r="350" spans="1:68" s="818" customFormat="1" ht="15">
      <c r="A350" s="855"/>
      <c r="B350" s="830"/>
      <c r="C350" s="821"/>
      <c r="D350" s="821"/>
      <c r="E350" s="826"/>
      <c r="F350" s="828"/>
      <c r="G350" s="822"/>
      <c r="H350" s="822"/>
      <c r="I350" s="863"/>
      <c r="J350" s="830"/>
      <c r="K350" s="881"/>
      <c r="L350" s="821"/>
      <c r="M350" s="826"/>
      <c r="N350" s="831"/>
      <c r="O350" s="822"/>
      <c r="P350" s="822"/>
      <c r="Q350" s="863"/>
      <c r="R350" s="830"/>
      <c r="S350" s="819"/>
      <c r="T350" s="821"/>
      <c r="U350" s="825"/>
      <c r="V350" s="828"/>
      <c r="W350" s="820"/>
      <c r="X350" s="822"/>
      <c r="Y350" s="823"/>
      <c r="Z350" s="830"/>
      <c r="AA350" s="821"/>
      <c r="AB350" s="826"/>
      <c r="AC350" s="828"/>
      <c r="AD350" s="822"/>
      <c r="AE350" s="863"/>
      <c r="AF350" s="830"/>
      <c r="AG350" s="819"/>
      <c r="AH350" s="821"/>
      <c r="AI350" s="825"/>
      <c r="AJ350" s="828"/>
      <c r="AK350" s="822"/>
      <c r="AL350" s="824"/>
      <c r="AM350" s="830"/>
      <c r="AN350" s="819"/>
      <c r="AO350" s="821"/>
      <c r="AP350" s="825"/>
      <c r="AQ350" s="828"/>
      <c r="AR350" s="820"/>
      <c r="AS350" s="822"/>
      <c r="AT350" s="820"/>
      <c r="AU350" s="824"/>
      <c r="AV350" s="830"/>
      <c r="AW350" s="819"/>
      <c r="AX350" s="821"/>
      <c r="AY350" s="819"/>
      <c r="AZ350" s="826"/>
      <c r="BA350" s="828"/>
      <c r="BB350" s="822"/>
      <c r="BC350" s="822"/>
      <c r="BD350" s="824"/>
      <c r="BE350" s="830"/>
      <c r="BF350" s="821"/>
      <c r="BG350" s="826"/>
      <c r="BH350" s="828"/>
      <c r="BI350" s="820">
        <v>8</v>
      </c>
      <c r="BJ350" s="1480">
        <v>2.5499999999999998E-2</v>
      </c>
      <c r="BK350" s="820">
        <v>7</v>
      </c>
      <c r="BL350" s="822"/>
      <c r="BM350" s="822"/>
      <c r="BN350" s="822"/>
      <c r="BO350" s="824"/>
      <c r="BP350" s="817"/>
    </row>
    <row r="351" spans="1:68" s="818" customFormat="1" ht="15">
      <c r="A351" s="855"/>
      <c r="B351" s="830"/>
      <c r="C351" s="821"/>
      <c r="D351" s="821"/>
      <c r="E351" s="826"/>
      <c r="F351" s="839"/>
      <c r="G351" s="840"/>
      <c r="H351" s="840"/>
      <c r="I351" s="864"/>
      <c r="J351" s="830"/>
      <c r="K351" s="881"/>
      <c r="L351" s="821"/>
      <c r="M351" s="826"/>
      <c r="N351" s="831"/>
      <c r="O351" s="840"/>
      <c r="P351" s="840"/>
      <c r="Q351" s="864"/>
      <c r="R351" s="830"/>
      <c r="S351" s="819"/>
      <c r="T351" s="821"/>
      <c r="U351" s="825"/>
      <c r="V351" s="828"/>
      <c r="W351" s="820"/>
      <c r="X351" s="822"/>
      <c r="Y351" s="823"/>
      <c r="Z351" s="830"/>
      <c r="AA351" s="821"/>
      <c r="AB351" s="826"/>
      <c r="AC351" s="828"/>
      <c r="AD351" s="822"/>
      <c r="AE351" s="863"/>
      <c r="AF351" s="830"/>
      <c r="AG351" s="819"/>
      <c r="AH351" s="821"/>
      <c r="AI351" s="825"/>
      <c r="AJ351" s="828"/>
      <c r="AK351" s="822"/>
      <c r="AL351" s="824"/>
      <c r="AM351" s="830"/>
      <c r="AN351" s="819"/>
      <c r="AO351" s="821"/>
      <c r="AP351" s="825"/>
      <c r="AQ351" s="828"/>
      <c r="AR351" s="820"/>
      <c r="AS351" s="822"/>
      <c r="AT351" s="820"/>
      <c r="AU351" s="824"/>
      <c r="AV351" s="830"/>
      <c r="AW351" s="819"/>
      <c r="AX351" s="821"/>
      <c r="AY351" s="819"/>
      <c r="AZ351" s="826"/>
      <c r="BA351" s="828"/>
      <c r="BB351" s="822"/>
      <c r="BC351" s="822"/>
      <c r="BD351" s="824"/>
      <c r="BE351" s="830"/>
      <c r="BF351" s="821"/>
      <c r="BG351" s="826"/>
      <c r="BH351" s="1659"/>
      <c r="BI351" s="1660"/>
      <c r="BJ351" s="1660"/>
      <c r="BK351" s="1660"/>
      <c r="BL351" s="1660"/>
      <c r="BM351" s="1660"/>
      <c r="BN351" s="1660"/>
      <c r="BO351" s="1661"/>
      <c r="BP351" s="817"/>
    </row>
    <row r="352" spans="1:68" s="818" customFormat="1" ht="15">
      <c r="A352" s="855"/>
      <c r="B352" s="830"/>
      <c r="C352" s="821"/>
      <c r="D352" s="821"/>
      <c r="E352" s="826"/>
      <c r="F352" s="828"/>
      <c r="G352" s="822"/>
      <c r="H352" s="822"/>
      <c r="I352" s="863"/>
      <c r="J352" s="830"/>
      <c r="K352" s="881"/>
      <c r="L352" s="821"/>
      <c r="M352" s="826"/>
      <c r="N352" s="831"/>
      <c r="O352" s="822"/>
      <c r="P352" s="822"/>
      <c r="Q352" s="863"/>
      <c r="R352" s="830"/>
      <c r="S352" s="819"/>
      <c r="T352" s="821"/>
      <c r="U352" s="825"/>
      <c r="V352" s="828"/>
      <c r="W352" s="820"/>
      <c r="X352" s="822"/>
      <c r="Y352" s="823"/>
      <c r="Z352" s="830"/>
      <c r="AA352" s="821"/>
      <c r="AB352" s="826"/>
      <c r="AC352" s="828"/>
      <c r="AD352" s="822"/>
      <c r="AE352" s="863"/>
      <c r="AF352" s="830"/>
      <c r="AG352" s="819"/>
      <c r="AH352" s="821"/>
      <c r="AI352" s="825"/>
      <c r="AJ352" s="828"/>
      <c r="AK352" s="822"/>
      <c r="AL352" s="824"/>
      <c r="AM352" s="830"/>
      <c r="AN352" s="819"/>
      <c r="AO352" s="821"/>
      <c r="AP352" s="825"/>
      <c r="AQ352" s="828"/>
      <c r="AR352" s="820"/>
      <c r="AS352" s="822"/>
      <c r="AT352" s="820"/>
      <c r="AU352" s="824"/>
      <c r="AV352" s="830"/>
      <c r="AW352" s="819"/>
      <c r="AX352" s="821"/>
      <c r="AY352" s="819"/>
      <c r="AZ352" s="826"/>
      <c r="BA352" s="828"/>
      <c r="BB352" s="822"/>
      <c r="BC352" s="822"/>
      <c r="BD352" s="824"/>
      <c r="BE352" s="830"/>
      <c r="BF352" s="821"/>
      <c r="BG352" s="826"/>
      <c r="BH352" s="1665" t="s">
        <v>1199</v>
      </c>
      <c r="BI352" s="1666"/>
      <c r="BJ352" s="1666"/>
      <c r="BK352" s="1666"/>
      <c r="BL352" s="1666"/>
      <c r="BM352" s="1666"/>
      <c r="BN352" s="1666"/>
      <c r="BO352" s="1667"/>
      <c r="BP352" s="817"/>
    </row>
    <row r="353" spans="1:68" s="818" customFormat="1" ht="15">
      <c r="A353" s="855"/>
      <c r="B353" s="830"/>
      <c r="C353" s="821"/>
      <c r="D353" s="821"/>
      <c r="E353" s="826"/>
      <c r="F353" s="828"/>
      <c r="G353" s="822"/>
      <c r="H353" s="822"/>
      <c r="I353" s="863"/>
      <c r="J353" s="830"/>
      <c r="K353" s="881"/>
      <c r="L353" s="821"/>
      <c r="M353" s="826"/>
      <c r="N353" s="831"/>
      <c r="O353" s="822"/>
      <c r="P353" s="822"/>
      <c r="Q353" s="863"/>
      <c r="R353" s="830"/>
      <c r="S353" s="819"/>
      <c r="T353" s="821"/>
      <c r="U353" s="825"/>
      <c r="V353" s="828"/>
      <c r="W353" s="820"/>
      <c r="X353" s="822"/>
      <c r="Y353" s="823"/>
      <c r="Z353" s="830"/>
      <c r="AA353" s="821"/>
      <c r="AB353" s="826"/>
      <c r="AC353" s="828"/>
      <c r="AD353" s="822"/>
      <c r="AE353" s="863"/>
      <c r="AF353" s="830"/>
      <c r="AG353" s="819"/>
      <c r="AH353" s="821"/>
      <c r="AI353" s="825"/>
      <c r="AJ353" s="828"/>
      <c r="AK353" s="822"/>
      <c r="AL353" s="824"/>
      <c r="AM353" s="830"/>
      <c r="AN353" s="819"/>
      <c r="AO353" s="821"/>
      <c r="AP353" s="825"/>
      <c r="AQ353" s="828"/>
      <c r="AR353" s="820"/>
      <c r="AS353" s="822"/>
      <c r="AT353" s="820"/>
      <c r="AU353" s="824"/>
      <c r="AV353" s="830"/>
      <c r="AW353" s="819"/>
      <c r="AX353" s="821"/>
      <c r="AY353" s="819"/>
      <c r="AZ353" s="826"/>
      <c r="BA353" s="828"/>
      <c r="BB353" s="822"/>
      <c r="BC353" s="822"/>
      <c r="BD353" s="824"/>
      <c r="BE353" s="830"/>
      <c r="BF353" s="821"/>
      <c r="BG353" s="826"/>
      <c r="BH353" s="828"/>
      <c r="BI353" s="820">
        <v>1</v>
      </c>
      <c r="BJ353" s="1480">
        <v>4.7300000000000002E-2</v>
      </c>
      <c r="BK353" s="820">
        <v>13</v>
      </c>
      <c r="BL353" s="822"/>
      <c r="BM353" s="822"/>
      <c r="BN353" s="822"/>
      <c r="BO353" s="824"/>
      <c r="BP353" s="817"/>
    </row>
    <row r="354" spans="1:68" s="818" customFormat="1" ht="15">
      <c r="A354" s="855"/>
      <c r="B354" s="830"/>
      <c r="C354" s="821"/>
      <c r="D354" s="821"/>
      <c r="E354" s="826"/>
      <c r="F354" s="828"/>
      <c r="G354" s="822"/>
      <c r="H354" s="822"/>
      <c r="I354" s="863"/>
      <c r="J354" s="830"/>
      <c r="K354" s="881"/>
      <c r="L354" s="821"/>
      <c r="M354" s="826"/>
      <c r="N354" s="831"/>
      <c r="O354" s="822"/>
      <c r="P354" s="822"/>
      <c r="Q354" s="863"/>
      <c r="R354" s="830"/>
      <c r="S354" s="819"/>
      <c r="T354" s="821"/>
      <c r="U354" s="825"/>
      <c r="V354" s="828"/>
      <c r="W354" s="820"/>
      <c r="X354" s="822"/>
      <c r="Y354" s="823"/>
      <c r="Z354" s="830"/>
      <c r="AA354" s="821"/>
      <c r="AB354" s="826"/>
      <c r="AC354" s="828"/>
      <c r="AD354" s="822"/>
      <c r="AE354" s="863"/>
      <c r="AF354" s="830"/>
      <c r="AG354" s="819"/>
      <c r="AH354" s="821"/>
      <c r="AI354" s="825"/>
      <c r="AJ354" s="828"/>
      <c r="AK354" s="822"/>
      <c r="AL354" s="824"/>
      <c r="AM354" s="830"/>
      <c r="AN354" s="819"/>
      <c r="AO354" s="821"/>
      <c r="AP354" s="825"/>
      <c r="AQ354" s="828"/>
      <c r="AR354" s="820"/>
      <c r="AS354" s="822"/>
      <c r="AT354" s="820"/>
      <c r="AU354" s="824"/>
      <c r="AV354" s="830"/>
      <c r="AW354" s="819"/>
      <c r="AX354" s="821"/>
      <c r="AY354" s="819"/>
      <c r="AZ354" s="826"/>
      <c r="BA354" s="828"/>
      <c r="BB354" s="822"/>
      <c r="BC354" s="822"/>
      <c r="BD354" s="824"/>
      <c r="BE354" s="830"/>
      <c r="BF354" s="821"/>
      <c r="BG354" s="826"/>
      <c r="BH354" s="828"/>
      <c r="BI354" s="820">
        <v>2</v>
      </c>
      <c r="BJ354" s="1480">
        <v>0.1091</v>
      </c>
      <c r="BK354" s="820">
        <v>30</v>
      </c>
      <c r="BL354" s="822"/>
      <c r="BM354" s="822"/>
      <c r="BN354" s="822"/>
      <c r="BO354" s="824"/>
      <c r="BP354" s="817"/>
    </row>
    <row r="355" spans="1:68" s="818" customFormat="1" ht="15">
      <c r="A355" s="855"/>
      <c r="B355" s="830"/>
      <c r="C355" s="821"/>
      <c r="D355" s="821"/>
      <c r="E355" s="826"/>
      <c r="F355" s="828"/>
      <c r="G355" s="822"/>
      <c r="H355" s="822"/>
      <c r="I355" s="863"/>
      <c r="J355" s="830"/>
      <c r="K355" s="881"/>
      <c r="L355" s="821"/>
      <c r="M355" s="826"/>
      <c r="N355" s="831"/>
      <c r="O355" s="822"/>
      <c r="P355" s="822"/>
      <c r="Q355" s="863"/>
      <c r="R355" s="830"/>
      <c r="S355" s="819"/>
      <c r="T355" s="821"/>
      <c r="U355" s="825"/>
      <c r="V355" s="828"/>
      <c r="W355" s="820"/>
      <c r="X355" s="822"/>
      <c r="Y355" s="823"/>
      <c r="Z355" s="830"/>
      <c r="AA355" s="821"/>
      <c r="AB355" s="826"/>
      <c r="AC355" s="828"/>
      <c r="AD355" s="822"/>
      <c r="AE355" s="863"/>
      <c r="AF355" s="830"/>
      <c r="AG355" s="819"/>
      <c r="AH355" s="821"/>
      <c r="AI355" s="825"/>
      <c r="AJ355" s="828"/>
      <c r="AK355" s="822"/>
      <c r="AL355" s="824"/>
      <c r="AM355" s="830"/>
      <c r="AN355" s="819"/>
      <c r="AO355" s="821"/>
      <c r="AP355" s="825"/>
      <c r="AQ355" s="828"/>
      <c r="AR355" s="820"/>
      <c r="AS355" s="822"/>
      <c r="AT355" s="820"/>
      <c r="AU355" s="824"/>
      <c r="AV355" s="830"/>
      <c r="AW355" s="819"/>
      <c r="AX355" s="821"/>
      <c r="AY355" s="819"/>
      <c r="AZ355" s="826"/>
      <c r="BA355" s="828"/>
      <c r="BB355" s="822"/>
      <c r="BC355" s="822"/>
      <c r="BD355" s="824"/>
      <c r="BE355" s="830"/>
      <c r="BF355" s="821"/>
      <c r="BG355" s="826"/>
      <c r="BH355" s="828"/>
      <c r="BI355" s="820">
        <v>3</v>
      </c>
      <c r="BJ355" s="1480">
        <v>0.1782</v>
      </c>
      <c r="BK355" s="820">
        <v>49</v>
      </c>
      <c r="BL355" s="822"/>
      <c r="BM355" s="822"/>
      <c r="BN355" s="822"/>
      <c r="BO355" s="824"/>
      <c r="BP355" s="817"/>
    </row>
    <row r="356" spans="1:68" s="818" customFormat="1" ht="15">
      <c r="A356" s="855"/>
      <c r="B356" s="830"/>
      <c r="C356" s="821"/>
      <c r="D356" s="821"/>
      <c r="E356" s="826"/>
      <c r="F356" s="828"/>
      <c r="G356" s="822"/>
      <c r="H356" s="822"/>
      <c r="I356" s="863"/>
      <c r="J356" s="830"/>
      <c r="K356" s="881"/>
      <c r="L356" s="821"/>
      <c r="M356" s="826"/>
      <c r="N356" s="831"/>
      <c r="O356" s="822"/>
      <c r="P356" s="822"/>
      <c r="Q356" s="863"/>
      <c r="R356" s="830"/>
      <c r="S356" s="819"/>
      <c r="T356" s="821"/>
      <c r="U356" s="825"/>
      <c r="V356" s="828"/>
      <c r="W356" s="820"/>
      <c r="X356" s="822"/>
      <c r="Y356" s="823"/>
      <c r="Z356" s="830"/>
      <c r="AA356" s="821"/>
      <c r="AB356" s="826"/>
      <c r="AC356" s="828"/>
      <c r="AD356" s="822"/>
      <c r="AE356" s="863"/>
      <c r="AF356" s="830"/>
      <c r="AG356" s="819"/>
      <c r="AH356" s="821"/>
      <c r="AI356" s="825"/>
      <c r="AJ356" s="828"/>
      <c r="AK356" s="822"/>
      <c r="AL356" s="824"/>
      <c r="AM356" s="830"/>
      <c r="AN356" s="819"/>
      <c r="AO356" s="821"/>
      <c r="AP356" s="825"/>
      <c r="AQ356" s="828"/>
      <c r="AR356" s="820"/>
      <c r="AS356" s="822"/>
      <c r="AT356" s="820"/>
      <c r="AU356" s="824"/>
      <c r="AV356" s="830"/>
      <c r="AW356" s="819"/>
      <c r="AX356" s="821"/>
      <c r="AY356" s="819"/>
      <c r="AZ356" s="826"/>
      <c r="BA356" s="828"/>
      <c r="BB356" s="822"/>
      <c r="BC356" s="822"/>
      <c r="BD356" s="824"/>
      <c r="BE356" s="830"/>
      <c r="BF356" s="821"/>
      <c r="BG356" s="826"/>
      <c r="BH356" s="828"/>
      <c r="BI356" s="820">
        <v>4</v>
      </c>
      <c r="BJ356" s="1480">
        <v>0.14549999999999999</v>
      </c>
      <c r="BK356" s="820">
        <v>40</v>
      </c>
      <c r="BL356" s="822"/>
      <c r="BM356" s="822"/>
      <c r="BN356" s="822"/>
      <c r="BO356" s="824"/>
      <c r="BP356" s="817"/>
    </row>
    <row r="357" spans="1:68" s="818" customFormat="1" ht="15">
      <c r="A357" s="855"/>
      <c r="B357" s="830"/>
      <c r="C357" s="821"/>
      <c r="D357" s="821"/>
      <c r="E357" s="826"/>
      <c r="F357" s="839"/>
      <c r="G357" s="840"/>
      <c r="H357" s="840"/>
      <c r="I357" s="864"/>
      <c r="J357" s="830"/>
      <c r="K357" s="881"/>
      <c r="L357" s="821"/>
      <c r="M357" s="826"/>
      <c r="N357" s="831"/>
      <c r="O357" s="840"/>
      <c r="P357" s="840"/>
      <c r="Q357" s="864"/>
      <c r="R357" s="830"/>
      <c r="S357" s="819"/>
      <c r="T357" s="821"/>
      <c r="U357" s="825"/>
      <c r="V357" s="828"/>
      <c r="W357" s="820"/>
      <c r="X357" s="822"/>
      <c r="Y357" s="823"/>
      <c r="Z357" s="830"/>
      <c r="AA357" s="821"/>
      <c r="AB357" s="826"/>
      <c r="AC357" s="828"/>
      <c r="AD357" s="822"/>
      <c r="AE357" s="863"/>
      <c r="AF357" s="830"/>
      <c r="AG357" s="819"/>
      <c r="AH357" s="821"/>
      <c r="AI357" s="825"/>
      <c r="AJ357" s="828"/>
      <c r="AK357" s="822"/>
      <c r="AL357" s="824"/>
      <c r="AM357" s="830"/>
      <c r="AN357" s="819"/>
      <c r="AO357" s="821"/>
      <c r="AP357" s="825"/>
      <c r="AQ357" s="828"/>
      <c r="AR357" s="820"/>
      <c r="AS357" s="822"/>
      <c r="AT357" s="820"/>
      <c r="AU357" s="824"/>
      <c r="AV357" s="830"/>
      <c r="AW357" s="819"/>
      <c r="AX357" s="821"/>
      <c r="AY357" s="819"/>
      <c r="AZ357" s="826"/>
      <c r="BA357" s="828"/>
      <c r="BB357" s="822"/>
      <c r="BC357" s="822"/>
      <c r="BD357" s="824"/>
      <c r="BE357" s="830"/>
      <c r="BF357" s="821"/>
      <c r="BG357" s="826"/>
      <c r="BH357" s="828"/>
      <c r="BI357" s="820">
        <v>5</v>
      </c>
      <c r="BJ357" s="1480">
        <v>0.17449999999999999</v>
      </c>
      <c r="BK357" s="820">
        <v>48</v>
      </c>
      <c r="BL357" s="822"/>
      <c r="BM357" s="822"/>
      <c r="BN357" s="822"/>
      <c r="BO357" s="824"/>
      <c r="BP357" s="817"/>
    </row>
    <row r="358" spans="1:68" s="818" customFormat="1" ht="15">
      <c r="A358" s="855"/>
      <c r="B358" s="830"/>
      <c r="C358" s="821"/>
      <c r="D358" s="821"/>
      <c r="E358" s="826"/>
      <c r="F358" s="828"/>
      <c r="G358" s="822"/>
      <c r="H358" s="822"/>
      <c r="I358" s="863"/>
      <c r="J358" s="830"/>
      <c r="K358" s="881"/>
      <c r="L358" s="821"/>
      <c r="M358" s="826"/>
      <c r="N358" s="831"/>
      <c r="O358" s="822"/>
      <c r="P358" s="822"/>
      <c r="Q358" s="863"/>
      <c r="R358" s="830"/>
      <c r="S358" s="819"/>
      <c r="T358" s="821"/>
      <c r="U358" s="825"/>
      <c r="V358" s="828"/>
      <c r="W358" s="820"/>
      <c r="X358" s="822"/>
      <c r="Y358" s="823"/>
      <c r="Z358" s="830"/>
      <c r="AA358" s="821"/>
      <c r="AB358" s="826"/>
      <c r="AC358" s="828"/>
      <c r="AD358" s="822"/>
      <c r="AE358" s="863"/>
      <c r="AF358" s="830"/>
      <c r="AG358" s="819"/>
      <c r="AH358" s="821"/>
      <c r="AI358" s="825"/>
      <c r="AJ358" s="828"/>
      <c r="AK358" s="822"/>
      <c r="AL358" s="824"/>
      <c r="AM358" s="830"/>
      <c r="AN358" s="819"/>
      <c r="AO358" s="821"/>
      <c r="AP358" s="825"/>
      <c r="AQ358" s="828"/>
      <c r="AR358" s="820"/>
      <c r="AS358" s="822"/>
      <c r="AT358" s="820"/>
      <c r="AU358" s="824"/>
      <c r="AV358" s="830"/>
      <c r="AW358" s="819"/>
      <c r="AX358" s="821"/>
      <c r="AY358" s="819"/>
      <c r="AZ358" s="826"/>
      <c r="BA358" s="828"/>
      <c r="BB358" s="822"/>
      <c r="BC358" s="822"/>
      <c r="BD358" s="824"/>
      <c r="BE358" s="830"/>
      <c r="BF358" s="821"/>
      <c r="BG358" s="826"/>
      <c r="BH358" s="828"/>
      <c r="BI358" s="820">
        <v>6</v>
      </c>
      <c r="BJ358" s="1480">
        <v>0.19639999999999999</v>
      </c>
      <c r="BK358" s="820">
        <v>54</v>
      </c>
      <c r="BL358" s="822"/>
      <c r="BM358" s="822"/>
      <c r="BN358" s="822"/>
      <c r="BO358" s="824"/>
      <c r="BP358" s="817"/>
    </row>
    <row r="359" spans="1:68" s="818" customFormat="1" ht="15">
      <c r="A359" s="855"/>
      <c r="B359" s="830"/>
      <c r="C359" s="821"/>
      <c r="D359" s="821"/>
      <c r="E359" s="826"/>
      <c r="F359" s="828"/>
      <c r="G359" s="822"/>
      <c r="H359" s="822"/>
      <c r="I359" s="863"/>
      <c r="J359" s="830"/>
      <c r="K359" s="881"/>
      <c r="L359" s="821"/>
      <c r="M359" s="826"/>
      <c r="N359" s="831"/>
      <c r="O359" s="822"/>
      <c r="P359" s="822"/>
      <c r="Q359" s="863"/>
      <c r="R359" s="830"/>
      <c r="S359" s="819"/>
      <c r="T359" s="821"/>
      <c r="U359" s="825"/>
      <c r="V359" s="828"/>
      <c r="W359" s="820"/>
      <c r="X359" s="822"/>
      <c r="Y359" s="823"/>
      <c r="Z359" s="830"/>
      <c r="AA359" s="821"/>
      <c r="AB359" s="826"/>
      <c r="AC359" s="828"/>
      <c r="AD359" s="822"/>
      <c r="AE359" s="863"/>
      <c r="AF359" s="830"/>
      <c r="AG359" s="819"/>
      <c r="AH359" s="821"/>
      <c r="AI359" s="825"/>
      <c r="AJ359" s="828"/>
      <c r="AK359" s="822"/>
      <c r="AL359" s="824"/>
      <c r="AM359" s="830"/>
      <c r="AN359" s="819"/>
      <c r="AO359" s="821"/>
      <c r="AP359" s="825"/>
      <c r="AQ359" s="828"/>
      <c r="AR359" s="820"/>
      <c r="AS359" s="822"/>
      <c r="AT359" s="820"/>
      <c r="AU359" s="824"/>
      <c r="AV359" s="830"/>
      <c r="AW359" s="819"/>
      <c r="AX359" s="821"/>
      <c r="AY359" s="819"/>
      <c r="AZ359" s="826"/>
      <c r="BA359" s="828"/>
      <c r="BB359" s="822"/>
      <c r="BC359" s="822"/>
      <c r="BD359" s="824"/>
      <c r="BE359" s="830"/>
      <c r="BF359" s="821"/>
      <c r="BG359" s="826"/>
      <c r="BH359" s="828"/>
      <c r="BI359" s="820">
        <v>7</v>
      </c>
      <c r="BJ359" s="1480">
        <v>0.1091</v>
      </c>
      <c r="BK359" s="820">
        <v>30</v>
      </c>
      <c r="BL359" s="822"/>
      <c r="BM359" s="822"/>
      <c r="BN359" s="822"/>
      <c r="BO359" s="824"/>
      <c r="BP359" s="817"/>
    </row>
    <row r="360" spans="1:68" s="818" customFormat="1" ht="15">
      <c r="A360" s="855"/>
      <c r="B360" s="830"/>
      <c r="C360" s="821"/>
      <c r="D360" s="821"/>
      <c r="E360" s="826"/>
      <c r="F360" s="828"/>
      <c r="G360" s="822"/>
      <c r="H360" s="822"/>
      <c r="I360" s="863"/>
      <c r="J360" s="830"/>
      <c r="K360" s="881"/>
      <c r="L360" s="821"/>
      <c r="M360" s="826"/>
      <c r="N360" s="831"/>
      <c r="O360" s="822"/>
      <c r="P360" s="822"/>
      <c r="Q360" s="863"/>
      <c r="R360" s="830"/>
      <c r="S360" s="819"/>
      <c r="T360" s="821"/>
      <c r="U360" s="825"/>
      <c r="V360" s="828"/>
      <c r="W360" s="820"/>
      <c r="X360" s="822"/>
      <c r="Y360" s="823"/>
      <c r="Z360" s="830"/>
      <c r="AA360" s="821"/>
      <c r="AB360" s="826"/>
      <c r="AC360" s="828"/>
      <c r="AD360" s="822"/>
      <c r="AE360" s="863"/>
      <c r="AF360" s="830"/>
      <c r="AG360" s="819"/>
      <c r="AH360" s="821"/>
      <c r="AI360" s="825"/>
      <c r="AJ360" s="828"/>
      <c r="AK360" s="822"/>
      <c r="AL360" s="824"/>
      <c r="AM360" s="830"/>
      <c r="AN360" s="819"/>
      <c r="AO360" s="821"/>
      <c r="AP360" s="825"/>
      <c r="AQ360" s="828"/>
      <c r="AR360" s="820"/>
      <c r="AS360" s="822"/>
      <c r="AT360" s="820"/>
      <c r="AU360" s="824"/>
      <c r="AV360" s="830"/>
      <c r="AW360" s="819"/>
      <c r="AX360" s="821"/>
      <c r="AY360" s="819"/>
      <c r="AZ360" s="826"/>
      <c r="BA360" s="828"/>
      <c r="BB360" s="822"/>
      <c r="BC360" s="822"/>
      <c r="BD360" s="824"/>
      <c r="BE360" s="830"/>
      <c r="BF360" s="821"/>
      <c r="BG360" s="826"/>
      <c r="BH360" s="828"/>
      <c r="BI360" s="820">
        <v>8</v>
      </c>
      <c r="BJ360" s="1480">
        <v>0.04</v>
      </c>
      <c r="BK360" s="820">
        <v>11</v>
      </c>
      <c r="BL360" s="822"/>
      <c r="BM360" s="822"/>
      <c r="BN360" s="822"/>
      <c r="BO360" s="824"/>
      <c r="BP360" s="817"/>
    </row>
    <row r="361" spans="1:68" s="818" customFormat="1" ht="15">
      <c r="A361" s="855"/>
      <c r="B361" s="830"/>
      <c r="C361" s="821"/>
      <c r="D361" s="821"/>
      <c r="E361" s="826"/>
      <c r="F361" s="828"/>
      <c r="G361" s="822"/>
      <c r="H361" s="822"/>
      <c r="I361" s="863"/>
      <c r="J361" s="830"/>
      <c r="K361" s="881"/>
      <c r="L361" s="821"/>
      <c r="M361" s="826"/>
      <c r="N361" s="831"/>
      <c r="O361" s="822"/>
      <c r="P361" s="822"/>
      <c r="Q361" s="863"/>
      <c r="R361" s="830"/>
      <c r="S361" s="819"/>
      <c r="T361" s="821"/>
      <c r="U361" s="825"/>
      <c r="V361" s="828"/>
      <c r="W361" s="820"/>
      <c r="X361" s="822"/>
      <c r="Y361" s="823"/>
      <c r="Z361" s="830"/>
      <c r="AA361" s="821"/>
      <c r="AB361" s="826"/>
      <c r="AC361" s="828"/>
      <c r="AD361" s="822"/>
      <c r="AE361" s="863"/>
      <c r="AF361" s="830"/>
      <c r="AG361" s="819"/>
      <c r="AH361" s="821"/>
      <c r="AI361" s="825"/>
      <c r="AJ361" s="828"/>
      <c r="AK361" s="822"/>
      <c r="AL361" s="824"/>
      <c r="AM361" s="830"/>
      <c r="AN361" s="819"/>
      <c r="AO361" s="821"/>
      <c r="AP361" s="825"/>
      <c r="AQ361" s="828"/>
      <c r="AR361" s="820"/>
      <c r="AS361" s="822"/>
      <c r="AT361" s="820"/>
      <c r="AU361" s="824"/>
      <c r="AV361" s="830"/>
      <c r="AW361" s="819"/>
      <c r="AX361" s="821"/>
      <c r="AY361" s="819"/>
      <c r="AZ361" s="826"/>
      <c r="BA361" s="828"/>
      <c r="BB361" s="822"/>
      <c r="BC361" s="822"/>
      <c r="BD361" s="824"/>
      <c r="BE361" s="830"/>
      <c r="BF361" s="821"/>
      <c r="BG361" s="826"/>
      <c r="BH361" s="1659"/>
      <c r="BI361" s="1660"/>
      <c r="BJ361" s="1660"/>
      <c r="BK361" s="1660"/>
      <c r="BL361" s="1660"/>
      <c r="BM361" s="1660"/>
      <c r="BN361" s="1660"/>
      <c r="BO361" s="1661"/>
      <c r="BP361" s="817"/>
    </row>
    <row r="362" spans="1:68" s="818" customFormat="1" ht="15">
      <c r="A362" s="855"/>
      <c r="B362" s="825"/>
      <c r="C362" s="821"/>
      <c r="D362" s="821"/>
      <c r="E362" s="821"/>
      <c r="F362" s="828"/>
      <c r="G362" s="822"/>
      <c r="H362" s="822"/>
      <c r="I362" s="863"/>
      <c r="J362" s="830"/>
      <c r="K362" s="881"/>
      <c r="L362" s="821"/>
      <c r="M362" s="826"/>
      <c r="N362" s="831"/>
      <c r="O362" s="822"/>
      <c r="P362" s="822"/>
      <c r="Q362" s="863"/>
      <c r="R362" s="830"/>
      <c r="S362" s="819"/>
      <c r="T362" s="821"/>
      <c r="U362" s="825"/>
      <c r="V362" s="828"/>
      <c r="W362" s="820"/>
      <c r="X362" s="822"/>
      <c r="Y362" s="823"/>
      <c r="Z362" s="830"/>
      <c r="AA362" s="821"/>
      <c r="AB362" s="826"/>
      <c r="AC362" s="828"/>
      <c r="AD362" s="822"/>
      <c r="AE362" s="863"/>
      <c r="AF362" s="830"/>
      <c r="AG362" s="819"/>
      <c r="AH362" s="821"/>
      <c r="AI362" s="825"/>
      <c r="AJ362" s="828"/>
      <c r="AK362" s="822"/>
      <c r="AL362" s="824"/>
      <c r="AM362" s="830"/>
      <c r="AN362" s="819"/>
      <c r="AO362" s="821"/>
      <c r="AP362" s="825"/>
      <c r="AQ362" s="828"/>
      <c r="AR362" s="820"/>
      <c r="AS362" s="822"/>
      <c r="AT362" s="820"/>
      <c r="AU362" s="824"/>
      <c r="AV362" s="830"/>
      <c r="AW362" s="819"/>
      <c r="AX362" s="821"/>
      <c r="AY362" s="819"/>
      <c r="AZ362" s="826"/>
      <c r="BA362" s="828"/>
      <c r="BB362" s="822"/>
      <c r="BC362" s="822"/>
      <c r="BD362" s="824"/>
      <c r="BE362" s="830"/>
      <c r="BF362" s="821"/>
      <c r="BG362" s="826"/>
      <c r="BH362" s="1665" t="s">
        <v>736</v>
      </c>
      <c r="BI362" s="1666"/>
      <c r="BJ362" s="1666"/>
      <c r="BK362" s="1666"/>
      <c r="BL362" s="1666"/>
      <c r="BM362" s="1666"/>
      <c r="BN362" s="1666"/>
      <c r="BO362" s="1667"/>
      <c r="BP362" s="817"/>
    </row>
    <row r="363" spans="1:68" s="818" customFormat="1" ht="15">
      <c r="A363" s="855"/>
      <c r="B363" s="825"/>
      <c r="C363" s="821"/>
      <c r="D363" s="821"/>
      <c r="E363" s="821"/>
      <c r="F363" s="828"/>
      <c r="G363" s="820"/>
      <c r="H363" s="820"/>
      <c r="I363" s="820"/>
      <c r="J363" s="830"/>
      <c r="K363" s="881"/>
      <c r="L363" s="821"/>
      <c r="M363" s="826"/>
      <c r="N363" s="831"/>
      <c r="O363" s="820"/>
      <c r="P363" s="820"/>
      <c r="Q363" s="820"/>
      <c r="R363" s="830"/>
      <c r="S363" s="819"/>
      <c r="T363" s="821"/>
      <c r="U363" s="825"/>
      <c r="V363" s="828"/>
      <c r="W363" s="820"/>
      <c r="X363" s="822"/>
      <c r="Y363" s="823"/>
      <c r="Z363" s="830"/>
      <c r="AA363" s="821"/>
      <c r="AB363" s="826"/>
      <c r="AC363" s="828"/>
      <c r="AD363" s="822"/>
      <c r="AE363" s="863"/>
      <c r="AF363" s="830"/>
      <c r="AG363" s="819"/>
      <c r="AH363" s="821"/>
      <c r="AI363" s="825"/>
      <c r="AJ363" s="828"/>
      <c r="AK363" s="822"/>
      <c r="AL363" s="824"/>
      <c r="AM363" s="830"/>
      <c r="AN363" s="819"/>
      <c r="AO363" s="821"/>
      <c r="AP363" s="825"/>
      <c r="AQ363" s="828"/>
      <c r="AR363" s="820"/>
      <c r="AS363" s="822"/>
      <c r="AT363" s="820"/>
      <c r="AU363" s="824"/>
      <c r="AV363" s="830"/>
      <c r="AW363" s="819"/>
      <c r="AX363" s="821"/>
      <c r="AY363" s="819"/>
      <c r="AZ363" s="826"/>
      <c r="BA363" s="828"/>
      <c r="BB363" s="822"/>
      <c r="BC363" s="822"/>
      <c r="BD363" s="824"/>
      <c r="BE363" s="830"/>
      <c r="BF363" s="821"/>
      <c r="BG363" s="826"/>
      <c r="BH363" s="828"/>
      <c r="BI363" s="820">
        <v>1</v>
      </c>
      <c r="BJ363" s="1480">
        <v>5.0900000000000001E-2</v>
      </c>
      <c r="BK363" s="820">
        <v>14</v>
      </c>
      <c r="BL363" s="822"/>
      <c r="BM363" s="822"/>
      <c r="BN363" s="822"/>
      <c r="BO363" s="824"/>
      <c r="BP363" s="817"/>
    </row>
    <row r="364" spans="1:68" s="818" customFormat="1" ht="15">
      <c r="A364" s="855"/>
      <c r="B364" s="825"/>
      <c r="C364" s="821"/>
      <c r="D364" s="821"/>
      <c r="E364" s="821"/>
      <c r="F364" s="828"/>
      <c r="G364" s="820"/>
      <c r="H364" s="820"/>
      <c r="I364" s="820"/>
      <c r="J364" s="830"/>
      <c r="K364" s="881"/>
      <c r="L364" s="821"/>
      <c r="M364" s="826"/>
      <c r="N364" s="831"/>
      <c r="O364" s="820"/>
      <c r="P364" s="820"/>
      <c r="Q364" s="820"/>
      <c r="R364" s="830"/>
      <c r="S364" s="819"/>
      <c r="T364" s="821"/>
      <c r="U364" s="825"/>
      <c r="V364" s="828"/>
      <c r="W364" s="820"/>
      <c r="X364" s="822"/>
      <c r="Y364" s="823"/>
      <c r="Z364" s="830"/>
      <c r="AA364" s="821"/>
      <c r="AB364" s="826"/>
      <c r="AC364" s="828"/>
      <c r="AD364" s="822"/>
      <c r="AE364" s="863"/>
      <c r="AF364" s="830"/>
      <c r="AG364" s="819"/>
      <c r="AH364" s="821"/>
      <c r="AI364" s="825"/>
      <c r="AJ364" s="828"/>
      <c r="AK364" s="822"/>
      <c r="AL364" s="824"/>
      <c r="AM364" s="830"/>
      <c r="AN364" s="819"/>
      <c r="AO364" s="821"/>
      <c r="AP364" s="825"/>
      <c r="AQ364" s="828"/>
      <c r="AR364" s="820"/>
      <c r="AS364" s="822"/>
      <c r="AT364" s="820"/>
      <c r="AU364" s="824"/>
      <c r="AV364" s="830"/>
      <c r="AW364" s="819"/>
      <c r="AX364" s="821"/>
      <c r="AY364" s="819"/>
      <c r="AZ364" s="826"/>
      <c r="BA364" s="828"/>
      <c r="BB364" s="822"/>
      <c r="BC364" s="822"/>
      <c r="BD364" s="824"/>
      <c r="BE364" s="830"/>
      <c r="BF364" s="821"/>
      <c r="BG364" s="826"/>
      <c r="BH364" s="828"/>
      <c r="BI364" s="820">
        <v>2</v>
      </c>
      <c r="BJ364" s="1480">
        <v>0.13089999999999999</v>
      </c>
      <c r="BK364" s="820">
        <v>36</v>
      </c>
      <c r="BL364" s="822"/>
      <c r="BM364" s="822"/>
      <c r="BN364" s="822"/>
      <c r="BO364" s="824"/>
      <c r="BP364" s="817"/>
    </row>
    <row r="365" spans="1:68" s="818" customFormat="1" ht="15">
      <c r="A365" s="855"/>
      <c r="B365" s="825"/>
      <c r="C365" s="821"/>
      <c r="D365" s="821"/>
      <c r="E365" s="821"/>
      <c r="F365" s="828"/>
      <c r="G365" s="820"/>
      <c r="H365" s="820"/>
      <c r="I365" s="820"/>
      <c r="J365" s="830"/>
      <c r="K365" s="881"/>
      <c r="L365" s="821"/>
      <c r="M365" s="826"/>
      <c r="N365" s="831"/>
      <c r="O365" s="820"/>
      <c r="P365" s="820"/>
      <c r="Q365" s="820"/>
      <c r="R365" s="830"/>
      <c r="S365" s="819"/>
      <c r="T365" s="821"/>
      <c r="U365" s="825"/>
      <c r="V365" s="828"/>
      <c r="W365" s="820"/>
      <c r="X365" s="822"/>
      <c r="Y365" s="823"/>
      <c r="Z365" s="830"/>
      <c r="AA365" s="821"/>
      <c r="AB365" s="826"/>
      <c r="AC365" s="828"/>
      <c r="AD365" s="822"/>
      <c r="AE365" s="863"/>
      <c r="AF365" s="830"/>
      <c r="AG365" s="819"/>
      <c r="AH365" s="821"/>
      <c r="AI365" s="825"/>
      <c r="AJ365" s="828"/>
      <c r="AK365" s="822"/>
      <c r="AL365" s="824"/>
      <c r="AM365" s="830"/>
      <c r="AN365" s="819"/>
      <c r="AO365" s="821"/>
      <c r="AP365" s="825"/>
      <c r="AQ365" s="828"/>
      <c r="AR365" s="820"/>
      <c r="AS365" s="822"/>
      <c r="AT365" s="820"/>
      <c r="AU365" s="824"/>
      <c r="AV365" s="830"/>
      <c r="AW365" s="819"/>
      <c r="AX365" s="821"/>
      <c r="AY365" s="819"/>
      <c r="AZ365" s="826"/>
      <c r="BA365" s="828"/>
      <c r="BB365" s="822"/>
      <c r="BC365" s="822"/>
      <c r="BD365" s="824"/>
      <c r="BE365" s="830"/>
      <c r="BF365" s="821"/>
      <c r="BG365" s="826"/>
      <c r="BH365" s="828"/>
      <c r="BI365" s="820">
        <v>3</v>
      </c>
      <c r="BJ365" s="1480">
        <v>0.1018</v>
      </c>
      <c r="BK365" s="820">
        <v>28</v>
      </c>
      <c r="BL365" s="822"/>
      <c r="BM365" s="822"/>
      <c r="BN365" s="822"/>
      <c r="BO365" s="824"/>
      <c r="BP365" s="817"/>
    </row>
    <row r="366" spans="1:68" s="818" customFormat="1" ht="15">
      <c r="A366" s="855"/>
      <c r="B366" s="825"/>
      <c r="C366" s="821"/>
      <c r="D366" s="821"/>
      <c r="E366" s="821"/>
      <c r="F366" s="828"/>
      <c r="G366" s="820"/>
      <c r="H366" s="820"/>
      <c r="I366" s="820"/>
      <c r="J366" s="830"/>
      <c r="K366" s="881"/>
      <c r="L366" s="821"/>
      <c r="M366" s="826"/>
      <c r="N366" s="831"/>
      <c r="O366" s="820"/>
      <c r="P366" s="820"/>
      <c r="Q366" s="820"/>
      <c r="R366" s="830"/>
      <c r="S366" s="819"/>
      <c r="T366" s="821"/>
      <c r="U366" s="825"/>
      <c r="V366" s="828"/>
      <c r="W366" s="820"/>
      <c r="X366" s="822"/>
      <c r="Y366" s="823"/>
      <c r="Z366" s="830"/>
      <c r="AA366" s="821"/>
      <c r="AB366" s="826"/>
      <c r="AC366" s="828"/>
      <c r="AD366" s="822"/>
      <c r="AE366" s="863"/>
      <c r="AF366" s="830"/>
      <c r="AG366" s="819"/>
      <c r="AH366" s="821"/>
      <c r="AI366" s="825"/>
      <c r="AJ366" s="828"/>
      <c r="AK366" s="822"/>
      <c r="AL366" s="824"/>
      <c r="AM366" s="830"/>
      <c r="AN366" s="819"/>
      <c r="AO366" s="821"/>
      <c r="AP366" s="825"/>
      <c r="AQ366" s="828"/>
      <c r="AR366" s="820"/>
      <c r="AS366" s="822"/>
      <c r="AT366" s="820"/>
      <c r="AU366" s="824"/>
      <c r="AV366" s="830"/>
      <c r="AW366" s="819"/>
      <c r="AX366" s="821"/>
      <c r="AY366" s="819"/>
      <c r="AZ366" s="826"/>
      <c r="BA366" s="828"/>
      <c r="BB366" s="822"/>
      <c r="BC366" s="822"/>
      <c r="BD366" s="824"/>
      <c r="BE366" s="830"/>
      <c r="BF366" s="821"/>
      <c r="BG366" s="826"/>
      <c r="BH366" s="828"/>
      <c r="BI366" s="820">
        <v>4</v>
      </c>
      <c r="BJ366" s="1480">
        <v>0.14910000000000001</v>
      </c>
      <c r="BK366" s="820">
        <v>41</v>
      </c>
      <c r="BL366" s="822"/>
      <c r="BM366" s="822"/>
      <c r="BN366" s="822"/>
      <c r="BO366" s="824"/>
      <c r="BP366" s="817"/>
    </row>
    <row r="367" spans="1:68" s="818" customFormat="1" ht="15">
      <c r="A367" s="855"/>
      <c r="B367" s="825"/>
      <c r="C367" s="821"/>
      <c r="D367" s="821"/>
      <c r="E367" s="821"/>
      <c r="F367" s="828"/>
      <c r="G367" s="820"/>
      <c r="H367" s="820"/>
      <c r="I367" s="820"/>
      <c r="J367" s="830"/>
      <c r="K367" s="881"/>
      <c r="L367" s="821"/>
      <c r="M367" s="826"/>
      <c r="N367" s="831"/>
      <c r="O367" s="820"/>
      <c r="P367" s="820"/>
      <c r="Q367" s="820"/>
      <c r="R367" s="830"/>
      <c r="S367" s="819"/>
      <c r="T367" s="821"/>
      <c r="U367" s="825"/>
      <c r="V367" s="828"/>
      <c r="W367" s="820"/>
      <c r="X367" s="822"/>
      <c r="Y367" s="823"/>
      <c r="Z367" s="830"/>
      <c r="AA367" s="821"/>
      <c r="AB367" s="826"/>
      <c r="AC367" s="828"/>
      <c r="AD367" s="822"/>
      <c r="AE367" s="863"/>
      <c r="AF367" s="830"/>
      <c r="AG367" s="819"/>
      <c r="AH367" s="821"/>
      <c r="AI367" s="825"/>
      <c r="AJ367" s="828"/>
      <c r="AK367" s="822"/>
      <c r="AL367" s="824"/>
      <c r="AM367" s="830"/>
      <c r="AN367" s="819"/>
      <c r="AO367" s="821"/>
      <c r="AP367" s="825"/>
      <c r="AQ367" s="828"/>
      <c r="AR367" s="820"/>
      <c r="AS367" s="822"/>
      <c r="AT367" s="820"/>
      <c r="AU367" s="824"/>
      <c r="AV367" s="830"/>
      <c r="AW367" s="819"/>
      <c r="AX367" s="821"/>
      <c r="AY367" s="819"/>
      <c r="AZ367" s="826"/>
      <c r="BA367" s="828"/>
      <c r="BB367" s="822"/>
      <c r="BC367" s="822"/>
      <c r="BD367" s="824"/>
      <c r="BE367" s="830"/>
      <c r="BF367" s="821"/>
      <c r="BG367" s="826"/>
      <c r="BH367" s="828"/>
      <c r="BI367" s="820">
        <v>5</v>
      </c>
      <c r="BJ367" s="1480">
        <v>0.1782</v>
      </c>
      <c r="BK367" s="820">
        <v>49</v>
      </c>
      <c r="BL367" s="822"/>
      <c r="BM367" s="822"/>
      <c r="BN367" s="822"/>
      <c r="BO367" s="824"/>
      <c r="BP367" s="817"/>
    </row>
    <row r="368" spans="1:68" s="818" customFormat="1" ht="15">
      <c r="A368" s="855"/>
      <c r="B368" s="825"/>
      <c r="C368" s="821"/>
      <c r="D368" s="821"/>
      <c r="E368" s="821"/>
      <c r="F368" s="828"/>
      <c r="G368" s="820"/>
      <c r="H368" s="820"/>
      <c r="I368" s="820"/>
      <c r="J368" s="830"/>
      <c r="K368" s="881"/>
      <c r="L368" s="821"/>
      <c r="M368" s="826"/>
      <c r="N368" s="831"/>
      <c r="O368" s="820"/>
      <c r="P368" s="820"/>
      <c r="Q368" s="820"/>
      <c r="R368" s="830"/>
      <c r="S368" s="819"/>
      <c r="T368" s="821"/>
      <c r="U368" s="825"/>
      <c r="V368" s="828"/>
      <c r="W368" s="820"/>
      <c r="X368" s="822"/>
      <c r="Y368" s="823"/>
      <c r="Z368" s="830"/>
      <c r="AA368" s="821"/>
      <c r="AB368" s="826"/>
      <c r="AC368" s="828"/>
      <c r="AD368" s="822"/>
      <c r="AE368" s="863"/>
      <c r="AF368" s="830"/>
      <c r="AG368" s="819"/>
      <c r="AH368" s="821"/>
      <c r="AI368" s="825"/>
      <c r="AJ368" s="828"/>
      <c r="AK368" s="822"/>
      <c r="AL368" s="824"/>
      <c r="AM368" s="830"/>
      <c r="AN368" s="819"/>
      <c r="AO368" s="821"/>
      <c r="AP368" s="825"/>
      <c r="AQ368" s="828"/>
      <c r="AR368" s="820"/>
      <c r="AS368" s="822"/>
      <c r="AT368" s="820"/>
      <c r="AU368" s="824"/>
      <c r="AV368" s="830"/>
      <c r="AW368" s="819"/>
      <c r="AX368" s="821"/>
      <c r="AY368" s="819"/>
      <c r="AZ368" s="826"/>
      <c r="BA368" s="828"/>
      <c r="BB368" s="822"/>
      <c r="BC368" s="822"/>
      <c r="BD368" s="824"/>
      <c r="BE368" s="830"/>
      <c r="BF368" s="821"/>
      <c r="BG368" s="826"/>
      <c r="BH368" s="828"/>
      <c r="BI368" s="820">
        <v>6</v>
      </c>
      <c r="BJ368" s="1480">
        <v>0.2291</v>
      </c>
      <c r="BK368" s="820">
        <v>63</v>
      </c>
      <c r="BL368" s="822"/>
      <c r="BM368" s="822"/>
      <c r="BN368" s="822"/>
      <c r="BO368" s="824"/>
      <c r="BP368" s="817"/>
    </row>
    <row r="369" spans="1:68" s="818" customFormat="1" ht="15">
      <c r="A369" s="855"/>
      <c r="B369" s="825"/>
      <c r="C369" s="821"/>
      <c r="D369" s="821"/>
      <c r="E369" s="821"/>
      <c r="F369" s="828"/>
      <c r="G369" s="820"/>
      <c r="H369" s="820"/>
      <c r="I369" s="820"/>
      <c r="J369" s="830"/>
      <c r="K369" s="881"/>
      <c r="L369" s="821"/>
      <c r="M369" s="826"/>
      <c r="N369" s="831"/>
      <c r="O369" s="820"/>
      <c r="P369" s="820"/>
      <c r="Q369" s="820"/>
      <c r="R369" s="830"/>
      <c r="S369" s="819"/>
      <c r="T369" s="821"/>
      <c r="U369" s="825"/>
      <c r="V369" s="828"/>
      <c r="W369" s="820"/>
      <c r="X369" s="822"/>
      <c r="Y369" s="823"/>
      <c r="Z369" s="830"/>
      <c r="AA369" s="821"/>
      <c r="AB369" s="826"/>
      <c r="AC369" s="828"/>
      <c r="AD369" s="822"/>
      <c r="AE369" s="863"/>
      <c r="AF369" s="830"/>
      <c r="AG369" s="819"/>
      <c r="AH369" s="821"/>
      <c r="AI369" s="825"/>
      <c r="AJ369" s="828"/>
      <c r="AK369" s="822"/>
      <c r="AL369" s="824"/>
      <c r="AM369" s="830"/>
      <c r="AN369" s="819"/>
      <c r="AO369" s="821"/>
      <c r="AP369" s="825"/>
      <c r="AQ369" s="828"/>
      <c r="AR369" s="820"/>
      <c r="AS369" s="822"/>
      <c r="AT369" s="820"/>
      <c r="AU369" s="824"/>
      <c r="AV369" s="830"/>
      <c r="AW369" s="819"/>
      <c r="AX369" s="821"/>
      <c r="AY369" s="819"/>
      <c r="AZ369" s="826"/>
      <c r="BA369" s="828"/>
      <c r="BB369" s="822"/>
      <c r="BC369" s="822"/>
      <c r="BD369" s="824"/>
      <c r="BE369" s="830"/>
      <c r="BF369" s="821"/>
      <c r="BG369" s="826"/>
      <c r="BH369" s="828"/>
      <c r="BI369" s="820">
        <v>7</v>
      </c>
      <c r="BJ369" s="1480">
        <v>0.1236</v>
      </c>
      <c r="BK369" s="820">
        <v>34</v>
      </c>
      <c r="BL369" s="822"/>
      <c r="BM369" s="822"/>
      <c r="BN369" s="822"/>
      <c r="BO369" s="824"/>
      <c r="BP369" s="817"/>
    </row>
    <row r="370" spans="1:68" s="818" customFormat="1" ht="15">
      <c r="A370" s="855"/>
      <c r="B370" s="825"/>
      <c r="C370" s="821"/>
      <c r="D370" s="821"/>
      <c r="E370" s="821"/>
      <c r="F370" s="828"/>
      <c r="G370" s="820"/>
      <c r="H370" s="820"/>
      <c r="I370" s="820"/>
      <c r="J370" s="830"/>
      <c r="K370" s="881"/>
      <c r="L370" s="821"/>
      <c r="M370" s="826"/>
      <c r="N370" s="831"/>
      <c r="O370" s="820"/>
      <c r="P370" s="820"/>
      <c r="Q370" s="820"/>
      <c r="R370" s="830"/>
      <c r="S370" s="819"/>
      <c r="T370" s="821"/>
      <c r="U370" s="825"/>
      <c r="V370" s="828"/>
      <c r="W370" s="820"/>
      <c r="X370" s="822"/>
      <c r="Y370" s="823"/>
      <c r="Z370" s="830"/>
      <c r="AA370" s="821"/>
      <c r="AB370" s="826"/>
      <c r="AC370" s="828"/>
      <c r="AD370" s="822"/>
      <c r="AE370" s="863"/>
      <c r="AF370" s="830"/>
      <c r="AG370" s="819"/>
      <c r="AH370" s="821"/>
      <c r="AI370" s="825"/>
      <c r="AJ370" s="828"/>
      <c r="AK370" s="822"/>
      <c r="AL370" s="824"/>
      <c r="AM370" s="830"/>
      <c r="AN370" s="819"/>
      <c r="AO370" s="821"/>
      <c r="AP370" s="825"/>
      <c r="AQ370" s="828"/>
      <c r="AR370" s="820"/>
      <c r="AS370" s="822"/>
      <c r="AT370" s="820"/>
      <c r="AU370" s="824"/>
      <c r="AV370" s="830"/>
      <c r="AW370" s="819"/>
      <c r="AX370" s="821"/>
      <c r="AY370" s="819"/>
      <c r="AZ370" s="826"/>
      <c r="BA370" s="828"/>
      <c r="BB370" s="822"/>
      <c r="BC370" s="822"/>
      <c r="BD370" s="824"/>
      <c r="BE370" s="830"/>
      <c r="BF370" s="821"/>
      <c r="BG370" s="826"/>
      <c r="BH370" s="828"/>
      <c r="BI370" s="820">
        <v>8</v>
      </c>
      <c r="BJ370" s="1480">
        <v>3.6400000000000002E-2</v>
      </c>
      <c r="BK370" s="820">
        <v>10</v>
      </c>
      <c r="BL370" s="822"/>
      <c r="BM370" s="822"/>
      <c r="BN370" s="822"/>
      <c r="BO370" s="824"/>
      <c r="BP370" s="817"/>
    </row>
    <row r="371" spans="1:68" s="818" customFormat="1" ht="15">
      <c r="A371" s="855"/>
      <c r="B371" s="825"/>
      <c r="C371" s="821"/>
      <c r="D371" s="821"/>
      <c r="E371" s="821"/>
      <c r="F371" s="828"/>
      <c r="G371" s="820"/>
      <c r="H371" s="820"/>
      <c r="I371" s="820"/>
      <c r="J371" s="830"/>
      <c r="K371" s="881"/>
      <c r="L371" s="821"/>
      <c r="M371" s="826"/>
      <c r="N371" s="831"/>
      <c r="O371" s="820"/>
      <c r="P371" s="820"/>
      <c r="Q371" s="820"/>
      <c r="R371" s="830"/>
      <c r="S371" s="819"/>
      <c r="T371" s="821"/>
      <c r="U371" s="825"/>
      <c r="V371" s="828"/>
      <c r="W371" s="820"/>
      <c r="X371" s="822"/>
      <c r="Y371" s="823"/>
      <c r="Z371" s="830"/>
      <c r="AA371" s="821"/>
      <c r="AB371" s="826"/>
      <c r="AC371" s="828"/>
      <c r="AD371" s="822"/>
      <c r="AE371" s="863"/>
      <c r="AF371" s="830"/>
      <c r="AG371" s="819"/>
      <c r="AH371" s="821"/>
      <c r="AI371" s="825"/>
      <c r="AJ371" s="828"/>
      <c r="AK371" s="822"/>
      <c r="AL371" s="824"/>
      <c r="AM371" s="830"/>
      <c r="AN371" s="819"/>
      <c r="AO371" s="821"/>
      <c r="AP371" s="825"/>
      <c r="AQ371" s="828"/>
      <c r="AR371" s="820"/>
      <c r="AS371" s="822"/>
      <c r="AT371" s="820"/>
      <c r="AU371" s="824"/>
      <c r="AV371" s="830"/>
      <c r="AW371" s="819"/>
      <c r="AX371" s="821"/>
      <c r="AY371" s="819"/>
      <c r="AZ371" s="826"/>
      <c r="BA371" s="828"/>
      <c r="BB371" s="822"/>
      <c r="BC371" s="822"/>
      <c r="BD371" s="824"/>
      <c r="BE371" s="830"/>
      <c r="BF371" s="821"/>
      <c r="BG371" s="826"/>
      <c r="BH371" s="1659"/>
      <c r="BI371" s="1660"/>
      <c r="BJ371" s="1660"/>
      <c r="BK371" s="1660"/>
      <c r="BL371" s="1660"/>
      <c r="BM371" s="1660"/>
      <c r="BN371" s="1660"/>
      <c r="BO371" s="1661"/>
      <c r="BP371" s="817"/>
    </row>
    <row r="372" spans="1:68" s="818" customFormat="1" ht="15">
      <c r="A372" s="855"/>
      <c r="B372" s="825"/>
      <c r="C372" s="821"/>
      <c r="D372" s="821"/>
      <c r="E372" s="821"/>
      <c r="F372" s="828"/>
      <c r="G372" s="820"/>
      <c r="H372" s="820"/>
      <c r="I372" s="820"/>
      <c r="J372" s="830"/>
      <c r="K372" s="881"/>
      <c r="L372" s="821"/>
      <c r="M372" s="826"/>
      <c r="N372" s="831"/>
      <c r="O372" s="820"/>
      <c r="P372" s="820"/>
      <c r="Q372" s="820"/>
      <c r="R372" s="830"/>
      <c r="S372" s="819"/>
      <c r="T372" s="821"/>
      <c r="U372" s="825"/>
      <c r="V372" s="828"/>
      <c r="W372" s="820"/>
      <c r="X372" s="822"/>
      <c r="Y372" s="823"/>
      <c r="Z372" s="830"/>
      <c r="AA372" s="821"/>
      <c r="AB372" s="826"/>
      <c r="AC372" s="828"/>
      <c r="AD372" s="822"/>
      <c r="AE372" s="863"/>
      <c r="AF372" s="830"/>
      <c r="AG372" s="819"/>
      <c r="AH372" s="821"/>
      <c r="AI372" s="825"/>
      <c r="AJ372" s="828"/>
      <c r="AK372" s="822"/>
      <c r="AL372" s="824"/>
      <c r="AM372" s="830"/>
      <c r="AN372" s="819"/>
      <c r="AO372" s="821"/>
      <c r="AP372" s="825"/>
      <c r="AQ372" s="828"/>
      <c r="AR372" s="820"/>
      <c r="AS372" s="822"/>
      <c r="AT372" s="820"/>
      <c r="AU372" s="824"/>
      <c r="AV372" s="830"/>
      <c r="AW372" s="819"/>
      <c r="AX372" s="821"/>
      <c r="AY372" s="819"/>
      <c r="AZ372" s="826"/>
      <c r="BA372" s="828"/>
      <c r="BB372" s="822"/>
      <c r="BC372" s="822"/>
      <c r="BD372" s="824"/>
      <c r="BE372" s="830"/>
      <c r="BF372" s="821"/>
      <c r="BG372" s="826"/>
      <c r="BH372" s="1665" t="s">
        <v>734</v>
      </c>
      <c r="BI372" s="1666"/>
      <c r="BJ372" s="1666"/>
      <c r="BK372" s="1666"/>
      <c r="BL372" s="1666"/>
      <c r="BM372" s="1666"/>
      <c r="BN372" s="1666"/>
      <c r="BO372" s="1667"/>
      <c r="BP372" s="817"/>
    </row>
    <row r="373" spans="1:68" s="818" customFormat="1" ht="15">
      <c r="A373" s="855"/>
      <c r="B373" s="825"/>
      <c r="C373" s="821"/>
      <c r="D373" s="821"/>
      <c r="E373" s="821"/>
      <c r="F373" s="828"/>
      <c r="G373" s="820"/>
      <c r="H373" s="820"/>
      <c r="I373" s="820"/>
      <c r="J373" s="830"/>
      <c r="K373" s="881"/>
      <c r="L373" s="821"/>
      <c r="M373" s="826"/>
      <c r="N373" s="831"/>
      <c r="O373" s="820"/>
      <c r="P373" s="820"/>
      <c r="Q373" s="820"/>
      <c r="R373" s="830"/>
      <c r="S373" s="819"/>
      <c r="T373" s="821"/>
      <c r="U373" s="825"/>
      <c r="V373" s="828"/>
      <c r="W373" s="820"/>
      <c r="X373" s="822"/>
      <c r="Y373" s="823"/>
      <c r="Z373" s="830"/>
      <c r="AA373" s="821"/>
      <c r="AB373" s="826"/>
      <c r="AC373" s="828"/>
      <c r="AD373" s="822"/>
      <c r="AE373" s="863"/>
      <c r="AF373" s="830"/>
      <c r="AG373" s="819"/>
      <c r="AH373" s="821"/>
      <c r="AI373" s="825"/>
      <c r="AJ373" s="828"/>
      <c r="AK373" s="822"/>
      <c r="AL373" s="824"/>
      <c r="AM373" s="830"/>
      <c r="AN373" s="819"/>
      <c r="AO373" s="821"/>
      <c r="AP373" s="825"/>
      <c r="AQ373" s="828"/>
      <c r="AR373" s="820"/>
      <c r="AS373" s="822"/>
      <c r="AT373" s="820"/>
      <c r="AU373" s="824"/>
      <c r="AV373" s="830"/>
      <c r="AW373" s="819"/>
      <c r="AX373" s="821"/>
      <c r="AY373" s="819"/>
      <c r="AZ373" s="826"/>
      <c r="BA373" s="828"/>
      <c r="BB373" s="822"/>
      <c r="BC373" s="822"/>
      <c r="BD373" s="824"/>
      <c r="BE373" s="830"/>
      <c r="BF373" s="821"/>
      <c r="BG373" s="826"/>
      <c r="BH373" s="828"/>
      <c r="BI373" s="820">
        <v>1</v>
      </c>
      <c r="BJ373" s="1480">
        <v>0.26179999999999998</v>
      </c>
      <c r="BK373" s="820">
        <v>72</v>
      </c>
      <c r="BL373" s="822"/>
      <c r="BM373" s="822"/>
      <c r="BN373" s="822"/>
      <c r="BO373" s="824"/>
      <c r="BP373" s="817"/>
    </row>
    <row r="374" spans="1:68" s="818" customFormat="1" ht="15">
      <c r="A374" s="855"/>
      <c r="B374" s="825"/>
      <c r="C374" s="821"/>
      <c r="D374" s="821"/>
      <c r="E374" s="821"/>
      <c r="F374" s="828"/>
      <c r="G374" s="820"/>
      <c r="H374" s="820"/>
      <c r="I374" s="820"/>
      <c r="J374" s="830"/>
      <c r="K374" s="881"/>
      <c r="L374" s="821"/>
      <c r="M374" s="826"/>
      <c r="N374" s="831"/>
      <c r="O374" s="820"/>
      <c r="P374" s="820"/>
      <c r="Q374" s="820"/>
      <c r="R374" s="830"/>
      <c r="S374" s="819"/>
      <c r="T374" s="821"/>
      <c r="U374" s="825"/>
      <c r="V374" s="828"/>
      <c r="W374" s="820"/>
      <c r="X374" s="822"/>
      <c r="Y374" s="823"/>
      <c r="Z374" s="830"/>
      <c r="AA374" s="821"/>
      <c r="AB374" s="826"/>
      <c r="AC374" s="828"/>
      <c r="AD374" s="822"/>
      <c r="AE374" s="863"/>
      <c r="AF374" s="830"/>
      <c r="AG374" s="819"/>
      <c r="AH374" s="821"/>
      <c r="AI374" s="825"/>
      <c r="AJ374" s="828"/>
      <c r="AK374" s="822"/>
      <c r="AL374" s="824"/>
      <c r="AM374" s="830"/>
      <c r="AN374" s="819"/>
      <c r="AO374" s="821"/>
      <c r="AP374" s="825"/>
      <c r="AQ374" s="828"/>
      <c r="AR374" s="820"/>
      <c r="AS374" s="822"/>
      <c r="AT374" s="820"/>
      <c r="AU374" s="824"/>
      <c r="AV374" s="830"/>
      <c r="AW374" s="819"/>
      <c r="AX374" s="821"/>
      <c r="AY374" s="819"/>
      <c r="AZ374" s="826"/>
      <c r="BA374" s="828"/>
      <c r="BB374" s="822"/>
      <c r="BC374" s="822"/>
      <c r="BD374" s="824"/>
      <c r="BE374" s="830"/>
      <c r="BF374" s="821"/>
      <c r="BG374" s="826"/>
      <c r="BH374" s="828"/>
      <c r="BI374" s="820">
        <v>2</v>
      </c>
      <c r="BJ374" s="1480">
        <v>0.1091</v>
      </c>
      <c r="BK374" s="820">
        <v>30</v>
      </c>
      <c r="BL374" s="822"/>
      <c r="BM374" s="822"/>
      <c r="BN374" s="822"/>
      <c r="BO374" s="824"/>
      <c r="BP374" s="817"/>
    </row>
    <row r="375" spans="1:68" s="818" customFormat="1" ht="15">
      <c r="A375" s="855"/>
      <c r="B375" s="825"/>
      <c r="C375" s="821"/>
      <c r="D375" s="821"/>
      <c r="E375" s="821"/>
      <c r="F375" s="828"/>
      <c r="G375" s="820"/>
      <c r="H375" s="820"/>
      <c r="I375" s="820"/>
      <c r="J375" s="830"/>
      <c r="K375" s="881"/>
      <c r="L375" s="821"/>
      <c r="M375" s="826"/>
      <c r="N375" s="831"/>
      <c r="O375" s="820"/>
      <c r="P375" s="820"/>
      <c r="Q375" s="820"/>
      <c r="R375" s="830"/>
      <c r="S375" s="819"/>
      <c r="T375" s="821"/>
      <c r="U375" s="825"/>
      <c r="V375" s="828"/>
      <c r="W375" s="820"/>
      <c r="X375" s="822"/>
      <c r="Y375" s="823"/>
      <c r="Z375" s="830"/>
      <c r="AA375" s="821"/>
      <c r="AB375" s="826"/>
      <c r="AC375" s="828"/>
      <c r="AD375" s="822"/>
      <c r="AE375" s="863"/>
      <c r="AF375" s="830"/>
      <c r="AG375" s="819"/>
      <c r="AH375" s="821"/>
      <c r="AI375" s="825"/>
      <c r="AJ375" s="828"/>
      <c r="AK375" s="822"/>
      <c r="AL375" s="824"/>
      <c r="AM375" s="830"/>
      <c r="AN375" s="819"/>
      <c r="AO375" s="821"/>
      <c r="AP375" s="825"/>
      <c r="AQ375" s="828"/>
      <c r="AR375" s="820"/>
      <c r="AS375" s="822"/>
      <c r="AT375" s="820"/>
      <c r="AU375" s="824"/>
      <c r="AV375" s="830"/>
      <c r="AW375" s="819"/>
      <c r="AX375" s="821"/>
      <c r="AY375" s="819"/>
      <c r="AZ375" s="826"/>
      <c r="BA375" s="828"/>
      <c r="BB375" s="822"/>
      <c r="BC375" s="822"/>
      <c r="BD375" s="824"/>
      <c r="BE375" s="830"/>
      <c r="BF375" s="821"/>
      <c r="BG375" s="826"/>
      <c r="BH375" s="828"/>
      <c r="BI375" s="820">
        <v>3</v>
      </c>
      <c r="BJ375" s="1480">
        <v>0.1055</v>
      </c>
      <c r="BK375" s="820">
        <v>29</v>
      </c>
      <c r="BL375" s="822"/>
      <c r="BM375" s="822"/>
      <c r="BN375" s="822"/>
      <c r="BO375" s="824"/>
      <c r="BP375" s="817"/>
    </row>
    <row r="376" spans="1:68" s="818" customFormat="1" ht="15">
      <c r="A376" s="855"/>
      <c r="B376" s="825"/>
      <c r="C376" s="821"/>
      <c r="D376" s="821"/>
      <c r="E376" s="821"/>
      <c r="F376" s="828"/>
      <c r="G376" s="820"/>
      <c r="H376" s="820"/>
      <c r="I376" s="820"/>
      <c r="J376" s="830"/>
      <c r="K376" s="881"/>
      <c r="L376" s="821"/>
      <c r="M376" s="826"/>
      <c r="N376" s="831"/>
      <c r="O376" s="820"/>
      <c r="P376" s="820"/>
      <c r="Q376" s="820"/>
      <c r="R376" s="830"/>
      <c r="S376" s="819"/>
      <c r="T376" s="821"/>
      <c r="U376" s="825"/>
      <c r="V376" s="828"/>
      <c r="W376" s="820"/>
      <c r="X376" s="822"/>
      <c r="Y376" s="823"/>
      <c r="Z376" s="830"/>
      <c r="AA376" s="821"/>
      <c r="AB376" s="826"/>
      <c r="AC376" s="828"/>
      <c r="AD376" s="822"/>
      <c r="AE376" s="863"/>
      <c r="AF376" s="830"/>
      <c r="AG376" s="819"/>
      <c r="AH376" s="821"/>
      <c r="AI376" s="825"/>
      <c r="AJ376" s="828"/>
      <c r="AK376" s="822"/>
      <c r="AL376" s="824"/>
      <c r="AM376" s="830"/>
      <c r="AN376" s="819"/>
      <c r="AO376" s="821"/>
      <c r="AP376" s="825"/>
      <c r="AQ376" s="828"/>
      <c r="AR376" s="820"/>
      <c r="AS376" s="822"/>
      <c r="AT376" s="820"/>
      <c r="AU376" s="824"/>
      <c r="AV376" s="830"/>
      <c r="AW376" s="819"/>
      <c r="AX376" s="821"/>
      <c r="AY376" s="819"/>
      <c r="AZ376" s="826"/>
      <c r="BA376" s="828"/>
      <c r="BB376" s="822"/>
      <c r="BC376" s="822"/>
      <c r="BD376" s="824"/>
      <c r="BE376" s="830"/>
      <c r="BF376" s="821"/>
      <c r="BG376" s="826"/>
      <c r="BH376" s="828"/>
      <c r="BI376" s="820">
        <v>4</v>
      </c>
      <c r="BJ376" s="1480">
        <v>8.3599999999999994E-2</v>
      </c>
      <c r="BK376" s="820">
        <v>23</v>
      </c>
      <c r="BL376" s="822"/>
      <c r="BM376" s="822"/>
      <c r="BN376" s="822"/>
      <c r="BO376" s="824"/>
      <c r="BP376" s="817"/>
    </row>
    <row r="377" spans="1:68" s="818" customFormat="1" ht="15">
      <c r="A377" s="855"/>
      <c r="B377" s="825"/>
      <c r="C377" s="821"/>
      <c r="D377" s="821"/>
      <c r="E377" s="821"/>
      <c r="F377" s="828"/>
      <c r="G377" s="820"/>
      <c r="H377" s="820"/>
      <c r="I377" s="820"/>
      <c r="J377" s="830"/>
      <c r="K377" s="881"/>
      <c r="L377" s="821"/>
      <c r="M377" s="865"/>
      <c r="N377" s="831"/>
      <c r="O377" s="820"/>
      <c r="P377" s="820"/>
      <c r="Q377" s="820"/>
      <c r="R377" s="830"/>
      <c r="S377" s="819"/>
      <c r="T377" s="821"/>
      <c r="U377" s="825"/>
      <c r="V377" s="828"/>
      <c r="W377" s="820"/>
      <c r="X377" s="822"/>
      <c r="Y377" s="823"/>
      <c r="Z377" s="830"/>
      <c r="AA377" s="821"/>
      <c r="AB377" s="826"/>
      <c r="AC377" s="828"/>
      <c r="AD377" s="822"/>
      <c r="AE377" s="863"/>
      <c r="AF377" s="830"/>
      <c r="AG377" s="819"/>
      <c r="AH377" s="821"/>
      <c r="AI377" s="825"/>
      <c r="AJ377" s="828"/>
      <c r="AK377" s="822"/>
      <c r="AL377" s="824"/>
      <c r="AM377" s="830"/>
      <c r="AN377" s="819"/>
      <c r="AO377" s="821"/>
      <c r="AP377" s="825"/>
      <c r="AQ377" s="828"/>
      <c r="AR377" s="820"/>
      <c r="AS377" s="822"/>
      <c r="AT377" s="820"/>
      <c r="AU377" s="824"/>
      <c r="AV377" s="830"/>
      <c r="AW377" s="819"/>
      <c r="AX377" s="821"/>
      <c r="AY377" s="819"/>
      <c r="AZ377" s="826"/>
      <c r="BA377" s="828"/>
      <c r="BB377" s="822"/>
      <c r="BC377" s="822"/>
      <c r="BD377" s="824"/>
      <c r="BE377" s="830"/>
      <c r="BF377" s="821"/>
      <c r="BG377" s="826"/>
      <c r="BH377" s="828"/>
      <c r="BI377" s="820">
        <v>5</v>
      </c>
      <c r="BJ377" s="1480">
        <v>0.13089999999999999</v>
      </c>
      <c r="BK377" s="820">
        <v>36</v>
      </c>
      <c r="BL377" s="822"/>
      <c r="BM377" s="822"/>
      <c r="BN377" s="822"/>
      <c r="BO377" s="824"/>
      <c r="BP377" s="817"/>
    </row>
    <row r="378" spans="1:68" s="818" customFormat="1" ht="15">
      <c r="A378" s="855"/>
      <c r="B378" s="825"/>
      <c r="C378" s="821"/>
      <c r="D378" s="821"/>
      <c r="E378" s="821"/>
      <c r="F378" s="828"/>
      <c r="G378" s="820"/>
      <c r="H378" s="820"/>
      <c r="I378" s="820"/>
      <c r="J378" s="830"/>
      <c r="K378" s="881"/>
      <c r="L378" s="821"/>
      <c r="M378" s="865"/>
      <c r="N378" s="831"/>
      <c r="O378" s="820"/>
      <c r="P378" s="820"/>
      <c r="Q378" s="820"/>
      <c r="R378" s="830"/>
      <c r="S378" s="819"/>
      <c r="T378" s="821"/>
      <c r="U378" s="825"/>
      <c r="V378" s="828"/>
      <c r="W378" s="820"/>
      <c r="X378" s="822"/>
      <c r="Y378" s="823"/>
      <c r="Z378" s="830"/>
      <c r="AA378" s="821"/>
      <c r="AB378" s="826"/>
      <c r="AC378" s="828"/>
      <c r="AD378" s="822"/>
      <c r="AE378" s="863"/>
      <c r="AF378" s="830"/>
      <c r="AG378" s="819"/>
      <c r="AH378" s="821"/>
      <c r="AI378" s="825"/>
      <c r="AJ378" s="828"/>
      <c r="AK378" s="822"/>
      <c r="AL378" s="824"/>
      <c r="AM378" s="830"/>
      <c r="AN378" s="819"/>
      <c r="AO378" s="821"/>
      <c r="AP378" s="825"/>
      <c r="AQ378" s="828"/>
      <c r="AR378" s="820"/>
      <c r="AS378" s="822"/>
      <c r="AT378" s="820"/>
      <c r="AU378" s="824"/>
      <c r="AV378" s="830"/>
      <c r="AW378" s="819"/>
      <c r="AX378" s="821"/>
      <c r="AY378" s="819"/>
      <c r="AZ378" s="826"/>
      <c r="BA378" s="828"/>
      <c r="BB378" s="822"/>
      <c r="BC378" s="822"/>
      <c r="BD378" s="824"/>
      <c r="BE378" s="830"/>
      <c r="BF378" s="821"/>
      <c r="BG378" s="826"/>
      <c r="BH378" s="828"/>
      <c r="BI378" s="820">
        <v>6</v>
      </c>
      <c r="BJ378" s="1480">
        <v>9.0899999999999995E-2</v>
      </c>
      <c r="BK378" s="820">
        <v>25</v>
      </c>
      <c r="BL378" s="822"/>
      <c r="BM378" s="822"/>
      <c r="BN378" s="822"/>
      <c r="BO378" s="824"/>
      <c r="BP378" s="817"/>
    </row>
    <row r="379" spans="1:68" s="818" customFormat="1" ht="15">
      <c r="A379" s="855"/>
      <c r="B379" s="825"/>
      <c r="C379" s="821"/>
      <c r="D379" s="821"/>
      <c r="E379" s="821"/>
      <c r="F379" s="828"/>
      <c r="G379" s="820"/>
      <c r="H379" s="820"/>
      <c r="I379" s="820"/>
      <c r="J379" s="830"/>
      <c r="K379" s="881"/>
      <c r="L379" s="821"/>
      <c r="M379" s="865"/>
      <c r="N379" s="831"/>
      <c r="O379" s="820"/>
      <c r="P379" s="820"/>
      <c r="Q379" s="820"/>
      <c r="R379" s="830"/>
      <c r="S379" s="819"/>
      <c r="T379" s="821"/>
      <c r="U379" s="825"/>
      <c r="V379" s="828"/>
      <c r="W379" s="820"/>
      <c r="X379" s="822"/>
      <c r="Y379" s="823"/>
      <c r="Z379" s="830"/>
      <c r="AA379" s="821"/>
      <c r="AB379" s="826"/>
      <c r="AC379" s="828"/>
      <c r="AD379" s="822"/>
      <c r="AE379" s="863"/>
      <c r="AF379" s="830"/>
      <c r="AG379" s="819"/>
      <c r="AH379" s="821"/>
      <c r="AI379" s="825"/>
      <c r="AJ379" s="828"/>
      <c r="AK379" s="822"/>
      <c r="AL379" s="824"/>
      <c r="AM379" s="830"/>
      <c r="AN379" s="819"/>
      <c r="AO379" s="821"/>
      <c r="AP379" s="825"/>
      <c r="AQ379" s="828"/>
      <c r="AR379" s="820"/>
      <c r="AS379" s="822"/>
      <c r="AT379" s="820"/>
      <c r="AU379" s="824"/>
      <c r="AV379" s="830"/>
      <c r="AW379" s="819"/>
      <c r="AX379" s="821"/>
      <c r="AY379" s="819"/>
      <c r="AZ379" s="826"/>
      <c r="BA379" s="828"/>
      <c r="BB379" s="822"/>
      <c r="BC379" s="822"/>
      <c r="BD379" s="824"/>
      <c r="BE379" s="830"/>
      <c r="BF379" s="821"/>
      <c r="BG379" s="826"/>
      <c r="BH379" s="828"/>
      <c r="BI379" s="820">
        <v>7</v>
      </c>
      <c r="BJ379" s="1480">
        <v>0.1091</v>
      </c>
      <c r="BK379" s="820">
        <v>30</v>
      </c>
      <c r="BL379" s="822"/>
      <c r="BM379" s="822"/>
      <c r="BN379" s="822"/>
      <c r="BO379" s="824"/>
      <c r="BP379" s="817"/>
    </row>
    <row r="380" spans="1:68" s="818" customFormat="1" ht="15">
      <c r="A380" s="855"/>
      <c r="B380" s="814"/>
      <c r="C380" s="814"/>
      <c r="D380" s="814"/>
      <c r="E380" s="814"/>
      <c r="F380" s="814"/>
      <c r="G380" s="814"/>
      <c r="H380" s="814"/>
      <c r="I380" s="814"/>
      <c r="J380" s="814"/>
      <c r="K380" s="880"/>
      <c r="L380" s="814"/>
      <c r="M380" s="814"/>
      <c r="N380" s="814"/>
      <c r="O380" s="814"/>
      <c r="P380" s="814"/>
      <c r="Q380" s="814"/>
      <c r="R380" s="830"/>
      <c r="S380" s="819"/>
      <c r="T380" s="821"/>
      <c r="U380" s="825"/>
      <c r="V380" s="828"/>
      <c r="W380" s="820"/>
      <c r="X380" s="822"/>
      <c r="Y380" s="823"/>
      <c r="Z380" s="830"/>
      <c r="AA380" s="821"/>
      <c r="AB380" s="826"/>
      <c r="AC380" s="828"/>
      <c r="AD380" s="822"/>
      <c r="AE380" s="863"/>
      <c r="AF380" s="830"/>
      <c r="AG380" s="819"/>
      <c r="AH380" s="821"/>
      <c r="AI380" s="825"/>
      <c r="AJ380" s="828"/>
      <c r="AK380" s="822"/>
      <c r="AL380" s="824"/>
      <c r="AM380" s="830"/>
      <c r="AN380" s="819"/>
      <c r="AO380" s="821"/>
      <c r="AP380" s="825"/>
      <c r="AQ380" s="828"/>
      <c r="AR380" s="820"/>
      <c r="AS380" s="822"/>
      <c r="AT380" s="820"/>
      <c r="AU380" s="824"/>
      <c r="AV380" s="830"/>
      <c r="AW380" s="819"/>
      <c r="AX380" s="821"/>
      <c r="AY380" s="819"/>
      <c r="AZ380" s="826"/>
      <c r="BA380" s="828"/>
      <c r="BB380" s="822"/>
      <c r="BC380" s="822"/>
      <c r="BD380" s="824"/>
      <c r="BE380" s="830"/>
      <c r="BF380" s="821"/>
      <c r="BG380" s="826"/>
      <c r="BH380" s="828"/>
      <c r="BI380" s="820">
        <v>8</v>
      </c>
      <c r="BJ380" s="1480">
        <v>0.1091</v>
      </c>
      <c r="BK380" s="820">
        <v>30</v>
      </c>
      <c r="BL380" s="822"/>
      <c r="BM380" s="822"/>
      <c r="BN380" s="822"/>
      <c r="BO380" s="824"/>
      <c r="BP380" s="817"/>
    </row>
  </sheetData>
  <sheetProtection algorithmName="SHA-512" hashValue="rlfTn3kGmw/4VgzGhBko6kmoJyw7uAtXTMZWhcu40nn9QCJud9c2fYEjpqqmZGDD1tgzYDSUW9acYMi8vvzPaQ==" saltValue="/adNai3mvEmKcAZvCo9RbQ==" spinCount="100000" sheet="1" formatCells="0" formatColumns="0" formatRows="0" insertColumns="0" insertRows="0" insertHyperlinks="0" deleteColumns="0" deleteRows="0" sort="0" autoFilter="0" pivotTables="0"/>
  <mergeCells count="154">
    <mergeCell ref="BE9:BG9"/>
    <mergeCell ref="BH9:BO9"/>
    <mergeCell ref="B9:E9"/>
    <mergeCell ref="F9:I9"/>
    <mergeCell ref="J9:M9"/>
    <mergeCell ref="N9:Q9"/>
    <mergeCell ref="R9:U9"/>
    <mergeCell ref="V9:Y9"/>
    <mergeCell ref="Z9:AB9"/>
    <mergeCell ref="AC9:AE9"/>
    <mergeCell ref="AF9:AI9"/>
    <mergeCell ref="AM9:AP9"/>
    <mergeCell ref="AJ9:AL9"/>
    <mergeCell ref="F308:I308"/>
    <mergeCell ref="J317:M317"/>
    <mergeCell ref="N304:Q304"/>
    <mergeCell ref="B293:Q293"/>
    <mergeCell ref="B305:E305"/>
    <mergeCell ref="F6:I6"/>
    <mergeCell ref="J6:M6"/>
    <mergeCell ref="N6:Q6"/>
    <mergeCell ref="F7:I7"/>
    <mergeCell ref="J7:M7"/>
    <mergeCell ref="N7:Q7"/>
    <mergeCell ref="B7:E7"/>
    <mergeCell ref="B6:E6"/>
    <mergeCell ref="AQ336:AU336"/>
    <mergeCell ref="AM325:AP325"/>
    <mergeCell ref="AF325:AI325"/>
    <mergeCell ref="Z316:AB316"/>
    <mergeCell ref="V325:Y325"/>
    <mergeCell ref="R325:U325"/>
    <mergeCell ref="BH351:BO351"/>
    <mergeCell ref="BH341:BO341"/>
    <mergeCell ref="BH331:BO331"/>
    <mergeCell ref="BH321:BO321"/>
    <mergeCell ref="AQ323:AU323"/>
    <mergeCell ref="AQ330:AU330"/>
    <mergeCell ref="BH311:BO311"/>
    <mergeCell ref="AV336:AZ336"/>
    <mergeCell ref="BH302:BO302"/>
    <mergeCell ref="BH312:BO312"/>
    <mergeCell ref="BH372:BO372"/>
    <mergeCell ref="BH362:BO362"/>
    <mergeCell ref="BH352:BO352"/>
    <mergeCell ref="BH342:BO342"/>
    <mergeCell ref="BH332:BO332"/>
    <mergeCell ref="BH322:BO322"/>
    <mergeCell ref="BH371:BO371"/>
    <mergeCell ref="BH361:BO361"/>
    <mergeCell ref="BA325:BD325"/>
    <mergeCell ref="BE302:BG302"/>
    <mergeCell ref="BE312:BG312"/>
    <mergeCell ref="BE307:BG307"/>
    <mergeCell ref="BE316:BG316"/>
    <mergeCell ref="BE311:BG311"/>
    <mergeCell ref="BE306:BG306"/>
    <mergeCell ref="BA302:BD302"/>
    <mergeCell ref="BA308:BD308"/>
    <mergeCell ref="BA314:BD314"/>
    <mergeCell ref="BA320:BD320"/>
    <mergeCell ref="BA307:BD307"/>
    <mergeCell ref="BA313:BD313"/>
    <mergeCell ref="BA319:BD319"/>
    <mergeCell ref="AV302:AZ302"/>
    <mergeCell ref="AV316:AZ316"/>
    <mergeCell ref="AV309:AZ309"/>
    <mergeCell ref="AV330:AZ330"/>
    <mergeCell ref="AV323:AZ323"/>
    <mergeCell ref="AV308:AZ308"/>
    <mergeCell ref="AV315:AZ315"/>
    <mergeCell ref="AV322:AZ322"/>
    <mergeCell ref="AQ315:AU315"/>
    <mergeCell ref="AQ322:AU322"/>
    <mergeCell ref="AQ329:AU329"/>
    <mergeCell ref="AM320:AP320"/>
    <mergeCell ref="AM313:AP313"/>
    <mergeCell ref="AM307:AP307"/>
    <mergeCell ref="AM319:AP319"/>
    <mergeCell ref="AQ302:AU302"/>
    <mergeCell ref="AQ309:AU309"/>
    <mergeCell ref="AQ316:AU316"/>
    <mergeCell ref="V314:Y314"/>
    <mergeCell ref="V320:Y320"/>
    <mergeCell ref="R314:U314"/>
    <mergeCell ref="R320:U320"/>
    <mergeCell ref="BA286:BD286"/>
    <mergeCell ref="BE286:BG286"/>
    <mergeCell ref="AJ311:AL311"/>
    <mergeCell ref="AJ316:AL316"/>
    <mergeCell ref="AC316:AE316"/>
    <mergeCell ref="AM302:AP302"/>
    <mergeCell ref="AM308:AP308"/>
    <mergeCell ref="AM314:AP314"/>
    <mergeCell ref="AF314:AI314"/>
    <mergeCell ref="AF320:AI320"/>
    <mergeCell ref="AF307:AI307"/>
    <mergeCell ref="AF313:AI313"/>
    <mergeCell ref="AF319:AI319"/>
    <mergeCell ref="AJ302:AL302"/>
    <mergeCell ref="AJ307:AL307"/>
    <mergeCell ref="AJ312:AL312"/>
    <mergeCell ref="AJ306:AL306"/>
    <mergeCell ref="AC312:AE312"/>
    <mergeCell ref="AC306:AE306"/>
    <mergeCell ref="AC311:AE311"/>
    <mergeCell ref="AV7:AZ7"/>
    <mergeCell ref="BA7:BD7"/>
    <mergeCell ref="R7:U7"/>
    <mergeCell ref="BH286:BO286"/>
    <mergeCell ref="R302:U302"/>
    <mergeCell ref="R308:U308"/>
    <mergeCell ref="V302:Y302"/>
    <mergeCell ref="V308:Y308"/>
    <mergeCell ref="Z307:AB307"/>
    <mergeCell ref="AC302:AE302"/>
    <mergeCell ref="AC307:AE307"/>
    <mergeCell ref="AC286:AE286"/>
    <mergeCell ref="AF286:AI286"/>
    <mergeCell ref="AJ286:AL286"/>
    <mergeCell ref="AM286:AP286"/>
    <mergeCell ref="AQ286:AU286"/>
    <mergeCell ref="AV286:AZ286"/>
    <mergeCell ref="Z302:AB302"/>
    <mergeCell ref="AF302:AI302"/>
    <mergeCell ref="AF308:AI308"/>
    <mergeCell ref="AQ308:AU308"/>
    <mergeCell ref="AQ9:AU9"/>
    <mergeCell ref="AV9:AZ9"/>
    <mergeCell ref="BA9:BD9"/>
    <mergeCell ref="V7:Y7"/>
    <mergeCell ref="Z7:AB7"/>
    <mergeCell ref="AC7:AE7"/>
    <mergeCell ref="AV6:AZ6"/>
    <mergeCell ref="BA6:BD6"/>
    <mergeCell ref="BE6:BG6"/>
    <mergeCell ref="BH6:BO6"/>
    <mergeCell ref="R286:U286"/>
    <mergeCell ref="V286:Y286"/>
    <mergeCell ref="Z286:AB286"/>
    <mergeCell ref="BE7:BG7"/>
    <mergeCell ref="BH7:BO7"/>
    <mergeCell ref="R6:U6"/>
    <mergeCell ref="V6:Y6"/>
    <mergeCell ref="Z6:AB6"/>
    <mergeCell ref="AC6:AE6"/>
    <mergeCell ref="AF6:AI6"/>
    <mergeCell ref="AJ6:AL6"/>
    <mergeCell ref="AM6:AP6"/>
    <mergeCell ref="AQ6:AU6"/>
    <mergeCell ref="AF7:AI7"/>
    <mergeCell ref="AJ7:AL7"/>
    <mergeCell ref="AM7:AP7"/>
    <mergeCell ref="AQ7:AU7"/>
  </mergeCells>
  <conditionalFormatting sqref="R4:S5">
    <cfRule type="cellIs" dxfId="157" priority="47" operator="equal">
      <formula>"Water footprint"</formula>
    </cfRule>
    <cfRule type="cellIs" dxfId="156" priority="48" operator="equal">
      <formula>"Ecological Footprint"</formula>
    </cfRule>
    <cfRule type="cellIs" dxfId="155" priority="49" operator="equal">
      <formula>"Carbon Footprint"</formula>
    </cfRule>
  </conditionalFormatting>
  <conditionalFormatting sqref="R4:S5">
    <cfRule type="cellIs" dxfId="154" priority="44" operator="equal">
      <formula>"No?"</formula>
    </cfRule>
    <cfRule type="cellIs" dxfId="153" priority="45" operator="equal">
      <formula>"No"</formula>
    </cfRule>
    <cfRule type="cellIs" dxfId="152" priority="46" operator="equal">
      <formula>"Yes"</formula>
    </cfRule>
  </conditionalFormatting>
  <conditionalFormatting sqref="R3:S3">
    <cfRule type="cellIs" dxfId="151" priority="41" operator="equal">
      <formula>"Water footprint"</formula>
    </cfRule>
    <cfRule type="cellIs" dxfId="150" priority="42" operator="equal">
      <formula>"Ecological Footprint"</formula>
    </cfRule>
    <cfRule type="cellIs" dxfId="149" priority="43" operator="equal">
      <formula>"Carbon Footprint"</formula>
    </cfRule>
  </conditionalFormatting>
  <conditionalFormatting sqref="R3:S3">
    <cfRule type="cellIs" dxfId="148" priority="38" operator="equal">
      <formula>"No?"</formula>
    </cfRule>
    <cfRule type="cellIs" dxfId="147" priority="39" operator="equal">
      <formula>"No"</formula>
    </cfRule>
    <cfRule type="cellIs" dxfId="146" priority="40" operator="equal">
      <formula>"Yes"</formula>
    </cfRule>
  </conditionalFormatting>
  <conditionalFormatting sqref="R287:S287">
    <cfRule type="cellIs" dxfId="145" priority="22" operator="equal">
      <formula>"Water footprint"</formula>
    </cfRule>
    <cfRule type="cellIs" dxfId="144" priority="23" operator="equal">
      <formula>"Ecological Footprint"</formula>
    </cfRule>
    <cfRule type="cellIs" dxfId="143" priority="24" operator="equal">
      <formula>"Carbon Footprint"</formula>
    </cfRule>
  </conditionalFormatting>
  <conditionalFormatting sqref="R287:S287">
    <cfRule type="cellIs" dxfId="142" priority="19" operator="equal">
      <formula>"No?"</formula>
    </cfRule>
    <cfRule type="cellIs" dxfId="141" priority="20" operator="equal">
      <formula>"No"</formula>
    </cfRule>
    <cfRule type="cellIs" dxfId="140" priority="21" operator="equal">
      <formula>"Yes"</formula>
    </cfRule>
  </conditionalFormatting>
  <conditionalFormatting sqref="R294:S294">
    <cfRule type="cellIs" dxfId="139" priority="10" operator="equal">
      <formula>"Water footprint"</formula>
    </cfRule>
    <cfRule type="cellIs" dxfId="138" priority="11" operator="equal">
      <formula>"Ecological Footprint"</formula>
    </cfRule>
    <cfRule type="cellIs" dxfId="137" priority="12" operator="equal">
      <formula>"Carbon Footprint"</formula>
    </cfRule>
  </conditionalFormatting>
  <conditionalFormatting sqref="R294:S294">
    <cfRule type="cellIs" dxfId="136" priority="7" operator="equal">
      <formula>"No?"</formula>
    </cfRule>
    <cfRule type="cellIs" dxfId="135" priority="8" operator="equal">
      <formula>"No"</formula>
    </cfRule>
    <cfRule type="cellIs" dxfId="134" priority="9" operator="equal">
      <formula>"Yes"</formula>
    </cfRule>
  </conditionalFormatting>
  <conditionalFormatting sqref="R291:S291">
    <cfRule type="cellIs" dxfId="133" priority="16" operator="equal">
      <formula>"Water footprint"</formula>
    </cfRule>
    <cfRule type="cellIs" dxfId="132" priority="17" operator="equal">
      <formula>"Ecological Footprint"</formula>
    </cfRule>
    <cfRule type="cellIs" dxfId="131" priority="18" operator="equal">
      <formula>"Carbon Footprint"</formula>
    </cfRule>
  </conditionalFormatting>
  <conditionalFormatting sqref="R291:S291">
    <cfRule type="cellIs" dxfId="130" priority="13" operator="equal">
      <formula>"No?"</formula>
    </cfRule>
    <cfRule type="cellIs" dxfId="129" priority="14" operator="equal">
      <formula>"No"</formula>
    </cfRule>
    <cfRule type="cellIs" dxfId="128" priority="15" operator="equal">
      <formula>"Yes"</formula>
    </cfRule>
  </conditionalFormatting>
  <conditionalFormatting sqref="R299:S299">
    <cfRule type="cellIs" dxfId="127" priority="4" operator="equal">
      <formula>"Water footprint"</formula>
    </cfRule>
    <cfRule type="cellIs" dxfId="126" priority="5" operator="equal">
      <formula>"Ecological Footprint"</formula>
    </cfRule>
    <cfRule type="cellIs" dxfId="125" priority="6" operator="equal">
      <formula>"Carbon Footprint"</formula>
    </cfRule>
  </conditionalFormatting>
  <conditionalFormatting sqref="R299:S299">
    <cfRule type="cellIs" dxfId="124" priority="1" operator="equal">
      <formula>"No?"</formula>
    </cfRule>
    <cfRule type="cellIs" dxfId="123" priority="2" operator="equal">
      <formula>"No"</formula>
    </cfRule>
    <cfRule type="cellIs" dxfId="122" priority="3" operator="equal">
      <formula>"Yes"</formula>
    </cfRule>
  </conditionalFormatting>
  <pageMargins left="0.7" right="0.7" top="0.75" bottom="0.75" header="0.3" footer="0.3"/>
  <pageSetup scale="37" fitToWidth="3" fitToHeight="0" pageOrder="overThenDown" orientation="landscape"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384EB-98F0-4401-8578-311DB74DFA90}">
  <sheetPr>
    <tabColor theme="6"/>
    <pageSetUpPr fitToPage="1"/>
  </sheetPr>
  <dimension ref="A1:U82"/>
  <sheetViews>
    <sheetView showGridLines="0" zoomScale="90" zoomScaleNormal="90" workbookViewId="0">
      <pane ySplit="8" topLeftCell="A9" activePane="bottomLeft" state="frozen"/>
      <selection pane="bottomLeft" activeCell="A2" sqref="A2"/>
    </sheetView>
  </sheetViews>
  <sheetFormatPr baseColWidth="10" defaultRowHeight="14.25"/>
  <cols>
    <col min="1" max="1" width="9.375" style="261" customWidth="1"/>
    <col min="2" max="2" width="10.25" style="1002" customWidth="1"/>
    <col min="3" max="3" width="20.875" style="261" bestFit="1" customWidth="1"/>
    <col min="4" max="4" width="92.875" style="915" customWidth="1"/>
    <col min="5" max="5" width="5.125" style="261" customWidth="1"/>
    <col min="6" max="16384" width="11" style="261"/>
  </cols>
  <sheetData>
    <row r="1" spans="1:21" s="103" customFormat="1" ht="20.100000000000001" customHeight="1">
      <c r="A1" s="27" t="str">
        <f>'0 - Overview thesis'!A1</f>
        <v>Master thesis "Benchmark analysis of personal (carbon) footprint calculators" by Friederike Tietze - TU Berlin - 2021</v>
      </c>
      <c r="B1" s="991"/>
      <c r="C1" s="28"/>
      <c r="D1" s="28"/>
      <c r="E1" s="28"/>
      <c r="F1" s="28"/>
      <c r="G1" s="28"/>
      <c r="H1" s="28"/>
    </row>
    <row r="2" spans="1:21" s="289" customFormat="1" ht="18">
      <c r="A2" s="16" t="s">
        <v>1218</v>
      </c>
      <c r="B2" s="992"/>
      <c r="C2" s="24"/>
      <c r="D2" s="17"/>
    </row>
    <row r="3" spans="1:21" s="574" customFormat="1" ht="8.1" customHeight="1">
      <c r="A3" s="581"/>
      <c r="B3" s="993"/>
      <c r="C3" s="581"/>
      <c r="D3" s="585"/>
      <c r="E3" s="581"/>
      <c r="F3" s="581"/>
      <c r="G3" s="581"/>
      <c r="H3" s="581"/>
      <c r="I3" s="581"/>
      <c r="J3" s="581"/>
      <c r="K3" s="581"/>
      <c r="L3" s="581"/>
      <c r="M3" s="581"/>
      <c r="N3" s="581"/>
      <c r="O3" s="581"/>
      <c r="P3" s="581"/>
    </row>
    <row r="4" spans="1:21" s="596" customFormat="1">
      <c r="A4" s="619" t="s">
        <v>1268</v>
      </c>
      <c r="B4" s="994"/>
      <c r="C4" s="594"/>
      <c r="D4" s="913"/>
      <c r="E4" s="595"/>
      <c r="F4" s="595"/>
      <c r="G4" s="595"/>
      <c r="H4" s="595"/>
      <c r="I4" s="595"/>
      <c r="J4" s="595"/>
      <c r="K4" s="595"/>
      <c r="L4" s="595"/>
      <c r="M4" s="595"/>
      <c r="N4" s="595"/>
      <c r="O4" s="595"/>
      <c r="P4" s="595"/>
    </row>
    <row r="5" spans="1:21" s="574" customFormat="1" ht="8.1" customHeight="1">
      <c r="A5" s="581"/>
      <c r="B5" s="993"/>
      <c r="C5" s="581"/>
      <c r="D5" s="585"/>
      <c r="E5" s="581"/>
      <c r="F5" s="581"/>
      <c r="G5" s="581"/>
      <c r="H5" s="581"/>
      <c r="I5" s="581"/>
      <c r="J5" s="581"/>
      <c r="K5" s="581"/>
      <c r="L5" s="581"/>
      <c r="M5" s="581"/>
      <c r="N5" s="581"/>
      <c r="O5" s="581"/>
      <c r="P5" s="581"/>
    </row>
    <row r="6" spans="1:21" s="176" customFormat="1" ht="18" customHeight="1">
      <c r="A6" s="297" t="s">
        <v>1229</v>
      </c>
      <c r="B6" s="995"/>
      <c r="C6" s="297"/>
      <c r="D6" s="914"/>
      <c r="E6" s="64"/>
      <c r="F6" s="64"/>
      <c r="G6" s="64"/>
      <c r="H6" s="64"/>
    </row>
    <row r="7" spans="1:21" s="574" customFormat="1" ht="8.1" customHeight="1">
      <c r="A7" s="121"/>
      <c r="B7" s="996"/>
      <c r="C7" s="121"/>
      <c r="D7" s="122"/>
      <c r="E7" s="581"/>
      <c r="F7" s="581"/>
      <c r="G7" s="581"/>
      <c r="H7" s="581"/>
      <c r="I7" s="581"/>
      <c r="J7" s="581"/>
      <c r="K7" s="581"/>
      <c r="L7" s="581"/>
      <c r="M7" s="581"/>
      <c r="N7" s="581"/>
      <c r="O7" s="581"/>
      <c r="P7" s="581"/>
    </row>
    <row r="8" spans="1:21" s="988" customFormat="1" ht="30">
      <c r="A8" s="986" t="s">
        <v>1280</v>
      </c>
      <c r="B8" s="997" t="s">
        <v>976</v>
      </c>
      <c r="C8" s="987" t="s">
        <v>402</v>
      </c>
      <c r="D8" s="986" t="s">
        <v>1249</v>
      </c>
      <c r="E8" s="354"/>
      <c r="F8" s="354"/>
      <c r="G8" s="354"/>
      <c r="H8" s="354"/>
      <c r="I8" s="354"/>
      <c r="J8" s="354"/>
      <c r="K8" s="354"/>
      <c r="M8" s="989"/>
      <c r="N8" s="354"/>
      <c r="O8" s="354"/>
      <c r="P8" s="354"/>
      <c r="Q8" s="990"/>
      <c r="R8" s="990"/>
      <c r="S8" s="1682"/>
      <c r="T8" s="1682"/>
      <c r="U8" s="990"/>
    </row>
    <row r="9" spans="1:21" s="572" customFormat="1" ht="15">
      <c r="A9" s="919" t="s">
        <v>1234</v>
      </c>
      <c r="B9" s="998"/>
      <c r="C9" s="920"/>
      <c r="D9" s="921"/>
      <c r="E9" s="586"/>
      <c r="F9" s="586"/>
      <c r="G9" s="586"/>
      <c r="H9" s="586"/>
      <c r="I9" s="586"/>
      <c r="J9" s="586"/>
      <c r="K9" s="586"/>
      <c r="M9" s="575"/>
      <c r="N9" s="586"/>
      <c r="O9" s="586"/>
      <c r="P9" s="586"/>
      <c r="Q9" s="587"/>
      <c r="R9" s="587"/>
      <c r="S9" s="588"/>
      <c r="T9" s="588"/>
      <c r="U9" s="587"/>
    </row>
    <row r="10" spans="1:21" s="572" customFormat="1" ht="15">
      <c r="A10" s="919"/>
      <c r="B10" s="998"/>
      <c r="C10" s="920"/>
      <c r="D10" s="921"/>
      <c r="E10" s="586"/>
      <c r="F10" s="586"/>
      <c r="G10" s="586"/>
      <c r="H10" s="586"/>
      <c r="I10" s="586"/>
      <c r="J10" s="586"/>
      <c r="K10" s="586"/>
      <c r="M10" s="575"/>
      <c r="N10" s="586"/>
      <c r="O10" s="586"/>
      <c r="P10" s="586"/>
      <c r="Q10" s="587"/>
      <c r="R10" s="587"/>
      <c r="S10" s="588"/>
      <c r="T10" s="588"/>
      <c r="U10" s="587"/>
    </row>
    <row r="11" spans="1:21" s="572" customFormat="1" ht="15">
      <c r="A11" s="920"/>
      <c r="B11" s="999"/>
      <c r="C11" s="923"/>
      <c r="D11" s="925" t="s">
        <v>1232</v>
      </c>
      <c r="E11" s="586"/>
      <c r="F11" s="261"/>
      <c r="G11" s="586"/>
      <c r="H11" s="586"/>
      <c r="I11" s="586"/>
      <c r="J11" s="586"/>
      <c r="K11" s="586"/>
      <c r="M11" s="575"/>
      <c r="N11" s="586"/>
      <c r="O11" s="586"/>
      <c r="P11" s="586"/>
      <c r="Q11" s="587"/>
      <c r="R11" s="587"/>
      <c r="S11" s="588"/>
      <c r="T11" s="588"/>
      <c r="U11" s="587"/>
    </row>
    <row r="12" spans="1:21">
      <c r="A12" s="922"/>
      <c r="B12" s="1000"/>
      <c r="C12" s="924"/>
      <c r="D12" s="926" t="s">
        <v>1233</v>
      </c>
    </row>
    <row r="13" spans="1:21">
      <c r="A13" s="922"/>
      <c r="B13" s="1000"/>
      <c r="C13" s="924"/>
      <c r="D13" s="926" t="s">
        <v>1237</v>
      </c>
    </row>
    <row r="14" spans="1:21">
      <c r="A14" s="922"/>
      <c r="B14" s="1000"/>
      <c r="C14" s="924"/>
      <c r="D14" s="926" t="s">
        <v>1236</v>
      </c>
    </row>
    <row r="15" spans="1:21">
      <c r="A15" s="922"/>
      <c r="B15" s="1000"/>
      <c r="C15" s="924"/>
      <c r="D15" s="926" t="s">
        <v>1414</v>
      </c>
    </row>
    <row r="16" spans="1:21">
      <c r="A16" s="922"/>
      <c r="B16" s="1000"/>
      <c r="C16" s="924"/>
      <c r="D16" s="926" t="s">
        <v>1235</v>
      </c>
    </row>
    <row r="17" spans="1:4">
      <c r="A17" s="922"/>
      <c r="B17" s="1000"/>
      <c r="C17" s="924"/>
      <c r="D17" s="928"/>
    </row>
    <row r="18" spans="1:4">
      <c r="A18" s="910" t="s">
        <v>1</v>
      </c>
      <c r="B18" s="982"/>
      <c r="C18" s="910"/>
      <c r="D18" s="916"/>
    </row>
    <row r="19" spans="1:4">
      <c r="A19" s="982"/>
      <c r="B19" s="982" t="s">
        <v>1184</v>
      </c>
      <c r="C19" s="911" t="s">
        <v>340</v>
      </c>
      <c r="D19" s="917"/>
    </row>
    <row r="20" spans="1:4">
      <c r="A20" s="982"/>
      <c r="B20" s="982"/>
      <c r="C20" s="911"/>
      <c r="D20" s="912" t="s">
        <v>1279</v>
      </c>
    </row>
    <row r="21" spans="1:4">
      <c r="A21" s="982"/>
      <c r="B21" s="982"/>
      <c r="C21" s="911"/>
      <c r="D21" s="912" t="s">
        <v>1231</v>
      </c>
    </row>
    <row r="22" spans="1:4">
      <c r="A22" s="982"/>
      <c r="B22" s="982"/>
      <c r="C22" s="911"/>
      <c r="D22" s="912" t="s">
        <v>1238</v>
      </c>
    </row>
    <row r="23" spans="1:4" ht="28.5">
      <c r="A23" s="982"/>
      <c r="B23" s="982"/>
      <c r="C23" s="911"/>
      <c r="D23" s="912" t="s">
        <v>1239</v>
      </c>
    </row>
    <row r="24" spans="1:4">
      <c r="A24" s="982"/>
      <c r="B24" s="982"/>
      <c r="C24" s="911"/>
      <c r="D24" s="918"/>
    </row>
    <row r="25" spans="1:4">
      <c r="A25" s="982"/>
      <c r="B25" s="982" t="s">
        <v>1185</v>
      </c>
      <c r="C25" s="911" t="s">
        <v>403</v>
      </c>
      <c r="D25" s="917"/>
    </row>
    <row r="26" spans="1:4" ht="28.5">
      <c r="A26" s="982"/>
      <c r="B26" s="982"/>
      <c r="C26" s="911"/>
      <c r="D26" s="912" t="s">
        <v>1278</v>
      </c>
    </row>
    <row r="27" spans="1:4">
      <c r="A27" s="982"/>
      <c r="B27" s="982"/>
      <c r="C27" s="911"/>
      <c r="D27" s="912" t="s">
        <v>1243</v>
      </c>
    </row>
    <row r="28" spans="1:4" ht="28.5">
      <c r="A28" s="982"/>
      <c r="B28" s="982"/>
      <c r="C28" s="911"/>
      <c r="D28" s="912" t="s">
        <v>1244</v>
      </c>
    </row>
    <row r="29" spans="1:4">
      <c r="A29" s="982"/>
      <c r="B29" s="982"/>
      <c r="C29" s="911"/>
      <c r="D29" s="912" t="s">
        <v>1245</v>
      </c>
    </row>
    <row r="30" spans="1:4">
      <c r="A30" s="982"/>
      <c r="B30" s="982"/>
      <c r="C30" s="911"/>
      <c r="D30" s="912"/>
    </row>
    <row r="31" spans="1:4">
      <c r="A31" s="982"/>
      <c r="B31" s="982" t="s">
        <v>1186</v>
      </c>
      <c r="C31" s="911" t="s">
        <v>347</v>
      </c>
      <c r="D31" s="917"/>
    </row>
    <row r="32" spans="1:4">
      <c r="A32" s="982"/>
      <c r="B32" s="982"/>
      <c r="C32" s="911"/>
      <c r="D32" s="912" t="s">
        <v>1277</v>
      </c>
    </row>
    <row r="33" spans="1:4">
      <c r="A33" s="982"/>
      <c r="B33" s="982"/>
      <c r="C33" s="911"/>
      <c r="D33" s="912" t="s">
        <v>1246</v>
      </c>
    </row>
    <row r="34" spans="1:4">
      <c r="A34" s="982"/>
      <c r="B34" s="982"/>
      <c r="C34" s="911"/>
      <c r="D34" s="912" t="s">
        <v>1247</v>
      </c>
    </row>
    <row r="35" spans="1:4" ht="28.5">
      <c r="A35" s="982"/>
      <c r="B35" s="982"/>
      <c r="C35" s="911"/>
      <c r="D35" s="912" t="s">
        <v>1248</v>
      </c>
    </row>
    <row r="36" spans="1:4">
      <c r="A36" s="982"/>
      <c r="B36" s="982"/>
      <c r="C36" s="911"/>
      <c r="D36" s="912"/>
    </row>
    <row r="37" spans="1:4">
      <c r="A37" s="932" t="s">
        <v>125</v>
      </c>
      <c r="B37" s="1001"/>
      <c r="C37" s="930"/>
      <c r="D37" s="931"/>
    </row>
    <row r="38" spans="1:4">
      <c r="A38" s="983"/>
      <c r="B38" s="983" t="s">
        <v>1187</v>
      </c>
      <c r="C38" s="933" t="s">
        <v>197</v>
      </c>
      <c r="D38" s="934"/>
    </row>
    <row r="39" spans="1:4">
      <c r="A39" s="983"/>
      <c r="B39" s="983"/>
      <c r="C39" s="933"/>
      <c r="D39" s="948" t="s">
        <v>1264</v>
      </c>
    </row>
    <row r="40" spans="1:4" ht="28.5">
      <c r="A40" s="983"/>
      <c r="B40" s="983"/>
      <c r="C40" s="933"/>
      <c r="D40" s="948" t="s">
        <v>1266</v>
      </c>
    </row>
    <row r="41" spans="1:4">
      <c r="A41" s="983"/>
      <c r="B41" s="983"/>
      <c r="C41" s="933"/>
      <c r="D41" s="935"/>
    </row>
    <row r="42" spans="1:4">
      <c r="A42" s="983"/>
      <c r="B42" s="983" t="s">
        <v>1188</v>
      </c>
      <c r="C42" s="933" t="s">
        <v>413</v>
      </c>
      <c r="D42" s="934"/>
    </row>
    <row r="43" spans="1:4">
      <c r="A43" s="983"/>
      <c r="B43" s="983"/>
      <c r="C43" s="933"/>
      <c r="D43" s="948" t="s">
        <v>1265</v>
      </c>
    </row>
    <row r="44" spans="1:4" ht="28.5">
      <c r="A44" s="983"/>
      <c r="B44" s="983"/>
      <c r="C44" s="933"/>
      <c r="D44" s="948" t="s">
        <v>1262</v>
      </c>
    </row>
    <row r="45" spans="1:4">
      <c r="A45" s="983"/>
      <c r="B45" s="983"/>
      <c r="C45" s="933"/>
      <c r="D45" s="935"/>
    </row>
    <row r="46" spans="1:4">
      <c r="A46" s="983"/>
      <c r="B46" s="983" t="s">
        <v>1189</v>
      </c>
      <c r="C46" s="933" t="s">
        <v>414</v>
      </c>
      <c r="D46" s="934"/>
    </row>
    <row r="47" spans="1:4">
      <c r="A47" s="983"/>
      <c r="B47" s="983"/>
      <c r="C47" s="933"/>
      <c r="D47" s="948" t="s">
        <v>1274</v>
      </c>
    </row>
    <row r="48" spans="1:4">
      <c r="A48" s="983"/>
      <c r="B48" s="983"/>
      <c r="C48" s="933"/>
      <c r="D48" s="948" t="s">
        <v>1263</v>
      </c>
    </row>
    <row r="49" spans="1:4" ht="28.5">
      <c r="A49" s="983"/>
      <c r="B49" s="983"/>
      <c r="C49" s="933"/>
      <c r="D49" s="948" t="s">
        <v>1290</v>
      </c>
    </row>
    <row r="50" spans="1:4">
      <c r="A50" s="983"/>
      <c r="B50" s="983"/>
      <c r="C50" s="933"/>
      <c r="D50" s="935"/>
    </row>
    <row r="51" spans="1:4">
      <c r="A51" s="937" t="s">
        <v>124</v>
      </c>
      <c r="B51" s="984"/>
      <c r="C51" s="937"/>
      <c r="D51" s="938"/>
    </row>
    <row r="52" spans="1:4">
      <c r="A52" s="984"/>
      <c r="B52" s="984" t="s">
        <v>1190</v>
      </c>
      <c r="C52" s="939" t="s">
        <v>709</v>
      </c>
      <c r="D52" s="940"/>
    </row>
    <row r="53" spans="1:4">
      <c r="A53" s="984"/>
      <c r="B53" s="984"/>
      <c r="C53" s="939"/>
      <c r="D53" s="949" t="s">
        <v>1275</v>
      </c>
    </row>
    <row r="54" spans="1:4">
      <c r="A54" s="984"/>
      <c r="B54" s="984"/>
      <c r="C54" s="939"/>
      <c r="D54" s="949" t="s">
        <v>1267</v>
      </c>
    </row>
    <row r="55" spans="1:4">
      <c r="A55" s="984"/>
      <c r="B55" s="984"/>
      <c r="C55" s="939"/>
      <c r="D55" s="949" t="s">
        <v>1271</v>
      </c>
    </row>
    <row r="56" spans="1:4">
      <c r="A56" s="984"/>
      <c r="B56" s="984"/>
      <c r="C56" s="939"/>
      <c r="D56" s="941"/>
    </row>
    <row r="57" spans="1:4">
      <c r="A57" s="984"/>
      <c r="B57" s="984" t="s">
        <v>1191</v>
      </c>
      <c r="C57" s="939" t="s">
        <v>714</v>
      </c>
      <c r="D57" s="940"/>
    </row>
    <row r="58" spans="1:4">
      <c r="A58" s="984"/>
      <c r="B58" s="984"/>
      <c r="C58" s="939"/>
      <c r="D58" s="949" t="s">
        <v>1276</v>
      </c>
    </row>
    <row r="59" spans="1:4" ht="28.5">
      <c r="A59" s="984"/>
      <c r="B59" s="984"/>
      <c r="C59" s="939"/>
      <c r="D59" s="949" t="s">
        <v>1269</v>
      </c>
    </row>
    <row r="60" spans="1:4" ht="28.5">
      <c r="A60" s="984"/>
      <c r="B60" s="984"/>
      <c r="C60" s="939"/>
      <c r="D60" s="949" t="s">
        <v>1272</v>
      </c>
    </row>
    <row r="61" spans="1:4">
      <c r="A61" s="984"/>
      <c r="B61" s="984"/>
      <c r="C61" s="939"/>
      <c r="D61" s="941"/>
    </row>
    <row r="62" spans="1:4">
      <c r="A62" s="984"/>
      <c r="B62" s="984" t="s">
        <v>1192</v>
      </c>
      <c r="C62" s="939" t="s">
        <v>95</v>
      </c>
      <c r="D62" s="940"/>
    </row>
    <row r="63" spans="1:4" ht="28.5">
      <c r="A63" s="984"/>
      <c r="B63" s="984"/>
      <c r="C63" s="939"/>
      <c r="D63" s="949" t="s">
        <v>1270</v>
      </c>
    </row>
    <row r="64" spans="1:4" ht="28.5">
      <c r="A64" s="984"/>
      <c r="B64" s="984"/>
      <c r="C64" s="939"/>
      <c r="D64" s="949" t="s">
        <v>1273</v>
      </c>
    </row>
    <row r="65" spans="1:4" ht="28.5">
      <c r="A65" s="937"/>
      <c r="B65" s="984"/>
      <c r="C65" s="939"/>
      <c r="D65" s="949" t="s">
        <v>1291</v>
      </c>
    </row>
    <row r="66" spans="1:4">
      <c r="A66" s="937"/>
      <c r="B66" s="984"/>
      <c r="C66" s="939"/>
      <c r="D66" s="941"/>
    </row>
    <row r="67" spans="1:4">
      <c r="A67" s="942" t="s">
        <v>408</v>
      </c>
      <c r="B67" s="985"/>
      <c r="C67" s="942"/>
      <c r="D67" s="943"/>
    </row>
    <row r="68" spans="1:4">
      <c r="A68" s="985"/>
      <c r="B68" s="985" t="s">
        <v>1193</v>
      </c>
      <c r="C68" s="944" t="s">
        <v>130</v>
      </c>
      <c r="D68" s="945"/>
    </row>
    <row r="69" spans="1:4">
      <c r="A69" s="985"/>
      <c r="B69" s="985"/>
      <c r="C69" s="944"/>
      <c r="D69" s="950" t="s">
        <v>1281</v>
      </c>
    </row>
    <row r="70" spans="1:4" ht="28.5">
      <c r="A70" s="985"/>
      <c r="B70" s="985"/>
      <c r="C70" s="944"/>
      <c r="D70" s="950" t="s">
        <v>1282</v>
      </c>
    </row>
    <row r="71" spans="1:4">
      <c r="A71" s="985"/>
      <c r="B71" s="985"/>
      <c r="C71" s="944"/>
      <c r="D71" s="950" t="s">
        <v>1283</v>
      </c>
    </row>
    <row r="72" spans="1:4">
      <c r="A72" s="985"/>
      <c r="B72" s="985"/>
      <c r="C72" s="944"/>
      <c r="D72" s="946"/>
    </row>
    <row r="73" spans="1:4">
      <c r="A73" s="985"/>
      <c r="B73" s="985" t="s">
        <v>1194</v>
      </c>
      <c r="C73" s="944" t="s">
        <v>129</v>
      </c>
      <c r="D73" s="945"/>
    </row>
    <row r="74" spans="1:4">
      <c r="A74" s="985"/>
      <c r="B74" s="985"/>
      <c r="C74" s="944"/>
      <c r="D74" s="950" t="s">
        <v>1284</v>
      </c>
    </row>
    <row r="75" spans="1:4" ht="28.5">
      <c r="A75" s="985"/>
      <c r="B75" s="985"/>
      <c r="C75" s="944"/>
      <c r="D75" s="950" t="s">
        <v>1285</v>
      </c>
    </row>
    <row r="76" spans="1:4">
      <c r="A76" s="985"/>
      <c r="B76" s="985"/>
      <c r="C76" s="944"/>
      <c r="D76" s="950" t="s">
        <v>1289</v>
      </c>
    </row>
    <row r="77" spans="1:4">
      <c r="A77" s="985"/>
      <c r="B77" s="985"/>
      <c r="C77" s="944"/>
      <c r="D77" s="950"/>
    </row>
    <row r="78" spans="1:4">
      <c r="A78" s="985"/>
      <c r="B78" s="985" t="s">
        <v>1195</v>
      </c>
      <c r="C78" s="944" t="s">
        <v>375</v>
      </c>
      <c r="D78" s="945"/>
    </row>
    <row r="79" spans="1:4" ht="28.5">
      <c r="A79" s="985"/>
      <c r="B79" s="985"/>
      <c r="C79" s="944"/>
      <c r="D79" s="950" t="s">
        <v>1286</v>
      </c>
    </row>
    <row r="80" spans="1:4" ht="28.5">
      <c r="A80" s="985"/>
      <c r="B80" s="985"/>
      <c r="C80" s="944"/>
      <c r="D80" s="950" t="s">
        <v>1288</v>
      </c>
    </row>
    <row r="81" spans="1:4">
      <c r="A81" s="985"/>
      <c r="B81" s="985"/>
      <c r="C81" s="944"/>
      <c r="D81" s="950" t="s">
        <v>1287</v>
      </c>
    </row>
    <row r="82" spans="1:4">
      <c r="A82" s="942"/>
      <c r="B82" s="985"/>
      <c r="C82" s="944"/>
      <c r="D82" s="946"/>
    </row>
  </sheetData>
  <sheetProtection algorithmName="SHA-512" hashValue="5SFP2aitQ4Dl3LgBB3ygaB4VS6xiz+Wuqd6BQOv63DVKCA83W9J+GLT0p04ZQh7B4tqluLxtiN2DLEYxPaQ+KA==" saltValue="ruxlFqMyDit7cUOaplu4MQ==" spinCount="100000" sheet="1" objects="1" scenarios="1"/>
  <mergeCells count="1">
    <mergeCell ref="S8:T8"/>
  </mergeCells>
  <conditionalFormatting sqref="D4:D5 F7 F3:F5">
    <cfRule type="cellIs" dxfId="121" priority="30" operator="equal">
      <formula>"Water footprint"</formula>
    </cfRule>
    <cfRule type="cellIs" dxfId="120" priority="31" operator="equal">
      <formula>"Ecological Footprint"</formula>
    </cfRule>
    <cfRule type="cellIs" dxfId="119" priority="32" operator="equal">
      <formula>"Carbon Footprint"</formula>
    </cfRule>
  </conditionalFormatting>
  <conditionalFormatting sqref="F4:F5">
    <cfRule type="cellIs" dxfId="118" priority="25" operator="equal">
      <formula>"No?"</formula>
    </cfRule>
    <cfRule type="cellIs" dxfId="117" priority="26" operator="equal">
      <formula>"No"</formula>
    </cfRule>
    <cfRule type="cellIs" dxfId="116" priority="27" operator="equal">
      <formula>"Yes"</formula>
    </cfRule>
  </conditionalFormatting>
  <conditionalFormatting sqref="D7">
    <cfRule type="cellIs" dxfId="115" priority="22" operator="equal">
      <formula>"Water footprint"</formula>
    </cfRule>
    <cfRule type="cellIs" dxfId="114" priority="23" operator="equal">
      <formula>"Ecological Footprint"</formula>
    </cfRule>
    <cfRule type="cellIs" dxfId="113" priority="24" operator="equal">
      <formula>"Carbon Footprint"</formula>
    </cfRule>
  </conditionalFormatting>
  <conditionalFormatting sqref="F7">
    <cfRule type="cellIs" dxfId="112" priority="9" operator="equal">
      <formula>"No?"</formula>
    </cfRule>
    <cfRule type="cellIs" dxfId="111" priority="10" operator="equal">
      <formula>"No"</formula>
    </cfRule>
    <cfRule type="cellIs" dxfId="110" priority="11" operator="equal">
      <formula>"Yes"</formula>
    </cfRule>
  </conditionalFormatting>
  <conditionalFormatting sqref="D3">
    <cfRule type="cellIs" dxfId="109" priority="6" operator="equal">
      <formula>"Water footprint"</formula>
    </cfRule>
    <cfRule type="cellIs" dxfId="108" priority="7" operator="equal">
      <formula>"Ecological Footprint"</formula>
    </cfRule>
    <cfRule type="cellIs" dxfId="107" priority="8" operator="equal">
      <formula>"Carbon Footprint"</formula>
    </cfRule>
  </conditionalFormatting>
  <conditionalFormatting sqref="F3">
    <cfRule type="cellIs" dxfId="106" priority="1" operator="equal">
      <formula>"No?"</formula>
    </cfRule>
    <cfRule type="cellIs" dxfId="105" priority="2" operator="equal">
      <formula>"No"</formula>
    </cfRule>
    <cfRule type="cellIs" dxfId="104" priority="3" operator="equal">
      <formula>"Yes"</formula>
    </cfRule>
  </conditionalFormatting>
  <pageMargins left="0.7" right="0.7" top="0.78740157499999996" bottom="0.78740157499999996" header="0.3" footer="0.3"/>
  <pageSetup paperSize="9" scale="60"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EDEBA-5F6E-46E2-88AF-2AC5289E8F59}">
  <sheetPr codeName="Tabelle17">
    <tabColor theme="8"/>
    <pageSetUpPr fitToPage="1"/>
  </sheetPr>
  <dimension ref="A1:R22"/>
  <sheetViews>
    <sheetView showGridLines="0" zoomScale="90" zoomScaleNormal="90" workbookViewId="0">
      <selection activeCell="A2" sqref="A2"/>
    </sheetView>
  </sheetViews>
  <sheetFormatPr baseColWidth="10" defaultRowHeight="14.25"/>
  <cols>
    <col min="1" max="1" width="20.25" style="261" customWidth="1"/>
    <col min="2" max="2" width="24.875" style="261" customWidth="1"/>
    <col min="3" max="6" width="18.625" style="1142" customWidth="1"/>
    <col min="7" max="7" width="16.625" style="1142" customWidth="1"/>
    <col min="8" max="10" width="15.625" style="1142" customWidth="1"/>
    <col min="11" max="11" width="8.5" style="1142" customWidth="1"/>
    <col min="12" max="16384" width="11" style="261"/>
  </cols>
  <sheetData>
    <row r="1" spans="1:18" s="103" customFormat="1" ht="20.100000000000001" customHeight="1">
      <c r="A1" s="27" t="str">
        <f>'0 - Overview thesis'!A1</f>
        <v>Master thesis "Benchmark analysis of personal (carbon) footprint calculators" by Friederike Tietze - TU Berlin - 2021</v>
      </c>
      <c r="B1" s="28"/>
      <c r="C1" s="1005"/>
      <c r="D1" s="1005"/>
      <c r="E1" s="1005"/>
      <c r="F1" s="1005"/>
      <c r="G1" s="1005"/>
      <c r="H1" s="1005"/>
      <c r="I1" s="1005"/>
      <c r="J1" s="1005"/>
      <c r="K1" s="1005"/>
    </row>
    <row r="2" spans="1:18" s="289" customFormat="1" ht="18">
      <c r="A2" s="16" t="s">
        <v>1443</v>
      </c>
      <c r="B2" s="24"/>
      <c r="C2" s="1006"/>
      <c r="D2" s="1006"/>
      <c r="E2" s="1006"/>
      <c r="F2" s="1006"/>
      <c r="G2" s="1006"/>
      <c r="H2" s="1006"/>
      <c r="I2" s="1006"/>
      <c r="J2" s="1006"/>
      <c r="K2" s="1006"/>
    </row>
    <row r="3" spans="1:18" s="574" customFormat="1" ht="8.1" customHeight="1">
      <c r="A3" s="581"/>
      <c r="B3" s="993"/>
      <c r="C3" s="581"/>
      <c r="D3" s="585"/>
      <c r="E3" s="581"/>
      <c r="F3" s="581"/>
      <c r="G3" s="581"/>
      <c r="H3" s="581"/>
      <c r="I3" s="581"/>
      <c r="J3" s="581"/>
      <c r="K3" s="581"/>
      <c r="L3" s="581"/>
      <c r="M3" s="581"/>
      <c r="N3" s="581"/>
      <c r="O3" s="581"/>
      <c r="P3" s="581"/>
    </row>
    <row r="4" spans="1:18" s="596" customFormat="1">
      <c r="A4" s="619" t="s">
        <v>1294</v>
      </c>
      <c r="B4" s="994"/>
      <c r="C4" s="594"/>
      <c r="D4" s="913"/>
      <c r="E4" s="594"/>
      <c r="F4" s="595"/>
      <c r="G4" s="595"/>
      <c r="H4" s="595"/>
      <c r="I4" s="595"/>
      <c r="J4" s="595"/>
      <c r="K4" s="595"/>
      <c r="L4" s="595"/>
      <c r="M4" s="595"/>
      <c r="N4" s="595"/>
      <c r="O4" s="595"/>
      <c r="P4" s="595"/>
    </row>
    <row r="5" spans="1:18" s="574" customFormat="1" ht="8.1" customHeight="1" thickBot="1">
      <c r="A5" s="581"/>
      <c r="B5" s="993"/>
      <c r="C5" s="581"/>
      <c r="D5" s="585"/>
      <c r="E5" s="581"/>
      <c r="F5" s="581"/>
      <c r="G5" s="581"/>
      <c r="H5" s="581"/>
      <c r="I5" s="581"/>
      <c r="J5" s="581"/>
      <c r="K5" s="581"/>
      <c r="L5" s="581"/>
      <c r="M5" s="581"/>
      <c r="N5" s="581"/>
      <c r="O5" s="581"/>
      <c r="P5" s="581"/>
    </row>
    <row r="6" spans="1:18" s="289" customFormat="1" ht="18.75" thickBot="1">
      <c r="A6" s="1147" t="s">
        <v>229</v>
      </c>
      <c r="B6" s="1148"/>
      <c r="C6" s="1145"/>
      <c r="D6" s="1145"/>
      <c r="E6" s="1145"/>
      <c r="F6" s="1145"/>
      <c r="G6" s="1145"/>
      <c r="H6" s="1145"/>
      <c r="I6" s="1145"/>
      <c r="J6" s="1146"/>
      <c r="K6" s="1146"/>
    </row>
    <row r="7" spans="1:18" ht="15.75" thickBot="1">
      <c r="A7" s="1143" t="s">
        <v>401</v>
      </c>
      <c r="B7" s="1144" t="s">
        <v>402</v>
      </c>
      <c r="C7" s="1683" t="s">
        <v>334</v>
      </c>
      <c r="D7" s="1683"/>
      <c r="E7" s="1683"/>
      <c r="F7" s="1683"/>
      <c r="G7" s="1683"/>
      <c r="H7" s="1683"/>
      <c r="I7" s="1683"/>
      <c r="J7" s="1683"/>
      <c r="K7" s="1149"/>
      <c r="L7" s="440"/>
      <c r="M7" s="440"/>
      <c r="N7" s="440"/>
      <c r="O7" s="440"/>
      <c r="P7" s="440"/>
      <c r="Q7" s="440"/>
      <c r="R7" s="440"/>
    </row>
    <row r="8" spans="1:18" ht="15.75" thickBot="1">
      <c r="A8" s="1003"/>
      <c r="B8" s="1004"/>
      <c r="C8" s="1684" t="s">
        <v>1293</v>
      </c>
      <c r="D8" s="1684"/>
      <c r="E8" s="1684"/>
      <c r="F8" s="1684"/>
      <c r="G8" s="1684"/>
      <c r="H8" s="1684"/>
      <c r="I8" s="1684"/>
      <c r="J8" s="1684"/>
      <c r="K8" s="1151"/>
      <c r="L8" s="1152"/>
      <c r="M8" s="1152"/>
      <c r="N8" s="1152"/>
      <c r="O8" s="1152"/>
      <c r="P8" s="1152"/>
      <c r="Q8" s="1152"/>
      <c r="R8" s="1152"/>
    </row>
    <row r="9" spans="1:18" ht="15.75" thickBot="1">
      <c r="A9" s="1003"/>
      <c r="B9" s="1027" t="s">
        <v>1292</v>
      </c>
      <c r="C9" s="1027">
        <v>1</v>
      </c>
      <c r="D9" s="1027">
        <v>2</v>
      </c>
      <c r="E9" s="1027">
        <v>3</v>
      </c>
      <c r="F9" s="1027">
        <v>4</v>
      </c>
      <c r="G9" s="1027">
        <v>5</v>
      </c>
      <c r="H9" s="1027">
        <v>6</v>
      </c>
      <c r="I9" s="1027">
        <v>7</v>
      </c>
      <c r="J9" s="1028">
        <v>8</v>
      </c>
      <c r="K9" s="1150"/>
    </row>
    <row r="10" spans="1:18" ht="38.1" customHeight="1" thickBot="1">
      <c r="A10" s="1587" t="str">
        <f>'4.2 - Legend MB'!A7</f>
        <v>General</v>
      </c>
      <c r="B10" s="1013" t="str">
        <f>'4.2 - Legend MB'!B8</f>
        <v>Type of provider</v>
      </c>
      <c r="C10" s="1015" t="str">
        <f>'6.2 - Evaluation of Responses'!R8</f>
        <v>For-profit</v>
      </c>
      <c r="D10" s="1015" t="str">
        <f>'6.2 - Evaluation of Responses'!U8</f>
        <v>Non-profit / Government</v>
      </c>
      <c r="E10" s="1015" t="str">
        <f>'6.2 - Evaluation of Responses'!S8</f>
        <v>Non-profit / NGO</v>
      </c>
      <c r="F10" s="1016" t="str">
        <f>'6.2 - Evaluation of Responses'!T8</f>
        <v>Non-profit / Institute</v>
      </c>
      <c r="G10" s="1061">
        <v>4</v>
      </c>
      <c r="H10" s="928"/>
      <c r="I10" s="927"/>
      <c r="J10" s="927"/>
      <c r="K10" s="927"/>
    </row>
    <row r="11" spans="1:18" ht="38.1" customHeight="1" thickBot="1">
      <c r="A11" s="1587"/>
      <c r="B11" s="1014" t="str">
        <f>'4.2 - Legend MB'!B13</f>
        <v>Type of calculator</v>
      </c>
      <c r="C11" s="1009" t="str">
        <f>'6.2 - Evaluation of Responses'!X8</f>
        <v>Excel sheet calculator</v>
      </c>
      <c r="D11" s="1009" t="str">
        <f>'6.2 - Evaluation of Responses'!W8</f>
        <v>App calculator</v>
      </c>
      <c r="E11" s="1009" t="str">
        <f>'6.2 - Evaluation of Responses'!V8</f>
        <v>Web calculator</v>
      </c>
      <c r="F11" s="1010" t="str">
        <f>'6.2 - Evaluation of Responses'!Y8</f>
        <v>App + Web version available</v>
      </c>
      <c r="G11" s="1061">
        <v>4</v>
      </c>
      <c r="H11" s="928"/>
      <c r="I11" s="927"/>
      <c r="J11" s="927"/>
      <c r="K11" s="927"/>
    </row>
    <row r="12" spans="1:18" ht="38.1" customHeight="1" thickBot="1">
      <c r="A12" s="1588"/>
      <c r="B12" s="1013" t="str">
        <f>'4.2 - Legend MB'!B18</f>
        <v>Popularity</v>
      </c>
      <c r="C12" s="1011" t="str">
        <f>'6.2 - Evaluation of Responses'!Z8</f>
        <v>Low Popularity</v>
      </c>
      <c r="D12" s="1011" t="str">
        <f>'6.2 - Evaluation of Responses'!AA8</f>
        <v>Medium Popularity</v>
      </c>
      <c r="E12" s="1011" t="str">
        <f>'6.2 - Evaluation of Responses'!AB8</f>
        <v>High Popularity</v>
      </c>
      <c r="F12" s="1062">
        <v>3</v>
      </c>
      <c r="G12" s="1012"/>
      <c r="H12" s="927"/>
      <c r="I12" s="927"/>
      <c r="J12" s="927"/>
      <c r="K12" s="927"/>
    </row>
    <row r="13" spans="1:18" ht="38.1" customHeight="1" thickBot="1">
      <c r="A13" s="1589" t="str">
        <f>'4.2 - Legend MB'!A22</f>
        <v>Calculations</v>
      </c>
      <c r="B13" s="1018" t="str">
        <f>'4.2 - Legend MB'!B23</f>
        <v>Transparency of method</v>
      </c>
      <c r="C13" s="1020" t="str">
        <f>'6.2 - Evaluation of Responses'!AM8</f>
        <v>No data</v>
      </c>
      <c r="D13" s="1020" t="str">
        <f>'6.2 - Evaluation of Responses'!AN8</f>
        <v>Basic description</v>
      </c>
      <c r="E13" s="1020" t="str">
        <f>'6.2 - Evaluation of Responses'!AO8</f>
        <v>Detailed description</v>
      </c>
      <c r="F13" s="1020" t="str">
        <f>'6.2 - Evaluation of Responses'!AP8</f>
        <v>Open-source method</v>
      </c>
      <c r="G13" s="1061">
        <v>4</v>
      </c>
      <c r="H13" s="928"/>
      <c r="I13" s="927"/>
      <c r="J13" s="927"/>
      <c r="K13" s="927"/>
    </row>
    <row r="14" spans="1:18" ht="38.1" customHeight="1" thickBot="1">
      <c r="A14" s="1589"/>
      <c r="B14" s="1019" t="str">
        <f>'4.2 - Legend MB'!B28</f>
        <v>Credibility of sources</v>
      </c>
      <c r="C14" s="1021" t="str">
        <f>'6.2 - Evaluation of Responses'!AQ8</f>
        <v>No sources</v>
      </c>
      <c r="D14" s="1021" t="str">
        <f>'6.2 - Evaluation of Responses'!AR8</f>
        <v>Non-specific sources</v>
      </c>
      <c r="E14" s="1021" t="str">
        <f>'6.2 - Evaluation of Responses'!AS8</f>
        <v>Non-recognized sources</v>
      </c>
      <c r="F14" s="1021" t="str">
        <f>'6.2 - Evaluation of Responses'!AT8</f>
        <v>Recognized outdated sources</v>
      </c>
      <c r="G14" s="1021" t="str">
        <f>'6.2 - Evaluation of Responses'!AU8</f>
        <v>Recognized current sources</v>
      </c>
      <c r="H14" s="1061">
        <v>5</v>
      </c>
      <c r="I14" s="1008"/>
      <c r="J14" s="1008"/>
      <c r="K14" s="1008"/>
    </row>
    <row r="15" spans="1:18" ht="38.1" customHeight="1" thickBot="1">
      <c r="A15" s="1590"/>
      <c r="B15" s="1018" t="str">
        <f>'4.2 - Legend MB'!B34</f>
        <v>Categories</v>
      </c>
      <c r="C15" s="1020" t="str">
        <f>'6.2 - Evaluation of Responses'!AV8</f>
        <v>Minimalistic category set</v>
      </c>
      <c r="D15" s="1020" t="str">
        <f>'6.2 - Evaluation of Responses'!AW8</f>
        <v>Specified category set</v>
      </c>
      <c r="E15" s="1020" t="str">
        <f>'6.2 - Evaluation of Responses'!AX8</f>
        <v>Basic category set</v>
      </c>
      <c r="F15" s="1020" t="str">
        <f>'6.2 - Evaluation of Responses'!AZ8</f>
        <v>Comprehensive category set</v>
      </c>
      <c r="G15" s="1020" t="str">
        <f>'6.2 - Evaluation of Responses'!AY8</f>
        <v>Advanced category set</v>
      </c>
      <c r="H15" s="1061">
        <v>5</v>
      </c>
      <c r="I15" s="1008"/>
      <c r="J15" s="1008"/>
      <c r="K15" s="1008"/>
    </row>
    <row r="16" spans="1:18" ht="38.1" customHeight="1" thickBot="1">
      <c r="A16" s="1591" t="str">
        <f>'4.2 - Legend MB'!A42</f>
        <v>Output</v>
      </c>
      <c r="B16" s="645" t="str">
        <f>'4.2 - Legend MB'!B43</f>
        <v>Presentation of results</v>
      </c>
      <c r="C16" s="1022" t="str">
        <f>'6.2 - Evaluation of Responses'!BA8</f>
        <v>Personal footprint value</v>
      </c>
      <c r="D16" s="1022" t="str">
        <f>'6.2 - Evaluation of Responses'!BC8</f>
        <v>Personal footprint analysis</v>
      </c>
      <c r="E16" s="1022" t="str">
        <f>'6.2 - Evaluation of Responses'!BB8</f>
        <v>Personal footprint + Context</v>
      </c>
      <c r="F16" s="1022" t="str">
        <f>'6.2 - Evaluation of Responses'!BD8</f>
        <v>Personal footprint analysis + Context</v>
      </c>
      <c r="G16" s="1062">
        <v>4</v>
      </c>
      <c r="H16" s="1017"/>
      <c r="I16" s="1017"/>
      <c r="J16" s="927"/>
      <c r="K16" s="927"/>
    </row>
    <row r="17" spans="1:11" ht="38.1" customHeight="1" thickBot="1">
      <c r="A17" s="1591"/>
      <c r="B17" s="646" t="str">
        <f>'4.2 - Legend MB'!B48</f>
        <v>Reduction measures</v>
      </c>
      <c r="C17" s="1023" t="str">
        <f>'6.2 - Evaluation of Responses'!BE8</f>
        <v>No reduction measures</v>
      </c>
      <c r="D17" s="1023" t="str">
        <f>'6.2 - Evaluation of Responses'!BF8</f>
        <v>General reduction measures</v>
      </c>
      <c r="E17" s="1023" t="str">
        <f>'6.2 - Evaluation of Responses'!BG8</f>
        <v>Individualized reduction measures</v>
      </c>
      <c r="F17" s="1062">
        <v>3</v>
      </c>
      <c r="G17" s="1017"/>
      <c r="H17" s="1017"/>
      <c r="I17" s="1017"/>
      <c r="J17" s="927"/>
      <c r="K17" s="927"/>
    </row>
    <row r="18" spans="1:11" ht="38.1" customHeight="1" thickBot="1">
      <c r="A18" s="1592"/>
      <c r="B18" s="645" t="str">
        <f>'4.2 - Legend MB'!B52</f>
        <v>Service offer</v>
      </c>
      <c r="C18" s="1022" t="str">
        <f>'6.2 - Evaluation of Responses'!BH8</f>
        <v>No service</v>
      </c>
      <c r="D18" s="1022" t="str">
        <f>'6.2 - Evaluation of Responses'!BK8</f>
        <v>Community service</v>
      </c>
      <c r="E18" s="1022" t="str">
        <f>'6.2 - Evaluation of Responses'!BN8</f>
        <v>Tracking + Community</v>
      </c>
      <c r="F18" s="1022" t="str">
        <f>'6.2 - Evaluation of Responses'!BM8</f>
        <v>Offset + Community</v>
      </c>
      <c r="G18" s="1022" t="str">
        <f>'6.2 - Evaluation of Responses'!BI8</f>
        <v>Offset service</v>
      </c>
      <c r="H18" s="1022" t="str">
        <f>'6.2 - Evaluation of Responses'!BO8</f>
        <v>Offset + Tracking + Community</v>
      </c>
      <c r="I18" s="1022" t="str">
        <f>'6.2 - Evaluation of Responses'!BJ8</f>
        <v>Tracking service</v>
      </c>
      <c r="J18" s="1022" t="str">
        <f>'6.2 - Evaluation of Responses'!BL8</f>
        <v>Offset + Tracking</v>
      </c>
      <c r="K18" s="1061">
        <v>8</v>
      </c>
    </row>
    <row r="19" spans="1:11" ht="38.1" customHeight="1" thickBot="1">
      <c r="A19" s="1593" t="str">
        <f>'4.2 - Legend MB'!A61</f>
        <v>User-friendliness</v>
      </c>
      <c r="B19" s="644" t="str">
        <f>'4.2 - Legend MB'!B62</f>
        <v>Data entry</v>
      </c>
      <c r="C19" s="1024" t="str">
        <f>'6.2 - Evaluation of Responses'!AC8</f>
        <v>Exact values</v>
      </c>
      <c r="D19" s="1025" t="str">
        <f>'6.2 - Evaluation of Responses'!AD8</f>
        <v>Predefined values</v>
      </c>
      <c r="E19" s="1024" t="str">
        <f>'6.2 - Evaluation of Responses'!AE8</f>
        <v>Combination of both</v>
      </c>
      <c r="F19" s="1061">
        <v>3</v>
      </c>
      <c r="G19" s="1008"/>
      <c r="H19" s="1008"/>
      <c r="I19" s="1008"/>
      <c r="J19" s="1008"/>
      <c r="K19" s="1008"/>
    </row>
    <row r="20" spans="1:11" ht="38.1" customHeight="1" thickBot="1">
      <c r="A20" s="1593"/>
      <c r="B20" s="1007" t="str">
        <f>'4.2 - Legend MB'!B66</f>
        <v>Scope</v>
      </c>
      <c r="C20" s="1026" t="str">
        <f>'6.2 - Evaluation of Responses'!AI8</f>
        <v>Extensive scope</v>
      </c>
      <c r="D20" s="1026" t="str">
        <f>'6.2 - Evaluation of Responses'!AF8</f>
        <v>Small scope</v>
      </c>
      <c r="E20" s="1026" t="str">
        <f>'6.2 - Evaluation of Responses'!AH8</f>
        <v>Large scope</v>
      </c>
      <c r="F20" s="1026" t="str">
        <f>'6.2 - Evaluation of Responses'!AG8</f>
        <v>Medium scope</v>
      </c>
      <c r="G20" s="1061">
        <v>4</v>
      </c>
      <c r="H20" s="1008"/>
      <c r="I20" s="1008"/>
      <c r="J20" s="1008"/>
      <c r="K20" s="1008"/>
    </row>
    <row r="21" spans="1:11" ht="38.1" customHeight="1" thickBot="1">
      <c r="A21" s="1594"/>
      <c r="B21" s="644" t="str">
        <f>'4.2 - Legend MB'!B71</f>
        <v>Accessibility</v>
      </c>
      <c r="C21" s="1024" t="str">
        <f>'6.2 - Evaluation of Responses'!AL8</f>
        <v>Obligatory account</v>
      </c>
      <c r="D21" s="1024" t="str">
        <f>'6.2 - Evaluation of Responses'!AK8</f>
        <v>Email needed</v>
      </c>
      <c r="E21" s="1024" t="str">
        <f>'6.2 - Evaluation of Responses'!AJ8</f>
        <v>Online free available</v>
      </c>
      <c r="F21" s="1061">
        <v>3</v>
      </c>
      <c r="G21" s="1008"/>
      <c r="H21" s="1008"/>
      <c r="I21" s="1008"/>
      <c r="J21" s="1008"/>
      <c r="K21" s="1008"/>
    </row>
    <row r="22" spans="1:11">
      <c r="A22" s="927"/>
      <c r="B22" s="927"/>
      <c r="C22" s="1153"/>
      <c r="D22" s="1153"/>
      <c r="E22" s="1153"/>
      <c r="F22" s="1154">
        <f>F21+G20+F19+K18+F17++G16+H15+H14+G13+F12+G11+G10</f>
        <v>50</v>
      </c>
      <c r="G22" s="1154" t="s">
        <v>1304</v>
      </c>
      <c r="H22" s="1153"/>
      <c r="I22" s="1153"/>
      <c r="J22" s="1153"/>
      <c r="K22" s="1153"/>
    </row>
  </sheetData>
  <sheetProtection algorithmName="SHA-512" hashValue="WgxST7vI9JYuS64SKB6B6MO84ycFW+Sj3KEkh2cAXrqB7leK5maJ9SziDTx7sypsPK16pR31UIW9h/QmwEyTnQ==" saltValue="90tMelfwXTiNWr8pgsb9rw==" spinCount="100000" sheet="1" objects="1" scenarios="1"/>
  <mergeCells count="6">
    <mergeCell ref="A10:A12"/>
    <mergeCell ref="A13:A15"/>
    <mergeCell ref="A16:A18"/>
    <mergeCell ref="A19:A21"/>
    <mergeCell ref="C7:J7"/>
    <mergeCell ref="C8:J8"/>
  </mergeCells>
  <conditionalFormatting sqref="D4:D5 F3:F5">
    <cfRule type="cellIs" dxfId="103" priority="10" operator="equal">
      <formula>"Water footprint"</formula>
    </cfRule>
    <cfRule type="cellIs" dxfId="102" priority="11" operator="equal">
      <formula>"Ecological Footprint"</formula>
    </cfRule>
    <cfRule type="cellIs" dxfId="101" priority="12" operator="equal">
      <formula>"Carbon Footprint"</formula>
    </cfRule>
  </conditionalFormatting>
  <conditionalFormatting sqref="F4:F5">
    <cfRule type="cellIs" dxfId="100" priority="7" operator="equal">
      <formula>"No?"</formula>
    </cfRule>
    <cfRule type="cellIs" dxfId="99" priority="8" operator="equal">
      <formula>"No"</formula>
    </cfRule>
    <cfRule type="cellIs" dxfId="98" priority="9" operator="equal">
      <formula>"Yes"</formula>
    </cfRule>
  </conditionalFormatting>
  <conditionalFormatting sqref="D3">
    <cfRule type="cellIs" dxfId="97" priority="4" operator="equal">
      <formula>"Water footprint"</formula>
    </cfRule>
    <cfRule type="cellIs" dxfId="96" priority="5" operator="equal">
      <formula>"Ecological Footprint"</formula>
    </cfRule>
    <cfRule type="cellIs" dxfId="95" priority="6" operator="equal">
      <formula>"Carbon Footprint"</formula>
    </cfRule>
  </conditionalFormatting>
  <conditionalFormatting sqref="F3">
    <cfRule type="cellIs" dxfId="94" priority="1" operator="equal">
      <formula>"No?"</formula>
    </cfRule>
    <cfRule type="cellIs" dxfId="93" priority="2" operator="equal">
      <formula>"No"</formula>
    </cfRule>
    <cfRule type="cellIs" dxfId="92" priority="3" operator="equal">
      <formula>"Yes"</formula>
    </cfRule>
  </conditionalFormatting>
  <pageMargins left="0.7" right="0.7" top="0.78740157499999996" bottom="0.78740157499999996" header="0.3" footer="0.3"/>
  <pageSetup paperSize="9" scale="63" fitToHeight="0"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FF2D2-4596-4282-8F41-FF1A54F5EC75}">
  <sheetPr codeName="Tabelle19">
    <tabColor theme="8"/>
    <pageSetUpPr fitToPage="1"/>
  </sheetPr>
  <dimension ref="A1:AI93"/>
  <sheetViews>
    <sheetView showGridLines="0" zoomScale="80" zoomScaleNormal="80" workbookViewId="0">
      <pane xSplit="5" ySplit="7" topLeftCell="F8" activePane="bottomRight" state="frozen"/>
      <selection pane="topRight" activeCell="F1" sqref="F1"/>
      <selection pane="bottomLeft" activeCell="A8" sqref="A8"/>
      <selection pane="bottomRight" activeCell="A2" sqref="A2"/>
    </sheetView>
  </sheetViews>
  <sheetFormatPr baseColWidth="10" defaultColWidth="16.375" defaultRowHeight="12.95" customHeight="1"/>
  <cols>
    <col min="1" max="1" width="5.75" style="434" customWidth="1"/>
    <col min="2" max="2" width="26.375" style="433" bestFit="1" customWidth="1"/>
    <col min="3" max="4" width="15.625" style="1048" customWidth="1"/>
    <col min="5" max="5" width="0.375" style="1048" customWidth="1"/>
    <col min="6" max="6" width="11.375" style="1048" customWidth="1"/>
    <col min="7" max="7" width="11.75" style="1048" customWidth="1"/>
    <col min="8" max="9" width="11.375" style="1048" customWidth="1"/>
    <col min="10" max="10" width="0.375" style="1048" customWidth="1"/>
    <col min="11" max="11" width="20.75" style="433" bestFit="1" customWidth="1"/>
    <col min="12" max="12" width="10.375" style="659" customWidth="1"/>
    <col min="13" max="13" width="17.875" style="433" bestFit="1" customWidth="1"/>
    <col min="14" max="14" width="10.375" style="659" customWidth="1"/>
    <col min="15" max="15" width="16.125" style="433" bestFit="1" customWidth="1"/>
    <col min="16" max="16" width="10.375" style="659" customWidth="1"/>
    <col min="17" max="17" width="24.875" style="433" bestFit="1" customWidth="1"/>
    <col min="18" max="18" width="8.375" style="433" bestFit="1" customWidth="1"/>
    <col min="19" max="19" width="25.5" style="433" bestFit="1" customWidth="1"/>
    <col min="20" max="20" width="8.25" style="659" bestFit="1" customWidth="1"/>
    <col min="21" max="21" width="24.875" style="433" bestFit="1" customWidth="1"/>
    <col min="22" max="22" width="8.25" style="659" bestFit="1" customWidth="1"/>
    <col min="23" max="23" width="31" style="433" bestFit="1" customWidth="1"/>
    <col min="24" max="24" width="10.375" style="659" customWidth="1"/>
    <col min="25" max="25" width="28.875" style="433" bestFit="1" customWidth="1"/>
    <col min="26" max="26" width="10.375" style="659" customWidth="1"/>
    <col min="27" max="27" width="26.875" style="433" bestFit="1" customWidth="1"/>
    <col min="28" max="28" width="10.375" style="659" customWidth="1"/>
    <col min="29" max="29" width="17.25" style="433" bestFit="1" customWidth="1"/>
    <col min="30" max="30" width="10.375" style="659" customWidth="1"/>
    <col min="31" max="31" width="14.5" style="433" bestFit="1" customWidth="1"/>
    <col min="32" max="32" width="10.375" style="659" customWidth="1"/>
    <col min="33" max="33" width="17.5" style="433" bestFit="1" customWidth="1"/>
    <col min="34" max="34" width="10.375" style="659" customWidth="1"/>
    <col min="35" max="35" width="18.375" style="141" customWidth="1"/>
    <col min="36" max="62" width="16.375" style="433"/>
    <col min="63" max="63" width="14.75" style="433" customWidth="1"/>
    <col min="64" max="16384" width="16.375" style="433"/>
  </cols>
  <sheetData>
    <row r="1" spans="1:35" ht="17.100000000000001" customHeight="1">
      <c r="A1" s="27" t="str">
        <f>'0 - Overview thesis'!A1</f>
        <v>Master thesis "Benchmark analysis of personal (carbon) footprint calculators" by Friederike Tietze - TU Berlin - 2021</v>
      </c>
      <c r="B1" s="27"/>
      <c r="C1" s="593"/>
      <c r="D1" s="593"/>
      <c r="E1" s="593"/>
      <c r="F1" s="593"/>
      <c r="G1" s="593"/>
      <c r="H1" s="593"/>
      <c r="I1" s="593"/>
      <c r="J1" s="593"/>
      <c r="K1" s="27"/>
      <c r="L1" s="27"/>
      <c r="M1" s="27"/>
      <c r="N1" s="27"/>
      <c r="O1" s="27"/>
      <c r="P1" s="27"/>
      <c r="Q1" s="27"/>
      <c r="R1" s="27"/>
      <c r="S1" s="27"/>
      <c r="T1" s="27"/>
      <c r="U1" s="27"/>
      <c r="V1" s="27"/>
      <c r="W1" s="27"/>
      <c r="X1" s="27"/>
      <c r="Y1" s="27"/>
      <c r="Z1" s="27"/>
      <c r="AA1" s="27"/>
      <c r="AB1" s="27"/>
      <c r="AC1" s="27"/>
      <c r="AD1" s="27"/>
      <c r="AE1" s="27"/>
      <c r="AF1" s="27"/>
      <c r="AG1" s="27"/>
      <c r="AH1" s="27"/>
      <c r="AI1" s="28"/>
    </row>
    <row r="2" spans="1:35" s="289" customFormat="1" ht="18">
      <c r="A2" s="16" t="s">
        <v>919</v>
      </c>
      <c r="B2" s="24"/>
      <c r="C2" s="1037"/>
      <c r="D2" s="1037"/>
      <c r="E2" s="664"/>
      <c r="F2" s="664"/>
      <c r="G2" s="664"/>
      <c r="H2" s="664"/>
      <c r="I2" s="664"/>
      <c r="J2" s="664"/>
      <c r="K2" s="17"/>
      <c r="L2" s="17"/>
      <c r="M2" s="17"/>
      <c r="N2" s="17"/>
      <c r="O2" s="17"/>
      <c r="P2" s="17"/>
      <c r="Q2" s="17"/>
      <c r="R2" s="17"/>
      <c r="S2" s="17"/>
      <c r="T2" s="17"/>
      <c r="U2" s="17"/>
      <c r="V2" s="17"/>
      <c r="W2" s="17"/>
      <c r="X2" s="17"/>
      <c r="Y2" s="17"/>
      <c r="Z2" s="17"/>
      <c r="AA2" s="17"/>
      <c r="AB2" s="17"/>
      <c r="AC2" s="17"/>
      <c r="AD2" s="17"/>
      <c r="AE2" s="17"/>
      <c r="AF2" s="17"/>
      <c r="AG2" s="17"/>
      <c r="AH2" s="17"/>
      <c r="AI2" s="100"/>
    </row>
    <row r="3" spans="1:35" s="574" customFormat="1" ht="8.1" customHeight="1">
      <c r="A3" s="581"/>
      <c r="B3" s="993"/>
      <c r="C3" s="581"/>
      <c r="D3" s="585"/>
      <c r="E3" s="581"/>
      <c r="F3" s="581"/>
      <c r="G3" s="581"/>
      <c r="H3" s="581"/>
      <c r="I3" s="581"/>
      <c r="J3" s="581"/>
      <c r="K3" s="581"/>
      <c r="L3" s="581"/>
      <c r="M3" s="581"/>
      <c r="N3" s="581"/>
      <c r="O3" s="581"/>
      <c r="P3" s="581"/>
    </row>
    <row r="4" spans="1:35" s="596" customFormat="1" ht="14.25">
      <c r="A4" s="619" t="s">
        <v>1302</v>
      </c>
      <c r="B4" s="994"/>
      <c r="C4" s="594"/>
      <c r="D4" s="913"/>
      <c r="E4" s="594"/>
      <c r="F4" s="594"/>
      <c r="G4" s="594"/>
      <c r="H4" s="595"/>
      <c r="I4" s="595"/>
      <c r="J4" s="595"/>
      <c r="K4" s="595"/>
      <c r="L4" s="595"/>
      <c r="M4" s="595"/>
      <c r="N4" s="595"/>
      <c r="O4" s="595"/>
      <c r="P4" s="595"/>
      <c r="X4" s="1064"/>
      <c r="Z4" s="1064"/>
      <c r="AB4" s="1064"/>
      <c r="AD4" s="1064"/>
      <c r="AF4" s="1064"/>
      <c r="AH4" s="1064"/>
      <c r="AI4" s="1064"/>
    </row>
    <row r="5" spans="1:35" s="574" customFormat="1" ht="8.1" customHeight="1">
      <c r="A5" s="581"/>
      <c r="B5" s="993"/>
      <c r="C5" s="581"/>
      <c r="D5" s="585"/>
      <c r="E5" s="581"/>
      <c r="F5" s="581"/>
      <c r="G5" s="581"/>
      <c r="H5" s="581"/>
      <c r="I5" s="581"/>
      <c r="J5" s="581"/>
      <c r="K5" s="581"/>
      <c r="L5" s="581"/>
      <c r="M5" s="581"/>
      <c r="N5" s="581"/>
      <c r="O5" s="581"/>
      <c r="P5" s="581"/>
      <c r="AI5" s="121"/>
    </row>
    <row r="6" spans="1:35" s="1063" customFormat="1" ht="30">
      <c r="A6" s="1034" t="s">
        <v>3</v>
      </c>
      <c r="B6" s="1055" t="s">
        <v>1300</v>
      </c>
      <c r="C6" s="1039" t="s">
        <v>1301</v>
      </c>
      <c r="D6" s="1039" t="s">
        <v>1295</v>
      </c>
      <c r="E6" s="1053"/>
      <c r="F6" s="1040" t="s">
        <v>1296</v>
      </c>
      <c r="G6" s="1041" t="s">
        <v>1297</v>
      </c>
      <c r="H6" s="1042" t="s">
        <v>1298</v>
      </c>
      <c r="I6" s="1038" t="s">
        <v>1299</v>
      </c>
      <c r="J6" s="1053"/>
      <c r="K6" s="1050" t="s">
        <v>340</v>
      </c>
      <c r="L6" s="1057" t="s">
        <v>890</v>
      </c>
      <c r="M6" s="1050" t="s">
        <v>403</v>
      </c>
      <c r="N6" s="1057" t="s">
        <v>890</v>
      </c>
      <c r="O6" s="1050" t="s">
        <v>347</v>
      </c>
      <c r="P6" s="1057" t="s">
        <v>890</v>
      </c>
      <c r="Q6" s="1035" t="s">
        <v>709</v>
      </c>
      <c r="R6" s="1035" t="s">
        <v>890</v>
      </c>
      <c r="S6" s="1035" t="s">
        <v>714</v>
      </c>
      <c r="T6" s="1059" t="s">
        <v>890</v>
      </c>
      <c r="U6" s="1035" t="s">
        <v>95</v>
      </c>
      <c r="V6" s="1059" t="s">
        <v>890</v>
      </c>
      <c r="W6" s="1036" t="s">
        <v>130</v>
      </c>
      <c r="X6" s="1068" t="s">
        <v>890</v>
      </c>
      <c r="Y6" s="1036" t="s">
        <v>129</v>
      </c>
      <c r="Z6" s="1068" t="s">
        <v>890</v>
      </c>
      <c r="AA6" s="1036" t="s">
        <v>375</v>
      </c>
      <c r="AB6" s="1068" t="s">
        <v>890</v>
      </c>
      <c r="AC6" s="1051" t="s">
        <v>197</v>
      </c>
      <c r="AD6" s="1065" t="s">
        <v>890</v>
      </c>
      <c r="AE6" s="1051" t="s">
        <v>413</v>
      </c>
      <c r="AF6" s="1065" t="s">
        <v>890</v>
      </c>
      <c r="AG6" s="1051" t="s">
        <v>414</v>
      </c>
      <c r="AH6" s="1065" t="s">
        <v>890</v>
      </c>
      <c r="AI6" s="157" t="s">
        <v>699</v>
      </c>
    </row>
    <row r="7" spans="1:35" s="1542" customFormat="1" ht="15.75">
      <c r="A7" s="1524"/>
      <c r="B7" s="1525" t="s">
        <v>1304</v>
      </c>
      <c r="C7" s="1526"/>
      <c r="D7" s="1527">
        <f>SUM(K7:AH7)</f>
        <v>50</v>
      </c>
      <c r="E7" s="1528"/>
      <c r="F7" s="1529">
        <v>11</v>
      </c>
      <c r="G7" s="1530">
        <v>14</v>
      </c>
      <c r="H7" s="1531">
        <v>15</v>
      </c>
      <c r="I7" s="1532">
        <v>10</v>
      </c>
      <c r="J7" s="1528"/>
      <c r="K7" s="1533"/>
      <c r="L7" s="1534">
        <v>4</v>
      </c>
      <c r="M7" s="1533"/>
      <c r="N7" s="1534">
        <v>4</v>
      </c>
      <c r="O7" s="1533"/>
      <c r="P7" s="1534">
        <v>3</v>
      </c>
      <c r="Q7" s="1535"/>
      <c r="R7" s="1536">
        <v>4</v>
      </c>
      <c r="S7" s="1535"/>
      <c r="T7" s="1536">
        <v>5</v>
      </c>
      <c r="U7" s="1535"/>
      <c r="V7" s="1536">
        <v>5</v>
      </c>
      <c r="W7" s="1537"/>
      <c r="X7" s="1538">
        <v>4</v>
      </c>
      <c r="Y7" s="1537"/>
      <c r="Z7" s="1538">
        <v>3</v>
      </c>
      <c r="AA7" s="1537"/>
      <c r="AB7" s="1538">
        <v>8</v>
      </c>
      <c r="AC7" s="1539"/>
      <c r="AD7" s="1540">
        <v>3</v>
      </c>
      <c r="AE7" s="1539"/>
      <c r="AF7" s="1540">
        <v>4</v>
      </c>
      <c r="AG7" s="1539"/>
      <c r="AH7" s="1540">
        <v>3</v>
      </c>
      <c r="AI7" s="1541"/>
    </row>
    <row r="8" spans="1:35" ht="12.95" customHeight="1">
      <c r="A8" s="439">
        <v>38</v>
      </c>
      <c r="B8" s="436" t="s">
        <v>603</v>
      </c>
      <c r="C8" s="1043">
        <f t="shared" ref="C8:C39" si="0">_xlfn.RANK.EQ(D8, $D$8:$D$56)</f>
        <v>1</v>
      </c>
      <c r="D8" s="1043">
        <f t="shared" ref="D8:D39" si="1">SUM(L8,N8,P8,R8,T8,V8,X8,Z8,AB8,AD8,AF8,AH8)</f>
        <v>44</v>
      </c>
      <c r="E8" s="1054"/>
      <c r="F8" s="1044">
        <f t="shared" ref="F8:F39" si="2">L8+N8+P8</f>
        <v>7</v>
      </c>
      <c r="G8" s="1045">
        <f t="shared" ref="G8:G39" si="3">R8+T8+V8</f>
        <v>14</v>
      </c>
      <c r="H8" s="1046">
        <f t="shared" ref="H8:H39" si="4">X8+Z8+AB8</f>
        <v>14</v>
      </c>
      <c r="I8" s="1047">
        <f t="shared" ref="I8:I39" si="5">AD8+AF8+AH8</f>
        <v>9</v>
      </c>
      <c r="J8" s="1054"/>
      <c r="K8" s="437" t="s">
        <v>341</v>
      </c>
      <c r="L8" s="1029">
        <f>IF(K8='7.1 - MB (V3)'!$C$10,1,IF(K8='7.1 - MB (V3)'!$D$10,2,IF(K8='7.1 - MB (V3)'!$E$10,3,IF(K8='7.1 - MB (V3)'!$F$10,4))))</f>
        <v>1</v>
      </c>
      <c r="M8" s="438" t="s">
        <v>404</v>
      </c>
      <c r="N8" s="1058">
        <f>IF(M8='7.1 - MB (V3)'!$C$11,1,IF(M8='7.1 - MB (V3)'!$D$11,2,IF(M8='7.1 - MB (V3)'!$E$11,3,IF(M8='7.1 - MB (V3)'!$F$11,4))))</f>
        <v>3</v>
      </c>
      <c r="O8" s="437" t="s">
        <v>793</v>
      </c>
      <c r="P8" s="1029">
        <f>IF(O8='7.1 - MB (V3)'!$C$12, 1, IF(O8='7.1 - MB (V3)'!$D$12, 2, IF(O8='7.1 - MB (V3)'!$E$12,3)))</f>
        <v>3</v>
      </c>
      <c r="Q8" s="1033" t="s">
        <v>735</v>
      </c>
      <c r="R8" s="1056">
        <f>IF(Q8='7.1 - MB (V3)'!$C$13, 1, IF(Q8='7.1 - MB (V3)'!$D$13, 2, IF(Q8='7.1 - MB (V3)'!$E$13, 3, 4)))</f>
        <v>4</v>
      </c>
      <c r="S8" s="1049" t="s">
        <v>738</v>
      </c>
      <c r="T8" s="1060">
        <f>IF(S8='7.1 - MB (V3)'!$C$14, 1, IF(S8='7.1 - MB (V3)'!$D$14, 2, IF(S8='7.1 - MB (V3)'!$E$14, 3, IF(S8='7.1 - MB (V3)'!$F$14, 4, IF(S8='7.1 - MB (V3)'!$G$14,5)))))</f>
        <v>5</v>
      </c>
      <c r="U8" s="1033" t="s">
        <v>808</v>
      </c>
      <c r="V8" s="1056">
        <f>IF(U8='7.1 - MB (V3)'!$C$15, 1, IF(U8='7.1 - MB (V3)'!$D$15, 2, IF(U8='7.1 - MB (V3)'!$E$15, 3, IF(U8='7.1 - MB (V3)'!$F$15, 4, IF(U8='7.1 - MB (V3)'!$G$15,5)))))</f>
        <v>5</v>
      </c>
      <c r="W8" s="1031" t="s">
        <v>732</v>
      </c>
      <c r="X8" s="1069">
        <f>IF(W8='7.1 - MB (V3)'!$C$16,1,IF(W8='7.1 - MB (V3)'!$D$16,2,IF(W8='7.1 - MB (V3)'!$E$16,3,IF(W8='7.1 - MB (V3)'!$F$16,4))))</f>
        <v>4</v>
      </c>
      <c r="Y8" s="1032" t="s">
        <v>410</v>
      </c>
      <c r="Z8" s="1070">
        <f>IF(Y8='7.1 - MB (V3)'!$C$17, 1, IF(Y8='7.1 - MB (V3)'!$D$17, 2, IF(Y8='7.1 - MB (V3)'!$E$17, 3)))</f>
        <v>2</v>
      </c>
      <c r="AA8" s="1031" t="s">
        <v>733</v>
      </c>
      <c r="AB8" s="1069">
        <f>IF(AA8='7.1 - MB (V3)'!$C$18, 1, IF(AA8='7.1 - MB (V3)'!$D$18, 2, IF(AA8='7.1 - MB (V3)'!$E$18, 3, IF(AA8='7.1 - MB (V3)'!$F$18, 4, IF(AA8='7.1 - MB (V3)'!$G$18, 5, IF(AA8='7.1 - MB (V3)'!$H$18, 6, IF(AA8='7.1 - MB (V3)'!$I$18, 7, IF(AA8='7.1 - MB (V3)'!$J$18, 8))))))))</f>
        <v>8</v>
      </c>
      <c r="AC8" s="1030" t="s">
        <v>729</v>
      </c>
      <c r="AD8" s="1066">
        <f>IF(AC8='7.1 - MB (V3)'!$C$19, 1, IF(AC8='7.1 - MB (V3)'!$D$19, 2, IF(AC8='7.1 - MB (V3)'!$E$19, 3)))</f>
        <v>2</v>
      </c>
      <c r="AE8" s="1052" t="s">
        <v>803</v>
      </c>
      <c r="AF8" s="1067">
        <f>IF(AE8='7.1 - MB (V3)'!$C$20,1,IF(AE8='7.1 - MB (V3)'!$D$20,2,IF(AE8='7.1 - MB (V3)'!$E$20,3,IF(AE8='7.1 - MB (V3)'!$F$20,4))))</f>
        <v>4</v>
      </c>
      <c r="AG8" s="1030" t="s">
        <v>415</v>
      </c>
      <c r="AH8" s="1066">
        <f>IF(AG8='7.1 - MB (V3)'!$C$21, 1, IF(AG8='7.1 - MB (V3)'!$D$21, 2, IF(AG8='7.1 - MB (V3)'!$E$21, 3)))</f>
        <v>3</v>
      </c>
      <c r="AI8" s="1160" t="s">
        <v>432</v>
      </c>
    </row>
    <row r="9" spans="1:35" ht="12.95" customHeight="1">
      <c r="A9" s="439">
        <v>36</v>
      </c>
      <c r="B9" s="436" t="s">
        <v>860</v>
      </c>
      <c r="C9" s="1043">
        <f t="shared" si="0"/>
        <v>2</v>
      </c>
      <c r="D9" s="1043">
        <f t="shared" si="1"/>
        <v>43</v>
      </c>
      <c r="E9" s="1054"/>
      <c r="F9" s="1044">
        <f t="shared" si="2"/>
        <v>7</v>
      </c>
      <c r="G9" s="1045">
        <f t="shared" si="3"/>
        <v>14</v>
      </c>
      <c r="H9" s="1046">
        <f t="shared" si="4"/>
        <v>13</v>
      </c>
      <c r="I9" s="1047">
        <f t="shared" si="5"/>
        <v>9</v>
      </c>
      <c r="J9" s="1054"/>
      <c r="K9" s="437" t="s">
        <v>399</v>
      </c>
      <c r="L9" s="1029">
        <f>IF(K9='7.1 - MB (V3)'!$C$10,1,IF(K9='7.1 - MB (V3)'!$D$10,2,IF(K9='7.1 - MB (V3)'!$E$10,3,IF(K9='7.1 - MB (V3)'!$F$10,4))))</f>
        <v>3</v>
      </c>
      <c r="M9" s="438" t="s">
        <v>404</v>
      </c>
      <c r="N9" s="1058">
        <f>IF(M9='7.1 - MB (V3)'!$C$11,1,IF(M9='7.1 - MB (V3)'!$D$11,2,IF(M9='7.1 - MB (V3)'!$E$11,3,IF(M9='7.1 - MB (V3)'!$F$11,4))))</f>
        <v>3</v>
      </c>
      <c r="O9" s="437" t="s">
        <v>791</v>
      </c>
      <c r="P9" s="1029">
        <f>IF(O9='7.1 - MB (V3)'!$C$12, 1, IF(O9='7.1 - MB (V3)'!$D$12, 2, IF(O9='7.1 - MB (V3)'!$E$12,3)))</f>
        <v>1</v>
      </c>
      <c r="Q9" s="1033" t="s">
        <v>735</v>
      </c>
      <c r="R9" s="1056">
        <f>IF(Q9='7.1 - MB (V3)'!$C$13, 1, IF(Q9='7.1 - MB (V3)'!$D$13, 2, IF(Q9='7.1 - MB (V3)'!$E$13, 3, 4)))</f>
        <v>4</v>
      </c>
      <c r="S9" s="1049" t="s">
        <v>738</v>
      </c>
      <c r="T9" s="1060">
        <f>IF(S9='7.1 - MB (V3)'!$C$14, 1, IF(S9='7.1 - MB (V3)'!$D$14, 2, IF(S9='7.1 - MB (V3)'!$E$14, 3, IF(S9='7.1 - MB (V3)'!$F$14, 4, IF(S9='7.1 - MB (V3)'!$G$14,5)))))</f>
        <v>5</v>
      </c>
      <c r="U9" s="1033" t="s">
        <v>808</v>
      </c>
      <c r="V9" s="1056">
        <f>IF(U9='7.1 - MB (V3)'!$C$15, 1, IF(U9='7.1 - MB (V3)'!$D$15, 2, IF(U9='7.1 - MB (V3)'!$E$15, 3, IF(U9='7.1 - MB (V3)'!$F$15, 4, IF(U9='7.1 - MB (V3)'!$G$15,5)))))</f>
        <v>5</v>
      </c>
      <c r="W9" s="1031" t="s">
        <v>732</v>
      </c>
      <c r="X9" s="1069">
        <f>IF(W9='7.1 - MB (V3)'!$C$16,1,IF(W9='7.1 - MB (V3)'!$D$16,2,IF(W9='7.1 - MB (V3)'!$E$16,3,IF(W9='7.1 - MB (V3)'!$F$16,4))))</f>
        <v>4</v>
      </c>
      <c r="Y9" s="1032" t="s">
        <v>410</v>
      </c>
      <c r="Z9" s="1070">
        <f>IF(Y9='7.1 - MB (V3)'!$C$17, 1, IF(Y9='7.1 - MB (V3)'!$D$17, 2, IF(Y9='7.1 - MB (V3)'!$E$17, 3)))</f>
        <v>2</v>
      </c>
      <c r="AA9" s="1031" t="s">
        <v>412</v>
      </c>
      <c r="AB9" s="1069">
        <f>IF(AA9='7.1 - MB (V3)'!$C$18, 1, IF(AA9='7.1 - MB (V3)'!$D$18, 2, IF(AA9='7.1 - MB (V3)'!$E$18, 3, IF(AA9='7.1 - MB (V3)'!$F$18, 4, IF(AA9='7.1 - MB (V3)'!$G$18, 5, IF(AA9='7.1 - MB (V3)'!$H$18, 6, IF(AA9='7.1 - MB (V3)'!$I$18, 7, IF(AA9='7.1 - MB (V3)'!$J$18, 8))))))))</f>
        <v>7</v>
      </c>
      <c r="AC9" s="1030" t="s">
        <v>729</v>
      </c>
      <c r="AD9" s="1066">
        <f>IF(AC9='7.1 - MB (V3)'!$C$19, 1, IF(AC9='7.1 - MB (V3)'!$D$19, 2, IF(AC9='7.1 - MB (V3)'!$E$19, 3)))</f>
        <v>2</v>
      </c>
      <c r="AE9" s="1052" t="s">
        <v>803</v>
      </c>
      <c r="AF9" s="1067">
        <f>IF(AE9='7.1 - MB (V3)'!$C$20,1,IF(AE9='7.1 - MB (V3)'!$D$20,2,IF(AE9='7.1 - MB (V3)'!$E$20,3,IF(AE9='7.1 - MB (V3)'!$F$20,4))))</f>
        <v>4</v>
      </c>
      <c r="AG9" s="1030" t="s">
        <v>415</v>
      </c>
      <c r="AH9" s="1066">
        <f>IF(AG9='7.1 - MB (V3)'!$C$21, 1, IF(AG9='7.1 - MB (V3)'!$D$21, 2, IF(AG9='7.1 - MB (V3)'!$E$21, 3)))</f>
        <v>3</v>
      </c>
      <c r="AI9" s="1160" t="s">
        <v>432</v>
      </c>
    </row>
    <row r="10" spans="1:35" ht="12.95" customHeight="1">
      <c r="A10" s="439">
        <v>37</v>
      </c>
      <c r="B10" s="436" t="s">
        <v>598</v>
      </c>
      <c r="C10" s="1043">
        <f t="shared" si="0"/>
        <v>3</v>
      </c>
      <c r="D10" s="1043">
        <f t="shared" si="1"/>
        <v>42</v>
      </c>
      <c r="E10" s="1054"/>
      <c r="F10" s="1044">
        <f t="shared" si="2"/>
        <v>5</v>
      </c>
      <c r="G10" s="1045">
        <f t="shared" si="3"/>
        <v>14</v>
      </c>
      <c r="H10" s="1046">
        <f t="shared" si="4"/>
        <v>15</v>
      </c>
      <c r="I10" s="1047">
        <f t="shared" si="5"/>
        <v>8</v>
      </c>
      <c r="J10" s="1054"/>
      <c r="K10" s="437" t="s">
        <v>341</v>
      </c>
      <c r="L10" s="1029">
        <f>IF(K10='7.1 - MB (V3)'!$C$10,1,IF(K10='7.1 - MB (V3)'!$D$10,2,IF(K10='7.1 - MB (V3)'!$E$10,3,IF(K10='7.1 - MB (V3)'!$F$10,4))))</f>
        <v>1</v>
      </c>
      <c r="M10" s="438" t="s">
        <v>404</v>
      </c>
      <c r="N10" s="1058">
        <f>IF(M10='7.1 - MB (V3)'!$C$11,1,IF(M10='7.1 - MB (V3)'!$D$11,2,IF(M10='7.1 - MB (V3)'!$E$11,3,IF(M10='7.1 - MB (V3)'!$F$11,4))))</f>
        <v>3</v>
      </c>
      <c r="O10" s="437" t="s">
        <v>791</v>
      </c>
      <c r="P10" s="1029">
        <f>IF(O10='7.1 - MB (V3)'!$C$12, 1, IF(O10='7.1 - MB (V3)'!$D$12, 2, IF(O10='7.1 - MB (V3)'!$E$12,3)))</f>
        <v>1</v>
      </c>
      <c r="Q10" s="1033" t="s">
        <v>735</v>
      </c>
      <c r="R10" s="1056">
        <f>IF(Q10='7.1 - MB (V3)'!$C$13, 1, IF(Q10='7.1 - MB (V3)'!$D$13, 2, IF(Q10='7.1 - MB (V3)'!$E$13, 3, 4)))</f>
        <v>4</v>
      </c>
      <c r="S10" s="1049" t="s">
        <v>738</v>
      </c>
      <c r="T10" s="1060">
        <f>IF(S10='7.1 - MB (V3)'!$C$14, 1, IF(S10='7.1 - MB (V3)'!$D$14, 2, IF(S10='7.1 - MB (V3)'!$E$14, 3, IF(S10='7.1 - MB (V3)'!$F$14, 4, IF(S10='7.1 - MB (V3)'!$G$14,5)))))</f>
        <v>5</v>
      </c>
      <c r="U10" s="1033" t="s">
        <v>808</v>
      </c>
      <c r="V10" s="1056">
        <f>IF(U10='7.1 - MB (V3)'!$C$15, 1, IF(U10='7.1 - MB (V3)'!$D$15, 2, IF(U10='7.1 - MB (V3)'!$E$15, 3, IF(U10='7.1 - MB (V3)'!$F$15, 4, IF(U10='7.1 - MB (V3)'!$G$15,5)))))</f>
        <v>5</v>
      </c>
      <c r="W10" s="1031" t="s">
        <v>732</v>
      </c>
      <c r="X10" s="1069">
        <f>IF(W10='7.1 - MB (V3)'!$C$16,1,IF(W10='7.1 - MB (V3)'!$D$16,2,IF(W10='7.1 - MB (V3)'!$E$16,3,IF(W10='7.1 - MB (V3)'!$F$16,4))))</f>
        <v>4</v>
      </c>
      <c r="Y10" s="1032" t="s">
        <v>162</v>
      </c>
      <c r="Z10" s="1070">
        <f>IF(Y10='7.1 - MB (V3)'!$C$17, 1, IF(Y10='7.1 - MB (V3)'!$D$17, 2, IF(Y10='7.1 - MB (V3)'!$E$17, 3)))</f>
        <v>3</v>
      </c>
      <c r="AA10" s="1031" t="s">
        <v>733</v>
      </c>
      <c r="AB10" s="1069">
        <f>IF(AA10='7.1 - MB (V3)'!$C$18, 1, IF(AA10='7.1 - MB (V3)'!$D$18, 2, IF(AA10='7.1 - MB (V3)'!$E$18, 3, IF(AA10='7.1 - MB (V3)'!$F$18, 4, IF(AA10='7.1 - MB (V3)'!$G$18, 5, IF(AA10='7.1 - MB (V3)'!$H$18, 6, IF(AA10='7.1 - MB (V3)'!$I$18, 7, IF(AA10='7.1 - MB (V3)'!$J$18, 8))))))))</f>
        <v>8</v>
      </c>
      <c r="AC10" s="1030" t="s">
        <v>729</v>
      </c>
      <c r="AD10" s="1066">
        <f>IF(AC10='7.1 - MB (V3)'!$C$19, 1, IF(AC10='7.1 - MB (V3)'!$D$19, 2, IF(AC10='7.1 - MB (V3)'!$E$19, 3)))</f>
        <v>2</v>
      </c>
      <c r="AE10" s="1052" t="s">
        <v>803</v>
      </c>
      <c r="AF10" s="1067">
        <f>IF(AE10='7.1 - MB (V3)'!$C$20,1,IF(AE10='7.1 - MB (V3)'!$D$20,2,IF(AE10='7.1 - MB (V3)'!$E$20,3,IF(AE10='7.1 - MB (V3)'!$F$20,4))))</f>
        <v>4</v>
      </c>
      <c r="AG10" s="1030" t="s">
        <v>772</v>
      </c>
      <c r="AH10" s="1066">
        <f>IF(AG10='7.1 - MB (V3)'!$C$21, 1, IF(AG10='7.1 - MB (V3)'!$D$21, 2, IF(AG10='7.1 - MB (V3)'!$E$21, 3)))</f>
        <v>2</v>
      </c>
      <c r="AI10" s="1160" t="s">
        <v>432</v>
      </c>
    </row>
    <row r="11" spans="1:35" ht="12.95" customHeight="1">
      <c r="A11" s="439">
        <v>10</v>
      </c>
      <c r="B11" s="436" t="s">
        <v>868</v>
      </c>
      <c r="C11" s="1043">
        <f t="shared" si="0"/>
        <v>4</v>
      </c>
      <c r="D11" s="1043">
        <f t="shared" si="1"/>
        <v>41</v>
      </c>
      <c r="E11" s="1054"/>
      <c r="F11" s="1044">
        <f t="shared" si="2"/>
        <v>8</v>
      </c>
      <c r="G11" s="1045">
        <f t="shared" si="3"/>
        <v>13</v>
      </c>
      <c r="H11" s="1046">
        <f t="shared" si="4"/>
        <v>13</v>
      </c>
      <c r="I11" s="1047">
        <f t="shared" si="5"/>
        <v>7</v>
      </c>
      <c r="J11" s="1054"/>
      <c r="K11" s="437" t="s">
        <v>400</v>
      </c>
      <c r="L11" s="1029">
        <f>IF(K11='7.1 - MB (V3)'!$C$10,1,IF(K11='7.1 - MB (V3)'!$D$10,2,IF(K11='7.1 - MB (V3)'!$E$10,3,IF(K11='7.1 - MB (V3)'!$F$10,4))))</f>
        <v>2</v>
      </c>
      <c r="M11" s="438" t="s">
        <v>404</v>
      </c>
      <c r="N11" s="1058">
        <f>IF(M11='7.1 - MB (V3)'!$C$11,1,IF(M11='7.1 - MB (V3)'!$D$11,2,IF(M11='7.1 - MB (V3)'!$E$11,3,IF(M11='7.1 - MB (V3)'!$F$11,4))))</f>
        <v>3</v>
      </c>
      <c r="O11" s="437" t="s">
        <v>793</v>
      </c>
      <c r="P11" s="1029">
        <f>IF(O11='7.1 - MB (V3)'!$C$12, 1, IF(O11='7.1 - MB (V3)'!$D$12, 2, IF(O11='7.1 - MB (V3)'!$E$12,3)))</f>
        <v>3</v>
      </c>
      <c r="Q11" s="1033" t="s">
        <v>711</v>
      </c>
      <c r="R11" s="1056">
        <f>IF(Q11='7.1 - MB (V3)'!$C$13, 1, IF(Q11='7.1 - MB (V3)'!$D$13, 2, IF(Q11='7.1 - MB (V3)'!$E$13, 3, 4)))</f>
        <v>3</v>
      </c>
      <c r="S11" s="1049" t="s">
        <v>738</v>
      </c>
      <c r="T11" s="1060">
        <f>IF(S11='7.1 - MB (V3)'!$C$14, 1, IF(S11='7.1 - MB (V3)'!$D$14, 2, IF(S11='7.1 - MB (V3)'!$E$14, 3, IF(S11='7.1 - MB (V3)'!$F$14, 4, IF(S11='7.1 - MB (V3)'!$G$14,5)))))</f>
        <v>5</v>
      </c>
      <c r="U11" s="1033" t="s">
        <v>808</v>
      </c>
      <c r="V11" s="1056">
        <f>IF(U11='7.1 - MB (V3)'!$C$15, 1, IF(U11='7.1 - MB (V3)'!$D$15, 2, IF(U11='7.1 - MB (V3)'!$E$15, 3, IF(U11='7.1 - MB (V3)'!$F$15, 4, IF(U11='7.1 - MB (V3)'!$G$15,5)))))</f>
        <v>5</v>
      </c>
      <c r="W11" s="1031" t="s">
        <v>732</v>
      </c>
      <c r="X11" s="1069">
        <f>IF(W11='7.1 - MB (V3)'!$C$16,1,IF(W11='7.1 - MB (V3)'!$D$16,2,IF(W11='7.1 - MB (V3)'!$E$16,3,IF(W11='7.1 - MB (V3)'!$F$16,4))))</f>
        <v>4</v>
      </c>
      <c r="Y11" s="1032" t="s">
        <v>410</v>
      </c>
      <c r="Z11" s="1070">
        <f>IF(Y11='7.1 - MB (V3)'!$C$17, 1, IF(Y11='7.1 - MB (V3)'!$D$17, 2, IF(Y11='7.1 - MB (V3)'!$E$17, 3)))</f>
        <v>2</v>
      </c>
      <c r="AA11" s="1031" t="s">
        <v>412</v>
      </c>
      <c r="AB11" s="1069">
        <f>IF(AA11='7.1 - MB (V3)'!$C$18, 1, IF(AA11='7.1 - MB (V3)'!$D$18, 2, IF(AA11='7.1 - MB (V3)'!$E$18, 3, IF(AA11='7.1 - MB (V3)'!$F$18, 4, IF(AA11='7.1 - MB (V3)'!$G$18, 5, IF(AA11='7.1 - MB (V3)'!$H$18, 6, IF(AA11='7.1 - MB (V3)'!$I$18, 7, IF(AA11='7.1 - MB (V3)'!$J$18, 8))))))))</f>
        <v>7</v>
      </c>
      <c r="AC11" s="1030" t="s">
        <v>1077</v>
      </c>
      <c r="AD11" s="1066">
        <f>IF(AC11='7.1 - MB (V3)'!$C$19, 1, IF(AC11='7.1 - MB (V3)'!$D$19, 2, IF(AC11='7.1 - MB (V3)'!$E$19, 3)))</f>
        <v>3</v>
      </c>
      <c r="AE11" s="1052" t="s">
        <v>801</v>
      </c>
      <c r="AF11" s="1067">
        <f>IF(AE11='7.1 - MB (V3)'!$C$20,1,IF(AE11='7.1 - MB (V3)'!$D$20,2,IF(AE11='7.1 - MB (V3)'!$E$20,3,IF(AE11='7.1 - MB (V3)'!$F$20,4))))</f>
        <v>1</v>
      </c>
      <c r="AG11" s="1030" t="s">
        <v>415</v>
      </c>
      <c r="AH11" s="1066">
        <f>IF(AG11='7.1 - MB (V3)'!$C$21, 1, IF(AG11='7.1 - MB (V3)'!$D$21, 2, IF(AG11='7.1 - MB (V3)'!$E$21, 3)))</f>
        <v>3</v>
      </c>
      <c r="AI11" s="1160" t="s">
        <v>425</v>
      </c>
    </row>
    <row r="12" spans="1:35" ht="12.95" customHeight="1">
      <c r="A12" s="439">
        <v>4</v>
      </c>
      <c r="B12" s="436" t="s">
        <v>851</v>
      </c>
      <c r="C12" s="1043">
        <f t="shared" si="0"/>
        <v>5</v>
      </c>
      <c r="D12" s="1043">
        <f t="shared" si="1"/>
        <v>40</v>
      </c>
      <c r="E12" s="1054"/>
      <c r="F12" s="1044">
        <f t="shared" si="2"/>
        <v>7</v>
      </c>
      <c r="G12" s="1045">
        <f t="shared" si="3"/>
        <v>10</v>
      </c>
      <c r="H12" s="1046">
        <f t="shared" si="4"/>
        <v>13</v>
      </c>
      <c r="I12" s="1047">
        <f t="shared" si="5"/>
        <v>10</v>
      </c>
      <c r="J12" s="1054"/>
      <c r="K12" s="437" t="s">
        <v>399</v>
      </c>
      <c r="L12" s="1029">
        <f>IF(K12='7.1 - MB (V3)'!$C$10,1,IF(K12='7.1 - MB (V3)'!$D$10,2,IF(K12='7.1 - MB (V3)'!$E$10,3,IF(K12='7.1 - MB (V3)'!$F$10,4))))</f>
        <v>3</v>
      </c>
      <c r="M12" s="438" t="s">
        <v>404</v>
      </c>
      <c r="N12" s="1058">
        <f>IF(M12='7.1 - MB (V3)'!$C$11,1,IF(M12='7.1 - MB (V3)'!$D$11,2,IF(M12='7.1 - MB (V3)'!$E$11,3,IF(M12='7.1 - MB (V3)'!$F$11,4))))</f>
        <v>3</v>
      </c>
      <c r="O12" s="437" t="s">
        <v>791</v>
      </c>
      <c r="P12" s="1029">
        <f>IF(O12='7.1 - MB (V3)'!$C$12, 1, IF(O12='7.1 - MB (V3)'!$D$12, 2, IF(O12='7.1 - MB (V3)'!$E$12,3)))</f>
        <v>1</v>
      </c>
      <c r="Q12" s="1033" t="s">
        <v>711</v>
      </c>
      <c r="R12" s="1056">
        <f>IF(Q12='7.1 - MB (V3)'!$C$13, 1, IF(Q12='7.1 - MB (V3)'!$D$13, 2, IF(Q12='7.1 - MB (V3)'!$E$13, 3, 4)))</f>
        <v>3</v>
      </c>
      <c r="S12" s="1049" t="s">
        <v>738</v>
      </c>
      <c r="T12" s="1060">
        <f>IF(S12='7.1 - MB (V3)'!$C$14, 1, IF(S12='7.1 - MB (V3)'!$D$14, 2, IF(S12='7.1 - MB (V3)'!$E$14, 3, IF(S12='7.1 - MB (V3)'!$F$14, 4, IF(S12='7.1 - MB (V3)'!$G$14,5)))))</f>
        <v>5</v>
      </c>
      <c r="U12" s="1033" t="s">
        <v>810</v>
      </c>
      <c r="V12" s="1056">
        <f>IF(U12='7.1 - MB (V3)'!$C$15, 1, IF(U12='7.1 - MB (V3)'!$D$15, 2, IF(U12='7.1 - MB (V3)'!$E$15, 3, IF(U12='7.1 - MB (V3)'!$F$15, 4, IF(U12='7.1 - MB (V3)'!$G$15,5)))))</f>
        <v>2</v>
      </c>
      <c r="W12" s="1031" t="s">
        <v>732</v>
      </c>
      <c r="X12" s="1069">
        <f>IF(W12='7.1 - MB (V3)'!$C$16,1,IF(W12='7.1 - MB (V3)'!$D$16,2,IF(W12='7.1 - MB (V3)'!$E$16,3,IF(W12='7.1 - MB (V3)'!$F$16,4))))</f>
        <v>4</v>
      </c>
      <c r="Y12" s="1032" t="s">
        <v>162</v>
      </c>
      <c r="Z12" s="1070">
        <f>IF(Y12='7.1 - MB (V3)'!$C$17, 1, IF(Y12='7.1 - MB (V3)'!$D$17, 2, IF(Y12='7.1 - MB (V3)'!$E$17, 3)))</f>
        <v>3</v>
      </c>
      <c r="AA12" s="1031" t="s">
        <v>734</v>
      </c>
      <c r="AB12" s="1069">
        <f>IF(AA12='7.1 - MB (V3)'!$C$18, 1, IF(AA12='7.1 - MB (V3)'!$D$18, 2, IF(AA12='7.1 - MB (V3)'!$E$18, 3, IF(AA12='7.1 - MB (V3)'!$F$18, 4, IF(AA12='7.1 - MB (V3)'!$G$18, 5, IF(AA12='7.1 - MB (V3)'!$H$18, 6, IF(AA12='7.1 - MB (V3)'!$I$18, 7, IF(AA12='7.1 - MB (V3)'!$J$18, 8))))))))</f>
        <v>6</v>
      </c>
      <c r="AC12" s="1030" t="s">
        <v>1077</v>
      </c>
      <c r="AD12" s="1066">
        <f>IF(AC12='7.1 - MB (V3)'!$C$19, 1, IF(AC12='7.1 - MB (V3)'!$D$19, 2, IF(AC12='7.1 - MB (V3)'!$E$19, 3)))</f>
        <v>3</v>
      </c>
      <c r="AE12" s="1052" t="s">
        <v>803</v>
      </c>
      <c r="AF12" s="1067">
        <f>IF(AE12='7.1 - MB (V3)'!$C$20,1,IF(AE12='7.1 - MB (V3)'!$D$20,2,IF(AE12='7.1 - MB (V3)'!$E$20,3,IF(AE12='7.1 - MB (V3)'!$F$20,4))))</f>
        <v>4</v>
      </c>
      <c r="AG12" s="1030" t="s">
        <v>415</v>
      </c>
      <c r="AH12" s="1066">
        <f>IF(AG12='7.1 - MB (V3)'!$C$21, 1, IF(AG12='7.1 - MB (V3)'!$D$21, 2, IF(AG12='7.1 - MB (V3)'!$E$21, 3)))</f>
        <v>3</v>
      </c>
      <c r="AI12" s="1160" t="s">
        <v>433</v>
      </c>
    </row>
    <row r="13" spans="1:35" ht="12.95" customHeight="1">
      <c r="A13" s="439">
        <v>12</v>
      </c>
      <c r="B13" s="436" t="s">
        <v>506</v>
      </c>
      <c r="C13" s="1043">
        <f t="shared" si="0"/>
        <v>5</v>
      </c>
      <c r="D13" s="1043">
        <f t="shared" si="1"/>
        <v>40</v>
      </c>
      <c r="E13" s="1054"/>
      <c r="F13" s="1044">
        <f t="shared" si="2"/>
        <v>7</v>
      </c>
      <c r="G13" s="1045">
        <f t="shared" si="3"/>
        <v>13</v>
      </c>
      <c r="H13" s="1046">
        <f t="shared" si="4"/>
        <v>13</v>
      </c>
      <c r="I13" s="1047">
        <f t="shared" si="5"/>
        <v>7</v>
      </c>
      <c r="J13" s="1054"/>
      <c r="K13" s="437" t="s">
        <v>399</v>
      </c>
      <c r="L13" s="1029">
        <f>IF(K13='7.1 - MB (V3)'!$C$10,1,IF(K13='7.1 - MB (V3)'!$D$10,2,IF(K13='7.1 - MB (V3)'!$E$10,3,IF(K13='7.1 - MB (V3)'!$F$10,4))))</f>
        <v>3</v>
      </c>
      <c r="M13" s="438" t="s">
        <v>404</v>
      </c>
      <c r="N13" s="1058">
        <f>IF(M13='7.1 - MB (V3)'!$C$11,1,IF(M13='7.1 - MB (V3)'!$D$11,2,IF(M13='7.1 - MB (V3)'!$E$11,3,IF(M13='7.1 - MB (V3)'!$F$11,4))))</f>
        <v>3</v>
      </c>
      <c r="O13" s="437" t="s">
        <v>791</v>
      </c>
      <c r="P13" s="1029">
        <f>IF(O13='7.1 - MB (V3)'!$C$12, 1, IF(O13='7.1 - MB (V3)'!$D$12, 2, IF(O13='7.1 - MB (V3)'!$E$12,3)))</f>
        <v>1</v>
      </c>
      <c r="Q13" s="1033" t="s">
        <v>711</v>
      </c>
      <c r="R13" s="1056">
        <f>IF(Q13='7.1 - MB (V3)'!$C$13, 1, IF(Q13='7.1 - MB (V3)'!$D$13, 2, IF(Q13='7.1 - MB (V3)'!$E$13, 3, 4)))</f>
        <v>3</v>
      </c>
      <c r="S13" s="1049" t="s">
        <v>738</v>
      </c>
      <c r="T13" s="1060">
        <f>IF(S13='7.1 - MB (V3)'!$C$14, 1, IF(S13='7.1 - MB (V3)'!$D$14, 2, IF(S13='7.1 - MB (V3)'!$E$14, 3, IF(S13='7.1 - MB (V3)'!$F$14, 4, IF(S13='7.1 - MB (V3)'!$G$14,5)))))</f>
        <v>5</v>
      </c>
      <c r="U13" s="1033" t="s">
        <v>808</v>
      </c>
      <c r="V13" s="1056">
        <f>IF(U13='7.1 - MB (V3)'!$C$15, 1, IF(U13='7.1 - MB (V3)'!$D$15, 2, IF(U13='7.1 - MB (V3)'!$E$15, 3, IF(U13='7.1 - MB (V3)'!$F$15, 4, IF(U13='7.1 - MB (V3)'!$G$15,5)))))</f>
        <v>5</v>
      </c>
      <c r="W13" s="1031" t="s">
        <v>732</v>
      </c>
      <c r="X13" s="1069">
        <f>IF(W13='7.1 - MB (V3)'!$C$16,1,IF(W13='7.1 - MB (V3)'!$D$16,2,IF(W13='7.1 - MB (V3)'!$E$16,3,IF(W13='7.1 - MB (V3)'!$F$16,4))))</f>
        <v>4</v>
      </c>
      <c r="Y13" s="1032" t="s">
        <v>410</v>
      </c>
      <c r="Z13" s="1070">
        <f>IF(Y13='7.1 - MB (V3)'!$C$17, 1, IF(Y13='7.1 - MB (V3)'!$D$17, 2, IF(Y13='7.1 - MB (V3)'!$E$17, 3)))</f>
        <v>2</v>
      </c>
      <c r="AA13" s="1031" t="s">
        <v>412</v>
      </c>
      <c r="AB13" s="1069">
        <f>IF(AA13='7.1 - MB (V3)'!$C$18, 1, IF(AA13='7.1 - MB (V3)'!$D$18, 2, IF(AA13='7.1 - MB (V3)'!$E$18, 3, IF(AA13='7.1 - MB (V3)'!$F$18, 4, IF(AA13='7.1 - MB (V3)'!$G$18, 5, IF(AA13='7.1 - MB (V3)'!$H$18, 6, IF(AA13='7.1 - MB (V3)'!$I$18, 7, IF(AA13='7.1 - MB (V3)'!$J$18, 8))))))))</f>
        <v>7</v>
      </c>
      <c r="AC13" s="1030" t="s">
        <v>1077</v>
      </c>
      <c r="AD13" s="1066">
        <f>IF(AC13='7.1 - MB (V3)'!$C$19, 1, IF(AC13='7.1 - MB (V3)'!$D$19, 2, IF(AC13='7.1 - MB (V3)'!$E$19, 3)))</f>
        <v>3</v>
      </c>
      <c r="AE13" s="1052" t="s">
        <v>801</v>
      </c>
      <c r="AF13" s="1067">
        <f>IF(AE13='7.1 - MB (V3)'!$C$20,1,IF(AE13='7.1 - MB (V3)'!$D$20,2,IF(AE13='7.1 - MB (V3)'!$E$20,3,IF(AE13='7.1 - MB (V3)'!$F$20,4))))</f>
        <v>1</v>
      </c>
      <c r="AG13" s="1030" t="s">
        <v>415</v>
      </c>
      <c r="AH13" s="1066">
        <f>IF(AG13='7.1 - MB (V3)'!$C$21, 1, IF(AG13='7.1 - MB (V3)'!$D$21, 2, IF(AG13='7.1 - MB (V3)'!$E$21, 3)))</f>
        <v>3</v>
      </c>
      <c r="AI13" s="1160" t="s">
        <v>425</v>
      </c>
    </row>
    <row r="14" spans="1:35" ht="12.95" customHeight="1">
      <c r="A14" s="439">
        <v>35</v>
      </c>
      <c r="B14" s="436" t="s">
        <v>423</v>
      </c>
      <c r="C14" s="1043">
        <f t="shared" si="0"/>
        <v>5</v>
      </c>
      <c r="D14" s="1043">
        <f t="shared" si="1"/>
        <v>40</v>
      </c>
      <c r="E14" s="1054"/>
      <c r="F14" s="1044">
        <f t="shared" si="2"/>
        <v>6</v>
      </c>
      <c r="G14" s="1045">
        <f t="shared" si="3"/>
        <v>11</v>
      </c>
      <c r="H14" s="1046">
        <f t="shared" si="4"/>
        <v>14</v>
      </c>
      <c r="I14" s="1047">
        <f t="shared" si="5"/>
        <v>9</v>
      </c>
      <c r="J14" s="1054"/>
      <c r="K14" s="437" t="s">
        <v>341</v>
      </c>
      <c r="L14" s="1029">
        <f>IF(K14='7.1 - MB (V3)'!$C$10,1,IF(K14='7.1 - MB (V3)'!$D$10,2,IF(K14='7.1 - MB (V3)'!$E$10,3,IF(K14='7.1 - MB (V3)'!$F$10,4))))</f>
        <v>1</v>
      </c>
      <c r="M14" s="438" t="s">
        <v>404</v>
      </c>
      <c r="N14" s="1058">
        <f>IF(M14='7.1 - MB (V3)'!$C$11,1,IF(M14='7.1 - MB (V3)'!$D$11,2,IF(M14='7.1 - MB (V3)'!$E$11,3,IF(M14='7.1 - MB (V3)'!$F$11,4))))</f>
        <v>3</v>
      </c>
      <c r="O14" s="437" t="s">
        <v>792</v>
      </c>
      <c r="P14" s="1029">
        <f>IF(O14='7.1 - MB (V3)'!$C$12, 1, IF(O14='7.1 - MB (V3)'!$D$12, 2, IF(O14='7.1 - MB (V3)'!$E$12,3)))</f>
        <v>2</v>
      </c>
      <c r="Q14" s="1033" t="s">
        <v>711</v>
      </c>
      <c r="R14" s="1056">
        <f>IF(Q14='7.1 - MB (V3)'!$C$13, 1, IF(Q14='7.1 - MB (V3)'!$D$13, 2, IF(Q14='7.1 - MB (V3)'!$E$13, 3, 4)))</f>
        <v>3</v>
      </c>
      <c r="S14" s="1049" t="s">
        <v>738</v>
      </c>
      <c r="T14" s="1060">
        <f>IF(S14='7.1 - MB (V3)'!$C$14, 1, IF(S14='7.1 - MB (V3)'!$D$14, 2, IF(S14='7.1 - MB (V3)'!$E$14, 3, IF(S14='7.1 - MB (V3)'!$F$14, 4, IF(S14='7.1 - MB (V3)'!$G$14,5)))))</f>
        <v>5</v>
      </c>
      <c r="U14" s="1033" t="s">
        <v>806</v>
      </c>
      <c r="V14" s="1056">
        <f>IF(U14='7.1 - MB (V3)'!$C$15, 1, IF(U14='7.1 - MB (V3)'!$D$15, 2, IF(U14='7.1 - MB (V3)'!$E$15, 3, IF(U14='7.1 - MB (V3)'!$F$15, 4, IF(U14='7.1 - MB (V3)'!$G$15,5)))))</f>
        <v>3</v>
      </c>
      <c r="W14" s="1031" t="s">
        <v>732</v>
      </c>
      <c r="X14" s="1069">
        <f>IF(W14='7.1 - MB (V3)'!$C$16,1,IF(W14='7.1 - MB (V3)'!$D$16,2,IF(W14='7.1 - MB (V3)'!$E$16,3,IF(W14='7.1 - MB (V3)'!$F$16,4))))</f>
        <v>4</v>
      </c>
      <c r="Y14" s="1032" t="s">
        <v>410</v>
      </c>
      <c r="Z14" s="1070">
        <f>IF(Y14='7.1 - MB (V3)'!$C$17, 1, IF(Y14='7.1 - MB (V3)'!$D$17, 2, IF(Y14='7.1 - MB (V3)'!$E$17, 3)))</f>
        <v>2</v>
      </c>
      <c r="AA14" s="1031" t="s">
        <v>733</v>
      </c>
      <c r="AB14" s="1069">
        <f>IF(AA14='7.1 - MB (V3)'!$C$18, 1, IF(AA14='7.1 - MB (V3)'!$D$18, 2, IF(AA14='7.1 - MB (V3)'!$E$18, 3, IF(AA14='7.1 - MB (V3)'!$F$18, 4, IF(AA14='7.1 - MB (V3)'!$G$18, 5, IF(AA14='7.1 - MB (V3)'!$H$18, 6, IF(AA14='7.1 - MB (V3)'!$I$18, 7, IF(AA14='7.1 - MB (V3)'!$J$18, 8))))))))</f>
        <v>8</v>
      </c>
      <c r="AC14" s="1030" t="s">
        <v>1077</v>
      </c>
      <c r="AD14" s="1066">
        <f>IF(AC14='7.1 - MB (V3)'!$C$19, 1, IF(AC14='7.1 - MB (V3)'!$D$19, 2, IF(AC14='7.1 - MB (V3)'!$E$19, 3)))</f>
        <v>3</v>
      </c>
      <c r="AE14" s="1052" t="s">
        <v>800</v>
      </c>
      <c r="AF14" s="1067">
        <f>IF(AE14='7.1 - MB (V3)'!$C$20,1,IF(AE14='7.1 - MB (V3)'!$D$20,2,IF(AE14='7.1 - MB (V3)'!$E$20,3,IF(AE14='7.1 - MB (V3)'!$F$20,4))))</f>
        <v>3</v>
      </c>
      <c r="AG14" s="1030" t="s">
        <v>415</v>
      </c>
      <c r="AH14" s="1066">
        <f>IF(AG14='7.1 - MB (V3)'!$C$21, 1, IF(AG14='7.1 - MB (V3)'!$D$21, 2, IF(AG14='7.1 - MB (V3)'!$E$21, 3)))</f>
        <v>3</v>
      </c>
      <c r="AI14" s="1160" t="s">
        <v>432</v>
      </c>
    </row>
    <row r="15" spans="1:35" ht="12.95" customHeight="1">
      <c r="A15" s="439">
        <v>41</v>
      </c>
      <c r="B15" s="436" t="s">
        <v>610</v>
      </c>
      <c r="C15" s="1043">
        <f t="shared" si="0"/>
        <v>5</v>
      </c>
      <c r="D15" s="1043">
        <f t="shared" si="1"/>
        <v>40</v>
      </c>
      <c r="E15" s="1054"/>
      <c r="F15" s="1044">
        <f t="shared" si="2"/>
        <v>6</v>
      </c>
      <c r="G15" s="1045">
        <f t="shared" si="3"/>
        <v>14</v>
      </c>
      <c r="H15" s="1046">
        <f t="shared" si="4"/>
        <v>10</v>
      </c>
      <c r="I15" s="1047">
        <f t="shared" si="5"/>
        <v>10</v>
      </c>
      <c r="J15" s="1054"/>
      <c r="K15" s="437" t="s">
        <v>341</v>
      </c>
      <c r="L15" s="1029">
        <f>IF(K15='7.1 - MB (V3)'!$C$10,1,IF(K15='7.1 - MB (V3)'!$D$10,2,IF(K15='7.1 - MB (V3)'!$E$10,3,IF(K15='7.1 - MB (V3)'!$F$10,4))))</f>
        <v>1</v>
      </c>
      <c r="M15" s="438" t="s">
        <v>404</v>
      </c>
      <c r="N15" s="1058">
        <f>IF(M15='7.1 - MB (V3)'!$C$11,1,IF(M15='7.1 - MB (V3)'!$D$11,2,IF(M15='7.1 - MB (V3)'!$E$11,3,IF(M15='7.1 - MB (V3)'!$F$11,4))))</f>
        <v>3</v>
      </c>
      <c r="O15" s="437" t="s">
        <v>792</v>
      </c>
      <c r="P15" s="1029">
        <f>IF(O15='7.1 - MB (V3)'!$C$12, 1, IF(O15='7.1 - MB (V3)'!$D$12, 2, IF(O15='7.1 - MB (V3)'!$E$12,3)))</f>
        <v>2</v>
      </c>
      <c r="Q15" s="1033" t="s">
        <v>735</v>
      </c>
      <c r="R15" s="1056">
        <f>IF(Q15='7.1 - MB (V3)'!$C$13, 1, IF(Q15='7.1 - MB (V3)'!$D$13, 2, IF(Q15='7.1 - MB (V3)'!$E$13, 3, 4)))</f>
        <v>4</v>
      </c>
      <c r="S15" s="1049" t="s">
        <v>738</v>
      </c>
      <c r="T15" s="1060">
        <f>IF(S15='7.1 - MB (V3)'!$C$14, 1, IF(S15='7.1 - MB (V3)'!$D$14, 2, IF(S15='7.1 - MB (V3)'!$E$14, 3, IF(S15='7.1 - MB (V3)'!$F$14, 4, IF(S15='7.1 - MB (V3)'!$G$14,5)))))</f>
        <v>5</v>
      </c>
      <c r="U15" s="1033" t="s">
        <v>808</v>
      </c>
      <c r="V15" s="1056">
        <f>IF(U15='7.1 - MB (V3)'!$C$15, 1, IF(U15='7.1 - MB (V3)'!$D$15, 2, IF(U15='7.1 - MB (V3)'!$E$15, 3, IF(U15='7.1 - MB (V3)'!$F$15, 4, IF(U15='7.1 - MB (V3)'!$G$15,5)))))</f>
        <v>5</v>
      </c>
      <c r="W15" s="1031" t="s">
        <v>732</v>
      </c>
      <c r="X15" s="1069">
        <f>IF(W15='7.1 - MB (V3)'!$C$16,1,IF(W15='7.1 - MB (V3)'!$D$16,2,IF(W15='7.1 - MB (V3)'!$E$16,3,IF(W15='7.1 - MB (V3)'!$F$16,4))))</f>
        <v>4</v>
      </c>
      <c r="Y15" s="1032" t="s">
        <v>409</v>
      </c>
      <c r="Z15" s="1070">
        <f>IF(Y15='7.1 - MB (V3)'!$C$17, 1, IF(Y15='7.1 - MB (V3)'!$D$17, 2, IF(Y15='7.1 - MB (V3)'!$E$17, 3)))</f>
        <v>1</v>
      </c>
      <c r="AA15" s="1031" t="s">
        <v>411</v>
      </c>
      <c r="AB15" s="1069">
        <f>IF(AA15='7.1 - MB (V3)'!$C$18, 1, IF(AA15='7.1 - MB (V3)'!$D$18, 2, IF(AA15='7.1 - MB (V3)'!$E$18, 3, IF(AA15='7.1 - MB (V3)'!$F$18, 4, IF(AA15='7.1 - MB (V3)'!$G$18, 5, IF(AA15='7.1 - MB (V3)'!$H$18, 6, IF(AA15='7.1 - MB (V3)'!$I$18, 7, IF(AA15='7.1 - MB (V3)'!$J$18, 8))))))))</f>
        <v>5</v>
      </c>
      <c r="AC15" s="1030" t="s">
        <v>1077</v>
      </c>
      <c r="AD15" s="1066">
        <f>IF(AC15='7.1 - MB (V3)'!$C$19, 1, IF(AC15='7.1 - MB (V3)'!$D$19, 2, IF(AC15='7.1 - MB (V3)'!$E$19, 3)))</f>
        <v>3</v>
      </c>
      <c r="AE15" s="1052" t="s">
        <v>803</v>
      </c>
      <c r="AF15" s="1067">
        <f>IF(AE15='7.1 - MB (V3)'!$C$20,1,IF(AE15='7.1 - MB (V3)'!$D$20,2,IF(AE15='7.1 - MB (V3)'!$E$20,3,IF(AE15='7.1 - MB (V3)'!$F$20,4))))</f>
        <v>4</v>
      </c>
      <c r="AG15" s="1030" t="s">
        <v>415</v>
      </c>
      <c r="AH15" s="1066">
        <f>IF(AG15='7.1 - MB (V3)'!$C$21, 1, IF(AG15='7.1 - MB (V3)'!$D$21, 2, IF(AG15='7.1 - MB (V3)'!$E$21, 3)))</f>
        <v>3</v>
      </c>
      <c r="AI15" s="1160" t="s">
        <v>432</v>
      </c>
    </row>
    <row r="16" spans="1:35" ht="12.95" customHeight="1">
      <c r="A16" s="439">
        <v>44</v>
      </c>
      <c r="B16" s="436" t="s">
        <v>621</v>
      </c>
      <c r="C16" s="1043">
        <f t="shared" si="0"/>
        <v>5</v>
      </c>
      <c r="D16" s="1043">
        <f t="shared" si="1"/>
        <v>40</v>
      </c>
      <c r="E16" s="1054"/>
      <c r="F16" s="1044">
        <f t="shared" si="2"/>
        <v>8</v>
      </c>
      <c r="G16" s="1045">
        <f t="shared" si="3"/>
        <v>13</v>
      </c>
      <c r="H16" s="1046">
        <f t="shared" si="4"/>
        <v>10</v>
      </c>
      <c r="I16" s="1047">
        <f t="shared" si="5"/>
        <v>9</v>
      </c>
      <c r="J16" s="1054"/>
      <c r="K16" s="437" t="s">
        <v>399</v>
      </c>
      <c r="L16" s="1029">
        <f>IF(K16='7.1 - MB (V3)'!$C$10,1,IF(K16='7.1 - MB (V3)'!$D$10,2,IF(K16='7.1 - MB (V3)'!$E$10,3,IF(K16='7.1 - MB (V3)'!$F$10,4))))</f>
        <v>3</v>
      </c>
      <c r="M16" s="438" t="s">
        <v>404</v>
      </c>
      <c r="N16" s="1058">
        <f>IF(M16='7.1 - MB (V3)'!$C$11,1,IF(M16='7.1 - MB (V3)'!$D$11,2,IF(M16='7.1 - MB (V3)'!$E$11,3,IF(M16='7.1 - MB (V3)'!$F$11,4))))</f>
        <v>3</v>
      </c>
      <c r="O16" s="437" t="s">
        <v>792</v>
      </c>
      <c r="P16" s="1029">
        <f>IF(O16='7.1 - MB (V3)'!$C$12, 1, IF(O16='7.1 - MB (V3)'!$D$12, 2, IF(O16='7.1 - MB (V3)'!$E$12,3)))</f>
        <v>2</v>
      </c>
      <c r="Q16" s="1033" t="s">
        <v>711</v>
      </c>
      <c r="R16" s="1056">
        <f>IF(Q16='7.1 - MB (V3)'!$C$13, 1, IF(Q16='7.1 - MB (V3)'!$D$13, 2, IF(Q16='7.1 - MB (V3)'!$E$13, 3, 4)))</f>
        <v>3</v>
      </c>
      <c r="S16" s="1049" t="s">
        <v>738</v>
      </c>
      <c r="T16" s="1060">
        <f>IF(S16='7.1 - MB (V3)'!$C$14, 1, IF(S16='7.1 - MB (V3)'!$D$14, 2, IF(S16='7.1 - MB (V3)'!$E$14, 3, IF(S16='7.1 - MB (V3)'!$F$14, 4, IF(S16='7.1 - MB (V3)'!$G$14,5)))))</f>
        <v>5</v>
      </c>
      <c r="U16" s="1033" t="s">
        <v>808</v>
      </c>
      <c r="V16" s="1056">
        <f>IF(U16='7.1 - MB (V3)'!$C$15, 1, IF(U16='7.1 - MB (V3)'!$D$15, 2, IF(U16='7.1 - MB (V3)'!$E$15, 3, IF(U16='7.1 - MB (V3)'!$F$15, 4, IF(U16='7.1 - MB (V3)'!$G$15,5)))))</f>
        <v>5</v>
      </c>
      <c r="W16" s="1031" t="s">
        <v>732</v>
      </c>
      <c r="X16" s="1069">
        <f>IF(W16='7.1 - MB (V3)'!$C$16,1,IF(W16='7.1 - MB (V3)'!$D$16,2,IF(W16='7.1 - MB (V3)'!$E$16,3,IF(W16='7.1 - MB (V3)'!$F$16,4))))</f>
        <v>4</v>
      </c>
      <c r="Y16" s="1032" t="s">
        <v>410</v>
      </c>
      <c r="Z16" s="1070">
        <f>IF(Y16='7.1 - MB (V3)'!$C$17, 1, IF(Y16='7.1 - MB (V3)'!$D$17, 2, IF(Y16='7.1 - MB (V3)'!$E$17, 3)))</f>
        <v>2</v>
      </c>
      <c r="AA16" s="1031" t="s">
        <v>1199</v>
      </c>
      <c r="AB16" s="1069">
        <f>IF(AA16='7.1 - MB (V3)'!$C$18, 1, IF(AA16='7.1 - MB (V3)'!$D$18, 2, IF(AA16='7.1 - MB (V3)'!$E$18, 3, IF(AA16='7.1 - MB (V3)'!$F$18, 4, IF(AA16='7.1 - MB (V3)'!$G$18, 5, IF(AA16='7.1 - MB (V3)'!$H$18, 6, IF(AA16='7.1 - MB (V3)'!$I$18, 7, IF(AA16='7.1 - MB (V3)'!$J$18, 8))))))))</f>
        <v>4</v>
      </c>
      <c r="AC16" s="1030" t="s">
        <v>729</v>
      </c>
      <c r="AD16" s="1066">
        <f>IF(AC16='7.1 - MB (V3)'!$C$19, 1, IF(AC16='7.1 - MB (V3)'!$D$19, 2, IF(AC16='7.1 - MB (V3)'!$E$19, 3)))</f>
        <v>2</v>
      </c>
      <c r="AE16" s="1052" t="s">
        <v>803</v>
      </c>
      <c r="AF16" s="1067">
        <f>IF(AE16='7.1 - MB (V3)'!$C$20,1,IF(AE16='7.1 - MB (V3)'!$D$20,2,IF(AE16='7.1 - MB (V3)'!$E$20,3,IF(AE16='7.1 - MB (V3)'!$F$20,4))))</f>
        <v>4</v>
      </c>
      <c r="AG16" s="1030" t="s">
        <v>415</v>
      </c>
      <c r="AH16" s="1066">
        <f>IF(AG16='7.1 - MB (V3)'!$C$21, 1, IF(AG16='7.1 - MB (V3)'!$D$21, 2, IF(AG16='7.1 - MB (V3)'!$E$21, 3)))</f>
        <v>3</v>
      </c>
      <c r="AI16" s="1160" t="s">
        <v>429</v>
      </c>
    </row>
    <row r="17" spans="1:35" ht="12.95" customHeight="1">
      <c r="A17" s="439">
        <v>48</v>
      </c>
      <c r="B17" s="436" t="s">
        <v>863</v>
      </c>
      <c r="C17" s="1043">
        <f t="shared" si="0"/>
        <v>5</v>
      </c>
      <c r="D17" s="1043">
        <f t="shared" si="1"/>
        <v>40</v>
      </c>
      <c r="E17" s="1054"/>
      <c r="F17" s="1044">
        <f t="shared" si="2"/>
        <v>8</v>
      </c>
      <c r="G17" s="1045">
        <f t="shared" si="3"/>
        <v>13</v>
      </c>
      <c r="H17" s="1046">
        <f t="shared" si="4"/>
        <v>12</v>
      </c>
      <c r="I17" s="1047">
        <f t="shared" si="5"/>
        <v>7</v>
      </c>
      <c r="J17" s="1054"/>
      <c r="K17" s="437" t="s">
        <v>700</v>
      </c>
      <c r="L17" s="1029">
        <f>IF(K17='7.1 - MB (V3)'!$C$10,1,IF(K17='7.1 - MB (V3)'!$D$10,2,IF(K17='7.1 - MB (V3)'!$E$10,3,IF(K17='7.1 - MB (V3)'!$F$10,4))))</f>
        <v>4</v>
      </c>
      <c r="M17" s="438" t="s">
        <v>404</v>
      </c>
      <c r="N17" s="1058">
        <f>IF(M17='7.1 - MB (V3)'!$C$11,1,IF(M17='7.1 - MB (V3)'!$D$11,2,IF(M17='7.1 - MB (V3)'!$E$11,3,IF(M17='7.1 - MB (V3)'!$F$11,4))))</f>
        <v>3</v>
      </c>
      <c r="O17" s="437" t="s">
        <v>791</v>
      </c>
      <c r="P17" s="1029">
        <f>IF(O17='7.1 - MB (V3)'!$C$12, 1, IF(O17='7.1 - MB (V3)'!$D$12, 2, IF(O17='7.1 - MB (V3)'!$E$12,3)))</f>
        <v>1</v>
      </c>
      <c r="Q17" s="1033" t="s">
        <v>735</v>
      </c>
      <c r="R17" s="1056">
        <f>IF(Q17='7.1 - MB (V3)'!$C$13, 1, IF(Q17='7.1 - MB (V3)'!$D$13, 2, IF(Q17='7.1 - MB (V3)'!$E$13, 3, 4)))</f>
        <v>4</v>
      </c>
      <c r="S17" s="1049" t="s">
        <v>778</v>
      </c>
      <c r="T17" s="1060">
        <f>IF(S17='7.1 - MB (V3)'!$C$14, 1, IF(S17='7.1 - MB (V3)'!$D$14, 2, IF(S17='7.1 - MB (V3)'!$E$14, 3, IF(S17='7.1 - MB (V3)'!$F$14, 4, IF(S17='7.1 - MB (V3)'!$G$14,5)))))</f>
        <v>4</v>
      </c>
      <c r="U17" s="1033" t="s">
        <v>808</v>
      </c>
      <c r="V17" s="1056">
        <f>IF(U17='7.1 - MB (V3)'!$C$15, 1, IF(U17='7.1 - MB (V3)'!$D$15, 2, IF(U17='7.1 - MB (V3)'!$E$15, 3, IF(U17='7.1 - MB (V3)'!$F$15, 4, IF(U17='7.1 - MB (V3)'!$G$15,5)))))</f>
        <v>5</v>
      </c>
      <c r="W17" s="1031" t="s">
        <v>732</v>
      </c>
      <c r="X17" s="1069">
        <f>IF(W17='7.1 - MB (V3)'!$C$16,1,IF(W17='7.1 - MB (V3)'!$D$16,2,IF(W17='7.1 - MB (V3)'!$E$16,3,IF(W17='7.1 - MB (V3)'!$F$16,4))))</f>
        <v>4</v>
      </c>
      <c r="Y17" s="1032" t="s">
        <v>409</v>
      </c>
      <c r="Z17" s="1070">
        <f>IF(Y17='7.1 - MB (V3)'!$C$17, 1, IF(Y17='7.1 - MB (V3)'!$D$17, 2, IF(Y17='7.1 - MB (V3)'!$E$17, 3)))</f>
        <v>1</v>
      </c>
      <c r="AA17" s="1031" t="s">
        <v>412</v>
      </c>
      <c r="AB17" s="1069">
        <f>IF(AA17='7.1 - MB (V3)'!$C$18, 1, IF(AA17='7.1 - MB (V3)'!$D$18, 2, IF(AA17='7.1 - MB (V3)'!$E$18, 3, IF(AA17='7.1 - MB (V3)'!$F$18, 4, IF(AA17='7.1 - MB (V3)'!$G$18, 5, IF(AA17='7.1 - MB (V3)'!$H$18, 6, IF(AA17='7.1 - MB (V3)'!$I$18, 7, IF(AA17='7.1 - MB (V3)'!$J$18, 8))))))))</f>
        <v>7</v>
      </c>
      <c r="AC17" s="1030" t="s">
        <v>1077</v>
      </c>
      <c r="AD17" s="1066">
        <f>IF(AC17='7.1 - MB (V3)'!$C$19, 1, IF(AC17='7.1 - MB (V3)'!$D$19, 2, IF(AC17='7.1 - MB (V3)'!$E$19, 3)))</f>
        <v>3</v>
      </c>
      <c r="AE17" s="1052" t="s">
        <v>801</v>
      </c>
      <c r="AF17" s="1067">
        <f>IF(AE17='7.1 - MB (V3)'!$C$20,1,IF(AE17='7.1 - MB (V3)'!$D$20,2,IF(AE17='7.1 - MB (V3)'!$E$20,3,IF(AE17='7.1 - MB (V3)'!$F$20,4))))</f>
        <v>1</v>
      </c>
      <c r="AG17" s="1030" t="s">
        <v>415</v>
      </c>
      <c r="AH17" s="1066">
        <f>IF(AG17='7.1 - MB (V3)'!$C$21, 1, IF(AG17='7.1 - MB (V3)'!$D$21, 2, IF(AG17='7.1 - MB (V3)'!$E$21, 3)))</f>
        <v>3</v>
      </c>
      <c r="AI17" s="1160" t="s">
        <v>429</v>
      </c>
    </row>
    <row r="18" spans="1:35" ht="12.95" customHeight="1">
      <c r="A18" s="439">
        <v>9</v>
      </c>
      <c r="B18" s="436" t="s">
        <v>867</v>
      </c>
      <c r="C18" s="1043">
        <f t="shared" si="0"/>
        <v>11</v>
      </c>
      <c r="D18" s="1043">
        <f t="shared" si="1"/>
        <v>38</v>
      </c>
      <c r="E18" s="1054"/>
      <c r="F18" s="1044">
        <f t="shared" si="2"/>
        <v>8</v>
      </c>
      <c r="G18" s="1045">
        <f t="shared" si="3"/>
        <v>8</v>
      </c>
      <c r="H18" s="1046">
        <f t="shared" si="4"/>
        <v>12</v>
      </c>
      <c r="I18" s="1047">
        <f t="shared" si="5"/>
        <v>10</v>
      </c>
      <c r="J18" s="1054"/>
      <c r="K18" s="437" t="s">
        <v>400</v>
      </c>
      <c r="L18" s="1029">
        <f>IF(K18='7.1 - MB (V3)'!$C$10,1,IF(K18='7.1 - MB (V3)'!$D$10,2,IF(K18='7.1 - MB (V3)'!$E$10,3,IF(K18='7.1 - MB (V3)'!$F$10,4))))</f>
        <v>2</v>
      </c>
      <c r="M18" s="438" t="s">
        <v>404</v>
      </c>
      <c r="N18" s="1058">
        <f>IF(M18='7.1 - MB (V3)'!$C$11,1,IF(M18='7.1 - MB (V3)'!$D$11,2,IF(M18='7.1 - MB (V3)'!$E$11,3,IF(M18='7.1 - MB (V3)'!$F$11,4))))</f>
        <v>3</v>
      </c>
      <c r="O18" s="437" t="s">
        <v>793</v>
      </c>
      <c r="P18" s="1029">
        <f>IF(O18='7.1 - MB (V3)'!$C$12, 1, IF(O18='7.1 - MB (V3)'!$D$12, 2, IF(O18='7.1 - MB (V3)'!$E$12,3)))</f>
        <v>3</v>
      </c>
      <c r="Q18" s="1033" t="s">
        <v>710</v>
      </c>
      <c r="R18" s="1056">
        <f>IF(Q18='7.1 - MB (V3)'!$C$13, 1, IF(Q18='7.1 - MB (V3)'!$D$13, 2, IF(Q18='7.1 - MB (V3)'!$E$13, 3, 4)))</f>
        <v>2</v>
      </c>
      <c r="S18" s="1049" t="s">
        <v>738</v>
      </c>
      <c r="T18" s="1060">
        <f>IF(S18='7.1 - MB (V3)'!$C$14, 1, IF(S18='7.1 - MB (V3)'!$D$14, 2, IF(S18='7.1 - MB (V3)'!$E$14, 3, IF(S18='7.1 - MB (V3)'!$F$14, 4, IF(S18='7.1 - MB (V3)'!$G$14,5)))))</f>
        <v>5</v>
      </c>
      <c r="U18" s="1033" t="s">
        <v>807</v>
      </c>
      <c r="V18" s="1056">
        <f>IF(U18='7.1 - MB (V3)'!$C$15, 1, IF(U18='7.1 - MB (V3)'!$D$15, 2, IF(U18='7.1 - MB (V3)'!$E$15, 3, IF(U18='7.1 - MB (V3)'!$F$15, 4, IF(U18='7.1 - MB (V3)'!$G$15,5)))))</f>
        <v>1</v>
      </c>
      <c r="W18" s="1031" t="s">
        <v>732</v>
      </c>
      <c r="X18" s="1069">
        <f>IF(W18='7.1 - MB (V3)'!$C$16,1,IF(W18='7.1 - MB (V3)'!$D$16,2,IF(W18='7.1 - MB (V3)'!$E$16,3,IF(W18='7.1 - MB (V3)'!$F$16,4))))</f>
        <v>4</v>
      </c>
      <c r="Y18" s="1032" t="s">
        <v>409</v>
      </c>
      <c r="Z18" s="1070">
        <f>IF(Y18='7.1 - MB (V3)'!$C$17, 1, IF(Y18='7.1 - MB (V3)'!$D$17, 2, IF(Y18='7.1 - MB (V3)'!$E$17, 3)))</f>
        <v>1</v>
      </c>
      <c r="AA18" s="1031" t="s">
        <v>412</v>
      </c>
      <c r="AB18" s="1069">
        <f>IF(AA18='7.1 - MB (V3)'!$C$18, 1, IF(AA18='7.1 - MB (V3)'!$D$18, 2, IF(AA18='7.1 - MB (V3)'!$E$18, 3, IF(AA18='7.1 - MB (V3)'!$F$18, 4, IF(AA18='7.1 - MB (V3)'!$G$18, 5, IF(AA18='7.1 - MB (V3)'!$H$18, 6, IF(AA18='7.1 - MB (V3)'!$I$18, 7, IF(AA18='7.1 - MB (V3)'!$J$18, 8))))))))</f>
        <v>7</v>
      </c>
      <c r="AC18" s="1030" t="s">
        <v>1077</v>
      </c>
      <c r="AD18" s="1066">
        <f>IF(AC18='7.1 - MB (V3)'!$C$19, 1, IF(AC18='7.1 - MB (V3)'!$D$19, 2, IF(AC18='7.1 - MB (V3)'!$E$19, 3)))</f>
        <v>3</v>
      </c>
      <c r="AE18" s="1052" t="s">
        <v>803</v>
      </c>
      <c r="AF18" s="1067">
        <f>IF(AE18='7.1 - MB (V3)'!$C$20,1,IF(AE18='7.1 - MB (V3)'!$D$20,2,IF(AE18='7.1 - MB (V3)'!$E$20,3,IF(AE18='7.1 - MB (V3)'!$F$20,4))))</f>
        <v>4</v>
      </c>
      <c r="AG18" s="1030" t="s">
        <v>415</v>
      </c>
      <c r="AH18" s="1066">
        <f>IF(AG18='7.1 - MB (V3)'!$C$21, 1, IF(AG18='7.1 - MB (V3)'!$D$21, 2, IF(AG18='7.1 - MB (V3)'!$E$21, 3)))</f>
        <v>3</v>
      </c>
      <c r="AI18" s="1160" t="s">
        <v>425</v>
      </c>
    </row>
    <row r="19" spans="1:35" ht="12.95" customHeight="1">
      <c r="A19" s="439">
        <v>16</v>
      </c>
      <c r="B19" s="436" t="s">
        <v>525</v>
      </c>
      <c r="C19" s="1043">
        <f t="shared" si="0"/>
        <v>11</v>
      </c>
      <c r="D19" s="1043">
        <f t="shared" si="1"/>
        <v>38</v>
      </c>
      <c r="E19" s="1054"/>
      <c r="F19" s="1044">
        <f t="shared" si="2"/>
        <v>7</v>
      </c>
      <c r="G19" s="1045">
        <f t="shared" si="3"/>
        <v>12</v>
      </c>
      <c r="H19" s="1046">
        <f t="shared" si="4"/>
        <v>10</v>
      </c>
      <c r="I19" s="1047">
        <f t="shared" si="5"/>
        <v>9</v>
      </c>
      <c r="J19" s="1054"/>
      <c r="K19" s="437" t="s">
        <v>399</v>
      </c>
      <c r="L19" s="1029">
        <f>IF(K19='7.1 - MB (V3)'!$C$10,1,IF(K19='7.1 - MB (V3)'!$D$10,2,IF(K19='7.1 - MB (V3)'!$E$10,3,IF(K19='7.1 - MB (V3)'!$F$10,4))))</f>
        <v>3</v>
      </c>
      <c r="M19" s="438" t="s">
        <v>404</v>
      </c>
      <c r="N19" s="1058">
        <f>IF(M19='7.1 - MB (V3)'!$C$11,1,IF(M19='7.1 - MB (V3)'!$D$11,2,IF(M19='7.1 - MB (V3)'!$E$11,3,IF(M19='7.1 - MB (V3)'!$F$11,4))))</f>
        <v>3</v>
      </c>
      <c r="O19" s="437" t="s">
        <v>791</v>
      </c>
      <c r="P19" s="1029">
        <f>IF(O19='7.1 - MB (V3)'!$C$12, 1, IF(O19='7.1 - MB (V3)'!$D$12, 2, IF(O19='7.1 - MB (V3)'!$E$12,3)))</f>
        <v>1</v>
      </c>
      <c r="Q19" s="1033" t="s">
        <v>711</v>
      </c>
      <c r="R19" s="1056">
        <f>IF(Q19='7.1 - MB (V3)'!$C$13, 1, IF(Q19='7.1 - MB (V3)'!$D$13, 2, IF(Q19='7.1 - MB (V3)'!$E$13, 3, 4)))</f>
        <v>3</v>
      </c>
      <c r="S19" s="1049" t="s">
        <v>738</v>
      </c>
      <c r="T19" s="1060">
        <f>IF(S19='7.1 - MB (V3)'!$C$14, 1, IF(S19='7.1 - MB (V3)'!$D$14, 2, IF(S19='7.1 - MB (V3)'!$E$14, 3, IF(S19='7.1 - MB (V3)'!$F$14, 4, IF(S19='7.1 - MB (V3)'!$G$14,5)))))</f>
        <v>5</v>
      </c>
      <c r="U19" s="1033" t="s">
        <v>809</v>
      </c>
      <c r="V19" s="1056">
        <f>IF(U19='7.1 - MB (V3)'!$C$15, 1, IF(U19='7.1 - MB (V3)'!$D$15, 2, IF(U19='7.1 - MB (V3)'!$E$15, 3, IF(U19='7.1 - MB (V3)'!$F$15, 4, IF(U19='7.1 - MB (V3)'!$G$15,5)))))</f>
        <v>4</v>
      </c>
      <c r="W19" s="1031" t="s">
        <v>732</v>
      </c>
      <c r="X19" s="1069">
        <f>IF(W19='7.1 - MB (V3)'!$C$16,1,IF(W19='7.1 - MB (V3)'!$D$16,2,IF(W19='7.1 - MB (V3)'!$E$16,3,IF(W19='7.1 - MB (V3)'!$F$16,4))))</f>
        <v>4</v>
      </c>
      <c r="Y19" s="1032" t="s">
        <v>409</v>
      </c>
      <c r="Z19" s="1070">
        <f>IF(Y19='7.1 - MB (V3)'!$C$17, 1, IF(Y19='7.1 - MB (V3)'!$D$17, 2, IF(Y19='7.1 - MB (V3)'!$E$17, 3)))</f>
        <v>1</v>
      </c>
      <c r="AA19" s="1031" t="s">
        <v>411</v>
      </c>
      <c r="AB19" s="1069">
        <f>IF(AA19='7.1 - MB (V3)'!$C$18, 1, IF(AA19='7.1 - MB (V3)'!$D$18, 2, IF(AA19='7.1 - MB (V3)'!$E$18, 3, IF(AA19='7.1 - MB (V3)'!$F$18, 4, IF(AA19='7.1 - MB (V3)'!$G$18, 5, IF(AA19='7.1 - MB (V3)'!$H$18, 6, IF(AA19='7.1 - MB (V3)'!$I$18, 7, IF(AA19='7.1 - MB (V3)'!$J$18, 8))))))))</f>
        <v>5</v>
      </c>
      <c r="AC19" s="1030" t="s">
        <v>1077</v>
      </c>
      <c r="AD19" s="1066">
        <f>IF(AC19='7.1 - MB (V3)'!$C$19, 1, IF(AC19='7.1 - MB (V3)'!$D$19, 2, IF(AC19='7.1 - MB (V3)'!$E$19, 3)))</f>
        <v>3</v>
      </c>
      <c r="AE19" s="1052" t="s">
        <v>800</v>
      </c>
      <c r="AF19" s="1067">
        <f>IF(AE19='7.1 - MB (V3)'!$C$20,1,IF(AE19='7.1 - MB (V3)'!$D$20,2,IF(AE19='7.1 - MB (V3)'!$E$20,3,IF(AE19='7.1 - MB (V3)'!$F$20,4))))</f>
        <v>3</v>
      </c>
      <c r="AG19" s="1030" t="s">
        <v>415</v>
      </c>
      <c r="AH19" s="1066">
        <f>IF(AG19='7.1 - MB (V3)'!$C$21, 1, IF(AG19='7.1 - MB (V3)'!$D$21, 2, IF(AG19='7.1 - MB (V3)'!$E$21, 3)))</f>
        <v>3</v>
      </c>
      <c r="AI19" s="1160" t="s">
        <v>425</v>
      </c>
    </row>
    <row r="20" spans="1:35" ht="12.95" customHeight="1">
      <c r="A20" s="439">
        <v>33</v>
      </c>
      <c r="B20" s="436" t="s">
        <v>859</v>
      </c>
      <c r="C20" s="1043">
        <f t="shared" si="0"/>
        <v>11</v>
      </c>
      <c r="D20" s="1043">
        <f t="shared" si="1"/>
        <v>38</v>
      </c>
      <c r="E20" s="1054"/>
      <c r="F20" s="1044">
        <f t="shared" si="2"/>
        <v>8</v>
      </c>
      <c r="G20" s="1045">
        <f t="shared" si="3"/>
        <v>13</v>
      </c>
      <c r="H20" s="1046">
        <f t="shared" si="4"/>
        <v>10</v>
      </c>
      <c r="I20" s="1047">
        <f t="shared" si="5"/>
        <v>7</v>
      </c>
      <c r="J20" s="1054"/>
      <c r="K20" s="437" t="s">
        <v>399</v>
      </c>
      <c r="L20" s="1029">
        <f>IF(K20='7.1 - MB (V3)'!$C$10,1,IF(K20='7.1 - MB (V3)'!$D$10,2,IF(K20='7.1 - MB (V3)'!$E$10,3,IF(K20='7.1 - MB (V3)'!$F$10,4))))</f>
        <v>3</v>
      </c>
      <c r="M20" s="438" t="s">
        <v>404</v>
      </c>
      <c r="N20" s="1058">
        <f>IF(M20='7.1 - MB (V3)'!$C$11,1,IF(M20='7.1 - MB (V3)'!$D$11,2,IF(M20='7.1 - MB (V3)'!$E$11,3,IF(M20='7.1 - MB (V3)'!$F$11,4))))</f>
        <v>3</v>
      </c>
      <c r="O20" s="437" t="s">
        <v>792</v>
      </c>
      <c r="P20" s="1029">
        <f>IF(O20='7.1 - MB (V3)'!$C$12, 1, IF(O20='7.1 - MB (V3)'!$D$12, 2, IF(O20='7.1 - MB (V3)'!$E$12,3)))</f>
        <v>2</v>
      </c>
      <c r="Q20" s="1033" t="s">
        <v>711</v>
      </c>
      <c r="R20" s="1056">
        <f>IF(Q20='7.1 - MB (V3)'!$C$13, 1, IF(Q20='7.1 - MB (V3)'!$D$13, 2, IF(Q20='7.1 - MB (V3)'!$E$13, 3, 4)))</f>
        <v>3</v>
      </c>
      <c r="S20" s="1049" t="s">
        <v>738</v>
      </c>
      <c r="T20" s="1060">
        <f>IF(S20='7.1 - MB (V3)'!$C$14, 1, IF(S20='7.1 - MB (V3)'!$D$14, 2, IF(S20='7.1 - MB (V3)'!$E$14, 3, IF(S20='7.1 - MB (V3)'!$F$14, 4, IF(S20='7.1 - MB (V3)'!$G$14,5)))))</f>
        <v>5</v>
      </c>
      <c r="U20" s="1033" t="s">
        <v>808</v>
      </c>
      <c r="V20" s="1056">
        <f>IF(U20='7.1 - MB (V3)'!$C$15, 1, IF(U20='7.1 - MB (V3)'!$D$15, 2, IF(U20='7.1 - MB (V3)'!$E$15, 3, IF(U20='7.1 - MB (V3)'!$F$15, 4, IF(U20='7.1 - MB (V3)'!$G$15,5)))))</f>
        <v>5</v>
      </c>
      <c r="W20" s="1031" t="s">
        <v>732</v>
      </c>
      <c r="X20" s="1069">
        <f>IF(W20='7.1 - MB (V3)'!$C$16,1,IF(W20='7.1 - MB (V3)'!$D$16,2,IF(W20='7.1 - MB (V3)'!$E$16,3,IF(W20='7.1 - MB (V3)'!$F$16,4))))</f>
        <v>4</v>
      </c>
      <c r="Y20" s="1032" t="s">
        <v>409</v>
      </c>
      <c r="Z20" s="1070">
        <f>IF(Y20='7.1 - MB (V3)'!$C$17, 1, IF(Y20='7.1 - MB (V3)'!$D$17, 2, IF(Y20='7.1 - MB (V3)'!$E$17, 3)))</f>
        <v>1</v>
      </c>
      <c r="AA20" s="1031" t="s">
        <v>411</v>
      </c>
      <c r="AB20" s="1069">
        <f>IF(AA20='7.1 - MB (V3)'!$C$18, 1, IF(AA20='7.1 - MB (V3)'!$D$18, 2, IF(AA20='7.1 - MB (V3)'!$E$18, 3, IF(AA20='7.1 - MB (V3)'!$F$18, 4, IF(AA20='7.1 - MB (V3)'!$G$18, 5, IF(AA20='7.1 - MB (V3)'!$H$18, 6, IF(AA20='7.1 - MB (V3)'!$I$18, 7, IF(AA20='7.1 - MB (V3)'!$J$18, 8))))))))</f>
        <v>5</v>
      </c>
      <c r="AC20" s="1030" t="s">
        <v>729</v>
      </c>
      <c r="AD20" s="1066">
        <f>IF(AC20='7.1 - MB (V3)'!$C$19, 1, IF(AC20='7.1 - MB (V3)'!$D$19, 2, IF(AC20='7.1 - MB (V3)'!$E$19, 3)))</f>
        <v>2</v>
      </c>
      <c r="AE20" s="1052" t="s">
        <v>802</v>
      </c>
      <c r="AF20" s="1067">
        <f>IF(AE20='7.1 - MB (V3)'!$C$20,1,IF(AE20='7.1 - MB (V3)'!$D$20,2,IF(AE20='7.1 - MB (V3)'!$E$20,3,IF(AE20='7.1 - MB (V3)'!$F$20,4))))</f>
        <v>2</v>
      </c>
      <c r="AG20" s="1030" t="s">
        <v>415</v>
      </c>
      <c r="AH20" s="1066">
        <f>IF(AG20='7.1 - MB (V3)'!$C$21, 1, IF(AG20='7.1 - MB (V3)'!$D$21, 2, IF(AG20='7.1 - MB (V3)'!$E$21, 3)))</f>
        <v>3</v>
      </c>
      <c r="AI20" s="1160" t="s">
        <v>438</v>
      </c>
    </row>
    <row r="21" spans="1:35" ht="12.95" customHeight="1">
      <c r="A21" s="439">
        <v>7</v>
      </c>
      <c r="B21" s="436" t="s">
        <v>489</v>
      </c>
      <c r="C21" s="1043">
        <f t="shared" si="0"/>
        <v>14</v>
      </c>
      <c r="D21" s="1043">
        <f t="shared" si="1"/>
        <v>37</v>
      </c>
      <c r="E21" s="1054"/>
      <c r="F21" s="1044">
        <f t="shared" si="2"/>
        <v>6</v>
      </c>
      <c r="G21" s="1045">
        <f t="shared" si="3"/>
        <v>14</v>
      </c>
      <c r="H21" s="1046">
        <f t="shared" si="4"/>
        <v>10</v>
      </c>
      <c r="I21" s="1047">
        <f t="shared" si="5"/>
        <v>7</v>
      </c>
      <c r="J21" s="1054"/>
      <c r="K21" s="437" t="s">
        <v>341</v>
      </c>
      <c r="L21" s="1029">
        <f>IF(K21='7.1 - MB (V3)'!$C$10,1,IF(K21='7.1 - MB (V3)'!$D$10,2,IF(K21='7.1 - MB (V3)'!$E$10,3,IF(K21='7.1 - MB (V3)'!$F$10,4))))</f>
        <v>1</v>
      </c>
      <c r="M21" s="438" t="s">
        <v>1075</v>
      </c>
      <c r="N21" s="1058">
        <f>IF(M21='7.1 - MB (V3)'!$C$11,1,IF(M21='7.1 - MB (V3)'!$D$11,2,IF(M21='7.1 - MB (V3)'!$E$11,3,IF(M21='7.1 - MB (V3)'!$F$11,4))))</f>
        <v>4</v>
      </c>
      <c r="O21" s="437" t="s">
        <v>791</v>
      </c>
      <c r="P21" s="1029">
        <f>IF(O21='7.1 - MB (V3)'!$C$12, 1, IF(O21='7.1 - MB (V3)'!$D$12, 2, IF(O21='7.1 - MB (V3)'!$E$12,3)))</f>
        <v>1</v>
      </c>
      <c r="Q21" s="1033" t="s">
        <v>735</v>
      </c>
      <c r="R21" s="1056">
        <f>IF(Q21='7.1 - MB (V3)'!$C$13, 1, IF(Q21='7.1 - MB (V3)'!$D$13, 2, IF(Q21='7.1 - MB (V3)'!$E$13, 3, 4)))</f>
        <v>4</v>
      </c>
      <c r="S21" s="1049" t="s">
        <v>738</v>
      </c>
      <c r="T21" s="1060">
        <f>IF(S21='7.1 - MB (V3)'!$C$14, 1, IF(S21='7.1 - MB (V3)'!$D$14, 2, IF(S21='7.1 - MB (V3)'!$E$14, 3, IF(S21='7.1 - MB (V3)'!$F$14, 4, IF(S21='7.1 - MB (V3)'!$G$14,5)))))</f>
        <v>5</v>
      </c>
      <c r="U21" s="1033" t="s">
        <v>808</v>
      </c>
      <c r="V21" s="1056">
        <f>IF(U21='7.1 - MB (V3)'!$C$15, 1, IF(U21='7.1 - MB (V3)'!$D$15, 2, IF(U21='7.1 - MB (V3)'!$E$15, 3, IF(U21='7.1 - MB (V3)'!$F$15, 4, IF(U21='7.1 - MB (V3)'!$G$15,5)))))</f>
        <v>5</v>
      </c>
      <c r="W21" s="1031" t="s">
        <v>732</v>
      </c>
      <c r="X21" s="1069">
        <f>IF(W21='7.1 - MB (V3)'!$C$16,1,IF(W21='7.1 - MB (V3)'!$D$16,2,IF(W21='7.1 - MB (V3)'!$E$16,3,IF(W21='7.1 - MB (V3)'!$F$16,4))))</f>
        <v>4</v>
      </c>
      <c r="Y21" s="1032" t="s">
        <v>162</v>
      </c>
      <c r="Z21" s="1070">
        <f>IF(Y21='7.1 - MB (V3)'!$C$17, 1, IF(Y21='7.1 - MB (V3)'!$D$17, 2, IF(Y21='7.1 - MB (V3)'!$E$17, 3)))</f>
        <v>3</v>
      </c>
      <c r="AA21" s="1031" t="s">
        <v>736</v>
      </c>
      <c r="AB21" s="1069">
        <f>IF(AA21='7.1 - MB (V3)'!$C$18, 1, IF(AA21='7.1 - MB (V3)'!$D$18, 2, IF(AA21='7.1 - MB (V3)'!$E$18, 3, IF(AA21='7.1 - MB (V3)'!$F$18, 4, IF(AA21='7.1 - MB (V3)'!$G$18, 5, IF(AA21='7.1 - MB (V3)'!$H$18, 6, IF(AA21='7.1 - MB (V3)'!$I$18, 7, IF(AA21='7.1 - MB (V3)'!$J$18, 8))))))))</f>
        <v>3</v>
      </c>
      <c r="AC21" s="1030" t="s">
        <v>729</v>
      </c>
      <c r="AD21" s="1066">
        <f>IF(AC21='7.1 - MB (V3)'!$C$19, 1, IF(AC21='7.1 - MB (V3)'!$D$19, 2, IF(AC21='7.1 - MB (V3)'!$E$19, 3)))</f>
        <v>2</v>
      </c>
      <c r="AE21" s="1052" t="s">
        <v>803</v>
      </c>
      <c r="AF21" s="1067">
        <f>IF(AE21='7.1 - MB (V3)'!$C$20,1,IF(AE21='7.1 - MB (V3)'!$D$20,2,IF(AE21='7.1 - MB (V3)'!$E$20,3,IF(AE21='7.1 - MB (V3)'!$F$20,4))))</f>
        <v>4</v>
      </c>
      <c r="AG21" s="1030" t="s">
        <v>416</v>
      </c>
      <c r="AH21" s="1066">
        <f>IF(AG21='7.1 - MB (V3)'!$C$21, 1, IF(AG21='7.1 - MB (V3)'!$D$21, 2, IF(AG21='7.1 - MB (V3)'!$E$21, 3)))</f>
        <v>1</v>
      </c>
      <c r="AI21" s="1160" t="s">
        <v>441</v>
      </c>
    </row>
    <row r="22" spans="1:35" ht="12.95" customHeight="1">
      <c r="A22" s="439">
        <v>15</v>
      </c>
      <c r="B22" s="436" t="s">
        <v>523</v>
      </c>
      <c r="C22" s="1043">
        <f t="shared" si="0"/>
        <v>14</v>
      </c>
      <c r="D22" s="1043">
        <f t="shared" si="1"/>
        <v>37</v>
      </c>
      <c r="E22" s="1054"/>
      <c r="F22" s="1044">
        <f t="shared" si="2"/>
        <v>7</v>
      </c>
      <c r="G22" s="1045">
        <f t="shared" si="3"/>
        <v>9</v>
      </c>
      <c r="H22" s="1046">
        <f t="shared" si="4"/>
        <v>12</v>
      </c>
      <c r="I22" s="1047">
        <f t="shared" si="5"/>
        <v>9</v>
      </c>
      <c r="J22" s="1054"/>
      <c r="K22" s="437" t="s">
        <v>399</v>
      </c>
      <c r="L22" s="1029">
        <f>IF(K22='7.1 - MB (V3)'!$C$10,1,IF(K22='7.1 - MB (V3)'!$D$10,2,IF(K22='7.1 - MB (V3)'!$E$10,3,IF(K22='7.1 - MB (V3)'!$F$10,4))))</f>
        <v>3</v>
      </c>
      <c r="M22" s="438" t="s">
        <v>404</v>
      </c>
      <c r="N22" s="1058">
        <f>IF(M22='7.1 - MB (V3)'!$C$11,1,IF(M22='7.1 - MB (V3)'!$D$11,2,IF(M22='7.1 - MB (V3)'!$E$11,3,IF(M22='7.1 - MB (V3)'!$F$11,4))))</f>
        <v>3</v>
      </c>
      <c r="O22" s="437" t="s">
        <v>791</v>
      </c>
      <c r="P22" s="1029">
        <f>IF(O22='7.1 - MB (V3)'!$C$12, 1, IF(O22='7.1 - MB (V3)'!$D$12, 2, IF(O22='7.1 - MB (V3)'!$E$12,3)))</f>
        <v>1</v>
      </c>
      <c r="Q22" s="1033" t="s">
        <v>710</v>
      </c>
      <c r="R22" s="1056">
        <f>IF(Q22='7.1 - MB (V3)'!$C$13, 1, IF(Q22='7.1 - MB (V3)'!$D$13, 2, IF(Q22='7.1 - MB (V3)'!$E$13, 3, 4)))</f>
        <v>2</v>
      </c>
      <c r="S22" s="1049" t="s">
        <v>748</v>
      </c>
      <c r="T22" s="1060">
        <f>IF(S22='7.1 - MB (V3)'!$C$14, 1, IF(S22='7.1 - MB (V3)'!$D$14, 2, IF(S22='7.1 - MB (V3)'!$E$14, 3, IF(S22='7.1 - MB (V3)'!$F$14, 4, IF(S22='7.1 - MB (V3)'!$G$14,5)))))</f>
        <v>2</v>
      </c>
      <c r="U22" s="1033" t="s">
        <v>808</v>
      </c>
      <c r="V22" s="1056">
        <f>IF(U22='7.1 - MB (V3)'!$C$15, 1, IF(U22='7.1 - MB (V3)'!$D$15, 2, IF(U22='7.1 - MB (V3)'!$E$15, 3, IF(U22='7.1 - MB (V3)'!$F$15, 4, IF(U22='7.1 - MB (V3)'!$G$15,5)))))</f>
        <v>5</v>
      </c>
      <c r="W22" s="1031" t="s">
        <v>732</v>
      </c>
      <c r="X22" s="1069">
        <f>IF(W22='7.1 - MB (V3)'!$C$16,1,IF(W22='7.1 - MB (V3)'!$D$16,2,IF(W22='7.1 - MB (V3)'!$E$16,3,IF(W22='7.1 - MB (V3)'!$F$16,4))))</f>
        <v>4</v>
      </c>
      <c r="Y22" s="1032" t="s">
        <v>162</v>
      </c>
      <c r="Z22" s="1070">
        <f>IF(Y22='7.1 - MB (V3)'!$C$17, 1, IF(Y22='7.1 - MB (V3)'!$D$17, 2, IF(Y22='7.1 - MB (V3)'!$E$17, 3)))</f>
        <v>3</v>
      </c>
      <c r="AA22" s="1031" t="s">
        <v>411</v>
      </c>
      <c r="AB22" s="1069">
        <f>IF(AA22='7.1 - MB (V3)'!$C$18, 1, IF(AA22='7.1 - MB (V3)'!$D$18, 2, IF(AA22='7.1 - MB (V3)'!$E$18, 3, IF(AA22='7.1 - MB (V3)'!$F$18, 4, IF(AA22='7.1 - MB (V3)'!$G$18, 5, IF(AA22='7.1 - MB (V3)'!$H$18, 6, IF(AA22='7.1 - MB (V3)'!$I$18, 7, IF(AA22='7.1 - MB (V3)'!$J$18, 8))))))))</f>
        <v>5</v>
      </c>
      <c r="AC22" s="1030" t="s">
        <v>729</v>
      </c>
      <c r="AD22" s="1066">
        <f>IF(AC22='7.1 - MB (V3)'!$C$19, 1, IF(AC22='7.1 - MB (V3)'!$D$19, 2, IF(AC22='7.1 - MB (V3)'!$E$19, 3)))</f>
        <v>2</v>
      </c>
      <c r="AE22" s="1052" t="s">
        <v>803</v>
      </c>
      <c r="AF22" s="1067">
        <f>IF(AE22='7.1 - MB (V3)'!$C$20,1,IF(AE22='7.1 - MB (V3)'!$D$20,2,IF(AE22='7.1 - MB (V3)'!$E$20,3,IF(AE22='7.1 - MB (V3)'!$F$20,4))))</f>
        <v>4</v>
      </c>
      <c r="AG22" s="1030" t="s">
        <v>415</v>
      </c>
      <c r="AH22" s="1066">
        <f>IF(AG22='7.1 - MB (V3)'!$C$21, 1, IF(AG22='7.1 - MB (V3)'!$D$21, 2, IF(AG22='7.1 - MB (V3)'!$E$21, 3)))</f>
        <v>3</v>
      </c>
      <c r="AI22" s="1160" t="s">
        <v>425</v>
      </c>
    </row>
    <row r="23" spans="1:35" ht="12.95" customHeight="1">
      <c r="A23" s="439">
        <v>17</v>
      </c>
      <c r="B23" s="436" t="s">
        <v>854</v>
      </c>
      <c r="C23" s="1043">
        <f t="shared" si="0"/>
        <v>14</v>
      </c>
      <c r="D23" s="1043">
        <f t="shared" si="1"/>
        <v>37</v>
      </c>
      <c r="E23" s="1054"/>
      <c r="F23" s="1044">
        <f t="shared" si="2"/>
        <v>8</v>
      </c>
      <c r="G23" s="1045">
        <f t="shared" si="3"/>
        <v>9</v>
      </c>
      <c r="H23" s="1046">
        <f t="shared" si="4"/>
        <v>10</v>
      </c>
      <c r="I23" s="1047">
        <f t="shared" si="5"/>
        <v>10</v>
      </c>
      <c r="J23" s="1054"/>
      <c r="K23" s="437" t="s">
        <v>399</v>
      </c>
      <c r="L23" s="1029">
        <f>IF(K23='7.1 - MB (V3)'!$C$10,1,IF(K23='7.1 - MB (V3)'!$D$10,2,IF(K23='7.1 - MB (V3)'!$E$10,3,IF(K23='7.1 - MB (V3)'!$F$10,4))))</f>
        <v>3</v>
      </c>
      <c r="M23" s="438" t="s">
        <v>404</v>
      </c>
      <c r="N23" s="1058">
        <f>IF(M23='7.1 - MB (V3)'!$C$11,1,IF(M23='7.1 - MB (V3)'!$D$11,2,IF(M23='7.1 - MB (V3)'!$E$11,3,IF(M23='7.1 - MB (V3)'!$F$11,4))))</f>
        <v>3</v>
      </c>
      <c r="O23" s="437" t="s">
        <v>792</v>
      </c>
      <c r="P23" s="1029">
        <f>IF(O23='7.1 - MB (V3)'!$C$12, 1, IF(O23='7.1 - MB (V3)'!$D$12, 2, IF(O23='7.1 - MB (V3)'!$E$12,3)))</f>
        <v>2</v>
      </c>
      <c r="Q23" s="1033" t="s">
        <v>711</v>
      </c>
      <c r="R23" s="1056">
        <f>IF(Q23='7.1 - MB (V3)'!$C$13, 1, IF(Q23='7.1 - MB (V3)'!$D$13, 2, IF(Q23='7.1 - MB (V3)'!$E$13, 3, 4)))</f>
        <v>3</v>
      </c>
      <c r="S23" s="1049" t="s">
        <v>738</v>
      </c>
      <c r="T23" s="1060">
        <f>IF(S23='7.1 - MB (V3)'!$C$14, 1, IF(S23='7.1 - MB (V3)'!$D$14, 2, IF(S23='7.1 - MB (V3)'!$E$14, 3, IF(S23='7.1 - MB (V3)'!$F$14, 4, IF(S23='7.1 - MB (V3)'!$G$14,5)))))</f>
        <v>5</v>
      </c>
      <c r="U23" s="1033" t="s">
        <v>807</v>
      </c>
      <c r="V23" s="1056">
        <f>IF(U23='7.1 - MB (V3)'!$C$15, 1, IF(U23='7.1 - MB (V3)'!$D$15, 2, IF(U23='7.1 - MB (V3)'!$E$15, 3, IF(U23='7.1 - MB (V3)'!$F$15, 4, IF(U23='7.1 - MB (V3)'!$G$15,5)))))</f>
        <v>1</v>
      </c>
      <c r="W23" s="1031" t="s">
        <v>732</v>
      </c>
      <c r="X23" s="1069">
        <f>IF(W23='7.1 - MB (V3)'!$C$16,1,IF(W23='7.1 - MB (V3)'!$D$16,2,IF(W23='7.1 - MB (V3)'!$E$16,3,IF(W23='7.1 - MB (V3)'!$F$16,4))))</f>
        <v>4</v>
      </c>
      <c r="Y23" s="1032" t="s">
        <v>409</v>
      </c>
      <c r="Z23" s="1070">
        <f>IF(Y23='7.1 - MB (V3)'!$C$17, 1, IF(Y23='7.1 - MB (V3)'!$D$17, 2, IF(Y23='7.1 - MB (V3)'!$E$17, 3)))</f>
        <v>1</v>
      </c>
      <c r="AA23" s="1031" t="s">
        <v>411</v>
      </c>
      <c r="AB23" s="1069">
        <f>IF(AA23='7.1 - MB (V3)'!$C$18, 1, IF(AA23='7.1 - MB (V3)'!$D$18, 2, IF(AA23='7.1 - MB (V3)'!$E$18, 3, IF(AA23='7.1 - MB (V3)'!$F$18, 4, IF(AA23='7.1 - MB (V3)'!$G$18, 5, IF(AA23='7.1 - MB (V3)'!$H$18, 6, IF(AA23='7.1 - MB (V3)'!$I$18, 7, IF(AA23='7.1 - MB (V3)'!$J$18, 8))))))))</f>
        <v>5</v>
      </c>
      <c r="AC23" s="1030" t="s">
        <v>1077</v>
      </c>
      <c r="AD23" s="1066">
        <f>IF(AC23='7.1 - MB (V3)'!$C$19, 1, IF(AC23='7.1 - MB (V3)'!$D$19, 2, IF(AC23='7.1 - MB (V3)'!$E$19, 3)))</f>
        <v>3</v>
      </c>
      <c r="AE23" s="1052" t="s">
        <v>803</v>
      </c>
      <c r="AF23" s="1067">
        <f>IF(AE23='7.1 - MB (V3)'!$C$20,1,IF(AE23='7.1 - MB (V3)'!$D$20,2,IF(AE23='7.1 - MB (V3)'!$E$20,3,IF(AE23='7.1 - MB (V3)'!$F$20,4))))</f>
        <v>4</v>
      </c>
      <c r="AG23" s="1030" t="s">
        <v>415</v>
      </c>
      <c r="AH23" s="1066">
        <f>IF(AG23='7.1 - MB (V3)'!$C$21, 1, IF(AG23='7.1 - MB (V3)'!$D$21, 2, IF(AG23='7.1 - MB (V3)'!$E$21, 3)))</f>
        <v>3</v>
      </c>
      <c r="AI23" s="1160" t="s">
        <v>425</v>
      </c>
    </row>
    <row r="24" spans="1:35" ht="12.95" customHeight="1">
      <c r="A24" s="439">
        <v>42</v>
      </c>
      <c r="B24" s="436" t="s">
        <v>613</v>
      </c>
      <c r="C24" s="1043">
        <f t="shared" si="0"/>
        <v>14</v>
      </c>
      <c r="D24" s="1043">
        <f t="shared" si="1"/>
        <v>37</v>
      </c>
      <c r="E24" s="1054"/>
      <c r="F24" s="1044">
        <f t="shared" si="2"/>
        <v>9</v>
      </c>
      <c r="G24" s="1045">
        <f t="shared" si="3"/>
        <v>8</v>
      </c>
      <c r="H24" s="1046">
        <f t="shared" si="4"/>
        <v>10</v>
      </c>
      <c r="I24" s="1047">
        <f t="shared" si="5"/>
        <v>10</v>
      </c>
      <c r="J24" s="1054"/>
      <c r="K24" s="437" t="s">
        <v>399</v>
      </c>
      <c r="L24" s="1029">
        <f>IF(K24='7.1 - MB (V3)'!$C$10,1,IF(K24='7.1 - MB (V3)'!$D$10,2,IF(K24='7.1 - MB (V3)'!$E$10,3,IF(K24='7.1 - MB (V3)'!$F$10,4))))</f>
        <v>3</v>
      </c>
      <c r="M24" s="438" t="s">
        <v>404</v>
      </c>
      <c r="N24" s="1058">
        <f>IF(M24='7.1 - MB (V3)'!$C$11,1,IF(M24='7.1 - MB (V3)'!$D$11,2,IF(M24='7.1 - MB (V3)'!$E$11,3,IF(M24='7.1 - MB (V3)'!$F$11,4))))</f>
        <v>3</v>
      </c>
      <c r="O24" s="437" t="s">
        <v>793</v>
      </c>
      <c r="P24" s="1029">
        <f>IF(O24='7.1 - MB (V3)'!$C$12, 1, IF(O24='7.1 - MB (V3)'!$D$12, 2, IF(O24='7.1 - MB (V3)'!$E$12,3)))</f>
        <v>3</v>
      </c>
      <c r="Q24" s="1033" t="s">
        <v>351</v>
      </c>
      <c r="R24" s="1056">
        <f>IF(Q24='7.1 - MB (V3)'!$C$13, 1, IF(Q24='7.1 - MB (V3)'!$D$13, 2, IF(Q24='7.1 - MB (V3)'!$E$13, 3, 4)))</f>
        <v>1</v>
      </c>
      <c r="S24" s="1049" t="s">
        <v>778</v>
      </c>
      <c r="T24" s="1060">
        <f>IF(S24='7.1 - MB (V3)'!$C$14, 1, IF(S24='7.1 - MB (V3)'!$D$14, 2, IF(S24='7.1 - MB (V3)'!$E$14, 3, IF(S24='7.1 - MB (V3)'!$F$14, 4, IF(S24='7.1 - MB (V3)'!$G$14,5)))))</f>
        <v>4</v>
      </c>
      <c r="U24" s="1033" t="s">
        <v>806</v>
      </c>
      <c r="V24" s="1056">
        <f>IF(U24='7.1 - MB (V3)'!$C$15, 1, IF(U24='7.1 - MB (V3)'!$D$15, 2, IF(U24='7.1 - MB (V3)'!$E$15, 3, IF(U24='7.1 - MB (V3)'!$F$15, 4, IF(U24='7.1 - MB (V3)'!$G$15,5)))))</f>
        <v>3</v>
      </c>
      <c r="W24" s="1031" t="s">
        <v>732</v>
      </c>
      <c r="X24" s="1069">
        <f>IF(W24='7.1 - MB (V3)'!$C$16,1,IF(W24='7.1 - MB (V3)'!$D$16,2,IF(W24='7.1 - MB (V3)'!$E$16,3,IF(W24='7.1 - MB (V3)'!$F$16,4))))</f>
        <v>4</v>
      </c>
      <c r="Y24" s="1032" t="s">
        <v>410</v>
      </c>
      <c r="Z24" s="1070">
        <f>IF(Y24='7.1 - MB (V3)'!$C$17, 1, IF(Y24='7.1 - MB (V3)'!$D$17, 2, IF(Y24='7.1 - MB (V3)'!$E$17, 3)))</f>
        <v>2</v>
      </c>
      <c r="AA24" s="1031" t="s">
        <v>1199</v>
      </c>
      <c r="AB24" s="1069">
        <f>IF(AA24='7.1 - MB (V3)'!$C$18, 1, IF(AA24='7.1 - MB (V3)'!$D$18, 2, IF(AA24='7.1 - MB (V3)'!$E$18, 3, IF(AA24='7.1 - MB (V3)'!$F$18, 4, IF(AA24='7.1 - MB (V3)'!$G$18, 5, IF(AA24='7.1 - MB (V3)'!$H$18, 6, IF(AA24='7.1 - MB (V3)'!$I$18, 7, IF(AA24='7.1 - MB (V3)'!$J$18, 8))))))))</f>
        <v>4</v>
      </c>
      <c r="AC24" s="1030" t="s">
        <v>1077</v>
      </c>
      <c r="AD24" s="1066">
        <f>IF(AC24='7.1 - MB (V3)'!$C$19, 1, IF(AC24='7.1 - MB (V3)'!$D$19, 2, IF(AC24='7.1 - MB (V3)'!$E$19, 3)))</f>
        <v>3</v>
      </c>
      <c r="AE24" s="1052" t="s">
        <v>803</v>
      </c>
      <c r="AF24" s="1067">
        <f>IF(AE24='7.1 - MB (V3)'!$C$20,1,IF(AE24='7.1 - MB (V3)'!$D$20,2,IF(AE24='7.1 - MB (V3)'!$E$20,3,IF(AE24='7.1 - MB (V3)'!$F$20,4))))</f>
        <v>4</v>
      </c>
      <c r="AG24" s="1030" t="s">
        <v>415</v>
      </c>
      <c r="AH24" s="1066">
        <f>IF(AG24='7.1 - MB (V3)'!$C$21, 1, IF(AG24='7.1 - MB (V3)'!$D$21, 2, IF(AG24='7.1 - MB (V3)'!$E$21, 3)))</f>
        <v>3</v>
      </c>
      <c r="AI24" s="1160" t="s">
        <v>429</v>
      </c>
    </row>
    <row r="25" spans="1:35" ht="12.95" customHeight="1">
      <c r="A25" s="439">
        <v>43</v>
      </c>
      <c r="B25" s="436" t="s">
        <v>617</v>
      </c>
      <c r="C25" s="1043">
        <f t="shared" si="0"/>
        <v>14</v>
      </c>
      <c r="D25" s="1043">
        <f t="shared" si="1"/>
        <v>37</v>
      </c>
      <c r="E25" s="1054"/>
      <c r="F25" s="1044">
        <f t="shared" si="2"/>
        <v>6</v>
      </c>
      <c r="G25" s="1045">
        <f t="shared" si="3"/>
        <v>7</v>
      </c>
      <c r="H25" s="1046">
        <f t="shared" si="4"/>
        <v>15</v>
      </c>
      <c r="I25" s="1047">
        <f t="shared" si="5"/>
        <v>9</v>
      </c>
      <c r="J25" s="1054"/>
      <c r="K25" s="437" t="s">
        <v>341</v>
      </c>
      <c r="L25" s="1029">
        <f>IF(K25='7.1 - MB (V3)'!$C$10,1,IF(K25='7.1 - MB (V3)'!$D$10,2,IF(K25='7.1 - MB (V3)'!$E$10,3,IF(K25='7.1 - MB (V3)'!$F$10,4))))</f>
        <v>1</v>
      </c>
      <c r="M25" s="438" t="s">
        <v>404</v>
      </c>
      <c r="N25" s="1058">
        <f>IF(M25='7.1 - MB (V3)'!$C$11,1,IF(M25='7.1 - MB (V3)'!$D$11,2,IF(M25='7.1 - MB (V3)'!$E$11,3,IF(M25='7.1 - MB (V3)'!$F$11,4))))</f>
        <v>3</v>
      </c>
      <c r="O25" s="437" t="s">
        <v>792</v>
      </c>
      <c r="P25" s="1029">
        <f>IF(O25='7.1 - MB (V3)'!$C$12, 1, IF(O25='7.1 - MB (V3)'!$D$12, 2, IF(O25='7.1 - MB (V3)'!$E$12,3)))</f>
        <v>2</v>
      </c>
      <c r="Q25" s="1033" t="s">
        <v>710</v>
      </c>
      <c r="R25" s="1056">
        <f>IF(Q25='7.1 - MB (V3)'!$C$13, 1, IF(Q25='7.1 - MB (V3)'!$D$13, 2, IF(Q25='7.1 - MB (V3)'!$E$13, 3, 4)))</f>
        <v>2</v>
      </c>
      <c r="S25" s="1049" t="s">
        <v>748</v>
      </c>
      <c r="T25" s="1060">
        <f>IF(S25='7.1 - MB (V3)'!$C$14, 1, IF(S25='7.1 - MB (V3)'!$D$14, 2, IF(S25='7.1 - MB (V3)'!$E$14, 3, IF(S25='7.1 - MB (V3)'!$F$14, 4, IF(S25='7.1 - MB (V3)'!$G$14,5)))))</f>
        <v>2</v>
      </c>
      <c r="U25" s="1033" t="s">
        <v>806</v>
      </c>
      <c r="V25" s="1056">
        <f>IF(U25='7.1 - MB (V3)'!$C$15, 1, IF(U25='7.1 - MB (V3)'!$D$15, 2, IF(U25='7.1 - MB (V3)'!$E$15, 3, IF(U25='7.1 - MB (V3)'!$F$15, 4, IF(U25='7.1 - MB (V3)'!$G$15,5)))))</f>
        <v>3</v>
      </c>
      <c r="W25" s="1031" t="s">
        <v>732</v>
      </c>
      <c r="X25" s="1069">
        <f>IF(W25='7.1 - MB (V3)'!$C$16,1,IF(W25='7.1 - MB (V3)'!$D$16,2,IF(W25='7.1 - MB (V3)'!$E$16,3,IF(W25='7.1 - MB (V3)'!$F$16,4))))</f>
        <v>4</v>
      </c>
      <c r="Y25" s="1032" t="s">
        <v>162</v>
      </c>
      <c r="Z25" s="1070">
        <f>IF(Y25='7.1 - MB (V3)'!$C$17, 1, IF(Y25='7.1 - MB (V3)'!$D$17, 2, IF(Y25='7.1 - MB (V3)'!$E$17, 3)))</f>
        <v>3</v>
      </c>
      <c r="AA25" s="1031" t="s">
        <v>733</v>
      </c>
      <c r="AB25" s="1069">
        <f>IF(AA25='7.1 - MB (V3)'!$C$18, 1, IF(AA25='7.1 - MB (V3)'!$D$18, 2, IF(AA25='7.1 - MB (V3)'!$E$18, 3, IF(AA25='7.1 - MB (V3)'!$F$18, 4, IF(AA25='7.1 - MB (V3)'!$G$18, 5, IF(AA25='7.1 - MB (V3)'!$H$18, 6, IF(AA25='7.1 - MB (V3)'!$I$18, 7, IF(AA25='7.1 - MB (V3)'!$J$18, 8))))))))</f>
        <v>8</v>
      </c>
      <c r="AC25" s="1030" t="s">
        <v>729</v>
      </c>
      <c r="AD25" s="1066">
        <f>IF(AC25='7.1 - MB (V3)'!$C$19, 1, IF(AC25='7.1 - MB (V3)'!$D$19, 2, IF(AC25='7.1 - MB (V3)'!$E$19, 3)))</f>
        <v>2</v>
      </c>
      <c r="AE25" s="1052" t="s">
        <v>803</v>
      </c>
      <c r="AF25" s="1067">
        <f>IF(AE25='7.1 - MB (V3)'!$C$20,1,IF(AE25='7.1 - MB (V3)'!$D$20,2,IF(AE25='7.1 - MB (V3)'!$E$20,3,IF(AE25='7.1 - MB (V3)'!$F$20,4))))</f>
        <v>4</v>
      </c>
      <c r="AG25" s="1030" t="s">
        <v>415</v>
      </c>
      <c r="AH25" s="1066">
        <f>IF(AG25='7.1 - MB (V3)'!$C$21, 1, IF(AG25='7.1 - MB (V3)'!$D$21, 2, IF(AG25='7.1 - MB (V3)'!$E$21, 3)))</f>
        <v>3</v>
      </c>
      <c r="AI25" s="1160" t="s">
        <v>429</v>
      </c>
    </row>
    <row r="26" spans="1:35" ht="12.95" customHeight="1">
      <c r="A26" s="439">
        <v>14</v>
      </c>
      <c r="B26" s="436" t="s">
        <v>853</v>
      </c>
      <c r="C26" s="1043">
        <f t="shared" si="0"/>
        <v>19</v>
      </c>
      <c r="D26" s="1043">
        <f t="shared" si="1"/>
        <v>36</v>
      </c>
      <c r="E26" s="1054"/>
      <c r="F26" s="1044">
        <f t="shared" si="2"/>
        <v>7</v>
      </c>
      <c r="G26" s="1045">
        <f t="shared" si="3"/>
        <v>10</v>
      </c>
      <c r="H26" s="1046">
        <f t="shared" si="4"/>
        <v>9</v>
      </c>
      <c r="I26" s="1047">
        <f t="shared" si="5"/>
        <v>10</v>
      </c>
      <c r="J26" s="1054"/>
      <c r="K26" s="437" t="s">
        <v>399</v>
      </c>
      <c r="L26" s="1029">
        <f>IF(K26='7.1 - MB (V3)'!$C$10,1,IF(K26='7.1 - MB (V3)'!$D$10,2,IF(K26='7.1 - MB (V3)'!$E$10,3,IF(K26='7.1 - MB (V3)'!$F$10,4))))</f>
        <v>3</v>
      </c>
      <c r="M26" s="438" t="s">
        <v>404</v>
      </c>
      <c r="N26" s="1058">
        <f>IF(M26='7.1 - MB (V3)'!$C$11,1,IF(M26='7.1 - MB (V3)'!$D$11,2,IF(M26='7.1 - MB (V3)'!$E$11,3,IF(M26='7.1 - MB (V3)'!$F$11,4))))</f>
        <v>3</v>
      </c>
      <c r="O26" s="437" t="s">
        <v>791</v>
      </c>
      <c r="P26" s="1029">
        <f>IF(O26='7.1 - MB (V3)'!$C$12, 1, IF(O26='7.1 - MB (V3)'!$D$12, 2, IF(O26='7.1 - MB (V3)'!$E$12,3)))</f>
        <v>1</v>
      </c>
      <c r="Q26" s="1033" t="s">
        <v>710</v>
      </c>
      <c r="R26" s="1056">
        <f>IF(Q26='7.1 - MB (V3)'!$C$13, 1, IF(Q26='7.1 - MB (V3)'!$D$13, 2, IF(Q26='7.1 - MB (V3)'!$E$13, 3, 4)))</f>
        <v>2</v>
      </c>
      <c r="S26" s="1049" t="s">
        <v>738</v>
      </c>
      <c r="T26" s="1060">
        <f>IF(S26='7.1 - MB (V3)'!$C$14, 1, IF(S26='7.1 - MB (V3)'!$D$14, 2, IF(S26='7.1 - MB (V3)'!$E$14, 3, IF(S26='7.1 - MB (V3)'!$F$14, 4, IF(S26='7.1 - MB (V3)'!$G$14,5)))))</f>
        <v>5</v>
      </c>
      <c r="U26" s="1033" t="s">
        <v>806</v>
      </c>
      <c r="V26" s="1056">
        <f>IF(U26='7.1 - MB (V3)'!$C$15, 1, IF(U26='7.1 - MB (V3)'!$D$15, 2, IF(U26='7.1 - MB (V3)'!$E$15, 3, IF(U26='7.1 - MB (V3)'!$F$15, 4, IF(U26='7.1 - MB (V3)'!$G$15,5)))))</f>
        <v>3</v>
      </c>
      <c r="W26" s="1031" t="s">
        <v>721</v>
      </c>
      <c r="X26" s="1069">
        <f>IF(W26='7.1 - MB (V3)'!$C$16,1,IF(W26='7.1 - MB (V3)'!$D$16,2,IF(W26='7.1 - MB (V3)'!$E$16,3,IF(W26='7.1 - MB (V3)'!$F$16,4))))</f>
        <v>2</v>
      </c>
      <c r="Y26" s="1032" t="s">
        <v>410</v>
      </c>
      <c r="Z26" s="1070">
        <f>IF(Y26='7.1 - MB (V3)'!$C$17, 1, IF(Y26='7.1 - MB (V3)'!$D$17, 2, IF(Y26='7.1 - MB (V3)'!$E$17, 3)))</f>
        <v>2</v>
      </c>
      <c r="AA26" s="1031" t="s">
        <v>411</v>
      </c>
      <c r="AB26" s="1069">
        <f>IF(AA26='7.1 - MB (V3)'!$C$18, 1, IF(AA26='7.1 - MB (V3)'!$D$18, 2, IF(AA26='7.1 - MB (V3)'!$E$18, 3, IF(AA26='7.1 - MB (V3)'!$F$18, 4, IF(AA26='7.1 - MB (V3)'!$G$18, 5, IF(AA26='7.1 - MB (V3)'!$H$18, 6, IF(AA26='7.1 - MB (V3)'!$I$18, 7, IF(AA26='7.1 - MB (V3)'!$J$18, 8))))))))</f>
        <v>5</v>
      </c>
      <c r="AC26" s="1030" t="s">
        <v>1077</v>
      </c>
      <c r="AD26" s="1066">
        <f>IF(AC26='7.1 - MB (V3)'!$C$19, 1, IF(AC26='7.1 - MB (V3)'!$D$19, 2, IF(AC26='7.1 - MB (V3)'!$E$19, 3)))</f>
        <v>3</v>
      </c>
      <c r="AE26" s="1052" t="s">
        <v>803</v>
      </c>
      <c r="AF26" s="1067">
        <f>IF(AE26='7.1 - MB (V3)'!$C$20,1,IF(AE26='7.1 - MB (V3)'!$D$20,2,IF(AE26='7.1 - MB (V3)'!$E$20,3,IF(AE26='7.1 - MB (V3)'!$F$20,4))))</f>
        <v>4</v>
      </c>
      <c r="AG26" s="1030" t="s">
        <v>415</v>
      </c>
      <c r="AH26" s="1066">
        <f>IF(AG26='7.1 - MB (V3)'!$C$21, 1, IF(AG26='7.1 - MB (V3)'!$D$21, 2, IF(AG26='7.1 - MB (V3)'!$E$21, 3)))</f>
        <v>3</v>
      </c>
      <c r="AI26" s="1160" t="s">
        <v>425</v>
      </c>
    </row>
    <row r="27" spans="1:35" ht="12.95" customHeight="1">
      <c r="A27" s="439">
        <v>20</v>
      </c>
      <c r="B27" s="436" t="s">
        <v>855</v>
      </c>
      <c r="C27" s="1043">
        <f t="shared" si="0"/>
        <v>19</v>
      </c>
      <c r="D27" s="1043">
        <f t="shared" si="1"/>
        <v>36</v>
      </c>
      <c r="E27" s="1054"/>
      <c r="F27" s="1044">
        <f t="shared" si="2"/>
        <v>7</v>
      </c>
      <c r="G27" s="1045">
        <f t="shared" si="3"/>
        <v>13</v>
      </c>
      <c r="H27" s="1046">
        <f t="shared" si="4"/>
        <v>9</v>
      </c>
      <c r="I27" s="1047">
        <f t="shared" si="5"/>
        <v>7</v>
      </c>
      <c r="J27" s="1054"/>
      <c r="K27" s="437" t="s">
        <v>341</v>
      </c>
      <c r="L27" s="1029">
        <f>IF(K27='7.1 - MB (V3)'!$C$10,1,IF(K27='7.1 - MB (V3)'!$D$10,2,IF(K27='7.1 - MB (V3)'!$E$10,3,IF(K27='7.1 - MB (V3)'!$F$10,4))))</f>
        <v>1</v>
      </c>
      <c r="M27" s="438" t="s">
        <v>1075</v>
      </c>
      <c r="N27" s="1058">
        <f>IF(M27='7.1 - MB (V3)'!$C$11,1,IF(M27='7.1 - MB (V3)'!$D$11,2,IF(M27='7.1 - MB (V3)'!$E$11,3,IF(M27='7.1 - MB (V3)'!$F$11,4))))</f>
        <v>4</v>
      </c>
      <c r="O27" s="437" t="s">
        <v>792</v>
      </c>
      <c r="P27" s="1029">
        <f>IF(O27='7.1 - MB (V3)'!$C$12, 1, IF(O27='7.1 - MB (V3)'!$D$12, 2, IF(O27='7.1 - MB (V3)'!$E$12,3)))</f>
        <v>2</v>
      </c>
      <c r="Q27" s="1033" t="s">
        <v>711</v>
      </c>
      <c r="R27" s="1056">
        <f>IF(Q27='7.1 - MB (V3)'!$C$13, 1, IF(Q27='7.1 - MB (V3)'!$D$13, 2, IF(Q27='7.1 - MB (V3)'!$E$13, 3, 4)))</f>
        <v>3</v>
      </c>
      <c r="S27" s="1049" t="s">
        <v>738</v>
      </c>
      <c r="T27" s="1060">
        <f>IF(S27='7.1 - MB (V3)'!$C$14, 1, IF(S27='7.1 - MB (V3)'!$D$14, 2, IF(S27='7.1 - MB (V3)'!$E$14, 3, IF(S27='7.1 - MB (V3)'!$F$14, 4, IF(S27='7.1 - MB (V3)'!$G$14,5)))))</f>
        <v>5</v>
      </c>
      <c r="U27" s="1033" t="s">
        <v>808</v>
      </c>
      <c r="V27" s="1056">
        <f>IF(U27='7.1 - MB (V3)'!$C$15, 1, IF(U27='7.1 - MB (V3)'!$D$15, 2, IF(U27='7.1 - MB (V3)'!$E$15, 3, IF(U27='7.1 - MB (V3)'!$F$15, 4, IF(U27='7.1 - MB (V3)'!$G$15,5)))))</f>
        <v>5</v>
      </c>
      <c r="W27" s="1031" t="s">
        <v>732</v>
      </c>
      <c r="X27" s="1069">
        <f>IF(W27='7.1 - MB (V3)'!$C$16,1,IF(W27='7.1 - MB (V3)'!$D$16,2,IF(W27='7.1 - MB (V3)'!$E$16,3,IF(W27='7.1 - MB (V3)'!$F$16,4))))</f>
        <v>4</v>
      </c>
      <c r="Y27" s="1032" t="s">
        <v>410</v>
      </c>
      <c r="Z27" s="1070">
        <f>IF(Y27='7.1 - MB (V3)'!$C$17, 1, IF(Y27='7.1 - MB (V3)'!$D$17, 2, IF(Y27='7.1 - MB (V3)'!$E$17, 3)))</f>
        <v>2</v>
      </c>
      <c r="AA27" s="1031" t="s">
        <v>736</v>
      </c>
      <c r="AB27" s="1069">
        <f>IF(AA27='7.1 - MB (V3)'!$C$18, 1, IF(AA27='7.1 - MB (V3)'!$D$18, 2, IF(AA27='7.1 - MB (V3)'!$E$18, 3, IF(AA27='7.1 - MB (V3)'!$F$18, 4, IF(AA27='7.1 - MB (V3)'!$G$18, 5, IF(AA27='7.1 - MB (V3)'!$H$18, 6, IF(AA27='7.1 - MB (V3)'!$I$18, 7, IF(AA27='7.1 - MB (V3)'!$J$18, 8))))))))</f>
        <v>3</v>
      </c>
      <c r="AC27" s="1030" t="s">
        <v>729</v>
      </c>
      <c r="AD27" s="1066">
        <f>IF(AC27='7.1 - MB (V3)'!$C$19, 1, IF(AC27='7.1 - MB (V3)'!$D$19, 2, IF(AC27='7.1 - MB (V3)'!$E$19, 3)))</f>
        <v>2</v>
      </c>
      <c r="AE27" s="1052" t="s">
        <v>802</v>
      </c>
      <c r="AF27" s="1067">
        <f>IF(AE27='7.1 - MB (V3)'!$C$20,1,IF(AE27='7.1 - MB (V3)'!$D$20,2,IF(AE27='7.1 - MB (V3)'!$E$20,3,IF(AE27='7.1 - MB (V3)'!$F$20,4))))</f>
        <v>2</v>
      </c>
      <c r="AG27" s="1030" t="s">
        <v>415</v>
      </c>
      <c r="AH27" s="1066">
        <f>IF(AG27='7.1 - MB (V3)'!$C$21, 1, IF(AG27='7.1 - MB (V3)'!$D$21, 2, IF(AG27='7.1 - MB (V3)'!$E$21, 3)))</f>
        <v>3</v>
      </c>
      <c r="AI27" s="1160" t="s">
        <v>425</v>
      </c>
    </row>
    <row r="28" spans="1:35" ht="12.95" customHeight="1">
      <c r="A28" s="439">
        <v>26</v>
      </c>
      <c r="B28" s="436" t="s">
        <v>756</v>
      </c>
      <c r="C28" s="1043">
        <f t="shared" si="0"/>
        <v>21</v>
      </c>
      <c r="D28" s="1043">
        <f t="shared" si="1"/>
        <v>35</v>
      </c>
      <c r="E28" s="1054"/>
      <c r="F28" s="1044">
        <f t="shared" si="2"/>
        <v>4</v>
      </c>
      <c r="G28" s="1045">
        <f t="shared" si="3"/>
        <v>9</v>
      </c>
      <c r="H28" s="1046">
        <f t="shared" si="4"/>
        <v>13</v>
      </c>
      <c r="I28" s="1047">
        <f t="shared" si="5"/>
        <v>9</v>
      </c>
      <c r="J28" s="1054"/>
      <c r="K28" s="437" t="s">
        <v>341</v>
      </c>
      <c r="L28" s="1029">
        <f>IF(K28='7.1 - MB (V3)'!$C$10,1,IF(K28='7.1 - MB (V3)'!$D$10,2,IF(K28='7.1 - MB (V3)'!$E$10,3,IF(K28='7.1 - MB (V3)'!$F$10,4))))</f>
        <v>1</v>
      </c>
      <c r="M28" s="438" t="s">
        <v>405</v>
      </c>
      <c r="N28" s="1058">
        <f>IF(M28='7.1 - MB (V3)'!$C$11,1,IF(M28='7.1 - MB (V3)'!$D$11,2,IF(M28='7.1 - MB (V3)'!$E$11,3,IF(M28='7.1 - MB (V3)'!$F$11,4))))</f>
        <v>2</v>
      </c>
      <c r="O28" s="437" t="s">
        <v>791</v>
      </c>
      <c r="P28" s="1029">
        <f>IF(O28='7.1 - MB (V3)'!$C$12, 1, IF(O28='7.1 - MB (V3)'!$D$12, 2, IF(O28='7.1 - MB (V3)'!$E$12,3)))</f>
        <v>1</v>
      </c>
      <c r="Q28" s="1033" t="s">
        <v>710</v>
      </c>
      <c r="R28" s="1056">
        <f>IF(Q28='7.1 - MB (V3)'!$C$13, 1, IF(Q28='7.1 - MB (V3)'!$D$13, 2, IF(Q28='7.1 - MB (V3)'!$E$13, 3, 4)))</f>
        <v>2</v>
      </c>
      <c r="S28" s="1049" t="s">
        <v>778</v>
      </c>
      <c r="T28" s="1060">
        <f>IF(S28='7.1 - MB (V3)'!$C$14, 1, IF(S28='7.1 - MB (V3)'!$D$14, 2, IF(S28='7.1 - MB (V3)'!$E$14, 3, IF(S28='7.1 - MB (V3)'!$F$14, 4, IF(S28='7.1 - MB (V3)'!$G$14,5)))))</f>
        <v>4</v>
      </c>
      <c r="U28" s="1033" t="s">
        <v>806</v>
      </c>
      <c r="V28" s="1056">
        <f>IF(U28='7.1 - MB (V3)'!$C$15, 1, IF(U28='7.1 - MB (V3)'!$D$15, 2, IF(U28='7.1 - MB (V3)'!$E$15, 3, IF(U28='7.1 - MB (V3)'!$F$15, 4, IF(U28='7.1 - MB (V3)'!$G$15,5)))))</f>
        <v>3</v>
      </c>
      <c r="W28" s="1031" t="s">
        <v>732</v>
      </c>
      <c r="X28" s="1069">
        <f>IF(W28='7.1 - MB (V3)'!$C$16,1,IF(W28='7.1 - MB (V3)'!$D$16,2,IF(W28='7.1 - MB (V3)'!$E$16,3,IF(W28='7.1 - MB (V3)'!$F$16,4))))</f>
        <v>4</v>
      </c>
      <c r="Y28" s="1032" t="s">
        <v>162</v>
      </c>
      <c r="Z28" s="1070">
        <f>IF(Y28='7.1 - MB (V3)'!$C$17, 1, IF(Y28='7.1 - MB (V3)'!$D$17, 2, IF(Y28='7.1 - MB (V3)'!$E$17, 3)))</f>
        <v>3</v>
      </c>
      <c r="AA28" s="1031" t="s">
        <v>734</v>
      </c>
      <c r="AB28" s="1069">
        <f>IF(AA28='7.1 - MB (V3)'!$C$18, 1, IF(AA28='7.1 - MB (V3)'!$D$18, 2, IF(AA28='7.1 - MB (V3)'!$E$18, 3, IF(AA28='7.1 - MB (V3)'!$F$18, 4, IF(AA28='7.1 - MB (V3)'!$G$18, 5, IF(AA28='7.1 - MB (V3)'!$H$18, 6, IF(AA28='7.1 - MB (V3)'!$I$18, 7, IF(AA28='7.1 - MB (V3)'!$J$18, 8))))))))</f>
        <v>6</v>
      </c>
      <c r="AC28" s="1030" t="s">
        <v>729</v>
      </c>
      <c r="AD28" s="1066">
        <f>IF(AC28='7.1 - MB (V3)'!$C$19, 1, IF(AC28='7.1 - MB (V3)'!$D$19, 2, IF(AC28='7.1 - MB (V3)'!$E$19, 3)))</f>
        <v>2</v>
      </c>
      <c r="AE28" s="1052" t="s">
        <v>803</v>
      </c>
      <c r="AF28" s="1067">
        <f>IF(AE28='7.1 - MB (V3)'!$C$20,1,IF(AE28='7.1 - MB (V3)'!$D$20,2,IF(AE28='7.1 - MB (V3)'!$E$20,3,IF(AE28='7.1 - MB (V3)'!$F$20,4))))</f>
        <v>4</v>
      </c>
      <c r="AG28" s="1030" t="s">
        <v>415</v>
      </c>
      <c r="AH28" s="1066">
        <f>IF(AG28='7.1 - MB (V3)'!$C$21, 1, IF(AG28='7.1 - MB (V3)'!$D$21, 2, IF(AG28='7.1 - MB (V3)'!$E$21, 3)))</f>
        <v>3</v>
      </c>
      <c r="AI28" s="1160" t="s">
        <v>425</v>
      </c>
    </row>
    <row r="29" spans="1:35" ht="12.95" customHeight="1">
      <c r="A29" s="439">
        <v>32</v>
      </c>
      <c r="B29" s="436" t="s">
        <v>578</v>
      </c>
      <c r="C29" s="1043">
        <f t="shared" si="0"/>
        <v>21</v>
      </c>
      <c r="D29" s="1043">
        <f t="shared" si="1"/>
        <v>35</v>
      </c>
      <c r="E29" s="1054"/>
      <c r="F29" s="1044">
        <f t="shared" si="2"/>
        <v>9</v>
      </c>
      <c r="G29" s="1045">
        <f t="shared" si="3"/>
        <v>12</v>
      </c>
      <c r="H29" s="1046">
        <f t="shared" si="4"/>
        <v>10</v>
      </c>
      <c r="I29" s="1047">
        <f t="shared" si="5"/>
        <v>4</v>
      </c>
      <c r="J29" s="1054"/>
      <c r="K29" s="437" t="s">
        <v>700</v>
      </c>
      <c r="L29" s="1029">
        <f>IF(K29='7.1 - MB (V3)'!$C$10,1,IF(K29='7.1 - MB (V3)'!$D$10,2,IF(K29='7.1 - MB (V3)'!$E$10,3,IF(K29='7.1 - MB (V3)'!$F$10,4))))</f>
        <v>4</v>
      </c>
      <c r="M29" s="438" t="s">
        <v>404</v>
      </c>
      <c r="N29" s="1058">
        <f>IF(M29='7.1 - MB (V3)'!$C$11,1,IF(M29='7.1 - MB (V3)'!$D$11,2,IF(M29='7.1 - MB (V3)'!$E$11,3,IF(M29='7.1 - MB (V3)'!$F$11,4))))</f>
        <v>3</v>
      </c>
      <c r="O29" s="437" t="s">
        <v>792</v>
      </c>
      <c r="P29" s="1029">
        <f>IF(O29='7.1 - MB (V3)'!$C$12, 1, IF(O29='7.1 - MB (V3)'!$D$12, 2, IF(O29='7.1 - MB (V3)'!$E$12,3)))</f>
        <v>2</v>
      </c>
      <c r="Q29" s="1033" t="s">
        <v>711</v>
      </c>
      <c r="R29" s="1056">
        <f>IF(Q29='7.1 - MB (V3)'!$C$13, 1, IF(Q29='7.1 - MB (V3)'!$D$13, 2, IF(Q29='7.1 - MB (V3)'!$E$13, 3, 4)))</f>
        <v>3</v>
      </c>
      <c r="S29" s="1049" t="s">
        <v>778</v>
      </c>
      <c r="T29" s="1060">
        <f>IF(S29='7.1 - MB (V3)'!$C$14, 1, IF(S29='7.1 - MB (V3)'!$D$14, 2, IF(S29='7.1 - MB (V3)'!$E$14, 3, IF(S29='7.1 - MB (V3)'!$F$14, 4, IF(S29='7.1 - MB (V3)'!$G$14,5)))))</f>
        <v>4</v>
      </c>
      <c r="U29" s="1033" t="s">
        <v>808</v>
      </c>
      <c r="V29" s="1056">
        <f>IF(U29='7.1 - MB (V3)'!$C$15, 1, IF(U29='7.1 - MB (V3)'!$D$15, 2, IF(U29='7.1 - MB (V3)'!$E$15, 3, IF(U29='7.1 - MB (V3)'!$F$15, 4, IF(U29='7.1 - MB (V3)'!$G$15,5)))))</f>
        <v>5</v>
      </c>
      <c r="W29" s="1031" t="s">
        <v>732</v>
      </c>
      <c r="X29" s="1069">
        <f>IF(W29='7.1 - MB (V3)'!$C$16,1,IF(W29='7.1 - MB (V3)'!$D$16,2,IF(W29='7.1 - MB (V3)'!$E$16,3,IF(W29='7.1 - MB (V3)'!$F$16,4))))</f>
        <v>4</v>
      </c>
      <c r="Y29" s="1032" t="s">
        <v>162</v>
      </c>
      <c r="Z29" s="1070">
        <f>IF(Y29='7.1 - MB (V3)'!$C$17, 1, IF(Y29='7.1 - MB (V3)'!$D$17, 2, IF(Y29='7.1 - MB (V3)'!$E$17, 3)))</f>
        <v>3</v>
      </c>
      <c r="AA29" s="1031" t="s">
        <v>736</v>
      </c>
      <c r="AB29" s="1069">
        <f>IF(AA29='7.1 - MB (V3)'!$C$18, 1, IF(AA29='7.1 - MB (V3)'!$D$18, 2, IF(AA29='7.1 - MB (V3)'!$E$18, 3, IF(AA29='7.1 - MB (V3)'!$F$18, 4, IF(AA29='7.1 - MB (V3)'!$G$18, 5, IF(AA29='7.1 - MB (V3)'!$H$18, 6, IF(AA29='7.1 - MB (V3)'!$I$18, 7, IF(AA29='7.1 - MB (V3)'!$J$18, 8))))))))</f>
        <v>3</v>
      </c>
      <c r="AC29" s="1030" t="s">
        <v>729</v>
      </c>
      <c r="AD29" s="1066">
        <f>IF(AC29='7.1 - MB (V3)'!$C$19, 1, IF(AC29='7.1 - MB (V3)'!$D$19, 2, IF(AC29='7.1 - MB (V3)'!$E$19, 3)))</f>
        <v>2</v>
      </c>
      <c r="AE29" s="1052" t="s">
        <v>801</v>
      </c>
      <c r="AF29" s="1067">
        <f>IF(AE29='7.1 - MB (V3)'!$C$20,1,IF(AE29='7.1 - MB (V3)'!$D$20,2,IF(AE29='7.1 - MB (V3)'!$E$20,3,IF(AE29='7.1 - MB (V3)'!$F$20,4))))</f>
        <v>1</v>
      </c>
      <c r="AG29" s="1030" t="s">
        <v>416</v>
      </c>
      <c r="AH29" s="1066">
        <f>IF(AG29='7.1 - MB (V3)'!$C$21, 1, IF(AG29='7.1 - MB (V3)'!$D$21, 2, IF(AG29='7.1 - MB (V3)'!$E$21, 3)))</f>
        <v>1</v>
      </c>
      <c r="AI29" s="1160" t="s">
        <v>447</v>
      </c>
    </row>
    <row r="30" spans="1:35" ht="12.95" customHeight="1">
      <c r="A30" s="439">
        <v>23</v>
      </c>
      <c r="B30" s="436" t="s">
        <v>550</v>
      </c>
      <c r="C30" s="1043">
        <f t="shared" si="0"/>
        <v>23</v>
      </c>
      <c r="D30" s="1043">
        <f t="shared" si="1"/>
        <v>34</v>
      </c>
      <c r="E30" s="1054"/>
      <c r="F30" s="1044">
        <f t="shared" si="2"/>
        <v>4</v>
      </c>
      <c r="G30" s="1045">
        <f t="shared" si="3"/>
        <v>14</v>
      </c>
      <c r="H30" s="1046">
        <f t="shared" si="4"/>
        <v>9</v>
      </c>
      <c r="I30" s="1047">
        <f t="shared" si="5"/>
        <v>7</v>
      </c>
      <c r="J30" s="1054"/>
      <c r="K30" s="437" t="s">
        <v>341</v>
      </c>
      <c r="L30" s="1029">
        <f>IF(K30='7.1 - MB (V3)'!$C$10,1,IF(K30='7.1 - MB (V3)'!$D$10,2,IF(K30='7.1 - MB (V3)'!$E$10,3,IF(K30='7.1 - MB (V3)'!$F$10,4))))</f>
        <v>1</v>
      </c>
      <c r="M30" s="438" t="s">
        <v>405</v>
      </c>
      <c r="N30" s="1058">
        <f>IF(M30='7.1 - MB (V3)'!$C$11,1,IF(M30='7.1 - MB (V3)'!$D$11,2,IF(M30='7.1 - MB (V3)'!$E$11,3,IF(M30='7.1 - MB (V3)'!$F$11,4))))</f>
        <v>2</v>
      </c>
      <c r="O30" s="437" t="s">
        <v>791</v>
      </c>
      <c r="P30" s="1029">
        <f>IF(O30='7.1 - MB (V3)'!$C$12, 1, IF(O30='7.1 - MB (V3)'!$D$12, 2, IF(O30='7.1 - MB (V3)'!$E$12,3)))</f>
        <v>1</v>
      </c>
      <c r="Q30" s="1033" t="s">
        <v>735</v>
      </c>
      <c r="R30" s="1056">
        <f>IF(Q30='7.1 - MB (V3)'!$C$13, 1, IF(Q30='7.1 - MB (V3)'!$D$13, 2, IF(Q30='7.1 - MB (V3)'!$E$13, 3, 4)))</f>
        <v>4</v>
      </c>
      <c r="S30" s="1049" t="s">
        <v>738</v>
      </c>
      <c r="T30" s="1060">
        <f>IF(S30='7.1 - MB (V3)'!$C$14, 1, IF(S30='7.1 - MB (V3)'!$D$14, 2, IF(S30='7.1 - MB (V3)'!$E$14, 3, IF(S30='7.1 - MB (V3)'!$F$14, 4, IF(S30='7.1 - MB (V3)'!$G$14,5)))))</f>
        <v>5</v>
      </c>
      <c r="U30" s="1033" t="s">
        <v>808</v>
      </c>
      <c r="V30" s="1056">
        <f>IF(U30='7.1 - MB (V3)'!$C$15, 1, IF(U30='7.1 - MB (V3)'!$D$15, 2, IF(U30='7.1 - MB (V3)'!$E$15, 3, IF(U30='7.1 - MB (V3)'!$F$15, 4, IF(U30='7.1 - MB (V3)'!$G$15,5)))))</f>
        <v>5</v>
      </c>
      <c r="W30" s="1031" t="s">
        <v>732</v>
      </c>
      <c r="X30" s="1069">
        <f>IF(W30='7.1 - MB (V3)'!$C$16,1,IF(W30='7.1 - MB (V3)'!$D$16,2,IF(W30='7.1 - MB (V3)'!$E$16,3,IF(W30='7.1 - MB (V3)'!$F$16,4))))</f>
        <v>4</v>
      </c>
      <c r="Y30" s="1032" t="s">
        <v>410</v>
      </c>
      <c r="Z30" s="1070">
        <f>IF(Y30='7.1 - MB (V3)'!$C$17, 1, IF(Y30='7.1 - MB (V3)'!$D$17, 2, IF(Y30='7.1 - MB (V3)'!$E$17, 3)))</f>
        <v>2</v>
      </c>
      <c r="AA30" s="1031" t="s">
        <v>736</v>
      </c>
      <c r="AB30" s="1069">
        <f>IF(AA30='7.1 - MB (V3)'!$C$18, 1, IF(AA30='7.1 - MB (V3)'!$D$18, 2, IF(AA30='7.1 - MB (V3)'!$E$18, 3, IF(AA30='7.1 - MB (V3)'!$F$18, 4, IF(AA30='7.1 - MB (V3)'!$G$18, 5, IF(AA30='7.1 - MB (V3)'!$H$18, 6, IF(AA30='7.1 - MB (V3)'!$I$18, 7, IF(AA30='7.1 - MB (V3)'!$J$18, 8))))))))</f>
        <v>3</v>
      </c>
      <c r="AC30" s="1030" t="s">
        <v>729</v>
      </c>
      <c r="AD30" s="1066">
        <f>IF(AC30='7.1 - MB (V3)'!$C$19, 1, IF(AC30='7.1 - MB (V3)'!$D$19, 2, IF(AC30='7.1 - MB (V3)'!$E$19, 3)))</f>
        <v>2</v>
      </c>
      <c r="AE30" s="1052" t="s">
        <v>803</v>
      </c>
      <c r="AF30" s="1067">
        <f>IF(AE30='7.1 - MB (V3)'!$C$20,1,IF(AE30='7.1 - MB (V3)'!$D$20,2,IF(AE30='7.1 - MB (V3)'!$E$20,3,IF(AE30='7.1 - MB (V3)'!$F$20,4))))</f>
        <v>4</v>
      </c>
      <c r="AG30" s="1030" t="s">
        <v>416</v>
      </c>
      <c r="AH30" s="1066">
        <f>IF(AG30='7.1 - MB (V3)'!$C$21, 1, IF(AG30='7.1 - MB (V3)'!$D$21, 2, IF(AG30='7.1 - MB (V3)'!$E$21, 3)))</f>
        <v>1</v>
      </c>
      <c r="AI30" s="1160" t="s">
        <v>425</v>
      </c>
    </row>
    <row r="31" spans="1:35" ht="12.95" customHeight="1">
      <c r="A31" s="439">
        <v>25</v>
      </c>
      <c r="B31" s="436" t="s">
        <v>557</v>
      </c>
      <c r="C31" s="1043">
        <f t="shared" si="0"/>
        <v>23</v>
      </c>
      <c r="D31" s="1043">
        <f t="shared" si="1"/>
        <v>34</v>
      </c>
      <c r="E31" s="1054"/>
      <c r="F31" s="1044">
        <f t="shared" si="2"/>
        <v>6</v>
      </c>
      <c r="G31" s="1045">
        <f t="shared" si="3"/>
        <v>9</v>
      </c>
      <c r="H31" s="1046">
        <f t="shared" si="4"/>
        <v>12</v>
      </c>
      <c r="I31" s="1047">
        <f t="shared" si="5"/>
        <v>7</v>
      </c>
      <c r="J31" s="1054"/>
      <c r="K31" s="437" t="s">
        <v>341</v>
      </c>
      <c r="L31" s="1029">
        <f>IF(K31='7.1 - MB (V3)'!$C$10,1,IF(K31='7.1 - MB (V3)'!$D$10,2,IF(K31='7.1 - MB (V3)'!$E$10,3,IF(K31='7.1 - MB (V3)'!$F$10,4))))</f>
        <v>1</v>
      </c>
      <c r="M31" s="438" t="s">
        <v>405</v>
      </c>
      <c r="N31" s="1058">
        <f>IF(M31='7.1 - MB (V3)'!$C$11,1,IF(M31='7.1 - MB (V3)'!$D$11,2,IF(M31='7.1 - MB (V3)'!$E$11,3,IF(M31='7.1 - MB (V3)'!$F$11,4))))</f>
        <v>2</v>
      </c>
      <c r="O31" s="437" t="s">
        <v>793</v>
      </c>
      <c r="P31" s="1029">
        <f>IF(O31='7.1 - MB (V3)'!$C$12, 1, IF(O31='7.1 - MB (V3)'!$D$12, 2, IF(O31='7.1 - MB (V3)'!$E$12,3)))</f>
        <v>3</v>
      </c>
      <c r="Q31" s="1033" t="s">
        <v>710</v>
      </c>
      <c r="R31" s="1056">
        <f>IF(Q31='7.1 - MB (V3)'!$C$13, 1, IF(Q31='7.1 - MB (V3)'!$D$13, 2, IF(Q31='7.1 - MB (V3)'!$E$13, 3, 4)))</f>
        <v>2</v>
      </c>
      <c r="S31" s="1049" t="s">
        <v>748</v>
      </c>
      <c r="T31" s="1060">
        <f>IF(S31='7.1 - MB (V3)'!$C$14, 1, IF(S31='7.1 - MB (V3)'!$D$14, 2, IF(S31='7.1 - MB (V3)'!$E$14, 3, IF(S31='7.1 - MB (V3)'!$F$14, 4, IF(S31='7.1 - MB (V3)'!$G$14,5)))))</f>
        <v>2</v>
      </c>
      <c r="U31" s="1033" t="s">
        <v>808</v>
      </c>
      <c r="V31" s="1056">
        <f>IF(U31='7.1 - MB (V3)'!$C$15, 1, IF(U31='7.1 - MB (V3)'!$D$15, 2, IF(U31='7.1 - MB (V3)'!$E$15, 3, IF(U31='7.1 - MB (V3)'!$F$15, 4, IF(U31='7.1 - MB (V3)'!$G$15,5)))))</f>
        <v>5</v>
      </c>
      <c r="W31" s="1031" t="s">
        <v>732</v>
      </c>
      <c r="X31" s="1069">
        <f>IF(W31='7.1 - MB (V3)'!$C$16,1,IF(W31='7.1 - MB (V3)'!$D$16,2,IF(W31='7.1 - MB (V3)'!$E$16,3,IF(W31='7.1 - MB (V3)'!$F$16,4))))</f>
        <v>4</v>
      </c>
      <c r="Y31" s="1032" t="s">
        <v>410</v>
      </c>
      <c r="Z31" s="1070">
        <f>IF(Y31='7.1 - MB (V3)'!$C$17, 1, IF(Y31='7.1 - MB (V3)'!$D$17, 2, IF(Y31='7.1 - MB (V3)'!$E$17, 3)))</f>
        <v>2</v>
      </c>
      <c r="AA31" s="1031" t="s">
        <v>734</v>
      </c>
      <c r="AB31" s="1069">
        <f>IF(AA31='7.1 - MB (V3)'!$C$18, 1, IF(AA31='7.1 - MB (V3)'!$D$18, 2, IF(AA31='7.1 - MB (V3)'!$E$18, 3, IF(AA31='7.1 - MB (V3)'!$F$18, 4, IF(AA31='7.1 - MB (V3)'!$G$18, 5, IF(AA31='7.1 - MB (V3)'!$H$18, 6, IF(AA31='7.1 - MB (V3)'!$I$18, 7, IF(AA31='7.1 - MB (V3)'!$J$18, 8))))))))</f>
        <v>6</v>
      </c>
      <c r="AC31" s="1030" t="s">
        <v>729</v>
      </c>
      <c r="AD31" s="1066">
        <f>IF(AC31='7.1 - MB (V3)'!$C$19, 1, IF(AC31='7.1 - MB (V3)'!$D$19, 2, IF(AC31='7.1 - MB (V3)'!$E$19, 3)))</f>
        <v>2</v>
      </c>
      <c r="AE31" s="1052" t="s">
        <v>803</v>
      </c>
      <c r="AF31" s="1067">
        <f>IF(AE31='7.1 - MB (V3)'!$C$20,1,IF(AE31='7.1 - MB (V3)'!$D$20,2,IF(AE31='7.1 - MB (V3)'!$E$20,3,IF(AE31='7.1 - MB (V3)'!$F$20,4))))</f>
        <v>4</v>
      </c>
      <c r="AG31" s="1030" t="s">
        <v>416</v>
      </c>
      <c r="AH31" s="1066">
        <f>IF(AG31='7.1 - MB (V3)'!$C$21, 1, IF(AG31='7.1 - MB (V3)'!$D$21, 2, IF(AG31='7.1 - MB (V3)'!$E$21, 3)))</f>
        <v>1</v>
      </c>
      <c r="AI31" s="1160" t="s">
        <v>425</v>
      </c>
    </row>
    <row r="32" spans="1:35" ht="12.95" customHeight="1">
      <c r="A32" s="439">
        <v>45</v>
      </c>
      <c r="B32" s="436" t="s">
        <v>861</v>
      </c>
      <c r="C32" s="1043">
        <f t="shared" si="0"/>
        <v>23</v>
      </c>
      <c r="D32" s="1043">
        <f t="shared" si="1"/>
        <v>34</v>
      </c>
      <c r="E32" s="1054"/>
      <c r="F32" s="1044">
        <f t="shared" si="2"/>
        <v>8</v>
      </c>
      <c r="G32" s="1045">
        <f t="shared" si="3"/>
        <v>9</v>
      </c>
      <c r="H32" s="1046">
        <f t="shared" si="4"/>
        <v>9</v>
      </c>
      <c r="I32" s="1047">
        <f t="shared" si="5"/>
        <v>8</v>
      </c>
      <c r="J32" s="1054"/>
      <c r="K32" s="437" t="s">
        <v>400</v>
      </c>
      <c r="L32" s="1029">
        <f>IF(K32='7.1 - MB (V3)'!$C$10,1,IF(K32='7.1 - MB (V3)'!$D$10,2,IF(K32='7.1 - MB (V3)'!$E$10,3,IF(K32='7.1 - MB (V3)'!$F$10,4))))</f>
        <v>2</v>
      </c>
      <c r="M32" s="438" t="s">
        <v>404</v>
      </c>
      <c r="N32" s="1058">
        <f>IF(M32='7.1 - MB (V3)'!$C$11,1,IF(M32='7.1 - MB (V3)'!$D$11,2,IF(M32='7.1 - MB (V3)'!$E$11,3,IF(M32='7.1 - MB (V3)'!$F$11,4))))</f>
        <v>3</v>
      </c>
      <c r="O32" s="437" t="s">
        <v>793</v>
      </c>
      <c r="P32" s="1029">
        <f>IF(O32='7.1 - MB (V3)'!$C$12, 1, IF(O32='7.1 - MB (V3)'!$D$12, 2, IF(O32='7.1 - MB (V3)'!$E$12,3)))</f>
        <v>3</v>
      </c>
      <c r="Q32" s="1033" t="s">
        <v>735</v>
      </c>
      <c r="R32" s="1056">
        <f>IF(Q32='7.1 - MB (V3)'!$C$13, 1, IF(Q32='7.1 - MB (V3)'!$D$13, 2, IF(Q32='7.1 - MB (V3)'!$E$13, 3, 4)))</f>
        <v>4</v>
      </c>
      <c r="S32" s="1049" t="s">
        <v>778</v>
      </c>
      <c r="T32" s="1060">
        <f>IF(S32='7.1 - MB (V3)'!$C$14, 1, IF(S32='7.1 - MB (V3)'!$D$14, 2, IF(S32='7.1 - MB (V3)'!$E$14, 3, IF(S32='7.1 - MB (V3)'!$F$14, 4, IF(S32='7.1 - MB (V3)'!$G$14,5)))))</f>
        <v>4</v>
      </c>
      <c r="U32" s="1033" t="s">
        <v>807</v>
      </c>
      <c r="V32" s="1056">
        <f>IF(U32='7.1 - MB (V3)'!$C$15, 1, IF(U32='7.1 - MB (V3)'!$D$15, 2, IF(U32='7.1 - MB (V3)'!$E$15, 3, IF(U32='7.1 - MB (V3)'!$F$15, 4, IF(U32='7.1 - MB (V3)'!$G$15,5)))))</f>
        <v>1</v>
      </c>
      <c r="W32" s="1031" t="s">
        <v>732</v>
      </c>
      <c r="X32" s="1069">
        <f>IF(W32='7.1 - MB (V3)'!$C$16,1,IF(W32='7.1 - MB (V3)'!$D$16,2,IF(W32='7.1 - MB (V3)'!$E$16,3,IF(W32='7.1 - MB (V3)'!$F$16,4))))</f>
        <v>4</v>
      </c>
      <c r="Y32" s="1032" t="s">
        <v>410</v>
      </c>
      <c r="Z32" s="1070">
        <f>IF(Y32='7.1 - MB (V3)'!$C$17, 1, IF(Y32='7.1 - MB (V3)'!$D$17, 2, IF(Y32='7.1 - MB (V3)'!$E$17, 3)))</f>
        <v>2</v>
      </c>
      <c r="AA32" s="1031" t="s">
        <v>736</v>
      </c>
      <c r="AB32" s="1069">
        <f>IF(AA32='7.1 - MB (V3)'!$C$18, 1, IF(AA32='7.1 - MB (V3)'!$D$18, 2, IF(AA32='7.1 - MB (V3)'!$E$18, 3, IF(AA32='7.1 - MB (V3)'!$F$18, 4, IF(AA32='7.1 - MB (V3)'!$G$18, 5, IF(AA32='7.1 - MB (V3)'!$H$18, 6, IF(AA32='7.1 - MB (V3)'!$I$18, 7, IF(AA32='7.1 - MB (V3)'!$J$18, 8))))))))</f>
        <v>3</v>
      </c>
      <c r="AC32" s="1030" t="s">
        <v>730</v>
      </c>
      <c r="AD32" s="1066">
        <f>IF(AC32='7.1 - MB (V3)'!$C$19, 1, IF(AC32='7.1 - MB (V3)'!$D$19, 2, IF(AC32='7.1 - MB (V3)'!$E$19, 3)))</f>
        <v>1</v>
      </c>
      <c r="AE32" s="1052" t="s">
        <v>803</v>
      </c>
      <c r="AF32" s="1067">
        <f>IF(AE32='7.1 - MB (V3)'!$C$20,1,IF(AE32='7.1 - MB (V3)'!$D$20,2,IF(AE32='7.1 - MB (V3)'!$E$20,3,IF(AE32='7.1 - MB (V3)'!$F$20,4))))</f>
        <v>4</v>
      </c>
      <c r="AG32" s="1030" t="s">
        <v>415</v>
      </c>
      <c r="AH32" s="1066">
        <f>IF(AG32='7.1 - MB (V3)'!$C$21, 1, IF(AG32='7.1 - MB (V3)'!$D$21, 2, IF(AG32='7.1 - MB (V3)'!$E$21, 3)))</f>
        <v>3</v>
      </c>
      <c r="AI32" s="1160" t="s">
        <v>429</v>
      </c>
    </row>
    <row r="33" spans="1:35" ht="12.95" customHeight="1">
      <c r="A33" s="439">
        <v>6</v>
      </c>
      <c r="B33" s="436" t="s">
        <v>870</v>
      </c>
      <c r="C33" s="1043">
        <f t="shared" si="0"/>
        <v>26</v>
      </c>
      <c r="D33" s="1043">
        <f t="shared" si="1"/>
        <v>33</v>
      </c>
      <c r="E33" s="1054"/>
      <c r="F33" s="1044">
        <f t="shared" si="2"/>
        <v>7</v>
      </c>
      <c r="G33" s="1045">
        <f t="shared" si="3"/>
        <v>10</v>
      </c>
      <c r="H33" s="1046">
        <f t="shared" si="4"/>
        <v>8</v>
      </c>
      <c r="I33" s="1047">
        <f t="shared" si="5"/>
        <v>8</v>
      </c>
      <c r="J33" s="1054"/>
      <c r="K33" s="437" t="s">
        <v>400</v>
      </c>
      <c r="L33" s="1029">
        <f>IF(K33='7.1 - MB (V3)'!$C$10,1,IF(K33='7.1 - MB (V3)'!$D$10,2,IF(K33='7.1 - MB (V3)'!$E$10,3,IF(K33='7.1 - MB (V3)'!$F$10,4))))</f>
        <v>2</v>
      </c>
      <c r="M33" s="438" t="s">
        <v>404</v>
      </c>
      <c r="N33" s="1058">
        <f>IF(M33='7.1 - MB (V3)'!$C$11,1,IF(M33='7.1 - MB (V3)'!$D$11,2,IF(M33='7.1 - MB (V3)'!$E$11,3,IF(M33='7.1 - MB (V3)'!$F$11,4))))</f>
        <v>3</v>
      </c>
      <c r="O33" s="437" t="s">
        <v>792</v>
      </c>
      <c r="P33" s="1029">
        <f>IF(O33='7.1 - MB (V3)'!$C$12, 1, IF(O33='7.1 - MB (V3)'!$D$12, 2, IF(O33='7.1 - MB (V3)'!$E$12,3)))</f>
        <v>2</v>
      </c>
      <c r="Q33" s="1033" t="s">
        <v>710</v>
      </c>
      <c r="R33" s="1056">
        <f>IF(Q33='7.1 - MB (V3)'!$C$13, 1, IF(Q33='7.1 - MB (V3)'!$D$13, 2, IF(Q33='7.1 - MB (V3)'!$E$13, 3, 4)))</f>
        <v>2</v>
      </c>
      <c r="S33" s="1049" t="s">
        <v>738</v>
      </c>
      <c r="T33" s="1060">
        <f>IF(S33='7.1 - MB (V3)'!$C$14, 1, IF(S33='7.1 - MB (V3)'!$D$14, 2, IF(S33='7.1 - MB (V3)'!$E$14, 3, IF(S33='7.1 - MB (V3)'!$F$14, 4, IF(S33='7.1 - MB (V3)'!$G$14,5)))))</f>
        <v>5</v>
      </c>
      <c r="U33" s="1033" t="s">
        <v>806</v>
      </c>
      <c r="V33" s="1056">
        <f>IF(U33='7.1 - MB (V3)'!$C$15, 1, IF(U33='7.1 - MB (V3)'!$D$15, 2, IF(U33='7.1 - MB (V3)'!$E$15, 3, IF(U33='7.1 - MB (V3)'!$F$15, 4, IF(U33='7.1 - MB (V3)'!$G$15,5)))))</f>
        <v>3</v>
      </c>
      <c r="W33" s="1031" t="s">
        <v>732</v>
      </c>
      <c r="X33" s="1069">
        <f>IF(W33='7.1 - MB (V3)'!$C$16,1,IF(W33='7.1 - MB (V3)'!$D$16,2,IF(W33='7.1 - MB (V3)'!$E$16,3,IF(W33='7.1 - MB (V3)'!$F$16,4))))</f>
        <v>4</v>
      </c>
      <c r="Y33" s="1032" t="s">
        <v>410</v>
      </c>
      <c r="Z33" s="1070">
        <f>IF(Y33='7.1 - MB (V3)'!$C$17, 1, IF(Y33='7.1 - MB (V3)'!$D$17, 2, IF(Y33='7.1 - MB (V3)'!$E$17, 3)))</f>
        <v>2</v>
      </c>
      <c r="AA33" s="1031" t="s">
        <v>1076</v>
      </c>
      <c r="AB33" s="1069">
        <f>IF(AA33='7.1 - MB (V3)'!$C$18, 1, IF(AA33='7.1 - MB (V3)'!$D$18, 2, IF(AA33='7.1 - MB (V3)'!$E$18, 3, IF(AA33='7.1 - MB (V3)'!$F$18, 4, IF(AA33='7.1 - MB (V3)'!$G$18, 5, IF(AA33='7.1 - MB (V3)'!$H$18, 6, IF(AA33='7.1 - MB (V3)'!$I$18, 7, IF(AA33='7.1 - MB (V3)'!$J$18, 8))))))))</f>
        <v>2</v>
      </c>
      <c r="AC33" s="1030" t="s">
        <v>730</v>
      </c>
      <c r="AD33" s="1066">
        <f>IF(AC33='7.1 - MB (V3)'!$C$19, 1, IF(AC33='7.1 - MB (V3)'!$D$19, 2, IF(AC33='7.1 - MB (V3)'!$E$19, 3)))</f>
        <v>1</v>
      </c>
      <c r="AE33" s="1052" t="s">
        <v>803</v>
      </c>
      <c r="AF33" s="1067">
        <f>IF(AE33='7.1 - MB (V3)'!$C$20,1,IF(AE33='7.1 - MB (V3)'!$D$20,2,IF(AE33='7.1 - MB (V3)'!$E$20,3,IF(AE33='7.1 - MB (V3)'!$F$20,4))))</f>
        <v>4</v>
      </c>
      <c r="AG33" s="1030" t="s">
        <v>415</v>
      </c>
      <c r="AH33" s="1066">
        <f>IF(AG33='7.1 - MB (V3)'!$C$21, 1, IF(AG33='7.1 - MB (V3)'!$D$21, 2, IF(AG33='7.1 - MB (V3)'!$E$21, 3)))</f>
        <v>3</v>
      </c>
      <c r="AI33" s="1160" t="s">
        <v>439</v>
      </c>
    </row>
    <row r="34" spans="1:35" ht="12.95" customHeight="1">
      <c r="A34" s="439">
        <v>11</v>
      </c>
      <c r="B34" s="436" t="s">
        <v>869</v>
      </c>
      <c r="C34" s="1043">
        <f t="shared" si="0"/>
        <v>26</v>
      </c>
      <c r="D34" s="1043">
        <f t="shared" si="1"/>
        <v>33</v>
      </c>
      <c r="E34" s="1054"/>
      <c r="F34" s="1044">
        <f t="shared" si="2"/>
        <v>9</v>
      </c>
      <c r="G34" s="1045">
        <f t="shared" si="3"/>
        <v>8</v>
      </c>
      <c r="H34" s="1046">
        <f t="shared" si="4"/>
        <v>8</v>
      </c>
      <c r="I34" s="1047">
        <f t="shared" si="5"/>
        <v>8</v>
      </c>
      <c r="J34" s="1054"/>
      <c r="K34" s="437" t="s">
        <v>399</v>
      </c>
      <c r="L34" s="1029">
        <f>IF(K34='7.1 - MB (V3)'!$C$10,1,IF(K34='7.1 - MB (V3)'!$D$10,2,IF(K34='7.1 - MB (V3)'!$E$10,3,IF(K34='7.1 - MB (V3)'!$F$10,4))))</f>
        <v>3</v>
      </c>
      <c r="M34" s="438" t="s">
        <v>404</v>
      </c>
      <c r="N34" s="1058">
        <f>IF(M34='7.1 - MB (V3)'!$C$11,1,IF(M34='7.1 - MB (V3)'!$D$11,2,IF(M34='7.1 - MB (V3)'!$E$11,3,IF(M34='7.1 - MB (V3)'!$F$11,4))))</f>
        <v>3</v>
      </c>
      <c r="O34" s="437" t="s">
        <v>793</v>
      </c>
      <c r="P34" s="1029">
        <f>IF(O34='7.1 - MB (V3)'!$C$12, 1, IF(O34='7.1 - MB (V3)'!$D$12, 2, IF(O34='7.1 - MB (V3)'!$E$12,3)))</f>
        <v>3</v>
      </c>
      <c r="Q34" s="1033" t="s">
        <v>351</v>
      </c>
      <c r="R34" s="1056">
        <f>IF(Q34='7.1 - MB (V3)'!$C$13, 1, IF(Q34='7.1 - MB (V3)'!$D$13, 2, IF(Q34='7.1 - MB (V3)'!$E$13, 3, 4)))</f>
        <v>1</v>
      </c>
      <c r="S34" s="1049" t="s">
        <v>748</v>
      </c>
      <c r="T34" s="1060">
        <f>IF(S34='7.1 - MB (V3)'!$C$14, 1, IF(S34='7.1 - MB (V3)'!$D$14, 2, IF(S34='7.1 - MB (V3)'!$E$14, 3, IF(S34='7.1 - MB (V3)'!$F$14, 4, IF(S34='7.1 - MB (V3)'!$G$14,5)))))</f>
        <v>2</v>
      </c>
      <c r="U34" s="1033" t="s">
        <v>808</v>
      </c>
      <c r="V34" s="1056">
        <f>IF(U34='7.1 - MB (V3)'!$C$15, 1, IF(U34='7.1 - MB (V3)'!$D$15, 2, IF(U34='7.1 - MB (V3)'!$E$15, 3, IF(U34='7.1 - MB (V3)'!$F$15, 4, IF(U34='7.1 - MB (V3)'!$G$15,5)))))</f>
        <v>5</v>
      </c>
      <c r="W34" s="1031" t="s">
        <v>731</v>
      </c>
      <c r="X34" s="1069">
        <f>IF(W34='7.1 - MB (V3)'!$C$16,1,IF(W34='7.1 - MB (V3)'!$D$16,2,IF(W34='7.1 - MB (V3)'!$E$16,3,IF(W34='7.1 - MB (V3)'!$F$16,4))))</f>
        <v>3</v>
      </c>
      <c r="Y34" s="1032" t="s">
        <v>162</v>
      </c>
      <c r="Z34" s="1070">
        <f>IF(Y34='7.1 - MB (V3)'!$C$17, 1, IF(Y34='7.1 - MB (V3)'!$D$17, 2, IF(Y34='7.1 - MB (V3)'!$E$17, 3)))</f>
        <v>3</v>
      </c>
      <c r="AA34" s="1031" t="s">
        <v>1076</v>
      </c>
      <c r="AB34" s="1069">
        <f>IF(AA34='7.1 - MB (V3)'!$C$18, 1, IF(AA34='7.1 - MB (V3)'!$D$18, 2, IF(AA34='7.1 - MB (V3)'!$E$18, 3, IF(AA34='7.1 - MB (V3)'!$F$18, 4, IF(AA34='7.1 - MB (V3)'!$G$18, 5, IF(AA34='7.1 - MB (V3)'!$H$18, 6, IF(AA34='7.1 - MB (V3)'!$I$18, 7, IF(AA34='7.1 - MB (V3)'!$J$18, 8))))))))</f>
        <v>2</v>
      </c>
      <c r="AC34" s="1030" t="s">
        <v>729</v>
      </c>
      <c r="AD34" s="1066">
        <f>IF(AC34='7.1 - MB (V3)'!$C$19, 1, IF(AC34='7.1 - MB (V3)'!$D$19, 2, IF(AC34='7.1 - MB (V3)'!$E$19, 3)))</f>
        <v>2</v>
      </c>
      <c r="AE34" s="1052" t="s">
        <v>800</v>
      </c>
      <c r="AF34" s="1067">
        <f>IF(AE34='7.1 - MB (V3)'!$C$20,1,IF(AE34='7.1 - MB (V3)'!$D$20,2,IF(AE34='7.1 - MB (V3)'!$E$20,3,IF(AE34='7.1 - MB (V3)'!$F$20,4))))</f>
        <v>3</v>
      </c>
      <c r="AG34" s="1030" t="s">
        <v>415</v>
      </c>
      <c r="AH34" s="1066">
        <f>IF(AG34='7.1 - MB (V3)'!$C$21, 1, IF(AG34='7.1 - MB (V3)'!$D$21, 2, IF(AG34='7.1 - MB (V3)'!$E$21, 3)))</f>
        <v>3</v>
      </c>
      <c r="AI34" s="1160" t="s">
        <v>425</v>
      </c>
    </row>
    <row r="35" spans="1:35" ht="12.95" customHeight="1">
      <c r="A35" s="439">
        <v>13</v>
      </c>
      <c r="B35" s="436" t="s">
        <v>852</v>
      </c>
      <c r="C35" s="1043">
        <f t="shared" si="0"/>
        <v>26</v>
      </c>
      <c r="D35" s="1043">
        <f t="shared" si="1"/>
        <v>33</v>
      </c>
      <c r="E35" s="1054"/>
      <c r="F35" s="1044">
        <f t="shared" si="2"/>
        <v>6</v>
      </c>
      <c r="G35" s="1045">
        <f t="shared" si="3"/>
        <v>5</v>
      </c>
      <c r="H35" s="1046">
        <f t="shared" si="4"/>
        <v>12</v>
      </c>
      <c r="I35" s="1047">
        <f t="shared" si="5"/>
        <v>10</v>
      </c>
      <c r="J35" s="1054"/>
      <c r="K35" s="437" t="s">
        <v>341</v>
      </c>
      <c r="L35" s="1029">
        <f>IF(K35='7.1 - MB (V3)'!$C$10,1,IF(K35='7.1 - MB (V3)'!$D$10,2,IF(K35='7.1 - MB (V3)'!$E$10,3,IF(K35='7.1 - MB (V3)'!$F$10,4))))</f>
        <v>1</v>
      </c>
      <c r="M35" s="438" t="s">
        <v>404</v>
      </c>
      <c r="N35" s="1058">
        <f>IF(M35='7.1 - MB (V3)'!$C$11,1,IF(M35='7.1 - MB (V3)'!$D$11,2,IF(M35='7.1 - MB (V3)'!$E$11,3,IF(M35='7.1 - MB (V3)'!$F$11,4))))</f>
        <v>3</v>
      </c>
      <c r="O35" s="437" t="s">
        <v>792</v>
      </c>
      <c r="P35" s="1029">
        <f>IF(O35='7.1 - MB (V3)'!$C$12, 1, IF(O35='7.1 - MB (V3)'!$D$12, 2, IF(O35='7.1 - MB (V3)'!$E$12,3)))</f>
        <v>2</v>
      </c>
      <c r="Q35" s="1033" t="s">
        <v>351</v>
      </c>
      <c r="R35" s="1056">
        <f>IF(Q35='7.1 - MB (V3)'!$C$13, 1, IF(Q35='7.1 - MB (V3)'!$D$13, 2, IF(Q35='7.1 - MB (V3)'!$E$13, 3, 4)))</f>
        <v>1</v>
      </c>
      <c r="S35" s="1049" t="s">
        <v>748</v>
      </c>
      <c r="T35" s="1060">
        <f>IF(S35='7.1 - MB (V3)'!$C$14, 1, IF(S35='7.1 - MB (V3)'!$D$14, 2, IF(S35='7.1 - MB (V3)'!$E$14, 3, IF(S35='7.1 - MB (V3)'!$F$14, 4, IF(S35='7.1 - MB (V3)'!$G$14,5)))))</f>
        <v>2</v>
      </c>
      <c r="U35" s="1033" t="s">
        <v>810</v>
      </c>
      <c r="V35" s="1056">
        <f>IF(U35='7.1 - MB (V3)'!$C$15, 1, IF(U35='7.1 - MB (V3)'!$D$15, 2, IF(U35='7.1 - MB (V3)'!$E$15, 3, IF(U35='7.1 - MB (V3)'!$F$15, 4, IF(U35='7.1 - MB (V3)'!$G$15,5)))))</f>
        <v>2</v>
      </c>
      <c r="W35" s="1031" t="s">
        <v>732</v>
      </c>
      <c r="X35" s="1069">
        <f>IF(W35='7.1 - MB (V3)'!$C$16,1,IF(W35='7.1 - MB (V3)'!$D$16,2,IF(W35='7.1 - MB (V3)'!$E$16,3,IF(W35='7.1 - MB (V3)'!$F$16,4))))</f>
        <v>4</v>
      </c>
      <c r="Y35" s="1032" t="s">
        <v>409</v>
      </c>
      <c r="Z35" s="1070">
        <f>IF(Y35='7.1 - MB (V3)'!$C$17, 1, IF(Y35='7.1 - MB (V3)'!$D$17, 2, IF(Y35='7.1 - MB (V3)'!$E$17, 3)))</f>
        <v>1</v>
      </c>
      <c r="AA35" s="1031" t="s">
        <v>412</v>
      </c>
      <c r="AB35" s="1069">
        <f>IF(AA35='7.1 - MB (V3)'!$C$18, 1, IF(AA35='7.1 - MB (V3)'!$D$18, 2, IF(AA35='7.1 - MB (V3)'!$E$18, 3, IF(AA35='7.1 - MB (V3)'!$F$18, 4, IF(AA35='7.1 - MB (V3)'!$G$18, 5, IF(AA35='7.1 - MB (V3)'!$H$18, 6, IF(AA35='7.1 - MB (V3)'!$I$18, 7, IF(AA35='7.1 - MB (V3)'!$J$18, 8))))))))</f>
        <v>7</v>
      </c>
      <c r="AC35" s="1030" t="s">
        <v>1077</v>
      </c>
      <c r="AD35" s="1066">
        <f>IF(AC35='7.1 - MB (V3)'!$C$19, 1, IF(AC35='7.1 - MB (V3)'!$D$19, 2, IF(AC35='7.1 - MB (V3)'!$E$19, 3)))</f>
        <v>3</v>
      </c>
      <c r="AE35" s="1052" t="s">
        <v>803</v>
      </c>
      <c r="AF35" s="1067">
        <f>IF(AE35='7.1 - MB (V3)'!$C$20,1,IF(AE35='7.1 - MB (V3)'!$D$20,2,IF(AE35='7.1 - MB (V3)'!$E$20,3,IF(AE35='7.1 - MB (V3)'!$F$20,4))))</f>
        <v>4</v>
      </c>
      <c r="AG35" s="1030" t="s">
        <v>415</v>
      </c>
      <c r="AH35" s="1066">
        <f>IF(AG35='7.1 - MB (V3)'!$C$21, 1, IF(AG35='7.1 - MB (V3)'!$D$21, 2, IF(AG35='7.1 - MB (V3)'!$E$21, 3)))</f>
        <v>3</v>
      </c>
      <c r="AI35" s="1160" t="s">
        <v>425</v>
      </c>
    </row>
    <row r="36" spans="1:35" ht="12.95" customHeight="1">
      <c r="A36" s="439">
        <v>24</v>
      </c>
      <c r="B36" s="436" t="s">
        <v>554</v>
      </c>
      <c r="C36" s="1043">
        <f t="shared" si="0"/>
        <v>26</v>
      </c>
      <c r="D36" s="1043">
        <f t="shared" si="1"/>
        <v>33</v>
      </c>
      <c r="E36" s="1054"/>
      <c r="F36" s="1044">
        <f t="shared" si="2"/>
        <v>5</v>
      </c>
      <c r="G36" s="1045">
        <f t="shared" si="3"/>
        <v>6</v>
      </c>
      <c r="H36" s="1046">
        <f t="shared" si="4"/>
        <v>13</v>
      </c>
      <c r="I36" s="1047">
        <f t="shared" si="5"/>
        <v>9</v>
      </c>
      <c r="J36" s="1054"/>
      <c r="K36" s="437" t="s">
        <v>341</v>
      </c>
      <c r="L36" s="1029">
        <f>IF(K36='7.1 - MB (V3)'!$C$10,1,IF(K36='7.1 - MB (V3)'!$D$10,2,IF(K36='7.1 - MB (V3)'!$E$10,3,IF(K36='7.1 - MB (V3)'!$F$10,4))))</f>
        <v>1</v>
      </c>
      <c r="M36" s="438" t="s">
        <v>405</v>
      </c>
      <c r="N36" s="1058">
        <f>IF(M36='7.1 - MB (V3)'!$C$11,1,IF(M36='7.1 - MB (V3)'!$D$11,2,IF(M36='7.1 - MB (V3)'!$E$11,3,IF(M36='7.1 - MB (V3)'!$F$11,4))))</f>
        <v>2</v>
      </c>
      <c r="O36" s="437" t="s">
        <v>792</v>
      </c>
      <c r="P36" s="1029">
        <f>IF(O36='7.1 - MB (V3)'!$C$12, 1, IF(O36='7.1 - MB (V3)'!$D$12, 2, IF(O36='7.1 - MB (V3)'!$E$12,3)))</f>
        <v>2</v>
      </c>
      <c r="Q36" s="1033" t="s">
        <v>351</v>
      </c>
      <c r="R36" s="1056">
        <f>IF(Q36='7.1 - MB (V3)'!$C$13, 1, IF(Q36='7.1 - MB (V3)'!$D$13, 2, IF(Q36='7.1 - MB (V3)'!$E$13, 3, 4)))</f>
        <v>1</v>
      </c>
      <c r="S36" s="1049" t="s">
        <v>748</v>
      </c>
      <c r="T36" s="1060">
        <f>IF(S36='7.1 - MB (V3)'!$C$14, 1, IF(S36='7.1 - MB (V3)'!$D$14, 2, IF(S36='7.1 - MB (V3)'!$E$14, 3, IF(S36='7.1 - MB (V3)'!$F$14, 4, IF(S36='7.1 - MB (V3)'!$G$14,5)))))</f>
        <v>2</v>
      </c>
      <c r="U36" s="1033" t="s">
        <v>806</v>
      </c>
      <c r="V36" s="1056">
        <f>IF(U36='7.1 - MB (V3)'!$C$15, 1, IF(U36='7.1 - MB (V3)'!$D$15, 2, IF(U36='7.1 - MB (V3)'!$E$15, 3, IF(U36='7.1 - MB (V3)'!$F$15, 4, IF(U36='7.1 - MB (V3)'!$G$15,5)))))</f>
        <v>3</v>
      </c>
      <c r="W36" s="1031" t="s">
        <v>732</v>
      </c>
      <c r="X36" s="1069">
        <f>IF(W36='7.1 - MB (V3)'!$C$16,1,IF(W36='7.1 - MB (V3)'!$D$16,2,IF(W36='7.1 - MB (V3)'!$E$16,3,IF(W36='7.1 - MB (V3)'!$F$16,4))))</f>
        <v>4</v>
      </c>
      <c r="Y36" s="1032" t="s">
        <v>162</v>
      </c>
      <c r="Z36" s="1070">
        <f>IF(Y36='7.1 - MB (V3)'!$C$17, 1, IF(Y36='7.1 - MB (V3)'!$D$17, 2, IF(Y36='7.1 - MB (V3)'!$E$17, 3)))</f>
        <v>3</v>
      </c>
      <c r="AA36" s="1031" t="s">
        <v>734</v>
      </c>
      <c r="AB36" s="1069">
        <f>IF(AA36='7.1 - MB (V3)'!$C$18, 1, IF(AA36='7.1 - MB (V3)'!$D$18, 2, IF(AA36='7.1 - MB (V3)'!$E$18, 3, IF(AA36='7.1 - MB (V3)'!$F$18, 4, IF(AA36='7.1 - MB (V3)'!$G$18, 5, IF(AA36='7.1 - MB (V3)'!$H$18, 6, IF(AA36='7.1 - MB (V3)'!$I$18, 7, IF(AA36='7.1 - MB (V3)'!$J$18, 8))))))))</f>
        <v>6</v>
      </c>
      <c r="AC36" s="1030" t="s">
        <v>729</v>
      </c>
      <c r="AD36" s="1066">
        <f>IF(AC36='7.1 - MB (V3)'!$C$19, 1, IF(AC36='7.1 - MB (V3)'!$D$19, 2, IF(AC36='7.1 - MB (V3)'!$E$19, 3)))</f>
        <v>2</v>
      </c>
      <c r="AE36" s="1052" t="s">
        <v>803</v>
      </c>
      <c r="AF36" s="1067">
        <f>IF(AE36='7.1 - MB (V3)'!$C$20,1,IF(AE36='7.1 - MB (V3)'!$D$20,2,IF(AE36='7.1 - MB (V3)'!$E$20,3,IF(AE36='7.1 - MB (V3)'!$F$20,4))))</f>
        <v>4</v>
      </c>
      <c r="AG36" s="1030" t="s">
        <v>415</v>
      </c>
      <c r="AH36" s="1066">
        <f>IF(AG36='7.1 - MB (V3)'!$C$21, 1, IF(AG36='7.1 - MB (V3)'!$D$21, 2, IF(AG36='7.1 - MB (V3)'!$E$21, 3)))</f>
        <v>3</v>
      </c>
      <c r="AI36" s="1160" t="s">
        <v>425</v>
      </c>
    </row>
    <row r="37" spans="1:35" ht="12.95" customHeight="1">
      <c r="A37" s="439">
        <v>39</v>
      </c>
      <c r="B37" s="436" t="s">
        <v>872</v>
      </c>
      <c r="C37" s="1043">
        <f t="shared" si="0"/>
        <v>26</v>
      </c>
      <c r="D37" s="1043">
        <f t="shared" si="1"/>
        <v>33</v>
      </c>
      <c r="E37" s="1054"/>
      <c r="F37" s="1044">
        <f t="shared" si="2"/>
        <v>8</v>
      </c>
      <c r="G37" s="1045">
        <f t="shared" si="3"/>
        <v>11</v>
      </c>
      <c r="H37" s="1046">
        <f t="shared" si="4"/>
        <v>7</v>
      </c>
      <c r="I37" s="1047">
        <f t="shared" si="5"/>
        <v>7</v>
      </c>
      <c r="J37" s="1054"/>
      <c r="K37" s="437" t="s">
        <v>399</v>
      </c>
      <c r="L37" s="1029">
        <f>IF(K37='7.1 - MB (V3)'!$C$10,1,IF(K37='7.1 - MB (V3)'!$D$10,2,IF(K37='7.1 - MB (V3)'!$E$10,3,IF(K37='7.1 - MB (V3)'!$F$10,4))))</f>
        <v>3</v>
      </c>
      <c r="M37" s="438" t="s">
        <v>404</v>
      </c>
      <c r="N37" s="1058">
        <f>IF(M37='7.1 - MB (V3)'!$C$11,1,IF(M37='7.1 - MB (V3)'!$D$11,2,IF(M37='7.1 - MB (V3)'!$E$11,3,IF(M37='7.1 - MB (V3)'!$F$11,4))))</f>
        <v>3</v>
      </c>
      <c r="O37" s="437" t="s">
        <v>792</v>
      </c>
      <c r="P37" s="1029">
        <f>IF(O37='7.1 - MB (V3)'!$C$12, 1, IF(O37='7.1 - MB (V3)'!$D$12, 2, IF(O37='7.1 - MB (V3)'!$E$12,3)))</f>
        <v>2</v>
      </c>
      <c r="Q37" s="1033" t="s">
        <v>735</v>
      </c>
      <c r="R37" s="1056">
        <f>IF(Q37='7.1 - MB (V3)'!$C$13, 1, IF(Q37='7.1 - MB (V3)'!$D$13, 2, IF(Q37='7.1 - MB (V3)'!$E$13, 3, 4)))</f>
        <v>4</v>
      </c>
      <c r="S37" s="1049" t="s">
        <v>748</v>
      </c>
      <c r="T37" s="1060">
        <f>IF(S37='7.1 - MB (V3)'!$C$14, 1, IF(S37='7.1 - MB (V3)'!$D$14, 2, IF(S37='7.1 - MB (V3)'!$E$14, 3, IF(S37='7.1 - MB (V3)'!$F$14, 4, IF(S37='7.1 - MB (V3)'!$G$14,5)))))</f>
        <v>2</v>
      </c>
      <c r="U37" s="1033" t="s">
        <v>808</v>
      </c>
      <c r="V37" s="1056">
        <f>IF(U37='7.1 - MB (V3)'!$C$15, 1, IF(U37='7.1 - MB (V3)'!$D$15, 2, IF(U37='7.1 - MB (V3)'!$E$15, 3, IF(U37='7.1 - MB (V3)'!$F$15, 4, IF(U37='7.1 - MB (V3)'!$G$15,5)))))</f>
        <v>5</v>
      </c>
      <c r="W37" s="1031" t="s">
        <v>732</v>
      </c>
      <c r="X37" s="1069">
        <f>IF(W37='7.1 - MB (V3)'!$C$16,1,IF(W37='7.1 - MB (V3)'!$D$16,2,IF(W37='7.1 - MB (V3)'!$E$16,3,IF(W37='7.1 - MB (V3)'!$F$16,4))))</f>
        <v>4</v>
      </c>
      <c r="Y37" s="1032" t="s">
        <v>410</v>
      </c>
      <c r="Z37" s="1070">
        <f>IF(Y37='7.1 - MB (V3)'!$C$17, 1, IF(Y37='7.1 - MB (V3)'!$D$17, 2, IF(Y37='7.1 - MB (V3)'!$E$17, 3)))</f>
        <v>2</v>
      </c>
      <c r="AA37" s="1031" t="s">
        <v>737</v>
      </c>
      <c r="AB37" s="1069">
        <f>IF(AA37='7.1 - MB (V3)'!$C$18, 1, IF(AA37='7.1 - MB (V3)'!$D$18, 2, IF(AA37='7.1 - MB (V3)'!$E$18, 3, IF(AA37='7.1 - MB (V3)'!$F$18, 4, IF(AA37='7.1 - MB (V3)'!$G$18, 5, IF(AA37='7.1 - MB (V3)'!$H$18, 6, IF(AA37='7.1 - MB (V3)'!$I$18, 7, IF(AA37='7.1 - MB (V3)'!$J$18, 8))))))))</f>
        <v>1</v>
      </c>
      <c r="AC37" s="1030" t="s">
        <v>1077</v>
      </c>
      <c r="AD37" s="1066">
        <f>IF(AC37='7.1 - MB (V3)'!$C$19, 1, IF(AC37='7.1 - MB (V3)'!$D$19, 2, IF(AC37='7.1 - MB (V3)'!$E$19, 3)))</f>
        <v>3</v>
      </c>
      <c r="AE37" s="1052" t="s">
        <v>801</v>
      </c>
      <c r="AF37" s="1067">
        <f>IF(AE37='7.1 - MB (V3)'!$C$20,1,IF(AE37='7.1 - MB (V3)'!$D$20,2,IF(AE37='7.1 - MB (V3)'!$E$20,3,IF(AE37='7.1 - MB (V3)'!$F$20,4))))</f>
        <v>1</v>
      </c>
      <c r="AG37" s="1030" t="s">
        <v>415</v>
      </c>
      <c r="AH37" s="1066">
        <f>IF(AG37='7.1 - MB (V3)'!$C$21, 1, IF(AG37='7.1 - MB (V3)'!$D$21, 2, IF(AG37='7.1 - MB (V3)'!$E$21, 3)))</f>
        <v>3</v>
      </c>
      <c r="AI37" s="1160" t="s">
        <v>432</v>
      </c>
    </row>
    <row r="38" spans="1:35" ht="12.95" customHeight="1">
      <c r="A38" s="439">
        <v>40</v>
      </c>
      <c r="B38" s="436" t="s">
        <v>873</v>
      </c>
      <c r="C38" s="1043">
        <f t="shared" si="0"/>
        <v>26</v>
      </c>
      <c r="D38" s="1043">
        <f t="shared" si="1"/>
        <v>33</v>
      </c>
      <c r="E38" s="1054"/>
      <c r="F38" s="1044">
        <f t="shared" si="2"/>
        <v>8</v>
      </c>
      <c r="G38" s="1045">
        <f t="shared" si="3"/>
        <v>9</v>
      </c>
      <c r="H38" s="1046">
        <f t="shared" si="4"/>
        <v>7</v>
      </c>
      <c r="I38" s="1047">
        <f t="shared" si="5"/>
        <v>9</v>
      </c>
      <c r="J38" s="1054"/>
      <c r="K38" s="437" t="s">
        <v>399</v>
      </c>
      <c r="L38" s="1029">
        <f>IF(K38='7.1 - MB (V3)'!$C$10,1,IF(K38='7.1 - MB (V3)'!$D$10,2,IF(K38='7.1 - MB (V3)'!$E$10,3,IF(K38='7.1 - MB (V3)'!$F$10,4))))</f>
        <v>3</v>
      </c>
      <c r="M38" s="438" t="s">
        <v>404</v>
      </c>
      <c r="N38" s="1058">
        <f>IF(M38='7.1 - MB (V3)'!$C$11,1,IF(M38='7.1 - MB (V3)'!$D$11,2,IF(M38='7.1 - MB (V3)'!$E$11,3,IF(M38='7.1 - MB (V3)'!$F$11,4))))</f>
        <v>3</v>
      </c>
      <c r="O38" s="437" t="s">
        <v>792</v>
      </c>
      <c r="P38" s="1029">
        <f>IF(O38='7.1 - MB (V3)'!$C$12, 1, IF(O38='7.1 - MB (V3)'!$D$12, 2, IF(O38='7.1 - MB (V3)'!$E$12,3)))</f>
        <v>2</v>
      </c>
      <c r="Q38" s="1033" t="s">
        <v>710</v>
      </c>
      <c r="R38" s="1056">
        <f>IF(Q38='7.1 - MB (V3)'!$C$13, 1, IF(Q38='7.1 - MB (V3)'!$D$13, 2, IF(Q38='7.1 - MB (V3)'!$E$13, 3, 4)))</f>
        <v>2</v>
      </c>
      <c r="S38" s="1049" t="s">
        <v>748</v>
      </c>
      <c r="T38" s="1060">
        <f>IF(S38='7.1 - MB (V3)'!$C$14, 1, IF(S38='7.1 - MB (V3)'!$D$14, 2, IF(S38='7.1 - MB (V3)'!$E$14, 3, IF(S38='7.1 - MB (V3)'!$F$14, 4, IF(S38='7.1 - MB (V3)'!$G$14,5)))))</f>
        <v>2</v>
      </c>
      <c r="U38" s="1033" t="s">
        <v>808</v>
      </c>
      <c r="V38" s="1056">
        <f>IF(U38='7.1 - MB (V3)'!$C$15, 1, IF(U38='7.1 - MB (V3)'!$D$15, 2, IF(U38='7.1 - MB (V3)'!$E$15, 3, IF(U38='7.1 - MB (V3)'!$F$15, 4, IF(U38='7.1 - MB (V3)'!$G$15,5)))))</f>
        <v>5</v>
      </c>
      <c r="W38" s="1031" t="s">
        <v>732</v>
      </c>
      <c r="X38" s="1069">
        <f>IF(W38='7.1 - MB (V3)'!$C$16,1,IF(W38='7.1 - MB (V3)'!$D$16,2,IF(W38='7.1 - MB (V3)'!$E$16,3,IF(W38='7.1 - MB (V3)'!$F$16,4))))</f>
        <v>4</v>
      </c>
      <c r="Y38" s="1032" t="s">
        <v>410</v>
      </c>
      <c r="Z38" s="1070">
        <f>IF(Y38='7.1 - MB (V3)'!$C$17, 1, IF(Y38='7.1 - MB (V3)'!$D$17, 2, IF(Y38='7.1 - MB (V3)'!$E$17, 3)))</f>
        <v>2</v>
      </c>
      <c r="AA38" s="1031" t="s">
        <v>737</v>
      </c>
      <c r="AB38" s="1069">
        <f>IF(AA38='7.1 - MB (V3)'!$C$18, 1, IF(AA38='7.1 - MB (V3)'!$D$18, 2, IF(AA38='7.1 - MB (V3)'!$E$18, 3, IF(AA38='7.1 - MB (V3)'!$F$18, 4, IF(AA38='7.1 - MB (V3)'!$G$18, 5, IF(AA38='7.1 - MB (V3)'!$H$18, 6, IF(AA38='7.1 - MB (V3)'!$I$18, 7, IF(AA38='7.1 - MB (V3)'!$J$18, 8))))))))</f>
        <v>1</v>
      </c>
      <c r="AC38" s="1030" t="s">
        <v>1077</v>
      </c>
      <c r="AD38" s="1066">
        <f>IF(AC38='7.1 - MB (V3)'!$C$19, 1, IF(AC38='7.1 - MB (V3)'!$D$19, 2, IF(AC38='7.1 - MB (V3)'!$E$19, 3)))</f>
        <v>3</v>
      </c>
      <c r="AE38" s="1052" t="s">
        <v>800</v>
      </c>
      <c r="AF38" s="1067">
        <f>IF(AE38='7.1 - MB (V3)'!$C$20,1,IF(AE38='7.1 - MB (V3)'!$D$20,2,IF(AE38='7.1 - MB (V3)'!$E$20,3,IF(AE38='7.1 - MB (V3)'!$F$20,4))))</f>
        <v>3</v>
      </c>
      <c r="AG38" s="1030" t="s">
        <v>415</v>
      </c>
      <c r="AH38" s="1066">
        <f>IF(AG38='7.1 - MB (V3)'!$C$21, 1, IF(AG38='7.1 - MB (V3)'!$D$21, 2, IF(AG38='7.1 - MB (V3)'!$E$21, 3)))</f>
        <v>3</v>
      </c>
      <c r="AI38" s="1160" t="s">
        <v>432</v>
      </c>
    </row>
    <row r="39" spans="1:35" ht="12.95" customHeight="1">
      <c r="A39" s="439">
        <v>49</v>
      </c>
      <c r="B39" s="436" t="s">
        <v>864</v>
      </c>
      <c r="C39" s="1043">
        <f t="shared" si="0"/>
        <v>26</v>
      </c>
      <c r="D39" s="1043">
        <f t="shared" si="1"/>
        <v>33</v>
      </c>
      <c r="E39" s="1054"/>
      <c r="F39" s="1044">
        <f t="shared" si="2"/>
        <v>7</v>
      </c>
      <c r="G39" s="1045">
        <f t="shared" si="3"/>
        <v>7</v>
      </c>
      <c r="H39" s="1046">
        <f t="shared" si="4"/>
        <v>10</v>
      </c>
      <c r="I39" s="1047">
        <f t="shared" si="5"/>
        <v>9</v>
      </c>
      <c r="J39" s="1054"/>
      <c r="K39" s="437" t="s">
        <v>399</v>
      </c>
      <c r="L39" s="1029">
        <f>IF(K39='7.1 - MB (V3)'!$C$10,1,IF(K39='7.1 - MB (V3)'!$D$10,2,IF(K39='7.1 - MB (V3)'!$E$10,3,IF(K39='7.1 - MB (V3)'!$F$10,4))))</f>
        <v>3</v>
      </c>
      <c r="M39" s="438" t="s">
        <v>404</v>
      </c>
      <c r="N39" s="1058">
        <f>IF(M39='7.1 - MB (V3)'!$C$11,1,IF(M39='7.1 - MB (V3)'!$D$11,2,IF(M39='7.1 - MB (V3)'!$E$11,3,IF(M39='7.1 - MB (V3)'!$F$11,4))))</f>
        <v>3</v>
      </c>
      <c r="O39" s="437" t="s">
        <v>791</v>
      </c>
      <c r="P39" s="1029">
        <f>IF(O39='7.1 - MB (V3)'!$C$12, 1, IF(O39='7.1 - MB (V3)'!$D$12, 2, IF(O39='7.1 - MB (V3)'!$E$12,3)))</f>
        <v>1</v>
      </c>
      <c r="Q39" s="1033" t="s">
        <v>351</v>
      </c>
      <c r="R39" s="1056">
        <f>IF(Q39='7.1 - MB (V3)'!$C$13, 1, IF(Q39='7.1 - MB (V3)'!$D$13, 2, IF(Q39='7.1 - MB (V3)'!$E$13, 3, 4)))</f>
        <v>1</v>
      </c>
      <c r="S39" s="1049" t="s">
        <v>407</v>
      </c>
      <c r="T39" s="1060">
        <f>IF(S39='7.1 - MB (V3)'!$C$14, 1, IF(S39='7.1 - MB (V3)'!$D$14, 2, IF(S39='7.1 - MB (V3)'!$E$14, 3, IF(S39='7.1 - MB (V3)'!$F$14, 4, IF(S39='7.1 - MB (V3)'!$G$14,5)))))</f>
        <v>1</v>
      </c>
      <c r="U39" s="1033" t="s">
        <v>808</v>
      </c>
      <c r="V39" s="1056">
        <f>IF(U39='7.1 - MB (V3)'!$C$15, 1, IF(U39='7.1 - MB (V3)'!$D$15, 2, IF(U39='7.1 - MB (V3)'!$E$15, 3, IF(U39='7.1 - MB (V3)'!$F$15, 4, IF(U39='7.1 - MB (V3)'!$G$15,5)))))</f>
        <v>5</v>
      </c>
      <c r="W39" s="1031" t="s">
        <v>732</v>
      </c>
      <c r="X39" s="1069">
        <f>IF(W39='7.1 - MB (V3)'!$C$16,1,IF(W39='7.1 - MB (V3)'!$D$16,2,IF(W39='7.1 - MB (V3)'!$E$16,3,IF(W39='7.1 - MB (V3)'!$F$16,4))))</f>
        <v>4</v>
      </c>
      <c r="Y39" s="1032" t="s">
        <v>409</v>
      </c>
      <c r="Z39" s="1070">
        <f>IF(Y39='7.1 - MB (V3)'!$C$17, 1, IF(Y39='7.1 - MB (V3)'!$D$17, 2, IF(Y39='7.1 - MB (V3)'!$E$17, 3)))</f>
        <v>1</v>
      </c>
      <c r="AA39" s="1031" t="s">
        <v>411</v>
      </c>
      <c r="AB39" s="1069">
        <f>IF(AA39='7.1 - MB (V3)'!$C$18, 1, IF(AA39='7.1 - MB (V3)'!$D$18, 2, IF(AA39='7.1 - MB (V3)'!$E$18, 3, IF(AA39='7.1 - MB (V3)'!$F$18, 4, IF(AA39='7.1 - MB (V3)'!$G$18, 5, IF(AA39='7.1 - MB (V3)'!$H$18, 6, IF(AA39='7.1 - MB (V3)'!$I$18, 7, IF(AA39='7.1 - MB (V3)'!$J$18, 8))))))))</f>
        <v>5</v>
      </c>
      <c r="AC39" s="1030" t="s">
        <v>729</v>
      </c>
      <c r="AD39" s="1066">
        <f>IF(AC39='7.1 - MB (V3)'!$C$19, 1, IF(AC39='7.1 - MB (V3)'!$D$19, 2, IF(AC39='7.1 - MB (V3)'!$E$19, 3)))</f>
        <v>2</v>
      </c>
      <c r="AE39" s="1052" t="s">
        <v>803</v>
      </c>
      <c r="AF39" s="1067">
        <f>IF(AE39='7.1 - MB (V3)'!$C$20,1,IF(AE39='7.1 - MB (V3)'!$D$20,2,IF(AE39='7.1 - MB (V3)'!$E$20,3,IF(AE39='7.1 - MB (V3)'!$F$20,4))))</f>
        <v>4</v>
      </c>
      <c r="AG39" s="1030" t="s">
        <v>415</v>
      </c>
      <c r="AH39" s="1066">
        <f>IF(AG39='7.1 - MB (V3)'!$C$21, 1, IF(AG39='7.1 - MB (V3)'!$D$21, 2, IF(AG39='7.1 - MB (V3)'!$E$21, 3)))</f>
        <v>3</v>
      </c>
      <c r="AI39" s="1160" t="s">
        <v>429</v>
      </c>
    </row>
    <row r="40" spans="1:35" ht="12.95" customHeight="1">
      <c r="A40" s="439">
        <v>30</v>
      </c>
      <c r="B40" s="436" t="s">
        <v>858</v>
      </c>
      <c r="C40" s="1043">
        <f t="shared" ref="C40:C56" si="6">_xlfn.RANK.EQ(D40, $D$8:$D$56)</f>
        <v>33</v>
      </c>
      <c r="D40" s="1043">
        <f t="shared" ref="D40:D56" si="7">SUM(L40,N40,P40,R40,T40,V40,X40,Z40,AB40,AD40,AF40,AH40)</f>
        <v>32</v>
      </c>
      <c r="E40" s="1054"/>
      <c r="F40" s="1044">
        <f t="shared" ref="F40:F56" si="8">L40+N40+P40</f>
        <v>5</v>
      </c>
      <c r="G40" s="1045">
        <f t="shared" ref="G40:G56" si="9">R40+T40+V40</f>
        <v>4</v>
      </c>
      <c r="H40" s="1046">
        <f t="shared" ref="H40:H56" si="10">X40+Z40+AB40</f>
        <v>14</v>
      </c>
      <c r="I40" s="1047">
        <f t="shared" ref="I40:I56" si="11">AD40+AF40+AH40</f>
        <v>9</v>
      </c>
      <c r="J40" s="1054"/>
      <c r="K40" s="437" t="s">
        <v>341</v>
      </c>
      <c r="L40" s="1029">
        <f>IF(K40='7.1 - MB (V3)'!$C$10,1,IF(K40='7.1 - MB (V3)'!$D$10,2,IF(K40='7.1 - MB (V3)'!$E$10,3,IF(K40='7.1 - MB (V3)'!$F$10,4))))</f>
        <v>1</v>
      </c>
      <c r="M40" s="438" t="s">
        <v>404</v>
      </c>
      <c r="N40" s="1058">
        <f>IF(M40='7.1 - MB (V3)'!$C$11,1,IF(M40='7.1 - MB (V3)'!$D$11,2,IF(M40='7.1 - MB (V3)'!$E$11,3,IF(M40='7.1 - MB (V3)'!$F$11,4))))</f>
        <v>3</v>
      </c>
      <c r="O40" s="437" t="s">
        <v>791</v>
      </c>
      <c r="P40" s="1029">
        <f>IF(O40='7.1 - MB (V3)'!$C$12, 1, IF(O40='7.1 - MB (V3)'!$D$12, 2, IF(O40='7.1 - MB (V3)'!$E$12,3)))</f>
        <v>1</v>
      </c>
      <c r="Q40" s="1033" t="s">
        <v>351</v>
      </c>
      <c r="R40" s="1056">
        <f>IF(Q40='7.1 - MB (V3)'!$C$13, 1, IF(Q40='7.1 - MB (V3)'!$D$13, 2, IF(Q40='7.1 - MB (V3)'!$E$13, 3, 4)))</f>
        <v>1</v>
      </c>
      <c r="S40" s="1049" t="s">
        <v>407</v>
      </c>
      <c r="T40" s="1060">
        <f>IF(S40='7.1 - MB (V3)'!$C$14, 1, IF(S40='7.1 - MB (V3)'!$D$14, 2, IF(S40='7.1 - MB (V3)'!$E$14, 3, IF(S40='7.1 - MB (V3)'!$F$14, 4, IF(S40='7.1 - MB (V3)'!$G$14,5)))))</f>
        <v>1</v>
      </c>
      <c r="U40" s="1033" t="s">
        <v>810</v>
      </c>
      <c r="V40" s="1056">
        <f>IF(U40='7.1 - MB (V3)'!$C$15, 1, IF(U40='7.1 - MB (V3)'!$D$15, 2, IF(U40='7.1 - MB (V3)'!$E$15, 3, IF(U40='7.1 - MB (V3)'!$F$15, 4, IF(U40='7.1 - MB (V3)'!$G$15,5)))))</f>
        <v>2</v>
      </c>
      <c r="W40" s="1031" t="s">
        <v>732</v>
      </c>
      <c r="X40" s="1069">
        <f>IF(W40='7.1 - MB (V3)'!$C$16,1,IF(W40='7.1 - MB (V3)'!$D$16,2,IF(W40='7.1 - MB (V3)'!$E$16,3,IF(W40='7.1 - MB (V3)'!$F$16,4))))</f>
        <v>4</v>
      </c>
      <c r="Y40" s="1032" t="s">
        <v>410</v>
      </c>
      <c r="Z40" s="1070">
        <f>IF(Y40='7.1 - MB (V3)'!$C$17, 1, IF(Y40='7.1 - MB (V3)'!$D$17, 2, IF(Y40='7.1 - MB (V3)'!$E$17, 3)))</f>
        <v>2</v>
      </c>
      <c r="AA40" s="1031" t="s">
        <v>733</v>
      </c>
      <c r="AB40" s="1069">
        <f>IF(AA40='7.1 - MB (V3)'!$C$18, 1, IF(AA40='7.1 - MB (V3)'!$D$18, 2, IF(AA40='7.1 - MB (V3)'!$E$18, 3, IF(AA40='7.1 - MB (V3)'!$F$18, 4, IF(AA40='7.1 - MB (V3)'!$G$18, 5, IF(AA40='7.1 - MB (V3)'!$H$18, 6, IF(AA40='7.1 - MB (V3)'!$I$18, 7, IF(AA40='7.1 - MB (V3)'!$J$18, 8))))))))</f>
        <v>8</v>
      </c>
      <c r="AC40" s="1030" t="s">
        <v>729</v>
      </c>
      <c r="AD40" s="1066">
        <f>IF(AC40='7.1 - MB (V3)'!$C$19, 1, IF(AC40='7.1 - MB (V3)'!$D$19, 2, IF(AC40='7.1 - MB (V3)'!$E$19, 3)))</f>
        <v>2</v>
      </c>
      <c r="AE40" s="1052" t="s">
        <v>803</v>
      </c>
      <c r="AF40" s="1067">
        <f>IF(AE40='7.1 - MB (V3)'!$C$20,1,IF(AE40='7.1 - MB (V3)'!$D$20,2,IF(AE40='7.1 - MB (V3)'!$E$20,3,IF(AE40='7.1 - MB (V3)'!$F$20,4))))</f>
        <v>4</v>
      </c>
      <c r="AG40" s="1030" t="s">
        <v>415</v>
      </c>
      <c r="AH40" s="1066">
        <f>IF(AG40='7.1 - MB (V3)'!$C$21, 1, IF(AG40='7.1 - MB (V3)'!$D$21, 2, IF(AG40='7.1 - MB (V3)'!$E$21, 3)))</f>
        <v>3</v>
      </c>
      <c r="AI40" s="1160" t="s">
        <v>437</v>
      </c>
    </row>
    <row r="41" spans="1:35" ht="12.95" customHeight="1">
      <c r="A41" s="439">
        <v>34</v>
      </c>
      <c r="B41" s="436" t="s">
        <v>588</v>
      </c>
      <c r="C41" s="1043">
        <f t="shared" si="6"/>
        <v>33</v>
      </c>
      <c r="D41" s="1043">
        <f t="shared" si="7"/>
        <v>32</v>
      </c>
      <c r="E41" s="1054"/>
      <c r="F41" s="1044">
        <f t="shared" si="8"/>
        <v>9</v>
      </c>
      <c r="G41" s="1045">
        <f t="shared" si="9"/>
        <v>8</v>
      </c>
      <c r="H41" s="1046">
        <f t="shared" si="10"/>
        <v>7</v>
      </c>
      <c r="I41" s="1047">
        <f t="shared" si="11"/>
        <v>8</v>
      </c>
      <c r="J41" s="1054"/>
      <c r="K41" s="437" t="s">
        <v>399</v>
      </c>
      <c r="L41" s="1029">
        <f>IF(K41='7.1 - MB (V3)'!$C$10,1,IF(K41='7.1 - MB (V3)'!$D$10,2,IF(K41='7.1 - MB (V3)'!$E$10,3,IF(K41='7.1 - MB (V3)'!$F$10,4))))</f>
        <v>3</v>
      </c>
      <c r="M41" s="438" t="s">
        <v>404</v>
      </c>
      <c r="N41" s="1058">
        <f>IF(M41='7.1 - MB (V3)'!$C$11,1,IF(M41='7.1 - MB (V3)'!$D$11,2,IF(M41='7.1 - MB (V3)'!$E$11,3,IF(M41='7.1 - MB (V3)'!$F$11,4))))</f>
        <v>3</v>
      </c>
      <c r="O41" s="437" t="s">
        <v>793</v>
      </c>
      <c r="P41" s="1029">
        <f>IF(O41='7.1 - MB (V3)'!$C$12, 1, IF(O41='7.1 - MB (V3)'!$D$12, 2, IF(O41='7.1 - MB (V3)'!$E$12,3)))</f>
        <v>3</v>
      </c>
      <c r="Q41" s="1033" t="s">
        <v>710</v>
      </c>
      <c r="R41" s="1056">
        <f>IF(Q41='7.1 - MB (V3)'!$C$13, 1, IF(Q41='7.1 - MB (V3)'!$D$13, 2, IF(Q41='7.1 - MB (V3)'!$E$13, 3, 4)))</f>
        <v>2</v>
      </c>
      <c r="S41" s="1049" t="s">
        <v>748</v>
      </c>
      <c r="T41" s="1060">
        <f>IF(S41='7.1 - MB (V3)'!$C$14, 1, IF(S41='7.1 - MB (V3)'!$D$14, 2, IF(S41='7.1 - MB (V3)'!$E$14, 3, IF(S41='7.1 - MB (V3)'!$F$14, 4, IF(S41='7.1 - MB (V3)'!$G$14,5)))))</f>
        <v>2</v>
      </c>
      <c r="U41" s="1033" t="s">
        <v>809</v>
      </c>
      <c r="V41" s="1056">
        <f>IF(U41='7.1 - MB (V3)'!$C$15, 1, IF(U41='7.1 - MB (V3)'!$D$15, 2, IF(U41='7.1 - MB (V3)'!$E$15, 3, IF(U41='7.1 - MB (V3)'!$F$15, 4, IF(U41='7.1 - MB (V3)'!$G$15,5)))))</f>
        <v>4</v>
      </c>
      <c r="W41" s="1031" t="s">
        <v>732</v>
      </c>
      <c r="X41" s="1069">
        <f>IF(W41='7.1 - MB (V3)'!$C$16,1,IF(W41='7.1 - MB (V3)'!$D$16,2,IF(W41='7.1 - MB (V3)'!$E$16,3,IF(W41='7.1 - MB (V3)'!$F$16,4))))</f>
        <v>4</v>
      </c>
      <c r="Y41" s="1032" t="s">
        <v>409</v>
      </c>
      <c r="Z41" s="1070">
        <f>IF(Y41='7.1 - MB (V3)'!$C$17, 1, IF(Y41='7.1 - MB (V3)'!$D$17, 2, IF(Y41='7.1 - MB (V3)'!$E$17, 3)))</f>
        <v>1</v>
      </c>
      <c r="AA41" s="1031" t="s">
        <v>1076</v>
      </c>
      <c r="AB41" s="1069">
        <f>IF(AA41='7.1 - MB (V3)'!$C$18, 1, IF(AA41='7.1 - MB (V3)'!$D$18, 2, IF(AA41='7.1 - MB (V3)'!$E$18, 3, IF(AA41='7.1 - MB (V3)'!$F$18, 4, IF(AA41='7.1 - MB (V3)'!$G$18, 5, IF(AA41='7.1 - MB (V3)'!$H$18, 6, IF(AA41='7.1 - MB (V3)'!$I$18, 7, IF(AA41='7.1 - MB (V3)'!$J$18, 8))))))))</f>
        <v>2</v>
      </c>
      <c r="AC41" s="1030" t="s">
        <v>729</v>
      </c>
      <c r="AD41" s="1066">
        <f>IF(AC41='7.1 - MB (V3)'!$C$19, 1, IF(AC41='7.1 - MB (V3)'!$D$19, 2, IF(AC41='7.1 - MB (V3)'!$E$19, 3)))</f>
        <v>2</v>
      </c>
      <c r="AE41" s="1052" t="s">
        <v>800</v>
      </c>
      <c r="AF41" s="1067">
        <f>IF(AE41='7.1 - MB (V3)'!$C$20,1,IF(AE41='7.1 - MB (V3)'!$D$20,2,IF(AE41='7.1 - MB (V3)'!$E$20,3,IF(AE41='7.1 - MB (V3)'!$F$20,4))))</f>
        <v>3</v>
      </c>
      <c r="AG41" s="1030" t="s">
        <v>415</v>
      </c>
      <c r="AH41" s="1066">
        <f>IF(AG41='7.1 - MB (V3)'!$C$21, 1, IF(AG41='7.1 - MB (V3)'!$D$21, 2, IF(AG41='7.1 - MB (V3)'!$E$21, 3)))</f>
        <v>3</v>
      </c>
      <c r="AI41" s="1160" t="s">
        <v>432</v>
      </c>
    </row>
    <row r="42" spans="1:35" ht="12.95" customHeight="1">
      <c r="A42" s="439">
        <v>47</v>
      </c>
      <c r="B42" s="436" t="s">
        <v>862</v>
      </c>
      <c r="C42" s="1043">
        <f t="shared" si="6"/>
        <v>33</v>
      </c>
      <c r="D42" s="1043">
        <f t="shared" si="7"/>
        <v>32</v>
      </c>
      <c r="E42" s="1054"/>
      <c r="F42" s="1044">
        <f t="shared" si="8"/>
        <v>7</v>
      </c>
      <c r="G42" s="1045">
        <f t="shared" si="9"/>
        <v>6</v>
      </c>
      <c r="H42" s="1046">
        <f t="shared" si="10"/>
        <v>9</v>
      </c>
      <c r="I42" s="1047">
        <f t="shared" si="11"/>
        <v>10</v>
      </c>
      <c r="J42" s="1054"/>
      <c r="K42" s="437" t="s">
        <v>400</v>
      </c>
      <c r="L42" s="1029">
        <f>IF(K42='7.1 - MB (V3)'!$C$10,1,IF(K42='7.1 - MB (V3)'!$D$10,2,IF(K42='7.1 - MB (V3)'!$E$10,3,IF(K42='7.1 - MB (V3)'!$F$10,4))))</f>
        <v>2</v>
      </c>
      <c r="M42" s="438" t="s">
        <v>404</v>
      </c>
      <c r="N42" s="1058">
        <f>IF(M42='7.1 - MB (V3)'!$C$11,1,IF(M42='7.1 - MB (V3)'!$D$11,2,IF(M42='7.1 - MB (V3)'!$E$11,3,IF(M42='7.1 - MB (V3)'!$F$11,4))))</f>
        <v>3</v>
      </c>
      <c r="O42" s="437" t="s">
        <v>792</v>
      </c>
      <c r="P42" s="1029">
        <f>IF(O42='7.1 - MB (V3)'!$C$12, 1, IF(O42='7.1 - MB (V3)'!$D$12, 2, IF(O42='7.1 - MB (V3)'!$E$12,3)))</f>
        <v>2</v>
      </c>
      <c r="Q42" s="1033" t="s">
        <v>710</v>
      </c>
      <c r="R42" s="1056">
        <f>IF(Q42='7.1 - MB (V3)'!$C$13, 1, IF(Q42='7.1 - MB (V3)'!$D$13, 2, IF(Q42='7.1 - MB (V3)'!$E$13, 3, 4)))</f>
        <v>2</v>
      </c>
      <c r="S42" s="1049" t="s">
        <v>748</v>
      </c>
      <c r="T42" s="1060">
        <f>IF(S42='7.1 - MB (V3)'!$C$14, 1, IF(S42='7.1 - MB (V3)'!$D$14, 2, IF(S42='7.1 - MB (V3)'!$E$14, 3, IF(S42='7.1 - MB (V3)'!$F$14, 4, IF(S42='7.1 - MB (V3)'!$G$14,5)))))</f>
        <v>2</v>
      </c>
      <c r="U42" s="1033" t="s">
        <v>810</v>
      </c>
      <c r="V42" s="1056">
        <f>IF(U42='7.1 - MB (V3)'!$C$15, 1, IF(U42='7.1 - MB (V3)'!$D$15, 2, IF(U42='7.1 - MB (V3)'!$E$15, 3, IF(U42='7.1 - MB (V3)'!$F$15, 4, IF(U42='7.1 - MB (V3)'!$G$15,5)))))</f>
        <v>2</v>
      </c>
      <c r="W42" s="1031" t="s">
        <v>732</v>
      </c>
      <c r="X42" s="1069">
        <f>IF(W42='7.1 - MB (V3)'!$C$16,1,IF(W42='7.1 - MB (V3)'!$D$16,2,IF(W42='7.1 - MB (V3)'!$E$16,3,IF(W42='7.1 - MB (V3)'!$F$16,4))))</f>
        <v>4</v>
      </c>
      <c r="Y42" s="1032" t="s">
        <v>409</v>
      </c>
      <c r="Z42" s="1070">
        <f>IF(Y42='7.1 - MB (V3)'!$C$17, 1, IF(Y42='7.1 - MB (V3)'!$D$17, 2, IF(Y42='7.1 - MB (V3)'!$E$17, 3)))</f>
        <v>1</v>
      </c>
      <c r="AA42" s="1031" t="s">
        <v>1199</v>
      </c>
      <c r="AB42" s="1069">
        <f>IF(AA42='7.1 - MB (V3)'!$C$18, 1, IF(AA42='7.1 - MB (V3)'!$D$18, 2, IF(AA42='7.1 - MB (V3)'!$E$18, 3, IF(AA42='7.1 - MB (V3)'!$F$18, 4, IF(AA42='7.1 - MB (V3)'!$G$18, 5, IF(AA42='7.1 - MB (V3)'!$H$18, 6, IF(AA42='7.1 - MB (V3)'!$I$18, 7, IF(AA42='7.1 - MB (V3)'!$J$18, 8))))))))</f>
        <v>4</v>
      </c>
      <c r="AC42" s="1030" t="s">
        <v>1077</v>
      </c>
      <c r="AD42" s="1066">
        <f>IF(AC42='7.1 - MB (V3)'!$C$19, 1, IF(AC42='7.1 - MB (V3)'!$D$19, 2, IF(AC42='7.1 - MB (V3)'!$E$19, 3)))</f>
        <v>3</v>
      </c>
      <c r="AE42" s="1052" t="s">
        <v>803</v>
      </c>
      <c r="AF42" s="1067">
        <f>IF(AE42='7.1 - MB (V3)'!$C$20,1,IF(AE42='7.1 - MB (V3)'!$D$20,2,IF(AE42='7.1 - MB (V3)'!$E$20,3,IF(AE42='7.1 - MB (V3)'!$F$20,4))))</f>
        <v>4</v>
      </c>
      <c r="AG42" s="1030" t="s">
        <v>415</v>
      </c>
      <c r="AH42" s="1066">
        <f>IF(AG42='7.1 - MB (V3)'!$C$21, 1, IF(AG42='7.1 - MB (V3)'!$D$21, 2, IF(AG42='7.1 - MB (V3)'!$E$21, 3)))</f>
        <v>3</v>
      </c>
      <c r="AI42" s="1160" t="s">
        <v>435</v>
      </c>
    </row>
    <row r="43" spans="1:35" ht="12.95" customHeight="1">
      <c r="A43" s="439">
        <v>21</v>
      </c>
      <c r="B43" s="436" t="s">
        <v>544</v>
      </c>
      <c r="C43" s="1043">
        <f t="shared" si="6"/>
        <v>36</v>
      </c>
      <c r="D43" s="1043">
        <f t="shared" si="7"/>
        <v>31</v>
      </c>
      <c r="E43" s="1054"/>
      <c r="F43" s="1044">
        <f t="shared" si="8"/>
        <v>4</v>
      </c>
      <c r="G43" s="1045">
        <f t="shared" si="9"/>
        <v>7</v>
      </c>
      <c r="H43" s="1046">
        <f t="shared" si="10"/>
        <v>12</v>
      </c>
      <c r="I43" s="1047">
        <f t="shared" si="11"/>
        <v>8</v>
      </c>
      <c r="J43" s="1054"/>
      <c r="K43" s="437" t="s">
        <v>341</v>
      </c>
      <c r="L43" s="1029">
        <f>IF(K43='7.1 - MB (V3)'!$C$10,1,IF(K43='7.1 - MB (V3)'!$D$10,2,IF(K43='7.1 - MB (V3)'!$E$10,3,IF(K43='7.1 - MB (V3)'!$F$10,4))))</f>
        <v>1</v>
      </c>
      <c r="M43" s="438" t="s">
        <v>405</v>
      </c>
      <c r="N43" s="1058">
        <f>IF(M43='7.1 - MB (V3)'!$C$11,1,IF(M43='7.1 - MB (V3)'!$D$11,2,IF(M43='7.1 - MB (V3)'!$E$11,3,IF(M43='7.1 - MB (V3)'!$F$11,4))))</f>
        <v>2</v>
      </c>
      <c r="O43" s="437" t="s">
        <v>791</v>
      </c>
      <c r="P43" s="1029">
        <f>IF(O43='7.1 - MB (V3)'!$C$12, 1, IF(O43='7.1 - MB (V3)'!$D$12, 2, IF(O43='7.1 - MB (V3)'!$E$12,3)))</f>
        <v>1</v>
      </c>
      <c r="Q43" s="1033" t="s">
        <v>710</v>
      </c>
      <c r="R43" s="1056">
        <f>IF(Q43='7.1 - MB (V3)'!$C$13, 1, IF(Q43='7.1 - MB (V3)'!$D$13, 2, IF(Q43='7.1 - MB (V3)'!$E$13, 3, 4)))</f>
        <v>2</v>
      </c>
      <c r="S43" s="1049" t="s">
        <v>748</v>
      </c>
      <c r="T43" s="1060">
        <f>IF(S43='7.1 - MB (V3)'!$C$14, 1, IF(S43='7.1 - MB (V3)'!$D$14, 2, IF(S43='7.1 - MB (V3)'!$E$14, 3, IF(S43='7.1 - MB (V3)'!$F$14, 4, IF(S43='7.1 - MB (V3)'!$G$14,5)))))</f>
        <v>2</v>
      </c>
      <c r="U43" s="1033" t="s">
        <v>806</v>
      </c>
      <c r="V43" s="1056">
        <f>IF(U43='7.1 - MB (V3)'!$C$15, 1, IF(U43='7.1 - MB (V3)'!$D$15, 2, IF(U43='7.1 - MB (V3)'!$E$15, 3, IF(U43='7.1 - MB (V3)'!$F$15, 4, IF(U43='7.1 - MB (V3)'!$G$15,5)))))</f>
        <v>3</v>
      </c>
      <c r="W43" s="1031" t="s">
        <v>732</v>
      </c>
      <c r="X43" s="1069">
        <f>IF(W43='7.1 - MB (V3)'!$C$16,1,IF(W43='7.1 - MB (V3)'!$D$16,2,IF(W43='7.1 - MB (V3)'!$E$16,3,IF(W43='7.1 - MB (V3)'!$F$16,4))))</f>
        <v>4</v>
      </c>
      <c r="Y43" s="1032" t="s">
        <v>410</v>
      </c>
      <c r="Z43" s="1070">
        <f>IF(Y43='7.1 - MB (V3)'!$C$17, 1, IF(Y43='7.1 - MB (V3)'!$D$17, 2, IF(Y43='7.1 - MB (V3)'!$E$17, 3)))</f>
        <v>2</v>
      </c>
      <c r="AA43" s="1031" t="s">
        <v>734</v>
      </c>
      <c r="AB43" s="1069">
        <f>IF(AA43='7.1 - MB (V3)'!$C$18, 1, IF(AA43='7.1 - MB (V3)'!$D$18, 2, IF(AA43='7.1 - MB (V3)'!$E$18, 3, IF(AA43='7.1 - MB (V3)'!$F$18, 4, IF(AA43='7.1 - MB (V3)'!$G$18, 5, IF(AA43='7.1 - MB (V3)'!$H$18, 6, IF(AA43='7.1 - MB (V3)'!$I$18, 7, IF(AA43='7.1 - MB (V3)'!$J$18, 8))))))))</f>
        <v>6</v>
      </c>
      <c r="AC43" s="1030" t="s">
        <v>1077</v>
      </c>
      <c r="AD43" s="1066">
        <f>IF(AC43='7.1 - MB (V3)'!$C$19, 1, IF(AC43='7.1 - MB (V3)'!$D$19, 2, IF(AC43='7.1 - MB (V3)'!$E$19, 3)))</f>
        <v>3</v>
      </c>
      <c r="AE43" s="1052" t="s">
        <v>802</v>
      </c>
      <c r="AF43" s="1067">
        <f>IF(AE43='7.1 - MB (V3)'!$C$20,1,IF(AE43='7.1 - MB (V3)'!$D$20,2,IF(AE43='7.1 - MB (V3)'!$E$20,3,IF(AE43='7.1 - MB (V3)'!$F$20,4))))</f>
        <v>2</v>
      </c>
      <c r="AG43" s="1030" t="s">
        <v>415</v>
      </c>
      <c r="AH43" s="1066">
        <f>IF(AG43='7.1 - MB (V3)'!$C$21, 1, IF(AG43='7.1 - MB (V3)'!$D$21, 2, IF(AG43='7.1 - MB (V3)'!$E$21, 3)))</f>
        <v>3</v>
      </c>
      <c r="AI43" s="1160" t="s">
        <v>425</v>
      </c>
    </row>
    <row r="44" spans="1:35" ht="12.95" customHeight="1">
      <c r="A44" s="439">
        <v>29</v>
      </c>
      <c r="B44" s="436" t="s">
        <v>857</v>
      </c>
      <c r="C44" s="1043">
        <f t="shared" si="6"/>
        <v>36</v>
      </c>
      <c r="D44" s="1043">
        <f t="shared" si="7"/>
        <v>31</v>
      </c>
      <c r="E44" s="1054"/>
      <c r="F44" s="1044">
        <f t="shared" si="8"/>
        <v>5</v>
      </c>
      <c r="G44" s="1045">
        <f t="shared" si="9"/>
        <v>5</v>
      </c>
      <c r="H44" s="1046">
        <f t="shared" si="10"/>
        <v>11</v>
      </c>
      <c r="I44" s="1047">
        <f t="shared" si="11"/>
        <v>10</v>
      </c>
      <c r="J44" s="1054"/>
      <c r="K44" s="437" t="s">
        <v>341</v>
      </c>
      <c r="L44" s="1029">
        <f>IF(K44='7.1 - MB (V3)'!$C$10,1,IF(K44='7.1 - MB (V3)'!$D$10,2,IF(K44='7.1 - MB (V3)'!$E$10,3,IF(K44='7.1 - MB (V3)'!$F$10,4))))</f>
        <v>1</v>
      </c>
      <c r="M44" s="438" t="s">
        <v>404</v>
      </c>
      <c r="N44" s="1058">
        <f>IF(M44='7.1 - MB (V3)'!$C$11,1,IF(M44='7.1 - MB (V3)'!$D$11,2,IF(M44='7.1 - MB (V3)'!$E$11,3,IF(M44='7.1 - MB (V3)'!$F$11,4))))</f>
        <v>3</v>
      </c>
      <c r="O44" s="437" t="s">
        <v>791</v>
      </c>
      <c r="P44" s="1029">
        <f>IF(O44='7.1 - MB (V3)'!$C$12, 1, IF(O44='7.1 - MB (V3)'!$D$12, 2, IF(O44='7.1 - MB (V3)'!$E$12,3)))</f>
        <v>1</v>
      </c>
      <c r="Q44" s="1033" t="s">
        <v>351</v>
      </c>
      <c r="R44" s="1056">
        <f>IF(Q44='7.1 - MB (V3)'!$C$13, 1, IF(Q44='7.1 - MB (V3)'!$D$13, 2, IF(Q44='7.1 - MB (V3)'!$E$13, 3, 4)))</f>
        <v>1</v>
      </c>
      <c r="S44" s="1049" t="s">
        <v>748</v>
      </c>
      <c r="T44" s="1060">
        <f>IF(S44='7.1 - MB (V3)'!$C$14, 1, IF(S44='7.1 - MB (V3)'!$D$14, 2, IF(S44='7.1 - MB (V3)'!$E$14, 3, IF(S44='7.1 - MB (V3)'!$F$14, 4, IF(S44='7.1 - MB (V3)'!$G$14,5)))))</f>
        <v>2</v>
      </c>
      <c r="U44" s="1033" t="s">
        <v>810</v>
      </c>
      <c r="V44" s="1056">
        <f>IF(U44='7.1 - MB (V3)'!$C$15, 1, IF(U44='7.1 - MB (V3)'!$D$15, 2, IF(U44='7.1 - MB (V3)'!$E$15, 3, IF(U44='7.1 - MB (V3)'!$F$15, 4, IF(U44='7.1 - MB (V3)'!$G$15,5)))))</f>
        <v>2</v>
      </c>
      <c r="W44" s="1031" t="s">
        <v>732</v>
      </c>
      <c r="X44" s="1069">
        <f>IF(W44='7.1 - MB (V3)'!$C$16,1,IF(W44='7.1 - MB (V3)'!$D$16,2,IF(W44='7.1 - MB (V3)'!$E$16,3,IF(W44='7.1 - MB (V3)'!$F$16,4))))</f>
        <v>4</v>
      </c>
      <c r="Y44" s="1032" t="s">
        <v>410</v>
      </c>
      <c r="Z44" s="1070">
        <f>IF(Y44='7.1 - MB (V3)'!$C$17, 1, IF(Y44='7.1 - MB (V3)'!$D$17, 2, IF(Y44='7.1 - MB (V3)'!$E$17, 3)))</f>
        <v>2</v>
      </c>
      <c r="AA44" s="1031" t="s">
        <v>411</v>
      </c>
      <c r="AB44" s="1069">
        <f>IF(AA44='7.1 - MB (V3)'!$C$18, 1, IF(AA44='7.1 - MB (V3)'!$D$18, 2, IF(AA44='7.1 - MB (V3)'!$E$18, 3, IF(AA44='7.1 - MB (V3)'!$F$18, 4, IF(AA44='7.1 - MB (V3)'!$G$18, 5, IF(AA44='7.1 - MB (V3)'!$H$18, 6, IF(AA44='7.1 - MB (V3)'!$I$18, 7, IF(AA44='7.1 - MB (V3)'!$J$18, 8))))))))</f>
        <v>5</v>
      </c>
      <c r="AC44" s="1030" t="s">
        <v>1077</v>
      </c>
      <c r="AD44" s="1066">
        <f>IF(AC44='7.1 - MB (V3)'!$C$19, 1, IF(AC44='7.1 - MB (V3)'!$D$19, 2, IF(AC44='7.1 - MB (V3)'!$E$19, 3)))</f>
        <v>3</v>
      </c>
      <c r="AE44" s="1052" t="s">
        <v>803</v>
      </c>
      <c r="AF44" s="1067">
        <f>IF(AE44='7.1 - MB (V3)'!$C$20,1,IF(AE44='7.1 - MB (V3)'!$D$20,2,IF(AE44='7.1 - MB (V3)'!$E$20,3,IF(AE44='7.1 - MB (V3)'!$F$20,4))))</f>
        <v>4</v>
      </c>
      <c r="AG44" s="1030" t="s">
        <v>415</v>
      </c>
      <c r="AH44" s="1066">
        <f>IF(AG44='7.1 - MB (V3)'!$C$21, 1, IF(AG44='7.1 - MB (V3)'!$D$21, 2, IF(AG44='7.1 - MB (V3)'!$E$21, 3)))</f>
        <v>3</v>
      </c>
      <c r="AI44" s="1160" t="s">
        <v>437</v>
      </c>
    </row>
    <row r="45" spans="1:35" ht="12.95" customHeight="1">
      <c r="A45" s="439">
        <v>2</v>
      </c>
      <c r="B45" s="436" t="s">
        <v>865</v>
      </c>
      <c r="C45" s="1043">
        <f t="shared" si="6"/>
        <v>38</v>
      </c>
      <c r="D45" s="1043">
        <f t="shared" si="7"/>
        <v>30</v>
      </c>
      <c r="E45" s="1054"/>
      <c r="F45" s="1044">
        <f t="shared" si="8"/>
        <v>5</v>
      </c>
      <c r="G45" s="1045">
        <f t="shared" si="9"/>
        <v>9</v>
      </c>
      <c r="H45" s="1046">
        <f t="shared" si="10"/>
        <v>8</v>
      </c>
      <c r="I45" s="1047">
        <f t="shared" si="11"/>
        <v>8</v>
      </c>
      <c r="J45" s="1054"/>
      <c r="K45" s="437" t="s">
        <v>341</v>
      </c>
      <c r="L45" s="1029">
        <f>IF(K45='7.1 - MB (V3)'!$C$10,1,IF(K45='7.1 - MB (V3)'!$D$10,2,IF(K45='7.1 - MB (V3)'!$E$10,3,IF(K45='7.1 - MB (V3)'!$F$10,4))))</f>
        <v>1</v>
      </c>
      <c r="M45" s="438" t="s">
        <v>404</v>
      </c>
      <c r="N45" s="1058">
        <f>IF(M45='7.1 - MB (V3)'!$C$11,1,IF(M45='7.1 - MB (V3)'!$D$11,2,IF(M45='7.1 - MB (V3)'!$E$11,3,IF(M45='7.1 - MB (V3)'!$F$11,4))))</f>
        <v>3</v>
      </c>
      <c r="O45" s="437" t="s">
        <v>791</v>
      </c>
      <c r="P45" s="1029">
        <f>IF(O45='7.1 - MB (V3)'!$C$12, 1, IF(O45='7.1 - MB (V3)'!$D$12, 2, IF(O45='7.1 - MB (V3)'!$E$12,3)))</f>
        <v>1</v>
      </c>
      <c r="Q45" s="1033" t="s">
        <v>710</v>
      </c>
      <c r="R45" s="1056">
        <f>IF(Q45='7.1 - MB (V3)'!$C$13, 1, IF(Q45='7.1 - MB (V3)'!$D$13, 2, IF(Q45='7.1 - MB (V3)'!$E$13, 3, 4)))</f>
        <v>2</v>
      </c>
      <c r="S45" s="1049" t="s">
        <v>738</v>
      </c>
      <c r="T45" s="1060">
        <f>IF(S45='7.1 - MB (V3)'!$C$14, 1, IF(S45='7.1 - MB (V3)'!$D$14, 2, IF(S45='7.1 - MB (V3)'!$E$14, 3, IF(S45='7.1 - MB (V3)'!$F$14, 4, IF(S45='7.1 - MB (V3)'!$G$14,5)))))</f>
        <v>5</v>
      </c>
      <c r="U45" s="1033" t="s">
        <v>810</v>
      </c>
      <c r="V45" s="1056">
        <f>IF(U45='7.1 - MB (V3)'!$C$15, 1, IF(U45='7.1 - MB (V3)'!$D$15, 2, IF(U45='7.1 - MB (V3)'!$E$15, 3, IF(U45='7.1 - MB (V3)'!$F$15, 4, IF(U45='7.1 - MB (V3)'!$G$15,5)))))</f>
        <v>2</v>
      </c>
      <c r="W45" s="1031" t="s">
        <v>721</v>
      </c>
      <c r="X45" s="1069">
        <f>IF(W45='7.1 - MB (V3)'!$C$16,1,IF(W45='7.1 - MB (V3)'!$D$16,2,IF(W45='7.1 - MB (V3)'!$E$16,3,IF(W45='7.1 - MB (V3)'!$F$16,4))))</f>
        <v>2</v>
      </c>
      <c r="Y45" s="1032" t="s">
        <v>409</v>
      </c>
      <c r="Z45" s="1070">
        <f>IF(Y45='7.1 - MB (V3)'!$C$17, 1, IF(Y45='7.1 - MB (V3)'!$D$17, 2, IF(Y45='7.1 - MB (V3)'!$E$17, 3)))</f>
        <v>1</v>
      </c>
      <c r="AA45" s="1031" t="s">
        <v>411</v>
      </c>
      <c r="AB45" s="1069">
        <f>IF(AA45='7.1 - MB (V3)'!$C$18, 1, IF(AA45='7.1 - MB (V3)'!$D$18, 2, IF(AA45='7.1 - MB (V3)'!$E$18, 3, IF(AA45='7.1 - MB (V3)'!$F$18, 4, IF(AA45='7.1 - MB (V3)'!$G$18, 5, IF(AA45='7.1 - MB (V3)'!$H$18, 6, IF(AA45='7.1 - MB (V3)'!$I$18, 7, IF(AA45='7.1 - MB (V3)'!$J$18, 8))))))))</f>
        <v>5</v>
      </c>
      <c r="AC45" s="1030" t="s">
        <v>730</v>
      </c>
      <c r="AD45" s="1066">
        <f>IF(AC45='7.1 - MB (V3)'!$C$19, 1, IF(AC45='7.1 - MB (V3)'!$D$19, 2, IF(AC45='7.1 - MB (V3)'!$E$19, 3)))</f>
        <v>1</v>
      </c>
      <c r="AE45" s="1052" t="s">
        <v>803</v>
      </c>
      <c r="AF45" s="1067">
        <f>IF(AE45='7.1 - MB (V3)'!$C$20,1,IF(AE45='7.1 - MB (V3)'!$D$20,2,IF(AE45='7.1 - MB (V3)'!$E$20,3,IF(AE45='7.1 - MB (V3)'!$F$20,4))))</f>
        <v>4</v>
      </c>
      <c r="AG45" s="1030" t="s">
        <v>415</v>
      </c>
      <c r="AH45" s="1066">
        <f>IF(AG45='7.1 - MB (V3)'!$C$21, 1, IF(AG45='7.1 - MB (V3)'!$D$21, 2, IF(AG45='7.1 - MB (V3)'!$E$21, 3)))</f>
        <v>3</v>
      </c>
      <c r="AI45" s="1160" t="s">
        <v>433</v>
      </c>
    </row>
    <row r="46" spans="1:35" ht="12.95" customHeight="1">
      <c r="A46" s="439">
        <v>3</v>
      </c>
      <c r="B46" s="436" t="s">
        <v>866</v>
      </c>
      <c r="C46" s="1043">
        <f t="shared" si="6"/>
        <v>38</v>
      </c>
      <c r="D46" s="1043">
        <f t="shared" si="7"/>
        <v>30</v>
      </c>
      <c r="E46" s="1054"/>
      <c r="F46" s="1044">
        <f t="shared" si="8"/>
        <v>5</v>
      </c>
      <c r="G46" s="1045">
        <f t="shared" si="9"/>
        <v>9</v>
      </c>
      <c r="H46" s="1046">
        <f t="shared" si="10"/>
        <v>11</v>
      </c>
      <c r="I46" s="1047">
        <f t="shared" si="11"/>
        <v>5</v>
      </c>
      <c r="J46" s="1054"/>
      <c r="K46" s="437" t="s">
        <v>341</v>
      </c>
      <c r="L46" s="1029">
        <f>IF(K46='7.1 - MB (V3)'!$C$10,1,IF(K46='7.1 - MB (V3)'!$D$10,2,IF(K46='7.1 - MB (V3)'!$E$10,3,IF(K46='7.1 - MB (V3)'!$F$10,4))))</f>
        <v>1</v>
      </c>
      <c r="M46" s="438" t="s">
        <v>404</v>
      </c>
      <c r="N46" s="1058">
        <f>IF(M46='7.1 - MB (V3)'!$C$11,1,IF(M46='7.1 - MB (V3)'!$D$11,2,IF(M46='7.1 - MB (V3)'!$E$11,3,IF(M46='7.1 - MB (V3)'!$F$11,4))))</f>
        <v>3</v>
      </c>
      <c r="O46" s="437" t="s">
        <v>791</v>
      </c>
      <c r="P46" s="1029">
        <f>IF(O46='7.1 - MB (V3)'!$C$12, 1, IF(O46='7.1 - MB (V3)'!$D$12, 2, IF(O46='7.1 - MB (V3)'!$E$12,3)))</f>
        <v>1</v>
      </c>
      <c r="Q46" s="1033" t="s">
        <v>710</v>
      </c>
      <c r="R46" s="1056">
        <f>IF(Q46='7.1 - MB (V3)'!$C$13, 1, IF(Q46='7.1 - MB (V3)'!$D$13, 2, IF(Q46='7.1 - MB (V3)'!$E$13, 3, 4)))</f>
        <v>2</v>
      </c>
      <c r="S46" s="1049" t="s">
        <v>738</v>
      </c>
      <c r="T46" s="1060">
        <f>IF(S46='7.1 - MB (V3)'!$C$14, 1, IF(S46='7.1 - MB (V3)'!$D$14, 2, IF(S46='7.1 - MB (V3)'!$E$14, 3, IF(S46='7.1 - MB (V3)'!$F$14, 4, IF(S46='7.1 - MB (V3)'!$G$14,5)))))</f>
        <v>5</v>
      </c>
      <c r="U46" s="1033" t="s">
        <v>810</v>
      </c>
      <c r="V46" s="1056">
        <f>IF(U46='7.1 - MB (V3)'!$C$15, 1, IF(U46='7.1 - MB (V3)'!$D$15, 2, IF(U46='7.1 - MB (V3)'!$E$15, 3, IF(U46='7.1 - MB (V3)'!$F$15, 4, IF(U46='7.1 - MB (V3)'!$G$15,5)))))</f>
        <v>2</v>
      </c>
      <c r="W46" s="1031" t="s">
        <v>721</v>
      </c>
      <c r="X46" s="1069">
        <f>IF(W46='7.1 - MB (V3)'!$C$16,1,IF(W46='7.1 - MB (V3)'!$D$16,2,IF(W46='7.1 - MB (V3)'!$E$16,3,IF(W46='7.1 - MB (V3)'!$F$16,4))))</f>
        <v>2</v>
      </c>
      <c r="Y46" s="1032" t="s">
        <v>409</v>
      </c>
      <c r="Z46" s="1070">
        <f>IF(Y46='7.1 - MB (V3)'!$C$17, 1, IF(Y46='7.1 - MB (V3)'!$D$17, 2, IF(Y46='7.1 - MB (V3)'!$E$17, 3)))</f>
        <v>1</v>
      </c>
      <c r="AA46" s="1031" t="s">
        <v>733</v>
      </c>
      <c r="AB46" s="1069">
        <f>IF(AA46='7.1 - MB (V3)'!$C$18, 1, IF(AA46='7.1 - MB (V3)'!$D$18, 2, IF(AA46='7.1 - MB (V3)'!$E$18, 3, IF(AA46='7.1 - MB (V3)'!$F$18, 4, IF(AA46='7.1 - MB (V3)'!$G$18, 5, IF(AA46='7.1 - MB (V3)'!$H$18, 6, IF(AA46='7.1 - MB (V3)'!$I$18, 7, IF(AA46='7.1 - MB (V3)'!$J$18, 8))))))))</f>
        <v>8</v>
      </c>
      <c r="AC46" s="1030" t="s">
        <v>730</v>
      </c>
      <c r="AD46" s="1066">
        <f>IF(AC46='7.1 - MB (V3)'!$C$19, 1, IF(AC46='7.1 - MB (V3)'!$D$19, 2, IF(AC46='7.1 - MB (V3)'!$E$19, 3)))</f>
        <v>1</v>
      </c>
      <c r="AE46" s="1052" t="s">
        <v>800</v>
      </c>
      <c r="AF46" s="1067">
        <f>IF(AE46='7.1 - MB (V3)'!$C$20,1,IF(AE46='7.1 - MB (V3)'!$D$20,2,IF(AE46='7.1 - MB (V3)'!$E$20,3,IF(AE46='7.1 - MB (V3)'!$F$20,4))))</f>
        <v>3</v>
      </c>
      <c r="AG46" s="1030" t="s">
        <v>416</v>
      </c>
      <c r="AH46" s="1066">
        <f>IF(AG46='7.1 - MB (V3)'!$C$21, 1, IF(AG46='7.1 - MB (V3)'!$D$21, 2, IF(AG46='7.1 - MB (V3)'!$E$21, 3)))</f>
        <v>1</v>
      </c>
      <c r="AI46" s="1160" t="s">
        <v>433</v>
      </c>
    </row>
    <row r="47" spans="1:35" ht="12.95" customHeight="1">
      <c r="A47" s="439">
        <v>18</v>
      </c>
      <c r="B47" s="436" t="s">
        <v>533</v>
      </c>
      <c r="C47" s="1043">
        <f t="shared" si="6"/>
        <v>38</v>
      </c>
      <c r="D47" s="1043">
        <f t="shared" si="7"/>
        <v>30</v>
      </c>
      <c r="E47" s="1054"/>
      <c r="F47" s="1044">
        <f t="shared" si="8"/>
        <v>3</v>
      </c>
      <c r="G47" s="1045">
        <f t="shared" si="9"/>
        <v>5</v>
      </c>
      <c r="H47" s="1046">
        <f t="shared" si="10"/>
        <v>12</v>
      </c>
      <c r="I47" s="1047">
        <f t="shared" si="11"/>
        <v>10</v>
      </c>
      <c r="J47" s="1054"/>
      <c r="K47" s="437" t="s">
        <v>341</v>
      </c>
      <c r="L47" s="1029">
        <f>IF(K47='7.1 - MB (V3)'!$C$10,1,IF(K47='7.1 - MB (V3)'!$D$10,2,IF(K47='7.1 - MB (V3)'!$E$10,3,IF(K47='7.1 - MB (V3)'!$F$10,4))))</f>
        <v>1</v>
      </c>
      <c r="M47" s="438" t="s">
        <v>406</v>
      </c>
      <c r="N47" s="1058">
        <f>IF(M47='7.1 - MB (V3)'!$C$11,1,IF(M47='7.1 - MB (V3)'!$D$11,2,IF(M47='7.1 - MB (V3)'!$E$11,3,IF(M47='7.1 - MB (V3)'!$F$11,4))))</f>
        <v>1</v>
      </c>
      <c r="O47" s="437" t="s">
        <v>791</v>
      </c>
      <c r="P47" s="1029">
        <f>IF(O47='7.1 - MB (V3)'!$C$12, 1, IF(O47='7.1 - MB (V3)'!$D$12, 2, IF(O47='7.1 - MB (V3)'!$E$12,3)))</f>
        <v>1</v>
      </c>
      <c r="Q47" s="1033" t="s">
        <v>351</v>
      </c>
      <c r="R47" s="1056">
        <f>IF(Q47='7.1 - MB (V3)'!$C$13, 1, IF(Q47='7.1 - MB (V3)'!$D$13, 2, IF(Q47='7.1 - MB (V3)'!$E$13, 3, 4)))</f>
        <v>1</v>
      </c>
      <c r="S47" s="1049" t="s">
        <v>407</v>
      </c>
      <c r="T47" s="1060">
        <f>IF(S47='7.1 - MB (V3)'!$C$14, 1, IF(S47='7.1 - MB (V3)'!$D$14, 2, IF(S47='7.1 - MB (V3)'!$E$14, 3, IF(S47='7.1 - MB (V3)'!$F$14, 4, IF(S47='7.1 - MB (V3)'!$G$14,5)))))</f>
        <v>1</v>
      </c>
      <c r="U47" s="1033" t="s">
        <v>806</v>
      </c>
      <c r="V47" s="1056">
        <f>IF(U47='7.1 - MB (V3)'!$C$15, 1, IF(U47='7.1 - MB (V3)'!$D$15, 2, IF(U47='7.1 - MB (V3)'!$E$15, 3, IF(U47='7.1 - MB (V3)'!$F$15, 4, IF(U47='7.1 - MB (V3)'!$G$15,5)))))</f>
        <v>3</v>
      </c>
      <c r="W47" s="1031" t="s">
        <v>721</v>
      </c>
      <c r="X47" s="1069">
        <f>IF(W47='7.1 - MB (V3)'!$C$16,1,IF(W47='7.1 - MB (V3)'!$D$16,2,IF(W47='7.1 - MB (V3)'!$E$16,3,IF(W47='7.1 - MB (V3)'!$F$16,4))))</f>
        <v>2</v>
      </c>
      <c r="Y47" s="1032" t="s">
        <v>410</v>
      </c>
      <c r="Z47" s="1070">
        <f>IF(Y47='7.1 - MB (V3)'!$C$17, 1, IF(Y47='7.1 - MB (V3)'!$D$17, 2, IF(Y47='7.1 - MB (V3)'!$E$17, 3)))</f>
        <v>2</v>
      </c>
      <c r="AA47" s="1031" t="s">
        <v>733</v>
      </c>
      <c r="AB47" s="1069">
        <f>IF(AA47='7.1 - MB (V3)'!$C$18, 1, IF(AA47='7.1 - MB (V3)'!$D$18, 2, IF(AA47='7.1 - MB (V3)'!$E$18, 3, IF(AA47='7.1 - MB (V3)'!$F$18, 4, IF(AA47='7.1 - MB (V3)'!$G$18, 5, IF(AA47='7.1 - MB (V3)'!$H$18, 6, IF(AA47='7.1 - MB (V3)'!$I$18, 7, IF(AA47='7.1 - MB (V3)'!$J$18, 8))))))))</f>
        <v>8</v>
      </c>
      <c r="AC47" s="1030" t="s">
        <v>1077</v>
      </c>
      <c r="AD47" s="1066">
        <f>IF(AC47='7.1 - MB (V3)'!$C$19, 1, IF(AC47='7.1 - MB (V3)'!$D$19, 2, IF(AC47='7.1 - MB (V3)'!$E$19, 3)))</f>
        <v>3</v>
      </c>
      <c r="AE47" s="1052" t="s">
        <v>803</v>
      </c>
      <c r="AF47" s="1067">
        <f>IF(AE47='7.1 - MB (V3)'!$C$20,1,IF(AE47='7.1 - MB (V3)'!$D$20,2,IF(AE47='7.1 - MB (V3)'!$E$20,3,IF(AE47='7.1 - MB (V3)'!$F$20,4))))</f>
        <v>4</v>
      </c>
      <c r="AG47" s="1030" t="s">
        <v>415</v>
      </c>
      <c r="AH47" s="1066">
        <f>IF(AG47='7.1 - MB (V3)'!$C$21, 1, IF(AG47='7.1 - MB (V3)'!$D$21, 2, IF(AG47='7.1 - MB (V3)'!$E$21, 3)))</f>
        <v>3</v>
      </c>
      <c r="AI47" s="1160" t="s">
        <v>425</v>
      </c>
    </row>
    <row r="48" spans="1:35" ht="12.95" customHeight="1">
      <c r="A48" s="439">
        <v>19</v>
      </c>
      <c r="B48" s="436" t="s">
        <v>537</v>
      </c>
      <c r="C48" s="1043">
        <f t="shared" si="6"/>
        <v>38</v>
      </c>
      <c r="D48" s="1043">
        <f t="shared" si="7"/>
        <v>30</v>
      </c>
      <c r="E48" s="1054"/>
      <c r="F48" s="1044">
        <f t="shared" si="8"/>
        <v>6</v>
      </c>
      <c r="G48" s="1045">
        <f t="shared" si="9"/>
        <v>6</v>
      </c>
      <c r="H48" s="1046">
        <f t="shared" si="10"/>
        <v>11</v>
      </c>
      <c r="I48" s="1047">
        <f t="shared" si="11"/>
        <v>7</v>
      </c>
      <c r="J48" s="1054"/>
      <c r="K48" s="437" t="s">
        <v>341</v>
      </c>
      <c r="L48" s="1029">
        <f>IF(K48='7.1 - MB (V3)'!$C$10,1,IF(K48='7.1 - MB (V3)'!$D$10,2,IF(K48='7.1 - MB (V3)'!$E$10,3,IF(K48='7.1 - MB (V3)'!$F$10,4))))</f>
        <v>1</v>
      </c>
      <c r="M48" s="438" t="s">
        <v>405</v>
      </c>
      <c r="N48" s="1058">
        <f>IF(M48='7.1 - MB (V3)'!$C$11,1,IF(M48='7.1 - MB (V3)'!$D$11,2,IF(M48='7.1 - MB (V3)'!$E$11,3,IF(M48='7.1 - MB (V3)'!$F$11,4))))</f>
        <v>2</v>
      </c>
      <c r="O48" s="437" t="s">
        <v>793</v>
      </c>
      <c r="P48" s="1029">
        <f>IF(O48='7.1 - MB (V3)'!$C$12, 1, IF(O48='7.1 - MB (V3)'!$D$12, 2, IF(O48='7.1 - MB (V3)'!$E$12,3)))</f>
        <v>3</v>
      </c>
      <c r="Q48" s="1033" t="s">
        <v>710</v>
      </c>
      <c r="R48" s="1056">
        <f>IF(Q48='7.1 - MB (V3)'!$C$13, 1, IF(Q48='7.1 - MB (V3)'!$D$13, 2, IF(Q48='7.1 - MB (V3)'!$E$13, 3, 4)))</f>
        <v>2</v>
      </c>
      <c r="S48" s="1049" t="s">
        <v>407</v>
      </c>
      <c r="T48" s="1060">
        <f>IF(S48='7.1 - MB (V3)'!$C$14, 1, IF(S48='7.1 - MB (V3)'!$D$14, 2, IF(S48='7.1 - MB (V3)'!$E$14, 3, IF(S48='7.1 - MB (V3)'!$F$14, 4, IF(S48='7.1 - MB (V3)'!$G$14,5)))))</f>
        <v>1</v>
      </c>
      <c r="U48" s="1033" t="s">
        <v>806</v>
      </c>
      <c r="V48" s="1056">
        <f>IF(U48='7.1 - MB (V3)'!$C$15, 1, IF(U48='7.1 - MB (V3)'!$D$15, 2, IF(U48='7.1 - MB (V3)'!$E$15, 3, IF(U48='7.1 - MB (V3)'!$F$15, 4, IF(U48='7.1 - MB (V3)'!$G$15,5)))))</f>
        <v>3</v>
      </c>
      <c r="W48" s="1031" t="s">
        <v>732</v>
      </c>
      <c r="X48" s="1069">
        <f>IF(W48='7.1 - MB (V3)'!$C$16,1,IF(W48='7.1 - MB (V3)'!$D$16,2,IF(W48='7.1 - MB (V3)'!$E$16,3,IF(W48='7.1 - MB (V3)'!$F$16,4))))</f>
        <v>4</v>
      </c>
      <c r="Y48" s="1032" t="s">
        <v>409</v>
      </c>
      <c r="Z48" s="1070">
        <f>IF(Y48='7.1 - MB (V3)'!$C$17, 1, IF(Y48='7.1 - MB (V3)'!$D$17, 2, IF(Y48='7.1 - MB (V3)'!$E$17, 3)))</f>
        <v>1</v>
      </c>
      <c r="AA48" s="1031" t="s">
        <v>734</v>
      </c>
      <c r="AB48" s="1069">
        <f>IF(AA48='7.1 - MB (V3)'!$C$18, 1, IF(AA48='7.1 - MB (V3)'!$D$18, 2, IF(AA48='7.1 - MB (V3)'!$E$18, 3, IF(AA48='7.1 - MB (V3)'!$F$18, 4, IF(AA48='7.1 - MB (V3)'!$G$18, 5, IF(AA48='7.1 - MB (V3)'!$H$18, 6, IF(AA48='7.1 - MB (V3)'!$I$18, 7, IF(AA48='7.1 - MB (V3)'!$J$18, 8))))))))</f>
        <v>6</v>
      </c>
      <c r="AC48" s="1030" t="s">
        <v>729</v>
      </c>
      <c r="AD48" s="1066">
        <f>IF(AC48='7.1 - MB (V3)'!$C$19, 1, IF(AC48='7.1 - MB (V3)'!$D$19, 2, IF(AC48='7.1 - MB (V3)'!$E$19, 3)))</f>
        <v>2</v>
      </c>
      <c r="AE48" s="1052" t="s">
        <v>802</v>
      </c>
      <c r="AF48" s="1067">
        <f>IF(AE48='7.1 - MB (V3)'!$C$20,1,IF(AE48='7.1 - MB (V3)'!$D$20,2,IF(AE48='7.1 - MB (V3)'!$E$20,3,IF(AE48='7.1 - MB (V3)'!$F$20,4))))</f>
        <v>2</v>
      </c>
      <c r="AG48" s="1030" t="s">
        <v>415</v>
      </c>
      <c r="AH48" s="1066">
        <f>IF(AG48='7.1 - MB (V3)'!$C$21, 1, IF(AG48='7.1 - MB (V3)'!$D$21, 2, IF(AG48='7.1 - MB (V3)'!$E$21, 3)))</f>
        <v>3</v>
      </c>
      <c r="AI48" s="1160" t="s">
        <v>425</v>
      </c>
    </row>
    <row r="49" spans="1:35" ht="12.95" customHeight="1">
      <c r="A49" s="439">
        <v>27</v>
      </c>
      <c r="B49" s="436" t="s">
        <v>760</v>
      </c>
      <c r="C49" s="1043">
        <f t="shared" si="6"/>
        <v>38</v>
      </c>
      <c r="D49" s="1043">
        <f t="shared" si="7"/>
        <v>30</v>
      </c>
      <c r="E49" s="1054"/>
      <c r="F49" s="1044">
        <f t="shared" si="8"/>
        <v>5</v>
      </c>
      <c r="G49" s="1045">
        <f t="shared" si="9"/>
        <v>5</v>
      </c>
      <c r="H49" s="1046">
        <f t="shared" si="10"/>
        <v>13</v>
      </c>
      <c r="I49" s="1047">
        <f t="shared" si="11"/>
        <v>7</v>
      </c>
      <c r="J49" s="1054"/>
      <c r="K49" s="437" t="s">
        <v>341</v>
      </c>
      <c r="L49" s="1029">
        <f>IF(K49='7.1 - MB (V3)'!$C$10,1,IF(K49='7.1 - MB (V3)'!$D$10,2,IF(K49='7.1 - MB (V3)'!$E$10,3,IF(K49='7.1 - MB (V3)'!$F$10,4))))</f>
        <v>1</v>
      </c>
      <c r="M49" s="438" t="s">
        <v>405</v>
      </c>
      <c r="N49" s="1058">
        <f>IF(M49='7.1 - MB (V3)'!$C$11,1,IF(M49='7.1 - MB (V3)'!$D$11,2,IF(M49='7.1 - MB (V3)'!$E$11,3,IF(M49='7.1 - MB (V3)'!$F$11,4))))</f>
        <v>2</v>
      </c>
      <c r="O49" s="437" t="s">
        <v>792</v>
      </c>
      <c r="P49" s="1029">
        <f>IF(O49='7.1 - MB (V3)'!$C$12, 1, IF(O49='7.1 - MB (V3)'!$D$12, 2, IF(O49='7.1 - MB (V3)'!$E$12,3)))</f>
        <v>2</v>
      </c>
      <c r="Q49" s="1033" t="s">
        <v>351</v>
      </c>
      <c r="R49" s="1056">
        <f>IF(Q49='7.1 - MB (V3)'!$C$13, 1, IF(Q49='7.1 - MB (V3)'!$D$13, 2, IF(Q49='7.1 - MB (V3)'!$E$13, 3, 4)))</f>
        <v>1</v>
      </c>
      <c r="S49" s="1049" t="s">
        <v>407</v>
      </c>
      <c r="T49" s="1060">
        <f>IF(S49='7.1 - MB (V3)'!$C$14, 1, IF(S49='7.1 - MB (V3)'!$D$14, 2, IF(S49='7.1 - MB (V3)'!$E$14, 3, IF(S49='7.1 - MB (V3)'!$F$14, 4, IF(S49='7.1 - MB (V3)'!$G$14,5)))))</f>
        <v>1</v>
      </c>
      <c r="U49" s="1033" t="s">
        <v>806</v>
      </c>
      <c r="V49" s="1056">
        <f>IF(U49='7.1 - MB (V3)'!$C$15, 1, IF(U49='7.1 - MB (V3)'!$D$15, 2, IF(U49='7.1 - MB (V3)'!$E$15, 3, IF(U49='7.1 - MB (V3)'!$F$15, 4, IF(U49='7.1 - MB (V3)'!$G$15,5)))))</f>
        <v>3</v>
      </c>
      <c r="W49" s="1031" t="s">
        <v>732</v>
      </c>
      <c r="X49" s="1069">
        <f>IF(W49='7.1 - MB (V3)'!$C$16,1,IF(W49='7.1 - MB (V3)'!$D$16,2,IF(W49='7.1 - MB (V3)'!$E$16,3,IF(W49='7.1 - MB (V3)'!$F$16,4))))</f>
        <v>4</v>
      </c>
      <c r="Y49" s="1032" t="s">
        <v>409</v>
      </c>
      <c r="Z49" s="1070">
        <f>IF(Y49='7.1 - MB (V3)'!$C$17, 1, IF(Y49='7.1 - MB (V3)'!$D$17, 2, IF(Y49='7.1 - MB (V3)'!$E$17, 3)))</f>
        <v>1</v>
      </c>
      <c r="AA49" s="1031" t="s">
        <v>733</v>
      </c>
      <c r="AB49" s="1069">
        <f>IF(AA49='7.1 - MB (V3)'!$C$18, 1, IF(AA49='7.1 - MB (V3)'!$D$18, 2, IF(AA49='7.1 - MB (V3)'!$E$18, 3, IF(AA49='7.1 - MB (V3)'!$F$18, 4, IF(AA49='7.1 - MB (V3)'!$G$18, 5, IF(AA49='7.1 - MB (V3)'!$H$18, 6, IF(AA49='7.1 - MB (V3)'!$I$18, 7, IF(AA49='7.1 - MB (V3)'!$J$18, 8))))))))</f>
        <v>8</v>
      </c>
      <c r="AC49" s="1030" t="s">
        <v>729</v>
      </c>
      <c r="AD49" s="1066">
        <f>IF(AC49='7.1 - MB (V3)'!$C$19, 1, IF(AC49='7.1 - MB (V3)'!$D$19, 2, IF(AC49='7.1 - MB (V3)'!$E$19, 3)))</f>
        <v>2</v>
      </c>
      <c r="AE49" s="1052" t="s">
        <v>803</v>
      </c>
      <c r="AF49" s="1067">
        <f>IF(AE49='7.1 - MB (V3)'!$C$20,1,IF(AE49='7.1 - MB (V3)'!$D$20,2,IF(AE49='7.1 - MB (V3)'!$E$20,3,IF(AE49='7.1 - MB (V3)'!$F$20,4))))</f>
        <v>4</v>
      </c>
      <c r="AG49" s="1030" t="s">
        <v>416</v>
      </c>
      <c r="AH49" s="1066">
        <f>IF(AG49='7.1 - MB (V3)'!$C$21, 1, IF(AG49='7.1 - MB (V3)'!$D$21, 2, IF(AG49='7.1 - MB (V3)'!$E$21, 3)))</f>
        <v>1</v>
      </c>
      <c r="AI49" s="1160" t="s">
        <v>425</v>
      </c>
    </row>
    <row r="50" spans="1:35" ht="12.95" customHeight="1">
      <c r="A50" s="439">
        <v>46</v>
      </c>
      <c r="B50" s="436" t="s">
        <v>629</v>
      </c>
      <c r="C50" s="1043">
        <f t="shared" si="6"/>
        <v>38</v>
      </c>
      <c r="D50" s="1043">
        <f t="shared" si="7"/>
        <v>30</v>
      </c>
      <c r="E50" s="1054"/>
      <c r="F50" s="1044">
        <f t="shared" si="8"/>
        <v>5</v>
      </c>
      <c r="G50" s="1045">
        <f t="shared" si="9"/>
        <v>7</v>
      </c>
      <c r="H50" s="1046">
        <f t="shared" si="10"/>
        <v>9</v>
      </c>
      <c r="I50" s="1047">
        <f t="shared" si="11"/>
        <v>9</v>
      </c>
      <c r="J50" s="1054"/>
      <c r="K50" s="437" t="s">
        <v>341</v>
      </c>
      <c r="L50" s="1029">
        <f>IF(K50='7.1 - MB (V3)'!$C$10,1,IF(K50='7.1 - MB (V3)'!$D$10,2,IF(K50='7.1 - MB (V3)'!$E$10,3,IF(K50='7.1 - MB (V3)'!$F$10,4))))</f>
        <v>1</v>
      </c>
      <c r="M50" s="438" t="s">
        <v>404</v>
      </c>
      <c r="N50" s="1058">
        <f>IF(M50='7.1 - MB (V3)'!$C$11,1,IF(M50='7.1 - MB (V3)'!$D$11,2,IF(M50='7.1 - MB (V3)'!$E$11,3,IF(M50='7.1 - MB (V3)'!$F$11,4))))</f>
        <v>3</v>
      </c>
      <c r="O50" s="437" t="s">
        <v>791</v>
      </c>
      <c r="P50" s="1029">
        <f>IF(O50='7.1 - MB (V3)'!$C$12, 1, IF(O50='7.1 - MB (V3)'!$D$12, 2, IF(O50='7.1 - MB (V3)'!$E$12,3)))</f>
        <v>1</v>
      </c>
      <c r="Q50" s="1033" t="s">
        <v>351</v>
      </c>
      <c r="R50" s="1056">
        <f>IF(Q50='7.1 - MB (V3)'!$C$13, 1, IF(Q50='7.1 - MB (V3)'!$D$13, 2, IF(Q50='7.1 - MB (V3)'!$E$13, 3, 4)))</f>
        <v>1</v>
      </c>
      <c r="S50" s="1049" t="s">
        <v>407</v>
      </c>
      <c r="T50" s="1060">
        <f>IF(S50='7.1 - MB (V3)'!$C$14, 1, IF(S50='7.1 - MB (V3)'!$D$14, 2, IF(S50='7.1 - MB (V3)'!$E$14, 3, IF(S50='7.1 - MB (V3)'!$F$14, 4, IF(S50='7.1 - MB (V3)'!$G$14,5)))))</f>
        <v>1</v>
      </c>
      <c r="U50" s="1033" t="s">
        <v>808</v>
      </c>
      <c r="V50" s="1056">
        <f>IF(U50='7.1 - MB (V3)'!$C$15, 1, IF(U50='7.1 - MB (V3)'!$D$15, 2, IF(U50='7.1 - MB (V3)'!$E$15, 3, IF(U50='7.1 - MB (V3)'!$F$15, 4, IF(U50='7.1 - MB (V3)'!$G$15,5)))))</f>
        <v>5</v>
      </c>
      <c r="W50" s="1031" t="s">
        <v>731</v>
      </c>
      <c r="X50" s="1069">
        <f>IF(W50='7.1 - MB (V3)'!$C$16,1,IF(W50='7.1 - MB (V3)'!$D$16,2,IF(W50='7.1 - MB (V3)'!$E$16,3,IF(W50='7.1 - MB (V3)'!$F$16,4))))</f>
        <v>3</v>
      </c>
      <c r="Y50" s="1032" t="s">
        <v>409</v>
      </c>
      <c r="Z50" s="1070">
        <f>IF(Y50='7.1 - MB (V3)'!$C$17, 1, IF(Y50='7.1 - MB (V3)'!$D$17, 2, IF(Y50='7.1 - MB (V3)'!$E$17, 3)))</f>
        <v>1</v>
      </c>
      <c r="AA50" s="1031" t="s">
        <v>411</v>
      </c>
      <c r="AB50" s="1069">
        <f>IF(AA50='7.1 - MB (V3)'!$C$18, 1, IF(AA50='7.1 - MB (V3)'!$D$18, 2, IF(AA50='7.1 - MB (V3)'!$E$18, 3, IF(AA50='7.1 - MB (V3)'!$F$18, 4, IF(AA50='7.1 - MB (V3)'!$G$18, 5, IF(AA50='7.1 - MB (V3)'!$H$18, 6, IF(AA50='7.1 - MB (V3)'!$I$18, 7, IF(AA50='7.1 - MB (V3)'!$J$18, 8))))))))</f>
        <v>5</v>
      </c>
      <c r="AC50" s="1030" t="s">
        <v>729</v>
      </c>
      <c r="AD50" s="1066">
        <f>IF(AC50='7.1 - MB (V3)'!$C$19, 1, IF(AC50='7.1 - MB (V3)'!$D$19, 2, IF(AC50='7.1 - MB (V3)'!$E$19, 3)))</f>
        <v>2</v>
      </c>
      <c r="AE50" s="1052" t="s">
        <v>803</v>
      </c>
      <c r="AF50" s="1067">
        <f>IF(AE50='7.1 - MB (V3)'!$C$20,1,IF(AE50='7.1 - MB (V3)'!$D$20,2,IF(AE50='7.1 - MB (V3)'!$E$20,3,IF(AE50='7.1 - MB (V3)'!$F$20,4))))</f>
        <v>4</v>
      </c>
      <c r="AG50" s="1030" t="s">
        <v>415</v>
      </c>
      <c r="AH50" s="1066">
        <f>IF(AG50='7.1 - MB (V3)'!$C$21, 1, IF(AG50='7.1 - MB (V3)'!$D$21, 2, IF(AG50='7.1 - MB (V3)'!$E$21, 3)))</f>
        <v>3</v>
      </c>
      <c r="AI50" s="1160" t="s">
        <v>429</v>
      </c>
    </row>
    <row r="51" spans="1:35" ht="12.95" customHeight="1">
      <c r="A51" s="439">
        <v>5</v>
      </c>
      <c r="B51" s="436" t="s">
        <v>482</v>
      </c>
      <c r="C51" s="1043">
        <f t="shared" si="6"/>
        <v>44</v>
      </c>
      <c r="D51" s="1043">
        <f t="shared" si="7"/>
        <v>29</v>
      </c>
      <c r="E51" s="1054"/>
      <c r="F51" s="1044">
        <f t="shared" si="8"/>
        <v>5</v>
      </c>
      <c r="G51" s="1045">
        <f t="shared" si="9"/>
        <v>7</v>
      </c>
      <c r="H51" s="1046">
        <f t="shared" si="10"/>
        <v>9</v>
      </c>
      <c r="I51" s="1047">
        <f t="shared" si="11"/>
        <v>8</v>
      </c>
      <c r="J51" s="1054"/>
      <c r="K51" s="437" t="s">
        <v>341</v>
      </c>
      <c r="L51" s="1029">
        <f>IF(K51='7.1 - MB (V3)'!$C$10,1,IF(K51='7.1 - MB (V3)'!$D$10,2,IF(K51='7.1 - MB (V3)'!$E$10,3,IF(K51='7.1 - MB (V3)'!$F$10,4))))</f>
        <v>1</v>
      </c>
      <c r="M51" s="438" t="s">
        <v>404</v>
      </c>
      <c r="N51" s="1058">
        <f>IF(M51='7.1 - MB (V3)'!$C$11,1,IF(M51='7.1 - MB (V3)'!$D$11,2,IF(M51='7.1 - MB (V3)'!$E$11,3,IF(M51='7.1 - MB (V3)'!$F$11,4))))</f>
        <v>3</v>
      </c>
      <c r="O51" s="437" t="s">
        <v>791</v>
      </c>
      <c r="P51" s="1029">
        <f>IF(O51='7.1 - MB (V3)'!$C$12, 1, IF(O51='7.1 - MB (V3)'!$D$12, 2, IF(O51='7.1 - MB (V3)'!$E$12,3)))</f>
        <v>1</v>
      </c>
      <c r="Q51" s="1033" t="s">
        <v>351</v>
      </c>
      <c r="R51" s="1056">
        <f>IF(Q51='7.1 - MB (V3)'!$C$13, 1, IF(Q51='7.1 - MB (V3)'!$D$13, 2, IF(Q51='7.1 - MB (V3)'!$E$13, 3, 4)))</f>
        <v>1</v>
      </c>
      <c r="S51" s="1049" t="s">
        <v>407</v>
      </c>
      <c r="T51" s="1060">
        <f>IF(S51='7.1 - MB (V3)'!$C$14, 1, IF(S51='7.1 - MB (V3)'!$D$14, 2, IF(S51='7.1 - MB (V3)'!$E$14, 3, IF(S51='7.1 - MB (V3)'!$F$14, 4, IF(S51='7.1 - MB (V3)'!$G$14,5)))))</f>
        <v>1</v>
      </c>
      <c r="U51" s="1033" t="s">
        <v>808</v>
      </c>
      <c r="V51" s="1056">
        <f>IF(U51='7.1 - MB (V3)'!$C$15, 1, IF(U51='7.1 - MB (V3)'!$D$15, 2, IF(U51='7.1 - MB (V3)'!$E$15, 3, IF(U51='7.1 - MB (V3)'!$F$15, 4, IF(U51='7.1 - MB (V3)'!$G$15,5)))))</f>
        <v>5</v>
      </c>
      <c r="W51" s="1031" t="s">
        <v>731</v>
      </c>
      <c r="X51" s="1069">
        <f>IF(W51='7.1 - MB (V3)'!$C$16,1,IF(W51='7.1 - MB (V3)'!$D$16,2,IF(W51='7.1 - MB (V3)'!$E$16,3,IF(W51='7.1 - MB (V3)'!$F$16,4))))</f>
        <v>3</v>
      </c>
      <c r="Y51" s="1032" t="s">
        <v>409</v>
      </c>
      <c r="Z51" s="1070">
        <f>IF(Y51='7.1 - MB (V3)'!$C$17, 1, IF(Y51='7.1 - MB (V3)'!$D$17, 2, IF(Y51='7.1 - MB (V3)'!$E$17, 3)))</f>
        <v>1</v>
      </c>
      <c r="AA51" s="1031" t="s">
        <v>411</v>
      </c>
      <c r="AB51" s="1069">
        <f>IF(AA51='7.1 - MB (V3)'!$C$18, 1, IF(AA51='7.1 - MB (V3)'!$D$18, 2, IF(AA51='7.1 - MB (V3)'!$E$18, 3, IF(AA51='7.1 - MB (V3)'!$F$18, 4, IF(AA51='7.1 - MB (V3)'!$G$18, 5, IF(AA51='7.1 - MB (V3)'!$H$18, 6, IF(AA51='7.1 - MB (V3)'!$I$18, 7, IF(AA51='7.1 - MB (V3)'!$J$18, 8))))))))</f>
        <v>5</v>
      </c>
      <c r="AC51" s="1030" t="s">
        <v>729</v>
      </c>
      <c r="AD51" s="1066">
        <f>IF(AC51='7.1 - MB (V3)'!$C$19, 1, IF(AC51='7.1 - MB (V3)'!$D$19, 2, IF(AC51='7.1 - MB (V3)'!$E$19, 3)))</f>
        <v>2</v>
      </c>
      <c r="AE51" s="1052" t="s">
        <v>800</v>
      </c>
      <c r="AF51" s="1067">
        <f>IF(AE51='7.1 - MB (V3)'!$C$20,1,IF(AE51='7.1 - MB (V3)'!$D$20,2,IF(AE51='7.1 - MB (V3)'!$E$20,3,IF(AE51='7.1 - MB (V3)'!$F$20,4))))</f>
        <v>3</v>
      </c>
      <c r="AG51" s="1030" t="s">
        <v>415</v>
      </c>
      <c r="AH51" s="1066">
        <f>IF(AG51='7.1 - MB (V3)'!$C$21, 1, IF(AG51='7.1 - MB (V3)'!$D$21, 2, IF(AG51='7.1 - MB (V3)'!$E$21, 3)))</f>
        <v>3</v>
      </c>
      <c r="AI51" s="1160" t="s">
        <v>434</v>
      </c>
    </row>
    <row r="52" spans="1:35" ht="12.95" customHeight="1">
      <c r="A52" s="439">
        <v>8</v>
      </c>
      <c r="B52" s="436" t="s">
        <v>493</v>
      </c>
      <c r="C52" s="1043">
        <f t="shared" si="6"/>
        <v>44</v>
      </c>
      <c r="D52" s="1043">
        <f t="shared" si="7"/>
        <v>29</v>
      </c>
      <c r="E52" s="1054"/>
      <c r="F52" s="1044">
        <f t="shared" si="8"/>
        <v>5</v>
      </c>
      <c r="G52" s="1045">
        <f t="shared" si="9"/>
        <v>7</v>
      </c>
      <c r="H52" s="1046">
        <f t="shared" si="10"/>
        <v>8</v>
      </c>
      <c r="I52" s="1047">
        <f t="shared" si="11"/>
        <v>9</v>
      </c>
      <c r="J52" s="1054"/>
      <c r="K52" s="437" t="s">
        <v>341</v>
      </c>
      <c r="L52" s="1029">
        <f>IF(K52='7.1 - MB (V3)'!$C$10,1,IF(K52='7.1 - MB (V3)'!$D$10,2,IF(K52='7.1 - MB (V3)'!$E$10,3,IF(K52='7.1 - MB (V3)'!$F$10,4))))</f>
        <v>1</v>
      </c>
      <c r="M52" s="438" t="s">
        <v>404</v>
      </c>
      <c r="N52" s="1058">
        <f>IF(M52='7.1 - MB (V3)'!$C$11,1,IF(M52='7.1 - MB (V3)'!$D$11,2,IF(M52='7.1 - MB (V3)'!$E$11,3,IF(M52='7.1 - MB (V3)'!$F$11,4))))</f>
        <v>3</v>
      </c>
      <c r="O52" s="437" t="s">
        <v>791</v>
      </c>
      <c r="P52" s="1029">
        <f>IF(O52='7.1 - MB (V3)'!$C$12, 1, IF(O52='7.1 - MB (V3)'!$D$12, 2, IF(O52='7.1 - MB (V3)'!$E$12,3)))</f>
        <v>1</v>
      </c>
      <c r="Q52" s="1033" t="s">
        <v>351</v>
      </c>
      <c r="R52" s="1056">
        <f>IF(Q52='7.1 - MB (V3)'!$C$13, 1, IF(Q52='7.1 - MB (V3)'!$D$13, 2, IF(Q52='7.1 - MB (V3)'!$E$13, 3, 4)))</f>
        <v>1</v>
      </c>
      <c r="S52" s="1049" t="s">
        <v>407</v>
      </c>
      <c r="T52" s="1060">
        <f>IF(S52='7.1 - MB (V3)'!$C$14, 1, IF(S52='7.1 - MB (V3)'!$D$14, 2, IF(S52='7.1 - MB (V3)'!$E$14, 3, IF(S52='7.1 - MB (V3)'!$F$14, 4, IF(S52='7.1 - MB (V3)'!$G$14,5)))))</f>
        <v>1</v>
      </c>
      <c r="U52" s="1033" t="s">
        <v>808</v>
      </c>
      <c r="V52" s="1056">
        <f>IF(U52='7.1 - MB (V3)'!$C$15, 1, IF(U52='7.1 - MB (V3)'!$D$15, 2, IF(U52='7.1 - MB (V3)'!$E$15, 3, IF(U52='7.1 - MB (V3)'!$F$15, 4, IF(U52='7.1 - MB (V3)'!$G$15,5)))))</f>
        <v>5</v>
      </c>
      <c r="W52" s="1031" t="s">
        <v>732</v>
      </c>
      <c r="X52" s="1069">
        <f>IF(W52='7.1 - MB (V3)'!$C$16,1,IF(W52='7.1 - MB (V3)'!$D$16,2,IF(W52='7.1 - MB (V3)'!$E$16,3,IF(W52='7.1 - MB (V3)'!$F$16,4))))</f>
        <v>4</v>
      </c>
      <c r="Y52" s="1032" t="s">
        <v>410</v>
      </c>
      <c r="Z52" s="1070">
        <f>IF(Y52='7.1 - MB (V3)'!$C$17, 1, IF(Y52='7.1 - MB (V3)'!$D$17, 2, IF(Y52='7.1 - MB (V3)'!$E$17, 3)))</f>
        <v>2</v>
      </c>
      <c r="AA52" s="1031" t="s">
        <v>1076</v>
      </c>
      <c r="AB52" s="1069">
        <f>IF(AA52='7.1 - MB (V3)'!$C$18, 1, IF(AA52='7.1 - MB (V3)'!$D$18, 2, IF(AA52='7.1 - MB (V3)'!$E$18, 3, IF(AA52='7.1 - MB (V3)'!$F$18, 4, IF(AA52='7.1 - MB (V3)'!$G$18, 5, IF(AA52='7.1 - MB (V3)'!$H$18, 6, IF(AA52='7.1 - MB (V3)'!$I$18, 7, IF(AA52='7.1 - MB (V3)'!$J$18, 8))))))))</f>
        <v>2</v>
      </c>
      <c r="AC52" s="1030" t="s">
        <v>729</v>
      </c>
      <c r="AD52" s="1066">
        <f>IF(AC52='7.1 - MB (V3)'!$C$19, 1, IF(AC52='7.1 - MB (V3)'!$D$19, 2, IF(AC52='7.1 - MB (V3)'!$E$19, 3)))</f>
        <v>2</v>
      </c>
      <c r="AE52" s="1052" t="s">
        <v>803</v>
      </c>
      <c r="AF52" s="1067">
        <f>IF(AE52='7.1 - MB (V3)'!$C$20,1,IF(AE52='7.1 - MB (V3)'!$D$20,2,IF(AE52='7.1 - MB (V3)'!$E$20,3,IF(AE52='7.1 - MB (V3)'!$F$20,4))))</f>
        <v>4</v>
      </c>
      <c r="AG52" s="1030" t="s">
        <v>415</v>
      </c>
      <c r="AH52" s="1066">
        <f>IF(AG52='7.1 - MB (V3)'!$C$21, 1, IF(AG52='7.1 - MB (V3)'!$D$21, 2, IF(AG52='7.1 - MB (V3)'!$E$21, 3)))</f>
        <v>3</v>
      </c>
      <c r="AI52" s="1160" t="s">
        <v>442</v>
      </c>
    </row>
    <row r="53" spans="1:35" ht="12.95" customHeight="1">
      <c r="A53" s="439">
        <v>22</v>
      </c>
      <c r="B53" s="436" t="s">
        <v>547</v>
      </c>
      <c r="C53" s="1043">
        <f t="shared" si="6"/>
        <v>44</v>
      </c>
      <c r="D53" s="1043">
        <f t="shared" si="7"/>
        <v>29</v>
      </c>
      <c r="E53" s="1054"/>
      <c r="F53" s="1044">
        <f t="shared" si="8"/>
        <v>4</v>
      </c>
      <c r="G53" s="1045">
        <f t="shared" si="9"/>
        <v>8</v>
      </c>
      <c r="H53" s="1046">
        <f t="shared" si="10"/>
        <v>10</v>
      </c>
      <c r="I53" s="1047">
        <f t="shared" si="11"/>
        <v>7</v>
      </c>
      <c r="J53" s="1054"/>
      <c r="K53" s="437" t="s">
        <v>341</v>
      </c>
      <c r="L53" s="1029">
        <f>IF(K53='7.1 - MB (V3)'!$C$10,1,IF(K53='7.1 - MB (V3)'!$D$10,2,IF(K53='7.1 - MB (V3)'!$E$10,3,IF(K53='7.1 - MB (V3)'!$F$10,4))))</f>
        <v>1</v>
      </c>
      <c r="M53" s="438" t="s">
        <v>405</v>
      </c>
      <c r="N53" s="1058">
        <f>IF(M53='7.1 - MB (V3)'!$C$11,1,IF(M53='7.1 - MB (V3)'!$D$11,2,IF(M53='7.1 - MB (V3)'!$E$11,3,IF(M53='7.1 - MB (V3)'!$F$11,4))))</f>
        <v>2</v>
      </c>
      <c r="O53" s="437" t="s">
        <v>791</v>
      </c>
      <c r="P53" s="1029">
        <f>IF(O53='7.1 - MB (V3)'!$C$12, 1, IF(O53='7.1 - MB (V3)'!$D$12, 2, IF(O53='7.1 - MB (V3)'!$E$12,3)))</f>
        <v>1</v>
      </c>
      <c r="Q53" s="1033" t="s">
        <v>710</v>
      </c>
      <c r="R53" s="1056">
        <f>IF(Q53='7.1 - MB (V3)'!$C$13, 1, IF(Q53='7.1 - MB (V3)'!$D$13, 2, IF(Q53='7.1 - MB (V3)'!$E$13, 3, 4)))</f>
        <v>2</v>
      </c>
      <c r="S53" s="1049" t="s">
        <v>407</v>
      </c>
      <c r="T53" s="1060">
        <f>IF(S53='7.1 - MB (V3)'!$C$14, 1, IF(S53='7.1 - MB (V3)'!$D$14, 2, IF(S53='7.1 - MB (V3)'!$E$14, 3, IF(S53='7.1 - MB (V3)'!$F$14, 4, IF(S53='7.1 - MB (V3)'!$G$14,5)))))</f>
        <v>1</v>
      </c>
      <c r="U53" s="1033" t="s">
        <v>808</v>
      </c>
      <c r="V53" s="1056">
        <f>IF(U53='7.1 - MB (V3)'!$C$15, 1, IF(U53='7.1 - MB (V3)'!$D$15, 2, IF(U53='7.1 - MB (V3)'!$E$15, 3, IF(U53='7.1 - MB (V3)'!$F$15, 4, IF(U53='7.1 - MB (V3)'!$G$15,5)))))</f>
        <v>5</v>
      </c>
      <c r="W53" s="1031" t="s">
        <v>732</v>
      </c>
      <c r="X53" s="1069">
        <f>IF(W53='7.1 - MB (V3)'!$C$16,1,IF(W53='7.1 - MB (V3)'!$D$16,2,IF(W53='7.1 - MB (V3)'!$E$16,3,IF(W53='7.1 - MB (V3)'!$F$16,4))))</f>
        <v>4</v>
      </c>
      <c r="Y53" s="1032" t="s">
        <v>162</v>
      </c>
      <c r="Z53" s="1070">
        <f>IF(Y53='7.1 - MB (V3)'!$C$17, 1, IF(Y53='7.1 - MB (V3)'!$D$17, 2, IF(Y53='7.1 - MB (V3)'!$E$17, 3)))</f>
        <v>3</v>
      </c>
      <c r="AA53" s="1031" t="s">
        <v>736</v>
      </c>
      <c r="AB53" s="1069">
        <f>IF(AA53='7.1 - MB (V3)'!$C$18, 1, IF(AA53='7.1 - MB (V3)'!$D$18, 2, IF(AA53='7.1 - MB (V3)'!$E$18, 3, IF(AA53='7.1 - MB (V3)'!$F$18, 4, IF(AA53='7.1 - MB (V3)'!$G$18, 5, IF(AA53='7.1 - MB (V3)'!$H$18, 6, IF(AA53='7.1 - MB (V3)'!$I$18, 7, IF(AA53='7.1 - MB (V3)'!$J$18, 8))))))))</f>
        <v>3</v>
      </c>
      <c r="AC53" s="1030" t="s">
        <v>729</v>
      </c>
      <c r="AD53" s="1066">
        <f>IF(AC53='7.1 - MB (V3)'!$C$19, 1, IF(AC53='7.1 - MB (V3)'!$D$19, 2, IF(AC53='7.1 - MB (V3)'!$E$19, 3)))</f>
        <v>2</v>
      </c>
      <c r="AE53" s="1052" t="s">
        <v>803</v>
      </c>
      <c r="AF53" s="1067">
        <f>IF(AE53='7.1 - MB (V3)'!$C$20,1,IF(AE53='7.1 - MB (V3)'!$D$20,2,IF(AE53='7.1 - MB (V3)'!$E$20,3,IF(AE53='7.1 - MB (V3)'!$F$20,4))))</f>
        <v>4</v>
      </c>
      <c r="AG53" s="1030" t="s">
        <v>416</v>
      </c>
      <c r="AH53" s="1066">
        <f>IF(AG53='7.1 - MB (V3)'!$C$21, 1, IF(AG53='7.1 - MB (V3)'!$D$21, 2, IF(AG53='7.1 - MB (V3)'!$E$21, 3)))</f>
        <v>1</v>
      </c>
      <c r="AI53" s="1160" t="s">
        <v>425</v>
      </c>
    </row>
    <row r="54" spans="1:35" ht="12.95" customHeight="1">
      <c r="A54" s="439">
        <v>28</v>
      </c>
      <c r="B54" s="436" t="s">
        <v>856</v>
      </c>
      <c r="C54" s="1043">
        <f t="shared" si="6"/>
        <v>44</v>
      </c>
      <c r="D54" s="1043">
        <f t="shared" si="7"/>
        <v>29</v>
      </c>
      <c r="E54" s="1054"/>
      <c r="F54" s="1044">
        <f t="shared" si="8"/>
        <v>9</v>
      </c>
      <c r="G54" s="1045">
        <f t="shared" si="9"/>
        <v>5</v>
      </c>
      <c r="H54" s="1046">
        <f t="shared" si="10"/>
        <v>7</v>
      </c>
      <c r="I54" s="1047">
        <f t="shared" si="11"/>
        <v>8</v>
      </c>
      <c r="J54" s="1054"/>
      <c r="K54" s="437" t="s">
        <v>700</v>
      </c>
      <c r="L54" s="1029">
        <f>IF(K54='7.1 - MB (V3)'!$C$10,1,IF(K54='7.1 - MB (V3)'!$D$10,2,IF(K54='7.1 - MB (V3)'!$E$10,3,IF(K54='7.1 - MB (V3)'!$F$10,4))))</f>
        <v>4</v>
      </c>
      <c r="M54" s="438" t="s">
        <v>404</v>
      </c>
      <c r="N54" s="1058">
        <f>IF(M54='7.1 - MB (V3)'!$C$11,1,IF(M54='7.1 - MB (V3)'!$D$11,2,IF(M54='7.1 - MB (V3)'!$E$11,3,IF(M54='7.1 - MB (V3)'!$F$11,4))))</f>
        <v>3</v>
      </c>
      <c r="O54" s="437" t="s">
        <v>792</v>
      </c>
      <c r="P54" s="1029">
        <f>IF(O54='7.1 - MB (V3)'!$C$12, 1, IF(O54='7.1 - MB (V3)'!$D$12, 2, IF(O54='7.1 - MB (V3)'!$E$12,3)))</f>
        <v>2</v>
      </c>
      <c r="Q54" s="1033" t="s">
        <v>351</v>
      </c>
      <c r="R54" s="1056">
        <f>IF(Q54='7.1 - MB (V3)'!$C$13, 1, IF(Q54='7.1 - MB (V3)'!$D$13, 2, IF(Q54='7.1 - MB (V3)'!$E$13, 3, 4)))</f>
        <v>1</v>
      </c>
      <c r="S54" s="1049" t="s">
        <v>748</v>
      </c>
      <c r="T54" s="1060">
        <f>IF(S54='7.1 - MB (V3)'!$C$14, 1, IF(S54='7.1 - MB (V3)'!$D$14, 2, IF(S54='7.1 - MB (V3)'!$E$14, 3, IF(S54='7.1 - MB (V3)'!$F$14, 4, IF(S54='7.1 - MB (V3)'!$G$14,5)))))</f>
        <v>2</v>
      </c>
      <c r="U54" s="1033" t="s">
        <v>810</v>
      </c>
      <c r="V54" s="1056">
        <f>IF(U54='7.1 - MB (V3)'!$C$15, 1, IF(U54='7.1 - MB (V3)'!$D$15, 2, IF(U54='7.1 - MB (V3)'!$E$15, 3, IF(U54='7.1 - MB (V3)'!$F$15, 4, IF(U54='7.1 - MB (V3)'!$G$15,5)))))</f>
        <v>2</v>
      </c>
      <c r="W54" s="1031" t="s">
        <v>732</v>
      </c>
      <c r="X54" s="1069">
        <f>IF(W54='7.1 - MB (V3)'!$C$16,1,IF(W54='7.1 - MB (V3)'!$D$16,2,IF(W54='7.1 - MB (V3)'!$E$16,3,IF(W54='7.1 - MB (V3)'!$F$16,4))))</f>
        <v>4</v>
      </c>
      <c r="Y54" s="1032" t="s">
        <v>410</v>
      </c>
      <c r="Z54" s="1070">
        <f>IF(Y54='7.1 - MB (V3)'!$C$17, 1, IF(Y54='7.1 - MB (V3)'!$D$17, 2, IF(Y54='7.1 - MB (V3)'!$E$17, 3)))</f>
        <v>2</v>
      </c>
      <c r="AA54" s="1031" t="s">
        <v>737</v>
      </c>
      <c r="AB54" s="1069">
        <f>IF(AA54='7.1 - MB (V3)'!$C$18, 1, IF(AA54='7.1 - MB (V3)'!$D$18, 2, IF(AA54='7.1 - MB (V3)'!$E$18, 3, IF(AA54='7.1 - MB (V3)'!$F$18, 4, IF(AA54='7.1 - MB (V3)'!$G$18, 5, IF(AA54='7.1 - MB (V3)'!$H$18, 6, IF(AA54='7.1 - MB (V3)'!$I$18, 7, IF(AA54='7.1 - MB (V3)'!$J$18, 8))))))))</f>
        <v>1</v>
      </c>
      <c r="AC54" s="1030" t="s">
        <v>729</v>
      </c>
      <c r="AD54" s="1066">
        <f>IF(AC54='7.1 - MB (V3)'!$C$19, 1, IF(AC54='7.1 - MB (V3)'!$D$19, 2, IF(AC54='7.1 - MB (V3)'!$E$19, 3)))</f>
        <v>2</v>
      </c>
      <c r="AE54" s="1052" t="s">
        <v>800</v>
      </c>
      <c r="AF54" s="1067">
        <f>IF(AE54='7.1 - MB (V3)'!$C$20,1,IF(AE54='7.1 - MB (V3)'!$D$20,2,IF(AE54='7.1 - MB (V3)'!$E$20,3,IF(AE54='7.1 - MB (V3)'!$F$20,4))))</f>
        <v>3</v>
      </c>
      <c r="AG54" s="1030" t="s">
        <v>415</v>
      </c>
      <c r="AH54" s="1066">
        <f>IF(AG54='7.1 - MB (V3)'!$C$21, 1, IF(AG54='7.1 - MB (V3)'!$D$21, 2, IF(AG54='7.1 - MB (V3)'!$E$21, 3)))</f>
        <v>3</v>
      </c>
      <c r="AI54" s="1160" t="s">
        <v>445</v>
      </c>
    </row>
    <row r="55" spans="1:35" ht="12.95" customHeight="1">
      <c r="A55" s="439">
        <v>1</v>
      </c>
      <c r="B55" s="436" t="s">
        <v>462</v>
      </c>
      <c r="C55" s="1043">
        <f t="shared" si="6"/>
        <v>48</v>
      </c>
      <c r="D55" s="1043">
        <f t="shared" si="7"/>
        <v>27</v>
      </c>
      <c r="E55" s="1054"/>
      <c r="F55" s="1044">
        <f t="shared" si="8"/>
        <v>7</v>
      </c>
      <c r="G55" s="1045">
        <f t="shared" si="9"/>
        <v>8</v>
      </c>
      <c r="H55" s="1046">
        <f t="shared" si="10"/>
        <v>6</v>
      </c>
      <c r="I55" s="1047">
        <f t="shared" si="11"/>
        <v>6</v>
      </c>
      <c r="J55" s="1054"/>
      <c r="K55" s="437" t="s">
        <v>399</v>
      </c>
      <c r="L55" s="1029">
        <f>IF(K55='7.1 - MB (V3)'!$C$10,1,IF(K55='7.1 - MB (V3)'!$D$10,2,IF(K55='7.1 - MB (V3)'!$E$10,3,IF(K55='7.1 - MB (V3)'!$F$10,4))))</f>
        <v>3</v>
      </c>
      <c r="M55" s="438" t="s">
        <v>404</v>
      </c>
      <c r="N55" s="1058">
        <f>IF(M55='7.1 - MB (V3)'!$C$11,1,IF(M55='7.1 - MB (V3)'!$D$11,2,IF(M55='7.1 - MB (V3)'!$E$11,3,IF(M55='7.1 - MB (V3)'!$F$11,4))))</f>
        <v>3</v>
      </c>
      <c r="O55" s="437" t="s">
        <v>791</v>
      </c>
      <c r="P55" s="1029">
        <f>IF(O55='7.1 - MB (V3)'!$C$12, 1, IF(O55='7.1 - MB (V3)'!$D$12, 2, IF(O55='7.1 - MB (V3)'!$E$12,3)))</f>
        <v>1</v>
      </c>
      <c r="Q55" s="1033" t="s">
        <v>711</v>
      </c>
      <c r="R55" s="1056">
        <f>IF(Q55='7.1 - MB (V3)'!$C$13, 1, IF(Q55='7.1 - MB (V3)'!$D$13, 2, IF(Q55='7.1 - MB (V3)'!$E$13, 3, 4)))</f>
        <v>3</v>
      </c>
      <c r="S55" s="1049" t="s">
        <v>778</v>
      </c>
      <c r="T55" s="1060">
        <f>IF(S55='7.1 - MB (V3)'!$C$14, 1, IF(S55='7.1 - MB (V3)'!$D$14, 2, IF(S55='7.1 - MB (V3)'!$E$14, 3, IF(S55='7.1 - MB (V3)'!$F$14, 4, IF(S55='7.1 - MB (V3)'!$G$14,5)))))</f>
        <v>4</v>
      </c>
      <c r="U55" s="1033" t="s">
        <v>807</v>
      </c>
      <c r="V55" s="1056">
        <f>IF(U55='7.1 - MB (V3)'!$C$15, 1, IF(U55='7.1 - MB (V3)'!$D$15, 2, IF(U55='7.1 - MB (V3)'!$E$15, 3, IF(U55='7.1 - MB (V3)'!$F$15, 4, IF(U55='7.1 - MB (V3)'!$G$15,5)))))</f>
        <v>1</v>
      </c>
      <c r="W55" s="1031" t="s">
        <v>731</v>
      </c>
      <c r="X55" s="1069">
        <f>IF(W55='7.1 - MB (V3)'!$C$16,1,IF(W55='7.1 - MB (V3)'!$D$16,2,IF(W55='7.1 - MB (V3)'!$E$16,3,IF(W55='7.1 - MB (V3)'!$F$16,4))))</f>
        <v>3</v>
      </c>
      <c r="Y55" s="1032" t="s">
        <v>409</v>
      </c>
      <c r="Z55" s="1070">
        <f>IF(Y55='7.1 - MB (V3)'!$C$17, 1, IF(Y55='7.1 - MB (V3)'!$D$17, 2, IF(Y55='7.1 - MB (V3)'!$E$17, 3)))</f>
        <v>1</v>
      </c>
      <c r="AA55" s="1031" t="s">
        <v>1076</v>
      </c>
      <c r="AB55" s="1069">
        <f>IF(AA55='7.1 - MB (V3)'!$C$18, 1, IF(AA55='7.1 - MB (V3)'!$D$18, 2, IF(AA55='7.1 - MB (V3)'!$E$18, 3, IF(AA55='7.1 - MB (V3)'!$F$18, 4, IF(AA55='7.1 - MB (V3)'!$G$18, 5, IF(AA55='7.1 - MB (V3)'!$H$18, 6, IF(AA55='7.1 - MB (V3)'!$I$18, 7, IF(AA55='7.1 - MB (V3)'!$J$18, 8))))))))</f>
        <v>2</v>
      </c>
      <c r="AC55" s="1030" t="s">
        <v>730</v>
      </c>
      <c r="AD55" s="1066">
        <f>IF(AC55='7.1 - MB (V3)'!$C$19, 1, IF(AC55='7.1 - MB (V3)'!$D$19, 2, IF(AC55='7.1 - MB (V3)'!$E$19, 3)))</f>
        <v>1</v>
      </c>
      <c r="AE55" s="1052" t="s">
        <v>802</v>
      </c>
      <c r="AF55" s="1067">
        <f>IF(AE55='7.1 - MB (V3)'!$C$20,1,IF(AE55='7.1 - MB (V3)'!$D$20,2,IF(AE55='7.1 - MB (V3)'!$E$20,3,IF(AE55='7.1 - MB (V3)'!$F$20,4))))</f>
        <v>2</v>
      </c>
      <c r="AG55" s="1030" t="s">
        <v>415</v>
      </c>
      <c r="AH55" s="1066">
        <f>IF(AG55='7.1 - MB (V3)'!$C$21, 1, IF(AG55='7.1 - MB (V3)'!$D$21, 2, IF(AG55='7.1 - MB (V3)'!$E$21, 3)))</f>
        <v>3</v>
      </c>
      <c r="AI55" s="1160" t="s">
        <v>433</v>
      </c>
    </row>
    <row r="56" spans="1:35" ht="12.95" customHeight="1">
      <c r="A56" s="439">
        <v>31</v>
      </c>
      <c r="B56" s="436" t="s">
        <v>574</v>
      </c>
      <c r="C56" s="1043">
        <f t="shared" si="6"/>
        <v>49</v>
      </c>
      <c r="D56" s="1043">
        <f t="shared" si="7"/>
        <v>26</v>
      </c>
      <c r="E56" s="1054"/>
      <c r="F56" s="1044">
        <f t="shared" si="8"/>
        <v>4</v>
      </c>
      <c r="G56" s="1045">
        <f t="shared" si="9"/>
        <v>4</v>
      </c>
      <c r="H56" s="1046">
        <f t="shared" si="10"/>
        <v>13</v>
      </c>
      <c r="I56" s="1047">
        <f t="shared" si="11"/>
        <v>5</v>
      </c>
      <c r="J56" s="1054"/>
      <c r="K56" s="437" t="s">
        <v>341</v>
      </c>
      <c r="L56" s="1029">
        <f>IF(K56='7.1 - MB (V3)'!$C$10,1,IF(K56='7.1 - MB (V3)'!$D$10,2,IF(K56='7.1 - MB (V3)'!$E$10,3,IF(K56='7.1 - MB (V3)'!$F$10,4))))</f>
        <v>1</v>
      </c>
      <c r="M56" s="438" t="s">
        <v>405</v>
      </c>
      <c r="N56" s="1058">
        <f>IF(M56='7.1 - MB (V3)'!$C$11,1,IF(M56='7.1 - MB (V3)'!$D$11,2,IF(M56='7.1 - MB (V3)'!$E$11,3,IF(M56='7.1 - MB (V3)'!$F$11,4))))</f>
        <v>2</v>
      </c>
      <c r="O56" s="437" t="s">
        <v>791</v>
      </c>
      <c r="P56" s="1029">
        <f>IF(O56='7.1 - MB (V3)'!$C$12, 1, IF(O56='7.1 - MB (V3)'!$D$12, 2, IF(O56='7.1 - MB (V3)'!$E$12,3)))</f>
        <v>1</v>
      </c>
      <c r="Q56" s="1033" t="s">
        <v>351</v>
      </c>
      <c r="R56" s="1056">
        <f>IF(Q56='7.1 - MB (V3)'!$C$13, 1, IF(Q56='7.1 - MB (V3)'!$D$13, 2, IF(Q56='7.1 - MB (V3)'!$E$13, 3, 4)))</f>
        <v>1</v>
      </c>
      <c r="S56" s="1049" t="s">
        <v>748</v>
      </c>
      <c r="T56" s="1060">
        <f>IF(S56='7.1 - MB (V3)'!$C$14, 1, IF(S56='7.1 - MB (V3)'!$D$14, 2, IF(S56='7.1 - MB (V3)'!$E$14, 3, IF(S56='7.1 - MB (V3)'!$F$14, 4, IF(S56='7.1 - MB (V3)'!$G$14,5)))))</f>
        <v>2</v>
      </c>
      <c r="U56" s="1033" t="s">
        <v>807</v>
      </c>
      <c r="V56" s="1056">
        <f>IF(U56='7.1 - MB (V3)'!$C$15, 1, IF(U56='7.1 - MB (V3)'!$D$15, 2, IF(U56='7.1 - MB (V3)'!$E$15, 3, IF(U56='7.1 - MB (V3)'!$F$15, 4, IF(U56='7.1 - MB (V3)'!$G$15,5)))))</f>
        <v>1</v>
      </c>
      <c r="W56" s="1031" t="s">
        <v>732</v>
      </c>
      <c r="X56" s="1069">
        <f>IF(W56='7.1 - MB (V3)'!$C$16,1,IF(W56='7.1 - MB (V3)'!$D$16,2,IF(W56='7.1 - MB (V3)'!$E$16,3,IF(W56='7.1 - MB (V3)'!$F$16,4))))</f>
        <v>4</v>
      </c>
      <c r="Y56" s="1032" t="s">
        <v>162</v>
      </c>
      <c r="Z56" s="1070">
        <f>IF(Y56='7.1 - MB (V3)'!$C$17, 1, IF(Y56='7.1 - MB (V3)'!$D$17, 2, IF(Y56='7.1 - MB (V3)'!$E$17, 3)))</f>
        <v>3</v>
      </c>
      <c r="AA56" s="1031" t="s">
        <v>734</v>
      </c>
      <c r="AB56" s="1069">
        <f>IF(AA56='7.1 - MB (V3)'!$C$18, 1, IF(AA56='7.1 - MB (V3)'!$D$18, 2, IF(AA56='7.1 - MB (V3)'!$E$18, 3, IF(AA56='7.1 - MB (V3)'!$F$18, 4, IF(AA56='7.1 - MB (V3)'!$G$18, 5, IF(AA56='7.1 - MB (V3)'!$H$18, 6, IF(AA56='7.1 - MB (V3)'!$I$18, 7, IF(AA56='7.1 - MB (V3)'!$J$18, 8))))))))</f>
        <v>6</v>
      </c>
      <c r="AC56" s="1030" t="s">
        <v>729</v>
      </c>
      <c r="AD56" s="1066">
        <f>IF(AC56='7.1 - MB (V3)'!$C$19, 1, IF(AC56='7.1 - MB (V3)'!$D$19, 2, IF(AC56='7.1 - MB (V3)'!$E$19, 3)))</f>
        <v>2</v>
      </c>
      <c r="AE56" s="1052" t="s">
        <v>802</v>
      </c>
      <c r="AF56" s="1067">
        <f>IF(AE56='7.1 - MB (V3)'!$C$20,1,IF(AE56='7.1 - MB (V3)'!$D$20,2,IF(AE56='7.1 - MB (V3)'!$E$20,3,IF(AE56='7.1 - MB (V3)'!$F$20,4))))</f>
        <v>2</v>
      </c>
      <c r="AG56" s="1030" t="s">
        <v>416</v>
      </c>
      <c r="AH56" s="1066">
        <f>IF(AG56='7.1 - MB (V3)'!$C$21, 1, IF(AG56='7.1 - MB (V3)'!$D$21, 2, IF(AG56='7.1 - MB (V3)'!$E$21, 3)))</f>
        <v>1</v>
      </c>
      <c r="AI56" s="1160" t="s">
        <v>446</v>
      </c>
    </row>
    <row r="57" spans="1:35" ht="12.95" customHeight="1">
      <c r="AI57" s="1157"/>
    </row>
    <row r="58" spans="1:35" ht="12.95" customHeight="1">
      <c r="AI58" s="472"/>
    </row>
    <row r="59" spans="1:35" ht="12.95" customHeight="1">
      <c r="AI59" s="472"/>
    </row>
    <row r="60" spans="1:35" ht="12.95" customHeight="1">
      <c r="AI60" s="472"/>
    </row>
    <row r="61" spans="1:35" ht="12.95" customHeight="1">
      <c r="AI61" s="472"/>
    </row>
    <row r="62" spans="1:35" ht="12.95" customHeight="1">
      <c r="AI62" s="472"/>
    </row>
    <row r="63" spans="1:35" ht="12.95" customHeight="1">
      <c r="AI63" s="472"/>
    </row>
    <row r="64" spans="1:35" ht="12.95" customHeight="1">
      <c r="AI64" s="1158"/>
    </row>
    <row r="65" spans="11:35" ht="12.95" customHeight="1">
      <c r="K65" s="1136" t="s">
        <v>1332</v>
      </c>
      <c r="L65" s="1137"/>
      <c r="M65" s="1136"/>
      <c r="N65" s="1137"/>
      <c r="O65" s="1136"/>
      <c r="P65" s="1137"/>
      <c r="Q65" s="1136"/>
      <c r="R65" s="1136"/>
      <c r="S65" s="1136"/>
      <c r="T65" s="1137"/>
      <c r="U65" s="1136"/>
      <c r="V65" s="1137"/>
      <c r="W65" s="1136"/>
      <c r="X65" s="1137"/>
      <c r="Y65" s="1136"/>
      <c r="Z65" s="1137"/>
      <c r="AA65" s="1136"/>
      <c r="AB65" s="1137"/>
      <c r="AC65" s="1136"/>
      <c r="AD65" s="1137"/>
      <c r="AE65" s="1136"/>
      <c r="AF65" s="1137"/>
      <c r="AG65" s="1136"/>
      <c r="AH65" s="1137"/>
      <c r="AI65" s="1158"/>
    </row>
    <row r="66" spans="11:35" ht="12.95" customHeight="1">
      <c r="K66" s="1138"/>
      <c r="L66" s="1139"/>
      <c r="M66" s="1138"/>
      <c r="N66" s="1139"/>
      <c r="O66" s="1138"/>
      <c r="P66" s="1139"/>
      <c r="Q66" s="1138"/>
      <c r="R66" s="1138"/>
      <c r="S66" s="1138"/>
      <c r="T66" s="1139"/>
      <c r="U66" s="1138"/>
      <c r="V66" s="1139"/>
      <c r="W66" s="1138"/>
      <c r="X66" s="1139"/>
      <c r="Y66" s="1138"/>
      <c r="Z66" s="1139"/>
      <c r="AA66" s="1138" t="str">
        <f>'4.2 - Legend MB'!C53</f>
        <v>No service</v>
      </c>
      <c r="AB66" s="1139">
        <f>COUNTIF($AA$8:$AA$56, '4.2 - Legend MB'!$C53)</f>
        <v>3</v>
      </c>
      <c r="AC66" s="1138"/>
      <c r="AD66" s="1139"/>
      <c r="AE66" s="1138"/>
      <c r="AF66" s="1139"/>
      <c r="AG66" s="1138"/>
      <c r="AH66" s="1139"/>
      <c r="AI66" s="1158"/>
    </row>
    <row r="67" spans="11:35" ht="12.95" customHeight="1">
      <c r="K67" s="1138"/>
      <c r="L67" s="1139"/>
      <c r="M67" s="1138"/>
      <c r="N67" s="1139"/>
      <c r="O67" s="1138"/>
      <c r="P67" s="1139"/>
      <c r="Q67" s="1138"/>
      <c r="R67" s="1138"/>
      <c r="S67" s="1138"/>
      <c r="T67" s="1139"/>
      <c r="U67" s="1138"/>
      <c r="V67" s="1139"/>
      <c r="W67" s="1138"/>
      <c r="X67" s="1139"/>
      <c r="Y67" s="1138"/>
      <c r="Z67" s="1139"/>
      <c r="AA67" s="1138" t="str">
        <f>'4.2 - Legend MB'!C54</f>
        <v>Offset service</v>
      </c>
      <c r="AB67" s="1139">
        <f>COUNTIF($AA$8:$AA$56, '4.2 - Legend MB'!$C54)</f>
        <v>11</v>
      </c>
      <c r="AC67" s="1138"/>
      <c r="AD67" s="1139"/>
      <c r="AE67" s="1138"/>
      <c r="AF67" s="1139"/>
      <c r="AG67" s="1138"/>
      <c r="AH67" s="1139"/>
      <c r="AI67" s="1159"/>
    </row>
    <row r="68" spans="11:35" ht="12.95" customHeight="1">
      <c r="K68" s="1138"/>
      <c r="L68" s="1139"/>
      <c r="M68" s="1138"/>
      <c r="N68" s="1139"/>
      <c r="O68" s="1138"/>
      <c r="P68" s="1139"/>
      <c r="Q68" s="1138"/>
      <c r="R68" s="1138"/>
      <c r="S68" s="1138"/>
      <c r="T68" s="1139"/>
      <c r="U68" s="1138"/>
      <c r="V68" s="1139"/>
      <c r="W68" s="1138"/>
      <c r="X68" s="1139"/>
      <c r="Y68" s="1138"/>
      <c r="Z68" s="1139"/>
      <c r="AA68" s="1138" t="str">
        <f>'4.2 - Legend MB'!C55</f>
        <v>Tracking service</v>
      </c>
      <c r="AB68" s="1139">
        <f>COUNTIF($AA$8:$AA$56, '4.2 - Legend MB'!$C55)</f>
        <v>6</v>
      </c>
      <c r="AC68" s="1138"/>
      <c r="AD68" s="1139"/>
      <c r="AE68" s="1138"/>
      <c r="AF68" s="1139"/>
      <c r="AG68" s="1138"/>
      <c r="AH68" s="1139"/>
    </row>
    <row r="69" spans="11:35" ht="12.95" customHeight="1">
      <c r="K69" s="1138"/>
      <c r="L69" s="1139"/>
      <c r="M69" s="1138"/>
      <c r="N69" s="1139"/>
      <c r="O69" s="1138"/>
      <c r="P69" s="1139"/>
      <c r="Q69" s="1138"/>
      <c r="R69" s="1138"/>
      <c r="S69" s="1138" t="str">
        <f>'4.2 - Legend MB'!C29</f>
        <v>No sources</v>
      </c>
      <c r="T69" s="1139">
        <f>COUNTIF($S$8:$S$56, '4.2 - Legend MB'!$C29)</f>
        <v>9</v>
      </c>
      <c r="U69" s="1138" t="str">
        <f>'4.2 - Legend MB'!C37</f>
        <v>Minimalistic category set</v>
      </c>
      <c r="V69" s="1139">
        <f>COUNTIF($U$8:$U$56, '4.2 - Legend MB'!$C37)</f>
        <v>5</v>
      </c>
      <c r="W69" s="1138"/>
      <c r="X69" s="1139"/>
      <c r="Y69" s="1138"/>
      <c r="Z69" s="1139"/>
      <c r="AA69" s="1138" t="str">
        <f>'4.2 - Legend MB'!C56</f>
        <v>Community service</v>
      </c>
      <c r="AB69" s="1139">
        <f>COUNTIF($AA$8:$AA$56, '4.2 - Legend MB'!$C56)</f>
        <v>5</v>
      </c>
      <c r="AC69" s="1138"/>
      <c r="AD69" s="1139"/>
      <c r="AE69" s="1138"/>
      <c r="AF69" s="1139"/>
      <c r="AG69" s="1138"/>
      <c r="AH69" s="1139"/>
      <c r="AI69" s="139"/>
    </row>
    <row r="70" spans="11:35" ht="12.95" customHeight="1">
      <c r="K70" s="1138" t="str">
        <f>'4.2 - Legend MB'!C9</f>
        <v>For-profit</v>
      </c>
      <c r="L70" s="1139">
        <f>COUNTIF($K$8:$K$56, '4.2 - Legend MB'!C9)</f>
        <v>25</v>
      </c>
      <c r="M70" s="1138" t="str">
        <f>'4.2 - Legend MB'!C14</f>
        <v>Web calculator</v>
      </c>
      <c r="N70" s="1139">
        <f>COUNTIF($M$8:$M$56, '4.2 - Legend MB'!C14)</f>
        <v>37</v>
      </c>
      <c r="O70" s="1138" t="str">
        <f>'4.2 - Legend MB'!C19</f>
        <v>Low popularity</v>
      </c>
      <c r="P70" s="1139">
        <f>COUNTIF($O$8:$O$56, '4.2 - Legend MB'!$C19)</f>
        <v>24</v>
      </c>
      <c r="Q70" s="1138" t="str">
        <f>'4.2 - Legend MB'!C24</f>
        <v>No data</v>
      </c>
      <c r="R70" s="1138">
        <f>COUNTIF($Q$8:$Q$56, '4.2 - Legend MB'!$C24)</f>
        <v>14</v>
      </c>
      <c r="S70" s="1138" t="str">
        <f>'4.2 - Legend MB'!C30</f>
        <v>Non-specific sources</v>
      </c>
      <c r="T70" s="1139">
        <f>COUNTIF($S$8:$S$56, '4.2 - Legend MB'!$C30)</f>
        <v>14</v>
      </c>
      <c r="U70" s="1138" t="str">
        <f>'4.2 - Legend MB'!C38</f>
        <v>Specified category set</v>
      </c>
      <c r="V70" s="1139">
        <f>COUNTIF($U$8:$U$56, '4.2 - Legend MB'!$C38)</f>
        <v>8</v>
      </c>
      <c r="W70" s="1138" t="str">
        <f>'4.2 - Legend MB'!C44</f>
        <v>Personal footprint</v>
      </c>
      <c r="X70" s="1139">
        <f>COUNTIF($W$8:$W$56, '4.2 - Legend MB'!$C44)</f>
        <v>0</v>
      </c>
      <c r="Y70" s="1138"/>
      <c r="Z70" s="1139"/>
      <c r="AA70" s="1138" t="str">
        <f>'4.2 - Legend MB'!C57</f>
        <v>Offset + Tracking</v>
      </c>
      <c r="AB70" s="1139">
        <f>COUNTIF($AA$8:$AA$56, '4.2 - Legend MB'!$C57)</f>
        <v>8</v>
      </c>
      <c r="AC70" s="1138"/>
      <c r="AD70" s="1139"/>
      <c r="AE70" s="1138" t="str">
        <f>'4.2 - Legend MB'!C67</f>
        <v>Small scope</v>
      </c>
      <c r="AF70" s="1139">
        <f>COUNTIF($AE$8:$AE$56, '4.2 - Legend MB'!$C67)</f>
        <v>6</v>
      </c>
      <c r="AG70" s="1138"/>
      <c r="AH70" s="1139"/>
    </row>
    <row r="71" spans="11:35" ht="12.95" customHeight="1">
      <c r="K71" s="1138" t="str">
        <f>'4.2 - Legend MB'!C10</f>
        <v>Non-profit / Institute</v>
      </c>
      <c r="L71" s="1139">
        <f>COUNTIF($K$8:$K$56, '4.2 - Legend MB'!C10)</f>
        <v>3</v>
      </c>
      <c r="M71" s="1138" t="str">
        <f>'4.2 - Legend MB'!C15</f>
        <v>App calculator</v>
      </c>
      <c r="N71" s="1139">
        <f>COUNTIF($M$8:$M$56, '4.2 - Legend MB'!C15)</f>
        <v>9</v>
      </c>
      <c r="O71" s="1138" t="str">
        <f>'4.2 - Legend MB'!C20</f>
        <v>Medium popularity</v>
      </c>
      <c r="P71" s="1139">
        <f>COUNTIF($O$8:$O$56, '4.2 - Legend MB'!$C20)</f>
        <v>16</v>
      </c>
      <c r="Q71" s="1138" t="str">
        <f>'4.2 - Legend MB'!C25</f>
        <v>Basic description</v>
      </c>
      <c r="R71" s="1138">
        <f>COUNTIF($Q$8:$Q$56, '4.2 - Legend MB'!$C25)</f>
        <v>15</v>
      </c>
      <c r="S71" s="1138" t="str">
        <f>'4.2 - Legend MB'!C31</f>
        <v>Non-recognized sources</v>
      </c>
      <c r="T71" s="1139">
        <f>COUNTIF($S$8:$S$56, '4.2 - Legend MB'!$C31)</f>
        <v>0</v>
      </c>
      <c r="U71" s="1138" t="str">
        <f>'4.2 - Legend MB'!C39</f>
        <v>Basic category set</v>
      </c>
      <c r="V71" s="1139">
        <f>COUNTIF($U$8:$U$56, '4.2 - Legend MB'!$C39)</f>
        <v>11</v>
      </c>
      <c r="W71" s="1138" t="str">
        <f>'4.2 - Legend MB'!C45</f>
        <v>Personal footprint + Context</v>
      </c>
      <c r="X71" s="1139">
        <f>COUNTIF($W$8:$W$56, '4.2 - Legend MB'!$C45)</f>
        <v>4</v>
      </c>
      <c r="Y71" s="1138" t="str">
        <f>'4.2 - Legend MB'!C49</f>
        <v>No reduction measures</v>
      </c>
      <c r="Z71" s="1139">
        <f>COUNTIF($Y$8:$Y$56, '4.2 - Legend MB'!$C49)</f>
        <v>17</v>
      </c>
      <c r="AA71" s="1138" t="str">
        <f>'4.2 - Legend MB'!C58</f>
        <v>Offset + Community</v>
      </c>
      <c r="AB71" s="1139">
        <f>COUNTIF($AA$8:$AA$56, '4.2 - Legend MB'!$C58)</f>
        <v>3</v>
      </c>
      <c r="AC71" s="1138" t="str">
        <f>'4.2 - Legend MB'!C63</f>
        <v>Exact values</v>
      </c>
      <c r="AD71" s="1139">
        <f>COUNTIF($AC$8:$AC$56, '4.2 - Legend MB'!$C63)</f>
        <v>5</v>
      </c>
      <c r="AE71" s="1138" t="str">
        <f>'4.2 - Legend MB'!C68</f>
        <v>Medium scope</v>
      </c>
      <c r="AF71" s="1139">
        <f>COUNTIF($AE$8:$AE$56, '4.2 - Legend MB'!$C68)</f>
        <v>30</v>
      </c>
      <c r="AG71" s="1138" t="str">
        <f>'4.2 - Legend MB'!C72</f>
        <v>Online free available</v>
      </c>
      <c r="AH71" s="1139">
        <f>COUNTIF($AG$8:$AG$56, '4.2 - Legend MB'!$C72)</f>
        <v>40</v>
      </c>
    </row>
    <row r="72" spans="11:35" ht="12.95" customHeight="1">
      <c r="K72" s="1138" t="str">
        <f>'4.2 - Legend MB'!C11</f>
        <v>Non-profit / NGO</v>
      </c>
      <c r="L72" s="1139">
        <f>COUNTIF($K$8:$K$56, '4.2 - Legend MB'!C11)</f>
        <v>16</v>
      </c>
      <c r="M72" s="1138" t="str">
        <f>'4.2 - Legend MB'!C16</f>
        <v>Excel sheet calculator</v>
      </c>
      <c r="N72" s="1139">
        <f>COUNTIF($M$8:$M$56, '4.2 - Legend MB'!C16)</f>
        <v>1</v>
      </c>
      <c r="O72" s="1138" t="str">
        <f>'4.2 - Legend MB'!C21</f>
        <v>High popularity</v>
      </c>
      <c r="P72" s="1139">
        <f>COUNTIF($O$8:$O$56, '4.2 - Legend MB'!$C21)</f>
        <v>9</v>
      </c>
      <c r="Q72" s="1138" t="str">
        <f>'4.2 - Legend MB'!C26</f>
        <v>Detailed description</v>
      </c>
      <c r="R72" s="1138">
        <f>COUNTIF($Q$8:$Q$56, '4.2 - Legend MB'!$C26)</f>
        <v>11</v>
      </c>
      <c r="S72" s="1138" t="str">
        <f>'4.2 - Legend MB'!C32</f>
        <v>Recognized outdated sources</v>
      </c>
      <c r="T72" s="1139">
        <f>COUNTIF($S$8:$S$56, '4.2 - Legend MB'!$C32)</f>
        <v>6</v>
      </c>
      <c r="U72" s="1138" t="str">
        <f>'4.2 - Legend MB'!C40</f>
        <v>Advanced category set</v>
      </c>
      <c r="V72" s="1139">
        <f>COUNTIF($U$8:$U$56, '4.2 - Legend MB'!$C40)</f>
        <v>23</v>
      </c>
      <c r="W72" s="1138" t="str">
        <f>'4.2 - Legend MB'!C46</f>
        <v>Personal footprint analysis</v>
      </c>
      <c r="X72" s="1139">
        <f>COUNTIF($W$8:$W$56, '4.2 - Legend MB'!$C46)</f>
        <v>4</v>
      </c>
      <c r="Y72" s="1138" t="str">
        <f>'4.2 - Legend MB'!C50</f>
        <v>General reduction measures</v>
      </c>
      <c r="Z72" s="1139">
        <f>COUNTIF($Y$8:$Y$56, '4.2 - Legend MB'!$C50)</f>
        <v>21</v>
      </c>
      <c r="AA72" s="1138" t="str">
        <f>'4.2 - Legend MB'!C59</f>
        <v>Tracking + Community</v>
      </c>
      <c r="AB72" s="1139">
        <f>COUNTIF($AA$8:$AA$56, '4.2 - Legend MB'!$C59)</f>
        <v>6</v>
      </c>
      <c r="AC72" s="1138" t="str">
        <f>'4.2 - Legend MB'!C64</f>
        <v>Pre-defined values</v>
      </c>
      <c r="AD72" s="1139">
        <f>COUNTIF($AC$8:$AC$56, '4.2 - Legend MB'!$C64)</f>
        <v>0</v>
      </c>
      <c r="AE72" s="1138" t="str">
        <f>'4.2 - Legend MB'!C69</f>
        <v>Large scope</v>
      </c>
      <c r="AF72" s="1139">
        <f>COUNTIF($AE$8:$AE$56, '4.2 - Legend MB'!$C69)</f>
        <v>8</v>
      </c>
      <c r="AG72" s="1138" t="str">
        <f>'4.2 - Legend MB'!C73</f>
        <v>Email needed</v>
      </c>
      <c r="AH72" s="1139">
        <f>COUNTIF($AG$8:$AG$56, '4.2 - Legend MB'!$C73)</f>
        <v>1</v>
      </c>
    </row>
    <row r="73" spans="11:35" ht="12.95" customHeight="1">
      <c r="K73" s="1140" t="str">
        <f>'4.2 - Legend MB'!C12</f>
        <v>Non-profit / Government</v>
      </c>
      <c r="L73" s="1141">
        <f>COUNTIF($K$8:$K$56, '4.2 - Legend MB'!C12)</f>
        <v>5</v>
      </c>
      <c r="M73" s="1140" t="str">
        <f>'4.2 - Legend MB'!C17</f>
        <v>App + Web version available</v>
      </c>
      <c r="N73" s="1141">
        <f>COUNTIF($M$8:$M$56, '4.2 - Legend MB'!C17)</f>
        <v>2</v>
      </c>
      <c r="O73" s="1140"/>
      <c r="P73" s="1141"/>
      <c r="Q73" s="1140" t="str">
        <f>'4.2 - Legend MB'!C27</f>
        <v>Open-source method</v>
      </c>
      <c r="R73" s="1140">
        <f>COUNTIF($Q$8:$Q$56, '4.2 - Legend MB'!$C27)</f>
        <v>9</v>
      </c>
      <c r="S73" s="1140" t="str">
        <f>'4.2 - Legend MB'!C33</f>
        <v>Recognized current sources</v>
      </c>
      <c r="T73" s="1141">
        <f>COUNTIF($S$8:$S$56, '4.2 - Legend MB'!$C33)</f>
        <v>20</v>
      </c>
      <c r="U73" s="1140" t="str">
        <f>'4.2 - Legend MB'!C41</f>
        <v>Comprehensive category set</v>
      </c>
      <c r="V73" s="1141">
        <f>COUNTIF($U$8:$U$56, '4.2 - Legend MB'!$C41)</f>
        <v>2</v>
      </c>
      <c r="W73" s="1140" t="str">
        <f>'4.2 - Legend MB'!C47</f>
        <v>Personal footprint analysis + Context</v>
      </c>
      <c r="X73" s="1141">
        <f>COUNTIF($W$8:$W$56, '4.2 - Legend MB'!$C47)</f>
        <v>41</v>
      </c>
      <c r="Y73" s="1140" t="str">
        <f>'4.2 - Legend MB'!C51</f>
        <v>Individualized reduction measures</v>
      </c>
      <c r="Z73" s="1141">
        <f>COUNTIF($Y$8:$Y$56, '4.2 - Legend MB'!$C51)</f>
        <v>11</v>
      </c>
      <c r="AA73" s="1140" t="str">
        <f>'4.2 - Legend MB'!C60</f>
        <v>Offset + Tracking + Community</v>
      </c>
      <c r="AB73" s="1141">
        <f>COUNTIF($AA$8:$AA$56, '4.2 - Legend MB'!$C60)</f>
        <v>7</v>
      </c>
      <c r="AC73" s="1140" t="str">
        <f>'4.2 - Legend MB'!C65</f>
        <v>Combination of both</v>
      </c>
      <c r="AD73" s="1141">
        <f>COUNTIF($AC$8:$AC$56, '4.2 - Legend MB'!$C65)</f>
        <v>18</v>
      </c>
      <c r="AE73" s="1140" t="str">
        <f>'4.2 - Legend MB'!C70</f>
        <v>Extensive scope</v>
      </c>
      <c r="AF73" s="1141">
        <f>COUNTIF($AE$8:$AE$56, '4.2 - Legend MB'!$C70)</f>
        <v>5</v>
      </c>
      <c r="AG73" s="1140" t="str">
        <f>'4.2 - Legend MB'!C74</f>
        <v>Obligatory account</v>
      </c>
      <c r="AH73" s="1141">
        <f>COUNTIF($AG$8:$AG$56, '4.2 - Legend MB'!$C74)</f>
        <v>8</v>
      </c>
    </row>
    <row r="74" spans="11:35" ht="12.95" customHeight="1">
      <c r="K74" s="1138"/>
      <c r="L74" s="1139">
        <f>SUM(L70:L73)</f>
        <v>49</v>
      </c>
      <c r="M74" s="1138"/>
      <c r="N74" s="1139">
        <f t="shared" ref="N74:AH74" si="12">SUM(N70:N73)</f>
        <v>49</v>
      </c>
      <c r="O74" s="1138"/>
      <c r="P74" s="1139">
        <f t="shared" si="12"/>
        <v>49</v>
      </c>
      <c r="Q74" s="1138"/>
      <c r="R74" s="1138">
        <f>SUM(R70:R73)</f>
        <v>49</v>
      </c>
      <c r="S74" s="1138"/>
      <c r="T74" s="1139">
        <f>SUM(T69:T73)</f>
        <v>49</v>
      </c>
      <c r="U74" s="1138"/>
      <c r="V74" s="1139">
        <f>SUM(V69:V73)</f>
        <v>49</v>
      </c>
      <c r="W74" s="1138"/>
      <c r="X74" s="1139">
        <f>SUM(X70:X73)</f>
        <v>49</v>
      </c>
      <c r="Y74" s="1138"/>
      <c r="Z74" s="1139">
        <f t="shared" si="12"/>
        <v>49</v>
      </c>
      <c r="AA74" s="1138"/>
      <c r="AB74" s="1139">
        <f>SUM(AB66:AB73)</f>
        <v>49</v>
      </c>
      <c r="AC74" s="1138"/>
      <c r="AD74" s="1139">
        <f t="shared" si="12"/>
        <v>23</v>
      </c>
      <c r="AE74" s="1138"/>
      <c r="AF74" s="1139">
        <f t="shared" si="12"/>
        <v>49</v>
      </c>
      <c r="AG74" s="1138"/>
      <c r="AH74" s="1139">
        <f t="shared" si="12"/>
        <v>49</v>
      </c>
    </row>
    <row r="75" spans="11:35" ht="12.95" customHeight="1">
      <c r="K75" s="1138"/>
      <c r="L75" s="1139"/>
      <c r="M75" s="1138"/>
      <c r="N75" s="1139"/>
      <c r="O75" s="1138"/>
      <c r="P75" s="1139"/>
      <c r="Q75" s="1138"/>
      <c r="R75" s="1138"/>
      <c r="S75" s="1138"/>
      <c r="T75" s="1139"/>
      <c r="U75" s="1138"/>
      <c r="V75" s="1139"/>
      <c r="W75" s="1138"/>
      <c r="X75" s="1139"/>
      <c r="Y75" s="1138"/>
      <c r="Z75" s="1139"/>
      <c r="AA75" s="1138"/>
      <c r="AB75" s="1139"/>
      <c r="AC75" s="1138"/>
      <c r="AD75" s="1139"/>
      <c r="AE75" s="1138"/>
      <c r="AF75" s="1139"/>
      <c r="AG75" s="1138"/>
      <c r="AH75" s="1139"/>
    </row>
    <row r="76" spans="11:35" ht="12.95" customHeight="1">
      <c r="K76" s="1138">
        <v>1</v>
      </c>
      <c r="L76" s="1139">
        <f>COUNTIF($L$8:$L$56, 1)</f>
        <v>25</v>
      </c>
      <c r="M76" s="1138">
        <v>1</v>
      </c>
      <c r="N76" s="1139">
        <f>COUNTIF($N$8:$N$56, 1)</f>
        <v>1</v>
      </c>
      <c r="O76" s="1138">
        <v>1</v>
      </c>
      <c r="P76" s="1139">
        <f>COUNTIF($P$8:$P$56, 1)</f>
        <v>24</v>
      </c>
      <c r="Q76" s="1138">
        <v>1</v>
      </c>
      <c r="R76" s="1138">
        <f>COUNTIF($R$8:$R$56, 1)</f>
        <v>14</v>
      </c>
      <c r="S76" s="1138">
        <v>1</v>
      </c>
      <c r="T76" s="1139">
        <f>COUNTIF($T$8:$T$56, 1)</f>
        <v>9</v>
      </c>
      <c r="U76" s="1138">
        <v>1</v>
      </c>
      <c r="V76" s="1139">
        <f>COUNTIF($V$8:$V$56, 1)</f>
        <v>5</v>
      </c>
      <c r="W76" s="1138">
        <v>1</v>
      </c>
      <c r="X76" s="1139">
        <f>COUNTIF($X$8:$X$56, 1)</f>
        <v>0</v>
      </c>
      <c r="Y76" s="1138">
        <v>1</v>
      </c>
      <c r="Z76" s="1139">
        <f>COUNTIF($Z$8:$Z$56, 1)</f>
        <v>17</v>
      </c>
      <c r="AA76" s="1138">
        <v>1</v>
      </c>
      <c r="AB76" s="1139">
        <f>COUNTIF($AB$8:$AB$56, 1)</f>
        <v>3</v>
      </c>
      <c r="AC76" s="1138">
        <v>1</v>
      </c>
      <c r="AD76" s="1139">
        <f>COUNTIF($AD$8:$AD$56, 1)</f>
        <v>5</v>
      </c>
      <c r="AE76" s="1138">
        <v>1</v>
      </c>
      <c r="AF76" s="1139">
        <f>COUNTIF($AF$8:$AF$56, 1)</f>
        <v>5</v>
      </c>
      <c r="AG76" s="1138">
        <v>1</v>
      </c>
      <c r="AH76" s="1139">
        <f>COUNTIF($AH$8:$AH$56, 1)</f>
        <v>8</v>
      </c>
    </row>
    <row r="77" spans="11:35" ht="12.95" customHeight="1">
      <c r="K77" s="1138">
        <v>2</v>
      </c>
      <c r="L77" s="1139">
        <f>COUNTIF($L$8:$L$56, 2)</f>
        <v>5</v>
      </c>
      <c r="M77" s="1138">
        <v>2</v>
      </c>
      <c r="N77" s="1139">
        <f>COUNTIF($N$8:$N$56, 2)</f>
        <v>9</v>
      </c>
      <c r="O77" s="1138">
        <v>2</v>
      </c>
      <c r="P77" s="1139">
        <f>COUNTIF($P$8:$P$56, 2)</f>
        <v>16</v>
      </c>
      <c r="Q77" s="1138">
        <v>2</v>
      </c>
      <c r="R77" s="1138">
        <f>COUNTIF($R$8:$R$56, 2)</f>
        <v>15</v>
      </c>
      <c r="S77" s="1138">
        <v>2</v>
      </c>
      <c r="T77" s="1139">
        <f>COUNTIF($T$8:$T$56, 2)</f>
        <v>14</v>
      </c>
      <c r="U77" s="1138">
        <v>2</v>
      </c>
      <c r="V77" s="1139">
        <f>COUNTIF($V$8:$V$56, 2)</f>
        <v>8</v>
      </c>
      <c r="W77" s="1138">
        <v>2</v>
      </c>
      <c r="X77" s="1139">
        <f>COUNTIF($X$8:$X$56, 2)</f>
        <v>4</v>
      </c>
      <c r="Y77" s="1138">
        <v>2</v>
      </c>
      <c r="Z77" s="1139">
        <f>COUNTIF($Z$8:$Z$56, 2)</f>
        <v>21</v>
      </c>
      <c r="AA77" s="1138">
        <v>2</v>
      </c>
      <c r="AB77" s="1139">
        <f>COUNTIF($AB$8:$AB$56, 2)</f>
        <v>5</v>
      </c>
      <c r="AC77" s="1138">
        <v>2</v>
      </c>
      <c r="AD77" s="1139">
        <f>COUNTIF($AD$8:$AD$56, 2)</f>
        <v>26</v>
      </c>
      <c r="AE77" s="1138">
        <v>2</v>
      </c>
      <c r="AF77" s="1139">
        <f>COUNTIF($AF$8:$AF$56, 2)</f>
        <v>6</v>
      </c>
      <c r="AG77" s="1138">
        <v>2</v>
      </c>
      <c r="AH77" s="1139">
        <f>COUNTIF($AH$8:$AH$56, 2)</f>
        <v>1</v>
      </c>
    </row>
    <row r="78" spans="11:35" ht="12.95" customHeight="1">
      <c r="K78" s="1138">
        <v>3</v>
      </c>
      <c r="L78" s="1139">
        <f>COUNTIF($L$8:$L$56, 3)</f>
        <v>16</v>
      </c>
      <c r="M78" s="1138">
        <v>3</v>
      </c>
      <c r="N78" s="1139">
        <f>COUNTIF($N$8:$N$56, 3)</f>
        <v>37</v>
      </c>
      <c r="O78" s="1138">
        <v>3</v>
      </c>
      <c r="P78" s="1139">
        <f>COUNTIF($P$8:$P$56, 3)</f>
        <v>9</v>
      </c>
      <c r="Q78" s="1138">
        <v>3</v>
      </c>
      <c r="R78" s="1138">
        <f>COUNTIF($R$8:$R$56, 3)</f>
        <v>11</v>
      </c>
      <c r="S78" s="1138">
        <v>3</v>
      </c>
      <c r="T78" s="1139">
        <f>COUNTIF($T$8:$T$56, 3)</f>
        <v>0</v>
      </c>
      <c r="U78" s="1138">
        <v>3</v>
      </c>
      <c r="V78" s="1139">
        <f>COUNTIF($V$8:$V$56, 3)</f>
        <v>11</v>
      </c>
      <c r="W78" s="1138">
        <v>3</v>
      </c>
      <c r="X78" s="1139">
        <f>COUNTIF($X$8:$X$56, 3)</f>
        <v>4</v>
      </c>
      <c r="Y78" s="1138">
        <v>3</v>
      </c>
      <c r="Z78" s="1139">
        <f>COUNTIF($Z$8:$Z$56, 3)</f>
        <v>11</v>
      </c>
      <c r="AA78" s="1138">
        <v>3</v>
      </c>
      <c r="AB78" s="1139">
        <f>COUNTIF($AB$8:$AB$56, 3)</f>
        <v>6</v>
      </c>
      <c r="AC78" s="1138">
        <v>3</v>
      </c>
      <c r="AD78" s="1139">
        <f>COUNTIF($AD$8:$AD$56, 3)</f>
        <v>18</v>
      </c>
      <c r="AE78" s="1138">
        <v>3</v>
      </c>
      <c r="AF78" s="1139">
        <f>COUNTIF($AF$8:$AF$56, 3)</f>
        <v>8</v>
      </c>
      <c r="AG78" s="1138">
        <v>3</v>
      </c>
      <c r="AH78" s="1139">
        <f>COUNTIF($AH$8:$AH$56, 3)</f>
        <v>40</v>
      </c>
    </row>
    <row r="79" spans="11:35" ht="12.95" customHeight="1">
      <c r="K79" s="1138">
        <v>4</v>
      </c>
      <c r="L79" s="1139">
        <f>COUNTIF($L$8:$L$56, 4)</f>
        <v>3</v>
      </c>
      <c r="M79" s="1138">
        <v>4</v>
      </c>
      <c r="N79" s="1139">
        <f>COUNTIF($N$8:$N$56, 4)</f>
        <v>2</v>
      </c>
      <c r="O79" s="1138"/>
      <c r="P79" s="1139"/>
      <c r="Q79" s="1138">
        <v>4</v>
      </c>
      <c r="R79" s="1138">
        <f>COUNTIF($R$8:$R$56, 4)</f>
        <v>9</v>
      </c>
      <c r="S79" s="1138">
        <v>4</v>
      </c>
      <c r="T79" s="1139">
        <f>COUNTIF($T$8:$T$56, 4)</f>
        <v>6</v>
      </c>
      <c r="U79" s="1138">
        <v>4</v>
      </c>
      <c r="V79" s="1139">
        <f>COUNTIF($V$8:$V$56, 4)</f>
        <v>2</v>
      </c>
      <c r="W79" s="1138">
        <v>4</v>
      </c>
      <c r="X79" s="1139">
        <f>COUNTIF($X$8:$X$56, 4)</f>
        <v>41</v>
      </c>
      <c r="Y79" s="1138"/>
      <c r="Z79" s="1139"/>
      <c r="AA79" s="1138">
        <v>4</v>
      </c>
      <c r="AB79" s="1139">
        <f>COUNTIF($AB$8:$AB$56, 4)</f>
        <v>3</v>
      </c>
      <c r="AC79" s="1138"/>
      <c r="AD79" s="1139"/>
      <c r="AE79" s="1138">
        <v>4</v>
      </c>
      <c r="AF79" s="1139">
        <f>COUNTIF($AF$8:$AF$56, 4)</f>
        <v>30</v>
      </c>
      <c r="AG79" s="1138"/>
      <c r="AH79" s="1139"/>
    </row>
    <row r="80" spans="11:35" ht="12.95" customHeight="1">
      <c r="K80" s="1138"/>
      <c r="L80" s="1139"/>
      <c r="M80" s="1138"/>
      <c r="N80" s="1139"/>
      <c r="O80" s="1138"/>
      <c r="P80" s="1139"/>
      <c r="Q80" s="1138"/>
      <c r="R80" s="1138"/>
      <c r="S80" s="1138">
        <v>5</v>
      </c>
      <c r="T80" s="1139">
        <f>COUNTIF($T$8:$T$56, 5)</f>
        <v>20</v>
      </c>
      <c r="U80" s="1138">
        <v>5</v>
      </c>
      <c r="V80" s="1139">
        <f>COUNTIF($V$8:$V$56, 5)</f>
        <v>23</v>
      </c>
      <c r="W80" s="1138"/>
      <c r="X80" s="1139"/>
      <c r="Y80" s="1138"/>
      <c r="Z80" s="1139"/>
      <c r="AA80" s="1138">
        <v>5</v>
      </c>
      <c r="AB80" s="1139">
        <f>COUNTIF($AB$8:$AB$56, 5)</f>
        <v>11</v>
      </c>
      <c r="AC80" s="1138"/>
      <c r="AD80" s="1139"/>
      <c r="AE80" s="1138"/>
      <c r="AF80" s="1139"/>
      <c r="AG80" s="1138"/>
      <c r="AH80" s="1139"/>
    </row>
    <row r="81" spans="11:35" ht="12.95" customHeight="1">
      <c r="K81" s="1138"/>
      <c r="L81" s="1139"/>
      <c r="M81" s="1138"/>
      <c r="N81" s="1139"/>
      <c r="O81" s="1138"/>
      <c r="P81" s="1139"/>
      <c r="Q81" s="1138"/>
      <c r="R81" s="1138"/>
      <c r="S81" s="1138"/>
      <c r="T81" s="1139"/>
      <c r="U81" s="1138"/>
      <c r="V81" s="1139"/>
      <c r="W81" s="1138"/>
      <c r="X81" s="1139"/>
      <c r="Y81" s="1138"/>
      <c r="Z81" s="1139"/>
      <c r="AA81" s="1138">
        <v>6</v>
      </c>
      <c r="AB81" s="1139">
        <f>COUNTIF($AB$8:$AB$56, 6)</f>
        <v>7</v>
      </c>
      <c r="AC81" s="1138"/>
      <c r="AD81" s="1139"/>
      <c r="AE81" s="1138"/>
      <c r="AF81" s="1139"/>
      <c r="AG81" s="1138"/>
      <c r="AH81" s="1139"/>
    </row>
    <row r="82" spans="11:35" ht="12.95" customHeight="1">
      <c r="K82" s="1138"/>
      <c r="L82" s="1139"/>
      <c r="M82" s="1138"/>
      <c r="N82" s="1139"/>
      <c r="O82" s="1138"/>
      <c r="P82" s="1139"/>
      <c r="Q82" s="1138"/>
      <c r="R82" s="1138"/>
      <c r="S82" s="1138"/>
      <c r="T82" s="1139"/>
      <c r="U82" s="1138"/>
      <c r="V82" s="1139"/>
      <c r="W82" s="1138"/>
      <c r="X82" s="1139"/>
      <c r="Y82" s="1138"/>
      <c r="Z82" s="1139"/>
      <c r="AA82" s="1138">
        <v>7</v>
      </c>
      <c r="AB82" s="1139">
        <f>COUNTIF($AB$8:$AB$56, 7)</f>
        <v>6</v>
      </c>
      <c r="AC82" s="1138"/>
      <c r="AD82" s="1139"/>
      <c r="AE82" s="1138"/>
      <c r="AF82" s="1139"/>
      <c r="AG82" s="1138"/>
      <c r="AH82" s="1139"/>
      <c r="AI82" s="140"/>
    </row>
    <row r="83" spans="11:35" ht="12.95" customHeight="1">
      <c r="K83" s="1138"/>
      <c r="L83" s="1139"/>
      <c r="M83" s="1138"/>
      <c r="N83" s="1139"/>
      <c r="O83" s="1138"/>
      <c r="P83" s="1139"/>
      <c r="Q83" s="1138"/>
      <c r="R83" s="1138"/>
      <c r="S83" s="1138"/>
      <c r="T83" s="1139"/>
      <c r="U83" s="1138"/>
      <c r="V83" s="1139"/>
      <c r="W83" s="1138"/>
      <c r="X83" s="1139"/>
      <c r="Y83" s="1138"/>
      <c r="Z83" s="1139"/>
      <c r="AA83" s="1138">
        <v>8</v>
      </c>
      <c r="AB83" s="1139">
        <f>COUNTIF($AB$8:$AB$56, 8)</f>
        <v>8</v>
      </c>
      <c r="AC83" s="1138"/>
      <c r="AD83" s="1139"/>
      <c r="AE83" s="1138"/>
      <c r="AF83" s="1139"/>
      <c r="AG83" s="1138"/>
      <c r="AH83" s="1139"/>
    </row>
    <row r="87" spans="11:35" ht="12.95" customHeight="1">
      <c r="AI87" s="140"/>
    </row>
    <row r="89" spans="11:35" ht="12.95" customHeight="1">
      <c r="AI89" s="140"/>
    </row>
    <row r="93" spans="11:35" ht="12.95" customHeight="1">
      <c r="AI93" s="140"/>
    </row>
  </sheetData>
  <sheetProtection algorithmName="SHA-512" hashValue="smdGjdZKV36JHin9dqgT+O7482GnOvUq7UjU6CbWdElFmONpS52SkHDrgUMTAUoBfdnWigQgDgg9XVLPi6/jKQ==" saltValue="BF/YdxfJTBfLjCiw7yVkKA==" spinCount="100000" sheet="1" objects="1" scenarios="1" autoFilter="0"/>
  <autoFilter ref="A7:AI56" xr:uid="{56CFF2D2-4596-4282-8F41-FF1A54F5EC75}">
    <sortState xmlns:xlrd2="http://schemas.microsoft.com/office/spreadsheetml/2017/richdata2" ref="A8:AI56">
      <sortCondition descending="1" ref="D7:D56"/>
    </sortState>
  </autoFilter>
  <conditionalFormatting sqref="D4:D5 F3:F5">
    <cfRule type="cellIs" dxfId="91" priority="22" operator="equal">
      <formula>"Water footprint"</formula>
    </cfRule>
    <cfRule type="cellIs" dxfId="90" priority="23" operator="equal">
      <formula>"Ecological Footprint"</formula>
    </cfRule>
    <cfRule type="cellIs" dxfId="89" priority="24" operator="equal">
      <formula>"Carbon Footprint"</formula>
    </cfRule>
  </conditionalFormatting>
  <conditionalFormatting sqref="F4:F5">
    <cfRule type="cellIs" dxfId="88" priority="19" operator="equal">
      <formula>"No?"</formula>
    </cfRule>
    <cfRule type="cellIs" dxfId="87" priority="20" operator="equal">
      <formula>"No"</formula>
    </cfRule>
    <cfRule type="cellIs" dxfId="86" priority="21" operator="equal">
      <formula>"Yes"</formula>
    </cfRule>
  </conditionalFormatting>
  <conditionalFormatting sqref="D3">
    <cfRule type="cellIs" dxfId="85" priority="16" operator="equal">
      <formula>"Water footprint"</formula>
    </cfRule>
    <cfRule type="cellIs" dxfId="84" priority="17" operator="equal">
      <formula>"Ecological Footprint"</formula>
    </cfRule>
    <cfRule type="cellIs" dxfId="83" priority="18" operator="equal">
      <formula>"Carbon Footprint"</formula>
    </cfRule>
  </conditionalFormatting>
  <conditionalFormatting sqref="F3">
    <cfRule type="cellIs" dxfId="82" priority="13" operator="equal">
      <formula>"No?"</formula>
    </cfRule>
    <cfRule type="cellIs" dxfId="81" priority="14" operator="equal">
      <formula>"No"</formula>
    </cfRule>
    <cfRule type="cellIs" dxfId="80" priority="15" operator="equal">
      <formula>"Yes"</formula>
    </cfRule>
  </conditionalFormatting>
  <conditionalFormatting sqref="AI27:AI32 AI50:AI56 AI35:AI45 AI58:AI63 AI12:AI20">
    <cfRule type="cellIs" dxfId="79" priority="10" operator="equal">
      <formula>"Water footprint"</formula>
    </cfRule>
    <cfRule type="cellIs" dxfId="78" priority="11" operator="equal">
      <formula>"Ecological Footprint"</formula>
    </cfRule>
    <cfRule type="cellIs" dxfId="77" priority="12" operator="equal">
      <formula>"Carbon Footprint"</formula>
    </cfRule>
  </conditionalFormatting>
  <conditionalFormatting sqref="AI2">
    <cfRule type="cellIs" dxfId="76" priority="7" operator="equal">
      <formula>"Water footprint"</formula>
    </cfRule>
    <cfRule type="cellIs" dxfId="75" priority="8" operator="equal">
      <formula>"Ecological Footprint"</formula>
    </cfRule>
    <cfRule type="cellIs" dxfId="74" priority="9" operator="equal">
      <formula>"Carbon Footprint"</formula>
    </cfRule>
  </conditionalFormatting>
  <conditionalFormatting sqref="AI7">
    <cfRule type="cellIs" dxfId="73" priority="4" operator="equal">
      <formula>"Water footprint"</formula>
    </cfRule>
    <cfRule type="cellIs" dxfId="72" priority="5" operator="equal">
      <formula>"Ecological Footprint"</formula>
    </cfRule>
    <cfRule type="cellIs" dxfId="71" priority="6" operator="equal">
      <formula>"Carbon Footprint"</formula>
    </cfRule>
  </conditionalFormatting>
  <conditionalFormatting sqref="AI6">
    <cfRule type="cellIs" dxfId="70" priority="1" operator="equal">
      <formula>"Water footprint"</formula>
    </cfRule>
    <cfRule type="cellIs" dxfId="69" priority="2" operator="equal">
      <formula>"Ecological Footprint"</formula>
    </cfRule>
    <cfRule type="cellIs" dxfId="68" priority="3" operator="equal">
      <formula>"Carbon Footprint"</formula>
    </cfRule>
  </conditionalFormatting>
  <pageMargins left="1" right="1" top="1" bottom="1" header="0.25" footer="0.25"/>
  <pageSetup scale="65" fitToWidth="0" orientation="landscape" r:id="rId1"/>
  <headerFooter>
    <oddFooter>&amp;C&amp;"Helvetica Neue,Regular"&amp;12&amp;K000000&amp;P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82791-7FBF-4D53-B0DC-0AFCE4650764}">
  <sheetPr>
    <tabColor theme="9"/>
    <pageSetUpPr fitToPage="1"/>
  </sheetPr>
  <dimension ref="A1:BI23"/>
  <sheetViews>
    <sheetView showGridLines="0" zoomScale="80" zoomScaleNormal="80" workbookViewId="0">
      <pane ySplit="7" topLeftCell="A8" activePane="bottomLeft" state="frozen"/>
      <selection pane="bottomLeft" activeCell="A2" sqref="A2"/>
    </sheetView>
  </sheetViews>
  <sheetFormatPr baseColWidth="10" defaultColWidth="16.375" defaultRowHeight="12.95" customHeight="1"/>
  <cols>
    <col min="1" max="1" width="17.875" style="433" customWidth="1"/>
    <col min="2" max="2" width="26.125" style="745" customWidth="1"/>
    <col min="3" max="3" width="34.375" style="433" customWidth="1"/>
    <col min="4" max="4" width="46.125" style="1372" customWidth="1"/>
    <col min="5" max="5" width="17.875" style="434" customWidth="1"/>
    <col min="6" max="6" width="19" style="672" customWidth="1"/>
    <col min="7" max="7" width="10.375" style="672" hidden="1" customWidth="1"/>
    <col min="8" max="8" width="14" style="434" hidden="1" customWidth="1"/>
    <col min="9" max="9" width="14.25" style="434" hidden="1" customWidth="1"/>
    <col min="10" max="10" width="17" style="672" hidden="1" customWidth="1"/>
    <col min="11" max="11" width="16.375" style="433" customWidth="1"/>
    <col min="12" max="12" width="25" style="433" customWidth="1"/>
    <col min="13" max="46" width="16.375" style="433"/>
    <col min="47" max="47" width="14.75" style="433" customWidth="1"/>
    <col min="48" max="53" width="16.375" style="433"/>
    <col min="54" max="54" width="6.125" style="434" customWidth="1"/>
    <col min="55" max="55" width="20.5" style="433" customWidth="1"/>
    <col min="56" max="56" width="4.625" style="435" customWidth="1"/>
    <col min="57" max="57" width="24.375" style="435" customWidth="1"/>
    <col min="58" max="58" width="4.875" style="433" customWidth="1"/>
    <col min="59" max="59" width="29.625" style="435" customWidth="1"/>
    <col min="60" max="60" width="5.125" style="433" customWidth="1"/>
    <col min="61" max="61" width="32.5" style="435" customWidth="1"/>
    <col min="62" max="62" width="5.125" style="433" customWidth="1"/>
    <col min="63" max="63" width="26.375" style="433" customWidth="1"/>
    <col min="64" max="16384" width="16.375" style="433"/>
  </cols>
  <sheetData>
    <row r="1" spans="1:61" ht="17.100000000000001" customHeight="1">
      <c r="A1" s="509" t="str">
        <f>'0 - Overview thesis'!A1</f>
        <v>Master thesis "Benchmark analysis of personal (carbon) footprint calculators" by Friederike Tietze - TU Berlin - 2021</v>
      </c>
      <c r="B1" s="727"/>
      <c r="C1" s="509"/>
      <c r="D1" s="1370"/>
      <c r="E1" s="663"/>
      <c r="F1" s="668"/>
      <c r="G1" s="668"/>
      <c r="H1" s="663"/>
      <c r="I1" s="663"/>
      <c r="J1" s="668"/>
    </row>
    <row r="2" spans="1:61" s="289" customFormat="1" ht="18">
      <c r="A2" s="16" t="s">
        <v>1364</v>
      </c>
      <c r="B2" s="91"/>
      <c r="C2" s="17"/>
      <c r="D2" s="17"/>
      <c r="E2" s="664"/>
      <c r="F2" s="669"/>
      <c r="G2" s="669"/>
      <c r="H2" s="664"/>
      <c r="I2" s="664"/>
      <c r="J2" s="669"/>
      <c r="K2" s="17"/>
      <c r="L2" s="17"/>
      <c r="M2" s="17"/>
      <c r="N2" s="17"/>
      <c r="O2" s="17"/>
      <c r="P2" s="17"/>
    </row>
    <row r="3" spans="1:61" s="581" customFormat="1" ht="8.1" customHeight="1">
      <c r="B3" s="728"/>
      <c r="C3" s="585"/>
      <c r="D3" s="585"/>
      <c r="E3" s="665"/>
      <c r="F3" s="670"/>
      <c r="G3" s="670"/>
      <c r="H3" s="665"/>
      <c r="I3" s="665"/>
      <c r="J3" s="670"/>
    </row>
    <row r="4" spans="1:61" s="468" customFormat="1" ht="15">
      <c r="A4" s="466" t="s">
        <v>1363</v>
      </c>
      <c r="B4" s="729"/>
      <c r="C4" s="466"/>
      <c r="D4" s="1371"/>
      <c r="E4" s="666"/>
      <c r="F4" s="671"/>
      <c r="G4" s="671"/>
      <c r="H4" s="666"/>
      <c r="I4" s="666"/>
      <c r="J4" s="671"/>
      <c r="L4" s="433"/>
    </row>
    <row r="5" spans="1:61" s="581" customFormat="1" ht="8.1" customHeight="1" thickBot="1">
      <c r="B5" s="728"/>
      <c r="C5" s="585"/>
      <c r="D5" s="585"/>
      <c r="E5" s="665"/>
      <c r="F5" s="670"/>
      <c r="G5" s="670"/>
      <c r="H5" s="665"/>
      <c r="I5" s="665"/>
      <c r="J5" s="670"/>
    </row>
    <row r="6" spans="1:61" s="289" customFormat="1" ht="18.75" hidden="1" thickBot="1">
      <c r="A6" s="807" t="s">
        <v>1377</v>
      </c>
      <c r="B6" s="1431"/>
      <c r="C6" s="809"/>
      <c r="D6" s="809"/>
      <c r="E6" s="664"/>
      <c r="F6" s="669"/>
      <c r="G6" s="669"/>
      <c r="H6" s="1432"/>
      <c r="I6" s="1432"/>
      <c r="J6" s="1433"/>
    </row>
    <row r="7" spans="1:61" s="660" customFormat="1" ht="20.100000000000001" customHeight="1">
      <c r="A7" s="1430" t="s">
        <v>401</v>
      </c>
      <c r="B7" s="1387" t="s">
        <v>402</v>
      </c>
      <c r="C7" s="1389" t="s">
        <v>1378</v>
      </c>
      <c r="D7" s="1398" t="s">
        <v>207</v>
      </c>
      <c r="E7" s="1414" t="s">
        <v>1103</v>
      </c>
      <c r="F7" s="1415" t="s">
        <v>1366</v>
      </c>
      <c r="G7" s="1448"/>
      <c r="H7" s="1406" t="s">
        <v>1365</v>
      </c>
      <c r="I7" s="1391" t="s">
        <v>1370</v>
      </c>
      <c r="J7" s="1434" t="s">
        <v>1371</v>
      </c>
      <c r="BB7" s="661"/>
      <c r="BD7" s="662"/>
      <c r="BE7" s="662"/>
      <c r="BG7" s="662"/>
      <c r="BI7" s="662"/>
    </row>
    <row r="8" spans="1:61" ht="28.5">
      <c r="A8" s="1413"/>
      <c r="B8" s="1388"/>
      <c r="C8" s="1390"/>
      <c r="D8" s="1399"/>
      <c r="E8" s="1416" t="s">
        <v>1373</v>
      </c>
      <c r="F8" s="1417" t="s">
        <v>1105</v>
      </c>
      <c r="G8" s="1449"/>
      <c r="H8" s="1407" t="s">
        <v>1375</v>
      </c>
      <c r="I8" s="1392" t="s">
        <v>1374</v>
      </c>
      <c r="J8" s="1435" t="s">
        <v>1372</v>
      </c>
    </row>
    <row r="9" spans="1:61" ht="39.950000000000003" customHeight="1">
      <c r="A9" s="1685" t="str">
        <f>'4.2 - Legend MB'!A7</f>
        <v>General</v>
      </c>
      <c r="B9" s="1375" t="str">
        <f>'4.2 - Legend MB'!B8</f>
        <v>Type of provider</v>
      </c>
      <c r="C9" s="1382" t="s">
        <v>1240</v>
      </c>
      <c r="D9" s="1400" t="s">
        <v>811</v>
      </c>
      <c r="E9" s="1418">
        <f>COUNTIF('5.2 - Database PCFCs'!E14:BA14, "True")</f>
        <v>3</v>
      </c>
      <c r="F9" s="1419">
        <f t="shared" ref="F9:F22" si="0">E9/49</f>
        <v>6.1224489795918366E-2</v>
      </c>
      <c r="G9" s="1450"/>
      <c r="H9" s="1408">
        <v>4</v>
      </c>
      <c r="I9" s="1393">
        <f>AVERAGE('7.2 - PCFCs Scores'!L8:L56)</f>
        <v>1.9387755102040816</v>
      </c>
      <c r="J9" s="1436">
        <f>I9/H9</f>
        <v>0.48469387755102039</v>
      </c>
    </row>
    <row r="10" spans="1:61" ht="39.950000000000003" customHeight="1">
      <c r="A10" s="1685"/>
      <c r="B10" s="1376" t="s">
        <v>403</v>
      </c>
      <c r="C10" s="1382" t="s">
        <v>1075</v>
      </c>
      <c r="D10" s="1400" t="s">
        <v>815</v>
      </c>
      <c r="E10" s="1418">
        <f>COUNTIF('5.2 - Database PCFCs'!E21:BA21, "True")</f>
        <v>2</v>
      </c>
      <c r="F10" s="1419">
        <f t="shared" si="0"/>
        <v>4.0816326530612242E-2</v>
      </c>
      <c r="G10" s="1450"/>
      <c r="H10" s="1408">
        <v>4</v>
      </c>
      <c r="I10" s="1393">
        <f>AVERAGE('7.2 - PCFCs Scores'!N8:N56)</f>
        <v>2.8163265306122449</v>
      </c>
      <c r="J10" s="1437">
        <f>I10/H10</f>
        <v>0.70408163265306123</v>
      </c>
    </row>
    <row r="11" spans="1:61" ht="39.950000000000003" customHeight="1">
      <c r="A11" s="1686"/>
      <c r="B11" s="1375" t="s">
        <v>347</v>
      </c>
      <c r="C11" s="1382" t="s">
        <v>1101</v>
      </c>
      <c r="D11" s="1400" t="s">
        <v>813</v>
      </c>
      <c r="E11" s="1418">
        <f>COUNTIF('5.2 - Database PCFCs'!E27:BA27, "True")</f>
        <v>9</v>
      </c>
      <c r="F11" s="1419">
        <f t="shared" si="0"/>
        <v>0.18367346938775511</v>
      </c>
      <c r="G11" s="1450"/>
      <c r="H11" s="1408">
        <v>3</v>
      </c>
      <c r="I11" s="1393">
        <f>AVERAGE('7.2 - PCFCs Scores'!P8:P56)</f>
        <v>1.6938775510204083</v>
      </c>
      <c r="J11" s="1437">
        <f t="shared" ref="J11:J22" si="1">I11/H11</f>
        <v>0.56462585034013613</v>
      </c>
    </row>
    <row r="12" spans="1:61" ht="39.950000000000003" customHeight="1">
      <c r="A12" s="1687" t="str">
        <f>'4.2 - Legend MB'!A22</f>
        <v>Calculations</v>
      </c>
      <c r="B12" s="1377" t="s">
        <v>709</v>
      </c>
      <c r="C12" s="1383" t="s">
        <v>735</v>
      </c>
      <c r="D12" s="1401" t="s">
        <v>819</v>
      </c>
      <c r="E12" s="1420">
        <f>COUNTIF('5.2 - Database PCFCs'!E33:BA33, "True")</f>
        <v>9</v>
      </c>
      <c r="F12" s="1421">
        <f t="shared" si="0"/>
        <v>0.18367346938775511</v>
      </c>
      <c r="G12" s="1451"/>
      <c r="H12" s="1409">
        <v>4</v>
      </c>
      <c r="I12" s="1394">
        <f>AVERAGE('7.2 - PCFCs Scores'!R8:R56)</f>
        <v>2.306122448979592</v>
      </c>
      <c r="J12" s="1438">
        <f t="shared" si="1"/>
        <v>0.57653061224489799</v>
      </c>
    </row>
    <row r="13" spans="1:61" ht="39.950000000000003" customHeight="1">
      <c r="A13" s="1687"/>
      <c r="B13" s="1377" t="s">
        <v>714</v>
      </c>
      <c r="C13" s="1383" t="s">
        <v>738</v>
      </c>
      <c r="D13" s="1401" t="s">
        <v>755</v>
      </c>
      <c r="E13" s="1420">
        <f>COUNTIF('5.2 - Database PCFCs'!E39:BA39, "True")</f>
        <v>20</v>
      </c>
      <c r="F13" s="1421">
        <f t="shared" si="0"/>
        <v>0.40816326530612246</v>
      </c>
      <c r="G13" s="1451"/>
      <c r="H13" s="1409">
        <v>5</v>
      </c>
      <c r="I13" s="1394">
        <f>AVERAGE('7.2 - PCFCs Scores'!T8:T56)</f>
        <v>3.2857142857142856</v>
      </c>
      <c r="J13" s="1438">
        <f t="shared" si="1"/>
        <v>0.65714285714285714</v>
      </c>
    </row>
    <row r="14" spans="1:61" ht="39.950000000000003" hidden="1" customHeight="1">
      <c r="A14" s="1687"/>
      <c r="B14" s="1378"/>
      <c r="C14" s="1384" t="str">
        <f>'5.2 - Database PCFCs'!B41</f>
        <v>Basic category set</v>
      </c>
      <c r="D14" s="1402" t="s">
        <v>888</v>
      </c>
      <c r="E14" s="1422"/>
      <c r="F14" s="1423"/>
      <c r="G14" s="1452"/>
      <c r="H14" s="1410"/>
      <c r="I14" s="1395"/>
      <c r="J14" s="1439" t="e">
        <f t="shared" si="1"/>
        <v>#DIV/0!</v>
      </c>
    </row>
    <row r="15" spans="1:61" ht="39.950000000000003" hidden="1" customHeight="1">
      <c r="A15" s="1687"/>
      <c r="B15" s="1378"/>
      <c r="C15" s="1384" t="str">
        <f>'5.2 - Database PCFCs'!B46</f>
        <v>Special category set</v>
      </c>
      <c r="D15" s="1403" t="s">
        <v>887</v>
      </c>
      <c r="E15" s="1422"/>
      <c r="F15" s="1423"/>
      <c r="G15" s="1452"/>
      <c r="H15" s="1410"/>
      <c r="I15" s="1395"/>
      <c r="J15" s="1439" t="e">
        <f t="shared" si="1"/>
        <v>#DIV/0!</v>
      </c>
    </row>
    <row r="16" spans="1:61" ht="39.950000000000003" customHeight="1">
      <c r="A16" s="1687"/>
      <c r="B16" s="1377" t="s">
        <v>95</v>
      </c>
      <c r="C16" s="1383" t="s">
        <v>808</v>
      </c>
      <c r="D16" s="1401" t="s">
        <v>1367</v>
      </c>
      <c r="E16" s="1420">
        <f>COUNTIF('5.2 - Database PCFCs'!E54:BA54, "True")</f>
        <v>23</v>
      </c>
      <c r="F16" s="1421">
        <f t="shared" si="0"/>
        <v>0.46938775510204084</v>
      </c>
      <c r="G16" s="1451"/>
      <c r="H16" s="1409">
        <v>5</v>
      </c>
      <c r="I16" s="1394">
        <f>AVERAGE('7.2 - PCFCs Scores'!V8:V56)</f>
        <v>3.6122448979591835</v>
      </c>
      <c r="J16" s="1438">
        <f t="shared" si="1"/>
        <v>0.72244897959183674</v>
      </c>
    </row>
    <row r="17" spans="1:61" ht="39.950000000000003" customHeight="1">
      <c r="A17" s="1688" t="str">
        <f>'4.2 - Legend MB'!A42</f>
        <v>Output</v>
      </c>
      <c r="B17" s="1379" t="s">
        <v>130</v>
      </c>
      <c r="C17" s="1385" t="s">
        <v>732</v>
      </c>
      <c r="D17" s="1404" t="s">
        <v>824</v>
      </c>
      <c r="E17" s="1424">
        <f>COUNTIF('5.2 - Database PCFCs'!E61:BA61, "True")</f>
        <v>41</v>
      </c>
      <c r="F17" s="1425">
        <f t="shared" si="0"/>
        <v>0.83673469387755106</v>
      </c>
      <c r="G17" s="1451"/>
      <c r="H17" s="1411">
        <v>4</v>
      </c>
      <c r="I17" s="1396">
        <f>AVERAGE('7.2 - PCFCs Scores'!X8:X56)</f>
        <v>3.7551020408163267</v>
      </c>
      <c r="J17" s="1440">
        <f t="shared" si="1"/>
        <v>0.93877551020408168</v>
      </c>
    </row>
    <row r="18" spans="1:61" ht="39.950000000000003" customHeight="1">
      <c r="A18" s="1689"/>
      <c r="B18" s="1379" t="s">
        <v>129</v>
      </c>
      <c r="C18" s="1385" t="s">
        <v>162</v>
      </c>
      <c r="D18" s="1404" t="s">
        <v>827</v>
      </c>
      <c r="E18" s="1424">
        <f>COUNTIF('5.2 - Database PCFCs'!E65:BA65, "True")</f>
        <v>11</v>
      </c>
      <c r="F18" s="1425">
        <f t="shared" si="0"/>
        <v>0.22448979591836735</v>
      </c>
      <c r="G18" s="1451"/>
      <c r="H18" s="1411">
        <v>3</v>
      </c>
      <c r="I18" s="1396">
        <f>AVERAGE('7.2 - PCFCs Scores'!Z8:Z56)</f>
        <v>1.8775510204081634</v>
      </c>
      <c r="J18" s="1441">
        <f t="shared" si="1"/>
        <v>0.62585034013605445</v>
      </c>
    </row>
    <row r="19" spans="1:61" ht="39.950000000000003" customHeight="1">
      <c r="A19" s="1689"/>
      <c r="B19" s="1380" t="s">
        <v>375</v>
      </c>
      <c r="C19" s="1385" t="s">
        <v>733</v>
      </c>
      <c r="D19" s="1404" t="s">
        <v>1368</v>
      </c>
      <c r="E19" s="1424">
        <f>COUNTIF('5.2 - Database PCFCs'!E71:BA71, "True")</f>
        <v>8</v>
      </c>
      <c r="F19" s="1425">
        <f t="shared" si="0"/>
        <v>0.16326530612244897</v>
      </c>
      <c r="G19" s="1451"/>
      <c r="H19" s="1411">
        <v>8</v>
      </c>
      <c r="I19" s="1396">
        <f>AVERAGE('7.2 - PCFCs Scores'!AB8:AB56)</f>
        <v>5.0204081632653059</v>
      </c>
      <c r="J19" s="1441">
        <f t="shared" si="1"/>
        <v>0.62755102040816324</v>
      </c>
    </row>
    <row r="20" spans="1:61" ht="39.950000000000003" customHeight="1">
      <c r="A20" s="1690" t="str">
        <f>'4.2 - Legend MB'!A61</f>
        <v>User-friendliness</v>
      </c>
      <c r="B20" s="1381" t="s">
        <v>197</v>
      </c>
      <c r="C20" s="1386" t="s">
        <v>1077</v>
      </c>
      <c r="D20" s="1405" t="s">
        <v>836</v>
      </c>
      <c r="E20" s="1426">
        <f>COUNTIF('5.2 - Database PCFCs'!E79:BA79, "True")</f>
        <v>18</v>
      </c>
      <c r="F20" s="1427">
        <f t="shared" si="0"/>
        <v>0.36734693877551022</v>
      </c>
      <c r="G20" s="1451"/>
      <c r="H20" s="1412">
        <v>3</v>
      </c>
      <c r="I20" s="1397">
        <f>AVERAGE('7.2 - PCFCs Scores'!AD8:AD56)</f>
        <v>2.2653061224489797</v>
      </c>
      <c r="J20" s="1442">
        <f t="shared" si="1"/>
        <v>0.75510204081632659</v>
      </c>
    </row>
    <row r="21" spans="1:61" ht="39.950000000000003" customHeight="1">
      <c r="A21" s="1691"/>
      <c r="B21" s="1381" t="s">
        <v>413</v>
      </c>
      <c r="C21" s="1386" t="s">
        <v>1080</v>
      </c>
      <c r="D21" s="1405" t="s">
        <v>797</v>
      </c>
      <c r="E21" s="1426">
        <f>COUNTIF('5.2 - Database PCFCs'!E83:BA83, "True")</f>
        <v>30</v>
      </c>
      <c r="F21" s="1427">
        <f t="shared" si="0"/>
        <v>0.61224489795918369</v>
      </c>
      <c r="G21" s="1451"/>
      <c r="H21" s="1412">
        <v>4</v>
      </c>
      <c r="I21" s="1397">
        <f>AVERAGE('7.2 - PCFCs Scores'!AF8:AF56)</f>
        <v>3.2857142857142856</v>
      </c>
      <c r="J21" s="1442">
        <f t="shared" si="1"/>
        <v>0.8214285714285714</v>
      </c>
    </row>
    <row r="22" spans="1:61" ht="39.950000000000003" customHeight="1" thickBot="1">
      <c r="A22" s="1691"/>
      <c r="B22" s="1381" t="s">
        <v>414</v>
      </c>
      <c r="C22" s="1443" t="s">
        <v>415</v>
      </c>
      <c r="D22" s="1444" t="s">
        <v>765</v>
      </c>
      <c r="E22" s="1428">
        <f>COUNTIF('5.2 - Database PCFCs'!E87:BA87, "True")</f>
        <v>40</v>
      </c>
      <c r="F22" s="1429">
        <f t="shared" si="0"/>
        <v>0.81632653061224492</v>
      </c>
      <c r="G22" s="1453"/>
      <c r="H22" s="1445">
        <v>3</v>
      </c>
      <c r="I22" s="1446">
        <f>AVERAGE('7.2 - PCFCs Scores'!AH8:AH56)</f>
        <v>2.6530612244897958</v>
      </c>
      <c r="J22" s="1447">
        <f t="shared" si="1"/>
        <v>0.88435374149659862</v>
      </c>
    </row>
    <row r="23" spans="1:61" s="660" customFormat="1" ht="15">
      <c r="B23" s="745"/>
      <c r="D23" s="1373"/>
      <c r="E23" s="661"/>
      <c r="F23" s="1374"/>
      <c r="G23" s="1374"/>
      <c r="H23" s="661"/>
      <c r="I23" s="661"/>
      <c r="J23" s="1374"/>
      <c r="BB23" s="661"/>
      <c r="BD23" s="662"/>
      <c r="BE23" s="662"/>
      <c r="BG23" s="662"/>
      <c r="BI23" s="662"/>
    </row>
  </sheetData>
  <sheetProtection algorithmName="SHA-512" hashValue="rnYqzZyvxiKWwsljwcowA57dkeuESG/dE/Q9ypKJIgMcTq+WbsmJ5CU1rgdqxW/oKhPOPYv9s2PIsQb9cLt8fQ==" saltValue="Px7pzsYw5zCMcL2nGi/T+A==" spinCount="100000" sheet="1" objects="1" scenarios="1"/>
  <mergeCells count="4">
    <mergeCell ref="A9:A11"/>
    <mergeCell ref="A12:A16"/>
    <mergeCell ref="A17:A19"/>
    <mergeCell ref="A20:A22"/>
  </mergeCells>
  <conditionalFormatting sqref="C4:D5 K4 C3 L4:M5">
    <cfRule type="cellIs" dxfId="67" priority="27" operator="equal">
      <formula>"Water footprint"</formula>
    </cfRule>
    <cfRule type="cellIs" dxfId="66" priority="28" operator="equal">
      <formula>"Ecological Footprint"</formula>
    </cfRule>
    <cfRule type="cellIs" dxfId="65" priority="29" operator="equal">
      <formula>"Carbon Footprint"</formula>
    </cfRule>
  </conditionalFormatting>
  <conditionalFormatting sqref="K4">
    <cfRule type="cellIs" dxfId="64" priority="25" operator="equal">
      <formula>"For-profit"</formula>
    </cfRule>
    <cfRule type="cellIs" dxfId="63" priority="26" operator="equal">
      <formula>"Non-profit"</formula>
    </cfRule>
  </conditionalFormatting>
  <conditionalFormatting sqref="L4:M5">
    <cfRule type="cellIs" dxfId="62" priority="19" operator="equal">
      <formula>"No?"</formula>
    </cfRule>
    <cfRule type="cellIs" dxfId="61" priority="20" operator="equal">
      <formula>"No"</formula>
    </cfRule>
    <cfRule type="cellIs" dxfId="60" priority="21" operator="equal">
      <formula>"Yes"</formula>
    </cfRule>
  </conditionalFormatting>
  <conditionalFormatting sqref="E4:E5">
    <cfRule type="cellIs" dxfId="59" priority="16" operator="equal">
      <formula>"Water footprint"</formula>
    </cfRule>
    <cfRule type="cellIs" dxfId="58" priority="17" operator="equal">
      <formula>"Ecological Footprint"</formula>
    </cfRule>
    <cfRule type="cellIs" dxfId="57" priority="18" operator="equal">
      <formula>"Carbon Footprint"</formula>
    </cfRule>
  </conditionalFormatting>
  <conditionalFormatting sqref="F4:J5">
    <cfRule type="cellIs" dxfId="56" priority="10" operator="equal">
      <formula>"Water footprint"</formula>
    </cfRule>
    <cfRule type="cellIs" dxfId="55" priority="11" operator="equal">
      <formula>"Ecological Footprint"</formula>
    </cfRule>
    <cfRule type="cellIs" dxfId="54" priority="12" operator="equal">
      <formula>"Carbon Footprint"</formula>
    </cfRule>
  </conditionalFormatting>
  <conditionalFormatting sqref="H4:I5">
    <cfRule type="cellIs" dxfId="53" priority="7" operator="equal">
      <formula>"Water footprint"</formula>
    </cfRule>
    <cfRule type="cellIs" dxfId="52" priority="8" operator="equal">
      <formula>"Ecological Footprint"</formula>
    </cfRule>
    <cfRule type="cellIs" dxfId="51" priority="9" operator="equal">
      <formula>"Carbon Footprint"</formula>
    </cfRule>
  </conditionalFormatting>
  <conditionalFormatting sqref="J4:J5">
    <cfRule type="cellIs" dxfId="50" priority="3" operator="equal">
      <formula>"Water footprint"</formula>
    </cfRule>
    <cfRule type="cellIs" dxfId="49" priority="4" operator="equal">
      <formula>"Ecological Footprint"</formula>
    </cfRule>
    <cfRule type="cellIs" dxfId="48" priority="5" operator="equal">
      <formula>"Carbon Footprint"</formula>
    </cfRule>
  </conditionalFormatting>
  <conditionalFormatting sqref="F9:G22">
    <cfRule type="dataBar" priority="1">
      <dataBar>
        <cfvo type="min"/>
        <cfvo type="max"/>
        <color theme="6" tint="0.39997558519241921"/>
      </dataBar>
      <extLst>
        <ext xmlns:x14="http://schemas.microsoft.com/office/spreadsheetml/2009/9/main" uri="{B025F937-C7B1-47D3-B67F-A62EFF666E3E}">
          <x14:id>{AB90898D-6756-429C-BDA4-B90767DD14BA}</x14:id>
        </ext>
      </extLst>
    </cfRule>
  </conditionalFormatting>
  <pageMargins left="1" right="1" top="1" bottom="1" header="0.25" footer="0.25"/>
  <pageSetup scale="39" orientation="landscape" r:id="rId1"/>
  <headerFooter>
    <oddFooter>&amp;C&amp;"Helvetica Neue,Regular"&amp;12&amp;K000000&amp;P</oddFooter>
  </headerFooter>
  <drawing r:id="rId2"/>
  <extLst>
    <ext xmlns:x14="http://schemas.microsoft.com/office/spreadsheetml/2009/9/main" uri="{78C0D931-6437-407d-A8EE-F0AAD7539E65}">
      <x14:conditionalFormattings>
        <x14:conditionalFormatting xmlns:xm="http://schemas.microsoft.com/office/excel/2006/main">
          <x14:cfRule type="dataBar" id="{AB90898D-6756-429C-BDA4-B90767DD14BA}">
            <x14:dataBar minLength="0" maxLength="100" gradient="0">
              <x14:cfvo type="autoMin"/>
              <x14:cfvo type="autoMax"/>
              <x14:negativeFillColor rgb="FFFF0000"/>
              <x14:axisColor rgb="FF000000"/>
            </x14:dataBar>
          </x14:cfRule>
          <xm:sqref>F9:G22</xm:sqref>
        </x14:conditionalFormatting>
        <x14:conditionalFormatting xmlns:xm="http://schemas.microsoft.com/office/excel/2006/main">
          <x14:cfRule type="iconSet" priority="2" id="{9091F2B0-0E80-4003-A69C-B45CC78E8B42}">
            <x14:iconSet iconSet="3Stars">
              <x14:cfvo type="percent">
                <xm:f>0</xm:f>
              </x14:cfvo>
              <x14:cfvo type="percent">
                <xm:f>33</xm:f>
              </x14:cfvo>
              <x14:cfvo type="percent">
                <xm:f>67</xm:f>
              </x14:cfvo>
            </x14:iconSet>
          </x14:cfRule>
          <xm:sqref>J9:J22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CF48-0DB3-47BB-A496-3B9EC81B12DE}">
  <sheetPr codeName="Tabelle21">
    <tabColor theme="9"/>
    <pageSetUpPr fitToPage="1"/>
  </sheetPr>
  <dimension ref="A1:AM69"/>
  <sheetViews>
    <sheetView showGridLines="0" topLeftCell="A37" zoomScale="80" zoomScaleNormal="80" workbookViewId="0">
      <selection activeCell="A2" sqref="A2"/>
    </sheetView>
  </sheetViews>
  <sheetFormatPr baseColWidth="10" defaultRowHeight="14.25"/>
  <cols>
    <col min="1" max="1" width="23.5" customWidth="1"/>
    <col min="2" max="16" width="10.625" customWidth="1"/>
    <col min="17" max="17" width="5" customWidth="1"/>
    <col min="21" max="21" width="20.25" customWidth="1"/>
  </cols>
  <sheetData>
    <row r="1" spans="1:39" s="28" customFormat="1" ht="20.100000000000001" customHeight="1">
      <c r="A1" s="27" t="str">
        <f>'0 - Overview thesis'!A1</f>
        <v>Master thesis "Benchmark analysis of personal (carbon) footprint calculators" by Friederike Tietze - TU Berlin - 2021</v>
      </c>
    </row>
    <row r="2" spans="1:39" s="289" customFormat="1" ht="18">
      <c r="A2" s="16" t="s">
        <v>1358</v>
      </c>
      <c r="B2" s="24"/>
      <c r="C2" s="17"/>
      <c r="D2" s="17"/>
      <c r="E2" s="17"/>
      <c r="F2" s="17"/>
      <c r="G2" s="17"/>
      <c r="H2" s="17"/>
      <c r="I2" s="17"/>
      <c r="J2" s="17"/>
      <c r="K2" s="17"/>
      <c r="L2" s="17"/>
      <c r="M2" s="17"/>
      <c r="N2" s="17"/>
      <c r="O2" s="17"/>
      <c r="P2" s="17"/>
      <c r="Q2" s="17"/>
    </row>
    <row r="3" spans="1:39" s="574" customFormat="1" ht="8.1" customHeight="1">
      <c r="A3" s="581"/>
      <c r="B3" s="993"/>
      <c r="C3" s="581"/>
      <c r="D3" s="581"/>
      <c r="E3" s="585"/>
      <c r="F3" s="581"/>
      <c r="G3" s="581"/>
      <c r="H3" s="581"/>
      <c r="I3" s="581"/>
      <c r="J3" s="581"/>
      <c r="K3" s="581"/>
      <c r="L3" s="581"/>
      <c r="M3" s="581"/>
      <c r="N3" s="581"/>
      <c r="O3" s="581"/>
      <c r="P3" s="581"/>
      <c r="Q3" s="581"/>
      <c r="R3" s="581"/>
      <c r="S3" s="581"/>
      <c r="T3" s="581"/>
    </row>
    <row r="4" spans="1:39" s="596" customFormat="1">
      <c r="A4" s="619" t="s">
        <v>1357</v>
      </c>
      <c r="B4" s="994"/>
      <c r="C4" s="594"/>
      <c r="D4" s="594"/>
      <c r="E4" s="913"/>
      <c r="F4" s="594"/>
      <c r="G4" s="594"/>
      <c r="H4" s="594"/>
      <c r="I4" s="594"/>
      <c r="J4" s="594"/>
      <c r="K4" s="594"/>
      <c r="L4" s="594"/>
      <c r="M4" s="594"/>
      <c r="N4" s="594"/>
      <c r="O4" s="594"/>
      <c r="P4" s="595"/>
      <c r="Q4" s="595"/>
      <c r="R4" s="595"/>
      <c r="S4" s="595"/>
      <c r="T4" s="595"/>
      <c r="AB4" s="1064"/>
      <c r="AD4" s="1064"/>
      <c r="AF4" s="1064"/>
      <c r="AH4" s="1064"/>
      <c r="AJ4" s="1064"/>
      <c r="AL4" s="1064"/>
      <c r="AM4" s="1064"/>
    </row>
    <row r="5" spans="1:39" s="574" customFormat="1" ht="8.1" customHeight="1">
      <c r="A5" s="581"/>
      <c r="B5" s="993"/>
      <c r="C5" s="581"/>
      <c r="D5" s="581"/>
      <c r="E5" s="585"/>
      <c r="F5" s="581"/>
      <c r="G5" s="581"/>
      <c r="H5" s="581"/>
      <c r="I5" s="581"/>
      <c r="J5" s="581"/>
      <c r="K5" s="581"/>
      <c r="L5" s="581"/>
      <c r="M5" s="581"/>
      <c r="N5" s="581"/>
      <c r="O5" s="581"/>
      <c r="P5" s="581"/>
      <c r="Q5" s="581"/>
      <c r="R5" s="581"/>
      <c r="S5" s="581"/>
      <c r="T5" s="581"/>
      <c r="AM5" s="121"/>
    </row>
    <row r="6" spans="1:39" ht="24.95" customHeight="1">
      <c r="A6" s="1245" t="s">
        <v>1343</v>
      </c>
      <c r="B6" s="1246"/>
      <c r="C6" s="1246"/>
      <c r="D6" s="1246"/>
      <c r="E6" s="1247"/>
      <c r="F6" s="1247"/>
      <c r="G6" s="1247"/>
      <c r="H6" s="1247"/>
      <c r="I6" s="1247"/>
      <c r="J6" s="1247"/>
      <c r="K6" s="1247"/>
      <c r="L6" s="1247"/>
      <c r="M6" s="1247"/>
      <c r="N6" s="1247"/>
      <c r="O6" s="1247"/>
      <c r="P6" s="1247"/>
      <c r="Q6" s="1271"/>
      <c r="T6" s="1078"/>
      <c r="W6" s="1110"/>
    </row>
    <row r="7" spans="1:39" ht="20.100000000000001" customHeight="1">
      <c r="A7" s="1247"/>
      <c r="B7" s="1692" t="s">
        <v>1295</v>
      </c>
      <c r="C7" s="1692"/>
      <c r="D7" s="1692"/>
      <c r="E7" s="1693" t="s">
        <v>1</v>
      </c>
      <c r="F7" s="1693"/>
      <c r="G7" s="1693"/>
      <c r="H7" s="1694" t="s">
        <v>124</v>
      </c>
      <c r="I7" s="1694"/>
      <c r="J7" s="1694"/>
      <c r="K7" s="1695" t="s">
        <v>408</v>
      </c>
      <c r="L7" s="1695"/>
      <c r="M7" s="1695"/>
      <c r="N7" s="1696" t="s">
        <v>125</v>
      </c>
      <c r="O7" s="1696"/>
      <c r="P7" s="1696"/>
      <c r="Q7" s="1272"/>
      <c r="T7" s="1078"/>
      <c r="W7" s="1110"/>
    </row>
    <row r="8" spans="1:39" ht="20.100000000000001" customHeight="1">
      <c r="A8" s="1248" t="s">
        <v>1342</v>
      </c>
      <c r="B8" s="1249">
        <v>50</v>
      </c>
      <c r="C8" s="1706" t="s">
        <v>1349</v>
      </c>
      <c r="D8" s="1706"/>
      <c r="E8" s="1250">
        <v>11</v>
      </c>
      <c r="F8" s="1702" t="s">
        <v>1349</v>
      </c>
      <c r="G8" s="1702"/>
      <c r="H8" s="1251">
        <f>'7.2 - PCFCs Scores'!G7</f>
        <v>14</v>
      </c>
      <c r="I8" s="1703" t="s">
        <v>1349</v>
      </c>
      <c r="J8" s="1703"/>
      <c r="K8" s="1252">
        <f>'7.2 - PCFCs Scores'!H7</f>
        <v>15</v>
      </c>
      <c r="L8" s="1704" t="s">
        <v>1349</v>
      </c>
      <c r="M8" s="1704"/>
      <c r="N8" s="1253">
        <f>'7.2 - PCFCs Scores'!I7</f>
        <v>10</v>
      </c>
      <c r="O8" s="1705" t="s">
        <v>1349</v>
      </c>
      <c r="P8" s="1705"/>
      <c r="Q8" s="1273"/>
      <c r="T8" s="1078"/>
      <c r="W8" s="1110"/>
    </row>
    <row r="9" spans="1:39" ht="20.100000000000001" customHeight="1">
      <c r="A9" s="1254" t="s">
        <v>1304</v>
      </c>
      <c r="B9" s="1281">
        <f>MAX('7.2 - PCFCs Scores'!D8:D56)</f>
        <v>44</v>
      </c>
      <c r="C9" s="1698">
        <f>B9/$B$8</f>
        <v>0.88</v>
      </c>
      <c r="D9" s="1698"/>
      <c r="E9" s="1282">
        <f>MAX('7.2 - PCFCs Scores'!F8:F56)</f>
        <v>9</v>
      </c>
      <c r="F9" s="1697">
        <f>E9/$E$8</f>
        <v>0.81818181818181823</v>
      </c>
      <c r="G9" s="1697"/>
      <c r="H9" s="1283">
        <f>MAX('7.2 - PCFCs Scores'!G8:G56)</f>
        <v>14</v>
      </c>
      <c r="I9" s="1701">
        <f>H9/$H$8</f>
        <v>1</v>
      </c>
      <c r="J9" s="1701"/>
      <c r="K9" s="1284">
        <f>MAX('7.2 - PCFCs Scores'!H8:H56)</f>
        <v>15</v>
      </c>
      <c r="L9" s="1699">
        <f>K9/$K$8</f>
        <v>1</v>
      </c>
      <c r="M9" s="1699"/>
      <c r="N9" s="1285">
        <f>MAX('7.2 - PCFCs Scores'!I8:I56)</f>
        <v>10</v>
      </c>
      <c r="O9" s="1700">
        <f>N9/$N$8</f>
        <v>1</v>
      </c>
      <c r="P9" s="1700"/>
      <c r="Q9" s="1274"/>
      <c r="T9" s="1078"/>
      <c r="W9" s="1110"/>
    </row>
    <row r="10" spans="1:39" ht="20.100000000000001" customHeight="1">
      <c r="A10" s="1260" t="s">
        <v>1340</v>
      </c>
      <c r="B10" s="1286">
        <f>MIN('7.2 - PCFCs Scores'!D8:D56)</f>
        <v>26</v>
      </c>
      <c r="C10" s="1698">
        <f>B10/$B$8</f>
        <v>0.52</v>
      </c>
      <c r="D10" s="1698"/>
      <c r="E10" s="1287">
        <f>MIN('7.2 - PCFCs Scores'!F8:F56)</f>
        <v>3</v>
      </c>
      <c r="F10" s="1697">
        <f>E10/$E$8</f>
        <v>0.27272727272727271</v>
      </c>
      <c r="G10" s="1697"/>
      <c r="H10" s="1288">
        <f>MIN('7.2 - PCFCs Scores'!G8:G56)</f>
        <v>4</v>
      </c>
      <c r="I10" s="1701">
        <f>H10/$H$8</f>
        <v>0.2857142857142857</v>
      </c>
      <c r="J10" s="1701"/>
      <c r="K10" s="1289">
        <f>MIN('7.2 - PCFCs Scores'!H8:H56)</f>
        <v>6</v>
      </c>
      <c r="L10" s="1699">
        <f>K10/$K$8</f>
        <v>0.4</v>
      </c>
      <c r="M10" s="1699"/>
      <c r="N10" s="1290">
        <f>MIN('7.2 - PCFCs Scores'!I8:I56)</f>
        <v>4</v>
      </c>
      <c r="O10" s="1700">
        <f>N10/$N$8</f>
        <v>0.4</v>
      </c>
      <c r="P10" s="1700"/>
      <c r="Q10" s="1275"/>
      <c r="S10" s="1454"/>
      <c r="T10" s="1078"/>
      <c r="W10" s="1110"/>
    </row>
    <row r="11" spans="1:39" ht="20.100000000000001" customHeight="1">
      <c r="A11" s="1260" t="s">
        <v>1350</v>
      </c>
      <c r="B11" s="1286">
        <f>B9-B10</f>
        <v>18</v>
      </c>
      <c r="C11" s="1698">
        <f>B11/$B$8</f>
        <v>0.36</v>
      </c>
      <c r="D11" s="1698"/>
      <c r="E11" s="1287">
        <f>E9-E10</f>
        <v>6</v>
      </c>
      <c r="F11" s="1697">
        <f>E11/$E$8</f>
        <v>0.54545454545454541</v>
      </c>
      <c r="G11" s="1697"/>
      <c r="H11" s="1288">
        <f>H9-H10</f>
        <v>10</v>
      </c>
      <c r="I11" s="1701">
        <f>H11/$H$8</f>
        <v>0.7142857142857143</v>
      </c>
      <c r="J11" s="1701"/>
      <c r="K11" s="1289">
        <f>K9-K10</f>
        <v>9</v>
      </c>
      <c r="L11" s="1699">
        <f>K11/$K$8</f>
        <v>0.6</v>
      </c>
      <c r="M11" s="1699"/>
      <c r="N11" s="1290">
        <f>N9-N10</f>
        <v>6</v>
      </c>
      <c r="O11" s="1700">
        <f>N11/$N$8</f>
        <v>0.6</v>
      </c>
      <c r="P11" s="1700"/>
      <c r="Q11" s="1275"/>
      <c r="S11" s="1454"/>
      <c r="T11" s="1078"/>
      <c r="W11" s="1110"/>
    </row>
    <row r="12" spans="1:39" ht="20.100000000000001" customHeight="1">
      <c r="A12" s="1260" t="s">
        <v>1341</v>
      </c>
      <c r="B12" s="1456">
        <f>AVERAGE('7.2 - PCFCs Scores'!D8:D56)</f>
        <v>34.510204081632651</v>
      </c>
      <c r="C12" s="1698">
        <f>B12/$B$8</f>
        <v>0.69020408163265301</v>
      </c>
      <c r="D12" s="1698"/>
      <c r="E12" s="1291">
        <f>AVERAGE('7.2 - PCFCs Scores'!F8:F56)</f>
        <v>6.4489795918367347</v>
      </c>
      <c r="F12" s="1697">
        <f>E12/$E$8</f>
        <v>0.5862708719851577</v>
      </c>
      <c r="G12" s="1697"/>
      <c r="H12" s="1292">
        <f>AVERAGE('7.2 - PCFCs Scores'!G8:G56)</f>
        <v>9.204081632653061</v>
      </c>
      <c r="I12" s="1701">
        <f>H12/$H$8</f>
        <v>0.6574344023323615</v>
      </c>
      <c r="J12" s="1701"/>
      <c r="K12" s="1293">
        <f>AVERAGE('7.2 - PCFCs Scores'!H8:H56)</f>
        <v>10.653061224489797</v>
      </c>
      <c r="L12" s="1699">
        <f>K12/$K$8</f>
        <v>0.71020408163265314</v>
      </c>
      <c r="M12" s="1699"/>
      <c r="N12" s="1294">
        <f>AVERAGE('7.2 - PCFCs Scores'!I8:I56)</f>
        <v>8.204081632653061</v>
      </c>
      <c r="O12" s="1700">
        <f>N12/$N$8</f>
        <v>0.82040816326530608</v>
      </c>
      <c r="P12" s="1700"/>
      <c r="Q12" s="1275"/>
      <c r="S12" s="261"/>
      <c r="T12" s="1078"/>
      <c r="W12" s="1110"/>
    </row>
    <row r="13" spans="1:39">
      <c r="O13" s="1298"/>
      <c r="P13" s="1298"/>
      <c r="S13" s="261"/>
      <c r="T13" s="1078"/>
      <c r="W13" s="1110"/>
    </row>
    <row r="14" spans="1:39">
      <c r="A14" s="261"/>
      <c r="C14" s="1242"/>
      <c r="D14" s="1242"/>
      <c r="S14" s="261"/>
      <c r="T14" s="1078"/>
      <c r="W14" s="1110"/>
    </row>
    <row r="15" spans="1:39">
      <c r="A15" s="261"/>
      <c r="B15" s="261"/>
      <c r="C15" s="261"/>
      <c r="D15" s="261"/>
      <c r="T15" s="1078"/>
      <c r="W15" s="1110"/>
    </row>
    <row r="16" spans="1:39">
      <c r="A16" s="261"/>
      <c r="B16" s="261"/>
      <c r="C16" s="261"/>
      <c r="D16" s="261"/>
    </row>
    <row r="17" spans="1:4">
      <c r="A17" s="261"/>
      <c r="B17" s="261"/>
      <c r="C17" s="261"/>
      <c r="D17" s="261"/>
    </row>
    <row r="18" spans="1:4">
      <c r="A18" s="261"/>
      <c r="B18" s="261"/>
      <c r="C18" s="261"/>
      <c r="D18" s="261"/>
    </row>
    <row r="19" spans="1:4">
      <c r="A19" s="261"/>
      <c r="B19" s="261"/>
      <c r="C19" s="261"/>
      <c r="D19" s="261"/>
    </row>
    <row r="20" spans="1:4">
      <c r="A20" s="261"/>
      <c r="B20" s="261"/>
      <c r="C20" s="261"/>
      <c r="D20" s="261"/>
    </row>
    <row r="21" spans="1:4">
      <c r="A21" s="261"/>
      <c r="B21" s="261"/>
      <c r="C21" s="1243"/>
      <c r="D21" s="1243"/>
    </row>
    <row r="22" spans="1:4">
      <c r="A22" s="261"/>
      <c r="B22" s="261"/>
      <c r="C22" s="261"/>
      <c r="D22" s="261"/>
    </row>
    <row r="23" spans="1:4">
      <c r="A23" s="261"/>
      <c r="B23" s="261"/>
      <c r="C23" s="261"/>
      <c r="D23" s="261"/>
    </row>
    <row r="24" spans="1:4">
      <c r="A24" s="261"/>
      <c r="B24" s="261"/>
      <c r="C24" s="261"/>
      <c r="D24" s="261"/>
    </row>
    <row r="25" spans="1:4">
      <c r="A25" s="261"/>
      <c r="B25" s="261"/>
      <c r="C25" s="261"/>
      <c r="D25" s="261"/>
    </row>
    <row r="26" spans="1:4">
      <c r="A26" s="261"/>
      <c r="B26" s="261"/>
      <c r="C26" s="261"/>
      <c r="D26" s="261"/>
    </row>
    <row r="27" spans="1:4">
      <c r="A27" s="261"/>
      <c r="B27" s="261"/>
      <c r="C27" s="261"/>
      <c r="D27" s="261"/>
    </row>
    <row r="28" spans="1:4">
      <c r="A28" s="261"/>
      <c r="B28" s="261"/>
      <c r="C28" s="261"/>
      <c r="D28" s="261"/>
    </row>
    <row r="29" spans="1:4">
      <c r="A29" s="261"/>
      <c r="B29" s="261"/>
      <c r="C29" s="261"/>
      <c r="D29" s="261"/>
    </row>
    <row r="30" spans="1:4">
      <c r="A30" s="1244"/>
      <c r="B30" s="261"/>
      <c r="C30" s="261"/>
      <c r="D30" s="261"/>
    </row>
    <row r="31" spans="1:4">
      <c r="A31" s="261"/>
      <c r="B31" s="261"/>
      <c r="C31" s="261"/>
      <c r="D31" s="261"/>
    </row>
    <row r="32" spans="1:4">
      <c r="A32" s="261"/>
      <c r="B32" s="261"/>
      <c r="C32" s="261"/>
      <c r="D32" s="261"/>
    </row>
    <row r="33" spans="1:21">
      <c r="A33" s="261"/>
      <c r="B33" s="261"/>
      <c r="C33" s="261"/>
      <c r="D33" s="261"/>
    </row>
    <row r="34" spans="1:21">
      <c r="A34" s="261"/>
      <c r="B34" s="261"/>
      <c r="C34" s="261"/>
      <c r="D34" s="261"/>
    </row>
    <row r="35" spans="1:21">
      <c r="A35" s="261"/>
      <c r="B35" s="261"/>
      <c r="C35" s="261"/>
      <c r="D35" s="261"/>
    </row>
    <row r="36" spans="1:21">
      <c r="A36" s="261"/>
      <c r="B36" s="261"/>
      <c r="C36" s="261"/>
      <c r="D36" s="261"/>
    </row>
    <row r="37" spans="1:21">
      <c r="A37" s="261"/>
      <c r="B37" s="261"/>
      <c r="C37" s="261"/>
      <c r="D37" s="261"/>
    </row>
    <row r="38" spans="1:21">
      <c r="A38" s="261"/>
      <c r="B38" s="261"/>
      <c r="C38" s="261"/>
      <c r="D38" s="261"/>
    </row>
    <row r="39" spans="1:21" ht="24.95" customHeight="1">
      <c r="A39" s="1245" t="s">
        <v>1345</v>
      </c>
      <c r="B39" s="1246"/>
      <c r="C39" s="1246"/>
      <c r="D39" s="1246"/>
      <c r="E39" s="1247"/>
      <c r="F39" s="1247"/>
      <c r="G39" s="1247"/>
      <c r="H39" s="1247"/>
      <c r="I39" s="1247"/>
      <c r="J39" s="1247"/>
      <c r="K39" s="1247"/>
      <c r="L39" s="1247"/>
      <c r="M39" s="1247"/>
      <c r="N39" s="1247"/>
      <c r="O39" s="1247"/>
      <c r="P39" s="1247"/>
      <c r="Q39" s="1271"/>
      <c r="R39" s="1078"/>
      <c r="U39" s="1110"/>
    </row>
    <row r="40" spans="1:21" ht="20.100000000000001" customHeight="1">
      <c r="A40" s="1247"/>
      <c r="B40" s="1692" t="s">
        <v>1295</v>
      </c>
      <c r="C40" s="1692"/>
      <c r="D40" s="1692"/>
      <c r="E40" s="1693" t="s">
        <v>1</v>
      </c>
      <c r="F40" s="1693"/>
      <c r="G40" s="1693"/>
      <c r="H40" s="1694" t="s">
        <v>124</v>
      </c>
      <c r="I40" s="1694"/>
      <c r="J40" s="1694"/>
      <c r="K40" s="1695" t="s">
        <v>408</v>
      </c>
      <c r="L40" s="1695"/>
      <c r="M40" s="1695"/>
      <c r="N40" s="1696" t="s">
        <v>125</v>
      </c>
      <c r="O40" s="1696"/>
      <c r="P40" s="1696"/>
      <c r="Q40" s="1272"/>
      <c r="R40" s="1078"/>
      <c r="U40" s="1110"/>
    </row>
    <row r="41" spans="1:21" ht="20.100000000000001" customHeight="1">
      <c r="A41" s="1248" t="s">
        <v>1342</v>
      </c>
      <c r="B41" s="1249" t="s">
        <v>1352</v>
      </c>
      <c r="C41" s="1249"/>
      <c r="D41" s="1276" t="s">
        <v>1348</v>
      </c>
      <c r="E41" s="1295" t="s">
        <v>1351</v>
      </c>
      <c r="F41" s="1250"/>
      <c r="G41" s="1277" t="s">
        <v>1348</v>
      </c>
      <c r="H41" s="1251">
        <v>14</v>
      </c>
      <c r="I41" s="1251"/>
      <c r="J41" s="1278" t="s">
        <v>1348</v>
      </c>
      <c r="K41" s="1252">
        <v>15</v>
      </c>
      <c r="L41" s="1252"/>
      <c r="M41" s="1279" t="s">
        <v>1348</v>
      </c>
      <c r="N41" s="1253">
        <v>10</v>
      </c>
      <c r="O41" s="1253"/>
      <c r="P41" s="1280" t="s">
        <v>1348</v>
      </c>
      <c r="Q41" s="1273"/>
      <c r="R41" s="1078"/>
      <c r="U41" s="1110"/>
    </row>
    <row r="42" spans="1:21" ht="20.100000000000001" customHeight="1">
      <c r="A42" s="1254" t="s">
        <v>1304</v>
      </c>
      <c r="B42" s="1255">
        <v>44</v>
      </c>
      <c r="C42" s="1299">
        <v>0.88</v>
      </c>
      <c r="D42" s="1310">
        <v>0</v>
      </c>
      <c r="E42" s="1256">
        <v>7</v>
      </c>
      <c r="F42" s="1301">
        <v>0.63636363636363635</v>
      </c>
      <c r="G42" s="1366">
        <v>-0.18181818181818188</v>
      </c>
      <c r="H42" s="1257">
        <v>14</v>
      </c>
      <c r="I42" s="1303">
        <v>1</v>
      </c>
      <c r="J42" s="1297">
        <v>0</v>
      </c>
      <c r="K42" s="1258">
        <v>15</v>
      </c>
      <c r="L42" s="1304">
        <v>1</v>
      </c>
      <c r="M42" s="1309">
        <v>0</v>
      </c>
      <c r="N42" s="1259">
        <v>10</v>
      </c>
      <c r="O42" s="1306">
        <v>1</v>
      </c>
      <c r="P42" s="1308">
        <v>0</v>
      </c>
      <c r="Q42" s="1274"/>
      <c r="R42" s="1078"/>
    </row>
    <row r="43" spans="1:21" ht="20.100000000000001" customHeight="1">
      <c r="A43" s="1260" t="s">
        <v>1340</v>
      </c>
      <c r="B43" s="1261">
        <v>26</v>
      </c>
      <c r="C43" s="1300">
        <v>0.52</v>
      </c>
      <c r="D43" s="1310">
        <v>0</v>
      </c>
      <c r="E43" s="1458">
        <v>3</v>
      </c>
      <c r="F43" s="1302">
        <v>0.27272727272727271</v>
      </c>
      <c r="G43" s="1366">
        <v>0</v>
      </c>
      <c r="H43" s="1263">
        <v>4</v>
      </c>
      <c r="I43" s="1296">
        <v>0.2857142857142857</v>
      </c>
      <c r="J43" s="1297">
        <v>0</v>
      </c>
      <c r="K43" s="1264">
        <v>8</v>
      </c>
      <c r="L43" s="1305">
        <v>0.53333333333333333</v>
      </c>
      <c r="M43" s="1309">
        <v>0.1333333333333333</v>
      </c>
      <c r="N43" s="1265">
        <v>5</v>
      </c>
      <c r="O43" s="1307">
        <v>0.5</v>
      </c>
      <c r="P43" s="1308">
        <v>9.9999999999999978E-2</v>
      </c>
      <c r="Q43" s="1275"/>
      <c r="R43" s="1078"/>
    </row>
    <row r="44" spans="1:21" ht="20.100000000000001" customHeight="1" thickBot="1">
      <c r="A44" s="1260" t="s">
        <v>1350</v>
      </c>
      <c r="B44" s="1320">
        <v>18</v>
      </c>
      <c r="C44" s="1321">
        <v>0.36</v>
      </c>
      <c r="D44" s="1322">
        <v>0</v>
      </c>
      <c r="E44" s="1348">
        <v>4</v>
      </c>
      <c r="F44" s="1324">
        <v>0.36363636363636365</v>
      </c>
      <c r="G44" s="1367">
        <v>-0.18181818181818177</v>
      </c>
      <c r="H44" s="1351">
        <v>10</v>
      </c>
      <c r="I44" s="1326">
        <v>0.7142857142857143</v>
      </c>
      <c r="J44" s="1327">
        <v>0</v>
      </c>
      <c r="K44" s="1331">
        <v>7</v>
      </c>
      <c r="L44" s="1332">
        <v>0.46666666666666667</v>
      </c>
      <c r="M44" s="1333">
        <v>-0.1333333333333333</v>
      </c>
      <c r="N44" s="1265">
        <v>5</v>
      </c>
      <c r="O44" s="1307">
        <v>0.5</v>
      </c>
      <c r="P44" s="1308">
        <v>-9.9999999999999978E-2</v>
      </c>
      <c r="Q44" s="1275"/>
      <c r="R44" s="1078"/>
    </row>
    <row r="45" spans="1:21" ht="20.100000000000001" customHeight="1" thickBot="1">
      <c r="A45" s="1260" t="s">
        <v>1341</v>
      </c>
      <c r="B45" s="1345">
        <v>33.28</v>
      </c>
      <c r="C45" s="1346">
        <v>0.66559999999999997</v>
      </c>
      <c r="D45" s="1347">
        <v>-2.4604081632653041E-2</v>
      </c>
      <c r="E45" s="1349">
        <v>5.16</v>
      </c>
      <c r="F45" s="1350">
        <v>0.46909090909090911</v>
      </c>
      <c r="G45" s="1368">
        <v>-0.11717996289424859</v>
      </c>
      <c r="H45" s="1352">
        <v>8.52</v>
      </c>
      <c r="I45" s="1353">
        <v>0.60857142857142854</v>
      </c>
      <c r="J45" s="1354">
        <v>-4.886297376093296E-2</v>
      </c>
      <c r="K45" s="1355">
        <v>11.48</v>
      </c>
      <c r="L45" s="1356">
        <v>0.76533333333333331</v>
      </c>
      <c r="M45" s="1357">
        <v>5.5129251700680171E-2</v>
      </c>
      <c r="N45" s="1270">
        <v>8.1199999999999992</v>
      </c>
      <c r="O45" s="1307">
        <v>0.81199999999999994</v>
      </c>
      <c r="P45" s="1308">
        <v>-8.4081632653061344E-3</v>
      </c>
      <c r="Q45" s="1275"/>
      <c r="R45" s="1078"/>
    </row>
    <row r="46" spans="1:21" ht="15" customHeight="1">
      <c r="I46" s="1298"/>
    </row>
    <row r="47" spans="1:21" ht="24.95" customHeight="1">
      <c r="A47" s="1245" t="s">
        <v>1344</v>
      </c>
      <c r="B47" s="1246"/>
      <c r="C47" s="1246"/>
      <c r="D47" s="1246"/>
      <c r="E47" s="1247"/>
      <c r="F47" s="1247"/>
      <c r="G47" s="1247"/>
      <c r="H47" s="1247"/>
      <c r="I47" s="1247"/>
      <c r="J47" s="1247"/>
      <c r="K47" s="1247"/>
      <c r="L47" s="1247"/>
      <c r="M47" s="1247"/>
      <c r="N47" s="1247"/>
      <c r="O47" s="1247"/>
      <c r="P47" s="1247"/>
      <c r="Q47" s="1271"/>
      <c r="R47" s="1078"/>
    </row>
    <row r="48" spans="1:21" ht="20.100000000000001" customHeight="1">
      <c r="A48" s="1247"/>
      <c r="B48" s="1692" t="s">
        <v>1295</v>
      </c>
      <c r="C48" s="1692"/>
      <c r="D48" s="1692"/>
      <c r="E48" s="1693" t="s">
        <v>1</v>
      </c>
      <c r="F48" s="1693"/>
      <c r="G48" s="1693"/>
      <c r="H48" s="1694" t="s">
        <v>124</v>
      </c>
      <c r="I48" s="1694"/>
      <c r="J48" s="1694"/>
      <c r="K48" s="1695" t="s">
        <v>408</v>
      </c>
      <c r="L48" s="1695"/>
      <c r="M48" s="1695"/>
      <c r="N48" s="1696" t="s">
        <v>125</v>
      </c>
      <c r="O48" s="1696"/>
      <c r="P48" s="1696"/>
      <c r="Q48" s="1272"/>
      <c r="R48" s="1078"/>
    </row>
    <row r="49" spans="1:18" ht="20.100000000000001" customHeight="1">
      <c r="A49" s="1248" t="s">
        <v>1342</v>
      </c>
      <c r="B49" s="1249" t="s">
        <v>1353</v>
      </c>
      <c r="C49" s="1249"/>
      <c r="D49" s="1276" t="s">
        <v>1348</v>
      </c>
      <c r="E49" s="1295" t="s">
        <v>1355</v>
      </c>
      <c r="F49" s="1250"/>
      <c r="G49" s="1277" t="s">
        <v>1348</v>
      </c>
      <c r="H49" s="1251">
        <v>14</v>
      </c>
      <c r="I49" s="1251"/>
      <c r="J49" s="1278" t="s">
        <v>1348</v>
      </c>
      <c r="K49" s="1252">
        <v>15</v>
      </c>
      <c r="L49" s="1252"/>
      <c r="M49" s="1279" t="s">
        <v>1348</v>
      </c>
      <c r="N49" s="1253">
        <v>10</v>
      </c>
      <c r="O49" s="1253"/>
      <c r="P49" s="1280" t="s">
        <v>1348</v>
      </c>
      <c r="Q49" s="1273"/>
      <c r="R49" s="1078"/>
    </row>
    <row r="50" spans="1:18" ht="20.100000000000001" customHeight="1">
      <c r="A50" s="1254" t="s">
        <v>1304</v>
      </c>
      <c r="B50" s="1255">
        <v>41</v>
      </c>
      <c r="C50" s="1299">
        <v>0.82</v>
      </c>
      <c r="D50" s="1310">
        <v>-6.0000000000000053E-2</v>
      </c>
      <c r="E50" s="1256">
        <v>8</v>
      </c>
      <c r="F50" s="1301">
        <v>0.72727272727272729</v>
      </c>
      <c r="G50" s="1366">
        <v>-9.0909090909090939E-2</v>
      </c>
      <c r="H50" s="1257">
        <v>13</v>
      </c>
      <c r="I50" s="1303">
        <v>0.9285714285714286</v>
      </c>
      <c r="J50" s="1297">
        <v>-7.1428571428571397E-2</v>
      </c>
      <c r="K50" s="1258">
        <v>13</v>
      </c>
      <c r="L50" s="1304">
        <v>0.8666666666666667</v>
      </c>
      <c r="M50" s="1309">
        <v>-0.1333333333333333</v>
      </c>
      <c r="N50" s="1259">
        <v>10</v>
      </c>
      <c r="O50" s="1306">
        <v>1</v>
      </c>
      <c r="P50" s="1308">
        <v>0</v>
      </c>
      <c r="Q50" s="1274"/>
      <c r="R50" s="1078"/>
    </row>
    <row r="51" spans="1:18" ht="20.100000000000001" customHeight="1">
      <c r="A51" s="1260" t="s">
        <v>1340</v>
      </c>
      <c r="B51" s="1261">
        <v>32</v>
      </c>
      <c r="C51" s="1300">
        <v>0.64</v>
      </c>
      <c r="D51" s="1310">
        <v>0.12</v>
      </c>
      <c r="E51" s="1262">
        <v>7</v>
      </c>
      <c r="F51" s="1302">
        <v>0.63636363636363635</v>
      </c>
      <c r="G51" s="1366">
        <v>0.36363636363636365</v>
      </c>
      <c r="H51" s="1263">
        <v>6</v>
      </c>
      <c r="I51" s="1296">
        <v>0.42857142857142855</v>
      </c>
      <c r="J51" s="1297">
        <v>0.14285714285714285</v>
      </c>
      <c r="K51" s="1264">
        <v>8</v>
      </c>
      <c r="L51" s="1305">
        <v>0.53333333333333333</v>
      </c>
      <c r="M51" s="1309">
        <v>0.1333333333333333</v>
      </c>
      <c r="N51" s="1265">
        <v>7</v>
      </c>
      <c r="O51" s="1307">
        <v>0.7</v>
      </c>
      <c r="P51" s="1308">
        <v>0.29999999999999993</v>
      </c>
      <c r="Q51" s="1275"/>
      <c r="R51" s="1078"/>
    </row>
    <row r="52" spans="1:18" ht="20.100000000000001" customHeight="1" thickBot="1">
      <c r="A52" s="1260" t="s">
        <v>1350</v>
      </c>
      <c r="B52" s="1261">
        <v>9</v>
      </c>
      <c r="C52" s="1300">
        <v>0.18</v>
      </c>
      <c r="D52" s="1310">
        <v>-0.18</v>
      </c>
      <c r="E52" s="1262">
        <v>1</v>
      </c>
      <c r="F52" s="1302">
        <v>9.0909090909090912E-2</v>
      </c>
      <c r="G52" s="1366">
        <v>-0.45454545454545447</v>
      </c>
      <c r="H52" s="1263">
        <v>7</v>
      </c>
      <c r="I52" s="1296">
        <v>0.5</v>
      </c>
      <c r="J52" s="1297">
        <v>-0.2142857142857143</v>
      </c>
      <c r="K52" s="1264">
        <v>5</v>
      </c>
      <c r="L52" s="1305">
        <v>0.33333333333333331</v>
      </c>
      <c r="M52" s="1309">
        <v>-0.26666666666666666</v>
      </c>
      <c r="N52" s="1328">
        <v>3</v>
      </c>
      <c r="O52" s="1329">
        <v>0.3</v>
      </c>
      <c r="P52" s="1330">
        <v>-0.3</v>
      </c>
      <c r="Q52" s="1275"/>
      <c r="R52" s="1078"/>
    </row>
    <row r="53" spans="1:18" ht="20.100000000000001" customHeight="1" thickBot="1">
      <c r="A53" s="1260" t="s">
        <v>1341</v>
      </c>
      <c r="B53" s="1266">
        <v>35.6</v>
      </c>
      <c r="C53" s="1300">
        <v>0.71200000000000008</v>
      </c>
      <c r="D53" s="1310">
        <v>2.1795918367347067E-2</v>
      </c>
      <c r="E53" s="1267">
        <v>7.6</v>
      </c>
      <c r="F53" s="1302">
        <v>0.69090909090909092</v>
      </c>
      <c r="G53" s="1366">
        <v>0.10463821892393321</v>
      </c>
      <c r="H53" s="1268">
        <v>9.1999999999999993</v>
      </c>
      <c r="I53" s="1296">
        <v>0.65714285714285714</v>
      </c>
      <c r="J53" s="1297">
        <v>-2.9154518950436081E-4</v>
      </c>
      <c r="K53" s="1269">
        <v>10.199999999999999</v>
      </c>
      <c r="L53" s="1305">
        <v>0.67999999999999994</v>
      </c>
      <c r="M53" s="1309">
        <v>-3.0204081632653201E-2</v>
      </c>
      <c r="N53" s="1342">
        <v>8.6</v>
      </c>
      <c r="O53" s="1343">
        <v>0.86</v>
      </c>
      <c r="P53" s="1344">
        <v>3.9591836734693908E-2</v>
      </c>
      <c r="Q53" s="1275"/>
      <c r="R53" s="1078"/>
    </row>
    <row r="55" spans="1:18" ht="24.95" customHeight="1">
      <c r="A55" s="1245" t="s">
        <v>1346</v>
      </c>
      <c r="B55" s="1246"/>
      <c r="C55" s="1246"/>
      <c r="D55" s="1246"/>
      <c r="E55" s="1247"/>
      <c r="F55" s="1247"/>
      <c r="G55" s="1247"/>
      <c r="H55" s="1247"/>
      <c r="I55" s="1247"/>
      <c r="J55" s="1247"/>
      <c r="K55" s="1247"/>
      <c r="L55" s="1247"/>
      <c r="M55" s="1247"/>
      <c r="N55" s="1247"/>
      <c r="O55" s="1247"/>
      <c r="P55" s="1247"/>
      <c r="Q55" s="1271"/>
      <c r="R55" s="1078"/>
    </row>
    <row r="56" spans="1:18" ht="20.100000000000001" customHeight="1">
      <c r="A56" s="1247"/>
      <c r="B56" s="1692" t="s">
        <v>1295</v>
      </c>
      <c r="C56" s="1692"/>
      <c r="D56" s="1692"/>
      <c r="E56" s="1693" t="s">
        <v>1</v>
      </c>
      <c r="F56" s="1693"/>
      <c r="G56" s="1693"/>
      <c r="H56" s="1694" t="s">
        <v>124</v>
      </c>
      <c r="I56" s="1694"/>
      <c r="J56" s="1694"/>
      <c r="K56" s="1695" t="s">
        <v>408</v>
      </c>
      <c r="L56" s="1695"/>
      <c r="M56" s="1695"/>
      <c r="N56" s="1696" t="s">
        <v>125</v>
      </c>
      <c r="O56" s="1696"/>
      <c r="P56" s="1696"/>
      <c r="Q56" s="1272"/>
      <c r="R56" s="1078"/>
    </row>
    <row r="57" spans="1:18" ht="20.100000000000001" customHeight="1">
      <c r="A57" s="1248" t="s">
        <v>1342</v>
      </c>
      <c r="B57" s="1249" t="s">
        <v>1354</v>
      </c>
      <c r="C57" s="1249"/>
      <c r="D57" s="1276" t="s">
        <v>1348</v>
      </c>
      <c r="E57" s="1295" t="s">
        <v>1356</v>
      </c>
      <c r="F57" s="1250"/>
      <c r="G57" s="1277" t="s">
        <v>1348</v>
      </c>
      <c r="H57" s="1251">
        <v>14</v>
      </c>
      <c r="I57" s="1251"/>
      <c r="J57" s="1278" t="s">
        <v>1348</v>
      </c>
      <c r="K57" s="1252">
        <v>15</v>
      </c>
      <c r="L57" s="1252"/>
      <c r="M57" s="1279" t="s">
        <v>1348</v>
      </c>
      <c r="N57" s="1253">
        <v>10</v>
      </c>
      <c r="O57" s="1253"/>
      <c r="P57" s="1280" t="s">
        <v>1348</v>
      </c>
      <c r="Q57" s="1273"/>
      <c r="R57" s="1078"/>
    </row>
    <row r="58" spans="1:18" ht="20.100000000000001" customHeight="1">
      <c r="A58" s="1254" t="s">
        <v>1304</v>
      </c>
      <c r="B58" s="1255">
        <v>43</v>
      </c>
      <c r="C58" s="1299">
        <v>0.86</v>
      </c>
      <c r="D58" s="1310">
        <v>-2.0000000000000018E-2</v>
      </c>
      <c r="E58" s="1312">
        <v>9</v>
      </c>
      <c r="F58" s="1301">
        <v>0.81818181818181823</v>
      </c>
      <c r="G58" s="1366">
        <v>0</v>
      </c>
      <c r="H58" s="1314">
        <v>14</v>
      </c>
      <c r="I58" s="1303">
        <v>1</v>
      </c>
      <c r="J58" s="1297">
        <v>0</v>
      </c>
      <c r="K58" s="1316">
        <v>13</v>
      </c>
      <c r="L58" s="1304">
        <v>0.8666666666666667</v>
      </c>
      <c r="M58" s="1309">
        <v>-0.1333333333333333</v>
      </c>
      <c r="N58" s="1318">
        <v>10</v>
      </c>
      <c r="O58" s="1306">
        <v>1</v>
      </c>
      <c r="P58" s="1308">
        <v>0</v>
      </c>
      <c r="Q58" s="1274"/>
      <c r="R58" s="1078"/>
    </row>
    <row r="59" spans="1:18" ht="20.100000000000001" customHeight="1">
      <c r="A59" s="1260" t="s">
        <v>1340</v>
      </c>
      <c r="B59" s="1261">
        <v>27</v>
      </c>
      <c r="C59" s="1300">
        <v>0.54</v>
      </c>
      <c r="D59" s="1310">
        <v>2.0000000000000018E-2</v>
      </c>
      <c r="E59" s="1313">
        <v>7</v>
      </c>
      <c r="F59" s="1302">
        <v>0.63636363636363635</v>
      </c>
      <c r="G59" s="1366">
        <v>0.36363636363636365</v>
      </c>
      <c r="H59" s="1314">
        <v>7</v>
      </c>
      <c r="I59" s="1296">
        <v>0.5</v>
      </c>
      <c r="J59" s="1297">
        <v>0.2142857142857143</v>
      </c>
      <c r="K59" s="1317">
        <v>6</v>
      </c>
      <c r="L59" s="1305">
        <v>0.4</v>
      </c>
      <c r="M59" s="1309">
        <v>0</v>
      </c>
      <c r="N59" s="1319">
        <v>6</v>
      </c>
      <c r="O59" s="1307">
        <v>0.6</v>
      </c>
      <c r="P59" s="1308">
        <v>0.19999999999999996</v>
      </c>
      <c r="Q59" s="1275"/>
      <c r="R59" s="1078"/>
    </row>
    <row r="60" spans="1:18" ht="20.100000000000001" customHeight="1" thickBot="1">
      <c r="A60" s="1260" t="s">
        <v>1350</v>
      </c>
      <c r="B60" s="1320">
        <v>16</v>
      </c>
      <c r="C60" s="1321">
        <v>0.32</v>
      </c>
      <c r="D60" s="1322">
        <v>-3.999999999999998E-2</v>
      </c>
      <c r="E60" s="1313">
        <v>2</v>
      </c>
      <c r="F60" s="1302">
        <v>0.18181818181818182</v>
      </c>
      <c r="G60" s="1366">
        <v>-0.36363636363636359</v>
      </c>
      <c r="H60" s="1325">
        <v>7</v>
      </c>
      <c r="I60" s="1326">
        <v>0.5</v>
      </c>
      <c r="J60" s="1327">
        <v>-0.2142857142857143</v>
      </c>
      <c r="K60" s="1317">
        <v>7</v>
      </c>
      <c r="L60" s="1305">
        <v>0.46666666666666667</v>
      </c>
      <c r="M60" s="1309">
        <v>-0.1333333333333333</v>
      </c>
      <c r="N60" s="1319">
        <v>4</v>
      </c>
      <c r="O60" s="1307">
        <v>0.4</v>
      </c>
      <c r="P60" s="1308">
        <v>-0.19999999999999996</v>
      </c>
      <c r="Q60" s="1275"/>
      <c r="R60" s="1078"/>
    </row>
    <row r="61" spans="1:18" ht="20.100000000000001" customHeight="1" thickBot="1">
      <c r="A61" s="1260" t="s">
        <v>1341</v>
      </c>
      <c r="B61" s="1334">
        <v>36.0625</v>
      </c>
      <c r="C61" s="1335">
        <v>0.72124999999999995</v>
      </c>
      <c r="D61" s="1336">
        <v>3.1045918367346936E-2</v>
      </c>
      <c r="E61" s="1311">
        <v>7.6875</v>
      </c>
      <c r="F61" s="1302">
        <v>0.69886363636363635</v>
      </c>
      <c r="G61" s="1366">
        <v>0.11259276437847865</v>
      </c>
      <c r="H61" s="1339">
        <v>10.125</v>
      </c>
      <c r="I61" s="1340">
        <v>0.7232142857142857</v>
      </c>
      <c r="J61" s="1341">
        <v>6.5779883381924198E-2</v>
      </c>
      <c r="K61" s="1269">
        <v>9.6875</v>
      </c>
      <c r="L61" s="1305">
        <v>0.64583333333333337</v>
      </c>
      <c r="M61" s="1309">
        <v>-6.4370748299319769E-2</v>
      </c>
      <c r="N61" s="1270">
        <v>8.5625</v>
      </c>
      <c r="O61" s="1307">
        <v>0.85624999999999996</v>
      </c>
      <c r="P61" s="1308">
        <v>3.5841836734693877E-2</v>
      </c>
      <c r="Q61" s="1275"/>
      <c r="R61" s="1078"/>
    </row>
    <row r="63" spans="1:18" ht="24.95" customHeight="1">
      <c r="A63" s="1245" t="s">
        <v>1347</v>
      </c>
      <c r="B63" s="1246"/>
      <c r="C63" s="1246"/>
      <c r="D63" s="1246"/>
      <c r="E63" s="1247"/>
      <c r="F63" s="1247"/>
      <c r="G63" s="1247"/>
      <c r="H63" s="1247"/>
      <c r="I63" s="1247"/>
      <c r="J63" s="1247"/>
      <c r="K63" s="1247"/>
      <c r="L63" s="1247"/>
      <c r="M63" s="1247"/>
      <c r="N63" s="1247"/>
      <c r="O63" s="1247"/>
      <c r="P63" s="1247"/>
      <c r="Q63" s="1271"/>
      <c r="R63" s="1078"/>
    </row>
    <row r="64" spans="1:18" ht="20.100000000000001" customHeight="1">
      <c r="A64" s="1247"/>
      <c r="B64" s="1692" t="s">
        <v>1295</v>
      </c>
      <c r="C64" s="1692"/>
      <c r="D64" s="1692"/>
      <c r="E64" s="1693" t="s">
        <v>1</v>
      </c>
      <c r="F64" s="1693"/>
      <c r="G64" s="1693"/>
      <c r="H64" s="1694" t="s">
        <v>124</v>
      </c>
      <c r="I64" s="1694"/>
      <c r="J64" s="1694"/>
      <c r="K64" s="1695" t="s">
        <v>408</v>
      </c>
      <c r="L64" s="1695"/>
      <c r="M64" s="1695"/>
      <c r="N64" s="1696" t="s">
        <v>125</v>
      </c>
      <c r="O64" s="1696"/>
      <c r="P64" s="1696"/>
      <c r="Q64" s="1272"/>
      <c r="R64" s="1078"/>
    </row>
    <row r="65" spans="1:18" ht="20.100000000000001" customHeight="1">
      <c r="A65" s="1248" t="s">
        <v>1342</v>
      </c>
      <c r="B65" s="1249">
        <v>50</v>
      </c>
      <c r="C65" s="1249"/>
      <c r="D65" s="1276" t="s">
        <v>1348</v>
      </c>
      <c r="E65" s="1295">
        <v>11</v>
      </c>
      <c r="F65" s="1250"/>
      <c r="G65" s="1277" t="s">
        <v>1348</v>
      </c>
      <c r="H65" s="1251">
        <v>14</v>
      </c>
      <c r="I65" s="1251"/>
      <c r="J65" s="1278" t="s">
        <v>1348</v>
      </c>
      <c r="K65" s="1252">
        <v>15</v>
      </c>
      <c r="L65" s="1252"/>
      <c r="M65" s="1279" t="s">
        <v>1348</v>
      </c>
      <c r="N65" s="1253">
        <v>10</v>
      </c>
      <c r="O65" s="1253"/>
      <c r="P65" s="1280" t="s">
        <v>1348</v>
      </c>
      <c r="Q65" s="1273"/>
      <c r="R65" s="1078"/>
    </row>
    <row r="66" spans="1:18" ht="20.100000000000001" customHeight="1">
      <c r="A66" s="1254" t="s">
        <v>1304</v>
      </c>
      <c r="B66" s="1255">
        <v>40</v>
      </c>
      <c r="C66" s="1299">
        <v>0.8</v>
      </c>
      <c r="D66" s="1310">
        <v>-7.999999999999996E-2</v>
      </c>
      <c r="E66" s="1312">
        <v>9</v>
      </c>
      <c r="F66" s="1301">
        <v>0.81818181818181823</v>
      </c>
      <c r="G66" s="1366">
        <v>0</v>
      </c>
      <c r="H66" s="1314">
        <v>13</v>
      </c>
      <c r="I66" s="1303">
        <v>0.9285714285714286</v>
      </c>
      <c r="J66" s="1297">
        <v>-7.1428571428571397E-2</v>
      </c>
      <c r="K66" s="1316">
        <v>12</v>
      </c>
      <c r="L66" s="1304">
        <v>0.8</v>
      </c>
      <c r="M66" s="1309">
        <v>-0.19999999999999996</v>
      </c>
      <c r="N66" s="1318">
        <v>8</v>
      </c>
      <c r="O66" s="1306">
        <v>0.8</v>
      </c>
      <c r="P66" s="1308">
        <v>-0.19999999999999996</v>
      </c>
      <c r="Q66" s="1274"/>
      <c r="R66" s="1078"/>
    </row>
    <row r="67" spans="1:18" ht="20.100000000000001" customHeight="1">
      <c r="A67" s="1260" t="s">
        <v>1340</v>
      </c>
      <c r="B67" s="1261">
        <v>29</v>
      </c>
      <c r="C67" s="1300">
        <v>0.57999999999999996</v>
      </c>
      <c r="D67" s="1310">
        <v>5.9999999999999942E-2</v>
      </c>
      <c r="E67" s="1313">
        <v>8</v>
      </c>
      <c r="F67" s="1302">
        <v>0.72727272727272729</v>
      </c>
      <c r="G67" s="1366">
        <v>0.45454545454545459</v>
      </c>
      <c r="H67" s="1314">
        <v>5</v>
      </c>
      <c r="I67" s="1296">
        <v>0.35714285714285715</v>
      </c>
      <c r="J67" s="1297">
        <v>7.1428571428571452E-2</v>
      </c>
      <c r="K67" s="1317">
        <v>7</v>
      </c>
      <c r="L67" s="1305">
        <v>0.46666666666666667</v>
      </c>
      <c r="M67" s="1309">
        <v>6.6666666666666652E-2</v>
      </c>
      <c r="N67" s="1319">
        <v>4</v>
      </c>
      <c r="O67" s="1307">
        <v>0.4</v>
      </c>
      <c r="P67" s="1308">
        <v>0</v>
      </c>
      <c r="Q67" s="1275"/>
      <c r="R67" s="1078"/>
    </row>
    <row r="68" spans="1:18" ht="20.100000000000001" customHeight="1" thickBot="1">
      <c r="A68" s="1260" t="s">
        <v>1350</v>
      </c>
      <c r="B68" s="1261">
        <v>11</v>
      </c>
      <c r="C68" s="1300">
        <v>0.22</v>
      </c>
      <c r="D68" s="1310">
        <v>-0.13999999999999999</v>
      </c>
      <c r="E68" s="1323">
        <v>1</v>
      </c>
      <c r="F68" s="1324">
        <v>9.0909090909090912E-2</v>
      </c>
      <c r="G68" s="1367">
        <v>-0.45454545454545447</v>
      </c>
      <c r="H68" s="1315">
        <v>8</v>
      </c>
      <c r="I68" s="1296">
        <v>0.5714285714285714</v>
      </c>
      <c r="J68" s="1297">
        <v>-0.1428571428571429</v>
      </c>
      <c r="K68" s="1362">
        <v>5</v>
      </c>
      <c r="L68" s="1332">
        <v>0.33333333333333331</v>
      </c>
      <c r="M68" s="1333">
        <v>-0.26666666666666666</v>
      </c>
      <c r="N68" s="1358">
        <v>4</v>
      </c>
      <c r="O68" s="1329">
        <v>0.4</v>
      </c>
      <c r="P68" s="1330">
        <v>-0.19999999999999996</v>
      </c>
      <c r="Q68" s="1275"/>
      <c r="R68" s="1078"/>
    </row>
    <row r="69" spans="1:18" ht="20.100000000000001" customHeight="1" thickBot="1">
      <c r="A69" s="1260" t="s">
        <v>1341</v>
      </c>
      <c r="B69" s="1266">
        <v>34.666666666666664</v>
      </c>
      <c r="C69" s="1300">
        <v>0.69333333333333325</v>
      </c>
      <c r="D69" s="1310">
        <v>3.1292517006802356E-3</v>
      </c>
      <c r="E69" s="1337">
        <v>8.6666666666666661</v>
      </c>
      <c r="F69" s="1338">
        <v>0.78787878787878785</v>
      </c>
      <c r="G69" s="1369">
        <v>0.20160791589363014</v>
      </c>
      <c r="H69" s="1268">
        <v>10</v>
      </c>
      <c r="I69" s="1296">
        <v>0.7142857142857143</v>
      </c>
      <c r="J69" s="1297">
        <v>5.6851311953352801E-2</v>
      </c>
      <c r="K69" s="1363">
        <v>9.6666666666666661</v>
      </c>
      <c r="L69" s="1364">
        <v>0.64444444444444438</v>
      </c>
      <c r="M69" s="1365">
        <v>-6.5759637188208764E-2</v>
      </c>
      <c r="N69" s="1359">
        <v>6.333333333333333</v>
      </c>
      <c r="O69" s="1360">
        <v>0.6333333333333333</v>
      </c>
      <c r="P69" s="1361">
        <v>-0.18707482993197277</v>
      </c>
      <c r="Q69" s="1275"/>
      <c r="R69" s="1078"/>
    </row>
  </sheetData>
  <sheetProtection algorithmName="SHA-512" hashValue="rP+donJnWSLQ6znXwQDnsU7XMQPW2u0LX5xrwP/7Sn4xOCuT/8BJHfiRaU6wksJBwtjKJ4Ib+lL0z+/4+w5eRQ==" saltValue="6kSnjdOv8ohEYIOax8ayww==" spinCount="100000" sheet="1" objects="1" scenarios="1"/>
  <mergeCells count="50">
    <mergeCell ref="F8:G8"/>
    <mergeCell ref="I8:J8"/>
    <mergeCell ref="L8:M8"/>
    <mergeCell ref="O8:P8"/>
    <mergeCell ref="C11:D11"/>
    <mergeCell ref="F11:G11"/>
    <mergeCell ref="I11:J11"/>
    <mergeCell ref="L11:M11"/>
    <mergeCell ref="O11:P11"/>
    <mergeCell ref="L9:M9"/>
    <mergeCell ref="L10:M10"/>
    <mergeCell ref="C9:D9"/>
    <mergeCell ref="C8:D8"/>
    <mergeCell ref="C10:D10"/>
    <mergeCell ref="O12:P12"/>
    <mergeCell ref="F12:G12"/>
    <mergeCell ref="I9:J9"/>
    <mergeCell ref="I10:J10"/>
    <mergeCell ref="I12:J12"/>
    <mergeCell ref="K40:M40"/>
    <mergeCell ref="N40:P40"/>
    <mergeCell ref="B7:D7"/>
    <mergeCell ref="E7:G7"/>
    <mergeCell ref="H7:J7"/>
    <mergeCell ref="K7:M7"/>
    <mergeCell ref="N7:P7"/>
    <mergeCell ref="F10:G10"/>
    <mergeCell ref="C12:D12"/>
    <mergeCell ref="F9:G9"/>
    <mergeCell ref="B40:D40"/>
    <mergeCell ref="E40:G40"/>
    <mergeCell ref="H40:J40"/>
    <mergeCell ref="L12:M12"/>
    <mergeCell ref="O9:P9"/>
    <mergeCell ref="O10:P10"/>
    <mergeCell ref="B48:D48"/>
    <mergeCell ref="E48:G48"/>
    <mergeCell ref="H48:J48"/>
    <mergeCell ref="K48:M48"/>
    <mergeCell ref="N48:P48"/>
    <mergeCell ref="B56:D56"/>
    <mergeCell ref="E56:G56"/>
    <mergeCell ref="H56:J56"/>
    <mergeCell ref="K56:M56"/>
    <mergeCell ref="N56:P56"/>
    <mergeCell ref="B64:D64"/>
    <mergeCell ref="E64:G64"/>
    <mergeCell ref="H64:J64"/>
    <mergeCell ref="K64:M64"/>
    <mergeCell ref="N64:P64"/>
  </mergeCells>
  <conditionalFormatting sqref="E4:E5 H3:H5">
    <cfRule type="cellIs" dxfId="47" priority="70" operator="equal">
      <formula>"Water footprint"</formula>
    </cfRule>
    <cfRule type="cellIs" dxfId="46" priority="71" operator="equal">
      <formula>"Ecological Footprint"</formula>
    </cfRule>
    <cfRule type="cellIs" dxfId="45" priority="72" operator="equal">
      <formula>"Carbon Footprint"</formula>
    </cfRule>
  </conditionalFormatting>
  <conditionalFormatting sqref="H4:H5">
    <cfRule type="cellIs" dxfId="44" priority="67" operator="equal">
      <formula>"No?"</formula>
    </cfRule>
    <cfRule type="cellIs" dxfId="43" priority="68" operator="equal">
      <formula>"No"</formula>
    </cfRule>
    <cfRule type="cellIs" dxfId="42" priority="69" operator="equal">
      <formula>"Yes"</formula>
    </cfRule>
  </conditionalFormatting>
  <conditionalFormatting sqref="E3">
    <cfRule type="cellIs" dxfId="41" priority="64" operator="equal">
      <formula>"Water footprint"</formula>
    </cfRule>
    <cfRule type="cellIs" dxfId="40" priority="65" operator="equal">
      <formula>"Ecological Footprint"</formula>
    </cfRule>
    <cfRule type="cellIs" dxfId="39" priority="66" operator="equal">
      <formula>"Carbon Footprint"</formula>
    </cfRule>
  </conditionalFormatting>
  <conditionalFormatting sqref="H3">
    <cfRule type="cellIs" dxfId="38" priority="61" operator="equal">
      <formula>"No?"</formula>
    </cfRule>
    <cfRule type="cellIs" dxfId="37" priority="62" operator="equal">
      <formula>"No"</formula>
    </cfRule>
    <cfRule type="cellIs" dxfId="36" priority="63" operator="equal">
      <formula>"Yes"</formula>
    </cfRule>
  </conditionalFormatting>
  <pageMargins left="0.7" right="0.7" top="0.78740157499999996" bottom="0.78740157499999996" header="0.3" footer="0.3"/>
  <pageSetup paperSize="9"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216" id="{B4C4693B-58ED-4243-826E-ED68DAC339D8}">
            <x14:iconSet custom="1">
              <x14:cfvo type="percent">
                <xm:f>0</xm:f>
              </x14:cfvo>
              <x14:cfvo type="num">
                <xm:f>0</xm:f>
              </x14:cfvo>
              <x14:cfvo type="num" gte="0">
                <xm:f>0</xm:f>
              </x14:cfvo>
              <x14:cfIcon iconSet="3Triangles" iconId="0"/>
              <x14:cfIcon iconSet="3Triangles" iconId="1"/>
              <x14:cfIcon iconSet="3Triangles" iconId="2"/>
            </x14:iconSet>
          </x14:cfRule>
          <xm:sqref>D53</xm:sqref>
        </x14:conditionalFormatting>
        <x14:conditionalFormatting xmlns:xm="http://schemas.microsoft.com/office/excel/2006/main">
          <x14:cfRule type="iconSet" priority="217" id="{DA0256B6-5E3C-49F9-9AF7-0E8AE63F8987}">
            <x14:iconSet custom="1">
              <x14:cfvo type="percent">
                <xm:f>0</xm:f>
              </x14:cfvo>
              <x14:cfvo type="num">
                <xm:f>0</xm:f>
              </x14:cfvo>
              <x14:cfvo type="num" gte="0">
                <xm:f>0</xm:f>
              </x14:cfvo>
              <x14:cfIcon iconSet="3Triangles" iconId="0"/>
              <x14:cfIcon iconSet="3Triangles" iconId="1"/>
              <x14:cfIcon iconSet="3Triangles" iconId="2"/>
            </x14:iconSet>
          </x14:cfRule>
          <xm:sqref>G53</xm:sqref>
        </x14:conditionalFormatting>
        <x14:conditionalFormatting xmlns:xm="http://schemas.microsoft.com/office/excel/2006/main">
          <x14:cfRule type="iconSet" priority="219" id="{F3D606D4-1709-44A6-B994-3B98A74FDCC3}">
            <x14:iconSet custom="1">
              <x14:cfvo type="percent">
                <xm:f>0</xm:f>
              </x14:cfvo>
              <x14:cfvo type="num">
                <xm:f>0</xm:f>
              </x14:cfvo>
              <x14:cfvo type="num" gte="0">
                <xm:f>0</xm:f>
              </x14:cfvo>
              <x14:cfIcon iconSet="3Triangles" iconId="0"/>
              <x14:cfIcon iconSet="3Triangles" iconId="1"/>
              <x14:cfIcon iconSet="3Triangles" iconId="2"/>
            </x14:iconSet>
          </x14:cfRule>
          <xm:sqref>M53</xm:sqref>
        </x14:conditionalFormatting>
        <x14:conditionalFormatting xmlns:xm="http://schemas.microsoft.com/office/excel/2006/main">
          <x14:cfRule type="iconSet" priority="220" id="{BD3A13E7-6A9E-4A89-B0C3-053056611062}">
            <x14:iconSet custom="1">
              <x14:cfvo type="percent">
                <xm:f>0</xm:f>
              </x14:cfvo>
              <x14:cfvo type="num">
                <xm:f>0</xm:f>
              </x14:cfvo>
              <x14:cfvo type="num" gte="0">
                <xm:f>0</xm:f>
              </x14:cfvo>
              <x14:cfIcon iconSet="3Triangles" iconId="0"/>
              <x14:cfIcon iconSet="3Triangles" iconId="1"/>
              <x14:cfIcon iconSet="3Triangles" iconId="2"/>
            </x14:iconSet>
          </x14:cfRule>
          <xm:sqref>P53</xm:sqref>
        </x14:conditionalFormatting>
        <x14:conditionalFormatting xmlns:xm="http://schemas.microsoft.com/office/excel/2006/main">
          <x14:cfRule type="iconSet" priority="221" id="{EAC0C6EB-9233-4170-8728-A11FD77750BC}">
            <x14:iconSet custom="1">
              <x14:cfvo type="percent">
                <xm:f>0</xm:f>
              </x14:cfvo>
              <x14:cfvo type="num">
                <xm:f>0</xm:f>
              </x14:cfvo>
              <x14:cfvo type="num" gte="0">
                <xm:f>0</xm:f>
              </x14:cfvo>
              <x14:cfIcon iconSet="3Triangles" iconId="0"/>
              <x14:cfIcon iconSet="3Triangles" iconId="1"/>
              <x14:cfIcon iconSet="3Triangles" iconId="2"/>
            </x14:iconSet>
          </x14:cfRule>
          <xm:sqref>D42:D43</xm:sqref>
        </x14:conditionalFormatting>
        <x14:conditionalFormatting xmlns:xm="http://schemas.microsoft.com/office/excel/2006/main">
          <x14:cfRule type="iconSet" priority="222" id="{5DE52538-4B52-481D-9FD5-75679DB1A606}">
            <x14:iconSet custom="1">
              <x14:cfvo type="percent">
                <xm:f>0</xm:f>
              </x14:cfvo>
              <x14:cfvo type="num">
                <xm:f>0</xm:f>
              </x14:cfvo>
              <x14:cfvo type="num" gte="0">
                <xm:f>0</xm:f>
              </x14:cfvo>
              <x14:cfIcon iconSet="3Triangles" iconId="0"/>
              <x14:cfIcon iconSet="3Triangles" iconId="1"/>
              <x14:cfIcon iconSet="3Triangles" iconId="2"/>
            </x14:iconSet>
          </x14:cfRule>
          <xm:sqref>G42:G43</xm:sqref>
        </x14:conditionalFormatting>
        <x14:conditionalFormatting xmlns:xm="http://schemas.microsoft.com/office/excel/2006/main">
          <x14:cfRule type="iconSet" priority="223" id="{E010A7FE-BA37-4581-9B98-5867B42B7243}">
            <x14:iconSet custom="1">
              <x14:cfvo type="percent">
                <xm:f>0</xm:f>
              </x14:cfvo>
              <x14:cfvo type="num">
                <xm:f>0</xm:f>
              </x14:cfvo>
              <x14:cfvo type="num" gte="0">
                <xm:f>0</xm:f>
              </x14:cfvo>
              <x14:cfIcon iconSet="3Triangles" iconId="0"/>
              <x14:cfIcon iconSet="3Triangles" iconId="1"/>
              <x14:cfIcon iconSet="3Triangles" iconId="2"/>
            </x14:iconSet>
          </x14:cfRule>
          <xm:sqref>J42:J43</xm:sqref>
        </x14:conditionalFormatting>
        <x14:conditionalFormatting xmlns:xm="http://schemas.microsoft.com/office/excel/2006/main">
          <x14:cfRule type="iconSet" priority="225" id="{A4FA72F8-8578-4E85-B9B3-A41E26E5D25F}">
            <x14:iconSet custom="1">
              <x14:cfvo type="percent">
                <xm:f>0</xm:f>
              </x14:cfvo>
              <x14:cfvo type="num">
                <xm:f>0</xm:f>
              </x14:cfvo>
              <x14:cfvo type="num" gte="0">
                <xm:f>0</xm:f>
              </x14:cfvo>
              <x14:cfIcon iconSet="3Triangles" iconId="0"/>
              <x14:cfIcon iconSet="3Triangles" iconId="1"/>
              <x14:cfIcon iconSet="3Triangles" iconId="2"/>
            </x14:iconSet>
          </x14:cfRule>
          <xm:sqref>P42:P43</xm:sqref>
        </x14:conditionalFormatting>
        <x14:conditionalFormatting xmlns:xm="http://schemas.microsoft.com/office/excel/2006/main">
          <x14:cfRule type="iconSet" priority="1" id="{48F82F1B-BDED-4F6F-93F0-3DC0DDD7235F}">
            <x14:iconSet custom="1">
              <x14:cfvo type="percent">
                <xm:f>0</xm:f>
              </x14:cfvo>
              <x14:cfvo type="num">
                <xm:f>0</xm:f>
              </x14:cfvo>
              <x14:cfvo type="num" gte="0">
                <xm:f>0</xm:f>
              </x14:cfvo>
              <x14:cfIcon iconSet="3Triangles" iconId="0"/>
              <x14:cfIcon iconSet="3Triangles" iconId="1"/>
              <x14:cfIcon iconSet="3Triangles" iconId="2"/>
            </x14:iconSet>
          </x14:cfRule>
          <xm:sqref>M61</xm:sqref>
        </x14:conditionalFormatting>
        <x14:conditionalFormatting xmlns:xm="http://schemas.microsoft.com/office/excel/2006/main">
          <x14:cfRule type="iconSet" priority="15" id="{982EB585-C8F7-4809-84AF-7AD20E9CEFF7}">
            <x14:iconSet custom="1">
              <x14:cfvo type="percent">
                <xm:f>0</xm:f>
              </x14:cfvo>
              <x14:cfvo type="num">
                <xm:f>0</xm:f>
              </x14:cfvo>
              <x14:cfvo type="num" gte="0">
                <xm:f>0</xm:f>
              </x14:cfvo>
              <x14:cfIcon iconSet="3Triangles" iconId="0"/>
              <x14:cfIcon iconSet="3Triangles" iconId="1"/>
              <x14:cfIcon iconSet="3Triangles" iconId="2"/>
            </x14:iconSet>
          </x14:cfRule>
          <xm:sqref>D50:D51</xm:sqref>
        </x14:conditionalFormatting>
        <x14:conditionalFormatting xmlns:xm="http://schemas.microsoft.com/office/excel/2006/main">
          <x14:cfRule type="iconSet" priority="16" id="{62BFD360-E1EE-4711-8BCD-3E03E15AEB42}">
            <x14:iconSet custom="1">
              <x14:cfvo type="percent">
                <xm:f>0</xm:f>
              </x14:cfvo>
              <x14:cfvo type="num">
                <xm:f>0</xm:f>
              </x14:cfvo>
              <x14:cfvo type="num" gte="0">
                <xm:f>0</xm:f>
              </x14:cfvo>
              <x14:cfIcon iconSet="3Triangles" iconId="0"/>
              <x14:cfIcon iconSet="3Triangles" iconId="1"/>
              <x14:cfIcon iconSet="3Triangles" iconId="2"/>
            </x14:iconSet>
          </x14:cfRule>
          <xm:sqref>G50:G51</xm:sqref>
        </x14:conditionalFormatting>
        <x14:conditionalFormatting xmlns:xm="http://schemas.microsoft.com/office/excel/2006/main">
          <x14:cfRule type="iconSet" priority="17" id="{42486B52-E3E3-4831-8571-29063C3EDFB4}">
            <x14:iconSet custom="1">
              <x14:cfvo type="percent">
                <xm:f>0</xm:f>
              </x14:cfvo>
              <x14:cfvo type="num">
                <xm:f>0</xm:f>
              </x14:cfvo>
              <x14:cfvo type="num" gte="0">
                <xm:f>0</xm:f>
              </x14:cfvo>
              <x14:cfIcon iconSet="3Triangles" iconId="0"/>
              <x14:cfIcon iconSet="3Triangles" iconId="1"/>
              <x14:cfIcon iconSet="3Triangles" iconId="2"/>
            </x14:iconSet>
          </x14:cfRule>
          <xm:sqref>J50:J51</xm:sqref>
        </x14:conditionalFormatting>
        <x14:conditionalFormatting xmlns:xm="http://schemas.microsoft.com/office/excel/2006/main">
          <x14:cfRule type="iconSet" priority="18" id="{0A783EEE-9485-41AE-A864-BBDFE4DB184E}">
            <x14:iconSet custom="1">
              <x14:cfvo type="percent">
                <xm:f>0</xm:f>
              </x14:cfvo>
              <x14:cfvo type="num">
                <xm:f>0</xm:f>
              </x14:cfvo>
              <x14:cfvo type="num" gte="0">
                <xm:f>0</xm:f>
              </x14:cfvo>
              <x14:cfIcon iconSet="3Triangles" iconId="0"/>
              <x14:cfIcon iconSet="3Triangles" iconId="1"/>
              <x14:cfIcon iconSet="3Triangles" iconId="2"/>
            </x14:iconSet>
          </x14:cfRule>
          <xm:sqref>M50:M51</xm:sqref>
        </x14:conditionalFormatting>
        <x14:conditionalFormatting xmlns:xm="http://schemas.microsoft.com/office/excel/2006/main">
          <x14:cfRule type="iconSet" priority="19" id="{82C38A66-C077-41A2-8278-0E4B3D95DB09}">
            <x14:iconSet custom="1">
              <x14:cfvo type="percent">
                <xm:f>0</xm:f>
              </x14:cfvo>
              <x14:cfvo type="num">
                <xm:f>0</xm:f>
              </x14:cfvo>
              <x14:cfvo type="num" gte="0">
                <xm:f>0</xm:f>
              </x14:cfvo>
              <x14:cfIcon iconSet="3Triangles" iconId="0"/>
              <x14:cfIcon iconSet="3Triangles" iconId="1"/>
              <x14:cfIcon iconSet="3Triangles" iconId="2"/>
            </x14:iconSet>
          </x14:cfRule>
          <xm:sqref>P50:P51</xm:sqref>
        </x14:conditionalFormatting>
        <x14:conditionalFormatting xmlns:xm="http://schemas.microsoft.com/office/excel/2006/main">
          <x14:cfRule type="iconSet" priority="20" id="{022AF3EF-4409-48EB-8177-0AA1F553E6B0}">
            <x14:iconSet custom="1">
              <x14:cfvo type="percent">
                <xm:f>0</xm:f>
              </x14:cfvo>
              <x14:cfvo type="num">
                <xm:f>0</xm:f>
              </x14:cfvo>
              <x14:cfvo type="num" gte="0">
                <xm:f>0</xm:f>
              </x14:cfvo>
              <x14:cfIcon iconSet="3Triangles" iconId="0"/>
              <x14:cfIcon iconSet="3Triangles" iconId="1"/>
              <x14:cfIcon iconSet="3Triangles" iconId="2"/>
            </x14:iconSet>
          </x14:cfRule>
          <xm:sqref>D45</xm:sqref>
        </x14:conditionalFormatting>
        <x14:conditionalFormatting xmlns:xm="http://schemas.microsoft.com/office/excel/2006/main">
          <x14:cfRule type="iconSet" priority="21" id="{9F628D49-E428-4784-931E-CA18B6DA68E4}">
            <x14:iconSet custom="1">
              <x14:cfvo type="percent">
                <xm:f>0</xm:f>
              </x14:cfvo>
              <x14:cfvo type="num">
                <xm:f>0</xm:f>
              </x14:cfvo>
              <x14:cfvo type="num" gte="0">
                <xm:f>0</xm:f>
              </x14:cfvo>
              <x14:cfIcon iconSet="3Triangles" iconId="0"/>
              <x14:cfIcon iconSet="3Triangles" iconId="1"/>
              <x14:cfIcon iconSet="3Triangles" iconId="2"/>
            </x14:iconSet>
          </x14:cfRule>
          <xm:sqref>G45</xm:sqref>
        </x14:conditionalFormatting>
        <x14:conditionalFormatting xmlns:xm="http://schemas.microsoft.com/office/excel/2006/main">
          <x14:cfRule type="iconSet" priority="22" id="{0556900B-B6E6-49A2-918B-D7B50F8883A1}">
            <x14:iconSet custom="1">
              <x14:cfvo type="percent">
                <xm:f>0</xm:f>
              </x14:cfvo>
              <x14:cfvo type="num">
                <xm:f>0</xm:f>
              </x14:cfvo>
              <x14:cfvo type="num" gte="0">
                <xm:f>0</xm:f>
              </x14:cfvo>
              <x14:cfIcon iconSet="3Triangles" iconId="0"/>
              <x14:cfIcon iconSet="3Triangles" iconId="1"/>
              <x14:cfIcon iconSet="3Triangles" iconId="2"/>
            </x14:iconSet>
          </x14:cfRule>
          <xm:sqref>J45</xm:sqref>
        </x14:conditionalFormatting>
        <x14:conditionalFormatting xmlns:xm="http://schemas.microsoft.com/office/excel/2006/main">
          <x14:cfRule type="iconSet" priority="23" id="{25096A31-A5C8-4333-AFE0-B7C54532640D}">
            <x14:iconSet custom="1">
              <x14:cfvo type="percent">
                <xm:f>0</xm:f>
              </x14:cfvo>
              <x14:cfvo type="num">
                <xm:f>0</xm:f>
              </x14:cfvo>
              <x14:cfvo type="num" gte="0">
                <xm:f>0</xm:f>
              </x14:cfvo>
              <x14:cfIcon iconSet="3Triangles" iconId="0"/>
              <x14:cfIcon iconSet="3Triangles" iconId="1"/>
              <x14:cfIcon iconSet="3Triangles" iconId="2"/>
            </x14:iconSet>
          </x14:cfRule>
          <xm:sqref>M42:M43</xm:sqref>
        </x14:conditionalFormatting>
        <x14:conditionalFormatting xmlns:xm="http://schemas.microsoft.com/office/excel/2006/main">
          <x14:cfRule type="iconSet" priority="24" id="{61037AD5-242F-4317-9185-D4EBB41210E8}">
            <x14:iconSet custom="1">
              <x14:cfvo type="percent">
                <xm:f>0</xm:f>
              </x14:cfvo>
              <x14:cfvo type="num">
                <xm:f>0</xm:f>
              </x14:cfvo>
              <x14:cfvo type="num" gte="0">
                <xm:f>0</xm:f>
              </x14:cfvo>
              <x14:cfIcon iconSet="3Triangles" iconId="0"/>
              <x14:cfIcon iconSet="3Triangles" iconId="1"/>
              <x14:cfIcon iconSet="3Triangles" iconId="2"/>
            </x14:iconSet>
          </x14:cfRule>
          <xm:sqref>P45</xm:sqref>
        </x14:conditionalFormatting>
        <x14:conditionalFormatting xmlns:xm="http://schemas.microsoft.com/office/excel/2006/main">
          <x14:cfRule type="iconSet" priority="14" id="{A04D07BA-3454-4F17-927D-431C6580BFCD}">
            <x14:iconSet custom="1">
              <x14:cfvo type="percent">
                <xm:f>0</xm:f>
              </x14:cfvo>
              <x14:cfvo type="num">
                <xm:f>0</xm:f>
              </x14:cfvo>
              <x14:cfvo type="num" gte="0">
                <xm:f>0</xm:f>
              </x14:cfvo>
              <x14:cfIcon iconSet="3Triangles" iconId="0"/>
              <x14:cfIcon iconSet="3Triangles" iconId="1"/>
              <x14:cfIcon iconSet="3Triangles" iconId="2"/>
            </x14:iconSet>
          </x14:cfRule>
          <xm:sqref>J53</xm:sqref>
        </x14:conditionalFormatting>
        <x14:conditionalFormatting xmlns:xm="http://schemas.microsoft.com/office/excel/2006/main">
          <x14:cfRule type="iconSet" priority="13" id="{0BC1DC69-1D75-43A2-96E6-F72F25849B1C}">
            <x14:iconSet custom="1">
              <x14:cfvo type="percent">
                <xm:f>0</xm:f>
              </x14:cfvo>
              <x14:cfvo type="num">
                <xm:f>0</xm:f>
              </x14:cfvo>
              <x14:cfvo type="num" gte="0">
                <xm:f>0</xm:f>
              </x14:cfvo>
              <x14:cfIcon iconSet="3Triangles" iconId="0"/>
              <x14:cfIcon iconSet="3Triangles" iconId="1"/>
              <x14:cfIcon iconSet="3Triangles" iconId="2"/>
            </x14:iconSet>
          </x14:cfRule>
          <xm:sqref>D58:D61</xm:sqref>
        </x14:conditionalFormatting>
        <x14:conditionalFormatting xmlns:xm="http://schemas.microsoft.com/office/excel/2006/main">
          <x14:cfRule type="iconSet" priority="12" id="{3A6BA180-DD2B-470D-A4C5-7F8FFE6E0F16}">
            <x14:iconSet custom="1">
              <x14:cfvo type="percent">
                <xm:f>0</xm:f>
              </x14:cfvo>
              <x14:cfvo type="num">
                <xm:f>0</xm:f>
              </x14:cfvo>
              <x14:cfvo type="num" gte="0">
                <xm:f>0</xm:f>
              </x14:cfvo>
              <x14:cfIcon iconSet="3Triangles" iconId="0"/>
              <x14:cfIcon iconSet="3Triangles" iconId="1"/>
              <x14:cfIcon iconSet="3Triangles" iconId="2"/>
            </x14:iconSet>
          </x14:cfRule>
          <xm:sqref>G58:G61</xm:sqref>
        </x14:conditionalFormatting>
        <x14:conditionalFormatting xmlns:xm="http://schemas.microsoft.com/office/excel/2006/main">
          <x14:cfRule type="iconSet" priority="11" id="{B1DB1C6F-2007-489F-9401-1435E519130E}">
            <x14:iconSet custom="1">
              <x14:cfvo type="percent">
                <xm:f>0</xm:f>
              </x14:cfvo>
              <x14:cfvo type="num">
                <xm:f>0</xm:f>
              </x14:cfvo>
              <x14:cfvo type="num" gte="0">
                <xm:f>0</xm:f>
              </x14:cfvo>
              <x14:cfIcon iconSet="3Triangles" iconId="0"/>
              <x14:cfIcon iconSet="3Triangles" iconId="1"/>
              <x14:cfIcon iconSet="3Triangles" iconId="2"/>
            </x14:iconSet>
          </x14:cfRule>
          <xm:sqref>J58:J61</xm:sqref>
        </x14:conditionalFormatting>
        <x14:conditionalFormatting xmlns:xm="http://schemas.microsoft.com/office/excel/2006/main">
          <x14:cfRule type="iconSet" priority="10" id="{A2C7DF5F-2F82-4F4B-9169-E043178962C4}">
            <x14:iconSet custom="1">
              <x14:cfvo type="percent">
                <xm:f>0</xm:f>
              </x14:cfvo>
              <x14:cfvo type="num">
                <xm:f>0</xm:f>
              </x14:cfvo>
              <x14:cfvo type="num" gte="0">
                <xm:f>0</xm:f>
              </x14:cfvo>
              <x14:cfIcon iconSet="3Triangles" iconId="0"/>
              <x14:cfIcon iconSet="3Triangles" iconId="1"/>
              <x14:cfIcon iconSet="3Triangles" iconId="2"/>
            </x14:iconSet>
          </x14:cfRule>
          <xm:sqref>M58:M60</xm:sqref>
        </x14:conditionalFormatting>
        <x14:conditionalFormatting xmlns:xm="http://schemas.microsoft.com/office/excel/2006/main">
          <x14:cfRule type="iconSet" priority="9" id="{E2BFC1AD-C080-4CFF-B41E-C502611A518A}">
            <x14:iconSet custom="1">
              <x14:cfvo type="percent">
                <xm:f>0</xm:f>
              </x14:cfvo>
              <x14:cfvo type="num">
                <xm:f>0</xm:f>
              </x14:cfvo>
              <x14:cfvo type="num" gte="0">
                <xm:f>0</xm:f>
              </x14:cfvo>
              <x14:cfIcon iconSet="3Triangles" iconId="0"/>
              <x14:cfIcon iconSet="3Triangles" iconId="1"/>
              <x14:cfIcon iconSet="3Triangles" iconId="2"/>
            </x14:iconSet>
          </x14:cfRule>
          <xm:sqref>P58:P61</xm:sqref>
        </x14:conditionalFormatting>
        <x14:conditionalFormatting xmlns:xm="http://schemas.microsoft.com/office/excel/2006/main">
          <x14:cfRule type="iconSet" priority="8" id="{2B20B003-66D6-42FD-9A1A-61FCB5A67F19}">
            <x14:iconSet custom="1">
              <x14:cfvo type="percent">
                <xm:f>0</xm:f>
              </x14:cfvo>
              <x14:cfvo type="num">
                <xm:f>0</xm:f>
              </x14:cfvo>
              <x14:cfvo type="num" gte="0">
                <xm:f>0</xm:f>
              </x14:cfvo>
              <x14:cfIcon iconSet="3Triangles" iconId="0"/>
              <x14:cfIcon iconSet="3Triangles" iconId="1"/>
              <x14:cfIcon iconSet="3Triangles" iconId="2"/>
            </x14:iconSet>
          </x14:cfRule>
          <xm:sqref>D66:D69</xm:sqref>
        </x14:conditionalFormatting>
        <x14:conditionalFormatting xmlns:xm="http://schemas.microsoft.com/office/excel/2006/main">
          <x14:cfRule type="iconSet" priority="7" id="{61080873-E71C-41A7-8BE6-21AE591901E6}">
            <x14:iconSet custom="1">
              <x14:cfvo type="percent">
                <xm:f>0</xm:f>
              </x14:cfvo>
              <x14:cfvo type="num">
                <xm:f>0</xm:f>
              </x14:cfvo>
              <x14:cfvo type="num" gte="0">
                <xm:f>0</xm:f>
              </x14:cfvo>
              <x14:cfIcon iconSet="3Triangles" iconId="0"/>
              <x14:cfIcon iconSet="3Triangles" iconId="1"/>
              <x14:cfIcon iconSet="3Triangles" iconId="2"/>
            </x14:iconSet>
          </x14:cfRule>
          <xm:sqref>G66:G69</xm:sqref>
        </x14:conditionalFormatting>
        <x14:conditionalFormatting xmlns:xm="http://schemas.microsoft.com/office/excel/2006/main">
          <x14:cfRule type="iconSet" priority="6" id="{8670AAFB-C53C-47D9-8166-7A99D3DC4348}">
            <x14:iconSet custom="1">
              <x14:cfvo type="percent">
                <xm:f>0</xm:f>
              </x14:cfvo>
              <x14:cfvo type="num">
                <xm:f>0</xm:f>
              </x14:cfvo>
              <x14:cfvo type="num" gte="0">
                <xm:f>0</xm:f>
              </x14:cfvo>
              <x14:cfIcon iconSet="3Triangles" iconId="0"/>
              <x14:cfIcon iconSet="3Triangles" iconId="1"/>
              <x14:cfIcon iconSet="3Triangles" iconId="2"/>
            </x14:iconSet>
          </x14:cfRule>
          <xm:sqref>J66:J69</xm:sqref>
        </x14:conditionalFormatting>
        <x14:conditionalFormatting xmlns:xm="http://schemas.microsoft.com/office/excel/2006/main">
          <x14:cfRule type="iconSet" priority="5" id="{443EA32D-D243-49AC-9115-36714AB5E4F5}">
            <x14:iconSet custom="1">
              <x14:cfvo type="percent">
                <xm:f>0</xm:f>
              </x14:cfvo>
              <x14:cfvo type="num">
                <xm:f>0</xm:f>
              </x14:cfvo>
              <x14:cfvo type="num" gte="0">
                <xm:f>0</xm:f>
              </x14:cfvo>
              <x14:cfIcon iconSet="3Triangles" iconId="0"/>
              <x14:cfIcon iconSet="3Triangles" iconId="1"/>
              <x14:cfIcon iconSet="3Triangles" iconId="2"/>
            </x14:iconSet>
          </x14:cfRule>
          <xm:sqref>M66:M68</xm:sqref>
        </x14:conditionalFormatting>
        <x14:conditionalFormatting xmlns:xm="http://schemas.microsoft.com/office/excel/2006/main">
          <x14:cfRule type="iconSet" priority="4" id="{DF68BA62-45CC-49D8-9CC7-3BC459CAFF24}">
            <x14:iconSet custom="1">
              <x14:cfvo type="percent">
                <xm:f>0</xm:f>
              </x14:cfvo>
              <x14:cfvo type="num">
                <xm:f>0</xm:f>
              </x14:cfvo>
              <x14:cfvo type="num" gte="0">
                <xm:f>0</xm:f>
              </x14:cfvo>
              <x14:cfIcon iconSet="3Triangles" iconId="0"/>
              <x14:cfIcon iconSet="3Triangles" iconId="1"/>
              <x14:cfIcon iconSet="3Triangles" iconId="2"/>
            </x14:iconSet>
          </x14:cfRule>
          <xm:sqref>P66:P69</xm:sqref>
        </x14:conditionalFormatting>
        <x14:conditionalFormatting xmlns:xm="http://schemas.microsoft.com/office/excel/2006/main">
          <x14:cfRule type="iconSet" priority="3" id="{1A775FD0-27D5-49D7-B621-9B937032A867}">
            <x14:iconSet custom="1">
              <x14:cfvo type="percent">
                <xm:f>0</xm:f>
              </x14:cfvo>
              <x14:cfvo type="num">
                <xm:f>0</xm:f>
              </x14:cfvo>
              <x14:cfvo type="num" gte="0">
                <xm:f>0</xm:f>
              </x14:cfvo>
              <x14:cfIcon iconSet="3Triangles" iconId="0"/>
              <x14:cfIcon iconSet="3Triangles" iconId="1"/>
              <x14:cfIcon iconSet="3Triangles" iconId="2"/>
            </x14:iconSet>
          </x14:cfRule>
          <xm:sqref>M45</xm:sqref>
        </x14:conditionalFormatting>
        <x14:conditionalFormatting xmlns:xm="http://schemas.microsoft.com/office/excel/2006/main">
          <x14:cfRule type="iconSet" priority="2" id="{F1165B52-CFE2-4DB5-A38D-6BBA1BC97F70}">
            <x14:iconSet custom="1">
              <x14:cfvo type="percent">
                <xm:f>0</xm:f>
              </x14:cfvo>
              <x14:cfvo type="num">
                <xm:f>0</xm:f>
              </x14:cfvo>
              <x14:cfvo type="num" gte="0">
                <xm:f>0</xm:f>
              </x14:cfvo>
              <x14:cfIcon iconSet="3Triangles" iconId="0"/>
              <x14:cfIcon iconSet="3Triangles" iconId="1"/>
              <x14:cfIcon iconSet="3Triangles" iconId="2"/>
            </x14:iconSet>
          </x14:cfRule>
          <xm:sqref>M69</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D234-134D-4B8F-869D-A8DE427AE04C}">
  <sheetPr codeName="Tabelle20">
    <tabColor theme="9"/>
    <pageSetUpPr fitToPage="1"/>
  </sheetPr>
  <dimension ref="A1:T69"/>
  <sheetViews>
    <sheetView showGridLines="0" zoomScale="90" zoomScaleNormal="90" workbookViewId="0">
      <selection activeCell="A2" sqref="A2"/>
    </sheetView>
  </sheetViews>
  <sheetFormatPr baseColWidth="10" defaultRowHeight="14.25"/>
  <cols>
    <col min="1" max="1" width="2.625" style="1078" customWidth="1"/>
    <col min="2" max="2" width="5.125" style="1078" customWidth="1"/>
    <col min="3" max="3" width="23.625" customWidth="1"/>
    <col min="4" max="4" width="3.625" style="1078" bestFit="1" customWidth="1"/>
    <col min="5" max="5" width="22.875" customWidth="1"/>
    <col min="6" max="6" width="13.5" customWidth="1"/>
    <col min="7" max="12" width="10.625" style="1110" customWidth="1"/>
    <col min="16" max="16" width="22.625" customWidth="1"/>
  </cols>
  <sheetData>
    <row r="1" spans="1:20" s="28" customFormat="1" ht="20.100000000000001" customHeight="1">
      <c r="A1" s="27" t="str">
        <f>'0 - Overview thesis'!A1</f>
        <v>Master thesis "Benchmark analysis of personal (carbon) footprint calculators" by Friederike Tietze - TU Berlin - 2021</v>
      </c>
      <c r="B1" s="27"/>
      <c r="D1" s="542"/>
      <c r="G1" s="593"/>
      <c r="H1" s="593"/>
      <c r="I1" s="593"/>
      <c r="J1" s="593"/>
      <c r="K1" s="593"/>
      <c r="L1" s="593"/>
    </row>
    <row r="2" spans="1:20" s="289" customFormat="1" ht="18">
      <c r="A2" s="16" t="s">
        <v>1359</v>
      </c>
      <c r="B2" s="16"/>
      <c r="C2" s="24"/>
      <c r="D2" s="24"/>
      <c r="E2" s="17"/>
      <c r="F2" s="17"/>
      <c r="G2" s="664"/>
      <c r="H2" s="664"/>
      <c r="I2" s="664"/>
      <c r="J2" s="664"/>
      <c r="K2" s="664"/>
      <c r="L2" s="664"/>
      <c r="M2" s="17"/>
      <c r="N2" s="17"/>
    </row>
    <row r="3" spans="1:20" s="574" customFormat="1" ht="8.1" customHeight="1">
      <c r="A3" s="581"/>
      <c r="B3" s="581"/>
      <c r="C3" s="993"/>
      <c r="D3" s="1167"/>
      <c r="E3" s="581"/>
      <c r="F3" s="581"/>
      <c r="G3" s="1091"/>
      <c r="H3" s="665"/>
      <c r="I3" s="665"/>
      <c r="J3" s="665"/>
      <c r="K3" s="665"/>
      <c r="L3" s="665"/>
      <c r="M3" s="581"/>
      <c r="N3" s="581"/>
      <c r="O3" s="581"/>
      <c r="P3" s="581"/>
      <c r="Q3" s="581"/>
      <c r="R3" s="581"/>
      <c r="S3" s="581"/>
    </row>
    <row r="4" spans="1:20" s="596" customFormat="1">
      <c r="A4" s="619" t="s">
        <v>1380</v>
      </c>
      <c r="B4" s="619"/>
      <c r="C4" s="994"/>
      <c r="D4" s="1168"/>
      <c r="E4" s="594"/>
      <c r="F4" s="594"/>
      <c r="G4" s="1182"/>
      <c r="H4" s="1455"/>
      <c r="I4" s="1183"/>
      <c r="J4" s="1183"/>
      <c r="K4" s="1183"/>
      <c r="L4" s="1110"/>
      <c r="M4" s="595"/>
      <c r="N4" s="595"/>
      <c r="O4" s="595"/>
      <c r="P4" s="595"/>
      <c r="Q4" s="595"/>
      <c r="R4" s="595"/>
      <c r="S4" s="595"/>
    </row>
    <row r="5" spans="1:20" s="574" customFormat="1" ht="8.1" customHeight="1">
      <c r="A5" s="581"/>
      <c r="B5" s="581"/>
      <c r="C5" s="993"/>
      <c r="D5" s="1167"/>
      <c r="E5" s="581"/>
      <c r="F5" s="581"/>
      <c r="G5" s="1091"/>
      <c r="H5" s="665"/>
      <c r="I5" s="665"/>
      <c r="J5" s="665"/>
      <c r="K5" s="665"/>
      <c r="L5" s="665"/>
      <c r="M5" s="581"/>
      <c r="N5" s="581"/>
      <c r="O5" s="581"/>
      <c r="P5" s="581"/>
      <c r="Q5" s="581"/>
      <c r="R5" s="581"/>
      <c r="S5" s="581"/>
    </row>
    <row r="6" spans="1:20" ht="15">
      <c r="A6" s="1708" t="s">
        <v>117</v>
      </c>
      <c r="B6" s="1204" t="s">
        <v>1303</v>
      </c>
      <c r="C6" s="1201"/>
      <c r="D6" s="1200"/>
      <c r="E6" s="1201"/>
      <c r="F6" s="1201"/>
      <c r="G6" s="1202"/>
      <c r="H6" s="1202"/>
      <c r="I6" s="1202"/>
      <c r="J6" s="1202"/>
      <c r="K6" s="1202"/>
      <c r="L6" s="1203"/>
    </row>
    <row r="7" spans="1:20" s="112" customFormat="1" ht="37.5" customHeight="1">
      <c r="A7" s="1708"/>
      <c r="B7" s="1161" t="s">
        <v>1217</v>
      </c>
      <c r="C7" s="1161" t="s">
        <v>448</v>
      </c>
      <c r="D7" s="1161" t="s">
        <v>3</v>
      </c>
      <c r="E7" s="1161" t="s">
        <v>340</v>
      </c>
      <c r="F7" s="1171" t="s">
        <v>699</v>
      </c>
      <c r="G7" s="1162" t="s">
        <v>1295</v>
      </c>
      <c r="H7" s="1163" t="s">
        <v>1296</v>
      </c>
      <c r="I7" s="1164" t="s">
        <v>1297</v>
      </c>
      <c r="J7" s="1165" t="s">
        <v>1298</v>
      </c>
      <c r="K7" s="1166" t="s">
        <v>1299</v>
      </c>
      <c r="L7" s="1188"/>
      <c r="S7" s="1110"/>
      <c r="T7" s="1110"/>
    </row>
    <row r="8" spans="1:20" s="1169" customFormat="1">
      <c r="A8" s="1708"/>
      <c r="B8" s="1172"/>
      <c r="C8" s="1172"/>
      <c r="D8" s="1172"/>
      <c r="E8" s="1172"/>
      <c r="F8" s="1173"/>
      <c r="G8" s="1174">
        <f>SUM(H8:K8)</f>
        <v>50</v>
      </c>
      <c r="H8" s="1175">
        <v>11</v>
      </c>
      <c r="I8" s="1176">
        <v>14</v>
      </c>
      <c r="J8" s="1177">
        <v>15</v>
      </c>
      <c r="K8" s="1178">
        <v>10</v>
      </c>
      <c r="L8" s="1134"/>
      <c r="S8" s="1110"/>
      <c r="T8" s="1110"/>
    </row>
    <row r="9" spans="1:20">
      <c r="A9" s="1708"/>
      <c r="B9" s="1181">
        <v>1</v>
      </c>
      <c r="C9" s="1180" t="s">
        <v>603</v>
      </c>
      <c r="D9" s="1179">
        <v>38</v>
      </c>
      <c r="E9" s="1180" t="s">
        <v>341</v>
      </c>
      <c r="F9" s="1160" t="s">
        <v>432</v>
      </c>
      <c r="G9" s="1184">
        <v>44</v>
      </c>
      <c r="H9" s="1181">
        <v>7</v>
      </c>
      <c r="I9" s="1185">
        <v>14</v>
      </c>
      <c r="J9" s="1186">
        <v>14</v>
      </c>
      <c r="K9" s="1187">
        <v>9</v>
      </c>
      <c r="S9" s="1110"/>
      <c r="T9" s="1110"/>
    </row>
    <row r="10" spans="1:20">
      <c r="A10" s="1708"/>
      <c r="B10" s="1234">
        <v>2</v>
      </c>
      <c r="C10" s="1235" t="s">
        <v>860</v>
      </c>
      <c r="D10" s="1236">
        <v>36</v>
      </c>
      <c r="E10" s="1235" t="s">
        <v>399</v>
      </c>
      <c r="F10" s="1237" t="s">
        <v>432</v>
      </c>
      <c r="G10" s="1238">
        <v>43</v>
      </c>
      <c r="H10" s="1234">
        <v>7</v>
      </c>
      <c r="I10" s="1239">
        <v>14</v>
      </c>
      <c r="J10" s="1240">
        <v>13</v>
      </c>
      <c r="K10" s="1241">
        <v>9</v>
      </c>
      <c r="S10" s="1110"/>
      <c r="T10" s="1110"/>
    </row>
    <row r="11" spans="1:20">
      <c r="A11" s="1708"/>
      <c r="B11" s="1181">
        <v>3</v>
      </c>
      <c r="C11" s="1180" t="s">
        <v>598</v>
      </c>
      <c r="D11" s="1179">
        <v>37</v>
      </c>
      <c r="E11" s="1180" t="s">
        <v>341</v>
      </c>
      <c r="F11" s="1160" t="s">
        <v>432</v>
      </c>
      <c r="G11" s="1184">
        <v>42</v>
      </c>
      <c r="H11" s="1181">
        <v>5</v>
      </c>
      <c r="I11" s="1185">
        <v>14</v>
      </c>
      <c r="J11" s="1186">
        <v>15</v>
      </c>
      <c r="K11" s="1187">
        <v>8</v>
      </c>
      <c r="S11" s="1110"/>
      <c r="T11" s="1110"/>
    </row>
    <row r="12" spans="1:20">
      <c r="A12" s="1708"/>
      <c r="B12" s="1181">
        <v>4</v>
      </c>
      <c r="C12" s="1180" t="s">
        <v>868</v>
      </c>
      <c r="D12" s="1179">
        <v>10</v>
      </c>
      <c r="E12" s="1180" t="s">
        <v>400</v>
      </c>
      <c r="F12" s="1160" t="s">
        <v>425</v>
      </c>
      <c r="G12" s="1184">
        <v>41</v>
      </c>
      <c r="H12" s="1181">
        <v>8</v>
      </c>
      <c r="I12" s="1185">
        <v>13</v>
      </c>
      <c r="J12" s="1186">
        <v>13</v>
      </c>
      <c r="K12" s="1187">
        <v>7</v>
      </c>
      <c r="S12" s="1110"/>
      <c r="T12" s="1110"/>
    </row>
    <row r="13" spans="1:20">
      <c r="A13" s="1708"/>
      <c r="B13" s="1181">
        <v>5</v>
      </c>
      <c r="C13" s="1180" t="s">
        <v>851</v>
      </c>
      <c r="D13" s="1179">
        <v>4</v>
      </c>
      <c r="E13" s="1180" t="s">
        <v>399</v>
      </c>
      <c r="F13" s="1160" t="s">
        <v>433</v>
      </c>
      <c r="G13" s="1184">
        <v>40</v>
      </c>
      <c r="H13" s="1181">
        <v>7</v>
      </c>
      <c r="I13" s="1185">
        <v>10</v>
      </c>
      <c r="J13" s="1186">
        <v>13</v>
      </c>
      <c r="K13" s="1187">
        <v>10</v>
      </c>
      <c r="S13" s="1110"/>
      <c r="T13" s="1110"/>
    </row>
    <row r="14" spans="1:20">
      <c r="A14" s="1708"/>
      <c r="B14" s="1181">
        <v>5</v>
      </c>
      <c r="C14" s="1180" t="s">
        <v>506</v>
      </c>
      <c r="D14" s="1179">
        <v>12</v>
      </c>
      <c r="E14" s="1180" t="s">
        <v>399</v>
      </c>
      <c r="F14" s="1160" t="s">
        <v>425</v>
      </c>
      <c r="G14" s="1184">
        <v>40</v>
      </c>
      <c r="H14" s="1181">
        <v>7</v>
      </c>
      <c r="I14" s="1185">
        <v>13</v>
      </c>
      <c r="J14" s="1186">
        <v>13</v>
      </c>
      <c r="K14" s="1187">
        <v>7</v>
      </c>
      <c r="S14" s="1110"/>
      <c r="T14" s="1110"/>
    </row>
    <row r="15" spans="1:20">
      <c r="A15" s="1708"/>
      <c r="B15" s="1181">
        <v>5</v>
      </c>
      <c r="C15" s="1180" t="s">
        <v>423</v>
      </c>
      <c r="D15" s="1179">
        <v>35</v>
      </c>
      <c r="E15" s="1180" t="s">
        <v>341</v>
      </c>
      <c r="F15" s="1160" t="s">
        <v>432</v>
      </c>
      <c r="G15" s="1184">
        <v>40</v>
      </c>
      <c r="H15" s="1181">
        <v>6</v>
      </c>
      <c r="I15" s="1185">
        <v>11</v>
      </c>
      <c r="J15" s="1186">
        <v>14</v>
      </c>
      <c r="K15" s="1187">
        <v>9</v>
      </c>
      <c r="S15" s="1110"/>
      <c r="T15" s="1110"/>
    </row>
    <row r="16" spans="1:20">
      <c r="A16" s="1708"/>
      <c r="B16" s="1181">
        <v>5</v>
      </c>
      <c r="C16" s="1180" t="s">
        <v>610</v>
      </c>
      <c r="D16" s="1179">
        <v>41</v>
      </c>
      <c r="E16" s="1180" t="s">
        <v>341</v>
      </c>
      <c r="F16" s="1160" t="s">
        <v>432</v>
      </c>
      <c r="G16" s="1184">
        <v>40</v>
      </c>
      <c r="H16" s="1181">
        <v>6</v>
      </c>
      <c r="I16" s="1185">
        <v>14</v>
      </c>
      <c r="J16" s="1186">
        <v>10</v>
      </c>
      <c r="K16" s="1187">
        <v>10</v>
      </c>
      <c r="S16" s="1110"/>
      <c r="T16" s="1110"/>
    </row>
    <row r="17" spans="1:20">
      <c r="A17" s="1708"/>
      <c r="B17" s="1181">
        <v>5</v>
      </c>
      <c r="C17" s="1180" t="s">
        <v>621</v>
      </c>
      <c r="D17" s="1179">
        <v>44</v>
      </c>
      <c r="E17" s="1180" t="s">
        <v>399</v>
      </c>
      <c r="F17" s="1160" t="s">
        <v>429</v>
      </c>
      <c r="G17" s="1184">
        <v>40</v>
      </c>
      <c r="H17" s="1181">
        <v>8</v>
      </c>
      <c r="I17" s="1185">
        <v>13</v>
      </c>
      <c r="J17" s="1186">
        <v>10</v>
      </c>
      <c r="K17" s="1187">
        <v>9</v>
      </c>
      <c r="S17" s="1110"/>
      <c r="T17" s="1110"/>
    </row>
    <row r="18" spans="1:20">
      <c r="A18" s="1708"/>
      <c r="B18" s="1181">
        <v>5</v>
      </c>
      <c r="C18" s="1180" t="s">
        <v>863</v>
      </c>
      <c r="D18" s="1179">
        <v>48</v>
      </c>
      <c r="E18" s="1180" t="s">
        <v>700</v>
      </c>
      <c r="F18" s="1160" t="s">
        <v>429</v>
      </c>
      <c r="G18" s="1184">
        <v>40</v>
      </c>
      <c r="H18" s="1181">
        <v>8</v>
      </c>
      <c r="I18" s="1185">
        <v>13</v>
      </c>
      <c r="J18" s="1186">
        <v>12</v>
      </c>
      <c r="K18" s="1187">
        <v>7</v>
      </c>
      <c r="S18" s="1110"/>
      <c r="T18" s="1110"/>
    </row>
    <row r="19" spans="1:20">
      <c r="S19" s="1110"/>
      <c r="T19" s="1110"/>
    </row>
    <row r="20" spans="1:20" ht="15.75" thickBot="1">
      <c r="A20" s="1707" t="s">
        <v>1</v>
      </c>
      <c r="B20" s="1204" t="s">
        <v>1369</v>
      </c>
      <c r="C20" s="1201"/>
      <c r="D20" s="1200"/>
      <c r="E20" s="1201"/>
      <c r="F20" s="1201"/>
      <c r="G20" s="1202"/>
      <c r="H20" s="1202"/>
      <c r="I20" s="1202"/>
      <c r="J20" s="1202"/>
      <c r="K20" s="1202"/>
      <c r="L20" s="1202"/>
      <c r="S20" s="1110"/>
      <c r="T20" s="1110"/>
    </row>
    <row r="21" spans="1:20" s="112" customFormat="1" ht="37.5" customHeight="1">
      <c r="A21" s="1707"/>
      <c r="B21" s="1161" t="s">
        <v>1217</v>
      </c>
      <c r="C21" s="1161" t="s">
        <v>448</v>
      </c>
      <c r="D21" s="1161" t="s">
        <v>3</v>
      </c>
      <c r="E21" s="1161" t="s">
        <v>340</v>
      </c>
      <c r="F21" s="1192" t="s">
        <v>699</v>
      </c>
      <c r="G21" s="1196" t="s">
        <v>1296</v>
      </c>
      <c r="H21" s="1194" t="s">
        <v>1297</v>
      </c>
      <c r="I21" s="1165" t="s">
        <v>1298</v>
      </c>
      <c r="J21" s="1166" t="s">
        <v>1299</v>
      </c>
      <c r="K21" s="1162" t="s">
        <v>1295</v>
      </c>
      <c r="L21" s="1170" t="s">
        <v>1336</v>
      </c>
      <c r="R21" s="1110"/>
      <c r="S21" s="1110"/>
    </row>
    <row r="22" spans="1:20" s="1169" customFormat="1">
      <c r="A22" s="1707"/>
      <c r="B22" s="1172"/>
      <c r="C22" s="1172"/>
      <c r="D22" s="1172"/>
      <c r="E22" s="1172"/>
      <c r="F22" s="1193"/>
      <c r="G22" s="1199">
        <v>11</v>
      </c>
      <c r="H22" s="1195">
        <v>14</v>
      </c>
      <c r="I22" s="1177">
        <v>15</v>
      </c>
      <c r="J22" s="1178">
        <v>10</v>
      </c>
      <c r="K22" s="1174">
        <f>SUM(G22:J22)</f>
        <v>50</v>
      </c>
      <c r="L22" s="1189"/>
      <c r="R22" s="1110"/>
      <c r="S22" s="1110"/>
    </row>
    <row r="23" spans="1:20">
      <c r="A23" s="1707"/>
      <c r="B23" s="1181">
        <v>1</v>
      </c>
      <c r="C23" s="1180" t="s">
        <v>578</v>
      </c>
      <c r="D23" s="1179">
        <v>32</v>
      </c>
      <c r="E23" s="1180" t="s">
        <v>700</v>
      </c>
      <c r="F23" s="1190" t="s">
        <v>447</v>
      </c>
      <c r="G23" s="1197">
        <v>9</v>
      </c>
      <c r="H23" s="1191">
        <v>12</v>
      </c>
      <c r="I23" s="1186">
        <v>10</v>
      </c>
      <c r="J23" s="1187">
        <v>4</v>
      </c>
      <c r="K23" s="1184">
        <v>35</v>
      </c>
      <c r="L23" s="1181">
        <v>21</v>
      </c>
    </row>
    <row r="24" spans="1:20">
      <c r="A24" s="1707"/>
      <c r="B24" s="1181">
        <v>1</v>
      </c>
      <c r="C24" s="1180" t="s">
        <v>869</v>
      </c>
      <c r="D24" s="1179">
        <v>11</v>
      </c>
      <c r="E24" s="1180" t="s">
        <v>399</v>
      </c>
      <c r="F24" s="1190" t="s">
        <v>425</v>
      </c>
      <c r="G24" s="1197">
        <v>9</v>
      </c>
      <c r="H24" s="1191">
        <v>8</v>
      </c>
      <c r="I24" s="1186">
        <v>8</v>
      </c>
      <c r="J24" s="1187">
        <v>8</v>
      </c>
      <c r="K24" s="1184">
        <v>33</v>
      </c>
      <c r="L24" s="1181">
        <v>26</v>
      </c>
    </row>
    <row r="25" spans="1:20">
      <c r="A25" s="1707"/>
      <c r="B25" s="1181">
        <v>1</v>
      </c>
      <c r="C25" s="1180" t="s">
        <v>588</v>
      </c>
      <c r="D25" s="1179">
        <v>34</v>
      </c>
      <c r="E25" s="1180" t="s">
        <v>399</v>
      </c>
      <c r="F25" s="1190" t="s">
        <v>432</v>
      </c>
      <c r="G25" s="1197">
        <v>9</v>
      </c>
      <c r="H25" s="1191">
        <v>8</v>
      </c>
      <c r="I25" s="1186">
        <v>7</v>
      </c>
      <c r="J25" s="1187">
        <v>8</v>
      </c>
      <c r="K25" s="1184">
        <v>32</v>
      </c>
      <c r="L25" s="1181">
        <v>33</v>
      </c>
    </row>
    <row r="26" spans="1:20">
      <c r="A26" s="1707"/>
      <c r="B26" s="1181">
        <v>1</v>
      </c>
      <c r="C26" s="1180" t="s">
        <v>856</v>
      </c>
      <c r="D26" s="1179">
        <v>28</v>
      </c>
      <c r="E26" s="1180" t="s">
        <v>700</v>
      </c>
      <c r="F26" s="1190" t="s">
        <v>445</v>
      </c>
      <c r="G26" s="1197">
        <v>9</v>
      </c>
      <c r="H26" s="1191">
        <v>5</v>
      </c>
      <c r="I26" s="1186">
        <v>7</v>
      </c>
      <c r="J26" s="1187">
        <v>8</v>
      </c>
      <c r="K26" s="1184">
        <v>29</v>
      </c>
      <c r="L26" s="1181">
        <v>44</v>
      </c>
    </row>
    <row r="27" spans="1:20" ht="15" thickBot="1">
      <c r="A27" s="1707"/>
      <c r="B27" s="1181">
        <v>1</v>
      </c>
      <c r="C27" s="1180" t="s">
        <v>613</v>
      </c>
      <c r="D27" s="1179">
        <v>42</v>
      </c>
      <c r="E27" s="1180" t="s">
        <v>399</v>
      </c>
      <c r="F27" s="1190" t="s">
        <v>429</v>
      </c>
      <c r="G27" s="1198">
        <v>9</v>
      </c>
      <c r="H27" s="1191">
        <v>8</v>
      </c>
      <c r="I27" s="1186">
        <v>10</v>
      </c>
      <c r="J27" s="1187">
        <v>10</v>
      </c>
      <c r="K27" s="1184">
        <v>37</v>
      </c>
      <c r="L27" s="1181">
        <v>14</v>
      </c>
    </row>
    <row r="29" spans="1:20" ht="15.75" thickBot="1">
      <c r="A29" s="1707" t="s">
        <v>124</v>
      </c>
      <c r="B29" s="1204" t="s">
        <v>1337</v>
      </c>
      <c r="C29" s="1201"/>
      <c r="D29" s="1200"/>
      <c r="E29" s="1201"/>
      <c r="F29" s="1201"/>
      <c r="G29" s="1202"/>
      <c r="H29" s="1202"/>
      <c r="I29" s="1202"/>
      <c r="J29" s="1202"/>
      <c r="K29" s="1202"/>
      <c r="L29" s="1202"/>
      <c r="S29" s="1110"/>
      <c r="T29" s="1110"/>
    </row>
    <row r="30" spans="1:20" s="112" customFormat="1" ht="37.5" customHeight="1">
      <c r="A30" s="1707"/>
      <c r="B30" s="1161" t="s">
        <v>1217</v>
      </c>
      <c r="C30" s="1161" t="s">
        <v>448</v>
      </c>
      <c r="D30" s="1161" t="s">
        <v>3</v>
      </c>
      <c r="E30" s="1161" t="s">
        <v>340</v>
      </c>
      <c r="F30" s="1192" t="s">
        <v>699</v>
      </c>
      <c r="G30" s="1205" t="s">
        <v>1296</v>
      </c>
      <c r="H30" s="1211" t="s">
        <v>1297</v>
      </c>
      <c r="I30" s="1208" t="s">
        <v>1298</v>
      </c>
      <c r="J30" s="1166" t="s">
        <v>1299</v>
      </c>
      <c r="K30" s="1162" t="s">
        <v>1295</v>
      </c>
      <c r="L30" s="1170" t="s">
        <v>1336</v>
      </c>
      <c r="R30" s="1110"/>
      <c r="S30" s="1110"/>
    </row>
    <row r="31" spans="1:20" s="1169" customFormat="1">
      <c r="A31" s="1707"/>
      <c r="B31" s="1172"/>
      <c r="C31" s="1172"/>
      <c r="D31" s="1172"/>
      <c r="E31" s="1172"/>
      <c r="F31" s="1193"/>
      <c r="G31" s="1206">
        <v>11</v>
      </c>
      <c r="H31" s="1212">
        <v>14</v>
      </c>
      <c r="I31" s="1209">
        <v>15</v>
      </c>
      <c r="J31" s="1178">
        <v>10</v>
      </c>
      <c r="K31" s="1174">
        <f>SUM(G31:J31)</f>
        <v>50</v>
      </c>
      <c r="L31" s="1189"/>
      <c r="R31" s="1110"/>
      <c r="S31" s="1110"/>
    </row>
    <row r="32" spans="1:20">
      <c r="A32" s="1707"/>
      <c r="B32" s="1181">
        <v>1</v>
      </c>
      <c r="C32" s="1180" t="s">
        <v>603</v>
      </c>
      <c r="D32" s="1179">
        <v>38</v>
      </c>
      <c r="E32" s="1180" t="s">
        <v>341</v>
      </c>
      <c r="F32" s="1190" t="s">
        <v>432</v>
      </c>
      <c r="G32" s="1207">
        <v>7</v>
      </c>
      <c r="H32" s="1213">
        <v>14</v>
      </c>
      <c r="I32" s="1210">
        <v>14</v>
      </c>
      <c r="J32" s="1187">
        <v>9</v>
      </c>
      <c r="K32" s="1184">
        <v>44</v>
      </c>
      <c r="L32" s="1181">
        <v>1</v>
      </c>
    </row>
    <row r="33" spans="1:20">
      <c r="A33" s="1707"/>
      <c r="B33" s="1181">
        <v>1</v>
      </c>
      <c r="C33" s="1180" t="s">
        <v>860</v>
      </c>
      <c r="D33" s="1179">
        <v>36</v>
      </c>
      <c r="E33" s="1180" t="s">
        <v>399</v>
      </c>
      <c r="F33" s="1190" t="s">
        <v>432</v>
      </c>
      <c r="G33" s="1207">
        <v>7</v>
      </c>
      <c r="H33" s="1213">
        <v>14</v>
      </c>
      <c r="I33" s="1210">
        <v>13</v>
      </c>
      <c r="J33" s="1187">
        <v>9</v>
      </c>
      <c r="K33" s="1184">
        <v>43</v>
      </c>
      <c r="L33" s="1181">
        <v>2</v>
      </c>
    </row>
    <row r="34" spans="1:20">
      <c r="A34" s="1707"/>
      <c r="B34" s="1181">
        <v>1</v>
      </c>
      <c r="C34" s="1180" t="s">
        <v>489</v>
      </c>
      <c r="D34" s="1179">
        <v>7</v>
      </c>
      <c r="E34" s="1180" t="s">
        <v>341</v>
      </c>
      <c r="F34" s="1190" t="s">
        <v>441</v>
      </c>
      <c r="G34" s="1207">
        <v>6</v>
      </c>
      <c r="H34" s="1213">
        <v>14</v>
      </c>
      <c r="I34" s="1210">
        <v>10</v>
      </c>
      <c r="J34" s="1187">
        <v>7</v>
      </c>
      <c r="K34" s="1184">
        <v>37</v>
      </c>
      <c r="L34" s="1181">
        <v>14</v>
      </c>
    </row>
    <row r="35" spans="1:20">
      <c r="A35" s="1707"/>
      <c r="B35" s="1181">
        <v>1</v>
      </c>
      <c r="C35" s="1180" t="s">
        <v>610</v>
      </c>
      <c r="D35" s="1179">
        <v>41</v>
      </c>
      <c r="E35" s="1180" t="s">
        <v>341</v>
      </c>
      <c r="F35" s="1190" t="s">
        <v>432</v>
      </c>
      <c r="G35" s="1207">
        <v>6</v>
      </c>
      <c r="H35" s="1213">
        <v>14</v>
      </c>
      <c r="I35" s="1210">
        <v>10</v>
      </c>
      <c r="J35" s="1187">
        <v>10</v>
      </c>
      <c r="K35" s="1184">
        <v>40</v>
      </c>
      <c r="L35" s="1181">
        <v>5</v>
      </c>
    </row>
    <row r="36" spans="1:20">
      <c r="A36" s="1707"/>
      <c r="B36" s="1181">
        <v>1</v>
      </c>
      <c r="C36" s="1180" t="s">
        <v>598</v>
      </c>
      <c r="D36" s="1179">
        <v>37</v>
      </c>
      <c r="E36" s="1180" t="s">
        <v>341</v>
      </c>
      <c r="F36" s="1190" t="s">
        <v>432</v>
      </c>
      <c r="G36" s="1207">
        <v>5</v>
      </c>
      <c r="H36" s="1213">
        <v>14</v>
      </c>
      <c r="I36" s="1210">
        <v>15</v>
      </c>
      <c r="J36" s="1187">
        <v>8</v>
      </c>
      <c r="K36" s="1184">
        <v>42</v>
      </c>
      <c r="L36" s="1181">
        <v>3</v>
      </c>
    </row>
    <row r="37" spans="1:20" ht="15" thickBot="1">
      <c r="A37" s="1707"/>
      <c r="B37" s="1181">
        <v>1</v>
      </c>
      <c r="C37" s="1180" t="s">
        <v>550</v>
      </c>
      <c r="D37" s="1179">
        <v>23</v>
      </c>
      <c r="E37" s="1180" t="s">
        <v>341</v>
      </c>
      <c r="F37" s="1190" t="s">
        <v>425</v>
      </c>
      <c r="G37" s="1207">
        <v>4</v>
      </c>
      <c r="H37" s="1214">
        <v>14</v>
      </c>
      <c r="I37" s="1210">
        <v>9</v>
      </c>
      <c r="J37" s="1187">
        <v>7</v>
      </c>
      <c r="K37" s="1184">
        <v>34</v>
      </c>
      <c r="L37" s="1181">
        <v>23</v>
      </c>
    </row>
    <row r="39" spans="1:20" ht="15.75" thickBot="1">
      <c r="A39" s="1707" t="s">
        <v>408</v>
      </c>
      <c r="B39" s="1204" t="s">
        <v>1338</v>
      </c>
      <c r="C39" s="1201"/>
      <c r="D39" s="1200"/>
      <c r="E39" s="1201"/>
      <c r="F39" s="1201"/>
      <c r="G39" s="1202"/>
      <c r="H39" s="1202"/>
      <c r="I39" s="1202"/>
      <c r="J39" s="1202"/>
      <c r="K39" s="1202"/>
      <c r="L39" s="1202"/>
      <c r="S39" s="1110"/>
      <c r="T39" s="1110"/>
    </row>
    <row r="40" spans="1:20" s="112" customFormat="1" ht="37.5" customHeight="1">
      <c r="A40" s="1707"/>
      <c r="B40" s="1161" t="s">
        <v>1217</v>
      </c>
      <c r="C40" s="1161" t="s">
        <v>448</v>
      </c>
      <c r="D40" s="1161" t="s">
        <v>3</v>
      </c>
      <c r="E40" s="1161" t="s">
        <v>340</v>
      </c>
      <c r="F40" s="1192" t="s">
        <v>699</v>
      </c>
      <c r="G40" s="1205" t="s">
        <v>1296</v>
      </c>
      <c r="H40" s="1231" t="s">
        <v>1297</v>
      </c>
      <c r="I40" s="1227" t="s">
        <v>1298</v>
      </c>
      <c r="J40" s="1224" t="s">
        <v>1299</v>
      </c>
      <c r="K40" s="1162" t="s">
        <v>1295</v>
      </c>
      <c r="L40" s="1170" t="s">
        <v>1336</v>
      </c>
      <c r="R40" s="1110"/>
      <c r="S40" s="1110"/>
    </row>
    <row r="41" spans="1:20" s="1169" customFormat="1">
      <c r="A41" s="1707"/>
      <c r="B41" s="1172"/>
      <c r="C41" s="1172"/>
      <c r="D41" s="1172"/>
      <c r="E41" s="1172"/>
      <c r="F41" s="1193"/>
      <c r="G41" s="1206">
        <v>11</v>
      </c>
      <c r="H41" s="1232">
        <v>14</v>
      </c>
      <c r="I41" s="1228">
        <v>15</v>
      </c>
      <c r="J41" s="1225">
        <v>10</v>
      </c>
      <c r="K41" s="1174">
        <f>SUM(G41:J41)</f>
        <v>50</v>
      </c>
      <c r="L41" s="1189"/>
      <c r="R41" s="1110"/>
      <c r="S41" s="1110"/>
    </row>
    <row r="42" spans="1:20">
      <c r="A42" s="1707"/>
      <c r="B42" s="1181">
        <v>1</v>
      </c>
      <c r="C42" s="1180" t="s">
        <v>598</v>
      </c>
      <c r="D42" s="1179">
        <v>37</v>
      </c>
      <c r="E42" s="1180" t="s">
        <v>341</v>
      </c>
      <c r="F42" s="1190" t="s">
        <v>432</v>
      </c>
      <c r="G42" s="1207">
        <v>5</v>
      </c>
      <c r="H42" s="1233">
        <v>14</v>
      </c>
      <c r="I42" s="1229">
        <v>15</v>
      </c>
      <c r="J42" s="1226">
        <v>8</v>
      </c>
      <c r="K42" s="1184">
        <v>42</v>
      </c>
      <c r="L42" s="1181">
        <v>3</v>
      </c>
    </row>
    <row r="43" spans="1:20">
      <c r="A43" s="1707"/>
      <c r="B43" s="1181">
        <v>1</v>
      </c>
      <c r="C43" s="1180" t="s">
        <v>617</v>
      </c>
      <c r="D43" s="1179">
        <v>43</v>
      </c>
      <c r="E43" s="1180" t="s">
        <v>341</v>
      </c>
      <c r="F43" s="1190" t="s">
        <v>429</v>
      </c>
      <c r="G43" s="1207">
        <v>6</v>
      </c>
      <c r="H43" s="1233">
        <v>7</v>
      </c>
      <c r="I43" s="1229">
        <v>15</v>
      </c>
      <c r="J43" s="1226">
        <v>9</v>
      </c>
      <c r="K43" s="1184">
        <v>37</v>
      </c>
      <c r="L43" s="1181">
        <v>14</v>
      </c>
    </row>
    <row r="44" spans="1:20">
      <c r="A44" s="1707"/>
      <c r="B44" s="1181">
        <v>2</v>
      </c>
      <c r="C44" s="1180" t="s">
        <v>603</v>
      </c>
      <c r="D44" s="1179">
        <v>38</v>
      </c>
      <c r="E44" s="1180" t="s">
        <v>341</v>
      </c>
      <c r="F44" s="1190" t="s">
        <v>432</v>
      </c>
      <c r="G44" s="1207">
        <v>7</v>
      </c>
      <c r="H44" s="1233">
        <v>14</v>
      </c>
      <c r="I44" s="1229">
        <v>14</v>
      </c>
      <c r="J44" s="1226">
        <v>9</v>
      </c>
      <c r="K44" s="1184">
        <v>44</v>
      </c>
      <c r="L44" s="1181">
        <v>1</v>
      </c>
    </row>
    <row r="45" spans="1:20">
      <c r="A45" s="1707"/>
      <c r="B45" s="1181">
        <v>2</v>
      </c>
      <c r="C45" s="1180" t="s">
        <v>423</v>
      </c>
      <c r="D45" s="1179">
        <v>35</v>
      </c>
      <c r="E45" s="1180" t="s">
        <v>341</v>
      </c>
      <c r="F45" s="1190" t="s">
        <v>432</v>
      </c>
      <c r="G45" s="1207">
        <v>6</v>
      </c>
      <c r="H45" s="1233">
        <v>11</v>
      </c>
      <c r="I45" s="1229">
        <v>14</v>
      </c>
      <c r="J45" s="1226">
        <v>9</v>
      </c>
      <c r="K45" s="1184">
        <v>40</v>
      </c>
      <c r="L45" s="1181">
        <v>5</v>
      </c>
    </row>
    <row r="46" spans="1:20" ht="15" thickBot="1">
      <c r="A46" s="1707"/>
      <c r="B46" s="1181">
        <v>2</v>
      </c>
      <c r="C46" s="1180" t="s">
        <v>858</v>
      </c>
      <c r="D46" s="1179">
        <v>30</v>
      </c>
      <c r="E46" s="1180" t="s">
        <v>341</v>
      </c>
      <c r="F46" s="1190" t="s">
        <v>437</v>
      </c>
      <c r="G46" s="1207">
        <v>5</v>
      </c>
      <c r="H46" s="1233">
        <v>4</v>
      </c>
      <c r="I46" s="1230">
        <v>14</v>
      </c>
      <c r="J46" s="1226">
        <v>9</v>
      </c>
      <c r="K46" s="1184">
        <v>32</v>
      </c>
      <c r="L46" s="1181">
        <v>33</v>
      </c>
    </row>
    <row r="48" spans="1:20" ht="15.75" thickBot="1">
      <c r="A48" s="1707" t="s">
        <v>125</v>
      </c>
      <c r="B48" s="1204" t="s">
        <v>1339</v>
      </c>
      <c r="C48" s="1201"/>
      <c r="D48" s="1200"/>
      <c r="E48" s="1201"/>
      <c r="F48" s="1201"/>
      <c r="G48" s="1202"/>
      <c r="H48" s="1202"/>
      <c r="I48" s="1202"/>
      <c r="J48" s="1202"/>
      <c r="K48" s="1202"/>
      <c r="L48" s="1202"/>
      <c r="S48" s="1110"/>
      <c r="T48" s="1110"/>
    </row>
    <row r="49" spans="1:20" s="112" customFormat="1" ht="37.5" customHeight="1">
      <c r="A49" s="1707"/>
      <c r="B49" s="1161" t="s">
        <v>1217</v>
      </c>
      <c r="C49" s="1161" t="s">
        <v>448</v>
      </c>
      <c r="D49" s="1161" t="s">
        <v>3</v>
      </c>
      <c r="E49" s="1161" t="s">
        <v>340</v>
      </c>
      <c r="F49" s="1192" t="s">
        <v>699</v>
      </c>
      <c r="G49" s="1205" t="s">
        <v>1296</v>
      </c>
      <c r="H49" s="1231" t="s">
        <v>1297</v>
      </c>
      <c r="I49" s="1215" t="s">
        <v>1298</v>
      </c>
      <c r="J49" s="1220" t="s">
        <v>1299</v>
      </c>
      <c r="K49" s="1218" t="s">
        <v>1295</v>
      </c>
      <c r="L49" s="1170" t="s">
        <v>1336</v>
      </c>
      <c r="R49" s="1110"/>
      <c r="S49" s="1110"/>
    </row>
    <row r="50" spans="1:20" s="1169" customFormat="1">
      <c r="A50" s="1707"/>
      <c r="B50" s="1172"/>
      <c r="C50" s="1172"/>
      <c r="D50" s="1172"/>
      <c r="E50" s="1172"/>
      <c r="F50" s="1193"/>
      <c r="G50" s="1206">
        <v>11</v>
      </c>
      <c r="H50" s="1232">
        <v>14</v>
      </c>
      <c r="I50" s="1216">
        <v>15</v>
      </c>
      <c r="J50" s="1221">
        <v>10</v>
      </c>
      <c r="K50" s="1219">
        <f>SUM(G50:J50)</f>
        <v>50</v>
      </c>
      <c r="L50" s="1189"/>
      <c r="O50" s="1110"/>
      <c r="P50" s="1110"/>
    </row>
    <row r="51" spans="1:20">
      <c r="A51" s="1707"/>
      <c r="B51" s="1181">
        <v>1</v>
      </c>
      <c r="C51" s="1180" t="s">
        <v>851</v>
      </c>
      <c r="D51" s="1179">
        <v>4</v>
      </c>
      <c r="E51" s="1180" t="s">
        <v>399</v>
      </c>
      <c r="F51" s="1190" t="s">
        <v>433</v>
      </c>
      <c r="G51" s="1207">
        <v>7</v>
      </c>
      <c r="H51" s="1233">
        <v>10</v>
      </c>
      <c r="I51" s="1217">
        <v>13</v>
      </c>
      <c r="J51" s="1222">
        <v>10</v>
      </c>
      <c r="K51" s="1184">
        <v>40</v>
      </c>
      <c r="L51" s="1181">
        <v>5</v>
      </c>
    </row>
    <row r="52" spans="1:20">
      <c r="A52" s="1707"/>
      <c r="B52" s="1181">
        <v>1</v>
      </c>
      <c r="C52" s="1180" t="s">
        <v>867</v>
      </c>
      <c r="D52" s="1179">
        <v>9</v>
      </c>
      <c r="E52" s="1180" t="s">
        <v>400</v>
      </c>
      <c r="F52" s="1190" t="s">
        <v>425</v>
      </c>
      <c r="G52" s="1207">
        <v>8</v>
      </c>
      <c r="H52" s="1233">
        <v>8</v>
      </c>
      <c r="I52" s="1217">
        <v>12</v>
      </c>
      <c r="J52" s="1222">
        <v>10</v>
      </c>
      <c r="K52" s="1184">
        <v>38</v>
      </c>
      <c r="L52" s="1181">
        <v>11</v>
      </c>
    </row>
    <row r="53" spans="1:20">
      <c r="A53" s="1707"/>
      <c r="B53" s="1181">
        <v>1</v>
      </c>
      <c r="C53" s="1180" t="s">
        <v>852</v>
      </c>
      <c r="D53" s="1179">
        <v>13</v>
      </c>
      <c r="E53" s="1180" t="s">
        <v>341</v>
      </c>
      <c r="F53" s="1190" t="s">
        <v>425</v>
      </c>
      <c r="G53" s="1207">
        <v>6</v>
      </c>
      <c r="H53" s="1233">
        <v>5</v>
      </c>
      <c r="I53" s="1217">
        <v>12</v>
      </c>
      <c r="J53" s="1222">
        <v>10</v>
      </c>
      <c r="K53" s="1184">
        <v>33</v>
      </c>
      <c r="L53" s="1181">
        <v>26</v>
      </c>
    </row>
    <row r="54" spans="1:20">
      <c r="A54" s="1707"/>
      <c r="B54" s="1181">
        <v>1</v>
      </c>
      <c r="C54" s="1180" t="s">
        <v>533</v>
      </c>
      <c r="D54" s="1179">
        <v>18</v>
      </c>
      <c r="E54" s="1180" t="s">
        <v>341</v>
      </c>
      <c r="F54" s="1190" t="s">
        <v>425</v>
      </c>
      <c r="G54" s="1207">
        <v>3</v>
      </c>
      <c r="H54" s="1233">
        <v>5</v>
      </c>
      <c r="I54" s="1217">
        <v>12</v>
      </c>
      <c r="J54" s="1222">
        <v>10</v>
      </c>
      <c r="K54" s="1184">
        <v>30</v>
      </c>
      <c r="L54" s="1181">
        <v>38</v>
      </c>
    </row>
    <row r="55" spans="1:20">
      <c r="A55" s="1707"/>
      <c r="B55" s="1181">
        <v>1</v>
      </c>
      <c r="C55" s="1180" t="s">
        <v>857</v>
      </c>
      <c r="D55" s="1179">
        <v>29</v>
      </c>
      <c r="E55" s="1180" t="s">
        <v>341</v>
      </c>
      <c r="F55" s="1190" t="s">
        <v>437</v>
      </c>
      <c r="G55" s="1207">
        <v>5</v>
      </c>
      <c r="H55" s="1233">
        <v>5</v>
      </c>
      <c r="I55" s="1217">
        <v>11</v>
      </c>
      <c r="J55" s="1222">
        <v>10</v>
      </c>
      <c r="K55" s="1184">
        <v>31</v>
      </c>
      <c r="L55" s="1181">
        <v>36</v>
      </c>
    </row>
    <row r="56" spans="1:20">
      <c r="A56" s="1707"/>
      <c r="B56" s="1181">
        <v>1</v>
      </c>
      <c r="C56" s="1180" t="s">
        <v>610</v>
      </c>
      <c r="D56" s="1179">
        <v>41</v>
      </c>
      <c r="E56" s="1180" t="s">
        <v>341</v>
      </c>
      <c r="F56" s="1190" t="s">
        <v>432</v>
      </c>
      <c r="G56" s="1207">
        <v>6</v>
      </c>
      <c r="H56" s="1233">
        <v>14</v>
      </c>
      <c r="I56" s="1217">
        <v>10</v>
      </c>
      <c r="J56" s="1222">
        <v>10</v>
      </c>
      <c r="K56" s="1184">
        <v>40</v>
      </c>
      <c r="L56" s="1181">
        <v>5</v>
      </c>
    </row>
    <row r="57" spans="1:20">
      <c r="A57" s="1707"/>
      <c r="B57" s="1181">
        <v>1</v>
      </c>
      <c r="C57" s="1180" t="s">
        <v>854</v>
      </c>
      <c r="D57" s="1179">
        <v>17</v>
      </c>
      <c r="E57" s="1180" t="s">
        <v>399</v>
      </c>
      <c r="F57" s="1190" t="s">
        <v>425</v>
      </c>
      <c r="G57" s="1207">
        <v>8</v>
      </c>
      <c r="H57" s="1233">
        <v>9</v>
      </c>
      <c r="I57" s="1217">
        <v>10</v>
      </c>
      <c r="J57" s="1222">
        <v>10</v>
      </c>
      <c r="K57" s="1184">
        <v>37</v>
      </c>
      <c r="L57" s="1181">
        <v>14</v>
      </c>
    </row>
    <row r="58" spans="1:20">
      <c r="A58" s="1707"/>
      <c r="B58" s="1181">
        <v>1</v>
      </c>
      <c r="C58" s="1180" t="s">
        <v>613</v>
      </c>
      <c r="D58" s="1179">
        <v>42</v>
      </c>
      <c r="E58" s="1180" t="s">
        <v>399</v>
      </c>
      <c r="F58" s="1190" t="s">
        <v>429</v>
      </c>
      <c r="G58" s="1207">
        <v>9</v>
      </c>
      <c r="H58" s="1233">
        <v>8</v>
      </c>
      <c r="I58" s="1217">
        <v>10</v>
      </c>
      <c r="J58" s="1222">
        <v>10</v>
      </c>
      <c r="K58" s="1184">
        <v>37</v>
      </c>
      <c r="L58" s="1181">
        <v>14</v>
      </c>
    </row>
    <row r="59" spans="1:20">
      <c r="A59" s="1707"/>
      <c r="B59" s="1181">
        <v>1</v>
      </c>
      <c r="C59" s="1180" t="s">
        <v>853</v>
      </c>
      <c r="D59" s="1179">
        <v>14</v>
      </c>
      <c r="E59" s="1180" t="s">
        <v>399</v>
      </c>
      <c r="F59" s="1190" t="s">
        <v>425</v>
      </c>
      <c r="G59" s="1207">
        <v>7</v>
      </c>
      <c r="H59" s="1233">
        <v>10</v>
      </c>
      <c r="I59" s="1217">
        <v>9</v>
      </c>
      <c r="J59" s="1222">
        <v>10</v>
      </c>
      <c r="K59" s="1184">
        <v>36</v>
      </c>
      <c r="L59" s="1181">
        <v>19</v>
      </c>
    </row>
    <row r="60" spans="1:20" ht="15" thickBot="1">
      <c r="A60" s="1707"/>
      <c r="B60" s="1181">
        <v>1</v>
      </c>
      <c r="C60" s="1180" t="s">
        <v>862</v>
      </c>
      <c r="D60" s="1179">
        <v>47</v>
      </c>
      <c r="E60" s="1180" t="s">
        <v>400</v>
      </c>
      <c r="F60" s="1190" t="s">
        <v>435</v>
      </c>
      <c r="G60" s="1207">
        <v>7</v>
      </c>
      <c r="H60" s="1233">
        <v>6</v>
      </c>
      <c r="I60" s="1217">
        <v>9</v>
      </c>
      <c r="J60" s="1223">
        <v>10</v>
      </c>
      <c r="K60" s="1184">
        <v>32</v>
      </c>
      <c r="L60" s="1181">
        <v>33</v>
      </c>
    </row>
    <row r="62" spans="1:20" ht="15">
      <c r="A62" s="1707" t="s">
        <v>408</v>
      </c>
      <c r="B62" s="1204" t="s">
        <v>1379</v>
      </c>
      <c r="C62" s="1201"/>
      <c r="D62" s="1200"/>
      <c r="E62" s="1201"/>
      <c r="F62" s="1201"/>
      <c r="G62" s="1202"/>
      <c r="H62" s="1202"/>
      <c r="I62" s="1202"/>
      <c r="J62" s="1202"/>
      <c r="K62" s="1202"/>
      <c r="L62" s="1202"/>
      <c r="S62" s="1110"/>
      <c r="T62" s="1110"/>
    </row>
    <row r="63" spans="1:20" s="112" customFormat="1" ht="37.5" customHeight="1">
      <c r="A63" s="1707"/>
      <c r="B63" s="1161" t="s">
        <v>1217</v>
      </c>
      <c r="C63" s="1161" t="s">
        <v>448</v>
      </c>
      <c r="D63" s="1161" t="s">
        <v>3</v>
      </c>
      <c r="E63" s="1161" t="s">
        <v>340</v>
      </c>
      <c r="F63" s="1192" t="s">
        <v>699</v>
      </c>
      <c r="G63" s="1170" t="s">
        <v>1336</v>
      </c>
      <c r="H63" s="1162" t="s">
        <v>1295</v>
      </c>
      <c r="I63" s="1205" t="s">
        <v>1296</v>
      </c>
      <c r="J63" s="1231" t="s">
        <v>1297</v>
      </c>
      <c r="K63" s="1165" t="s">
        <v>1298</v>
      </c>
      <c r="L63" s="1224" t="s">
        <v>1299</v>
      </c>
      <c r="N63" s="1110"/>
      <c r="O63" s="1110"/>
    </row>
    <row r="64" spans="1:20" s="1169" customFormat="1">
      <c r="A64" s="1707"/>
      <c r="B64" s="1172"/>
      <c r="C64" s="1172"/>
      <c r="D64" s="1172"/>
      <c r="E64" s="1172"/>
      <c r="F64" s="1193"/>
      <c r="G64" s="1189"/>
      <c r="H64" s="1174">
        <f>SUM(I64:L64)</f>
        <v>50</v>
      </c>
      <c r="I64" s="1206">
        <v>11</v>
      </c>
      <c r="J64" s="1232">
        <v>14</v>
      </c>
      <c r="K64" s="1177">
        <v>15</v>
      </c>
      <c r="L64" s="1225">
        <v>10</v>
      </c>
      <c r="N64" s="1110"/>
      <c r="O64" s="1110"/>
    </row>
    <row r="65" spans="1:12">
      <c r="A65" s="1707"/>
      <c r="B65" s="1181">
        <v>1</v>
      </c>
      <c r="C65" s="1179" t="s">
        <v>489</v>
      </c>
      <c r="D65" s="1179">
        <v>7</v>
      </c>
      <c r="E65" s="1180" t="s">
        <v>341</v>
      </c>
      <c r="F65" s="1160" t="s">
        <v>441</v>
      </c>
      <c r="G65" s="1207">
        <v>14</v>
      </c>
      <c r="H65" s="1043">
        <v>37</v>
      </c>
      <c r="I65" s="1044">
        <v>6</v>
      </c>
      <c r="J65" s="1045">
        <v>14</v>
      </c>
      <c r="K65" s="1457">
        <v>10</v>
      </c>
      <c r="L65" s="1047">
        <v>7</v>
      </c>
    </row>
    <row r="66" spans="1:12">
      <c r="A66" s="1707"/>
      <c r="B66" s="1181">
        <v>2</v>
      </c>
      <c r="C66" s="1179" t="s">
        <v>855</v>
      </c>
      <c r="D66" s="1179">
        <v>20</v>
      </c>
      <c r="E66" s="1180" t="s">
        <v>341</v>
      </c>
      <c r="F66" s="1160" t="s">
        <v>425</v>
      </c>
      <c r="G66" s="1207">
        <v>19</v>
      </c>
      <c r="H66" s="1043">
        <v>36</v>
      </c>
      <c r="I66" s="1044">
        <v>7</v>
      </c>
      <c r="J66" s="1045">
        <v>13</v>
      </c>
      <c r="K66" s="1457">
        <v>9</v>
      </c>
      <c r="L66" s="1047">
        <v>7</v>
      </c>
    </row>
    <row r="67" spans="1:12">
      <c r="A67" s="1707"/>
      <c r="B67" s="1181">
        <v>3</v>
      </c>
      <c r="C67" s="1179" t="s">
        <v>756</v>
      </c>
      <c r="D67" s="1179">
        <v>26</v>
      </c>
      <c r="E67" s="1180" t="s">
        <v>341</v>
      </c>
      <c r="F67" s="1160" t="s">
        <v>425</v>
      </c>
      <c r="G67" s="1207">
        <v>21</v>
      </c>
      <c r="H67" s="1043">
        <v>35</v>
      </c>
      <c r="I67" s="1044">
        <v>4</v>
      </c>
      <c r="J67" s="1045">
        <v>9</v>
      </c>
      <c r="K67" s="1457">
        <v>13</v>
      </c>
      <c r="L67" s="1047">
        <v>9</v>
      </c>
    </row>
    <row r="68" spans="1:12">
      <c r="A68" s="1707"/>
      <c r="B68" s="1181">
        <v>4</v>
      </c>
      <c r="C68" s="1179" t="s">
        <v>550</v>
      </c>
      <c r="D68" s="1179">
        <v>23</v>
      </c>
      <c r="E68" s="1180" t="s">
        <v>341</v>
      </c>
      <c r="F68" s="1160" t="s">
        <v>425</v>
      </c>
      <c r="G68" s="1207">
        <v>23</v>
      </c>
      <c r="H68" s="1043">
        <v>34</v>
      </c>
      <c r="I68" s="1044">
        <v>4</v>
      </c>
      <c r="J68" s="1045">
        <v>14</v>
      </c>
      <c r="K68" s="1457">
        <v>9</v>
      </c>
      <c r="L68" s="1047">
        <v>7</v>
      </c>
    </row>
    <row r="69" spans="1:12">
      <c r="A69" s="1707"/>
      <c r="B69" s="1181">
        <v>4</v>
      </c>
      <c r="C69" s="1179" t="s">
        <v>557</v>
      </c>
      <c r="D69" s="1179">
        <v>25</v>
      </c>
      <c r="E69" s="1180" t="s">
        <v>341</v>
      </c>
      <c r="F69" s="1160" t="s">
        <v>425</v>
      </c>
      <c r="G69" s="1207">
        <v>23</v>
      </c>
      <c r="H69" s="1043">
        <v>34</v>
      </c>
      <c r="I69" s="1044">
        <v>6</v>
      </c>
      <c r="J69" s="1045">
        <v>9</v>
      </c>
      <c r="K69" s="1457">
        <v>12</v>
      </c>
      <c r="L69" s="1047">
        <v>7</v>
      </c>
    </row>
  </sheetData>
  <sheetProtection algorithmName="SHA-512" hashValue="SQuGvlYyhHzL71aTcybMJKh9P/cmaZAzLP6RtQ10unzqfotXVye3KJTJyZ6wPnRZ3zeft0colhV8dYOI+/A+yg==" saltValue="NSuiqsAzSU2guf1pjkgRxA==" spinCount="100000" sheet="1" objects="1" scenarios="1"/>
  <mergeCells count="6">
    <mergeCell ref="A62:A69"/>
    <mergeCell ref="A6:A18"/>
    <mergeCell ref="A20:A27"/>
    <mergeCell ref="A29:A37"/>
    <mergeCell ref="A39:A46"/>
    <mergeCell ref="A48:A60"/>
  </mergeCells>
  <conditionalFormatting sqref="G4:G5 I3:I5">
    <cfRule type="cellIs" dxfId="35" priority="19" operator="equal">
      <formula>"Water footprint"</formula>
    </cfRule>
    <cfRule type="cellIs" dxfId="34" priority="20" operator="equal">
      <formula>"Ecological Footprint"</formula>
    </cfRule>
    <cfRule type="cellIs" dxfId="33" priority="21" operator="equal">
      <formula>"Carbon Footprint"</formula>
    </cfRule>
  </conditionalFormatting>
  <conditionalFormatting sqref="I4:I5">
    <cfRule type="cellIs" dxfId="32" priority="16" operator="equal">
      <formula>"No?"</formula>
    </cfRule>
    <cfRule type="cellIs" dxfId="31" priority="17" operator="equal">
      <formula>"No"</formula>
    </cfRule>
    <cfRule type="cellIs" dxfId="30" priority="18" operator="equal">
      <formula>"Yes"</formula>
    </cfRule>
  </conditionalFormatting>
  <conditionalFormatting sqref="G3">
    <cfRule type="cellIs" dxfId="29" priority="13" operator="equal">
      <formula>"Water footprint"</formula>
    </cfRule>
    <cfRule type="cellIs" dxfId="28" priority="14" operator="equal">
      <formula>"Ecological Footprint"</formula>
    </cfRule>
    <cfRule type="cellIs" dxfId="27" priority="15" operator="equal">
      <formula>"Carbon Footprint"</formula>
    </cfRule>
  </conditionalFormatting>
  <conditionalFormatting sqref="I3">
    <cfRule type="cellIs" dxfId="26" priority="10" operator="equal">
      <formula>"No?"</formula>
    </cfRule>
    <cfRule type="cellIs" dxfId="25" priority="11" operator="equal">
      <formula>"No"</formula>
    </cfRule>
    <cfRule type="cellIs" dxfId="24" priority="12" operator="equal">
      <formula>"Yes"</formula>
    </cfRule>
  </conditionalFormatting>
  <conditionalFormatting sqref="F13:F18">
    <cfRule type="cellIs" dxfId="23" priority="7" operator="equal">
      <formula>"Water footprint"</formula>
    </cfRule>
    <cfRule type="cellIs" dxfId="22" priority="8" operator="equal">
      <formula>"Ecological Footprint"</formula>
    </cfRule>
    <cfRule type="cellIs" dxfId="21" priority="9" operator="equal">
      <formula>"Carbon Footprint"</formula>
    </cfRule>
  </conditionalFormatting>
  <conditionalFormatting sqref="F66:F69">
    <cfRule type="cellIs" dxfId="20" priority="1" operator="equal">
      <formula>"Water footprint"</formula>
    </cfRule>
    <cfRule type="cellIs" dxfId="19" priority="2" operator="equal">
      <formula>"Ecological Footprint"</formula>
    </cfRule>
    <cfRule type="cellIs" dxfId="18" priority="3" operator="equal">
      <formula>"Carbon Footprint"</formula>
    </cfRule>
  </conditionalFormatting>
  <pageMargins left="0.7" right="0.7" top="0.78740157499999996" bottom="0.78740157499999996" header="0.3" footer="0.3"/>
  <pageSetup paperSize="9" scale="51"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8459-DA73-4FC4-B1DB-7026AADAC7F0}">
  <sheetPr>
    <tabColor theme="7"/>
    <pageSetUpPr fitToPage="1"/>
  </sheetPr>
  <dimension ref="A1:P40"/>
  <sheetViews>
    <sheetView showGridLines="0" zoomScale="90" zoomScaleNormal="90" workbookViewId="0">
      <selection activeCell="A2" sqref="A2"/>
    </sheetView>
  </sheetViews>
  <sheetFormatPr baseColWidth="10" defaultRowHeight="14.25"/>
  <cols>
    <col min="1" max="1" width="15.75" customWidth="1"/>
    <col min="2" max="2" width="26.125" customWidth="1"/>
    <col min="3" max="3" width="31" bestFit="1" customWidth="1"/>
    <col min="4" max="4" width="13.375" style="1110" customWidth="1"/>
    <col min="5" max="5" width="13.375" style="1134" customWidth="1"/>
  </cols>
  <sheetData>
    <row r="1" spans="1:16" s="28" customFormat="1" ht="20.100000000000001" customHeight="1">
      <c r="A1" s="27" t="str">
        <f>'0 - Overview thesis'!A1</f>
        <v>Master thesis "Benchmark analysis of personal (carbon) footprint calculators" by Friederike Tietze - TU Berlin - 2021</v>
      </c>
      <c r="D1" s="593"/>
      <c r="E1" s="1114"/>
    </row>
    <row r="2" spans="1:16" s="289" customFormat="1" ht="18">
      <c r="A2" s="16" t="s">
        <v>1306</v>
      </c>
      <c r="B2" s="24"/>
      <c r="C2" s="17"/>
      <c r="D2" s="664"/>
      <c r="E2" s="1115"/>
    </row>
    <row r="3" spans="1:16" s="574" customFormat="1" ht="8.1" customHeight="1">
      <c r="A3" s="581"/>
      <c r="B3" s="993"/>
      <c r="C3" s="581"/>
      <c r="D3" s="1091"/>
      <c r="E3" s="1116"/>
      <c r="F3" s="581"/>
      <c r="G3" s="581"/>
      <c r="H3" s="581"/>
      <c r="I3" s="581"/>
      <c r="J3" s="581"/>
      <c r="K3" s="581"/>
      <c r="L3" s="581"/>
      <c r="M3" s="581"/>
      <c r="N3" s="581"/>
      <c r="O3" s="581"/>
      <c r="P3" s="581"/>
    </row>
    <row r="4" spans="1:16" s="596" customFormat="1">
      <c r="A4" s="619" t="s">
        <v>1307</v>
      </c>
      <c r="B4" s="994"/>
      <c r="C4" s="594"/>
      <c r="D4" s="1092"/>
      <c r="E4" s="1116"/>
      <c r="F4" s="595"/>
      <c r="G4" s="595"/>
      <c r="H4" s="595"/>
      <c r="I4"/>
      <c r="J4" s="595"/>
      <c r="K4" s="595"/>
      <c r="L4" s="595"/>
      <c r="M4" s="595"/>
      <c r="N4" s="595"/>
      <c r="O4" s="595"/>
      <c r="P4" s="595"/>
    </row>
    <row r="5" spans="1:16" s="574" customFormat="1" ht="8.1" customHeight="1">
      <c r="A5" s="581"/>
      <c r="B5" s="993"/>
      <c r="C5" s="581"/>
      <c r="D5" s="1091"/>
      <c r="E5" s="1116"/>
      <c r="F5" s="581"/>
      <c r="G5" s="581"/>
      <c r="H5" s="581"/>
      <c r="I5" s="581"/>
      <c r="J5" s="581"/>
      <c r="K5" s="581"/>
      <c r="L5" s="581"/>
      <c r="M5" s="581"/>
      <c r="N5" s="581"/>
      <c r="O5" s="581"/>
      <c r="P5" s="581"/>
    </row>
    <row r="6" spans="1:16" ht="21" customHeight="1">
      <c r="A6" s="1113" t="s">
        <v>1313</v>
      </c>
      <c r="B6" s="1113"/>
      <c r="C6" s="1113"/>
      <c r="D6" s="1113"/>
      <c r="E6" s="1117"/>
    </row>
    <row r="7" spans="1:16" s="1075" customFormat="1">
      <c r="A7" s="1074" t="s">
        <v>401</v>
      </c>
      <c r="B7" s="1074" t="s">
        <v>402</v>
      </c>
      <c r="C7" s="1074" t="s">
        <v>1305</v>
      </c>
      <c r="D7" s="1093" t="s">
        <v>1308</v>
      </c>
      <c r="E7" s="1135" t="s">
        <v>1304</v>
      </c>
    </row>
    <row r="8" spans="1:16" ht="14.25" customHeight="1">
      <c r="A8" s="1711" t="s">
        <v>1</v>
      </c>
      <c r="B8" s="910"/>
      <c r="C8" s="1076"/>
      <c r="D8" s="1094"/>
      <c r="E8" s="1118"/>
    </row>
    <row r="9" spans="1:16">
      <c r="A9" s="1711"/>
      <c r="B9" s="911" t="s">
        <v>340</v>
      </c>
      <c r="C9" s="1520"/>
      <c r="D9" s="1095" t="str">
        <f>IF(C9='7.1 - MB (V3)'!$C$10,1,IF(C9='7.1 - MB (V3)'!$D$10,2,IF(C9='7.1 - MB (V3)'!$E$10,3,IF(C9='7.1 - MB (V3)'!$F$10,4,"-"))))</f>
        <v>-</v>
      </c>
      <c r="E9" s="1119">
        <f>'7.2 - PCFCs Scores'!L7</f>
        <v>4</v>
      </c>
    </row>
    <row r="10" spans="1:16">
      <c r="A10" s="1711"/>
      <c r="B10" s="911" t="s">
        <v>403</v>
      </c>
      <c r="C10" s="1520"/>
      <c r="D10" s="1095" t="str">
        <f>IF(C10='7.1 - MB (V3)'!$C$11,1,IF(C10='7.1 - MB (V3)'!$D$11,2,IF(C10='7.1 - MB (V3)'!$E$11,3,IF(C10='7.1 - MB (V3)'!$F$11,4,"-"))))</f>
        <v>-</v>
      </c>
      <c r="E10" s="1119">
        <f>'7.2 - PCFCs Scores'!N7</f>
        <v>4</v>
      </c>
    </row>
    <row r="11" spans="1:16">
      <c r="A11" s="1711"/>
      <c r="B11" s="911" t="s">
        <v>347</v>
      </c>
      <c r="C11" s="1520"/>
      <c r="D11" s="1095" t="str">
        <f>IF(C11='7.1 - MB (V3)'!$C$12,1,IF(C11='7.1 - MB (V3)'!$D$12,2,IF(C11='7.1 - MB (V3)'!$E$12,3, "-")))</f>
        <v>-</v>
      </c>
      <c r="E11" s="1119">
        <f>'7.2 - PCFCs Scores'!P7</f>
        <v>3</v>
      </c>
    </row>
    <row r="12" spans="1:16">
      <c r="A12" s="1711"/>
      <c r="B12" s="1071"/>
      <c r="C12" s="1084" t="s">
        <v>1428</v>
      </c>
      <c r="D12" s="1096">
        <f>SUM(D9:D11)</f>
        <v>0</v>
      </c>
      <c r="E12" s="1120">
        <f>SUM(E9:E11)</f>
        <v>11</v>
      </c>
    </row>
    <row r="13" spans="1:16">
      <c r="A13" s="1711"/>
      <c r="B13" s="910"/>
      <c r="C13" s="1077"/>
      <c r="D13" s="1097"/>
      <c r="E13" s="1121"/>
    </row>
    <row r="14" spans="1:16">
      <c r="A14" s="1710" t="s">
        <v>124</v>
      </c>
      <c r="B14" s="773"/>
      <c r="C14" s="1082"/>
      <c r="D14" s="1098"/>
      <c r="E14" s="1122"/>
    </row>
    <row r="15" spans="1:16">
      <c r="A15" s="1710"/>
      <c r="B15" s="939" t="s">
        <v>709</v>
      </c>
      <c r="C15" s="1521"/>
      <c r="D15" s="1099" t="str">
        <f>IF(C15='7.1 - MB (V3)'!$C$13, 1, IF(C15='7.1 - MB (V3)'!$D$13, 2, IF(C15='7.1 - MB (V3)'!$E$13, 3, IF(C15='7.1 - MB (V3)'!$F$13, 4, "-"))))</f>
        <v>-</v>
      </c>
      <c r="E15" s="1123">
        <f>'7.2 - PCFCs Scores'!R7</f>
        <v>4</v>
      </c>
    </row>
    <row r="16" spans="1:16">
      <c r="A16" s="1710"/>
      <c r="B16" s="939" t="s">
        <v>714</v>
      </c>
      <c r="C16" s="1521"/>
      <c r="D16" s="1099" t="str">
        <f>IF(C16='7.1 - MB (V3)'!$C$14,1,IF(C16='7.1 - MB (V3)'!$D$14,2,IF(C16='7.1 - MB (V3)'!$E$14,3,IF(C16='7.1 - MB (V3)'!$F$14,4,IF(C16='7.1 - MB (V3)'!$G$14,5,"-")))))</f>
        <v>-</v>
      </c>
      <c r="E16" s="1123">
        <f>'7.2 - PCFCs Scores'!T7</f>
        <v>5</v>
      </c>
    </row>
    <row r="17" spans="1:5">
      <c r="A17" s="1710"/>
      <c r="B17" s="939" t="s">
        <v>95</v>
      </c>
      <c r="C17" s="1521"/>
      <c r="D17" s="1099" t="str">
        <f>IF(C17='7.1 - MB (V3)'!$C$15,1,IF(C17='7.1 - MB (V3)'!$D$15,2,IF(C17='7.1 - MB (V3)'!$E$15,3,IF(C17='7.1 - MB (V3)'!$F$15,4,IF(C17='7.1 - MB (V3)'!$G$15, 5,"-")))))</f>
        <v>-</v>
      </c>
      <c r="E17" s="1123">
        <f>'7.2 - PCFCs Scores'!V7</f>
        <v>5</v>
      </c>
    </row>
    <row r="18" spans="1:5">
      <c r="A18" s="1710"/>
      <c r="B18" s="937"/>
      <c r="C18" s="1085" t="s">
        <v>1429</v>
      </c>
      <c r="D18" s="1100">
        <f>SUM(D15:D17)</f>
        <v>0</v>
      </c>
      <c r="E18" s="1124">
        <f>SUM(E15:E17)</f>
        <v>14</v>
      </c>
    </row>
    <row r="19" spans="1:5">
      <c r="A19" s="1710"/>
      <c r="B19" s="773"/>
      <c r="C19" s="1083"/>
      <c r="D19" s="1101"/>
      <c r="E19" s="1125"/>
    </row>
    <row r="20" spans="1:5">
      <c r="A20" s="1712" t="s">
        <v>408</v>
      </c>
      <c r="B20" s="1073"/>
      <c r="C20" s="1087"/>
      <c r="D20" s="1102"/>
      <c r="E20" s="1126"/>
    </row>
    <row r="21" spans="1:5">
      <c r="A21" s="1712"/>
      <c r="B21" s="947" t="s">
        <v>130</v>
      </c>
      <c r="C21" s="1522"/>
      <c r="D21" s="1103" t="str">
        <f>IF(C21='7.1 - MB (V3)'!$C$16,1,IF(C21='7.1 - MB (V3)'!$D$16,2,IF(C21='7.1 - MB (V3)'!$E$16,3,IF(C21='7.1 - MB (V3)'!$F$16,4,"-"))))</f>
        <v>-</v>
      </c>
      <c r="E21" s="1127">
        <f>'7.2 - PCFCs Scores'!X7</f>
        <v>4</v>
      </c>
    </row>
    <row r="22" spans="1:5">
      <c r="A22" s="1712"/>
      <c r="B22" s="947" t="s">
        <v>129</v>
      </c>
      <c r="C22" s="1522"/>
      <c r="D22" s="1103" t="str">
        <f>IF(C22='7.1 - MB (V3)'!$C$17, 1, IF(C22='7.1 - MB (V3)'!$D$17, 2, IF(C22='7.1 - MB (V3)'!$E$17, 3, "-")))</f>
        <v>-</v>
      </c>
      <c r="E22" s="1127">
        <f>'7.2 - PCFCs Scores'!Z7</f>
        <v>3</v>
      </c>
    </row>
    <row r="23" spans="1:5">
      <c r="A23" s="1712"/>
      <c r="B23" s="947" t="s">
        <v>375</v>
      </c>
      <c r="C23" s="1522"/>
      <c r="D23" s="1103" t="str">
        <f>IF(C23='7.1 - MB (V3)'!$C$18, 1, IF(C23='7.1 - MB (V3)'!$D$18, 2, IF(C23='7.1 - MB (V3)'!$E$18, 3, IF(C23='7.1 - MB (V3)'!$F$18, 4, IF(C23='7.1 - MB (V3)'!$G$18, 5, IF(C23='7.1 - MB (V3)'!$H$18, 6, IF(C23='7.1 - MB (V3)'!$I$18, 7, IF(C23='7.1 - MB (V3)'!$J$18, 8, "-"))))))))</f>
        <v>-</v>
      </c>
      <c r="E23" s="1127">
        <f>'7.2 - PCFCs Scores'!AB7</f>
        <v>8</v>
      </c>
    </row>
    <row r="24" spans="1:5">
      <c r="A24" s="1712"/>
      <c r="B24" s="942"/>
      <c r="C24" s="1089" t="s">
        <v>1311</v>
      </c>
      <c r="D24" s="1104">
        <f>SUM(D21:D23)</f>
        <v>0</v>
      </c>
      <c r="E24" s="1128">
        <f>SUM(E21:E23)</f>
        <v>15</v>
      </c>
    </row>
    <row r="25" spans="1:5">
      <c r="A25" s="1712"/>
      <c r="B25" s="1073"/>
      <c r="C25" s="1088"/>
      <c r="D25" s="1105"/>
      <c r="E25" s="1129"/>
    </row>
    <row r="26" spans="1:5">
      <c r="A26" s="1713" t="s">
        <v>1310</v>
      </c>
      <c r="B26" s="1072"/>
      <c r="C26" s="1086"/>
      <c r="D26" s="1106"/>
      <c r="E26" s="1130"/>
    </row>
    <row r="27" spans="1:5">
      <c r="A27" s="1713"/>
      <c r="B27" s="936" t="s">
        <v>197</v>
      </c>
      <c r="C27" s="1523"/>
      <c r="D27" s="1107" t="str">
        <f>IF(C27='7.1 - MB (V3)'!$C$19, 1, IF(C27='7.1 - MB (V3)'!$D$19, 2, IF(C27='7.1 - MB (V3)'!$E$19, 3,"-")))</f>
        <v>-</v>
      </c>
      <c r="E27" s="1131">
        <f>'7.2 - PCFCs Scores'!AD7</f>
        <v>3</v>
      </c>
    </row>
    <row r="28" spans="1:5">
      <c r="A28" s="1713"/>
      <c r="B28" s="936" t="s">
        <v>413</v>
      </c>
      <c r="C28" s="1523"/>
      <c r="D28" s="1107" t="str">
        <f>IF(C28='7.1 - MB (V3)'!$C$20,1,IF(C28='7.1 - MB (V3)'!$D$20,2,IF(C28='7.1 - MB (V3)'!$E$20,3,IF(C28='7.1 - MB (V3)'!$F$20,4,"-"))))</f>
        <v>-</v>
      </c>
      <c r="E28" s="1131">
        <f>'7.2 - PCFCs Scores'!AF7</f>
        <v>4</v>
      </c>
    </row>
    <row r="29" spans="1:5">
      <c r="A29" s="1713"/>
      <c r="B29" s="936" t="s">
        <v>414</v>
      </c>
      <c r="C29" s="1523"/>
      <c r="D29" s="1107" t="str">
        <f>IF(C29='7.1 - MB (V3)'!$C$21, 1, IF(C29='7.1 - MB (V3)'!$D$21, 2, IF(C29='7.1 - MB (V3)'!$E$21, 3, "-")))</f>
        <v>-</v>
      </c>
      <c r="E29" s="1131">
        <f>'7.2 - PCFCs Scores'!AH7</f>
        <v>3</v>
      </c>
    </row>
    <row r="30" spans="1:5">
      <c r="A30" s="1713"/>
      <c r="B30" s="930"/>
      <c r="C30" s="1090" t="s">
        <v>1312</v>
      </c>
      <c r="D30" s="1108">
        <f>SUM(D27:D29)</f>
        <v>0</v>
      </c>
      <c r="E30" s="1132">
        <f>SUM(E27:E29)</f>
        <v>10</v>
      </c>
    </row>
    <row r="31" spans="1:5">
      <c r="A31" s="1713"/>
      <c r="B31" s="1072"/>
      <c r="C31" s="1086"/>
      <c r="D31" s="1106"/>
      <c r="E31" s="1130"/>
    </row>
    <row r="32" spans="1:5" s="1081" customFormat="1" ht="25.5" customHeight="1">
      <c r="A32" s="1079"/>
      <c r="B32" s="1079"/>
      <c r="C32" s="1080" t="s">
        <v>1309</v>
      </c>
      <c r="D32" s="1109">
        <f>SUM(D30,D24,D18,D12)</f>
        <v>0</v>
      </c>
      <c r="E32" s="1133">
        <f>SUM(E9:E11,E15:E17,E21:E23,E27:E29)</f>
        <v>50</v>
      </c>
    </row>
    <row r="33" spans="1:5" s="1081" customFormat="1" ht="25.5" customHeight="1">
      <c r="A33" s="1079"/>
      <c r="B33" s="1079"/>
      <c r="C33" s="1467"/>
      <c r="D33" s="1469" t="str">
        <f>IF(D32=0, "Start calculating 💪", IF(D32&gt;C36, "👍 This calculator is above average", IF(D32&lt;C36, "👎 This calculator is below average", )))</f>
        <v>Start calculating 💪</v>
      </c>
      <c r="E33" s="1468"/>
    </row>
    <row r="35" spans="1:5">
      <c r="A35" s="1484" t="s">
        <v>1399</v>
      </c>
      <c r="B35" s="1484"/>
      <c r="C35" s="1484"/>
    </row>
    <row r="36" spans="1:5">
      <c r="A36" s="1709" t="s">
        <v>1400</v>
      </c>
      <c r="B36" s="1709"/>
      <c r="C36" s="1485">
        <f>'8.2 - Benchmark Analysis'!B12</f>
        <v>34.510204081632651</v>
      </c>
    </row>
    <row r="37" spans="1:5">
      <c r="A37" s="1709" t="s">
        <v>1401</v>
      </c>
      <c r="B37" s="1709"/>
      <c r="C37" s="1485">
        <f>'8.2 - Benchmark Analysis'!E12</f>
        <v>6.4489795918367347</v>
      </c>
    </row>
    <row r="38" spans="1:5">
      <c r="A38" s="1709" t="s">
        <v>1402</v>
      </c>
      <c r="B38" s="1709"/>
      <c r="C38" s="1485">
        <f>'8.2 - Benchmark Analysis'!H12</f>
        <v>9.204081632653061</v>
      </c>
    </row>
    <row r="39" spans="1:5">
      <c r="A39" s="1709" t="s">
        <v>1403</v>
      </c>
      <c r="B39" s="1709"/>
      <c r="C39" s="1485">
        <f>'8.2 - Benchmark Analysis'!K12</f>
        <v>10.653061224489797</v>
      </c>
    </row>
    <row r="40" spans="1:5">
      <c r="A40" s="1709" t="s">
        <v>1404</v>
      </c>
      <c r="B40" s="1709"/>
      <c r="C40" s="1485">
        <f>'8.2 - Benchmark Analysis'!N12</f>
        <v>8.204081632653061</v>
      </c>
    </row>
  </sheetData>
  <sheetProtection algorithmName="SHA-512" hashValue="Am2prM3iV8c3iJi29I37fnUaLpBx+wE1mPJCgP3AY4c/6BsBmYSDCL7HcWDDhC3o3NUyAQyEjCs/4kJq/gVEbQ==" saltValue="xU8c+6P4+MzL+5XKjvxNaA==" spinCount="100000" sheet="1" objects="1" scenarios="1"/>
  <mergeCells count="9">
    <mergeCell ref="A38:B38"/>
    <mergeCell ref="A39:B39"/>
    <mergeCell ref="A40:B40"/>
    <mergeCell ref="A14:A19"/>
    <mergeCell ref="A8:A13"/>
    <mergeCell ref="A20:A25"/>
    <mergeCell ref="A26:A31"/>
    <mergeCell ref="A36:B36"/>
    <mergeCell ref="A37:B37"/>
  </mergeCells>
  <conditionalFormatting sqref="D4:D5 F3:F5">
    <cfRule type="cellIs" dxfId="17" priority="16" operator="equal">
      <formula>"Water footprint"</formula>
    </cfRule>
    <cfRule type="cellIs" dxfId="16" priority="17" operator="equal">
      <formula>"Ecological Footprint"</formula>
    </cfRule>
    <cfRule type="cellIs" dxfId="15" priority="18" operator="equal">
      <formula>"Carbon Footprint"</formula>
    </cfRule>
  </conditionalFormatting>
  <conditionalFormatting sqref="F4:F5">
    <cfRule type="cellIs" dxfId="14" priority="13" operator="equal">
      <formula>"No?"</formula>
    </cfRule>
    <cfRule type="cellIs" dxfId="13" priority="14" operator="equal">
      <formula>"No"</formula>
    </cfRule>
    <cfRule type="cellIs" dxfId="12" priority="15" operator="equal">
      <formula>"Yes"</formula>
    </cfRule>
  </conditionalFormatting>
  <conditionalFormatting sqref="D3">
    <cfRule type="cellIs" dxfId="11" priority="10" operator="equal">
      <formula>"Water footprint"</formula>
    </cfRule>
    <cfRule type="cellIs" dxfId="10" priority="11" operator="equal">
      <formula>"Ecological Footprint"</formula>
    </cfRule>
    <cfRule type="cellIs" dxfId="9" priority="12" operator="equal">
      <formula>"Carbon Footprint"</formula>
    </cfRule>
  </conditionalFormatting>
  <conditionalFormatting sqref="F3">
    <cfRule type="cellIs" dxfId="8" priority="7" operator="equal">
      <formula>"No?"</formula>
    </cfRule>
    <cfRule type="cellIs" dxfId="7" priority="8" operator="equal">
      <formula>"No"</formula>
    </cfRule>
    <cfRule type="cellIs" dxfId="6" priority="9" operator="equal">
      <formula>"Yes"</formula>
    </cfRule>
  </conditionalFormatting>
  <conditionalFormatting sqref="E4:E5">
    <cfRule type="cellIs" dxfId="5" priority="4" operator="equal">
      <formula>"Water footprint"</formula>
    </cfRule>
    <cfRule type="cellIs" dxfId="4" priority="5" operator="equal">
      <formula>"Ecological Footprint"</formula>
    </cfRule>
    <cfRule type="cellIs" dxfId="3" priority="6" operator="equal">
      <formula>"Carbon Footprint"</formula>
    </cfRule>
  </conditionalFormatting>
  <conditionalFormatting sqref="E3">
    <cfRule type="cellIs" dxfId="2" priority="1" operator="equal">
      <formula>"Water footprint"</formula>
    </cfRule>
    <cfRule type="cellIs" dxfId="1" priority="2" operator="equal">
      <formula>"Ecological Footprint"</formula>
    </cfRule>
    <cfRule type="cellIs" dxfId="0" priority="3" operator="equal">
      <formula>"Carbon Footprint"</formula>
    </cfRule>
  </conditionalFormatting>
  <pageMargins left="0.7" right="0.7" top="0.78740157499999996" bottom="0.78740157499999996" header="0.3" footer="0.3"/>
  <pageSetup paperSize="9" scale="80" fitToHeight="0" orientation="portrait" r:id="rId1"/>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B888BEBF-9790-4E7B-9C5D-6C2C0AC6C9CC}">
          <x14:formula1>
            <xm:f>'4.2 - Legend MB'!$C$9:$C$12</xm:f>
          </x14:formula1>
          <xm:sqref>C9</xm:sqref>
        </x14:dataValidation>
        <x14:dataValidation type="list" allowBlank="1" showInputMessage="1" showErrorMessage="1" xr:uid="{5C8DBA4B-3851-490F-A32B-7213891F47A9}">
          <x14:formula1>
            <xm:f>'4.2 - Legend MB'!$C$14:$C$17</xm:f>
          </x14:formula1>
          <xm:sqref>C10</xm:sqref>
        </x14:dataValidation>
        <x14:dataValidation type="list" allowBlank="1" showInputMessage="1" showErrorMessage="1" xr:uid="{07CB4EA1-74A5-4D24-BAA4-96336FA3BB2A}">
          <x14:formula1>
            <xm:f>'4.2 - Legend MB'!$C$19:$C$21</xm:f>
          </x14:formula1>
          <xm:sqref>C11</xm:sqref>
        </x14:dataValidation>
        <x14:dataValidation type="list" allowBlank="1" showInputMessage="1" showErrorMessage="1" xr:uid="{6FBA6A37-7E48-41C1-92BE-FADC65168527}">
          <x14:formula1>
            <xm:f>'4.2 - Legend MB'!$C$24:$C$27</xm:f>
          </x14:formula1>
          <xm:sqref>C15</xm:sqref>
        </x14:dataValidation>
        <x14:dataValidation type="list" allowBlank="1" showInputMessage="1" showErrorMessage="1" xr:uid="{F7FBFEAC-06BC-46AD-99C6-0EC0A04FD10B}">
          <x14:formula1>
            <xm:f>'4.2 - Legend MB'!$C$29:$C$33</xm:f>
          </x14:formula1>
          <xm:sqref>C16</xm:sqref>
        </x14:dataValidation>
        <x14:dataValidation type="list" allowBlank="1" showInputMessage="1" showErrorMessage="1" xr:uid="{FC5CB350-B78C-4112-BEB5-4919AB238C1C}">
          <x14:formula1>
            <xm:f>'4.2 - Legend MB'!$C$37:$C$41</xm:f>
          </x14:formula1>
          <xm:sqref>C17</xm:sqref>
        </x14:dataValidation>
        <x14:dataValidation type="list" allowBlank="1" showInputMessage="1" showErrorMessage="1" xr:uid="{AF83C823-1485-42A0-8B3B-3C2315E63E31}">
          <x14:formula1>
            <xm:f>'4.2 - Legend MB'!$C$44:$C$47</xm:f>
          </x14:formula1>
          <xm:sqref>C21</xm:sqref>
        </x14:dataValidation>
        <x14:dataValidation type="list" allowBlank="1" showInputMessage="1" showErrorMessage="1" xr:uid="{0402AD77-051C-45ED-B074-F066ADDF4711}">
          <x14:formula1>
            <xm:f>'4.2 - Legend MB'!$C$49:$C$51</xm:f>
          </x14:formula1>
          <xm:sqref>C22</xm:sqref>
        </x14:dataValidation>
        <x14:dataValidation type="list" allowBlank="1" showInputMessage="1" showErrorMessage="1" xr:uid="{D5C9F444-144F-4A06-BC00-3A2D06DA6A5F}">
          <x14:formula1>
            <xm:f>'4.2 - Legend MB'!$C$53:$C$60</xm:f>
          </x14:formula1>
          <xm:sqref>C23</xm:sqref>
        </x14:dataValidation>
        <x14:dataValidation type="list" allowBlank="1" showInputMessage="1" showErrorMessage="1" xr:uid="{27D1BF41-B707-4E7B-9061-065163D531CE}">
          <x14:formula1>
            <xm:f>'4.2 - Legend MB'!$C$63:$C$65</xm:f>
          </x14:formula1>
          <xm:sqref>C27</xm:sqref>
        </x14:dataValidation>
        <x14:dataValidation type="list" allowBlank="1" showInputMessage="1" showErrorMessage="1" xr:uid="{4F3CB016-D4B5-4FDA-A784-681F5A3CCBE3}">
          <x14:formula1>
            <xm:f>'4.2 - Legend MB'!$C$67:$C$70</xm:f>
          </x14:formula1>
          <xm:sqref>C28</xm:sqref>
        </x14:dataValidation>
        <x14:dataValidation type="list" allowBlank="1" showInputMessage="1" showErrorMessage="1" xr:uid="{5D9196E4-B1A7-4348-AB58-607D8905FABC}">
          <x14:formula1>
            <xm:f>'4.2 - Legend MB'!$C$72:$C$74</xm:f>
          </x14:formula1>
          <xm:sqref>C29</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25</vt:i4>
      </vt:variant>
      <vt:variant>
        <vt:lpstr>Benannte Bereiche</vt:lpstr>
      </vt:variant>
      <vt:variant>
        <vt:i4>25</vt:i4>
      </vt:variant>
    </vt:vector>
  </HeadingPairs>
  <TitlesOfParts>
    <vt:vector size="50" baseType="lpstr">
      <vt:lpstr>0 - Overview thesis</vt:lpstr>
      <vt:lpstr>1.1 - List of PFCs</vt:lpstr>
      <vt:lpstr>1.2 - PFCs Analysis</vt:lpstr>
      <vt:lpstr>2 - MB (V1)</vt:lpstr>
      <vt:lpstr>3.1 - Interviews</vt:lpstr>
      <vt:lpstr>3.2 - Guiding Questions</vt:lpstr>
      <vt:lpstr>3.3 - Interview Protocols</vt:lpstr>
      <vt:lpstr>3.4 - Preliminary Work Analysis</vt:lpstr>
      <vt:lpstr>3.5 - Content Analysis</vt:lpstr>
      <vt:lpstr>3.6 - Findings Content Analysis</vt:lpstr>
      <vt:lpstr>4.1 - MB (V2)</vt:lpstr>
      <vt:lpstr>4.2 - Legend MB</vt:lpstr>
      <vt:lpstr>5.1 - List of PCFCs</vt:lpstr>
      <vt:lpstr>5.2 - Database PCFCs</vt:lpstr>
      <vt:lpstr>5.3 - PCFCs General Analysis</vt:lpstr>
      <vt:lpstr>5.4 - PCFCs Correlations</vt:lpstr>
      <vt:lpstr>6.1 - User Survey</vt:lpstr>
      <vt:lpstr>6.2 - Evaluation of Responses</vt:lpstr>
      <vt:lpstr>6.3 - Survey Results</vt:lpstr>
      <vt:lpstr>7.1 - MB (V3)</vt:lpstr>
      <vt:lpstr>7.2 - PCFCs Scores</vt:lpstr>
      <vt:lpstr>8.1 - The Benchmark</vt:lpstr>
      <vt:lpstr>8.2 - Benchmark Analysis</vt:lpstr>
      <vt:lpstr>8.3 - Top Calculators</vt:lpstr>
      <vt:lpstr>9 - Scoring Calculator</vt:lpstr>
      <vt:lpstr>'0 - Overview thesis'!Druckbereich</vt:lpstr>
      <vt:lpstr>'1.1 - List of PFCs'!Druckbereich</vt:lpstr>
      <vt:lpstr>'1.2 - PFCs Analysis'!Druckbereich</vt:lpstr>
      <vt:lpstr>'2 - MB (V1)'!Druckbereich</vt:lpstr>
      <vt:lpstr>'3.1 - Interviews'!Druckbereich</vt:lpstr>
      <vt:lpstr>'3.2 - Guiding Questions'!Druckbereich</vt:lpstr>
      <vt:lpstr>'3.3 - Interview Protocols'!Druckbereich</vt:lpstr>
      <vt:lpstr>'3.4 - Preliminary Work Analysis'!Druckbereich</vt:lpstr>
      <vt:lpstr>'3.5 - Content Analysis'!Druckbereich</vt:lpstr>
      <vt:lpstr>'3.6 - Findings Content Analysis'!Druckbereich</vt:lpstr>
      <vt:lpstr>'4.1 - MB (V2)'!Druckbereich</vt:lpstr>
      <vt:lpstr>'4.2 - Legend MB'!Druckbereich</vt:lpstr>
      <vt:lpstr>'5.1 - List of PCFCs'!Druckbereich</vt:lpstr>
      <vt:lpstr>'5.2 - Database PCFCs'!Druckbereich</vt:lpstr>
      <vt:lpstr>'5.3 - PCFCs General Analysis'!Druckbereich</vt:lpstr>
      <vt:lpstr>'5.4 - PCFCs Correlations'!Druckbereich</vt:lpstr>
      <vt:lpstr>'6.1 - User Survey'!Druckbereich</vt:lpstr>
      <vt:lpstr>'6.2 - Evaluation of Responses'!Druckbereich</vt:lpstr>
      <vt:lpstr>'6.3 - Survey Results'!Druckbereich</vt:lpstr>
      <vt:lpstr>'7.1 - MB (V3)'!Druckbereich</vt:lpstr>
      <vt:lpstr>'7.2 - PCFCs Scores'!Druckbereich</vt:lpstr>
      <vt:lpstr>'8.1 - The Benchmark'!Druckbereich</vt:lpstr>
      <vt:lpstr>'8.2 - Benchmark Analysis'!Druckbereich</vt:lpstr>
      <vt:lpstr>'8.3 - Top Calculators'!Druckbereich</vt:lpstr>
      <vt:lpstr>'9 - Scoring Calculator'!Druckbereich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Friederike Tietze</dc:creator>
  <cp:lastModifiedBy>Sebastian Altmann</cp:lastModifiedBy>
  <cp:lastPrinted>2021-12-20T12:17:19Z</cp:lastPrinted>
  <dcterms:created xsi:type="dcterms:W3CDTF">2021-05-03T07:39:46Z</dcterms:created>
  <dcterms:modified xsi:type="dcterms:W3CDTF">2021-12-20T12:32:29Z</dcterms:modified>
</cp:coreProperties>
</file>